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56" yWindow="588" windowWidth="23136" windowHeight="13056"/>
  </bookViews>
  <sheets>
    <sheet name="Rekapitulace stavby" sheetId="1" r:id="rId1"/>
    <sheet name="D.1.1 - ARCHITEKTONICKO-S..." sheetId="2" r:id="rId2"/>
    <sheet name="1. - Konstrukční část" sheetId="3" r:id="rId3"/>
    <sheet name="2. - Konstr.část - Sanace" sheetId="4" r:id="rId4"/>
    <sheet name="3. - Ocelová střešní plošina" sheetId="5" r:id="rId5"/>
    <sheet name="4. - Podlaha trafostanice" sheetId="6" r:id="rId6"/>
    <sheet name="5. - Záporové pažení" sheetId="7" r:id="rId7"/>
    <sheet name="D.1.4.a - Zařízení pro vy..." sheetId="8" r:id="rId8"/>
    <sheet name="D.1.4.b - Zařízení pro oc..." sheetId="9" r:id="rId9"/>
    <sheet name="D.1.4.d - Zařízení pro mě..." sheetId="10" r:id="rId10"/>
    <sheet name="D.1.4.e - Zařízení zdravo..." sheetId="11" r:id="rId11"/>
    <sheet name="D.1.4.f - Plynová zařízení " sheetId="12" r:id="rId12"/>
    <sheet name="D.1.4.g - Zařízení silnop..." sheetId="13" r:id="rId13"/>
    <sheet name="D.1.4.h - Zařízení EPS, Z..." sheetId="14" r:id="rId14"/>
    <sheet name="D.1.4.i - Zařízení EZS" sheetId="15" r:id="rId15"/>
    <sheet name="D.1.4.j - Zařízení JIS" sheetId="16" r:id="rId16"/>
    <sheet name="D.1.4.k - CCTV kamerový s..." sheetId="17" r:id="rId17"/>
    <sheet name="D.1.4.l - Zařízení strukt..." sheetId="18" r:id="rId18"/>
    <sheet name="D.1.4.m - Zařízení evakua..." sheetId="19" r:id="rId19"/>
    <sheet name="D.1.4.n - Zařízení AV tec..." sheetId="20" r:id="rId20"/>
    <sheet name="D.1.4.p - Technologie výtahů" sheetId="21" r:id="rId21"/>
    <sheet name="D.1.4.q - Záchytný systém " sheetId="22" r:id="rId22"/>
    <sheet name="D.2.1 - KOMUNIKACE, PARKO..." sheetId="23" r:id="rId23"/>
    <sheet name="D.2.2 - VODOVODNÍ PŘÍPOJKA" sheetId="24" r:id="rId24"/>
    <sheet name="D.2.3 - TRAFOSTANICE" sheetId="25" r:id="rId25"/>
    <sheet name="D.2.4 - GASTRO ZAŘÍZENÍ" sheetId="26" r:id="rId26"/>
    <sheet name="VON - VEDLEJŠÍ A OSTATNÍ ..." sheetId="27" r:id="rId27"/>
    <sheet name="Pokyny pro vyplnění" sheetId="28" r:id="rId28"/>
  </sheets>
  <definedNames>
    <definedName name="_xlnm._FilterDatabase" localSheetId="2" hidden="1">'1. - Konstrukční část'!$C$98:$K$1049</definedName>
    <definedName name="_xlnm._FilterDatabase" localSheetId="3" hidden="1">'2. - Konstr.část - Sanace'!$C$92:$K$393</definedName>
    <definedName name="_xlnm._FilterDatabase" localSheetId="4" hidden="1">'3. - Ocelová střešní plošina'!$C$94:$K$230</definedName>
    <definedName name="_xlnm._FilterDatabase" localSheetId="5" hidden="1">'4. - Podlaha trafostanice'!$C$91:$K$128</definedName>
    <definedName name="_xlnm._FilterDatabase" localSheetId="6" hidden="1">'5. - Záporové pažení'!$C$91:$K$210</definedName>
    <definedName name="_xlnm._FilterDatabase" localSheetId="1" hidden="1">'D.1.1 - ARCHITEKTONICKO-S...'!$C$124:$K$5293</definedName>
    <definedName name="_xlnm._FilterDatabase" localSheetId="7" hidden="1">'D.1.4.a - Zařízení pro vy...'!$C$98:$K$748</definedName>
    <definedName name="_xlnm._FilterDatabase" localSheetId="8" hidden="1">'D.1.4.b - Zařízení pro oc...'!$C$154:$K$1887</definedName>
    <definedName name="_xlnm._FilterDatabase" localSheetId="9" hidden="1">'D.1.4.d - Zařízení pro mě...'!$C$112:$K$470</definedName>
    <definedName name="_xlnm._FilterDatabase" localSheetId="10" hidden="1">'D.1.4.e - Zařízení zdravo...'!$C$101:$K$845</definedName>
    <definedName name="_xlnm._FilterDatabase" localSheetId="11" hidden="1">'D.1.4.f - Plynová zařízení '!$C$90:$K$144</definedName>
    <definedName name="_xlnm._FilterDatabase" localSheetId="12" hidden="1">'D.1.4.g - Zařízení silnop...'!$C$117:$K$1138</definedName>
    <definedName name="_xlnm._FilterDatabase" localSheetId="13" hidden="1">'D.1.4.h - Zařízení EPS, Z...'!$C$89:$K$327</definedName>
    <definedName name="_xlnm._FilterDatabase" localSheetId="14" hidden="1">'D.1.4.i - Zařízení EZS'!$C$89:$K$180</definedName>
    <definedName name="_xlnm._FilterDatabase" localSheetId="15" hidden="1">'D.1.4.j - Zařízení JIS'!$C$89:$K$170</definedName>
    <definedName name="_xlnm._FilterDatabase" localSheetId="16" hidden="1">'D.1.4.k - CCTV kamerový s...'!$C$89:$K$143</definedName>
    <definedName name="_xlnm._FilterDatabase" localSheetId="17" hidden="1">'D.1.4.l - Zařízení strukt...'!$C$96:$K$466</definedName>
    <definedName name="_xlnm._FilterDatabase" localSheetId="18" hidden="1">'D.1.4.m - Zařízení evakua...'!$C$90:$K$219</definedName>
    <definedName name="_xlnm._FilterDatabase" localSheetId="19" hidden="1">'D.1.4.n - Zařízení AV tec...'!$C$142:$K$2937</definedName>
    <definedName name="_xlnm._FilterDatabase" localSheetId="20" hidden="1">'D.1.4.p - Technologie výtahů'!$C$89:$K$100</definedName>
    <definedName name="_xlnm._FilterDatabase" localSheetId="21" hidden="1">'D.1.4.q - Záchytný systém '!$C$89:$K$100</definedName>
    <definedName name="_xlnm._FilterDatabase" localSheetId="22" hidden="1">'D.2.1 - KOMUNIKACE, PARKO...'!$C$87:$K$188</definedName>
    <definedName name="_xlnm._FilterDatabase" localSheetId="23" hidden="1">'D.2.2 - VODOVODNÍ PŘÍPOJKA'!$C$95:$K$421</definedName>
    <definedName name="_xlnm._FilterDatabase" localSheetId="24" hidden="1">'D.2.3 - TRAFOSTANICE'!$C$89:$K$261</definedName>
    <definedName name="_xlnm._FilterDatabase" localSheetId="25" hidden="1">'D.2.4 - GASTRO ZAŘÍZENÍ'!$C$82:$K$257</definedName>
    <definedName name="_xlnm._FilterDatabase" localSheetId="26" hidden="1">'VON - VEDLEJŠÍ A OSTATNÍ ...'!$C$79:$K$119</definedName>
    <definedName name="_xlnm.Print_Titles" localSheetId="2">'1. - Konstrukční část'!$98:$98</definedName>
    <definedName name="_xlnm.Print_Titles" localSheetId="3">'2. - Konstr.část - Sanace'!$92:$92</definedName>
    <definedName name="_xlnm.Print_Titles" localSheetId="4">'3. - Ocelová střešní plošina'!$94:$94</definedName>
    <definedName name="_xlnm.Print_Titles" localSheetId="5">'4. - Podlaha trafostanice'!$91:$91</definedName>
    <definedName name="_xlnm.Print_Titles" localSheetId="6">'5. - Záporové pažení'!$91:$91</definedName>
    <definedName name="_xlnm.Print_Titles" localSheetId="1">'D.1.1 - ARCHITEKTONICKO-S...'!$124:$124</definedName>
    <definedName name="_xlnm.Print_Titles" localSheetId="7">'D.1.4.a - Zařízení pro vy...'!$98:$98</definedName>
    <definedName name="_xlnm.Print_Titles" localSheetId="8">'D.1.4.b - Zařízení pro oc...'!$154:$154</definedName>
    <definedName name="_xlnm.Print_Titles" localSheetId="9">'D.1.4.d - Zařízení pro mě...'!$112:$112</definedName>
    <definedName name="_xlnm.Print_Titles" localSheetId="10">'D.1.4.e - Zařízení zdravo...'!$101:$101</definedName>
    <definedName name="_xlnm.Print_Titles" localSheetId="11">'D.1.4.f - Plynová zařízení '!$90:$90</definedName>
    <definedName name="_xlnm.Print_Titles" localSheetId="12">'D.1.4.g - Zařízení silnop...'!$117:$117</definedName>
    <definedName name="_xlnm.Print_Titles" localSheetId="13">'D.1.4.h - Zařízení EPS, Z...'!$89:$89</definedName>
    <definedName name="_xlnm.Print_Titles" localSheetId="14">'D.1.4.i - Zařízení EZS'!$89:$89</definedName>
    <definedName name="_xlnm.Print_Titles" localSheetId="15">'D.1.4.j - Zařízení JIS'!$89:$89</definedName>
    <definedName name="_xlnm.Print_Titles" localSheetId="16">'D.1.4.k - CCTV kamerový s...'!$89:$89</definedName>
    <definedName name="_xlnm.Print_Titles" localSheetId="17">'D.1.4.l - Zařízení strukt...'!$96:$96</definedName>
    <definedName name="_xlnm.Print_Titles" localSheetId="18">'D.1.4.m - Zařízení evakua...'!$90:$90</definedName>
    <definedName name="_xlnm.Print_Titles" localSheetId="19">'D.1.4.n - Zařízení AV tec...'!$142:$142</definedName>
    <definedName name="_xlnm.Print_Titles" localSheetId="20">'D.1.4.p - Technologie výtahů'!$89:$89</definedName>
    <definedName name="_xlnm.Print_Titles" localSheetId="21">'D.1.4.q - Záchytný systém '!$89:$89</definedName>
    <definedName name="_xlnm.Print_Titles" localSheetId="22">'D.2.1 - KOMUNIKACE, PARKO...'!$87:$87</definedName>
    <definedName name="_xlnm.Print_Titles" localSheetId="23">'D.2.2 - VODOVODNÍ PŘÍPOJKA'!$95:$95</definedName>
    <definedName name="_xlnm.Print_Titles" localSheetId="24">'D.2.3 - TRAFOSTANICE'!$89:$89</definedName>
    <definedName name="_xlnm.Print_Titles" localSheetId="25">'D.2.4 - GASTRO ZAŘÍZENÍ'!$82:$82</definedName>
    <definedName name="_xlnm.Print_Titles" localSheetId="0">'Rekapitulace stavby'!$49:$49</definedName>
    <definedName name="_xlnm.Print_Titles" localSheetId="26">'VON - VEDLEJŠÍ A OSTATNÍ ...'!$79:$79</definedName>
    <definedName name="_xlnm.Print_Area" localSheetId="2">'1. - Konstrukční část'!$C$4:$J$40,'1. - Konstrukční část'!$C$46:$J$76,'1. - Konstrukční část'!$C$82:$K$1049</definedName>
    <definedName name="_xlnm.Print_Area" localSheetId="3">'2. - Konstr.část - Sanace'!$C$4:$J$40,'2. - Konstr.část - Sanace'!$C$46:$J$70,'2. - Konstr.část - Sanace'!$C$76:$K$393</definedName>
    <definedName name="_xlnm.Print_Area" localSheetId="4">'3. - Ocelová střešní plošina'!$C$4:$J$40,'3. - Ocelová střešní plošina'!$C$46:$J$72,'3. - Ocelová střešní plošina'!$C$78:$K$230</definedName>
    <definedName name="_xlnm.Print_Area" localSheetId="5">'4. - Podlaha trafostanice'!$C$4:$J$40,'4. - Podlaha trafostanice'!$C$46:$J$69,'4. - Podlaha trafostanice'!$C$75:$K$128</definedName>
    <definedName name="_xlnm.Print_Area" localSheetId="6">'5. - Záporové pažení'!$C$4:$J$40,'5. - Záporové pažení'!$C$46:$J$69,'5. - Záporové pažení'!$C$75:$K$210</definedName>
    <definedName name="_xlnm.Print_Area" localSheetId="1">'D.1.1 - ARCHITEKTONICKO-S...'!$C$4:$J$38,'D.1.1 - ARCHITEKTONICKO-S...'!$C$44:$J$104,'D.1.1 - ARCHITEKTONICKO-S...'!$C$110:$K$5293</definedName>
    <definedName name="_xlnm.Print_Area" localSheetId="7">'D.1.4.a - Zařízení pro vy...'!$C$4:$J$40,'D.1.4.a - Zařízení pro vy...'!$C$46:$J$76,'D.1.4.a - Zařízení pro vy...'!$C$82:$K$748</definedName>
    <definedName name="_xlnm.Print_Area" localSheetId="8">'D.1.4.b - Zařízení pro oc...'!$C$4:$J$40,'D.1.4.b - Zařízení pro oc...'!$C$46:$J$132,'D.1.4.b - Zařízení pro oc...'!$C$138:$K$1887</definedName>
    <definedName name="_xlnm.Print_Area" localSheetId="9">'D.1.4.d - Zařízení pro mě...'!$C$4:$J$40,'D.1.4.d - Zařízení pro mě...'!$C$46:$J$90,'D.1.4.d - Zařízení pro mě...'!$C$96:$K$470</definedName>
    <definedName name="_xlnm.Print_Area" localSheetId="10">'D.1.4.e - Zařízení zdravo...'!$C$4:$J$40,'D.1.4.e - Zařízení zdravo...'!$C$46:$J$79,'D.1.4.e - Zařízení zdravo...'!$C$85:$K$845</definedName>
    <definedName name="_xlnm.Print_Area" localSheetId="11">'D.1.4.f - Plynová zařízení '!$C$4:$J$40,'D.1.4.f - Plynová zařízení '!$C$46:$J$68,'D.1.4.f - Plynová zařízení '!$C$74:$K$144</definedName>
    <definedName name="_xlnm.Print_Area" localSheetId="12">'D.1.4.g - Zařízení silnop...'!$C$4:$J$40,'D.1.4.g - Zařízení silnop...'!$C$46:$J$95,'D.1.4.g - Zařízení silnop...'!$C$101:$K$1138</definedName>
    <definedName name="_xlnm.Print_Area" localSheetId="13">'D.1.4.h - Zařízení EPS, Z...'!$C$4:$J$40,'D.1.4.h - Zařízení EPS, Z...'!$C$46:$J$67,'D.1.4.h - Zařízení EPS, Z...'!$C$73:$K$327</definedName>
    <definedName name="_xlnm.Print_Area" localSheetId="14">'D.1.4.i - Zařízení EZS'!$C$4:$J$40,'D.1.4.i - Zařízení EZS'!$C$46:$J$67,'D.1.4.i - Zařízení EZS'!$C$73:$K$180</definedName>
    <definedName name="_xlnm.Print_Area" localSheetId="15">'D.1.4.j - Zařízení JIS'!$C$4:$J$40,'D.1.4.j - Zařízení JIS'!$C$46:$J$67,'D.1.4.j - Zařízení JIS'!$C$73:$K$170</definedName>
    <definedName name="_xlnm.Print_Area" localSheetId="16">'D.1.4.k - CCTV kamerový s...'!$C$4:$J$40,'D.1.4.k - CCTV kamerový s...'!$C$46:$J$67,'D.1.4.k - CCTV kamerový s...'!$C$73:$K$143</definedName>
    <definedName name="_xlnm.Print_Area" localSheetId="17">'D.1.4.l - Zařízení strukt...'!$C$4:$J$40,'D.1.4.l - Zařízení strukt...'!$C$46:$J$74,'D.1.4.l - Zařízení strukt...'!$C$80:$K$466</definedName>
    <definedName name="_xlnm.Print_Area" localSheetId="18">'D.1.4.m - Zařízení evakua...'!$C$4:$J$40,'D.1.4.m - Zařízení evakua...'!$C$46:$J$68,'D.1.4.m - Zařízení evakua...'!$C$74:$K$219</definedName>
    <definedName name="_xlnm.Print_Area" localSheetId="19">'D.1.4.n - Zařízení AV tec...'!$C$4:$J$40,'D.1.4.n - Zařízení AV tec...'!$C$46:$J$120,'D.1.4.n - Zařízení AV tec...'!$C$126:$K$2937</definedName>
    <definedName name="_xlnm.Print_Area" localSheetId="20">'D.1.4.p - Technologie výtahů'!$C$4:$J$40,'D.1.4.p - Technologie výtahů'!$C$46:$J$67,'D.1.4.p - Technologie výtahů'!$C$73:$K$100</definedName>
    <definedName name="_xlnm.Print_Area" localSheetId="21">'D.1.4.q - Záchytný systém '!$C$4:$J$40,'D.1.4.q - Záchytný systém '!$C$46:$J$67,'D.1.4.q - Záchytný systém '!$C$73:$K$100</definedName>
    <definedName name="_xlnm.Print_Area" localSheetId="22">'D.2.1 - KOMUNIKACE, PARKO...'!$C$4:$J$38,'D.2.1 - KOMUNIKACE, PARKO...'!$C$44:$J$67,'D.2.1 - KOMUNIKACE, PARKO...'!$C$73:$K$188</definedName>
    <definedName name="_xlnm.Print_Area" localSheetId="23">'D.2.2 - VODOVODNÍ PŘÍPOJKA'!$C$4:$J$38,'D.2.2 - VODOVODNÍ PŘÍPOJKA'!$C$44:$J$75,'D.2.2 - VODOVODNÍ PŘÍPOJKA'!$C$81:$K$421</definedName>
    <definedName name="_xlnm.Print_Area" localSheetId="24">'D.2.3 - TRAFOSTANICE'!$C$4:$J$38,'D.2.3 - TRAFOSTANICE'!$C$44:$J$69,'D.2.3 - TRAFOSTANICE'!$C$75:$K$261</definedName>
    <definedName name="_xlnm.Print_Area" localSheetId="25">'D.2.4 - GASTRO ZAŘÍZENÍ'!$C$4:$J$38,'D.2.4 - GASTRO ZAŘÍZENÍ'!$C$44:$J$62,'D.2.4 - GASTRO ZAŘÍZENÍ'!$C$68:$K$257</definedName>
    <definedName name="_xlnm.Print_Area" localSheetId="27">'Pokyny pro vyplnění'!$B$2:$K$69,'Pokyny pro vyplnění'!$B$72:$K$116,'Pokyny pro vyplnění'!$B$119:$K$188,'Pokyny pro vyplnění'!$B$196:$K$216</definedName>
    <definedName name="_xlnm.Print_Area" localSheetId="0">'Rekapitulace stavby'!$D$4:$AO$33,'Rekapitulace stavby'!$C$39:$AQ$82</definedName>
    <definedName name="_xlnm.Print_Area" localSheetId="26">'VON - VEDLEJŠÍ A OSTATNÍ ...'!$C$4:$J$36,'VON - VEDLEJŠÍ A OSTATNÍ ...'!$C$42:$J$61,'VON - VEDLEJŠÍ A OSTATNÍ ...'!$C$67:$K$119</definedName>
  </definedNames>
  <calcPr calcId="145621"/>
</workbook>
</file>

<file path=xl/calcChain.xml><?xml version="1.0" encoding="utf-8"?>
<calcChain xmlns="http://schemas.openxmlformats.org/spreadsheetml/2006/main">
  <c r="AY81" i="1" l="1"/>
  <c r="AX81" i="1"/>
  <c r="BI118" i="27"/>
  <c r="BH118" i="27"/>
  <c r="BG118" i="27"/>
  <c r="BF118" i="27"/>
  <c r="T118" i="27"/>
  <c r="R118" i="27"/>
  <c r="P118" i="27"/>
  <c r="BK118" i="27"/>
  <c r="J118" i="27"/>
  <c r="BE118" i="27" s="1"/>
  <c r="BI116" i="27"/>
  <c r="BH116" i="27"/>
  <c r="BG116" i="27"/>
  <c r="BF116" i="27"/>
  <c r="T116" i="27"/>
  <c r="R116" i="27"/>
  <c r="P116" i="27"/>
  <c r="BK116" i="27"/>
  <c r="J116" i="27"/>
  <c r="BE116" i="27" s="1"/>
  <c r="BI114" i="27"/>
  <c r="BH114" i="27"/>
  <c r="BG114" i="27"/>
  <c r="BF114" i="27"/>
  <c r="T114" i="27"/>
  <c r="R114" i="27"/>
  <c r="P114" i="27"/>
  <c r="BK114" i="27"/>
  <c r="J114" i="27"/>
  <c r="BE114" i="27" s="1"/>
  <c r="BI112" i="27"/>
  <c r="BH112" i="27"/>
  <c r="BG112" i="27"/>
  <c r="BF112" i="27"/>
  <c r="BE112" i="27"/>
  <c r="T112" i="27"/>
  <c r="R112" i="27"/>
  <c r="P112" i="27"/>
  <c r="BK112" i="27"/>
  <c r="J112" i="27"/>
  <c r="BI108" i="27"/>
  <c r="BH108" i="27"/>
  <c r="BG108" i="27"/>
  <c r="BF108" i="27"/>
  <c r="T108" i="27"/>
  <c r="R108" i="27"/>
  <c r="P108" i="27"/>
  <c r="BK108" i="27"/>
  <c r="J108" i="27"/>
  <c r="BE108" i="27" s="1"/>
  <c r="BI102" i="27"/>
  <c r="BH102" i="27"/>
  <c r="BG102" i="27"/>
  <c r="BF102" i="27"/>
  <c r="T102" i="27"/>
  <c r="R102" i="27"/>
  <c r="P102" i="27"/>
  <c r="BK102" i="27"/>
  <c r="J102" i="27"/>
  <c r="BE102" i="27" s="1"/>
  <c r="BI100" i="27"/>
  <c r="BH100" i="27"/>
  <c r="BG100" i="27"/>
  <c r="BF100" i="27"/>
  <c r="T100" i="27"/>
  <c r="R100" i="27"/>
  <c r="P100" i="27"/>
  <c r="BK100" i="27"/>
  <c r="J100" i="27"/>
  <c r="BE100" i="27" s="1"/>
  <c r="BI98" i="27"/>
  <c r="BH98" i="27"/>
  <c r="BG98" i="27"/>
  <c r="BF98" i="27"/>
  <c r="BE98" i="27"/>
  <c r="T98" i="27"/>
  <c r="R98" i="27"/>
  <c r="P98" i="27"/>
  <c r="BK98" i="27"/>
  <c r="J98" i="27"/>
  <c r="BI95" i="27"/>
  <c r="BH95" i="27"/>
  <c r="BG95" i="27"/>
  <c r="BF95" i="27"/>
  <c r="T95" i="27"/>
  <c r="R95" i="27"/>
  <c r="P95" i="27"/>
  <c r="BK95" i="27"/>
  <c r="J95" i="27"/>
  <c r="BE95" i="27" s="1"/>
  <c r="BI93" i="27"/>
  <c r="BH93" i="27"/>
  <c r="BG93" i="27"/>
  <c r="BF93" i="27"/>
  <c r="T93" i="27"/>
  <c r="R93" i="27"/>
  <c r="P93" i="27"/>
  <c r="BK93" i="27"/>
  <c r="J93" i="27"/>
  <c r="BE93" i="27" s="1"/>
  <c r="BI91" i="27"/>
  <c r="BH91" i="27"/>
  <c r="BG91" i="27"/>
  <c r="BF91" i="27"/>
  <c r="BE91" i="27"/>
  <c r="T91" i="27"/>
  <c r="R91" i="27"/>
  <c r="P91" i="27"/>
  <c r="BK91" i="27"/>
  <c r="J91" i="27"/>
  <c r="BI89" i="27"/>
  <c r="BH89" i="27"/>
  <c r="BG89" i="27"/>
  <c r="BF89" i="27"/>
  <c r="BE89" i="27"/>
  <c r="T89" i="27"/>
  <c r="R89" i="27"/>
  <c r="P89" i="27"/>
  <c r="BK89" i="27"/>
  <c r="J89" i="27"/>
  <c r="BI87" i="27"/>
  <c r="BH87" i="27"/>
  <c r="BG87" i="27"/>
  <c r="BF87" i="27"/>
  <c r="BE87" i="27"/>
  <c r="T87" i="27"/>
  <c r="R87" i="27"/>
  <c r="P87" i="27"/>
  <c r="BK87" i="27"/>
  <c r="J87" i="27"/>
  <c r="BI85" i="27"/>
  <c r="BH85" i="27"/>
  <c r="BG85" i="27"/>
  <c r="BF85" i="27"/>
  <c r="BE85" i="27"/>
  <c r="T85" i="27"/>
  <c r="R85" i="27"/>
  <c r="P85" i="27"/>
  <c r="BK85" i="27"/>
  <c r="J85" i="27"/>
  <c r="BI83" i="27"/>
  <c r="F34" i="27" s="1"/>
  <c r="BD81" i="1" s="1"/>
  <c r="BH83" i="27"/>
  <c r="BG83" i="27"/>
  <c r="BF83" i="27"/>
  <c r="BE83" i="27"/>
  <c r="T83" i="27"/>
  <c r="T82" i="27" s="1"/>
  <c r="R83" i="27"/>
  <c r="P83" i="27"/>
  <c r="BK83" i="27"/>
  <c r="BK82" i="27" s="1"/>
  <c r="J83" i="27"/>
  <c r="J76" i="27"/>
  <c r="F76" i="27"/>
  <c r="F74" i="27"/>
  <c r="E72" i="27"/>
  <c r="J51" i="27"/>
  <c r="F51" i="27"/>
  <c r="F49" i="27"/>
  <c r="E47" i="27"/>
  <c r="J18" i="27"/>
  <c r="E18" i="27"/>
  <c r="F77" i="27" s="1"/>
  <c r="J17" i="27"/>
  <c r="J12" i="27"/>
  <c r="J74" i="27" s="1"/>
  <c r="E7" i="27"/>
  <c r="E70" i="27" s="1"/>
  <c r="AY80" i="1"/>
  <c r="AX80" i="1"/>
  <c r="BI256" i="26"/>
  <c r="BH256" i="26"/>
  <c r="BG256" i="26"/>
  <c r="BF256" i="26"/>
  <c r="BE256" i="26"/>
  <c r="T256" i="26"/>
  <c r="R256" i="26"/>
  <c r="P256" i="26"/>
  <c r="BK256" i="26"/>
  <c r="J256" i="26"/>
  <c r="BI253" i="26"/>
  <c r="BH253" i="26"/>
  <c r="BG253" i="26"/>
  <c r="BF253" i="26"/>
  <c r="T253" i="26"/>
  <c r="R253" i="26"/>
  <c r="P253" i="26"/>
  <c r="BK253" i="26"/>
  <c r="J253" i="26"/>
  <c r="BE253" i="26" s="1"/>
  <c r="BI250" i="26"/>
  <c r="BH250" i="26"/>
  <c r="BG250" i="26"/>
  <c r="BF250" i="26"/>
  <c r="BE250" i="26"/>
  <c r="T250" i="26"/>
  <c r="R250" i="26"/>
  <c r="P250" i="26"/>
  <c r="BK250" i="26"/>
  <c r="J250" i="26"/>
  <c r="BI247" i="26"/>
  <c r="BH247" i="26"/>
  <c r="BG247" i="26"/>
  <c r="BF247" i="26"/>
  <c r="T247" i="26"/>
  <c r="R247" i="26"/>
  <c r="P247" i="26"/>
  <c r="BK247" i="26"/>
  <c r="J247" i="26"/>
  <c r="BE247" i="26" s="1"/>
  <c r="BI244" i="26"/>
  <c r="BH244" i="26"/>
  <c r="BG244" i="26"/>
  <c r="BF244" i="26"/>
  <c r="BE244" i="26"/>
  <c r="T244" i="26"/>
  <c r="R244" i="26"/>
  <c r="P244" i="26"/>
  <c r="BK244" i="26"/>
  <c r="J244" i="26"/>
  <c r="BI241" i="26"/>
  <c r="BH241" i="26"/>
  <c r="BG241" i="26"/>
  <c r="BF241" i="26"/>
  <c r="T241" i="26"/>
  <c r="R241" i="26"/>
  <c r="P241" i="26"/>
  <c r="BK241" i="26"/>
  <c r="J241" i="26"/>
  <c r="BE241" i="26" s="1"/>
  <c r="BI238" i="26"/>
  <c r="BH238" i="26"/>
  <c r="BG238" i="26"/>
  <c r="BF238" i="26"/>
  <c r="BE238" i="26"/>
  <c r="T238" i="26"/>
  <c r="R238" i="26"/>
  <c r="P238" i="26"/>
  <c r="BK238" i="26"/>
  <c r="J238" i="26"/>
  <c r="BI235" i="26"/>
  <c r="BH235" i="26"/>
  <c r="BG235" i="26"/>
  <c r="BF235" i="26"/>
  <c r="T235" i="26"/>
  <c r="R235" i="26"/>
  <c r="P235" i="26"/>
  <c r="BK235" i="26"/>
  <c r="J235" i="26"/>
  <c r="BE235" i="26" s="1"/>
  <c r="BI232" i="26"/>
  <c r="BH232" i="26"/>
  <c r="BG232" i="26"/>
  <c r="BF232" i="26"/>
  <c r="BE232" i="26"/>
  <c r="T232" i="26"/>
  <c r="R232" i="26"/>
  <c r="P232" i="26"/>
  <c r="BK232" i="26"/>
  <c r="J232" i="26"/>
  <c r="BI229" i="26"/>
  <c r="BH229" i="26"/>
  <c r="BG229" i="26"/>
  <c r="BF229" i="26"/>
  <c r="T229" i="26"/>
  <c r="R229" i="26"/>
  <c r="P229" i="26"/>
  <c r="BK229" i="26"/>
  <c r="J229" i="26"/>
  <c r="BE229" i="26" s="1"/>
  <c r="BI226" i="26"/>
  <c r="BH226" i="26"/>
  <c r="BG226" i="26"/>
  <c r="BF226" i="26"/>
  <c r="BE226" i="26"/>
  <c r="T226" i="26"/>
  <c r="R226" i="26"/>
  <c r="P226" i="26"/>
  <c r="BK226" i="26"/>
  <c r="J226" i="26"/>
  <c r="BI223" i="26"/>
  <c r="BH223" i="26"/>
  <c r="BG223" i="26"/>
  <c r="BF223" i="26"/>
  <c r="T223" i="26"/>
  <c r="R223" i="26"/>
  <c r="P223" i="26"/>
  <c r="BK223" i="26"/>
  <c r="J223" i="26"/>
  <c r="BE223" i="26" s="1"/>
  <c r="BI220" i="26"/>
  <c r="BH220" i="26"/>
  <c r="BG220" i="26"/>
  <c r="BF220" i="26"/>
  <c r="BE220" i="26"/>
  <c r="T220" i="26"/>
  <c r="R220" i="26"/>
  <c r="P220" i="26"/>
  <c r="BK220" i="26"/>
  <c r="J220" i="26"/>
  <c r="BI217" i="26"/>
  <c r="BH217" i="26"/>
  <c r="BG217" i="26"/>
  <c r="BF217" i="26"/>
  <c r="T217" i="26"/>
  <c r="R217" i="26"/>
  <c r="P217" i="26"/>
  <c r="BK217" i="26"/>
  <c r="J217" i="26"/>
  <c r="BE217" i="26" s="1"/>
  <c r="BI214" i="26"/>
  <c r="BH214" i="26"/>
  <c r="BG214" i="26"/>
  <c r="BF214" i="26"/>
  <c r="BE214" i="26"/>
  <c r="T214" i="26"/>
  <c r="R214" i="26"/>
  <c r="P214" i="26"/>
  <c r="BK214" i="26"/>
  <c r="J214" i="26"/>
  <c r="BI211" i="26"/>
  <c r="BH211" i="26"/>
  <c r="BG211" i="26"/>
  <c r="BF211" i="26"/>
  <c r="T211" i="26"/>
  <c r="R211" i="26"/>
  <c r="P211" i="26"/>
  <c r="BK211" i="26"/>
  <c r="J211" i="26"/>
  <c r="BE211" i="26" s="1"/>
  <c r="BI208" i="26"/>
  <c r="BH208" i="26"/>
  <c r="BG208" i="26"/>
  <c r="BF208" i="26"/>
  <c r="BE208" i="26"/>
  <c r="T208" i="26"/>
  <c r="R208" i="26"/>
  <c r="P208" i="26"/>
  <c r="BK208" i="26"/>
  <c r="J208" i="26"/>
  <c r="BI205" i="26"/>
  <c r="BH205" i="26"/>
  <c r="BG205" i="26"/>
  <c r="BF205" i="26"/>
  <c r="T205" i="26"/>
  <c r="R205" i="26"/>
  <c r="P205" i="26"/>
  <c r="BK205" i="26"/>
  <c r="J205" i="26"/>
  <c r="BE205" i="26" s="1"/>
  <c r="BI202" i="26"/>
  <c r="BH202" i="26"/>
  <c r="BG202" i="26"/>
  <c r="BF202" i="26"/>
  <c r="BE202" i="26"/>
  <c r="T202" i="26"/>
  <c r="R202" i="26"/>
  <c r="P202" i="26"/>
  <c r="BK202" i="26"/>
  <c r="J202" i="26"/>
  <c r="BI199" i="26"/>
  <c r="BH199" i="26"/>
  <c r="BG199" i="26"/>
  <c r="BF199" i="26"/>
  <c r="T199" i="26"/>
  <c r="R199" i="26"/>
  <c r="P199" i="26"/>
  <c r="BK199" i="26"/>
  <c r="J199" i="26"/>
  <c r="BE199" i="26" s="1"/>
  <c r="BI196" i="26"/>
  <c r="BH196" i="26"/>
  <c r="BG196" i="26"/>
  <c r="BF196" i="26"/>
  <c r="BE196" i="26"/>
  <c r="T196" i="26"/>
  <c r="R196" i="26"/>
  <c r="P196" i="26"/>
  <c r="BK196" i="26"/>
  <c r="J196" i="26"/>
  <c r="BI193" i="26"/>
  <c r="BH193" i="26"/>
  <c r="BG193" i="26"/>
  <c r="BF193" i="26"/>
  <c r="T193" i="26"/>
  <c r="R193" i="26"/>
  <c r="P193" i="26"/>
  <c r="BK193" i="26"/>
  <c r="J193" i="26"/>
  <c r="BE193" i="26" s="1"/>
  <c r="BI190" i="26"/>
  <c r="BH190" i="26"/>
  <c r="BG190" i="26"/>
  <c r="BF190" i="26"/>
  <c r="BE190" i="26"/>
  <c r="T190" i="26"/>
  <c r="R190" i="26"/>
  <c r="P190" i="26"/>
  <c r="BK190" i="26"/>
  <c r="J190" i="26"/>
  <c r="BI187" i="26"/>
  <c r="BH187" i="26"/>
  <c r="BG187" i="26"/>
  <c r="BF187" i="26"/>
  <c r="T187" i="26"/>
  <c r="R187" i="26"/>
  <c r="P187" i="26"/>
  <c r="BK187" i="26"/>
  <c r="J187" i="26"/>
  <c r="BE187" i="26" s="1"/>
  <c r="BI184" i="26"/>
  <c r="BH184" i="26"/>
  <c r="BG184" i="26"/>
  <c r="BF184" i="26"/>
  <c r="BE184" i="26"/>
  <c r="T184" i="26"/>
  <c r="R184" i="26"/>
  <c r="P184" i="26"/>
  <c r="BK184" i="26"/>
  <c r="J184" i="26"/>
  <c r="BI181" i="26"/>
  <c r="BH181" i="26"/>
  <c r="BG181" i="26"/>
  <c r="BF181" i="26"/>
  <c r="T181" i="26"/>
  <c r="R181" i="26"/>
  <c r="P181" i="26"/>
  <c r="BK181" i="26"/>
  <c r="J181" i="26"/>
  <c r="BE181" i="26" s="1"/>
  <c r="BI178" i="26"/>
  <c r="BH178" i="26"/>
  <c r="BG178" i="26"/>
  <c r="BF178" i="26"/>
  <c r="BE178" i="26"/>
  <c r="T178" i="26"/>
  <c r="R178" i="26"/>
  <c r="P178" i="26"/>
  <c r="BK178" i="26"/>
  <c r="J178" i="26"/>
  <c r="BI175" i="26"/>
  <c r="BH175" i="26"/>
  <c r="BG175" i="26"/>
  <c r="BF175" i="26"/>
  <c r="T175" i="26"/>
  <c r="R175" i="26"/>
  <c r="P175" i="26"/>
  <c r="BK175" i="26"/>
  <c r="J175" i="26"/>
  <c r="BE175" i="26" s="1"/>
  <c r="BI172" i="26"/>
  <c r="BH172" i="26"/>
  <c r="BG172" i="26"/>
  <c r="BF172" i="26"/>
  <c r="BE172" i="26"/>
  <c r="T172" i="26"/>
  <c r="R172" i="26"/>
  <c r="P172" i="26"/>
  <c r="BK172" i="26"/>
  <c r="J172" i="26"/>
  <c r="BI169" i="26"/>
  <c r="BH169" i="26"/>
  <c r="BG169" i="26"/>
  <c r="BF169" i="26"/>
  <c r="T169" i="26"/>
  <c r="R169" i="26"/>
  <c r="P169" i="26"/>
  <c r="BK169" i="26"/>
  <c r="J169" i="26"/>
  <c r="BE169" i="26" s="1"/>
  <c r="BI166" i="26"/>
  <c r="BH166" i="26"/>
  <c r="BG166" i="26"/>
  <c r="BF166" i="26"/>
  <c r="BE166" i="26"/>
  <c r="T166" i="26"/>
  <c r="R166" i="26"/>
  <c r="P166" i="26"/>
  <c r="BK166" i="26"/>
  <c r="J166" i="26"/>
  <c r="BI163" i="26"/>
  <c r="BH163" i="26"/>
  <c r="BG163" i="26"/>
  <c r="BF163" i="26"/>
  <c r="T163" i="26"/>
  <c r="R163" i="26"/>
  <c r="P163" i="26"/>
  <c r="BK163" i="26"/>
  <c r="J163" i="26"/>
  <c r="BE163" i="26" s="1"/>
  <c r="BI160" i="26"/>
  <c r="BH160" i="26"/>
  <c r="BG160" i="26"/>
  <c r="BF160" i="26"/>
  <c r="BE160" i="26"/>
  <c r="T160" i="26"/>
  <c r="R160" i="26"/>
  <c r="P160" i="26"/>
  <c r="BK160" i="26"/>
  <c r="J160" i="26"/>
  <c r="BI157" i="26"/>
  <c r="BH157" i="26"/>
  <c r="BG157" i="26"/>
  <c r="BF157" i="26"/>
  <c r="T157" i="26"/>
  <c r="R157" i="26"/>
  <c r="P157" i="26"/>
  <c r="BK157" i="26"/>
  <c r="J157" i="26"/>
  <c r="BE157" i="26" s="1"/>
  <c r="BI154" i="26"/>
  <c r="BH154" i="26"/>
  <c r="BG154" i="26"/>
  <c r="BF154" i="26"/>
  <c r="BE154" i="26"/>
  <c r="T154" i="26"/>
  <c r="R154" i="26"/>
  <c r="P154" i="26"/>
  <c r="BK154" i="26"/>
  <c r="J154" i="26"/>
  <c r="BI151" i="26"/>
  <c r="BH151" i="26"/>
  <c r="BG151" i="26"/>
  <c r="BF151" i="26"/>
  <c r="T151" i="26"/>
  <c r="R151" i="26"/>
  <c r="P151" i="26"/>
  <c r="BK151" i="26"/>
  <c r="J151" i="26"/>
  <c r="BE151" i="26" s="1"/>
  <c r="BI148" i="26"/>
  <c r="BH148" i="26"/>
  <c r="BG148" i="26"/>
  <c r="BF148" i="26"/>
  <c r="BE148" i="26"/>
  <c r="T148" i="26"/>
  <c r="R148" i="26"/>
  <c r="P148" i="26"/>
  <c r="BK148" i="26"/>
  <c r="J148" i="26"/>
  <c r="BI145" i="26"/>
  <c r="BH145" i="26"/>
  <c r="BG145" i="26"/>
  <c r="BF145" i="26"/>
  <c r="T145" i="26"/>
  <c r="R145" i="26"/>
  <c r="P145" i="26"/>
  <c r="BK145" i="26"/>
  <c r="J145" i="26"/>
  <c r="BE145" i="26" s="1"/>
  <c r="BI142" i="26"/>
  <c r="BH142" i="26"/>
  <c r="BG142" i="26"/>
  <c r="BF142" i="26"/>
  <c r="BE142" i="26"/>
  <c r="T142" i="26"/>
  <c r="R142" i="26"/>
  <c r="P142" i="26"/>
  <c r="BK142" i="26"/>
  <c r="J142" i="26"/>
  <c r="BI139" i="26"/>
  <c r="BH139" i="26"/>
  <c r="BG139" i="26"/>
  <c r="BF139" i="26"/>
  <c r="T139" i="26"/>
  <c r="R139" i="26"/>
  <c r="P139" i="26"/>
  <c r="BK139" i="26"/>
  <c r="J139" i="26"/>
  <c r="BE139" i="26" s="1"/>
  <c r="BI136" i="26"/>
  <c r="BH136" i="26"/>
  <c r="BG136" i="26"/>
  <c r="BF136" i="26"/>
  <c r="BE136" i="26"/>
  <c r="T136" i="26"/>
  <c r="R136" i="26"/>
  <c r="P136" i="26"/>
  <c r="BK136" i="26"/>
  <c r="J136" i="26"/>
  <c r="BI133" i="26"/>
  <c r="BH133" i="26"/>
  <c r="BG133" i="26"/>
  <c r="BF133" i="26"/>
  <c r="T133" i="26"/>
  <c r="R133" i="26"/>
  <c r="P133" i="26"/>
  <c r="BK133" i="26"/>
  <c r="J133" i="26"/>
  <c r="BE133" i="26" s="1"/>
  <c r="BI130" i="26"/>
  <c r="BH130" i="26"/>
  <c r="BG130" i="26"/>
  <c r="BF130" i="26"/>
  <c r="BE130" i="26"/>
  <c r="T130" i="26"/>
  <c r="R130" i="26"/>
  <c r="P130" i="26"/>
  <c r="BK130" i="26"/>
  <c r="J130" i="26"/>
  <c r="BI127" i="26"/>
  <c r="BH127" i="26"/>
  <c r="BG127" i="26"/>
  <c r="BF127" i="26"/>
  <c r="T127" i="26"/>
  <c r="R127" i="26"/>
  <c r="P127" i="26"/>
  <c r="BK127" i="26"/>
  <c r="J127" i="26"/>
  <c r="BE127" i="26" s="1"/>
  <c r="BI124" i="26"/>
  <c r="BH124" i="26"/>
  <c r="BG124" i="26"/>
  <c r="BF124" i="26"/>
  <c r="BE124" i="26"/>
  <c r="T124" i="26"/>
  <c r="R124" i="26"/>
  <c r="P124" i="26"/>
  <c r="BK124" i="26"/>
  <c r="J124" i="26"/>
  <c r="BI121" i="26"/>
  <c r="BH121" i="26"/>
  <c r="BG121" i="26"/>
  <c r="BF121" i="26"/>
  <c r="T121" i="26"/>
  <c r="R121" i="26"/>
  <c r="P121" i="26"/>
  <c r="BK121" i="26"/>
  <c r="J121" i="26"/>
  <c r="BE121" i="26" s="1"/>
  <c r="BI118" i="26"/>
  <c r="BH118" i="26"/>
  <c r="BG118" i="26"/>
  <c r="BF118" i="26"/>
  <c r="BE118" i="26"/>
  <c r="T118" i="26"/>
  <c r="R118" i="26"/>
  <c r="P118" i="26"/>
  <c r="BK118" i="26"/>
  <c r="J118" i="26"/>
  <c r="BI115" i="26"/>
  <c r="BH115" i="26"/>
  <c r="BG115" i="26"/>
  <c r="BF115" i="26"/>
  <c r="T115" i="26"/>
  <c r="R115" i="26"/>
  <c r="P115" i="26"/>
  <c r="BK115" i="26"/>
  <c r="J115" i="26"/>
  <c r="BE115" i="26" s="1"/>
  <c r="BI112" i="26"/>
  <c r="BH112" i="26"/>
  <c r="BG112" i="26"/>
  <c r="BF112" i="26"/>
  <c r="BE112" i="26"/>
  <c r="T112" i="26"/>
  <c r="R112" i="26"/>
  <c r="P112" i="26"/>
  <c r="BK112" i="26"/>
  <c r="J112" i="26"/>
  <c r="BI109" i="26"/>
  <c r="BH109" i="26"/>
  <c r="BG109" i="26"/>
  <c r="BF109" i="26"/>
  <c r="T109" i="26"/>
  <c r="R109" i="26"/>
  <c r="P109" i="26"/>
  <c r="BK109" i="26"/>
  <c r="J109" i="26"/>
  <c r="BE109" i="26" s="1"/>
  <c r="BI106" i="26"/>
  <c r="BH106" i="26"/>
  <c r="BG106" i="26"/>
  <c r="BF106" i="26"/>
  <c r="BE106" i="26"/>
  <c r="T106" i="26"/>
  <c r="R106" i="26"/>
  <c r="P106" i="26"/>
  <c r="BK106" i="26"/>
  <c r="J106" i="26"/>
  <c r="BI103" i="26"/>
  <c r="BH103" i="26"/>
  <c r="BG103" i="26"/>
  <c r="BF103" i="26"/>
  <c r="T103" i="26"/>
  <c r="R103" i="26"/>
  <c r="P103" i="26"/>
  <c r="BK103" i="26"/>
  <c r="J103" i="26"/>
  <c r="BE103" i="26" s="1"/>
  <c r="BI100" i="26"/>
  <c r="BH100" i="26"/>
  <c r="BG100" i="26"/>
  <c r="BF100" i="26"/>
  <c r="BE100" i="26"/>
  <c r="T100" i="26"/>
  <c r="R100" i="26"/>
  <c r="P100" i="26"/>
  <c r="BK100" i="26"/>
  <c r="J100" i="26"/>
  <c r="BI97" i="26"/>
  <c r="BH97" i="26"/>
  <c r="BG97" i="26"/>
  <c r="BF97" i="26"/>
  <c r="T97" i="26"/>
  <c r="R97" i="26"/>
  <c r="P97" i="26"/>
  <c r="BK97" i="26"/>
  <c r="J97" i="26"/>
  <c r="BE97" i="26" s="1"/>
  <c r="BI94" i="26"/>
  <c r="BH94" i="26"/>
  <c r="BG94" i="26"/>
  <c r="BF94" i="26"/>
  <c r="BE94" i="26"/>
  <c r="T94" i="26"/>
  <c r="R94" i="26"/>
  <c r="P94" i="26"/>
  <c r="BK94" i="26"/>
  <c r="J94" i="26"/>
  <c r="BI91" i="26"/>
  <c r="BH91" i="26"/>
  <c r="BG91" i="26"/>
  <c r="BF91" i="26"/>
  <c r="T91" i="26"/>
  <c r="R91" i="26"/>
  <c r="P91" i="26"/>
  <c r="BK91" i="26"/>
  <c r="J91" i="26"/>
  <c r="BE91" i="26" s="1"/>
  <c r="BI88" i="26"/>
  <c r="BH88" i="26"/>
  <c r="BG88" i="26"/>
  <c r="BF88" i="26"/>
  <c r="T88" i="26"/>
  <c r="R88" i="26"/>
  <c r="P88" i="26"/>
  <c r="BK88" i="26"/>
  <c r="J88" i="26"/>
  <c r="BE88" i="26" s="1"/>
  <c r="BI85" i="26"/>
  <c r="F36" i="26" s="1"/>
  <c r="BD80" i="1" s="1"/>
  <c r="BH85" i="26"/>
  <c r="BG85" i="26"/>
  <c r="BF85" i="26"/>
  <c r="T85" i="26"/>
  <c r="R85" i="26"/>
  <c r="P85" i="26"/>
  <c r="BK85" i="26"/>
  <c r="BK84" i="26" s="1"/>
  <c r="J85" i="26"/>
  <c r="BE85" i="26" s="1"/>
  <c r="J79" i="26"/>
  <c r="F79" i="26"/>
  <c r="J77" i="26"/>
  <c r="F77" i="26"/>
  <c r="E75" i="26"/>
  <c r="J55" i="26"/>
  <c r="F55" i="26"/>
  <c r="F53" i="26"/>
  <c r="E51" i="26"/>
  <c r="J20" i="26"/>
  <c r="E20" i="26"/>
  <c r="J19" i="26"/>
  <c r="J14" i="26"/>
  <c r="J53" i="26" s="1"/>
  <c r="E7" i="26"/>
  <c r="E47" i="26" s="1"/>
  <c r="AY79" i="1"/>
  <c r="AX79" i="1"/>
  <c r="BI260" i="25"/>
  <c r="BH260" i="25"/>
  <c r="BG260" i="25"/>
  <c r="BF260" i="25"/>
  <c r="T260" i="25"/>
  <c r="R260" i="25"/>
  <c r="P260" i="25"/>
  <c r="BK260" i="25"/>
  <c r="J260" i="25"/>
  <c r="BE260" i="25" s="1"/>
  <c r="BI258" i="25"/>
  <c r="BH258" i="25"/>
  <c r="BG258" i="25"/>
  <c r="BF258" i="25"/>
  <c r="BE258" i="25"/>
  <c r="T258" i="25"/>
  <c r="R258" i="25"/>
  <c r="P258" i="25"/>
  <c r="BK258" i="25"/>
  <c r="J258" i="25"/>
  <c r="BI256" i="25"/>
  <c r="BH256" i="25"/>
  <c r="BG256" i="25"/>
  <c r="BF256" i="25"/>
  <c r="T256" i="25"/>
  <c r="R256" i="25"/>
  <c r="P256" i="25"/>
  <c r="BK256" i="25"/>
  <c r="J256" i="25"/>
  <c r="BE256" i="25" s="1"/>
  <c r="BI254" i="25"/>
  <c r="BH254" i="25"/>
  <c r="BG254" i="25"/>
  <c r="BF254" i="25"/>
  <c r="BE254" i="25"/>
  <c r="T254" i="25"/>
  <c r="R254" i="25"/>
  <c r="P254" i="25"/>
  <c r="BK254" i="25"/>
  <c r="J254" i="25"/>
  <c r="BI252" i="25"/>
  <c r="BH252" i="25"/>
  <c r="BG252" i="25"/>
  <c r="BF252" i="25"/>
  <c r="T252" i="25"/>
  <c r="R252" i="25"/>
  <c r="P252" i="25"/>
  <c r="BK252" i="25"/>
  <c r="J252" i="25"/>
  <c r="BE252" i="25" s="1"/>
  <c r="BI250" i="25"/>
  <c r="BH250" i="25"/>
  <c r="BG250" i="25"/>
  <c r="BF250" i="25"/>
  <c r="BE250" i="25"/>
  <c r="T250" i="25"/>
  <c r="R250" i="25"/>
  <c r="P250" i="25"/>
  <c r="BK250" i="25"/>
  <c r="J250" i="25"/>
  <c r="BI248" i="25"/>
  <c r="BH248" i="25"/>
  <c r="BG248" i="25"/>
  <c r="BF248" i="25"/>
  <c r="T248" i="25"/>
  <c r="R248" i="25"/>
  <c r="P248" i="25"/>
  <c r="BK248" i="25"/>
  <c r="J248" i="25"/>
  <c r="BE248" i="25" s="1"/>
  <c r="BI246" i="25"/>
  <c r="BH246" i="25"/>
  <c r="BG246" i="25"/>
  <c r="BF246" i="25"/>
  <c r="BE246" i="25"/>
  <c r="T246" i="25"/>
  <c r="R246" i="25"/>
  <c r="P246" i="25"/>
  <c r="BK246" i="25"/>
  <c r="J246" i="25"/>
  <c r="BI244" i="25"/>
  <c r="BH244" i="25"/>
  <c r="BG244" i="25"/>
  <c r="BF244" i="25"/>
  <c r="T244" i="25"/>
  <c r="R244" i="25"/>
  <c r="P244" i="25"/>
  <c r="BK244" i="25"/>
  <c r="J244" i="25"/>
  <c r="BE244" i="25" s="1"/>
  <c r="BI241" i="25"/>
  <c r="BH241" i="25"/>
  <c r="BG241" i="25"/>
  <c r="BF241" i="25"/>
  <c r="BE241" i="25"/>
  <c r="T241" i="25"/>
  <c r="R241" i="25"/>
  <c r="P241" i="25"/>
  <c r="BK241" i="25"/>
  <c r="J241" i="25"/>
  <c r="BI238" i="25"/>
  <c r="BH238" i="25"/>
  <c r="BG238" i="25"/>
  <c r="BF238" i="25"/>
  <c r="T238" i="25"/>
  <c r="R238" i="25"/>
  <c r="P238" i="25"/>
  <c r="BK238" i="25"/>
  <c r="J238" i="25"/>
  <c r="BE238" i="25" s="1"/>
  <c r="BI235" i="25"/>
  <c r="BH235" i="25"/>
  <c r="BG235" i="25"/>
  <c r="BF235" i="25"/>
  <c r="BE235" i="25"/>
  <c r="T235" i="25"/>
  <c r="R235" i="25"/>
  <c r="P235" i="25"/>
  <c r="BK235" i="25"/>
  <c r="J235" i="25"/>
  <c r="BI232" i="25"/>
  <c r="BH232" i="25"/>
  <c r="BG232" i="25"/>
  <c r="BF232" i="25"/>
  <c r="T232" i="25"/>
  <c r="R232" i="25"/>
  <c r="P232" i="25"/>
  <c r="BK232" i="25"/>
  <c r="J232" i="25"/>
  <c r="BE232" i="25" s="1"/>
  <c r="BI230" i="25"/>
  <c r="BH230" i="25"/>
  <c r="BG230" i="25"/>
  <c r="BF230" i="25"/>
  <c r="BE230" i="25"/>
  <c r="T230" i="25"/>
  <c r="R230" i="25"/>
  <c r="P230" i="25"/>
  <c r="BK230" i="25"/>
  <c r="J230" i="25"/>
  <c r="BI228" i="25"/>
  <c r="BH228" i="25"/>
  <c r="BG228" i="25"/>
  <c r="BF228" i="25"/>
  <c r="T228" i="25"/>
  <c r="R228" i="25"/>
  <c r="P228" i="25"/>
  <c r="BK228" i="25"/>
  <c r="J228" i="25"/>
  <c r="BE228" i="25" s="1"/>
  <c r="BI225" i="25"/>
  <c r="BH225" i="25"/>
  <c r="BG225" i="25"/>
  <c r="BF225" i="25"/>
  <c r="BE225" i="25"/>
  <c r="T225" i="25"/>
  <c r="R225" i="25"/>
  <c r="P225" i="25"/>
  <c r="BK225" i="25"/>
  <c r="J225" i="25"/>
  <c r="BI223" i="25"/>
  <c r="BH223" i="25"/>
  <c r="BG223" i="25"/>
  <c r="BF223" i="25"/>
  <c r="T223" i="25"/>
  <c r="R223" i="25"/>
  <c r="P223" i="25"/>
  <c r="BK223" i="25"/>
  <c r="J223" i="25"/>
  <c r="BE223" i="25" s="1"/>
  <c r="BI221" i="25"/>
  <c r="BH221" i="25"/>
  <c r="BG221" i="25"/>
  <c r="BF221" i="25"/>
  <c r="BE221" i="25"/>
  <c r="T221" i="25"/>
  <c r="R221" i="25"/>
  <c r="P221" i="25"/>
  <c r="BK221" i="25"/>
  <c r="J221" i="25"/>
  <c r="BI219" i="25"/>
  <c r="BH219" i="25"/>
  <c r="BG219" i="25"/>
  <c r="BF219" i="25"/>
  <c r="T219" i="25"/>
  <c r="R219" i="25"/>
  <c r="P219" i="25"/>
  <c r="BK219" i="25"/>
  <c r="J219" i="25"/>
  <c r="BE219" i="25" s="1"/>
  <c r="BI217" i="25"/>
  <c r="BH217" i="25"/>
  <c r="BG217" i="25"/>
  <c r="BF217" i="25"/>
  <c r="BE217" i="25"/>
  <c r="T217" i="25"/>
  <c r="R217" i="25"/>
  <c r="P217" i="25"/>
  <c r="BK217" i="25"/>
  <c r="J217" i="25"/>
  <c r="BI215" i="25"/>
  <c r="BH215" i="25"/>
  <c r="BG215" i="25"/>
  <c r="BF215" i="25"/>
  <c r="T215" i="25"/>
  <c r="R215" i="25"/>
  <c r="P215" i="25"/>
  <c r="BK215" i="25"/>
  <c r="J215" i="25"/>
  <c r="BE215" i="25" s="1"/>
  <c r="BI213" i="25"/>
  <c r="BH213" i="25"/>
  <c r="BG213" i="25"/>
  <c r="BF213" i="25"/>
  <c r="BE213" i="25"/>
  <c r="T213" i="25"/>
  <c r="R213" i="25"/>
  <c r="P213" i="25"/>
  <c r="BK213" i="25"/>
  <c r="J213" i="25"/>
  <c r="BI210" i="25"/>
  <c r="BH210" i="25"/>
  <c r="BG210" i="25"/>
  <c r="BF210" i="25"/>
  <c r="T210" i="25"/>
  <c r="R210" i="25"/>
  <c r="P210" i="25"/>
  <c r="BK210" i="25"/>
  <c r="J210" i="25"/>
  <c r="BE210" i="25" s="1"/>
  <c r="BI208" i="25"/>
  <c r="BH208" i="25"/>
  <c r="BG208" i="25"/>
  <c r="BF208" i="25"/>
  <c r="BE208" i="25"/>
  <c r="T208" i="25"/>
  <c r="R208" i="25"/>
  <c r="P208" i="25"/>
  <c r="BK208" i="25"/>
  <c r="J208" i="25"/>
  <c r="BI206" i="25"/>
  <c r="BH206" i="25"/>
  <c r="BG206" i="25"/>
  <c r="BF206" i="25"/>
  <c r="T206" i="25"/>
  <c r="R206" i="25"/>
  <c r="P206" i="25"/>
  <c r="BK206" i="25"/>
  <c r="J206" i="25"/>
  <c r="BE206" i="25" s="1"/>
  <c r="BI204" i="25"/>
  <c r="BH204" i="25"/>
  <c r="BG204" i="25"/>
  <c r="BF204" i="25"/>
  <c r="BE204" i="25"/>
  <c r="T204" i="25"/>
  <c r="R204" i="25"/>
  <c r="P204" i="25"/>
  <c r="P203" i="25" s="1"/>
  <c r="BK204" i="25"/>
  <c r="J204" i="25"/>
  <c r="BI201" i="25"/>
  <c r="BH201" i="25"/>
  <c r="BG201" i="25"/>
  <c r="BF201" i="25"/>
  <c r="T201" i="25"/>
  <c r="R201" i="25"/>
  <c r="P201" i="25"/>
  <c r="BK201" i="25"/>
  <c r="J201" i="25"/>
  <c r="BE201" i="25" s="1"/>
  <c r="BI199" i="25"/>
  <c r="BH199" i="25"/>
  <c r="BG199" i="25"/>
  <c r="BF199" i="25"/>
  <c r="T199" i="25"/>
  <c r="R199" i="25"/>
  <c r="P199" i="25"/>
  <c r="BK199" i="25"/>
  <c r="J199" i="25"/>
  <c r="BE199" i="25" s="1"/>
  <c r="BI197" i="25"/>
  <c r="BH197" i="25"/>
  <c r="BG197" i="25"/>
  <c r="BF197" i="25"/>
  <c r="T197" i="25"/>
  <c r="T196" i="25" s="1"/>
  <c r="R197" i="25"/>
  <c r="P197" i="25"/>
  <c r="BK197" i="25"/>
  <c r="BK196" i="25" s="1"/>
  <c r="J196" i="25" s="1"/>
  <c r="J67" i="25" s="1"/>
  <c r="J197" i="25"/>
  <c r="BE197" i="25" s="1"/>
  <c r="BI193" i="25"/>
  <c r="BH193" i="25"/>
  <c r="BG193" i="25"/>
  <c r="BF193" i="25"/>
  <c r="T193" i="25"/>
  <c r="T192" i="25" s="1"/>
  <c r="R193" i="25"/>
  <c r="R192" i="25" s="1"/>
  <c r="P193" i="25"/>
  <c r="P192" i="25" s="1"/>
  <c r="BK193" i="25"/>
  <c r="BK192" i="25" s="1"/>
  <c r="J192" i="25" s="1"/>
  <c r="J66" i="25" s="1"/>
  <c r="J193" i="25"/>
  <c r="BE193" i="25" s="1"/>
  <c r="BI190" i="25"/>
  <c r="BH190" i="25"/>
  <c r="BG190" i="25"/>
  <c r="BF190" i="25"/>
  <c r="T190" i="25"/>
  <c r="R190" i="25"/>
  <c r="P190" i="25"/>
  <c r="BK190" i="25"/>
  <c r="J190" i="25"/>
  <c r="BE190" i="25" s="1"/>
  <c r="BI188" i="25"/>
  <c r="BH188" i="25"/>
  <c r="BG188" i="25"/>
  <c r="BF188" i="25"/>
  <c r="T188" i="25"/>
  <c r="R188" i="25"/>
  <c r="P188" i="25"/>
  <c r="BK188" i="25"/>
  <c r="J188" i="25"/>
  <c r="BE188" i="25" s="1"/>
  <c r="BI186" i="25"/>
  <c r="BH186" i="25"/>
  <c r="BG186" i="25"/>
  <c r="BF186" i="25"/>
  <c r="T186" i="25"/>
  <c r="R186" i="25"/>
  <c r="P186" i="25"/>
  <c r="BK186" i="25"/>
  <c r="J186" i="25"/>
  <c r="BE186" i="25" s="1"/>
  <c r="BI184" i="25"/>
  <c r="BH184" i="25"/>
  <c r="BG184" i="25"/>
  <c r="BF184" i="25"/>
  <c r="T184" i="25"/>
  <c r="R184" i="25"/>
  <c r="P184" i="25"/>
  <c r="BK184" i="25"/>
  <c r="J184" i="25"/>
  <c r="BE184" i="25" s="1"/>
  <c r="BI182" i="25"/>
  <c r="BH182" i="25"/>
  <c r="BG182" i="25"/>
  <c r="BF182" i="25"/>
  <c r="T182" i="25"/>
  <c r="R182" i="25"/>
  <c r="P182" i="25"/>
  <c r="BK182" i="25"/>
  <c r="J182" i="25"/>
  <c r="BE182" i="25" s="1"/>
  <c r="BI180" i="25"/>
  <c r="BH180" i="25"/>
  <c r="BG180" i="25"/>
  <c r="BF180" i="25"/>
  <c r="T180" i="25"/>
  <c r="R180" i="25"/>
  <c r="P180" i="25"/>
  <c r="BK180" i="25"/>
  <c r="J180" i="25"/>
  <c r="BE180" i="25" s="1"/>
  <c r="BI178" i="25"/>
  <c r="BH178" i="25"/>
  <c r="BG178" i="25"/>
  <c r="BF178" i="25"/>
  <c r="T178" i="25"/>
  <c r="R178" i="25"/>
  <c r="P178" i="25"/>
  <c r="BK178" i="25"/>
  <c r="J178" i="25"/>
  <c r="BE178" i="25" s="1"/>
  <c r="BI176" i="25"/>
  <c r="BH176" i="25"/>
  <c r="BG176" i="25"/>
  <c r="BF176" i="25"/>
  <c r="T176" i="25"/>
  <c r="R176" i="25"/>
  <c r="P176" i="25"/>
  <c r="BK176" i="25"/>
  <c r="J176" i="25"/>
  <c r="BE176" i="25" s="1"/>
  <c r="BI174" i="25"/>
  <c r="BH174" i="25"/>
  <c r="BG174" i="25"/>
  <c r="BF174" i="25"/>
  <c r="T174" i="25"/>
  <c r="R174" i="25"/>
  <c r="P174" i="25"/>
  <c r="BK174" i="25"/>
  <c r="J174" i="25"/>
  <c r="BE174" i="25" s="1"/>
  <c r="BI172" i="25"/>
  <c r="BH172" i="25"/>
  <c r="BG172" i="25"/>
  <c r="BF172" i="25"/>
  <c r="T172" i="25"/>
  <c r="R172" i="25"/>
  <c r="P172" i="25"/>
  <c r="BK172" i="25"/>
  <c r="J172" i="25"/>
  <c r="BE172" i="25" s="1"/>
  <c r="BI170" i="25"/>
  <c r="BH170" i="25"/>
  <c r="BG170" i="25"/>
  <c r="BF170" i="25"/>
  <c r="T170" i="25"/>
  <c r="R170" i="25"/>
  <c r="P170" i="25"/>
  <c r="BK170" i="25"/>
  <c r="J170" i="25"/>
  <c r="BE170" i="25" s="1"/>
  <c r="BI168" i="25"/>
  <c r="BH168" i="25"/>
  <c r="BG168" i="25"/>
  <c r="BF168" i="25"/>
  <c r="T168" i="25"/>
  <c r="R168" i="25"/>
  <c r="P168" i="25"/>
  <c r="BK168" i="25"/>
  <c r="J168" i="25"/>
  <c r="BE168" i="25" s="1"/>
  <c r="BI166" i="25"/>
  <c r="BH166" i="25"/>
  <c r="BG166" i="25"/>
  <c r="BF166" i="25"/>
  <c r="T166" i="25"/>
  <c r="R166" i="25"/>
  <c r="P166" i="25"/>
  <c r="BK166" i="25"/>
  <c r="J166" i="25"/>
  <c r="BE166" i="25" s="1"/>
  <c r="BI164" i="25"/>
  <c r="BH164" i="25"/>
  <c r="BG164" i="25"/>
  <c r="BF164" i="25"/>
  <c r="T164" i="25"/>
  <c r="R164" i="25"/>
  <c r="P164" i="25"/>
  <c r="BK164" i="25"/>
  <c r="J164" i="25"/>
  <c r="BE164" i="25" s="1"/>
  <c r="BI161" i="25"/>
  <c r="BH161" i="25"/>
  <c r="BG161" i="25"/>
  <c r="BF161" i="25"/>
  <c r="T161" i="25"/>
  <c r="R161" i="25"/>
  <c r="P161" i="25"/>
  <c r="BK161" i="25"/>
  <c r="J161" i="25"/>
  <c r="BE161" i="25" s="1"/>
  <c r="BI158" i="25"/>
  <c r="BH158" i="25"/>
  <c r="BG158" i="25"/>
  <c r="BF158" i="25"/>
  <c r="T158" i="25"/>
  <c r="R158" i="25"/>
  <c r="P158" i="25"/>
  <c r="BK158" i="25"/>
  <c r="J158" i="25"/>
  <c r="BE158" i="25" s="1"/>
  <c r="BI156" i="25"/>
  <c r="BH156" i="25"/>
  <c r="BG156" i="25"/>
  <c r="BF156" i="25"/>
  <c r="T156" i="25"/>
  <c r="R156" i="25"/>
  <c r="P156" i="25"/>
  <c r="BK156" i="25"/>
  <c r="J156" i="25"/>
  <c r="BE156" i="25" s="1"/>
  <c r="BI154" i="25"/>
  <c r="BH154" i="25"/>
  <c r="BG154" i="25"/>
  <c r="BF154" i="25"/>
  <c r="T154" i="25"/>
  <c r="R154" i="25"/>
  <c r="P154" i="25"/>
  <c r="BK154" i="25"/>
  <c r="J154" i="25"/>
  <c r="BE154" i="25" s="1"/>
  <c r="BI152" i="25"/>
  <c r="BH152" i="25"/>
  <c r="BG152" i="25"/>
  <c r="BF152" i="25"/>
  <c r="T152" i="25"/>
  <c r="R152" i="25"/>
  <c r="P152" i="25"/>
  <c r="BK152" i="25"/>
  <c r="BK151" i="25" s="1"/>
  <c r="J151" i="25" s="1"/>
  <c r="J65" i="25" s="1"/>
  <c r="J152" i="25"/>
  <c r="BE152" i="25" s="1"/>
  <c r="BI148" i="25"/>
  <c r="BH148" i="25"/>
  <c r="BG148" i="25"/>
  <c r="BF148" i="25"/>
  <c r="T148" i="25"/>
  <c r="R148" i="25"/>
  <c r="P148" i="25"/>
  <c r="BK148" i="25"/>
  <c r="J148" i="25"/>
  <c r="BE148" i="25" s="1"/>
  <c r="BI146" i="25"/>
  <c r="BH146" i="25"/>
  <c r="BG146" i="25"/>
  <c r="BF146" i="25"/>
  <c r="BE146" i="25"/>
  <c r="T146" i="25"/>
  <c r="R146" i="25"/>
  <c r="P146" i="25"/>
  <c r="BK146" i="25"/>
  <c r="J146" i="25"/>
  <c r="BI143" i="25"/>
  <c r="BH143" i="25"/>
  <c r="BG143" i="25"/>
  <c r="BF143" i="25"/>
  <c r="T143" i="25"/>
  <c r="R143" i="25"/>
  <c r="P143" i="25"/>
  <c r="BK143" i="25"/>
  <c r="J143" i="25"/>
  <c r="BE143" i="25" s="1"/>
  <c r="BI140" i="25"/>
  <c r="BH140" i="25"/>
  <c r="BG140" i="25"/>
  <c r="BF140" i="25"/>
  <c r="BE140" i="25"/>
  <c r="T140" i="25"/>
  <c r="R140" i="25"/>
  <c r="P140" i="25"/>
  <c r="BK140" i="25"/>
  <c r="J140" i="25"/>
  <c r="BI137" i="25"/>
  <c r="BH137" i="25"/>
  <c r="BG137" i="25"/>
  <c r="BF137" i="25"/>
  <c r="T137" i="25"/>
  <c r="R137" i="25"/>
  <c r="P137" i="25"/>
  <c r="BK137" i="25"/>
  <c r="J137" i="25"/>
  <c r="BE137" i="25" s="1"/>
  <c r="BI134" i="25"/>
  <c r="BH134" i="25"/>
  <c r="BG134" i="25"/>
  <c r="BF134" i="25"/>
  <c r="BE134" i="25"/>
  <c r="T134" i="25"/>
  <c r="R134" i="25"/>
  <c r="P134" i="25"/>
  <c r="BK134" i="25"/>
  <c r="J134" i="25"/>
  <c r="BI132" i="25"/>
  <c r="BH132" i="25"/>
  <c r="BG132" i="25"/>
  <c r="BF132" i="25"/>
  <c r="T132" i="25"/>
  <c r="R132" i="25"/>
  <c r="P132" i="25"/>
  <c r="BK132" i="25"/>
  <c r="J132" i="25"/>
  <c r="BE132" i="25" s="1"/>
  <c r="BI130" i="25"/>
  <c r="BH130" i="25"/>
  <c r="BG130" i="25"/>
  <c r="BF130" i="25"/>
  <c r="BE130" i="25"/>
  <c r="T130" i="25"/>
  <c r="R130" i="25"/>
  <c r="P130" i="25"/>
  <c r="BK130" i="25"/>
  <c r="J130" i="25"/>
  <c r="BI128" i="25"/>
  <c r="BH128" i="25"/>
  <c r="BG128" i="25"/>
  <c r="BF128" i="25"/>
  <c r="T128" i="25"/>
  <c r="R128" i="25"/>
  <c r="P128" i="25"/>
  <c r="BK128" i="25"/>
  <c r="J128" i="25"/>
  <c r="BE128" i="25" s="1"/>
  <c r="BI125" i="25"/>
  <c r="BH125" i="25"/>
  <c r="BG125" i="25"/>
  <c r="BF125" i="25"/>
  <c r="BE125" i="25"/>
  <c r="T125" i="25"/>
  <c r="R125" i="25"/>
  <c r="P125" i="25"/>
  <c r="BK125" i="25"/>
  <c r="J125" i="25"/>
  <c r="BI123" i="25"/>
  <c r="BH123" i="25"/>
  <c r="BG123" i="25"/>
  <c r="BF123" i="25"/>
  <c r="T123" i="25"/>
  <c r="R123" i="25"/>
  <c r="P123" i="25"/>
  <c r="BK123" i="25"/>
  <c r="J123" i="25"/>
  <c r="BE123" i="25" s="1"/>
  <c r="BI120" i="25"/>
  <c r="BH120" i="25"/>
  <c r="BG120" i="25"/>
  <c r="BF120" i="25"/>
  <c r="BE120" i="25"/>
  <c r="T120" i="25"/>
  <c r="R120" i="25"/>
  <c r="P120" i="25"/>
  <c r="BK120" i="25"/>
  <c r="J120" i="25"/>
  <c r="BI117" i="25"/>
  <c r="BH117" i="25"/>
  <c r="BG117" i="25"/>
  <c r="BF117" i="25"/>
  <c r="T117" i="25"/>
  <c r="R117" i="25"/>
  <c r="P117" i="25"/>
  <c r="BK117" i="25"/>
  <c r="J117" i="25"/>
  <c r="BE117" i="25" s="1"/>
  <c r="BI114" i="25"/>
  <c r="BH114" i="25"/>
  <c r="BG114" i="25"/>
  <c r="BF114" i="25"/>
  <c r="BE114" i="25"/>
  <c r="T114" i="25"/>
  <c r="R114" i="25"/>
  <c r="P114" i="25"/>
  <c r="BK114" i="25"/>
  <c r="J114" i="25"/>
  <c r="BI112" i="25"/>
  <c r="BH112" i="25"/>
  <c r="BG112" i="25"/>
  <c r="BF112" i="25"/>
  <c r="T112" i="25"/>
  <c r="T111" i="25" s="1"/>
  <c r="R112" i="25"/>
  <c r="P112" i="25"/>
  <c r="BK112" i="25"/>
  <c r="J112" i="25"/>
  <c r="BE112" i="25" s="1"/>
  <c r="BI108" i="25"/>
  <c r="BH108" i="25"/>
  <c r="BG108" i="25"/>
  <c r="BF108" i="25"/>
  <c r="T108" i="25"/>
  <c r="T107" i="25" s="1"/>
  <c r="R108" i="25"/>
  <c r="R107" i="25" s="1"/>
  <c r="P108" i="25"/>
  <c r="P107" i="25" s="1"/>
  <c r="BK108" i="25"/>
  <c r="BK107" i="25" s="1"/>
  <c r="J107" i="25" s="1"/>
  <c r="J63" i="25" s="1"/>
  <c r="J108" i="25"/>
  <c r="BE108" i="25" s="1"/>
  <c r="BI105" i="25"/>
  <c r="BH105" i="25"/>
  <c r="BG105" i="25"/>
  <c r="BF105" i="25"/>
  <c r="T105" i="25"/>
  <c r="R105" i="25"/>
  <c r="P105" i="25"/>
  <c r="BK105" i="25"/>
  <c r="J105" i="25"/>
  <c r="BE105" i="25" s="1"/>
  <c r="BI102" i="25"/>
  <c r="BH102" i="25"/>
  <c r="BG102" i="25"/>
  <c r="BF102" i="25"/>
  <c r="T102" i="25"/>
  <c r="R102" i="25"/>
  <c r="P102" i="25"/>
  <c r="BK102" i="25"/>
  <c r="J102" i="25"/>
  <c r="BE102" i="25" s="1"/>
  <c r="BI99" i="25"/>
  <c r="BH99" i="25"/>
  <c r="BG99" i="25"/>
  <c r="BF99" i="25"/>
  <c r="T99" i="25"/>
  <c r="R99" i="25"/>
  <c r="P99" i="25"/>
  <c r="BK99" i="25"/>
  <c r="J99" i="25"/>
  <c r="BE99" i="25" s="1"/>
  <c r="BI96" i="25"/>
  <c r="BH96" i="25"/>
  <c r="BG96" i="25"/>
  <c r="BF96" i="25"/>
  <c r="T96" i="25"/>
  <c r="R96" i="25"/>
  <c r="P96" i="25"/>
  <c r="BK96" i="25"/>
  <c r="J96" i="25"/>
  <c r="BE96" i="25" s="1"/>
  <c r="BI93" i="25"/>
  <c r="BH93" i="25"/>
  <c r="BG93" i="25"/>
  <c r="BF93" i="25"/>
  <c r="T93" i="25"/>
  <c r="R93" i="25"/>
  <c r="R92" i="25" s="1"/>
  <c r="P93" i="25"/>
  <c r="P92" i="25" s="1"/>
  <c r="BK93" i="25"/>
  <c r="J93" i="25"/>
  <c r="BE93" i="25" s="1"/>
  <c r="J86" i="25"/>
  <c r="F86" i="25"/>
  <c r="F84" i="25"/>
  <c r="E82" i="25"/>
  <c r="J55" i="25"/>
  <c r="F55" i="25"/>
  <c r="F53" i="25"/>
  <c r="E51" i="25"/>
  <c r="J20" i="25"/>
  <c r="E20" i="25"/>
  <c r="F87" i="25" s="1"/>
  <c r="J19" i="25"/>
  <c r="J14" i="25"/>
  <c r="J84" i="25" s="1"/>
  <c r="E7" i="25"/>
  <c r="AY78" i="1"/>
  <c r="AX78" i="1"/>
  <c r="BI418" i="24"/>
  <c r="BH418" i="24"/>
  <c r="BG418" i="24"/>
  <c r="BF418" i="24"/>
  <c r="T418" i="24"/>
  <c r="T417" i="24" s="1"/>
  <c r="T416" i="24" s="1"/>
  <c r="R418" i="24"/>
  <c r="R417" i="24" s="1"/>
  <c r="R416" i="24" s="1"/>
  <c r="P418" i="24"/>
  <c r="P417" i="24" s="1"/>
  <c r="P416" i="24" s="1"/>
  <c r="BK418" i="24"/>
  <c r="BK417" i="24" s="1"/>
  <c r="J418" i="24"/>
  <c r="BE418" i="24" s="1"/>
  <c r="BI413" i="24"/>
  <c r="BH413" i="24"/>
  <c r="BG413" i="24"/>
  <c r="BF413" i="24"/>
  <c r="T413" i="24"/>
  <c r="T412" i="24" s="1"/>
  <c r="T411" i="24" s="1"/>
  <c r="R413" i="24"/>
  <c r="R412" i="24" s="1"/>
  <c r="R411" i="24" s="1"/>
  <c r="P413" i="24"/>
  <c r="P412" i="24" s="1"/>
  <c r="P411" i="24" s="1"/>
  <c r="BK413" i="24"/>
  <c r="BK412" i="24" s="1"/>
  <c r="J413" i="24"/>
  <c r="BE413" i="24" s="1"/>
  <c r="BI407" i="24"/>
  <c r="BH407" i="24"/>
  <c r="BG407" i="24"/>
  <c r="BF407" i="24"/>
  <c r="T407" i="24"/>
  <c r="R407" i="24"/>
  <c r="P407" i="24"/>
  <c r="BK407" i="24"/>
  <c r="J407" i="24"/>
  <c r="BE407" i="24" s="1"/>
  <c r="BI403" i="24"/>
  <c r="BH403" i="24"/>
  <c r="BG403" i="24"/>
  <c r="BF403" i="24"/>
  <c r="T403" i="24"/>
  <c r="R403" i="24"/>
  <c r="P403" i="24"/>
  <c r="BK403" i="24"/>
  <c r="J403" i="24"/>
  <c r="BE403" i="24" s="1"/>
  <c r="BI399" i="24"/>
  <c r="BH399" i="24"/>
  <c r="BG399" i="24"/>
  <c r="BF399" i="24"/>
  <c r="T399" i="24"/>
  <c r="R399" i="24"/>
  <c r="P399" i="24"/>
  <c r="BK399" i="24"/>
  <c r="J399" i="24"/>
  <c r="BE399" i="24" s="1"/>
  <c r="BI395" i="24"/>
  <c r="BH395" i="24"/>
  <c r="BG395" i="24"/>
  <c r="BF395" i="24"/>
  <c r="T395" i="24"/>
  <c r="R395" i="24"/>
  <c r="P395" i="24"/>
  <c r="BK395" i="24"/>
  <c r="J395" i="24"/>
  <c r="BE395" i="24" s="1"/>
  <c r="BI391" i="24"/>
  <c r="BH391" i="24"/>
  <c r="BG391" i="24"/>
  <c r="BF391" i="24"/>
  <c r="T391" i="24"/>
  <c r="R391" i="24"/>
  <c r="P391" i="24"/>
  <c r="BK391" i="24"/>
  <c r="BK390" i="24" s="1"/>
  <c r="J390" i="24" s="1"/>
  <c r="J70" i="24" s="1"/>
  <c r="J391" i="24"/>
  <c r="BE391" i="24" s="1"/>
  <c r="BI387" i="24"/>
  <c r="BH387" i="24"/>
  <c r="BG387" i="24"/>
  <c r="BF387" i="24"/>
  <c r="T387" i="24"/>
  <c r="T386" i="24" s="1"/>
  <c r="R387" i="24"/>
  <c r="R386" i="24" s="1"/>
  <c r="P387" i="24"/>
  <c r="P386" i="24" s="1"/>
  <c r="BK387" i="24"/>
  <c r="BK386" i="24" s="1"/>
  <c r="J386" i="24" s="1"/>
  <c r="J69" i="24" s="1"/>
  <c r="J387" i="24"/>
  <c r="BE387" i="24" s="1"/>
  <c r="BI382" i="24"/>
  <c r="BH382" i="24"/>
  <c r="BG382" i="24"/>
  <c r="BF382" i="24"/>
  <c r="T382" i="24"/>
  <c r="R382" i="24"/>
  <c r="P382" i="24"/>
  <c r="BK382" i="24"/>
  <c r="J382" i="24"/>
  <c r="BE382" i="24" s="1"/>
  <c r="BI378" i="24"/>
  <c r="BH378" i="24"/>
  <c r="BG378" i="24"/>
  <c r="BF378" i="24"/>
  <c r="T378" i="24"/>
  <c r="R378" i="24"/>
  <c r="P378" i="24"/>
  <c r="BK378" i="24"/>
  <c r="J378" i="24"/>
  <c r="BE378" i="24" s="1"/>
  <c r="BI374" i="24"/>
  <c r="BH374" i="24"/>
  <c r="BG374" i="24"/>
  <c r="BF374" i="24"/>
  <c r="T374" i="24"/>
  <c r="R374" i="24"/>
  <c r="P374" i="24"/>
  <c r="BK374" i="24"/>
  <c r="J374" i="24"/>
  <c r="BE374" i="24" s="1"/>
  <c r="BI370" i="24"/>
  <c r="BH370" i="24"/>
  <c r="BG370" i="24"/>
  <c r="BF370" i="24"/>
  <c r="T370" i="24"/>
  <c r="R370" i="24"/>
  <c r="P370" i="24"/>
  <c r="BK370" i="24"/>
  <c r="J370" i="24"/>
  <c r="BE370" i="24" s="1"/>
  <c r="BI366" i="24"/>
  <c r="BH366" i="24"/>
  <c r="BG366" i="24"/>
  <c r="BF366" i="24"/>
  <c r="BE366" i="24"/>
  <c r="T366" i="24"/>
  <c r="R366" i="24"/>
  <c r="P366" i="24"/>
  <c r="BK366" i="24"/>
  <c r="J366" i="24"/>
  <c r="BI362" i="24"/>
  <c r="BH362" i="24"/>
  <c r="BG362" i="24"/>
  <c r="BF362" i="24"/>
  <c r="T362" i="24"/>
  <c r="R362" i="24"/>
  <c r="P362" i="24"/>
  <c r="BK362" i="24"/>
  <c r="J362" i="24"/>
  <c r="BE362" i="24" s="1"/>
  <c r="BI358" i="24"/>
  <c r="BH358" i="24"/>
  <c r="BG358" i="24"/>
  <c r="BF358" i="24"/>
  <c r="BE358" i="24"/>
  <c r="T358" i="24"/>
  <c r="R358" i="24"/>
  <c r="P358" i="24"/>
  <c r="BK358" i="24"/>
  <c r="BK357" i="24" s="1"/>
  <c r="J357" i="24" s="1"/>
  <c r="J68" i="24" s="1"/>
  <c r="J358" i="24"/>
  <c r="BI354" i="24"/>
  <c r="BH354" i="24"/>
  <c r="BG354" i="24"/>
  <c r="BF354" i="24"/>
  <c r="T354" i="24"/>
  <c r="R354" i="24"/>
  <c r="P354" i="24"/>
  <c r="BK354" i="24"/>
  <c r="J354" i="24"/>
  <c r="BE354" i="24" s="1"/>
  <c r="BI351" i="24"/>
  <c r="BH351" i="24"/>
  <c r="BG351" i="24"/>
  <c r="BF351" i="24"/>
  <c r="T351" i="24"/>
  <c r="R351" i="24"/>
  <c r="P351" i="24"/>
  <c r="BK351" i="24"/>
  <c r="J351" i="24"/>
  <c r="BE351" i="24" s="1"/>
  <c r="BI347" i="24"/>
  <c r="BH347" i="24"/>
  <c r="BG347" i="24"/>
  <c r="BF347" i="24"/>
  <c r="BE347" i="24"/>
  <c r="T347" i="24"/>
  <c r="R347" i="24"/>
  <c r="P347" i="24"/>
  <c r="BK347" i="24"/>
  <c r="J347" i="24"/>
  <c r="BI344" i="24"/>
  <c r="BH344" i="24"/>
  <c r="BG344" i="24"/>
  <c r="BF344" i="24"/>
  <c r="T344" i="24"/>
  <c r="R344" i="24"/>
  <c r="P344" i="24"/>
  <c r="BK344" i="24"/>
  <c r="J344" i="24"/>
  <c r="BE344" i="24" s="1"/>
  <c r="BI341" i="24"/>
  <c r="BH341" i="24"/>
  <c r="BG341" i="24"/>
  <c r="BF341" i="24"/>
  <c r="BE341" i="24"/>
  <c r="T341" i="24"/>
  <c r="R341" i="24"/>
  <c r="P341" i="24"/>
  <c r="BK341" i="24"/>
  <c r="J341" i="24"/>
  <c r="BI338" i="24"/>
  <c r="BH338" i="24"/>
  <c r="BG338" i="24"/>
  <c r="BF338" i="24"/>
  <c r="T338" i="24"/>
  <c r="R338" i="24"/>
  <c r="P338" i="24"/>
  <c r="BK338" i="24"/>
  <c r="J338" i="24"/>
  <c r="BE338" i="24" s="1"/>
  <c r="BI335" i="24"/>
  <c r="BH335" i="24"/>
  <c r="BG335" i="24"/>
  <c r="BF335" i="24"/>
  <c r="BE335" i="24"/>
  <c r="T335" i="24"/>
  <c r="R335" i="24"/>
  <c r="P335" i="24"/>
  <c r="BK335" i="24"/>
  <c r="J335" i="24"/>
  <c r="BI331" i="24"/>
  <c r="BH331" i="24"/>
  <c r="BG331" i="24"/>
  <c r="BF331" i="24"/>
  <c r="T331" i="24"/>
  <c r="R331" i="24"/>
  <c r="P331" i="24"/>
  <c r="BK331" i="24"/>
  <c r="J331" i="24"/>
  <c r="BE331" i="24" s="1"/>
  <c r="BI327" i="24"/>
  <c r="BH327" i="24"/>
  <c r="BG327" i="24"/>
  <c r="BF327" i="24"/>
  <c r="BE327" i="24"/>
  <c r="T327" i="24"/>
  <c r="R327" i="24"/>
  <c r="P327" i="24"/>
  <c r="BK327" i="24"/>
  <c r="J327" i="24"/>
  <c r="BI323" i="24"/>
  <c r="BH323" i="24"/>
  <c r="BG323" i="24"/>
  <c r="BF323" i="24"/>
  <c r="T323" i="24"/>
  <c r="R323" i="24"/>
  <c r="P323" i="24"/>
  <c r="BK323" i="24"/>
  <c r="J323" i="24"/>
  <c r="BE323" i="24" s="1"/>
  <c r="BI319" i="24"/>
  <c r="BH319" i="24"/>
  <c r="BG319" i="24"/>
  <c r="BF319" i="24"/>
  <c r="BE319" i="24"/>
  <c r="T319" i="24"/>
  <c r="R319" i="24"/>
  <c r="P319" i="24"/>
  <c r="BK319" i="24"/>
  <c r="J319" i="24"/>
  <c r="BI316" i="24"/>
  <c r="BH316" i="24"/>
  <c r="BG316" i="24"/>
  <c r="BF316" i="24"/>
  <c r="T316" i="24"/>
  <c r="R316" i="24"/>
  <c r="P316" i="24"/>
  <c r="BK316" i="24"/>
  <c r="J316" i="24"/>
  <c r="BE316" i="24" s="1"/>
  <c r="BI313" i="24"/>
  <c r="BH313" i="24"/>
  <c r="BG313" i="24"/>
  <c r="BF313" i="24"/>
  <c r="BE313" i="24"/>
  <c r="T313" i="24"/>
  <c r="R313" i="24"/>
  <c r="P313" i="24"/>
  <c r="BK313" i="24"/>
  <c r="J313" i="24"/>
  <c r="BI310" i="24"/>
  <c r="BH310" i="24"/>
  <c r="BG310" i="24"/>
  <c r="BF310" i="24"/>
  <c r="T310" i="24"/>
  <c r="R310" i="24"/>
  <c r="P310" i="24"/>
  <c r="BK310" i="24"/>
  <c r="J310" i="24"/>
  <c r="BE310" i="24" s="1"/>
  <c r="BI307" i="24"/>
  <c r="BH307" i="24"/>
  <c r="BG307" i="24"/>
  <c r="BF307" i="24"/>
  <c r="BE307" i="24"/>
  <c r="T307" i="24"/>
  <c r="R307" i="24"/>
  <c r="P307" i="24"/>
  <c r="BK307" i="24"/>
  <c r="J307" i="24"/>
  <c r="BI304" i="24"/>
  <c r="BH304" i="24"/>
  <c r="BG304" i="24"/>
  <c r="BF304" i="24"/>
  <c r="T304" i="24"/>
  <c r="R304" i="24"/>
  <c r="P304" i="24"/>
  <c r="BK304" i="24"/>
  <c r="J304" i="24"/>
  <c r="BE304" i="24" s="1"/>
  <c r="BI300" i="24"/>
  <c r="BH300" i="24"/>
  <c r="BG300" i="24"/>
  <c r="BF300" i="24"/>
  <c r="BE300" i="24"/>
  <c r="T300" i="24"/>
  <c r="R300" i="24"/>
  <c r="P300" i="24"/>
  <c r="BK300" i="24"/>
  <c r="J300" i="24"/>
  <c r="BI297" i="24"/>
  <c r="BH297" i="24"/>
  <c r="BG297" i="24"/>
  <c r="BF297" i="24"/>
  <c r="BE297" i="24"/>
  <c r="T297" i="24"/>
  <c r="R297" i="24"/>
  <c r="P297" i="24"/>
  <c r="BK297" i="24"/>
  <c r="J297" i="24"/>
  <c r="BI293" i="24"/>
  <c r="BH293" i="24"/>
  <c r="BG293" i="24"/>
  <c r="BF293" i="24"/>
  <c r="BE293" i="24"/>
  <c r="T293" i="24"/>
  <c r="R293" i="24"/>
  <c r="P293" i="24"/>
  <c r="BK293" i="24"/>
  <c r="J293" i="24"/>
  <c r="BI290" i="24"/>
  <c r="BH290" i="24"/>
  <c r="BG290" i="24"/>
  <c r="BF290" i="24"/>
  <c r="BE290" i="24"/>
  <c r="T290" i="24"/>
  <c r="R290" i="24"/>
  <c r="P290" i="24"/>
  <c r="BK290" i="24"/>
  <c r="J290" i="24"/>
  <c r="BI286" i="24"/>
  <c r="BH286" i="24"/>
  <c r="BG286" i="24"/>
  <c r="BF286" i="24"/>
  <c r="BE286" i="24"/>
  <c r="T286" i="24"/>
  <c r="R286" i="24"/>
  <c r="P286" i="24"/>
  <c r="BK286" i="24"/>
  <c r="J286" i="24"/>
  <c r="BI283" i="24"/>
  <c r="BH283" i="24"/>
  <c r="BG283" i="24"/>
  <c r="BF283" i="24"/>
  <c r="BE283" i="24"/>
  <c r="T283" i="24"/>
  <c r="R283" i="24"/>
  <c r="P283" i="24"/>
  <c r="BK283" i="24"/>
  <c r="J283" i="24"/>
  <c r="BI280" i="24"/>
  <c r="BH280" i="24"/>
  <c r="BG280" i="24"/>
  <c r="BF280" i="24"/>
  <c r="BE280" i="24"/>
  <c r="T280" i="24"/>
  <c r="R280" i="24"/>
  <c r="P280" i="24"/>
  <c r="BK280" i="24"/>
  <c r="J280" i="24"/>
  <c r="BI276" i="24"/>
  <c r="BH276" i="24"/>
  <c r="BG276" i="24"/>
  <c r="BF276" i="24"/>
  <c r="BE276" i="24"/>
  <c r="T276" i="24"/>
  <c r="R276" i="24"/>
  <c r="P276" i="24"/>
  <c r="BK276" i="24"/>
  <c r="J276" i="24"/>
  <c r="BI273" i="24"/>
  <c r="BH273" i="24"/>
  <c r="BG273" i="24"/>
  <c r="BF273" i="24"/>
  <c r="BE273" i="24"/>
  <c r="T273" i="24"/>
  <c r="R273" i="24"/>
  <c r="P273" i="24"/>
  <c r="BK273" i="24"/>
  <c r="J273" i="24"/>
  <c r="BI270" i="24"/>
  <c r="BH270" i="24"/>
  <c r="BG270" i="24"/>
  <c r="BF270" i="24"/>
  <c r="BE270" i="24"/>
  <c r="T270" i="24"/>
  <c r="R270" i="24"/>
  <c r="P270" i="24"/>
  <c r="BK270" i="24"/>
  <c r="J270" i="24"/>
  <c r="BI266" i="24"/>
  <c r="BH266" i="24"/>
  <c r="BG266" i="24"/>
  <c r="BF266" i="24"/>
  <c r="BE266" i="24"/>
  <c r="T266" i="24"/>
  <c r="R266" i="24"/>
  <c r="P266" i="24"/>
  <c r="BK266" i="24"/>
  <c r="J266" i="24"/>
  <c r="BI262" i="24"/>
  <c r="BH262" i="24"/>
  <c r="BG262" i="24"/>
  <c r="BF262" i="24"/>
  <c r="BE262" i="24"/>
  <c r="T262" i="24"/>
  <c r="T261" i="24" s="1"/>
  <c r="R262" i="24"/>
  <c r="P262" i="24"/>
  <c r="BK262" i="24"/>
  <c r="J262" i="24"/>
  <c r="BI258" i="24"/>
  <c r="BH258" i="24"/>
  <c r="BG258" i="24"/>
  <c r="BF258" i="24"/>
  <c r="T258" i="24"/>
  <c r="R258" i="24"/>
  <c r="P258" i="24"/>
  <c r="BK258" i="24"/>
  <c r="J258" i="24"/>
  <c r="BE258" i="24" s="1"/>
  <c r="BI255" i="24"/>
  <c r="BH255" i="24"/>
  <c r="BG255" i="24"/>
  <c r="BF255" i="24"/>
  <c r="T255" i="24"/>
  <c r="R255" i="24"/>
  <c r="P255" i="24"/>
  <c r="BK255" i="24"/>
  <c r="J255" i="24"/>
  <c r="BE255" i="24" s="1"/>
  <c r="BI251" i="24"/>
  <c r="BH251" i="24"/>
  <c r="BG251" i="24"/>
  <c r="BF251" i="24"/>
  <c r="T251" i="24"/>
  <c r="R251" i="24"/>
  <c r="P251" i="24"/>
  <c r="BK251" i="24"/>
  <c r="J251" i="24"/>
  <c r="BE251" i="24" s="1"/>
  <c r="BI248" i="24"/>
  <c r="BH248" i="24"/>
  <c r="BG248" i="24"/>
  <c r="BF248" i="24"/>
  <c r="T248" i="24"/>
  <c r="R248" i="24"/>
  <c r="R247" i="24" s="1"/>
  <c r="P248" i="24"/>
  <c r="BK248" i="24"/>
  <c r="J248" i="24"/>
  <c r="BE248" i="24" s="1"/>
  <c r="BI244" i="24"/>
  <c r="BH244" i="24"/>
  <c r="BG244" i="24"/>
  <c r="BF244" i="24"/>
  <c r="BE244" i="24"/>
  <c r="T244" i="24"/>
  <c r="R244" i="24"/>
  <c r="P244" i="24"/>
  <c r="BK244" i="24"/>
  <c r="J244" i="24"/>
  <c r="BI240" i="24"/>
  <c r="BH240" i="24"/>
  <c r="BG240" i="24"/>
  <c r="BF240" i="24"/>
  <c r="BE240" i="24"/>
  <c r="T240" i="24"/>
  <c r="R240" i="24"/>
  <c r="P240" i="24"/>
  <c r="BK240" i="24"/>
  <c r="J240" i="24"/>
  <c r="BI236" i="24"/>
  <c r="BH236" i="24"/>
  <c r="BG236" i="24"/>
  <c r="BF236" i="24"/>
  <c r="BE236" i="24"/>
  <c r="T236" i="24"/>
  <c r="R236" i="24"/>
  <c r="P236" i="24"/>
  <c r="P235" i="24" s="1"/>
  <c r="BK236" i="24"/>
  <c r="BK235" i="24" s="1"/>
  <c r="J235" i="24" s="1"/>
  <c r="J65" i="24" s="1"/>
  <c r="J236" i="24"/>
  <c r="BI232" i="24"/>
  <c r="BH232" i="24"/>
  <c r="BG232" i="24"/>
  <c r="BF232" i="24"/>
  <c r="T232" i="24"/>
  <c r="R232" i="24"/>
  <c r="P232" i="24"/>
  <c r="BK232" i="24"/>
  <c r="J232" i="24"/>
  <c r="BE232" i="24" s="1"/>
  <c r="BI228" i="24"/>
  <c r="BH228" i="24"/>
  <c r="BG228" i="24"/>
  <c r="BF228" i="24"/>
  <c r="T228" i="24"/>
  <c r="R228" i="24"/>
  <c r="R227" i="24" s="1"/>
  <c r="P228" i="24"/>
  <c r="BK228" i="24"/>
  <c r="BK227" i="24" s="1"/>
  <c r="J227" i="24" s="1"/>
  <c r="J64" i="24" s="1"/>
  <c r="J228" i="24"/>
  <c r="BE228" i="24" s="1"/>
  <c r="BI223" i="24"/>
  <c r="BH223" i="24"/>
  <c r="BG223" i="24"/>
  <c r="BF223" i="24"/>
  <c r="BE223" i="24"/>
  <c r="T223" i="24"/>
  <c r="T222" i="24" s="1"/>
  <c r="R223" i="24"/>
  <c r="R222" i="24" s="1"/>
  <c r="P223" i="24"/>
  <c r="P222" i="24" s="1"/>
  <c r="BK223" i="24"/>
  <c r="BK222" i="24" s="1"/>
  <c r="J222" i="24" s="1"/>
  <c r="J63" i="24" s="1"/>
  <c r="J223" i="24"/>
  <c r="BI218" i="24"/>
  <c r="BH218" i="24"/>
  <c r="BG218" i="24"/>
  <c r="BF218" i="24"/>
  <c r="T218" i="24"/>
  <c r="R218" i="24"/>
  <c r="P218" i="24"/>
  <c r="BK218" i="24"/>
  <c r="J218" i="24"/>
  <c r="BE218" i="24" s="1"/>
  <c r="BI215" i="24"/>
  <c r="BH215" i="24"/>
  <c r="BG215" i="24"/>
  <c r="BF215" i="24"/>
  <c r="T215" i="24"/>
  <c r="R215" i="24"/>
  <c r="P215" i="24"/>
  <c r="BK215" i="24"/>
  <c r="J215" i="24"/>
  <c r="BE215" i="24" s="1"/>
  <c r="BI211" i="24"/>
  <c r="BH211" i="24"/>
  <c r="BG211" i="24"/>
  <c r="BF211" i="24"/>
  <c r="T211" i="24"/>
  <c r="R211" i="24"/>
  <c r="P211" i="24"/>
  <c r="BK211" i="24"/>
  <c r="J211" i="24"/>
  <c r="BE211" i="24" s="1"/>
  <c r="BI204" i="24"/>
  <c r="BH204" i="24"/>
  <c r="BG204" i="24"/>
  <c r="BF204" i="24"/>
  <c r="T204" i="24"/>
  <c r="R204" i="24"/>
  <c r="P204" i="24"/>
  <c r="BK204" i="24"/>
  <c r="J204" i="24"/>
  <c r="BE204" i="24" s="1"/>
  <c r="BI200" i="24"/>
  <c r="BH200" i="24"/>
  <c r="BG200" i="24"/>
  <c r="BF200" i="24"/>
  <c r="T200" i="24"/>
  <c r="R200" i="24"/>
  <c r="P200" i="24"/>
  <c r="BK200" i="24"/>
  <c r="J200" i="24"/>
  <c r="BE200" i="24" s="1"/>
  <c r="BI196" i="24"/>
  <c r="BH196" i="24"/>
  <c r="BG196" i="24"/>
  <c r="BF196" i="24"/>
  <c r="T196" i="24"/>
  <c r="R196" i="24"/>
  <c r="P196" i="24"/>
  <c r="BK196" i="24"/>
  <c r="J196" i="24"/>
  <c r="BE196" i="24" s="1"/>
  <c r="BI192" i="24"/>
  <c r="BH192" i="24"/>
  <c r="BG192" i="24"/>
  <c r="BF192" i="24"/>
  <c r="T192" i="24"/>
  <c r="R192" i="24"/>
  <c r="P192" i="24"/>
  <c r="BK192" i="24"/>
  <c r="J192" i="24"/>
  <c r="BE192" i="24" s="1"/>
  <c r="BI188" i="24"/>
  <c r="BH188" i="24"/>
  <c r="BG188" i="24"/>
  <c r="BF188" i="24"/>
  <c r="BE188" i="24"/>
  <c r="T188" i="24"/>
  <c r="R188" i="24"/>
  <c r="P188" i="24"/>
  <c r="BK188" i="24"/>
  <c r="J188" i="24"/>
  <c r="BI184" i="24"/>
  <c r="BH184" i="24"/>
  <c r="BG184" i="24"/>
  <c r="BF184" i="24"/>
  <c r="BE184" i="24"/>
  <c r="T184" i="24"/>
  <c r="R184" i="24"/>
  <c r="P184" i="24"/>
  <c r="BK184" i="24"/>
  <c r="J184" i="24"/>
  <c r="BI180" i="24"/>
  <c r="BH180" i="24"/>
  <c r="BG180" i="24"/>
  <c r="BF180" i="24"/>
  <c r="BE180" i="24"/>
  <c r="T180" i="24"/>
  <c r="R180" i="24"/>
  <c r="P180" i="24"/>
  <c r="BK180" i="24"/>
  <c r="J180" i="24"/>
  <c r="BI177" i="24"/>
  <c r="BH177" i="24"/>
  <c r="BG177" i="24"/>
  <c r="BF177" i="24"/>
  <c r="BE177" i="24"/>
  <c r="T177" i="24"/>
  <c r="R177" i="24"/>
  <c r="P177" i="24"/>
  <c r="BK177" i="24"/>
  <c r="J177" i="24"/>
  <c r="BI173" i="24"/>
  <c r="BH173" i="24"/>
  <c r="BG173" i="24"/>
  <c r="BF173" i="24"/>
  <c r="BE173" i="24"/>
  <c r="T173" i="24"/>
  <c r="R173" i="24"/>
  <c r="P173" i="24"/>
  <c r="BK173" i="24"/>
  <c r="J173" i="24"/>
  <c r="BI170" i="24"/>
  <c r="BH170" i="24"/>
  <c r="BG170" i="24"/>
  <c r="BF170" i="24"/>
  <c r="BE170" i="24"/>
  <c r="T170" i="24"/>
  <c r="R170" i="24"/>
  <c r="P170" i="24"/>
  <c r="BK170" i="24"/>
  <c r="J170" i="24"/>
  <c r="BI166" i="24"/>
  <c r="BH166" i="24"/>
  <c r="BG166" i="24"/>
  <c r="BF166" i="24"/>
  <c r="BE166" i="24"/>
  <c r="T166" i="24"/>
  <c r="R166" i="24"/>
  <c r="P166" i="24"/>
  <c r="BK166" i="24"/>
  <c r="J166" i="24"/>
  <c r="BI163" i="24"/>
  <c r="BH163" i="24"/>
  <c r="BG163" i="24"/>
  <c r="BF163" i="24"/>
  <c r="BE163" i="24"/>
  <c r="T163" i="24"/>
  <c r="R163" i="24"/>
  <c r="P163" i="24"/>
  <c r="BK163" i="24"/>
  <c r="J163" i="24"/>
  <c r="BI159" i="24"/>
  <c r="BH159" i="24"/>
  <c r="BG159" i="24"/>
  <c r="BF159" i="24"/>
  <c r="BE159" i="24"/>
  <c r="T159" i="24"/>
  <c r="R159" i="24"/>
  <c r="P159" i="24"/>
  <c r="BK159" i="24"/>
  <c r="J159" i="24"/>
  <c r="BI155" i="24"/>
  <c r="BH155" i="24"/>
  <c r="BG155" i="24"/>
  <c r="BF155" i="24"/>
  <c r="BE155" i="24"/>
  <c r="T155" i="24"/>
  <c r="R155" i="24"/>
  <c r="P155" i="24"/>
  <c r="BK155" i="24"/>
  <c r="J155" i="24"/>
  <c r="BI151" i="24"/>
  <c r="BH151" i="24"/>
  <c r="BG151" i="24"/>
  <c r="BF151" i="24"/>
  <c r="BE151" i="24"/>
  <c r="T151" i="24"/>
  <c r="R151" i="24"/>
  <c r="P151" i="24"/>
  <c r="BK151" i="24"/>
  <c r="J151" i="24"/>
  <c r="BI147" i="24"/>
  <c r="BH147" i="24"/>
  <c r="BG147" i="24"/>
  <c r="BF147" i="24"/>
  <c r="BE147" i="24"/>
  <c r="T147" i="24"/>
  <c r="R147" i="24"/>
  <c r="P147" i="24"/>
  <c r="BK147" i="24"/>
  <c r="J147" i="24"/>
  <c r="BI143" i="24"/>
  <c r="BH143" i="24"/>
  <c r="BG143" i="24"/>
  <c r="BF143" i="24"/>
  <c r="BE143" i="24"/>
  <c r="T143" i="24"/>
  <c r="R143" i="24"/>
  <c r="P143" i="24"/>
  <c r="BK143" i="24"/>
  <c r="J143" i="24"/>
  <c r="BI139" i="24"/>
  <c r="BH139" i="24"/>
  <c r="BG139" i="24"/>
  <c r="BF139" i="24"/>
  <c r="BE139" i="24"/>
  <c r="T139" i="24"/>
  <c r="R139" i="24"/>
  <c r="P139" i="24"/>
  <c r="BK139" i="24"/>
  <c r="J139" i="24"/>
  <c r="BI135" i="24"/>
  <c r="BH135" i="24"/>
  <c r="BG135" i="24"/>
  <c r="BF135" i="24"/>
  <c r="BE135" i="24"/>
  <c r="T135" i="24"/>
  <c r="R135" i="24"/>
  <c r="P135" i="24"/>
  <c r="BK135" i="24"/>
  <c r="J135" i="24"/>
  <c r="BI131" i="24"/>
  <c r="BH131" i="24"/>
  <c r="BG131" i="24"/>
  <c r="BF131" i="24"/>
  <c r="BE131" i="24"/>
  <c r="T131" i="24"/>
  <c r="R131" i="24"/>
  <c r="P131" i="24"/>
  <c r="BK131" i="24"/>
  <c r="J131" i="24"/>
  <c r="BI127" i="24"/>
  <c r="BH127" i="24"/>
  <c r="BG127" i="24"/>
  <c r="BF127" i="24"/>
  <c r="BE127" i="24"/>
  <c r="T127" i="24"/>
  <c r="R127" i="24"/>
  <c r="P127" i="24"/>
  <c r="BK127" i="24"/>
  <c r="J127" i="24"/>
  <c r="BI123" i="24"/>
  <c r="BH123" i="24"/>
  <c r="BG123" i="24"/>
  <c r="BF123" i="24"/>
  <c r="BE123" i="24"/>
  <c r="T123" i="24"/>
  <c r="R123" i="24"/>
  <c r="P123" i="24"/>
  <c r="BK123" i="24"/>
  <c r="J123" i="24"/>
  <c r="BI119" i="24"/>
  <c r="BH119" i="24"/>
  <c r="BG119" i="24"/>
  <c r="BF119" i="24"/>
  <c r="BE119" i="24"/>
  <c r="T119" i="24"/>
  <c r="R119" i="24"/>
  <c r="P119" i="24"/>
  <c r="BK119" i="24"/>
  <c r="J119" i="24"/>
  <c r="BI115" i="24"/>
  <c r="BH115" i="24"/>
  <c r="BG115" i="24"/>
  <c r="BF115" i="24"/>
  <c r="BE115" i="24"/>
  <c r="T115" i="24"/>
  <c r="R115" i="24"/>
  <c r="P115" i="24"/>
  <c r="BK115" i="24"/>
  <c r="J115" i="24"/>
  <c r="BI111" i="24"/>
  <c r="BH111" i="24"/>
  <c r="BG111" i="24"/>
  <c r="BF111" i="24"/>
  <c r="BE111" i="24"/>
  <c r="T111" i="24"/>
  <c r="R111" i="24"/>
  <c r="P111" i="24"/>
  <c r="BK111" i="24"/>
  <c r="J111" i="24"/>
  <c r="BI107" i="24"/>
  <c r="BH107" i="24"/>
  <c r="BG107" i="24"/>
  <c r="BF107" i="24"/>
  <c r="BE107" i="24"/>
  <c r="T107" i="24"/>
  <c r="R107" i="24"/>
  <c r="P107" i="24"/>
  <c r="BK107" i="24"/>
  <c r="J107" i="24"/>
  <c r="BI103" i="24"/>
  <c r="BH103" i="24"/>
  <c r="BG103" i="24"/>
  <c r="BF103" i="24"/>
  <c r="BE103" i="24"/>
  <c r="T103" i="24"/>
  <c r="R103" i="24"/>
  <c r="P103" i="24"/>
  <c r="BK103" i="24"/>
  <c r="J103" i="24"/>
  <c r="BI99" i="24"/>
  <c r="BH99" i="24"/>
  <c r="BG99" i="24"/>
  <c r="BF99" i="24"/>
  <c r="BE99" i="24"/>
  <c r="T99" i="24"/>
  <c r="R99" i="24"/>
  <c r="P99" i="24"/>
  <c r="BK99" i="24"/>
  <c r="BK98" i="24" s="1"/>
  <c r="J99" i="24"/>
  <c r="J92" i="24"/>
  <c r="F92" i="24"/>
  <c r="F90" i="24"/>
  <c r="E88" i="24"/>
  <c r="E84" i="24"/>
  <c r="J55" i="24"/>
  <c r="F55" i="24"/>
  <c r="F53" i="24"/>
  <c r="E51" i="24"/>
  <c r="J20" i="24"/>
  <c r="E20" i="24"/>
  <c r="F56" i="24" s="1"/>
  <c r="J19" i="24"/>
  <c r="J14" i="24"/>
  <c r="J90" i="24" s="1"/>
  <c r="E7" i="24"/>
  <c r="E47" i="24" s="1"/>
  <c r="BK186" i="23"/>
  <c r="J186" i="23" s="1"/>
  <c r="J66" i="23" s="1"/>
  <c r="AY77" i="1"/>
  <c r="AX77" i="1"/>
  <c r="BI187" i="23"/>
  <c r="BH187" i="23"/>
  <c r="BG187" i="23"/>
  <c r="BF187" i="23"/>
  <c r="T187" i="23"/>
  <c r="T186" i="23" s="1"/>
  <c r="R187" i="23"/>
  <c r="R186" i="23" s="1"/>
  <c r="P187" i="23"/>
  <c r="P186" i="23" s="1"/>
  <c r="BK187" i="23"/>
  <c r="J187" i="23"/>
  <c r="BE187" i="23" s="1"/>
  <c r="BI182" i="23"/>
  <c r="BH182" i="23"/>
  <c r="BG182" i="23"/>
  <c r="BF182" i="23"/>
  <c r="BE182" i="23"/>
  <c r="T182" i="23"/>
  <c r="R182" i="23"/>
  <c r="P182" i="23"/>
  <c r="BK182" i="23"/>
  <c r="J182" i="23"/>
  <c r="BI178" i="23"/>
  <c r="BH178" i="23"/>
  <c r="BG178" i="23"/>
  <c r="BF178" i="23"/>
  <c r="BE178" i="23"/>
  <c r="T178" i="23"/>
  <c r="R178" i="23"/>
  <c r="P178" i="23"/>
  <c r="BK178" i="23"/>
  <c r="J178" i="23"/>
  <c r="BI171" i="23"/>
  <c r="BH171" i="23"/>
  <c r="BG171" i="23"/>
  <c r="BF171" i="23"/>
  <c r="BE171" i="23"/>
  <c r="T171" i="23"/>
  <c r="R171" i="23"/>
  <c r="P171" i="23"/>
  <c r="BK171" i="23"/>
  <c r="J171" i="23"/>
  <c r="BI167" i="23"/>
  <c r="BH167" i="23"/>
  <c r="BG167" i="23"/>
  <c r="BF167" i="23"/>
  <c r="BE167" i="23"/>
  <c r="T167" i="23"/>
  <c r="R167" i="23"/>
  <c r="P167" i="23"/>
  <c r="BK167" i="23"/>
  <c r="J167" i="23"/>
  <c r="BI163" i="23"/>
  <c r="BH163" i="23"/>
  <c r="BG163" i="23"/>
  <c r="BF163" i="23"/>
  <c r="BE163" i="23"/>
  <c r="T163" i="23"/>
  <c r="R163" i="23"/>
  <c r="P163" i="23"/>
  <c r="P162" i="23" s="1"/>
  <c r="BK163" i="23"/>
  <c r="BK162" i="23" s="1"/>
  <c r="J162" i="23" s="1"/>
  <c r="J65" i="23" s="1"/>
  <c r="J163" i="23"/>
  <c r="BI161" i="23"/>
  <c r="BH161" i="23"/>
  <c r="BG161" i="23"/>
  <c r="BF161" i="23"/>
  <c r="T161" i="23"/>
  <c r="R161" i="23"/>
  <c r="P161" i="23"/>
  <c r="BK161" i="23"/>
  <c r="J161" i="23"/>
  <c r="BE161" i="23" s="1"/>
  <c r="BI159" i="23"/>
  <c r="BH159" i="23"/>
  <c r="BG159" i="23"/>
  <c r="BF159" i="23"/>
  <c r="T159" i="23"/>
  <c r="R159" i="23"/>
  <c r="P159" i="23"/>
  <c r="BK159" i="23"/>
  <c r="J159" i="23"/>
  <c r="BE159" i="23" s="1"/>
  <c r="BI158" i="23"/>
  <c r="BH158" i="23"/>
  <c r="BG158" i="23"/>
  <c r="BF158" i="23"/>
  <c r="T158" i="23"/>
  <c r="R158" i="23"/>
  <c r="P158" i="23"/>
  <c r="BK158" i="23"/>
  <c r="J158" i="23"/>
  <c r="BE158" i="23" s="1"/>
  <c r="BI155" i="23"/>
  <c r="BH155" i="23"/>
  <c r="BG155" i="23"/>
  <c r="BF155" i="23"/>
  <c r="T155" i="23"/>
  <c r="R155" i="23"/>
  <c r="P155" i="23"/>
  <c r="BK155" i="23"/>
  <c r="J155" i="23"/>
  <c r="BE155" i="23" s="1"/>
  <c r="BI153" i="23"/>
  <c r="BH153" i="23"/>
  <c r="BG153" i="23"/>
  <c r="BF153" i="23"/>
  <c r="T153" i="23"/>
  <c r="R153" i="23"/>
  <c r="P153" i="23"/>
  <c r="BK153" i="23"/>
  <c r="J153" i="23"/>
  <c r="BE153" i="23" s="1"/>
  <c r="BI151" i="23"/>
  <c r="BH151" i="23"/>
  <c r="BG151" i="23"/>
  <c r="BF151" i="23"/>
  <c r="T151" i="23"/>
  <c r="R151" i="23"/>
  <c r="P151" i="23"/>
  <c r="BK151" i="23"/>
  <c r="J151" i="23"/>
  <c r="BE151" i="23" s="1"/>
  <c r="BI147" i="23"/>
  <c r="BH147" i="23"/>
  <c r="BG147" i="23"/>
  <c r="BF147" i="23"/>
  <c r="T147" i="23"/>
  <c r="R147" i="23"/>
  <c r="P147" i="23"/>
  <c r="BK147" i="23"/>
  <c r="J147" i="23"/>
  <c r="BE147" i="23" s="1"/>
  <c r="BI144" i="23"/>
  <c r="BH144" i="23"/>
  <c r="BG144" i="23"/>
  <c r="BF144" i="23"/>
  <c r="T144" i="23"/>
  <c r="R144" i="23"/>
  <c r="P144" i="23"/>
  <c r="BK144" i="23"/>
  <c r="J144" i="23"/>
  <c r="BE144" i="23" s="1"/>
  <c r="BI141" i="23"/>
  <c r="BH141" i="23"/>
  <c r="BG141" i="23"/>
  <c r="BF141" i="23"/>
  <c r="T141" i="23"/>
  <c r="R141" i="23"/>
  <c r="P141" i="23"/>
  <c r="BK141" i="23"/>
  <c r="J141" i="23"/>
  <c r="BE141" i="23" s="1"/>
  <c r="BI137" i="23"/>
  <c r="BH137" i="23"/>
  <c r="BG137" i="23"/>
  <c r="BF137" i="23"/>
  <c r="T137" i="23"/>
  <c r="R137" i="23"/>
  <c r="P137" i="23"/>
  <c r="BK137" i="23"/>
  <c r="J137" i="23"/>
  <c r="BE137" i="23" s="1"/>
  <c r="BI134" i="23"/>
  <c r="BH134" i="23"/>
  <c r="BG134" i="23"/>
  <c r="BF134" i="23"/>
  <c r="T134" i="23"/>
  <c r="R134" i="23"/>
  <c r="P134" i="23"/>
  <c r="BK134" i="23"/>
  <c r="J134" i="23"/>
  <c r="BE134" i="23" s="1"/>
  <c r="BI131" i="23"/>
  <c r="BH131" i="23"/>
  <c r="BG131" i="23"/>
  <c r="BF131" i="23"/>
  <c r="T131" i="23"/>
  <c r="R131" i="23"/>
  <c r="P131" i="23"/>
  <c r="BK131" i="23"/>
  <c r="J131" i="23"/>
  <c r="BE131" i="23" s="1"/>
  <c r="BI128" i="23"/>
  <c r="BH128" i="23"/>
  <c r="BG128" i="23"/>
  <c r="BF128" i="23"/>
  <c r="BE128" i="23"/>
  <c r="T128" i="23"/>
  <c r="R128" i="23"/>
  <c r="P128" i="23"/>
  <c r="BK128" i="23"/>
  <c r="J128" i="23"/>
  <c r="BI125" i="23"/>
  <c r="BH125" i="23"/>
  <c r="BG125" i="23"/>
  <c r="BF125" i="23"/>
  <c r="BE125" i="23"/>
  <c r="T125" i="23"/>
  <c r="R125" i="23"/>
  <c r="P125" i="23"/>
  <c r="BK125" i="23"/>
  <c r="BK124" i="23" s="1"/>
  <c r="J124" i="23" s="1"/>
  <c r="J64" i="23" s="1"/>
  <c r="J125" i="23"/>
  <c r="BI121" i="23"/>
  <c r="BH121" i="23"/>
  <c r="BG121" i="23"/>
  <c r="BF121" i="23"/>
  <c r="BE121" i="23"/>
  <c r="T121" i="23"/>
  <c r="R121" i="23"/>
  <c r="P121" i="23"/>
  <c r="BK121" i="23"/>
  <c r="J121" i="23"/>
  <c r="BI117" i="23"/>
  <c r="BH117" i="23"/>
  <c r="BG117" i="23"/>
  <c r="BF117" i="23"/>
  <c r="T117" i="23"/>
  <c r="R117" i="23"/>
  <c r="P117" i="23"/>
  <c r="BK117" i="23"/>
  <c r="J117" i="23"/>
  <c r="BE117" i="23" s="1"/>
  <c r="BI115" i="23"/>
  <c r="BH115" i="23"/>
  <c r="BG115" i="23"/>
  <c r="BF115" i="23"/>
  <c r="T115" i="23"/>
  <c r="R115" i="23"/>
  <c r="P115" i="23"/>
  <c r="P114" i="23" s="1"/>
  <c r="BK115" i="23"/>
  <c r="J115" i="23"/>
  <c r="BE115" i="23" s="1"/>
  <c r="BI111" i="23"/>
  <c r="BH111" i="23"/>
  <c r="BG111" i="23"/>
  <c r="BF111" i="23"/>
  <c r="T111" i="23"/>
  <c r="R111" i="23"/>
  <c r="P111" i="23"/>
  <c r="BK111" i="23"/>
  <c r="J111" i="23"/>
  <c r="BE111" i="23" s="1"/>
  <c r="BI108" i="23"/>
  <c r="BH108" i="23"/>
  <c r="BG108" i="23"/>
  <c r="BF108" i="23"/>
  <c r="T108" i="23"/>
  <c r="R108" i="23"/>
  <c r="P108" i="23"/>
  <c r="BK108" i="23"/>
  <c r="J108" i="23"/>
  <c r="BE108" i="23" s="1"/>
  <c r="BI105" i="23"/>
  <c r="BH105" i="23"/>
  <c r="BG105" i="23"/>
  <c r="BF105" i="23"/>
  <c r="T105" i="23"/>
  <c r="R105" i="23"/>
  <c r="P105" i="23"/>
  <c r="BK105" i="23"/>
  <c r="J105" i="23"/>
  <c r="BE105" i="23" s="1"/>
  <c r="BI101" i="23"/>
  <c r="BH101" i="23"/>
  <c r="BG101" i="23"/>
  <c r="BF101" i="23"/>
  <c r="T101" i="23"/>
  <c r="R101" i="23"/>
  <c r="P101" i="23"/>
  <c r="BK101" i="23"/>
  <c r="J101" i="23"/>
  <c r="BE101" i="23" s="1"/>
  <c r="BI97" i="23"/>
  <c r="BH97" i="23"/>
  <c r="BG97" i="23"/>
  <c r="BF97" i="23"/>
  <c r="T97" i="23"/>
  <c r="R97" i="23"/>
  <c r="P97" i="23"/>
  <c r="BK97" i="23"/>
  <c r="J97" i="23"/>
  <c r="BE97" i="23" s="1"/>
  <c r="BI94" i="23"/>
  <c r="BH94" i="23"/>
  <c r="BG94" i="23"/>
  <c r="BF94" i="23"/>
  <c r="T94" i="23"/>
  <c r="R94" i="23"/>
  <c r="P94" i="23"/>
  <c r="BK94" i="23"/>
  <c r="J94" i="23"/>
  <c r="BE94" i="23" s="1"/>
  <c r="BI91" i="23"/>
  <c r="BH91" i="23"/>
  <c r="BG91" i="23"/>
  <c r="BF91" i="23"/>
  <c r="T91" i="23"/>
  <c r="R91" i="23"/>
  <c r="P91" i="23"/>
  <c r="P90" i="23" s="1"/>
  <c r="BK91" i="23"/>
  <c r="J91" i="23"/>
  <c r="BE91" i="23" s="1"/>
  <c r="J84" i="23"/>
  <c r="F84" i="23"/>
  <c r="F82" i="23"/>
  <c r="E80" i="23"/>
  <c r="J55" i="23"/>
  <c r="F55" i="23"/>
  <c r="F53" i="23"/>
  <c r="E51" i="23"/>
  <c r="J20" i="23"/>
  <c r="E20" i="23"/>
  <c r="F85" i="23" s="1"/>
  <c r="J19" i="23"/>
  <c r="J14" i="23"/>
  <c r="J53" i="23" s="1"/>
  <c r="E7" i="23"/>
  <c r="AY75" i="1"/>
  <c r="AX75" i="1"/>
  <c r="BI99" i="22"/>
  <c r="BH99" i="22"/>
  <c r="BG99" i="22"/>
  <c r="BF99" i="22"/>
  <c r="T99" i="22"/>
  <c r="R99" i="22"/>
  <c r="P99" i="22"/>
  <c r="BK99" i="22"/>
  <c r="J99" i="22"/>
  <c r="BE99" i="22" s="1"/>
  <c r="BI97" i="22"/>
  <c r="BH97" i="22"/>
  <c r="BG97" i="22"/>
  <c r="BF97" i="22"/>
  <c r="BE97" i="22"/>
  <c r="T97" i="22"/>
  <c r="R97" i="22"/>
  <c r="P97" i="22"/>
  <c r="BK97" i="22"/>
  <c r="J97" i="22"/>
  <c r="BI95" i="22"/>
  <c r="BH95" i="22"/>
  <c r="BG95" i="22"/>
  <c r="BF95" i="22"/>
  <c r="T95" i="22"/>
  <c r="R95" i="22"/>
  <c r="P95" i="22"/>
  <c r="BK95" i="22"/>
  <c r="J95" i="22"/>
  <c r="BE95" i="22" s="1"/>
  <c r="BI93" i="22"/>
  <c r="BH93" i="22"/>
  <c r="F37" i="22" s="1"/>
  <c r="BC75" i="1" s="1"/>
  <c r="BG93" i="22"/>
  <c r="BF93" i="22"/>
  <c r="F35" i="22" s="1"/>
  <c r="BA75" i="1" s="1"/>
  <c r="T93" i="22"/>
  <c r="T92" i="22" s="1"/>
  <c r="T91" i="22" s="1"/>
  <c r="T90" i="22" s="1"/>
  <c r="R93" i="22"/>
  <c r="P93" i="22"/>
  <c r="BK93" i="22"/>
  <c r="J93" i="22"/>
  <c r="BE93" i="22" s="1"/>
  <c r="F34" i="22" s="1"/>
  <c r="AZ75" i="1" s="1"/>
  <c r="J86" i="22"/>
  <c r="F86" i="22"/>
  <c r="F84" i="22"/>
  <c r="E82" i="22"/>
  <c r="J59" i="22"/>
  <c r="F59" i="22"/>
  <c r="F57" i="22"/>
  <c r="E55" i="22"/>
  <c r="J22" i="22"/>
  <c r="E22" i="22"/>
  <c r="F87" i="22" s="1"/>
  <c r="J21" i="22"/>
  <c r="J16" i="22"/>
  <c r="J84" i="22" s="1"/>
  <c r="E7" i="22"/>
  <c r="E49" i="22" s="1"/>
  <c r="AY74" i="1"/>
  <c r="AX74" i="1"/>
  <c r="BI99" i="21"/>
  <c r="BH99" i="21"/>
  <c r="BG99" i="21"/>
  <c r="BF99" i="21"/>
  <c r="T99" i="21"/>
  <c r="R99" i="21"/>
  <c r="P99" i="21"/>
  <c r="BK99" i="21"/>
  <c r="J99" i="21"/>
  <c r="BE99" i="21" s="1"/>
  <c r="BI97" i="21"/>
  <c r="BH97" i="21"/>
  <c r="BG97" i="21"/>
  <c r="BF97" i="21"/>
  <c r="T97" i="21"/>
  <c r="R97" i="21"/>
  <c r="P97" i="21"/>
  <c r="BK97" i="21"/>
  <c r="J97" i="21"/>
  <c r="BE97" i="21" s="1"/>
  <c r="BI95" i="21"/>
  <c r="BH95" i="21"/>
  <c r="BG95" i="21"/>
  <c r="BF95" i="21"/>
  <c r="T95" i="21"/>
  <c r="R95" i="21"/>
  <c r="P95" i="21"/>
  <c r="BK95" i="21"/>
  <c r="J95" i="21"/>
  <c r="BE95" i="21" s="1"/>
  <c r="BI93" i="21"/>
  <c r="BH93" i="21"/>
  <c r="BG93" i="21"/>
  <c r="F36" i="21" s="1"/>
  <c r="BB74" i="1" s="1"/>
  <c r="BF93" i="21"/>
  <c r="BE93" i="21"/>
  <c r="T93" i="21"/>
  <c r="R93" i="21"/>
  <c r="P93" i="21"/>
  <c r="BK93" i="21"/>
  <c r="BK92" i="21" s="1"/>
  <c r="J93" i="21"/>
  <c r="J86" i="21"/>
  <c r="F86" i="21"/>
  <c r="F84" i="21"/>
  <c r="E82" i="21"/>
  <c r="J59" i="21"/>
  <c r="F59" i="21"/>
  <c r="F57" i="21"/>
  <c r="E55" i="21"/>
  <c r="J22" i="21"/>
  <c r="E22" i="21"/>
  <c r="F87" i="21" s="1"/>
  <c r="J21" i="21"/>
  <c r="J16" i="21"/>
  <c r="J84" i="21" s="1"/>
  <c r="E7" i="21"/>
  <c r="E76" i="21" s="1"/>
  <c r="AY73" i="1"/>
  <c r="AX73" i="1"/>
  <c r="BI2935" i="20"/>
  <c r="BH2935" i="20"/>
  <c r="BG2935" i="20"/>
  <c r="BF2935" i="20"/>
  <c r="T2935" i="20"/>
  <c r="R2935" i="20"/>
  <c r="P2935" i="20"/>
  <c r="BK2935" i="20"/>
  <c r="J2935" i="20"/>
  <c r="BE2935" i="20" s="1"/>
  <c r="BI2932" i="20"/>
  <c r="BH2932" i="20"/>
  <c r="BG2932" i="20"/>
  <c r="BF2932" i="20"/>
  <c r="T2932" i="20"/>
  <c r="R2932" i="20"/>
  <c r="P2932" i="20"/>
  <c r="BK2932" i="20"/>
  <c r="J2932" i="20"/>
  <c r="BE2932" i="20" s="1"/>
  <c r="BI2929" i="20"/>
  <c r="BH2929" i="20"/>
  <c r="BG2929" i="20"/>
  <c r="BF2929" i="20"/>
  <c r="T2929" i="20"/>
  <c r="R2929" i="20"/>
  <c r="R2928" i="20" s="1"/>
  <c r="R2927" i="20" s="1"/>
  <c r="P2929" i="20"/>
  <c r="BK2929" i="20"/>
  <c r="J2929" i="20"/>
  <c r="BE2929" i="20" s="1"/>
  <c r="BI2924" i="20"/>
  <c r="BH2924" i="20"/>
  <c r="BG2924" i="20"/>
  <c r="BF2924" i="20"/>
  <c r="T2924" i="20"/>
  <c r="T2923" i="20" s="1"/>
  <c r="T2922" i="20" s="1"/>
  <c r="R2924" i="20"/>
  <c r="R2923" i="20" s="1"/>
  <c r="R2922" i="20" s="1"/>
  <c r="P2924" i="20"/>
  <c r="P2923" i="20" s="1"/>
  <c r="P2922" i="20" s="1"/>
  <c r="BK2924" i="20"/>
  <c r="BK2923" i="20" s="1"/>
  <c r="J2924" i="20"/>
  <c r="BE2924" i="20" s="1"/>
  <c r="BI2919" i="20"/>
  <c r="BH2919" i="20"/>
  <c r="BG2919" i="20"/>
  <c r="BF2919" i="20"/>
  <c r="T2919" i="20"/>
  <c r="R2919" i="20"/>
  <c r="P2919" i="20"/>
  <c r="BK2919" i="20"/>
  <c r="J2919" i="20"/>
  <c r="BE2919" i="20" s="1"/>
  <c r="BI2916" i="20"/>
  <c r="BH2916" i="20"/>
  <c r="BG2916" i="20"/>
  <c r="BF2916" i="20"/>
  <c r="T2916" i="20"/>
  <c r="R2916" i="20"/>
  <c r="P2916" i="20"/>
  <c r="BK2916" i="20"/>
  <c r="J2916" i="20"/>
  <c r="BE2916" i="20" s="1"/>
  <c r="BI2913" i="20"/>
  <c r="BH2913" i="20"/>
  <c r="BG2913" i="20"/>
  <c r="BF2913" i="20"/>
  <c r="T2913" i="20"/>
  <c r="R2913" i="20"/>
  <c r="P2913" i="20"/>
  <c r="BK2913" i="20"/>
  <c r="J2913" i="20"/>
  <c r="BE2913" i="20" s="1"/>
  <c r="BI2910" i="20"/>
  <c r="BH2910" i="20"/>
  <c r="BG2910" i="20"/>
  <c r="BF2910" i="20"/>
  <c r="T2910" i="20"/>
  <c r="R2910" i="20"/>
  <c r="P2910" i="20"/>
  <c r="BK2910" i="20"/>
  <c r="J2910" i="20"/>
  <c r="BE2910" i="20" s="1"/>
  <c r="BI2907" i="20"/>
  <c r="BH2907" i="20"/>
  <c r="BG2907" i="20"/>
  <c r="BF2907" i="20"/>
  <c r="T2907" i="20"/>
  <c r="R2907" i="20"/>
  <c r="P2907" i="20"/>
  <c r="BK2907" i="20"/>
  <c r="J2907" i="20"/>
  <c r="BE2907" i="20" s="1"/>
  <c r="BI2904" i="20"/>
  <c r="BH2904" i="20"/>
  <c r="BG2904" i="20"/>
  <c r="BF2904" i="20"/>
  <c r="BE2904" i="20"/>
  <c r="T2904" i="20"/>
  <c r="R2904" i="20"/>
  <c r="P2904" i="20"/>
  <c r="BK2904" i="20"/>
  <c r="J2904" i="20"/>
  <c r="BI2901" i="20"/>
  <c r="BH2901" i="20"/>
  <c r="BG2901" i="20"/>
  <c r="BF2901" i="20"/>
  <c r="T2901" i="20"/>
  <c r="R2901" i="20"/>
  <c r="P2901" i="20"/>
  <c r="BK2901" i="20"/>
  <c r="J2901" i="20"/>
  <c r="BE2901" i="20" s="1"/>
  <c r="BI2898" i="20"/>
  <c r="BH2898" i="20"/>
  <c r="BG2898" i="20"/>
  <c r="BF2898" i="20"/>
  <c r="T2898" i="20"/>
  <c r="R2898" i="20"/>
  <c r="P2898" i="20"/>
  <c r="BK2898" i="20"/>
  <c r="J2898" i="20"/>
  <c r="BE2898" i="20" s="1"/>
  <c r="BI2895" i="20"/>
  <c r="BH2895" i="20"/>
  <c r="BG2895" i="20"/>
  <c r="BF2895" i="20"/>
  <c r="T2895" i="20"/>
  <c r="R2895" i="20"/>
  <c r="P2895" i="20"/>
  <c r="BK2895" i="20"/>
  <c r="J2895" i="20"/>
  <c r="BE2895" i="20" s="1"/>
  <c r="BI2892" i="20"/>
  <c r="BH2892" i="20"/>
  <c r="BG2892" i="20"/>
  <c r="BF2892" i="20"/>
  <c r="BE2892" i="20"/>
  <c r="T2892" i="20"/>
  <c r="R2892" i="20"/>
  <c r="P2892" i="20"/>
  <c r="BK2892" i="20"/>
  <c r="J2892" i="20"/>
  <c r="BI2889" i="20"/>
  <c r="BH2889" i="20"/>
  <c r="BG2889" i="20"/>
  <c r="BF2889" i="20"/>
  <c r="T2889" i="20"/>
  <c r="R2889" i="20"/>
  <c r="P2889" i="20"/>
  <c r="BK2889" i="20"/>
  <c r="J2889" i="20"/>
  <c r="BE2889" i="20" s="1"/>
  <c r="BI2884" i="20"/>
  <c r="BH2884" i="20"/>
  <c r="BG2884" i="20"/>
  <c r="BF2884" i="20"/>
  <c r="T2884" i="20"/>
  <c r="R2884" i="20"/>
  <c r="P2884" i="20"/>
  <c r="BK2884" i="20"/>
  <c r="J2884" i="20"/>
  <c r="BE2884" i="20" s="1"/>
  <c r="BI2881" i="20"/>
  <c r="BH2881" i="20"/>
  <c r="BG2881" i="20"/>
  <c r="BF2881" i="20"/>
  <c r="T2881" i="20"/>
  <c r="R2881" i="20"/>
  <c r="P2881" i="20"/>
  <c r="BK2881" i="20"/>
  <c r="J2881" i="20"/>
  <c r="BE2881" i="20" s="1"/>
  <c r="BI2878" i="20"/>
  <c r="BH2878" i="20"/>
  <c r="BG2878" i="20"/>
  <c r="BF2878" i="20"/>
  <c r="BE2878" i="20"/>
  <c r="T2878" i="20"/>
  <c r="R2878" i="20"/>
  <c r="P2878" i="20"/>
  <c r="BK2878" i="20"/>
  <c r="J2878" i="20"/>
  <c r="BI2875" i="20"/>
  <c r="BH2875" i="20"/>
  <c r="BG2875" i="20"/>
  <c r="BF2875" i="20"/>
  <c r="T2875" i="20"/>
  <c r="R2875" i="20"/>
  <c r="P2875" i="20"/>
  <c r="BK2875" i="20"/>
  <c r="J2875" i="20"/>
  <c r="BE2875" i="20" s="1"/>
  <c r="BI2872" i="20"/>
  <c r="BH2872" i="20"/>
  <c r="BG2872" i="20"/>
  <c r="BF2872" i="20"/>
  <c r="T2872" i="20"/>
  <c r="R2872" i="20"/>
  <c r="P2872" i="20"/>
  <c r="BK2872" i="20"/>
  <c r="J2872" i="20"/>
  <c r="BE2872" i="20" s="1"/>
  <c r="BI2869" i="20"/>
  <c r="BH2869" i="20"/>
  <c r="BG2869" i="20"/>
  <c r="BF2869" i="20"/>
  <c r="T2869" i="20"/>
  <c r="R2869" i="20"/>
  <c r="P2869" i="20"/>
  <c r="BK2869" i="20"/>
  <c r="J2869" i="20"/>
  <c r="BE2869" i="20" s="1"/>
  <c r="BI2866" i="20"/>
  <c r="BH2866" i="20"/>
  <c r="BG2866" i="20"/>
  <c r="BF2866" i="20"/>
  <c r="BE2866" i="20"/>
  <c r="T2866" i="20"/>
  <c r="R2866" i="20"/>
  <c r="P2866" i="20"/>
  <c r="BK2866" i="20"/>
  <c r="J2866" i="20"/>
  <c r="BI2863" i="20"/>
  <c r="BH2863" i="20"/>
  <c r="BG2863" i="20"/>
  <c r="BF2863" i="20"/>
  <c r="T2863" i="20"/>
  <c r="R2863" i="20"/>
  <c r="P2863" i="20"/>
  <c r="BK2863" i="20"/>
  <c r="J2863" i="20"/>
  <c r="BE2863" i="20" s="1"/>
  <c r="BI2860" i="20"/>
  <c r="BH2860" i="20"/>
  <c r="BG2860" i="20"/>
  <c r="BF2860" i="20"/>
  <c r="T2860" i="20"/>
  <c r="R2860" i="20"/>
  <c r="P2860" i="20"/>
  <c r="BK2860" i="20"/>
  <c r="J2860" i="20"/>
  <c r="BE2860" i="20" s="1"/>
  <c r="BI2857" i="20"/>
  <c r="BH2857" i="20"/>
  <c r="BG2857" i="20"/>
  <c r="BF2857" i="20"/>
  <c r="T2857" i="20"/>
  <c r="R2857" i="20"/>
  <c r="P2857" i="20"/>
  <c r="BK2857" i="20"/>
  <c r="J2857" i="20"/>
  <c r="BE2857" i="20" s="1"/>
  <c r="BI2854" i="20"/>
  <c r="BH2854" i="20"/>
  <c r="BG2854" i="20"/>
  <c r="BF2854" i="20"/>
  <c r="BE2854" i="20"/>
  <c r="T2854" i="20"/>
  <c r="R2854" i="20"/>
  <c r="P2854" i="20"/>
  <c r="BK2854" i="20"/>
  <c r="J2854" i="20"/>
  <c r="BI2851" i="20"/>
  <c r="BH2851" i="20"/>
  <c r="BG2851" i="20"/>
  <c r="BF2851" i="20"/>
  <c r="T2851" i="20"/>
  <c r="R2851" i="20"/>
  <c r="P2851" i="20"/>
  <c r="BK2851" i="20"/>
  <c r="J2851" i="20"/>
  <c r="BE2851" i="20" s="1"/>
  <c r="BI2848" i="20"/>
  <c r="BH2848" i="20"/>
  <c r="BG2848" i="20"/>
  <c r="BF2848" i="20"/>
  <c r="T2848" i="20"/>
  <c r="R2848" i="20"/>
  <c r="P2848" i="20"/>
  <c r="BK2848" i="20"/>
  <c r="J2848" i="20"/>
  <c r="BE2848" i="20" s="1"/>
  <c r="BI2845" i="20"/>
  <c r="BH2845" i="20"/>
  <c r="BG2845" i="20"/>
  <c r="BF2845" i="20"/>
  <c r="T2845" i="20"/>
  <c r="R2845" i="20"/>
  <c r="P2845" i="20"/>
  <c r="BK2845" i="20"/>
  <c r="J2845" i="20"/>
  <c r="BE2845" i="20" s="1"/>
  <c r="BI2842" i="20"/>
  <c r="BH2842" i="20"/>
  <c r="BG2842" i="20"/>
  <c r="BF2842" i="20"/>
  <c r="BE2842" i="20"/>
  <c r="T2842" i="20"/>
  <c r="R2842" i="20"/>
  <c r="P2842" i="20"/>
  <c r="BK2842" i="20"/>
  <c r="J2842" i="20"/>
  <c r="BI2839" i="20"/>
  <c r="BH2839" i="20"/>
  <c r="BG2839" i="20"/>
  <c r="BF2839" i="20"/>
  <c r="T2839" i="20"/>
  <c r="R2839" i="20"/>
  <c r="P2839" i="20"/>
  <c r="BK2839" i="20"/>
  <c r="J2839" i="20"/>
  <c r="BE2839" i="20" s="1"/>
  <c r="BI2836" i="20"/>
  <c r="BH2836" i="20"/>
  <c r="BG2836" i="20"/>
  <c r="BF2836" i="20"/>
  <c r="T2836" i="20"/>
  <c r="R2836" i="20"/>
  <c r="P2836" i="20"/>
  <c r="P2835" i="20" s="1"/>
  <c r="P2834" i="20" s="1"/>
  <c r="BK2836" i="20"/>
  <c r="J2836" i="20"/>
  <c r="BE2836" i="20" s="1"/>
  <c r="BI2831" i="20"/>
  <c r="BH2831" i="20"/>
  <c r="BG2831" i="20"/>
  <c r="BF2831" i="20"/>
  <c r="T2831" i="20"/>
  <c r="R2831" i="20"/>
  <c r="P2831" i="20"/>
  <c r="BK2831" i="20"/>
  <c r="J2831" i="20"/>
  <c r="BE2831" i="20" s="1"/>
  <c r="BI2828" i="20"/>
  <c r="BH2828" i="20"/>
  <c r="BG2828" i="20"/>
  <c r="BF2828" i="20"/>
  <c r="BE2828" i="20"/>
  <c r="T2828" i="20"/>
  <c r="R2828" i="20"/>
  <c r="P2828" i="20"/>
  <c r="BK2828" i="20"/>
  <c r="J2828" i="20"/>
  <c r="BI2825" i="20"/>
  <c r="BH2825" i="20"/>
  <c r="BG2825" i="20"/>
  <c r="BF2825" i="20"/>
  <c r="T2825" i="20"/>
  <c r="R2825" i="20"/>
  <c r="P2825" i="20"/>
  <c r="BK2825" i="20"/>
  <c r="J2825" i="20"/>
  <c r="BE2825" i="20" s="1"/>
  <c r="BI2822" i="20"/>
  <c r="BH2822" i="20"/>
  <c r="BG2822" i="20"/>
  <c r="BF2822" i="20"/>
  <c r="T2822" i="20"/>
  <c r="R2822" i="20"/>
  <c r="P2822" i="20"/>
  <c r="BK2822" i="20"/>
  <c r="J2822" i="20"/>
  <c r="BE2822" i="20" s="1"/>
  <c r="BI2819" i="20"/>
  <c r="BH2819" i="20"/>
  <c r="BG2819" i="20"/>
  <c r="BF2819" i="20"/>
  <c r="T2819" i="20"/>
  <c r="R2819" i="20"/>
  <c r="P2819" i="20"/>
  <c r="BK2819" i="20"/>
  <c r="J2819" i="20"/>
  <c r="BE2819" i="20" s="1"/>
  <c r="BI2816" i="20"/>
  <c r="BH2816" i="20"/>
  <c r="BG2816" i="20"/>
  <c r="BF2816" i="20"/>
  <c r="BE2816" i="20"/>
  <c r="T2816" i="20"/>
  <c r="R2816" i="20"/>
  <c r="P2816" i="20"/>
  <c r="BK2816" i="20"/>
  <c r="J2816" i="20"/>
  <c r="BI2813" i="20"/>
  <c r="BH2813" i="20"/>
  <c r="BG2813" i="20"/>
  <c r="BF2813" i="20"/>
  <c r="T2813" i="20"/>
  <c r="R2813" i="20"/>
  <c r="P2813" i="20"/>
  <c r="BK2813" i="20"/>
  <c r="J2813" i="20"/>
  <c r="BE2813" i="20" s="1"/>
  <c r="BI2810" i="20"/>
  <c r="BH2810" i="20"/>
  <c r="BG2810" i="20"/>
  <c r="BF2810" i="20"/>
  <c r="T2810" i="20"/>
  <c r="R2810" i="20"/>
  <c r="P2810" i="20"/>
  <c r="BK2810" i="20"/>
  <c r="J2810" i="20"/>
  <c r="BE2810" i="20" s="1"/>
  <c r="BI2807" i="20"/>
  <c r="BH2807" i="20"/>
  <c r="BG2807" i="20"/>
  <c r="BF2807" i="20"/>
  <c r="T2807" i="20"/>
  <c r="R2807" i="20"/>
  <c r="P2807" i="20"/>
  <c r="BK2807" i="20"/>
  <c r="J2807" i="20"/>
  <c r="BE2807" i="20" s="1"/>
  <c r="BI2804" i="20"/>
  <c r="BH2804" i="20"/>
  <c r="BG2804" i="20"/>
  <c r="BF2804" i="20"/>
  <c r="BE2804" i="20"/>
  <c r="T2804" i="20"/>
  <c r="R2804" i="20"/>
  <c r="P2804" i="20"/>
  <c r="BK2804" i="20"/>
  <c r="J2804" i="20"/>
  <c r="BI2801" i="20"/>
  <c r="BH2801" i="20"/>
  <c r="BG2801" i="20"/>
  <c r="BF2801" i="20"/>
  <c r="T2801" i="20"/>
  <c r="R2801" i="20"/>
  <c r="P2801" i="20"/>
  <c r="BK2801" i="20"/>
  <c r="J2801" i="20"/>
  <c r="BE2801" i="20" s="1"/>
  <c r="BI2798" i="20"/>
  <c r="BH2798" i="20"/>
  <c r="BG2798" i="20"/>
  <c r="BF2798" i="20"/>
  <c r="T2798" i="20"/>
  <c r="R2798" i="20"/>
  <c r="P2798" i="20"/>
  <c r="BK2798" i="20"/>
  <c r="J2798" i="20"/>
  <c r="BE2798" i="20" s="1"/>
  <c r="BI2795" i="20"/>
  <c r="BH2795" i="20"/>
  <c r="BG2795" i="20"/>
  <c r="BF2795" i="20"/>
  <c r="T2795" i="20"/>
  <c r="R2795" i="20"/>
  <c r="P2795" i="20"/>
  <c r="BK2795" i="20"/>
  <c r="J2795" i="20"/>
  <c r="BE2795" i="20" s="1"/>
  <c r="BI2792" i="20"/>
  <c r="BH2792" i="20"/>
  <c r="BG2792" i="20"/>
  <c r="BF2792" i="20"/>
  <c r="BE2792" i="20"/>
  <c r="T2792" i="20"/>
  <c r="R2792" i="20"/>
  <c r="P2792" i="20"/>
  <c r="BK2792" i="20"/>
  <c r="J2792" i="20"/>
  <c r="BI2789" i="20"/>
  <c r="BH2789" i="20"/>
  <c r="BG2789" i="20"/>
  <c r="BF2789" i="20"/>
  <c r="T2789" i="20"/>
  <c r="R2789" i="20"/>
  <c r="P2789" i="20"/>
  <c r="BK2789" i="20"/>
  <c r="J2789" i="20"/>
  <c r="BE2789" i="20" s="1"/>
  <c r="BI2786" i="20"/>
  <c r="BH2786" i="20"/>
  <c r="BG2786" i="20"/>
  <c r="BF2786" i="20"/>
  <c r="T2786" i="20"/>
  <c r="R2786" i="20"/>
  <c r="P2786" i="20"/>
  <c r="BK2786" i="20"/>
  <c r="J2786" i="20"/>
  <c r="BE2786" i="20" s="1"/>
  <c r="BI2783" i="20"/>
  <c r="BH2783" i="20"/>
  <c r="BG2783" i="20"/>
  <c r="BF2783" i="20"/>
  <c r="T2783" i="20"/>
  <c r="R2783" i="20"/>
  <c r="P2783" i="20"/>
  <c r="BK2783" i="20"/>
  <c r="J2783" i="20"/>
  <c r="BE2783" i="20" s="1"/>
  <c r="BI2780" i="20"/>
  <c r="BH2780" i="20"/>
  <c r="BG2780" i="20"/>
  <c r="BF2780" i="20"/>
  <c r="BE2780" i="20"/>
  <c r="T2780" i="20"/>
  <c r="R2780" i="20"/>
  <c r="P2780" i="20"/>
  <c r="BK2780" i="20"/>
  <c r="J2780" i="20"/>
  <c r="BI2777" i="20"/>
  <c r="BH2777" i="20"/>
  <c r="BG2777" i="20"/>
  <c r="BF2777" i="20"/>
  <c r="T2777" i="20"/>
  <c r="R2777" i="20"/>
  <c r="P2777" i="20"/>
  <c r="BK2777" i="20"/>
  <c r="J2777" i="20"/>
  <c r="BE2777" i="20" s="1"/>
  <c r="BI2774" i="20"/>
  <c r="BH2774" i="20"/>
  <c r="BG2774" i="20"/>
  <c r="BF2774" i="20"/>
  <c r="T2774" i="20"/>
  <c r="R2774" i="20"/>
  <c r="P2774" i="20"/>
  <c r="BK2774" i="20"/>
  <c r="J2774" i="20"/>
  <c r="BE2774" i="20" s="1"/>
  <c r="BI2771" i="20"/>
  <c r="BH2771" i="20"/>
  <c r="BG2771" i="20"/>
  <c r="BF2771" i="20"/>
  <c r="T2771" i="20"/>
  <c r="R2771" i="20"/>
  <c r="P2771" i="20"/>
  <c r="BK2771" i="20"/>
  <c r="J2771" i="20"/>
  <c r="BE2771" i="20" s="1"/>
  <c r="BI2768" i="20"/>
  <c r="BH2768" i="20"/>
  <c r="BG2768" i="20"/>
  <c r="BF2768" i="20"/>
  <c r="BE2768" i="20"/>
  <c r="T2768" i="20"/>
  <c r="R2768" i="20"/>
  <c r="P2768" i="20"/>
  <c r="BK2768" i="20"/>
  <c r="J2768" i="20"/>
  <c r="BI2765" i="20"/>
  <c r="BH2765" i="20"/>
  <c r="BG2765" i="20"/>
  <c r="BF2765" i="20"/>
  <c r="T2765" i="20"/>
  <c r="R2765" i="20"/>
  <c r="P2765" i="20"/>
  <c r="BK2765" i="20"/>
  <c r="J2765" i="20"/>
  <c r="BE2765" i="20" s="1"/>
  <c r="BI2762" i="20"/>
  <c r="BH2762" i="20"/>
  <c r="BG2762" i="20"/>
  <c r="BF2762" i="20"/>
  <c r="T2762" i="20"/>
  <c r="R2762" i="20"/>
  <c r="P2762" i="20"/>
  <c r="BK2762" i="20"/>
  <c r="J2762" i="20"/>
  <c r="BE2762" i="20" s="1"/>
  <c r="BI2759" i="20"/>
  <c r="BH2759" i="20"/>
  <c r="BG2759" i="20"/>
  <c r="BF2759" i="20"/>
  <c r="T2759" i="20"/>
  <c r="R2759" i="20"/>
  <c r="P2759" i="20"/>
  <c r="BK2759" i="20"/>
  <c r="J2759" i="20"/>
  <c r="BE2759" i="20" s="1"/>
  <c r="BI2756" i="20"/>
  <c r="BH2756" i="20"/>
  <c r="BG2756" i="20"/>
  <c r="BF2756" i="20"/>
  <c r="BE2756" i="20"/>
  <c r="T2756" i="20"/>
  <c r="R2756" i="20"/>
  <c r="P2756" i="20"/>
  <c r="BK2756" i="20"/>
  <c r="J2756" i="20"/>
  <c r="BI2753" i="20"/>
  <c r="BH2753" i="20"/>
  <c r="BG2753" i="20"/>
  <c r="BF2753" i="20"/>
  <c r="T2753" i="20"/>
  <c r="R2753" i="20"/>
  <c r="P2753" i="20"/>
  <c r="BK2753" i="20"/>
  <c r="J2753" i="20"/>
  <c r="BE2753" i="20" s="1"/>
  <c r="BI2750" i="20"/>
  <c r="BH2750" i="20"/>
  <c r="BG2750" i="20"/>
  <c r="BF2750" i="20"/>
  <c r="T2750" i="20"/>
  <c r="R2750" i="20"/>
  <c r="P2750" i="20"/>
  <c r="BK2750" i="20"/>
  <c r="J2750" i="20"/>
  <c r="BE2750" i="20" s="1"/>
  <c r="BI2747" i="20"/>
  <c r="BH2747" i="20"/>
  <c r="BG2747" i="20"/>
  <c r="BF2747" i="20"/>
  <c r="T2747" i="20"/>
  <c r="R2747" i="20"/>
  <c r="P2747" i="20"/>
  <c r="BK2747" i="20"/>
  <c r="J2747" i="20"/>
  <c r="BE2747" i="20" s="1"/>
  <c r="BI2744" i="20"/>
  <c r="BH2744" i="20"/>
  <c r="BG2744" i="20"/>
  <c r="BF2744" i="20"/>
  <c r="BE2744" i="20"/>
  <c r="T2744" i="20"/>
  <c r="R2744" i="20"/>
  <c r="P2744" i="20"/>
  <c r="BK2744" i="20"/>
  <c r="J2744" i="20"/>
  <c r="BI2741" i="20"/>
  <c r="BH2741" i="20"/>
  <c r="BG2741" i="20"/>
  <c r="BF2741" i="20"/>
  <c r="T2741" i="20"/>
  <c r="R2741" i="20"/>
  <c r="P2741" i="20"/>
  <c r="BK2741" i="20"/>
  <c r="J2741" i="20"/>
  <c r="BE2741" i="20" s="1"/>
  <c r="BI2738" i="20"/>
  <c r="BH2738" i="20"/>
  <c r="BG2738" i="20"/>
  <c r="BF2738" i="20"/>
  <c r="T2738" i="20"/>
  <c r="R2738" i="20"/>
  <c r="P2738" i="20"/>
  <c r="BK2738" i="20"/>
  <c r="J2738" i="20"/>
  <c r="BE2738" i="20" s="1"/>
  <c r="BI2735" i="20"/>
  <c r="BH2735" i="20"/>
  <c r="BG2735" i="20"/>
  <c r="BF2735" i="20"/>
  <c r="T2735" i="20"/>
  <c r="R2735" i="20"/>
  <c r="P2735" i="20"/>
  <c r="BK2735" i="20"/>
  <c r="J2735" i="20"/>
  <c r="BE2735" i="20" s="1"/>
  <c r="BI2732" i="20"/>
  <c r="BH2732" i="20"/>
  <c r="BG2732" i="20"/>
  <c r="BF2732" i="20"/>
  <c r="BE2732" i="20"/>
  <c r="T2732" i="20"/>
  <c r="R2732" i="20"/>
  <c r="P2732" i="20"/>
  <c r="BK2732" i="20"/>
  <c r="J2732" i="20"/>
  <c r="BI2729" i="20"/>
  <c r="BH2729" i="20"/>
  <c r="BG2729" i="20"/>
  <c r="BF2729" i="20"/>
  <c r="T2729" i="20"/>
  <c r="R2729" i="20"/>
  <c r="P2729" i="20"/>
  <c r="BK2729" i="20"/>
  <c r="J2729" i="20"/>
  <c r="BE2729" i="20" s="1"/>
  <c r="BI2726" i="20"/>
  <c r="BH2726" i="20"/>
  <c r="BG2726" i="20"/>
  <c r="BF2726" i="20"/>
  <c r="T2726" i="20"/>
  <c r="R2726" i="20"/>
  <c r="P2726" i="20"/>
  <c r="BK2726" i="20"/>
  <c r="J2726" i="20"/>
  <c r="BE2726" i="20" s="1"/>
  <c r="BI2723" i="20"/>
  <c r="BH2723" i="20"/>
  <c r="BG2723" i="20"/>
  <c r="BF2723" i="20"/>
  <c r="T2723" i="20"/>
  <c r="R2723" i="20"/>
  <c r="P2723" i="20"/>
  <c r="BK2723" i="20"/>
  <c r="J2723" i="20"/>
  <c r="BE2723" i="20" s="1"/>
  <c r="BI2720" i="20"/>
  <c r="BH2720" i="20"/>
  <c r="BG2720" i="20"/>
  <c r="BF2720" i="20"/>
  <c r="BE2720" i="20"/>
  <c r="T2720" i="20"/>
  <c r="R2720" i="20"/>
  <c r="P2720" i="20"/>
  <c r="BK2720" i="20"/>
  <c r="J2720" i="20"/>
  <c r="BI2717" i="20"/>
  <c r="BH2717" i="20"/>
  <c r="BG2717" i="20"/>
  <c r="BF2717" i="20"/>
  <c r="T2717" i="20"/>
  <c r="T2716" i="20" s="1"/>
  <c r="T2715" i="20" s="1"/>
  <c r="R2717" i="20"/>
  <c r="P2717" i="20"/>
  <c r="BK2717" i="20"/>
  <c r="J2717" i="20"/>
  <c r="BE2717" i="20" s="1"/>
  <c r="BI2712" i="20"/>
  <c r="BH2712" i="20"/>
  <c r="BG2712" i="20"/>
  <c r="BF2712" i="20"/>
  <c r="T2712" i="20"/>
  <c r="R2712" i="20"/>
  <c r="P2712" i="20"/>
  <c r="BK2712" i="20"/>
  <c r="J2712" i="20"/>
  <c r="BE2712" i="20" s="1"/>
  <c r="BI2709" i="20"/>
  <c r="BH2709" i="20"/>
  <c r="BG2709" i="20"/>
  <c r="BF2709" i="20"/>
  <c r="T2709" i="20"/>
  <c r="R2709" i="20"/>
  <c r="P2709" i="20"/>
  <c r="BK2709" i="20"/>
  <c r="J2709" i="20"/>
  <c r="BE2709" i="20" s="1"/>
  <c r="BI2706" i="20"/>
  <c r="BH2706" i="20"/>
  <c r="BG2706" i="20"/>
  <c r="BF2706" i="20"/>
  <c r="BE2706" i="20"/>
  <c r="T2706" i="20"/>
  <c r="R2706" i="20"/>
  <c r="P2706" i="20"/>
  <c r="BK2706" i="20"/>
  <c r="J2706" i="20"/>
  <c r="BI2703" i="20"/>
  <c r="BH2703" i="20"/>
  <c r="BG2703" i="20"/>
  <c r="BF2703" i="20"/>
  <c r="T2703" i="20"/>
  <c r="R2703" i="20"/>
  <c r="P2703" i="20"/>
  <c r="BK2703" i="20"/>
  <c r="J2703" i="20"/>
  <c r="BE2703" i="20" s="1"/>
  <c r="BI2700" i="20"/>
  <c r="BH2700" i="20"/>
  <c r="BG2700" i="20"/>
  <c r="BF2700" i="20"/>
  <c r="T2700" i="20"/>
  <c r="R2700" i="20"/>
  <c r="P2700" i="20"/>
  <c r="BK2700" i="20"/>
  <c r="J2700" i="20"/>
  <c r="BE2700" i="20" s="1"/>
  <c r="BI2697" i="20"/>
  <c r="BH2697" i="20"/>
  <c r="BG2697" i="20"/>
  <c r="BF2697" i="20"/>
  <c r="T2697" i="20"/>
  <c r="R2697" i="20"/>
  <c r="P2697" i="20"/>
  <c r="BK2697" i="20"/>
  <c r="J2697" i="20"/>
  <c r="BE2697" i="20" s="1"/>
  <c r="BI2694" i="20"/>
  <c r="BH2694" i="20"/>
  <c r="BG2694" i="20"/>
  <c r="BF2694" i="20"/>
  <c r="BE2694" i="20"/>
  <c r="T2694" i="20"/>
  <c r="R2694" i="20"/>
  <c r="P2694" i="20"/>
  <c r="BK2694" i="20"/>
  <c r="J2694" i="20"/>
  <c r="BI2691" i="20"/>
  <c r="BH2691" i="20"/>
  <c r="BG2691" i="20"/>
  <c r="BF2691" i="20"/>
  <c r="T2691" i="20"/>
  <c r="R2691" i="20"/>
  <c r="P2691" i="20"/>
  <c r="BK2691" i="20"/>
  <c r="J2691" i="20"/>
  <c r="BE2691" i="20" s="1"/>
  <c r="BI2688" i="20"/>
  <c r="BH2688" i="20"/>
  <c r="BG2688" i="20"/>
  <c r="BF2688" i="20"/>
  <c r="T2688" i="20"/>
  <c r="R2688" i="20"/>
  <c r="P2688" i="20"/>
  <c r="BK2688" i="20"/>
  <c r="J2688" i="20"/>
  <c r="BE2688" i="20" s="1"/>
  <c r="BI2685" i="20"/>
  <c r="BH2685" i="20"/>
  <c r="BG2685" i="20"/>
  <c r="BF2685" i="20"/>
  <c r="T2685" i="20"/>
  <c r="R2685" i="20"/>
  <c r="P2685" i="20"/>
  <c r="BK2685" i="20"/>
  <c r="J2685" i="20"/>
  <c r="BE2685" i="20" s="1"/>
  <c r="BI2682" i="20"/>
  <c r="BH2682" i="20"/>
  <c r="BG2682" i="20"/>
  <c r="BF2682" i="20"/>
  <c r="BE2682" i="20"/>
  <c r="T2682" i="20"/>
  <c r="R2682" i="20"/>
  <c r="P2682" i="20"/>
  <c r="BK2682" i="20"/>
  <c r="J2682" i="20"/>
  <c r="BI2679" i="20"/>
  <c r="BH2679" i="20"/>
  <c r="BG2679" i="20"/>
  <c r="BF2679" i="20"/>
  <c r="T2679" i="20"/>
  <c r="R2679" i="20"/>
  <c r="P2679" i="20"/>
  <c r="BK2679" i="20"/>
  <c r="J2679" i="20"/>
  <c r="BE2679" i="20" s="1"/>
  <c r="BI2676" i="20"/>
  <c r="BH2676" i="20"/>
  <c r="BG2676" i="20"/>
  <c r="BF2676" i="20"/>
  <c r="T2676" i="20"/>
  <c r="R2676" i="20"/>
  <c r="P2676" i="20"/>
  <c r="BK2676" i="20"/>
  <c r="J2676" i="20"/>
  <c r="BE2676" i="20" s="1"/>
  <c r="BI2673" i="20"/>
  <c r="BH2673" i="20"/>
  <c r="BG2673" i="20"/>
  <c r="BF2673" i="20"/>
  <c r="T2673" i="20"/>
  <c r="R2673" i="20"/>
  <c r="P2673" i="20"/>
  <c r="BK2673" i="20"/>
  <c r="J2673" i="20"/>
  <c r="BE2673" i="20" s="1"/>
  <c r="BI2670" i="20"/>
  <c r="BH2670" i="20"/>
  <c r="BG2670" i="20"/>
  <c r="BF2670" i="20"/>
  <c r="BE2670" i="20"/>
  <c r="T2670" i="20"/>
  <c r="R2670" i="20"/>
  <c r="P2670" i="20"/>
  <c r="BK2670" i="20"/>
  <c r="J2670" i="20"/>
  <c r="BI2667" i="20"/>
  <c r="BH2667" i="20"/>
  <c r="BG2667" i="20"/>
  <c r="BF2667" i="20"/>
  <c r="BE2667" i="20"/>
  <c r="T2667" i="20"/>
  <c r="R2667" i="20"/>
  <c r="P2667" i="20"/>
  <c r="BK2667" i="20"/>
  <c r="J2667" i="20"/>
  <c r="BI2664" i="20"/>
  <c r="BH2664" i="20"/>
  <c r="BG2664" i="20"/>
  <c r="BF2664" i="20"/>
  <c r="BE2664" i="20"/>
  <c r="T2664" i="20"/>
  <c r="R2664" i="20"/>
  <c r="P2664" i="20"/>
  <c r="BK2664" i="20"/>
  <c r="J2664" i="20"/>
  <c r="BI2661" i="20"/>
  <c r="BH2661" i="20"/>
  <c r="BG2661" i="20"/>
  <c r="BF2661" i="20"/>
  <c r="BE2661" i="20"/>
  <c r="T2661" i="20"/>
  <c r="R2661" i="20"/>
  <c r="P2661" i="20"/>
  <c r="BK2661" i="20"/>
  <c r="J2661" i="20"/>
  <c r="BI2657" i="20"/>
  <c r="BH2657" i="20"/>
  <c r="BG2657" i="20"/>
  <c r="BF2657" i="20"/>
  <c r="T2657" i="20"/>
  <c r="R2657" i="20"/>
  <c r="P2657" i="20"/>
  <c r="BK2657" i="20"/>
  <c r="J2657" i="20"/>
  <c r="BE2657" i="20" s="1"/>
  <c r="BI2654" i="20"/>
  <c r="BH2654" i="20"/>
  <c r="BG2654" i="20"/>
  <c r="BF2654" i="20"/>
  <c r="T2654" i="20"/>
  <c r="R2654" i="20"/>
  <c r="P2654" i="20"/>
  <c r="BK2654" i="20"/>
  <c r="J2654" i="20"/>
  <c r="BE2654" i="20" s="1"/>
  <c r="BI2651" i="20"/>
  <c r="BH2651" i="20"/>
  <c r="BG2651" i="20"/>
  <c r="BF2651" i="20"/>
  <c r="T2651" i="20"/>
  <c r="R2651" i="20"/>
  <c r="P2651" i="20"/>
  <c r="BK2651" i="20"/>
  <c r="J2651" i="20"/>
  <c r="BE2651" i="20" s="1"/>
  <c r="BI2648" i="20"/>
  <c r="BH2648" i="20"/>
  <c r="BG2648" i="20"/>
  <c r="BF2648" i="20"/>
  <c r="T2648" i="20"/>
  <c r="R2648" i="20"/>
  <c r="P2648" i="20"/>
  <c r="BK2648" i="20"/>
  <c r="J2648" i="20"/>
  <c r="BE2648" i="20" s="1"/>
  <c r="BI2645" i="20"/>
  <c r="BH2645" i="20"/>
  <c r="BG2645" i="20"/>
  <c r="BF2645" i="20"/>
  <c r="T2645" i="20"/>
  <c r="R2645" i="20"/>
  <c r="P2645" i="20"/>
  <c r="BK2645" i="20"/>
  <c r="J2645" i="20"/>
  <c r="BE2645" i="20" s="1"/>
  <c r="BI2642" i="20"/>
  <c r="BH2642" i="20"/>
  <c r="BG2642" i="20"/>
  <c r="BF2642" i="20"/>
  <c r="T2642" i="20"/>
  <c r="R2642" i="20"/>
  <c r="P2642" i="20"/>
  <c r="BK2642" i="20"/>
  <c r="J2642" i="20"/>
  <c r="BE2642" i="20" s="1"/>
  <c r="BI2639" i="20"/>
  <c r="BH2639" i="20"/>
  <c r="BG2639" i="20"/>
  <c r="BF2639" i="20"/>
  <c r="T2639" i="20"/>
  <c r="R2639" i="20"/>
  <c r="P2639" i="20"/>
  <c r="BK2639" i="20"/>
  <c r="J2639" i="20"/>
  <c r="BE2639" i="20" s="1"/>
  <c r="BI2636" i="20"/>
  <c r="BH2636" i="20"/>
  <c r="BG2636" i="20"/>
  <c r="BF2636" i="20"/>
  <c r="T2636" i="20"/>
  <c r="R2636" i="20"/>
  <c r="P2636" i="20"/>
  <c r="BK2636" i="20"/>
  <c r="J2636" i="20"/>
  <c r="BE2636" i="20" s="1"/>
  <c r="BI2633" i="20"/>
  <c r="BH2633" i="20"/>
  <c r="BG2633" i="20"/>
  <c r="BF2633" i="20"/>
  <c r="T2633" i="20"/>
  <c r="R2633" i="20"/>
  <c r="P2633" i="20"/>
  <c r="BK2633" i="20"/>
  <c r="J2633" i="20"/>
  <c r="BE2633" i="20" s="1"/>
  <c r="BI2630" i="20"/>
  <c r="BH2630" i="20"/>
  <c r="BG2630" i="20"/>
  <c r="BF2630" i="20"/>
  <c r="T2630" i="20"/>
  <c r="R2630" i="20"/>
  <c r="P2630" i="20"/>
  <c r="BK2630" i="20"/>
  <c r="J2630" i="20"/>
  <c r="BE2630" i="20" s="1"/>
  <c r="BI2627" i="20"/>
  <c r="BH2627" i="20"/>
  <c r="BG2627" i="20"/>
  <c r="BF2627" i="20"/>
  <c r="T2627" i="20"/>
  <c r="R2627" i="20"/>
  <c r="P2627" i="20"/>
  <c r="BK2627" i="20"/>
  <c r="J2627" i="20"/>
  <c r="BE2627" i="20" s="1"/>
  <c r="BI2624" i="20"/>
  <c r="BH2624" i="20"/>
  <c r="BG2624" i="20"/>
  <c r="BF2624" i="20"/>
  <c r="T2624" i="20"/>
  <c r="R2624" i="20"/>
  <c r="P2624" i="20"/>
  <c r="BK2624" i="20"/>
  <c r="J2624" i="20"/>
  <c r="BE2624" i="20" s="1"/>
  <c r="BI2621" i="20"/>
  <c r="BH2621" i="20"/>
  <c r="BG2621" i="20"/>
  <c r="BF2621" i="20"/>
  <c r="T2621" i="20"/>
  <c r="R2621" i="20"/>
  <c r="P2621" i="20"/>
  <c r="BK2621" i="20"/>
  <c r="J2621" i="20"/>
  <c r="BE2621" i="20" s="1"/>
  <c r="BI2618" i="20"/>
  <c r="BH2618" i="20"/>
  <c r="BG2618" i="20"/>
  <c r="BF2618" i="20"/>
  <c r="T2618" i="20"/>
  <c r="R2618" i="20"/>
  <c r="P2618" i="20"/>
  <c r="BK2618" i="20"/>
  <c r="J2618" i="20"/>
  <c r="BE2618" i="20" s="1"/>
  <c r="BI2615" i="20"/>
  <c r="BH2615" i="20"/>
  <c r="BG2615" i="20"/>
  <c r="BF2615" i="20"/>
  <c r="T2615" i="20"/>
  <c r="R2615" i="20"/>
  <c r="P2615" i="20"/>
  <c r="BK2615" i="20"/>
  <c r="J2615" i="20"/>
  <c r="BE2615" i="20" s="1"/>
  <c r="BI2612" i="20"/>
  <c r="BH2612" i="20"/>
  <c r="BG2612" i="20"/>
  <c r="BF2612" i="20"/>
  <c r="T2612" i="20"/>
  <c r="R2612" i="20"/>
  <c r="P2612" i="20"/>
  <c r="BK2612" i="20"/>
  <c r="J2612" i="20"/>
  <c r="BE2612" i="20" s="1"/>
  <c r="BI2609" i="20"/>
  <c r="BH2609" i="20"/>
  <c r="BG2609" i="20"/>
  <c r="BF2609" i="20"/>
  <c r="T2609" i="20"/>
  <c r="R2609" i="20"/>
  <c r="P2609" i="20"/>
  <c r="BK2609" i="20"/>
  <c r="J2609" i="20"/>
  <c r="BE2609" i="20" s="1"/>
  <c r="BI2606" i="20"/>
  <c r="BH2606" i="20"/>
  <c r="BG2606" i="20"/>
  <c r="BF2606" i="20"/>
  <c r="T2606" i="20"/>
  <c r="R2606" i="20"/>
  <c r="R2605" i="20" s="1"/>
  <c r="P2606" i="20"/>
  <c r="BK2606" i="20"/>
  <c r="J2606" i="20"/>
  <c r="BE2606" i="20" s="1"/>
  <c r="BI2601" i="20"/>
  <c r="BH2601" i="20"/>
  <c r="BG2601" i="20"/>
  <c r="BF2601" i="20"/>
  <c r="T2601" i="20"/>
  <c r="R2601" i="20"/>
  <c r="P2601" i="20"/>
  <c r="BK2601" i="20"/>
  <c r="J2601" i="20"/>
  <c r="BE2601" i="20" s="1"/>
  <c r="BI2598" i="20"/>
  <c r="BH2598" i="20"/>
  <c r="BG2598" i="20"/>
  <c r="BF2598" i="20"/>
  <c r="T2598" i="20"/>
  <c r="R2598" i="20"/>
  <c r="P2598" i="20"/>
  <c r="BK2598" i="20"/>
  <c r="J2598" i="20"/>
  <c r="BE2598" i="20" s="1"/>
  <c r="BI2595" i="20"/>
  <c r="BH2595" i="20"/>
  <c r="BG2595" i="20"/>
  <c r="BF2595" i="20"/>
  <c r="T2595" i="20"/>
  <c r="R2595" i="20"/>
  <c r="P2595" i="20"/>
  <c r="BK2595" i="20"/>
  <c r="J2595" i="20"/>
  <c r="BE2595" i="20" s="1"/>
  <c r="BI2592" i="20"/>
  <c r="BH2592" i="20"/>
  <c r="BG2592" i="20"/>
  <c r="BF2592" i="20"/>
  <c r="BE2592" i="20"/>
  <c r="T2592" i="20"/>
  <c r="R2592" i="20"/>
  <c r="P2592" i="20"/>
  <c r="BK2592" i="20"/>
  <c r="J2592" i="20"/>
  <c r="BI2589" i="20"/>
  <c r="BH2589" i="20"/>
  <c r="BG2589" i="20"/>
  <c r="BF2589" i="20"/>
  <c r="T2589" i="20"/>
  <c r="R2589" i="20"/>
  <c r="P2589" i="20"/>
  <c r="BK2589" i="20"/>
  <c r="J2589" i="20"/>
  <c r="BE2589" i="20" s="1"/>
  <c r="BI2586" i="20"/>
  <c r="BH2586" i="20"/>
  <c r="BG2586" i="20"/>
  <c r="BF2586" i="20"/>
  <c r="T2586" i="20"/>
  <c r="R2586" i="20"/>
  <c r="P2586" i="20"/>
  <c r="BK2586" i="20"/>
  <c r="J2586" i="20"/>
  <c r="BE2586" i="20" s="1"/>
  <c r="BI2583" i="20"/>
  <c r="BH2583" i="20"/>
  <c r="BG2583" i="20"/>
  <c r="BF2583" i="20"/>
  <c r="T2583" i="20"/>
  <c r="R2583" i="20"/>
  <c r="P2583" i="20"/>
  <c r="BK2583" i="20"/>
  <c r="J2583" i="20"/>
  <c r="BE2583" i="20" s="1"/>
  <c r="BI2580" i="20"/>
  <c r="BH2580" i="20"/>
  <c r="BG2580" i="20"/>
  <c r="BF2580" i="20"/>
  <c r="BE2580" i="20"/>
  <c r="T2580" i="20"/>
  <c r="R2580" i="20"/>
  <c r="P2580" i="20"/>
  <c r="BK2580" i="20"/>
  <c r="J2580" i="20"/>
  <c r="BI2577" i="20"/>
  <c r="BH2577" i="20"/>
  <c r="BG2577" i="20"/>
  <c r="BF2577" i="20"/>
  <c r="T2577" i="20"/>
  <c r="R2577" i="20"/>
  <c r="P2577" i="20"/>
  <c r="BK2577" i="20"/>
  <c r="J2577" i="20"/>
  <c r="BE2577" i="20" s="1"/>
  <c r="BI2574" i="20"/>
  <c r="BH2574" i="20"/>
  <c r="BG2574" i="20"/>
  <c r="BF2574" i="20"/>
  <c r="T2574" i="20"/>
  <c r="R2574" i="20"/>
  <c r="P2574" i="20"/>
  <c r="BK2574" i="20"/>
  <c r="J2574" i="20"/>
  <c r="BE2574" i="20" s="1"/>
  <c r="BI2571" i="20"/>
  <c r="BH2571" i="20"/>
  <c r="BG2571" i="20"/>
  <c r="BF2571" i="20"/>
  <c r="T2571" i="20"/>
  <c r="R2571" i="20"/>
  <c r="P2571" i="20"/>
  <c r="BK2571" i="20"/>
  <c r="J2571" i="20"/>
  <c r="BE2571" i="20" s="1"/>
  <c r="BI2568" i="20"/>
  <c r="BH2568" i="20"/>
  <c r="BG2568" i="20"/>
  <c r="BF2568" i="20"/>
  <c r="BE2568" i="20"/>
  <c r="T2568" i="20"/>
  <c r="R2568" i="20"/>
  <c r="P2568" i="20"/>
  <c r="BK2568" i="20"/>
  <c r="J2568" i="20"/>
  <c r="BI2565" i="20"/>
  <c r="BH2565" i="20"/>
  <c r="BG2565" i="20"/>
  <c r="BF2565" i="20"/>
  <c r="T2565" i="20"/>
  <c r="R2565" i="20"/>
  <c r="P2565" i="20"/>
  <c r="BK2565" i="20"/>
  <c r="J2565" i="20"/>
  <c r="BE2565" i="20" s="1"/>
  <c r="BI2562" i="20"/>
  <c r="BH2562" i="20"/>
  <c r="BG2562" i="20"/>
  <c r="BF2562" i="20"/>
  <c r="T2562" i="20"/>
  <c r="R2562" i="20"/>
  <c r="P2562" i="20"/>
  <c r="BK2562" i="20"/>
  <c r="J2562" i="20"/>
  <c r="BE2562" i="20" s="1"/>
  <c r="BI2559" i="20"/>
  <c r="BH2559" i="20"/>
  <c r="BG2559" i="20"/>
  <c r="BF2559" i="20"/>
  <c r="T2559" i="20"/>
  <c r="R2559" i="20"/>
  <c r="P2559" i="20"/>
  <c r="BK2559" i="20"/>
  <c r="J2559" i="20"/>
  <c r="BE2559" i="20" s="1"/>
  <c r="BI2556" i="20"/>
  <c r="BH2556" i="20"/>
  <c r="BG2556" i="20"/>
  <c r="BF2556" i="20"/>
  <c r="BE2556" i="20"/>
  <c r="T2556" i="20"/>
  <c r="R2556" i="20"/>
  <c r="P2556" i="20"/>
  <c r="BK2556" i="20"/>
  <c r="J2556" i="20"/>
  <c r="BI2553" i="20"/>
  <c r="BH2553" i="20"/>
  <c r="BG2553" i="20"/>
  <c r="BF2553" i="20"/>
  <c r="T2553" i="20"/>
  <c r="R2553" i="20"/>
  <c r="P2553" i="20"/>
  <c r="BK2553" i="20"/>
  <c r="J2553" i="20"/>
  <c r="BE2553" i="20" s="1"/>
  <c r="BI2550" i="20"/>
  <c r="BH2550" i="20"/>
  <c r="BG2550" i="20"/>
  <c r="BF2550" i="20"/>
  <c r="T2550" i="20"/>
  <c r="R2550" i="20"/>
  <c r="P2550" i="20"/>
  <c r="BK2550" i="20"/>
  <c r="J2550" i="20"/>
  <c r="BE2550" i="20" s="1"/>
  <c r="BI2545" i="20"/>
  <c r="BH2545" i="20"/>
  <c r="BG2545" i="20"/>
  <c r="BF2545" i="20"/>
  <c r="T2545" i="20"/>
  <c r="R2545" i="20"/>
  <c r="P2545" i="20"/>
  <c r="BK2545" i="20"/>
  <c r="J2545" i="20"/>
  <c r="BE2545" i="20" s="1"/>
  <c r="BI2542" i="20"/>
  <c r="BH2542" i="20"/>
  <c r="BG2542" i="20"/>
  <c r="BF2542" i="20"/>
  <c r="T2542" i="20"/>
  <c r="R2542" i="20"/>
  <c r="P2542" i="20"/>
  <c r="BK2542" i="20"/>
  <c r="J2542" i="20"/>
  <c r="BE2542" i="20" s="1"/>
  <c r="BI2539" i="20"/>
  <c r="BH2539" i="20"/>
  <c r="BG2539" i="20"/>
  <c r="BF2539" i="20"/>
  <c r="T2539" i="20"/>
  <c r="R2539" i="20"/>
  <c r="P2539" i="20"/>
  <c r="BK2539" i="20"/>
  <c r="J2539" i="20"/>
  <c r="BE2539" i="20" s="1"/>
  <c r="BI2536" i="20"/>
  <c r="BH2536" i="20"/>
  <c r="BG2536" i="20"/>
  <c r="BF2536" i="20"/>
  <c r="T2536" i="20"/>
  <c r="R2536" i="20"/>
  <c r="P2536" i="20"/>
  <c r="BK2536" i="20"/>
  <c r="J2536" i="20"/>
  <c r="BE2536" i="20" s="1"/>
  <c r="BI2533" i="20"/>
  <c r="BH2533" i="20"/>
  <c r="BG2533" i="20"/>
  <c r="BF2533" i="20"/>
  <c r="T2533" i="20"/>
  <c r="R2533" i="20"/>
  <c r="P2533" i="20"/>
  <c r="BK2533" i="20"/>
  <c r="J2533" i="20"/>
  <c r="BE2533" i="20" s="1"/>
  <c r="BI2530" i="20"/>
  <c r="BH2530" i="20"/>
  <c r="BG2530" i="20"/>
  <c r="BF2530" i="20"/>
  <c r="T2530" i="20"/>
  <c r="R2530" i="20"/>
  <c r="P2530" i="20"/>
  <c r="BK2530" i="20"/>
  <c r="J2530" i="20"/>
  <c r="BE2530" i="20" s="1"/>
  <c r="BI2527" i="20"/>
  <c r="BH2527" i="20"/>
  <c r="BG2527" i="20"/>
  <c r="BF2527" i="20"/>
  <c r="T2527" i="20"/>
  <c r="R2527" i="20"/>
  <c r="P2527" i="20"/>
  <c r="BK2527" i="20"/>
  <c r="J2527" i="20"/>
  <c r="BE2527" i="20" s="1"/>
  <c r="BI2524" i="20"/>
  <c r="BH2524" i="20"/>
  <c r="BG2524" i="20"/>
  <c r="BF2524" i="20"/>
  <c r="T2524" i="20"/>
  <c r="R2524" i="20"/>
  <c r="P2524" i="20"/>
  <c r="BK2524" i="20"/>
  <c r="J2524" i="20"/>
  <c r="BE2524" i="20" s="1"/>
  <c r="BI2521" i="20"/>
  <c r="BH2521" i="20"/>
  <c r="BG2521" i="20"/>
  <c r="BF2521" i="20"/>
  <c r="T2521" i="20"/>
  <c r="R2521" i="20"/>
  <c r="P2521" i="20"/>
  <c r="BK2521" i="20"/>
  <c r="J2521" i="20"/>
  <c r="BE2521" i="20" s="1"/>
  <c r="BI2518" i="20"/>
  <c r="BH2518" i="20"/>
  <c r="BG2518" i="20"/>
  <c r="BF2518" i="20"/>
  <c r="T2518" i="20"/>
  <c r="R2518" i="20"/>
  <c r="P2518" i="20"/>
  <c r="BK2518" i="20"/>
  <c r="J2518" i="20"/>
  <c r="BE2518" i="20" s="1"/>
  <c r="BI2515" i="20"/>
  <c r="BH2515" i="20"/>
  <c r="BG2515" i="20"/>
  <c r="BF2515" i="20"/>
  <c r="T2515" i="20"/>
  <c r="R2515" i="20"/>
  <c r="P2515" i="20"/>
  <c r="BK2515" i="20"/>
  <c r="J2515" i="20"/>
  <c r="BE2515" i="20" s="1"/>
  <c r="BI2512" i="20"/>
  <c r="BH2512" i="20"/>
  <c r="BG2512" i="20"/>
  <c r="BF2512" i="20"/>
  <c r="T2512" i="20"/>
  <c r="R2512" i="20"/>
  <c r="P2512" i="20"/>
  <c r="BK2512" i="20"/>
  <c r="J2512" i="20"/>
  <c r="BE2512" i="20" s="1"/>
  <c r="BI2509" i="20"/>
  <c r="BH2509" i="20"/>
  <c r="BG2509" i="20"/>
  <c r="BF2509" i="20"/>
  <c r="T2509" i="20"/>
  <c r="R2509" i="20"/>
  <c r="P2509" i="20"/>
  <c r="BK2509" i="20"/>
  <c r="J2509" i="20"/>
  <c r="BE2509" i="20" s="1"/>
  <c r="BI2506" i="20"/>
  <c r="BH2506" i="20"/>
  <c r="BG2506" i="20"/>
  <c r="BF2506" i="20"/>
  <c r="T2506" i="20"/>
  <c r="R2506" i="20"/>
  <c r="P2506" i="20"/>
  <c r="BK2506" i="20"/>
  <c r="J2506" i="20"/>
  <c r="BE2506" i="20" s="1"/>
  <c r="BI2503" i="20"/>
  <c r="BH2503" i="20"/>
  <c r="BG2503" i="20"/>
  <c r="BF2503" i="20"/>
  <c r="T2503" i="20"/>
  <c r="R2503" i="20"/>
  <c r="P2503" i="20"/>
  <c r="BK2503" i="20"/>
  <c r="J2503" i="20"/>
  <c r="BE2503" i="20" s="1"/>
  <c r="BI2500" i="20"/>
  <c r="BH2500" i="20"/>
  <c r="BG2500" i="20"/>
  <c r="BF2500" i="20"/>
  <c r="T2500" i="20"/>
  <c r="R2500" i="20"/>
  <c r="P2500" i="20"/>
  <c r="BK2500" i="20"/>
  <c r="J2500" i="20"/>
  <c r="BE2500" i="20" s="1"/>
  <c r="BI2497" i="20"/>
  <c r="BH2497" i="20"/>
  <c r="BG2497" i="20"/>
  <c r="BF2497" i="20"/>
  <c r="T2497" i="20"/>
  <c r="R2497" i="20"/>
  <c r="P2497" i="20"/>
  <c r="BK2497" i="20"/>
  <c r="J2497" i="20"/>
  <c r="BE2497" i="20" s="1"/>
  <c r="BI2494" i="20"/>
  <c r="BH2494" i="20"/>
  <c r="BG2494" i="20"/>
  <c r="BF2494" i="20"/>
  <c r="T2494" i="20"/>
  <c r="R2494" i="20"/>
  <c r="P2494" i="20"/>
  <c r="BK2494" i="20"/>
  <c r="J2494" i="20"/>
  <c r="BE2494" i="20" s="1"/>
  <c r="BI2491" i="20"/>
  <c r="BH2491" i="20"/>
  <c r="BG2491" i="20"/>
  <c r="BF2491" i="20"/>
  <c r="T2491" i="20"/>
  <c r="R2491" i="20"/>
  <c r="P2491" i="20"/>
  <c r="BK2491" i="20"/>
  <c r="J2491" i="20"/>
  <c r="BE2491" i="20" s="1"/>
  <c r="BI2488" i="20"/>
  <c r="BH2488" i="20"/>
  <c r="BG2488" i="20"/>
  <c r="BF2488" i="20"/>
  <c r="T2488" i="20"/>
  <c r="R2488" i="20"/>
  <c r="P2488" i="20"/>
  <c r="BK2488" i="20"/>
  <c r="J2488" i="20"/>
  <c r="BE2488" i="20" s="1"/>
  <c r="BI2485" i="20"/>
  <c r="BH2485" i="20"/>
  <c r="BG2485" i="20"/>
  <c r="BF2485" i="20"/>
  <c r="T2485" i="20"/>
  <c r="R2485" i="20"/>
  <c r="P2485" i="20"/>
  <c r="BK2485" i="20"/>
  <c r="J2485" i="20"/>
  <c r="BE2485" i="20" s="1"/>
  <c r="BI2482" i="20"/>
  <c r="BH2482" i="20"/>
  <c r="BG2482" i="20"/>
  <c r="BF2482" i="20"/>
  <c r="T2482" i="20"/>
  <c r="R2482" i="20"/>
  <c r="P2482" i="20"/>
  <c r="BK2482" i="20"/>
  <c r="J2482" i="20"/>
  <c r="BE2482" i="20" s="1"/>
  <c r="BI2479" i="20"/>
  <c r="BH2479" i="20"/>
  <c r="BG2479" i="20"/>
  <c r="BF2479" i="20"/>
  <c r="T2479" i="20"/>
  <c r="R2479" i="20"/>
  <c r="P2479" i="20"/>
  <c r="BK2479" i="20"/>
  <c r="J2479" i="20"/>
  <c r="BE2479" i="20" s="1"/>
  <c r="BI2476" i="20"/>
  <c r="BH2476" i="20"/>
  <c r="BG2476" i="20"/>
  <c r="BF2476" i="20"/>
  <c r="T2476" i="20"/>
  <c r="R2476" i="20"/>
  <c r="P2476" i="20"/>
  <c r="BK2476" i="20"/>
  <c r="J2476" i="20"/>
  <c r="BE2476" i="20" s="1"/>
  <c r="BI2473" i="20"/>
  <c r="BH2473" i="20"/>
  <c r="BG2473" i="20"/>
  <c r="BF2473" i="20"/>
  <c r="T2473" i="20"/>
  <c r="R2473" i="20"/>
  <c r="P2473" i="20"/>
  <c r="BK2473" i="20"/>
  <c r="J2473" i="20"/>
  <c r="BE2473" i="20" s="1"/>
  <c r="BI2470" i="20"/>
  <c r="BH2470" i="20"/>
  <c r="BG2470" i="20"/>
  <c r="BF2470" i="20"/>
  <c r="T2470" i="20"/>
  <c r="R2470" i="20"/>
  <c r="P2470" i="20"/>
  <c r="BK2470" i="20"/>
  <c r="J2470" i="20"/>
  <c r="BE2470" i="20" s="1"/>
  <c r="BI2467" i="20"/>
  <c r="BH2467" i="20"/>
  <c r="BG2467" i="20"/>
  <c r="BF2467" i="20"/>
  <c r="T2467" i="20"/>
  <c r="R2467" i="20"/>
  <c r="P2467" i="20"/>
  <c r="BK2467" i="20"/>
  <c r="J2467" i="20"/>
  <c r="BE2467" i="20" s="1"/>
  <c r="BI2464" i="20"/>
  <c r="BH2464" i="20"/>
  <c r="BG2464" i="20"/>
  <c r="BF2464" i="20"/>
  <c r="T2464" i="20"/>
  <c r="R2464" i="20"/>
  <c r="P2464" i="20"/>
  <c r="BK2464" i="20"/>
  <c r="J2464" i="20"/>
  <c r="BE2464" i="20" s="1"/>
  <c r="BI2461" i="20"/>
  <c r="BH2461" i="20"/>
  <c r="BG2461" i="20"/>
  <c r="BF2461" i="20"/>
  <c r="T2461" i="20"/>
  <c r="R2461" i="20"/>
  <c r="R2460" i="20" s="1"/>
  <c r="R2459" i="20" s="1"/>
  <c r="P2461" i="20"/>
  <c r="BK2461" i="20"/>
  <c r="J2461" i="20"/>
  <c r="BE2461" i="20" s="1"/>
  <c r="BI2456" i="20"/>
  <c r="BH2456" i="20"/>
  <c r="BG2456" i="20"/>
  <c r="BF2456" i="20"/>
  <c r="T2456" i="20"/>
  <c r="R2456" i="20"/>
  <c r="P2456" i="20"/>
  <c r="BK2456" i="20"/>
  <c r="J2456" i="20"/>
  <c r="BE2456" i="20" s="1"/>
  <c r="BI2453" i="20"/>
  <c r="BH2453" i="20"/>
  <c r="BG2453" i="20"/>
  <c r="BF2453" i="20"/>
  <c r="T2453" i="20"/>
  <c r="R2453" i="20"/>
  <c r="P2453" i="20"/>
  <c r="BK2453" i="20"/>
  <c r="J2453" i="20"/>
  <c r="BE2453" i="20" s="1"/>
  <c r="BI2450" i="20"/>
  <c r="BH2450" i="20"/>
  <c r="BG2450" i="20"/>
  <c r="BF2450" i="20"/>
  <c r="T2450" i="20"/>
  <c r="R2450" i="20"/>
  <c r="P2450" i="20"/>
  <c r="BK2450" i="20"/>
  <c r="J2450" i="20"/>
  <c r="BE2450" i="20" s="1"/>
  <c r="BI2447" i="20"/>
  <c r="BH2447" i="20"/>
  <c r="BG2447" i="20"/>
  <c r="BF2447" i="20"/>
  <c r="T2447" i="20"/>
  <c r="R2447" i="20"/>
  <c r="P2447" i="20"/>
  <c r="BK2447" i="20"/>
  <c r="J2447" i="20"/>
  <c r="BE2447" i="20" s="1"/>
  <c r="BI2444" i="20"/>
  <c r="BH2444" i="20"/>
  <c r="BG2444" i="20"/>
  <c r="BF2444" i="20"/>
  <c r="T2444" i="20"/>
  <c r="R2444" i="20"/>
  <c r="P2444" i="20"/>
  <c r="BK2444" i="20"/>
  <c r="J2444" i="20"/>
  <c r="BE2444" i="20" s="1"/>
  <c r="BI2441" i="20"/>
  <c r="BH2441" i="20"/>
  <c r="BG2441" i="20"/>
  <c r="BF2441" i="20"/>
  <c r="T2441" i="20"/>
  <c r="R2441" i="20"/>
  <c r="P2441" i="20"/>
  <c r="BK2441" i="20"/>
  <c r="J2441" i="20"/>
  <c r="BE2441" i="20" s="1"/>
  <c r="BI2438" i="20"/>
  <c r="BH2438" i="20"/>
  <c r="BG2438" i="20"/>
  <c r="BF2438" i="20"/>
  <c r="T2438" i="20"/>
  <c r="R2438" i="20"/>
  <c r="P2438" i="20"/>
  <c r="BK2438" i="20"/>
  <c r="J2438" i="20"/>
  <c r="BE2438" i="20" s="1"/>
  <c r="BI2435" i="20"/>
  <c r="BH2435" i="20"/>
  <c r="BG2435" i="20"/>
  <c r="BF2435" i="20"/>
  <c r="T2435" i="20"/>
  <c r="R2435" i="20"/>
  <c r="P2435" i="20"/>
  <c r="BK2435" i="20"/>
  <c r="J2435" i="20"/>
  <c r="BE2435" i="20" s="1"/>
  <c r="BI2432" i="20"/>
  <c r="BH2432" i="20"/>
  <c r="BG2432" i="20"/>
  <c r="BF2432" i="20"/>
  <c r="T2432" i="20"/>
  <c r="R2432" i="20"/>
  <c r="P2432" i="20"/>
  <c r="BK2432" i="20"/>
  <c r="J2432" i="20"/>
  <c r="BE2432" i="20" s="1"/>
  <c r="BI2429" i="20"/>
  <c r="BH2429" i="20"/>
  <c r="BG2429" i="20"/>
  <c r="BF2429" i="20"/>
  <c r="T2429" i="20"/>
  <c r="R2429" i="20"/>
  <c r="P2429" i="20"/>
  <c r="BK2429" i="20"/>
  <c r="J2429" i="20"/>
  <c r="BE2429" i="20" s="1"/>
  <c r="BI2426" i="20"/>
  <c r="BH2426" i="20"/>
  <c r="BG2426" i="20"/>
  <c r="BF2426" i="20"/>
  <c r="T2426" i="20"/>
  <c r="R2426" i="20"/>
  <c r="P2426" i="20"/>
  <c r="BK2426" i="20"/>
  <c r="J2426" i="20"/>
  <c r="BE2426" i="20" s="1"/>
  <c r="BI2423" i="20"/>
  <c r="BH2423" i="20"/>
  <c r="BG2423" i="20"/>
  <c r="BF2423" i="20"/>
  <c r="T2423" i="20"/>
  <c r="R2423" i="20"/>
  <c r="P2423" i="20"/>
  <c r="BK2423" i="20"/>
  <c r="J2423" i="20"/>
  <c r="BE2423" i="20" s="1"/>
  <c r="BI2420" i="20"/>
  <c r="BH2420" i="20"/>
  <c r="BG2420" i="20"/>
  <c r="BF2420" i="20"/>
  <c r="T2420" i="20"/>
  <c r="R2420" i="20"/>
  <c r="P2420" i="20"/>
  <c r="BK2420" i="20"/>
  <c r="J2420" i="20"/>
  <c r="BE2420" i="20" s="1"/>
  <c r="BI2417" i="20"/>
  <c r="BH2417" i="20"/>
  <c r="BG2417" i="20"/>
  <c r="BF2417" i="20"/>
  <c r="T2417" i="20"/>
  <c r="R2417" i="20"/>
  <c r="P2417" i="20"/>
  <c r="BK2417" i="20"/>
  <c r="J2417" i="20"/>
  <c r="BE2417" i="20" s="1"/>
  <c r="BI2414" i="20"/>
  <c r="BH2414" i="20"/>
  <c r="BG2414" i="20"/>
  <c r="BF2414" i="20"/>
  <c r="T2414" i="20"/>
  <c r="R2414" i="20"/>
  <c r="P2414" i="20"/>
  <c r="BK2414" i="20"/>
  <c r="J2414" i="20"/>
  <c r="BE2414" i="20" s="1"/>
  <c r="BI2411" i="20"/>
  <c r="BH2411" i="20"/>
  <c r="BG2411" i="20"/>
  <c r="BF2411" i="20"/>
  <c r="T2411" i="20"/>
  <c r="R2411" i="20"/>
  <c r="P2411" i="20"/>
  <c r="BK2411" i="20"/>
  <c r="J2411" i="20"/>
  <c r="BE2411" i="20" s="1"/>
  <c r="BI2408" i="20"/>
  <c r="BH2408" i="20"/>
  <c r="BG2408" i="20"/>
  <c r="BF2408" i="20"/>
  <c r="T2408" i="20"/>
  <c r="R2408" i="20"/>
  <c r="P2408" i="20"/>
  <c r="BK2408" i="20"/>
  <c r="J2408" i="20"/>
  <c r="BE2408" i="20" s="1"/>
  <c r="BI2405" i="20"/>
  <c r="BH2405" i="20"/>
  <c r="BG2405" i="20"/>
  <c r="BF2405" i="20"/>
  <c r="T2405" i="20"/>
  <c r="R2405" i="20"/>
  <c r="P2405" i="20"/>
  <c r="BK2405" i="20"/>
  <c r="J2405" i="20"/>
  <c r="BE2405" i="20" s="1"/>
  <c r="BI2402" i="20"/>
  <c r="BH2402" i="20"/>
  <c r="BG2402" i="20"/>
  <c r="BF2402" i="20"/>
  <c r="T2402" i="20"/>
  <c r="R2402" i="20"/>
  <c r="P2402" i="20"/>
  <c r="BK2402" i="20"/>
  <c r="J2402" i="20"/>
  <c r="BE2402" i="20" s="1"/>
  <c r="BI2399" i="20"/>
  <c r="BH2399" i="20"/>
  <c r="BG2399" i="20"/>
  <c r="BF2399" i="20"/>
  <c r="T2399" i="20"/>
  <c r="R2399" i="20"/>
  <c r="P2399" i="20"/>
  <c r="BK2399" i="20"/>
  <c r="J2399" i="20"/>
  <c r="BE2399" i="20" s="1"/>
  <c r="BI2396" i="20"/>
  <c r="BH2396" i="20"/>
  <c r="BG2396" i="20"/>
  <c r="BF2396" i="20"/>
  <c r="T2396" i="20"/>
  <c r="R2396" i="20"/>
  <c r="P2396" i="20"/>
  <c r="BK2396" i="20"/>
  <c r="J2396" i="20"/>
  <c r="BE2396" i="20" s="1"/>
  <c r="BI2393" i="20"/>
  <c r="BH2393" i="20"/>
  <c r="BG2393" i="20"/>
  <c r="BF2393" i="20"/>
  <c r="T2393" i="20"/>
  <c r="R2393" i="20"/>
  <c r="R2392" i="20" s="1"/>
  <c r="P2393" i="20"/>
  <c r="BK2393" i="20"/>
  <c r="J2393" i="20"/>
  <c r="BE2393" i="20" s="1"/>
  <c r="BI2389" i="20"/>
  <c r="BH2389" i="20"/>
  <c r="BG2389" i="20"/>
  <c r="BF2389" i="20"/>
  <c r="T2389" i="20"/>
  <c r="R2389" i="20"/>
  <c r="P2389" i="20"/>
  <c r="BK2389" i="20"/>
  <c r="J2389" i="20"/>
  <c r="BE2389" i="20" s="1"/>
  <c r="BI2386" i="20"/>
  <c r="BH2386" i="20"/>
  <c r="BG2386" i="20"/>
  <c r="BF2386" i="20"/>
  <c r="T2386" i="20"/>
  <c r="R2386" i="20"/>
  <c r="P2386" i="20"/>
  <c r="BK2386" i="20"/>
  <c r="J2386" i="20"/>
  <c r="BE2386" i="20" s="1"/>
  <c r="BI2383" i="20"/>
  <c r="BH2383" i="20"/>
  <c r="BG2383" i="20"/>
  <c r="BF2383" i="20"/>
  <c r="T2383" i="20"/>
  <c r="R2383" i="20"/>
  <c r="P2383" i="20"/>
  <c r="BK2383" i="20"/>
  <c r="J2383" i="20"/>
  <c r="BE2383" i="20" s="1"/>
  <c r="BI2380" i="20"/>
  <c r="BH2380" i="20"/>
  <c r="BG2380" i="20"/>
  <c r="BF2380" i="20"/>
  <c r="T2380" i="20"/>
  <c r="R2380" i="20"/>
  <c r="P2380" i="20"/>
  <c r="BK2380" i="20"/>
  <c r="J2380" i="20"/>
  <c r="BE2380" i="20" s="1"/>
  <c r="BI2377" i="20"/>
  <c r="BH2377" i="20"/>
  <c r="BG2377" i="20"/>
  <c r="BF2377" i="20"/>
  <c r="T2377" i="20"/>
  <c r="R2377" i="20"/>
  <c r="P2377" i="20"/>
  <c r="BK2377" i="20"/>
  <c r="J2377" i="20"/>
  <c r="BE2377" i="20" s="1"/>
  <c r="BI2374" i="20"/>
  <c r="BH2374" i="20"/>
  <c r="BG2374" i="20"/>
  <c r="BF2374" i="20"/>
  <c r="T2374" i="20"/>
  <c r="R2374" i="20"/>
  <c r="P2374" i="20"/>
  <c r="BK2374" i="20"/>
  <c r="J2374" i="20"/>
  <c r="BE2374" i="20" s="1"/>
  <c r="BI2371" i="20"/>
  <c r="BH2371" i="20"/>
  <c r="BG2371" i="20"/>
  <c r="BF2371" i="20"/>
  <c r="T2371" i="20"/>
  <c r="R2371" i="20"/>
  <c r="P2371" i="20"/>
  <c r="BK2371" i="20"/>
  <c r="J2371" i="20"/>
  <c r="BE2371" i="20" s="1"/>
  <c r="BI2368" i="20"/>
  <c r="BH2368" i="20"/>
  <c r="BG2368" i="20"/>
  <c r="BF2368" i="20"/>
  <c r="T2368" i="20"/>
  <c r="R2368" i="20"/>
  <c r="P2368" i="20"/>
  <c r="BK2368" i="20"/>
  <c r="J2368" i="20"/>
  <c r="BE2368" i="20" s="1"/>
  <c r="BI2365" i="20"/>
  <c r="BH2365" i="20"/>
  <c r="BG2365" i="20"/>
  <c r="BF2365" i="20"/>
  <c r="T2365" i="20"/>
  <c r="R2365" i="20"/>
  <c r="P2365" i="20"/>
  <c r="BK2365" i="20"/>
  <c r="J2365" i="20"/>
  <c r="BE2365" i="20" s="1"/>
  <c r="BI2362" i="20"/>
  <c r="BH2362" i="20"/>
  <c r="BG2362" i="20"/>
  <c r="BF2362" i="20"/>
  <c r="T2362" i="20"/>
  <c r="R2362" i="20"/>
  <c r="P2362" i="20"/>
  <c r="BK2362" i="20"/>
  <c r="J2362" i="20"/>
  <c r="BE2362" i="20" s="1"/>
  <c r="BI2359" i="20"/>
  <c r="BH2359" i="20"/>
  <c r="BG2359" i="20"/>
  <c r="BF2359" i="20"/>
  <c r="T2359" i="20"/>
  <c r="R2359" i="20"/>
  <c r="P2359" i="20"/>
  <c r="BK2359" i="20"/>
  <c r="J2359" i="20"/>
  <c r="BE2359" i="20" s="1"/>
  <c r="BI2356" i="20"/>
  <c r="BH2356" i="20"/>
  <c r="BG2356" i="20"/>
  <c r="BF2356" i="20"/>
  <c r="T2356" i="20"/>
  <c r="R2356" i="20"/>
  <c r="P2356" i="20"/>
  <c r="BK2356" i="20"/>
  <c r="J2356" i="20"/>
  <c r="BE2356" i="20" s="1"/>
  <c r="BI2353" i="20"/>
  <c r="BH2353" i="20"/>
  <c r="BG2353" i="20"/>
  <c r="BF2353" i="20"/>
  <c r="T2353" i="20"/>
  <c r="R2353" i="20"/>
  <c r="P2353" i="20"/>
  <c r="BK2353" i="20"/>
  <c r="J2353" i="20"/>
  <c r="BE2353" i="20" s="1"/>
  <c r="BI2350" i="20"/>
  <c r="BH2350" i="20"/>
  <c r="BG2350" i="20"/>
  <c r="BF2350" i="20"/>
  <c r="T2350" i="20"/>
  <c r="R2350" i="20"/>
  <c r="P2350" i="20"/>
  <c r="BK2350" i="20"/>
  <c r="J2350" i="20"/>
  <c r="BE2350" i="20" s="1"/>
  <c r="BI2347" i="20"/>
  <c r="BH2347" i="20"/>
  <c r="BG2347" i="20"/>
  <c r="BF2347" i="20"/>
  <c r="T2347" i="20"/>
  <c r="R2347" i="20"/>
  <c r="P2347" i="20"/>
  <c r="BK2347" i="20"/>
  <c r="J2347" i="20"/>
  <c r="BE2347" i="20" s="1"/>
  <c r="BI2344" i="20"/>
  <c r="BH2344" i="20"/>
  <c r="BG2344" i="20"/>
  <c r="BF2344" i="20"/>
  <c r="T2344" i="20"/>
  <c r="R2344" i="20"/>
  <c r="P2344" i="20"/>
  <c r="BK2344" i="20"/>
  <c r="J2344" i="20"/>
  <c r="BE2344" i="20" s="1"/>
  <c r="BI2341" i="20"/>
  <c r="BH2341" i="20"/>
  <c r="BG2341" i="20"/>
  <c r="BF2341" i="20"/>
  <c r="T2341" i="20"/>
  <c r="R2341" i="20"/>
  <c r="P2341" i="20"/>
  <c r="BK2341" i="20"/>
  <c r="J2341" i="20"/>
  <c r="BE2341" i="20" s="1"/>
  <c r="BI2338" i="20"/>
  <c r="BH2338" i="20"/>
  <c r="BG2338" i="20"/>
  <c r="BF2338" i="20"/>
  <c r="T2338" i="20"/>
  <c r="R2338" i="20"/>
  <c r="P2338" i="20"/>
  <c r="BK2338" i="20"/>
  <c r="J2338" i="20"/>
  <c r="BE2338" i="20" s="1"/>
  <c r="BI2335" i="20"/>
  <c r="BH2335" i="20"/>
  <c r="BG2335" i="20"/>
  <c r="BF2335" i="20"/>
  <c r="T2335" i="20"/>
  <c r="R2335" i="20"/>
  <c r="P2335" i="20"/>
  <c r="BK2335" i="20"/>
  <c r="J2335" i="20"/>
  <c r="BE2335" i="20" s="1"/>
  <c r="BI2332" i="20"/>
  <c r="BH2332" i="20"/>
  <c r="BG2332" i="20"/>
  <c r="BF2332" i="20"/>
  <c r="T2332" i="20"/>
  <c r="R2332" i="20"/>
  <c r="P2332" i="20"/>
  <c r="BK2332" i="20"/>
  <c r="J2332" i="20"/>
  <c r="BE2332" i="20" s="1"/>
  <c r="BI2329" i="20"/>
  <c r="BH2329" i="20"/>
  <c r="BG2329" i="20"/>
  <c r="BF2329" i="20"/>
  <c r="T2329" i="20"/>
  <c r="R2329" i="20"/>
  <c r="P2329" i="20"/>
  <c r="BK2329" i="20"/>
  <c r="J2329" i="20"/>
  <c r="BE2329" i="20" s="1"/>
  <c r="BI2326" i="20"/>
  <c r="BH2326" i="20"/>
  <c r="BG2326" i="20"/>
  <c r="BF2326" i="20"/>
  <c r="T2326" i="20"/>
  <c r="R2326" i="20"/>
  <c r="P2326" i="20"/>
  <c r="P2325" i="20" s="1"/>
  <c r="BK2326" i="20"/>
  <c r="J2326" i="20"/>
  <c r="BE2326" i="20" s="1"/>
  <c r="BI2322" i="20"/>
  <c r="BH2322" i="20"/>
  <c r="BG2322" i="20"/>
  <c r="BF2322" i="20"/>
  <c r="T2322" i="20"/>
  <c r="R2322" i="20"/>
  <c r="P2322" i="20"/>
  <c r="BK2322" i="20"/>
  <c r="J2322" i="20"/>
  <c r="BE2322" i="20" s="1"/>
  <c r="BI2319" i="20"/>
  <c r="BH2319" i="20"/>
  <c r="BG2319" i="20"/>
  <c r="BF2319" i="20"/>
  <c r="T2319" i="20"/>
  <c r="R2319" i="20"/>
  <c r="P2319" i="20"/>
  <c r="BK2319" i="20"/>
  <c r="J2319" i="20"/>
  <c r="BE2319" i="20" s="1"/>
  <c r="BI2316" i="20"/>
  <c r="BH2316" i="20"/>
  <c r="BG2316" i="20"/>
  <c r="BF2316" i="20"/>
  <c r="T2316" i="20"/>
  <c r="R2316" i="20"/>
  <c r="P2316" i="20"/>
  <c r="BK2316" i="20"/>
  <c r="J2316" i="20"/>
  <c r="BE2316" i="20" s="1"/>
  <c r="BI2313" i="20"/>
  <c r="BH2313" i="20"/>
  <c r="BG2313" i="20"/>
  <c r="BF2313" i="20"/>
  <c r="T2313" i="20"/>
  <c r="R2313" i="20"/>
  <c r="P2313" i="20"/>
  <c r="BK2313" i="20"/>
  <c r="J2313" i="20"/>
  <c r="BE2313" i="20" s="1"/>
  <c r="BI2310" i="20"/>
  <c r="BH2310" i="20"/>
  <c r="BG2310" i="20"/>
  <c r="BF2310" i="20"/>
  <c r="T2310" i="20"/>
  <c r="R2310" i="20"/>
  <c r="P2310" i="20"/>
  <c r="BK2310" i="20"/>
  <c r="J2310" i="20"/>
  <c r="BE2310" i="20" s="1"/>
  <c r="BI2307" i="20"/>
  <c r="BH2307" i="20"/>
  <c r="BG2307" i="20"/>
  <c r="BF2307" i="20"/>
  <c r="T2307" i="20"/>
  <c r="R2307" i="20"/>
  <c r="P2307" i="20"/>
  <c r="BK2307" i="20"/>
  <c r="J2307" i="20"/>
  <c r="BE2307" i="20" s="1"/>
  <c r="BI2304" i="20"/>
  <c r="BH2304" i="20"/>
  <c r="BG2304" i="20"/>
  <c r="BF2304" i="20"/>
  <c r="T2304" i="20"/>
  <c r="R2304" i="20"/>
  <c r="P2304" i="20"/>
  <c r="BK2304" i="20"/>
  <c r="J2304" i="20"/>
  <c r="BE2304" i="20" s="1"/>
  <c r="BI2301" i="20"/>
  <c r="BH2301" i="20"/>
  <c r="BG2301" i="20"/>
  <c r="BF2301" i="20"/>
  <c r="T2301" i="20"/>
  <c r="R2301" i="20"/>
  <c r="P2301" i="20"/>
  <c r="BK2301" i="20"/>
  <c r="J2301" i="20"/>
  <c r="BE2301" i="20" s="1"/>
  <c r="BI2298" i="20"/>
  <c r="BH2298" i="20"/>
  <c r="BG2298" i="20"/>
  <c r="BF2298" i="20"/>
  <c r="T2298" i="20"/>
  <c r="R2298" i="20"/>
  <c r="P2298" i="20"/>
  <c r="BK2298" i="20"/>
  <c r="J2298" i="20"/>
  <c r="BE2298" i="20" s="1"/>
  <c r="BI2295" i="20"/>
  <c r="BH2295" i="20"/>
  <c r="BG2295" i="20"/>
  <c r="BF2295" i="20"/>
  <c r="T2295" i="20"/>
  <c r="R2295" i="20"/>
  <c r="P2295" i="20"/>
  <c r="BK2295" i="20"/>
  <c r="J2295" i="20"/>
  <c r="BE2295" i="20" s="1"/>
  <c r="BI2292" i="20"/>
  <c r="BH2292" i="20"/>
  <c r="BG2292" i="20"/>
  <c r="BF2292" i="20"/>
  <c r="T2292" i="20"/>
  <c r="R2292" i="20"/>
  <c r="P2292" i="20"/>
  <c r="BK2292" i="20"/>
  <c r="J2292" i="20"/>
  <c r="BE2292" i="20" s="1"/>
  <c r="BI2289" i="20"/>
  <c r="BH2289" i="20"/>
  <c r="BG2289" i="20"/>
  <c r="BF2289" i="20"/>
  <c r="T2289" i="20"/>
  <c r="R2289" i="20"/>
  <c r="P2289" i="20"/>
  <c r="BK2289" i="20"/>
  <c r="J2289" i="20"/>
  <c r="BE2289" i="20" s="1"/>
  <c r="BI2286" i="20"/>
  <c r="BH2286" i="20"/>
  <c r="BG2286" i="20"/>
  <c r="BF2286" i="20"/>
  <c r="T2286" i="20"/>
  <c r="R2286" i="20"/>
  <c r="P2286" i="20"/>
  <c r="BK2286" i="20"/>
  <c r="J2286" i="20"/>
  <c r="BE2286" i="20" s="1"/>
  <c r="BI2283" i="20"/>
  <c r="BH2283" i="20"/>
  <c r="BG2283" i="20"/>
  <c r="BF2283" i="20"/>
  <c r="T2283" i="20"/>
  <c r="R2283" i="20"/>
  <c r="P2283" i="20"/>
  <c r="BK2283" i="20"/>
  <c r="J2283" i="20"/>
  <c r="BE2283" i="20" s="1"/>
  <c r="BI2280" i="20"/>
  <c r="BH2280" i="20"/>
  <c r="BG2280" i="20"/>
  <c r="BF2280" i="20"/>
  <c r="T2280" i="20"/>
  <c r="R2280" i="20"/>
  <c r="P2280" i="20"/>
  <c r="BK2280" i="20"/>
  <c r="J2280" i="20"/>
  <c r="BE2280" i="20" s="1"/>
  <c r="BI2277" i="20"/>
  <c r="BH2277" i="20"/>
  <c r="BG2277" i="20"/>
  <c r="BF2277" i="20"/>
  <c r="T2277" i="20"/>
  <c r="R2277" i="20"/>
  <c r="P2277" i="20"/>
  <c r="BK2277" i="20"/>
  <c r="J2277" i="20"/>
  <c r="BE2277" i="20" s="1"/>
  <c r="BI2274" i="20"/>
  <c r="BH2274" i="20"/>
  <c r="BG2274" i="20"/>
  <c r="BF2274" i="20"/>
  <c r="T2274" i="20"/>
  <c r="R2274" i="20"/>
  <c r="P2274" i="20"/>
  <c r="BK2274" i="20"/>
  <c r="J2274" i="20"/>
  <c r="BE2274" i="20" s="1"/>
  <c r="BI2271" i="20"/>
  <c r="BH2271" i="20"/>
  <c r="BG2271" i="20"/>
  <c r="BF2271" i="20"/>
  <c r="T2271" i="20"/>
  <c r="R2271" i="20"/>
  <c r="P2271" i="20"/>
  <c r="BK2271" i="20"/>
  <c r="J2271" i="20"/>
  <c r="BE2271" i="20" s="1"/>
  <c r="BI2268" i="20"/>
  <c r="BH2268" i="20"/>
  <c r="BG2268" i="20"/>
  <c r="BF2268" i="20"/>
  <c r="T2268" i="20"/>
  <c r="R2268" i="20"/>
  <c r="P2268" i="20"/>
  <c r="BK2268" i="20"/>
  <c r="J2268" i="20"/>
  <c r="BE2268" i="20" s="1"/>
  <c r="BI2265" i="20"/>
  <c r="BH2265" i="20"/>
  <c r="BG2265" i="20"/>
  <c r="BF2265" i="20"/>
  <c r="T2265" i="20"/>
  <c r="R2265" i="20"/>
  <c r="P2265" i="20"/>
  <c r="BK2265" i="20"/>
  <c r="J2265" i="20"/>
  <c r="BE2265" i="20" s="1"/>
  <c r="BI2262" i="20"/>
  <c r="BH2262" i="20"/>
  <c r="BG2262" i="20"/>
  <c r="BF2262" i="20"/>
  <c r="T2262" i="20"/>
  <c r="R2262" i="20"/>
  <c r="P2262" i="20"/>
  <c r="BK2262" i="20"/>
  <c r="J2262" i="20"/>
  <c r="BE2262" i="20" s="1"/>
  <c r="BI2259" i="20"/>
  <c r="BH2259" i="20"/>
  <c r="BG2259" i="20"/>
  <c r="BF2259" i="20"/>
  <c r="T2259" i="20"/>
  <c r="R2259" i="20"/>
  <c r="P2259" i="20"/>
  <c r="BK2259" i="20"/>
  <c r="BK2258" i="20" s="1"/>
  <c r="J2258" i="20" s="1"/>
  <c r="J100" i="20" s="1"/>
  <c r="J2259" i="20"/>
  <c r="BE2259" i="20" s="1"/>
  <c r="BI2255" i="20"/>
  <c r="BH2255" i="20"/>
  <c r="BG2255" i="20"/>
  <c r="BF2255" i="20"/>
  <c r="T2255" i="20"/>
  <c r="R2255" i="20"/>
  <c r="P2255" i="20"/>
  <c r="BK2255" i="20"/>
  <c r="J2255" i="20"/>
  <c r="BE2255" i="20" s="1"/>
  <c r="BI2252" i="20"/>
  <c r="BH2252" i="20"/>
  <c r="BG2252" i="20"/>
  <c r="BF2252" i="20"/>
  <c r="T2252" i="20"/>
  <c r="R2252" i="20"/>
  <c r="P2252" i="20"/>
  <c r="BK2252" i="20"/>
  <c r="J2252" i="20"/>
  <c r="BE2252" i="20" s="1"/>
  <c r="BI2249" i="20"/>
  <c r="BH2249" i="20"/>
  <c r="BG2249" i="20"/>
  <c r="BF2249" i="20"/>
  <c r="T2249" i="20"/>
  <c r="R2249" i="20"/>
  <c r="P2249" i="20"/>
  <c r="BK2249" i="20"/>
  <c r="J2249" i="20"/>
  <c r="BE2249" i="20" s="1"/>
  <c r="BI2246" i="20"/>
  <c r="BH2246" i="20"/>
  <c r="BG2246" i="20"/>
  <c r="BF2246" i="20"/>
  <c r="T2246" i="20"/>
  <c r="R2246" i="20"/>
  <c r="P2246" i="20"/>
  <c r="BK2246" i="20"/>
  <c r="J2246" i="20"/>
  <c r="BE2246" i="20" s="1"/>
  <c r="BI2243" i="20"/>
  <c r="BH2243" i="20"/>
  <c r="BG2243" i="20"/>
  <c r="BF2243" i="20"/>
  <c r="T2243" i="20"/>
  <c r="R2243" i="20"/>
  <c r="P2243" i="20"/>
  <c r="BK2243" i="20"/>
  <c r="J2243" i="20"/>
  <c r="BE2243" i="20" s="1"/>
  <c r="BI2240" i="20"/>
  <c r="BH2240" i="20"/>
  <c r="BG2240" i="20"/>
  <c r="BF2240" i="20"/>
  <c r="T2240" i="20"/>
  <c r="R2240" i="20"/>
  <c r="P2240" i="20"/>
  <c r="BK2240" i="20"/>
  <c r="J2240" i="20"/>
  <c r="BE2240" i="20" s="1"/>
  <c r="BI2237" i="20"/>
  <c r="BH2237" i="20"/>
  <c r="BG2237" i="20"/>
  <c r="BF2237" i="20"/>
  <c r="T2237" i="20"/>
  <c r="R2237" i="20"/>
  <c r="P2237" i="20"/>
  <c r="BK2237" i="20"/>
  <c r="J2237" i="20"/>
  <c r="BE2237" i="20" s="1"/>
  <c r="BI2234" i="20"/>
  <c r="BH2234" i="20"/>
  <c r="BG2234" i="20"/>
  <c r="BF2234" i="20"/>
  <c r="T2234" i="20"/>
  <c r="R2234" i="20"/>
  <c r="P2234" i="20"/>
  <c r="BK2234" i="20"/>
  <c r="J2234" i="20"/>
  <c r="BE2234" i="20" s="1"/>
  <c r="BI2231" i="20"/>
  <c r="BH2231" i="20"/>
  <c r="BG2231" i="20"/>
  <c r="BF2231" i="20"/>
  <c r="T2231" i="20"/>
  <c r="R2231" i="20"/>
  <c r="P2231" i="20"/>
  <c r="BK2231" i="20"/>
  <c r="J2231" i="20"/>
  <c r="BE2231" i="20" s="1"/>
  <c r="BI2228" i="20"/>
  <c r="BH2228" i="20"/>
  <c r="BG2228" i="20"/>
  <c r="BF2228" i="20"/>
  <c r="T2228" i="20"/>
  <c r="R2228" i="20"/>
  <c r="P2228" i="20"/>
  <c r="BK2228" i="20"/>
  <c r="J2228" i="20"/>
  <c r="BE2228" i="20" s="1"/>
  <c r="BI2225" i="20"/>
  <c r="BH2225" i="20"/>
  <c r="BG2225" i="20"/>
  <c r="BF2225" i="20"/>
  <c r="T2225" i="20"/>
  <c r="R2225" i="20"/>
  <c r="P2225" i="20"/>
  <c r="BK2225" i="20"/>
  <c r="J2225" i="20"/>
  <c r="BE2225" i="20" s="1"/>
  <c r="BI2222" i="20"/>
  <c r="BH2222" i="20"/>
  <c r="BG2222" i="20"/>
  <c r="BF2222" i="20"/>
  <c r="T2222" i="20"/>
  <c r="R2222" i="20"/>
  <c r="P2222" i="20"/>
  <c r="BK2222" i="20"/>
  <c r="J2222" i="20"/>
  <c r="BE2222" i="20" s="1"/>
  <c r="BI2219" i="20"/>
  <c r="BH2219" i="20"/>
  <c r="BG2219" i="20"/>
  <c r="BF2219" i="20"/>
  <c r="T2219" i="20"/>
  <c r="R2219" i="20"/>
  <c r="P2219" i="20"/>
  <c r="BK2219" i="20"/>
  <c r="J2219" i="20"/>
  <c r="BE2219" i="20" s="1"/>
  <c r="BI2216" i="20"/>
  <c r="BH2216" i="20"/>
  <c r="BG2216" i="20"/>
  <c r="BF2216" i="20"/>
  <c r="T2216" i="20"/>
  <c r="R2216" i="20"/>
  <c r="P2216" i="20"/>
  <c r="BK2216" i="20"/>
  <c r="J2216" i="20"/>
  <c r="BE2216" i="20" s="1"/>
  <c r="BI2213" i="20"/>
  <c r="BH2213" i="20"/>
  <c r="BG2213" i="20"/>
  <c r="BF2213" i="20"/>
  <c r="T2213" i="20"/>
  <c r="R2213" i="20"/>
  <c r="P2213" i="20"/>
  <c r="BK2213" i="20"/>
  <c r="J2213" i="20"/>
  <c r="BE2213" i="20" s="1"/>
  <c r="BI2210" i="20"/>
  <c r="BH2210" i="20"/>
  <c r="BG2210" i="20"/>
  <c r="BF2210" i="20"/>
  <c r="T2210" i="20"/>
  <c r="R2210" i="20"/>
  <c r="P2210" i="20"/>
  <c r="BK2210" i="20"/>
  <c r="J2210" i="20"/>
  <c r="BE2210" i="20" s="1"/>
  <c r="BI2207" i="20"/>
  <c r="BH2207" i="20"/>
  <c r="BG2207" i="20"/>
  <c r="BF2207" i="20"/>
  <c r="T2207" i="20"/>
  <c r="R2207" i="20"/>
  <c r="P2207" i="20"/>
  <c r="BK2207" i="20"/>
  <c r="J2207" i="20"/>
  <c r="BE2207" i="20" s="1"/>
  <c r="BI2204" i="20"/>
  <c r="BH2204" i="20"/>
  <c r="BG2204" i="20"/>
  <c r="BF2204" i="20"/>
  <c r="T2204" i="20"/>
  <c r="R2204" i="20"/>
  <c r="P2204" i="20"/>
  <c r="BK2204" i="20"/>
  <c r="J2204" i="20"/>
  <c r="BE2204" i="20" s="1"/>
  <c r="BI2201" i="20"/>
  <c r="BH2201" i="20"/>
  <c r="BG2201" i="20"/>
  <c r="BF2201" i="20"/>
  <c r="T2201" i="20"/>
  <c r="R2201" i="20"/>
  <c r="P2201" i="20"/>
  <c r="BK2201" i="20"/>
  <c r="J2201" i="20"/>
  <c r="BE2201" i="20" s="1"/>
  <c r="BI2198" i="20"/>
  <c r="BH2198" i="20"/>
  <c r="BG2198" i="20"/>
  <c r="BF2198" i="20"/>
  <c r="T2198" i="20"/>
  <c r="R2198" i="20"/>
  <c r="P2198" i="20"/>
  <c r="BK2198" i="20"/>
  <c r="J2198" i="20"/>
  <c r="BE2198" i="20" s="1"/>
  <c r="BI2195" i="20"/>
  <c r="BH2195" i="20"/>
  <c r="BG2195" i="20"/>
  <c r="BF2195" i="20"/>
  <c r="T2195" i="20"/>
  <c r="R2195" i="20"/>
  <c r="P2195" i="20"/>
  <c r="BK2195" i="20"/>
  <c r="J2195" i="20"/>
  <c r="BE2195" i="20" s="1"/>
  <c r="BI2192" i="20"/>
  <c r="BH2192" i="20"/>
  <c r="BG2192" i="20"/>
  <c r="BF2192" i="20"/>
  <c r="T2192" i="20"/>
  <c r="R2192" i="20"/>
  <c r="P2192" i="20"/>
  <c r="P2191" i="20" s="1"/>
  <c r="BK2192" i="20"/>
  <c r="J2192" i="20"/>
  <c r="BE2192" i="20" s="1"/>
  <c r="BI2188" i="20"/>
  <c r="BH2188" i="20"/>
  <c r="BG2188" i="20"/>
  <c r="BF2188" i="20"/>
  <c r="T2188" i="20"/>
  <c r="R2188" i="20"/>
  <c r="P2188" i="20"/>
  <c r="BK2188" i="20"/>
  <c r="J2188" i="20"/>
  <c r="BE2188" i="20" s="1"/>
  <c r="BI2185" i="20"/>
  <c r="BH2185" i="20"/>
  <c r="BG2185" i="20"/>
  <c r="BF2185" i="20"/>
  <c r="T2185" i="20"/>
  <c r="R2185" i="20"/>
  <c r="P2185" i="20"/>
  <c r="BK2185" i="20"/>
  <c r="J2185" i="20"/>
  <c r="BE2185" i="20" s="1"/>
  <c r="BI2182" i="20"/>
  <c r="BH2182" i="20"/>
  <c r="BG2182" i="20"/>
  <c r="BF2182" i="20"/>
  <c r="T2182" i="20"/>
  <c r="R2182" i="20"/>
  <c r="P2182" i="20"/>
  <c r="BK2182" i="20"/>
  <c r="J2182" i="20"/>
  <c r="BE2182" i="20" s="1"/>
  <c r="BI2179" i="20"/>
  <c r="BH2179" i="20"/>
  <c r="BG2179" i="20"/>
  <c r="BF2179" i="20"/>
  <c r="T2179" i="20"/>
  <c r="R2179" i="20"/>
  <c r="P2179" i="20"/>
  <c r="BK2179" i="20"/>
  <c r="J2179" i="20"/>
  <c r="BE2179" i="20" s="1"/>
  <c r="BI2176" i="20"/>
  <c r="BH2176" i="20"/>
  <c r="BG2176" i="20"/>
  <c r="BF2176" i="20"/>
  <c r="T2176" i="20"/>
  <c r="R2176" i="20"/>
  <c r="P2176" i="20"/>
  <c r="BK2176" i="20"/>
  <c r="J2176" i="20"/>
  <c r="BE2176" i="20" s="1"/>
  <c r="BI2173" i="20"/>
  <c r="BH2173" i="20"/>
  <c r="BG2173" i="20"/>
  <c r="BF2173" i="20"/>
  <c r="T2173" i="20"/>
  <c r="R2173" i="20"/>
  <c r="P2173" i="20"/>
  <c r="BK2173" i="20"/>
  <c r="J2173" i="20"/>
  <c r="BE2173" i="20" s="1"/>
  <c r="BI2170" i="20"/>
  <c r="BH2170" i="20"/>
  <c r="BG2170" i="20"/>
  <c r="BF2170" i="20"/>
  <c r="T2170" i="20"/>
  <c r="R2170" i="20"/>
  <c r="P2170" i="20"/>
  <c r="BK2170" i="20"/>
  <c r="J2170" i="20"/>
  <c r="BE2170" i="20" s="1"/>
  <c r="BI2167" i="20"/>
  <c r="BH2167" i="20"/>
  <c r="BG2167" i="20"/>
  <c r="BF2167" i="20"/>
  <c r="T2167" i="20"/>
  <c r="R2167" i="20"/>
  <c r="P2167" i="20"/>
  <c r="BK2167" i="20"/>
  <c r="J2167" i="20"/>
  <c r="BE2167" i="20" s="1"/>
  <c r="BI2164" i="20"/>
  <c r="BH2164" i="20"/>
  <c r="BG2164" i="20"/>
  <c r="BF2164" i="20"/>
  <c r="T2164" i="20"/>
  <c r="R2164" i="20"/>
  <c r="P2164" i="20"/>
  <c r="BK2164" i="20"/>
  <c r="J2164" i="20"/>
  <c r="BE2164" i="20" s="1"/>
  <c r="BI2161" i="20"/>
  <c r="BH2161" i="20"/>
  <c r="BG2161" i="20"/>
  <c r="BF2161" i="20"/>
  <c r="T2161" i="20"/>
  <c r="R2161" i="20"/>
  <c r="P2161" i="20"/>
  <c r="BK2161" i="20"/>
  <c r="J2161" i="20"/>
  <c r="BE2161" i="20" s="1"/>
  <c r="BI2158" i="20"/>
  <c r="BH2158" i="20"/>
  <c r="BG2158" i="20"/>
  <c r="BF2158" i="20"/>
  <c r="T2158" i="20"/>
  <c r="R2158" i="20"/>
  <c r="P2158" i="20"/>
  <c r="BK2158" i="20"/>
  <c r="J2158" i="20"/>
  <c r="BE2158" i="20" s="1"/>
  <c r="BI2155" i="20"/>
  <c r="BH2155" i="20"/>
  <c r="BG2155" i="20"/>
  <c r="BF2155" i="20"/>
  <c r="T2155" i="20"/>
  <c r="R2155" i="20"/>
  <c r="P2155" i="20"/>
  <c r="BK2155" i="20"/>
  <c r="J2155" i="20"/>
  <c r="BE2155" i="20" s="1"/>
  <c r="BI2152" i="20"/>
  <c r="BH2152" i="20"/>
  <c r="BG2152" i="20"/>
  <c r="BF2152" i="20"/>
  <c r="T2152" i="20"/>
  <c r="R2152" i="20"/>
  <c r="P2152" i="20"/>
  <c r="BK2152" i="20"/>
  <c r="J2152" i="20"/>
  <c r="BE2152" i="20" s="1"/>
  <c r="BI2149" i="20"/>
  <c r="BH2149" i="20"/>
  <c r="BG2149" i="20"/>
  <c r="BF2149" i="20"/>
  <c r="T2149" i="20"/>
  <c r="R2149" i="20"/>
  <c r="P2149" i="20"/>
  <c r="BK2149" i="20"/>
  <c r="J2149" i="20"/>
  <c r="BE2149" i="20" s="1"/>
  <c r="BI2146" i="20"/>
  <c r="BH2146" i="20"/>
  <c r="BG2146" i="20"/>
  <c r="BF2146" i="20"/>
  <c r="T2146" i="20"/>
  <c r="R2146" i="20"/>
  <c r="P2146" i="20"/>
  <c r="BK2146" i="20"/>
  <c r="J2146" i="20"/>
  <c r="BE2146" i="20" s="1"/>
  <c r="BI2143" i="20"/>
  <c r="BH2143" i="20"/>
  <c r="BG2143" i="20"/>
  <c r="BF2143" i="20"/>
  <c r="T2143" i="20"/>
  <c r="R2143" i="20"/>
  <c r="P2143" i="20"/>
  <c r="BK2143" i="20"/>
  <c r="J2143" i="20"/>
  <c r="BE2143" i="20" s="1"/>
  <c r="BI2140" i="20"/>
  <c r="BH2140" i="20"/>
  <c r="BG2140" i="20"/>
  <c r="BF2140" i="20"/>
  <c r="T2140" i="20"/>
  <c r="R2140" i="20"/>
  <c r="P2140" i="20"/>
  <c r="BK2140" i="20"/>
  <c r="J2140" i="20"/>
  <c r="BE2140" i="20" s="1"/>
  <c r="BI2137" i="20"/>
  <c r="BH2137" i="20"/>
  <c r="BG2137" i="20"/>
  <c r="BF2137" i="20"/>
  <c r="T2137" i="20"/>
  <c r="R2137" i="20"/>
  <c r="P2137" i="20"/>
  <c r="BK2137" i="20"/>
  <c r="J2137" i="20"/>
  <c r="BE2137" i="20" s="1"/>
  <c r="BI2134" i="20"/>
  <c r="BH2134" i="20"/>
  <c r="BG2134" i="20"/>
  <c r="BF2134" i="20"/>
  <c r="T2134" i="20"/>
  <c r="R2134" i="20"/>
  <c r="P2134" i="20"/>
  <c r="BK2134" i="20"/>
  <c r="J2134" i="20"/>
  <c r="BE2134" i="20" s="1"/>
  <c r="BI2131" i="20"/>
  <c r="BH2131" i="20"/>
  <c r="BG2131" i="20"/>
  <c r="BF2131" i="20"/>
  <c r="T2131" i="20"/>
  <c r="R2131" i="20"/>
  <c r="P2131" i="20"/>
  <c r="BK2131" i="20"/>
  <c r="J2131" i="20"/>
  <c r="BE2131" i="20" s="1"/>
  <c r="BI2128" i="20"/>
  <c r="BH2128" i="20"/>
  <c r="BG2128" i="20"/>
  <c r="BF2128" i="20"/>
  <c r="T2128" i="20"/>
  <c r="R2128" i="20"/>
  <c r="P2128" i="20"/>
  <c r="BK2128" i="20"/>
  <c r="J2128" i="20"/>
  <c r="BE2128" i="20" s="1"/>
  <c r="BI2125" i="20"/>
  <c r="BH2125" i="20"/>
  <c r="BG2125" i="20"/>
  <c r="BF2125" i="20"/>
  <c r="T2125" i="20"/>
  <c r="R2125" i="20"/>
  <c r="P2125" i="20"/>
  <c r="BK2125" i="20"/>
  <c r="J2125" i="20"/>
  <c r="BE2125" i="20" s="1"/>
  <c r="BI2122" i="20"/>
  <c r="BH2122" i="20"/>
  <c r="BG2122" i="20"/>
  <c r="BF2122" i="20"/>
  <c r="T2122" i="20"/>
  <c r="R2122" i="20"/>
  <c r="P2122" i="20"/>
  <c r="BK2122" i="20"/>
  <c r="J2122" i="20"/>
  <c r="BE2122" i="20" s="1"/>
  <c r="BI2119" i="20"/>
  <c r="BH2119" i="20"/>
  <c r="BG2119" i="20"/>
  <c r="BF2119" i="20"/>
  <c r="T2119" i="20"/>
  <c r="R2119" i="20"/>
  <c r="R2118" i="20" s="1"/>
  <c r="P2119" i="20"/>
  <c r="BK2119" i="20"/>
  <c r="J2119" i="20"/>
  <c r="BE2119" i="20" s="1"/>
  <c r="BI2115" i="20"/>
  <c r="BH2115" i="20"/>
  <c r="BG2115" i="20"/>
  <c r="BF2115" i="20"/>
  <c r="T2115" i="20"/>
  <c r="R2115" i="20"/>
  <c r="P2115" i="20"/>
  <c r="BK2115" i="20"/>
  <c r="J2115" i="20"/>
  <c r="BE2115" i="20" s="1"/>
  <c r="BI2112" i="20"/>
  <c r="BH2112" i="20"/>
  <c r="BG2112" i="20"/>
  <c r="BF2112" i="20"/>
  <c r="T2112" i="20"/>
  <c r="R2112" i="20"/>
  <c r="P2112" i="20"/>
  <c r="BK2112" i="20"/>
  <c r="J2112" i="20"/>
  <c r="BE2112" i="20" s="1"/>
  <c r="BI2109" i="20"/>
  <c r="BH2109" i="20"/>
  <c r="BG2109" i="20"/>
  <c r="BF2109" i="20"/>
  <c r="T2109" i="20"/>
  <c r="R2109" i="20"/>
  <c r="P2109" i="20"/>
  <c r="BK2109" i="20"/>
  <c r="J2109" i="20"/>
  <c r="BE2109" i="20" s="1"/>
  <c r="BI2106" i="20"/>
  <c r="BH2106" i="20"/>
  <c r="BG2106" i="20"/>
  <c r="BF2106" i="20"/>
  <c r="T2106" i="20"/>
  <c r="R2106" i="20"/>
  <c r="P2106" i="20"/>
  <c r="BK2106" i="20"/>
  <c r="J2106" i="20"/>
  <c r="BE2106" i="20" s="1"/>
  <c r="BI2103" i="20"/>
  <c r="BH2103" i="20"/>
  <c r="BG2103" i="20"/>
  <c r="BF2103" i="20"/>
  <c r="T2103" i="20"/>
  <c r="R2103" i="20"/>
  <c r="P2103" i="20"/>
  <c r="BK2103" i="20"/>
  <c r="J2103" i="20"/>
  <c r="BE2103" i="20" s="1"/>
  <c r="BI2100" i="20"/>
  <c r="BH2100" i="20"/>
  <c r="BG2100" i="20"/>
  <c r="BF2100" i="20"/>
  <c r="T2100" i="20"/>
  <c r="R2100" i="20"/>
  <c r="P2100" i="20"/>
  <c r="BK2100" i="20"/>
  <c r="J2100" i="20"/>
  <c r="BE2100" i="20" s="1"/>
  <c r="BI2097" i="20"/>
  <c r="BH2097" i="20"/>
  <c r="BG2097" i="20"/>
  <c r="BF2097" i="20"/>
  <c r="T2097" i="20"/>
  <c r="R2097" i="20"/>
  <c r="P2097" i="20"/>
  <c r="BK2097" i="20"/>
  <c r="J2097" i="20"/>
  <c r="BE2097" i="20" s="1"/>
  <c r="BI2094" i="20"/>
  <c r="BH2094" i="20"/>
  <c r="BG2094" i="20"/>
  <c r="BF2094" i="20"/>
  <c r="T2094" i="20"/>
  <c r="R2094" i="20"/>
  <c r="P2094" i="20"/>
  <c r="BK2094" i="20"/>
  <c r="J2094" i="20"/>
  <c r="BE2094" i="20" s="1"/>
  <c r="BI2091" i="20"/>
  <c r="BH2091" i="20"/>
  <c r="BG2091" i="20"/>
  <c r="BF2091" i="20"/>
  <c r="T2091" i="20"/>
  <c r="R2091" i="20"/>
  <c r="P2091" i="20"/>
  <c r="BK2091" i="20"/>
  <c r="J2091" i="20"/>
  <c r="BE2091" i="20" s="1"/>
  <c r="BI2088" i="20"/>
  <c r="BH2088" i="20"/>
  <c r="BG2088" i="20"/>
  <c r="BF2088" i="20"/>
  <c r="T2088" i="20"/>
  <c r="R2088" i="20"/>
  <c r="P2088" i="20"/>
  <c r="BK2088" i="20"/>
  <c r="J2088" i="20"/>
  <c r="BE2088" i="20" s="1"/>
  <c r="BI2085" i="20"/>
  <c r="BH2085" i="20"/>
  <c r="BG2085" i="20"/>
  <c r="BF2085" i="20"/>
  <c r="T2085" i="20"/>
  <c r="R2085" i="20"/>
  <c r="P2085" i="20"/>
  <c r="BK2085" i="20"/>
  <c r="J2085" i="20"/>
  <c r="BE2085" i="20" s="1"/>
  <c r="BI2082" i="20"/>
  <c r="BH2082" i="20"/>
  <c r="BG2082" i="20"/>
  <c r="BF2082" i="20"/>
  <c r="T2082" i="20"/>
  <c r="R2082" i="20"/>
  <c r="P2082" i="20"/>
  <c r="BK2082" i="20"/>
  <c r="J2082" i="20"/>
  <c r="BE2082" i="20" s="1"/>
  <c r="BI2079" i="20"/>
  <c r="BH2079" i="20"/>
  <c r="BG2079" i="20"/>
  <c r="BF2079" i="20"/>
  <c r="T2079" i="20"/>
  <c r="R2079" i="20"/>
  <c r="P2079" i="20"/>
  <c r="BK2079" i="20"/>
  <c r="J2079" i="20"/>
  <c r="BE2079" i="20" s="1"/>
  <c r="BI2076" i="20"/>
  <c r="BH2076" i="20"/>
  <c r="BG2076" i="20"/>
  <c r="BF2076" i="20"/>
  <c r="T2076" i="20"/>
  <c r="R2076" i="20"/>
  <c r="P2076" i="20"/>
  <c r="BK2076" i="20"/>
  <c r="J2076" i="20"/>
  <c r="BE2076" i="20" s="1"/>
  <c r="BI2073" i="20"/>
  <c r="BH2073" i="20"/>
  <c r="BG2073" i="20"/>
  <c r="BF2073" i="20"/>
  <c r="T2073" i="20"/>
  <c r="R2073" i="20"/>
  <c r="P2073" i="20"/>
  <c r="BK2073" i="20"/>
  <c r="J2073" i="20"/>
  <c r="BE2073" i="20" s="1"/>
  <c r="BI2070" i="20"/>
  <c r="BH2070" i="20"/>
  <c r="BG2070" i="20"/>
  <c r="BF2070" i="20"/>
  <c r="T2070" i="20"/>
  <c r="R2070" i="20"/>
  <c r="P2070" i="20"/>
  <c r="BK2070" i="20"/>
  <c r="J2070" i="20"/>
  <c r="BE2070" i="20" s="1"/>
  <c r="BI2067" i="20"/>
  <c r="BH2067" i="20"/>
  <c r="BG2067" i="20"/>
  <c r="BF2067" i="20"/>
  <c r="T2067" i="20"/>
  <c r="R2067" i="20"/>
  <c r="P2067" i="20"/>
  <c r="BK2067" i="20"/>
  <c r="J2067" i="20"/>
  <c r="BE2067" i="20" s="1"/>
  <c r="BI2064" i="20"/>
  <c r="BH2064" i="20"/>
  <c r="BG2064" i="20"/>
  <c r="BF2064" i="20"/>
  <c r="T2064" i="20"/>
  <c r="R2064" i="20"/>
  <c r="P2064" i="20"/>
  <c r="BK2064" i="20"/>
  <c r="J2064" i="20"/>
  <c r="BE2064" i="20" s="1"/>
  <c r="BI2061" i="20"/>
  <c r="BH2061" i="20"/>
  <c r="BG2061" i="20"/>
  <c r="BF2061" i="20"/>
  <c r="T2061" i="20"/>
  <c r="R2061" i="20"/>
  <c r="P2061" i="20"/>
  <c r="BK2061" i="20"/>
  <c r="J2061" i="20"/>
  <c r="BE2061" i="20" s="1"/>
  <c r="BI2058" i="20"/>
  <c r="BH2058" i="20"/>
  <c r="BG2058" i="20"/>
  <c r="BF2058" i="20"/>
  <c r="T2058" i="20"/>
  <c r="R2058" i="20"/>
  <c r="P2058" i="20"/>
  <c r="P2057" i="20" s="1"/>
  <c r="BK2058" i="20"/>
  <c r="J2058" i="20"/>
  <c r="BE2058" i="20" s="1"/>
  <c r="BI2054" i="20"/>
  <c r="BH2054" i="20"/>
  <c r="BG2054" i="20"/>
  <c r="BF2054" i="20"/>
  <c r="T2054" i="20"/>
  <c r="R2054" i="20"/>
  <c r="P2054" i="20"/>
  <c r="BK2054" i="20"/>
  <c r="J2054" i="20"/>
  <c r="BE2054" i="20" s="1"/>
  <c r="BI2051" i="20"/>
  <c r="BH2051" i="20"/>
  <c r="BG2051" i="20"/>
  <c r="BF2051" i="20"/>
  <c r="T2051" i="20"/>
  <c r="R2051" i="20"/>
  <c r="P2051" i="20"/>
  <c r="BK2051" i="20"/>
  <c r="J2051" i="20"/>
  <c r="BE2051" i="20" s="1"/>
  <c r="BI2048" i="20"/>
  <c r="BH2048" i="20"/>
  <c r="BG2048" i="20"/>
  <c r="BF2048" i="20"/>
  <c r="T2048" i="20"/>
  <c r="R2048" i="20"/>
  <c r="P2048" i="20"/>
  <c r="BK2048" i="20"/>
  <c r="J2048" i="20"/>
  <c r="BE2048" i="20" s="1"/>
  <c r="BI2045" i="20"/>
  <c r="BH2045" i="20"/>
  <c r="BG2045" i="20"/>
  <c r="BF2045" i="20"/>
  <c r="T2045" i="20"/>
  <c r="R2045" i="20"/>
  <c r="P2045" i="20"/>
  <c r="BK2045" i="20"/>
  <c r="J2045" i="20"/>
  <c r="BE2045" i="20" s="1"/>
  <c r="BI2042" i="20"/>
  <c r="BH2042" i="20"/>
  <c r="BG2042" i="20"/>
  <c r="BF2042" i="20"/>
  <c r="T2042" i="20"/>
  <c r="R2042" i="20"/>
  <c r="P2042" i="20"/>
  <c r="BK2042" i="20"/>
  <c r="J2042" i="20"/>
  <c r="BE2042" i="20" s="1"/>
  <c r="BI2039" i="20"/>
  <c r="BH2039" i="20"/>
  <c r="BG2039" i="20"/>
  <c r="BF2039" i="20"/>
  <c r="T2039" i="20"/>
  <c r="R2039" i="20"/>
  <c r="P2039" i="20"/>
  <c r="BK2039" i="20"/>
  <c r="J2039" i="20"/>
  <c r="BE2039" i="20" s="1"/>
  <c r="BI2036" i="20"/>
  <c r="BH2036" i="20"/>
  <c r="BG2036" i="20"/>
  <c r="BF2036" i="20"/>
  <c r="T2036" i="20"/>
  <c r="R2036" i="20"/>
  <c r="P2036" i="20"/>
  <c r="BK2036" i="20"/>
  <c r="J2036" i="20"/>
  <c r="BE2036" i="20" s="1"/>
  <c r="BI2033" i="20"/>
  <c r="BH2033" i="20"/>
  <c r="BG2033" i="20"/>
  <c r="BF2033" i="20"/>
  <c r="T2033" i="20"/>
  <c r="R2033" i="20"/>
  <c r="P2033" i="20"/>
  <c r="BK2033" i="20"/>
  <c r="J2033" i="20"/>
  <c r="BE2033" i="20" s="1"/>
  <c r="BI2030" i="20"/>
  <c r="BH2030" i="20"/>
  <c r="BG2030" i="20"/>
  <c r="BF2030" i="20"/>
  <c r="T2030" i="20"/>
  <c r="R2030" i="20"/>
  <c r="P2030" i="20"/>
  <c r="BK2030" i="20"/>
  <c r="J2030" i="20"/>
  <c r="BE2030" i="20" s="1"/>
  <c r="BI2027" i="20"/>
  <c r="BH2027" i="20"/>
  <c r="BG2027" i="20"/>
  <c r="BF2027" i="20"/>
  <c r="T2027" i="20"/>
  <c r="R2027" i="20"/>
  <c r="P2027" i="20"/>
  <c r="BK2027" i="20"/>
  <c r="J2027" i="20"/>
  <c r="BE2027" i="20" s="1"/>
  <c r="BI2024" i="20"/>
  <c r="BH2024" i="20"/>
  <c r="BG2024" i="20"/>
  <c r="BF2024" i="20"/>
  <c r="T2024" i="20"/>
  <c r="R2024" i="20"/>
  <c r="P2024" i="20"/>
  <c r="BK2024" i="20"/>
  <c r="J2024" i="20"/>
  <c r="BE2024" i="20" s="1"/>
  <c r="BI2021" i="20"/>
  <c r="BH2021" i="20"/>
  <c r="BG2021" i="20"/>
  <c r="BF2021" i="20"/>
  <c r="T2021" i="20"/>
  <c r="R2021" i="20"/>
  <c r="P2021" i="20"/>
  <c r="BK2021" i="20"/>
  <c r="J2021" i="20"/>
  <c r="BE2021" i="20" s="1"/>
  <c r="BI2018" i="20"/>
  <c r="BH2018" i="20"/>
  <c r="BG2018" i="20"/>
  <c r="BF2018" i="20"/>
  <c r="T2018" i="20"/>
  <c r="R2018" i="20"/>
  <c r="P2018" i="20"/>
  <c r="BK2018" i="20"/>
  <c r="J2018" i="20"/>
  <c r="BE2018" i="20" s="1"/>
  <c r="BI2015" i="20"/>
  <c r="BH2015" i="20"/>
  <c r="BG2015" i="20"/>
  <c r="BF2015" i="20"/>
  <c r="T2015" i="20"/>
  <c r="R2015" i="20"/>
  <c r="P2015" i="20"/>
  <c r="BK2015" i="20"/>
  <c r="J2015" i="20"/>
  <c r="BE2015" i="20" s="1"/>
  <c r="BI2012" i="20"/>
  <c r="BH2012" i="20"/>
  <c r="BG2012" i="20"/>
  <c r="BF2012" i="20"/>
  <c r="T2012" i="20"/>
  <c r="R2012" i="20"/>
  <c r="P2012" i="20"/>
  <c r="BK2012" i="20"/>
  <c r="J2012" i="20"/>
  <c r="BE2012" i="20" s="1"/>
  <c r="BI2009" i="20"/>
  <c r="BH2009" i="20"/>
  <c r="BG2009" i="20"/>
  <c r="BF2009" i="20"/>
  <c r="T2009" i="20"/>
  <c r="R2009" i="20"/>
  <c r="P2009" i="20"/>
  <c r="BK2009" i="20"/>
  <c r="J2009" i="20"/>
  <c r="BE2009" i="20" s="1"/>
  <c r="BI2006" i="20"/>
  <c r="BH2006" i="20"/>
  <c r="BG2006" i="20"/>
  <c r="BF2006" i="20"/>
  <c r="T2006" i="20"/>
  <c r="R2006" i="20"/>
  <c r="P2006" i="20"/>
  <c r="BK2006" i="20"/>
  <c r="J2006" i="20"/>
  <c r="BE2006" i="20" s="1"/>
  <c r="BI2003" i="20"/>
  <c r="BH2003" i="20"/>
  <c r="BG2003" i="20"/>
  <c r="BF2003" i="20"/>
  <c r="T2003" i="20"/>
  <c r="R2003" i="20"/>
  <c r="P2003" i="20"/>
  <c r="BK2003" i="20"/>
  <c r="J2003" i="20"/>
  <c r="BE2003" i="20" s="1"/>
  <c r="BI2000" i="20"/>
  <c r="BH2000" i="20"/>
  <c r="BG2000" i="20"/>
  <c r="BF2000" i="20"/>
  <c r="BE2000" i="20"/>
  <c r="T2000" i="20"/>
  <c r="R2000" i="20"/>
  <c r="P2000" i="20"/>
  <c r="BK2000" i="20"/>
  <c r="J2000" i="20"/>
  <c r="BI1997" i="20"/>
  <c r="BH1997" i="20"/>
  <c r="BG1997" i="20"/>
  <c r="BF1997" i="20"/>
  <c r="T1997" i="20"/>
  <c r="R1997" i="20"/>
  <c r="R1996" i="20" s="1"/>
  <c r="P1997" i="20"/>
  <c r="BK1997" i="20"/>
  <c r="J1997" i="20"/>
  <c r="BE1997" i="20" s="1"/>
  <c r="BI1993" i="20"/>
  <c r="BH1993" i="20"/>
  <c r="BG1993" i="20"/>
  <c r="BF1993" i="20"/>
  <c r="T1993" i="20"/>
  <c r="R1993" i="20"/>
  <c r="P1993" i="20"/>
  <c r="BK1993" i="20"/>
  <c r="J1993" i="20"/>
  <c r="BE1993" i="20" s="1"/>
  <c r="BI1990" i="20"/>
  <c r="BH1990" i="20"/>
  <c r="BG1990" i="20"/>
  <c r="BF1990" i="20"/>
  <c r="T1990" i="20"/>
  <c r="R1990" i="20"/>
  <c r="P1990" i="20"/>
  <c r="BK1990" i="20"/>
  <c r="J1990" i="20"/>
  <c r="BE1990" i="20" s="1"/>
  <c r="BI1987" i="20"/>
  <c r="BH1987" i="20"/>
  <c r="BG1987" i="20"/>
  <c r="BF1987" i="20"/>
  <c r="T1987" i="20"/>
  <c r="R1987" i="20"/>
  <c r="P1987" i="20"/>
  <c r="BK1987" i="20"/>
  <c r="J1987" i="20"/>
  <c r="BE1987" i="20" s="1"/>
  <c r="BI1984" i="20"/>
  <c r="BH1984" i="20"/>
  <c r="BG1984" i="20"/>
  <c r="BF1984" i="20"/>
  <c r="T1984" i="20"/>
  <c r="R1984" i="20"/>
  <c r="P1984" i="20"/>
  <c r="BK1984" i="20"/>
  <c r="J1984" i="20"/>
  <c r="BE1984" i="20" s="1"/>
  <c r="BI1981" i="20"/>
  <c r="BH1981" i="20"/>
  <c r="BG1981" i="20"/>
  <c r="BF1981" i="20"/>
  <c r="T1981" i="20"/>
  <c r="R1981" i="20"/>
  <c r="P1981" i="20"/>
  <c r="BK1981" i="20"/>
  <c r="J1981" i="20"/>
  <c r="BE1981" i="20" s="1"/>
  <c r="BI1978" i="20"/>
  <c r="BH1978" i="20"/>
  <c r="BG1978" i="20"/>
  <c r="BF1978" i="20"/>
  <c r="T1978" i="20"/>
  <c r="R1978" i="20"/>
  <c r="P1978" i="20"/>
  <c r="BK1978" i="20"/>
  <c r="J1978" i="20"/>
  <c r="BE1978" i="20" s="1"/>
  <c r="BI1975" i="20"/>
  <c r="BH1975" i="20"/>
  <c r="BG1975" i="20"/>
  <c r="BF1975" i="20"/>
  <c r="T1975" i="20"/>
  <c r="R1975" i="20"/>
  <c r="P1975" i="20"/>
  <c r="BK1975" i="20"/>
  <c r="J1975" i="20"/>
  <c r="BE1975" i="20" s="1"/>
  <c r="BI1972" i="20"/>
  <c r="BH1972" i="20"/>
  <c r="BG1972" i="20"/>
  <c r="BF1972" i="20"/>
  <c r="T1972" i="20"/>
  <c r="R1972" i="20"/>
  <c r="P1972" i="20"/>
  <c r="BK1972" i="20"/>
  <c r="J1972" i="20"/>
  <c r="BE1972" i="20" s="1"/>
  <c r="BI1969" i="20"/>
  <c r="BH1969" i="20"/>
  <c r="BG1969" i="20"/>
  <c r="BF1969" i="20"/>
  <c r="T1969" i="20"/>
  <c r="R1969" i="20"/>
  <c r="P1969" i="20"/>
  <c r="BK1969" i="20"/>
  <c r="J1969" i="20"/>
  <c r="BE1969" i="20" s="1"/>
  <c r="BI1966" i="20"/>
  <c r="BH1966" i="20"/>
  <c r="BG1966" i="20"/>
  <c r="BF1966" i="20"/>
  <c r="T1966" i="20"/>
  <c r="R1966" i="20"/>
  <c r="P1966" i="20"/>
  <c r="BK1966" i="20"/>
  <c r="J1966" i="20"/>
  <c r="BE1966" i="20" s="1"/>
  <c r="BI1963" i="20"/>
  <c r="BH1963" i="20"/>
  <c r="BG1963" i="20"/>
  <c r="BF1963" i="20"/>
  <c r="T1963" i="20"/>
  <c r="R1963" i="20"/>
  <c r="P1963" i="20"/>
  <c r="BK1963" i="20"/>
  <c r="J1963" i="20"/>
  <c r="BE1963" i="20" s="1"/>
  <c r="BI1960" i="20"/>
  <c r="BH1960" i="20"/>
  <c r="BG1960" i="20"/>
  <c r="BF1960" i="20"/>
  <c r="T1960" i="20"/>
  <c r="R1960" i="20"/>
  <c r="P1960" i="20"/>
  <c r="BK1960" i="20"/>
  <c r="J1960" i="20"/>
  <c r="BE1960" i="20" s="1"/>
  <c r="BI1957" i="20"/>
  <c r="BH1957" i="20"/>
  <c r="BG1957" i="20"/>
  <c r="BF1957" i="20"/>
  <c r="T1957" i="20"/>
  <c r="R1957" i="20"/>
  <c r="P1957" i="20"/>
  <c r="BK1957" i="20"/>
  <c r="J1957" i="20"/>
  <c r="BE1957" i="20" s="1"/>
  <c r="BI1954" i="20"/>
  <c r="BH1954" i="20"/>
  <c r="BG1954" i="20"/>
  <c r="BF1954" i="20"/>
  <c r="T1954" i="20"/>
  <c r="R1954" i="20"/>
  <c r="P1954" i="20"/>
  <c r="BK1954" i="20"/>
  <c r="J1954" i="20"/>
  <c r="BE1954" i="20" s="1"/>
  <c r="BI1951" i="20"/>
  <c r="BH1951" i="20"/>
  <c r="BG1951" i="20"/>
  <c r="BF1951" i="20"/>
  <c r="T1951" i="20"/>
  <c r="R1951" i="20"/>
  <c r="P1951" i="20"/>
  <c r="BK1951" i="20"/>
  <c r="J1951" i="20"/>
  <c r="BE1951" i="20" s="1"/>
  <c r="BI1948" i="20"/>
  <c r="BH1948" i="20"/>
  <c r="BG1948" i="20"/>
  <c r="BF1948" i="20"/>
  <c r="T1948" i="20"/>
  <c r="R1948" i="20"/>
  <c r="P1948" i="20"/>
  <c r="BK1948" i="20"/>
  <c r="J1948" i="20"/>
  <c r="BE1948" i="20" s="1"/>
  <c r="BI1945" i="20"/>
  <c r="BH1945" i="20"/>
  <c r="BG1945" i="20"/>
  <c r="BF1945" i="20"/>
  <c r="T1945" i="20"/>
  <c r="R1945" i="20"/>
  <c r="P1945" i="20"/>
  <c r="BK1945" i="20"/>
  <c r="J1945" i="20"/>
  <c r="BE1945" i="20" s="1"/>
  <c r="BI1942" i="20"/>
  <c r="BH1942" i="20"/>
  <c r="BG1942" i="20"/>
  <c r="BF1942" i="20"/>
  <c r="T1942" i="20"/>
  <c r="R1942" i="20"/>
  <c r="P1942" i="20"/>
  <c r="BK1942" i="20"/>
  <c r="J1942" i="20"/>
  <c r="BE1942" i="20" s="1"/>
  <c r="BI1939" i="20"/>
  <c r="BH1939" i="20"/>
  <c r="BG1939" i="20"/>
  <c r="BF1939" i="20"/>
  <c r="T1939" i="20"/>
  <c r="R1939" i="20"/>
  <c r="P1939" i="20"/>
  <c r="BK1939" i="20"/>
  <c r="J1939" i="20"/>
  <c r="BE1939" i="20" s="1"/>
  <c r="BI1936" i="20"/>
  <c r="BH1936" i="20"/>
  <c r="BG1936" i="20"/>
  <c r="BF1936" i="20"/>
  <c r="T1936" i="20"/>
  <c r="R1936" i="20"/>
  <c r="P1936" i="20"/>
  <c r="BK1936" i="20"/>
  <c r="J1936" i="20"/>
  <c r="BE1936" i="20" s="1"/>
  <c r="BI1933" i="20"/>
  <c r="BH1933" i="20"/>
  <c r="BG1933" i="20"/>
  <c r="BF1933" i="20"/>
  <c r="T1933" i="20"/>
  <c r="R1933" i="20"/>
  <c r="P1933" i="20"/>
  <c r="BK1933" i="20"/>
  <c r="J1933" i="20"/>
  <c r="BE1933" i="20" s="1"/>
  <c r="BI1930" i="20"/>
  <c r="BH1930" i="20"/>
  <c r="BG1930" i="20"/>
  <c r="BF1930" i="20"/>
  <c r="T1930" i="20"/>
  <c r="R1930" i="20"/>
  <c r="P1930" i="20"/>
  <c r="BK1930" i="20"/>
  <c r="J1930" i="20"/>
  <c r="BE1930" i="20" s="1"/>
  <c r="BI1927" i="20"/>
  <c r="BH1927" i="20"/>
  <c r="BG1927" i="20"/>
  <c r="BF1927" i="20"/>
  <c r="T1927" i="20"/>
  <c r="R1927" i="20"/>
  <c r="P1927" i="20"/>
  <c r="BK1927" i="20"/>
  <c r="J1927" i="20"/>
  <c r="BE1927" i="20" s="1"/>
  <c r="BI1924" i="20"/>
  <c r="BH1924" i="20"/>
  <c r="BG1924" i="20"/>
  <c r="BF1924" i="20"/>
  <c r="BE1924" i="20"/>
  <c r="T1924" i="20"/>
  <c r="R1924" i="20"/>
  <c r="P1924" i="20"/>
  <c r="BK1924" i="20"/>
  <c r="J1924" i="20"/>
  <c r="BI1920" i="20"/>
  <c r="BH1920" i="20"/>
  <c r="BG1920" i="20"/>
  <c r="BF1920" i="20"/>
  <c r="T1920" i="20"/>
  <c r="R1920" i="20"/>
  <c r="P1920" i="20"/>
  <c r="BK1920" i="20"/>
  <c r="J1920" i="20"/>
  <c r="BE1920" i="20" s="1"/>
  <c r="BI1917" i="20"/>
  <c r="BH1917" i="20"/>
  <c r="BG1917" i="20"/>
  <c r="BF1917" i="20"/>
  <c r="T1917" i="20"/>
  <c r="R1917" i="20"/>
  <c r="P1917" i="20"/>
  <c r="BK1917" i="20"/>
  <c r="J1917" i="20"/>
  <c r="BE1917" i="20" s="1"/>
  <c r="BI1914" i="20"/>
  <c r="BH1914" i="20"/>
  <c r="BG1914" i="20"/>
  <c r="BF1914" i="20"/>
  <c r="T1914" i="20"/>
  <c r="R1914" i="20"/>
  <c r="P1914" i="20"/>
  <c r="BK1914" i="20"/>
  <c r="J1914" i="20"/>
  <c r="BE1914" i="20" s="1"/>
  <c r="BI1911" i="20"/>
  <c r="BH1911" i="20"/>
  <c r="BG1911" i="20"/>
  <c r="BF1911" i="20"/>
  <c r="T1911" i="20"/>
  <c r="R1911" i="20"/>
  <c r="P1911" i="20"/>
  <c r="BK1911" i="20"/>
  <c r="J1911" i="20"/>
  <c r="BE1911" i="20" s="1"/>
  <c r="BI1908" i="20"/>
  <c r="BH1908" i="20"/>
  <c r="BG1908" i="20"/>
  <c r="BF1908" i="20"/>
  <c r="T1908" i="20"/>
  <c r="R1908" i="20"/>
  <c r="P1908" i="20"/>
  <c r="BK1908" i="20"/>
  <c r="J1908" i="20"/>
  <c r="BE1908" i="20" s="1"/>
  <c r="BI1905" i="20"/>
  <c r="BH1905" i="20"/>
  <c r="BG1905" i="20"/>
  <c r="BF1905" i="20"/>
  <c r="BE1905" i="20"/>
  <c r="T1905" i="20"/>
  <c r="R1905" i="20"/>
  <c r="P1905" i="20"/>
  <c r="BK1905" i="20"/>
  <c r="J1905" i="20"/>
  <c r="BI1902" i="20"/>
  <c r="BH1902" i="20"/>
  <c r="BG1902" i="20"/>
  <c r="BF1902" i="20"/>
  <c r="T1902" i="20"/>
  <c r="R1902" i="20"/>
  <c r="P1902" i="20"/>
  <c r="BK1902" i="20"/>
  <c r="J1902" i="20"/>
  <c r="BE1902" i="20" s="1"/>
  <c r="BI1899" i="20"/>
  <c r="BH1899" i="20"/>
  <c r="BG1899" i="20"/>
  <c r="BF1899" i="20"/>
  <c r="T1899" i="20"/>
  <c r="R1899" i="20"/>
  <c r="P1899" i="20"/>
  <c r="BK1899" i="20"/>
  <c r="J1899" i="20"/>
  <c r="BE1899" i="20" s="1"/>
  <c r="BI1896" i="20"/>
  <c r="BH1896" i="20"/>
  <c r="BG1896" i="20"/>
  <c r="BF1896" i="20"/>
  <c r="T1896" i="20"/>
  <c r="R1896" i="20"/>
  <c r="P1896" i="20"/>
  <c r="BK1896" i="20"/>
  <c r="J1896" i="20"/>
  <c r="BE1896" i="20" s="1"/>
  <c r="BI1893" i="20"/>
  <c r="BH1893" i="20"/>
  <c r="BG1893" i="20"/>
  <c r="BF1893" i="20"/>
  <c r="T1893" i="20"/>
  <c r="R1893" i="20"/>
  <c r="P1893" i="20"/>
  <c r="BK1893" i="20"/>
  <c r="J1893" i="20"/>
  <c r="BE1893" i="20" s="1"/>
  <c r="BI1890" i="20"/>
  <c r="BH1890" i="20"/>
  <c r="BG1890" i="20"/>
  <c r="BF1890" i="20"/>
  <c r="T1890" i="20"/>
  <c r="R1890" i="20"/>
  <c r="P1890" i="20"/>
  <c r="BK1890" i="20"/>
  <c r="J1890" i="20"/>
  <c r="BE1890" i="20" s="1"/>
  <c r="BI1887" i="20"/>
  <c r="BH1887" i="20"/>
  <c r="BG1887" i="20"/>
  <c r="BF1887" i="20"/>
  <c r="BE1887" i="20"/>
  <c r="T1887" i="20"/>
  <c r="R1887" i="20"/>
  <c r="P1887" i="20"/>
  <c r="BK1887" i="20"/>
  <c r="J1887" i="20"/>
  <c r="BI1884" i="20"/>
  <c r="BH1884" i="20"/>
  <c r="BG1884" i="20"/>
  <c r="BF1884" i="20"/>
  <c r="T1884" i="20"/>
  <c r="R1884" i="20"/>
  <c r="P1884" i="20"/>
  <c r="BK1884" i="20"/>
  <c r="J1884" i="20"/>
  <c r="BE1884" i="20" s="1"/>
  <c r="BI1881" i="20"/>
  <c r="BH1881" i="20"/>
  <c r="BG1881" i="20"/>
  <c r="BF1881" i="20"/>
  <c r="BE1881" i="20"/>
  <c r="T1881" i="20"/>
  <c r="R1881" i="20"/>
  <c r="P1881" i="20"/>
  <c r="BK1881" i="20"/>
  <c r="J1881" i="20"/>
  <c r="BI1878" i="20"/>
  <c r="BH1878" i="20"/>
  <c r="BG1878" i="20"/>
  <c r="BF1878" i="20"/>
  <c r="T1878" i="20"/>
  <c r="R1878" i="20"/>
  <c r="P1878" i="20"/>
  <c r="BK1878" i="20"/>
  <c r="J1878" i="20"/>
  <c r="BE1878" i="20" s="1"/>
  <c r="BI1875" i="20"/>
  <c r="BH1875" i="20"/>
  <c r="BG1875" i="20"/>
  <c r="BF1875" i="20"/>
  <c r="T1875" i="20"/>
  <c r="R1875" i="20"/>
  <c r="P1875" i="20"/>
  <c r="BK1875" i="20"/>
  <c r="J1875" i="20"/>
  <c r="BE1875" i="20" s="1"/>
  <c r="BI1872" i="20"/>
  <c r="BH1872" i="20"/>
  <c r="BG1872" i="20"/>
  <c r="BF1872" i="20"/>
  <c r="T1872" i="20"/>
  <c r="R1872" i="20"/>
  <c r="P1872" i="20"/>
  <c r="BK1872" i="20"/>
  <c r="J1872" i="20"/>
  <c r="BE1872" i="20" s="1"/>
  <c r="BI1869" i="20"/>
  <c r="BH1869" i="20"/>
  <c r="BG1869" i="20"/>
  <c r="BF1869" i="20"/>
  <c r="T1869" i="20"/>
  <c r="R1869" i="20"/>
  <c r="P1869" i="20"/>
  <c r="BK1869" i="20"/>
  <c r="J1869" i="20"/>
  <c r="BE1869" i="20" s="1"/>
  <c r="BI1866" i="20"/>
  <c r="BH1866" i="20"/>
  <c r="BG1866" i="20"/>
  <c r="BF1866" i="20"/>
  <c r="T1866" i="20"/>
  <c r="R1866" i="20"/>
  <c r="P1866" i="20"/>
  <c r="BK1866" i="20"/>
  <c r="J1866" i="20"/>
  <c r="BE1866" i="20" s="1"/>
  <c r="BI1863" i="20"/>
  <c r="BH1863" i="20"/>
  <c r="BG1863" i="20"/>
  <c r="BF1863" i="20"/>
  <c r="BE1863" i="20"/>
  <c r="T1863" i="20"/>
  <c r="R1863" i="20"/>
  <c r="P1863" i="20"/>
  <c r="BK1863" i="20"/>
  <c r="J1863" i="20"/>
  <c r="BI1860" i="20"/>
  <c r="BH1860" i="20"/>
  <c r="BG1860" i="20"/>
  <c r="BF1860" i="20"/>
  <c r="T1860" i="20"/>
  <c r="R1860" i="20"/>
  <c r="P1860" i="20"/>
  <c r="BK1860" i="20"/>
  <c r="J1860" i="20"/>
  <c r="BE1860" i="20" s="1"/>
  <c r="BI1857" i="20"/>
  <c r="BH1857" i="20"/>
  <c r="BG1857" i="20"/>
  <c r="BF1857" i="20"/>
  <c r="BE1857" i="20"/>
  <c r="T1857" i="20"/>
  <c r="R1857" i="20"/>
  <c r="P1857" i="20"/>
  <c r="BK1857" i="20"/>
  <c r="J1857" i="20"/>
  <c r="BI1854" i="20"/>
  <c r="BH1854" i="20"/>
  <c r="BG1854" i="20"/>
  <c r="BF1854" i="20"/>
  <c r="T1854" i="20"/>
  <c r="R1854" i="20"/>
  <c r="P1854" i="20"/>
  <c r="BK1854" i="20"/>
  <c r="J1854" i="20"/>
  <c r="BE1854" i="20" s="1"/>
  <c r="BI1851" i="20"/>
  <c r="BH1851" i="20"/>
  <c r="BG1851" i="20"/>
  <c r="BF1851" i="20"/>
  <c r="T1851" i="20"/>
  <c r="T1850" i="20" s="1"/>
  <c r="R1851" i="20"/>
  <c r="P1851" i="20"/>
  <c r="BK1851" i="20"/>
  <c r="J1851" i="20"/>
  <c r="BE1851" i="20" s="1"/>
  <c r="BI1847" i="20"/>
  <c r="BH1847" i="20"/>
  <c r="BG1847" i="20"/>
  <c r="BF1847" i="20"/>
  <c r="T1847" i="20"/>
  <c r="R1847" i="20"/>
  <c r="P1847" i="20"/>
  <c r="BK1847" i="20"/>
  <c r="J1847" i="20"/>
  <c r="BE1847" i="20" s="1"/>
  <c r="BI1844" i="20"/>
  <c r="BH1844" i="20"/>
  <c r="BG1844" i="20"/>
  <c r="BF1844" i="20"/>
  <c r="T1844" i="20"/>
  <c r="R1844" i="20"/>
  <c r="P1844" i="20"/>
  <c r="BK1844" i="20"/>
  <c r="J1844" i="20"/>
  <c r="BE1844" i="20" s="1"/>
  <c r="BI1841" i="20"/>
  <c r="BH1841" i="20"/>
  <c r="BG1841" i="20"/>
  <c r="BF1841" i="20"/>
  <c r="T1841" i="20"/>
  <c r="R1841" i="20"/>
  <c r="P1841" i="20"/>
  <c r="BK1841" i="20"/>
  <c r="J1841" i="20"/>
  <c r="BE1841" i="20" s="1"/>
  <c r="BI1838" i="20"/>
  <c r="BH1838" i="20"/>
  <c r="BG1838" i="20"/>
  <c r="BF1838" i="20"/>
  <c r="T1838" i="20"/>
  <c r="R1838" i="20"/>
  <c r="P1838" i="20"/>
  <c r="BK1838" i="20"/>
  <c r="J1838" i="20"/>
  <c r="BE1838" i="20" s="1"/>
  <c r="BI1835" i="20"/>
  <c r="BH1835" i="20"/>
  <c r="BG1835" i="20"/>
  <c r="BF1835" i="20"/>
  <c r="T1835" i="20"/>
  <c r="R1835" i="20"/>
  <c r="P1835" i="20"/>
  <c r="BK1835" i="20"/>
  <c r="J1835" i="20"/>
  <c r="BE1835" i="20" s="1"/>
  <c r="BI1832" i="20"/>
  <c r="BH1832" i="20"/>
  <c r="BG1832" i="20"/>
  <c r="BF1832" i="20"/>
  <c r="T1832" i="20"/>
  <c r="R1832" i="20"/>
  <c r="P1832" i="20"/>
  <c r="BK1832" i="20"/>
  <c r="J1832" i="20"/>
  <c r="BE1832" i="20" s="1"/>
  <c r="BI1829" i="20"/>
  <c r="BH1829" i="20"/>
  <c r="BG1829" i="20"/>
  <c r="BF1829" i="20"/>
  <c r="T1829" i="20"/>
  <c r="R1829" i="20"/>
  <c r="P1829" i="20"/>
  <c r="BK1829" i="20"/>
  <c r="J1829" i="20"/>
  <c r="BE1829" i="20" s="1"/>
  <c r="BI1826" i="20"/>
  <c r="BH1826" i="20"/>
  <c r="BG1826" i="20"/>
  <c r="BF1826" i="20"/>
  <c r="T1826" i="20"/>
  <c r="R1826" i="20"/>
  <c r="P1826" i="20"/>
  <c r="BK1826" i="20"/>
  <c r="J1826" i="20"/>
  <c r="BE1826" i="20" s="1"/>
  <c r="BI1823" i="20"/>
  <c r="BH1823" i="20"/>
  <c r="BG1823" i="20"/>
  <c r="BF1823" i="20"/>
  <c r="T1823" i="20"/>
  <c r="R1823" i="20"/>
  <c r="P1823" i="20"/>
  <c r="BK1823" i="20"/>
  <c r="J1823" i="20"/>
  <c r="BE1823" i="20" s="1"/>
  <c r="BI1820" i="20"/>
  <c r="BH1820" i="20"/>
  <c r="BG1820" i="20"/>
  <c r="BF1820" i="20"/>
  <c r="T1820" i="20"/>
  <c r="R1820" i="20"/>
  <c r="P1820" i="20"/>
  <c r="BK1820" i="20"/>
  <c r="J1820" i="20"/>
  <c r="BE1820" i="20" s="1"/>
  <c r="BI1817" i="20"/>
  <c r="BH1817" i="20"/>
  <c r="BG1817" i="20"/>
  <c r="BF1817" i="20"/>
  <c r="T1817" i="20"/>
  <c r="R1817" i="20"/>
  <c r="P1817" i="20"/>
  <c r="BK1817" i="20"/>
  <c r="J1817" i="20"/>
  <c r="BE1817" i="20" s="1"/>
  <c r="BI1814" i="20"/>
  <c r="BH1814" i="20"/>
  <c r="BG1814" i="20"/>
  <c r="BF1814" i="20"/>
  <c r="BE1814" i="20"/>
  <c r="T1814" i="20"/>
  <c r="R1814" i="20"/>
  <c r="P1814" i="20"/>
  <c r="BK1814" i="20"/>
  <c r="J1814" i="20"/>
  <c r="BI1811" i="20"/>
  <c r="BH1811" i="20"/>
  <c r="BG1811" i="20"/>
  <c r="BF1811" i="20"/>
  <c r="T1811" i="20"/>
  <c r="R1811" i="20"/>
  <c r="P1811" i="20"/>
  <c r="BK1811" i="20"/>
  <c r="J1811" i="20"/>
  <c r="BE1811" i="20" s="1"/>
  <c r="BI1808" i="20"/>
  <c r="BH1808" i="20"/>
  <c r="BG1808" i="20"/>
  <c r="BF1808" i="20"/>
  <c r="BE1808" i="20"/>
  <c r="T1808" i="20"/>
  <c r="R1808" i="20"/>
  <c r="P1808" i="20"/>
  <c r="BK1808" i="20"/>
  <c r="J1808" i="20"/>
  <c r="BI1805" i="20"/>
  <c r="BH1805" i="20"/>
  <c r="BG1805" i="20"/>
  <c r="BF1805" i="20"/>
  <c r="T1805" i="20"/>
  <c r="R1805" i="20"/>
  <c r="P1805" i="20"/>
  <c r="BK1805" i="20"/>
  <c r="J1805" i="20"/>
  <c r="BE1805" i="20" s="1"/>
  <c r="BI1802" i="20"/>
  <c r="BH1802" i="20"/>
  <c r="BG1802" i="20"/>
  <c r="BF1802" i="20"/>
  <c r="BE1802" i="20"/>
  <c r="T1802" i="20"/>
  <c r="R1802" i="20"/>
  <c r="P1802" i="20"/>
  <c r="BK1802" i="20"/>
  <c r="J1802" i="20"/>
  <c r="BI1799" i="20"/>
  <c r="BH1799" i="20"/>
  <c r="BG1799" i="20"/>
  <c r="BF1799" i="20"/>
  <c r="T1799" i="20"/>
  <c r="R1799" i="20"/>
  <c r="P1799" i="20"/>
  <c r="BK1799" i="20"/>
  <c r="J1799" i="20"/>
  <c r="BE1799" i="20" s="1"/>
  <c r="BI1796" i="20"/>
  <c r="BH1796" i="20"/>
  <c r="BG1796" i="20"/>
  <c r="BF1796" i="20"/>
  <c r="BE1796" i="20"/>
  <c r="T1796" i="20"/>
  <c r="R1796" i="20"/>
  <c r="P1796" i="20"/>
  <c r="BK1796" i="20"/>
  <c r="J1796" i="20"/>
  <c r="BI1793" i="20"/>
  <c r="BH1793" i="20"/>
  <c r="BG1793" i="20"/>
  <c r="BF1793" i="20"/>
  <c r="T1793" i="20"/>
  <c r="R1793" i="20"/>
  <c r="P1793" i="20"/>
  <c r="BK1793" i="20"/>
  <c r="J1793" i="20"/>
  <c r="BE1793" i="20" s="1"/>
  <c r="BI1790" i="20"/>
  <c r="BH1790" i="20"/>
  <c r="BG1790" i="20"/>
  <c r="BF1790" i="20"/>
  <c r="BE1790" i="20"/>
  <c r="T1790" i="20"/>
  <c r="R1790" i="20"/>
  <c r="P1790" i="20"/>
  <c r="BK1790" i="20"/>
  <c r="J1790" i="20"/>
  <c r="BI1787" i="20"/>
  <c r="BH1787" i="20"/>
  <c r="BG1787" i="20"/>
  <c r="BF1787" i="20"/>
  <c r="T1787" i="20"/>
  <c r="R1787" i="20"/>
  <c r="P1787" i="20"/>
  <c r="BK1787" i="20"/>
  <c r="J1787" i="20"/>
  <c r="BE1787" i="20" s="1"/>
  <c r="BI1784" i="20"/>
  <c r="BH1784" i="20"/>
  <c r="BG1784" i="20"/>
  <c r="BF1784" i="20"/>
  <c r="BE1784" i="20"/>
  <c r="T1784" i="20"/>
  <c r="R1784" i="20"/>
  <c r="P1784" i="20"/>
  <c r="BK1784" i="20"/>
  <c r="J1784" i="20"/>
  <c r="BI1781" i="20"/>
  <c r="BH1781" i="20"/>
  <c r="BG1781" i="20"/>
  <c r="BF1781" i="20"/>
  <c r="T1781" i="20"/>
  <c r="R1781" i="20"/>
  <c r="P1781" i="20"/>
  <c r="BK1781" i="20"/>
  <c r="J1781" i="20"/>
  <c r="BE1781" i="20" s="1"/>
  <c r="BI1778" i="20"/>
  <c r="BH1778" i="20"/>
  <c r="BG1778" i="20"/>
  <c r="BF1778" i="20"/>
  <c r="BE1778" i="20"/>
  <c r="T1778" i="20"/>
  <c r="R1778" i="20"/>
  <c r="P1778" i="20"/>
  <c r="BK1778" i="20"/>
  <c r="J1778" i="20"/>
  <c r="BI1774" i="20"/>
  <c r="BH1774" i="20"/>
  <c r="BG1774" i="20"/>
  <c r="BF1774" i="20"/>
  <c r="T1774" i="20"/>
  <c r="R1774" i="20"/>
  <c r="P1774" i="20"/>
  <c r="BK1774" i="20"/>
  <c r="J1774" i="20"/>
  <c r="BE1774" i="20" s="1"/>
  <c r="BI1771" i="20"/>
  <c r="BH1771" i="20"/>
  <c r="BG1771" i="20"/>
  <c r="BF1771" i="20"/>
  <c r="T1771" i="20"/>
  <c r="R1771" i="20"/>
  <c r="P1771" i="20"/>
  <c r="BK1771" i="20"/>
  <c r="J1771" i="20"/>
  <c r="BE1771" i="20" s="1"/>
  <c r="BI1768" i="20"/>
  <c r="BH1768" i="20"/>
  <c r="BG1768" i="20"/>
  <c r="BF1768" i="20"/>
  <c r="T1768" i="20"/>
  <c r="R1768" i="20"/>
  <c r="P1768" i="20"/>
  <c r="BK1768" i="20"/>
  <c r="J1768" i="20"/>
  <c r="BE1768" i="20" s="1"/>
  <c r="BI1765" i="20"/>
  <c r="BH1765" i="20"/>
  <c r="BG1765" i="20"/>
  <c r="BF1765" i="20"/>
  <c r="T1765" i="20"/>
  <c r="R1765" i="20"/>
  <c r="P1765" i="20"/>
  <c r="BK1765" i="20"/>
  <c r="J1765" i="20"/>
  <c r="BE1765" i="20" s="1"/>
  <c r="BI1762" i="20"/>
  <c r="BH1762" i="20"/>
  <c r="BG1762" i="20"/>
  <c r="BF1762" i="20"/>
  <c r="T1762" i="20"/>
  <c r="R1762" i="20"/>
  <c r="P1762" i="20"/>
  <c r="BK1762" i="20"/>
  <c r="J1762" i="20"/>
  <c r="BE1762" i="20" s="1"/>
  <c r="BI1759" i="20"/>
  <c r="BH1759" i="20"/>
  <c r="BG1759" i="20"/>
  <c r="BF1759" i="20"/>
  <c r="T1759" i="20"/>
  <c r="R1759" i="20"/>
  <c r="P1759" i="20"/>
  <c r="BK1759" i="20"/>
  <c r="J1759" i="20"/>
  <c r="BE1759" i="20" s="1"/>
  <c r="BI1756" i="20"/>
  <c r="BH1756" i="20"/>
  <c r="BG1756" i="20"/>
  <c r="BF1756" i="20"/>
  <c r="T1756" i="20"/>
  <c r="R1756" i="20"/>
  <c r="P1756" i="20"/>
  <c r="BK1756" i="20"/>
  <c r="J1756" i="20"/>
  <c r="BE1756" i="20" s="1"/>
  <c r="BI1753" i="20"/>
  <c r="BH1753" i="20"/>
  <c r="BG1753" i="20"/>
  <c r="BF1753" i="20"/>
  <c r="T1753" i="20"/>
  <c r="R1753" i="20"/>
  <c r="P1753" i="20"/>
  <c r="BK1753" i="20"/>
  <c r="J1753" i="20"/>
  <c r="BE1753" i="20" s="1"/>
  <c r="BI1750" i="20"/>
  <c r="BH1750" i="20"/>
  <c r="BG1750" i="20"/>
  <c r="BF1750" i="20"/>
  <c r="T1750" i="20"/>
  <c r="R1750" i="20"/>
  <c r="P1750" i="20"/>
  <c r="BK1750" i="20"/>
  <c r="J1750" i="20"/>
  <c r="BE1750" i="20" s="1"/>
  <c r="BI1747" i="20"/>
  <c r="BH1747" i="20"/>
  <c r="BG1747" i="20"/>
  <c r="BF1747" i="20"/>
  <c r="BE1747" i="20"/>
  <c r="T1747" i="20"/>
  <c r="R1747" i="20"/>
  <c r="P1747" i="20"/>
  <c r="BK1747" i="20"/>
  <c r="J1747" i="20"/>
  <c r="BI1744" i="20"/>
  <c r="BH1744" i="20"/>
  <c r="BG1744" i="20"/>
  <c r="BF1744" i="20"/>
  <c r="T1744" i="20"/>
  <c r="R1744" i="20"/>
  <c r="P1744" i="20"/>
  <c r="BK1744" i="20"/>
  <c r="J1744" i="20"/>
  <c r="BE1744" i="20" s="1"/>
  <c r="BI1741" i="20"/>
  <c r="BH1741" i="20"/>
  <c r="BG1741" i="20"/>
  <c r="BF1741" i="20"/>
  <c r="BE1741" i="20"/>
  <c r="T1741" i="20"/>
  <c r="R1741" i="20"/>
  <c r="P1741" i="20"/>
  <c r="BK1741" i="20"/>
  <c r="J1741" i="20"/>
  <c r="BI1738" i="20"/>
  <c r="BH1738" i="20"/>
  <c r="BG1738" i="20"/>
  <c r="BF1738" i="20"/>
  <c r="T1738" i="20"/>
  <c r="R1738" i="20"/>
  <c r="P1738" i="20"/>
  <c r="BK1738" i="20"/>
  <c r="J1738" i="20"/>
  <c r="BE1738" i="20" s="1"/>
  <c r="BI1735" i="20"/>
  <c r="BH1735" i="20"/>
  <c r="BG1735" i="20"/>
  <c r="BF1735" i="20"/>
  <c r="BE1735" i="20"/>
  <c r="T1735" i="20"/>
  <c r="R1735" i="20"/>
  <c r="P1735" i="20"/>
  <c r="BK1735" i="20"/>
  <c r="J1735" i="20"/>
  <c r="BI1732" i="20"/>
  <c r="BH1732" i="20"/>
  <c r="BG1732" i="20"/>
  <c r="BF1732" i="20"/>
  <c r="T1732" i="20"/>
  <c r="R1732" i="20"/>
  <c r="P1732" i="20"/>
  <c r="BK1732" i="20"/>
  <c r="J1732" i="20"/>
  <c r="BE1732" i="20" s="1"/>
  <c r="BI1729" i="20"/>
  <c r="BH1729" i="20"/>
  <c r="BG1729" i="20"/>
  <c r="BF1729" i="20"/>
  <c r="BE1729" i="20"/>
  <c r="T1729" i="20"/>
  <c r="R1729" i="20"/>
  <c r="P1729" i="20"/>
  <c r="BK1729" i="20"/>
  <c r="J1729" i="20"/>
  <c r="BI1726" i="20"/>
  <c r="BH1726" i="20"/>
  <c r="BG1726" i="20"/>
  <c r="BF1726" i="20"/>
  <c r="T1726" i="20"/>
  <c r="R1726" i="20"/>
  <c r="P1726" i="20"/>
  <c r="BK1726" i="20"/>
  <c r="J1726" i="20"/>
  <c r="BE1726" i="20" s="1"/>
  <c r="BI1723" i="20"/>
  <c r="BH1723" i="20"/>
  <c r="BG1723" i="20"/>
  <c r="BF1723" i="20"/>
  <c r="BE1723" i="20"/>
  <c r="T1723" i="20"/>
  <c r="R1723" i="20"/>
  <c r="P1723" i="20"/>
  <c r="BK1723" i="20"/>
  <c r="J1723" i="20"/>
  <c r="BI1720" i="20"/>
  <c r="BH1720" i="20"/>
  <c r="BG1720" i="20"/>
  <c r="BF1720" i="20"/>
  <c r="T1720" i="20"/>
  <c r="R1720" i="20"/>
  <c r="P1720" i="20"/>
  <c r="BK1720" i="20"/>
  <c r="J1720" i="20"/>
  <c r="BE1720" i="20" s="1"/>
  <c r="BI1717" i="20"/>
  <c r="BH1717" i="20"/>
  <c r="BG1717" i="20"/>
  <c r="BF1717" i="20"/>
  <c r="BE1717" i="20"/>
  <c r="T1717" i="20"/>
  <c r="R1717" i="20"/>
  <c r="P1717" i="20"/>
  <c r="BK1717" i="20"/>
  <c r="J1717" i="20"/>
  <c r="BI1714" i="20"/>
  <c r="BH1714" i="20"/>
  <c r="BG1714" i="20"/>
  <c r="BF1714" i="20"/>
  <c r="T1714" i="20"/>
  <c r="R1714" i="20"/>
  <c r="P1714" i="20"/>
  <c r="BK1714" i="20"/>
  <c r="J1714" i="20"/>
  <c r="BE1714" i="20" s="1"/>
  <c r="BI1711" i="20"/>
  <c r="BH1711" i="20"/>
  <c r="BG1711" i="20"/>
  <c r="BF1711" i="20"/>
  <c r="BE1711" i="20"/>
  <c r="T1711" i="20"/>
  <c r="R1711" i="20"/>
  <c r="P1711" i="20"/>
  <c r="BK1711" i="20"/>
  <c r="J1711" i="20"/>
  <c r="BI1708" i="20"/>
  <c r="BH1708" i="20"/>
  <c r="BG1708" i="20"/>
  <c r="BF1708" i="20"/>
  <c r="T1708" i="20"/>
  <c r="R1708" i="20"/>
  <c r="P1708" i="20"/>
  <c r="BK1708" i="20"/>
  <c r="J1708" i="20"/>
  <c r="BE1708" i="20" s="1"/>
  <c r="BI1705" i="20"/>
  <c r="BH1705" i="20"/>
  <c r="BG1705" i="20"/>
  <c r="BF1705" i="20"/>
  <c r="BE1705" i="20"/>
  <c r="T1705" i="20"/>
  <c r="R1705" i="20"/>
  <c r="P1705" i="20"/>
  <c r="BK1705" i="20"/>
  <c r="J1705" i="20"/>
  <c r="BI1700" i="20"/>
  <c r="BH1700" i="20"/>
  <c r="BG1700" i="20"/>
  <c r="BF1700" i="20"/>
  <c r="T1700" i="20"/>
  <c r="R1700" i="20"/>
  <c r="P1700" i="20"/>
  <c r="BK1700" i="20"/>
  <c r="J1700" i="20"/>
  <c r="BE1700" i="20" s="1"/>
  <c r="BI1697" i="20"/>
  <c r="BH1697" i="20"/>
  <c r="BG1697" i="20"/>
  <c r="BF1697" i="20"/>
  <c r="BE1697" i="20"/>
  <c r="T1697" i="20"/>
  <c r="R1697" i="20"/>
  <c r="P1697" i="20"/>
  <c r="BK1697" i="20"/>
  <c r="J1697" i="20"/>
  <c r="BI1694" i="20"/>
  <c r="BH1694" i="20"/>
  <c r="BG1694" i="20"/>
  <c r="BF1694" i="20"/>
  <c r="T1694" i="20"/>
  <c r="R1694" i="20"/>
  <c r="P1694" i="20"/>
  <c r="BK1694" i="20"/>
  <c r="J1694" i="20"/>
  <c r="BE1694" i="20" s="1"/>
  <c r="BI1691" i="20"/>
  <c r="BH1691" i="20"/>
  <c r="BG1691" i="20"/>
  <c r="BF1691" i="20"/>
  <c r="BE1691" i="20"/>
  <c r="T1691" i="20"/>
  <c r="R1691" i="20"/>
  <c r="P1691" i="20"/>
  <c r="BK1691" i="20"/>
  <c r="J1691" i="20"/>
  <c r="BI1688" i="20"/>
  <c r="BH1688" i="20"/>
  <c r="BG1688" i="20"/>
  <c r="BF1688" i="20"/>
  <c r="T1688" i="20"/>
  <c r="R1688" i="20"/>
  <c r="P1688" i="20"/>
  <c r="BK1688" i="20"/>
  <c r="J1688" i="20"/>
  <c r="BE1688" i="20" s="1"/>
  <c r="BI1685" i="20"/>
  <c r="BH1685" i="20"/>
  <c r="BG1685" i="20"/>
  <c r="BF1685" i="20"/>
  <c r="BE1685" i="20"/>
  <c r="T1685" i="20"/>
  <c r="R1685" i="20"/>
  <c r="P1685" i="20"/>
  <c r="BK1685" i="20"/>
  <c r="J1685" i="20"/>
  <c r="BI1682" i="20"/>
  <c r="BH1682" i="20"/>
  <c r="BG1682" i="20"/>
  <c r="BF1682" i="20"/>
  <c r="T1682" i="20"/>
  <c r="R1682" i="20"/>
  <c r="P1682" i="20"/>
  <c r="BK1682" i="20"/>
  <c r="J1682" i="20"/>
  <c r="BE1682" i="20" s="1"/>
  <c r="BI1679" i="20"/>
  <c r="BH1679" i="20"/>
  <c r="BG1679" i="20"/>
  <c r="BF1679" i="20"/>
  <c r="BE1679" i="20"/>
  <c r="T1679" i="20"/>
  <c r="R1679" i="20"/>
  <c r="P1679" i="20"/>
  <c r="BK1679" i="20"/>
  <c r="J1679" i="20"/>
  <c r="BI1676" i="20"/>
  <c r="BH1676" i="20"/>
  <c r="BG1676" i="20"/>
  <c r="BF1676" i="20"/>
  <c r="T1676" i="20"/>
  <c r="R1676" i="20"/>
  <c r="P1676" i="20"/>
  <c r="BK1676" i="20"/>
  <c r="J1676" i="20"/>
  <c r="BE1676" i="20" s="1"/>
  <c r="BI1673" i="20"/>
  <c r="BH1673" i="20"/>
  <c r="BG1673" i="20"/>
  <c r="BF1673" i="20"/>
  <c r="BE1673" i="20"/>
  <c r="T1673" i="20"/>
  <c r="R1673" i="20"/>
  <c r="P1673" i="20"/>
  <c r="BK1673" i="20"/>
  <c r="J1673" i="20"/>
  <c r="BI1670" i="20"/>
  <c r="BH1670" i="20"/>
  <c r="BG1670" i="20"/>
  <c r="BF1670" i="20"/>
  <c r="T1670" i="20"/>
  <c r="R1670" i="20"/>
  <c r="P1670" i="20"/>
  <c r="BK1670" i="20"/>
  <c r="J1670" i="20"/>
  <c r="BE1670" i="20" s="1"/>
  <c r="BI1667" i="20"/>
  <c r="BH1667" i="20"/>
  <c r="BG1667" i="20"/>
  <c r="BF1667" i="20"/>
  <c r="BE1667" i="20"/>
  <c r="T1667" i="20"/>
  <c r="R1667" i="20"/>
  <c r="P1667" i="20"/>
  <c r="BK1667" i="20"/>
  <c r="J1667" i="20"/>
  <c r="BI1664" i="20"/>
  <c r="BH1664" i="20"/>
  <c r="BG1664" i="20"/>
  <c r="BF1664" i="20"/>
  <c r="T1664" i="20"/>
  <c r="R1664" i="20"/>
  <c r="P1664" i="20"/>
  <c r="BK1664" i="20"/>
  <c r="J1664" i="20"/>
  <c r="BE1664" i="20" s="1"/>
  <c r="BI1661" i="20"/>
  <c r="BH1661" i="20"/>
  <c r="BG1661" i="20"/>
  <c r="BF1661" i="20"/>
  <c r="BE1661" i="20"/>
  <c r="T1661" i="20"/>
  <c r="R1661" i="20"/>
  <c r="P1661" i="20"/>
  <c r="BK1661" i="20"/>
  <c r="J1661" i="20"/>
  <c r="BI1658" i="20"/>
  <c r="BH1658" i="20"/>
  <c r="BG1658" i="20"/>
  <c r="BF1658" i="20"/>
  <c r="T1658" i="20"/>
  <c r="R1658" i="20"/>
  <c r="P1658" i="20"/>
  <c r="BK1658" i="20"/>
  <c r="J1658" i="20"/>
  <c r="BE1658" i="20" s="1"/>
  <c r="BI1655" i="20"/>
  <c r="BH1655" i="20"/>
  <c r="BG1655" i="20"/>
  <c r="BF1655" i="20"/>
  <c r="BE1655" i="20"/>
  <c r="T1655" i="20"/>
  <c r="R1655" i="20"/>
  <c r="P1655" i="20"/>
  <c r="BK1655" i="20"/>
  <c r="J1655" i="20"/>
  <c r="BI1652" i="20"/>
  <c r="BH1652" i="20"/>
  <c r="BG1652" i="20"/>
  <c r="BF1652" i="20"/>
  <c r="T1652" i="20"/>
  <c r="R1652" i="20"/>
  <c r="P1652" i="20"/>
  <c r="BK1652" i="20"/>
  <c r="J1652" i="20"/>
  <c r="BE1652" i="20" s="1"/>
  <c r="BI1649" i="20"/>
  <c r="BH1649" i="20"/>
  <c r="BG1649" i="20"/>
  <c r="BF1649" i="20"/>
  <c r="BE1649" i="20"/>
  <c r="T1649" i="20"/>
  <c r="R1649" i="20"/>
  <c r="P1649" i="20"/>
  <c r="BK1649" i="20"/>
  <c r="J1649" i="20"/>
  <c r="BI1646" i="20"/>
  <c r="BH1646" i="20"/>
  <c r="BG1646" i="20"/>
  <c r="BF1646" i="20"/>
  <c r="T1646" i="20"/>
  <c r="R1646" i="20"/>
  <c r="P1646" i="20"/>
  <c r="BK1646" i="20"/>
  <c r="J1646" i="20"/>
  <c r="BE1646" i="20" s="1"/>
  <c r="BI1643" i="20"/>
  <c r="BH1643" i="20"/>
  <c r="BG1643" i="20"/>
  <c r="BF1643" i="20"/>
  <c r="BE1643" i="20"/>
  <c r="T1643" i="20"/>
  <c r="R1643" i="20"/>
  <c r="P1643" i="20"/>
  <c r="BK1643" i="20"/>
  <c r="J1643" i="20"/>
  <c r="BI1640" i="20"/>
  <c r="BH1640" i="20"/>
  <c r="BG1640" i="20"/>
  <c r="BF1640" i="20"/>
  <c r="T1640" i="20"/>
  <c r="R1640" i="20"/>
  <c r="P1640" i="20"/>
  <c r="BK1640" i="20"/>
  <c r="J1640" i="20"/>
  <c r="BE1640" i="20" s="1"/>
  <c r="BI1637" i="20"/>
  <c r="BH1637" i="20"/>
  <c r="BG1637" i="20"/>
  <c r="BF1637" i="20"/>
  <c r="BE1637" i="20"/>
  <c r="T1637" i="20"/>
  <c r="R1637" i="20"/>
  <c r="P1637" i="20"/>
  <c r="BK1637" i="20"/>
  <c r="J1637" i="20"/>
  <c r="BI1634" i="20"/>
  <c r="BH1634" i="20"/>
  <c r="BG1634" i="20"/>
  <c r="BF1634" i="20"/>
  <c r="T1634" i="20"/>
  <c r="R1634" i="20"/>
  <c r="P1634" i="20"/>
  <c r="BK1634" i="20"/>
  <c r="J1634" i="20"/>
  <c r="BE1634" i="20" s="1"/>
  <c r="BI1631" i="20"/>
  <c r="BH1631" i="20"/>
  <c r="BG1631" i="20"/>
  <c r="BF1631" i="20"/>
  <c r="BE1631" i="20"/>
  <c r="T1631" i="20"/>
  <c r="R1631" i="20"/>
  <c r="P1631" i="20"/>
  <c r="BK1631" i="20"/>
  <c r="J1631" i="20"/>
  <c r="BI1628" i="20"/>
  <c r="BH1628" i="20"/>
  <c r="BG1628" i="20"/>
  <c r="BF1628" i="20"/>
  <c r="T1628" i="20"/>
  <c r="R1628" i="20"/>
  <c r="P1628" i="20"/>
  <c r="BK1628" i="20"/>
  <c r="J1628" i="20"/>
  <c r="BE1628" i="20" s="1"/>
  <c r="BI1625" i="20"/>
  <c r="BH1625" i="20"/>
  <c r="BG1625" i="20"/>
  <c r="BF1625" i="20"/>
  <c r="BE1625" i="20"/>
  <c r="T1625" i="20"/>
  <c r="R1625" i="20"/>
  <c r="P1625" i="20"/>
  <c r="BK1625" i="20"/>
  <c r="J1625" i="20"/>
  <c r="BI1622" i="20"/>
  <c r="BH1622" i="20"/>
  <c r="BG1622" i="20"/>
  <c r="BF1622" i="20"/>
  <c r="T1622" i="20"/>
  <c r="R1622" i="20"/>
  <c r="P1622" i="20"/>
  <c r="BK1622" i="20"/>
  <c r="J1622" i="20"/>
  <c r="BE1622" i="20" s="1"/>
  <c r="BI1619" i="20"/>
  <c r="BH1619" i="20"/>
  <c r="BG1619" i="20"/>
  <c r="BF1619" i="20"/>
  <c r="BE1619" i="20"/>
  <c r="T1619" i="20"/>
  <c r="R1619" i="20"/>
  <c r="P1619" i="20"/>
  <c r="BK1619" i="20"/>
  <c r="J1619" i="20"/>
  <c r="BI1616" i="20"/>
  <c r="BH1616" i="20"/>
  <c r="BG1616" i="20"/>
  <c r="BF1616" i="20"/>
  <c r="T1616" i="20"/>
  <c r="R1616" i="20"/>
  <c r="P1616" i="20"/>
  <c r="BK1616" i="20"/>
  <c r="J1616" i="20"/>
  <c r="BE1616" i="20" s="1"/>
  <c r="BI1613" i="20"/>
  <c r="BH1613" i="20"/>
  <c r="BG1613" i="20"/>
  <c r="BF1613" i="20"/>
  <c r="BE1613" i="20"/>
  <c r="T1613" i="20"/>
  <c r="R1613" i="20"/>
  <c r="P1613" i="20"/>
  <c r="BK1613" i="20"/>
  <c r="J1613" i="20"/>
  <c r="BI1610" i="20"/>
  <c r="BH1610" i="20"/>
  <c r="BG1610" i="20"/>
  <c r="BF1610" i="20"/>
  <c r="T1610" i="20"/>
  <c r="R1610" i="20"/>
  <c r="P1610" i="20"/>
  <c r="BK1610" i="20"/>
  <c r="J1610" i="20"/>
  <c r="BE1610" i="20" s="1"/>
  <c r="BI1607" i="20"/>
  <c r="BH1607" i="20"/>
  <c r="BG1607" i="20"/>
  <c r="BF1607" i="20"/>
  <c r="BE1607" i="20"/>
  <c r="T1607" i="20"/>
  <c r="R1607" i="20"/>
  <c r="P1607" i="20"/>
  <c r="BK1607" i="20"/>
  <c r="J1607" i="20"/>
  <c r="BI1604" i="20"/>
  <c r="BH1604" i="20"/>
  <c r="BG1604" i="20"/>
  <c r="BF1604" i="20"/>
  <c r="T1604" i="20"/>
  <c r="R1604" i="20"/>
  <c r="P1604" i="20"/>
  <c r="BK1604" i="20"/>
  <c r="J1604" i="20"/>
  <c r="BE1604" i="20" s="1"/>
  <c r="BI1601" i="20"/>
  <c r="BH1601" i="20"/>
  <c r="BG1601" i="20"/>
  <c r="BF1601" i="20"/>
  <c r="BE1601" i="20"/>
  <c r="T1601" i="20"/>
  <c r="R1601" i="20"/>
  <c r="P1601" i="20"/>
  <c r="BK1601" i="20"/>
  <c r="J1601" i="20"/>
  <c r="BI1598" i="20"/>
  <c r="BH1598" i="20"/>
  <c r="BG1598" i="20"/>
  <c r="BF1598" i="20"/>
  <c r="T1598" i="20"/>
  <c r="R1598" i="20"/>
  <c r="P1598" i="20"/>
  <c r="BK1598" i="20"/>
  <c r="J1598" i="20"/>
  <c r="BE1598" i="20" s="1"/>
  <c r="BI1595" i="20"/>
  <c r="BH1595" i="20"/>
  <c r="BG1595" i="20"/>
  <c r="BF1595" i="20"/>
  <c r="BE1595" i="20"/>
  <c r="T1595" i="20"/>
  <c r="R1595" i="20"/>
  <c r="P1595" i="20"/>
  <c r="BK1595" i="20"/>
  <c r="J1595" i="20"/>
  <c r="BI1592" i="20"/>
  <c r="BH1592" i="20"/>
  <c r="BG1592" i="20"/>
  <c r="BF1592" i="20"/>
  <c r="T1592" i="20"/>
  <c r="R1592" i="20"/>
  <c r="P1592" i="20"/>
  <c r="BK1592" i="20"/>
  <c r="J1592" i="20"/>
  <c r="BE1592" i="20" s="1"/>
  <c r="BI1589" i="20"/>
  <c r="BH1589" i="20"/>
  <c r="BG1589" i="20"/>
  <c r="BF1589" i="20"/>
  <c r="BE1589" i="20"/>
  <c r="T1589" i="20"/>
  <c r="R1589" i="20"/>
  <c r="P1589" i="20"/>
  <c r="BK1589" i="20"/>
  <c r="J1589" i="20"/>
  <c r="BI1586" i="20"/>
  <c r="BH1586" i="20"/>
  <c r="BG1586" i="20"/>
  <c r="BF1586" i="20"/>
  <c r="T1586" i="20"/>
  <c r="T1585" i="20" s="1"/>
  <c r="T1584" i="20" s="1"/>
  <c r="R1586" i="20"/>
  <c r="P1586" i="20"/>
  <c r="BK1586" i="20"/>
  <c r="J1586" i="20"/>
  <c r="BE1586" i="20" s="1"/>
  <c r="BI1581" i="20"/>
  <c r="BH1581" i="20"/>
  <c r="BG1581" i="20"/>
  <c r="BF1581" i="20"/>
  <c r="BE1581" i="20"/>
  <c r="T1581" i="20"/>
  <c r="R1581" i="20"/>
  <c r="P1581" i="20"/>
  <c r="BK1581" i="20"/>
  <c r="J1581" i="20"/>
  <c r="BI1578" i="20"/>
  <c r="BH1578" i="20"/>
  <c r="BG1578" i="20"/>
  <c r="BF1578" i="20"/>
  <c r="T1578" i="20"/>
  <c r="R1578" i="20"/>
  <c r="P1578" i="20"/>
  <c r="BK1578" i="20"/>
  <c r="J1578" i="20"/>
  <c r="BE1578" i="20" s="1"/>
  <c r="BI1575" i="20"/>
  <c r="BH1575" i="20"/>
  <c r="BG1575" i="20"/>
  <c r="BF1575" i="20"/>
  <c r="BE1575" i="20"/>
  <c r="T1575" i="20"/>
  <c r="R1575" i="20"/>
  <c r="P1575" i="20"/>
  <c r="BK1575" i="20"/>
  <c r="J1575" i="20"/>
  <c r="BI1572" i="20"/>
  <c r="BH1572" i="20"/>
  <c r="BG1572" i="20"/>
  <c r="BF1572" i="20"/>
  <c r="T1572" i="20"/>
  <c r="R1572" i="20"/>
  <c r="P1572" i="20"/>
  <c r="BK1572" i="20"/>
  <c r="J1572" i="20"/>
  <c r="BE1572" i="20" s="1"/>
  <c r="BI1569" i="20"/>
  <c r="BH1569" i="20"/>
  <c r="BG1569" i="20"/>
  <c r="BF1569" i="20"/>
  <c r="BE1569" i="20"/>
  <c r="T1569" i="20"/>
  <c r="R1569" i="20"/>
  <c r="P1569" i="20"/>
  <c r="BK1569" i="20"/>
  <c r="J1569" i="20"/>
  <c r="BI1566" i="20"/>
  <c r="BH1566" i="20"/>
  <c r="BG1566" i="20"/>
  <c r="BF1566" i="20"/>
  <c r="T1566" i="20"/>
  <c r="R1566" i="20"/>
  <c r="P1566" i="20"/>
  <c r="BK1566" i="20"/>
  <c r="J1566" i="20"/>
  <c r="BE1566" i="20" s="1"/>
  <c r="BI1563" i="20"/>
  <c r="BH1563" i="20"/>
  <c r="BG1563" i="20"/>
  <c r="BF1563" i="20"/>
  <c r="BE1563" i="20"/>
  <c r="T1563" i="20"/>
  <c r="R1563" i="20"/>
  <c r="P1563" i="20"/>
  <c r="BK1563" i="20"/>
  <c r="J1563" i="20"/>
  <c r="BI1560" i="20"/>
  <c r="BH1560" i="20"/>
  <c r="BG1560" i="20"/>
  <c r="BF1560" i="20"/>
  <c r="T1560" i="20"/>
  <c r="R1560" i="20"/>
  <c r="P1560" i="20"/>
  <c r="BK1560" i="20"/>
  <c r="J1560" i="20"/>
  <c r="BE1560" i="20" s="1"/>
  <c r="BI1557" i="20"/>
  <c r="BH1557" i="20"/>
  <c r="BG1557" i="20"/>
  <c r="BF1557" i="20"/>
  <c r="BE1557" i="20"/>
  <c r="T1557" i="20"/>
  <c r="R1557" i="20"/>
  <c r="P1557" i="20"/>
  <c r="BK1557" i="20"/>
  <c r="J1557" i="20"/>
  <c r="BI1554" i="20"/>
  <c r="BH1554" i="20"/>
  <c r="BG1554" i="20"/>
  <c r="BF1554" i="20"/>
  <c r="T1554" i="20"/>
  <c r="R1554" i="20"/>
  <c r="P1554" i="20"/>
  <c r="BK1554" i="20"/>
  <c r="J1554" i="20"/>
  <c r="BE1554" i="20" s="1"/>
  <c r="BI1551" i="20"/>
  <c r="BH1551" i="20"/>
  <c r="BG1551" i="20"/>
  <c r="BF1551" i="20"/>
  <c r="BE1551" i="20"/>
  <c r="T1551" i="20"/>
  <c r="R1551" i="20"/>
  <c r="P1551" i="20"/>
  <c r="BK1551" i="20"/>
  <c r="J1551" i="20"/>
  <c r="BI1548" i="20"/>
  <c r="BH1548" i="20"/>
  <c r="BG1548" i="20"/>
  <c r="BF1548" i="20"/>
  <c r="T1548" i="20"/>
  <c r="R1548" i="20"/>
  <c r="P1548" i="20"/>
  <c r="BK1548" i="20"/>
  <c r="J1548" i="20"/>
  <c r="BE1548" i="20" s="1"/>
  <c r="BI1545" i="20"/>
  <c r="BH1545" i="20"/>
  <c r="BG1545" i="20"/>
  <c r="BF1545" i="20"/>
  <c r="BE1545" i="20"/>
  <c r="T1545" i="20"/>
  <c r="R1545" i="20"/>
  <c r="P1545" i="20"/>
  <c r="BK1545" i="20"/>
  <c r="J1545" i="20"/>
  <c r="BI1542" i="20"/>
  <c r="BH1542" i="20"/>
  <c r="BG1542" i="20"/>
  <c r="BF1542" i="20"/>
  <c r="T1542" i="20"/>
  <c r="R1542" i="20"/>
  <c r="P1542" i="20"/>
  <c r="BK1542" i="20"/>
  <c r="J1542" i="20"/>
  <c r="BE1542" i="20" s="1"/>
  <c r="BI1539" i="20"/>
  <c r="BH1539" i="20"/>
  <c r="BG1539" i="20"/>
  <c r="BF1539" i="20"/>
  <c r="BE1539" i="20"/>
  <c r="T1539" i="20"/>
  <c r="R1539" i="20"/>
  <c r="P1539" i="20"/>
  <c r="BK1539" i="20"/>
  <c r="J1539" i="20"/>
  <c r="BI1536" i="20"/>
  <c r="BH1536" i="20"/>
  <c r="BG1536" i="20"/>
  <c r="BF1536" i="20"/>
  <c r="T1536" i="20"/>
  <c r="R1536" i="20"/>
  <c r="P1536" i="20"/>
  <c r="BK1536" i="20"/>
  <c r="J1536" i="20"/>
  <c r="BE1536" i="20" s="1"/>
  <c r="BI1533" i="20"/>
  <c r="BH1533" i="20"/>
  <c r="BG1533" i="20"/>
  <c r="BF1533" i="20"/>
  <c r="BE1533" i="20"/>
  <c r="T1533" i="20"/>
  <c r="R1533" i="20"/>
  <c r="P1533" i="20"/>
  <c r="BK1533" i="20"/>
  <c r="J1533" i="20"/>
  <c r="BI1530" i="20"/>
  <c r="BH1530" i="20"/>
  <c r="BG1530" i="20"/>
  <c r="BF1530" i="20"/>
  <c r="T1530" i="20"/>
  <c r="R1530" i="20"/>
  <c r="P1530" i="20"/>
  <c r="BK1530" i="20"/>
  <c r="J1530" i="20"/>
  <c r="BE1530" i="20" s="1"/>
  <c r="BI1527" i="20"/>
  <c r="BH1527" i="20"/>
  <c r="BG1527" i="20"/>
  <c r="BF1527" i="20"/>
  <c r="BE1527" i="20"/>
  <c r="T1527" i="20"/>
  <c r="R1527" i="20"/>
  <c r="P1527" i="20"/>
  <c r="BK1527" i="20"/>
  <c r="J1527" i="20"/>
  <c r="BI1524" i="20"/>
  <c r="BH1524" i="20"/>
  <c r="BG1524" i="20"/>
  <c r="BF1524" i="20"/>
  <c r="T1524" i="20"/>
  <c r="R1524" i="20"/>
  <c r="P1524" i="20"/>
  <c r="BK1524" i="20"/>
  <c r="J1524" i="20"/>
  <c r="BE1524" i="20" s="1"/>
  <c r="BI1521" i="20"/>
  <c r="BH1521" i="20"/>
  <c r="BG1521" i="20"/>
  <c r="BF1521" i="20"/>
  <c r="BE1521" i="20"/>
  <c r="T1521" i="20"/>
  <c r="R1521" i="20"/>
  <c r="P1521" i="20"/>
  <c r="BK1521" i="20"/>
  <c r="J1521" i="20"/>
  <c r="BI1518" i="20"/>
  <c r="BH1518" i="20"/>
  <c r="BG1518" i="20"/>
  <c r="BF1518" i="20"/>
  <c r="T1518" i="20"/>
  <c r="R1518" i="20"/>
  <c r="P1518" i="20"/>
  <c r="BK1518" i="20"/>
  <c r="J1518" i="20"/>
  <c r="BE1518" i="20" s="1"/>
  <c r="BI1515" i="20"/>
  <c r="BH1515" i="20"/>
  <c r="BG1515" i="20"/>
  <c r="BF1515" i="20"/>
  <c r="BE1515" i="20"/>
  <c r="T1515" i="20"/>
  <c r="R1515" i="20"/>
  <c r="P1515" i="20"/>
  <c r="BK1515" i="20"/>
  <c r="J1515" i="20"/>
  <c r="BI1512" i="20"/>
  <c r="BH1512" i="20"/>
  <c r="BG1512" i="20"/>
  <c r="BF1512" i="20"/>
  <c r="T1512" i="20"/>
  <c r="R1512" i="20"/>
  <c r="P1512" i="20"/>
  <c r="BK1512" i="20"/>
  <c r="J1512" i="20"/>
  <c r="BE1512" i="20" s="1"/>
  <c r="BI1509" i="20"/>
  <c r="BH1509" i="20"/>
  <c r="BG1509" i="20"/>
  <c r="BF1509" i="20"/>
  <c r="BE1509" i="20"/>
  <c r="T1509" i="20"/>
  <c r="R1509" i="20"/>
  <c r="P1509" i="20"/>
  <c r="BK1509" i="20"/>
  <c r="J1509" i="20"/>
  <c r="BI1506" i="20"/>
  <c r="BH1506" i="20"/>
  <c r="BG1506" i="20"/>
  <c r="BF1506" i="20"/>
  <c r="T1506" i="20"/>
  <c r="R1506" i="20"/>
  <c r="P1506" i="20"/>
  <c r="BK1506" i="20"/>
  <c r="J1506" i="20"/>
  <c r="BE1506" i="20" s="1"/>
  <c r="BI1503" i="20"/>
  <c r="BH1503" i="20"/>
  <c r="BG1503" i="20"/>
  <c r="BF1503" i="20"/>
  <c r="BE1503" i="20"/>
  <c r="T1503" i="20"/>
  <c r="R1503" i="20"/>
  <c r="P1503" i="20"/>
  <c r="BK1503" i="20"/>
  <c r="J1503" i="20"/>
  <c r="BI1500" i="20"/>
  <c r="BH1500" i="20"/>
  <c r="BG1500" i="20"/>
  <c r="BF1500" i="20"/>
  <c r="T1500" i="20"/>
  <c r="R1500" i="20"/>
  <c r="P1500" i="20"/>
  <c r="BK1500" i="20"/>
  <c r="J1500" i="20"/>
  <c r="BE1500" i="20" s="1"/>
  <c r="BI1497" i="20"/>
  <c r="BH1497" i="20"/>
  <c r="BG1497" i="20"/>
  <c r="BF1497" i="20"/>
  <c r="BE1497" i="20"/>
  <c r="T1497" i="20"/>
  <c r="R1497" i="20"/>
  <c r="P1497" i="20"/>
  <c r="BK1497" i="20"/>
  <c r="J1497" i="20"/>
  <c r="BI1494" i="20"/>
  <c r="BH1494" i="20"/>
  <c r="BG1494" i="20"/>
  <c r="BF1494" i="20"/>
  <c r="T1494" i="20"/>
  <c r="R1494" i="20"/>
  <c r="P1494" i="20"/>
  <c r="BK1494" i="20"/>
  <c r="J1494" i="20"/>
  <c r="BE1494" i="20" s="1"/>
  <c r="BI1491" i="20"/>
  <c r="BH1491" i="20"/>
  <c r="BG1491" i="20"/>
  <c r="BF1491" i="20"/>
  <c r="BE1491" i="20"/>
  <c r="T1491" i="20"/>
  <c r="R1491" i="20"/>
  <c r="P1491" i="20"/>
  <c r="BK1491" i="20"/>
  <c r="J1491" i="20"/>
  <c r="BI1488" i="20"/>
  <c r="BH1488" i="20"/>
  <c r="BG1488" i="20"/>
  <c r="BF1488" i="20"/>
  <c r="T1488" i="20"/>
  <c r="R1488" i="20"/>
  <c r="P1488" i="20"/>
  <c r="BK1488" i="20"/>
  <c r="J1488" i="20"/>
  <c r="BE1488" i="20" s="1"/>
  <c r="BI1485" i="20"/>
  <c r="BH1485" i="20"/>
  <c r="BG1485" i="20"/>
  <c r="BF1485" i="20"/>
  <c r="BE1485" i="20"/>
  <c r="T1485" i="20"/>
  <c r="R1485" i="20"/>
  <c r="P1485" i="20"/>
  <c r="BK1485" i="20"/>
  <c r="J1485" i="20"/>
  <c r="BI1482" i="20"/>
  <c r="BH1482" i="20"/>
  <c r="BG1482" i="20"/>
  <c r="BF1482" i="20"/>
  <c r="T1482" i="20"/>
  <c r="R1482" i="20"/>
  <c r="P1482" i="20"/>
  <c r="BK1482" i="20"/>
  <c r="J1482" i="20"/>
  <c r="BE1482" i="20" s="1"/>
  <c r="BI1479" i="20"/>
  <c r="BH1479" i="20"/>
  <c r="BG1479" i="20"/>
  <c r="BF1479" i="20"/>
  <c r="BE1479" i="20"/>
  <c r="T1479" i="20"/>
  <c r="R1479" i="20"/>
  <c r="P1479" i="20"/>
  <c r="BK1479" i="20"/>
  <c r="J1479" i="20"/>
  <c r="BI1476" i="20"/>
  <c r="BH1476" i="20"/>
  <c r="BG1476" i="20"/>
  <c r="BF1476" i="20"/>
  <c r="T1476" i="20"/>
  <c r="R1476" i="20"/>
  <c r="P1476" i="20"/>
  <c r="BK1476" i="20"/>
  <c r="J1476" i="20"/>
  <c r="BE1476" i="20" s="1"/>
  <c r="BI1473" i="20"/>
  <c r="BH1473" i="20"/>
  <c r="BG1473" i="20"/>
  <c r="BF1473" i="20"/>
  <c r="BE1473" i="20"/>
  <c r="T1473" i="20"/>
  <c r="R1473" i="20"/>
  <c r="P1473" i="20"/>
  <c r="BK1473" i="20"/>
  <c r="J1473" i="20"/>
  <c r="BI1470" i="20"/>
  <c r="BH1470" i="20"/>
  <c r="BG1470" i="20"/>
  <c r="BF1470" i="20"/>
  <c r="T1470" i="20"/>
  <c r="T1469" i="20" s="1"/>
  <c r="R1470" i="20"/>
  <c r="P1470" i="20"/>
  <c r="BK1470" i="20"/>
  <c r="J1470" i="20"/>
  <c r="BE1470" i="20" s="1"/>
  <c r="BI1466" i="20"/>
  <c r="BH1466" i="20"/>
  <c r="BG1466" i="20"/>
  <c r="BF1466" i="20"/>
  <c r="T1466" i="20"/>
  <c r="R1466" i="20"/>
  <c r="P1466" i="20"/>
  <c r="BK1466" i="20"/>
  <c r="J1466" i="20"/>
  <c r="BE1466" i="20" s="1"/>
  <c r="BI1463" i="20"/>
  <c r="BH1463" i="20"/>
  <c r="BG1463" i="20"/>
  <c r="BF1463" i="20"/>
  <c r="T1463" i="20"/>
  <c r="R1463" i="20"/>
  <c r="P1463" i="20"/>
  <c r="BK1463" i="20"/>
  <c r="J1463" i="20"/>
  <c r="BE1463" i="20" s="1"/>
  <c r="BI1460" i="20"/>
  <c r="BH1460" i="20"/>
  <c r="BG1460" i="20"/>
  <c r="BF1460" i="20"/>
  <c r="T1460" i="20"/>
  <c r="R1460" i="20"/>
  <c r="P1460" i="20"/>
  <c r="BK1460" i="20"/>
  <c r="J1460" i="20"/>
  <c r="BE1460" i="20" s="1"/>
  <c r="BI1457" i="20"/>
  <c r="BH1457" i="20"/>
  <c r="BG1457" i="20"/>
  <c r="BF1457" i="20"/>
  <c r="T1457" i="20"/>
  <c r="R1457" i="20"/>
  <c r="P1457" i="20"/>
  <c r="BK1457" i="20"/>
  <c r="J1457" i="20"/>
  <c r="BE1457" i="20" s="1"/>
  <c r="BI1454" i="20"/>
  <c r="BH1454" i="20"/>
  <c r="BG1454" i="20"/>
  <c r="BF1454" i="20"/>
  <c r="T1454" i="20"/>
  <c r="R1454" i="20"/>
  <c r="P1454" i="20"/>
  <c r="BK1454" i="20"/>
  <c r="J1454" i="20"/>
  <c r="BE1454" i="20" s="1"/>
  <c r="BI1451" i="20"/>
  <c r="BH1451" i="20"/>
  <c r="BG1451" i="20"/>
  <c r="BF1451" i="20"/>
  <c r="T1451" i="20"/>
  <c r="R1451" i="20"/>
  <c r="P1451" i="20"/>
  <c r="BK1451" i="20"/>
  <c r="J1451" i="20"/>
  <c r="BE1451" i="20" s="1"/>
  <c r="BI1448" i="20"/>
  <c r="BH1448" i="20"/>
  <c r="BG1448" i="20"/>
  <c r="BF1448" i="20"/>
  <c r="T1448" i="20"/>
  <c r="R1448" i="20"/>
  <c r="P1448" i="20"/>
  <c r="BK1448" i="20"/>
  <c r="J1448" i="20"/>
  <c r="BE1448" i="20" s="1"/>
  <c r="BI1445" i="20"/>
  <c r="BH1445" i="20"/>
  <c r="BG1445" i="20"/>
  <c r="BF1445" i="20"/>
  <c r="T1445" i="20"/>
  <c r="R1445" i="20"/>
  <c r="P1445" i="20"/>
  <c r="BK1445" i="20"/>
  <c r="J1445" i="20"/>
  <c r="BE1445" i="20" s="1"/>
  <c r="BI1442" i="20"/>
  <c r="BH1442" i="20"/>
  <c r="BG1442" i="20"/>
  <c r="BF1442" i="20"/>
  <c r="T1442" i="20"/>
  <c r="R1442" i="20"/>
  <c r="P1442" i="20"/>
  <c r="BK1442" i="20"/>
  <c r="J1442" i="20"/>
  <c r="BE1442" i="20" s="1"/>
  <c r="BI1439" i="20"/>
  <c r="BH1439" i="20"/>
  <c r="BG1439" i="20"/>
  <c r="BF1439" i="20"/>
  <c r="T1439" i="20"/>
  <c r="R1439" i="20"/>
  <c r="P1439" i="20"/>
  <c r="BK1439" i="20"/>
  <c r="J1439" i="20"/>
  <c r="BE1439" i="20" s="1"/>
  <c r="BI1436" i="20"/>
  <c r="BH1436" i="20"/>
  <c r="BG1436" i="20"/>
  <c r="BF1436" i="20"/>
  <c r="T1436" i="20"/>
  <c r="R1436" i="20"/>
  <c r="P1436" i="20"/>
  <c r="BK1436" i="20"/>
  <c r="J1436" i="20"/>
  <c r="BE1436" i="20" s="1"/>
  <c r="BI1433" i="20"/>
  <c r="BH1433" i="20"/>
  <c r="BG1433" i="20"/>
  <c r="BF1433" i="20"/>
  <c r="T1433" i="20"/>
  <c r="R1433" i="20"/>
  <c r="P1433" i="20"/>
  <c r="BK1433" i="20"/>
  <c r="J1433" i="20"/>
  <c r="BE1433" i="20" s="1"/>
  <c r="BI1430" i="20"/>
  <c r="BH1430" i="20"/>
  <c r="BG1430" i="20"/>
  <c r="BF1430" i="20"/>
  <c r="T1430" i="20"/>
  <c r="R1430" i="20"/>
  <c r="P1430" i="20"/>
  <c r="BK1430" i="20"/>
  <c r="J1430" i="20"/>
  <c r="BE1430" i="20" s="1"/>
  <c r="BI1427" i="20"/>
  <c r="BH1427" i="20"/>
  <c r="BG1427" i="20"/>
  <c r="BF1427" i="20"/>
  <c r="T1427" i="20"/>
  <c r="R1427" i="20"/>
  <c r="P1427" i="20"/>
  <c r="BK1427" i="20"/>
  <c r="J1427" i="20"/>
  <c r="BE1427" i="20" s="1"/>
  <c r="BI1424" i="20"/>
  <c r="BH1424" i="20"/>
  <c r="BG1424" i="20"/>
  <c r="BF1424" i="20"/>
  <c r="T1424" i="20"/>
  <c r="R1424" i="20"/>
  <c r="P1424" i="20"/>
  <c r="BK1424" i="20"/>
  <c r="J1424" i="20"/>
  <c r="BE1424" i="20" s="1"/>
  <c r="BI1421" i="20"/>
  <c r="BH1421" i="20"/>
  <c r="BG1421" i="20"/>
  <c r="BF1421" i="20"/>
  <c r="T1421" i="20"/>
  <c r="R1421" i="20"/>
  <c r="P1421" i="20"/>
  <c r="BK1421" i="20"/>
  <c r="J1421" i="20"/>
  <c r="BE1421" i="20" s="1"/>
  <c r="BI1418" i="20"/>
  <c r="BH1418" i="20"/>
  <c r="BG1418" i="20"/>
  <c r="BF1418" i="20"/>
  <c r="T1418" i="20"/>
  <c r="R1418" i="20"/>
  <c r="P1418" i="20"/>
  <c r="BK1418" i="20"/>
  <c r="J1418" i="20"/>
  <c r="BE1418" i="20" s="1"/>
  <c r="BI1415" i="20"/>
  <c r="BH1415" i="20"/>
  <c r="BG1415" i="20"/>
  <c r="BF1415" i="20"/>
  <c r="T1415" i="20"/>
  <c r="R1415" i="20"/>
  <c r="P1415" i="20"/>
  <c r="BK1415" i="20"/>
  <c r="J1415" i="20"/>
  <c r="BE1415" i="20" s="1"/>
  <c r="BI1412" i="20"/>
  <c r="BH1412" i="20"/>
  <c r="BG1412" i="20"/>
  <c r="BF1412" i="20"/>
  <c r="T1412" i="20"/>
  <c r="R1412" i="20"/>
  <c r="P1412" i="20"/>
  <c r="BK1412" i="20"/>
  <c r="J1412" i="20"/>
  <c r="BE1412" i="20" s="1"/>
  <c r="BI1409" i="20"/>
  <c r="BH1409" i="20"/>
  <c r="BG1409" i="20"/>
  <c r="BF1409" i="20"/>
  <c r="T1409" i="20"/>
  <c r="R1409" i="20"/>
  <c r="P1409" i="20"/>
  <c r="BK1409" i="20"/>
  <c r="J1409" i="20"/>
  <c r="BE1409" i="20" s="1"/>
  <c r="BI1406" i="20"/>
  <c r="BH1406" i="20"/>
  <c r="BG1406" i="20"/>
  <c r="BF1406" i="20"/>
  <c r="T1406" i="20"/>
  <c r="R1406" i="20"/>
  <c r="P1406" i="20"/>
  <c r="BK1406" i="20"/>
  <c r="J1406" i="20"/>
  <c r="BE1406" i="20" s="1"/>
  <c r="BI1403" i="20"/>
  <c r="BH1403" i="20"/>
  <c r="BG1403" i="20"/>
  <c r="BF1403" i="20"/>
  <c r="T1403" i="20"/>
  <c r="R1403" i="20"/>
  <c r="P1403" i="20"/>
  <c r="BK1403" i="20"/>
  <c r="J1403" i="20"/>
  <c r="BE1403" i="20" s="1"/>
  <c r="BI1400" i="20"/>
  <c r="BH1400" i="20"/>
  <c r="BG1400" i="20"/>
  <c r="BF1400" i="20"/>
  <c r="T1400" i="20"/>
  <c r="R1400" i="20"/>
  <c r="P1400" i="20"/>
  <c r="BK1400" i="20"/>
  <c r="J1400" i="20"/>
  <c r="BE1400" i="20" s="1"/>
  <c r="BI1397" i="20"/>
  <c r="BH1397" i="20"/>
  <c r="BG1397" i="20"/>
  <c r="BF1397" i="20"/>
  <c r="T1397" i="20"/>
  <c r="R1397" i="20"/>
  <c r="P1397" i="20"/>
  <c r="BK1397" i="20"/>
  <c r="J1397" i="20"/>
  <c r="BE1397" i="20" s="1"/>
  <c r="BI1394" i="20"/>
  <c r="BH1394" i="20"/>
  <c r="BG1394" i="20"/>
  <c r="BF1394" i="20"/>
  <c r="T1394" i="20"/>
  <c r="R1394" i="20"/>
  <c r="P1394" i="20"/>
  <c r="BK1394" i="20"/>
  <c r="J1394" i="20"/>
  <c r="BE1394" i="20" s="1"/>
  <c r="BI1391" i="20"/>
  <c r="BH1391" i="20"/>
  <c r="BG1391" i="20"/>
  <c r="BF1391" i="20"/>
  <c r="T1391" i="20"/>
  <c r="R1391" i="20"/>
  <c r="P1391" i="20"/>
  <c r="BK1391" i="20"/>
  <c r="J1391" i="20"/>
  <c r="BE1391" i="20" s="1"/>
  <c r="BI1388" i="20"/>
  <c r="BH1388" i="20"/>
  <c r="BG1388" i="20"/>
  <c r="BF1388" i="20"/>
  <c r="T1388" i="20"/>
  <c r="R1388" i="20"/>
  <c r="P1388" i="20"/>
  <c r="BK1388" i="20"/>
  <c r="J1388" i="20"/>
  <c r="BE1388" i="20" s="1"/>
  <c r="BI1385" i="20"/>
  <c r="BH1385" i="20"/>
  <c r="BG1385" i="20"/>
  <c r="BF1385" i="20"/>
  <c r="T1385" i="20"/>
  <c r="R1385" i="20"/>
  <c r="P1385" i="20"/>
  <c r="BK1385" i="20"/>
  <c r="J1385" i="20"/>
  <c r="BE1385" i="20" s="1"/>
  <c r="BI1382" i="20"/>
  <c r="BH1382" i="20"/>
  <c r="BG1382" i="20"/>
  <c r="BF1382" i="20"/>
  <c r="T1382" i="20"/>
  <c r="R1382" i="20"/>
  <c r="P1382" i="20"/>
  <c r="BK1382" i="20"/>
  <c r="J1382" i="20"/>
  <c r="BE1382" i="20" s="1"/>
  <c r="BI1379" i="20"/>
  <c r="BH1379" i="20"/>
  <c r="BG1379" i="20"/>
  <c r="BF1379" i="20"/>
  <c r="T1379" i="20"/>
  <c r="R1379" i="20"/>
  <c r="P1379" i="20"/>
  <c r="BK1379" i="20"/>
  <c r="J1379" i="20"/>
  <c r="BE1379" i="20" s="1"/>
  <c r="BI1376" i="20"/>
  <c r="BH1376" i="20"/>
  <c r="BG1376" i="20"/>
  <c r="BF1376" i="20"/>
  <c r="T1376" i="20"/>
  <c r="R1376" i="20"/>
  <c r="P1376" i="20"/>
  <c r="BK1376" i="20"/>
  <c r="J1376" i="20"/>
  <c r="BE1376" i="20" s="1"/>
  <c r="BI1373" i="20"/>
  <c r="BH1373" i="20"/>
  <c r="BG1373" i="20"/>
  <c r="BF1373" i="20"/>
  <c r="T1373" i="20"/>
  <c r="R1373" i="20"/>
  <c r="P1373" i="20"/>
  <c r="BK1373" i="20"/>
  <c r="J1373" i="20"/>
  <c r="BE1373" i="20" s="1"/>
  <c r="BI1370" i="20"/>
  <c r="BH1370" i="20"/>
  <c r="BG1370" i="20"/>
  <c r="BF1370" i="20"/>
  <c r="T1370" i="20"/>
  <c r="R1370" i="20"/>
  <c r="P1370" i="20"/>
  <c r="BK1370" i="20"/>
  <c r="J1370" i="20"/>
  <c r="BE1370" i="20" s="1"/>
  <c r="BI1367" i="20"/>
  <c r="BH1367" i="20"/>
  <c r="BG1367" i="20"/>
  <c r="BF1367" i="20"/>
  <c r="T1367" i="20"/>
  <c r="R1367" i="20"/>
  <c r="P1367" i="20"/>
  <c r="BK1367" i="20"/>
  <c r="J1367" i="20"/>
  <c r="BE1367" i="20" s="1"/>
  <c r="BI1364" i="20"/>
  <c r="BH1364" i="20"/>
  <c r="BG1364" i="20"/>
  <c r="BF1364" i="20"/>
  <c r="T1364" i="20"/>
  <c r="R1364" i="20"/>
  <c r="P1364" i="20"/>
  <c r="BK1364" i="20"/>
  <c r="J1364" i="20"/>
  <c r="BE1364" i="20" s="1"/>
  <c r="BI1361" i="20"/>
  <c r="BH1361" i="20"/>
  <c r="BG1361" i="20"/>
  <c r="BF1361" i="20"/>
  <c r="BE1361" i="20"/>
  <c r="T1361" i="20"/>
  <c r="R1361" i="20"/>
  <c r="P1361" i="20"/>
  <c r="BK1361" i="20"/>
  <c r="J1361" i="20"/>
  <c r="BI1358" i="20"/>
  <c r="BH1358" i="20"/>
  <c r="BG1358" i="20"/>
  <c r="BF1358" i="20"/>
  <c r="T1358" i="20"/>
  <c r="R1358" i="20"/>
  <c r="P1358" i="20"/>
  <c r="BK1358" i="20"/>
  <c r="J1358" i="20"/>
  <c r="BE1358" i="20" s="1"/>
  <c r="BI1355" i="20"/>
  <c r="BH1355" i="20"/>
  <c r="BG1355" i="20"/>
  <c r="BF1355" i="20"/>
  <c r="T1355" i="20"/>
  <c r="R1355" i="20"/>
  <c r="P1355" i="20"/>
  <c r="BK1355" i="20"/>
  <c r="J1355" i="20"/>
  <c r="BE1355" i="20" s="1"/>
  <c r="BI1351" i="20"/>
  <c r="BH1351" i="20"/>
  <c r="BG1351" i="20"/>
  <c r="BF1351" i="20"/>
  <c r="T1351" i="20"/>
  <c r="R1351" i="20"/>
  <c r="P1351" i="20"/>
  <c r="BK1351" i="20"/>
  <c r="J1351" i="20"/>
  <c r="BE1351" i="20" s="1"/>
  <c r="BI1348" i="20"/>
  <c r="BH1348" i="20"/>
  <c r="BG1348" i="20"/>
  <c r="BF1348" i="20"/>
  <c r="T1348" i="20"/>
  <c r="R1348" i="20"/>
  <c r="P1348" i="20"/>
  <c r="BK1348" i="20"/>
  <c r="J1348" i="20"/>
  <c r="BE1348" i="20" s="1"/>
  <c r="BI1345" i="20"/>
  <c r="BH1345" i="20"/>
  <c r="BG1345" i="20"/>
  <c r="BF1345" i="20"/>
  <c r="T1345" i="20"/>
  <c r="R1345" i="20"/>
  <c r="P1345" i="20"/>
  <c r="BK1345" i="20"/>
  <c r="J1345" i="20"/>
  <c r="BE1345" i="20" s="1"/>
  <c r="BI1342" i="20"/>
  <c r="BH1342" i="20"/>
  <c r="BG1342" i="20"/>
  <c r="BF1342" i="20"/>
  <c r="BE1342" i="20"/>
  <c r="T1342" i="20"/>
  <c r="R1342" i="20"/>
  <c r="P1342" i="20"/>
  <c r="BK1342" i="20"/>
  <c r="J1342" i="20"/>
  <c r="BI1339" i="20"/>
  <c r="BH1339" i="20"/>
  <c r="BG1339" i="20"/>
  <c r="BF1339" i="20"/>
  <c r="T1339" i="20"/>
  <c r="R1339" i="20"/>
  <c r="P1339" i="20"/>
  <c r="BK1339" i="20"/>
  <c r="J1339" i="20"/>
  <c r="BE1339" i="20" s="1"/>
  <c r="BI1336" i="20"/>
  <c r="BH1336" i="20"/>
  <c r="BG1336" i="20"/>
  <c r="BF1336" i="20"/>
  <c r="BE1336" i="20"/>
  <c r="T1336" i="20"/>
  <c r="R1336" i="20"/>
  <c r="P1336" i="20"/>
  <c r="BK1336" i="20"/>
  <c r="J1336" i="20"/>
  <c r="BI1333" i="20"/>
  <c r="BH1333" i="20"/>
  <c r="BG1333" i="20"/>
  <c r="BF1333" i="20"/>
  <c r="T1333" i="20"/>
  <c r="R1333" i="20"/>
  <c r="P1333" i="20"/>
  <c r="BK1333" i="20"/>
  <c r="J1333" i="20"/>
  <c r="BE1333" i="20" s="1"/>
  <c r="BI1330" i="20"/>
  <c r="BH1330" i="20"/>
  <c r="BG1330" i="20"/>
  <c r="BF1330" i="20"/>
  <c r="BE1330" i="20"/>
  <c r="T1330" i="20"/>
  <c r="R1330" i="20"/>
  <c r="P1330" i="20"/>
  <c r="BK1330" i="20"/>
  <c r="J1330" i="20"/>
  <c r="BI1327" i="20"/>
  <c r="BH1327" i="20"/>
  <c r="BG1327" i="20"/>
  <c r="BF1327" i="20"/>
  <c r="T1327" i="20"/>
  <c r="R1327" i="20"/>
  <c r="P1327" i="20"/>
  <c r="BK1327" i="20"/>
  <c r="J1327" i="20"/>
  <c r="BE1327" i="20" s="1"/>
  <c r="BI1324" i="20"/>
  <c r="BH1324" i="20"/>
  <c r="BG1324" i="20"/>
  <c r="BF1324" i="20"/>
  <c r="BE1324" i="20"/>
  <c r="T1324" i="20"/>
  <c r="R1324" i="20"/>
  <c r="P1324" i="20"/>
  <c r="BK1324" i="20"/>
  <c r="J1324" i="20"/>
  <c r="BI1321" i="20"/>
  <c r="BH1321" i="20"/>
  <c r="BG1321" i="20"/>
  <c r="BF1321" i="20"/>
  <c r="T1321" i="20"/>
  <c r="R1321" i="20"/>
  <c r="P1321" i="20"/>
  <c r="BK1321" i="20"/>
  <c r="J1321" i="20"/>
  <c r="BE1321" i="20" s="1"/>
  <c r="BI1318" i="20"/>
  <c r="BH1318" i="20"/>
  <c r="BG1318" i="20"/>
  <c r="BF1318" i="20"/>
  <c r="BE1318" i="20"/>
  <c r="T1318" i="20"/>
  <c r="R1318" i="20"/>
  <c r="P1318" i="20"/>
  <c r="BK1318" i="20"/>
  <c r="J1318" i="20"/>
  <c r="BI1315" i="20"/>
  <c r="BH1315" i="20"/>
  <c r="BG1315" i="20"/>
  <c r="BF1315" i="20"/>
  <c r="T1315" i="20"/>
  <c r="R1315" i="20"/>
  <c r="P1315" i="20"/>
  <c r="BK1315" i="20"/>
  <c r="J1315" i="20"/>
  <c r="BE1315" i="20" s="1"/>
  <c r="BI1312" i="20"/>
  <c r="BH1312" i="20"/>
  <c r="BG1312" i="20"/>
  <c r="BF1312" i="20"/>
  <c r="BE1312" i="20"/>
  <c r="T1312" i="20"/>
  <c r="R1312" i="20"/>
  <c r="P1312" i="20"/>
  <c r="BK1312" i="20"/>
  <c r="J1312" i="20"/>
  <c r="BI1309" i="20"/>
  <c r="BH1309" i="20"/>
  <c r="BG1309" i="20"/>
  <c r="BF1309" i="20"/>
  <c r="T1309" i="20"/>
  <c r="R1309" i="20"/>
  <c r="P1309" i="20"/>
  <c r="BK1309" i="20"/>
  <c r="J1309" i="20"/>
  <c r="BE1309" i="20" s="1"/>
  <c r="BI1306" i="20"/>
  <c r="BH1306" i="20"/>
  <c r="BG1306" i="20"/>
  <c r="BF1306" i="20"/>
  <c r="BE1306" i="20"/>
  <c r="T1306" i="20"/>
  <c r="R1306" i="20"/>
  <c r="P1306" i="20"/>
  <c r="BK1306" i="20"/>
  <c r="J1306" i="20"/>
  <c r="BI1303" i="20"/>
  <c r="BH1303" i="20"/>
  <c r="BG1303" i="20"/>
  <c r="BF1303" i="20"/>
  <c r="T1303" i="20"/>
  <c r="R1303" i="20"/>
  <c r="P1303" i="20"/>
  <c r="BK1303" i="20"/>
  <c r="J1303" i="20"/>
  <c r="BE1303" i="20" s="1"/>
  <c r="BI1300" i="20"/>
  <c r="BH1300" i="20"/>
  <c r="BG1300" i="20"/>
  <c r="BF1300" i="20"/>
  <c r="BE1300" i="20"/>
  <c r="T1300" i="20"/>
  <c r="R1300" i="20"/>
  <c r="P1300" i="20"/>
  <c r="BK1300" i="20"/>
  <c r="J1300" i="20"/>
  <c r="BI1297" i="20"/>
  <c r="BH1297" i="20"/>
  <c r="BG1297" i="20"/>
  <c r="BF1297" i="20"/>
  <c r="T1297" i="20"/>
  <c r="R1297" i="20"/>
  <c r="P1297" i="20"/>
  <c r="BK1297" i="20"/>
  <c r="J1297" i="20"/>
  <c r="BE1297" i="20" s="1"/>
  <c r="BI1294" i="20"/>
  <c r="BH1294" i="20"/>
  <c r="BG1294" i="20"/>
  <c r="BF1294" i="20"/>
  <c r="BE1294" i="20"/>
  <c r="T1294" i="20"/>
  <c r="R1294" i="20"/>
  <c r="P1294" i="20"/>
  <c r="BK1294" i="20"/>
  <c r="J1294" i="20"/>
  <c r="BI1291" i="20"/>
  <c r="BH1291" i="20"/>
  <c r="BG1291" i="20"/>
  <c r="BF1291" i="20"/>
  <c r="T1291" i="20"/>
  <c r="R1291" i="20"/>
  <c r="P1291" i="20"/>
  <c r="BK1291" i="20"/>
  <c r="J1291" i="20"/>
  <c r="BE1291" i="20" s="1"/>
  <c r="BI1288" i="20"/>
  <c r="BH1288" i="20"/>
  <c r="BG1288" i="20"/>
  <c r="BF1288" i="20"/>
  <c r="BE1288" i="20"/>
  <c r="T1288" i="20"/>
  <c r="R1288" i="20"/>
  <c r="P1288" i="20"/>
  <c r="BK1288" i="20"/>
  <c r="J1288" i="20"/>
  <c r="BI1285" i="20"/>
  <c r="BH1285" i="20"/>
  <c r="BG1285" i="20"/>
  <c r="BF1285" i="20"/>
  <c r="T1285" i="20"/>
  <c r="R1285" i="20"/>
  <c r="P1285" i="20"/>
  <c r="BK1285" i="20"/>
  <c r="J1285" i="20"/>
  <c r="BE1285" i="20" s="1"/>
  <c r="BI1282" i="20"/>
  <c r="BH1282" i="20"/>
  <c r="BG1282" i="20"/>
  <c r="BF1282" i="20"/>
  <c r="BE1282" i="20"/>
  <c r="T1282" i="20"/>
  <c r="R1282" i="20"/>
  <c r="P1282" i="20"/>
  <c r="BK1282" i="20"/>
  <c r="J1282" i="20"/>
  <c r="BI1279" i="20"/>
  <c r="BH1279" i="20"/>
  <c r="BG1279" i="20"/>
  <c r="BF1279" i="20"/>
  <c r="T1279" i="20"/>
  <c r="R1279" i="20"/>
  <c r="P1279" i="20"/>
  <c r="BK1279" i="20"/>
  <c r="J1279" i="20"/>
  <c r="BE1279" i="20" s="1"/>
  <c r="BI1276" i="20"/>
  <c r="BH1276" i="20"/>
  <c r="BG1276" i="20"/>
  <c r="BF1276" i="20"/>
  <c r="BE1276" i="20"/>
  <c r="T1276" i="20"/>
  <c r="R1276" i="20"/>
  <c r="P1276" i="20"/>
  <c r="BK1276" i="20"/>
  <c r="J1276" i="20"/>
  <c r="BI1273" i="20"/>
  <c r="BH1273" i="20"/>
  <c r="BG1273" i="20"/>
  <c r="BF1273" i="20"/>
  <c r="T1273" i="20"/>
  <c r="R1273" i="20"/>
  <c r="P1273" i="20"/>
  <c r="BK1273" i="20"/>
  <c r="J1273" i="20"/>
  <c r="BE1273" i="20" s="1"/>
  <c r="BI1270" i="20"/>
  <c r="BH1270" i="20"/>
  <c r="BG1270" i="20"/>
  <c r="BF1270" i="20"/>
  <c r="BE1270" i="20"/>
  <c r="T1270" i="20"/>
  <c r="R1270" i="20"/>
  <c r="P1270" i="20"/>
  <c r="BK1270" i="20"/>
  <c r="J1270" i="20"/>
  <c r="BI1267" i="20"/>
  <c r="BH1267" i="20"/>
  <c r="BG1267" i="20"/>
  <c r="BF1267" i="20"/>
  <c r="T1267" i="20"/>
  <c r="R1267" i="20"/>
  <c r="P1267" i="20"/>
  <c r="BK1267" i="20"/>
  <c r="J1267" i="20"/>
  <c r="BE1267" i="20" s="1"/>
  <c r="BI1264" i="20"/>
  <c r="BH1264" i="20"/>
  <c r="BG1264" i="20"/>
  <c r="BF1264" i="20"/>
  <c r="BE1264" i="20"/>
  <c r="T1264" i="20"/>
  <c r="R1264" i="20"/>
  <c r="P1264" i="20"/>
  <c r="BK1264" i="20"/>
  <c r="J1264" i="20"/>
  <c r="BI1261" i="20"/>
  <c r="BH1261" i="20"/>
  <c r="BG1261" i="20"/>
  <c r="BF1261" i="20"/>
  <c r="T1261" i="20"/>
  <c r="R1261" i="20"/>
  <c r="P1261" i="20"/>
  <c r="BK1261" i="20"/>
  <c r="J1261" i="20"/>
  <c r="BE1261" i="20" s="1"/>
  <c r="BI1258" i="20"/>
  <c r="BH1258" i="20"/>
  <c r="BG1258" i="20"/>
  <c r="BF1258" i="20"/>
  <c r="BE1258" i="20"/>
  <c r="T1258" i="20"/>
  <c r="R1258" i="20"/>
  <c r="P1258" i="20"/>
  <c r="BK1258" i="20"/>
  <c r="J1258" i="20"/>
  <c r="BI1255" i="20"/>
  <c r="BH1255" i="20"/>
  <c r="BG1255" i="20"/>
  <c r="BF1255" i="20"/>
  <c r="T1255" i="20"/>
  <c r="R1255" i="20"/>
  <c r="P1255" i="20"/>
  <c r="BK1255" i="20"/>
  <c r="J1255" i="20"/>
  <c r="BE1255" i="20" s="1"/>
  <c r="BI1252" i="20"/>
  <c r="BH1252" i="20"/>
  <c r="BG1252" i="20"/>
  <c r="BF1252" i="20"/>
  <c r="BE1252" i="20"/>
  <c r="T1252" i="20"/>
  <c r="R1252" i="20"/>
  <c r="P1252" i="20"/>
  <c r="BK1252" i="20"/>
  <c r="J1252" i="20"/>
  <c r="BI1249" i="20"/>
  <c r="BH1249" i="20"/>
  <c r="BG1249" i="20"/>
  <c r="BF1249" i="20"/>
  <c r="T1249" i="20"/>
  <c r="R1249" i="20"/>
  <c r="P1249" i="20"/>
  <c r="BK1249" i="20"/>
  <c r="J1249" i="20"/>
  <c r="BE1249" i="20" s="1"/>
  <c r="BI1246" i="20"/>
  <c r="BH1246" i="20"/>
  <c r="BG1246" i="20"/>
  <c r="BF1246" i="20"/>
  <c r="BE1246" i="20"/>
  <c r="T1246" i="20"/>
  <c r="R1246" i="20"/>
  <c r="P1246" i="20"/>
  <c r="BK1246" i="20"/>
  <c r="J1246" i="20"/>
  <c r="BI1243" i="20"/>
  <c r="BH1243" i="20"/>
  <c r="BG1243" i="20"/>
  <c r="BF1243" i="20"/>
  <c r="T1243" i="20"/>
  <c r="R1243" i="20"/>
  <c r="P1243" i="20"/>
  <c r="BK1243" i="20"/>
  <c r="J1243" i="20"/>
  <c r="BE1243" i="20" s="1"/>
  <c r="BI1240" i="20"/>
  <c r="BH1240" i="20"/>
  <c r="BG1240" i="20"/>
  <c r="BF1240" i="20"/>
  <c r="BE1240" i="20"/>
  <c r="T1240" i="20"/>
  <c r="R1240" i="20"/>
  <c r="P1240" i="20"/>
  <c r="BK1240" i="20"/>
  <c r="BK1239" i="20" s="1"/>
  <c r="J1239" i="20" s="1"/>
  <c r="J86" i="20" s="1"/>
  <c r="J1240" i="20"/>
  <c r="BI1236" i="20"/>
  <c r="BH1236" i="20"/>
  <c r="BG1236" i="20"/>
  <c r="BF1236" i="20"/>
  <c r="T1236" i="20"/>
  <c r="R1236" i="20"/>
  <c r="P1236" i="20"/>
  <c r="BK1236" i="20"/>
  <c r="J1236" i="20"/>
  <c r="BE1236" i="20" s="1"/>
  <c r="BI1233" i="20"/>
  <c r="BH1233" i="20"/>
  <c r="BG1233" i="20"/>
  <c r="BF1233" i="20"/>
  <c r="T1233" i="20"/>
  <c r="R1233" i="20"/>
  <c r="P1233" i="20"/>
  <c r="BK1233" i="20"/>
  <c r="J1233" i="20"/>
  <c r="BE1233" i="20" s="1"/>
  <c r="BI1230" i="20"/>
  <c r="BH1230" i="20"/>
  <c r="BG1230" i="20"/>
  <c r="BF1230" i="20"/>
  <c r="T1230" i="20"/>
  <c r="R1230" i="20"/>
  <c r="P1230" i="20"/>
  <c r="BK1230" i="20"/>
  <c r="J1230" i="20"/>
  <c r="BE1230" i="20" s="1"/>
  <c r="BI1227" i="20"/>
  <c r="BH1227" i="20"/>
  <c r="BG1227" i="20"/>
  <c r="BF1227" i="20"/>
  <c r="T1227" i="20"/>
  <c r="R1227" i="20"/>
  <c r="P1227" i="20"/>
  <c r="BK1227" i="20"/>
  <c r="J1227" i="20"/>
  <c r="BE1227" i="20" s="1"/>
  <c r="BI1224" i="20"/>
  <c r="BH1224" i="20"/>
  <c r="BG1224" i="20"/>
  <c r="BF1224" i="20"/>
  <c r="T1224" i="20"/>
  <c r="R1224" i="20"/>
  <c r="P1224" i="20"/>
  <c r="BK1224" i="20"/>
  <c r="J1224" i="20"/>
  <c r="BE1224" i="20" s="1"/>
  <c r="BI1221" i="20"/>
  <c r="BH1221" i="20"/>
  <c r="BG1221" i="20"/>
  <c r="BF1221" i="20"/>
  <c r="T1221" i="20"/>
  <c r="R1221" i="20"/>
  <c r="P1221" i="20"/>
  <c r="BK1221" i="20"/>
  <c r="J1221" i="20"/>
  <c r="BE1221" i="20" s="1"/>
  <c r="BI1218" i="20"/>
  <c r="BH1218" i="20"/>
  <c r="BG1218" i="20"/>
  <c r="BF1218" i="20"/>
  <c r="T1218" i="20"/>
  <c r="R1218" i="20"/>
  <c r="P1218" i="20"/>
  <c r="BK1218" i="20"/>
  <c r="J1218" i="20"/>
  <c r="BE1218" i="20" s="1"/>
  <c r="BI1215" i="20"/>
  <c r="BH1215" i="20"/>
  <c r="BG1215" i="20"/>
  <c r="BF1215" i="20"/>
  <c r="T1215" i="20"/>
  <c r="R1215" i="20"/>
  <c r="P1215" i="20"/>
  <c r="BK1215" i="20"/>
  <c r="J1215" i="20"/>
  <c r="BE1215" i="20" s="1"/>
  <c r="BI1212" i="20"/>
  <c r="BH1212" i="20"/>
  <c r="BG1212" i="20"/>
  <c r="BF1212" i="20"/>
  <c r="T1212" i="20"/>
  <c r="R1212" i="20"/>
  <c r="P1212" i="20"/>
  <c r="BK1212" i="20"/>
  <c r="J1212" i="20"/>
  <c r="BE1212" i="20" s="1"/>
  <c r="BI1209" i="20"/>
  <c r="BH1209" i="20"/>
  <c r="BG1209" i="20"/>
  <c r="BF1209" i="20"/>
  <c r="T1209" i="20"/>
  <c r="R1209" i="20"/>
  <c r="P1209" i="20"/>
  <c r="BK1209" i="20"/>
  <c r="J1209" i="20"/>
  <c r="BE1209" i="20" s="1"/>
  <c r="BI1206" i="20"/>
  <c r="BH1206" i="20"/>
  <c r="BG1206" i="20"/>
  <c r="BF1206" i="20"/>
  <c r="T1206" i="20"/>
  <c r="R1206" i="20"/>
  <c r="P1206" i="20"/>
  <c r="BK1206" i="20"/>
  <c r="J1206" i="20"/>
  <c r="BE1206" i="20" s="1"/>
  <c r="BI1203" i="20"/>
  <c r="BH1203" i="20"/>
  <c r="BG1203" i="20"/>
  <c r="BF1203" i="20"/>
  <c r="T1203" i="20"/>
  <c r="R1203" i="20"/>
  <c r="P1203" i="20"/>
  <c r="BK1203" i="20"/>
  <c r="J1203" i="20"/>
  <c r="BE1203" i="20" s="1"/>
  <c r="BI1200" i="20"/>
  <c r="BH1200" i="20"/>
  <c r="BG1200" i="20"/>
  <c r="BF1200" i="20"/>
  <c r="T1200" i="20"/>
  <c r="R1200" i="20"/>
  <c r="P1200" i="20"/>
  <c r="BK1200" i="20"/>
  <c r="J1200" i="20"/>
  <c r="BE1200" i="20" s="1"/>
  <c r="BI1197" i="20"/>
  <c r="BH1197" i="20"/>
  <c r="BG1197" i="20"/>
  <c r="BF1197" i="20"/>
  <c r="T1197" i="20"/>
  <c r="R1197" i="20"/>
  <c r="P1197" i="20"/>
  <c r="BK1197" i="20"/>
  <c r="J1197" i="20"/>
  <c r="BE1197" i="20" s="1"/>
  <c r="BI1194" i="20"/>
  <c r="BH1194" i="20"/>
  <c r="BG1194" i="20"/>
  <c r="BF1194" i="20"/>
  <c r="T1194" i="20"/>
  <c r="R1194" i="20"/>
  <c r="P1194" i="20"/>
  <c r="BK1194" i="20"/>
  <c r="J1194" i="20"/>
  <c r="BE1194" i="20" s="1"/>
  <c r="BI1191" i="20"/>
  <c r="BH1191" i="20"/>
  <c r="BG1191" i="20"/>
  <c r="BF1191" i="20"/>
  <c r="BE1191" i="20"/>
  <c r="T1191" i="20"/>
  <c r="R1191" i="20"/>
  <c r="P1191" i="20"/>
  <c r="BK1191" i="20"/>
  <c r="J1191" i="20"/>
  <c r="BI1188" i="20"/>
  <c r="BH1188" i="20"/>
  <c r="BG1188" i="20"/>
  <c r="BF1188" i="20"/>
  <c r="T1188" i="20"/>
  <c r="R1188" i="20"/>
  <c r="P1188" i="20"/>
  <c r="BK1188" i="20"/>
  <c r="J1188" i="20"/>
  <c r="BE1188" i="20" s="1"/>
  <c r="BI1185" i="20"/>
  <c r="BH1185" i="20"/>
  <c r="BG1185" i="20"/>
  <c r="BF1185" i="20"/>
  <c r="BE1185" i="20"/>
  <c r="T1185" i="20"/>
  <c r="R1185" i="20"/>
  <c r="P1185" i="20"/>
  <c r="BK1185" i="20"/>
  <c r="J1185" i="20"/>
  <c r="BI1182" i="20"/>
  <c r="BH1182" i="20"/>
  <c r="BG1182" i="20"/>
  <c r="BF1182" i="20"/>
  <c r="T1182" i="20"/>
  <c r="R1182" i="20"/>
  <c r="P1182" i="20"/>
  <c r="BK1182" i="20"/>
  <c r="J1182" i="20"/>
  <c r="BE1182" i="20" s="1"/>
  <c r="BI1179" i="20"/>
  <c r="BH1179" i="20"/>
  <c r="BG1179" i="20"/>
  <c r="BF1179" i="20"/>
  <c r="BE1179" i="20"/>
  <c r="T1179" i="20"/>
  <c r="R1179" i="20"/>
  <c r="P1179" i="20"/>
  <c r="BK1179" i="20"/>
  <c r="J1179" i="20"/>
  <c r="BI1176" i="20"/>
  <c r="BH1176" i="20"/>
  <c r="BG1176" i="20"/>
  <c r="BF1176" i="20"/>
  <c r="T1176" i="20"/>
  <c r="R1176" i="20"/>
  <c r="P1176" i="20"/>
  <c r="BK1176" i="20"/>
  <c r="J1176" i="20"/>
  <c r="BE1176" i="20" s="1"/>
  <c r="BI1173" i="20"/>
  <c r="BH1173" i="20"/>
  <c r="BG1173" i="20"/>
  <c r="BF1173" i="20"/>
  <c r="BE1173" i="20"/>
  <c r="T1173" i="20"/>
  <c r="R1173" i="20"/>
  <c r="P1173" i="20"/>
  <c r="BK1173" i="20"/>
  <c r="J1173" i="20"/>
  <c r="BI1170" i="20"/>
  <c r="BH1170" i="20"/>
  <c r="BG1170" i="20"/>
  <c r="BF1170" i="20"/>
  <c r="T1170" i="20"/>
  <c r="R1170" i="20"/>
  <c r="P1170" i="20"/>
  <c r="BK1170" i="20"/>
  <c r="J1170" i="20"/>
  <c r="BE1170" i="20" s="1"/>
  <c r="BI1167" i="20"/>
  <c r="BH1167" i="20"/>
  <c r="BG1167" i="20"/>
  <c r="BF1167" i="20"/>
  <c r="BE1167" i="20"/>
  <c r="T1167" i="20"/>
  <c r="R1167" i="20"/>
  <c r="P1167" i="20"/>
  <c r="BK1167" i="20"/>
  <c r="J1167" i="20"/>
  <c r="BI1164" i="20"/>
  <c r="BH1164" i="20"/>
  <c r="BG1164" i="20"/>
  <c r="BF1164" i="20"/>
  <c r="T1164" i="20"/>
  <c r="R1164" i="20"/>
  <c r="P1164" i="20"/>
  <c r="BK1164" i="20"/>
  <c r="J1164" i="20"/>
  <c r="BE1164" i="20" s="1"/>
  <c r="BI1161" i="20"/>
  <c r="BH1161" i="20"/>
  <c r="BG1161" i="20"/>
  <c r="BF1161" i="20"/>
  <c r="BE1161" i="20"/>
  <c r="T1161" i="20"/>
  <c r="R1161" i="20"/>
  <c r="P1161" i="20"/>
  <c r="BK1161" i="20"/>
  <c r="J1161" i="20"/>
  <c r="BI1158" i="20"/>
  <c r="BH1158" i="20"/>
  <c r="BG1158" i="20"/>
  <c r="BF1158" i="20"/>
  <c r="T1158" i="20"/>
  <c r="R1158" i="20"/>
  <c r="P1158" i="20"/>
  <c r="BK1158" i="20"/>
  <c r="J1158" i="20"/>
  <c r="BE1158" i="20" s="1"/>
  <c r="BI1155" i="20"/>
  <c r="BH1155" i="20"/>
  <c r="BG1155" i="20"/>
  <c r="BF1155" i="20"/>
  <c r="BE1155" i="20"/>
  <c r="T1155" i="20"/>
  <c r="R1155" i="20"/>
  <c r="P1155" i="20"/>
  <c r="BK1155" i="20"/>
  <c r="J1155" i="20"/>
  <c r="BI1152" i="20"/>
  <c r="BH1152" i="20"/>
  <c r="BG1152" i="20"/>
  <c r="BF1152" i="20"/>
  <c r="T1152" i="20"/>
  <c r="R1152" i="20"/>
  <c r="P1152" i="20"/>
  <c r="BK1152" i="20"/>
  <c r="J1152" i="20"/>
  <c r="BE1152" i="20" s="1"/>
  <c r="BI1149" i="20"/>
  <c r="BH1149" i="20"/>
  <c r="BG1149" i="20"/>
  <c r="BF1149" i="20"/>
  <c r="BE1149" i="20"/>
  <c r="T1149" i="20"/>
  <c r="R1149" i="20"/>
  <c r="P1149" i="20"/>
  <c r="BK1149" i="20"/>
  <c r="J1149" i="20"/>
  <c r="BI1146" i="20"/>
  <c r="BH1146" i="20"/>
  <c r="BG1146" i="20"/>
  <c r="BF1146" i="20"/>
  <c r="T1146" i="20"/>
  <c r="R1146" i="20"/>
  <c r="P1146" i="20"/>
  <c r="BK1146" i="20"/>
  <c r="J1146" i="20"/>
  <c r="BE1146" i="20" s="1"/>
  <c r="BI1143" i="20"/>
  <c r="BH1143" i="20"/>
  <c r="BG1143" i="20"/>
  <c r="BF1143" i="20"/>
  <c r="BE1143" i="20"/>
  <c r="T1143" i="20"/>
  <c r="R1143" i="20"/>
  <c r="P1143" i="20"/>
  <c r="BK1143" i="20"/>
  <c r="J1143" i="20"/>
  <c r="BI1140" i="20"/>
  <c r="BH1140" i="20"/>
  <c r="BG1140" i="20"/>
  <c r="BF1140" i="20"/>
  <c r="T1140" i="20"/>
  <c r="R1140" i="20"/>
  <c r="P1140" i="20"/>
  <c r="BK1140" i="20"/>
  <c r="J1140" i="20"/>
  <c r="BE1140" i="20" s="1"/>
  <c r="BI1137" i="20"/>
  <c r="BH1137" i="20"/>
  <c r="BG1137" i="20"/>
  <c r="BF1137" i="20"/>
  <c r="BE1137" i="20"/>
  <c r="T1137" i="20"/>
  <c r="R1137" i="20"/>
  <c r="P1137" i="20"/>
  <c r="BK1137" i="20"/>
  <c r="J1137" i="20"/>
  <c r="BI1134" i="20"/>
  <c r="BH1134" i="20"/>
  <c r="BG1134" i="20"/>
  <c r="BF1134" i="20"/>
  <c r="T1134" i="20"/>
  <c r="R1134" i="20"/>
  <c r="P1134" i="20"/>
  <c r="BK1134" i="20"/>
  <c r="J1134" i="20"/>
  <c r="BE1134" i="20" s="1"/>
  <c r="BI1131" i="20"/>
  <c r="BH1131" i="20"/>
  <c r="BG1131" i="20"/>
  <c r="BF1131" i="20"/>
  <c r="BE1131" i="20"/>
  <c r="T1131" i="20"/>
  <c r="R1131" i="20"/>
  <c r="P1131" i="20"/>
  <c r="BK1131" i="20"/>
  <c r="J1131" i="20"/>
  <c r="BI1128" i="20"/>
  <c r="BH1128" i="20"/>
  <c r="BG1128" i="20"/>
  <c r="BF1128" i="20"/>
  <c r="T1128" i="20"/>
  <c r="R1128" i="20"/>
  <c r="P1128" i="20"/>
  <c r="BK1128" i="20"/>
  <c r="J1128" i="20"/>
  <c r="BE1128" i="20" s="1"/>
  <c r="BI1125" i="20"/>
  <c r="BH1125" i="20"/>
  <c r="BG1125" i="20"/>
  <c r="BF1125" i="20"/>
  <c r="BE1125" i="20"/>
  <c r="T1125" i="20"/>
  <c r="R1125" i="20"/>
  <c r="P1125" i="20"/>
  <c r="BK1125" i="20"/>
  <c r="J1125" i="20"/>
  <c r="BI1121" i="20"/>
  <c r="BH1121" i="20"/>
  <c r="BG1121" i="20"/>
  <c r="BF1121" i="20"/>
  <c r="T1121" i="20"/>
  <c r="R1121" i="20"/>
  <c r="P1121" i="20"/>
  <c r="BK1121" i="20"/>
  <c r="J1121" i="20"/>
  <c r="BE1121" i="20" s="1"/>
  <c r="BI1118" i="20"/>
  <c r="BH1118" i="20"/>
  <c r="BG1118" i="20"/>
  <c r="BF1118" i="20"/>
  <c r="T1118" i="20"/>
  <c r="R1118" i="20"/>
  <c r="P1118" i="20"/>
  <c r="BK1118" i="20"/>
  <c r="J1118" i="20"/>
  <c r="BE1118" i="20" s="1"/>
  <c r="BI1115" i="20"/>
  <c r="BH1115" i="20"/>
  <c r="BG1115" i="20"/>
  <c r="BF1115" i="20"/>
  <c r="T1115" i="20"/>
  <c r="R1115" i="20"/>
  <c r="P1115" i="20"/>
  <c r="BK1115" i="20"/>
  <c r="J1115" i="20"/>
  <c r="BE1115" i="20" s="1"/>
  <c r="BI1112" i="20"/>
  <c r="BH1112" i="20"/>
  <c r="BG1112" i="20"/>
  <c r="BF1112" i="20"/>
  <c r="T1112" i="20"/>
  <c r="R1112" i="20"/>
  <c r="P1112" i="20"/>
  <c r="BK1112" i="20"/>
  <c r="J1112" i="20"/>
  <c r="BE1112" i="20" s="1"/>
  <c r="BI1109" i="20"/>
  <c r="BH1109" i="20"/>
  <c r="BG1109" i="20"/>
  <c r="BF1109" i="20"/>
  <c r="T1109" i="20"/>
  <c r="R1109" i="20"/>
  <c r="P1109" i="20"/>
  <c r="BK1109" i="20"/>
  <c r="J1109" i="20"/>
  <c r="BE1109" i="20" s="1"/>
  <c r="BI1106" i="20"/>
  <c r="BH1106" i="20"/>
  <c r="BG1106" i="20"/>
  <c r="BF1106" i="20"/>
  <c r="T1106" i="20"/>
  <c r="R1106" i="20"/>
  <c r="P1106" i="20"/>
  <c r="BK1106" i="20"/>
  <c r="J1106" i="20"/>
  <c r="BE1106" i="20" s="1"/>
  <c r="BI1103" i="20"/>
  <c r="BH1103" i="20"/>
  <c r="BG1103" i="20"/>
  <c r="BF1103" i="20"/>
  <c r="T1103" i="20"/>
  <c r="R1103" i="20"/>
  <c r="P1103" i="20"/>
  <c r="BK1103" i="20"/>
  <c r="J1103" i="20"/>
  <c r="BE1103" i="20" s="1"/>
  <c r="BI1100" i="20"/>
  <c r="BH1100" i="20"/>
  <c r="BG1100" i="20"/>
  <c r="BF1100" i="20"/>
  <c r="T1100" i="20"/>
  <c r="R1100" i="20"/>
  <c r="P1100" i="20"/>
  <c r="BK1100" i="20"/>
  <c r="J1100" i="20"/>
  <c r="BE1100" i="20" s="1"/>
  <c r="BI1097" i="20"/>
  <c r="BH1097" i="20"/>
  <c r="BG1097" i="20"/>
  <c r="BF1097" i="20"/>
  <c r="T1097" i="20"/>
  <c r="R1097" i="20"/>
  <c r="P1097" i="20"/>
  <c r="BK1097" i="20"/>
  <c r="J1097" i="20"/>
  <c r="BE1097" i="20" s="1"/>
  <c r="BI1094" i="20"/>
  <c r="BH1094" i="20"/>
  <c r="BG1094" i="20"/>
  <c r="BF1094" i="20"/>
  <c r="T1094" i="20"/>
  <c r="R1094" i="20"/>
  <c r="P1094" i="20"/>
  <c r="BK1094" i="20"/>
  <c r="J1094" i="20"/>
  <c r="BE1094" i="20" s="1"/>
  <c r="BI1091" i="20"/>
  <c r="BH1091" i="20"/>
  <c r="BG1091" i="20"/>
  <c r="BF1091" i="20"/>
  <c r="T1091" i="20"/>
  <c r="R1091" i="20"/>
  <c r="P1091" i="20"/>
  <c r="BK1091" i="20"/>
  <c r="J1091" i="20"/>
  <c r="BE1091" i="20" s="1"/>
  <c r="BI1088" i="20"/>
  <c r="BH1088" i="20"/>
  <c r="BG1088" i="20"/>
  <c r="BF1088" i="20"/>
  <c r="BE1088" i="20"/>
  <c r="T1088" i="20"/>
  <c r="R1088" i="20"/>
  <c r="P1088" i="20"/>
  <c r="BK1088" i="20"/>
  <c r="J1088" i="20"/>
  <c r="BI1085" i="20"/>
  <c r="BH1085" i="20"/>
  <c r="BG1085" i="20"/>
  <c r="BF1085" i="20"/>
  <c r="BE1085" i="20"/>
  <c r="T1085" i="20"/>
  <c r="R1085" i="20"/>
  <c r="P1085" i="20"/>
  <c r="BK1085" i="20"/>
  <c r="J1085" i="20"/>
  <c r="BI1082" i="20"/>
  <c r="BH1082" i="20"/>
  <c r="BG1082" i="20"/>
  <c r="BF1082" i="20"/>
  <c r="BE1082" i="20"/>
  <c r="T1082" i="20"/>
  <c r="R1082" i="20"/>
  <c r="P1082" i="20"/>
  <c r="BK1082" i="20"/>
  <c r="J1082" i="20"/>
  <c r="BI1079" i="20"/>
  <c r="BH1079" i="20"/>
  <c r="BG1079" i="20"/>
  <c r="BF1079" i="20"/>
  <c r="BE1079" i="20"/>
  <c r="T1079" i="20"/>
  <c r="R1079" i="20"/>
  <c r="P1079" i="20"/>
  <c r="BK1079" i="20"/>
  <c r="J1079" i="20"/>
  <c r="BI1076" i="20"/>
  <c r="BH1076" i="20"/>
  <c r="BG1076" i="20"/>
  <c r="BF1076" i="20"/>
  <c r="BE1076" i="20"/>
  <c r="T1076" i="20"/>
  <c r="R1076" i="20"/>
  <c r="P1076" i="20"/>
  <c r="BK1076" i="20"/>
  <c r="J1076" i="20"/>
  <c r="BI1073" i="20"/>
  <c r="BH1073" i="20"/>
  <c r="BG1073" i="20"/>
  <c r="BF1073" i="20"/>
  <c r="BE1073" i="20"/>
  <c r="T1073" i="20"/>
  <c r="R1073" i="20"/>
  <c r="P1073" i="20"/>
  <c r="BK1073" i="20"/>
  <c r="J1073" i="20"/>
  <c r="BI1070" i="20"/>
  <c r="BH1070" i="20"/>
  <c r="BG1070" i="20"/>
  <c r="BF1070" i="20"/>
  <c r="BE1070" i="20"/>
  <c r="T1070" i="20"/>
  <c r="R1070" i="20"/>
  <c r="P1070" i="20"/>
  <c r="BK1070" i="20"/>
  <c r="J1070" i="20"/>
  <c r="BI1067" i="20"/>
  <c r="BH1067" i="20"/>
  <c r="BG1067" i="20"/>
  <c r="BF1067" i="20"/>
  <c r="BE1067" i="20"/>
  <c r="T1067" i="20"/>
  <c r="R1067" i="20"/>
  <c r="P1067" i="20"/>
  <c r="BK1067" i="20"/>
  <c r="J1067" i="20"/>
  <c r="BI1064" i="20"/>
  <c r="BH1064" i="20"/>
  <c r="BG1064" i="20"/>
  <c r="BF1064" i="20"/>
  <c r="BE1064" i="20"/>
  <c r="T1064" i="20"/>
  <c r="R1064" i="20"/>
  <c r="P1064" i="20"/>
  <c r="BK1064" i="20"/>
  <c r="J1064" i="20"/>
  <c r="BI1061" i="20"/>
  <c r="BH1061" i="20"/>
  <c r="BG1061" i="20"/>
  <c r="BF1061" i="20"/>
  <c r="BE1061" i="20"/>
  <c r="T1061" i="20"/>
  <c r="R1061" i="20"/>
  <c r="P1061" i="20"/>
  <c r="BK1061" i="20"/>
  <c r="J1061" i="20"/>
  <c r="BI1058" i="20"/>
  <c r="BH1058" i="20"/>
  <c r="BG1058" i="20"/>
  <c r="BF1058" i="20"/>
  <c r="BE1058" i="20"/>
  <c r="T1058" i="20"/>
  <c r="R1058" i="20"/>
  <c r="P1058" i="20"/>
  <c r="BK1058" i="20"/>
  <c r="J1058" i="20"/>
  <c r="BI1055" i="20"/>
  <c r="BH1055" i="20"/>
  <c r="BG1055" i="20"/>
  <c r="BF1055" i="20"/>
  <c r="BE1055" i="20"/>
  <c r="T1055" i="20"/>
  <c r="R1055" i="20"/>
  <c r="P1055" i="20"/>
  <c r="BK1055" i="20"/>
  <c r="J1055" i="20"/>
  <c r="BI1052" i="20"/>
  <c r="BH1052" i="20"/>
  <c r="BG1052" i="20"/>
  <c r="BF1052" i="20"/>
  <c r="BE1052" i="20"/>
  <c r="T1052" i="20"/>
  <c r="R1052" i="20"/>
  <c r="P1052" i="20"/>
  <c r="BK1052" i="20"/>
  <c r="J1052" i="20"/>
  <c r="BI1049" i="20"/>
  <c r="BH1049" i="20"/>
  <c r="BG1049" i="20"/>
  <c r="BF1049" i="20"/>
  <c r="BE1049" i="20"/>
  <c r="T1049" i="20"/>
  <c r="R1049" i="20"/>
  <c r="P1049" i="20"/>
  <c r="BK1049" i="20"/>
  <c r="J1049" i="20"/>
  <c r="BI1046" i="20"/>
  <c r="BH1046" i="20"/>
  <c r="BG1046" i="20"/>
  <c r="BF1046" i="20"/>
  <c r="BE1046" i="20"/>
  <c r="T1046" i="20"/>
  <c r="R1046" i="20"/>
  <c r="P1046" i="20"/>
  <c r="BK1046" i="20"/>
  <c r="J1046" i="20"/>
  <c r="BI1043" i="20"/>
  <c r="BH1043" i="20"/>
  <c r="BG1043" i="20"/>
  <c r="BF1043" i="20"/>
  <c r="T1043" i="20"/>
  <c r="R1043" i="20"/>
  <c r="P1043" i="20"/>
  <c r="BK1043" i="20"/>
  <c r="J1043" i="20"/>
  <c r="BE1043" i="20" s="1"/>
  <c r="BI1040" i="20"/>
  <c r="BH1040" i="20"/>
  <c r="BG1040" i="20"/>
  <c r="BF1040" i="20"/>
  <c r="BE1040" i="20"/>
  <c r="T1040" i="20"/>
  <c r="R1040" i="20"/>
  <c r="P1040" i="20"/>
  <c r="BK1040" i="20"/>
  <c r="J1040" i="20"/>
  <c r="BI1037" i="20"/>
  <c r="BH1037" i="20"/>
  <c r="BG1037" i="20"/>
  <c r="BF1037" i="20"/>
  <c r="T1037" i="20"/>
  <c r="R1037" i="20"/>
  <c r="P1037" i="20"/>
  <c r="BK1037" i="20"/>
  <c r="J1037" i="20"/>
  <c r="BE1037" i="20" s="1"/>
  <c r="BI1034" i="20"/>
  <c r="BH1034" i="20"/>
  <c r="BG1034" i="20"/>
  <c r="BF1034" i="20"/>
  <c r="BE1034" i="20"/>
  <c r="T1034" i="20"/>
  <c r="R1034" i="20"/>
  <c r="P1034" i="20"/>
  <c r="BK1034" i="20"/>
  <c r="J1034" i="20"/>
  <c r="BI1031" i="20"/>
  <c r="BH1031" i="20"/>
  <c r="BG1031" i="20"/>
  <c r="BF1031" i="20"/>
  <c r="T1031" i="20"/>
  <c r="R1031" i="20"/>
  <c r="P1031" i="20"/>
  <c r="BK1031" i="20"/>
  <c r="J1031" i="20"/>
  <c r="BE1031" i="20" s="1"/>
  <c r="BI1028" i="20"/>
  <c r="BH1028" i="20"/>
  <c r="BG1028" i="20"/>
  <c r="BF1028" i="20"/>
  <c r="T1028" i="20"/>
  <c r="R1028" i="20"/>
  <c r="P1028" i="20"/>
  <c r="BK1028" i="20"/>
  <c r="J1028" i="20"/>
  <c r="BE1028" i="20" s="1"/>
  <c r="BI1025" i="20"/>
  <c r="BH1025" i="20"/>
  <c r="BG1025" i="20"/>
  <c r="BF1025" i="20"/>
  <c r="T1025" i="20"/>
  <c r="R1025" i="20"/>
  <c r="P1025" i="20"/>
  <c r="BK1025" i="20"/>
  <c r="J1025" i="20"/>
  <c r="BE1025" i="20" s="1"/>
  <c r="BI1022" i="20"/>
  <c r="BH1022" i="20"/>
  <c r="BG1022" i="20"/>
  <c r="BF1022" i="20"/>
  <c r="BE1022" i="20"/>
  <c r="T1022" i="20"/>
  <c r="R1022" i="20"/>
  <c r="P1022" i="20"/>
  <c r="BK1022" i="20"/>
  <c r="J1022" i="20"/>
  <c r="BI1019" i="20"/>
  <c r="BH1019" i="20"/>
  <c r="BG1019" i="20"/>
  <c r="BF1019" i="20"/>
  <c r="T1019" i="20"/>
  <c r="R1019" i="20"/>
  <c r="P1019" i="20"/>
  <c r="BK1019" i="20"/>
  <c r="J1019" i="20"/>
  <c r="BE1019" i="20" s="1"/>
  <c r="BI1016" i="20"/>
  <c r="BH1016" i="20"/>
  <c r="BG1016" i="20"/>
  <c r="BF1016" i="20"/>
  <c r="BE1016" i="20"/>
  <c r="T1016" i="20"/>
  <c r="R1016" i="20"/>
  <c r="P1016" i="20"/>
  <c r="BK1016" i="20"/>
  <c r="J1016" i="20"/>
  <c r="BI1013" i="20"/>
  <c r="BH1013" i="20"/>
  <c r="BG1013" i="20"/>
  <c r="BF1013" i="20"/>
  <c r="T1013" i="20"/>
  <c r="R1013" i="20"/>
  <c r="P1013" i="20"/>
  <c r="BK1013" i="20"/>
  <c r="J1013" i="20"/>
  <c r="BE1013" i="20" s="1"/>
  <c r="BI1010" i="20"/>
  <c r="BH1010" i="20"/>
  <c r="BG1010" i="20"/>
  <c r="BF1010" i="20"/>
  <c r="BE1010" i="20"/>
  <c r="T1010" i="20"/>
  <c r="R1010" i="20"/>
  <c r="P1010" i="20"/>
  <c r="BK1010" i="20"/>
  <c r="BK1009" i="20" s="1"/>
  <c r="J1010" i="20"/>
  <c r="BI1005" i="20"/>
  <c r="BH1005" i="20"/>
  <c r="BG1005" i="20"/>
  <c r="BF1005" i="20"/>
  <c r="BE1005" i="20"/>
  <c r="T1005" i="20"/>
  <c r="R1005" i="20"/>
  <c r="P1005" i="20"/>
  <c r="BK1005" i="20"/>
  <c r="J1005" i="20"/>
  <c r="BI1002" i="20"/>
  <c r="BH1002" i="20"/>
  <c r="BG1002" i="20"/>
  <c r="BF1002" i="20"/>
  <c r="T1002" i="20"/>
  <c r="R1002" i="20"/>
  <c r="P1002" i="20"/>
  <c r="BK1002" i="20"/>
  <c r="J1002" i="20"/>
  <c r="BE1002" i="20" s="1"/>
  <c r="BI999" i="20"/>
  <c r="BH999" i="20"/>
  <c r="BG999" i="20"/>
  <c r="BF999" i="20"/>
  <c r="BE999" i="20"/>
  <c r="T999" i="20"/>
  <c r="R999" i="20"/>
  <c r="P999" i="20"/>
  <c r="BK999" i="20"/>
  <c r="J999" i="20"/>
  <c r="BI996" i="20"/>
  <c r="BH996" i="20"/>
  <c r="BG996" i="20"/>
  <c r="BF996" i="20"/>
  <c r="T996" i="20"/>
  <c r="R996" i="20"/>
  <c r="P996" i="20"/>
  <c r="BK996" i="20"/>
  <c r="J996" i="20"/>
  <c r="BE996" i="20" s="1"/>
  <c r="BI993" i="20"/>
  <c r="BH993" i="20"/>
  <c r="BG993" i="20"/>
  <c r="BF993" i="20"/>
  <c r="BE993" i="20"/>
  <c r="T993" i="20"/>
  <c r="R993" i="20"/>
  <c r="P993" i="20"/>
  <c r="BK993" i="20"/>
  <c r="J993" i="20"/>
  <c r="BI990" i="20"/>
  <c r="BH990" i="20"/>
  <c r="BG990" i="20"/>
  <c r="BF990" i="20"/>
  <c r="T990" i="20"/>
  <c r="R990" i="20"/>
  <c r="P990" i="20"/>
  <c r="BK990" i="20"/>
  <c r="J990" i="20"/>
  <c r="BE990" i="20" s="1"/>
  <c r="BI987" i="20"/>
  <c r="BH987" i="20"/>
  <c r="BG987" i="20"/>
  <c r="BF987" i="20"/>
  <c r="T987" i="20"/>
  <c r="R987" i="20"/>
  <c r="P987" i="20"/>
  <c r="BK987" i="20"/>
  <c r="J987" i="20"/>
  <c r="BE987" i="20" s="1"/>
  <c r="BI984" i="20"/>
  <c r="BH984" i="20"/>
  <c r="BG984" i="20"/>
  <c r="BF984" i="20"/>
  <c r="T984" i="20"/>
  <c r="R984" i="20"/>
  <c r="P984" i="20"/>
  <c r="BK984" i="20"/>
  <c r="J984" i="20"/>
  <c r="BE984" i="20" s="1"/>
  <c r="BI981" i="20"/>
  <c r="BH981" i="20"/>
  <c r="BG981" i="20"/>
  <c r="BF981" i="20"/>
  <c r="BE981" i="20"/>
  <c r="T981" i="20"/>
  <c r="R981" i="20"/>
  <c r="P981" i="20"/>
  <c r="BK981" i="20"/>
  <c r="J981" i="20"/>
  <c r="BI978" i="20"/>
  <c r="BH978" i="20"/>
  <c r="BG978" i="20"/>
  <c r="BF978" i="20"/>
  <c r="T978" i="20"/>
  <c r="R978" i="20"/>
  <c r="P978" i="20"/>
  <c r="BK978" i="20"/>
  <c r="J978" i="20"/>
  <c r="BE978" i="20" s="1"/>
  <c r="BI975" i="20"/>
  <c r="BH975" i="20"/>
  <c r="BG975" i="20"/>
  <c r="BF975" i="20"/>
  <c r="BE975" i="20"/>
  <c r="T975" i="20"/>
  <c r="R975" i="20"/>
  <c r="P975" i="20"/>
  <c r="BK975" i="20"/>
  <c r="J975" i="20"/>
  <c r="BI972" i="20"/>
  <c r="BH972" i="20"/>
  <c r="BG972" i="20"/>
  <c r="BF972" i="20"/>
  <c r="T972" i="20"/>
  <c r="R972" i="20"/>
  <c r="P972" i="20"/>
  <c r="BK972" i="20"/>
  <c r="J972" i="20"/>
  <c r="BE972" i="20" s="1"/>
  <c r="BI969" i="20"/>
  <c r="BH969" i="20"/>
  <c r="BG969" i="20"/>
  <c r="BF969" i="20"/>
  <c r="T969" i="20"/>
  <c r="R969" i="20"/>
  <c r="P969" i="20"/>
  <c r="BK969" i="20"/>
  <c r="J969" i="20"/>
  <c r="BE969" i="20" s="1"/>
  <c r="BI966" i="20"/>
  <c r="BH966" i="20"/>
  <c r="BG966" i="20"/>
  <c r="BF966" i="20"/>
  <c r="T966" i="20"/>
  <c r="R966" i="20"/>
  <c r="P966" i="20"/>
  <c r="BK966" i="20"/>
  <c r="J966" i="20"/>
  <c r="BE966" i="20" s="1"/>
  <c r="BI963" i="20"/>
  <c r="BH963" i="20"/>
  <c r="BG963" i="20"/>
  <c r="BF963" i="20"/>
  <c r="T963" i="20"/>
  <c r="R963" i="20"/>
  <c r="P963" i="20"/>
  <c r="BK963" i="20"/>
  <c r="J963" i="20"/>
  <c r="BE963" i="20" s="1"/>
  <c r="BI960" i="20"/>
  <c r="BH960" i="20"/>
  <c r="BG960" i="20"/>
  <c r="BF960" i="20"/>
  <c r="T960" i="20"/>
  <c r="R960" i="20"/>
  <c r="P960" i="20"/>
  <c r="BK960" i="20"/>
  <c r="J960" i="20"/>
  <c r="BE960" i="20" s="1"/>
  <c r="BI957" i="20"/>
  <c r="BH957" i="20"/>
  <c r="BG957" i="20"/>
  <c r="BF957" i="20"/>
  <c r="BE957" i="20"/>
  <c r="T957" i="20"/>
  <c r="R957" i="20"/>
  <c r="P957" i="20"/>
  <c r="BK957" i="20"/>
  <c r="J957" i="20"/>
  <c r="BI954" i="20"/>
  <c r="BH954" i="20"/>
  <c r="BG954" i="20"/>
  <c r="BF954" i="20"/>
  <c r="T954" i="20"/>
  <c r="R954" i="20"/>
  <c r="P954" i="20"/>
  <c r="BK954" i="20"/>
  <c r="J954" i="20"/>
  <c r="BE954" i="20" s="1"/>
  <c r="BI951" i="20"/>
  <c r="BH951" i="20"/>
  <c r="BG951" i="20"/>
  <c r="BF951" i="20"/>
  <c r="BE951" i="20"/>
  <c r="T951" i="20"/>
  <c r="R951" i="20"/>
  <c r="P951" i="20"/>
  <c r="BK951" i="20"/>
  <c r="J951" i="20"/>
  <c r="BI948" i="20"/>
  <c r="BH948" i="20"/>
  <c r="BG948" i="20"/>
  <c r="BF948" i="20"/>
  <c r="T948" i="20"/>
  <c r="R948" i="20"/>
  <c r="P948" i="20"/>
  <c r="BK948" i="20"/>
  <c r="J948" i="20"/>
  <c r="BE948" i="20" s="1"/>
  <c r="BI945" i="20"/>
  <c r="BH945" i="20"/>
  <c r="BG945" i="20"/>
  <c r="BF945" i="20"/>
  <c r="BE945" i="20"/>
  <c r="T945" i="20"/>
  <c r="R945" i="20"/>
  <c r="P945" i="20"/>
  <c r="BK945" i="20"/>
  <c r="J945" i="20"/>
  <c r="BI942" i="20"/>
  <c r="BH942" i="20"/>
  <c r="BG942" i="20"/>
  <c r="BF942" i="20"/>
  <c r="T942" i="20"/>
  <c r="R942" i="20"/>
  <c r="P942" i="20"/>
  <c r="BK942" i="20"/>
  <c r="J942" i="20"/>
  <c r="BE942" i="20" s="1"/>
  <c r="BI939" i="20"/>
  <c r="BH939" i="20"/>
  <c r="BG939" i="20"/>
  <c r="BF939" i="20"/>
  <c r="BE939" i="20"/>
  <c r="T939" i="20"/>
  <c r="R939" i="20"/>
  <c r="P939" i="20"/>
  <c r="BK939" i="20"/>
  <c r="J939" i="20"/>
  <c r="BI936" i="20"/>
  <c r="BH936" i="20"/>
  <c r="BG936" i="20"/>
  <c r="BF936" i="20"/>
  <c r="T936" i="20"/>
  <c r="R936" i="20"/>
  <c r="P936" i="20"/>
  <c r="BK936" i="20"/>
  <c r="J936" i="20"/>
  <c r="BE936" i="20" s="1"/>
  <c r="BI933" i="20"/>
  <c r="BH933" i="20"/>
  <c r="BG933" i="20"/>
  <c r="BF933" i="20"/>
  <c r="BE933" i="20"/>
  <c r="T933" i="20"/>
  <c r="R933" i="20"/>
  <c r="P933" i="20"/>
  <c r="BK933" i="20"/>
  <c r="J933" i="20"/>
  <c r="BI930" i="20"/>
  <c r="BH930" i="20"/>
  <c r="BG930" i="20"/>
  <c r="BF930" i="20"/>
  <c r="T930" i="20"/>
  <c r="R930" i="20"/>
  <c r="P930" i="20"/>
  <c r="BK930" i="20"/>
  <c r="J930" i="20"/>
  <c r="BE930" i="20" s="1"/>
  <c r="BI927" i="20"/>
  <c r="BH927" i="20"/>
  <c r="BG927" i="20"/>
  <c r="BF927" i="20"/>
  <c r="BE927" i="20"/>
  <c r="T927" i="20"/>
  <c r="R927" i="20"/>
  <c r="P927" i="20"/>
  <c r="BK927" i="20"/>
  <c r="J927" i="20"/>
  <c r="BI924" i="20"/>
  <c r="BH924" i="20"/>
  <c r="BG924" i="20"/>
  <c r="BF924" i="20"/>
  <c r="T924" i="20"/>
  <c r="R924" i="20"/>
  <c r="P924" i="20"/>
  <c r="BK924" i="20"/>
  <c r="J924" i="20"/>
  <c r="BE924" i="20" s="1"/>
  <c r="BI921" i="20"/>
  <c r="BH921" i="20"/>
  <c r="BG921" i="20"/>
  <c r="BF921" i="20"/>
  <c r="BE921" i="20"/>
  <c r="T921" i="20"/>
  <c r="R921" i="20"/>
  <c r="P921" i="20"/>
  <c r="BK921" i="20"/>
  <c r="J921" i="20"/>
  <c r="BI918" i="20"/>
  <c r="BH918" i="20"/>
  <c r="BG918" i="20"/>
  <c r="BF918" i="20"/>
  <c r="T918" i="20"/>
  <c r="R918" i="20"/>
  <c r="P918" i="20"/>
  <c r="BK918" i="20"/>
  <c r="J918" i="20"/>
  <c r="BE918" i="20" s="1"/>
  <c r="BI915" i="20"/>
  <c r="BH915" i="20"/>
  <c r="BG915" i="20"/>
  <c r="BF915" i="20"/>
  <c r="BE915" i="20"/>
  <c r="T915" i="20"/>
  <c r="R915" i="20"/>
  <c r="P915" i="20"/>
  <c r="BK915" i="20"/>
  <c r="J915" i="20"/>
  <c r="BI912" i="20"/>
  <c r="BH912" i="20"/>
  <c r="BG912" i="20"/>
  <c r="BF912" i="20"/>
  <c r="T912" i="20"/>
  <c r="R912" i="20"/>
  <c r="P912" i="20"/>
  <c r="BK912" i="20"/>
  <c r="J912" i="20"/>
  <c r="BE912" i="20" s="1"/>
  <c r="BI909" i="20"/>
  <c r="BH909" i="20"/>
  <c r="BG909" i="20"/>
  <c r="BF909" i="20"/>
  <c r="BE909" i="20"/>
  <c r="T909" i="20"/>
  <c r="R909" i="20"/>
  <c r="P909" i="20"/>
  <c r="BK909" i="20"/>
  <c r="J909" i="20"/>
  <c r="BI906" i="20"/>
  <c r="BH906" i="20"/>
  <c r="BG906" i="20"/>
  <c r="BF906" i="20"/>
  <c r="T906" i="20"/>
  <c r="R906" i="20"/>
  <c r="P906" i="20"/>
  <c r="BK906" i="20"/>
  <c r="J906" i="20"/>
  <c r="BE906" i="20" s="1"/>
  <c r="BI903" i="20"/>
  <c r="BH903" i="20"/>
  <c r="BG903" i="20"/>
  <c r="BF903" i="20"/>
  <c r="BE903" i="20"/>
  <c r="T903" i="20"/>
  <c r="R903" i="20"/>
  <c r="P903" i="20"/>
  <c r="BK903" i="20"/>
  <c r="J903" i="20"/>
  <c r="BI900" i="20"/>
  <c r="BH900" i="20"/>
  <c r="BG900" i="20"/>
  <c r="BF900" i="20"/>
  <c r="T900" i="20"/>
  <c r="R900" i="20"/>
  <c r="P900" i="20"/>
  <c r="BK900" i="20"/>
  <c r="J900" i="20"/>
  <c r="BE900" i="20" s="1"/>
  <c r="BI897" i="20"/>
  <c r="BH897" i="20"/>
  <c r="BG897" i="20"/>
  <c r="BF897" i="20"/>
  <c r="BE897" i="20"/>
  <c r="T897" i="20"/>
  <c r="R897" i="20"/>
  <c r="P897" i="20"/>
  <c r="BK897" i="20"/>
  <c r="J897" i="20"/>
  <c r="BI894" i="20"/>
  <c r="BH894" i="20"/>
  <c r="BG894" i="20"/>
  <c r="BF894" i="20"/>
  <c r="T894" i="20"/>
  <c r="R894" i="20"/>
  <c r="P894" i="20"/>
  <c r="BK894" i="20"/>
  <c r="J894" i="20"/>
  <c r="BE894" i="20" s="1"/>
  <c r="BI891" i="20"/>
  <c r="BH891" i="20"/>
  <c r="BG891" i="20"/>
  <c r="BF891" i="20"/>
  <c r="BE891" i="20"/>
  <c r="T891" i="20"/>
  <c r="R891" i="20"/>
  <c r="P891" i="20"/>
  <c r="BK891" i="20"/>
  <c r="J891" i="20"/>
  <c r="BI887" i="20"/>
  <c r="BH887" i="20"/>
  <c r="BG887" i="20"/>
  <c r="BF887" i="20"/>
  <c r="T887" i="20"/>
  <c r="R887" i="20"/>
  <c r="P887" i="20"/>
  <c r="BK887" i="20"/>
  <c r="J887" i="20"/>
  <c r="BE887" i="20" s="1"/>
  <c r="BI884" i="20"/>
  <c r="BH884" i="20"/>
  <c r="BG884" i="20"/>
  <c r="BF884" i="20"/>
  <c r="T884" i="20"/>
  <c r="R884" i="20"/>
  <c r="P884" i="20"/>
  <c r="BK884" i="20"/>
  <c r="J884" i="20"/>
  <c r="BE884" i="20" s="1"/>
  <c r="BI881" i="20"/>
  <c r="BH881" i="20"/>
  <c r="BG881" i="20"/>
  <c r="BF881" i="20"/>
  <c r="T881" i="20"/>
  <c r="R881" i="20"/>
  <c r="P881" i="20"/>
  <c r="BK881" i="20"/>
  <c r="J881" i="20"/>
  <c r="BE881" i="20" s="1"/>
  <c r="BI878" i="20"/>
  <c r="BH878" i="20"/>
  <c r="BG878" i="20"/>
  <c r="BF878" i="20"/>
  <c r="T878" i="20"/>
  <c r="R878" i="20"/>
  <c r="P878" i="20"/>
  <c r="BK878" i="20"/>
  <c r="J878" i="20"/>
  <c r="BE878" i="20" s="1"/>
  <c r="BI875" i="20"/>
  <c r="BH875" i="20"/>
  <c r="BG875" i="20"/>
  <c r="BF875" i="20"/>
  <c r="T875" i="20"/>
  <c r="R875" i="20"/>
  <c r="P875" i="20"/>
  <c r="BK875" i="20"/>
  <c r="J875" i="20"/>
  <c r="BE875" i="20" s="1"/>
  <c r="BI872" i="20"/>
  <c r="BH872" i="20"/>
  <c r="BG872" i="20"/>
  <c r="BF872" i="20"/>
  <c r="T872" i="20"/>
  <c r="R872" i="20"/>
  <c r="P872" i="20"/>
  <c r="BK872" i="20"/>
  <c r="J872" i="20"/>
  <c r="BE872" i="20" s="1"/>
  <c r="BI869" i="20"/>
  <c r="BH869" i="20"/>
  <c r="BG869" i="20"/>
  <c r="BF869" i="20"/>
  <c r="T869" i="20"/>
  <c r="R869" i="20"/>
  <c r="P869" i="20"/>
  <c r="BK869" i="20"/>
  <c r="J869" i="20"/>
  <c r="BE869" i="20" s="1"/>
  <c r="BI866" i="20"/>
  <c r="BH866" i="20"/>
  <c r="BG866" i="20"/>
  <c r="BF866" i="20"/>
  <c r="T866" i="20"/>
  <c r="R866" i="20"/>
  <c r="P866" i="20"/>
  <c r="BK866" i="20"/>
  <c r="J866" i="20"/>
  <c r="BE866" i="20" s="1"/>
  <c r="BI863" i="20"/>
  <c r="BH863" i="20"/>
  <c r="BG863" i="20"/>
  <c r="BF863" i="20"/>
  <c r="T863" i="20"/>
  <c r="R863" i="20"/>
  <c r="P863" i="20"/>
  <c r="BK863" i="20"/>
  <c r="J863" i="20"/>
  <c r="BE863" i="20" s="1"/>
  <c r="BI860" i="20"/>
  <c r="BH860" i="20"/>
  <c r="BG860" i="20"/>
  <c r="BF860" i="20"/>
  <c r="T860" i="20"/>
  <c r="R860" i="20"/>
  <c r="P860" i="20"/>
  <c r="BK860" i="20"/>
  <c r="J860" i="20"/>
  <c r="BE860" i="20" s="1"/>
  <c r="BI857" i="20"/>
  <c r="BH857" i="20"/>
  <c r="BG857" i="20"/>
  <c r="BF857" i="20"/>
  <c r="T857" i="20"/>
  <c r="R857" i="20"/>
  <c r="P857" i="20"/>
  <c r="BK857" i="20"/>
  <c r="J857" i="20"/>
  <c r="BE857" i="20" s="1"/>
  <c r="BI854" i="20"/>
  <c r="BH854" i="20"/>
  <c r="BG854" i="20"/>
  <c r="BF854" i="20"/>
  <c r="T854" i="20"/>
  <c r="R854" i="20"/>
  <c r="P854" i="20"/>
  <c r="BK854" i="20"/>
  <c r="J854" i="20"/>
  <c r="BE854" i="20" s="1"/>
  <c r="BI851" i="20"/>
  <c r="BH851" i="20"/>
  <c r="BG851" i="20"/>
  <c r="BF851" i="20"/>
  <c r="T851" i="20"/>
  <c r="R851" i="20"/>
  <c r="P851" i="20"/>
  <c r="BK851" i="20"/>
  <c r="J851" i="20"/>
  <c r="BE851" i="20" s="1"/>
  <c r="BI848" i="20"/>
  <c r="BH848" i="20"/>
  <c r="BG848" i="20"/>
  <c r="BF848" i="20"/>
  <c r="T848" i="20"/>
  <c r="R848" i="20"/>
  <c r="P848" i="20"/>
  <c r="BK848" i="20"/>
  <c r="J848" i="20"/>
  <c r="BE848" i="20" s="1"/>
  <c r="BI845" i="20"/>
  <c r="BH845" i="20"/>
  <c r="BG845" i="20"/>
  <c r="BF845" i="20"/>
  <c r="T845" i="20"/>
  <c r="R845" i="20"/>
  <c r="P845" i="20"/>
  <c r="BK845" i="20"/>
  <c r="J845" i="20"/>
  <c r="BE845" i="20" s="1"/>
  <c r="BI842" i="20"/>
  <c r="BH842" i="20"/>
  <c r="BG842" i="20"/>
  <c r="BF842" i="20"/>
  <c r="T842" i="20"/>
  <c r="R842" i="20"/>
  <c r="P842" i="20"/>
  <c r="BK842" i="20"/>
  <c r="J842" i="20"/>
  <c r="BE842" i="20" s="1"/>
  <c r="BI839" i="20"/>
  <c r="BH839" i="20"/>
  <c r="BG839" i="20"/>
  <c r="BF839" i="20"/>
  <c r="T839" i="20"/>
  <c r="R839" i="20"/>
  <c r="P839" i="20"/>
  <c r="BK839" i="20"/>
  <c r="J839" i="20"/>
  <c r="BE839" i="20" s="1"/>
  <c r="BI836" i="20"/>
  <c r="BH836" i="20"/>
  <c r="BG836" i="20"/>
  <c r="BF836" i="20"/>
  <c r="T836" i="20"/>
  <c r="R836" i="20"/>
  <c r="P836" i="20"/>
  <c r="BK836" i="20"/>
  <c r="J836" i="20"/>
  <c r="BE836" i="20" s="1"/>
  <c r="BI833" i="20"/>
  <c r="BH833" i="20"/>
  <c r="BG833" i="20"/>
  <c r="BF833" i="20"/>
  <c r="T833" i="20"/>
  <c r="R833" i="20"/>
  <c r="P833" i="20"/>
  <c r="BK833" i="20"/>
  <c r="J833" i="20"/>
  <c r="BE833" i="20" s="1"/>
  <c r="BI830" i="20"/>
  <c r="BH830" i="20"/>
  <c r="BG830" i="20"/>
  <c r="BF830" i="20"/>
  <c r="T830" i="20"/>
  <c r="R830" i="20"/>
  <c r="P830" i="20"/>
  <c r="BK830" i="20"/>
  <c r="J830" i="20"/>
  <c r="BE830" i="20" s="1"/>
  <c r="BI827" i="20"/>
  <c r="BH827" i="20"/>
  <c r="BG827" i="20"/>
  <c r="BF827" i="20"/>
  <c r="T827" i="20"/>
  <c r="R827" i="20"/>
  <c r="P827" i="20"/>
  <c r="BK827" i="20"/>
  <c r="J827" i="20"/>
  <c r="BE827" i="20" s="1"/>
  <c r="BI824" i="20"/>
  <c r="BH824" i="20"/>
  <c r="BG824" i="20"/>
  <c r="BF824" i="20"/>
  <c r="T824" i="20"/>
  <c r="R824" i="20"/>
  <c r="P824" i="20"/>
  <c r="BK824" i="20"/>
  <c r="J824" i="20"/>
  <c r="BE824" i="20" s="1"/>
  <c r="BI821" i="20"/>
  <c r="BH821" i="20"/>
  <c r="BG821" i="20"/>
  <c r="BF821" i="20"/>
  <c r="T821" i="20"/>
  <c r="R821" i="20"/>
  <c r="P821" i="20"/>
  <c r="BK821" i="20"/>
  <c r="J821" i="20"/>
  <c r="BE821" i="20" s="1"/>
  <c r="BI818" i="20"/>
  <c r="BH818" i="20"/>
  <c r="BG818" i="20"/>
  <c r="BF818" i="20"/>
  <c r="T818" i="20"/>
  <c r="R818" i="20"/>
  <c r="P818" i="20"/>
  <c r="BK818" i="20"/>
  <c r="J818" i="20"/>
  <c r="BE818" i="20" s="1"/>
  <c r="BI815" i="20"/>
  <c r="BH815" i="20"/>
  <c r="BG815" i="20"/>
  <c r="BF815" i="20"/>
  <c r="T815" i="20"/>
  <c r="R815" i="20"/>
  <c r="P815" i="20"/>
  <c r="BK815" i="20"/>
  <c r="J815" i="20"/>
  <c r="BE815" i="20" s="1"/>
  <c r="BI812" i="20"/>
  <c r="BH812" i="20"/>
  <c r="BG812" i="20"/>
  <c r="BF812" i="20"/>
  <c r="T812" i="20"/>
  <c r="R812" i="20"/>
  <c r="P812" i="20"/>
  <c r="BK812" i="20"/>
  <c r="J812" i="20"/>
  <c r="BE812" i="20" s="1"/>
  <c r="BI809" i="20"/>
  <c r="BH809" i="20"/>
  <c r="BG809" i="20"/>
  <c r="BF809" i="20"/>
  <c r="BE809" i="20"/>
  <c r="T809" i="20"/>
  <c r="R809" i="20"/>
  <c r="P809" i="20"/>
  <c r="BK809" i="20"/>
  <c r="J809" i="20"/>
  <c r="BI806" i="20"/>
  <c r="BH806" i="20"/>
  <c r="BG806" i="20"/>
  <c r="BF806" i="20"/>
  <c r="T806" i="20"/>
  <c r="R806" i="20"/>
  <c r="P806" i="20"/>
  <c r="BK806" i="20"/>
  <c r="J806" i="20"/>
  <c r="BE806" i="20" s="1"/>
  <c r="BI803" i="20"/>
  <c r="BH803" i="20"/>
  <c r="BG803" i="20"/>
  <c r="BF803" i="20"/>
  <c r="BE803" i="20"/>
  <c r="T803" i="20"/>
  <c r="R803" i="20"/>
  <c r="P803" i="20"/>
  <c r="BK803" i="20"/>
  <c r="J803" i="20"/>
  <c r="BI800" i="20"/>
  <c r="BH800" i="20"/>
  <c r="BG800" i="20"/>
  <c r="BF800" i="20"/>
  <c r="T800" i="20"/>
  <c r="R800" i="20"/>
  <c r="P800" i="20"/>
  <c r="BK800" i="20"/>
  <c r="J800" i="20"/>
  <c r="BE800" i="20" s="1"/>
  <c r="BI797" i="20"/>
  <c r="BH797" i="20"/>
  <c r="BG797" i="20"/>
  <c r="BF797" i="20"/>
  <c r="T797" i="20"/>
  <c r="R797" i="20"/>
  <c r="P797" i="20"/>
  <c r="BK797" i="20"/>
  <c r="J797" i="20"/>
  <c r="BE797" i="20" s="1"/>
  <c r="BI794" i="20"/>
  <c r="BH794" i="20"/>
  <c r="BG794" i="20"/>
  <c r="BF794" i="20"/>
  <c r="T794" i="20"/>
  <c r="R794" i="20"/>
  <c r="P794" i="20"/>
  <c r="BK794" i="20"/>
  <c r="J794" i="20"/>
  <c r="BE794" i="20" s="1"/>
  <c r="BI791" i="20"/>
  <c r="BH791" i="20"/>
  <c r="BG791" i="20"/>
  <c r="BF791" i="20"/>
  <c r="T791" i="20"/>
  <c r="R791" i="20"/>
  <c r="P791" i="20"/>
  <c r="BK791" i="20"/>
  <c r="J791" i="20"/>
  <c r="BE791" i="20" s="1"/>
  <c r="BI788" i="20"/>
  <c r="BH788" i="20"/>
  <c r="BG788" i="20"/>
  <c r="BF788" i="20"/>
  <c r="T788" i="20"/>
  <c r="R788" i="20"/>
  <c r="P788" i="20"/>
  <c r="BK788" i="20"/>
  <c r="J788" i="20"/>
  <c r="BE788" i="20" s="1"/>
  <c r="BI785" i="20"/>
  <c r="BH785" i="20"/>
  <c r="BG785" i="20"/>
  <c r="BF785" i="20"/>
  <c r="BE785" i="20"/>
  <c r="T785" i="20"/>
  <c r="R785" i="20"/>
  <c r="P785" i="20"/>
  <c r="BK785" i="20"/>
  <c r="J785" i="20"/>
  <c r="BI782" i="20"/>
  <c r="BH782" i="20"/>
  <c r="BG782" i="20"/>
  <c r="BF782" i="20"/>
  <c r="T782" i="20"/>
  <c r="R782" i="20"/>
  <c r="P782" i="20"/>
  <c r="BK782" i="20"/>
  <c r="J782" i="20"/>
  <c r="BE782" i="20" s="1"/>
  <c r="BI779" i="20"/>
  <c r="BH779" i="20"/>
  <c r="BG779" i="20"/>
  <c r="BF779" i="20"/>
  <c r="BE779" i="20"/>
  <c r="T779" i="20"/>
  <c r="R779" i="20"/>
  <c r="P779" i="20"/>
  <c r="BK779" i="20"/>
  <c r="J779" i="20"/>
  <c r="BI776" i="20"/>
  <c r="BH776" i="20"/>
  <c r="BG776" i="20"/>
  <c r="BF776" i="20"/>
  <c r="T776" i="20"/>
  <c r="R776" i="20"/>
  <c r="P776" i="20"/>
  <c r="BK776" i="20"/>
  <c r="J776" i="20"/>
  <c r="BE776" i="20" s="1"/>
  <c r="BI773" i="20"/>
  <c r="BH773" i="20"/>
  <c r="BG773" i="20"/>
  <c r="BF773" i="20"/>
  <c r="BE773" i="20"/>
  <c r="T773" i="20"/>
  <c r="R773" i="20"/>
  <c r="P773" i="20"/>
  <c r="BK773" i="20"/>
  <c r="J773" i="20"/>
  <c r="BI768" i="20"/>
  <c r="BH768" i="20"/>
  <c r="BG768" i="20"/>
  <c r="BF768" i="20"/>
  <c r="T768" i="20"/>
  <c r="R768" i="20"/>
  <c r="P768" i="20"/>
  <c r="BK768" i="20"/>
  <c r="J768" i="20"/>
  <c r="BE768" i="20" s="1"/>
  <c r="BI765" i="20"/>
  <c r="BH765" i="20"/>
  <c r="BG765" i="20"/>
  <c r="BF765" i="20"/>
  <c r="BE765" i="20"/>
  <c r="T765" i="20"/>
  <c r="R765" i="20"/>
  <c r="P765" i="20"/>
  <c r="BK765" i="20"/>
  <c r="J765" i="20"/>
  <c r="BI762" i="20"/>
  <c r="BH762" i="20"/>
  <c r="BG762" i="20"/>
  <c r="BF762" i="20"/>
  <c r="T762" i="20"/>
  <c r="R762" i="20"/>
  <c r="P762" i="20"/>
  <c r="BK762" i="20"/>
  <c r="J762" i="20"/>
  <c r="BE762" i="20" s="1"/>
  <c r="BI759" i="20"/>
  <c r="BH759" i="20"/>
  <c r="BG759" i="20"/>
  <c r="BF759" i="20"/>
  <c r="BE759" i="20"/>
  <c r="T759" i="20"/>
  <c r="R759" i="20"/>
  <c r="P759" i="20"/>
  <c r="BK759" i="20"/>
  <c r="J759" i="20"/>
  <c r="BI756" i="20"/>
  <c r="BH756" i="20"/>
  <c r="BG756" i="20"/>
  <c r="BF756" i="20"/>
  <c r="T756" i="20"/>
  <c r="R756" i="20"/>
  <c r="P756" i="20"/>
  <c r="BK756" i="20"/>
  <c r="J756" i="20"/>
  <c r="BE756" i="20" s="1"/>
  <c r="BI753" i="20"/>
  <c r="BH753" i="20"/>
  <c r="BG753" i="20"/>
  <c r="BF753" i="20"/>
  <c r="BE753" i="20"/>
  <c r="T753" i="20"/>
  <c r="R753" i="20"/>
  <c r="P753" i="20"/>
  <c r="BK753" i="20"/>
  <c r="J753" i="20"/>
  <c r="BI750" i="20"/>
  <c r="BH750" i="20"/>
  <c r="BG750" i="20"/>
  <c r="BF750" i="20"/>
  <c r="T750" i="20"/>
  <c r="R750" i="20"/>
  <c r="P750" i="20"/>
  <c r="BK750" i="20"/>
  <c r="J750" i="20"/>
  <c r="BE750" i="20" s="1"/>
  <c r="BI747" i="20"/>
  <c r="BH747" i="20"/>
  <c r="BG747" i="20"/>
  <c r="BF747" i="20"/>
  <c r="BE747" i="20"/>
  <c r="T747" i="20"/>
  <c r="R747" i="20"/>
  <c r="P747" i="20"/>
  <c r="BK747" i="20"/>
  <c r="J747" i="20"/>
  <c r="BI744" i="20"/>
  <c r="BH744" i="20"/>
  <c r="BG744" i="20"/>
  <c r="BF744" i="20"/>
  <c r="T744" i="20"/>
  <c r="R744" i="20"/>
  <c r="P744" i="20"/>
  <c r="BK744" i="20"/>
  <c r="J744" i="20"/>
  <c r="BE744" i="20" s="1"/>
  <c r="BI741" i="20"/>
  <c r="BH741" i="20"/>
  <c r="BG741" i="20"/>
  <c r="BF741" i="20"/>
  <c r="BE741" i="20"/>
  <c r="T741" i="20"/>
  <c r="R741" i="20"/>
  <c r="P741" i="20"/>
  <c r="BK741" i="20"/>
  <c r="J741" i="20"/>
  <c r="BI738" i="20"/>
  <c r="BH738" i="20"/>
  <c r="BG738" i="20"/>
  <c r="BF738" i="20"/>
  <c r="T738" i="20"/>
  <c r="R738" i="20"/>
  <c r="P738" i="20"/>
  <c r="BK738" i="20"/>
  <c r="J738" i="20"/>
  <c r="BE738" i="20" s="1"/>
  <c r="BI735" i="20"/>
  <c r="BH735" i="20"/>
  <c r="BG735" i="20"/>
  <c r="BF735" i="20"/>
  <c r="BE735" i="20"/>
  <c r="T735" i="20"/>
  <c r="R735" i="20"/>
  <c r="P735" i="20"/>
  <c r="BK735" i="20"/>
  <c r="J735" i="20"/>
  <c r="BI732" i="20"/>
  <c r="BH732" i="20"/>
  <c r="BG732" i="20"/>
  <c r="BF732" i="20"/>
  <c r="T732" i="20"/>
  <c r="T731" i="20" s="1"/>
  <c r="R732" i="20"/>
  <c r="P732" i="20"/>
  <c r="BK732" i="20"/>
  <c r="BK731" i="20" s="1"/>
  <c r="J731" i="20" s="1"/>
  <c r="J79" i="20" s="1"/>
  <c r="J732" i="20"/>
  <c r="BE732" i="20" s="1"/>
  <c r="BI728" i="20"/>
  <c r="BH728" i="20"/>
  <c r="BG728" i="20"/>
  <c r="BF728" i="20"/>
  <c r="T728" i="20"/>
  <c r="R728" i="20"/>
  <c r="P728" i="20"/>
  <c r="BK728" i="20"/>
  <c r="J728" i="20"/>
  <c r="BE728" i="20" s="1"/>
  <c r="BI725" i="20"/>
  <c r="BH725" i="20"/>
  <c r="BG725" i="20"/>
  <c r="BF725" i="20"/>
  <c r="T725" i="20"/>
  <c r="R725" i="20"/>
  <c r="P725" i="20"/>
  <c r="BK725" i="20"/>
  <c r="J725" i="20"/>
  <c r="BE725" i="20" s="1"/>
  <c r="BI722" i="20"/>
  <c r="BH722" i="20"/>
  <c r="BG722" i="20"/>
  <c r="BF722" i="20"/>
  <c r="T722" i="20"/>
  <c r="R722" i="20"/>
  <c r="P722" i="20"/>
  <c r="BK722" i="20"/>
  <c r="J722" i="20"/>
  <c r="BE722" i="20" s="1"/>
  <c r="BI719" i="20"/>
  <c r="BH719" i="20"/>
  <c r="BG719" i="20"/>
  <c r="BF719" i="20"/>
  <c r="BE719" i="20"/>
  <c r="T719" i="20"/>
  <c r="R719" i="20"/>
  <c r="P719" i="20"/>
  <c r="BK719" i="20"/>
  <c r="J719" i="20"/>
  <c r="BI716" i="20"/>
  <c r="BH716" i="20"/>
  <c r="BG716" i="20"/>
  <c r="BF716" i="20"/>
  <c r="T716" i="20"/>
  <c r="R716" i="20"/>
  <c r="P716" i="20"/>
  <c r="BK716" i="20"/>
  <c r="J716" i="20"/>
  <c r="BE716" i="20" s="1"/>
  <c r="BI713" i="20"/>
  <c r="BH713" i="20"/>
  <c r="BG713" i="20"/>
  <c r="BF713" i="20"/>
  <c r="BE713" i="20"/>
  <c r="T713" i="20"/>
  <c r="R713" i="20"/>
  <c r="P713" i="20"/>
  <c r="BK713" i="20"/>
  <c r="J713" i="20"/>
  <c r="BI710" i="20"/>
  <c r="BH710" i="20"/>
  <c r="BG710" i="20"/>
  <c r="BF710" i="20"/>
  <c r="T710" i="20"/>
  <c r="R710" i="20"/>
  <c r="P710" i="20"/>
  <c r="BK710" i="20"/>
  <c r="J710" i="20"/>
  <c r="BE710" i="20" s="1"/>
  <c r="BI707" i="20"/>
  <c r="BH707" i="20"/>
  <c r="BG707" i="20"/>
  <c r="BF707" i="20"/>
  <c r="BE707" i="20"/>
  <c r="T707" i="20"/>
  <c r="R707" i="20"/>
  <c r="P707" i="20"/>
  <c r="BK707" i="20"/>
  <c r="J707" i="20"/>
  <c r="BI704" i="20"/>
  <c r="BH704" i="20"/>
  <c r="BG704" i="20"/>
  <c r="BF704" i="20"/>
  <c r="T704" i="20"/>
  <c r="R704" i="20"/>
  <c r="P704" i="20"/>
  <c r="BK704" i="20"/>
  <c r="J704" i="20"/>
  <c r="BE704" i="20" s="1"/>
  <c r="BI701" i="20"/>
  <c r="BH701" i="20"/>
  <c r="BG701" i="20"/>
  <c r="BF701" i="20"/>
  <c r="T701" i="20"/>
  <c r="R701" i="20"/>
  <c r="P701" i="20"/>
  <c r="BK701" i="20"/>
  <c r="J701" i="20"/>
  <c r="BE701" i="20" s="1"/>
  <c r="BI698" i="20"/>
  <c r="BH698" i="20"/>
  <c r="BG698" i="20"/>
  <c r="BF698" i="20"/>
  <c r="T698" i="20"/>
  <c r="R698" i="20"/>
  <c r="P698" i="20"/>
  <c r="BK698" i="20"/>
  <c r="J698" i="20"/>
  <c r="BE698" i="20" s="1"/>
  <c r="BI695" i="20"/>
  <c r="BH695" i="20"/>
  <c r="BG695" i="20"/>
  <c r="BF695" i="20"/>
  <c r="BE695" i="20"/>
  <c r="T695" i="20"/>
  <c r="R695" i="20"/>
  <c r="P695" i="20"/>
  <c r="BK695" i="20"/>
  <c r="J695" i="20"/>
  <c r="BI692" i="20"/>
  <c r="BH692" i="20"/>
  <c r="BG692" i="20"/>
  <c r="BF692" i="20"/>
  <c r="T692" i="20"/>
  <c r="T691" i="20" s="1"/>
  <c r="T690" i="20" s="1"/>
  <c r="R692" i="20"/>
  <c r="P692" i="20"/>
  <c r="BK692" i="20"/>
  <c r="J692" i="20"/>
  <c r="BE692" i="20" s="1"/>
  <c r="BI687" i="20"/>
  <c r="BH687" i="20"/>
  <c r="BG687" i="20"/>
  <c r="BF687" i="20"/>
  <c r="T687" i="20"/>
  <c r="R687" i="20"/>
  <c r="P687" i="20"/>
  <c r="BK687" i="20"/>
  <c r="J687" i="20"/>
  <c r="BE687" i="20" s="1"/>
  <c r="BI684" i="20"/>
  <c r="BH684" i="20"/>
  <c r="BG684" i="20"/>
  <c r="BF684" i="20"/>
  <c r="BE684" i="20"/>
  <c r="T684" i="20"/>
  <c r="R684" i="20"/>
  <c r="P684" i="20"/>
  <c r="BK684" i="20"/>
  <c r="J684" i="20"/>
  <c r="BI681" i="20"/>
  <c r="BH681" i="20"/>
  <c r="BG681" i="20"/>
  <c r="BF681" i="20"/>
  <c r="T681" i="20"/>
  <c r="R681" i="20"/>
  <c r="P681" i="20"/>
  <c r="BK681" i="20"/>
  <c r="J681" i="20"/>
  <c r="BE681" i="20" s="1"/>
  <c r="BI678" i="20"/>
  <c r="BH678" i="20"/>
  <c r="BG678" i="20"/>
  <c r="BF678" i="20"/>
  <c r="BE678" i="20"/>
  <c r="T678" i="20"/>
  <c r="R678" i="20"/>
  <c r="P678" i="20"/>
  <c r="BK678" i="20"/>
  <c r="J678" i="20"/>
  <c r="BI675" i="20"/>
  <c r="BH675" i="20"/>
  <c r="BG675" i="20"/>
  <c r="BF675" i="20"/>
  <c r="T675" i="20"/>
  <c r="R675" i="20"/>
  <c r="P675" i="20"/>
  <c r="BK675" i="20"/>
  <c r="J675" i="20"/>
  <c r="BE675" i="20" s="1"/>
  <c r="BI672" i="20"/>
  <c r="BH672" i="20"/>
  <c r="BG672" i="20"/>
  <c r="BF672" i="20"/>
  <c r="BE672" i="20"/>
  <c r="T672" i="20"/>
  <c r="R672" i="20"/>
  <c r="P672" i="20"/>
  <c r="BK672" i="20"/>
  <c r="J672" i="20"/>
  <c r="BI669" i="20"/>
  <c r="BH669" i="20"/>
  <c r="BG669" i="20"/>
  <c r="BF669" i="20"/>
  <c r="T669" i="20"/>
  <c r="R669" i="20"/>
  <c r="P669" i="20"/>
  <c r="BK669" i="20"/>
  <c r="J669" i="20"/>
  <c r="BE669" i="20" s="1"/>
  <c r="BI666" i="20"/>
  <c r="BH666" i="20"/>
  <c r="BG666" i="20"/>
  <c r="BF666" i="20"/>
  <c r="T666" i="20"/>
  <c r="R666" i="20"/>
  <c r="P666" i="20"/>
  <c r="BK666" i="20"/>
  <c r="J666" i="20"/>
  <c r="BE666" i="20" s="1"/>
  <c r="BI663" i="20"/>
  <c r="BH663" i="20"/>
  <c r="BG663" i="20"/>
  <c r="BF663" i="20"/>
  <c r="T663" i="20"/>
  <c r="R663" i="20"/>
  <c r="P663" i="20"/>
  <c r="BK663" i="20"/>
  <c r="J663" i="20"/>
  <c r="BE663" i="20" s="1"/>
  <c r="BI660" i="20"/>
  <c r="BH660" i="20"/>
  <c r="BG660" i="20"/>
  <c r="BF660" i="20"/>
  <c r="BE660" i="20"/>
  <c r="T660" i="20"/>
  <c r="R660" i="20"/>
  <c r="P660" i="20"/>
  <c r="BK660" i="20"/>
  <c r="J660" i="20"/>
  <c r="BI657" i="20"/>
  <c r="BH657" i="20"/>
  <c r="BG657" i="20"/>
  <c r="BF657" i="20"/>
  <c r="T657" i="20"/>
  <c r="R657" i="20"/>
  <c r="P657" i="20"/>
  <c r="BK657" i="20"/>
  <c r="J657" i="20"/>
  <c r="BE657" i="20" s="1"/>
  <c r="BI654" i="20"/>
  <c r="BH654" i="20"/>
  <c r="BG654" i="20"/>
  <c r="BF654" i="20"/>
  <c r="BE654" i="20"/>
  <c r="T654" i="20"/>
  <c r="R654" i="20"/>
  <c r="P654" i="20"/>
  <c r="BK654" i="20"/>
  <c r="J654" i="20"/>
  <c r="BI651" i="20"/>
  <c r="BH651" i="20"/>
  <c r="BG651" i="20"/>
  <c r="BF651" i="20"/>
  <c r="T651" i="20"/>
  <c r="R651" i="20"/>
  <c r="P651" i="20"/>
  <c r="BK651" i="20"/>
  <c r="J651" i="20"/>
  <c r="BE651" i="20" s="1"/>
  <c r="BI648" i="20"/>
  <c r="BH648" i="20"/>
  <c r="BG648" i="20"/>
  <c r="BF648" i="20"/>
  <c r="T648" i="20"/>
  <c r="R648" i="20"/>
  <c r="P648" i="20"/>
  <c r="BK648" i="20"/>
  <c r="J648" i="20"/>
  <c r="BE648" i="20" s="1"/>
  <c r="BI645" i="20"/>
  <c r="BH645" i="20"/>
  <c r="BG645" i="20"/>
  <c r="BF645" i="20"/>
  <c r="BE645" i="20"/>
  <c r="T645" i="20"/>
  <c r="R645" i="20"/>
  <c r="P645" i="20"/>
  <c r="BK645" i="20"/>
  <c r="J645" i="20"/>
  <c r="BI642" i="20"/>
  <c r="BH642" i="20"/>
  <c r="BG642" i="20"/>
  <c r="BF642" i="20"/>
  <c r="T642" i="20"/>
  <c r="R642" i="20"/>
  <c r="P642" i="20"/>
  <c r="BK642" i="20"/>
  <c r="J642" i="20"/>
  <c r="BE642" i="20" s="1"/>
  <c r="BI639" i="20"/>
  <c r="BH639" i="20"/>
  <c r="BG639" i="20"/>
  <c r="BF639" i="20"/>
  <c r="BE639" i="20"/>
  <c r="T639" i="20"/>
  <c r="R639" i="20"/>
  <c r="P639" i="20"/>
  <c r="BK639" i="20"/>
  <c r="J639" i="20"/>
  <c r="BI636" i="20"/>
  <c r="BH636" i="20"/>
  <c r="BG636" i="20"/>
  <c r="BF636" i="20"/>
  <c r="T636" i="20"/>
  <c r="R636" i="20"/>
  <c r="P636" i="20"/>
  <c r="BK636" i="20"/>
  <c r="J636" i="20"/>
  <c r="BE636" i="20" s="1"/>
  <c r="BI632" i="20"/>
  <c r="BH632" i="20"/>
  <c r="BG632" i="20"/>
  <c r="BF632" i="20"/>
  <c r="T632" i="20"/>
  <c r="R632" i="20"/>
  <c r="P632" i="20"/>
  <c r="BK632" i="20"/>
  <c r="J632" i="20"/>
  <c r="BE632" i="20" s="1"/>
  <c r="BI629" i="20"/>
  <c r="BH629" i="20"/>
  <c r="BG629" i="20"/>
  <c r="BF629" i="20"/>
  <c r="T629" i="20"/>
  <c r="R629" i="20"/>
  <c r="P629" i="20"/>
  <c r="BK629" i="20"/>
  <c r="J629" i="20"/>
  <c r="BE629" i="20" s="1"/>
  <c r="BI626" i="20"/>
  <c r="BH626" i="20"/>
  <c r="BG626" i="20"/>
  <c r="BF626" i="20"/>
  <c r="T626" i="20"/>
  <c r="R626" i="20"/>
  <c r="P626" i="20"/>
  <c r="BK626" i="20"/>
  <c r="J626" i="20"/>
  <c r="BE626" i="20" s="1"/>
  <c r="BI623" i="20"/>
  <c r="BH623" i="20"/>
  <c r="BG623" i="20"/>
  <c r="BF623" i="20"/>
  <c r="T623" i="20"/>
  <c r="R623" i="20"/>
  <c r="P623" i="20"/>
  <c r="BK623" i="20"/>
  <c r="J623" i="20"/>
  <c r="BE623" i="20" s="1"/>
  <c r="BI620" i="20"/>
  <c r="BH620" i="20"/>
  <c r="BG620" i="20"/>
  <c r="BF620" i="20"/>
  <c r="T620" i="20"/>
  <c r="R620" i="20"/>
  <c r="P620" i="20"/>
  <c r="BK620" i="20"/>
  <c r="J620" i="20"/>
  <c r="BE620" i="20" s="1"/>
  <c r="BI617" i="20"/>
  <c r="BH617" i="20"/>
  <c r="BG617" i="20"/>
  <c r="BF617" i="20"/>
  <c r="T617" i="20"/>
  <c r="R617" i="20"/>
  <c r="P617" i="20"/>
  <c r="BK617" i="20"/>
  <c r="J617" i="20"/>
  <c r="BE617" i="20" s="1"/>
  <c r="BI614" i="20"/>
  <c r="BH614" i="20"/>
  <c r="BG614" i="20"/>
  <c r="BF614" i="20"/>
  <c r="T614" i="20"/>
  <c r="R614" i="20"/>
  <c r="P614" i="20"/>
  <c r="BK614" i="20"/>
  <c r="J614" i="20"/>
  <c r="BE614" i="20" s="1"/>
  <c r="BI611" i="20"/>
  <c r="BH611" i="20"/>
  <c r="BG611" i="20"/>
  <c r="BF611" i="20"/>
  <c r="T611" i="20"/>
  <c r="R611" i="20"/>
  <c r="P611" i="20"/>
  <c r="BK611" i="20"/>
  <c r="J611" i="20"/>
  <c r="BE611" i="20" s="1"/>
  <c r="BI608" i="20"/>
  <c r="BH608" i="20"/>
  <c r="BG608" i="20"/>
  <c r="BF608" i="20"/>
  <c r="BE608" i="20"/>
  <c r="T608" i="20"/>
  <c r="R608" i="20"/>
  <c r="P608" i="20"/>
  <c r="BK608" i="20"/>
  <c r="J608" i="20"/>
  <c r="BI605" i="20"/>
  <c r="BH605" i="20"/>
  <c r="BG605" i="20"/>
  <c r="BF605" i="20"/>
  <c r="T605" i="20"/>
  <c r="R605" i="20"/>
  <c r="P605" i="20"/>
  <c r="BK605" i="20"/>
  <c r="J605" i="20"/>
  <c r="BE605" i="20" s="1"/>
  <c r="BI602" i="20"/>
  <c r="BH602" i="20"/>
  <c r="BG602" i="20"/>
  <c r="BF602" i="20"/>
  <c r="BE602" i="20"/>
  <c r="T602" i="20"/>
  <c r="R602" i="20"/>
  <c r="P602" i="20"/>
  <c r="BK602" i="20"/>
  <c r="J602" i="20"/>
  <c r="BI599" i="20"/>
  <c r="BH599" i="20"/>
  <c r="BG599" i="20"/>
  <c r="BF599" i="20"/>
  <c r="T599" i="20"/>
  <c r="R599" i="20"/>
  <c r="P599" i="20"/>
  <c r="BK599" i="20"/>
  <c r="J599" i="20"/>
  <c r="BE599" i="20" s="1"/>
  <c r="BI596" i="20"/>
  <c r="BH596" i="20"/>
  <c r="BG596" i="20"/>
  <c r="BF596" i="20"/>
  <c r="T596" i="20"/>
  <c r="R596" i="20"/>
  <c r="P596" i="20"/>
  <c r="BK596" i="20"/>
  <c r="J596" i="20"/>
  <c r="BE596" i="20" s="1"/>
  <c r="BI593" i="20"/>
  <c r="BH593" i="20"/>
  <c r="BG593" i="20"/>
  <c r="BF593" i="20"/>
  <c r="T593" i="20"/>
  <c r="R593" i="20"/>
  <c r="P593" i="20"/>
  <c r="BK593" i="20"/>
  <c r="J593" i="20"/>
  <c r="BE593" i="20" s="1"/>
  <c r="BI590" i="20"/>
  <c r="BH590" i="20"/>
  <c r="BG590" i="20"/>
  <c r="BF590" i="20"/>
  <c r="T590" i="20"/>
  <c r="R590" i="20"/>
  <c r="P590" i="20"/>
  <c r="BK590" i="20"/>
  <c r="J590" i="20"/>
  <c r="BE590" i="20" s="1"/>
  <c r="BI587" i="20"/>
  <c r="BH587" i="20"/>
  <c r="BG587" i="20"/>
  <c r="BF587" i="20"/>
  <c r="T587" i="20"/>
  <c r="R587" i="20"/>
  <c r="P587" i="20"/>
  <c r="BK587" i="20"/>
  <c r="J587" i="20"/>
  <c r="BE587" i="20" s="1"/>
  <c r="BI584" i="20"/>
  <c r="BH584" i="20"/>
  <c r="BG584" i="20"/>
  <c r="BF584" i="20"/>
  <c r="BE584" i="20"/>
  <c r="T584" i="20"/>
  <c r="R584" i="20"/>
  <c r="P584" i="20"/>
  <c r="BK584" i="20"/>
  <c r="J584" i="20"/>
  <c r="BI581" i="20"/>
  <c r="BH581" i="20"/>
  <c r="BG581" i="20"/>
  <c r="BF581" i="20"/>
  <c r="T581" i="20"/>
  <c r="R581" i="20"/>
  <c r="R580" i="20" s="1"/>
  <c r="P581" i="20"/>
  <c r="BK581" i="20"/>
  <c r="J581" i="20"/>
  <c r="BE581" i="20" s="1"/>
  <c r="BI577" i="20"/>
  <c r="BH577" i="20"/>
  <c r="BG577" i="20"/>
  <c r="BF577" i="20"/>
  <c r="BE577" i="20"/>
  <c r="T577" i="20"/>
  <c r="R577" i="20"/>
  <c r="P577" i="20"/>
  <c r="BK577" i="20"/>
  <c r="J577" i="20"/>
  <c r="BI574" i="20"/>
  <c r="BH574" i="20"/>
  <c r="BG574" i="20"/>
  <c r="BF574" i="20"/>
  <c r="T574" i="20"/>
  <c r="R574" i="20"/>
  <c r="P574" i="20"/>
  <c r="BK574" i="20"/>
  <c r="J574" i="20"/>
  <c r="BE574" i="20" s="1"/>
  <c r="BI571" i="20"/>
  <c r="BH571" i="20"/>
  <c r="BG571" i="20"/>
  <c r="BF571" i="20"/>
  <c r="T571" i="20"/>
  <c r="R571" i="20"/>
  <c r="P571" i="20"/>
  <c r="BK571" i="20"/>
  <c r="J571" i="20"/>
  <c r="BE571" i="20" s="1"/>
  <c r="BI568" i="20"/>
  <c r="BH568" i="20"/>
  <c r="BG568" i="20"/>
  <c r="BF568" i="20"/>
  <c r="T568" i="20"/>
  <c r="R568" i="20"/>
  <c r="P568" i="20"/>
  <c r="BK568" i="20"/>
  <c r="J568" i="20"/>
  <c r="BE568" i="20" s="1"/>
  <c r="BI565" i="20"/>
  <c r="BH565" i="20"/>
  <c r="BG565" i="20"/>
  <c r="BF565" i="20"/>
  <c r="T565" i="20"/>
  <c r="R565" i="20"/>
  <c r="P565" i="20"/>
  <c r="BK565" i="20"/>
  <c r="J565" i="20"/>
  <c r="BE565" i="20" s="1"/>
  <c r="BI562" i="20"/>
  <c r="BH562" i="20"/>
  <c r="BG562" i="20"/>
  <c r="BF562" i="20"/>
  <c r="T562" i="20"/>
  <c r="R562" i="20"/>
  <c r="P562" i="20"/>
  <c r="BK562" i="20"/>
  <c r="J562" i="20"/>
  <c r="BE562" i="20" s="1"/>
  <c r="BI559" i="20"/>
  <c r="BH559" i="20"/>
  <c r="BG559" i="20"/>
  <c r="BF559" i="20"/>
  <c r="T559" i="20"/>
  <c r="R559" i="20"/>
  <c r="P559" i="20"/>
  <c r="BK559" i="20"/>
  <c r="J559" i="20"/>
  <c r="BE559" i="20" s="1"/>
  <c r="BI556" i="20"/>
  <c r="BH556" i="20"/>
  <c r="BG556" i="20"/>
  <c r="BF556" i="20"/>
  <c r="T556" i="20"/>
  <c r="R556" i="20"/>
  <c r="P556" i="20"/>
  <c r="BK556" i="20"/>
  <c r="J556" i="20"/>
  <c r="BE556" i="20" s="1"/>
  <c r="BI553" i="20"/>
  <c r="BH553" i="20"/>
  <c r="BG553" i="20"/>
  <c r="BF553" i="20"/>
  <c r="BE553" i="20"/>
  <c r="T553" i="20"/>
  <c r="R553" i="20"/>
  <c r="P553" i="20"/>
  <c r="BK553" i="20"/>
  <c r="J553" i="20"/>
  <c r="BI550" i="20"/>
  <c r="BH550" i="20"/>
  <c r="BG550" i="20"/>
  <c r="BF550" i="20"/>
  <c r="T550" i="20"/>
  <c r="R550" i="20"/>
  <c r="P550" i="20"/>
  <c r="BK550" i="20"/>
  <c r="J550" i="20"/>
  <c r="BE550" i="20" s="1"/>
  <c r="BI547" i="20"/>
  <c r="BH547" i="20"/>
  <c r="BG547" i="20"/>
  <c r="BF547" i="20"/>
  <c r="T547" i="20"/>
  <c r="R547" i="20"/>
  <c r="P547" i="20"/>
  <c r="BK547" i="20"/>
  <c r="J547" i="20"/>
  <c r="BE547" i="20" s="1"/>
  <c r="BI544" i="20"/>
  <c r="BH544" i="20"/>
  <c r="BG544" i="20"/>
  <c r="BF544" i="20"/>
  <c r="T544" i="20"/>
  <c r="R544" i="20"/>
  <c r="P544" i="20"/>
  <c r="BK544" i="20"/>
  <c r="J544" i="20"/>
  <c r="BE544" i="20" s="1"/>
  <c r="BI541" i="20"/>
  <c r="BH541" i="20"/>
  <c r="BG541" i="20"/>
  <c r="BF541" i="20"/>
  <c r="BE541" i="20"/>
  <c r="T541" i="20"/>
  <c r="R541" i="20"/>
  <c r="P541" i="20"/>
  <c r="BK541" i="20"/>
  <c r="J541" i="20"/>
  <c r="BI538" i="20"/>
  <c r="BH538" i="20"/>
  <c r="BG538" i="20"/>
  <c r="BF538" i="20"/>
  <c r="T538" i="20"/>
  <c r="R538" i="20"/>
  <c r="P538" i="20"/>
  <c r="BK538" i="20"/>
  <c r="J538" i="20"/>
  <c r="BE538" i="20" s="1"/>
  <c r="BI535" i="20"/>
  <c r="BH535" i="20"/>
  <c r="BG535" i="20"/>
  <c r="BF535" i="20"/>
  <c r="T535" i="20"/>
  <c r="R535" i="20"/>
  <c r="P535" i="20"/>
  <c r="BK535" i="20"/>
  <c r="J535" i="20"/>
  <c r="BE535" i="20" s="1"/>
  <c r="BI532" i="20"/>
  <c r="BH532" i="20"/>
  <c r="BG532" i="20"/>
  <c r="BF532" i="20"/>
  <c r="BE532" i="20"/>
  <c r="T532" i="20"/>
  <c r="R532" i="20"/>
  <c r="P532" i="20"/>
  <c r="BK532" i="20"/>
  <c r="J532" i="20"/>
  <c r="BI529" i="20"/>
  <c r="BH529" i="20"/>
  <c r="BG529" i="20"/>
  <c r="BF529" i="20"/>
  <c r="T529" i="20"/>
  <c r="R529" i="20"/>
  <c r="P529" i="20"/>
  <c r="BK529" i="20"/>
  <c r="J529" i="20"/>
  <c r="BE529" i="20" s="1"/>
  <c r="BI526" i="20"/>
  <c r="BH526" i="20"/>
  <c r="BG526" i="20"/>
  <c r="BF526" i="20"/>
  <c r="BE526" i="20"/>
  <c r="T526" i="20"/>
  <c r="R526" i="20"/>
  <c r="P526" i="20"/>
  <c r="BK526" i="20"/>
  <c r="J526" i="20"/>
  <c r="BI522" i="20"/>
  <c r="BH522" i="20"/>
  <c r="BG522" i="20"/>
  <c r="BF522" i="20"/>
  <c r="T522" i="20"/>
  <c r="R522" i="20"/>
  <c r="P522" i="20"/>
  <c r="BK522" i="20"/>
  <c r="J522" i="20"/>
  <c r="BE522" i="20" s="1"/>
  <c r="BI519" i="20"/>
  <c r="BH519" i="20"/>
  <c r="BG519" i="20"/>
  <c r="BF519" i="20"/>
  <c r="T519" i="20"/>
  <c r="R519" i="20"/>
  <c r="P519" i="20"/>
  <c r="BK519" i="20"/>
  <c r="J519" i="20"/>
  <c r="BE519" i="20" s="1"/>
  <c r="BI516" i="20"/>
  <c r="BH516" i="20"/>
  <c r="BG516" i="20"/>
  <c r="BF516" i="20"/>
  <c r="T516" i="20"/>
  <c r="R516" i="20"/>
  <c r="P516" i="20"/>
  <c r="BK516" i="20"/>
  <c r="J516" i="20"/>
  <c r="BE516" i="20" s="1"/>
  <c r="BI513" i="20"/>
  <c r="BH513" i="20"/>
  <c r="BG513" i="20"/>
  <c r="BF513" i="20"/>
  <c r="T513" i="20"/>
  <c r="R513" i="20"/>
  <c r="P513" i="20"/>
  <c r="BK513" i="20"/>
  <c r="J513" i="20"/>
  <c r="BE513" i="20" s="1"/>
  <c r="BI510" i="20"/>
  <c r="BH510" i="20"/>
  <c r="BG510" i="20"/>
  <c r="BF510" i="20"/>
  <c r="T510" i="20"/>
  <c r="R510" i="20"/>
  <c r="P510" i="20"/>
  <c r="BK510" i="20"/>
  <c r="J510" i="20"/>
  <c r="BE510" i="20" s="1"/>
  <c r="BI507" i="20"/>
  <c r="BH507" i="20"/>
  <c r="BG507" i="20"/>
  <c r="BF507" i="20"/>
  <c r="T507" i="20"/>
  <c r="R507" i="20"/>
  <c r="P507" i="20"/>
  <c r="BK507" i="20"/>
  <c r="J507" i="20"/>
  <c r="BE507" i="20" s="1"/>
  <c r="BI504" i="20"/>
  <c r="BH504" i="20"/>
  <c r="BG504" i="20"/>
  <c r="BF504" i="20"/>
  <c r="T504" i="20"/>
  <c r="R504" i="20"/>
  <c r="P504" i="20"/>
  <c r="BK504" i="20"/>
  <c r="J504" i="20"/>
  <c r="BE504" i="20" s="1"/>
  <c r="BI501" i="20"/>
  <c r="BH501" i="20"/>
  <c r="BG501" i="20"/>
  <c r="BF501" i="20"/>
  <c r="BE501" i="20"/>
  <c r="T501" i="20"/>
  <c r="R501" i="20"/>
  <c r="P501" i="20"/>
  <c r="BK501" i="20"/>
  <c r="J501" i="20"/>
  <c r="BI498" i="20"/>
  <c r="BH498" i="20"/>
  <c r="BG498" i="20"/>
  <c r="BF498" i="20"/>
  <c r="T498" i="20"/>
  <c r="R498" i="20"/>
  <c r="P498" i="20"/>
  <c r="BK498" i="20"/>
  <c r="J498" i="20"/>
  <c r="BE498" i="20" s="1"/>
  <c r="BI495" i="20"/>
  <c r="BH495" i="20"/>
  <c r="BG495" i="20"/>
  <c r="BF495" i="20"/>
  <c r="BE495" i="20"/>
  <c r="T495" i="20"/>
  <c r="R495" i="20"/>
  <c r="P495" i="20"/>
  <c r="BK495" i="20"/>
  <c r="J495" i="20"/>
  <c r="BI492" i="20"/>
  <c r="BH492" i="20"/>
  <c r="BG492" i="20"/>
  <c r="BF492" i="20"/>
  <c r="T492" i="20"/>
  <c r="R492" i="20"/>
  <c r="P492" i="20"/>
  <c r="BK492" i="20"/>
  <c r="J492" i="20"/>
  <c r="BE492" i="20" s="1"/>
  <c r="BI489" i="20"/>
  <c r="BH489" i="20"/>
  <c r="BG489" i="20"/>
  <c r="BF489" i="20"/>
  <c r="BE489" i="20"/>
  <c r="T489" i="20"/>
  <c r="R489" i="20"/>
  <c r="P489" i="20"/>
  <c r="BK489" i="20"/>
  <c r="J489" i="20"/>
  <c r="BI486" i="20"/>
  <c r="BH486" i="20"/>
  <c r="BG486" i="20"/>
  <c r="BF486" i="20"/>
  <c r="T486" i="20"/>
  <c r="R486" i="20"/>
  <c r="P486" i="20"/>
  <c r="BK486" i="20"/>
  <c r="J486" i="20"/>
  <c r="BE486" i="20" s="1"/>
  <c r="BI483" i="20"/>
  <c r="BH483" i="20"/>
  <c r="BG483" i="20"/>
  <c r="BF483" i="20"/>
  <c r="BE483" i="20"/>
  <c r="T483" i="20"/>
  <c r="R483" i="20"/>
  <c r="P483" i="20"/>
  <c r="BK483" i="20"/>
  <c r="J483" i="20"/>
  <c r="BI480" i="20"/>
  <c r="BH480" i="20"/>
  <c r="BG480" i="20"/>
  <c r="BF480" i="20"/>
  <c r="T480" i="20"/>
  <c r="R480" i="20"/>
  <c r="P480" i="20"/>
  <c r="BK480" i="20"/>
  <c r="J480" i="20"/>
  <c r="BE480" i="20" s="1"/>
  <c r="BI477" i="20"/>
  <c r="BH477" i="20"/>
  <c r="BG477" i="20"/>
  <c r="BF477" i="20"/>
  <c r="BE477" i="20"/>
  <c r="T477" i="20"/>
  <c r="R477" i="20"/>
  <c r="P477" i="20"/>
  <c r="BK477" i="20"/>
  <c r="J477" i="20"/>
  <c r="BI474" i="20"/>
  <c r="BH474" i="20"/>
  <c r="BG474" i="20"/>
  <c r="BF474" i="20"/>
  <c r="T474" i="20"/>
  <c r="R474" i="20"/>
  <c r="P474" i="20"/>
  <c r="BK474" i="20"/>
  <c r="J474" i="20"/>
  <c r="BE474" i="20" s="1"/>
  <c r="BI471" i="20"/>
  <c r="BH471" i="20"/>
  <c r="BG471" i="20"/>
  <c r="BF471" i="20"/>
  <c r="BE471" i="20"/>
  <c r="T471" i="20"/>
  <c r="R471" i="20"/>
  <c r="P471" i="20"/>
  <c r="P470" i="20" s="1"/>
  <c r="BK471" i="20"/>
  <c r="J471" i="20"/>
  <c r="BI466" i="20"/>
  <c r="BH466" i="20"/>
  <c r="BG466" i="20"/>
  <c r="BF466" i="20"/>
  <c r="T466" i="20"/>
  <c r="R466" i="20"/>
  <c r="P466" i="20"/>
  <c r="BK466" i="20"/>
  <c r="J466" i="20"/>
  <c r="BE466" i="20" s="1"/>
  <c r="BI463" i="20"/>
  <c r="BH463" i="20"/>
  <c r="BG463" i="20"/>
  <c r="BF463" i="20"/>
  <c r="BE463" i="20"/>
  <c r="T463" i="20"/>
  <c r="R463" i="20"/>
  <c r="P463" i="20"/>
  <c r="BK463" i="20"/>
  <c r="J463" i="20"/>
  <c r="BI460" i="20"/>
  <c r="BH460" i="20"/>
  <c r="BG460" i="20"/>
  <c r="BF460" i="20"/>
  <c r="T460" i="20"/>
  <c r="R460" i="20"/>
  <c r="P460" i="20"/>
  <c r="BK460" i="20"/>
  <c r="J460" i="20"/>
  <c r="BE460" i="20" s="1"/>
  <c r="BI457" i="20"/>
  <c r="BH457" i="20"/>
  <c r="BG457" i="20"/>
  <c r="BF457" i="20"/>
  <c r="BE457" i="20"/>
  <c r="T457" i="20"/>
  <c r="R457" i="20"/>
  <c r="P457" i="20"/>
  <c r="BK457" i="20"/>
  <c r="J457" i="20"/>
  <c r="BI454" i="20"/>
  <c r="BH454" i="20"/>
  <c r="BG454" i="20"/>
  <c r="BF454" i="20"/>
  <c r="T454" i="20"/>
  <c r="R454" i="20"/>
  <c r="P454" i="20"/>
  <c r="BK454" i="20"/>
  <c r="J454" i="20"/>
  <c r="BE454" i="20" s="1"/>
  <c r="BI451" i="20"/>
  <c r="BH451" i="20"/>
  <c r="BG451" i="20"/>
  <c r="BF451" i="20"/>
  <c r="BE451" i="20"/>
  <c r="T451" i="20"/>
  <c r="R451" i="20"/>
  <c r="P451" i="20"/>
  <c r="BK451" i="20"/>
  <c r="J451" i="20"/>
  <c r="BI448" i="20"/>
  <c r="BH448" i="20"/>
  <c r="BG448" i="20"/>
  <c r="BF448" i="20"/>
  <c r="T448" i="20"/>
  <c r="R448" i="20"/>
  <c r="P448" i="20"/>
  <c r="BK448" i="20"/>
  <c r="J448" i="20"/>
  <c r="BE448" i="20" s="1"/>
  <c r="BI445" i="20"/>
  <c r="BH445" i="20"/>
  <c r="BG445" i="20"/>
  <c r="BF445" i="20"/>
  <c r="BE445" i="20"/>
  <c r="T445" i="20"/>
  <c r="R445" i="20"/>
  <c r="P445" i="20"/>
  <c r="BK445" i="20"/>
  <c r="J445" i="20"/>
  <c r="BI442" i="20"/>
  <c r="BH442" i="20"/>
  <c r="BG442" i="20"/>
  <c r="BF442" i="20"/>
  <c r="T442" i="20"/>
  <c r="R442" i="20"/>
  <c r="P442" i="20"/>
  <c r="BK442" i="20"/>
  <c r="J442" i="20"/>
  <c r="BE442" i="20" s="1"/>
  <c r="BI439" i="20"/>
  <c r="BH439" i="20"/>
  <c r="BG439" i="20"/>
  <c r="BF439" i="20"/>
  <c r="BE439" i="20"/>
  <c r="T439" i="20"/>
  <c r="R439" i="20"/>
  <c r="P439" i="20"/>
  <c r="BK439" i="20"/>
  <c r="J439" i="20"/>
  <c r="BI436" i="20"/>
  <c r="BH436" i="20"/>
  <c r="BG436" i="20"/>
  <c r="BF436" i="20"/>
  <c r="T436" i="20"/>
  <c r="R436" i="20"/>
  <c r="P436" i="20"/>
  <c r="BK436" i="20"/>
  <c r="J436" i="20"/>
  <c r="BE436" i="20" s="1"/>
  <c r="BI433" i="20"/>
  <c r="BH433" i="20"/>
  <c r="BG433" i="20"/>
  <c r="BF433" i="20"/>
  <c r="BE433" i="20"/>
  <c r="T433" i="20"/>
  <c r="R433" i="20"/>
  <c r="P433" i="20"/>
  <c r="BK433" i="20"/>
  <c r="J433" i="20"/>
  <c r="BI430" i="20"/>
  <c r="BH430" i="20"/>
  <c r="BG430" i="20"/>
  <c r="BF430" i="20"/>
  <c r="T430" i="20"/>
  <c r="R430" i="20"/>
  <c r="P430" i="20"/>
  <c r="BK430" i="20"/>
  <c r="J430" i="20"/>
  <c r="BE430" i="20" s="1"/>
  <c r="BI427" i="20"/>
  <c r="BH427" i="20"/>
  <c r="BG427" i="20"/>
  <c r="BF427" i="20"/>
  <c r="BE427" i="20"/>
  <c r="T427" i="20"/>
  <c r="R427" i="20"/>
  <c r="P427" i="20"/>
  <c r="BK427" i="20"/>
  <c r="J427" i="20"/>
  <c r="BI424" i="20"/>
  <c r="BH424" i="20"/>
  <c r="BG424" i="20"/>
  <c r="BF424" i="20"/>
  <c r="T424" i="20"/>
  <c r="R424" i="20"/>
  <c r="P424" i="20"/>
  <c r="BK424" i="20"/>
  <c r="J424" i="20"/>
  <c r="BE424" i="20" s="1"/>
  <c r="BI421" i="20"/>
  <c r="BH421" i="20"/>
  <c r="BG421" i="20"/>
  <c r="BF421" i="20"/>
  <c r="BE421" i="20"/>
  <c r="T421" i="20"/>
  <c r="R421" i="20"/>
  <c r="P421" i="20"/>
  <c r="BK421" i="20"/>
  <c r="J421" i="20"/>
  <c r="BI418" i="20"/>
  <c r="BH418" i="20"/>
  <c r="BG418" i="20"/>
  <c r="BF418" i="20"/>
  <c r="T418" i="20"/>
  <c r="R418" i="20"/>
  <c r="P418" i="20"/>
  <c r="BK418" i="20"/>
  <c r="J418" i="20"/>
  <c r="BE418" i="20" s="1"/>
  <c r="BI415" i="20"/>
  <c r="BH415" i="20"/>
  <c r="BG415" i="20"/>
  <c r="BF415" i="20"/>
  <c r="BE415" i="20"/>
  <c r="T415" i="20"/>
  <c r="R415" i="20"/>
  <c r="R414" i="20" s="1"/>
  <c r="P415" i="20"/>
  <c r="BK415" i="20"/>
  <c r="J415" i="20"/>
  <c r="BI411" i="20"/>
  <c r="BH411" i="20"/>
  <c r="BG411" i="20"/>
  <c r="BF411" i="20"/>
  <c r="T411" i="20"/>
  <c r="R411" i="20"/>
  <c r="P411" i="20"/>
  <c r="BK411" i="20"/>
  <c r="J411" i="20"/>
  <c r="BE411" i="20" s="1"/>
  <c r="BI408" i="20"/>
  <c r="BH408" i="20"/>
  <c r="BG408" i="20"/>
  <c r="BF408" i="20"/>
  <c r="T408" i="20"/>
  <c r="R408" i="20"/>
  <c r="P408" i="20"/>
  <c r="BK408" i="20"/>
  <c r="J408" i="20"/>
  <c r="BE408" i="20" s="1"/>
  <c r="BI405" i="20"/>
  <c r="BH405" i="20"/>
  <c r="BG405" i="20"/>
  <c r="BF405" i="20"/>
  <c r="T405" i="20"/>
  <c r="R405" i="20"/>
  <c r="P405" i="20"/>
  <c r="BK405" i="20"/>
  <c r="J405" i="20"/>
  <c r="BE405" i="20" s="1"/>
  <c r="BI402" i="20"/>
  <c r="BH402" i="20"/>
  <c r="BG402" i="20"/>
  <c r="BF402" i="20"/>
  <c r="T402" i="20"/>
  <c r="R402" i="20"/>
  <c r="P402" i="20"/>
  <c r="BK402" i="20"/>
  <c r="J402" i="20"/>
  <c r="BE402" i="20" s="1"/>
  <c r="BI399" i="20"/>
  <c r="BH399" i="20"/>
  <c r="BG399" i="20"/>
  <c r="BF399" i="20"/>
  <c r="T399" i="20"/>
  <c r="R399" i="20"/>
  <c r="P399" i="20"/>
  <c r="BK399" i="20"/>
  <c r="J399" i="20"/>
  <c r="BE399" i="20" s="1"/>
  <c r="BI396" i="20"/>
  <c r="BH396" i="20"/>
  <c r="BG396" i="20"/>
  <c r="BF396" i="20"/>
  <c r="T396" i="20"/>
  <c r="R396" i="20"/>
  <c r="P396" i="20"/>
  <c r="BK396" i="20"/>
  <c r="J396" i="20"/>
  <c r="BE396" i="20" s="1"/>
  <c r="BI393" i="20"/>
  <c r="BH393" i="20"/>
  <c r="BG393" i="20"/>
  <c r="BF393" i="20"/>
  <c r="T393" i="20"/>
  <c r="R393" i="20"/>
  <c r="P393" i="20"/>
  <c r="BK393" i="20"/>
  <c r="J393" i="20"/>
  <c r="BE393" i="20" s="1"/>
  <c r="BI390" i="20"/>
  <c r="BH390" i="20"/>
  <c r="BG390" i="20"/>
  <c r="BF390" i="20"/>
  <c r="T390" i="20"/>
  <c r="R390" i="20"/>
  <c r="P390" i="20"/>
  <c r="BK390" i="20"/>
  <c r="J390" i="20"/>
  <c r="BE390" i="20" s="1"/>
  <c r="BI387" i="20"/>
  <c r="BH387" i="20"/>
  <c r="BG387" i="20"/>
  <c r="BF387" i="20"/>
  <c r="T387" i="20"/>
  <c r="R387" i="20"/>
  <c r="P387" i="20"/>
  <c r="BK387" i="20"/>
  <c r="J387" i="20"/>
  <c r="BE387" i="20" s="1"/>
  <c r="BI384" i="20"/>
  <c r="BH384" i="20"/>
  <c r="BG384" i="20"/>
  <c r="BF384" i="20"/>
  <c r="T384" i="20"/>
  <c r="R384" i="20"/>
  <c r="P384" i="20"/>
  <c r="BK384" i="20"/>
  <c r="J384" i="20"/>
  <c r="BE384" i="20" s="1"/>
  <c r="BI381" i="20"/>
  <c r="BH381" i="20"/>
  <c r="BG381" i="20"/>
  <c r="BF381" i="20"/>
  <c r="T381" i="20"/>
  <c r="R381" i="20"/>
  <c r="P381" i="20"/>
  <c r="BK381" i="20"/>
  <c r="J381" i="20"/>
  <c r="BE381" i="20" s="1"/>
  <c r="BI378" i="20"/>
  <c r="BH378" i="20"/>
  <c r="BG378" i="20"/>
  <c r="BF378" i="20"/>
  <c r="T378" i="20"/>
  <c r="R378" i="20"/>
  <c r="P378" i="20"/>
  <c r="BK378" i="20"/>
  <c r="J378" i="20"/>
  <c r="BE378" i="20" s="1"/>
  <c r="BI375" i="20"/>
  <c r="BH375" i="20"/>
  <c r="BG375" i="20"/>
  <c r="BF375" i="20"/>
  <c r="BE375" i="20"/>
  <c r="T375" i="20"/>
  <c r="R375" i="20"/>
  <c r="P375" i="20"/>
  <c r="BK375" i="20"/>
  <c r="J375" i="20"/>
  <c r="BI372" i="20"/>
  <c r="BH372" i="20"/>
  <c r="BG372" i="20"/>
  <c r="BF372" i="20"/>
  <c r="T372" i="20"/>
  <c r="R372" i="20"/>
  <c r="P372" i="20"/>
  <c r="BK372" i="20"/>
  <c r="J372" i="20"/>
  <c r="BE372" i="20" s="1"/>
  <c r="BI369" i="20"/>
  <c r="BH369" i="20"/>
  <c r="BG369" i="20"/>
  <c r="BF369" i="20"/>
  <c r="T369" i="20"/>
  <c r="R369" i="20"/>
  <c r="P369" i="20"/>
  <c r="BK369" i="20"/>
  <c r="J369" i="20"/>
  <c r="BE369" i="20" s="1"/>
  <c r="BI366" i="20"/>
  <c r="BH366" i="20"/>
  <c r="BG366" i="20"/>
  <c r="BF366" i="20"/>
  <c r="T366" i="20"/>
  <c r="R366" i="20"/>
  <c r="P366" i="20"/>
  <c r="BK366" i="20"/>
  <c r="J366" i="20"/>
  <c r="BE366" i="20" s="1"/>
  <c r="BI363" i="20"/>
  <c r="BH363" i="20"/>
  <c r="BG363" i="20"/>
  <c r="BF363" i="20"/>
  <c r="T363" i="20"/>
  <c r="R363" i="20"/>
  <c r="P363" i="20"/>
  <c r="BK363" i="20"/>
  <c r="J363" i="20"/>
  <c r="BE363" i="20" s="1"/>
  <c r="BI360" i="20"/>
  <c r="BH360" i="20"/>
  <c r="BG360" i="20"/>
  <c r="BF360" i="20"/>
  <c r="T360" i="20"/>
  <c r="T359" i="20" s="1"/>
  <c r="R360" i="20"/>
  <c r="P360" i="20"/>
  <c r="BK360" i="20"/>
  <c r="J360" i="20"/>
  <c r="BE360" i="20" s="1"/>
  <c r="BI356" i="20"/>
  <c r="BH356" i="20"/>
  <c r="BG356" i="20"/>
  <c r="BF356" i="20"/>
  <c r="T356" i="20"/>
  <c r="R356" i="20"/>
  <c r="P356" i="20"/>
  <c r="BK356" i="20"/>
  <c r="J356" i="20"/>
  <c r="BE356" i="20" s="1"/>
  <c r="BI353" i="20"/>
  <c r="BH353" i="20"/>
  <c r="BG353" i="20"/>
  <c r="BF353" i="20"/>
  <c r="T353" i="20"/>
  <c r="R353" i="20"/>
  <c r="P353" i="20"/>
  <c r="BK353" i="20"/>
  <c r="J353" i="20"/>
  <c r="BE353" i="20" s="1"/>
  <c r="BI350" i="20"/>
  <c r="BH350" i="20"/>
  <c r="BG350" i="20"/>
  <c r="BF350" i="20"/>
  <c r="T350" i="20"/>
  <c r="R350" i="20"/>
  <c r="P350" i="20"/>
  <c r="BK350" i="20"/>
  <c r="J350" i="20"/>
  <c r="BE350" i="20" s="1"/>
  <c r="BI347" i="20"/>
  <c r="BH347" i="20"/>
  <c r="BG347" i="20"/>
  <c r="BF347" i="20"/>
  <c r="BE347" i="20"/>
  <c r="T347" i="20"/>
  <c r="R347" i="20"/>
  <c r="P347" i="20"/>
  <c r="BK347" i="20"/>
  <c r="J347" i="20"/>
  <c r="BI344" i="20"/>
  <c r="BH344" i="20"/>
  <c r="BG344" i="20"/>
  <c r="BF344" i="20"/>
  <c r="T344" i="20"/>
  <c r="R344" i="20"/>
  <c r="P344" i="20"/>
  <c r="BK344" i="20"/>
  <c r="J344" i="20"/>
  <c r="BE344" i="20" s="1"/>
  <c r="BI341" i="20"/>
  <c r="BH341" i="20"/>
  <c r="BG341" i="20"/>
  <c r="BF341" i="20"/>
  <c r="T341" i="20"/>
  <c r="R341" i="20"/>
  <c r="P341" i="20"/>
  <c r="BK341" i="20"/>
  <c r="J341" i="20"/>
  <c r="BE341" i="20" s="1"/>
  <c r="BI338" i="20"/>
  <c r="BH338" i="20"/>
  <c r="BG338" i="20"/>
  <c r="BF338" i="20"/>
  <c r="T338" i="20"/>
  <c r="R338" i="20"/>
  <c r="P338" i="20"/>
  <c r="BK338" i="20"/>
  <c r="J338" i="20"/>
  <c r="BE338" i="20" s="1"/>
  <c r="BI335" i="20"/>
  <c r="BH335" i="20"/>
  <c r="BG335" i="20"/>
  <c r="BF335" i="20"/>
  <c r="BE335" i="20"/>
  <c r="T335" i="20"/>
  <c r="R335" i="20"/>
  <c r="P335" i="20"/>
  <c r="BK335" i="20"/>
  <c r="J335" i="20"/>
  <c r="BI332" i="20"/>
  <c r="BH332" i="20"/>
  <c r="BG332" i="20"/>
  <c r="BF332" i="20"/>
  <c r="T332" i="20"/>
  <c r="R332" i="20"/>
  <c r="P332" i="20"/>
  <c r="BK332" i="20"/>
  <c r="J332" i="20"/>
  <c r="BE332" i="20" s="1"/>
  <c r="BI329" i="20"/>
  <c r="BH329" i="20"/>
  <c r="BG329" i="20"/>
  <c r="BF329" i="20"/>
  <c r="BE329" i="20"/>
  <c r="T329" i="20"/>
  <c r="R329" i="20"/>
  <c r="P329" i="20"/>
  <c r="BK329" i="20"/>
  <c r="J329" i="20"/>
  <c r="BI326" i="20"/>
  <c r="BH326" i="20"/>
  <c r="BG326" i="20"/>
  <c r="BF326" i="20"/>
  <c r="T326" i="20"/>
  <c r="R326" i="20"/>
  <c r="P326" i="20"/>
  <c r="BK326" i="20"/>
  <c r="J326" i="20"/>
  <c r="BE326" i="20" s="1"/>
  <c r="BI323" i="20"/>
  <c r="BH323" i="20"/>
  <c r="BG323" i="20"/>
  <c r="BF323" i="20"/>
  <c r="BE323" i="20"/>
  <c r="T323" i="20"/>
  <c r="R323" i="20"/>
  <c r="P323" i="20"/>
  <c r="BK323" i="20"/>
  <c r="J323" i="20"/>
  <c r="BI320" i="20"/>
  <c r="BH320" i="20"/>
  <c r="BG320" i="20"/>
  <c r="BF320" i="20"/>
  <c r="T320" i="20"/>
  <c r="R320" i="20"/>
  <c r="P320" i="20"/>
  <c r="BK320" i="20"/>
  <c r="J320" i="20"/>
  <c r="BE320" i="20" s="1"/>
  <c r="BI317" i="20"/>
  <c r="BH317" i="20"/>
  <c r="BG317" i="20"/>
  <c r="BF317" i="20"/>
  <c r="BE317" i="20"/>
  <c r="T317" i="20"/>
  <c r="R317" i="20"/>
  <c r="P317" i="20"/>
  <c r="BK317" i="20"/>
  <c r="J317" i="20"/>
  <c r="BI314" i="20"/>
  <c r="BH314" i="20"/>
  <c r="BG314" i="20"/>
  <c r="BF314" i="20"/>
  <c r="T314" i="20"/>
  <c r="R314" i="20"/>
  <c r="P314" i="20"/>
  <c r="BK314" i="20"/>
  <c r="J314" i="20"/>
  <c r="BE314" i="20" s="1"/>
  <c r="BI311" i="20"/>
  <c r="BH311" i="20"/>
  <c r="BG311" i="20"/>
  <c r="BF311" i="20"/>
  <c r="BE311" i="20"/>
  <c r="T311" i="20"/>
  <c r="R311" i="20"/>
  <c r="P311" i="20"/>
  <c r="BK311" i="20"/>
  <c r="J311" i="20"/>
  <c r="BI308" i="20"/>
  <c r="BH308" i="20"/>
  <c r="BG308" i="20"/>
  <c r="BF308" i="20"/>
  <c r="T308" i="20"/>
  <c r="R308" i="20"/>
  <c r="P308" i="20"/>
  <c r="BK308" i="20"/>
  <c r="J308" i="20"/>
  <c r="BE308" i="20" s="1"/>
  <c r="BI305" i="20"/>
  <c r="BH305" i="20"/>
  <c r="BG305" i="20"/>
  <c r="BF305" i="20"/>
  <c r="BE305" i="20"/>
  <c r="T305" i="20"/>
  <c r="R305" i="20"/>
  <c r="P305" i="20"/>
  <c r="BK305" i="20"/>
  <c r="J305" i="20"/>
  <c r="BI301" i="20"/>
  <c r="BH301" i="20"/>
  <c r="BG301" i="20"/>
  <c r="BF301" i="20"/>
  <c r="T301" i="20"/>
  <c r="R301" i="20"/>
  <c r="P301" i="20"/>
  <c r="BK301" i="20"/>
  <c r="J301" i="20"/>
  <c r="BE301" i="20" s="1"/>
  <c r="BI298" i="20"/>
  <c r="BH298" i="20"/>
  <c r="BG298" i="20"/>
  <c r="BF298" i="20"/>
  <c r="T298" i="20"/>
  <c r="R298" i="20"/>
  <c r="P298" i="20"/>
  <c r="BK298" i="20"/>
  <c r="J298" i="20"/>
  <c r="BE298" i="20" s="1"/>
  <c r="BI295" i="20"/>
  <c r="BH295" i="20"/>
  <c r="BG295" i="20"/>
  <c r="BF295" i="20"/>
  <c r="T295" i="20"/>
  <c r="R295" i="20"/>
  <c r="P295" i="20"/>
  <c r="BK295" i="20"/>
  <c r="J295" i="20"/>
  <c r="BE295" i="20" s="1"/>
  <c r="BI292" i="20"/>
  <c r="BH292" i="20"/>
  <c r="BG292" i="20"/>
  <c r="BF292" i="20"/>
  <c r="T292" i="20"/>
  <c r="R292" i="20"/>
  <c r="P292" i="20"/>
  <c r="BK292" i="20"/>
  <c r="J292" i="20"/>
  <c r="BE292" i="20" s="1"/>
  <c r="BI289" i="20"/>
  <c r="BH289" i="20"/>
  <c r="BG289" i="20"/>
  <c r="BF289" i="20"/>
  <c r="T289" i="20"/>
  <c r="R289" i="20"/>
  <c r="P289" i="20"/>
  <c r="BK289" i="20"/>
  <c r="J289" i="20"/>
  <c r="BE289" i="20" s="1"/>
  <c r="BI286" i="20"/>
  <c r="BH286" i="20"/>
  <c r="BG286" i="20"/>
  <c r="BF286" i="20"/>
  <c r="BE286" i="20"/>
  <c r="T286" i="20"/>
  <c r="R286" i="20"/>
  <c r="P286" i="20"/>
  <c r="BK286" i="20"/>
  <c r="J286" i="20"/>
  <c r="BI283" i="20"/>
  <c r="BH283" i="20"/>
  <c r="BG283" i="20"/>
  <c r="BF283" i="20"/>
  <c r="T283" i="20"/>
  <c r="R283" i="20"/>
  <c r="P283" i="20"/>
  <c r="BK283" i="20"/>
  <c r="J283" i="20"/>
  <c r="BE283" i="20" s="1"/>
  <c r="BI280" i="20"/>
  <c r="BH280" i="20"/>
  <c r="BG280" i="20"/>
  <c r="BF280" i="20"/>
  <c r="BE280" i="20"/>
  <c r="T280" i="20"/>
  <c r="R280" i="20"/>
  <c r="P280" i="20"/>
  <c r="BK280" i="20"/>
  <c r="J280" i="20"/>
  <c r="BI277" i="20"/>
  <c r="BH277" i="20"/>
  <c r="BG277" i="20"/>
  <c r="BF277" i="20"/>
  <c r="T277" i="20"/>
  <c r="R277" i="20"/>
  <c r="P277" i="20"/>
  <c r="BK277" i="20"/>
  <c r="J277" i="20"/>
  <c r="BE277" i="20" s="1"/>
  <c r="BI274" i="20"/>
  <c r="BH274" i="20"/>
  <c r="BG274" i="20"/>
  <c r="BF274" i="20"/>
  <c r="BE274" i="20"/>
  <c r="T274" i="20"/>
  <c r="R274" i="20"/>
  <c r="P274" i="20"/>
  <c r="BK274" i="20"/>
  <c r="J274" i="20"/>
  <c r="BI271" i="20"/>
  <c r="BH271" i="20"/>
  <c r="BG271" i="20"/>
  <c r="BF271" i="20"/>
  <c r="T271" i="20"/>
  <c r="R271" i="20"/>
  <c r="P271" i="20"/>
  <c r="BK271" i="20"/>
  <c r="J271" i="20"/>
  <c r="BE271" i="20" s="1"/>
  <c r="BI268" i="20"/>
  <c r="BH268" i="20"/>
  <c r="BG268" i="20"/>
  <c r="BF268" i="20"/>
  <c r="BE268" i="20"/>
  <c r="T268" i="20"/>
  <c r="R268" i="20"/>
  <c r="P268" i="20"/>
  <c r="BK268" i="20"/>
  <c r="J268" i="20"/>
  <c r="BI265" i="20"/>
  <c r="BH265" i="20"/>
  <c r="BG265" i="20"/>
  <c r="BF265" i="20"/>
  <c r="T265" i="20"/>
  <c r="R265" i="20"/>
  <c r="P265" i="20"/>
  <c r="BK265" i="20"/>
  <c r="J265" i="20"/>
  <c r="BE265" i="20" s="1"/>
  <c r="BI262" i="20"/>
  <c r="BH262" i="20"/>
  <c r="BG262" i="20"/>
  <c r="BF262" i="20"/>
  <c r="BE262" i="20"/>
  <c r="T262" i="20"/>
  <c r="R262" i="20"/>
  <c r="P262" i="20"/>
  <c r="BK262" i="20"/>
  <c r="J262" i="20"/>
  <c r="BI259" i="20"/>
  <c r="BH259" i="20"/>
  <c r="BG259" i="20"/>
  <c r="BF259" i="20"/>
  <c r="T259" i="20"/>
  <c r="R259" i="20"/>
  <c r="P259" i="20"/>
  <c r="BK259" i="20"/>
  <c r="J259" i="20"/>
  <c r="BE259" i="20" s="1"/>
  <c r="BI256" i="20"/>
  <c r="BH256" i="20"/>
  <c r="BG256" i="20"/>
  <c r="BF256" i="20"/>
  <c r="BE256" i="20"/>
  <c r="T256" i="20"/>
  <c r="R256" i="20"/>
  <c r="P256" i="20"/>
  <c r="BK256" i="20"/>
  <c r="J256" i="20"/>
  <c r="BI252" i="20"/>
  <c r="BH252" i="20"/>
  <c r="BG252" i="20"/>
  <c r="BF252" i="20"/>
  <c r="T252" i="20"/>
  <c r="R252" i="20"/>
  <c r="P252" i="20"/>
  <c r="BK252" i="20"/>
  <c r="J252" i="20"/>
  <c r="BE252" i="20" s="1"/>
  <c r="BI249" i="20"/>
  <c r="BH249" i="20"/>
  <c r="BG249" i="20"/>
  <c r="BF249" i="20"/>
  <c r="T249" i="20"/>
  <c r="R249" i="20"/>
  <c r="P249" i="20"/>
  <c r="BK249" i="20"/>
  <c r="J249" i="20"/>
  <c r="BE249" i="20" s="1"/>
  <c r="BI246" i="20"/>
  <c r="BH246" i="20"/>
  <c r="BG246" i="20"/>
  <c r="BF246" i="20"/>
  <c r="T246" i="20"/>
  <c r="R246" i="20"/>
  <c r="P246" i="20"/>
  <c r="BK246" i="20"/>
  <c r="J246" i="20"/>
  <c r="BE246" i="20" s="1"/>
  <c r="BI243" i="20"/>
  <c r="BH243" i="20"/>
  <c r="BG243" i="20"/>
  <c r="BF243" i="20"/>
  <c r="T243" i="20"/>
  <c r="R243" i="20"/>
  <c r="P243" i="20"/>
  <c r="BK243" i="20"/>
  <c r="J243" i="20"/>
  <c r="BE243" i="20" s="1"/>
  <c r="BI240" i="20"/>
  <c r="BH240" i="20"/>
  <c r="BG240" i="20"/>
  <c r="BF240" i="20"/>
  <c r="T240" i="20"/>
  <c r="R240" i="20"/>
  <c r="P240" i="20"/>
  <c r="BK240" i="20"/>
  <c r="J240" i="20"/>
  <c r="BE240" i="20" s="1"/>
  <c r="BI237" i="20"/>
  <c r="BH237" i="20"/>
  <c r="BG237" i="20"/>
  <c r="BF237" i="20"/>
  <c r="T237" i="20"/>
  <c r="R237" i="20"/>
  <c r="P237" i="20"/>
  <c r="BK237" i="20"/>
  <c r="J237" i="20"/>
  <c r="BE237" i="20" s="1"/>
  <c r="BI234" i="20"/>
  <c r="BH234" i="20"/>
  <c r="BG234" i="20"/>
  <c r="BF234" i="20"/>
  <c r="T234" i="20"/>
  <c r="R234" i="20"/>
  <c r="P234" i="20"/>
  <c r="BK234" i="20"/>
  <c r="J234" i="20"/>
  <c r="BE234" i="20" s="1"/>
  <c r="BI231" i="20"/>
  <c r="BH231" i="20"/>
  <c r="BG231" i="20"/>
  <c r="BF231" i="20"/>
  <c r="T231" i="20"/>
  <c r="R231" i="20"/>
  <c r="P231" i="20"/>
  <c r="BK231" i="20"/>
  <c r="J231" i="20"/>
  <c r="BE231" i="20" s="1"/>
  <c r="BI228" i="20"/>
  <c r="BH228" i="20"/>
  <c r="BG228" i="20"/>
  <c r="BF228" i="20"/>
  <c r="T228" i="20"/>
  <c r="R228" i="20"/>
  <c r="P228" i="20"/>
  <c r="BK228" i="20"/>
  <c r="J228" i="20"/>
  <c r="BE228" i="20" s="1"/>
  <c r="BI225" i="20"/>
  <c r="BH225" i="20"/>
  <c r="BG225" i="20"/>
  <c r="BF225" i="20"/>
  <c r="T225" i="20"/>
  <c r="R225" i="20"/>
  <c r="P225" i="20"/>
  <c r="BK225" i="20"/>
  <c r="J225" i="20"/>
  <c r="BE225" i="20" s="1"/>
  <c r="BI222" i="20"/>
  <c r="BH222" i="20"/>
  <c r="BG222" i="20"/>
  <c r="BF222" i="20"/>
  <c r="BE222" i="20"/>
  <c r="T222" i="20"/>
  <c r="R222" i="20"/>
  <c r="P222" i="20"/>
  <c r="BK222" i="20"/>
  <c r="J222" i="20"/>
  <c r="BI219" i="20"/>
  <c r="BH219" i="20"/>
  <c r="BG219" i="20"/>
  <c r="BF219" i="20"/>
  <c r="T219" i="20"/>
  <c r="R219" i="20"/>
  <c r="P219" i="20"/>
  <c r="BK219" i="20"/>
  <c r="J219" i="20"/>
  <c r="BE219" i="20" s="1"/>
  <c r="BI216" i="20"/>
  <c r="BH216" i="20"/>
  <c r="BG216" i="20"/>
  <c r="BF216" i="20"/>
  <c r="BE216" i="20"/>
  <c r="T216" i="20"/>
  <c r="R216" i="20"/>
  <c r="P216" i="20"/>
  <c r="BK216" i="20"/>
  <c r="J216" i="20"/>
  <c r="BI213" i="20"/>
  <c r="BH213" i="20"/>
  <c r="BG213" i="20"/>
  <c r="BF213" i="20"/>
  <c r="T213" i="20"/>
  <c r="R213" i="20"/>
  <c r="P213" i="20"/>
  <c r="BK213" i="20"/>
  <c r="J213" i="20"/>
  <c r="BE213" i="20" s="1"/>
  <c r="BI210" i="20"/>
  <c r="BH210" i="20"/>
  <c r="BG210" i="20"/>
  <c r="BF210" i="20"/>
  <c r="T210" i="20"/>
  <c r="R210" i="20"/>
  <c r="P210" i="20"/>
  <c r="BK210" i="20"/>
  <c r="J210" i="20"/>
  <c r="BE210" i="20" s="1"/>
  <c r="BI207" i="20"/>
  <c r="BH207" i="20"/>
  <c r="BG207" i="20"/>
  <c r="BF207" i="20"/>
  <c r="T207" i="20"/>
  <c r="R207" i="20"/>
  <c r="P207" i="20"/>
  <c r="BK207" i="20"/>
  <c r="J207" i="20"/>
  <c r="BE207" i="20" s="1"/>
  <c r="BI204" i="20"/>
  <c r="BH204" i="20"/>
  <c r="BG204" i="20"/>
  <c r="BF204" i="20"/>
  <c r="T204" i="20"/>
  <c r="R204" i="20"/>
  <c r="P204" i="20"/>
  <c r="BK204" i="20"/>
  <c r="J204" i="20"/>
  <c r="BE204" i="20" s="1"/>
  <c r="BI201" i="20"/>
  <c r="BH201" i="20"/>
  <c r="BG201" i="20"/>
  <c r="BF201" i="20"/>
  <c r="T201" i="20"/>
  <c r="R201" i="20"/>
  <c r="P201" i="20"/>
  <c r="BK201" i="20"/>
  <c r="J201" i="20"/>
  <c r="BE201" i="20" s="1"/>
  <c r="BI197" i="20"/>
  <c r="BH197" i="20"/>
  <c r="BG197" i="20"/>
  <c r="BF197" i="20"/>
  <c r="T197" i="20"/>
  <c r="R197" i="20"/>
  <c r="P197" i="20"/>
  <c r="BK197" i="20"/>
  <c r="J197" i="20"/>
  <c r="BE197" i="20" s="1"/>
  <c r="BI194" i="20"/>
  <c r="BH194" i="20"/>
  <c r="BG194" i="20"/>
  <c r="BF194" i="20"/>
  <c r="T194" i="20"/>
  <c r="R194" i="20"/>
  <c r="P194" i="20"/>
  <c r="BK194" i="20"/>
  <c r="J194" i="20"/>
  <c r="BE194" i="20" s="1"/>
  <c r="BI191" i="20"/>
  <c r="BH191" i="20"/>
  <c r="BG191" i="20"/>
  <c r="BF191" i="20"/>
  <c r="T191" i="20"/>
  <c r="R191" i="20"/>
  <c r="P191" i="20"/>
  <c r="BK191" i="20"/>
  <c r="J191" i="20"/>
  <c r="BE191" i="20" s="1"/>
  <c r="BI188" i="20"/>
  <c r="BH188" i="20"/>
  <c r="BG188" i="20"/>
  <c r="BF188" i="20"/>
  <c r="T188" i="20"/>
  <c r="R188" i="20"/>
  <c r="P188" i="20"/>
  <c r="BK188" i="20"/>
  <c r="J188" i="20"/>
  <c r="BE188" i="20" s="1"/>
  <c r="BI185" i="20"/>
  <c r="BH185" i="20"/>
  <c r="BG185" i="20"/>
  <c r="BF185" i="20"/>
  <c r="BE185" i="20"/>
  <c r="T185" i="20"/>
  <c r="R185" i="20"/>
  <c r="P185" i="20"/>
  <c r="BK185" i="20"/>
  <c r="J185" i="20"/>
  <c r="BI182" i="20"/>
  <c r="BH182" i="20"/>
  <c r="BG182" i="20"/>
  <c r="BF182" i="20"/>
  <c r="T182" i="20"/>
  <c r="R182" i="20"/>
  <c r="P182" i="20"/>
  <c r="BK182" i="20"/>
  <c r="J182" i="20"/>
  <c r="BE182" i="20" s="1"/>
  <c r="BI179" i="20"/>
  <c r="BH179" i="20"/>
  <c r="BG179" i="20"/>
  <c r="BF179" i="20"/>
  <c r="BE179" i="20"/>
  <c r="T179" i="20"/>
  <c r="R179" i="20"/>
  <c r="P179" i="20"/>
  <c r="BK179" i="20"/>
  <c r="J179" i="20"/>
  <c r="BI176" i="20"/>
  <c r="BH176" i="20"/>
  <c r="BG176" i="20"/>
  <c r="BF176" i="20"/>
  <c r="T176" i="20"/>
  <c r="R176" i="20"/>
  <c r="P176" i="20"/>
  <c r="BK176" i="20"/>
  <c r="J176" i="20"/>
  <c r="BE176" i="20" s="1"/>
  <c r="BI173" i="20"/>
  <c r="BH173" i="20"/>
  <c r="BG173" i="20"/>
  <c r="BF173" i="20"/>
  <c r="T173" i="20"/>
  <c r="R173" i="20"/>
  <c r="P173" i="20"/>
  <c r="BK173" i="20"/>
  <c r="J173" i="20"/>
  <c r="BE173" i="20" s="1"/>
  <c r="BI170" i="20"/>
  <c r="BH170" i="20"/>
  <c r="BG170" i="20"/>
  <c r="BF170" i="20"/>
  <c r="T170" i="20"/>
  <c r="R170" i="20"/>
  <c r="P170" i="20"/>
  <c r="BK170" i="20"/>
  <c r="J170" i="20"/>
  <c r="BE170" i="20" s="1"/>
  <c r="BI167" i="20"/>
  <c r="BH167" i="20"/>
  <c r="BG167" i="20"/>
  <c r="BF167" i="20"/>
  <c r="T167" i="20"/>
  <c r="R167" i="20"/>
  <c r="P167" i="20"/>
  <c r="BK167" i="20"/>
  <c r="J167" i="20"/>
  <c r="BE167" i="20" s="1"/>
  <c r="BI164" i="20"/>
  <c r="BH164" i="20"/>
  <c r="BG164" i="20"/>
  <c r="BF164" i="20"/>
  <c r="T164" i="20"/>
  <c r="R164" i="20"/>
  <c r="P164" i="20"/>
  <c r="BK164" i="20"/>
  <c r="J164" i="20"/>
  <c r="BE164" i="20" s="1"/>
  <c r="BI161" i="20"/>
  <c r="BH161" i="20"/>
  <c r="BG161" i="20"/>
  <c r="BF161" i="20"/>
  <c r="BE161" i="20"/>
  <c r="T161" i="20"/>
  <c r="R161" i="20"/>
  <c r="P161" i="20"/>
  <c r="BK161" i="20"/>
  <c r="J161" i="20"/>
  <c r="BI158" i="20"/>
  <c r="BH158" i="20"/>
  <c r="BG158" i="20"/>
  <c r="BF158" i="20"/>
  <c r="T158" i="20"/>
  <c r="R158" i="20"/>
  <c r="P158" i="20"/>
  <c r="BK158" i="20"/>
  <c r="J158" i="20"/>
  <c r="BE158" i="20" s="1"/>
  <c r="BI155" i="20"/>
  <c r="BH155" i="20"/>
  <c r="BG155" i="20"/>
  <c r="BF155" i="20"/>
  <c r="BE155" i="20"/>
  <c r="T155" i="20"/>
  <c r="R155" i="20"/>
  <c r="P155" i="20"/>
  <c r="BK155" i="20"/>
  <c r="J155" i="20"/>
  <c r="BI152" i="20"/>
  <c r="BH152" i="20"/>
  <c r="BG152" i="20"/>
  <c r="BF152" i="20"/>
  <c r="T152" i="20"/>
  <c r="R152" i="20"/>
  <c r="P152" i="20"/>
  <c r="BK152" i="20"/>
  <c r="J152" i="20"/>
  <c r="BE152" i="20" s="1"/>
  <c r="BI149" i="20"/>
  <c r="BH149" i="20"/>
  <c r="BG149" i="20"/>
  <c r="BF149" i="20"/>
  <c r="T149" i="20"/>
  <c r="R149" i="20"/>
  <c r="P149" i="20"/>
  <c r="BK149" i="20"/>
  <c r="J149" i="20"/>
  <c r="BE149" i="20" s="1"/>
  <c r="BI146" i="20"/>
  <c r="BH146" i="20"/>
  <c r="BG146" i="20"/>
  <c r="BF146" i="20"/>
  <c r="T146" i="20"/>
  <c r="R146" i="20"/>
  <c r="P146" i="20"/>
  <c r="BK146" i="20"/>
  <c r="BK145" i="20" s="1"/>
  <c r="J146" i="20"/>
  <c r="BE146" i="20" s="1"/>
  <c r="J139" i="20"/>
  <c r="F139" i="20"/>
  <c r="F137" i="20"/>
  <c r="E135" i="20"/>
  <c r="J59" i="20"/>
  <c r="F59" i="20"/>
  <c r="F57" i="20"/>
  <c r="E55" i="20"/>
  <c r="J22" i="20"/>
  <c r="E22" i="20"/>
  <c r="F140" i="20" s="1"/>
  <c r="J21" i="20"/>
  <c r="J16" i="20"/>
  <c r="J137" i="20" s="1"/>
  <c r="E7" i="20"/>
  <c r="AY72" i="1"/>
  <c r="AX72" i="1"/>
  <c r="BI218" i="19"/>
  <c r="BH218" i="19"/>
  <c r="BG218" i="19"/>
  <c r="BF218" i="19"/>
  <c r="T218" i="19"/>
  <c r="R218" i="19"/>
  <c r="P218" i="19"/>
  <c r="BK218" i="19"/>
  <c r="J218" i="19"/>
  <c r="BE218" i="19" s="1"/>
  <c r="BI216" i="19"/>
  <c r="BH216" i="19"/>
  <c r="BG216" i="19"/>
  <c r="BF216" i="19"/>
  <c r="BE216" i="19"/>
  <c r="T216" i="19"/>
  <c r="R216" i="19"/>
  <c r="P216" i="19"/>
  <c r="BK216" i="19"/>
  <c r="J216" i="19"/>
  <c r="BI214" i="19"/>
  <c r="BH214" i="19"/>
  <c r="BG214" i="19"/>
  <c r="BF214" i="19"/>
  <c r="T214" i="19"/>
  <c r="R214" i="19"/>
  <c r="P214" i="19"/>
  <c r="BK214" i="19"/>
  <c r="J214" i="19"/>
  <c r="BE214" i="19" s="1"/>
  <c r="BI212" i="19"/>
  <c r="BH212" i="19"/>
  <c r="BG212" i="19"/>
  <c r="BF212" i="19"/>
  <c r="T212" i="19"/>
  <c r="R212" i="19"/>
  <c r="P212" i="19"/>
  <c r="BK212" i="19"/>
  <c r="J212" i="19"/>
  <c r="BE212" i="19" s="1"/>
  <c r="BI209" i="19"/>
  <c r="BH209" i="19"/>
  <c r="BG209" i="19"/>
  <c r="BF209" i="19"/>
  <c r="T209" i="19"/>
  <c r="R209" i="19"/>
  <c r="P209" i="19"/>
  <c r="BK209" i="19"/>
  <c r="J209" i="19"/>
  <c r="BE209" i="19" s="1"/>
  <c r="BI206" i="19"/>
  <c r="BH206" i="19"/>
  <c r="BG206" i="19"/>
  <c r="BF206" i="19"/>
  <c r="T206" i="19"/>
  <c r="R206" i="19"/>
  <c r="P206" i="19"/>
  <c r="BK206" i="19"/>
  <c r="J206" i="19"/>
  <c r="BE206" i="19" s="1"/>
  <c r="BI203" i="19"/>
  <c r="BH203" i="19"/>
  <c r="BG203" i="19"/>
  <c r="BF203" i="19"/>
  <c r="T203" i="19"/>
  <c r="T199" i="19" s="1"/>
  <c r="R203" i="19"/>
  <c r="P203" i="19"/>
  <c r="BK203" i="19"/>
  <c r="J203" i="19"/>
  <c r="BE203" i="19" s="1"/>
  <c r="BI200" i="19"/>
  <c r="BH200" i="19"/>
  <c r="BG200" i="19"/>
  <c r="BF200" i="19"/>
  <c r="BE200" i="19"/>
  <c r="T200" i="19"/>
  <c r="R200" i="19"/>
  <c r="P200" i="19"/>
  <c r="P199" i="19" s="1"/>
  <c r="BK200" i="19"/>
  <c r="J200" i="19"/>
  <c r="BI197" i="19"/>
  <c r="BH197" i="19"/>
  <c r="BG197" i="19"/>
  <c r="BF197" i="19"/>
  <c r="T197" i="19"/>
  <c r="R197" i="19"/>
  <c r="P197" i="19"/>
  <c r="BK197" i="19"/>
  <c r="J197" i="19"/>
  <c r="BE197" i="19" s="1"/>
  <c r="BI195" i="19"/>
  <c r="BH195" i="19"/>
  <c r="BG195" i="19"/>
  <c r="BF195" i="19"/>
  <c r="T195" i="19"/>
  <c r="R195" i="19"/>
  <c r="P195" i="19"/>
  <c r="BK195" i="19"/>
  <c r="J195" i="19"/>
  <c r="BE195" i="19" s="1"/>
  <c r="BI193" i="19"/>
  <c r="BH193" i="19"/>
  <c r="BG193" i="19"/>
  <c r="BF193" i="19"/>
  <c r="BE193" i="19"/>
  <c r="T193" i="19"/>
  <c r="R193" i="19"/>
  <c r="P193" i="19"/>
  <c r="BK193" i="19"/>
  <c r="J193" i="19"/>
  <c r="BI191" i="19"/>
  <c r="BH191" i="19"/>
  <c r="BG191" i="19"/>
  <c r="BF191" i="19"/>
  <c r="T191" i="19"/>
  <c r="R191" i="19"/>
  <c r="P191" i="19"/>
  <c r="BK191" i="19"/>
  <c r="J191" i="19"/>
  <c r="BE191" i="19" s="1"/>
  <c r="BI189" i="19"/>
  <c r="BH189" i="19"/>
  <c r="BG189" i="19"/>
  <c r="BF189" i="19"/>
  <c r="BE189" i="19"/>
  <c r="T189" i="19"/>
  <c r="R189" i="19"/>
  <c r="P189" i="19"/>
  <c r="BK189" i="19"/>
  <c r="J189" i="19"/>
  <c r="BI187" i="19"/>
  <c r="BH187" i="19"/>
  <c r="BG187" i="19"/>
  <c r="BF187" i="19"/>
  <c r="T187" i="19"/>
  <c r="R187" i="19"/>
  <c r="P187" i="19"/>
  <c r="BK187" i="19"/>
  <c r="J187" i="19"/>
  <c r="BE187" i="19" s="1"/>
  <c r="BI184" i="19"/>
  <c r="BH184" i="19"/>
  <c r="BG184" i="19"/>
  <c r="BF184" i="19"/>
  <c r="T184" i="19"/>
  <c r="R184" i="19"/>
  <c r="P184" i="19"/>
  <c r="BK184" i="19"/>
  <c r="J184" i="19"/>
  <c r="BE184" i="19" s="1"/>
  <c r="BI182" i="19"/>
  <c r="BH182" i="19"/>
  <c r="BG182" i="19"/>
  <c r="BF182" i="19"/>
  <c r="T182" i="19"/>
  <c r="R182" i="19"/>
  <c r="P182" i="19"/>
  <c r="BK182" i="19"/>
  <c r="J182" i="19"/>
  <c r="BE182" i="19" s="1"/>
  <c r="BI180" i="19"/>
  <c r="BH180" i="19"/>
  <c r="BG180" i="19"/>
  <c r="BF180" i="19"/>
  <c r="T180" i="19"/>
  <c r="R180" i="19"/>
  <c r="P180" i="19"/>
  <c r="BK180" i="19"/>
  <c r="J180" i="19"/>
  <c r="BE180" i="19" s="1"/>
  <c r="BI177" i="19"/>
  <c r="BH177" i="19"/>
  <c r="BG177" i="19"/>
  <c r="BF177" i="19"/>
  <c r="T177" i="19"/>
  <c r="R177" i="19"/>
  <c r="P177" i="19"/>
  <c r="BK177" i="19"/>
  <c r="J177" i="19"/>
  <c r="BE177" i="19" s="1"/>
  <c r="BI174" i="19"/>
  <c r="BH174" i="19"/>
  <c r="BG174" i="19"/>
  <c r="BF174" i="19"/>
  <c r="BE174" i="19"/>
  <c r="T174" i="19"/>
  <c r="R174" i="19"/>
  <c r="P174" i="19"/>
  <c r="BK174" i="19"/>
  <c r="J174" i="19"/>
  <c r="BI172" i="19"/>
  <c r="BH172" i="19"/>
  <c r="BG172" i="19"/>
  <c r="BF172" i="19"/>
  <c r="T172" i="19"/>
  <c r="R172" i="19"/>
  <c r="P172" i="19"/>
  <c r="BK172" i="19"/>
  <c r="J172" i="19"/>
  <c r="BE172" i="19" s="1"/>
  <c r="BI169" i="19"/>
  <c r="BH169" i="19"/>
  <c r="BG169" i="19"/>
  <c r="BF169" i="19"/>
  <c r="T169" i="19"/>
  <c r="R169" i="19"/>
  <c r="P169" i="19"/>
  <c r="BK169" i="19"/>
  <c r="J169" i="19"/>
  <c r="BE169" i="19" s="1"/>
  <c r="BI166" i="19"/>
  <c r="BH166" i="19"/>
  <c r="BG166" i="19"/>
  <c r="BF166" i="19"/>
  <c r="T166" i="19"/>
  <c r="R166" i="19"/>
  <c r="P166" i="19"/>
  <c r="BK166" i="19"/>
  <c r="J166" i="19"/>
  <c r="BE166" i="19" s="1"/>
  <c r="BI164" i="19"/>
  <c r="BH164" i="19"/>
  <c r="BG164" i="19"/>
  <c r="BF164" i="19"/>
  <c r="T164" i="19"/>
  <c r="R164" i="19"/>
  <c r="P164" i="19"/>
  <c r="BK164" i="19"/>
  <c r="J164" i="19"/>
  <c r="BE164" i="19" s="1"/>
  <c r="BI161" i="19"/>
  <c r="BH161" i="19"/>
  <c r="BG161" i="19"/>
  <c r="BF161" i="19"/>
  <c r="T161" i="19"/>
  <c r="R161" i="19"/>
  <c r="P161" i="19"/>
  <c r="BK161" i="19"/>
  <c r="J161" i="19"/>
  <c r="BE161" i="19" s="1"/>
  <c r="BI158" i="19"/>
  <c r="BH158" i="19"/>
  <c r="BG158" i="19"/>
  <c r="BF158" i="19"/>
  <c r="T158" i="19"/>
  <c r="R158" i="19"/>
  <c r="P158" i="19"/>
  <c r="BK158" i="19"/>
  <c r="J158" i="19"/>
  <c r="BE158" i="19" s="1"/>
  <c r="BI155" i="19"/>
  <c r="BH155" i="19"/>
  <c r="BG155" i="19"/>
  <c r="BF155" i="19"/>
  <c r="T155" i="19"/>
  <c r="R155" i="19"/>
  <c r="P155" i="19"/>
  <c r="BK155" i="19"/>
  <c r="J155" i="19"/>
  <c r="BE155" i="19" s="1"/>
  <c r="BI152" i="19"/>
  <c r="BH152" i="19"/>
  <c r="BG152" i="19"/>
  <c r="BF152" i="19"/>
  <c r="BE152" i="19"/>
  <c r="T152" i="19"/>
  <c r="R152" i="19"/>
  <c r="P152" i="19"/>
  <c r="BK152" i="19"/>
  <c r="J152" i="19"/>
  <c r="BI150" i="19"/>
  <c r="BH150" i="19"/>
  <c r="BG150" i="19"/>
  <c r="BF150" i="19"/>
  <c r="T150" i="19"/>
  <c r="R150" i="19"/>
  <c r="P150" i="19"/>
  <c r="BK150" i="19"/>
  <c r="J150" i="19"/>
  <c r="BE150" i="19" s="1"/>
  <c r="BI148" i="19"/>
  <c r="BH148" i="19"/>
  <c r="BG148" i="19"/>
  <c r="BF148" i="19"/>
  <c r="T148" i="19"/>
  <c r="R148" i="19"/>
  <c r="P148" i="19"/>
  <c r="BK148" i="19"/>
  <c r="J148" i="19"/>
  <c r="BE148" i="19" s="1"/>
  <c r="BI146" i="19"/>
  <c r="BH146" i="19"/>
  <c r="BG146" i="19"/>
  <c r="BF146" i="19"/>
  <c r="T146" i="19"/>
  <c r="R146" i="19"/>
  <c r="P146" i="19"/>
  <c r="BK146" i="19"/>
  <c r="J146" i="19"/>
  <c r="BE146" i="19" s="1"/>
  <c r="BI143" i="19"/>
  <c r="BH143" i="19"/>
  <c r="BG143" i="19"/>
  <c r="BF143" i="19"/>
  <c r="BE143" i="19"/>
  <c r="T143" i="19"/>
  <c r="R143" i="19"/>
  <c r="P143" i="19"/>
  <c r="BK143" i="19"/>
  <c r="J143" i="19"/>
  <c r="BI140" i="19"/>
  <c r="BH140" i="19"/>
  <c r="BG140" i="19"/>
  <c r="BF140" i="19"/>
  <c r="T140" i="19"/>
  <c r="R140" i="19"/>
  <c r="P140" i="19"/>
  <c r="BK140" i="19"/>
  <c r="J140" i="19"/>
  <c r="BE140" i="19" s="1"/>
  <c r="BI137" i="19"/>
  <c r="BH137" i="19"/>
  <c r="BG137" i="19"/>
  <c r="BF137" i="19"/>
  <c r="T137" i="19"/>
  <c r="R137" i="19"/>
  <c r="P137" i="19"/>
  <c r="BK137" i="19"/>
  <c r="J137" i="19"/>
  <c r="BE137" i="19" s="1"/>
  <c r="BI135" i="19"/>
  <c r="BH135" i="19"/>
  <c r="BG135" i="19"/>
  <c r="BF135" i="19"/>
  <c r="T135" i="19"/>
  <c r="R135" i="19"/>
  <c r="P135" i="19"/>
  <c r="BK135" i="19"/>
  <c r="J135" i="19"/>
  <c r="BE135" i="19" s="1"/>
  <c r="BI133" i="19"/>
  <c r="BH133" i="19"/>
  <c r="BG133" i="19"/>
  <c r="BF133" i="19"/>
  <c r="BE133" i="19"/>
  <c r="T133" i="19"/>
  <c r="R133" i="19"/>
  <c r="P133" i="19"/>
  <c r="BK133" i="19"/>
  <c r="J133" i="19"/>
  <c r="BI130" i="19"/>
  <c r="BH130" i="19"/>
  <c r="BG130" i="19"/>
  <c r="BF130" i="19"/>
  <c r="T130" i="19"/>
  <c r="R130" i="19"/>
  <c r="P130" i="19"/>
  <c r="BK130" i="19"/>
  <c r="J130" i="19"/>
  <c r="BE130" i="19" s="1"/>
  <c r="BI127" i="19"/>
  <c r="BH127" i="19"/>
  <c r="BG127" i="19"/>
  <c r="BF127" i="19"/>
  <c r="BE127" i="19"/>
  <c r="T127" i="19"/>
  <c r="R127" i="19"/>
  <c r="P127" i="19"/>
  <c r="BK127" i="19"/>
  <c r="J127" i="19"/>
  <c r="BI125" i="19"/>
  <c r="BH125" i="19"/>
  <c r="BG125" i="19"/>
  <c r="BF125" i="19"/>
  <c r="T125" i="19"/>
  <c r="R125" i="19"/>
  <c r="P125" i="19"/>
  <c r="BK125" i="19"/>
  <c r="J125" i="19"/>
  <c r="BE125" i="19" s="1"/>
  <c r="BI122" i="19"/>
  <c r="BH122" i="19"/>
  <c r="BG122" i="19"/>
  <c r="BF122" i="19"/>
  <c r="BE122" i="19"/>
  <c r="T122" i="19"/>
  <c r="R122" i="19"/>
  <c r="P122" i="19"/>
  <c r="BK122" i="19"/>
  <c r="J122" i="19"/>
  <c r="BI119" i="19"/>
  <c r="BH119" i="19"/>
  <c r="BG119" i="19"/>
  <c r="BF119" i="19"/>
  <c r="T119" i="19"/>
  <c r="R119" i="19"/>
  <c r="P119" i="19"/>
  <c r="BK119" i="19"/>
  <c r="J119" i="19"/>
  <c r="BE119" i="19" s="1"/>
  <c r="BI116" i="19"/>
  <c r="BH116" i="19"/>
  <c r="BG116" i="19"/>
  <c r="BF116" i="19"/>
  <c r="T116" i="19"/>
  <c r="R116" i="19"/>
  <c r="P116" i="19"/>
  <c r="BK116" i="19"/>
  <c r="J116" i="19"/>
  <c r="BE116" i="19" s="1"/>
  <c r="BI114" i="19"/>
  <c r="BH114" i="19"/>
  <c r="BG114" i="19"/>
  <c r="BF114" i="19"/>
  <c r="T114" i="19"/>
  <c r="R114" i="19"/>
  <c r="P114" i="19"/>
  <c r="BK114" i="19"/>
  <c r="J114" i="19"/>
  <c r="BE114" i="19" s="1"/>
  <c r="BI112" i="19"/>
  <c r="BH112" i="19"/>
  <c r="BG112" i="19"/>
  <c r="BF112" i="19"/>
  <c r="BE112" i="19"/>
  <c r="T112" i="19"/>
  <c r="R112" i="19"/>
  <c r="P112" i="19"/>
  <c r="BK112" i="19"/>
  <c r="J112" i="19"/>
  <c r="BI109" i="19"/>
  <c r="BH109" i="19"/>
  <c r="BG109" i="19"/>
  <c r="BF109" i="19"/>
  <c r="T109" i="19"/>
  <c r="R109" i="19"/>
  <c r="P109" i="19"/>
  <c r="BK109" i="19"/>
  <c r="J109" i="19"/>
  <c r="BE109" i="19" s="1"/>
  <c r="BI107" i="19"/>
  <c r="BH107" i="19"/>
  <c r="BG107" i="19"/>
  <c r="BF107" i="19"/>
  <c r="BE107" i="19"/>
  <c r="T107" i="19"/>
  <c r="R107" i="19"/>
  <c r="P107" i="19"/>
  <c r="BK107" i="19"/>
  <c r="J107" i="19"/>
  <c r="BI104" i="19"/>
  <c r="BH104" i="19"/>
  <c r="BG104" i="19"/>
  <c r="BF104" i="19"/>
  <c r="T104" i="19"/>
  <c r="R104" i="19"/>
  <c r="P104" i="19"/>
  <c r="BK104" i="19"/>
  <c r="J104" i="19"/>
  <c r="BE104" i="19" s="1"/>
  <c r="BI101" i="19"/>
  <c r="BH101" i="19"/>
  <c r="BG101" i="19"/>
  <c r="BF101" i="19"/>
  <c r="T101" i="19"/>
  <c r="R101" i="19"/>
  <c r="P101" i="19"/>
  <c r="BK101" i="19"/>
  <c r="J101" i="19"/>
  <c r="BE101" i="19" s="1"/>
  <c r="BI98" i="19"/>
  <c r="BH98" i="19"/>
  <c r="BG98" i="19"/>
  <c r="BF98" i="19"/>
  <c r="T98" i="19"/>
  <c r="R98" i="19"/>
  <c r="P98" i="19"/>
  <c r="BK98" i="19"/>
  <c r="J98" i="19"/>
  <c r="BE98" i="19" s="1"/>
  <c r="BI96" i="19"/>
  <c r="BH96" i="19"/>
  <c r="BG96" i="19"/>
  <c r="BF96" i="19"/>
  <c r="T96" i="19"/>
  <c r="R96" i="19"/>
  <c r="P96" i="19"/>
  <c r="BK96" i="19"/>
  <c r="J96" i="19"/>
  <c r="BE96" i="19" s="1"/>
  <c r="BI94" i="19"/>
  <c r="BH94" i="19"/>
  <c r="BG94" i="19"/>
  <c r="BF94" i="19"/>
  <c r="T94" i="19"/>
  <c r="R94" i="19"/>
  <c r="P94" i="19"/>
  <c r="BK94" i="19"/>
  <c r="J94" i="19"/>
  <c r="BE94" i="19" s="1"/>
  <c r="J87" i="19"/>
  <c r="F87" i="19"/>
  <c r="F85" i="19"/>
  <c r="E83" i="19"/>
  <c r="E77" i="19"/>
  <c r="J59" i="19"/>
  <c r="F59" i="19"/>
  <c r="F57" i="19"/>
  <c r="E55" i="19"/>
  <c r="J22" i="19"/>
  <c r="E22" i="19"/>
  <c r="J21" i="19"/>
  <c r="J16" i="19"/>
  <c r="J57" i="19" s="1"/>
  <c r="E7" i="19"/>
  <c r="E49" i="19" s="1"/>
  <c r="AY71" i="1"/>
  <c r="AX71" i="1"/>
  <c r="BI464" i="18"/>
  <c r="BH464" i="18"/>
  <c r="BG464" i="18"/>
  <c r="BF464" i="18"/>
  <c r="T464" i="18"/>
  <c r="R464" i="18"/>
  <c r="P464" i="18"/>
  <c r="BK464" i="18"/>
  <c r="J464" i="18"/>
  <c r="BE464" i="18" s="1"/>
  <c r="BI461" i="18"/>
  <c r="BH461" i="18"/>
  <c r="BG461" i="18"/>
  <c r="BF461" i="18"/>
  <c r="T461" i="18"/>
  <c r="R461" i="18"/>
  <c r="P461" i="18"/>
  <c r="BK461" i="18"/>
  <c r="BK460" i="18" s="1"/>
  <c r="J460" i="18" s="1"/>
  <c r="J73" i="18" s="1"/>
  <c r="J461" i="18"/>
  <c r="BE461" i="18" s="1"/>
  <c r="BI458" i="18"/>
  <c r="BH458" i="18"/>
  <c r="BG458" i="18"/>
  <c r="BF458" i="18"/>
  <c r="BE458" i="18"/>
  <c r="T458" i="18"/>
  <c r="R458" i="18"/>
  <c r="P458" i="18"/>
  <c r="BK458" i="18"/>
  <c r="J458" i="18"/>
  <c r="BI456" i="18"/>
  <c r="BH456" i="18"/>
  <c r="BG456" i="18"/>
  <c r="BF456" i="18"/>
  <c r="T456" i="18"/>
  <c r="R456" i="18"/>
  <c r="P456" i="18"/>
  <c r="BK456" i="18"/>
  <c r="J456" i="18"/>
  <c r="BE456" i="18" s="1"/>
  <c r="BI453" i="18"/>
  <c r="BH453" i="18"/>
  <c r="BG453" i="18"/>
  <c r="BF453" i="18"/>
  <c r="BE453" i="18"/>
  <c r="T453" i="18"/>
  <c r="R453" i="18"/>
  <c r="P453" i="18"/>
  <c r="BK453" i="18"/>
  <c r="J453" i="18"/>
  <c r="BI451" i="18"/>
  <c r="BH451" i="18"/>
  <c r="BG451" i="18"/>
  <c r="BF451" i="18"/>
  <c r="T451" i="18"/>
  <c r="R451" i="18"/>
  <c r="P451" i="18"/>
  <c r="BK451" i="18"/>
  <c r="J451" i="18"/>
  <c r="BE451" i="18" s="1"/>
  <c r="BI449" i="18"/>
  <c r="BH449" i="18"/>
  <c r="BG449" i="18"/>
  <c r="BF449" i="18"/>
  <c r="BE449" i="18"/>
  <c r="T449" i="18"/>
  <c r="R449" i="18"/>
  <c r="P449" i="18"/>
  <c r="BK449" i="18"/>
  <c r="J449" i="18"/>
  <c r="BI447" i="18"/>
  <c r="BH447" i="18"/>
  <c r="BG447" i="18"/>
  <c r="BF447" i="18"/>
  <c r="T447" i="18"/>
  <c r="R447" i="18"/>
  <c r="P447" i="18"/>
  <c r="BK447" i="18"/>
  <c r="J447" i="18"/>
  <c r="BE447" i="18" s="1"/>
  <c r="BI445" i="18"/>
  <c r="BH445" i="18"/>
  <c r="BG445" i="18"/>
  <c r="BF445" i="18"/>
  <c r="T445" i="18"/>
  <c r="R445" i="18"/>
  <c r="P445" i="18"/>
  <c r="BK445" i="18"/>
  <c r="J445" i="18"/>
  <c r="BE445" i="18" s="1"/>
  <c r="BI443" i="18"/>
  <c r="BH443" i="18"/>
  <c r="BG443" i="18"/>
  <c r="BF443" i="18"/>
  <c r="T443" i="18"/>
  <c r="R443" i="18"/>
  <c r="P443" i="18"/>
  <c r="BK443" i="18"/>
  <c r="J443" i="18"/>
  <c r="BE443" i="18" s="1"/>
  <c r="BI441" i="18"/>
  <c r="BH441" i="18"/>
  <c r="BG441" i="18"/>
  <c r="BF441" i="18"/>
  <c r="BE441" i="18"/>
  <c r="T441" i="18"/>
  <c r="R441" i="18"/>
  <c r="P441" i="18"/>
  <c r="BK441" i="18"/>
  <c r="J441" i="18"/>
  <c r="BI439" i="18"/>
  <c r="BH439" i="18"/>
  <c r="BG439" i="18"/>
  <c r="BF439" i="18"/>
  <c r="T439" i="18"/>
  <c r="R439" i="18"/>
  <c r="P439" i="18"/>
  <c r="BK439" i="18"/>
  <c r="J439" i="18"/>
  <c r="BE439" i="18" s="1"/>
  <c r="BI437" i="18"/>
  <c r="BH437" i="18"/>
  <c r="BG437" i="18"/>
  <c r="BF437" i="18"/>
  <c r="BE437" i="18"/>
  <c r="T437" i="18"/>
  <c r="R437" i="18"/>
  <c r="P437" i="18"/>
  <c r="BK437" i="18"/>
  <c r="J437" i="18"/>
  <c r="BI435" i="18"/>
  <c r="BH435" i="18"/>
  <c r="BG435" i="18"/>
  <c r="BF435" i="18"/>
  <c r="T435" i="18"/>
  <c r="R435" i="18"/>
  <c r="P435" i="18"/>
  <c r="BK435" i="18"/>
  <c r="J435" i="18"/>
  <c r="BE435" i="18" s="1"/>
  <c r="BI433" i="18"/>
  <c r="BH433" i="18"/>
  <c r="BG433" i="18"/>
  <c r="BF433" i="18"/>
  <c r="T433" i="18"/>
  <c r="R433" i="18"/>
  <c r="P433" i="18"/>
  <c r="BK433" i="18"/>
  <c r="J433" i="18"/>
  <c r="BE433" i="18" s="1"/>
  <c r="BI430" i="18"/>
  <c r="BH430" i="18"/>
  <c r="BG430" i="18"/>
  <c r="BF430" i="18"/>
  <c r="T430" i="18"/>
  <c r="R430" i="18"/>
  <c r="P430" i="18"/>
  <c r="BK430" i="18"/>
  <c r="J430" i="18"/>
  <c r="BE430" i="18" s="1"/>
  <c r="BI428" i="18"/>
  <c r="BH428" i="18"/>
  <c r="BG428" i="18"/>
  <c r="BF428" i="18"/>
  <c r="T428" i="18"/>
  <c r="R428" i="18"/>
  <c r="P428" i="18"/>
  <c r="BK428" i="18"/>
  <c r="J428" i="18"/>
  <c r="BE428" i="18" s="1"/>
  <c r="BI426" i="18"/>
  <c r="BH426" i="18"/>
  <c r="BG426" i="18"/>
  <c r="BF426" i="18"/>
  <c r="T426" i="18"/>
  <c r="R426" i="18"/>
  <c r="P426" i="18"/>
  <c r="BK426" i="18"/>
  <c r="J426" i="18"/>
  <c r="BE426" i="18" s="1"/>
  <c r="BI424" i="18"/>
  <c r="BH424" i="18"/>
  <c r="BG424" i="18"/>
  <c r="BF424" i="18"/>
  <c r="BE424" i="18"/>
  <c r="T424" i="18"/>
  <c r="R424" i="18"/>
  <c r="P424" i="18"/>
  <c r="BK424" i="18"/>
  <c r="J424" i="18"/>
  <c r="BI422" i="18"/>
  <c r="BH422" i="18"/>
  <c r="BG422" i="18"/>
  <c r="BF422" i="18"/>
  <c r="T422" i="18"/>
  <c r="R422" i="18"/>
  <c r="P422" i="18"/>
  <c r="BK422" i="18"/>
  <c r="J422" i="18"/>
  <c r="BE422" i="18" s="1"/>
  <c r="BI420" i="18"/>
  <c r="BH420" i="18"/>
  <c r="BG420" i="18"/>
  <c r="BF420" i="18"/>
  <c r="T420" i="18"/>
  <c r="R420" i="18"/>
  <c r="P420" i="18"/>
  <c r="BK420" i="18"/>
  <c r="J420" i="18"/>
  <c r="BE420" i="18" s="1"/>
  <c r="BI418" i="18"/>
  <c r="BH418" i="18"/>
  <c r="BG418" i="18"/>
  <c r="BF418" i="18"/>
  <c r="T418" i="18"/>
  <c r="R418" i="18"/>
  <c r="P418" i="18"/>
  <c r="BK418" i="18"/>
  <c r="J418" i="18"/>
  <c r="BE418" i="18" s="1"/>
  <c r="BI415" i="18"/>
  <c r="BH415" i="18"/>
  <c r="BG415" i="18"/>
  <c r="BF415" i="18"/>
  <c r="T415" i="18"/>
  <c r="R415" i="18"/>
  <c r="P415" i="18"/>
  <c r="BK415" i="18"/>
  <c r="J415" i="18"/>
  <c r="BE415" i="18" s="1"/>
  <c r="BI412" i="18"/>
  <c r="BH412" i="18"/>
  <c r="BG412" i="18"/>
  <c r="BF412" i="18"/>
  <c r="T412" i="18"/>
  <c r="R412" i="18"/>
  <c r="P412" i="18"/>
  <c r="BK412" i="18"/>
  <c r="J412" i="18"/>
  <c r="BE412" i="18" s="1"/>
  <c r="BI409" i="18"/>
  <c r="BH409" i="18"/>
  <c r="BG409" i="18"/>
  <c r="BF409" i="18"/>
  <c r="T409" i="18"/>
  <c r="R409" i="18"/>
  <c r="P409" i="18"/>
  <c r="BK409" i="18"/>
  <c r="J409" i="18"/>
  <c r="BE409" i="18" s="1"/>
  <c r="BI406" i="18"/>
  <c r="BH406" i="18"/>
  <c r="BG406" i="18"/>
  <c r="BF406" i="18"/>
  <c r="T406" i="18"/>
  <c r="R406" i="18"/>
  <c r="P406" i="18"/>
  <c r="BK406" i="18"/>
  <c r="J406" i="18"/>
  <c r="BE406" i="18" s="1"/>
  <c r="BI403" i="18"/>
  <c r="BH403" i="18"/>
  <c r="BG403" i="18"/>
  <c r="BF403" i="18"/>
  <c r="T403" i="18"/>
  <c r="R403" i="18"/>
  <c r="P403" i="18"/>
  <c r="BK403" i="18"/>
  <c r="J403" i="18"/>
  <c r="BE403" i="18" s="1"/>
  <c r="BI400" i="18"/>
  <c r="BH400" i="18"/>
  <c r="BG400" i="18"/>
  <c r="BF400" i="18"/>
  <c r="BE400" i="18"/>
  <c r="T400" i="18"/>
  <c r="R400" i="18"/>
  <c r="P400" i="18"/>
  <c r="BK400" i="18"/>
  <c r="J400" i="18"/>
  <c r="BI397" i="18"/>
  <c r="BH397" i="18"/>
  <c r="BG397" i="18"/>
  <c r="BF397" i="18"/>
  <c r="T397" i="18"/>
  <c r="R397" i="18"/>
  <c r="P397" i="18"/>
  <c r="BK397" i="18"/>
  <c r="J397" i="18"/>
  <c r="BE397" i="18" s="1"/>
  <c r="BI394" i="18"/>
  <c r="BH394" i="18"/>
  <c r="BG394" i="18"/>
  <c r="BF394" i="18"/>
  <c r="BE394" i="18"/>
  <c r="T394" i="18"/>
  <c r="R394" i="18"/>
  <c r="P394" i="18"/>
  <c r="BK394" i="18"/>
  <c r="BK393" i="18" s="1"/>
  <c r="J393" i="18" s="1"/>
  <c r="J72" i="18" s="1"/>
  <c r="J394" i="18"/>
  <c r="BI391" i="18"/>
  <c r="BH391" i="18"/>
  <c r="BG391" i="18"/>
  <c r="BF391" i="18"/>
  <c r="T391" i="18"/>
  <c r="R391" i="18"/>
  <c r="P391" i="18"/>
  <c r="BK391" i="18"/>
  <c r="J391" i="18"/>
  <c r="BE391" i="18" s="1"/>
  <c r="BI389" i="18"/>
  <c r="BH389" i="18"/>
  <c r="BG389" i="18"/>
  <c r="BF389" i="18"/>
  <c r="T389" i="18"/>
  <c r="R389" i="18"/>
  <c r="P389" i="18"/>
  <c r="BK389" i="18"/>
  <c r="J389" i="18"/>
  <c r="BE389" i="18" s="1"/>
  <c r="BI386" i="18"/>
  <c r="BH386" i="18"/>
  <c r="BG386" i="18"/>
  <c r="BF386" i="18"/>
  <c r="T386" i="18"/>
  <c r="R386" i="18"/>
  <c r="P386" i="18"/>
  <c r="BK386" i="18"/>
  <c r="J386" i="18"/>
  <c r="BE386" i="18" s="1"/>
  <c r="BI383" i="18"/>
  <c r="BH383" i="18"/>
  <c r="BG383" i="18"/>
  <c r="BF383" i="18"/>
  <c r="T383" i="18"/>
  <c r="R383" i="18"/>
  <c r="P383" i="18"/>
  <c r="BK383" i="18"/>
  <c r="J383" i="18"/>
  <c r="BE383" i="18" s="1"/>
  <c r="BI381" i="18"/>
  <c r="BH381" i="18"/>
  <c r="BG381" i="18"/>
  <c r="BF381" i="18"/>
  <c r="T381" i="18"/>
  <c r="R381" i="18"/>
  <c r="P381" i="18"/>
  <c r="BK381" i="18"/>
  <c r="J381" i="18"/>
  <c r="BE381" i="18" s="1"/>
  <c r="BI379" i="18"/>
  <c r="BH379" i="18"/>
  <c r="BG379" i="18"/>
  <c r="BF379" i="18"/>
  <c r="T379" i="18"/>
  <c r="R379" i="18"/>
  <c r="P379" i="18"/>
  <c r="BK379" i="18"/>
  <c r="J379" i="18"/>
  <c r="BE379" i="18" s="1"/>
  <c r="BI377" i="18"/>
  <c r="BH377" i="18"/>
  <c r="BG377" i="18"/>
  <c r="BF377" i="18"/>
  <c r="T377" i="18"/>
  <c r="R377" i="18"/>
  <c r="P377" i="18"/>
  <c r="BK377" i="18"/>
  <c r="J377" i="18"/>
  <c r="BE377" i="18" s="1"/>
  <c r="BI374" i="18"/>
  <c r="BH374" i="18"/>
  <c r="BG374" i="18"/>
  <c r="BF374" i="18"/>
  <c r="T374" i="18"/>
  <c r="R374" i="18"/>
  <c r="P374" i="18"/>
  <c r="BK374" i="18"/>
  <c r="J374" i="18"/>
  <c r="BE374" i="18" s="1"/>
  <c r="BI371" i="18"/>
  <c r="BH371" i="18"/>
  <c r="BG371" i="18"/>
  <c r="BF371" i="18"/>
  <c r="T371" i="18"/>
  <c r="R371" i="18"/>
  <c r="P371" i="18"/>
  <c r="BK371" i="18"/>
  <c r="J371" i="18"/>
  <c r="BE371" i="18" s="1"/>
  <c r="BI369" i="18"/>
  <c r="BH369" i="18"/>
  <c r="BG369" i="18"/>
  <c r="BF369" i="18"/>
  <c r="BE369" i="18"/>
  <c r="T369" i="18"/>
  <c r="R369" i="18"/>
  <c r="P369" i="18"/>
  <c r="BK369" i="18"/>
  <c r="J369" i="18"/>
  <c r="BI366" i="18"/>
  <c r="BH366" i="18"/>
  <c r="BG366" i="18"/>
  <c r="BF366" i="18"/>
  <c r="T366" i="18"/>
  <c r="R366" i="18"/>
  <c r="P366" i="18"/>
  <c r="BK366" i="18"/>
  <c r="J366" i="18"/>
  <c r="BE366" i="18" s="1"/>
  <c r="BI363" i="18"/>
  <c r="BH363" i="18"/>
  <c r="BG363" i="18"/>
  <c r="BF363" i="18"/>
  <c r="T363" i="18"/>
  <c r="R363" i="18"/>
  <c r="P363" i="18"/>
  <c r="BK363" i="18"/>
  <c r="J363" i="18"/>
  <c r="BE363" i="18" s="1"/>
  <c r="BI361" i="18"/>
  <c r="BH361" i="18"/>
  <c r="BG361" i="18"/>
  <c r="BF361" i="18"/>
  <c r="T361" i="18"/>
  <c r="R361" i="18"/>
  <c r="P361" i="18"/>
  <c r="BK361" i="18"/>
  <c r="J361" i="18"/>
  <c r="BE361" i="18" s="1"/>
  <c r="BI359" i="18"/>
  <c r="BH359" i="18"/>
  <c r="BG359" i="18"/>
  <c r="BF359" i="18"/>
  <c r="T359" i="18"/>
  <c r="R359" i="18"/>
  <c r="P359" i="18"/>
  <c r="BK359" i="18"/>
  <c r="J359" i="18"/>
  <c r="BE359" i="18" s="1"/>
  <c r="BI357" i="18"/>
  <c r="BH357" i="18"/>
  <c r="BG357" i="18"/>
  <c r="BF357" i="18"/>
  <c r="T357" i="18"/>
  <c r="R357" i="18"/>
  <c r="P357" i="18"/>
  <c r="BK357" i="18"/>
  <c r="J357" i="18"/>
  <c r="BE357" i="18" s="1"/>
  <c r="BI354" i="18"/>
  <c r="BH354" i="18"/>
  <c r="BG354" i="18"/>
  <c r="BF354" i="18"/>
  <c r="T354" i="18"/>
  <c r="R354" i="18"/>
  <c r="P354" i="18"/>
  <c r="BK354" i="18"/>
  <c r="J354" i="18"/>
  <c r="BE354" i="18" s="1"/>
  <c r="BI351" i="18"/>
  <c r="BH351" i="18"/>
  <c r="BG351" i="18"/>
  <c r="BF351" i="18"/>
  <c r="T351" i="18"/>
  <c r="R351" i="18"/>
  <c r="P351" i="18"/>
  <c r="BK351" i="18"/>
  <c r="J351" i="18"/>
  <c r="BE351" i="18" s="1"/>
  <c r="BI348" i="18"/>
  <c r="BH348" i="18"/>
  <c r="BG348" i="18"/>
  <c r="BF348" i="18"/>
  <c r="T348" i="18"/>
  <c r="R348" i="18"/>
  <c r="P348" i="18"/>
  <c r="BK348" i="18"/>
  <c r="J348" i="18"/>
  <c r="BE348" i="18" s="1"/>
  <c r="BI345" i="18"/>
  <c r="BH345" i="18"/>
  <c r="BG345" i="18"/>
  <c r="BF345" i="18"/>
  <c r="T345" i="18"/>
  <c r="R345" i="18"/>
  <c r="P345" i="18"/>
  <c r="BK345" i="18"/>
  <c r="J345" i="18"/>
  <c r="BE345" i="18" s="1"/>
  <c r="BI343" i="18"/>
  <c r="BH343" i="18"/>
  <c r="BG343" i="18"/>
  <c r="BF343" i="18"/>
  <c r="T343" i="18"/>
  <c r="R343" i="18"/>
  <c r="P343" i="18"/>
  <c r="BK343" i="18"/>
  <c r="J343" i="18"/>
  <c r="BE343" i="18" s="1"/>
  <c r="BI340" i="18"/>
  <c r="BH340" i="18"/>
  <c r="BG340" i="18"/>
  <c r="BF340" i="18"/>
  <c r="T340" i="18"/>
  <c r="R340" i="18"/>
  <c r="P340" i="18"/>
  <c r="BK340" i="18"/>
  <c r="J340" i="18"/>
  <c r="BE340" i="18" s="1"/>
  <c r="BI338" i="18"/>
  <c r="BH338" i="18"/>
  <c r="BG338" i="18"/>
  <c r="BF338" i="18"/>
  <c r="BE338" i="18"/>
  <c r="T338" i="18"/>
  <c r="R338" i="18"/>
  <c r="P338" i="18"/>
  <c r="BK338" i="18"/>
  <c r="J338" i="18"/>
  <c r="BI335" i="18"/>
  <c r="BH335" i="18"/>
  <c r="BG335" i="18"/>
  <c r="BF335" i="18"/>
  <c r="T335" i="18"/>
  <c r="R335" i="18"/>
  <c r="P335" i="18"/>
  <c r="BK335" i="18"/>
  <c r="J335" i="18"/>
  <c r="BE335" i="18" s="1"/>
  <c r="BI333" i="18"/>
  <c r="BH333" i="18"/>
  <c r="BG333" i="18"/>
  <c r="BF333" i="18"/>
  <c r="BE333" i="18"/>
  <c r="T333" i="18"/>
  <c r="R333" i="18"/>
  <c r="P333" i="18"/>
  <c r="BK333" i="18"/>
  <c r="J333" i="18"/>
  <c r="BI329" i="18"/>
  <c r="BH329" i="18"/>
  <c r="BG329" i="18"/>
  <c r="BF329" i="18"/>
  <c r="T329" i="18"/>
  <c r="R329" i="18"/>
  <c r="P329" i="18"/>
  <c r="BK329" i="18"/>
  <c r="J329" i="18"/>
  <c r="BE329" i="18" s="1"/>
  <c r="BI326" i="18"/>
  <c r="BH326" i="18"/>
  <c r="BG326" i="18"/>
  <c r="BF326" i="18"/>
  <c r="T326" i="18"/>
  <c r="R326" i="18"/>
  <c r="P326" i="18"/>
  <c r="BK326" i="18"/>
  <c r="J326" i="18"/>
  <c r="BE326" i="18" s="1"/>
  <c r="BI324" i="18"/>
  <c r="BH324" i="18"/>
  <c r="BG324" i="18"/>
  <c r="BF324" i="18"/>
  <c r="T324" i="18"/>
  <c r="R324" i="18"/>
  <c r="P324" i="18"/>
  <c r="BK324" i="18"/>
  <c r="J324" i="18"/>
  <c r="BE324" i="18" s="1"/>
  <c r="BI321" i="18"/>
  <c r="BH321" i="18"/>
  <c r="BG321" i="18"/>
  <c r="BF321" i="18"/>
  <c r="T321" i="18"/>
  <c r="R321" i="18"/>
  <c r="P321" i="18"/>
  <c r="BK321" i="18"/>
  <c r="J321" i="18"/>
  <c r="BE321" i="18" s="1"/>
  <c r="BI318" i="18"/>
  <c r="BH318" i="18"/>
  <c r="BG318" i="18"/>
  <c r="BF318" i="18"/>
  <c r="T318" i="18"/>
  <c r="R318" i="18"/>
  <c r="P318" i="18"/>
  <c r="BK318" i="18"/>
  <c r="J318" i="18"/>
  <c r="BE318" i="18" s="1"/>
  <c r="BI316" i="18"/>
  <c r="BH316" i="18"/>
  <c r="BG316" i="18"/>
  <c r="BF316" i="18"/>
  <c r="BE316" i="18"/>
  <c r="T316" i="18"/>
  <c r="R316" i="18"/>
  <c r="P316" i="18"/>
  <c r="BK316" i="18"/>
  <c r="J316" i="18"/>
  <c r="BI314" i="18"/>
  <c r="BH314" i="18"/>
  <c r="BG314" i="18"/>
  <c r="BF314" i="18"/>
  <c r="T314" i="18"/>
  <c r="R314" i="18"/>
  <c r="P314" i="18"/>
  <c r="BK314" i="18"/>
  <c r="J314" i="18"/>
  <c r="BE314" i="18" s="1"/>
  <c r="BI312" i="18"/>
  <c r="BH312" i="18"/>
  <c r="BG312" i="18"/>
  <c r="BF312" i="18"/>
  <c r="BE312" i="18"/>
  <c r="T312" i="18"/>
  <c r="R312" i="18"/>
  <c r="P312" i="18"/>
  <c r="BK312" i="18"/>
  <c r="J312" i="18"/>
  <c r="BI309" i="18"/>
  <c r="BH309" i="18"/>
  <c r="BG309" i="18"/>
  <c r="BF309" i="18"/>
  <c r="T309" i="18"/>
  <c r="R309" i="18"/>
  <c r="P309" i="18"/>
  <c r="BK309" i="18"/>
  <c r="J309" i="18"/>
  <c r="BE309" i="18" s="1"/>
  <c r="BI306" i="18"/>
  <c r="BH306" i="18"/>
  <c r="BG306" i="18"/>
  <c r="BF306" i="18"/>
  <c r="T306" i="18"/>
  <c r="R306" i="18"/>
  <c r="P306" i="18"/>
  <c r="BK306" i="18"/>
  <c r="J306" i="18"/>
  <c r="BE306" i="18" s="1"/>
  <c r="BI304" i="18"/>
  <c r="BH304" i="18"/>
  <c r="BG304" i="18"/>
  <c r="BF304" i="18"/>
  <c r="T304" i="18"/>
  <c r="R304" i="18"/>
  <c r="P304" i="18"/>
  <c r="BK304" i="18"/>
  <c r="J304" i="18"/>
  <c r="BE304" i="18" s="1"/>
  <c r="BI302" i="18"/>
  <c r="BH302" i="18"/>
  <c r="BG302" i="18"/>
  <c r="BF302" i="18"/>
  <c r="T302" i="18"/>
  <c r="R302" i="18"/>
  <c r="P302" i="18"/>
  <c r="BK302" i="18"/>
  <c r="J302" i="18"/>
  <c r="BE302" i="18" s="1"/>
  <c r="BI299" i="18"/>
  <c r="BH299" i="18"/>
  <c r="BG299" i="18"/>
  <c r="BF299" i="18"/>
  <c r="BE299" i="18"/>
  <c r="T299" i="18"/>
  <c r="R299" i="18"/>
  <c r="P299" i="18"/>
  <c r="BK299" i="18"/>
  <c r="J299" i="18"/>
  <c r="BI297" i="18"/>
  <c r="BH297" i="18"/>
  <c r="BG297" i="18"/>
  <c r="BF297" i="18"/>
  <c r="T297" i="18"/>
  <c r="R297" i="18"/>
  <c r="P297" i="18"/>
  <c r="BK297" i="18"/>
  <c r="J297" i="18"/>
  <c r="BE297" i="18" s="1"/>
  <c r="BI295" i="18"/>
  <c r="BH295" i="18"/>
  <c r="BG295" i="18"/>
  <c r="BF295" i="18"/>
  <c r="BE295" i="18"/>
  <c r="T295" i="18"/>
  <c r="R295" i="18"/>
  <c r="P295" i="18"/>
  <c r="BK295" i="18"/>
  <c r="J295" i="18"/>
  <c r="BI292" i="18"/>
  <c r="BH292" i="18"/>
  <c r="BG292" i="18"/>
  <c r="BF292" i="18"/>
  <c r="T292" i="18"/>
  <c r="R292" i="18"/>
  <c r="P292" i="18"/>
  <c r="BK292" i="18"/>
  <c r="J292" i="18"/>
  <c r="BE292" i="18" s="1"/>
  <c r="BI290" i="18"/>
  <c r="BH290" i="18"/>
  <c r="BG290" i="18"/>
  <c r="BF290" i="18"/>
  <c r="BE290" i="18"/>
  <c r="T290" i="18"/>
  <c r="R290" i="18"/>
  <c r="P290" i="18"/>
  <c r="BK290" i="18"/>
  <c r="J290" i="18"/>
  <c r="BI287" i="18"/>
  <c r="BH287" i="18"/>
  <c r="BG287" i="18"/>
  <c r="BF287" i="18"/>
  <c r="T287" i="18"/>
  <c r="R287" i="18"/>
  <c r="P287" i="18"/>
  <c r="BK287" i="18"/>
  <c r="J287" i="18"/>
  <c r="BE287" i="18" s="1"/>
  <c r="BI285" i="18"/>
  <c r="BH285" i="18"/>
  <c r="BG285" i="18"/>
  <c r="BF285" i="18"/>
  <c r="BE285" i="18"/>
  <c r="T285" i="18"/>
  <c r="R285" i="18"/>
  <c r="P285" i="18"/>
  <c r="BK285" i="18"/>
  <c r="J285" i="18"/>
  <c r="BI283" i="18"/>
  <c r="BH283" i="18"/>
  <c r="BG283" i="18"/>
  <c r="BF283" i="18"/>
  <c r="T283" i="18"/>
  <c r="R283" i="18"/>
  <c r="P283" i="18"/>
  <c r="BK283" i="18"/>
  <c r="J283" i="18"/>
  <c r="BE283" i="18" s="1"/>
  <c r="BI281" i="18"/>
  <c r="BH281" i="18"/>
  <c r="BG281" i="18"/>
  <c r="BF281" i="18"/>
  <c r="BE281" i="18"/>
  <c r="T281" i="18"/>
  <c r="R281" i="18"/>
  <c r="P281" i="18"/>
  <c r="BK281" i="18"/>
  <c r="J281" i="18"/>
  <c r="BI279" i="18"/>
  <c r="BH279" i="18"/>
  <c r="BG279" i="18"/>
  <c r="BF279" i="18"/>
  <c r="T279" i="18"/>
  <c r="R279" i="18"/>
  <c r="P279" i="18"/>
  <c r="BK279" i="18"/>
  <c r="J279" i="18"/>
  <c r="BE279" i="18" s="1"/>
  <c r="BI277" i="18"/>
  <c r="BH277" i="18"/>
  <c r="BG277" i="18"/>
  <c r="BF277" i="18"/>
  <c r="BE277" i="18"/>
  <c r="T277" i="18"/>
  <c r="R277" i="18"/>
  <c r="P277" i="18"/>
  <c r="BK277" i="18"/>
  <c r="J277" i="18"/>
  <c r="BI275" i="18"/>
  <c r="BH275" i="18"/>
  <c r="BG275" i="18"/>
  <c r="BF275" i="18"/>
  <c r="T275" i="18"/>
  <c r="R275" i="18"/>
  <c r="P275" i="18"/>
  <c r="BK275" i="18"/>
  <c r="J275" i="18"/>
  <c r="BE275" i="18" s="1"/>
  <c r="BI273" i="18"/>
  <c r="BH273" i="18"/>
  <c r="BG273" i="18"/>
  <c r="BF273" i="18"/>
  <c r="BE273" i="18"/>
  <c r="T273" i="18"/>
  <c r="R273" i="18"/>
  <c r="P273" i="18"/>
  <c r="BK273" i="18"/>
  <c r="J273" i="18"/>
  <c r="BI270" i="18"/>
  <c r="BH270" i="18"/>
  <c r="BG270" i="18"/>
  <c r="BF270" i="18"/>
  <c r="T270" i="18"/>
  <c r="R270" i="18"/>
  <c r="P270" i="18"/>
  <c r="BK270" i="18"/>
  <c r="J270" i="18"/>
  <c r="BE270" i="18" s="1"/>
  <c r="BI267" i="18"/>
  <c r="BH267" i="18"/>
  <c r="BG267" i="18"/>
  <c r="BF267" i="18"/>
  <c r="BE267" i="18"/>
  <c r="T267" i="18"/>
  <c r="R267" i="18"/>
  <c r="P267" i="18"/>
  <c r="BK267" i="18"/>
  <c r="J267" i="18"/>
  <c r="BI264" i="18"/>
  <c r="BH264" i="18"/>
  <c r="BG264" i="18"/>
  <c r="BF264" i="18"/>
  <c r="T264" i="18"/>
  <c r="R264" i="18"/>
  <c r="P264" i="18"/>
  <c r="BK264" i="18"/>
  <c r="J264" i="18"/>
  <c r="BE264" i="18" s="1"/>
  <c r="BI261" i="18"/>
  <c r="BH261" i="18"/>
  <c r="BG261" i="18"/>
  <c r="BF261" i="18"/>
  <c r="BE261" i="18"/>
  <c r="T261" i="18"/>
  <c r="R261" i="18"/>
  <c r="P261" i="18"/>
  <c r="BK261" i="18"/>
  <c r="J261" i="18"/>
  <c r="BI258" i="18"/>
  <c r="BH258" i="18"/>
  <c r="BG258" i="18"/>
  <c r="BF258" i="18"/>
  <c r="T258" i="18"/>
  <c r="R258" i="18"/>
  <c r="P258" i="18"/>
  <c r="BK258" i="18"/>
  <c r="J258" i="18"/>
  <c r="BE258" i="18" s="1"/>
  <c r="BI255" i="18"/>
  <c r="BH255" i="18"/>
  <c r="BG255" i="18"/>
  <c r="BF255" i="18"/>
  <c r="BE255" i="18"/>
  <c r="T255" i="18"/>
  <c r="R255" i="18"/>
  <c r="P255" i="18"/>
  <c r="BK255" i="18"/>
  <c r="J255" i="18"/>
  <c r="BI252" i="18"/>
  <c r="BH252" i="18"/>
  <c r="BG252" i="18"/>
  <c r="BF252" i="18"/>
  <c r="T252" i="18"/>
  <c r="R252" i="18"/>
  <c r="P252" i="18"/>
  <c r="BK252" i="18"/>
  <c r="J252" i="18"/>
  <c r="BE252" i="18" s="1"/>
  <c r="BI250" i="18"/>
  <c r="BH250" i="18"/>
  <c r="BG250" i="18"/>
  <c r="BF250" i="18"/>
  <c r="T250" i="18"/>
  <c r="R250" i="18"/>
  <c r="P250" i="18"/>
  <c r="BK250" i="18"/>
  <c r="J250" i="18"/>
  <c r="BE250" i="18" s="1"/>
  <c r="BI247" i="18"/>
  <c r="BH247" i="18"/>
  <c r="BG247" i="18"/>
  <c r="BF247" i="18"/>
  <c r="T247" i="18"/>
  <c r="R247" i="18"/>
  <c r="P247" i="18"/>
  <c r="BK247" i="18"/>
  <c r="J247" i="18"/>
  <c r="BE247" i="18" s="1"/>
  <c r="BI245" i="18"/>
  <c r="BH245" i="18"/>
  <c r="BG245" i="18"/>
  <c r="BF245" i="18"/>
  <c r="T245" i="18"/>
  <c r="R245" i="18"/>
  <c r="P245" i="18"/>
  <c r="BK245" i="18"/>
  <c r="BK244" i="18" s="1"/>
  <c r="J244" i="18" s="1"/>
  <c r="J69" i="18" s="1"/>
  <c r="J245" i="18"/>
  <c r="BE245" i="18" s="1"/>
  <c r="BI241" i="18"/>
  <c r="BH241" i="18"/>
  <c r="BG241" i="18"/>
  <c r="BF241" i="18"/>
  <c r="T241" i="18"/>
  <c r="T240" i="18" s="1"/>
  <c r="R241" i="18"/>
  <c r="R240" i="18" s="1"/>
  <c r="P241" i="18"/>
  <c r="P240" i="18" s="1"/>
  <c r="BK241" i="18"/>
  <c r="BK240" i="18" s="1"/>
  <c r="J240" i="18" s="1"/>
  <c r="J68" i="18" s="1"/>
  <c r="J241" i="18"/>
  <c r="BE241" i="18" s="1"/>
  <c r="BI238" i="18"/>
  <c r="BH238" i="18"/>
  <c r="BG238" i="18"/>
  <c r="BF238" i="18"/>
  <c r="T238" i="18"/>
  <c r="R238" i="18"/>
  <c r="P238" i="18"/>
  <c r="BK238" i="18"/>
  <c r="J238" i="18"/>
  <c r="BE238" i="18" s="1"/>
  <c r="BI236" i="18"/>
  <c r="BH236" i="18"/>
  <c r="BG236" i="18"/>
  <c r="BF236" i="18"/>
  <c r="T236" i="18"/>
  <c r="R236" i="18"/>
  <c r="P236" i="18"/>
  <c r="BK236" i="18"/>
  <c r="J236" i="18"/>
  <c r="BE236" i="18" s="1"/>
  <c r="BI234" i="18"/>
  <c r="BH234" i="18"/>
  <c r="BG234" i="18"/>
  <c r="BF234" i="18"/>
  <c r="T234" i="18"/>
  <c r="R234" i="18"/>
  <c r="P234" i="18"/>
  <c r="BK234" i="18"/>
  <c r="J234" i="18"/>
  <c r="BE234" i="18" s="1"/>
  <c r="BI232" i="18"/>
  <c r="BH232" i="18"/>
  <c r="BG232" i="18"/>
  <c r="BF232" i="18"/>
  <c r="T232" i="18"/>
  <c r="R232" i="18"/>
  <c r="P232" i="18"/>
  <c r="BK232" i="18"/>
  <c r="J232" i="18"/>
  <c r="BE232" i="18" s="1"/>
  <c r="BI230" i="18"/>
  <c r="BH230" i="18"/>
  <c r="BG230" i="18"/>
  <c r="BF230" i="18"/>
  <c r="T230" i="18"/>
  <c r="T229" i="18" s="1"/>
  <c r="R230" i="18"/>
  <c r="P230" i="18"/>
  <c r="BK230" i="18"/>
  <c r="J230" i="18"/>
  <c r="BE230" i="18" s="1"/>
  <c r="BI227" i="18"/>
  <c r="BH227" i="18"/>
  <c r="BG227" i="18"/>
  <c r="BF227" i="18"/>
  <c r="BE227" i="18"/>
  <c r="T227" i="18"/>
  <c r="R227" i="18"/>
  <c r="P227" i="18"/>
  <c r="BK227" i="18"/>
  <c r="J227" i="18"/>
  <c r="BI224" i="18"/>
  <c r="BH224" i="18"/>
  <c r="BG224" i="18"/>
  <c r="BF224" i="18"/>
  <c r="T224" i="18"/>
  <c r="R224" i="18"/>
  <c r="P224" i="18"/>
  <c r="BK224" i="18"/>
  <c r="J224" i="18"/>
  <c r="BE224" i="18" s="1"/>
  <c r="BI221" i="18"/>
  <c r="BH221" i="18"/>
  <c r="BG221" i="18"/>
  <c r="BF221" i="18"/>
  <c r="BE221" i="18"/>
  <c r="T221" i="18"/>
  <c r="R221" i="18"/>
  <c r="P221" i="18"/>
  <c r="BK221" i="18"/>
  <c r="J221" i="18"/>
  <c r="BI219" i="18"/>
  <c r="BH219" i="18"/>
  <c r="BG219" i="18"/>
  <c r="BF219" i="18"/>
  <c r="T219" i="18"/>
  <c r="R219" i="18"/>
  <c r="P219" i="18"/>
  <c r="BK219" i="18"/>
  <c r="J219" i="18"/>
  <c r="BE219" i="18" s="1"/>
  <c r="BI217" i="18"/>
  <c r="BH217" i="18"/>
  <c r="BG217" i="18"/>
  <c r="BF217" i="18"/>
  <c r="BE217" i="18"/>
  <c r="T217" i="18"/>
  <c r="R217" i="18"/>
  <c r="P217" i="18"/>
  <c r="BK217" i="18"/>
  <c r="J217" i="18"/>
  <c r="BI215" i="18"/>
  <c r="BH215" i="18"/>
  <c r="BG215" i="18"/>
  <c r="BF215" i="18"/>
  <c r="T215" i="18"/>
  <c r="R215" i="18"/>
  <c r="P215" i="18"/>
  <c r="BK215" i="18"/>
  <c r="J215" i="18"/>
  <c r="BE215" i="18" s="1"/>
  <c r="BI212" i="18"/>
  <c r="BH212" i="18"/>
  <c r="BG212" i="18"/>
  <c r="BF212" i="18"/>
  <c r="BE212" i="18"/>
  <c r="T212" i="18"/>
  <c r="R212" i="18"/>
  <c r="P212" i="18"/>
  <c r="BK212" i="18"/>
  <c r="J212" i="18"/>
  <c r="BI210" i="18"/>
  <c r="BH210" i="18"/>
  <c r="BG210" i="18"/>
  <c r="BF210" i="18"/>
  <c r="T210" i="18"/>
  <c r="R210" i="18"/>
  <c r="P210" i="18"/>
  <c r="BK210" i="18"/>
  <c r="J210" i="18"/>
  <c r="BE210" i="18" s="1"/>
  <c r="BI208" i="18"/>
  <c r="BH208" i="18"/>
  <c r="BG208" i="18"/>
  <c r="BF208" i="18"/>
  <c r="BE208" i="18"/>
  <c r="T208" i="18"/>
  <c r="R208" i="18"/>
  <c r="P208" i="18"/>
  <c r="BK208" i="18"/>
  <c r="J208" i="18"/>
  <c r="BI206" i="18"/>
  <c r="BH206" i="18"/>
  <c r="BG206" i="18"/>
  <c r="BF206" i="18"/>
  <c r="T206" i="18"/>
  <c r="R206" i="18"/>
  <c r="P206" i="18"/>
  <c r="BK206" i="18"/>
  <c r="J206" i="18"/>
  <c r="BE206" i="18" s="1"/>
  <c r="BI204" i="18"/>
  <c r="BH204" i="18"/>
  <c r="BG204" i="18"/>
  <c r="BF204" i="18"/>
  <c r="BE204" i="18"/>
  <c r="T204" i="18"/>
  <c r="R204" i="18"/>
  <c r="P204" i="18"/>
  <c r="BK204" i="18"/>
  <c r="J204" i="18"/>
  <c r="BI201" i="18"/>
  <c r="BH201" i="18"/>
  <c r="BG201" i="18"/>
  <c r="BF201" i="18"/>
  <c r="T201" i="18"/>
  <c r="R201" i="18"/>
  <c r="P201" i="18"/>
  <c r="BK201" i="18"/>
  <c r="J201" i="18"/>
  <c r="BE201" i="18" s="1"/>
  <c r="BI199" i="18"/>
  <c r="BH199" i="18"/>
  <c r="BG199" i="18"/>
  <c r="BF199" i="18"/>
  <c r="BE199" i="18"/>
  <c r="T199" i="18"/>
  <c r="R199" i="18"/>
  <c r="P199" i="18"/>
  <c r="BK199" i="18"/>
  <c r="J199" i="18"/>
  <c r="BI197" i="18"/>
  <c r="BH197" i="18"/>
  <c r="BG197" i="18"/>
  <c r="BF197" i="18"/>
  <c r="T197" i="18"/>
  <c r="R197" i="18"/>
  <c r="P197" i="18"/>
  <c r="BK197" i="18"/>
  <c r="J197" i="18"/>
  <c r="BE197" i="18" s="1"/>
  <c r="BI194" i="18"/>
  <c r="BH194" i="18"/>
  <c r="BG194" i="18"/>
  <c r="BF194" i="18"/>
  <c r="BE194" i="18"/>
  <c r="T194" i="18"/>
  <c r="R194" i="18"/>
  <c r="P194" i="18"/>
  <c r="BK194" i="18"/>
  <c r="J194" i="18"/>
  <c r="BI191" i="18"/>
  <c r="BH191" i="18"/>
  <c r="BG191" i="18"/>
  <c r="BF191" i="18"/>
  <c r="T191" i="18"/>
  <c r="R191" i="18"/>
  <c r="P191" i="18"/>
  <c r="BK191" i="18"/>
  <c r="J191" i="18"/>
  <c r="BE191" i="18" s="1"/>
  <c r="BI188" i="18"/>
  <c r="BH188" i="18"/>
  <c r="BG188" i="18"/>
  <c r="BF188" i="18"/>
  <c r="BE188" i="18"/>
  <c r="T188" i="18"/>
  <c r="R188" i="18"/>
  <c r="P188" i="18"/>
  <c r="BK188" i="18"/>
  <c r="J188" i="18"/>
  <c r="BI185" i="18"/>
  <c r="BH185" i="18"/>
  <c r="BG185" i="18"/>
  <c r="BF185" i="18"/>
  <c r="T185" i="18"/>
  <c r="R185" i="18"/>
  <c r="P185" i="18"/>
  <c r="BK185" i="18"/>
  <c r="J185" i="18"/>
  <c r="BE185" i="18" s="1"/>
  <c r="BI183" i="18"/>
  <c r="BH183" i="18"/>
  <c r="BG183" i="18"/>
  <c r="BF183" i="18"/>
  <c r="BE183" i="18"/>
  <c r="T183" i="18"/>
  <c r="R183" i="18"/>
  <c r="P183" i="18"/>
  <c r="BK183" i="18"/>
  <c r="J183" i="18"/>
  <c r="BI180" i="18"/>
  <c r="BH180" i="18"/>
  <c r="BG180" i="18"/>
  <c r="BF180" i="18"/>
  <c r="T180" i="18"/>
  <c r="R180" i="18"/>
  <c r="P180" i="18"/>
  <c r="BK180" i="18"/>
  <c r="J180" i="18"/>
  <c r="BE180" i="18" s="1"/>
  <c r="BI178" i="18"/>
  <c r="BH178" i="18"/>
  <c r="BG178" i="18"/>
  <c r="BF178" i="18"/>
  <c r="BE178" i="18"/>
  <c r="T178" i="18"/>
  <c r="R178" i="18"/>
  <c r="P178" i="18"/>
  <c r="BK178" i="18"/>
  <c r="J178" i="18"/>
  <c r="BI176" i="18"/>
  <c r="BH176" i="18"/>
  <c r="BG176" i="18"/>
  <c r="BF176" i="18"/>
  <c r="T176" i="18"/>
  <c r="R176" i="18"/>
  <c r="P176" i="18"/>
  <c r="BK176" i="18"/>
  <c r="J176" i="18"/>
  <c r="BE176" i="18" s="1"/>
  <c r="BI174" i="18"/>
  <c r="BH174" i="18"/>
  <c r="BG174" i="18"/>
  <c r="BF174" i="18"/>
  <c r="BE174" i="18"/>
  <c r="T174" i="18"/>
  <c r="R174" i="18"/>
  <c r="P174" i="18"/>
  <c r="BK174" i="18"/>
  <c r="J174" i="18"/>
  <c r="BI171" i="18"/>
  <c r="BH171" i="18"/>
  <c r="BG171" i="18"/>
  <c r="BF171" i="18"/>
  <c r="T171" i="18"/>
  <c r="R171" i="18"/>
  <c r="P171" i="18"/>
  <c r="BK171" i="18"/>
  <c r="J171" i="18"/>
  <c r="BE171" i="18" s="1"/>
  <c r="BI169" i="18"/>
  <c r="BH169" i="18"/>
  <c r="BG169" i="18"/>
  <c r="BF169" i="18"/>
  <c r="BE169" i="18"/>
  <c r="T169" i="18"/>
  <c r="R169" i="18"/>
  <c r="P169" i="18"/>
  <c r="BK169" i="18"/>
  <c r="J169" i="18"/>
  <c r="BI167" i="18"/>
  <c r="BH167" i="18"/>
  <c r="BG167" i="18"/>
  <c r="BF167" i="18"/>
  <c r="T167" i="18"/>
  <c r="R167" i="18"/>
  <c r="P167" i="18"/>
  <c r="BK167" i="18"/>
  <c r="J167" i="18"/>
  <c r="BE167" i="18" s="1"/>
  <c r="BI165" i="18"/>
  <c r="BH165" i="18"/>
  <c r="BG165" i="18"/>
  <c r="BF165" i="18"/>
  <c r="BE165" i="18"/>
  <c r="T165" i="18"/>
  <c r="R165" i="18"/>
  <c r="P165" i="18"/>
  <c r="BK165" i="18"/>
  <c r="J165" i="18"/>
  <c r="BI163" i="18"/>
  <c r="BH163" i="18"/>
  <c r="BG163" i="18"/>
  <c r="BF163" i="18"/>
  <c r="T163" i="18"/>
  <c r="R163" i="18"/>
  <c r="P163" i="18"/>
  <c r="BK163" i="18"/>
  <c r="J163" i="18"/>
  <c r="BE163" i="18" s="1"/>
  <c r="BI160" i="18"/>
  <c r="BH160" i="18"/>
  <c r="BG160" i="18"/>
  <c r="BF160" i="18"/>
  <c r="BE160" i="18"/>
  <c r="T160" i="18"/>
  <c r="R160" i="18"/>
  <c r="P160" i="18"/>
  <c r="BK160" i="18"/>
  <c r="J160" i="18"/>
  <c r="BI158" i="18"/>
  <c r="BH158" i="18"/>
  <c r="BG158" i="18"/>
  <c r="BF158" i="18"/>
  <c r="T158" i="18"/>
  <c r="R158" i="18"/>
  <c r="P158" i="18"/>
  <c r="BK158" i="18"/>
  <c r="J158" i="18"/>
  <c r="BE158" i="18" s="1"/>
  <c r="BI156" i="18"/>
  <c r="BH156" i="18"/>
  <c r="BG156" i="18"/>
  <c r="BF156" i="18"/>
  <c r="BE156" i="18"/>
  <c r="T156" i="18"/>
  <c r="R156" i="18"/>
  <c r="P156" i="18"/>
  <c r="BK156" i="18"/>
  <c r="J156" i="18"/>
  <c r="BI153" i="18"/>
  <c r="BH153" i="18"/>
  <c r="BG153" i="18"/>
  <c r="BF153" i="18"/>
  <c r="T153" i="18"/>
  <c r="R153" i="18"/>
  <c r="P153" i="18"/>
  <c r="BK153" i="18"/>
  <c r="J153" i="18"/>
  <c r="BE153" i="18" s="1"/>
  <c r="BI150" i="18"/>
  <c r="BH150" i="18"/>
  <c r="BG150" i="18"/>
  <c r="BF150" i="18"/>
  <c r="BE150" i="18"/>
  <c r="T150" i="18"/>
  <c r="R150" i="18"/>
  <c r="P150" i="18"/>
  <c r="BK150" i="18"/>
  <c r="J150" i="18"/>
  <c r="BI147" i="18"/>
  <c r="BH147" i="18"/>
  <c r="BG147" i="18"/>
  <c r="BF147" i="18"/>
  <c r="T147" i="18"/>
  <c r="R147" i="18"/>
  <c r="P147" i="18"/>
  <c r="BK147" i="18"/>
  <c r="J147" i="18"/>
  <c r="BE147" i="18" s="1"/>
  <c r="BI144" i="18"/>
  <c r="BH144" i="18"/>
  <c r="BG144" i="18"/>
  <c r="BF144" i="18"/>
  <c r="BE144" i="18"/>
  <c r="T144" i="18"/>
  <c r="R144" i="18"/>
  <c r="P144" i="18"/>
  <c r="BK144" i="18"/>
  <c r="J144" i="18"/>
  <c r="BI142" i="18"/>
  <c r="BH142" i="18"/>
  <c r="BG142" i="18"/>
  <c r="BF142" i="18"/>
  <c r="T142" i="18"/>
  <c r="R142" i="18"/>
  <c r="P142" i="18"/>
  <c r="BK142" i="18"/>
  <c r="J142" i="18"/>
  <c r="BE142" i="18" s="1"/>
  <c r="BI140" i="18"/>
  <c r="BH140" i="18"/>
  <c r="BG140" i="18"/>
  <c r="BF140" i="18"/>
  <c r="BE140" i="18"/>
  <c r="T140" i="18"/>
  <c r="R140" i="18"/>
  <c r="P140" i="18"/>
  <c r="BK140" i="18"/>
  <c r="J140" i="18"/>
  <c r="BI138" i="18"/>
  <c r="BH138" i="18"/>
  <c r="BG138" i="18"/>
  <c r="BF138" i="18"/>
  <c r="T138" i="18"/>
  <c r="R138" i="18"/>
  <c r="P138" i="18"/>
  <c r="BK138" i="18"/>
  <c r="J138" i="18"/>
  <c r="BE138" i="18" s="1"/>
  <c r="BI135" i="18"/>
  <c r="BH135" i="18"/>
  <c r="BG135" i="18"/>
  <c r="BF135" i="18"/>
  <c r="BE135" i="18"/>
  <c r="T135" i="18"/>
  <c r="R135" i="18"/>
  <c r="P135" i="18"/>
  <c r="BK135" i="18"/>
  <c r="J135" i="18"/>
  <c r="BI132" i="18"/>
  <c r="BH132" i="18"/>
  <c r="BG132" i="18"/>
  <c r="BF132" i="18"/>
  <c r="T132" i="18"/>
  <c r="R132" i="18"/>
  <c r="P132" i="18"/>
  <c r="BK132" i="18"/>
  <c r="J132" i="18"/>
  <c r="BE132" i="18" s="1"/>
  <c r="BI130" i="18"/>
  <c r="BH130" i="18"/>
  <c r="BG130" i="18"/>
  <c r="BF130" i="18"/>
  <c r="BE130" i="18"/>
  <c r="T130" i="18"/>
  <c r="R130" i="18"/>
  <c r="P130" i="18"/>
  <c r="BK130" i="18"/>
  <c r="J130" i="18"/>
  <c r="BI128" i="18"/>
  <c r="BH128" i="18"/>
  <c r="BG128" i="18"/>
  <c r="BF128" i="18"/>
  <c r="T128" i="18"/>
  <c r="R128" i="18"/>
  <c r="P128" i="18"/>
  <c r="BK128" i="18"/>
  <c r="J128" i="18"/>
  <c r="BE128" i="18" s="1"/>
  <c r="BI126" i="18"/>
  <c r="BH126" i="18"/>
  <c r="BG126" i="18"/>
  <c r="BF126" i="18"/>
  <c r="BE126" i="18"/>
  <c r="T126" i="18"/>
  <c r="R126" i="18"/>
  <c r="P126" i="18"/>
  <c r="BK126" i="18"/>
  <c r="J126" i="18"/>
  <c r="BI123" i="18"/>
  <c r="BH123" i="18"/>
  <c r="BG123" i="18"/>
  <c r="BF123" i="18"/>
  <c r="T123" i="18"/>
  <c r="R123" i="18"/>
  <c r="P123" i="18"/>
  <c r="BK123" i="18"/>
  <c r="J123" i="18"/>
  <c r="BE123" i="18" s="1"/>
  <c r="BI121" i="18"/>
  <c r="BH121" i="18"/>
  <c r="BG121" i="18"/>
  <c r="BF121" i="18"/>
  <c r="BE121" i="18"/>
  <c r="T121" i="18"/>
  <c r="R121" i="18"/>
  <c r="P121" i="18"/>
  <c r="BK121" i="18"/>
  <c r="J121" i="18"/>
  <c r="BI119" i="18"/>
  <c r="BH119" i="18"/>
  <c r="BG119" i="18"/>
  <c r="BF119" i="18"/>
  <c r="T119" i="18"/>
  <c r="R119" i="18"/>
  <c r="P119" i="18"/>
  <c r="BK119" i="18"/>
  <c r="J119" i="18"/>
  <c r="BE119" i="18" s="1"/>
  <c r="BI117" i="18"/>
  <c r="BH117" i="18"/>
  <c r="BG117" i="18"/>
  <c r="BF117" i="18"/>
  <c r="BE117" i="18"/>
  <c r="T117" i="18"/>
  <c r="R117" i="18"/>
  <c r="P117" i="18"/>
  <c r="BK117" i="18"/>
  <c r="J117" i="18"/>
  <c r="BI115" i="18"/>
  <c r="BH115" i="18"/>
  <c r="BG115" i="18"/>
  <c r="BF115" i="18"/>
  <c r="T115" i="18"/>
  <c r="R115" i="18"/>
  <c r="P115" i="18"/>
  <c r="BK115" i="18"/>
  <c r="J115" i="18"/>
  <c r="BE115" i="18" s="1"/>
  <c r="BI112" i="18"/>
  <c r="BH112" i="18"/>
  <c r="BG112" i="18"/>
  <c r="BF112" i="18"/>
  <c r="BE112" i="18"/>
  <c r="T112" i="18"/>
  <c r="R112" i="18"/>
  <c r="P112" i="18"/>
  <c r="BK112" i="18"/>
  <c r="J112" i="18"/>
  <c r="BI110" i="18"/>
  <c r="BH110" i="18"/>
  <c r="BG110" i="18"/>
  <c r="BF110" i="18"/>
  <c r="T110" i="18"/>
  <c r="R110" i="18"/>
  <c r="P110" i="18"/>
  <c r="BK110" i="18"/>
  <c r="J110" i="18"/>
  <c r="BE110" i="18" s="1"/>
  <c r="BI108" i="18"/>
  <c r="BH108" i="18"/>
  <c r="BG108" i="18"/>
  <c r="BF108" i="18"/>
  <c r="BE108" i="18"/>
  <c r="T108" i="18"/>
  <c r="R108" i="18"/>
  <c r="P108" i="18"/>
  <c r="BK108" i="18"/>
  <c r="J108" i="18"/>
  <c r="BI106" i="18"/>
  <c r="BH106" i="18"/>
  <c r="BG106" i="18"/>
  <c r="BF106" i="18"/>
  <c r="T106" i="18"/>
  <c r="R106" i="18"/>
  <c r="P106" i="18"/>
  <c r="BK106" i="18"/>
  <c r="J106" i="18"/>
  <c r="BE106" i="18" s="1"/>
  <c r="BI104" i="18"/>
  <c r="BH104" i="18"/>
  <c r="BG104" i="18"/>
  <c r="BF104" i="18"/>
  <c r="BE104" i="18"/>
  <c r="T104" i="18"/>
  <c r="R104" i="18"/>
  <c r="P104" i="18"/>
  <c r="BK104" i="18"/>
  <c r="J104" i="18"/>
  <c r="BI102" i="18"/>
  <c r="BH102" i="18"/>
  <c r="BG102" i="18"/>
  <c r="BF102" i="18"/>
  <c r="T102" i="18"/>
  <c r="R102" i="18"/>
  <c r="P102" i="18"/>
  <c r="BK102" i="18"/>
  <c r="J102" i="18"/>
  <c r="BE102" i="18" s="1"/>
  <c r="BI100" i="18"/>
  <c r="BH100" i="18"/>
  <c r="BG100" i="18"/>
  <c r="BF100" i="18"/>
  <c r="BE100" i="18"/>
  <c r="T100" i="18"/>
  <c r="R100" i="18"/>
  <c r="R99" i="18" s="1"/>
  <c r="P100" i="18"/>
  <c r="BK100" i="18"/>
  <c r="J100" i="18"/>
  <c r="J93" i="18"/>
  <c r="F93" i="18"/>
  <c r="F91" i="18"/>
  <c r="E89" i="18"/>
  <c r="E83" i="18"/>
  <c r="J59" i="18"/>
  <c r="F59" i="18"/>
  <c r="F57" i="18"/>
  <c r="E55" i="18"/>
  <c r="J22" i="18"/>
  <c r="E22" i="18"/>
  <c r="F60" i="18" s="1"/>
  <c r="J21" i="18"/>
  <c r="J16" i="18"/>
  <c r="J91" i="18" s="1"/>
  <c r="E7" i="18"/>
  <c r="E49" i="18" s="1"/>
  <c r="AY70" i="1"/>
  <c r="AX70" i="1"/>
  <c r="BI142" i="17"/>
  <c r="BH142" i="17"/>
  <c r="BG142" i="17"/>
  <c r="BF142" i="17"/>
  <c r="T142" i="17"/>
  <c r="R142" i="17"/>
  <c r="P142" i="17"/>
  <c r="BK142" i="17"/>
  <c r="J142" i="17"/>
  <c r="BE142" i="17" s="1"/>
  <c r="BI140" i="17"/>
  <c r="BH140" i="17"/>
  <c r="BG140" i="17"/>
  <c r="BF140" i="17"/>
  <c r="T140" i="17"/>
  <c r="R140" i="17"/>
  <c r="P140" i="17"/>
  <c r="BK140" i="17"/>
  <c r="J140" i="17"/>
  <c r="BE140" i="17" s="1"/>
  <c r="BI138" i="17"/>
  <c r="BH138" i="17"/>
  <c r="BG138" i="17"/>
  <c r="BF138" i="17"/>
  <c r="T138" i="17"/>
  <c r="R138" i="17"/>
  <c r="P138" i="17"/>
  <c r="BK138" i="17"/>
  <c r="J138" i="17"/>
  <c r="BE138" i="17" s="1"/>
  <c r="BI136" i="17"/>
  <c r="BH136" i="17"/>
  <c r="BG136" i="17"/>
  <c r="BF136" i="17"/>
  <c r="T136" i="17"/>
  <c r="R136" i="17"/>
  <c r="P136" i="17"/>
  <c r="BK136" i="17"/>
  <c r="J136" i="17"/>
  <c r="BE136" i="17" s="1"/>
  <c r="BI134" i="17"/>
  <c r="BH134" i="17"/>
  <c r="BG134" i="17"/>
  <c r="BF134" i="17"/>
  <c r="T134" i="17"/>
  <c r="R134" i="17"/>
  <c r="P134" i="17"/>
  <c r="BK134" i="17"/>
  <c r="J134" i="17"/>
  <c r="BE134" i="17" s="1"/>
  <c r="BI132" i="17"/>
  <c r="BH132" i="17"/>
  <c r="BG132" i="17"/>
  <c r="BF132" i="17"/>
  <c r="T132" i="17"/>
  <c r="R132" i="17"/>
  <c r="P132" i="17"/>
  <c r="BK132" i="17"/>
  <c r="J132" i="17"/>
  <c r="BE132" i="17" s="1"/>
  <c r="BI130" i="17"/>
  <c r="BH130" i="17"/>
  <c r="BG130" i="17"/>
  <c r="BF130" i="17"/>
  <c r="T130" i="17"/>
  <c r="R130" i="17"/>
  <c r="P130" i="17"/>
  <c r="BK130" i="17"/>
  <c r="J130" i="17"/>
  <c r="BE130" i="17" s="1"/>
  <c r="BI128" i="17"/>
  <c r="BH128" i="17"/>
  <c r="BG128" i="17"/>
  <c r="BF128" i="17"/>
  <c r="T128" i="17"/>
  <c r="R128" i="17"/>
  <c r="P128" i="17"/>
  <c r="BK128" i="17"/>
  <c r="J128" i="17"/>
  <c r="BE128" i="17" s="1"/>
  <c r="BI126" i="17"/>
  <c r="BH126" i="17"/>
  <c r="BG126" i="17"/>
  <c r="BF126" i="17"/>
  <c r="T126" i="17"/>
  <c r="R126" i="17"/>
  <c r="P126" i="17"/>
  <c r="BK126" i="17"/>
  <c r="J126" i="17"/>
  <c r="BE126" i="17" s="1"/>
  <c r="BI124" i="17"/>
  <c r="BH124" i="17"/>
  <c r="BG124" i="17"/>
  <c r="BF124" i="17"/>
  <c r="T124" i="17"/>
  <c r="R124" i="17"/>
  <c r="P124" i="17"/>
  <c r="BK124" i="17"/>
  <c r="J124" i="17"/>
  <c r="BE124" i="17" s="1"/>
  <c r="BI122" i="17"/>
  <c r="BH122" i="17"/>
  <c r="BG122" i="17"/>
  <c r="BF122" i="17"/>
  <c r="T122" i="17"/>
  <c r="R122" i="17"/>
  <c r="P122" i="17"/>
  <c r="BK122" i="17"/>
  <c r="J122" i="17"/>
  <c r="BE122" i="17" s="1"/>
  <c r="BI120" i="17"/>
  <c r="BH120" i="17"/>
  <c r="BG120" i="17"/>
  <c r="BF120" i="17"/>
  <c r="T120" i="17"/>
  <c r="R120" i="17"/>
  <c r="P120" i="17"/>
  <c r="BK120" i="17"/>
  <c r="J120" i="17"/>
  <c r="BE120" i="17" s="1"/>
  <c r="BI118" i="17"/>
  <c r="BH118" i="17"/>
  <c r="BG118" i="17"/>
  <c r="BF118" i="17"/>
  <c r="T118" i="17"/>
  <c r="R118" i="17"/>
  <c r="P118" i="17"/>
  <c r="BK118" i="17"/>
  <c r="J118" i="17"/>
  <c r="BE118" i="17" s="1"/>
  <c r="BI116" i="17"/>
  <c r="BH116" i="17"/>
  <c r="BG116" i="17"/>
  <c r="BF116" i="17"/>
  <c r="T116" i="17"/>
  <c r="R116" i="17"/>
  <c r="P116" i="17"/>
  <c r="BK116" i="17"/>
  <c r="J116" i="17"/>
  <c r="BE116" i="17" s="1"/>
  <c r="BI113" i="17"/>
  <c r="BH113" i="17"/>
  <c r="BG113" i="17"/>
  <c r="BF113" i="17"/>
  <c r="T113" i="17"/>
  <c r="R113" i="17"/>
  <c r="P113" i="17"/>
  <c r="BK113" i="17"/>
  <c r="J113" i="17"/>
  <c r="BE113" i="17" s="1"/>
  <c r="BI111" i="17"/>
  <c r="BH111" i="17"/>
  <c r="BG111" i="17"/>
  <c r="BF111" i="17"/>
  <c r="T111" i="17"/>
  <c r="R111" i="17"/>
  <c r="P111" i="17"/>
  <c r="BK111" i="17"/>
  <c r="J111" i="17"/>
  <c r="BE111" i="17" s="1"/>
  <c r="BI109" i="17"/>
  <c r="BH109" i="17"/>
  <c r="BG109" i="17"/>
  <c r="BF109" i="17"/>
  <c r="T109" i="17"/>
  <c r="R109" i="17"/>
  <c r="P109" i="17"/>
  <c r="BK109" i="17"/>
  <c r="J109" i="17"/>
  <c r="BE109" i="17" s="1"/>
  <c r="BI107" i="17"/>
  <c r="BH107" i="17"/>
  <c r="BG107" i="17"/>
  <c r="BF107" i="17"/>
  <c r="T107" i="17"/>
  <c r="R107" i="17"/>
  <c r="P107" i="17"/>
  <c r="BK107" i="17"/>
  <c r="J107" i="17"/>
  <c r="BE107" i="17" s="1"/>
  <c r="BI105" i="17"/>
  <c r="BH105" i="17"/>
  <c r="BG105" i="17"/>
  <c r="BF105" i="17"/>
  <c r="T105" i="17"/>
  <c r="R105" i="17"/>
  <c r="P105" i="17"/>
  <c r="BK105" i="17"/>
  <c r="J105" i="17"/>
  <c r="BE105" i="17" s="1"/>
  <c r="BI103" i="17"/>
  <c r="BH103" i="17"/>
  <c r="BG103" i="17"/>
  <c r="BF103" i="17"/>
  <c r="T103" i="17"/>
  <c r="R103" i="17"/>
  <c r="P103" i="17"/>
  <c r="BK103" i="17"/>
  <c r="J103" i="17"/>
  <c r="BE103" i="17" s="1"/>
  <c r="BI101" i="17"/>
  <c r="BH101" i="17"/>
  <c r="BG101" i="17"/>
  <c r="BF101" i="17"/>
  <c r="T101" i="17"/>
  <c r="R101" i="17"/>
  <c r="P101" i="17"/>
  <c r="BK101" i="17"/>
  <c r="J101" i="17"/>
  <c r="BE101" i="17" s="1"/>
  <c r="BI98" i="17"/>
  <c r="BH98" i="17"/>
  <c r="BG98" i="17"/>
  <c r="BF98" i="17"/>
  <c r="T98" i="17"/>
  <c r="R98" i="17"/>
  <c r="P98" i="17"/>
  <c r="BK98" i="17"/>
  <c r="J98" i="17"/>
  <c r="BE98" i="17" s="1"/>
  <c r="BI96" i="17"/>
  <c r="BH96" i="17"/>
  <c r="BG96" i="17"/>
  <c r="BF96" i="17"/>
  <c r="T96" i="17"/>
  <c r="R96" i="17"/>
  <c r="P96" i="17"/>
  <c r="BK96" i="17"/>
  <c r="J96" i="17"/>
  <c r="BE96" i="17" s="1"/>
  <c r="BI93" i="17"/>
  <c r="BH93" i="17"/>
  <c r="F37" i="17" s="1"/>
  <c r="BC70" i="1" s="1"/>
  <c r="BG93" i="17"/>
  <c r="BF93" i="17"/>
  <c r="T93" i="17"/>
  <c r="R93" i="17"/>
  <c r="R92" i="17" s="1"/>
  <c r="R91" i="17" s="1"/>
  <c r="R90" i="17" s="1"/>
  <c r="P93" i="17"/>
  <c r="BK93" i="17"/>
  <c r="J93" i="17"/>
  <c r="BE93" i="17" s="1"/>
  <c r="J86" i="17"/>
  <c r="F86" i="17"/>
  <c r="F84" i="17"/>
  <c r="E82" i="17"/>
  <c r="F60" i="17"/>
  <c r="J59" i="17"/>
  <c r="F59" i="17"/>
  <c r="F57" i="17"/>
  <c r="E55" i="17"/>
  <c r="J22" i="17"/>
  <c r="E22" i="17"/>
  <c r="F87" i="17" s="1"/>
  <c r="J21" i="17"/>
  <c r="J16" i="17"/>
  <c r="E7" i="17"/>
  <c r="E76" i="17" s="1"/>
  <c r="AY69" i="1"/>
  <c r="AX69" i="1"/>
  <c r="BI169" i="16"/>
  <c r="BH169" i="16"/>
  <c r="BG169" i="16"/>
  <c r="BF169" i="16"/>
  <c r="BE169" i="16"/>
  <c r="T169" i="16"/>
  <c r="R169" i="16"/>
  <c r="P169" i="16"/>
  <c r="BK169" i="16"/>
  <c r="J169" i="16"/>
  <c r="BI167" i="16"/>
  <c r="BH167" i="16"/>
  <c r="BG167" i="16"/>
  <c r="BF167" i="16"/>
  <c r="T167" i="16"/>
  <c r="R167" i="16"/>
  <c r="P167" i="16"/>
  <c r="BK167" i="16"/>
  <c r="J167" i="16"/>
  <c r="BE167" i="16" s="1"/>
  <c r="BI165" i="16"/>
  <c r="BH165" i="16"/>
  <c r="BG165" i="16"/>
  <c r="BF165" i="16"/>
  <c r="T165" i="16"/>
  <c r="R165" i="16"/>
  <c r="P165" i="16"/>
  <c r="BK165" i="16"/>
  <c r="J165" i="16"/>
  <c r="BE165" i="16" s="1"/>
  <c r="BI163" i="16"/>
  <c r="BH163" i="16"/>
  <c r="BG163" i="16"/>
  <c r="BF163" i="16"/>
  <c r="T163" i="16"/>
  <c r="R163" i="16"/>
  <c r="P163" i="16"/>
  <c r="BK163" i="16"/>
  <c r="J163" i="16"/>
  <c r="BE163" i="16" s="1"/>
  <c r="BI161" i="16"/>
  <c r="BH161" i="16"/>
  <c r="BG161" i="16"/>
  <c r="BF161" i="16"/>
  <c r="T161" i="16"/>
  <c r="R161" i="16"/>
  <c r="P161" i="16"/>
  <c r="BK161" i="16"/>
  <c r="J161" i="16"/>
  <c r="BE161" i="16" s="1"/>
  <c r="BI159" i="16"/>
  <c r="BH159" i="16"/>
  <c r="BG159" i="16"/>
  <c r="BF159" i="16"/>
  <c r="T159" i="16"/>
  <c r="R159" i="16"/>
  <c r="P159" i="16"/>
  <c r="BK159" i="16"/>
  <c r="J159" i="16"/>
  <c r="BE159" i="16" s="1"/>
  <c r="BI157" i="16"/>
  <c r="BH157" i="16"/>
  <c r="BG157" i="16"/>
  <c r="BF157" i="16"/>
  <c r="BE157" i="16"/>
  <c r="T157" i="16"/>
  <c r="R157" i="16"/>
  <c r="P157" i="16"/>
  <c r="BK157" i="16"/>
  <c r="J157" i="16"/>
  <c r="BI155" i="16"/>
  <c r="BH155" i="16"/>
  <c r="BG155" i="16"/>
  <c r="BF155" i="16"/>
  <c r="T155" i="16"/>
  <c r="R155" i="16"/>
  <c r="P155" i="16"/>
  <c r="BK155" i="16"/>
  <c r="J155" i="16"/>
  <c r="BE155" i="16" s="1"/>
  <c r="BI153" i="16"/>
  <c r="BH153" i="16"/>
  <c r="BG153" i="16"/>
  <c r="BF153" i="16"/>
  <c r="BE153" i="16"/>
  <c r="T153" i="16"/>
  <c r="R153" i="16"/>
  <c r="P153" i="16"/>
  <c r="BK153" i="16"/>
  <c r="J153" i="16"/>
  <c r="BI151" i="16"/>
  <c r="BH151" i="16"/>
  <c r="BG151" i="16"/>
  <c r="BF151" i="16"/>
  <c r="T151" i="16"/>
  <c r="R151" i="16"/>
  <c r="P151" i="16"/>
  <c r="BK151" i="16"/>
  <c r="J151" i="16"/>
  <c r="BE151" i="16" s="1"/>
  <c r="BI149" i="16"/>
  <c r="BH149" i="16"/>
  <c r="BG149" i="16"/>
  <c r="BF149" i="16"/>
  <c r="T149" i="16"/>
  <c r="R149" i="16"/>
  <c r="P149" i="16"/>
  <c r="BK149" i="16"/>
  <c r="J149" i="16"/>
  <c r="BE149" i="16" s="1"/>
  <c r="BI147" i="16"/>
  <c r="BH147" i="16"/>
  <c r="BG147" i="16"/>
  <c r="BF147" i="16"/>
  <c r="T147" i="16"/>
  <c r="R147" i="16"/>
  <c r="P147" i="16"/>
  <c r="BK147" i="16"/>
  <c r="J147" i="16"/>
  <c r="BE147" i="16" s="1"/>
  <c r="BI145" i="16"/>
  <c r="BH145" i="16"/>
  <c r="BG145" i="16"/>
  <c r="BF145" i="16"/>
  <c r="T145" i="16"/>
  <c r="R145" i="16"/>
  <c r="P145" i="16"/>
  <c r="BK145" i="16"/>
  <c r="J145" i="16"/>
  <c r="BE145" i="16" s="1"/>
  <c r="BI142" i="16"/>
  <c r="BH142" i="16"/>
  <c r="BG142" i="16"/>
  <c r="BF142" i="16"/>
  <c r="T142" i="16"/>
  <c r="R142" i="16"/>
  <c r="P142" i="16"/>
  <c r="BK142" i="16"/>
  <c r="J142" i="16"/>
  <c r="BE142" i="16" s="1"/>
  <c r="BI139" i="16"/>
  <c r="BH139" i="16"/>
  <c r="BG139" i="16"/>
  <c r="BF139" i="16"/>
  <c r="BE139" i="16"/>
  <c r="T139" i="16"/>
  <c r="R139" i="16"/>
  <c r="P139" i="16"/>
  <c r="BK139" i="16"/>
  <c r="J139" i="16"/>
  <c r="BI136" i="16"/>
  <c r="BH136" i="16"/>
  <c r="BG136" i="16"/>
  <c r="BF136" i="16"/>
  <c r="T136" i="16"/>
  <c r="R136" i="16"/>
  <c r="P136" i="16"/>
  <c r="BK136" i="16"/>
  <c r="J136" i="16"/>
  <c r="BE136" i="16" s="1"/>
  <c r="BI133" i="16"/>
  <c r="BH133" i="16"/>
  <c r="BG133" i="16"/>
  <c r="BF133" i="16"/>
  <c r="BE133" i="16"/>
  <c r="T133" i="16"/>
  <c r="R133" i="16"/>
  <c r="P133" i="16"/>
  <c r="BK133" i="16"/>
  <c r="J133" i="16"/>
  <c r="BI130" i="16"/>
  <c r="BH130" i="16"/>
  <c r="BG130" i="16"/>
  <c r="BF130" i="16"/>
  <c r="T130" i="16"/>
  <c r="R130" i="16"/>
  <c r="P130" i="16"/>
  <c r="BK130" i="16"/>
  <c r="J130" i="16"/>
  <c r="BE130" i="16" s="1"/>
  <c r="BI127" i="16"/>
  <c r="BH127" i="16"/>
  <c r="BG127" i="16"/>
  <c r="BF127" i="16"/>
  <c r="T127" i="16"/>
  <c r="R127" i="16"/>
  <c r="P127" i="16"/>
  <c r="BK127" i="16"/>
  <c r="J127" i="16"/>
  <c r="BE127" i="16" s="1"/>
  <c r="BI125" i="16"/>
  <c r="BH125" i="16"/>
  <c r="BG125" i="16"/>
  <c r="BF125" i="16"/>
  <c r="T125" i="16"/>
  <c r="R125" i="16"/>
  <c r="P125" i="16"/>
  <c r="BK125" i="16"/>
  <c r="J125" i="16"/>
  <c r="BE125" i="16" s="1"/>
  <c r="BI122" i="16"/>
  <c r="BH122" i="16"/>
  <c r="BG122" i="16"/>
  <c r="BF122" i="16"/>
  <c r="T122" i="16"/>
  <c r="R122" i="16"/>
  <c r="P122" i="16"/>
  <c r="BK122" i="16"/>
  <c r="J122" i="16"/>
  <c r="BE122" i="16" s="1"/>
  <c r="BI119" i="16"/>
  <c r="BH119" i="16"/>
  <c r="BG119" i="16"/>
  <c r="BF119" i="16"/>
  <c r="T119" i="16"/>
  <c r="R119" i="16"/>
  <c r="P119" i="16"/>
  <c r="BK119" i="16"/>
  <c r="J119" i="16"/>
  <c r="BE119" i="16" s="1"/>
  <c r="BI116" i="16"/>
  <c r="BH116" i="16"/>
  <c r="BG116" i="16"/>
  <c r="BF116" i="16"/>
  <c r="BE116" i="16"/>
  <c r="T116" i="16"/>
  <c r="R116" i="16"/>
  <c r="P116" i="16"/>
  <c r="BK116" i="16"/>
  <c r="J116" i="16"/>
  <c r="BI113" i="16"/>
  <c r="BH113" i="16"/>
  <c r="BG113" i="16"/>
  <c r="BF113" i="16"/>
  <c r="T113" i="16"/>
  <c r="R113" i="16"/>
  <c r="P113" i="16"/>
  <c r="BK113" i="16"/>
  <c r="J113" i="16"/>
  <c r="BE113" i="16" s="1"/>
  <c r="BI110" i="16"/>
  <c r="BH110" i="16"/>
  <c r="BG110" i="16"/>
  <c r="BF110" i="16"/>
  <c r="BE110" i="16"/>
  <c r="T110" i="16"/>
  <c r="R110" i="16"/>
  <c r="P110" i="16"/>
  <c r="BK110" i="16"/>
  <c r="J110" i="16"/>
  <c r="BI107" i="16"/>
  <c r="BH107" i="16"/>
  <c r="BG107" i="16"/>
  <c r="BF107" i="16"/>
  <c r="T107" i="16"/>
  <c r="R107" i="16"/>
  <c r="P107" i="16"/>
  <c r="BK107" i="16"/>
  <c r="J107" i="16"/>
  <c r="BE107" i="16" s="1"/>
  <c r="BI105" i="16"/>
  <c r="BH105" i="16"/>
  <c r="BG105" i="16"/>
  <c r="BF105" i="16"/>
  <c r="T105" i="16"/>
  <c r="R105" i="16"/>
  <c r="P105" i="16"/>
  <c r="BK105" i="16"/>
  <c r="J105" i="16"/>
  <c r="BE105" i="16" s="1"/>
  <c r="BI103" i="16"/>
  <c r="BH103" i="16"/>
  <c r="BG103" i="16"/>
  <c r="BF103" i="16"/>
  <c r="T103" i="16"/>
  <c r="R103" i="16"/>
  <c r="P103" i="16"/>
  <c r="BK103" i="16"/>
  <c r="J103" i="16"/>
  <c r="BE103" i="16" s="1"/>
  <c r="BI100" i="16"/>
  <c r="BH100" i="16"/>
  <c r="BG100" i="16"/>
  <c r="BF100" i="16"/>
  <c r="T100" i="16"/>
  <c r="R100" i="16"/>
  <c r="P100" i="16"/>
  <c r="BK100" i="16"/>
  <c r="J100" i="16"/>
  <c r="BE100" i="16" s="1"/>
  <c r="BI97" i="16"/>
  <c r="BH97" i="16"/>
  <c r="BG97" i="16"/>
  <c r="BF97" i="16"/>
  <c r="T97" i="16"/>
  <c r="R97" i="16"/>
  <c r="P97" i="16"/>
  <c r="BK97" i="16"/>
  <c r="J97" i="16"/>
  <c r="BE97" i="16" s="1"/>
  <c r="BI95" i="16"/>
  <c r="BH95" i="16"/>
  <c r="BG95" i="16"/>
  <c r="BF95" i="16"/>
  <c r="BE95" i="16"/>
  <c r="T95" i="16"/>
  <c r="R95" i="16"/>
  <c r="P95" i="16"/>
  <c r="BK95" i="16"/>
  <c r="J95" i="16"/>
  <c r="BI93" i="16"/>
  <c r="BH93" i="16"/>
  <c r="F37" i="16" s="1"/>
  <c r="BC69" i="1" s="1"/>
  <c r="BG93" i="16"/>
  <c r="BF93" i="16"/>
  <c r="T93" i="16"/>
  <c r="R93" i="16"/>
  <c r="R92" i="16" s="1"/>
  <c r="R91" i="16" s="1"/>
  <c r="R90" i="16" s="1"/>
  <c r="P93" i="16"/>
  <c r="BK93" i="16"/>
  <c r="J93" i="16"/>
  <c r="BE93" i="16" s="1"/>
  <c r="J86" i="16"/>
  <c r="F86" i="16"/>
  <c r="F84" i="16"/>
  <c r="E82" i="16"/>
  <c r="E76" i="16"/>
  <c r="J59" i="16"/>
  <c r="F59" i="16"/>
  <c r="F57" i="16"/>
  <c r="E55" i="16"/>
  <c r="J22" i="16"/>
  <c r="E22" i="16"/>
  <c r="F87" i="16" s="1"/>
  <c r="J21" i="16"/>
  <c r="J16" i="16"/>
  <c r="J84" i="16" s="1"/>
  <c r="E7" i="16"/>
  <c r="E49" i="16" s="1"/>
  <c r="AY68" i="1"/>
  <c r="AX68" i="1"/>
  <c r="BI179" i="15"/>
  <c r="BH179" i="15"/>
  <c r="BG179" i="15"/>
  <c r="BF179" i="15"/>
  <c r="T179" i="15"/>
  <c r="R179" i="15"/>
  <c r="P179" i="15"/>
  <c r="BK179" i="15"/>
  <c r="J179" i="15"/>
  <c r="BE179" i="15" s="1"/>
  <c r="BI177" i="15"/>
  <c r="BH177" i="15"/>
  <c r="BG177" i="15"/>
  <c r="BF177" i="15"/>
  <c r="T177" i="15"/>
  <c r="R177" i="15"/>
  <c r="P177" i="15"/>
  <c r="BK177" i="15"/>
  <c r="J177" i="15"/>
  <c r="BE177" i="15" s="1"/>
  <c r="BI175" i="15"/>
  <c r="BH175" i="15"/>
  <c r="BG175" i="15"/>
  <c r="BF175" i="15"/>
  <c r="T175" i="15"/>
  <c r="R175" i="15"/>
  <c r="P175" i="15"/>
  <c r="BK175" i="15"/>
  <c r="J175" i="15"/>
  <c r="BE175" i="15" s="1"/>
  <c r="BI173" i="15"/>
  <c r="BH173" i="15"/>
  <c r="BG173" i="15"/>
  <c r="BF173" i="15"/>
  <c r="T173" i="15"/>
  <c r="R173" i="15"/>
  <c r="P173" i="15"/>
  <c r="BK173" i="15"/>
  <c r="J173" i="15"/>
  <c r="BE173" i="15" s="1"/>
  <c r="BI171" i="15"/>
  <c r="BH171" i="15"/>
  <c r="BG171" i="15"/>
  <c r="BF171" i="15"/>
  <c r="T171" i="15"/>
  <c r="R171" i="15"/>
  <c r="P171" i="15"/>
  <c r="BK171" i="15"/>
  <c r="J171" i="15"/>
  <c r="BE171" i="15" s="1"/>
  <c r="BI169" i="15"/>
  <c r="BH169" i="15"/>
  <c r="BG169" i="15"/>
  <c r="BF169" i="15"/>
  <c r="T169" i="15"/>
  <c r="R169" i="15"/>
  <c r="P169" i="15"/>
  <c r="BK169" i="15"/>
  <c r="J169" i="15"/>
  <c r="BE169" i="15" s="1"/>
  <c r="BI167" i="15"/>
  <c r="BH167" i="15"/>
  <c r="BG167" i="15"/>
  <c r="BF167" i="15"/>
  <c r="T167" i="15"/>
  <c r="R167" i="15"/>
  <c r="P167" i="15"/>
  <c r="BK167" i="15"/>
  <c r="J167" i="15"/>
  <c r="BE167" i="15" s="1"/>
  <c r="BI165" i="15"/>
  <c r="BH165" i="15"/>
  <c r="BG165" i="15"/>
  <c r="BF165" i="15"/>
  <c r="T165" i="15"/>
  <c r="R165" i="15"/>
  <c r="P165" i="15"/>
  <c r="BK165" i="15"/>
  <c r="J165" i="15"/>
  <c r="BE165" i="15" s="1"/>
  <c r="BI163" i="15"/>
  <c r="BH163" i="15"/>
  <c r="BG163" i="15"/>
  <c r="BF163" i="15"/>
  <c r="T163" i="15"/>
  <c r="R163" i="15"/>
  <c r="P163" i="15"/>
  <c r="BK163" i="15"/>
  <c r="J163" i="15"/>
  <c r="BE163" i="15" s="1"/>
  <c r="BI161" i="15"/>
  <c r="BH161" i="15"/>
  <c r="BG161" i="15"/>
  <c r="BF161" i="15"/>
  <c r="T161" i="15"/>
  <c r="R161" i="15"/>
  <c r="P161" i="15"/>
  <c r="BK161" i="15"/>
  <c r="J161" i="15"/>
  <c r="BE161" i="15" s="1"/>
  <c r="BI159" i="15"/>
  <c r="BH159" i="15"/>
  <c r="BG159" i="15"/>
  <c r="BF159" i="15"/>
  <c r="T159" i="15"/>
  <c r="R159" i="15"/>
  <c r="P159" i="15"/>
  <c r="BK159" i="15"/>
  <c r="J159" i="15"/>
  <c r="BE159" i="15" s="1"/>
  <c r="BI157" i="15"/>
  <c r="BH157" i="15"/>
  <c r="BG157" i="15"/>
  <c r="BF157" i="15"/>
  <c r="T157" i="15"/>
  <c r="R157" i="15"/>
  <c r="P157" i="15"/>
  <c r="BK157" i="15"/>
  <c r="J157" i="15"/>
  <c r="BE157" i="15" s="1"/>
  <c r="BI155" i="15"/>
  <c r="BH155" i="15"/>
  <c r="BG155" i="15"/>
  <c r="BF155" i="15"/>
  <c r="T155" i="15"/>
  <c r="R155" i="15"/>
  <c r="P155" i="15"/>
  <c r="BK155" i="15"/>
  <c r="J155" i="15"/>
  <c r="BE155" i="15" s="1"/>
  <c r="BI153" i="15"/>
  <c r="BH153" i="15"/>
  <c r="BG153" i="15"/>
  <c r="BF153" i="15"/>
  <c r="T153" i="15"/>
  <c r="R153" i="15"/>
  <c r="P153" i="15"/>
  <c r="BK153" i="15"/>
  <c r="J153" i="15"/>
  <c r="BE153" i="15" s="1"/>
  <c r="BI151" i="15"/>
  <c r="BH151" i="15"/>
  <c r="BG151" i="15"/>
  <c r="BF151" i="15"/>
  <c r="T151" i="15"/>
  <c r="R151" i="15"/>
  <c r="P151" i="15"/>
  <c r="BK151" i="15"/>
  <c r="J151" i="15"/>
  <c r="BE151" i="15" s="1"/>
  <c r="BI149" i="15"/>
  <c r="BH149" i="15"/>
  <c r="BG149" i="15"/>
  <c r="BF149" i="15"/>
  <c r="T149" i="15"/>
  <c r="R149" i="15"/>
  <c r="P149" i="15"/>
  <c r="BK149" i="15"/>
  <c r="J149" i="15"/>
  <c r="BE149" i="15" s="1"/>
  <c r="BI146" i="15"/>
  <c r="BH146" i="15"/>
  <c r="BG146" i="15"/>
  <c r="BF146" i="15"/>
  <c r="T146" i="15"/>
  <c r="R146" i="15"/>
  <c r="P146" i="15"/>
  <c r="BK146" i="15"/>
  <c r="J146" i="15"/>
  <c r="BE146" i="15" s="1"/>
  <c r="BI144" i="15"/>
  <c r="BH144" i="15"/>
  <c r="BG144" i="15"/>
  <c r="BF144" i="15"/>
  <c r="T144" i="15"/>
  <c r="R144" i="15"/>
  <c r="P144" i="15"/>
  <c r="BK144" i="15"/>
  <c r="J144" i="15"/>
  <c r="BE144" i="15" s="1"/>
  <c r="BI141" i="15"/>
  <c r="BH141" i="15"/>
  <c r="BG141" i="15"/>
  <c r="BF141" i="15"/>
  <c r="T141" i="15"/>
  <c r="R141" i="15"/>
  <c r="P141" i="15"/>
  <c r="BK141" i="15"/>
  <c r="J141" i="15"/>
  <c r="BE141" i="15" s="1"/>
  <c r="BI139" i="15"/>
  <c r="BH139" i="15"/>
  <c r="BG139" i="15"/>
  <c r="BF139" i="15"/>
  <c r="T139" i="15"/>
  <c r="R139" i="15"/>
  <c r="P139" i="15"/>
  <c r="BK139" i="15"/>
  <c r="J139" i="15"/>
  <c r="BE139" i="15" s="1"/>
  <c r="BI136" i="15"/>
  <c r="BH136" i="15"/>
  <c r="BG136" i="15"/>
  <c r="BF136" i="15"/>
  <c r="T136" i="15"/>
  <c r="R136" i="15"/>
  <c r="P136" i="15"/>
  <c r="BK136" i="15"/>
  <c r="J136" i="15"/>
  <c r="BE136" i="15" s="1"/>
  <c r="BI134" i="15"/>
  <c r="BH134" i="15"/>
  <c r="BG134" i="15"/>
  <c r="BF134" i="15"/>
  <c r="T134" i="15"/>
  <c r="R134" i="15"/>
  <c r="P134" i="15"/>
  <c r="BK134" i="15"/>
  <c r="J134" i="15"/>
  <c r="BE134" i="15" s="1"/>
  <c r="BI131" i="15"/>
  <c r="BH131" i="15"/>
  <c r="BG131" i="15"/>
  <c r="BF131" i="15"/>
  <c r="T131" i="15"/>
  <c r="R131" i="15"/>
  <c r="P131" i="15"/>
  <c r="BK131" i="15"/>
  <c r="J131" i="15"/>
  <c r="BE131" i="15" s="1"/>
  <c r="BI129" i="15"/>
  <c r="BH129" i="15"/>
  <c r="BG129" i="15"/>
  <c r="BF129" i="15"/>
  <c r="T129" i="15"/>
  <c r="R129" i="15"/>
  <c r="P129" i="15"/>
  <c r="BK129" i="15"/>
  <c r="J129" i="15"/>
  <c r="BE129" i="15" s="1"/>
  <c r="BI126" i="15"/>
  <c r="BH126" i="15"/>
  <c r="BG126" i="15"/>
  <c r="BF126" i="15"/>
  <c r="T126" i="15"/>
  <c r="R126" i="15"/>
  <c r="P126" i="15"/>
  <c r="BK126" i="15"/>
  <c r="J126" i="15"/>
  <c r="BE126" i="15" s="1"/>
  <c r="BI124" i="15"/>
  <c r="BH124" i="15"/>
  <c r="BG124" i="15"/>
  <c r="BF124" i="15"/>
  <c r="T124" i="15"/>
  <c r="R124" i="15"/>
  <c r="P124" i="15"/>
  <c r="BK124" i="15"/>
  <c r="J124" i="15"/>
  <c r="BE124" i="15" s="1"/>
  <c r="BI122" i="15"/>
  <c r="BH122" i="15"/>
  <c r="BG122" i="15"/>
  <c r="BF122" i="15"/>
  <c r="BE122" i="15"/>
  <c r="T122" i="15"/>
  <c r="R122" i="15"/>
  <c r="P122" i="15"/>
  <c r="BK122" i="15"/>
  <c r="J122" i="15"/>
  <c r="BI120" i="15"/>
  <c r="BH120" i="15"/>
  <c r="BG120" i="15"/>
  <c r="BF120" i="15"/>
  <c r="T120" i="15"/>
  <c r="R120" i="15"/>
  <c r="P120" i="15"/>
  <c r="BK120" i="15"/>
  <c r="J120" i="15"/>
  <c r="BE120" i="15" s="1"/>
  <c r="BI118" i="15"/>
  <c r="BH118" i="15"/>
  <c r="BG118" i="15"/>
  <c r="BF118" i="15"/>
  <c r="BE118" i="15"/>
  <c r="T118" i="15"/>
  <c r="R118" i="15"/>
  <c r="P118" i="15"/>
  <c r="BK118" i="15"/>
  <c r="J118" i="15"/>
  <c r="BI116" i="15"/>
  <c r="BH116" i="15"/>
  <c r="BG116" i="15"/>
  <c r="BF116" i="15"/>
  <c r="T116" i="15"/>
  <c r="R116" i="15"/>
  <c r="P116" i="15"/>
  <c r="BK116" i="15"/>
  <c r="J116" i="15"/>
  <c r="BE116" i="15" s="1"/>
  <c r="BI114" i="15"/>
  <c r="BH114" i="15"/>
  <c r="BG114" i="15"/>
  <c r="BF114" i="15"/>
  <c r="T114" i="15"/>
  <c r="R114" i="15"/>
  <c r="P114" i="15"/>
  <c r="BK114" i="15"/>
  <c r="J114" i="15"/>
  <c r="BE114" i="15" s="1"/>
  <c r="BI112" i="15"/>
  <c r="BH112" i="15"/>
  <c r="BG112" i="15"/>
  <c r="BF112" i="15"/>
  <c r="T112" i="15"/>
  <c r="R112" i="15"/>
  <c r="P112" i="15"/>
  <c r="BK112" i="15"/>
  <c r="J112" i="15"/>
  <c r="BE112" i="15" s="1"/>
  <c r="BI110" i="15"/>
  <c r="BH110" i="15"/>
  <c r="BG110" i="15"/>
  <c r="BF110" i="15"/>
  <c r="T110" i="15"/>
  <c r="R110" i="15"/>
  <c r="P110" i="15"/>
  <c r="BK110" i="15"/>
  <c r="J110" i="15"/>
  <c r="BE110" i="15" s="1"/>
  <c r="BI108" i="15"/>
  <c r="BH108" i="15"/>
  <c r="BG108" i="15"/>
  <c r="BF108" i="15"/>
  <c r="T108" i="15"/>
  <c r="R108" i="15"/>
  <c r="P108" i="15"/>
  <c r="BK108" i="15"/>
  <c r="J108" i="15"/>
  <c r="BE108" i="15" s="1"/>
  <c r="BI106" i="15"/>
  <c r="BH106" i="15"/>
  <c r="BG106" i="15"/>
  <c r="BF106" i="15"/>
  <c r="BE106" i="15"/>
  <c r="T106" i="15"/>
  <c r="R106" i="15"/>
  <c r="P106" i="15"/>
  <c r="BK106" i="15"/>
  <c r="J106" i="15"/>
  <c r="BI104" i="15"/>
  <c r="BH104" i="15"/>
  <c r="BG104" i="15"/>
  <c r="BF104" i="15"/>
  <c r="T104" i="15"/>
  <c r="R104" i="15"/>
  <c r="P104" i="15"/>
  <c r="BK104" i="15"/>
  <c r="J104" i="15"/>
  <c r="BE104" i="15" s="1"/>
  <c r="BI102" i="15"/>
  <c r="BH102" i="15"/>
  <c r="BG102" i="15"/>
  <c r="BF102" i="15"/>
  <c r="BE102" i="15"/>
  <c r="T102" i="15"/>
  <c r="R102" i="15"/>
  <c r="P102" i="15"/>
  <c r="BK102" i="15"/>
  <c r="J102" i="15"/>
  <c r="BI100" i="15"/>
  <c r="BH100" i="15"/>
  <c r="BG100" i="15"/>
  <c r="BF100" i="15"/>
  <c r="T100" i="15"/>
  <c r="R100" i="15"/>
  <c r="P100" i="15"/>
  <c r="BK100" i="15"/>
  <c r="J100" i="15"/>
  <c r="BE100" i="15" s="1"/>
  <c r="BI98" i="15"/>
  <c r="BH98" i="15"/>
  <c r="BG98" i="15"/>
  <c r="BF98" i="15"/>
  <c r="T98" i="15"/>
  <c r="R98" i="15"/>
  <c r="P98" i="15"/>
  <c r="BK98" i="15"/>
  <c r="J98" i="15"/>
  <c r="BE98" i="15" s="1"/>
  <c r="BI96" i="15"/>
  <c r="BH96" i="15"/>
  <c r="BG96" i="15"/>
  <c r="BF96" i="15"/>
  <c r="T96" i="15"/>
  <c r="R96" i="15"/>
  <c r="P96" i="15"/>
  <c r="BK96" i="15"/>
  <c r="J96" i="15"/>
  <c r="BE96" i="15" s="1"/>
  <c r="BI93" i="15"/>
  <c r="BH93" i="15"/>
  <c r="BG93" i="15"/>
  <c r="BF93" i="15"/>
  <c r="T93" i="15"/>
  <c r="R93" i="15"/>
  <c r="P93" i="15"/>
  <c r="BK93" i="15"/>
  <c r="J93" i="15"/>
  <c r="BE93" i="15" s="1"/>
  <c r="J34" i="15" s="1"/>
  <c r="AV68" i="1" s="1"/>
  <c r="J86" i="15"/>
  <c r="F86" i="15"/>
  <c r="F84" i="15"/>
  <c r="E82" i="15"/>
  <c r="J59" i="15"/>
  <c r="F59" i="15"/>
  <c r="F57" i="15"/>
  <c r="E55" i="15"/>
  <c r="J22" i="15"/>
  <c r="E22" i="15"/>
  <c r="F87" i="15" s="1"/>
  <c r="J21" i="15"/>
  <c r="J16" i="15"/>
  <c r="J57" i="15" s="1"/>
  <c r="E7" i="15"/>
  <c r="AY67" i="1"/>
  <c r="AX67" i="1"/>
  <c r="BI326" i="14"/>
  <c r="BH326" i="14"/>
  <c r="BG326" i="14"/>
  <c r="BF326" i="14"/>
  <c r="T326" i="14"/>
  <c r="R326" i="14"/>
  <c r="P326" i="14"/>
  <c r="BK326" i="14"/>
  <c r="J326" i="14"/>
  <c r="BE326" i="14" s="1"/>
  <c r="BI324" i="14"/>
  <c r="BH324" i="14"/>
  <c r="BG324" i="14"/>
  <c r="BF324" i="14"/>
  <c r="T324" i="14"/>
  <c r="R324" i="14"/>
  <c r="P324" i="14"/>
  <c r="BK324" i="14"/>
  <c r="J324" i="14"/>
  <c r="BE324" i="14" s="1"/>
  <c r="BI322" i="14"/>
  <c r="BH322" i="14"/>
  <c r="BG322" i="14"/>
  <c r="BF322" i="14"/>
  <c r="T322" i="14"/>
  <c r="R322" i="14"/>
  <c r="P322" i="14"/>
  <c r="BK322" i="14"/>
  <c r="J322" i="14"/>
  <c r="BE322" i="14" s="1"/>
  <c r="BI320" i="14"/>
  <c r="BH320" i="14"/>
  <c r="BG320" i="14"/>
  <c r="BF320" i="14"/>
  <c r="T320" i="14"/>
  <c r="R320" i="14"/>
  <c r="P320" i="14"/>
  <c r="BK320" i="14"/>
  <c r="J320" i="14"/>
  <c r="BE320" i="14" s="1"/>
  <c r="BI318" i="14"/>
  <c r="BH318" i="14"/>
  <c r="BG318" i="14"/>
  <c r="BF318" i="14"/>
  <c r="T318" i="14"/>
  <c r="R318" i="14"/>
  <c r="P318" i="14"/>
  <c r="BK318" i="14"/>
  <c r="J318" i="14"/>
  <c r="BE318" i="14" s="1"/>
  <c r="BI315" i="14"/>
  <c r="BH315" i="14"/>
  <c r="BG315" i="14"/>
  <c r="BF315" i="14"/>
  <c r="BE315" i="14"/>
  <c r="T315" i="14"/>
  <c r="R315" i="14"/>
  <c r="P315" i="14"/>
  <c r="BK315" i="14"/>
  <c r="J315" i="14"/>
  <c r="BI312" i="14"/>
  <c r="BH312" i="14"/>
  <c r="BG312" i="14"/>
  <c r="BF312" i="14"/>
  <c r="T312" i="14"/>
  <c r="R312" i="14"/>
  <c r="P312" i="14"/>
  <c r="BK312" i="14"/>
  <c r="J312" i="14"/>
  <c r="BE312" i="14" s="1"/>
  <c r="BI310" i="14"/>
  <c r="BH310" i="14"/>
  <c r="BG310" i="14"/>
  <c r="BF310" i="14"/>
  <c r="T310" i="14"/>
  <c r="R310" i="14"/>
  <c r="P310" i="14"/>
  <c r="BK310" i="14"/>
  <c r="J310" i="14"/>
  <c r="BE310" i="14" s="1"/>
  <c r="BI307" i="14"/>
  <c r="BH307" i="14"/>
  <c r="BG307" i="14"/>
  <c r="BF307" i="14"/>
  <c r="BE307" i="14"/>
  <c r="T307" i="14"/>
  <c r="R307" i="14"/>
  <c r="P307" i="14"/>
  <c r="BK307" i="14"/>
  <c r="J307" i="14"/>
  <c r="BI304" i="14"/>
  <c r="BH304" i="14"/>
  <c r="BG304" i="14"/>
  <c r="BF304" i="14"/>
  <c r="T304" i="14"/>
  <c r="R304" i="14"/>
  <c r="P304" i="14"/>
  <c r="BK304" i="14"/>
  <c r="J304" i="14"/>
  <c r="BE304" i="14" s="1"/>
  <c r="BI301" i="14"/>
  <c r="BH301" i="14"/>
  <c r="BG301" i="14"/>
  <c r="BF301" i="14"/>
  <c r="T301" i="14"/>
  <c r="R301" i="14"/>
  <c r="P301" i="14"/>
  <c r="BK301" i="14"/>
  <c r="J301" i="14"/>
  <c r="BE301" i="14" s="1"/>
  <c r="BI299" i="14"/>
  <c r="BH299" i="14"/>
  <c r="BG299" i="14"/>
  <c r="BF299" i="14"/>
  <c r="T299" i="14"/>
  <c r="R299" i="14"/>
  <c r="P299" i="14"/>
  <c r="BK299" i="14"/>
  <c r="J299" i="14"/>
  <c r="BE299" i="14" s="1"/>
  <c r="BI297" i="14"/>
  <c r="BH297" i="14"/>
  <c r="BG297" i="14"/>
  <c r="BF297" i="14"/>
  <c r="T297" i="14"/>
  <c r="R297" i="14"/>
  <c r="P297" i="14"/>
  <c r="BK297" i="14"/>
  <c r="J297" i="14"/>
  <c r="BE297" i="14" s="1"/>
  <c r="BI294" i="14"/>
  <c r="BH294" i="14"/>
  <c r="BG294" i="14"/>
  <c r="BF294" i="14"/>
  <c r="T294" i="14"/>
  <c r="R294" i="14"/>
  <c r="P294" i="14"/>
  <c r="BK294" i="14"/>
  <c r="J294" i="14"/>
  <c r="BE294" i="14" s="1"/>
  <c r="BI292" i="14"/>
  <c r="BH292" i="14"/>
  <c r="BG292" i="14"/>
  <c r="BF292" i="14"/>
  <c r="BE292" i="14"/>
  <c r="T292" i="14"/>
  <c r="R292" i="14"/>
  <c r="P292" i="14"/>
  <c r="BK292" i="14"/>
  <c r="J292" i="14"/>
  <c r="BI290" i="14"/>
  <c r="BH290" i="14"/>
  <c r="BG290" i="14"/>
  <c r="BF290" i="14"/>
  <c r="T290" i="14"/>
  <c r="R290" i="14"/>
  <c r="P290" i="14"/>
  <c r="BK290" i="14"/>
  <c r="J290" i="14"/>
  <c r="BE290" i="14" s="1"/>
  <c r="BI288" i="14"/>
  <c r="BH288" i="14"/>
  <c r="BG288" i="14"/>
  <c r="BF288" i="14"/>
  <c r="BE288" i="14"/>
  <c r="T288" i="14"/>
  <c r="R288" i="14"/>
  <c r="P288" i="14"/>
  <c r="BK288" i="14"/>
  <c r="J288" i="14"/>
  <c r="BI286" i="14"/>
  <c r="BH286" i="14"/>
  <c r="BG286" i="14"/>
  <c r="BF286" i="14"/>
  <c r="T286" i="14"/>
  <c r="R286" i="14"/>
  <c r="P286" i="14"/>
  <c r="BK286" i="14"/>
  <c r="J286" i="14"/>
  <c r="BE286" i="14" s="1"/>
  <c r="BI284" i="14"/>
  <c r="BH284" i="14"/>
  <c r="BG284" i="14"/>
  <c r="BF284" i="14"/>
  <c r="T284" i="14"/>
  <c r="R284" i="14"/>
  <c r="P284" i="14"/>
  <c r="BK284" i="14"/>
  <c r="J284" i="14"/>
  <c r="BE284" i="14" s="1"/>
  <c r="BI282" i="14"/>
  <c r="BH282" i="14"/>
  <c r="BG282" i="14"/>
  <c r="BF282" i="14"/>
  <c r="T282" i="14"/>
  <c r="R282" i="14"/>
  <c r="P282" i="14"/>
  <c r="BK282" i="14"/>
  <c r="J282" i="14"/>
  <c r="BE282" i="14" s="1"/>
  <c r="BI280" i="14"/>
  <c r="BH280" i="14"/>
  <c r="BG280" i="14"/>
  <c r="BF280" i="14"/>
  <c r="T280" i="14"/>
  <c r="R280" i="14"/>
  <c r="P280" i="14"/>
  <c r="BK280" i="14"/>
  <c r="J280" i="14"/>
  <c r="BE280" i="14" s="1"/>
  <c r="BI278" i="14"/>
  <c r="BH278" i="14"/>
  <c r="BG278" i="14"/>
  <c r="BF278" i="14"/>
  <c r="T278" i="14"/>
  <c r="R278" i="14"/>
  <c r="P278" i="14"/>
  <c r="BK278" i="14"/>
  <c r="J278" i="14"/>
  <c r="BE278" i="14" s="1"/>
  <c r="BI276" i="14"/>
  <c r="BH276" i="14"/>
  <c r="BG276" i="14"/>
  <c r="BF276" i="14"/>
  <c r="BE276" i="14"/>
  <c r="T276" i="14"/>
  <c r="R276" i="14"/>
  <c r="P276" i="14"/>
  <c r="BK276" i="14"/>
  <c r="J276" i="14"/>
  <c r="BI274" i="14"/>
  <c r="BH274" i="14"/>
  <c r="BG274" i="14"/>
  <c r="BF274" i="14"/>
  <c r="T274" i="14"/>
  <c r="R274" i="14"/>
  <c r="R273" i="14" s="1"/>
  <c r="P274" i="14"/>
  <c r="BK274" i="14"/>
  <c r="J274" i="14"/>
  <c r="BE274" i="14" s="1"/>
  <c r="BI271" i="14"/>
  <c r="BH271" i="14"/>
  <c r="BG271" i="14"/>
  <c r="BF271" i="14"/>
  <c r="T271" i="14"/>
  <c r="R271" i="14"/>
  <c r="P271" i="14"/>
  <c r="BK271" i="14"/>
  <c r="J271" i="14"/>
  <c r="BE271" i="14" s="1"/>
  <c r="BI269" i="14"/>
  <c r="BH269" i="14"/>
  <c r="BG269" i="14"/>
  <c r="BF269" i="14"/>
  <c r="T269" i="14"/>
  <c r="R269" i="14"/>
  <c r="P269" i="14"/>
  <c r="BK269" i="14"/>
  <c r="J269" i="14"/>
  <c r="BE269" i="14" s="1"/>
  <c r="BI267" i="14"/>
  <c r="BH267" i="14"/>
  <c r="BG267" i="14"/>
  <c r="BF267" i="14"/>
  <c r="T267" i="14"/>
  <c r="R267" i="14"/>
  <c r="P267" i="14"/>
  <c r="BK267" i="14"/>
  <c r="J267" i="14"/>
  <c r="BE267" i="14" s="1"/>
  <c r="BI264" i="14"/>
  <c r="BH264" i="14"/>
  <c r="BG264" i="14"/>
  <c r="BF264" i="14"/>
  <c r="T264" i="14"/>
  <c r="R264" i="14"/>
  <c r="P264" i="14"/>
  <c r="BK264" i="14"/>
  <c r="J264" i="14"/>
  <c r="BE264" i="14" s="1"/>
  <c r="BI262" i="14"/>
  <c r="BH262" i="14"/>
  <c r="BG262" i="14"/>
  <c r="BF262" i="14"/>
  <c r="T262" i="14"/>
  <c r="R262" i="14"/>
  <c r="P262" i="14"/>
  <c r="BK262" i="14"/>
  <c r="J262" i="14"/>
  <c r="BE262" i="14" s="1"/>
  <c r="BI260" i="14"/>
  <c r="BH260" i="14"/>
  <c r="BG260" i="14"/>
  <c r="BF260" i="14"/>
  <c r="T260" i="14"/>
  <c r="R260" i="14"/>
  <c r="P260" i="14"/>
  <c r="BK260" i="14"/>
  <c r="J260" i="14"/>
  <c r="BE260" i="14" s="1"/>
  <c r="BI258" i="14"/>
  <c r="BH258" i="14"/>
  <c r="BG258" i="14"/>
  <c r="BF258" i="14"/>
  <c r="T258" i="14"/>
  <c r="R258" i="14"/>
  <c r="P258" i="14"/>
  <c r="BK258" i="14"/>
  <c r="J258" i="14"/>
  <c r="BE258" i="14" s="1"/>
  <c r="BI256" i="14"/>
  <c r="BH256" i="14"/>
  <c r="BG256" i="14"/>
  <c r="BF256" i="14"/>
  <c r="T256" i="14"/>
  <c r="R256" i="14"/>
  <c r="P256" i="14"/>
  <c r="BK256" i="14"/>
  <c r="J256" i="14"/>
  <c r="BE256" i="14" s="1"/>
  <c r="BI253" i="14"/>
  <c r="BH253" i="14"/>
  <c r="BG253" i="14"/>
  <c r="BF253" i="14"/>
  <c r="BE253" i="14"/>
  <c r="T253" i="14"/>
  <c r="R253" i="14"/>
  <c r="P253" i="14"/>
  <c r="BK253" i="14"/>
  <c r="J253" i="14"/>
  <c r="BI250" i="14"/>
  <c r="BH250" i="14"/>
  <c r="BG250" i="14"/>
  <c r="BF250" i="14"/>
  <c r="T250" i="14"/>
  <c r="R250" i="14"/>
  <c r="P250" i="14"/>
  <c r="BK250" i="14"/>
  <c r="J250" i="14"/>
  <c r="BE250" i="14" s="1"/>
  <c r="BI248" i="14"/>
  <c r="BH248" i="14"/>
  <c r="BG248" i="14"/>
  <c r="BF248" i="14"/>
  <c r="T248" i="14"/>
  <c r="R248" i="14"/>
  <c r="P248" i="14"/>
  <c r="BK248" i="14"/>
  <c r="J248" i="14"/>
  <c r="BE248" i="14" s="1"/>
  <c r="BI246" i="14"/>
  <c r="BH246" i="14"/>
  <c r="BG246" i="14"/>
  <c r="BF246" i="14"/>
  <c r="T246" i="14"/>
  <c r="R246" i="14"/>
  <c r="P246" i="14"/>
  <c r="BK246" i="14"/>
  <c r="J246" i="14"/>
  <c r="BE246" i="14" s="1"/>
  <c r="BI244" i="14"/>
  <c r="BH244" i="14"/>
  <c r="BG244" i="14"/>
  <c r="BF244" i="14"/>
  <c r="T244" i="14"/>
  <c r="R244" i="14"/>
  <c r="P244" i="14"/>
  <c r="BK244" i="14"/>
  <c r="J244" i="14"/>
  <c r="BE244" i="14" s="1"/>
  <c r="BI242" i="14"/>
  <c r="BH242" i="14"/>
  <c r="BG242" i="14"/>
  <c r="BF242" i="14"/>
  <c r="T242" i="14"/>
  <c r="R242" i="14"/>
  <c r="P242" i="14"/>
  <c r="BK242" i="14"/>
  <c r="J242" i="14"/>
  <c r="BE242" i="14" s="1"/>
  <c r="BI239" i="14"/>
  <c r="BH239" i="14"/>
  <c r="BG239" i="14"/>
  <c r="BF239" i="14"/>
  <c r="BE239" i="14"/>
  <c r="T239" i="14"/>
  <c r="R239" i="14"/>
  <c r="P239" i="14"/>
  <c r="BK239" i="14"/>
  <c r="J239" i="14"/>
  <c r="BI236" i="14"/>
  <c r="BH236" i="14"/>
  <c r="BG236" i="14"/>
  <c r="BF236" i="14"/>
  <c r="T236" i="14"/>
  <c r="R236" i="14"/>
  <c r="P236" i="14"/>
  <c r="BK236" i="14"/>
  <c r="J236" i="14"/>
  <c r="BE236" i="14" s="1"/>
  <c r="BI234" i="14"/>
  <c r="BH234" i="14"/>
  <c r="BG234" i="14"/>
  <c r="BF234" i="14"/>
  <c r="BE234" i="14"/>
  <c r="T234" i="14"/>
  <c r="R234" i="14"/>
  <c r="P234" i="14"/>
  <c r="BK234" i="14"/>
  <c r="J234" i="14"/>
  <c r="BI232" i="14"/>
  <c r="BH232" i="14"/>
  <c r="BG232" i="14"/>
  <c r="BF232" i="14"/>
  <c r="T232" i="14"/>
  <c r="R232" i="14"/>
  <c r="P232" i="14"/>
  <c r="BK232" i="14"/>
  <c r="J232" i="14"/>
  <c r="BE232" i="14" s="1"/>
  <c r="BI230" i="14"/>
  <c r="BH230" i="14"/>
  <c r="BG230" i="14"/>
  <c r="BF230" i="14"/>
  <c r="T230" i="14"/>
  <c r="R230" i="14"/>
  <c r="P230" i="14"/>
  <c r="BK230" i="14"/>
  <c r="J230" i="14"/>
  <c r="BE230" i="14" s="1"/>
  <c r="BI227" i="14"/>
  <c r="BH227" i="14"/>
  <c r="BG227" i="14"/>
  <c r="BF227" i="14"/>
  <c r="T227" i="14"/>
  <c r="R227" i="14"/>
  <c r="P227" i="14"/>
  <c r="BK227" i="14"/>
  <c r="J227" i="14"/>
  <c r="BE227" i="14" s="1"/>
  <c r="BI224" i="14"/>
  <c r="BH224" i="14"/>
  <c r="BG224" i="14"/>
  <c r="BF224" i="14"/>
  <c r="T224" i="14"/>
  <c r="R224" i="14"/>
  <c r="P224" i="14"/>
  <c r="BK224" i="14"/>
  <c r="J224" i="14"/>
  <c r="BE224" i="14" s="1"/>
  <c r="BI221" i="14"/>
  <c r="BH221" i="14"/>
  <c r="BG221" i="14"/>
  <c r="BF221" i="14"/>
  <c r="T221" i="14"/>
  <c r="R221" i="14"/>
  <c r="P221" i="14"/>
  <c r="BK221" i="14"/>
  <c r="J221" i="14"/>
  <c r="BE221" i="14" s="1"/>
  <c r="BI218" i="14"/>
  <c r="BH218" i="14"/>
  <c r="BG218" i="14"/>
  <c r="BF218" i="14"/>
  <c r="BE218" i="14"/>
  <c r="T218" i="14"/>
  <c r="R218" i="14"/>
  <c r="P218" i="14"/>
  <c r="BK218" i="14"/>
  <c r="J218" i="14"/>
  <c r="BI216" i="14"/>
  <c r="BH216" i="14"/>
  <c r="BG216" i="14"/>
  <c r="BF216" i="14"/>
  <c r="T216" i="14"/>
  <c r="R216" i="14"/>
  <c r="P216" i="14"/>
  <c r="BK216" i="14"/>
  <c r="J216" i="14"/>
  <c r="BE216" i="14" s="1"/>
  <c r="BI213" i="14"/>
  <c r="BH213" i="14"/>
  <c r="BG213" i="14"/>
  <c r="BF213" i="14"/>
  <c r="BE213" i="14"/>
  <c r="T213" i="14"/>
  <c r="R213" i="14"/>
  <c r="P213" i="14"/>
  <c r="BK213" i="14"/>
  <c r="J213" i="14"/>
  <c r="BI210" i="14"/>
  <c r="BH210" i="14"/>
  <c r="BG210" i="14"/>
  <c r="BF210" i="14"/>
  <c r="T210" i="14"/>
  <c r="R210" i="14"/>
  <c r="P210" i="14"/>
  <c r="BK210" i="14"/>
  <c r="J210" i="14"/>
  <c r="BE210" i="14" s="1"/>
  <c r="BI207" i="14"/>
  <c r="BH207" i="14"/>
  <c r="BG207" i="14"/>
  <c r="BF207" i="14"/>
  <c r="T207" i="14"/>
  <c r="R207" i="14"/>
  <c r="P207" i="14"/>
  <c r="BK207" i="14"/>
  <c r="J207" i="14"/>
  <c r="BE207" i="14" s="1"/>
  <c r="BI204" i="14"/>
  <c r="BH204" i="14"/>
  <c r="BG204" i="14"/>
  <c r="BF204" i="14"/>
  <c r="T204" i="14"/>
  <c r="R204" i="14"/>
  <c r="P204" i="14"/>
  <c r="BK204" i="14"/>
  <c r="J204" i="14"/>
  <c r="BE204" i="14" s="1"/>
  <c r="BI201" i="14"/>
  <c r="BH201" i="14"/>
  <c r="BG201" i="14"/>
  <c r="BF201" i="14"/>
  <c r="T201" i="14"/>
  <c r="R201" i="14"/>
  <c r="P201" i="14"/>
  <c r="BK201" i="14"/>
  <c r="J201" i="14"/>
  <c r="BE201" i="14" s="1"/>
  <c r="BI198" i="14"/>
  <c r="BH198" i="14"/>
  <c r="BG198" i="14"/>
  <c r="BF198" i="14"/>
  <c r="T198" i="14"/>
  <c r="R198" i="14"/>
  <c r="P198" i="14"/>
  <c r="BK198" i="14"/>
  <c r="J198" i="14"/>
  <c r="BE198" i="14" s="1"/>
  <c r="BI195" i="14"/>
  <c r="BH195" i="14"/>
  <c r="BG195" i="14"/>
  <c r="BF195" i="14"/>
  <c r="BE195" i="14"/>
  <c r="T195" i="14"/>
  <c r="R195" i="14"/>
  <c r="P195" i="14"/>
  <c r="BK195" i="14"/>
  <c r="J195" i="14"/>
  <c r="BI192" i="14"/>
  <c r="BH192" i="14"/>
  <c r="BG192" i="14"/>
  <c r="BF192" i="14"/>
  <c r="T192" i="14"/>
  <c r="R192" i="14"/>
  <c r="P192" i="14"/>
  <c r="BK192" i="14"/>
  <c r="J192" i="14"/>
  <c r="BE192" i="14" s="1"/>
  <c r="BI189" i="14"/>
  <c r="BH189" i="14"/>
  <c r="BG189" i="14"/>
  <c r="BF189" i="14"/>
  <c r="BE189" i="14"/>
  <c r="T189" i="14"/>
  <c r="R189" i="14"/>
  <c r="P189" i="14"/>
  <c r="BK189" i="14"/>
  <c r="J189" i="14"/>
  <c r="BI186" i="14"/>
  <c r="BH186" i="14"/>
  <c r="BG186" i="14"/>
  <c r="BF186" i="14"/>
  <c r="T186" i="14"/>
  <c r="R186" i="14"/>
  <c r="P186" i="14"/>
  <c r="BK186" i="14"/>
  <c r="J186" i="14"/>
  <c r="BE186" i="14" s="1"/>
  <c r="BI183" i="14"/>
  <c r="BH183" i="14"/>
  <c r="BG183" i="14"/>
  <c r="BF183" i="14"/>
  <c r="T183" i="14"/>
  <c r="R183" i="14"/>
  <c r="P183" i="14"/>
  <c r="BK183" i="14"/>
  <c r="J183" i="14"/>
  <c r="BE183" i="14" s="1"/>
  <c r="BI180" i="14"/>
  <c r="BH180" i="14"/>
  <c r="BG180" i="14"/>
  <c r="BF180" i="14"/>
  <c r="T180" i="14"/>
  <c r="R180" i="14"/>
  <c r="P180" i="14"/>
  <c r="BK180" i="14"/>
  <c r="J180" i="14"/>
  <c r="BE180" i="14" s="1"/>
  <c r="BI178" i="14"/>
  <c r="BH178" i="14"/>
  <c r="BG178" i="14"/>
  <c r="BF178" i="14"/>
  <c r="T178" i="14"/>
  <c r="R178" i="14"/>
  <c r="P178" i="14"/>
  <c r="BK178" i="14"/>
  <c r="J178" i="14"/>
  <c r="BE178" i="14" s="1"/>
  <c r="BI176" i="14"/>
  <c r="BH176" i="14"/>
  <c r="BG176" i="14"/>
  <c r="BF176" i="14"/>
  <c r="T176" i="14"/>
  <c r="R176" i="14"/>
  <c r="P176" i="14"/>
  <c r="BK176" i="14"/>
  <c r="J176" i="14"/>
  <c r="BE176" i="14" s="1"/>
  <c r="BI174" i="14"/>
  <c r="BH174" i="14"/>
  <c r="BG174" i="14"/>
  <c r="BF174" i="14"/>
  <c r="BE174" i="14"/>
  <c r="T174" i="14"/>
  <c r="R174" i="14"/>
  <c r="P174" i="14"/>
  <c r="BK174" i="14"/>
  <c r="J174" i="14"/>
  <c r="BI172" i="14"/>
  <c r="BH172" i="14"/>
  <c r="BG172" i="14"/>
  <c r="BF172" i="14"/>
  <c r="T172" i="14"/>
  <c r="R172" i="14"/>
  <c r="P172" i="14"/>
  <c r="BK172" i="14"/>
  <c r="J172" i="14"/>
  <c r="BE172" i="14" s="1"/>
  <c r="BI170" i="14"/>
  <c r="BH170" i="14"/>
  <c r="BG170" i="14"/>
  <c r="BF170" i="14"/>
  <c r="BE170" i="14"/>
  <c r="T170" i="14"/>
  <c r="R170" i="14"/>
  <c r="P170" i="14"/>
  <c r="BK170" i="14"/>
  <c r="J170" i="14"/>
  <c r="BI168" i="14"/>
  <c r="BH168" i="14"/>
  <c r="BG168" i="14"/>
  <c r="BF168" i="14"/>
  <c r="T168" i="14"/>
  <c r="R168" i="14"/>
  <c r="P168" i="14"/>
  <c r="BK168" i="14"/>
  <c r="J168" i="14"/>
  <c r="BE168" i="14" s="1"/>
  <c r="BI166" i="14"/>
  <c r="BH166" i="14"/>
  <c r="BG166" i="14"/>
  <c r="BF166" i="14"/>
  <c r="T166" i="14"/>
  <c r="R166" i="14"/>
  <c r="P166" i="14"/>
  <c r="BK166" i="14"/>
  <c r="J166" i="14"/>
  <c r="BE166" i="14" s="1"/>
  <c r="BI164" i="14"/>
  <c r="BH164" i="14"/>
  <c r="BG164" i="14"/>
  <c r="BF164" i="14"/>
  <c r="T164" i="14"/>
  <c r="R164" i="14"/>
  <c r="P164" i="14"/>
  <c r="BK164" i="14"/>
  <c r="J164" i="14"/>
  <c r="BE164" i="14" s="1"/>
  <c r="BI162" i="14"/>
  <c r="BH162" i="14"/>
  <c r="BG162" i="14"/>
  <c r="BF162" i="14"/>
  <c r="T162" i="14"/>
  <c r="R162" i="14"/>
  <c r="P162" i="14"/>
  <c r="BK162" i="14"/>
  <c r="J162" i="14"/>
  <c r="BE162" i="14" s="1"/>
  <c r="BI159" i="14"/>
  <c r="BH159" i="14"/>
  <c r="BG159" i="14"/>
  <c r="BF159" i="14"/>
  <c r="T159" i="14"/>
  <c r="R159" i="14"/>
  <c r="P159" i="14"/>
  <c r="BK159" i="14"/>
  <c r="J159" i="14"/>
  <c r="BE159" i="14" s="1"/>
  <c r="BI156" i="14"/>
  <c r="BH156" i="14"/>
  <c r="BG156" i="14"/>
  <c r="BF156" i="14"/>
  <c r="BE156" i="14"/>
  <c r="T156" i="14"/>
  <c r="R156" i="14"/>
  <c r="P156" i="14"/>
  <c r="BK156" i="14"/>
  <c r="J156" i="14"/>
  <c r="BI154" i="14"/>
  <c r="BH154" i="14"/>
  <c r="BG154" i="14"/>
  <c r="BF154" i="14"/>
  <c r="T154" i="14"/>
  <c r="R154" i="14"/>
  <c r="P154" i="14"/>
  <c r="BK154" i="14"/>
  <c r="J154" i="14"/>
  <c r="BE154" i="14" s="1"/>
  <c r="BI152" i="14"/>
  <c r="BH152" i="14"/>
  <c r="BG152" i="14"/>
  <c r="BF152" i="14"/>
  <c r="BE152" i="14"/>
  <c r="T152" i="14"/>
  <c r="R152" i="14"/>
  <c r="P152" i="14"/>
  <c r="BK152" i="14"/>
  <c r="J152" i="14"/>
  <c r="BI149" i="14"/>
  <c r="BH149" i="14"/>
  <c r="BG149" i="14"/>
  <c r="BF149" i="14"/>
  <c r="T149" i="14"/>
  <c r="R149" i="14"/>
  <c r="P149" i="14"/>
  <c r="BK149" i="14"/>
  <c r="J149" i="14"/>
  <c r="BE149" i="14" s="1"/>
  <c r="BI147" i="14"/>
  <c r="BH147" i="14"/>
  <c r="BG147" i="14"/>
  <c r="BF147" i="14"/>
  <c r="T147" i="14"/>
  <c r="R147" i="14"/>
  <c r="P147" i="14"/>
  <c r="BK147" i="14"/>
  <c r="J147" i="14"/>
  <c r="BE147" i="14" s="1"/>
  <c r="BI144" i="14"/>
  <c r="BH144" i="14"/>
  <c r="BG144" i="14"/>
  <c r="BF144" i="14"/>
  <c r="T144" i="14"/>
  <c r="R144" i="14"/>
  <c r="P144" i="14"/>
  <c r="BK144" i="14"/>
  <c r="J144" i="14"/>
  <c r="BE144" i="14" s="1"/>
  <c r="BI142" i="14"/>
  <c r="BH142" i="14"/>
  <c r="BG142" i="14"/>
  <c r="BF142" i="14"/>
  <c r="T142" i="14"/>
  <c r="R142" i="14"/>
  <c r="P142" i="14"/>
  <c r="BK142" i="14"/>
  <c r="J142" i="14"/>
  <c r="BE142" i="14" s="1"/>
  <c r="BI140" i="14"/>
  <c r="BH140" i="14"/>
  <c r="BG140" i="14"/>
  <c r="BF140" i="14"/>
  <c r="T140" i="14"/>
  <c r="R140" i="14"/>
  <c r="P140" i="14"/>
  <c r="BK140" i="14"/>
  <c r="J140" i="14"/>
  <c r="BE140" i="14" s="1"/>
  <c r="BI138" i="14"/>
  <c r="BH138" i="14"/>
  <c r="BG138" i="14"/>
  <c r="BF138" i="14"/>
  <c r="BE138" i="14"/>
  <c r="T138" i="14"/>
  <c r="R138" i="14"/>
  <c r="P138" i="14"/>
  <c r="BK138" i="14"/>
  <c r="J138" i="14"/>
  <c r="BI136" i="14"/>
  <c r="BH136" i="14"/>
  <c r="BG136" i="14"/>
  <c r="BF136" i="14"/>
  <c r="T136" i="14"/>
  <c r="R136" i="14"/>
  <c r="P136" i="14"/>
  <c r="BK136" i="14"/>
  <c r="J136" i="14"/>
  <c r="BE136" i="14" s="1"/>
  <c r="BI134" i="14"/>
  <c r="BH134" i="14"/>
  <c r="BG134" i="14"/>
  <c r="BF134" i="14"/>
  <c r="BE134" i="14"/>
  <c r="T134" i="14"/>
  <c r="R134" i="14"/>
  <c r="P134" i="14"/>
  <c r="BK134" i="14"/>
  <c r="J134" i="14"/>
  <c r="BI132" i="14"/>
  <c r="BH132" i="14"/>
  <c r="BG132" i="14"/>
  <c r="BF132" i="14"/>
  <c r="T132" i="14"/>
  <c r="R132" i="14"/>
  <c r="P132" i="14"/>
  <c r="BK132" i="14"/>
  <c r="J132" i="14"/>
  <c r="BE132" i="14" s="1"/>
  <c r="BI130" i="14"/>
  <c r="BH130" i="14"/>
  <c r="BG130" i="14"/>
  <c r="BF130" i="14"/>
  <c r="T130" i="14"/>
  <c r="R130" i="14"/>
  <c r="P130" i="14"/>
  <c r="BK130" i="14"/>
  <c r="J130" i="14"/>
  <c r="BE130" i="14" s="1"/>
  <c r="BI128" i="14"/>
  <c r="BH128" i="14"/>
  <c r="BG128" i="14"/>
  <c r="BF128" i="14"/>
  <c r="T128" i="14"/>
  <c r="R128" i="14"/>
  <c r="P128" i="14"/>
  <c r="BK128" i="14"/>
  <c r="J128" i="14"/>
  <c r="BE128" i="14" s="1"/>
  <c r="BI126" i="14"/>
  <c r="BH126" i="14"/>
  <c r="BG126" i="14"/>
  <c r="BF126" i="14"/>
  <c r="T126" i="14"/>
  <c r="R126" i="14"/>
  <c r="P126" i="14"/>
  <c r="BK126" i="14"/>
  <c r="J126" i="14"/>
  <c r="BE126" i="14" s="1"/>
  <c r="BI124" i="14"/>
  <c r="BH124" i="14"/>
  <c r="BG124" i="14"/>
  <c r="BF124" i="14"/>
  <c r="T124" i="14"/>
  <c r="R124" i="14"/>
  <c r="P124" i="14"/>
  <c r="BK124" i="14"/>
  <c r="J124" i="14"/>
  <c r="BE124" i="14" s="1"/>
  <c r="BI122" i="14"/>
  <c r="BH122" i="14"/>
  <c r="BG122" i="14"/>
  <c r="BF122" i="14"/>
  <c r="BE122" i="14"/>
  <c r="T122" i="14"/>
  <c r="R122" i="14"/>
  <c r="P122" i="14"/>
  <c r="BK122" i="14"/>
  <c r="J122" i="14"/>
  <c r="BI120" i="14"/>
  <c r="BH120" i="14"/>
  <c r="BG120" i="14"/>
  <c r="BF120" i="14"/>
  <c r="T120" i="14"/>
  <c r="R120" i="14"/>
  <c r="P120" i="14"/>
  <c r="BK120" i="14"/>
  <c r="J120" i="14"/>
  <c r="BE120" i="14" s="1"/>
  <c r="BI118" i="14"/>
  <c r="BH118" i="14"/>
  <c r="BG118" i="14"/>
  <c r="BF118" i="14"/>
  <c r="BE118" i="14"/>
  <c r="T118" i="14"/>
  <c r="R118" i="14"/>
  <c r="P118" i="14"/>
  <c r="BK118" i="14"/>
  <c r="J118" i="14"/>
  <c r="BI116" i="14"/>
  <c r="BH116" i="14"/>
  <c r="BG116" i="14"/>
  <c r="BF116" i="14"/>
  <c r="T116" i="14"/>
  <c r="R116" i="14"/>
  <c r="P116" i="14"/>
  <c r="BK116" i="14"/>
  <c r="J116" i="14"/>
  <c r="BE116" i="14" s="1"/>
  <c r="BI114" i="14"/>
  <c r="BH114" i="14"/>
  <c r="BG114" i="14"/>
  <c r="BF114" i="14"/>
  <c r="T114" i="14"/>
  <c r="R114" i="14"/>
  <c r="P114" i="14"/>
  <c r="BK114" i="14"/>
  <c r="J114" i="14"/>
  <c r="BE114" i="14" s="1"/>
  <c r="BI111" i="14"/>
  <c r="BH111" i="14"/>
  <c r="BG111" i="14"/>
  <c r="BF111" i="14"/>
  <c r="T111" i="14"/>
  <c r="R111" i="14"/>
  <c r="P111" i="14"/>
  <c r="BK111" i="14"/>
  <c r="J111" i="14"/>
  <c r="BE111" i="14" s="1"/>
  <c r="BI109" i="14"/>
  <c r="BH109" i="14"/>
  <c r="BG109" i="14"/>
  <c r="BF109" i="14"/>
  <c r="T109" i="14"/>
  <c r="R109" i="14"/>
  <c r="P109" i="14"/>
  <c r="BK109" i="14"/>
  <c r="J109" i="14"/>
  <c r="BE109" i="14" s="1"/>
  <c r="BI106" i="14"/>
  <c r="BH106" i="14"/>
  <c r="BG106" i="14"/>
  <c r="BF106" i="14"/>
  <c r="T106" i="14"/>
  <c r="R106" i="14"/>
  <c r="P106" i="14"/>
  <c r="BK106" i="14"/>
  <c r="J106" i="14"/>
  <c r="BE106" i="14" s="1"/>
  <c r="BI103" i="14"/>
  <c r="BH103" i="14"/>
  <c r="BG103" i="14"/>
  <c r="BF103" i="14"/>
  <c r="BE103" i="14"/>
  <c r="T103" i="14"/>
  <c r="R103" i="14"/>
  <c r="P103" i="14"/>
  <c r="BK103" i="14"/>
  <c r="J103" i="14"/>
  <c r="BI101" i="14"/>
  <c r="BH101" i="14"/>
  <c r="BG101" i="14"/>
  <c r="BF101" i="14"/>
  <c r="T101" i="14"/>
  <c r="R101" i="14"/>
  <c r="P101" i="14"/>
  <c r="BK101" i="14"/>
  <c r="J101" i="14"/>
  <c r="BE101" i="14" s="1"/>
  <c r="BI99" i="14"/>
  <c r="BH99" i="14"/>
  <c r="BG99" i="14"/>
  <c r="BF99" i="14"/>
  <c r="BE99" i="14"/>
  <c r="T99" i="14"/>
  <c r="R99" i="14"/>
  <c r="P99" i="14"/>
  <c r="BK99" i="14"/>
  <c r="J99" i="14"/>
  <c r="BI97" i="14"/>
  <c r="BH97" i="14"/>
  <c r="BG97" i="14"/>
  <c r="BF97" i="14"/>
  <c r="T97" i="14"/>
  <c r="R97" i="14"/>
  <c r="P97" i="14"/>
  <c r="BK97" i="14"/>
  <c r="J97" i="14"/>
  <c r="BE97" i="14" s="1"/>
  <c r="BI95" i="14"/>
  <c r="BH95" i="14"/>
  <c r="BG95" i="14"/>
  <c r="BF95" i="14"/>
  <c r="T95" i="14"/>
  <c r="R95" i="14"/>
  <c r="P95" i="14"/>
  <c r="BK95" i="14"/>
  <c r="J95" i="14"/>
  <c r="BE95" i="14" s="1"/>
  <c r="BI92" i="14"/>
  <c r="BH92" i="14"/>
  <c r="BG92" i="14"/>
  <c r="BF92" i="14"/>
  <c r="F35" i="14" s="1"/>
  <c r="BA67" i="1" s="1"/>
  <c r="T92" i="14"/>
  <c r="R92" i="14"/>
  <c r="P92" i="14"/>
  <c r="BK92" i="14"/>
  <c r="J92" i="14"/>
  <c r="BE92" i="14" s="1"/>
  <c r="J86" i="14"/>
  <c r="F86" i="14"/>
  <c r="F84" i="14"/>
  <c r="E82" i="14"/>
  <c r="J59" i="14"/>
  <c r="F59" i="14"/>
  <c r="F57" i="14"/>
  <c r="E55" i="14"/>
  <c r="J22" i="14"/>
  <c r="E22" i="14"/>
  <c r="J21" i="14"/>
  <c r="J16" i="14"/>
  <c r="E7" i="14"/>
  <c r="E49" i="14" s="1"/>
  <c r="AY66" i="1"/>
  <c r="AX66" i="1"/>
  <c r="BI1136" i="13"/>
  <c r="BH1136" i="13"/>
  <c r="BG1136" i="13"/>
  <c r="BF1136" i="13"/>
  <c r="BE1136" i="13"/>
  <c r="T1136" i="13"/>
  <c r="R1136" i="13"/>
  <c r="P1136" i="13"/>
  <c r="BK1136" i="13"/>
  <c r="J1136" i="13"/>
  <c r="BI1134" i="13"/>
  <c r="BH1134" i="13"/>
  <c r="BG1134" i="13"/>
  <c r="BF1134" i="13"/>
  <c r="BE1134" i="13"/>
  <c r="T1134" i="13"/>
  <c r="R1134" i="13"/>
  <c r="P1134" i="13"/>
  <c r="BK1134" i="13"/>
  <c r="J1134" i="13"/>
  <c r="BI1132" i="13"/>
  <c r="BH1132" i="13"/>
  <c r="BG1132" i="13"/>
  <c r="BF1132" i="13"/>
  <c r="BE1132" i="13"/>
  <c r="T1132" i="13"/>
  <c r="R1132" i="13"/>
  <c r="P1132" i="13"/>
  <c r="BK1132" i="13"/>
  <c r="J1132" i="13"/>
  <c r="BI1130" i="13"/>
  <c r="BH1130" i="13"/>
  <c r="BG1130" i="13"/>
  <c r="BF1130" i="13"/>
  <c r="BE1130" i="13"/>
  <c r="T1130" i="13"/>
  <c r="R1130" i="13"/>
  <c r="P1130" i="13"/>
  <c r="BK1130" i="13"/>
  <c r="J1130" i="13"/>
  <c r="BI1128" i="13"/>
  <c r="BH1128" i="13"/>
  <c r="BG1128" i="13"/>
  <c r="BF1128" i="13"/>
  <c r="BE1128" i="13"/>
  <c r="T1128" i="13"/>
  <c r="R1128" i="13"/>
  <c r="P1128" i="13"/>
  <c r="BK1128" i="13"/>
  <c r="J1128" i="13"/>
  <c r="BI1126" i="13"/>
  <c r="BH1126" i="13"/>
  <c r="BG1126" i="13"/>
  <c r="BF1126" i="13"/>
  <c r="BE1126" i="13"/>
  <c r="T1126" i="13"/>
  <c r="R1126" i="13"/>
  <c r="P1126" i="13"/>
  <c r="BK1126" i="13"/>
  <c r="J1126" i="13"/>
  <c r="BI1124" i="13"/>
  <c r="BH1124" i="13"/>
  <c r="BG1124" i="13"/>
  <c r="BF1124" i="13"/>
  <c r="BE1124" i="13"/>
  <c r="T1124" i="13"/>
  <c r="R1124" i="13"/>
  <c r="P1124" i="13"/>
  <c r="BK1124" i="13"/>
  <c r="J1124" i="13"/>
  <c r="BI1122" i="13"/>
  <c r="BH1122" i="13"/>
  <c r="BG1122" i="13"/>
  <c r="BF1122" i="13"/>
  <c r="BE1122" i="13"/>
  <c r="T1122" i="13"/>
  <c r="R1122" i="13"/>
  <c r="P1122" i="13"/>
  <c r="BK1122" i="13"/>
  <c r="J1122" i="13"/>
  <c r="BI1119" i="13"/>
  <c r="BH1119" i="13"/>
  <c r="BG1119" i="13"/>
  <c r="BF1119" i="13"/>
  <c r="BE1119" i="13"/>
  <c r="T1119" i="13"/>
  <c r="R1119" i="13"/>
  <c r="P1119" i="13"/>
  <c r="BK1119" i="13"/>
  <c r="J1119" i="13"/>
  <c r="BI1117" i="13"/>
  <c r="BH1117" i="13"/>
  <c r="BG1117" i="13"/>
  <c r="BF1117" i="13"/>
  <c r="BE1117" i="13"/>
  <c r="T1117" i="13"/>
  <c r="R1117" i="13"/>
  <c r="P1117" i="13"/>
  <c r="BK1117" i="13"/>
  <c r="J1117" i="13"/>
  <c r="BI1115" i="13"/>
  <c r="BH1115" i="13"/>
  <c r="BG1115" i="13"/>
  <c r="BF1115" i="13"/>
  <c r="BE1115" i="13"/>
  <c r="T1115" i="13"/>
  <c r="R1115" i="13"/>
  <c r="P1115" i="13"/>
  <c r="BK1115" i="13"/>
  <c r="J1115" i="13"/>
  <c r="BI1113" i="13"/>
  <c r="BH1113" i="13"/>
  <c r="BG1113" i="13"/>
  <c r="BF1113" i="13"/>
  <c r="BE1113" i="13"/>
  <c r="T1113" i="13"/>
  <c r="R1113" i="13"/>
  <c r="P1113" i="13"/>
  <c r="BK1113" i="13"/>
  <c r="J1113" i="13"/>
  <c r="BI1111" i="13"/>
  <c r="BH1111" i="13"/>
  <c r="BG1111" i="13"/>
  <c r="BF1111" i="13"/>
  <c r="BE1111" i="13"/>
  <c r="T1111" i="13"/>
  <c r="R1111" i="13"/>
  <c r="P1111" i="13"/>
  <c r="BK1111" i="13"/>
  <c r="J1111" i="13"/>
  <c r="BI1109" i="13"/>
  <c r="BH1109" i="13"/>
  <c r="BG1109" i="13"/>
  <c r="BF1109" i="13"/>
  <c r="BE1109" i="13"/>
  <c r="T1109" i="13"/>
  <c r="R1109" i="13"/>
  <c r="P1109" i="13"/>
  <c r="BK1109" i="13"/>
  <c r="J1109" i="13"/>
  <c r="BI1107" i="13"/>
  <c r="BH1107" i="13"/>
  <c r="BG1107" i="13"/>
  <c r="BF1107" i="13"/>
  <c r="BE1107" i="13"/>
  <c r="T1107" i="13"/>
  <c r="R1107" i="13"/>
  <c r="P1107" i="13"/>
  <c r="BK1107" i="13"/>
  <c r="J1107" i="13"/>
  <c r="BI1105" i="13"/>
  <c r="BH1105" i="13"/>
  <c r="BG1105" i="13"/>
  <c r="BF1105" i="13"/>
  <c r="BE1105" i="13"/>
  <c r="T1105" i="13"/>
  <c r="R1105" i="13"/>
  <c r="P1105" i="13"/>
  <c r="BK1105" i="13"/>
  <c r="J1105" i="13"/>
  <c r="BI1103" i="13"/>
  <c r="BH1103" i="13"/>
  <c r="BG1103" i="13"/>
  <c r="BF1103" i="13"/>
  <c r="BE1103" i="13"/>
  <c r="T1103" i="13"/>
  <c r="R1103" i="13"/>
  <c r="P1103" i="13"/>
  <c r="BK1103" i="13"/>
  <c r="J1103" i="13"/>
  <c r="BI1101" i="13"/>
  <c r="BH1101" i="13"/>
  <c r="BG1101" i="13"/>
  <c r="BF1101" i="13"/>
  <c r="BE1101" i="13"/>
  <c r="T1101" i="13"/>
  <c r="R1101" i="13"/>
  <c r="P1101" i="13"/>
  <c r="BK1101" i="13"/>
  <c r="J1101" i="13"/>
  <c r="BI1099" i="13"/>
  <c r="BH1099" i="13"/>
  <c r="BG1099" i="13"/>
  <c r="BF1099" i="13"/>
  <c r="BE1099" i="13"/>
  <c r="T1099" i="13"/>
  <c r="R1099" i="13"/>
  <c r="P1099" i="13"/>
  <c r="BK1099" i="13"/>
  <c r="J1099" i="13"/>
  <c r="BI1097" i="13"/>
  <c r="BH1097" i="13"/>
  <c r="BG1097" i="13"/>
  <c r="BF1097" i="13"/>
  <c r="BE1097" i="13"/>
  <c r="T1097" i="13"/>
  <c r="R1097" i="13"/>
  <c r="P1097" i="13"/>
  <c r="BK1097" i="13"/>
  <c r="J1097" i="13"/>
  <c r="BI1095" i="13"/>
  <c r="BH1095" i="13"/>
  <c r="BG1095" i="13"/>
  <c r="BF1095" i="13"/>
  <c r="BE1095" i="13"/>
  <c r="T1095" i="13"/>
  <c r="R1095" i="13"/>
  <c r="P1095" i="13"/>
  <c r="BK1095" i="13"/>
  <c r="J1095" i="13"/>
  <c r="BI1093" i="13"/>
  <c r="BH1093" i="13"/>
  <c r="BG1093" i="13"/>
  <c r="BF1093" i="13"/>
  <c r="BE1093" i="13"/>
  <c r="T1093" i="13"/>
  <c r="R1093" i="13"/>
  <c r="P1093" i="13"/>
  <c r="BK1093" i="13"/>
  <c r="J1093" i="13"/>
  <c r="BI1090" i="13"/>
  <c r="BH1090" i="13"/>
  <c r="BG1090" i="13"/>
  <c r="BF1090" i="13"/>
  <c r="BE1090" i="13"/>
  <c r="T1090" i="13"/>
  <c r="R1090" i="13"/>
  <c r="P1090" i="13"/>
  <c r="BK1090" i="13"/>
  <c r="J1090" i="13"/>
  <c r="BI1088" i="13"/>
  <c r="BH1088" i="13"/>
  <c r="BG1088" i="13"/>
  <c r="BF1088" i="13"/>
  <c r="BE1088" i="13"/>
  <c r="T1088" i="13"/>
  <c r="R1088" i="13"/>
  <c r="P1088" i="13"/>
  <c r="BK1088" i="13"/>
  <c r="J1088" i="13"/>
  <c r="BI1086" i="13"/>
  <c r="BH1086" i="13"/>
  <c r="BG1086" i="13"/>
  <c r="BF1086" i="13"/>
  <c r="BE1086" i="13"/>
  <c r="T1086" i="13"/>
  <c r="R1086" i="13"/>
  <c r="P1086" i="13"/>
  <c r="BK1086" i="13"/>
  <c r="J1086" i="13"/>
  <c r="BI1084" i="13"/>
  <c r="BH1084" i="13"/>
  <c r="BG1084" i="13"/>
  <c r="BF1084" i="13"/>
  <c r="BE1084" i="13"/>
  <c r="T1084" i="13"/>
  <c r="R1084" i="13"/>
  <c r="P1084" i="13"/>
  <c r="BK1084" i="13"/>
  <c r="J1084" i="13"/>
  <c r="BI1082" i="13"/>
  <c r="BH1082" i="13"/>
  <c r="BG1082" i="13"/>
  <c r="BF1082" i="13"/>
  <c r="BE1082" i="13"/>
  <c r="T1082" i="13"/>
  <c r="R1082" i="13"/>
  <c r="P1082" i="13"/>
  <c r="BK1082" i="13"/>
  <c r="J1082" i="13"/>
  <c r="BI1080" i="13"/>
  <c r="BH1080" i="13"/>
  <c r="BG1080" i="13"/>
  <c r="BF1080" i="13"/>
  <c r="BE1080" i="13"/>
  <c r="T1080" i="13"/>
  <c r="R1080" i="13"/>
  <c r="P1080" i="13"/>
  <c r="BK1080" i="13"/>
  <c r="J1080" i="13"/>
  <c r="BI1078" i="13"/>
  <c r="BH1078" i="13"/>
  <c r="BG1078" i="13"/>
  <c r="BF1078" i="13"/>
  <c r="BE1078" i="13"/>
  <c r="T1078" i="13"/>
  <c r="R1078" i="13"/>
  <c r="P1078" i="13"/>
  <c r="BK1078" i="13"/>
  <c r="J1078" i="13"/>
  <c r="BI1076" i="13"/>
  <c r="BH1076" i="13"/>
  <c r="BG1076" i="13"/>
  <c r="BF1076" i="13"/>
  <c r="BE1076" i="13"/>
  <c r="T1076" i="13"/>
  <c r="R1076" i="13"/>
  <c r="P1076" i="13"/>
  <c r="BK1076" i="13"/>
  <c r="J1076" i="13"/>
  <c r="BI1074" i="13"/>
  <c r="BH1074" i="13"/>
  <c r="BG1074" i="13"/>
  <c r="BF1074" i="13"/>
  <c r="BE1074" i="13"/>
  <c r="T1074" i="13"/>
  <c r="R1074" i="13"/>
  <c r="P1074" i="13"/>
  <c r="BK1074" i="13"/>
  <c r="J1074" i="13"/>
  <c r="BI1072" i="13"/>
  <c r="BH1072" i="13"/>
  <c r="BG1072" i="13"/>
  <c r="BF1072" i="13"/>
  <c r="BE1072" i="13"/>
  <c r="T1072" i="13"/>
  <c r="R1072" i="13"/>
  <c r="P1072" i="13"/>
  <c r="BK1072" i="13"/>
  <c r="J1072" i="13"/>
  <c r="BI1070" i="13"/>
  <c r="BH1070" i="13"/>
  <c r="BG1070" i="13"/>
  <c r="BF1070" i="13"/>
  <c r="BE1070" i="13"/>
  <c r="T1070" i="13"/>
  <c r="R1070" i="13"/>
  <c r="P1070" i="13"/>
  <c r="BK1070" i="13"/>
  <c r="J1070" i="13"/>
  <c r="BI1067" i="13"/>
  <c r="BH1067" i="13"/>
  <c r="BG1067" i="13"/>
  <c r="BF1067" i="13"/>
  <c r="BE1067" i="13"/>
  <c r="T1067" i="13"/>
  <c r="R1067" i="13"/>
  <c r="P1067" i="13"/>
  <c r="BK1067" i="13"/>
  <c r="J1067" i="13"/>
  <c r="BI1064" i="13"/>
  <c r="BH1064" i="13"/>
  <c r="BG1064" i="13"/>
  <c r="BF1064" i="13"/>
  <c r="BE1064" i="13"/>
  <c r="T1064" i="13"/>
  <c r="R1064" i="13"/>
  <c r="P1064" i="13"/>
  <c r="BK1064" i="13"/>
  <c r="J1064" i="13"/>
  <c r="BI1062" i="13"/>
  <c r="BH1062" i="13"/>
  <c r="BG1062" i="13"/>
  <c r="BF1062" i="13"/>
  <c r="BE1062" i="13"/>
  <c r="T1062" i="13"/>
  <c r="R1062" i="13"/>
  <c r="P1062" i="13"/>
  <c r="BK1062" i="13"/>
  <c r="J1062" i="13"/>
  <c r="BI1059" i="13"/>
  <c r="BH1059" i="13"/>
  <c r="BG1059" i="13"/>
  <c r="BF1059" i="13"/>
  <c r="BE1059" i="13"/>
  <c r="T1059" i="13"/>
  <c r="R1059" i="13"/>
  <c r="P1059" i="13"/>
  <c r="BK1059" i="13"/>
  <c r="J1059" i="13"/>
  <c r="BI1056" i="13"/>
  <c r="BH1056" i="13"/>
  <c r="BG1056" i="13"/>
  <c r="BF1056" i="13"/>
  <c r="BE1056" i="13"/>
  <c r="T1056" i="13"/>
  <c r="R1056" i="13"/>
  <c r="P1056" i="13"/>
  <c r="BK1056" i="13"/>
  <c r="J1056" i="13"/>
  <c r="BI1053" i="13"/>
  <c r="BH1053" i="13"/>
  <c r="BG1053" i="13"/>
  <c r="BF1053" i="13"/>
  <c r="BE1053" i="13"/>
  <c r="T1053" i="13"/>
  <c r="R1053" i="13"/>
  <c r="P1053" i="13"/>
  <c r="BK1053" i="13"/>
  <c r="J1053" i="13"/>
  <c r="BI1050" i="13"/>
  <c r="BH1050" i="13"/>
  <c r="BG1050" i="13"/>
  <c r="BF1050" i="13"/>
  <c r="BE1050" i="13"/>
  <c r="T1050" i="13"/>
  <c r="R1050" i="13"/>
  <c r="P1050" i="13"/>
  <c r="BK1050" i="13"/>
  <c r="J1050" i="13"/>
  <c r="BI1047" i="13"/>
  <c r="BH1047" i="13"/>
  <c r="BG1047" i="13"/>
  <c r="BF1047" i="13"/>
  <c r="BE1047" i="13"/>
  <c r="T1047" i="13"/>
  <c r="R1047" i="13"/>
  <c r="P1047" i="13"/>
  <c r="BK1047" i="13"/>
  <c r="J1047" i="13"/>
  <c r="BI1045" i="13"/>
  <c r="BH1045" i="13"/>
  <c r="BG1045" i="13"/>
  <c r="BF1045" i="13"/>
  <c r="BE1045" i="13"/>
  <c r="T1045" i="13"/>
  <c r="R1045" i="13"/>
  <c r="P1045" i="13"/>
  <c r="BK1045" i="13"/>
  <c r="J1045" i="13"/>
  <c r="BI1043" i="13"/>
  <c r="BH1043" i="13"/>
  <c r="BG1043" i="13"/>
  <c r="BF1043" i="13"/>
  <c r="BE1043" i="13"/>
  <c r="T1043" i="13"/>
  <c r="R1043" i="13"/>
  <c r="P1043" i="13"/>
  <c r="BK1043" i="13"/>
  <c r="J1043" i="13"/>
  <c r="BI1041" i="13"/>
  <c r="BH1041" i="13"/>
  <c r="BG1041" i="13"/>
  <c r="BF1041" i="13"/>
  <c r="BE1041" i="13"/>
  <c r="T1041" i="13"/>
  <c r="R1041" i="13"/>
  <c r="P1041" i="13"/>
  <c r="BK1041" i="13"/>
  <c r="J1041" i="13"/>
  <c r="BI1039" i="13"/>
  <c r="BH1039" i="13"/>
  <c r="BG1039" i="13"/>
  <c r="BF1039" i="13"/>
  <c r="BE1039" i="13"/>
  <c r="T1039" i="13"/>
  <c r="R1039" i="13"/>
  <c r="P1039" i="13"/>
  <c r="BK1039" i="13"/>
  <c r="J1039" i="13"/>
  <c r="BI1037" i="13"/>
  <c r="BH1037" i="13"/>
  <c r="BG1037" i="13"/>
  <c r="BF1037" i="13"/>
  <c r="BE1037" i="13"/>
  <c r="T1037" i="13"/>
  <c r="R1037" i="13"/>
  <c r="P1037" i="13"/>
  <c r="BK1037" i="13"/>
  <c r="J1037" i="13"/>
  <c r="BI1035" i="13"/>
  <c r="BH1035" i="13"/>
  <c r="BG1035" i="13"/>
  <c r="BF1035" i="13"/>
  <c r="BE1035" i="13"/>
  <c r="T1035" i="13"/>
  <c r="R1035" i="13"/>
  <c r="P1035" i="13"/>
  <c r="BK1035" i="13"/>
  <c r="J1035" i="13"/>
  <c r="BI1033" i="13"/>
  <c r="BH1033" i="13"/>
  <c r="BG1033" i="13"/>
  <c r="BF1033" i="13"/>
  <c r="BE1033" i="13"/>
  <c r="T1033" i="13"/>
  <c r="R1033" i="13"/>
  <c r="P1033" i="13"/>
  <c r="BK1033" i="13"/>
  <c r="J1033" i="13"/>
  <c r="BI1030" i="13"/>
  <c r="BH1030" i="13"/>
  <c r="BG1030" i="13"/>
  <c r="BF1030" i="13"/>
  <c r="BE1030" i="13"/>
  <c r="T1030" i="13"/>
  <c r="R1030" i="13"/>
  <c r="P1030" i="13"/>
  <c r="BK1030" i="13"/>
  <c r="J1030" i="13"/>
  <c r="BI1027" i="13"/>
  <c r="BH1027" i="13"/>
  <c r="BG1027" i="13"/>
  <c r="BF1027" i="13"/>
  <c r="BE1027" i="13"/>
  <c r="T1027" i="13"/>
  <c r="R1027" i="13"/>
  <c r="P1027" i="13"/>
  <c r="BK1027" i="13"/>
  <c r="J1027" i="13"/>
  <c r="BI1024" i="13"/>
  <c r="BH1024" i="13"/>
  <c r="BG1024" i="13"/>
  <c r="BF1024" i="13"/>
  <c r="BE1024" i="13"/>
  <c r="T1024" i="13"/>
  <c r="R1024" i="13"/>
  <c r="P1024" i="13"/>
  <c r="BK1024" i="13"/>
  <c r="J1024" i="13"/>
  <c r="BI1021" i="13"/>
  <c r="BH1021" i="13"/>
  <c r="BG1021" i="13"/>
  <c r="BF1021" i="13"/>
  <c r="BE1021" i="13"/>
  <c r="T1021" i="13"/>
  <c r="R1021" i="13"/>
  <c r="P1021" i="13"/>
  <c r="BK1021" i="13"/>
  <c r="J1021" i="13"/>
  <c r="BI1018" i="13"/>
  <c r="BH1018" i="13"/>
  <c r="BG1018" i="13"/>
  <c r="BF1018" i="13"/>
  <c r="BE1018" i="13"/>
  <c r="T1018" i="13"/>
  <c r="R1018" i="13"/>
  <c r="P1018" i="13"/>
  <c r="BK1018" i="13"/>
  <c r="J1018" i="13"/>
  <c r="BI1015" i="13"/>
  <c r="BH1015" i="13"/>
  <c r="BG1015" i="13"/>
  <c r="BF1015" i="13"/>
  <c r="BE1015" i="13"/>
  <c r="T1015" i="13"/>
  <c r="R1015" i="13"/>
  <c r="P1015" i="13"/>
  <c r="BK1015" i="13"/>
  <c r="J1015" i="13"/>
  <c r="BI1012" i="13"/>
  <c r="BH1012" i="13"/>
  <c r="BG1012" i="13"/>
  <c r="BF1012" i="13"/>
  <c r="BE1012" i="13"/>
  <c r="T1012" i="13"/>
  <c r="R1012" i="13"/>
  <c r="P1012" i="13"/>
  <c r="BK1012" i="13"/>
  <c r="J1012" i="13"/>
  <c r="BI1009" i="13"/>
  <c r="BH1009" i="13"/>
  <c r="BG1009" i="13"/>
  <c r="BF1009" i="13"/>
  <c r="BE1009" i="13"/>
  <c r="T1009" i="13"/>
  <c r="R1009" i="13"/>
  <c r="P1009" i="13"/>
  <c r="BK1009" i="13"/>
  <c r="J1009" i="13"/>
  <c r="BI1006" i="13"/>
  <c r="BH1006" i="13"/>
  <c r="BG1006" i="13"/>
  <c r="BF1006" i="13"/>
  <c r="BE1006" i="13"/>
  <c r="T1006" i="13"/>
  <c r="R1006" i="13"/>
  <c r="P1006" i="13"/>
  <c r="BK1006" i="13"/>
  <c r="J1006" i="13"/>
  <c r="BI1003" i="13"/>
  <c r="BH1003" i="13"/>
  <c r="BG1003" i="13"/>
  <c r="BF1003" i="13"/>
  <c r="BE1003" i="13"/>
  <c r="T1003" i="13"/>
  <c r="R1003" i="13"/>
  <c r="P1003" i="13"/>
  <c r="BK1003" i="13"/>
  <c r="J1003" i="13"/>
  <c r="BI1000" i="13"/>
  <c r="BH1000" i="13"/>
  <c r="BG1000" i="13"/>
  <c r="BF1000" i="13"/>
  <c r="BE1000" i="13"/>
  <c r="T1000" i="13"/>
  <c r="R1000" i="13"/>
  <c r="P1000" i="13"/>
  <c r="BK1000" i="13"/>
  <c r="J1000" i="13"/>
  <c r="BI997" i="13"/>
  <c r="BH997" i="13"/>
  <c r="BG997" i="13"/>
  <c r="BF997" i="13"/>
  <c r="BE997" i="13"/>
  <c r="T997" i="13"/>
  <c r="R997" i="13"/>
  <c r="P997" i="13"/>
  <c r="BK997" i="13"/>
  <c r="J997" i="13"/>
  <c r="BI994" i="13"/>
  <c r="BH994" i="13"/>
  <c r="BG994" i="13"/>
  <c r="BF994" i="13"/>
  <c r="BE994" i="13"/>
  <c r="T994" i="13"/>
  <c r="R994" i="13"/>
  <c r="P994" i="13"/>
  <c r="BK994" i="13"/>
  <c r="J994" i="13"/>
  <c r="BI991" i="13"/>
  <c r="BH991" i="13"/>
  <c r="BG991" i="13"/>
  <c r="BF991" i="13"/>
  <c r="BE991" i="13"/>
  <c r="T991" i="13"/>
  <c r="R991" i="13"/>
  <c r="P991" i="13"/>
  <c r="BK991" i="13"/>
  <c r="J991" i="13"/>
  <c r="BI988" i="13"/>
  <c r="BH988" i="13"/>
  <c r="BG988" i="13"/>
  <c r="BF988" i="13"/>
  <c r="BE988" i="13"/>
  <c r="T988" i="13"/>
  <c r="R988" i="13"/>
  <c r="P988" i="13"/>
  <c r="BK988" i="13"/>
  <c r="J988" i="13"/>
  <c r="BI985" i="13"/>
  <c r="BH985" i="13"/>
  <c r="BG985" i="13"/>
  <c r="BF985" i="13"/>
  <c r="BE985" i="13"/>
  <c r="T985" i="13"/>
  <c r="R985" i="13"/>
  <c r="P985" i="13"/>
  <c r="BK985" i="13"/>
  <c r="J985" i="13"/>
  <c r="BI983" i="13"/>
  <c r="BH983" i="13"/>
  <c r="BG983" i="13"/>
  <c r="BF983" i="13"/>
  <c r="BE983" i="13"/>
  <c r="T983" i="13"/>
  <c r="R983" i="13"/>
  <c r="P983" i="13"/>
  <c r="BK983" i="13"/>
  <c r="J983" i="13"/>
  <c r="BI981" i="13"/>
  <c r="BH981" i="13"/>
  <c r="BG981" i="13"/>
  <c r="BF981" i="13"/>
  <c r="BE981" i="13"/>
  <c r="T981" i="13"/>
  <c r="T980" i="13" s="1"/>
  <c r="R981" i="13"/>
  <c r="P981" i="13"/>
  <c r="BK981" i="13"/>
  <c r="BK980" i="13" s="1"/>
  <c r="J980" i="13" s="1"/>
  <c r="J94" i="13" s="1"/>
  <c r="J981" i="13"/>
  <c r="BI978" i="13"/>
  <c r="BH978" i="13"/>
  <c r="BG978" i="13"/>
  <c r="BF978" i="13"/>
  <c r="T978" i="13"/>
  <c r="R978" i="13"/>
  <c r="P978" i="13"/>
  <c r="BK978" i="13"/>
  <c r="J978" i="13"/>
  <c r="BE978" i="13" s="1"/>
  <c r="BI975" i="13"/>
  <c r="BH975" i="13"/>
  <c r="BG975" i="13"/>
  <c r="BF975" i="13"/>
  <c r="T975" i="13"/>
  <c r="R975" i="13"/>
  <c r="P975" i="13"/>
  <c r="BK975" i="13"/>
  <c r="J975" i="13"/>
  <c r="BE975" i="13" s="1"/>
  <c r="BI973" i="13"/>
  <c r="BH973" i="13"/>
  <c r="BG973" i="13"/>
  <c r="BF973" i="13"/>
  <c r="T973" i="13"/>
  <c r="R973" i="13"/>
  <c r="P973" i="13"/>
  <c r="BK973" i="13"/>
  <c r="J973" i="13"/>
  <c r="BE973" i="13" s="1"/>
  <c r="BI970" i="13"/>
  <c r="BH970" i="13"/>
  <c r="BG970" i="13"/>
  <c r="BF970" i="13"/>
  <c r="T970" i="13"/>
  <c r="R970" i="13"/>
  <c r="P970" i="13"/>
  <c r="BK970" i="13"/>
  <c r="J970" i="13"/>
  <c r="BE970" i="13" s="1"/>
  <c r="BI967" i="13"/>
  <c r="BH967" i="13"/>
  <c r="BG967" i="13"/>
  <c r="BF967" i="13"/>
  <c r="T967" i="13"/>
  <c r="R967" i="13"/>
  <c r="P967" i="13"/>
  <c r="BK967" i="13"/>
  <c r="J967" i="13"/>
  <c r="BE967" i="13" s="1"/>
  <c r="BI964" i="13"/>
  <c r="BH964" i="13"/>
  <c r="BG964" i="13"/>
  <c r="BF964" i="13"/>
  <c r="T964" i="13"/>
  <c r="R964" i="13"/>
  <c r="P964" i="13"/>
  <c r="BK964" i="13"/>
  <c r="J964" i="13"/>
  <c r="BE964" i="13" s="1"/>
  <c r="BI962" i="13"/>
  <c r="BH962" i="13"/>
  <c r="BG962" i="13"/>
  <c r="BF962" i="13"/>
  <c r="T962" i="13"/>
  <c r="R962" i="13"/>
  <c r="P962" i="13"/>
  <c r="BK962" i="13"/>
  <c r="J962" i="13"/>
  <c r="BE962" i="13" s="1"/>
  <c r="BI960" i="13"/>
  <c r="BH960" i="13"/>
  <c r="BG960" i="13"/>
  <c r="BF960" i="13"/>
  <c r="T960" i="13"/>
  <c r="R960" i="13"/>
  <c r="P960" i="13"/>
  <c r="BK960" i="13"/>
  <c r="J960" i="13"/>
  <c r="BE960" i="13" s="1"/>
  <c r="BI957" i="13"/>
  <c r="BH957" i="13"/>
  <c r="BG957" i="13"/>
  <c r="BF957" i="13"/>
  <c r="T957" i="13"/>
  <c r="R957" i="13"/>
  <c r="P957" i="13"/>
  <c r="BK957" i="13"/>
  <c r="J957" i="13"/>
  <c r="BE957" i="13" s="1"/>
  <c r="BI955" i="13"/>
  <c r="BH955" i="13"/>
  <c r="BG955" i="13"/>
  <c r="BF955" i="13"/>
  <c r="T955" i="13"/>
  <c r="R955" i="13"/>
  <c r="P955" i="13"/>
  <c r="BK955" i="13"/>
  <c r="J955" i="13"/>
  <c r="BE955" i="13" s="1"/>
  <c r="BI952" i="13"/>
  <c r="BH952" i="13"/>
  <c r="BG952" i="13"/>
  <c r="BF952" i="13"/>
  <c r="T952" i="13"/>
  <c r="R952" i="13"/>
  <c r="P952" i="13"/>
  <c r="BK952" i="13"/>
  <c r="J952" i="13"/>
  <c r="BE952" i="13" s="1"/>
  <c r="BI949" i="13"/>
  <c r="BH949" i="13"/>
  <c r="BG949" i="13"/>
  <c r="BF949" i="13"/>
  <c r="T949" i="13"/>
  <c r="R949" i="13"/>
  <c r="P949" i="13"/>
  <c r="BK949" i="13"/>
  <c r="J949" i="13"/>
  <c r="BE949" i="13" s="1"/>
  <c r="BI947" i="13"/>
  <c r="BH947" i="13"/>
  <c r="BG947" i="13"/>
  <c r="BF947" i="13"/>
  <c r="T947" i="13"/>
  <c r="R947" i="13"/>
  <c r="P947" i="13"/>
  <c r="BK947" i="13"/>
  <c r="J947" i="13"/>
  <c r="BE947" i="13" s="1"/>
  <c r="BI945" i="13"/>
  <c r="BH945" i="13"/>
  <c r="BG945" i="13"/>
  <c r="BF945" i="13"/>
  <c r="T945" i="13"/>
  <c r="R945" i="13"/>
  <c r="P945" i="13"/>
  <c r="BK945" i="13"/>
  <c r="J945" i="13"/>
  <c r="BE945" i="13" s="1"/>
  <c r="BI943" i="13"/>
  <c r="BH943" i="13"/>
  <c r="BG943" i="13"/>
  <c r="BF943" i="13"/>
  <c r="T943" i="13"/>
  <c r="T942" i="13" s="1"/>
  <c r="R943" i="13"/>
  <c r="P943" i="13"/>
  <c r="BK943" i="13"/>
  <c r="J943" i="13"/>
  <c r="BE943" i="13" s="1"/>
  <c r="BI940" i="13"/>
  <c r="BH940" i="13"/>
  <c r="BG940" i="13"/>
  <c r="BF940" i="13"/>
  <c r="BE940" i="13"/>
  <c r="T940" i="13"/>
  <c r="R940" i="13"/>
  <c r="P940" i="13"/>
  <c r="BK940" i="13"/>
  <c r="J940" i="13"/>
  <c r="BI938" i="13"/>
  <c r="BH938" i="13"/>
  <c r="BG938" i="13"/>
  <c r="BF938" i="13"/>
  <c r="T938" i="13"/>
  <c r="R938" i="13"/>
  <c r="P938" i="13"/>
  <c r="BK938" i="13"/>
  <c r="J938" i="13"/>
  <c r="BE938" i="13" s="1"/>
  <c r="BI935" i="13"/>
  <c r="BH935" i="13"/>
  <c r="BG935" i="13"/>
  <c r="BF935" i="13"/>
  <c r="BE935" i="13"/>
  <c r="T935" i="13"/>
  <c r="R935" i="13"/>
  <c r="P935" i="13"/>
  <c r="BK935" i="13"/>
  <c r="J935" i="13"/>
  <c r="BI932" i="13"/>
  <c r="BH932" i="13"/>
  <c r="BG932" i="13"/>
  <c r="BF932" i="13"/>
  <c r="T932" i="13"/>
  <c r="R932" i="13"/>
  <c r="P932" i="13"/>
  <c r="BK932" i="13"/>
  <c r="J932" i="13"/>
  <c r="BE932" i="13" s="1"/>
  <c r="BI929" i="13"/>
  <c r="BH929" i="13"/>
  <c r="BG929" i="13"/>
  <c r="BF929" i="13"/>
  <c r="T929" i="13"/>
  <c r="R929" i="13"/>
  <c r="P929" i="13"/>
  <c r="BK929" i="13"/>
  <c r="J929" i="13"/>
  <c r="BE929" i="13" s="1"/>
  <c r="BI927" i="13"/>
  <c r="BH927" i="13"/>
  <c r="BG927" i="13"/>
  <c r="BF927" i="13"/>
  <c r="T927" i="13"/>
  <c r="R927" i="13"/>
  <c r="P927" i="13"/>
  <c r="BK927" i="13"/>
  <c r="J927" i="13"/>
  <c r="BE927" i="13" s="1"/>
  <c r="BI925" i="13"/>
  <c r="BH925" i="13"/>
  <c r="BG925" i="13"/>
  <c r="BF925" i="13"/>
  <c r="T925" i="13"/>
  <c r="R925" i="13"/>
  <c r="P925" i="13"/>
  <c r="BK925" i="13"/>
  <c r="J925" i="13"/>
  <c r="BE925" i="13" s="1"/>
  <c r="BI923" i="13"/>
  <c r="BH923" i="13"/>
  <c r="BG923" i="13"/>
  <c r="BF923" i="13"/>
  <c r="T923" i="13"/>
  <c r="R923" i="13"/>
  <c r="P923" i="13"/>
  <c r="BK923" i="13"/>
  <c r="J923" i="13"/>
  <c r="BE923" i="13" s="1"/>
  <c r="BI920" i="13"/>
  <c r="BH920" i="13"/>
  <c r="BG920" i="13"/>
  <c r="BF920" i="13"/>
  <c r="BE920" i="13"/>
  <c r="T920" i="13"/>
  <c r="R920" i="13"/>
  <c r="P920" i="13"/>
  <c r="BK920" i="13"/>
  <c r="J920" i="13"/>
  <c r="BI918" i="13"/>
  <c r="BH918" i="13"/>
  <c r="BG918" i="13"/>
  <c r="BF918" i="13"/>
  <c r="T918" i="13"/>
  <c r="R918" i="13"/>
  <c r="P918" i="13"/>
  <c r="BK918" i="13"/>
  <c r="J918" i="13"/>
  <c r="BE918" i="13" s="1"/>
  <c r="BI916" i="13"/>
  <c r="BH916" i="13"/>
  <c r="BG916" i="13"/>
  <c r="BF916" i="13"/>
  <c r="BE916" i="13"/>
  <c r="T916" i="13"/>
  <c r="R916" i="13"/>
  <c r="P916" i="13"/>
  <c r="BK916" i="13"/>
  <c r="J916" i="13"/>
  <c r="BI914" i="13"/>
  <c r="BH914" i="13"/>
  <c r="BG914" i="13"/>
  <c r="BF914" i="13"/>
  <c r="T914" i="13"/>
  <c r="R914" i="13"/>
  <c r="P914" i="13"/>
  <c r="BK914" i="13"/>
  <c r="J914" i="13"/>
  <c r="BE914" i="13" s="1"/>
  <c r="BI912" i="13"/>
  <c r="BH912" i="13"/>
  <c r="BG912" i="13"/>
  <c r="BF912" i="13"/>
  <c r="T912" i="13"/>
  <c r="R912" i="13"/>
  <c r="P912" i="13"/>
  <c r="BK912" i="13"/>
  <c r="J912" i="13"/>
  <c r="BE912" i="13" s="1"/>
  <c r="BI910" i="13"/>
  <c r="BH910" i="13"/>
  <c r="BG910" i="13"/>
  <c r="BF910" i="13"/>
  <c r="T910" i="13"/>
  <c r="R910" i="13"/>
  <c r="P910" i="13"/>
  <c r="BK910" i="13"/>
  <c r="J910" i="13"/>
  <c r="BE910" i="13" s="1"/>
  <c r="BI908" i="13"/>
  <c r="BH908" i="13"/>
  <c r="BG908" i="13"/>
  <c r="BF908" i="13"/>
  <c r="T908" i="13"/>
  <c r="R908" i="13"/>
  <c r="P908" i="13"/>
  <c r="BK908" i="13"/>
  <c r="J908" i="13"/>
  <c r="BE908" i="13" s="1"/>
  <c r="BI906" i="13"/>
  <c r="BH906" i="13"/>
  <c r="BG906" i="13"/>
  <c r="BF906" i="13"/>
  <c r="T906" i="13"/>
  <c r="R906" i="13"/>
  <c r="P906" i="13"/>
  <c r="BK906" i="13"/>
  <c r="J906" i="13"/>
  <c r="BE906" i="13" s="1"/>
  <c r="BI903" i="13"/>
  <c r="BH903" i="13"/>
  <c r="BG903" i="13"/>
  <c r="BF903" i="13"/>
  <c r="BE903" i="13"/>
  <c r="T903" i="13"/>
  <c r="R903" i="13"/>
  <c r="P903" i="13"/>
  <c r="BK903" i="13"/>
  <c r="J903" i="13"/>
  <c r="BI900" i="13"/>
  <c r="BH900" i="13"/>
  <c r="BG900" i="13"/>
  <c r="BF900" i="13"/>
  <c r="T900" i="13"/>
  <c r="R900" i="13"/>
  <c r="P900" i="13"/>
  <c r="BK900" i="13"/>
  <c r="J900" i="13"/>
  <c r="BE900" i="13" s="1"/>
  <c r="BI897" i="13"/>
  <c r="BH897" i="13"/>
  <c r="BG897" i="13"/>
  <c r="BF897" i="13"/>
  <c r="BE897" i="13"/>
  <c r="T897" i="13"/>
  <c r="R897" i="13"/>
  <c r="P897" i="13"/>
  <c r="BK897" i="13"/>
  <c r="J897" i="13"/>
  <c r="BI894" i="13"/>
  <c r="BH894" i="13"/>
  <c r="BG894" i="13"/>
  <c r="BF894" i="13"/>
  <c r="T894" i="13"/>
  <c r="R894" i="13"/>
  <c r="P894" i="13"/>
  <c r="BK894" i="13"/>
  <c r="J894" i="13"/>
  <c r="BE894" i="13" s="1"/>
  <c r="BI892" i="13"/>
  <c r="BH892" i="13"/>
  <c r="BG892" i="13"/>
  <c r="BF892" i="13"/>
  <c r="T892" i="13"/>
  <c r="R892" i="13"/>
  <c r="P892" i="13"/>
  <c r="BK892" i="13"/>
  <c r="J892" i="13"/>
  <c r="BE892" i="13" s="1"/>
  <c r="BI889" i="13"/>
  <c r="BH889" i="13"/>
  <c r="BG889" i="13"/>
  <c r="BF889" i="13"/>
  <c r="T889" i="13"/>
  <c r="R889" i="13"/>
  <c r="P889" i="13"/>
  <c r="BK889" i="13"/>
  <c r="J889" i="13"/>
  <c r="BE889" i="13" s="1"/>
  <c r="BI887" i="13"/>
  <c r="BH887" i="13"/>
  <c r="BG887" i="13"/>
  <c r="BF887" i="13"/>
  <c r="T887" i="13"/>
  <c r="R887" i="13"/>
  <c r="P887" i="13"/>
  <c r="BK887" i="13"/>
  <c r="J887" i="13"/>
  <c r="BE887" i="13" s="1"/>
  <c r="BI885" i="13"/>
  <c r="BH885" i="13"/>
  <c r="BG885" i="13"/>
  <c r="BF885" i="13"/>
  <c r="T885" i="13"/>
  <c r="R885" i="13"/>
  <c r="P885" i="13"/>
  <c r="BK885" i="13"/>
  <c r="J885" i="13"/>
  <c r="BE885" i="13" s="1"/>
  <c r="BI882" i="13"/>
  <c r="BH882" i="13"/>
  <c r="BG882" i="13"/>
  <c r="BF882" i="13"/>
  <c r="T882" i="13"/>
  <c r="R882" i="13"/>
  <c r="P882" i="13"/>
  <c r="BK882" i="13"/>
  <c r="J882" i="13"/>
  <c r="BE882" i="13" s="1"/>
  <c r="BI880" i="13"/>
  <c r="BH880" i="13"/>
  <c r="BG880" i="13"/>
  <c r="BF880" i="13"/>
  <c r="T880" i="13"/>
  <c r="R880" i="13"/>
  <c r="P880" i="13"/>
  <c r="BK880" i="13"/>
  <c r="J880" i="13"/>
  <c r="BE880" i="13" s="1"/>
  <c r="BI878" i="13"/>
  <c r="BH878" i="13"/>
  <c r="BG878" i="13"/>
  <c r="BF878" i="13"/>
  <c r="T878" i="13"/>
  <c r="R878" i="13"/>
  <c r="P878" i="13"/>
  <c r="BK878" i="13"/>
  <c r="J878" i="13"/>
  <c r="BE878" i="13" s="1"/>
  <c r="BI876" i="13"/>
  <c r="BH876" i="13"/>
  <c r="BG876" i="13"/>
  <c r="BF876" i="13"/>
  <c r="T876" i="13"/>
  <c r="R876" i="13"/>
  <c r="P876" i="13"/>
  <c r="BK876" i="13"/>
  <c r="J876" i="13"/>
  <c r="BE876" i="13" s="1"/>
  <c r="BI873" i="13"/>
  <c r="BH873" i="13"/>
  <c r="BG873" i="13"/>
  <c r="BF873" i="13"/>
  <c r="T873" i="13"/>
  <c r="R873" i="13"/>
  <c r="P873" i="13"/>
  <c r="BK873" i="13"/>
  <c r="J873" i="13"/>
  <c r="BE873" i="13" s="1"/>
  <c r="BI871" i="13"/>
  <c r="BH871" i="13"/>
  <c r="BG871" i="13"/>
  <c r="BF871" i="13"/>
  <c r="T871" i="13"/>
  <c r="R871" i="13"/>
  <c r="P871" i="13"/>
  <c r="BK871" i="13"/>
  <c r="J871" i="13"/>
  <c r="BE871" i="13" s="1"/>
  <c r="BI868" i="13"/>
  <c r="BH868" i="13"/>
  <c r="BG868" i="13"/>
  <c r="BF868" i="13"/>
  <c r="T868" i="13"/>
  <c r="R868" i="13"/>
  <c r="P868" i="13"/>
  <c r="BK868" i="13"/>
  <c r="J868" i="13"/>
  <c r="BE868" i="13" s="1"/>
  <c r="BI865" i="13"/>
  <c r="BH865" i="13"/>
  <c r="BG865" i="13"/>
  <c r="BF865" i="13"/>
  <c r="T865" i="13"/>
  <c r="R865" i="13"/>
  <c r="P865" i="13"/>
  <c r="BK865" i="13"/>
  <c r="J865" i="13"/>
  <c r="BE865" i="13" s="1"/>
  <c r="BI862" i="13"/>
  <c r="BH862" i="13"/>
  <c r="BG862" i="13"/>
  <c r="BF862" i="13"/>
  <c r="T862" i="13"/>
  <c r="R862" i="13"/>
  <c r="P862" i="13"/>
  <c r="BK862" i="13"/>
  <c r="J862" i="13"/>
  <c r="BE862" i="13" s="1"/>
  <c r="BI860" i="13"/>
  <c r="BH860" i="13"/>
  <c r="BG860" i="13"/>
  <c r="BF860" i="13"/>
  <c r="T860" i="13"/>
  <c r="R860" i="13"/>
  <c r="P860" i="13"/>
  <c r="BK860" i="13"/>
  <c r="J860" i="13"/>
  <c r="BE860" i="13" s="1"/>
  <c r="BI858" i="13"/>
  <c r="BH858" i="13"/>
  <c r="BG858" i="13"/>
  <c r="BF858" i="13"/>
  <c r="T858" i="13"/>
  <c r="R858" i="13"/>
  <c r="P858" i="13"/>
  <c r="BK858" i="13"/>
  <c r="J858" i="13"/>
  <c r="BE858" i="13" s="1"/>
  <c r="BI856" i="13"/>
  <c r="BH856" i="13"/>
  <c r="BG856" i="13"/>
  <c r="BF856" i="13"/>
  <c r="T856" i="13"/>
  <c r="R856" i="13"/>
  <c r="P856" i="13"/>
  <c r="BK856" i="13"/>
  <c r="J856" i="13"/>
  <c r="BE856" i="13" s="1"/>
  <c r="BI853" i="13"/>
  <c r="BH853" i="13"/>
  <c r="BG853" i="13"/>
  <c r="BF853" i="13"/>
  <c r="T853" i="13"/>
  <c r="R853" i="13"/>
  <c r="P853" i="13"/>
  <c r="BK853" i="13"/>
  <c r="BK852" i="13" s="1"/>
  <c r="J852" i="13" s="1"/>
  <c r="J91" i="13" s="1"/>
  <c r="J853" i="13"/>
  <c r="BE853" i="13" s="1"/>
  <c r="BI849" i="13"/>
  <c r="BH849" i="13"/>
  <c r="BG849" i="13"/>
  <c r="BF849" i="13"/>
  <c r="BE849" i="13"/>
  <c r="T849" i="13"/>
  <c r="R849" i="13"/>
  <c r="P849" i="13"/>
  <c r="BK849" i="13"/>
  <c r="J849" i="13"/>
  <c r="BI847" i="13"/>
  <c r="BH847" i="13"/>
  <c r="BG847" i="13"/>
  <c r="BF847" i="13"/>
  <c r="BE847" i="13"/>
  <c r="T847" i="13"/>
  <c r="R847" i="13"/>
  <c r="P847" i="13"/>
  <c r="BK847" i="13"/>
  <c r="J847" i="13"/>
  <c r="BI844" i="13"/>
  <c r="BH844" i="13"/>
  <c r="BG844" i="13"/>
  <c r="BF844" i="13"/>
  <c r="BE844" i="13"/>
  <c r="T844" i="13"/>
  <c r="R844" i="13"/>
  <c r="R843" i="13" s="1"/>
  <c r="P844" i="13"/>
  <c r="P843" i="13" s="1"/>
  <c r="BK844" i="13"/>
  <c r="J844" i="13"/>
  <c r="BI840" i="13"/>
  <c r="BH840" i="13"/>
  <c r="BG840" i="13"/>
  <c r="BF840" i="13"/>
  <c r="T840" i="13"/>
  <c r="R840" i="13"/>
  <c r="P840" i="13"/>
  <c r="BK840" i="13"/>
  <c r="J840" i="13"/>
  <c r="BE840" i="13" s="1"/>
  <c r="BI837" i="13"/>
  <c r="BH837" i="13"/>
  <c r="BG837" i="13"/>
  <c r="BF837" i="13"/>
  <c r="T837" i="13"/>
  <c r="R837" i="13"/>
  <c r="P837" i="13"/>
  <c r="BK837" i="13"/>
  <c r="J837" i="13"/>
  <c r="BE837" i="13" s="1"/>
  <c r="BI834" i="13"/>
  <c r="BH834" i="13"/>
  <c r="BG834" i="13"/>
  <c r="BF834" i="13"/>
  <c r="T834" i="13"/>
  <c r="R834" i="13"/>
  <c r="P834" i="13"/>
  <c r="BK834" i="13"/>
  <c r="J834" i="13"/>
  <c r="BE834" i="13" s="1"/>
  <c r="BI831" i="13"/>
  <c r="BH831" i="13"/>
  <c r="BG831" i="13"/>
  <c r="BF831" i="13"/>
  <c r="T831" i="13"/>
  <c r="R831" i="13"/>
  <c r="P831" i="13"/>
  <c r="BK831" i="13"/>
  <c r="J831" i="13"/>
  <c r="BE831" i="13" s="1"/>
  <c r="BI828" i="13"/>
  <c r="BH828" i="13"/>
  <c r="BG828" i="13"/>
  <c r="BF828" i="13"/>
  <c r="T828" i="13"/>
  <c r="R828" i="13"/>
  <c r="P828" i="13"/>
  <c r="BK828" i="13"/>
  <c r="J828" i="13"/>
  <c r="BE828" i="13" s="1"/>
  <c r="BI825" i="13"/>
  <c r="BH825" i="13"/>
  <c r="BG825" i="13"/>
  <c r="BF825" i="13"/>
  <c r="T825" i="13"/>
  <c r="R825" i="13"/>
  <c r="P825" i="13"/>
  <c r="BK825" i="13"/>
  <c r="J825" i="13"/>
  <c r="BE825" i="13" s="1"/>
  <c r="BI822" i="13"/>
  <c r="BH822" i="13"/>
  <c r="BG822" i="13"/>
  <c r="BF822" i="13"/>
  <c r="T822" i="13"/>
  <c r="R822" i="13"/>
  <c r="P822" i="13"/>
  <c r="BK822" i="13"/>
  <c r="J822" i="13"/>
  <c r="BE822" i="13" s="1"/>
  <c r="BI819" i="13"/>
  <c r="BH819" i="13"/>
  <c r="BG819" i="13"/>
  <c r="BF819" i="13"/>
  <c r="T819" i="13"/>
  <c r="R819" i="13"/>
  <c r="P819" i="13"/>
  <c r="BK819" i="13"/>
  <c r="J819" i="13"/>
  <c r="BE819" i="13" s="1"/>
  <c r="BI816" i="13"/>
  <c r="BH816" i="13"/>
  <c r="BG816" i="13"/>
  <c r="BF816" i="13"/>
  <c r="T816" i="13"/>
  <c r="R816" i="13"/>
  <c r="P816" i="13"/>
  <c r="BK816" i="13"/>
  <c r="J816" i="13"/>
  <c r="BE816" i="13" s="1"/>
  <c r="BI813" i="13"/>
  <c r="BH813" i="13"/>
  <c r="BG813" i="13"/>
  <c r="BF813" i="13"/>
  <c r="T813" i="13"/>
  <c r="R813" i="13"/>
  <c r="P813" i="13"/>
  <c r="BK813" i="13"/>
  <c r="J813" i="13"/>
  <c r="BE813" i="13" s="1"/>
  <c r="BI810" i="13"/>
  <c r="BH810" i="13"/>
  <c r="BG810" i="13"/>
  <c r="BF810" i="13"/>
  <c r="T810" i="13"/>
  <c r="R810" i="13"/>
  <c r="P810" i="13"/>
  <c r="BK810" i="13"/>
  <c r="J810" i="13"/>
  <c r="BE810" i="13" s="1"/>
  <c r="BI807" i="13"/>
  <c r="BH807" i="13"/>
  <c r="BG807" i="13"/>
  <c r="BF807" i="13"/>
  <c r="T807" i="13"/>
  <c r="R807" i="13"/>
  <c r="P807" i="13"/>
  <c r="BK807" i="13"/>
  <c r="J807" i="13"/>
  <c r="BE807" i="13" s="1"/>
  <c r="BI804" i="13"/>
  <c r="BH804" i="13"/>
  <c r="BG804" i="13"/>
  <c r="BF804" i="13"/>
  <c r="T804" i="13"/>
  <c r="R804" i="13"/>
  <c r="P804" i="13"/>
  <c r="BK804" i="13"/>
  <c r="J804" i="13"/>
  <c r="BE804" i="13" s="1"/>
  <c r="BI801" i="13"/>
  <c r="BH801" i="13"/>
  <c r="BG801" i="13"/>
  <c r="BF801" i="13"/>
  <c r="T801" i="13"/>
  <c r="R801" i="13"/>
  <c r="P801" i="13"/>
  <c r="BK801" i="13"/>
  <c r="J801" i="13"/>
  <c r="BE801" i="13" s="1"/>
  <c r="BI798" i="13"/>
  <c r="BH798" i="13"/>
  <c r="BG798" i="13"/>
  <c r="BF798" i="13"/>
  <c r="T798" i="13"/>
  <c r="R798" i="13"/>
  <c r="P798" i="13"/>
  <c r="BK798" i="13"/>
  <c r="J798" i="13"/>
  <c r="BE798" i="13" s="1"/>
  <c r="BI795" i="13"/>
  <c r="BH795" i="13"/>
  <c r="BG795" i="13"/>
  <c r="BF795" i="13"/>
  <c r="T795" i="13"/>
  <c r="R795" i="13"/>
  <c r="P795" i="13"/>
  <c r="BK795" i="13"/>
  <c r="J795" i="13"/>
  <c r="BE795" i="13" s="1"/>
  <c r="BI792" i="13"/>
  <c r="BH792" i="13"/>
  <c r="BG792" i="13"/>
  <c r="BF792" i="13"/>
  <c r="T792" i="13"/>
  <c r="R792" i="13"/>
  <c r="P792" i="13"/>
  <c r="BK792" i="13"/>
  <c r="J792" i="13"/>
  <c r="BE792" i="13" s="1"/>
  <c r="BI789" i="13"/>
  <c r="BH789" i="13"/>
  <c r="BG789" i="13"/>
  <c r="BF789" i="13"/>
  <c r="T789" i="13"/>
  <c r="R789" i="13"/>
  <c r="P789" i="13"/>
  <c r="BK789" i="13"/>
  <c r="J789" i="13"/>
  <c r="BE789" i="13" s="1"/>
  <c r="BI786" i="13"/>
  <c r="BH786" i="13"/>
  <c r="BG786" i="13"/>
  <c r="BF786" i="13"/>
  <c r="T786" i="13"/>
  <c r="R786" i="13"/>
  <c r="P786" i="13"/>
  <c r="BK786" i="13"/>
  <c r="J786" i="13"/>
  <c r="BE786" i="13" s="1"/>
  <c r="BI783" i="13"/>
  <c r="BH783" i="13"/>
  <c r="BG783" i="13"/>
  <c r="BF783" i="13"/>
  <c r="T783" i="13"/>
  <c r="R783" i="13"/>
  <c r="P783" i="13"/>
  <c r="BK783" i="13"/>
  <c r="J783" i="13"/>
  <c r="BE783" i="13" s="1"/>
  <c r="BI780" i="13"/>
  <c r="BH780" i="13"/>
  <c r="BG780" i="13"/>
  <c r="BF780" i="13"/>
  <c r="T780" i="13"/>
  <c r="R780" i="13"/>
  <c r="P780" i="13"/>
  <c r="BK780" i="13"/>
  <c r="J780" i="13"/>
  <c r="BE780" i="13" s="1"/>
  <c r="BI777" i="13"/>
  <c r="BH777" i="13"/>
  <c r="BG777" i="13"/>
  <c r="BF777" i="13"/>
  <c r="T777" i="13"/>
  <c r="R777" i="13"/>
  <c r="P777" i="13"/>
  <c r="BK777" i="13"/>
  <c r="J777" i="13"/>
  <c r="BE777" i="13" s="1"/>
  <c r="BI774" i="13"/>
  <c r="BH774" i="13"/>
  <c r="BG774" i="13"/>
  <c r="BF774" i="13"/>
  <c r="T774" i="13"/>
  <c r="R774" i="13"/>
  <c r="P774" i="13"/>
  <c r="BK774" i="13"/>
  <c r="J774" i="13"/>
  <c r="BE774" i="13" s="1"/>
  <c r="BI771" i="13"/>
  <c r="BH771" i="13"/>
  <c r="BG771" i="13"/>
  <c r="BF771" i="13"/>
  <c r="T771" i="13"/>
  <c r="R771" i="13"/>
  <c r="P771" i="13"/>
  <c r="BK771" i="13"/>
  <c r="J771" i="13"/>
  <c r="BE771" i="13" s="1"/>
  <c r="BI768" i="13"/>
  <c r="BH768" i="13"/>
  <c r="BG768" i="13"/>
  <c r="BF768" i="13"/>
  <c r="T768" i="13"/>
  <c r="R768" i="13"/>
  <c r="P768" i="13"/>
  <c r="BK768" i="13"/>
  <c r="J768" i="13"/>
  <c r="BE768" i="13" s="1"/>
  <c r="BI765" i="13"/>
  <c r="BH765" i="13"/>
  <c r="BG765" i="13"/>
  <c r="BF765" i="13"/>
  <c r="T765" i="13"/>
  <c r="R765" i="13"/>
  <c r="P765" i="13"/>
  <c r="BK765" i="13"/>
  <c r="J765" i="13"/>
  <c r="BE765" i="13" s="1"/>
  <c r="BI762" i="13"/>
  <c r="BH762" i="13"/>
  <c r="BG762" i="13"/>
  <c r="BF762" i="13"/>
  <c r="T762" i="13"/>
  <c r="R762" i="13"/>
  <c r="P762" i="13"/>
  <c r="BK762" i="13"/>
  <c r="J762" i="13"/>
  <c r="BE762" i="13" s="1"/>
  <c r="BI759" i="13"/>
  <c r="BH759" i="13"/>
  <c r="BG759" i="13"/>
  <c r="BF759" i="13"/>
  <c r="T759" i="13"/>
  <c r="R759" i="13"/>
  <c r="P759" i="13"/>
  <c r="BK759" i="13"/>
  <c r="J759" i="13"/>
  <c r="BE759" i="13" s="1"/>
  <c r="BI756" i="13"/>
  <c r="BH756" i="13"/>
  <c r="BG756" i="13"/>
  <c r="BF756" i="13"/>
  <c r="T756" i="13"/>
  <c r="R756" i="13"/>
  <c r="P756" i="13"/>
  <c r="BK756" i="13"/>
  <c r="J756" i="13"/>
  <c r="BE756" i="13" s="1"/>
  <c r="BI753" i="13"/>
  <c r="BH753" i="13"/>
  <c r="BG753" i="13"/>
  <c r="BF753" i="13"/>
  <c r="BE753" i="13"/>
  <c r="T753" i="13"/>
  <c r="R753" i="13"/>
  <c r="P753" i="13"/>
  <c r="BK753" i="13"/>
  <c r="J753" i="13"/>
  <c r="BI750" i="13"/>
  <c r="BH750" i="13"/>
  <c r="BG750" i="13"/>
  <c r="BF750" i="13"/>
  <c r="T750" i="13"/>
  <c r="R750" i="13"/>
  <c r="P750" i="13"/>
  <c r="BK750" i="13"/>
  <c r="J750" i="13"/>
  <c r="BE750" i="13" s="1"/>
  <c r="BI747" i="13"/>
  <c r="BH747" i="13"/>
  <c r="BG747" i="13"/>
  <c r="BF747" i="13"/>
  <c r="BE747" i="13"/>
  <c r="T747" i="13"/>
  <c r="R747" i="13"/>
  <c r="P747" i="13"/>
  <c r="BK747" i="13"/>
  <c r="J747" i="13"/>
  <c r="BI744" i="13"/>
  <c r="BH744" i="13"/>
  <c r="BG744" i="13"/>
  <c r="BF744" i="13"/>
  <c r="T744" i="13"/>
  <c r="R744" i="13"/>
  <c r="P744" i="13"/>
  <c r="BK744" i="13"/>
  <c r="J744" i="13"/>
  <c r="BE744" i="13" s="1"/>
  <c r="BI741" i="13"/>
  <c r="BH741" i="13"/>
  <c r="BG741" i="13"/>
  <c r="BF741" i="13"/>
  <c r="T741" i="13"/>
  <c r="R741" i="13"/>
  <c r="P741" i="13"/>
  <c r="BK741" i="13"/>
  <c r="J741" i="13"/>
  <c r="BE741" i="13" s="1"/>
  <c r="BI738" i="13"/>
  <c r="BH738" i="13"/>
  <c r="BG738" i="13"/>
  <c r="BF738" i="13"/>
  <c r="T738" i="13"/>
  <c r="R738" i="13"/>
  <c r="P738" i="13"/>
  <c r="BK738" i="13"/>
  <c r="J738" i="13"/>
  <c r="BE738" i="13" s="1"/>
  <c r="BI735" i="13"/>
  <c r="BH735" i="13"/>
  <c r="BG735" i="13"/>
  <c r="BF735" i="13"/>
  <c r="T735" i="13"/>
  <c r="R735" i="13"/>
  <c r="P735" i="13"/>
  <c r="BK735" i="13"/>
  <c r="J735" i="13"/>
  <c r="BE735" i="13" s="1"/>
  <c r="BI732" i="13"/>
  <c r="BH732" i="13"/>
  <c r="BG732" i="13"/>
  <c r="BF732" i="13"/>
  <c r="T732" i="13"/>
  <c r="R732" i="13"/>
  <c r="P732" i="13"/>
  <c r="BK732" i="13"/>
  <c r="J732" i="13"/>
  <c r="BE732" i="13" s="1"/>
  <c r="BI729" i="13"/>
  <c r="BH729" i="13"/>
  <c r="BG729" i="13"/>
  <c r="BF729" i="13"/>
  <c r="BE729" i="13"/>
  <c r="T729" i="13"/>
  <c r="R729" i="13"/>
  <c r="P729" i="13"/>
  <c r="BK729" i="13"/>
  <c r="J729" i="13"/>
  <c r="BI726" i="13"/>
  <c r="BH726" i="13"/>
  <c r="BG726" i="13"/>
  <c r="BF726" i="13"/>
  <c r="T726" i="13"/>
  <c r="R726" i="13"/>
  <c r="P726" i="13"/>
  <c r="BK726" i="13"/>
  <c r="J726" i="13"/>
  <c r="BE726" i="13" s="1"/>
  <c r="BI723" i="13"/>
  <c r="BH723" i="13"/>
  <c r="BG723" i="13"/>
  <c r="BF723" i="13"/>
  <c r="BE723" i="13"/>
  <c r="T723" i="13"/>
  <c r="R723" i="13"/>
  <c r="P723" i="13"/>
  <c r="BK723" i="13"/>
  <c r="J723" i="13"/>
  <c r="BI720" i="13"/>
  <c r="BH720" i="13"/>
  <c r="BG720" i="13"/>
  <c r="BF720" i="13"/>
  <c r="T720" i="13"/>
  <c r="R720" i="13"/>
  <c r="P720" i="13"/>
  <c r="BK720" i="13"/>
  <c r="J720" i="13"/>
  <c r="BE720" i="13" s="1"/>
  <c r="BI717" i="13"/>
  <c r="BH717" i="13"/>
  <c r="BG717" i="13"/>
  <c r="BF717" i="13"/>
  <c r="T717" i="13"/>
  <c r="R717" i="13"/>
  <c r="P717" i="13"/>
  <c r="BK717" i="13"/>
  <c r="J717" i="13"/>
  <c r="BE717" i="13" s="1"/>
  <c r="BI715" i="13"/>
  <c r="BH715" i="13"/>
  <c r="BG715" i="13"/>
  <c r="BF715" i="13"/>
  <c r="T715" i="13"/>
  <c r="R715" i="13"/>
  <c r="P715" i="13"/>
  <c r="BK715" i="13"/>
  <c r="J715" i="13"/>
  <c r="BE715" i="13" s="1"/>
  <c r="BI711" i="13"/>
  <c r="BH711" i="13"/>
  <c r="BG711" i="13"/>
  <c r="BF711" i="13"/>
  <c r="T711" i="13"/>
  <c r="R711" i="13"/>
  <c r="P711" i="13"/>
  <c r="BK711" i="13"/>
  <c r="J711" i="13"/>
  <c r="BE711" i="13" s="1"/>
  <c r="BI709" i="13"/>
  <c r="BH709" i="13"/>
  <c r="BG709" i="13"/>
  <c r="BF709" i="13"/>
  <c r="T709" i="13"/>
  <c r="R709" i="13"/>
  <c r="P709" i="13"/>
  <c r="BK709" i="13"/>
  <c r="J709" i="13"/>
  <c r="BE709" i="13" s="1"/>
  <c r="BI707" i="13"/>
  <c r="BH707" i="13"/>
  <c r="BG707" i="13"/>
  <c r="BF707" i="13"/>
  <c r="T707" i="13"/>
  <c r="R707" i="13"/>
  <c r="P707" i="13"/>
  <c r="BK707" i="13"/>
  <c r="J707" i="13"/>
  <c r="BE707" i="13" s="1"/>
  <c r="BI704" i="13"/>
  <c r="BH704" i="13"/>
  <c r="BG704" i="13"/>
  <c r="BF704" i="13"/>
  <c r="T704" i="13"/>
  <c r="R704" i="13"/>
  <c r="P704" i="13"/>
  <c r="BK704" i="13"/>
  <c r="J704" i="13"/>
  <c r="BE704" i="13" s="1"/>
  <c r="BI701" i="13"/>
  <c r="BH701" i="13"/>
  <c r="BG701" i="13"/>
  <c r="BF701" i="13"/>
  <c r="T701" i="13"/>
  <c r="R701" i="13"/>
  <c r="P701" i="13"/>
  <c r="BK701" i="13"/>
  <c r="J701" i="13"/>
  <c r="BE701" i="13" s="1"/>
  <c r="BI698" i="13"/>
  <c r="BH698" i="13"/>
  <c r="BG698" i="13"/>
  <c r="BF698" i="13"/>
  <c r="T698" i="13"/>
  <c r="R698" i="13"/>
  <c r="P698" i="13"/>
  <c r="BK698" i="13"/>
  <c r="J698" i="13"/>
  <c r="BE698" i="13" s="1"/>
  <c r="BI695" i="13"/>
  <c r="BH695" i="13"/>
  <c r="BG695" i="13"/>
  <c r="BF695" i="13"/>
  <c r="T695" i="13"/>
  <c r="R695" i="13"/>
  <c r="P695" i="13"/>
  <c r="BK695" i="13"/>
  <c r="J695" i="13"/>
  <c r="BE695" i="13" s="1"/>
  <c r="BI692" i="13"/>
  <c r="BH692" i="13"/>
  <c r="BG692" i="13"/>
  <c r="BF692" i="13"/>
  <c r="T692" i="13"/>
  <c r="R692" i="13"/>
  <c r="P692" i="13"/>
  <c r="BK692" i="13"/>
  <c r="J692" i="13"/>
  <c r="BE692" i="13" s="1"/>
  <c r="BI689" i="13"/>
  <c r="BH689" i="13"/>
  <c r="BG689" i="13"/>
  <c r="BF689" i="13"/>
  <c r="T689" i="13"/>
  <c r="R689" i="13"/>
  <c r="P689" i="13"/>
  <c r="BK689" i="13"/>
  <c r="J689" i="13"/>
  <c r="BE689" i="13" s="1"/>
  <c r="BI686" i="13"/>
  <c r="BH686" i="13"/>
  <c r="BG686" i="13"/>
  <c r="BF686" i="13"/>
  <c r="T686" i="13"/>
  <c r="R686" i="13"/>
  <c r="P686" i="13"/>
  <c r="BK686" i="13"/>
  <c r="J686" i="13"/>
  <c r="BE686" i="13" s="1"/>
  <c r="BI683" i="13"/>
  <c r="BH683" i="13"/>
  <c r="BG683" i="13"/>
  <c r="BF683" i="13"/>
  <c r="BE683" i="13"/>
  <c r="T683" i="13"/>
  <c r="R683" i="13"/>
  <c r="P683" i="13"/>
  <c r="BK683" i="13"/>
  <c r="J683" i="13"/>
  <c r="BI681" i="13"/>
  <c r="BH681" i="13"/>
  <c r="BG681" i="13"/>
  <c r="BF681" i="13"/>
  <c r="T681" i="13"/>
  <c r="R681" i="13"/>
  <c r="P681" i="13"/>
  <c r="BK681" i="13"/>
  <c r="J681" i="13"/>
  <c r="BE681" i="13" s="1"/>
  <c r="BI678" i="13"/>
  <c r="BH678" i="13"/>
  <c r="BG678" i="13"/>
  <c r="BF678" i="13"/>
  <c r="BE678" i="13"/>
  <c r="T678" i="13"/>
  <c r="R678" i="13"/>
  <c r="P678" i="13"/>
  <c r="BK678" i="13"/>
  <c r="J678" i="13"/>
  <c r="BI675" i="13"/>
  <c r="BH675" i="13"/>
  <c r="BG675" i="13"/>
  <c r="BF675" i="13"/>
  <c r="T675" i="13"/>
  <c r="R675" i="13"/>
  <c r="P675" i="13"/>
  <c r="BK675" i="13"/>
  <c r="J675" i="13"/>
  <c r="BE675" i="13" s="1"/>
  <c r="BI672" i="13"/>
  <c r="BH672" i="13"/>
  <c r="BG672" i="13"/>
  <c r="BF672" i="13"/>
  <c r="T672" i="13"/>
  <c r="R672" i="13"/>
  <c r="P672" i="13"/>
  <c r="BK672" i="13"/>
  <c r="J672" i="13"/>
  <c r="BE672" i="13" s="1"/>
  <c r="BI669" i="13"/>
  <c r="BH669" i="13"/>
  <c r="BG669" i="13"/>
  <c r="BF669" i="13"/>
  <c r="T669" i="13"/>
  <c r="R669" i="13"/>
  <c r="P669" i="13"/>
  <c r="BK669" i="13"/>
  <c r="J669" i="13"/>
  <c r="BE669" i="13" s="1"/>
  <c r="BI666" i="13"/>
  <c r="BH666" i="13"/>
  <c r="BG666" i="13"/>
  <c r="BF666" i="13"/>
  <c r="T666" i="13"/>
  <c r="R666" i="13"/>
  <c r="P666" i="13"/>
  <c r="BK666" i="13"/>
  <c r="J666" i="13"/>
  <c r="BE666" i="13" s="1"/>
  <c r="BI663" i="13"/>
  <c r="BH663" i="13"/>
  <c r="BG663" i="13"/>
  <c r="BF663" i="13"/>
  <c r="T663" i="13"/>
  <c r="R663" i="13"/>
  <c r="P663" i="13"/>
  <c r="BK663" i="13"/>
  <c r="J663" i="13"/>
  <c r="BE663" i="13" s="1"/>
  <c r="BI660" i="13"/>
  <c r="BH660" i="13"/>
  <c r="BG660" i="13"/>
  <c r="BF660" i="13"/>
  <c r="BE660" i="13"/>
  <c r="T660" i="13"/>
  <c r="R660" i="13"/>
  <c r="P660" i="13"/>
  <c r="BK660" i="13"/>
  <c r="J660" i="13"/>
  <c r="BI657" i="13"/>
  <c r="BH657" i="13"/>
  <c r="BG657" i="13"/>
  <c r="BF657" i="13"/>
  <c r="T657" i="13"/>
  <c r="R657" i="13"/>
  <c r="P657" i="13"/>
  <c r="BK657" i="13"/>
  <c r="J657" i="13"/>
  <c r="BE657" i="13" s="1"/>
  <c r="BI655" i="13"/>
  <c r="BH655" i="13"/>
  <c r="BG655" i="13"/>
  <c r="BF655" i="13"/>
  <c r="BE655" i="13"/>
  <c r="T655" i="13"/>
  <c r="R655" i="13"/>
  <c r="P655" i="13"/>
  <c r="BK655" i="13"/>
  <c r="J655" i="13"/>
  <c r="BI653" i="13"/>
  <c r="BH653" i="13"/>
  <c r="BG653" i="13"/>
  <c r="BF653" i="13"/>
  <c r="T653" i="13"/>
  <c r="R653" i="13"/>
  <c r="P653" i="13"/>
  <c r="BK653" i="13"/>
  <c r="J653" i="13"/>
  <c r="BE653" i="13" s="1"/>
  <c r="BI651" i="13"/>
  <c r="BH651" i="13"/>
  <c r="BG651" i="13"/>
  <c r="BF651" i="13"/>
  <c r="T651" i="13"/>
  <c r="R651" i="13"/>
  <c r="P651" i="13"/>
  <c r="BK651" i="13"/>
  <c r="J651" i="13"/>
  <c r="BE651" i="13" s="1"/>
  <c r="BI648" i="13"/>
  <c r="BH648" i="13"/>
  <c r="BG648" i="13"/>
  <c r="BF648" i="13"/>
  <c r="T648" i="13"/>
  <c r="R648" i="13"/>
  <c r="P648" i="13"/>
  <c r="BK648" i="13"/>
  <c r="J648" i="13"/>
  <c r="BE648" i="13" s="1"/>
  <c r="BI645" i="13"/>
  <c r="BH645" i="13"/>
  <c r="BG645" i="13"/>
  <c r="BF645" i="13"/>
  <c r="T645" i="13"/>
  <c r="R645" i="13"/>
  <c r="P645" i="13"/>
  <c r="BK645" i="13"/>
  <c r="J645" i="13"/>
  <c r="BE645" i="13" s="1"/>
  <c r="BI643" i="13"/>
  <c r="BH643" i="13"/>
  <c r="BG643" i="13"/>
  <c r="BF643" i="13"/>
  <c r="T643" i="13"/>
  <c r="R643" i="13"/>
  <c r="P643" i="13"/>
  <c r="BK643" i="13"/>
  <c r="J643" i="13"/>
  <c r="BE643" i="13" s="1"/>
  <c r="BI641" i="13"/>
  <c r="BH641" i="13"/>
  <c r="BG641" i="13"/>
  <c r="BF641" i="13"/>
  <c r="BE641" i="13"/>
  <c r="T641" i="13"/>
  <c r="R641" i="13"/>
  <c r="P641" i="13"/>
  <c r="BK641" i="13"/>
  <c r="J641" i="13"/>
  <c r="BI638" i="13"/>
  <c r="BH638" i="13"/>
  <c r="BG638" i="13"/>
  <c r="BF638" i="13"/>
  <c r="T638" i="13"/>
  <c r="R638" i="13"/>
  <c r="P638" i="13"/>
  <c r="BK638" i="13"/>
  <c r="J638" i="13"/>
  <c r="BE638" i="13" s="1"/>
  <c r="BI636" i="13"/>
  <c r="BH636" i="13"/>
  <c r="BG636" i="13"/>
  <c r="BF636" i="13"/>
  <c r="BE636" i="13"/>
  <c r="T636" i="13"/>
  <c r="R636" i="13"/>
  <c r="P636" i="13"/>
  <c r="BK636" i="13"/>
  <c r="J636" i="13"/>
  <c r="BI632" i="13"/>
  <c r="BH632" i="13"/>
  <c r="BG632" i="13"/>
  <c r="BF632" i="13"/>
  <c r="T632" i="13"/>
  <c r="R632" i="13"/>
  <c r="P632" i="13"/>
  <c r="BK632" i="13"/>
  <c r="J632" i="13"/>
  <c r="BE632" i="13" s="1"/>
  <c r="BI629" i="13"/>
  <c r="BH629" i="13"/>
  <c r="BG629" i="13"/>
  <c r="BF629" i="13"/>
  <c r="T629" i="13"/>
  <c r="R629" i="13"/>
  <c r="P629" i="13"/>
  <c r="BK629" i="13"/>
  <c r="J629" i="13"/>
  <c r="BE629" i="13" s="1"/>
  <c r="BI626" i="13"/>
  <c r="BH626" i="13"/>
  <c r="BG626" i="13"/>
  <c r="BF626" i="13"/>
  <c r="T626" i="13"/>
  <c r="R626" i="13"/>
  <c r="P626" i="13"/>
  <c r="BK626" i="13"/>
  <c r="J626" i="13"/>
  <c r="BE626" i="13" s="1"/>
  <c r="BI623" i="13"/>
  <c r="BH623" i="13"/>
  <c r="BG623" i="13"/>
  <c r="BF623" i="13"/>
  <c r="T623" i="13"/>
  <c r="R623" i="13"/>
  <c r="P623" i="13"/>
  <c r="BK623" i="13"/>
  <c r="J623" i="13"/>
  <c r="BE623" i="13" s="1"/>
  <c r="BI620" i="13"/>
  <c r="BH620" i="13"/>
  <c r="BG620" i="13"/>
  <c r="BF620" i="13"/>
  <c r="T620" i="13"/>
  <c r="R620" i="13"/>
  <c r="P620" i="13"/>
  <c r="BK620" i="13"/>
  <c r="J620" i="13"/>
  <c r="BE620" i="13" s="1"/>
  <c r="BI617" i="13"/>
  <c r="BH617" i="13"/>
  <c r="BG617" i="13"/>
  <c r="BF617" i="13"/>
  <c r="T617" i="13"/>
  <c r="R617" i="13"/>
  <c r="P617" i="13"/>
  <c r="BK617" i="13"/>
  <c r="J617" i="13"/>
  <c r="BE617" i="13" s="1"/>
  <c r="BI614" i="13"/>
  <c r="BH614" i="13"/>
  <c r="BG614" i="13"/>
  <c r="BF614" i="13"/>
  <c r="T614" i="13"/>
  <c r="R614" i="13"/>
  <c r="P614" i="13"/>
  <c r="BK614" i="13"/>
  <c r="J614" i="13"/>
  <c r="BE614" i="13" s="1"/>
  <c r="BI611" i="13"/>
  <c r="BH611" i="13"/>
  <c r="BG611" i="13"/>
  <c r="BF611" i="13"/>
  <c r="T611" i="13"/>
  <c r="R611" i="13"/>
  <c r="P611" i="13"/>
  <c r="BK611" i="13"/>
  <c r="J611" i="13"/>
  <c r="BE611" i="13" s="1"/>
  <c r="BI608" i="13"/>
  <c r="BH608" i="13"/>
  <c r="BG608" i="13"/>
  <c r="BF608" i="13"/>
  <c r="T608" i="13"/>
  <c r="R608" i="13"/>
  <c r="P608" i="13"/>
  <c r="BK608" i="13"/>
  <c r="J608" i="13"/>
  <c r="BE608" i="13" s="1"/>
  <c r="BI605" i="13"/>
  <c r="BH605" i="13"/>
  <c r="BG605" i="13"/>
  <c r="BF605" i="13"/>
  <c r="T605" i="13"/>
  <c r="R605" i="13"/>
  <c r="P605" i="13"/>
  <c r="BK605" i="13"/>
  <c r="J605" i="13"/>
  <c r="BE605" i="13" s="1"/>
  <c r="BI602" i="13"/>
  <c r="BH602" i="13"/>
  <c r="BG602" i="13"/>
  <c r="BF602" i="13"/>
  <c r="T602" i="13"/>
  <c r="R602" i="13"/>
  <c r="P602" i="13"/>
  <c r="BK602" i="13"/>
  <c r="J602" i="13"/>
  <c r="BE602" i="13" s="1"/>
  <c r="BI599" i="13"/>
  <c r="BH599" i="13"/>
  <c r="BG599" i="13"/>
  <c r="BF599" i="13"/>
  <c r="BE599" i="13"/>
  <c r="T599" i="13"/>
  <c r="R599" i="13"/>
  <c r="P599" i="13"/>
  <c r="BK599" i="13"/>
  <c r="J599" i="13"/>
  <c r="BI596" i="13"/>
  <c r="BH596" i="13"/>
  <c r="BG596" i="13"/>
  <c r="BF596" i="13"/>
  <c r="T596" i="13"/>
  <c r="R596" i="13"/>
  <c r="P596" i="13"/>
  <c r="BK596" i="13"/>
  <c r="J596" i="13"/>
  <c r="BE596" i="13" s="1"/>
  <c r="BI594" i="13"/>
  <c r="BH594" i="13"/>
  <c r="BG594" i="13"/>
  <c r="BF594" i="13"/>
  <c r="BE594" i="13"/>
  <c r="T594" i="13"/>
  <c r="R594" i="13"/>
  <c r="P594" i="13"/>
  <c r="P593" i="13" s="1"/>
  <c r="BK594" i="13"/>
  <c r="J594" i="13"/>
  <c r="BI590" i="13"/>
  <c r="BH590" i="13"/>
  <c r="BG590" i="13"/>
  <c r="BF590" i="13"/>
  <c r="T590" i="13"/>
  <c r="R590" i="13"/>
  <c r="P590" i="13"/>
  <c r="BK590" i="13"/>
  <c r="J590" i="13"/>
  <c r="BE590" i="13" s="1"/>
  <c r="BI587" i="13"/>
  <c r="BH587" i="13"/>
  <c r="BG587" i="13"/>
  <c r="BF587" i="13"/>
  <c r="T587" i="13"/>
  <c r="R587" i="13"/>
  <c r="P587" i="13"/>
  <c r="BK587" i="13"/>
  <c r="J587" i="13"/>
  <c r="BE587" i="13" s="1"/>
  <c r="BI584" i="13"/>
  <c r="BH584" i="13"/>
  <c r="BG584" i="13"/>
  <c r="BF584" i="13"/>
  <c r="BE584" i="13"/>
  <c r="T584" i="13"/>
  <c r="R584" i="13"/>
  <c r="P584" i="13"/>
  <c r="BK584" i="13"/>
  <c r="J584" i="13"/>
  <c r="BI581" i="13"/>
  <c r="BH581" i="13"/>
  <c r="BG581" i="13"/>
  <c r="BF581" i="13"/>
  <c r="T581" i="13"/>
  <c r="R581" i="13"/>
  <c r="P581" i="13"/>
  <c r="BK581" i="13"/>
  <c r="J581" i="13"/>
  <c r="BE581" i="13" s="1"/>
  <c r="BI578" i="13"/>
  <c r="BH578" i="13"/>
  <c r="BG578" i="13"/>
  <c r="BF578" i="13"/>
  <c r="BE578" i="13"/>
  <c r="T578" i="13"/>
  <c r="R578" i="13"/>
  <c r="P578" i="13"/>
  <c r="BK578" i="13"/>
  <c r="J578" i="13"/>
  <c r="BI575" i="13"/>
  <c r="BH575" i="13"/>
  <c r="BG575" i="13"/>
  <c r="BF575" i="13"/>
  <c r="T575" i="13"/>
  <c r="R575" i="13"/>
  <c r="P575" i="13"/>
  <c r="BK575" i="13"/>
  <c r="J575" i="13"/>
  <c r="BE575" i="13" s="1"/>
  <c r="BI572" i="13"/>
  <c r="BH572" i="13"/>
  <c r="BG572" i="13"/>
  <c r="BF572" i="13"/>
  <c r="T572" i="13"/>
  <c r="R572" i="13"/>
  <c r="P572" i="13"/>
  <c r="BK572" i="13"/>
  <c r="J572" i="13"/>
  <c r="BE572" i="13" s="1"/>
  <c r="BI569" i="13"/>
  <c r="BH569" i="13"/>
  <c r="BG569" i="13"/>
  <c r="BF569" i="13"/>
  <c r="T569" i="13"/>
  <c r="R569" i="13"/>
  <c r="P569" i="13"/>
  <c r="BK569" i="13"/>
  <c r="J569" i="13"/>
  <c r="BE569" i="13" s="1"/>
  <c r="BI566" i="13"/>
  <c r="BH566" i="13"/>
  <c r="BG566" i="13"/>
  <c r="BF566" i="13"/>
  <c r="T566" i="13"/>
  <c r="R566" i="13"/>
  <c r="P566" i="13"/>
  <c r="BK566" i="13"/>
  <c r="J566" i="13"/>
  <c r="BE566" i="13" s="1"/>
  <c r="BI563" i="13"/>
  <c r="BH563" i="13"/>
  <c r="BG563" i="13"/>
  <c r="BF563" i="13"/>
  <c r="T563" i="13"/>
  <c r="R563" i="13"/>
  <c r="P563" i="13"/>
  <c r="BK563" i="13"/>
  <c r="J563" i="13"/>
  <c r="BE563" i="13" s="1"/>
  <c r="BI560" i="13"/>
  <c r="BH560" i="13"/>
  <c r="BG560" i="13"/>
  <c r="BF560" i="13"/>
  <c r="BE560" i="13"/>
  <c r="T560" i="13"/>
  <c r="R560" i="13"/>
  <c r="P560" i="13"/>
  <c r="BK560" i="13"/>
  <c r="J560" i="13"/>
  <c r="BI557" i="13"/>
  <c r="BH557" i="13"/>
  <c r="BG557" i="13"/>
  <c r="BF557" i="13"/>
  <c r="T557" i="13"/>
  <c r="R557" i="13"/>
  <c r="P557" i="13"/>
  <c r="BK557" i="13"/>
  <c r="J557" i="13"/>
  <c r="BE557" i="13" s="1"/>
  <c r="BI554" i="13"/>
  <c r="BH554" i="13"/>
  <c r="BG554" i="13"/>
  <c r="BF554" i="13"/>
  <c r="BE554" i="13"/>
  <c r="T554" i="13"/>
  <c r="R554" i="13"/>
  <c r="P554" i="13"/>
  <c r="BK554" i="13"/>
  <c r="J554" i="13"/>
  <c r="BI551" i="13"/>
  <c r="BH551" i="13"/>
  <c r="BG551" i="13"/>
  <c r="BF551" i="13"/>
  <c r="T551" i="13"/>
  <c r="R551" i="13"/>
  <c r="P551" i="13"/>
  <c r="BK551" i="13"/>
  <c r="J551" i="13"/>
  <c r="BE551" i="13" s="1"/>
  <c r="BI548" i="13"/>
  <c r="BH548" i="13"/>
  <c r="BG548" i="13"/>
  <c r="BF548" i="13"/>
  <c r="T548" i="13"/>
  <c r="R548" i="13"/>
  <c r="P548" i="13"/>
  <c r="BK548" i="13"/>
  <c r="J548" i="13"/>
  <c r="BE548" i="13" s="1"/>
  <c r="BI545" i="13"/>
  <c r="BH545" i="13"/>
  <c r="BG545" i="13"/>
  <c r="BF545" i="13"/>
  <c r="T545" i="13"/>
  <c r="R545" i="13"/>
  <c r="P545" i="13"/>
  <c r="BK545" i="13"/>
  <c r="J545" i="13"/>
  <c r="BE545" i="13" s="1"/>
  <c r="BI542" i="13"/>
  <c r="BH542" i="13"/>
  <c r="BG542" i="13"/>
  <c r="BF542" i="13"/>
  <c r="T542" i="13"/>
  <c r="R542" i="13"/>
  <c r="P542" i="13"/>
  <c r="BK542" i="13"/>
  <c r="J542" i="13"/>
  <c r="BE542" i="13" s="1"/>
  <c r="BI539" i="13"/>
  <c r="BH539" i="13"/>
  <c r="BG539" i="13"/>
  <c r="BF539" i="13"/>
  <c r="T539" i="13"/>
  <c r="R539" i="13"/>
  <c r="P539" i="13"/>
  <c r="BK539" i="13"/>
  <c r="J539" i="13"/>
  <c r="BE539" i="13" s="1"/>
  <c r="BI536" i="13"/>
  <c r="BH536" i="13"/>
  <c r="BG536" i="13"/>
  <c r="BF536" i="13"/>
  <c r="BE536" i="13"/>
  <c r="T536" i="13"/>
  <c r="R536" i="13"/>
  <c r="P536" i="13"/>
  <c r="BK536" i="13"/>
  <c r="J536" i="13"/>
  <c r="BI533" i="13"/>
  <c r="BH533" i="13"/>
  <c r="BG533" i="13"/>
  <c r="BF533" i="13"/>
  <c r="T533" i="13"/>
  <c r="R533" i="13"/>
  <c r="P533" i="13"/>
  <c r="BK533" i="13"/>
  <c r="J533" i="13"/>
  <c r="BE533" i="13" s="1"/>
  <c r="BI530" i="13"/>
  <c r="BH530" i="13"/>
  <c r="BG530" i="13"/>
  <c r="BF530" i="13"/>
  <c r="BE530" i="13"/>
  <c r="T530" i="13"/>
  <c r="R530" i="13"/>
  <c r="P530" i="13"/>
  <c r="BK530" i="13"/>
  <c r="J530" i="13"/>
  <c r="BI527" i="13"/>
  <c r="BH527" i="13"/>
  <c r="BG527" i="13"/>
  <c r="BF527" i="13"/>
  <c r="T527" i="13"/>
  <c r="R527" i="13"/>
  <c r="P527" i="13"/>
  <c r="BK527" i="13"/>
  <c r="J527" i="13"/>
  <c r="BE527" i="13" s="1"/>
  <c r="BI524" i="13"/>
  <c r="BH524" i="13"/>
  <c r="BG524" i="13"/>
  <c r="BF524" i="13"/>
  <c r="T524" i="13"/>
  <c r="R524" i="13"/>
  <c r="P524" i="13"/>
  <c r="BK524" i="13"/>
  <c r="J524" i="13"/>
  <c r="BE524" i="13" s="1"/>
  <c r="BI521" i="13"/>
  <c r="BH521" i="13"/>
  <c r="BG521" i="13"/>
  <c r="BF521" i="13"/>
  <c r="T521" i="13"/>
  <c r="R521" i="13"/>
  <c r="P521" i="13"/>
  <c r="BK521" i="13"/>
  <c r="J521" i="13"/>
  <c r="BE521" i="13" s="1"/>
  <c r="BI518" i="13"/>
  <c r="BH518" i="13"/>
  <c r="BG518" i="13"/>
  <c r="BF518" i="13"/>
  <c r="T518" i="13"/>
  <c r="R518" i="13"/>
  <c r="P518" i="13"/>
  <c r="BK518" i="13"/>
  <c r="J518" i="13"/>
  <c r="BE518" i="13" s="1"/>
  <c r="BI516" i="13"/>
  <c r="BH516" i="13"/>
  <c r="BG516" i="13"/>
  <c r="BF516" i="13"/>
  <c r="T516" i="13"/>
  <c r="R516" i="13"/>
  <c r="P516" i="13"/>
  <c r="BK516" i="13"/>
  <c r="J516" i="13"/>
  <c r="BE516" i="13" s="1"/>
  <c r="BI513" i="13"/>
  <c r="BH513" i="13"/>
  <c r="BG513" i="13"/>
  <c r="BF513" i="13"/>
  <c r="T513" i="13"/>
  <c r="R513" i="13"/>
  <c r="P513" i="13"/>
  <c r="BK513" i="13"/>
  <c r="J513" i="13"/>
  <c r="BE513" i="13" s="1"/>
  <c r="BI511" i="13"/>
  <c r="BH511" i="13"/>
  <c r="BG511" i="13"/>
  <c r="BF511" i="13"/>
  <c r="T511" i="13"/>
  <c r="R511" i="13"/>
  <c r="P511" i="13"/>
  <c r="BK511" i="13"/>
  <c r="J511" i="13"/>
  <c r="BE511" i="13" s="1"/>
  <c r="BI509" i="13"/>
  <c r="BH509" i="13"/>
  <c r="BG509" i="13"/>
  <c r="BF509" i="13"/>
  <c r="T509" i="13"/>
  <c r="R509" i="13"/>
  <c r="P509" i="13"/>
  <c r="BK509" i="13"/>
  <c r="J509" i="13"/>
  <c r="BE509" i="13" s="1"/>
  <c r="BI507" i="13"/>
  <c r="BH507" i="13"/>
  <c r="BG507" i="13"/>
  <c r="BF507" i="13"/>
  <c r="T507" i="13"/>
  <c r="R507" i="13"/>
  <c r="P507" i="13"/>
  <c r="BK507" i="13"/>
  <c r="J507" i="13"/>
  <c r="BE507" i="13" s="1"/>
  <c r="BI505" i="13"/>
  <c r="BH505" i="13"/>
  <c r="BG505" i="13"/>
  <c r="BF505" i="13"/>
  <c r="T505" i="13"/>
  <c r="R505" i="13"/>
  <c r="P505" i="13"/>
  <c r="BK505" i="13"/>
  <c r="J505" i="13"/>
  <c r="BE505" i="13" s="1"/>
  <c r="BI503" i="13"/>
  <c r="BH503" i="13"/>
  <c r="BG503" i="13"/>
  <c r="BF503" i="13"/>
  <c r="T503" i="13"/>
  <c r="R503" i="13"/>
  <c r="P503" i="13"/>
  <c r="P502" i="13" s="1"/>
  <c r="BK503" i="13"/>
  <c r="J503" i="13"/>
  <c r="BE503" i="13" s="1"/>
  <c r="BI500" i="13"/>
  <c r="BH500" i="13"/>
  <c r="BG500" i="13"/>
  <c r="BF500" i="13"/>
  <c r="T500" i="13"/>
  <c r="R500" i="13"/>
  <c r="P500" i="13"/>
  <c r="BK500" i="13"/>
  <c r="J500" i="13"/>
  <c r="BE500" i="13" s="1"/>
  <c r="BI498" i="13"/>
  <c r="BH498" i="13"/>
  <c r="BG498" i="13"/>
  <c r="BF498" i="13"/>
  <c r="BE498" i="13"/>
  <c r="T498" i="13"/>
  <c r="R498" i="13"/>
  <c r="P498" i="13"/>
  <c r="BK498" i="13"/>
  <c r="J498" i="13"/>
  <c r="BI496" i="13"/>
  <c r="BH496" i="13"/>
  <c r="BG496" i="13"/>
  <c r="BF496" i="13"/>
  <c r="T496" i="13"/>
  <c r="R496" i="13"/>
  <c r="P496" i="13"/>
  <c r="BK496" i="13"/>
  <c r="J496" i="13"/>
  <c r="BE496" i="13" s="1"/>
  <c r="BI494" i="13"/>
  <c r="BH494" i="13"/>
  <c r="BG494" i="13"/>
  <c r="BF494" i="13"/>
  <c r="T494" i="13"/>
  <c r="R494" i="13"/>
  <c r="P494" i="13"/>
  <c r="BK494" i="13"/>
  <c r="J494" i="13"/>
  <c r="BE494" i="13" s="1"/>
  <c r="BI492" i="13"/>
  <c r="BH492" i="13"/>
  <c r="BG492" i="13"/>
  <c r="BF492" i="13"/>
  <c r="T492" i="13"/>
  <c r="R492" i="13"/>
  <c r="P492" i="13"/>
  <c r="BK492" i="13"/>
  <c r="J492" i="13"/>
  <c r="BE492" i="13" s="1"/>
  <c r="BI490" i="13"/>
  <c r="BH490" i="13"/>
  <c r="BG490" i="13"/>
  <c r="BF490" i="13"/>
  <c r="T490" i="13"/>
  <c r="R490" i="13"/>
  <c r="P490" i="13"/>
  <c r="BK490" i="13"/>
  <c r="J490" i="13"/>
  <c r="BE490" i="13" s="1"/>
  <c r="BI487" i="13"/>
  <c r="BH487" i="13"/>
  <c r="BG487" i="13"/>
  <c r="BF487" i="13"/>
  <c r="T487" i="13"/>
  <c r="R487" i="13"/>
  <c r="P487" i="13"/>
  <c r="BK487" i="13"/>
  <c r="J487" i="13"/>
  <c r="BE487" i="13" s="1"/>
  <c r="BI485" i="13"/>
  <c r="BH485" i="13"/>
  <c r="BG485" i="13"/>
  <c r="BF485" i="13"/>
  <c r="T485" i="13"/>
  <c r="T484" i="13" s="1"/>
  <c r="R485" i="13"/>
  <c r="P485" i="13"/>
  <c r="P484" i="13" s="1"/>
  <c r="BK485" i="13"/>
  <c r="J485" i="13"/>
  <c r="BE485" i="13" s="1"/>
  <c r="BI482" i="13"/>
  <c r="BH482" i="13"/>
  <c r="BG482" i="13"/>
  <c r="BF482" i="13"/>
  <c r="T482" i="13"/>
  <c r="R482" i="13"/>
  <c r="P482" i="13"/>
  <c r="BK482" i="13"/>
  <c r="J482" i="13"/>
  <c r="BE482" i="13" s="1"/>
  <c r="BI480" i="13"/>
  <c r="BH480" i="13"/>
  <c r="BG480" i="13"/>
  <c r="BF480" i="13"/>
  <c r="T480" i="13"/>
  <c r="R480" i="13"/>
  <c r="P480" i="13"/>
  <c r="BK480" i="13"/>
  <c r="J480" i="13"/>
  <c r="BE480" i="13" s="1"/>
  <c r="BI478" i="13"/>
  <c r="BH478" i="13"/>
  <c r="BG478" i="13"/>
  <c r="BF478" i="13"/>
  <c r="BE478" i="13"/>
  <c r="T478" i="13"/>
  <c r="R478" i="13"/>
  <c r="P478" i="13"/>
  <c r="BK478" i="13"/>
  <c r="J478" i="13"/>
  <c r="BI476" i="13"/>
  <c r="BH476" i="13"/>
  <c r="BG476" i="13"/>
  <c r="BF476" i="13"/>
  <c r="T476" i="13"/>
  <c r="R476" i="13"/>
  <c r="P476" i="13"/>
  <c r="BK476" i="13"/>
  <c r="J476" i="13"/>
  <c r="BE476" i="13" s="1"/>
  <c r="BI474" i="13"/>
  <c r="BH474" i="13"/>
  <c r="BG474" i="13"/>
  <c r="BF474" i="13"/>
  <c r="BE474" i="13"/>
  <c r="T474" i="13"/>
  <c r="R474" i="13"/>
  <c r="P474" i="13"/>
  <c r="BK474" i="13"/>
  <c r="J474" i="13"/>
  <c r="BI472" i="13"/>
  <c r="BH472" i="13"/>
  <c r="BG472" i="13"/>
  <c r="BF472" i="13"/>
  <c r="T472" i="13"/>
  <c r="R472" i="13"/>
  <c r="P472" i="13"/>
  <c r="BK472" i="13"/>
  <c r="J472" i="13"/>
  <c r="BE472" i="13" s="1"/>
  <c r="BI470" i="13"/>
  <c r="BH470" i="13"/>
  <c r="BG470" i="13"/>
  <c r="BF470" i="13"/>
  <c r="T470" i="13"/>
  <c r="R470" i="13"/>
  <c r="P470" i="13"/>
  <c r="BK470" i="13"/>
  <c r="J470" i="13"/>
  <c r="BE470" i="13" s="1"/>
  <c r="BI468" i="13"/>
  <c r="BH468" i="13"/>
  <c r="BG468" i="13"/>
  <c r="BF468" i="13"/>
  <c r="BE468" i="13"/>
  <c r="T468" i="13"/>
  <c r="R468" i="13"/>
  <c r="P468" i="13"/>
  <c r="BK468" i="13"/>
  <c r="J468" i="13"/>
  <c r="BI466" i="13"/>
  <c r="BH466" i="13"/>
  <c r="BG466" i="13"/>
  <c r="BF466" i="13"/>
  <c r="T466" i="13"/>
  <c r="R466" i="13"/>
  <c r="P466" i="13"/>
  <c r="BK466" i="13"/>
  <c r="J466" i="13"/>
  <c r="BE466" i="13" s="1"/>
  <c r="BI464" i="13"/>
  <c r="BH464" i="13"/>
  <c r="BG464" i="13"/>
  <c r="BF464" i="13"/>
  <c r="BE464" i="13"/>
  <c r="T464" i="13"/>
  <c r="R464" i="13"/>
  <c r="P464" i="13"/>
  <c r="BK464" i="13"/>
  <c r="J464" i="13"/>
  <c r="BI462" i="13"/>
  <c r="BH462" i="13"/>
  <c r="BG462" i="13"/>
  <c r="BF462" i="13"/>
  <c r="T462" i="13"/>
  <c r="R462" i="13"/>
  <c r="P462" i="13"/>
  <c r="BK462" i="13"/>
  <c r="J462" i="13"/>
  <c r="BE462" i="13" s="1"/>
  <c r="BI460" i="13"/>
  <c r="BH460" i="13"/>
  <c r="BG460" i="13"/>
  <c r="BF460" i="13"/>
  <c r="BE460" i="13"/>
  <c r="T460" i="13"/>
  <c r="R460" i="13"/>
  <c r="P460" i="13"/>
  <c r="P459" i="13" s="1"/>
  <c r="BK460" i="13"/>
  <c r="J460" i="13"/>
  <c r="BI457" i="13"/>
  <c r="BH457" i="13"/>
  <c r="BG457" i="13"/>
  <c r="BF457" i="13"/>
  <c r="T457" i="13"/>
  <c r="R457" i="13"/>
  <c r="P457" i="13"/>
  <c r="BK457" i="13"/>
  <c r="J457" i="13"/>
  <c r="BE457" i="13" s="1"/>
  <c r="BI455" i="13"/>
  <c r="BH455" i="13"/>
  <c r="BG455" i="13"/>
  <c r="BF455" i="13"/>
  <c r="T455" i="13"/>
  <c r="R455" i="13"/>
  <c r="P455" i="13"/>
  <c r="BK455" i="13"/>
  <c r="J455" i="13"/>
  <c r="BE455" i="13" s="1"/>
  <c r="BI453" i="13"/>
  <c r="BH453" i="13"/>
  <c r="BG453" i="13"/>
  <c r="BF453" i="13"/>
  <c r="T453" i="13"/>
  <c r="R453" i="13"/>
  <c r="P453" i="13"/>
  <c r="BK453" i="13"/>
  <c r="J453" i="13"/>
  <c r="BE453" i="13" s="1"/>
  <c r="BI451" i="13"/>
  <c r="BH451" i="13"/>
  <c r="BG451" i="13"/>
  <c r="BF451" i="13"/>
  <c r="T451" i="13"/>
  <c r="R451" i="13"/>
  <c r="P451" i="13"/>
  <c r="BK451" i="13"/>
  <c r="J451" i="13"/>
  <c r="BE451" i="13" s="1"/>
  <c r="BI449" i="13"/>
  <c r="BH449" i="13"/>
  <c r="BG449" i="13"/>
  <c r="BF449" i="13"/>
  <c r="T449" i="13"/>
  <c r="R449" i="13"/>
  <c r="P449" i="13"/>
  <c r="BK449" i="13"/>
  <c r="J449" i="13"/>
  <c r="BE449" i="13" s="1"/>
  <c r="BI447" i="13"/>
  <c r="BH447" i="13"/>
  <c r="BG447" i="13"/>
  <c r="BF447" i="13"/>
  <c r="T447" i="13"/>
  <c r="R447" i="13"/>
  <c r="P447" i="13"/>
  <c r="BK447" i="13"/>
  <c r="J447" i="13"/>
  <c r="BE447" i="13" s="1"/>
  <c r="BI445" i="13"/>
  <c r="BH445" i="13"/>
  <c r="BG445" i="13"/>
  <c r="BF445" i="13"/>
  <c r="T445" i="13"/>
  <c r="R445" i="13"/>
  <c r="P445" i="13"/>
  <c r="BK445" i="13"/>
  <c r="J445" i="13"/>
  <c r="BE445" i="13" s="1"/>
  <c r="BI443" i="13"/>
  <c r="BH443" i="13"/>
  <c r="BG443" i="13"/>
  <c r="BF443" i="13"/>
  <c r="T443" i="13"/>
  <c r="R443" i="13"/>
  <c r="P443" i="13"/>
  <c r="BK443" i="13"/>
  <c r="J443" i="13"/>
  <c r="BE443" i="13" s="1"/>
  <c r="BI441" i="13"/>
  <c r="BH441" i="13"/>
  <c r="BG441" i="13"/>
  <c r="BF441" i="13"/>
  <c r="T441" i="13"/>
  <c r="R441" i="13"/>
  <c r="P441" i="13"/>
  <c r="BK441" i="13"/>
  <c r="J441" i="13"/>
  <c r="BE441" i="13" s="1"/>
  <c r="BI439" i="13"/>
  <c r="BH439" i="13"/>
  <c r="BG439" i="13"/>
  <c r="BF439" i="13"/>
  <c r="T439" i="13"/>
  <c r="R439" i="13"/>
  <c r="P439" i="13"/>
  <c r="BK439" i="13"/>
  <c r="J439" i="13"/>
  <c r="BE439" i="13" s="1"/>
  <c r="BI437" i="13"/>
  <c r="BH437" i="13"/>
  <c r="BG437" i="13"/>
  <c r="BF437" i="13"/>
  <c r="BE437" i="13"/>
  <c r="T437" i="13"/>
  <c r="R437" i="13"/>
  <c r="P437" i="13"/>
  <c r="BK437" i="13"/>
  <c r="J437" i="13"/>
  <c r="BI435" i="13"/>
  <c r="BH435" i="13"/>
  <c r="BG435" i="13"/>
  <c r="BF435" i="13"/>
  <c r="T435" i="13"/>
  <c r="R435" i="13"/>
  <c r="P435" i="13"/>
  <c r="BK435" i="13"/>
  <c r="J435" i="13"/>
  <c r="BE435" i="13" s="1"/>
  <c r="BI433" i="13"/>
  <c r="BH433" i="13"/>
  <c r="BG433" i="13"/>
  <c r="BF433" i="13"/>
  <c r="BE433" i="13"/>
  <c r="T433" i="13"/>
  <c r="R433" i="13"/>
  <c r="P433" i="13"/>
  <c r="BK433" i="13"/>
  <c r="J433" i="13"/>
  <c r="BI431" i="13"/>
  <c r="BH431" i="13"/>
  <c r="BG431" i="13"/>
  <c r="BF431" i="13"/>
  <c r="T431" i="13"/>
  <c r="R431" i="13"/>
  <c r="P431" i="13"/>
  <c r="BK431" i="13"/>
  <c r="J431" i="13"/>
  <c r="BE431" i="13" s="1"/>
  <c r="BI429" i="13"/>
  <c r="BH429" i="13"/>
  <c r="BG429" i="13"/>
  <c r="BF429" i="13"/>
  <c r="BE429" i="13"/>
  <c r="T429" i="13"/>
  <c r="R429" i="13"/>
  <c r="P429" i="13"/>
  <c r="BK429" i="13"/>
  <c r="J429" i="13"/>
  <c r="BI427" i="13"/>
  <c r="BH427" i="13"/>
  <c r="BG427" i="13"/>
  <c r="BF427" i="13"/>
  <c r="T427" i="13"/>
  <c r="R427" i="13"/>
  <c r="P427" i="13"/>
  <c r="BK427" i="13"/>
  <c r="J427" i="13"/>
  <c r="BE427" i="13" s="1"/>
  <c r="BI425" i="13"/>
  <c r="BH425" i="13"/>
  <c r="BG425" i="13"/>
  <c r="BF425" i="13"/>
  <c r="BE425" i="13"/>
  <c r="T425" i="13"/>
  <c r="R425" i="13"/>
  <c r="P425" i="13"/>
  <c r="BK425" i="13"/>
  <c r="J425" i="13"/>
  <c r="BI423" i="13"/>
  <c r="BH423" i="13"/>
  <c r="BG423" i="13"/>
  <c r="BF423" i="13"/>
  <c r="T423" i="13"/>
  <c r="T422" i="13" s="1"/>
  <c r="R423" i="13"/>
  <c r="P423" i="13"/>
  <c r="BK423" i="13"/>
  <c r="J423" i="13"/>
  <c r="BE423" i="13" s="1"/>
  <c r="BI420" i="13"/>
  <c r="BH420" i="13"/>
  <c r="BG420" i="13"/>
  <c r="BF420" i="13"/>
  <c r="T420" i="13"/>
  <c r="R420" i="13"/>
  <c r="P420" i="13"/>
  <c r="BK420" i="13"/>
  <c r="J420" i="13"/>
  <c r="BE420" i="13" s="1"/>
  <c r="BI418" i="13"/>
  <c r="BH418" i="13"/>
  <c r="BG418" i="13"/>
  <c r="BF418" i="13"/>
  <c r="T418" i="13"/>
  <c r="R418" i="13"/>
  <c r="P418" i="13"/>
  <c r="BK418" i="13"/>
  <c r="J418" i="13"/>
  <c r="BE418" i="13" s="1"/>
  <c r="BI416" i="13"/>
  <c r="BH416" i="13"/>
  <c r="BG416" i="13"/>
  <c r="BF416" i="13"/>
  <c r="T416" i="13"/>
  <c r="R416" i="13"/>
  <c r="P416" i="13"/>
  <c r="BK416" i="13"/>
  <c r="J416" i="13"/>
  <c r="BE416" i="13" s="1"/>
  <c r="BI414" i="13"/>
  <c r="BH414" i="13"/>
  <c r="BG414" i="13"/>
  <c r="BF414" i="13"/>
  <c r="T414" i="13"/>
  <c r="R414" i="13"/>
  <c r="P414" i="13"/>
  <c r="BK414" i="13"/>
  <c r="J414" i="13"/>
  <c r="BE414" i="13" s="1"/>
  <c r="BI412" i="13"/>
  <c r="BH412" i="13"/>
  <c r="BG412" i="13"/>
  <c r="BF412" i="13"/>
  <c r="T412" i="13"/>
  <c r="R412" i="13"/>
  <c r="P412" i="13"/>
  <c r="BK412" i="13"/>
  <c r="J412" i="13"/>
  <c r="BE412" i="13" s="1"/>
  <c r="BI410" i="13"/>
  <c r="BH410" i="13"/>
  <c r="BG410" i="13"/>
  <c r="BF410" i="13"/>
  <c r="T410" i="13"/>
  <c r="R410" i="13"/>
  <c r="P410" i="13"/>
  <c r="BK410" i="13"/>
  <c r="J410" i="13"/>
  <c r="BE410" i="13" s="1"/>
  <c r="BI408" i="13"/>
  <c r="BH408" i="13"/>
  <c r="BG408" i="13"/>
  <c r="BF408" i="13"/>
  <c r="T408" i="13"/>
  <c r="R408" i="13"/>
  <c r="P408" i="13"/>
  <c r="BK408" i="13"/>
  <c r="J408" i="13"/>
  <c r="BE408" i="13" s="1"/>
  <c r="BI406" i="13"/>
  <c r="BH406" i="13"/>
  <c r="BG406" i="13"/>
  <c r="BF406" i="13"/>
  <c r="BE406" i="13"/>
  <c r="T406" i="13"/>
  <c r="R406" i="13"/>
  <c r="P406" i="13"/>
  <c r="BK406" i="13"/>
  <c r="J406" i="13"/>
  <c r="BI404" i="13"/>
  <c r="BH404" i="13"/>
  <c r="BG404" i="13"/>
  <c r="BF404" i="13"/>
  <c r="T404" i="13"/>
  <c r="R404" i="13"/>
  <c r="P404" i="13"/>
  <c r="BK404" i="13"/>
  <c r="J404" i="13"/>
  <c r="BE404" i="13" s="1"/>
  <c r="BI402" i="13"/>
  <c r="BH402" i="13"/>
  <c r="BG402" i="13"/>
  <c r="BF402" i="13"/>
  <c r="BE402" i="13"/>
  <c r="T402" i="13"/>
  <c r="R402" i="13"/>
  <c r="P402" i="13"/>
  <c r="BK402" i="13"/>
  <c r="J402" i="13"/>
  <c r="BI400" i="13"/>
  <c r="BH400" i="13"/>
  <c r="BG400" i="13"/>
  <c r="BF400" i="13"/>
  <c r="T400" i="13"/>
  <c r="R400" i="13"/>
  <c r="P400" i="13"/>
  <c r="BK400" i="13"/>
  <c r="J400" i="13"/>
  <c r="BE400" i="13" s="1"/>
  <c r="BI397" i="13"/>
  <c r="BH397" i="13"/>
  <c r="BG397" i="13"/>
  <c r="BF397" i="13"/>
  <c r="T397" i="13"/>
  <c r="R397" i="13"/>
  <c r="P397" i="13"/>
  <c r="BK397" i="13"/>
  <c r="J397" i="13"/>
  <c r="BE397" i="13" s="1"/>
  <c r="BI395" i="13"/>
  <c r="BH395" i="13"/>
  <c r="BG395" i="13"/>
  <c r="BF395" i="13"/>
  <c r="T395" i="13"/>
  <c r="R395" i="13"/>
  <c r="P395" i="13"/>
  <c r="BK395" i="13"/>
  <c r="J395" i="13"/>
  <c r="BE395" i="13" s="1"/>
  <c r="BI393" i="13"/>
  <c r="BH393" i="13"/>
  <c r="BG393" i="13"/>
  <c r="BF393" i="13"/>
  <c r="T393" i="13"/>
  <c r="R393" i="13"/>
  <c r="P393" i="13"/>
  <c r="BK393" i="13"/>
  <c r="J393" i="13"/>
  <c r="BE393" i="13" s="1"/>
  <c r="BI391" i="13"/>
  <c r="BH391" i="13"/>
  <c r="BG391" i="13"/>
  <c r="BF391" i="13"/>
  <c r="BE391" i="13"/>
  <c r="T391" i="13"/>
  <c r="R391" i="13"/>
  <c r="P391" i="13"/>
  <c r="BK391" i="13"/>
  <c r="J391" i="13"/>
  <c r="BI389" i="13"/>
  <c r="BH389" i="13"/>
  <c r="BG389" i="13"/>
  <c r="BF389" i="13"/>
  <c r="T389" i="13"/>
  <c r="R389" i="13"/>
  <c r="P389" i="13"/>
  <c r="P388" i="13" s="1"/>
  <c r="BK389" i="13"/>
  <c r="J389" i="13"/>
  <c r="BE389" i="13" s="1"/>
  <c r="BI384" i="13"/>
  <c r="BH384" i="13"/>
  <c r="BG384" i="13"/>
  <c r="BF384" i="13"/>
  <c r="T384" i="13"/>
  <c r="R384" i="13"/>
  <c r="P384" i="13"/>
  <c r="BK384" i="13"/>
  <c r="J384" i="13"/>
  <c r="BE384" i="13" s="1"/>
  <c r="BI381" i="13"/>
  <c r="BH381" i="13"/>
  <c r="BG381" i="13"/>
  <c r="BF381" i="13"/>
  <c r="BE381" i="13"/>
  <c r="T381" i="13"/>
  <c r="R381" i="13"/>
  <c r="P381" i="13"/>
  <c r="BK381" i="13"/>
  <c r="J381" i="13"/>
  <c r="BI378" i="13"/>
  <c r="BH378" i="13"/>
  <c r="BG378" i="13"/>
  <c r="BF378" i="13"/>
  <c r="T378" i="13"/>
  <c r="R378" i="13"/>
  <c r="P378" i="13"/>
  <c r="BK378" i="13"/>
  <c r="J378" i="13"/>
  <c r="BE378" i="13" s="1"/>
  <c r="BI375" i="13"/>
  <c r="BH375" i="13"/>
  <c r="BG375" i="13"/>
  <c r="BF375" i="13"/>
  <c r="BE375" i="13"/>
  <c r="T375" i="13"/>
  <c r="R375" i="13"/>
  <c r="P375" i="13"/>
  <c r="BK375" i="13"/>
  <c r="J375" i="13"/>
  <c r="BI372" i="13"/>
  <c r="BH372" i="13"/>
  <c r="BG372" i="13"/>
  <c r="BF372" i="13"/>
  <c r="T372" i="13"/>
  <c r="R372" i="13"/>
  <c r="P372" i="13"/>
  <c r="BK372" i="13"/>
  <c r="J372" i="13"/>
  <c r="BE372" i="13" s="1"/>
  <c r="BI369" i="13"/>
  <c r="BH369" i="13"/>
  <c r="BG369" i="13"/>
  <c r="BF369" i="13"/>
  <c r="BE369" i="13"/>
  <c r="T369" i="13"/>
  <c r="R369" i="13"/>
  <c r="P369" i="13"/>
  <c r="BK369" i="13"/>
  <c r="J369" i="13"/>
  <c r="BI366" i="13"/>
  <c r="BH366" i="13"/>
  <c r="BG366" i="13"/>
  <c r="BF366" i="13"/>
  <c r="T366" i="13"/>
  <c r="R366" i="13"/>
  <c r="R365" i="13" s="1"/>
  <c r="P366" i="13"/>
  <c r="BK366" i="13"/>
  <c r="J366" i="13"/>
  <c r="BE366" i="13" s="1"/>
  <c r="BI362" i="13"/>
  <c r="BH362" i="13"/>
  <c r="BG362" i="13"/>
  <c r="BF362" i="13"/>
  <c r="T362" i="13"/>
  <c r="R362" i="13"/>
  <c r="P362" i="13"/>
  <c r="BK362" i="13"/>
  <c r="J362" i="13"/>
  <c r="BE362" i="13" s="1"/>
  <c r="BI359" i="13"/>
  <c r="BH359" i="13"/>
  <c r="BG359" i="13"/>
  <c r="BF359" i="13"/>
  <c r="T359" i="13"/>
  <c r="R359" i="13"/>
  <c r="P359" i="13"/>
  <c r="BK359" i="13"/>
  <c r="J359" i="13"/>
  <c r="BE359" i="13" s="1"/>
  <c r="BI356" i="13"/>
  <c r="BH356" i="13"/>
  <c r="BG356" i="13"/>
  <c r="BF356" i="13"/>
  <c r="T356" i="13"/>
  <c r="R356" i="13"/>
  <c r="P356" i="13"/>
  <c r="BK356" i="13"/>
  <c r="J356" i="13"/>
  <c r="BE356" i="13" s="1"/>
  <c r="BI353" i="13"/>
  <c r="BH353" i="13"/>
  <c r="BG353" i="13"/>
  <c r="BF353" i="13"/>
  <c r="T353" i="13"/>
  <c r="R353" i="13"/>
  <c r="P353" i="13"/>
  <c r="BK353" i="13"/>
  <c r="J353" i="13"/>
  <c r="BE353" i="13" s="1"/>
  <c r="BI350" i="13"/>
  <c r="BH350" i="13"/>
  <c r="BG350" i="13"/>
  <c r="BF350" i="13"/>
  <c r="BE350" i="13"/>
  <c r="T350" i="13"/>
  <c r="R350" i="13"/>
  <c r="P350" i="13"/>
  <c r="BK350" i="13"/>
  <c r="J350" i="13"/>
  <c r="BI347" i="13"/>
  <c r="BH347" i="13"/>
  <c r="BG347" i="13"/>
  <c r="BF347" i="13"/>
  <c r="T347" i="13"/>
  <c r="R347" i="13"/>
  <c r="P347" i="13"/>
  <c r="BK347" i="13"/>
  <c r="J347" i="13"/>
  <c r="BE347" i="13" s="1"/>
  <c r="BI344" i="13"/>
  <c r="BH344" i="13"/>
  <c r="BG344" i="13"/>
  <c r="BF344" i="13"/>
  <c r="BE344" i="13"/>
  <c r="T344" i="13"/>
  <c r="R344" i="13"/>
  <c r="P344" i="13"/>
  <c r="BK344" i="13"/>
  <c r="J344" i="13"/>
  <c r="BI341" i="13"/>
  <c r="BH341" i="13"/>
  <c r="BG341" i="13"/>
  <c r="BF341" i="13"/>
  <c r="T341" i="13"/>
  <c r="R341" i="13"/>
  <c r="P341" i="13"/>
  <c r="BK341" i="13"/>
  <c r="J341" i="13"/>
  <c r="BE341" i="13" s="1"/>
  <c r="BI338" i="13"/>
  <c r="BH338" i="13"/>
  <c r="BG338" i="13"/>
  <c r="BF338" i="13"/>
  <c r="BE338" i="13"/>
  <c r="T338" i="13"/>
  <c r="R338" i="13"/>
  <c r="P338" i="13"/>
  <c r="BK338" i="13"/>
  <c r="J338" i="13"/>
  <c r="BI335" i="13"/>
  <c r="BH335" i="13"/>
  <c r="BG335" i="13"/>
  <c r="BF335" i="13"/>
  <c r="T335" i="13"/>
  <c r="R335" i="13"/>
  <c r="P335" i="13"/>
  <c r="BK335" i="13"/>
  <c r="J335" i="13"/>
  <c r="BE335" i="13" s="1"/>
  <c r="BI332" i="13"/>
  <c r="BH332" i="13"/>
  <c r="BG332" i="13"/>
  <c r="BF332" i="13"/>
  <c r="BE332" i="13"/>
  <c r="T332" i="13"/>
  <c r="R332" i="13"/>
  <c r="P332" i="13"/>
  <c r="BK332" i="13"/>
  <c r="J332" i="13"/>
  <c r="BI329" i="13"/>
  <c r="BH329" i="13"/>
  <c r="BG329" i="13"/>
  <c r="BF329" i="13"/>
  <c r="T329" i="13"/>
  <c r="R329" i="13"/>
  <c r="P329" i="13"/>
  <c r="BK329" i="13"/>
  <c r="J329" i="13"/>
  <c r="BE329" i="13" s="1"/>
  <c r="BI326" i="13"/>
  <c r="BH326" i="13"/>
  <c r="BG326" i="13"/>
  <c r="BF326" i="13"/>
  <c r="BE326" i="13"/>
  <c r="T326" i="13"/>
  <c r="R326" i="13"/>
  <c r="P326" i="13"/>
  <c r="BK326" i="13"/>
  <c r="J326" i="13"/>
  <c r="BI323" i="13"/>
  <c r="BH323" i="13"/>
  <c r="BG323" i="13"/>
  <c r="BF323" i="13"/>
  <c r="T323" i="13"/>
  <c r="R323" i="13"/>
  <c r="P323" i="13"/>
  <c r="BK323" i="13"/>
  <c r="J323" i="13"/>
  <c r="BE323" i="13" s="1"/>
  <c r="BI320" i="13"/>
  <c r="BH320" i="13"/>
  <c r="BG320" i="13"/>
  <c r="BF320" i="13"/>
  <c r="BE320" i="13"/>
  <c r="T320" i="13"/>
  <c r="R320" i="13"/>
  <c r="P320" i="13"/>
  <c r="BK320" i="13"/>
  <c r="J320" i="13"/>
  <c r="BI317" i="13"/>
  <c r="BH317" i="13"/>
  <c r="BG317" i="13"/>
  <c r="BF317" i="13"/>
  <c r="T317" i="13"/>
  <c r="R317" i="13"/>
  <c r="P317" i="13"/>
  <c r="BK317" i="13"/>
  <c r="J317" i="13"/>
  <c r="BE317" i="13" s="1"/>
  <c r="BI315" i="13"/>
  <c r="BH315" i="13"/>
  <c r="BG315" i="13"/>
  <c r="BF315" i="13"/>
  <c r="BE315" i="13"/>
  <c r="T315" i="13"/>
  <c r="R315" i="13"/>
  <c r="P315" i="13"/>
  <c r="BK315" i="13"/>
  <c r="BK314" i="13" s="1"/>
  <c r="J314" i="13" s="1"/>
  <c r="J76" i="13" s="1"/>
  <c r="J315" i="13"/>
  <c r="BI311" i="13"/>
  <c r="BH311" i="13"/>
  <c r="BG311" i="13"/>
  <c r="BF311" i="13"/>
  <c r="T311" i="13"/>
  <c r="R311" i="13"/>
  <c r="P311" i="13"/>
  <c r="BK311" i="13"/>
  <c r="J311" i="13"/>
  <c r="BE311" i="13" s="1"/>
  <c r="BI308" i="13"/>
  <c r="BH308" i="13"/>
  <c r="BG308" i="13"/>
  <c r="BF308" i="13"/>
  <c r="T308" i="13"/>
  <c r="R308" i="13"/>
  <c r="P308" i="13"/>
  <c r="BK308" i="13"/>
  <c r="J308" i="13"/>
  <c r="BE308" i="13" s="1"/>
  <c r="BI305" i="13"/>
  <c r="BH305" i="13"/>
  <c r="BG305" i="13"/>
  <c r="BF305" i="13"/>
  <c r="T305" i="13"/>
  <c r="R305" i="13"/>
  <c r="P305" i="13"/>
  <c r="BK305" i="13"/>
  <c r="J305" i="13"/>
  <c r="BE305" i="13" s="1"/>
  <c r="BI302" i="13"/>
  <c r="BH302" i="13"/>
  <c r="BG302" i="13"/>
  <c r="BF302" i="13"/>
  <c r="T302" i="13"/>
  <c r="R302" i="13"/>
  <c r="P302" i="13"/>
  <c r="BK302" i="13"/>
  <c r="J302" i="13"/>
  <c r="BE302" i="13" s="1"/>
  <c r="BI299" i="13"/>
  <c r="BH299" i="13"/>
  <c r="BG299" i="13"/>
  <c r="BF299" i="13"/>
  <c r="T299" i="13"/>
  <c r="R299" i="13"/>
  <c r="P299" i="13"/>
  <c r="BK299" i="13"/>
  <c r="J299" i="13"/>
  <c r="BE299" i="13" s="1"/>
  <c r="BI296" i="13"/>
  <c r="BH296" i="13"/>
  <c r="BG296" i="13"/>
  <c r="BF296" i="13"/>
  <c r="T296" i="13"/>
  <c r="R296" i="13"/>
  <c r="P296" i="13"/>
  <c r="BK296" i="13"/>
  <c r="J296" i="13"/>
  <c r="BE296" i="13" s="1"/>
  <c r="BI293" i="13"/>
  <c r="BH293" i="13"/>
  <c r="BG293" i="13"/>
  <c r="BF293" i="13"/>
  <c r="BE293" i="13"/>
  <c r="T293" i="13"/>
  <c r="R293" i="13"/>
  <c r="P293" i="13"/>
  <c r="BK293" i="13"/>
  <c r="J293" i="13"/>
  <c r="BI290" i="13"/>
  <c r="BH290" i="13"/>
  <c r="BG290" i="13"/>
  <c r="BF290" i="13"/>
  <c r="T290" i="13"/>
  <c r="R290" i="13"/>
  <c r="P290" i="13"/>
  <c r="BK290" i="13"/>
  <c r="J290" i="13"/>
  <c r="BE290" i="13" s="1"/>
  <c r="BI287" i="13"/>
  <c r="BH287" i="13"/>
  <c r="BG287" i="13"/>
  <c r="BF287" i="13"/>
  <c r="BE287" i="13"/>
  <c r="T287" i="13"/>
  <c r="R287" i="13"/>
  <c r="P287" i="13"/>
  <c r="BK287" i="13"/>
  <c r="J287" i="13"/>
  <c r="BI284" i="13"/>
  <c r="BH284" i="13"/>
  <c r="BG284" i="13"/>
  <c r="BF284" i="13"/>
  <c r="T284" i="13"/>
  <c r="R284" i="13"/>
  <c r="P284" i="13"/>
  <c r="BK284" i="13"/>
  <c r="J284" i="13"/>
  <c r="BE284" i="13" s="1"/>
  <c r="BI281" i="13"/>
  <c r="BH281" i="13"/>
  <c r="BG281" i="13"/>
  <c r="BF281" i="13"/>
  <c r="BE281" i="13"/>
  <c r="T281" i="13"/>
  <c r="R281" i="13"/>
  <c r="P281" i="13"/>
  <c r="BK281" i="13"/>
  <c r="J281" i="13"/>
  <c r="BI278" i="13"/>
  <c r="BH278" i="13"/>
  <c r="BG278" i="13"/>
  <c r="BF278" i="13"/>
  <c r="T278" i="13"/>
  <c r="R278" i="13"/>
  <c r="P278" i="13"/>
  <c r="BK278" i="13"/>
  <c r="J278" i="13"/>
  <c r="BE278" i="13" s="1"/>
  <c r="BI275" i="13"/>
  <c r="BH275" i="13"/>
  <c r="BG275" i="13"/>
  <c r="BF275" i="13"/>
  <c r="BE275" i="13"/>
  <c r="T275" i="13"/>
  <c r="R275" i="13"/>
  <c r="P275" i="13"/>
  <c r="BK275" i="13"/>
  <c r="J275" i="13"/>
  <c r="BI272" i="13"/>
  <c r="BH272" i="13"/>
  <c r="BG272" i="13"/>
  <c r="BF272" i="13"/>
  <c r="T272" i="13"/>
  <c r="R272" i="13"/>
  <c r="P272" i="13"/>
  <c r="BK272" i="13"/>
  <c r="J272" i="13"/>
  <c r="BE272" i="13" s="1"/>
  <c r="BI269" i="13"/>
  <c r="BH269" i="13"/>
  <c r="BG269" i="13"/>
  <c r="BF269" i="13"/>
  <c r="BE269" i="13"/>
  <c r="T269" i="13"/>
  <c r="R269" i="13"/>
  <c r="P269" i="13"/>
  <c r="BK269" i="13"/>
  <c r="J269" i="13"/>
  <c r="BI267" i="13"/>
  <c r="BH267" i="13"/>
  <c r="BG267" i="13"/>
  <c r="BF267" i="13"/>
  <c r="T267" i="13"/>
  <c r="R267" i="13"/>
  <c r="P267" i="13"/>
  <c r="BK267" i="13"/>
  <c r="J267" i="13"/>
  <c r="BE267" i="13" s="1"/>
  <c r="BI265" i="13"/>
  <c r="BH265" i="13"/>
  <c r="BG265" i="13"/>
  <c r="BF265" i="13"/>
  <c r="BE265" i="13"/>
  <c r="T265" i="13"/>
  <c r="R265" i="13"/>
  <c r="P265" i="13"/>
  <c r="BK265" i="13"/>
  <c r="J265" i="13"/>
  <c r="BI263" i="13"/>
  <c r="BH263" i="13"/>
  <c r="BG263" i="13"/>
  <c r="BF263" i="13"/>
  <c r="T263" i="13"/>
  <c r="R263" i="13"/>
  <c r="P263" i="13"/>
  <c r="BK263" i="13"/>
  <c r="J263" i="13"/>
  <c r="BE263" i="13" s="1"/>
  <c r="BI259" i="13"/>
  <c r="BH259" i="13"/>
  <c r="BG259" i="13"/>
  <c r="BF259" i="13"/>
  <c r="BE259" i="13"/>
  <c r="T259" i="13"/>
  <c r="R259" i="13"/>
  <c r="P259" i="13"/>
  <c r="BK259" i="13"/>
  <c r="J259" i="13"/>
  <c r="BI257" i="13"/>
  <c r="BH257" i="13"/>
  <c r="BG257" i="13"/>
  <c r="BF257" i="13"/>
  <c r="T257" i="13"/>
  <c r="R257" i="13"/>
  <c r="P257" i="13"/>
  <c r="BK257" i="13"/>
  <c r="J257" i="13"/>
  <c r="BE257" i="13" s="1"/>
  <c r="BI255" i="13"/>
  <c r="BH255" i="13"/>
  <c r="BG255" i="13"/>
  <c r="BF255" i="13"/>
  <c r="BE255" i="13"/>
  <c r="T255" i="13"/>
  <c r="R255" i="13"/>
  <c r="P255" i="13"/>
  <c r="P254" i="13" s="1"/>
  <c r="BK255" i="13"/>
  <c r="BK254" i="13" s="1"/>
  <c r="J254" i="13" s="1"/>
  <c r="J73" i="13" s="1"/>
  <c r="J255" i="13"/>
  <c r="BI251" i="13"/>
  <c r="BH251" i="13"/>
  <c r="BG251" i="13"/>
  <c r="BF251" i="13"/>
  <c r="T251" i="13"/>
  <c r="R251" i="13"/>
  <c r="P251" i="13"/>
  <c r="BK251" i="13"/>
  <c r="J251" i="13"/>
  <c r="BE251" i="13" s="1"/>
  <c r="BI248" i="13"/>
  <c r="BH248" i="13"/>
  <c r="BG248" i="13"/>
  <c r="BF248" i="13"/>
  <c r="T248" i="13"/>
  <c r="R248" i="13"/>
  <c r="P248" i="13"/>
  <c r="BK248" i="13"/>
  <c r="J248" i="13"/>
  <c r="BE248" i="13" s="1"/>
  <c r="BI245" i="13"/>
  <c r="BH245" i="13"/>
  <c r="BG245" i="13"/>
  <c r="BF245" i="13"/>
  <c r="T245" i="13"/>
  <c r="R245" i="13"/>
  <c r="P245" i="13"/>
  <c r="BK245" i="13"/>
  <c r="J245" i="13"/>
  <c r="BE245" i="13" s="1"/>
  <c r="BI243" i="13"/>
  <c r="BH243" i="13"/>
  <c r="BG243" i="13"/>
  <c r="BF243" i="13"/>
  <c r="T243" i="13"/>
  <c r="R243" i="13"/>
  <c r="P243" i="13"/>
  <c r="P242" i="13" s="1"/>
  <c r="BK243" i="13"/>
  <c r="J243" i="13"/>
  <c r="BE243" i="13" s="1"/>
  <c r="BI239" i="13"/>
  <c r="BH239" i="13"/>
  <c r="BG239" i="13"/>
  <c r="BF239" i="13"/>
  <c r="T239" i="13"/>
  <c r="R239" i="13"/>
  <c r="P239" i="13"/>
  <c r="BK239" i="13"/>
  <c r="J239" i="13"/>
  <c r="BE239" i="13" s="1"/>
  <c r="BI237" i="13"/>
  <c r="BH237" i="13"/>
  <c r="BG237" i="13"/>
  <c r="BF237" i="13"/>
  <c r="BE237" i="13"/>
  <c r="T237" i="13"/>
  <c r="R237" i="13"/>
  <c r="P237" i="13"/>
  <c r="P236" i="13" s="1"/>
  <c r="BK237" i="13"/>
  <c r="J237" i="13"/>
  <c r="BI233" i="13"/>
  <c r="BH233" i="13"/>
  <c r="BG233" i="13"/>
  <c r="BF233" i="13"/>
  <c r="T233" i="13"/>
  <c r="R233" i="13"/>
  <c r="P233" i="13"/>
  <c r="BK233" i="13"/>
  <c r="J233" i="13"/>
  <c r="BE233" i="13" s="1"/>
  <c r="BI230" i="13"/>
  <c r="BH230" i="13"/>
  <c r="BG230" i="13"/>
  <c r="BF230" i="13"/>
  <c r="T230" i="13"/>
  <c r="R230" i="13"/>
  <c r="P230" i="13"/>
  <c r="BK230" i="13"/>
  <c r="J230" i="13"/>
  <c r="BE230" i="13" s="1"/>
  <c r="BI227" i="13"/>
  <c r="BH227" i="13"/>
  <c r="BG227" i="13"/>
  <c r="BF227" i="13"/>
  <c r="T227" i="13"/>
  <c r="R227" i="13"/>
  <c r="P227" i="13"/>
  <c r="BK227" i="13"/>
  <c r="J227" i="13"/>
  <c r="BE227" i="13" s="1"/>
  <c r="BI224" i="13"/>
  <c r="BH224" i="13"/>
  <c r="BG224" i="13"/>
  <c r="BF224" i="13"/>
  <c r="T224" i="13"/>
  <c r="R224" i="13"/>
  <c r="P224" i="13"/>
  <c r="BK224" i="13"/>
  <c r="J224" i="13"/>
  <c r="BE224" i="13" s="1"/>
  <c r="BI221" i="13"/>
  <c r="BH221" i="13"/>
  <c r="BG221" i="13"/>
  <c r="BF221" i="13"/>
  <c r="T221" i="13"/>
  <c r="R221" i="13"/>
  <c r="P221" i="13"/>
  <c r="BK221" i="13"/>
  <c r="J221" i="13"/>
  <c r="BE221" i="13" s="1"/>
  <c r="BI219" i="13"/>
  <c r="BH219" i="13"/>
  <c r="BG219" i="13"/>
  <c r="BF219" i="13"/>
  <c r="T219" i="13"/>
  <c r="R219" i="13"/>
  <c r="P219" i="13"/>
  <c r="BK219" i="13"/>
  <c r="J219" i="13"/>
  <c r="BE219" i="13" s="1"/>
  <c r="BI215" i="13"/>
  <c r="BH215" i="13"/>
  <c r="BG215" i="13"/>
  <c r="BF215" i="13"/>
  <c r="T215" i="13"/>
  <c r="R215" i="13"/>
  <c r="P215" i="13"/>
  <c r="BK215" i="13"/>
  <c r="J215" i="13"/>
  <c r="BE215" i="13" s="1"/>
  <c r="BI212" i="13"/>
  <c r="BH212" i="13"/>
  <c r="BG212" i="13"/>
  <c r="BF212" i="13"/>
  <c r="T212" i="13"/>
  <c r="R212" i="13"/>
  <c r="P212" i="13"/>
  <c r="BK212" i="13"/>
  <c r="J212" i="13"/>
  <c r="BE212" i="13" s="1"/>
  <c r="BI209" i="13"/>
  <c r="BH209" i="13"/>
  <c r="BG209" i="13"/>
  <c r="BF209" i="13"/>
  <c r="T209" i="13"/>
  <c r="R209" i="13"/>
  <c r="P209" i="13"/>
  <c r="BK209" i="13"/>
  <c r="J209" i="13"/>
  <c r="BE209" i="13" s="1"/>
  <c r="BI206" i="13"/>
  <c r="BH206" i="13"/>
  <c r="BG206" i="13"/>
  <c r="BF206" i="13"/>
  <c r="T206" i="13"/>
  <c r="R206" i="13"/>
  <c r="P206" i="13"/>
  <c r="BK206" i="13"/>
  <c r="J206" i="13"/>
  <c r="BE206" i="13" s="1"/>
  <c r="BI203" i="13"/>
  <c r="BH203" i="13"/>
  <c r="BG203" i="13"/>
  <c r="BF203" i="13"/>
  <c r="BE203" i="13"/>
  <c r="T203" i="13"/>
  <c r="R203" i="13"/>
  <c r="P203" i="13"/>
  <c r="BK203" i="13"/>
  <c r="BK202" i="13" s="1"/>
  <c r="J202" i="13" s="1"/>
  <c r="J69" i="13" s="1"/>
  <c r="J203" i="13"/>
  <c r="BI199" i="13"/>
  <c r="BH199" i="13"/>
  <c r="BG199" i="13"/>
  <c r="BF199" i="13"/>
  <c r="T199" i="13"/>
  <c r="R199" i="13"/>
  <c r="P199" i="13"/>
  <c r="BK199" i="13"/>
  <c r="J199" i="13"/>
  <c r="BE199" i="13" s="1"/>
  <c r="BI196" i="13"/>
  <c r="BH196" i="13"/>
  <c r="BG196" i="13"/>
  <c r="BF196" i="13"/>
  <c r="T196" i="13"/>
  <c r="R196" i="13"/>
  <c r="P196" i="13"/>
  <c r="BK196" i="13"/>
  <c r="J196" i="13"/>
  <c r="BE196" i="13" s="1"/>
  <c r="BI193" i="13"/>
  <c r="BH193" i="13"/>
  <c r="BG193" i="13"/>
  <c r="BF193" i="13"/>
  <c r="BE193" i="13"/>
  <c r="T193" i="13"/>
  <c r="R193" i="13"/>
  <c r="P193" i="13"/>
  <c r="BK193" i="13"/>
  <c r="J193" i="13"/>
  <c r="BI190" i="13"/>
  <c r="BH190" i="13"/>
  <c r="BG190" i="13"/>
  <c r="BF190" i="13"/>
  <c r="T190" i="13"/>
  <c r="R190" i="13"/>
  <c r="P190" i="13"/>
  <c r="BK190" i="13"/>
  <c r="J190" i="13"/>
  <c r="BE190" i="13" s="1"/>
  <c r="BI187" i="13"/>
  <c r="BH187" i="13"/>
  <c r="BG187" i="13"/>
  <c r="BF187" i="13"/>
  <c r="BE187" i="13"/>
  <c r="T187" i="13"/>
  <c r="T186" i="13" s="1"/>
  <c r="R187" i="13"/>
  <c r="P187" i="13"/>
  <c r="BK187" i="13"/>
  <c r="J187" i="13"/>
  <c r="BI183" i="13"/>
  <c r="BH183" i="13"/>
  <c r="BG183" i="13"/>
  <c r="BF183" i="13"/>
  <c r="T183" i="13"/>
  <c r="R183" i="13"/>
  <c r="P183" i="13"/>
  <c r="BK183" i="13"/>
  <c r="J183" i="13"/>
  <c r="BE183" i="13" s="1"/>
  <c r="BI180" i="13"/>
  <c r="BH180" i="13"/>
  <c r="BG180" i="13"/>
  <c r="BF180" i="13"/>
  <c r="T180" i="13"/>
  <c r="R180" i="13"/>
  <c r="P180" i="13"/>
  <c r="BK180" i="13"/>
  <c r="J180" i="13"/>
  <c r="BE180" i="13" s="1"/>
  <c r="BI177" i="13"/>
  <c r="BH177" i="13"/>
  <c r="BG177" i="13"/>
  <c r="BF177" i="13"/>
  <c r="BE177" i="13"/>
  <c r="T177" i="13"/>
  <c r="R177" i="13"/>
  <c r="P177" i="13"/>
  <c r="BK177" i="13"/>
  <c r="J177" i="13"/>
  <c r="BI174" i="13"/>
  <c r="BH174" i="13"/>
  <c r="BG174" i="13"/>
  <c r="BF174" i="13"/>
  <c r="T174" i="13"/>
  <c r="R174" i="13"/>
  <c r="P174" i="13"/>
  <c r="BK174" i="13"/>
  <c r="J174" i="13"/>
  <c r="BE174" i="13" s="1"/>
  <c r="BI171" i="13"/>
  <c r="BH171" i="13"/>
  <c r="BG171" i="13"/>
  <c r="BF171" i="13"/>
  <c r="BE171" i="13"/>
  <c r="T171" i="13"/>
  <c r="R171" i="13"/>
  <c r="P171" i="13"/>
  <c r="BK171" i="13"/>
  <c r="J171" i="13"/>
  <c r="BI168" i="13"/>
  <c r="BH168" i="13"/>
  <c r="BG168" i="13"/>
  <c r="BF168" i="13"/>
  <c r="T168" i="13"/>
  <c r="R168" i="13"/>
  <c r="P168" i="13"/>
  <c r="BK168" i="13"/>
  <c r="J168" i="13"/>
  <c r="BE168" i="13" s="1"/>
  <c r="BI165" i="13"/>
  <c r="BH165" i="13"/>
  <c r="BG165" i="13"/>
  <c r="BF165" i="13"/>
  <c r="BE165" i="13"/>
  <c r="T165" i="13"/>
  <c r="R165" i="13"/>
  <c r="P165" i="13"/>
  <c r="BK165" i="13"/>
  <c r="J165" i="13"/>
  <c r="BI162" i="13"/>
  <c r="BH162" i="13"/>
  <c r="BG162" i="13"/>
  <c r="BF162" i="13"/>
  <c r="T162" i="13"/>
  <c r="R162" i="13"/>
  <c r="P162" i="13"/>
  <c r="BK162" i="13"/>
  <c r="J162" i="13"/>
  <c r="BE162" i="13" s="1"/>
  <c r="BI159" i="13"/>
  <c r="BH159" i="13"/>
  <c r="BG159" i="13"/>
  <c r="BF159" i="13"/>
  <c r="BE159" i="13"/>
  <c r="T159" i="13"/>
  <c r="R159" i="13"/>
  <c r="P159" i="13"/>
  <c r="BK159" i="13"/>
  <c r="J159" i="13"/>
  <c r="BI157" i="13"/>
  <c r="BH157" i="13"/>
  <c r="BG157" i="13"/>
  <c r="BF157" i="13"/>
  <c r="T157" i="13"/>
  <c r="R157" i="13"/>
  <c r="P157" i="13"/>
  <c r="BK157" i="13"/>
  <c r="J157" i="13"/>
  <c r="BE157" i="13" s="1"/>
  <c r="BI153" i="13"/>
  <c r="BH153" i="13"/>
  <c r="BG153" i="13"/>
  <c r="BF153" i="13"/>
  <c r="T153" i="13"/>
  <c r="R153" i="13"/>
  <c r="P153" i="13"/>
  <c r="BK153" i="13"/>
  <c r="J153" i="13"/>
  <c r="BE153" i="13" s="1"/>
  <c r="BI150" i="13"/>
  <c r="BH150" i="13"/>
  <c r="BG150" i="13"/>
  <c r="BF150" i="13"/>
  <c r="T150" i="13"/>
  <c r="R150" i="13"/>
  <c r="P150" i="13"/>
  <c r="BK150" i="13"/>
  <c r="J150" i="13"/>
  <c r="BE150" i="13" s="1"/>
  <c r="BI147" i="13"/>
  <c r="BH147" i="13"/>
  <c r="BG147" i="13"/>
  <c r="BF147" i="13"/>
  <c r="T147" i="13"/>
  <c r="R147" i="13"/>
  <c r="P147" i="13"/>
  <c r="BK147" i="13"/>
  <c r="J147" i="13"/>
  <c r="BE147" i="13" s="1"/>
  <c r="BI144" i="13"/>
  <c r="BH144" i="13"/>
  <c r="BG144" i="13"/>
  <c r="BF144" i="13"/>
  <c r="T144" i="13"/>
  <c r="R144" i="13"/>
  <c r="P144" i="13"/>
  <c r="BK144" i="13"/>
  <c r="J144" i="13"/>
  <c r="BE144" i="13" s="1"/>
  <c r="BI141" i="13"/>
  <c r="BH141" i="13"/>
  <c r="BG141" i="13"/>
  <c r="BF141" i="13"/>
  <c r="T141" i="13"/>
  <c r="R141" i="13"/>
  <c r="P141" i="13"/>
  <c r="BK141" i="13"/>
  <c r="J141" i="13"/>
  <c r="BE141" i="13" s="1"/>
  <c r="BI138" i="13"/>
  <c r="BH138" i="13"/>
  <c r="BG138" i="13"/>
  <c r="BF138" i="13"/>
  <c r="BE138" i="13"/>
  <c r="T138" i="13"/>
  <c r="R138" i="13"/>
  <c r="P138" i="13"/>
  <c r="BK138" i="13"/>
  <c r="J138" i="13"/>
  <c r="BI135" i="13"/>
  <c r="BH135" i="13"/>
  <c r="BG135" i="13"/>
  <c r="BF135" i="13"/>
  <c r="T135" i="13"/>
  <c r="R135" i="13"/>
  <c r="P135" i="13"/>
  <c r="BK135" i="13"/>
  <c r="J135" i="13"/>
  <c r="BE135" i="13" s="1"/>
  <c r="BI132" i="13"/>
  <c r="BH132" i="13"/>
  <c r="BG132" i="13"/>
  <c r="BF132" i="13"/>
  <c r="BE132" i="13"/>
  <c r="T132" i="13"/>
  <c r="R132" i="13"/>
  <c r="P132" i="13"/>
  <c r="BK132" i="13"/>
  <c r="J132" i="13"/>
  <c r="BI129" i="13"/>
  <c r="BH129" i="13"/>
  <c r="BG129" i="13"/>
  <c r="BF129" i="13"/>
  <c r="T129" i="13"/>
  <c r="R129" i="13"/>
  <c r="P129" i="13"/>
  <c r="BK129" i="13"/>
  <c r="J129" i="13"/>
  <c r="BE129" i="13" s="1"/>
  <c r="BI126" i="13"/>
  <c r="BH126" i="13"/>
  <c r="BG126" i="13"/>
  <c r="BF126" i="13"/>
  <c r="BE126" i="13"/>
  <c r="T126" i="13"/>
  <c r="R126" i="13"/>
  <c r="P126" i="13"/>
  <c r="BK126" i="13"/>
  <c r="J126" i="13"/>
  <c r="BI123" i="13"/>
  <c r="BH123" i="13"/>
  <c r="BG123" i="13"/>
  <c r="BF123" i="13"/>
  <c r="T123" i="13"/>
  <c r="R123" i="13"/>
  <c r="P123" i="13"/>
  <c r="BK123" i="13"/>
  <c r="J123" i="13"/>
  <c r="BE123" i="13" s="1"/>
  <c r="BI121" i="13"/>
  <c r="BH121" i="13"/>
  <c r="BG121" i="13"/>
  <c r="BF121" i="13"/>
  <c r="T121" i="13"/>
  <c r="R121" i="13"/>
  <c r="P121" i="13"/>
  <c r="BK121" i="13"/>
  <c r="BK120" i="13" s="1"/>
  <c r="J121" i="13"/>
  <c r="BE121" i="13" s="1"/>
  <c r="J114" i="13"/>
  <c r="F114" i="13"/>
  <c r="F112" i="13"/>
  <c r="E110" i="13"/>
  <c r="J59" i="13"/>
  <c r="F59" i="13"/>
  <c r="F57" i="13"/>
  <c r="E55" i="13"/>
  <c r="J22" i="13"/>
  <c r="E22" i="13"/>
  <c r="F115" i="13" s="1"/>
  <c r="J21" i="13"/>
  <c r="J16" i="13"/>
  <c r="J112" i="13" s="1"/>
  <c r="E7" i="13"/>
  <c r="P142" i="12"/>
  <c r="AY65" i="1"/>
  <c r="AX65" i="1"/>
  <c r="BI143" i="12"/>
  <c r="BH143" i="12"/>
  <c r="BG143" i="12"/>
  <c r="BF143" i="12"/>
  <c r="BE143" i="12"/>
  <c r="T143" i="12"/>
  <c r="T142" i="12" s="1"/>
  <c r="R143" i="12"/>
  <c r="R142" i="12" s="1"/>
  <c r="P143" i="12"/>
  <c r="BK143" i="12"/>
  <c r="BK142" i="12" s="1"/>
  <c r="J142" i="12" s="1"/>
  <c r="J67" i="12" s="1"/>
  <c r="J143" i="12"/>
  <c r="BI140" i="12"/>
  <c r="BH140" i="12"/>
  <c r="BG140" i="12"/>
  <c r="BF140" i="12"/>
  <c r="T140" i="12"/>
  <c r="R140" i="12"/>
  <c r="P140" i="12"/>
  <c r="BK140" i="12"/>
  <c r="J140" i="12"/>
  <c r="BE140" i="12" s="1"/>
  <c r="BI138" i="12"/>
  <c r="BH138" i="12"/>
  <c r="BG138" i="12"/>
  <c r="BF138" i="12"/>
  <c r="T138" i="12"/>
  <c r="R138" i="12"/>
  <c r="P138" i="12"/>
  <c r="BK138" i="12"/>
  <c r="J138" i="12"/>
  <c r="BE138" i="12" s="1"/>
  <c r="BI136" i="12"/>
  <c r="BH136" i="12"/>
  <c r="BG136" i="12"/>
  <c r="BF136" i="12"/>
  <c r="T136" i="12"/>
  <c r="R136" i="12"/>
  <c r="P136" i="12"/>
  <c r="BK136" i="12"/>
  <c r="J136" i="12"/>
  <c r="BE136" i="12" s="1"/>
  <c r="BI134" i="12"/>
  <c r="BH134" i="12"/>
  <c r="BG134" i="12"/>
  <c r="BF134" i="12"/>
  <c r="T134" i="12"/>
  <c r="R134" i="12"/>
  <c r="P134" i="12"/>
  <c r="BK134" i="12"/>
  <c r="J134" i="12"/>
  <c r="BE134" i="12" s="1"/>
  <c r="BI132" i="12"/>
  <c r="BH132" i="12"/>
  <c r="BG132" i="12"/>
  <c r="BF132" i="12"/>
  <c r="T132" i="12"/>
  <c r="R132" i="12"/>
  <c r="P132" i="12"/>
  <c r="BK132" i="12"/>
  <c r="J132" i="12"/>
  <c r="BE132" i="12" s="1"/>
  <c r="BI130" i="12"/>
  <c r="BH130" i="12"/>
  <c r="BG130" i="12"/>
  <c r="BF130" i="12"/>
  <c r="BE130" i="12"/>
  <c r="T130" i="12"/>
  <c r="R130" i="12"/>
  <c r="P130" i="12"/>
  <c r="BK130" i="12"/>
  <c r="J130" i="12"/>
  <c r="BI128" i="12"/>
  <c r="BH128" i="12"/>
  <c r="BG128" i="12"/>
  <c r="BF128" i="12"/>
  <c r="T128" i="12"/>
  <c r="R128" i="12"/>
  <c r="P128" i="12"/>
  <c r="BK128" i="12"/>
  <c r="J128" i="12"/>
  <c r="BE128" i="12" s="1"/>
  <c r="BI126" i="12"/>
  <c r="BH126" i="12"/>
  <c r="BG126" i="12"/>
  <c r="BF126" i="12"/>
  <c r="BE126" i="12"/>
  <c r="T126" i="12"/>
  <c r="R126" i="12"/>
  <c r="P126" i="12"/>
  <c r="BK126" i="12"/>
  <c r="J126" i="12"/>
  <c r="BI124" i="12"/>
  <c r="BH124" i="12"/>
  <c r="BG124" i="12"/>
  <c r="BF124" i="12"/>
  <c r="T124" i="12"/>
  <c r="R124" i="12"/>
  <c r="P124" i="12"/>
  <c r="BK124" i="12"/>
  <c r="J124" i="12"/>
  <c r="BE124" i="12" s="1"/>
  <c r="BI122" i="12"/>
  <c r="BH122" i="12"/>
  <c r="BG122" i="12"/>
  <c r="BF122" i="12"/>
  <c r="T122" i="12"/>
  <c r="R122" i="12"/>
  <c r="P122" i="12"/>
  <c r="BK122" i="12"/>
  <c r="J122" i="12"/>
  <c r="BE122" i="12" s="1"/>
  <c r="BI120" i="12"/>
  <c r="BH120" i="12"/>
  <c r="BG120" i="12"/>
  <c r="BF120" i="12"/>
  <c r="T120" i="12"/>
  <c r="R120" i="12"/>
  <c r="P120" i="12"/>
  <c r="BK120" i="12"/>
  <c r="J120" i="12"/>
  <c r="BE120" i="12" s="1"/>
  <c r="BI118" i="12"/>
  <c r="BH118" i="12"/>
  <c r="BG118" i="12"/>
  <c r="BF118" i="12"/>
  <c r="T118" i="12"/>
  <c r="R118" i="12"/>
  <c r="P118" i="12"/>
  <c r="BK118" i="12"/>
  <c r="J118" i="12"/>
  <c r="BE118" i="12" s="1"/>
  <c r="BI116" i="12"/>
  <c r="BH116" i="12"/>
  <c r="BG116" i="12"/>
  <c r="BF116" i="12"/>
  <c r="T116" i="12"/>
  <c r="R116" i="12"/>
  <c r="P116" i="12"/>
  <c r="BK116" i="12"/>
  <c r="J116" i="12"/>
  <c r="BE116" i="12" s="1"/>
  <c r="BI114" i="12"/>
  <c r="BH114" i="12"/>
  <c r="BG114" i="12"/>
  <c r="BF114" i="12"/>
  <c r="BE114" i="12"/>
  <c r="T114" i="12"/>
  <c r="R114" i="12"/>
  <c r="P114" i="12"/>
  <c r="BK114" i="12"/>
  <c r="J114" i="12"/>
  <c r="BI112" i="12"/>
  <c r="BH112" i="12"/>
  <c r="BG112" i="12"/>
  <c r="BF112" i="12"/>
  <c r="T112" i="12"/>
  <c r="R112" i="12"/>
  <c r="P112" i="12"/>
  <c r="BK112" i="12"/>
  <c r="J112" i="12"/>
  <c r="BE112" i="12" s="1"/>
  <c r="BI110" i="12"/>
  <c r="BH110" i="12"/>
  <c r="BG110" i="12"/>
  <c r="BF110" i="12"/>
  <c r="BE110" i="12"/>
  <c r="T110" i="12"/>
  <c r="R110" i="12"/>
  <c r="P110" i="12"/>
  <c r="BK110" i="12"/>
  <c r="J110" i="12"/>
  <c r="BI108" i="12"/>
  <c r="BH108" i="12"/>
  <c r="BG108" i="12"/>
  <c r="BF108" i="12"/>
  <c r="T108" i="12"/>
  <c r="R108" i="12"/>
  <c r="P108" i="12"/>
  <c r="BK108" i="12"/>
  <c r="J108" i="12"/>
  <c r="BE108" i="12" s="1"/>
  <c r="BI106" i="12"/>
  <c r="BH106" i="12"/>
  <c r="BG106" i="12"/>
  <c r="BF106" i="12"/>
  <c r="T106" i="12"/>
  <c r="R106" i="12"/>
  <c r="P106" i="12"/>
  <c r="BK106" i="12"/>
  <c r="J106" i="12"/>
  <c r="BE106" i="12" s="1"/>
  <c r="BI104" i="12"/>
  <c r="BH104" i="12"/>
  <c r="BG104" i="12"/>
  <c r="BF104" i="12"/>
  <c r="T104" i="12"/>
  <c r="R104" i="12"/>
  <c r="P104" i="12"/>
  <c r="BK104" i="12"/>
  <c r="J104" i="12"/>
  <c r="BE104" i="12" s="1"/>
  <c r="BI102" i="12"/>
  <c r="BH102" i="12"/>
  <c r="BG102" i="12"/>
  <c r="BF102" i="12"/>
  <c r="T102" i="12"/>
  <c r="R102" i="12"/>
  <c r="P102" i="12"/>
  <c r="BK102" i="12"/>
  <c r="J102" i="12"/>
  <c r="BE102" i="12" s="1"/>
  <c r="BI100" i="12"/>
  <c r="BH100" i="12"/>
  <c r="BG100" i="12"/>
  <c r="BF100" i="12"/>
  <c r="T100" i="12"/>
  <c r="R100" i="12"/>
  <c r="P100" i="12"/>
  <c r="BK100" i="12"/>
  <c r="J100" i="12"/>
  <c r="BE100" i="12" s="1"/>
  <c r="BI98" i="12"/>
  <c r="BH98" i="12"/>
  <c r="BG98" i="12"/>
  <c r="BF98" i="12"/>
  <c r="BE98" i="12"/>
  <c r="T98" i="12"/>
  <c r="R98" i="12"/>
  <c r="P98" i="12"/>
  <c r="P97" i="12" s="1"/>
  <c r="BK98" i="12"/>
  <c r="J98" i="12"/>
  <c r="BI95" i="12"/>
  <c r="BH95" i="12"/>
  <c r="BG95" i="12"/>
  <c r="BF95" i="12"/>
  <c r="T95" i="12"/>
  <c r="R95" i="12"/>
  <c r="P95" i="12"/>
  <c r="BK95" i="12"/>
  <c r="J95" i="12"/>
  <c r="BE95" i="12" s="1"/>
  <c r="BI93" i="12"/>
  <c r="F38" i="12" s="1"/>
  <c r="BD65" i="1" s="1"/>
  <c r="BH93" i="12"/>
  <c r="BG93" i="12"/>
  <c r="BF93" i="12"/>
  <c r="BE93" i="12"/>
  <c r="T93" i="12"/>
  <c r="T92" i="12" s="1"/>
  <c r="R93" i="12"/>
  <c r="P93" i="12"/>
  <c r="BK93" i="12"/>
  <c r="BK92" i="12" s="1"/>
  <c r="J93" i="12"/>
  <c r="J87" i="12"/>
  <c r="F87" i="12"/>
  <c r="J85" i="12"/>
  <c r="F85" i="12"/>
  <c r="E83" i="12"/>
  <c r="J59" i="12"/>
  <c r="F59" i="12"/>
  <c r="F57" i="12"/>
  <c r="E55" i="12"/>
  <c r="J22" i="12"/>
  <c r="E22" i="12"/>
  <c r="F60" i="12" s="1"/>
  <c r="J21" i="12"/>
  <c r="J16" i="12"/>
  <c r="J57" i="12" s="1"/>
  <c r="E7" i="12"/>
  <c r="E77" i="12" s="1"/>
  <c r="AY64" i="1"/>
  <c r="AX64" i="1"/>
  <c r="BI843" i="11"/>
  <c r="BH843" i="11"/>
  <c r="BG843" i="11"/>
  <c r="BF843" i="11"/>
  <c r="T843" i="11"/>
  <c r="T842" i="11" s="1"/>
  <c r="T841" i="11" s="1"/>
  <c r="R843" i="11"/>
  <c r="R842" i="11" s="1"/>
  <c r="R841" i="11" s="1"/>
  <c r="P843" i="11"/>
  <c r="P842" i="11" s="1"/>
  <c r="P841" i="11" s="1"/>
  <c r="BK843" i="11"/>
  <c r="BK842" i="11" s="1"/>
  <c r="J843" i="11"/>
  <c r="BE843" i="11" s="1"/>
  <c r="BI838" i="11"/>
  <c r="BH838" i="11"/>
  <c r="BG838" i="11"/>
  <c r="BF838" i="11"/>
  <c r="T838" i="11"/>
  <c r="R838" i="11"/>
  <c r="P838" i="11"/>
  <c r="BK838" i="11"/>
  <c r="J838" i="11"/>
  <c r="BE838" i="11" s="1"/>
  <c r="BI835" i="11"/>
  <c r="BH835" i="11"/>
  <c r="BG835" i="11"/>
  <c r="BF835" i="11"/>
  <c r="BE835" i="11"/>
  <c r="T835" i="11"/>
  <c r="T834" i="11" s="1"/>
  <c r="R835" i="11"/>
  <c r="P835" i="11"/>
  <c r="BK835" i="11"/>
  <c r="BK834" i="11" s="1"/>
  <c r="J834" i="11" s="1"/>
  <c r="J76" i="11" s="1"/>
  <c r="J835" i="11"/>
  <c r="BI831" i="11"/>
  <c r="BH831" i="11"/>
  <c r="BG831" i="11"/>
  <c r="BF831" i="11"/>
  <c r="T831" i="11"/>
  <c r="R831" i="11"/>
  <c r="P831" i="11"/>
  <c r="BK831" i="11"/>
  <c r="J831" i="11"/>
  <c r="BE831" i="11" s="1"/>
  <c r="BI828" i="11"/>
  <c r="BH828" i="11"/>
  <c r="BG828" i="11"/>
  <c r="BF828" i="11"/>
  <c r="BE828" i="11"/>
  <c r="T828" i="11"/>
  <c r="R828" i="11"/>
  <c r="P828" i="11"/>
  <c r="BK828" i="11"/>
  <c r="J828" i="11"/>
  <c r="BI825" i="11"/>
  <c r="BH825" i="11"/>
  <c r="BG825" i="11"/>
  <c r="BF825" i="11"/>
  <c r="T825" i="11"/>
  <c r="R825" i="11"/>
  <c r="P825" i="11"/>
  <c r="BK825" i="11"/>
  <c r="J825" i="11"/>
  <c r="BE825" i="11" s="1"/>
  <c r="BI822" i="11"/>
  <c r="BH822" i="11"/>
  <c r="BG822" i="11"/>
  <c r="BF822" i="11"/>
  <c r="BE822" i="11"/>
  <c r="T822" i="11"/>
  <c r="R822" i="11"/>
  <c r="P822" i="11"/>
  <c r="BK822" i="11"/>
  <c r="J822" i="11"/>
  <c r="BI819" i="11"/>
  <c r="BH819" i="11"/>
  <c r="BG819" i="11"/>
  <c r="BF819" i="11"/>
  <c r="T819" i="11"/>
  <c r="R819" i="11"/>
  <c r="P819" i="11"/>
  <c r="BK819" i="11"/>
  <c r="J819" i="11"/>
  <c r="BE819" i="11" s="1"/>
  <c r="BI816" i="11"/>
  <c r="BH816" i="11"/>
  <c r="BG816" i="11"/>
  <c r="BF816" i="11"/>
  <c r="BE816" i="11"/>
  <c r="T816" i="11"/>
  <c r="R816" i="11"/>
  <c r="P816" i="11"/>
  <c r="BK816" i="11"/>
  <c r="J816" i="11"/>
  <c r="BI812" i="11"/>
  <c r="BH812" i="11"/>
  <c r="BG812" i="11"/>
  <c r="BF812" i="11"/>
  <c r="T812" i="11"/>
  <c r="R812" i="11"/>
  <c r="P812" i="11"/>
  <c r="BK812" i="11"/>
  <c r="J812" i="11"/>
  <c r="BE812" i="11" s="1"/>
  <c r="BI806" i="11"/>
  <c r="BH806" i="11"/>
  <c r="BG806" i="11"/>
  <c r="BF806" i="11"/>
  <c r="BE806" i="11"/>
  <c r="T806" i="11"/>
  <c r="R806" i="11"/>
  <c r="P806" i="11"/>
  <c r="BK806" i="11"/>
  <c r="J806" i="11"/>
  <c r="BI797" i="11"/>
  <c r="BH797" i="11"/>
  <c r="BG797" i="11"/>
  <c r="BF797" i="11"/>
  <c r="T797" i="11"/>
  <c r="R797" i="11"/>
  <c r="P797" i="11"/>
  <c r="BK797" i="11"/>
  <c r="J797" i="11"/>
  <c r="BE797" i="11" s="1"/>
  <c r="BI793" i="11"/>
  <c r="BH793" i="11"/>
  <c r="BG793" i="11"/>
  <c r="BF793" i="11"/>
  <c r="BE793" i="11"/>
  <c r="T793" i="11"/>
  <c r="R793" i="11"/>
  <c r="P793" i="11"/>
  <c r="BK793" i="11"/>
  <c r="J793" i="11"/>
  <c r="BI787" i="11"/>
  <c r="BH787" i="11"/>
  <c r="BG787" i="11"/>
  <c r="BF787" i="11"/>
  <c r="T787" i="11"/>
  <c r="R787" i="11"/>
  <c r="P787" i="11"/>
  <c r="P786" i="11" s="1"/>
  <c r="BK787" i="11"/>
  <c r="J787" i="11"/>
  <c r="BE787" i="11" s="1"/>
  <c r="BI783" i="11"/>
  <c r="BH783" i="11"/>
  <c r="BG783" i="11"/>
  <c r="BF783" i="11"/>
  <c r="T783" i="11"/>
  <c r="R783" i="11"/>
  <c r="P783" i="11"/>
  <c r="BK783" i="11"/>
  <c r="J783" i="11"/>
  <c r="BE783" i="11" s="1"/>
  <c r="BI780" i="11"/>
  <c r="BH780" i="11"/>
  <c r="BG780" i="11"/>
  <c r="BF780" i="11"/>
  <c r="T780" i="11"/>
  <c r="R780" i="11"/>
  <c r="P780" i="11"/>
  <c r="BK780" i="11"/>
  <c r="J780" i="11"/>
  <c r="BE780" i="11" s="1"/>
  <c r="BI776" i="11"/>
  <c r="BH776" i="11"/>
  <c r="BG776" i="11"/>
  <c r="BF776" i="11"/>
  <c r="T776" i="11"/>
  <c r="R776" i="11"/>
  <c r="P776" i="11"/>
  <c r="BK776" i="11"/>
  <c r="J776" i="11"/>
  <c r="BE776" i="11" s="1"/>
  <c r="BI772" i="11"/>
  <c r="BH772" i="11"/>
  <c r="BG772" i="11"/>
  <c r="BF772" i="11"/>
  <c r="T772" i="11"/>
  <c r="R772" i="11"/>
  <c r="R771" i="11" s="1"/>
  <c r="P772" i="11"/>
  <c r="BK772" i="11"/>
  <c r="J772" i="11"/>
  <c r="BE772" i="11" s="1"/>
  <c r="BI768" i="11"/>
  <c r="BH768" i="11"/>
  <c r="BG768" i="11"/>
  <c r="BF768" i="11"/>
  <c r="BE768" i="11"/>
  <c r="T768" i="11"/>
  <c r="R768" i="11"/>
  <c r="P768" i="11"/>
  <c r="BK768" i="11"/>
  <c r="J768" i="11"/>
  <c r="BI765" i="11"/>
  <c r="BH765" i="11"/>
  <c r="BG765" i="11"/>
  <c r="BF765" i="11"/>
  <c r="T765" i="11"/>
  <c r="R765" i="11"/>
  <c r="P765" i="11"/>
  <c r="BK765" i="11"/>
  <c r="J765" i="11"/>
  <c r="BE765" i="11" s="1"/>
  <c r="BI762" i="11"/>
  <c r="BH762" i="11"/>
  <c r="BG762" i="11"/>
  <c r="BF762" i="11"/>
  <c r="BE762" i="11"/>
  <c r="T762" i="11"/>
  <c r="R762" i="11"/>
  <c r="P762" i="11"/>
  <c r="BK762" i="11"/>
  <c r="J762" i="11"/>
  <c r="BI759" i="11"/>
  <c r="BH759" i="11"/>
  <c r="BG759" i="11"/>
  <c r="BF759" i="11"/>
  <c r="T759" i="11"/>
  <c r="R759" i="11"/>
  <c r="P759" i="11"/>
  <c r="BK759" i="11"/>
  <c r="J759" i="11"/>
  <c r="BE759" i="11" s="1"/>
  <c r="BI755" i="11"/>
  <c r="BH755" i="11"/>
  <c r="BG755" i="11"/>
  <c r="BF755" i="11"/>
  <c r="BE755" i="11"/>
  <c r="T755" i="11"/>
  <c r="R755" i="11"/>
  <c r="P755" i="11"/>
  <c r="BK755" i="11"/>
  <c r="J755" i="11"/>
  <c r="BI751" i="11"/>
  <c r="BH751" i="11"/>
  <c r="BG751" i="11"/>
  <c r="BF751" i="11"/>
  <c r="T751" i="11"/>
  <c r="R751" i="11"/>
  <c r="P751" i="11"/>
  <c r="BK751" i="11"/>
  <c r="J751" i="11"/>
  <c r="BE751" i="11" s="1"/>
  <c r="BI747" i="11"/>
  <c r="BH747" i="11"/>
  <c r="BG747" i="11"/>
  <c r="BF747" i="11"/>
  <c r="BE747" i="11"/>
  <c r="T747" i="11"/>
  <c r="R747" i="11"/>
  <c r="P747" i="11"/>
  <c r="BK747" i="11"/>
  <c r="J747" i="11"/>
  <c r="BI743" i="11"/>
  <c r="BH743" i="11"/>
  <c r="BG743" i="11"/>
  <c r="BF743" i="11"/>
  <c r="T743" i="11"/>
  <c r="R743" i="11"/>
  <c r="P743" i="11"/>
  <c r="BK743" i="11"/>
  <c r="J743" i="11"/>
  <c r="BE743" i="11" s="1"/>
  <c r="BI739" i="11"/>
  <c r="BH739" i="11"/>
  <c r="BG739" i="11"/>
  <c r="BF739" i="11"/>
  <c r="BE739" i="11"/>
  <c r="T739" i="11"/>
  <c r="R739" i="11"/>
  <c r="P739" i="11"/>
  <c r="BK739" i="11"/>
  <c r="J739" i="11"/>
  <c r="BI736" i="11"/>
  <c r="BH736" i="11"/>
  <c r="BG736" i="11"/>
  <c r="BF736" i="11"/>
  <c r="T736" i="11"/>
  <c r="R736" i="11"/>
  <c r="P736" i="11"/>
  <c r="BK736" i="11"/>
  <c r="J736" i="11"/>
  <c r="BE736" i="11" s="1"/>
  <c r="BI733" i="11"/>
  <c r="BH733" i="11"/>
  <c r="BG733" i="11"/>
  <c r="BF733" i="11"/>
  <c r="BE733" i="11"/>
  <c r="T733" i="11"/>
  <c r="R733" i="11"/>
  <c r="P733" i="11"/>
  <c r="BK733" i="11"/>
  <c r="J733" i="11"/>
  <c r="BI730" i="11"/>
  <c r="BH730" i="11"/>
  <c r="BG730" i="11"/>
  <c r="BF730" i="11"/>
  <c r="T730" i="11"/>
  <c r="R730" i="11"/>
  <c r="P730" i="11"/>
  <c r="BK730" i="11"/>
  <c r="J730" i="11"/>
  <c r="BE730" i="11" s="1"/>
  <c r="BI727" i="11"/>
  <c r="BH727" i="11"/>
  <c r="BG727" i="11"/>
  <c r="BF727" i="11"/>
  <c r="BE727" i="11"/>
  <c r="T727" i="11"/>
  <c r="R727" i="11"/>
  <c r="P727" i="11"/>
  <c r="BK727" i="11"/>
  <c r="J727" i="11"/>
  <c r="BI724" i="11"/>
  <c r="BH724" i="11"/>
  <c r="BG724" i="11"/>
  <c r="BF724" i="11"/>
  <c r="T724" i="11"/>
  <c r="R724" i="11"/>
  <c r="P724" i="11"/>
  <c r="BK724" i="11"/>
  <c r="J724" i="11"/>
  <c r="BE724" i="11" s="1"/>
  <c r="BI720" i="11"/>
  <c r="BH720" i="11"/>
  <c r="BG720" i="11"/>
  <c r="BF720" i="11"/>
  <c r="BE720" i="11"/>
  <c r="T720" i="11"/>
  <c r="R720" i="11"/>
  <c r="P720" i="11"/>
  <c r="BK720" i="11"/>
  <c r="J720" i="11"/>
  <c r="BI716" i="11"/>
  <c r="BH716" i="11"/>
  <c r="BG716" i="11"/>
  <c r="BF716" i="11"/>
  <c r="T716" i="11"/>
  <c r="R716" i="11"/>
  <c r="P716" i="11"/>
  <c r="BK716" i="11"/>
  <c r="J716" i="11"/>
  <c r="BE716" i="11" s="1"/>
  <c r="BI712" i="11"/>
  <c r="BH712" i="11"/>
  <c r="BG712" i="11"/>
  <c r="BF712" i="11"/>
  <c r="BE712" i="11"/>
  <c r="T712" i="11"/>
  <c r="R712" i="11"/>
  <c r="P712" i="11"/>
  <c r="BK712" i="11"/>
  <c r="J712" i="11"/>
  <c r="BI708" i="11"/>
  <c r="BH708" i="11"/>
  <c r="BG708" i="11"/>
  <c r="BF708" i="11"/>
  <c r="T708" i="11"/>
  <c r="R708" i="11"/>
  <c r="P708" i="11"/>
  <c r="BK708" i="11"/>
  <c r="J708" i="11"/>
  <c r="BE708" i="11" s="1"/>
  <c r="BI705" i="11"/>
  <c r="BH705" i="11"/>
  <c r="BG705" i="11"/>
  <c r="BF705" i="11"/>
  <c r="BE705" i="11"/>
  <c r="T705" i="11"/>
  <c r="R705" i="11"/>
  <c r="P705" i="11"/>
  <c r="BK705" i="11"/>
  <c r="J705" i="11"/>
  <c r="BI702" i="11"/>
  <c r="BH702" i="11"/>
  <c r="BG702" i="11"/>
  <c r="BF702" i="11"/>
  <c r="T702" i="11"/>
  <c r="R702" i="11"/>
  <c r="P702" i="11"/>
  <c r="BK702" i="11"/>
  <c r="J702" i="11"/>
  <c r="BE702" i="11" s="1"/>
  <c r="BI699" i="11"/>
  <c r="BH699" i="11"/>
  <c r="BG699" i="11"/>
  <c r="BF699" i="11"/>
  <c r="BE699" i="11"/>
  <c r="T699" i="11"/>
  <c r="R699" i="11"/>
  <c r="P699" i="11"/>
  <c r="BK699" i="11"/>
  <c r="J699" i="11"/>
  <c r="BI696" i="11"/>
  <c r="BH696" i="11"/>
  <c r="BG696" i="11"/>
  <c r="BF696" i="11"/>
  <c r="T696" i="11"/>
  <c r="R696" i="11"/>
  <c r="P696" i="11"/>
  <c r="BK696" i="11"/>
  <c r="J696" i="11"/>
  <c r="BE696" i="11" s="1"/>
  <c r="BI692" i="11"/>
  <c r="BH692" i="11"/>
  <c r="BG692" i="11"/>
  <c r="BF692" i="11"/>
  <c r="BE692" i="11"/>
  <c r="T692" i="11"/>
  <c r="R692" i="11"/>
  <c r="P692" i="11"/>
  <c r="BK692" i="11"/>
  <c r="J692" i="11"/>
  <c r="BI689" i="11"/>
  <c r="BH689" i="11"/>
  <c r="BG689" i="11"/>
  <c r="BF689" i="11"/>
  <c r="T689" i="11"/>
  <c r="R689" i="11"/>
  <c r="P689" i="11"/>
  <c r="BK689" i="11"/>
  <c r="J689" i="11"/>
  <c r="BE689" i="11" s="1"/>
  <c r="BI686" i="11"/>
  <c r="BH686" i="11"/>
  <c r="BG686" i="11"/>
  <c r="BF686" i="11"/>
  <c r="BE686" i="11"/>
  <c r="T686" i="11"/>
  <c r="R686" i="11"/>
  <c r="P686" i="11"/>
  <c r="BK686" i="11"/>
  <c r="J686" i="11"/>
  <c r="BI683" i="11"/>
  <c r="BH683" i="11"/>
  <c r="BG683" i="11"/>
  <c r="BF683" i="11"/>
  <c r="T683" i="11"/>
  <c r="R683" i="11"/>
  <c r="P683" i="11"/>
  <c r="BK683" i="11"/>
  <c r="J683" i="11"/>
  <c r="BE683" i="11" s="1"/>
  <c r="BI680" i="11"/>
  <c r="BH680" i="11"/>
  <c r="BG680" i="11"/>
  <c r="BF680" i="11"/>
  <c r="BE680" i="11"/>
  <c r="T680" i="11"/>
  <c r="R680" i="11"/>
  <c r="P680" i="11"/>
  <c r="BK680" i="11"/>
  <c r="J680" i="11"/>
  <c r="BI676" i="11"/>
  <c r="BH676" i="11"/>
  <c r="BG676" i="11"/>
  <c r="BF676" i="11"/>
  <c r="T676" i="11"/>
  <c r="R676" i="11"/>
  <c r="P676" i="11"/>
  <c r="BK676" i="11"/>
  <c r="J676" i="11"/>
  <c r="BE676" i="11" s="1"/>
  <c r="BI672" i="11"/>
  <c r="BH672" i="11"/>
  <c r="BG672" i="11"/>
  <c r="BF672" i="11"/>
  <c r="BE672" i="11"/>
  <c r="T672" i="11"/>
  <c r="R672" i="11"/>
  <c r="P672" i="11"/>
  <c r="BK672" i="11"/>
  <c r="J672" i="11"/>
  <c r="BI668" i="11"/>
  <c r="BH668" i="11"/>
  <c r="BG668" i="11"/>
  <c r="BF668" i="11"/>
  <c r="T668" i="11"/>
  <c r="R668" i="11"/>
  <c r="P668" i="11"/>
  <c r="BK668" i="11"/>
  <c r="J668" i="11"/>
  <c r="BE668" i="11" s="1"/>
  <c r="BI664" i="11"/>
  <c r="BH664" i="11"/>
  <c r="BG664" i="11"/>
  <c r="BF664" i="11"/>
  <c r="BE664" i="11"/>
  <c r="T664" i="11"/>
  <c r="R664" i="11"/>
  <c r="P664" i="11"/>
  <c r="BK664" i="11"/>
  <c r="J664" i="11"/>
  <c r="BI660" i="11"/>
  <c r="BH660" i="11"/>
  <c r="BG660" i="11"/>
  <c r="BF660" i="11"/>
  <c r="T660" i="11"/>
  <c r="R660" i="11"/>
  <c r="P660" i="11"/>
  <c r="BK660" i="11"/>
  <c r="J660" i="11"/>
  <c r="BE660" i="11" s="1"/>
  <c r="BI657" i="11"/>
  <c r="BH657" i="11"/>
  <c r="BG657" i="11"/>
  <c r="BF657" i="11"/>
  <c r="BE657" i="11"/>
  <c r="T657" i="11"/>
  <c r="R657" i="11"/>
  <c r="P657" i="11"/>
  <c r="BK657" i="11"/>
  <c r="J657" i="11"/>
  <c r="BI654" i="11"/>
  <c r="BH654" i="11"/>
  <c r="BG654" i="11"/>
  <c r="BF654" i="11"/>
  <c r="T654" i="11"/>
  <c r="R654" i="11"/>
  <c r="P654" i="11"/>
  <c r="BK654" i="11"/>
  <c r="J654" i="11"/>
  <c r="BE654" i="11" s="1"/>
  <c r="BI651" i="11"/>
  <c r="BH651" i="11"/>
  <c r="BG651" i="11"/>
  <c r="BF651" i="11"/>
  <c r="BE651" i="11"/>
  <c r="T651" i="11"/>
  <c r="R651" i="11"/>
  <c r="P651" i="11"/>
  <c r="BK651" i="11"/>
  <c r="J651" i="11"/>
  <c r="BI647" i="11"/>
  <c r="BH647" i="11"/>
  <c r="BG647" i="11"/>
  <c r="BF647" i="11"/>
  <c r="T647" i="11"/>
  <c r="R647" i="11"/>
  <c r="P647" i="11"/>
  <c r="BK647" i="11"/>
  <c r="J647" i="11"/>
  <c r="BE647" i="11" s="1"/>
  <c r="BI644" i="11"/>
  <c r="BH644" i="11"/>
  <c r="BG644" i="11"/>
  <c r="BF644" i="11"/>
  <c r="BE644" i="11"/>
  <c r="T644" i="11"/>
  <c r="R644" i="11"/>
  <c r="P644" i="11"/>
  <c r="BK644" i="11"/>
  <c r="J644" i="11"/>
  <c r="BI640" i="11"/>
  <c r="BH640" i="11"/>
  <c r="BG640" i="11"/>
  <c r="BF640" i="11"/>
  <c r="T640" i="11"/>
  <c r="R640" i="11"/>
  <c r="P640" i="11"/>
  <c r="BK640" i="11"/>
  <c r="J640" i="11"/>
  <c r="BE640" i="11" s="1"/>
  <c r="BI637" i="11"/>
  <c r="BH637" i="11"/>
  <c r="BG637" i="11"/>
  <c r="BF637" i="11"/>
  <c r="BE637" i="11"/>
  <c r="T637" i="11"/>
  <c r="R637" i="11"/>
  <c r="P637" i="11"/>
  <c r="BK637" i="11"/>
  <c r="J637" i="11"/>
  <c r="BI633" i="11"/>
  <c r="BH633" i="11"/>
  <c r="BG633" i="11"/>
  <c r="BF633" i="11"/>
  <c r="T633" i="11"/>
  <c r="R633" i="11"/>
  <c r="P633" i="11"/>
  <c r="BK633" i="11"/>
  <c r="J633" i="11"/>
  <c r="BE633" i="11" s="1"/>
  <c r="BI630" i="11"/>
  <c r="BH630" i="11"/>
  <c r="BG630" i="11"/>
  <c r="BF630" i="11"/>
  <c r="BE630" i="11"/>
  <c r="T630" i="11"/>
  <c r="R630" i="11"/>
  <c r="P630" i="11"/>
  <c r="BK630" i="11"/>
  <c r="J630" i="11"/>
  <c r="BI626" i="11"/>
  <c r="BH626" i="11"/>
  <c r="BG626" i="11"/>
  <c r="BF626" i="11"/>
  <c r="T626" i="11"/>
  <c r="R626" i="11"/>
  <c r="P626" i="11"/>
  <c r="BK626" i="11"/>
  <c r="J626" i="11"/>
  <c r="BE626" i="11" s="1"/>
  <c r="BI623" i="11"/>
  <c r="BH623" i="11"/>
  <c r="BG623" i="11"/>
  <c r="BF623" i="11"/>
  <c r="BE623" i="11"/>
  <c r="T623" i="11"/>
  <c r="R623" i="11"/>
  <c r="P623" i="11"/>
  <c r="BK623" i="11"/>
  <c r="J623" i="11"/>
  <c r="BI619" i="11"/>
  <c r="BH619" i="11"/>
  <c r="BG619" i="11"/>
  <c r="BF619" i="11"/>
  <c r="T619" i="11"/>
  <c r="R619" i="11"/>
  <c r="P619" i="11"/>
  <c r="BK619" i="11"/>
  <c r="J619" i="11"/>
  <c r="BE619" i="11" s="1"/>
  <c r="BI615" i="11"/>
  <c r="BH615" i="11"/>
  <c r="BG615" i="11"/>
  <c r="BF615" i="11"/>
  <c r="BE615" i="11"/>
  <c r="T615" i="11"/>
  <c r="T614" i="11" s="1"/>
  <c r="R615" i="11"/>
  <c r="P615" i="11"/>
  <c r="BK615" i="11"/>
  <c r="BK614" i="11" s="1"/>
  <c r="J614" i="11" s="1"/>
  <c r="J73" i="11" s="1"/>
  <c r="J615" i="11"/>
  <c r="BI611" i="11"/>
  <c r="BH611" i="11"/>
  <c r="BG611" i="11"/>
  <c r="BF611" i="11"/>
  <c r="T611" i="11"/>
  <c r="R611" i="11"/>
  <c r="P611" i="11"/>
  <c r="BK611" i="11"/>
  <c r="J611" i="11"/>
  <c r="BE611" i="11" s="1"/>
  <c r="BI608" i="11"/>
  <c r="BH608" i="11"/>
  <c r="BG608" i="11"/>
  <c r="BF608" i="11"/>
  <c r="T608" i="11"/>
  <c r="R608" i="11"/>
  <c r="P608" i="11"/>
  <c r="BK608" i="11"/>
  <c r="J608" i="11"/>
  <c r="BE608" i="11" s="1"/>
  <c r="BI605" i="11"/>
  <c r="BH605" i="11"/>
  <c r="BG605" i="11"/>
  <c r="BF605" i="11"/>
  <c r="T605" i="11"/>
  <c r="R605" i="11"/>
  <c r="P605" i="11"/>
  <c r="BK605" i="11"/>
  <c r="J605" i="11"/>
  <c r="BE605" i="11" s="1"/>
  <c r="BI602" i="11"/>
  <c r="BH602" i="11"/>
  <c r="BG602" i="11"/>
  <c r="BF602" i="11"/>
  <c r="T602" i="11"/>
  <c r="R602" i="11"/>
  <c r="P602" i="11"/>
  <c r="BK602" i="11"/>
  <c r="BK601" i="11" s="1"/>
  <c r="J601" i="11" s="1"/>
  <c r="J72" i="11" s="1"/>
  <c r="J602" i="11"/>
  <c r="BE602" i="11" s="1"/>
  <c r="BI598" i="11"/>
  <c r="BH598" i="11"/>
  <c r="BG598" i="11"/>
  <c r="BF598" i="11"/>
  <c r="T598" i="11"/>
  <c r="R598" i="11"/>
  <c r="P598" i="11"/>
  <c r="BK598" i="11"/>
  <c r="J598" i="11"/>
  <c r="BE598" i="11" s="1"/>
  <c r="BI594" i="11"/>
  <c r="BH594" i="11"/>
  <c r="BG594" i="11"/>
  <c r="BF594" i="11"/>
  <c r="BE594" i="11"/>
  <c r="T594" i="11"/>
  <c r="R594" i="11"/>
  <c r="P594" i="11"/>
  <c r="BK594" i="11"/>
  <c r="J594" i="11"/>
  <c r="BI590" i="11"/>
  <c r="BH590" i="11"/>
  <c r="BG590" i="11"/>
  <c r="BF590" i="11"/>
  <c r="T590" i="11"/>
  <c r="R590" i="11"/>
  <c r="P590" i="11"/>
  <c r="BK590" i="11"/>
  <c r="J590" i="11"/>
  <c r="BE590" i="11" s="1"/>
  <c r="BI586" i="11"/>
  <c r="BH586" i="11"/>
  <c r="BG586" i="11"/>
  <c r="BF586" i="11"/>
  <c r="BE586" i="11"/>
  <c r="T586" i="11"/>
  <c r="R586" i="11"/>
  <c r="P586" i="11"/>
  <c r="BK586" i="11"/>
  <c r="J586" i="11"/>
  <c r="BI583" i="11"/>
  <c r="BH583" i="11"/>
  <c r="BG583" i="11"/>
  <c r="BF583" i="11"/>
  <c r="T583" i="11"/>
  <c r="R583" i="11"/>
  <c r="P583" i="11"/>
  <c r="BK583" i="11"/>
  <c r="J583" i="11"/>
  <c r="BE583" i="11" s="1"/>
  <c r="BI580" i="11"/>
  <c r="BH580" i="11"/>
  <c r="BG580" i="11"/>
  <c r="BF580" i="11"/>
  <c r="BE580" i="11"/>
  <c r="T580" i="11"/>
  <c r="R580" i="11"/>
  <c r="P580" i="11"/>
  <c r="BK580" i="11"/>
  <c r="J580" i="11"/>
  <c r="BI577" i="11"/>
  <c r="BH577" i="11"/>
  <c r="BG577" i="11"/>
  <c r="BF577" i="11"/>
  <c r="T577" i="11"/>
  <c r="R577" i="11"/>
  <c r="P577" i="11"/>
  <c r="BK577" i="11"/>
  <c r="J577" i="11"/>
  <c r="BE577" i="11" s="1"/>
  <c r="BI574" i="11"/>
  <c r="BH574" i="11"/>
  <c r="BG574" i="11"/>
  <c r="BF574" i="11"/>
  <c r="BE574" i="11"/>
  <c r="T574" i="11"/>
  <c r="R574" i="11"/>
  <c r="P574" i="11"/>
  <c r="BK574" i="11"/>
  <c r="J574" i="11"/>
  <c r="BI571" i="11"/>
  <c r="BH571" i="11"/>
  <c r="BG571" i="11"/>
  <c r="BF571" i="11"/>
  <c r="T571" i="11"/>
  <c r="R571" i="11"/>
  <c r="P571" i="11"/>
  <c r="BK571" i="11"/>
  <c r="J571" i="11"/>
  <c r="BE571" i="11" s="1"/>
  <c r="BI568" i="11"/>
  <c r="BH568" i="11"/>
  <c r="BG568" i="11"/>
  <c r="BF568" i="11"/>
  <c r="BE568" i="11"/>
  <c r="T568" i="11"/>
  <c r="R568" i="11"/>
  <c r="P568" i="11"/>
  <c r="BK568" i="11"/>
  <c r="J568" i="11"/>
  <c r="BI565" i="11"/>
  <c r="BH565" i="11"/>
  <c r="BG565" i="11"/>
  <c r="BF565" i="11"/>
  <c r="T565" i="11"/>
  <c r="R565" i="11"/>
  <c r="P565" i="11"/>
  <c r="BK565" i="11"/>
  <c r="J565" i="11"/>
  <c r="BE565" i="11" s="1"/>
  <c r="BI562" i="11"/>
  <c r="BH562" i="11"/>
  <c r="BG562" i="11"/>
  <c r="BF562" i="11"/>
  <c r="BE562" i="11"/>
  <c r="T562" i="11"/>
  <c r="R562" i="11"/>
  <c r="P562" i="11"/>
  <c r="BK562" i="11"/>
  <c r="J562" i="11"/>
  <c r="BI559" i="11"/>
  <c r="BH559" i="11"/>
  <c r="BG559" i="11"/>
  <c r="BF559" i="11"/>
  <c r="T559" i="11"/>
  <c r="R559" i="11"/>
  <c r="P559" i="11"/>
  <c r="BK559" i="11"/>
  <c r="J559" i="11"/>
  <c r="BE559" i="11" s="1"/>
  <c r="BI556" i="11"/>
  <c r="BH556" i="11"/>
  <c r="BG556" i="11"/>
  <c r="BF556" i="11"/>
  <c r="BE556" i="11"/>
  <c r="T556" i="11"/>
  <c r="R556" i="11"/>
  <c r="P556" i="11"/>
  <c r="BK556" i="11"/>
  <c r="J556" i="11"/>
  <c r="BI553" i="11"/>
  <c r="BH553" i="11"/>
  <c r="BG553" i="11"/>
  <c r="BF553" i="11"/>
  <c r="T553" i="11"/>
  <c r="R553" i="11"/>
  <c r="P553" i="11"/>
  <c r="BK553" i="11"/>
  <c r="J553" i="11"/>
  <c r="BE553" i="11" s="1"/>
  <c r="BI550" i="11"/>
  <c r="BH550" i="11"/>
  <c r="BG550" i="11"/>
  <c r="BF550" i="11"/>
  <c r="BE550" i="11"/>
  <c r="T550" i="11"/>
  <c r="R550" i="11"/>
  <c r="P550" i="11"/>
  <c r="BK550" i="11"/>
  <c r="J550" i="11"/>
  <c r="BI547" i="11"/>
  <c r="BH547" i="11"/>
  <c r="BG547" i="11"/>
  <c r="BF547" i="11"/>
  <c r="T547" i="11"/>
  <c r="R547" i="11"/>
  <c r="P547" i="11"/>
  <c r="BK547" i="11"/>
  <c r="J547" i="11"/>
  <c r="BE547" i="11" s="1"/>
  <c r="BI544" i="11"/>
  <c r="BH544" i="11"/>
  <c r="BG544" i="11"/>
  <c r="BF544" i="11"/>
  <c r="BE544" i="11"/>
  <c r="T544" i="11"/>
  <c r="R544" i="11"/>
  <c r="P544" i="11"/>
  <c r="BK544" i="11"/>
  <c r="J544" i="11"/>
  <c r="BI539" i="11"/>
  <c r="BH539" i="11"/>
  <c r="BG539" i="11"/>
  <c r="BF539" i="11"/>
  <c r="T539" i="11"/>
  <c r="R539" i="11"/>
  <c r="P539" i="11"/>
  <c r="BK539" i="11"/>
  <c r="J539" i="11"/>
  <c r="BE539" i="11" s="1"/>
  <c r="BI536" i="11"/>
  <c r="BH536" i="11"/>
  <c r="BG536" i="11"/>
  <c r="BF536" i="11"/>
  <c r="BE536" i="11"/>
  <c r="T536" i="11"/>
  <c r="R536" i="11"/>
  <c r="P536" i="11"/>
  <c r="BK536" i="11"/>
  <c r="J536" i="11"/>
  <c r="BI533" i="11"/>
  <c r="BH533" i="11"/>
  <c r="BG533" i="11"/>
  <c r="BF533" i="11"/>
  <c r="T533" i="11"/>
  <c r="R533" i="11"/>
  <c r="P533" i="11"/>
  <c r="BK533" i="11"/>
  <c r="J533" i="11"/>
  <c r="BE533" i="11" s="1"/>
  <c r="BI530" i="11"/>
  <c r="BH530" i="11"/>
  <c r="BG530" i="11"/>
  <c r="BF530" i="11"/>
  <c r="BE530" i="11"/>
  <c r="T530" i="11"/>
  <c r="R530" i="11"/>
  <c r="P530" i="11"/>
  <c r="BK530" i="11"/>
  <c r="J530" i="11"/>
  <c r="BI527" i="11"/>
  <c r="BH527" i="11"/>
  <c r="BG527" i="11"/>
  <c r="BF527" i="11"/>
  <c r="T527" i="11"/>
  <c r="R527" i="11"/>
  <c r="P527" i="11"/>
  <c r="BK527" i="11"/>
  <c r="J527" i="11"/>
  <c r="BE527" i="11" s="1"/>
  <c r="BI524" i="11"/>
  <c r="BH524" i="11"/>
  <c r="BG524" i="11"/>
  <c r="BF524" i="11"/>
  <c r="BE524" i="11"/>
  <c r="T524" i="11"/>
  <c r="R524" i="11"/>
  <c r="P524" i="11"/>
  <c r="BK524" i="11"/>
  <c r="J524" i="11"/>
  <c r="BI521" i="11"/>
  <c r="BH521" i="11"/>
  <c r="BG521" i="11"/>
  <c r="BF521" i="11"/>
  <c r="T521" i="11"/>
  <c r="R521" i="11"/>
  <c r="P521" i="11"/>
  <c r="BK521" i="11"/>
  <c r="J521" i="11"/>
  <c r="BE521" i="11" s="1"/>
  <c r="BI518" i="11"/>
  <c r="BH518" i="11"/>
  <c r="BG518" i="11"/>
  <c r="BF518" i="11"/>
  <c r="BE518" i="11"/>
  <c r="T518" i="11"/>
  <c r="R518" i="11"/>
  <c r="P518" i="11"/>
  <c r="BK518" i="11"/>
  <c r="J518" i="11"/>
  <c r="BI515" i="11"/>
  <c r="BH515" i="11"/>
  <c r="BG515" i="11"/>
  <c r="BF515" i="11"/>
  <c r="T515" i="11"/>
  <c r="R515" i="11"/>
  <c r="P515" i="11"/>
  <c r="BK515" i="11"/>
  <c r="J515" i="11"/>
  <c r="BE515" i="11" s="1"/>
  <c r="BI512" i="11"/>
  <c r="BH512" i="11"/>
  <c r="BG512" i="11"/>
  <c r="BF512" i="11"/>
  <c r="BE512" i="11"/>
  <c r="T512" i="11"/>
  <c r="R512" i="11"/>
  <c r="P512" i="11"/>
  <c r="BK512" i="11"/>
  <c r="J512" i="11"/>
  <c r="BI509" i="11"/>
  <c r="BH509" i="11"/>
  <c r="BG509" i="11"/>
  <c r="BF509" i="11"/>
  <c r="T509" i="11"/>
  <c r="R509" i="11"/>
  <c r="P509" i="11"/>
  <c r="BK509" i="11"/>
  <c r="J509" i="11"/>
  <c r="BE509" i="11" s="1"/>
  <c r="BI506" i="11"/>
  <c r="BH506" i="11"/>
  <c r="BG506" i="11"/>
  <c r="BF506" i="11"/>
  <c r="BE506" i="11"/>
  <c r="T506" i="11"/>
  <c r="R506" i="11"/>
  <c r="P506" i="11"/>
  <c r="BK506" i="11"/>
  <c r="J506" i="11"/>
  <c r="BI503" i="11"/>
  <c r="BH503" i="11"/>
  <c r="BG503" i="11"/>
  <c r="BF503" i="11"/>
  <c r="T503" i="11"/>
  <c r="R503" i="11"/>
  <c r="P503" i="11"/>
  <c r="BK503" i="11"/>
  <c r="J503" i="11"/>
  <c r="BE503" i="11" s="1"/>
  <c r="BI500" i="11"/>
  <c r="BH500" i="11"/>
  <c r="BG500" i="11"/>
  <c r="BF500" i="11"/>
  <c r="BE500" i="11"/>
  <c r="T500" i="11"/>
  <c r="R500" i="11"/>
  <c r="P500" i="11"/>
  <c r="BK500" i="11"/>
  <c r="J500" i="11"/>
  <c r="BI497" i="11"/>
  <c r="BH497" i="11"/>
  <c r="BG497" i="11"/>
  <c r="BF497" i="11"/>
  <c r="T497" i="11"/>
  <c r="R497" i="11"/>
  <c r="P497" i="11"/>
  <c r="BK497" i="11"/>
  <c r="J497" i="11"/>
  <c r="BE497" i="11" s="1"/>
  <c r="BI494" i="11"/>
  <c r="BH494" i="11"/>
  <c r="BG494" i="11"/>
  <c r="BF494" i="11"/>
  <c r="BE494" i="11"/>
  <c r="T494" i="11"/>
  <c r="R494" i="11"/>
  <c r="P494" i="11"/>
  <c r="BK494" i="11"/>
  <c r="J494" i="11"/>
  <c r="BI489" i="11"/>
  <c r="BH489" i="11"/>
  <c r="BG489" i="11"/>
  <c r="BF489" i="11"/>
  <c r="T489" i="11"/>
  <c r="R489" i="11"/>
  <c r="P489" i="11"/>
  <c r="BK489" i="11"/>
  <c r="J489" i="11"/>
  <c r="BE489" i="11" s="1"/>
  <c r="BI486" i="11"/>
  <c r="BH486" i="11"/>
  <c r="BG486" i="11"/>
  <c r="BF486" i="11"/>
  <c r="BE486" i="11"/>
  <c r="T486" i="11"/>
  <c r="R486" i="11"/>
  <c r="P486" i="11"/>
  <c r="BK486" i="11"/>
  <c r="J486" i="11"/>
  <c r="BI481" i="11"/>
  <c r="BH481" i="11"/>
  <c r="BG481" i="11"/>
  <c r="BF481" i="11"/>
  <c r="T481" i="11"/>
  <c r="R481" i="11"/>
  <c r="P481" i="11"/>
  <c r="BK481" i="11"/>
  <c r="J481" i="11"/>
  <c r="BE481" i="11" s="1"/>
  <c r="BI478" i="11"/>
  <c r="BH478" i="11"/>
  <c r="BG478" i="11"/>
  <c r="BF478" i="11"/>
  <c r="BE478" i="11"/>
  <c r="T478" i="11"/>
  <c r="R478" i="11"/>
  <c r="P478" i="11"/>
  <c r="BK478" i="11"/>
  <c r="J478" i="11"/>
  <c r="BI475" i="11"/>
  <c r="BH475" i="11"/>
  <c r="BG475" i="11"/>
  <c r="BF475" i="11"/>
  <c r="T475" i="11"/>
  <c r="R475" i="11"/>
  <c r="P475" i="11"/>
  <c r="BK475" i="11"/>
  <c r="J475" i="11"/>
  <c r="BE475" i="11" s="1"/>
  <c r="BI470" i="11"/>
  <c r="BH470" i="11"/>
  <c r="BG470" i="11"/>
  <c r="BF470" i="11"/>
  <c r="BE470" i="11"/>
  <c r="T470" i="11"/>
  <c r="R470" i="11"/>
  <c r="P470" i="11"/>
  <c r="BK470" i="11"/>
  <c r="J470" i="11"/>
  <c r="BI467" i="11"/>
  <c r="BH467" i="11"/>
  <c r="BG467" i="11"/>
  <c r="BF467" i="11"/>
  <c r="T467" i="11"/>
  <c r="R467" i="11"/>
  <c r="P467" i="11"/>
  <c r="BK467" i="11"/>
  <c r="J467" i="11"/>
  <c r="BE467" i="11" s="1"/>
  <c r="BI464" i="11"/>
  <c r="BH464" i="11"/>
  <c r="BG464" i="11"/>
  <c r="BF464" i="11"/>
  <c r="BE464" i="11"/>
  <c r="T464" i="11"/>
  <c r="R464" i="11"/>
  <c r="P464" i="11"/>
  <c r="BK464" i="11"/>
  <c r="J464" i="11"/>
  <c r="BI460" i="11"/>
  <c r="BH460" i="11"/>
  <c r="BG460" i="11"/>
  <c r="BF460" i="11"/>
  <c r="T460" i="11"/>
  <c r="R460" i="11"/>
  <c r="P460" i="11"/>
  <c r="BK460" i="11"/>
  <c r="J460" i="11"/>
  <c r="BE460" i="11" s="1"/>
  <c r="BI455" i="11"/>
  <c r="BH455" i="11"/>
  <c r="BG455" i="11"/>
  <c r="BF455" i="11"/>
  <c r="BE455" i="11"/>
  <c r="T455" i="11"/>
  <c r="R455" i="11"/>
  <c r="P455" i="11"/>
  <c r="BK455" i="11"/>
  <c r="J455" i="11"/>
  <c r="BI451" i="11"/>
  <c r="BH451" i="11"/>
  <c r="BG451" i="11"/>
  <c r="BF451" i="11"/>
  <c r="T451" i="11"/>
  <c r="R451" i="11"/>
  <c r="P451" i="11"/>
  <c r="BK451" i="11"/>
  <c r="J451" i="11"/>
  <c r="BE451" i="11" s="1"/>
  <c r="BI447" i="11"/>
  <c r="BH447" i="11"/>
  <c r="BG447" i="11"/>
  <c r="BF447" i="11"/>
  <c r="BE447" i="11"/>
  <c r="T447" i="11"/>
  <c r="R447" i="11"/>
  <c r="P447" i="11"/>
  <c r="BK447" i="11"/>
  <c r="J447" i="11"/>
  <c r="BI444" i="11"/>
  <c r="BH444" i="11"/>
  <c r="BG444" i="11"/>
  <c r="BF444" i="11"/>
  <c r="T444" i="11"/>
  <c r="R444" i="11"/>
  <c r="P444" i="11"/>
  <c r="BK444" i="11"/>
  <c r="J444" i="11"/>
  <c r="BE444" i="11" s="1"/>
  <c r="BI441" i="11"/>
  <c r="BH441" i="11"/>
  <c r="BG441" i="11"/>
  <c r="BF441" i="11"/>
  <c r="BE441" i="11"/>
  <c r="T441" i="11"/>
  <c r="R441" i="11"/>
  <c r="P441" i="11"/>
  <c r="BK441" i="11"/>
  <c r="J441" i="11"/>
  <c r="BI438" i="11"/>
  <c r="BH438" i="11"/>
  <c r="BG438" i="11"/>
  <c r="BF438" i="11"/>
  <c r="T438" i="11"/>
  <c r="R438" i="11"/>
  <c r="P438" i="11"/>
  <c r="BK438" i="11"/>
  <c r="J438" i="11"/>
  <c r="BE438" i="11" s="1"/>
  <c r="BI433" i="11"/>
  <c r="BH433" i="11"/>
  <c r="BG433" i="11"/>
  <c r="BF433" i="11"/>
  <c r="BE433" i="11"/>
  <c r="T433" i="11"/>
  <c r="R433" i="11"/>
  <c r="P433" i="11"/>
  <c r="BK433" i="11"/>
  <c r="J433" i="11"/>
  <c r="BI428" i="11"/>
  <c r="BH428" i="11"/>
  <c r="BG428" i="11"/>
  <c r="BF428" i="11"/>
  <c r="T428" i="11"/>
  <c r="R428" i="11"/>
  <c r="P428" i="11"/>
  <c r="BK428" i="11"/>
  <c r="J428" i="11"/>
  <c r="BE428" i="11" s="1"/>
  <c r="BI425" i="11"/>
  <c r="BH425" i="11"/>
  <c r="BG425" i="11"/>
  <c r="BF425" i="11"/>
  <c r="BE425" i="11"/>
  <c r="T425" i="11"/>
  <c r="R425" i="11"/>
  <c r="P425" i="11"/>
  <c r="BK425" i="11"/>
  <c r="J425" i="11"/>
  <c r="BI422" i="11"/>
  <c r="BH422" i="11"/>
  <c r="BG422" i="11"/>
  <c r="BF422" i="11"/>
  <c r="T422" i="11"/>
  <c r="R422" i="11"/>
  <c r="P422" i="11"/>
  <c r="BK422" i="11"/>
  <c r="J422" i="11"/>
  <c r="BE422" i="11" s="1"/>
  <c r="BI419" i="11"/>
  <c r="BH419" i="11"/>
  <c r="BG419" i="11"/>
  <c r="BF419" i="11"/>
  <c r="BE419" i="11"/>
  <c r="T419" i="11"/>
  <c r="R419" i="11"/>
  <c r="P419" i="11"/>
  <c r="BK419" i="11"/>
  <c r="J419" i="11"/>
  <c r="BI416" i="11"/>
  <c r="BH416" i="11"/>
  <c r="BG416" i="11"/>
  <c r="BF416" i="11"/>
  <c r="T416" i="11"/>
  <c r="R416" i="11"/>
  <c r="P416" i="11"/>
  <c r="BK416" i="11"/>
  <c r="J416" i="11"/>
  <c r="BE416" i="11" s="1"/>
  <c r="BI412" i="11"/>
  <c r="BH412" i="11"/>
  <c r="BG412" i="11"/>
  <c r="BF412" i="11"/>
  <c r="BE412" i="11"/>
  <c r="T412" i="11"/>
  <c r="R412" i="11"/>
  <c r="P412" i="11"/>
  <c r="BK412" i="11"/>
  <c r="J412" i="11"/>
  <c r="BI408" i="11"/>
  <c r="BH408" i="11"/>
  <c r="BG408" i="11"/>
  <c r="BF408" i="11"/>
  <c r="T408" i="11"/>
  <c r="R408" i="11"/>
  <c r="P408" i="11"/>
  <c r="BK408" i="11"/>
  <c r="J408" i="11"/>
  <c r="BE408" i="11" s="1"/>
  <c r="BI404" i="11"/>
  <c r="BH404" i="11"/>
  <c r="BG404" i="11"/>
  <c r="BF404" i="11"/>
  <c r="BE404" i="11"/>
  <c r="T404" i="11"/>
  <c r="R404" i="11"/>
  <c r="P404" i="11"/>
  <c r="BK404" i="11"/>
  <c r="J404" i="11"/>
  <c r="BI400" i="11"/>
  <c r="BH400" i="11"/>
  <c r="BG400" i="11"/>
  <c r="BF400" i="11"/>
  <c r="T400" i="11"/>
  <c r="R400" i="11"/>
  <c r="P400" i="11"/>
  <c r="BK400" i="11"/>
  <c r="J400" i="11"/>
  <c r="BE400" i="11" s="1"/>
  <c r="BI397" i="11"/>
  <c r="BH397" i="11"/>
  <c r="BG397" i="11"/>
  <c r="BF397" i="11"/>
  <c r="BE397" i="11"/>
  <c r="T397" i="11"/>
  <c r="R397" i="11"/>
  <c r="P397" i="11"/>
  <c r="BK397" i="11"/>
  <c r="J397" i="11"/>
  <c r="BI394" i="11"/>
  <c r="BH394" i="11"/>
  <c r="BG394" i="11"/>
  <c r="BF394" i="11"/>
  <c r="T394" i="11"/>
  <c r="R394" i="11"/>
  <c r="P394" i="11"/>
  <c r="BK394" i="11"/>
  <c r="J394" i="11"/>
  <c r="BE394" i="11" s="1"/>
  <c r="BI390" i="11"/>
  <c r="BH390" i="11"/>
  <c r="BG390" i="11"/>
  <c r="BF390" i="11"/>
  <c r="BE390" i="11"/>
  <c r="T390" i="11"/>
  <c r="R390" i="11"/>
  <c r="P390" i="11"/>
  <c r="BK390" i="11"/>
  <c r="J390" i="11"/>
  <c r="BI386" i="11"/>
  <c r="BH386" i="11"/>
  <c r="BG386" i="11"/>
  <c r="BF386" i="11"/>
  <c r="T386" i="11"/>
  <c r="R386" i="11"/>
  <c r="P386" i="11"/>
  <c r="BK386" i="11"/>
  <c r="J386" i="11"/>
  <c r="BE386" i="11" s="1"/>
  <c r="BI382" i="11"/>
  <c r="BH382" i="11"/>
  <c r="BG382" i="11"/>
  <c r="BF382" i="11"/>
  <c r="BE382" i="11"/>
  <c r="T382" i="11"/>
  <c r="R382" i="11"/>
  <c r="P382" i="11"/>
  <c r="BK382" i="11"/>
  <c r="J382" i="11"/>
  <c r="BI378" i="11"/>
  <c r="BH378" i="11"/>
  <c r="BG378" i="11"/>
  <c r="BF378" i="11"/>
  <c r="T378" i="11"/>
  <c r="R378" i="11"/>
  <c r="P378" i="11"/>
  <c r="BK378" i="11"/>
  <c r="J378" i="11"/>
  <c r="BE378" i="11" s="1"/>
  <c r="BI374" i="11"/>
  <c r="BH374" i="11"/>
  <c r="BG374" i="11"/>
  <c r="BF374" i="11"/>
  <c r="BE374" i="11"/>
  <c r="T374" i="11"/>
  <c r="R374" i="11"/>
  <c r="P374" i="11"/>
  <c r="BK374" i="11"/>
  <c r="J374" i="11"/>
  <c r="BI370" i="11"/>
  <c r="BH370" i="11"/>
  <c r="BG370" i="11"/>
  <c r="BF370" i="11"/>
  <c r="T370" i="11"/>
  <c r="R370" i="11"/>
  <c r="P370" i="11"/>
  <c r="BK370" i="11"/>
  <c r="J370" i="11"/>
  <c r="BE370" i="11" s="1"/>
  <c r="BI367" i="11"/>
  <c r="BH367" i="11"/>
  <c r="BG367" i="11"/>
  <c r="BF367" i="11"/>
  <c r="BE367" i="11"/>
  <c r="T367" i="11"/>
  <c r="R367" i="11"/>
  <c r="P367" i="11"/>
  <c r="BK367" i="11"/>
  <c r="J367" i="11"/>
  <c r="BI364" i="11"/>
  <c r="BH364" i="11"/>
  <c r="BG364" i="11"/>
  <c r="BF364" i="11"/>
  <c r="T364" i="11"/>
  <c r="R364" i="11"/>
  <c r="P364" i="11"/>
  <c r="BK364" i="11"/>
  <c r="J364" i="11"/>
  <c r="BE364" i="11" s="1"/>
  <c r="BI361" i="11"/>
  <c r="BH361" i="11"/>
  <c r="BG361" i="11"/>
  <c r="BF361" i="11"/>
  <c r="BE361" i="11"/>
  <c r="T361" i="11"/>
  <c r="R361" i="11"/>
  <c r="P361" i="11"/>
  <c r="BK361" i="11"/>
  <c r="J361" i="11"/>
  <c r="BI358" i="11"/>
  <c r="BH358" i="11"/>
  <c r="BG358" i="11"/>
  <c r="BF358" i="11"/>
  <c r="T358" i="11"/>
  <c r="R358" i="11"/>
  <c r="P358" i="11"/>
  <c r="BK358" i="11"/>
  <c r="J358" i="11"/>
  <c r="BE358" i="11" s="1"/>
  <c r="BI355" i="11"/>
  <c r="BH355" i="11"/>
  <c r="BG355" i="11"/>
  <c r="BF355" i="11"/>
  <c r="BE355" i="11"/>
  <c r="T355" i="11"/>
  <c r="R355" i="11"/>
  <c r="P355" i="11"/>
  <c r="BK355" i="11"/>
  <c r="J355" i="11"/>
  <c r="BI352" i="11"/>
  <c r="BH352" i="11"/>
  <c r="BG352" i="11"/>
  <c r="BF352" i="11"/>
  <c r="T352" i="11"/>
  <c r="R352" i="11"/>
  <c r="P352" i="11"/>
  <c r="P351" i="11" s="1"/>
  <c r="BK352" i="11"/>
  <c r="J352" i="11"/>
  <c r="BE352" i="11" s="1"/>
  <c r="BI348" i="11"/>
  <c r="BH348" i="11"/>
  <c r="BG348" i="11"/>
  <c r="BF348" i="11"/>
  <c r="T348" i="11"/>
  <c r="R348" i="11"/>
  <c r="P348" i="11"/>
  <c r="BK348" i="11"/>
  <c r="J348" i="11"/>
  <c r="BE348" i="11" s="1"/>
  <c r="BI344" i="11"/>
  <c r="BH344" i="11"/>
  <c r="BG344" i="11"/>
  <c r="BF344" i="11"/>
  <c r="T344" i="11"/>
  <c r="R344" i="11"/>
  <c r="P344" i="11"/>
  <c r="BK344" i="11"/>
  <c r="J344" i="11"/>
  <c r="BE344" i="11" s="1"/>
  <c r="BI340" i="11"/>
  <c r="BH340" i="11"/>
  <c r="BG340" i="11"/>
  <c r="BF340" i="11"/>
  <c r="T340" i="11"/>
  <c r="R340" i="11"/>
  <c r="P340" i="11"/>
  <c r="BK340" i="11"/>
  <c r="J340" i="11"/>
  <c r="BE340" i="11" s="1"/>
  <c r="BI337" i="11"/>
  <c r="BH337" i="11"/>
  <c r="BG337" i="11"/>
  <c r="BF337" i="11"/>
  <c r="T337" i="11"/>
  <c r="R337" i="11"/>
  <c r="P337" i="11"/>
  <c r="BK337" i="11"/>
  <c r="J337" i="11"/>
  <c r="BE337" i="11" s="1"/>
  <c r="BI334" i="11"/>
  <c r="BH334" i="11"/>
  <c r="BG334" i="11"/>
  <c r="BF334" i="11"/>
  <c r="T334" i="11"/>
  <c r="R334" i="11"/>
  <c r="P334" i="11"/>
  <c r="BK334" i="11"/>
  <c r="J334" i="11"/>
  <c r="BE334" i="11" s="1"/>
  <c r="BI331" i="11"/>
  <c r="BH331" i="11"/>
  <c r="BG331" i="11"/>
  <c r="BF331" i="11"/>
  <c r="T331" i="11"/>
  <c r="R331" i="11"/>
  <c r="P331" i="11"/>
  <c r="BK331" i="11"/>
  <c r="J331" i="11"/>
  <c r="BE331" i="11" s="1"/>
  <c r="BI328" i="11"/>
  <c r="BH328" i="11"/>
  <c r="BG328" i="11"/>
  <c r="BF328" i="11"/>
  <c r="T328" i="11"/>
  <c r="R328" i="11"/>
  <c r="P328" i="11"/>
  <c r="BK328" i="11"/>
  <c r="J328" i="11"/>
  <c r="BE328" i="11" s="1"/>
  <c r="BI325" i="11"/>
  <c r="BH325" i="11"/>
  <c r="BG325" i="11"/>
  <c r="BF325" i="11"/>
  <c r="T325" i="11"/>
  <c r="R325" i="11"/>
  <c r="P325" i="11"/>
  <c r="BK325" i="11"/>
  <c r="J325" i="11"/>
  <c r="BE325" i="11" s="1"/>
  <c r="BI322" i="11"/>
  <c r="BH322" i="11"/>
  <c r="BG322" i="11"/>
  <c r="BF322" i="11"/>
  <c r="T322" i="11"/>
  <c r="R322" i="11"/>
  <c r="P322" i="11"/>
  <c r="BK322" i="11"/>
  <c r="J322" i="11"/>
  <c r="BE322" i="11" s="1"/>
  <c r="BI319" i="11"/>
  <c r="BH319" i="11"/>
  <c r="BG319" i="11"/>
  <c r="BF319" i="11"/>
  <c r="T319" i="11"/>
  <c r="R319" i="11"/>
  <c r="P319" i="11"/>
  <c r="BK319" i="11"/>
  <c r="J319" i="11"/>
  <c r="BE319" i="11" s="1"/>
  <c r="BI316" i="11"/>
  <c r="BH316" i="11"/>
  <c r="BG316" i="11"/>
  <c r="BF316" i="11"/>
  <c r="T316" i="11"/>
  <c r="R316" i="11"/>
  <c r="P316" i="11"/>
  <c r="BK316" i="11"/>
  <c r="J316" i="11"/>
  <c r="BE316" i="11" s="1"/>
  <c r="BI313" i="11"/>
  <c r="BH313" i="11"/>
  <c r="BG313" i="11"/>
  <c r="BF313" i="11"/>
  <c r="T313" i="11"/>
  <c r="R313" i="11"/>
  <c r="P313" i="11"/>
  <c r="BK313" i="11"/>
  <c r="J313" i="11"/>
  <c r="BE313" i="11" s="1"/>
  <c r="BI310" i="11"/>
  <c r="BH310" i="11"/>
  <c r="BG310" i="11"/>
  <c r="BF310" i="11"/>
  <c r="T310" i="11"/>
  <c r="R310" i="11"/>
  <c r="P310" i="11"/>
  <c r="BK310" i="11"/>
  <c r="J310" i="11"/>
  <c r="BE310" i="11" s="1"/>
  <c r="BI307" i="11"/>
  <c r="BH307" i="11"/>
  <c r="BG307" i="11"/>
  <c r="BF307" i="11"/>
  <c r="T307" i="11"/>
  <c r="R307" i="11"/>
  <c r="P307" i="11"/>
  <c r="BK307" i="11"/>
  <c r="J307" i="11"/>
  <c r="BE307" i="11" s="1"/>
  <c r="BI304" i="11"/>
  <c r="BH304" i="11"/>
  <c r="BG304" i="11"/>
  <c r="BF304" i="11"/>
  <c r="T304" i="11"/>
  <c r="R304" i="11"/>
  <c r="P304" i="11"/>
  <c r="BK304" i="11"/>
  <c r="J304" i="11"/>
  <c r="BE304" i="11" s="1"/>
  <c r="BI301" i="11"/>
  <c r="BH301" i="11"/>
  <c r="BG301" i="11"/>
  <c r="BF301" i="11"/>
  <c r="T301" i="11"/>
  <c r="R301" i="11"/>
  <c r="P301" i="11"/>
  <c r="BK301" i="11"/>
  <c r="J301" i="11"/>
  <c r="BE301" i="11" s="1"/>
  <c r="BI298" i="11"/>
  <c r="BH298" i="11"/>
  <c r="BG298" i="11"/>
  <c r="BF298" i="11"/>
  <c r="T298" i="11"/>
  <c r="R298" i="11"/>
  <c r="P298" i="11"/>
  <c r="BK298" i="11"/>
  <c r="J298" i="11"/>
  <c r="BE298" i="11" s="1"/>
  <c r="BI295" i="11"/>
  <c r="BH295" i="11"/>
  <c r="BG295" i="11"/>
  <c r="BF295" i="11"/>
  <c r="T295" i="11"/>
  <c r="R295" i="11"/>
  <c r="P295" i="11"/>
  <c r="BK295" i="11"/>
  <c r="J295" i="11"/>
  <c r="BE295" i="11" s="1"/>
  <c r="BI292" i="11"/>
  <c r="BH292" i="11"/>
  <c r="BG292" i="11"/>
  <c r="BF292" i="11"/>
  <c r="T292" i="11"/>
  <c r="R292" i="11"/>
  <c r="P292" i="11"/>
  <c r="BK292" i="11"/>
  <c r="J292" i="11"/>
  <c r="BE292" i="11" s="1"/>
  <c r="BI289" i="11"/>
  <c r="BH289" i="11"/>
  <c r="BG289" i="11"/>
  <c r="BF289" i="11"/>
  <c r="T289" i="11"/>
  <c r="R289" i="11"/>
  <c r="P289" i="11"/>
  <c r="BK289" i="11"/>
  <c r="J289" i="11"/>
  <c r="BE289" i="11" s="1"/>
  <c r="BI286" i="11"/>
  <c r="BH286" i="11"/>
  <c r="BG286" i="11"/>
  <c r="BF286" i="11"/>
  <c r="T286" i="11"/>
  <c r="R286" i="11"/>
  <c r="P286" i="11"/>
  <c r="BK286" i="11"/>
  <c r="J286" i="11"/>
  <c r="BE286" i="11" s="1"/>
  <c r="BI283" i="11"/>
  <c r="BH283" i="11"/>
  <c r="BG283" i="11"/>
  <c r="BF283" i="11"/>
  <c r="T283" i="11"/>
  <c r="R283" i="11"/>
  <c r="P283" i="11"/>
  <c r="BK283" i="11"/>
  <c r="J283" i="11"/>
  <c r="BE283" i="11" s="1"/>
  <c r="BI280" i="11"/>
  <c r="BH280" i="11"/>
  <c r="BG280" i="11"/>
  <c r="BF280" i="11"/>
  <c r="T280" i="11"/>
  <c r="R280" i="11"/>
  <c r="P280" i="11"/>
  <c r="BK280" i="11"/>
  <c r="J280" i="11"/>
  <c r="BE280" i="11" s="1"/>
  <c r="BI277" i="11"/>
  <c r="BH277" i="11"/>
  <c r="BG277" i="11"/>
  <c r="BF277" i="11"/>
  <c r="T277" i="11"/>
  <c r="R277" i="11"/>
  <c r="P277" i="11"/>
  <c r="BK277" i="11"/>
  <c r="J277" i="11"/>
  <c r="BE277" i="11" s="1"/>
  <c r="BI273" i="11"/>
  <c r="BH273" i="11"/>
  <c r="BG273" i="11"/>
  <c r="BF273" i="11"/>
  <c r="T273" i="11"/>
  <c r="R273" i="11"/>
  <c r="P273" i="11"/>
  <c r="BK273" i="11"/>
  <c r="J273" i="11"/>
  <c r="BE273" i="11" s="1"/>
  <c r="BI269" i="11"/>
  <c r="BH269" i="11"/>
  <c r="BG269" i="11"/>
  <c r="BF269" i="11"/>
  <c r="T269" i="11"/>
  <c r="R269" i="11"/>
  <c r="P269" i="11"/>
  <c r="BK269" i="11"/>
  <c r="J269" i="11"/>
  <c r="BE269" i="11" s="1"/>
  <c r="BI265" i="11"/>
  <c r="BH265" i="11"/>
  <c r="BG265" i="11"/>
  <c r="BF265" i="11"/>
  <c r="T265" i="11"/>
  <c r="R265" i="11"/>
  <c r="P265" i="11"/>
  <c r="BK265" i="11"/>
  <c r="J265" i="11"/>
  <c r="BE265" i="11" s="1"/>
  <c r="BI261" i="11"/>
  <c r="BH261" i="11"/>
  <c r="BG261" i="11"/>
  <c r="BF261" i="11"/>
  <c r="T261" i="11"/>
  <c r="R261" i="11"/>
  <c r="P261" i="11"/>
  <c r="BK261" i="11"/>
  <c r="J261" i="11"/>
  <c r="BE261" i="11" s="1"/>
  <c r="BI257" i="11"/>
  <c r="BH257" i="11"/>
  <c r="BG257" i="11"/>
  <c r="BF257" i="11"/>
  <c r="T257" i="11"/>
  <c r="R257" i="11"/>
  <c r="P257" i="11"/>
  <c r="BK257" i="11"/>
  <c r="J257" i="11"/>
  <c r="BE257" i="11" s="1"/>
  <c r="BI253" i="11"/>
  <c r="BH253" i="11"/>
  <c r="BG253" i="11"/>
  <c r="BF253" i="11"/>
  <c r="T253" i="11"/>
  <c r="R253" i="11"/>
  <c r="P253" i="11"/>
  <c r="BK253" i="11"/>
  <c r="J253" i="11"/>
  <c r="BE253" i="11" s="1"/>
  <c r="BI249" i="11"/>
  <c r="BH249" i="11"/>
  <c r="BG249" i="11"/>
  <c r="BF249" i="11"/>
  <c r="T249" i="11"/>
  <c r="R249" i="11"/>
  <c r="P249" i="11"/>
  <c r="BK249" i="11"/>
  <c r="J249" i="11"/>
  <c r="BE249" i="11" s="1"/>
  <c r="BI243" i="11"/>
  <c r="BH243" i="11"/>
  <c r="BG243" i="11"/>
  <c r="BF243" i="11"/>
  <c r="T243" i="11"/>
  <c r="R243" i="11"/>
  <c r="P243" i="11"/>
  <c r="BK243" i="11"/>
  <c r="J243" i="11"/>
  <c r="BE243" i="11" s="1"/>
  <c r="BI239" i="11"/>
  <c r="BH239" i="11"/>
  <c r="BG239" i="11"/>
  <c r="BF239" i="11"/>
  <c r="T239" i="11"/>
  <c r="R239" i="11"/>
  <c r="P239" i="11"/>
  <c r="BK239" i="11"/>
  <c r="J239" i="11"/>
  <c r="BE239" i="11" s="1"/>
  <c r="BI235" i="11"/>
  <c r="BH235" i="11"/>
  <c r="BG235" i="11"/>
  <c r="BF235" i="11"/>
  <c r="T235" i="11"/>
  <c r="R235" i="11"/>
  <c r="P235" i="11"/>
  <c r="BK235" i="11"/>
  <c r="J235" i="11"/>
  <c r="BE235" i="11" s="1"/>
  <c r="BI231" i="11"/>
  <c r="BH231" i="11"/>
  <c r="BG231" i="11"/>
  <c r="BF231" i="11"/>
  <c r="T231" i="11"/>
  <c r="R231" i="11"/>
  <c r="P231" i="11"/>
  <c r="BK231" i="11"/>
  <c r="J231" i="11"/>
  <c r="BE231" i="11" s="1"/>
  <c r="BI227" i="11"/>
  <c r="BH227" i="11"/>
  <c r="BG227" i="11"/>
  <c r="BF227" i="11"/>
  <c r="T227" i="11"/>
  <c r="R227" i="11"/>
  <c r="P227" i="11"/>
  <c r="BK227" i="11"/>
  <c r="J227" i="11"/>
  <c r="BE227" i="11" s="1"/>
  <c r="BI223" i="11"/>
  <c r="BH223" i="11"/>
  <c r="BG223" i="11"/>
  <c r="BF223" i="11"/>
  <c r="T223" i="11"/>
  <c r="R223" i="11"/>
  <c r="P223" i="11"/>
  <c r="BK223" i="11"/>
  <c r="J223" i="11"/>
  <c r="BE223" i="11" s="1"/>
  <c r="BI219" i="11"/>
  <c r="BH219" i="11"/>
  <c r="BG219" i="11"/>
  <c r="BF219" i="11"/>
  <c r="BE219" i="11"/>
  <c r="T219" i="11"/>
  <c r="R219" i="11"/>
  <c r="P219" i="11"/>
  <c r="BK219" i="11"/>
  <c r="J219" i="11"/>
  <c r="BI215" i="11"/>
  <c r="BH215" i="11"/>
  <c r="BG215" i="11"/>
  <c r="BF215" i="11"/>
  <c r="T215" i="11"/>
  <c r="R215" i="11"/>
  <c r="P215" i="11"/>
  <c r="BK215" i="11"/>
  <c r="J215" i="11"/>
  <c r="BE215" i="11" s="1"/>
  <c r="BI211" i="11"/>
  <c r="BH211" i="11"/>
  <c r="BG211" i="11"/>
  <c r="BF211" i="11"/>
  <c r="BE211" i="11"/>
  <c r="T211" i="11"/>
  <c r="R211" i="11"/>
  <c r="P211" i="11"/>
  <c r="BK211" i="11"/>
  <c r="J211" i="11"/>
  <c r="BI206" i="11"/>
  <c r="BH206" i="11"/>
  <c r="BG206" i="11"/>
  <c r="BF206" i="11"/>
  <c r="T206" i="11"/>
  <c r="R206" i="11"/>
  <c r="P206" i="11"/>
  <c r="BK206" i="11"/>
  <c r="J206" i="11"/>
  <c r="BE206" i="11" s="1"/>
  <c r="BI203" i="11"/>
  <c r="BH203" i="11"/>
  <c r="BG203" i="11"/>
  <c r="BF203" i="11"/>
  <c r="BE203" i="11"/>
  <c r="T203" i="11"/>
  <c r="R203" i="11"/>
  <c r="P203" i="11"/>
  <c r="BK203" i="11"/>
  <c r="J203" i="11"/>
  <c r="BI200" i="11"/>
  <c r="BH200" i="11"/>
  <c r="BG200" i="11"/>
  <c r="BF200" i="11"/>
  <c r="T200" i="11"/>
  <c r="R200" i="11"/>
  <c r="P200" i="11"/>
  <c r="BK200" i="11"/>
  <c r="J200" i="11"/>
  <c r="BE200" i="11" s="1"/>
  <c r="BI197" i="11"/>
  <c r="BH197" i="11"/>
  <c r="BG197" i="11"/>
  <c r="BF197" i="11"/>
  <c r="BE197" i="11"/>
  <c r="T197" i="11"/>
  <c r="R197" i="11"/>
  <c r="P197" i="11"/>
  <c r="BK197" i="11"/>
  <c r="J197" i="11"/>
  <c r="BI194" i="11"/>
  <c r="BH194" i="11"/>
  <c r="BG194" i="11"/>
  <c r="BF194" i="11"/>
  <c r="T194" i="11"/>
  <c r="R194" i="11"/>
  <c r="P194" i="11"/>
  <c r="BK194" i="11"/>
  <c r="J194" i="11"/>
  <c r="BE194" i="11" s="1"/>
  <c r="BI190" i="11"/>
  <c r="BH190" i="11"/>
  <c r="BG190" i="11"/>
  <c r="BF190" i="11"/>
  <c r="BE190" i="11"/>
  <c r="T190" i="11"/>
  <c r="R190" i="11"/>
  <c r="P190" i="11"/>
  <c r="BK190" i="11"/>
  <c r="J190" i="11"/>
  <c r="BI187" i="11"/>
  <c r="BH187" i="11"/>
  <c r="BG187" i="11"/>
  <c r="BF187" i="11"/>
  <c r="T187" i="11"/>
  <c r="R187" i="11"/>
  <c r="P187" i="11"/>
  <c r="BK187" i="11"/>
  <c r="J187" i="11"/>
  <c r="BE187" i="11" s="1"/>
  <c r="BI184" i="11"/>
  <c r="BH184" i="11"/>
  <c r="BG184" i="11"/>
  <c r="BF184" i="11"/>
  <c r="BE184" i="11"/>
  <c r="T184" i="11"/>
  <c r="R184" i="11"/>
  <c r="P184" i="11"/>
  <c r="BK184" i="11"/>
  <c r="J184" i="11"/>
  <c r="BI180" i="11"/>
  <c r="BH180" i="11"/>
  <c r="BG180" i="11"/>
  <c r="BF180" i="11"/>
  <c r="T180" i="11"/>
  <c r="R180" i="11"/>
  <c r="P180" i="11"/>
  <c r="BK180" i="11"/>
  <c r="J180" i="11"/>
  <c r="BE180" i="11" s="1"/>
  <c r="BI177" i="11"/>
  <c r="BH177" i="11"/>
  <c r="BG177" i="11"/>
  <c r="BF177" i="11"/>
  <c r="T177" i="11"/>
  <c r="R177" i="11"/>
  <c r="P177" i="11"/>
  <c r="BK177" i="11"/>
  <c r="J177" i="11"/>
  <c r="BE177" i="11" s="1"/>
  <c r="BI174" i="11"/>
  <c r="BH174" i="11"/>
  <c r="BG174" i="11"/>
  <c r="BF174" i="11"/>
  <c r="T174" i="11"/>
  <c r="R174" i="11"/>
  <c r="P174" i="11"/>
  <c r="BK174" i="11"/>
  <c r="J174" i="11"/>
  <c r="BE174" i="11" s="1"/>
  <c r="BI170" i="11"/>
  <c r="BH170" i="11"/>
  <c r="BG170" i="11"/>
  <c r="BF170" i="11"/>
  <c r="T170" i="11"/>
  <c r="R170" i="11"/>
  <c r="P170" i="11"/>
  <c r="BK170" i="11"/>
  <c r="J170" i="11"/>
  <c r="BE170" i="11" s="1"/>
  <c r="BI167" i="11"/>
  <c r="BH167" i="11"/>
  <c r="BG167" i="11"/>
  <c r="BF167" i="11"/>
  <c r="T167" i="11"/>
  <c r="R167" i="11"/>
  <c r="P167" i="11"/>
  <c r="BK167" i="11"/>
  <c r="J167" i="11"/>
  <c r="BE167" i="11" s="1"/>
  <c r="BI164" i="11"/>
  <c r="BH164" i="11"/>
  <c r="BG164" i="11"/>
  <c r="BF164" i="11"/>
  <c r="T164" i="11"/>
  <c r="R164" i="11"/>
  <c r="P164" i="11"/>
  <c r="BK164" i="11"/>
  <c r="J164" i="11"/>
  <c r="BE164" i="11" s="1"/>
  <c r="BI161" i="11"/>
  <c r="BH161" i="11"/>
  <c r="BG161" i="11"/>
  <c r="BF161" i="11"/>
  <c r="T161" i="11"/>
  <c r="R161" i="11"/>
  <c r="P161" i="11"/>
  <c r="BK161" i="11"/>
  <c r="J161" i="11"/>
  <c r="BE161" i="11" s="1"/>
  <c r="BI158" i="11"/>
  <c r="BH158" i="11"/>
  <c r="BG158" i="11"/>
  <c r="BF158" i="11"/>
  <c r="T158" i="11"/>
  <c r="R158" i="11"/>
  <c r="P158" i="11"/>
  <c r="BK158" i="11"/>
  <c r="J158" i="11"/>
  <c r="BE158" i="11" s="1"/>
  <c r="BI154" i="11"/>
  <c r="BH154" i="11"/>
  <c r="BG154" i="11"/>
  <c r="BF154" i="11"/>
  <c r="BE154" i="11"/>
  <c r="T154" i="11"/>
  <c r="R154" i="11"/>
  <c r="P154" i="11"/>
  <c r="BK154" i="11"/>
  <c r="BK153" i="11" s="1"/>
  <c r="J154" i="11"/>
  <c r="BI148" i="11"/>
  <c r="BH148" i="11"/>
  <c r="BG148" i="11"/>
  <c r="BF148" i="11"/>
  <c r="T148" i="11"/>
  <c r="T147" i="11" s="1"/>
  <c r="R148" i="11"/>
  <c r="R147" i="11" s="1"/>
  <c r="P148" i="11"/>
  <c r="P147" i="11" s="1"/>
  <c r="BK148" i="11"/>
  <c r="BK147" i="11" s="1"/>
  <c r="J147" i="11" s="1"/>
  <c r="J67" i="11" s="1"/>
  <c r="J148" i="11"/>
  <c r="BE148" i="11" s="1"/>
  <c r="BI144" i="11"/>
  <c r="BH144" i="11"/>
  <c r="BG144" i="11"/>
  <c r="BF144" i="11"/>
  <c r="T144" i="11"/>
  <c r="R144" i="11"/>
  <c r="P144" i="11"/>
  <c r="BK144" i="11"/>
  <c r="J144" i="11"/>
  <c r="BE144" i="11" s="1"/>
  <c r="BI140" i="11"/>
  <c r="BH140" i="11"/>
  <c r="BG140" i="11"/>
  <c r="BF140" i="11"/>
  <c r="T140" i="11"/>
  <c r="R140" i="11"/>
  <c r="P140" i="11"/>
  <c r="BK140" i="11"/>
  <c r="J140" i="11"/>
  <c r="BE140" i="11" s="1"/>
  <c r="BI136" i="11"/>
  <c r="BH136" i="11"/>
  <c r="BG136" i="11"/>
  <c r="BF136" i="11"/>
  <c r="T136" i="11"/>
  <c r="R136" i="11"/>
  <c r="P136" i="11"/>
  <c r="BK136" i="11"/>
  <c r="J136" i="11"/>
  <c r="BE136" i="11" s="1"/>
  <c r="BI132" i="11"/>
  <c r="BH132" i="11"/>
  <c r="BG132" i="11"/>
  <c r="BF132" i="11"/>
  <c r="T132" i="11"/>
  <c r="R132" i="11"/>
  <c r="P132" i="11"/>
  <c r="BK132" i="11"/>
  <c r="J132" i="11"/>
  <c r="BE132" i="11" s="1"/>
  <c r="BI128" i="11"/>
  <c r="BH128" i="11"/>
  <c r="BG128" i="11"/>
  <c r="BF128" i="11"/>
  <c r="BE128" i="11"/>
  <c r="T128" i="11"/>
  <c r="R128" i="11"/>
  <c r="P128" i="11"/>
  <c r="BK128" i="11"/>
  <c r="J128" i="11"/>
  <c r="BI124" i="11"/>
  <c r="BH124" i="11"/>
  <c r="BG124" i="11"/>
  <c r="BF124" i="11"/>
  <c r="T124" i="11"/>
  <c r="R124" i="11"/>
  <c r="P124" i="11"/>
  <c r="BK124" i="11"/>
  <c r="J124" i="11"/>
  <c r="BE124" i="11" s="1"/>
  <c r="BI120" i="11"/>
  <c r="BH120" i="11"/>
  <c r="BG120" i="11"/>
  <c r="BF120" i="11"/>
  <c r="BE120" i="11"/>
  <c r="T120" i="11"/>
  <c r="R120" i="11"/>
  <c r="P120" i="11"/>
  <c r="BK120" i="11"/>
  <c r="J120" i="11"/>
  <c r="BI116" i="11"/>
  <c r="BH116" i="11"/>
  <c r="BG116" i="11"/>
  <c r="BF116" i="11"/>
  <c r="T116" i="11"/>
  <c r="R116" i="11"/>
  <c r="P116" i="11"/>
  <c r="BK116" i="11"/>
  <c r="J116" i="11"/>
  <c r="BE116" i="11" s="1"/>
  <c r="BI113" i="11"/>
  <c r="BH113" i="11"/>
  <c r="BG113" i="11"/>
  <c r="BF113" i="11"/>
  <c r="BE113" i="11"/>
  <c r="T113" i="11"/>
  <c r="R113" i="11"/>
  <c r="P113" i="11"/>
  <c r="BK113" i="11"/>
  <c r="J113" i="11"/>
  <c r="BI109" i="11"/>
  <c r="BH109" i="11"/>
  <c r="BG109" i="11"/>
  <c r="BF109" i="11"/>
  <c r="T109" i="11"/>
  <c r="R109" i="11"/>
  <c r="P109" i="11"/>
  <c r="BK109" i="11"/>
  <c r="J109" i="11"/>
  <c r="BE109" i="11" s="1"/>
  <c r="BI105" i="11"/>
  <c r="BH105" i="11"/>
  <c r="BG105" i="11"/>
  <c r="BF105" i="11"/>
  <c r="J35" i="11" s="1"/>
  <c r="AW64" i="1" s="1"/>
  <c r="BE105" i="11"/>
  <c r="T105" i="11"/>
  <c r="R105" i="11"/>
  <c r="P105" i="11"/>
  <c r="P104" i="11" s="1"/>
  <c r="P103" i="11" s="1"/>
  <c r="BK105" i="11"/>
  <c r="J105" i="11"/>
  <c r="J98" i="11"/>
  <c r="F98" i="11"/>
  <c r="F96" i="11"/>
  <c r="E94" i="11"/>
  <c r="J59" i="11"/>
  <c r="F59" i="11"/>
  <c r="F57" i="11"/>
  <c r="E55" i="11"/>
  <c r="J22" i="11"/>
  <c r="E22" i="11"/>
  <c r="F99" i="11" s="1"/>
  <c r="J21" i="11"/>
  <c r="J16" i="11"/>
  <c r="J96" i="11" s="1"/>
  <c r="E7" i="11"/>
  <c r="AY63" i="1"/>
  <c r="AX63" i="1"/>
  <c r="BI469" i="10"/>
  <c r="BH469" i="10"/>
  <c r="BG469" i="10"/>
  <c r="BF469" i="10"/>
  <c r="T469" i="10"/>
  <c r="R469" i="10"/>
  <c r="P469" i="10"/>
  <c r="BK469" i="10"/>
  <c r="J469" i="10"/>
  <c r="BE469" i="10" s="1"/>
  <c r="BI467" i="10"/>
  <c r="BH467" i="10"/>
  <c r="BG467" i="10"/>
  <c r="BF467" i="10"/>
  <c r="BE467" i="10"/>
  <c r="T467" i="10"/>
  <c r="R467" i="10"/>
  <c r="P467" i="10"/>
  <c r="BK467" i="10"/>
  <c r="J467" i="10"/>
  <c r="BI465" i="10"/>
  <c r="BH465" i="10"/>
  <c r="BG465" i="10"/>
  <c r="BF465" i="10"/>
  <c r="T465" i="10"/>
  <c r="R465" i="10"/>
  <c r="P465" i="10"/>
  <c r="BK465" i="10"/>
  <c r="J465" i="10"/>
  <c r="BE465" i="10" s="1"/>
  <c r="BI463" i="10"/>
  <c r="BH463" i="10"/>
  <c r="BG463" i="10"/>
  <c r="BF463" i="10"/>
  <c r="BE463" i="10"/>
  <c r="T463" i="10"/>
  <c r="T462" i="10" s="1"/>
  <c r="R463" i="10"/>
  <c r="P463" i="10"/>
  <c r="BK463" i="10"/>
  <c r="J463" i="10"/>
  <c r="BI460" i="10"/>
  <c r="BH460" i="10"/>
  <c r="BG460" i="10"/>
  <c r="BF460" i="10"/>
  <c r="T460" i="10"/>
  <c r="R460" i="10"/>
  <c r="P460" i="10"/>
  <c r="BK460" i="10"/>
  <c r="J460" i="10"/>
  <c r="BE460" i="10" s="1"/>
  <c r="BI458" i="10"/>
  <c r="BH458" i="10"/>
  <c r="BG458" i="10"/>
  <c r="BF458" i="10"/>
  <c r="T458" i="10"/>
  <c r="R458" i="10"/>
  <c r="P458" i="10"/>
  <c r="BK458" i="10"/>
  <c r="J458" i="10"/>
  <c r="BE458" i="10" s="1"/>
  <c r="BI456" i="10"/>
  <c r="BH456" i="10"/>
  <c r="BG456" i="10"/>
  <c r="BF456" i="10"/>
  <c r="T456" i="10"/>
  <c r="R456" i="10"/>
  <c r="P456" i="10"/>
  <c r="BK456" i="10"/>
  <c r="J456" i="10"/>
  <c r="BE456" i="10" s="1"/>
  <c r="BI454" i="10"/>
  <c r="BH454" i="10"/>
  <c r="BG454" i="10"/>
  <c r="BF454" i="10"/>
  <c r="BE454" i="10"/>
  <c r="T454" i="10"/>
  <c r="R454" i="10"/>
  <c r="P454" i="10"/>
  <c r="P453" i="10" s="1"/>
  <c r="BK454" i="10"/>
  <c r="BK453" i="10" s="1"/>
  <c r="J453" i="10" s="1"/>
  <c r="J88" i="10" s="1"/>
  <c r="J454" i="10"/>
  <c r="BI451" i="10"/>
  <c r="BH451" i="10"/>
  <c r="BG451" i="10"/>
  <c r="BF451" i="10"/>
  <c r="T451" i="10"/>
  <c r="R451" i="10"/>
  <c r="P451" i="10"/>
  <c r="BK451" i="10"/>
  <c r="J451" i="10"/>
  <c r="BE451" i="10" s="1"/>
  <c r="BI449" i="10"/>
  <c r="BH449" i="10"/>
  <c r="BG449" i="10"/>
  <c r="BF449" i="10"/>
  <c r="T449" i="10"/>
  <c r="R449" i="10"/>
  <c r="P449" i="10"/>
  <c r="BK449" i="10"/>
  <c r="J449" i="10"/>
  <c r="BE449" i="10" s="1"/>
  <c r="BI447" i="10"/>
  <c r="BH447" i="10"/>
  <c r="BG447" i="10"/>
  <c r="BF447" i="10"/>
  <c r="BE447" i="10"/>
  <c r="T447" i="10"/>
  <c r="R447" i="10"/>
  <c r="P447" i="10"/>
  <c r="BK447" i="10"/>
  <c r="J447" i="10"/>
  <c r="BI445" i="10"/>
  <c r="BH445" i="10"/>
  <c r="BG445" i="10"/>
  <c r="BF445" i="10"/>
  <c r="T445" i="10"/>
  <c r="R445" i="10"/>
  <c r="P445" i="10"/>
  <c r="BK445" i="10"/>
  <c r="J445" i="10"/>
  <c r="BE445" i="10" s="1"/>
  <c r="BI443" i="10"/>
  <c r="BH443" i="10"/>
  <c r="BG443" i="10"/>
  <c r="BF443" i="10"/>
  <c r="BE443" i="10"/>
  <c r="T443" i="10"/>
  <c r="R443" i="10"/>
  <c r="P443" i="10"/>
  <c r="BK443" i="10"/>
  <c r="J443" i="10"/>
  <c r="BI441" i="10"/>
  <c r="BH441" i="10"/>
  <c r="BG441" i="10"/>
  <c r="BF441" i="10"/>
  <c r="T441" i="10"/>
  <c r="R441" i="10"/>
  <c r="P441" i="10"/>
  <c r="BK441" i="10"/>
  <c r="J441" i="10"/>
  <c r="BE441" i="10" s="1"/>
  <c r="BI439" i="10"/>
  <c r="BH439" i="10"/>
  <c r="BG439" i="10"/>
  <c r="BF439" i="10"/>
  <c r="BE439" i="10"/>
  <c r="T439" i="10"/>
  <c r="R439" i="10"/>
  <c r="P439" i="10"/>
  <c r="BK439" i="10"/>
  <c r="J439" i="10"/>
  <c r="BI437" i="10"/>
  <c r="BH437" i="10"/>
  <c r="BG437" i="10"/>
  <c r="BF437" i="10"/>
  <c r="T437" i="10"/>
  <c r="R437" i="10"/>
  <c r="P437" i="10"/>
  <c r="BK437" i="10"/>
  <c r="J437" i="10"/>
  <c r="BE437" i="10" s="1"/>
  <c r="BI434" i="10"/>
  <c r="BH434" i="10"/>
  <c r="BG434" i="10"/>
  <c r="BF434" i="10"/>
  <c r="T434" i="10"/>
  <c r="R434" i="10"/>
  <c r="P434" i="10"/>
  <c r="BK434" i="10"/>
  <c r="J434" i="10"/>
  <c r="BE434" i="10" s="1"/>
  <c r="BI432" i="10"/>
  <c r="BH432" i="10"/>
  <c r="BG432" i="10"/>
  <c r="BF432" i="10"/>
  <c r="T432" i="10"/>
  <c r="R432" i="10"/>
  <c r="P432" i="10"/>
  <c r="BK432" i="10"/>
  <c r="J432" i="10"/>
  <c r="BE432" i="10" s="1"/>
  <c r="BI430" i="10"/>
  <c r="BH430" i="10"/>
  <c r="BG430" i="10"/>
  <c r="BF430" i="10"/>
  <c r="T430" i="10"/>
  <c r="R430" i="10"/>
  <c r="R429" i="10" s="1"/>
  <c r="P430" i="10"/>
  <c r="BK430" i="10"/>
  <c r="J430" i="10"/>
  <c r="BE430" i="10" s="1"/>
  <c r="BI427" i="10"/>
  <c r="BH427" i="10"/>
  <c r="BG427" i="10"/>
  <c r="BF427" i="10"/>
  <c r="BE427" i="10"/>
  <c r="T427" i="10"/>
  <c r="T426" i="10" s="1"/>
  <c r="R427" i="10"/>
  <c r="R426" i="10" s="1"/>
  <c r="P427" i="10"/>
  <c r="P426" i="10" s="1"/>
  <c r="BK427" i="10"/>
  <c r="BK426" i="10" s="1"/>
  <c r="J427" i="10"/>
  <c r="BI423" i="10"/>
  <c r="BH423" i="10"/>
  <c r="BG423" i="10"/>
  <c r="BF423" i="10"/>
  <c r="T423" i="10"/>
  <c r="R423" i="10"/>
  <c r="P423" i="10"/>
  <c r="BK423" i="10"/>
  <c r="J423" i="10"/>
  <c r="BE423" i="10" s="1"/>
  <c r="BI421" i="10"/>
  <c r="BH421" i="10"/>
  <c r="BG421" i="10"/>
  <c r="BF421" i="10"/>
  <c r="BE421" i="10"/>
  <c r="T421" i="10"/>
  <c r="R421" i="10"/>
  <c r="P421" i="10"/>
  <c r="BK421" i="10"/>
  <c r="J421" i="10"/>
  <c r="BI419" i="10"/>
  <c r="BH419" i="10"/>
  <c r="BG419" i="10"/>
  <c r="BF419" i="10"/>
  <c r="T419" i="10"/>
  <c r="R419" i="10"/>
  <c r="P419" i="10"/>
  <c r="BK419" i="10"/>
  <c r="J419" i="10"/>
  <c r="BE419" i="10" s="1"/>
  <c r="BI417" i="10"/>
  <c r="BH417" i="10"/>
  <c r="BG417" i="10"/>
  <c r="BF417" i="10"/>
  <c r="BE417" i="10"/>
  <c r="T417" i="10"/>
  <c r="R417" i="10"/>
  <c r="P417" i="10"/>
  <c r="BK417" i="10"/>
  <c r="J417" i="10"/>
  <c r="BI415" i="10"/>
  <c r="BH415" i="10"/>
  <c r="BG415" i="10"/>
  <c r="BF415" i="10"/>
  <c r="T415" i="10"/>
  <c r="R415" i="10"/>
  <c r="P415" i="10"/>
  <c r="BK415" i="10"/>
  <c r="J415" i="10"/>
  <c r="BE415" i="10" s="1"/>
  <c r="BI413" i="10"/>
  <c r="BH413" i="10"/>
  <c r="BG413" i="10"/>
  <c r="BF413" i="10"/>
  <c r="BE413" i="10"/>
  <c r="T413" i="10"/>
  <c r="R413" i="10"/>
  <c r="P413" i="10"/>
  <c r="BK413" i="10"/>
  <c r="J413" i="10"/>
  <c r="BI411" i="10"/>
  <c r="BH411" i="10"/>
  <c r="BG411" i="10"/>
  <c r="BF411" i="10"/>
  <c r="T411" i="10"/>
  <c r="R411" i="10"/>
  <c r="P411" i="10"/>
  <c r="BK411" i="10"/>
  <c r="J411" i="10"/>
  <c r="BE411" i="10" s="1"/>
  <c r="BI409" i="10"/>
  <c r="BH409" i="10"/>
  <c r="BG409" i="10"/>
  <c r="BF409" i="10"/>
  <c r="BE409" i="10"/>
  <c r="T409" i="10"/>
  <c r="R409" i="10"/>
  <c r="P409" i="10"/>
  <c r="BK409" i="10"/>
  <c r="J409" i="10"/>
  <c r="BI407" i="10"/>
  <c r="BH407" i="10"/>
  <c r="BG407" i="10"/>
  <c r="BF407" i="10"/>
  <c r="T407" i="10"/>
  <c r="R407" i="10"/>
  <c r="P407" i="10"/>
  <c r="P406" i="10" s="1"/>
  <c r="BK407" i="10"/>
  <c r="J407" i="10"/>
  <c r="BE407" i="10" s="1"/>
  <c r="BI404" i="10"/>
  <c r="BH404" i="10"/>
  <c r="BG404" i="10"/>
  <c r="BF404" i="10"/>
  <c r="T404" i="10"/>
  <c r="R404" i="10"/>
  <c r="P404" i="10"/>
  <c r="BK404" i="10"/>
  <c r="J404" i="10"/>
  <c r="BE404" i="10" s="1"/>
  <c r="BI402" i="10"/>
  <c r="BH402" i="10"/>
  <c r="BG402" i="10"/>
  <c r="BF402" i="10"/>
  <c r="T402" i="10"/>
  <c r="R402" i="10"/>
  <c r="P402" i="10"/>
  <c r="BK402" i="10"/>
  <c r="J402" i="10"/>
  <c r="BE402" i="10" s="1"/>
  <c r="BI400" i="10"/>
  <c r="BH400" i="10"/>
  <c r="BG400" i="10"/>
  <c r="BF400" i="10"/>
  <c r="T400" i="10"/>
  <c r="R400" i="10"/>
  <c r="P400" i="10"/>
  <c r="BK400" i="10"/>
  <c r="J400" i="10"/>
  <c r="BE400" i="10" s="1"/>
  <c r="BI398" i="10"/>
  <c r="BH398" i="10"/>
  <c r="BG398" i="10"/>
  <c r="BF398" i="10"/>
  <c r="T398" i="10"/>
  <c r="R398" i="10"/>
  <c r="P398" i="10"/>
  <c r="BK398" i="10"/>
  <c r="J398" i="10"/>
  <c r="BE398" i="10" s="1"/>
  <c r="BI396" i="10"/>
  <c r="BH396" i="10"/>
  <c r="BG396" i="10"/>
  <c r="BF396" i="10"/>
  <c r="BE396" i="10"/>
  <c r="T396" i="10"/>
  <c r="R396" i="10"/>
  <c r="P396" i="10"/>
  <c r="BK396" i="10"/>
  <c r="J396" i="10"/>
  <c r="BI394" i="10"/>
  <c r="BH394" i="10"/>
  <c r="BG394" i="10"/>
  <c r="BF394" i="10"/>
  <c r="T394" i="10"/>
  <c r="T393" i="10" s="1"/>
  <c r="R394" i="10"/>
  <c r="R393" i="10" s="1"/>
  <c r="P394" i="10"/>
  <c r="BK394" i="10"/>
  <c r="J394" i="10"/>
  <c r="BE394" i="10" s="1"/>
  <c r="BI391" i="10"/>
  <c r="BH391" i="10"/>
  <c r="BG391" i="10"/>
  <c r="BF391" i="10"/>
  <c r="T391" i="10"/>
  <c r="R391" i="10"/>
  <c r="P391" i="10"/>
  <c r="BK391" i="10"/>
  <c r="J391" i="10"/>
  <c r="BE391" i="10" s="1"/>
  <c r="BI389" i="10"/>
  <c r="BH389" i="10"/>
  <c r="BG389" i="10"/>
  <c r="BF389" i="10"/>
  <c r="T389" i="10"/>
  <c r="R389" i="10"/>
  <c r="P389" i="10"/>
  <c r="BK389" i="10"/>
  <c r="J389" i="10"/>
  <c r="BE389" i="10" s="1"/>
  <c r="BI387" i="10"/>
  <c r="BH387" i="10"/>
  <c r="BG387" i="10"/>
  <c r="BF387" i="10"/>
  <c r="T387" i="10"/>
  <c r="R387" i="10"/>
  <c r="P387" i="10"/>
  <c r="BK387" i="10"/>
  <c r="J387" i="10"/>
  <c r="BE387" i="10" s="1"/>
  <c r="BI385" i="10"/>
  <c r="BH385" i="10"/>
  <c r="BG385" i="10"/>
  <c r="BF385" i="10"/>
  <c r="BE385" i="10"/>
  <c r="T385" i="10"/>
  <c r="R385" i="10"/>
  <c r="P385" i="10"/>
  <c r="BK385" i="10"/>
  <c r="J385" i="10"/>
  <c r="BI382" i="10"/>
  <c r="BH382" i="10"/>
  <c r="BG382" i="10"/>
  <c r="BF382" i="10"/>
  <c r="T382" i="10"/>
  <c r="R382" i="10"/>
  <c r="P382" i="10"/>
  <c r="BK382" i="10"/>
  <c r="J382" i="10"/>
  <c r="BE382" i="10" s="1"/>
  <c r="BI380" i="10"/>
  <c r="BH380" i="10"/>
  <c r="BG380" i="10"/>
  <c r="BF380" i="10"/>
  <c r="T380" i="10"/>
  <c r="T379" i="10" s="1"/>
  <c r="R380" i="10"/>
  <c r="P380" i="10"/>
  <c r="BK380" i="10"/>
  <c r="BK379" i="10" s="1"/>
  <c r="J379" i="10" s="1"/>
  <c r="J80" i="10" s="1"/>
  <c r="J380" i="10"/>
  <c r="BE380" i="10" s="1"/>
  <c r="BI377" i="10"/>
  <c r="BH377" i="10"/>
  <c r="BG377" i="10"/>
  <c r="BF377" i="10"/>
  <c r="T377" i="10"/>
  <c r="R377" i="10"/>
  <c r="P377" i="10"/>
  <c r="BK377" i="10"/>
  <c r="J377" i="10"/>
  <c r="BE377" i="10" s="1"/>
  <c r="BI375" i="10"/>
  <c r="BH375" i="10"/>
  <c r="BG375" i="10"/>
  <c r="BF375" i="10"/>
  <c r="T375" i="10"/>
  <c r="R375" i="10"/>
  <c r="R374" i="10" s="1"/>
  <c r="P375" i="10"/>
  <c r="P374" i="10" s="1"/>
  <c r="BK375" i="10"/>
  <c r="J375" i="10"/>
  <c r="BE375" i="10" s="1"/>
  <c r="BI371" i="10"/>
  <c r="BH371" i="10"/>
  <c r="BG371" i="10"/>
  <c r="BF371" i="10"/>
  <c r="BE371" i="10"/>
  <c r="T371" i="10"/>
  <c r="R371" i="10"/>
  <c r="P371" i="10"/>
  <c r="BK371" i="10"/>
  <c r="J371" i="10"/>
  <c r="BI369" i="10"/>
  <c r="BH369" i="10"/>
  <c r="BG369" i="10"/>
  <c r="BF369" i="10"/>
  <c r="T369" i="10"/>
  <c r="R369" i="10"/>
  <c r="P369" i="10"/>
  <c r="BK369" i="10"/>
  <c r="J369" i="10"/>
  <c r="BE369" i="10" s="1"/>
  <c r="BI367" i="10"/>
  <c r="BH367" i="10"/>
  <c r="BG367" i="10"/>
  <c r="BF367" i="10"/>
  <c r="BE367" i="10"/>
  <c r="T367" i="10"/>
  <c r="R367" i="10"/>
  <c r="P367" i="10"/>
  <c r="BK367" i="10"/>
  <c r="J367" i="10"/>
  <c r="BI365" i="10"/>
  <c r="BH365" i="10"/>
  <c r="BG365" i="10"/>
  <c r="BF365" i="10"/>
  <c r="T365" i="10"/>
  <c r="R365" i="10"/>
  <c r="P365" i="10"/>
  <c r="BK365" i="10"/>
  <c r="J365" i="10"/>
  <c r="BE365" i="10" s="1"/>
  <c r="BI363" i="10"/>
  <c r="BH363" i="10"/>
  <c r="BG363" i="10"/>
  <c r="BF363" i="10"/>
  <c r="BE363" i="10"/>
  <c r="T363" i="10"/>
  <c r="R363" i="10"/>
  <c r="P363" i="10"/>
  <c r="BK363" i="10"/>
  <c r="J363" i="10"/>
  <c r="BI361" i="10"/>
  <c r="BH361" i="10"/>
  <c r="BG361" i="10"/>
  <c r="BF361" i="10"/>
  <c r="T361" i="10"/>
  <c r="R361" i="10"/>
  <c r="P361" i="10"/>
  <c r="BK361" i="10"/>
  <c r="J361" i="10"/>
  <c r="BE361" i="10" s="1"/>
  <c r="BI359" i="10"/>
  <c r="BH359" i="10"/>
  <c r="BG359" i="10"/>
  <c r="BF359" i="10"/>
  <c r="BE359" i="10"/>
  <c r="T359" i="10"/>
  <c r="R359" i="10"/>
  <c r="P359" i="10"/>
  <c r="BK359" i="10"/>
  <c r="J359" i="10"/>
  <c r="BI357" i="10"/>
  <c r="BH357" i="10"/>
  <c r="BG357" i="10"/>
  <c r="BF357" i="10"/>
  <c r="T357" i="10"/>
  <c r="R357" i="10"/>
  <c r="P357" i="10"/>
  <c r="BK357" i="10"/>
  <c r="J357" i="10"/>
  <c r="BE357" i="10" s="1"/>
  <c r="BI355" i="10"/>
  <c r="BH355" i="10"/>
  <c r="BG355" i="10"/>
  <c r="BF355" i="10"/>
  <c r="BE355" i="10"/>
  <c r="T355" i="10"/>
  <c r="R355" i="10"/>
  <c r="P355" i="10"/>
  <c r="BK355" i="10"/>
  <c r="J355" i="10"/>
  <c r="BI353" i="10"/>
  <c r="BH353" i="10"/>
  <c r="BG353" i="10"/>
  <c r="BF353" i="10"/>
  <c r="T353" i="10"/>
  <c r="R353" i="10"/>
  <c r="P353" i="10"/>
  <c r="BK353" i="10"/>
  <c r="J353" i="10"/>
  <c r="BE353" i="10" s="1"/>
  <c r="BI351" i="10"/>
  <c r="BH351" i="10"/>
  <c r="BG351" i="10"/>
  <c r="BF351" i="10"/>
  <c r="BE351" i="10"/>
  <c r="T351" i="10"/>
  <c r="R351" i="10"/>
  <c r="P351" i="10"/>
  <c r="BK351" i="10"/>
  <c r="J351" i="10"/>
  <c r="BI349" i="10"/>
  <c r="BH349" i="10"/>
  <c r="BG349" i="10"/>
  <c r="BF349" i="10"/>
  <c r="T349" i="10"/>
  <c r="R349" i="10"/>
  <c r="R348" i="10" s="1"/>
  <c r="P349" i="10"/>
  <c r="P348" i="10" s="1"/>
  <c r="BK349" i="10"/>
  <c r="J349" i="10"/>
  <c r="BE349" i="10" s="1"/>
  <c r="BI346" i="10"/>
  <c r="BH346" i="10"/>
  <c r="BG346" i="10"/>
  <c r="BF346" i="10"/>
  <c r="T346" i="10"/>
  <c r="R346" i="10"/>
  <c r="P346" i="10"/>
  <c r="BK346" i="10"/>
  <c r="J346" i="10"/>
  <c r="BE346" i="10" s="1"/>
  <c r="BI344" i="10"/>
  <c r="BH344" i="10"/>
  <c r="BG344" i="10"/>
  <c r="BF344" i="10"/>
  <c r="T344" i="10"/>
  <c r="R344" i="10"/>
  <c r="P344" i="10"/>
  <c r="BK344" i="10"/>
  <c r="J344" i="10"/>
  <c r="BE344" i="10" s="1"/>
  <c r="BI342" i="10"/>
  <c r="BH342" i="10"/>
  <c r="BG342" i="10"/>
  <c r="BF342" i="10"/>
  <c r="T342" i="10"/>
  <c r="R342" i="10"/>
  <c r="P342" i="10"/>
  <c r="BK342" i="10"/>
  <c r="J342" i="10"/>
  <c r="BE342" i="10" s="1"/>
  <c r="BI340" i="10"/>
  <c r="BH340" i="10"/>
  <c r="BG340" i="10"/>
  <c r="BF340" i="10"/>
  <c r="T340" i="10"/>
  <c r="R340" i="10"/>
  <c r="P340" i="10"/>
  <c r="BK340" i="10"/>
  <c r="J340" i="10"/>
  <c r="BE340" i="10" s="1"/>
  <c r="BI338" i="10"/>
  <c r="BH338" i="10"/>
  <c r="BG338" i="10"/>
  <c r="BF338" i="10"/>
  <c r="BE338" i="10"/>
  <c r="T338" i="10"/>
  <c r="R338" i="10"/>
  <c r="P338" i="10"/>
  <c r="BK338" i="10"/>
  <c r="J338" i="10"/>
  <c r="BI336" i="10"/>
  <c r="BH336" i="10"/>
  <c r="BG336" i="10"/>
  <c r="BF336" i="10"/>
  <c r="T336" i="10"/>
  <c r="R336" i="10"/>
  <c r="P336" i="10"/>
  <c r="BK336" i="10"/>
  <c r="J336" i="10"/>
  <c r="BE336" i="10" s="1"/>
  <c r="BI333" i="10"/>
  <c r="BH333" i="10"/>
  <c r="BG333" i="10"/>
  <c r="BF333" i="10"/>
  <c r="T333" i="10"/>
  <c r="R333" i="10"/>
  <c r="P333" i="10"/>
  <c r="BK333" i="10"/>
  <c r="J333" i="10"/>
  <c r="BE333" i="10" s="1"/>
  <c r="BI331" i="10"/>
  <c r="BH331" i="10"/>
  <c r="BG331" i="10"/>
  <c r="BF331" i="10"/>
  <c r="T331" i="10"/>
  <c r="R331" i="10"/>
  <c r="P331" i="10"/>
  <c r="BK331" i="10"/>
  <c r="J331" i="10"/>
  <c r="BE331" i="10" s="1"/>
  <c r="BI329" i="10"/>
  <c r="BH329" i="10"/>
  <c r="BG329" i="10"/>
  <c r="BF329" i="10"/>
  <c r="T329" i="10"/>
  <c r="R329" i="10"/>
  <c r="P329" i="10"/>
  <c r="BK329" i="10"/>
  <c r="J329" i="10"/>
  <c r="BE329" i="10" s="1"/>
  <c r="BI327" i="10"/>
  <c r="BH327" i="10"/>
  <c r="BG327" i="10"/>
  <c r="BF327" i="10"/>
  <c r="BE327" i="10"/>
  <c r="T327" i="10"/>
  <c r="R327" i="10"/>
  <c r="P327" i="10"/>
  <c r="BK327" i="10"/>
  <c r="J327" i="10"/>
  <c r="BI325" i="10"/>
  <c r="BH325" i="10"/>
  <c r="BG325" i="10"/>
  <c r="BF325" i="10"/>
  <c r="T325" i="10"/>
  <c r="R325" i="10"/>
  <c r="P325" i="10"/>
  <c r="BK325" i="10"/>
  <c r="J325" i="10"/>
  <c r="BE325" i="10" s="1"/>
  <c r="BI323" i="10"/>
  <c r="BH323" i="10"/>
  <c r="BG323" i="10"/>
  <c r="BF323" i="10"/>
  <c r="BE323" i="10"/>
  <c r="T323" i="10"/>
  <c r="R323" i="10"/>
  <c r="P323" i="10"/>
  <c r="BK323" i="10"/>
  <c r="J323" i="10"/>
  <c r="BI321" i="10"/>
  <c r="BH321" i="10"/>
  <c r="BG321" i="10"/>
  <c r="BF321" i="10"/>
  <c r="T321" i="10"/>
  <c r="R321" i="10"/>
  <c r="P321" i="10"/>
  <c r="BK321" i="10"/>
  <c r="J321" i="10"/>
  <c r="BE321" i="10" s="1"/>
  <c r="BI319" i="10"/>
  <c r="BH319" i="10"/>
  <c r="BG319" i="10"/>
  <c r="BF319" i="10"/>
  <c r="BE319" i="10"/>
  <c r="T319" i="10"/>
  <c r="R319" i="10"/>
  <c r="P319" i="10"/>
  <c r="BK319" i="10"/>
  <c r="J319" i="10"/>
  <c r="BI317" i="10"/>
  <c r="BH317" i="10"/>
  <c r="BG317" i="10"/>
  <c r="BF317" i="10"/>
  <c r="T317" i="10"/>
  <c r="R317" i="10"/>
  <c r="P317" i="10"/>
  <c r="P316" i="10" s="1"/>
  <c r="BK317" i="10"/>
  <c r="J317" i="10"/>
  <c r="BE317" i="10" s="1"/>
  <c r="BI314" i="10"/>
  <c r="BH314" i="10"/>
  <c r="BG314" i="10"/>
  <c r="BF314" i="10"/>
  <c r="T314" i="10"/>
  <c r="R314" i="10"/>
  <c r="P314" i="10"/>
  <c r="BK314" i="10"/>
  <c r="J314" i="10"/>
  <c r="BE314" i="10" s="1"/>
  <c r="BI312" i="10"/>
  <c r="BH312" i="10"/>
  <c r="BG312" i="10"/>
  <c r="BF312" i="10"/>
  <c r="T312" i="10"/>
  <c r="R312" i="10"/>
  <c r="P312" i="10"/>
  <c r="BK312" i="10"/>
  <c r="J312" i="10"/>
  <c r="BE312" i="10" s="1"/>
  <c r="BI310" i="10"/>
  <c r="BH310" i="10"/>
  <c r="BG310" i="10"/>
  <c r="BF310" i="10"/>
  <c r="T310" i="10"/>
  <c r="R310" i="10"/>
  <c r="P310" i="10"/>
  <c r="BK310" i="10"/>
  <c r="J310" i="10"/>
  <c r="BE310" i="10" s="1"/>
  <c r="BI308" i="10"/>
  <c r="BH308" i="10"/>
  <c r="BG308" i="10"/>
  <c r="BF308" i="10"/>
  <c r="T308" i="10"/>
  <c r="R308" i="10"/>
  <c r="P308" i="10"/>
  <c r="BK308" i="10"/>
  <c r="J308" i="10"/>
  <c r="BE308" i="10" s="1"/>
  <c r="BI306" i="10"/>
  <c r="BH306" i="10"/>
  <c r="BG306" i="10"/>
  <c r="BF306" i="10"/>
  <c r="BE306" i="10"/>
  <c r="T306" i="10"/>
  <c r="R306" i="10"/>
  <c r="P306" i="10"/>
  <c r="BK306" i="10"/>
  <c r="BK305" i="10" s="1"/>
  <c r="J305" i="10" s="1"/>
  <c r="J74" i="10" s="1"/>
  <c r="J306" i="10"/>
  <c r="BI303" i="10"/>
  <c r="BH303" i="10"/>
  <c r="BG303" i="10"/>
  <c r="BF303" i="10"/>
  <c r="T303" i="10"/>
  <c r="R303" i="10"/>
  <c r="P303" i="10"/>
  <c r="BK303" i="10"/>
  <c r="J303" i="10"/>
  <c r="BE303" i="10" s="1"/>
  <c r="BI301" i="10"/>
  <c r="BH301" i="10"/>
  <c r="BG301" i="10"/>
  <c r="BF301" i="10"/>
  <c r="T301" i="10"/>
  <c r="R301" i="10"/>
  <c r="P301" i="10"/>
  <c r="BK301" i="10"/>
  <c r="J301" i="10"/>
  <c r="BE301" i="10" s="1"/>
  <c r="BI299" i="10"/>
  <c r="BH299" i="10"/>
  <c r="BG299" i="10"/>
  <c r="BF299" i="10"/>
  <c r="BE299" i="10"/>
  <c r="T299" i="10"/>
  <c r="R299" i="10"/>
  <c r="P299" i="10"/>
  <c r="BK299" i="10"/>
  <c r="J299" i="10"/>
  <c r="BI297" i="10"/>
  <c r="BH297" i="10"/>
  <c r="BG297" i="10"/>
  <c r="BF297" i="10"/>
  <c r="T297" i="10"/>
  <c r="R297" i="10"/>
  <c r="P297" i="10"/>
  <c r="BK297" i="10"/>
  <c r="J297" i="10"/>
  <c r="BE297" i="10" s="1"/>
  <c r="BI295" i="10"/>
  <c r="BH295" i="10"/>
  <c r="BG295" i="10"/>
  <c r="BF295" i="10"/>
  <c r="BE295" i="10"/>
  <c r="T295" i="10"/>
  <c r="R295" i="10"/>
  <c r="P295" i="10"/>
  <c r="BK295" i="10"/>
  <c r="BK294" i="10" s="1"/>
  <c r="J295" i="10"/>
  <c r="BI291" i="10"/>
  <c r="BH291" i="10"/>
  <c r="BG291" i="10"/>
  <c r="BF291" i="10"/>
  <c r="T291" i="10"/>
  <c r="R291" i="10"/>
  <c r="P291" i="10"/>
  <c r="BK291" i="10"/>
  <c r="J291" i="10"/>
  <c r="BE291" i="10" s="1"/>
  <c r="BI289" i="10"/>
  <c r="BH289" i="10"/>
  <c r="BG289" i="10"/>
  <c r="BF289" i="10"/>
  <c r="BE289" i="10"/>
  <c r="T289" i="10"/>
  <c r="R289" i="10"/>
  <c r="P289" i="10"/>
  <c r="BK289" i="10"/>
  <c r="J289" i="10"/>
  <c r="BI287" i="10"/>
  <c r="BH287" i="10"/>
  <c r="BG287" i="10"/>
  <c r="BF287" i="10"/>
  <c r="T287" i="10"/>
  <c r="R287" i="10"/>
  <c r="P287" i="10"/>
  <c r="BK287" i="10"/>
  <c r="J287" i="10"/>
  <c r="BE287" i="10" s="1"/>
  <c r="BI285" i="10"/>
  <c r="BH285" i="10"/>
  <c r="BG285" i="10"/>
  <c r="BF285" i="10"/>
  <c r="BE285" i="10"/>
  <c r="T285" i="10"/>
  <c r="R285" i="10"/>
  <c r="P285" i="10"/>
  <c r="BK285" i="10"/>
  <c r="J285" i="10"/>
  <c r="BI283" i="10"/>
  <c r="BH283" i="10"/>
  <c r="BG283" i="10"/>
  <c r="BF283" i="10"/>
  <c r="T283" i="10"/>
  <c r="R283" i="10"/>
  <c r="P283" i="10"/>
  <c r="BK283" i="10"/>
  <c r="J283" i="10"/>
  <c r="BE283" i="10" s="1"/>
  <c r="BI281" i="10"/>
  <c r="BH281" i="10"/>
  <c r="BG281" i="10"/>
  <c r="BF281" i="10"/>
  <c r="BE281" i="10"/>
  <c r="T281" i="10"/>
  <c r="R281" i="10"/>
  <c r="P281" i="10"/>
  <c r="BK281" i="10"/>
  <c r="J281" i="10"/>
  <c r="BI279" i="10"/>
  <c r="BH279" i="10"/>
  <c r="BG279" i="10"/>
  <c r="BF279" i="10"/>
  <c r="T279" i="10"/>
  <c r="R279" i="10"/>
  <c r="P279" i="10"/>
  <c r="BK279" i="10"/>
  <c r="J279" i="10"/>
  <c r="BE279" i="10" s="1"/>
  <c r="BI277" i="10"/>
  <c r="BH277" i="10"/>
  <c r="BG277" i="10"/>
  <c r="BF277" i="10"/>
  <c r="BE277" i="10"/>
  <c r="T277" i="10"/>
  <c r="R277" i="10"/>
  <c r="P277" i="10"/>
  <c r="BK277" i="10"/>
  <c r="J277" i="10"/>
  <c r="BI275" i="10"/>
  <c r="BH275" i="10"/>
  <c r="BG275" i="10"/>
  <c r="BF275" i="10"/>
  <c r="T275" i="10"/>
  <c r="R275" i="10"/>
  <c r="P275" i="10"/>
  <c r="BK275" i="10"/>
  <c r="J275" i="10"/>
  <c r="BE275" i="10" s="1"/>
  <c r="BI273" i="10"/>
  <c r="BH273" i="10"/>
  <c r="BG273" i="10"/>
  <c r="BF273" i="10"/>
  <c r="BE273" i="10"/>
  <c r="T273" i="10"/>
  <c r="R273" i="10"/>
  <c r="P273" i="10"/>
  <c r="BK273" i="10"/>
  <c r="J273" i="10"/>
  <c r="BI271" i="10"/>
  <c r="BH271" i="10"/>
  <c r="BG271" i="10"/>
  <c r="BF271" i="10"/>
  <c r="T271" i="10"/>
  <c r="R271" i="10"/>
  <c r="P271" i="10"/>
  <c r="BK271" i="10"/>
  <c r="J271" i="10"/>
  <c r="BE271" i="10" s="1"/>
  <c r="BI269" i="10"/>
  <c r="BH269" i="10"/>
  <c r="BG269" i="10"/>
  <c r="BF269" i="10"/>
  <c r="BE269" i="10"/>
  <c r="T269" i="10"/>
  <c r="R269" i="10"/>
  <c r="P269" i="10"/>
  <c r="BK269" i="10"/>
  <c r="J269" i="10"/>
  <c r="BI267" i="10"/>
  <c r="BH267" i="10"/>
  <c r="BG267" i="10"/>
  <c r="BF267" i="10"/>
  <c r="T267" i="10"/>
  <c r="R267" i="10"/>
  <c r="P267" i="10"/>
  <c r="BK267" i="10"/>
  <c r="J267" i="10"/>
  <c r="BE267" i="10" s="1"/>
  <c r="BI265" i="10"/>
  <c r="BH265" i="10"/>
  <c r="BG265" i="10"/>
  <c r="BF265" i="10"/>
  <c r="BE265" i="10"/>
  <c r="T265" i="10"/>
  <c r="R265" i="10"/>
  <c r="P265" i="10"/>
  <c r="BK265" i="10"/>
  <c r="J265" i="10"/>
  <c r="BI263" i="10"/>
  <c r="BH263" i="10"/>
  <c r="BG263" i="10"/>
  <c r="BF263" i="10"/>
  <c r="T263" i="10"/>
  <c r="R263" i="10"/>
  <c r="P263" i="10"/>
  <c r="BK263" i="10"/>
  <c r="J263" i="10"/>
  <c r="BE263" i="10" s="1"/>
  <c r="BI261" i="10"/>
  <c r="BH261" i="10"/>
  <c r="BG261" i="10"/>
  <c r="BF261" i="10"/>
  <c r="BE261" i="10"/>
  <c r="T261" i="10"/>
  <c r="R261" i="10"/>
  <c r="P261" i="10"/>
  <c r="BK261" i="10"/>
  <c r="J261" i="10"/>
  <c r="BI259" i="10"/>
  <c r="BH259" i="10"/>
  <c r="BG259" i="10"/>
  <c r="BF259" i="10"/>
  <c r="T259" i="10"/>
  <c r="R259" i="10"/>
  <c r="P259" i="10"/>
  <c r="BK259" i="10"/>
  <c r="J259" i="10"/>
  <c r="BE259" i="10" s="1"/>
  <c r="BI257" i="10"/>
  <c r="BH257" i="10"/>
  <c r="BG257" i="10"/>
  <c r="BF257" i="10"/>
  <c r="BE257" i="10"/>
  <c r="T257" i="10"/>
  <c r="R257" i="10"/>
  <c r="P257" i="10"/>
  <c r="BK257" i="10"/>
  <c r="J257" i="10"/>
  <c r="BI255" i="10"/>
  <c r="BH255" i="10"/>
  <c r="BG255" i="10"/>
  <c r="BF255" i="10"/>
  <c r="T255" i="10"/>
  <c r="R255" i="10"/>
  <c r="P255" i="10"/>
  <c r="BK255" i="10"/>
  <c r="J255" i="10"/>
  <c r="BE255" i="10" s="1"/>
  <c r="BI253" i="10"/>
  <c r="BH253" i="10"/>
  <c r="BG253" i="10"/>
  <c r="BF253" i="10"/>
  <c r="BE253" i="10"/>
  <c r="T253" i="10"/>
  <c r="R253" i="10"/>
  <c r="P253" i="10"/>
  <c r="BK253" i="10"/>
  <c r="J253" i="10"/>
  <c r="BI251" i="10"/>
  <c r="BH251" i="10"/>
  <c r="BG251" i="10"/>
  <c r="BF251" i="10"/>
  <c r="T251" i="10"/>
  <c r="R251" i="10"/>
  <c r="P251" i="10"/>
  <c r="BK251" i="10"/>
  <c r="J251" i="10"/>
  <c r="BE251" i="10" s="1"/>
  <c r="BI249" i="10"/>
  <c r="BH249" i="10"/>
  <c r="BG249" i="10"/>
  <c r="BF249" i="10"/>
  <c r="BE249" i="10"/>
  <c r="T249" i="10"/>
  <c r="R249" i="10"/>
  <c r="P249" i="10"/>
  <c r="BK249" i="10"/>
  <c r="J249" i="10"/>
  <c r="BI247" i="10"/>
  <c r="BH247" i="10"/>
  <c r="BG247" i="10"/>
  <c r="BF247" i="10"/>
  <c r="T247" i="10"/>
  <c r="R247" i="10"/>
  <c r="P247" i="10"/>
  <c r="BK247" i="10"/>
  <c r="J247" i="10"/>
  <c r="BE247" i="10" s="1"/>
  <c r="BI245" i="10"/>
  <c r="BH245" i="10"/>
  <c r="BG245" i="10"/>
  <c r="BF245" i="10"/>
  <c r="BE245" i="10"/>
  <c r="T245" i="10"/>
  <c r="R245" i="10"/>
  <c r="P245" i="10"/>
  <c r="BK245" i="10"/>
  <c r="J245" i="10"/>
  <c r="BI242" i="10"/>
  <c r="BH242" i="10"/>
  <c r="BG242" i="10"/>
  <c r="BF242" i="10"/>
  <c r="T242" i="10"/>
  <c r="R242" i="10"/>
  <c r="P242" i="10"/>
  <c r="BK242" i="10"/>
  <c r="J242" i="10"/>
  <c r="BE242" i="10" s="1"/>
  <c r="BI240" i="10"/>
  <c r="BH240" i="10"/>
  <c r="BG240" i="10"/>
  <c r="BF240" i="10"/>
  <c r="T240" i="10"/>
  <c r="R240" i="10"/>
  <c r="P240" i="10"/>
  <c r="BK240" i="10"/>
  <c r="J240" i="10"/>
  <c r="BE240" i="10" s="1"/>
  <c r="BI238" i="10"/>
  <c r="BH238" i="10"/>
  <c r="BG238" i="10"/>
  <c r="BF238" i="10"/>
  <c r="T238" i="10"/>
  <c r="R238" i="10"/>
  <c r="P238" i="10"/>
  <c r="BK238" i="10"/>
  <c r="J238" i="10"/>
  <c r="BE238" i="10" s="1"/>
  <c r="BI236" i="10"/>
  <c r="BH236" i="10"/>
  <c r="BG236" i="10"/>
  <c r="BF236" i="10"/>
  <c r="T236" i="10"/>
  <c r="R236" i="10"/>
  <c r="P236" i="10"/>
  <c r="BK236" i="10"/>
  <c r="J236" i="10"/>
  <c r="BE236" i="10" s="1"/>
  <c r="BI234" i="10"/>
  <c r="BH234" i="10"/>
  <c r="BG234" i="10"/>
  <c r="BF234" i="10"/>
  <c r="T234" i="10"/>
  <c r="R234" i="10"/>
  <c r="P234" i="10"/>
  <c r="BK234" i="10"/>
  <c r="J234" i="10"/>
  <c r="BE234" i="10" s="1"/>
  <c r="BI232" i="10"/>
  <c r="BH232" i="10"/>
  <c r="BG232" i="10"/>
  <c r="BF232" i="10"/>
  <c r="T232" i="10"/>
  <c r="R232" i="10"/>
  <c r="P232" i="10"/>
  <c r="BK232" i="10"/>
  <c r="J232" i="10"/>
  <c r="BE232" i="10" s="1"/>
  <c r="BI230" i="10"/>
  <c r="BH230" i="10"/>
  <c r="BG230" i="10"/>
  <c r="BF230" i="10"/>
  <c r="T230" i="10"/>
  <c r="R230" i="10"/>
  <c r="P230" i="10"/>
  <c r="BK230" i="10"/>
  <c r="J230" i="10"/>
  <c r="BE230" i="10" s="1"/>
  <c r="BI228" i="10"/>
  <c r="BH228" i="10"/>
  <c r="BG228" i="10"/>
  <c r="BF228" i="10"/>
  <c r="T228" i="10"/>
  <c r="R228" i="10"/>
  <c r="P228" i="10"/>
  <c r="P227" i="10" s="1"/>
  <c r="BK228" i="10"/>
  <c r="J228" i="10"/>
  <c r="BE228" i="10" s="1"/>
  <c r="BI225" i="10"/>
  <c r="BH225" i="10"/>
  <c r="BG225" i="10"/>
  <c r="BF225" i="10"/>
  <c r="T225" i="10"/>
  <c r="R225" i="10"/>
  <c r="P225" i="10"/>
  <c r="BK225" i="10"/>
  <c r="J225" i="10"/>
  <c r="BE225" i="10" s="1"/>
  <c r="BI223" i="10"/>
  <c r="BH223" i="10"/>
  <c r="BG223" i="10"/>
  <c r="BF223" i="10"/>
  <c r="BE223" i="10"/>
  <c r="T223" i="10"/>
  <c r="R223" i="10"/>
  <c r="P223" i="10"/>
  <c r="BK223" i="10"/>
  <c r="J223" i="10"/>
  <c r="BI221" i="10"/>
  <c r="BH221" i="10"/>
  <c r="BG221" i="10"/>
  <c r="BF221" i="10"/>
  <c r="T221" i="10"/>
  <c r="R221" i="10"/>
  <c r="P221" i="10"/>
  <c r="BK221" i="10"/>
  <c r="J221" i="10"/>
  <c r="BE221" i="10" s="1"/>
  <c r="BI219" i="10"/>
  <c r="BH219" i="10"/>
  <c r="BG219" i="10"/>
  <c r="BF219" i="10"/>
  <c r="BE219" i="10"/>
  <c r="T219" i="10"/>
  <c r="R219" i="10"/>
  <c r="P219" i="10"/>
  <c r="BK219" i="10"/>
  <c r="J219" i="10"/>
  <c r="BI217" i="10"/>
  <c r="BH217" i="10"/>
  <c r="BG217" i="10"/>
  <c r="BF217" i="10"/>
  <c r="T217" i="10"/>
  <c r="R217" i="10"/>
  <c r="P217" i="10"/>
  <c r="BK217" i="10"/>
  <c r="J217" i="10"/>
  <c r="BE217" i="10" s="1"/>
  <c r="BI215" i="10"/>
  <c r="BH215" i="10"/>
  <c r="BG215" i="10"/>
  <c r="BF215" i="10"/>
  <c r="BE215" i="10"/>
  <c r="T215" i="10"/>
  <c r="R215" i="10"/>
  <c r="P215" i="10"/>
  <c r="BK215" i="10"/>
  <c r="J215" i="10"/>
  <c r="BI213" i="10"/>
  <c r="BH213" i="10"/>
  <c r="BG213" i="10"/>
  <c r="BF213" i="10"/>
  <c r="T213" i="10"/>
  <c r="R213" i="10"/>
  <c r="P213" i="10"/>
  <c r="BK213" i="10"/>
  <c r="J213" i="10"/>
  <c r="BE213" i="10" s="1"/>
  <c r="BI211" i="10"/>
  <c r="BH211" i="10"/>
  <c r="BG211" i="10"/>
  <c r="BF211" i="10"/>
  <c r="BE211" i="10"/>
  <c r="T211" i="10"/>
  <c r="R211" i="10"/>
  <c r="P211" i="10"/>
  <c r="BK211" i="10"/>
  <c r="J211" i="10"/>
  <c r="BI209" i="10"/>
  <c r="BH209" i="10"/>
  <c r="BG209" i="10"/>
  <c r="BF209" i="10"/>
  <c r="T209" i="10"/>
  <c r="R209" i="10"/>
  <c r="P209" i="10"/>
  <c r="BK209" i="10"/>
  <c r="J209" i="10"/>
  <c r="BE209" i="10" s="1"/>
  <c r="BI207" i="10"/>
  <c r="BH207" i="10"/>
  <c r="BG207" i="10"/>
  <c r="BF207" i="10"/>
  <c r="BE207" i="10"/>
  <c r="T207" i="10"/>
  <c r="R207" i="10"/>
  <c r="P207" i="10"/>
  <c r="BK207" i="10"/>
  <c r="J207" i="10"/>
  <c r="BI205" i="10"/>
  <c r="BH205" i="10"/>
  <c r="BG205" i="10"/>
  <c r="BF205" i="10"/>
  <c r="T205" i="10"/>
  <c r="R205" i="10"/>
  <c r="P205" i="10"/>
  <c r="BK205" i="10"/>
  <c r="J205" i="10"/>
  <c r="BE205" i="10" s="1"/>
  <c r="BI203" i="10"/>
  <c r="BH203" i="10"/>
  <c r="BG203" i="10"/>
  <c r="BF203" i="10"/>
  <c r="BE203" i="10"/>
  <c r="T203" i="10"/>
  <c r="R203" i="10"/>
  <c r="P203" i="10"/>
  <c r="BK203" i="10"/>
  <c r="J203" i="10"/>
  <c r="BI201" i="10"/>
  <c r="BH201" i="10"/>
  <c r="BG201" i="10"/>
  <c r="BF201" i="10"/>
  <c r="T201" i="10"/>
  <c r="R201" i="10"/>
  <c r="P201" i="10"/>
  <c r="BK201" i="10"/>
  <c r="J201" i="10"/>
  <c r="BE201" i="10" s="1"/>
  <c r="BI199" i="10"/>
  <c r="BH199" i="10"/>
  <c r="BG199" i="10"/>
  <c r="BF199" i="10"/>
  <c r="BE199" i="10"/>
  <c r="T199" i="10"/>
  <c r="R199" i="10"/>
  <c r="P199" i="10"/>
  <c r="BK199" i="10"/>
  <c r="J199" i="10"/>
  <c r="BI197" i="10"/>
  <c r="BH197" i="10"/>
  <c r="BG197" i="10"/>
  <c r="BF197" i="10"/>
  <c r="T197" i="10"/>
  <c r="R197" i="10"/>
  <c r="P197" i="10"/>
  <c r="BK197" i="10"/>
  <c r="J197" i="10"/>
  <c r="BE197" i="10" s="1"/>
  <c r="BI195" i="10"/>
  <c r="BH195" i="10"/>
  <c r="BG195" i="10"/>
  <c r="BF195" i="10"/>
  <c r="BE195" i="10"/>
  <c r="T195" i="10"/>
  <c r="R195" i="10"/>
  <c r="P195" i="10"/>
  <c r="BK195" i="10"/>
  <c r="J195" i="10"/>
  <c r="BI193" i="10"/>
  <c r="BH193" i="10"/>
  <c r="BG193" i="10"/>
  <c r="BF193" i="10"/>
  <c r="T193" i="10"/>
  <c r="R193" i="10"/>
  <c r="P193" i="10"/>
  <c r="BK193" i="10"/>
  <c r="J193" i="10"/>
  <c r="BE193" i="10" s="1"/>
  <c r="BI191" i="10"/>
  <c r="BH191" i="10"/>
  <c r="BG191" i="10"/>
  <c r="BF191" i="10"/>
  <c r="BE191" i="10"/>
  <c r="T191" i="10"/>
  <c r="R191" i="10"/>
  <c r="P191" i="10"/>
  <c r="BK191" i="10"/>
  <c r="J191" i="10"/>
  <c r="BI189" i="10"/>
  <c r="BH189" i="10"/>
  <c r="BG189" i="10"/>
  <c r="BF189" i="10"/>
  <c r="T189" i="10"/>
  <c r="R189" i="10"/>
  <c r="P189" i="10"/>
  <c r="BK189" i="10"/>
  <c r="J189" i="10"/>
  <c r="BE189" i="10" s="1"/>
  <c r="BI187" i="10"/>
  <c r="BH187" i="10"/>
  <c r="BG187" i="10"/>
  <c r="BF187" i="10"/>
  <c r="BE187" i="10"/>
  <c r="T187" i="10"/>
  <c r="R187" i="10"/>
  <c r="P187" i="10"/>
  <c r="BK187" i="10"/>
  <c r="BK186" i="10" s="1"/>
  <c r="J186" i="10" s="1"/>
  <c r="J69" i="10" s="1"/>
  <c r="J187" i="10"/>
  <c r="BI184" i="10"/>
  <c r="BH184" i="10"/>
  <c r="BG184" i="10"/>
  <c r="BF184" i="10"/>
  <c r="T184" i="10"/>
  <c r="R184" i="10"/>
  <c r="P184" i="10"/>
  <c r="BK184" i="10"/>
  <c r="J184" i="10"/>
  <c r="BE184" i="10" s="1"/>
  <c r="BI182" i="10"/>
  <c r="BH182" i="10"/>
  <c r="BG182" i="10"/>
  <c r="BF182" i="10"/>
  <c r="T182" i="10"/>
  <c r="R182" i="10"/>
  <c r="P182" i="10"/>
  <c r="BK182" i="10"/>
  <c r="J182" i="10"/>
  <c r="BE182" i="10" s="1"/>
  <c r="BI180" i="10"/>
  <c r="BH180" i="10"/>
  <c r="BG180" i="10"/>
  <c r="BF180" i="10"/>
  <c r="T180" i="10"/>
  <c r="R180" i="10"/>
  <c r="P180" i="10"/>
  <c r="BK180" i="10"/>
  <c r="J180" i="10"/>
  <c r="BE180" i="10" s="1"/>
  <c r="BI178" i="10"/>
  <c r="BH178" i="10"/>
  <c r="BG178" i="10"/>
  <c r="BF178" i="10"/>
  <c r="T178" i="10"/>
  <c r="R178" i="10"/>
  <c r="P178" i="10"/>
  <c r="BK178" i="10"/>
  <c r="J178" i="10"/>
  <c r="BE178" i="10" s="1"/>
  <c r="BI176" i="10"/>
  <c r="BH176" i="10"/>
  <c r="BG176" i="10"/>
  <c r="BF176" i="10"/>
  <c r="T176" i="10"/>
  <c r="R176" i="10"/>
  <c r="P176" i="10"/>
  <c r="BK176" i="10"/>
  <c r="J176" i="10"/>
  <c r="BE176" i="10" s="1"/>
  <c r="BI174" i="10"/>
  <c r="BH174" i="10"/>
  <c r="BG174" i="10"/>
  <c r="BF174" i="10"/>
  <c r="T174" i="10"/>
  <c r="R174" i="10"/>
  <c r="P174" i="10"/>
  <c r="BK174" i="10"/>
  <c r="J174" i="10"/>
  <c r="BE174" i="10" s="1"/>
  <c r="BI172" i="10"/>
  <c r="BH172" i="10"/>
  <c r="BG172" i="10"/>
  <c r="BF172" i="10"/>
  <c r="T172" i="10"/>
  <c r="R172" i="10"/>
  <c r="P172" i="10"/>
  <c r="BK172" i="10"/>
  <c r="J172" i="10"/>
  <c r="BE172" i="10" s="1"/>
  <c r="BI170" i="10"/>
  <c r="BH170" i="10"/>
  <c r="BG170" i="10"/>
  <c r="BF170" i="10"/>
  <c r="T170" i="10"/>
  <c r="R170" i="10"/>
  <c r="P170" i="10"/>
  <c r="BK170" i="10"/>
  <c r="J170" i="10"/>
  <c r="BE170" i="10" s="1"/>
  <c r="BI168" i="10"/>
  <c r="BH168" i="10"/>
  <c r="BG168" i="10"/>
  <c r="BF168" i="10"/>
  <c r="T168" i="10"/>
  <c r="R168" i="10"/>
  <c r="P168" i="10"/>
  <c r="BK168" i="10"/>
  <c r="J168" i="10"/>
  <c r="BE168" i="10" s="1"/>
  <c r="BI166" i="10"/>
  <c r="BH166" i="10"/>
  <c r="BG166" i="10"/>
  <c r="BF166" i="10"/>
  <c r="T166" i="10"/>
  <c r="R166" i="10"/>
  <c r="P166" i="10"/>
  <c r="BK166" i="10"/>
  <c r="J166" i="10"/>
  <c r="BE166" i="10" s="1"/>
  <c r="BI164" i="10"/>
  <c r="BH164" i="10"/>
  <c r="BG164" i="10"/>
  <c r="BF164" i="10"/>
  <c r="T164" i="10"/>
  <c r="R164" i="10"/>
  <c r="P164" i="10"/>
  <c r="BK164" i="10"/>
  <c r="J164" i="10"/>
  <c r="BE164" i="10" s="1"/>
  <c r="BI162" i="10"/>
  <c r="BH162" i="10"/>
  <c r="BG162" i="10"/>
  <c r="BF162" i="10"/>
  <c r="T162" i="10"/>
  <c r="R162" i="10"/>
  <c r="P162" i="10"/>
  <c r="BK162" i="10"/>
  <c r="J162" i="10"/>
  <c r="BE162" i="10" s="1"/>
  <c r="BI160" i="10"/>
  <c r="BH160" i="10"/>
  <c r="BG160" i="10"/>
  <c r="BF160" i="10"/>
  <c r="T160" i="10"/>
  <c r="R160" i="10"/>
  <c r="P160" i="10"/>
  <c r="BK160" i="10"/>
  <c r="J160" i="10"/>
  <c r="BE160" i="10" s="1"/>
  <c r="BI158" i="10"/>
  <c r="BH158" i="10"/>
  <c r="BG158" i="10"/>
  <c r="BF158" i="10"/>
  <c r="T158" i="10"/>
  <c r="R158" i="10"/>
  <c r="P158" i="10"/>
  <c r="BK158" i="10"/>
  <c r="J158" i="10"/>
  <c r="BE158" i="10" s="1"/>
  <c r="BI156" i="10"/>
  <c r="BH156" i="10"/>
  <c r="BG156" i="10"/>
  <c r="BF156" i="10"/>
  <c r="T156" i="10"/>
  <c r="R156" i="10"/>
  <c r="P156" i="10"/>
  <c r="BK156" i="10"/>
  <c r="J156" i="10"/>
  <c r="BE156" i="10" s="1"/>
  <c r="BI154" i="10"/>
  <c r="BH154" i="10"/>
  <c r="BG154" i="10"/>
  <c r="BF154" i="10"/>
  <c r="T154" i="10"/>
  <c r="R154" i="10"/>
  <c r="P154" i="10"/>
  <c r="BK154" i="10"/>
  <c r="J154" i="10"/>
  <c r="BE154" i="10" s="1"/>
  <c r="BI152" i="10"/>
  <c r="BH152" i="10"/>
  <c r="BG152" i="10"/>
  <c r="BF152" i="10"/>
  <c r="T152" i="10"/>
  <c r="R152" i="10"/>
  <c r="P152" i="10"/>
  <c r="BK152" i="10"/>
  <c r="J152" i="10"/>
  <c r="BE152" i="10" s="1"/>
  <c r="BI150" i="10"/>
  <c r="BH150" i="10"/>
  <c r="BG150" i="10"/>
  <c r="BF150" i="10"/>
  <c r="T150" i="10"/>
  <c r="R150" i="10"/>
  <c r="P150" i="10"/>
  <c r="BK150" i="10"/>
  <c r="J150" i="10"/>
  <c r="BE150" i="10" s="1"/>
  <c r="BI148" i="10"/>
  <c r="BH148" i="10"/>
  <c r="BG148" i="10"/>
  <c r="BF148" i="10"/>
  <c r="T148" i="10"/>
  <c r="R148" i="10"/>
  <c r="P148" i="10"/>
  <c r="BK148" i="10"/>
  <c r="J148" i="10"/>
  <c r="BE148" i="10" s="1"/>
  <c r="BI146" i="10"/>
  <c r="BH146" i="10"/>
  <c r="BG146" i="10"/>
  <c r="BF146" i="10"/>
  <c r="T146" i="10"/>
  <c r="R146" i="10"/>
  <c r="P146" i="10"/>
  <c r="BK146" i="10"/>
  <c r="J146" i="10"/>
  <c r="BE146" i="10" s="1"/>
  <c r="BI143" i="10"/>
  <c r="BH143" i="10"/>
  <c r="BG143" i="10"/>
  <c r="BF143" i="10"/>
  <c r="T143" i="10"/>
  <c r="R143" i="10"/>
  <c r="P143" i="10"/>
  <c r="BK143" i="10"/>
  <c r="J143" i="10"/>
  <c r="BE143" i="10" s="1"/>
  <c r="BI141" i="10"/>
  <c r="BH141" i="10"/>
  <c r="BG141" i="10"/>
  <c r="BF141" i="10"/>
  <c r="BE141" i="10"/>
  <c r="T141" i="10"/>
  <c r="R141" i="10"/>
  <c r="P141" i="10"/>
  <c r="BK141" i="10"/>
  <c r="J141" i="10"/>
  <c r="BI139" i="10"/>
  <c r="BH139" i="10"/>
  <c r="BG139" i="10"/>
  <c r="BF139" i="10"/>
  <c r="T139" i="10"/>
  <c r="R139" i="10"/>
  <c r="P139" i="10"/>
  <c r="BK139" i="10"/>
  <c r="J139" i="10"/>
  <c r="BE139" i="10" s="1"/>
  <c r="BI137" i="10"/>
  <c r="BH137" i="10"/>
  <c r="BG137" i="10"/>
  <c r="BF137" i="10"/>
  <c r="BE137" i="10"/>
  <c r="T137" i="10"/>
  <c r="R137" i="10"/>
  <c r="P137" i="10"/>
  <c r="BK137" i="10"/>
  <c r="J137" i="10"/>
  <c r="BI135" i="10"/>
  <c r="BH135" i="10"/>
  <c r="BG135" i="10"/>
  <c r="BF135" i="10"/>
  <c r="T135" i="10"/>
  <c r="R135" i="10"/>
  <c r="P135" i="10"/>
  <c r="BK135" i="10"/>
  <c r="J135" i="10"/>
  <c r="BE135" i="10" s="1"/>
  <c r="BI133" i="10"/>
  <c r="BH133" i="10"/>
  <c r="BG133" i="10"/>
  <c r="BF133" i="10"/>
  <c r="BE133" i="10"/>
  <c r="T133" i="10"/>
  <c r="R133" i="10"/>
  <c r="P133" i="10"/>
  <c r="P132" i="10" s="1"/>
  <c r="BK133" i="10"/>
  <c r="J133" i="10"/>
  <c r="BI130" i="10"/>
  <c r="BH130" i="10"/>
  <c r="BG130" i="10"/>
  <c r="BF130" i="10"/>
  <c r="T130" i="10"/>
  <c r="R130" i="10"/>
  <c r="P130" i="10"/>
  <c r="BK130" i="10"/>
  <c r="J130" i="10"/>
  <c r="BE130" i="10" s="1"/>
  <c r="BI128" i="10"/>
  <c r="BH128" i="10"/>
  <c r="BG128" i="10"/>
  <c r="BF128" i="10"/>
  <c r="T128" i="10"/>
  <c r="R128" i="10"/>
  <c r="P128" i="10"/>
  <c r="BK128" i="10"/>
  <c r="J128" i="10"/>
  <c r="BE128" i="10" s="1"/>
  <c r="BI126" i="10"/>
  <c r="BH126" i="10"/>
  <c r="BG126" i="10"/>
  <c r="BF126" i="10"/>
  <c r="T126" i="10"/>
  <c r="R126" i="10"/>
  <c r="P126" i="10"/>
  <c r="BK126" i="10"/>
  <c r="J126" i="10"/>
  <c r="BE126" i="10" s="1"/>
  <c r="BI124" i="10"/>
  <c r="BH124" i="10"/>
  <c r="BG124" i="10"/>
  <c r="BF124" i="10"/>
  <c r="T124" i="10"/>
  <c r="R124" i="10"/>
  <c r="P124" i="10"/>
  <c r="BK124" i="10"/>
  <c r="J124" i="10"/>
  <c r="BE124" i="10" s="1"/>
  <c r="BI122" i="10"/>
  <c r="BH122" i="10"/>
  <c r="BG122" i="10"/>
  <c r="BF122" i="10"/>
  <c r="T122" i="10"/>
  <c r="R122" i="10"/>
  <c r="P122" i="10"/>
  <c r="BK122" i="10"/>
  <c r="J122" i="10"/>
  <c r="BE122" i="10" s="1"/>
  <c r="BI120" i="10"/>
  <c r="BH120" i="10"/>
  <c r="BG120" i="10"/>
  <c r="BF120" i="10"/>
  <c r="BE120" i="10"/>
  <c r="T120" i="10"/>
  <c r="R120" i="10"/>
  <c r="P120" i="10"/>
  <c r="BK120" i="10"/>
  <c r="J120" i="10"/>
  <c r="BI118" i="10"/>
  <c r="BH118" i="10"/>
  <c r="BG118" i="10"/>
  <c r="BF118" i="10"/>
  <c r="T118" i="10"/>
  <c r="R118" i="10"/>
  <c r="P118" i="10"/>
  <c r="BK118" i="10"/>
  <c r="J118" i="10"/>
  <c r="BE118" i="10" s="1"/>
  <c r="BI116" i="10"/>
  <c r="BH116" i="10"/>
  <c r="F37" i="10" s="1"/>
  <c r="BC63" i="1" s="1"/>
  <c r="BG116" i="10"/>
  <c r="BF116" i="10"/>
  <c r="T116" i="10"/>
  <c r="R116" i="10"/>
  <c r="P116" i="10"/>
  <c r="BK116" i="10"/>
  <c r="J116" i="10"/>
  <c r="BE116" i="10" s="1"/>
  <c r="J109" i="10"/>
  <c r="F109" i="10"/>
  <c r="F107" i="10"/>
  <c r="E105" i="10"/>
  <c r="J59" i="10"/>
  <c r="F59" i="10"/>
  <c r="F57" i="10"/>
  <c r="E55" i="10"/>
  <c r="J22" i="10"/>
  <c r="E22" i="10"/>
  <c r="F110" i="10" s="1"/>
  <c r="J21" i="10"/>
  <c r="J16" i="10"/>
  <c r="J107" i="10" s="1"/>
  <c r="E7" i="10"/>
  <c r="E49" i="10" s="1"/>
  <c r="AY62" i="1"/>
  <c r="AX62" i="1"/>
  <c r="BI1886" i="9"/>
  <c r="BH1886" i="9"/>
  <c r="BG1886" i="9"/>
  <c r="BF1886" i="9"/>
  <c r="BE1886" i="9"/>
  <c r="T1886" i="9"/>
  <c r="R1886" i="9"/>
  <c r="P1886" i="9"/>
  <c r="BK1886" i="9"/>
  <c r="J1886" i="9"/>
  <c r="BI1884" i="9"/>
  <c r="BH1884" i="9"/>
  <c r="BG1884" i="9"/>
  <c r="BF1884" i="9"/>
  <c r="T1884" i="9"/>
  <c r="R1884" i="9"/>
  <c r="P1884" i="9"/>
  <c r="BK1884" i="9"/>
  <c r="J1884" i="9"/>
  <c r="BE1884" i="9" s="1"/>
  <c r="BI1882" i="9"/>
  <c r="BH1882" i="9"/>
  <c r="BG1882" i="9"/>
  <c r="BF1882" i="9"/>
  <c r="BE1882" i="9"/>
  <c r="T1882" i="9"/>
  <c r="R1882" i="9"/>
  <c r="P1882" i="9"/>
  <c r="BK1882" i="9"/>
  <c r="J1882" i="9"/>
  <c r="BI1878" i="9"/>
  <c r="BH1878" i="9"/>
  <c r="BG1878" i="9"/>
  <c r="BF1878" i="9"/>
  <c r="T1878" i="9"/>
  <c r="R1878" i="9"/>
  <c r="P1878" i="9"/>
  <c r="BK1878" i="9"/>
  <c r="J1878" i="9"/>
  <c r="BE1878" i="9" s="1"/>
  <c r="BI1876" i="9"/>
  <c r="BH1876" i="9"/>
  <c r="BG1876" i="9"/>
  <c r="BF1876" i="9"/>
  <c r="T1876" i="9"/>
  <c r="R1876" i="9"/>
  <c r="R1875" i="9" s="1"/>
  <c r="P1876" i="9"/>
  <c r="BK1876" i="9"/>
  <c r="BK1875" i="9" s="1"/>
  <c r="J1875" i="9" s="1"/>
  <c r="J130" i="9" s="1"/>
  <c r="J1876" i="9"/>
  <c r="BE1876" i="9" s="1"/>
  <c r="BI1873" i="9"/>
  <c r="BH1873" i="9"/>
  <c r="BG1873" i="9"/>
  <c r="BF1873" i="9"/>
  <c r="BE1873" i="9"/>
  <c r="T1873" i="9"/>
  <c r="R1873" i="9"/>
  <c r="P1873" i="9"/>
  <c r="BK1873" i="9"/>
  <c r="J1873" i="9"/>
  <c r="BI1871" i="9"/>
  <c r="BH1871" i="9"/>
  <c r="BG1871" i="9"/>
  <c r="BF1871" i="9"/>
  <c r="T1871" i="9"/>
  <c r="R1871" i="9"/>
  <c r="P1871" i="9"/>
  <c r="BK1871" i="9"/>
  <c r="J1871" i="9"/>
  <c r="BE1871" i="9" s="1"/>
  <c r="BI1869" i="9"/>
  <c r="BH1869" i="9"/>
  <c r="BG1869" i="9"/>
  <c r="BF1869" i="9"/>
  <c r="T1869" i="9"/>
  <c r="R1869" i="9"/>
  <c r="P1869" i="9"/>
  <c r="BK1869" i="9"/>
  <c r="J1869" i="9"/>
  <c r="BE1869" i="9" s="1"/>
  <c r="BI1867" i="9"/>
  <c r="BH1867" i="9"/>
  <c r="BG1867" i="9"/>
  <c r="BF1867" i="9"/>
  <c r="T1867" i="9"/>
  <c r="T1866" i="9" s="1"/>
  <c r="R1867" i="9"/>
  <c r="R1866" i="9" s="1"/>
  <c r="P1867" i="9"/>
  <c r="BK1867" i="9"/>
  <c r="J1867" i="9"/>
  <c r="BE1867" i="9" s="1"/>
  <c r="BI1864" i="9"/>
  <c r="BH1864" i="9"/>
  <c r="BG1864" i="9"/>
  <c r="BF1864" i="9"/>
  <c r="T1864" i="9"/>
  <c r="T1863" i="9" s="1"/>
  <c r="R1864" i="9"/>
  <c r="R1863" i="9" s="1"/>
  <c r="P1864" i="9"/>
  <c r="P1863" i="9" s="1"/>
  <c r="BK1864" i="9"/>
  <c r="BK1863" i="9" s="1"/>
  <c r="J1863" i="9" s="1"/>
  <c r="J128" i="9" s="1"/>
  <c r="J1864" i="9"/>
  <c r="BE1864" i="9" s="1"/>
  <c r="BI1861" i="9"/>
  <c r="BH1861" i="9"/>
  <c r="BG1861" i="9"/>
  <c r="BF1861" i="9"/>
  <c r="BE1861" i="9"/>
  <c r="T1861" i="9"/>
  <c r="T1860" i="9" s="1"/>
  <c r="R1861" i="9"/>
  <c r="R1860" i="9" s="1"/>
  <c r="P1861" i="9"/>
  <c r="P1860" i="9" s="1"/>
  <c r="BK1861" i="9"/>
  <c r="BK1860" i="9" s="1"/>
  <c r="J1860" i="9" s="1"/>
  <c r="J127" i="9" s="1"/>
  <c r="J1861" i="9"/>
  <c r="BI1858" i="9"/>
  <c r="BH1858" i="9"/>
  <c r="BG1858" i="9"/>
  <c r="BF1858" i="9"/>
  <c r="T1858" i="9"/>
  <c r="R1858" i="9"/>
  <c r="P1858" i="9"/>
  <c r="BK1858" i="9"/>
  <c r="J1858" i="9"/>
  <c r="BE1858" i="9" s="1"/>
  <c r="BI1856" i="9"/>
  <c r="BH1856" i="9"/>
  <c r="BG1856" i="9"/>
  <c r="BF1856" i="9"/>
  <c r="T1856" i="9"/>
  <c r="R1856" i="9"/>
  <c r="P1856" i="9"/>
  <c r="BK1856" i="9"/>
  <c r="J1856" i="9"/>
  <c r="BE1856" i="9" s="1"/>
  <c r="BI1854" i="9"/>
  <c r="BH1854" i="9"/>
  <c r="BG1854" i="9"/>
  <c r="BF1854" i="9"/>
  <c r="BE1854" i="9"/>
  <c r="T1854" i="9"/>
  <c r="R1854" i="9"/>
  <c r="P1854" i="9"/>
  <c r="BK1854" i="9"/>
  <c r="J1854" i="9"/>
  <c r="BI1852" i="9"/>
  <c r="BH1852" i="9"/>
  <c r="BG1852" i="9"/>
  <c r="BF1852" i="9"/>
  <c r="BE1852" i="9"/>
  <c r="T1852" i="9"/>
  <c r="R1852" i="9"/>
  <c r="P1852" i="9"/>
  <c r="BK1852" i="9"/>
  <c r="BK1851" i="9" s="1"/>
  <c r="J1851" i="9" s="1"/>
  <c r="J126" i="9" s="1"/>
  <c r="J1852" i="9"/>
  <c r="BI1849" i="9"/>
  <c r="BH1849" i="9"/>
  <c r="BG1849" i="9"/>
  <c r="BF1849" i="9"/>
  <c r="T1849" i="9"/>
  <c r="R1849" i="9"/>
  <c r="P1849" i="9"/>
  <c r="BK1849" i="9"/>
  <c r="J1849" i="9"/>
  <c r="BE1849" i="9" s="1"/>
  <c r="BI1847" i="9"/>
  <c r="BH1847" i="9"/>
  <c r="BG1847" i="9"/>
  <c r="BF1847" i="9"/>
  <c r="T1847" i="9"/>
  <c r="R1847" i="9"/>
  <c r="P1847" i="9"/>
  <c r="BK1847" i="9"/>
  <c r="J1847" i="9"/>
  <c r="BE1847" i="9" s="1"/>
  <c r="BI1845" i="9"/>
  <c r="BH1845" i="9"/>
  <c r="BG1845" i="9"/>
  <c r="BF1845" i="9"/>
  <c r="BE1845" i="9"/>
  <c r="T1845" i="9"/>
  <c r="R1845" i="9"/>
  <c r="P1845" i="9"/>
  <c r="BK1845" i="9"/>
  <c r="J1845" i="9"/>
  <c r="BI1843" i="9"/>
  <c r="BH1843" i="9"/>
  <c r="BG1843" i="9"/>
  <c r="BF1843" i="9"/>
  <c r="BE1843" i="9"/>
  <c r="T1843" i="9"/>
  <c r="R1843" i="9"/>
  <c r="P1843" i="9"/>
  <c r="BK1843" i="9"/>
  <c r="J1843" i="9"/>
  <c r="BI1841" i="9"/>
  <c r="BH1841" i="9"/>
  <c r="BG1841" i="9"/>
  <c r="BF1841" i="9"/>
  <c r="BE1841" i="9"/>
  <c r="T1841" i="9"/>
  <c r="R1841" i="9"/>
  <c r="P1841" i="9"/>
  <c r="BK1841" i="9"/>
  <c r="J1841" i="9"/>
  <c r="BI1838" i="9"/>
  <c r="BH1838" i="9"/>
  <c r="BG1838" i="9"/>
  <c r="BF1838" i="9"/>
  <c r="BE1838" i="9"/>
  <c r="T1838" i="9"/>
  <c r="R1838" i="9"/>
  <c r="P1838" i="9"/>
  <c r="BK1838" i="9"/>
  <c r="J1838" i="9"/>
  <c r="BI1835" i="9"/>
  <c r="BH1835" i="9"/>
  <c r="BG1835" i="9"/>
  <c r="BF1835" i="9"/>
  <c r="BE1835" i="9"/>
  <c r="T1835" i="9"/>
  <c r="R1835" i="9"/>
  <c r="P1835" i="9"/>
  <c r="BK1835" i="9"/>
  <c r="J1835" i="9"/>
  <c r="BI1833" i="9"/>
  <c r="BH1833" i="9"/>
  <c r="BG1833" i="9"/>
  <c r="BF1833" i="9"/>
  <c r="BE1833" i="9"/>
  <c r="T1833" i="9"/>
  <c r="R1833" i="9"/>
  <c r="P1833" i="9"/>
  <c r="BK1833" i="9"/>
  <c r="J1833" i="9"/>
  <c r="BI1831" i="9"/>
  <c r="BH1831" i="9"/>
  <c r="BG1831" i="9"/>
  <c r="BF1831" i="9"/>
  <c r="BE1831" i="9"/>
  <c r="T1831" i="9"/>
  <c r="R1831" i="9"/>
  <c r="P1831" i="9"/>
  <c r="BK1831" i="9"/>
  <c r="J1831" i="9"/>
  <c r="BI1829" i="9"/>
  <c r="BH1829" i="9"/>
  <c r="BG1829" i="9"/>
  <c r="BF1829" i="9"/>
  <c r="BE1829" i="9"/>
  <c r="T1829" i="9"/>
  <c r="R1829" i="9"/>
  <c r="P1829" i="9"/>
  <c r="BK1829" i="9"/>
  <c r="J1829" i="9"/>
  <c r="BI1827" i="9"/>
  <c r="BH1827" i="9"/>
  <c r="BG1827" i="9"/>
  <c r="BF1827" i="9"/>
  <c r="BE1827" i="9"/>
  <c r="T1827" i="9"/>
  <c r="R1827" i="9"/>
  <c r="P1827" i="9"/>
  <c r="BK1827" i="9"/>
  <c r="J1827" i="9"/>
  <c r="BI1825" i="9"/>
  <c r="BH1825" i="9"/>
  <c r="BG1825" i="9"/>
  <c r="BF1825" i="9"/>
  <c r="BE1825" i="9"/>
  <c r="T1825" i="9"/>
  <c r="R1825" i="9"/>
  <c r="P1825" i="9"/>
  <c r="BK1825" i="9"/>
  <c r="J1825" i="9"/>
  <c r="BI1822" i="9"/>
  <c r="BH1822" i="9"/>
  <c r="BG1822" i="9"/>
  <c r="BF1822" i="9"/>
  <c r="BE1822" i="9"/>
  <c r="T1822" i="9"/>
  <c r="R1822" i="9"/>
  <c r="P1822" i="9"/>
  <c r="BK1822" i="9"/>
  <c r="J1822" i="9"/>
  <c r="BI1820" i="9"/>
  <c r="BH1820" i="9"/>
  <c r="BG1820" i="9"/>
  <c r="BF1820" i="9"/>
  <c r="BE1820" i="9"/>
  <c r="T1820" i="9"/>
  <c r="R1820" i="9"/>
  <c r="P1820" i="9"/>
  <c r="BK1820" i="9"/>
  <c r="J1820" i="9"/>
  <c r="BI1817" i="9"/>
  <c r="BH1817" i="9"/>
  <c r="BG1817" i="9"/>
  <c r="BF1817" i="9"/>
  <c r="BE1817" i="9"/>
  <c r="T1817" i="9"/>
  <c r="T1816" i="9" s="1"/>
  <c r="R1817" i="9"/>
  <c r="P1817" i="9"/>
  <c r="BK1817" i="9"/>
  <c r="BK1816" i="9" s="1"/>
  <c r="J1816" i="9" s="1"/>
  <c r="J125" i="9" s="1"/>
  <c r="J1817" i="9"/>
  <c r="BI1814" i="9"/>
  <c r="BH1814" i="9"/>
  <c r="BG1814" i="9"/>
  <c r="BF1814" i="9"/>
  <c r="T1814" i="9"/>
  <c r="R1814" i="9"/>
  <c r="P1814" i="9"/>
  <c r="BK1814" i="9"/>
  <c r="J1814" i="9"/>
  <c r="BE1814" i="9" s="1"/>
  <c r="BI1812" i="9"/>
  <c r="BH1812" i="9"/>
  <c r="BG1812" i="9"/>
  <c r="BF1812" i="9"/>
  <c r="T1812" i="9"/>
  <c r="R1812" i="9"/>
  <c r="P1812" i="9"/>
  <c r="BK1812" i="9"/>
  <c r="J1812" i="9"/>
  <c r="BE1812" i="9" s="1"/>
  <c r="BI1809" i="9"/>
  <c r="BH1809" i="9"/>
  <c r="BG1809" i="9"/>
  <c r="BF1809" i="9"/>
  <c r="T1809" i="9"/>
  <c r="R1809" i="9"/>
  <c r="P1809" i="9"/>
  <c r="BK1809" i="9"/>
  <c r="J1809" i="9"/>
  <c r="BE1809" i="9" s="1"/>
  <c r="BI1806" i="9"/>
  <c r="BH1806" i="9"/>
  <c r="BG1806" i="9"/>
  <c r="BF1806" i="9"/>
  <c r="T1806" i="9"/>
  <c r="R1806" i="9"/>
  <c r="P1806" i="9"/>
  <c r="BK1806" i="9"/>
  <c r="BK1805" i="9" s="1"/>
  <c r="J1806" i="9"/>
  <c r="BE1806" i="9" s="1"/>
  <c r="BI1802" i="9"/>
  <c r="BH1802" i="9"/>
  <c r="BG1802" i="9"/>
  <c r="BF1802" i="9"/>
  <c r="T1802" i="9"/>
  <c r="R1802" i="9"/>
  <c r="P1802" i="9"/>
  <c r="BK1802" i="9"/>
  <c r="J1802" i="9"/>
  <c r="BE1802" i="9" s="1"/>
  <c r="BI1800" i="9"/>
  <c r="BH1800" i="9"/>
  <c r="BG1800" i="9"/>
  <c r="BF1800" i="9"/>
  <c r="T1800" i="9"/>
  <c r="R1800" i="9"/>
  <c r="P1800" i="9"/>
  <c r="BK1800" i="9"/>
  <c r="J1800" i="9"/>
  <c r="BE1800" i="9" s="1"/>
  <c r="BI1798" i="9"/>
  <c r="BH1798" i="9"/>
  <c r="BG1798" i="9"/>
  <c r="BF1798" i="9"/>
  <c r="BE1798" i="9"/>
  <c r="T1798" i="9"/>
  <c r="R1798" i="9"/>
  <c r="P1798" i="9"/>
  <c r="BK1798" i="9"/>
  <c r="J1798" i="9"/>
  <c r="BI1796" i="9"/>
  <c r="BH1796" i="9"/>
  <c r="BG1796" i="9"/>
  <c r="BF1796" i="9"/>
  <c r="BE1796" i="9"/>
  <c r="T1796" i="9"/>
  <c r="R1796" i="9"/>
  <c r="P1796" i="9"/>
  <c r="BK1796" i="9"/>
  <c r="J1796" i="9"/>
  <c r="BI1794" i="9"/>
  <c r="BH1794" i="9"/>
  <c r="BG1794" i="9"/>
  <c r="BF1794" i="9"/>
  <c r="BE1794" i="9"/>
  <c r="T1794" i="9"/>
  <c r="R1794" i="9"/>
  <c r="P1794" i="9"/>
  <c r="BK1794" i="9"/>
  <c r="J1794" i="9"/>
  <c r="BI1791" i="9"/>
  <c r="BH1791" i="9"/>
  <c r="BG1791" i="9"/>
  <c r="BF1791" i="9"/>
  <c r="BE1791" i="9"/>
  <c r="T1791" i="9"/>
  <c r="R1791" i="9"/>
  <c r="P1791" i="9"/>
  <c r="BK1791" i="9"/>
  <c r="J1791" i="9"/>
  <c r="BI1788" i="9"/>
  <c r="BH1788" i="9"/>
  <c r="BG1788" i="9"/>
  <c r="BF1788" i="9"/>
  <c r="BE1788" i="9"/>
  <c r="T1788" i="9"/>
  <c r="R1788" i="9"/>
  <c r="P1788" i="9"/>
  <c r="BK1788" i="9"/>
  <c r="J1788" i="9"/>
  <c r="BI1785" i="9"/>
  <c r="BH1785" i="9"/>
  <c r="BG1785" i="9"/>
  <c r="BF1785" i="9"/>
  <c r="BE1785" i="9"/>
  <c r="T1785" i="9"/>
  <c r="R1785" i="9"/>
  <c r="P1785" i="9"/>
  <c r="BK1785" i="9"/>
  <c r="J1785" i="9"/>
  <c r="BI1782" i="9"/>
  <c r="BH1782" i="9"/>
  <c r="BG1782" i="9"/>
  <c r="BF1782" i="9"/>
  <c r="BE1782" i="9"/>
  <c r="T1782" i="9"/>
  <c r="T1781" i="9" s="1"/>
  <c r="T1780" i="9" s="1"/>
  <c r="R1782" i="9"/>
  <c r="P1782" i="9"/>
  <c r="BK1782" i="9"/>
  <c r="BK1781" i="9" s="1"/>
  <c r="J1782" i="9"/>
  <c r="BI1778" i="9"/>
  <c r="BH1778" i="9"/>
  <c r="BG1778" i="9"/>
  <c r="BF1778" i="9"/>
  <c r="BE1778" i="9"/>
  <c r="T1778" i="9"/>
  <c r="R1778" i="9"/>
  <c r="P1778" i="9"/>
  <c r="BK1778" i="9"/>
  <c r="J1778" i="9"/>
  <c r="BI1776" i="9"/>
  <c r="BH1776" i="9"/>
  <c r="BG1776" i="9"/>
  <c r="BF1776" i="9"/>
  <c r="BE1776" i="9"/>
  <c r="T1776" i="9"/>
  <c r="R1776" i="9"/>
  <c r="P1776" i="9"/>
  <c r="BK1776" i="9"/>
  <c r="J1776" i="9"/>
  <c r="BI1774" i="9"/>
  <c r="BH1774" i="9"/>
  <c r="BG1774" i="9"/>
  <c r="BF1774" i="9"/>
  <c r="BE1774" i="9"/>
  <c r="T1774" i="9"/>
  <c r="R1774" i="9"/>
  <c r="P1774" i="9"/>
  <c r="BK1774" i="9"/>
  <c r="J1774" i="9"/>
  <c r="BI1772" i="9"/>
  <c r="BH1772" i="9"/>
  <c r="BG1772" i="9"/>
  <c r="BF1772" i="9"/>
  <c r="BE1772" i="9"/>
  <c r="T1772" i="9"/>
  <c r="R1772" i="9"/>
  <c r="P1772" i="9"/>
  <c r="BK1772" i="9"/>
  <c r="J1772" i="9"/>
  <c r="BI1770" i="9"/>
  <c r="BH1770" i="9"/>
  <c r="BG1770" i="9"/>
  <c r="BF1770" i="9"/>
  <c r="BE1770" i="9"/>
  <c r="T1770" i="9"/>
  <c r="R1770" i="9"/>
  <c r="P1770" i="9"/>
  <c r="BK1770" i="9"/>
  <c r="J1770" i="9"/>
  <c r="BI1767" i="9"/>
  <c r="BH1767" i="9"/>
  <c r="BG1767" i="9"/>
  <c r="BF1767" i="9"/>
  <c r="BE1767" i="9"/>
  <c r="T1767" i="9"/>
  <c r="R1767" i="9"/>
  <c r="P1767" i="9"/>
  <c r="BK1767" i="9"/>
  <c r="J1767" i="9"/>
  <c r="BI1764" i="9"/>
  <c r="BH1764" i="9"/>
  <c r="BG1764" i="9"/>
  <c r="BF1764" i="9"/>
  <c r="BE1764" i="9"/>
  <c r="T1764" i="9"/>
  <c r="R1764" i="9"/>
  <c r="P1764" i="9"/>
  <c r="BK1764" i="9"/>
  <c r="J1764" i="9"/>
  <c r="BI1761" i="9"/>
  <c r="BH1761" i="9"/>
  <c r="BG1761" i="9"/>
  <c r="BF1761" i="9"/>
  <c r="BE1761" i="9"/>
  <c r="T1761" i="9"/>
  <c r="R1761" i="9"/>
  <c r="P1761" i="9"/>
  <c r="BK1761" i="9"/>
  <c r="J1761" i="9"/>
  <c r="BI1758" i="9"/>
  <c r="BH1758" i="9"/>
  <c r="BG1758" i="9"/>
  <c r="BF1758" i="9"/>
  <c r="BE1758" i="9"/>
  <c r="T1758" i="9"/>
  <c r="R1758" i="9"/>
  <c r="R1757" i="9" s="1"/>
  <c r="R1756" i="9" s="1"/>
  <c r="P1758" i="9"/>
  <c r="P1757" i="9" s="1"/>
  <c r="P1756" i="9" s="1"/>
  <c r="BK1758" i="9"/>
  <c r="J1758" i="9"/>
  <c r="BI1754" i="9"/>
  <c r="BH1754" i="9"/>
  <c r="BG1754" i="9"/>
  <c r="BF1754" i="9"/>
  <c r="BE1754" i="9"/>
  <c r="T1754" i="9"/>
  <c r="R1754" i="9"/>
  <c r="P1754" i="9"/>
  <c r="BK1754" i="9"/>
  <c r="J1754" i="9"/>
  <c r="BI1752" i="9"/>
  <c r="BH1752" i="9"/>
  <c r="BG1752" i="9"/>
  <c r="BF1752" i="9"/>
  <c r="BE1752" i="9"/>
  <c r="T1752" i="9"/>
  <c r="R1752" i="9"/>
  <c r="P1752" i="9"/>
  <c r="BK1752" i="9"/>
  <c r="J1752" i="9"/>
  <c r="BI1750" i="9"/>
  <c r="BH1750" i="9"/>
  <c r="BG1750" i="9"/>
  <c r="BF1750" i="9"/>
  <c r="BE1750" i="9"/>
  <c r="T1750" i="9"/>
  <c r="R1750" i="9"/>
  <c r="P1750" i="9"/>
  <c r="BK1750" i="9"/>
  <c r="J1750" i="9"/>
  <c r="BI1748" i="9"/>
  <c r="BH1748" i="9"/>
  <c r="BG1748" i="9"/>
  <c r="BF1748" i="9"/>
  <c r="BE1748" i="9"/>
  <c r="T1748" i="9"/>
  <c r="R1748" i="9"/>
  <c r="P1748" i="9"/>
  <c r="BK1748" i="9"/>
  <c r="J1748" i="9"/>
  <c r="BI1746" i="9"/>
  <c r="BH1746" i="9"/>
  <c r="BG1746" i="9"/>
  <c r="BF1746" i="9"/>
  <c r="BE1746" i="9"/>
  <c r="T1746" i="9"/>
  <c r="R1746" i="9"/>
  <c r="P1746" i="9"/>
  <c r="BK1746" i="9"/>
  <c r="J1746" i="9"/>
  <c r="BI1743" i="9"/>
  <c r="BH1743" i="9"/>
  <c r="BG1743" i="9"/>
  <c r="BF1743" i="9"/>
  <c r="BE1743" i="9"/>
  <c r="T1743" i="9"/>
  <c r="R1743" i="9"/>
  <c r="P1743" i="9"/>
  <c r="BK1743" i="9"/>
  <c r="J1743" i="9"/>
  <c r="BI1740" i="9"/>
  <c r="BH1740" i="9"/>
  <c r="BG1740" i="9"/>
  <c r="BF1740" i="9"/>
  <c r="BE1740" i="9"/>
  <c r="T1740" i="9"/>
  <c r="R1740" i="9"/>
  <c r="P1740" i="9"/>
  <c r="BK1740" i="9"/>
  <c r="J1740" i="9"/>
  <c r="BI1737" i="9"/>
  <c r="BH1737" i="9"/>
  <c r="BG1737" i="9"/>
  <c r="BF1737" i="9"/>
  <c r="BE1737" i="9"/>
  <c r="T1737" i="9"/>
  <c r="R1737" i="9"/>
  <c r="P1737" i="9"/>
  <c r="BK1737" i="9"/>
  <c r="J1737" i="9"/>
  <c r="BI1734" i="9"/>
  <c r="BH1734" i="9"/>
  <c r="BG1734" i="9"/>
  <c r="BF1734" i="9"/>
  <c r="BE1734" i="9"/>
  <c r="T1734" i="9"/>
  <c r="T1733" i="9" s="1"/>
  <c r="T1732" i="9" s="1"/>
  <c r="R1734" i="9"/>
  <c r="P1734" i="9"/>
  <c r="BK1734" i="9"/>
  <c r="BK1733" i="9" s="1"/>
  <c r="J1734" i="9"/>
  <c r="BI1730" i="9"/>
  <c r="BH1730" i="9"/>
  <c r="BG1730" i="9"/>
  <c r="BF1730" i="9"/>
  <c r="BE1730" i="9"/>
  <c r="T1730" i="9"/>
  <c r="R1730" i="9"/>
  <c r="P1730" i="9"/>
  <c r="BK1730" i="9"/>
  <c r="J1730" i="9"/>
  <c r="BI1728" i="9"/>
  <c r="BH1728" i="9"/>
  <c r="BG1728" i="9"/>
  <c r="BF1728" i="9"/>
  <c r="BE1728" i="9"/>
  <c r="T1728" i="9"/>
  <c r="R1728" i="9"/>
  <c r="P1728" i="9"/>
  <c r="BK1728" i="9"/>
  <c r="J1728" i="9"/>
  <c r="BI1726" i="9"/>
  <c r="BH1726" i="9"/>
  <c r="BG1726" i="9"/>
  <c r="BF1726" i="9"/>
  <c r="BE1726" i="9"/>
  <c r="T1726" i="9"/>
  <c r="R1726" i="9"/>
  <c r="P1726" i="9"/>
  <c r="BK1726" i="9"/>
  <c r="J1726" i="9"/>
  <c r="BI1724" i="9"/>
  <c r="BH1724" i="9"/>
  <c r="BG1724" i="9"/>
  <c r="BF1724" i="9"/>
  <c r="BE1724" i="9"/>
  <c r="T1724" i="9"/>
  <c r="R1724" i="9"/>
  <c r="P1724" i="9"/>
  <c r="BK1724" i="9"/>
  <c r="J1724" i="9"/>
  <c r="BI1722" i="9"/>
  <c r="BH1722" i="9"/>
  <c r="BG1722" i="9"/>
  <c r="BF1722" i="9"/>
  <c r="BE1722" i="9"/>
  <c r="T1722" i="9"/>
  <c r="R1722" i="9"/>
  <c r="P1722" i="9"/>
  <c r="BK1722" i="9"/>
  <c r="J1722" i="9"/>
  <c r="BI1719" i="9"/>
  <c r="BH1719" i="9"/>
  <c r="BG1719" i="9"/>
  <c r="BF1719" i="9"/>
  <c r="BE1719" i="9"/>
  <c r="T1719" i="9"/>
  <c r="R1719" i="9"/>
  <c r="P1719" i="9"/>
  <c r="BK1719" i="9"/>
  <c r="J1719" i="9"/>
  <c r="BI1716" i="9"/>
  <c r="BH1716" i="9"/>
  <c r="BG1716" i="9"/>
  <c r="BF1716" i="9"/>
  <c r="BE1716" i="9"/>
  <c r="T1716" i="9"/>
  <c r="R1716" i="9"/>
  <c r="P1716" i="9"/>
  <c r="BK1716" i="9"/>
  <c r="J1716" i="9"/>
  <c r="BI1713" i="9"/>
  <c r="BH1713" i="9"/>
  <c r="BG1713" i="9"/>
  <c r="BF1713" i="9"/>
  <c r="BE1713" i="9"/>
  <c r="T1713" i="9"/>
  <c r="R1713" i="9"/>
  <c r="P1713" i="9"/>
  <c r="BK1713" i="9"/>
  <c r="J1713" i="9"/>
  <c r="BI1710" i="9"/>
  <c r="BH1710" i="9"/>
  <c r="BG1710" i="9"/>
  <c r="BF1710" i="9"/>
  <c r="BE1710" i="9"/>
  <c r="T1710" i="9"/>
  <c r="R1710" i="9"/>
  <c r="R1709" i="9" s="1"/>
  <c r="R1708" i="9" s="1"/>
  <c r="P1710" i="9"/>
  <c r="P1709" i="9" s="1"/>
  <c r="P1708" i="9" s="1"/>
  <c r="BK1710" i="9"/>
  <c r="J1710" i="9"/>
  <c r="BI1706" i="9"/>
  <c r="BH1706" i="9"/>
  <c r="BG1706" i="9"/>
  <c r="BF1706" i="9"/>
  <c r="BE1706" i="9"/>
  <c r="T1706" i="9"/>
  <c r="R1706" i="9"/>
  <c r="P1706" i="9"/>
  <c r="BK1706" i="9"/>
  <c r="J1706" i="9"/>
  <c r="BI1704" i="9"/>
  <c r="BH1704" i="9"/>
  <c r="BG1704" i="9"/>
  <c r="BF1704" i="9"/>
  <c r="BE1704" i="9"/>
  <c r="T1704" i="9"/>
  <c r="R1704" i="9"/>
  <c r="P1704" i="9"/>
  <c r="BK1704" i="9"/>
  <c r="J1704" i="9"/>
  <c r="BI1702" i="9"/>
  <c r="BH1702" i="9"/>
  <c r="BG1702" i="9"/>
  <c r="BF1702" i="9"/>
  <c r="BE1702" i="9"/>
  <c r="T1702" i="9"/>
  <c r="R1702" i="9"/>
  <c r="P1702" i="9"/>
  <c r="BK1702" i="9"/>
  <c r="J1702" i="9"/>
  <c r="BI1700" i="9"/>
  <c r="BH1700" i="9"/>
  <c r="BG1700" i="9"/>
  <c r="BF1700" i="9"/>
  <c r="BE1700" i="9"/>
  <c r="T1700" i="9"/>
  <c r="R1700" i="9"/>
  <c r="P1700" i="9"/>
  <c r="BK1700" i="9"/>
  <c r="J1700" i="9"/>
  <c r="BI1697" i="9"/>
  <c r="BH1697" i="9"/>
  <c r="BG1697" i="9"/>
  <c r="BF1697" i="9"/>
  <c r="BE1697" i="9"/>
  <c r="T1697" i="9"/>
  <c r="R1697" i="9"/>
  <c r="P1697" i="9"/>
  <c r="BK1697" i="9"/>
  <c r="J1697" i="9"/>
  <c r="BI1694" i="9"/>
  <c r="BH1694" i="9"/>
  <c r="BG1694" i="9"/>
  <c r="BF1694" i="9"/>
  <c r="BE1694" i="9"/>
  <c r="T1694" i="9"/>
  <c r="R1694" i="9"/>
  <c r="R1693" i="9" s="1"/>
  <c r="R1692" i="9" s="1"/>
  <c r="P1694" i="9"/>
  <c r="P1693" i="9" s="1"/>
  <c r="P1692" i="9" s="1"/>
  <c r="BK1694" i="9"/>
  <c r="J1694" i="9"/>
  <c r="BI1690" i="9"/>
  <c r="BH1690" i="9"/>
  <c r="BG1690" i="9"/>
  <c r="BF1690" i="9"/>
  <c r="BE1690" i="9"/>
  <c r="T1690" i="9"/>
  <c r="R1690" i="9"/>
  <c r="P1690" i="9"/>
  <c r="BK1690" i="9"/>
  <c r="J1690" i="9"/>
  <c r="BI1688" i="9"/>
  <c r="BH1688" i="9"/>
  <c r="BG1688" i="9"/>
  <c r="BF1688" i="9"/>
  <c r="BE1688" i="9"/>
  <c r="T1688" i="9"/>
  <c r="R1688" i="9"/>
  <c r="P1688" i="9"/>
  <c r="BK1688" i="9"/>
  <c r="J1688" i="9"/>
  <c r="BI1686" i="9"/>
  <c r="BH1686" i="9"/>
  <c r="BG1686" i="9"/>
  <c r="BF1686" i="9"/>
  <c r="BE1686" i="9"/>
  <c r="T1686" i="9"/>
  <c r="R1686" i="9"/>
  <c r="P1686" i="9"/>
  <c r="BK1686" i="9"/>
  <c r="J1686" i="9"/>
  <c r="BI1684" i="9"/>
  <c r="BH1684" i="9"/>
  <c r="BG1684" i="9"/>
  <c r="BF1684" i="9"/>
  <c r="BE1684" i="9"/>
  <c r="T1684" i="9"/>
  <c r="R1684" i="9"/>
  <c r="P1684" i="9"/>
  <c r="BK1684" i="9"/>
  <c r="J1684" i="9"/>
  <c r="BI1681" i="9"/>
  <c r="BH1681" i="9"/>
  <c r="BG1681" i="9"/>
  <c r="BF1681" i="9"/>
  <c r="BE1681" i="9"/>
  <c r="T1681" i="9"/>
  <c r="R1681" i="9"/>
  <c r="P1681" i="9"/>
  <c r="BK1681" i="9"/>
  <c r="J1681" i="9"/>
  <c r="BI1678" i="9"/>
  <c r="BH1678" i="9"/>
  <c r="BG1678" i="9"/>
  <c r="BF1678" i="9"/>
  <c r="BE1678" i="9"/>
  <c r="T1678" i="9"/>
  <c r="R1678" i="9"/>
  <c r="P1678" i="9"/>
  <c r="BK1678" i="9"/>
  <c r="J1678" i="9"/>
  <c r="BI1675" i="9"/>
  <c r="BH1675" i="9"/>
  <c r="BG1675" i="9"/>
  <c r="BF1675" i="9"/>
  <c r="BE1675" i="9"/>
  <c r="T1675" i="9"/>
  <c r="R1675" i="9"/>
  <c r="P1675" i="9"/>
  <c r="BK1675" i="9"/>
  <c r="J1675" i="9"/>
  <c r="BI1672" i="9"/>
  <c r="BH1672" i="9"/>
  <c r="BG1672" i="9"/>
  <c r="BF1672" i="9"/>
  <c r="BE1672" i="9"/>
  <c r="T1672" i="9"/>
  <c r="R1672" i="9"/>
  <c r="P1672" i="9"/>
  <c r="BK1672" i="9"/>
  <c r="J1672" i="9"/>
  <c r="BI1669" i="9"/>
  <c r="BH1669" i="9"/>
  <c r="BG1669" i="9"/>
  <c r="BF1669" i="9"/>
  <c r="BE1669" i="9"/>
  <c r="T1669" i="9"/>
  <c r="T1668" i="9" s="1"/>
  <c r="T1667" i="9" s="1"/>
  <c r="R1669" i="9"/>
  <c r="P1669" i="9"/>
  <c r="BK1669" i="9"/>
  <c r="BK1668" i="9" s="1"/>
  <c r="J1669" i="9"/>
  <c r="BI1665" i="9"/>
  <c r="BH1665" i="9"/>
  <c r="BG1665" i="9"/>
  <c r="BF1665" i="9"/>
  <c r="BE1665" i="9"/>
  <c r="T1665" i="9"/>
  <c r="R1665" i="9"/>
  <c r="P1665" i="9"/>
  <c r="BK1665" i="9"/>
  <c r="J1665" i="9"/>
  <c r="BI1663" i="9"/>
  <c r="BH1663" i="9"/>
  <c r="BG1663" i="9"/>
  <c r="BF1663" i="9"/>
  <c r="BE1663" i="9"/>
  <c r="T1663" i="9"/>
  <c r="R1663" i="9"/>
  <c r="P1663" i="9"/>
  <c r="BK1663" i="9"/>
  <c r="J1663" i="9"/>
  <c r="BI1661" i="9"/>
  <c r="BH1661" i="9"/>
  <c r="BG1661" i="9"/>
  <c r="BF1661" i="9"/>
  <c r="BE1661" i="9"/>
  <c r="T1661" i="9"/>
  <c r="R1661" i="9"/>
  <c r="P1661" i="9"/>
  <c r="BK1661" i="9"/>
  <c r="J1661" i="9"/>
  <c r="BI1659" i="9"/>
  <c r="BH1659" i="9"/>
  <c r="BG1659" i="9"/>
  <c r="BF1659" i="9"/>
  <c r="BE1659" i="9"/>
  <c r="T1659" i="9"/>
  <c r="R1659" i="9"/>
  <c r="P1659" i="9"/>
  <c r="BK1659" i="9"/>
  <c r="J1659" i="9"/>
  <c r="BI1657" i="9"/>
  <c r="BH1657" i="9"/>
  <c r="BG1657" i="9"/>
  <c r="BF1657" i="9"/>
  <c r="BE1657" i="9"/>
  <c r="T1657" i="9"/>
  <c r="R1657" i="9"/>
  <c r="P1657" i="9"/>
  <c r="BK1657" i="9"/>
  <c r="J1657" i="9"/>
  <c r="BI1655" i="9"/>
  <c r="BH1655" i="9"/>
  <c r="BG1655" i="9"/>
  <c r="BF1655" i="9"/>
  <c r="BE1655" i="9"/>
  <c r="T1655" i="9"/>
  <c r="R1655" i="9"/>
  <c r="P1655" i="9"/>
  <c r="BK1655" i="9"/>
  <c r="J1655" i="9"/>
  <c r="BI1652" i="9"/>
  <c r="BH1652" i="9"/>
  <c r="BG1652" i="9"/>
  <c r="BF1652" i="9"/>
  <c r="BE1652" i="9"/>
  <c r="T1652" i="9"/>
  <c r="R1652" i="9"/>
  <c r="P1652" i="9"/>
  <c r="BK1652" i="9"/>
  <c r="J1652" i="9"/>
  <c r="BI1649" i="9"/>
  <c r="BH1649" i="9"/>
  <c r="BG1649" i="9"/>
  <c r="BF1649" i="9"/>
  <c r="BE1649" i="9"/>
  <c r="T1649" i="9"/>
  <c r="R1649" i="9"/>
  <c r="P1649" i="9"/>
  <c r="BK1649" i="9"/>
  <c r="J1649" i="9"/>
  <c r="BI1646" i="9"/>
  <c r="BH1646" i="9"/>
  <c r="BG1646" i="9"/>
  <c r="BF1646" i="9"/>
  <c r="BE1646" i="9"/>
  <c r="T1646" i="9"/>
  <c r="R1646" i="9"/>
  <c r="P1646" i="9"/>
  <c r="BK1646" i="9"/>
  <c r="J1646" i="9"/>
  <c r="BI1643" i="9"/>
  <c r="BH1643" i="9"/>
  <c r="BG1643" i="9"/>
  <c r="BF1643" i="9"/>
  <c r="BE1643" i="9"/>
  <c r="T1643" i="9"/>
  <c r="T1642" i="9" s="1"/>
  <c r="T1641" i="9" s="1"/>
  <c r="R1643" i="9"/>
  <c r="P1643" i="9"/>
  <c r="BK1643" i="9"/>
  <c r="BK1642" i="9" s="1"/>
  <c r="J1643" i="9"/>
  <c r="BI1639" i="9"/>
  <c r="BH1639" i="9"/>
  <c r="BG1639" i="9"/>
  <c r="BF1639" i="9"/>
  <c r="BE1639" i="9"/>
  <c r="T1639" i="9"/>
  <c r="R1639" i="9"/>
  <c r="P1639" i="9"/>
  <c r="BK1639" i="9"/>
  <c r="J1639" i="9"/>
  <c r="BI1637" i="9"/>
  <c r="BH1637" i="9"/>
  <c r="BG1637" i="9"/>
  <c r="BF1637" i="9"/>
  <c r="BE1637" i="9"/>
  <c r="T1637" i="9"/>
  <c r="R1637" i="9"/>
  <c r="P1637" i="9"/>
  <c r="BK1637" i="9"/>
  <c r="J1637" i="9"/>
  <c r="BI1635" i="9"/>
  <c r="BH1635" i="9"/>
  <c r="BG1635" i="9"/>
  <c r="BF1635" i="9"/>
  <c r="BE1635" i="9"/>
  <c r="T1635" i="9"/>
  <c r="R1635" i="9"/>
  <c r="P1635" i="9"/>
  <c r="BK1635" i="9"/>
  <c r="J1635" i="9"/>
  <c r="BI1633" i="9"/>
  <c r="BH1633" i="9"/>
  <c r="BG1633" i="9"/>
  <c r="BF1633" i="9"/>
  <c r="BE1633" i="9"/>
  <c r="T1633" i="9"/>
  <c r="R1633" i="9"/>
  <c r="P1633" i="9"/>
  <c r="BK1633" i="9"/>
  <c r="J1633" i="9"/>
  <c r="BI1631" i="9"/>
  <c r="BH1631" i="9"/>
  <c r="BG1631" i="9"/>
  <c r="BF1631" i="9"/>
  <c r="BE1631" i="9"/>
  <c r="T1631" i="9"/>
  <c r="R1631" i="9"/>
  <c r="P1631" i="9"/>
  <c r="BK1631" i="9"/>
  <c r="J1631" i="9"/>
  <c r="BI1629" i="9"/>
  <c r="BH1629" i="9"/>
  <c r="BG1629" i="9"/>
  <c r="BF1629" i="9"/>
  <c r="BE1629" i="9"/>
  <c r="T1629" i="9"/>
  <c r="R1629" i="9"/>
  <c r="P1629" i="9"/>
  <c r="BK1629" i="9"/>
  <c r="J1629" i="9"/>
  <c r="BI1627" i="9"/>
  <c r="BH1627" i="9"/>
  <c r="BG1627" i="9"/>
  <c r="BF1627" i="9"/>
  <c r="BE1627" i="9"/>
  <c r="T1627" i="9"/>
  <c r="R1627" i="9"/>
  <c r="P1627" i="9"/>
  <c r="BK1627" i="9"/>
  <c r="J1627" i="9"/>
  <c r="BI1624" i="9"/>
  <c r="BH1624" i="9"/>
  <c r="BG1624" i="9"/>
  <c r="BF1624" i="9"/>
  <c r="BE1624" i="9"/>
  <c r="T1624" i="9"/>
  <c r="R1624" i="9"/>
  <c r="P1624" i="9"/>
  <c r="BK1624" i="9"/>
  <c r="J1624" i="9"/>
  <c r="BI1621" i="9"/>
  <c r="BH1621" i="9"/>
  <c r="BG1621" i="9"/>
  <c r="BF1621" i="9"/>
  <c r="BE1621" i="9"/>
  <c r="T1621" i="9"/>
  <c r="R1621" i="9"/>
  <c r="P1621" i="9"/>
  <c r="BK1621" i="9"/>
  <c r="J1621" i="9"/>
  <c r="BI1618" i="9"/>
  <c r="BH1618" i="9"/>
  <c r="BG1618" i="9"/>
  <c r="BF1618" i="9"/>
  <c r="BE1618" i="9"/>
  <c r="T1618" i="9"/>
  <c r="R1618" i="9"/>
  <c r="P1618" i="9"/>
  <c r="BK1618" i="9"/>
  <c r="J1618" i="9"/>
  <c r="BI1615" i="9"/>
  <c r="BH1615" i="9"/>
  <c r="BG1615" i="9"/>
  <c r="BF1615" i="9"/>
  <c r="BE1615" i="9"/>
  <c r="T1615" i="9"/>
  <c r="R1615" i="9"/>
  <c r="R1614" i="9" s="1"/>
  <c r="R1613" i="9" s="1"/>
  <c r="P1615" i="9"/>
  <c r="P1614" i="9" s="1"/>
  <c r="P1613" i="9" s="1"/>
  <c r="BK1615" i="9"/>
  <c r="J1615" i="9"/>
  <c r="BI1611" i="9"/>
  <c r="BH1611" i="9"/>
  <c r="BG1611" i="9"/>
  <c r="BF1611" i="9"/>
  <c r="BE1611" i="9"/>
  <c r="T1611" i="9"/>
  <c r="R1611" i="9"/>
  <c r="P1611" i="9"/>
  <c r="BK1611" i="9"/>
  <c r="J1611" i="9"/>
  <c r="BI1609" i="9"/>
  <c r="BH1609" i="9"/>
  <c r="BG1609" i="9"/>
  <c r="BF1609" i="9"/>
  <c r="BE1609" i="9"/>
  <c r="T1609" i="9"/>
  <c r="R1609" i="9"/>
  <c r="P1609" i="9"/>
  <c r="BK1609" i="9"/>
  <c r="J1609" i="9"/>
  <c r="BI1607" i="9"/>
  <c r="BH1607" i="9"/>
  <c r="BG1607" i="9"/>
  <c r="BF1607" i="9"/>
  <c r="BE1607" i="9"/>
  <c r="T1607" i="9"/>
  <c r="R1607" i="9"/>
  <c r="P1607" i="9"/>
  <c r="BK1607" i="9"/>
  <c r="J1607" i="9"/>
  <c r="BI1605" i="9"/>
  <c r="BH1605" i="9"/>
  <c r="BG1605" i="9"/>
  <c r="BF1605" i="9"/>
  <c r="BE1605" i="9"/>
  <c r="T1605" i="9"/>
  <c r="R1605" i="9"/>
  <c r="P1605" i="9"/>
  <c r="BK1605" i="9"/>
  <c r="J1605" i="9"/>
  <c r="BI1603" i="9"/>
  <c r="BH1603" i="9"/>
  <c r="BG1603" i="9"/>
  <c r="BF1603" i="9"/>
  <c r="BE1603" i="9"/>
  <c r="T1603" i="9"/>
  <c r="R1603" i="9"/>
  <c r="P1603" i="9"/>
  <c r="BK1603" i="9"/>
  <c r="J1603" i="9"/>
  <c r="BI1601" i="9"/>
  <c r="BH1601" i="9"/>
  <c r="BG1601" i="9"/>
  <c r="BF1601" i="9"/>
  <c r="BE1601" i="9"/>
  <c r="T1601" i="9"/>
  <c r="R1601" i="9"/>
  <c r="P1601" i="9"/>
  <c r="BK1601" i="9"/>
  <c r="J1601" i="9"/>
  <c r="BI1598" i="9"/>
  <c r="BH1598" i="9"/>
  <c r="BG1598" i="9"/>
  <c r="BF1598" i="9"/>
  <c r="BE1598" i="9"/>
  <c r="T1598" i="9"/>
  <c r="R1598" i="9"/>
  <c r="P1598" i="9"/>
  <c r="BK1598" i="9"/>
  <c r="J1598" i="9"/>
  <c r="BI1596" i="9"/>
  <c r="BH1596" i="9"/>
  <c r="BG1596" i="9"/>
  <c r="BF1596" i="9"/>
  <c r="BE1596" i="9"/>
  <c r="T1596" i="9"/>
  <c r="R1596" i="9"/>
  <c r="P1596" i="9"/>
  <c r="BK1596" i="9"/>
  <c r="J1596" i="9"/>
  <c r="BI1593" i="9"/>
  <c r="BH1593" i="9"/>
  <c r="BG1593" i="9"/>
  <c r="BF1593" i="9"/>
  <c r="BE1593" i="9"/>
  <c r="T1593" i="9"/>
  <c r="R1593" i="9"/>
  <c r="P1593" i="9"/>
  <c r="BK1593" i="9"/>
  <c r="J1593" i="9"/>
  <c r="BI1590" i="9"/>
  <c r="BH1590" i="9"/>
  <c r="BG1590" i="9"/>
  <c r="BF1590" i="9"/>
  <c r="BE1590" i="9"/>
  <c r="T1590" i="9"/>
  <c r="R1590" i="9"/>
  <c r="P1590" i="9"/>
  <c r="BK1590" i="9"/>
  <c r="J1590" i="9"/>
  <c r="BI1587" i="9"/>
  <c r="BH1587" i="9"/>
  <c r="BG1587" i="9"/>
  <c r="BF1587" i="9"/>
  <c r="BE1587" i="9"/>
  <c r="T1587" i="9"/>
  <c r="R1587" i="9"/>
  <c r="P1587" i="9"/>
  <c r="BK1587" i="9"/>
  <c r="J1587" i="9"/>
  <c r="BI1584" i="9"/>
  <c r="BH1584" i="9"/>
  <c r="BG1584" i="9"/>
  <c r="BF1584" i="9"/>
  <c r="BE1584" i="9"/>
  <c r="T1584" i="9"/>
  <c r="R1584" i="9"/>
  <c r="P1584" i="9"/>
  <c r="BK1584" i="9"/>
  <c r="J1584" i="9"/>
  <c r="BI1581" i="9"/>
  <c r="BH1581" i="9"/>
  <c r="BG1581" i="9"/>
  <c r="BF1581" i="9"/>
  <c r="BE1581" i="9"/>
  <c r="T1581" i="9"/>
  <c r="T1580" i="9" s="1"/>
  <c r="T1579" i="9" s="1"/>
  <c r="R1581" i="9"/>
  <c r="P1581" i="9"/>
  <c r="BK1581" i="9"/>
  <c r="BK1580" i="9" s="1"/>
  <c r="J1581" i="9"/>
  <c r="BI1577" i="9"/>
  <c r="BH1577" i="9"/>
  <c r="BG1577" i="9"/>
  <c r="BF1577" i="9"/>
  <c r="BE1577" i="9"/>
  <c r="T1577" i="9"/>
  <c r="R1577" i="9"/>
  <c r="P1577" i="9"/>
  <c r="BK1577" i="9"/>
  <c r="J1577" i="9"/>
  <c r="BI1575" i="9"/>
  <c r="BH1575" i="9"/>
  <c r="BG1575" i="9"/>
  <c r="BF1575" i="9"/>
  <c r="BE1575" i="9"/>
  <c r="T1575" i="9"/>
  <c r="R1575" i="9"/>
  <c r="P1575" i="9"/>
  <c r="BK1575" i="9"/>
  <c r="J1575" i="9"/>
  <c r="BI1573" i="9"/>
  <c r="BH1573" i="9"/>
  <c r="BG1573" i="9"/>
  <c r="BF1573" i="9"/>
  <c r="BE1573" i="9"/>
  <c r="T1573" i="9"/>
  <c r="R1573" i="9"/>
  <c r="P1573" i="9"/>
  <c r="BK1573" i="9"/>
  <c r="J1573" i="9"/>
  <c r="BI1571" i="9"/>
  <c r="BH1571" i="9"/>
  <c r="BG1571" i="9"/>
  <c r="BF1571" i="9"/>
  <c r="BE1571" i="9"/>
  <c r="T1571" i="9"/>
  <c r="R1571" i="9"/>
  <c r="P1571" i="9"/>
  <c r="BK1571" i="9"/>
  <c r="J1571" i="9"/>
  <c r="BI1569" i="9"/>
  <c r="BH1569" i="9"/>
  <c r="BG1569" i="9"/>
  <c r="BF1569" i="9"/>
  <c r="BE1569" i="9"/>
  <c r="T1569" i="9"/>
  <c r="R1569" i="9"/>
  <c r="P1569" i="9"/>
  <c r="BK1569" i="9"/>
  <c r="J1569" i="9"/>
  <c r="BI1567" i="9"/>
  <c r="BH1567" i="9"/>
  <c r="BG1567" i="9"/>
  <c r="BF1567" i="9"/>
  <c r="BE1567" i="9"/>
  <c r="T1567" i="9"/>
  <c r="R1567" i="9"/>
  <c r="P1567" i="9"/>
  <c r="BK1567" i="9"/>
  <c r="J1567" i="9"/>
  <c r="BI1565" i="9"/>
  <c r="BH1565" i="9"/>
  <c r="BG1565" i="9"/>
  <c r="BF1565" i="9"/>
  <c r="BE1565" i="9"/>
  <c r="T1565" i="9"/>
  <c r="R1565" i="9"/>
  <c r="P1565" i="9"/>
  <c r="BK1565" i="9"/>
  <c r="J1565" i="9"/>
  <c r="BI1563" i="9"/>
  <c r="BH1563" i="9"/>
  <c r="BG1563" i="9"/>
  <c r="BF1563" i="9"/>
  <c r="BE1563" i="9"/>
  <c r="T1563" i="9"/>
  <c r="R1563" i="9"/>
  <c r="P1563" i="9"/>
  <c r="BK1563" i="9"/>
  <c r="J1563" i="9"/>
  <c r="BI1560" i="9"/>
  <c r="BH1560" i="9"/>
  <c r="BG1560" i="9"/>
  <c r="BF1560" i="9"/>
  <c r="BE1560" i="9"/>
  <c r="T1560" i="9"/>
  <c r="R1560" i="9"/>
  <c r="P1560" i="9"/>
  <c r="BK1560" i="9"/>
  <c r="J1560" i="9"/>
  <c r="BI1558" i="9"/>
  <c r="BH1558" i="9"/>
  <c r="BG1558" i="9"/>
  <c r="BF1558" i="9"/>
  <c r="BE1558" i="9"/>
  <c r="T1558" i="9"/>
  <c r="R1558" i="9"/>
  <c r="P1558" i="9"/>
  <c r="BK1558" i="9"/>
  <c r="J1558" i="9"/>
  <c r="BI1556" i="9"/>
  <c r="BH1556" i="9"/>
  <c r="BG1556" i="9"/>
  <c r="BF1556" i="9"/>
  <c r="BE1556" i="9"/>
  <c r="T1556" i="9"/>
  <c r="R1556" i="9"/>
  <c r="P1556" i="9"/>
  <c r="BK1556" i="9"/>
  <c r="J1556" i="9"/>
  <c r="BI1554" i="9"/>
  <c r="BH1554" i="9"/>
  <c r="BG1554" i="9"/>
  <c r="BF1554" i="9"/>
  <c r="BE1554" i="9"/>
  <c r="T1554" i="9"/>
  <c r="R1554" i="9"/>
  <c r="P1554" i="9"/>
  <c r="BK1554" i="9"/>
  <c r="J1554" i="9"/>
  <c r="BI1551" i="9"/>
  <c r="BH1551" i="9"/>
  <c r="BG1551" i="9"/>
  <c r="BF1551" i="9"/>
  <c r="BE1551" i="9"/>
  <c r="T1551" i="9"/>
  <c r="R1551" i="9"/>
  <c r="P1551" i="9"/>
  <c r="BK1551" i="9"/>
  <c r="J1551" i="9"/>
  <c r="BI1548" i="9"/>
  <c r="BH1548" i="9"/>
  <c r="BG1548" i="9"/>
  <c r="BF1548" i="9"/>
  <c r="BE1548" i="9"/>
  <c r="T1548" i="9"/>
  <c r="R1548" i="9"/>
  <c r="P1548" i="9"/>
  <c r="BK1548" i="9"/>
  <c r="J1548" i="9"/>
  <c r="BI1545" i="9"/>
  <c r="BH1545" i="9"/>
  <c r="BG1545" i="9"/>
  <c r="BF1545" i="9"/>
  <c r="BE1545" i="9"/>
  <c r="T1545" i="9"/>
  <c r="R1545" i="9"/>
  <c r="R1544" i="9" s="1"/>
  <c r="P1545" i="9"/>
  <c r="P1544" i="9" s="1"/>
  <c r="BK1545" i="9"/>
  <c r="J1545" i="9"/>
  <c r="BI1542" i="9"/>
  <c r="BH1542" i="9"/>
  <c r="BG1542" i="9"/>
  <c r="BF1542" i="9"/>
  <c r="T1542" i="9"/>
  <c r="R1542" i="9"/>
  <c r="P1542" i="9"/>
  <c r="BK1542" i="9"/>
  <c r="J1542" i="9"/>
  <c r="BE1542" i="9" s="1"/>
  <c r="BI1540" i="9"/>
  <c r="BH1540" i="9"/>
  <c r="BG1540" i="9"/>
  <c r="BF1540" i="9"/>
  <c r="T1540" i="9"/>
  <c r="R1540" i="9"/>
  <c r="P1540" i="9"/>
  <c r="BK1540" i="9"/>
  <c r="J1540" i="9"/>
  <c r="BE1540" i="9" s="1"/>
  <c r="BI1538" i="9"/>
  <c r="BH1538" i="9"/>
  <c r="BG1538" i="9"/>
  <c r="BF1538" i="9"/>
  <c r="T1538" i="9"/>
  <c r="R1538" i="9"/>
  <c r="P1538" i="9"/>
  <c r="BK1538" i="9"/>
  <c r="J1538" i="9"/>
  <c r="BE1538" i="9" s="1"/>
  <c r="BI1536" i="9"/>
  <c r="BH1536" i="9"/>
  <c r="BG1536" i="9"/>
  <c r="BF1536" i="9"/>
  <c r="T1536" i="9"/>
  <c r="R1536" i="9"/>
  <c r="P1536" i="9"/>
  <c r="BK1536" i="9"/>
  <c r="J1536" i="9"/>
  <c r="BE1536" i="9" s="1"/>
  <c r="BI1534" i="9"/>
  <c r="BH1534" i="9"/>
  <c r="BG1534" i="9"/>
  <c r="BF1534" i="9"/>
  <c r="T1534" i="9"/>
  <c r="R1534" i="9"/>
  <c r="P1534" i="9"/>
  <c r="BK1534" i="9"/>
  <c r="J1534" i="9"/>
  <c r="BE1534" i="9" s="1"/>
  <c r="BI1532" i="9"/>
  <c r="BH1532" i="9"/>
  <c r="BG1532" i="9"/>
  <c r="BF1532" i="9"/>
  <c r="T1532" i="9"/>
  <c r="R1532" i="9"/>
  <c r="P1532" i="9"/>
  <c r="BK1532" i="9"/>
  <c r="J1532" i="9"/>
  <c r="BE1532" i="9" s="1"/>
  <c r="BI1530" i="9"/>
  <c r="BH1530" i="9"/>
  <c r="BG1530" i="9"/>
  <c r="BF1530" i="9"/>
  <c r="T1530" i="9"/>
  <c r="R1530" i="9"/>
  <c r="P1530" i="9"/>
  <c r="BK1530" i="9"/>
  <c r="J1530" i="9"/>
  <c r="BE1530" i="9" s="1"/>
  <c r="BI1528" i="9"/>
  <c r="BH1528" i="9"/>
  <c r="BG1528" i="9"/>
  <c r="BF1528" i="9"/>
  <c r="T1528" i="9"/>
  <c r="R1528" i="9"/>
  <c r="P1528" i="9"/>
  <c r="BK1528" i="9"/>
  <c r="J1528" i="9"/>
  <c r="BE1528" i="9" s="1"/>
  <c r="BI1526" i="9"/>
  <c r="BH1526" i="9"/>
  <c r="BG1526" i="9"/>
  <c r="BF1526" i="9"/>
  <c r="T1526" i="9"/>
  <c r="R1526" i="9"/>
  <c r="P1526" i="9"/>
  <c r="BK1526" i="9"/>
  <c r="J1526" i="9"/>
  <c r="BE1526" i="9" s="1"/>
  <c r="BI1524" i="9"/>
  <c r="BH1524" i="9"/>
  <c r="BG1524" i="9"/>
  <c r="BF1524" i="9"/>
  <c r="T1524" i="9"/>
  <c r="R1524" i="9"/>
  <c r="P1524" i="9"/>
  <c r="BK1524" i="9"/>
  <c r="J1524" i="9"/>
  <c r="BE1524" i="9" s="1"/>
  <c r="BI1522" i="9"/>
  <c r="BH1522" i="9"/>
  <c r="BG1522" i="9"/>
  <c r="BF1522" i="9"/>
  <c r="T1522" i="9"/>
  <c r="R1522" i="9"/>
  <c r="P1522" i="9"/>
  <c r="BK1522" i="9"/>
  <c r="J1522" i="9"/>
  <c r="BE1522" i="9" s="1"/>
  <c r="BI1520" i="9"/>
  <c r="BH1520" i="9"/>
  <c r="BG1520" i="9"/>
  <c r="BF1520" i="9"/>
  <c r="T1520" i="9"/>
  <c r="R1520" i="9"/>
  <c r="P1520" i="9"/>
  <c r="BK1520" i="9"/>
  <c r="J1520" i="9"/>
  <c r="BE1520" i="9" s="1"/>
  <c r="BI1517" i="9"/>
  <c r="BH1517" i="9"/>
  <c r="BG1517" i="9"/>
  <c r="BF1517" i="9"/>
  <c r="T1517" i="9"/>
  <c r="R1517" i="9"/>
  <c r="P1517" i="9"/>
  <c r="BK1517" i="9"/>
  <c r="J1517" i="9"/>
  <c r="BE1517" i="9" s="1"/>
  <c r="BI1514" i="9"/>
  <c r="BH1514" i="9"/>
  <c r="BG1514" i="9"/>
  <c r="BF1514" i="9"/>
  <c r="T1514" i="9"/>
  <c r="R1514" i="9"/>
  <c r="P1514" i="9"/>
  <c r="BK1514" i="9"/>
  <c r="J1514" i="9"/>
  <c r="BE1514" i="9" s="1"/>
  <c r="BI1512" i="9"/>
  <c r="BH1512" i="9"/>
  <c r="BG1512" i="9"/>
  <c r="BF1512" i="9"/>
  <c r="T1512" i="9"/>
  <c r="R1512" i="9"/>
  <c r="P1512" i="9"/>
  <c r="BK1512" i="9"/>
  <c r="J1512" i="9"/>
  <c r="BE1512" i="9" s="1"/>
  <c r="BI1510" i="9"/>
  <c r="BH1510" i="9"/>
  <c r="BG1510" i="9"/>
  <c r="BF1510" i="9"/>
  <c r="T1510" i="9"/>
  <c r="R1510" i="9"/>
  <c r="P1510" i="9"/>
  <c r="BK1510" i="9"/>
  <c r="J1510" i="9"/>
  <c r="BE1510" i="9" s="1"/>
  <c r="BI1508" i="9"/>
  <c r="BH1508" i="9"/>
  <c r="BG1508" i="9"/>
  <c r="BF1508" i="9"/>
  <c r="T1508" i="9"/>
  <c r="R1508" i="9"/>
  <c r="P1508" i="9"/>
  <c r="BK1508" i="9"/>
  <c r="J1508" i="9"/>
  <c r="BE1508" i="9" s="1"/>
  <c r="BI1506" i="9"/>
  <c r="BH1506" i="9"/>
  <c r="BG1506" i="9"/>
  <c r="BF1506" i="9"/>
  <c r="T1506" i="9"/>
  <c r="R1506" i="9"/>
  <c r="P1506" i="9"/>
  <c r="BK1506" i="9"/>
  <c r="J1506" i="9"/>
  <c r="BE1506" i="9" s="1"/>
  <c r="BI1504" i="9"/>
  <c r="BH1504" i="9"/>
  <c r="BG1504" i="9"/>
  <c r="BF1504" i="9"/>
  <c r="T1504" i="9"/>
  <c r="R1504" i="9"/>
  <c r="P1504" i="9"/>
  <c r="BK1504" i="9"/>
  <c r="J1504" i="9"/>
  <c r="BE1504" i="9" s="1"/>
  <c r="BI1502" i="9"/>
  <c r="BH1502" i="9"/>
  <c r="BG1502" i="9"/>
  <c r="BF1502" i="9"/>
  <c r="T1502" i="9"/>
  <c r="R1502" i="9"/>
  <c r="P1502" i="9"/>
  <c r="BK1502" i="9"/>
  <c r="J1502" i="9"/>
  <c r="BE1502" i="9" s="1"/>
  <c r="BI1500" i="9"/>
  <c r="BH1500" i="9"/>
  <c r="BG1500" i="9"/>
  <c r="BF1500" i="9"/>
  <c r="T1500" i="9"/>
  <c r="R1500" i="9"/>
  <c r="P1500" i="9"/>
  <c r="BK1500" i="9"/>
  <c r="J1500" i="9"/>
  <c r="BE1500" i="9" s="1"/>
  <c r="BI1497" i="9"/>
  <c r="BH1497" i="9"/>
  <c r="BG1497" i="9"/>
  <c r="BF1497" i="9"/>
  <c r="T1497" i="9"/>
  <c r="R1497" i="9"/>
  <c r="P1497" i="9"/>
  <c r="BK1497" i="9"/>
  <c r="J1497" i="9"/>
  <c r="BE1497" i="9" s="1"/>
  <c r="BI1494" i="9"/>
  <c r="BH1494" i="9"/>
  <c r="BG1494" i="9"/>
  <c r="BF1494" i="9"/>
  <c r="T1494" i="9"/>
  <c r="R1494" i="9"/>
  <c r="P1494" i="9"/>
  <c r="BK1494" i="9"/>
  <c r="J1494" i="9"/>
  <c r="BE1494" i="9" s="1"/>
  <c r="BI1491" i="9"/>
  <c r="BH1491" i="9"/>
  <c r="BG1491" i="9"/>
  <c r="BF1491" i="9"/>
  <c r="T1491" i="9"/>
  <c r="R1491" i="9"/>
  <c r="R1490" i="9" s="1"/>
  <c r="P1491" i="9"/>
  <c r="BK1491" i="9"/>
  <c r="J1491" i="9"/>
  <c r="BE1491" i="9" s="1"/>
  <c r="BI1488" i="9"/>
  <c r="BH1488" i="9"/>
  <c r="BG1488" i="9"/>
  <c r="BF1488" i="9"/>
  <c r="BE1488" i="9"/>
  <c r="T1488" i="9"/>
  <c r="R1488" i="9"/>
  <c r="P1488" i="9"/>
  <c r="BK1488" i="9"/>
  <c r="J1488" i="9"/>
  <c r="BI1486" i="9"/>
  <c r="BH1486" i="9"/>
  <c r="BG1486" i="9"/>
  <c r="BF1486" i="9"/>
  <c r="BE1486" i="9"/>
  <c r="T1486" i="9"/>
  <c r="R1486" i="9"/>
  <c r="P1486" i="9"/>
  <c r="BK1486" i="9"/>
  <c r="J1486" i="9"/>
  <c r="BI1484" i="9"/>
  <c r="BH1484" i="9"/>
  <c r="BG1484" i="9"/>
  <c r="BF1484" i="9"/>
  <c r="BE1484" i="9"/>
  <c r="T1484" i="9"/>
  <c r="R1484" i="9"/>
  <c r="P1484" i="9"/>
  <c r="BK1484" i="9"/>
  <c r="J1484" i="9"/>
  <c r="BI1482" i="9"/>
  <c r="BH1482" i="9"/>
  <c r="BG1482" i="9"/>
  <c r="BF1482" i="9"/>
  <c r="BE1482" i="9"/>
  <c r="T1482" i="9"/>
  <c r="R1482" i="9"/>
  <c r="P1482" i="9"/>
  <c r="BK1482" i="9"/>
  <c r="J1482" i="9"/>
  <c r="BI1480" i="9"/>
  <c r="BH1480" i="9"/>
  <c r="BG1480" i="9"/>
  <c r="BF1480" i="9"/>
  <c r="BE1480" i="9"/>
  <c r="T1480" i="9"/>
  <c r="R1480" i="9"/>
  <c r="P1480" i="9"/>
  <c r="BK1480" i="9"/>
  <c r="J1480" i="9"/>
  <c r="BI1478" i="9"/>
  <c r="BH1478" i="9"/>
  <c r="BG1478" i="9"/>
  <c r="BF1478" i="9"/>
  <c r="BE1478" i="9"/>
  <c r="T1478" i="9"/>
  <c r="R1478" i="9"/>
  <c r="P1478" i="9"/>
  <c r="BK1478" i="9"/>
  <c r="J1478" i="9"/>
  <c r="BI1476" i="9"/>
  <c r="BH1476" i="9"/>
  <c r="BG1476" i="9"/>
  <c r="BF1476" i="9"/>
  <c r="BE1476" i="9"/>
  <c r="T1476" i="9"/>
  <c r="R1476" i="9"/>
  <c r="P1476" i="9"/>
  <c r="BK1476" i="9"/>
  <c r="J1476" i="9"/>
  <c r="BI1474" i="9"/>
  <c r="BH1474" i="9"/>
  <c r="BG1474" i="9"/>
  <c r="BF1474" i="9"/>
  <c r="BE1474" i="9"/>
  <c r="T1474" i="9"/>
  <c r="R1474" i="9"/>
  <c r="P1474" i="9"/>
  <c r="BK1474" i="9"/>
  <c r="J1474" i="9"/>
  <c r="BI1472" i="9"/>
  <c r="BH1472" i="9"/>
  <c r="BG1472" i="9"/>
  <c r="BF1472" i="9"/>
  <c r="BE1472" i="9"/>
  <c r="T1472" i="9"/>
  <c r="R1472" i="9"/>
  <c r="P1472" i="9"/>
  <c r="BK1472" i="9"/>
  <c r="J1472" i="9"/>
  <c r="BI1470" i="9"/>
  <c r="BH1470" i="9"/>
  <c r="BG1470" i="9"/>
  <c r="BF1470" i="9"/>
  <c r="BE1470" i="9"/>
  <c r="T1470" i="9"/>
  <c r="R1470" i="9"/>
  <c r="P1470" i="9"/>
  <c r="BK1470" i="9"/>
  <c r="J1470" i="9"/>
  <c r="BI1468" i="9"/>
  <c r="BH1468" i="9"/>
  <c r="BG1468" i="9"/>
  <c r="BF1468" i="9"/>
  <c r="BE1468" i="9"/>
  <c r="T1468" i="9"/>
  <c r="R1468" i="9"/>
  <c r="P1468" i="9"/>
  <c r="BK1468" i="9"/>
  <c r="J1468" i="9"/>
  <c r="BI1465" i="9"/>
  <c r="BH1465" i="9"/>
  <c r="BG1465" i="9"/>
  <c r="BF1465" i="9"/>
  <c r="BE1465" i="9"/>
  <c r="T1465" i="9"/>
  <c r="R1465" i="9"/>
  <c r="P1465" i="9"/>
  <c r="BK1465" i="9"/>
  <c r="J1465" i="9"/>
  <c r="BI1462" i="9"/>
  <c r="BH1462" i="9"/>
  <c r="BG1462" i="9"/>
  <c r="BF1462" i="9"/>
  <c r="BE1462" i="9"/>
  <c r="T1462" i="9"/>
  <c r="R1462" i="9"/>
  <c r="P1462" i="9"/>
  <c r="BK1462" i="9"/>
  <c r="J1462" i="9"/>
  <c r="BI1460" i="9"/>
  <c r="BH1460" i="9"/>
  <c r="BG1460" i="9"/>
  <c r="BF1460" i="9"/>
  <c r="BE1460" i="9"/>
  <c r="T1460" i="9"/>
  <c r="R1460" i="9"/>
  <c r="P1460" i="9"/>
  <c r="BK1460" i="9"/>
  <c r="J1460" i="9"/>
  <c r="BI1458" i="9"/>
  <c r="BH1458" i="9"/>
  <c r="BG1458" i="9"/>
  <c r="BF1458" i="9"/>
  <c r="BE1458" i="9"/>
  <c r="T1458" i="9"/>
  <c r="R1458" i="9"/>
  <c r="P1458" i="9"/>
  <c r="BK1458" i="9"/>
  <c r="J1458" i="9"/>
  <c r="BI1456" i="9"/>
  <c r="BH1456" i="9"/>
  <c r="BG1456" i="9"/>
  <c r="BF1456" i="9"/>
  <c r="BE1456" i="9"/>
  <c r="T1456" i="9"/>
  <c r="R1456" i="9"/>
  <c r="P1456" i="9"/>
  <c r="BK1456" i="9"/>
  <c r="J1456" i="9"/>
  <c r="BI1454" i="9"/>
  <c r="BH1454" i="9"/>
  <c r="BG1454" i="9"/>
  <c r="BF1454" i="9"/>
  <c r="BE1454" i="9"/>
  <c r="T1454" i="9"/>
  <c r="R1454" i="9"/>
  <c r="P1454" i="9"/>
  <c r="BK1454" i="9"/>
  <c r="J1454" i="9"/>
  <c r="BI1452" i="9"/>
  <c r="BH1452" i="9"/>
  <c r="BG1452" i="9"/>
  <c r="BF1452" i="9"/>
  <c r="BE1452" i="9"/>
  <c r="T1452" i="9"/>
  <c r="R1452" i="9"/>
  <c r="P1452" i="9"/>
  <c r="BK1452" i="9"/>
  <c r="J1452" i="9"/>
  <c r="BI1449" i="9"/>
  <c r="BH1449" i="9"/>
  <c r="BG1449" i="9"/>
  <c r="BF1449" i="9"/>
  <c r="BE1449" i="9"/>
  <c r="T1449" i="9"/>
  <c r="R1449" i="9"/>
  <c r="P1449" i="9"/>
  <c r="BK1449" i="9"/>
  <c r="J1449" i="9"/>
  <c r="BI1446" i="9"/>
  <c r="BH1446" i="9"/>
  <c r="BG1446" i="9"/>
  <c r="BF1446" i="9"/>
  <c r="BE1446" i="9"/>
  <c r="T1446" i="9"/>
  <c r="R1446" i="9"/>
  <c r="P1446" i="9"/>
  <c r="BK1446" i="9"/>
  <c r="J1446" i="9"/>
  <c r="BI1443" i="9"/>
  <c r="BH1443" i="9"/>
  <c r="BG1443" i="9"/>
  <c r="BF1443" i="9"/>
  <c r="BE1443" i="9"/>
  <c r="T1443" i="9"/>
  <c r="T1442" i="9" s="1"/>
  <c r="R1443" i="9"/>
  <c r="P1443" i="9"/>
  <c r="BK1443" i="9"/>
  <c r="BK1442" i="9" s="1"/>
  <c r="J1442" i="9" s="1"/>
  <c r="J102" i="9" s="1"/>
  <c r="J1443" i="9"/>
  <c r="BI1440" i="9"/>
  <c r="BH1440" i="9"/>
  <c r="BG1440" i="9"/>
  <c r="BF1440" i="9"/>
  <c r="T1440" i="9"/>
  <c r="R1440" i="9"/>
  <c r="P1440" i="9"/>
  <c r="BK1440" i="9"/>
  <c r="J1440" i="9"/>
  <c r="BE1440" i="9" s="1"/>
  <c r="BI1438" i="9"/>
  <c r="BH1438" i="9"/>
  <c r="BG1438" i="9"/>
  <c r="BF1438" i="9"/>
  <c r="T1438" i="9"/>
  <c r="R1438" i="9"/>
  <c r="P1438" i="9"/>
  <c r="BK1438" i="9"/>
  <c r="J1438" i="9"/>
  <c r="BE1438" i="9" s="1"/>
  <c r="BI1436" i="9"/>
  <c r="BH1436" i="9"/>
  <c r="BG1436" i="9"/>
  <c r="BF1436" i="9"/>
  <c r="T1436" i="9"/>
  <c r="R1436" i="9"/>
  <c r="P1436" i="9"/>
  <c r="BK1436" i="9"/>
  <c r="J1436" i="9"/>
  <c r="BE1436" i="9" s="1"/>
  <c r="BI1434" i="9"/>
  <c r="BH1434" i="9"/>
  <c r="BG1434" i="9"/>
  <c r="BF1434" i="9"/>
  <c r="T1434" i="9"/>
  <c r="R1434" i="9"/>
  <c r="P1434" i="9"/>
  <c r="BK1434" i="9"/>
  <c r="J1434" i="9"/>
  <c r="BE1434" i="9" s="1"/>
  <c r="BI1432" i="9"/>
  <c r="BH1432" i="9"/>
  <c r="BG1432" i="9"/>
  <c r="BF1432" i="9"/>
  <c r="T1432" i="9"/>
  <c r="R1432" i="9"/>
  <c r="P1432" i="9"/>
  <c r="BK1432" i="9"/>
  <c r="J1432" i="9"/>
  <c r="BE1432" i="9" s="1"/>
  <c r="BI1430" i="9"/>
  <c r="BH1430" i="9"/>
  <c r="BG1430" i="9"/>
  <c r="BF1430" i="9"/>
  <c r="T1430" i="9"/>
  <c r="R1430" i="9"/>
  <c r="P1430" i="9"/>
  <c r="BK1430" i="9"/>
  <c r="J1430" i="9"/>
  <c r="BE1430" i="9" s="1"/>
  <c r="BI1428" i="9"/>
  <c r="BH1428" i="9"/>
  <c r="BG1428" i="9"/>
  <c r="BF1428" i="9"/>
  <c r="T1428" i="9"/>
  <c r="R1428" i="9"/>
  <c r="P1428" i="9"/>
  <c r="BK1428" i="9"/>
  <c r="J1428" i="9"/>
  <c r="BE1428" i="9" s="1"/>
  <c r="BI1425" i="9"/>
  <c r="BH1425" i="9"/>
  <c r="BG1425" i="9"/>
  <c r="BF1425" i="9"/>
  <c r="T1425" i="9"/>
  <c r="R1425" i="9"/>
  <c r="P1425" i="9"/>
  <c r="BK1425" i="9"/>
  <c r="J1425" i="9"/>
  <c r="BE1425" i="9" s="1"/>
  <c r="BI1423" i="9"/>
  <c r="BH1423" i="9"/>
  <c r="BG1423" i="9"/>
  <c r="BF1423" i="9"/>
  <c r="T1423" i="9"/>
  <c r="R1423" i="9"/>
  <c r="P1423" i="9"/>
  <c r="BK1423" i="9"/>
  <c r="J1423" i="9"/>
  <c r="BE1423" i="9" s="1"/>
  <c r="BI1421" i="9"/>
  <c r="BH1421" i="9"/>
  <c r="BG1421" i="9"/>
  <c r="BF1421" i="9"/>
  <c r="T1421" i="9"/>
  <c r="R1421" i="9"/>
  <c r="P1421" i="9"/>
  <c r="BK1421" i="9"/>
  <c r="J1421" i="9"/>
  <c r="BE1421" i="9" s="1"/>
  <c r="BI1419" i="9"/>
  <c r="BH1419" i="9"/>
  <c r="BG1419" i="9"/>
  <c r="BF1419" i="9"/>
  <c r="T1419" i="9"/>
  <c r="R1419" i="9"/>
  <c r="P1419" i="9"/>
  <c r="BK1419" i="9"/>
  <c r="J1419" i="9"/>
  <c r="BE1419" i="9" s="1"/>
  <c r="BI1416" i="9"/>
  <c r="BH1416" i="9"/>
  <c r="BG1416" i="9"/>
  <c r="BF1416" i="9"/>
  <c r="T1416" i="9"/>
  <c r="R1416" i="9"/>
  <c r="P1416" i="9"/>
  <c r="BK1416" i="9"/>
  <c r="J1416" i="9"/>
  <c r="BE1416" i="9" s="1"/>
  <c r="BI1413" i="9"/>
  <c r="BH1413" i="9"/>
  <c r="BG1413" i="9"/>
  <c r="BF1413" i="9"/>
  <c r="T1413" i="9"/>
  <c r="R1413" i="9"/>
  <c r="P1413" i="9"/>
  <c r="BK1413" i="9"/>
  <c r="J1413" i="9"/>
  <c r="BE1413" i="9" s="1"/>
  <c r="BI1410" i="9"/>
  <c r="BH1410" i="9"/>
  <c r="BG1410" i="9"/>
  <c r="BF1410" i="9"/>
  <c r="T1410" i="9"/>
  <c r="R1410" i="9"/>
  <c r="R1409" i="9" s="1"/>
  <c r="P1410" i="9"/>
  <c r="BK1410" i="9"/>
  <c r="J1410" i="9"/>
  <c r="BE1410" i="9" s="1"/>
  <c r="BI1407" i="9"/>
  <c r="BH1407" i="9"/>
  <c r="BG1407" i="9"/>
  <c r="BF1407" i="9"/>
  <c r="BE1407" i="9"/>
  <c r="T1407" i="9"/>
  <c r="R1407" i="9"/>
  <c r="P1407" i="9"/>
  <c r="BK1407" i="9"/>
  <c r="J1407" i="9"/>
  <c r="BI1405" i="9"/>
  <c r="BH1405" i="9"/>
  <c r="BG1405" i="9"/>
  <c r="BF1405" i="9"/>
  <c r="BE1405" i="9"/>
  <c r="T1405" i="9"/>
  <c r="R1405" i="9"/>
  <c r="P1405" i="9"/>
  <c r="BK1405" i="9"/>
  <c r="J1405" i="9"/>
  <c r="BI1403" i="9"/>
  <c r="BH1403" i="9"/>
  <c r="BG1403" i="9"/>
  <c r="BF1403" i="9"/>
  <c r="BE1403" i="9"/>
  <c r="T1403" i="9"/>
  <c r="R1403" i="9"/>
  <c r="P1403" i="9"/>
  <c r="BK1403" i="9"/>
  <c r="J1403" i="9"/>
  <c r="BI1401" i="9"/>
  <c r="BH1401" i="9"/>
  <c r="BG1401" i="9"/>
  <c r="BF1401" i="9"/>
  <c r="BE1401" i="9"/>
  <c r="T1401" i="9"/>
  <c r="R1401" i="9"/>
  <c r="P1401" i="9"/>
  <c r="BK1401" i="9"/>
  <c r="J1401" i="9"/>
  <c r="BI1399" i="9"/>
  <c r="BH1399" i="9"/>
  <c r="BG1399" i="9"/>
  <c r="BF1399" i="9"/>
  <c r="BE1399" i="9"/>
  <c r="T1399" i="9"/>
  <c r="R1399" i="9"/>
  <c r="P1399" i="9"/>
  <c r="BK1399" i="9"/>
  <c r="J1399" i="9"/>
  <c r="BI1397" i="9"/>
  <c r="BH1397" i="9"/>
  <c r="BG1397" i="9"/>
  <c r="BF1397" i="9"/>
  <c r="BE1397" i="9"/>
  <c r="T1397" i="9"/>
  <c r="R1397" i="9"/>
  <c r="P1397" i="9"/>
  <c r="BK1397" i="9"/>
  <c r="J1397" i="9"/>
  <c r="BI1395" i="9"/>
  <c r="BH1395" i="9"/>
  <c r="BG1395" i="9"/>
  <c r="BF1395" i="9"/>
  <c r="BE1395" i="9"/>
  <c r="T1395" i="9"/>
  <c r="R1395" i="9"/>
  <c r="P1395" i="9"/>
  <c r="BK1395" i="9"/>
  <c r="J1395" i="9"/>
  <c r="BI1393" i="9"/>
  <c r="BH1393" i="9"/>
  <c r="BG1393" i="9"/>
  <c r="BF1393" i="9"/>
  <c r="BE1393" i="9"/>
  <c r="T1393" i="9"/>
  <c r="R1393" i="9"/>
  <c r="P1393" i="9"/>
  <c r="BK1393" i="9"/>
  <c r="J1393" i="9"/>
  <c r="BI1390" i="9"/>
  <c r="BH1390" i="9"/>
  <c r="BG1390" i="9"/>
  <c r="BF1390" i="9"/>
  <c r="BE1390" i="9"/>
  <c r="T1390" i="9"/>
  <c r="R1390" i="9"/>
  <c r="P1390" i="9"/>
  <c r="BK1390" i="9"/>
  <c r="J1390" i="9"/>
  <c r="BI1388" i="9"/>
  <c r="BH1388" i="9"/>
  <c r="BG1388" i="9"/>
  <c r="BF1388" i="9"/>
  <c r="BE1388" i="9"/>
  <c r="T1388" i="9"/>
  <c r="R1388" i="9"/>
  <c r="P1388" i="9"/>
  <c r="BK1388" i="9"/>
  <c r="J1388" i="9"/>
  <c r="BI1385" i="9"/>
  <c r="BH1385" i="9"/>
  <c r="BG1385" i="9"/>
  <c r="BF1385" i="9"/>
  <c r="BE1385" i="9"/>
  <c r="T1385" i="9"/>
  <c r="R1385" i="9"/>
  <c r="P1385" i="9"/>
  <c r="BK1385" i="9"/>
  <c r="J1385" i="9"/>
  <c r="BI1383" i="9"/>
  <c r="BH1383" i="9"/>
  <c r="BG1383" i="9"/>
  <c r="BF1383" i="9"/>
  <c r="BE1383" i="9"/>
  <c r="T1383" i="9"/>
  <c r="R1383" i="9"/>
  <c r="P1383" i="9"/>
  <c r="BK1383" i="9"/>
  <c r="J1383" i="9"/>
  <c r="BI1381" i="9"/>
  <c r="BH1381" i="9"/>
  <c r="BG1381" i="9"/>
  <c r="BF1381" i="9"/>
  <c r="BE1381" i="9"/>
  <c r="T1381" i="9"/>
  <c r="R1381" i="9"/>
  <c r="P1381" i="9"/>
  <c r="BK1381" i="9"/>
  <c r="J1381" i="9"/>
  <c r="BI1379" i="9"/>
  <c r="BH1379" i="9"/>
  <c r="BG1379" i="9"/>
  <c r="BF1379" i="9"/>
  <c r="BE1379" i="9"/>
  <c r="T1379" i="9"/>
  <c r="R1379" i="9"/>
  <c r="P1379" i="9"/>
  <c r="BK1379" i="9"/>
  <c r="J1379" i="9"/>
  <c r="BI1377" i="9"/>
  <c r="BH1377" i="9"/>
  <c r="BG1377" i="9"/>
  <c r="BF1377" i="9"/>
  <c r="BE1377" i="9"/>
  <c r="T1377" i="9"/>
  <c r="R1377" i="9"/>
  <c r="P1377" i="9"/>
  <c r="BK1377" i="9"/>
  <c r="J1377" i="9"/>
  <c r="BI1375" i="9"/>
  <c r="BH1375" i="9"/>
  <c r="BG1375" i="9"/>
  <c r="BF1375" i="9"/>
  <c r="BE1375" i="9"/>
  <c r="T1375" i="9"/>
  <c r="R1375" i="9"/>
  <c r="P1375" i="9"/>
  <c r="BK1375" i="9"/>
  <c r="J1375" i="9"/>
  <c r="BI1372" i="9"/>
  <c r="BH1372" i="9"/>
  <c r="BG1372" i="9"/>
  <c r="BF1372" i="9"/>
  <c r="BE1372" i="9"/>
  <c r="T1372" i="9"/>
  <c r="R1372" i="9"/>
  <c r="P1372" i="9"/>
  <c r="BK1372" i="9"/>
  <c r="J1372" i="9"/>
  <c r="BI1369" i="9"/>
  <c r="BH1369" i="9"/>
  <c r="BG1369" i="9"/>
  <c r="BF1369" i="9"/>
  <c r="BE1369" i="9"/>
  <c r="T1369" i="9"/>
  <c r="R1369" i="9"/>
  <c r="P1369" i="9"/>
  <c r="BK1369" i="9"/>
  <c r="J1369" i="9"/>
  <c r="BI1366" i="9"/>
  <c r="BH1366" i="9"/>
  <c r="BG1366" i="9"/>
  <c r="BF1366" i="9"/>
  <c r="BE1366" i="9"/>
  <c r="T1366" i="9"/>
  <c r="T1365" i="9" s="1"/>
  <c r="R1366" i="9"/>
  <c r="P1366" i="9"/>
  <c r="BK1366" i="9"/>
  <c r="BK1365" i="9" s="1"/>
  <c r="J1365" i="9" s="1"/>
  <c r="J100" i="9" s="1"/>
  <c r="J1366" i="9"/>
  <c r="BI1363" i="9"/>
  <c r="BH1363" i="9"/>
  <c r="BG1363" i="9"/>
  <c r="BF1363" i="9"/>
  <c r="T1363" i="9"/>
  <c r="R1363" i="9"/>
  <c r="P1363" i="9"/>
  <c r="BK1363" i="9"/>
  <c r="J1363" i="9"/>
  <c r="BE1363" i="9" s="1"/>
  <c r="BI1361" i="9"/>
  <c r="BH1361" i="9"/>
  <c r="BG1361" i="9"/>
  <c r="BF1361" i="9"/>
  <c r="T1361" i="9"/>
  <c r="R1361" i="9"/>
  <c r="P1361" i="9"/>
  <c r="BK1361" i="9"/>
  <c r="J1361" i="9"/>
  <c r="BE1361" i="9" s="1"/>
  <c r="BI1359" i="9"/>
  <c r="BH1359" i="9"/>
  <c r="BG1359" i="9"/>
  <c r="BF1359" i="9"/>
  <c r="T1359" i="9"/>
  <c r="R1359" i="9"/>
  <c r="P1359" i="9"/>
  <c r="BK1359" i="9"/>
  <c r="J1359" i="9"/>
  <c r="BE1359" i="9" s="1"/>
  <c r="BI1357" i="9"/>
  <c r="BH1357" i="9"/>
  <c r="BG1357" i="9"/>
  <c r="BF1357" i="9"/>
  <c r="T1357" i="9"/>
  <c r="R1357" i="9"/>
  <c r="P1357" i="9"/>
  <c r="BK1357" i="9"/>
  <c r="J1357" i="9"/>
  <c r="BE1357" i="9" s="1"/>
  <c r="BI1355" i="9"/>
  <c r="BH1355" i="9"/>
  <c r="BG1355" i="9"/>
  <c r="BF1355" i="9"/>
  <c r="T1355" i="9"/>
  <c r="R1355" i="9"/>
  <c r="P1355" i="9"/>
  <c r="BK1355" i="9"/>
  <c r="J1355" i="9"/>
  <c r="BE1355" i="9" s="1"/>
  <c r="BI1352" i="9"/>
  <c r="BH1352" i="9"/>
  <c r="BG1352" i="9"/>
  <c r="BF1352" i="9"/>
  <c r="T1352" i="9"/>
  <c r="R1352" i="9"/>
  <c r="R1351" i="9" s="1"/>
  <c r="P1352" i="9"/>
  <c r="BK1352" i="9"/>
  <c r="J1352" i="9"/>
  <c r="BE1352" i="9" s="1"/>
  <c r="BI1349" i="9"/>
  <c r="BH1349" i="9"/>
  <c r="BG1349" i="9"/>
  <c r="BF1349" i="9"/>
  <c r="BE1349" i="9"/>
  <c r="T1349" i="9"/>
  <c r="R1349" i="9"/>
  <c r="P1349" i="9"/>
  <c r="BK1349" i="9"/>
  <c r="J1349" i="9"/>
  <c r="BI1347" i="9"/>
  <c r="BH1347" i="9"/>
  <c r="BG1347" i="9"/>
  <c r="BF1347" i="9"/>
  <c r="BE1347" i="9"/>
  <c r="T1347" i="9"/>
  <c r="R1347" i="9"/>
  <c r="P1347" i="9"/>
  <c r="BK1347" i="9"/>
  <c r="J1347" i="9"/>
  <c r="BI1345" i="9"/>
  <c r="BH1345" i="9"/>
  <c r="BG1345" i="9"/>
  <c r="BF1345" i="9"/>
  <c r="BE1345" i="9"/>
  <c r="T1345" i="9"/>
  <c r="R1345" i="9"/>
  <c r="P1345" i="9"/>
  <c r="BK1345" i="9"/>
  <c r="J1345" i="9"/>
  <c r="BI1343" i="9"/>
  <c r="BH1343" i="9"/>
  <c r="BG1343" i="9"/>
  <c r="BF1343" i="9"/>
  <c r="BE1343" i="9"/>
  <c r="T1343" i="9"/>
  <c r="R1343" i="9"/>
  <c r="P1343" i="9"/>
  <c r="BK1343" i="9"/>
  <c r="J1343" i="9"/>
  <c r="BI1341" i="9"/>
  <c r="BH1341" i="9"/>
  <c r="BG1341" i="9"/>
  <c r="BF1341" i="9"/>
  <c r="BE1341" i="9"/>
  <c r="T1341" i="9"/>
  <c r="R1341" i="9"/>
  <c r="P1341" i="9"/>
  <c r="BK1341" i="9"/>
  <c r="J1341" i="9"/>
  <c r="BI1339" i="9"/>
  <c r="BH1339" i="9"/>
  <c r="BG1339" i="9"/>
  <c r="BF1339" i="9"/>
  <c r="BE1339" i="9"/>
  <c r="T1339" i="9"/>
  <c r="R1339" i="9"/>
  <c r="P1339" i="9"/>
  <c r="BK1339" i="9"/>
  <c r="J1339" i="9"/>
  <c r="BI1337" i="9"/>
  <c r="BH1337" i="9"/>
  <c r="BG1337" i="9"/>
  <c r="BF1337" i="9"/>
  <c r="BE1337" i="9"/>
  <c r="T1337" i="9"/>
  <c r="R1337" i="9"/>
  <c r="P1337" i="9"/>
  <c r="BK1337" i="9"/>
  <c r="J1337" i="9"/>
  <c r="BI1335" i="9"/>
  <c r="BH1335" i="9"/>
  <c r="BG1335" i="9"/>
  <c r="BF1335" i="9"/>
  <c r="BE1335" i="9"/>
  <c r="T1335" i="9"/>
  <c r="R1335" i="9"/>
  <c r="P1335" i="9"/>
  <c r="BK1335" i="9"/>
  <c r="J1335" i="9"/>
  <c r="BI1333" i="9"/>
  <c r="BH1333" i="9"/>
  <c r="BG1333" i="9"/>
  <c r="BF1333" i="9"/>
  <c r="BE1333" i="9"/>
  <c r="T1333" i="9"/>
  <c r="R1333" i="9"/>
  <c r="P1333" i="9"/>
  <c r="BK1333" i="9"/>
  <c r="J1333" i="9"/>
  <c r="BI1331" i="9"/>
  <c r="BH1331" i="9"/>
  <c r="BG1331" i="9"/>
  <c r="BF1331" i="9"/>
  <c r="BE1331" i="9"/>
  <c r="T1331" i="9"/>
  <c r="R1331" i="9"/>
  <c r="P1331" i="9"/>
  <c r="BK1331" i="9"/>
  <c r="J1331" i="9"/>
  <c r="BI1329" i="9"/>
  <c r="BH1329" i="9"/>
  <c r="BG1329" i="9"/>
  <c r="BF1329" i="9"/>
  <c r="BE1329" i="9"/>
  <c r="T1329" i="9"/>
  <c r="R1329" i="9"/>
  <c r="P1329" i="9"/>
  <c r="BK1329" i="9"/>
  <c r="J1329" i="9"/>
  <c r="BI1326" i="9"/>
  <c r="BH1326" i="9"/>
  <c r="BG1326" i="9"/>
  <c r="BF1326" i="9"/>
  <c r="BE1326" i="9"/>
  <c r="T1326" i="9"/>
  <c r="R1326" i="9"/>
  <c r="P1326" i="9"/>
  <c r="BK1326" i="9"/>
  <c r="J1326" i="9"/>
  <c r="BI1324" i="9"/>
  <c r="BH1324" i="9"/>
  <c r="BG1324" i="9"/>
  <c r="BF1324" i="9"/>
  <c r="BE1324" i="9"/>
  <c r="T1324" i="9"/>
  <c r="R1324" i="9"/>
  <c r="P1324" i="9"/>
  <c r="BK1324" i="9"/>
  <c r="J1324" i="9"/>
  <c r="BI1322" i="9"/>
  <c r="BH1322" i="9"/>
  <c r="BG1322" i="9"/>
  <c r="BF1322" i="9"/>
  <c r="BE1322" i="9"/>
  <c r="T1322" i="9"/>
  <c r="R1322" i="9"/>
  <c r="P1322" i="9"/>
  <c r="BK1322" i="9"/>
  <c r="J1322" i="9"/>
  <c r="BI1320" i="9"/>
  <c r="BH1320" i="9"/>
  <c r="BG1320" i="9"/>
  <c r="BF1320" i="9"/>
  <c r="BE1320" i="9"/>
  <c r="T1320" i="9"/>
  <c r="R1320" i="9"/>
  <c r="P1320" i="9"/>
  <c r="BK1320" i="9"/>
  <c r="J1320" i="9"/>
  <c r="BI1318" i="9"/>
  <c r="BH1318" i="9"/>
  <c r="BG1318" i="9"/>
  <c r="BF1318" i="9"/>
  <c r="BE1318" i="9"/>
  <c r="T1318" i="9"/>
  <c r="R1318" i="9"/>
  <c r="P1318" i="9"/>
  <c r="BK1318" i="9"/>
  <c r="J1318" i="9"/>
  <c r="BI1315" i="9"/>
  <c r="BH1315" i="9"/>
  <c r="BG1315" i="9"/>
  <c r="BF1315" i="9"/>
  <c r="BE1315" i="9"/>
  <c r="T1315" i="9"/>
  <c r="R1315" i="9"/>
  <c r="P1315" i="9"/>
  <c r="BK1315" i="9"/>
  <c r="J1315" i="9"/>
  <c r="BI1312" i="9"/>
  <c r="BH1312" i="9"/>
  <c r="BG1312" i="9"/>
  <c r="BF1312" i="9"/>
  <c r="BE1312" i="9"/>
  <c r="T1312" i="9"/>
  <c r="R1312" i="9"/>
  <c r="P1312" i="9"/>
  <c r="BK1312" i="9"/>
  <c r="J1312" i="9"/>
  <c r="BI1309" i="9"/>
  <c r="BH1309" i="9"/>
  <c r="BG1309" i="9"/>
  <c r="BF1309" i="9"/>
  <c r="BE1309" i="9"/>
  <c r="T1309" i="9"/>
  <c r="T1308" i="9" s="1"/>
  <c r="R1309" i="9"/>
  <c r="P1309" i="9"/>
  <c r="BK1309" i="9"/>
  <c r="BK1308" i="9" s="1"/>
  <c r="J1308" i="9" s="1"/>
  <c r="J98" i="9" s="1"/>
  <c r="J1309" i="9"/>
  <c r="BI1306" i="9"/>
  <c r="BH1306" i="9"/>
  <c r="BG1306" i="9"/>
  <c r="BF1306" i="9"/>
  <c r="T1306" i="9"/>
  <c r="R1306" i="9"/>
  <c r="P1306" i="9"/>
  <c r="BK1306" i="9"/>
  <c r="J1306" i="9"/>
  <c r="BE1306" i="9" s="1"/>
  <c r="BI1304" i="9"/>
  <c r="BH1304" i="9"/>
  <c r="BG1304" i="9"/>
  <c r="BF1304" i="9"/>
  <c r="T1304" i="9"/>
  <c r="R1304" i="9"/>
  <c r="P1304" i="9"/>
  <c r="BK1304" i="9"/>
  <c r="J1304" i="9"/>
  <c r="BE1304" i="9" s="1"/>
  <c r="BI1302" i="9"/>
  <c r="BH1302" i="9"/>
  <c r="BG1302" i="9"/>
  <c r="BF1302" i="9"/>
  <c r="T1302" i="9"/>
  <c r="R1302" i="9"/>
  <c r="P1302" i="9"/>
  <c r="BK1302" i="9"/>
  <c r="J1302" i="9"/>
  <c r="BE1302" i="9" s="1"/>
  <c r="BI1300" i="9"/>
  <c r="BH1300" i="9"/>
  <c r="BG1300" i="9"/>
  <c r="BF1300" i="9"/>
  <c r="T1300" i="9"/>
  <c r="R1300" i="9"/>
  <c r="P1300" i="9"/>
  <c r="BK1300" i="9"/>
  <c r="J1300" i="9"/>
  <c r="BE1300" i="9" s="1"/>
  <c r="BI1298" i="9"/>
  <c r="BH1298" i="9"/>
  <c r="BG1298" i="9"/>
  <c r="BF1298" i="9"/>
  <c r="T1298" i="9"/>
  <c r="R1298" i="9"/>
  <c r="P1298" i="9"/>
  <c r="BK1298" i="9"/>
  <c r="J1298" i="9"/>
  <c r="BE1298" i="9" s="1"/>
  <c r="BI1296" i="9"/>
  <c r="BH1296" i="9"/>
  <c r="BG1296" i="9"/>
  <c r="BF1296" i="9"/>
  <c r="T1296" i="9"/>
  <c r="R1296" i="9"/>
  <c r="P1296" i="9"/>
  <c r="BK1296" i="9"/>
  <c r="J1296" i="9"/>
  <c r="BE1296" i="9" s="1"/>
  <c r="BI1294" i="9"/>
  <c r="BH1294" i="9"/>
  <c r="BG1294" i="9"/>
  <c r="BF1294" i="9"/>
  <c r="T1294" i="9"/>
  <c r="R1294" i="9"/>
  <c r="P1294" i="9"/>
  <c r="BK1294" i="9"/>
  <c r="J1294" i="9"/>
  <c r="BE1294" i="9" s="1"/>
  <c r="BI1292" i="9"/>
  <c r="BH1292" i="9"/>
  <c r="BG1292" i="9"/>
  <c r="BF1292" i="9"/>
  <c r="T1292" i="9"/>
  <c r="R1292" i="9"/>
  <c r="P1292" i="9"/>
  <c r="BK1292" i="9"/>
  <c r="J1292" i="9"/>
  <c r="BE1292" i="9" s="1"/>
  <c r="BI1290" i="9"/>
  <c r="BH1290" i="9"/>
  <c r="BG1290" i="9"/>
  <c r="BF1290" i="9"/>
  <c r="T1290" i="9"/>
  <c r="R1290" i="9"/>
  <c r="P1290" i="9"/>
  <c r="BK1290" i="9"/>
  <c r="J1290" i="9"/>
  <c r="BE1290" i="9" s="1"/>
  <c r="BI1287" i="9"/>
  <c r="BH1287" i="9"/>
  <c r="BG1287" i="9"/>
  <c r="BF1287" i="9"/>
  <c r="T1287" i="9"/>
  <c r="R1287" i="9"/>
  <c r="P1287" i="9"/>
  <c r="BK1287" i="9"/>
  <c r="J1287" i="9"/>
  <c r="BE1287" i="9" s="1"/>
  <c r="BI1285" i="9"/>
  <c r="BH1285" i="9"/>
  <c r="BG1285" i="9"/>
  <c r="BF1285" i="9"/>
  <c r="T1285" i="9"/>
  <c r="R1285" i="9"/>
  <c r="P1285" i="9"/>
  <c r="BK1285" i="9"/>
  <c r="J1285" i="9"/>
  <c r="BE1285" i="9" s="1"/>
  <c r="BI1283" i="9"/>
  <c r="BH1283" i="9"/>
  <c r="BG1283" i="9"/>
  <c r="BF1283" i="9"/>
  <c r="T1283" i="9"/>
  <c r="R1283" i="9"/>
  <c r="P1283" i="9"/>
  <c r="BK1283" i="9"/>
  <c r="J1283" i="9"/>
  <c r="BE1283" i="9" s="1"/>
  <c r="BI1281" i="9"/>
  <c r="BH1281" i="9"/>
  <c r="BG1281" i="9"/>
  <c r="BF1281" i="9"/>
  <c r="T1281" i="9"/>
  <c r="R1281" i="9"/>
  <c r="P1281" i="9"/>
  <c r="BK1281" i="9"/>
  <c r="J1281" i="9"/>
  <c r="BE1281" i="9" s="1"/>
  <c r="BI1279" i="9"/>
  <c r="BH1279" i="9"/>
  <c r="BG1279" i="9"/>
  <c r="BF1279" i="9"/>
  <c r="T1279" i="9"/>
  <c r="R1279" i="9"/>
  <c r="P1279" i="9"/>
  <c r="BK1279" i="9"/>
  <c r="J1279" i="9"/>
  <c r="BE1279" i="9" s="1"/>
  <c r="BI1276" i="9"/>
  <c r="BH1276" i="9"/>
  <c r="BG1276" i="9"/>
  <c r="BF1276" i="9"/>
  <c r="T1276" i="9"/>
  <c r="R1276" i="9"/>
  <c r="P1276" i="9"/>
  <c r="BK1276" i="9"/>
  <c r="J1276" i="9"/>
  <c r="BE1276" i="9" s="1"/>
  <c r="BI1273" i="9"/>
  <c r="BH1273" i="9"/>
  <c r="BG1273" i="9"/>
  <c r="BF1273" i="9"/>
  <c r="T1273" i="9"/>
  <c r="R1273" i="9"/>
  <c r="P1273" i="9"/>
  <c r="BK1273" i="9"/>
  <c r="J1273" i="9"/>
  <c r="BE1273" i="9" s="1"/>
  <c r="BI1270" i="9"/>
  <c r="BH1270" i="9"/>
  <c r="BG1270" i="9"/>
  <c r="BF1270" i="9"/>
  <c r="T1270" i="9"/>
  <c r="R1270" i="9"/>
  <c r="P1270" i="9"/>
  <c r="P1269" i="9" s="1"/>
  <c r="BK1270" i="9"/>
  <c r="J1270" i="9"/>
  <c r="BE1270" i="9" s="1"/>
  <c r="BI1267" i="9"/>
  <c r="BH1267" i="9"/>
  <c r="BG1267" i="9"/>
  <c r="BF1267" i="9"/>
  <c r="T1267" i="9"/>
  <c r="R1267" i="9"/>
  <c r="P1267" i="9"/>
  <c r="BK1267" i="9"/>
  <c r="J1267" i="9"/>
  <c r="BE1267" i="9" s="1"/>
  <c r="BI1265" i="9"/>
  <c r="BH1265" i="9"/>
  <c r="BG1265" i="9"/>
  <c r="BF1265" i="9"/>
  <c r="BE1265" i="9"/>
  <c r="T1265" i="9"/>
  <c r="R1265" i="9"/>
  <c r="P1265" i="9"/>
  <c r="BK1265" i="9"/>
  <c r="J1265" i="9"/>
  <c r="BI1263" i="9"/>
  <c r="BH1263" i="9"/>
  <c r="BG1263" i="9"/>
  <c r="BF1263" i="9"/>
  <c r="T1263" i="9"/>
  <c r="R1263" i="9"/>
  <c r="P1263" i="9"/>
  <c r="BK1263" i="9"/>
  <c r="J1263" i="9"/>
  <c r="BE1263" i="9" s="1"/>
  <c r="BI1261" i="9"/>
  <c r="BH1261" i="9"/>
  <c r="BG1261" i="9"/>
  <c r="BF1261" i="9"/>
  <c r="T1261" i="9"/>
  <c r="R1261" i="9"/>
  <c r="P1261" i="9"/>
  <c r="BK1261" i="9"/>
  <c r="J1261" i="9"/>
  <c r="BE1261" i="9" s="1"/>
  <c r="BI1259" i="9"/>
  <c r="BH1259" i="9"/>
  <c r="BG1259" i="9"/>
  <c r="BF1259" i="9"/>
  <c r="T1259" i="9"/>
  <c r="R1259" i="9"/>
  <c r="P1259" i="9"/>
  <c r="BK1259" i="9"/>
  <c r="J1259" i="9"/>
  <c r="BE1259" i="9" s="1"/>
  <c r="BI1257" i="9"/>
  <c r="BH1257" i="9"/>
  <c r="BG1257" i="9"/>
  <c r="BF1257" i="9"/>
  <c r="T1257" i="9"/>
  <c r="R1257" i="9"/>
  <c r="P1257" i="9"/>
  <c r="BK1257" i="9"/>
  <c r="J1257" i="9"/>
  <c r="BE1257" i="9" s="1"/>
  <c r="BI1255" i="9"/>
  <c r="BH1255" i="9"/>
  <c r="BG1255" i="9"/>
  <c r="BF1255" i="9"/>
  <c r="T1255" i="9"/>
  <c r="R1255" i="9"/>
  <c r="P1255" i="9"/>
  <c r="BK1255" i="9"/>
  <c r="J1255" i="9"/>
  <c r="BE1255" i="9" s="1"/>
  <c r="BI1253" i="9"/>
  <c r="BH1253" i="9"/>
  <c r="BG1253" i="9"/>
  <c r="BF1253" i="9"/>
  <c r="BE1253" i="9"/>
  <c r="T1253" i="9"/>
  <c r="R1253" i="9"/>
  <c r="P1253" i="9"/>
  <c r="BK1253" i="9"/>
  <c r="J1253" i="9"/>
  <c r="BI1251" i="9"/>
  <c r="BH1251" i="9"/>
  <c r="BG1251" i="9"/>
  <c r="BF1251" i="9"/>
  <c r="T1251" i="9"/>
  <c r="R1251" i="9"/>
  <c r="P1251" i="9"/>
  <c r="BK1251" i="9"/>
  <c r="J1251" i="9"/>
  <c r="BE1251" i="9" s="1"/>
  <c r="BI1249" i="9"/>
  <c r="BH1249" i="9"/>
  <c r="BG1249" i="9"/>
  <c r="BF1249" i="9"/>
  <c r="BE1249" i="9"/>
  <c r="T1249" i="9"/>
  <c r="R1249" i="9"/>
  <c r="P1249" i="9"/>
  <c r="BK1249" i="9"/>
  <c r="J1249" i="9"/>
  <c r="BI1246" i="9"/>
  <c r="BH1246" i="9"/>
  <c r="BG1246" i="9"/>
  <c r="BF1246" i="9"/>
  <c r="T1246" i="9"/>
  <c r="R1246" i="9"/>
  <c r="P1246" i="9"/>
  <c r="BK1246" i="9"/>
  <c r="J1246" i="9"/>
  <c r="BE1246" i="9" s="1"/>
  <c r="BI1243" i="9"/>
  <c r="BH1243" i="9"/>
  <c r="BG1243" i="9"/>
  <c r="BF1243" i="9"/>
  <c r="T1243" i="9"/>
  <c r="R1243" i="9"/>
  <c r="P1243" i="9"/>
  <c r="BK1243" i="9"/>
  <c r="J1243" i="9"/>
  <c r="BE1243" i="9" s="1"/>
  <c r="BI1241" i="9"/>
  <c r="BH1241" i="9"/>
  <c r="BG1241" i="9"/>
  <c r="BF1241" i="9"/>
  <c r="T1241" i="9"/>
  <c r="R1241" i="9"/>
  <c r="P1241" i="9"/>
  <c r="BK1241" i="9"/>
  <c r="J1241" i="9"/>
  <c r="BE1241" i="9" s="1"/>
  <c r="BI1239" i="9"/>
  <c r="BH1239" i="9"/>
  <c r="BG1239" i="9"/>
  <c r="BF1239" i="9"/>
  <c r="T1239" i="9"/>
  <c r="R1239" i="9"/>
  <c r="P1239" i="9"/>
  <c r="BK1239" i="9"/>
  <c r="J1239" i="9"/>
  <c r="BE1239" i="9" s="1"/>
  <c r="BI1237" i="9"/>
  <c r="BH1237" i="9"/>
  <c r="BG1237" i="9"/>
  <c r="BF1237" i="9"/>
  <c r="T1237" i="9"/>
  <c r="R1237" i="9"/>
  <c r="P1237" i="9"/>
  <c r="BK1237" i="9"/>
  <c r="J1237" i="9"/>
  <c r="BE1237" i="9" s="1"/>
  <c r="BI1235" i="9"/>
  <c r="BH1235" i="9"/>
  <c r="BG1235" i="9"/>
  <c r="BF1235" i="9"/>
  <c r="BE1235" i="9"/>
  <c r="T1235" i="9"/>
  <c r="R1235" i="9"/>
  <c r="P1235" i="9"/>
  <c r="BK1235" i="9"/>
  <c r="J1235" i="9"/>
  <c r="BI1233" i="9"/>
  <c r="BH1233" i="9"/>
  <c r="BG1233" i="9"/>
  <c r="BF1233" i="9"/>
  <c r="T1233" i="9"/>
  <c r="R1233" i="9"/>
  <c r="P1233" i="9"/>
  <c r="BK1233" i="9"/>
  <c r="J1233" i="9"/>
  <c r="BE1233" i="9" s="1"/>
  <c r="BI1230" i="9"/>
  <c r="BH1230" i="9"/>
  <c r="BG1230" i="9"/>
  <c r="BF1230" i="9"/>
  <c r="BE1230" i="9"/>
  <c r="T1230" i="9"/>
  <c r="R1230" i="9"/>
  <c r="P1230" i="9"/>
  <c r="BK1230" i="9"/>
  <c r="J1230" i="9"/>
  <c r="BI1227" i="9"/>
  <c r="BH1227" i="9"/>
  <c r="BG1227" i="9"/>
  <c r="BF1227" i="9"/>
  <c r="T1227" i="9"/>
  <c r="R1227" i="9"/>
  <c r="P1227" i="9"/>
  <c r="BK1227" i="9"/>
  <c r="J1227" i="9"/>
  <c r="BE1227" i="9" s="1"/>
  <c r="BI1224" i="9"/>
  <c r="BH1224" i="9"/>
  <c r="BG1224" i="9"/>
  <c r="BF1224" i="9"/>
  <c r="T1224" i="9"/>
  <c r="R1224" i="9"/>
  <c r="P1224" i="9"/>
  <c r="BK1224" i="9"/>
  <c r="J1224" i="9"/>
  <c r="BE1224" i="9" s="1"/>
  <c r="BI1221" i="9"/>
  <c r="BH1221" i="9"/>
  <c r="BG1221" i="9"/>
  <c r="BF1221" i="9"/>
  <c r="T1221" i="9"/>
  <c r="R1221" i="9"/>
  <c r="P1221" i="9"/>
  <c r="BK1221" i="9"/>
  <c r="J1221" i="9"/>
  <c r="BE1221" i="9" s="1"/>
  <c r="BI1219" i="9"/>
  <c r="BH1219" i="9"/>
  <c r="BG1219" i="9"/>
  <c r="BF1219" i="9"/>
  <c r="T1219" i="9"/>
  <c r="R1219" i="9"/>
  <c r="P1219" i="9"/>
  <c r="BK1219" i="9"/>
  <c r="J1219" i="9"/>
  <c r="BE1219" i="9" s="1"/>
  <c r="BI1217" i="9"/>
  <c r="BH1217" i="9"/>
  <c r="BG1217" i="9"/>
  <c r="BF1217" i="9"/>
  <c r="T1217" i="9"/>
  <c r="R1217" i="9"/>
  <c r="P1217" i="9"/>
  <c r="BK1217" i="9"/>
  <c r="J1217" i="9"/>
  <c r="BE1217" i="9" s="1"/>
  <c r="BI1215" i="9"/>
  <c r="BH1215" i="9"/>
  <c r="BG1215" i="9"/>
  <c r="BF1215" i="9"/>
  <c r="T1215" i="9"/>
  <c r="R1215" i="9"/>
  <c r="P1215" i="9"/>
  <c r="BK1215" i="9"/>
  <c r="J1215" i="9"/>
  <c r="BE1215" i="9" s="1"/>
  <c r="BI1213" i="9"/>
  <c r="BH1213" i="9"/>
  <c r="BG1213" i="9"/>
  <c r="BF1213" i="9"/>
  <c r="T1213" i="9"/>
  <c r="R1213" i="9"/>
  <c r="P1213" i="9"/>
  <c r="BK1213" i="9"/>
  <c r="J1213" i="9"/>
  <c r="BE1213" i="9" s="1"/>
  <c r="BI1211" i="9"/>
  <c r="BH1211" i="9"/>
  <c r="BG1211" i="9"/>
  <c r="BF1211" i="9"/>
  <c r="T1211" i="9"/>
  <c r="R1211" i="9"/>
  <c r="P1211" i="9"/>
  <c r="BK1211" i="9"/>
  <c r="J1211" i="9"/>
  <c r="BE1211" i="9" s="1"/>
  <c r="BI1209" i="9"/>
  <c r="BH1209" i="9"/>
  <c r="BG1209" i="9"/>
  <c r="BF1209" i="9"/>
  <c r="T1209" i="9"/>
  <c r="R1209" i="9"/>
  <c r="P1209" i="9"/>
  <c r="BK1209" i="9"/>
  <c r="J1209" i="9"/>
  <c r="BE1209" i="9" s="1"/>
  <c r="BI1206" i="9"/>
  <c r="BH1206" i="9"/>
  <c r="BG1206" i="9"/>
  <c r="BF1206" i="9"/>
  <c r="T1206" i="9"/>
  <c r="T1205" i="9" s="1"/>
  <c r="R1206" i="9"/>
  <c r="P1206" i="9"/>
  <c r="BK1206" i="9"/>
  <c r="J1206" i="9"/>
  <c r="BE1206" i="9" s="1"/>
  <c r="BI1203" i="9"/>
  <c r="BH1203" i="9"/>
  <c r="BG1203" i="9"/>
  <c r="BF1203" i="9"/>
  <c r="T1203" i="9"/>
  <c r="R1203" i="9"/>
  <c r="P1203" i="9"/>
  <c r="BK1203" i="9"/>
  <c r="J1203" i="9"/>
  <c r="BE1203" i="9" s="1"/>
  <c r="BI1201" i="9"/>
  <c r="BH1201" i="9"/>
  <c r="BG1201" i="9"/>
  <c r="BF1201" i="9"/>
  <c r="T1201" i="9"/>
  <c r="R1201" i="9"/>
  <c r="P1201" i="9"/>
  <c r="BK1201" i="9"/>
  <c r="J1201" i="9"/>
  <c r="BE1201" i="9" s="1"/>
  <c r="BI1198" i="9"/>
  <c r="BH1198" i="9"/>
  <c r="BG1198" i="9"/>
  <c r="BF1198" i="9"/>
  <c r="T1198" i="9"/>
  <c r="R1198" i="9"/>
  <c r="P1198" i="9"/>
  <c r="BK1198" i="9"/>
  <c r="J1198" i="9"/>
  <c r="BE1198" i="9" s="1"/>
  <c r="BI1195" i="9"/>
  <c r="BH1195" i="9"/>
  <c r="BG1195" i="9"/>
  <c r="BF1195" i="9"/>
  <c r="BE1195" i="9"/>
  <c r="T1195" i="9"/>
  <c r="R1195" i="9"/>
  <c r="P1195" i="9"/>
  <c r="P1194" i="9" s="1"/>
  <c r="P1193" i="9" s="1"/>
  <c r="BK1195" i="9"/>
  <c r="BK1194" i="9" s="1"/>
  <c r="J1195" i="9"/>
  <c r="BI1191" i="9"/>
  <c r="BH1191" i="9"/>
  <c r="BG1191" i="9"/>
  <c r="BF1191" i="9"/>
  <c r="T1191" i="9"/>
  <c r="R1191" i="9"/>
  <c r="P1191" i="9"/>
  <c r="BK1191" i="9"/>
  <c r="J1191" i="9"/>
  <c r="BE1191" i="9" s="1"/>
  <c r="BI1189" i="9"/>
  <c r="BH1189" i="9"/>
  <c r="BG1189" i="9"/>
  <c r="BF1189" i="9"/>
  <c r="BE1189" i="9"/>
  <c r="T1189" i="9"/>
  <c r="R1189" i="9"/>
  <c r="P1189" i="9"/>
  <c r="BK1189" i="9"/>
  <c r="J1189" i="9"/>
  <c r="BI1187" i="9"/>
  <c r="BH1187" i="9"/>
  <c r="BG1187" i="9"/>
  <c r="BF1187" i="9"/>
  <c r="T1187" i="9"/>
  <c r="R1187" i="9"/>
  <c r="P1187" i="9"/>
  <c r="BK1187" i="9"/>
  <c r="J1187" i="9"/>
  <c r="BE1187" i="9" s="1"/>
  <c r="BI1185" i="9"/>
  <c r="BH1185" i="9"/>
  <c r="BG1185" i="9"/>
  <c r="BF1185" i="9"/>
  <c r="T1185" i="9"/>
  <c r="R1185" i="9"/>
  <c r="P1185" i="9"/>
  <c r="BK1185" i="9"/>
  <c r="J1185" i="9"/>
  <c r="BE1185" i="9" s="1"/>
  <c r="BI1183" i="9"/>
  <c r="BH1183" i="9"/>
  <c r="BG1183" i="9"/>
  <c r="BF1183" i="9"/>
  <c r="T1183" i="9"/>
  <c r="R1183" i="9"/>
  <c r="P1183" i="9"/>
  <c r="BK1183" i="9"/>
  <c r="J1183" i="9"/>
  <c r="BE1183" i="9" s="1"/>
  <c r="BI1181" i="9"/>
  <c r="BH1181" i="9"/>
  <c r="BG1181" i="9"/>
  <c r="BF1181" i="9"/>
  <c r="T1181" i="9"/>
  <c r="R1181" i="9"/>
  <c r="P1181" i="9"/>
  <c r="BK1181" i="9"/>
  <c r="J1181" i="9"/>
  <c r="BE1181" i="9" s="1"/>
  <c r="BI1179" i="9"/>
  <c r="BH1179" i="9"/>
  <c r="BG1179" i="9"/>
  <c r="BF1179" i="9"/>
  <c r="T1179" i="9"/>
  <c r="R1179" i="9"/>
  <c r="P1179" i="9"/>
  <c r="BK1179" i="9"/>
  <c r="J1179" i="9"/>
  <c r="BE1179" i="9" s="1"/>
  <c r="BI1177" i="9"/>
  <c r="BH1177" i="9"/>
  <c r="BG1177" i="9"/>
  <c r="BF1177" i="9"/>
  <c r="BE1177" i="9"/>
  <c r="T1177" i="9"/>
  <c r="R1177" i="9"/>
  <c r="P1177" i="9"/>
  <c r="BK1177" i="9"/>
  <c r="J1177" i="9"/>
  <c r="BI1175" i="9"/>
  <c r="BH1175" i="9"/>
  <c r="BG1175" i="9"/>
  <c r="BF1175" i="9"/>
  <c r="T1175" i="9"/>
  <c r="R1175" i="9"/>
  <c r="P1175" i="9"/>
  <c r="BK1175" i="9"/>
  <c r="J1175" i="9"/>
  <c r="BE1175" i="9" s="1"/>
  <c r="BI1173" i="9"/>
  <c r="BH1173" i="9"/>
  <c r="BG1173" i="9"/>
  <c r="BF1173" i="9"/>
  <c r="BE1173" i="9"/>
  <c r="T1173" i="9"/>
  <c r="R1173" i="9"/>
  <c r="P1173" i="9"/>
  <c r="BK1173" i="9"/>
  <c r="J1173" i="9"/>
  <c r="BI1171" i="9"/>
  <c r="BH1171" i="9"/>
  <c r="BG1171" i="9"/>
  <c r="BF1171" i="9"/>
  <c r="T1171" i="9"/>
  <c r="R1171" i="9"/>
  <c r="P1171" i="9"/>
  <c r="BK1171" i="9"/>
  <c r="J1171" i="9"/>
  <c r="BE1171" i="9" s="1"/>
  <c r="BI1169" i="9"/>
  <c r="BH1169" i="9"/>
  <c r="BG1169" i="9"/>
  <c r="BF1169" i="9"/>
  <c r="T1169" i="9"/>
  <c r="R1169" i="9"/>
  <c r="P1169" i="9"/>
  <c r="BK1169" i="9"/>
  <c r="J1169" i="9"/>
  <c r="BE1169" i="9" s="1"/>
  <c r="BI1166" i="9"/>
  <c r="BH1166" i="9"/>
  <c r="BG1166" i="9"/>
  <c r="BF1166" i="9"/>
  <c r="T1166" i="9"/>
  <c r="R1166" i="9"/>
  <c r="P1166" i="9"/>
  <c r="BK1166" i="9"/>
  <c r="J1166" i="9"/>
  <c r="BE1166" i="9" s="1"/>
  <c r="BI1164" i="9"/>
  <c r="BH1164" i="9"/>
  <c r="BG1164" i="9"/>
  <c r="BF1164" i="9"/>
  <c r="T1164" i="9"/>
  <c r="R1164" i="9"/>
  <c r="P1164" i="9"/>
  <c r="BK1164" i="9"/>
  <c r="J1164" i="9"/>
  <c r="BE1164" i="9" s="1"/>
  <c r="BI1161" i="9"/>
  <c r="BH1161" i="9"/>
  <c r="BG1161" i="9"/>
  <c r="BF1161" i="9"/>
  <c r="T1161" i="9"/>
  <c r="R1161" i="9"/>
  <c r="P1161" i="9"/>
  <c r="BK1161" i="9"/>
  <c r="J1161" i="9"/>
  <c r="BE1161" i="9" s="1"/>
  <c r="BI1159" i="9"/>
  <c r="BH1159" i="9"/>
  <c r="BG1159" i="9"/>
  <c r="BF1159" i="9"/>
  <c r="BE1159" i="9"/>
  <c r="T1159" i="9"/>
  <c r="R1159" i="9"/>
  <c r="P1159" i="9"/>
  <c r="BK1159" i="9"/>
  <c r="J1159" i="9"/>
  <c r="BI1157" i="9"/>
  <c r="BH1157" i="9"/>
  <c r="BG1157" i="9"/>
  <c r="BF1157" i="9"/>
  <c r="T1157" i="9"/>
  <c r="R1157" i="9"/>
  <c r="P1157" i="9"/>
  <c r="BK1157" i="9"/>
  <c r="J1157" i="9"/>
  <c r="BE1157" i="9" s="1"/>
  <c r="BI1155" i="9"/>
  <c r="BH1155" i="9"/>
  <c r="BG1155" i="9"/>
  <c r="BF1155" i="9"/>
  <c r="BE1155" i="9"/>
  <c r="T1155" i="9"/>
  <c r="R1155" i="9"/>
  <c r="P1155" i="9"/>
  <c r="BK1155" i="9"/>
  <c r="J1155" i="9"/>
  <c r="BI1153" i="9"/>
  <c r="BH1153" i="9"/>
  <c r="BG1153" i="9"/>
  <c r="BF1153" i="9"/>
  <c r="T1153" i="9"/>
  <c r="R1153" i="9"/>
  <c r="P1153" i="9"/>
  <c r="BK1153" i="9"/>
  <c r="J1153" i="9"/>
  <c r="BE1153" i="9" s="1"/>
  <c r="BI1151" i="9"/>
  <c r="BH1151" i="9"/>
  <c r="BG1151" i="9"/>
  <c r="BF1151" i="9"/>
  <c r="T1151" i="9"/>
  <c r="R1151" i="9"/>
  <c r="P1151" i="9"/>
  <c r="BK1151" i="9"/>
  <c r="J1151" i="9"/>
  <c r="BE1151" i="9" s="1"/>
  <c r="BI1149" i="9"/>
  <c r="BH1149" i="9"/>
  <c r="BG1149" i="9"/>
  <c r="BF1149" i="9"/>
  <c r="T1149" i="9"/>
  <c r="R1149" i="9"/>
  <c r="P1149" i="9"/>
  <c r="BK1149" i="9"/>
  <c r="J1149" i="9"/>
  <c r="BE1149" i="9" s="1"/>
  <c r="BI1146" i="9"/>
  <c r="BH1146" i="9"/>
  <c r="BG1146" i="9"/>
  <c r="BF1146" i="9"/>
  <c r="T1146" i="9"/>
  <c r="R1146" i="9"/>
  <c r="P1146" i="9"/>
  <c r="BK1146" i="9"/>
  <c r="J1146" i="9"/>
  <c r="BE1146" i="9" s="1"/>
  <c r="BI1143" i="9"/>
  <c r="BH1143" i="9"/>
  <c r="BG1143" i="9"/>
  <c r="BF1143" i="9"/>
  <c r="T1143" i="9"/>
  <c r="R1143" i="9"/>
  <c r="P1143" i="9"/>
  <c r="BK1143" i="9"/>
  <c r="J1143" i="9"/>
  <c r="BE1143" i="9" s="1"/>
  <c r="BI1140" i="9"/>
  <c r="BH1140" i="9"/>
  <c r="BG1140" i="9"/>
  <c r="BF1140" i="9"/>
  <c r="BE1140" i="9"/>
  <c r="T1140" i="9"/>
  <c r="R1140" i="9"/>
  <c r="P1140" i="9"/>
  <c r="BK1140" i="9"/>
  <c r="J1140" i="9"/>
  <c r="BI1137" i="9"/>
  <c r="BH1137" i="9"/>
  <c r="BG1137" i="9"/>
  <c r="BF1137" i="9"/>
  <c r="T1137" i="9"/>
  <c r="R1137" i="9"/>
  <c r="P1137" i="9"/>
  <c r="BK1137" i="9"/>
  <c r="J1137" i="9"/>
  <c r="BE1137" i="9" s="1"/>
  <c r="BI1135" i="9"/>
  <c r="BH1135" i="9"/>
  <c r="BG1135" i="9"/>
  <c r="BF1135" i="9"/>
  <c r="T1135" i="9"/>
  <c r="R1135" i="9"/>
  <c r="P1135" i="9"/>
  <c r="BK1135" i="9"/>
  <c r="J1135" i="9"/>
  <c r="BE1135" i="9" s="1"/>
  <c r="BI1132" i="9"/>
  <c r="BH1132" i="9"/>
  <c r="BG1132" i="9"/>
  <c r="BF1132" i="9"/>
  <c r="T1132" i="9"/>
  <c r="R1132" i="9"/>
  <c r="P1132" i="9"/>
  <c r="BK1132" i="9"/>
  <c r="J1132" i="9"/>
  <c r="BE1132" i="9" s="1"/>
  <c r="BI1129" i="9"/>
  <c r="BH1129" i="9"/>
  <c r="BG1129" i="9"/>
  <c r="BF1129" i="9"/>
  <c r="T1129" i="9"/>
  <c r="R1129" i="9"/>
  <c r="P1129" i="9"/>
  <c r="P1128" i="9" s="1"/>
  <c r="P1127" i="9" s="1"/>
  <c r="BK1129" i="9"/>
  <c r="J1129" i="9"/>
  <c r="BE1129" i="9" s="1"/>
  <c r="BI1125" i="9"/>
  <c r="BH1125" i="9"/>
  <c r="BG1125" i="9"/>
  <c r="BF1125" i="9"/>
  <c r="T1125" i="9"/>
  <c r="R1125" i="9"/>
  <c r="P1125" i="9"/>
  <c r="BK1125" i="9"/>
  <c r="J1125" i="9"/>
  <c r="BE1125" i="9" s="1"/>
  <c r="BI1123" i="9"/>
  <c r="BH1123" i="9"/>
  <c r="BG1123" i="9"/>
  <c r="BF1123" i="9"/>
  <c r="T1123" i="9"/>
  <c r="R1123" i="9"/>
  <c r="P1123" i="9"/>
  <c r="BK1123" i="9"/>
  <c r="J1123" i="9"/>
  <c r="BE1123" i="9" s="1"/>
  <c r="BI1121" i="9"/>
  <c r="BH1121" i="9"/>
  <c r="BG1121" i="9"/>
  <c r="BF1121" i="9"/>
  <c r="BE1121" i="9"/>
  <c r="T1121" i="9"/>
  <c r="R1121" i="9"/>
  <c r="P1121" i="9"/>
  <c r="BK1121" i="9"/>
  <c r="J1121" i="9"/>
  <c r="BI1119" i="9"/>
  <c r="BH1119" i="9"/>
  <c r="BG1119" i="9"/>
  <c r="BF1119" i="9"/>
  <c r="T1119" i="9"/>
  <c r="R1119" i="9"/>
  <c r="P1119" i="9"/>
  <c r="BK1119" i="9"/>
  <c r="J1119" i="9"/>
  <c r="BE1119" i="9" s="1"/>
  <c r="BI1117" i="9"/>
  <c r="BH1117" i="9"/>
  <c r="BG1117" i="9"/>
  <c r="BF1117" i="9"/>
  <c r="BE1117" i="9"/>
  <c r="T1117" i="9"/>
  <c r="R1117" i="9"/>
  <c r="P1117" i="9"/>
  <c r="BK1117" i="9"/>
  <c r="J1117" i="9"/>
  <c r="BI1115" i="9"/>
  <c r="BH1115" i="9"/>
  <c r="BG1115" i="9"/>
  <c r="BF1115" i="9"/>
  <c r="T1115" i="9"/>
  <c r="R1115" i="9"/>
  <c r="P1115" i="9"/>
  <c r="BK1115" i="9"/>
  <c r="J1115" i="9"/>
  <c r="BE1115" i="9" s="1"/>
  <c r="BI1113" i="9"/>
  <c r="BH1113" i="9"/>
  <c r="BG1113" i="9"/>
  <c r="BF1113" i="9"/>
  <c r="T1113" i="9"/>
  <c r="R1113" i="9"/>
  <c r="P1113" i="9"/>
  <c r="BK1113" i="9"/>
  <c r="J1113" i="9"/>
  <c r="BE1113" i="9" s="1"/>
  <c r="BI1110" i="9"/>
  <c r="BH1110" i="9"/>
  <c r="BG1110" i="9"/>
  <c r="BF1110" i="9"/>
  <c r="T1110" i="9"/>
  <c r="R1110" i="9"/>
  <c r="P1110" i="9"/>
  <c r="BK1110" i="9"/>
  <c r="J1110" i="9"/>
  <c r="BE1110" i="9" s="1"/>
  <c r="BI1108" i="9"/>
  <c r="BH1108" i="9"/>
  <c r="BG1108" i="9"/>
  <c r="BF1108" i="9"/>
  <c r="T1108" i="9"/>
  <c r="R1108" i="9"/>
  <c r="P1108" i="9"/>
  <c r="BK1108" i="9"/>
  <c r="J1108" i="9"/>
  <c r="BE1108" i="9" s="1"/>
  <c r="BI1105" i="9"/>
  <c r="BH1105" i="9"/>
  <c r="BG1105" i="9"/>
  <c r="BF1105" i="9"/>
  <c r="T1105" i="9"/>
  <c r="R1105" i="9"/>
  <c r="P1105" i="9"/>
  <c r="BK1105" i="9"/>
  <c r="J1105" i="9"/>
  <c r="BE1105" i="9" s="1"/>
  <c r="BI1103" i="9"/>
  <c r="BH1103" i="9"/>
  <c r="BG1103" i="9"/>
  <c r="BF1103" i="9"/>
  <c r="BE1103" i="9"/>
  <c r="T1103" i="9"/>
  <c r="R1103" i="9"/>
  <c r="P1103" i="9"/>
  <c r="BK1103" i="9"/>
  <c r="J1103" i="9"/>
  <c r="BI1100" i="9"/>
  <c r="BH1100" i="9"/>
  <c r="BG1100" i="9"/>
  <c r="BF1100" i="9"/>
  <c r="T1100" i="9"/>
  <c r="R1100" i="9"/>
  <c r="P1100" i="9"/>
  <c r="BK1100" i="9"/>
  <c r="J1100" i="9"/>
  <c r="BE1100" i="9" s="1"/>
  <c r="BI1097" i="9"/>
  <c r="BH1097" i="9"/>
  <c r="BG1097" i="9"/>
  <c r="BF1097" i="9"/>
  <c r="BE1097" i="9"/>
  <c r="T1097" i="9"/>
  <c r="R1097" i="9"/>
  <c r="P1097" i="9"/>
  <c r="BK1097" i="9"/>
  <c r="J1097" i="9"/>
  <c r="BI1094" i="9"/>
  <c r="BH1094" i="9"/>
  <c r="BG1094" i="9"/>
  <c r="BF1094" i="9"/>
  <c r="T1094" i="9"/>
  <c r="R1094" i="9"/>
  <c r="P1094" i="9"/>
  <c r="P1093" i="9" s="1"/>
  <c r="BK1094" i="9"/>
  <c r="J1094" i="9"/>
  <c r="BE1094" i="9" s="1"/>
  <c r="BI1091" i="9"/>
  <c r="BH1091" i="9"/>
  <c r="BG1091" i="9"/>
  <c r="BF1091" i="9"/>
  <c r="T1091" i="9"/>
  <c r="R1091" i="9"/>
  <c r="P1091" i="9"/>
  <c r="BK1091" i="9"/>
  <c r="J1091" i="9"/>
  <c r="BE1091" i="9" s="1"/>
  <c r="BI1089" i="9"/>
  <c r="BH1089" i="9"/>
  <c r="BG1089" i="9"/>
  <c r="BF1089" i="9"/>
  <c r="T1089" i="9"/>
  <c r="R1089" i="9"/>
  <c r="P1089" i="9"/>
  <c r="BK1089" i="9"/>
  <c r="J1089" i="9"/>
  <c r="BE1089" i="9" s="1"/>
  <c r="BI1087" i="9"/>
  <c r="BH1087" i="9"/>
  <c r="BG1087" i="9"/>
  <c r="BF1087" i="9"/>
  <c r="T1087" i="9"/>
  <c r="R1087" i="9"/>
  <c r="P1087" i="9"/>
  <c r="BK1087" i="9"/>
  <c r="J1087" i="9"/>
  <c r="BE1087" i="9" s="1"/>
  <c r="BI1085" i="9"/>
  <c r="BH1085" i="9"/>
  <c r="BG1085" i="9"/>
  <c r="BF1085" i="9"/>
  <c r="T1085" i="9"/>
  <c r="R1085" i="9"/>
  <c r="P1085" i="9"/>
  <c r="BK1085" i="9"/>
  <c r="J1085" i="9"/>
  <c r="BE1085" i="9" s="1"/>
  <c r="BI1083" i="9"/>
  <c r="BH1083" i="9"/>
  <c r="BG1083" i="9"/>
  <c r="BF1083" i="9"/>
  <c r="T1083" i="9"/>
  <c r="R1083" i="9"/>
  <c r="P1083" i="9"/>
  <c r="BK1083" i="9"/>
  <c r="J1083" i="9"/>
  <c r="BE1083" i="9" s="1"/>
  <c r="BI1081" i="9"/>
  <c r="BH1081" i="9"/>
  <c r="BG1081" i="9"/>
  <c r="BF1081" i="9"/>
  <c r="T1081" i="9"/>
  <c r="R1081" i="9"/>
  <c r="P1081" i="9"/>
  <c r="BK1081" i="9"/>
  <c r="J1081" i="9"/>
  <c r="BE1081" i="9" s="1"/>
  <c r="BI1079" i="9"/>
  <c r="BH1079" i="9"/>
  <c r="BG1079" i="9"/>
  <c r="BF1079" i="9"/>
  <c r="T1079" i="9"/>
  <c r="R1079" i="9"/>
  <c r="P1079" i="9"/>
  <c r="BK1079" i="9"/>
  <c r="J1079" i="9"/>
  <c r="BE1079" i="9" s="1"/>
  <c r="BI1077" i="9"/>
  <c r="BH1077" i="9"/>
  <c r="BG1077" i="9"/>
  <c r="BF1077" i="9"/>
  <c r="T1077" i="9"/>
  <c r="R1077" i="9"/>
  <c r="P1077" i="9"/>
  <c r="BK1077" i="9"/>
  <c r="J1077" i="9"/>
  <c r="BE1077" i="9" s="1"/>
  <c r="BI1075" i="9"/>
  <c r="BH1075" i="9"/>
  <c r="BG1075" i="9"/>
  <c r="BF1075" i="9"/>
  <c r="T1075" i="9"/>
  <c r="R1075" i="9"/>
  <c r="P1075" i="9"/>
  <c r="BK1075" i="9"/>
  <c r="J1075" i="9"/>
  <c r="BE1075" i="9" s="1"/>
  <c r="BI1073" i="9"/>
  <c r="BH1073" i="9"/>
  <c r="BG1073" i="9"/>
  <c r="BF1073" i="9"/>
  <c r="T1073" i="9"/>
  <c r="R1073" i="9"/>
  <c r="P1073" i="9"/>
  <c r="BK1073" i="9"/>
  <c r="J1073" i="9"/>
  <c r="BE1073" i="9" s="1"/>
  <c r="BI1070" i="9"/>
  <c r="BH1070" i="9"/>
  <c r="BG1070" i="9"/>
  <c r="BF1070" i="9"/>
  <c r="T1070" i="9"/>
  <c r="R1070" i="9"/>
  <c r="P1070" i="9"/>
  <c r="BK1070" i="9"/>
  <c r="J1070" i="9"/>
  <c r="BE1070" i="9" s="1"/>
  <c r="BI1067" i="9"/>
  <c r="BH1067" i="9"/>
  <c r="BG1067" i="9"/>
  <c r="BF1067" i="9"/>
  <c r="T1067" i="9"/>
  <c r="R1067" i="9"/>
  <c r="P1067" i="9"/>
  <c r="BK1067" i="9"/>
  <c r="J1067" i="9"/>
  <c r="BE1067" i="9" s="1"/>
  <c r="BI1065" i="9"/>
  <c r="BH1065" i="9"/>
  <c r="BG1065" i="9"/>
  <c r="BF1065" i="9"/>
  <c r="T1065" i="9"/>
  <c r="R1065" i="9"/>
  <c r="P1065" i="9"/>
  <c r="BK1065" i="9"/>
  <c r="J1065" i="9"/>
  <c r="BE1065" i="9" s="1"/>
  <c r="BI1063" i="9"/>
  <c r="BH1063" i="9"/>
  <c r="BG1063" i="9"/>
  <c r="BF1063" i="9"/>
  <c r="T1063" i="9"/>
  <c r="R1063" i="9"/>
  <c r="P1063" i="9"/>
  <c r="BK1063" i="9"/>
  <c r="J1063" i="9"/>
  <c r="BE1063" i="9" s="1"/>
  <c r="BI1061" i="9"/>
  <c r="BH1061" i="9"/>
  <c r="BG1061" i="9"/>
  <c r="BF1061" i="9"/>
  <c r="T1061" i="9"/>
  <c r="R1061" i="9"/>
  <c r="P1061" i="9"/>
  <c r="BK1061" i="9"/>
  <c r="J1061" i="9"/>
  <c r="BE1061" i="9" s="1"/>
  <c r="BI1059" i="9"/>
  <c r="BH1059" i="9"/>
  <c r="BG1059" i="9"/>
  <c r="BF1059" i="9"/>
  <c r="T1059" i="9"/>
  <c r="R1059" i="9"/>
  <c r="P1059" i="9"/>
  <c r="BK1059" i="9"/>
  <c r="J1059" i="9"/>
  <c r="BE1059" i="9" s="1"/>
  <c r="BI1057" i="9"/>
  <c r="BH1057" i="9"/>
  <c r="BG1057" i="9"/>
  <c r="BF1057" i="9"/>
  <c r="T1057" i="9"/>
  <c r="R1057" i="9"/>
  <c r="P1057" i="9"/>
  <c r="BK1057" i="9"/>
  <c r="J1057" i="9"/>
  <c r="BE1057" i="9" s="1"/>
  <c r="BI1054" i="9"/>
  <c r="BH1054" i="9"/>
  <c r="BG1054" i="9"/>
  <c r="BF1054" i="9"/>
  <c r="T1054" i="9"/>
  <c r="R1054" i="9"/>
  <c r="P1054" i="9"/>
  <c r="BK1054" i="9"/>
  <c r="J1054" i="9"/>
  <c r="BE1054" i="9" s="1"/>
  <c r="BI1051" i="9"/>
  <c r="BH1051" i="9"/>
  <c r="BG1051" i="9"/>
  <c r="BF1051" i="9"/>
  <c r="T1051" i="9"/>
  <c r="R1051" i="9"/>
  <c r="P1051" i="9"/>
  <c r="BK1051" i="9"/>
  <c r="J1051" i="9"/>
  <c r="BE1051" i="9" s="1"/>
  <c r="BI1048" i="9"/>
  <c r="BH1048" i="9"/>
  <c r="BG1048" i="9"/>
  <c r="BF1048" i="9"/>
  <c r="T1048" i="9"/>
  <c r="R1048" i="9"/>
  <c r="P1048" i="9"/>
  <c r="BK1048" i="9"/>
  <c r="J1048" i="9"/>
  <c r="BE1048" i="9" s="1"/>
  <c r="BI1045" i="9"/>
  <c r="BH1045" i="9"/>
  <c r="BG1045" i="9"/>
  <c r="BF1045" i="9"/>
  <c r="BE1045" i="9"/>
  <c r="T1045" i="9"/>
  <c r="R1045" i="9"/>
  <c r="P1045" i="9"/>
  <c r="BK1045" i="9"/>
  <c r="J1045" i="9"/>
  <c r="BI1043" i="9"/>
  <c r="BH1043" i="9"/>
  <c r="BG1043" i="9"/>
  <c r="BF1043" i="9"/>
  <c r="T1043" i="9"/>
  <c r="R1043" i="9"/>
  <c r="P1043" i="9"/>
  <c r="BK1043" i="9"/>
  <c r="J1043" i="9"/>
  <c r="BE1043" i="9" s="1"/>
  <c r="BI1041" i="9"/>
  <c r="BH1041" i="9"/>
  <c r="BG1041" i="9"/>
  <c r="BF1041" i="9"/>
  <c r="T1041" i="9"/>
  <c r="R1041" i="9"/>
  <c r="P1041" i="9"/>
  <c r="BK1041" i="9"/>
  <c r="J1041" i="9"/>
  <c r="BE1041" i="9" s="1"/>
  <c r="BI1039" i="9"/>
  <c r="BH1039" i="9"/>
  <c r="BG1039" i="9"/>
  <c r="BF1039" i="9"/>
  <c r="T1039" i="9"/>
  <c r="R1039" i="9"/>
  <c r="P1039" i="9"/>
  <c r="BK1039" i="9"/>
  <c r="J1039" i="9"/>
  <c r="BE1039" i="9" s="1"/>
  <c r="BI1037" i="9"/>
  <c r="BH1037" i="9"/>
  <c r="BG1037" i="9"/>
  <c r="BF1037" i="9"/>
  <c r="T1037" i="9"/>
  <c r="R1037" i="9"/>
  <c r="P1037" i="9"/>
  <c r="BK1037" i="9"/>
  <c r="J1037" i="9"/>
  <c r="BE1037" i="9" s="1"/>
  <c r="BI1035" i="9"/>
  <c r="BH1035" i="9"/>
  <c r="BG1035" i="9"/>
  <c r="BF1035" i="9"/>
  <c r="T1035" i="9"/>
  <c r="R1035" i="9"/>
  <c r="P1035" i="9"/>
  <c r="BK1035" i="9"/>
  <c r="J1035" i="9"/>
  <c r="BE1035" i="9" s="1"/>
  <c r="BI1033" i="9"/>
  <c r="BH1033" i="9"/>
  <c r="BG1033" i="9"/>
  <c r="BF1033" i="9"/>
  <c r="BE1033" i="9"/>
  <c r="T1033" i="9"/>
  <c r="R1033" i="9"/>
  <c r="P1033" i="9"/>
  <c r="BK1033" i="9"/>
  <c r="J1033" i="9"/>
  <c r="BI1031" i="9"/>
  <c r="BH1031" i="9"/>
  <c r="BG1031" i="9"/>
  <c r="BF1031" i="9"/>
  <c r="T1031" i="9"/>
  <c r="R1031" i="9"/>
  <c r="P1031" i="9"/>
  <c r="BK1031" i="9"/>
  <c r="J1031" i="9"/>
  <c r="BE1031" i="9" s="1"/>
  <c r="BI1028" i="9"/>
  <c r="BH1028" i="9"/>
  <c r="BG1028" i="9"/>
  <c r="BF1028" i="9"/>
  <c r="BE1028" i="9"/>
  <c r="T1028" i="9"/>
  <c r="R1028" i="9"/>
  <c r="P1028" i="9"/>
  <c r="BK1028" i="9"/>
  <c r="J1028" i="9"/>
  <c r="BI1026" i="9"/>
  <c r="BH1026" i="9"/>
  <c r="BG1026" i="9"/>
  <c r="BF1026" i="9"/>
  <c r="T1026" i="9"/>
  <c r="R1026" i="9"/>
  <c r="P1026" i="9"/>
  <c r="BK1026" i="9"/>
  <c r="J1026" i="9"/>
  <c r="BE1026" i="9" s="1"/>
  <c r="BI1023" i="9"/>
  <c r="BH1023" i="9"/>
  <c r="BG1023" i="9"/>
  <c r="BF1023" i="9"/>
  <c r="T1023" i="9"/>
  <c r="R1023" i="9"/>
  <c r="P1023" i="9"/>
  <c r="BK1023" i="9"/>
  <c r="J1023" i="9"/>
  <c r="BE1023" i="9" s="1"/>
  <c r="BI1020" i="9"/>
  <c r="BH1020" i="9"/>
  <c r="BG1020" i="9"/>
  <c r="BF1020" i="9"/>
  <c r="T1020" i="9"/>
  <c r="R1020" i="9"/>
  <c r="P1020" i="9"/>
  <c r="BK1020" i="9"/>
  <c r="J1020" i="9"/>
  <c r="BE1020" i="9" s="1"/>
  <c r="BI1017" i="9"/>
  <c r="BH1017" i="9"/>
  <c r="BG1017" i="9"/>
  <c r="BF1017" i="9"/>
  <c r="T1017" i="9"/>
  <c r="R1017" i="9"/>
  <c r="P1017" i="9"/>
  <c r="BK1017" i="9"/>
  <c r="J1017" i="9"/>
  <c r="BE1017" i="9" s="1"/>
  <c r="BI1014" i="9"/>
  <c r="BH1014" i="9"/>
  <c r="BG1014" i="9"/>
  <c r="BF1014" i="9"/>
  <c r="T1014" i="9"/>
  <c r="R1014" i="9"/>
  <c r="P1014" i="9"/>
  <c r="BK1014" i="9"/>
  <c r="J1014" i="9"/>
  <c r="BE1014" i="9" s="1"/>
  <c r="BI1012" i="9"/>
  <c r="BH1012" i="9"/>
  <c r="BG1012" i="9"/>
  <c r="BF1012" i="9"/>
  <c r="T1012" i="9"/>
  <c r="R1012" i="9"/>
  <c r="P1012" i="9"/>
  <c r="BK1012" i="9"/>
  <c r="J1012" i="9"/>
  <c r="BE1012" i="9" s="1"/>
  <c r="BI1010" i="9"/>
  <c r="BH1010" i="9"/>
  <c r="BG1010" i="9"/>
  <c r="BF1010" i="9"/>
  <c r="T1010" i="9"/>
  <c r="R1010" i="9"/>
  <c r="P1010" i="9"/>
  <c r="BK1010" i="9"/>
  <c r="J1010" i="9"/>
  <c r="BE1010" i="9" s="1"/>
  <c r="BI1008" i="9"/>
  <c r="BH1008" i="9"/>
  <c r="BG1008" i="9"/>
  <c r="BF1008" i="9"/>
  <c r="T1008" i="9"/>
  <c r="R1008" i="9"/>
  <c r="P1008" i="9"/>
  <c r="BK1008" i="9"/>
  <c r="J1008" i="9"/>
  <c r="BE1008" i="9" s="1"/>
  <c r="BI1006" i="9"/>
  <c r="BH1006" i="9"/>
  <c r="BG1006" i="9"/>
  <c r="BF1006" i="9"/>
  <c r="T1006" i="9"/>
  <c r="R1006" i="9"/>
  <c r="P1006" i="9"/>
  <c r="BK1006" i="9"/>
  <c r="J1006" i="9"/>
  <c r="BE1006" i="9" s="1"/>
  <c r="BI1003" i="9"/>
  <c r="BH1003" i="9"/>
  <c r="BG1003" i="9"/>
  <c r="BF1003" i="9"/>
  <c r="BE1003" i="9"/>
  <c r="T1003" i="9"/>
  <c r="R1003" i="9"/>
  <c r="P1003" i="9"/>
  <c r="BK1003" i="9"/>
  <c r="J1003" i="9"/>
  <c r="BI1001" i="9"/>
  <c r="BH1001" i="9"/>
  <c r="BG1001" i="9"/>
  <c r="BF1001" i="9"/>
  <c r="T1001" i="9"/>
  <c r="R1001" i="9"/>
  <c r="P1001" i="9"/>
  <c r="BK1001" i="9"/>
  <c r="J1001" i="9"/>
  <c r="BE1001" i="9" s="1"/>
  <c r="BI998" i="9"/>
  <c r="BH998" i="9"/>
  <c r="BG998" i="9"/>
  <c r="BF998" i="9"/>
  <c r="T998" i="9"/>
  <c r="R998" i="9"/>
  <c r="P998" i="9"/>
  <c r="BK998" i="9"/>
  <c r="J998" i="9"/>
  <c r="BE998" i="9" s="1"/>
  <c r="BI995" i="9"/>
  <c r="BH995" i="9"/>
  <c r="BG995" i="9"/>
  <c r="BF995" i="9"/>
  <c r="BE995" i="9"/>
  <c r="T995" i="9"/>
  <c r="R995" i="9"/>
  <c r="P995" i="9"/>
  <c r="BK995" i="9"/>
  <c r="J995" i="9"/>
  <c r="BI992" i="9"/>
  <c r="BH992" i="9"/>
  <c r="BG992" i="9"/>
  <c r="BF992" i="9"/>
  <c r="T992" i="9"/>
  <c r="R992" i="9"/>
  <c r="R991" i="9" s="1"/>
  <c r="P992" i="9"/>
  <c r="BK992" i="9"/>
  <c r="J992" i="9"/>
  <c r="BE992" i="9" s="1"/>
  <c r="BI989" i="9"/>
  <c r="BH989" i="9"/>
  <c r="BG989" i="9"/>
  <c r="BF989" i="9"/>
  <c r="T989" i="9"/>
  <c r="R989" i="9"/>
  <c r="P989" i="9"/>
  <c r="BK989" i="9"/>
  <c r="J989" i="9"/>
  <c r="BE989" i="9" s="1"/>
  <c r="BI987" i="9"/>
  <c r="BH987" i="9"/>
  <c r="BG987" i="9"/>
  <c r="BF987" i="9"/>
  <c r="T987" i="9"/>
  <c r="R987" i="9"/>
  <c r="P987" i="9"/>
  <c r="BK987" i="9"/>
  <c r="J987" i="9"/>
  <c r="BE987" i="9" s="1"/>
  <c r="BI985" i="9"/>
  <c r="BH985" i="9"/>
  <c r="BG985" i="9"/>
  <c r="BF985" i="9"/>
  <c r="T985" i="9"/>
  <c r="R985" i="9"/>
  <c r="P985" i="9"/>
  <c r="BK985" i="9"/>
  <c r="J985" i="9"/>
  <c r="BE985" i="9" s="1"/>
  <c r="BI983" i="9"/>
  <c r="BH983" i="9"/>
  <c r="BG983" i="9"/>
  <c r="BF983" i="9"/>
  <c r="T983" i="9"/>
  <c r="R983" i="9"/>
  <c r="P983" i="9"/>
  <c r="BK983" i="9"/>
  <c r="J983" i="9"/>
  <c r="BE983" i="9" s="1"/>
  <c r="BI981" i="9"/>
  <c r="BH981" i="9"/>
  <c r="BG981" i="9"/>
  <c r="BF981" i="9"/>
  <c r="BE981" i="9"/>
  <c r="T981" i="9"/>
  <c r="R981" i="9"/>
  <c r="P981" i="9"/>
  <c r="BK981" i="9"/>
  <c r="J981" i="9"/>
  <c r="BI979" i="9"/>
  <c r="BH979" i="9"/>
  <c r="BG979" i="9"/>
  <c r="BF979" i="9"/>
  <c r="T979" i="9"/>
  <c r="R979" i="9"/>
  <c r="P979" i="9"/>
  <c r="BK979" i="9"/>
  <c r="J979" i="9"/>
  <c r="BE979" i="9" s="1"/>
  <c r="BI977" i="9"/>
  <c r="BH977" i="9"/>
  <c r="BG977" i="9"/>
  <c r="BF977" i="9"/>
  <c r="T977" i="9"/>
  <c r="R977" i="9"/>
  <c r="P977" i="9"/>
  <c r="BK977" i="9"/>
  <c r="J977" i="9"/>
  <c r="BE977" i="9" s="1"/>
  <c r="BI975" i="9"/>
  <c r="BH975" i="9"/>
  <c r="BG975" i="9"/>
  <c r="BF975" i="9"/>
  <c r="T975" i="9"/>
  <c r="R975" i="9"/>
  <c r="P975" i="9"/>
  <c r="BK975" i="9"/>
  <c r="J975" i="9"/>
  <c r="BE975" i="9" s="1"/>
  <c r="BI973" i="9"/>
  <c r="BH973" i="9"/>
  <c r="BG973" i="9"/>
  <c r="BF973" i="9"/>
  <c r="T973" i="9"/>
  <c r="R973" i="9"/>
  <c r="P973" i="9"/>
  <c r="BK973" i="9"/>
  <c r="J973" i="9"/>
  <c r="BE973" i="9" s="1"/>
  <c r="BI971" i="9"/>
  <c r="BH971" i="9"/>
  <c r="BG971" i="9"/>
  <c r="BF971" i="9"/>
  <c r="T971" i="9"/>
  <c r="R971" i="9"/>
  <c r="P971" i="9"/>
  <c r="BK971" i="9"/>
  <c r="J971" i="9"/>
  <c r="BE971" i="9" s="1"/>
  <c r="BI969" i="9"/>
  <c r="BH969" i="9"/>
  <c r="BG969" i="9"/>
  <c r="BF969" i="9"/>
  <c r="BE969" i="9"/>
  <c r="T969" i="9"/>
  <c r="R969" i="9"/>
  <c r="P969" i="9"/>
  <c r="BK969" i="9"/>
  <c r="J969" i="9"/>
  <c r="BI966" i="9"/>
  <c r="BH966" i="9"/>
  <c r="BG966" i="9"/>
  <c r="BF966" i="9"/>
  <c r="T966" i="9"/>
  <c r="R966" i="9"/>
  <c r="P966" i="9"/>
  <c r="BK966" i="9"/>
  <c r="J966" i="9"/>
  <c r="BE966" i="9" s="1"/>
  <c r="BI964" i="9"/>
  <c r="BH964" i="9"/>
  <c r="BG964" i="9"/>
  <c r="BF964" i="9"/>
  <c r="BE964" i="9"/>
  <c r="T964" i="9"/>
  <c r="R964" i="9"/>
  <c r="P964" i="9"/>
  <c r="BK964" i="9"/>
  <c r="J964" i="9"/>
  <c r="BI962" i="9"/>
  <c r="BH962" i="9"/>
  <c r="BG962" i="9"/>
  <c r="BF962" i="9"/>
  <c r="T962" i="9"/>
  <c r="R962" i="9"/>
  <c r="P962" i="9"/>
  <c r="BK962" i="9"/>
  <c r="J962" i="9"/>
  <c r="BE962" i="9" s="1"/>
  <c r="BI960" i="9"/>
  <c r="BH960" i="9"/>
  <c r="BG960" i="9"/>
  <c r="BF960" i="9"/>
  <c r="T960" i="9"/>
  <c r="R960" i="9"/>
  <c r="P960" i="9"/>
  <c r="BK960" i="9"/>
  <c r="J960" i="9"/>
  <c r="BE960" i="9" s="1"/>
  <c r="BI958" i="9"/>
  <c r="BH958" i="9"/>
  <c r="BG958" i="9"/>
  <c r="BF958" i="9"/>
  <c r="T958" i="9"/>
  <c r="R958" i="9"/>
  <c r="P958" i="9"/>
  <c r="BK958" i="9"/>
  <c r="J958" i="9"/>
  <c r="BE958" i="9" s="1"/>
  <c r="BI956" i="9"/>
  <c r="BH956" i="9"/>
  <c r="BG956" i="9"/>
  <c r="BF956" i="9"/>
  <c r="T956" i="9"/>
  <c r="R956" i="9"/>
  <c r="P956" i="9"/>
  <c r="BK956" i="9"/>
  <c r="J956" i="9"/>
  <c r="BE956" i="9" s="1"/>
  <c r="BI954" i="9"/>
  <c r="BH954" i="9"/>
  <c r="BG954" i="9"/>
  <c r="BF954" i="9"/>
  <c r="T954" i="9"/>
  <c r="R954" i="9"/>
  <c r="P954" i="9"/>
  <c r="BK954" i="9"/>
  <c r="J954" i="9"/>
  <c r="BE954" i="9" s="1"/>
  <c r="BI951" i="9"/>
  <c r="BH951" i="9"/>
  <c r="BG951" i="9"/>
  <c r="BF951" i="9"/>
  <c r="BE951" i="9"/>
  <c r="T951" i="9"/>
  <c r="R951" i="9"/>
  <c r="P951" i="9"/>
  <c r="BK951" i="9"/>
  <c r="J951" i="9"/>
  <c r="BI948" i="9"/>
  <c r="BH948" i="9"/>
  <c r="BG948" i="9"/>
  <c r="BF948" i="9"/>
  <c r="T948" i="9"/>
  <c r="R948" i="9"/>
  <c r="P948" i="9"/>
  <c r="BK948" i="9"/>
  <c r="J948" i="9"/>
  <c r="BE948" i="9" s="1"/>
  <c r="BI945" i="9"/>
  <c r="BH945" i="9"/>
  <c r="BG945" i="9"/>
  <c r="BF945" i="9"/>
  <c r="BE945" i="9"/>
  <c r="T945" i="9"/>
  <c r="R945" i="9"/>
  <c r="P945" i="9"/>
  <c r="BK945" i="9"/>
  <c r="BK944" i="9" s="1"/>
  <c r="J944" i="9" s="1"/>
  <c r="J85" i="9" s="1"/>
  <c r="J945" i="9"/>
  <c r="BI942" i="9"/>
  <c r="BH942" i="9"/>
  <c r="BG942" i="9"/>
  <c r="BF942" i="9"/>
  <c r="T942" i="9"/>
  <c r="R942" i="9"/>
  <c r="P942" i="9"/>
  <c r="BK942" i="9"/>
  <c r="J942" i="9"/>
  <c r="BE942" i="9" s="1"/>
  <c r="BI940" i="9"/>
  <c r="BH940" i="9"/>
  <c r="BG940" i="9"/>
  <c r="BF940" i="9"/>
  <c r="T940" i="9"/>
  <c r="R940" i="9"/>
  <c r="P940" i="9"/>
  <c r="BK940" i="9"/>
  <c r="J940" i="9"/>
  <c r="BE940" i="9" s="1"/>
  <c r="BI938" i="9"/>
  <c r="BH938" i="9"/>
  <c r="BG938" i="9"/>
  <c r="BF938" i="9"/>
  <c r="T938" i="9"/>
  <c r="R938" i="9"/>
  <c r="P938" i="9"/>
  <c r="BK938" i="9"/>
  <c r="J938" i="9"/>
  <c r="BE938" i="9" s="1"/>
  <c r="BI936" i="9"/>
  <c r="BH936" i="9"/>
  <c r="BG936" i="9"/>
  <c r="BF936" i="9"/>
  <c r="T936" i="9"/>
  <c r="R936" i="9"/>
  <c r="P936" i="9"/>
  <c r="BK936" i="9"/>
  <c r="J936" i="9"/>
  <c r="BE936" i="9" s="1"/>
  <c r="BI934" i="9"/>
  <c r="BH934" i="9"/>
  <c r="BG934" i="9"/>
  <c r="BF934" i="9"/>
  <c r="T934" i="9"/>
  <c r="R934" i="9"/>
  <c r="P934" i="9"/>
  <c r="BK934" i="9"/>
  <c r="J934" i="9"/>
  <c r="BE934" i="9" s="1"/>
  <c r="BI932" i="9"/>
  <c r="BH932" i="9"/>
  <c r="BG932" i="9"/>
  <c r="BF932" i="9"/>
  <c r="T932" i="9"/>
  <c r="R932" i="9"/>
  <c r="P932" i="9"/>
  <c r="BK932" i="9"/>
  <c r="J932" i="9"/>
  <c r="BE932" i="9" s="1"/>
  <c r="BI929" i="9"/>
  <c r="BH929" i="9"/>
  <c r="BG929" i="9"/>
  <c r="BF929" i="9"/>
  <c r="T929" i="9"/>
  <c r="R929" i="9"/>
  <c r="P929" i="9"/>
  <c r="BK929" i="9"/>
  <c r="J929" i="9"/>
  <c r="BE929" i="9" s="1"/>
  <c r="BI927" i="9"/>
  <c r="BH927" i="9"/>
  <c r="BG927" i="9"/>
  <c r="BF927" i="9"/>
  <c r="T927" i="9"/>
  <c r="R927" i="9"/>
  <c r="P927" i="9"/>
  <c r="BK927" i="9"/>
  <c r="J927" i="9"/>
  <c r="BE927" i="9" s="1"/>
  <c r="BI924" i="9"/>
  <c r="BH924" i="9"/>
  <c r="BG924" i="9"/>
  <c r="BF924" i="9"/>
  <c r="T924" i="9"/>
  <c r="R924" i="9"/>
  <c r="P924" i="9"/>
  <c r="BK924" i="9"/>
  <c r="J924" i="9"/>
  <c r="BE924" i="9" s="1"/>
  <c r="BI921" i="9"/>
  <c r="BH921" i="9"/>
  <c r="BG921" i="9"/>
  <c r="BF921" i="9"/>
  <c r="BE921" i="9"/>
  <c r="T921" i="9"/>
  <c r="R921" i="9"/>
  <c r="P921" i="9"/>
  <c r="BK921" i="9"/>
  <c r="J921" i="9"/>
  <c r="BI918" i="9"/>
  <c r="BH918" i="9"/>
  <c r="BG918" i="9"/>
  <c r="BF918" i="9"/>
  <c r="T918" i="9"/>
  <c r="R918" i="9"/>
  <c r="P918" i="9"/>
  <c r="BK918" i="9"/>
  <c r="J918" i="9"/>
  <c r="BE918" i="9" s="1"/>
  <c r="BI915" i="9"/>
  <c r="BH915" i="9"/>
  <c r="BG915" i="9"/>
  <c r="BF915" i="9"/>
  <c r="T915" i="9"/>
  <c r="R915" i="9"/>
  <c r="P915" i="9"/>
  <c r="BK915" i="9"/>
  <c r="J915" i="9"/>
  <c r="BE915" i="9" s="1"/>
  <c r="BI913" i="9"/>
  <c r="BH913" i="9"/>
  <c r="BG913" i="9"/>
  <c r="BF913" i="9"/>
  <c r="BE913" i="9"/>
  <c r="T913" i="9"/>
  <c r="R913" i="9"/>
  <c r="P913" i="9"/>
  <c r="BK913" i="9"/>
  <c r="J913" i="9"/>
  <c r="BI911" i="9"/>
  <c r="BH911" i="9"/>
  <c r="BG911" i="9"/>
  <c r="BF911" i="9"/>
  <c r="T911" i="9"/>
  <c r="R911" i="9"/>
  <c r="P911" i="9"/>
  <c r="BK911" i="9"/>
  <c r="J911" i="9"/>
  <c r="BE911" i="9" s="1"/>
  <c r="BI909" i="9"/>
  <c r="BH909" i="9"/>
  <c r="BG909" i="9"/>
  <c r="BF909" i="9"/>
  <c r="T909" i="9"/>
  <c r="R909" i="9"/>
  <c r="P909" i="9"/>
  <c r="BK909" i="9"/>
  <c r="J909" i="9"/>
  <c r="BE909" i="9" s="1"/>
  <c r="BI907" i="9"/>
  <c r="BH907" i="9"/>
  <c r="BG907" i="9"/>
  <c r="BF907" i="9"/>
  <c r="T907" i="9"/>
  <c r="R907" i="9"/>
  <c r="P907" i="9"/>
  <c r="BK907" i="9"/>
  <c r="J907" i="9"/>
  <c r="BE907" i="9" s="1"/>
  <c r="BI905" i="9"/>
  <c r="BH905" i="9"/>
  <c r="BG905" i="9"/>
  <c r="BF905" i="9"/>
  <c r="T905" i="9"/>
  <c r="R905" i="9"/>
  <c r="P905" i="9"/>
  <c r="BK905" i="9"/>
  <c r="J905" i="9"/>
  <c r="BE905" i="9" s="1"/>
  <c r="BI903" i="9"/>
  <c r="BH903" i="9"/>
  <c r="BG903" i="9"/>
  <c r="BF903" i="9"/>
  <c r="T903" i="9"/>
  <c r="R903" i="9"/>
  <c r="P903" i="9"/>
  <c r="BK903" i="9"/>
  <c r="J903" i="9"/>
  <c r="BE903" i="9" s="1"/>
  <c r="BI901" i="9"/>
  <c r="BH901" i="9"/>
  <c r="BG901" i="9"/>
  <c r="BF901" i="9"/>
  <c r="BE901" i="9"/>
  <c r="T901" i="9"/>
  <c r="R901" i="9"/>
  <c r="P901" i="9"/>
  <c r="BK901" i="9"/>
  <c r="J901" i="9"/>
  <c r="BI899" i="9"/>
  <c r="BH899" i="9"/>
  <c r="BG899" i="9"/>
  <c r="BF899" i="9"/>
  <c r="T899" i="9"/>
  <c r="R899" i="9"/>
  <c r="P899" i="9"/>
  <c r="BK899" i="9"/>
  <c r="J899" i="9"/>
  <c r="BE899" i="9" s="1"/>
  <c r="BI896" i="9"/>
  <c r="BH896" i="9"/>
  <c r="BG896" i="9"/>
  <c r="BF896" i="9"/>
  <c r="BE896" i="9"/>
  <c r="T896" i="9"/>
  <c r="R896" i="9"/>
  <c r="P896" i="9"/>
  <c r="BK896" i="9"/>
  <c r="J896" i="9"/>
  <c r="BI894" i="9"/>
  <c r="BH894" i="9"/>
  <c r="BG894" i="9"/>
  <c r="BF894" i="9"/>
  <c r="T894" i="9"/>
  <c r="R894" i="9"/>
  <c r="P894" i="9"/>
  <c r="BK894" i="9"/>
  <c r="J894" i="9"/>
  <c r="BE894" i="9" s="1"/>
  <c r="BI891" i="9"/>
  <c r="BH891" i="9"/>
  <c r="BG891" i="9"/>
  <c r="BF891" i="9"/>
  <c r="T891" i="9"/>
  <c r="R891" i="9"/>
  <c r="P891" i="9"/>
  <c r="BK891" i="9"/>
  <c r="J891" i="9"/>
  <c r="BE891" i="9" s="1"/>
  <c r="BI889" i="9"/>
  <c r="BH889" i="9"/>
  <c r="BG889" i="9"/>
  <c r="BF889" i="9"/>
  <c r="T889" i="9"/>
  <c r="R889" i="9"/>
  <c r="P889" i="9"/>
  <c r="BK889" i="9"/>
  <c r="J889" i="9"/>
  <c r="BE889" i="9" s="1"/>
  <c r="BI887" i="9"/>
  <c r="BH887" i="9"/>
  <c r="BG887" i="9"/>
  <c r="BF887" i="9"/>
  <c r="T887" i="9"/>
  <c r="R887" i="9"/>
  <c r="P887" i="9"/>
  <c r="BK887" i="9"/>
  <c r="J887" i="9"/>
  <c r="BE887" i="9" s="1"/>
  <c r="BI885" i="9"/>
  <c r="BH885" i="9"/>
  <c r="BG885" i="9"/>
  <c r="BF885" i="9"/>
  <c r="T885" i="9"/>
  <c r="R885" i="9"/>
  <c r="P885" i="9"/>
  <c r="BK885" i="9"/>
  <c r="J885" i="9"/>
  <c r="BE885" i="9" s="1"/>
  <c r="BI883" i="9"/>
  <c r="BH883" i="9"/>
  <c r="BG883" i="9"/>
  <c r="BF883" i="9"/>
  <c r="BE883" i="9"/>
  <c r="T883" i="9"/>
  <c r="R883" i="9"/>
  <c r="P883" i="9"/>
  <c r="BK883" i="9"/>
  <c r="J883" i="9"/>
  <c r="BI881" i="9"/>
  <c r="BH881" i="9"/>
  <c r="BG881" i="9"/>
  <c r="BF881" i="9"/>
  <c r="T881" i="9"/>
  <c r="R881" i="9"/>
  <c r="P881" i="9"/>
  <c r="BK881" i="9"/>
  <c r="J881" i="9"/>
  <c r="BE881" i="9" s="1"/>
  <c r="BI879" i="9"/>
  <c r="BH879" i="9"/>
  <c r="BG879" i="9"/>
  <c r="BF879" i="9"/>
  <c r="BE879" i="9"/>
  <c r="T879" i="9"/>
  <c r="R879" i="9"/>
  <c r="P879" i="9"/>
  <c r="BK879" i="9"/>
  <c r="J879" i="9"/>
  <c r="BI876" i="9"/>
  <c r="BH876" i="9"/>
  <c r="BG876" i="9"/>
  <c r="BF876" i="9"/>
  <c r="T876" i="9"/>
  <c r="R876" i="9"/>
  <c r="P876" i="9"/>
  <c r="BK876" i="9"/>
  <c r="J876" i="9"/>
  <c r="BE876" i="9" s="1"/>
  <c r="BI873" i="9"/>
  <c r="BH873" i="9"/>
  <c r="BG873" i="9"/>
  <c r="BF873" i="9"/>
  <c r="T873" i="9"/>
  <c r="R873" i="9"/>
  <c r="P873" i="9"/>
  <c r="BK873" i="9"/>
  <c r="J873" i="9"/>
  <c r="BE873" i="9" s="1"/>
  <c r="BI870" i="9"/>
  <c r="BH870" i="9"/>
  <c r="BG870" i="9"/>
  <c r="BF870" i="9"/>
  <c r="T870" i="9"/>
  <c r="R870" i="9"/>
  <c r="P870" i="9"/>
  <c r="BK870" i="9"/>
  <c r="J870" i="9"/>
  <c r="BE870" i="9" s="1"/>
  <c r="BI867" i="9"/>
  <c r="BH867" i="9"/>
  <c r="BG867" i="9"/>
  <c r="BF867" i="9"/>
  <c r="T867" i="9"/>
  <c r="R867" i="9"/>
  <c r="P867" i="9"/>
  <c r="BK867" i="9"/>
  <c r="J867" i="9"/>
  <c r="BE867" i="9" s="1"/>
  <c r="BI865" i="9"/>
  <c r="BH865" i="9"/>
  <c r="BG865" i="9"/>
  <c r="BF865" i="9"/>
  <c r="T865" i="9"/>
  <c r="R865" i="9"/>
  <c r="P865" i="9"/>
  <c r="BK865" i="9"/>
  <c r="J865" i="9"/>
  <c r="BE865" i="9" s="1"/>
  <c r="BI863" i="9"/>
  <c r="BH863" i="9"/>
  <c r="BG863" i="9"/>
  <c r="BF863" i="9"/>
  <c r="T863" i="9"/>
  <c r="R863" i="9"/>
  <c r="P863" i="9"/>
  <c r="BK863" i="9"/>
  <c r="J863" i="9"/>
  <c r="BE863" i="9" s="1"/>
  <c r="BI861" i="9"/>
  <c r="BH861" i="9"/>
  <c r="BG861" i="9"/>
  <c r="BF861" i="9"/>
  <c r="T861" i="9"/>
  <c r="R861" i="9"/>
  <c r="P861" i="9"/>
  <c r="BK861" i="9"/>
  <c r="J861" i="9"/>
  <c r="BE861" i="9" s="1"/>
  <c r="BI859" i="9"/>
  <c r="BH859" i="9"/>
  <c r="BG859" i="9"/>
  <c r="BF859" i="9"/>
  <c r="T859" i="9"/>
  <c r="R859" i="9"/>
  <c r="P859" i="9"/>
  <c r="BK859" i="9"/>
  <c r="J859" i="9"/>
  <c r="BE859" i="9" s="1"/>
  <c r="BI857" i="9"/>
  <c r="BH857" i="9"/>
  <c r="BG857" i="9"/>
  <c r="BF857" i="9"/>
  <c r="T857" i="9"/>
  <c r="R857" i="9"/>
  <c r="P857" i="9"/>
  <c r="BK857" i="9"/>
  <c r="J857" i="9"/>
  <c r="BE857" i="9" s="1"/>
  <c r="BI854" i="9"/>
  <c r="BH854" i="9"/>
  <c r="BG854" i="9"/>
  <c r="BF854" i="9"/>
  <c r="T854" i="9"/>
  <c r="R854" i="9"/>
  <c r="P854" i="9"/>
  <c r="BK854" i="9"/>
  <c r="J854" i="9"/>
  <c r="BE854" i="9" s="1"/>
  <c r="BI852" i="9"/>
  <c r="BH852" i="9"/>
  <c r="BG852" i="9"/>
  <c r="BF852" i="9"/>
  <c r="T852" i="9"/>
  <c r="R852" i="9"/>
  <c r="P852" i="9"/>
  <c r="BK852" i="9"/>
  <c r="J852" i="9"/>
  <c r="BE852" i="9" s="1"/>
  <c r="BI849" i="9"/>
  <c r="BH849" i="9"/>
  <c r="BG849" i="9"/>
  <c r="BF849" i="9"/>
  <c r="T849" i="9"/>
  <c r="R849" i="9"/>
  <c r="P849" i="9"/>
  <c r="BK849" i="9"/>
  <c r="J849" i="9"/>
  <c r="BE849" i="9" s="1"/>
  <c r="BI847" i="9"/>
  <c r="BH847" i="9"/>
  <c r="BG847" i="9"/>
  <c r="BF847" i="9"/>
  <c r="T847" i="9"/>
  <c r="R847" i="9"/>
  <c r="P847" i="9"/>
  <c r="BK847" i="9"/>
  <c r="J847" i="9"/>
  <c r="BE847" i="9" s="1"/>
  <c r="BI844" i="9"/>
  <c r="BH844" i="9"/>
  <c r="BG844" i="9"/>
  <c r="BF844" i="9"/>
  <c r="T844" i="9"/>
  <c r="R844" i="9"/>
  <c r="P844" i="9"/>
  <c r="BK844" i="9"/>
  <c r="J844" i="9"/>
  <c r="BE844" i="9" s="1"/>
  <c r="BI841" i="9"/>
  <c r="BH841" i="9"/>
  <c r="BG841" i="9"/>
  <c r="BF841" i="9"/>
  <c r="T841" i="9"/>
  <c r="R841" i="9"/>
  <c r="P841" i="9"/>
  <c r="BK841" i="9"/>
  <c r="J841" i="9"/>
  <c r="BE841" i="9" s="1"/>
  <c r="BI838" i="9"/>
  <c r="BH838" i="9"/>
  <c r="BG838" i="9"/>
  <c r="BF838" i="9"/>
  <c r="T838" i="9"/>
  <c r="R838" i="9"/>
  <c r="P838" i="9"/>
  <c r="P837" i="9" s="1"/>
  <c r="BK838" i="9"/>
  <c r="J838" i="9"/>
  <c r="BE838" i="9" s="1"/>
  <c r="BI835" i="9"/>
  <c r="BH835" i="9"/>
  <c r="BG835" i="9"/>
  <c r="BF835" i="9"/>
  <c r="T835" i="9"/>
  <c r="R835" i="9"/>
  <c r="P835" i="9"/>
  <c r="BK835" i="9"/>
  <c r="J835" i="9"/>
  <c r="BE835" i="9" s="1"/>
  <c r="BI833" i="9"/>
  <c r="BH833" i="9"/>
  <c r="BG833" i="9"/>
  <c r="BF833" i="9"/>
  <c r="BE833" i="9"/>
  <c r="T833" i="9"/>
  <c r="R833" i="9"/>
  <c r="P833" i="9"/>
  <c r="BK833" i="9"/>
  <c r="J833" i="9"/>
  <c r="BI831" i="9"/>
  <c r="BH831" i="9"/>
  <c r="BG831" i="9"/>
  <c r="BF831" i="9"/>
  <c r="BE831" i="9"/>
  <c r="T831" i="9"/>
  <c r="R831" i="9"/>
  <c r="P831" i="9"/>
  <c r="BK831" i="9"/>
  <c r="J831" i="9"/>
  <c r="BI829" i="9"/>
  <c r="BH829" i="9"/>
  <c r="BG829" i="9"/>
  <c r="BF829" i="9"/>
  <c r="BE829" i="9"/>
  <c r="T829" i="9"/>
  <c r="R829" i="9"/>
  <c r="P829" i="9"/>
  <c r="BK829" i="9"/>
  <c r="J829" i="9"/>
  <c r="BI827" i="9"/>
  <c r="BH827" i="9"/>
  <c r="BG827" i="9"/>
  <c r="BF827" i="9"/>
  <c r="BE827" i="9"/>
  <c r="T827" i="9"/>
  <c r="R827" i="9"/>
  <c r="P827" i="9"/>
  <c r="BK827" i="9"/>
  <c r="J827" i="9"/>
  <c r="BI825" i="9"/>
  <c r="BH825" i="9"/>
  <c r="BG825" i="9"/>
  <c r="BF825" i="9"/>
  <c r="BE825" i="9"/>
  <c r="T825" i="9"/>
  <c r="R825" i="9"/>
  <c r="P825" i="9"/>
  <c r="BK825" i="9"/>
  <c r="J825" i="9"/>
  <c r="BI823" i="9"/>
  <c r="BH823" i="9"/>
  <c r="BG823" i="9"/>
  <c r="BF823" i="9"/>
  <c r="BE823" i="9"/>
  <c r="T823" i="9"/>
  <c r="R823" i="9"/>
  <c r="P823" i="9"/>
  <c r="BK823" i="9"/>
  <c r="J823" i="9"/>
  <c r="BI821" i="9"/>
  <c r="BH821" i="9"/>
  <c r="BG821" i="9"/>
  <c r="BF821" i="9"/>
  <c r="BE821" i="9"/>
  <c r="T821" i="9"/>
  <c r="R821" i="9"/>
  <c r="P821" i="9"/>
  <c r="BK821" i="9"/>
  <c r="J821" i="9"/>
  <c r="BI819" i="9"/>
  <c r="BH819" i="9"/>
  <c r="BG819" i="9"/>
  <c r="BF819" i="9"/>
  <c r="BE819" i="9"/>
  <c r="T819" i="9"/>
  <c r="R819" i="9"/>
  <c r="P819" i="9"/>
  <c r="BK819" i="9"/>
  <c r="J819" i="9"/>
  <c r="BI817" i="9"/>
  <c r="BH817" i="9"/>
  <c r="BG817" i="9"/>
  <c r="BF817" i="9"/>
  <c r="BE817" i="9"/>
  <c r="T817" i="9"/>
  <c r="R817" i="9"/>
  <c r="P817" i="9"/>
  <c r="BK817" i="9"/>
  <c r="J817" i="9"/>
  <c r="BI815" i="9"/>
  <c r="BH815" i="9"/>
  <c r="BG815" i="9"/>
  <c r="BF815" i="9"/>
  <c r="BE815" i="9"/>
  <c r="T815" i="9"/>
  <c r="R815" i="9"/>
  <c r="P815" i="9"/>
  <c r="BK815" i="9"/>
  <c r="J815" i="9"/>
  <c r="BI813" i="9"/>
  <c r="BH813" i="9"/>
  <c r="BG813" i="9"/>
  <c r="BF813" i="9"/>
  <c r="BE813" i="9"/>
  <c r="T813" i="9"/>
  <c r="R813" i="9"/>
  <c r="P813" i="9"/>
  <c r="BK813" i="9"/>
  <c r="J813" i="9"/>
  <c r="BI811" i="9"/>
  <c r="BH811" i="9"/>
  <c r="BG811" i="9"/>
  <c r="BF811" i="9"/>
  <c r="BE811" i="9"/>
  <c r="T811" i="9"/>
  <c r="R811" i="9"/>
  <c r="P811" i="9"/>
  <c r="BK811" i="9"/>
  <c r="J811" i="9"/>
  <c r="BI809" i="9"/>
  <c r="BH809" i="9"/>
  <c r="BG809" i="9"/>
  <c r="BF809" i="9"/>
  <c r="BE809" i="9"/>
  <c r="T809" i="9"/>
  <c r="R809" i="9"/>
  <c r="P809" i="9"/>
  <c r="BK809" i="9"/>
  <c r="J809" i="9"/>
  <c r="BI807" i="9"/>
  <c r="BH807" i="9"/>
  <c r="BG807" i="9"/>
  <c r="BF807" i="9"/>
  <c r="BE807" i="9"/>
  <c r="T807" i="9"/>
  <c r="R807" i="9"/>
  <c r="P807" i="9"/>
  <c r="BK807" i="9"/>
  <c r="J807" i="9"/>
  <c r="BI805" i="9"/>
  <c r="BH805" i="9"/>
  <c r="BG805" i="9"/>
  <c r="BF805" i="9"/>
  <c r="BE805" i="9"/>
  <c r="T805" i="9"/>
  <c r="R805" i="9"/>
  <c r="P805" i="9"/>
  <c r="BK805" i="9"/>
  <c r="J805" i="9"/>
  <c r="BI803" i="9"/>
  <c r="BH803" i="9"/>
  <c r="BG803" i="9"/>
  <c r="BF803" i="9"/>
  <c r="BE803" i="9"/>
  <c r="T803" i="9"/>
  <c r="R803" i="9"/>
  <c r="P803" i="9"/>
  <c r="BK803" i="9"/>
  <c r="J803" i="9"/>
  <c r="BI800" i="9"/>
  <c r="BH800" i="9"/>
  <c r="BG800" i="9"/>
  <c r="BF800" i="9"/>
  <c r="BE800" i="9"/>
  <c r="T800" i="9"/>
  <c r="R800" i="9"/>
  <c r="P800" i="9"/>
  <c r="BK800" i="9"/>
  <c r="J800" i="9"/>
  <c r="BI797" i="9"/>
  <c r="BH797" i="9"/>
  <c r="BG797" i="9"/>
  <c r="BF797" i="9"/>
  <c r="BE797" i="9"/>
  <c r="T797" i="9"/>
  <c r="R797" i="9"/>
  <c r="P797" i="9"/>
  <c r="BK797" i="9"/>
  <c r="J797" i="9"/>
  <c r="BI795" i="9"/>
  <c r="BH795" i="9"/>
  <c r="BG795" i="9"/>
  <c r="BF795" i="9"/>
  <c r="BE795" i="9"/>
  <c r="T795" i="9"/>
  <c r="R795" i="9"/>
  <c r="P795" i="9"/>
  <c r="BK795" i="9"/>
  <c r="J795" i="9"/>
  <c r="BI793" i="9"/>
  <c r="BH793" i="9"/>
  <c r="BG793" i="9"/>
  <c r="BF793" i="9"/>
  <c r="BE793" i="9"/>
  <c r="T793" i="9"/>
  <c r="R793" i="9"/>
  <c r="P793" i="9"/>
  <c r="BK793" i="9"/>
  <c r="J793" i="9"/>
  <c r="BI791" i="9"/>
  <c r="BH791" i="9"/>
  <c r="BG791" i="9"/>
  <c r="BF791" i="9"/>
  <c r="BE791" i="9"/>
  <c r="T791" i="9"/>
  <c r="R791" i="9"/>
  <c r="P791" i="9"/>
  <c r="BK791" i="9"/>
  <c r="J791" i="9"/>
  <c r="BI789" i="9"/>
  <c r="BH789" i="9"/>
  <c r="BG789" i="9"/>
  <c r="BF789" i="9"/>
  <c r="BE789" i="9"/>
  <c r="T789" i="9"/>
  <c r="R789" i="9"/>
  <c r="P789" i="9"/>
  <c r="BK789" i="9"/>
  <c r="J789" i="9"/>
  <c r="BI787" i="9"/>
  <c r="BH787" i="9"/>
  <c r="BG787" i="9"/>
  <c r="BF787" i="9"/>
  <c r="BE787" i="9"/>
  <c r="T787" i="9"/>
  <c r="R787" i="9"/>
  <c r="P787" i="9"/>
  <c r="BK787" i="9"/>
  <c r="J787" i="9"/>
  <c r="BI785" i="9"/>
  <c r="BH785" i="9"/>
  <c r="BG785" i="9"/>
  <c r="BF785" i="9"/>
  <c r="BE785" i="9"/>
  <c r="T785" i="9"/>
  <c r="R785" i="9"/>
  <c r="P785" i="9"/>
  <c r="BK785" i="9"/>
  <c r="J785" i="9"/>
  <c r="BI783" i="9"/>
  <c r="BH783" i="9"/>
  <c r="BG783" i="9"/>
  <c r="BF783" i="9"/>
  <c r="BE783" i="9"/>
  <c r="T783" i="9"/>
  <c r="R783" i="9"/>
  <c r="P783" i="9"/>
  <c r="BK783" i="9"/>
  <c r="J783" i="9"/>
  <c r="BI780" i="9"/>
  <c r="BH780" i="9"/>
  <c r="BG780" i="9"/>
  <c r="BF780" i="9"/>
  <c r="BE780" i="9"/>
  <c r="T780" i="9"/>
  <c r="R780" i="9"/>
  <c r="P780" i="9"/>
  <c r="BK780" i="9"/>
  <c r="J780" i="9"/>
  <c r="BI777" i="9"/>
  <c r="BH777" i="9"/>
  <c r="BG777" i="9"/>
  <c r="BF777" i="9"/>
  <c r="BE777" i="9"/>
  <c r="T777" i="9"/>
  <c r="R777" i="9"/>
  <c r="P777" i="9"/>
  <c r="BK777" i="9"/>
  <c r="J777" i="9"/>
  <c r="BI774" i="9"/>
  <c r="BH774" i="9"/>
  <c r="BG774" i="9"/>
  <c r="BF774" i="9"/>
  <c r="BE774" i="9"/>
  <c r="T774" i="9"/>
  <c r="R774" i="9"/>
  <c r="R773" i="9" s="1"/>
  <c r="P774" i="9"/>
  <c r="P773" i="9" s="1"/>
  <c r="BK774" i="9"/>
  <c r="J774" i="9"/>
  <c r="BI771" i="9"/>
  <c r="BH771" i="9"/>
  <c r="BG771" i="9"/>
  <c r="BF771" i="9"/>
  <c r="T771" i="9"/>
  <c r="R771" i="9"/>
  <c r="P771" i="9"/>
  <c r="BK771" i="9"/>
  <c r="J771" i="9"/>
  <c r="BE771" i="9" s="1"/>
  <c r="BI769" i="9"/>
  <c r="BH769" i="9"/>
  <c r="BG769" i="9"/>
  <c r="BF769" i="9"/>
  <c r="T769" i="9"/>
  <c r="R769" i="9"/>
  <c r="P769" i="9"/>
  <c r="BK769" i="9"/>
  <c r="J769" i="9"/>
  <c r="BE769" i="9" s="1"/>
  <c r="BI767" i="9"/>
  <c r="BH767" i="9"/>
  <c r="BG767" i="9"/>
  <c r="BF767" i="9"/>
  <c r="T767" i="9"/>
  <c r="R767" i="9"/>
  <c r="P767" i="9"/>
  <c r="BK767" i="9"/>
  <c r="J767" i="9"/>
  <c r="BE767" i="9" s="1"/>
  <c r="BI765" i="9"/>
  <c r="BH765" i="9"/>
  <c r="BG765" i="9"/>
  <c r="BF765" i="9"/>
  <c r="T765" i="9"/>
  <c r="R765" i="9"/>
  <c r="P765" i="9"/>
  <c r="BK765" i="9"/>
  <c r="J765" i="9"/>
  <c r="BE765" i="9" s="1"/>
  <c r="BI763" i="9"/>
  <c r="BH763" i="9"/>
  <c r="BG763" i="9"/>
  <c r="BF763" i="9"/>
  <c r="T763" i="9"/>
  <c r="R763" i="9"/>
  <c r="P763" i="9"/>
  <c r="BK763" i="9"/>
  <c r="J763" i="9"/>
  <c r="BE763" i="9" s="1"/>
  <c r="BI761" i="9"/>
  <c r="BH761" i="9"/>
  <c r="BG761" i="9"/>
  <c r="BF761" i="9"/>
  <c r="T761" i="9"/>
  <c r="R761" i="9"/>
  <c r="P761" i="9"/>
  <c r="BK761" i="9"/>
  <c r="J761" i="9"/>
  <c r="BE761" i="9" s="1"/>
  <c r="BI759" i="9"/>
  <c r="BH759" i="9"/>
  <c r="BG759" i="9"/>
  <c r="BF759" i="9"/>
  <c r="T759" i="9"/>
  <c r="R759" i="9"/>
  <c r="P759" i="9"/>
  <c r="BK759" i="9"/>
  <c r="J759" i="9"/>
  <c r="BE759" i="9" s="1"/>
  <c r="BI757" i="9"/>
  <c r="BH757" i="9"/>
  <c r="BG757" i="9"/>
  <c r="BF757" i="9"/>
  <c r="T757" i="9"/>
  <c r="R757" i="9"/>
  <c r="P757" i="9"/>
  <c r="BK757" i="9"/>
  <c r="J757" i="9"/>
  <c r="BE757" i="9" s="1"/>
  <c r="BI755" i="9"/>
  <c r="BH755" i="9"/>
  <c r="BG755" i="9"/>
  <c r="BF755" i="9"/>
  <c r="T755" i="9"/>
  <c r="R755" i="9"/>
  <c r="P755" i="9"/>
  <c r="BK755" i="9"/>
  <c r="J755" i="9"/>
  <c r="BE755" i="9" s="1"/>
  <c r="BI753" i="9"/>
  <c r="BH753" i="9"/>
  <c r="BG753" i="9"/>
  <c r="BF753" i="9"/>
  <c r="T753" i="9"/>
  <c r="R753" i="9"/>
  <c r="P753" i="9"/>
  <c r="BK753" i="9"/>
  <c r="J753" i="9"/>
  <c r="BE753" i="9" s="1"/>
  <c r="BI751" i="9"/>
  <c r="BH751" i="9"/>
  <c r="BG751" i="9"/>
  <c r="BF751" i="9"/>
  <c r="T751" i="9"/>
  <c r="R751" i="9"/>
  <c r="P751" i="9"/>
  <c r="BK751" i="9"/>
  <c r="J751" i="9"/>
  <c r="BE751" i="9" s="1"/>
  <c r="BI749" i="9"/>
  <c r="BH749" i="9"/>
  <c r="BG749" i="9"/>
  <c r="BF749" i="9"/>
  <c r="T749" i="9"/>
  <c r="R749" i="9"/>
  <c r="P749" i="9"/>
  <c r="BK749" i="9"/>
  <c r="J749" i="9"/>
  <c r="BE749" i="9" s="1"/>
  <c r="BI747" i="9"/>
  <c r="BH747" i="9"/>
  <c r="BG747" i="9"/>
  <c r="BF747" i="9"/>
  <c r="T747" i="9"/>
  <c r="R747" i="9"/>
  <c r="P747" i="9"/>
  <c r="BK747" i="9"/>
  <c r="J747" i="9"/>
  <c r="BE747" i="9" s="1"/>
  <c r="BI744" i="9"/>
  <c r="BH744" i="9"/>
  <c r="BG744" i="9"/>
  <c r="BF744" i="9"/>
  <c r="T744" i="9"/>
  <c r="R744" i="9"/>
  <c r="P744" i="9"/>
  <c r="BK744" i="9"/>
  <c r="J744" i="9"/>
  <c r="BE744" i="9" s="1"/>
  <c r="BI741" i="9"/>
  <c r="BH741" i="9"/>
  <c r="BG741" i="9"/>
  <c r="BF741" i="9"/>
  <c r="T741" i="9"/>
  <c r="R741" i="9"/>
  <c r="P741" i="9"/>
  <c r="BK741" i="9"/>
  <c r="J741" i="9"/>
  <c r="BE741" i="9" s="1"/>
  <c r="BI739" i="9"/>
  <c r="BH739" i="9"/>
  <c r="BG739" i="9"/>
  <c r="BF739" i="9"/>
  <c r="BE739" i="9"/>
  <c r="T739" i="9"/>
  <c r="R739" i="9"/>
  <c r="P739" i="9"/>
  <c r="BK739" i="9"/>
  <c r="J739" i="9"/>
  <c r="BI737" i="9"/>
  <c r="BH737" i="9"/>
  <c r="BG737" i="9"/>
  <c r="BF737" i="9"/>
  <c r="BE737" i="9"/>
  <c r="T737" i="9"/>
  <c r="R737" i="9"/>
  <c r="P737" i="9"/>
  <c r="BK737" i="9"/>
  <c r="J737" i="9"/>
  <c r="BI735" i="9"/>
  <c r="BH735" i="9"/>
  <c r="BG735" i="9"/>
  <c r="BF735" i="9"/>
  <c r="BE735" i="9"/>
  <c r="T735" i="9"/>
  <c r="R735" i="9"/>
  <c r="P735" i="9"/>
  <c r="BK735" i="9"/>
  <c r="J735" i="9"/>
  <c r="BI733" i="9"/>
  <c r="BH733" i="9"/>
  <c r="BG733" i="9"/>
  <c r="BF733" i="9"/>
  <c r="BE733" i="9"/>
  <c r="T733" i="9"/>
  <c r="R733" i="9"/>
  <c r="P733" i="9"/>
  <c r="BK733" i="9"/>
  <c r="J733" i="9"/>
  <c r="BI731" i="9"/>
  <c r="BH731" i="9"/>
  <c r="BG731" i="9"/>
  <c r="BF731" i="9"/>
  <c r="BE731" i="9"/>
  <c r="T731" i="9"/>
  <c r="R731" i="9"/>
  <c r="P731" i="9"/>
  <c r="BK731" i="9"/>
  <c r="J731" i="9"/>
  <c r="BI729" i="9"/>
  <c r="BH729" i="9"/>
  <c r="BG729" i="9"/>
  <c r="BF729" i="9"/>
  <c r="BE729" i="9"/>
  <c r="T729" i="9"/>
  <c r="R729" i="9"/>
  <c r="P729" i="9"/>
  <c r="BK729" i="9"/>
  <c r="J729" i="9"/>
  <c r="BI727" i="9"/>
  <c r="BH727" i="9"/>
  <c r="BG727" i="9"/>
  <c r="BF727" i="9"/>
  <c r="BE727" i="9"/>
  <c r="T727" i="9"/>
  <c r="R727" i="9"/>
  <c r="P727" i="9"/>
  <c r="BK727" i="9"/>
  <c r="J727" i="9"/>
  <c r="BI725" i="9"/>
  <c r="BH725" i="9"/>
  <c r="BG725" i="9"/>
  <c r="BF725" i="9"/>
  <c r="BE725" i="9"/>
  <c r="T725" i="9"/>
  <c r="R725" i="9"/>
  <c r="P725" i="9"/>
  <c r="BK725" i="9"/>
  <c r="J725" i="9"/>
  <c r="BI723" i="9"/>
  <c r="BH723" i="9"/>
  <c r="BG723" i="9"/>
  <c r="BF723" i="9"/>
  <c r="BE723" i="9"/>
  <c r="T723" i="9"/>
  <c r="R723" i="9"/>
  <c r="P723" i="9"/>
  <c r="BK723" i="9"/>
  <c r="J723" i="9"/>
  <c r="BI720" i="9"/>
  <c r="BH720" i="9"/>
  <c r="BG720" i="9"/>
  <c r="BF720" i="9"/>
  <c r="BE720" i="9"/>
  <c r="T720" i="9"/>
  <c r="R720" i="9"/>
  <c r="P720" i="9"/>
  <c r="BK720" i="9"/>
  <c r="J720" i="9"/>
  <c r="BI717" i="9"/>
  <c r="BH717" i="9"/>
  <c r="BG717" i="9"/>
  <c r="BF717" i="9"/>
  <c r="BE717" i="9"/>
  <c r="T717" i="9"/>
  <c r="R717" i="9"/>
  <c r="P717" i="9"/>
  <c r="BK717" i="9"/>
  <c r="J717" i="9"/>
  <c r="BI714" i="9"/>
  <c r="BH714" i="9"/>
  <c r="BG714" i="9"/>
  <c r="BF714" i="9"/>
  <c r="BE714" i="9"/>
  <c r="T714" i="9"/>
  <c r="R714" i="9"/>
  <c r="R713" i="9" s="1"/>
  <c r="P714" i="9"/>
  <c r="BK714" i="9"/>
  <c r="J714" i="9"/>
  <c r="BI711" i="9"/>
  <c r="BH711" i="9"/>
  <c r="BG711" i="9"/>
  <c r="BF711" i="9"/>
  <c r="T711" i="9"/>
  <c r="R711" i="9"/>
  <c r="P711" i="9"/>
  <c r="BK711" i="9"/>
  <c r="J711" i="9"/>
  <c r="BE711" i="9" s="1"/>
  <c r="BI709" i="9"/>
  <c r="BH709" i="9"/>
  <c r="BG709" i="9"/>
  <c r="BF709" i="9"/>
  <c r="T709" i="9"/>
  <c r="R709" i="9"/>
  <c r="P709" i="9"/>
  <c r="BK709" i="9"/>
  <c r="J709" i="9"/>
  <c r="BE709" i="9" s="1"/>
  <c r="BI707" i="9"/>
  <c r="BH707" i="9"/>
  <c r="BG707" i="9"/>
  <c r="BF707" i="9"/>
  <c r="T707" i="9"/>
  <c r="R707" i="9"/>
  <c r="P707" i="9"/>
  <c r="BK707" i="9"/>
  <c r="J707" i="9"/>
  <c r="BE707" i="9" s="1"/>
  <c r="BI705" i="9"/>
  <c r="BH705" i="9"/>
  <c r="BG705" i="9"/>
  <c r="BF705" i="9"/>
  <c r="T705" i="9"/>
  <c r="R705" i="9"/>
  <c r="P705" i="9"/>
  <c r="BK705" i="9"/>
  <c r="J705" i="9"/>
  <c r="BE705" i="9" s="1"/>
  <c r="BI703" i="9"/>
  <c r="BH703" i="9"/>
  <c r="BG703" i="9"/>
  <c r="BF703" i="9"/>
  <c r="T703" i="9"/>
  <c r="R703" i="9"/>
  <c r="P703" i="9"/>
  <c r="BK703" i="9"/>
  <c r="J703" i="9"/>
  <c r="BE703" i="9" s="1"/>
  <c r="BI701" i="9"/>
  <c r="BH701" i="9"/>
  <c r="BG701" i="9"/>
  <c r="BF701" i="9"/>
  <c r="T701" i="9"/>
  <c r="R701" i="9"/>
  <c r="P701" i="9"/>
  <c r="BK701" i="9"/>
  <c r="J701" i="9"/>
  <c r="BE701" i="9" s="1"/>
  <c r="BI699" i="9"/>
  <c r="BH699" i="9"/>
  <c r="BG699" i="9"/>
  <c r="BF699" i="9"/>
  <c r="T699" i="9"/>
  <c r="R699" i="9"/>
  <c r="P699" i="9"/>
  <c r="BK699" i="9"/>
  <c r="J699" i="9"/>
  <c r="BE699" i="9" s="1"/>
  <c r="BI697" i="9"/>
  <c r="BH697" i="9"/>
  <c r="BG697" i="9"/>
  <c r="BF697" i="9"/>
  <c r="T697" i="9"/>
  <c r="R697" i="9"/>
  <c r="P697" i="9"/>
  <c r="BK697" i="9"/>
  <c r="J697" i="9"/>
  <c r="BE697" i="9" s="1"/>
  <c r="BI695" i="9"/>
  <c r="BH695" i="9"/>
  <c r="BG695" i="9"/>
  <c r="BF695" i="9"/>
  <c r="BE695" i="9"/>
  <c r="T695" i="9"/>
  <c r="R695" i="9"/>
  <c r="P695" i="9"/>
  <c r="BK695" i="9"/>
  <c r="J695" i="9"/>
  <c r="BI693" i="9"/>
  <c r="BH693" i="9"/>
  <c r="BG693" i="9"/>
  <c r="BF693" i="9"/>
  <c r="T693" i="9"/>
  <c r="R693" i="9"/>
  <c r="P693" i="9"/>
  <c r="BK693" i="9"/>
  <c r="J693" i="9"/>
  <c r="BE693" i="9" s="1"/>
  <c r="BI691" i="9"/>
  <c r="BH691" i="9"/>
  <c r="BG691" i="9"/>
  <c r="BF691" i="9"/>
  <c r="BE691" i="9"/>
  <c r="T691" i="9"/>
  <c r="R691" i="9"/>
  <c r="P691" i="9"/>
  <c r="BK691" i="9"/>
  <c r="J691" i="9"/>
  <c r="BI689" i="9"/>
  <c r="BH689" i="9"/>
  <c r="BG689" i="9"/>
  <c r="BF689" i="9"/>
  <c r="T689" i="9"/>
  <c r="R689" i="9"/>
  <c r="P689" i="9"/>
  <c r="BK689" i="9"/>
  <c r="J689" i="9"/>
  <c r="BE689" i="9" s="1"/>
  <c r="BI687" i="9"/>
  <c r="BH687" i="9"/>
  <c r="BG687" i="9"/>
  <c r="BF687" i="9"/>
  <c r="T687" i="9"/>
  <c r="R687" i="9"/>
  <c r="P687" i="9"/>
  <c r="BK687" i="9"/>
  <c r="J687" i="9"/>
  <c r="BE687" i="9" s="1"/>
  <c r="BI684" i="9"/>
  <c r="BH684" i="9"/>
  <c r="BG684" i="9"/>
  <c r="BF684" i="9"/>
  <c r="T684" i="9"/>
  <c r="R684" i="9"/>
  <c r="P684" i="9"/>
  <c r="BK684" i="9"/>
  <c r="J684" i="9"/>
  <c r="BE684" i="9" s="1"/>
  <c r="BI681" i="9"/>
  <c r="BH681" i="9"/>
  <c r="BG681" i="9"/>
  <c r="BF681" i="9"/>
  <c r="T681" i="9"/>
  <c r="R681" i="9"/>
  <c r="P681" i="9"/>
  <c r="BK681" i="9"/>
  <c r="J681" i="9"/>
  <c r="BE681" i="9" s="1"/>
  <c r="BI679" i="9"/>
  <c r="BH679" i="9"/>
  <c r="BG679" i="9"/>
  <c r="BF679" i="9"/>
  <c r="T679" i="9"/>
  <c r="R679" i="9"/>
  <c r="P679" i="9"/>
  <c r="BK679" i="9"/>
  <c r="J679" i="9"/>
  <c r="BE679" i="9" s="1"/>
  <c r="BI677" i="9"/>
  <c r="BH677" i="9"/>
  <c r="BG677" i="9"/>
  <c r="BF677" i="9"/>
  <c r="BE677" i="9"/>
  <c r="T677" i="9"/>
  <c r="R677" i="9"/>
  <c r="P677" i="9"/>
  <c r="BK677" i="9"/>
  <c r="J677" i="9"/>
  <c r="BI675" i="9"/>
  <c r="BH675" i="9"/>
  <c r="BG675" i="9"/>
  <c r="BF675" i="9"/>
  <c r="T675" i="9"/>
  <c r="R675" i="9"/>
  <c r="P675" i="9"/>
  <c r="BK675" i="9"/>
  <c r="J675" i="9"/>
  <c r="BE675" i="9" s="1"/>
  <c r="BI673" i="9"/>
  <c r="BH673" i="9"/>
  <c r="BG673" i="9"/>
  <c r="BF673" i="9"/>
  <c r="BE673" i="9"/>
  <c r="T673" i="9"/>
  <c r="R673" i="9"/>
  <c r="P673" i="9"/>
  <c r="BK673" i="9"/>
  <c r="J673" i="9"/>
  <c r="BI671" i="9"/>
  <c r="BH671" i="9"/>
  <c r="BG671" i="9"/>
  <c r="BF671" i="9"/>
  <c r="T671" i="9"/>
  <c r="R671" i="9"/>
  <c r="P671" i="9"/>
  <c r="BK671" i="9"/>
  <c r="J671" i="9"/>
  <c r="BE671" i="9" s="1"/>
  <c r="BI668" i="9"/>
  <c r="BH668" i="9"/>
  <c r="BG668" i="9"/>
  <c r="BF668" i="9"/>
  <c r="T668" i="9"/>
  <c r="R668" i="9"/>
  <c r="P668" i="9"/>
  <c r="BK668" i="9"/>
  <c r="J668" i="9"/>
  <c r="BE668" i="9" s="1"/>
  <c r="BI665" i="9"/>
  <c r="BH665" i="9"/>
  <c r="BG665" i="9"/>
  <c r="BF665" i="9"/>
  <c r="T665" i="9"/>
  <c r="R665" i="9"/>
  <c r="P665" i="9"/>
  <c r="BK665" i="9"/>
  <c r="J665" i="9"/>
  <c r="BE665" i="9" s="1"/>
  <c r="BI662" i="9"/>
  <c r="BH662" i="9"/>
  <c r="BG662" i="9"/>
  <c r="BF662" i="9"/>
  <c r="T662" i="9"/>
  <c r="R662" i="9"/>
  <c r="P662" i="9"/>
  <c r="BK662" i="9"/>
  <c r="J662" i="9"/>
  <c r="BE662" i="9" s="1"/>
  <c r="BI659" i="9"/>
  <c r="BH659" i="9"/>
  <c r="BG659" i="9"/>
  <c r="BF659" i="9"/>
  <c r="T659" i="9"/>
  <c r="R659" i="9"/>
  <c r="P659" i="9"/>
  <c r="BK659" i="9"/>
  <c r="J659" i="9"/>
  <c r="BE659" i="9" s="1"/>
  <c r="BI657" i="9"/>
  <c r="BH657" i="9"/>
  <c r="BG657" i="9"/>
  <c r="BF657" i="9"/>
  <c r="T657" i="9"/>
  <c r="R657" i="9"/>
  <c r="P657" i="9"/>
  <c r="BK657" i="9"/>
  <c r="J657" i="9"/>
  <c r="BE657" i="9" s="1"/>
  <c r="BI655" i="9"/>
  <c r="BH655" i="9"/>
  <c r="BG655" i="9"/>
  <c r="BF655" i="9"/>
  <c r="T655" i="9"/>
  <c r="R655" i="9"/>
  <c r="P655" i="9"/>
  <c r="BK655" i="9"/>
  <c r="J655" i="9"/>
  <c r="BE655" i="9" s="1"/>
  <c r="BI653" i="9"/>
  <c r="BH653" i="9"/>
  <c r="BG653" i="9"/>
  <c r="BF653" i="9"/>
  <c r="T653" i="9"/>
  <c r="R653" i="9"/>
  <c r="P653" i="9"/>
  <c r="BK653" i="9"/>
  <c r="J653" i="9"/>
  <c r="BE653" i="9" s="1"/>
  <c r="BI651" i="9"/>
  <c r="BH651" i="9"/>
  <c r="BG651" i="9"/>
  <c r="BF651" i="9"/>
  <c r="T651" i="9"/>
  <c r="R651" i="9"/>
  <c r="P651" i="9"/>
  <c r="BK651" i="9"/>
  <c r="J651" i="9"/>
  <c r="BE651" i="9" s="1"/>
  <c r="BI648" i="9"/>
  <c r="BH648" i="9"/>
  <c r="BG648" i="9"/>
  <c r="BF648" i="9"/>
  <c r="T648" i="9"/>
  <c r="R648" i="9"/>
  <c r="P648" i="9"/>
  <c r="BK648" i="9"/>
  <c r="J648" i="9"/>
  <c r="BE648" i="9" s="1"/>
  <c r="BI646" i="9"/>
  <c r="BH646" i="9"/>
  <c r="BG646" i="9"/>
  <c r="BF646" i="9"/>
  <c r="T646" i="9"/>
  <c r="R646" i="9"/>
  <c r="P646" i="9"/>
  <c r="BK646" i="9"/>
  <c r="J646" i="9"/>
  <c r="BE646" i="9" s="1"/>
  <c r="BI644" i="9"/>
  <c r="BH644" i="9"/>
  <c r="BG644" i="9"/>
  <c r="BF644" i="9"/>
  <c r="T644" i="9"/>
  <c r="R644" i="9"/>
  <c r="P644" i="9"/>
  <c r="BK644" i="9"/>
  <c r="J644" i="9"/>
  <c r="BE644" i="9" s="1"/>
  <c r="BI642" i="9"/>
  <c r="BH642" i="9"/>
  <c r="BG642" i="9"/>
  <c r="BF642" i="9"/>
  <c r="T642" i="9"/>
  <c r="R642" i="9"/>
  <c r="P642" i="9"/>
  <c r="BK642" i="9"/>
  <c r="J642" i="9"/>
  <c r="BE642" i="9" s="1"/>
  <c r="BI640" i="9"/>
  <c r="BH640" i="9"/>
  <c r="BG640" i="9"/>
  <c r="BF640" i="9"/>
  <c r="BE640" i="9"/>
  <c r="T640" i="9"/>
  <c r="R640" i="9"/>
  <c r="P640" i="9"/>
  <c r="BK640" i="9"/>
  <c r="J640" i="9"/>
  <c r="BI638" i="9"/>
  <c r="BH638" i="9"/>
  <c r="BG638" i="9"/>
  <c r="BF638" i="9"/>
  <c r="BE638" i="9"/>
  <c r="T638" i="9"/>
  <c r="R638" i="9"/>
  <c r="P638" i="9"/>
  <c r="BK638" i="9"/>
  <c r="J638" i="9"/>
  <c r="BI635" i="9"/>
  <c r="BH635" i="9"/>
  <c r="BG635" i="9"/>
  <c r="BF635" i="9"/>
  <c r="BE635" i="9"/>
  <c r="T635" i="9"/>
  <c r="R635" i="9"/>
  <c r="P635" i="9"/>
  <c r="BK635" i="9"/>
  <c r="J635" i="9"/>
  <c r="BI632" i="9"/>
  <c r="BH632" i="9"/>
  <c r="BG632" i="9"/>
  <c r="BF632" i="9"/>
  <c r="BE632" i="9"/>
  <c r="T632" i="9"/>
  <c r="R632" i="9"/>
  <c r="P632" i="9"/>
  <c r="BK632" i="9"/>
  <c r="J632" i="9"/>
  <c r="BI629" i="9"/>
  <c r="BH629" i="9"/>
  <c r="BG629" i="9"/>
  <c r="BF629" i="9"/>
  <c r="BE629" i="9"/>
  <c r="T629" i="9"/>
  <c r="R629" i="9"/>
  <c r="P629" i="9"/>
  <c r="BK629" i="9"/>
  <c r="BK628" i="9" s="1"/>
  <c r="J628" i="9" s="1"/>
  <c r="J78" i="9" s="1"/>
  <c r="J629" i="9"/>
  <c r="BI626" i="9"/>
  <c r="BH626" i="9"/>
  <c r="BG626" i="9"/>
  <c r="BF626" i="9"/>
  <c r="T626" i="9"/>
  <c r="R626" i="9"/>
  <c r="P626" i="9"/>
  <c r="BK626" i="9"/>
  <c r="J626" i="9"/>
  <c r="BE626" i="9" s="1"/>
  <c r="BI624" i="9"/>
  <c r="BH624" i="9"/>
  <c r="BG624" i="9"/>
  <c r="BF624" i="9"/>
  <c r="T624" i="9"/>
  <c r="R624" i="9"/>
  <c r="P624" i="9"/>
  <c r="BK624" i="9"/>
  <c r="J624" i="9"/>
  <c r="BE624" i="9" s="1"/>
  <c r="BI622" i="9"/>
  <c r="BH622" i="9"/>
  <c r="BG622" i="9"/>
  <c r="BF622" i="9"/>
  <c r="T622" i="9"/>
  <c r="R622" i="9"/>
  <c r="P622" i="9"/>
  <c r="BK622" i="9"/>
  <c r="J622" i="9"/>
  <c r="BE622" i="9" s="1"/>
  <c r="BI620" i="9"/>
  <c r="BH620" i="9"/>
  <c r="BG620" i="9"/>
  <c r="BF620" i="9"/>
  <c r="T620" i="9"/>
  <c r="R620" i="9"/>
  <c r="P620" i="9"/>
  <c r="BK620" i="9"/>
  <c r="J620" i="9"/>
  <c r="BE620" i="9" s="1"/>
  <c r="BI618" i="9"/>
  <c r="BH618" i="9"/>
  <c r="BG618" i="9"/>
  <c r="BF618" i="9"/>
  <c r="T618" i="9"/>
  <c r="R618" i="9"/>
  <c r="P618" i="9"/>
  <c r="BK618" i="9"/>
  <c r="J618" i="9"/>
  <c r="BE618" i="9" s="1"/>
  <c r="BI616" i="9"/>
  <c r="BH616" i="9"/>
  <c r="BG616" i="9"/>
  <c r="BF616" i="9"/>
  <c r="BE616" i="9"/>
  <c r="T616" i="9"/>
  <c r="R616" i="9"/>
  <c r="P616" i="9"/>
  <c r="BK616" i="9"/>
  <c r="J616" i="9"/>
  <c r="BI614" i="9"/>
  <c r="BH614" i="9"/>
  <c r="BG614" i="9"/>
  <c r="BF614" i="9"/>
  <c r="T614" i="9"/>
  <c r="R614" i="9"/>
  <c r="P614" i="9"/>
  <c r="BK614" i="9"/>
  <c r="J614" i="9"/>
  <c r="BE614" i="9" s="1"/>
  <c r="BI611" i="9"/>
  <c r="BH611" i="9"/>
  <c r="BG611" i="9"/>
  <c r="BF611" i="9"/>
  <c r="BE611" i="9"/>
  <c r="T611" i="9"/>
  <c r="R611" i="9"/>
  <c r="P611" i="9"/>
  <c r="BK611" i="9"/>
  <c r="BK610" i="9" s="1"/>
  <c r="J610" i="9" s="1"/>
  <c r="J77" i="9" s="1"/>
  <c r="J611" i="9"/>
  <c r="BI608" i="9"/>
  <c r="BH608" i="9"/>
  <c r="BG608" i="9"/>
  <c r="BF608" i="9"/>
  <c r="T608" i="9"/>
  <c r="R608" i="9"/>
  <c r="P608" i="9"/>
  <c r="BK608" i="9"/>
  <c r="J608" i="9"/>
  <c r="BE608" i="9" s="1"/>
  <c r="BI606" i="9"/>
  <c r="BH606" i="9"/>
  <c r="BG606" i="9"/>
  <c r="BF606" i="9"/>
  <c r="T606" i="9"/>
  <c r="R606" i="9"/>
  <c r="P606" i="9"/>
  <c r="BK606" i="9"/>
  <c r="J606" i="9"/>
  <c r="BE606" i="9" s="1"/>
  <c r="BI604" i="9"/>
  <c r="BH604" i="9"/>
  <c r="BG604" i="9"/>
  <c r="BF604" i="9"/>
  <c r="T604" i="9"/>
  <c r="R604" i="9"/>
  <c r="P604" i="9"/>
  <c r="BK604" i="9"/>
  <c r="J604" i="9"/>
  <c r="BE604" i="9" s="1"/>
  <c r="BI602" i="9"/>
  <c r="BH602" i="9"/>
  <c r="BG602" i="9"/>
  <c r="BF602" i="9"/>
  <c r="BE602" i="9"/>
  <c r="T602" i="9"/>
  <c r="R602" i="9"/>
  <c r="P602" i="9"/>
  <c r="BK602" i="9"/>
  <c r="J602" i="9"/>
  <c r="BI600" i="9"/>
  <c r="BH600" i="9"/>
  <c r="BG600" i="9"/>
  <c r="BF600" i="9"/>
  <c r="T600" i="9"/>
  <c r="R600" i="9"/>
  <c r="P600" i="9"/>
  <c r="BK600" i="9"/>
  <c r="J600" i="9"/>
  <c r="BE600" i="9" s="1"/>
  <c r="BI598" i="9"/>
  <c r="BH598" i="9"/>
  <c r="BG598" i="9"/>
  <c r="BF598" i="9"/>
  <c r="BE598" i="9"/>
  <c r="T598" i="9"/>
  <c r="R598" i="9"/>
  <c r="P598" i="9"/>
  <c r="BK598" i="9"/>
  <c r="J598" i="9"/>
  <c r="BI596" i="9"/>
  <c r="BH596" i="9"/>
  <c r="BG596" i="9"/>
  <c r="BF596" i="9"/>
  <c r="T596" i="9"/>
  <c r="R596" i="9"/>
  <c r="P596" i="9"/>
  <c r="BK596" i="9"/>
  <c r="J596" i="9"/>
  <c r="BE596" i="9" s="1"/>
  <c r="BI593" i="9"/>
  <c r="BH593" i="9"/>
  <c r="BG593" i="9"/>
  <c r="BF593" i="9"/>
  <c r="BE593" i="9"/>
  <c r="T593" i="9"/>
  <c r="R593" i="9"/>
  <c r="P593" i="9"/>
  <c r="BK593" i="9"/>
  <c r="J593" i="9"/>
  <c r="BI591" i="9"/>
  <c r="BH591" i="9"/>
  <c r="BG591" i="9"/>
  <c r="BF591" i="9"/>
  <c r="T591" i="9"/>
  <c r="R591" i="9"/>
  <c r="P591" i="9"/>
  <c r="BK591" i="9"/>
  <c r="J591" i="9"/>
  <c r="BE591" i="9" s="1"/>
  <c r="BI589" i="9"/>
  <c r="BH589" i="9"/>
  <c r="BG589" i="9"/>
  <c r="BF589" i="9"/>
  <c r="BE589" i="9"/>
  <c r="T589" i="9"/>
  <c r="R589" i="9"/>
  <c r="P589" i="9"/>
  <c r="BK589" i="9"/>
  <c r="J589" i="9"/>
  <c r="BI587" i="9"/>
  <c r="BH587" i="9"/>
  <c r="BG587" i="9"/>
  <c r="BF587" i="9"/>
  <c r="T587" i="9"/>
  <c r="R587" i="9"/>
  <c r="P587" i="9"/>
  <c r="BK587" i="9"/>
  <c r="J587" i="9"/>
  <c r="BE587" i="9" s="1"/>
  <c r="BI585" i="9"/>
  <c r="BH585" i="9"/>
  <c r="BG585" i="9"/>
  <c r="BF585" i="9"/>
  <c r="BE585" i="9"/>
  <c r="T585" i="9"/>
  <c r="R585" i="9"/>
  <c r="P585" i="9"/>
  <c r="BK585" i="9"/>
  <c r="J585" i="9"/>
  <c r="BI583" i="9"/>
  <c r="BH583" i="9"/>
  <c r="BG583" i="9"/>
  <c r="BF583" i="9"/>
  <c r="T583" i="9"/>
  <c r="R583" i="9"/>
  <c r="P583" i="9"/>
  <c r="BK583" i="9"/>
  <c r="J583" i="9"/>
  <c r="BE583" i="9" s="1"/>
  <c r="BI581" i="9"/>
  <c r="BH581" i="9"/>
  <c r="BG581" i="9"/>
  <c r="BF581" i="9"/>
  <c r="BE581" i="9"/>
  <c r="T581" i="9"/>
  <c r="R581" i="9"/>
  <c r="P581" i="9"/>
  <c r="BK581" i="9"/>
  <c r="J581" i="9"/>
  <c r="BI578" i="9"/>
  <c r="BH578" i="9"/>
  <c r="BG578" i="9"/>
  <c r="BF578" i="9"/>
  <c r="T578" i="9"/>
  <c r="T577" i="9" s="1"/>
  <c r="R578" i="9"/>
  <c r="P578" i="9"/>
  <c r="BK578" i="9"/>
  <c r="J578" i="9"/>
  <c r="BE578" i="9" s="1"/>
  <c r="BI575" i="9"/>
  <c r="BH575" i="9"/>
  <c r="BG575" i="9"/>
  <c r="BF575" i="9"/>
  <c r="T575" i="9"/>
  <c r="R575" i="9"/>
  <c r="P575" i="9"/>
  <c r="BK575" i="9"/>
  <c r="J575" i="9"/>
  <c r="BE575" i="9" s="1"/>
  <c r="BI573" i="9"/>
  <c r="BH573" i="9"/>
  <c r="BG573" i="9"/>
  <c r="BF573" i="9"/>
  <c r="T573" i="9"/>
  <c r="R573" i="9"/>
  <c r="P573" i="9"/>
  <c r="BK573" i="9"/>
  <c r="J573" i="9"/>
  <c r="BE573" i="9" s="1"/>
  <c r="BI571" i="9"/>
  <c r="BH571" i="9"/>
  <c r="BG571" i="9"/>
  <c r="BF571" i="9"/>
  <c r="T571" i="9"/>
  <c r="R571" i="9"/>
  <c r="P571" i="9"/>
  <c r="BK571" i="9"/>
  <c r="J571" i="9"/>
  <c r="BE571" i="9" s="1"/>
  <c r="BI569" i="9"/>
  <c r="BH569" i="9"/>
  <c r="BG569" i="9"/>
  <c r="BF569" i="9"/>
  <c r="T569" i="9"/>
  <c r="R569" i="9"/>
  <c r="P569" i="9"/>
  <c r="BK569" i="9"/>
  <c r="J569" i="9"/>
  <c r="BE569" i="9" s="1"/>
  <c r="BI567" i="9"/>
  <c r="BH567" i="9"/>
  <c r="BG567" i="9"/>
  <c r="BF567" i="9"/>
  <c r="T567" i="9"/>
  <c r="R567" i="9"/>
  <c r="P567" i="9"/>
  <c r="BK567" i="9"/>
  <c r="J567" i="9"/>
  <c r="BE567" i="9" s="1"/>
  <c r="BI565" i="9"/>
  <c r="BH565" i="9"/>
  <c r="BG565" i="9"/>
  <c r="BF565" i="9"/>
  <c r="T565" i="9"/>
  <c r="R565" i="9"/>
  <c r="P565" i="9"/>
  <c r="BK565" i="9"/>
  <c r="J565" i="9"/>
  <c r="BE565" i="9" s="1"/>
  <c r="BI563" i="9"/>
  <c r="BH563" i="9"/>
  <c r="BG563" i="9"/>
  <c r="BF563" i="9"/>
  <c r="T563" i="9"/>
  <c r="R563" i="9"/>
  <c r="P563" i="9"/>
  <c r="BK563" i="9"/>
  <c r="J563" i="9"/>
  <c r="BE563" i="9" s="1"/>
  <c r="BI561" i="9"/>
  <c r="BH561" i="9"/>
  <c r="BG561" i="9"/>
  <c r="BF561" i="9"/>
  <c r="BE561" i="9"/>
  <c r="T561" i="9"/>
  <c r="R561" i="9"/>
  <c r="P561" i="9"/>
  <c r="BK561" i="9"/>
  <c r="J561" i="9"/>
  <c r="BI559" i="9"/>
  <c r="BH559" i="9"/>
  <c r="BG559" i="9"/>
  <c r="BF559" i="9"/>
  <c r="T559" i="9"/>
  <c r="R559" i="9"/>
  <c r="P559" i="9"/>
  <c r="BK559" i="9"/>
  <c r="J559" i="9"/>
  <c r="BE559" i="9" s="1"/>
  <c r="BI557" i="9"/>
  <c r="BH557" i="9"/>
  <c r="BG557" i="9"/>
  <c r="BF557" i="9"/>
  <c r="BE557" i="9"/>
  <c r="T557" i="9"/>
  <c r="R557" i="9"/>
  <c r="P557" i="9"/>
  <c r="BK557" i="9"/>
  <c r="J557" i="9"/>
  <c r="BI555" i="9"/>
  <c r="BH555" i="9"/>
  <c r="BG555" i="9"/>
  <c r="BF555" i="9"/>
  <c r="T555" i="9"/>
  <c r="R555" i="9"/>
  <c r="P555" i="9"/>
  <c r="BK555" i="9"/>
  <c r="J555" i="9"/>
  <c r="BE555" i="9" s="1"/>
  <c r="BI553" i="9"/>
  <c r="BH553" i="9"/>
  <c r="BG553" i="9"/>
  <c r="BF553" i="9"/>
  <c r="BE553" i="9"/>
  <c r="T553" i="9"/>
  <c r="R553" i="9"/>
  <c r="P553" i="9"/>
  <c r="BK553" i="9"/>
  <c r="J553" i="9"/>
  <c r="BI551" i="9"/>
  <c r="BH551" i="9"/>
  <c r="BG551" i="9"/>
  <c r="BF551" i="9"/>
  <c r="T551" i="9"/>
  <c r="R551" i="9"/>
  <c r="P551" i="9"/>
  <c r="BK551" i="9"/>
  <c r="J551" i="9"/>
  <c r="BE551" i="9" s="1"/>
  <c r="BI549" i="9"/>
  <c r="BH549" i="9"/>
  <c r="BG549" i="9"/>
  <c r="BF549" i="9"/>
  <c r="BE549" i="9"/>
  <c r="T549" i="9"/>
  <c r="R549" i="9"/>
  <c r="P549" i="9"/>
  <c r="BK549" i="9"/>
  <c r="J549" i="9"/>
  <c r="BI547" i="9"/>
  <c r="BH547" i="9"/>
  <c r="BG547" i="9"/>
  <c r="BF547" i="9"/>
  <c r="T547" i="9"/>
  <c r="R547" i="9"/>
  <c r="P547" i="9"/>
  <c r="BK547" i="9"/>
  <c r="J547" i="9"/>
  <c r="BE547" i="9" s="1"/>
  <c r="BI545" i="9"/>
  <c r="BH545" i="9"/>
  <c r="BG545" i="9"/>
  <c r="BF545" i="9"/>
  <c r="BE545" i="9"/>
  <c r="T545" i="9"/>
  <c r="R545" i="9"/>
  <c r="P545" i="9"/>
  <c r="BK545" i="9"/>
  <c r="J545" i="9"/>
  <c r="BI543" i="9"/>
  <c r="BH543" i="9"/>
  <c r="BG543" i="9"/>
  <c r="BF543" i="9"/>
  <c r="T543" i="9"/>
  <c r="R543" i="9"/>
  <c r="P543" i="9"/>
  <c r="BK543" i="9"/>
  <c r="J543" i="9"/>
  <c r="BE543" i="9" s="1"/>
  <c r="BI541" i="9"/>
  <c r="BH541" i="9"/>
  <c r="BG541" i="9"/>
  <c r="BF541" i="9"/>
  <c r="BE541" i="9"/>
  <c r="T541" i="9"/>
  <c r="R541" i="9"/>
  <c r="P541" i="9"/>
  <c r="BK541" i="9"/>
  <c r="J541" i="9"/>
  <c r="BI539" i="9"/>
  <c r="BH539" i="9"/>
  <c r="BG539" i="9"/>
  <c r="BF539" i="9"/>
  <c r="T539" i="9"/>
  <c r="R539" i="9"/>
  <c r="P539" i="9"/>
  <c r="BK539" i="9"/>
  <c r="J539" i="9"/>
  <c r="BE539" i="9" s="1"/>
  <c r="BI537" i="9"/>
  <c r="BH537" i="9"/>
  <c r="BG537" i="9"/>
  <c r="BF537" i="9"/>
  <c r="BE537" i="9"/>
  <c r="T537" i="9"/>
  <c r="R537" i="9"/>
  <c r="P537" i="9"/>
  <c r="BK537" i="9"/>
  <c r="J537" i="9"/>
  <c r="BI535" i="9"/>
  <c r="BH535" i="9"/>
  <c r="BG535" i="9"/>
  <c r="BF535" i="9"/>
  <c r="T535" i="9"/>
  <c r="R535" i="9"/>
  <c r="P535" i="9"/>
  <c r="BK535" i="9"/>
  <c r="J535" i="9"/>
  <c r="BE535" i="9" s="1"/>
  <c r="BI532" i="9"/>
  <c r="BH532" i="9"/>
  <c r="BG532" i="9"/>
  <c r="BF532" i="9"/>
  <c r="BE532" i="9"/>
  <c r="T532" i="9"/>
  <c r="R532" i="9"/>
  <c r="P532" i="9"/>
  <c r="BK532" i="9"/>
  <c r="J532" i="9"/>
  <c r="BI529" i="9"/>
  <c r="BH529" i="9"/>
  <c r="BG529" i="9"/>
  <c r="BF529" i="9"/>
  <c r="T529" i="9"/>
  <c r="R529" i="9"/>
  <c r="P529" i="9"/>
  <c r="BK529" i="9"/>
  <c r="J529" i="9"/>
  <c r="BE529" i="9" s="1"/>
  <c r="BI526" i="9"/>
  <c r="BH526" i="9"/>
  <c r="BG526" i="9"/>
  <c r="BF526" i="9"/>
  <c r="BE526" i="9"/>
  <c r="T526" i="9"/>
  <c r="R526" i="9"/>
  <c r="P526" i="9"/>
  <c r="BK526" i="9"/>
  <c r="J526" i="9"/>
  <c r="BI524" i="9"/>
  <c r="BH524" i="9"/>
  <c r="BG524" i="9"/>
  <c r="BF524" i="9"/>
  <c r="T524" i="9"/>
  <c r="R524" i="9"/>
  <c r="P524" i="9"/>
  <c r="BK524" i="9"/>
  <c r="J524" i="9"/>
  <c r="BE524" i="9" s="1"/>
  <c r="BI521" i="9"/>
  <c r="BH521" i="9"/>
  <c r="BG521" i="9"/>
  <c r="BF521" i="9"/>
  <c r="BE521" i="9"/>
  <c r="T521" i="9"/>
  <c r="R521" i="9"/>
  <c r="P521" i="9"/>
  <c r="BK521" i="9"/>
  <c r="J521" i="9"/>
  <c r="BI519" i="9"/>
  <c r="BH519" i="9"/>
  <c r="BG519" i="9"/>
  <c r="BF519" i="9"/>
  <c r="T519" i="9"/>
  <c r="R519" i="9"/>
  <c r="P519" i="9"/>
  <c r="BK519" i="9"/>
  <c r="J519" i="9"/>
  <c r="BE519" i="9" s="1"/>
  <c r="BI517" i="9"/>
  <c r="BH517" i="9"/>
  <c r="BG517" i="9"/>
  <c r="BF517" i="9"/>
  <c r="BE517" i="9"/>
  <c r="T517" i="9"/>
  <c r="R517" i="9"/>
  <c r="P517" i="9"/>
  <c r="BK517" i="9"/>
  <c r="J517" i="9"/>
  <c r="BI515" i="9"/>
  <c r="BH515" i="9"/>
  <c r="BG515" i="9"/>
  <c r="BF515" i="9"/>
  <c r="T515" i="9"/>
  <c r="R515" i="9"/>
  <c r="P515" i="9"/>
  <c r="BK515" i="9"/>
  <c r="J515" i="9"/>
  <c r="BE515" i="9" s="1"/>
  <c r="BI513" i="9"/>
  <c r="BH513" i="9"/>
  <c r="BG513" i="9"/>
  <c r="BF513" i="9"/>
  <c r="BE513" i="9"/>
  <c r="T513" i="9"/>
  <c r="R513" i="9"/>
  <c r="P513" i="9"/>
  <c r="BK513" i="9"/>
  <c r="J513" i="9"/>
  <c r="BI511" i="9"/>
  <c r="BH511" i="9"/>
  <c r="BG511" i="9"/>
  <c r="BF511" i="9"/>
  <c r="T511" i="9"/>
  <c r="R511" i="9"/>
  <c r="P511" i="9"/>
  <c r="BK511" i="9"/>
  <c r="J511" i="9"/>
  <c r="BE511" i="9" s="1"/>
  <c r="BI509" i="9"/>
  <c r="BH509" i="9"/>
  <c r="BG509" i="9"/>
  <c r="BF509" i="9"/>
  <c r="BE509" i="9"/>
  <c r="T509" i="9"/>
  <c r="R509" i="9"/>
  <c r="P509" i="9"/>
  <c r="BK509" i="9"/>
  <c r="J509" i="9"/>
  <c r="BI506" i="9"/>
  <c r="BH506" i="9"/>
  <c r="BG506" i="9"/>
  <c r="BF506" i="9"/>
  <c r="T506" i="9"/>
  <c r="R506" i="9"/>
  <c r="P506" i="9"/>
  <c r="BK506" i="9"/>
  <c r="J506" i="9"/>
  <c r="BE506" i="9" s="1"/>
  <c r="BI503" i="9"/>
  <c r="BH503" i="9"/>
  <c r="BG503" i="9"/>
  <c r="BF503" i="9"/>
  <c r="BE503" i="9"/>
  <c r="T503" i="9"/>
  <c r="R503" i="9"/>
  <c r="P503" i="9"/>
  <c r="BK503" i="9"/>
  <c r="J503" i="9"/>
  <c r="BI500" i="9"/>
  <c r="BH500" i="9"/>
  <c r="BG500" i="9"/>
  <c r="BF500" i="9"/>
  <c r="T500" i="9"/>
  <c r="R500" i="9"/>
  <c r="P500" i="9"/>
  <c r="BK500" i="9"/>
  <c r="J500" i="9"/>
  <c r="BE500" i="9" s="1"/>
  <c r="BI497" i="9"/>
  <c r="BH497" i="9"/>
  <c r="BG497" i="9"/>
  <c r="BF497" i="9"/>
  <c r="T497" i="9"/>
  <c r="R497" i="9"/>
  <c r="P497" i="9"/>
  <c r="BK497" i="9"/>
  <c r="J497" i="9"/>
  <c r="BE497" i="9" s="1"/>
  <c r="BI495" i="9"/>
  <c r="BH495" i="9"/>
  <c r="BG495" i="9"/>
  <c r="BF495" i="9"/>
  <c r="T495" i="9"/>
  <c r="R495" i="9"/>
  <c r="P495" i="9"/>
  <c r="BK495" i="9"/>
  <c r="J495" i="9"/>
  <c r="BE495" i="9" s="1"/>
  <c r="BI493" i="9"/>
  <c r="BH493" i="9"/>
  <c r="BG493" i="9"/>
  <c r="BF493" i="9"/>
  <c r="T493" i="9"/>
  <c r="R493" i="9"/>
  <c r="P493" i="9"/>
  <c r="BK493" i="9"/>
  <c r="J493" i="9"/>
  <c r="BE493" i="9" s="1"/>
  <c r="BI491" i="9"/>
  <c r="BH491" i="9"/>
  <c r="BG491" i="9"/>
  <c r="BF491" i="9"/>
  <c r="T491" i="9"/>
  <c r="R491" i="9"/>
  <c r="P491" i="9"/>
  <c r="BK491" i="9"/>
  <c r="J491" i="9"/>
  <c r="BE491" i="9" s="1"/>
  <c r="BI489" i="9"/>
  <c r="BH489" i="9"/>
  <c r="BG489" i="9"/>
  <c r="BF489" i="9"/>
  <c r="T489" i="9"/>
  <c r="R489" i="9"/>
  <c r="P489" i="9"/>
  <c r="BK489" i="9"/>
  <c r="J489" i="9"/>
  <c r="BE489" i="9" s="1"/>
  <c r="BI487" i="9"/>
  <c r="BH487" i="9"/>
  <c r="BG487" i="9"/>
  <c r="BF487" i="9"/>
  <c r="T487" i="9"/>
  <c r="R487" i="9"/>
  <c r="P487" i="9"/>
  <c r="BK487" i="9"/>
  <c r="J487" i="9"/>
  <c r="BE487" i="9" s="1"/>
  <c r="BI485" i="9"/>
  <c r="BH485" i="9"/>
  <c r="BG485" i="9"/>
  <c r="BF485" i="9"/>
  <c r="T485" i="9"/>
  <c r="R485" i="9"/>
  <c r="P485" i="9"/>
  <c r="BK485" i="9"/>
  <c r="J485" i="9"/>
  <c r="BE485" i="9" s="1"/>
  <c r="BI483" i="9"/>
  <c r="BH483" i="9"/>
  <c r="BG483" i="9"/>
  <c r="BF483" i="9"/>
  <c r="T483" i="9"/>
  <c r="R483" i="9"/>
  <c r="P483" i="9"/>
  <c r="BK483" i="9"/>
  <c r="J483" i="9"/>
  <c r="BE483" i="9" s="1"/>
  <c r="BI481" i="9"/>
  <c r="BH481" i="9"/>
  <c r="BG481" i="9"/>
  <c r="BF481" i="9"/>
  <c r="T481" i="9"/>
  <c r="R481" i="9"/>
  <c r="P481" i="9"/>
  <c r="BK481" i="9"/>
  <c r="J481" i="9"/>
  <c r="BE481" i="9" s="1"/>
  <c r="BI479" i="9"/>
  <c r="BH479" i="9"/>
  <c r="BG479" i="9"/>
  <c r="BF479" i="9"/>
  <c r="T479" i="9"/>
  <c r="R479" i="9"/>
  <c r="P479" i="9"/>
  <c r="BK479" i="9"/>
  <c r="J479" i="9"/>
  <c r="BE479" i="9" s="1"/>
  <c r="BI476" i="9"/>
  <c r="BH476" i="9"/>
  <c r="BG476" i="9"/>
  <c r="BF476" i="9"/>
  <c r="T476" i="9"/>
  <c r="R476" i="9"/>
  <c r="P476" i="9"/>
  <c r="BK476" i="9"/>
  <c r="J476" i="9"/>
  <c r="BE476" i="9" s="1"/>
  <c r="BI474" i="9"/>
  <c r="BH474" i="9"/>
  <c r="BG474" i="9"/>
  <c r="BF474" i="9"/>
  <c r="T474" i="9"/>
  <c r="R474" i="9"/>
  <c r="P474" i="9"/>
  <c r="BK474" i="9"/>
  <c r="J474" i="9"/>
  <c r="BE474" i="9" s="1"/>
  <c r="BI472" i="9"/>
  <c r="BH472" i="9"/>
  <c r="BG472" i="9"/>
  <c r="BF472" i="9"/>
  <c r="T472" i="9"/>
  <c r="R472" i="9"/>
  <c r="P472" i="9"/>
  <c r="BK472" i="9"/>
  <c r="J472" i="9"/>
  <c r="BE472" i="9" s="1"/>
  <c r="BI470" i="9"/>
  <c r="BH470" i="9"/>
  <c r="BG470" i="9"/>
  <c r="BF470" i="9"/>
  <c r="T470" i="9"/>
  <c r="R470" i="9"/>
  <c r="P470" i="9"/>
  <c r="BK470" i="9"/>
  <c r="J470" i="9"/>
  <c r="BE470" i="9" s="1"/>
  <c r="BI468" i="9"/>
  <c r="BH468" i="9"/>
  <c r="BG468" i="9"/>
  <c r="BF468" i="9"/>
  <c r="T468" i="9"/>
  <c r="R468" i="9"/>
  <c r="P468" i="9"/>
  <c r="BK468" i="9"/>
  <c r="J468" i="9"/>
  <c r="BE468" i="9" s="1"/>
  <c r="BI466" i="9"/>
  <c r="BH466" i="9"/>
  <c r="BG466" i="9"/>
  <c r="BF466" i="9"/>
  <c r="T466" i="9"/>
  <c r="R466" i="9"/>
  <c r="P466" i="9"/>
  <c r="BK466" i="9"/>
  <c r="J466" i="9"/>
  <c r="BE466" i="9" s="1"/>
  <c r="BI464" i="9"/>
  <c r="BH464" i="9"/>
  <c r="BG464" i="9"/>
  <c r="BF464" i="9"/>
  <c r="T464" i="9"/>
  <c r="R464" i="9"/>
  <c r="P464" i="9"/>
  <c r="BK464" i="9"/>
  <c r="J464" i="9"/>
  <c r="BE464" i="9" s="1"/>
  <c r="BI462" i="9"/>
  <c r="BH462" i="9"/>
  <c r="BG462" i="9"/>
  <c r="BF462" i="9"/>
  <c r="T462" i="9"/>
  <c r="R462" i="9"/>
  <c r="P462" i="9"/>
  <c r="BK462" i="9"/>
  <c r="J462" i="9"/>
  <c r="BE462" i="9" s="1"/>
  <c r="BI460" i="9"/>
  <c r="BH460" i="9"/>
  <c r="BG460" i="9"/>
  <c r="BF460" i="9"/>
  <c r="T460" i="9"/>
  <c r="R460" i="9"/>
  <c r="P460" i="9"/>
  <c r="BK460" i="9"/>
  <c r="J460" i="9"/>
  <c r="BE460" i="9" s="1"/>
  <c r="BI458" i="9"/>
  <c r="BH458" i="9"/>
  <c r="BG458" i="9"/>
  <c r="BF458" i="9"/>
  <c r="T458" i="9"/>
  <c r="R458" i="9"/>
  <c r="P458" i="9"/>
  <c r="BK458" i="9"/>
  <c r="J458" i="9"/>
  <c r="BE458" i="9" s="1"/>
  <c r="BI455" i="9"/>
  <c r="BH455" i="9"/>
  <c r="BG455" i="9"/>
  <c r="BF455" i="9"/>
  <c r="BE455" i="9"/>
  <c r="T455" i="9"/>
  <c r="R455" i="9"/>
  <c r="P455" i="9"/>
  <c r="BK455" i="9"/>
  <c r="J455" i="9"/>
  <c r="BI453" i="9"/>
  <c r="BH453" i="9"/>
  <c r="BG453" i="9"/>
  <c r="BF453" i="9"/>
  <c r="T453" i="9"/>
  <c r="R453" i="9"/>
  <c r="P453" i="9"/>
  <c r="BK453" i="9"/>
  <c r="J453" i="9"/>
  <c r="BE453" i="9" s="1"/>
  <c r="BI451" i="9"/>
  <c r="BH451" i="9"/>
  <c r="BG451" i="9"/>
  <c r="BF451" i="9"/>
  <c r="BE451" i="9"/>
  <c r="T451" i="9"/>
  <c r="R451" i="9"/>
  <c r="P451" i="9"/>
  <c r="BK451" i="9"/>
  <c r="J451" i="9"/>
  <c r="BI448" i="9"/>
  <c r="BH448" i="9"/>
  <c r="BG448" i="9"/>
  <c r="BF448" i="9"/>
  <c r="T448" i="9"/>
  <c r="R448" i="9"/>
  <c r="P448" i="9"/>
  <c r="BK448" i="9"/>
  <c r="J448" i="9"/>
  <c r="BE448" i="9" s="1"/>
  <c r="BI445" i="9"/>
  <c r="BH445" i="9"/>
  <c r="BG445" i="9"/>
  <c r="BF445" i="9"/>
  <c r="BE445" i="9"/>
  <c r="T445" i="9"/>
  <c r="R445" i="9"/>
  <c r="P445" i="9"/>
  <c r="BK445" i="9"/>
  <c r="J445" i="9"/>
  <c r="BI442" i="9"/>
  <c r="BH442" i="9"/>
  <c r="BG442" i="9"/>
  <c r="BF442" i="9"/>
  <c r="T442" i="9"/>
  <c r="R442" i="9"/>
  <c r="P442" i="9"/>
  <c r="BK442" i="9"/>
  <c r="J442" i="9"/>
  <c r="BE442" i="9" s="1"/>
  <c r="BI439" i="9"/>
  <c r="BH439" i="9"/>
  <c r="BG439" i="9"/>
  <c r="BF439" i="9"/>
  <c r="T439" i="9"/>
  <c r="R439" i="9"/>
  <c r="P439" i="9"/>
  <c r="BK439" i="9"/>
  <c r="J439" i="9"/>
  <c r="BE439" i="9" s="1"/>
  <c r="BI437" i="9"/>
  <c r="BH437" i="9"/>
  <c r="BG437" i="9"/>
  <c r="BF437" i="9"/>
  <c r="T437" i="9"/>
  <c r="R437" i="9"/>
  <c r="P437" i="9"/>
  <c r="BK437" i="9"/>
  <c r="J437" i="9"/>
  <c r="BE437" i="9" s="1"/>
  <c r="BI435" i="9"/>
  <c r="BH435" i="9"/>
  <c r="BG435" i="9"/>
  <c r="BF435" i="9"/>
  <c r="T435" i="9"/>
  <c r="R435" i="9"/>
  <c r="P435" i="9"/>
  <c r="BK435" i="9"/>
  <c r="J435" i="9"/>
  <c r="BE435" i="9" s="1"/>
  <c r="BI433" i="9"/>
  <c r="BH433" i="9"/>
  <c r="BG433" i="9"/>
  <c r="BF433" i="9"/>
  <c r="T433" i="9"/>
  <c r="R433" i="9"/>
  <c r="P433" i="9"/>
  <c r="BK433" i="9"/>
  <c r="J433" i="9"/>
  <c r="BE433" i="9" s="1"/>
  <c r="BI431" i="9"/>
  <c r="BH431" i="9"/>
  <c r="BG431" i="9"/>
  <c r="BF431" i="9"/>
  <c r="T431" i="9"/>
  <c r="R431" i="9"/>
  <c r="P431" i="9"/>
  <c r="BK431" i="9"/>
  <c r="J431" i="9"/>
  <c r="BE431" i="9" s="1"/>
  <c r="BI429" i="9"/>
  <c r="BH429" i="9"/>
  <c r="BG429" i="9"/>
  <c r="BF429" i="9"/>
  <c r="T429" i="9"/>
  <c r="R429" i="9"/>
  <c r="P429" i="9"/>
  <c r="BK429" i="9"/>
  <c r="J429" i="9"/>
  <c r="BE429" i="9" s="1"/>
  <c r="BI427" i="9"/>
  <c r="BH427" i="9"/>
  <c r="BG427" i="9"/>
  <c r="BF427" i="9"/>
  <c r="BE427" i="9"/>
  <c r="T427" i="9"/>
  <c r="R427" i="9"/>
  <c r="P427" i="9"/>
  <c r="BK427" i="9"/>
  <c r="J427" i="9"/>
  <c r="BI425" i="9"/>
  <c r="BH425" i="9"/>
  <c r="BG425" i="9"/>
  <c r="BF425" i="9"/>
  <c r="T425" i="9"/>
  <c r="R425" i="9"/>
  <c r="P425" i="9"/>
  <c r="BK425" i="9"/>
  <c r="J425" i="9"/>
  <c r="BE425" i="9" s="1"/>
  <c r="BI422" i="9"/>
  <c r="BH422" i="9"/>
  <c r="BG422" i="9"/>
  <c r="BF422" i="9"/>
  <c r="BE422" i="9"/>
  <c r="T422" i="9"/>
  <c r="R422" i="9"/>
  <c r="P422" i="9"/>
  <c r="BK422" i="9"/>
  <c r="J422" i="9"/>
  <c r="BI419" i="9"/>
  <c r="BH419" i="9"/>
  <c r="BG419" i="9"/>
  <c r="BF419" i="9"/>
  <c r="T419" i="9"/>
  <c r="R419" i="9"/>
  <c r="P419" i="9"/>
  <c r="BK419" i="9"/>
  <c r="J419" i="9"/>
  <c r="BE419" i="9" s="1"/>
  <c r="BI416" i="9"/>
  <c r="BH416" i="9"/>
  <c r="BG416" i="9"/>
  <c r="BF416" i="9"/>
  <c r="BE416" i="9"/>
  <c r="T416" i="9"/>
  <c r="R416" i="9"/>
  <c r="P416" i="9"/>
  <c r="BK416" i="9"/>
  <c r="J416" i="9"/>
  <c r="BI413" i="9"/>
  <c r="BH413" i="9"/>
  <c r="BG413" i="9"/>
  <c r="BF413" i="9"/>
  <c r="T413" i="9"/>
  <c r="R413" i="9"/>
  <c r="P413" i="9"/>
  <c r="BK413" i="9"/>
  <c r="J413" i="9"/>
  <c r="BE413" i="9" s="1"/>
  <c r="BI411" i="9"/>
  <c r="BH411" i="9"/>
  <c r="BG411" i="9"/>
  <c r="BF411" i="9"/>
  <c r="T411" i="9"/>
  <c r="R411" i="9"/>
  <c r="P411" i="9"/>
  <c r="BK411" i="9"/>
  <c r="J411" i="9"/>
  <c r="BE411" i="9" s="1"/>
  <c r="BI409" i="9"/>
  <c r="BH409" i="9"/>
  <c r="BG409" i="9"/>
  <c r="BF409" i="9"/>
  <c r="T409" i="9"/>
  <c r="R409" i="9"/>
  <c r="P409" i="9"/>
  <c r="BK409" i="9"/>
  <c r="J409" i="9"/>
  <c r="BE409" i="9" s="1"/>
  <c r="BI407" i="9"/>
  <c r="BH407" i="9"/>
  <c r="BG407" i="9"/>
  <c r="BF407" i="9"/>
  <c r="BE407" i="9"/>
  <c r="T407" i="9"/>
  <c r="R407" i="9"/>
  <c r="P407" i="9"/>
  <c r="BK407" i="9"/>
  <c r="J407" i="9"/>
  <c r="BI405" i="9"/>
  <c r="BH405" i="9"/>
  <c r="BG405" i="9"/>
  <c r="BF405" i="9"/>
  <c r="T405" i="9"/>
  <c r="R405" i="9"/>
  <c r="P405" i="9"/>
  <c r="BK405" i="9"/>
  <c r="J405" i="9"/>
  <c r="BE405" i="9" s="1"/>
  <c r="BI403" i="9"/>
  <c r="BH403" i="9"/>
  <c r="BG403" i="9"/>
  <c r="BF403" i="9"/>
  <c r="BE403" i="9"/>
  <c r="T403" i="9"/>
  <c r="R403" i="9"/>
  <c r="P403" i="9"/>
  <c r="BK403" i="9"/>
  <c r="J403" i="9"/>
  <c r="BI401" i="9"/>
  <c r="BH401" i="9"/>
  <c r="BG401" i="9"/>
  <c r="BF401" i="9"/>
  <c r="T401" i="9"/>
  <c r="R401" i="9"/>
  <c r="P401" i="9"/>
  <c r="BK401" i="9"/>
  <c r="J401" i="9"/>
  <c r="BE401" i="9" s="1"/>
  <c r="BI399" i="9"/>
  <c r="BH399" i="9"/>
  <c r="BG399" i="9"/>
  <c r="BF399" i="9"/>
  <c r="BE399" i="9"/>
  <c r="T399" i="9"/>
  <c r="R399" i="9"/>
  <c r="P399" i="9"/>
  <c r="BK399" i="9"/>
  <c r="J399" i="9"/>
  <c r="BI397" i="9"/>
  <c r="BH397" i="9"/>
  <c r="BG397" i="9"/>
  <c r="BF397" i="9"/>
  <c r="T397" i="9"/>
  <c r="R397" i="9"/>
  <c r="P397" i="9"/>
  <c r="BK397" i="9"/>
  <c r="J397" i="9"/>
  <c r="BE397" i="9" s="1"/>
  <c r="BI395" i="9"/>
  <c r="BH395" i="9"/>
  <c r="BG395" i="9"/>
  <c r="BF395" i="9"/>
  <c r="BE395" i="9"/>
  <c r="T395" i="9"/>
  <c r="R395" i="9"/>
  <c r="P395" i="9"/>
  <c r="BK395" i="9"/>
  <c r="J395" i="9"/>
  <c r="BI393" i="9"/>
  <c r="BH393" i="9"/>
  <c r="BG393" i="9"/>
  <c r="BF393" i="9"/>
  <c r="T393" i="9"/>
  <c r="R393" i="9"/>
  <c r="P393" i="9"/>
  <c r="BK393" i="9"/>
  <c r="J393" i="9"/>
  <c r="BE393" i="9" s="1"/>
  <c r="BI391" i="9"/>
  <c r="BH391" i="9"/>
  <c r="BG391" i="9"/>
  <c r="BF391" i="9"/>
  <c r="BE391" i="9"/>
  <c r="T391" i="9"/>
  <c r="R391" i="9"/>
  <c r="P391" i="9"/>
  <c r="BK391" i="9"/>
  <c r="J391" i="9"/>
  <c r="BI389" i="9"/>
  <c r="BH389" i="9"/>
  <c r="BG389" i="9"/>
  <c r="BF389" i="9"/>
  <c r="T389" i="9"/>
  <c r="R389" i="9"/>
  <c r="P389" i="9"/>
  <c r="BK389" i="9"/>
  <c r="J389" i="9"/>
  <c r="BE389" i="9" s="1"/>
  <c r="BI387" i="9"/>
  <c r="BH387" i="9"/>
  <c r="BG387" i="9"/>
  <c r="BF387" i="9"/>
  <c r="BE387" i="9"/>
  <c r="T387" i="9"/>
  <c r="R387" i="9"/>
  <c r="P387" i="9"/>
  <c r="BK387" i="9"/>
  <c r="J387" i="9"/>
  <c r="BI385" i="9"/>
  <c r="BH385" i="9"/>
  <c r="BG385" i="9"/>
  <c r="BF385" i="9"/>
  <c r="T385" i="9"/>
  <c r="R385" i="9"/>
  <c r="P385" i="9"/>
  <c r="BK385" i="9"/>
  <c r="J385" i="9"/>
  <c r="BE385" i="9" s="1"/>
  <c r="BI382" i="9"/>
  <c r="BH382" i="9"/>
  <c r="BG382" i="9"/>
  <c r="BF382" i="9"/>
  <c r="BE382" i="9"/>
  <c r="T382" i="9"/>
  <c r="R382" i="9"/>
  <c r="P382" i="9"/>
  <c r="BK382" i="9"/>
  <c r="J382" i="9"/>
  <c r="BI380" i="9"/>
  <c r="BH380" i="9"/>
  <c r="BG380" i="9"/>
  <c r="BF380" i="9"/>
  <c r="T380" i="9"/>
  <c r="R380" i="9"/>
  <c r="P380" i="9"/>
  <c r="BK380" i="9"/>
  <c r="J380" i="9"/>
  <c r="BE380" i="9" s="1"/>
  <c r="BI377" i="9"/>
  <c r="BH377" i="9"/>
  <c r="BG377" i="9"/>
  <c r="BF377" i="9"/>
  <c r="BE377" i="9"/>
  <c r="T377" i="9"/>
  <c r="R377" i="9"/>
  <c r="P377" i="9"/>
  <c r="P376" i="9" s="1"/>
  <c r="BK377" i="9"/>
  <c r="BK376" i="9" s="1"/>
  <c r="J376" i="9" s="1"/>
  <c r="J72" i="9" s="1"/>
  <c r="J377" i="9"/>
  <c r="BI374" i="9"/>
  <c r="BH374" i="9"/>
  <c r="BG374" i="9"/>
  <c r="BF374" i="9"/>
  <c r="T374" i="9"/>
  <c r="R374" i="9"/>
  <c r="P374" i="9"/>
  <c r="BK374" i="9"/>
  <c r="J374" i="9"/>
  <c r="BE374" i="9" s="1"/>
  <c r="BI372" i="9"/>
  <c r="BH372" i="9"/>
  <c r="BG372" i="9"/>
  <c r="BF372" i="9"/>
  <c r="T372" i="9"/>
  <c r="R372" i="9"/>
  <c r="P372" i="9"/>
  <c r="BK372" i="9"/>
  <c r="J372" i="9"/>
  <c r="BE372" i="9" s="1"/>
  <c r="BI370" i="9"/>
  <c r="BH370" i="9"/>
  <c r="BG370" i="9"/>
  <c r="BF370" i="9"/>
  <c r="T370" i="9"/>
  <c r="R370" i="9"/>
  <c r="P370" i="9"/>
  <c r="BK370" i="9"/>
  <c r="J370" i="9"/>
  <c r="BE370" i="9" s="1"/>
  <c r="BI368" i="9"/>
  <c r="BH368" i="9"/>
  <c r="BG368" i="9"/>
  <c r="BF368" i="9"/>
  <c r="T368" i="9"/>
  <c r="R368" i="9"/>
  <c r="P368" i="9"/>
  <c r="BK368" i="9"/>
  <c r="J368" i="9"/>
  <c r="BE368" i="9" s="1"/>
  <c r="BI366" i="9"/>
  <c r="BH366" i="9"/>
  <c r="BG366" i="9"/>
  <c r="BF366" i="9"/>
  <c r="T366" i="9"/>
  <c r="R366" i="9"/>
  <c r="P366" i="9"/>
  <c r="BK366" i="9"/>
  <c r="J366" i="9"/>
  <c r="BE366" i="9" s="1"/>
  <c r="BI364" i="9"/>
  <c r="BH364" i="9"/>
  <c r="BG364" i="9"/>
  <c r="BF364" i="9"/>
  <c r="T364" i="9"/>
  <c r="R364" i="9"/>
  <c r="P364" i="9"/>
  <c r="BK364" i="9"/>
  <c r="J364" i="9"/>
  <c r="BE364" i="9" s="1"/>
  <c r="BI362" i="9"/>
  <c r="BH362" i="9"/>
  <c r="BG362" i="9"/>
  <c r="BF362" i="9"/>
  <c r="T362" i="9"/>
  <c r="R362" i="9"/>
  <c r="P362" i="9"/>
  <c r="BK362" i="9"/>
  <c r="J362" i="9"/>
  <c r="BE362" i="9" s="1"/>
  <c r="BI360" i="9"/>
  <c r="BH360" i="9"/>
  <c r="BG360" i="9"/>
  <c r="BF360" i="9"/>
  <c r="T360" i="9"/>
  <c r="R360" i="9"/>
  <c r="P360" i="9"/>
  <c r="BK360" i="9"/>
  <c r="J360" i="9"/>
  <c r="BE360" i="9" s="1"/>
  <c r="BI358" i="9"/>
  <c r="BH358" i="9"/>
  <c r="BG358" i="9"/>
  <c r="BF358" i="9"/>
  <c r="BE358" i="9"/>
  <c r="T358" i="9"/>
  <c r="R358" i="9"/>
  <c r="P358" i="9"/>
  <c r="BK358" i="9"/>
  <c r="J358" i="9"/>
  <c r="BI356" i="9"/>
  <c r="BH356" i="9"/>
  <c r="BG356" i="9"/>
  <c r="BF356" i="9"/>
  <c r="T356" i="9"/>
  <c r="R356" i="9"/>
  <c r="P356" i="9"/>
  <c r="BK356" i="9"/>
  <c r="J356" i="9"/>
  <c r="BE356" i="9" s="1"/>
  <c r="BI354" i="9"/>
  <c r="BH354" i="9"/>
  <c r="BG354" i="9"/>
  <c r="BF354" i="9"/>
  <c r="BE354" i="9"/>
  <c r="T354" i="9"/>
  <c r="R354" i="9"/>
  <c r="P354" i="9"/>
  <c r="BK354" i="9"/>
  <c r="J354" i="9"/>
  <c r="BI352" i="9"/>
  <c r="BH352" i="9"/>
  <c r="BG352" i="9"/>
  <c r="BF352" i="9"/>
  <c r="T352" i="9"/>
  <c r="R352" i="9"/>
  <c r="P352" i="9"/>
  <c r="BK352" i="9"/>
  <c r="J352" i="9"/>
  <c r="BE352" i="9" s="1"/>
  <c r="BI350" i="9"/>
  <c r="BH350" i="9"/>
  <c r="BG350" i="9"/>
  <c r="BF350" i="9"/>
  <c r="BE350" i="9"/>
  <c r="T350" i="9"/>
  <c r="R350" i="9"/>
  <c r="P350" i="9"/>
  <c r="BK350" i="9"/>
  <c r="J350" i="9"/>
  <c r="BI348" i="9"/>
  <c r="BH348" i="9"/>
  <c r="BG348" i="9"/>
  <c r="BF348" i="9"/>
  <c r="T348" i="9"/>
  <c r="R348" i="9"/>
  <c r="P348" i="9"/>
  <c r="BK348" i="9"/>
  <c r="J348" i="9"/>
  <c r="BE348" i="9" s="1"/>
  <c r="BI346" i="9"/>
  <c r="BH346" i="9"/>
  <c r="BG346" i="9"/>
  <c r="BF346" i="9"/>
  <c r="BE346" i="9"/>
  <c r="T346" i="9"/>
  <c r="R346" i="9"/>
  <c r="P346" i="9"/>
  <c r="BK346" i="9"/>
  <c r="J346" i="9"/>
  <c r="BI344" i="9"/>
  <c r="BH344" i="9"/>
  <c r="BG344" i="9"/>
  <c r="BF344" i="9"/>
  <c r="T344" i="9"/>
  <c r="R344" i="9"/>
  <c r="P344" i="9"/>
  <c r="BK344" i="9"/>
  <c r="J344" i="9"/>
  <c r="BE344" i="9" s="1"/>
  <c r="BI342" i="9"/>
  <c r="BH342" i="9"/>
  <c r="BG342" i="9"/>
  <c r="BF342" i="9"/>
  <c r="BE342" i="9"/>
  <c r="T342" i="9"/>
  <c r="R342" i="9"/>
  <c r="P342" i="9"/>
  <c r="BK342" i="9"/>
  <c r="J342" i="9"/>
  <c r="BI340" i="9"/>
  <c r="BH340" i="9"/>
  <c r="BG340" i="9"/>
  <c r="BF340" i="9"/>
  <c r="T340" i="9"/>
  <c r="R340" i="9"/>
  <c r="P340" i="9"/>
  <c r="BK340" i="9"/>
  <c r="J340" i="9"/>
  <c r="BE340" i="9" s="1"/>
  <c r="BI337" i="9"/>
  <c r="BH337" i="9"/>
  <c r="BG337" i="9"/>
  <c r="BF337" i="9"/>
  <c r="BE337" i="9"/>
  <c r="T337" i="9"/>
  <c r="R337" i="9"/>
  <c r="P337" i="9"/>
  <c r="BK337" i="9"/>
  <c r="J337" i="9"/>
  <c r="BI335" i="9"/>
  <c r="BH335" i="9"/>
  <c r="BG335" i="9"/>
  <c r="BF335" i="9"/>
  <c r="T335" i="9"/>
  <c r="R335" i="9"/>
  <c r="P335" i="9"/>
  <c r="BK335" i="9"/>
  <c r="J335" i="9"/>
  <c r="BE335" i="9" s="1"/>
  <c r="BI332" i="9"/>
  <c r="BH332" i="9"/>
  <c r="BG332" i="9"/>
  <c r="BF332" i="9"/>
  <c r="BE332" i="9"/>
  <c r="T332" i="9"/>
  <c r="R332" i="9"/>
  <c r="P332" i="9"/>
  <c r="BK332" i="9"/>
  <c r="J332" i="9"/>
  <c r="BI329" i="9"/>
  <c r="BH329" i="9"/>
  <c r="BG329" i="9"/>
  <c r="BF329" i="9"/>
  <c r="T329" i="9"/>
  <c r="R329" i="9"/>
  <c r="P329" i="9"/>
  <c r="BK329" i="9"/>
  <c r="J329" i="9"/>
  <c r="BE329" i="9" s="1"/>
  <c r="BI327" i="9"/>
  <c r="BH327" i="9"/>
  <c r="BG327" i="9"/>
  <c r="BF327" i="9"/>
  <c r="T327" i="9"/>
  <c r="R327" i="9"/>
  <c r="P327" i="9"/>
  <c r="BK327" i="9"/>
  <c r="J327" i="9"/>
  <c r="BE327" i="9" s="1"/>
  <c r="BI325" i="9"/>
  <c r="BH325" i="9"/>
  <c r="BG325" i="9"/>
  <c r="BF325" i="9"/>
  <c r="T325" i="9"/>
  <c r="R325" i="9"/>
  <c r="P325" i="9"/>
  <c r="BK325" i="9"/>
  <c r="J325" i="9"/>
  <c r="BE325" i="9" s="1"/>
  <c r="BI323" i="9"/>
  <c r="BH323" i="9"/>
  <c r="BG323" i="9"/>
  <c r="BF323" i="9"/>
  <c r="T323" i="9"/>
  <c r="R323" i="9"/>
  <c r="P323" i="9"/>
  <c r="BK323" i="9"/>
  <c r="J323" i="9"/>
  <c r="BE323" i="9" s="1"/>
  <c r="BI321" i="9"/>
  <c r="BH321" i="9"/>
  <c r="BG321" i="9"/>
  <c r="BF321" i="9"/>
  <c r="T321" i="9"/>
  <c r="R321" i="9"/>
  <c r="P321" i="9"/>
  <c r="BK321" i="9"/>
  <c r="J321" i="9"/>
  <c r="BE321" i="9" s="1"/>
  <c r="BI319" i="9"/>
  <c r="BH319" i="9"/>
  <c r="BG319" i="9"/>
  <c r="BF319" i="9"/>
  <c r="T319" i="9"/>
  <c r="R319" i="9"/>
  <c r="P319" i="9"/>
  <c r="BK319" i="9"/>
  <c r="J319" i="9"/>
  <c r="BE319" i="9" s="1"/>
  <c r="BI317" i="9"/>
  <c r="BH317" i="9"/>
  <c r="BG317" i="9"/>
  <c r="BF317" i="9"/>
  <c r="T317" i="9"/>
  <c r="R317" i="9"/>
  <c r="P317" i="9"/>
  <c r="BK317" i="9"/>
  <c r="J317" i="9"/>
  <c r="BE317" i="9" s="1"/>
  <c r="BI315" i="9"/>
  <c r="BH315" i="9"/>
  <c r="BG315" i="9"/>
  <c r="BF315" i="9"/>
  <c r="T315" i="9"/>
  <c r="R315" i="9"/>
  <c r="P315" i="9"/>
  <c r="BK315" i="9"/>
  <c r="J315" i="9"/>
  <c r="BE315" i="9" s="1"/>
  <c r="BI313" i="9"/>
  <c r="BH313" i="9"/>
  <c r="BG313" i="9"/>
  <c r="BF313" i="9"/>
  <c r="BE313" i="9"/>
  <c r="T313" i="9"/>
  <c r="R313" i="9"/>
  <c r="P313" i="9"/>
  <c r="BK313" i="9"/>
  <c r="J313" i="9"/>
  <c r="BI310" i="9"/>
  <c r="BH310" i="9"/>
  <c r="BG310" i="9"/>
  <c r="BF310" i="9"/>
  <c r="T310" i="9"/>
  <c r="R310" i="9"/>
  <c r="R309" i="9" s="1"/>
  <c r="P310" i="9"/>
  <c r="BK310" i="9"/>
  <c r="J310" i="9"/>
  <c r="BE310" i="9" s="1"/>
  <c r="BI307" i="9"/>
  <c r="BH307" i="9"/>
  <c r="BG307" i="9"/>
  <c r="BF307" i="9"/>
  <c r="T307" i="9"/>
  <c r="R307" i="9"/>
  <c r="P307" i="9"/>
  <c r="BK307" i="9"/>
  <c r="J307" i="9"/>
  <c r="BE307" i="9" s="1"/>
  <c r="BI305" i="9"/>
  <c r="BH305" i="9"/>
  <c r="BG305" i="9"/>
  <c r="BF305" i="9"/>
  <c r="T305" i="9"/>
  <c r="R305" i="9"/>
  <c r="P305" i="9"/>
  <c r="BK305" i="9"/>
  <c r="J305" i="9"/>
  <c r="BE305" i="9" s="1"/>
  <c r="BI303" i="9"/>
  <c r="BH303" i="9"/>
  <c r="BG303" i="9"/>
  <c r="BF303" i="9"/>
  <c r="T303" i="9"/>
  <c r="R303" i="9"/>
  <c r="P303" i="9"/>
  <c r="BK303" i="9"/>
  <c r="J303" i="9"/>
  <c r="BE303" i="9" s="1"/>
  <c r="BI301" i="9"/>
  <c r="BH301" i="9"/>
  <c r="BG301" i="9"/>
  <c r="BF301" i="9"/>
  <c r="T301" i="9"/>
  <c r="R301" i="9"/>
  <c r="P301" i="9"/>
  <c r="BK301" i="9"/>
  <c r="J301" i="9"/>
  <c r="BE301" i="9" s="1"/>
  <c r="BI299" i="9"/>
  <c r="BH299" i="9"/>
  <c r="BG299" i="9"/>
  <c r="BF299" i="9"/>
  <c r="BE299" i="9"/>
  <c r="T299" i="9"/>
  <c r="R299" i="9"/>
  <c r="P299" i="9"/>
  <c r="BK299" i="9"/>
  <c r="J299" i="9"/>
  <c r="BI297" i="9"/>
  <c r="BH297" i="9"/>
  <c r="BG297" i="9"/>
  <c r="BF297" i="9"/>
  <c r="T297" i="9"/>
  <c r="R297" i="9"/>
  <c r="P297" i="9"/>
  <c r="BK297" i="9"/>
  <c r="J297" i="9"/>
  <c r="BE297" i="9" s="1"/>
  <c r="BI295" i="9"/>
  <c r="BH295" i="9"/>
  <c r="BG295" i="9"/>
  <c r="BF295" i="9"/>
  <c r="BE295" i="9"/>
  <c r="T295" i="9"/>
  <c r="R295" i="9"/>
  <c r="P295" i="9"/>
  <c r="BK295" i="9"/>
  <c r="J295" i="9"/>
  <c r="BI293" i="9"/>
  <c r="BH293" i="9"/>
  <c r="BG293" i="9"/>
  <c r="BF293" i="9"/>
  <c r="T293" i="9"/>
  <c r="R293" i="9"/>
  <c r="P293" i="9"/>
  <c r="BK293" i="9"/>
  <c r="J293" i="9"/>
  <c r="BE293" i="9" s="1"/>
  <c r="BI291" i="9"/>
  <c r="BH291" i="9"/>
  <c r="BG291" i="9"/>
  <c r="BF291" i="9"/>
  <c r="BE291" i="9"/>
  <c r="T291" i="9"/>
  <c r="R291" i="9"/>
  <c r="P291" i="9"/>
  <c r="BK291" i="9"/>
  <c r="J291" i="9"/>
  <c r="BI289" i="9"/>
  <c r="BH289" i="9"/>
  <c r="BG289" i="9"/>
  <c r="BF289" i="9"/>
  <c r="T289" i="9"/>
  <c r="R289" i="9"/>
  <c r="P289" i="9"/>
  <c r="BK289" i="9"/>
  <c r="J289" i="9"/>
  <c r="BE289" i="9" s="1"/>
  <c r="BI287" i="9"/>
  <c r="BH287" i="9"/>
  <c r="BG287" i="9"/>
  <c r="BF287" i="9"/>
  <c r="BE287" i="9"/>
  <c r="T287" i="9"/>
  <c r="R287" i="9"/>
  <c r="P287" i="9"/>
  <c r="BK287" i="9"/>
  <c r="J287" i="9"/>
  <c r="BI285" i="9"/>
  <c r="BH285" i="9"/>
  <c r="BG285" i="9"/>
  <c r="BF285" i="9"/>
  <c r="T285" i="9"/>
  <c r="R285" i="9"/>
  <c r="P285" i="9"/>
  <c r="BK285" i="9"/>
  <c r="J285" i="9"/>
  <c r="BE285" i="9" s="1"/>
  <c r="BI283" i="9"/>
  <c r="BH283" i="9"/>
  <c r="BG283" i="9"/>
  <c r="BF283" i="9"/>
  <c r="BE283" i="9"/>
  <c r="T283" i="9"/>
  <c r="R283" i="9"/>
  <c r="P283" i="9"/>
  <c r="BK283" i="9"/>
  <c r="J283" i="9"/>
  <c r="BI281" i="9"/>
  <c r="BH281" i="9"/>
  <c r="BG281" i="9"/>
  <c r="BF281" i="9"/>
  <c r="T281" i="9"/>
  <c r="R281" i="9"/>
  <c r="P281" i="9"/>
  <c r="BK281" i="9"/>
  <c r="J281" i="9"/>
  <c r="BE281" i="9" s="1"/>
  <c r="BI279" i="9"/>
  <c r="BH279" i="9"/>
  <c r="BG279" i="9"/>
  <c r="BF279" i="9"/>
  <c r="BE279" i="9"/>
  <c r="T279" i="9"/>
  <c r="R279" i="9"/>
  <c r="P279" i="9"/>
  <c r="BK279" i="9"/>
  <c r="J279" i="9"/>
  <c r="BI277" i="9"/>
  <c r="BH277" i="9"/>
  <c r="BG277" i="9"/>
  <c r="BF277" i="9"/>
  <c r="T277" i="9"/>
  <c r="R277" i="9"/>
  <c r="P277" i="9"/>
  <c r="BK277" i="9"/>
  <c r="J277" i="9"/>
  <c r="BE277" i="9" s="1"/>
  <c r="BI275" i="9"/>
  <c r="BH275" i="9"/>
  <c r="BG275" i="9"/>
  <c r="BF275" i="9"/>
  <c r="BE275" i="9"/>
  <c r="T275" i="9"/>
  <c r="R275" i="9"/>
  <c r="P275" i="9"/>
  <c r="BK275" i="9"/>
  <c r="J275" i="9"/>
  <c r="BI273" i="9"/>
  <c r="BH273" i="9"/>
  <c r="BG273" i="9"/>
  <c r="BF273" i="9"/>
  <c r="T273" i="9"/>
  <c r="R273" i="9"/>
  <c r="P273" i="9"/>
  <c r="BK273" i="9"/>
  <c r="J273" i="9"/>
  <c r="BE273" i="9" s="1"/>
  <c r="BI271" i="9"/>
  <c r="BH271" i="9"/>
  <c r="BG271" i="9"/>
  <c r="BF271" i="9"/>
  <c r="BE271" i="9"/>
  <c r="T271" i="9"/>
  <c r="R271" i="9"/>
  <c r="P271" i="9"/>
  <c r="BK271" i="9"/>
  <c r="J271" i="9"/>
  <c r="BI269" i="9"/>
  <c r="BH269" i="9"/>
  <c r="BG269" i="9"/>
  <c r="BF269" i="9"/>
  <c r="T269" i="9"/>
  <c r="R269" i="9"/>
  <c r="P269" i="9"/>
  <c r="BK269" i="9"/>
  <c r="J269" i="9"/>
  <c r="BE269" i="9" s="1"/>
  <c r="BI267" i="9"/>
  <c r="BH267" i="9"/>
  <c r="BG267" i="9"/>
  <c r="BF267" i="9"/>
  <c r="BE267" i="9"/>
  <c r="T267" i="9"/>
  <c r="R267" i="9"/>
  <c r="P267" i="9"/>
  <c r="BK267" i="9"/>
  <c r="J267" i="9"/>
  <c r="BI265" i="9"/>
  <c r="BH265" i="9"/>
  <c r="BG265" i="9"/>
  <c r="BF265" i="9"/>
  <c r="T265" i="9"/>
  <c r="R265" i="9"/>
  <c r="P265" i="9"/>
  <c r="BK265" i="9"/>
  <c r="J265" i="9"/>
  <c r="BE265" i="9" s="1"/>
  <c r="BI263" i="9"/>
  <c r="BH263" i="9"/>
  <c r="BG263" i="9"/>
  <c r="BF263" i="9"/>
  <c r="BE263" i="9"/>
  <c r="T263" i="9"/>
  <c r="R263" i="9"/>
  <c r="P263" i="9"/>
  <c r="BK263" i="9"/>
  <c r="J263" i="9"/>
  <c r="BI261" i="9"/>
  <c r="BH261" i="9"/>
  <c r="BG261" i="9"/>
  <c r="BF261" i="9"/>
  <c r="T261" i="9"/>
  <c r="R261" i="9"/>
  <c r="P261" i="9"/>
  <c r="BK261" i="9"/>
  <c r="J261" i="9"/>
  <c r="BE261" i="9" s="1"/>
  <c r="BI258" i="9"/>
  <c r="BH258" i="9"/>
  <c r="BG258" i="9"/>
  <c r="BF258" i="9"/>
  <c r="BE258" i="9"/>
  <c r="T258" i="9"/>
  <c r="R258" i="9"/>
  <c r="P258" i="9"/>
  <c r="BK258" i="9"/>
  <c r="J258" i="9"/>
  <c r="BI256" i="9"/>
  <c r="BH256" i="9"/>
  <c r="BG256" i="9"/>
  <c r="BF256" i="9"/>
  <c r="T256" i="9"/>
  <c r="R256" i="9"/>
  <c r="P256" i="9"/>
  <c r="BK256" i="9"/>
  <c r="J256" i="9"/>
  <c r="BE256" i="9" s="1"/>
  <c r="BI253" i="9"/>
  <c r="BH253" i="9"/>
  <c r="BG253" i="9"/>
  <c r="BF253" i="9"/>
  <c r="BE253" i="9"/>
  <c r="T253" i="9"/>
  <c r="R253" i="9"/>
  <c r="P253" i="9"/>
  <c r="BK253" i="9"/>
  <c r="J253" i="9"/>
  <c r="BI250" i="9"/>
  <c r="BH250" i="9"/>
  <c r="BG250" i="9"/>
  <c r="BF250" i="9"/>
  <c r="T250" i="9"/>
  <c r="R250" i="9"/>
  <c r="P250" i="9"/>
  <c r="BK250" i="9"/>
  <c r="J250" i="9"/>
  <c r="BE250" i="9" s="1"/>
  <c r="BI248" i="9"/>
  <c r="BH248" i="9"/>
  <c r="BG248" i="9"/>
  <c r="BF248" i="9"/>
  <c r="T248" i="9"/>
  <c r="R248" i="9"/>
  <c r="P248" i="9"/>
  <c r="BK248" i="9"/>
  <c r="J248" i="9"/>
  <c r="BE248" i="9" s="1"/>
  <c r="BI246" i="9"/>
  <c r="BH246" i="9"/>
  <c r="BG246" i="9"/>
  <c r="BF246" i="9"/>
  <c r="T246" i="9"/>
  <c r="R246" i="9"/>
  <c r="P246" i="9"/>
  <c r="BK246" i="9"/>
  <c r="J246" i="9"/>
  <c r="BE246" i="9" s="1"/>
  <c r="BI244" i="9"/>
  <c r="BH244" i="9"/>
  <c r="BG244" i="9"/>
  <c r="BF244" i="9"/>
  <c r="T244" i="9"/>
  <c r="R244" i="9"/>
  <c r="P244" i="9"/>
  <c r="BK244" i="9"/>
  <c r="J244" i="9"/>
  <c r="BE244" i="9" s="1"/>
  <c r="BI242" i="9"/>
  <c r="BH242" i="9"/>
  <c r="BG242" i="9"/>
  <c r="BF242" i="9"/>
  <c r="T242" i="9"/>
  <c r="R242" i="9"/>
  <c r="P242" i="9"/>
  <c r="BK242" i="9"/>
  <c r="J242" i="9"/>
  <c r="BE242" i="9" s="1"/>
  <c r="BI240" i="9"/>
  <c r="BH240" i="9"/>
  <c r="BG240" i="9"/>
  <c r="BF240" i="9"/>
  <c r="T240" i="9"/>
  <c r="R240" i="9"/>
  <c r="P240" i="9"/>
  <c r="BK240" i="9"/>
  <c r="J240" i="9"/>
  <c r="BE240" i="9" s="1"/>
  <c r="BI238" i="9"/>
  <c r="BH238" i="9"/>
  <c r="BG238" i="9"/>
  <c r="BF238" i="9"/>
  <c r="T238" i="9"/>
  <c r="R238" i="9"/>
  <c r="P238" i="9"/>
  <c r="BK238" i="9"/>
  <c r="J238" i="9"/>
  <c r="BE238" i="9" s="1"/>
  <c r="BI236" i="9"/>
  <c r="BH236" i="9"/>
  <c r="BG236" i="9"/>
  <c r="BF236" i="9"/>
  <c r="T236" i="9"/>
  <c r="R236" i="9"/>
  <c r="P236" i="9"/>
  <c r="BK236" i="9"/>
  <c r="J236" i="9"/>
  <c r="BE236" i="9" s="1"/>
  <c r="BI233" i="9"/>
  <c r="BH233" i="9"/>
  <c r="BG233" i="9"/>
  <c r="BF233" i="9"/>
  <c r="T233" i="9"/>
  <c r="R233" i="9"/>
  <c r="R232" i="9" s="1"/>
  <c r="P233" i="9"/>
  <c r="BK233" i="9"/>
  <c r="J233" i="9"/>
  <c r="BE233" i="9" s="1"/>
  <c r="BI230" i="9"/>
  <c r="BH230" i="9"/>
  <c r="BG230" i="9"/>
  <c r="BF230" i="9"/>
  <c r="BE230" i="9"/>
  <c r="T230" i="9"/>
  <c r="R230" i="9"/>
  <c r="P230" i="9"/>
  <c r="BK230" i="9"/>
  <c r="J230" i="9"/>
  <c r="BI228" i="9"/>
  <c r="BH228" i="9"/>
  <c r="BG228" i="9"/>
  <c r="BF228" i="9"/>
  <c r="T228" i="9"/>
  <c r="R228" i="9"/>
  <c r="P228" i="9"/>
  <c r="BK228" i="9"/>
  <c r="J228" i="9"/>
  <c r="BE228" i="9" s="1"/>
  <c r="BI226" i="9"/>
  <c r="BH226" i="9"/>
  <c r="BG226" i="9"/>
  <c r="BF226" i="9"/>
  <c r="BE226" i="9"/>
  <c r="T226" i="9"/>
  <c r="R226" i="9"/>
  <c r="P226" i="9"/>
  <c r="BK226" i="9"/>
  <c r="J226" i="9"/>
  <c r="BI224" i="9"/>
  <c r="BH224" i="9"/>
  <c r="BG224" i="9"/>
  <c r="BF224" i="9"/>
  <c r="T224" i="9"/>
  <c r="R224" i="9"/>
  <c r="P224" i="9"/>
  <c r="BK224" i="9"/>
  <c r="J224" i="9"/>
  <c r="BE224" i="9" s="1"/>
  <c r="BI222" i="9"/>
  <c r="BH222" i="9"/>
  <c r="BG222" i="9"/>
  <c r="BF222" i="9"/>
  <c r="BE222" i="9"/>
  <c r="T222" i="9"/>
  <c r="R222" i="9"/>
  <c r="P222" i="9"/>
  <c r="BK222" i="9"/>
  <c r="J222" i="9"/>
  <c r="BI220" i="9"/>
  <c r="BH220" i="9"/>
  <c r="BG220" i="9"/>
  <c r="BF220" i="9"/>
  <c r="T220" i="9"/>
  <c r="R220" i="9"/>
  <c r="P220" i="9"/>
  <c r="BK220" i="9"/>
  <c r="J220" i="9"/>
  <c r="BE220" i="9" s="1"/>
  <c r="BI218" i="9"/>
  <c r="BH218" i="9"/>
  <c r="BG218" i="9"/>
  <c r="BF218" i="9"/>
  <c r="BE218" i="9"/>
  <c r="T218" i="9"/>
  <c r="R218" i="9"/>
  <c r="P218" i="9"/>
  <c r="BK218" i="9"/>
  <c r="J218" i="9"/>
  <c r="BI216" i="9"/>
  <c r="BH216" i="9"/>
  <c r="BG216" i="9"/>
  <c r="BF216" i="9"/>
  <c r="T216" i="9"/>
  <c r="R216" i="9"/>
  <c r="P216" i="9"/>
  <c r="BK216" i="9"/>
  <c r="J216" i="9"/>
  <c r="BE216" i="9" s="1"/>
  <c r="BI214" i="9"/>
  <c r="BH214" i="9"/>
  <c r="BG214" i="9"/>
  <c r="BF214" i="9"/>
  <c r="BE214" i="9"/>
  <c r="T214" i="9"/>
  <c r="R214" i="9"/>
  <c r="P214" i="9"/>
  <c r="BK214" i="9"/>
  <c r="J214" i="9"/>
  <c r="BI212" i="9"/>
  <c r="BH212" i="9"/>
  <c r="BG212" i="9"/>
  <c r="BF212" i="9"/>
  <c r="T212" i="9"/>
  <c r="R212" i="9"/>
  <c r="P212" i="9"/>
  <c r="BK212" i="9"/>
  <c r="J212" i="9"/>
  <c r="BE212" i="9" s="1"/>
  <c r="BI210" i="9"/>
  <c r="BH210" i="9"/>
  <c r="BG210" i="9"/>
  <c r="BF210" i="9"/>
  <c r="BE210" i="9"/>
  <c r="T210" i="9"/>
  <c r="R210" i="9"/>
  <c r="P210" i="9"/>
  <c r="BK210" i="9"/>
  <c r="J210" i="9"/>
  <c r="BI207" i="9"/>
  <c r="BH207" i="9"/>
  <c r="BG207" i="9"/>
  <c r="BF207" i="9"/>
  <c r="T207" i="9"/>
  <c r="R207" i="9"/>
  <c r="R206" i="9" s="1"/>
  <c r="P207" i="9"/>
  <c r="P206" i="9" s="1"/>
  <c r="BK207" i="9"/>
  <c r="J207" i="9"/>
  <c r="BE207" i="9" s="1"/>
  <c r="BI204" i="9"/>
  <c r="BH204" i="9"/>
  <c r="BG204" i="9"/>
  <c r="BF204" i="9"/>
  <c r="T204" i="9"/>
  <c r="R204" i="9"/>
  <c r="P204" i="9"/>
  <c r="BK204" i="9"/>
  <c r="J204" i="9"/>
  <c r="BE204" i="9" s="1"/>
  <c r="BI202" i="9"/>
  <c r="BH202" i="9"/>
  <c r="BG202" i="9"/>
  <c r="BF202" i="9"/>
  <c r="T202" i="9"/>
  <c r="R202" i="9"/>
  <c r="P202" i="9"/>
  <c r="BK202" i="9"/>
  <c r="J202" i="9"/>
  <c r="BE202" i="9" s="1"/>
  <c r="BI200" i="9"/>
  <c r="BH200" i="9"/>
  <c r="BG200" i="9"/>
  <c r="BF200" i="9"/>
  <c r="T200" i="9"/>
  <c r="R200" i="9"/>
  <c r="P200" i="9"/>
  <c r="BK200" i="9"/>
  <c r="J200" i="9"/>
  <c r="BE200" i="9" s="1"/>
  <c r="BI198" i="9"/>
  <c r="BH198" i="9"/>
  <c r="BG198" i="9"/>
  <c r="BF198" i="9"/>
  <c r="T198" i="9"/>
  <c r="R198" i="9"/>
  <c r="P198" i="9"/>
  <c r="BK198" i="9"/>
  <c r="J198" i="9"/>
  <c r="BE198" i="9" s="1"/>
  <c r="BI196" i="9"/>
  <c r="BH196" i="9"/>
  <c r="BG196" i="9"/>
  <c r="BF196" i="9"/>
  <c r="T196" i="9"/>
  <c r="R196" i="9"/>
  <c r="P196" i="9"/>
  <c r="BK196" i="9"/>
  <c r="J196" i="9"/>
  <c r="BE196" i="9" s="1"/>
  <c r="BI194" i="9"/>
  <c r="BH194" i="9"/>
  <c r="BG194" i="9"/>
  <c r="BF194" i="9"/>
  <c r="T194" i="9"/>
  <c r="R194" i="9"/>
  <c r="P194" i="9"/>
  <c r="BK194" i="9"/>
  <c r="J194" i="9"/>
  <c r="BE194" i="9" s="1"/>
  <c r="BI191" i="9"/>
  <c r="BH191" i="9"/>
  <c r="BG191" i="9"/>
  <c r="BF191" i="9"/>
  <c r="T191" i="9"/>
  <c r="R191" i="9"/>
  <c r="P191" i="9"/>
  <c r="BK191" i="9"/>
  <c r="J191" i="9"/>
  <c r="BE191" i="9" s="1"/>
  <c r="BI189" i="9"/>
  <c r="BH189" i="9"/>
  <c r="BG189" i="9"/>
  <c r="BF189" i="9"/>
  <c r="T189" i="9"/>
  <c r="R189" i="9"/>
  <c r="P189" i="9"/>
  <c r="BK189" i="9"/>
  <c r="J189" i="9"/>
  <c r="BE189" i="9" s="1"/>
  <c r="BI187" i="9"/>
  <c r="BH187" i="9"/>
  <c r="BG187" i="9"/>
  <c r="BF187" i="9"/>
  <c r="T187" i="9"/>
  <c r="R187" i="9"/>
  <c r="P187" i="9"/>
  <c r="BK187" i="9"/>
  <c r="J187" i="9"/>
  <c r="BE187" i="9" s="1"/>
  <c r="BI185" i="9"/>
  <c r="BH185" i="9"/>
  <c r="BG185" i="9"/>
  <c r="BF185" i="9"/>
  <c r="T185" i="9"/>
  <c r="R185" i="9"/>
  <c r="P185" i="9"/>
  <c r="BK185" i="9"/>
  <c r="J185" i="9"/>
  <c r="BE185" i="9" s="1"/>
  <c r="BI182" i="9"/>
  <c r="BH182" i="9"/>
  <c r="BG182" i="9"/>
  <c r="BF182" i="9"/>
  <c r="T182" i="9"/>
  <c r="R182" i="9"/>
  <c r="P182" i="9"/>
  <c r="BK182" i="9"/>
  <c r="J182" i="9"/>
  <c r="BE182" i="9" s="1"/>
  <c r="BI179" i="9"/>
  <c r="BH179" i="9"/>
  <c r="BG179" i="9"/>
  <c r="BF179" i="9"/>
  <c r="T179" i="9"/>
  <c r="R179" i="9"/>
  <c r="P179" i="9"/>
  <c r="BK179" i="9"/>
  <c r="J179" i="9"/>
  <c r="BE179" i="9" s="1"/>
  <c r="BI177" i="9"/>
  <c r="BH177" i="9"/>
  <c r="BG177" i="9"/>
  <c r="BF177" i="9"/>
  <c r="T177" i="9"/>
  <c r="R177" i="9"/>
  <c r="P177" i="9"/>
  <c r="BK177" i="9"/>
  <c r="J177" i="9"/>
  <c r="BE177" i="9" s="1"/>
  <c r="BI175" i="9"/>
  <c r="BH175" i="9"/>
  <c r="BG175" i="9"/>
  <c r="BF175" i="9"/>
  <c r="T175" i="9"/>
  <c r="R175" i="9"/>
  <c r="P175" i="9"/>
  <c r="BK175" i="9"/>
  <c r="J175" i="9"/>
  <c r="BE175" i="9" s="1"/>
  <c r="BI173" i="9"/>
  <c r="BH173" i="9"/>
  <c r="BG173" i="9"/>
  <c r="BF173" i="9"/>
  <c r="BE173" i="9"/>
  <c r="T173" i="9"/>
  <c r="R173" i="9"/>
  <c r="P173" i="9"/>
  <c r="BK173" i="9"/>
  <c r="J173" i="9"/>
  <c r="BI171" i="9"/>
  <c r="BH171" i="9"/>
  <c r="BG171" i="9"/>
  <c r="BF171" i="9"/>
  <c r="T171" i="9"/>
  <c r="R171" i="9"/>
  <c r="P171" i="9"/>
  <c r="BK171" i="9"/>
  <c r="J171" i="9"/>
  <c r="BE171" i="9" s="1"/>
  <c r="BI169" i="9"/>
  <c r="BH169" i="9"/>
  <c r="BG169" i="9"/>
  <c r="BF169" i="9"/>
  <c r="BE169" i="9"/>
  <c r="T169" i="9"/>
  <c r="R169" i="9"/>
  <c r="P169" i="9"/>
  <c r="BK169" i="9"/>
  <c r="J169" i="9"/>
  <c r="BI166" i="9"/>
  <c r="BH166" i="9"/>
  <c r="BG166" i="9"/>
  <c r="BF166" i="9"/>
  <c r="T166" i="9"/>
  <c r="R166" i="9"/>
  <c r="P166" i="9"/>
  <c r="BK166" i="9"/>
  <c r="J166" i="9"/>
  <c r="BE166" i="9" s="1"/>
  <c r="BI164" i="9"/>
  <c r="BH164" i="9"/>
  <c r="BG164" i="9"/>
  <c r="BF164" i="9"/>
  <c r="BE164" i="9"/>
  <c r="T164" i="9"/>
  <c r="R164" i="9"/>
  <c r="P164" i="9"/>
  <c r="BK164" i="9"/>
  <c r="J164" i="9"/>
  <c r="BI162" i="9"/>
  <c r="BH162" i="9"/>
  <c r="BG162" i="9"/>
  <c r="BF162" i="9"/>
  <c r="T162" i="9"/>
  <c r="R162" i="9"/>
  <c r="P162" i="9"/>
  <c r="BK162" i="9"/>
  <c r="J162" i="9"/>
  <c r="BE162" i="9" s="1"/>
  <c r="BI160" i="9"/>
  <c r="BH160" i="9"/>
  <c r="BG160" i="9"/>
  <c r="BF160" i="9"/>
  <c r="BE160" i="9"/>
  <c r="T160" i="9"/>
  <c r="R160" i="9"/>
  <c r="P160" i="9"/>
  <c r="BK160" i="9"/>
  <c r="J160" i="9"/>
  <c r="BI157" i="9"/>
  <c r="BH157" i="9"/>
  <c r="BG157" i="9"/>
  <c r="BF157" i="9"/>
  <c r="T157" i="9"/>
  <c r="R157" i="9"/>
  <c r="R156" i="9" s="1"/>
  <c r="P157" i="9"/>
  <c r="BK157" i="9"/>
  <c r="J157" i="9"/>
  <c r="BE157" i="9" s="1"/>
  <c r="J151" i="9"/>
  <c r="F151" i="9"/>
  <c r="F149" i="9"/>
  <c r="E147" i="9"/>
  <c r="F60" i="9"/>
  <c r="J59" i="9"/>
  <c r="F59" i="9"/>
  <c r="F57" i="9"/>
  <c r="E55" i="9"/>
  <c r="J22" i="9"/>
  <c r="E22" i="9"/>
  <c r="F152" i="9" s="1"/>
  <c r="J21" i="9"/>
  <c r="J16" i="9"/>
  <c r="J149" i="9" s="1"/>
  <c r="E7" i="9"/>
  <c r="E49" i="9" s="1"/>
  <c r="AY61" i="1"/>
  <c r="AX61" i="1"/>
  <c r="BI746" i="8"/>
  <c r="BH746" i="8"/>
  <c r="BG746" i="8"/>
  <c r="BF746" i="8"/>
  <c r="T746" i="8"/>
  <c r="R746" i="8"/>
  <c r="P746" i="8"/>
  <c r="BK746" i="8"/>
  <c r="J746" i="8"/>
  <c r="BE746" i="8" s="1"/>
  <c r="BI741" i="8"/>
  <c r="BH741" i="8"/>
  <c r="BG741" i="8"/>
  <c r="BF741" i="8"/>
  <c r="BE741" i="8"/>
  <c r="T741" i="8"/>
  <c r="R741" i="8"/>
  <c r="P741" i="8"/>
  <c r="BK741" i="8"/>
  <c r="J741" i="8"/>
  <c r="BI736" i="8"/>
  <c r="BH736" i="8"/>
  <c r="BG736" i="8"/>
  <c r="BF736" i="8"/>
  <c r="T736" i="8"/>
  <c r="R736" i="8"/>
  <c r="R730" i="8" s="1"/>
  <c r="R729" i="8" s="1"/>
  <c r="P736" i="8"/>
  <c r="BK736" i="8"/>
  <c r="J736" i="8"/>
  <c r="BE736" i="8" s="1"/>
  <c r="BI731" i="8"/>
  <c r="BH731" i="8"/>
  <c r="BG731" i="8"/>
  <c r="BF731" i="8"/>
  <c r="BE731" i="8"/>
  <c r="T731" i="8"/>
  <c r="R731" i="8"/>
  <c r="P731" i="8"/>
  <c r="BK731" i="8"/>
  <c r="BK730" i="8" s="1"/>
  <c r="J731" i="8"/>
  <c r="BI712" i="8"/>
  <c r="BH712" i="8"/>
  <c r="BG712" i="8"/>
  <c r="BF712" i="8"/>
  <c r="T712" i="8"/>
  <c r="R712" i="8"/>
  <c r="P712" i="8"/>
  <c r="BK712" i="8"/>
  <c r="J712" i="8"/>
  <c r="BE712" i="8" s="1"/>
  <c r="BI700" i="8"/>
  <c r="BH700" i="8"/>
  <c r="BG700" i="8"/>
  <c r="BF700" i="8"/>
  <c r="T700" i="8"/>
  <c r="R700" i="8"/>
  <c r="P700" i="8"/>
  <c r="BK700" i="8"/>
  <c r="J700" i="8"/>
  <c r="BE700" i="8" s="1"/>
  <c r="BI690" i="8"/>
  <c r="BH690" i="8"/>
  <c r="BG690" i="8"/>
  <c r="BF690" i="8"/>
  <c r="BE690" i="8"/>
  <c r="T690" i="8"/>
  <c r="R690" i="8"/>
  <c r="P690" i="8"/>
  <c r="P689" i="8" s="1"/>
  <c r="BK690" i="8"/>
  <c r="BK689" i="8" s="1"/>
  <c r="J689" i="8" s="1"/>
  <c r="J73" i="8" s="1"/>
  <c r="J690" i="8"/>
  <c r="BI687" i="8"/>
  <c r="BH687" i="8"/>
  <c r="BG687" i="8"/>
  <c r="BF687" i="8"/>
  <c r="T687" i="8"/>
  <c r="R687" i="8"/>
  <c r="P687" i="8"/>
  <c r="BK687" i="8"/>
  <c r="J687" i="8"/>
  <c r="BE687" i="8" s="1"/>
  <c r="BI685" i="8"/>
  <c r="BH685" i="8"/>
  <c r="BG685" i="8"/>
  <c r="BF685" i="8"/>
  <c r="BE685" i="8"/>
  <c r="T685" i="8"/>
  <c r="R685" i="8"/>
  <c r="P685" i="8"/>
  <c r="BK685" i="8"/>
  <c r="J685" i="8"/>
  <c r="BI683" i="8"/>
  <c r="BH683" i="8"/>
  <c r="BG683" i="8"/>
  <c r="BF683" i="8"/>
  <c r="T683" i="8"/>
  <c r="R683" i="8"/>
  <c r="P683" i="8"/>
  <c r="BK683" i="8"/>
  <c r="J683" i="8"/>
  <c r="BE683" i="8" s="1"/>
  <c r="BI680" i="8"/>
  <c r="BH680" i="8"/>
  <c r="BG680" i="8"/>
  <c r="BF680" i="8"/>
  <c r="T680" i="8"/>
  <c r="R680" i="8"/>
  <c r="P680" i="8"/>
  <c r="BK680" i="8"/>
  <c r="J680" i="8"/>
  <c r="BE680" i="8" s="1"/>
  <c r="BI677" i="8"/>
  <c r="BH677" i="8"/>
  <c r="BG677" i="8"/>
  <c r="BF677" i="8"/>
  <c r="T677" i="8"/>
  <c r="R677" i="8"/>
  <c r="P677" i="8"/>
  <c r="BK677" i="8"/>
  <c r="J677" i="8"/>
  <c r="BE677" i="8" s="1"/>
  <c r="BI674" i="8"/>
  <c r="BH674" i="8"/>
  <c r="BG674" i="8"/>
  <c r="BF674" i="8"/>
  <c r="T674" i="8"/>
  <c r="R674" i="8"/>
  <c r="P674" i="8"/>
  <c r="BK674" i="8"/>
  <c r="J674" i="8"/>
  <c r="BE674" i="8" s="1"/>
  <c r="BI671" i="8"/>
  <c r="BH671" i="8"/>
  <c r="BG671" i="8"/>
  <c r="BF671" i="8"/>
  <c r="BE671" i="8"/>
  <c r="T671" i="8"/>
  <c r="R671" i="8"/>
  <c r="P671" i="8"/>
  <c r="BK671" i="8"/>
  <c r="J671" i="8"/>
  <c r="BI667" i="8"/>
  <c r="BH667" i="8"/>
  <c r="BG667" i="8"/>
  <c r="BF667" i="8"/>
  <c r="T667" i="8"/>
  <c r="R667" i="8"/>
  <c r="P667" i="8"/>
  <c r="BK667" i="8"/>
  <c r="J667" i="8"/>
  <c r="BE667" i="8" s="1"/>
  <c r="BI664" i="8"/>
  <c r="BH664" i="8"/>
  <c r="BG664" i="8"/>
  <c r="BF664" i="8"/>
  <c r="T664" i="8"/>
  <c r="R664" i="8"/>
  <c r="P664" i="8"/>
  <c r="BK664" i="8"/>
  <c r="J664" i="8"/>
  <c r="BE664" i="8" s="1"/>
  <c r="BI661" i="8"/>
  <c r="BH661" i="8"/>
  <c r="BG661" i="8"/>
  <c r="BF661" i="8"/>
  <c r="T661" i="8"/>
  <c r="R661" i="8"/>
  <c r="P661" i="8"/>
  <c r="BK661" i="8"/>
  <c r="J661" i="8"/>
  <c r="BE661" i="8" s="1"/>
  <c r="BI634" i="8"/>
  <c r="BH634" i="8"/>
  <c r="BG634" i="8"/>
  <c r="BF634" i="8"/>
  <c r="BE634" i="8"/>
  <c r="T634" i="8"/>
  <c r="R634" i="8"/>
  <c r="P634" i="8"/>
  <c r="P633" i="8" s="1"/>
  <c r="BK634" i="8"/>
  <c r="BK633" i="8" s="1"/>
  <c r="J633" i="8" s="1"/>
  <c r="J71" i="8" s="1"/>
  <c r="J634" i="8"/>
  <c r="BI630" i="8"/>
  <c r="BH630" i="8"/>
  <c r="BG630" i="8"/>
  <c r="BF630" i="8"/>
  <c r="T630" i="8"/>
  <c r="R630" i="8"/>
  <c r="P630" i="8"/>
  <c r="BK630" i="8"/>
  <c r="J630" i="8"/>
  <c r="BE630" i="8" s="1"/>
  <c r="BI627" i="8"/>
  <c r="BH627" i="8"/>
  <c r="BG627" i="8"/>
  <c r="BF627" i="8"/>
  <c r="BE627" i="8"/>
  <c r="T627" i="8"/>
  <c r="R627" i="8"/>
  <c r="P627" i="8"/>
  <c r="BK627" i="8"/>
  <c r="J627" i="8"/>
  <c r="BI624" i="8"/>
  <c r="BH624" i="8"/>
  <c r="BG624" i="8"/>
  <c r="BF624" i="8"/>
  <c r="T624" i="8"/>
  <c r="R624" i="8"/>
  <c r="P624" i="8"/>
  <c r="BK624" i="8"/>
  <c r="J624" i="8"/>
  <c r="BE624" i="8" s="1"/>
  <c r="BI622" i="8"/>
  <c r="BH622" i="8"/>
  <c r="BG622" i="8"/>
  <c r="BF622" i="8"/>
  <c r="T622" i="8"/>
  <c r="R622" i="8"/>
  <c r="P622" i="8"/>
  <c r="BK622" i="8"/>
  <c r="J622" i="8"/>
  <c r="BE622" i="8" s="1"/>
  <c r="BI620" i="8"/>
  <c r="BH620" i="8"/>
  <c r="BG620" i="8"/>
  <c r="BF620" i="8"/>
  <c r="T620" i="8"/>
  <c r="R620" i="8"/>
  <c r="P620" i="8"/>
  <c r="BK620" i="8"/>
  <c r="J620" i="8"/>
  <c r="BE620" i="8" s="1"/>
  <c r="BI618" i="8"/>
  <c r="BH618" i="8"/>
  <c r="BG618" i="8"/>
  <c r="BF618" i="8"/>
  <c r="T618" i="8"/>
  <c r="R618" i="8"/>
  <c r="P618" i="8"/>
  <c r="BK618" i="8"/>
  <c r="J618" i="8"/>
  <c r="BE618" i="8" s="1"/>
  <c r="BI616" i="8"/>
  <c r="BH616" i="8"/>
  <c r="BG616" i="8"/>
  <c r="BF616" i="8"/>
  <c r="T616" i="8"/>
  <c r="R616" i="8"/>
  <c r="P616" i="8"/>
  <c r="BK616" i="8"/>
  <c r="J616" i="8"/>
  <c r="BE616" i="8" s="1"/>
  <c r="BI614" i="8"/>
  <c r="BH614" i="8"/>
  <c r="BG614" i="8"/>
  <c r="BF614" i="8"/>
  <c r="BE614" i="8"/>
  <c r="T614" i="8"/>
  <c r="R614" i="8"/>
  <c r="P614" i="8"/>
  <c r="BK614" i="8"/>
  <c r="J614" i="8"/>
  <c r="BI612" i="8"/>
  <c r="BH612" i="8"/>
  <c r="BG612" i="8"/>
  <c r="BF612" i="8"/>
  <c r="T612" i="8"/>
  <c r="R612" i="8"/>
  <c r="P612" i="8"/>
  <c r="BK612" i="8"/>
  <c r="J612" i="8"/>
  <c r="BE612" i="8" s="1"/>
  <c r="BI609" i="8"/>
  <c r="BH609" i="8"/>
  <c r="BG609" i="8"/>
  <c r="BF609" i="8"/>
  <c r="BE609" i="8"/>
  <c r="T609" i="8"/>
  <c r="R609" i="8"/>
  <c r="P609" i="8"/>
  <c r="BK609" i="8"/>
  <c r="J609" i="8"/>
  <c r="BI607" i="8"/>
  <c r="BH607" i="8"/>
  <c r="BG607" i="8"/>
  <c r="BF607" i="8"/>
  <c r="T607" i="8"/>
  <c r="R607" i="8"/>
  <c r="P607" i="8"/>
  <c r="BK607" i="8"/>
  <c r="J607" i="8"/>
  <c r="BE607" i="8" s="1"/>
  <c r="BI604" i="8"/>
  <c r="BH604" i="8"/>
  <c r="BG604" i="8"/>
  <c r="BF604" i="8"/>
  <c r="T604" i="8"/>
  <c r="R604" i="8"/>
  <c r="P604" i="8"/>
  <c r="BK604" i="8"/>
  <c r="J604" i="8"/>
  <c r="BE604" i="8" s="1"/>
  <c r="BI601" i="8"/>
  <c r="BH601" i="8"/>
  <c r="BG601" i="8"/>
  <c r="BF601" i="8"/>
  <c r="T601" i="8"/>
  <c r="R601" i="8"/>
  <c r="P601" i="8"/>
  <c r="BK601" i="8"/>
  <c r="J601" i="8"/>
  <c r="BE601" i="8" s="1"/>
  <c r="BI598" i="8"/>
  <c r="BH598" i="8"/>
  <c r="BG598" i="8"/>
  <c r="BF598" i="8"/>
  <c r="T598" i="8"/>
  <c r="R598" i="8"/>
  <c r="P598" i="8"/>
  <c r="BK598" i="8"/>
  <c r="J598" i="8"/>
  <c r="BE598" i="8" s="1"/>
  <c r="BI595" i="8"/>
  <c r="BH595" i="8"/>
  <c r="BG595" i="8"/>
  <c r="BF595" i="8"/>
  <c r="T595" i="8"/>
  <c r="R595" i="8"/>
  <c r="P595" i="8"/>
  <c r="BK595" i="8"/>
  <c r="J595" i="8"/>
  <c r="BE595" i="8" s="1"/>
  <c r="BI592" i="8"/>
  <c r="BH592" i="8"/>
  <c r="BG592" i="8"/>
  <c r="BF592" i="8"/>
  <c r="BE592" i="8"/>
  <c r="T592" i="8"/>
  <c r="R592" i="8"/>
  <c r="P592" i="8"/>
  <c r="BK592" i="8"/>
  <c r="J592" i="8"/>
  <c r="BI589" i="8"/>
  <c r="BH589" i="8"/>
  <c r="BG589" i="8"/>
  <c r="BF589" i="8"/>
  <c r="T589" i="8"/>
  <c r="R589" i="8"/>
  <c r="P589" i="8"/>
  <c r="BK589" i="8"/>
  <c r="J589" i="8"/>
  <c r="BE589" i="8" s="1"/>
  <c r="BI586" i="8"/>
  <c r="BH586" i="8"/>
  <c r="BG586" i="8"/>
  <c r="BF586" i="8"/>
  <c r="BE586" i="8"/>
  <c r="T586" i="8"/>
  <c r="R586" i="8"/>
  <c r="P586" i="8"/>
  <c r="BK586" i="8"/>
  <c r="J586" i="8"/>
  <c r="BI583" i="8"/>
  <c r="BH583" i="8"/>
  <c r="BG583" i="8"/>
  <c r="BF583" i="8"/>
  <c r="T583" i="8"/>
  <c r="R583" i="8"/>
  <c r="P583" i="8"/>
  <c r="BK583" i="8"/>
  <c r="J583" i="8"/>
  <c r="BE583" i="8" s="1"/>
  <c r="BI580" i="8"/>
  <c r="BH580" i="8"/>
  <c r="BG580" i="8"/>
  <c r="BF580" i="8"/>
  <c r="T580" i="8"/>
  <c r="R580" i="8"/>
  <c r="P580" i="8"/>
  <c r="BK580" i="8"/>
  <c r="J580" i="8"/>
  <c r="BE580" i="8" s="1"/>
  <c r="BI577" i="8"/>
  <c r="BH577" i="8"/>
  <c r="BG577" i="8"/>
  <c r="BF577" i="8"/>
  <c r="T577" i="8"/>
  <c r="R577" i="8"/>
  <c r="P577" i="8"/>
  <c r="BK577" i="8"/>
  <c r="J577" i="8"/>
  <c r="BE577" i="8" s="1"/>
  <c r="BI574" i="8"/>
  <c r="BH574" i="8"/>
  <c r="BG574" i="8"/>
  <c r="BF574" i="8"/>
  <c r="T574" i="8"/>
  <c r="R574" i="8"/>
  <c r="P574" i="8"/>
  <c r="BK574" i="8"/>
  <c r="J574" i="8"/>
  <c r="BE574" i="8" s="1"/>
  <c r="BI571" i="8"/>
  <c r="BH571" i="8"/>
  <c r="BG571" i="8"/>
  <c r="BF571" i="8"/>
  <c r="T571" i="8"/>
  <c r="R571" i="8"/>
  <c r="P571" i="8"/>
  <c r="BK571" i="8"/>
  <c r="J571" i="8"/>
  <c r="BE571" i="8" s="1"/>
  <c r="BI568" i="8"/>
  <c r="BH568" i="8"/>
  <c r="BG568" i="8"/>
  <c r="BF568" i="8"/>
  <c r="BE568" i="8"/>
  <c r="T568" i="8"/>
  <c r="R568" i="8"/>
  <c r="P568" i="8"/>
  <c r="BK568" i="8"/>
  <c r="J568" i="8"/>
  <c r="BI565" i="8"/>
  <c r="BH565" i="8"/>
  <c r="BG565" i="8"/>
  <c r="BF565" i="8"/>
  <c r="T565" i="8"/>
  <c r="R565" i="8"/>
  <c r="P565" i="8"/>
  <c r="BK565" i="8"/>
  <c r="J565" i="8"/>
  <c r="BE565" i="8" s="1"/>
  <c r="BI562" i="8"/>
  <c r="BH562" i="8"/>
  <c r="BG562" i="8"/>
  <c r="BF562" i="8"/>
  <c r="BE562" i="8"/>
  <c r="T562" i="8"/>
  <c r="R562" i="8"/>
  <c r="P562" i="8"/>
  <c r="BK562" i="8"/>
  <c r="J562" i="8"/>
  <c r="BI559" i="8"/>
  <c r="BH559" i="8"/>
  <c r="BG559" i="8"/>
  <c r="BF559" i="8"/>
  <c r="T559" i="8"/>
  <c r="R559" i="8"/>
  <c r="P559" i="8"/>
  <c r="BK559" i="8"/>
  <c r="J559" i="8"/>
  <c r="BE559" i="8" s="1"/>
  <c r="BI556" i="8"/>
  <c r="BH556" i="8"/>
  <c r="BG556" i="8"/>
  <c r="BF556" i="8"/>
  <c r="T556" i="8"/>
  <c r="R556" i="8"/>
  <c r="P556" i="8"/>
  <c r="BK556" i="8"/>
  <c r="J556" i="8"/>
  <c r="BE556" i="8" s="1"/>
  <c r="BI553" i="8"/>
  <c r="BH553" i="8"/>
  <c r="BG553" i="8"/>
  <c r="BF553" i="8"/>
  <c r="T553" i="8"/>
  <c r="R553" i="8"/>
  <c r="P553" i="8"/>
  <c r="BK553" i="8"/>
  <c r="J553" i="8"/>
  <c r="BE553" i="8" s="1"/>
  <c r="BI550" i="8"/>
  <c r="BH550" i="8"/>
  <c r="BG550" i="8"/>
  <c r="BF550" i="8"/>
  <c r="T550" i="8"/>
  <c r="R550" i="8"/>
  <c r="P550" i="8"/>
  <c r="BK550" i="8"/>
  <c r="J550" i="8"/>
  <c r="BE550" i="8" s="1"/>
  <c r="BI547" i="8"/>
  <c r="BH547" i="8"/>
  <c r="BG547" i="8"/>
  <c r="BF547" i="8"/>
  <c r="T547" i="8"/>
  <c r="R547" i="8"/>
  <c r="P547" i="8"/>
  <c r="BK547" i="8"/>
  <c r="J547" i="8"/>
  <c r="BE547" i="8" s="1"/>
  <c r="BI544" i="8"/>
  <c r="BH544" i="8"/>
  <c r="BG544" i="8"/>
  <c r="BF544" i="8"/>
  <c r="BE544" i="8"/>
  <c r="T544" i="8"/>
  <c r="R544" i="8"/>
  <c r="P544" i="8"/>
  <c r="BK544" i="8"/>
  <c r="J544" i="8"/>
  <c r="BI541" i="8"/>
  <c r="BH541" i="8"/>
  <c r="BG541" i="8"/>
  <c r="BF541" i="8"/>
  <c r="T541" i="8"/>
  <c r="R541" i="8"/>
  <c r="P541" i="8"/>
  <c r="BK541" i="8"/>
  <c r="J541" i="8"/>
  <c r="BE541" i="8" s="1"/>
  <c r="BI538" i="8"/>
  <c r="BH538" i="8"/>
  <c r="BG538" i="8"/>
  <c r="BF538" i="8"/>
  <c r="BE538" i="8"/>
  <c r="T538" i="8"/>
  <c r="R538" i="8"/>
  <c r="P538" i="8"/>
  <c r="BK538" i="8"/>
  <c r="J538" i="8"/>
  <c r="BI535" i="8"/>
  <c r="BH535" i="8"/>
  <c r="BG535" i="8"/>
  <c r="BF535" i="8"/>
  <c r="T535" i="8"/>
  <c r="R535" i="8"/>
  <c r="P535" i="8"/>
  <c r="BK535" i="8"/>
  <c r="J535" i="8"/>
  <c r="BE535" i="8" s="1"/>
  <c r="BI532" i="8"/>
  <c r="BH532" i="8"/>
  <c r="BG532" i="8"/>
  <c r="BF532" i="8"/>
  <c r="T532" i="8"/>
  <c r="R532" i="8"/>
  <c r="P532" i="8"/>
  <c r="BK532" i="8"/>
  <c r="J532" i="8"/>
  <c r="BE532" i="8" s="1"/>
  <c r="BI528" i="8"/>
  <c r="BH528" i="8"/>
  <c r="BG528" i="8"/>
  <c r="BF528" i="8"/>
  <c r="BE528" i="8"/>
  <c r="T528" i="8"/>
  <c r="R528" i="8"/>
  <c r="P528" i="8"/>
  <c r="BK528" i="8"/>
  <c r="J528" i="8"/>
  <c r="BI525" i="8"/>
  <c r="BH525" i="8"/>
  <c r="BG525" i="8"/>
  <c r="BF525" i="8"/>
  <c r="T525" i="8"/>
  <c r="R525" i="8"/>
  <c r="P525" i="8"/>
  <c r="BK525" i="8"/>
  <c r="J525" i="8"/>
  <c r="BE525" i="8" s="1"/>
  <c r="BI522" i="8"/>
  <c r="BH522" i="8"/>
  <c r="BG522" i="8"/>
  <c r="BF522" i="8"/>
  <c r="BE522" i="8"/>
  <c r="T522" i="8"/>
  <c r="R522" i="8"/>
  <c r="P522" i="8"/>
  <c r="BK522" i="8"/>
  <c r="J522" i="8"/>
  <c r="BI520" i="8"/>
  <c r="BH520" i="8"/>
  <c r="BG520" i="8"/>
  <c r="BF520" i="8"/>
  <c r="T520" i="8"/>
  <c r="R520" i="8"/>
  <c r="P520" i="8"/>
  <c r="BK520" i="8"/>
  <c r="J520" i="8"/>
  <c r="BE520" i="8" s="1"/>
  <c r="BI516" i="8"/>
  <c r="BH516" i="8"/>
  <c r="BG516" i="8"/>
  <c r="BF516" i="8"/>
  <c r="T516" i="8"/>
  <c r="R516" i="8"/>
  <c r="P516" i="8"/>
  <c r="BK516" i="8"/>
  <c r="J516" i="8"/>
  <c r="BE516" i="8" s="1"/>
  <c r="BI512" i="8"/>
  <c r="BH512" i="8"/>
  <c r="BG512" i="8"/>
  <c r="BF512" i="8"/>
  <c r="T512" i="8"/>
  <c r="R512" i="8"/>
  <c r="P512" i="8"/>
  <c r="BK512" i="8"/>
  <c r="J512" i="8"/>
  <c r="BE512" i="8" s="1"/>
  <c r="BI509" i="8"/>
  <c r="BH509" i="8"/>
  <c r="BG509" i="8"/>
  <c r="BF509" i="8"/>
  <c r="T509" i="8"/>
  <c r="R509" i="8"/>
  <c r="P509" i="8"/>
  <c r="BK509" i="8"/>
  <c r="J509" i="8"/>
  <c r="BE509" i="8" s="1"/>
  <c r="BI506" i="8"/>
  <c r="BH506" i="8"/>
  <c r="BG506" i="8"/>
  <c r="BF506" i="8"/>
  <c r="T506" i="8"/>
  <c r="R506" i="8"/>
  <c r="P506" i="8"/>
  <c r="BK506" i="8"/>
  <c r="J506" i="8"/>
  <c r="BE506" i="8" s="1"/>
  <c r="BI504" i="8"/>
  <c r="BH504" i="8"/>
  <c r="BG504" i="8"/>
  <c r="BF504" i="8"/>
  <c r="BE504" i="8"/>
  <c r="T504" i="8"/>
  <c r="R504" i="8"/>
  <c r="P504" i="8"/>
  <c r="BK504" i="8"/>
  <c r="J504" i="8"/>
  <c r="BI502" i="8"/>
  <c r="BH502" i="8"/>
  <c r="BG502" i="8"/>
  <c r="BF502" i="8"/>
  <c r="T502" i="8"/>
  <c r="R502" i="8"/>
  <c r="P502" i="8"/>
  <c r="BK502" i="8"/>
  <c r="J502" i="8"/>
  <c r="BE502" i="8" s="1"/>
  <c r="BI500" i="8"/>
  <c r="BH500" i="8"/>
  <c r="BG500" i="8"/>
  <c r="BF500" i="8"/>
  <c r="BE500" i="8"/>
  <c r="T500" i="8"/>
  <c r="R500" i="8"/>
  <c r="P500" i="8"/>
  <c r="BK500" i="8"/>
  <c r="J500" i="8"/>
  <c r="BI498" i="8"/>
  <c r="BH498" i="8"/>
  <c r="BG498" i="8"/>
  <c r="BF498" i="8"/>
  <c r="T498" i="8"/>
  <c r="R498" i="8"/>
  <c r="P498" i="8"/>
  <c r="BK498" i="8"/>
  <c r="J498" i="8"/>
  <c r="BE498" i="8" s="1"/>
  <c r="BI496" i="8"/>
  <c r="BH496" i="8"/>
  <c r="BG496" i="8"/>
  <c r="BF496" i="8"/>
  <c r="T496" i="8"/>
  <c r="R496" i="8"/>
  <c r="P496" i="8"/>
  <c r="BK496" i="8"/>
  <c r="J496" i="8"/>
  <c r="BE496" i="8" s="1"/>
  <c r="BI494" i="8"/>
  <c r="BH494" i="8"/>
  <c r="BG494" i="8"/>
  <c r="BF494" i="8"/>
  <c r="T494" i="8"/>
  <c r="R494" i="8"/>
  <c r="P494" i="8"/>
  <c r="BK494" i="8"/>
  <c r="J494" i="8"/>
  <c r="BE494" i="8" s="1"/>
  <c r="BI492" i="8"/>
  <c r="BH492" i="8"/>
  <c r="BG492" i="8"/>
  <c r="BF492" i="8"/>
  <c r="T492" i="8"/>
  <c r="R492" i="8"/>
  <c r="P492" i="8"/>
  <c r="BK492" i="8"/>
  <c r="J492" i="8"/>
  <c r="BE492" i="8" s="1"/>
  <c r="BI490" i="8"/>
  <c r="BH490" i="8"/>
  <c r="BG490" i="8"/>
  <c r="BF490" i="8"/>
  <c r="T490" i="8"/>
  <c r="R490" i="8"/>
  <c r="P490" i="8"/>
  <c r="BK490" i="8"/>
  <c r="J490" i="8"/>
  <c r="BE490" i="8" s="1"/>
  <c r="BI488" i="8"/>
  <c r="BH488" i="8"/>
  <c r="BG488" i="8"/>
  <c r="BF488" i="8"/>
  <c r="BE488" i="8"/>
  <c r="T488" i="8"/>
  <c r="R488" i="8"/>
  <c r="P488" i="8"/>
  <c r="BK488" i="8"/>
  <c r="J488" i="8"/>
  <c r="BI486" i="8"/>
  <c r="BH486" i="8"/>
  <c r="BG486" i="8"/>
  <c r="BF486" i="8"/>
  <c r="T486" i="8"/>
  <c r="R486" i="8"/>
  <c r="P486" i="8"/>
  <c r="BK486" i="8"/>
  <c r="J486" i="8"/>
  <c r="BE486" i="8" s="1"/>
  <c r="BI484" i="8"/>
  <c r="BH484" i="8"/>
  <c r="BG484" i="8"/>
  <c r="BF484" i="8"/>
  <c r="BE484" i="8"/>
  <c r="T484" i="8"/>
  <c r="R484" i="8"/>
  <c r="P484" i="8"/>
  <c r="BK484" i="8"/>
  <c r="J484" i="8"/>
  <c r="BI482" i="8"/>
  <c r="BH482" i="8"/>
  <c r="BG482" i="8"/>
  <c r="BF482" i="8"/>
  <c r="T482" i="8"/>
  <c r="R482" i="8"/>
  <c r="P482" i="8"/>
  <c r="BK482" i="8"/>
  <c r="J482" i="8"/>
  <c r="BE482" i="8" s="1"/>
  <c r="BI480" i="8"/>
  <c r="BH480" i="8"/>
  <c r="BG480" i="8"/>
  <c r="BF480" i="8"/>
  <c r="T480" i="8"/>
  <c r="R480" i="8"/>
  <c r="P480" i="8"/>
  <c r="BK480" i="8"/>
  <c r="J480" i="8"/>
  <c r="BE480" i="8" s="1"/>
  <c r="BI478" i="8"/>
  <c r="BH478" i="8"/>
  <c r="BG478" i="8"/>
  <c r="BF478" i="8"/>
  <c r="T478" i="8"/>
  <c r="R478" i="8"/>
  <c r="P478" i="8"/>
  <c r="BK478" i="8"/>
  <c r="J478" i="8"/>
  <c r="BE478" i="8" s="1"/>
  <c r="BI475" i="8"/>
  <c r="BH475" i="8"/>
  <c r="BG475" i="8"/>
  <c r="BF475" i="8"/>
  <c r="T475" i="8"/>
  <c r="R475" i="8"/>
  <c r="P475" i="8"/>
  <c r="BK475" i="8"/>
  <c r="J475" i="8"/>
  <c r="BE475" i="8" s="1"/>
  <c r="BI472" i="8"/>
  <c r="BH472" i="8"/>
  <c r="BG472" i="8"/>
  <c r="BF472" i="8"/>
  <c r="T472" i="8"/>
  <c r="R472" i="8"/>
  <c r="P472" i="8"/>
  <c r="BK472" i="8"/>
  <c r="J472" i="8"/>
  <c r="BE472" i="8" s="1"/>
  <c r="BI470" i="8"/>
  <c r="BH470" i="8"/>
  <c r="BG470" i="8"/>
  <c r="BF470" i="8"/>
  <c r="BE470" i="8"/>
  <c r="T470" i="8"/>
  <c r="R470" i="8"/>
  <c r="P470" i="8"/>
  <c r="BK470" i="8"/>
  <c r="J470" i="8"/>
  <c r="BI468" i="8"/>
  <c r="BH468" i="8"/>
  <c r="BG468" i="8"/>
  <c r="BF468" i="8"/>
  <c r="T468" i="8"/>
  <c r="R468" i="8"/>
  <c r="P468" i="8"/>
  <c r="BK468" i="8"/>
  <c r="J468" i="8"/>
  <c r="BE468" i="8" s="1"/>
  <c r="BI466" i="8"/>
  <c r="BH466" i="8"/>
  <c r="BG466" i="8"/>
  <c r="BF466" i="8"/>
  <c r="BE466" i="8"/>
  <c r="T466" i="8"/>
  <c r="R466" i="8"/>
  <c r="P466" i="8"/>
  <c r="BK466" i="8"/>
  <c r="J466" i="8"/>
  <c r="BI463" i="8"/>
  <c r="BH463" i="8"/>
  <c r="BG463" i="8"/>
  <c r="BF463" i="8"/>
  <c r="T463" i="8"/>
  <c r="R463" i="8"/>
  <c r="P463" i="8"/>
  <c r="BK463" i="8"/>
  <c r="J463" i="8"/>
  <c r="BE463" i="8" s="1"/>
  <c r="BI459" i="8"/>
  <c r="BH459" i="8"/>
  <c r="BG459" i="8"/>
  <c r="BF459" i="8"/>
  <c r="T459" i="8"/>
  <c r="R459" i="8"/>
  <c r="P459" i="8"/>
  <c r="BK459" i="8"/>
  <c r="J459" i="8"/>
  <c r="BE459" i="8" s="1"/>
  <c r="BI455" i="8"/>
  <c r="BH455" i="8"/>
  <c r="BG455" i="8"/>
  <c r="BF455" i="8"/>
  <c r="T455" i="8"/>
  <c r="R455" i="8"/>
  <c r="P455" i="8"/>
  <c r="BK455" i="8"/>
  <c r="J455" i="8"/>
  <c r="BE455" i="8" s="1"/>
  <c r="BI452" i="8"/>
  <c r="BH452" i="8"/>
  <c r="BG452" i="8"/>
  <c r="BF452" i="8"/>
  <c r="T452" i="8"/>
  <c r="R452" i="8"/>
  <c r="P452" i="8"/>
  <c r="BK452" i="8"/>
  <c r="J452" i="8"/>
  <c r="BE452" i="8" s="1"/>
  <c r="BI449" i="8"/>
  <c r="BH449" i="8"/>
  <c r="BG449" i="8"/>
  <c r="BF449" i="8"/>
  <c r="T449" i="8"/>
  <c r="R449" i="8"/>
  <c r="P449" i="8"/>
  <c r="BK449" i="8"/>
  <c r="J449" i="8"/>
  <c r="BE449" i="8" s="1"/>
  <c r="BI446" i="8"/>
  <c r="BH446" i="8"/>
  <c r="BG446" i="8"/>
  <c r="BF446" i="8"/>
  <c r="BE446" i="8"/>
  <c r="T446" i="8"/>
  <c r="R446" i="8"/>
  <c r="P446" i="8"/>
  <c r="BK446" i="8"/>
  <c r="J446" i="8"/>
  <c r="BI443" i="8"/>
  <c r="BH443" i="8"/>
  <c r="BG443" i="8"/>
  <c r="BF443" i="8"/>
  <c r="T443" i="8"/>
  <c r="R443" i="8"/>
  <c r="P443" i="8"/>
  <c r="BK443" i="8"/>
  <c r="J443" i="8"/>
  <c r="BE443" i="8" s="1"/>
  <c r="BI440" i="8"/>
  <c r="BH440" i="8"/>
  <c r="BG440" i="8"/>
  <c r="BF440" i="8"/>
  <c r="BE440" i="8"/>
  <c r="T440" i="8"/>
  <c r="R440" i="8"/>
  <c r="P440" i="8"/>
  <c r="BK440" i="8"/>
  <c r="J440" i="8"/>
  <c r="BI437" i="8"/>
  <c r="BH437" i="8"/>
  <c r="BG437" i="8"/>
  <c r="BF437" i="8"/>
  <c r="T437" i="8"/>
  <c r="R437" i="8"/>
  <c r="P437" i="8"/>
  <c r="BK437" i="8"/>
  <c r="J437" i="8"/>
  <c r="BE437" i="8" s="1"/>
  <c r="BI434" i="8"/>
  <c r="BH434" i="8"/>
  <c r="BG434" i="8"/>
  <c r="BF434" i="8"/>
  <c r="T434" i="8"/>
  <c r="R434" i="8"/>
  <c r="P434" i="8"/>
  <c r="BK434" i="8"/>
  <c r="J434" i="8"/>
  <c r="BE434" i="8" s="1"/>
  <c r="BI431" i="8"/>
  <c r="BH431" i="8"/>
  <c r="BG431" i="8"/>
  <c r="BF431" i="8"/>
  <c r="T431" i="8"/>
  <c r="R431" i="8"/>
  <c r="P431" i="8"/>
  <c r="BK431" i="8"/>
  <c r="J431" i="8"/>
  <c r="BE431" i="8" s="1"/>
  <c r="BI428" i="8"/>
  <c r="BH428" i="8"/>
  <c r="BG428" i="8"/>
  <c r="BF428" i="8"/>
  <c r="T428" i="8"/>
  <c r="R428" i="8"/>
  <c r="P428" i="8"/>
  <c r="BK428" i="8"/>
  <c r="J428" i="8"/>
  <c r="BE428" i="8" s="1"/>
  <c r="BI425" i="8"/>
  <c r="BH425" i="8"/>
  <c r="BG425" i="8"/>
  <c r="BF425" i="8"/>
  <c r="T425" i="8"/>
  <c r="R425" i="8"/>
  <c r="P425" i="8"/>
  <c r="BK425" i="8"/>
  <c r="J425" i="8"/>
  <c r="BE425" i="8" s="1"/>
  <c r="BI422" i="8"/>
  <c r="BH422" i="8"/>
  <c r="BG422" i="8"/>
  <c r="BF422" i="8"/>
  <c r="BE422" i="8"/>
  <c r="T422" i="8"/>
  <c r="R422" i="8"/>
  <c r="P422" i="8"/>
  <c r="BK422" i="8"/>
  <c r="J422" i="8"/>
  <c r="BI418" i="8"/>
  <c r="BH418" i="8"/>
  <c r="BG418" i="8"/>
  <c r="BF418" i="8"/>
  <c r="T418" i="8"/>
  <c r="R418" i="8"/>
  <c r="P418" i="8"/>
  <c r="BK418" i="8"/>
  <c r="J418" i="8"/>
  <c r="BE418" i="8" s="1"/>
  <c r="BI414" i="8"/>
  <c r="BH414" i="8"/>
  <c r="BG414" i="8"/>
  <c r="BF414" i="8"/>
  <c r="BE414" i="8"/>
  <c r="T414" i="8"/>
  <c r="R414" i="8"/>
  <c r="P414" i="8"/>
  <c r="BK414" i="8"/>
  <c r="J414" i="8"/>
  <c r="BI411" i="8"/>
  <c r="BH411" i="8"/>
  <c r="BG411" i="8"/>
  <c r="BF411" i="8"/>
  <c r="T411" i="8"/>
  <c r="R411" i="8"/>
  <c r="P411" i="8"/>
  <c r="BK411" i="8"/>
  <c r="J411" i="8"/>
  <c r="BE411" i="8" s="1"/>
  <c r="BI407" i="8"/>
  <c r="BH407" i="8"/>
  <c r="BG407" i="8"/>
  <c r="BF407" i="8"/>
  <c r="T407" i="8"/>
  <c r="R407" i="8"/>
  <c r="P407" i="8"/>
  <c r="BK407" i="8"/>
  <c r="J407" i="8"/>
  <c r="BE407" i="8" s="1"/>
  <c r="BI405" i="8"/>
  <c r="BH405" i="8"/>
  <c r="BG405" i="8"/>
  <c r="BF405" i="8"/>
  <c r="T405" i="8"/>
  <c r="R405" i="8"/>
  <c r="P405" i="8"/>
  <c r="BK405" i="8"/>
  <c r="J405" i="8"/>
  <c r="BE405" i="8" s="1"/>
  <c r="BI403" i="8"/>
  <c r="BH403" i="8"/>
  <c r="BG403" i="8"/>
  <c r="BF403" i="8"/>
  <c r="T403" i="8"/>
  <c r="R403" i="8"/>
  <c r="P403" i="8"/>
  <c r="BK403" i="8"/>
  <c r="J403" i="8"/>
  <c r="BE403" i="8" s="1"/>
  <c r="BI401" i="8"/>
  <c r="BH401" i="8"/>
  <c r="BG401" i="8"/>
  <c r="BF401" i="8"/>
  <c r="T401" i="8"/>
  <c r="R401" i="8"/>
  <c r="P401" i="8"/>
  <c r="BK401" i="8"/>
  <c r="J401" i="8"/>
  <c r="BE401" i="8" s="1"/>
  <c r="BI399" i="8"/>
  <c r="BH399" i="8"/>
  <c r="BG399" i="8"/>
  <c r="BF399" i="8"/>
  <c r="BE399" i="8"/>
  <c r="T399" i="8"/>
  <c r="R399" i="8"/>
  <c r="P399" i="8"/>
  <c r="BK399" i="8"/>
  <c r="J399" i="8"/>
  <c r="BI397" i="8"/>
  <c r="BH397" i="8"/>
  <c r="BG397" i="8"/>
  <c r="BF397" i="8"/>
  <c r="T397" i="8"/>
  <c r="R397" i="8"/>
  <c r="P397" i="8"/>
  <c r="BK397" i="8"/>
  <c r="J397" i="8"/>
  <c r="BE397" i="8" s="1"/>
  <c r="BI395" i="8"/>
  <c r="BH395" i="8"/>
  <c r="BG395" i="8"/>
  <c r="BF395" i="8"/>
  <c r="BE395" i="8"/>
  <c r="T395" i="8"/>
  <c r="R395" i="8"/>
  <c r="P395" i="8"/>
  <c r="BK395" i="8"/>
  <c r="J395" i="8"/>
  <c r="BI392" i="8"/>
  <c r="BH392" i="8"/>
  <c r="BG392" i="8"/>
  <c r="BF392" i="8"/>
  <c r="T392" i="8"/>
  <c r="R392" i="8"/>
  <c r="P392" i="8"/>
  <c r="BK392" i="8"/>
  <c r="J392" i="8"/>
  <c r="BE392" i="8" s="1"/>
  <c r="BI388" i="8"/>
  <c r="BH388" i="8"/>
  <c r="BG388" i="8"/>
  <c r="BF388" i="8"/>
  <c r="BE388" i="8"/>
  <c r="T388" i="8"/>
  <c r="R388" i="8"/>
  <c r="P388" i="8"/>
  <c r="BK388" i="8"/>
  <c r="J388" i="8"/>
  <c r="BI386" i="8"/>
  <c r="BH386" i="8"/>
  <c r="BG386" i="8"/>
  <c r="BF386" i="8"/>
  <c r="T386" i="8"/>
  <c r="R386" i="8"/>
  <c r="P386" i="8"/>
  <c r="BK386" i="8"/>
  <c r="J386" i="8"/>
  <c r="BE386" i="8" s="1"/>
  <c r="BI384" i="8"/>
  <c r="BH384" i="8"/>
  <c r="BG384" i="8"/>
  <c r="BF384" i="8"/>
  <c r="BE384" i="8"/>
  <c r="T384" i="8"/>
  <c r="R384" i="8"/>
  <c r="P384" i="8"/>
  <c r="BK384" i="8"/>
  <c r="J384" i="8"/>
  <c r="BI382" i="8"/>
  <c r="BH382" i="8"/>
  <c r="BG382" i="8"/>
  <c r="BF382" i="8"/>
  <c r="T382" i="8"/>
  <c r="R382" i="8"/>
  <c r="P382" i="8"/>
  <c r="BK382" i="8"/>
  <c r="J382" i="8"/>
  <c r="BE382" i="8" s="1"/>
  <c r="BI380" i="8"/>
  <c r="BH380" i="8"/>
  <c r="BG380" i="8"/>
  <c r="BF380" i="8"/>
  <c r="BE380" i="8"/>
  <c r="T380" i="8"/>
  <c r="R380" i="8"/>
  <c r="P380" i="8"/>
  <c r="BK380" i="8"/>
  <c r="J380" i="8"/>
  <c r="BI378" i="8"/>
  <c r="BH378" i="8"/>
  <c r="BG378" i="8"/>
  <c r="BF378" i="8"/>
  <c r="T378" i="8"/>
  <c r="R378" i="8"/>
  <c r="P378" i="8"/>
  <c r="BK378" i="8"/>
  <c r="J378" i="8"/>
  <c r="BE378" i="8" s="1"/>
  <c r="BI376" i="8"/>
  <c r="BH376" i="8"/>
  <c r="BG376" i="8"/>
  <c r="BF376" i="8"/>
  <c r="BE376" i="8"/>
  <c r="T376" i="8"/>
  <c r="R376" i="8"/>
  <c r="P376" i="8"/>
  <c r="BK376" i="8"/>
  <c r="J376" i="8"/>
  <c r="BI374" i="8"/>
  <c r="BH374" i="8"/>
  <c r="BG374" i="8"/>
  <c r="BF374" i="8"/>
  <c r="T374" i="8"/>
  <c r="R374" i="8"/>
  <c r="P374" i="8"/>
  <c r="BK374" i="8"/>
  <c r="J374" i="8"/>
  <c r="BE374" i="8" s="1"/>
  <c r="BI372" i="8"/>
  <c r="BH372" i="8"/>
  <c r="BG372" i="8"/>
  <c r="BF372" i="8"/>
  <c r="BE372" i="8"/>
  <c r="T372" i="8"/>
  <c r="R372" i="8"/>
  <c r="P372" i="8"/>
  <c r="BK372" i="8"/>
  <c r="J372" i="8"/>
  <c r="BI370" i="8"/>
  <c r="BH370" i="8"/>
  <c r="BG370" i="8"/>
  <c r="BF370" i="8"/>
  <c r="T370" i="8"/>
  <c r="R370" i="8"/>
  <c r="P370" i="8"/>
  <c r="BK370" i="8"/>
  <c r="J370" i="8"/>
  <c r="BE370" i="8" s="1"/>
  <c r="BI368" i="8"/>
  <c r="BH368" i="8"/>
  <c r="BG368" i="8"/>
  <c r="BF368" i="8"/>
  <c r="BE368" i="8"/>
  <c r="T368" i="8"/>
  <c r="R368" i="8"/>
  <c r="P368" i="8"/>
  <c r="BK368" i="8"/>
  <c r="J368" i="8"/>
  <c r="BI366" i="8"/>
  <c r="BH366" i="8"/>
  <c r="BG366" i="8"/>
  <c r="BF366" i="8"/>
  <c r="T366" i="8"/>
  <c r="R366" i="8"/>
  <c r="P366" i="8"/>
  <c r="BK366" i="8"/>
  <c r="J366" i="8"/>
  <c r="BE366" i="8" s="1"/>
  <c r="BI364" i="8"/>
  <c r="BH364" i="8"/>
  <c r="BG364" i="8"/>
  <c r="BF364" i="8"/>
  <c r="BE364" i="8"/>
  <c r="T364" i="8"/>
  <c r="R364" i="8"/>
  <c r="P364" i="8"/>
  <c r="BK364" i="8"/>
  <c r="J364" i="8"/>
  <c r="BI362" i="8"/>
  <c r="BH362" i="8"/>
  <c r="BG362" i="8"/>
  <c r="BF362" i="8"/>
  <c r="T362" i="8"/>
  <c r="R362" i="8"/>
  <c r="P362" i="8"/>
  <c r="BK362" i="8"/>
  <c r="J362" i="8"/>
  <c r="BE362" i="8" s="1"/>
  <c r="BI360" i="8"/>
  <c r="BH360" i="8"/>
  <c r="BG360" i="8"/>
  <c r="BF360" i="8"/>
  <c r="BE360" i="8"/>
  <c r="T360" i="8"/>
  <c r="R360" i="8"/>
  <c r="P360" i="8"/>
  <c r="BK360" i="8"/>
  <c r="J360" i="8"/>
  <c r="BI357" i="8"/>
  <c r="BH357" i="8"/>
  <c r="BG357" i="8"/>
  <c r="BF357" i="8"/>
  <c r="T357" i="8"/>
  <c r="R357" i="8"/>
  <c r="P357" i="8"/>
  <c r="BK357" i="8"/>
  <c r="J357" i="8"/>
  <c r="BE357" i="8" s="1"/>
  <c r="BI355" i="8"/>
  <c r="BH355" i="8"/>
  <c r="BG355" i="8"/>
  <c r="BF355" i="8"/>
  <c r="BE355" i="8"/>
  <c r="T355" i="8"/>
  <c r="R355" i="8"/>
  <c r="P355" i="8"/>
  <c r="BK355" i="8"/>
  <c r="J355" i="8"/>
  <c r="BI351" i="8"/>
  <c r="BH351" i="8"/>
  <c r="BG351" i="8"/>
  <c r="BF351" i="8"/>
  <c r="T351" i="8"/>
  <c r="R351" i="8"/>
  <c r="P351" i="8"/>
  <c r="BK351" i="8"/>
  <c r="J351" i="8"/>
  <c r="BE351" i="8" s="1"/>
  <c r="BI348" i="8"/>
  <c r="BH348" i="8"/>
  <c r="BG348" i="8"/>
  <c r="BF348" i="8"/>
  <c r="T348" i="8"/>
  <c r="R348" i="8"/>
  <c r="P348" i="8"/>
  <c r="BK348" i="8"/>
  <c r="J348" i="8"/>
  <c r="BE348" i="8" s="1"/>
  <c r="BI345" i="8"/>
  <c r="BH345" i="8"/>
  <c r="BG345" i="8"/>
  <c r="BF345" i="8"/>
  <c r="T345" i="8"/>
  <c r="R345" i="8"/>
  <c r="P345" i="8"/>
  <c r="BK345" i="8"/>
  <c r="J345" i="8"/>
  <c r="BE345" i="8" s="1"/>
  <c r="BI342" i="8"/>
  <c r="BH342" i="8"/>
  <c r="BG342" i="8"/>
  <c r="BF342" i="8"/>
  <c r="T342" i="8"/>
  <c r="R342" i="8"/>
  <c r="P342" i="8"/>
  <c r="BK342" i="8"/>
  <c r="J342" i="8"/>
  <c r="BE342" i="8" s="1"/>
  <c r="BI339" i="8"/>
  <c r="BH339" i="8"/>
  <c r="BG339" i="8"/>
  <c r="BF339" i="8"/>
  <c r="T339" i="8"/>
  <c r="R339" i="8"/>
  <c r="P339" i="8"/>
  <c r="BK339" i="8"/>
  <c r="J339" i="8"/>
  <c r="BE339" i="8" s="1"/>
  <c r="BI336" i="8"/>
  <c r="BH336" i="8"/>
  <c r="BG336" i="8"/>
  <c r="BF336" i="8"/>
  <c r="T336" i="8"/>
  <c r="R336" i="8"/>
  <c r="P336" i="8"/>
  <c r="BK336" i="8"/>
  <c r="J336" i="8"/>
  <c r="BE336" i="8" s="1"/>
  <c r="BI333" i="8"/>
  <c r="BH333" i="8"/>
  <c r="BG333" i="8"/>
  <c r="BF333" i="8"/>
  <c r="T333" i="8"/>
  <c r="R333" i="8"/>
  <c r="P333" i="8"/>
  <c r="BK333" i="8"/>
  <c r="J333" i="8"/>
  <c r="BE333" i="8" s="1"/>
  <c r="BI330" i="8"/>
  <c r="BH330" i="8"/>
  <c r="BG330" i="8"/>
  <c r="BF330" i="8"/>
  <c r="BE330" i="8"/>
  <c r="T330" i="8"/>
  <c r="R330" i="8"/>
  <c r="P330" i="8"/>
  <c r="BK330" i="8"/>
  <c r="J330" i="8"/>
  <c r="BI327" i="8"/>
  <c r="BH327" i="8"/>
  <c r="BG327" i="8"/>
  <c r="BF327" i="8"/>
  <c r="T327" i="8"/>
  <c r="R327" i="8"/>
  <c r="P327" i="8"/>
  <c r="BK327" i="8"/>
  <c r="J327" i="8"/>
  <c r="BE327" i="8" s="1"/>
  <c r="BI325" i="8"/>
  <c r="BH325" i="8"/>
  <c r="BG325" i="8"/>
  <c r="BF325" i="8"/>
  <c r="BE325" i="8"/>
  <c r="T325" i="8"/>
  <c r="R325" i="8"/>
  <c r="P325" i="8"/>
  <c r="BK325" i="8"/>
  <c r="J325" i="8"/>
  <c r="BI323" i="8"/>
  <c r="BH323" i="8"/>
  <c r="BG323" i="8"/>
  <c r="BF323" i="8"/>
  <c r="T323" i="8"/>
  <c r="R323" i="8"/>
  <c r="P323" i="8"/>
  <c r="BK323" i="8"/>
  <c r="J323" i="8"/>
  <c r="BE323" i="8" s="1"/>
  <c r="BI321" i="8"/>
  <c r="BH321" i="8"/>
  <c r="BG321" i="8"/>
  <c r="BF321" i="8"/>
  <c r="T321" i="8"/>
  <c r="R321" i="8"/>
  <c r="P321" i="8"/>
  <c r="BK321" i="8"/>
  <c r="J321" i="8"/>
  <c r="BE321" i="8" s="1"/>
  <c r="BI319" i="8"/>
  <c r="BH319" i="8"/>
  <c r="BG319" i="8"/>
  <c r="BF319" i="8"/>
  <c r="T319" i="8"/>
  <c r="R319" i="8"/>
  <c r="P319" i="8"/>
  <c r="BK319" i="8"/>
  <c r="J319" i="8"/>
  <c r="BE319" i="8" s="1"/>
  <c r="BI317" i="8"/>
  <c r="BH317" i="8"/>
  <c r="BG317" i="8"/>
  <c r="BF317" i="8"/>
  <c r="T317" i="8"/>
  <c r="R317" i="8"/>
  <c r="P317" i="8"/>
  <c r="BK317" i="8"/>
  <c r="J317" i="8"/>
  <c r="BE317" i="8" s="1"/>
  <c r="BI315" i="8"/>
  <c r="BH315" i="8"/>
  <c r="BG315" i="8"/>
  <c r="BF315" i="8"/>
  <c r="T315" i="8"/>
  <c r="R315" i="8"/>
  <c r="P315" i="8"/>
  <c r="BK315" i="8"/>
  <c r="J315" i="8"/>
  <c r="BE315" i="8" s="1"/>
  <c r="BI313" i="8"/>
  <c r="BH313" i="8"/>
  <c r="BG313" i="8"/>
  <c r="BF313" i="8"/>
  <c r="BE313" i="8"/>
  <c r="T313" i="8"/>
  <c r="R313" i="8"/>
  <c r="P313" i="8"/>
  <c r="BK313" i="8"/>
  <c r="J313" i="8"/>
  <c r="BI311" i="8"/>
  <c r="BH311" i="8"/>
  <c r="BG311" i="8"/>
  <c r="BF311" i="8"/>
  <c r="T311" i="8"/>
  <c r="R311" i="8"/>
  <c r="P311" i="8"/>
  <c r="BK311" i="8"/>
  <c r="J311" i="8"/>
  <c r="BE311" i="8" s="1"/>
  <c r="BI309" i="8"/>
  <c r="BH309" i="8"/>
  <c r="BG309" i="8"/>
  <c r="BF309" i="8"/>
  <c r="BE309" i="8"/>
  <c r="T309" i="8"/>
  <c r="R309" i="8"/>
  <c r="P309" i="8"/>
  <c r="BK309" i="8"/>
  <c r="J309" i="8"/>
  <c r="BI306" i="8"/>
  <c r="BH306" i="8"/>
  <c r="BG306" i="8"/>
  <c r="BF306" i="8"/>
  <c r="T306" i="8"/>
  <c r="R306" i="8"/>
  <c r="P306" i="8"/>
  <c r="BK306" i="8"/>
  <c r="J306" i="8"/>
  <c r="BE306" i="8" s="1"/>
  <c r="BI302" i="8"/>
  <c r="BH302" i="8"/>
  <c r="BG302" i="8"/>
  <c r="BF302" i="8"/>
  <c r="T302" i="8"/>
  <c r="R302" i="8"/>
  <c r="P302" i="8"/>
  <c r="BK302" i="8"/>
  <c r="J302" i="8"/>
  <c r="BE302" i="8" s="1"/>
  <c r="BI299" i="8"/>
  <c r="BH299" i="8"/>
  <c r="BG299" i="8"/>
  <c r="BF299" i="8"/>
  <c r="T299" i="8"/>
  <c r="R299" i="8"/>
  <c r="P299" i="8"/>
  <c r="BK299" i="8"/>
  <c r="J299" i="8"/>
  <c r="BE299" i="8" s="1"/>
  <c r="BI295" i="8"/>
  <c r="BH295" i="8"/>
  <c r="BG295" i="8"/>
  <c r="BF295" i="8"/>
  <c r="T295" i="8"/>
  <c r="R295" i="8"/>
  <c r="P295" i="8"/>
  <c r="BK295" i="8"/>
  <c r="J295" i="8"/>
  <c r="BE295" i="8" s="1"/>
  <c r="BI293" i="8"/>
  <c r="BH293" i="8"/>
  <c r="BG293" i="8"/>
  <c r="BF293" i="8"/>
  <c r="T293" i="8"/>
  <c r="R293" i="8"/>
  <c r="P293" i="8"/>
  <c r="BK293" i="8"/>
  <c r="J293" i="8"/>
  <c r="BE293" i="8" s="1"/>
  <c r="BI291" i="8"/>
  <c r="BH291" i="8"/>
  <c r="BG291" i="8"/>
  <c r="BF291" i="8"/>
  <c r="BE291" i="8"/>
  <c r="T291" i="8"/>
  <c r="R291" i="8"/>
  <c r="P291" i="8"/>
  <c r="BK291" i="8"/>
  <c r="J291" i="8"/>
  <c r="BI289" i="8"/>
  <c r="BH289" i="8"/>
  <c r="BG289" i="8"/>
  <c r="BF289" i="8"/>
  <c r="T289" i="8"/>
  <c r="R289" i="8"/>
  <c r="P289" i="8"/>
  <c r="BK289" i="8"/>
  <c r="J289" i="8"/>
  <c r="BE289" i="8" s="1"/>
  <c r="BI287" i="8"/>
  <c r="BH287" i="8"/>
  <c r="BG287" i="8"/>
  <c r="BF287" i="8"/>
  <c r="BE287" i="8"/>
  <c r="T287" i="8"/>
  <c r="R287" i="8"/>
  <c r="P287" i="8"/>
  <c r="BK287" i="8"/>
  <c r="J287" i="8"/>
  <c r="BI285" i="8"/>
  <c r="BH285" i="8"/>
  <c r="BG285" i="8"/>
  <c r="BF285" i="8"/>
  <c r="T285" i="8"/>
  <c r="R285" i="8"/>
  <c r="P285" i="8"/>
  <c r="BK285" i="8"/>
  <c r="J285" i="8"/>
  <c r="BE285" i="8" s="1"/>
  <c r="BI282" i="8"/>
  <c r="BH282" i="8"/>
  <c r="BG282" i="8"/>
  <c r="BF282" i="8"/>
  <c r="T282" i="8"/>
  <c r="R282" i="8"/>
  <c r="P282" i="8"/>
  <c r="BK282" i="8"/>
  <c r="J282" i="8"/>
  <c r="BE282" i="8" s="1"/>
  <c r="BI279" i="8"/>
  <c r="BH279" i="8"/>
  <c r="BG279" i="8"/>
  <c r="BF279" i="8"/>
  <c r="T279" i="8"/>
  <c r="R279" i="8"/>
  <c r="P279" i="8"/>
  <c r="BK279" i="8"/>
  <c r="J279" i="8"/>
  <c r="BE279" i="8" s="1"/>
  <c r="BI276" i="8"/>
  <c r="BH276" i="8"/>
  <c r="BG276" i="8"/>
  <c r="BF276" i="8"/>
  <c r="T276" i="8"/>
  <c r="R276" i="8"/>
  <c r="P276" i="8"/>
  <c r="BK276" i="8"/>
  <c r="J276" i="8"/>
  <c r="BE276" i="8" s="1"/>
  <c r="BI274" i="8"/>
  <c r="BH274" i="8"/>
  <c r="BG274" i="8"/>
  <c r="BF274" i="8"/>
  <c r="BE274" i="8"/>
  <c r="T274" i="8"/>
  <c r="R274" i="8"/>
  <c r="P274" i="8"/>
  <c r="BK274" i="8"/>
  <c r="J274" i="8"/>
  <c r="BI272" i="8"/>
  <c r="BH272" i="8"/>
  <c r="BG272" i="8"/>
  <c r="BF272" i="8"/>
  <c r="T272" i="8"/>
  <c r="R272" i="8"/>
  <c r="P272" i="8"/>
  <c r="BK272" i="8"/>
  <c r="J272" i="8"/>
  <c r="BE272" i="8" s="1"/>
  <c r="BI270" i="8"/>
  <c r="BH270" i="8"/>
  <c r="BG270" i="8"/>
  <c r="BF270" i="8"/>
  <c r="BE270" i="8"/>
  <c r="T270" i="8"/>
  <c r="R270" i="8"/>
  <c r="P270" i="8"/>
  <c r="BK270" i="8"/>
  <c r="J270" i="8"/>
  <c r="BI268" i="8"/>
  <c r="BH268" i="8"/>
  <c r="BG268" i="8"/>
  <c r="BF268" i="8"/>
  <c r="T268" i="8"/>
  <c r="R268" i="8"/>
  <c r="P268" i="8"/>
  <c r="BK268" i="8"/>
  <c r="J268" i="8"/>
  <c r="BE268" i="8" s="1"/>
  <c r="BI266" i="8"/>
  <c r="BH266" i="8"/>
  <c r="BG266" i="8"/>
  <c r="BF266" i="8"/>
  <c r="BE266" i="8"/>
  <c r="T266" i="8"/>
  <c r="R266" i="8"/>
  <c r="P266" i="8"/>
  <c r="BK266" i="8"/>
  <c r="J266" i="8"/>
  <c r="BI264" i="8"/>
  <c r="BH264" i="8"/>
  <c r="BG264" i="8"/>
  <c r="BF264" i="8"/>
  <c r="T264" i="8"/>
  <c r="R264" i="8"/>
  <c r="P264" i="8"/>
  <c r="BK264" i="8"/>
  <c r="J264" i="8"/>
  <c r="BE264" i="8" s="1"/>
  <c r="BI262" i="8"/>
  <c r="BH262" i="8"/>
  <c r="BG262" i="8"/>
  <c r="BF262" i="8"/>
  <c r="BE262" i="8"/>
  <c r="T262" i="8"/>
  <c r="R262" i="8"/>
  <c r="P262" i="8"/>
  <c r="BK262" i="8"/>
  <c r="J262" i="8"/>
  <c r="BI260" i="8"/>
  <c r="BH260" i="8"/>
  <c r="BG260" i="8"/>
  <c r="BF260" i="8"/>
  <c r="T260" i="8"/>
  <c r="R260" i="8"/>
  <c r="P260" i="8"/>
  <c r="BK260" i="8"/>
  <c r="J260" i="8"/>
  <c r="BE260" i="8" s="1"/>
  <c r="BI258" i="8"/>
  <c r="BH258" i="8"/>
  <c r="BG258" i="8"/>
  <c r="BF258" i="8"/>
  <c r="BE258" i="8"/>
  <c r="T258" i="8"/>
  <c r="R258" i="8"/>
  <c r="P258" i="8"/>
  <c r="BK258" i="8"/>
  <c r="J258" i="8"/>
  <c r="BI256" i="8"/>
  <c r="BH256" i="8"/>
  <c r="BG256" i="8"/>
  <c r="BF256" i="8"/>
  <c r="T256" i="8"/>
  <c r="R256" i="8"/>
  <c r="P256" i="8"/>
  <c r="BK256" i="8"/>
  <c r="J256" i="8"/>
  <c r="BE256" i="8" s="1"/>
  <c r="BI254" i="8"/>
  <c r="BH254" i="8"/>
  <c r="BG254" i="8"/>
  <c r="BF254" i="8"/>
  <c r="BE254" i="8"/>
  <c r="T254" i="8"/>
  <c r="R254" i="8"/>
  <c r="P254" i="8"/>
  <c r="BK254" i="8"/>
  <c r="J254" i="8"/>
  <c r="BI252" i="8"/>
  <c r="BH252" i="8"/>
  <c r="BG252" i="8"/>
  <c r="BF252" i="8"/>
  <c r="T252" i="8"/>
  <c r="R252" i="8"/>
  <c r="P252" i="8"/>
  <c r="BK252" i="8"/>
  <c r="J252" i="8"/>
  <c r="BE252" i="8" s="1"/>
  <c r="BI248" i="8"/>
  <c r="BH248" i="8"/>
  <c r="BG248" i="8"/>
  <c r="BF248" i="8"/>
  <c r="T248" i="8"/>
  <c r="R248" i="8"/>
  <c r="P248" i="8"/>
  <c r="BK248" i="8"/>
  <c r="J248" i="8"/>
  <c r="BE248" i="8" s="1"/>
  <c r="BI245" i="8"/>
  <c r="BH245" i="8"/>
  <c r="BG245" i="8"/>
  <c r="BF245" i="8"/>
  <c r="T245" i="8"/>
  <c r="R245" i="8"/>
  <c r="P245" i="8"/>
  <c r="BK245" i="8"/>
  <c r="J245" i="8"/>
  <c r="BE245" i="8" s="1"/>
  <c r="BI242" i="8"/>
  <c r="BH242" i="8"/>
  <c r="BG242" i="8"/>
  <c r="BF242" i="8"/>
  <c r="T242" i="8"/>
  <c r="R242" i="8"/>
  <c r="P242" i="8"/>
  <c r="BK242" i="8"/>
  <c r="J242" i="8"/>
  <c r="BE242" i="8" s="1"/>
  <c r="BI240" i="8"/>
  <c r="BH240" i="8"/>
  <c r="BG240" i="8"/>
  <c r="BF240" i="8"/>
  <c r="T240" i="8"/>
  <c r="R240" i="8"/>
  <c r="P240" i="8"/>
  <c r="BK240" i="8"/>
  <c r="J240" i="8"/>
  <c r="BE240" i="8" s="1"/>
  <c r="BI238" i="8"/>
  <c r="BH238" i="8"/>
  <c r="BG238" i="8"/>
  <c r="BF238" i="8"/>
  <c r="T238" i="8"/>
  <c r="R238" i="8"/>
  <c r="P238" i="8"/>
  <c r="BK238" i="8"/>
  <c r="J238" i="8"/>
  <c r="BE238" i="8" s="1"/>
  <c r="BI236" i="8"/>
  <c r="BH236" i="8"/>
  <c r="BG236" i="8"/>
  <c r="BF236" i="8"/>
  <c r="T236" i="8"/>
  <c r="R236" i="8"/>
  <c r="P236" i="8"/>
  <c r="BK236" i="8"/>
  <c r="J236" i="8"/>
  <c r="BE236" i="8" s="1"/>
  <c r="BI233" i="8"/>
  <c r="BH233" i="8"/>
  <c r="BG233" i="8"/>
  <c r="BF233" i="8"/>
  <c r="T233" i="8"/>
  <c r="R233" i="8"/>
  <c r="P233" i="8"/>
  <c r="BK233" i="8"/>
  <c r="J233" i="8"/>
  <c r="BE233" i="8" s="1"/>
  <c r="BI230" i="8"/>
  <c r="BH230" i="8"/>
  <c r="BG230" i="8"/>
  <c r="BF230" i="8"/>
  <c r="T230" i="8"/>
  <c r="R230" i="8"/>
  <c r="P230" i="8"/>
  <c r="BK230" i="8"/>
  <c r="J230" i="8"/>
  <c r="BE230" i="8" s="1"/>
  <c r="BI227" i="8"/>
  <c r="BH227" i="8"/>
  <c r="BG227" i="8"/>
  <c r="BF227" i="8"/>
  <c r="T227" i="8"/>
  <c r="R227" i="8"/>
  <c r="P227" i="8"/>
  <c r="BK227" i="8"/>
  <c r="J227" i="8"/>
  <c r="BE227" i="8" s="1"/>
  <c r="BI224" i="8"/>
  <c r="BH224" i="8"/>
  <c r="BG224" i="8"/>
  <c r="BF224" i="8"/>
  <c r="T224" i="8"/>
  <c r="R224" i="8"/>
  <c r="P224" i="8"/>
  <c r="BK224" i="8"/>
  <c r="J224" i="8"/>
  <c r="BE224" i="8" s="1"/>
  <c r="BI222" i="8"/>
  <c r="BH222" i="8"/>
  <c r="BG222" i="8"/>
  <c r="BF222" i="8"/>
  <c r="T222" i="8"/>
  <c r="R222" i="8"/>
  <c r="P222" i="8"/>
  <c r="BK222" i="8"/>
  <c r="J222" i="8"/>
  <c r="BE222" i="8" s="1"/>
  <c r="BI220" i="8"/>
  <c r="BH220" i="8"/>
  <c r="BG220" i="8"/>
  <c r="BF220" i="8"/>
  <c r="T220" i="8"/>
  <c r="R220" i="8"/>
  <c r="P220" i="8"/>
  <c r="BK220" i="8"/>
  <c r="J220" i="8"/>
  <c r="BE220" i="8" s="1"/>
  <c r="BI217" i="8"/>
  <c r="BH217" i="8"/>
  <c r="BG217" i="8"/>
  <c r="BF217" i="8"/>
  <c r="BE217" i="8"/>
  <c r="T217" i="8"/>
  <c r="R217" i="8"/>
  <c r="P217" i="8"/>
  <c r="BK217" i="8"/>
  <c r="J217" i="8"/>
  <c r="BI214" i="8"/>
  <c r="BH214" i="8"/>
  <c r="BG214" i="8"/>
  <c r="BF214" i="8"/>
  <c r="T214" i="8"/>
  <c r="R214" i="8"/>
  <c r="P214" i="8"/>
  <c r="BK214" i="8"/>
  <c r="J214" i="8"/>
  <c r="BE214" i="8" s="1"/>
  <c r="BI211" i="8"/>
  <c r="BH211" i="8"/>
  <c r="BG211" i="8"/>
  <c r="BF211" i="8"/>
  <c r="T211" i="8"/>
  <c r="R211" i="8"/>
  <c r="P211" i="8"/>
  <c r="BK211" i="8"/>
  <c r="J211" i="8"/>
  <c r="BE211" i="8" s="1"/>
  <c r="BI208" i="8"/>
  <c r="BH208" i="8"/>
  <c r="BG208" i="8"/>
  <c r="BF208" i="8"/>
  <c r="T208" i="8"/>
  <c r="R208" i="8"/>
  <c r="P208" i="8"/>
  <c r="BK208" i="8"/>
  <c r="J208" i="8"/>
  <c r="BE208" i="8" s="1"/>
  <c r="BI205" i="8"/>
  <c r="BH205" i="8"/>
  <c r="BG205" i="8"/>
  <c r="BF205" i="8"/>
  <c r="T205" i="8"/>
  <c r="R205" i="8"/>
  <c r="P205" i="8"/>
  <c r="BK205" i="8"/>
  <c r="J205" i="8"/>
  <c r="BE205" i="8" s="1"/>
  <c r="BI202" i="8"/>
  <c r="BH202" i="8"/>
  <c r="BG202" i="8"/>
  <c r="BF202" i="8"/>
  <c r="T202" i="8"/>
  <c r="R202" i="8"/>
  <c r="P202" i="8"/>
  <c r="BK202" i="8"/>
  <c r="J202" i="8"/>
  <c r="BE202" i="8" s="1"/>
  <c r="BI198" i="8"/>
  <c r="BH198" i="8"/>
  <c r="BG198" i="8"/>
  <c r="BF198" i="8"/>
  <c r="BE198" i="8"/>
  <c r="T198" i="8"/>
  <c r="R198" i="8"/>
  <c r="P198" i="8"/>
  <c r="BK198" i="8"/>
  <c r="J198" i="8"/>
  <c r="BI195" i="8"/>
  <c r="BH195" i="8"/>
  <c r="BG195" i="8"/>
  <c r="BF195" i="8"/>
  <c r="T195" i="8"/>
  <c r="R195" i="8"/>
  <c r="P195" i="8"/>
  <c r="BK195" i="8"/>
  <c r="J195" i="8"/>
  <c r="BE195" i="8" s="1"/>
  <c r="BI193" i="8"/>
  <c r="BH193" i="8"/>
  <c r="BG193" i="8"/>
  <c r="BF193" i="8"/>
  <c r="BE193" i="8"/>
  <c r="T193" i="8"/>
  <c r="R193" i="8"/>
  <c r="P193" i="8"/>
  <c r="BK193" i="8"/>
  <c r="J193" i="8"/>
  <c r="BI190" i="8"/>
  <c r="BH190" i="8"/>
  <c r="BG190" i="8"/>
  <c r="BF190" i="8"/>
  <c r="T190" i="8"/>
  <c r="R190" i="8"/>
  <c r="P190" i="8"/>
  <c r="BK190" i="8"/>
  <c r="J190" i="8"/>
  <c r="BE190" i="8" s="1"/>
  <c r="BI188" i="8"/>
  <c r="BH188" i="8"/>
  <c r="BG188" i="8"/>
  <c r="BF188" i="8"/>
  <c r="T188" i="8"/>
  <c r="R188" i="8"/>
  <c r="P188" i="8"/>
  <c r="BK188" i="8"/>
  <c r="J188" i="8"/>
  <c r="BE188" i="8" s="1"/>
  <c r="BI186" i="8"/>
  <c r="BH186" i="8"/>
  <c r="BG186" i="8"/>
  <c r="BF186" i="8"/>
  <c r="BE186" i="8"/>
  <c r="T186" i="8"/>
  <c r="R186" i="8"/>
  <c r="P186" i="8"/>
  <c r="BK186" i="8"/>
  <c r="J186" i="8"/>
  <c r="BI184" i="8"/>
  <c r="BH184" i="8"/>
  <c r="BG184" i="8"/>
  <c r="BF184" i="8"/>
  <c r="T184" i="8"/>
  <c r="R184" i="8"/>
  <c r="P184" i="8"/>
  <c r="BK184" i="8"/>
  <c r="J184" i="8"/>
  <c r="BE184" i="8" s="1"/>
  <c r="BI182" i="8"/>
  <c r="BH182" i="8"/>
  <c r="BG182" i="8"/>
  <c r="BF182" i="8"/>
  <c r="BE182" i="8"/>
  <c r="T182" i="8"/>
  <c r="R182" i="8"/>
  <c r="P182" i="8"/>
  <c r="BK182" i="8"/>
  <c r="J182" i="8"/>
  <c r="BI180" i="8"/>
  <c r="BH180" i="8"/>
  <c r="BG180" i="8"/>
  <c r="BF180" i="8"/>
  <c r="T180" i="8"/>
  <c r="R180" i="8"/>
  <c r="P180" i="8"/>
  <c r="BK180" i="8"/>
  <c r="J180" i="8"/>
  <c r="BE180" i="8" s="1"/>
  <c r="BI178" i="8"/>
  <c r="BH178" i="8"/>
  <c r="BG178" i="8"/>
  <c r="BF178" i="8"/>
  <c r="BE178" i="8"/>
  <c r="T178" i="8"/>
  <c r="R178" i="8"/>
  <c r="P178" i="8"/>
  <c r="BK178" i="8"/>
  <c r="J178" i="8"/>
  <c r="BI176" i="8"/>
  <c r="BH176" i="8"/>
  <c r="BG176" i="8"/>
  <c r="BF176" i="8"/>
  <c r="T176" i="8"/>
  <c r="R176" i="8"/>
  <c r="P176" i="8"/>
  <c r="BK176" i="8"/>
  <c r="J176" i="8"/>
  <c r="BE176" i="8" s="1"/>
  <c r="BI172" i="8"/>
  <c r="BH172" i="8"/>
  <c r="BG172" i="8"/>
  <c r="BF172" i="8"/>
  <c r="BE172" i="8"/>
  <c r="T172" i="8"/>
  <c r="R172" i="8"/>
  <c r="P172" i="8"/>
  <c r="BK172" i="8"/>
  <c r="J172" i="8"/>
  <c r="BI170" i="8"/>
  <c r="BH170" i="8"/>
  <c r="BG170" i="8"/>
  <c r="BF170" i="8"/>
  <c r="T170" i="8"/>
  <c r="R170" i="8"/>
  <c r="P170" i="8"/>
  <c r="BK170" i="8"/>
  <c r="J170" i="8"/>
  <c r="BE170" i="8" s="1"/>
  <c r="BI168" i="8"/>
  <c r="BH168" i="8"/>
  <c r="BG168" i="8"/>
  <c r="BF168" i="8"/>
  <c r="BE168" i="8"/>
  <c r="T168" i="8"/>
  <c r="R168" i="8"/>
  <c r="P168" i="8"/>
  <c r="BK168" i="8"/>
  <c r="J168" i="8"/>
  <c r="BI165" i="8"/>
  <c r="BH165" i="8"/>
  <c r="BG165" i="8"/>
  <c r="BF165" i="8"/>
  <c r="T165" i="8"/>
  <c r="R165" i="8"/>
  <c r="P165" i="8"/>
  <c r="BK165" i="8"/>
  <c r="J165" i="8"/>
  <c r="BE165" i="8" s="1"/>
  <c r="BI163" i="8"/>
  <c r="BH163" i="8"/>
  <c r="BG163" i="8"/>
  <c r="BF163" i="8"/>
  <c r="BE163" i="8"/>
  <c r="T163" i="8"/>
  <c r="R163" i="8"/>
  <c r="P163" i="8"/>
  <c r="BK163" i="8"/>
  <c r="J163" i="8"/>
  <c r="BI161" i="8"/>
  <c r="BH161" i="8"/>
  <c r="BG161" i="8"/>
  <c r="BF161" i="8"/>
  <c r="T161" i="8"/>
  <c r="R161" i="8"/>
  <c r="P161" i="8"/>
  <c r="BK161" i="8"/>
  <c r="J161" i="8"/>
  <c r="BE161" i="8" s="1"/>
  <c r="BI159" i="8"/>
  <c r="BH159" i="8"/>
  <c r="BG159" i="8"/>
  <c r="BF159" i="8"/>
  <c r="BE159" i="8"/>
  <c r="T159" i="8"/>
  <c r="R159" i="8"/>
  <c r="P159" i="8"/>
  <c r="BK159" i="8"/>
  <c r="J159" i="8"/>
  <c r="BI155" i="8"/>
  <c r="BH155" i="8"/>
  <c r="BG155" i="8"/>
  <c r="BF155" i="8"/>
  <c r="T155" i="8"/>
  <c r="R155" i="8"/>
  <c r="P155" i="8"/>
  <c r="BK155" i="8"/>
  <c r="J155" i="8"/>
  <c r="BE155" i="8" s="1"/>
  <c r="BI153" i="8"/>
  <c r="BH153" i="8"/>
  <c r="BG153" i="8"/>
  <c r="BF153" i="8"/>
  <c r="BE153" i="8"/>
  <c r="T153" i="8"/>
  <c r="R153" i="8"/>
  <c r="P153" i="8"/>
  <c r="BK153" i="8"/>
  <c r="J153" i="8"/>
  <c r="BI151" i="8"/>
  <c r="BH151" i="8"/>
  <c r="BG151" i="8"/>
  <c r="BF151" i="8"/>
  <c r="T151" i="8"/>
  <c r="R151" i="8"/>
  <c r="P151" i="8"/>
  <c r="BK151" i="8"/>
  <c r="J151" i="8"/>
  <c r="BE151" i="8" s="1"/>
  <c r="BI149" i="8"/>
  <c r="BH149" i="8"/>
  <c r="BG149" i="8"/>
  <c r="BF149" i="8"/>
  <c r="BE149" i="8"/>
  <c r="T149" i="8"/>
  <c r="R149" i="8"/>
  <c r="P149" i="8"/>
  <c r="BK149" i="8"/>
  <c r="J149" i="8"/>
  <c r="BI147" i="8"/>
  <c r="BH147" i="8"/>
  <c r="BG147" i="8"/>
  <c r="BF147" i="8"/>
  <c r="T147" i="8"/>
  <c r="R147" i="8"/>
  <c r="P147" i="8"/>
  <c r="BK147" i="8"/>
  <c r="J147" i="8"/>
  <c r="BE147" i="8" s="1"/>
  <c r="BI145" i="8"/>
  <c r="BH145" i="8"/>
  <c r="BG145" i="8"/>
  <c r="BF145" i="8"/>
  <c r="BE145" i="8"/>
  <c r="T145" i="8"/>
  <c r="R145" i="8"/>
  <c r="P145" i="8"/>
  <c r="BK145" i="8"/>
  <c r="J145" i="8"/>
  <c r="BI141" i="8"/>
  <c r="BH141" i="8"/>
  <c r="BG141" i="8"/>
  <c r="BF141" i="8"/>
  <c r="T141" i="8"/>
  <c r="R141" i="8"/>
  <c r="P141" i="8"/>
  <c r="BK141" i="8"/>
  <c r="J141" i="8"/>
  <c r="BE141" i="8" s="1"/>
  <c r="BI137" i="8"/>
  <c r="BH137" i="8"/>
  <c r="BG137" i="8"/>
  <c r="BF137" i="8"/>
  <c r="BE137" i="8"/>
  <c r="T137" i="8"/>
  <c r="R137" i="8"/>
  <c r="P137" i="8"/>
  <c r="BK137" i="8"/>
  <c r="J137" i="8"/>
  <c r="BI133" i="8"/>
  <c r="BH133" i="8"/>
  <c r="BG133" i="8"/>
  <c r="BF133" i="8"/>
  <c r="T133" i="8"/>
  <c r="R133" i="8"/>
  <c r="P133" i="8"/>
  <c r="BK133" i="8"/>
  <c r="J133" i="8"/>
  <c r="BE133" i="8" s="1"/>
  <c r="BI130" i="8"/>
  <c r="BH130" i="8"/>
  <c r="BG130" i="8"/>
  <c r="BF130" i="8"/>
  <c r="BE130" i="8"/>
  <c r="T130" i="8"/>
  <c r="R130" i="8"/>
  <c r="P130" i="8"/>
  <c r="BK130" i="8"/>
  <c r="J130" i="8"/>
  <c r="BI127" i="8"/>
  <c r="BH127" i="8"/>
  <c r="BG127" i="8"/>
  <c r="BF127" i="8"/>
  <c r="T127" i="8"/>
  <c r="R127" i="8"/>
  <c r="P127" i="8"/>
  <c r="BK127" i="8"/>
  <c r="J127" i="8"/>
  <c r="BE127" i="8" s="1"/>
  <c r="BI124" i="8"/>
  <c r="BH124" i="8"/>
  <c r="BG124" i="8"/>
  <c r="BF124" i="8"/>
  <c r="BE124" i="8"/>
  <c r="T124" i="8"/>
  <c r="R124" i="8"/>
  <c r="P124" i="8"/>
  <c r="BK124" i="8"/>
  <c r="J124" i="8"/>
  <c r="BI121" i="8"/>
  <c r="BH121" i="8"/>
  <c r="BG121" i="8"/>
  <c r="BF121" i="8"/>
  <c r="T121" i="8"/>
  <c r="R121" i="8"/>
  <c r="P121" i="8"/>
  <c r="BK121" i="8"/>
  <c r="J121" i="8"/>
  <c r="BE121" i="8" s="1"/>
  <c r="BI118" i="8"/>
  <c r="BH118" i="8"/>
  <c r="BG118" i="8"/>
  <c r="BF118" i="8"/>
  <c r="BE118" i="8"/>
  <c r="T118" i="8"/>
  <c r="R118" i="8"/>
  <c r="P118" i="8"/>
  <c r="BK118" i="8"/>
  <c r="J118" i="8"/>
  <c r="BI115" i="8"/>
  <c r="BH115" i="8"/>
  <c r="BG115" i="8"/>
  <c r="BF115" i="8"/>
  <c r="T115" i="8"/>
  <c r="R115" i="8"/>
  <c r="P115" i="8"/>
  <c r="BK115" i="8"/>
  <c r="J115" i="8"/>
  <c r="BE115" i="8" s="1"/>
  <c r="BI112" i="8"/>
  <c r="BH112" i="8"/>
  <c r="BG112" i="8"/>
  <c r="BF112" i="8"/>
  <c r="BE112" i="8"/>
  <c r="T112" i="8"/>
  <c r="R112" i="8"/>
  <c r="P112" i="8"/>
  <c r="BK112" i="8"/>
  <c r="J112" i="8"/>
  <c r="BI108" i="8"/>
  <c r="BH108" i="8"/>
  <c r="BG108" i="8"/>
  <c r="BF108" i="8"/>
  <c r="T108" i="8"/>
  <c r="R108" i="8"/>
  <c r="P108" i="8"/>
  <c r="BK108" i="8"/>
  <c r="J108" i="8"/>
  <c r="BE108" i="8" s="1"/>
  <c r="BI105" i="8"/>
  <c r="BH105" i="8"/>
  <c r="BG105" i="8"/>
  <c r="BF105" i="8"/>
  <c r="BE105" i="8"/>
  <c r="T105" i="8"/>
  <c r="R105" i="8"/>
  <c r="P105" i="8"/>
  <c r="BK105" i="8"/>
  <c r="J105" i="8"/>
  <c r="BI102" i="8"/>
  <c r="BH102" i="8"/>
  <c r="BG102" i="8"/>
  <c r="BF102" i="8"/>
  <c r="T102" i="8"/>
  <c r="R102" i="8"/>
  <c r="P102" i="8"/>
  <c r="BK102" i="8"/>
  <c r="J102" i="8"/>
  <c r="BE102" i="8" s="1"/>
  <c r="J95" i="8"/>
  <c r="F95" i="8"/>
  <c r="F93" i="8"/>
  <c r="E91" i="8"/>
  <c r="E85" i="8"/>
  <c r="J59" i="8"/>
  <c r="F59" i="8"/>
  <c r="F57" i="8"/>
  <c r="E55" i="8"/>
  <c r="J22" i="8"/>
  <c r="E22" i="8"/>
  <c r="F96" i="8" s="1"/>
  <c r="J21" i="8"/>
  <c r="J16" i="8"/>
  <c r="J57" i="8" s="1"/>
  <c r="E7" i="8"/>
  <c r="E49" i="8" s="1"/>
  <c r="AY59" i="1"/>
  <c r="AX59" i="1"/>
  <c r="BI208" i="7"/>
  <c r="BH208" i="7"/>
  <c r="BG208" i="7"/>
  <c r="BF208" i="7"/>
  <c r="T208" i="7"/>
  <c r="T207" i="7" s="1"/>
  <c r="R208" i="7"/>
  <c r="R207" i="7" s="1"/>
  <c r="P208" i="7"/>
  <c r="P207" i="7" s="1"/>
  <c r="BK208" i="7"/>
  <c r="BK207" i="7" s="1"/>
  <c r="J207" i="7" s="1"/>
  <c r="J68" i="7" s="1"/>
  <c r="J208" i="7"/>
  <c r="BE208" i="7" s="1"/>
  <c r="BI198" i="7"/>
  <c r="BH198" i="7"/>
  <c r="BG198" i="7"/>
  <c r="BF198" i="7"/>
  <c r="T198" i="7"/>
  <c r="R198" i="7"/>
  <c r="P198" i="7"/>
  <c r="BK198" i="7"/>
  <c r="J198" i="7"/>
  <c r="BE198" i="7" s="1"/>
  <c r="BI193" i="7"/>
  <c r="BH193" i="7"/>
  <c r="BG193" i="7"/>
  <c r="BF193" i="7"/>
  <c r="BE193" i="7"/>
  <c r="T193" i="7"/>
  <c r="R193" i="7"/>
  <c r="P193" i="7"/>
  <c r="P192" i="7" s="1"/>
  <c r="BK193" i="7"/>
  <c r="BK192" i="7" s="1"/>
  <c r="J192" i="7" s="1"/>
  <c r="J67" i="7" s="1"/>
  <c r="J193" i="7"/>
  <c r="BI189" i="7"/>
  <c r="BH189" i="7"/>
  <c r="BG189" i="7"/>
  <c r="BF189" i="7"/>
  <c r="T189" i="7"/>
  <c r="R189" i="7"/>
  <c r="P189" i="7"/>
  <c r="BK189" i="7"/>
  <c r="J189" i="7"/>
  <c r="BE189" i="7" s="1"/>
  <c r="BI176" i="7"/>
  <c r="BH176" i="7"/>
  <c r="BG176" i="7"/>
  <c r="BF176" i="7"/>
  <c r="T176" i="7"/>
  <c r="R176" i="7"/>
  <c r="P176" i="7"/>
  <c r="BK176" i="7"/>
  <c r="J176" i="7"/>
  <c r="BE176" i="7" s="1"/>
  <c r="BI171" i="7"/>
  <c r="BH171" i="7"/>
  <c r="BG171" i="7"/>
  <c r="BF171" i="7"/>
  <c r="T171" i="7"/>
  <c r="R171" i="7"/>
  <c r="P171" i="7"/>
  <c r="BK171" i="7"/>
  <c r="J171" i="7"/>
  <c r="BE171" i="7" s="1"/>
  <c r="BI166" i="7"/>
  <c r="BH166" i="7"/>
  <c r="BG166" i="7"/>
  <c r="BF166" i="7"/>
  <c r="T166" i="7"/>
  <c r="R166" i="7"/>
  <c r="P166" i="7"/>
  <c r="BK166" i="7"/>
  <c r="J166" i="7"/>
  <c r="BE166" i="7" s="1"/>
  <c r="BI161" i="7"/>
  <c r="BH161" i="7"/>
  <c r="BG161" i="7"/>
  <c r="BF161" i="7"/>
  <c r="T161" i="7"/>
  <c r="R161" i="7"/>
  <c r="P161" i="7"/>
  <c r="BK161" i="7"/>
  <c r="J161" i="7"/>
  <c r="BE161" i="7" s="1"/>
  <c r="BI155" i="7"/>
  <c r="BH155" i="7"/>
  <c r="BG155" i="7"/>
  <c r="BF155" i="7"/>
  <c r="T155" i="7"/>
  <c r="R155" i="7"/>
  <c r="P155" i="7"/>
  <c r="BK155" i="7"/>
  <c r="J155" i="7"/>
  <c r="BE155" i="7" s="1"/>
  <c r="BI144" i="7"/>
  <c r="BH144" i="7"/>
  <c r="BG144" i="7"/>
  <c r="BF144" i="7"/>
  <c r="T144" i="7"/>
  <c r="R144" i="7"/>
  <c r="P144" i="7"/>
  <c r="BK144" i="7"/>
  <c r="J144" i="7"/>
  <c r="BE144" i="7" s="1"/>
  <c r="BI138" i="7"/>
  <c r="BH138" i="7"/>
  <c r="BG138" i="7"/>
  <c r="BF138" i="7"/>
  <c r="T138" i="7"/>
  <c r="R138" i="7"/>
  <c r="P138" i="7"/>
  <c r="BK138" i="7"/>
  <c r="J138" i="7"/>
  <c r="BE138" i="7" s="1"/>
  <c r="BI127" i="7"/>
  <c r="BH127" i="7"/>
  <c r="BG127" i="7"/>
  <c r="BF127" i="7"/>
  <c r="T127" i="7"/>
  <c r="R127" i="7"/>
  <c r="P127" i="7"/>
  <c r="BK127" i="7"/>
  <c r="J127" i="7"/>
  <c r="BE127" i="7" s="1"/>
  <c r="BI123" i="7"/>
  <c r="BH123" i="7"/>
  <c r="BG123" i="7"/>
  <c r="BF123" i="7"/>
  <c r="T123" i="7"/>
  <c r="R123" i="7"/>
  <c r="P123" i="7"/>
  <c r="BK123" i="7"/>
  <c r="J123" i="7"/>
  <c r="BE123" i="7" s="1"/>
  <c r="BI117" i="7"/>
  <c r="BH117" i="7"/>
  <c r="BG117" i="7"/>
  <c r="BF117" i="7"/>
  <c r="T117" i="7"/>
  <c r="R117" i="7"/>
  <c r="P117" i="7"/>
  <c r="BK117" i="7"/>
  <c r="J117" i="7"/>
  <c r="BE117" i="7" s="1"/>
  <c r="BI107" i="7"/>
  <c r="BH107" i="7"/>
  <c r="BG107" i="7"/>
  <c r="BF107" i="7"/>
  <c r="T107" i="7"/>
  <c r="R107" i="7"/>
  <c r="P107" i="7"/>
  <c r="BK107" i="7"/>
  <c r="J107" i="7"/>
  <c r="BE107" i="7" s="1"/>
  <c r="BI95" i="7"/>
  <c r="BH95" i="7"/>
  <c r="F37" i="7" s="1"/>
  <c r="BC59" i="1" s="1"/>
  <c r="BG95" i="7"/>
  <c r="BF95" i="7"/>
  <c r="T95" i="7"/>
  <c r="R95" i="7"/>
  <c r="R94" i="7" s="1"/>
  <c r="P95" i="7"/>
  <c r="BK95" i="7"/>
  <c r="J95" i="7"/>
  <c r="BE95" i="7" s="1"/>
  <c r="J88" i="7"/>
  <c r="F88" i="7"/>
  <c r="F86" i="7"/>
  <c r="E84" i="7"/>
  <c r="J59" i="7"/>
  <c r="F59" i="7"/>
  <c r="F57" i="7"/>
  <c r="E55" i="7"/>
  <c r="J22" i="7"/>
  <c r="E22" i="7"/>
  <c r="F89" i="7" s="1"/>
  <c r="J21" i="7"/>
  <c r="J16" i="7"/>
  <c r="J86" i="7" s="1"/>
  <c r="E7" i="7"/>
  <c r="E49" i="7" s="1"/>
  <c r="AY58" i="1"/>
  <c r="AX58" i="1"/>
  <c r="BI126" i="6"/>
  <c r="BH126" i="6"/>
  <c r="BG126" i="6"/>
  <c r="BF126" i="6"/>
  <c r="T126" i="6"/>
  <c r="T125" i="6" s="1"/>
  <c r="R126" i="6"/>
  <c r="R125" i="6" s="1"/>
  <c r="P126" i="6"/>
  <c r="P125" i="6" s="1"/>
  <c r="BK126" i="6"/>
  <c r="BK125" i="6" s="1"/>
  <c r="J125" i="6" s="1"/>
  <c r="J68" i="6" s="1"/>
  <c r="J126" i="6"/>
  <c r="BE126" i="6" s="1"/>
  <c r="BI122" i="6"/>
  <c r="BH122" i="6"/>
  <c r="BG122" i="6"/>
  <c r="BF122" i="6"/>
  <c r="T122" i="6"/>
  <c r="R122" i="6"/>
  <c r="P122" i="6"/>
  <c r="BK122" i="6"/>
  <c r="J122" i="6"/>
  <c r="BE122" i="6" s="1"/>
  <c r="BI116" i="6"/>
  <c r="BH116" i="6"/>
  <c r="BG116" i="6"/>
  <c r="BF116" i="6"/>
  <c r="T116" i="6"/>
  <c r="R116" i="6"/>
  <c r="R115" i="6" s="1"/>
  <c r="P116" i="6"/>
  <c r="P115" i="6" s="1"/>
  <c r="BK116" i="6"/>
  <c r="J116" i="6"/>
  <c r="BE116" i="6" s="1"/>
  <c r="BI110" i="6"/>
  <c r="BH110" i="6"/>
  <c r="BG110" i="6"/>
  <c r="BF110" i="6"/>
  <c r="T110" i="6"/>
  <c r="R110" i="6"/>
  <c r="P110" i="6"/>
  <c r="BK110" i="6"/>
  <c r="J110" i="6"/>
  <c r="BE110" i="6" s="1"/>
  <c r="BI105" i="6"/>
  <c r="BH105" i="6"/>
  <c r="BG105" i="6"/>
  <c r="BF105" i="6"/>
  <c r="T105" i="6"/>
  <c r="R105" i="6"/>
  <c r="P105" i="6"/>
  <c r="BK105" i="6"/>
  <c r="J105" i="6"/>
  <c r="BE105" i="6" s="1"/>
  <c r="BI95" i="6"/>
  <c r="BH95" i="6"/>
  <c r="BG95" i="6"/>
  <c r="F36" i="6" s="1"/>
  <c r="BB58" i="1" s="1"/>
  <c r="BF95" i="6"/>
  <c r="T95" i="6"/>
  <c r="R95" i="6"/>
  <c r="R94" i="6" s="1"/>
  <c r="P95" i="6"/>
  <c r="P94" i="6" s="1"/>
  <c r="P93" i="6" s="1"/>
  <c r="P92" i="6" s="1"/>
  <c r="AU58" i="1" s="1"/>
  <c r="BK95" i="6"/>
  <c r="J95" i="6"/>
  <c r="BE95" i="6" s="1"/>
  <c r="J88" i="6"/>
  <c r="F88" i="6"/>
  <c r="F86" i="6"/>
  <c r="E84" i="6"/>
  <c r="J59" i="6"/>
  <c r="F59" i="6"/>
  <c r="F57" i="6"/>
  <c r="E55" i="6"/>
  <c r="J22" i="6"/>
  <c r="E22" i="6"/>
  <c r="F89" i="6" s="1"/>
  <c r="J21" i="6"/>
  <c r="J16" i="6"/>
  <c r="J86" i="6" s="1"/>
  <c r="E7" i="6"/>
  <c r="E78" i="6" s="1"/>
  <c r="AY57" i="1"/>
  <c r="AX57" i="1"/>
  <c r="BI228" i="5"/>
  <c r="BH228" i="5"/>
  <c r="BG228" i="5"/>
  <c r="BF228" i="5"/>
  <c r="T228" i="5"/>
  <c r="R228" i="5"/>
  <c r="P228" i="5"/>
  <c r="BK228" i="5"/>
  <c r="J228" i="5"/>
  <c r="BE228" i="5" s="1"/>
  <c r="BI222" i="5"/>
  <c r="BH222" i="5"/>
  <c r="BG222" i="5"/>
  <c r="BF222" i="5"/>
  <c r="BE222" i="5"/>
  <c r="T222" i="5"/>
  <c r="R222" i="5"/>
  <c r="P222" i="5"/>
  <c r="BK222" i="5"/>
  <c r="J222" i="5"/>
  <c r="BI217" i="5"/>
  <c r="BH217" i="5"/>
  <c r="BG217" i="5"/>
  <c r="BF217" i="5"/>
  <c r="T217" i="5"/>
  <c r="R217" i="5"/>
  <c r="P217" i="5"/>
  <c r="BK217" i="5"/>
  <c r="J217" i="5"/>
  <c r="BE217" i="5" s="1"/>
  <c r="BI215" i="5"/>
  <c r="BH215" i="5"/>
  <c r="BG215" i="5"/>
  <c r="BF215" i="5"/>
  <c r="BE215" i="5"/>
  <c r="T215" i="5"/>
  <c r="R215" i="5"/>
  <c r="P215" i="5"/>
  <c r="BK215" i="5"/>
  <c r="J215" i="5"/>
  <c r="BI209" i="5"/>
  <c r="BH209" i="5"/>
  <c r="BG209" i="5"/>
  <c r="BF209" i="5"/>
  <c r="T209" i="5"/>
  <c r="R209" i="5"/>
  <c r="P209" i="5"/>
  <c r="BK209" i="5"/>
  <c r="J209" i="5"/>
  <c r="BE209" i="5" s="1"/>
  <c r="BI203" i="5"/>
  <c r="BH203" i="5"/>
  <c r="BG203" i="5"/>
  <c r="BF203" i="5"/>
  <c r="BE203" i="5"/>
  <c r="T203" i="5"/>
  <c r="R203" i="5"/>
  <c r="P203" i="5"/>
  <c r="BK203" i="5"/>
  <c r="J203" i="5"/>
  <c r="BI197" i="5"/>
  <c r="BH197" i="5"/>
  <c r="BG197" i="5"/>
  <c r="BF197" i="5"/>
  <c r="T197" i="5"/>
  <c r="R197" i="5"/>
  <c r="P197" i="5"/>
  <c r="BK197" i="5"/>
  <c r="J197" i="5"/>
  <c r="BE197" i="5" s="1"/>
  <c r="BI195" i="5"/>
  <c r="BH195" i="5"/>
  <c r="BG195" i="5"/>
  <c r="BF195" i="5"/>
  <c r="BE195" i="5"/>
  <c r="T195" i="5"/>
  <c r="R195" i="5"/>
  <c r="P195" i="5"/>
  <c r="BK195" i="5"/>
  <c r="J195" i="5"/>
  <c r="BI190" i="5"/>
  <c r="BH190" i="5"/>
  <c r="BG190" i="5"/>
  <c r="BF190" i="5"/>
  <c r="T190" i="5"/>
  <c r="R190" i="5"/>
  <c r="P190" i="5"/>
  <c r="BK190" i="5"/>
  <c r="J190" i="5"/>
  <c r="BE190" i="5" s="1"/>
  <c r="BI184" i="5"/>
  <c r="BH184" i="5"/>
  <c r="BG184" i="5"/>
  <c r="BF184" i="5"/>
  <c r="BE184" i="5"/>
  <c r="T184" i="5"/>
  <c r="R184" i="5"/>
  <c r="P184" i="5"/>
  <c r="BK184" i="5"/>
  <c r="J184" i="5"/>
  <c r="BI178" i="5"/>
  <c r="BH178" i="5"/>
  <c r="BG178" i="5"/>
  <c r="BF178" i="5"/>
  <c r="T178" i="5"/>
  <c r="R178" i="5"/>
  <c r="R177" i="5" s="1"/>
  <c r="R176" i="5" s="1"/>
  <c r="P178" i="5"/>
  <c r="BK178" i="5"/>
  <c r="J178" i="5"/>
  <c r="BE178" i="5" s="1"/>
  <c r="BI173" i="5"/>
  <c r="BH173" i="5"/>
  <c r="BG173" i="5"/>
  <c r="BF173" i="5"/>
  <c r="BE173" i="5"/>
  <c r="T173" i="5"/>
  <c r="T172" i="5" s="1"/>
  <c r="R173" i="5"/>
  <c r="R172" i="5" s="1"/>
  <c r="P173" i="5"/>
  <c r="P172" i="5" s="1"/>
  <c r="BK173" i="5"/>
  <c r="BK172" i="5" s="1"/>
  <c r="J172" i="5" s="1"/>
  <c r="J69" i="5" s="1"/>
  <c r="J173" i="5"/>
  <c r="BI169" i="5"/>
  <c r="BH169" i="5"/>
  <c r="BG169" i="5"/>
  <c r="BF169" i="5"/>
  <c r="T169" i="5"/>
  <c r="R169" i="5"/>
  <c r="P169" i="5"/>
  <c r="BK169" i="5"/>
  <c r="J169" i="5"/>
  <c r="BE169" i="5" s="1"/>
  <c r="BI166" i="5"/>
  <c r="BH166" i="5"/>
  <c r="BG166" i="5"/>
  <c r="BF166" i="5"/>
  <c r="T166" i="5"/>
  <c r="R166" i="5"/>
  <c r="P166" i="5"/>
  <c r="BK166" i="5"/>
  <c r="J166" i="5"/>
  <c r="BE166" i="5" s="1"/>
  <c r="BI160" i="5"/>
  <c r="BH160" i="5"/>
  <c r="BG160" i="5"/>
  <c r="BF160" i="5"/>
  <c r="T160" i="5"/>
  <c r="R160" i="5"/>
  <c r="P160" i="5"/>
  <c r="BK160" i="5"/>
  <c r="J160" i="5"/>
  <c r="BE160" i="5" s="1"/>
  <c r="BI154" i="5"/>
  <c r="BH154" i="5"/>
  <c r="BG154" i="5"/>
  <c r="BF154" i="5"/>
  <c r="T154" i="5"/>
  <c r="R154" i="5"/>
  <c r="P154" i="5"/>
  <c r="P153" i="5" s="1"/>
  <c r="BK154" i="5"/>
  <c r="J154" i="5"/>
  <c r="BE154" i="5" s="1"/>
  <c r="BI147" i="5"/>
  <c r="BH147" i="5"/>
  <c r="BG147" i="5"/>
  <c r="BF147" i="5"/>
  <c r="T147" i="5"/>
  <c r="R147" i="5"/>
  <c r="P147" i="5"/>
  <c r="BK147" i="5"/>
  <c r="J147" i="5"/>
  <c r="BE147" i="5" s="1"/>
  <c r="BI141" i="5"/>
  <c r="BH141" i="5"/>
  <c r="BG141" i="5"/>
  <c r="BF141" i="5"/>
  <c r="BE141" i="5"/>
  <c r="T141" i="5"/>
  <c r="R141" i="5"/>
  <c r="P141" i="5"/>
  <c r="BK141" i="5"/>
  <c r="J141" i="5"/>
  <c r="BI133" i="5"/>
  <c r="BH133" i="5"/>
  <c r="BG133" i="5"/>
  <c r="BF133" i="5"/>
  <c r="T133" i="5"/>
  <c r="R133" i="5"/>
  <c r="P133" i="5"/>
  <c r="BK133" i="5"/>
  <c r="J133" i="5"/>
  <c r="BE133" i="5" s="1"/>
  <c r="BI130" i="5"/>
  <c r="BH130" i="5"/>
  <c r="BG130" i="5"/>
  <c r="BF130" i="5"/>
  <c r="BE130" i="5"/>
  <c r="T130" i="5"/>
  <c r="R130" i="5"/>
  <c r="P130" i="5"/>
  <c r="BK130" i="5"/>
  <c r="J130" i="5"/>
  <c r="BI123" i="5"/>
  <c r="BH123" i="5"/>
  <c r="BG123" i="5"/>
  <c r="BF123" i="5"/>
  <c r="T123" i="5"/>
  <c r="T122" i="5" s="1"/>
  <c r="R123" i="5"/>
  <c r="R122" i="5" s="1"/>
  <c r="P123" i="5"/>
  <c r="BK123" i="5"/>
  <c r="J123" i="5"/>
  <c r="BE123" i="5" s="1"/>
  <c r="BI116" i="5"/>
  <c r="BH116" i="5"/>
  <c r="BG116" i="5"/>
  <c r="BF116" i="5"/>
  <c r="T116" i="5"/>
  <c r="R116" i="5"/>
  <c r="P116" i="5"/>
  <c r="BK116" i="5"/>
  <c r="J116" i="5"/>
  <c r="BE116" i="5" s="1"/>
  <c r="BI110" i="5"/>
  <c r="BH110" i="5"/>
  <c r="BG110" i="5"/>
  <c r="BF110" i="5"/>
  <c r="T110" i="5"/>
  <c r="R110" i="5"/>
  <c r="P110" i="5"/>
  <c r="BK110" i="5"/>
  <c r="J110" i="5"/>
  <c r="BE110" i="5" s="1"/>
  <c r="BI104" i="5"/>
  <c r="BH104" i="5"/>
  <c r="BG104" i="5"/>
  <c r="BF104" i="5"/>
  <c r="T104" i="5"/>
  <c r="R104" i="5"/>
  <c r="P104" i="5"/>
  <c r="BK104" i="5"/>
  <c r="J104" i="5"/>
  <c r="BE104" i="5" s="1"/>
  <c r="BI98" i="5"/>
  <c r="F38" i="5" s="1"/>
  <c r="BD57" i="1" s="1"/>
  <c r="BH98" i="5"/>
  <c r="BG98" i="5"/>
  <c r="BF98" i="5"/>
  <c r="BE98" i="5"/>
  <c r="T98" i="5"/>
  <c r="T97" i="5" s="1"/>
  <c r="R98" i="5"/>
  <c r="P98" i="5"/>
  <c r="BK98" i="5"/>
  <c r="BK97" i="5" s="1"/>
  <c r="J98" i="5"/>
  <c r="J91" i="5"/>
  <c r="F91" i="5"/>
  <c r="F89" i="5"/>
  <c r="E87" i="5"/>
  <c r="J59" i="5"/>
  <c r="F59" i="5"/>
  <c r="F57" i="5"/>
  <c r="E55" i="5"/>
  <c r="J22" i="5"/>
  <c r="E22" i="5"/>
  <c r="F60" i="5" s="1"/>
  <c r="J21" i="5"/>
  <c r="J16" i="5"/>
  <c r="J89" i="5" s="1"/>
  <c r="E7" i="5"/>
  <c r="E81" i="5" s="1"/>
  <c r="AY56" i="1"/>
  <c r="AX56" i="1"/>
  <c r="BI391" i="4"/>
  <c r="BH391" i="4"/>
  <c r="BG391" i="4"/>
  <c r="BF391" i="4"/>
  <c r="BE391" i="4"/>
  <c r="T391" i="4"/>
  <c r="T390" i="4" s="1"/>
  <c r="R391" i="4"/>
  <c r="R390" i="4" s="1"/>
  <c r="P391" i="4"/>
  <c r="P390" i="4" s="1"/>
  <c r="BK391" i="4"/>
  <c r="BK390" i="4" s="1"/>
  <c r="J390" i="4" s="1"/>
  <c r="J69" i="4" s="1"/>
  <c r="J391" i="4"/>
  <c r="BI387" i="4"/>
  <c r="BH387" i="4"/>
  <c r="BG387" i="4"/>
  <c r="BF387" i="4"/>
  <c r="T387" i="4"/>
  <c r="R387" i="4"/>
  <c r="P387" i="4"/>
  <c r="BK387" i="4"/>
  <c r="J387" i="4"/>
  <c r="BE387" i="4" s="1"/>
  <c r="BI382" i="4"/>
  <c r="BH382" i="4"/>
  <c r="BG382" i="4"/>
  <c r="BF382" i="4"/>
  <c r="BE382" i="4"/>
  <c r="T382" i="4"/>
  <c r="R382" i="4"/>
  <c r="P382" i="4"/>
  <c r="BK382" i="4"/>
  <c r="J382" i="4"/>
  <c r="BI379" i="4"/>
  <c r="BH379" i="4"/>
  <c r="BG379" i="4"/>
  <c r="BF379" i="4"/>
  <c r="T379" i="4"/>
  <c r="R379" i="4"/>
  <c r="P379" i="4"/>
  <c r="BK379" i="4"/>
  <c r="J379" i="4"/>
  <c r="BE379" i="4" s="1"/>
  <c r="BI376" i="4"/>
  <c r="BH376" i="4"/>
  <c r="BG376" i="4"/>
  <c r="BF376" i="4"/>
  <c r="BE376" i="4"/>
  <c r="T376" i="4"/>
  <c r="T375" i="4" s="1"/>
  <c r="R376" i="4"/>
  <c r="P376" i="4"/>
  <c r="BK376" i="4"/>
  <c r="J376" i="4"/>
  <c r="BI370" i="4"/>
  <c r="BH370" i="4"/>
  <c r="BG370" i="4"/>
  <c r="BF370" i="4"/>
  <c r="T370" i="4"/>
  <c r="R370" i="4"/>
  <c r="P370" i="4"/>
  <c r="BK370" i="4"/>
  <c r="J370" i="4"/>
  <c r="BE370" i="4" s="1"/>
  <c r="BI364" i="4"/>
  <c r="BH364" i="4"/>
  <c r="BG364" i="4"/>
  <c r="BF364" i="4"/>
  <c r="T364" i="4"/>
  <c r="R364" i="4"/>
  <c r="P364" i="4"/>
  <c r="BK364" i="4"/>
  <c r="J364" i="4"/>
  <c r="BE364" i="4" s="1"/>
  <c r="BI358" i="4"/>
  <c r="BH358" i="4"/>
  <c r="BG358" i="4"/>
  <c r="BF358" i="4"/>
  <c r="BE358" i="4"/>
  <c r="T358" i="4"/>
  <c r="R358" i="4"/>
  <c r="P358" i="4"/>
  <c r="BK358" i="4"/>
  <c r="J358" i="4"/>
  <c r="BI352" i="4"/>
  <c r="BH352" i="4"/>
  <c r="BG352" i="4"/>
  <c r="BF352" i="4"/>
  <c r="T352" i="4"/>
  <c r="R352" i="4"/>
  <c r="P352" i="4"/>
  <c r="BK352" i="4"/>
  <c r="J352" i="4"/>
  <c r="BE352" i="4" s="1"/>
  <c r="BI346" i="4"/>
  <c r="BH346" i="4"/>
  <c r="BG346" i="4"/>
  <c r="BF346" i="4"/>
  <c r="BE346" i="4"/>
  <c r="T346" i="4"/>
  <c r="R346" i="4"/>
  <c r="P346" i="4"/>
  <c r="BK346" i="4"/>
  <c r="J346" i="4"/>
  <c r="BI340" i="4"/>
  <c r="BH340" i="4"/>
  <c r="BG340" i="4"/>
  <c r="BF340" i="4"/>
  <c r="T340" i="4"/>
  <c r="R340" i="4"/>
  <c r="P340" i="4"/>
  <c r="BK340" i="4"/>
  <c r="J340" i="4"/>
  <c r="BE340" i="4" s="1"/>
  <c r="BI334" i="4"/>
  <c r="BH334" i="4"/>
  <c r="BG334" i="4"/>
  <c r="BF334" i="4"/>
  <c r="BE334" i="4"/>
  <c r="T334" i="4"/>
  <c r="R334" i="4"/>
  <c r="P334" i="4"/>
  <c r="BK334" i="4"/>
  <c r="J334" i="4"/>
  <c r="BI328" i="4"/>
  <c r="BH328" i="4"/>
  <c r="BG328" i="4"/>
  <c r="BF328" i="4"/>
  <c r="T328" i="4"/>
  <c r="R328" i="4"/>
  <c r="P328" i="4"/>
  <c r="BK328" i="4"/>
  <c r="J328" i="4"/>
  <c r="BE328" i="4" s="1"/>
  <c r="BI322" i="4"/>
  <c r="BH322" i="4"/>
  <c r="BG322" i="4"/>
  <c r="BF322" i="4"/>
  <c r="BE322" i="4"/>
  <c r="T322" i="4"/>
  <c r="R322" i="4"/>
  <c r="P322" i="4"/>
  <c r="BK322" i="4"/>
  <c r="J322" i="4"/>
  <c r="BI316" i="4"/>
  <c r="BH316" i="4"/>
  <c r="BG316" i="4"/>
  <c r="BF316" i="4"/>
  <c r="T316" i="4"/>
  <c r="R316" i="4"/>
  <c r="P316" i="4"/>
  <c r="BK316" i="4"/>
  <c r="J316" i="4"/>
  <c r="BE316" i="4" s="1"/>
  <c r="BI310" i="4"/>
  <c r="BH310" i="4"/>
  <c r="BG310" i="4"/>
  <c r="BF310" i="4"/>
  <c r="BE310" i="4"/>
  <c r="T310" i="4"/>
  <c r="R310" i="4"/>
  <c r="P310" i="4"/>
  <c r="BK310" i="4"/>
  <c r="J310" i="4"/>
  <c r="BI304" i="4"/>
  <c r="BH304" i="4"/>
  <c r="BG304" i="4"/>
  <c r="BF304" i="4"/>
  <c r="T304" i="4"/>
  <c r="R304" i="4"/>
  <c r="P304" i="4"/>
  <c r="BK304" i="4"/>
  <c r="J304" i="4"/>
  <c r="BE304" i="4" s="1"/>
  <c r="BI158" i="4"/>
  <c r="BH158" i="4"/>
  <c r="BG158" i="4"/>
  <c r="BF158" i="4"/>
  <c r="BE158" i="4"/>
  <c r="T158" i="4"/>
  <c r="R158" i="4"/>
  <c r="P158" i="4"/>
  <c r="BK158" i="4"/>
  <c r="J158" i="4"/>
  <c r="BI117" i="4"/>
  <c r="BH117" i="4"/>
  <c r="BG117" i="4"/>
  <c r="BF117" i="4"/>
  <c r="T117" i="4"/>
  <c r="R117" i="4"/>
  <c r="P117" i="4"/>
  <c r="BK117" i="4"/>
  <c r="J117" i="4"/>
  <c r="BE117" i="4" s="1"/>
  <c r="BI112" i="4"/>
  <c r="BH112" i="4"/>
  <c r="BG112" i="4"/>
  <c r="BF112" i="4"/>
  <c r="BE112" i="4"/>
  <c r="T112" i="4"/>
  <c r="R112" i="4"/>
  <c r="P112" i="4"/>
  <c r="BK112" i="4"/>
  <c r="J112" i="4"/>
  <c r="BI107" i="4"/>
  <c r="BH107" i="4"/>
  <c r="BG107" i="4"/>
  <c r="BF107" i="4"/>
  <c r="T107" i="4"/>
  <c r="R107" i="4"/>
  <c r="P107" i="4"/>
  <c r="BK107" i="4"/>
  <c r="J107" i="4"/>
  <c r="BE107" i="4" s="1"/>
  <c r="BI101" i="4"/>
  <c r="BH101" i="4"/>
  <c r="BG101" i="4"/>
  <c r="BF101" i="4"/>
  <c r="BE101" i="4"/>
  <c r="T101" i="4"/>
  <c r="T100" i="4" s="1"/>
  <c r="R101" i="4"/>
  <c r="P101" i="4"/>
  <c r="BK101" i="4"/>
  <c r="BK100" i="4" s="1"/>
  <c r="J100" i="4" s="1"/>
  <c r="J67" i="4" s="1"/>
  <c r="J101" i="4"/>
  <c r="BI96" i="4"/>
  <c r="BH96" i="4"/>
  <c r="BG96" i="4"/>
  <c r="F36" i="4" s="1"/>
  <c r="BB56" i="1" s="1"/>
  <c r="BF96" i="4"/>
  <c r="T96" i="4"/>
  <c r="T95" i="4" s="1"/>
  <c r="R96" i="4"/>
  <c r="R95" i="4" s="1"/>
  <c r="P96" i="4"/>
  <c r="P95" i="4" s="1"/>
  <c r="BK96" i="4"/>
  <c r="BK95" i="4" s="1"/>
  <c r="J96" i="4"/>
  <c r="BE96" i="4" s="1"/>
  <c r="J89" i="4"/>
  <c r="F89" i="4"/>
  <c r="F87" i="4"/>
  <c r="E85" i="4"/>
  <c r="F60" i="4"/>
  <c r="J59" i="4"/>
  <c r="F59" i="4"/>
  <c r="F57" i="4"/>
  <c r="E55" i="4"/>
  <c r="J22" i="4"/>
  <c r="E22" i="4"/>
  <c r="F90" i="4" s="1"/>
  <c r="J21" i="4"/>
  <c r="J16" i="4"/>
  <c r="E7" i="4"/>
  <c r="E79" i="4" s="1"/>
  <c r="AY55" i="1"/>
  <c r="AX55" i="1"/>
  <c r="BI1047" i="3"/>
  <c r="BH1047" i="3"/>
  <c r="BG1047" i="3"/>
  <c r="BF1047" i="3"/>
  <c r="T1047" i="3"/>
  <c r="R1047" i="3"/>
  <c r="P1047" i="3"/>
  <c r="BK1047" i="3"/>
  <c r="J1047" i="3"/>
  <c r="BE1047" i="3" s="1"/>
  <c r="BI1041" i="3"/>
  <c r="BH1041" i="3"/>
  <c r="BG1041" i="3"/>
  <c r="BF1041" i="3"/>
  <c r="T1041" i="3"/>
  <c r="R1041" i="3"/>
  <c r="P1041" i="3"/>
  <c r="BK1041" i="3"/>
  <c r="J1041" i="3"/>
  <c r="BE1041" i="3" s="1"/>
  <c r="BI1022" i="3"/>
  <c r="BH1022" i="3"/>
  <c r="BG1022" i="3"/>
  <c r="BF1022" i="3"/>
  <c r="T1022" i="3"/>
  <c r="R1022" i="3"/>
  <c r="P1022" i="3"/>
  <c r="BK1022" i="3"/>
  <c r="J1022" i="3"/>
  <c r="BE1022" i="3" s="1"/>
  <c r="BI1020" i="3"/>
  <c r="BH1020" i="3"/>
  <c r="BG1020" i="3"/>
  <c r="BF1020" i="3"/>
  <c r="T1020" i="3"/>
  <c r="R1020" i="3"/>
  <c r="P1020" i="3"/>
  <c r="BK1020" i="3"/>
  <c r="J1020" i="3"/>
  <c r="BE1020" i="3" s="1"/>
  <c r="BI1015" i="3"/>
  <c r="BH1015" i="3"/>
  <c r="BG1015" i="3"/>
  <c r="BF1015" i="3"/>
  <c r="BE1015" i="3"/>
  <c r="T1015" i="3"/>
  <c r="R1015" i="3"/>
  <c r="P1015" i="3"/>
  <c r="BK1015" i="3"/>
  <c r="J1015" i="3"/>
  <c r="BI1012" i="3"/>
  <c r="BH1012" i="3"/>
  <c r="BG1012" i="3"/>
  <c r="BF1012" i="3"/>
  <c r="T1012" i="3"/>
  <c r="R1012" i="3"/>
  <c r="P1012" i="3"/>
  <c r="BK1012" i="3"/>
  <c r="J1012" i="3"/>
  <c r="BE1012" i="3" s="1"/>
  <c r="BI1004" i="3"/>
  <c r="BH1004" i="3"/>
  <c r="BG1004" i="3"/>
  <c r="BF1004" i="3"/>
  <c r="BE1004" i="3"/>
  <c r="T1004" i="3"/>
  <c r="R1004" i="3"/>
  <c r="P1004" i="3"/>
  <c r="BK1004" i="3"/>
  <c r="BK1003" i="3" s="1"/>
  <c r="J1003" i="3" s="1"/>
  <c r="J75" i="3" s="1"/>
  <c r="J1004" i="3"/>
  <c r="BI1000" i="3"/>
  <c r="BH1000" i="3"/>
  <c r="BG1000" i="3"/>
  <c r="BF1000" i="3"/>
  <c r="T1000" i="3"/>
  <c r="R1000" i="3"/>
  <c r="P1000" i="3"/>
  <c r="BK1000" i="3"/>
  <c r="J1000" i="3"/>
  <c r="BE1000" i="3" s="1"/>
  <c r="BI996" i="3"/>
  <c r="BH996" i="3"/>
  <c r="BG996" i="3"/>
  <c r="BF996" i="3"/>
  <c r="T996" i="3"/>
  <c r="R996" i="3"/>
  <c r="P996" i="3"/>
  <c r="BK996" i="3"/>
  <c r="J996" i="3"/>
  <c r="BE996" i="3" s="1"/>
  <c r="BI990" i="3"/>
  <c r="BH990" i="3"/>
  <c r="BG990" i="3"/>
  <c r="BF990" i="3"/>
  <c r="BE990" i="3"/>
  <c r="T990" i="3"/>
  <c r="R990" i="3"/>
  <c r="P990" i="3"/>
  <c r="BK990" i="3"/>
  <c r="J990" i="3"/>
  <c r="BI985" i="3"/>
  <c r="BH985" i="3"/>
  <c r="BG985" i="3"/>
  <c r="BF985" i="3"/>
  <c r="T985" i="3"/>
  <c r="T984" i="3" s="1"/>
  <c r="R985" i="3"/>
  <c r="P985" i="3"/>
  <c r="BK985" i="3"/>
  <c r="J985" i="3"/>
  <c r="BE985" i="3" s="1"/>
  <c r="BI980" i="3"/>
  <c r="BH980" i="3"/>
  <c r="BG980" i="3"/>
  <c r="BF980" i="3"/>
  <c r="BE980" i="3"/>
  <c r="T980" i="3"/>
  <c r="T979" i="3" s="1"/>
  <c r="R980" i="3"/>
  <c r="R979" i="3" s="1"/>
  <c r="P980" i="3"/>
  <c r="P979" i="3" s="1"/>
  <c r="BK980" i="3"/>
  <c r="BK979" i="3" s="1"/>
  <c r="J979" i="3" s="1"/>
  <c r="J72" i="3" s="1"/>
  <c r="J980" i="3"/>
  <c r="BI976" i="3"/>
  <c r="BH976" i="3"/>
  <c r="BG976" i="3"/>
  <c r="BF976" i="3"/>
  <c r="T976" i="3"/>
  <c r="R976" i="3"/>
  <c r="P976" i="3"/>
  <c r="BK976" i="3"/>
  <c r="J976" i="3"/>
  <c r="BE976" i="3" s="1"/>
  <c r="BI971" i="3"/>
  <c r="BH971" i="3"/>
  <c r="BG971" i="3"/>
  <c r="BF971" i="3"/>
  <c r="T971" i="3"/>
  <c r="R971" i="3"/>
  <c r="P971" i="3"/>
  <c r="BK971" i="3"/>
  <c r="J971" i="3"/>
  <c r="BE971" i="3" s="1"/>
  <c r="BI968" i="3"/>
  <c r="BH968" i="3"/>
  <c r="BG968" i="3"/>
  <c r="BF968" i="3"/>
  <c r="BE968" i="3"/>
  <c r="T968" i="3"/>
  <c r="R968" i="3"/>
  <c r="P968" i="3"/>
  <c r="BK968" i="3"/>
  <c r="J968" i="3"/>
  <c r="BI965" i="3"/>
  <c r="BH965" i="3"/>
  <c r="BG965" i="3"/>
  <c r="BF965" i="3"/>
  <c r="T965" i="3"/>
  <c r="R965" i="3"/>
  <c r="P965" i="3"/>
  <c r="BK965" i="3"/>
  <c r="J965" i="3"/>
  <c r="BE965" i="3" s="1"/>
  <c r="BI956" i="3"/>
  <c r="BH956" i="3"/>
  <c r="BG956" i="3"/>
  <c r="BF956" i="3"/>
  <c r="T956" i="3"/>
  <c r="R956" i="3"/>
  <c r="P956" i="3"/>
  <c r="BK956" i="3"/>
  <c r="J956" i="3"/>
  <c r="BE956" i="3" s="1"/>
  <c r="BI925" i="3"/>
  <c r="BH925" i="3"/>
  <c r="BG925" i="3"/>
  <c r="BF925" i="3"/>
  <c r="T925" i="3"/>
  <c r="R925" i="3"/>
  <c r="P925" i="3"/>
  <c r="BK925" i="3"/>
  <c r="J925" i="3"/>
  <c r="BE925" i="3" s="1"/>
  <c r="BI920" i="3"/>
  <c r="BH920" i="3"/>
  <c r="BG920" i="3"/>
  <c r="BF920" i="3"/>
  <c r="T920" i="3"/>
  <c r="R920" i="3"/>
  <c r="P920" i="3"/>
  <c r="BK920" i="3"/>
  <c r="J920" i="3"/>
  <c r="BE920" i="3" s="1"/>
  <c r="BI907" i="3"/>
  <c r="BH907" i="3"/>
  <c r="BG907" i="3"/>
  <c r="BF907" i="3"/>
  <c r="BE907" i="3"/>
  <c r="T907" i="3"/>
  <c r="R907" i="3"/>
  <c r="P907" i="3"/>
  <c r="BK907" i="3"/>
  <c r="J907" i="3"/>
  <c r="BI896" i="3"/>
  <c r="BH896" i="3"/>
  <c r="BG896" i="3"/>
  <c r="BF896" i="3"/>
  <c r="T896" i="3"/>
  <c r="R896" i="3"/>
  <c r="P896" i="3"/>
  <c r="BK896" i="3"/>
  <c r="J896" i="3"/>
  <c r="BE896" i="3" s="1"/>
  <c r="BI890" i="3"/>
  <c r="BH890" i="3"/>
  <c r="BG890" i="3"/>
  <c r="BF890" i="3"/>
  <c r="BE890" i="3"/>
  <c r="T890" i="3"/>
  <c r="R890" i="3"/>
  <c r="P890" i="3"/>
  <c r="BK890" i="3"/>
  <c r="J890" i="3"/>
  <c r="BI888" i="3"/>
  <c r="BH888" i="3"/>
  <c r="BG888" i="3"/>
  <c r="BF888" i="3"/>
  <c r="T888" i="3"/>
  <c r="R888" i="3"/>
  <c r="P888" i="3"/>
  <c r="BK888" i="3"/>
  <c r="J888" i="3"/>
  <c r="BE888" i="3" s="1"/>
  <c r="BI885" i="3"/>
  <c r="BH885" i="3"/>
  <c r="BG885" i="3"/>
  <c r="BF885" i="3"/>
  <c r="BE885" i="3"/>
  <c r="T885" i="3"/>
  <c r="R885" i="3"/>
  <c r="P885" i="3"/>
  <c r="BK885" i="3"/>
  <c r="J885" i="3"/>
  <c r="BI882" i="3"/>
  <c r="BH882" i="3"/>
  <c r="BG882" i="3"/>
  <c r="BF882" i="3"/>
  <c r="T882" i="3"/>
  <c r="R882" i="3"/>
  <c r="P882" i="3"/>
  <c r="BK882" i="3"/>
  <c r="J882" i="3"/>
  <c r="BE882" i="3" s="1"/>
  <c r="BI879" i="3"/>
  <c r="BH879" i="3"/>
  <c r="BG879" i="3"/>
  <c r="BF879" i="3"/>
  <c r="BE879" i="3"/>
  <c r="T879" i="3"/>
  <c r="R879" i="3"/>
  <c r="P879" i="3"/>
  <c r="BK879" i="3"/>
  <c r="J879" i="3"/>
  <c r="BI873" i="3"/>
  <c r="BH873" i="3"/>
  <c r="BG873" i="3"/>
  <c r="BF873" i="3"/>
  <c r="T873" i="3"/>
  <c r="R873" i="3"/>
  <c r="P873" i="3"/>
  <c r="BK873" i="3"/>
  <c r="J873" i="3"/>
  <c r="BE873" i="3" s="1"/>
  <c r="BI867" i="3"/>
  <c r="BH867" i="3"/>
  <c r="BG867" i="3"/>
  <c r="BF867" i="3"/>
  <c r="BE867" i="3"/>
  <c r="T867" i="3"/>
  <c r="R867" i="3"/>
  <c r="P867" i="3"/>
  <c r="BK867" i="3"/>
  <c r="J867" i="3"/>
  <c r="BI845" i="3"/>
  <c r="BH845" i="3"/>
  <c r="BG845" i="3"/>
  <c r="BF845" i="3"/>
  <c r="T845" i="3"/>
  <c r="R845" i="3"/>
  <c r="P845" i="3"/>
  <c r="BK845" i="3"/>
  <c r="J845" i="3"/>
  <c r="BE845" i="3" s="1"/>
  <c r="BI842" i="3"/>
  <c r="BH842" i="3"/>
  <c r="BG842" i="3"/>
  <c r="BF842" i="3"/>
  <c r="BE842" i="3"/>
  <c r="T842" i="3"/>
  <c r="R842" i="3"/>
  <c r="P842" i="3"/>
  <c r="BK842" i="3"/>
  <c r="J842" i="3"/>
  <c r="BI839" i="3"/>
  <c r="BH839" i="3"/>
  <c r="BG839" i="3"/>
  <c r="BF839" i="3"/>
  <c r="T839" i="3"/>
  <c r="R839" i="3"/>
  <c r="P839" i="3"/>
  <c r="BK839" i="3"/>
  <c r="J839" i="3"/>
  <c r="BE839" i="3" s="1"/>
  <c r="BI837" i="3"/>
  <c r="BH837" i="3"/>
  <c r="BG837" i="3"/>
  <c r="BF837" i="3"/>
  <c r="BE837" i="3"/>
  <c r="T837" i="3"/>
  <c r="R837" i="3"/>
  <c r="P837" i="3"/>
  <c r="BK837" i="3"/>
  <c r="J837" i="3"/>
  <c r="BI835" i="3"/>
  <c r="BH835" i="3"/>
  <c r="BG835" i="3"/>
  <c r="BF835" i="3"/>
  <c r="T835" i="3"/>
  <c r="R835" i="3"/>
  <c r="P835" i="3"/>
  <c r="BK835" i="3"/>
  <c r="J835" i="3"/>
  <c r="BE835" i="3" s="1"/>
  <c r="BI829" i="3"/>
  <c r="BH829" i="3"/>
  <c r="BG829" i="3"/>
  <c r="BF829" i="3"/>
  <c r="BE829" i="3"/>
  <c r="T829" i="3"/>
  <c r="R829" i="3"/>
  <c r="P829" i="3"/>
  <c r="BK829" i="3"/>
  <c r="J829" i="3"/>
  <c r="BI824" i="3"/>
  <c r="BH824" i="3"/>
  <c r="BG824" i="3"/>
  <c r="BF824" i="3"/>
  <c r="T824" i="3"/>
  <c r="R824" i="3"/>
  <c r="P824" i="3"/>
  <c r="BK824" i="3"/>
  <c r="J824" i="3"/>
  <c r="BE824" i="3" s="1"/>
  <c r="BI818" i="3"/>
  <c r="BH818" i="3"/>
  <c r="BG818" i="3"/>
  <c r="BF818" i="3"/>
  <c r="BE818" i="3"/>
  <c r="T818" i="3"/>
  <c r="R818" i="3"/>
  <c r="P818" i="3"/>
  <c r="BK818" i="3"/>
  <c r="J818" i="3"/>
  <c r="BI813" i="3"/>
  <c r="BH813" i="3"/>
  <c r="BG813" i="3"/>
  <c r="BF813" i="3"/>
  <c r="T813" i="3"/>
  <c r="R813" i="3"/>
  <c r="P813" i="3"/>
  <c r="BK813" i="3"/>
  <c r="J813" i="3"/>
  <c r="BE813" i="3" s="1"/>
  <c r="BI807" i="3"/>
  <c r="BH807" i="3"/>
  <c r="BG807" i="3"/>
  <c r="BF807" i="3"/>
  <c r="BE807" i="3"/>
  <c r="T807" i="3"/>
  <c r="R807" i="3"/>
  <c r="P807" i="3"/>
  <c r="BK807" i="3"/>
  <c r="J807" i="3"/>
  <c r="BI803" i="3"/>
  <c r="BH803" i="3"/>
  <c r="BG803" i="3"/>
  <c r="BF803" i="3"/>
  <c r="T803" i="3"/>
  <c r="R803" i="3"/>
  <c r="P803" i="3"/>
  <c r="BK803" i="3"/>
  <c r="J803" i="3"/>
  <c r="BE803" i="3" s="1"/>
  <c r="BI798" i="3"/>
  <c r="BH798" i="3"/>
  <c r="BG798" i="3"/>
  <c r="BF798" i="3"/>
  <c r="BE798" i="3"/>
  <c r="T798" i="3"/>
  <c r="R798" i="3"/>
  <c r="P798" i="3"/>
  <c r="BK798" i="3"/>
  <c r="J798" i="3"/>
  <c r="BI793" i="3"/>
  <c r="BH793" i="3"/>
  <c r="BG793" i="3"/>
  <c r="BF793" i="3"/>
  <c r="T793" i="3"/>
  <c r="R793" i="3"/>
  <c r="P793" i="3"/>
  <c r="BK793" i="3"/>
  <c r="J793" i="3"/>
  <c r="BE793" i="3" s="1"/>
  <c r="BI787" i="3"/>
  <c r="BH787" i="3"/>
  <c r="BG787" i="3"/>
  <c r="BF787" i="3"/>
  <c r="BE787" i="3"/>
  <c r="T787" i="3"/>
  <c r="R787" i="3"/>
  <c r="P787" i="3"/>
  <c r="BK787" i="3"/>
  <c r="J787" i="3"/>
  <c r="BI782" i="3"/>
  <c r="BH782" i="3"/>
  <c r="BG782" i="3"/>
  <c r="BF782" i="3"/>
  <c r="T782" i="3"/>
  <c r="R782" i="3"/>
  <c r="P782" i="3"/>
  <c r="BK782" i="3"/>
  <c r="J782" i="3"/>
  <c r="BE782" i="3" s="1"/>
  <c r="BI777" i="3"/>
  <c r="BH777" i="3"/>
  <c r="BG777" i="3"/>
  <c r="BF777" i="3"/>
  <c r="BE777" i="3"/>
  <c r="T777" i="3"/>
  <c r="R777" i="3"/>
  <c r="P777" i="3"/>
  <c r="BK777" i="3"/>
  <c r="J777" i="3"/>
  <c r="BI772" i="3"/>
  <c r="BH772" i="3"/>
  <c r="BG772" i="3"/>
  <c r="BF772" i="3"/>
  <c r="T772" i="3"/>
  <c r="R772" i="3"/>
  <c r="P772" i="3"/>
  <c r="BK772" i="3"/>
  <c r="J772" i="3"/>
  <c r="BE772" i="3" s="1"/>
  <c r="BI746" i="3"/>
  <c r="BH746" i="3"/>
  <c r="BG746" i="3"/>
  <c r="BF746" i="3"/>
  <c r="BE746" i="3"/>
  <c r="T746" i="3"/>
  <c r="R746" i="3"/>
  <c r="P746" i="3"/>
  <c r="BK746" i="3"/>
  <c r="J746" i="3"/>
  <c r="BI739" i="3"/>
  <c r="BH739" i="3"/>
  <c r="BG739" i="3"/>
  <c r="BF739" i="3"/>
  <c r="T739" i="3"/>
  <c r="R739" i="3"/>
  <c r="P739" i="3"/>
  <c r="BK739" i="3"/>
  <c r="J739" i="3"/>
  <c r="BE739" i="3" s="1"/>
  <c r="BI732" i="3"/>
  <c r="BH732" i="3"/>
  <c r="BG732" i="3"/>
  <c r="BF732" i="3"/>
  <c r="T732" i="3"/>
  <c r="R732" i="3"/>
  <c r="P732" i="3"/>
  <c r="BK732" i="3"/>
  <c r="J732" i="3"/>
  <c r="BE732" i="3" s="1"/>
  <c r="BI727" i="3"/>
  <c r="BH727" i="3"/>
  <c r="BG727" i="3"/>
  <c r="BF727" i="3"/>
  <c r="T727" i="3"/>
  <c r="R727" i="3"/>
  <c r="P727" i="3"/>
  <c r="BK727" i="3"/>
  <c r="J727" i="3"/>
  <c r="BE727" i="3" s="1"/>
  <c r="BI721" i="3"/>
  <c r="BH721" i="3"/>
  <c r="BG721" i="3"/>
  <c r="BF721" i="3"/>
  <c r="T721" i="3"/>
  <c r="R721" i="3"/>
  <c r="P721" i="3"/>
  <c r="BK721" i="3"/>
  <c r="J721" i="3"/>
  <c r="BE721" i="3" s="1"/>
  <c r="BI714" i="3"/>
  <c r="BH714" i="3"/>
  <c r="BG714" i="3"/>
  <c r="BF714" i="3"/>
  <c r="T714" i="3"/>
  <c r="R714" i="3"/>
  <c r="P714" i="3"/>
  <c r="BK714" i="3"/>
  <c r="J714" i="3"/>
  <c r="BE714" i="3" s="1"/>
  <c r="BI708" i="3"/>
  <c r="BH708" i="3"/>
  <c r="BG708" i="3"/>
  <c r="BF708" i="3"/>
  <c r="T708" i="3"/>
  <c r="T707" i="3" s="1"/>
  <c r="R708" i="3"/>
  <c r="P708" i="3"/>
  <c r="BK708" i="3"/>
  <c r="J708" i="3"/>
  <c r="BE708" i="3" s="1"/>
  <c r="BI702" i="3"/>
  <c r="BH702" i="3"/>
  <c r="BG702" i="3"/>
  <c r="BF702" i="3"/>
  <c r="BE702" i="3"/>
  <c r="T702" i="3"/>
  <c r="R702" i="3"/>
  <c r="P702" i="3"/>
  <c r="BK702" i="3"/>
  <c r="J702" i="3"/>
  <c r="BI700" i="3"/>
  <c r="BH700" i="3"/>
  <c r="BG700" i="3"/>
  <c r="BF700" i="3"/>
  <c r="T700" i="3"/>
  <c r="R700" i="3"/>
  <c r="P700" i="3"/>
  <c r="BK700" i="3"/>
  <c r="J700" i="3"/>
  <c r="BE700" i="3" s="1"/>
  <c r="BI696" i="3"/>
  <c r="BH696" i="3"/>
  <c r="BG696" i="3"/>
  <c r="BF696" i="3"/>
  <c r="BE696" i="3"/>
  <c r="T696" i="3"/>
  <c r="R696" i="3"/>
  <c r="P696" i="3"/>
  <c r="BK696" i="3"/>
  <c r="J696" i="3"/>
  <c r="BI694" i="3"/>
  <c r="BH694" i="3"/>
  <c r="BG694" i="3"/>
  <c r="BF694" i="3"/>
  <c r="T694" i="3"/>
  <c r="R694" i="3"/>
  <c r="P694" i="3"/>
  <c r="BK694" i="3"/>
  <c r="J694" i="3"/>
  <c r="BE694" i="3" s="1"/>
  <c r="BI692" i="3"/>
  <c r="BH692" i="3"/>
  <c r="BG692" i="3"/>
  <c r="BF692" i="3"/>
  <c r="BE692" i="3"/>
  <c r="T692" i="3"/>
  <c r="R692" i="3"/>
  <c r="P692" i="3"/>
  <c r="BK692" i="3"/>
  <c r="J692" i="3"/>
  <c r="BI687" i="3"/>
  <c r="BH687" i="3"/>
  <c r="BG687" i="3"/>
  <c r="BF687" i="3"/>
  <c r="T687" i="3"/>
  <c r="R687" i="3"/>
  <c r="P687" i="3"/>
  <c r="BK687" i="3"/>
  <c r="J687" i="3"/>
  <c r="BE687" i="3" s="1"/>
  <c r="BI678" i="3"/>
  <c r="BH678" i="3"/>
  <c r="BG678" i="3"/>
  <c r="BF678" i="3"/>
  <c r="BE678" i="3"/>
  <c r="T678" i="3"/>
  <c r="R678" i="3"/>
  <c r="P678" i="3"/>
  <c r="BK678" i="3"/>
  <c r="J678" i="3"/>
  <c r="BI672" i="3"/>
  <c r="BH672" i="3"/>
  <c r="BG672" i="3"/>
  <c r="BF672" i="3"/>
  <c r="T672" i="3"/>
  <c r="R672" i="3"/>
  <c r="P672" i="3"/>
  <c r="BK672" i="3"/>
  <c r="J672" i="3"/>
  <c r="BE672" i="3" s="1"/>
  <c r="BI657" i="3"/>
  <c r="BH657" i="3"/>
  <c r="BG657" i="3"/>
  <c r="BF657" i="3"/>
  <c r="BE657" i="3"/>
  <c r="T657" i="3"/>
  <c r="R657" i="3"/>
  <c r="P657" i="3"/>
  <c r="BK657" i="3"/>
  <c r="J657" i="3"/>
  <c r="BI654" i="3"/>
  <c r="BH654" i="3"/>
  <c r="BG654" i="3"/>
  <c r="BF654" i="3"/>
  <c r="T654" i="3"/>
  <c r="R654" i="3"/>
  <c r="P654" i="3"/>
  <c r="BK654" i="3"/>
  <c r="J654" i="3"/>
  <c r="BE654" i="3" s="1"/>
  <c r="BI641" i="3"/>
  <c r="BH641" i="3"/>
  <c r="BG641" i="3"/>
  <c r="BF641" i="3"/>
  <c r="BE641" i="3"/>
  <c r="T641" i="3"/>
  <c r="R641" i="3"/>
  <c r="P641" i="3"/>
  <c r="BK641" i="3"/>
  <c r="J641" i="3"/>
  <c r="BI629" i="3"/>
  <c r="BH629" i="3"/>
  <c r="BG629" i="3"/>
  <c r="BF629" i="3"/>
  <c r="T629" i="3"/>
  <c r="R629" i="3"/>
  <c r="P629" i="3"/>
  <c r="BK629" i="3"/>
  <c r="J629" i="3"/>
  <c r="BE629" i="3" s="1"/>
  <c r="BI627" i="3"/>
  <c r="BH627" i="3"/>
  <c r="BG627" i="3"/>
  <c r="BF627" i="3"/>
  <c r="BE627" i="3"/>
  <c r="T627" i="3"/>
  <c r="R627" i="3"/>
  <c r="P627" i="3"/>
  <c r="BK627" i="3"/>
  <c r="J627" i="3"/>
  <c r="BI622" i="3"/>
  <c r="BH622" i="3"/>
  <c r="BG622" i="3"/>
  <c r="BF622" i="3"/>
  <c r="T622" i="3"/>
  <c r="R622" i="3"/>
  <c r="P622" i="3"/>
  <c r="BK622" i="3"/>
  <c r="J622" i="3"/>
  <c r="BE622" i="3" s="1"/>
  <c r="BI608" i="3"/>
  <c r="BH608" i="3"/>
  <c r="BG608" i="3"/>
  <c r="BF608" i="3"/>
  <c r="BE608" i="3"/>
  <c r="T608" i="3"/>
  <c r="R608" i="3"/>
  <c r="P608" i="3"/>
  <c r="BK608" i="3"/>
  <c r="J608" i="3"/>
  <c r="BI595" i="3"/>
  <c r="BH595" i="3"/>
  <c r="BG595" i="3"/>
  <c r="BF595" i="3"/>
  <c r="T595" i="3"/>
  <c r="R595" i="3"/>
  <c r="P595" i="3"/>
  <c r="BK595" i="3"/>
  <c r="J595" i="3"/>
  <c r="BE595" i="3" s="1"/>
  <c r="BI590" i="3"/>
  <c r="BH590" i="3"/>
  <c r="BG590" i="3"/>
  <c r="BF590" i="3"/>
  <c r="BE590" i="3"/>
  <c r="T590" i="3"/>
  <c r="R590" i="3"/>
  <c r="P590" i="3"/>
  <c r="BK590" i="3"/>
  <c r="J590" i="3"/>
  <c r="BI585" i="3"/>
  <c r="BH585" i="3"/>
  <c r="BG585" i="3"/>
  <c r="BF585" i="3"/>
  <c r="T585" i="3"/>
  <c r="R585" i="3"/>
  <c r="P585" i="3"/>
  <c r="BK585" i="3"/>
  <c r="J585" i="3"/>
  <c r="BE585" i="3" s="1"/>
  <c r="BI572" i="3"/>
  <c r="BH572" i="3"/>
  <c r="BG572" i="3"/>
  <c r="BF572" i="3"/>
  <c r="BE572" i="3"/>
  <c r="T572" i="3"/>
  <c r="R572" i="3"/>
  <c r="P572" i="3"/>
  <c r="BK572" i="3"/>
  <c r="J572" i="3"/>
  <c r="BI558" i="3"/>
  <c r="BH558" i="3"/>
  <c r="BG558" i="3"/>
  <c r="BF558" i="3"/>
  <c r="T558" i="3"/>
  <c r="R558" i="3"/>
  <c r="P558" i="3"/>
  <c r="BK558" i="3"/>
  <c r="J558" i="3"/>
  <c r="BE558" i="3" s="1"/>
  <c r="BI555" i="3"/>
  <c r="BH555" i="3"/>
  <c r="BG555" i="3"/>
  <c r="BF555" i="3"/>
  <c r="BE555" i="3"/>
  <c r="T555" i="3"/>
  <c r="R555" i="3"/>
  <c r="P555" i="3"/>
  <c r="BK555" i="3"/>
  <c r="J555" i="3"/>
  <c r="BI552" i="3"/>
  <c r="BH552" i="3"/>
  <c r="BG552" i="3"/>
  <c r="BF552" i="3"/>
  <c r="T552" i="3"/>
  <c r="R552" i="3"/>
  <c r="P552" i="3"/>
  <c r="BK552" i="3"/>
  <c r="J552" i="3"/>
  <c r="BE552" i="3" s="1"/>
  <c r="BI544" i="3"/>
  <c r="BH544" i="3"/>
  <c r="BG544" i="3"/>
  <c r="BF544" i="3"/>
  <c r="BE544" i="3"/>
  <c r="T544" i="3"/>
  <c r="R544" i="3"/>
  <c r="P544" i="3"/>
  <c r="BK544" i="3"/>
  <c r="J544" i="3"/>
  <c r="BI539" i="3"/>
  <c r="BH539" i="3"/>
  <c r="BG539" i="3"/>
  <c r="BF539" i="3"/>
  <c r="T539" i="3"/>
  <c r="R539" i="3"/>
  <c r="P539" i="3"/>
  <c r="BK539" i="3"/>
  <c r="J539" i="3"/>
  <c r="BE539" i="3" s="1"/>
  <c r="BI536" i="3"/>
  <c r="BH536" i="3"/>
  <c r="BG536" i="3"/>
  <c r="BF536" i="3"/>
  <c r="BE536" i="3"/>
  <c r="T536" i="3"/>
  <c r="R536" i="3"/>
  <c r="P536" i="3"/>
  <c r="BK536" i="3"/>
  <c r="J536" i="3"/>
  <c r="BI533" i="3"/>
  <c r="BH533" i="3"/>
  <c r="BG533" i="3"/>
  <c r="BF533" i="3"/>
  <c r="T533" i="3"/>
  <c r="R533" i="3"/>
  <c r="P533" i="3"/>
  <c r="BK533" i="3"/>
  <c r="J533" i="3"/>
  <c r="BE533" i="3" s="1"/>
  <c r="BI519" i="3"/>
  <c r="BH519" i="3"/>
  <c r="BG519" i="3"/>
  <c r="BF519" i="3"/>
  <c r="BE519" i="3"/>
  <c r="T519" i="3"/>
  <c r="R519" i="3"/>
  <c r="P519" i="3"/>
  <c r="BK519" i="3"/>
  <c r="J519" i="3"/>
  <c r="BI516" i="3"/>
  <c r="BH516" i="3"/>
  <c r="BG516" i="3"/>
  <c r="BF516" i="3"/>
  <c r="T516" i="3"/>
  <c r="R516" i="3"/>
  <c r="P516" i="3"/>
  <c r="BK516" i="3"/>
  <c r="J516" i="3"/>
  <c r="BE516" i="3" s="1"/>
  <c r="BI510" i="3"/>
  <c r="BH510" i="3"/>
  <c r="BG510" i="3"/>
  <c r="BF510" i="3"/>
  <c r="BE510" i="3"/>
  <c r="T510" i="3"/>
  <c r="R510" i="3"/>
  <c r="P510" i="3"/>
  <c r="BK510" i="3"/>
  <c r="J510" i="3"/>
  <c r="BI507" i="3"/>
  <c r="BH507" i="3"/>
  <c r="BG507" i="3"/>
  <c r="BF507" i="3"/>
  <c r="T507" i="3"/>
  <c r="R507" i="3"/>
  <c r="P507" i="3"/>
  <c r="BK507" i="3"/>
  <c r="J507" i="3"/>
  <c r="BE507" i="3" s="1"/>
  <c r="BI495" i="3"/>
  <c r="BH495" i="3"/>
  <c r="BG495" i="3"/>
  <c r="BF495" i="3"/>
  <c r="BE495" i="3"/>
  <c r="T495" i="3"/>
  <c r="R495" i="3"/>
  <c r="P495" i="3"/>
  <c r="BK495" i="3"/>
  <c r="J495" i="3"/>
  <c r="BI492" i="3"/>
  <c r="BH492" i="3"/>
  <c r="BG492" i="3"/>
  <c r="BF492" i="3"/>
  <c r="T492" i="3"/>
  <c r="R492" i="3"/>
  <c r="P492" i="3"/>
  <c r="BK492" i="3"/>
  <c r="J492" i="3"/>
  <c r="BE492" i="3" s="1"/>
  <c r="BI482" i="3"/>
  <c r="BH482" i="3"/>
  <c r="BG482" i="3"/>
  <c r="BF482" i="3"/>
  <c r="BE482" i="3"/>
  <c r="T482" i="3"/>
  <c r="R482" i="3"/>
  <c r="P482" i="3"/>
  <c r="BK482" i="3"/>
  <c r="J482" i="3"/>
  <c r="BI471" i="3"/>
  <c r="BH471" i="3"/>
  <c r="BG471" i="3"/>
  <c r="BF471" i="3"/>
  <c r="T471" i="3"/>
  <c r="R471" i="3"/>
  <c r="P471" i="3"/>
  <c r="BK471" i="3"/>
  <c r="J471" i="3"/>
  <c r="BE471" i="3" s="1"/>
  <c r="BI462" i="3"/>
  <c r="BH462" i="3"/>
  <c r="BG462" i="3"/>
  <c r="BF462" i="3"/>
  <c r="BE462" i="3"/>
  <c r="T462" i="3"/>
  <c r="R462" i="3"/>
  <c r="P462" i="3"/>
  <c r="BK462" i="3"/>
  <c r="J462" i="3"/>
  <c r="BI457" i="3"/>
  <c r="BH457" i="3"/>
  <c r="BG457" i="3"/>
  <c r="BF457" i="3"/>
  <c r="T457" i="3"/>
  <c r="R457" i="3"/>
  <c r="P457" i="3"/>
  <c r="BK457" i="3"/>
  <c r="J457" i="3"/>
  <c r="BE457" i="3" s="1"/>
  <c r="BI452" i="3"/>
  <c r="BH452" i="3"/>
  <c r="BG452" i="3"/>
  <c r="BF452" i="3"/>
  <c r="BE452" i="3"/>
  <c r="T452" i="3"/>
  <c r="R452" i="3"/>
  <c r="P452" i="3"/>
  <c r="BK452" i="3"/>
  <c r="J452" i="3"/>
  <c r="BI447" i="3"/>
  <c r="BH447" i="3"/>
  <c r="BG447" i="3"/>
  <c r="BF447" i="3"/>
  <c r="T447" i="3"/>
  <c r="R447" i="3"/>
  <c r="P447" i="3"/>
  <c r="BK447" i="3"/>
  <c r="J447" i="3"/>
  <c r="BE447" i="3" s="1"/>
  <c r="BI433" i="3"/>
  <c r="BH433" i="3"/>
  <c r="BG433" i="3"/>
  <c r="BF433" i="3"/>
  <c r="BE433" i="3"/>
  <c r="T433" i="3"/>
  <c r="R433" i="3"/>
  <c r="P433" i="3"/>
  <c r="BK433" i="3"/>
  <c r="J433" i="3"/>
  <c r="BI429" i="3"/>
  <c r="BH429" i="3"/>
  <c r="BG429" i="3"/>
  <c r="BF429" i="3"/>
  <c r="T429" i="3"/>
  <c r="R429" i="3"/>
  <c r="P429" i="3"/>
  <c r="BK429" i="3"/>
  <c r="J429" i="3"/>
  <c r="BE429" i="3" s="1"/>
  <c r="BI425" i="3"/>
  <c r="BH425" i="3"/>
  <c r="BG425" i="3"/>
  <c r="BF425" i="3"/>
  <c r="BE425" i="3"/>
  <c r="T425" i="3"/>
  <c r="R425" i="3"/>
  <c r="P425" i="3"/>
  <c r="BK425" i="3"/>
  <c r="J425" i="3"/>
  <c r="BI423" i="3"/>
  <c r="BH423" i="3"/>
  <c r="BG423" i="3"/>
  <c r="BF423" i="3"/>
  <c r="T423" i="3"/>
  <c r="R423" i="3"/>
  <c r="P423" i="3"/>
  <c r="BK423" i="3"/>
  <c r="J423" i="3"/>
  <c r="BE423" i="3" s="1"/>
  <c r="BI419" i="3"/>
  <c r="BH419" i="3"/>
  <c r="BG419" i="3"/>
  <c r="BF419" i="3"/>
  <c r="BE419" i="3"/>
  <c r="T419" i="3"/>
  <c r="R419" i="3"/>
  <c r="P419" i="3"/>
  <c r="BK419" i="3"/>
  <c r="J419" i="3"/>
  <c r="BI415" i="3"/>
  <c r="BH415" i="3"/>
  <c r="BG415" i="3"/>
  <c r="BF415" i="3"/>
  <c r="T415" i="3"/>
  <c r="R415" i="3"/>
  <c r="P415" i="3"/>
  <c r="BK415" i="3"/>
  <c r="J415" i="3"/>
  <c r="BE415" i="3" s="1"/>
  <c r="BI408" i="3"/>
  <c r="BH408" i="3"/>
  <c r="BG408" i="3"/>
  <c r="BF408" i="3"/>
  <c r="BE408" i="3"/>
  <c r="T408" i="3"/>
  <c r="R408" i="3"/>
  <c r="P408" i="3"/>
  <c r="BK408" i="3"/>
  <c r="J408" i="3"/>
  <c r="BI403" i="3"/>
  <c r="BH403" i="3"/>
  <c r="BG403" i="3"/>
  <c r="BF403" i="3"/>
  <c r="T403" i="3"/>
  <c r="R403" i="3"/>
  <c r="P403" i="3"/>
  <c r="BK403" i="3"/>
  <c r="J403" i="3"/>
  <c r="BE403" i="3" s="1"/>
  <c r="BI400" i="3"/>
  <c r="BH400" i="3"/>
  <c r="BG400" i="3"/>
  <c r="BF400" i="3"/>
  <c r="BE400" i="3"/>
  <c r="T400" i="3"/>
  <c r="R400" i="3"/>
  <c r="P400" i="3"/>
  <c r="BK400" i="3"/>
  <c r="J400" i="3"/>
  <c r="BI395" i="3"/>
  <c r="BH395" i="3"/>
  <c r="BG395" i="3"/>
  <c r="BF395" i="3"/>
  <c r="T395" i="3"/>
  <c r="R395" i="3"/>
  <c r="P395" i="3"/>
  <c r="BK395" i="3"/>
  <c r="J395" i="3"/>
  <c r="BE395" i="3" s="1"/>
  <c r="BI383" i="3"/>
  <c r="BH383" i="3"/>
  <c r="BG383" i="3"/>
  <c r="BF383" i="3"/>
  <c r="BE383" i="3"/>
  <c r="T383" i="3"/>
  <c r="R383" i="3"/>
  <c r="P383" i="3"/>
  <c r="BK383" i="3"/>
  <c r="J383" i="3"/>
  <c r="BI367" i="3"/>
  <c r="BH367" i="3"/>
  <c r="BG367" i="3"/>
  <c r="BF367" i="3"/>
  <c r="T367" i="3"/>
  <c r="R367" i="3"/>
  <c r="P367" i="3"/>
  <c r="BK367" i="3"/>
  <c r="J367" i="3"/>
  <c r="BE367" i="3" s="1"/>
  <c r="BI360" i="3"/>
  <c r="BH360" i="3"/>
  <c r="BG360" i="3"/>
  <c r="BF360" i="3"/>
  <c r="BE360" i="3"/>
  <c r="T360" i="3"/>
  <c r="R360" i="3"/>
  <c r="P360" i="3"/>
  <c r="BK360" i="3"/>
  <c r="J360" i="3"/>
  <c r="BI344" i="3"/>
  <c r="BH344" i="3"/>
  <c r="BG344" i="3"/>
  <c r="BF344" i="3"/>
  <c r="T344" i="3"/>
  <c r="R344" i="3"/>
  <c r="P344" i="3"/>
  <c r="BK344" i="3"/>
  <c r="J344" i="3"/>
  <c r="BE344" i="3" s="1"/>
  <c r="BI329" i="3"/>
  <c r="BH329" i="3"/>
  <c r="BG329" i="3"/>
  <c r="BF329" i="3"/>
  <c r="BE329" i="3"/>
  <c r="T329" i="3"/>
  <c r="R329" i="3"/>
  <c r="P329" i="3"/>
  <c r="BK329" i="3"/>
  <c r="BK328" i="3" s="1"/>
  <c r="J328" i="3" s="1"/>
  <c r="J68" i="3" s="1"/>
  <c r="J329" i="3"/>
  <c r="BI323" i="3"/>
  <c r="BH323" i="3"/>
  <c r="BG323" i="3"/>
  <c r="BF323" i="3"/>
  <c r="T323" i="3"/>
  <c r="R323" i="3"/>
  <c r="P323" i="3"/>
  <c r="BK323" i="3"/>
  <c r="J323" i="3"/>
  <c r="BE323" i="3" s="1"/>
  <c r="BI318" i="3"/>
  <c r="BH318" i="3"/>
  <c r="BG318" i="3"/>
  <c r="BF318" i="3"/>
  <c r="T318" i="3"/>
  <c r="R318" i="3"/>
  <c r="P318" i="3"/>
  <c r="BK318" i="3"/>
  <c r="J318" i="3"/>
  <c r="BE318" i="3" s="1"/>
  <c r="BI309" i="3"/>
  <c r="BH309" i="3"/>
  <c r="BG309" i="3"/>
  <c r="BF309" i="3"/>
  <c r="T309" i="3"/>
  <c r="R309" i="3"/>
  <c r="P309" i="3"/>
  <c r="BK309" i="3"/>
  <c r="J309" i="3"/>
  <c r="BE309" i="3" s="1"/>
  <c r="BI300" i="3"/>
  <c r="BH300" i="3"/>
  <c r="BG300" i="3"/>
  <c r="BF300" i="3"/>
  <c r="T300" i="3"/>
  <c r="R300" i="3"/>
  <c r="P300" i="3"/>
  <c r="BK300" i="3"/>
  <c r="J300" i="3"/>
  <c r="BE300" i="3" s="1"/>
  <c r="BI295" i="3"/>
  <c r="BH295" i="3"/>
  <c r="BG295" i="3"/>
  <c r="BF295" i="3"/>
  <c r="T295" i="3"/>
  <c r="R295" i="3"/>
  <c r="P295" i="3"/>
  <c r="BK295" i="3"/>
  <c r="J295" i="3"/>
  <c r="BE295" i="3" s="1"/>
  <c r="BI292" i="3"/>
  <c r="BH292" i="3"/>
  <c r="BG292" i="3"/>
  <c r="BF292" i="3"/>
  <c r="T292" i="3"/>
  <c r="R292" i="3"/>
  <c r="P292" i="3"/>
  <c r="BK292" i="3"/>
  <c r="J292" i="3"/>
  <c r="BE292" i="3" s="1"/>
  <c r="BI284" i="3"/>
  <c r="BH284" i="3"/>
  <c r="BG284" i="3"/>
  <c r="BF284" i="3"/>
  <c r="T284" i="3"/>
  <c r="R284" i="3"/>
  <c r="P284" i="3"/>
  <c r="BK284" i="3"/>
  <c r="J284" i="3"/>
  <c r="BE284" i="3" s="1"/>
  <c r="BI277" i="3"/>
  <c r="BH277" i="3"/>
  <c r="BG277" i="3"/>
  <c r="BF277" i="3"/>
  <c r="T277" i="3"/>
  <c r="R277" i="3"/>
  <c r="P277" i="3"/>
  <c r="BK277" i="3"/>
  <c r="J277" i="3"/>
  <c r="BE277" i="3" s="1"/>
  <c r="BI274" i="3"/>
  <c r="BH274" i="3"/>
  <c r="BG274" i="3"/>
  <c r="BF274" i="3"/>
  <c r="T274" i="3"/>
  <c r="R274" i="3"/>
  <c r="P274" i="3"/>
  <c r="BK274" i="3"/>
  <c r="J274" i="3"/>
  <c r="BE274" i="3" s="1"/>
  <c r="BI268" i="3"/>
  <c r="BH268" i="3"/>
  <c r="BG268" i="3"/>
  <c r="BF268" i="3"/>
  <c r="T268" i="3"/>
  <c r="R268" i="3"/>
  <c r="P268" i="3"/>
  <c r="BK268" i="3"/>
  <c r="J268" i="3"/>
  <c r="BE268" i="3" s="1"/>
  <c r="BI265" i="3"/>
  <c r="BH265" i="3"/>
  <c r="BG265" i="3"/>
  <c r="BF265" i="3"/>
  <c r="T265" i="3"/>
  <c r="R265" i="3"/>
  <c r="P265" i="3"/>
  <c r="BK265" i="3"/>
  <c r="J265" i="3"/>
  <c r="BE265" i="3" s="1"/>
  <c r="BI253" i="3"/>
  <c r="BH253" i="3"/>
  <c r="BG253" i="3"/>
  <c r="BF253" i="3"/>
  <c r="T253" i="3"/>
  <c r="R253" i="3"/>
  <c r="P253" i="3"/>
  <c r="BK253" i="3"/>
  <c r="J253" i="3"/>
  <c r="BE253" i="3" s="1"/>
  <c r="BI248" i="3"/>
  <c r="BH248" i="3"/>
  <c r="BG248" i="3"/>
  <c r="BF248" i="3"/>
  <c r="T248" i="3"/>
  <c r="R248" i="3"/>
  <c r="P248" i="3"/>
  <c r="BK248" i="3"/>
  <c r="J248" i="3"/>
  <c r="BE248" i="3" s="1"/>
  <c r="BI246" i="3"/>
  <c r="BH246" i="3"/>
  <c r="BG246" i="3"/>
  <c r="BF246" i="3"/>
  <c r="T246" i="3"/>
  <c r="R246" i="3"/>
  <c r="P246" i="3"/>
  <c r="BK246" i="3"/>
  <c r="J246" i="3"/>
  <c r="BE246" i="3" s="1"/>
  <c r="BI241" i="3"/>
  <c r="BH241" i="3"/>
  <c r="BG241" i="3"/>
  <c r="BF241" i="3"/>
  <c r="T241" i="3"/>
  <c r="R241" i="3"/>
  <c r="P241" i="3"/>
  <c r="BK241" i="3"/>
  <c r="J241" i="3"/>
  <c r="BE241" i="3" s="1"/>
  <c r="BI236" i="3"/>
  <c r="BH236" i="3"/>
  <c r="BG236" i="3"/>
  <c r="BF236" i="3"/>
  <c r="T236" i="3"/>
  <c r="R236" i="3"/>
  <c r="P236" i="3"/>
  <c r="BK236" i="3"/>
  <c r="J236" i="3"/>
  <c r="BE236" i="3" s="1"/>
  <c r="BI230" i="3"/>
  <c r="BH230" i="3"/>
  <c r="BG230" i="3"/>
  <c r="BF230" i="3"/>
  <c r="T230" i="3"/>
  <c r="R230" i="3"/>
  <c r="P230" i="3"/>
  <c r="BK230" i="3"/>
  <c r="J230" i="3"/>
  <c r="BE230" i="3" s="1"/>
  <c r="BI225" i="3"/>
  <c r="BH225" i="3"/>
  <c r="BG225" i="3"/>
  <c r="BF225" i="3"/>
  <c r="T225" i="3"/>
  <c r="R225" i="3"/>
  <c r="P225" i="3"/>
  <c r="BK225" i="3"/>
  <c r="J225" i="3"/>
  <c r="BE225" i="3" s="1"/>
  <c r="BI222" i="3"/>
  <c r="BH222" i="3"/>
  <c r="BG222" i="3"/>
  <c r="BF222" i="3"/>
  <c r="T222" i="3"/>
  <c r="R222" i="3"/>
  <c r="P222" i="3"/>
  <c r="BK222" i="3"/>
  <c r="J222" i="3"/>
  <c r="BE222" i="3" s="1"/>
  <c r="BI219" i="3"/>
  <c r="BH219" i="3"/>
  <c r="BG219" i="3"/>
  <c r="BF219" i="3"/>
  <c r="T219" i="3"/>
  <c r="R219" i="3"/>
  <c r="P219" i="3"/>
  <c r="BK219" i="3"/>
  <c r="J219" i="3"/>
  <c r="BE219" i="3" s="1"/>
  <c r="BI211" i="3"/>
  <c r="BH211" i="3"/>
  <c r="BG211" i="3"/>
  <c r="BF211" i="3"/>
  <c r="T211" i="3"/>
  <c r="R211" i="3"/>
  <c r="P211" i="3"/>
  <c r="BK211" i="3"/>
  <c r="J211" i="3"/>
  <c r="BE211" i="3" s="1"/>
  <c r="BI202" i="3"/>
  <c r="BH202" i="3"/>
  <c r="BG202" i="3"/>
  <c r="BF202" i="3"/>
  <c r="T202" i="3"/>
  <c r="R202" i="3"/>
  <c r="P202" i="3"/>
  <c r="BK202" i="3"/>
  <c r="J202" i="3"/>
  <c r="BE202" i="3" s="1"/>
  <c r="BI194" i="3"/>
  <c r="BH194" i="3"/>
  <c r="BG194" i="3"/>
  <c r="BF194" i="3"/>
  <c r="T194" i="3"/>
  <c r="R194" i="3"/>
  <c r="P194" i="3"/>
  <c r="BK194" i="3"/>
  <c r="J194" i="3"/>
  <c r="BE194" i="3" s="1"/>
  <c r="BI178" i="3"/>
  <c r="BH178" i="3"/>
  <c r="BG178" i="3"/>
  <c r="BF178" i="3"/>
  <c r="T178" i="3"/>
  <c r="R178" i="3"/>
  <c r="P178" i="3"/>
  <c r="BK178" i="3"/>
  <c r="J178" i="3"/>
  <c r="BE178" i="3" s="1"/>
  <c r="BI168" i="3"/>
  <c r="BH168" i="3"/>
  <c r="BG168" i="3"/>
  <c r="BF168" i="3"/>
  <c r="T168" i="3"/>
  <c r="R168" i="3"/>
  <c r="R167" i="3" s="1"/>
  <c r="P168" i="3"/>
  <c r="BK168" i="3"/>
  <c r="J168" i="3"/>
  <c r="BE168" i="3" s="1"/>
  <c r="BI158" i="3"/>
  <c r="BH158" i="3"/>
  <c r="BG158" i="3"/>
  <c r="BF158" i="3"/>
  <c r="BE158" i="3"/>
  <c r="T158" i="3"/>
  <c r="R158" i="3"/>
  <c r="P158" i="3"/>
  <c r="BK158" i="3"/>
  <c r="J158" i="3"/>
  <c r="BI154" i="3"/>
  <c r="BH154" i="3"/>
  <c r="BG154" i="3"/>
  <c r="BF154" i="3"/>
  <c r="T154" i="3"/>
  <c r="R154" i="3"/>
  <c r="P154" i="3"/>
  <c r="BK154" i="3"/>
  <c r="J154" i="3"/>
  <c r="BE154" i="3" s="1"/>
  <c r="BI140" i="3"/>
  <c r="BH140" i="3"/>
  <c r="BG140" i="3"/>
  <c r="BF140" i="3"/>
  <c r="BE140" i="3"/>
  <c r="T140" i="3"/>
  <c r="R140" i="3"/>
  <c r="P140" i="3"/>
  <c r="BK140" i="3"/>
  <c r="J140" i="3"/>
  <c r="BI134" i="3"/>
  <c r="BH134" i="3"/>
  <c r="BG134" i="3"/>
  <c r="BF134" i="3"/>
  <c r="T134" i="3"/>
  <c r="R134" i="3"/>
  <c r="P134" i="3"/>
  <c r="BK134" i="3"/>
  <c r="J134" i="3"/>
  <c r="BE134" i="3" s="1"/>
  <c r="BI123" i="3"/>
  <c r="BH123" i="3"/>
  <c r="BG123" i="3"/>
  <c r="BF123" i="3"/>
  <c r="BE123" i="3"/>
  <c r="T123" i="3"/>
  <c r="R123" i="3"/>
  <c r="P123" i="3"/>
  <c r="BK123" i="3"/>
  <c r="J123" i="3"/>
  <c r="BI116" i="3"/>
  <c r="BH116" i="3"/>
  <c r="BG116" i="3"/>
  <c r="BF116" i="3"/>
  <c r="T116" i="3"/>
  <c r="R116" i="3"/>
  <c r="P116" i="3"/>
  <c r="BK116" i="3"/>
  <c r="J116" i="3"/>
  <c r="BE116" i="3" s="1"/>
  <c r="BI108" i="3"/>
  <c r="BH108" i="3"/>
  <c r="BG108" i="3"/>
  <c r="BF108" i="3"/>
  <c r="BE108" i="3"/>
  <c r="T108" i="3"/>
  <c r="R108" i="3"/>
  <c r="P108" i="3"/>
  <c r="BK108" i="3"/>
  <c r="J108" i="3"/>
  <c r="BI102" i="3"/>
  <c r="BH102" i="3"/>
  <c r="BG102" i="3"/>
  <c r="F36" i="3" s="1"/>
  <c r="BB55" i="1" s="1"/>
  <c r="BF102" i="3"/>
  <c r="T102" i="3"/>
  <c r="R102" i="3"/>
  <c r="P102" i="3"/>
  <c r="P101" i="3" s="1"/>
  <c r="BK102" i="3"/>
  <c r="J102" i="3"/>
  <c r="BE102" i="3" s="1"/>
  <c r="J95" i="3"/>
  <c r="F95" i="3"/>
  <c r="F93" i="3"/>
  <c r="E91" i="3"/>
  <c r="E85" i="3"/>
  <c r="J59" i="3"/>
  <c r="F59" i="3"/>
  <c r="F57" i="3"/>
  <c r="E55" i="3"/>
  <c r="J22" i="3"/>
  <c r="E22" i="3"/>
  <c r="F60" i="3" s="1"/>
  <c r="J21" i="3"/>
  <c r="J16" i="3"/>
  <c r="J93" i="3" s="1"/>
  <c r="E7" i="3"/>
  <c r="E49" i="3" s="1"/>
  <c r="AY53" i="1"/>
  <c r="AX53" i="1"/>
  <c r="BI5292" i="2"/>
  <c r="BH5292" i="2"/>
  <c r="BG5292" i="2"/>
  <c r="BF5292" i="2"/>
  <c r="T5292" i="2"/>
  <c r="R5292" i="2"/>
  <c r="P5292" i="2"/>
  <c r="BK5292" i="2"/>
  <c r="J5292" i="2"/>
  <c r="BE5292" i="2" s="1"/>
  <c r="BI5290" i="2"/>
  <c r="BH5290" i="2"/>
  <c r="BG5290" i="2"/>
  <c r="BF5290" i="2"/>
  <c r="T5290" i="2"/>
  <c r="R5290" i="2"/>
  <c r="P5290" i="2"/>
  <c r="BK5290" i="2"/>
  <c r="J5290" i="2"/>
  <c r="BE5290" i="2" s="1"/>
  <c r="BI5288" i="2"/>
  <c r="BH5288" i="2"/>
  <c r="BG5288" i="2"/>
  <c r="BF5288" i="2"/>
  <c r="T5288" i="2"/>
  <c r="R5288" i="2"/>
  <c r="P5288" i="2"/>
  <c r="BK5288" i="2"/>
  <c r="J5288" i="2"/>
  <c r="BE5288" i="2" s="1"/>
  <c r="BI5286" i="2"/>
  <c r="BH5286" i="2"/>
  <c r="BG5286" i="2"/>
  <c r="BF5286" i="2"/>
  <c r="BE5286" i="2"/>
  <c r="T5286" i="2"/>
  <c r="R5286" i="2"/>
  <c r="P5286" i="2"/>
  <c r="BK5286" i="2"/>
  <c r="J5286" i="2"/>
  <c r="BI5284" i="2"/>
  <c r="BH5284" i="2"/>
  <c r="BG5284" i="2"/>
  <c r="BF5284" i="2"/>
  <c r="T5284" i="2"/>
  <c r="R5284" i="2"/>
  <c r="P5284" i="2"/>
  <c r="BK5284" i="2"/>
  <c r="J5284" i="2"/>
  <c r="BE5284" i="2" s="1"/>
  <c r="BI5282" i="2"/>
  <c r="BH5282" i="2"/>
  <c r="BG5282" i="2"/>
  <c r="BF5282" i="2"/>
  <c r="BE5282" i="2"/>
  <c r="T5282" i="2"/>
  <c r="R5282" i="2"/>
  <c r="P5282" i="2"/>
  <c r="BK5282" i="2"/>
  <c r="J5282" i="2"/>
  <c r="BI5280" i="2"/>
  <c r="BH5280" i="2"/>
  <c r="BG5280" i="2"/>
  <c r="BF5280" i="2"/>
  <c r="T5280" i="2"/>
  <c r="R5280" i="2"/>
  <c r="P5280" i="2"/>
  <c r="BK5280" i="2"/>
  <c r="J5280" i="2"/>
  <c r="BE5280" i="2" s="1"/>
  <c r="BI5278" i="2"/>
  <c r="BH5278" i="2"/>
  <c r="BG5278" i="2"/>
  <c r="BF5278" i="2"/>
  <c r="BE5278" i="2"/>
  <c r="T5278" i="2"/>
  <c r="R5278" i="2"/>
  <c r="P5278" i="2"/>
  <c r="BK5278" i="2"/>
  <c r="J5278" i="2"/>
  <c r="BI5276" i="2"/>
  <c r="BH5276" i="2"/>
  <c r="BG5276" i="2"/>
  <c r="BF5276" i="2"/>
  <c r="T5276" i="2"/>
  <c r="R5276" i="2"/>
  <c r="P5276" i="2"/>
  <c r="BK5276" i="2"/>
  <c r="J5276" i="2"/>
  <c r="BE5276" i="2" s="1"/>
  <c r="BI5274" i="2"/>
  <c r="BH5274" i="2"/>
  <c r="BG5274" i="2"/>
  <c r="BF5274" i="2"/>
  <c r="BE5274" i="2"/>
  <c r="T5274" i="2"/>
  <c r="R5274" i="2"/>
  <c r="P5274" i="2"/>
  <c r="BK5274" i="2"/>
  <c r="J5274" i="2"/>
  <c r="BI5272" i="2"/>
  <c r="BH5272" i="2"/>
  <c r="BG5272" i="2"/>
  <c r="BF5272" i="2"/>
  <c r="T5272" i="2"/>
  <c r="R5272" i="2"/>
  <c r="P5272" i="2"/>
  <c r="BK5272" i="2"/>
  <c r="J5272" i="2"/>
  <c r="BE5272" i="2" s="1"/>
  <c r="BI5270" i="2"/>
  <c r="BH5270" i="2"/>
  <c r="BG5270" i="2"/>
  <c r="BF5270" i="2"/>
  <c r="BE5270" i="2"/>
  <c r="T5270" i="2"/>
  <c r="R5270" i="2"/>
  <c r="P5270" i="2"/>
  <c r="BK5270" i="2"/>
  <c r="J5270" i="2"/>
  <c r="BI5268" i="2"/>
  <c r="BH5268" i="2"/>
  <c r="BG5268" i="2"/>
  <c r="BF5268" i="2"/>
  <c r="T5268" i="2"/>
  <c r="R5268" i="2"/>
  <c r="P5268" i="2"/>
  <c r="BK5268" i="2"/>
  <c r="J5268" i="2"/>
  <c r="BE5268" i="2" s="1"/>
  <c r="BI5266" i="2"/>
  <c r="BH5266" i="2"/>
  <c r="BG5266" i="2"/>
  <c r="BF5266" i="2"/>
  <c r="BE5266" i="2"/>
  <c r="T5266" i="2"/>
  <c r="R5266" i="2"/>
  <c r="P5266" i="2"/>
  <c r="BK5266" i="2"/>
  <c r="J5266" i="2"/>
  <c r="BI5264" i="2"/>
  <c r="BH5264" i="2"/>
  <c r="BG5264" i="2"/>
  <c r="BF5264" i="2"/>
  <c r="T5264" i="2"/>
  <c r="R5264" i="2"/>
  <c r="P5264" i="2"/>
  <c r="BK5264" i="2"/>
  <c r="J5264" i="2"/>
  <c r="BE5264" i="2" s="1"/>
  <c r="BI5262" i="2"/>
  <c r="BH5262" i="2"/>
  <c r="BG5262" i="2"/>
  <c r="BF5262" i="2"/>
  <c r="BE5262" i="2"/>
  <c r="T5262" i="2"/>
  <c r="R5262" i="2"/>
  <c r="P5262" i="2"/>
  <c r="BK5262" i="2"/>
  <c r="J5262" i="2"/>
  <c r="BI5260" i="2"/>
  <c r="BH5260" i="2"/>
  <c r="BG5260" i="2"/>
  <c r="BF5260" i="2"/>
  <c r="T5260" i="2"/>
  <c r="R5260" i="2"/>
  <c r="P5260" i="2"/>
  <c r="BK5260" i="2"/>
  <c r="J5260" i="2"/>
  <c r="BE5260" i="2" s="1"/>
  <c r="BI5258" i="2"/>
  <c r="BH5258" i="2"/>
  <c r="BG5258" i="2"/>
  <c r="BF5258" i="2"/>
  <c r="BE5258" i="2"/>
  <c r="T5258" i="2"/>
  <c r="R5258" i="2"/>
  <c r="P5258" i="2"/>
  <c r="BK5258" i="2"/>
  <c r="J5258" i="2"/>
  <c r="BI5255" i="2"/>
  <c r="BH5255" i="2"/>
  <c r="BG5255" i="2"/>
  <c r="BF5255" i="2"/>
  <c r="T5255" i="2"/>
  <c r="R5255" i="2"/>
  <c r="P5255" i="2"/>
  <c r="BK5255" i="2"/>
  <c r="J5255" i="2"/>
  <c r="BE5255" i="2" s="1"/>
  <c r="BI5253" i="2"/>
  <c r="BH5253" i="2"/>
  <c r="BG5253" i="2"/>
  <c r="BF5253" i="2"/>
  <c r="T5253" i="2"/>
  <c r="R5253" i="2"/>
  <c r="P5253" i="2"/>
  <c r="BK5253" i="2"/>
  <c r="J5253" i="2"/>
  <c r="BE5253" i="2" s="1"/>
  <c r="BI5251" i="2"/>
  <c r="BH5251" i="2"/>
  <c r="BG5251" i="2"/>
  <c r="BF5251" i="2"/>
  <c r="T5251" i="2"/>
  <c r="R5251" i="2"/>
  <c r="P5251" i="2"/>
  <c r="BK5251" i="2"/>
  <c r="J5251" i="2"/>
  <c r="BE5251" i="2" s="1"/>
  <c r="BI5249" i="2"/>
  <c r="BH5249" i="2"/>
  <c r="BG5249" i="2"/>
  <c r="BF5249" i="2"/>
  <c r="T5249" i="2"/>
  <c r="R5249" i="2"/>
  <c r="P5249" i="2"/>
  <c r="BK5249" i="2"/>
  <c r="J5249" i="2"/>
  <c r="BE5249" i="2" s="1"/>
  <c r="BI5247" i="2"/>
  <c r="BH5247" i="2"/>
  <c r="BG5247" i="2"/>
  <c r="BF5247" i="2"/>
  <c r="T5247" i="2"/>
  <c r="R5247" i="2"/>
  <c r="P5247" i="2"/>
  <c r="BK5247" i="2"/>
  <c r="J5247" i="2"/>
  <c r="BE5247" i="2" s="1"/>
  <c r="BI5245" i="2"/>
  <c r="BH5245" i="2"/>
  <c r="BG5245" i="2"/>
  <c r="BF5245" i="2"/>
  <c r="BE5245" i="2"/>
  <c r="T5245" i="2"/>
  <c r="R5245" i="2"/>
  <c r="P5245" i="2"/>
  <c r="BK5245" i="2"/>
  <c r="J5245" i="2"/>
  <c r="BI5240" i="2"/>
  <c r="BH5240" i="2"/>
  <c r="BG5240" i="2"/>
  <c r="BF5240" i="2"/>
  <c r="T5240" i="2"/>
  <c r="R5240" i="2"/>
  <c r="P5240" i="2"/>
  <c r="BK5240" i="2"/>
  <c r="J5240" i="2"/>
  <c r="BE5240" i="2" s="1"/>
  <c r="BI5238" i="2"/>
  <c r="BH5238" i="2"/>
  <c r="BG5238" i="2"/>
  <c r="BF5238" i="2"/>
  <c r="BE5238" i="2"/>
  <c r="T5238" i="2"/>
  <c r="R5238" i="2"/>
  <c r="P5238" i="2"/>
  <c r="BK5238" i="2"/>
  <c r="J5238" i="2"/>
  <c r="BI5236" i="2"/>
  <c r="BH5236" i="2"/>
  <c r="BG5236" i="2"/>
  <c r="BF5236" i="2"/>
  <c r="T5236" i="2"/>
  <c r="R5236" i="2"/>
  <c r="P5236" i="2"/>
  <c r="BK5236" i="2"/>
  <c r="J5236" i="2"/>
  <c r="BE5236" i="2" s="1"/>
  <c r="BI5233" i="2"/>
  <c r="BH5233" i="2"/>
  <c r="BG5233" i="2"/>
  <c r="BF5233" i="2"/>
  <c r="BE5233" i="2"/>
  <c r="T5233" i="2"/>
  <c r="R5233" i="2"/>
  <c r="P5233" i="2"/>
  <c r="BK5233" i="2"/>
  <c r="J5233" i="2"/>
  <c r="BI5229" i="2"/>
  <c r="BH5229" i="2"/>
  <c r="BG5229" i="2"/>
  <c r="BF5229" i="2"/>
  <c r="T5229" i="2"/>
  <c r="R5229" i="2"/>
  <c r="P5229" i="2"/>
  <c r="BK5229" i="2"/>
  <c r="J5229" i="2"/>
  <c r="BE5229" i="2" s="1"/>
  <c r="BI5227" i="2"/>
  <c r="BH5227" i="2"/>
  <c r="BG5227" i="2"/>
  <c r="BF5227" i="2"/>
  <c r="T5227" i="2"/>
  <c r="R5227" i="2"/>
  <c r="P5227" i="2"/>
  <c r="BK5227" i="2"/>
  <c r="J5227" i="2"/>
  <c r="BE5227" i="2" s="1"/>
  <c r="BI5199" i="2"/>
  <c r="BH5199" i="2"/>
  <c r="BG5199" i="2"/>
  <c r="BF5199" i="2"/>
  <c r="BE5199" i="2"/>
  <c r="T5199" i="2"/>
  <c r="R5199" i="2"/>
  <c r="P5199" i="2"/>
  <c r="BK5199" i="2"/>
  <c r="BK5198" i="2" s="1"/>
  <c r="J5198" i="2" s="1"/>
  <c r="J101" i="2" s="1"/>
  <c r="J5199" i="2"/>
  <c r="BI5193" i="2"/>
  <c r="BH5193" i="2"/>
  <c r="BG5193" i="2"/>
  <c r="BF5193" i="2"/>
  <c r="T5193" i="2"/>
  <c r="R5193" i="2"/>
  <c r="P5193" i="2"/>
  <c r="BK5193" i="2"/>
  <c r="J5193" i="2"/>
  <c r="BE5193" i="2" s="1"/>
  <c r="BI5183" i="2"/>
  <c r="BH5183" i="2"/>
  <c r="BG5183" i="2"/>
  <c r="BF5183" i="2"/>
  <c r="BE5183" i="2"/>
  <c r="T5183" i="2"/>
  <c r="R5183" i="2"/>
  <c r="P5183" i="2"/>
  <c r="BK5183" i="2"/>
  <c r="J5183" i="2"/>
  <c r="BI5180" i="2"/>
  <c r="BH5180" i="2"/>
  <c r="BG5180" i="2"/>
  <c r="BF5180" i="2"/>
  <c r="T5180" i="2"/>
  <c r="R5180" i="2"/>
  <c r="P5180" i="2"/>
  <c r="BK5180" i="2"/>
  <c r="J5180" i="2"/>
  <c r="BE5180" i="2" s="1"/>
  <c r="BI5175" i="2"/>
  <c r="BH5175" i="2"/>
  <c r="BG5175" i="2"/>
  <c r="BF5175" i="2"/>
  <c r="BE5175" i="2"/>
  <c r="T5175" i="2"/>
  <c r="R5175" i="2"/>
  <c r="P5175" i="2"/>
  <c r="BK5175" i="2"/>
  <c r="J5175" i="2"/>
  <c r="BI5172" i="2"/>
  <c r="BH5172" i="2"/>
  <c r="BG5172" i="2"/>
  <c r="BF5172" i="2"/>
  <c r="T5172" i="2"/>
  <c r="R5172" i="2"/>
  <c r="P5172" i="2"/>
  <c r="BK5172" i="2"/>
  <c r="J5172" i="2"/>
  <c r="BE5172" i="2" s="1"/>
  <c r="BI5166" i="2"/>
  <c r="BH5166" i="2"/>
  <c r="BG5166" i="2"/>
  <c r="BF5166" i="2"/>
  <c r="BE5166" i="2"/>
  <c r="T5166" i="2"/>
  <c r="R5166" i="2"/>
  <c r="P5166" i="2"/>
  <c r="BK5166" i="2"/>
  <c r="J5166" i="2"/>
  <c r="BI5163" i="2"/>
  <c r="BH5163" i="2"/>
  <c r="BG5163" i="2"/>
  <c r="BF5163" i="2"/>
  <c r="T5163" i="2"/>
  <c r="R5163" i="2"/>
  <c r="P5163" i="2"/>
  <c r="BK5163" i="2"/>
  <c r="J5163" i="2"/>
  <c r="BE5163" i="2" s="1"/>
  <c r="BI5157" i="2"/>
  <c r="BH5157" i="2"/>
  <c r="BG5157" i="2"/>
  <c r="BF5157" i="2"/>
  <c r="BE5157" i="2"/>
  <c r="T5157" i="2"/>
  <c r="R5157" i="2"/>
  <c r="P5157" i="2"/>
  <c r="BK5157" i="2"/>
  <c r="J5157" i="2"/>
  <c r="BI5154" i="2"/>
  <c r="BH5154" i="2"/>
  <c r="BG5154" i="2"/>
  <c r="BF5154" i="2"/>
  <c r="T5154" i="2"/>
  <c r="R5154" i="2"/>
  <c r="P5154" i="2"/>
  <c r="BK5154" i="2"/>
  <c r="J5154" i="2"/>
  <c r="BE5154" i="2" s="1"/>
  <c r="BI5151" i="2"/>
  <c r="BH5151" i="2"/>
  <c r="BG5151" i="2"/>
  <c r="BF5151" i="2"/>
  <c r="BE5151" i="2"/>
  <c r="T5151" i="2"/>
  <c r="T5150" i="2" s="1"/>
  <c r="R5151" i="2"/>
  <c r="P5151" i="2"/>
  <c r="BK5151" i="2"/>
  <c r="J5151" i="2"/>
  <c r="BI5147" i="2"/>
  <c r="BH5147" i="2"/>
  <c r="BG5147" i="2"/>
  <c r="BF5147" i="2"/>
  <c r="T5147" i="2"/>
  <c r="R5147" i="2"/>
  <c r="P5147" i="2"/>
  <c r="BK5147" i="2"/>
  <c r="J5147" i="2"/>
  <c r="BE5147" i="2" s="1"/>
  <c r="BI5145" i="2"/>
  <c r="BH5145" i="2"/>
  <c r="BG5145" i="2"/>
  <c r="BF5145" i="2"/>
  <c r="T5145" i="2"/>
  <c r="R5145" i="2"/>
  <c r="P5145" i="2"/>
  <c r="BK5145" i="2"/>
  <c r="J5145" i="2"/>
  <c r="BE5145" i="2" s="1"/>
  <c r="BI5142" i="2"/>
  <c r="BH5142" i="2"/>
  <c r="BG5142" i="2"/>
  <c r="BF5142" i="2"/>
  <c r="BE5142" i="2"/>
  <c r="T5142" i="2"/>
  <c r="R5142" i="2"/>
  <c r="P5142" i="2"/>
  <c r="BK5142" i="2"/>
  <c r="J5142" i="2"/>
  <c r="BI5138" i="2"/>
  <c r="BH5138" i="2"/>
  <c r="BG5138" i="2"/>
  <c r="BF5138" i="2"/>
  <c r="T5138" i="2"/>
  <c r="R5138" i="2"/>
  <c r="P5138" i="2"/>
  <c r="BK5138" i="2"/>
  <c r="J5138" i="2"/>
  <c r="BE5138" i="2" s="1"/>
  <c r="BI5135" i="2"/>
  <c r="BH5135" i="2"/>
  <c r="BG5135" i="2"/>
  <c r="BF5135" i="2"/>
  <c r="T5135" i="2"/>
  <c r="R5135" i="2"/>
  <c r="P5135" i="2"/>
  <c r="BK5135" i="2"/>
  <c r="J5135" i="2"/>
  <c r="BE5135" i="2" s="1"/>
  <c r="BI5133" i="2"/>
  <c r="BH5133" i="2"/>
  <c r="BG5133" i="2"/>
  <c r="BF5133" i="2"/>
  <c r="T5133" i="2"/>
  <c r="R5133" i="2"/>
  <c r="P5133" i="2"/>
  <c r="BK5133" i="2"/>
  <c r="J5133" i="2"/>
  <c r="BE5133" i="2" s="1"/>
  <c r="BI5130" i="2"/>
  <c r="BH5130" i="2"/>
  <c r="BG5130" i="2"/>
  <c r="BF5130" i="2"/>
  <c r="T5130" i="2"/>
  <c r="R5130" i="2"/>
  <c r="P5130" i="2"/>
  <c r="BK5130" i="2"/>
  <c r="J5130" i="2"/>
  <c r="BE5130" i="2" s="1"/>
  <c r="BI5127" i="2"/>
  <c r="BH5127" i="2"/>
  <c r="BG5127" i="2"/>
  <c r="BF5127" i="2"/>
  <c r="T5127" i="2"/>
  <c r="R5127" i="2"/>
  <c r="P5127" i="2"/>
  <c r="BK5127" i="2"/>
  <c r="J5127" i="2"/>
  <c r="BE5127" i="2" s="1"/>
  <c r="BI5091" i="2"/>
  <c r="BH5091" i="2"/>
  <c r="BG5091" i="2"/>
  <c r="BF5091" i="2"/>
  <c r="BE5091" i="2"/>
  <c r="T5091" i="2"/>
  <c r="R5091" i="2"/>
  <c r="P5091" i="2"/>
  <c r="BK5091" i="2"/>
  <c r="J5091" i="2"/>
  <c r="BI5086" i="2"/>
  <c r="BH5086" i="2"/>
  <c r="BG5086" i="2"/>
  <c r="BF5086" i="2"/>
  <c r="T5086" i="2"/>
  <c r="R5086" i="2"/>
  <c r="P5086" i="2"/>
  <c r="BK5086" i="2"/>
  <c r="J5086" i="2"/>
  <c r="BE5086" i="2" s="1"/>
  <c r="BI5073" i="2"/>
  <c r="BH5073" i="2"/>
  <c r="BG5073" i="2"/>
  <c r="BF5073" i="2"/>
  <c r="BE5073" i="2"/>
  <c r="T5073" i="2"/>
  <c r="R5073" i="2"/>
  <c r="P5073" i="2"/>
  <c r="BK5073" i="2"/>
  <c r="J5073" i="2"/>
  <c r="BI5069" i="2"/>
  <c r="BH5069" i="2"/>
  <c r="BG5069" i="2"/>
  <c r="BF5069" i="2"/>
  <c r="T5069" i="2"/>
  <c r="R5069" i="2"/>
  <c r="P5069" i="2"/>
  <c r="BK5069" i="2"/>
  <c r="J5069" i="2"/>
  <c r="BE5069" i="2" s="1"/>
  <c r="BI5063" i="2"/>
  <c r="BH5063" i="2"/>
  <c r="BG5063" i="2"/>
  <c r="BF5063" i="2"/>
  <c r="T5063" i="2"/>
  <c r="R5063" i="2"/>
  <c r="P5063" i="2"/>
  <c r="BK5063" i="2"/>
  <c r="J5063" i="2"/>
  <c r="BE5063" i="2" s="1"/>
  <c r="BI5060" i="2"/>
  <c r="BH5060" i="2"/>
  <c r="BG5060" i="2"/>
  <c r="BF5060" i="2"/>
  <c r="T5060" i="2"/>
  <c r="R5060" i="2"/>
  <c r="P5060" i="2"/>
  <c r="BK5060" i="2"/>
  <c r="J5060" i="2"/>
  <c r="BE5060" i="2" s="1"/>
  <c r="BI5057" i="2"/>
  <c r="BH5057" i="2"/>
  <c r="BG5057" i="2"/>
  <c r="BF5057" i="2"/>
  <c r="T5057" i="2"/>
  <c r="T5056" i="2" s="1"/>
  <c r="R5057" i="2"/>
  <c r="P5057" i="2"/>
  <c r="BK5057" i="2"/>
  <c r="J5057" i="2"/>
  <c r="BE5057" i="2" s="1"/>
  <c r="BI5053" i="2"/>
  <c r="BH5053" i="2"/>
  <c r="BG5053" i="2"/>
  <c r="BF5053" i="2"/>
  <c r="BE5053" i="2"/>
  <c r="T5053" i="2"/>
  <c r="R5053" i="2"/>
  <c r="P5053" i="2"/>
  <c r="BK5053" i="2"/>
  <c r="J5053" i="2"/>
  <c r="BI5047" i="2"/>
  <c r="BH5047" i="2"/>
  <c r="BG5047" i="2"/>
  <c r="BF5047" i="2"/>
  <c r="T5047" i="2"/>
  <c r="R5047" i="2"/>
  <c r="P5047" i="2"/>
  <c r="BK5047" i="2"/>
  <c r="J5047" i="2"/>
  <c r="BE5047" i="2" s="1"/>
  <c r="BI5041" i="2"/>
  <c r="BH5041" i="2"/>
  <c r="BG5041" i="2"/>
  <c r="BF5041" i="2"/>
  <c r="BE5041" i="2"/>
  <c r="T5041" i="2"/>
  <c r="R5041" i="2"/>
  <c r="P5041" i="2"/>
  <c r="BK5041" i="2"/>
  <c r="J5041" i="2"/>
  <c r="BI5035" i="2"/>
  <c r="BH5035" i="2"/>
  <c r="BG5035" i="2"/>
  <c r="BF5035" i="2"/>
  <c r="T5035" i="2"/>
  <c r="R5035" i="2"/>
  <c r="P5035" i="2"/>
  <c r="BK5035" i="2"/>
  <c r="J5035" i="2"/>
  <c r="BE5035" i="2" s="1"/>
  <c r="BI5029" i="2"/>
  <c r="BH5029" i="2"/>
  <c r="BG5029" i="2"/>
  <c r="BF5029" i="2"/>
  <c r="BE5029" i="2"/>
  <c r="T5029" i="2"/>
  <c r="R5029" i="2"/>
  <c r="P5029" i="2"/>
  <c r="BK5029" i="2"/>
  <c r="J5029" i="2"/>
  <c r="BI5018" i="2"/>
  <c r="BH5018" i="2"/>
  <c r="BG5018" i="2"/>
  <c r="BF5018" i="2"/>
  <c r="T5018" i="2"/>
  <c r="R5018" i="2"/>
  <c r="P5018" i="2"/>
  <c r="BK5018" i="2"/>
  <c r="J5018" i="2"/>
  <c r="BE5018" i="2" s="1"/>
  <c r="BI5014" i="2"/>
  <c r="BH5014" i="2"/>
  <c r="BG5014" i="2"/>
  <c r="BF5014" i="2"/>
  <c r="BE5014" i="2"/>
  <c r="T5014" i="2"/>
  <c r="R5014" i="2"/>
  <c r="P5014" i="2"/>
  <c r="BK5014" i="2"/>
  <c r="J5014" i="2"/>
  <c r="BI5010" i="2"/>
  <c r="BH5010" i="2"/>
  <c r="BG5010" i="2"/>
  <c r="BF5010" i="2"/>
  <c r="T5010" i="2"/>
  <c r="R5010" i="2"/>
  <c r="P5010" i="2"/>
  <c r="BK5010" i="2"/>
  <c r="J5010" i="2"/>
  <c r="BE5010" i="2" s="1"/>
  <c r="BI5004" i="2"/>
  <c r="BH5004" i="2"/>
  <c r="BG5004" i="2"/>
  <c r="BF5004" i="2"/>
  <c r="BE5004" i="2"/>
  <c r="T5004" i="2"/>
  <c r="R5004" i="2"/>
  <c r="P5004" i="2"/>
  <c r="BK5004" i="2"/>
  <c r="J5004" i="2"/>
  <c r="BI4967" i="2"/>
  <c r="BH4967" i="2"/>
  <c r="BG4967" i="2"/>
  <c r="BF4967" i="2"/>
  <c r="T4967" i="2"/>
  <c r="R4967" i="2"/>
  <c r="P4967" i="2"/>
  <c r="BK4967" i="2"/>
  <c r="J4967" i="2"/>
  <c r="BE4967" i="2" s="1"/>
  <c r="BI4962" i="2"/>
  <c r="BH4962" i="2"/>
  <c r="BG4962" i="2"/>
  <c r="BF4962" i="2"/>
  <c r="BE4962" i="2"/>
  <c r="T4962" i="2"/>
  <c r="R4962" i="2"/>
  <c r="P4962" i="2"/>
  <c r="BK4962" i="2"/>
  <c r="J4962" i="2"/>
  <c r="BI4951" i="2"/>
  <c r="BH4951" i="2"/>
  <c r="BG4951" i="2"/>
  <c r="BF4951" i="2"/>
  <c r="T4951" i="2"/>
  <c r="R4951" i="2"/>
  <c r="P4951" i="2"/>
  <c r="BK4951" i="2"/>
  <c r="J4951" i="2"/>
  <c r="BE4951" i="2" s="1"/>
  <c r="BI4917" i="2"/>
  <c r="BH4917" i="2"/>
  <c r="BG4917" i="2"/>
  <c r="BF4917" i="2"/>
  <c r="T4917" i="2"/>
  <c r="T4916" i="2" s="1"/>
  <c r="R4917" i="2"/>
  <c r="P4917" i="2"/>
  <c r="BK4917" i="2"/>
  <c r="J4917" i="2"/>
  <c r="BE4917" i="2" s="1"/>
  <c r="BI4913" i="2"/>
  <c r="BH4913" i="2"/>
  <c r="BG4913" i="2"/>
  <c r="BF4913" i="2"/>
  <c r="T4913" i="2"/>
  <c r="R4913" i="2"/>
  <c r="P4913" i="2"/>
  <c r="BK4913" i="2"/>
  <c r="J4913" i="2"/>
  <c r="BE4913" i="2" s="1"/>
  <c r="BI4910" i="2"/>
  <c r="BH4910" i="2"/>
  <c r="BG4910" i="2"/>
  <c r="BF4910" i="2"/>
  <c r="T4910" i="2"/>
  <c r="R4910" i="2"/>
  <c r="P4910" i="2"/>
  <c r="BK4910" i="2"/>
  <c r="J4910" i="2"/>
  <c r="BE4910" i="2" s="1"/>
  <c r="BI4904" i="2"/>
  <c r="BH4904" i="2"/>
  <c r="BG4904" i="2"/>
  <c r="BF4904" i="2"/>
  <c r="T4904" i="2"/>
  <c r="R4904" i="2"/>
  <c r="P4904" i="2"/>
  <c r="BK4904" i="2"/>
  <c r="BK4903" i="2" s="1"/>
  <c r="J4903" i="2" s="1"/>
  <c r="J96" i="2" s="1"/>
  <c r="J4904" i="2"/>
  <c r="BE4904" i="2" s="1"/>
  <c r="BI4900" i="2"/>
  <c r="BH4900" i="2"/>
  <c r="BG4900" i="2"/>
  <c r="BF4900" i="2"/>
  <c r="T4900" i="2"/>
  <c r="R4900" i="2"/>
  <c r="P4900" i="2"/>
  <c r="BK4900" i="2"/>
  <c r="J4900" i="2"/>
  <c r="BE4900" i="2" s="1"/>
  <c r="BI4898" i="2"/>
  <c r="BH4898" i="2"/>
  <c r="BG4898" i="2"/>
  <c r="BF4898" i="2"/>
  <c r="T4898" i="2"/>
  <c r="R4898" i="2"/>
  <c r="P4898" i="2"/>
  <c r="BK4898" i="2"/>
  <c r="J4898" i="2"/>
  <c r="BE4898" i="2" s="1"/>
  <c r="BI4896" i="2"/>
  <c r="BH4896" i="2"/>
  <c r="BG4896" i="2"/>
  <c r="BF4896" i="2"/>
  <c r="T4896" i="2"/>
  <c r="R4896" i="2"/>
  <c r="P4896" i="2"/>
  <c r="BK4896" i="2"/>
  <c r="J4896" i="2"/>
  <c r="BE4896" i="2" s="1"/>
  <c r="BI4890" i="2"/>
  <c r="BH4890" i="2"/>
  <c r="BG4890" i="2"/>
  <c r="BF4890" i="2"/>
  <c r="BE4890" i="2"/>
  <c r="T4890" i="2"/>
  <c r="R4890" i="2"/>
  <c r="P4890" i="2"/>
  <c r="BK4890" i="2"/>
  <c r="J4890" i="2"/>
  <c r="BI4888" i="2"/>
  <c r="BH4888" i="2"/>
  <c r="BG4888" i="2"/>
  <c r="BF4888" i="2"/>
  <c r="T4888" i="2"/>
  <c r="R4888" i="2"/>
  <c r="P4888" i="2"/>
  <c r="BK4888" i="2"/>
  <c r="J4888" i="2"/>
  <c r="BE4888" i="2" s="1"/>
  <c r="BI4885" i="2"/>
  <c r="BH4885" i="2"/>
  <c r="BG4885" i="2"/>
  <c r="BF4885" i="2"/>
  <c r="T4885" i="2"/>
  <c r="R4885" i="2"/>
  <c r="P4885" i="2"/>
  <c r="BK4885" i="2"/>
  <c r="J4885" i="2"/>
  <c r="BE4885" i="2" s="1"/>
  <c r="BI4870" i="2"/>
  <c r="BH4870" i="2"/>
  <c r="BG4870" i="2"/>
  <c r="BF4870" i="2"/>
  <c r="T4870" i="2"/>
  <c r="R4870" i="2"/>
  <c r="P4870" i="2"/>
  <c r="BK4870" i="2"/>
  <c r="J4870" i="2"/>
  <c r="BE4870" i="2" s="1"/>
  <c r="BI4864" i="2"/>
  <c r="BH4864" i="2"/>
  <c r="BG4864" i="2"/>
  <c r="BF4864" i="2"/>
  <c r="BE4864" i="2"/>
  <c r="T4864" i="2"/>
  <c r="R4864" i="2"/>
  <c r="P4864" i="2"/>
  <c r="BK4864" i="2"/>
  <c r="J4864" i="2"/>
  <c r="BI4850" i="2"/>
  <c r="BH4850" i="2"/>
  <c r="BG4850" i="2"/>
  <c r="BF4850" i="2"/>
  <c r="T4850" i="2"/>
  <c r="R4850" i="2"/>
  <c r="P4850" i="2"/>
  <c r="BK4850" i="2"/>
  <c r="J4850" i="2"/>
  <c r="BE4850" i="2" s="1"/>
  <c r="BI4838" i="2"/>
  <c r="BH4838" i="2"/>
  <c r="BG4838" i="2"/>
  <c r="BF4838" i="2"/>
  <c r="T4838" i="2"/>
  <c r="R4838" i="2"/>
  <c r="P4838" i="2"/>
  <c r="BK4838" i="2"/>
  <c r="J4838" i="2"/>
  <c r="BE4838" i="2" s="1"/>
  <c r="BI4828" i="2"/>
  <c r="BH4828" i="2"/>
  <c r="BG4828" i="2"/>
  <c r="BF4828" i="2"/>
  <c r="T4828" i="2"/>
  <c r="R4828" i="2"/>
  <c r="P4828" i="2"/>
  <c r="BK4828" i="2"/>
  <c r="J4828" i="2"/>
  <c r="BE4828" i="2" s="1"/>
  <c r="BI4824" i="2"/>
  <c r="BH4824" i="2"/>
  <c r="BG4824" i="2"/>
  <c r="BF4824" i="2"/>
  <c r="BE4824" i="2"/>
  <c r="T4824" i="2"/>
  <c r="R4824" i="2"/>
  <c r="P4824" i="2"/>
  <c r="BK4824" i="2"/>
  <c r="J4824" i="2"/>
  <c r="BI4820" i="2"/>
  <c r="BH4820" i="2"/>
  <c r="BG4820" i="2"/>
  <c r="BF4820" i="2"/>
  <c r="T4820" i="2"/>
  <c r="R4820" i="2"/>
  <c r="P4820" i="2"/>
  <c r="BK4820" i="2"/>
  <c r="J4820" i="2"/>
  <c r="BE4820" i="2" s="1"/>
  <c r="BI4816" i="2"/>
  <c r="BH4816" i="2"/>
  <c r="BG4816" i="2"/>
  <c r="BF4816" i="2"/>
  <c r="T4816" i="2"/>
  <c r="R4816" i="2"/>
  <c r="P4816" i="2"/>
  <c r="BK4816" i="2"/>
  <c r="J4816" i="2"/>
  <c r="BE4816" i="2" s="1"/>
  <c r="BI4749" i="2"/>
  <c r="BH4749" i="2"/>
  <c r="BG4749" i="2"/>
  <c r="BF4749" i="2"/>
  <c r="T4749" i="2"/>
  <c r="R4749" i="2"/>
  <c r="P4749" i="2"/>
  <c r="BK4749" i="2"/>
  <c r="J4749" i="2"/>
  <c r="BE4749" i="2" s="1"/>
  <c r="BI4744" i="2"/>
  <c r="BH4744" i="2"/>
  <c r="BG4744" i="2"/>
  <c r="BF4744" i="2"/>
  <c r="BE4744" i="2"/>
  <c r="T4744" i="2"/>
  <c r="R4744" i="2"/>
  <c r="P4744" i="2"/>
  <c r="BK4744" i="2"/>
  <c r="J4744" i="2"/>
  <c r="BI4739" i="2"/>
  <c r="BH4739" i="2"/>
  <c r="BG4739" i="2"/>
  <c r="BF4739" i="2"/>
  <c r="T4739" i="2"/>
  <c r="R4739" i="2"/>
  <c r="P4739" i="2"/>
  <c r="BK4739" i="2"/>
  <c r="J4739" i="2"/>
  <c r="BE4739" i="2" s="1"/>
  <c r="BI4734" i="2"/>
  <c r="BH4734" i="2"/>
  <c r="BG4734" i="2"/>
  <c r="BF4734" i="2"/>
  <c r="T4734" i="2"/>
  <c r="R4734" i="2"/>
  <c r="P4734" i="2"/>
  <c r="BK4734" i="2"/>
  <c r="J4734" i="2"/>
  <c r="BE4734" i="2" s="1"/>
  <c r="BI4728" i="2"/>
  <c r="BH4728" i="2"/>
  <c r="BG4728" i="2"/>
  <c r="BF4728" i="2"/>
  <c r="T4728" i="2"/>
  <c r="R4728" i="2"/>
  <c r="P4728" i="2"/>
  <c r="BK4728" i="2"/>
  <c r="J4728" i="2"/>
  <c r="BE4728" i="2" s="1"/>
  <c r="BI4723" i="2"/>
  <c r="BH4723" i="2"/>
  <c r="BG4723" i="2"/>
  <c r="BF4723" i="2"/>
  <c r="BE4723" i="2"/>
  <c r="T4723" i="2"/>
  <c r="R4723" i="2"/>
  <c r="P4723" i="2"/>
  <c r="BK4723" i="2"/>
  <c r="J4723" i="2"/>
  <c r="BI4720" i="2"/>
  <c r="BH4720" i="2"/>
  <c r="BG4720" i="2"/>
  <c r="BF4720" i="2"/>
  <c r="T4720" i="2"/>
  <c r="R4720" i="2"/>
  <c r="P4720" i="2"/>
  <c r="BK4720" i="2"/>
  <c r="J4720" i="2"/>
  <c r="BE4720" i="2" s="1"/>
  <c r="BI4712" i="2"/>
  <c r="BH4712" i="2"/>
  <c r="BG4712" i="2"/>
  <c r="BF4712" i="2"/>
  <c r="T4712" i="2"/>
  <c r="R4712" i="2"/>
  <c r="P4712" i="2"/>
  <c r="BK4712" i="2"/>
  <c r="J4712" i="2"/>
  <c r="BE4712" i="2" s="1"/>
  <c r="BI4708" i="2"/>
  <c r="BH4708" i="2"/>
  <c r="BG4708" i="2"/>
  <c r="BF4708" i="2"/>
  <c r="T4708" i="2"/>
  <c r="R4708" i="2"/>
  <c r="P4708" i="2"/>
  <c r="BK4708" i="2"/>
  <c r="J4708" i="2"/>
  <c r="BE4708" i="2" s="1"/>
  <c r="BI4706" i="2"/>
  <c r="BH4706" i="2"/>
  <c r="BG4706" i="2"/>
  <c r="BF4706" i="2"/>
  <c r="T4706" i="2"/>
  <c r="R4706" i="2"/>
  <c r="P4706" i="2"/>
  <c r="BK4706" i="2"/>
  <c r="J4706" i="2"/>
  <c r="BE4706" i="2" s="1"/>
  <c r="BI4704" i="2"/>
  <c r="BH4704" i="2"/>
  <c r="BG4704" i="2"/>
  <c r="BF4704" i="2"/>
  <c r="T4704" i="2"/>
  <c r="R4704" i="2"/>
  <c r="P4704" i="2"/>
  <c r="BK4704" i="2"/>
  <c r="J4704" i="2"/>
  <c r="BE4704" i="2" s="1"/>
  <c r="BI4696" i="2"/>
  <c r="BH4696" i="2"/>
  <c r="BG4696" i="2"/>
  <c r="BF4696" i="2"/>
  <c r="T4696" i="2"/>
  <c r="R4696" i="2"/>
  <c r="P4696" i="2"/>
  <c r="BK4696" i="2"/>
  <c r="J4696" i="2"/>
  <c r="BE4696" i="2" s="1"/>
  <c r="BI4688" i="2"/>
  <c r="BH4688" i="2"/>
  <c r="BG4688" i="2"/>
  <c r="BF4688" i="2"/>
  <c r="T4688" i="2"/>
  <c r="R4688" i="2"/>
  <c r="P4688" i="2"/>
  <c r="BK4688" i="2"/>
  <c r="J4688" i="2"/>
  <c r="BE4688" i="2" s="1"/>
  <c r="BI4686" i="2"/>
  <c r="BH4686" i="2"/>
  <c r="BG4686" i="2"/>
  <c r="BF4686" i="2"/>
  <c r="T4686" i="2"/>
  <c r="R4686" i="2"/>
  <c r="P4686" i="2"/>
  <c r="BK4686" i="2"/>
  <c r="J4686" i="2"/>
  <c r="BE4686" i="2" s="1"/>
  <c r="BI4684" i="2"/>
  <c r="BH4684" i="2"/>
  <c r="BG4684" i="2"/>
  <c r="BF4684" i="2"/>
  <c r="T4684" i="2"/>
  <c r="R4684" i="2"/>
  <c r="P4684" i="2"/>
  <c r="BK4684" i="2"/>
  <c r="J4684" i="2"/>
  <c r="BE4684" i="2" s="1"/>
  <c r="BI4678" i="2"/>
  <c r="BH4678" i="2"/>
  <c r="BG4678" i="2"/>
  <c r="BF4678" i="2"/>
  <c r="T4678" i="2"/>
  <c r="R4678" i="2"/>
  <c r="P4678" i="2"/>
  <c r="BK4678" i="2"/>
  <c r="J4678" i="2"/>
  <c r="BE4678" i="2" s="1"/>
  <c r="BI4676" i="2"/>
  <c r="BH4676" i="2"/>
  <c r="BG4676" i="2"/>
  <c r="BF4676" i="2"/>
  <c r="T4676" i="2"/>
  <c r="R4676" i="2"/>
  <c r="P4676" i="2"/>
  <c r="BK4676" i="2"/>
  <c r="J4676" i="2"/>
  <c r="BE4676" i="2" s="1"/>
  <c r="BI4674" i="2"/>
  <c r="BH4674" i="2"/>
  <c r="BG4674" i="2"/>
  <c r="BF4674" i="2"/>
  <c r="T4674" i="2"/>
  <c r="R4674" i="2"/>
  <c r="P4674" i="2"/>
  <c r="BK4674" i="2"/>
  <c r="J4674" i="2"/>
  <c r="BE4674" i="2" s="1"/>
  <c r="BI4672" i="2"/>
  <c r="BH4672" i="2"/>
  <c r="BG4672" i="2"/>
  <c r="BF4672" i="2"/>
  <c r="T4672" i="2"/>
  <c r="R4672" i="2"/>
  <c r="P4672" i="2"/>
  <c r="BK4672" i="2"/>
  <c r="J4672" i="2"/>
  <c r="BE4672" i="2" s="1"/>
  <c r="BI4669" i="2"/>
  <c r="BH4669" i="2"/>
  <c r="BG4669" i="2"/>
  <c r="BF4669" i="2"/>
  <c r="BE4669" i="2"/>
  <c r="T4669" i="2"/>
  <c r="R4669" i="2"/>
  <c r="P4669" i="2"/>
  <c r="BK4669" i="2"/>
  <c r="J4669" i="2"/>
  <c r="BI4667" i="2"/>
  <c r="BH4667" i="2"/>
  <c r="BG4667" i="2"/>
  <c r="BF4667" i="2"/>
  <c r="BE4667" i="2"/>
  <c r="T4667" i="2"/>
  <c r="R4667" i="2"/>
  <c r="P4667" i="2"/>
  <c r="BK4667" i="2"/>
  <c r="J4667" i="2"/>
  <c r="BI4665" i="2"/>
  <c r="BH4665" i="2"/>
  <c r="BG4665" i="2"/>
  <c r="BF4665" i="2"/>
  <c r="BE4665" i="2"/>
  <c r="T4665" i="2"/>
  <c r="R4665" i="2"/>
  <c r="P4665" i="2"/>
  <c r="BK4665" i="2"/>
  <c r="J4665" i="2"/>
  <c r="BI4663" i="2"/>
  <c r="BH4663" i="2"/>
  <c r="BG4663" i="2"/>
  <c r="BF4663" i="2"/>
  <c r="BE4663" i="2"/>
  <c r="T4663" i="2"/>
  <c r="R4663" i="2"/>
  <c r="P4663" i="2"/>
  <c r="BK4663" i="2"/>
  <c r="J4663" i="2"/>
  <c r="BI4661" i="2"/>
  <c r="BH4661" i="2"/>
  <c r="BG4661" i="2"/>
  <c r="BF4661" i="2"/>
  <c r="BE4661" i="2"/>
  <c r="T4661" i="2"/>
  <c r="R4661" i="2"/>
  <c r="P4661" i="2"/>
  <c r="BK4661" i="2"/>
  <c r="J4661" i="2"/>
  <c r="BI4659" i="2"/>
  <c r="BH4659" i="2"/>
  <c r="BG4659" i="2"/>
  <c r="BF4659" i="2"/>
  <c r="BE4659" i="2"/>
  <c r="T4659" i="2"/>
  <c r="R4659" i="2"/>
  <c r="P4659" i="2"/>
  <c r="BK4659" i="2"/>
  <c r="J4659" i="2"/>
  <c r="BI4657" i="2"/>
  <c r="BH4657" i="2"/>
  <c r="BG4657" i="2"/>
  <c r="BF4657" i="2"/>
  <c r="BE4657" i="2"/>
  <c r="T4657" i="2"/>
  <c r="R4657" i="2"/>
  <c r="P4657" i="2"/>
  <c r="BK4657" i="2"/>
  <c r="J4657" i="2"/>
  <c r="BI4655" i="2"/>
  <c r="BH4655" i="2"/>
  <c r="BG4655" i="2"/>
  <c r="BF4655" i="2"/>
  <c r="BE4655" i="2"/>
  <c r="T4655" i="2"/>
  <c r="R4655" i="2"/>
  <c r="P4655" i="2"/>
  <c r="BK4655" i="2"/>
  <c r="J4655" i="2"/>
  <c r="BI4653" i="2"/>
  <c r="BH4653" i="2"/>
  <c r="BG4653" i="2"/>
  <c r="BF4653" i="2"/>
  <c r="BE4653" i="2"/>
  <c r="T4653" i="2"/>
  <c r="R4653" i="2"/>
  <c r="P4653" i="2"/>
  <c r="BK4653" i="2"/>
  <c r="J4653" i="2"/>
  <c r="BI4651" i="2"/>
  <c r="BH4651" i="2"/>
  <c r="BG4651" i="2"/>
  <c r="BF4651" i="2"/>
  <c r="BE4651" i="2"/>
  <c r="T4651" i="2"/>
  <c r="R4651" i="2"/>
  <c r="P4651" i="2"/>
  <c r="BK4651" i="2"/>
  <c r="J4651" i="2"/>
  <c r="BI4649" i="2"/>
  <c r="BH4649" i="2"/>
  <c r="BG4649" i="2"/>
  <c r="BF4649" i="2"/>
  <c r="BE4649" i="2"/>
  <c r="T4649" i="2"/>
  <c r="R4649" i="2"/>
  <c r="P4649" i="2"/>
  <c r="BK4649" i="2"/>
  <c r="J4649" i="2"/>
  <c r="BI4647" i="2"/>
  <c r="BH4647" i="2"/>
  <c r="BG4647" i="2"/>
  <c r="BF4647" i="2"/>
  <c r="BE4647" i="2"/>
  <c r="T4647" i="2"/>
  <c r="R4647" i="2"/>
  <c r="P4647" i="2"/>
  <c r="BK4647" i="2"/>
  <c r="J4647" i="2"/>
  <c r="BI4644" i="2"/>
  <c r="BH4644" i="2"/>
  <c r="BG4644" i="2"/>
  <c r="BF4644" i="2"/>
  <c r="BE4644" i="2"/>
  <c r="T4644" i="2"/>
  <c r="R4644" i="2"/>
  <c r="P4644" i="2"/>
  <c r="BK4644" i="2"/>
  <c r="J4644" i="2"/>
  <c r="BI4642" i="2"/>
  <c r="BH4642" i="2"/>
  <c r="BG4642" i="2"/>
  <c r="BF4642" i="2"/>
  <c r="BE4642" i="2"/>
  <c r="T4642" i="2"/>
  <c r="R4642" i="2"/>
  <c r="P4642" i="2"/>
  <c r="BK4642" i="2"/>
  <c r="J4642" i="2"/>
  <c r="BI4640" i="2"/>
  <c r="BH4640" i="2"/>
  <c r="BG4640" i="2"/>
  <c r="BF4640" i="2"/>
  <c r="BE4640" i="2"/>
  <c r="T4640" i="2"/>
  <c r="R4640" i="2"/>
  <c r="P4640" i="2"/>
  <c r="BK4640" i="2"/>
  <c r="J4640" i="2"/>
  <c r="BI4638" i="2"/>
  <c r="BH4638" i="2"/>
  <c r="BG4638" i="2"/>
  <c r="BF4638" i="2"/>
  <c r="BE4638" i="2"/>
  <c r="T4638" i="2"/>
  <c r="R4638" i="2"/>
  <c r="P4638" i="2"/>
  <c r="BK4638" i="2"/>
  <c r="J4638" i="2"/>
  <c r="BI4636" i="2"/>
  <c r="BH4636" i="2"/>
  <c r="BG4636" i="2"/>
  <c r="BF4636" i="2"/>
  <c r="BE4636" i="2"/>
  <c r="T4636" i="2"/>
  <c r="R4636" i="2"/>
  <c r="P4636" i="2"/>
  <c r="BK4636" i="2"/>
  <c r="J4636" i="2"/>
  <c r="BI4634" i="2"/>
  <c r="BH4634" i="2"/>
  <c r="BG4634" i="2"/>
  <c r="BF4634" i="2"/>
  <c r="BE4634" i="2"/>
  <c r="T4634" i="2"/>
  <c r="R4634" i="2"/>
  <c r="P4634" i="2"/>
  <c r="BK4634" i="2"/>
  <c r="J4634" i="2"/>
  <c r="BI4632" i="2"/>
  <c r="BH4632" i="2"/>
  <c r="BG4632" i="2"/>
  <c r="BF4632" i="2"/>
  <c r="BE4632" i="2"/>
  <c r="T4632" i="2"/>
  <c r="R4632" i="2"/>
  <c r="P4632" i="2"/>
  <c r="BK4632" i="2"/>
  <c r="J4632" i="2"/>
  <c r="BI4630" i="2"/>
  <c r="BH4630" i="2"/>
  <c r="BG4630" i="2"/>
  <c r="BF4630" i="2"/>
  <c r="BE4630" i="2"/>
  <c r="T4630" i="2"/>
  <c r="R4630" i="2"/>
  <c r="P4630" i="2"/>
  <c r="BK4630" i="2"/>
  <c r="J4630" i="2"/>
  <c r="BI4628" i="2"/>
  <c r="BH4628" i="2"/>
  <c r="BG4628" i="2"/>
  <c r="BF4628" i="2"/>
  <c r="BE4628" i="2"/>
  <c r="T4628" i="2"/>
  <c r="R4628" i="2"/>
  <c r="P4628" i="2"/>
  <c r="BK4628" i="2"/>
  <c r="J4628" i="2"/>
  <c r="BI4626" i="2"/>
  <c r="BH4626" i="2"/>
  <c r="BG4626" i="2"/>
  <c r="BF4626" i="2"/>
  <c r="BE4626" i="2"/>
  <c r="T4626" i="2"/>
  <c r="R4626" i="2"/>
  <c r="P4626" i="2"/>
  <c r="BK4626" i="2"/>
  <c r="J4626" i="2"/>
  <c r="BI4624" i="2"/>
  <c r="BH4624" i="2"/>
  <c r="BG4624" i="2"/>
  <c r="BF4624" i="2"/>
  <c r="BE4624" i="2"/>
  <c r="T4624" i="2"/>
  <c r="R4624" i="2"/>
  <c r="P4624" i="2"/>
  <c r="BK4624" i="2"/>
  <c r="J4624" i="2"/>
  <c r="BI4622" i="2"/>
  <c r="BH4622" i="2"/>
  <c r="BG4622" i="2"/>
  <c r="BF4622" i="2"/>
  <c r="BE4622" i="2"/>
  <c r="T4622" i="2"/>
  <c r="R4622" i="2"/>
  <c r="P4622" i="2"/>
  <c r="BK4622" i="2"/>
  <c r="J4622" i="2"/>
  <c r="BI4620" i="2"/>
  <c r="BH4620" i="2"/>
  <c r="BG4620" i="2"/>
  <c r="BF4620" i="2"/>
  <c r="BE4620" i="2"/>
  <c r="T4620" i="2"/>
  <c r="R4620" i="2"/>
  <c r="P4620" i="2"/>
  <c r="BK4620" i="2"/>
  <c r="J4620" i="2"/>
  <c r="BI4618" i="2"/>
  <c r="BH4618" i="2"/>
  <c r="BG4618" i="2"/>
  <c r="BF4618" i="2"/>
  <c r="BE4618" i="2"/>
  <c r="T4618" i="2"/>
  <c r="R4618" i="2"/>
  <c r="P4618" i="2"/>
  <c r="BK4618" i="2"/>
  <c r="J4618" i="2"/>
  <c r="BI4616" i="2"/>
  <c r="BH4616" i="2"/>
  <c r="BG4616" i="2"/>
  <c r="BF4616" i="2"/>
  <c r="BE4616" i="2"/>
  <c r="T4616" i="2"/>
  <c r="R4616" i="2"/>
  <c r="P4616" i="2"/>
  <c r="BK4616" i="2"/>
  <c r="J4616" i="2"/>
  <c r="BI4614" i="2"/>
  <c r="BH4614" i="2"/>
  <c r="BG4614" i="2"/>
  <c r="BF4614" i="2"/>
  <c r="BE4614" i="2"/>
  <c r="T4614" i="2"/>
  <c r="R4614" i="2"/>
  <c r="P4614" i="2"/>
  <c r="BK4614" i="2"/>
  <c r="J4614" i="2"/>
  <c r="BI4612" i="2"/>
  <c r="BH4612" i="2"/>
  <c r="BG4612" i="2"/>
  <c r="BF4612" i="2"/>
  <c r="BE4612" i="2"/>
  <c r="T4612" i="2"/>
  <c r="R4612" i="2"/>
  <c r="P4612" i="2"/>
  <c r="BK4612" i="2"/>
  <c r="J4612" i="2"/>
  <c r="BI4610" i="2"/>
  <c r="BH4610" i="2"/>
  <c r="BG4610" i="2"/>
  <c r="BF4610" i="2"/>
  <c r="BE4610" i="2"/>
  <c r="T4610" i="2"/>
  <c r="R4610" i="2"/>
  <c r="P4610" i="2"/>
  <c r="BK4610" i="2"/>
  <c r="J4610" i="2"/>
  <c r="BI4608" i="2"/>
  <c r="BH4608" i="2"/>
  <c r="BG4608" i="2"/>
  <c r="BF4608" i="2"/>
  <c r="BE4608" i="2"/>
  <c r="T4608" i="2"/>
  <c r="R4608" i="2"/>
  <c r="P4608" i="2"/>
  <c r="BK4608" i="2"/>
  <c r="J4608" i="2"/>
  <c r="BI4606" i="2"/>
  <c r="BH4606" i="2"/>
  <c r="BG4606" i="2"/>
  <c r="BF4606" i="2"/>
  <c r="BE4606" i="2"/>
  <c r="T4606" i="2"/>
  <c r="R4606" i="2"/>
  <c r="P4606" i="2"/>
  <c r="BK4606" i="2"/>
  <c r="J4606" i="2"/>
  <c r="BI4604" i="2"/>
  <c r="BH4604" i="2"/>
  <c r="BG4604" i="2"/>
  <c r="BF4604" i="2"/>
  <c r="BE4604" i="2"/>
  <c r="T4604" i="2"/>
  <c r="R4604" i="2"/>
  <c r="P4604" i="2"/>
  <c r="BK4604" i="2"/>
  <c r="J4604" i="2"/>
  <c r="BI4601" i="2"/>
  <c r="BH4601" i="2"/>
  <c r="BG4601" i="2"/>
  <c r="BF4601" i="2"/>
  <c r="BE4601" i="2"/>
  <c r="T4601" i="2"/>
  <c r="R4601" i="2"/>
  <c r="P4601" i="2"/>
  <c r="BK4601" i="2"/>
  <c r="J4601" i="2"/>
  <c r="BI4599" i="2"/>
  <c r="BH4599" i="2"/>
  <c r="BG4599" i="2"/>
  <c r="BF4599" i="2"/>
  <c r="BE4599" i="2"/>
  <c r="T4599" i="2"/>
  <c r="R4599" i="2"/>
  <c r="P4599" i="2"/>
  <c r="BK4599" i="2"/>
  <c r="J4599" i="2"/>
  <c r="BI4597" i="2"/>
  <c r="BH4597" i="2"/>
  <c r="BG4597" i="2"/>
  <c r="BF4597" i="2"/>
  <c r="BE4597" i="2"/>
  <c r="T4597" i="2"/>
  <c r="R4597" i="2"/>
  <c r="P4597" i="2"/>
  <c r="BK4597" i="2"/>
  <c r="J4597" i="2"/>
  <c r="BI4595" i="2"/>
  <c r="BH4595" i="2"/>
  <c r="BG4595" i="2"/>
  <c r="BF4595" i="2"/>
  <c r="BE4595" i="2"/>
  <c r="T4595" i="2"/>
  <c r="R4595" i="2"/>
  <c r="P4595" i="2"/>
  <c r="BK4595" i="2"/>
  <c r="J4595" i="2"/>
  <c r="BI4593" i="2"/>
  <c r="BH4593" i="2"/>
  <c r="BG4593" i="2"/>
  <c r="BF4593" i="2"/>
  <c r="BE4593" i="2"/>
  <c r="T4593" i="2"/>
  <c r="R4593" i="2"/>
  <c r="P4593" i="2"/>
  <c r="BK4593" i="2"/>
  <c r="J4593" i="2"/>
  <c r="BI4591" i="2"/>
  <c r="BH4591" i="2"/>
  <c r="BG4591" i="2"/>
  <c r="BF4591" i="2"/>
  <c r="BE4591" i="2"/>
  <c r="T4591" i="2"/>
  <c r="R4591" i="2"/>
  <c r="P4591" i="2"/>
  <c r="BK4591" i="2"/>
  <c r="J4591" i="2"/>
  <c r="BI4589" i="2"/>
  <c r="BH4589" i="2"/>
  <c r="BG4589" i="2"/>
  <c r="BF4589" i="2"/>
  <c r="BE4589" i="2"/>
  <c r="T4589" i="2"/>
  <c r="R4589" i="2"/>
  <c r="P4589" i="2"/>
  <c r="BK4589" i="2"/>
  <c r="J4589" i="2"/>
  <c r="BI4585" i="2"/>
  <c r="BH4585" i="2"/>
  <c r="BG4585" i="2"/>
  <c r="BF4585" i="2"/>
  <c r="BE4585" i="2"/>
  <c r="T4585" i="2"/>
  <c r="R4585" i="2"/>
  <c r="P4585" i="2"/>
  <c r="BK4585" i="2"/>
  <c r="J4585" i="2"/>
  <c r="BI4583" i="2"/>
  <c r="BH4583" i="2"/>
  <c r="BG4583" i="2"/>
  <c r="BF4583" i="2"/>
  <c r="BE4583" i="2"/>
  <c r="T4583" i="2"/>
  <c r="R4583" i="2"/>
  <c r="P4583" i="2"/>
  <c r="BK4583" i="2"/>
  <c r="J4583" i="2"/>
  <c r="BI4581" i="2"/>
  <c r="BH4581" i="2"/>
  <c r="BG4581" i="2"/>
  <c r="BF4581" i="2"/>
  <c r="BE4581" i="2"/>
  <c r="T4581" i="2"/>
  <c r="R4581" i="2"/>
  <c r="P4581" i="2"/>
  <c r="BK4581" i="2"/>
  <c r="J4581" i="2"/>
  <c r="BI4575" i="2"/>
  <c r="BH4575" i="2"/>
  <c r="BG4575" i="2"/>
  <c r="BF4575" i="2"/>
  <c r="BE4575" i="2"/>
  <c r="T4575" i="2"/>
  <c r="R4575" i="2"/>
  <c r="P4575" i="2"/>
  <c r="BK4575" i="2"/>
  <c r="J4575" i="2"/>
  <c r="BI4573" i="2"/>
  <c r="BH4573" i="2"/>
  <c r="BG4573" i="2"/>
  <c r="BF4573" i="2"/>
  <c r="BE4573" i="2"/>
  <c r="T4573" i="2"/>
  <c r="R4573" i="2"/>
  <c r="P4573" i="2"/>
  <c r="BK4573" i="2"/>
  <c r="J4573" i="2"/>
  <c r="BI4567" i="2"/>
  <c r="BH4567" i="2"/>
  <c r="BG4567" i="2"/>
  <c r="BF4567" i="2"/>
  <c r="BE4567" i="2"/>
  <c r="T4567" i="2"/>
  <c r="R4567" i="2"/>
  <c r="P4567" i="2"/>
  <c r="BK4567" i="2"/>
  <c r="J4567" i="2"/>
  <c r="BI4565" i="2"/>
  <c r="BH4565" i="2"/>
  <c r="BG4565" i="2"/>
  <c r="BF4565" i="2"/>
  <c r="BE4565" i="2"/>
  <c r="T4565" i="2"/>
  <c r="R4565" i="2"/>
  <c r="P4565" i="2"/>
  <c r="BK4565" i="2"/>
  <c r="J4565" i="2"/>
  <c r="BI4563" i="2"/>
  <c r="BH4563" i="2"/>
  <c r="BG4563" i="2"/>
  <c r="BF4563" i="2"/>
  <c r="BE4563" i="2"/>
  <c r="T4563" i="2"/>
  <c r="R4563" i="2"/>
  <c r="P4563" i="2"/>
  <c r="BK4563" i="2"/>
  <c r="J4563" i="2"/>
  <c r="BI4557" i="2"/>
  <c r="BH4557" i="2"/>
  <c r="BG4557" i="2"/>
  <c r="BF4557" i="2"/>
  <c r="BE4557" i="2"/>
  <c r="T4557" i="2"/>
  <c r="R4557" i="2"/>
  <c r="P4557" i="2"/>
  <c r="BK4557" i="2"/>
  <c r="J4557" i="2"/>
  <c r="BI4555" i="2"/>
  <c r="BH4555" i="2"/>
  <c r="BG4555" i="2"/>
  <c r="BF4555" i="2"/>
  <c r="BE4555" i="2"/>
  <c r="T4555" i="2"/>
  <c r="R4555" i="2"/>
  <c r="P4555" i="2"/>
  <c r="BK4555" i="2"/>
  <c r="J4555" i="2"/>
  <c r="BI4553" i="2"/>
  <c r="BH4553" i="2"/>
  <c r="BG4553" i="2"/>
  <c r="BF4553" i="2"/>
  <c r="BE4553" i="2"/>
  <c r="T4553" i="2"/>
  <c r="R4553" i="2"/>
  <c r="P4553" i="2"/>
  <c r="BK4553" i="2"/>
  <c r="J4553" i="2"/>
  <c r="BI4551" i="2"/>
  <c r="BH4551" i="2"/>
  <c r="BG4551" i="2"/>
  <c r="BF4551" i="2"/>
  <c r="BE4551" i="2"/>
  <c r="T4551" i="2"/>
  <c r="R4551" i="2"/>
  <c r="P4551" i="2"/>
  <c r="BK4551" i="2"/>
  <c r="J4551" i="2"/>
  <c r="BI4549" i="2"/>
  <c r="BH4549" i="2"/>
  <c r="BG4549" i="2"/>
  <c r="BF4549" i="2"/>
  <c r="BE4549" i="2"/>
  <c r="T4549" i="2"/>
  <c r="R4549" i="2"/>
  <c r="P4549" i="2"/>
  <c r="BK4549" i="2"/>
  <c r="J4549" i="2"/>
  <c r="BI4543" i="2"/>
  <c r="BH4543" i="2"/>
  <c r="BG4543" i="2"/>
  <c r="BF4543" i="2"/>
  <c r="BE4543" i="2"/>
  <c r="T4543" i="2"/>
  <c r="R4543" i="2"/>
  <c r="P4543" i="2"/>
  <c r="BK4543" i="2"/>
  <c r="J4543" i="2"/>
  <c r="BI4540" i="2"/>
  <c r="BH4540" i="2"/>
  <c r="BG4540" i="2"/>
  <c r="BF4540" i="2"/>
  <c r="BE4540" i="2"/>
  <c r="T4540" i="2"/>
  <c r="R4540" i="2"/>
  <c r="P4540" i="2"/>
  <c r="BK4540" i="2"/>
  <c r="J4540" i="2"/>
  <c r="BI4537" i="2"/>
  <c r="BH4537" i="2"/>
  <c r="BG4537" i="2"/>
  <c r="BF4537" i="2"/>
  <c r="BE4537" i="2"/>
  <c r="T4537" i="2"/>
  <c r="R4537" i="2"/>
  <c r="P4537" i="2"/>
  <c r="BK4537" i="2"/>
  <c r="J4537" i="2"/>
  <c r="BI4534" i="2"/>
  <c r="BH4534" i="2"/>
  <c r="BG4534" i="2"/>
  <c r="BF4534" i="2"/>
  <c r="BE4534" i="2"/>
  <c r="T4534" i="2"/>
  <c r="R4534" i="2"/>
  <c r="P4534" i="2"/>
  <c r="BK4534" i="2"/>
  <c r="J4534" i="2"/>
  <c r="BI4531" i="2"/>
  <c r="BH4531" i="2"/>
  <c r="BG4531" i="2"/>
  <c r="BF4531" i="2"/>
  <c r="BE4531" i="2"/>
  <c r="T4531" i="2"/>
  <c r="R4531" i="2"/>
  <c r="P4531" i="2"/>
  <c r="BK4531" i="2"/>
  <c r="J4531" i="2"/>
  <c r="BI4527" i="2"/>
  <c r="BH4527" i="2"/>
  <c r="BG4527" i="2"/>
  <c r="BF4527" i="2"/>
  <c r="BE4527" i="2"/>
  <c r="T4527" i="2"/>
  <c r="R4527" i="2"/>
  <c r="P4527" i="2"/>
  <c r="BK4527" i="2"/>
  <c r="J4527" i="2"/>
  <c r="BI4523" i="2"/>
  <c r="BH4523" i="2"/>
  <c r="BG4523" i="2"/>
  <c r="BF4523" i="2"/>
  <c r="BE4523" i="2"/>
  <c r="T4523" i="2"/>
  <c r="R4523" i="2"/>
  <c r="P4523" i="2"/>
  <c r="BK4523" i="2"/>
  <c r="J4523" i="2"/>
  <c r="BI4519" i="2"/>
  <c r="BH4519" i="2"/>
  <c r="BG4519" i="2"/>
  <c r="BF4519" i="2"/>
  <c r="BE4519" i="2"/>
  <c r="T4519" i="2"/>
  <c r="R4519" i="2"/>
  <c r="P4519" i="2"/>
  <c r="BK4519" i="2"/>
  <c r="J4519" i="2"/>
  <c r="BI4515" i="2"/>
  <c r="BH4515" i="2"/>
  <c r="BG4515" i="2"/>
  <c r="BF4515" i="2"/>
  <c r="BE4515" i="2"/>
  <c r="T4515" i="2"/>
  <c r="R4515" i="2"/>
  <c r="P4515" i="2"/>
  <c r="BK4515" i="2"/>
  <c r="J4515" i="2"/>
  <c r="BI4511" i="2"/>
  <c r="BH4511" i="2"/>
  <c r="BG4511" i="2"/>
  <c r="BF4511" i="2"/>
  <c r="BE4511" i="2"/>
  <c r="T4511" i="2"/>
  <c r="R4511" i="2"/>
  <c r="P4511" i="2"/>
  <c r="BK4511" i="2"/>
  <c r="J4511" i="2"/>
  <c r="BI4507" i="2"/>
  <c r="BH4507" i="2"/>
  <c r="BG4507" i="2"/>
  <c r="BF4507" i="2"/>
  <c r="BE4507" i="2"/>
  <c r="T4507" i="2"/>
  <c r="R4507" i="2"/>
  <c r="P4507" i="2"/>
  <c r="BK4507" i="2"/>
  <c r="J4507" i="2"/>
  <c r="BI4503" i="2"/>
  <c r="BH4503" i="2"/>
  <c r="BG4503" i="2"/>
  <c r="BF4503" i="2"/>
  <c r="BE4503" i="2"/>
  <c r="T4503" i="2"/>
  <c r="R4503" i="2"/>
  <c r="P4503" i="2"/>
  <c r="BK4503" i="2"/>
  <c r="J4503" i="2"/>
  <c r="BI4499" i="2"/>
  <c r="BH4499" i="2"/>
  <c r="BG4499" i="2"/>
  <c r="BF4499" i="2"/>
  <c r="BE4499" i="2"/>
  <c r="T4499" i="2"/>
  <c r="R4499" i="2"/>
  <c r="P4499" i="2"/>
  <c r="BK4499" i="2"/>
  <c r="J4499" i="2"/>
  <c r="BI4495" i="2"/>
  <c r="BH4495" i="2"/>
  <c r="BG4495" i="2"/>
  <c r="BF4495" i="2"/>
  <c r="BE4495" i="2"/>
  <c r="T4495" i="2"/>
  <c r="R4495" i="2"/>
  <c r="P4495" i="2"/>
  <c r="BK4495" i="2"/>
  <c r="J4495" i="2"/>
  <c r="BI4491" i="2"/>
  <c r="BH4491" i="2"/>
  <c r="BG4491" i="2"/>
  <c r="BF4491" i="2"/>
  <c r="BE4491" i="2"/>
  <c r="T4491" i="2"/>
  <c r="R4491" i="2"/>
  <c r="P4491" i="2"/>
  <c r="BK4491" i="2"/>
  <c r="J4491" i="2"/>
  <c r="BI4487" i="2"/>
  <c r="BH4487" i="2"/>
  <c r="BG4487" i="2"/>
  <c r="BF4487" i="2"/>
  <c r="BE4487" i="2"/>
  <c r="T4487" i="2"/>
  <c r="R4487" i="2"/>
  <c r="P4487" i="2"/>
  <c r="BK4487" i="2"/>
  <c r="J4487" i="2"/>
  <c r="BI4483" i="2"/>
  <c r="BH4483" i="2"/>
  <c r="BG4483" i="2"/>
  <c r="BF4483" i="2"/>
  <c r="BE4483" i="2"/>
  <c r="T4483" i="2"/>
  <c r="R4483" i="2"/>
  <c r="P4483" i="2"/>
  <c r="BK4483" i="2"/>
  <c r="J4483" i="2"/>
  <c r="BI4479" i="2"/>
  <c r="BH4479" i="2"/>
  <c r="BG4479" i="2"/>
  <c r="BF4479" i="2"/>
  <c r="BE4479" i="2"/>
  <c r="T4479" i="2"/>
  <c r="R4479" i="2"/>
  <c r="P4479" i="2"/>
  <c r="BK4479" i="2"/>
  <c r="J4479" i="2"/>
  <c r="BI4475" i="2"/>
  <c r="BH4475" i="2"/>
  <c r="BG4475" i="2"/>
  <c r="BF4475" i="2"/>
  <c r="BE4475" i="2"/>
  <c r="T4475" i="2"/>
  <c r="R4475" i="2"/>
  <c r="P4475" i="2"/>
  <c r="BK4475" i="2"/>
  <c r="J4475" i="2"/>
  <c r="BI4471" i="2"/>
  <c r="BH4471" i="2"/>
  <c r="BG4471" i="2"/>
  <c r="BF4471" i="2"/>
  <c r="BE4471" i="2"/>
  <c r="T4471" i="2"/>
  <c r="R4471" i="2"/>
  <c r="P4471" i="2"/>
  <c r="BK4471" i="2"/>
  <c r="J4471" i="2"/>
  <c r="BI4467" i="2"/>
  <c r="BH4467" i="2"/>
  <c r="BG4467" i="2"/>
  <c r="BF4467" i="2"/>
  <c r="BE4467" i="2"/>
  <c r="T4467" i="2"/>
  <c r="R4467" i="2"/>
  <c r="P4467" i="2"/>
  <c r="BK4467" i="2"/>
  <c r="J4467" i="2"/>
  <c r="BI4463" i="2"/>
  <c r="BH4463" i="2"/>
  <c r="BG4463" i="2"/>
  <c r="BF4463" i="2"/>
  <c r="BE4463" i="2"/>
  <c r="T4463" i="2"/>
  <c r="R4463" i="2"/>
  <c r="P4463" i="2"/>
  <c r="BK4463" i="2"/>
  <c r="J4463" i="2"/>
  <c r="BI4459" i="2"/>
  <c r="BH4459" i="2"/>
  <c r="BG4459" i="2"/>
  <c r="BF4459" i="2"/>
  <c r="BE4459" i="2"/>
  <c r="T4459" i="2"/>
  <c r="R4459" i="2"/>
  <c r="P4459" i="2"/>
  <c r="BK4459" i="2"/>
  <c r="J4459" i="2"/>
  <c r="BI4455" i="2"/>
  <c r="BH4455" i="2"/>
  <c r="BG4455" i="2"/>
  <c r="BF4455" i="2"/>
  <c r="BE4455" i="2"/>
  <c r="T4455" i="2"/>
  <c r="R4455" i="2"/>
  <c r="P4455" i="2"/>
  <c r="BK4455" i="2"/>
  <c r="J4455" i="2"/>
  <c r="BI4451" i="2"/>
  <c r="BH4451" i="2"/>
  <c r="BG4451" i="2"/>
  <c r="BF4451" i="2"/>
  <c r="BE4451" i="2"/>
  <c r="T4451" i="2"/>
  <c r="R4451" i="2"/>
  <c r="P4451" i="2"/>
  <c r="BK4451" i="2"/>
  <c r="J4451" i="2"/>
  <c r="BI4447" i="2"/>
  <c r="BH4447" i="2"/>
  <c r="BG4447" i="2"/>
  <c r="BF4447" i="2"/>
  <c r="BE4447" i="2"/>
  <c r="T4447" i="2"/>
  <c r="R4447" i="2"/>
  <c r="P4447" i="2"/>
  <c r="BK4447" i="2"/>
  <c r="J4447" i="2"/>
  <c r="BI4443" i="2"/>
  <c r="BH4443" i="2"/>
  <c r="BG4443" i="2"/>
  <c r="BF4443" i="2"/>
  <c r="BE4443" i="2"/>
  <c r="T4443" i="2"/>
  <c r="R4443" i="2"/>
  <c r="P4443" i="2"/>
  <c r="BK4443" i="2"/>
  <c r="J4443" i="2"/>
  <c r="BI4439" i="2"/>
  <c r="BH4439" i="2"/>
  <c r="BG4439" i="2"/>
  <c r="BF4439" i="2"/>
  <c r="BE4439" i="2"/>
  <c r="T4439" i="2"/>
  <c r="R4439" i="2"/>
  <c r="P4439" i="2"/>
  <c r="BK4439" i="2"/>
  <c r="J4439" i="2"/>
  <c r="BI4435" i="2"/>
  <c r="BH4435" i="2"/>
  <c r="BG4435" i="2"/>
  <c r="BF4435" i="2"/>
  <c r="BE4435" i="2"/>
  <c r="T4435" i="2"/>
  <c r="R4435" i="2"/>
  <c r="P4435" i="2"/>
  <c r="BK4435" i="2"/>
  <c r="J4435" i="2"/>
  <c r="BI4431" i="2"/>
  <c r="BH4431" i="2"/>
  <c r="BG4431" i="2"/>
  <c r="BF4431" i="2"/>
  <c r="BE4431" i="2"/>
  <c r="T4431" i="2"/>
  <c r="R4431" i="2"/>
  <c r="P4431" i="2"/>
  <c r="BK4431" i="2"/>
  <c r="J4431" i="2"/>
  <c r="BI4427" i="2"/>
  <c r="BH4427" i="2"/>
  <c r="BG4427" i="2"/>
  <c r="BF4427" i="2"/>
  <c r="BE4427" i="2"/>
  <c r="T4427" i="2"/>
  <c r="R4427" i="2"/>
  <c r="P4427" i="2"/>
  <c r="BK4427" i="2"/>
  <c r="J4427" i="2"/>
  <c r="BI4423" i="2"/>
  <c r="BH4423" i="2"/>
  <c r="BG4423" i="2"/>
  <c r="BF4423" i="2"/>
  <c r="BE4423" i="2"/>
  <c r="T4423" i="2"/>
  <c r="R4423" i="2"/>
  <c r="P4423" i="2"/>
  <c r="BK4423" i="2"/>
  <c r="J4423" i="2"/>
  <c r="BI4419" i="2"/>
  <c r="BH4419" i="2"/>
  <c r="BG4419" i="2"/>
  <c r="BF4419" i="2"/>
  <c r="BE4419" i="2"/>
  <c r="T4419" i="2"/>
  <c r="R4419" i="2"/>
  <c r="P4419" i="2"/>
  <c r="BK4419" i="2"/>
  <c r="J4419" i="2"/>
  <c r="BI4415" i="2"/>
  <c r="BH4415" i="2"/>
  <c r="BG4415" i="2"/>
  <c r="BF4415" i="2"/>
  <c r="BE4415" i="2"/>
  <c r="T4415" i="2"/>
  <c r="R4415" i="2"/>
  <c r="P4415" i="2"/>
  <c r="BK4415" i="2"/>
  <c r="J4415" i="2"/>
  <c r="BI4411" i="2"/>
  <c r="BH4411" i="2"/>
  <c r="BG4411" i="2"/>
  <c r="BF4411" i="2"/>
  <c r="BE4411" i="2"/>
  <c r="T4411" i="2"/>
  <c r="R4411" i="2"/>
  <c r="P4411" i="2"/>
  <c r="BK4411" i="2"/>
  <c r="J4411" i="2"/>
  <c r="BI4407" i="2"/>
  <c r="BH4407" i="2"/>
  <c r="BG4407" i="2"/>
  <c r="BF4407" i="2"/>
  <c r="BE4407" i="2"/>
  <c r="T4407" i="2"/>
  <c r="R4407" i="2"/>
  <c r="P4407" i="2"/>
  <c r="BK4407" i="2"/>
  <c r="J4407" i="2"/>
  <c r="BI4403" i="2"/>
  <c r="BH4403" i="2"/>
  <c r="BG4403" i="2"/>
  <c r="BF4403" i="2"/>
  <c r="BE4403" i="2"/>
  <c r="T4403" i="2"/>
  <c r="R4403" i="2"/>
  <c r="P4403" i="2"/>
  <c r="BK4403" i="2"/>
  <c r="J4403" i="2"/>
  <c r="BI4399" i="2"/>
  <c r="BH4399" i="2"/>
  <c r="BG4399" i="2"/>
  <c r="BF4399" i="2"/>
  <c r="BE4399" i="2"/>
  <c r="T4399" i="2"/>
  <c r="R4399" i="2"/>
  <c r="P4399" i="2"/>
  <c r="BK4399" i="2"/>
  <c r="J4399" i="2"/>
  <c r="BI4395" i="2"/>
  <c r="BH4395" i="2"/>
  <c r="BG4395" i="2"/>
  <c r="BF4395" i="2"/>
  <c r="BE4395" i="2"/>
  <c r="T4395" i="2"/>
  <c r="R4395" i="2"/>
  <c r="P4395" i="2"/>
  <c r="BK4395" i="2"/>
  <c r="J4395" i="2"/>
  <c r="BI4391" i="2"/>
  <c r="BH4391" i="2"/>
  <c r="BG4391" i="2"/>
  <c r="BF4391" i="2"/>
  <c r="BE4391" i="2"/>
  <c r="T4391" i="2"/>
  <c r="R4391" i="2"/>
  <c r="P4391" i="2"/>
  <c r="BK4391" i="2"/>
  <c r="J4391" i="2"/>
  <c r="BI4387" i="2"/>
  <c r="BH4387" i="2"/>
  <c r="BG4387" i="2"/>
  <c r="BF4387" i="2"/>
  <c r="BE4387" i="2"/>
  <c r="T4387" i="2"/>
  <c r="R4387" i="2"/>
  <c r="P4387" i="2"/>
  <c r="BK4387" i="2"/>
  <c r="J4387" i="2"/>
  <c r="BI4375" i="2"/>
  <c r="BH4375" i="2"/>
  <c r="BG4375" i="2"/>
  <c r="BF4375" i="2"/>
  <c r="BE4375" i="2"/>
  <c r="T4375" i="2"/>
  <c r="R4375" i="2"/>
  <c r="P4375" i="2"/>
  <c r="BK4375" i="2"/>
  <c r="J4375" i="2"/>
  <c r="BI4367" i="2"/>
  <c r="BH4367" i="2"/>
  <c r="BG4367" i="2"/>
  <c r="BF4367" i="2"/>
  <c r="BE4367" i="2"/>
  <c r="T4367" i="2"/>
  <c r="R4367" i="2"/>
  <c r="P4367" i="2"/>
  <c r="BK4367" i="2"/>
  <c r="J4367" i="2"/>
  <c r="BI4337" i="2"/>
  <c r="BH4337" i="2"/>
  <c r="BG4337" i="2"/>
  <c r="BF4337" i="2"/>
  <c r="BE4337" i="2"/>
  <c r="T4337" i="2"/>
  <c r="R4337" i="2"/>
  <c r="P4337" i="2"/>
  <c r="BK4337" i="2"/>
  <c r="J4337" i="2"/>
  <c r="BI4325" i="2"/>
  <c r="BH4325" i="2"/>
  <c r="BG4325" i="2"/>
  <c r="BF4325" i="2"/>
  <c r="BE4325" i="2"/>
  <c r="T4325" i="2"/>
  <c r="R4325" i="2"/>
  <c r="P4325" i="2"/>
  <c r="BK4325" i="2"/>
  <c r="J4325" i="2"/>
  <c r="BI4311" i="2"/>
  <c r="BH4311" i="2"/>
  <c r="BG4311" i="2"/>
  <c r="BF4311" i="2"/>
  <c r="BE4311" i="2"/>
  <c r="T4311" i="2"/>
  <c r="R4311" i="2"/>
  <c r="P4311" i="2"/>
  <c r="BK4311" i="2"/>
  <c r="J4311" i="2"/>
  <c r="BI4285" i="2"/>
  <c r="BH4285" i="2"/>
  <c r="BG4285" i="2"/>
  <c r="BF4285" i="2"/>
  <c r="BE4285" i="2"/>
  <c r="T4285" i="2"/>
  <c r="R4285" i="2"/>
  <c r="P4285" i="2"/>
  <c r="BK4285" i="2"/>
  <c r="J4285" i="2"/>
  <c r="BI4283" i="2"/>
  <c r="BH4283" i="2"/>
  <c r="BG4283" i="2"/>
  <c r="BF4283" i="2"/>
  <c r="BE4283" i="2"/>
  <c r="T4283" i="2"/>
  <c r="R4283" i="2"/>
  <c r="P4283" i="2"/>
  <c r="BK4283" i="2"/>
  <c r="J4283" i="2"/>
  <c r="BI4281" i="2"/>
  <c r="BH4281" i="2"/>
  <c r="BG4281" i="2"/>
  <c r="BF4281" i="2"/>
  <c r="BE4281" i="2"/>
  <c r="T4281" i="2"/>
  <c r="R4281" i="2"/>
  <c r="P4281" i="2"/>
  <c r="BK4281" i="2"/>
  <c r="J4281" i="2"/>
  <c r="BI4279" i="2"/>
  <c r="BH4279" i="2"/>
  <c r="BG4279" i="2"/>
  <c r="BF4279" i="2"/>
  <c r="BE4279" i="2"/>
  <c r="T4279" i="2"/>
  <c r="R4279" i="2"/>
  <c r="P4279" i="2"/>
  <c r="BK4279" i="2"/>
  <c r="J4279" i="2"/>
  <c r="BI4277" i="2"/>
  <c r="BH4277" i="2"/>
  <c r="BG4277" i="2"/>
  <c r="BF4277" i="2"/>
  <c r="BE4277" i="2"/>
  <c r="T4277" i="2"/>
  <c r="R4277" i="2"/>
  <c r="P4277" i="2"/>
  <c r="BK4277" i="2"/>
  <c r="J4277" i="2"/>
  <c r="BI4268" i="2"/>
  <c r="BH4268" i="2"/>
  <c r="BG4268" i="2"/>
  <c r="BF4268" i="2"/>
  <c r="BE4268" i="2"/>
  <c r="T4268" i="2"/>
  <c r="R4268" i="2"/>
  <c r="P4268" i="2"/>
  <c r="BK4268" i="2"/>
  <c r="J4268" i="2"/>
  <c r="BI4266" i="2"/>
  <c r="BH4266" i="2"/>
  <c r="BG4266" i="2"/>
  <c r="BF4266" i="2"/>
  <c r="BE4266" i="2"/>
  <c r="T4266" i="2"/>
  <c r="R4266" i="2"/>
  <c r="P4266" i="2"/>
  <c r="BK4266" i="2"/>
  <c r="J4266" i="2"/>
  <c r="BI4264" i="2"/>
  <c r="BH4264" i="2"/>
  <c r="BG4264" i="2"/>
  <c r="BF4264" i="2"/>
  <c r="BE4264" i="2"/>
  <c r="T4264" i="2"/>
  <c r="R4264" i="2"/>
  <c r="P4264" i="2"/>
  <c r="BK4264" i="2"/>
  <c r="J4264" i="2"/>
  <c r="BI4262" i="2"/>
  <c r="BH4262" i="2"/>
  <c r="BG4262" i="2"/>
  <c r="BF4262" i="2"/>
  <c r="BE4262" i="2"/>
  <c r="T4262" i="2"/>
  <c r="R4262" i="2"/>
  <c r="P4262" i="2"/>
  <c r="BK4262" i="2"/>
  <c r="J4262" i="2"/>
  <c r="BI4260" i="2"/>
  <c r="BH4260" i="2"/>
  <c r="BG4260" i="2"/>
  <c r="BF4260" i="2"/>
  <c r="BE4260" i="2"/>
  <c r="T4260" i="2"/>
  <c r="R4260" i="2"/>
  <c r="P4260" i="2"/>
  <c r="BK4260" i="2"/>
  <c r="J4260" i="2"/>
  <c r="BI4258" i="2"/>
  <c r="BH4258" i="2"/>
  <c r="BG4258" i="2"/>
  <c r="BF4258" i="2"/>
  <c r="BE4258" i="2"/>
  <c r="T4258" i="2"/>
  <c r="R4258" i="2"/>
  <c r="P4258" i="2"/>
  <c r="BK4258" i="2"/>
  <c r="J4258" i="2"/>
  <c r="BI4256" i="2"/>
  <c r="BH4256" i="2"/>
  <c r="BG4256" i="2"/>
  <c r="BF4256" i="2"/>
  <c r="BE4256" i="2"/>
  <c r="T4256" i="2"/>
  <c r="R4256" i="2"/>
  <c r="P4256" i="2"/>
  <c r="BK4256" i="2"/>
  <c r="J4256" i="2"/>
  <c r="BI4254" i="2"/>
  <c r="BH4254" i="2"/>
  <c r="BG4254" i="2"/>
  <c r="BF4254" i="2"/>
  <c r="BE4254" i="2"/>
  <c r="T4254" i="2"/>
  <c r="R4254" i="2"/>
  <c r="P4254" i="2"/>
  <c r="BK4254" i="2"/>
  <c r="J4254" i="2"/>
  <c r="BI4252" i="2"/>
  <c r="BH4252" i="2"/>
  <c r="BG4252" i="2"/>
  <c r="BF4252" i="2"/>
  <c r="BE4252" i="2"/>
  <c r="T4252" i="2"/>
  <c r="R4252" i="2"/>
  <c r="P4252" i="2"/>
  <c r="BK4252" i="2"/>
  <c r="J4252" i="2"/>
  <c r="BI4250" i="2"/>
  <c r="BH4250" i="2"/>
  <c r="BG4250" i="2"/>
  <c r="BF4250" i="2"/>
  <c r="BE4250" i="2"/>
  <c r="T4250" i="2"/>
  <c r="R4250" i="2"/>
  <c r="P4250" i="2"/>
  <c r="BK4250" i="2"/>
  <c r="J4250" i="2"/>
  <c r="BI4248" i="2"/>
  <c r="BH4248" i="2"/>
  <c r="BG4248" i="2"/>
  <c r="BF4248" i="2"/>
  <c r="BE4248" i="2"/>
  <c r="T4248" i="2"/>
  <c r="R4248" i="2"/>
  <c r="P4248" i="2"/>
  <c r="BK4248" i="2"/>
  <c r="J4248" i="2"/>
  <c r="BI4234" i="2"/>
  <c r="BH4234" i="2"/>
  <c r="BG4234" i="2"/>
  <c r="BF4234" i="2"/>
  <c r="BE4234" i="2"/>
  <c r="T4234" i="2"/>
  <c r="R4234" i="2"/>
  <c r="P4234" i="2"/>
  <c r="BK4234" i="2"/>
  <c r="J4234" i="2"/>
  <c r="BI4232" i="2"/>
  <c r="BH4232" i="2"/>
  <c r="BG4232" i="2"/>
  <c r="BF4232" i="2"/>
  <c r="BE4232" i="2"/>
  <c r="T4232" i="2"/>
  <c r="R4232" i="2"/>
  <c r="P4232" i="2"/>
  <c r="BK4232" i="2"/>
  <c r="J4232" i="2"/>
  <c r="BI4230" i="2"/>
  <c r="BH4230" i="2"/>
  <c r="BG4230" i="2"/>
  <c r="BF4230" i="2"/>
  <c r="BE4230" i="2"/>
  <c r="T4230" i="2"/>
  <c r="R4230" i="2"/>
  <c r="P4230" i="2"/>
  <c r="BK4230" i="2"/>
  <c r="J4230" i="2"/>
  <c r="BI4228" i="2"/>
  <c r="BH4228" i="2"/>
  <c r="BG4228" i="2"/>
  <c r="BF4228" i="2"/>
  <c r="BE4228" i="2"/>
  <c r="T4228" i="2"/>
  <c r="R4228" i="2"/>
  <c r="P4228" i="2"/>
  <c r="BK4228" i="2"/>
  <c r="J4228" i="2"/>
  <c r="BI4226" i="2"/>
  <c r="BH4226" i="2"/>
  <c r="BG4226" i="2"/>
  <c r="BF4226" i="2"/>
  <c r="BE4226" i="2"/>
  <c r="T4226" i="2"/>
  <c r="R4226" i="2"/>
  <c r="P4226" i="2"/>
  <c r="BK4226" i="2"/>
  <c r="J4226" i="2"/>
  <c r="BI4224" i="2"/>
  <c r="BH4224" i="2"/>
  <c r="BG4224" i="2"/>
  <c r="BF4224" i="2"/>
  <c r="BE4224" i="2"/>
  <c r="T4224" i="2"/>
  <c r="R4224" i="2"/>
  <c r="P4224" i="2"/>
  <c r="BK4224" i="2"/>
  <c r="J4224" i="2"/>
  <c r="BI4218" i="2"/>
  <c r="BH4218" i="2"/>
  <c r="BG4218" i="2"/>
  <c r="BF4218" i="2"/>
  <c r="BE4218" i="2"/>
  <c r="T4218" i="2"/>
  <c r="R4218" i="2"/>
  <c r="P4218" i="2"/>
  <c r="BK4218" i="2"/>
  <c r="J4218" i="2"/>
  <c r="BI4216" i="2"/>
  <c r="BH4216" i="2"/>
  <c r="BG4216" i="2"/>
  <c r="BF4216" i="2"/>
  <c r="BE4216" i="2"/>
  <c r="T4216" i="2"/>
  <c r="R4216" i="2"/>
  <c r="P4216" i="2"/>
  <c r="BK4216" i="2"/>
  <c r="J4216" i="2"/>
  <c r="BI4214" i="2"/>
  <c r="BH4214" i="2"/>
  <c r="BG4214" i="2"/>
  <c r="BF4214" i="2"/>
  <c r="BE4214" i="2"/>
  <c r="T4214" i="2"/>
  <c r="R4214" i="2"/>
  <c r="P4214" i="2"/>
  <c r="BK4214" i="2"/>
  <c r="J4214" i="2"/>
  <c r="BI4212" i="2"/>
  <c r="BH4212" i="2"/>
  <c r="BG4212" i="2"/>
  <c r="BF4212" i="2"/>
  <c r="BE4212" i="2"/>
  <c r="T4212" i="2"/>
  <c r="R4212" i="2"/>
  <c r="P4212" i="2"/>
  <c r="BK4212" i="2"/>
  <c r="J4212" i="2"/>
  <c r="BI4206" i="2"/>
  <c r="BH4206" i="2"/>
  <c r="BG4206" i="2"/>
  <c r="BF4206" i="2"/>
  <c r="BE4206" i="2"/>
  <c r="T4206" i="2"/>
  <c r="R4206" i="2"/>
  <c r="P4206" i="2"/>
  <c r="BK4206" i="2"/>
  <c r="J4206" i="2"/>
  <c r="BI4204" i="2"/>
  <c r="BH4204" i="2"/>
  <c r="BG4204" i="2"/>
  <c r="BF4204" i="2"/>
  <c r="BE4204" i="2"/>
  <c r="T4204" i="2"/>
  <c r="R4204" i="2"/>
  <c r="P4204" i="2"/>
  <c r="BK4204" i="2"/>
  <c r="J4204" i="2"/>
  <c r="BI4202" i="2"/>
  <c r="BH4202" i="2"/>
  <c r="BG4202" i="2"/>
  <c r="BF4202" i="2"/>
  <c r="BE4202" i="2"/>
  <c r="T4202" i="2"/>
  <c r="R4202" i="2"/>
  <c r="P4202" i="2"/>
  <c r="BK4202" i="2"/>
  <c r="J4202" i="2"/>
  <c r="BI4196" i="2"/>
  <c r="BH4196" i="2"/>
  <c r="BG4196" i="2"/>
  <c r="BF4196" i="2"/>
  <c r="BE4196" i="2"/>
  <c r="T4196" i="2"/>
  <c r="R4196" i="2"/>
  <c r="P4196" i="2"/>
  <c r="BK4196" i="2"/>
  <c r="J4196" i="2"/>
  <c r="BI4194" i="2"/>
  <c r="BH4194" i="2"/>
  <c r="BG4194" i="2"/>
  <c r="BF4194" i="2"/>
  <c r="BE4194" i="2"/>
  <c r="T4194" i="2"/>
  <c r="R4194" i="2"/>
  <c r="P4194" i="2"/>
  <c r="BK4194" i="2"/>
  <c r="J4194" i="2"/>
  <c r="BI4192" i="2"/>
  <c r="BH4192" i="2"/>
  <c r="BG4192" i="2"/>
  <c r="BF4192" i="2"/>
  <c r="BE4192" i="2"/>
  <c r="T4192" i="2"/>
  <c r="R4192" i="2"/>
  <c r="P4192" i="2"/>
  <c r="BK4192" i="2"/>
  <c r="J4192" i="2"/>
  <c r="BI4190" i="2"/>
  <c r="BH4190" i="2"/>
  <c r="BG4190" i="2"/>
  <c r="BF4190" i="2"/>
  <c r="BE4190" i="2"/>
  <c r="T4190" i="2"/>
  <c r="R4190" i="2"/>
  <c r="P4190" i="2"/>
  <c r="BK4190" i="2"/>
  <c r="J4190" i="2"/>
  <c r="BI4184" i="2"/>
  <c r="BH4184" i="2"/>
  <c r="BG4184" i="2"/>
  <c r="BF4184" i="2"/>
  <c r="BE4184" i="2"/>
  <c r="T4184" i="2"/>
  <c r="R4184" i="2"/>
  <c r="P4184" i="2"/>
  <c r="BK4184" i="2"/>
  <c r="J4184" i="2"/>
  <c r="BI4182" i="2"/>
  <c r="BH4182" i="2"/>
  <c r="BG4182" i="2"/>
  <c r="BF4182" i="2"/>
  <c r="BE4182" i="2"/>
  <c r="T4182" i="2"/>
  <c r="R4182" i="2"/>
  <c r="P4182" i="2"/>
  <c r="BK4182" i="2"/>
  <c r="J4182" i="2"/>
  <c r="BI4180" i="2"/>
  <c r="BH4180" i="2"/>
  <c r="BG4180" i="2"/>
  <c r="BF4180" i="2"/>
  <c r="BE4180" i="2"/>
  <c r="T4180" i="2"/>
  <c r="R4180" i="2"/>
  <c r="P4180" i="2"/>
  <c r="BK4180" i="2"/>
  <c r="J4180" i="2"/>
  <c r="BI4174" i="2"/>
  <c r="BH4174" i="2"/>
  <c r="BG4174" i="2"/>
  <c r="BF4174" i="2"/>
  <c r="BE4174" i="2"/>
  <c r="T4174" i="2"/>
  <c r="R4174" i="2"/>
  <c r="P4174" i="2"/>
  <c r="BK4174" i="2"/>
  <c r="J4174" i="2"/>
  <c r="BI4172" i="2"/>
  <c r="BH4172" i="2"/>
  <c r="BG4172" i="2"/>
  <c r="BF4172" i="2"/>
  <c r="BE4172" i="2"/>
  <c r="T4172" i="2"/>
  <c r="R4172" i="2"/>
  <c r="P4172" i="2"/>
  <c r="BK4172" i="2"/>
  <c r="J4172" i="2"/>
  <c r="BI4170" i="2"/>
  <c r="BH4170" i="2"/>
  <c r="BG4170" i="2"/>
  <c r="BF4170" i="2"/>
  <c r="BE4170" i="2"/>
  <c r="T4170" i="2"/>
  <c r="R4170" i="2"/>
  <c r="P4170" i="2"/>
  <c r="BK4170" i="2"/>
  <c r="J4170" i="2"/>
  <c r="BI4165" i="2"/>
  <c r="BH4165" i="2"/>
  <c r="BG4165" i="2"/>
  <c r="BF4165" i="2"/>
  <c r="BE4165" i="2"/>
  <c r="T4165" i="2"/>
  <c r="R4165" i="2"/>
  <c r="P4165" i="2"/>
  <c r="BK4165" i="2"/>
  <c r="J4165" i="2"/>
  <c r="BI4163" i="2"/>
  <c r="BH4163" i="2"/>
  <c r="BG4163" i="2"/>
  <c r="BF4163" i="2"/>
  <c r="BE4163" i="2"/>
  <c r="T4163" i="2"/>
  <c r="R4163" i="2"/>
  <c r="P4163" i="2"/>
  <c r="BK4163" i="2"/>
  <c r="J4163" i="2"/>
  <c r="BI4161" i="2"/>
  <c r="BH4161" i="2"/>
  <c r="BG4161" i="2"/>
  <c r="BF4161" i="2"/>
  <c r="BE4161" i="2"/>
  <c r="T4161" i="2"/>
  <c r="R4161" i="2"/>
  <c r="P4161" i="2"/>
  <c r="BK4161" i="2"/>
  <c r="J4161" i="2"/>
  <c r="BI4159" i="2"/>
  <c r="BH4159" i="2"/>
  <c r="BG4159" i="2"/>
  <c r="BF4159" i="2"/>
  <c r="BE4159" i="2"/>
  <c r="T4159" i="2"/>
  <c r="R4159" i="2"/>
  <c r="P4159" i="2"/>
  <c r="BK4159" i="2"/>
  <c r="J4159" i="2"/>
  <c r="BI4157" i="2"/>
  <c r="BH4157" i="2"/>
  <c r="BG4157" i="2"/>
  <c r="BF4157" i="2"/>
  <c r="BE4157" i="2"/>
  <c r="T4157" i="2"/>
  <c r="R4157" i="2"/>
  <c r="P4157" i="2"/>
  <c r="BK4157" i="2"/>
  <c r="J4157" i="2"/>
  <c r="BI4151" i="2"/>
  <c r="BH4151" i="2"/>
  <c r="BG4151" i="2"/>
  <c r="BF4151" i="2"/>
  <c r="BE4151" i="2"/>
  <c r="T4151" i="2"/>
  <c r="R4151" i="2"/>
  <c r="P4151" i="2"/>
  <c r="BK4151" i="2"/>
  <c r="J4151" i="2"/>
  <c r="BI4149" i="2"/>
  <c r="BH4149" i="2"/>
  <c r="BG4149" i="2"/>
  <c r="BF4149" i="2"/>
  <c r="BE4149" i="2"/>
  <c r="T4149" i="2"/>
  <c r="R4149" i="2"/>
  <c r="P4149" i="2"/>
  <c r="BK4149" i="2"/>
  <c r="J4149" i="2"/>
  <c r="BI4145" i="2"/>
  <c r="BH4145" i="2"/>
  <c r="BG4145" i="2"/>
  <c r="BF4145" i="2"/>
  <c r="BE4145" i="2"/>
  <c r="T4145" i="2"/>
  <c r="R4145" i="2"/>
  <c r="P4145" i="2"/>
  <c r="BK4145" i="2"/>
  <c r="J4145" i="2"/>
  <c r="BI4143" i="2"/>
  <c r="BH4143" i="2"/>
  <c r="BG4143" i="2"/>
  <c r="BF4143" i="2"/>
  <c r="BE4143" i="2"/>
  <c r="T4143" i="2"/>
  <c r="R4143" i="2"/>
  <c r="P4143" i="2"/>
  <c r="BK4143" i="2"/>
  <c r="J4143" i="2"/>
  <c r="BI4139" i="2"/>
  <c r="BH4139" i="2"/>
  <c r="BG4139" i="2"/>
  <c r="BF4139" i="2"/>
  <c r="BE4139" i="2"/>
  <c r="T4139" i="2"/>
  <c r="R4139" i="2"/>
  <c r="P4139" i="2"/>
  <c r="BK4139" i="2"/>
  <c r="J4139" i="2"/>
  <c r="BI4136" i="2"/>
  <c r="BH4136" i="2"/>
  <c r="BG4136" i="2"/>
  <c r="BF4136" i="2"/>
  <c r="BE4136" i="2"/>
  <c r="T4136" i="2"/>
  <c r="R4136" i="2"/>
  <c r="P4136" i="2"/>
  <c r="BK4136" i="2"/>
  <c r="J4136" i="2"/>
  <c r="BI4132" i="2"/>
  <c r="BH4132" i="2"/>
  <c r="BG4132" i="2"/>
  <c r="BF4132" i="2"/>
  <c r="BE4132" i="2"/>
  <c r="T4132" i="2"/>
  <c r="R4132" i="2"/>
  <c r="P4132" i="2"/>
  <c r="BK4132" i="2"/>
  <c r="J4132" i="2"/>
  <c r="BI4130" i="2"/>
  <c r="BH4130" i="2"/>
  <c r="BG4130" i="2"/>
  <c r="BF4130" i="2"/>
  <c r="BE4130" i="2"/>
  <c r="T4130" i="2"/>
  <c r="R4130" i="2"/>
  <c r="P4130" i="2"/>
  <c r="BK4130" i="2"/>
  <c r="J4130" i="2"/>
  <c r="BI4126" i="2"/>
  <c r="BH4126" i="2"/>
  <c r="BG4126" i="2"/>
  <c r="BF4126" i="2"/>
  <c r="BE4126" i="2"/>
  <c r="T4126" i="2"/>
  <c r="R4126" i="2"/>
  <c r="P4126" i="2"/>
  <c r="BK4126" i="2"/>
  <c r="J4126" i="2"/>
  <c r="BI4124" i="2"/>
  <c r="BH4124" i="2"/>
  <c r="BG4124" i="2"/>
  <c r="BF4124" i="2"/>
  <c r="BE4124" i="2"/>
  <c r="T4124" i="2"/>
  <c r="R4124" i="2"/>
  <c r="P4124" i="2"/>
  <c r="BK4124" i="2"/>
  <c r="J4124" i="2"/>
  <c r="BI4121" i="2"/>
  <c r="BH4121" i="2"/>
  <c r="BG4121" i="2"/>
  <c r="BF4121" i="2"/>
  <c r="BE4121" i="2"/>
  <c r="T4121" i="2"/>
  <c r="R4121" i="2"/>
  <c r="P4121" i="2"/>
  <c r="BK4121" i="2"/>
  <c r="J4121" i="2"/>
  <c r="BI4119" i="2"/>
  <c r="BH4119" i="2"/>
  <c r="BG4119" i="2"/>
  <c r="BF4119" i="2"/>
  <c r="BE4119" i="2"/>
  <c r="T4119" i="2"/>
  <c r="R4119" i="2"/>
  <c r="P4119" i="2"/>
  <c r="BK4119" i="2"/>
  <c r="J4119" i="2"/>
  <c r="BI4117" i="2"/>
  <c r="BH4117" i="2"/>
  <c r="BG4117" i="2"/>
  <c r="BF4117" i="2"/>
  <c r="BE4117" i="2"/>
  <c r="T4117" i="2"/>
  <c r="R4117" i="2"/>
  <c r="P4117" i="2"/>
  <c r="BK4117" i="2"/>
  <c r="J4117" i="2"/>
  <c r="BI4115" i="2"/>
  <c r="BH4115" i="2"/>
  <c r="BG4115" i="2"/>
  <c r="BF4115" i="2"/>
  <c r="BE4115" i="2"/>
  <c r="T4115" i="2"/>
  <c r="R4115" i="2"/>
  <c r="P4115" i="2"/>
  <c r="BK4115" i="2"/>
  <c r="J4115" i="2"/>
  <c r="BI4109" i="2"/>
  <c r="BH4109" i="2"/>
  <c r="BG4109" i="2"/>
  <c r="BF4109" i="2"/>
  <c r="BE4109" i="2"/>
  <c r="T4109" i="2"/>
  <c r="R4109" i="2"/>
  <c r="P4109" i="2"/>
  <c r="BK4109" i="2"/>
  <c r="J4109" i="2"/>
  <c r="BI4107" i="2"/>
  <c r="BH4107" i="2"/>
  <c r="BG4107" i="2"/>
  <c r="BF4107" i="2"/>
  <c r="BE4107" i="2"/>
  <c r="T4107" i="2"/>
  <c r="R4107" i="2"/>
  <c r="P4107" i="2"/>
  <c r="BK4107" i="2"/>
  <c r="J4107" i="2"/>
  <c r="BI4105" i="2"/>
  <c r="BH4105" i="2"/>
  <c r="BG4105" i="2"/>
  <c r="BF4105" i="2"/>
  <c r="BE4105" i="2"/>
  <c r="T4105" i="2"/>
  <c r="R4105" i="2"/>
  <c r="P4105" i="2"/>
  <c r="BK4105" i="2"/>
  <c r="J4105" i="2"/>
  <c r="BI4103" i="2"/>
  <c r="BH4103" i="2"/>
  <c r="BG4103" i="2"/>
  <c r="BF4103" i="2"/>
  <c r="BE4103" i="2"/>
  <c r="T4103" i="2"/>
  <c r="R4103" i="2"/>
  <c r="P4103" i="2"/>
  <c r="BK4103" i="2"/>
  <c r="J4103" i="2"/>
  <c r="BI4101" i="2"/>
  <c r="BH4101" i="2"/>
  <c r="BG4101" i="2"/>
  <c r="BF4101" i="2"/>
  <c r="BE4101" i="2"/>
  <c r="T4101" i="2"/>
  <c r="R4101" i="2"/>
  <c r="P4101" i="2"/>
  <c r="BK4101" i="2"/>
  <c r="J4101" i="2"/>
  <c r="BI4095" i="2"/>
  <c r="BH4095" i="2"/>
  <c r="BG4095" i="2"/>
  <c r="BF4095" i="2"/>
  <c r="BE4095" i="2"/>
  <c r="T4095" i="2"/>
  <c r="R4095" i="2"/>
  <c r="P4095" i="2"/>
  <c r="BK4095" i="2"/>
  <c r="J4095" i="2"/>
  <c r="BI4093" i="2"/>
  <c r="BH4093" i="2"/>
  <c r="BG4093" i="2"/>
  <c r="BF4093" i="2"/>
  <c r="BE4093" i="2"/>
  <c r="T4093" i="2"/>
  <c r="R4093" i="2"/>
  <c r="P4093" i="2"/>
  <c r="BK4093" i="2"/>
  <c r="J4093" i="2"/>
  <c r="BI4091" i="2"/>
  <c r="BH4091" i="2"/>
  <c r="BG4091" i="2"/>
  <c r="BF4091" i="2"/>
  <c r="BE4091" i="2"/>
  <c r="T4091" i="2"/>
  <c r="R4091" i="2"/>
  <c r="P4091" i="2"/>
  <c r="BK4091" i="2"/>
  <c r="J4091" i="2"/>
  <c r="BI4089" i="2"/>
  <c r="BH4089" i="2"/>
  <c r="BG4089" i="2"/>
  <c r="BF4089" i="2"/>
  <c r="BE4089" i="2"/>
  <c r="T4089" i="2"/>
  <c r="R4089" i="2"/>
  <c r="P4089" i="2"/>
  <c r="BK4089" i="2"/>
  <c r="J4089" i="2"/>
  <c r="BI4087" i="2"/>
  <c r="BH4087" i="2"/>
  <c r="BG4087" i="2"/>
  <c r="BF4087" i="2"/>
  <c r="BE4087" i="2"/>
  <c r="T4087" i="2"/>
  <c r="R4087" i="2"/>
  <c r="P4087" i="2"/>
  <c r="BK4087" i="2"/>
  <c r="J4087" i="2"/>
  <c r="BI4085" i="2"/>
  <c r="BH4085" i="2"/>
  <c r="BG4085" i="2"/>
  <c r="BF4085" i="2"/>
  <c r="BE4085" i="2"/>
  <c r="T4085" i="2"/>
  <c r="R4085" i="2"/>
  <c r="P4085" i="2"/>
  <c r="BK4085" i="2"/>
  <c r="J4085" i="2"/>
  <c r="BI4083" i="2"/>
  <c r="BH4083" i="2"/>
  <c r="BG4083" i="2"/>
  <c r="BF4083" i="2"/>
  <c r="BE4083" i="2"/>
  <c r="T4083" i="2"/>
  <c r="R4083" i="2"/>
  <c r="P4083" i="2"/>
  <c r="BK4083" i="2"/>
  <c r="J4083" i="2"/>
  <c r="BI4081" i="2"/>
  <c r="BH4081" i="2"/>
  <c r="BG4081" i="2"/>
  <c r="BF4081" i="2"/>
  <c r="BE4081" i="2"/>
  <c r="T4081" i="2"/>
  <c r="R4081" i="2"/>
  <c r="P4081" i="2"/>
  <c r="BK4081" i="2"/>
  <c r="J4081" i="2"/>
  <c r="BI4079" i="2"/>
  <c r="BH4079" i="2"/>
  <c r="BG4079" i="2"/>
  <c r="BF4079" i="2"/>
  <c r="BE4079" i="2"/>
  <c r="T4079" i="2"/>
  <c r="R4079" i="2"/>
  <c r="P4079" i="2"/>
  <c r="BK4079" i="2"/>
  <c r="J4079" i="2"/>
  <c r="BI4077" i="2"/>
  <c r="BH4077" i="2"/>
  <c r="BG4077" i="2"/>
  <c r="BF4077" i="2"/>
  <c r="BE4077" i="2"/>
  <c r="T4077" i="2"/>
  <c r="R4077" i="2"/>
  <c r="P4077" i="2"/>
  <c r="BK4077" i="2"/>
  <c r="J4077" i="2"/>
  <c r="BI4075" i="2"/>
  <c r="BH4075" i="2"/>
  <c r="BG4075" i="2"/>
  <c r="BF4075" i="2"/>
  <c r="BE4075" i="2"/>
  <c r="T4075" i="2"/>
  <c r="R4075" i="2"/>
  <c r="P4075" i="2"/>
  <c r="BK4075" i="2"/>
  <c r="J4075" i="2"/>
  <c r="BI4073" i="2"/>
  <c r="BH4073" i="2"/>
  <c r="BG4073" i="2"/>
  <c r="BF4073" i="2"/>
  <c r="BE4073" i="2"/>
  <c r="T4073" i="2"/>
  <c r="R4073" i="2"/>
  <c r="P4073" i="2"/>
  <c r="BK4073" i="2"/>
  <c r="J4073" i="2"/>
  <c r="BI4071" i="2"/>
  <c r="BH4071" i="2"/>
  <c r="BG4071" i="2"/>
  <c r="BF4071" i="2"/>
  <c r="BE4071" i="2"/>
  <c r="T4071" i="2"/>
  <c r="R4071" i="2"/>
  <c r="P4071" i="2"/>
  <c r="BK4071" i="2"/>
  <c r="J4071" i="2"/>
  <c r="BI4069" i="2"/>
  <c r="BH4069" i="2"/>
  <c r="BG4069" i="2"/>
  <c r="BF4069" i="2"/>
  <c r="BE4069" i="2"/>
  <c r="T4069" i="2"/>
  <c r="R4069" i="2"/>
  <c r="P4069" i="2"/>
  <c r="BK4069" i="2"/>
  <c r="J4069" i="2"/>
  <c r="BI4067" i="2"/>
  <c r="BH4067" i="2"/>
  <c r="BG4067" i="2"/>
  <c r="BF4067" i="2"/>
  <c r="BE4067" i="2"/>
  <c r="T4067" i="2"/>
  <c r="R4067" i="2"/>
  <c r="P4067" i="2"/>
  <c r="BK4067" i="2"/>
  <c r="J4067" i="2"/>
  <c r="BI4065" i="2"/>
  <c r="BH4065" i="2"/>
  <c r="BG4065" i="2"/>
  <c r="BF4065" i="2"/>
  <c r="BE4065" i="2"/>
  <c r="T4065" i="2"/>
  <c r="R4065" i="2"/>
  <c r="P4065" i="2"/>
  <c r="BK4065" i="2"/>
  <c r="J4065" i="2"/>
  <c r="BI4063" i="2"/>
  <c r="BH4063" i="2"/>
  <c r="BG4063" i="2"/>
  <c r="BF4063" i="2"/>
  <c r="BE4063" i="2"/>
  <c r="T4063" i="2"/>
  <c r="R4063" i="2"/>
  <c r="P4063" i="2"/>
  <c r="BK4063" i="2"/>
  <c r="J4063" i="2"/>
  <c r="BI4061" i="2"/>
  <c r="BH4061" i="2"/>
  <c r="BG4061" i="2"/>
  <c r="BF4061" i="2"/>
  <c r="BE4061" i="2"/>
  <c r="T4061" i="2"/>
  <c r="R4061" i="2"/>
  <c r="P4061" i="2"/>
  <c r="BK4061" i="2"/>
  <c r="J4061" i="2"/>
  <c r="BI4059" i="2"/>
  <c r="BH4059" i="2"/>
  <c r="BG4059" i="2"/>
  <c r="BF4059" i="2"/>
  <c r="BE4059" i="2"/>
  <c r="T4059" i="2"/>
  <c r="R4059" i="2"/>
  <c r="P4059" i="2"/>
  <c r="BK4059" i="2"/>
  <c r="J4059" i="2"/>
  <c r="BI4057" i="2"/>
  <c r="BH4057" i="2"/>
  <c r="BG4057" i="2"/>
  <c r="BF4057" i="2"/>
  <c r="BE4057" i="2"/>
  <c r="T4057" i="2"/>
  <c r="R4057" i="2"/>
  <c r="P4057" i="2"/>
  <c r="BK4057" i="2"/>
  <c r="J4057" i="2"/>
  <c r="BI4055" i="2"/>
  <c r="BH4055" i="2"/>
  <c r="BG4055" i="2"/>
  <c r="BF4055" i="2"/>
  <c r="BE4055" i="2"/>
  <c r="T4055" i="2"/>
  <c r="R4055" i="2"/>
  <c r="P4055" i="2"/>
  <c r="BK4055" i="2"/>
  <c r="J4055" i="2"/>
  <c r="BI4053" i="2"/>
  <c r="BH4053" i="2"/>
  <c r="BG4053" i="2"/>
  <c r="BF4053" i="2"/>
  <c r="BE4053" i="2"/>
  <c r="T4053" i="2"/>
  <c r="R4053" i="2"/>
  <c r="P4053" i="2"/>
  <c r="BK4053" i="2"/>
  <c r="J4053" i="2"/>
  <c r="BI4051" i="2"/>
  <c r="BH4051" i="2"/>
  <c r="BG4051" i="2"/>
  <c r="BF4051" i="2"/>
  <c r="BE4051" i="2"/>
  <c r="T4051" i="2"/>
  <c r="R4051" i="2"/>
  <c r="P4051" i="2"/>
  <c r="BK4051" i="2"/>
  <c r="J4051" i="2"/>
  <c r="BI4049" i="2"/>
  <c r="BH4049" i="2"/>
  <c r="BG4049" i="2"/>
  <c r="BF4049" i="2"/>
  <c r="BE4049" i="2"/>
  <c r="T4049" i="2"/>
  <c r="R4049" i="2"/>
  <c r="P4049" i="2"/>
  <c r="BK4049" i="2"/>
  <c r="J4049" i="2"/>
  <c r="BI4047" i="2"/>
  <c r="BH4047" i="2"/>
  <c r="BG4047" i="2"/>
  <c r="BF4047" i="2"/>
  <c r="BE4047" i="2"/>
  <c r="T4047" i="2"/>
  <c r="R4047" i="2"/>
  <c r="P4047" i="2"/>
  <c r="BK4047" i="2"/>
  <c r="J4047" i="2"/>
  <c r="BI4045" i="2"/>
  <c r="BH4045" i="2"/>
  <c r="BG4045" i="2"/>
  <c r="BF4045" i="2"/>
  <c r="BE4045" i="2"/>
  <c r="T4045" i="2"/>
  <c r="R4045" i="2"/>
  <c r="P4045" i="2"/>
  <c r="BK4045" i="2"/>
  <c r="J4045" i="2"/>
  <c r="BI4043" i="2"/>
  <c r="BH4043" i="2"/>
  <c r="BG4043" i="2"/>
  <c r="BF4043" i="2"/>
  <c r="BE4043" i="2"/>
  <c r="T4043" i="2"/>
  <c r="R4043" i="2"/>
  <c r="P4043" i="2"/>
  <c r="BK4043" i="2"/>
  <c r="J4043" i="2"/>
  <c r="BI4041" i="2"/>
  <c r="BH4041" i="2"/>
  <c r="BG4041" i="2"/>
  <c r="BF4041" i="2"/>
  <c r="BE4041" i="2"/>
  <c r="T4041" i="2"/>
  <c r="R4041" i="2"/>
  <c r="P4041" i="2"/>
  <c r="BK4041" i="2"/>
  <c r="J4041" i="2"/>
  <c r="BI4039" i="2"/>
  <c r="BH4039" i="2"/>
  <c r="BG4039" i="2"/>
  <c r="BF4039" i="2"/>
  <c r="BE4039" i="2"/>
  <c r="T4039" i="2"/>
  <c r="R4039" i="2"/>
  <c r="P4039" i="2"/>
  <c r="BK4039" i="2"/>
  <c r="J4039" i="2"/>
  <c r="BI4037" i="2"/>
  <c r="BH4037" i="2"/>
  <c r="BG4037" i="2"/>
  <c r="BF4037" i="2"/>
  <c r="BE4037" i="2"/>
  <c r="T4037" i="2"/>
  <c r="R4037" i="2"/>
  <c r="P4037" i="2"/>
  <c r="BK4037" i="2"/>
  <c r="J4037" i="2"/>
  <c r="BI4035" i="2"/>
  <c r="BH4035" i="2"/>
  <c r="BG4035" i="2"/>
  <c r="BF4035" i="2"/>
  <c r="BE4035" i="2"/>
  <c r="T4035" i="2"/>
  <c r="R4035" i="2"/>
  <c r="P4035" i="2"/>
  <c r="BK4035" i="2"/>
  <c r="J4035" i="2"/>
  <c r="BI4033" i="2"/>
  <c r="BH4033" i="2"/>
  <c r="BG4033" i="2"/>
  <c r="BF4033" i="2"/>
  <c r="BE4033" i="2"/>
  <c r="T4033" i="2"/>
  <c r="R4033" i="2"/>
  <c r="P4033" i="2"/>
  <c r="BK4033" i="2"/>
  <c r="J4033" i="2"/>
  <c r="BI4031" i="2"/>
  <c r="BH4031" i="2"/>
  <c r="BG4031" i="2"/>
  <c r="BF4031" i="2"/>
  <c r="BE4031" i="2"/>
  <c r="T4031" i="2"/>
  <c r="R4031" i="2"/>
  <c r="P4031" i="2"/>
  <c r="BK4031" i="2"/>
  <c r="J4031" i="2"/>
  <c r="BI4029" i="2"/>
  <c r="BH4029" i="2"/>
  <c r="BG4029" i="2"/>
  <c r="BF4029" i="2"/>
  <c r="BE4029" i="2"/>
  <c r="T4029" i="2"/>
  <c r="R4029" i="2"/>
  <c r="P4029" i="2"/>
  <c r="BK4029" i="2"/>
  <c r="J4029" i="2"/>
  <c r="BI4027" i="2"/>
  <c r="BH4027" i="2"/>
  <c r="BG4027" i="2"/>
  <c r="BF4027" i="2"/>
  <c r="BE4027" i="2"/>
  <c r="T4027" i="2"/>
  <c r="R4027" i="2"/>
  <c r="P4027" i="2"/>
  <c r="BK4027" i="2"/>
  <c r="J4027" i="2"/>
  <c r="BI4025" i="2"/>
  <c r="BH4025" i="2"/>
  <c r="BG4025" i="2"/>
  <c r="BF4025" i="2"/>
  <c r="BE4025" i="2"/>
  <c r="T4025" i="2"/>
  <c r="R4025" i="2"/>
  <c r="P4025" i="2"/>
  <c r="BK4025" i="2"/>
  <c r="J4025" i="2"/>
  <c r="BI4023" i="2"/>
  <c r="BH4023" i="2"/>
  <c r="BG4023" i="2"/>
  <c r="BF4023" i="2"/>
  <c r="BE4023" i="2"/>
  <c r="T4023" i="2"/>
  <c r="R4023" i="2"/>
  <c r="P4023" i="2"/>
  <c r="BK4023" i="2"/>
  <c r="J4023" i="2"/>
  <c r="BI4021" i="2"/>
  <c r="BH4021" i="2"/>
  <c r="BG4021" i="2"/>
  <c r="BF4021" i="2"/>
  <c r="BE4021" i="2"/>
  <c r="T4021" i="2"/>
  <c r="R4021" i="2"/>
  <c r="P4021" i="2"/>
  <c r="BK4021" i="2"/>
  <c r="J4021" i="2"/>
  <c r="BI4019" i="2"/>
  <c r="BH4019" i="2"/>
  <c r="BG4019" i="2"/>
  <c r="BF4019" i="2"/>
  <c r="BE4019" i="2"/>
  <c r="T4019" i="2"/>
  <c r="R4019" i="2"/>
  <c r="P4019" i="2"/>
  <c r="BK4019" i="2"/>
  <c r="J4019" i="2"/>
  <c r="BI4017" i="2"/>
  <c r="BH4017" i="2"/>
  <c r="BG4017" i="2"/>
  <c r="BF4017" i="2"/>
  <c r="BE4017" i="2"/>
  <c r="T4017" i="2"/>
  <c r="R4017" i="2"/>
  <c r="P4017" i="2"/>
  <c r="BK4017" i="2"/>
  <c r="J4017" i="2"/>
  <c r="BI4015" i="2"/>
  <c r="BH4015" i="2"/>
  <c r="BG4015" i="2"/>
  <c r="BF4015" i="2"/>
  <c r="BE4015" i="2"/>
  <c r="T4015" i="2"/>
  <c r="R4015" i="2"/>
  <c r="P4015" i="2"/>
  <c r="BK4015" i="2"/>
  <c r="J4015" i="2"/>
  <c r="BI4013" i="2"/>
  <c r="BH4013" i="2"/>
  <c r="BG4013" i="2"/>
  <c r="BF4013" i="2"/>
  <c r="BE4013" i="2"/>
  <c r="T4013" i="2"/>
  <c r="R4013" i="2"/>
  <c r="P4013" i="2"/>
  <c r="BK4013" i="2"/>
  <c r="J4013" i="2"/>
  <c r="BI4011" i="2"/>
  <c r="BH4011" i="2"/>
  <c r="BG4011" i="2"/>
  <c r="BF4011" i="2"/>
  <c r="BE4011" i="2"/>
  <c r="T4011" i="2"/>
  <c r="R4011" i="2"/>
  <c r="P4011" i="2"/>
  <c r="BK4011" i="2"/>
  <c r="J4011" i="2"/>
  <c r="BI4009" i="2"/>
  <c r="BH4009" i="2"/>
  <c r="BG4009" i="2"/>
  <c r="BF4009" i="2"/>
  <c r="BE4009" i="2"/>
  <c r="T4009" i="2"/>
  <c r="R4009" i="2"/>
  <c r="P4009" i="2"/>
  <c r="BK4009" i="2"/>
  <c r="J4009" i="2"/>
  <c r="BI4007" i="2"/>
  <c r="BH4007" i="2"/>
  <c r="BG4007" i="2"/>
  <c r="BF4007" i="2"/>
  <c r="BE4007" i="2"/>
  <c r="T4007" i="2"/>
  <c r="R4007" i="2"/>
  <c r="P4007" i="2"/>
  <c r="BK4007" i="2"/>
  <c r="J4007" i="2"/>
  <c r="BI4005" i="2"/>
  <c r="BH4005" i="2"/>
  <c r="BG4005" i="2"/>
  <c r="BF4005" i="2"/>
  <c r="BE4005" i="2"/>
  <c r="T4005" i="2"/>
  <c r="R4005" i="2"/>
  <c r="P4005" i="2"/>
  <c r="BK4005" i="2"/>
  <c r="J4005" i="2"/>
  <c r="BI4003" i="2"/>
  <c r="BH4003" i="2"/>
  <c r="BG4003" i="2"/>
  <c r="BF4003" i="2"/>
  <c r="BE4003" i="2"/>
  <c r="T4003" i="2"/>
  <c r="R4003" i="2"/>
  <c r="P4003" i="2"/>
  <c r="BK4003" i="2"/>
  <c r="J4003" i="2"/>
  <c r="BI4001" i="2"/>
  <c r="BH4001" i="2"/>
  <c r="BG4001" i="2"/>
  <c r="BF4001" i="2"/>
  <c r="BE4001" i="2"/>
  <c r="T4001" i="2"/>
  <c r="R4001" i="2"/>
  <c r="P4001" i="2"/>
  <c r="BK4001" i="2"/>
  <c r="J4001" i="2"/>
  <c r="BI3999" i="2"/>
  <c r="BH3999" i="2"/>
  <c r="BG3999" i="2"/>
  <c r="BF3999" i="2"/>
  <c r="BE3999" i="2"/>
  <c r="T3999" i="2"/>
  <c r="R3999" i="2"/>
  <c r="P3999" i="2"/>
  <c r="BK3999" i="2"/>
  <c r="J3999" i="2"/>
  <c r="BI3997" i="2"/>
  <c r="BH3997" i="2"/>
  <c r="BG3997" i="2"/>
  <c r="BF3997" i="2"/>
  <c r="BE3997" i="2"/>
  <c r="T3997" i="2"/>
  <c r="R3997" i="2"/>
  <c r="P3997" i="2"/>
  <c r="BK3997" i="2"/>
  <c r="J3997" i="2"/>
  <c r="BI3995" i="2"/>
  <c r="BH3995" i="2"/>
  <c r="BG3995" i="2"/>
  <c r="BF3995" i="2"/>
  <c r="BE3995" i="2"/>
  <c r="T3995" i="2"/>
  <c r="R3995" i="2"/>
  <c r="P3995" i="2"/>
  <c r="BK3995" i="2"/>
  <c r="J3995" i="2"/>
  <c r="BI3993" i="2"/>
  <c r="BH3993" i="2"/>
  <c r="BG3993" i="2"/>
  <c r="BF3993" i="2"/>
  <c r="BE3993" i="2"/>
  <c r="T3993" i="2"/>
  <c r="R3993" i="2"/>
  <c r="P3993" i="2"/>
  <c r="BK3993" i="2"/>
  <c r="J3993" i="2"/>
  <c r="BI3991" i="2"/>
  <c r="BH3991" i="2"/>
  <c r="BG3991" i="2"/>
  <c r="BF3991" i="2"/>
  <c r="BE3991" i="2"/>
  <c r="T3991" i="2"/>
  <c r="R3991" i="2"/>
  <c r="P3991" i="2"/>
  <c r="BK3991" i="2"/>
  <c r="J3991" i="2"/>
  <c r="BI3989" i="2"/>
  <c r="BH3989" i="2"/>
  <c r="BG3989" i="2"/>
  <c r="BF3989" i="2"/>
  <c r="BE3989" i="2"/>
  <c r="T3989" i="2"/>
  <c r="R3989" i="2"/>
  <c r="P3989" i="2"/>
  <c r="BK3989" i="2"/>
  <c r="J3989" i="2"/>
  <c r="BI3987" i="2"/>
  <c r="BH3987" i="2"/>
  <c r="BG3987" i="2"/>
  <c r="BF3987" i="2"/>
  <c r="BE3987" i="2"/>
  <c r="T3987" i="2"/>
  <c r="R3987" i="2"/>
  <c r="P3987" i="2"/>
  <c r="BK3987" i="2"/>
  <c r="J3987" i="2"/>
  <c r="BI3985" i="2"/>
  <c r="BH3985" i="2"/>
  <c r="BG3985" i="2"/>
  <c r="BF3985" i="2"/>
  <c r="BE3985" i="2"/>
  <c r="T3985" i="2"/>
  <c r="R3985" i="2"/>
  <c r="P3985" i="2"/>
  <c r="BK3985" i="2"/>
  <c r="J3985" i="2"/>
  <c r="BI3983" i="2"/>
  <c r="BH3983" i="2"/>
  <c r="BG3983" i="2"/>
  <c r="BF3983" i="2"/>
  <c r="BE3983" i="2"/>
  <c r="T3983" i="2"/>
  <c r="R3983" i="2"/>
  <c r="P3983" i="2"/>
  <c r="BK3983" i="2"/>
  <c r="J3983" i="2"/>
  <c r="BI3981" i="2"/>
  <c r="BH3981" i="2"/>
  <c r="BG3981" i="2"/>
  <c r="BF3981" i="2"/>
  <c r="BE3981" i="2"/>
  <c r="T3981" i="2"/>
  <c r="R3981" i="2"/>
  <c r="P3981" i="2"/>
  <c r="BK3981" i="2"/>
  <c r="J3981" i="2"/>
  <c r="BI3979" i="2"/>
  <c r="BH3979" i="2"/>
  <c r="BG3979" i="2"/>
  <c r="BF3979" i="2"/>
  <c r="BE3979" i="2"/>
  <c r="T3979" i="2"/>
  <c r="R3979" i="2"/>
  <c r="P3979" i="2"/>
  <c r="BK3979" i="2"/>
  <c r="J3979" i="2"/>
  <c r="BI3977" i="2"/>
  <c r="BH3977" i="2"/>
  <c r="BG3977" i="2"/>
  <c r="BF3977" i="2"/>
  <c r="BE3977" i="2"/>
  <c r="T3977" i="2"/>
  <c r="R3977" i="2"/>
  <c r="P3977" i="2"/>
  <c r="BK3977" i="2"/>
  <c r="J3977" i="2"/>
  <c r="BI3975" i="2"/>
  <c r="BH3975" i="2"/>
  <c r="BG3975" i="2"/>
  <c r="BF3975" i="2"/>
  <c r="BE3975" i="2"/>
  <c r="T3975" i="2"/>
  <c r="R3975" i="2"/>
  <c r="P3975" i="2"/>
  <c r="BK3975" i="2"/>
  <c r="J3975" i="2"/>
  <c r="BI3973" i="2"/>
  <c r="BH3973" i="2"/>
  <c r="BG3973" i="2"/>
  <c r="BF3973" i="2"/>
  <c r="BE3973" i="2"/>
  <c r="T3973" i="2"/>
  <c r="R3973" i="2"/>
  <c r="P3973" i="2"/>
  <c r="BK3973" i="2"/>
  <c r="J3973" i="2"/>
  <c r="BI3971" i="2"/>
  <c r="BH3971" i="2"/>
  <c r="BG3971" i="2"/>
  <c r="BF3971" i="2"/>
  <c r="BE3971" i="2"/>
  <c r="T3971" i="2"/>
  <c r="R3971" i="2"/>
  <c r="P3971" i="2"/>
  <c r="BK3971" i="2"/>
  <c r="J3971" i="2"/>
  <c r="BI3969" i="2"/>
  <c r="BH3969" i="2"/>
  <c r="BG3969" i="2"/>
  <c r="BF3969" i="2"/>
  <c r="BE3969" i="2"/>
  <c r="T3969" i="2"/>
  <c r="R3969" i="2"/>
  <c r="P3969" i="2"/>
  <c r="BK3969" i="2"/>
  <c r="J3969" i="2"/>
  <c r="BI3968" i="2"/>
  <c r="BH3968" i="2"/>
  <c r="BG3968" i="2"/>
  <c r="BF3968" i="2"/>
  <c r="BE3968" i="2"/>
  <c r="T3968" i="2"/>
  <c r="R3968" i="2"/>
  <c r="P3968" i="2"/>
  <c r="BK3968" i="2"/>
  <c r="J3968" i="2"/>
  <c r="BI3966" i="2"/>
  <c r="BH3966" i="2"/>
  <c r="BG3966" i="2"/>
  <c r="BF3966" i="2"/>
  <c r="BE3966" i="2"/>
  <c r="T3966" i="2"/>
  <c r="R3966" i="2"/>
  <c r="P3966" i="2"/>
  <c r="BK3966" i="2"/>
  <c r="J3966" i="2"/>
  <c r="BI3964" i="2"/>
  <c r="BH3964" i="2"/>
  <c r="BG3964" i="2"/>
  <c r="BF3964" i="2"/>
  <c r="BE3964" i="2"/>
  <c r="T3964" i="2"/>
  <c r="R3964" i="2"/>
  <c r="P3964" i="2"/>
  <c r="BK3964" i="2"/>
  <c r="J3964" i="2"/>
  <c r="BI3962" i="2"/>
  <c r="BH3962" i="2"/>
  <c r="BG3962" i="2"/>
  <c r="BF3962" i="2"/>
  <c r="BE3962" i="2"/>
  <c r="T3962" i="2"/>
  <c r="R3962" i="2"/>
  <c r="P3962" i="2"/>
  <c r="BK3962" i="2"/>
  <c r="J3962" i="2"/>
  <c r="BI3960" i="2"/>
  <c r="BH3960" i="2"/>
  <c r="BG3960" i="2"/>
  <c r="BF3960" i="2"/>
  <c r="BE3960" i="2"/>
  <c r="T3960" i="2"/>
  <c r="R3960" i="2"/>
  <c r="P3960" i="2"/>
  <c r="BK3960" i="2"/>
  <c r="J3960" i="2"/>
  <c r="BI3958" i="2"/>
  <c r="BH3958" i="2"/>
  <c r="BG3958" i="2"/>
  <c r="BF3958" i="2"/>
  <c r="BE3958" i="2"/>
  <c r="T3958" i="2"/>
  <c r="R3958" i="2"/>
  <c r="P3958" i="2"/>
  <c r="BK3958" i="2"/>
  <c r="J3958" i="2"/>
  <c r="BI3956" i="2"/>
  <c r="BH3956" i="2"/>
  <c r="BG3956" i="2"/>
  <c r="BF3956" i="2"/>
  <c r="BE3956" i="2"/>
  <c r="T3956" i="2"/>
  <c r="R3956" i="2"/>
  <c r="P3956" i="2"/>
  <c r="BK3956" i="2"/>
  <c r="J3956" i="2"/>
  <c r="BI3954" i="2"/>
  <c r="BH3954" i="2"/>
  <c r="BG3954" i="2"/>
  <c r="BF3954" i="2"/>
  <c r="BE3954" i="2"/>
  <c r="T3954" i="2"/>
  <c r="R3954" i="2"/>
  <c r="P3954" i="2"/>
  <c r="BK3954" i="2"/>
  <c r="J3954" i="2"/>
  <c r="BI3952" i="2"/>
  <c r="BH3952" i="2"/>
  <c r="BG3952" i="2"/>
  <c r="BF3952" i="2"/>
  <c r="BE3952" i="2"/>
  <c r="T3952" i="2"/>
  <c r="R3952" i="2"/>
  <c r="P3952" i="2"/>
  <c r="BK3952" i="2"/>
  <c r="J3952" i="2"/>
  <c r="BI3950" i="2"/>
  <c r="BH3950" i="2"/>
  <c r="BG3950" i="2"/>
  <c r="BF3950" i="2"/>
  <c r="BE3950" i="2"/>
  <c r="T3950" i="2"/>
  <c r="R3950" i="2"/>
  <c r="P3950" i="2"/>
  <c r="BK3950" i="2"/>
  <c r="J3950" i="2"/>
  <c r="BI3948" i="2"/>
  <c r="BH3948" i="2"/>
  <c r="BG3948" i="2"/>
  <c r="BF3948" i="2"/>
  <c r="BE3948" i="2"/>
  <c r="T3948" i="2"/>
  <c r="R3948" i="2"/>
  <c r="P3948" i="2"/>
  <c r="BK3948" i="2"/>
  <c r="J3948" i="2"/>
  <c r="BI3946" i="2"/>
  <c r="BH3946" i="2"/>
  <c r="BG3946" i="2"/>
  <c r="BF3946" i="2"/>
  <c r="BE3946" i="2"/>
  <c r="T3946" i="2"/>
  <c r="R3946" i="2"/>
  <c r="P3946" i="2"/>
  <c r="BK3946" i="2"/>
  <c r="J3946" i="2"/>
  <c r="BI3940" i="2"/>
  <c r="BH3940" i="2"/>
  <c r="BG3940" i="2"/>
  <c r="BF3940" i="2"/>
  <c r="BE3940" i="2"/>
  <c r="T3940" i="2"/>
  <c r="R3940" i="2"/>
  <c r="P3940" i="2"/>
  <c r="BK3940" i="2"/>
  <c r="J3940" i="2"/>
  <c r="BI3938" i="2"/>
  <c r="BH3938" i="2"/>
  <c r="BG3938" i="2"/>
  <c r="BF3938" i="2"/>
  <c r="BE3938" i="2"/>
  <c r="T3938" i="2"/>
  <c r="R3938" i="2"/>
  <c r="P3938" i="2"/>
  <c r="BK3938" i="2"/>
  <c r="J3938" i="2"/>
  <c r="BI3936" i="2"/>
  <c r="BH3936" i="2"/>
  <c r="BG3936" i="2"/>
  <c r="BF3936" i="2"/>
  <c r="BE3936" i="2"/>
  <c r="T3936" i="2"/>
  <c r="R3936" i="2"/>
  <c r="P3936" i="2"/>
  <c r="BK3936" i="2"/>
  <c r="J3936" i="2"/>
  <c r="BI3934" i="2"/>
  <c r="BH3934" i="2"/>
  <c r="BG3934" i="2"/>
  <c r="BF3934" i="2"/>
  <c r="BE3934" i="2"/>
  <c r="T3934" i="2"/>
  <c r="R3934" i="2"/>
  <c r="P3934" i="2"/>
  <c r="BK3934" i="2"/>
  <c r="J3934" i="2"/>
  <c r="BI3932" i="2"/>
  <c r="BH3932" i="2"/>
  <c r="BG3932" i="2"/>
  <c r="BF3932" i="2"/>
  <c r="BE3932" i="2"/>
  <c r="T3932" i="2"/>
  <c r="R3932" i="2"/>
  <c r="P3932" i="2"/>
  <c r="BK3932" i="2"/>
  <c r="J3932" i="2"/>
  <c r="BI3930" i="2"/>
  <c r="BH3930" i="2"/>
  <c r="BG3930" i="2"/>
  <c r="BF3930" i="2"/>
  <c r="BE3930" i="2"/>
  <c r="T3930" i="2"/>
  <c r="R3930" i="2"/>
  <c r="P3930" i="2"/>
  <c r="BK3930" i="2"/>
  <c r="J3930" i="2"/>
  <c r="BI3928" i="2"/>
  <c r="BH3928" i="2"/>
  <c r="BG3928" i="2"/>
  <c r="BF3928" i="2"/>
  <c r="BE3928" i="2"/>
  <c r="T3928" i="2"/>
  <c r="R3928" i="2"/>
  <c r="P3928" i="2"/>
  <c r="BK3928" i="2"/>
  <c r="J3928" i="2"/>
  <c r="BI3923" i="2"/>
  <c r="BH3923" i="2"/>
  <c r="BG3923" i="2"/>
  <c r="BF3923" i="2"/>
  <c r="BE3923" i="2"/>
  <c r="T3923" i="2"/>
  <c r="R3923" i="2"/>
  <c r="P3923" i="2"/>
  <c r="BK3923" i="2"/>
  <c r="J3923" i="2"/>
  <c r="BI3921" i="2"/>
  <c r="BH3921" i="2"/>
  <c r="BG3921" i="2"/>
  <c r="BF3921" i="2"/>
  <c r="BE3921" i="2"/>
  <c r="T3921" i="2"/>
  <c r="R3921" i="2"/>
  <c r="P3921" i="2"/>
  <c r="BK3921" i="2"/>
  <c r="J3921" i="2"/>
  <c r="BI3919" i="2"/>
  <c r="BH3919" i="2"/>
  <c r="BG3919" i="2"/>
  <c r="BF3919" i="2"/>
  <c r="BE3919" i="2"/>
  <c r="T3919" i="2"/>
  <c r="R3919" i="2"/>
  <c r="P3919" i="2"/>
  <c r="BK3919" i="2"/>
  <c r="J3919" i="2"/>
  <c r="BI3917" i="2"/>
  <c r="BH3917" i="2"/>
  <c r="BG3917" i="2"/>
  <c r="BF3917" i="2"/>
  <c r="BE3917" i="2"/>
  <c r="T3917" i="2"/>
  <c r="R3917" i="2"/>
  <c r="P3917" i="2"/>
  <c r="BK3917" i="2"/>
  <c r="J3917" i="2"/>
  <c r="BI3915" i="2"/>
  <c r="BH3915" i="2"/>
  <c r="BG3915" i="2"/>
  <c r="BF3915" i="2"/>
  <c r="BE3915" i="2"/>
  <c r="T3915" i="2"/>
  <c r="R3915" i="2"/>
  <c r="P3915" i="2"/>
  <c r="BK3915" i="2"/>
  <c r="J3915" i="2"/>
  <c r="BI3913" i="2"/>
  <c r="BH3913" i="2"/>
  <c r="BG3913" i="2"/>
  <c r="BF3913" i="2"/>
  <c r="BE3913" i="2"/>
  <c r="T3913" i="2"/>
  <c r="R3913" i="2"/>
  <c r="P3913" i="2"/>
  <c r="BK3913" i="2"/>
  <c r="J3913" i="2"/>
  <c r="BI3911" i="2"/>
  <c r="BH3911" i="2"/>
  <c r="BG3911" i="2"/>
  <c r="BF3911" i="2"/>
  <c r="BE3911" i="2"/>
  <c r="T3911" i="2"/>
  <c r="R3911" i="2"/>
  <c r="P3911" i="2"/>
  <c r="BK3911" i="2"/>
  <c r="J3911" i="2"/>
  <c r="BI3909" i="2"/>
  <c r="BH3909" i="2"/>
  <c r="BG3909" i="2"/>
  <c r="BF3909" i="2"/>
  <c r="BE3909" i="2"/>
  <c r="T3909" i="2"/>
  <c r="R3909" i="2"/>
  <c r="P3909" i="2"/>
  <c r="BK3909" i="2"/>
  <c r="J3909" i="2"/>
  <c r="BI3907" i="2"/>
  <c r="BH3907" i="2"/>
  <c r="BG3907" i="2"/>
  <c r="BF3907" i="2"/>
  <c r="BE3907" i="2"/>
  <c r="T3907" i="2"/>
  <c r="R3907" i="2"/>
  <c r="P3907" i="2"/>
  <c r="BK3907" i="2"/>
  <c r="J3907" i="2"/>
  <c r="BI3905" i="2"/>
  <c r="BH3905" i="2"/>
  <c r="BG3905" i="2"/>
  <c r="BF3905" i="2"/>
  <c r="BE3905" i="2"/>
  <c r="T3905" i="2"/>
  <c r="R3905" i="2"/>
  <c r="P3905" i="2"/>
  <c r="BK3905" i="2"/>
  <c r="J3905" i="2"/>
  <c r="BI3903" i="2"/>
  <c r="BH3903" i="2"/>
  <c r="BG3903" i="2"/>
  <c r="BF3903" i="2"/>
  <c r="BE3903" i="2"/>
  <c r="T3903" i="2"/>
  <c r="R3903" i="2"/>
  <c r="P3903" i="2"/>
  <c r="BK3903" i="2"/>
  <c r="J3903" i="2"/>
  <c r="BI3901" i="2"/>
  <c r="BH3901" i="2"/>
  <c r="BG3901" i="2"/>
  <c r="BF3901" i="2"/>
  <c r="BE3901" i="2"/>
  <c r="T3901" i="2"/>
  <c r="R3901" i="2"/>
  <c r="P3901" i="2"/>
  <c r="BK3901" i="2"/>
  <c r="J3901" i="2"/>
  <c r="BI3899" i="2"/>
  <c r="BH3899" i="2"/>
  <c r="BG3899" i="2"/>
  <c r="BF3899" i="2"/>
  <c r="BE3899" i="2"/>
  <c r="T3899" i="2"/>
  <c r="R3899" i="2"/>
  <c r="P3899" i="2"/>
  <c r="BK3899" i="2"/>
  <c r="J3899" i="2"/>
  <c r="BI3897" i="2"/>
  <c r="BH3897" i="2"/>
  <c r="BG3897" i="2"/>
  <c r="BF3897" i="2"/>
  <c r="BE3897" i="2"/>
  <c r="T3897" i="2"/>
  <c r="R3897" i="2"/>
  <c r="P3897" i="2"/>
  <c r="BK3897" i="2"/>
  <c r="J3897" i="2"/>
  <c r="BI3895" i="2"/>
  <c r="BH3895" i="2"/>
  <c r="BG3895" i="2"/>
  <c r="BF3895" i="2"/>
  <c r="BE3895" i="2"/>
  <c r="T3895" i="2"/>
  <c r="R3895" i="2"/>
  <c r="P3895" i="2"/>
  <c r="BK3895" i="2"/>
  <c r="J3895" i="2"/>
  <c r="BI3893" i="2"/>
  <c r="BH3893" i="2"/>
  <c r="BG3893" i="2"/>
  <c r="BF3893" i="2"/>
  <c r="BE3893" i="2"/>
  <c r="T3893" i="2"/>
  <c r="R3893" i="2"/>
  <c r="P3893" i="2"/>
  <c r="BK3893" i="2"/>
  <c r="J3893" i="2"/>
  <c r="BI3891" i="2"/>
  <c r="BH3891" i="2"/>
  <c r="BG3891" i="2"/>
  <c r="BF3891" i="2"/>
  <c r="BE3891" i="2"/>
  <c r="T3891" i="2"/>
  <c r="R3891" i="2"/>
  <c r="P3891" i="2"/>
  <c r="BK3891" i="2"/>
  <c r="J3891" i="2"/>
  <c r="BI3889" i="2"/>
  <c r="BH3889" i="2"/>
  <c r="BG3889" i="2"/>
  <c r="BF3889" i="2"/>
  <c r="BE3889" i="2"/>
  <c r="T3889" i="2"/>
  <c r="R3889" i="2"/>
  <c r="P3889" i="2"/>
  <c r="BK3889" i="2"/>
  <c r="J3889" i="2"/>
  <c r="BI3887" i="2"/>
  <c r="BH3887" i="2"/>
  <c r="BG3887" i="2"/>
  <c r="BF3887" i="2"/>
  <c r="BE3887" i="2"/>
  <c r="T3887" i="2"/>
  <c r="R3887" i="2"/>
  <c r="P3887" i="2"/>
  <c r="BK3887" i="2"/>
  <c r="J3887" i="2"/>
  <c r="BI3885" i="2"/>
  <c r="BH3885" i="2"/>
  <c r="BG3885" i="2"/>
  <c r="BF3885" i="2"/>
  <c r="BE3885" i="2"/>
  <c r="T3885" i="2"/>
  <c r="R3885" i="2"/>
  <c r="P3885" i="2"/>
  <c r="BK3885" i="2"/>
  <c r="J3885" i="2"/>
  <c r="BI3883" i="2"/>
  <c r="BH3883" i="2"/>
  <c r="BG3883" i="2"/>
  <c r="BF3883" i="2"/>
  <c r="BE3883" i="2"/>
  <c r="T3883" i="2"/>
  <c r="R3883" i="2"/>
  <c r="P3883" i="2"/>
  <c r="BK3883" i="2"/>
  <c r="J3883" i="2"/>
  <c r="BI3881" i="2"/>
  <c r="BH3881" i="2"/>
  <c r="BG3881" i="2"/>
  <c r="BF3881" i="2"/>
  <c r="BE3881" i="2"/>
  <c r="T3881" i="2"/>
  <c r="R3881" i="2"/>
  <c r="P3881" i="2"/>
  <c r="BK3881" i="2"/>
  <c r="J3881" i="2"/>
  <c r="BI3879" i="2"/>
  <c r="BH3879" i="2"/>
  <c r="BG3879" i="2"/>
  <c r="BF3879" i="2"/>
  <c r="BE3879" i="2"/>
  <c r="T3879" i="2"/>
  <c r="R3879" i="2"/>
  <c r="P3879" i="2"/>
  <c r="BK3879" i="2"/>
  <c r="J3879" i="2"/>
  <c r="BI3877" i="2"/>
  <c r="BH3877" i="2"/>
  <c r="BG3877" i="2"/>
  <c r="BF3877" i="2"/>
  <c r="BE3877" i="2"/>
  <c r="T3877" i="2"/>
  <c r="R3877" i="2"/>
  <c r="P3877" i="2"/>
  <c r="BK3877" i="2"/>
  <c r="J3877" i="2"/>
  <c r="BI3875" i="2"/>
  <c r="BH3875" i="2"/>
  <c r="BG3875" i="2"/>
  <c r="BF3875" i="2"/>
  <c r="BE3875" i="2"/>
  <c r="T3875" i="2"/>
  <c r="R3875" i="2"/>
  <c r="P3875" i="2"/>
  <c r="BK3875" i="2"/>
  <c r="J3875" i="2"/>
  <c r="BI3873" i="2"/>
  <c r="BH3873" i="2"/>
  <c r="BG3873" i="2"/>
  <c r="BF3873" i="2"/>
  <c r="BE3873" i="2"/>
  <c r="T3873" i="2"/>
  <c r="R3873" i="2"/>
  <c r="P3873" i="2"/>
  <c r="BK3873" i="2"/>
  <c r="J3873" i="2"/>
  <c r="BI3871" i="2"/>
  <c r="BH3871" i="2"/>
  <c r="BG3871" i="2"/>
  <c r="BF3871" i="2"/>
  <c r="BE3871" i="2"/>
  <c r="T3871" i="2"/>
  <c r="R3871" i="2"/>
  <c r="P3871" i="2"/>
  <c r="BK3871" i="2"/>
  <c r="J3871" i="2"/>
  <c r="BI3869" i="2"/>
  <c r="BH3869" i="2"/>
  <c r="BG3869" i="2"/>
  <c r="BF3869" i="2"/>
  <c r="BE3869" i="2"/>
  <c r="T3869" i="2"/>
  <c r="R3869" i="2"/>
  <c r="P3869" i="2"/>
  <c r="BK3869" i="2"/>
  <c r="J3869" i="2"/>
  <c r="BI3867" i="2"/>
  <c r="BH3867" i="2"/>
  <c r="BG3867" i="2"/>
  <c r="BF3867" i="2"/>
  <c r="BE3867" i="2"/>
  <c r="T3867" i="2"/>
  <c r="R3867" i="2"/>
  <c r="P3867" i="2"/>
  <c r="BK3867" i="2"/>
  <c r="J3867" i="2"/>
  <c r="BI3865" i="2"/>
  <c r="BH3865" i="2"/>
  <c r="BG3865" i="2"/>
  <c r="BF3865" i="2"/>
  <c r="BE3865" i="2"/>
  <c r="T3865" i="2"/>
  <c r="R3865" i="2"/>
  <c r="P3865" i="2"/>
  <c r="BK3865" i="2"/>
  <c r="J3865" i="2"/>
  <c r="BI3863" i="2"/>
  <c r="BH3863" i="2"/>
  <c r="BG3863" i="2"/>
  <c r="BF3863" i="2"/>
  <c r="BE3863" i="2"/>
  <c r="T3863" i="2"/>
  <c r="R3863" i="2"/>
  <c r="P3863" i="2"/>
  <c r="BK3863" i="2"/>
  <c r="J3863" i="2"/>
  <c r="BI3861" i="2"/>
  <c r="BH3861" i="2"/>
  <c r="BG3861" i="2"/>
  <c r="BF3861" i="2"/>
  <c r="BE3861" i="2"/>
  <c r="T3861" i="2"/>
  <c r="R3861" i="2"/>
  <c r="P3861" i="2"/>
  <c r="BK3861" i="2"/>
  <c r="J3861" i="2"/>
  <c r="BI3859" i="2"/>
  <c r="BH3859" i="2"/>
  <c r="BG3859" i="2"/>
  <c r="BF3859" i="2"/>
  <c r="BE3859" i="2"/>
  <c r="T3859" i="2"/>
  <c r="R3859" i="2"/>
  <c r="P3859" i="2"/>
  <c r="BK3859" i="2"/>
  <c r="J3859" i="2"/>
  <c r="BI3857" i="2"/>
  <c r="BH3857" i="2"/>
  <c r="BG3857" i="2"/>
  <c r="BF3857" i="2"/>
  <c r="BE3857" i="2"/>
  <c r="T3857" i="2"/>
  <c r="R3857" i="2"/>
  <c r="P3857" i="2"/>
  <c r="BK3857" i="2"/>
  <c r="J3857" i="2"/>
  <c r="BI3855" i="2"/>
  <c r="BH3855" i="2"/>
  <c r="BG3855" i="2"/>
  <c r="BF3855" i="2"/>
  <c r="BE3855" i="2"/>
  <c r="T3855" i="2"/>
  <c r="R3855" i="2"/>
  <c r="P3855" i="2"/>
  <c r="BK3855" i="2"/>
  <c r="J3855" i="2"/>
  <c r="BI3853" i="2"/>
  <c r="BH3853" i="2"/>
  <c r="BG3853" i="2"/>
  <c r="BF3853" i="2"/>
  <c r="BE3853" i="2"/>
  <c r="T3853" i="2"/>
  <c r="R3853" i="2"/>
  <c r="P3853" i="2"/>
  <c r="BK3853" i="2"/>
  <c r="J3853" i="2"/>
  <c r="BI3851" i="2"/>
  <c r="BH3851" i="2"/>
  <c r="BG3851" i="2"/>
  <c r="BF3851" i="2"/>
  <c r="BE3851" i="2"/>
  <c r="T3851" i="2"/>
  <c r="R3851" i="2"/>
  <c r="P3851" i="2"/>
  <c r="BK3851" i="2"/>
  <c r="J3851" i="2"/>
  <c r="BI3849" i="2"/>
  <c r="BH3849" i="2"/>
  <c r="BG3849" i="2"/>
  <c r="BF3849" i="2"/>
  <c r="BE3849" i="2"/>
  <c r="T3849" i="2"/>
  <c r="R3849" i="2"/>
  <c r="P3849" i="2"/>
  <c r="BK3849" i="2"/>
  <c r="J3849" i="2"/>
  <c r="BI3847" i="2"/>
  <c r="BH3847" i="2"/>
  <c r="BG3847" i="2"/>
  <c r="BF3847" i="2"/>
  <c r="BE3847" i="2"/>
  <c r="T3847" i="2"/>
  <c r="R3847" i="2"/>
  <c r="P3847" i="2"/>
  <c r="BK3847" i="2"/>
  <c r="J3847" i="2"/>
  <c r="BI3845" i="2"/>
  <c r="BH3845" i="2"/>
  <c r="BG3845" i="2"/>
  <c r="BF3845" i="2"/>
  <c r="BE3845" i="2"/>
  <c r="T3845" i="2"/>
  <c r="R3845" i="2"/>
  <c r="P3845" i="2"/>
  <c r="BK3845" i="2"/>
  <c r="J3845" i="2"/>
  <c r="BI3843" i="2"/>
  <c r="BH3843" i="2"/>
  <c r="BG3843" i="2"/>
  <c r="BF3843" i="2"/>
  <c r="BE3843" i="2"/>
  <c r="T3843" i="2"/>
  <c r="R3843" i="2"/>
  <c r="P3843" i="2"/>
  <c r="BK3843" i="2"/>
  <c r="J3843" i="2"/>
  <c r="BI3841" i="2"/>
  <c r="BH3841" i="2"/>
  <c r="BG3841" i="2"/>
  <c r="BF3841" i="2"/>
  <c r="BE3841" i="2"/>
  <c r="T3841" i="2"/>
  <c r="R3841" i="2"/>
  <c r="P3841" i="2"/>
  <c r="BK3841" i="2"/>
  <c r="J3841" i="2"/>
  <c r="BI3839" i="2"/>
  <c r="BH3839" i="2"/>
  <c r="BG3839" i="2"/>
  <c r="BF3839" i="2"/>
  <c r="BE3839" i="2"/>
  <c r="T3839" i="2"/>
  <c r="R3839" i="2"/>
  <c r="P3839" i="2"/>
  <c r="BK3839" i="2"/>
  <c r="J3839" i="2"/>
  <c r="BI3837" i="2"/>
  <c r="BH3837" i="2"/>
  <c r="BG3837" i="2"/>
  <c r="BF3837" i="2"/>
  <c r="BE3837" i="2"/>
  <c r="T3837" i="2"/>
  <c r="R3837" i="2"/>
  <c r="P3837" i="2"/>
  <c r="BK3837" i="2"/>
  <c r="J3837" i="2"/>
  <c r="BI3835" i="2"/>
  <c r="BH3835" i="2"/>
  <c r="BG3835" i="2"/>
  <c r="BF3835" i="2"/>
  <c r="BE3835" i="2"/>
  <c r="T3835" i="2"/>
  <c r="R3835" i="2"/>
  <c r="P3835" i="2"/>
  <c r="BK3835" i="2"/>
  <c r="J3835" i="2"/>
  <c r="BI3833" i="2"/>
  <c r="BH3833" i="2"/>
  <c r="BG3833" i="2"/>
  <c r="BF3833" i="2"/>
  <c r="BE3833" i="2"/>
  <c r="T3833" i="2"/>
  <c r="R3833" i="2"/>
  <c r="P3833" i="2"/>
  <c r="BK3833" i="2"/>
  <c r="J3833" i="2"/>
  <c r="BI3831" i="2"/>
  <c r="BH3831" i="2"/>
  <c r="BG3831" i="2"/>
  <c r="BF3831" i="2"/>
  <c r="BE3831" i="2"/>
  <c r="T3831" i="2"/>
  <c r="R3831" i="2"/>
  <c r="P3831" i="2"/>
  <c r="BK3831" i="2"/>
  <c r="J3831" i="2"/>
  <c r="BI3825" i="2"/>
  <c r="BH3825" i="2"/>
  <c r="BG3825" i="2"/>
  <c r="BF3825" i="2"/>
  <c r="BE3825" i="2"/>
  <c r="T3825" i="2"/>
  <c r="R3825" i="2"/>
  <c r="R3824" i="2" s="1"/>
  <c r="P3825" i="2"/>
  <c r="BK3825" i="2"/>
  <c r="J3825" i="2"/>
  <c r="BI3821" i="2"/>
  <c r="BH3821" i="2"/>
  <c r="BG3821" i="2"/>
  <c r="BF3821" i="2"/>
  <c r="T3821" i="2"/>
  <c r="R3821" i="2"/>
  <c r="P3821" i="2"/>
  <c r="BK3821" i="2"/>
  <c r="J3821" i="2"/>
  <c r="BE3821" i="2" s="1"/>
  <c r="BI3819" i="2"/>
  <c r="BH3819" i="2"/>
  <c r="BG3819" i="2"/>
  <c r="BF3819" i="2"/>
  <c r="T3819" i="2"/>
  <c r="R3819" i="2"/>
  <c r="P3819" i="2"/>
  <c r="BK3819" i="2"/>
  <c r="J3819" i="2"/>
  <c r="BE3819" i="2" s="1"/>
  <c r="BI3817" i="2"/>
  <c r="BH3817" i="2"/>
  <c r="BG3817" i="2"/>
  <c r="BF3817" i="2"/>
  <c r="T3817" i="2"/>
  <c r="R3817" i="2"/>
  <c r="P3817" i="2"/>
  <c r="BK3817" i="2"/>
  <c r="J3817" i="2"/>
  <c r="BE3817" i="2" s="1"/>
  <c r="BI3815" i="2"/>
  <c r="BH3815" i="2"/>
  <c r="BG3815" i="2"/>
  <c r="BF3815" i="2"/>
  <c r="T3815" i="2"/>
  <c r="R3815" i="2"/>
  <c r="P3815" i="2"/>
  <c r="BK3815" i="2"/>
  <c r="J3815" i="2"/>
  <c r="BE3815" i="2" s="1"/>
  <c r="BI3811" i="2"/>
  <c r="BH3811" i="2"/>
  <c r="BG3811" i="2"/>
  <c r="BF3811" i="2"/>
  <c r="T3811" i="2"/>
  <c r="R3811" i="2"/>
  <c r="P3811" i="2"/>
  <c r="BK3811" i="2"/>
  <c r="J3811" i="2"/>
  <c r="BE3811" i="2" s="1"/>
  <c r="BI3809" i="2"/>
  <c r="BH3809" i="2"/>
  <c r="BG3809" i="2"/>
  <c r="BF3809" i="2"/>
  <c r="T3809" i="2"/>
  <c r="R3809" i="2"/>
  <c r="P3809" i="2"/>
  <c r="BK3809" i="2"/>
  <c r="J3809" i="2"/>
  <c r="BE3809" i="2" s="1"/>
  <c r="BI3806" i="2"/>
  <c r="BH3806" i="2"/>
  <c r="BG3806" i="2"/>
  <c r="BF3806" i="2"/>
  <c r="T3806" i="2"/>
  <c r="R3806" i="2"/>
  <c r="P3806" i="2"/>
  <c r="BK3806" i="2"/>
  <c r="J3806" i="2"/>
  <c r="BE3806" i="2" s="1"/>
  <c r="BI3804" i="2"/>
  <c r="BH3804" i="2"/>
  <c r="BG3804" i="2"/>
  <c r="BF3804" i="2"/>
  <c r="T3804" i="2"/>
  <c r="R3804" i="2"/>
  <c r="P3804" i="2"/>
  <c r="BK3804" i="2"/>
  <c r="J3804" i="2"/>
  <c r="BE3804" i="2" s="1"/>
  <c r="BI3802" i="2"/>
  <c r="BH3802" i="2"/>
  <c r="BG3802" i="2"/>
  <c r="BF3802" i="2"/>
  <c r="T3802" i="2"/>
  <c r="R3802" i="2"/>
  <c r="P3802" i="2"/>
  <c r="BK3802" i="2"/>
  <c r="J3802" i="2"/>
  <c r="BE3802" i="2" s="1"/>
  <c r="BI3800" i="2"/>
  <c r="BH3800" i="2"/>
  <c r="BG3800" i="2"/>
  <c r="BF3800" i="2"/>
  <c r="T3800" i="2"/>
  <c r="R3800" i="2"/>
  <c r="P3800" i="2"/>
  <c r="BK3800" i="2"/>
  <c r="J3800" i="2"/>
  <c r="BE3800" i="2" s="1"/>
  <c r="BI3798" i="2"/>
  <c r="BH3798" i="2"/>
  <c r="BG3798" i="2"/>
  <c r="BF3798" i="2"/>
  <c r="T3798" i="2"/>
  <c r="R3798" i="2"/>
  <c r="P3798" i="2"/>
  <c r="BK3798" i="2"/>
  <c r="J3798" i="2"/>
  <c r="BE3798" i="2" s="1"/>
  <c r="BI3796" i="2"/>
  <c r="BH3796" i="2"/>
  <c r="BG3796" i="2"/>
  <c r="BF3796" i="2"/>
  <c r="T3796" i="2"/>
  <c r="R3796" i="2"/>
  <c r="P3796" i="2"/>
  <c r="BK3796" i="2"/>
  <c r="J3796" i="2"/>
  <c r="BE3796" i="2" s="1"/>
  <c r="BI3794" i="2"/>
  <c r="BH3794" i="2"/>
  <c r="BG3794" i="2"/>
  <c r="BF3794" i="2"/>
  <c r="T3794" i="2"/>
  <c r="R3794" i="2"/>
  <c r="P3794" i="2"/>
  <c r="BK3794" i="2"/>
  <c r="J3794" i="2"/>
  <c r="BE3794" i="2" s="1"/>
  <c r="BI3792" i="2"/>
  <c r="BH3792" i="2"/>
  <c r="BG3792" i="2"/>
  <c r="BF3792" i="2"/>
  <c r="T3792" i="2"/>
  <c r="R3792" i="2"/>
  <c r="P3792" i="2"/>
  <c r="BK3792" i="2"/>
  <c r="J3792" i="2"/>
  <c r="BE3792" i="2" s="1"/>
  <c r="BI3790" i="2"/>
  <c r="BH3790" i="2"/>
  <c r="BG3790" i="2"/>
  <c r="BF3790" i="2"/>
  <c r="T3790" i="2"/>
  <c r="R3790" i="2"/>
  <c r="P3790" i="2"/>
  <c r="BK3790" i="2"/>
  <c r="J3790" i="2"/>
  <c r="BE3790" i="2" s="1"/>
  <c r="BI3788" i="2"/>
  <c r="BH3788" i="2"/>
  <c r="BG3788" i="2"/>
  <c r="BF3788" i="2"/>
  <c r="T3788" i="2"/>
  <c r="R3788" i="2"/>
  <c r="P3788" i="2"/>
  <c r="BK3788" i="2"/>
  <c r="J3788" i="2"/>
  <c r="BE3788" i="2" s="1"/>
  <c r="BI3786" i="2"/>
  <c r="BH3786" i="2"/>
  <c r="BG3786" i="2"/>
  <c r="BF3786" i="2"/>
  <c r="T3786" i="2"/>
  <c r="R3786" i="2"/>
  <c r="P3786" i="2"/>
  <c r="BK3786" i="2"/>
  <c r="J3786" i="2"/>
  <c r="BE3786" i="2" s="1"/>
  <c r="BI3784" i="2"/>
  <c r="BH3784" i="2"/>
  <c r="BG3784" i="2"/>
  <c r="BF3784" i="2"/>
  <c r="T3784" i="2"/>
  <c r="R3784" i="2"/>
  <c r="P3784" i="2"/>
  <c r="BK3784" i="2"/>
  <c r="J3784" i="2"/>
  <c r="BE3784" i="2" s="1"/>
  <c r="BI3782" i="2"/>
  <c r="BH3782" i="2"/>
  <c r="BG3782" i="2"/>
  <c r="BF3782" i="2"/>
  <c r="T3782" i="2"/>
  <c r="R3782" i="2"/>
  <c r="P3782" i="2"/>
  <c r="BK3782" i="2"/>
  <c r="J3782" i="2"/>
  <c r="BE3782" i="2" s="1"/>
  <c r="BI3780" i="2"/>
  <c r="BH3780" i="2"/>
  <c r="BG3780" i="2"/>
  <c r="BF3780" i="2"/>
  <c r="T3780" i="2"/>
  <c r="R3780" i="2"/>
  <c r="P3780" i="2"/>
  <c r="BK3780" i="2"/>
  <c r="J3780" i="2"/>
  <c r="BE3780" i="2" s="1"/>
  <c r="BI3778" i="2"/>
  <c r="BH3778" i="2"/>
  <c r="BG3778" i="2"/>
  <c r="BF3778" i="2"/>
  <c r="T3778" i="2"/>
  <c r="R3778" i="2"/>
  <c r="P3778" i="2"/>
  <c r="BK3778" i="2"/>
  <c r="J3778" i="2"/>
  <c r="BE3778" i="2" s="1"/>
  <c r="BI3776" i="2"/>
  <c r="BH3776" i="2"/>
  <c r="BG3776" i="2"/>
  <c r="BF3776" i="2"/>
  <c r="T3776" i="2"/>
  <c r="R3776" i="2"/>
  <c r="P3776" i="2"/>
  <c r="BK3776" i="2"/>
  <c r="J3776" i="2"/>
  <c r="BE3776" i="2" s="1"/>
  <c r="BI3774" i="2"/>
  <c r="BH3774" i="2"/>
  <c r="BG3774" i="2"/>
  <c r="BF3774" i="2"/>
  <c r="T3774" i="2"/>
  <c r="R3774" i="2"/>
  <c r="P3774" i="2"/>
  <c r="BK3774" i="2"/>
  <c r="J3774" i="2"/>
  <c r="BE3774" i="2" s="1"/>
  <c r="BI3772" i="2"/>
  <c r="BH3772" i="2"/>
  <c r="BG3772" i="2"/>
  <c r="BF3772" i="2"/>
  <c r="T3772" i="2"/>
  <c r="R3772" i="2"/>
  <c r="P3772" i="2"/>
  <c r="BK3772" i="2"/>
  <c r="J3772" i="2"/>
  <c r="BE3772" i="2" s="1"/>
  <c r="BI3770" i="2"/>
  <c r="BH3770" i="2"/>
  <c r="BG3770" i="2"/>
  <c r="BF3770" i="2"/>
  <c r="T3770" i="2"/>
  <c r="R3770" i="2"/>
  <c r="P3770" i="2"/>
  <c r="BK3770" i="2"/>
  <c r="J3770" i="2"/>
  <c r="BE3770" i="2" s="1"/>
  <c r="BI3768" i="2"/>
  <c r="BH3768" i="2"/>
  <c r="BG3768" i="2"/>
  <c r="BF3768" i="2"/>
  <c r="T3768" i="2"/>
  <c r="R3768" i="2"/>
  <c r="P3768" i="2"/>
  <c r="BK3768" i="2"/>
  <c r="J3768" i="2"/>
  <c r="BE3768" i="2" s="1"/>
  <c r="BI3766" i="2"/>
  <c r="BH3766" i="2"/>
  <c r="BG3766" i="2"/>
  <c r="BF3766" i="2"/>
  <c r="T3766" i="2"/>
  <c r="R3766" i="2"/>
  <c r="P3766" i="2"/>
  <c r="BK3766" i="2"/>
  <c r="J3766" i="2"/>
  <c r="BE3766" i="2" s="1"/>
  <c r="BI3764" i="2"/>
  <c r="BH3764" i="2"/>
  <c r="BG3764" i="2"/>
  <c r="BF3764" i="2"/>
  <c r="T3764" i="2"/>
  <c r="R3764" i="2"/>
  <c r="P3764" i="2"/>
  <c r="BK3764" i="2"/>
  <c r="J3764" i="2"/>
  <c r="BE3764" i="2" s="1"/>
  <c r="BI3762" i="2"/>
  <c r="BH3762" i="2"/>
  <c r="BG3762" i="2"/>
  <c r="BF3762" i="2"/>
  <c r="T3762" i="2"/>
  <c r="R3762" i="2"/>
  <c r="P3762" i="2"/>
  <c r="BK3762" i="2"/>
  <c r="J3762" i="2"/>
  <c r="BE3762" i="2" s="1"/>
  <c r="BI3760" i="2"/>
  <c r="BH3760" i="2"/>
  <c r="BG3760" i="2"/>
  <c r="BF3760" i="2"/>
  <c r="T3760" i="2"/>
  <c r="R3760" i="2"/>
  <c r="P3760" i="2"/>
  <c r="BK3760" i="2"/>
  <c r="J3760" i="2"/>
  <c r="BE3760" i="2" s="1"/>
  <c r="BI3758" i="2"/>
  <c r="BH3758" i="2"/>
  <c r="BG3758" i="2"/>
  <c r="BF3758" i="2"/>
  <c r="T3758" i="2"/>
  <c r="R3758" i="2"/>
  <c r="P3758" i="2"/>
  <c r="BK3758" i="2"/>
  <c r="J3758" i="2"/>
  <c r="BE3758" i="2" s="1"/>
  <c r="BI3755" i="2"/>
  <c r="BH3755" i="2"/>
  <c r="BG3755" i="2"/>
  <c r="BF3755" i="2"/>
  <c r="T3755" i="2"/>
  <c r="R3755" i="2"/>
  <c r="P3755" i="2"/>
  <c r="BK3755" i="2"/>
  <c r="J3755" i="2"/>
  <c r="BE3755" i="2" s="1"/>
  <c r="BI3753" i="2"/>
  <c r="BH3753" i="2"/>
  <c r="BG3753" i="2"/>
  <c r="BF3753" i="2"/>
  <c r="T3753" i="2"/>
  <c r="R3753" i="2"/>
  <c r="P3753" i="2"/>
  <c r="BK3753" i="2"/>
  <c r="J3753" i="2"/>
  <c r="BE3753" i="2" s="1"/>
  <c r="BI3751" i="2"/>
  <c r="BH3751" i="2"/>
  <c r="BG3751" i="2"/>
  <c r="BF3751" i="2"/>
  <c r="T3751" i="2"/>
  <c r="R3751" i="2"/>
  <c r="P3751" i="2"/>
  <c r="BK3751" i="2"/>
  <c r="J3751" i="2"/>
  <c r="BE3751" i="2" s="1"/>
  <c r="BI3749" i="2"/>
  <c r="BH3749" i="2"/>
  <c r="BG3749" i="2"/>
  <c r="BF3749" i="2"/>
  <c r="T3749" i="2"/>
  <c r="R3749" i="2"/>
  <c r="P3749" i="2"/>
  <c r="BK3749" i="2"/>
  <c r="J3749" i="2"/>
  <c r="BE3749" i="2" s="1"/>
  <c r="BI3747" i="2"/>
  <c r="BH3747" i="2"/>
  <c r="BG3747" i="2"/>
  <c r="BF3747" i="2"/>
  <c r="T3747" i="2"/>
  <c r="R3747" i="2"/>
  <c r="P3747" i="2"/>
  <c r="BK3747" i="2"/>
  <c r="J3747" i="2"/>
  <c r="BE3747" i="2" s="1"/>
  <c r="BI3745" i="2"/>
  <c r="BH3745" i="2"/>
  <c r="BG3745" i="2"/>
  <c r="BF3745" i="2"/>
  <c r="T3745" i="2"/>
  <c r="R3745" i="2"/>
  <c r="P3745" i="2"/>
  <c r="BK3745" i="2"/>
  <c r="J3745" i="2"/>
  <c r="BE3745" i="2" s="1"/>
  <c r="BI3743" i="2"/>
  <c r="BH3743" i="2"/>
  <c r="BG3743" i="2"/>
  <c r="BF3743" i="2"/>
  <c r="T3743" i="2"/>
  <c r="R3743" i="2"/>
  <c r="P3743" i="2"/>
  <c r="BK3743" i="2"/>
  <c r="J3743" i="2"/>
  <c r="BE3743" i="2" s="1"/>
  <c r="BI3741" i="2"/>
  <c r="BH3741" i="2"/>
  <c r="BG3741" i="2"/>
  <c r="BF3741" i="2"/>
  <c r="T3741" i="2"/>
  <c r="R3741" i="2"/>
  <c r="P3741" i="2"/>
  <c r="BK3741" i="2"/>
  <c r="J3741" i="2"/>
  <c r="BE3741" i="2" s="1"/>
  <c r="BI3739" i="2"/>
  <c r="BH3739" i="2"/>
  <c r="BG3739" i="2"/>
  <c r="BF3739" i="2"/>
  <c r="T3739" i="2"/>
  <c r="R3739" i="2"/>
  <c r="P3739" i="2"/>
  <c r="BK3739" i="2"/>
  <c r="J3739" i="2"/>
  <c r="BE3739" i="2" s="1"/>
  <c r="BI3737" i="2"/>
  <c r="BH3737" i="2"/>
  <c r="BG3737" i="2"/>
  <c r="BF3737" i="2"/>
  <c r="T3737" i="2"/>
  <c r="R3737" i="2"/>
  <c r="P3737" i="2"/>
  <c r="BK3737" i="2"/>
  <c r="J3737" i="2"/>
  <c r="BE3737" i="2" s="1"/>
  <c r="BI3735" i="2"/>
  <c r="BH3735" i="2"/>
  <c r="BG3735" i="2"/>
  <c r="BF3735" i="2"/>
  <c r="T3735" i="2"/>
  <c r="R3735" i="2"/>
  <c r="P3735" i="2"/>
  <c r="BK3735" i="2"/>
  <c r="J3735" i="2"/>
  <c r="BE3735" i="2" s="1"/>
  <c r="BI3733" i="2"/>
  <c r="BH3733" i="2"/>
  <c r="BG3733" i="2"/>
  <c r="BF3733" i="2"/>
  <c r="T3733" i="2"/>
  <c r="R3733" i="2"/>
  <c r="P3733" i="2"/>
  <c r="BK3733" i="2"/>
  <c r="J3733" i="2"/>
  <c r="BE3733" i="2" s="1"/>
  <c r="BI3731" i="2"/>
  <c r="BH3731" i="2"/>
  <c r="BG3731" i="2"/>
  <c r="BF3731" i="2"/>
  <c r="T3731" i="2"/>
  <c r="R3731" i="2"/>
  <c r="P3731" i="2"/>
  <c r="BK3731" i="2"/>
  <c r="J3731" i="2"/>
  <c r="BE3731" i="2" s="1"/>
  <c r="BI3729" i="2"/>
  <c r="BH3729" i="2"/>
  <c r="BG3729" i="2"/>
  <c r="BF3729" i="2"/>
  <c r="T3729" i="2"/>
  <c r="R3729" i="2"/>
  <c r="P3729" i="2"/>
  <c r="BK3729" i="2"/>
  <c r="J3729" i="2"/>
  <c r="BE3729" i="2" s="1"/>
  <c r="BI3727" i="2"/>
  <c r="BH3727" i="2"/>
  <c r="BG3727" i="2"/>
  <c r="BF3727" i="2"/>
  <c r="T3727" i="2"/>
  <c r="R3727" i="2"/>
  <c r="P3727" i="2"/>
  <c r="BK3727" i="2"/>
  <c r="J3727" i="2"/>
  <c r="BE3727" i="2" s="1"/>
  <c r="BI3725" i="2"/>
  <c r="BH3725" i="2"/>
  <c r="BG3725" i="2"/>
  <c r="BF3725" i="2"/>
  <c r="T3725" i="2"/>
  <c r="R3725" i="2"/>
  <c r="P3725" i="2"/>
  <c r="BK3725" i="2"/>
  <c r="J3725" i="2"/>
  <c r="BE3725" i="2" s="1"/>
  <c r="BI3723" i="2"/>
  <c r="BH3723" i="2"/>
  <c r="BG3723" i="2"/>
  <c r="BF3723" i="2"/>
  <c r="T3723" i="2"/>
  <c r="R3723" i="2"/>
  <c r="P3723" i="2"/>
  <c r="BK3723" i="2"/>
  <c r="J3723" i="2"/>
  <c r="BE3723" i="2" s="1"/>
  <c r="BI3721" i="2"/>
  <c r="BH3721" i="2"/>
  <c r="BG3721" i="2"/>
  <c r="BF3721" i="2"/>
  <c r="T3721" i="2"/>
  <c r="R3721" i="2"/>
  <c r="P3721" i="2"/>
  <c r="BK3721" i="2"/>
  <c r="J3721" i="2"/>
  <c r="BE3721" i="2" s="1"/>
  <c r="BI3719" i="2"/>
  <c r="BH3719" i="2"/>
  <c r="BG3719" i="2"/>
  <c r="BF3719" i="2"/>
  <c r="T3719" i="2"/>
  <c r="R3719" i="2"/>
  <c r="P3719" i="2"/>
  <c r="BK3719" i="2"/>
  <c r="J3719" i="2"/>
  <c r="BE3719" i="2" s="1"/>
  <c r="BI3717" i="2"/>
  <c r="BH3717" i="2"/>
  <c r="BG3717" i="2"/>
  <c r="BF3717" i="2"/>
  <c r="T3717" i="2"/>
  <c r="R3717" i="2"/>
  <c r="P3717" i="2"/>
  <c r="BK3717" i="2"/>
  <c r="J3717" i="2"/>
  <c r="BE3717" i="2" s="1"/>
  <c r="BI3713" i="2"/>
  <c r="BH3713" i="2"/>
  <c r="BG3713" i="2"/>
  <c r="BF3713" i="2"/>
  <c r="T3713" i="2"/>
  <c r="R3713" i="2"/>
  <c r="P3713" i="2"/>
  <c r="BK3713" i="2"/>
  <c r="J3713" i="2"/>
  <c r="BE3713" i="2" s="1"/>
  <c r="BI3711" i="2"/>
  <c r="BH3711" i="2"/>
  <c r="BG3711" i="2"/>
  <c r="BF3711" i="2"/>
  <c r="T3711" i="2"/>
  <c r="R3711" i="2"/>
  <c r="P3711" i="2"/>
  <c r="BK3711" i="2"/>
  <c r="J3711" i="2"/>
  <c r="BE3711" i="2" s="1"/>
  <c r="BI3708" i="2"/>
  <c r="BH3708" i="2"/>
  <c r="BG3708" i="2"/>
  <c r="BF3708" i="2"/>
  <c r="T3708" i="2"/>
  <c r="R3708" i="2"/>
  <c r="P3708" i="2"/>
  <c r="BK3708" i="2"/>
  <c r="J3708" i="2"/>
  <c r="BE3708" i="2" s="1"/>
  <c r="BI3706" i="2"/>
  <c r="BH3706" i="2"/>
  <c r="BG3706" i="2"/>
  <c r="BF3706" i="2"/>
  <c r="T3706" i="2"/>
  <c r="R3706" i="2"/>
  <c r="P3706" i="2"/>
  <c r="BK3706" i="2"/>
  <c r="J3706" i="2"/>
  <c r="BE3706" i="2" s="1"/>
  <c r="BI3704" i="2"/>
  <c r="BH3704" i="2"/>
  <c r="BG3704" i="2"/>
  <c r="BF3704" i="2"/>
  <c r="T3704" i="2"/>
  <c r="R3704" i="2"/>
  <c r="P3704" i="2"/>
  <c r="BK3704" i="2"/>
  <c r="J3704" i="2"/>
  <c r="BE3704" i="2" s="1"/>
  <c r="BI3702" i="2"/>
  <c r="BH3702" i="2"/>
  <c r="BG3702" i="2"/>
  <c r="BF3702" i="2"/>
  <c r="T3702" i="2"/>
  <c r="R3702" i="2"/>
  <c r="P3702" i="2"/>
  <c r="BK3702" i="2"/>
  <c r="J3702" i="2"/>
  <c r="BE3702" i="2" s="1"/>
  <c r="BI3700" i="2"/>
  <c r="BH3700" i="2"/>
  <c r="BG3700" i="2"/>
  <c r="BF3700" i="2"/>
  <c r="T3700" i="2"/>
  <c r="R3700" i="2"/>
  <c r="P3700" i="2"/>
  <c r="BK3700" i="2"/>
  <c r="J3700" i="2"/>
  <c r="BE3700" i="2" s="1"/>
  <c r="BI3698" i="2"/>
  <c r="BH3698" i="2"/>
  <c r="BG3698" i="2"/>
  <c r="BF3698" i="2"/>
  <c r="T3698" i="2"/>
  <c r="R3698" i="2"/>
  <c r="P3698" i="2"/>
  <c r="BK3698" i="2"/>
  <c r="J3698" i="2"/>
  <c r="BE3698" i="2" s="1"/>
  <c r="BI3696" i="2"/>
  <c r="BH3696" i="2"/>
  <c r="BG3696" i="2"/>
  <c r="BF3696" i="2"/>
  <c r="T3696" i="2"/>
  <c r="R3696" i="2"/>
  <c r="P3696" i="2"/>
  <c r="BK3696" i="2"/>
  <c r="J3696" i="2"/>
  <c r="BE3696" i="2" s="1"/>
  <c r="BI3690" i="2"/>
  <c r="BH3690" i="2"/>
  <c r="BG3690" i="2"/>
  <c r="BF3690" i="2"/>
  <c r="T3690" i="2"/>
  <c r="R3690" i="2"/>
  <c r="P3690" i="2"/>
  <c r="BK3690" i="2"/>
  <c r="J3690" i="2"/>
  <c r="BE3690" i="2" s="1"/>
  <c r="BI3688" i="2"/>
  <c r="BH3688" i="2"/>
  <c r="BG3688" i="2"/>
  <c r="BF3688" i="2"/>
  <c r="T3688" i="2"/>
  <c r="R3688" i="2"/>
  <c r="P3688" i="2"/>
  <c r="BK3688" i="2"/>
  <c r="J3688" i="2"/>
  <c r="BE3688" i="2" s="1"/>
  <c r="BI3686" i="2"/>
  <c r="BH3686" i="2"/>
  <c r="BG3686" i="2"/>
  <c r="BF3686" i="2"/>
  <c r="T3686" i="2"/>
  <c r="R3686" i="2"/>
  <c r="P3686" i="2"/>
  <c r="BK3686" i="2"/>
  <c r="J3686" i="2"/>
  <c r="BE3686" i="2" s="1"/>
  <c r="BI3684" i="2"/>
  <c r="BH3684" i="2"/>
  <c r="BG3684" i="2"/>
  <c r="BF3684" i="2"/>
  <c r="T3684" i="2"/>
  <c r="R3684" i="2"/>
  <c r="P3684" i="2"/>
  <c r="BK3684" i="2"/>
  <c r="J3684" i="2"/>
  <c r="BE3684" i="2" s="1"/>
  <c r="BI3682" i="2"/>
  <c r="BH3682" i="2"/>
  <c r="BG3682" i="2"/>
  <c r="BF3682" i="2"/>
  <c r="T3682" i="2"/>
  <c r="R3682" i="2"/>
  <c r="P3682" i="2"/>
  <c r="BK3682" i="2"/>
  <c r="J3682" i="2"/>
  <c r="BE3682" i="2" s="1"/>
  <c r="BI3680" i="2"/>
  <c r="BH3680" i="2"/>
  <c r="BG3680" i="2"/>
  <c r="BF3680" i="2"/>
  <c r="T3680" i="2"/>
  <c r="R3680" i="2"/>
  <c r="P3680" i="2"/>
  <c r="BK3680" i="2"/>
  <c r="J3680" i="2"/>
  <c r="BE3680" i="2" s="1"/>
  <c r="BI3678" i="2"/>
  <c r="BH3678" i="2"/>
  <c r="BG3678" i="2"/>
  <c r="BF3678" i="2"/>
  <c r="T3678" i="2"/>
  <c r="R3678" i="2"/>
  <c r="P3678" i="2"/>
  <c r="BK3678" i="2"/>
  <c r="J3678" i="2"/>
  <c r="BE3678" i="2" s="1"/>
  <c r="BI3676" i="2"/>
  <c r="BH3676" i="2"/>
  <c r="BG3676" i="2"/>
  <c r="BF3676" i="2"/>
  <c r="T3676" i="2"/>
  <c r="R3676" i="2"/>
  <c r="P3676" i="2"/>
  <c r="BK3676" i="2"/>
  <c r="J3676" i="2"/>
  <c r="BE3676" i="2" s="1"/>
  <c r="BI3674" i="2"/>
  <c r="BH3674" i="2"/>
  <c r="BG3674" i="2"/>
  <c r="BF3674" i="2"/>
  <c r="T3674" i="2"/>
  <c r="R3674" i="2"/>
  <c r="P3674" i="2"/>
  <c r="BK3674" i="2"/>
  <c r="J3674" i="2"/>
  <c r="BE3674" i="2" s="1"/>
  <c r="BI3672" i="2"/>
  <c r="BH3672" i="2"/>
  <c r="BG3672" i="2"/>
  <c r="BF3672" i="2"/>
  <c r="T3672" i="2"/>
  <c r="R3672" i="2"/>
  <c r="P3672" i="2"/>
  <c r="BK3672" i="2"/>
  <c r="J3672" i="2"/>
  <c r="BE3672" i="2" s="1"/>
  <c r="BI3670" i="2"/>
  <c r="BH3670" i="2"/>
  <c r="BG3670" i="2"/>
  <c r="BF3670" i="2"/>
  <c r="T3670" i="2"/>
  <c r="R3670" i="2"/>
  <c r="P3670" i="2"/>
  <c r="BK3670" i="2"/>
  <c r="J3670" i="2"/>
  <c r="BE3670" i="2" s="1"/>
  <c r="BI3664" i="2"/>
  <c r="BH3664" i="2"/>
  <c r="BG3664" i="2"/>
  <c r="BF3664" i="2"/>
  <c r="T3664" i="2"/>
  <c r="R3664" i="2"/>
  <c r="P3664" i="2"/>
  <c r="BK3664" i="2"/>
  <c r="J3664" i="2"/>
  <c r="BE3664" i="2" s="1"/>
  <c r="BI3662" i="2"/>
  <c r="BH3662" i="2"/>
  <c r="BG3662" i="2"/>
  <c r="BF3662" i="2"/>
  <c r="T3662" i="2"/>
  <c r="R3662" i="2"/>
  <c r="P3662" i="2"/>
  <c r="BK3662" i="2"/>
  <c r="J3662" i="2"/>
  <c r="BE3662" i="2" s="1"/>
  <c r="BI3660" i="2"/>
  <c r="BH3660" i="2"/>
  <c r="BG3660" i="2"/>
  <c r="BF3660" i="2"/>
  <c r="T3660" i="2"/>
  <c r="R3660" i="2"/>
  <c r="P3660" i="2"/>
  <c r="BK3660" i="2"/>
  <c r="J3660" i="2"/>
  <c r="BE3660" i="2" s="1"/>
  <c r="BI3658" i="2"/>
  <c r="BH3658" i="2"/>
  <c r="BG3658" i="2"/>
  <c r="BF3658" i="2"/>
  <c r="T3658" i="2"/>
  <c r="R3658" i="2"/>
  <c r="P3658" i="2"/>
  <c r="BK3658" i="2"/>
  <c r="J3658" i="2"/>
  <c r="BE3658" i="2" s="1"/>
  <c r="BI3656" i="2"/>
  <c r="BH3656" i="2"/>
  <c r="BG3656" i="2"/>
  <c r="BF3656" i="2"/>
  <c r="T3656" i="2"/>
  <c r="R3656" i="2"/>
  <c r="P3656" i="2"/>
  <c r="BK3656" i="2"/>
  <c r="J3656" i="2"/>
  <c r="BE3656" i="2" s="1"/>
  <c r="BI3654" i="2"/>
  <c r="BH3654" i="2"/>
  <c r="BG3654" i="2"/>
  <c r="BF3654" i="2"/>
  <c r="T3654" i="2"/>
  <c r="R3654" i="2"/>
  <c r="P3654" i="2"/>
  <c r="BK3654" i="2"/>
  <c r="J3654" i="2"/>
  <c r="BE3654" i="2" s="1"/>
  <c r="BI3652" i="2"/>
  <c r="BH3652" i="2"/>
  <c r="BG3652" i="2"/>
  <c r="BF3652" i="2"/>
  <c r="T3652" i="2"/>
  <c r="R3652" i="2"/>
  <c r="P3652" i="2"/>
  <c r="BK3652" i="2"/>
  <c r="J3652" i="2"/>
  <c r="BE3652" i="2" s="1"/>
  <c r="BI3650" i="2"/>
  <c r="BH3650" i="2"/>
  <c r="BG3650" i="2"/>
  <c r="BF3650" i="2"/>
  <c r="T3650" i="2"/>
  <c r="R3650" i="2"/>
  <c r="P3650" i="2"/>
  <c r="BK3650" i="2"/>
  <c r="J3650" i="2"/>
  <c r="BE3650" i="2" s="1"/>
  <c r="BI3644" i="2"/>
  <c r="BH3644" i="2"/>
  <c r="BG3644" i="2"/>
  <c r="BF3644" i="2"/>
  <c r="T3644" i="2"/>
  <c r="R3644" i="2"/>
  <c r="P3644" i="2"/>
  <c r="BK3644" i="2"/>
  <c r="J3644" i="2"/>
  <c r="BE3644" i="2" s="1"/>
  <c r="BI3642" i="2"/>
  <c r="BH3642" i="2"/>
  <c r="BG3642" i="2"/>
  <c r="BF3642" i="2"/>
  <c r="T3642" i="2"/>
  <c r="R3642" i="2"/>
  <c r="P3642" i="2"/>
  <c r="BK3642" i="2"/>
  <c r="J3642" i="2"/>
  <c r="BE3642" i="2" s="1"/>
  <c r="BI3640" i="2"/>
  <c r="BH3640" i="2"/>
  <c r="BG3640" i="2"/>
  <c r="BF3640" i="2"/>
  <c r="T3640" i="2"/>
  <c r="R3640" i="2"/>
  <c r="P3640" i="2"/>
  <c r="BK3640" i="2"/>
  <c r="J3640" i="2"/>
  <c r="BE3640" i="2" s="1"/>
  <c r="BI3638" i="2"/>
  <c r="BH3638" i="2"/>
  <c r="BG3638" i="2"/>
  <c r="BF3638" i="2"/>
  <c r="T3638" i="2"/>
  <c r="R3638" i="2"/>
  <c r="P3638" i="2"/>
  <c r="BK3638" i="2"/>
  <c r="J3638" i="2"/>
  <c r="BE3638" i="2" s="1"/>
  <c r="BI3636" i="2"/>
  <c r="BH3636" i="2"/>
  <c r="BG3636" i="2"/>
  <c r="BF3636" i="2"/>
  <c r="T3636" i="2"/>
  <c r="R3636" i="2"/>
  <c r="P3636" i="2"/>
  <c r="BK3636" i="2"/>
  <c r="J3636" i="2"/>
  <c r="BE3636" i="2" s="1"/>
  <c r="BI3634" i="2"/>
  <c r="BH3634" i="2"/>
  <c r="BG3634" i="2"/>
  <c r="BF3634" i="2"/>
  <c r="T3634" i="2"/>
  <c r="R3634" i="2"/>
  <c r="P3634" i="2"/>
  <c r="BK3634" i="2"/>
  <c r="J3634" i="2"/>
  <c r="BE3634" i="2" s="1"/>
  <c r="BI3632" i="2"/>
  <c r="BH3632" i="2"/>
  <c r="BG3632" i="2"/>
  <c r="BF3632" i="2"/>
  <c r="T3632" i="2"/>
  <c r="R3632" i="2"/>
  <c r="P3632" i="2"/>
  <c r="BK3632" i="2"/>
  <c r="J3632" i="2"/>
  <c r="BE3632" i="2" s="1"/>
  <c r="BI3630" i="2"/>
  <c r="BH3630" i="2"/>
  <c r="BG3630" i="2"/>
  <c r="BF3630" i="2"/>
  <c r="T3630" i="2"/>
  <c r="R3630" i="2"/>
  <c r="P3630" i="2"/>
  <c r="BK3630" i="2"/>
  <c r="J3630" i="2"/>
  <c r="BE3630" i="2" s="1"/>
  <c r="BI3624" i="2"/>
  <c r="BH3624" i="2"/>
  <c r="BG3624" i="2"/>
  <c r="BF3624" i="2"/>
  <c r="T3624" i="2"/>
  <c r="R3624" i="2"/>
  <c r="P3624" i="2"/>
  <c r="BK3624" i="2"/>
  <c r="J3624" i="2"/>
  <c r="BE3624" i="2" s="1"/>
  <c r="BI3622" i="2"/>
  <c r="BH3622" i="2"/>
  <c r="BG3622" i="2"/>
  <c r="BF3622" i="2"/>
  <c r="T3622" i="2"/>
  <c r="R3622" i="2"/>
  <c r="P3622" i="2"/>
  <c r="BK3622" i="2"/>
  <c r="J3622" i="2"/>
  <c r="BE3622" i="2" s="1"/>
  <c r="BI3620" i="2"/>
  <c r="BH3620" i="2"/>
  <c r="BG3620" i="2"/>
  <c r="BF3620" i="2"/>
  <c r="T3620" i="2"/>
  <c r="R3620" i="2"/>
  <c r="P3620" i="2"/>
  <c r="BK3620" i="2"/>
  <c r="J3620" i="2"/>
  <c r="BE3620" i="2" s="1"/>
  <c r="BI3614" i="2"/>
  <c r="BH3614" i="2"/>
  <c r="BG3614" i="2"/>
  <c r="BF3614" i="2"/>
  <c r="T3614" i="2"/>
  <c r="R3614" i="2"/>
  <c r="P3614" i="2"/>
  <c r="BK3614" i="2"/>
  <c r="J3614" i="2"/>
  <c r="BE3614" i="2" s="1"/>
  <c r="BI3612" i="2"/>
  <c r="BH3612" i="2"/>
  <c r="BG3612" i="2"/>
  <c r="BF3612" i="2"/>
  <c r="T3612" i="2"/>
  <c r="R3612" i="2"/>
  <c r="P3612" i="2"/>
  <c r="BK3612" i="2"/>
  <c r="J3612" i="2"/>
  <c r="BE3612" i="2" s="1"/>
  <c r="BI3610" i="2"/>
  <c r="BH3610" i="2"/>
  <c r="BG3610" i="2"/>
  <c r="BF3610" i="2"/>
  <c r="T3610" i="2"/>
  <c r="R3610" i="2"/>
  <c r="P3610" i="2"/>
  <c r="BK3610" i="2"/>
  <c r="J3610" i="2"/>
  <c r="BE3610" i="2" s="1"/>
  <c r="BI3608" i="2"/>
  <c r="BH3608" i="2"/>
  <c r="BG3608" i="2"/>
  <c r="BF3608" i="2"/>
  <c r="T3608" i="2"/>
  <c r="R3608" i="2"/>
  <c r="P3608" i="2"/>
  <c r="BK3608" i="2"/>
  <c r="J3608" i="2"/>
  <c r="BE3608" i="2" s="1"/>
  <c r="BI3606" i="2"/>
  <c r="BH3606" i="2"/>
  <c r="BG3606" i="2"/>
  <c r="BF3606" i="2"/>
  <c r="T3606" i="2"/>
  <c r="R3606" i="2"/>
  <c r="P3606" i="2"/>
  <c r="BK3606" i="2"/>
  <c r="J3606" i="2"/>
  <c r="BE3606" i="2" s="1"/>
  <c r="BI3604" i="2"/>
  <c r="BH3604" i="2"/>
  <c r="BG3604" i="2"/>
  <c r="BF3604" i="2"/>
  <c r="T3604" i="2"/>
  <c r="R3604" i="2"/>
  <c r="P3604" i="2"/>
  <c r="BK3604" i="2"/>
  <c r="J3604" i="2"/>
  <c r="BE3604" i="2" s="1"/>
  <c r="BI3602" i="2"/>
  <c r="BH3602" i="2"/>
  <c r="BG3602" i="2"/>
  <c r="BF3602" i="2"/>
  <c r="T3602" i="2"/>
  <c r="R3602" i="2"/>
  <c r="P3602" i="2"/>
  <c r="BK3602" i="2"/>
  <c r="J3602" i="2"/>
  <c r="BE3602" i="2" s="1"/>
  <c r="BI3600" i="2"/>
  <c r="BH3600" i="2"/>
  <c r="BG3600" i="2"/>
  <c r="BF3600" i="2"/>
  <c r="T3600" i="2"/>
  <c r="R3600" i="2"/>
  <c r="P3600" i="2"/>
  <c r="BK3600" i="2"/>
  <c r="J3600" i="2"/>
  <c r="BE3600" i="2" s="1"/>
  <c r="BI3598" i="2"/>
  <c r="BH3598" i="2"/>
  <c r="BG3598" i="2"/>
  <c r="BF3598" i="2"/>
  <c r="T3598" i="2"/>
  <c r="R3598" i="2"/>
  <c r="P3598" i="2"/>
  <c r="BK3598" i="2"/>
  <c r="J3598" i="2"/>
  <c r="BE3598" i="2" s="1"/>
  <c r="BI3596" i="2"/>
  <c r="BH3596" i="2"/>
  <c r="BG3596" i="2"/>
  <c r="BF3596" i="2"/>
  <c r="T3596" i="2"/>
  <c r="R3596" i="2"/>
  <c r="P3596" i="2"/>
  <c r="BK3596" i="2"/>
  <c r="J3596" i="2"/>
  <c r="BE3596" i="2" s="1"/>
  <c r="BI3594" i="2"/>
  <c r="BH3594" i="2"/>
  <c r="BG3594" i="2"/>
  <c r="BF3594" i="2"/>
  <c r="T3594" i="2"/>
  <c r="R3594" i="2"/>
  <c r="P3594" i="2"/>
  <c r="BK3594" i="2"/>
  <c r="J3594" i="2"/>
  <c r="BE3594" i="2" s="1"/>
  <c r="BI3592" i="2"/>
  <c r="BH3592" i="2"/>
  <c r="BG3592" i="2"/>
  <c r="BF3592" i="2"/>
  <c r="T3592" i="2"/>
  <c r="R3592" i="2"/>
  <c r="P3592" i="2"/>
  <c r="BK3592" i="2"/>
  <c r="J3592" i="2"/>
  <c r="BE3592" i="2" s="1"/>
  <c r="BI3590" i="2"/>
  <c r="BH3590" i="2"/>
  <c r="BG3590" i="2"/>
  <c r="BF3590" i="2"/>
  <c r="BE3590" i="2"/>
  <c r="T3590" i="2"/>
  <c r="R3590" i="2"/>
  <c r="P3590" i="2"/>
  <c r="BK3590" i="2"/>
  <c r="J3590" i="2"/>
  <c r="BI3584" i="2"/>
  <c r="BH3584" i="2"/>
  <c r="BG3584" i="2"/>
  <c r="BF3584" i="2"/>
  <c r="T3584" i="2"/>
  <c r="R3584" i="2"/>
  <c r="P3584" i="2"/>
  <c r="BK3584" i="2"/>
  <c r="J3584" i="2"/>
  <c r="BE3584" i="2" s="1"/>
  <c r="BI3582" i="2"/>
  <c r="BH3582" i="2"/>
  <c r="BG3582" i="2"/>
  <c r="BF3582" i="2"/>
  <c r="BE3582" i="2"/>
  <c r="T3582" i="2"/>
  <c r="R3582" i="2"/>
  <c r="P3582" i="2"/>
  <c r="BK3582" i="2"/>
  <c r="J3582" i="2"/>
  <c r="BI3580" i="2"/>
  <c r="BH3580" i="2"/>
  <c r="BG3580" i="2"/>
  <c r="BF3580" i="2"/>
  <c r="T3580" i="2"/>
  <c r="R3580" i="2"/>
  <c r="P3580" i="2"/>
  <c r="BK3580" i="2"/>
  <c r="J3580" i="2"/>
  <c r="BE3580" i="2" s="1"/>
  <c r="BI3578" i="2"/>
  <c r="BH3578" i="2"/>
  <c r="BG3578" i="2"/>
  <c r="BF3578" i="2"/>
  <c r="BE3578" i="2"/>
  <c r="T3578" i="2"/>
  <c r="R3578" i="2"/>
  <c r="P3578" i="2"/>
  <c r="BK3578" i="2"/>
  <c r="J3578" i="2"/>
  <c r="BI3576" i="2"/>
  <c r="BH3576" i="2"/>
  <c r="BG3576" i="2"/>
  <c r="BF3576" i="2"/>
  <c r="BE3576" i="2"/>
  <c r="T3576" i="2"/>
  <c r="R3576" i="2"/>
  <c r="P3576" i="2"/>
  <c r="BK3576" i="2"/>
  <c r="J3576" i="2"/>
  <c r="BI3574" i="2"/>
  <c r="BH3574" i="2"/>
  <c r="BG3574" i="2"/>
  <c r="BF3574" i="2"/>
  <c r="BE3574" i="2"/>
  <c r="T3574" i="2"/>
  <c r="R3574" i="2"/>
  <c r="P3574" i="2"/>
  <c r="BK3574" i="2"/>
  <c r="J3574" i="2"/>
  <c r="BI3572" i="2"/>
  <c r="BH3572" i="2"/>
  <c r="BG3572" i="2"/>
  <c r="BF3572" i="2"/>
  <c r="BE3572" i="2"/>
  <c r="T3572" i="2"/>
  <c r="R3572" i="2"/>
  <c r="P3572" i="2"/>
  <c r="BK3572" i="2"/>
  <c r="J3572" i="2"/>
  <c r="BI3570" i="2"/>
  <c r="BH3570" i="2"/>
  <c r="BG3570" i="2"/>
  <c r="BF3570" i="2"/>
  <c r="BE3570" i="2"/>
  <c r="T3570" i="2"/>
  <c r="R3570" i="2"/>
  <c r="P3570" i="2"/>
  <c r="BK3570" i="2"/>
  <c r="J3570" i="2"/>
  <c r="BI3568" i="2"/>
  <c r="BH3568" i="2"/>
  <c r="BG3568" i="2"/>
  <c r="BF3568" i="2"/>
  <c r="BE3568" i="2"/>
  <c r="T3568" i="2"/>
  <c r="R3568" i="2"/>
  <c r="P3568" i="2"/>
  <c r="BK3568" i="2"/>
  <c r="J3568" i="2"/>
  <c r="BI3566" i="2"/>
  <c r="BH3566" i="2"/>
  <c r="BG3566" i="2"/>
  <c r="BF3566" i="2"/>
  <c r="BE3566" i="2"/>
  <c r="T3566" i="2"/>
  <c r="R3566" i="2"/>
  <c r="P3566" i="2"/>
  <c r="BK3566" i="2"/>
  <c r="J3566" i="2"/>
  <c r="BI3564" i="2"/>
  <c r="BH3564" i="2"/>
  <c r="BG3564" i="2"/>
  <c r="BF3564" i="2"/>
  <c r="BE3564" i="2"/>
  <c r="T3564" i="2"/>
  <c r="R3564" i="2"/>
  <c r="P3564" i="2"/>
  <c r="BK3564" i="2"/>
  <c r="J3564" i="2"/>
  <c r="BI3562" i="2"/>
  <c r="BH3562" i="2"/>
  <c r="BG3562" i="2"/>
  <c r="BF3562" i="2"/>
  <c r="BE3562" i="2"/>
  <c r="T3562" i="2"/>
  <c r="R3562" i="2"/>
  <c r="P3562" i="2"/>
  <c r="BK3562" i="2"/>
  <c r="J3562" i="2"/>
  <c r="BI3560" i="2"/>
  <c r="BH3560" i="2"/>
  <c r="BG3560" i="2"/>
  <c r="BF3560" i="2"/>
  <c r="BE3560" i="2"/>
  <c r="T3560" i="2"/>
  <c r="R3560" i="2"/>
  <c r="P3560" i="2"/>
  <c r="BK3560" i="2"/>
  <c r="J3560" i="2"/>
  <c r="BI3558" i="2"/>
  <c r="BH3558" i="2"/>
  <c r="BG3558" i="2"/>
  <c r="BF3558" i="2"/>
  <c r="BE3558" i="2"/>
  <c r="T3558" i="2"/>
  <c r="R3558" i="2"/>
  <c r="P3558" i="2"/>
  <c r="BK3558" i="2"/>
  <c r="J3558" i="2"/>
  <c r="BI3552" i="2"/>
  <c r="BH3552" i="2"/>
  <c r="BG3552" i="2"/>
  <c r="BF3552" i="2"/>
  <c r="BE3552" i="2"/>
  <c r="T3552" i="2"/>
  <c r="R3552" i="2"/>
  <c r="P3552" i="2"/>
  <c r="BK3552" i="2"/>
  <c r="J3552" i="2"/>
  <c r="BI3550" i="2"/>
  <c r="BH3550" i="2"/>
  <c r="BG3550" i="2"/>
  <c r="BF3550" i="2"/>
  <c r="BE3550" i="2"/>
  <c r="T3550" i="2"/>
  <c r="R3550" i="2"/>
  <c r="P3550" i="2"/>
  <c r="BK3550" i="2"/>
  <c r="J3550" i="2"/>
  <c r="BI3548" i="2"/>
  <c r="BH3548" i="2"/>
  <c r="BG3548" i="2"/>
  <c r="BF3548" i="2"/>
  <c r="BE3548" i="2"/>
  <c r="T3548" i="2"/>
  <c r="R3548" i="2"/>
  <c r="P3548" i="2"/>
  <c r="BK3548" i="2"/>
  <c r="J3548" i="2"/>
  <c r="BI3546" i="2"/>
  <c r="BH3546" i="2"/>
  <c r="BG3546" i="2"/>
  <c r="BF3546" i="2"/>
  <c r="BE3546" i="2"/>
  <c r="T3546" i="2"/>
  <c r="R3546" i="2"/>
  <c r="P3546" i="2"/>
  <c r="BK3546" i="2"/>
  <c r="J3546" i="2"/>
  <c r="BI3544" i="2"/>
  <c r="BH3544" i="2"/>
  <c r="BG3544" i="2"/>
  <c r="BF3544" i="2"/>
  <c r="BE3544" i="2"/>
  <c r="T3544" i="2"/>
  <c r="R3544" i="2"/>
  <c r="P3544" i="2"/>
  <c r="BK3544" i="2"/>
  <c r="J3544" i="2"/>
  <c r="BI3542" i="2"/>
  <c r="BH3542" i="2"/>
  <c r="BG3542" i="2"/>
  <c r="BF3542" i="2"/>
  <c r="BE3542" i="2"/>
  <c r="T3542" i="2"/>
  <c r="R3542" i="2"/>
  <c r="P3542" i="2"/>
  <c r="BK3542" i="2"/>
  <c r="J3542" i="2"/>
  <c r="BI3540" i="2"/>
  <c r="BH3540" i="2"/>
  <c r="BG3540" i="2"/>
  <c r="BF3540" i="2"/>
  <c r="BE3540" i="2"/>
  <c r="T3540" i="2"/>
  <c r="R3540" i="2"/>
  <c r="P3540" i="2"/>
  <c r="BK3540" i="2"/>
  <c r="J3540" i="2"/>
  <c r="BI3538" i="2"/>
  <c r="BH3538" i="2"/>
  <c r="BG3538" i="2"/>
  <c r="BF3538" i="2"/>
  <c r="BE3538" i="2"/>
  <c r="T3538" i="2"/>
  <c r="R3538" i="2"/>
  <c r="P3538" i="2"/>
  <c r="BK3538" i="2"/>
  <c r="J3538" i="2"/>
  <c r="BI3536" i="2"/>
  <c r="BH3536" i="2"/>
  <c r="BG3536" i="2"/>
  <c r="BF3536" i="2"/>
  <c r="BE3536" i="2"/>
  <c r="T3536" i="2"/>
  <c r="R3536" i="2"/>
  <c r="P3536" i="2"/>
  <c r="BK3536" i="2"/>
  <c r="J3536" i="2"/>
  <c r="BI3534" i="2"/>
  <c r="BH3534" i="2"/>
  <c r="BG3534" i="2"/>
  <c r="BF3534" i="2"/>
  <c r="BE3534" i="2"/>
  <c r="T3534" i="2"/>
  <c r="R3534" i="2"/>
  <c r="P3534" i="2"/>
  <c r="BK3534" i="2"/>
  <c r="J3534" i="2"/>
  <c r="BI3532" i="2"/>
  <c r="BH3532" i="2"/>
  <c r="BG3532" i="2"/>
  <c r="BF3532" i="2"/>
  <c r="BE3532" i="2"/>
  <c r="T3532" i="2"/>
  <c r="R3532" i="2"/>
  <c r="P3532" i="2"/>
  <c r="BK3532" i="2"/>
  <c r="J3532" i="2"/>
  <c r="BI3527" i="2"/>
  <c r="BH3527" i="2"/>
  <c r="BG3527" i="2"/>
  <c r="BF3527" i="2"/>
  <c r="BE3527" i="2"/>
  <c r="T3527" i="2"/>
  <c r="R3527" i="2"/>
  <c r="P3527" i="2"/>
  <c r="BK3527" i="2"/>
  <c r="J3527" i="2"/>
  <c r="BI3525" i="2"/>
  <c r="BH3525" i="2"/>
  <c r="BG3525" i="2"/>
  <c r="BF3525" i="2"/>
  <c r="BE3525" i="2"/>
  <c r="T3525" i="2"/>
  <c r="R3525" i="2"/>
  <c r="P3525" i="2"/>
  <c r="BK3525" i="2"/>
  <c r="J3525" i="2"/>
  <c r="BI3523" i="2"/>
  <c r="BH3523" i="2"/>
  <c r="BG3523" i="2"/>
  <c r="BF3523" i="2"/>
  <c r="BE3523" i="2"/>
  <c r="T3523" i="2"/>
  <c r="R3523" i="2"/>
  <c r="P3523" i="2"/>
  <c r="BK3523" i="2"/>
  <c r="J3523" i="2"/>
  <c r="BI3517" i="2"/>
  <c r="BH3517" i="2"/>
  <c r="BG3517" i="2"/>
  <c r="BF3517" i="2"/>
  <c r="BE3517" i="2"/>
  <c r="T3517" i="2"/>
  <c r="R3517" i="2"/>
  <c r="P3517" i="2"/>
  <c r="BK3517" i="2"/>
  <c r="J3517" i="2"/>
  <c r="BI3515" i="2"/>
  <c r="BH3515" i="2"/>
  <c r="BG3515" i="2"/>
  <c r="BF3515" i="2"/>
  <c r="BE3515" i="2"/>
  <c r="T3515" i="2"/>
  <c r="R3515" i="2"/>
  <c r="P3515" i="2"/>
  <c r="BK3515" i="2"/>
  <c r="J3515" i="2"/>
  <c r="BI3513" i="2"/>
  <c r="BH3513" i="2"/>
  <c r="BG3513" i="2"/>
  <c r="BF3513" i="2"/>
  <c r="BE3513" i="2"/>
  <c r="T3513" i="2"/>
  <c r="R3513" i="2"/>
  <c r="P3513" i="2"/>
  <c r="BK3513" i="2"/>
  <c r="J3513" i="2"/>
  <c r="BI3511" i="2"/>
  <c r="BH3511" i="2"/>
  <c r="BG3511" i="2"/>
  <c r="BF3511" i="2"/>
  <c r="BE3511" i="2"/>
  <c r="T3511" i="2"/>
  <c r="R3511" i="2"/>
  <c r="P3511" i="2"/>
  <c r="BK3511" i="2"/>
  <c r="J3511" i="2"/>
  <c r="BI3509" i="2"/>
  <c r="BH3509" i="2"/>
  <c r="BG3509" i="2"/>
  <c r="BF3509" i="2"/>
  <c r="BE3509" i="2"/>
  <c r="T3509" i="2"/>
  <c r="R3509" i="2"/>
  <c r="P3509" i="2"/>
  <c r="BK3509" i="2"/>
  <c r="J3509" i="2"/>
  <c r="BI3503" i="2"/>
  <c r="BH3503" i="2"/>
  <c r="BG3503" i="2"/>
  <c r="BF3503" i="2"/>
  <c r="BE3503" i="2"/>
  <c r="T3503" i="2"/>
  <c r="R3503" i="2"/>
  <c r="P3503" i="2"/>
  <c r="BK3503" i="2"/>
  <c r="J3503" i="2"/>
  <c r="BI3501" i="2"/>
  <c r="BH3501" i="2"/>
  <c r="BG3501" i="2"/>
  <c r="BF3501" i="2"/>
  <c r="BE3501" i="2"/>
  <c r="T3501" i="2"/>
  <c r="R3501" i="2"/>
  <c r="P3501" i="2"/>
  <c r="BK3501" i="2"/>
  <c r="J3501" i="2"/>
  <c r="BI3495" i="2"/>
  <c r="BH3495" i="2"/>
  <c r="BG3495" i="2"/>
  <c r="BF3495" i="2"/>
  <c r="BE3495" i="2"/>
  <c r="T3495" i="2"/>
  <c r="R3495" i="2"/>
  <c r="P3495" i="2"/>
  <c r="BK3495" i="2"/>
  <c r="J3495" i="2"/>
  <c r="BI3493" i="2"/>
  <c r="BH3493" i="2"/>
  <c r="BG3493" i="2"/>
  <c r="BF3493" i="2"/>
  <c r="BE3493" i="2"/>
  <c r="T3493" i="2"/>
  <c r="R3493" i="2"/>
  <c r="P3493" i="2"/>
  <c r="BK3493" i="2"/>
  <c r="J3493" i="2"/>
  <c r="BI3487" i="2"/>
  <c r="BH3487" i="2"/>
  <c r="BG3487" i="2"/>
  <c r="BF3487" i="2"/>
  <c r="BE3487" i="2"/>
  <c r="T3487" i="2"/>
  <c r="R3487" i="2"/>
  <c r="P3487" i="2"/>
  <c r="BK3487" i="2"/>
  <c r="BK3486" i="2" s="1"/>
  <c r="J3486" i="2" s="1"/>
  <c r="J93" i="2" s="1"/>
  <c r="J3487" i="2"/>
  <c r="BI3483" i="2"/>
  <c r="BH3483" i="2"/>
  <c r="BG3483" i="2"/>
  <c r="BF3483" i="2"/>
  <c r="T3483" i="2"/>
  <c r="R3483" i="2"/>
  <c r="P3483" i="2"/>
  <c r="BK3483" i="2"/>
  <c r="J3483" i="2"/>
  <c r="BE3483" i="2" s="1"/>
  <c r="BI3479" i="2"/>
  <c r="BH3479" i="2"/>
  <c r="BG3479" i="2"/>
  <c r="BF3479" i="2"/>
  <c r="T3479" i="2"/>
  <c r="R3479" i="2"/>
  <c r="P3479" i="2"/>
  <c r="BK3479" i="2"/>
  <c r="J3479" i="2"/>
  <c r="BE3479" i="2" s="1"/>
  <c r="BI3475" i="2"/>
  <c r="BH3475" i="2"/>
  <c r="BG3475" i="2"/>
  <c r="BF3475" i="2"/>
  <c r="T3475" i="2"/>
  <c r="R3475" i="2"/>
  <c r="P3475" i="2"/>
  <c r="BK3475" i="2"/>
  <c r="J3475" i="2"/>
  <c r="BE3475" i="2" s="1"/>
  <c r="BI3469" i="2"/>
  <c r="BH3469" i="2"/>
  <c r="BG3469" i="2"/>
  <c r="BF3469" i="2"/>
  <c r="T3469" i="2"/>
  <c r="R3469" i="2"/>
  <c r="P3469" i="2"/>
  <c r="BK3469" i="2"/>
  <c r="BK3468" i="2" s="1"/>
  <c r="J3468" i="2" s="1"/>
  <c r="J92" i="2" s="1"/>
  <c r="J3469" i="2"/>
  <c r="BE3469" i="2" s="1"/>
  <c r="BI3465" i="2"/>
  <c r="BH3465" i="2"/>
  <c r="BG3465" i="2"/>
  <c r="BF3465" i="2"/>
  <c r="BE3465" i="2"/>
  <c r="T3465" i="2"/>
  <c r="R3465" i="2"/>
  <c r="P3465" i="2"/>
  <c r="BK3465" i="2"/>
  <c r="J3465" i="2"/>
  <c r="BI3463" i="2"/>
  <c r="BH3463" i="2"/>
  <c r="BG3463" i="2"/>
  <c r="BF3463" i="2"/>
  <c r="BE3463" i="2"/>
  <c r="T3463" i="2"/>
  <c r="R3463" i="2"/>
  <c r="P3463" i="2"/>
  <c r="BK3463" i="2"/>
  <c r="J3463" i="2"/>
  <c r="BI3461" i="2"/>
  <c r="BH3461" i="2"/>
  <c r="BG3461" i="2"/>
  <c r="BF3461" i="2"/>
  <c r="BE3461" i="2"/>
  <c r="T3461" i="2"/>
  <c r="R3461" i="2"/>
  <c r="P3461" i="2"/>
  <c r="BK3461" i="2"/>
  <c r="J3461" i="2"/>
  <c r="BI3459" i="2"/>
  <c r="BH3459" i="2"/>
  <c r="BG3459" i="2"/>
  <c r="BF3459" i="2"/>
  <c r="BE3459" i="2"/>
  <c r="T3459" i="2"/>
  <c r="R3459" i="2"/>
  <c r="P3459" i="2"/>
  <c r="BK3459" i="2"/>
  <c r="J3459" i="2"/>
  <c r="BI3457" i="2"/>
  <c r="BH3457" i="2"/>
  <c r="BG3457" i="2"/>
  <c r="BF3457" i="2"/>
  <c r="BE3457" i="2"/>
  <c r="T3457" i="2"/>
  <c r="R3457" i="2"/>
  <c r="P3457" i="2"/>
  <c r="BK3457" i="2"/>
  <c r="J3457" i="2"/>
  <c r="BI3455" i="2"/>
  <c r="BH3455" i="2"/>
  <c r="BG3455" i="2"/>
  <c r="BF3455" i="2"/>
  <c r="BE3455" i="2"/>
  <c r="T3455" i="2"/>
  <c r="R3455" i="2"/>
  <c r="P3455" i="2"/>
  <c r="BK3455" i="2"/>
  <c r="J3455" i="2"/>
  <c r="BI3453" i="2"/>
  <c r="BH3453" i="2"/>
  <c r="BG3453" i="2"/>
  <c r="BF3453" i="2"/>
  <c r="BE3453" i="2"/>
  <c r="T3453" i="2"/>
  <c r="R3453" i="2"/>
  <c r="P3453" i="2"/>
  <c r="BK3453" i="2"/>
  <c r="J3453" i="2"/>
  <c r="BI3451" i="2"/>
  <c r="BH3451" i="2"/>
  <c r="BG3451" i="2"/>
  <c r="BF3451" i="2"/>
  <c r="BE3451" i="2"/>
  <c r="T3451" i="2"/>
  <c r="R3451" i="2"/>
  <c r="P3451" i="2"/>
  <c r="BK3451" i="2"/>
  <c r="J3451" i="2"/>
  <c r="BI3449" i="2"/>
  <c r="BH3449" i="2"/>
  <c r="BG3449" i="2"/>
  <c r="BF3449" i="2"/>
  <c r="BE3449" i="2"/>
  <c r="T3449" i="2"/>
  <c r="R3449" i="2"/>
  <c r="P3449" i="2"/>
  <c r="BK3449" i="2"/>
  <c r="J3449" i="2"/>
  <c r="BI3447" i="2"/>
  <c r="BH3447" i="2"/>
  <c r="BG3447" i="2"/>
  <c r="BF3447" i="2"/>
  <c r="BE3447" i="2"/>
  <c r="T3447" i="2"/>
  <c r="R3447" i="2"/>
  <c r="P3447" i="2"/>
  <c r="BK3447" i="2"/>
  <c r="J3447" i="2"/>
  <c r="BI3445" i="2"/>
  <c r="BH3445" i="2"/>
  <c r="BG3445" i="2"/>
  <c r="BF3445" i="2"/>
  <c r="BE3445" i="2"/>
  <c r="T3445" i="2"/>
  <c r="R3445" i="2"/>
  <c r="P3445" i="2"/>
  <c r="BK3445" i="2"/>
  <c r="J3445" i="2"/>
  <c r="BI3443" i="2"/>
  <c r="BH3443" i="2"/>
  <c r="BG3443" i="2"/>
  <c r="BF3443" i="2"/>
  <c r="BE3443" i="2"/>
  <c r="T3443" i="2"/>
  <c r="R3443" i="2"/>
  <c r="P3443" i="2"/>
  <c r="BK3443" i="2"/>
  <c r="J3443" i="2"/>
  <c r="BI3441" i="2"/>
  <c r="BH3441" i="2"/>
  <c r="BG3441" i="2"/>
  <c r="BF3441" i="2"/>
  <c r="BE3441" i="2"/>
  <c r="T3441" i="2"/>
  <c r="R3441" i="2"/>
  <c r="P3441" i="2"/>
  <c r="BK3441" i="2"/>
  <c r="J3441" i="2"/>
  <c r="BI3439" i="2"/>
  <c r="BH3439" i="2"/>
  <c r="BG3439" i="2"/>
  <c r="BF3439" i="2"/>
  <c r="BE3439" i="2"/>
  <c r="T3439" i="2"/>
  <c r="R3439" i="2"/>
  <c r="P3439" i="2"/>
  <c r="BK3439" i="2"/>
  <c r="J3439" i="2"/>
  <c r="BI3437" i="2"/>
  <c r="BH3437" i="2"/>
  <c r="BG3437" i="2"/>
  <c r="BF3437" i="2"/>
  <c r="BE3437" i="2"/>
  <c r="T3437" i="2"/>
  <c r="R3437" i="2"/>
  <c r="P3437" i="2"/>
  <c r="BK3437" i="2"/>
  <c r="J3437" i="2"/>
  <c r="BI3435" i="2"/>
  <c r="BH3435" i="2"/>
  <c r="BG3435" i="2"/>
  <c r="BF3435" i="2"/>
  <c r="BE3435" i="2"/>
  <c r="T3435" i="2"/>
  <c r="R3435" i="2"/>
  <c r="P3435" i="2"/>
  <c r="BK3435" i="2"/>
  <c r="J3435" i="2"/>
  <c r="BI3433" i="2"/>
  <c r="BH3433" i="2"/>
  <c r="BG3433" i="2"/>
  <c r="BF3433" i="2"/>
  <c r="BE3433" i="2"/>
  <c r="T3433" i="2"/>
  <c r="R3433" i="2"/>
  <c r="P3433" i="2"/>
  <c r="BK3433" i="2"/>
  <c r="J3433" i="2"/>
  <c r="BI3431" i="2"/>
  <c r="BH3431" i="2"/>
  <c r="BG3431" i="2"/>
  <c r="BF3431" i="2"/>
  <c r="BE3431" i="2"/>
  <c r="T3431" i="2"/>
  <c r="R3431" i="2"/>
  <c r="P3431" i="2"/>
  <c r="BK3431" i="2"/>
  <c r="J3431" i="2"/>
  <c r="BI3429" i="2"/>
  <c r="BH3429" i="2"/>
  <c r="BG3429" i="2"/>
  <c r="BF3429" i="2"/>
  <c r="BE3429" i="2"/>
  <c r="T3429" i="2"/>
  <c r="R3429" i="2"/>
  <c r="P3429" i="2"/>
  <c r="BK3429" i="2"/>
  <c r="J3429" i="2"/>
  <c r="BI3427" i="2"/>
  <c r="BH3427" i="2"/>
  <c r="BG3427" i="2"/>
  <c r="BF3427" i="2"/>
  <c r="BE3427" i="2"/>
  <c r="T3427" i="2"/>
  <c r="R3427" i="2"/>
  <c r="P3427" i="2"/>
  <c r="BK3427" i="2"/>
  <c r="J3427" i="2"/>
  <c r="BI3425" i="2"/>
  <c r="BH3425" i="2"/>
  <c r="BG3425" i="2"/>
  <c r="BF3425" i="2"/>
  <c r="BE3425" i="2"/>
  <c r="T3425" i="2"/>
  <c r="R3425" i="2"/>
  <c r="P3425" i="2"/>
  <c r="BK3425" i="2"/>
  <c r="J3425" i="2"/>
  <c r="BI3423" i="2"/>
  <c r="BH3423" i="2"/>
  <c r="BG3423" i="2"/>
  <c r="BF3423" i="2"/>
  <c r="BE3423" i="2"/>
  <c r="T3423" i="2"/>
  <c r="R3423" i="2"/>
  <c r="P3423" i="2"/>
  <c r="BK3423" i="2"/>
  <c r="J3423" i="2"/>
  <c r="BI3421" i="2"/>
  <c r="BH3421" i="2"/>
  <c r="BG3421" i="2"/>
  <c r="BF3421" i="2"/>
  <c r="BE3421" i="2"/>
  <c r="T3421" i="2"/>
  <c r="R3421" i="2"/>
  <c r="P3421" i="2"/>
  <c r="BK3421" i="2"/>
  <c r="J3421" i="2"/>
  <c r="BI3419" i="2"/>
  <c r="BH3419" i="2"/>
  <c r="BG3419" i="2"/>
  <c r="BF3419" i="2"/>
  <c r="BE3419" i="2"/>
  <c r="T3419" i="2"/>
  <c r="R3419" i="2"/>
  <c r="P3419" i="2"/>
  <c r="BK3419" i="2"/>
  <c r="J3419" i="2"/>
  <c r="BI3417" i="2"/>
  <c r="BH3417" i="2"/>
  <c r="BG3417" i="2"/>
  <c r="BF3417" i="2"/>
  <c r="BE3417" i="2"/>
  <c r="T3417" i="2"/>
  <c r="R3417" i="2"/>
  <c r="P3417" i="2"/>
  <c r="BK3417" i="2"/>
  <c r="J3417" i="2"/>
  <c r="BI3415" i="2"/>
  <c r="BH3415" i="2"/>
  <c r="BG3415" i="2"/>
  <c r="BF3415" i="2"/>
  <c r="BE3415" i="2"/>
  <c r="T3415" i="2"/>
  <c r="R3415" i="2"/>
  <c r="P3415" i="2"/>
  <c r="BK3415" i="2"/>
  <c r="J3415" i="2"/>
  <c r="BI3413" i="2"/>
  <c r="BH3413" i="2"/>
  <c r="BG3413" i="2"/>
  <c r="BF3413" i="2"/>
  <c r="BE3413" i="2"/>
  <c r="T3413" i="2"/>
  <c r="R3413" i="2"/>
  <c r="P3413" i="2"/>
  <c r="BK3413" i="2"/>
  <c r="J3413" i="2"/>
  <c r="BI3411" i="2"/>
  <c r="BH3411" i="2"/>
  <c r="BG3411" i="2"/>
  <c r="BF3411" i="2"/>
  <c r="BE3411" i="2"/>
  <c r="T3411" i="2"/>
  <c r="R3411" i="2"/>
  <c r="P3411" i="2"/>
  <c r="BK3411" i="2"/>
  <c r="J3411" i="2"/>
  <c r="BI3409" i="2"/>
  <c r="BH3409" i="2"/>
  <c r="BG3409" i="2"/>
  <c r="BF3409" i="2"/>
  <c r="BE3409" i="2"/>
  <c r="T3409" i="2"/>
  <c r="R3409" i="2"/>
  <c r="P3409" i="2"/>
  <c r="BK3409" i="2"/>
  <c r="J3409" i="2"/>
  <c r="BI3407" i="2"/>
  <c r="BH3407" i="2"/>
  <c r="BG3407" i="2"/>
  <c r="BF3407" i="2"/>
  <c r="BE3407" i="2"/>
  <c r="T3407" i="2"/>
  <c r="R3407" i="2"/>
  <c r="P3407" i="2"/>
  <c r="BK3407" i="2"/>
  <c r="J3407" i="2"/>
  <c r="BI3405" i="2"/>
  <c r="BH3405" i="2"/>
  <c r="BG3405" i="2"/>
  <c r="BF3405" i="2"/>
  <c r="BE3405" i="2"/>
  <c r="T3405" i="2"/>
  <c r="R3405" i="2"/>
  <c r="P3405" i="2"/>
  <c r="BK3405" i="2"/>
  <c r="J3405" i="2"/>
  <c r="BI3403" i="2"/>
  <c r="BH3403" i="2"/>
  <c r="BG3403" i="2"/>
  <c r="BF3403" i="2"/>
  <c r="BE3403" i="2"/>
  <c r="T3403" i="2"/>
  <c r="R3403" i="2"/>
  <c r="P3403" i="2"/>
  <c r="BK3403" i="2"/>
  <c r="J3403" i="2"/>
  <c r="BI3401" i="2"/>
  <c r="BH3401" i="2"/>
  <c r="BG3401" i="2"/>
  <c r="BF3401" i="2"/>
  <c r="BE3401" i="2"/>
  <c r="T3401" i="2"/>
  <c r="R3401" i="2"/>
  <c r="P3401" i="2"/>
  <c r="BK3401" i="2"/>
  <c r="J3401" i="2"/>
  <c r="BI3399" i="2"/>
  <c r="BH3399" i="2"/>
  <c r="BG3399" i="2"/>
  <c r="BF3399" i="2"/>
  <c r="BE3399" i="2"/>
  <c r="T3399" i="2"/>
  <c r="R3399" i="2"/>
  <c r="P3399" i="2"/>
  <c r="BK3399" i="2"/>
  <c r="J3399" i="2"/>
  <c r="BI3397" i="2"/>
  <c r="BH3397" i="2"/>
  <c r="BG3397" i="2"/>
  <c r="BF3397" i="2"/>
  <c r="BE3397" i="2"/>
  <c r="T3397" i="2"/>
  <c r="R3397" i="2"/>
  <c r="P3397" i="2"/>
  <c r="BK3397" i="2"/>
  <c r="J3397" i="2"/>
  <c r="BI3395" i="2"/>
  <c r="BH3395" i="2"/>
  <c r="BG3395" i="2"/>
  <c r="BF3395" i="2"/>
  <c r="BE3395" i="2"/>
  <c r="T3395" i="2"/>
  <c r="R3395" i="2"/>
  <c r="P3395" i="2"/>
  <c r="BK3395" i="2"/>
  <c r="J3395" i="2"/>
  <c r="BI3393" i="2"/>
  <c r="BH3393" i="2"/>
  <c r="BG3393" i="2"/>
  <c r="BF3393" i="2"/>
  <c r="BE3393" i="2"/>
  <c r="T3393" i="2"/>
  <c r="R3393" i="2"/>
  <c r="P3393" i="2"/>
  <c r="BK3393" i="2"/>
  <c r="J3393" i="2"/>
  <c r="BI3391" i="2"/>
  <c r="BH3391" i="2"/>
  <c r="BG3391" i="2"/>
  <c r="BF3391" i="2"/>
  <c r="BE3391" i="2"/>
  <c r="T3391" i="2"/>
  <c r="R3391" i="2"/>
  <c r="P3391" i="2"/>
  <c r="BK3391" i="2"/>
  <c r="J3391" i="2"/>
  <c r="BI3389" i="2"/>
  <c r="BH3389" i="2"/>
  <c r="BG3389" i="2"/>
  <c r="BF3389" i="2"/>
  <c r="BE3389" i="2"/>
  <c r="T3389" i="2"/>
  <c r="R3389" i="2"/>
  <c r="P3389" i="2"/>
  <c r="BK3389" i="2"/>
  <c r="J3389" i="2"/>
  <c r="BI3387" i="2"/>
  <c r="BH3387" i="2"/>
  <c r="BG3387" i="2"/>
  <c r="BF3387" i="2"/>
  <c r="BE3387" i="2"/>
  <c r="T3387" i="2"/>
  <c r="R3387" i="2"/>
  <c r="P3387" i="2"/>
  <c r="BK3387" i="2"/>
  <c r="J3387" i="2"/>
  <c r="BI3385" i="2"/>
  <c r="BH3385" i="2"/>
  <c r="BG3385" i="2"/>
  <c r="BF3385" i="2"/>
  <c r="BE3385" i="2"/>
  <c r="T3385" i="2"/>
  <c r="R3385" i="2"/>
  <c r="P3385" i="2"/>
  <c r="BK3385" i="2"/>
  <c r="J3385" i="2"/>
  <c r="BI3383" i="2"/>
  <c r="BH3383" i="2"/>
  <c r="BG3383" i="2"/>
  <c r="BF3383" i="2"/>
  <c r="BE3383" i="2"/>
  <c r="T3383" i="2"/>
  <c r="R3383" i="2"/>
  <c r="P3383" i="2"/>
  <c r="BK3383" i="2"/>
  <c r="J3383" i="2"/>
  <c r="BI3381" i="2"/>
  <c r="BH3381" i="2"/>
  <c r="BG3381" i="2"/>
  <c r="BF3381" i="2"/>
  <c r="BE3381" i="2"/>
  <c r="T3381" i="2"/>
  <c r="R3381" i="2"/>
  <c r="P3381" i="2"/>
  <c r="BK3381" i="2"/>
  <c r="J3381" i="2"/>
  <c r="BI3379" i="2"/>
  <c r="BH3379" i="2"/>
  <c r="BG3379" i="2"/>
  <c r="BF3379" i="2"/>
  <c r="BE3379" i="2"/>
  <c r="T3379" i="2"/>
  <c r="R3379" i="2"/>
  <c r="P3379" i="2"/>
  <c r="BK3379" i="2"/>
  <c r="J3379" i="2"/>
  <c r="BI3377" i="2"/>
  <c r="BH3377" i="2"/>
  <c r="BG3377" i="2"/>
  <c r="BF3377" i="2"/>
  <c r="BE3377" i="2"/>
  <c r="T3377" i="2"/>
  <c r="R3377" i="2"/>
  <c r="P3377" i="2"/>
  <c r="BK3377" i="2"/>
  <c r="J3377" i="2"/>
  <c r="BI3375" i="2"/>
  <c r="BH3375" i="2"/>
  <c r="BG3375" i="2"/>
  <c r="BF3375" i="2"/>
  <c r="BE3375" i="2"/>
  <c r="T3375" i="2"/>
  <c r="R3375" i="2"/>
  <c r="P3375" i="2"/>
  <c r="BK3375" i="2"/>
  <c r="J3375" i="2"/>
  <c r="BI3373" i="2"/>
  <c r="BH3373" i="2"/>
  <c r="BG3373" i="2"/>
  <c r="BF3373" i="2"/>
  <c r="BE3373" i="2"/>
  <c r="T3373" i="2"/>
  <c r="R3373" i="2"/>
  <c r="P3373" i="2"/>
  <c r="BK3373" i="2"/>
  <c r="J3373" i="2"/>
  <c r="BI3371" i="2"/>
  <c r="BH3371" i="2"/>
  <c r="BG3371" i="2"/>
  <c r="BF3371" i="2"/>
  <c r="BE3371" i="2"/>
  <c r="T3371" i="2"/>
  <c r="R3371" i="2"/>
  <c r="P3371" i="2"/>
  <c r="BK3371" i="2"/>
  <c r="J3371" i="2"/>
  <c r="BI3369" i="2"/>
  <c r="BH3369" i="2"/>
  <c r="BG3369" i="2"/>
  <c r="BF3369" i="2"/>
  <c r="BE3369" i="2"/>
  <c r="T3369" i="2"/>
  <c r="R3369" i="2"/>
  <c r="P3369" i="2"/>
  <c r="BK3369" i="2"/>
  <c r="J3369" i="2"/>
  <c r="BI3367" i="2"/>
  <c r="BH3367" i="2"/>
  <c r="BG3367" i="2"/>
  <c r="BF3367" i="2"/>
  <c r="BE3367" i="2"/>
  <c r="T3367" i="2"/>
  <c r="R3367" i="2"/>
  <c r="P3367" i="2"/>
  <c r="BK3367" i="2"/>
  <c r="J3367" i="2"/>
  <c r="BI3365" i="2"/>
  <c r="BH3365" i="2"/>
  <c r="BG3365" i="2"/>
  <c r="BF3365" i="2"/>
  <c r="BE3365" i="2"/>
  <c r="T3365" i="2"/>
  <c r="R3365" i="2"/>
  <c r="P3365" i="2"/>
  <c r="BK3365" i="2"/>
  <c r="J3365" i="2"/>
  <c r="BI3363" i="2"/>
  <c r="BH3363" i="2"/>
  <c r="BG3363" i="2"/>
  <c r="BF3363" i="2"/>
  <c r="BE3363" i="2"/>
  <c r="T3363" i="2"/>
  <c r="R3363" i="2"/>
  <c r="P3363" i="2"/>
  <c r="BK3363" i="2"/>
  <c r="J3363" i="2"/>
  <c r="BI3361" i="2"/>
  <c r="BH3361" i="2"/>
  <c r="BG3361" i="2"/>
  <c r="BF3361" i="2"/>
  <c r="BE3361" i="2"/>
  <c r="T3361" i="2"/>
  <c r="R3361" i="2"/>
  <c r="P3361" i="2"/>
  <c r="BK3361" i="2"/>
  <c r="J3361" i="2"/>
  <c r="BI3359" i="2"/>
  <c r="BH3359" i="2"/>
  <c r="BG3359" i="2"/>
  <c r="BF3359" i="2"/>
  <c r="BE3359" i="2"/>
  <c r="T3359" i="2"/>
  <c r="R3359" i="2"/>
  <c r="P3359" i="2"/>
  <c r="BK3359" i="2"/>
  <c r="J3359" i="2"/>
  <c r="BI3357" i="2"/>
  <c r="BH3357" i="2"/>
  <c r="BG3357" i="2"/>
  <c r="BF3357" i="2"/>
  <c r="BE3357" i="2"/>
  <c r="T3357" i="2"/>
  <c r="R3357" i="2"/>
  <c r="P3357" i="2"/>
  <c r="BK3357" i="2"/>
  <c r="J3357" i="2"/>
  <c r="BI3355" i="2"/>
  <c r="BH3355" i="2"/>
  <c r="BG3355" i="2"/>
  <c r="BF3355" i="2"/>
  <c r="BE3355" i="2"/>
  <c r="T3355" i="2"/>
  <c r="R3355" i="2"/>
  <c r="P3355" i="2"/>
  <c r="BK3355" i="2"/>
  <c r="J3355" i="2"/>
  <c r="BI3353" i="2"/>
  <c r="BH3353" i="2"/>
  <c r="BG3353" i="2"/>
  <c r="BF3353" i="2"/>
  <c r="BE3353" i="2"/>
  <c r="T3353" i="2"/>
  <c r="R3353" i="2"/>
  <c r="P3353" i="2"/>
  <c r="BK3353" i="2"/>
  <c r="J3353" i="2"/>
  <c r="BI3351" i="2"/>
  <c r="BH3351" i="2"/>
  <c r="BG3351" i="2"/>
  <c r="BF3351" i="2"/>
  <c r="BE3351" i="2"/>
  <c r="T3351" i="2"/>
  <c r="R3351" i="2"/>
  <c r="P3351" i="2"/>
  <c r="BK3351" i="2"/>
  <c r="J3351" i="2"/>
  <c r="BI3349" i="2"/>
  <c r="BH3349" i="2"/>
  <c r="BG3349" i="2"/>
  <c r="BF3349" i="2"/>
  <c r="BE3349" i="2"/>
  <c r="T3349" i="2"/>
  <c r="R3349" i="2"/>
  <c r="P3349" i="2"/>
  <c r="BK3349" i="2"/>
  <c r="J3349" i="2"/>
  <c r="BI3347" i="2"/>
  <c r="BH3347" i="2"/>
  <c r="BG3347" i="2"/>
  <c r="BF3347" i="2"/>
  <c r="BE3347" i="2"/>
  <c r="T3347" i="2"/>
  <c r="R3347" i="2"/>
  <c r="P3347" i="2"/>
  <c r="BK3347" i="2"/>
  <c r="J3347" i="2"/>
  <c r="BI3345" i="2"/>
  <c r="BH3345" i="2"/>
  <c r="BG3345" i="2"/>
  <c r="BF3345" i="2"/>
  <c r="BE3345" i="2"/>
  <c r="T3345" i="2"/>
  <c r="R3345" i="2"/>
  <c r="P3345" i="2"/>
  <c r="BK3345" i="2"/>
  <c r="J3345" i="2"/>
  <c r="BI3343" i="2"/>
  <c r="BH3343" i="2"/>
  <c r="BG3343" i="2"/>
  <c r="BF3343" i="2"/>
  <c r="BE3343" i="2"/>
  <c r="T3343" i="2"/>
  <c r="R3343" i="2"/>
  <c r="P3343" i="2"/>
  <c r="BK3343" i="2"/>
  <c r="J3343" i="2"/>
  <c r="BI3341" i="2"/>
  <c r="BH3341" i="2"/>
  <c r="BG3341" i="2"/>
  <c r="BF3341" i="2"/>
  <c r="BE3341" i="2"/>
  <c r="T3341" i="2"/>
  <c r="R3341" i="2"/>
  <c r="P3341" i="2"/>
  <c r="BK3341" i="2"/>
  <c r="J3341" i="2"/>
  <c r="BI3339" i="2"/>
  <c r="BH3339" i="2"/>
  <c r="BG3339" i="2"/>
  <c r="BF3339" i="2"/>
  <c r="BE3339" i="2"/>
  <c r="T3339" i="2"/>
  <c r="R3339" i="2"/>
  <c r="P3339" i="2"/>
  <c r="BK3339" i="2"/>
  <c r="J3339" i="2"/>
  <c r="BI3337" i="2"/>
  <c r="BH3337" i="2"/>
  <c r="BG3337" i="2"/>
  <c r="BF3337" i="2"/>
  <c r="BE3337" i="2"/>
  <c r="T3337" i="2"/>
  <c r="R3337" i="2"/>
  <c r="P3337" i="2"/>
  <c r="BK3337" i="2"/>
  <c r="J3337" i="2"/>
  <c r="BI3335" i="2"/>
  <c r="BH3335" i="2"/>
  <c r="BG3335" i="2"/>
  <c r="BF3335" i="2"/>
  <c r="BE3335" i="2"/>
  <c r="T3335" i="2"/>
  <c r="R3335" i="2"/>
  <c r="P3335" i="2"/>
  <c r="BK3335" i="2"/>
  <c r="J3335" i="2"/>
  <c r="BI3333" i="2"/>
  <c r="BH3333" i="2"/>
  <c r="BG3333" i="2"/>
  <c r="BF3333" i="2"/>
  <c r="BE3333" i="2"/>
  <c r="T3333" i="2"/>
  <c r="R3333" i="2"/>
  <c r="P3333" i="2"/>
  <c r="BK3333" i="2"/>
  <c r="J3333" i="2"/>
  <c r="BI3331" i="2"/>
  <c r="BH3331" i="2"/>
  <c r="BG3331" i="2"/>
  <c r="BF3331" i="2"/>
  <c r="BE3331" i="2"/>
  <c r="T3331" i="2"/>
  <c r="R3331" i="2"/>
  <c r="P3331" i="2"/>
  <c r="BK3331" i="2"/>
  <c r="J3331" i="2"/>
  <c r="BI3329" i="2"/>
  <c r="BH3329" i="2"/>
  <c r="BG3329" i="2"/>
  <c r="BF3329" i="2"/>
  <c r="BE3329" i="2"/>
  <c r="T3329" i="2"/>
  <c r="R3329" i="2"/>
  <c r="P3329" i="2"/>
  <c r="BK3329" i="2"/>
  <c r="J3329" i="2"/>
  <c r="BI3327" i="2"/>
  <c r="BH3327" i="2"/>
  <c r="BG3327" i="2"/>
  <c r="BF3327" i="2"/>
  <c r="BE3327" i="2"/>
  <c r="T3327" i="2"/>
  <c r="R3327" i="2"/>
  <c r="P3327" i="2"/>
  <c r="BK3327" i="2"/>
  <c r="J3327" i="2"/>
  <c r="BI3325" i="2"/>
  <c r="BH3325" i="2"/>
  <c r="BG3325" i="2"/>
  <c r="BF3325" i="2"/>
  <c r="BE3325" i="2"/>
  <c r="T3325" i="2"/>
  <c r="R3325" i="2"/>
  <c r="P3325" i="2"/>
  <c r="BK3325" i="2"/>
  <c r="J3325" i="2"/>
  <c r="BI3323" i="2"/>
  <c r="BH3323" i="2"/>
  <c r="BG3323" i="2"/>
  <c r="BF3323" i="2"/>
  <c r="BE3323" i="2"/>
  <c r="T3323" i="2"/>
  <c r="R3323" i="2"/>
  <c r="P3323" i="2"/>
  <c r="BK3323" i="2"/>
  <c r="J3323" i="2"/>
  <c r="BI3321" i="2"/>
  <c r="BH3321" i="2"/>
  <c r="BG3321" i="2"/>
  <c r="BF3321" i="2"/>
  <c r="BE3321" i="2"/>
  <c r="T3321" i="2"/>
  <c r="R3321" i="2"/>
  <c r="P3321" i="2"/>
  <c r="BK3321" i="2"/>
  <c r="J3321" i="2"/>
  <c r="BI3319" i="2"/>
  <c r="BH3319" i="2"/>
  <c r="BG3319" i="2"/>
  <c r="BF3319" i="2"/>
  <c r="BE3319" i="2"/>
  <c r="T3319" i="2"/>
  <c r="R3319" i="2"/>
  <c r="P3319" i="2"/>
  <c r="BK3319" i="2"/>
  <c r="J3319" i="2"/>
  <c r="BI3317" i="2"/>
  <c r="BH3317" i="2"/>
  <c r="BG3317" i="2"/>
  <c r="BF3317" i="2"/>
  <c r="BE3317" i="2"/>
  <c r="T3317" i="2"/>
  <c r="R3317" i="2"/>
  <c r="P3317" i="2"/>
  <c r="BK3317" i="2"/>
  <c r="J3317" i="2"/>
  <c r="BI3315" i="2"/>
  <c r="BH3315" i="2"/>
  <c r="BG3315" i="2"/>
  <c r="BF3315" i="2"/>
  <c r="BE3315" i="2"/>
  <c r="T3315" i="2"/>
  <c r="R3315" i="2"/>
  <c r="P3315" i="2"/>
  <c r="BK3315" i="2"/>
  <c r="J3315" i="2"/>
  <c r="BI3313" i="2"/>
  <c r="BH3313" i="2"/>
  <c r="BG3313" i="2"/>
  <c r="BF3313" i="2"/>
  <c r="BE3313" i="2"/>
  <c r="T3313" i="2"/>
  <c r="R3313" i="2"/>
  <c r="P3313" i="2"/>
  <c r="BK3313" i="2"/>
  <c r="J3313" i="2"/>
  <c r="BI3311" i="2"/>
  <c r="BH3311" i="2"/>
  <c r="BG3311" i="2"/>
  <c r="BF3311" i="2"/>
  <c r="BE3311" i="2"/>
  <c r="T3311" i="2"/>
  <c r="R3311" i="2"/>
  <c r="P3311" i="2"/>
  <c r="BK3311" i="2"/>
  <c r="J3311" i="2"/>
  <c r="BI3309" i="2"/>
  <c r="BH3309" i="2"/>
  <c r="BG3309" i="2"/>
  <c r="BF3309" i="2"/>
  <c r="BE3309" i="2"/>
  <c r="T3309" i="2"/>
  <c r="R3309" i="2"/>
  <c r="P3309" i="2"/>
  <c r="BK3309" i="2"/>
  <c r="J3309" i="2"/>
  <c r="BI3307" i="2"/>
  <c r="BH3307" i="2"/>
  <c r="BG3307" i="2"/>
  <c r="BF3307" i="2"/>
  <c r="BE3307" i="2"/>
  <c r="T3307" i="2"/>
  <c r="R3307" i="2"/>
  <c r="P3307" i="2"/>
  <c r="BK3307" i="2"/>
  <c r="J3307" i="2"/>
  <c r="BI3305" i="2"/>
  <c r="BH3305" i="2"/>
  <c r="BG3305" i="2"/>
  <c r="BF3305" i="2"/>
  <c r="BE3305" i="2"/>
  <c r="T3305" i="2"/>
  <c r="R3305" i="2"/>
  <c r="P3305" i="2"/>
  <c r="BK3305" i="2"/>
  <c r="J3305" i="2"/>
  <c r="BI3303" i="2"/>
  <c r="BH3303" i="2"/>
  <c r="BG3303" i="2"/>
  <c r="BF3303" i="2"/>
  <c r="BE3303" i="2"/>
  <c r="T3303" i="2"/>
  <c r="R3303" i="2"/>
  <c r="P3303" i="2"/>
  <c r="BK3303" i="2"/>
  <c r="J3303" i="2"/>
  <c r="BI3301" i="2"/>
  <c r="BH3301" i="2"/>
  <c r="BG3301" i="2"/>
  <c r="BF3301" i="2"/>
  <c r="BE3301" i="2"/>
  <c r="T3301" i="2"/>
  <c r="R3301" i="2"/>
  <c r="P3301" i="2"/>
  <c r="BK3301" i="2"/>
  <c r="J3301" i="2"/>
  <c r="BI3299" i="2"/>
  <c r="BH3299" i="2"/>
  <c r="BG3299" i="2"/>
  <c r="BF3299" i="2"/>
  <c r="BE3299" i="2"/>
  <c r="T3299" i="2"/>
  <c r="R3299" i="2"/>
  <c r="P3299" i="2"/>
  <c r="BK3299" i="2"/>
  <c r="J3299" i="2"/>
  <c r="BI3297" i="2"/>
  <c r="BH3297" i="2"/>
  <c r="BG3297" i="2"/>
  <c r="BF3297" i="2"/>
  <c r="BE3297" i="2"/>
  <c r="T3297" i="2"/>
  <c r="R3297" i="2"/>
  <c r="P3297" i="2"/>
  <c r="BK3297" i="2"/>
  <c r="J3297" i="2"/>
  <c r="BI3295" i="2"/>
  <c r="BH3295" i="2"/>
  <c r="BG3295" i="2"/>
  <c r="BF3295" i="2"/>
  <c r="BE3295" i="2"/>
  <c r="T3295" i="2"/>
  <c r="R3295" i="2"/>
  <c r="P3295" i="2"/>
  <c r="BK3295" i="2"/>
  <c r="J3295" i="2"/>
  <c r="BI3293" i="2"/>
  <c r="BH3293" i="2"/>
  <c r="BG3293" i="2"/>
  <c r="BF3293" i="2"/>
  <c r="BE3293" i="2"/>
  <c r="T3293" i="2"/>
  <c r="R3293" i="2"/>
  <c r="P3293" i="2"/>
  <c r="BK3293" i="2"/>
  <c r="J3293" i="2"/>
  <c r="BI3291" i="2"/>
  <c r="BH3291" i="2"/>
  <c r="BG3291" i="2"/>
  <c r="BF3291" i="2"/>
  <c r="BE3291" i="2"/>
  <c r="T3291" i="2"/>
  <c r="R3291" i="2"/>
  <c r="P3291" i="2"/>
  <c r="BK3291" i="2"/>
  <c r="J3291" i="2"/>
  <c r="BI3289" i="2"/>
  <c r="BH3289" i="2"/>
  <c r="BG3289" i="2"/>
  <c r="BF3289" i="2"/>
  <c r="BE3289" i="2"/>
  <c r="T3289" i="2"/>
  <c r="R3289" i="2"/>
  <c r="P3289" i="2"/>
  <c r="BK3289" i="2"/>
  <c r="J3289" i="2"/>
  <c r="BI3287" i="2"/>
  <c r="BH3287" i="2"/>
  <c r="BG3287" i="2"/>
  <c r="BF3287" i="2"/>
  <c r="BE3287" i="2"/>
  <c r="T3287" i="2"/>
  <c r="R3287" i="2"/>
  <c r="P3287" i="2"/>
  <c r="BK3287" i="2"/>
  <c r="J3287" i="2"/>
  <c r="BI3285" i="2"/>
  <c r="BH3285" i="2"/>
  <c r="BG3285" i="2"/>
  <c r="BF3285" i="2"/>
  <c r="BE3285" i="2"/>
  <c r="T3285" i="2"/>
  <c r="R3285" i="2"/>
  <c r="P3285" i="2"/>
  <c r="BK3285" i="2"/>
  <c r="J3285" i="2"/>
  <c r="BI3283" i="2"/>
  <c r="BH3283" i="2"/>
  <c r="BG3283" i="2"/>
  <c r="BF3283" i="2"/>
  <c r="BE3283" i="2"/>
  <c r="T3283" i="2"/>
  <c r="R3283" i="2"/>
  <c r="P3283" i="2"/>
  <c r="BK3283" i="2"/>
  <c r="J3283" i="2"/>
  <c r="BI3281" i="2"/>
  <c r="BH3281" i="2"/>
  <c r="BG3281" i="2"/>
  <c r="BF3281" i="2"/>
  <c r="BE3281" i="2"/>
  <c r="T3281" i="2"/>
  <c r="R3281" i="2"/>
  <c r="P3281" i="2"/>
  <c r="BK3281" i="2"/>
  <c r="J3281" i="2"/>
  <c r="BI3279" i="2"/>
  <c r="BH3279" i="2"/>
  <c r="BG3279" i="2"/>
  <c r="BF3279" i="2"/>
  <c r="BE3279" i="2"/>
  <c r="T3279" i="2"/>
  <c r="R3279" i="2"/>
  <c r="P3279" i="2"/>
  <c r="BK3279" i="2"/>
  <c r="J3279" i="2"/>
  <c r="BI3277" i="2"/>
  <c r="BH3277" i="2"/>
  <c r="BG3277" i="2"/>
  <c r="BF3277" i="2"/>
  <c r="BE3277" i="2"/>
  <c r="T3277" i="2"/>
  <c r="R3277" i="2"/>
  <c r="P3277" i="2"/>
  <c r="BK3277" i="2"/>
  <c r="J3277" i="2"/>
  <c r="BI3275" i="2"/>
  <c r="BH3275" i="2"/>
  <c r="BG3275" i="2"/>
  <c r="BF3275" i="2"/>
  <c r="BE3275" i="2"/>
  <c r="T3275" i="2"/>
  <c r="R3275" i="2"/>
  <c r="P3275" i="2"/>
  <c r="BK3275" i="2"/>
  <c r="J3275" i="2"/>
  <c r="BI3273" i="2"/>
  <c r="BH3273" i="2"/>
  <c r="BG3273" i="2"/>
  <c r="BF3273" i="2"/>
  <c r="BE3273" i="2"/>
  <c r="T3273" i="2"/>
  <c r="R3273" i="2"/>
  <c r="P3273" i="2"/>
  <c r="BK3273" i="2"/>
  <c r="J3273" i="2"/>
  <c r="BI3271" i="2"/>
  <c r="BH3271" i="2"/>
  <c r="BG3271" i="2"/>
  <c r="BF3271" i="2"/>
  <c r="BE3271" i="2"/>
  <c r="T3271" i="2"/>
  <c r="R3271" i="2"/>
  <c r="P3271" i="2"/>
  <c r="BK3271" i="2"/>
  <c r="J3271" i="2"/>
  <c r="BI3269" i="2"/>
  <c r="BH3269" i="2"/>
  <c r="BG3269" i="2"/>
  <c r="BF3269" i="2"/>
  <c r="BE3269" i="2"/>
  <c r="T3269" i="2"/>
  <c r="R3269" i="2"/>
  <c r="P3269" i="2"/>
  <c r="BK3269" i="2"/>
  <c r="J3269" i="2"/>
  <c r="BI3267" i="2"/>
  <c r="BH3267" i="2"/>
  <c r="BG3267" i="2"/>
  <c r="BF3267" i="2"/>
  <c r="BE3267" i="2"/>
  <c r="T3267" i="2"/>
  <c r="R3267" i="2"/>
  <c r="P3267" i="2"/>
  <c r="BK3267" i="2"/>
  <c r="J3267" i="2"/>
  <c r="BI3265" i="2"/>
  <c r="BH3265" i="2"/>
  <c r="BG3265" i="2"/>
  <c r="BF3265" i="2"/>
  <c r="BE3265" i="2"/>
  <c r="T3265" i="2"/>
  <c r="R3265" i="2"/>
  <c r="P3265" i="2"/>
  <c r="BK3265" i="2"/>
  <c r="J3265" i="2"/>
  <c r="BI3263" i="2"/>
  <c r="BH3263" i="2"/>
  <c r="BG3263" i="2"/>
  <c r="BF3263" i="2"/>
  <c r="BE3263" i="2"/>
  <c r="T3263" i="2"/>
  <c r="R3263" i="2"/>
  <c r="P3263" i="2"/>
  <c r="BK3263" i="2"/>
  <c r="J3263" i="2"/>
  <c r="BI3261" i="2"/>
  <c r="BH3261" i="2"/>
  <c r="BG3261" i="2"/>
  <c r="BF3261" i="2"/>
  <c r="BE3261" i="2"/>
  <c r="T3261" i="2"/>
  <c r="R3261" i="2"/>
  <c r="P3261" i="2"/>
  <c r="BK3261" i="2"/>
  <c r="J3261" i="2"/>
  <c r="BI3259" i="2"/>
  <c r="BH3259" i="2"/>
  <c r="BG3259" i="2"/>
  <c r="BF3259" i="2"/>
  <c r="BE3259" i="2"/>
  <c r="T3259" i="2"/>
  <c r="R3259" i="2"/>
  <c r="P3259" i="2"/>
  <c r="BK3259" i="2"/>
  <c r="J3259" i="2"/>
  <c r="BI3257" i="2"/>
  <c r="BH3257" i="2"/>
  <c r="BG3257" i="2"/>
  <c r="BF3257" i="2"/>
  <c r="BE3257" i="2"/>
  <c r="T3257" i="2"/>
  <c r="R3257" i="2"/>
  <c r="P3257" i="2"/>
  <c r="BK3257" i="2"/>
  <c r="J3257" i="2"/>
  <c r="BI3255" i="2"/>
  <c r="BH3255" i="2"/>
  <c r="BG3255" i="2"/>
  <c r="BF3255" i="2"/>
  <c r="BE3255" i="2"/>
  <c r="T3255" i="2"/>
  <c r="R3255" i="2"/>
  <c r="P3255" i="2"/>
  <c r="BK3255" i="2"/>
  <c r="J3255" i="2"/>
  <c r="BI3253" i="2"/>
  <c r="BH3253" i="2"/>
  <c r="BG3253" i="2"/>
  <c r="BF3253" i="2"/>
  <c r="BE3253" i="2"/>
  <c r="T3253" i="2"/>
  <c r="R3253" i="2"/>
  <c r="P3253" i="2"/>
  <c r="BK3253" i="2"/>
  <c r="J3253" i="2"/>
  <c r="BI3251" i="2"/>
  <c r="BH3251" i="2"/>
  <c r="BG3251" i="2"/>
  <c r="BF3251" i="2"/>
  <c r="BE3251" i="2"/>
  <c r="T3251" i="2"/>
  <c r="R3251" i="2"/>
  <c r="P3251" i="2"/>
  <c r="BK3251" i="2"/>
  <c r="J3251" i="2"/>
  <c r="BI3249" i="2"/>
  <c r="BH3249" i="2"/>
  <c r="BG3249" i="2"/>
  <c r="BF3249" i="2"/>
  <c r="BE3249" i="2"/>
  <c r="T3249" i="2"/>
  <c r="R3249" i="2"/>
  <c r="P3249" i="2"/>
  <c r="BK3249" i="2"/>
  <c r="J3249" i="2"/>
  <c r="BI3247" i="2"/>
  <c r="BH3247" i="2"/>
  <c r="BG3247" i="2"/>
  <c r="BF3247" i="2"/>
  <c r="BE3247" i="2"/>
  <c r="T3247" i="2"/>
  <c r="R3247" i="2"/>
  <c r="P3247" i="2"/>
  <c r="BK3247" i="2"/>
  <c r="J3247" i="2"/>
  <c r="BI3245" i="2"/>
  <c r="BH3245" i="2"/>
  <c r="BG3245" i="2"/>
  <c r="BF3245" i="2"/>
  <c r="BE3245" i="2"/>
  <c r="T3245" i="2"/>
  <c r="R3245" i="2"/>
  <c r="P3245" i="2"/>
  <c r="BK3245" i="2"/>
  <c r="J3245" i="2"/>
  <c r="BI3243" i="2"/>
  <c r="BH3243" i="2"/>
  <c r="BG3243" i="2"/>
  <c r="BF3243" i="2"/>
  <c r="BE3243" i="2"/>
  <c r="T3243" i="2"/>
  <c r="R3243" i="2"/>
  <c r="P3243" i="2"/>
  <c r="BK3243" i="2"/>
  <c r="J3243" i="2"/>
  <c r="BI3241" i="2"/>
  <c r="BH3241" i="2"/>
  <c r="BG3241" i="2"/>
  <c r="BF3241" i="2"/>
  <c r="BE3241" i="2"/>
  <c r="T3241" i="2"/>
  <c r="R3241" i="2"/>
  <c r="P3241" i="2"/>
  <c r="BK3241" i="2"/>
  <c r="J3241" i="2"/>
  <c r="BI3239" i="2"/>
  <c r="BH3239" i="2"/>
  <c r="BG3239" i="2"/>
  <c r="BF3239" i="2"/>
  <c r="BE3239" i="2"/>
  <c r="T3239" i="2"/>
  <c r="R3239" i="2"/>
  <c r="P3239" i="2"/>
  <c r="BK3239" i="2"/>
  <c r="J3239" i="2"/>
  <c r="BI3237" i="2"/>
  <c r="BH3237" i="2"/>
  <c r="BG3237" i="2"/>
  <c r="BF3237" i="2"/>
  <c r="BE3237" i="2"/>
  <c r="T3237" i="2"/>
  <c r="R3237" i="2"/>
  <c r="P3237" i="2"/>
  <c r="BK3237" i="2"/>
  <c r="J3237" i="2"/>
  <c r="BI3235" i="2"/>
  <c r="BH3235" i="2"/>
  <c r="BG3235" i="2"/>
  <c r="BF3235" i="2"/>
  <c r="BE3235" i="2"/>
  <c r="T3235" i="2"/>
  <c r="R3235" i="2"/>
  <c r="P3235" i="2"/>
  <c r="BK3235" i="2"/>
  <c r="J3235" i="2"/>
  <c r="BI3233" i="2"/>
  <c r="BH3233" i="2"/>
  <c r="BG3233" i="2"/>
  <c r="BF3233" i="2"/>
  <c r="BE3233" i="2"/>
  <c r="T3233" i="2"/>
  <c r="R3233" i="2"/>
  <c r="P3233" i="2"/>
  <c r="BK3233" i="2"/>
  <c r="J3233" i="2"/>
  <c r="BI3231" i="2"/>
  <c r="BH3231" i="2"/>
  <c r="BG3231" i="2"/>
  <c r="BF3231" i="2"/>
  <c r="BE3231" i="2"/>
  <c r="T3231" i="2"/>
  <c r="R3231" i="2"/>
  <c r="P3231" i="2"/>
  <c r="BK3231" i="2"/>
  <c r="J3231" i="2"/>
  <c r="BI3229" i="2"/>
  <c r="BH3229" i="2"/>
  <c r="BG3229" i="2"/>
  <c r="BF3229" i="2"/>
  <c r="BE3229" i="2"/>
  <c r="T3229" i="2"/>
  <c r="R3229" i="2"/>
  <c r="P3229" i="2"/>
  <c r="BK3229" i="2"/>
  <c r="J3229" i="2"/>
  <c r="BI3227" i="2"/>
  <c r="BH3227" i="2"/>
  <c r="BG3227" i="2"/>
  <c r="BF3227" i="2"/>
  <c r="BE3227" i="2"/>
  <c r="T3227" i="2"/>
  <c r="R3227" i="2"/>
  <c r="P3227" i="2"/>
  <c r="BK3227" i="2"/>
  <c r="J3227" i="2"/>
  <c r="BI3222" i="2"/>
  <c r="BH3222" i="2"/>
  <c r="BG3222" i="2"/>
  <c r="BF3222" i="2"/>
  <c r="BE3222" i="2"/>
  <c r="T3222" i="2"/>
  <c r="R3222" i="2"/>
  <c r="P3222" i="2"/>
  <c r="BK3222" i="2"/>
  <c r="J3222" i="2"/>
  <c r="BI3219" i="2"/>
  <c r="BH3219" i="2"/>
  <c r="BG3219" i="2"/>
  <c r="BF3219" i="2"/>
  <c r="BE3219" i="2"/>
  <c r="T3219" i="2"/>
  <c r="R3219" i="2"/>
  <c r="P3219" i="2"/>
  <c r="BK3219" i="2"/>
  <c r="J3219" i="2"/>
  <c r="BI3216" i="2"/>
  <c r="BH3216" i="2"/>
  <c r="BG3216" i="2"/>
  <c r="BF3216" i="2"/>
  <c r="BE3216" i="2"/>
  <c r="T3216" i="2"/>
  <c r="R3216" i="2"/>
  <c r="P3216" i="2"/>
  <c r="BK3216" i="2"/>
  <c r="J3216" i="2"/>
  <c r="BI3211" i="2"/>
  <c r="BH3211" i="2"/>
  <c r="BG3211" i="2"/>
  <c r="BF3211" i="2"/>
  <c r="BE3211" i="2"/>
  <c r="T3211" i="2"/>
  <c r="R3211" i="2"/>
  <c r="P3211" i="2"/>
  <c r="BK3211" i="2"/>
  <c r="J3211" i="2"/>
  <c r="BI3209" i="2"/>
  <c r="BH3209" i="2"/>
  <c r="BG3209" i="2"/>
  <c r="BF3209" i="2"/>
  <c r="BE3209" i="2"/>
  <c r="T3209" i="2"/>
  <c r="R3209" i="2"/>
  <c r="P3209" i="2"/>
  <c r="BK3209" i="2"/>
  <c r="J3209" i="2"/>
  <c r="BI3206" i="2"/>
  <c r="BH3206" i="2"/>
  <c r="BG3206" i="2"/>
  <c r="BF3206" i="2"/>
  <c r="BE3206" i="2"/>
  <c r="T3206" i="2"/>
  <c r="T3205" i="2" s="1"/>
  <c r="R3206" i="2"/>
  <c r="P3206" i="2"/>
  <c r="BK3206" i="2"/>
  <c r="BK3205" i="2" s="1"/>
  <c r="J3205" i="2" s="1"/>
  <c r="J91" i="2" s="1"/>
  <c r="J3206" i="2"/>
  <c r="BI3202" i="2"/>
  <c r="BH3202" i="2"/>
  <c r="BG3202" i="2"/>
  <c r="BF3202" i="2"/>
  <c r="T3202" i="2"/>
  <c r="R3202" i="2"/>
  <c r="P3202" i="2"/>
  <c r="BK3202" i="2"/>
  <c r="J3202" i="2"/>
  <c r="BE3202" i="2" s="1"/>
  <c r="BI3197" i="2"/>
  <c r="BH3197" i="2"/>
  <c r="BG3197" i="2"/>
  <c r="BF3197" i="2"/>
  <c r="T3197" i="2"/>
  <c r="R3197" i="2"/>
  <c r="P3197" i="2"/>
  <c r="BK3197" i="2"/>
  <c r="J3197" i="2"/>
  <c r="BE3197" i="2" s="1"/>
  <c r="BI3192" i="2"/>
  <c r="BH3192" i="2"/>
  <c r="BG3192" i="2"/>
  <c r="BF3192" i="2"/>
  <c r="T3192" i="2"/>
  <c r="R3192" i="2"/>
  <c r="P3192" i="2"/>
  <c r="BK3192" i="2"/>
  <c r="J3192" i="2"/>
  <c r="BE3192" i="2" s="1"/>
  <c r="BI3187" i="2"/>
  <c r="BH3187" i="2"/>
  <c r="BG3187" i="2"/>
  <c r="BF3187" i="2"/>
  <c r="T3187" i="2"/>
  <c r="R3187" i="2"/>
  <c r="P3187" i="2"/>
  <c r="BK3187" i="2"/>
  <c r="J3187" i="2"/>
  <c r="BE3187" i="2" s="1"/>
  <c r="BI3178" i="2"/>
  <c r="BH3178" i="2"/>
  <c r="BG3178" i="2"/>
  <c r="BF3178" i="2"/>
  <c r="T3178" i="2"/>
  <c r="R3178" i="2"/>
  <c r="P3178" i="2"/>
  <c r="BK3178" i="2"/>
  <c r="J3178" i="2"/>
  <c r="BE3178" i="2" s="1"/>
  <c r="BI3173" i="2"/>
  <c r="BH3173" i="2"/>
  <c r="BG3173" i="2"/>
  <c r="BF3173" i="2"/>
  <c r="T3173" i="2"/>
  <c r="R3173" i="2"/>
  <c r="P3173" i="2"/>
  <c r="BK3173" i="2"/>
  <c r="J3173" i="2"/>
  <c r="BE3173" i="2" s="1"/>
  <c r="BI3166" i="2"/>
  <c r="BH3166" i="2"/>
  <c r="BG3166" i="2"/>
  <c r="BF3166" i="2"/>
  <c r="T3166" i="2"/>
  <c r="R3166" i="2"/>
  <c r="P3166" i="2"/>
  <c r="BK3166" i="2"/>
  <c r="J3166" i="2"/>
  <c r="BE3166" i="2" s="1"/>
  <c r="BI3161" i="2"/>
  <c r="BH3161" i="2"/>
  <c r="BG3161" i="2"/>
  <c r="BF3161" i="2"/>
  <c r="T3161" i="2"/>
  <c r="R3161" i="2"/>
  <c r="P3161" i="2"/>
  <c r="BK3161" i="2"/>
  <c r="J3161" i="2"/>
  <c r="BE3161" i="2" s="1"/>
  <c r="BI3150" i="2"/>
  <c r="BH3150" i="2"/>
  <c r="BG3150" i="2"/>
  <c r="BF3150" i="2"/>
  <c r="T3150" i="2"/>
  <c r="R3150" i="2"/>
  <c r="P3150" i="2"/>
  <c r="BK3150" i="2"/>
  <c r="J3150" i="2"/>
  <c r="BE3150" i="2" s="1"/>
  <c r="BI3139" i="2"/>
  <c r="BH3139" i="2"/>
  <c r="BG3139" i="2"/>
  <c r="BF3139" i="2"/>
  <c r="T3139" i="2"/>
  <c r="R3139" i="2"/>
  <c r="P3139" i="2"/>
  <c r="BK3139" i="2"/>
  <c r="J3139" i="2"/>
  <c r="BE3139" i="2" s="1"/>
  <c r="BI3134" i="2"/>
  <c r="BH3134" i="2"/>
  <c r="BG3134" i="2"/>
  <c r="BF3134" i="2"/>
  <c r="T3134" i="2"/>
  <c r="R3134" i="2"/>
  <c r="P3134" i="2"/>
  <c r="BK3134" i="2"/>
  <c r="J3134" i="2"/>
  <c r="BE3134" i="2" s="1"/>
  <c r="BI3123" i="2"/>
  <c r="BH3123" i="2"/>
  <c r="BG3123" i="2"/>
  <c r="BF3123" i="2"/>
  <c r="T3123" i="2"/>
  <c r="R3123" i="2"/>
  <c r="P3123" i="2"/>
  <c r="BK3123" i="2"/>
  <c r="J3123" i="2"/>
  <c r="BE3123" i="2" s="1"/>
  <c r="BI3110" i="2"/>
  <c r="BH3110" i="2"/>
  <c r="BG3110" i="2"/>
  <c r="BF3110" i="2"/>
  <c r="T3110" i="2"/>
  <c r="R3110" i="2"/>
  <c r="P3110" i="2"/>
  <c r="BK3110" i="2"/>
  <c r="J3110" i="2"/>
  <c r="BE3110" i="2" s="1"/>
  <c r="BI3097" i="2"/>
  <c r="BH3097" i="2"/>
  <c r="BG3097" i="2"/>
  <c r="BF3097" i="2"/>
  <c r="T3097" i="2"/>
  <c r="R3097" i="2"/>
  <c r="P3097" i="2"/>
  <c r="BK3097" i="2"/>
  <c r="J3097" i="2"/>
  <c r="BE3097" i="2" s="1"/>
  <c r="BI3095" i="2"/>
  <c r="BH3095" i="2"/>
  <c r="BG3095" i="2"/>
  <c r="BF3095" i="2"/>
  <c r="T3095" i="2"/>
  <c r="R3095" i="2"/>
  <c r="P3095" i="2"/>
  <c r="BK3095" i="2"/>
  <c r="J3095" i="2"/>
  <c r="BE3095" i="2" s="1"/>
  <c r="BI3093" i="2"/>
  <c r="BH3093" i="2"/>
  <c r="BG3093" i="2"/>
  <c r="BF3093" i="2"/>
  <c r="T3093" i="2"/>
  <c r="R3093" i="2"/>
  <c r="P3093" i="2"/>
  <c r="BK3093" i="2"/>
  <c r="J3093" i="2"/>
  <c r="BE3093" i="2" s="1"/>
  <c r="BI3091" i="2"/>
  <c r="BH3091" i="2"/>
  <c r="BG3091" i="2"/>
  <c r="BF3091" i="2"/>
  <c r="T3091" i="2"/>
  <c r="R3091" i="2"/>
  <c r="P3091" i="2"/>
  <c r="BK3091" i="2"/>
  <c r="J3091" i="2"/>
  <c r="BE3091" i="2" s="1"/>
  <c r="BI3087" i="2"/>
  <c r="BH3087" i="2"/>
  <c r="BG3087" i="2"/>
  <c r="BF3087" i="2"/>
  <c r="T3087" i="2"/>
  <c r="R3087" i="2"/>
  <c r="P3087" i="2"/>
  <c r="BK3087" i="2"/>
  <c r="J3087" i="2"/>
  <c r="BE3087" i="2" s="1"/>
  <c r="BI3085" i="2"/>
  <c r="BH3085" i="2"/>
  <c r="BG3085" i="2"/>
  <c r="BF3085" i="2"/>
  <c r="T3085" i="2"/>
  <c r="R3085" i="2"/>
  <c r="P3085" i="2"/>
  <c r="BK3085" i="2"/>
  <c r="J3085" i="2"/>
  <c r="BE3085" i="2" s="1"/>
  <c r="BI3082" i="2"/>
  <c r="BH3082" i="2"/>
  <c r="BG3082" i="2"/>
  <c r="BF3082" i="2"/>
  <c r="T3082" i="2"/>
  <c r="R3082" i="2"/>
  <c r="P3082" i="2"/>
  <c r="BK3082" i="2"/>
  <c r="J3082" i="2"/>
  <c r="BE3082" i="2" s="1"/>
  <c r="BI3080" i="2"/>
  <c r="BH3080" i="2"/>
  <c r="BG3080" i="2"/>
  <c r="BF3080" i="2"/>
  <c r="T3080" i="2"/>
  <c r="R3080" i="2"/>
  <c r="P3080" i="2"/>
  <c r="BK3080" i="2"/>
  <c r="J3080" i="2"/>
  <c r="BE3080" i="2" s="1"/>
  <c r="BI3077" i="2"/>
  <c r="BH3077" i="2"/>
  <c r="BG3077" i="2"/>
  <c r="BF3077" i="2"/>
  <c r="T3077" i="2"/>
  <c r="R3077" i="2"/>
  <c r="P3077" i="2"/>
  <c r="BK3077" i="2"/>
  <c r="J3077" i="2"/>
  <c r="BE3077" i="2" s="1"/>
  <c r="BI3074" i="2"/>
  <c r="BH3074" i="2"/>
  <c r="BG3074" i="2"/>
  <c r="BF3074" i="2"/>
  <c r="T3074" i="2"/>
  <c r="R3074" i="2"/>
  <c r="P3074" i="2"/>
  <c r="BK3074" i="2"/>
  <c r="J3074" i="2"/>
  <c r="BE3074" i="2" s="1"/>
  <c r="BI3070" i="2"/>
  <c r="BH3070" i="2"/>
  <c r="BG3070" i="2"/>
  <c r="BF3070" i="2"/>
  <c r="T3070" i="2"/>
  <c r="R3070" i="2"/>
  <c r="P3070" i="2"/>
  <c r="BK3070" i="2"/>
  <c r="J3070" i="2"/>
  <c r="BE3070" i="2" s="1"/>
  <c r="BI3056" i="2"/>
  <c r="BH3056" i="2"/>
  <c r="BG3056" i="2"/>
  <c r="BF3056" i="2"/>
  <c r="T3056" i="2"/>
  <c r="R3056" i="2"/>
  <c r="P3056" i="2"/>
  <c r="BK3056" i="2"/>
  <c r="J3056" i="2"/>
  <c r="BE3056" i="2" s="1"/>
  <c r="BI2975" i="2"/>
  <c r="BH2975" i="2"/>
  <c r="BG2975" i="2"/>
  <c r="BF2975" i="2"/>
  <c r="T2975" i="2"/>
  <c r="R2975" i="2"/>
  <c r="P2975" i="2"/>
  <c r="BK2975" i="2"/>
  <c r="J2975" i="2"/>
  <c r="BE2975" i="2" s="1"/>
  <c r="BI2963" i="2"/>
  <c r="BH2963" i="2"/>
  <c r="BG2963" i="2"/>
  <c r="BF2963" i="2"/>
  <c r="T2963" i="2"/>
  <c r="T2962" i="2" s="1"/>
  <c r="R2963" i="2"/>
  <c r="P2963" i="2"/>
  <c r="BK2963" i="2"/>
  <c r="J2963" i="2"/>
  <c r="BE2963" i="2" s="1"/>
  <c r="BI2959" i="2"/>
  <c r="BH2959" i="2"/>
  <c r="BG2959" i="2"/>
  <c r="BF2959" i="2"/>
  <c r="BE2959" i="2"/>
  <c r="T2959" i="2"/>
  <c r="R2959" i="2"/>
  <c r="P2959" i="2"/>
  <c r="BK2959" i="2"/>
  <c r="J2959" i="2"/>
  <c r="BI2953" i="2"/>
  <c r="BH2953" i="2"/>
  <c r="BG2953" i="2"/>
  <c r="BF2953" i="2"/>
  <c r="BE2953" i="2"/>
  <c r="T2953" i="2"/>
  <c r="R2953" i="2"/>
  <c r="P2953" i="2"/>
  <c r="BK2953" i="2"/>
  <c r="J2953" i="2"/>
  <c r="BI2937" i="2"/>
  <c r="BH2937" i="2"/>
  <c r="BG2937" i="2"/>
  <c r="BF2937" i="2"/>
  <c r="BE2937" i="2"/>
  <c r="T2937" i="2"/>
  <c r="R2937" i="2"/>
  <c r="P2937" i="2"/>
  <c r="BK2937" i="2"/>
  <c r="J2937" i="2"/>
  <c r="BI2931" i="2"/>
  <c r="BH2931" i="2"/>
  <c r="BG2931" i="2"/>
  <c r="BF2931" i="2"/>
  <c r="BE2931" i="2"/>
  <c r="T2931" i="2"/>
  <c r="R2931" i="2"/>
  <c r="P2931" i="2"/>
  <c r="BK2931" i="2"/>
  <c r="J2931" i="2"/>
  <c r="BI2925" i="2"/>
  <c r="BH2925" i="2"/>
  <c r="BG2925" i="2"/>
  <c r="BF2925" i="2"/>
  <c r="BE2925" i="2"/>
  <c r="T2925" i="2"/>
  <c r="R2925" i="2"/>
  <c r="P2925" i="2"/>
  <c r="BK2925" i="2"/>
  <c r="J2925" i="2"/>
  <c r="BI2919" i="2"/>
  <c r="BH2919" i="2"/>
  <c r="BG2919" i="2"/>
  <c r="BF2919" i="2"/>
  <c r="BE2919" i="2"/>
  <c r="T2919" i="2"/>
  <c r="R2919" i="2"/>
  <c r="P2919" i="2"/>
  <c r="BK2919" i="2"/>
  <c r="J2919" i="2"/>
  <c r="BI2909" i="2"/>
  <c r="BH2909" i="2"/>
  <c r="BG2909" i="2"/>
  <c r="BF2909" i="2"/>
  <c r="BE2909" i="2"/>
  <c r="T2909" i="2"/>
  <c r="R2909" i="2"/>
  <c r="P2909" i="2"/>
  <c r="BK2909" i="2"/>
  <c r="J2909" i="2"/>
  <c r="BI2897" i="2"/>
  <c r="BH2897" i="2"/>
  <c r="BG2897" i="2"/>
  <c r="BF2897" i="2"/>
  <c r="BE2897" i="2"/>
  <c r="T2897" i="2"/>
  <c r="R2897" i="2"/>
  <c r="P2897" i="2"/>
  <c r="BK2897" i="2"/>
  <c r="J2897" i="2"/>
  <c r="BI2894" i="2"/>
  <c r="BH2894" i="2"/>
  <c r="BG2894" i="2"/>
  <c r="BF2894" i="2"/>
  <c r="BE2894" i="2"/>
  <c r="T2894" i="2"/>
  <c r="R2894" i="2"/>
  <c r="P2894" i="2"/>
  <c r="BK2894" i="2"/>
  <c r="J2894" i="2"/>
  <c r="BI2891" i="2"/>
  <c r="BH2891" i="2"/>
  <c r="BG2891" i="2"/>
  <c r="BF2891" i="2"/>
  <c r="BE2891" i="2"/>
  <c r="T2891" i="2"/>
  <c r="R2891" i="2"/>
  <c r="P2891" i="2"/>
  <c r="BK2891" i="2"/>
  <c r="J2891" i="2"/>
  <c r="BI2888" i="2"/>
  <c r="BH2888" i="2"/>
  <c r="BG2888" i="2"/>
  <c r="BF2888" i="2"/>
  <c r="BE2888" i="2"/>
  <c r="T2888" i="2"/>
  <c r="R2888" i="2"/>
  <c r="P2888" i="2"/>
  <c r="BK2888" i="2"/>
  <c r="J2888" i="2"/>
  <c r="BI2885" i="2"/>
  <c r="BH2885" i="2"/>
  <c r="BG2885" i="2"/>
  <c r="BF2885" i="2"/>
  <c r="BE2885" i="2"/>
  <c r="T2885" i="2"/>
  <c r="R2885" i="2"/>
  <c r="P2885" i="2"/>
  <c r="BK2885" i="2"/>
  <c r="J2885" i="2"/>
  <c r="BI2882" i="2"/>
  <c r="BH2882" i="2"/>
  <c r="BG2882" i="2"/>
  <c r="BF2882" i="2"/>
  <c r="BE2882" i="2"/>
  <c r="T2882" i="2"/>
  <c r="R2882" i="2"/>
  <c r="P2882" i="2"/>
  <c r="BK2882" i="2"/>
  <c r="J2882" i="2"/>
  <c r="BI2879" i="2"/>
  <c r="BH2879" i="2"/>
  <c r="BG2879" i="2"/>
  <c r="BF2879" i="2"/>
  <c r="BE2879" i="2"/>
  <c r="T2879" i="2"/>
  <c r="R2879" i="2"/>
  <c r="P2879" i="2"/>
  <c r="BK2879" i="2"/>
  <c r="J2879" i="2"/>
  <c r="BI2876" i="2"/>
  <c r="BH2876" i="2"/>
  <c r="BG2876" i="2"/>
  <c r="BF2876" i="2"/>
  <c r="BE2876" i="2"/>
  <c r="T2876" i="2"/>
  <c r="R2876" i="2"/>
  <c r="P2876" i="2"/>
  <c r="BK2876" i="2"/>
  <c r="J2876" i="2"/>
  <c r="BI2873" i="2"/>
  <c r="BH2873" i="2"/>
  <c r="BG2873" i="2"/>
  <c r="BF2873" i="2"/>
  <c r="BE2873" i="2"/>
  <c r="T2873" i="2"/>
  <c r="R2873" i="2"/>
  <c r="P2873" i="2"/>
  <c r="BK2873" i="2"/>
  <c r="J2873" i="2"/>
  <c r="BI2870" i="2"/>
  <c r="BH2870" i="2"/>
  <c r="BG2870" i="2"/>
  <c r="BF2870" i="2"/>
  <c r="BE2870" i="2"/>
  <c r="T2870" i="2"/>
  <c r="R2870" i="2"/>
  <c r="P2870" i="2"/>
  <c r="BK2870" i="2"/>
  <c r="J2870" i="2"/>
  <c r="BI2867" i="2"/>
  <c r="BH2867" i="2"/>
  <c r="BG2867" i="2"/>
  <c r="BF2867" i="2"/>
  <c r="BE2867" i="2"/>
  <c r="T2867" i="2"/>
  <c r="R2867" i="2"/>
  <c r="P2867" i="2"/>
  <c r="BK2867" i="2"/>
  <c r="J2867" i="2"/>
  <c r="BI2864" i="2"/>
  <c r="BH2864" i="2"/>
  <c r="BG2864" i="2"/>
  <c r="BF2864" i="2"/>
  <c r="BE2864" i="2"/>
  <c r="T2864" i="2"/>
  <c r="R2864" i="2"/>
  <c r="P2864" i="2"/>
  <c r="BK2864" i="2"/>
  <c r="J2864" i="2"/>
  <c r="BI2859" i="2"/>
  <c r="BH2859" i="2"/>
  <c r="BG2859" i="2"/>
  <c r="BF2859" i="2"/>
  <c r="BE2859" i="2"/>
  <c r="T2859" i="2"/>
  <c r="R2859" i="2"/>
  <c r="P2859" i="2"/>
  <c r="BK2859" i="2"/>
  <c r="J2859" i="2"/>
  <c r="BI2852" i="2"/>
  <c r="BH2852" i="2"/>
  <c r="BG2852" i="2"/>
  <c r="BF2852" i="2"/>
  <c r="BE2852" i="2"/>
  <c r="T2852" i="2"/>
  <c r="R2852" i="2"/>
  <c r="P2852" i="2"/>
  <c r="BK2852" i="2"/>
  <c r="J2852" i="2"/>
  <c r="BI2849" i="2"/>
  <c r="BH2849" i="2"/>
  <c r="BG2849" i="2"/>
  <c r="BF2849" i="2"/>
  <c r="BE2849" i="2"/>
  <c r="T2849" i="2"/>
  <c r="R2849" i="2"/>
  <c r="P2849" i="2"/>
  <c r="BK2849" i="2"/>
  <c r="J2849" i="2"/>
  <c r="BI2844" i="2"/>
  <c r="BH2844" i="2"/>
  <c r="BG2844" i="2"/>
  <c r="BF2844" i="2"/>
  <c r="BE2844" i="2"/>
  <c r="T2844" i="2"/>
  <c r="R2844" i="2"/>
  <c r="P2844" i="2"/>
  <c r="BK2844" i="2"/>
  <c r="J2844" i="2"/>
  <c r="BI2840" i="2"/>
  <c r="BH2840" i="2"/>
  <c r="BG2840" i="2"/>
  <c r="BF2840" i="2"/>
  <c r="BE2840" i="2"/>
  <c r="T2840" i="2"/>
  <c r="R2840" i="2"/>
  <c r="P2840" i="2"/>
  <c r="BK2840" i="2"/>
  <c r="J2840" i="2"/>
  <c r="BI2829" i="2"/>
  <c r="BH2829" i="2"/>
  <c r="BG2829" i="2"/>
  <c r="BF2829" i="2"/>
  <c r="BE2829" i="2"/>
  <c r="T2829" i="2"/>
  <c r="R2829" i="2"/>
  <c r="P2829" i="2"/>
  <c r="BK2829" i="2"/>
  <c r="J2829" i="2"/>
  <c r="BI2826" i="2"/>
  <c r="BH2826" i="2"/>
  <c r="BG2826" i="2"/>
  <c r="BF2826" i="2"/>
  <c r="BE2826" i="2"/>
  <c r="T2826" i="2"/>
  <c r="R2826" i="2"/>
  <c r="P2826" i="2"/>
  <c r="BK2826" i="2"/>
  <c r="J2826" i="2"/>
  <c r="BI2822" i="2"/>
  <c r="BH2822" i="2"/>
  <c r="BG2822" i="2"/>
  <c r="BF2822" i="2"/>
  <c r="BE2822" i="2"/>
  <c r="T2822" i="2"/>
  <c r="R2822" i="2"/>
  <c r="P2822" i="2"/>
  <c r="BK2822" i="2"/>
  <c r="J2822" i="2"/>
  <c r="BI2816" i="2"/>
  <c r="BH2816" i="2"/>
  <c r="BG2816" i="2"/>
  <c r="BF2816" i="2"/>
  <c r="BE2816" i="2"/>
  <c r="T2816" i="2"/>
  <c r="R2816" i="2"/>
  <c r="P2816" i="2"/>
  <c r="BK2816" i="2"/>
  <c r="J2816" i="2"/>
  <c r="BI2796" i="2"/>
  <c r="BH2796" i="2"/>
  <c r="BG2796" i="2"/>
  <c r="BF2796" i="2"/>
  <c r="BE2796" i="2"/>
  <c r="T2796" i="2"/>
  <c r="R2796" i="2"/>
  <c r="P2796" i="2"/>
  <c r="BK2796" i="2"/>
  <c r="J2796" i="2"/>
  <c r="BI2789" i="2"/>
  <c r="BH2789" i="2"/>
  <c r="BG2789" i="2"/>
  <c r="BF2789" i="2"/>
  <c r="BE2789" i="2"/>
  <c r="T2789" i="2"/>
  <c r="T2788" i="2" s="1"/>
  <c r="R2789" i="2"/>
  <c r="P2789" i="2"/>
  <c r="BK2789" i="2"/>
  <c r="BK2788" i="2" s="1"/>
  <c r="J2788" i="2" s="1"/>
  <c r="J89" i="2" s="1"/>
  <c r="J2789" i="2"/>
  <c r="BI2786" i="2"/>
  <c r="BH2786" i="2"/>
  <c r="BG2786" i="2"/>
  <c r="BF2786" i="2"/>
  <c r="T2786" i="2"/>
  <c r="R2786" i="2"/>
  <c r="P2786" i="2"/>
  <c r="BK2786" i="2"/>
  <c r="J2786" i="2"/>
  <c r="BE2786" i="2" s="1"/>
  <c r="BI2784" i="2"/>
  <c r="BH2784" i="2"/>
  <c r="BG2784" i="2"/>
  <c r="BF2784" i="2"/>
  <c r="T2784" i="2"/>
  <c r="R2784" i="2"/>
  <c r="P2784" i="2"/>
  <c r="BK2784" i="2"/>
  <c r="J2784" i="2"/>
  <c r="BE2784" i="2" s="1"/>
  <c r="BI2782" i="2"/>
  <c r="BH2782" i="2"/>
  <c r="BG2782" i="2"/>
  <c r="BF2782" i="2"/>
  <c r="T2782" i="2"/>
  <c r="R2782" i="2"/>
  <c r="P2782" i="2"/>
  <c r="BK2782" i="2"/>
  <c r="J2782" i="2"/>
  <c r="BE2782" i="2" s="1"/>
  <c r="BI2780" i="2"/>
  <c r="BH2780" i="2"/>
  <c r="BG2780" i="2"/>
  <c r="BF2780" i="2"/>
  <c r="T2780" i="2"/>
  <c r="R2780" i="2"/>
  <c r="P2780" i="2"/>
  <c r="BK2780" i="2"/>
  <c r="BK2779" i="2" s="1"/>
  <c r="J2779" i="2" s="1"/>
  <c r="J88" i="2" s="1"/>
  <c r="J2780" i="2"/>
  <c r="BE2780" i="2" s="1"/>
  <c r="BI2777" i="2"/>
  <c r="BH2777" i="2"/>
  <c r="BG2777" i="2"/>
  <c r="BF2777" i="2"/>
  <c r="T2777" i="2"/>
  <c r="T2776" i="2" s="1"/>
  <c r="R2777" i="2"/>
  <c r="R2776" i="2" s="1"/>
  <c r="P2777" i="2"/>
  <c r="P2776" i="2" s="1"/>
  <c r="BK2777" i="2"/>
  <c r="BK2776" i="2" s="1"/>
  <c r="J2776" i="2" s="1"/>
  <c r="J87" i="2" s="1"/>
  <c r="J2777" i="2"/>
  <c r="BE2777" i="2" s="1"/>
  <c r="BI2773" i="2"/>
  <c r="BH2773" i="2"/>
  <c r="BG2773" i="2"/>
  <c r="BF2773" i="2"/>
  <c r="T2773" i="2"/>
  <c r="R2773" i="2"/>
  <c r="P2773" i="2"/>
  <c r="BK2773" i="2"/>
  <c r="J2773" i="2"/>
  <c r="BE2773" i="2" s="1"/>
  <c r="BI2762" i="2"/>
  <c r="BH2762" i="2"/>
  <c r="BG2762" i="2"/>
  <c r="BF2762" i="2"/>
  <c r="T2762" i="2"/>
  <c r="R2762" i="2"/>
  <c r="P2762" i="2"/>
  <c r="BK2762" i="2"/>
  <c r="J2762" i="2"/>
  <c r="BE2762" i="2" s="1"/>
  <c r="BI2758" i="2"/>
  <c r="BH2758" i="2"/>
  <c r="BG2758" i="2"/>
  <c r="BF2758" i="2"/>
  <c r="T2758" i="2"/>
  <c r="R2758" i="2"/>
  <c r="P2758" i="2"/>
  <c r="BK2758" i="2"/>
  <c r="J2758" i="2"/>
  <c r="BE2758" i="2" s="1"/>
  <c r="BI2752" i="2"/>
  <c r="BH2752" i="2"/>
  <c r="BG2752" i="2"/>
  <c r="BF2752" i="2"/>
  <c r="T2752" i="2"/>
  <c r="R2752" i="2"/>
  <c r="P2752" i="2"/>
  <c r="BK2752" i="2"/>
  <c r="J2752" i="2"/>
  <c r="BE2752" i="2" s="1"/>
  <c r="BI2746" i="2"/>
  <c r="BH2746" i="2"/>
  <c r="BG2746" i="2"/>
  <c r="BF2746" i="2"/>
  <c r="T2746" i="2"/>
  <c r="R2746" i="2"/>
  <c r="P2746" i="2"/>
  <c r="BK2746" i="2"/>
  <c r="J2746" i="2"/>
  <c r="BE2746" i="2" s="1"/>
  <c r="BI2737" i="2"/>
  <c r="BH2737" i="2"/>
  <c r="BG2737" i="2"/>
  <c r="BF2737" i="2"/>
  <c r="T2737" i="2"/>
  <c r="R2737" i="2"/>
  <c r="P2737" i="2"/>
  <c r="BK2737" i="2"/>
  <c r="J2737" i="2"/>
  <c r="BE2737" i="2" s="1"/>
  <c r="BI2734" i="2"/>
  <c r="BH2734" i="2"/>
  <c r="BG2734" i="2"/>
  <c r="BF2734" i="2"/>
  <c r="T2734" i="2"/>
  <c r="R2734" i="2"/>
  <c r="P2734" i="2"/>
  <c r="BK2734" i="2"/>
  <c r="J2734" i="2"/>
  <c r="BE2734" i="2" s="1"/>
  <c r="BI2726" i="2"/>
  <c r="BH2726" i="2"/>
  <c r="BG2726" i="2"/>
  <c r="BF2726" i="2"/>
  <c r="BE2726" i="2"/>
  <c r="T2726" i="2"/>
  <c r="R2726" i="2"/>
  <c r="P2726" i="2"/>
  <c r="BK2726" i="2"/>
  <c r="J2726" i="2"/>
  <c r="BI2722" i="2"/>
  <c r="BH2722" i="2"/>
  <c r="BG2722" i="2"/>
  <c r="BF2722" i="2"/>
  <c r="T2722" i="2"/>
  <c r="R2722" i="2"/>
  <c r="P2722" i="2"/>
  <c r="BK2722" i="2"/>
  <c r="J2722" i="2"/>
  <c r="BE2722" i="2" s="1"/>
  <c r="BI2718" i="2"/>
  <c r="BH2718" i="2"/>
  <c r="BG2718" i="2"/>
  <c r="BF2718" i="2"/>
  <c r="T2718" i="2"/>
  <c r="R2718" i="2"/>
  <c r="P2718" i="2"/>
  <c r="BK2718" i="2"/>
  <c r="J2718" i="2"/>
  <c r="BE2718" i="2" s="1"/>
  <c r="BI2690" i="2"/>
  <c r="BH2690" i="2"/>
  <c r="BG2690" i="2"/>
  <c r="BF2690" i="2"/>
  <c r="T2690" i="2"/>
  <c r="R2690" i="2"/>
  <c r="P2690" i="2"/>
  <c r="BK2690" i="2"/>
  <c r="J2690" i="2"/>
  <c r="BE2690" i="2" s="1"/>
  <c r="BI2686" i="2"/>
  <c r="BH2686" i="2"/>
  <c r="BG2686" i="2"/>
  <c r="BF2686" i="2"/>
  <c r="BE2686" i="2"/>
  <c r="T2686" i="2"/>
  <c r="R2686" i="2"/>
  <c r="P2686" i="2"/>
  <c r="BK2686" i="2"/>
  <c r="J2686" i="2"/>
  <c r="BI2679" i="2"/>
  <c r="BH2679" i="2"/>
  <c r="BG2679" i="2"/>
  <c r="BF2679" i="2"/>
  <c r="BE2679" i="2"/>
  <c r="T2679" i="2"/>
  <c r="R2679" i="2"/>
  <c r="P2679" i="2"/>
  <c r="BK2679" i="2"/>
  <c r="J2679" i="2"/>
  <c r="BI2665" i="2"/>
  <c r="BH2665" i="2"/>
  <c r="BG2665" i="2"/>
  <c r="BF2665" i="2"/>
  <c r="BE2665" i="2"/>
  <c r="T2665" i="2"/>
  <c r="R2665" i="2"/>
  <c r="P2665" i="2"/>
  <c r="BK2665" i="2"/>
  <c r="J2665" i="2"/>
  <c r="BI2653" i="2"/>
  <c r="BH2653" i="2"/>
  <c r="BG2653" i="2"/>
  <c r="BF2653" i="2"/>
  <c r="BE2653" i="2"/>
  <c r="T2653" i="2"/>
  <c r="R2653" i="2"/>
  <c r="P2653" i="2"/>
  <c r="BK2653" i="2"/>
  <c r="J2653" i="2"/>
  <c r="BI2641" i="2"/>
  <c r="BH2641" i="2"/>
  <c r="BG2641" i="2"/>
  <c r="BF2641" i="2"/>
  <c r="BE2641" i="2"/>
  <c r="T2641" i="2"/>
  <c r="R2641" i="2"/>
  <c r="P2641" i="2"/>
  <c r="BK2641" i="2"/>
  <c r="J2641" i="2"/>
  <c r="BI2630" i="2"/>
  <c r="BH2630" i="2"/>
  <c r="BG2630" i="2"/>
  <c r="BF2630" i="2"/>
  <c r="T2630" i="2"/>
  <c r="T2629" i="2" s="1"/>
  <c r="R2630" i="2"/>
  <c r="P2630" i="2"/>
  <c r="BK2630" i="2"/>
  <c r="J2630" i="2"/>
  <c r="BE2630" i="2" s="1"/>
  <c r="BI2626" i="2"/>
  <c r="BH2626" i="2"/>
  <c r="BG2626" i="2"/>
  <c r="BF2626" i="2"/>
  <c r="T2626" i="2"/>
  <c r="R2626" i="2"/>
  <c r="P2626" i="2"/>
  <c r="BK2626" i="2"/>
  <c r="J2626" i="2"/>
  <c r="BE2626" i="2" s="1"/>
  <c r="BI2623" i="2"/>
  <c r="BH2623" i="2"/>
  <c r="BG2623" i="2"/>
  <c r="BF2623" i="2"/>
  <c r="BE2623" i="2"/>
  <c r="T2623" i="2"/>
  <c r="R2623" i="2"/>
  <c r="P2623" i="2"/>
  <c r="BK2623" i="2"/>
  <c r="J2623" i="2"/>
  <c r="BI2620" i="2"/>
  <c r="BH2620" i="2"/>
  <c r="BG2620" i="2"/>
  <c r="BF2620" i="2"/>
  <c r="T2620" i="2"/>
  <c r="R2620" i="2"/>
  <c r="P2620" i="2"/>
  <c r="BK2620" i="2"/>
  <c r="J2620" i="2"/>
  <c r="BE2620" i="2" s="1"/>
  <c r="BI2616" i="2"/>
  <c r="BH2616" i="2"/>
  <c r="BG2616" i="2"/>
  <c r="BF2616" i="2"/>
  <c r="T2616" i="2"/>
  <c r="R2616" i="2"/>
  <c r="P2616" i="2"/>
  <c r="BK2616" i="2"/>
  <c r="J2616" i="2"/>
  <c r="BE2616" i="2" s="1"/>
  <c r="BI2612" i="2"/>
  <c r="BH2612" i="2"/>
  <c r="BG2612" i="2"/>
  <c r="BF2612" i="2"/>
  <c r="T2612" i="2"/>
  <c r="R2612" i="2"/>
  <c r="P2612" i="2"/>
  <c r="BK2612" i="2"/>
  <c r="J2612" i="2"/>
  <c r="BE2612" i="2" s="1"/>
  <c r="BI2608" i="2"/>
  <c r="BH2608" i="2"/>
  <c r="BG2608" i="2"/>
  <c r="BF2608" i="2"/>
  <c r="BE2608" i="2"/>
  <c r="T2608" i="2"/>
  <c r="R2608" i="2"/>
  <c r="P2608" i="2"/>
  <c r="BK2608" i="2"/>
  <c r="J2608" i="2"/>
  <c r="BI2604" i="2"/>
  <c r="BH2604" i="2"/>
  <c r="BG2604" i="2"/>
  <c r="BF2604" i="2"/>
  <c r="T2604" i="2"/>
  <c r="R2604" i="2"/>
  <c r="P2604" i="2"/>
  <c r="BK2604" i="2"/>
  <c r="J2604" i="2"/>
  <c r="BE2604" i="2" s="1"/>
  <c r="BI2600" i="2"/>
  <c r="BH2600" i="2"/>
  <c r="BG2600" i="2"/>
  <c r="BF2600" i="2"/>
  <c r="BE2600" i="2"/>
  <c r="T2600" i="2"/>
  <c r="R2600" i="2"/>
  <c r="P2600" i="2"/>
  <c r="BK2600" i="2"/>
  <c r="J2600" i="2"/>
  <c r="BI2596" i="2"/>
  <c r="BH2596" i="2"/>
  <c r="BG2596" i="2"/>
  <c r="BF2596" i="2"/>
  <c r="T2596" i="2"/>
  <c r="R2596" i="2"/>
  <c r="P2596" i="2"/>
  <c r="BK2596" i="2"/>
  <c r="J2596" i="2"/>
  <c r="BE2596" i="2" s="1"/>
  <c r="BI2592" i="2"/>
  <c r="BH2592" i="2"/>
  <c r="BG2592" i="2"/>
  <c r="BF2592" i="2"/>
  <c r="BE2592" i="2"/>
  <c r="T2592" i="2"/>
  <c r="R2592" i="2"/>
  <c r="P2592" i="2"/>
  <c r="BK2592" i="2"/>
  <c r="J2592" i="2"/>
  <c r="BI2586" i="2"/>
  <c r="BH2586" i="2"/>
  <c r="BG2586" i="2"/>
  <c r="BF2586" i="2"/>
  <c r="T2586" i="2"/>
  <c r="R2586" i="2"/>
  <c r="P2586" i="2"/>
  <c r="BK2586" i="2"/>
  <c r="J2586" i="2"/>
  <c r="BE2586" i="2" s="1"/>
  <c r="BI2580" i="2"/>
  <c r="BH2580" i="2"/>
  <c r="BG2580" i="2"/>
  <c r="BF2580" i="2"/>
  <c r="T2580" i="2"/>
  <c r="R2580" i="2"/>
  <c r="P2580" i="2"/>
  <c r="BK2580" i="2"/>
  <c r="J2580" i="2"/>
  <c r="BE2580" i="2" s="1"/>
  <c r="BI2577" i="2"/>
  <c r="BH2577" i="2"/>
  <c r="BG2577" i="2"/>
  <c r="BF2577" i="2"/>
  <c r="T2577" i="2"/>
  <c r="R2577" i="2"/>
  <c r="P2577" i="2"/>
  <c r="BK2577" i="2"/>
  <c r="J2577" i="2"/>
  <c r="BE2577" i="2" s="1"/>
  <c r="BI2573" i="2"/>
  <c r="BH2573" i="2"/>
  <c r="BG2573" i="2"/>
  <c r="BF2573" i="2"/>
  <c r="BE2573" i="2"/>
  <c r="T2573" i="2"/>
  <c r="R2573" i="2"/>
  <c r="P2573" i="2"/>
  <c r="BK2573" i="2"/>
  <c r="J2573" i="2"/>
  <c r="BI2569" i="2"/>
  <c r="BH2569" i="2"/>
  <c r="BG2569" i="2"/>
  <c r="BF2569" i="2"/>
  <c r="T2569" i="2"/>
  <c r="R2569" i="2"/>
  <c r="P2569" i="2"/>
  <c r="BK2569" i="2"/>
  <c r="J2569" i="2"/>
  <c r="BE2569" i="2" s="1"/>
  <c r="BI2556" i="2"/>
  <c r="BH2556" i="2"/>
  <c r="BG2556" i="2"/>
  <c r="BF2556" i="2"/>
  <c r="BE2556" i="2"/>
  <c r="T2556" i="2"/>
  <c r="R2556" i="2"/>
  <c r="P2556" i="2"/>
  <c r="BK2556" i="2"/>
  <c r="J2556" i="2"/>
  <c r="BI2553" i="2"/>
  <c r="BH2553" i="2"/>
  <c r="BG2553" i="2"/>
  <c r="BF2553" i="2"/>
  <c r="T2553" i="2"/>
  <c r="R2553" i="2"/>
  <c r="P2553" i="2"/>
  <c r="BK2553" i="2"/>
  <c r="J2553" i="2"/>
  <c r="BE2553" i="2" s="1"/>
  <c r="BI2544" i="2"/>
  <c r="BH2544" i="2"/>
  <c r="BG2544" i="2"/>
  <c r="BF2544" i="2"/>
  <c r="BE2544" i="2"/>
  <c r="T2544" i="2"/>
  <c r="R2544" i="2"/>
  <c r="P2544" i="2"/>
  <c r="BK2544" i="2"/>
  <c r="BK2543" i="2" s="1"/>
  <c r="J2543" i="2" s="1"/>
  <c r="J85" i="2" s="1"/>
  <c r="J2544" i="2"/>
  <c r="BI2540" i="2"/>
  <c r="BH2540" i="2"/>
  <c r="BG2540" i="2"/>
  <c r="BF2540" i="2"/>
  <c r="T2540" i="2"/>
  <c r="R2540" i="2"/>
  <c r="P2540" i="2"/>
  <c r="BK2540" i="2"/>
  <c r="J2540" i="2"/>
  <c r="BE2540" i="2" s="1"/>
  <c r="BI2533" i="2"/>
  <c r="BH2533" i="2"/>
  <c r="BG2533" i="2"/>
  <c r="BF2533" i="2"/>
  <c r="T2533" i="2"/>
  <c r="R2533" i="2"/>
  <c r="P2533" i="2"/>
  <c r="BK2533" i="2"/>
  <c r="J2533" i="2"/>
  <c r="BE2533" i="2" s="1"/>
  <c r="BI2529" i="2"/>
  <c r="BH2529" i="2"/>
  <c r="BG2529" i="2"/>
  <c r="BF2529" i="2"/>
  <c r="T2529" i="2"/>
  <c r="R2529" i="2"/>
  <c r="P2529" i="2"/>
  <c r="BK2529" i="2"/>
  <c r="J2529" i="2"/>
  <c r="BE2529" i="2" s="1"/>
  <c r="BI2525" i="2"/>
  <c r="BH2525" i="2"/>
  <c r="BG2525" i="2"/>
  <c r="BF2525" i="2"/>
  <c r="T2525" i="2"/>
  <c r="R2525" i="2"/>
  <c r="P2525" i="2"/>
  <c r="BK2525" i="2"/>
  <c r="J2525" i="2"/>
  <c r="BE2525" i="2" s="1"/>
  <c r="BI2522" i="2"/>
  <c r="BH2522" i="2"/>
  <c r="BG2522" i="2"/>
  <c r="BF2522" i="2"/>
  <c r="BE2522" i="2"/>
  <c r="T2522" i="2"/>
  <c r="R2522" i="2"/>
  <c r="P2522" i="2"/>
  <c r="BK2522" i="2"/>
  <c r="J2522" i="2"/>
  <c r="BI2517" i="2"/>
  <c r="BH2517" i="2"/>
  <c r="BG2517" i="2"/>
  <c r="BF2517" i="2"/>
  <c r="T2517" i="2"/>
  <c r="R2517" i="2"/>
  <c r="P2517" i="2"/>
  <c r="BK2517" i="2"/>
  <c r="J2517" i="2"/>
  <c r="BE2517" i="2" s="1"/>
  <c r="BI2514" i="2"/>
  <c r="BH2514" i="2"/>
  <c r="BG2514" i="2"/>
  <c r="BF2514" i="2"/>
  <c r="BE2514" i="2"/>
  <c r="T2514" i="2"/>
  <c r="R2514" i="2"/>
  <c r="P2514" i="2"/>
  <c r="BK2514" i="2"/>
  <c r="J2514" i="2"/>
  <c r="BI2511" i="2"/>
  <c r="BH2511" i="2"/>
  <c r="BG2511" i="2"/>
  <c r="BF2511" i="2"/>
  <c r="T2511" i="2"/>
  <c r="R2511" i="2"/>
  <c r="P2511" i="2"/>
  <c r="BK2511" i="2"/>
  <c r="J2511" i="2"/>
  <c r="BE2511" i="2" s="1"/>
  <c r="BI2508" i="2"/>
  <c r="BH2508" i="2"/>
  <c r="BG2508" i="2"/>
  <c r="BF2508" i="2"/>
  <c r="BE2508" i="2"/>
  <c r="T2508" i="2"/>
  <c r="R2508" i="2"/>
  <c r="P2508" i="2"/>
  <c r="BK2508" i="2"/>
  <c r="J2508" i="2"/>
  <c r="BI2502" i="2"/>
  <c r="BH2502" i="2"/>
  <c r="BG2502" i="2"/>
  <c r="BF2502" i="2"/>
  <c r="T2502" i="2"/>
  <c r="R2502" i="2"/>
  <c r="P2502" i="2"/>
  <c r="BK2502" i="2"/>
  <c r="J2502" i="2"/>
  <c r="BE2502" i="2" s="1"/>
  <c r="BI2493" i="2"/>
  <c r="BH2493" i="2"/>
  <c r="BG2493" i="2"/>
  <c r="BF2493" i="2"/>
  <c r="T2493" i="2"/>
  <c r="R2493" i="2"/>
  <c r="P2493" i="2"/>
  <c r="BK2493" i="2"/>
  <c r="J2493" i="2"/>
  <c r="BE2493" i="2" s="1"/>
  <c r="BI2486" i="2"/>
  <c r="BH2486" i="2"/>
  <c r="BG2486" i="2"/>
  <c r="BF2486" i="2"/>
  <c r="T2486" i="2"/>
  <c r="R2486" i="2"/>
  <c r="P2486" i="2"/>
  <c r="BK2486" i="2"/>
  <c r="J2486" i="2"/>
  <c r="BE2486" i="2" s="1"/>
  <c r="BI2483" i="2"/>
  <c r="BH2483" i="2"/>
  <c r="BG2483" i="2"/>
  <c r="BF2483" i="2"/>
  <c r="BE2483" i="2"/>
  <c r="T2483" i="2"/>
  <c r="R2483" i="2"/>
  <c r="P2483" i="2"/>
  <c r="BK2483" i="2"/>
  <c r="J2483" i="2"/>
  <c r="BI2479" i="2"/>
  <c r="BH2479" i="2"/>
  <c r="BG2479" i="2"/>
  <c r="BF2479" i="2"/>
  <c r="T2479" i="2"/>
  <c r="R2479" i="2"/>
  <c r="P2479" i="2"/>
  <c r="BK2479" i="2"/>
  <c r="J2479" i="2"/>
  <c r="BE2479" i="2" s="1"/>
  <c r="BI2475" i="2"/>
  <c r="BH2475" i="2"/>
  <c r="BG2475" i="2"/>
  <c r="BF2475" i="2"/>
  <c r="BE2475" i="2"/>
  <c r="T2475" i="2"/>
  <c r="R2475" i="2"/>
  <c r="P2475" i="2"/>
  <c r="BK2475" i="2"/>
  <c r="J2475" i="2"/>
  <c r="BI2465" i="2"/>
  <c r="BH2465" i="2"/>
  <c r="BG2465" i="2"/>
  <c r="BF2465" i="2"/>
  <c r="T2465" i="2"/>
  <c r="R2465" i="2"/>
  <c r="P2465" i="2"/>
  <c r="BK2465" i="2"/>
  <c r="J2465" i="2"/>
  <c r="BE2465" i="2" s="1"/>
  <c r="BI2460" i="2"/>
  <c r="BH2460" i="2"/>
  <c r="BG2460" i="2"/>
  <c r="BF2460" i="2"/>
  <c r="BE2460" i="2"/>
  <c r="T2460" i="2"/>
  <c r="R2460" i="2"/>
  <c r="P2460" i="2"/>
  <c r="BK2460" i="2"/>
  <c r="J2460" i="2"/>
  <c r="BI2448" i="2"/>
  <c r="BH2448" i="2"/>
  <c r="BG2448" i="2"/>
  <c r="BF2448" i="2"/>
  <c r="T2448" i="2"/>
  <c r="R2448" i="2"/>
  <c r="P2448" i="2"/>
  <c r="BK2448" i="2"/>
  <c r="J2448" i="2"/>
  <c r="BE2448" i="2" s="1"/>
  <c r="BI2442" i="2"/>
  <c r="BH2442" i="2"/>
  <c r="BG2442" i="2"/>
  <c r="BF2442" i="2"/>
  <c r="T2442" i="2"/>
  <c r="R2442" i="2"/>
  <c r="P2442" i="2"/>
  <c r="BK2442" i="2"/>
  <c r="J2442" i="2"/>
  <c r="BE2442" i="2" s="1"/>
  <c r="BI2424" i="2"/>
  <c r="BH2424" i="2"/>
  <c r="BG2424" i="2"/>
  <c r="BF2424" i="2"/>
  <c r="T2424" i="2"/>
  <c r="R2424" i="2"/>
  <c r="P2424" i="2"/>
  <c r="BK2424" i="2"/>
  <c r="J2424" i="2"/>
  <c r="BE2424" i="2" s="1"/>
  <c r="BI2419" i="2"/>
  <c r="BH2419" i="2"/>
  <c r="BG2419" i="2"/>
  <c r="BF2419" i="2"/>
  <c r="BE2419" i="2"/>
  <c r="T2419" i="2"/>
  <c r="R2419" i="2"/>
  <c r="P2419" i="2"/>
  <c r="BK2419" i="2"/>
  <c r="J2419" i="2"/>
  <c r="BI2407" i="2"/>
  <c r="BH2407" i="2"/>
  <c r="BG2407" i="2"/>
  <c r="BF2407" i="2"/>
  <c r="T2407" i="2"/>
  <c r="R2407" i="2"/>
  <c r="P2407" i="2"/>
  <c r="BK2407" i="2"/>
  <c r="J2407" i="2"/>
  <c r="BE2407" i="2" s="1"/>
  <c r="BI2400" i="2"/>
  <c r="BH2400" i="2"/>
  <c r="BG2400" i="2"/>
  <c r="BF2400" i="2"/>
  <c r="BE2400" i="2"/>
  <c r="T2400" i="2"/>
  <c r="R2400" i="2"/>
  <c r="P2400" i="2"/>
  <c r="BK2400" i="2"/>
  <c r="J2400" i="2"/>
  <c r="BI2395" i="2"/>
  <c r="BH2395" i="2"/>
  <c r="BG2395" i="2"/>
  <c r="BF2395" i="2"/>
  <c r="T2395" i="2"/>
  <c r="T2394" i="2" s="1"/>
  <c r="R2395" i="2"/>
  <c r="R2394" i="2" s="1"/>
  <c r="P2395" i="2"/>
  <c r="P2394" i="2" s="1"/>
  <c r="BK2395" i="2"/>
  <c r="BK2394" i="2" s="1"/>
  <c r="J2394" i="2" s="1"/>
  <c r="J82" i="2" s="1"/>
  <c r="J2395" i="2"/>
  <c r="BE2395" i="2" s="1"/>
  <c r="BI2391" i="2"/>
  <c r="BH2391" i="2"/>
  <c r="BG2391" i="2"/>
  <c r="BF2391" i="2"/>
  <c r="T2391" i="2"/>
  <c r="R2391" i="2"/>
  <c r="P2391" i="2"/>
  <c r="BK2391" i="2"/>
  <c r="J2391" i="2"/>
  <c r="BE2391" i="2" s="1"/>
  <c r="BI2387" i="2"/>
  <c r="BH2387" i="2"/>
  <c r="BG2387" i="2"/>
  <c r="BF2387" i="2"/>
  <c r="BE2387" i="2"/>
  <c r="T2387" i="2"/>
  <c r="R2387" i="2"/>
  <c r="P2387" i="2"/>
  <c r="BK2387" i="2"/>
  <c r="J2387" i="2"/>
  <c r="BI2384" i="2"/>
  <c r="BH2384" i="2"/>
  <c r="BG2384" i="2"/>
  <c r="BF2384" i="2"/>
  <c r="T2384" i="2"/>
  <c r="R2384" i="2"/>
  <c r="P2384" i="2"/>
  <c r="BK2384" i="2"/>
  <c r="J2384" i="2"/>
  <c r="BE2384" i="2" s="1"/>
  <c r="BI2380" i="2"/>
  <c r="BH2380" i="2"/>
  <c r="BG2380" i="2"/>
  <c r="BF2380" i="2"/>
  <c r="BE2380" i="2"/>
  <c r="T2380" i="2"/>
  <c r="R2380" i="2"/>
  <c r="P2380" i="2"/>
  <c r="BK2380" i="2"/>
  <c r="J2380" i="2"/>
  <c r="BI2377" i="2"/>
  <c r="BH2377" i="2"/>
  <c r="BG2377" i="2"/>
  <c r="BF2377" i="2"/>
  <c r="T2377" i="2"/>
  <c r="R2377" i="2"/>
  <c r="P2377" i="2"/>
  <c r="BK2377" i="2"/>
  <c r="J2377" i="2"/>
  <c r="BE2377" i="2" s="1"/>
  <c r="BI2368" i="2"/>
  <c r="BH2368" i="2"/>
  <c r="BG2368" i="2"/>
  <c r="BF2368" i="2"/>
  <c r="T2368" i="2"/>
  <c r="R2368" i="2"/>
  <c r="P2368" i="2"/>
  <c r="BK2368" i="2"/>
  <c r="J2368" i="2"/>
  <c r="BE2368" i="2" s="1"/>
  <c r="BI2360" i="2"/>
  <c r="BH2360" i="2"/>
  <c r="BG2360" i="2"/>
  <c r="BF2360" i="2"/>
  <c r="BE2360" i="2"/>
  <c r="T2360" i="2"/>
  <c r="R2360" i="2"/>
  <c r="P2360" i="2"/>
  <c r="BK2360" i="2"/>
  <c r="J2360" i="2"/>
  <c r="BI2351" i="2"/>
  <c r="BH2351" i="2"/>
  <c r="BG2351" i="2"/>
  <c r="BF2351" i="2"/>
  <c r="T2351" i="2"/>
  <c r="R2351" i="2"/>
  <c r="P2351" i="2"/>
  <c r="BK2351" i="2"/>
  <c r="J2351" i="2"/>
  <c r="BE2351" i="2" s="1"/>
  <c r="BI2348" i="2"/>
  <c r="BH2348" i="2"/>
  <c r="BG2348" i="2"/>
  <c r="BF2348" i="2"/>
  <c r="BE2348" i="2"/>
  <c r="T2348" i="2"/>
  <c r="R2348" i="2"/>
  <c r="P2348" i="2"/>
  <c r="BK2348" i="2"/>
  <c r="J2348" i="2"/>
  <c r="BI2344" i="2"/>
  <c r="BH2344" i="2"/>
  <c r="BG2344" i="2"/>
  <c r="BF2344" i="2"/>
  <c r="T2344" i="2"/>
  <c r="R2344" i="2"/>
  <c r="R2343" i="2" s="1"/>
  <c r="P2344" i="2"/>
  <c r="BK2344" i="2"/>
  <c r="J2344" i="2"/>
  <c r="BE2344" i="2" s="1"/>
  <c r="BI2339" i="2"/>
  <c r="BH2339" i="2"/>
  <c r="BG2339" i="2"/>
  <c r="BF2339" i="2"/>
  <c r="BE2339" i="2"/>
  <c r="T2339" i="2"/>
  <c r="R2339" i="2"/>
  <c r="P2339" i="2"/>
  <c r="BK2339" i="2"/>
  <c r="J2339" i="2"/>
  <c r="BI2335" i="2"/>
  <c r="BH2335" i="2"/>
  <c r="BG2335" i="2"/>
  <c r="BF2335" i="2"/>
  <c r="T2335" i="2"/>
  <c r="R2335" i="2"/>
  <c r="P2335" i="2"/>
  <c r="BK2335" i="2"/>
  <c r="J2335" i="2"/>
  <c r="BE2335" i="2" s="1"/>
  <c r="BI2320" i="2"/>
  <c r="BH2320" i="2"/>
  <c r="BG2320" i="2"/>
  <c r="BF2320" i="2"/>
  <c r="BE2320" i="2"/>
  <c r="T2320" i="2"/>
  <c r="R2320" i="2"/>
  <c r="P2320" i="2"/>
  <c r="BK2320" i="2"/>
  <c r="J2320" i="2"/>
  <c r="BI2316" i="2"/>
  <c r="BH2316" i="2"/>
  <c r="BG2316" i="2"/>
  <c r="BF2316" i="2"/>
  <c r="T2316" i="2"/>
  <c r="R2316" i="2"/>
  <c r="P2316" i="2"/>
  <c r="BK2316" i="2"/>
  <c r="J2316" i="2"/>
  <c r="BE2316" i="2" s="1"/>
  <c r="BI2291" i="2"/>
  <c r="BH2291" i="2"/>
  <c r="BG2291" i="2"/>
  <c r="BF2291" i="2"/>
  <c r="T2291" i="2"/>
  <c r="R2291" i="2"/>
  <c r="P2291" i="2"/>
  <c r="BK2291" i="2"/>
  <c r="J2291" i="2"/>
  <c r="BE2291" i="2" s="1"/>
  <c r="BI2287" i="2"/>
  <c r="BH2287" i="2"/>
  <c r="BG2287" i="2"/>
  <c r="BF2287" i="2"/>
  <c r="T2287" i="2"/>
  <c r="R2287" i="2"/>
  <c r="P2287" i="2"/>
  <c r="BK2287" i="2"/>
  <c r="J2287" i="2"/>
  <c r="BE2287" i="2" s="1"/>
  <c r="BI2283" i="2"/>
  <c r="BH2283" i="2"/>
  <c r="BG2283" i="2"/>
  <c r="BF2283" i="2"/>
  <c r="T2283" i="2"/>
  <c r="R2283" i="2"/>
  <c r="P2283" i="2"/>
  <c r="BK2283" i="2"/>
  <c r="J2283" i="2"/>
  <c r="BE2283" i="2" s="1"/>
  <c r="BI2276" i="2"/>
  <c r="BH2276" i="2"/>
  <c r="BG2276" i="2"/>
  <c r="BF2276" i="2"/>
  <c r="T2276" i="2"/>
  <c r="R2276" i="2"/>
  <c r="P2276" i="2"/>
  <c r="BK2276" i="2"/>
  <c r="J2276" i="2"/>
  <c r="BE2276" i="2" s="1"/>
  <c r="BI2259" i="2"/>
  <c r="BH2259" i="2"/>
  <c r="BG2259" i="2"/>
  <c r="BF2259" i="2"/>
  <c r="BE2259" i="2"/>
  <c r="T2259" i="2"/>
  <c r="R2259" i="2"/>
  <c r="P2259" i="2"/>
  <c r="BK2259" i="2"/>
  <c r="J2259" i="2"/>
  <c r="BI2242" i="2"/>
  <c r="BH2242" i="2"/>
  <c r="BG2242" i="2"/>
  <c r="BF2242" i="2"/>
  <c r="T2242" i="2"/>
  <c r="R2242" i="2"/>
  <c r="P2242" i="2"/>
  <c r="BK2242" i="2"/>
  <c r="J2242" i="2"/>
  <c r="BE2242" i="2" s="1"/>
  <c r="BI2237" i="2"/>
  <c r="BH2237" i="2"/>
  <c r="BG2237" i="2"/>
  <c r="BF2237" i="2"/>
  <c r="T2237" i="2"/>
  <c r="R2237" i="2"/>
  <c r="P2237" i="2"/>
  <c r="BK2237" i="2"/>
  <c r="J2237" i="2"/>
  <c r="BE2237" i="2" s="1"/>
  <c r="BI2232" i="2"/>
  <c r="BH2232" i="2"/>
  <c r="BG2232" i="2"/>
  <c r="BF2232" i="2"/>
  <c r="T2232" i="2"/>
  <c r="R2232" i="2"/>
  <c r="P2232" i="2"/>
  <c r="BK2232" i="2"/>
  <c r="J2232" i="2"/>
  <c r="BE2232" i="2" s="1"/>
  <c r="BI2227" i="2"/>
  <c r="BH2227" i="2"/>
  <c r="BG2227" i="2"/>
  <c r="BF2227" i="2"/>
  <c r="BE2227" i="2"/>
  <c r="T2227" i="2"/>
  <c r="R2227" i="2"/>
  <c r="P2227" i="2"/>
  <c r="BK2227" i="2"/>
  <c r="J2227" i="2"/>
  <c r="BI2220" i="2"/>
  <c r="BH2220" i="2"/>
  <c r="BG2220" i="2"/>
  <c r="BF2220" i="2"/>
  <c r="T2220" i="2"/>
  <c r="R2220" i="2"/>
  <c r="P2220" i="2"/>
  <c r="BK2220" i="2"/>
  <c r="J2220" i="2"/>
  <c r="BE2220" i="2" s="1"/>
  <c r="BI2215" i="2"/>
  <c r="BH2215" i="2"/>
  <c r="BG2215" i="2"/>
  <c r="BF2215" i="2"/>
  <c r="T2215" i="2"/>
  <c r="R2215" i="2"/>
  <c r="P2215" i="2"/>
  <c r="BK2215" i="2"/>
  <c r="J2215" i="2"/>
  <c r="BE2215" i="2" s="1"/>
  <c r="BI2202" i="2"/>
  <c r="BH2202" i="2"/>
  <c r="BG2202" i="2"/>
  <c r="BF2202" i="2"/>
  <c r="BE2202" i="2"/>
  <c r="T2202" i="2"/>
  <c r="R2202" i="2"/>
  <c r="P2202" i="2"/>
  <c r="BK2202" i="2"/>
  <c r="J2202" i="2"/>
  <c r="BI2196" i="2"/>
  <c r="BH2196" i="2"/>
  <c r="BG2196" i="2"/>
  <c r="BF2196" i="2"/>
  <c r="T2196" i="2"/>
  <c r="R2196" i="2"/>
  <c r="P2196" i="2"/>
  <c r="BK2196" i="2"/>
  <c r="J2196" i="2"/>
  <c r="BE2196" i="2" s="1"/>
  <c r="BI2180" i="2"/>
  <c r="BH2180" i="2"/>
  <c r="BG2180" i="2"/>
  <c r="BF2180" i="2"/>
  <c r="BE2180" i="2"/>
  <c r="T2180" i="2"/>
  <c r="R2180" i="2"/>
  <c r="P2180" i="2"/>
  <c r="BK2180" i="2"/>
  <c r="J2180" i="2"/>
  <c r="BI2173" i="2"/>
  <c r="BH2173" i="2"/>
  <c r="BG2173" i="2"/>
  <c r="BF2173" i="2"/>
  <c r="T2173" i="2"/>
  <c r="R2173" i="2"/>
  <c r="P2173" i="2"/>
  <c r="BK2173" i="2"/>
  <c r="J2173" i="2"/>
  <c r="BE2173" i="2" s="1"/>
  <c r="BI2166" i="2"/>
  <c r="BH2166" i="2"/>
  <c r="BG2166" i="2"/>
  <c r="BF2166" i="2"/>
  <c r="T2166" i="2"/>
  <c r="R2166" i="2"/>
  <c r="P2166" i="2"/>
  <c r="BK2166" i="2"/>
  <c r="J2166" i="2"/>
  <c r="BE2166" i="2" s="1"/>
  <c r="BI2160" i="2"/>
  <c r="BH2160" i="2"/>
  <c r="BG2160" i="2"/>
  <c r="BF2160" i="2"/>
  <c r="BE2160" i="2"/>
  <c r="T2160" i="2"/>
  <c r="R2160" i="2"/>
  <c r="P2160" i="2"/>
  <c r="BK2160" i="2"/>
  <c r="J2160" i="2"/>
  <c r="BI2130" i="2"/>
  <c r="BH2130" i="2"/>
  <c r="BG2130" i="2"/>
  <c r="BF2130" i="2"/>
  <c r="T2130" i="2"/>
  <c r="R2130" i="2"/>
  <c r="P2130" i="2"/>
  <c r="BK2130" i="2"/>
  <c r="J2130" i="2"/>
  <c r="BE2130" i="2" s="1"/>
  <c r="BI2124" i="2"/>
  <c r="BH2124" i="2"/>
  <c r="BG2124" i="2"/>
  <c r="BF2124" i="2"/>
  <c r="BE2124" i="2"/>
  <c r="T2124" i="2"/>
  <c r="R2124" i="2"/>
  <c r="P2124" i="2"/>
  <c r="BK2124" i="2"/>
  <c r="J2124" i="2"/>
  <c r="BI2114" i="2"/>
  <c r="BH2114" i="2"/>
  <c r="BG2114" i="2"/>
  <c r="BF2114" i="2"/>
  <c r="T2114" i="2"/>
  <c r="R2114" i="2"/>
  <c r="P2114" i="2"/>
  <c r="BK2114" i="2"/>
  <c r="J2114" i="2"/>
  <c r="BE2114" i="2" s="1"/>
  <c r="BI2109" i="2"/>
  <c r="BH2109" i="2"/>
  <c r="BG2109" i="2"/>
  <c r="BF2109" i="2"/>
  <c r="T2109" i="2"/>
  <c r="R2109" i="2"/>
  <c r="P2109" i="2"/>
  <c r="BK2109" i="2"/>
  <c r="J2109" i="2"/>
  <c r="BE2109" i="2" s="1"/>
  <c r="BI2101" i="2"/>
  <c r="BH2101" i="2"/>
  <c r="BG2101" i="2"/>
  <c r="BF2101" i="2"/>
  <c r="T2101" i="2"/>
  <c r="R2101" i="2"/>
  <c r="P2101" i="2"/>
  <c r="BK2101" i="2"/>
  <c r="J2101" i="2"/>
  <c r="BE2101" i="2" s="1"/>
  <c r="BI2093" i="2"/>
  <c r="BH2093" i="2"/>
  <c r="BG2093" i="2"/>
  <c r="BF2093" i="2"/>
  <c r="BE2093" i="2"/>
  <c r="T2093" i="2"/>
  <c r="R2093" i="2"/>
  <c r="P2093" i="2"/>
  <c r="BK2093" i="2"/>
  <c r="J2093" i="2"/>
  <c r="BI2076" i="2"/>
  <c r="BH2076" i="2"/>
  <c r="BG2076" i="2"/>
  <c r="BF2076" i="2"/>
  <c r="T2076" i="2"/>
  <c r="R2076" i="2"/>
  <c r="P2076" i="2"/>
  <c r="BK2076" i="2"/>
  <c r="J2076" i="2"/>
  <c r="BE2076" i="2" s="1"/>
  <c r="BI2062" i="2"/>
  <c r="BH2062" i="2"/>
  <c r="BG2062" i="2"/>
  <c r="BF2062" i="2"/>
  <c r="BE2062" i="2"/>
  <c r="T2062" i="2"/>
  <c r="R2062" i="2"/>
  <c r="P2062" i="2"/>
  <c r="BK2062" i="2"/>
  <c r="J2062" i="2"/>
  <c r="BI2058" i="2"/>
  <c r="BH2058" i="2"/>
  <c r="BG2058" i="2"/>
  <c r="BF2058" i="2"/>
  <c r="T2058" i="2"/>
  <c r="R2058" i="2"/>
  <c r="P2058" i="2"/>
  <c r="BK2058" i="2"/>
  <c r="J2058" i="2"/>
  <c r="BE2058" i="2" s="1"/>
  <c r="BI2047" i="2"/>
  <c r="BH2047" i="2"/>
  <c r="BG2047" i="2"/>
  <c r="BF2047" i="2"/>
  <c r="BE2047" i="2"/>
  <c r="T2047" i="2"/>
  <c r="R2047" i="2"/>
  <c r="P2047" i="2"/>
  <c r="BK2047" i="2"/>
  <c r="J2047" i="2"/>
  <c r="BI2026" i="2"/>
  <c r="BH2026" i="2"/>
  <c r="BG2026" i="2"/>
  <c r="BF2026" i="2"/>
  <c r="T2026" i="2"/>
  <c r="R2026" i="2"/>
  <c r="P2026" i="2"/>
  <c r="BK2026" i="2"/>
  <c r="J2026" i="2"/>
  <c r="BE2026" i="2" s="1"/>
  <c r="BI2005" i="2"/>
  <c r="BH2005" i="2"/>
  <c r="BG2005" i="2"/>
  <c r="BF2005" i="2"/>
  <c r="T2005" i="2"/>
  <c r="R2005" i="2"/>
  <c r="P2005" i="2"/>
  <c r="BK2005" i="2"/>
  <c r="J2005" i="2"/>
  <c r="BE2005" i="2" s="1"/>
  <c r="BI1965" i="2"/>
  <c r="BH1965" i="2"/>
  <c r="BG1965" i="2"/>
  <c r="BF1965" i="2"/>
  <c r="T1965" i="2"/>
  <c r="R1965" i="2"/>
  <c r="P1965" i="2"/>
  <c r="BK1965" i="2"/>
  <c r="J1965" i="2"/>
  <c r="BE1965" i="2" s="1"/>
  <c r="BI1953" i="2"/>
  <c r="BH1953" i="2"/>
  <c r="BG1953" i="2"/>
  <c r="BF1953" i="2"/>
  <c r="BE1953" i="2"/>
  <c r="T1953" i="2"/>
  <c r="R1953" i="2"/>
  <c r="P1953" i="2"/>
  <c r="BK1953" i="2"/>
  <c r="J1953" i="2"/>
  <c r="BI1947" i="2"/>
  <c r="BH1947" i="2"/>
  <c r="BG1947" i="2"/>
  <c r="BF1947" i="2"/>
  <c r="T1947" i="2"/>
  <c r="T1946" i="2" s="1"/>
  <c r="R1947" i="2"/>
  <c r="P1947" i="2"/>
  <c r="BK1947" i="2"/>
  <c r="J1947" i="2"/>
  <c r="BE1947" i="2" s="1"/>
  <c r="BI1944" i="2"/>
  <c r="BH1944" i="2"/>
  <c r="BG1944" i="2"/>
  <c r="BF1944" i="2"/>
  <c r="T1944" i="2"/>
  <c r="R1944" i="2"/>
  <c r="P1944" i="2"/>
  <c r="BK1944" i="2"/>
  <c r="J1944" i="2"/>
  <c r="BE1944" i="2" s="1"/>
  <c r="BI1942" i="2"/>
  <c r="BH1942" i="2"/>
  <c r="BG1942" i="2"/>
  <c r="BF1942" i="2"/>
  <c r="BE1942" i="2"/>
  <c r="T1942" i="2"/>
  <c r="R1942" i="2"/>
  <c r="P1942" i="2"/>
  <c r="BK1942" i="2"/>
  <c r="J1942" i="2"/>
  <c r="BI1930" i="2"/>
  <c r="BH1930" i="2"/>
  <c r="BG1930" i="2"/>
  <c r="BF1930" i="2"/>
  <c r="T1930" i="2"/>
  <c r="R1930" i="2"/>
  <c r="P1930" i="2"/>
  <c r="BK1930" i="2"/>
  <c r="J1930" i="2"/>
  <c r="BE1930" i="2" s="1"/>
  <c r="BI1927" i="2"/>
  <c r="BH1927" i="2"/>
  <c r="BG1927" i="2"/>
  <c r="BF1927" i="2"/>
  <c r="BE1927" i="2"/>
  <c r="T1927" i="2"/>
  <c r="R1927" i="2"/>
  <c r="P1927" i="2"/>
  <c r="BK1927" i="2"/>
  <c r="J1927" i="2"/>
  <c r="BI1925" i="2"/>
  <c r="BH1925" i="2"/>
  <c r="BG1925" i="2"/>
  <c r="BF1925" i="2"/>
  <c r="T1925" i="2"/>
  <c r="R1925" i="2"/>
  <c r="P1925" i="2"/>
  <c r="BK1925" i="2"/>
  <c r="J1925" i="2"/>
  <c r="BE1925" i="2" s="1"/>
  <c r="BI1919" i="2"/>
  <c r="BH1919" i="2"/>
  <c r="BG1919" i="2"/>
  <c r="BF1919" i="2"/>
  <c r="BE1919" i="2"/>
  <c r="T1919" i="2"/>
  <c r="R1919" i="2"/>
  <c r="P1919" i="2"/>
  <c r="BK1919" i="2"/>
  <c r="J1919" i="2"/>
  <c r="BI1916" i="2"/>
  <c r="BH1916" i="2"/>
  <c r="BG1916" i="2"/>
  <c r="BF1916" i="2"/>
  <c r="T1916" i="2"/>
  <c r="R1916" i="2"/>
  <c r="P1916" i="2"/>
  <c r="BK1916" i="2"/>
  <c r="J1916" i="2"/>
  <c r="BE1916" i="2" s="1"/>
  <c r="BI1912" i="2"/>
  <c r="BH1912" i="2"/>
  <c r="BG1912" i="2"/>
  <c r="BF1912" i="2"/>
  <c r="T1912" i="2"/>
  <c r="R1912" i="2"/>
  <c r="P1912" i="2"/>
  <c r="BK1912" i="2"/>
  <c r="J1912" i="2"/>
  <c r="BE1912" i="2" s="1"/>
  <c r="BI1908" i="2"/>
  <c r="BH1908" i="2"/>
  <c r="BG1908" i="2"/>
  <c r="BF1908" i="2"/>
  <c r="BE1908" i="2"/>
  <c r="T1908" i="2"/>
  <c r="R1908" i="2"/>
  <c r="P1908" i="2"/>
  <c r="BK1908" i="2"/>
  <c r="J1908" i="2"/>
  <c r="BI1902" i="2"/>
  <c r="BH1902" i="2"/>
  <c r="BG1902" i="2"/>
  <c r="BF1902" i="2"/>
  <c r="BE1902" i="2"/>
  <c r="T1902" i="2"/>
  <c r="R1902" i="2"/>
  <c r="P1902" i="2"/>
  <c r="BK1902" i="2"/>
  <c r="J1902" i="2"/>
  <c r="BI1896" i="2"/>
  <c r="BH1896" i="2"/>
  <c r="BG1896" i="2"/>
  <c r="BF1896" i="2"/>
  <c r="BE1896" i="2"/>
  <c r="T1896" i="2"/>
  <c r="R1896" i="2"/>
  <c r="P1896" i="2"/>
  <c r="BK1896" i="2"/>
  <c r="J1896" i="2"/>
  <c r="BI1893" i="2"/>
  <c r="BH1893" i="2"/>
  <c r="BG1893" i="2"/>
  <c r="BF1893" i="2"/>
  <c r="BE1893" i="2"/>
  <c r="T1893" i="2"/>
  <c r="R1893" i="2"/>
  <c r="P1893" i="2"/>
  <c r="BK1893" i="2"/>
  <c r="J1893" i="2"/>
  <c r="BI1889" i="2"/>
  <c r="BH1889" i="2"/>
  <c r="BG1889" i="2"/>
  <c r="BF1889" i="2"/>
  <c r="BE1889" i="2"/>
  <c r="T1889" i="2"/>
  <c r="R1889" i="2"/>
  <c r="P1889" i="2"/>
  <c r="BK1889" i="2"/>
  <c r="J1889" i="2"/>
  <c r="BI1885" i="2"/>
  <c r="BH1885" i="2"/>
  <c r="BG1885" i="2"/>
  <c r="BF1885" i="2"/>
  <c r="BE1885" i="2"/>
  <c r="T1885" i="2"/>
  <c r="R1885" i="2"/>
  <c r="P1885" i="2"/>
  <c r="BK1885" i="2"/>
  <c r="J1885" i="2"/>
  <c r="BI1883" i="2"/>
  <c r="BH1883" i="2"/>
  <c r="BG1883" i="2"/>
  <c r="BF1883" i="2"/>
  <c r="BE1883" i="2"/>
  <c r="T1883" i="2"/>
  <c r="R1883" i="2"/>
  <c r="P1883" i="2"/>
  <c r="BK1883" i="2"/>
  <c r="J1883" i="2"/>
  <c r="BI1879" i="2"/>
  <c r="BH1879" i="2"/>
  <c r="BG1879" i="2"/>
  <c r="BF1879" i="2"/>
  <c r="BE1879" i="2"/>
  <c r="T1879" i="2"/>
  <c r="R1879" i="2"/>
  <c r="P1879" i="2"/>
  <c r="BK1879" i="2"/>
  <c r="J1879" i="2"/>
  <c r="BI1875" i="2"/>
  <c r="BH1875" i="2"/>
  <c r="BG1875" i="2"/>
  <c r="BF1875" i="2"/>
  <c r="BE1875" i="2"/>
  <c r="T1875" i="2"/>
  <c r="R1875" i="2"/>
  <c r="P1875" i="2"/>
  <c r="BK1875" i="2"/>
  <c r="J1875" i="2"/>
  <c r="BI1871" i="2"/>
  <c r="BH1871" i="2"/>
  <c r="BG1871" i="2"/>
  <c r="BF1871" i="2"/>
  <c r="BE1871" i="2"/>
  <c r="T1871" i="2"/>
  <c r="R1871" i="2"/>
  <c r="P1871" i="2"/>
  <c r="BK1871" i="2"/>
  <c r="J1871" i="2"/>
  <c r="BI1867" i="2"/>
  <c r="BH1867" i="2"/>
  <c r="BG1867" i="2"/>
  <c r="BF1867" i="2"/>
  <c r="BE1867" i="2"/>
  <c r="T1867" i="2"/>
  <c r="R1867" i="2"/>
  <c r="P1867" i="2"/>
  <c r="BK1867" i="2"/>
  <c r="J1867" i="2"/>
  <c r="BI1859" i="2"/>
  <c r="BH1859" i="2"/>
  <c r="BG1859" i="2"/>
  <c r="BF1859" i="2"/>
  <c r="BE1859" i="2"/>
  <c r="T1859" i="2"/>
  <c r="R1859" i="2"/>
  <c r="R1858" i="2" s="1"/>
  <c r="P1859" i="2"/>
  <c r="P1858" i="2" s="1"/>
  <c r="BK1859" i="2"/>
  <c r="J1859" i="2"/>
  <c r="BI1853" i="2"/>
  <c r="BH1853" i="2"/>
  <c r="BG1853" i="2"/>
  <c r="BF1853" i="2"/>
  <c r="BE1853" i="2"/>
  <c r="T1853" i="2"/>
  <c r="R1853" i="2"/>
  <c r="P1853" i="2"/>
  <c r="BK1853" i="2"/>
  <c r="J1853" i="2"/>
  <c r="BI1847" i="2"/>
  <c r="BH1847" i="2"/>
  <c r="BG1847" i="2"/>
  <c r="BF1847" i="2"/>
  <c r="T1847" i="2"/>
  <c r="R1847" i="2"/>
  <c r="P1847" i="2"/>
  <c r="BK1847" i="2"/>
  <c r="J1847" i="2"/>
  <c r="BE1847" i="2" s="1"/>
  <c r="BI1842" i="2"/>
  <c r="BH1842" i="2"/>
  <c r="BG1842" i="2"/>
  <c r="BF1842" i="2"/>
  <c r="T1842" i="2"/>
  <c r="R1842" i="2"/>
  <c r="P1842" i="2"/>
  <c r="BK1842" i="2"/>
  <c r="J1842" i="2"/>
  <c r="BE1842" i="2" s="1"/>
  <c r="BI1836" i="2"/>
  <c r="BH1836" i="2"/>
  <c r="BG1836" i="2"/>
  <c r="BF1836" i="2"/>
  <c r="BE1836" i="2"/>
  <c r="T1836" i="2"/>
  <c r="R1836" i="2"/>
  <c r="P1836" i="2"/>
  <c r="BK1836" i="2"/>
  <c r="J1836" i="2"/>
  <c r="BI1831" i="2"/>
  <c r="BH1831" i="2"/>
  <c r="BG1831" i="2"/>
  <c r="BF1831" i="2"/>
  <c r="T1831" i="2"/>
  <c r="R1831" i="2"/>
  <c r="P1831" i="2"/>
  <c r="BK1831" i="2"/>
  <c r="J1831" i="2"/>
  <c r="BE1831" i="2" s="1"/>
  <c r="BI1825" i="2"/>
  <c r="BH1825" i="2"/>
  <c r="BG1825" i="2"/>
  <c r="BF1825" i="2"/>
  <c r="T1825" i="2"/>
  <c r="R1825" i="2"/>
  <c r="P1825" i="2"/>
  <c r="BK1825" i="2"/>
  <c r="J1825" i="2"/>
  <c r="BE1825" i="2" s="1"/>
  <c r="BI1819" i="2"/>
  <c r="BH1819" i="2"/>
  <c r="BG1819" i="2"/>
  <c r="BF1819" i="2"/>
  <c r="T1819" i="2"/>
  <c r="R1819" i="2"/>
  <c r="P1819" i="2"/>
  <c r="BK1819" i="2"/>
  <c r="J1819" i="2"/>
  <c r="BE1819" i="2" s="1"/>
  <c r="BI1813" i="2"/>
  <c r="BH1813" i="2"/>
  <c r="BG1813" i="2"/>
  <c r="BF1813" i="2"/>
  <c r="BE1813" i="2"/>
  <c r="T1813" i="2"/>
  <c r="R1813" i="2"/>
  <c r="P1813" i="2"/>
  <c r="BK1813" i="2"/>
  <c r="J1813" i="2"/>
  <c r="BI1809" i="2"/>
  <c r="BH1809" i="2"/>
  <c r="BG1809" i="2"/>
  <c r="BF1809" i="2"/>
  <c r="T1809" i="2"/>
  <c r="T1808" i="2" s="1"/>
  <c r="R1809" i="2"/>
  <c r="P1809" i="2"/>
  <c r="BK1809" i="2"/>
  <c r="J1809" i="2"/>
  <c r="BE1809" i="2" s="1"/>
  <c r="BI1805" i="2"/>
  <c r="BH1805" i="2"/>
  <c r="BG1805" i="2"/>
  <c r="BF1805" i="2"/>
  <c r="BE1805" i="2"/>
  <c r="T1805" i="2"/>
  <c r="R1805" i="2"/>
  <c r="P1805" i="2"/>
  <c r="BK1805" i="2"/>
  <c r="J1805" i="2"/>
  <c r="BI1803" i="2"/>
  <c r="BH1803" i="2"/>
  <c r="BG1803" i="2"/>
  <c r="BF1803" i="2"/>
  <c r="T1803" i="2"/>
  <c r="R1803" i="2"/>
  <c r="P1803" i="2"/>
  <c r="BK1803" i="2"/>
  <c r="J1803" i="2"/>
  <c r="BE1803" i="2" s="1"/>
  <c r="BI1797" i="2"/>
  <c r="BH1797" i="2"/>
  <c r="BG1797" i="2"/>
  <c r="BF1797" i="2"/>
  <c r="BE1797" i="2"/>
  <c r="T1797" i="2"/>
  <c r="R1797" i="2"/>
  <c r="P1797" i="2"/>
  <c r="BK1797" i="2"/>
  <c r="J1797" i="2"/>
  <c r="BI1795" i="2"/>
  <c r="BH1795" i="2"/>
  <c r="BG1795" i="2"/>
  <c r="BF1795" i="2"/>
  <c r="T1795" i="2"/>
  <c r="R1795" i="2"/>
  <c r="P1795" i="2"/>
  <c r="BK1795" i="2"/>
  <c r="J1795" i="2"/>
  <c r="BE1795" i="2" s="1"/>
  <c r="BI1792" i="2"/>
  <c r="BH1792" i="2"/>
  <c r="BG1792" i="2"/>
  <c r="BF1792" i="2"/>
  <c r="T1792" i="2"/>
  <c r="T1791" i="2" s="1"/>
  <c r="R1792" i="2"/>
  <c r="P1792" i="2"/>
  <c r="BK1792" i="2"/>
  <c r="J1792" i="2"/>
  <c r="BE1792" i="2" s="1"/>
  <c r="BI1789" i="2"/>
  <c r="BH1789" i="2"/>
  <c r="BG1789" i="2"/>
  <c r="BF1789" i="2"/>
  <c r="T1789" i="2"/>
  <c r="R1789" i="2"/>
  <c r="P1789" i="2"/>
  <c r="BK1789" i="2"/>
  <c r="J1789" i="2"/>
  <c r="BE1789" i="2" s="1"/>
  <c r="BI1787" i="2"/>
  <c r="BH1787" i="2"/>
  <c r="BG1787" i="2"/>
  <c r="BF1787" i="2"/>
  <c r="T1787" i="2"/>
  <c r="R1787" i="2"/>
  <c r="P1787" i="2"/>
  <c r="BK1787" i="2"/>
  <c r="J1787" i="2"/>
  <c r="BE1787" i="2" s="1"/>
  <c r="BI1785" i="2"/>
  <c r="BH1785" i="2"/>
  <c r="BG1785" i="2"/>
  <c r="BF1785" i="2"/>
  <c r="T1785" i="2"/>
  <c r="R1785" i="2"/>
  <c r="P1785" i="2"/>
  <c r="BK1785" i="2"/>
  <c r="J1785" i="2"/>
  <c r="BE1785" i="2" s="1"/>
  <c r="BI1783" i="2"/>
  <c r="BH1783" i="2"/>
  <c r="BG1783" i="2"/>
  <c r="BF1783" i="2"/>
  <c r="T1783" i="2"/>
  <c r="R1783" i="2"/>
  <c r="P1783" i="2"/>
  <c r="BK1783" i="2"/>
  <c r="J1783" i="2"/>
  <c r="BE1783" i="2" s="1"/>
  <c r="BI1781" i="2"/>
  <c r="BH1781" i="2"/>
  <c r="BG1781" i="2"/>
  <c r="BF1781" i="2"/>
  <c r="T1781" i="2"/>
  <c r="R1781" i="2"/>
  <c r="P1781" i="2"/>
  <c r="BK1781" i="2"/>
  <c r="J1781" i="2"/>
  <c r="BE1781" i="2" s="1"/>
  <c r="BI1779" i="2"/>
  <c r="BH1779" i="2"/>
  <c r="BG1779" i="2"/>
  <c r="BF1779" i="2"/>
  <c r="T1779" i="2"/>
  <c r="R1779" i="2"/>
  <c r="P1779" i="2"/>
  <c r="BK1779" i="2"/>
  <c r="J1779" i="2"/>
  <c r="BE1779" i="2" s="1"/>
  <c r="BI1777" i="2"/>
  <c r="BH1777" i="2"/>
  <c r="BG1777" i="2"/>
  <c r="BF1777" i="2"/>
  <c r="BE1777" i="2"/>
  <c r="T1777" i="2"/>
  <c r="R1777" i="2"/>
  <c r="P1777" i="2"/>
  <c r="BK1777" i="2"/>
  <c r="J1777" i="2"/>
  <c r="BI1775" i="2"/>
  <c r="BH1775" i="2"/>
  <c r="BG1775" i="2"/>
  <c r="BF1775" i="2"/>
  <c r="T1775" i="2"/>
  <c r="R1775" i="2"/>
  <c r="P1775" i="2"/>
  <c r="BK1775" i="2"/>
  <c r="J1775" i="2"/>
  <c r="BE1775" i="2" s="1"/>
  <c r="BI1773" i="2"/>
  <c r="BH1773" i="2"/>
  <c r="BG1773" i="2"/>
  <c r="BF1773" i="2"/>
  <c r="BE1773" i="2"/>
  <c r="T1773" i="2"/>
  <c r="R1773" i="2"/>
  <c r="P1773" i="2"/>
  <c r="BK1773" i="2"/>
  <c r="J1773" i="2"/>
  <c r="BI1771" i="2"/>
  <c r="BH1771" i="2"/>
  <c r="BG1771" i="2"/>
  <c r="BF1771" i="2"/>
  <c r="T1771" i="2"/>
  <c r="R1771" i="2"/>
  <c r="P1771" i="2"/>
  <c r="BK1771" i="2"/>
  <c r="J1771" i="2"/>
  <c r="BE1771" i="2" s="1"/>
  <c r="BI1769" i="2"/>
  <c r="BH1769" i="2"/>
  <c r="BG1769" i="2"/>
  <c r="BF1769" i="2"/>
  <c r="BE1769" i="2"/>
  <c r="T1769" i="2"/>
  <c r="R1769" i="2"/>
  <c r="P1769" i="2"/>
  <c r="BK1769" i="2"/>
  <c r="J1769" i="2"/>
  <c r="BI1767" i="2"/>
  <c r="BH1767" i="2"/>
  <c r="BG1767" i="2"/>
  <c r="BF1767" i="2"/>
  <c r="T1767" i="2"/>
  <c r="R1767" i="2"/>
  <c r="P1767" i="2"/>
  <c r="BK1767" i="2"/>
  <c r="J1767" i="2"/>
  <c r="BE1767" i="2" s="1"/>
  <c r="BI1765" i="2"/>
  <c r="BH1765" i="2"/>
  <c r="BG1765" i="2"/>
  <c r="BF1765" i="2"/>
  <c r="T1765" i="2"/>
  <c r="R1765" i="2"/>
  <c r="P1765" i="2"/>
  <c r="BK1765" i="2"/>
  <c r="J1765" i="2"/>
  <c r="BE1765" i="2" s="1"/>
  <c r="BI1763" i="2"/>
  <c r="BH1763" i="2"/>
  <c r="BG1763" i="2"/>
  <c r="BF1763" i="2"/>
  <c r="T1763" i="2"/>
  <c r="R1763" i="2"/>
  <c r="P1763" i="2"/>
  <c r="BK1763" i="2"/>
  <c r="J1763" i="2"/>
  <c r="BE1763" i="2" s="1"/>
  <c r="BI1761" i="2"/>
  <c r="BH1761" i="2"/>
  <c r="BG1761" i="2"/>
  <c r="BF1761" i="2"/>
  <c r="BE1761" i="2"/>
  <c r="T1761" i="2"/>
  <c r="R1761" i="2"/>
  <c r="P1761" i="2"/>
  <c r="BK1761" i="2"/>
  <c r="J1761" i="2"/>
  <c r="BI1759" i="2"/>
  <c r="BH1759" i="2"/>
  <c r="BG1759" i="2"/>
  <c r="BF1759" i="2"/>
  <c r="T1759" i="2"/>
  <c r="R1759" i="2"/>
  <c r="P1759" i="2"/>
  <c r="BK1759" i="2"/>
  <c r="J1759" i="2"/>
  <c r="BE1759" i="2" s="1"/>
  <c r="BI1757" i="2"/>
  <c r="BH1757" i="2"/>
  <c r="BG1757" i="2"/>
  <c r="BF1757" i="2"/>
  <c r="BE1757" i="2"/>
  <c r="T1757" i="2"/>
  <c r="R1757" i="2"/>
  <c r="P1757" i="2"/>
  <c r="BK1757" i="2"/>
  <c r="J1757" i="2"/>
  <c r="BI1755" i="2"/>
  <c r="BH1755" i="2"/>
  <c r="BG1755" i="2"/>
  <c r="BF1755" i="2"/>
  <c r="T1755" i="2"/>
  <c r="R1755" i="2"/>
  <c r="P1755" i="2"/>
  <c r="BK1755" i="2"/>
  <c r="J1755" i="2"/>
  <c r="BE1755" i="2" s="1"/>
  <c r="BI1753" i="2"/>
  <c r="BH1753" i="2"/>
  <c r="BG1753" i="2"/>
  <c r="BF1753" i="2"/>
  <c r="BE1753" i="2"/>
  <c r="T1753" i="2"/>
  <c r="R1753" i="2"/>
  <c r="P1753" i="2"/>
  <c r="BK1753" i="2"/>
  <c r="J1753" i="2"/>
  <c r="BI1751" i="2"/>
  <c r="BH1751" i="2"/>
  <c r="BG1751" i="2"/>
  <c r="BF1751" i="2"/>
  <c r="T1751" i="2"/>
  <c r="R1751" i="2"/>
  <c r="P1751" i="2"/>
  <c r="BK1751" i="2"/>
  <c r="J1751" i="2"/>
  <c r="BE1751" i="2" s="1"/>
  <c r="BI1749" i="2"/>
  <c r="BH1749" i="2"/>
  <c r="BG1749" i="2"/>
  <c r="BF1749" i="2"/>
  <c r="T1749" i="2"/>
  <c r="R1749" i="2"/>
  <c r="P1749" i="2"/>
  <c r="BK1749" i="2"/>
  <c r="J1749" i="2"/>
  <c r="BE1749" i="2" s="1"/>
  <c r="BI1747" i="2"/>
  <c r="BH1747" i="2"/>
  <c r="BG1747" i="2"/>
  <c r="BF1747" i="2"/>
  <c r="T1747" i="2"/>
  <c r="R1747" i="2"/>
  <c r="P1747" i="2"/>
  <c r="BK1747" i="2"/>
  <c r="J1747" i="2"/>
  <c r="BE1747" i="2" s="1"/>
  <c r="BI1743" i="2"/>
  <c r="BH1743" i="2"/>
  <c r="BG1743" i="2"/>
  <c r="BF1743" i="2"/>
  <c r="BE1743" i="2"/>
  <c r="T1743" i="2"/>
  <c r="R1743" i="2"/>
  <c r="P1743" i="2"/>
  <c r="BK1743" i="2"/>
  <c r="J1743" i="2"/>
  <c r="BI1741" i="2"/>
  <c r="BH1741" i="2"/>
  <c r="BG1741" i="2"/>
  <c r="BF1741" i="2"/>
  <c r="T1741" i="2"/>
  <c r="R1741" i="2"/>
  <c r="P1741" i="2"/>
  <c r="BK1741" i="2"/>
  <c r="J1741" i="2"/>
  <c r="BE1741" i="2" s="1"/>
  <c r="BI1739" i="2"/>
  <c r="BH1739" i="2"/>
  <c r="BG1739" i="2"/>
  <c r="BF1739" i="2"/>
  <c r="BE1739" i="2"/>
  <c r="T1739" i="2"/>
  <c r="R1739" i="2"/>
  <c r="P1739" i="2"/>
  <c r="BK1739" i="2"/>
  <c r="J1739" i="2"/>
  <c r="BI1737" i="2"/>
  <c r="BH1737" i="2"/>
  <c r="BG1737" i="2"/>
  <c r="BF1737" i="2"/>
  <c r="T1737" i="2"/>
  <c r="R1737" i="2"/>
  <c r="P1737" i="2"/>
  <c r="BK1737" i="2"/>
  <c r="J1737" i="2"/>
  <c r="BE1737" i="2" s="1"/>
  <c r="BI1735" i="2"/>
  <c r="BH1735" i="2"/>
  <c r="BG1735" i="2"/>
  <c r="BF1735" i="2"/>
  <c r="T1735" i="2"/>
  <c r="R1735" i="2"/>
  <c r="P1735" i="2"/>
  <c r="BK1735" i="2"/>
  <c r="J1735" i="2"/>
  <c r="BE1735" i="2" s="1"/>
  <c r="BI1733" i="2"/>
  <c r="BH1733" i="2"/>
  <c r="BG1733" i="2"/>
  <c r="BF1733" i="2"/>
  <c r="T1733" i="2"/>
  <c r="R1733" i="2"/>
  <c r="P1733" i="2"/>
  <c r="BK1733" i="2"/>
  <c r="J1733" i="2"/>
  <c r="BE1733" i="2" s="1"/>
  <c r="BI1729" i="2"/>
  <c r="BH1729" i="2"/>
  <c r="BG1729" i="2"/>
  <c r="BF1729" i="2"/>
  <c r="T1729" i="2"/>
  <c r="R1729" i="2"/>
  <c r="P1729" i="2"/>
  <c r="BK1729" i="2"/>
  <c r="J1729" i="2"/>
  <c r="BE1729" i="2" s="1"/>
  <c r="BI1727" i="2"/>
  <c r="BH1727" i="2"/>
  <c r="BG1727" i="2"/>
  <c r="BF1727" i="2"/>
  <c r="T1727" i="2"/>
  <c r="R1727" i="2"/>
  <c r="P1727" i="2"/>
  <c r="BK1727" i="2"/>
  <c r="J1727" i="2"/>
  <c r="BE1727" i="2" s="1"/>
  <c r="BI1725" i="2"/>
  <c r="BH1725" i="2"/>
  <c r="BG1725" i="2"/>
  <c r="BF1725" i="2"/>
  <c r="BE1725" i="2"/>
  <c r="T1725" i="2"/>
  <c r="R1725" i="2"/>
  <c r="P1725" i="2"/>
  <c r="BK1725" i="2"/>
  <c r="J1725" i="2"/>
  <c r="BI1723" i="2"/>
  <c r="BH1723" i="2"/>
  <c r="BG1723" i="2"/>
  <c r="BF1723" i="2"/>
  <c r="T1723" i="2"/>
  <c r="R1723" i="2"/>
  <c r="P1723" i="2"/>
  <c r="BK1723" i="2"/>
  <c r="J1723" i="2"/>
  <c r="BE1723" i="2" s="1"/>
  <c r="BI1721" i="2"/>
  <c r="BH1721" i="2"/>
  <c r="BG1721" i="2"/>
  <c r="BF1721" i="2"/>
  <c r="T1721" i="2"/>
  <c r="R1721" i="2"/>
  <c r="P1721" i="2"/>
  <c r="BK1721" i="2"/>
  <c r="J1721" i="2"/>
  <c r="BE1721" i="2" s="1"/>
  <c r="BI1719" i="2"/>
  <c r="BH1719" i="2"/>
  <c r="BG1719" i="2"/>
  <c r="BF1719" i="2"/>
  <c r="T1719" i="2"/>
  <c r="R1719" i="2"/>
  <c r="P1719" i="2"/>
  <c r="BK1719" i="2"/>
  <c r="J1719" i="2"/>
  <c r="BE1719" i="2" s="1"/>
  <c r="BI1717" i="2"/>
  <c r="BH1717" i="2"/>
  <c r="BG1717" i="2"/>
  <c r="BF1717" i="2"/>
  <c r="BE1717" i="2"/>
  <c r="T1717" i="2"/>
  <c r="R1717" i="2"/>
  <c r="P1717" i="2"/>
  <c r="BK1717" i="2"/>
  <c r="J1717" i="2"/>
  <c r="BI1713" i="2"/>
  <c r="BH1713" i="2"/>
  <c r="BG1713" i="2"/>
  <c r="BF1713" i="2"/>
  <c r="T1713" i="2"/>
  <c r="R1713" i="2"/>
  <c r="P1713" i="2"/>
  <c r="BK1713" i="2"/>
  <c r="J1713" i="2"/>
  <c r="BE1713" i="2" s="1"/>
  <c r="BI1711" i="2"/>
  <c r="BH1711" i="2"/>
  <c r="BG1711" i="2"/>
  <c r="BF1711" i="2"/>
  <c r="T1711" i="2"/>
  <c r="R1711" i="2"/>
  <c r="P1711" i="2"/>
  <c r="BK1711" i="2"/>
  <c r="J1711" i="2"/>
  <c r="BE1711" i="2" s="1"/>
  <c r="BI1709" i="2"/>
  <c r="BH1709" i="2"/>
  <c r="BG1709" i="2"/>
  <c r="BF1709" i="2"/>
  <c r="T1709" i="2"/>
  <c r="R1709" i="2"/>
  <c r="P1709" i="2"/>
  <c r="BK1709" i="2"/>
  <c r="J1709" i="2"/>
  <c r="BE1709" i="2" s="1"/>
  <c r="BI1707" i="2"/>
  <c r="BH1707" i="2"/>
  <c r="BG1707" i="2"/>
  <c r="BF1707" i="2"/>
  <c r="BE1707" i="2"/>
  <c r="T1707" i="2"/>
  <c r="R1707" i="2"/>
  <c r="P1707" i="2"/>
  <c r="BK1707" i="2"/>
  <c r="J1707" i="2"/>
  <c r="BI1705" i="2"/>
  <c r="BH1705" i="2"/>
  <c r="BG1705" i="2"/>
  <c r="BF1705" i="2"/>
  <c r="T1705" i="2"/>
  <c r="R1705" i="2"/>
  <c r="P1705" i="2"/>
  <c r="BK1705" i="2"/>
  <c r="J1705" i="2"/>
  <c r="BE1705" i="2" s="1"/>
  <c r="BI1703" i="2"/>
  <c r="BH1703" i="2"/>
  <c r="BG1703" i="2"/>
  <c r="BF1703" i="2"/>
  <c r="BE1703" i="2"/>
  <c r="T1703" i="2"/>
  <c r="R1703" i="2"/>
  <c r="P1703" i="2"/>
  <c r="BK1703" i="2"/>
  <c r="J1703" i="2"/>
  <c r="BI1701" i="2"/>
  <c r="BH1701" i="2"/>
  <c r="BG1701" i="2"/>
  <c r="BF1701" i="2"/>
  <c r="T1701" i="2"/>
  <c r="R1701" i="2"/>
  <c r="P1701" i="2"/>
  <c r="BK1701" i="2"/>
  <c r="J1701" i="2"/>
  <c r="BE1701" i="2" s="1"/>
  <c r="BI1699" i="2"/>
  <c r="BH1699" i="2"/>
  <c r="BG1699" i="2"/>
  <c r="BF1699" i="2"/>
  <c r="BE1699" i="2"/>
  <c r="T1699" i="2"/>
  <c r="R1699" i="2"/>
  <c r="P1699" i="2"/>
  <c r="BK1699" i="2"/>
  <c r="J1699" i="2"/>
  <c r="BI1697" i="2"/>
  <c r="BH1697" i="2"/>
  <c r="BG1697" i="2"/>
  <c r="BF1697" i="2"/>
  <c r="T1697" i="2"/>
  <c r="R1697" i="2"/>
  <c r="P1697" i="2"/>
  <c r="BK1697" i="2"/>
  <c r="J1697" i="2"/>
  <c r="BE1697" i="2" s="1"/>
  <c r="BI1695" i="2"/>
  <c r="BH1695" i="2"/>
  <c r="BG1695" i="2"/>
  <c r="BF1695" i="2"/>
  <c r="T1695" i="2"/>
  <c r="R1695" i="2"/>
  <c r="P1695" i="2"/>
  <c r="BK1695" i="2"/>
  <c r="J1695" i="2"/>
  <c r="BE1695" i="2" s="1"/>
  <c r="BI1693" i="2"/>
  <c r="BH1693" i="2"/>
  <c r="BG1693" i="2"/>
  <c r="BF1693" i="2"/>
  <c r="BE1693" i="2"/>
  <c r="T1693" i="2"/>
  <c r="R1693" i="2"/>
  <c r="P1693" i="2"/>
  <c r="BK1693" i="2"/>
  <c r="J1693" i="2"/>
  <c r="BI1691" i="2"/>
  <c r="BH1691" i="2"/>
  <c r="BG1691" i="2"/>
  <c r="BF1691" i="2"/>
  <c r="T1691" i="2"/>
  <c r="R1691" i="2"/>
  <c r="P1691" i="2"/>
  <c r="BK1691" i="2"/>
  <c r="J1691" i="2"/>
  <c r="BE1691" i="2" s="1"/>
  <c r="BI1689" i="2"/>
  <c r="BH1689" i="2"/>
  <c r="BG1689" i="2"/>
  <c r="BF1689" i="2"/>
  <c r="BE1689" i="2"/>
  <c r="T1689" i="2"/>
  <c r="R1689" i="2"/>
  <c r="P1689" i="2"/>
  <c r="BK1689" i="2"/>
  <c r="J1689" i="2"/>
  <c r="BI1687" i="2"/>
  <c r="BH1687" i="2"/>
  <c r="BG1687" i="2"/>
  <c r="BF1687" i="2"/>
  <c r="T1687" i="2"/>
  <c r="R1687" i="2"/>
  <c r="P1687" i="2"/>
  <c r="BK1687" i="2"/>
  <c r="J1687" i="2"/>
  <c r="BE1687" i="2" s="1"/>
  <c r="BI1685" i="2"/>
  <c r="BH1685" i="2"/>
  <c r="BG1685" i="2"/>
  <c r="BF1685" i="2"/>
  <c r="T1685" i="2"/>
  <c r="R1685" i="2"/>
  <c r="P1685" i="2"/>
  <c r="BK1685" i="2"/>
  <c r="J1685" i="2"/>
  <c r="BE1685" i="2" s="1"/>
  <c r="BI1683" i="2"/>
  <c r="BH1683" i="2"/>
  <c r="BG1683" i="2"/>
  <c r="BF1683" i="2"/>
  <c r="T1683" i="2"/>
  <c r="R1683" i="2"/>
  <c r="P1683" i="2"/>
  <c r="BK1683" i="2"/>
  <c r="J1683" i="2"/>
  <c r="BE1683" i="2" s="1"/>
  <c r="BI1681" i="2"/>
  <c r="BH1681" i="2"/>
  <c r="BG1681" i="2"/>
  <c r="BF1681" i="2"/>
  <c r="BE1681" i="2"/>
  <c r="T1681" i="2"/>
  <c r="R1681" i="2"/>
  <c r="P1681" i="2"/>
  <c r="BK1681" i="2"/>
  <c r="J1681" i="2"/>
  <c r="BI1679" i="2"/>
  <c r="BH1679" i="2"/>
  <c r="BG1679" i="2"/>
  <c r="BF1679" i="2"/>
  <c r="T1679" i="2"/>
  <c r="R1679" i="2"/>
  <c r="P1679" i="2"/>
  <c r="BK1679" i="2"/>
  <c r="J1679" i="2"/>
  <c r="BE1679" i="2" s="1"/>
  <c r="BI1677" i="2"/>
  <c r="BH1677" i="2"/>
  <c r="BG1677" i="2"/>
  <c r="BF1677" i="2"/>
  <c r="BE1677" i="2"/>
  <c r="T1677" i="2"/>
  <c r="R1677" i="2"/>
  <c r="P1677" i="2"/>
  <c r="BK1677" i="2"/>
  <c r="J1677" i="2"/>
  <c r="BI1675" i="2"/>
  <c r="BH1675" i="2"/>
  <c r="BG1675" i="2"/>
  <c r="BF1675" i="2"/>
  <c r="T1675" i="2"/>
  <c r="R1675" i="2"/>
  <c r="P1675" i="2"/>
  <c r="BK1675" i="2"/>
  <c r="J1675" i="2"/>
  <c r="BE1675" i="2" s="1"/>
  <c r="BI1673" i="2"/>
  <c r="BH1673" i="2"/>
  <c r="BG1673" i="2"/>
  <c r="BF1673" i="2"/>
  <c r="BE1673" i="2"/>
  <c r="T1673" i="2"/>
  <c r="R1673" i="2"/>
  <c r="P1673" i="2"/>
  <c r="BK1673" i="2"/>
  <c r="J1673" i="2"/>
  <c r="BI1671" i="2"/>
  <c r="BH1671" i="2"/>
  <c r="BG1671" i="2"/>
  <c r="BF1671" i="2"/>
  <c r="T1671" i="2"/>
  <c r="R1671" i="2"/>
  <c r="P1671" i="2"/>
  <c r="BK1671" i="2"/>
  <c r="J1671" i="2"/>
  <c r="BE1671" i="2" s="1"/>
  <c r="BI1669" i="2"/>
  <c r="BH1669" i="2"/>
  <c r="BG1669" i="2"/>
  <c r="BF1669" i="2"/>
  <c r="T1669" i="2"/>
  <c r="R1669" i="2"/>
  <c r="P1669" i="2"/>
  <c r="BK1669" i="2"/>
  <c r="J1669" i="2"/>
  <c r="BE1669" i="2" s="1"/>
  <c r="BI1665" i="2"/>
  <c r="BH1665" i="2"/>
  <c r="BG1665" i="2"/>
  <c r="BF1665" i="2"/>
  <c r="T1665" i="2"/>
  <c r="R1665" i="2"/>
  <c r="P1665" i="2"/>
  <c r="BK1665" i="2"/>
  <c r="J1665" i="2"/>
  <c r="BE1665" i="2" s="1"/>
  <c r="BI1663" i="2"/>
  <c r="BH1663" i="2"/>
  <c r="BG1663" i="2"/>
  <c r="BF1663" i="2"/>
  <c r="BE1663" i="2"/>
  <c r="T1663" i="2"/>
  <c r="R1663" i="2"/>
  <c r="P1663" i="2"/>
  <c r="BK1663" i="2"/>
  <c r="J1663" i="2"/>
  <c r="BI1661" i="2"/>
  <c r="BH1661" i="2"/>
  <c r="BG1661" i="2"/>
  <c r="BF1661" i="2"/>
  <c r="T1661" i="2"/>
  <c r="R1661" i="2"/>
  <c r="P1661" i="2"/>
  <c r="BK1661" i="2"/>
  <c r="J1661" i="2"/>
  <c r="BE1661" i="2" s="1"/>
  <c r="BI1659" i="2"/>
  <c r="BH1659" i="2"/>
  <c r="BG1659" i="2"/>
  <c r="BF1659" i="2"/>
  <c r="BE1659" i="2"/>
  <c r="T1659" i="2"/>
  <c r="R1659" i="2"/>
  <c r="P1659" i="2"/>
  <c r="BK1659" i="2"/>
  <c r="J1659" i="2"/>
  <c r="BI1657" i="2"/>
  <c r="BH1657" i="2"/>
  <c r="BG1657" i="2"/>
  <c r="BF1657" i="2"/>
  <c r="T1657" i="2"/>
  <c r="R1657" i="2"/>
  <c r="P1657" i="2"/>
  <c r="BK1657" i="2"/>
  <c r="J1657" i="2"/>
  <c r="BE1657" i="2" s="1"/>
  <c r="BI1655" i="2"/>
  <c r="BH1655" i="2"/>
  <c r="BG1655" i="2"/>
  <c r="BF1655" i="2"/>
  <c r="BE1655" i="2"/>
  <c r="T1655" i="2"/>
  <c r="R1655" i="2"/>
  <c r="P1655" i="2"/>
  <c r="BK1655" i="2"/>
  <c r="J1655" i="2"/>
  <c r="BI1653" i="2"/>
  <c r="BH1653" i="2"/>
  <c r="BG1653" i="2"/>
  <c r="BF1653" i="2"/>
  <c r="T1653" i="2"/>
  <c r="R1653" i="2"/>
  <c r="P1653" i="2"/>
  <c r="BK1653" i="2"/>
  <c r="J1653" i="2"/>
  <c r="BE1653" i="2" s="1"/>
  <c r="BI1651" i="2"/>
  <c r="BH1651" i="2"/>
  <c r="BG1651" i="2"/>
  <c r="BF1651" i="2"/>
  <c r="T1651" i="2"/>
  <c r="R1651" i="2"/>
  <c r="P1651" i="2"/>
  <c r="BK1651" i="2"/>
  <c r="J1651" i="2"/>
  <c r="BE1651" i="2" s="1"/>
  <c r="BI1649" i="2"/>
  <c r="BH1649" i="2"/>
  <c r="BG1649" i="2"/>
  <c r="BF1649" i="2"/>
  <c r="T1649" i="2"/>
  <c r="R1649" i="2"/>
  <c r="P1649" i="2"/>
  <c r="BK1649" i="2"/>
  <c r="J1649" i="2"/>
  <c r="BE1649" i="2" s="1"/>
  <c r="BI1647" i="2"/>
  <c r="BH1647" i="2"/>
  <c r="BG1647" i="2"/>
  <c r="BF1647" i="2"/>
  <c r="BE1647" i="2"/>
  <c r="T1647" i="2"/>
  <c r="R1647" i="2"/>
  <c r="P1647" i="2"/>
  <c r="BK1647" i="2"/>
  <c r="J1647" i="2"/>
  <c r="BI1645" i="2"/>
  <c r="BH1645" i="2"/>
  <c r="BG1645" i="2"/>
  <c r="BF1645" i="2"/>
  <c r="T1645" i="2"/>
  <c r="R1645" i="2"/>
  <c r="P1645" i="2"/>
  <c r="BK1645" i="2"/>
  <c r="J1645" i="2"/>
  <c r="BE1645" i="2" s="1"/>
  <c r="BI1643" i="2"/>
  <c r="BH1643" i="2"/>
  <c r="BG1643" i="2"/>
  <c r="BF1643" i="2"/>
  <c r="BE1643" i="2"/>
  <c r="T1643" i="2"/>
  <c r="R1643" i="2"/>
  <c r="P1643" i="2"/>
  <c r="BK1643" i="2"/>
  <c r="J1643" i="2"/>
  <c r="BI1639" i="2"/>
  <c r="BH1639" i="2"/>
  <c r="BG1639" i="2"/>
  <c r="BF1639" i="2"/>
  <c r="T1639" i="2"/>
  <c r="R1639" i="2"/>
  <c r="R1638" i="2" s="1"/>
  <c r="P1639" i="2"/>
  <c r="BK1639" i="2"/>
  <c r="J1639" i="2"/>
  <c r="BE1639" i="2" s="1"/>
  <c r="BI1617" i="2"/>
  <c r="BH1617" i="2"/>
  <c r="BG1617" i="2"/>
  <c r="BF1617" i="2"/>
  <c r="T1617" i="2"/>
  <c r="R1617" i="2"/>
  <c r="P1617" i="2"/>
  <c r="BK1617" i="2"/>
  <c r="J1617" i="2"/>
  <c r="BE1617" i="2" s="1"/>
  <c r="BI1604" i="2"/>
  <c r="BH1604" i="2"/>
  <c r="BG1604" i="2"/>
  <c r="BF1604" i="2"/>
  <c r="T1604" i="2"/>
  <c r="R1604" i="2"/>
  <c r="P1604" i="2"/>
  <c r="BK1604" i="2"/>
  <c r="J1604" i="2"/>
  <c r="BE1604" i="2" s="1"/>
  <c r="BI1595" i="2"/>
  <c r="BH1595" i="2"/>
  <c r="BG1595" i="2"/>
  <c r="BF1595" i="2"/>
  <c r="T1595" i="2"/>
  <c r="R1595" i="2"/>
  <c r="P1595" i="2"/>
  <c r="BK1595" i="2"/>
  <c r="J1595" i="2"/>
  <c r="BE1595" i="2" s="1"/>
  <c r="BI1592" i="2"/>
  <c r="BH1592" i="2"/>
  <c r="BG1592" i="2"/>
  <c r="BF1592" i="2"/>
  <c r="T1592" i="2"/>
  <c r="R1592" i="2"/>
  <c r="P1592" i="2"/>
  <c r="BK1592" i="2"/>
  <c r="J1592" i="2"/>
  <c r="BE1592" i="2" s="1"/>
  <c r="BI1589" i="2"/>
  <c r="BH1589" i="2"/>
  <c r="BG1589" i="2"/>
  <c r="BF1589" i="2"/>
  <c r="T1589" i="2"/>
  <c r="R1589" i="2"/>
  <c r="P1589" i="2"/>
  <c r="BK1589" i="2"/>
  <c r="J1589" i="2"/>
  <c r="BE1589" i="2" s="1"/>
  <c r="BI1577" i="2"/>
  <c r="BH1577" i="2"/>
  <c r="BG1577" i="2"/>
  <c r="BF1577" i="2"/>
  <c r="T1577" i="2"/>
  <c r="R1577" i="2"/>
  <c r="P1577" i="2"/>
  <c r="BK1577" i="2"/>
  <c r="J1577" i="2"/>
  <c r="BE1577" i="2" s="1"/>
  <c r="BI1573" i="2"/>
  <c r="BH1573" i="2"/>
  <c r="BG1573" i="2"/>
  <c r="BF1573" i="2"/>
  <c r="T1573" i="2"/>
  <c r="R1573" i="2"/>
  <c r="P1573" i="2"/>
  <c r="BK1573" i="2"/>
  <c r="J1573" i="2"/>
  <c r="BE1573" i="2" s="1"/>
  <c r="BI1570" i="2"/>
  <c r="BH1570" i="2"/>
  <c r="BG1570" i="2"/>
  <c r="BF1570" i="2"/>
  <c r="T1570" i="2"/>
  <c r="R1570" i="2"/>
  <c r="P1570" i="2"/>
  <c r="BK1570" i="2"/>
  <c r="J1570" i="2"/>
  <c r="BE1570" i="2" s="1"/>
  <c r="BI1567" i="2"/>
  <c r="BH1567" i="2"/>
  <c r="BG1567" i="2"/>
  <c r="BF1567" i="2"/>
  <c r="T1567" i="2"/>
  <c r="R1567" i="2"/>
  <c r="P1567" i="2"/>
  <c r="BK1567" i="2"/>
  <c r="J1567" i="2"/>
  <c r="BE1567" i="2" s="1"/>
  <c r="BI1563" i="2"/>
  <c r="BH1563" i="2"/>
  <c r="BG1563" i="2"/>
  <c r="BF1563" i="2"/>
  <c r="T1563" i="2"/>
  <c r="R1563" i="2"/>
  <c r="P1563" i="2"/>
  <c r="BK1563" i="2"/>
  <c r="J1563" i="2"/>
  <c r="BE1563" i="2" s="1"/>
  <c r="BI1561" i="2"/>
  <c r="BH1561" i="2"/>
  <c r="BG1561" i="2"/>
  <c r="BF1561" i="2"/>
  <c r="T1561" i="2"/>
  <c r="R1561" i="2"/>
  <c r="P1561" i="2"/>
  <c r="BK1561" i="2"/>
  <c r="J1561" i="2"/>
  <c r="BE1561" i="2" s="1"/>
  <c r="BI1556" i="2"/>
  <c r="BH1556" i="2"/>
  <c r="BG1556" i="2"/>
  <c r="BF1556" i="2"/>
  <c r="T1556" i="2"/>
  <c r="R1556" i="2"/>
  <c r="P1556" i="2"/>
  <c r="BK1556" i="2"/>
  <c r="J1556" i="2"/>
  <c r="BE1556" i="2" s="1"/>
  <c r="BI1550" i="2"/>
  <c r="BH1550" i="2"/>
  <c r="BG1550" i="2"/>
  <c r="BF1550" i="2"/>
  <c r="T1550" i="2"/>
  <c r="R1550" i="2"/>
  <c r="P1550" i="2"/>
  <c r="BK1550" i="2"/>
  <c r="J1550" i="2"/>
  <c r="BE1550" i="2" s="1"/>
  <c r="BI1537" i="2"/>
  <c r="BH1537" i="2"/>
  <c r="BG1537" i="2"/>
  <c r="BF1537" i="2"/>
  <c r="T1537" i="2"/>
  <c r="R1537" i="2"/>
  <c r="P1537" i="2"/>
  <c r="BK1537" i="2"/>
  <c r="J1537" i="2"/>
  <c r="BE1537" i="2" s="1"/>
  <c r="BI1533" i="2"/>
  <c r="BH1533" i="2"/>
  <c r="BG1533" i="2"/>
  <c r="BF1533" i="2"/>
  <c r="T1533" i="2"/>
  <c r="R1533" i="2"/>
  <c r="P1533" i="2"/>
  <c r="BK1533" i="2"/>
  <c r="J1533" i="2"/>
  <c r="BE1533" i="2" s="1"/>
  <c r="BI1528" i="2"/>
  <c r="BH1528" i="2"/>
  <c r="BG1528" i="2"/>
  <c r="BF1528" i="2"/>
  <c r="T1528" i="2"/>
  <c r="R1528" i="2"/>
  <c r="R1527" i="2" s="1"/>
  <c r="P1528" i="2"/>
  <c r="BK1528" i="2"/>
  <c r="J1528" i="2"/>
  <c r="BE1528" i="2" s="1"/>
  <c r="BI1522" i="2"/>
  <c r="BH1522" i="2"/>
  <c r="BG1522" i="2"/>
  <c r="BF1522" i="2"/>
  <c r="BE1522" i="2"/>
  <c r="T1522" i="2"/>
  <c r="R1522" i="2"/>
  <c r="P1522" i="2"/>
  <c r="BK1522" i="2"/>
  <c r="J1522" i="2"/>
  <c r="BI1515" i="2"/>
  <c r="BH1515" i="2"/>
  <c r="BG1515" i="2"/>
  <c r="BF1515" i="2"/>
  <c r="T1515" i="2"/>
  <c r="R1515" i="2"/>
  <c r="P1515" i="2"/>
  <c r="BK1515" i="2"/>
  <c r="J1515" i="2"/>
  <c r="BE1515" i="2" s="1"/>
  <c r="BI1511" i="2"/>
  <c r="BH1511" i="2"/>
  <c r="BG1511" i="2"/>
  <c r="BF1511" i="2"/>
  <c r="T1511" i="2"/>
  <c r="R1511" i="2"/>
  <c r="P1511" i="2"/>
  <c r="BK1511" i="2"/>
  <c r="J1511" i="2"/>
  <c r="BE1511" i="2" s="1"/>
  <c r="BI1509" i="2"/>
  <c r="BH1509" i="2"/>
  <c r="BG1509" i="2"/>
  <c r="BF1509" i="2"/>
  <c r="T1509" i="2"/>
  <c r="R1509" i="2"/>
  <c r="P1509" i="2"/>
  <c r="BK1509" i="2"/>
  <c r="J1509" i="2"/>
  <c r="BE1509" i="2" s="1"/>
  <c r="BI1507" i="2"/>
  <c r="BH1507" i="2"/>
  <c r="BG1507" i="2"/>
  <c r="BF1507" i="2"/>
  <c r="BE1507" i="2"/>
  <c r="T1507" i="2"/>
  <c r="R1507" i="2"/>
  <c r="P1507" i="2"/>
  <c r="BK1507" i="2"/>
  <c r="J1507" i="2"/>
  <c r="BI1502" i="2"/>
  <c r="BH1502" i="2"/>
  <c r="BG1502" i="2"/>
  <c r="BF1502" i="2"/>
  <c r="T1502" i="2"/>
  <c r="R1502" i="2"/>
  <c r="P1502" i="2"/>
  <c r="BK1502" i="2"/>
  <c r="J1502" i="2"/>
  <c r="BE1502" i="2" s="1"/>
  <c r="BI1499" i="2"/>
  <c r="BH1499" i="2"/>
  <c r="BG1499" i="2"/>
  <c r="BF1499" i="2"/>
  <c r="BE1499" i="2"/>
  <c r="T1499" i="2"/>
  <c r="R1499" i="2"/>
  <c r="P1499" i="2"/>
  <c r="BK1499" i="2"/>
  <c r="J1499" i="2"/>
  <c r="BI1496" i="2"/>
  <c r="BH1496" i="2"/>
  <c r="BG1496" i="2"/>
  <c r="BF1496" i="2"/>
  <c r="T1496" i="2"/>
  <c r="R1496" i="2"/>
  <c r="P1496" i="2"/>
  <c r="BK1496" i="2"/>
  <c r="J1496" i="2"/>
  <c r="BE1496" i="2" s="1"/>
  <c r="BI1469" i="2"/>
  <c r="BH1469" i="2"/>
  <c r="BG1469" i="2"/>
  <c r="BF1469" i="2"/>
  <c r="BE1469" i="2"/>
  <c r="T1469" i="2"/>
  <c r="R1469" i="2"/>
  <c r="P1469" i="2"/>
  <c r="BK1469" i="2"/>
  <c r="J1469" i="2"/>
  <c r="BI1466" i="2"/>
  <c r="BH1466" i="2"/>
  <c r="BG1466" i="2"/>
  <c r="BF1466" i="2"/>
  <c r="T1466" i="2"/>
  <c r="R1466" i="2"/>
  <c r="P1466" i="2"/>
  <c r="BK1466" i="2"/>
  <c r="J1466" i="2"/>
  <c r="BE1466" i="2" s="1"/>
  <c r="BI1464" i="2"/>
  <c r="BH1464" i="2"/>
  <c r="BG1464" i="2"/>
  <c r="BF1464" i="2"/>
  <c r="T1464" i="2"/>
  <c r="R1464" i="2"/>
  <c r="P1464" i="2"/>
  <c r="BK1464" i="2"/>
  <c r="J1464" i="2"/>
  <c r="BE1464" i="2" s="1"/>
  <c r="BI1454" i="2"/>
  <c r="BH1454" i="2"/>
  <c r="BG1454" i="2"/>
  <c r="BF1454" i="2"/>
  <c r="T1454" i="2"/>
  <c r="R1454" i="2"/>
  <c r="P1454" i="2"/>
  <c r="BK1454" i="2"/>
  <c r="J1454" i="2"/>
  <c r="BE1454" i="2" s="1"/>
  <c r="BI1448" i="2"/>
  <c r="BH1448" i="2"/>
  <c r="BG1448" i="2"/>
  <c r="BF1448" i="2"/>
  <c r="BE1448" i="2"/>
  <c r="T1448" i="2"/>
  <c r="R1448" i="2"/>
  <c r="P1448" i="2"/>
  <c r="BK1448" i="2"/>
  <c r="J1448" i="2"/>
  <c r="BI1438" i="2"/>
  <c r="BH1438" i="2"/>
  <c r="BG1438" i="2"/>
  <c r="BF1438" i="2"/>
  <c r="T1438" i="2"/>
  <c r="R1438" i="2"/>
  <c r="P1438" i="2"/>
  <c r="BK1438" i="2"/>
  <c r="J1438" i="2"/>
  <c r="BE1438" i="2" s="1"/>
  <c r="BI1432" i="2"/>
  <c r="BH1432" i="2"/>
  <c r="BG1432" i="2"/>
  <c r="BF1432" i="2"/>
  <c r="BE1432" i="2"/>
  <c r="T1432" i="2"/>
  <c r="R1432" i="2"/>
  <c r="P1432" i="2"/>
  <c r="BK1432" i="2"/>
  <c r="J1432" i="2"/>
  <c r="BI1422" i="2"/>
  <c r="BH1422" i="2"/>
  <c r="BG1422" i="2"/>
  <c r="BF1422" i="2"/>
  <c r="T1422" i="2"/>
  <c r="R1422" i="2"/>
  <c r="P1422" i="2"/>
  <c r="BK1422" i="2"/>
  <c r="J1422" i="2"/>
  <c r="BE1422" i="2" s="1"/>
  <c r="BI1419" i="2"/>
  <c r="BH1419" i="2"/>
  <c r="BG1419" i="2"/>
  <c r="BF1419" i="2"/>
  <c r="BE1419" i="2"/>
  <c r="T1419" i="2"/>
  <c r="R1419" i="2"/>
  <c r="P1419" i="2"/>
  <c r="BK1419" i="2"/>
  <c r="J1419" i="2"/>
  <c r="BI1416" i="2"/>
  <c r="BH1416" i="2"/>
  <c r="BG1416" i="2"/>
  <c r="BF1416" i="2"/>
  <c r="T1416" i="2"/>
  <c r="R1416" i="2"/>
  <c r="P1416" i="2"/>
  <c r="BK1416" i="2"/>
  <c r="J1416" i="2"/>
  <c r="BE1416" i="2" s="1"/>
  <c r="BI1412" i="2"/>
  <c r="BH1412" i="2"/>
  <c r="BG1412" i="2"/>
  <c r="BF1412" i="2"/>
  <c r="T1412" i="2"/>
  <c r="R1412" i="2"/>
  <c r="P1412" i="2"/>
  <c r="BK1412" i="2"/>
  <c r="J1412" i="2"/>
  <c r="BE1412" i="2" s="1"/>
  <c r="BI1408" i="2"/>
  <c r="BH1408" i="2"/>
  <c r="BG1408" i="2"/>
  <c r="BF1408" i="2"/>
  <c r="T1408" i="2"/>
  <c r="R1408" i="2"/>
  <c r="P1408" i="2"/>
  <c r="BK1408" i="2"/>
  <c r="J1408" i="2"/>
  <c r="BE1408" i="2" s="1"/>
  <c r="BI1405" i="2"/>
  <c r="BH1405" i="2"/>
  <c r="BG1405" i="2"/>
  <c r="BF1405" i="2"/>
  <c r="BE1405" i="2"/>
  <c r="T1405" i="2"/>
  <c r="R1405" i="2"/>
  <c r="P1405" i="2"/>
  <c r="BK1405" i="2"/>
  <c r="J1405" i="2"/>
  <c r="BI1398" i="2"/>
  <c r="BH1398" i="2"/>
  <c r="BG1398" i="2"/>
  <c r="BF1398" i="2"/>
  <c r="T1398" i="2"/>
  <c r="R1398" i="2"/>
  <c r="P1398" i="2"/>
  <c r="BK1398" i="2"/>
  <c r="J1398" i="2"/>
  <c r="BE1398" i="2" s="1"/>
  <c r="BI1389" i="2"/>
  <c r="BH1389" i="2"/>
  <c r="BG1389" i="2"/>
  <c r="BF1389" i="2"/>
  <c r="BE1389" i="2"/>
  <c r="T1389" i="2"/>
  <c r="R1389" i="2"/>
  <c r="P1389" i="2"/>
  <c r="BK1389" i="2"/>
  <c r="J1389" i="2"/>
  <c r="BI1385" i="2"/>
  <c r="BH1385" i="2"/>
  <c r="BG1385" i="2"/>
  <c r="BF1385" i="2"/>
  <c r="T1385" i="2"/>
  <c r="R1385" i="2"/>
  <c r="P1385" i="2"/>
  <c r="BK1385" i="2"/>
  <c r="J1385" i="2"/>
  <c r="BE1385" i="2" s="1"/>
  <c r="BI1382" i="2"/>
  <c r="BH1382" i="2"/>
  <c r="BG1382" i="2"/>
  <c r="BF1382" i="2"/>
  <c r="BE1382" i="2"/>
  <c r="T1382" i="2"/>
  <c r="R1382" i="2"/>
  <c r="P1382" i="2"/>
  <c r="BK1382" i="2"/>
  <c r="J1382" i="2"/>
  <c r="BI1378" i="2"/>
  <c r="BH1378" i="2"/>
  <c r="BG1378" i="2"/>
  <c r="BF1378" i="2"/>
  <c r="T1378" i="2"/>
  <c r="R1378" i="2"/>
  <c r="P1378" i="2"/>
  <c r="BK1378" i="2"/>
  <c r="J1378" i="2"/>
  <c r="BE1378" i="2" s="1"/>
  <c r="BI1374" i="2"/>
  <c r="BH1374" i="2"/>
  <c r="BG1374" i="2"/>
  <c r="BF1374" i="2"/>
  <c r="T1374" i="2"/>
  <c r="R1374" i="2"/>
  <c r="P1374" i="2"/>
  <c r="BK1374" i="2"/>
  <c r="J1374" i="2"/>
  <c r="BE1374" i="2" s="1"/>
  <c r="BI1360" i="2"/>
  <c r="BH1360" i="2"/>
  <c r="BG1360" i="2"/>
  <c r="BF1360" i="2"/>
  <c r="T1360" i="2"/>
  <c r="R1360" i="2"/>
  <c r="P1360" i="2"/>
  <c r="BK1360" i="2"/>
  <c r="J1360" i="2"/>
  <c r="BE1360" i="2" s="1"/>
  <c r="BI1352" i="2"/>
  <c r="BH1352" i="2"/>
  <c r="BG1352" i="2"/>
  <c r="BF1352" i="2"/>
  <c r="BE1352" i="2"/>
  <c r="T1352" i="2"/>
  <c r="R1352" i="2"/>
  <c r="P1352" i="2"/>
  <c r="BK1352" i="2"/>
  <c r="J1352" i="2"/>
  <c r="BI1345" i="2"/>
  <c r="BH1345" i="2"/>
  <c r="BG1345" i="2"/>
  <c r="BF1345" i="2"/>
  <c r="T1345" i="2"/>
  <c r="R1345" i="2"/>
  <c r="P1345" i="2"/>
  <c r="BK1345" i="2"/>
  <c r="J1345" i="2"/>
  <c r="BE1345" i="2" s="1"/>
  <c r="BI1341" i="2"/>
  <c r="BH1341" i="2"/>
  <c r="BG1341" i="2"/>
  <c r="BF1341" i="2"/>
  <c r="BE1341" i="2"/>
  <c r="T1341" i="2"/>
  <c r="R1341" i="2"/>
  <c r="P1341" i="2"/>
  <c r="BK1341" i="2"/>
  <c r="J1341" i="2"/>
  <c r="BI1333" i="2"/>
  <c r="BH1333" i="2"/>
  <c r="BG1333" i="2"/>
  <c r="BF1333" i="2"/>
  <c r="T1333" i="2"/>
  <c r="R1333" i="2"/>
  <c r="P1333" i="2"/>
  <c r="BK1333" i="2"/>
  <c r="J1333" i="2"/>
  <c r="BE1333" i="2" s="1"/>
  <c r="BI1330" i="2"/>
  <c r="BH1330" i="2"/>
  <c r="BG1330" i="2"/>
  <c r="BF1330" i="2"/>
  <c r="BE1330" i="2"/>
  <c r="T1330" i="2"/>
  <c r="R1330" i="2"/>
  <c r="P1330" i="2"/>
  <c r="BK1330" i="2"/>
  <c r="J1330" i="2"/>
  <c r="BI1326" i="2"/>
  <c r="BH1326" i="2"/>
  <c r="BG1326" i="2"/>
  <c r="BF1326" i="2"/>
  <c r="T1326" i="2"/>
  <c r="R1326" i="2"/>
  <c r="P1326" i="2"/>
  <c r="BK1326" i="2"/>
  <c r="J1326" i="2"/>
  <c r="BE1326" i="2" s="1"/>
  <c r="BI1322" i="2"/>
  <c r="BH1322" i="2"/>
  <c r="BG1322" i="2"/>
  <c r="BF1322" i="2"/>
  <c r="T1322" i="2"/>
  <c r="R1322" i="2"/>
  <c r="P1322" i="2"/>
  <c r="BK1322" i="2"/>
  <c r="J1322" i="2"/>
  <c r="BE1322" i="2" s="1"/>
  <c r="BI1318" i="2"/>
  <c r="BH1318" i="2"/>
  <c r="BG1318" i="2"/>
  <c r="BF1318" i="2"/>
  <c r="T1318" i="2"/>
  <c r="R1318" i="2"/>
  <c r="P1318" i="2"/>
  <c r="BK1318" i="2"/>
  <c r="J1318" i="2"/>
  <c r="BE1318" i="2" s="1"/>
  <c r="BI1314" i="2"/>
  <c r="BH1314" i="2"/>
  <c r="BG1314" i="2"/>
  <c r="BF1314" i="2"/>
  <c r="BE1314" i="2"/>
  <c r="T1314" i="2"/>
  <c r="R1314" i="2"/>
  <c r="P1314" i="2"/>
  <c r="BK1314" i="2"/>
  <c r="J1314" i="2"/>
  <c r="BI1312" i="2"/>
  <c r="BH1312" i="2"/>
  <c r="BG1312" i="2"/>
  <c r="BF1312" i="2"/>
  <c r="T1312" i="2"/>
  <c r="R1312" i="2"/>
  <c r="P1312" i="2"/>
  <c r="BK1312" i="2"/>
  <c r="J1312" i="2"/>
  <c r="BE1312" i="2" s="1"/>
  <c r="BI1310" i="2"/>
  <c r="BH1310" i="2"/>
  <c r="BG1310" i="2"/>
  <c r="BF1310" i="2"/>
  <c r="BE1310" i="2"/>
  <c r="T1310" i="2"/>
  <c r="R1310" i="2"/>
  <c r="P1310" i="2"/>
  <c r="BK1310" i="2"/>
  <c r="J1310" i="2"/>
  <c r="BI1308" i="2"/>
  <c r="BH1308" i="2"/>
  <c r="BG1308" i="2"/>
  <c r="BF1308" i="2"/>
  <c r="T1308" i="2"/>
  <c r="R1308" i="2"/>
  <c r="P1308" i="2"/>
  <c r="BK1308" i="2"/>
  <c r="J1308" i="2"/>
  <c r="BE1308" i="2" s="1"/>
  <c r="BI1306" i="2"/>
  <c r="BH1306" i="2"/>
  <c r="BG1306" i="2"/>
  <c r="BF1306" i="2"/>
  <c r="BE1306" i="2"/>
  <c r="T1306" i="2"/>
  <c r="R1306" i="2"/>
  <c r="P1306" i="2"/>
  <c r="BK1306" i="2"/>
  <c r="J1306" i="2"/>
  <c r="BI1304" i="2"/>
  <c r="BH1304" i="2"/>
  <c r="BG1304" i="2"/>
  <c r="BF1304" i="2"/>
  <c r="T1304" i="2"/>
  <c r="R1304" i="2"/>
  <c r="P1304" i="2"/>
  <c r="BK1304" i="2"/>
  <c r="J1304" i="2"/>
  <c r="BE1304" i="2" s="1"/>
  <c r="BI1302" i="2"/>
  <c r="BH1302" i="2"/>
  <c r="BG1302" i="2"/>
  <c r="BF1302" i="2"/>
  <c r="T1302" i="2"/>
  <c r="R1302" i="2"/>
  <c r="P1302" i="2"/>
  <c r="BK1302" i="2"/>
  <c r="J1302" i="2"/>
  <c r="BE1302" i="2" s="1"/>
  <c r="BI1292" i="2"/>
  <c r="BH1292" i="2"/>
  <c r="BG1292" i="2"/>
  <c r="BF1292" i="2"/>
  <c r="T1292" i="2"/>
  <c r="R1292" i="2"/>
  <c r="P1292" i="2"/>
  <c r="BK1292" i="2"/>
  <c r="J1292" i="2"/>
  <c r="BE1292" i="2" s="1"/>
  <c r="BI1288" i="2"/>
  <c r="BH1288" i="2"/>
  <c r="BG1288" i="2"/>
  <c r="BF1288" i="2"/>
  <c r="BE1288" i="2"/>
  <c r="T1288" i="2"/>
  <c r="R1288" i="2"/>
  <c r="P1288" i="2"/>
  <c r="BK1288" i="2"/>
  <c r="J1288" i="2"/>
  <c r="BI1284" i="2"/>
  <c r="BH1284" i="2"/>
  <c r="BG1284" i="2"/>
  <c r="BF1284" i="2"/>
  <c r="T1284" i="2"/>
  <c r="R1284" i="2"/>
  <c r="P1284" i="2"/>
  <c r="BK1284" i="2"/>
  <c r="J1284" i="2"/>
  <c r="BE1284" i="2" s="1"/>
  <c r="BI1281" i="2"/>
  <c r="BH1281" i="2"/>
  <c r="BG1281" i="2"/>
  <c r="BF1281" i="2"/>
  <c r="BE1281" i="2"/>
  <c r="T1281" i="2"/>
  <c r="R1281" i="2"/>
  <c r="P1281" i="2"/>
  <c r="BK1281" i="2"/>
  <c r="J1281" i="2"/>
  <c r="BI1277" i="2"/>
  <c r="BH1277" i="2"/>
  <c r="BG1277" i="2"/>
  <c r="BF1277" i="2"/>
  <c r="T1277" i="2"/>
  <c r="R1277" i="2"/>
  <c r="P1277" i="2"/>
  <c r="BK1277" i="2"/>
  <c r="J1277" i="2"/>
  <c r="BE1277" i="2" s="1"/>
  <c r="BI1264" i="2"/>
  <c r="BH1264" i="2"/>
  <c r="BG1264" i="2"/>
  <c r="BF1264" i="2"/>
  <c r="BE1264" i="2"/>
  <c r="T1264" i="2"/>
  <c r="R1264" i="2"/>
  <c r="P1264" i="2"/>
  <c r="BK1264" i="2"/>
  <c r="J1264" i="2"/>
  <c r="BI1260" i="2"/>
  <c r="BH1260" i="2"/>
  <c r="BG1260" i="2"/>
  <c r="BF1260" i="2"/>
  <c r="T1260" i="2"/>
  <c r="R1260" i="2"/>
  <c r="P1260" i="2"/>
  <c r="BK1260" i="2"/>
  <c r="J1260" i="2"/>
  <c r="BE1260" i="2" s="1"/>
  <c r="BI1256" i="2"/>
  <c r="BH1256" i="2"/>
  <c r="BG1256" i="2"/>
  <c r="BF1256" i="2"/>
  <c r="T1256" i="2"/>
  <c r="R1256" i="2"/>
  <c r="P1256" i="2"/>
  <c r="BK1256" i="2"/>
  <c r="J1256" i="2"/>
  <c r="BE1256" i="2" s="1"/>
  <c r="BI1250" i="2"/>
  <c r="BH1250" i="2"/>
  <c r="BG1250" i="2"/>
  <c r="BF1250" i="2"/>
  <c r="T1250" i="2"/>
  <c r="R1250" i="2"/>
  <c r="P1250" i="2"/>
  <c r="BK1250" i="2"/>
  <c r="J1250" i="2"/>
  <c r="BE1250" i="2" s="1"/>
  <c r="BI1246" i="2"/>
  <c r="BH1246" i="2"/>
  <c r="BG1246" i="2"/>
  <c r="BF1246" i="2"/>
  <c r="BE1246" i="2"/>
  <c r="T1246" i="2"/>
  <c r="R1246" i="2"/>
  <c r="P1246" i="2"/>
  <c r="BK1246" i="2"/>
  <c r="J1246" i="2"/>
  <c r="BI1242" i="2"/>
  <c r="BH1242" i="2"/>
  <c r="BG1242" i="2"/>
  <c r="BF1242" i="2"/>
  <c r="T1242" i="2"/>
  <c r="R1242" i="2"/>
  <c r="P1242" i="2"/>
  <c r="BK1242" i="2"/>
  <c r="J1242" i="2"/>
  <c r="BE1242" i="2" s="1"/>
  <c r="BI1236" i="2"/>
  <c r="BH1236" i="2"/>
  <c r="BG1236" i="2"/>
  <c r="BF1236" i="2"/>
  <c r="BE1236" i="2"/>
  <c r="T1236" i="2"/>
  <c r="R1236" i="2"/>
  <c r="P1236" i="2"/>
  <c r="BK1236" i="2"/>
  <c r="J1236" i="2"/>
  <c r="BI1232" i="2"/>
  <c r="BH1232" i="2"/>
  <c r="BG1232" i="2"/>
  <c r="BF1232" i="2"/>
  <c r="T1232" i="2"/>
  <c r="R1232" i="2"/>
  <c r="P1232" i="2"/>
  <c r="BK1232" i="2"/>
  <c r="J1232" i="2"/>
  <c r="BE1232" i="2" s="1"/>
  <c r="BI1207" i="2"/>
  <c r="BH1207" i="2"/>
  <c r="BG1207" i="2"/>
  <c r="BF1207" i="2"/>
  <c r="BE1207" i="2"/>
  <c r="T1207" i="2"/>
  <c r="R1207" i="2"/>
  <c r="P1207" i="2"/>
  <c r="BK1207" i="2"/>
  <c r="BK1206" i="2" s="1"/>
  <c r="J1206" i="2" s="1"/>
  <c r="J69" i="2" s="1"/>
  <c r="J1207" i="2"/>
  <c r="BI1200" i="2"/>
  <c r="BH1200" i="2"/>
  <c r="BG1200" i="2"/>
  <c r="BF1200" i="2"/>
  <c r="T1200" i="2"/>
  <c r="R1200" i="2"/>
  <c r="P1200" i="2"/>
  <c r="BK1200" i="2"/>
  <c r="J1200" i="2"/>
  <c r="BE1200" i="2" s="1"/>
  <c r="BI1197" i="2"/>
  <c r="BH1197" i="2"/>
  <c r="BG1197" i="2"/>
  <c r="BF1197" i="2"/>
  <c r="T1197" i="2"/>
  <c r="R1197" i="2"/>
  <c r="P1197" i="2"/>
  <c r="BK1197" i="2"/>
  <c r="J1197" i="2"/>
  <c r="BE1197" i="2" s="1"/>
  <c r="BI1191" i="2"/>
  <c r="BH1191" i="2"/>
  <c r="BG1191" i="2"/>
  <c r="BF1191" i="2"/>
  <c r="T1191" i="2"/>
  <c r="R1191" i="2"/>
  <c r="P1191" i="2"/>
  <c r="BK1191" i="2"/>
  <c r="J1191" i="2"/>
  <c r="BE1191" i="2" s="1"/>
  <c r="BI1176" i="2"/>
  <c r="BH1176" i="2"/>
  <c r="BG1176" i="2"/>
  <c r="BF1176" i="2"/>
  <c r="T1176" i="2"/>
  <c r="R1176" i="2"/>
  <c r="P1176" i="2"/>
  <c r="BK1176" i="2"/>
  <c r="J1176" i="2"/>
  <c r="BE1176" i="2" s="1"/>
  <c r="BI1160" i="2"/>
  <c r="BH1160" i="2"/>
  <c r="BG1160" i="2"/>
  <c r="BF1160" i="2"/>
  <c r="T1160" i="2"/>
  <c r="R1160" i="2"/>
  <c r="P1160" i="2"/>
  <c r="BK1160" i="2"/>
  <c r="J1160" i="2"/>
  <c r="BE1160" i="2" s="1"/>
  <c r="BI1154" i="2"/>
  <c r="BH1154" i="2"/>
  <c r="BG1154" i="2"/>
  <c r="BF1154" i="2"/>
  <c r="T1154" i="2"/>
  <c r="R1154" i="2"/>
  <c r="P1154" i="2"/>
  <c r="BK1154" i="2"/>
  <c r="J1154" i="2"/>
  <c r="BE1154" i="2" s="1"/>
  <c r="BI1129" i="2"/>
  <c r="BH1129" i="2"/>
  <c r="BG1129" i="2"/>
  <c r="BF1129" i="2"/>
  <c r="T1129" i="2"/>
  <c r="R1129" i="2"/>
  <c r="P1129" i="2"/>
  <c r="BK1129" i="2"/>
  <c r="J1129" i="2"/>
  <c r="BE1129" i="2" s="1"/>
  <c r="BI1119" i="2"/>
  <c r="BH1119" i="2"/>
  <c r="BG1119" i="2"/>
  <c r="BF1119" i="2"/>
  <c r="T1119" i="2"/>
  <c r="R1119" i="2"/>
  <c r="P1119" i="2"/>
  <c r="BK1119" i="2"/>
  <c r="J1119" i="2"/>
  <c r="BE1119" i="2" s="1"/>
  <c r="BI1113" i="2"/>
  <c r="BH1113" i="2"/>
  <c r="BG1113" i="2"/>
  <c r="BF1113" i="2"/>
  <c r="T1113" i="2"/>
  <c r="R1113" i="2"/>
  <c r="P1113" i="2"/>
  <c r="BK1113" i="2"/>
  <c r="J1113" i="2"/>
  <c r="BE1113" i="2" s="1"/>
  <c r="BI1109" i="2"/>
  <c r="BH1109" i="2"/>
  <c r="BG1109" i="2"/>
  <c r="BF1109" i="2"/>
  <c r="T1109" i="2"/>
  <c r="R1109" i="2"/>
  <c r="P1109" i="2"/>
  <c r="BK1109" i="2"/>
  <c r="J1109" i="2"/>
  <c r="BE1109" i="2" s="1"/>
  <c r="BI1097" i="2"/>
  <c r="BH1097" i="2"/>
  <c r="BG1097" i="2"/>
  <c r="BF1097" i="2"/>
  <c r="T1097" i="2"/>
  <c r="R1097" i="2"/>
  <c r="P1097" i="2"/>
  <c r="BK1097" i="2"/>
  <c r="J1097" i="2"/>
  <c r="BE1097" i="2" s="1"/>
  <c r="BI1093" i="2"/>
  <c r="BH1093" i="2"/>
  <c r="BG1093" i="2"/>
  <c r="BF1093" i="2"/>
  <c r="T1093" i="2"/>
  <c r="R1093" i="2"/>
  <c r="P1093" i="2"/>
  <c r="BK1093" i="2"/>
  <c r="J1093" i="2"/>
  <c r="BE1093" i="2" s="1"/>
  <c r="BI1085" i="2"/>
  <c r="BH1085" i="2"/>
  <c r="BG1085" i="2"/>
  <c r="BF1085" i="2"/>
  <c r="T1085" i="2"/>
  <c r="R1085" i="2"/>
  <c r="P1085" i="2"/>
  <c r="BK1085" i="2"/>
  <c r="J1085" i="2"/>
  <c r="BE1085" i="2" s="1"/>
  <c r="BI1080" i="2"/>
  <c r="BH1080" i="2"/>
  <c r="BG1080" i="2"/>
  <c r="BF1080" i="2"/>
  <c r="T1080" i="2"/>
  <c r="R1080" i="2"/>
  <c r="P1080" i="2"/>
  <c r="BK1080" i="2"/>
  <c r="J1080" i="2"/>
  <c r="BE1080" i="2" s="1"/>
  <c r="BI1076" i="2"/>
  <c r="BH1076" i="2"/>
  <c r="BG1076" i="2"/>
  <c r="BF1076" i="2"/>
  <c r="T1076" i="2"/>
  <c r="R1076" i="2"/>
  <c r="P1076" i="2"/>
  <c r="BK1076" i="2"/>
  <c r="J1076" i="2"/>
  <c r="BE1076" i="2" s="1"/>
  <c r="BI1071" i="2"/>
  <c r="BH1071" i="2"/>
  <c r="BG1071" i="2"/>
  <c r="BF1071" i="2"/>
  <c r="T1071" i="2"/>
  <c r="R1071" i="2"/>
  <c r="P1071" i="2"/>
  <c r="BK1071" i="2"/>
  <c r="J1071" i="2"/>
  <c r="BE1071" i="2" s="1"/>
  <c r="BI1067" i="2"/>
  <c r="BH1067" i="2"/>
  <c r="BG1067" i="2"/>
  <c r="BF1067" i="2"/>
  <c r="T1067" i="2"/>
  <c r="R1067" i="2"/>
  <c r="P1067" i="2"/>
  <c r="BK1067" i="2"/>
  <c r="J1067" i="2"/>
  <c r="BE1067" i="2" s="1"/>
  <c r="BI1063" i="2"/>
  <c r="BH1063" i="2"/>
  <c r="BG1063" i="2"/>
  <c r="BF1063" i="2"/>
  <c r="T1063" i="2"/>
  <c r="R1063" i="2"/>
  <c r="P1063" i="2"/>
  <c r="BK1063" i="2"/>
  <c r="J1063" i="2"/>
  <c r="BE1063" i="2" s="1"/>
  <c r="BI1058" i="2"/>
  <c r="BH1058" i="2"/>
  <c r="BG1058" i="2"/>
  <c r="BF1058" i="2"/>
  <c r="T1058" i="2"/>
  <c r="R1058" i="2"/>
  <c r="P1058" i="2"/>
  <c r="BK1058" i="2"/>
  <c r="J1058" i="2"/>
  <c r="BE1058" i="2" s="1"/>
  <c r="BI1053" i="2"/>
  <c r="BH1053" i="2"/>
  <c r="BG1053" i="2"/>
  <c r="BF1053" i="2"/>
  <c r="T1053" i="2"/>
  <c r="R1053" i="2"/>
  <c r="P1053" i="2"/>
  <c r="BK1053" i="2"/>
  <c r="J1053" i="2"/>
  <c r="BE1053" i="2" s="1"/>
  <c r="BI1050" i="2"/>
  <c r="BH1050" i="2"/>
  <c r="BG1050" i="2"/>
  <c r="BF1050" i="2"/>
  <c r="T1050" i="2"/>
  <c r="R1050" i="2"/>
  <c r="P1050" i="2"/>
  <c r="BK1050" i="2"/>
  <c r="J1050" i="2"/>
  <c r="BE1050" i="2" s="1"/>
  <c r="BI1047" i="2"/>
  <c r="BH1047" i="2"/>
  <c r="BG1047" i="2"/>
  <c r="BF1047" i="2"/>
  <c r="T1047" i="2"/>
  <c r="R1047" i="2"/>
  <c r="P1047" i="2"/>
  <c r="BK1047" i="2"/>
  <c r="J1047" i="2"/>
  <c r="BE1047" i="2" s="1"/>
  <c r="BI1043" i="2"/>
  <c r="BH1043" i="2"/>
  <c r="BG1043" i="2"/>
  <c r="BF1043" i="2"/>
  <c r="BE1043" i="2"/>
  <c r="T1043" i="2"/>
  <c r="R1043" i="2"/>
  <c r="P1043" i="2"/>
  <c r="BK1043" i="2"/>
  <c r="J1043" i="2"/>
  <c r="BI1037" i="2"/>
  <c r="BH1037" i="2"/>
  <c r="BG1037" i="2"/>
  <c r="BF1037" i="2"/>
  <c r="T1037" i="2"/>
  <c r="R1037" i="2"/>
  <c r="P1037" i="2"/>
  <c r="BK1037" i="2"/>
  <c r="J1037" i="2"/>
  <c r="BE1037" i="2" s="1"/>
  <c r="BI1034" i="2"/>
  <c r="BH1034" i="2"/>
  <c r="BG1034" i="2"/>
  <c r="BF1034" i="2"/>
  <c r="T1034" i="2"/>
  <c r="R1034" i="2"/>
  <c r="P1034" i="2"/>
  <c r="BK1034" i="2"/>
  <c r="J1034" i="2"/>
  <c r="BE1034" i="2" s="1"/>
  <c r="BI1028" i="2"/>
  <c r="BH1028" i="2"/>
  <c r="BG1028" i="2"/>
  <c r="BF1028" i="2"/>
  <c r="T1028" i="2"/>
  <c r="R1028" i="2"/>
  <c r="P1028" i="2"/>
  <c r="BK1028" i="2"/>
  <c r="J1028" i="2"/>
  <c r="BE1028" i="2" s="1"/>
  <c r="BI1025" i="2"/>
  <c r="BH1025" i="2"/>
  <c r="BG1025" i="2"/>
  <c r="BF1025" i="2"/>
  <c r="BE1025" i="2"/>
  <c r="T1025" i="2"/>
  <c r="R1025" i="2"/>
  <c r="P1025" i="2"/>
  <c r="BK1025" i="2"/>
  <c r="J1025" i="2"/>
  <c r="BI1021" i="2"/>
  <c r="BH1021" i="2"/>
  <c r="BG1021" i="2"/>
  <c r="BF1021" i="2"/>
  <c r="T1021" i="2"/>
  <c r="R1021" i="2"/>
  <c r="P1021" i="2"/>
  <c r="BK1021" i="2"/>
  <c r="J1021" i="2"/>
  <c r="BE1021" i="2" s="1"/>
  <c r="BI1016" i="2"/>
  <c r="BH1016" i="2"/>
  <c r="BG1016" i="2"/>
  <c r="BF1016" i="2"/>
  <c r="BE1016" i="2"/>
  <c r="T1016" i="2"/>
  <c r="R1016" i="2"/>
  <c r="P1016" i="2"/>
  <c r="BK1016" i="2"/>
  <c r="J1016" i="2"/>
  <c r="BI1011" i="2"/>
  <c r="BH1011" i="2"/>
  <c r="BG1011" i="2"/>
  <c r="BF1011" i="2"/>
  <c r="T1011" i="2"/>
  <c r="R1011" i="2"/>
  <c r="P1011" i="2"/>
  <c r="BK1011" i="2"/>
  <c r="J1011" i="2"/>
  <c r="BE1011" i="2" s="1"/>
  <c r="BI1009" i="2"/>
  <c r="BH1009" i="2"/>
  <c r="BG1009" i="2"/>
  <c r="BF1009" i="2"/>
  <c r="BE1009" i="2"/>
  <c r="T1009" i="2"/>
  <c r="R1009" i="2"/>
  <c r="P1009" i="2"/>
  <c r="BK1009" i="2"/>
  <c r="J1009" i="2"/>
  <c r="BI1007" i="2"/>
  <c r="BH1007" i="2"/>
  <c r="BG1007" i="2"/>
  <c r="BF1007" i="2"/>
  <c r="T1007" i="2"/>
  <c r="R1007" i="2"/>
  <c r="P1007" i="2"/>
  <c r="BK1007" i="2"/>
  <c r="J1007" i="2"/>
  <c r="BE1007" i="2" s="1"/>
  <c r="BI1000" i="2"/>
  <c r="BH1000" i="2"/>
  <c r="BG1000" i="2"/>
  <c r="BF1000" i="2"/>
  <c r="T1000" i="2"/>
  <c r="R1000" i="2"/>
  <c r="P1000" i="2"/>
  <c r="BK1000" i="2"/>
  <c r="J1000" i="2"/>
  <c r="BE1000" i="2" s="1"/>
  <c r="BI994" i="2"/>
  <c r="BH994" i="2"/>
  <c r="BG994" i="2"/>
  <c r="BF994" i="2"/>
  <c r="T994" i="2"/>
  <c r="R994" i="2"/>
  <c r="P994" i="2"/>
  <c r="BK994" i="2"/>
  <c r="J994" i="2"/>
  <c r="BE994" i="2" s="1"/>
  <c r="BI992" i="2"/>
  <c r="BH992" i="2"/>
  <c r="BG992" i="2"/>
  <c r="BF992" i="2"/>
  <c r="BE992" i="2"/>
  <c r="T992" i="2"/>
  <c r="R992" i="2"/>
  <c r="P992" i="2"/>
  <c r="BK992" i="2"/>
  <c r="J992" i="2"/>
  <c r="BI989" i="2"/>
  <c r="BH989" i="2"/>
  <c r="BG989" i="2"/>
  <c r="BF989" i="2"/>
  <c r="T989" i="2"/>
  <c r="R989" i="2"/>
  <c r="P989" i="2"/>
  <c r="BK989" i="2"/>
  <c r="J989" i="2"/>
  <c r="BE989" i="2" s="1"/>
  <c r="BI986" i="2"/>
  <c r="BH986" i="2"/>
  <c r="BG986" i="2"/>
  <c r="BF986" i="2"/>
  <c r="BE986" i="2"/>
  <c r="T986" i="2"/>
  <c r="R986" i="2"/>
  <c r="P986" i="2"/>
  <c r="BK986" i="2"/>
  <c r="J986" i="2"/>
  <c r="BI961" i="2"/>
  <c r="BH961" i="2"/>
  <c r="BG961" i="2"/>
  <c r="BF961" i="2"/>
  <c r="T961" i="2"/>
  <c r="R961" i="2"/>
  <c r="P961" i="2"/>
  <c r="BK961" i="2"/>
  <c r="J961" i="2"/>
  <c r="BE961" i="2" s="1"/>
  <c r="BI957" i="2"/>
  <c r="BH957" i="2"/>
  <c r="BG957" i="2"/>
  <c r="BF957" i="2"/>
  <c r="BE957" i="2"/>
  <c r="T957" i="2"/>
  <c r="R957" i="2"/>
  <c r="P957" i="2"/>
  <c r="BK957" i="2"/>
  <c r="J957" i="2"/>
  <c r="BI953" i="2"/>
  <c r="BH953" i="2"/>
  <c r="BG953" i="2"/>
  <c r="BF953" i="2"/>
  <c r="T953" i="2"/>
  <c r="R953" i="2"/>
  <c r="P953" i="2"/>
  <c r="BK953" i="2"/>
  <c r="J953" i="2"/>
  <c r="BE953" i="2" s="1"/>
  <c r="BI927" i="2"/>
  <c r="BH927" i="2"/>
  <c r="BG927" i="2"/>
  <c r="BF927" i="2"/>
  <c r="T927" i="2"/>
  <c r="R927" i="2"/>
  <c r="P927" i="2"/>
  <c r="BK927" i="2"/>
  <c r="J927" i="2"/>
  <c r="BE927" i="2" s="1"/>
  <c r="BI925" i="2"/>
  <c r="BH925" i="2"/>
  <c r="BG925" i="2"/>
  <c r="BF925" i="2"/>
  <c r="T925" i="2"/>
  <c r="R925" i="2"/>
  <c r="P925" i="2"/>
  <c r="BK925" i="2"/>
  <c r="J925" i="2"/>
  <c r="BE925" i="2" s="1"/>
  <c r="BI919" i="2"/>
  <c r="BH919" i="2"/>
  <c r="BG919" i="2"/>
  <c r="BF919" i="2"/>
  <c r="BE919" i="2"/>
  <c r="T919" i="2"/>
  <c r="R919" i="2"/>
  <c r="P919" i="2"/>
  <c r="BK919" i="2"/>
  <c r="J919" i="2"/>
  <c r="BI917" i="2"/>
  <c r="BH917" i="2"/>
  <c r="BG917" i="2"/>
  <c r="BF917" i="2"/>
  <c r="T917" i="2"/>
  <c r="R917" i="2"/>
  <c r="P917" i="2"/>
  <c r="BK917" i="2"/>
  <c r="J917" i="2"/>
  <c r="BE917" i="2" s="1"/>
  <c r="BI911" i="2"/>
  <c r="BH911" i="2"/>
  <c r="BG911" i="2"/>
  <c r="BF911" i="2"/>
  <c r="BE911" i="2"/>
  <c r="T911" i="2"/>
  <c r="R911" i="2"/>
  <c r="P911" i="2"/>
  <c r="BK911" i="2"/>
  <c r="J911" i="2"/>
  <c r="BI904" i="2"/>
  <c r="BH904" i="2"/>
  <c r="BG904" i="2"/>
  <c r="BF904" i="2"/>
  <c r="T904" i="2"/>
  <c r="R904" i="2"/>
  <c r="P904" i="2"/>
  <c r="BK904" i="2"/>
  <c r="J904" i="2"/>
  <c r="BE904" i="2" s="1"/>
  <c r="BI901" i="2"/>
  <c r="BH901" i="2"/>
  <c r="BG901" i="2"/>
  <c r="BF901" i="2"/>
  <c r="T901" i="2"/>
  <c r="R901" i="2"/>
  <c r="P901" i="2"/>
  <c r="BK901" i="2"/>
  <c r="J901" i="2"/>
  <c r="BE901" i="2" s="1"/>
  <c r="BI896" i="2"/>
  <c r="BH896" i="2"/>
  <c r="BG896" i="2"/>
  <c r="BF896" i="2"/>
  <c r="T896" i="2"/>
  <c r="R896" i="2"/>
  <c r="P896" i="2"/>
  <c r="BK896" i="2"/>
  <c r="J896" i="2"/>
  <c r="BE896" i="2" s="1"/>
  <c r="BI893" i="2"/>
  <c r="BH893" i="2"/>
  <c r="BG893" i="2"/>
  <c r="BF893" i="2"/>
  <c r="T893" i="2"/>
  <c r="R893" i="2"/>
  <c r="P893" i="2"/>
  <c r="BK893" i="2"/>
  <c r="J893" i="2"/>
  <c r="BE893" i="2" s="1"/>
  <c r="BI887" i="2"/>
  <c r="BH887" i="2"/>
  <c r="BG887" i="2"/>
  <c r="BF887" i="2"/>
  <c r="T887" i="2"/>
  <c r="R887" i="2"/>
  <c r="P887" i="2"/>
  <c r="BK887" i="2"/>
  <c r="J887" i="2"/>
  <c r="BE887" i="2" s="1"/>
  <c r="BI882" i="2"/>
  <c r="BH882" i="2"/>
  <c r="BG882" i="2"/>
  <c r="BF882" i="2"/>
  <c r="T882" i="2"/>
  <c r="R882" i="2"/>
  <c r="P882" i="2"/>
  <c r="BK882" i="2"/>
  <c r="J882" i="2"/>
  <c r="BE882" i="2" s="1"/>
  <c r="BI878" i="2"/>
  <c r="BH878" i="2"/>
  <c r="BG878" i="2"/>
  <c r="BF878" i="2"/>
  <c r="T878" i="2"/>
  <c r="R878" i="2"/>
  <c r="P878" i="2"/>
  <c r="BK878" i="2"/>
  <c r="J878" i="2"/>
  <c r="BE878" i="2" s="1"/>
  <c r="BI855" i="2"/>
  <c r="BH855" i="2"/>
  <c r="BG855" i="2"/>
  <c r="BF855" i="2"/>
  <c r="T855" i="2"/>
  <c r="R855" i="2"/>
  <c r="P855" i="2"/>
  <c r="BK855" i="2"/>
  <c r="J855" i="2"/>
  <c r="BE855" i="2" s="1"/>
  <c r="BI829" i="2"/>
  <c r="BH829" i="2"/>
  <c r="BG829" i="2"/>
  <c r="BF829" i="2"/>
  <c r="T829" i="2"/>
  <c r="R829" i="2"/>
  <c r="P829" i="2"/>
  <c r="BK829" i="2"/>
  <c r="J829" i="2"/>
  <c r="BE829" i="2" s="1"/>
  <c r="BI790" i="2"/>
  <c r="BH790" i="2"/>
  <c r="BG790" i="2"/>
  <c r="BF790" i="2"/>
  <c r="T790" i="2"/>
  <c r="R790" i="2"/>
  <c r="P790" i="2"/>
  <c r="BK790" i="2"/>
  <c r="J790" i="2"/>
  <c r="BE790" i="2" s="1"/>
  <c r="BI787" i="2"/>
  <c r="BH787" i="2"/>
  <c r="BG787" i="2"/>
  <c r="BF787" i="2"/>
  <c r="T787" i="2"/>
  <c r="R787" i="2"/>
  <c r="P787" i="2"/>
  <c r="BK787" i="2"/>
  <c r="J787" i="2"/>
  <c r="BE787" i="2" s="1"/>
  <c r="BI782" i="2"/>
  <c r="BH782" i="2"/>
  <c r="BG782" i="2"/>
  <c r="BF782" i="2"/>
  <c r="T782" i="2"/>
  <c r="R782" i="2"/>
  <c r="P782" i="2"/>
  <c r="BK782" i="2"/>
  <c r="J782" i="2"/>
  <c r="BE782" i="2" s="1"/>
  <c r="BI776" i="2"/>
  <c r="BH776" i="2"/>
  <c r="BG776" i="2"/>
  <c r="BF776" i="2"/>
  <c r="T776" i="2"/>
  <c r="R776" i="2"/>
  <c r="P776" i="2"/>
  <c r="BK776" i="2"/>
  <c r="J776" i="2"/>
  <c r="BE776" i="2" s="1"/>
  <c r="BI766" i="2"/>
  <c r="BH766" i="2"/>
  <c r="BG766" i="2"/>
  <c r="BF766" i="2"/>
  <c r="T766" i="2"/>
  <c r="R766" i="2"/>
  <c r="P766" i="2"/>
  <c r="BK766" i="2"/>
  <c r="J766" i="2"/>
  <c r="BE766" i="2" s="1"/>
  <c r="BI760" i="2"/>
  <c r="BH760" i="2"/>
  <c r="BG760" i="2"/>
  <c r="BF760" i="2"/>
  <c r="T760" i="2"/>
  <c r="R760" i="2"/>
  <c r="P760" i="2"/>
  <c r="BK760" i="2"/>
  <c r="J760" i="2"/>
  <c r="BE760" i="2" s="1"/>
  <c r="BI746" i="2"/>
  <c r="BH746" i="2"/>
  <c r="BG746" i="2"/>
  <c r="BF746" i="2"/>
  <c r="T746" i="2"/>
  <c r="R746" i="2"/>
  <c r="P746" i="2"/>
  <c r="BK746" i="2"/>
  <c r="J746" i="2"/>
  <c r="BE746" i="2" s="1"/>
  <c r="BI742" i="2"/>
  <c r="BH742" i="2"/>
  <c r="BG742" i="2"/>
  <c r="BF742" i="2"/>
  <c r="T742" i="2"/>
  <c r="R742" i="2"/>
  <c r="P742" i="2"/>
  <c r="BK742" i="2"/>
  <c r="J742" i="2"/>
  <c r="BE742" i="2" s="1"/>
  <c r="BI736" i="2"/>
  <c r="BH736" i="2"/>
  <c r="BG736" i="2"/>
  <c r="BF736" i="2"/>
  <c r="T736" i="2"/>
  <c r="R736" i="2"/>
  <c r="P736" i="2"/>
  <c r="BK736" i="2"/>
  <c r="J736" i="2"/>
  <c r="BE736" i="2" s="1"/>
  <c r="BI698" i="2"/>
  <c r="BH698" i="2"/>
  <c r="BG698" i="2"/>
  <c r="BF698" i="2"/>
  <c r="T698" i="2"/>
  <c r="R698" i="2"/>
  <c r="P698" i="2"/>
  <c r="BK698" i="2"/>
  <c r="J698" i="2"/>
  <c r="BE698" i="2" s="1"/>
  <c r="BI692" i="2"/>
  <c r="BH692" i="2"/>
  <c r="BG692" i="2"/>
  <c r="BF692" i="2"/>
  <c r="T692" i="2"/>
  <c r="R692" i="2"/>
  <c r="P692" i="2"/>
  <c r="BK692" i="2"/>
  <c r="J692" i="2"/>
  <c r="BE692" i="2" s="1"/>
  <c r="BI650" i="2"/>
  <c r="BH650" i="2"/>
  <c r="BG650" i="2"/>
  <c r="BF650" i="2"/>
  <c r="T650" i="2"/>
  <c r="R650" i="2"/>
  <c r="P650" i="2"/>
  <c r="BK650" i="2"/>
  <c r="J650" i="2"/>
  <c r="BE650" i="2" s="1"/>
  <c r="BI640" i="2"/>
  <c r="BH640" i="2"/>
  <c r="BG640" i="2"/>
  <c r="BF640" i="2"/>
  <c r="T640" i="2"/>
  <c r="R640" i="2"/>
  <c r="P640" i="2"/>
  <c r="BK640" i="2"/>
  <c r="J640" i="2"/>
  <c r="BE640" i="2" s="1"/>
  <c r="BI630" i="2"/>
  <c r="BH630" i="2"/>
  <c r="BG630" i="2"/>
  <c r="BF630" i="2"/>
  <c r="T630" i="2"/>
  <c r="R630" i="2"/>
  <c r="P630" i="2"/>
  <c r="BK630" i="2"/>
  <c r="J630" i="2"/>
  <c r="BE630" i="2" s="1"/>
  <c r="BI618" i="2"/>
  <c r="BH618" i="2"/>
  <c r="BG618" i="2"/>
  <c r="BF618" i="2"/>
  <c r="T618" i="2"/>
  <c r="R618" i="2"/>
  <c r="P618" i="2"/>
  <c r="BK618" i="2"/>
  <c r="J618" i="2"/>
  <c r="BE618" i="2" s="1"/>
  <c r="BI588" i="2"/>
  <c r="BH588" i="2"/>
  <c r="BG588" i="2"/>
  <c r="BF588" i="2"/>
  <c r="T588" i="2"/>
  <c r="R588" i="2"/>
  <c r="P588" i="2"/>
  <c r="BK588" i="2"/>
  <c r="J588" i="2"/>
  <c r="BE588" i="2" s="1"/>
  <c r="BI580" i="2"/>
  <c r="BH580" i="2"/>
  <c r="BG580" i="2"/>
  <c r="BF580" i="2"/>
  <c r="T580" i="2"/>
  <c r="R580" i="2"/>
  <c r="P580" i="2"/>
  <c r="BK580" i="2"/>
  <c r="J580" i="2"/>
  <c r="BE580" i="2" s="1"/>
  <c r="BI576" i="2"/>
  <c r="BH576" i="2"/>
  <c r="BG576" i="2"/>
  <c r="BF576" i="2"/>
  <c r="T576" i="2"/>
  <c r="R576" i="2"/>
  <c r="P576" i="2"/>
  <c r="BK576" i="2"/>
  <c r="J576" i="2"/>
  <c r="BE576" i="2" s="1"/>
  <c r="BI572" i="2"/>
  <c r="BH572" i="2"/>
  <c r="BG572" i="2"/>
  <c r="BF572" i="2"/>
  <c r="T572" i="2"/>
  <c r="R572" i="2"/>
  <c r="P572" i="2"/>
  <c r="BK572" i="2"/>
  <c r="J572" i="2"/>
  <c r="BE572" i="2" s="1"/>
  <c r="BI566" i="2"/>
  <c r="BH566" i="2"/>
  <c r="BG566" i="2"/>
  <c r="BF566" i="2"/>
  <c r="T566" i="2"/>
  <c r="R566" i="2"/>
  <c r="P566" i="2"/>
  <c r="BK566" i="2"/>
  <c r="J566" i="2"/>
  <c r="BE566" i="2" s="1"/>
  <c r="BI560" i="2"/>
  <c r="BH560" i="2"/>
  <c r="BG560" i="2"/>
  <c r="BF560" i="2"/>
  <c r="T560" i="2"/>
  <c r="R560" i="2"/>
  <c r="P560" i="2"/>
  <c r="BK560" i="2"/>
  <c r="J560" i="2"/>
  <c r="BE560" i="2" s="1"/>
  <c r="BI552" i="2"/>
  <c r="BH552" i="2"/>
  <c r="BG552" i="2"/>
  <c r="BF552" i="2"/>
  <c r="T552" i="2"/>
  <c r="R552" i="2"/>
  <c r="P552" i="2"/>
  <c r="BK552" i="2"/>
  <c r="J552" i="2"/>
  <c r="BE552" i="2" s="1"/>
  <c r="BI536" i="2"/>
  <c r="BH536" i="2"/>
  <c r="BG536" i="2"/>
  <c r="BF536" i="2"/>
  <c r="T536" i="2"/>
  <c r="R536" i="2"/>
  <c r="P536" i="2"/>
  <c r="BK536" i="2"/>
  <c r="J536" i="2"/>
  <c r="BE536" i="2" s="1"/>
  <c r="BI522" i="2"/>
  <c r="BH522" i="2"/>
  <c r="BG522" i="2"/>
  <c r="BF522" i="2"/>
  <c r="T522" i="2"/>
  <c r="R522" i="2"/>
  <c r="P522" i="2"/>
  <c r="BK522" i="2"/>
  <c r="J522" i="2"/>
  <c r="BE522" i="2" s="1"/>
  <c r="BI506" i="2"/>
  <c r="BH506" i="2"/>
  <c r="BG506" i="2"/>
  <c r="BF506" i="2"/>
  <c r="T506" i="2"/>
  <c r="R506" i="2"/>
  <c r="P506" i="2"/>
  <c r="BK506" i="2"/>
  <c r="J506" i="2"/>
  <c r="BE506" i="2" s="1"/>
  <c r="BI498" i="2"/>
  <c r="BH498" i="2"/>
  <c r="BG498" i="2"/>
  <c r="BF498" i="2"/>
  <c r="T498" i="2"/>
  <c r="R498" i="2"/>
  <c r="P498" i="2"/>
  <c r="BK498" i="2"/>
  <c r="J498" i="2"/>
  <c r="BE498" i="2" s="1"/>
  <c r="BI482" i="2"/>
  <c r="BH482" i="2"/>
  <c r="BG482" i="2"/>
  <c r="BF482" i="2"/>
  <c r="BE482" i="2"/>
  <c r="T482" i="2"/>
  <c r="R482" i="2"/>
  <c r="P482" i="2"/>
  <c r="BK482" i="2"/>
  <c r="J482" i="2"/>
  <c r="BI474" i="2"/>
  <c r="BH474" i="2"/>
  <c r="BG474" i="2"/>
  <c r="BF474" i="2"/>
  <c r="T474" i="2"/>
  <c r="R474" i="2"/>
  <c r="P474" i="2"/>
  <c r="BK474" i="2"/>
  <c r="J474" i="2"/>
  <c r="BE474" i="2" s="1"/>
  <c r="BI468" i="2"/>
  <c r="BH468" i="2"/>
  <c r="BG468" i="2"/>
  <c r="BF468" i="2"/>
  <c r="BE468" i="2"/>
  <c r="T468" i="2"/>
  <c r="R468" i="2"/>
  <c r="P468" i="2"/>
  <c r="BK468" i="2"/>
  <c r="J468" i="2"/>
  <c r="BI454" i="2"/>
  <c r="BH454" i="2"/>
  <c r="BG454" i="2"/>
  <c r="BF454" i="2"/>
  <c r="T454" i="2"/>
  <c r="R454" i="2"/>
  <c r="P454" i="2"/>
  <c r="BK454" i="2"/>
  <c r="J454" i="2"/>
  <c r="BE454" i="2" s="1"/>
  <c r="BI451" i="2"/>
  <c r="BH451" i="2"/>
  <c r="BG451" i="2"/>
  <c r="BF451" i="2"/>
  <c r="BE451" i="2"/>
  <c r="T451" i="2"/>
  <c r="R451" i="2"/>
  <c r="P451" i="2"/>
  <c r="BK451" i="2"/>
  <c r="J451" i="2"/>
  <c r="BI432" i="2"/>
  <c r="BH432" i="2"/>
  <c r="BG432" i="2"/>
  <c r="BF432" i="2"/>
  <c r="T432" i="2"/>
  <c r="R432" i="2"/>
  <c r="P432" i="2"/>
  <c r="BK432" i="2"/>
  <c r="J432" i="2"/>
  <c r="BE432" i="2" s="1"/>
  <c r="BI408" i="2"/>
  <c r="BH408" i="2"/>
  <c r="BG408" i="2"/>
  <c r="BF408" i="2"/>
  <c r="T408" i="2"/>
  <c r="R408" i="2"/>
  <c r="P408" i="2"/>
  <c r="BK408" i="2"/>
  <c r="J408" i="2"/>
  <c r="BE408" i="2" s="1"/>
  <c r="BI386" i="2"/>
  <c r="BH386" i="2"/>
  <c r="BG386" i="2"/>
  <c r="BF386" i="2"/>
  <c r="BE386" i="2"/>
  <c r="T386" i="2"/>
  <c r="R386" i="2"/>
  <c r="P386" i="2"/>
  <c r="BK386" i="2"/>
  <c r="J386" i="2"/>
  <c r="BI376" i="2"/>
  <c r="BH376" i="2"/>
  <c r="BG376" i="2"/>
  <c r="BF376" i="2"/>
  <c r="T376" i="2"/>
  <c r="R376" i="2"/>
  <c r="P376" i="2"/>
  <c r="BK376" i="2"/>
  <c r="J376" i="2"/>
  <c r="BE376" i="2" s="1"/>
  <c r="BI371" i="2"/>
  <c r="BH371" i="2"/>
  <c r="BG371" i="2"/>
  <c r="BF371" i="2"/>
  <c r="BE371" i="2"/>
  <c r="T371" i="2"/>
  <c r="R371" i="2"/>
  <c r="P371" i="2"/>
  <c r="P370" i="2" s="1"/>
  <c r="BK371" i="2"/>
  <c r="J371" i="2"/>
  <c r="BI367" i="2"/>
  <c r="BH367" i="2"/>
  <c r="BG367" i="2"/>
  <c r="BF367" i="2"/>
  <c r="T367" i="2"/>
  <c r="R367" i="2"/>
  <c r="P367" i="2"/>
  <c r="BK367" i="2"/>
  <c r="J367" i="2"/>
  <c r="BE367" i="2" s="1"/>
  <c r="BI356" i="2"/>
  <c r="BH356" i="2"/>
  <c r="BG356" i="2"/>
  <c r="BF356" i="2"/>
  <c r="T356" i="2"/>
  <c r="R356" i="2"/>
  <c r="P356" i="2"/>
  <c r="BK356" i="2"/>
  <c r="J356" i="2"/>
  <c r="BE356" i="2" s="1"/>
  <c r="BI350" i="2"/>
  <c r="BH350" i="2"/>
  <c r="BG350" i="2"/>
  <c r="BF350" i="2"/>
  <c r="BE350" i="2"/>
  <c r="T350" i="2"/>
  <c r="R350" i="2"/>
  <c r="P350" i="2"/>
  <c r="BK350" i="2"/>
  <c r="J350" i="2"/>
  <c r="BI345" i="2"/>
  <c r="BH345" i="2"/>
  <c r="BG345" i="2"/>
  <c r="BF345" i="2"/>
  <c r="T345" i="2"/>
  <c r="R345" i="2"/>
  <c r="P345" i="2"/>
  <c r="BK345" i="2"/>
  <c r="J345" i="2"/>
  <c r="BE345" i="2" s="1"/>
  <c r="BI308" i="2"/>
  <c r="BH308" i="2"/>
  <c r="BG308" i="2"/>
  <c r="BF308" i="2"/>
  <c r="BE308" i="2"/>
  <c r="T308" i="2"/>
  <c r="R308" i="2"/>
  <c r="P308" i="2"/>
  <c r="BK308" i="2"/>
  <c r="J308" i="2"/>
  <c r="BI260" i="2"/>
  <c r="BH260" i="2"/>
  <c r="BG260" i="2"/>
  <c r="BF260" i="2"/>
  <c r="T260" i="2"/>
  <c r="R260" i="2"/>
  <c r="P260" i="2"/>
  <c r="BK260" i="2"/>
  <c r="J260" i="2"/>
  <c r="BE260" i="2" s="1"/>
  <c r="BI254" i="2"/>
  <c r="BH254" i="2"/>
  <c r="BG254" i="2"/>
  <c r="BF254" i="2"/>
  <c r="BE254" i="2"/>
  <c r="T254" i="2"/>
  <c r="R254" i="2"/>
  <c r="P254" i="2"/>
  <c r="BK254" i="2"/>
  <c r="BK253" i="2" s="1"/>
  <c r="J253" i="2" s="1"/>
  <c r="J63" i="2" s="1"/>
  <c r="J254" i="2"/>
  <c r="BI247" i="2"/>
  <c r="BH247" i="2"/>
  <c r="BG247" i="2"/>
  <c r="BF247" i="2"/>
  <c r="T247" i="2"/>
  <c r="R247" i="2"/>
  <c r="P247" i="2"/>
  <c r="BK247" i="2"/>
  <c r="J247" i="2"/>
  <c r="BE247" i="2" s="1"/>
  <c r="BI232" i="2"/>
  <c r="BH232" i="2"/>
  <c r="BG232" i="2"/>
  <c r="BF232" i="2"/>
  <c r="T232" i="2"/>
  <c r="R232" i="2"/>
  <c r="P232" i="2"/>
  <c r="BK232" i="2"/>
  <c r="J232" i="2"/>
  <c r="BE232" i="2" s="1"/>
  <c r="BI228" i="2"/>
  <c r="BH228" i="2"/>
  <c r="BG228" i="2"/>
  <c r="BF228" i="2"/>
  <c r="T228" i="2"/>
  <c r="R228" i="2"/>
  <c r="P228" i="2"/>
  <c r="BK228" i="2"/>
  <c r="J228" i="2"/>
  <c r="BE228" i="2" s="1"/>
  <c r="BI224" i="2"/>
  <c r="BH224" i="2"/>
  <c r="BG224" i="2"/>
  <c r="BF224" i="2"/>
  <c r="BE224" i="2"/>
  <c r="T224" i="2"/>
  <c r="R224" i="2"/>
  <c r="P224" i="2"/>
  <c r="BK224" i="2"/>
  <c r="J224" i="2"/>
  <c r="BI220" i="2"/>
  <c r="BH220" i="2"/>
  <c r="BG220" i="2"/>
  <c r="BF220" i="2"/>
  <c r="T220" i="2"/>
  <c r="R220" i="2"/>
  <c r="P220" i="2"/>
  <c r="BK220" i="2"/>
  <c r="J220" i="2"/>
  <c r="BE220" i="2" s="1"/>
  <c r="BI217" i="2"/>
  <c r="BH217" i="2"/>
  <c r="BG217" i="2"/>
  <c r="BF217" i="2"/>
  <c r="BE217" i="2"/>
  <c r="T217" i="2"/>
  <c r="R217" i="2"/>
  <c r="P217" i="2"/>
  <c r="BK217" i="2"/>
  <c r="J217" i="2"/>
  <c r="BI214" i="2"/>
  <c r="BH214" i="2"/>
  <c r="BG214" i="2"/>
  <c r="BF214" i="2"/>
  <c r="T214" i="2"/>
  <c r="R214" i="2"/>
  <c r="P214" i="2"/>
  <c r="BK214" i="2"/>
  <c r="J214" i="2"/>
  <c r="BE214" i="2" s="1"/>
  <c r="BI212" i="2"/>
  <c r="BH212" i="2"/>
  <c r="BG212" i="2"/>
  <c r="BF212" i="2"/>
  <c r="BE212" i="2"/>
  <c r="T212" i="2"/>
  <c r="R212" i="2"/>
  <c r="P212" i="2"/>
  <c r="BK212" i="2"/>
  <c r="J212" i="2"/>
  <c r="BI209" i="2"/>
  <c r="BH209" i="2"/>
  <c r="BG209" i="2"/>
  <c r="BF209" i="2"/>
  <c r="T209" i="2"/>
  <c r="R209" i="2"/>
  <c r="P209" i="2"/>
  <c r="BK209" i="2"/>
  <c r="J209" i="2"/>
  <c r="BE209" i="2" s="1"/>
  <c r="BI205" i="2"/>
  <c r="BH205" i="2"/>
  <c r="BG205" i="2"/>
  <c r="BF205" i="2"/>
  <c r="BE205" i="2"/>
  <c r="T205" i="2"/>
  <c r="R205" i="2"/>
  <c r="P205" i="2"/>
  <c r="BK205" i="2"/>
  <c r="J205" i="2"/>
  <c r="BI202" i="2"/>
  <c r="BH202" i="2"/>
  <c r="BG202" i="2"/>
  <c r="BF202" i="2"/>
  <c r="T202" i="2"/>
  <c r="R202" i="2"/>
  <c r="P202" i="2"/>
  <c r="BK202" i="2"/>
  <c r="J202" i="2"/>
  <c r="BE202" i="2" s="1"/>
  <c r="BI198" i="2"/>
  <c r="BH198" i="2"/>
  <c r="BG198" i="2"/>
  <c r="BF198" i="2"/>
  <c r="BE198" i="2"/>
  <c r="T198" i="2"/>
  <c r="R198" i="2"/>
  <c r="P198" i="2"/>
  <c r="BK198" i="2"/>
  <c r="J198" i="2"/>
  <c r="BI166" i="2"/>
  <c r="BH166" i="2"/>
  <c r="BG166" i="2"/>
  <c r="BF166" i="2"/>
  <c r="T166" i="2"/>
  <c r="R166" i="2"/>
  <c r="P166" i="2"/>
  <c r="BK166" i="2"/>
  <c r="J166" i="2"/>
  <c r="BE166" i="2" s="1"/>
  <c r="BI162" i="2"/>
  <c r="BH162" i="2"/>
  <c r="BG162" i="2"/>
  <c r="BF162" i="2"/>
  <c r="BE162" i="2"/>
  <c r="T162" i="2"/>
  <c r="R162" i="2"/>
  <c r="P162" i="2"/>
  <c r="BK162" i="2"/>
  <c r="J162" i="2"/>
  <c r="BI158" i="2"/>
  <c r="BH158" i="2"/>
  <c r="BG158" i="2"/>
  <c r="BF158" i="2"/>
  <c r="T158" i="2"/>
  <c r="R158" i="2"/>
  <c r="P158" i="2"/>
  <c r="BK158" i="2"/>
  <c r="J158" i="2"/>
  <c r="BE158" i="2" s="1"/>
  <c r="BI154" i="2"/>
  <c r="BH154" i="2"/>
  <c r="BG154" i="2"/>
  <c r="BF154" i="2"/>
  <c r="BE154" i="2"/>
  <c r="T154" i="2"/>
  <c r="R154" i="2"/>
  <c r="P154" i="2"/>
  <c r="BK154" i="2"/>
  <c r="J154" i="2"/>
  <c r="BI150" i="2"/>
  <c r="BH150" i="2"/>
  <c r="BG150" i="2"/>
  <c r="BF150" i="2"/>
  <c r="T150" i="2"/>
  <c r="R150" i="2"/>
  <c r="P150" i="2"/>
  <c r="BK150" i="2"/>
  <c r="J150" i="2"/>
  <c r="BE150" i="2" s="1"/>
  <c r="BI146" i="2"/>
  <c r="BH146" i="2"/>
  <c r="BG146" i="2"/>
  <c r="BF146" i="2"/>
  <c r="BE146" i="2"/>
  <c r="T146" i="2"/>
  <c r="R146" i="2"/>
  <c r="P146" i="2"/>
  <c r="BK146" i="2"/>
  <c r="J146" i="2"/>
  <c r="BI140" i="2"/>
  <c r="BH140" i="2"/>
  <c r="BG140" i="2"/>
  <c r="BF140" i="2"/>
  <c r="T140" i="2"/>
  <c r="R140" i="2"/>
  <c r="P140" i="2"/>
  <c r="BK140" i="2"/>
  <c r="J140" i="2"/>
  <c r="BE140" i="2" s="1"/>
  <c r="BI136" i="2"/>
  <c r="BH136" i="2"/>
  <c r="BG136" i="2"/>
  <c r="BF136" i="2"/>
  <c r="BE136" i="2"/>
  <c r="T136" i="2"/>
  <c r="R136" i="2"/>
  <c r="P136" i="2"/>
  <c r="BK136" i="2"/>
  <c r="J136" i="2"/>
  <c r="BI132" i="2"/>
  <c r="BH132" i="2"/>
  <c r="BG132" i="2"/>
  <c r="BF132" i="2"/>
  <c r="T132" i="2"/>
  <c r="R132" i="2"/>
  <c r="P132" i="2"/>
  <c r="BK132" i="2"/>
  <c r="J132" i="2"/>
  <c r="BE132" i="2" s="1"/>
  <c r="BI128" i="2"/>
  <c r="BH128" i="2"/>
  <c r="BG128" i="2"/>
  <c r="BF128" i="2"/>
  <c r="BE128" i="2"/>
  <c r="T128" i="2"/>
  <c r="R128" i="2"/>
  <c r="P128" i="2"/>
  <c r="P127" i="2" s="1"/>
  <c r="BK128" i="2"/>
  <c r="J128" i="2"/>
  <c r="J121" i="2"/>
  <c r="F121" i="2"/>
  <c r="F119" i="2"/>
  <c r="E117" i="2"/>
  <c r="F56" i="2"/>
  <c r="J55" i="2"/>
  <c r="F55" i="2"/>
  <c r="F53" i="2"/>
  <c r="E51" i="2"/>
  <c r="J20" i="2"/>
  <c r="E20" i="2"/>
  <c r="F122" i="2" s="1"/>
  <c r="J19" i="2"/>
  <c r="J14" i="2"/>
  <c r="J53" i="2" s="1"/>
  <c r="E7" i="2"/>
  <c r="E47" i="2" s="1"/>
  <c r="AS76" i="1"/>
  <c r="AS60" i="1"/>
  <c r="AS54" i="1"/>
  <c r="AS52" i="1" s="1"/>
  <c r="AS51" i="1" s="1"/>
  <c r="L47" i="1"/>
  <c r="AM46" i="1"/>
  <c r="L46" i="1"/>
  <c r="AM44" i="1"/>
  <c r="L44" i="1"/>
  <c r="L42" i="1"/>
  <c r="L41" i="1"/>
  <c r="J57" i="17" l="1"/>
  <c r="J84" i="17"/>
  <c r="E113" i="2"/>
  <c r="R127" i="2"/>
  <c r="F34" i="2"/>
  <c r="BB53" i="1" s="1"/>
  <c r="P253" i="2"/>
  <c r="R370" i="2"/>
  <c r="T1046" i="2"/>
  <c r="P1206" i="2"/>
  <c r="T1527" i="2"/>
  <c r="P2214" i="2"/>
  <c r="R2376" i="2"/>
  <c r="BK2629" i="2"/>
  <c r="J2629" i="2" s="1"/>
  <c r="J86" i="2" s="1"/>
  <c r="BK5257" i="2"/>
  <c r="J5257" i="2" s="1"/>
  <c r="J103" i="2" s="1"/>
  <c r="R101" i="3"/>
  <c r="P328" i="3"/>
  <c r="T964" i="3"/>
  <c r="J57" i="4"/>
  <c r="J87" i="4"/>
  <c r="BK375" i="4"/>
  <c r="J375" i="4" s="1"/>
  <c r="J68" i="4" s="1"/>
  <c r="T177" i="5"/>
  <c r="T176" i="5" s="1"/>
  <c r="F37" i="8"/>
  <c r="BC61" i="1" s="1"/>
  <c r="T201" i="8"/>
  <c r="BK670" i="8"/>
  <c r="J670" i="8" s="1"/>
  <c r="J72" i="8" s="1"/>
  <c r="BK415" i="9"/>
  <c r="J415" i="9" s="1"/>
  <c r="J73" i="9" s="1"/>
  <c r="R1047" i="9"/>
  <c r="J34" i="10"/>
  <c r="AV63" i="1" s="1"/>
  <c r="T115" i="10"/>
  <c r="T910" i="2"/>
  <c r="P1791" i="2"/>
  <c r="P1808" i="2"/>
  <c r="T1846" i="2"/>
  <c r="T1915" i="2"/>
  <c r="T2399" i="2"/>
  <c r="T2398" i="2" s="1"/>
  <c r="R2779" i="2"/>
  <c r="R3205" i="2"/>
  <c r="R3468" i="2"/>
  <c r="R3486" i="2"/>
  <c r="T4711" i="2"/>
  <c r="J34" i="3"/>
  <c r="AV55" i="1" s="1"/>
  <c r="F34" i="8"/>
  <c r="AZ61" i="1" s="1"/>
  <c r="T101" i="8"/>
  <c r="T531" i="8"/>
  <c r="F37" i="9"/>
  <c r="BC62" i="1" s="1"/>
  <c r="T181" i="9"/>
  <c r="P252" i="9"/>
  <c r="T441" i="9"/>
  <c r="R499" i="9"/>
  <c r="P1139" i="9"/>
  <c r="BK1084" i="2"/>
  <c r="P1527" i="2"/>
  <c r="P1638" i="2"/>
  <c r="R1808" i="2"/>
  <c r="BK2399" i="2"/>
  <c r="R2962" i="2"/>
  <c r="T3486" i="2"/>
  <c r="P3824" i="2"/>
  <c r="BK4711" i="2"/>
  <c r="J4711" i="2" s="1"/>
  <c r="J95" i="2" s="1"/>
  <c r="T4903" i="2"/>
  <c r="BK4916" i="2"/>
  <c r="J4916" i="2" s="1"/>
  <c r="J97" i="2" s="1"/>
  <c r="BK5072" i="2"/>
  <c r="J5072" i="2" s="1"/>
  <c r="J99" i="2" s="1"/>
  <c r="P745" i="3"/>
  <c r="R93" i="6"/>
  <c r="R92" i="6" s="1"/>
  <c r="R251" i="8"/>
  <c r="BK354" i="8"/>
  <c r="J354" i="8" s="1"/>
  <c r="J69" i="8" s="1"/>
  <c r="BK331" i="9"/>
  <c r="J331" i="9" s="1"/>
  <c r="J71" i="9" s="1"/>
  <c r="T1223" i="9"/>
  <c r="P4711" i="2"/>
  <c r="P4903" i="2"/>
  <c r="P4916" i="2"/>
  <c r="P5072" i="2"/>
  <c r="P5150" i="2"/>
  <c r="P5198" i="2"/>
  <c r="P5232" i="2"/>
  <c r="P5257" i="2"/>
  <c r="T101" i="3"/>
  <c r="F37" i="3"/>
  <c r="BC55" i="1" s="1"/>
  <c r="BC54" i="1" s="1"/>
  <c r="AY54" i="1" s="1"/>
  <c r="T167" i="3"/>
  <c r="R328" i="3"/>
  <c r="BK707" i="3"/>
  <c r="J707" i="3" s="1"/>
  <c r="J69" i="3" s="1"/>
  <c r="R745" i="3"/>
  <c r="BK964" i="3"/>
  <c r="J964" i="3" s="1"/>
  <c r="J71" i="3" s="1"/>
  <c r="BK984" i="3"/>
  <c r="P1003" i="3"/>
  <c r="R94" i="4"/>
  <c r="R93" i="4" s="1"/>
  <c r="F37" i="4"/>
  <c r="BC56" i="1" s="1"/>
  <c r="P100" i="4"/>
  <c r="P375" i="4"/>
  <c r="P97" i="5"/>
  <c r="P96" i="5" s="1"/>
  <c r="P95" i="5" s="1"/>
  <c r="AU57" i="1" s="1"/>
  <c r="J35" i="5"/>
  <c r="AW57" i="1" s="1"/>
  <c r="BK122" i="5"/>
  <c r="J122" i="5" s="1"/>
  <c r="J67" i="5" s="1"/>
  <c r="R153" i="5"/>
  <c r="BK177" i="5"/>
  <c r="BK176" i="5" s="1"/>
  <c r="J176" i="5" s="1"/>
  <c r="J70" i="5" s="1"/>
  <c r="T94" i="6"/>
  <c r="T93" i="6" s="1"/>
  <c r="T92" i="6" s="1"/>
  <c r="F37" i="6"/>
  <c r="BC58" i="1" s="1"/>
  <c r="T115" i="6"/>
  <c r="T94" i="7"/>
  <c r="T93" i="7" s="1"/>
  <c r="T92" i="7" s="1"/>
  <c r="F38" i="7"/>
  <c r="BD59" i="1" s="1"/>
  <c r="R192" i="7"/>
  <c r="R93" i="7" s="1"/>
  <c r="R92" i="7" s="1"/>
  <c r="BK101" i="8"/>
  <c r="F38" i="8"/>
  <c r="BD61" i="1" s="1"/>
  <c r="BK201" i="8"/>
  <c r="J201" i="8" s="1"/>
  <c r="J67" i="8" s="1"/>
  <c r="T251" i="8"/>
  <c r="P354" i="8"/>
  <c r="BK531" i="8"/>
  <c r="J531" i="8" s="1"/>
  <c r="J70" i="8" s="1"/>
  <c r="R633" i="8"/>
  <c r="P670" i="8"/>
  <c r="P730" i="8"/>
  <c r="P729" i="8" s="1"/>
  <c r="T156" i="9"/>
  <c r="F38" i="9"/>
  <c r="BD62" i="1" s="1"/>
  <c r="BK181" i="9"/>
  <c r="J181" i="9" s="1"/>
  <c r="J66" i="9" s="1"/>
  <c r="T206" i="9"/>
  <c r="T232" i="9"/>
  <c r="R252" i="9"/>
  <c r="T309" i="9"/>
  <c r="P331" i="9"/>
  <c r="R376" i="9"/>
  <c r="P415" i="9"/>
  <c r="BK441" i="9"/>
  <c r="J441" i="9" s="1"/>
  <c r="J74" i="9" s="1"/>
  <c r="T499" i="9"/>
  <c r="BK577" i="9"/>
  <c r="J577" i="9" s="1"/>
  <c r="J76" i="9" s="1"/>
  <c r="P610" i="9"/>
  <c r="R628" i="9"/>
  <c r="T661" i="9"/>
  <c r="BK713" i="9"/>
  <c r="J713" i="9" s="1"/>
  <c r="J80" i="9" s="1"/>
  <c r="BK773" i="9"/>
  <c r="J773" i="9" s="1"/>
  <c r="J81" i="9" s="1"/>
  <c r="T837" i="9"/>
  <c r="P869" i="9"/>
  <c r="R917" i="9"/>
  <c r="P944" i="9"/>
  <c r="T991" i="9"/>
  <c r="T1016" i="9"/>
  <c r="BK1205" i="9"/>
  <c r="J1205" i="9" s="1"/>
  <c r="J95" i="9" s="1"/>
  <c r="BK1223" i="9"/>
  <c r="J1223" i="9" s="1"/>
  <c r="J96" i="9" s="1"/>
  <c r="BK1881" i="9"/>
  <c r="J1881" i="9" s="1"/>
  <c r="J131" i="9" s="1"/>
  <c r="BK115" i="10"/>
  <c r="F38" i="10"/>
  <c r="BD63" i="1" s="1"/>
  <c r="P145" i="10"/>
  <c r="P186" i="10"/>
  <c r="R316" i="10"/>
  <c r="R335" i="10"/>
  <c r="P384" i="10"/>
  <c r="T436" i="10"/>
  <c r="E49" i="11"/>
  <c r="E88" i="11"/>
  <c r="R351" i="11"/>
  <c r="R156" i="13"/>
  <c r="BK186" i="13"/>
  <c r="J186" i="13" s="1"/>
  <c r="J68" i="13" s="1"/>
  <c r="F87" i="14"/>
  <c r="F60" i="14"/>
  <c r="R910" i="2"/>
  <c r="BK1046" i="2"/>
  <c r="J1046" i="2" s="1"/>
  <c r="J66" i="2" s="1"/>
  <c r="T1084" i="2"/>
  <c r="R1206" i="2"/>
  <c r="BK1638" i="2"/>
  <c r="J1638" i="2" s="1"/>
  <c r="J71" i="2" s="1"/>
  <c r="R1791" i="2"/>
  <c r="R1846" i="2"/>
  <c r="R1915" i="2"/>
  <c r="BK1946" i="2"/>
  <c r="J1946" i="2" s="1"/>
  <c r="J78" i="2" s="1"/>
  <c r="BK2214" i="2"/>
  <c r="J2214" i="2" s="1"/>
  <c r="J79" i="2" s="1"/>
  <c r="P2343" i="2"/>
  <c r="T2376" i="2"/>
  <c r="P2543" i="2"/>
  <c r="P2779" i="2"/>
  <c r="P2788" i="2"/>
  <c r="BK2962" i="2"/>
  <c r="J2962" i="2" s="1"/>
  <c r="J90" i="2" s="1"/>
  <c r="P3205" i="2"/>
  <c r="P3468" i="2"/>
  <c r="P3486" i="2"/>
  <c r="T3824" i="2"/>
  <c r="R4711" i="2"/>
  <c r="R4903" i="2"/>
  <c r="R4916" i="2"/>
  <c r="P5056" i="2"/>
  <c r="R5072" i="2"/>
  <c r="R5150" i="2"/>
  <c r="R5232" i="2"/>
  <c r="R5257" i="2"/>
  <c r="BK101" i="3"/>
  <c r="F38" i="3"/>
  <c r="BD55" i="1" s="1"/>
  <c r="BK167" i="3"/>
  <c r="J167" i="3" s="1"/>
  <c r="J67" i="3" s="1"/>
  <c r="T328" i="3"/>
  <c r="P707" i="3"/>
  <c r="T745" i="3"/>
  <c r="P964" i="3"/>
  <c r="P984" i="3"/>
  <c r="R1003" i="3"/>
  <c r="T94" i="4"/>
  <c r="T93" i="4" s="1"/>
  <c r="F38" i="4"/>
  <c r="BD56" i="1" s="1"/>
  <c r="R100" i="4"/>
  <c r="R375" i="4"/>
  <c r="R97" i="5"/>
  <c r="R96" i="5" s="1"/>
  <c r="R95" i="5" s="1"/>
  <c r="F36" i="5"/>
  <c r="BB57" i="1" s="1"/>
  <c r="BB54" i="1" s="1"/>
  <c r="AX54" i="1" s="1"/>
  <c r="P122" i="5"/>
  <c r="T153" i="5"/>
  <c r="P177" i="5"/>
  <c r="P176" i="5" s="1"/>
  <c r="BK94" i="6"/>
  <c r="J94" i="6" s="1"/>
  <c r="J66" i="6" s="1"/>
  <c r="F38" i="6"/>
  <c r="BD58" i="1" s="1"/>
  <c r="BK115" i="6"/>
  <c r="J115" i="6" s="1"/>
  <c r="J67" i="6" s="1"/>
  <c r="BK94" i="7"/>
  <c r="F35" i="7"/>
  <c r="BA59" i="1" s="1"/>
  <c r="T192" i="7"/>
  <c r="P101" i="8"/>
  <c r="F35" i="8"/>
  <c r="BA61" i="1" s="1"/>
  <c r="P201" i="8"/>
  <c r="BK251" i="8"/>
  <c r="J251" i="8" s="1"/>
  <c r="J68" i="8" s="1"/>
  <c r="R354" i="8"/>
  <c r="P531" i="8"/>
  <c r="T633" i="8"/>
  <c r="R670" i="8"/>
  <c r="T689" i="8"/>
  <c r="BK156" i="9"/>
  <c r="BK206" i="9"/>
  <c r="J206" i="9" s="1"/>
  <c r="J67" i="9" s="1"/>
  <c r="BK232" i="9"/>
  <c r="J232" i="9" s="1"/>
  <c r="J68" i="9" s="1"/>
  <c r="T252" i="9"/>
  <c r="BK309" i="9"/>
  <c r="J309" i="9" s="1"/>
  <c r="J70" i="9" s="1"/>
  <c r="R331" i="9"/>
  <c r="T376" i="9"/>
  <c r="R415" i="9"/>
  <c r="P441" i="9"/>
  <c r="BK499" i="9"/>
  <c r="J499" i="9" s="1"/>
  <c r="J75" i="9" s="1"/>
  <c r="T628" i="9"/>
  <c r="BK661" i="9"/>
  <c r="J661" i="9" s="1"/>
  <c r="J79" i="9" s="1"/>
  <c r="P713" i="9"/>
  <c r="BK837" i="9"/>
  <c r="J837" i="9" s="1"/>
  <c r="J82" i="9" s="1"/>
  <c r="R869" i="9"/>
  <c r="T917" i="9"/>
  <c r="BK1016" i="9"/>
  <c r="J1016" i="9" s="1"/>
  <c r="J87" i="9" s="1"/>
  <c r="BK1047" i="9"/>
  <c r="J1047" i="9" s="1"/>
  <c r="J88" i="9" s="1"/>
  <c r="T1093" i="9"/>
  <c r="T1139" i="9"/>
  <c r="T1194" i="9"/>
  <c r="T1193" i="9" s="1"/>
  <c r="P1205" i="9"/>
  <c r="P1223" i="9"/>
  <c r="T1269" i="9"/>
  <c r="R1308" i="9"/>
  <c r="BK1351" i="9"/>
  <c r="J1351" i="9" s="1"/>
  <c r="J99" i="9" s="1"/>
  <c r="R1365" i="9"/>
  <c r="BK1409" i="9"/>
  <c r="J1409" i="9" s="1"/>
  <c r="J101" i="9" s="1"/>
  <c r="R1442" i="9"/>
  <c r="BK1490" i="9"/>
  <c r="J1490" i="9" s="1"/>
  <c r="J103" i="9" s="1"/>
  <c r="BK1544" i="9"/>
  <c r="J1544" i="9" s="1"/>
  <c r="J104" i="9" s="1"/>
  <c r="R1580" i="9"/>
  <c r="R1579" i="9" s="1"/>
  <c r="BK1614" i="9"/>
  <c r="R1642" i="9"/>
  <c r="R1641" i="9" s="1"/>
  <c r="R1668" i="9"/>
  <c r="R1667" i="9" s="1"/>
  <c r="BK1693" i="9"/>
  <c r="BK1709" i="9"/>
  <c r="R1733" i="9"/>
  <c r="R1732" i="9" s="1"/>
  <c r="BK1757" i="9"/>
  <c r="R1781" i="9"/>
  <c r="R1780" i="9" s="1"/>
  <c r="R1805" i="9"/>
  <c r="R1804" i="9" s="1"/>
  <c r="R1816" i="9"/>
  <c r="R1851" i="9"/>
  <c r="P1866" i="9"/>
  <c r="T1875" i="9"/>
  <c r="P1881" i="9"/>
  <c r="R145" i="10"/>
  <c r="BK227" i="10"/>
  <c r="J227" i="10" s="1"/>
  <c r="J70" i="10" s="1"/>
  <c r="BK244" i="10"/>
  <c r="J244" i="10" s="1"/>
  <c r="J71" i="10" s="1"/>
  <c r="R406" i="10"/>
  <c r="BK462" i="10"/>
  <c r="J462" i="10" s="1"/>
  <c r="J89" i="10" s="1"/>
  <c r="P183" i="11"/>
  <c r="R786" i="11"/>
  <c r="E104" i="13"/>
  <c r="E49" i="13"/>
  <c r="BK218" i="13"/>
  <c r="J218" i="13" s="1"/>
  <c r="J70" i="13" s="1"/>
  <c r="T515" i="13"/>
  <c r="R5056" i="2"/>
  <c r="T5232" i="2"/>
  <c r="T5257" i="2"/>
  <c r="F35" i="3"/>
  <c r="BA55" i="1" s="1"/>
  <c r="P167" i="3"/>
  <c r="P100" i="3" s="1"/>
  <c r="R707" i="3"/>
  <c r="BK745" i="3"/>
  <c r="J745" i="3" s="1"/>
  <c r="J70" i="3" s="1"/>
  <c r="R964" i="3"/>
  <c r="R984" i="3"/>
  <c r="R983" i="3" s="1"/>
  <c r="T1003" i="3"/>
  <c r="T983" i="3" s="1"/>
  <c r="F35" i="4"/>
  <c r="BA56" i="1" s="1"/>
  <c r="T96" i="5"/>
  <c r="T95" i="5" s="1"/>
  <c r="F37" i="5"/>
  <c r="BC57" i="1" s="1"/>
  <c r="BK153" i="5"/>
  <c r="J153" i="5" s="1"/>
  <c r="J68" i="5" s="1"/>
  <c r="J35" i="6"/>
  <c r="AW58" i="1" s="1"/>
  <c r="P94" i="7"/>
  <c r="P93" i="7" s="1"/>
  <c r="P92" i="7" s="1"/>
  <c r="AU59" i="1" s="1"/>
  <c r="F36" i="7"/>
  <c r="BB59" i="1" s="1"/>
  <c r="R101" i="8"/>
  <c r="F36" i="8"/>
  <c r="BB61" i="1" s="1"/>
  <c r="R201" i="8"/>
  <c r="P251" i="8"/>
  <c r="T354" i="8"/>
  <c r="R531" i="8"/>
  <c r="T670" i="8"/>
  <c r="R689" i="8"/>
  <c r="T730" i="8"/>
  <c r="T729" i="8" s="1"/>
  <c r="P156" i="9"/>
  <c r="F36" i="9"/>
  <c r="BB62" i="1" s="1"/>
  <c r="R181" i="9"/>
  <c r="BK252" i="9"/>
  <c r="J252" i="9" s="1"/>
  <c r="J69" i="9" s="1"/>
  <c r="P309" i="9"/>
  <c r="T331" i="9"/>
  <c r="T415" i="9"/>
  <c r="R441" i="9"/>
  <c r="R577" i="9"/>
  <c r="T610" i="9"/>
  <c r="P661" i="9"/>
  <c r="T869" i="9"/>
  <c r="T944" i="9"/>
  <c r="P991" i="9"/>
  <c r="P1016" i="9"/>
  <c r="BK1128" i="9"/>
  <c r="BK1139" i="9"/>
  <c r="J1139" i="9" s="1"/>
  <c r="J92" i="9" s="1"/>
  <c r="BK1269" i="9"/>
  <c r="J1269" i="9" s="1"/>
  <c r="J97" i="9" s="1"/>
  <c r="P1351" i="9"/>
  <c r="P1409" i="9"/>
  <c r="P1490" i="9"/>
  <c r="T1805" i="9"/>
  <c r="T1804" i="9" s="1"/>
  <c r="T1851" i="9"/>
  <c r="BK132" i="10"/>
  <c r="J132" i="10" s="1"/>
  <c r="J67" i="10" s="1"/>
  <c r="P244" i="10"/>
  <c r="P294" i="10"/>
  <c r="P293" i="10" s="1"/>
  <c r="T262" i="13"/>
  <c r="T365" i="13"/>
  <c r="T399" i="13"/>
  <c r="BK635" i="13"/>
  <c r="J635" i="13" s="1"/>
  <c r="J88" i="13" s="1"/>
  <c r="T884" i="13"/>
  <c r="E49" i="15"/>
  <c r="E76" i="15"/>
  <c r="R1881" i="9"/>
  <c r="P115" i="10"/>
  <c r="P114" i="10" s="1"/>
  <c r="F35" i="10"/>
  <c r="BA63" i="1" s="1"/>
  <c r="R132" i="10"/>
  <c r="T145" i="10"/>
  <c r="R186" i="10"/>
  <c r="R227" i="10"/>
  <c r="R244" i="10"/>
  <c r="R294" i="10"/>
  <c r="R293" i="10" s="1"/>
  <c r="P305" i="10"/>
  <c r="T316" i="10"/>
  <c r="T335" i="10"/>
  <c r="T348" i="10"/>
  <c r="T374" i="10"/>
  <c r="R384" i="10"/>
  <c r="BK393" i="10"/>
  <c r="J393" i="10" s="1"/>
  <c r="J82" i="10" s="1"/>
  <c r="T406" i="10"/>
  <c r="T429" i="10"/>
  <c r="BK436" i="10"/>
  <c r="J436" i="10" s="1"/>
  <c r="J87" i="10" s="1"/>
  <c r="R453" i="10"/>
  <c r="P462" i="10"/>
  <c r="R104" i="11"/>
  <c r="R103" i="11" s="1"/>
  <c r="F36" i="11"/>
  <c r="BB64" i="1" s="1"/>
  <c r="P153" i="11"/>
  <c r="R183" i="11"/>
  <c r="T351" i="11"/>
  <c r="P601" i="11"/>
  <c r="P614" i="11"/>
  <c r="T771" i="11"/>
  <c r="T786" i="11"/>
  <c r="P834" i="11"/>
  <c r="P92" i="12"/>
  <c r="P91" i="12" s="1"/>
  <c r="AU65" i="1" s="1"/>
  <c r="J35" i="12"/>
  <c r="AW65" i="1" s="1"/>
  <c r="R97" i="12"/>
  <c r="P120" i="13"/>
  <c r="F36" i="13"/>
  <c r="BB66" i="1" s="1"/>
  <c r="T156" i="13"/>
  <c r="T119" i="13" s="1"/>
  <c r="P186" i="13"/>
  <c r="P202" i="13"/>
  <c r="R236" i="13"/>
  <c r="R242" i="13"/>
  <c r="R254" i="13"/>
  <c r="BK262" i="13"/>
  <c r="P314" i="13"/>
  <c r="R388" i="13"/>
  <c r="R387" i="13" s="1"/>
  <c r="BK399" i="13"/>
  <c r="J399" i="13" s="1"/>
  <c r="J80" i="13" s="1"/>
  <c r="BK422" i="13"/>
  <c r="J422" i="13" s="1"/>
  <c r="J81" i="13" s="1"/>
  <c r="R459" i="13"/>
  <c r="T489" i="13"/>
  <c r="R593" i="13"/>
  <c r="P635" i="13"/>
  <c r="P714" i="13"/>
  <c r="P91" i="14"/>
  <c r="F36" i="14"/>
  <c r="BB67" i="1" s="1"/>
  <c r="T273" i="14"/>
  <c r="T92" i="15"/>
  <c r="T91" i="15" s="1"/>
  <c r="T90" i="15" s="1"/>
  <c r="F37" i="15"/>
  <c r="BC68" i="1" s="1"/>
  <c r="F34" i="16"/>
  <c r="AZ69" i="1" s="1"/>
  <c r="T92" i="16"/>
  <c r="T91" i="16" s="1"/>
  <c r="T90" i="16" s="1"/>
  <c r="R93" i="19"/>
  <c r="F37" i="19"/>
  <c r="BC72" i="1" s="1"/>
  <c r="T200" i="20"/>
  <c r="P304" i="20"/>
  <c r="P414" i="20"/>
  <c r="P890" i="20"/>
  <c r="P499" i="9"/>
  <c r="P577" i="9"/>
  <c r="R610" i="9"/>
  <c r="P628" i="9"/>
  <c r="R661" i="9"/>
  <c r="T713" i="9"/>
  <c r="T773" i="9"/>
  <c r="R837" i="9"/>
  <c r="BK869" i="9"/>
  <c r="J869" i="9" s="1"/>
  <c r="J83" i="9" s="1"/>
  <c r="BK917" i="9"/>
  <c r="J917" i="9" s="1"/>
  <c r="J84" i="9" s="1"/>
  <c r="R944" i="9"/>
  <c r="BK991" i="9"/>
  <c r="J991" i="9" s="1"/>
  <c r="J86" i="9" s="1"/>
  <c r="P1047" i="9"/>
  <c r="BK1093" i="9"/>
  <c r="J1093" i="9" s="1"/>
  <c r="J89" i="9" s="1"/>
  <c r="R1128" i="9"/>
  <c r="R1127" i="9" s="1"/>
  <c r="R1139" i="9"/>
  <c r="R1194" i="9"/>
  <c r="R1193" i="9" s="1"/>
  <c r="R1205" i="9"/>
  <c r="R1223" i="9"/>
  <c r="R1269" i="9"/>
  <c r="P1308" i="9"/>
  <c r="T1351" i="9"/>
  <c r="P1365" i="9"/>
  <c r="T1409" i="9"/>
  <c r="P1442" i="9"/>
  <c r="T1490" i="9"/>
  <c r="T1544" i="9"/>
  <c r="P1580" i="9"/>
  <c r="P1579" i="9" s="1"/>
  <c r="T1614" i="9"/>
  <c r="T1613" i="9" s="1"/>
  <c r="P1642" i="9"/>
  <c r="P1641" i="9" s="1"/>
  <c r="P1668" i="9"/>
  <c r="P1667" i="9" s="1"/>
  <c r="T1693" i="9"/>
  <c r="T1692" i="9" s="1"/>
  <c r="T1709" i="9"/>
  <c r="T1708" i="9" s="1"/>
  <c r="P1733" i="9"/>
  <c r="P1732" i="9" s="1"/>
  <c r="T1757" i="9"/>
  <c r="T1756" i="9" s="1"/>
  <c r="P1781" i="9"/>
  <c r="P1780" i="9" s="1"/>
  <c r="P1805" i="9"/>
  <c r="P1804" i="9" s="1"/>
  <c r="P1816" i="9"/>
  <c r="P1851" i="9"/>
  <c r="BK1866" i="9"/>
  <c r="J1866" i="9" s="1"/>
  <c r="J129" i="9" s="1"/>
  <c r="P1875" i="9"/>
  <c r="T1881" i="9"/>
  <c r="R115" i="10"/>
  <c r="F36" i="10"/>
  <c r="BB63" i="1" s="1"/>
  <c r="T132" i="10"/>
  <c r="BK145" i="10"/>
  <c r="J145" i="10" s="1"/>
  <c r="J68" i="10" s="1"/>
  <c r="T186" i="10"/>
  <c r="T227" i="10"/>
  <c r="T244" i="10"/>
  <c r="T294" i="10"/>
  <c r="R305" i="10"/>
  <c r="BK316" i="10"/>
  <c r="J316" i="10" s="1"/>
  <c r="J75" i="10" s="1"/>
  <c r="BK335" i="10"/>
  <c r="J335" i="10" s="1"/>
  <c r="J76" i="10" s="1"/>
  <c r="BK348" i="10"/>
  <c r="J348" i="10" s="1"/>
  <c r="J77" i="10" s="1"/>
  <c r="BK374" i="10"/>
  <c r="P379" i="10"/>
  <c r="P373" i="10" s="1"/>
  <c r="T384" i="10"/>
  <c r="P393" i="10"/>
  <c r="BK406" i="10"/>
  <c r="J406" i="10" s="1"/>
  <c r="J83" i="10" s="1"/>
  <c r="BK429" i="10"/>
  <c r="J429" i="10" s="1"/>
  <c r="J86" i="10" s="1"/>
  <c r="P436" i="10"/>
  <c r="T453" i="10"/>
  <c r="R462" i="10"/>
  <c r="T104" i="11"/>
  <c r="T103" i="11" s="1"/>
  <c r="F37" i="11"/>
  <c r="BC64" i="1" s="1"/>
  <c r="R153" i="11"/>
  <c r="T183" i="11"/>
  <c r="BK351" i="11"/>
  <c r="J351" i="11" s="1"/>
  <c r="J71" i="11" s="1"/>
  <c r="R601" i="11"/>
  <c r="R614" i="11"/>
  <c r="BK771" i="11"/>
  <c r="J771" i="11" s="1"/>
  <c r="J74" i="11" s="1"/>
  <c r="BK786" i="11"/>
  <c r="J786" i="11" s="1"/>
  <c r="J75" i="11" s="1"/>
  <c r="R834" i="11"/>
  <c r="R92" i="12"/>
  <c r="F36" i="12"/>
  <c r="BB65" i="1" s="1"/>
  <c r="T97" i="12"/>
  <c r="T91" i="12" s="1"/>
  <c r="R120" i="13"/>
  <c r="F37" i="13"/>
  <c r="BC66" i="1" s="1"/>
  <c r="BK156" i="13"/>
  <c r="J156" i="13" s="1"/>
  <c r="J67" i="13" s="1"/>
  <c r="R186" i="13"/>
  <c r="R202" i="13"/>
  <c r="R218" i="13"/>
  <c r="T236" i="13"/>
  <c r="T254" i="13"/>
  <c r="P262" i="13"/>
  <c r="P261" i="13" s="1"/>
  <c r="R314" i="13"/>
  <c r="P365" i="13"/>
  <c r="T388" i="13"/>
  <c r="T387" i="13" s="1"/>
  <c r="P399" i="13"/>
  <c r="T459" i="13"/>
  <c r="R484" i="13"/>
  <c r="BK489" i="13"/>
  <c r="J489" i="13" s="1"/>
  <c r="J84" i="13" s="1"/>
  <c r="T502" i="13"/>
  <c r="P515" i="13"/>
  <c r="R714" i="13"/>
  <c r="BK843" i="13"/>
  <c r="J843" i="13" s="1"/>
  <c r="J90" i="13" s="1"/>
  <c r="R852" i="13"/>
  <c r="P884" i="13"/>
  <c r="P942" i="13"/>
  <c r="R980" i="13"/>
  <c r="J57" i="14"/>
  <c r="J84" i="14"/>
  <c r="R91" i="14"/>
  <c r="R90" i="14" s="1"/>
  <c r="F37" i="14"/>
  <c r="BC67" i="1" s="1"/>
  <c r="BK92" i="15"/>
  <c r="F38" i="15"/>
  <c r="BD68" i="1" s="1"/>
  <c r="F35" i="16"/>
  <c r="BA69" i="1" s="1"/>
  <c r="BK332" i="18"/>
  <c r="J332" i="18" s="1"/>
  <c r="J71" i="18" s="1"/>
  <c r="E129" i="20"/>
  <c r="E49" i="20"/>
  <c r="BK255" i="20"/>
  <c r="J255" i="20" s="1"/>
  <c r="J68" i="20" s="1"/>
  <c r="T305" i="10"/>
  <c r="T293" i="10" s="1"/>
  <c r="P335" i="10"/>
  <c r="R379" i="10"/>
  <c r="BK384" i="10"/>
  <c r="J384" i="10" s="1"/>
  <c r="J81" i="10" s="1"/>
  <c r="T425" i="10"/>
  <c r="P429" i="10"/>
  <c r="R436" i="10"/>
  <c r="BK104" i="11"/>
  <c r="J104" i="11" s="1"/>
  <c r="J66" i="11" s="1"/>
  <c r="F34" i="11"/>
  <c r="AZ64" i="1" s="1"/>
  <c r="F38" i="11"/>
  <c r="BD64" i="1" s="1"/>
  <c r="T153" i="11"/>
  <c r="BK183" i="11"/>
  <c r="J183" i="11" s="1"/>
  <c r="J70" i="11" s="1"/>
  <c r="T601" i="11"/>
  <c r="P771" i="11"/>
  <c r="F37" i="12"/>
  <c r="BC65" i="1" s="1"/>
  <c r="BK97" i="12"/>
  <c r="J97" i="12" s="1"/>
  <c r="J66" i="12" s="1"/>
  <c r="T120" i="13"/>
  <c r="F38" i="13"/>
  <c r="BD66" i="1" s="1"/>
  <c r="P156" i="13"/>
  <c r="T202" i="13"/>
  <c r="T218" i="13"/>
  <c r="BK242" i="13"/>
  <c r="J242" i="13" s="1"/>
  <c r="J72" i="13" s="1"/>
  <c r="R262" i="13"/>
  <c r="R261" i="13" s="1"/>
  <c r="T314" i="13"/>
  <c r="R399" i="13"/>
  <c r="R422" i="13"/>
  <c r="BK459" i="13"/>
  <c r="J459" i="13" s="1"/>
  <c r="J82" i="13" s="1"/>
  <c r="P489" i="13"/>
  <c r="BK502" i="13"/>
  <c r="J502" i="13" s="1"/>
  <c r="J85" i="13" s="1"/>
  <c r="R515" i="13"/>
  <c r="BK593" i="13"/>
  <c r="J593" i="13" s="1"/>
  <c r="J87" i="13" s="1"/>
  <c r="T635" i="13"/>
  <c r="T714" i="13"/>
  <c r="T852" i="13"/>
  <c r="R884" i="13"/>
  <c r="R942" i="13"/>
  <c r="F34" i="14"/>
  <c r="AZ67" i="1" s="1"/>
  <c r="T91" i="14"/>
  <c r="T90" i="14" s="1"/>
  <c r="P273" i="14"/>
  <c r="P92" i="15"/>
  <c r="P91" i="15" s="1"/>
  <c r="P90" i="15" s="1"/>
  <c r="AU68" i="1" s="1"/>
  <c r="F35" i="15"/>
  <c r="BA68" i="1" s="1"/>
  <c r="P92" i="16"/>
  <c r="P91" i="16" s="1"/>
  <c r="P90" i="16" s="1"/>
  <c r="AU69" i="1" s="1"/>
  <c r="F36" i="16"/>
  <c r="BB69" i="1" s="1"/>
  <c r="P92" i="17"/>
  <c r="P91" i="17" s="1"/>
  <c r="P90" i="17" s="1"/>
  <c r="AU70" i="1" s="1"/>
  <c r="F36" i="17"/>
  <c r="BB70" i="1" s="1"/>
  <c r="P99" i="18"/>
  <c r="J35" i="18"/>
  <c r="AW71" i="1" s="1"/>
  <c r="BK254" i="18"/>
  <c r="J254" i="18" s="1"/>
  <c r="J70" i="18" s="1"/>
  <c r="F36" i="18"/>
  <c r="BB71" i="1" s="1"/>
  <c r="BK229" i="18"/>
  <c r="J229" i="18" s="1"/>
  <c r="J67" i="18" s="1"/>
  <c r="P244" i="18"/>
  <c r="P254" i="18"/>
  <c r="P332" i="18"/>
  <c r="P393" i="18"/>
  <c r="T93" i="19"/>
  <c r="T92" i="19" s="1"/>
  <c r="T91" i="19" s="1"/>
  <c r="F38" i="19"/>
  <c r="BD72" i="1" s="1"/>
  <c r="P145" i="20"/>
  <c r="F36" i="20"/>
  <c r="BB73" i="1" s="1"/>
  <c r="P255" i="20"/>
  <c r="R304" i="20"/>
  <c r="BK635" i="20"/>
  <c r="J635" i="20" s="1"/>
  <c r="J76" i="20" s="1"/>
  <c r="R1469" i="20"/>
  <c r="BK484" i="13"/>
  <c r="J484" i="13" s="1"/>
  <c r="J83" i="13" s="1"/>
  <c r="R489" i="13"/>
  <c r="R502" i="13"/>
  <c r="BK515" i="13"/>
  <c r="J515" i="13" s="1"/>
  <c r="J86" i="13" s="1"/>
  <c r="T593" i="13"/>
  <c r="R635" i="13"/>
  <c r="BK714" i="13"/>
  <c r="J714" i="13" s="1"/>
  <c r="J89" i="13" s="1"/>
  <c r="T843" i="13"/>
  <c r="P852" i="13"/>
  <c r="BK884" i="13"/>
  <c r="J884" i="13" s="1"/>
  <c r="J92" i="13" s="1"/>
  <c r="BK942" i="13"/>
  <c r="J942" i="13" s="1"/>
  <c r="J93" i="13" s="1"/>
  <c r="P980" i="13"/>
  <c r="BK91" i="14"/>
  <c r="F38" i="14"/>
  <c r="BD67" i="1" s="1"/>
  <c r="BK273" i="14"/>
  <c r="J273" i="14" s="1"/>
  <c r="J66" i="14" s="1"/>
  <c r="R92" i="15"/>
  <c r="R91" i="15" s="1"/>
  <c r="R90" i="15" s="1"/>
  <c r="F36" i="15"/>
  <c r="BB68" i="1" s="1"/>
  <c r="BK92" i="16"/>
  <c r="F38" i="16"/>
  <c r="BD69" i="1" s="1"/>
  <c r="T92" i="17"/>
  <c r="T91" i="17" s="1"/>
  <c r="T90" i="17" s="1"/>
  <c r="F38" i="17"/>
  <c r="BD70" i="1" s="1"/>
  <c r="T99" i="18"/>
  <c r="F37" i="18"/>
  <c r="BC71" i="1" s="1"/>
  <c r="P229" i="18"/>
  <c r="R244" i="18"/>
  <c r="R254" i="18"/>
  <c r="R332" i="18"/>
  <c r="R460" i="18"/>
  <c r="F88" i="19"/>
  <c r="F60" i="19"/>
  <c r="BK93" i="19"/>
  <c r="F35" i="19"/>
  <c r="BA72" i="1" s="1"/>
  <c r="R145" i="20"/>
  <c r="F37" i="20"/>
  <c r="BC73" i="1" s="1"/>
  <c r="P200" i="20"/>
  <c r="R255" i="20"/>
  <c r="BK1124" i="20"/>
  <c r="J1124" i="20" s="1"/>
  <c r="J85" i="20" s="1"/>
  <c r="R1585" i="20"/>
  <c r="R1584" i="20" s="1"/>
  <c r="BK1704" i="20"/>
  <c r="BK1777" i="20"/>
  <c r="J1777" i="20" s="1"/>
  <c r="J93" i="20" s="1"/>
  <c r="BK92" i="17"/>
  <c r="J35" i="17"/>
  <c r="AW70" i="1" s="1"/>
  <c r="BK99" i="18"/>
  <c r="F34" i="18"/>
  <c r="AZ71" i="1" s="1"/>
  <c r="F38" i="18"/>
  <c r="BD71" i="1" s="1"/>
  <c r="R229" i="18"/>
  <c r="R98" i="18" s="1"/>
  <c r="R97" i="18" s="1"/>
  <c r="T244" i="18"/>
  <c r="T254" i="18"/>
  <c r="T332" i="18"/>
  <c r="T393" i="18"/>
  <c r="T460" i="18"/>
  <c r="BK199" i="19"/>
  <c r="J199" i="19" s="1"/>
  <c r="J67" i="19" s="1"/>
  <c r="R200" i="20"/>
  <c r="BK304" i="20"/>
  <c r="J304" i="20" s="1"/>
  <c r="J69" i="20" s="1"/>
  <c r="R359" i="20"/>
  <c r="BK470" i="20"/>
  <c r="T525" i="20"/>
  <c r="R691" i="20"/>
  <c r="BK890" i="20"/>
  <c r="J890" i="20" s="1"/>
  <c r="J82" i="20" s="1"/>
  <c r="P1124" i="20"/>
  <c r="T1354" i="20"/>
  <c r="P1923" i="20"/>
  <c r="P1239" i="20"/>
  <c r="BK1354" i="20"/>
  <c r="J1354" i="20" s="1"/>
  <c r="J87" i="20" s="1"/>
  <c r="P1704" i="20"/>
  <c r="P1777" i="20"/>
  <c r="BK1850" i="20"/>
  <c r="J1850" i="20" s="1"/>
  <c r="J94" i="20" s="1"/>
  <c r="T1996" i="20"/>
  <c r="P2118" i="20"/>
  <c r="T2258" i="20"/>
  <c r="T2392" i="20"/>
  <c r="P2460" i="20"/>
  <c r="P2459" i="20" s="1"/>
  <c r="R2604" i="20"/>
  <c r="BK2660" i="20"/>
  <c r="J2660" i="20" s="1"/>
  <c r="J109" i="20" s="1"/>
  <c r="E47" i="25"/>
  <c r="E78" i="25"/>
  <c r="F80" i="26"/>
  <c r="F56" i="26"/>
  <c r="R393" i="18"/>
  <c r="P460" i="18"/>
  <c r="P93" i="19"/>
  <c r="P92" i="19" s="1"/>
  <c r="P91" i="19" s="1"/>
  <c r="AU72" i="1" s="1"/>
  <c r="F36" i="19"/>
  <c r="BB72" i="1" s="1"/>
  <c r="R199" i="19"/>
  <c r="T145" i="20"/>
  <c r="F38" i="20"/>
  <c r="BD73" i="1" s="1"/>
  <c r="BK200" i="20"/>
  <c r="J200" i="20" s="1"/>
  <c r="J67" i="20" s="1"/>
  <c r="T255" i="20"/>
  <c r="T304" i="20"/>
  <c r="BK359" i="20"/>
  <c r="J359" i="20" s="1"/>
  <c r="J70" i="20" s="1"/>
  <c r="T414" i="20"/>
  <c r="T470" i="20"/>
  <c r="R525" i="20"/>
  <c r="P580" i="20"/>
  <c r="P635" i="20"/>
  <c r="T772" i="20"/>
  <c r="T771" i="20" s="1"/>
  <c r="P1009" i="20"/>
  <c r="R1124" i="20"/>
  <c r="R1239" i="20"/>
  <c r="P1354" i="20"/>
  <c r="BK1469" i="20"/>
  <c r="J1469" i="20" s="1"/>
  <c r="J88" i="20" s="1"/>
  <c r="BK1585" i="20"/>
  <c r="R1704" i="20"/>
  <c r="R1777" i="20"/>
  <c r="P1850" i="20"/>
  <c r="T1923" i="20"/>
  <c r="P2549" i="20"/>
  <c r="P2548" i="20" s="1"/>
  <c r="BK772" i="20"/>
  <c r="J772" i="20" s="1"/>
  <c r="J81" i="20" s="1"/>
  <c r="T1124" i="20"/>
  <c r="T1239" i="20"/>
  <c r="R1354" i="20"/>
  <c r="P1469" i="20"/>
  <c r="BK1923" i="20"/>
  <c r="J1923" i="20" s="1"/>
  <c r="J95" i="20" s="1"/>
  <c r="P1996" i="20"/>
  <c r="T2057" i="20"/>
  <c r="T2118" i="20"/>
  <c r="T2191" i="20"/>
  <c r="P2258" i="20"/>
  <c r="T2325" i="20"/>
  <c r="P2392" i="20"/>
  <c r="T2460" i="20"/>
  <c r="T2459" i="20" s="1"/>
  <c r="T2888" i="20"/>
  <c r="T2887" i="20" s="1"/>
  <c r="P1585" i="20"/>
  <c r="P1584" i="20" s="1"/>
  <c r="T1704" i="20"/>
  <c r="T1703" i="20" s="1"/>
  <c r="T1777" i="20"/>
  <c r="R1850" i="20"/>
  <c r="R1923" i="20"/>
  <c r="BK1996" i="20"/>
  <c r="J1996" i="20" s="1"/>
  <c r="J96" i="20" s="1"/>
  <c r="BK2057" i="20"/>
  <c r="J2057" i="20" s="1"/>
  <c r="J97" i="20" s="1"/>
  <c r="BK2118" i="20"/>
  <c r="J2118" i="20" s="1"/>
  <c r="J98" i="20" s="1"/>
  <c r="BK2191" i="20"/>
  <c r="J2191" i="20" s="1"/>
  <c r="J99" i="20" s="1"/>
  <c r="R2258" i="20"/>
  <c r="R2325" i="20"/>
  <c r="BK2392" i="20"/>
  <c r="J2392" i="20" s="1"/>
  <c r="J102" i="20" s="1"/>
  <c r="BK2460" i="20"/>
  <c r="R2549" i="20"/>
  <c r="R2548" i="20" s="1"/>
  <c r="T2605" i="20"/>
  <c r="P2660" i="20"/>
  <c r="E76" i="23"/>
  <c r="E47" i="23"/>
  <c r="R261" i="24"/>
  <c r="BK203" i="25"/>
  <c r="J203" i="25" s="1"/>
  <c r="J68" i="25" s="1"/>
  <c r="BK97" i="27"/>
  <c r="J97" i="27" s="1"/>
  <c r="J59" i="27" s="1"/>
  <c r="T2549" i="20"/>
  <c r="T2548" i="20" s="1"/>
  <c r="BK2605" i="20"/>
  <c r="R2660" i="20"/>
  <c r="P2716" i="20"/>
  <c r="P2715" i="20" s="1"/>
  <c r="T2835" i="20"/>
  <c r="T2834" i="20" s="1"/>
  <c r="P2888" i="20"/>
  <c r="P2887" i="20" s="1"/>
  <c r="P2928" i="20"/>
  <c r="P2927" i="20" s="1"/>
  <c r="F32" i="24"/>
  <c r="AZ78" i="1" s="1"/>
  <c r="F36" i="24"/>
  <c r="BD78" i="1" s="1"/>
  <c r="J33" i="25"/>
  <c r="AW79" i="1" s="1"/>
  <c r="R111" i="25"/>
  <c r="F35" i="26"/>
  <c r="BC80" i="1" s="1"/>
  <c r="R2057" i="20"/>
  <c r="R2191" i="20"/>
  <c r="BK2325" i="20"/>
  <c r="J2325" i="20" s="1"/>
  <c r="J101" i="20" s="1"/>
  <c r="BK2549" i="20"/>
  <c r="P2605" i="20"/>
  <c r="P2604" i="20" s="1"/>
  <c r="T2660" i="20"/>
  <c r="R2716" i="20"/>
  <c r="R2715" i="20" s="1"/>
  <c r="BK2835" i="20"/>
  <c r="R2888" i="20"/>
  <c r="R2887" i="20" s="1"/>
  <c r="J34" i="21"/>
  <c r="AV74" i="1" s="1"/>
  <c r="F38" i="21"/>
  <c r="BD74" i="1" s="1"/>
  <c r="J33" i="23"/>
  <c r="AW77" i="1" s="1"/>
  <c r="P91" i="25"/>
  <c r="P90" i="25" s="1"/>
  <c r="AU79" i="1" s="1"/>
  <c r="J32" i="26"/>
  <c r="AV80" i="1" s="1"/>
  <c r="T84" i="26"/>
  <c r="T83" i="26" s="1"/>
  <c r="P111" i="27"/>
  <c r="T2928" i="20"/>
  <c r="T2927" i="20" s="1"/>
  <c r="R92" i="21"/>
  <c r="R91" i="21" s="1"/>
  <c r="R90" i="21" s="1"/>
  <c r="P92" i="22"/>
  <c r="P91" i="22" s="1"/>
  <c r="P90" i="22" s="1"/>
  <c r="AU75" i="1" s="1"/>
  <c r="T90" i="23"/>
  <c r="F35" i="23"/>
  <c r="BC77" i="1" s="1"/>
  <c r="T114" i="23"/>
  <c r="R124" i="23"/>
  <c r="R162" i="23"/>
  <c r="R98" i="24"/>
  <c r="R97" i="24" s="1"/>
  <c r="R96" i="24" s="1"/>
  <c r="F34" i="24"/>
  <c r="BB78" i="1" s="1"/>
  <c r="R235" i="24"/>
  <c r="BK247" i="24"/>
  <c r="J247" i="24" s="1"/>
  <c r="J66" i="24" s="1"/>
  <c r="BK261" i="24"/>
  <c r="J261" i="24" s="1"/>
  <c r="J67" i="24" s="1"/>
  <c r="R357" i="24"/>
  <c r="R390" i="24"/>
  <c r="T92" i="25"/>
  <c r="F35" i="25"/>
  <c r="BC79" i="1" s="1"/>
  <c r="BK111" i="25"/>
  <c r="J111" i="25" s="1"/>
  <c r="J64" i="25" s="1"/>
  <c r="R151" i="25"/>
  <c r="P196" i="25"/>
  <c r="R203" i="25"/>
  <c r="P84" i="26"/>
  <c r="P83" i="26" s="1"/>
  <c r="AU80" i="1" s="1"/>
  <c r="F33" i="26"/>
  <c r="BA80" i="1" s="1"/>
  <c r="R82" i="27"/>
  <c r="F32" i="27"/>
  <c r="BB81" i="1" s="1"/>
  <c r="R97" i="27"/>
  <c r="T111" i="27"/>
  <c r="BK2716" i="20"/>
  <c r="R2835" i="20"/>
  <c r="R2834" i="20" s="1"/>
  <c r="BK2888" i="20"/>
  <c r="BK2928" i="20"/>
  <c r="T92" i="21"/>
  <c r="T91" i="21" s="1"/>
  <c r="T90" i="21" s="1"/>
  <c r="F37" i="21"/>
  <c r="BC74" i="1" s="1"/>
  <c r="R92" i="22"/>
  <c r="R91" i="22" s="1"/>
  <c r="R90" i="22" s="1"/>
  <c r="F36" i="22"/>
  <c r="BB75" i="1" s="1"/>
  <c r="BK90" i="23"/>
  <c r="F36" i="23"/>
  <c r="BD77" i="1" s="1"/>
  <c r="BD76" i="1" s="1"/>
  <c r="BK114" i="23"/>
  <c r="J114" i="23" s="1"/>
  <c r="J63" i="23" s="1"/>
  <c r="T124" i="23"/>
  <c r="T162" i="23"/>
  <c r="T98" i="24"/>
  <c r="T97" i="24" s="1"/>
  <c r="T96" i="24" s="1"/>
  <c r="F35" i="24"/>
  <c r="BC78" i="1" s="1"/>
  <c r="P227" i="24"/>
  <c r="T235" i="24"/>
  <c r="P247" i="24"/>
  <c r="P261" i="24"/>
  <c r="T357" i="24"/>
  <c r="T390" i="24"/>
  <c r="BK92" i="25"/>
  <c r="J92" i="25" s="1"/>
  <c r="J62" i="25" s="1"/>
  <c r="F36" i="25"/>
  <c r="BD79" i="1" s="1"/>
  <c r="P111" i="25"/>
  <c r="T151" i="25"/>
  <c r="R196" i="25"/>
  <c r="R91" i="25" s="1"/>
  <c r="R90" i="25" s="1"/>
  <c r="T203" i="25"/>
  <c r="R84" i="26"/>
  <c r="R83" i="26" s="1"/>
  <c r="F34" i="26"/>
  <c r="BB80" i="1" s="1"/>
  <c r="F33" i="27"/>
  <c r="BC81" i="1" s="1"/>
  <c r="T97" i="27"/>
  <c r="BK111" i="27"/>
  <c r="J111" i="27" s="1"/>
  <c r="J60" i="27" s="1"/>
  <c r="P92" i="21"/>
  <c r="P91" i="21" s="1"/>
  <c r="P90" i="21" s="1"/>
  <c r="AU74" i="1" s="1"/>
  <c r="F35" i="21"/>
  <c r="BA74" i="1" s="1"/>
  <c r="BK92" i="22"/>
  <c r="F38" i="22"/>
  <c r="BD75" i="1" s="1"/>
  <c r="R90" i="23"/>
  <c r="F34" i="23"/>
  <c r="BB77" i="1" s="1"/>
  <c r="BB76" i="1" s="1"/>
  <c r="AX76" i="1" s="1"/>
  <c r="R114" i="23"/>
  <c r="P124" i="23"/>
  <c r="P89" i="23" s="1"/>
  <c r="P88" i="23" s="1"/>
  <c r="AU77" i="1" s="1"/>
  <c r="P98" i="24"/>
  <c r="F33" i="24"/>
  <c r="BA78" i="1" s="1"/>
  <c r="T227" i="24"/>
  <c r="T247" i="24"/>
  <c r="P357" i="24"/>
  <c r="P390" i="24"/>
  <c r="F34" i="25"/>
  <c r="BB79" i="1" s="1"/>
  <c r="P151" i="25"/>
  <c r="P82" i="27"/>
  <c r="P81" i="27" s="1"/>
  <c r="P80" i="27" s="1"/>
  <c r="AU81" i="1" s="1"/>
  <c r="F31" i="27"/>
  <c r="BA81" i="1" s="1"/>
  <c r="P97" i="27"/>
  <c r="R111" i="27"/>
  <c r="J1084" i="2"/>
  <c r="J68" i="2" s="1"/>
  <c r="J2399" i="2"/>
  <c r="J84" i="2" s="1"/>
  <c r="J97" i="5"/>
  <c r="J66" i="5" s="1"/>
  <c r="BK96" i="5"/>
  <c r="BK729" i="8"/>
  <c r="J729" i="8" s="1"/>
  <c r="J74" i="8" s="1"/>
  <c r="J730" i="8"/>
  <c r="J75" i="8" s="1"/>
  <c r="BK3824" i="2"/>
  <c r="J3824" i="2" s="1"/>
  <c r="J94" i="2" s="1"/>
  <c r="BK5056" i="2"/>
  <c r="J5056" i="2" s="1"/>
  <c r="J98" i="2" s="1"/>
  <c r="T5072" i="2"/>
  <c r="BK5150" i="2"/>
  <c r="J5150" i="2" s="1"/>
  <c r="J100" i="2" s="1"/>
  <c r="T5198" i="2"/>
  <c r="BK5232" i="2"/>
  <c r="J5232" i="2" s="1"/>
  <c r="J102" i="2" s="1"/>
  <c r="P94" i="4"/>
  <c r="P93" i="4" s="1"/>
  <c r="AU56" i="1" s="1"/>
  <c r="F34" i="5"/>
  <c r="AZ57" i="1" s="1"/>
  <c r="F33" i="2"/>
  <c r="BA53" i="1" s="1"/>
  <c r="J33" i="2"/>
  <c r="AW53" i="1" s="1"/>
  <c r="J95" i="4"/>
  <c r="J66" i="4" s="1"/>
  <c r="J119" i="2"/>
  <c r="T3468" i="2"/>
  <c r="R5198" i="2"/>
  <c r="F32" i="2"/>
  <c r="AZ53" i="1" s="1"/>
  <c r="J32" i="2"/>
  <c r="AV53" i="1" s="1"/>
  <c r="AT53" i="1" s="1"/>
  <c r="J101" i="3"/>
  <c r="J66" i="3" s="1"/>
  <c r="F34" i="4"/>
  <c r="AZ56" i="1" s="1"/>
  <c r="J34" i="4"/>
  <c r="AV56" i="1" s="1"/>
  <c r="J94" i="7"/>
  <c r="J66" i="7" s="1"/>
  <c r="BK93" i="7"/>
  <c r="BK127" i="2"/>
  <c r="F36" i="2"/>
  <c r="BD53" i="1" s="1"/>
  <c r="T253" i="2"/>
  <c r="BK370" i="2"/>
  <c r="J370" i="2" s="1"/>
  <c r="J64" i="2" s="1"/>
  <c r="P910" i="2"/>
  <c r="R1046" i="2"/>
  <c r="R1084" i="2"/>
  <c r="R1083" i="2" s="1"/>
  <c r="T1206" i="2"/>
  <c r="BK1527" i="2"/>
  <c r="J1527" i="2" s="1"/>
  <c r="J70" i="2" s="1"/>
  <c r="T1638" i="2"/>
  <c r="BK1791" i="2"/>
  <c r="J1791" i="2" s="1"/>
  <c r="J72" i="2" s="1"/>
  <c r="BK1808" i="2"/>
  <c r="P1846" i="2"/>
  <c r="BK1858" i="2"/>
  <c r="J1858" i="2" s="1"/>
  <c r="J76" i="2" s="1"/>
  <c r="P1915" i="2"/>
  <c r="P1807" i="2" s="1"/>
  <c r="R1946" i="2"/>
  <c r="T2214" i="2"/>
  <c r="BK2343" i="2"/>
  <c r="J2343" i="2" s="1"/>
  <c r="J80" i="2" s="1"/>
  <c r="P2376" i="2"/>
  <c r="R2399" i="2"/>
  <c r="T2543" i="2"/>
  <c r="R2629" i="2"/>
  <c r="P983" i="3"/>
  <c r="F34" i="6"/>
  <c r="AZ58" i="1" s="1"/>
  <c r="BK983" i="3"/>
  <c r="J983" i="3" s="1"/>
  <c r="J73" i="3" s="1"/>
  <c r="J984" i="3"/>
  <c r="J74" i="3" s="1"/>
  <c r="J177" i="5"/>
  <c r="J71" i="5" s="1"/>
  <c r="F34" i="7"/>
  <c r="AZ59" i="1" s="1"/>
  <c r="J34" i="7"/>
  <c r="AV59" i="1" s="1"/>
  <c r="J101" i="8"/>
  <c r="J66" i="8" s="1"/>
  <c r="F34" i="9"/>
  <c r="AZ62" i="1" s="1"/>
  <c r="J34" i="9"/>
  <c r="AV62" i="1" s="1"/>
  <c r="T127" i="2"/>
  <c r="F35" i="2"/>
  <c r="BC53" i="1" s="1"/>
  <c r="R253" i="2"/>
  <c r="T370" i="2"/>
  <c r="BK910" i="2"/>
  <c r="J910" i="2" s="1"/>
  <c r="J65" i="2" s="1"/>
  <c r="P1046" i="2"/>
  <c r="P1084" i="2"/>
  <c r="P1083" i="2" s="1"/>
  <c r="BK1846" i="2"/>
  <c r="J1846" i="2" s="1"/>
  <c r="J75" i="2" s="1"/>
  <c r="T1858" i="2"/>
  <c r="T1807" i="2" s="1"/>
  <c r="BK1915" i="2"/>
  <c r="J1915" i="2" s="1"/>
  <c r="J77" i="2" s="1"/>
  <c r="P1946" i="2"/>
  <c r="R2214" i="2"/>
  <c r="T2343" i="2"/>
  <c r="BK2376" i="2"/>
  <c r="J2376" i="2" s="1"/>
  <c r="J81" i="2" s="1"/>
  <c r="P2399" i="2"/>
  <c r="R2543" i="2"/>
  <c r="P2629" i="2"/>
  <c r="T2779" i="2"/>
  <c r="R2788" i="2"/>
  <c r="P2962" i="2"/>
  <c r="BK1127" i="9"/>
  <c r="J1127" i="9" s="1"/>
  <c r="J90" i="9" s="1"/>
  <c r="J1128" i="9"/>
  <c r="J91" i="9" s="1"/>
  <c r="BK1613" i="9"/>
  <c r="J1613" i="9" s="1"/>
  <c r="J107" i="9" s="1"/>
  <c r="J1614" i="9"/>
  <c r="J108" i="9" s="1"/>
  <c r="J1693" i="9"/>
  <c r="J114" i="9" s="1"/>
  <c r="BK1692" i="9"/>
  <c r="J1692" i="9" s="1"/>
  <c r="J113" i="9" s="1"/>
  <c r="BK1708" i="9"/>
  <c r="J1708" i="9" s="1"/>
  <c r="J115" i="9" s="1"/>
  <c r="J1709" i="9"/>
  <c r="J116" i="9" s="1"/>
  <c r="BK1756" i="9"/>
  <c r="J1756" i="9" s="1"/>
  <c r="J119" i="9" s="1"/>
  <c r="J1757" i="9"/>
  <c r="J120" i="9" s="1"/>
  <c r="J294" i="10"/>
  <c r="J73" i="10" s="1"/>
  <c r="BK293" i="10"/>
  <c r="J293" i="10" s="1"/>
  <c r="J72" i="10" s="1"/>
  <c r="J842" i="11"/>
  <c r="J78" i="11" s="1"/>
  <c r="BK841" i="11"/>
  <c r="J841" i="11" s="1"/>
  <c r="J77" i="11" s="1"/>
  <c r="J34" i="13"/>
  <c r="AV66" i="1" s="1"/>
  <c r="F34" i="13"/>
  <c r="AZ66" i="1" s="1"/>
  <c r="F96" i="3"/>
  <c r="F34" i="3"/>
  <c r="AZ55" i="1" s="1"/>
  <c r="AZ54" i="1" s="1"/>
  <c r="AV54" i="1" s="1"/>
  <c r="F92" i="5"/>
  <c r="F35" i="5"/>
  <c r="BA57" i="1" s="1"/>
  <c r="E49" i="6"/>
  <c r="F35" i="6"/>
  <c r="BA58" i="1" s="1"/>
  <c r="J57" i="7"/>
  <c r="E78" i="7"/>
  <c r="F60" i="8"/>
  <c r="J93" i="8"/>
  <c r="J34" i="8"/>
  <c r="AV61" i="1" s="1"/>
  <c r="J57" i="9"/>
  <c r="E141" i="9"/>
  <c r="BK373" i="10"/>
  <c r="J373" i="10" s="1"/>
  <c r="J78" i="10" s="1"/>
  <c r="J374" i="10"/>
  <c r="J79" i="10" s="1"/>
  <c r="J35" i="3"/>
  <c r="AW55" i="1" s="1"/>
  <c r="AT55" i="1" s="1"/>
  <c r="E49" i="5"/>
  <c r="J34" i="5"/>
  <c r="AV57" i="1" s="1"/>
  <c r="AT57" i="1" s="1"/>
  <c r="J57" i="6"/>
  <c r="J34" i="6"/>
  <c r="AV58" i="1" s="1"/>
  <c r="AT58" i="1" s="1"/>
  <c r="F60" i="7"/>
  <c r="P917" i="9"/>
  <c r="R1016" i="9"/>
  <c r="T1047" i="9"/>
  <c r="R1093" i="9"/>
  <c r="T1128" i="9"/>
  <c r="T1127" i="9" s="1"/>
  <c r="R425" i="10"/>
  <c r="F35" i="9"/>
  <c r="BA62" i="1" s="1"/>
  <c r="J35" i="9"/>
  <c r="AW62" i="1" s="1"/>
  <c r="J1580" i="9"/>
  <c r="J106" i="9" s="1"/>
  <c r="BK1579" i="9"/>
  <c r="J1579" i="9" s="1"/>
  <c r="J105" i="9" s="1"/>
  <c r="J1642" i="9"/>
  <c r="J110" i="9" s="1"/>
  <c r="BK1641" i="9"/>
  <c r="J1641" i="9" s="1"/>
  <c r="J109" i="9" s="1"/>
  <c r="BK1667" i="9"/>
  <c r="J1667" i="9" s="1"/>
  <c r="J111" i="9" s="1"/>
  <c r="J1668" i="9"/>
  <c r="J112" i="9" s="1"/>
  <c r="J1733" i="9"/>
  <c r="J118" i="9" s="1"/>
  <c r="BK1732" i="9"/>
  <c r="J1732" i="9" s="1"/>
  <c r="J117" i="9" s="1"/>
  <c r="J1781" i="9"/>
  <c r="J122" i="9" s="1"/>
  <c r="BK1780" i="9"/>
  <c r="J1780" i="9" s="1"/>
  <c r="J121" i="9" s="1"/>
  <c r="BK1804" i="9"/>
  <c r="J1804" i="9" s="1"/>
  <c r="J123" i="9" s="1"/>
  <c r="J1805" i="9"/>
  <c r="J124" i="9" s="1"/>
  <c r="J57" i="3"/>
  <c r="E49" i="4"/>
  <c r="J35" i="4"/>
  <c r="AW56" i="1" s="1"/>
  <c r="J57" i="5"/>
  <c r="F60" i="6"/>
  <c r="J35" i="7"/>
  <c r="AW59" i="1" s="1"/>
  <c r="J35" i="8"/>
  <c r="AW61" i="1" s="1"/>
  <c r="P425" i="10"/>
  <c r="J156" i="9"/>
  <c r="J65" i="9" s="1"/>
  <c r="J1194" i="9"/>
  <c r="J94" i="9" s="1"/>
  <c r="BK1193" i="9"/>
  <c r="J1193" i="9" s="1"/>
  <c r="J93" i="9" s="1"/>
  <c r="BK114" i="10"/>
  <c r="J115" i="10"/>
  <c r="J66" i="10" s="1"/>
  <c r="J426" i="10"/>
  <c r="J85" i="10" s="1"/>
  <c r="BK425" i="10"/>
  <c r="J425" i="10" s="1"/>
  <c r="J84" i="10" s="1"/>
  <c r="J153" i="11"/>
  <c r="J69" i="11" s="1"/>
  <c r="BK91" i="12"/>
  <c r="J91" i="12" s="1"/>
  <c r="J92" i="12"/>
  <c r="J65" i="12" s="1"/>
  <c r="P181" i="9"/>
  <c r="P232" i="9"/>
  <c r="R373" i="10"/>
  <c r="F34" i="12"/>
  <c r="AZ65" i="1" s="1"/>
  <c r="J262" i="13"/>
  <c r="J75" i="13" s="1"/>
  <c r="BK90" i="14"/>
  <c r="J90" i="14" s="1"/>
  <c r="J91" i="14"/>
  <c r="J65" i="14" s="1"/>
  <c r="BK91" i="16"/>
  <c r="J92" i="16"/>
  <c r="J66" i="16" s="1"/>
  <c r="F34" i="17"/>
  <c r="AZ70" i="1" s="1"/>
  <c r="J34" i="17"/>
  <c r="AV70" i="1" s="1"/>
  <c r="AT70" i="1" s="1"/>
  <c r="F34" i="19"/>
  <c r="AZ72" i="1" s="1"/>
  <c r="J34" i="19"/>
  <c r="AV72" i="1" s="1"/>
  <c r="J57" i="10"/>
  <c r="E99" i="10"/>
  <c r="F34" i="10"/>
  <c r="AZ63" i="1" s="1"/>
  <c r="F35" i="11"/>
  <c r="BA64" i="1" s="1"/>
  <c r="F88" i="12"/>
  <c r="F35" i="12"/>
  <c r="BA65" i="1" s="1"/>
  <c r="BK365" i="13"/>
  <c r="J365" i="13" s="1"/>
  <c r="J77" i="13" s="1"/>
  <c r="BK388" i="13"/>
  <c r="F60" i="10"/>
  <c r="J35" i="10"/>
  <c r="AW63" i="1" s="1"/>
  <c r="AT63" i="1" s="1"/>
  <c r="J57" i="11"/>
  <c r="J34" i="11"/>
  <c r="AV64" i="1" s="1"/>
  <c r="AT64" i="1" s="1"/>
  <c r="E49" i="12"/>
  <c r="J34" i="12"/>
  <c r="AV65" i="1" s="1"/>
  <c r="J57" i="13"/>
  <c r="P422" i="13"/>
  <c r="P387" i="13" s="1"/>
  <c r="F35" i="13"/>
  <c r="BA66" i="1" s="1"/>
  <c r="J35" i="13"/>
  <c r="AW66" i="1" s="1"/>
  <c r="BK91" i="15"/>
  <c r="J92" i="15"/>
  <c r="J66" i="15" s="1"/>
  <c r="F34" i="20"/>
  <c r="AZ73" i="1" s="1"/>
  <c r="J34" i="20"/>
  <c r="AV73" i="1" s="1"/>
  <c r="F60" i="11"/>
  <c r="F60" i="13"/>
  <c r="P119" i="13"/>
  <c r="P218" i="13"/>
  <c r="BK236" i="13"/>
  <c r="J236" i="13" s="1"/>
  <c r="J71" i="13" s="1"/>
  <c r="T242" i="13"/>
  <c r="BK119" i="13"/>
  <c r="J120" i="13"/>
  <c r="J66" i="13" s="1"/>
  <c r="J92" i="17"/>
  <c r="J66" i="17" s="1"/>
  <c r="BK91" i="17"/>
  <c r="J99" i="18"/>
  <c r="J66" i="18" s="1"/>
  <c r="J93" i="19"/>
  <c r="J66" i="19" s="1"/>
  <c r="BK92" i="19"/>
  <c r="J1009" i="20"/>
  <c r="J84" i="20" s="1"/>
  <c r="BK1703" i="20"/>
  <c r="J1703" i="20" s="1"/>
  <c r="J91" i="20" s="1"/>
  <c r="J1704" i="20"/>
  <c r="J92" i="20" s="1"/>
  <c r="BK2604" i="20"/>
  <c r="J2604" i="20" s="1"/>
  <c r="J107" i="20" s="1"/>
  <c r="J2605" i="20"/>
  <c r="J108" i="20" s="1"/>
  <c r="BK2834" i="20"/>
  <c r="J2834" i="20" s="1"/>
  <c r="J112" i="20" s="1"/>
  <c r="J2835" i="20"/>
  <c r="J113" i="20" s="1"/>
  <c r="BK2922" i="20"/>
  <c r="J2922" i="20" s="1"/>
  <c r="J116" i="20" s="1"/>
  <c r="J2923" i="20"/>
  <c r="J117" i="20" s="1"/>
  <c r="BK91" i="22"/>
  <c r="J92" i="22"/>
  <c r="J66" i="22" s="1"/>
  <c r="BK411" i="24"/>
  <c r="J411" i="24" s="1"/>
  <c r="J71" i="24" s="1"/>
  <c r="J412" i="24"/>
  <c r="J72" i="24" s="1"/>
  <c r="J84" i="26"/>
  <c r="J61" i="26" s="1"/>
  <c r="BK83" i="26"/>
  <c r="J83" i="26" s="1"/>
  <c r="E76" i="14"/>
  <c r="J35" i="14"/>
  <c r="AW67" i="1" s="1"/>
  <c r="F60" i="15"/>
  <c r="J84" i="15"/>
  <c r="F34" i="15"/>
  <c r="AZ68" i="1" s="1"/>
  <c r="J57" i="16"/>
  <c r="J35" i="16"/>
  <c r="AW69" i="1" s="1"/>
  <c r="F35" i="17"/>
  <c r="BA70" i="1" s="1"/>
  <c r="F94" i="18"/>
  <c r="F35" i="18"/>
  <c r="BA71" i="1" s="1"/>
  <c r="J85" i="19"/>
  <c r="J57" i="20"/>
  <c r="J35" i="20"/>
  <c r="AW73" i="1" s="1"/>
  <c r="F35" i="20"/>
  <c r="BA73" i="1" s="1"/>
  <c r="BK2459" i="20"/>
  <c r="J2459" i="20" s="1"/>
  <c r="J103" i="20" s="1"/>
  <c r="J2460" i="20"/>
  <c r="J104" i="20" s="1"/>
  <c r="BK91" i="21"/>
  <c r="J92" i="21"/>
  <c r="J66" i="21" s="1"/>
  <c r="J98" i="24"/>
  <c r="J62" i="24" s="1"/>
  <c r="BK81" i="27"/>
  <c r="J82" i="27"/>
  <c r="J58" i="27" s="1"/>
  <c r="J35" i="15"/>
  <c r="AW68" i="1" s="1"/>
  <c r="AT68" i="1" s="1"/>
  <c r="F60" i="16"/>
  <c r="J34" i="18"/>
  <c r="AV71" i="1" s="1"/>
  <c r="F60" i="20"/>
  <c r="P359" i="20"/>
  <c r="P144" i="20" s="1"/>
  <c r="BK414" i="20"/>
  <c r="J414" i="20" s="1"/>
  <c r="J71" i="20" s="1"/>
  <c r="R470" i="20"/>
  <c r="P525" i="20"/>
  <c r="BK580" i="20"/>
  <c r="J580" i="20" s="1"/>
  <c r="J75" i="20" s="1"/>
  <c r="T635" i="20"/>
  <c r="P691" i="20"/>
  <c r="R731" i="20"/>
  <c r="R690" i="20" s="1"/>
  <c r="R772" i="20"/>
  <c r="R771" i="20" s="1"/>
  <c r="T890" i="20"/>
  <c r="T1009" i="20"/>
  <c r="T1008" i="20" s="1"/>
  <c r="J30" i="27"/>
  <c r="AV81" i="1" s="1"/>
  <c r="J145" i="20"/>
  <c r="J66" i="20" s="1"/>
  <c r="BK144" i="20"/>
  <c r="J1585" i="20"/>
  <c r="J90" i="20" s="1"/>
  <c r="BK1584" i="20"/>
  <c r="J1584" i="20" s="1"/>
  <c r="J89" i="20" s="1"/>
  <c r="J2716" i="20"/>
  <c r="J111" i="20" s="1"/>
  <c r="BK2715" i="20"/>
  <c r="J2715" i="20" s="1"/>
  <c r="J110" i="20" s="1"/>
  <c r="J2888" i="20"/>
  <c r="J115" i="20" s="1"/>
  <c r="BK2887" i="20"/>
  <c r="J2887" i="20" s="1"/>
  <c r="J114" i="20" s="1"/>
  <c r="J2928" i="20"/>
  <c r="J119" i="20" s="1"/>
  <c r="BK2927" i="20"/>
  <c r="J2927" i="20" s="1"/>
  <c r="J118" i="20" s="1"/>
  <c r="J90" i="23"/>
  <c r="J62" i="23" s="1"/>
  <c r="BK89" i="23"/>
  <c r="J34" i="14"/>
  <c r="AV67" i="1" s="1"/>
  <c r="AT67" i="1" s="1"/>
  <c r="J34" i="16"/>
  <c r="AV69" i="1" s="1"/>
  <c r="AT69" i="1" s="1"/>
  <c r="E49" i="17"/>
  <c r="J57" i="18"/>
  <c r="J35" i="19"/>
  <c r="AW72" i="1" s="1"/>
  <c r="P469" i="20"/>
  <c r="BK525" i="20"/>
  <c r="J525" i="20" s="1"/>
  <c r="J74" i="20" s="1"/>
  <c r="T580" i="20"/>
  <c r="R635" i="20"/>
  <c r="BK691" i="20"/>
  <c r="P731" i="20"/>
  <c r="P772" i="20"/>
  <c r="R890" i="20"/>
  <c r="R1009" i="20"/>
  <c r="R1008" i="20" s="1"/>
  <c r="F32" i="23"/>
  <c r="AZ77" i="1" s="1"/>
  <c r="F32" i="25"/>
  <c r="AZ79" i="1" s="1"/>
  <c r="T81" i="27"/>
  <c r="T80" i="27" s="1"/>
  <c r="J470" i="20"/>
  <c r="J73" i="20" s="1"/>
  <c r="BK771" i="20"/>
  <c r="J771" i="20" s="1"/>
  <c r="J80" i="20" s="1"/>
  <c r="J2549" i="20"/>
  <c r="J106" i="20" s="1"/>
  <c r="BK2548" i="20"/>
  <c r="J2548" i="20" s="1"/>
  <c r="J105" i="20" s="1"/>
  <c r="J417" i="24"/>
  <c r="J74" i="24" s="1"/>
  <c r="BK416" i="24"/>
  <c r="J416" i="24" s="1"/>
  <c r="J73" i="24" s="1"/>
  <c r="E49" i="21"/>
  <c r="F34" i="21"/>
  <c r="AZ74" i="1" s="1"/>
  <c r="J57" i="22"/>
  <c r="E76" i="22"/>
  <c r="J35" i="22"/>
  <c r="AW75" i="1" s="1"/>
  <c r="F56" i="23"/>
  <c r="J82" i="23"/>
  <c r="F33" i="23"/>
  <c r="BA77" i="1" s="1"/>
  <c r="F93" i="24"/>
  <c r="J32" i="24"/>
  <c r="AV78" i="1" s="1"/>
  <c r="AT78" i="1" s="1"/>
  <c r="F33" i="25"/>
  <c r="BA79" i="1" s="1"/>
  <c r="E71" i="26"/>
  <c r="F32" i="26"/>
  <c r="AZ80" i="1" s="1"/>
  <c r="E45" i="27"/>
  <c r="F30" i="27"/>
  <c r="AZ81" i="1" s="1"/>
  <c r="J57" i="21"/>
  <c r="J35" i="21"/>
  <c r="AW74" i="1" s="1"/>
  <c r="AT74" i="1" s="1"/>
  <c r="F60" i="22"/>
  <c r="J32" i="23"/>
  <c r="AV77" i="1" s="1"/>
  <c r="AT77" i="1" s="1"/>
  <c r="J53" i="25"/>
  <c r="J32" i="25"/>
  <c r="AV79" i="1" s="1"/>
  <c r="AT79" i="1" s="1"/>
  <c r="J33" i="26"/>
  <c r="AW80" i="1" s="1"/>
  <c r="AT80" i="1" s="1"/>
  <c r="J49" i="27"/>
  <c r="J31" i="27"/>
  <c r="AW81" i="1" s="1"/>
  <c r="F60" i="21"/>
  <c r="J34" i="22"/>
  <c r="AV75" i="1" s="1"/>
  <c r="J53" i="24"/>
  <c r="J33" i="24"/>
  <c r="AW78" i="1" s="1"/>
  <c r="F56" i="25"/>
  <c r="F52" i="27"/>
  <c r="T113" i="10" l="1"/>
  <c r="P113" i="10"/>
  <c r="AU63" i="1" s="1"/>
  <c r="BC76" i="1"/>
  <c r="AY76" i="1" s="1"/>
  <c r="T100" i="8"/>
  <c r="T99" i="8" s="1"/>
  <c r="P2398" i="2"/>
  <c r="AT59" i="1"/>
  <c r="BK93" i="6"/>
  <c r="BK94" i="4"/>
  <c r="P97" i="24"/>
  <c r="P96" i="24" s="1"/>
  <c r="AU78" i="1" s="1"/>
  <c r="AU76" i="1" s="1"/>
  <c r="R89" i="23"/>
  <c r="R88" i="23" s="1"/>
  <c r="R81" i="27"/>
  <c r="R80" i="27" s="1"/>
  <c r="T91" i="25"/>
  <c r="T90" i="25" s="1"/>
  <c r="T89" i="23"/>
  <c r="T88" i="23" s="1"/>
  <c r="R1703" i="20"/>
  <c r="P98" i="18"/>
  <c r="P97" i="18" s="1"/>
  <c r="AU71" i="1" s="1"/>
  <c r="T152" i="11"/>
  <c r="T102" i="11" s="1"/>
  <c r="R114" i="10"/>
  <c r="R113" i="10" s="1"/>
  <c r="R92" i="19"/>
  <c r="R91" i="19" s="1"/>
  <c r="P152" i="11"/>
  <c r="P102" i="11" s="1"/>
  <c r="AU64" i="1" s="1"/>
  <c r="BB60" i="1"/>
  <c r="AX60" i="1" s="1"/>
  <c r="BD54" i="1"/>
  <c r="BD52" i="1" s="1"/>
  <c r="BD51" i="1" s="1"/>
  <c r="W30" i="1" s="1"/>
  <c r="T100" i="3"/>
  <c r="T99" i="3" s="1"/>
  <c r="R100" i="3"/>
  <c r="R99" i="3" s="1"/>
  <c r="P99" i="3"/>
  <c r="AU55" i="1" s="1"/>
  <c r="AU54" i="1" s="1"/>
  <c r="P90" i="14"/>
  <c r="AU67" i="1" s="1"/>
  <c r="BD60" i="1"/>
  <c r="T114" i="10"/>
  <c r="AT71" i="1"/>
  <c r="P771" i="20"/>
  <c r="T469" i="20"/>
  <c r="BK91" i="25"/>
  <c r="BK97" i="24"/>
  <c r="BK1008" i="20"/>
  <c r="J1008" i="20" s="1"/>
  <c r="J83" i="20" s="1"/>
  <c r="BK98" i="18"/>
  <c r="AT73" i="1"/>
  <c r="AT65" i="1"/>
  <c r="BK261" i="13"/>
  <c r="J261" i="13" s="1"/>
  <c r="J74" i="13" s="1"/>
  <c r="T155" i="9"/>
  <c r="BK103" i="11"/>
  <c r="P126" i="2"/>
  <c r="P125" i="2" s="1"/>
  <c r="AU53" i="1" s="1"/>
  <c r="BK100" i="3"/>
  <c r="BK99" i="3" s="1"/>
  <c r="J99" i="3" s="1"/>
  <c r="T98" i="18"/>
  <c r="T97" i="18" s="1"/>
  <c r="R91" i="12"/>
  <c r="R152" i="11"/>
  <c r="R100" i="8"/>
  <c r="R99" i="8" s="1"/>
  <c r="P100" i="8"/>
  <c r="P99" i="8" s="1"/>
  <c r="AU61" i="1" s="1"/>
  <c r="BC60" i="1"/>
  <c r="AY60" i="1" s="1"/>
  <c r="P155" i="9"/>
  <c r="AU62" i="1" s="1"/>
  <c r="BK152" i="11"/>
  <c r="J152" i="11" s="1"/>
  <c r="J68" i="11" s="1"/>
  <c r="R155" i="9"/>
  <c r="BC52" i="1"/>
  <c r="BK100" i="8"/>
  <c r="J100" i="8" s="1"/>
  <c r="J65" i="8" s="1"/>
  <c r="R1807" i="2"/>
  <c r="T1083" i="2"/>
  <c r="T2604" i="20"/>
  <c r="P1008" i="20"/>
  <c r="T144" i="20"/>
  <c r="P1703" i="20"/>
  <c r="R144" i="20"/>
  <c r="R119" i="13"/>
  <c r="R118" i="13" s="1"/>
  <c r="R102" i="11"/>
  <c r="T373" i="10"/>
  <c r="T261" i="13"/>
  <c r="T118" i="13" s="1"/>
  <c r="BB52" i="1"/>
  <c r="R126" i="2"/>
  <c r="J144" i="20"/>
  <c r="J65" i="20" s="1"/>
  <c r="BK90" i="16"/>
  <c r="J90" i="16" s="1"/>
  <c r="J91" i="16"/>
  <c r="J65" i="16" s="1"/>
  <c r="BK155" i="9"/>
  <c r="J155" i="9" s="1"/>
  <c r="T126" i="2"/>
  <c r="T125" i="2" s="1"/>
  <c r="BK90" i="25"/>
  <c r="J90" i="25" s="1"/>
  <c r="J91" i="25"/>
  <c r="J61" i="25" s="1"/>
  <c r="J91" i="15"/>
  <c r="J65" i="15" s="1"/>
  <c r="BK90" i="15"/>
  <c r="J90" i="15" s="1"/>
  <c r="J31" i="12"/>
  <c r="J64" i="12"/>
  <c r="BC51" i="1"/>
  <c r="AY52" i="1"/>
  <c r="BK99" i="8"/>
  <c r="J99" i="8" s="1"/>
  <c r="BK1807" i="2"/>
  <c r="J1807" i="2" s="1"/>
  <c r="J73" i="2" s="1"/>
  <c r="J1808" i="2"/>
  <c r="J74" i="2" s="1"/>
  <c r="J93" i="7"/>
  <c r="J65" i="7" s="1"/>
  <c r="BK92" i="7"/>
  <c r="J92" i="7" s="1"/>
  <c r="AZ76" i="1"/>
  <c r="AV76" i="1" s="1"/>
  <c r="AT75" i="1"/>
  <c r="AT72" i="1"/>
  <c r="AT61" i="1"/>
  <c r="AT66" i="1"/>
  <c r="R2398" i="2"/>
  <c r="AT56" i="1"/>
  <c r="BK2398" i="2"/>
  <c r="J2398" i="2" s="1"/>
  <c r="J83" i="2" s="1"/>
  <c r="J81" i="27"/>
  <c r="J57" i="27" s="1"/>
  <c r="BK80" i="27"/>
  <c r="J80" i="27" s="1"/>
  <c r="J91" i="21"/>
  <c r="J65" i="21" s="1"/>
  <c r="BK90" i="21"/>
  <c r="J90" i="21" s="1"/>
  <c r="BK97" i="18"/>
  <c r="J97" i="18" s="1"/>
  <c r="J98" i="18"/>
  <c r="J65" i="18" s="1"/>
  <c r="J691" i="20"/>
  <c r="J78" i="20" s="1"/>
  <c r="BK690" i="20"/>
  <c r="J690" i="20" s="1"/>
  <c r="J77" i="20" s="1"/>
  <c r="BK88" i="23"/>
  <c r="J88" i="23" s="1"/>
  <c r="J89" i="23"/>
  <c r="J61" i="23" s="1"/>
  <c r="BK90" i="22"/>
  <c r="J90" i="22" s="1"/>
  <c r="J91" i="22"/>
  <c r="J65" i="22" s="1"/>
  <c r="J92" i="19"/>
  <c r="J65" i="19" s="1"/>
  <c r="BK91" i="19"/>
  <c r="J91" i="19" s="1"/>
  <c r="BK90" i="17"/>
  <c r="J90" i="17" s="1"/>
  <c r="J91" i="17"/>
  <c r="J65" i="17" s="1"/>
  <c r="BK387" i="13"/>
  <c r="J387" i="13" s="1"/>
  <c r="J78" i="13" s="1"/>
  <c r="J388" i="13"/>
  <c r="J79" i="13" s="1"/>
  <c r="J64" i="14"/>
  <c r="J31" i="14"/>
  <c r="J103" i="11"/>
  <c r="J65" i="11" s="1"/>
  <c r="J127" i="2"/>
  <c r="J62" i="2" s="1"/>
  <c r="J100" i="3"/>
  <c r="J65" i="3" s="1"/>
  <c r="J94" i="4"/>
  <c r="J65" i="4" s="1"/>
  <c r="BK93" i="4"/>
  <c r="J93" i="4" s="1"/>
  <c r="P690" i="20"/>
  <c r="P143" i="20" s="1"/>
  <c r="AU73" i="1" s="1"/>
  <c r="R469" i="20"/>
  <c r="R143" i="20" s="1"/>
  <c r="BA76" i="1"/>
  <c r="AW76" i="1" s="1"/>
  <c r="BK469" i="20"/>
  <c r="J469" i="20" s="1"/>
  <c r="J72" i="20" s="1"/>
  <c r="AT81" i="1"/>
  <c r="BA54" i="1"/>
  <c r="AW54" i="1" s="1"/>
  <c r="AT54" i="1" s="1"/>
  <c r="AZ60" i="1"/>
  <c r="AV60" i="1" s="1"/>
  <c r="J97" i="24"/>
  <c r="J61" i="24" s="1"/>
  <c r="BK96" i="24"/>
  <c r="J96" i="24" s="1"/>
  <c r="J29" i="26"/>
  <c r="J60" i="26"/>
  <c r="J119" i="13"/>
  <c r="J65" i="13" s="1"/>
  <c r="BK118" i="13"/>
  <c r="J118" i="13" s="1"/>
  <c r="J114" i="10"/>
  <c r="J65" i="10" s="1"/>
  <c r="BK113" i="10"/>
  <c r="J113" i="10" s="1"/>
  <c r="BK92" i="6"/>
  <c r="J92" i="6" s="1"/>
  <c r="J93" i="6"/>
  <c r="J65" i="6" s="1"/>
  <c r="BK95" i="5"/>
  <c r="J95" i="5" s="1"/>
  <c r="J96" i="5"/>
  <c r="J65" i="5" s="1"/>
  <c r="P118" i="13"/>
  <c r="AU66" i="1" s="1"/>
  <c r="BA60" i="1"/>
  <c r="AW60" i="1" s="1"/>
  <c r="AT62" i="1"/>
  <c r="BK1083" i="2"/>
  <c r="J1083" i="2" s="1"/>
  <c r="J67" i="2" s="1"/>
  <c r="BB51" i="1" l="1"/>
  <c r="AX52" i="1"/>
  <c r="BA52" i="1"/>
  <c r="BK102" i="11"/>
  <c r="J102" i="11" s="1"/>
  <c r="T143" i="20"/>
  <c r="AU60" i="1"/>
  <c r="AU52" i="1" s="1"/>
  <c r="AU51" i="1" s="1"/>
  <c r="J29" i="24"/>
  <c r="J60" i="24"/>
  <c r="J31" i="11"/>
  <c r="J64" i="11"/>
  <c r="J29" i="23"/>
  <c r="J60" i="23"/>
  <c r="J31" i="18"/>
  <c r="J64" i="18"/>
  <c r="J40" i="12"/>
  <c r="AG65" i="1"/>
  <c r="AN65" i="1" s="1"/>
  <c r="J29" i="25"/>
  <c r="J60" i="25"/>
  <c r="J31" i="9"/>
  <c r="J64" i="9"/>
  <c r="AT76" i="1"/>
  <c r="BK143" i="20"/>
  <c r="J143" i="20" s="1"/>
  <c r="J31" i="13"/>
  <c r="J64" i="13"/>
  <c r="J31" i="5"/>
  <c r="J64" i="5"/>
  <c r="AG80" i="1"/>
  <c r="AN80" i="1" s="1"/>
  <c r="J38" i="26"/>
  <c r="J31" i="3"/>
  <c r="J64" i="3"/>
  <c r="J31" i="19"/>
  <c r="J64" i="19"/>
  <c r="J27" i="27"/>
  <c r="J56" i="27"/>
  <c r="J31" i="7"/>
  <c r="J64" i="7"/>
  <c r="J31" i="8"/>
  <c r="J64" i="8"/>
  <c r="BA51" i="1"/>
  <c r="AW52" i="1"/>
  <c r="J31" i="10"/>
  <c r="J64" i="10"/>
  <c r="J31" i="17"/>
  <c r="J64" i="17"/>
  <c r="J64" i="22"/>
  <c r="J31" i="22"/>
  <c r="W29" i="1"/>
  <c r="AY51" i="1"/>
  <c r="J64" i="16"/>
  <c r="J31" i="16"/>
  <c r="AT60" i="1"/>
  <c r="BK126" i="2"/>
  <c r="J31" i="6"/>
  <c r="J64" i="6"/>
  <c r="J31" i="4"/>
  <c r="J64" i="4"/>
  <c r="AG67" i="1"/>
  <c r="AN67" i="1" s="1"/>
  <c r="J40" i="14"/>
  <c r="J31" i="21"/>
  <c r="J64" i="21"/>
  <c r="J31" i="15"/>
  <c r="J64" i="15"/>
  <c r="AZ52" i="1"/>
  <c r="R125" i="2"/>
  <c r="W28" i="1" l="1"/>
  <c r="AX51" i="1"/>
  <c r="AG58" i="1"/>
  <c r="AN58" i="1" s="1"/>
  <c r="J40" i="6"/>
  <c r="AG63" i="1"/>
  <c r="AN63" i="1" s="1"/>
  <c r="J40" i="10"/>
  <c r="AG81" i="1"/>
  <c r="AN81" i="1" s="1"/>
  <c r="J36" i="27"/>
  <c r="AG55" i="1"/>
  <c r="J40" i="3"/>
  <c r="AG69" i="1"/>
  <c r="AN69" i="1" s="1"/>
  <c r="J40" i="16"/>
  <c r="AG75" i="1"/>
  <c r="AN75" i="1" s="1"/>
  <c r="J40" i="22"/>
  <c r="J31" i="20"/>
  <c r="J64" i="20"/>
  <c r="AG68" i="1"/>
  <c r="AN68" i="1" s="1"/>
  <c r="J40" i="15"/>
  <c r="AG79" i="1"/>
  <c r="AN79" i="1" s="1"/>
  <c r="J38" i="25"/>
  <c r="AZ51" i="1"/>
  <c r="AV52" i="1"/>
  <c r="AT52" i="1" s="1"/>
  <c r="J40" i="4"/>
  <c r="AG56" i="1"/>
  <c r="AN56" i="1" s="1"/>
  <c r="J40" i="17"/>
  <c r="AG70" i="1"/>
  <c r="AN70" i="1" s="1"/>
  <c r="W27" i="1"/>
  <c r="AW51" i="1"/>
  <c r="AK27" i="1" s="1"/>
  <c r="AG59" i="1"/>
  <c r="AN59" i="1" s="1"/>
  <c r="J40" i="7"/>
  <c r="J40" i="19"/>
  <c r="AG72" i="1"/>
  <c r="AN72" i="1" s="1"/>
  <c r="AG66" i="1"/>
  <c r="AN66" i="1" s="1"/>
  <c r="J40" i="13"/>
  <c r="AG62" i="1"/>
  <c r="AN62" i="1" s="1"/>
  <c r="J40" i="9"/>
  <c r="J38" i="23"/>
  <c r="AG77" i="1"/>
  <c r="J38" i="24"/>
  <c r="AG78" i="1"/>
  <c r="AN78" i="1" s="1"/>
  <c r="AG74" i="1"/>
  <c r="AN74" i="1" s="1"/>
  <c r="J40" i="21"/>
  <c r="BK125" i="2"/>
  <c r="J125" i="2" s="1"/>
  <c r="J126" i="2"/>
  <c r="J61" i="2" s="1"/>
  <c r="J40" i="8"/>
  <c r="AG61" i="1"/>
  <c r="J40" i="5"/>
  <c r="AG57" i="1"/>
  <c r="AN57" i="1" s="1"/>
  <c r="J40" i="18"/>
  <c r="AG71" i="1"/>
  <c r="AN71" i="1" s="1"/>
  <c r="AG64" i="1"/>
  <c r="AN64" i="1" s="1"/>
  <c r="J40" i="11"/>
  <c r="W26" i="1" l="1"/>
  <c r="AV51" i="1"/>
  <c r="J60" i="2"/>
  <c r="J29" i="2"/>
  <c r="AG73" i="1"/>
  <c r="AN73" i="1" s="1"/>
  <c r="J40" i="20"/>
  <c r="AN55" i="1"/>
  <c r="AG54" i="1"/>
  <c r="AN54" i="1" s="1"/>
  <c r="AG60" i="1"/>
  <c r="AN60" i="1" s="1"/>
  <c r="AN61" i="1"/>
  <c r="AG76" i="1"/>
  <c r="AN76" i="1" s="1"/>
  <c r="AN77" i="1"/>
  <c r="AK26" i="1" l="1"/>
  <c r="AT51" i="1"/>
  <c r="AG53" i="1"/>
  <c r="J38" i="2"/>
  <c r="AG52" i="1" l="1"/>
  <c r="AN53" i="1"/>
  <c r="AG51" i="1" l="1"/>
  <c r="AN52" i="1"/>
  <c r="AN51" i="1" l="1"/>
  <c r="AK23" i="1"/>
  <c r="AK32" i="1" s="1"/>
</calcChain>
</file>

<file path=xl/sharedStrings.xml><?xml version="1.0" encoding="utf-8"?>
<sst xmlns="http://schemas.openxmlformats.org/spreadsheetml/2006/main" count="141129" uniqueCount="15270">
  <si>
    <t>Export VZ</t>
  </si>
  <si>
    <t>List obsahuje:</t>
  </si>
  <si>
    <t>1) Rekapitulace stavby</t>
  </si>
  <si>
    <t>2) Rekapitulace objektů stavby a soupisů prací</t>
  </si>
  <si>
    <t>3.0</t>
  </si>
  <si>
    <t>ZAMOK</t>
  </si>
  <si>
    <t>False</t>
  </si>
  <si>
    <t>{7795127a-3781-4319-808f-9d5393b12769}</t>
  </si>
  <si>
    <t>0,01</t>
  </si>
  <si>
    <t>21</t>
  </si>
  <si>
    <t>15</t>
  </si>
  <si>
    <t>REKAPITULACE STAVBY</t>
  </si>
  <si>
    <t>v ---  níže se nacházejí doplnkové a pomocné údaje k sestavám  --- v</t>
  </si>
  <si>
    <t>Návod na vyplnění</t>
  </si>
  <si>
    <t>0,001</t>
  </si>
  <si>
    <t>Kód:</t>
  </si>
  <si>
    <t>201709</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</si>
  <si>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</si>
  <si>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</si>
  <si>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ZČU - STRADI - STRATEGICKÁ DISLOKACE ZČU - FZS</t>
  </si>
  <si>
    <t>KSO:</t>
  </si>
  <si>
    <t>801 34 22</t>
  </si>
  <si>
    <t>CC-CZ:</t>
  </si>
  <si>
    <t/>
  </si>
  <si>
    <t>Místo:</t>
  </si>
  <si>
    <t>Tylova 59, Jižní Předměstí, 301 00 Plzeň</t>
  </si>
  <si>
    <t>Datum:</t>
  </si>
  <si>
    <t>23. 3. 2017</t>
  </si>
  <si>
    <t>Zadavatel:</t>
  </si>
  <si>
    <t>IČ:</t>
  </si>
  <si>
    <t>ZČU v Plzni, Univerzitní 8, Plzeň</t>
  </si>
  <si>
    <t>DIČ:</t>
  </si>
  <si>
    <t>Uchazeč:</t>
  </si>
  <si>
    <t>Vyplň údaj</t>
  </si>
  <si>
    <t>Projektant:</t>
  </si>
  <si>
    <t>ATELIER SOUKUP OPL ŠVEHLA s.r.o.</t>
  </si>
  <si>
    <t>True</t>
  </si>
  <si>
    <t>Poznámka:</t>
  </si>
  <si>
    <t>Soupis prací je sestaven za využití položek Cenové soustavy ÚRS. Cenové a technické podmínky ÚRS, které nejsou uvedeny v soupisu prací (tzv. úvodní části katalogů) jsou neomezeně dálkově k dispozici na www.cs-urs.cz. Položky soupisu prací, které nemají ve sloupci "Cenová soustava" uveden žádný údaj, nepochází z Cenové soustavy ÚRS (takové položky jsou zpracovatelem definovány jako položky "VLASTNÍ").</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</si>
  <si>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</si>
  <si>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</si>
  <si>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</si>
  <si>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</si>
  <si>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</si>
  <si>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</si>
  <si>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</si>
  <si>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</si>
  <si>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</si>
  <si>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</si>
  <si>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</si>
  <si>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</si>
  <si>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</si>
  <si>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</si>
  <si>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</si>
  <si>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</si>
  <si>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</si>
  <si>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</si>
  <si>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</si>
  <si>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</si>
  <si>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</si>
  <si>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</si>
  <si>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</si>
  <si>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</si>
  <si>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</si>
  <si>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</si>
  <si>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</si>
  <si>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</si>
  <si>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</si>
  <si>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</si>
  <si>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</si>
  <si>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</si>
  <si>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</si>
  <si>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</si>
  <si>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</si>
  <si>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</si>
  <si>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</si>
  <si>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</si>
  <si>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D1</t>
  </si>
  <si>
    <t>DOKUMENTACE STAVEBNÍHO NEBO INŽENÝRSKÉHO OBJEKTU</t>
  </si>
  <si>
    <t>STA</t>
  </si>
  <si>
    <t>1</t>
  </si>
  <si>
    <t>{65169370-d60a-4771-b176-4e6aa32af841}</t>
  </si>
  <si>
    <t>2</t>
  </si>
  <si>
    <t>/</t>
  </si>
  <si>
    <t>D.1.1</t>
  </si>
  <si>
    <t>ARCHITEKTONICKO-STAVEBNÍ ŘEŠENÍ</t>
  </si>
  <si>
    <t>Soupis</t>
  </si>
  <si>
    <t>{c426cbf0-9f06-4e78-b22b-6e83b29d6ac7}</t>
  </si>
  <si>
    <t>D.1.2</t>
  </si>
  <si>
    <t>KONSTRUKČNÍ ČÁST</t>
  </si>
  <si>
    <t>{bc29a3e0-59d8-41b5-ba48-ae8e9e19e716}</t>
  </si>
  <si>
    <t>1.</t>
  </si>
  <si>
    <t>Konstrukční část</t>
  </si>
  <si>
    <t>3</t>
  </si>
  <si>
    <t>{cbce8883-f71b-4345-9002-8daa17ea57f3}</t>
  </si>
  <si>
    <t>2.</t>
  </si>
  <si>
    <t>Konstr.část - Sanace</t>
  </si>
  <si>
    <t>{cad7e4a4-78fe-4200-a4c2-2fe5f885df2a}</t>
  </si>
  <si>
    <t>3.</t>
  </si>
  <si>
    <t>Ocelová střešní plošina</t>
  </si>
  <si>
    <t>{8c8c638b-df53-4f91-b59e-5de6e93ece8a}</t>
  </si>
  <si>
    <t>4.</t>
  </si>
  <si>
    <t>Podlaha trafostanice</t>
  </si>
  <si>
    <t>{2f9420b6-73be-4d9b-a464-962351ca528f}</t>
  </si>
  <si>
    <t>5.</t>
  </si>
  <si>
    <t>Záporové pažení</t>
  </si>
  <si>
    <t>{9aa77e82-b167-40ee-938e-7e459b4f026a}</t>
  </si>
  <si>
    <t>D.1.4</t>
  </si>
  <si>
    <t>TECHNIKA PROSTŘEDÍ STAVEB</t>
  </si>
  <si>
    <t>{cd968870-6899-4a44-82bc-9815beb57d12}</t>
  </si>
  <si>
    <t>D.1.4.a</t>
  </si>
  <si>
    <t>Zařízení pro vytápění staveb</t>
  </si>
  <si>
    <t>{9ad944bf-35d6-4f74-a61c-8502c64d88a3}</t>
  </si>
  <si>
    <t>D.1.4.b</t>
  </si>
  <si>
    <t>Zařízení pro ochlazování staveb a zařízení vzduchotechniky</t>
  </si>
  <si>
    <t>{bd812c6b-2939-4e1d-a78e-f6711941075e}</t>
  </si>
  <si>
    <t>D.1.4.d</t>
  </si>
  <si>
    <t>Zařízení pro měření a regulaci</t>
  </si>
  <si>
    <t>{71e7f418-57c0-4fc5-85ef-a044f66ed7f9}</t>
  </si>
  <si>
    <t>D.1.4.e</t>
  </si>
  <si>
    <t>Zařízení zdravotně technických instalací</t>
  </si>
  <si>
    <t>{9eae1674-547c-4aaa-817f-8b76e743916e}</t>
  </si>
  <si>
    <t>801 38</t>
  </si>
  <si>
    <t>D.1.4.f</t>
  </si>
  <si>
    <t xml:space="preserve">Plynová zařízení </t>
  </si>
  <si>
    <t>{a15b7347-d120-4062-b062-43f577e565ef}</t>
  </si>
  <si>
    <t>D.1.4.g</t>
  </si>
  <si>
    <t>Zařízení silnoproudé elektrotechniky vč. bleskosvodů a uzemnění, osvětlení</t>
  </si>
  <si>
    <t>{a48b79c8-0c28-4710-9c65-190cf64daa21}</t>
  </si>
  <si>
    <t>D.1.4.h</t>
  </si>
  <si>
    <t>Zařízení EPS, ZDP, NS</t>
  </si>
  <si>
    <t>{060cbd11-4177-4fca-af40-c9c62c4ecaf3}</t>
  </si>
  <si>
    <t>D.1.4.i</t>
  </si>
  <si>
    <t>Zařízení EZS</t>
  </si>
  <si>
    <t>{be7667e4-a687-4553-972c-28d19b4fe434}</t>
  </si>
  <si>
    <t>D.1.4.j</t>
  </si>
  <si>
    <t>Zařízení JIS</t>
  </si>
  <si>
    <t>{ba5d27b7-e3a3-4576-a8c6-3189fe733b0a}</t>
  </si>
  <si>
    <t>D.1.4.k</t>
  </si>
  <si>
    <t>CCTV kamerový systém</t>
  </si>
  <si>
    <t>{5c73d56c-2e45-4640-968e-af271d6d1413}</t>
  </si>
  <si>
    <t>D.1.4.l</t>
  </si>
  <si>
    <t xml:space="preserve">Zařízení strukturované kabeláže, přípojka slaboproudých rozvodů (SITMP) </t>
  </si>
  <si>
    <t>{f8ab329c-1c5a-48f1-8cf9-f390b7b252f5}</t>
  </si>
  <si>
    <t>D.1.4.m</t>
  </si>
  <si>
    <t>Zařízení evakuačního rozhlasu</t>
  </si>
  <si>
    <t>{0765e5ae-f93d-4116-83f6-1934b40f47d0}</t>
  </si>
  <si>
    <t>D.1.4.n</t>
  </si>
  <si>
    <t>Zařízení AV techniky</t>
  </si>
  <si>
    <t>{c5cf3302-bee3-4627-b2d5-79d30884255f}</t>
  </si>
  <si>
    <t>D.1.4.p</t>
  </si>
  <si>
    <t>Technologie výtahů</t>
  </si>
  <si>
    <t>{948a6001-1cc6-4bf8-bdf3-fcde2ee55719}</t>
  </si>
  <si>
    <t>D.1.4.q</t>
  </si>
  <si>
    <t xml:space="preserve">Záchytný systém </t>
  </si>
  <si>
    <t>{4517fab4-fb1a-470f-8b2c-37ec87b63e7f}</t>
  </si>
  <si>
    <t>D2</t>
  </si>
  <si>
    <t xml:space="preserve">DOKUMENTACE TECHNICKÝCH A TECHNOLOGICKÝCH ZAŘÍZENÍ </t>
  </si>
  <si>
    <t>{a72cb8d5-9ba0-4b7f-94a5-f803090f61f0}</t>
  </si>
  <si>
    <t>D.2.1</t>
  </si>
  <si>
    <t>KOMUNIKACE, PARKOVIŠTĚ, DOPRAVNĚ INŽENÝRSKÉ OPATŘENÍ</t>
  </si>
  <si>
    <t>{75ab21b2-b241-4911-86dd-6bd97b452064}</t>
  </si>
  <si>
    <t>D.2.2</t>
  </si>
  <si>
    <t>VODOVODNÍ PŘÍPOJKA</t>
  </si>
  <si>
    <t>{01ffaa87-baf9-48fa-8c48-1aaa6db050b3}</t>
  </si>
  <si>
    <t>D.2.3</t>
  </si>
  <si>
    <t>TRAFOSTANICE</t>
  </si>
  <si>
    <t>{737fcea2-2422-4402-b63e-478f0319963d}</t>
  </si>
  <si>
    <t>D.2.4</t>
  </si>
  <si>
    <t>GASTRO ZAŘÍZENÍ</t>
  </si>
  <si>
    <t>{3ba49a05-3ee3-4019-b3bd-9db7c6eafc4c}</t>
  </si>
  <si>
    <t>VON</t>
  </si>
  <si>
    <t>VEDLEJŠÍ A OSTATNÍ ROZPOČTOVÉ NÁKLADY</t>
  </si>
  <si>
    <t>{0cce16b0-b49c-4a1d-9ab8-202f5c5c8373}</t>
  </si>
  <si>
    <t>1) Krycí list soupisu</t>
  </si>
  <si>
    <t>2) Rekapitulace</t>
  </si>
  <si>
    <t>3) Soupis prací</t>
  </si>
  <si>
    <t>Zpět na list:</t>
  </si>
  <si>
    <t>Rekapitulace stavby</t>
  </si>
  <si>
    <t>skb01</t>
  </si>
  <si>
    <t>m2</t>
  </si>
  <si>
    <t>595,64</t>
  </si>
  <si>
    <t>skb02</t>
  </si>
  <si>
    <t>65,78</t>
  </si>
  <si>
    <t>KRYCÍ LIST SOUPISU</t>
  </si>
  <si>
    <t>skb06</t>
  </si>
  <si>
    <t>92,78</t>
  </si>
  <si>
    <t>skb07</t>
  </si>
  <si>
    <t>224,6</t>
  </si>
  <si>
    <t>skb08</t>
  </si>
  <si>
    <t>454,64</t>
  </si>
  <si>
    <t>skb09</t>
  </si>
  <si>
    <t>392,18</t>
  </si>
  <si>
    <t>Objekt:</t>
  </si>
  <si>
    <t>skb10</t>
  </si>
  <si>
    <t>370,32</t>
  </si>
  <si>
    <t>D1 - DOKUMENTACE STAVEBNÍHO NEBO INŽENÝRSKÉHO OBJEKTU</t>
  </si>
  <si>
    <t>skb11</t>
  </si>
  <si>
    <t>14,57</t>
  </si>
  <si>
    <t>Soupis:</t>
  </si>
  <si>
    <t>skb18</t>
  </si>
  <si>
    <t>1416,6</t>
  </si>
  <si>
    <t>D.1.1 - ARCHITEKTONICKO-STAVEBNÍ ŘEŠENÍ</t>
  </si>
  <si>
    <t>skb19</t>
  </si>
  <si>
    <t>23,54</t>
  </si>
  <si>
    <t>skb20</t>
  </si>
  <si>
    <t>115,42</t>
  </si>
  <si>
    <t>skb24</t>
  </si>
  <si>
    <t>638,78</t>
  </si>
  <si>
    <t>skb25</t>
  </si>
  <si>
    <t>1007,94</t>
  </si>
  <si>
    <t>skb26</t>
  </si>
  <si>
    <t>79,37</t>
  </si>
  <si>
    <t>skb29</t>
  </si>
  <si>
    <t>1223,32</t>
  </si>
  <si>
    <t>skb30</t>
  </si>
  <si>
    <t>252</t>
  </si>
  <si>
    <t>skb31</t>
  </si>
  <si>
    <t>78,33</t>
  </si>
  <si>
    <t>skb32</t>
  </si>
  <si>
    <t>8,14</t>
  </si>
  <si>
    <t>skb33</t>
  </si>
  <si>
    <t>213,61</t>
  </si>
  <si>
    <t>skb36</t>
  </si>
  <si>
    <t>5,64</t>
  </si>
  <si>
    <t>skb38</t>
  </si>
  <si>
    <t>18,41</t>
  </si>
  <si>
    <t>skb39</t>
  </si>
  <si>
    <t>670,645</t>
  </si>
  <si>
    <t>skb45</t>
  </si>
  <si>
    <t>44,79</t>
  </si>
  <si>
    <t>skb46</t>
  </si>
  <si>
    <t>38,75</t>
  </si>
  <si>
    <t>skb44</t>
  </si>
  <si>
    <t>44,28</t>
  </si>
  <si>
    <t>skb41</t>
  </si>
  <si>
    <t>45,087</t>
  </si>
  <si>
    <t>skb47</t>
  </si>
  <si>
    <t>180,39</t>
  </si>
  <si>
    <t>skb48</t>
  </si>
  <si>
    <t>135,241</t>
  </si>
  <si>
    <t>skb49</t>
  </si>
  <si>
    <t>100,19</t>
  </si>
  <si>
    <t>skb50</t>
  </si>
  <si>
    <t>35,885</t>
  </si>
  <si>
    <t>skb40</t>
  </si>
  <si>
    <t>9,775</t>
  </si>
  <si>
    <t>skb34</t>
  </si>
  <si>
    <t>9,355</t>
  </si>
  <si>
    <t>skb35</t>
  </si>
  <si>
    <t>skb51</t>
  </si>
  <si>
    <t>43,733</t>
  </si>
  <si>
    <t>skb04</t>
  </si>
  <si>
    <t>47,82</t>
  </si>
  <si>
    <t>skb37</t>
  </si>
  <si>
    <t>10</t>
  </si>
  <si>
    <t>skb22</t>
  </si>
  <si>
    <t>21,1</t>
  </si>
  <si>
    <t>skb16</t>
  </si>
  <si>
    <t>skb21</t>
  </si>
  <si>
    <t>skb23</t>
  </si>
  <si>
    <t>skb43</t>
  </si>
  <si>
    <t>14,865</t>
  </si>
  <si>
    <t>skb28</t>
  </si>
  <si>
    <t>34,73</t>
  </si>
  <si>
    <t>REKAPITULACE ČLENĚNÍ SOUPISU PRACÍ</t>
  </si>
  <si>
    <t>skb27</t>
  </si>
  <si>
    <t>skn01</t>
  </si>
  <si>
    <t>577,448</t>
  </si>
  <si>
    <t>skn01a</t>
  </si>
  <si>
    <t>15,081</t>
  </si>
  <si>
    <t>skn01b</t>
  </si>
  <si>
    <t>14,299</t>
  </si>
  <si>
    <t>skn01c</t>
  </si>
  <si>
    <t>8,528</t>
  </si>
  <si>
    <t>skn01d</t>
  </si>
  <si>
    <t>22,93</t>
  </si>
  <si>
    <t>skn02</t>
  </si>
  <si>
    <t>186,861</t>
  </si>
  <si>
    <t>skn02a</t>
  </si>
  <si>
    <t>8,65</t>
  </si>
  <si>
    <t>skn02b</t>
  </si>
  <si>
    <t>6,679</t>
  </si>
  <si>
    <t>skn03</t>
  </si>
  <si>
    <t>19,11</t>
  </si>
  <si>
    <t>skn60</t>
  </si>
  <si>
    <t>94,333</t>
  </si>
  <si>
    <t>skn60a</t>
  </si>
  <si>
    <t>4,25</t>
  </si>
  <si>
    <t>skn61</t>
  </si>
  <si>
    <t>65,666</t>
  </si>
  <si>
    <t>skn61a</t>
  </si>
  <si>
    <t>2,85</t>
  </si>
  <si>
    <t>Kód dílu - Popis</t>
  </si>
  <si>
    <t>Cena celkem [CZK]</t>
  </si>
  <si>
    <t>skn62</t>
  </si>
  <si>
    <t>1783,18</t>
  </si>
  <si>
    <t>skn63</t>
  </si>
  <si>
    <t>181,057</t>
  </si>
  <si>
    <t>Náklady soupisu celkem</t>
  </si>
  <si>
    <t>-1</t>
  </si>
  <si>
    <t>skn63a</t>
  </si>
  <si>
    <t>12,6</t>
  </si>
  <si>
    <t>HSV - Práce a dodávky HSV</t>
  </si>
  <si>
    <t>skn64</t>
  </si>
  <si>
    <t>36,25</t>
  </si>
  <si>
    <t xml:space="preserve">    1 - Zemní práce</t>
  </si>
  <si>
    <t>skn65</t>
  </si>
  <si>
    <t>22</t>
  </si>
  <si>
    <t xml:space="preserve">    2 - Zakládání</t>
  </si>
  <si>
    <t>szn01</t>
  </si>
  <si>
    <t>603,686</t>
  </si>
  <si>
    <t xml:space="preserve">    3 - Svislé a kompletní konstrukce</t>
  </si>
  <si>
    <t>szn02</t>
  </si>
  <si>
    <t>763,466</t>
  </si>
  <si>
    <t xml:space="preserve">    4 - Vodorovné konstrukce</t>
  </si>
  <si>
    <t>szn03</t>
  </si>
  <si>
    <t>462,626</t>
  </si>
  <si>
    <t xml:space="preserve">    5 - Komunikace pozemní</t>
  </si>
  <si>
    <t>szn04</t>
  </si>
  <si>
    <t>52,186</t>
  </si>
  <si>
    <t xml:space="preserve">    6 - Úpravy povrchů, podlahy a osazování výplní</t>
  </si>
  <si>
    <t>szn05</t>
  </si>
  <si>
    <t>4317,327</t>
  </si>
  <si>
    <t xml:space="preserve">      61 - Úprava povrchů vnitřních</t>
  </si>
  <si>
    <t>KER04</t>
  </si>
  <si>
    <t>109</t>
  </si>
  <si>
    <t xml:space="preserve">      62 - Úprava povrchů vnější</t>
  </si>
  <si>
    <t>KER03</t>
  </si>
  <si>
    <t>2782</t>
  </si>
  <si>
    <t xml:space="preserve">      63 - Podlahy a podlahové konstrukce</t>
  </si>
  <si>
    <t>skn74</t>
  </si>
  <si>
    <t>123</t>
  </si>
  <si>
    <t xml:space="preserve">      64 - Osazování výplní otvorů</t>
  </si>
  <si>
    <t>skn73a</t>
  </si>
  <si>
    <t>233</t>
  </si>
  <si>
    <t xml:space="preserve">    8 - Trubní vedení</t>
  </si>
  <si>
    <t>skn73</t>
  </si>
  <si>
    <t>206</t>
  </si>
  <si>
    <t xml:space="preserve">    9 - Ostatní konstrukce a práce, bourání</t>
  </si>
  <si>
    <t>skn72</t>
  </si>
  <si>
    <t>247</t>
  </si>
  <si>
    <t xml:space="preserve">      91 - Doplňující konstrukce a práce pozemních komunikací, letišť a ploch</t>
  </si>
  <si>
    <t>skn72a</t>
  </si>
  <si>
    <t>137</t>
  </si>
  <si>
    <t xml:space="preserve">      93 - Různé dokončovací konstrukce a práce inženýrských staveb</t>
  </si>
  <si>
    <t>skn71</t>
  </si>
  <si>
    <t>75,927</t>
  </si>
  <si>
    <t xml:space="preserve">      94 - Lešení a stavební výtahy</t>
  </si>
  <si>
    <t>lešení</t>
  </si>
  <si>
    <t>6862</t>
  </si>
  <si>
    <t xml:space="preserve">      95 - Různé dokončovací konstrukce a práce pozemních staveb</t>
  </si>
  <si>
    <t>skn68</t>
  </si>
  <si>
    <t>1223,128</t>
  </si>
  <si>
    <t xml:space="preserve">      96 - Bourání konstrukcí</t>
  </si>
  <si>
    <t>skn69</t>
  </si>
  <si>
    <t>59,354</t>
  </si>
  <si>
    <t xml:space="preserve">      97 - Prorážení otvorů a ostatní bourací práce</t>
  </si>
  <si>
    <t>skn04</t>
  </si>
  <si>
    <t>19,276</t>
  </si>
  <si>
    <t xml:space="preserve">      98 - Demolice a sanace</t>
  </si>
  <si>
    <t>skn07</t>
  </si>
  <si>
    <t>5,36</t>
  </si>
  <si>
    <t xml:space="preserve">    997 - Přesun sutě</t>
  </si>
  <si>
    <t>skn08</t>
  </si>
  <si>
    <t>6,79</t>
  </si>
  <si>
    <t xml:space="preserve">    998 - Přesun hmot</t>
  </si>
  <si>
    <t>skn09</t>
  </si>
  <si>
    <t>293,624</t>
  </si>
  <si>
    <t>PSV - Práce a dodávky PSV</t>
  </si>
  <si>
    <t>skn09a</t>
  </si>
  <si>
    <t>31,24</t>
  </si>
  <si>
    <t xml:space="preserve">    711 - Izolace proti vodě, vlhkosti a plynům</t>
  </si>
  <si>
    <t>skn09c</t>
  </si>
  <si>
    <t>5,929</t>
  </si>
  <si>
    <t xml:space="preserve">    712 - Povlakové krytiny</t>
  </si>
  <si>
    <t>skn10</t>
  </si>
  <si>
    <t>9,41</t>
  </si>
  <si>
    <t xml:space="preserve">    713 - Izolace tepelné</t>
  </si>
  <si>
    <t>skn09b</t>
  </si>
  <si>
    <t>0,371</t>
  </si>
  <si>
    <t xml:space="preserve">    743 - Elektromontáže - hrubá montáž</t>
  </si>
  <si>
    <t>skn11</t>
  </si>
  <si>
    <t>89,831</t>
  </si>
  <si>
    <t xml:space="preserve">    751 - Vzduchotechnika</t>
  </si>
  <si>
    <t>skn11a</t>
  </si>
  <si>
    <t>1,993</t>
  </si>
  <si>
    <t xml:space="preserve">    762 - Konstrukce tesařské</t>
  </si>
  <si>
    <t>skn11b</t>
  </si>
  <si>
    <t>0,401</t>
  </si>
  <si>
    <t xml:space="preserve">    763 - Konstrukce suché výstavby</t>
  </si>
  <si>
    <t>skn12</t>
  </si>
  <si>
    <t>17,82</t>
  </si>
  <si>
    <t xml:space="preserve">    764 - Konstrukce klempířské</t>
  </si>
  <si>
    <t>skn13</t>
  </si>
  <si>
    <t>388,26</t>
  </si>
  <si>
    <t xml:space="preserve">    765 - Krytina skládaná</t>
  </si>
  <si>
    <t>skn14</t>
  </si>
  <si>
    <t>40,393</t>
  </si>
  <si>
    <t xml:space="preserve">    766 - Konstrukce truhlářské</t>
  </si>
  <si>
    <t>skn14a</t>
  </si>
  <si>
    <t>8,993</t>
  </si>
  <si>
    <t xml:space="preserve">    767 - Konstrukce zámečnické</t>
  </si>
  <si>
    <t>skn14b</t>
  </si>
  <si>
    <t>7,908</t>
  </si>
  <si>
    <t xml:space="preserve">    771 - Podlahy z dlaždic</t>
  </si>
  <si>
    <t>skn14c</t>
  </si>
  <si>
    <t>36,227</t>
  </si>
  <si>
    <t xml:space="preserve">    775 - Podlahy skládané</t>
  </si>
  <si>
    <t>skn14d</t>
  </si>
  <si>
    <t>16,175</t>
  </si>
  <si>
    <t xml:space="preserve">    776 - Podlahy povlakové</t>
  </si>
  <si>
    <t>skn14e</t>
  </si>
  <si>
    <t>24,567</t>
  </si>
  <si>
    <t xml:space="preserve">    777 - Podlahy lité</t>
  </si>
  <si>
    <t>skn15</t>
  </si>
  <si>
    <t>14,1</t>
  </si>
  <si>
    <t xml:space="preserve">    781 - Dokončovací práce - obklady</t>
  </si>
  <si>
    <t>skn15a</t>
  </si>
  <si>
    <t>23,1</t>
  </si>
  <si>
    <t xml:space="preserve">    783 - Dokončovací práce - nátěry</t>
  </si>
  <si>
    <t>skn16</t>
  </si>
  <si>
    <t>114,95</t>
  </si>
  <si>
    <t xml:space="preserve">    784 - Dokončovací práce - malby a tapety</t>
  </si>
  <si>
    <t>skn16a</t>
  </si>
  <si>
    <t>13,638</t>
  </si>
  <si>
    <t xml:space="preserve">    787 - Dokončovací práce - zasklívání</t>
  </si>
  <si>
    <t>skn16b</t>
  </si>
  <si>
    <t>6,718</t>
  </si>
  <si>
    <t>HZS - Hodinové zúčtovací sazby</t>
  </si>
  <si>
    <t>skn16c</t>
  </si>
  <si>
    <t>9,584</t>
  </si>
  <si>
    <t>skn16d</t>
  </si>
  <si>
    <t>53,166</t>
  </si>
  <si>
    <t>skn70</t>
  </si>
  <si>
    <t>37,964</t>
  </si>
  <si>
    <t>skn75</t>
  </si>
  <si>
    <t>805,739</t>
  </si>
  <si>
    <t>skn76</t>
  </si>
  <si>
    <t>671,6</t>
  </si>
  <si>
    <t>skn77</t>
  </si>
  <si>
    <t>66,765</t>
  </si>
  <si>
    <t>skn78</t>
  </si>
  <si>
    <t>0,96</t>
  </si>
  <si>
    <t>SOUPIS PRACÍ</t>
  </si>
  <si>
    <t>skn78a</t>
  </si>
  <si>
    <t>5,46</t>
  </si>
  <si>
    <t>skn79</t>
  </si>
  <si>
    <t>3,498</t>
  </si>
  <si>
    <t>skn80</t>
  </si>
  <si>
    <t>82,254</t>
  </si>
  <si>
    <t>skn81</t>
  </si>
  <si>
    <t>105</t>
  </si>
  <si>
    <t>skn82</t>
  </si>
  <si>
    <t>2,838</t>
  </si>
  <si>
    <t>skn83</t>
  </si>
  <si>
    <t>2,976</t>
  </si>
  <si>
    <t>skn84</t>
  </si>
  <si>
    <t>43,36</t>
  </si>
  <si>
    <t>skn85</t>
  </si>
  <si>
    <t>415,351</t>
  </si>
  <si>
    <t>skn86</t>
  </si>
  <si>
    <t>319,511</t>
  </si>
  <si>
    <t>skn87</t>
  </si>
  <si>
    <t>216,728</t>
  </si>
  <si>
    <t>skn88</t>
  </si>
  <si>
    <t>104,848</t>
  </si>
  <si>
    <t>skn89</t>
  </si>
  <si>
    <t>45,068</t>
  </si>
  <si>
    <t>skn90</t>
  </si>
  <si>
    <t>95,812</t>
  </si>
  <si>
    <t>skn91</t>
  </si>
  <si>
    <t>45,088</t>
  </si>
  <si>
    <t>PČ</t>
  </si>
  <si>
    <t>Popis</t>
  </si>
  <si>
    <t>MJ</t>
  </si>
  <si>
    <t>Množství</t>
  </si>
  <si>
    <t>J.cena [CZK]</t>
  </si>
  <si>
    <t>Cenová soustava</t>
  </si>
  <si>
    <t>Poznámka</t>
  </si>
  <si>
    <t>J. Nh [h]</t>
  </si>
  <si>
    <t>Nh celkem [h]</t>
  </si>
  <si>
    <t>J. hmotnost_x000D_
[t]</t>
  </si>
  <si>
    <t>Hmotnost_x000D_
celkem [t]</t>
  </si>
  <si>
    <t>J. suť [t]</t>
  </si>
  <si>
    <t>Suť Celkem [t]</t>
  </si>
  <si>
    <t>skb53</t>
  </si>
  <si>
    <t>1757,61</t>
  </si>
  <si>
    <t>skn27</t>
  </si>
  <si>
    <t>19,62</t>
  </si>
  <si>
    <t>HSV</t>
  </si>
  <si>
    <t>Práce a dodávky HSV</t>
  </si>
  <si>
    <t>ROZPOCET</t>
  </si>
  <si>
    <t>kzsvni</t>
  </si>
  <si>
    <t>315,133</t>
  </si>
  <si>
    <t>Zemní práce</t>
  </si>
  <si>
    <t>skn92</t>
  </si>
  <si>
    <t>35</t>
  </si>
  <si>
    <t>K</t>
  </si>
  <si>
    <t>113106121</t>
  </si>
  <si>
    <t>Rozebrání dlažeb komunikací pro pěší z betonových nebo kamenných dlaždic</t>
  </si>
  <si>
    <t>CS ÚRS 2017 01</t>
  </si>
  <si>
    <t>4</t>
  </si>
  <si>
    <t>skn06i06a</t>
  </si>
  <si>
    <t>67,5</t>
  </si>
  <si>
    <t>1492580601</t>
  </si>
  <si>
    <t>PP</t>
  </si>
  <si>
    <t>Rozebrání dlažeb a dílců komunikací pro pěší, vozovek a ploch s přemístěním hmot na skládku na vzdálenost do 3 m nebo s naložením na dopravní prostředek komunikací pro pěší s ložem z kameniva nebo živice a s výplní spár z betonových nebo kameninových dlaždic, desek nebo tvarovek</t>
  </si>
  <si>
    <t>skn32i32a</t>
  </si>
  <si>
    <t>PSC</t>
  </si>
  <si>
    <t xml:space="preserve">Poznámka k souboru cen:_x000D_
1. Ceny jsou určeny pro rozebrání dlažeb a dílců včetně odstranění lože. 2. Ceny nelze použít pro rozebrání dlažeb uložených do betonového lože nebo do cementové malty, které se oceňují cenami -7130, -7131, -7132, -7170, -7171, -7172, -7230, -7231 a -7232 Odstranění podkladů nebo krytů z betonu prostého; pro volbu těchto cen je rozhodující tloušťka bourané dlažby včetně lože nebo podkladu. 3. U komunikací pro pěší a u vozovek a ploch menších než 50 m2 jsou ceny určeny pro ruční rozebrání (kromě silničních dílců), u vozovek a ploch větších než 50 m2 pro rozebrání strojní. 4. V cenách nejsou započteny náklady na popř. nutné očištění: a) dlažebních nebo mozaikových kostek, které se oceňuje cenami souboru cen 979 07-11 Očištění vybouraných dlažebních kostek části C01 tohoto ceníku, b) betonových, kameninových nebo kamenných desek nebo dlaždic, které se oceňuje cenami souboru cen 979 0 . - . . Očištění vybouraných obrubníků, krajníků, desek nebo dílců části C01 tohoto ceníku. 5. Přemístění vybourané dlažby včetně materiálu z lože a spár na vzdálenost přes 3 m se oceňuje cenami souborů cen 997 22-1 Vodorovná doprava suti a vybouraných hmot. </t>
  </si>
  <si>
    <t>skn16e</t>
  </si>
  <si>
    <t>7,324</t>
  </si>
  <si>
    <t>VV</t>
  </si>
  <si>
    <t>0,65*127,381"žlab jižní část</t>
  </si>
  <si>
    <t>skn16f</t>
  </si>
  <si>
    <t>10,977</t>
  </si>
  <si>
    <t>113106221</t>
  </si>
  <si>
    <t>Rozebrání dlažeb vozovek pl přes 50 do 200 m2 z drobných kostek s ložem z kameniva</t>
  </si>
  <si>
    <t>skn17</t>
  </si>
  <si>
    <t>11,861</t>
  </si>
  <si>
    <t>1046943699</t>
  </si>
  <si>
    <t>Rozebrání dlažeb a dílců komunikací pro pěší, vozovek a ploch s přemístěním hmot na skládku na vzdálenost do 3 m nebo s naložením na dopravní prostředek vozovek a ploch, s jakoukoliv výplní spár v ploše jednotlivě přes 50 m2 do 200 m2 z drobných kostek nebo odseků s ložem z kameniva</t>
  </si>
  <si>
    <t>skn18</t>
  </si>
  <si>
    <t>26,47</t>
  </si>
  <si>
    <t>skn19</t>
  </si>
  <si>
    <t>20,083</t>
  </si>
  <si>
    <t>123"SKN/74</t>
  </si>
  <si>
    <t>skn20</t>
  </si>
  <si>
    <t>4,8</t>
  </si>
  <si>
    <t>113106571</t>
  </si>
  <si>
    <t>Rozebrání dlažeb vozovek pl přes 200 m2 ze zámkové dlažby s ložem z kameniva</t>
  </si>
  <si>
    <t>skn22</t>
  </si>
  <si>
    <t>423,586</t>
  </si>
  <si>
    <t>-994136304</t>
  </si>
  <si>
    <t>Rozebrání dlažeb a dílců komunikací pro pěší, vozovek a ploch s přemístěním hmot na skládku na vzdálenost do 3 m nebo s naložením na dopravní prostředek vozovek a ploch, s jakoukoliv výplní spár v ploše jednotlivě přes 200 m2 ze zámkové dlažby s ložem z kameniva</t>
  </si>
  <si>
    <t>skn23</t>
  </si>
  <si>
    <t>128,74</t>
  </si>
  <si>
    <t>skn23a</t>
  </si>
  <si>
    <t>6,55</t>
  </si>
  <si>
    <t>skn72+skn72a"v místě skladby SKB/58, SKB/59</t>
  </si>
  <si>
    <t>skn24</t>
  </si>
  <si>
    <t>22,82</t>
  </si>
  <si>
    <t>113107131</t>
  </si>
  <si>
    <t>Odstranění podkladu pl do 50 m2 z betonu prostého tl 150 mm</t>
  </si>
  <si>
    <t>skn25</t>
  </si>
  <si>
    <t>26,511</t>
  </si>
  <si>
    <t>2115198948</t>
  </si>
  <si>
    <t>Odstranění podkladů nebo krytů s přemístěním hmot na skládku na vzdálenost do 3 m nebo s naložením na dopravní prostředek v ploše jednotlivě do 50 m2 z betonu prostého, o tl. vrstvy přes 100 do 150 mm</t>
  </si>
  <si>
    <t>skn25a</t>
  </si>
  <si>
    <t>84,02</t>
  </si>
  <si>
    <t xml:space="preserve">Poznámka k souboru cen:_x000D_
1. Pro volbu cen z hlediska množství se uvažuje každá souvisle odstraňovaná plocha krytu nebo podkladu stejného druhu samostatně. Odstraňuje-li se několik vrstev vozovky najednou, jednotlivé vrstvy se oceňují každá samostatně. 2. U ploch menších než 50 m2 jsou ceny určeny pro ruční odstranění podkladu nebo krytu, u ploch větších než 50 m2 pro odstranění strojní. 3. Ceny a) –7111 až –7113, –7151 až -7153 a -7211 až -7213 lze použít i pro odstranění podkladů nebo krytů ze štěrkopísku, škváry, strusky nebo z mechanicky zpevněných zemin, b) –7121 až 7125, –7161 až -7165 a -7221 až -7225 lze použít i pro odstranění podkladů nebo krytů ze zemin stabilizovaných vápnem, c) –7130 až -7132, –7170 až -7172 a –7230 až -7232 lze použít i pro odstranění dlažeb uložených do betonového lože a dlažeb z mozaiky uložených do cementové malty nebo podkladu ze zemin stabilizovaných cementem. 4. Ceny lze použít i pro odstranění podkladů nebo krytů opatřených živičnými postřiky nebo nátěry. 5. Ceny odlišené podle tloušťky (např. do 100 mm, do 200 mm) jsou určeny vždy pro celou tloušťku jednotlivých konstrukcí. 6.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 7. Přemístění vybouraného materiálu na vzdálenost přes 3 m u cen –7111 až –7146 a přes 20 m u cen -7151 až –7246 se oceňuje cenami souborů cen 997 22-1 Vodorovná doprava suti. 8. Ceny -714 . , -718 . a –724 . nelze použít pro odstranění podkladu nebo krytu frézováním. </t>
  </si>
  <si>
    <t>skn26</t>
  </si>
  <si>
    <t>411,91</t>
  </si>
  <si>
    <t>kotvící práh viz. SKN74</t>
  </si>
  <si>
    <t>skn28</t>
  </si>
  <si>
    <t>26,075</t>
  </si>
  <si>
    <t>0,25*(1+123,24+1)</t>
  </si>
  <si>
    <t>skn28a</t>
  </si>
  <si>
    <t>8,385</t>
  </si>
  <si>
    <t>Součet</t>
  </si>
  <si>
    <t>skn28b</t>
  </si>
  <si>
    <t>0,37</t>
  </si>
  <si>
    <t>5</t>
  </si>
  <si>
    <t>113107241</t>
  </si>
  <si>
    <t>Odstranění podkladu pl přes 200 m2 živičných tl 50 mm</t>
  </si>
  <si>
    <t>skn28c</t>
  </si>
  <si>
    <t>0,825</t>
  </si>
  <si>
    <t>-95661116</t>
  </si>
  <si>
    <t>Odstranění podkladů nebo krytů s přemístěním hmot na skládku na vzdálenost do 20 m nebo s naložením na dopravní prostředek v ploše jednotlivě přes 200 m2 živičných, o tl. vrstvy do 50 mm</t>
  </si>
  <si>
    <t>skn28d</t>
  </si>
  <si>
    <t>8,462</t>
  </si>
  <si>
    <t>skn29</t>
  </si>
  <si>
    <t>18,124</t>
  </si>
  <si>
    <t>376,937"SKB/60</t>
  </si>
  <si>
    <t>skn29a</t>
  </si>
  <si>
    <t>12,732</t>
  </si>
  <si>
    <t>6</t>
  </si>
  <si>
    <t>113107161</t>
  </si>
  <si>
    <t>Odstranění podkladu pl přes 50 do 200 m2 z kameniva drceného tl 100 mm</t>
  </si>
  <si>
    <t>skn29b</t>
  </si>
  <si>
    <t>5,207</t>
  </si>
  <si>
    <t>-1594472109</t>
  </si>
  <si>
    <t>Odstranění podkladů nebo krytů s přemístěním hmot na skládku na vzdálenost do 20 m nebo s naložením na dopravní prostředek v ploše jednotlivě přes 50 m2 do 200 m2 z kameniva hrubého drceného, o tl. vrstvy do 100 mm</t>
  </si>
  <si>
    <t>skn29c</t>
  </si>
  <si>
    <t>0,693</t>
  </si>
  <si>
    <t>skn30</t>
  </si>
  <si>
    <t>8,1</t>
  </si>
  <si>
    <t>skn72+skn72a</t>
  </si>
  <si>
    <t>skn30a</t>
  </si>
  <si>
    <t>8,262</t>
  </si>
  <si>
    <t>7</t>
  </si>
  <si>
    <t>113107162</t>
  </si>
  <si>
    <t>Odstranění podkladu pl přes 50 do 200 m2 z kameniva drceného tl 200 mm</t>
  </si>
  <si>
    <t>skn31</t>
  </si>
  <si>
    <t>4,078</t>
  </si>
  <si>
    <t>-534420706</t>
  </si>
  <si>
    <t>Odstranění podkladů nebo krytů s přemístěním hmot na skládku na vzdálenost do 20 m nebo s naložením na dopravní prostředek v ploše jednotlivě přes 50 m2 do 200 m2 z kameniva hrubého drceného, o tl. vrstvy přes 100 do 200 mm</t>
  </si>
  <si>
    <t>skn31a</t>
  </si>
  <si>
    <t>0,768</t>
  </si>
  <si>
    <t>skn31b</t>
  </si>
  <si>
    <t>0,447</t>
  </si>
  <si>
    <t>skn33</t>
  </si>
  <si>
    <t>46,258</t>
  </si>
  <si>
    <t>8</t>
  </si>
  <si>
    <t>113107172</t>
  </si>
  <si>
    <t>Odstranění podkladu pl přes 50 do 200 m2 z betonu prostého tl 300 mm</t>
  </si>
  <si>
    <t>skn34</t>
  </si>
  <si>
    <t>668,103</t>
  </si>
  <si>
    <t>1597957130</t>
  </si>
  <si>
    <t>Odstranění podkladů nebo krytů s přemístěním hmot na skládku na vzdálenost do 20 m nebo s naložením na dopravní prostředek v ploše jednotlivě přes 50 m2 do 200 m2 z betonu prostého, o tl. vrstvy přes 150 do 300 mm</t>
  </si>
  <si>
    <t>skn34a</t>
  </si>
  <si>
    <t>182,93</t>
  </si>
  <si>
    <t>skn34b</t>
  </si>
  <si>
    <t>1,66</t>
  </si>
  <si>
    <t>skn34c</t>
  </si>
  <si>
    <t>11,4</t>
  </si>
  <si>
    <t>9</t>
  </si>
  <si>
    <t>113107235</t>
  </si>
  <si>
    <t>Odstranění podkladu pl nad 200 m2 z betonu vyztuženého sítěmi tl 100 mm</t>
  </si>
  <si>
    <t>skn34d</t>
  </si>
  <si>
    <t>8,168</t>
  </si>
  <si>
    <t>423334377</t>
  </si>
  <si>
    <t>Odstranění podkladů nebo krytů s přemístěním hmot na skládku na vzdálenost do 20 m nebo s naložením na dopravní prostředek v ploše jednotlivě přes 200 m2 z betonu vyztuženého sítěmi, o tl. vrstvy do 100 mm</t>
  </si>
  <si>
    <t>skn34e</t>
  </si>
  <si>
    <t>14,883</t>
  </si>
  <si>
    <t>skn34f</t>
  </si>
  <si>
    <t>27,289</t>
  </si>
  <si>
    <t>skn35</t>
  </si>
  <si>
    <t>146,14</t>
  </si>
  <si>
    <t>131303101</t>
  </si>
  <si>
    <t>Hloubení jam ručním nebo pneum nářadím v soudržných horninách tř. 4</t>
  </si>
  <si>
    <t>m3</t>
  </si>
  <si>
    <t>skn36</t>
  </si>
  <si>
    <t>15,219</t>
  </si>
  <si>
    <t>-173857430</t>
  </si>
  <si>
    <t>Hloubení zapažených i nezapažených jam ručním nebo pneumatickým nářadím s urovnáním dna do předepsaného profilu a spádu v horninách tř. 4 soudržných</t>
  </si>
  <si>
    <t>skn36a</t>
  </si>
  <si>
    <t>0,68</t>
  </si>
  <si>
    <t xml:space="preserve">Poznámka k souboru cen:_x000D_
1. V cenách jsou započteny i náklady na přehození výkopku na přilehlém terénu na vzdálenost do 3 m od okraje jámy nebo naložení na dopravní prostředek. 2. V cenách 10-3101 až 40-3102 jsou započteny i náklady na svislý přesun horniny po házečkách do 2 metrů. </t>
  </si>
  <si>
    <t>skn36b</t>
  </si>
  <si>
    <t>72,857</t>
  </si>
  <si>
    <t>Stávající štěrkový podsyp SKB/06</t>
  </si>
  <si>
    <t>skn36c</t>
  </si>
  <si>
    <t>7,275</t>
  </si>
  <si>
    <t>skb06*0,2</t>
  </si>
  <si>
    <t>skn37</t>
  </si>
  <si>
    <t>11,091</t>
  </si>
  <si>
    <t>Stávající štěrkový podsyp SKB/07</t>
  </si>
  <si>
    <t>skn37a</t>
  </si>
  <si>
    <t>1,41</t>
  </si>
  <si>
    <t>skb07*0,2</t>
  </si>
  <si>
    <t>skn37b</t>
  </si>
  <si>
    <t>11,992</t>
  </si>
  <si>
    <t>Stávající štěrkový podsyp SKB/32</t>
  </si>
  <si>
    <t>skn37c</t>
  </si>
  <si>
    <t>1,506</t>
  </si>
  <si>
    <t>skb32*0,2</t>
  </si>
  <si>
    <t>skn38</t>
  </si>
  <si>
    <t>276,352</t>
  </si>
  <si>
    <t>Stávající štěrkový podsyp SKB/33</t>
  </si>
  <si>
    <t>skn38a</t>
  </si>
  <si>
    <t>93,348</t>
  </si>
  <si>
    <t>skb33*0,2</t>
  </si>
  <si>
    <t>skn38b</t>
  </si>
  <si>
    <t>13,577</t>
  </si>
  <si>
    <t>Stávající štěrkový podsyp SKB/36</t>
  </si>
  <si>
    <t>skn38c</t>
  </si>
  <si>
    <t>19,071</t>
  </si>
  <si>
    <t>skb36*0,2</t>
  </si>
  <si>
    <t>skn39</t>
  </si>
  <si>
    <t>3,46</t>
  </si>
  <si>
    <t>Stávající štěrkový podsyp SKB/39</t>
  </si>
  <si>
    <t>skn40</t>
  </si>
  <si>
    <t>276,53</t>
  </si>
  <si>
    <t>skb39*0,2</t>
  </si>
  <si>
    <t>skn40a</t>
  </si>
  <si>
    <t>16,017</t>
  </si>
  <si>
    <t>Stávající štěrkový podsyp SKB/40</t>
  </si>
  <si>
    <t>skn40b</t>
  </si>
  <si>
    <t>0,857</t>
  </si>
  <si>
    <t>skb40*0,20</t>
  </si>
  <si>
    <t>skn40c</t>
  </si>
  <si>
    <t>80,68</t>
  </si>
  <si>
    <t>Stávající štěrkový podsyp SKB/61</t>
  </si>
  <si>
    <t>skn41</t>
  </si>
  <si>
    <t>43,06</t>
  </si>
  <si>
    <t>31,390*0,20</t>
  </si>
  <si>
    <t>skn42</t>
  </si>
  <si>
    <t>72,703</t>
  </si>
  <si>
    <t>Mezisoučet</t>
  </si>
  <si>
    <t>skn43</t>
  </si>
  <si>
    <t>456,914</t>
  </si>
  <si>
    <t>výkop v terénu</t>
  </si>
  <si>
    <t>skn43a</t>
  </si>
  <si>
    <t>14,835</t>
  </si>
  <si>
    <t>0,3*5,36"SKB/55</t>
  </si>
  <si>
    <t>skn44</t>
  </si>
  <si>
    <t>143,98</t>
  </si>
  <si>
    <t>skb06*0,129</t>
  </si>
  <si>
    <t>skn45</t>
  </si>
  <si>
    <t>553,72</t>
  </si>
  <si>
    <t>skb07*0,129</t>
  </si>
  <si>
    <t>skn46</t>
  </si>
  <si>
    <t>4,722</t>
  </si>
  <si>
    <t>skb32*0,132</t>
  </si>
  <si>
    <t>skn47</t>
  </si>
  <si>
    <t>29,52</t>
  </si>
  <si>
    <t>skb33*(0,132+0,772)/2</t>
  </si>
  <si>
    <t>skn48</t>
  </si>
  <si>
    <t>6,98</t>
  </si>
  <si>
    <t>skb36*0,227</t>
  </si>
  <si>
    <t>skn49</t>
  </si>
  <si>
    <t>44,319</t>
  </si>
  <si>
    <t>skb39*0,157</t>
  </si>
  <si>
    <t>skn50</t>
  </si>
  <si>
    <t>6,918</t>
  </si>
  <si>
    <t>skb40*1,356</t>
  </si>
  <si>
    <t>skn51</t>
  </si>
  <si>
    <t>44,96</t>
  </si>
  <si>
    <t>31,390*0,672"SKB/61</t>
  </si>
  <si>
    <t>skn52</t>
  </si>
  <si>
    <t>1096,322</t>
  </si>
  <si>
    <t>skn52a</t>
  </si>
  <si>
    <t>13,047</t>
  </si>
  <si>
    <t>skn53</t>
  </si>
  <si>
    <t>166,2</t>
  </si>
  <si>
    <t>11</t>
  </si>
  <si>
    <t>132301202</t>
  </si>
  <si>
    <t>Hloubení rýh š do 2000 mm v hornině tř. 4 objemu do 1000 m3</t>
  </si>
  <si>
    <t>skn54</t>
  </si>
  <si>
    <t>16,481</t>
  </si>
  <si>
    <t>-2144853249</t>
  </si>
  <si>
    <t>Hloubení zapažených i nezapažených rýh šířky přes 600 do 2 000 mm s urovnáním dna do předepsaného profilu a spádu v hornině tř. 4 přes 100 do 1 000 m3</t>
  </si>
  <si>
    <t>skn54a</t>
  </si>
  <si>
    <t>1,129</t>
  </si>
  <si>
    <t xml:space="preserve">Poznámka k souboru cen:_x000D_
1. V cenách jsou započteny i náklady na případné nutné přemístění výkopku ve výkopišti na vzdálenost do 3 m a na přehození výkopku na přilehlém terénu na vzdálenost do 5 m od okraje jámy nebo naložení na dopravní prostředek. 2. Hloubení rýh při lesnicko-technických melioracích se oceňuje: a) ve stržích cenami platnými pro objem výkopu do 100 m3, i když skutečný objem výkopu je větší, b) mimo strže pro příčná a podélná zpevnění dna a břehů pod obrysem výkopu pro koryta vodotečí, zejména pro konstrukce těles, stupňů, boků, předprahů, prahů, odháněk, výhonů a pro základy zdí, dlažeb, rovnanin, plůtků a hatí, pro jakoukoliv šířku rýhy, při objemu do 100 m3 cenami příslušnými pro objem výkopu do 100 m3 a při jakémkoliv objemu výkopu přes 100 m3 cenami příslušnými pro objem výkopu přes 100 do 1 000 m3. 3. Náklady na svislé přemístění výkopku nad 1 m hloubky se určí dle ustanovení článku č. 3161 všeobecných podmínek katalogu. 4. Předepisuje-li projekt hloubit rýhy 5 až 7 bez použití trhavin, oceňuje se toto hloubení: a) v suchu nebo mokru cenami 138 40-1201, 138 50-1201 a 138 60-1201 Dolamování hloubených vykopávek, b) v tekoucí vodě při jakékoliv její rychlosti individuálně. 5. Ceny nelze použít pro hloubení rýh a hloubky přes 16 m. Tyto práce se oceňují individuálně. </t>
  </si>
  <si>
    <t>skn54b</t>
  </si>
  <si>
    <t>56,565</t>
  </si>
  <si>
    <t>1,45*4,461*95+1,45*2,111*31"výkop na severní straně podél obvodové zdi</t>
  </si>
  <si>
    <t>skn54c</t>
  </si>
  <si>
    <t>28,121</t>
  </si>
  <si>
    <t>12</t>
  </si>
  <si>
    <t>132301209</t>
  </si>
  <si>
    <t>Příplatek za lepivost k hloubení rýh š do 2000 mm v hornině tř. 4</t>
  </si>
  <si>
    <t>skn55</t>
  </si>
  <si>
    <t>39,19</t>
  </si>
  <si>
    <t>986327174</t>
  </si>
  <si>
    <t>Hloubení zapažených i nezapažených rýh šířky přes 600 do 2 000 mm s urovnáním dna do předepsaného profilu a spádu v hornině tř. 4 Příplatek k cenám za lepivost horniny tř. 4</t>
  </si>
  <si>
    <t>skn56</t>
  </si>
  <si>
    <t>47,43</t>
  </si>
  <si>
    <t>skn57</t>
  </si>
  <si>
    <t>13</t>
  </si>
  <si>
    <t>161101102</t>
  </si>
  <si>
    <t>Svislé přemístění výkopku z horniny tř. 1 až 4 hl výkopu do 4 m</t>
  </si>
  <si>
    <t>skn57a</t>
  </si>
  <si>
    <t>0,54</t>
  </si>
  <si>
    <t>324666202</t>
  </si>
  <si>
    <t>Svislé přemístění výkopku bez naložení do dopravní nádoby avšak s vyprázdněním dopravní nádoby na hromadu nebo do dopravního prostředku z horniny tř. 1 až 4, při hloubce výkopu přes 2,5 do 4 m</t>
  </si>
  <si>
    <t>skn58</t>
  </si>
  <si>
    <t>44,4</t>
  </si>
  <si>
    <t xml:space="preserve">Poznámka k souboru cen:_x000D_
1. Ceny -1151 až -1158 lze použít i pro svislé přemístění materiálu a stavební suti z konstrukcí ze zdiva cihelného nebo kamenného, z betonu prostého, prokládaného, železového i předpjatého, pokud tyto konstrukce byly vybourány ve výkopišti. 2. Ceny pro hloubku přes 1 do 2,5 m, přes 2,5 m do 4 m atd. jsou určeny pro svislé přemístění výkopku od 0 do 2,5 m, od 0 do 4 m atd. 3. Množství materiálu i stavební suti z rozbouraných konstrukcí pro přemístění se rovná objemu konstrukcí před rozbouráním. </t>
  </si>
  <si>
    <t>skn59</t>
  </si>
  <si>
    <t>9,88</t>
  </si>
  <si>
    <t>709,392*0,55</t>
  </si>
  <si>
    <t>14</t>
  </si>
  <si>
    <t>161101603</t>
  </si>
  <si>
    <t>Vytažení výkopku těženého z prostoru pod základy z hl do 6 m v hornině tř. 1 až 4</t>
  </si>
  <si>
    <t>158373806</t>
  </si>
  <si>
    <t>Vytažení výkopku těženého z prostoru pod základy nebo z pracovních šachet při podchycování základového zdiva, bez naložení, avšak s vyprázdněním nádoby na hromady nebo do dopravního prostředku z horniny tř. 1 až 4 z hloubky přes 4 do 6 m</t>
  </si>
  <si>
    <t>532,412-137,682</t>
  </si>
  <si>
    <t>162201211</t>
  </si>
  <si>
    <t>Vodorovné přemístění výkopku z horniny tř. 1 až 4 stavebním kolečkem do 10 m</t>
  </si>
  <si>
    <t>-595510140</t>
  </si>
  <si>
    <t>Vodorovné přemístění výkopku nebo sypaniny stavebním kolečkem s naložením a vyprázdněním kolečka na hromady nebo do dopravního prostředku na vzdálenost do 10 m z horniny tř. 1 až 4</t>
  </si>
  <si>
    <t>16</t>
  </si>
  <si>
    <t>162201219</t>
  </si>
  <si>
    <t>Příplatek k vodorovnému přemístění výkopku z horniny tř. 1 až 4 stavebním kolečkem ZKD 10 m</t>
  </si>
  <si>
    <t>-946691306</t>
  </si>
  <si>
    <t>Vodorovné přemístění výkopku nebo sypaniny stavebním kolečkem s naložením a vyprázdněním kolečka na hromady nebo do dopravního prostředku na vzdálenost do 10 m z horniny Příplatek k ceně za každých dalších 10 m</t>
  </si>
  <si>
    <t>394,730*5</t>
  </si>
  <si>
    <t>17</t>
  </si>
  <si>
    <t>162701105</t>
  </si>
  <si>
    <t>Vodorovné přemístění do 10000 m výkopku/sypaniny z horniny tř. 1 až 4</t>
  </si>
  <si>
    <t>1213419059</t>
  </si>
  <si>
    <t>Vodorovné přemístění výkopku nebo sypaniny po suchu na obvyklém dopravním prostředku, bez naložení výkopku, avšak se složením bez rozhrnutí z horniny tř. 1 až 4 na vzdálenost přes 9 000 do 10 000 m</t>
  </si>
  <si>
    <t xml:space="preserve">Poznámka k souboru cen:_x000D_
1. Ceny nelze použít, předepisuje-li projekt přemístit výkopek na místo nepřístupné obvyklým dopravním prostředkům; toto přemístění se oceňuje individuálně. 2. V cenách jsou započteny i náhrady za jízdu loženého vozidla v terénu ve výkopišti nebo na násypišti. 3. V cenách nejsou započteny náklady na rozhrnutí výkopku na násypišti; toto rozhrnutí se oceňuje cenami souboru cen 171 . 0- . . Uložení sypaniny do násypů a 171 20-1201Uložení sypaniny na skládky. 4. Je-li na dopravní dráze pro vodorovné přemístění nějaká překážka, pro kterou je nutno překládat výkopek z jednoho obvyklého dopravního prostředku na jiný obvyklý dopravní prostředek, oceňuje se toto lomené vodorovné přemístění výkopku v každém úseku samostatně příslušnou cenou tohoto souboru cen a překládání výkopku cenami souboru cen 167 10-3 . Nakládání neulehlého výkopku z hromad s ohledem na ustanovení pozn. číslo 5. 5. Přemísťuje-li se výkopek z dočasných skládek vzdálených do 50 m, neoceňuje se nakládání výkopku, i když se provádí. Toto ustanovení neplatí, vylučuje-li projekt použití dozeru. 6. V cenách vodorovného přemístění sypaniny nejsou započteny náklady na dodávku materiálu, tyto se oceňují ve specifikaci. </t>
  </si>
  <si>
    <t>18</t>
  </si>
  <si>
    <t>162701109</t>
  </si>
  <si>
    <t>Příplatek k vodorovnému přemístění výkopku/sypaniny z horniny tř. 1 až 4 ZKD 1000 m přes 10000 m</t>
  </si>
  <si>
    <t>-1786973700</t>
  </si>
  <si>
    <t>Vodorovné přemístění výkopku nebo sypaniny po suchu na obvyklém dopravním prostředku, bez naložení výkopku, avšak se složením bez rozhrnutí z horniny tř. 1 až 4 na vzdálenost Příplatek k ceně za každých dalších i započatých 1 000 m</t>
  </si>
  <si>
    <t>19</t>
  </si>
  <si>
    <t>171201211</t>
  </si>
  <si>
    <t>Poplatek za uložení odpadu ze sypaniny na skládce (skládkovné)</t>
  </si>
  <si>
    <t>t</t>
  </si>
  <si>
    <t>1107514528</t>
  </si>
  <si>
    <t>Uložení sypaniny poplatek za uložení sypaniny na skládce (skládkovné)</t>
  </si>
  <si>
    <t xml:space="preserve">Poznámka k souboru cen:_x000D_
1. Cena -1201 je určena i pro: a) uložení výkopku nebo ornice na dočasné skládky předepsané projektem tak, že na 1 m2 projektem určené plochy této skládky připadá přes 2 m3 výkopku nebo ornice; v opačném případě se uložení neoceňuje. Množství výkopku nebo ornice připadající na 1 m2 skládky se určí jako podíl množství výkopku nebo ornice, měřeného v rostlém stavu a projektem určené plochy dočasné skládky; b) zasypání koryt vodotečí a prohlubní v terénu bez předepsaného zhutnění sypaniny; c) uložení výkopku pod vodou do prohlubní ve dně vodotečí nebo nádrží. 2. Cenu -1201 nelze použít pro uložení výkopku nebo ornice: a) při vykopávkách pro podzemní vedení podél hrany výkopu, z něhož byl výkopek získán, a to ani tehdy, jestliže se výkopek po vyhození z výkopu na povrch území ještě dále přemisťuje na hromady podél výkopu; b) na dočasné skládky, které nejsou předepsány projektem; c) na dočasné skládky předepsané projektem tak, že na 1 m2 projektem určené plochy této skládky připadají nejvýše 2 m3 výkopku nebo ornice (viz. též poznámku č. 1 a); d) na dočasné skládky, oceňuje-li se cenou 121 10-1101 Sejmutí ornice nebo lesní půdy do 50 m, nebo oceňuje-li se vodorovné přemístění výkopku do 20 m a 50 m cenami 162 20-1101, 162 20-1102, 162 20-1151 a 162 20-1152. V těchto případech se uložení výkopku nebo ornice na dočasnou skládku neoceňuje. e) na trvalé skládky s předepsaným zhutněním; toto uložení výkopku se oceňuje cenami souboru cen 171 . 0- . . Uložení sypaniny do násypů. 3. V ceně -1201 jsou započteny i náklady na rozprostření sypaniny ve vrstvách s hrubým urovnáním na skládce. 4. V ceně -1201 nejsou započteny náklady na získání skládek ani na poplatky za skládku. 5. Množství jednotek uložení výkopku (sypaniny) se určí v m3 uloženého výkopku (sypaniny),v rostlém stavu zpravidla ve výkopišti. 6. Cenu -1211 lze po dohodě upravit podle místních podmínek. </t>
  </si>
  <si>
    <t>394,730*1,8</t>
  </si>
  <si>
    <t>20</t>
  </si>
  <si>
    <t>174101101</t>
  </si>
  <si>
    <t>Zásyp jam, šachet rýh nebo kolem objektů sypaninou se zhutněním</t>
  </si>
  <si>
    <t>-1894040507</t>
  </si>
  <si>
    <t>Zásyp sypaninou z jakékoliv horniny s uložením výkopku ve vrstvách se zhutněním jam, šachet, rýh nebo kolem objektů v těchto vykopávkách</t>
  </si>
  <si>
    <t xml:space="preserve">Poznámka k souboru cen:_x000D_
1. Ceny 174 10- . . jsou určeny pro zhutněné zásypy s mírou zhutnění: a) z hornin soudržných do 100 % PS, b) z hornin nesoudržných do I(d) 0,9, c) z hornin kamenitých pro jakoukoliv míru zhutnění. 2. Je-li projektem předepsáno vyšší zhutnění, podle bodu a) a b) poznámky č 1., ocení se zásyp individuálně. 3. Ceny nelze použít pro zásyp rýh pro drenážní trativody pro lesnicko-technické meliorace a zemědělské. Zásyp těchto rýh se oceňuje cenami souboru cen 174 20-3 . části A 03 Zemní práce pro objekty oborů 831 až 833. Nezhutněný zásyp odvodňovacích kanálů z betonových a železobetonových trub v polních a lučních tratích se oceňuje cenou -1101 Zásyp sypaninou rýh bez ohledu na šířku kanálu; cena obsahuje i náklady na ruční nezhutněný zásyp výšky do 200 mm nad vrchol potrubí. 4. V cenách 10-1101, 10-1103, 20-1101 a 20-1103 je započteno přemístění sypaniny ze vzdálenosti 10 m od kraje výkopu nebo zasypávaného prostoru, měřeno k těžišti skládky. 5. V ceně 10-1102 je započteno přemístění sypaniny ze vzdálenosti 15 m od hrany zasypávaného prostoru, měřeno k těžišti skládky. 6. Objem zásypu je rozdíl objemu výkopu a objemu do něho vestavěných konstrukcí nebo uložených vedení i s jejich obklady a podklady (tento objem se nazývá objemem horniny vytlačené konstrukcí). Objem potrubí do DN 180, příp. i s obalem, se od objemu zásypu neodečítá. Pro stanovení objemu zásypu se od objemu výkopu odečítá i objem obsypu potrubí oceňovaný cenami souboru cen 175 10-11 Obsyp potrubí, přichází-li v úvahu . 7. Odklizení zbylého výkopku po provedení zásypu zářezů se šikmými stěnami pro podzemní vedení nebo zásypu jam a rýh pro podzemní vedení se oceňuje, je-li objem zbylého výkopku: a) do 1 m3 na 1 m vedení a jedná se o výkopek neulehlý - cenami souboru cen 167 10-110 Nakládání výkopku nebo sypaniny a 162 . 0-1 . Vodorovné přemístění výkopku. V případě, že se jedná o výkopek ulehlý - rozpojení a naložení výkopku cenami souboru cen 122 . 0-1 . souboru cen 162 . 0-1 . Vodorovné přemístění výkopku; b) přes 1 m3 na 1 m vedení, jestliže projekt předepíše, že se zbylý výkopek bude odklízet zároveň s prováděním vykopávky, pouze přemístění výkopku cenami souboru cen 162 . 0-1 . Vodorovné přemístění výkopku. Při zmíněném objemu zbylého výkopku se neoceňuje ani naložení ani rozpojení výkopku. Jestliže se zbylý výkopek neodklízí, nýbrž rozprostírá podél výkopu a nad výkopem, platí poznámka č. 8. 8. Rozprostření zbylého výkopku podél výkopu a nad výkopem po provedení zásypů zářezů se šikmými stěnami pro podzemní vedení nebo zásypu jam a rýh pro podzemní vedení se oceňuje: a) cenou 171 20-1101 Uložení sypaniny do nezhutněných násypů, není-li projektem předepsáno zhutnění rozprostřeného zbylého výkopku, b) cenou 171 10-1111 Uložení sypaniny do násypů z hornin sypkých, je-li předepsáno zhutnění rozprostřeného zbylého výkopku, a to v objemu vypočteném podle poznámky č.6, příp. zmenšeném o objem výkopku, který byl již odklizen. 9. Míru zhutnění předepisuje projekt. </t>
  </si>
  <si>
    <t>1,45*4,461*95+1,45*2,111*31"výkop na severní straně podél obvodové zdi po provedení sanačních prací</t>
  </si>
  <si>
    <t>174101102</t>
  </si>
  <si>
    <t>Zásyp v uzavřených prostorech sypaninou se zhutněním</t>
  </si>
  <si>
    <t>-326677143</t>
  </si>
  <si>
    <t>Zásyp sypaninou z jakékoliv horniny s uložením výkopku ve vrstvách se zhutněním v uzavřených prostorách s urovnáním povrchu zásypu</t>
  </si>
  <si>
    <t>skn01a*0,68</t>
  </si>
  <si>
    <t>skn01b*2,53</t>
  </si>
  <si>
    <t>skn01c*0,61</t>
  </si>
  <si>
    <t>skn01d*1,15</t>
  </si>
  <si>
    <t>skn02b*1,15</t>
  </si>
  <si>
    <t>skn15*0,65</t>
  </si>
  <si>
    <t>skn14e*0,612</t>
  </si>
  <si>
    <t>skn14b*0,612</t>
  </si>
  <si>
    <t>skn15a*1,1</t>
  </si>
  <si>
    <t>skn16c*0,612</t>
  </si>
  <si>
    <t>skn16f*0,612</t>
  </si>
  <si>
    <t>181951102</t>
  </si>
  <si>
    <t>Úprava pláně v hornině tř. 1 až 4 se zhutněním</t>
  </si>
  <si>
    <t>1937885071</t>
  </si>
  <si>
    <t>Úprava pláně vyrovnáním výškových rozdílů v hornině tř. 1 až 4 se zhutněním</t>
  </si>
  <si>
    <t xml:space="preserve">Poznámka k souboru cen:_x000D_
1. Ceny jsou určeny pro urovnání všech nově zřizovaných ploch (v zářezech i na násypech) vodorovných nebo ve sklonu do 1:5 pod zpevnění ploch jakéhokoliv druhu, pod humusování, (ne však pro plochy zásypu rýh pro podzemní vedení), drnování apod. a dále, předepíše-li projekt urovnání pláně z jiného důvodu. 2. Ceny nelze použít pro urovnání lavic (berem) šířky do 3 m přerušujících svahy, pro urovnání dna silničních a železničních příkopů pro jakoukoliv šířku dna; toto urovnání se oceňuje cenami souboru cen 182 .0-1 Svahování. 3. Urovnání ploch ve sklonu přes 1 : 5 se oceňuje cenami souboru cen 182 . 0-11 Svahování trvalých svahů do projektovaných profilů. 4. Náklady na urovnání dna a stěn při čištění příkopů pozemních komunikací jsou započteny v cenách souborů cen 938 90-2 . Čištění příkopů komunikací v suchu nebo ve vodě části A02 Zemní práce pro objekty oborů 821 až 828. 5. Míru zhutnění určuje projekt. Ceny se zhutněním jsou určeny pro jakoukoliv míru zhutnění. </t>
  </si>
  <si>
    <t>233"SKN/73a</t>
  </si>
  <si>
    <t>Zakládání</t>
  </si>
  <si>
    <t>23</t>
  </si>
  <si>
    <t>212755213</t>
  </si>
  <si>
    <t>Trativody z drenážních trubek plastových flexibilních D 80 mm bez lože</t>
  </si>
  <si>
    <t>m</t>
  </si>
  <si>
    <t>-1883307387</t>
  </si>
  <si>
    <t>Trativody bez lože z drenážních trubek plastových flexibilních D 80 mm</t>
  </si>
  <si>
    <t xml:space="preserve">Poznámka k souboru cen:_x000D_
1. Ceny jsou určeny pro uložení drenážních trubek do výkopu bez lože a obsypu. 2. Trativody včetně lože a obsypu trubek se ocení cenami souboru cen 212 75-2 . Trativody z drenážních trubek katalogu 827-1 Vedení trubní dálková a přípojná – vodovody a kanalizace. </t>
  </si>
  <si>
    <t>SKN/17+SKN18</t>
  </si>
  <si>
    <t>24+52</t>
  </si>
  <si>
    <t>24</t>
  </si>
  <si>
    <t>272321511</t>
  </si>
  <si>
    <t>Základové desky ze ŽB bez zvýšených nároků na prostředí tř. C 25/30</t>
  </si>
  <si>
    <t>90667254</t>
  </si>
  <si>
    <t>Základy z betonu železového (bez výztuže) desky z betonu bez zvýšených nároků na prostředí tř. C 25/30</t>
  </si>
  <si>
    <t xml:space="preserve">Poznámka k souboru cen:_x000D_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 2. Hloubení s použitím bentonitové suspenze se oceňuje katalogem 800-1 Zemní práce. Bednění se neoceňuje. 3. V cenách nejsou započteny náklady na výztuž, tyto se oceňují cenami souboru cen 27* 36-.... Výztuž základů. </t>
  </si>
  <si>
    <t>0,2*skn14</t>
  </si>
  <si>
    <t>0,08*skn14</t>
  </si>
  <si>
    <t>0,2*skn15</t>
  </si>
  <si>
    <t>0,08*skn15</t>
  </si>
  <si>
    <t>0,08*skn14a</t>
  </si>
  <si>
    <t>0,2*skn14a</t>
  </si>
  <si>
    <t>0,1*skn14a</t>
  </si>
  <si>
    <t>0,05*skn14a</t>
  </si>
  <si>
    <t>0,08*skn14b</t>
  </si>
  <si>
    <t>0,2*skn14b</t>
  </si>
  <si>
    <t>0,09*skn14c</t>
  </si>
  <si>
    <t>0,2*skn14c</t>
  </si>
  <si>
    <t>0,1*skn14d</t>
  </si>
  <si>
    <t>0,2*skn14d</t>
  </si>
  <si>
    <t>0,09*skn14d</t>
  </si>
  <si>
    <t>0,05*skn14d</t>
  </si>
  <si>
    <t>0,09*skn14e</t>
  </si>
  <si>
    <t>0,2*skn14e</t>
  </si>
  <si>
    <t>0,08*skn15a</t>
  </si>
  <si>
    <t>0,2*skn15a</t>
  </si>
  <si>
    <t>0,08*skn16</t>
  </si>
  <si>
    <t>0,2*skn16</t>
  </si>
  <si>
    <t>0,064*skn20</t>
  </si>
  <si>
    <t>0,08*skn16a</t>
  </si>
  <si>
    <t>0,2*skn16a</t>
  </si>
  <si>
    <t>0,08*skn16b</t>
  </si>
  <si>
    <t>0,2*skn16b</t>
  </si>
  <si>
    <t>0,05*skn16b</t>
  </si>
  <si>
    <t>0,1*skn16b</t>
  </si>
  <si>
    <t>0,08*skn16c</t>
  </si>
  <si>
    <t>0,2*skn16c</t>
  </si>
  <si>
    <t>0,08*skn16d</t>
  </si>
  <si>
    <t>0,2*skn16d</t>
  </si>
  <si>
    <t>0,08*skn16e</t>
  </si>
  <si>
    <t>0,20*skn16e</t>
  </si>
  <si>
    <t>0,05*skn16e</t>
  </si>
  <si>
    <t>0,1*skn16e</t>
  </si>
  <si>
    <t>0,08*skn16f</t>
  </si>
  <si>
    <t>0,2*skn16f</t>
  </si>
  <si>
    <t>0,09*skn17</t>
  </si>
  <si>
    <t>0,2*skn17</t>
  </si>
  <si>
    <t>0,08*skn18</t>
  </si>
  <si>
    <t>0,2*skn18</t>
  </si>
  <si>
    <t>0,95*skn20</t>
  </si>
  <si>
    <t>25</t>
  </si>
  <si>
    <t>273362021</t>
  </si>
  <si>
    <t>Výztuž základových desek svařovanými sítěmi Kari</t>
  </si>
  <si>
    <t>-903749487</t>
  </si>
  <si>
    <t>Výztuž základů desek ze svařovaných sítí z drátů typu KARI</t>
  </si>
  <si>
    <t xml:space="preserve">Poznámka k souboru cen:_x000D_
1. Ceny platí pro desky rovné, s náběhy, hřibové nebo upnuté do žeber včetně výztuže těchto žeber. </t>
  </si>
  <si>
    <t>2*skn14*7,9*1,1/1000</t>
  </si>
  <si>
    <t>2*skn14*4,44*1,1/1000</t>
  </si>
  <si>
    <t>2*skn15*7,9*1,1/1000</t>
  </si>
  <si>
    <t>2*skn15*4,44*1,1/1000</t>
  </si>
  <si>
    <t>2*skn14a*4,44*1,1/1000*2</t>
  </si>
  <si>
    <t>2*skn14a*7,9*1,1/1000</t>
  </si>
  <si>
    <t>skn14a*4,44*1,1/1000</t>
  </si>
  <si>
    <t>2*skn14b*4,44*1,1/1000</t>
  </si>
  <si>
    <t>2*skn14b*7,9*1,1/1000</t>
  </si>
  <si>
    <t>2*skn14c*4,44*1,1/1000</t>
  </si>
  <si>
    <t>2*skn14c*7,9*1,1/1000</t>
  </si>
  <si>
    <t>2*skn14d*4,44*1,1/1000*2</t>
  </si>
  <si>
    <t>skn14d*4,44*1,1/1000</t>
  </si>
  <si>
    <t>2*skn14d*7,9*1,1/1000</t>
  </si>
  <si>
    <t>2*skn14e*4,44*1,1/1000</t>
  </si>
  <si>
    <t>2*skn14e*7,9*1,1/1000</t>
  </si>
  <si>
    <t>2*skn15a*7,9*1,1/1000</t>
  </si>
  <si>
    <t>2*skn15a*4,44*1,1/1000</t>
  </si>
  <si>
    <t>2*skn16*7,9*1,1/1000*2</t>
  </si>
  <si>
    <t>2*skn20*7,9*1,1/1000</t>
  </si>
  <si>
    <t>2*skn16a*7,9*1,1/1000*2</t>
  </si>
  <si>
    <t>2*skn16b*4,44*1,1/1000</t>
  </si>
  <si>
    <t>skn16b*4,44*1,1/1000</t>
  </si>
  <si>
    <t>2*skn16b*7,9*1,1/1000*2</t>
  </si>
  <si>
    <t>2*skn16c*7,9*1,1/1000*2</t>
  </si>
  <si>
    <t>2*skn16d*7,9*1,1/1000*2</t>
  </si>
  <si>
    <t>2*skn16e*7,9*1,1/1000*2</t>
  </si>
  <si>
    <t>skn16e*4,44*1,1/1000</t>
  </si>
  <si>
    <t>2*skn16e*4,44*1,1/1000</t>
  </si>
  <si>
    <t>2*skn16f*7,9*1,1/1000</t>
  </si>
  <si>
    <t>2*skn17*7,9*1,1/1000*2</t>
  </si>
  <si>
    <t>2*skn18*7,9*1,1/1000*2</t>
  </si>
  <si>
    <t>skn20*150/1000</t>
  </si>
  <si>
    <t>26</t>
  </si>
  <si>
    <t>27911313R</t>
  </si>
  <si>
    <t>Základová zeď tl 150 mm z tvárnic ztraceného bednění včetně výplně z betonu tř. C 20/25</t>
  </si>
  <si>
    <t>934166813</t>
  </si>
  <si>
    <t>stěna instalačního kanálu (výkres viz příloha) půdorys 1.S - mezi osami -49/58 + jímka v 1.S (mezi osami 52/53)  celk. délka stěn - 137,5m x výš 0,72</t>
  </si>
  <si>
    <t>137,5*0,72</t>
  </si>
  <si>
    <t>27</t>
  </si>
  <si>
    <t>27911313R1</t>
  </si>
  <si>
    <t>Základová zeď tl do 250 mm z tvárnic ztraceného bednění včetně výplně z betonu tř. C 20/25</t>
  </si>
  <si>
    <t>-657132141</t>
  </si>
  <si>
    <t xml:space="preserve">Poznámka k souboru cen:_x000D_
1. V cenách jsou započteny i náklady na dodání a uložení betonu. 2. V cenách nejsou započteny náklady na dodání a uložení betonářské výztuže; tyto se oceňují cenami souboru cen 279 36- . . Výztuž základových zdí nosných. 3. Množství jednotek se určuje v m2 plochy zdiva. </t>
  </si>
  <si>
    <t>stěna u kolárny (výkres viz příloha) půdorys 1.S - mezi osami 49/51 - celková délka 14,5m x výška 1,0m</t>
  </si>
  <si>
    <t>14,5*1,0</t>
  </si>
  <si>
    <t>28</t>
  </si>
  <si>
    <t>279361821</t>
  </si>
  <si>
    <t>Výztuž základových zdí nosných betonářskou ocelí 10 505</t>
  </si>
  <si>
    <t>-578514891</t>
  </si>
  <si>
    <t>Výztuž základových zdí nosných svislých nebo odkloněných od svislice, rovinných nebo oblých, deskových nebo žebrových, včetně výztuže jejich žeber z betonářské oceli 10 505 (R) nebo BSt 500</t>
  </si>
  <si>
    <t xml:space="preserve"> Zdivo 150 - ztracené bednění + beton C20/25 + výztuž svislé spáry B500B Ø10 mm</t>
  </si>
  <si>
    <t xml:space="preserve">  a´=500 mm + výztuž každé vodorovné spáry 2x B500B Ø10 mm    </t>
  </si>
  <si>
    <t>137,5/0,5*0,72*1*0,617/1000*1,1</t>
  </si>
  <si>
    <t>0,72/0,25*137,5*2*0,617/1000*1,1</t>
  </si>
  <si>
    <t xml:space="preserve"> Zdivo 250 - ztracené bednění + beton C20/25 + výztuž svislé spáry B500B Ø10 mm</t>
  </si>
  <si>
    <t>14,5/0,5*1,0*2*0,617/1000*1,1</t>
  </si>
  <si>
    <t>1/0,25*14,5*2*0,617/1000*1,1</t>
  </si>
  <si>
    <t>29</t>
  </si>
  <si>
    <t>279999R1</t>
  </si>
  <si>
    <t>Vnitřní záporové pažení viz. příloha 71, část D.1.1 (prvky DP/16 - 19) montáž, včetně dodání řeziva</t>
  </si>
  <si>
    <t>1369951587</t>
  </si>
  <si>
    <t>3,72*1,15</t>
  </si>
  <si>
    <t>Svislé a kompletní konstrukce</t>
  </si>
  <si>
    <t>30</t>
  </si>
  <si>
    <t>310238211</t>
  </si>
  <si>
    <t>Zazdívka otvorů pl do 1 m2 ve zdivu nadzákladovém cihlami pálenými na MVC</t>
  </si>
  <si>
    <t>-1709440179</t>
  </si>
  <si>
    <t>Zazdívka otvorů ve zdivu nadzákladovém cihlami pálenými plochy přes 0,25 m2 do 1 m2 na maltu vápenocementovou</t>
  </si>
  <si>
    <t xml:space="preserve">UT - začištění 2x prostupu 200/200 ŽB stěnou ve 2.PP (po demontáži potrubí UT)  </t>
  </si>
  <si>
    <t>2*0,2*0,2*0,7</t>
  </si>
  <si>
    <t>31</t>
  </si>
  <si>
    <t>311231129</t>
  </si>
  <si>
    <t>Zdivo nosné z cihel dl 290 mm pevnosti P 20 až 25 na MC 15</t>
  </si>
  <si>
    <t>887873471</t>
  </si>
  <si>
    <t>Zdivo z cihel pálených nosné z cihel plných dl. 290 mm P 20 až 25, na maltu MC-15</t>
  </si>
  <si>
    <t xml:space="preserve">Poznámka k souboru cen:_x000D_
1. V cenách -1155 až -1159 nejsou započteny případné náklady na: a) úpravu líce; tyto se oceňují cenami souboru cen 310 90-11 Úprava líce při zdění režného zdiva. b) spárování; tyto se oceňují cenami souboru cen 62. 63-10.. Spárování vnějších ploch pohledového zdiva. 2. Cenami -2014 až -2035 Zdivo z cihel lícových se oceňuje prosté vyzdění včetně spárování zdící a spárovací maltou, kotvené lícové zdivo se oceňuje cenami souboru cen 313 23-4 . Zdivo lícové obkladové . </t>
  </si>
  <si>
    <t>1S</t>
  </si>
  <si>
    <t>0,5*1,284*2,1</t>
  </si>
  <si>
    <t>1NP</t>
  </si>
  <si>
    <t>1,589*2,2</t>
  </si>
  <si>
    <t>dozdívání atiky na střeše viz. podhled východní</t>
  </si>
  <si>
    <t>0,45*6,5</t>
  </si>
  <si>
    <t>32</t>
  </si>
  <si>
    <t>311238121</t>
  </si>
  <si>
    <t>Zdivo nosné vnitřní zvukově izolační Porotherm tl 250 mm P20 s maltovanými kapsami na maltu MC</t>
  </si>
  <si>
    <t>908218381</t>
  </si>
  <si>
    <t>Zdivo nosné jednovrstvé z cihel děrovaných vnitřní zvukově izolační s plně promaltovanými svislými kapsami tl. zdiva 250 mm, pevnost cihel P20, na maltu MVC</t>
  </si>
  <si>
    <t xml:space="preserve">Poznámka k souboru cen:_x000D_
1. Množství jednotek se určuje v m2 plochy konstrukce. 2. Do plochy zdiva se započítává plocha vyzdívky nosných ocelových koster svislých i šikmých. Tato plocha se započítává plně bez odpočtu plochy ocelových koster nosníků. 3. Od plochy zdiva se odečítá: a) plocha otvorů jednotlivě větší než 0,25 m2, b) plocha otvorů okenních, dveřních a jiných (vnějších i vnitřních) stanovená z rozměrů kótovaných ve výkresech. Při zalomeném ostění oken a balkónových dveří se šířka zmenšuje o 100 mm. c) plocha překladů, obetonovaných hlav ocelových nosníků, věnců a jiných konstrukcí betonových a železobetonových. 4. V cenách jsou započteny i náklady na doplňkové cihly. 5. V cenách nejsou započteny náklady na: a) výplň kapes obvodového zdiva (např kolem oken); tyto se ocení cenou 311 23-8911, b) zásyp dutin první vrstvy zdiva; tyto se ocení příslušnými cenami 311 23-892.. </t>
  </si>
  <si>
    <t>2S</t>
  </si>
  <si>
    <t>3,05*(1,13+3,435*2+2,35*2)</t>
  </si>
  <si>
    <t>2,78*(0,91*2+2,129+0,25*2+2*1,0+2,259+2*0,25+0,9+1,06+1,06+3,43+2,885+2,269*2+2,77+3,379+2,28+2,28+2,76+2,85+3,185+2,906+0,385+0,385)</t>
  </si>
  <si>
    <t>4,225*(2,07+2*0,25+2*1,01+0,25+1,259+0,25+1,939+0,25+0,8+1,01+1,255+2,175+2,906+2,27*2+3,53*2+2*2,35+3,12+2,755+2,27*2+5,97+5,477+5,465)</t>
  </si>
  <si>
    <t>2NP</t>
  </si>
  <si>
    <t>3,91*(3,22+0,21+2,91+2,27+2,27+6,328+8,67+6,1+2,92+0,26+2,92+6,36+6,09+9,0+3,345+2,795+2,27*2)</t>
  </si>
  <si>
    <t>3NP</t>
  </si>
  <si>
    <t>3,91*(3,43+3,08+2,27+2,27+3,345+2,27+2,27+3,03)</t>
  </si>
  <si>
    <t>4NP</t>
  </si>
  <si>
    <t>4,051*(3,43+2,27+2,27+3,43+3,395+2,27+2,27+3,28)</t>
  </si>
  <si>
    <t>33</t>
  </si>
  <si>
    <t>311238126</t>
  </si>
  <si>
    <t>Zdivo nosné zvukově izolační Porotherm tl 190 mm P20 z broušených cihel na tenkovrstvou maltu</t>
  </si>
  <si>
    <t>-158106863</t>
  </si>
  <si>
    <t>Zdivo nosné jednovrstvé z cihel děrovaných vnitřní zvukově izolační z broušených cihel, lepených tenkovrstvou maltou, pevnost cihel P20, tl. zdiva 190 mm</t>
  </si>
  <si>
    <t>2,78*(5,325+2,69+2,1+0,625+1,99+0,2+1,5+0,2+2,42+0,2+1,5+2,42+0,2+3,285+2,832+3,335-0,33+0,85+0,2+0,315+2,9+5,305+5,855+0,3+5,835+0,2+2,945+5,685)</t>
  </si>
  <si>
    <t>2,78*(13,447+5,33+11,595+2,82+11,594+0,55+1,135+0,202+2,085+3,285+26,579+8,160+2,98+5,97+5,33+5,969+5,96)</t>
  </si>
  <si>
    <t>4,225*(5,8+2,75+0,2+2,89+5,63+5,405+5,88+5,455+2,9+4,07+1,8+0,2+5,455+3,255+6,988+0,02+3,335+3,335+12,95+2,95+0,155+0,2+3,095+2,95+2,645+3,945)</t>
  </si>
  <si>
    <t>4,225*(5,96+3,085+5,455+5,72+3,19+0,65+2,66+2,14+0,975+1,475+5,415+5,63+0,155+19,699+3,335+3,335+1,65+2,835*2+0,9*2+3,335+0,875+0,11)</t>
  </si>
  <si>
    <t>3,91*(5,955+2,85+0,2+3,15+6,85+6+6,315+0,2*2+19,57+0,85+6,715+3,345+3,08+5,99+6,951+6,0+6,95+19,475+4,34*3+0,56+0,2*2+6,951+2,794+3,075+6,415)</t>
  </si>
  <si>
    <t>3,91*(5,98+0,85+6,85+6,415+6,09+6,09+6,33+5,899+8,914+16,594+3,545+3,344+3,545+12,52+6,615+6,555+1,85+16,93+3,345+3,345+19,57+6,715+3,345)</t>
  </si>
  <si>
    <t>3,91*(6,01+6,05+6,0+6,775+4,69+1,7+3,08+6,775+5,99+6,06+6,49+6,02+6,1+6,871+6,1+6,49+6,09+6,775+6,49+6,09+6,875+6,49+6,875+5,93+3,075+5,98+6,09+6,09)</t>
  </si>
  <si>
    <t>3,91*(2,9+6,49*4+6,875*3+8,025+30,264+6,69*3+2*3,42+3,095+3,22+3,42+56,26+2*3,42+3,42+6,69*9+3,42+19,57+1,705+6,69)</t>
  </si>
  <si>
    <t>4,051*(6,16+6,2+6,2+5,875+5,64+3,38+6,19+6,21+6,17+6,1+6,3+6,29+6,29+6,08+5,875*6+5,64*5+3,375+6,18+6,29+0,95+6,29+5,64+5,875+5,64+1,2+0,2+2,0+25,035)</t>
  </si>
  <si>
    <t>4,051*(3,42+3,42+5,905+5,905+56,26+2*3,42+5,905*9+16,356+2*5,905)</t>
  </si>
  <si>
    <t>34</t>
  </si>
  <si>
    <t>311238127</t>
  </si>
  <si>
    <t>Zdivo nosné zvukově izolační Porotherm tl 250 mm P10,P15 z broušených cihel na tenkovrstvou maltu</t>
  </si>
  <si>
    <t>1777608056</t>
  </si>
  <si>
    <t>Zdivo nosné jednovrstvé z cihel děrovaných vnitřní zvukově izolační z broušených cihel, lepených tenkovrstvou maltou, pevnost cihel P15, P20, tl. zdiva 250 mm</t>
  </si>
  <si>
    <t>2,78*(2,895+2,965+5,86)</t>
  </si>
  <si>
    <t>4,225*(5,39+0,155+5,455+2,895+2,67+6,01)</t>
  </si>
  <si>
    <t>3,91*(6,415+1,241+1,241+3,588+8,67+0,2+1,241*2+3,919)</t>
  </si>
  <si>
    <t>3,91*(6,49+0,991*2+2*0,25+3,683+8,745+0,2+0,991*2+2*0,25+3,919)</t>
  </si>
  <si>
    <t>4,051*(14,33-0,5+0,991*2+2*0,25+3,683+2*0,991+2*0,25+3,919)</t>
  </si>
  <si>
    <t>3112711R</t>
  </si>
  <si>
    <t xml:space="preserve">Volné položení betonových cihel viz. skladba SKN/60, včetně dodání cihel </t>
  </si>
  <si>
    <t>235177851</t>
  </si>
  <si>
    <t>skn60*0,12</t>
  </si>
  <si>
    <t>36</t>
  </si>
  <si>
    <t>317168112</t>
  </si>
  <si>
    <t>Překlad keramický plochý š 11,5 cm dl 125 cm</t>
  </si>
  <si>
    <t>kus</t>
  </si>
  <si>
    <t>1734906202</t>
  </si>
  <si>
    <t>Překlady keramické ploché osazené do maltového lože, výšky překladu 7,1 cm šířky 11,5 cm, délky 125 cm</t>
  </si>
  <si>
    <t xml:space="preserve">Poznámka k souboru cen:_x000D_
1. V cenách -81.. až – 82.. (překlady ploché, vysoké a roletové) jsou započteny i náklady na: a) očištění podkladu pod překladem a jeho navlhčení vodou, rozprostření malty pod ložnou plochu, osazení překladu do vodorovné polohy a začištění vytlačené malty, b) dodání příslušného překladu předepsané délky, c) dočasné montážní podepření plochých překladů tak, aby vzdálenost mezi podporou a okrajem otvoru nebo mezi podporami byla maximálně 1 m. 2. V cenách -83.. (překlady složené roletové) jsou započteny i náklady na: a) očištění podkladů pod překladem a jeho navlhčení vodou, rozprostření malty pod ložnou plochu, osazení překladu do vodorovné polohy a začištění vytlačené malty, b) dodání vnitřního keramobetonového překladu a vnějšího tepelněizolačního dílu příslušné délky, včetně izolace z pěnového polystyrénu (u zdiva tl. 400 mm), případně vysokého překladu (u zdiva tl. 440 mm), c) betonáž mezery mezi překladem a tepelněizolačním dílem z betonu třídy C 16/20; tato betonáž se provádí u překladů dlouhých 2000 mm a více zároveň s betonáží stropní konstrukce a ztužujícího věnce, d) dočasné montážní podepření zespodu v celé světlé délce překladu s dvěma podporami ve třetinách šířky otvoru a dvěma podporami po krajích otvoru - platí pouze pro překlady delší než 2000 mm, včetně. 3. V cenách -84.. (překlady vysoké spřažené) jsou započteny i náklady na: a) očištění podkladů pod překladem a jeho navlhčení vodou, rozprostření malty pod ložnou plochu, osazení překladu do vodorovné polohy a začištění vytlačené malty, b) dodání keramických překladů příslušné délky, c) uložení a dodávku výztuže d) betonáž mezi překlady z betonu třídy C 20/25 e) oboustranné bednění překladu při betonáži f) dočasné montážní podepření zespodu v celé světlé délce překladu 4. V cenách -82.. a -83.. (překlady roletové) nejsou započteny náklady na: a) vysoký překlad a svislou izolaci v úrovni stropního věnce u složených roletových překladů; tyto se ocení samostatně, b) dodávku a montáž rolet, případně žaluzií; tyto se ocení samostatně. 5. V cenách -84.. (překlady vysoké spřažené) nejsou započteny náklady na: a) betonáž a bednění v úrovni stropního věnce; tyto se ocení samostatně, 6. Množství jednotek se určuje v kusech překladu podle jeho celkové délky. Minimální délka uložení je stanovena: a) u plochých překladů na 120 mm na každé straně, b) u vysokých a roletových překladů délky do 1750 mm na 125mm, délky 2000 a 2250 mm na 200 mm a u délky 2500 mm a větší na 250 mm na každé straně překladu. c) u vysokých spřažených překladů 250 mm na každé straně překladu. </t>
  </si>
  <si>
    <t>2+6+2</t>
  </si>
  <si>
    <t>3+8+5</t>
  </si>
  <si>
    <t>10+4</t>
  </si>
  <si>
    <t>10+6</t>
  </si>
  <si>
    <t>5+1+3</t>
  </si>
  <si>
    <t>37</t>
  </si>
  <si>
    <t>317168113</t>
  </si>
  <si>
    <t>Překlad keramický plochý š 11,5 cm dl 150 cm</t>
  </si>
  <si>
    <t>1489066521</t>
  </si>
  <si>
    <t>Překlady keramické ploché osazené do maltového lože, výšky překladu 7,1 cm šířky 11,5 cm, délky 150 cm</t>
  </si>
  <si>
    <t>38</t>
  </si>
  <si>
    <t>317168114</t>
  </si>
  <si>
    <t>Překlad keramický plochý š 11,5 cm dl 175 cm</t>
  </si>
  <si>
    <t>-1542047392</t>
  </si>
  <si>
    <t>Překlady keramické ploché osazené do maltového lože, výšky překladu 7,1 cm šířky 11,5 cm, délky 175 cm</t>
  </si>
  <si>
    <t>39</t>
  </si>
  <si>
    <t>317168131</t>
  </si>
  <si>
    <t>Překlad keramický vysoký v 23,8 cm dl 125 cm</t>
  </si>
  <si>
    <t>1069589121</t>
  </si>
  <si>
    <t>Překlady keramické vysoké osazené do maltového lože, šířky překladu 7 cm výšky 23,8 cm, délky 125 cm</t>
  </si>
  <si>
    <t>4+20</t>
  </si>
  <si>
    <t>2+20+12</t>
  </si>
  <si>
    <t>4+4+4+20+24+3</t>
  </si>
  <si>
    <t>14+46+6</t>
  </si>
  <si>
    <t>30+78</t>
  </si>
  <si>
    <t>2+4+18+48</t>
  </si>
  <si>
    <t>40</t>
  </si>
  <si>
    <t>317168132</t>
  </si>
  <si>
    <t>Překlad keramický vysoký v 23,8 cm dl 150 cm</t>
  </si>
  <si>
    <t>452919917</t>
  </si>
  <si>
    <t>Překlady keramické vysoké osazené do maltového lože, šířky překladu 7 cm výšky 23,8 cm, délky 150 cm</t>
  </si>
  <si>
    <t>41</t>
  </si>
  <si>
    <t>317168133</t>
  </si>
  <si>
    <t>Překlad keramický vysoký v 23,8 cm dl 175 cm</t>
  </si>
  <si>
    <t>1592427629</t>
  </si>
  <si>
    <t>Překlady keramické vysoké osazené do maltového lože, šířky překladu 7 cm výšky 23,8 cm, délky 175 cm</t>
  </si>
  <si>
    <t>12+1</t>
  </si>
  <si>
    <t>6+1</t>
  </si>
  <si>
    <t>42</t>
  </si>
  <si>
    <t>317168134</t>
  </si>
  <si>
    <t>Překlad keramický vysoký v 23,8 cm dl 200 cm</t>
  </si>
  <si>
    <t>1531251006</t>
  </si>
  <si>
    <t>Překlady keramické vysoké osazené do maltového lože, šířky překladu 7 cm výšky 23,8 cm, délky 200 cm</t>
  </si>
  <si>
    <t>9+9</t>
  </si>
  <si>
    <t>43</t>
  </si>
  <si>
    <t>317168135</t>
  </si>
  <si>
    <t>Překlad keramický vysoký v 23,8 cm dl 225 cm</t>
  </si>
  <si>
    <t>2117897206</t>
  </si>
  <si>
    <t>Překlady keramické vysoké osazené do maltového lože, šířky překladu 7 cm výšky 23,8 cm, délky 225 cm</t>
  </si>
  <si>
    <t>6+22+5</t>
  </si>
  <si>
    <t>44</t>
  </si>
  <si>
    <t>317168136</t>
  </si>
  <si>
    <t>Překlad keramický vysoký v 23,8 cm dl 250 cm</t>
  </si>
  <si>
    <t>-2025238977</t>
  </si>
  <si>
    <t>Překlady keramické vysoké osazené do maltového lože, šířky překladu 7 cm výšky 23,8 cm, délky 250 cm</t>
  </si>
  <si>
    <t>45</t>
  </si>
  <si>
    <t>317168139</t>
  </si>
  <si>
    <t>Překlad keramický vysoký v 23,8 cm dl 325 cm</t>
  </si>
  <si>
    <t>-862372372</t>
  </si>
  <si>
    <t>Překlady keramické vysoké osazené do maltového lože, šířky překladu 7 cm výšky 23,8 cm, délky 325 cm</t>
  </si>
  <si>
    <t>46</t>
  </si>
  <si>
    <t>317168140</t>
  </si>
  <si>
    <t>Překlad keramický vysoký v 23,8 cm dl 350 cm</t>
  </si>
  <si>
    <t>-1622891387</t>
  </si>
  <si>
    <t>Překlady keramické vysoké osazené do maltového lože, šířky překladu 7 cm výšky 23,8 cm, délky 350 cm</t>
  </si>
  <si>
    <t>2+6</t>
  </si>
  <si>
    <t>47</t>
  </si>
  <si>
    <t>317234410</t>
  </si>
  <si>
    <t>Vyzdívka mezi nosníky z cihel pálených na MC</t>
  </si>
  <si>
    <t>-1147199301</t>
  </si>
  <si>
    <t>Vyzdívka mezi nosníky cihlami pálenými na maltu cementovou</t>
  </si>
  <si>
    <t xml:space="preserve">Poznámka k souboru cen:_x000D_
1. Cenu lze použít i pro nadezdívku nad nosníky pro jejich osazení (uklínování zdiva). 2. Množství jednotek se určuje v m3 objemu vyzdívky jako součin světlosti neomítnutého otvoru; šířky (rovné tloušťce neomítnuté zdi zmenšené o tloušťku svislého plentování přírub) a výšky nosníku. 3. Plentování ocelových válcovaných nosníků jednostranné cihlami se oceňuje cenami 346 24-4381 až -4384, katalogu 801-1 Budovy a haly-zděné a monolitické. </t>
  </si>
  <si>
    <t>30"předběžné množství, bude upřesněno při realizaci</t>
  </si>
  <si>
    <t>48</t>
  </si>
  <si>
    <t>317941121</t>
  </si>
  <si>
    <t>Osazování ocelových válcovaných nosníků na zdivu I, IE, U, UE nebo L do č 12</t>
  </si>
  <si>
    <t>-596749967</t>
  </si>
  <si>
    <t>Osazování ocelových válcovaných nosníků na zdivu I nebo IE nebo U nebo UE nebo L do č. 12 nebo výšky do 120 mm</t>
  </si>
  <si>
    <t xml:space="preserve">Poznámka k souboru cen:_x000D_
1. Ceny jsou určeny pro zednické osazování na cementovou maltu(min. MC 15). 2. Dodávka ocelových nosníků se oceňuje ve specifikaci. 3. Ztratné lze dohodnout ve směrné výši 8 % na krytí nákladů na řezání příslušných délek z hutních délek nosníků a na zbytkový odpad (prořez). </t>
  </si>
  <si>
    <t>0,4+1,219+0,081+0,497+0,592+0,673+1,053+1,313+0,306</t>
  </si>
  <si>
    <t>49</t>
  </si>
  <si>
    <t>M</t>
  </si>
  <si>
    <t>130107120</t>
  </si>
  <si>
    <t>ocel profilová IPN, v jakosti 11 375, h=100 mm</t>
  </si>
  <si>
    <t>742350271</t>
  </si>
  <si>
    <t>OP/106</t>
  </si>
  <si>
    <t>0,128436</t>
  </si>
  <si>
    <t>OP/107</t>
  </si>
  <si>
    <t>0,2358552</t>
  </si>
  <si>
    <t>0,364*1,1 'Přepočtené koeficientem množství</t>
  </si>
  <si>
    <t>50</t>
  </si>
  <si>
    <t>130107140</t>
  </si>
  <si>
    <t>ocel profilová IPN, v jakosti 11 375, h=120 mm</t>
  </si>
  <si>
    <t>1775321315</t>
  </si>
  <si>
    <t>OP/16</t>
  </si>
  <si>
    <t>0,2442</t>
  </si>
  <si>
    <t>OP/23</t>
  </si>
  <si>
    <t>0,122544</t>
  </si>
  <si>
    <t>OP/38</t>
  </si>
  <si>
    <t>0,100344</t>
  </si>
  <si>
    <t>OP/40</t>
  </si>
  <si>
    <t>0,07104</t>
  </si>
  <si>
    <t>OP/44</t>
  </si>
  <si>
    <t>0,03996</t>
  </si>
  <si>
    <t>OP/47</t>
  </si>
  <si>
    <t>0,0444</t>
  </si>
  <si>
    <t>OP/48</t>
  </si>
  <si>
    <t>0,0999</t>
  </si>
  <si>
    <t>OP/52</t>
  </si>
  <si>
    <t>0,055944</t>
  </si>
  <si>
    <t>OP/59</t>
  </si>
  <si>
    <t>0,03885</t>
  </si>
  <si>
    <t>OP/62</t>
  </si>
  <si>
    <t>0,02886</t>
  </si>
  <si>
    <t>OP/64</t>
  </si>
  <si>
    <t>0,13764</t>
  </si>
  <si>
    <t>OP/75</t>
  </si>
  <si>
    <t>0,08547</t>
  </si>
  <si>
    <t>OP/68</t>
  </si>
  <si>
    <t>1,108*1,1 'Přepočtené koeficientem množství</t>
  </si>
  <si>
    <t>51</t>
  </si>
  <si>
    <t>13010410R</t>
  </si>
  <si>
    <t>úhelník ocelový rovnostranný, v jakosti 11 375, 35 x 35 x 5 mm</t>
  </si>
  <si>
    <t>488548350</t>
  </si>
  <si>
    <t>OP/101</t>
  </si>
  <si>
    <t>0,008738</t>
  </si>
  <si>
    <t>OP/102</t>
  </si>
  <si>
    <t>0,021588</t>
  </si>
  <si>
    <t>OP/110</t>
  </si>
  <si>
    <t>0,01285</t>
  </si>
  <si>
    <t>OP/111</t>
  </si>
  <si>
    <t>0,029555</t>
  </si>
  <si>
    <t>0,074*1,1 'Přepočtené koeficientem množství</t>
  </si>
  <si>
    <t>52</t>
  </si>
  <si>
    <t>14550266R</t>
  </si>
  <si>
    <t>profil ocelový čtvercový svařovaný 80x80x5 mm</t>
  </si>
  <si>
    <t>-998144405</t>
  </si>
  <si>
    <t>OP/73</t>
  </si>
  <si>
    <t>0,3180624</t>
  </si>
  <si>
    <t>OP/72</t>
  </si>
  <si>
    <t>0,097233</t>
  </si>
  <si>
    <t>OP/74</t>
  </si>
  <si>
    <t>0,0371649</t>
  </si>
  <si>
    <t>0,452*1,1 'Přepočtené koeficientem množství</t>
  </si>
  <si>
    <t>53</t>
  </si>
  <si>
    <t>130104200</t>
  </si>
  <si>
    <t>úhelník ocelový rovnostranný, v jakosti 11 375, 50 x 50 x 5 mm</t>
  </si>
  <si>
    <t>-824658475</t>
  </si>
  <si>
    <t>OP/97</t>
  </si>
  <si>
    <t>0,0057304</t>
  </si>
  <si>
    <t>OP/98</t>
  </si>
  <si>
    <t>0,458432</t>
  </si>
  <si>
    <t>OP/99</t>
  </si>
  <si>
    <t>0,073892</t>
  </si>
  <si>
    <t>0,538*1,1 'Přepočtené koeficientem množství</t>
  </si>
  <si>
    <t>54</t>
  </si>
  <si>
    <t>130104240</t>
  </si>
  <si>
    <t>úhelník ocelový rovnostranný, v jakosti 11 375, 60 x 60 x 6 mm</t>
  </si>
  <si>
    <t>-153758251</t>
  </si>
  <si>
    <t>OP/18</t>
  </si>
  <si>
    <t>0,04878</t>
  </si>
  <si>
    <t>OP/19</t>
  </si>
  <si>
    <t>0,020325</t>
  </si>
  <si>
    <t>OP/21</t>
  </si>
  <si>
    <t>0,0494304</t>
  </si>
  <si>
    <t>OP/22</t>
  </si>
  <si>
    <t>0,0781564</t>
  </si>
  <si>
    <t>OP/28</t>
  </si>
  <si>
    <t>0,0190784</t>
  </si>
  <si>
    <t>OP/29</t>
  </si>
  <si>
    <t>0,0203792</t>
  </si>
  <si>
    <t>OP/33</t>
  </si>
  <si>
    <t>0,0393492</t>
  </si>
  <si>
    <t>OP/34</t>
  </si>
  <si>
    <t>0,049322</t>
  </si>
  <si>
    <t>OP/37</t>
  </si>
  <si>
    <t>0,107316</t>
  </si>
  <si>
    <t>OP/43</t>
  </si>
  <si>
    <t>0,013008</t>
  </si>
  <si>
    <t>OP/46</t>
  </si>
  <si>
    <t>0,003252</t>
  </si>
  <si>
    <t>OP/49</t>
  </si>
  <si>
    <t>0,0074254</t>
  </si>
  <si>
    <t>OP/53</t>
  </si>
  <si>
    <t>0,0120324</t>
  </si>
  <si>
    <t>OP/54</t>
  </si>
  <si>
    <t>0,008672</t>
  </si>
  <si>
    <t>OP/55</t>
  </si>
  <si>
    <t>0,060704</t>
  </si>
  <si>
    <t>OP/58</t>
  </si>
  <si>
    <t>0,0179944</t>
  </si>
  <si>
    <t>OP/65</t>
  </si>
  <si>
    <t>0,0197288</t>
  </si>
  <si>
    <t>OP/66</t>
  </si>
  <si>
    <t>0,022222</t>
  </si>
  <si>
    <t>OP/71</t>
  </si>
  <si>
    <t>0,017344</t>
  </si>
  <si>
    <t>0,612*1,1 'Přepočtené koeficientem množství</t>
  </si>
  <si>
    <t>55</t>
  </si>
  <si>
    <t>13010516R</t>
  </si>
  <si>
    <t>úhelník ocelový nerovnostranný, v jakosti 11 375, 80 x 60 x 7 mm</t>
  </si>
  <si>
    <t>-1119683190</t>
  </si>
  <si>
    <t>OP/112</t>
  </si>
  <si>
    <t>0,9568</t>
  </si>
  <si>
    <t>0,957*1,1 'Přepočtené koeficientem množství</t>
  </si>
  <si>
    <t>56</t>
  </si>
  <si>
    <t>130104320</t>
  </si>
  <si>
    <t>úhelník ocelový rovnostranný, v jakosti 11 375, 80 x 80 x 6 mm</t>
  </si>
  <si>
    <t>465599543</t>
  </si>
  <si>
    <t>OP/17</t>
  </si>
  <si>
    <t>0,039024</t>
  </si>
  <si>
    <t>OP/20</t>
  </si>
  <si>
    <t>0,0331768</t>
  </si>
  <si>
    <t>OP/25</t>
  </si>
  <si>
    <t>0,0522608</t>
  </si>
  <si>
    <t>OP/27</t>
  </si>
  <si>
    <t>0,0275984</t>
  </si>
  <si>
    <t>OP/30</t>
  </si>
  <si>
    <t>0,129184</t>
  </si>
  <si>
    <t>OP/35</t>
  </si>
  <si>
    <t>0,0367</t>
  </si>
  <si>
    <t>OP/36</t>
  </si>
  <si>
    <t>0,04404</t>
  </si>
  <si>
    <t>OP/41</t>
  </si>
  <si>
    <t>0,1587642</t>
  </si>
  <si>
    <t>OP/42</t>
  </si>
  <si>
    <t>0,017616</t>
  </si>
  <si>
    <t>OP/45</t>
  </si>
  <si>
    <t>0,111568</t>
  </si>
  <si>
    <t>OP/50</t>
  </si>
  <si>
    <t>0,03303</t>
  </si>
  <si>
    <t>OP/51</t>
  </si>
  <si>
    <t>0,236348</t>
  </si>
  <si>
    <t>OP/60</t>
  </si>
  <si>
    <t>0,070464</t>
  </si>
  <si>
    <t>OP/61</t>
  </si>
  <si>
    <t>0,09542</t>
  </si>
  <si>
    <t>OP/67</t>
  </si>
  <si>
    <t>0,032296</t>
  </si>
  <si>
    <t>OP/69</t>
  </si>
  <si>
    <t>OP/78</t>
  </si>
  <si>
    <t>1,194*1,1 'Přepočtené koeficientem množství</t>
  </si>
  <si>
    <t>57</t>
  </si>
  <si>
    <t>130104340</t>
  </si>
  <si>
    <t>úhelník ocelový rovnostranný, v jakosti 11 375, 80 x 80 x 8 mm</t>
  </si>
  <si>
    <t>1222647832</t>
  </si>
  <si>
    <t>OP/108</t>
  </si>
  <si>
    <t>0,278307</t>
  </si>
  <si>
    <t>0,278*1,1 'Přepočtené koeficientem množství</t>
  </si>
  <si>
    <t>58</t>
  </si>
  <si>
    <t>317941123</t>
  </si>
  <si>
    <t>Osazování ocelových válcovaných nosníků na zdivu I, IE, U, UE nebo L do č 22</t>
  </si>
  <si>
    <t>1905673912</t>
  </si>
  <si>
    <t>Osazování ocelových válcovaných nosníků na zdivu I nebo IE nebo U nebo UE nebo L č. 14 až 22 nebo výšky do 220 mm</t>
  </si>
  <si>
    <t>0,49+0,126+0,267</t>
  </si>
  <si>
    <t>59</t>
  </si>
  <si>
    <t>130107160</t>
  </si>
  <si>
    <t>ocel profilová IPN, v jakosti 11 375, h=140 mm</t>
  </si>
  <si>
    <t>591927042</t>
  </si>
  <si>
    <t>OP/39</t>
  </si>
  <si>
    <t>0,09724</t>
  </si>
  <si>
    <t>OP/56</t>
  </si>
  <si>
    <t>0,08008</t>
  </si>
  <si>
    <t>OP/63</t>
  </si>
  <si>
    <t>0,13728</t>
  </si>
  <si>
    <t>OP/70</t>
  </si>
  <si>
    <t>0,07722</t>
  </si>
  <si>
    <t>OP/113</t>
  </si>
  <si>
    <t>0,09867</t>
  </si>
  <si>
    <t>0,49*1,1 'Přepočtené koeficientem množství</t>
  </si>
  <si>
    <t>60</t>
  </si>
  <si>
    <t>130107180</t>
  </si>
  <si>
    <t>ocel profilová IPN, v jakosti 11 375, h=160 mm</t>
  </si>
  <si>
    <t>-962695594</t>
  </si>
  <si>
    <t>OP/57</t>
  </si>
  <si>
    <t>0,126016</t>
  </si>
  <si>
    <t>0,126*1,1 'Přepočtené koeficientem množství</t>
  </si>
  <si>
    <t>61</t>
  </si>
  <si>
    <t>130109740</t>
  </si>
  <si>
    <t>ocel profilová HE-B, v jakosti 11 375, h=140 mm</t>
  </si>
  <si>
    <t>88426837</t>
  </si>
  <si>
    <t>OP/103</t>
  </si>
  <si>
    <t>0,12132</t>
  </si>
  <si>
    <t>OP/104</t>
  </si>
  <si>
    <t>OP/109</t>
  </si>
  <si>
    <t>0,025275</t>
  </si>
  <si>
    <t>0,267*1,1 'Přepočtené koeficientem množství</t>
  </si>
  <si>
    <t>62</t>
  </si>
  <si>
    <t>319202114</t>
  </si>
  <si>
    <t>Dodatečná izolace zdiva tl do 600 mm nízkotlakou injektáží silikonovou mikroemulzí</t>
  </si>
  <si>
    <t>969640510</t>
  </si>
  <si>
    <t>Dodatečná izolace zdiva injektáží nízkotlakou metodou silikonovou mikroemulzí, tloušťka zdiva přes 450 do 600 mm</t>
  </si>
  <si>
    <t xml:space="preserve">Poznámka k souboru cen:_x000D_
1. Množství měrných jednotek se určuje v m délky izolovaného zdiva. 2. V cenách jsou započteny i náklady vyvrtání otvorů (8 kusů /m), jejich vyčištění a provedení injektáže včetně dodávky injektážní hmoty. 3. V cenách nejsou započteny náklady na uzavření povrchu zdiva před injektováním - otlučení omítek, spárování, zaplnění dutin, penetraci, stěrku apod. </t>
  </si>
  <si>
    <t>12,175+12,175+86,061"2S</t>
  </si>
  <si>
    <t>8,97+30,40"1S</t>
  </si>
  <si>
    <t>63</t>
  </si>
  <si>
    <t>3192021R</t>
  </si>
  <si>
    <t xml:space="preserve">Dodatečná izolace zdiva tl do 600 mm nízkotlakou injektáží silikátovým roztokem </t>
  </si>
  <si>
    <t>-1421496146</t>
  </si>
  <si>
    <t>Dodatečná izolace zdiva tl do 600 mm nízkotlakou injektáží silikátovým roztokem, tloušťka zdiva přes 450 do 600 mm</t>
  </si>
  <si>
    <t>86,06"2S</t>
  </si>
  <si>
    <t>8,37+29,791"1S</t>
  </si>
  <si>
    <t>64</t>
  </si>
  <si>
    <t>319202331</t>
  </si>
  <si>
    <t>Vyrovnání nerovného povrchu zdiva tl do 150 mm přizděním</t>
  </si>
  <si>
    <t>15955847</t>
  </si>
  <si>
    <t>Vyrovnání nerovného povrchu vnitřního i vnějšího zdiva přizděním, tl. přes 80 do 150 mm</t>
  </si>
  <si>
    <t>37*1,05*(4,225+3,91+3,91+4,051)"meziokenní pilíře</t>
  </si>
  <si>
    <t>65</t>
  </si>
  <si>
    <t>342248140</t>
  </si>
  <si>
    <t>Příčky z cihel broušených tl 80 mm pevnosti P10 s lepenými žebry</t>
  </si>
  <si>
    <t>-523697276</t>
  </si>
  <si>
    <t>Příčky jednoduché z cihel děrovaných spojených na pero a drážku broušených, lepených tenkovrstvou maltou, pevnost cihel P8, P10, tl. příčky 80 mm</t>
  </si>
  <si>
    <t xml:space="preserve">Poznámka k souboru cen:_x000D_
1. Množství jednotek se určuje v m2 plochy konstrukce. </t>
  </si>
  <si>
    <t>3,05*(0,23+0,23+0,31+0,489*2+0,3+0,75+0,23+0,23+0,31+0,23+0,23+0,31)</t>
  </si>
  <si>
    <t>2,78*(0,1+0,21+0,33*2+0,11+0,33*2+0,11+0,6+0,515+0,647+0,33*2+0,11+0,33*2+0,11+0,647+0,6+0,515+0,33*2+0,11+0,33*2+0,11+0,33*2+0,11+0,11+0,36+0,1+0,46)</t>
  </si>
  <si>
    <t>2,78*(0,1+0,46+0,1+1,3+10,11+0,33*2+0,33*2+0,11+0,33*2+0,11+0,33*2+0,11+0,33+0,24+0,33*2+0,11+0,7+1,06+0,33*2+0,11+0,33*2+0,475+0,5+0,5+0,73+0,33*2)</t>
  </si>
  <si>
    <t>2,78*(0,11+0,33*2+0,11+0,33*2+0,11+0,33*2+0,11+0,33*2+0,11+0,83+0,5+0,5+0,33*2+0,11+0,33*2+0,11+0,91*2+2,92+0,32*2+1,511+0,24+0,33+0,24+0,33+0,33*2)</t>
  </si>
  <si>
    <t>2,78*(0,33*2+0,11+0,33+0,11+1,25*2+1,91*2+1,08*2+1,91*2+3,585+0,2+0,12+0,705+0,245+0,62+0,62)</t>
  </si>
  <si>
    <t>4,225*(0,38*2+0,11+0,38+0,245+0,202+0,38+0,355+0,25+0,35+2*0,38+0,11+0,215+0,38+0,38+2*0,38+0,11+2*0,38+0,11+2*0,38+0,11+0,38+0,2+0,24+0,25+0,355)</t>
  </si>
  <si>
    <t>4,225*(0,26+0,46+4,34+0,24+0,38+0,065+2*0,38+0,11+2*0,38+0,11+2*0,38+0,11+0,23+0,155+0,38+2*0,38+0,11+2*0,38+0,11+0,33+0,288+0,645+0,23+0,34+0,5)</t>
  </si>
  <si>
    <t>4,225*(0,33+2*0,38+0,11+2*0,38+0,11+2*0,38+0,11+2*0,38+0,11+0,38+0,16+0,38+0,16+2*0,38+0,11+2*0,38+0,11+0,23+0,34+0,28+0,746+0,678+0,38+0,115)</t>
  </si>
  <si>
    <t>4,225*(0,38+0,115+0,28+0,9+0,16+0,620+0,620+0,57+0,705+0,485+0,62+0,62+0,62+0,4*2+0,67+0,62+0,485+0,11+0,875+0,57+0,62*5+0,21)</t>
  </si>
  <si>
    <t>3,91*(0,43*2+0,11+0,424+2*0,43+0,11+0,11+0,33+0,43+0,43+2*0,43+0,11+2*0,43+0,11+0,33+0,43+2*0,43++0,11+0,33+0,135+0,43+2*0,43+0,11+2*0,43+0,11+0,305)</t>
  </si>
  <si>
    <t>3,91*(0,85+1,82+1,0+0,75+0,2+0,43+0,11+2*0,43+0,11+0,43+2*0,43+0,11+0,33+0,11+0,8+0,86+0,26+0,247+0,23+0,24+0,47+1,2+0,8+0,33+0,43*2+0,11+0,43+2*0,43)</t>
  </si>
  <si>
    <t>3,91*(0,11+2*0,43+0,11+0,33+0,43+2*0,43+0,11+0,11+0,33+0,23+0,265+0,23+0,24+0,54+0,811+0,11+0,33+0,43*2+0,11+2*0,43+0,11+0,33+0,1+0,71+0,5+0,35+1,231)</t>
  </si>
  <si>
    <t>3,91*(0,56+0,5+0,485+0,584+0,5+0,5+0,5+0,45+0,45*2+0,8+0,65+0,36+0,232+0,5*2+0,24+0,56+0,72+0,485+0,585+0,5+0,5+3*0,5+0,45*2)</t>
  </si>
  <si>
    <t>3,91*(2*0,43+0,11+0,43+2*0,43+0,11+0,33+0,11+2*0,43+0,11+2*0,43+0,11+0,43+2*0,43+0,11+2*0,43+0,11+0,43+0,43+0,43+0,43+0,43+0,2+0,23+2,695+2*0,42+0,21)</t>
  </si>
  <si>
    <t>3,91*(0,33+0,43+0,43+2*0,43+0,11+0,11+0,33+0,831+0,455+0,24+0,23+0,33+0,43+2*0,43+0,11+0,43+0,43+2*0,43+0,11+2*0,43+0,11+2*0,43+0,11+0,11+0,305)</t>
  </si>
  <si>
    <t>3,91*(0,33+0,165+0,24+0,33+0,33+0,11+0,11+2*0,43+0,11+2*0,43+0,318+0,1+0,6+0,5+0,485+0,5+0,592+0,611+0,606+1,95+0,5+0,6+0,5+0,44+0,44+0,65+0,8+4*0,5)</t>
  </si>
  <si>
    <t>3,91*(0,35+1,1+0,595+0,485+0,72+0,79+0,5+0,35+0,4+3*0,5)</t>
  </si>
  <si>
    <t>4,051*(1,6+2,49+2*0,42+2*0,3+0,46+1,16+0,7+1,85+0,7+2,2+0,3+0,438*2+0,456+0,5+0,44+0,44+2*0,5+1,027+0,755+0,786+0,492+0,4+0,385+0,4+0,385+1,535+0,2)</t>
  </si>
  <si>
    <t>4,051*(0,2+0,3+0,605+3,55+0,3+0,5+0,3*2+0,44*2+0,5+0,75+1,515+0,35+0,285+0,08+0,598+0,5+0,485+0,485+0,3+0,3+2*0,3+2*0,38+1,2+2*0,3+0,564*2+0,45+0,5)</t>
  </si>
  <si>
    <t>4,051*(0,65+1,9+0,3+0,15+1,45+0,21+0,19+1,176+2*0,35+0,455+0,3+0,72+0,79+0,33+0,35+1,1+0,35+0,855+0,927+0,686+0,592+1,206+2*0,34)</t>
  </si>
  <si>
    <t>dozívky pod parapety 1NP-4NP</t>
  </si>
  <si>
    <t>2,8*0,9*34*2*4</t>
  </si>
  <si>
    <t>66</t>
  </si>
  <si>
    <t>342248141</t>
  </si>
  <si>
    <t>Příčky z cihel broušených tl 115 mm pevnosti P10 s lepenými žebry</t>
  </si>
  <si>
    <t>-1265843881</t>
  </si>
  <si>
    <t>Příčky jednoduché z cihel děrovaných spojených na pero a drážku broušených, lepených tenkovrstvou maltou, pevnost cihel P10, tl. příčky 115 mm</t>
  </si>
  <si>
    <t>3,05*(3,285+1,45+1,885)</t>
  </si>
  <si>
    <t>2,78*(5,96+3,165+2,873+5,28+3,34+3,735+2,27+0,2+3,14+2,175*2+4,215+0,26+5,91+3,7+3,095+5,96+3,095+0,78+2,555+3,665+0,6+2,735+3,335+0,275+1,375-0,125)</t>
  </si>
  <si>
    <t>2,78*(3,335*2+1,675*2+1,45+2,93+1,007+1,485+0,4+1,825+1,8+1,485+1,485+1,125+0,71+9,258+1,8+1,61+1,325+0,125+1,91)</t>
  </si>
  <si>
    <t>4,225*(6,46+3,26+2,395*2+2,395*3+0,39+5,61+4,469+3,285+1,695+1,415+3*2,175+3,275+0,589+2,334+2,82+0,365+4,215+2,31+1,606+1,225+0,125+2,025+0,9+2,835)</t>
  </si>
  <si>
    <t>4,225*(1,325+0,125+0,7+1,135+0,625+2*0,7+2*0,7+0,882+0,125+1,485+0,125+0,4+1,8+1,014+0,764+1,735+3,41+3,41+10,39+3,46+0,775+0,075+3,41+0,18+3,58+1,91)</t>
  </si>
  <si>
    <t>3,91*(2,633+2,633+4,341+4,485+4,44+2,385*2+1,7+0,245+2*3,065+1,815+1,1+2*5,029+0,2+0,892+2,76+2,595+2*2,275+2*0,15+6,85+0,2+3,05+1,425+3,8+3,544)</t>
  </si>
  <si>
    <t>3,91*(1,875+0,15+3,8+3,545+2,195+0,125+1,325+3,645+1,77+0,15)</t>
  </si>
  <si>
    <t>3,91*(6,775+4,425+1,546+2,185+2,185+2,036+0,12+4,565+2,16+0,15+0,7+1,69+2,46+4,19+0,125+3,07+1,425+1,581+2,669+3,72+2,1*2+6,775+0,25+1,07+2,585+1,829)</t>
  </si>
  <si>
    <t>3,91*(6,49+3,799*2+2,1+3,62+3,645*2+1,995+3,62+1,1+1,1)</t>
  </si>
  <si>
    <t>4,051*(1,1+6,025+3,59*2+6,365+2,31+2,31+2*2,31+2,05+0,22+3,235+1,525+1,631+2,42+2,972+2*2,105+5,975+0,25+3,05+5,64+1,124+0,2+0,125+0,9+6,025+0,125)</t>
  </si>
  <si>
    <t>4,051*(1,1+3,8+3,8+0,775+2,845+2,1+3,72+3,72+1,995+2,895+0,725+3,495+3,013+0,9+0,075*2)</t>
  </si>
  <si>
    <t>67</t>
  </si>
  <si>
    <t>342248142</t>
  </si>
  <si>
    <t>Příčky z cihel broušených tl 140 mm pevnosti P10 s lepenými žebry</t>
  </si>
  <si>
    <t>-8106121</t>
  </si>
  <si>
    <t>Příčky jednoduché z cihel děrovaných spojených na pero a drážku broušených, lepených tenkovrstvou maltou, pevnost cihel P8, P10, tl. příčky 140 mm</t>
  </si>
  <si>
    <t>3,05*(3*6,3+1,5+3,92+11,165+2,8+2,27+6,225+2+5,25+2,845+0,15+5,655+5,655+1,25+0,15+3,225+2,081+4,012+3,225+0,15+2,6+2,681+2,49+1,25+6,124+4,775+2,5)</t>
  </si>
  <si>
    <t>3,05*(14,725+3,22+0,15)</t>
  </si>
  <si>
    <t>2,78*(2,69+0,15+1,75+3,43+2,05+5,55+0,6+3,14+3,12+0,35+4,22+2,895+1,0+5,565+2,955+1,493+3,665*2+2,163*2)</t>
  </si>
  <si>
    <t>4,225*(3,095+1,05+0,9+0,9+0,9+4,345+3,705+0,35+4,2+0,18+2,715+1,075+1,225+0,88+5*2,26+2,130)</t>
  </si>
  <si>
    <t>3,91*(0,9*3+4,43*2+1,025+1,82+0,9+1,52+1,58+0,2+2,61+2,35+3,038+2,195)</t>
  </si>
  <si>
    <t>3,91*(4,44+2*0,9+1,38+0,9+4,44+0,891+2*0,9+2*1,12+2,35+3,04+2,195+1,1)</t>
  </si>
  <si>
    <t>4,051*(3*0,9+3,44+0,9+4,39+3*0,9+1,375+2,175-0,15+1,425+2,35+2,485+2,27)</t>
  </si>
  <si>
    <t>68</t>
  </si>
  <si>
    <t>342291131</t>
  </si>
  <si>
    <t>Ukotvení příček k betonovým konstrukcím plochými kotvami</t>
  </si>
  <si>
    <t>-1338796462</t>
  </si>
  <si>
    <t>Ukotvení příček plochými kotvami, do konstrukce betonové</t>
  </si>
  <si>
    <t xml:space="preserve">Poznámka k souboru cen:_x000D_
1. V cenách -1111 a -1112 jsou započteny náklady na dodání a aplikaci polyuretanové pěny ve spreji a na odříznutí zatvrdlé pěny u líce příčky. 2. Ceny -1111 a -1112 lze použít i pro ukotvení příček ke stropu. 3. Množství jednotek se určuje v m styku příčky s konstrukcí (výšky příčky). </t>
  </si>
  <si>
    <t>930/0,40</t>
  </si>
  <si>
    <t>69</t>
  </si>
  <si>
    <t>345321616</t>
  </si>
  <si>
    <t>Zídky atikové, parapetní, schodišťové a zábradelní ze ŽB tř. C 30/37</t>
  </si>
  <si>
    <t>1977996666</t>
  </si>
  <si>
    <t>Zídky atikové, poprsní, schodišťové a zábradelní z betonu železového bez výztuže tř. C 30/37</t>
  </si>
  <si>
    <t>atika střecha - osa 19 - délka 16,0m - výška 0,7m</t>
  </si>
  <si>
    <t>0,25*0,70*16,0</t>
  </si>
  <si>
    <t>70</t>
  </si>
  <si>
    <t>345351101</t>
  </si>
  <si>
    <t>Zřízení bednění zídek atikových, parapetních, schodišťových a zábradelních plnostěnných</t>
  </si>
  <si>
    <t>-1662210437</t>
  </si>
  <si>
    <t>Bednění atikových, poprsních, schodišťových, zábradelních zídek rovných i půdorysně zalomených, vodorovných nebo stoupajících plnostěnných zřízení</t>
  </si>
  <si>
    <t xml:space="preserve">Poznámka k souboru cen:_x000D_
1. Do celkové plochy prolamovaných atikových i zábradelních zídek se započítává plocha bednicích truhlíků tvořících dutiny v konstrukci betonu. </t>
  </si>
  <si>
    <t>2*0,70*16,0</t>
  </si>
  <si>
    <t>71</t>
  </si>
  <si>
    <t>345351102</t>
  </si>
  <si>
    <t>Odstranění bednění zídek atikových, parapetních, schodišťových a zábradelních plnostěnných</t>
  </si>
  <si>
    <t>831244535</t>
  </si>
  <si>
    <t>Bednění atikových, poprsních, schodišťových, zábradelních zídek rovných i půdorysně zalomených, vodorovných nebo stoupajících plnostěnných odstranění</t>
  </si>
  <si>
    <t>72</t>
  </si>
  <si>
    <t>345361821</t>
  </si>
  <si>
    <t>Výztuž zídek atikových, parapetních, schodišťových a zábradelních betonářskou ocelí 10 505</t>
  </si>
  <si>
    <t>-1146540864</t>
  </si>
  <si>
    <t>Výztuž atikových, poprsních, schodišťových, zábradelních zídek a madel z betonářské oceli 10 505 (R) nebo BSt 500</t>
  </si>
  <si>
    <t>atika střecha - osa 19 - 150 kg/m3</t>
  </si>
  <si>
    <t>0,25*0,70*16,0*150/1000</t>
  </si>
  <si>
    <t>73</t>
  </si>
  <si>
    <t>346244381</t>
  </si>
  <si>
    <t>Plentování jednostranné v do 200 mm válcovaných nosníků cihlami</t>
  </si>
  <si>
    <t>1936984035</t>
  </si>
  <si>
    <t>Plentování ocelových válcovaných nosníků jednostranné cihlami na maltu, výška stojiny do 200 mm</t>
  </si>
  <si>
    <t>120"předběžné množství , bude upřesněno při realizaci</t>
  </si>
  <si>
    <t>74</t>
  </si>
  <si>
    <t>389381001</t>
  </si>
  <si>
    <t>Dobetonování prefabrikovaných konstrukcí</t>
  </si>
  <si>
    <t>1129356071</t>
  </si>
  <si>
    <t xml:space="preserve">Poznámka k souboru cen:_x000D_
1. V ceně jsou započteny i náklady na bednění. 2. V ceně nejsou započteny náklady na výztuž, která se oceňuje cenou 389 36-1001 Doplňující výztuž prefabrikovaných konstrukcí. </t>
  </si>
  <si>
    <t>Dobetonování a začištění stáv. prostupů stropy pro stoupačky UT -  prostup cca 125/250 mm</t>
  </si>
  <si>
    <t>0,25*0,125*0,25*210</t>
  </si>
  <si>
    <t>Vodorovné konstrukce</t>
  </si>
  <si>
    <t>75</t>
  </si>
  <si>
    <t>411121221</t>
  </si>
  <si>
    <t>Montáž prefabrikovaných ŽB stropů ze stropních desek dl do 900 mm</t>
  </si>
  <si>
    <t>89251385</t>
  </si>
  <si>
    <t>Montáž prefabrikovaných železobetonových stropů se zalitím spár, včetně podpěrné konstrukce, na cementovou maltu ze stropních desek, šířky do 600 mm a délky do 900 mm</t>
  </si>
  <si>
    <t xml:space="preserve">Poznámka k souboru cen:_x000D_
1. Montáž stropních panelů šířky do 600 mm a délky do 3300 mm se oceňuje jako montáž stropní desky. 2. Montáž stropní desky šířky přes 600 mm se ocení jako montáž stropních panelů. 3. Šířkou se rozumí šířka skladebná. 4. V cenách nejsou započteny náklady na dodávku hlavních materiálů, tato se ocení ve specifikaci.. </t>
  </si>
  <si>
    <t>PZD 900/300/70mm</t>
  </si>
  <si>
    <t>253</t>
  </si>
  <si>
    <t>76</t>
  </si>
  <si>
    <t>59341112R</t>
  </si>
  <si>
    <t>deska stropní plná PZD 900/300/70 mm</t>
  </si>
  <si>
    <t>1067737869</t>
  </si>
  <si>
    <t>77</t>
  </si>
  <si>
    <t>411121232</t>
  </si>
  <si>
    <t>Montáž prefabrikovaných ŽB stropů ze stropních desek dl do 1800 mm</t>
  </si>
  <si>
    <t>226357733</t>
  </si>
  <si>
    <t>Montáž prefabrikovaných železobetonových stropů se zalitím spár, včetně podpěrné konstrukce, na cementovou maltu ze stropních desek, šířky do 600 mm a délky přes 900 do 1800 mm</t>
  </si>
  <si>
    <t>PZD 1200/300/70mm</t>
  </si>
  <si>
    <t>78</t>
  </si>
  <si>
    <t>59341114R</t>
  </si>
  <si>
    <t>deska stropní plná PZD 1200/300/70 mm</t>
  </si>
  <si>
    <t>-294213689</t>
  </si>
  <si>
    <t>79</t>
  </si>
  <si>
    <t>411321414</t>
  </si>
  <si>
    <t>Stropy deskové ze ŽB tř. C 25/30</t>
  </si>
  <si>
    <t>289622356</t>
  </si>
  <si>
    <t>Stropy z betonu železového (bez výztuže) stropů deskových, plochých střech, desek balkonových, desek hřibových stropů včetně hlavic hřibových sloupů tř. C 25/30</t>
  </si>
  <si>
    <t>0,15*skn09b</t>
  </si>
  <si>
    <t>0,15*skn11b</t>
  </si>
  <si>
    <t>0,06*skn12</t>
  </si>
  <si>
    <t>0,08*skn57a</t>
  </si>
  <si>
    <t>0,15*skn54a</t>
  </si>
  <si>
    <t>0,10*skn47</t>
  </si>
  <si>
    <t>0,1*skn46</t>
  </si>
  <si>
    <t>0,15*skn40b</t>
  </si>
  <si>
    <t>0,1*skn28</t>
  </si>
  <si>
    <t>0,1*skn28a</t>
  </si>
  <si>
    <t>0,1*skn28b</t>
  </si>
  <si>
    <t>0,15*skn28b</t>
  </si>
  <si>
    <t>0,1*skn28c</t>
  </si>
  <si>
    <t>0,1*skn28d</t>
  </si>
  <si>
    <t>0,1*skn29</t>
  </si>
  <si>
    <t>0,1*skn29a</t>
  </si>
  <si>
    <t>0,1*skn29b</t>
  </si>
  <si>
    <t>0,1*skn29c</t>
  </si>
  <si>
    <t>0,1*skn31</t>
  </si>
  <si>
    <t>0,1*skn31a</t>
  </si>
  <si>
    <t>(0,1+0,15)*skn31b</t>
  </si>
  <si>
    <t>0,14*skn60</t>
  </si>
  <si>
    <t>0,15*skn36a</t>
  </si>
  <si>
    <t>80</t>
  </si>
  <si>
    <t>411351101</t>
  </si>
  <si>
    <t>Zřízení bednění stropů deskových</t>
  </si>
  <si>
    <t>-189300632</t>
  </si>
  <si>
    <t>Bednění stropů, kleneb nebo skořepin bez podpěrné konstrukce stropů deskových, balkonových nebo plošných konzol plné, rovné, popř. s náběhy zřízení</t>
  </si>
  <si>
    <t xml:space="preserve">Poznámka k souboru cen:_x000D_
1. Při poloměru klenby do 1 m oceňuje se Bednění fabionů na přechodu stěn do stropů, monolitických kleneb, vnějších říms cenami souboru cen 416 35-11. </t>
  </si>
  <si>
    <t>skn09b+skn11b+skn54a+skn40b+skn31b</t>
  </si>
  <si>
    <t>81</t>
  </si>
  <si>
    <t>411351102</t>
  </si>
  <si>
    <t>Odstranění bednění stropů deskových</t>
  </si>
  <si>
    <t>1618983435</t>
  </si>
  <si>
    <t>Bednění stropů, kleneb nebo skořepin bez podpěrné konstrukce stropů deskových, balkonových nebo plošných konzol plné, rovné, popř. s náběhy odstranění</t>
  </si>
  <si>
    <t>82</t>
  </si>
  <si>
    <t>411362021</t>
  </si>
  <si>
    <t>Výztuž stropů svařovanými sítěmi Kari</t>
  </si>
  <si>
    <t>792378236</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</si>
  <si>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</si>
  <si>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skn09b*2*7,9*1,1/1000</t>
  </si>
  <si>
    <t>skn11b*2*7,9*1,1/1000</t>
  </si>
  <si>
    <t>skn12*2*7,9*1,1/1000</t>
  </si>
  <si>
    <t>skn57a*2*4,44*1,1/1000</t>
  </si>
  <si>
    <t>skn54a*2*7,9*1,1/1000</t>
  </si>
  <si>
    <t>skn47*2*7,9*1,1/1000</t>
  </si>
  <si>
    <t>skn46*2*7,9*1,1/1000</t>
  </si>
  <si>
    <t>skn40b*2*7,9*1,1/1000</t>
  </si>
  <si>
    <t>skn28*2*7,9*1,1/1000</t>
  </si>
  <si>
    <t>skn28a*2*7,9*1,1/1000</t>
  </si>
  <si>
    <t>skn28b*2*2*7,9*1,1/1000</t>
  </si>
  <si>
    <t>skn28c*2*7,9*1,1/1000</t>
  </si>
  <si>
    <t>skn28d*2*7,9*1,1/1000</t>
  </si>
  <si>
    <t>skn29*2*7,9*1,1/1000</t>
  </si>
  <si>
    <t>skn29a*2*7,9*1,1/1000</t>
  </si>
  <si>
    <t>skn29b*2*7,9*1,1/1000</t>
  </si>
  <si>
    <t>skn29c*2*7,9*1,1/1000</t>
  </si>
  <si>
    <t>skn31*2*7,9*1,1/1000</t>
  </si>
  <si>
    <t>skn31a*2*7,9*1,1/1000</t>
  </si>
  <si>
    <t>skn31b*2*7,9*1,1/1000*2</t>
  </si>
  <si>
    <t>skn60*2*4,44*1,1/1000</t>
  </si>
  <si>
    <t>skn36a*2*7,9*1,1/1000</t>
  </si>
  <si>
    <t>83</t>
  </si>
  <si>
    <t>417321515</t>
  </si>
  <si>
    <t>Ztužující pásy a věnce ze ŽB tř. C 25/30</t>
  </si>
  <si>
    <t>-449553921</t>
  </si>
  <si>
    <t>Ztužující pásy a věnce z betonu železového (bez výztuže) tř. C 25/30</t>
  </si>
  <si>
    <t>0,2*0,25*2130</t>
  </si>
  <si>
    <t>84</t>
  </si>
  <si>
    <t>417351115</t>
  </si>
  <si>
    <t>Zřízení bednění ztužujících věnců</t>
  </si>
  <si>
    <t>-129708985</t>
  </si>
  <si>
    <t>Bednění bočnic ztužujících pásů a věnců včetně vzpěr zřízení</t>
  </si>
  <si>
    <t>2*0,25*2130</t>
  </si>
  <si>
    <t>85</t>
  </si>
  <si>
    <t>417351116</t>
  </si>
  <si>
    <t>Odstranění bednění ztužujících věnců</t>
  </si>
  <si>
    <t>-233677661</t>
  </si>
  <si>
    <t>Bednění bočnic ztužujících pásů a věnců včetně vzpěr odstranění</t>
  </si>
  <si>
    <t>86</t>
  </si>
  <si>
    <t>417361821</t>
  </si>
  <si>
    <t>Výztuž ztužujících pásů a věnců betonářskou ocelí 10 505</t>
  </si>
  <si>
    <t>-1696216166</t>
  </si>
  <si>
    <t>Výztuž ztužujících pásů a věnců z betonářské oceli 10 505 (R) nebo BSt 500</t>
  </si>
  <si>
    <t>4*2130*0,888/1000*1,15</t>
  </si>
  <si>
    <t>2130/0,2*0,9*0,222/1000*1,15</t>
  </si>
  <si>
    <t>0,99012*1,15"OP105</t>
  </si>
  <si>
    <t>87</t>
  </si>
  <si>
    <t>434121426</t>
  </si>
  <si>
    <t>Osazení ŽB schodišťových stupňů na desku drsných</t>
  </si>
  <si>
    <t>21804223</t>
  </si>
  <si>
    <t>Osazování schodišťových stupňů železobetonových s vyspárováním styčných spár, s provizorním dřevěným zábradlím a dočasným zakrytím stupnic prkny na desku, stupňů drsných</t>
  </si>
  <si>
    <t xml:space="preserve">Poznámka k souboru cen:_x000D_
1. U cen -1441, -1442, -1451, -1452 je započtena podpěrná konstrukce visuté části stupňů. 2. Množství měrných jednotek se určuje v m délky stupňů včetně uložení. 3. Dodávka stupňů se oceňuje ve specifikaci. </t>
  </si>
  <si>
    <t>1,26"BE04</t>
  </si>
  <si>
    <t>1,72"BE05</t>
  </si>
  <si>
    <t>1,90"BE08</t>
  </si>
  <si>
    <t>88</t>
  </si>
  <si>
    <t>BE04</t>
  </si>
  <si>
    <t xml:space="preserve">Nový betonový stupeň zadního vstupu objektu šířka prvku 350 mm, výška 150 mm, délka prvku 1 260 mm z vibrolisovaného betonu </t>
  </si>
  <si>
    <t>448078545</t>
  </si>
  <si>
    <t>89</t>
  </si>
  <si>
    <t>BE05</t>
  </si>
  <si>
    <t xml:space="preserve">Nový betonový stupeň zadního vstupu objektu šířka prvku 350 mm, výška 150 mm, délka prvku 1 720 mm z vibrolisovaného betonu </t>
  </si>
  <si>
    <t>625640474</t>
  </si>
  <si>
    <t>90</t>
  </si>
  <si>
    <t>434311115</t>
  </si>
  <si>
    <t>Schodišťové stupně dusané na terén z betonu tř. C 20/25 bez potěru</t>
  </si>
  <si>
    <t>-70403361</t>
  </si>
  <si>
    <t>Stupně dusané z betonu prostého nebo prokládaného kamenem na terén nebo na desku bez potěru, se zahlazením povrchu tř. C 20/25</t>
  </si>
  <si>
    <t>2*0,32"BE06</t>
  </si>
  <si>
    <t>2*0,3"BE07</t>
  </si>
  <si>
    <t>91</t>
  </si>
  <si>
    <t>kotva</t>
  </si>
  <si>
    <t>3x nerezová kotva Ø 10 – upřesněno statikem v průběhu realizace po rozkrytí skutečného stavu</t>
  </si>
  <si>
    <t>-2115997525</t>
  </si>
  <si>
    <t>3"BE06</t>
  </si>
  <si>
    <t>3"BE07</t>
  </si>
  <si>
    <t>92</t>
  </si>
  <si>
    <t>434351141</t>
  </si>
  <si>
    <t>Zřízení bednění stupňů přímočarých schodišť</t>
  </si>
  <si>
    <t>1374165893</t>
  </si>
  <si>
    <t>Bednění stupňů betonovaných na podstupňové desce nebo na terénu půdorysně přímočarých zřízení</t>
  </si>
  <si>
    <t xml:space="preserve">Poznámka k souboru cen:_x000D_
1. Množství měrných jednotek bednění stupňů se určuje v m2 plochy stupnic a podstupnic. </t>
  </si>
  <si>
    <t>0,18*0,32*2"BE06</t>
  </si>
  <si>
    <t>93</t>
  </si>
  <si>
    <t>434351142</t>
  </si>
  <si>
    <t>Odstranění bednění stupňů přímočarých schodišť</t>
  </si>
  <si>
    <t>399528797</t>
  </si>
  <si>
    <t>Bednění stupňů betonovaných na podstupňové desce nebo na terénu půdorysně přímočarých odstranění</t>
  </si>
  <si>
    <t>94</t>
  </si>
  <si>
    <t>434351145</t>
  </si>
  <si>
    <t>Zřízení bednění stupňů křivočarých schodišť</t>
  </si>
  <si>
    <t>-1798848294</t>
  </si>
  <si>
    <t>Bednění stupňů betonovaných na podstupňové desce nebo na terénu půdorysně křivočarých zřízení</t>
  </si>
  <si>
    <t>BE07</t>
  </si>
  <si>
    <t>2*0,166*0,5</t>
  </si>
  <si>
    <t>95</t>
  </si>
  <si>
    <t>434351146</t>
  </si>
  <si>
    <t>Odstranění bednění stupňů křivočarých schodišť</t>
  </si>
  <si>
    <t>936612244</t>
  </si>
  <si>
    <t>Bednění stupňů betonovaných na podstupňové desce nebo na terénu půdorysně křivočarých odstranění</t>
  </si>
  <si>
    <t>96</t>
  </si>
  <si>
    <t>451577777</t>
  </si>
  <si>
    <t>Podklad nebo lože pod dlažbu vodorovný nebo do sklonu 1:5 z kameniva drceného tl do 100 mm</t>
  </si>
  <si>
    <t>2105425915</t>
  </si>
  <si>
    <t xml:space="preserve">Poznámka k souboru cen:_x000D_
1. Ceny lze použít i pro podklad nebo lože pod dlažby silničních příkopů a kuželů. 2. Ceny nelze použít pro: a) lože rigolů dlážděných, které je započteno v cenách souborů cen 597 . 6- . 1 Rigol dlážděný, 597 17- . 1 Rigol krajnicový s kamennou obrubou a 597 16-1111 Rigol dlážděný z lomového kamene, b) podklad nebo lože pod dlažby (přídlažby) související s vodotečí, které se oceňují cenami části A 01 katalogu 832-1 Hráze a úpravy na tocích - úpravy toků a kanálů. 3. V cenách -7777 Podklad z prohozené zeminy, -9777 Příplatek za dalších 10 mm tloušťky z prohozené zeminy, -9779 Příplatek za sklon přes 1:5 z prohozené zeminy jsou započteny i náklady na prohození zeminy. 4. V cenách nejsou započteny náklady na: a) opatření zeminy a její přemístění k místu zabudování, které se oceňují podle ustanovení čl. 3111 Všeobecných podmínek části A 01 tohoto katalogu, b) úpravu pláně, která se oceňuje u silnic cenami části A 01, u dálnic cenami části A 02 katalogu 800-1 Zemní práce, c) odklizení odpadu po prohození zeminy, které se oceňuje cenami části A 01 katalogu 800-1 Zemní práce, d) svahování, které se oceňuje cenami části A 01 katalogu 800-1 Zemní práce. </t>
  </si>
  <si>
    <t>97</t>
  </si>
  <si>
    <t>583438740</t>
  </si>
  <si>
    <t>kamenivo drcené hrubé frakce 8-16 třída A</t>
  </si>
  <si>
    <t>-1483986101</t>
  </si>
  <si>
    <t>(skn72+skn72a)*0,05*2</t>
  </si>
  <si>
    <t>Komunikace pozemní</t>
  </si>
  <si>
    <t>98</t>
  </si>
  <si>
    <t>564231111</t>
  </si>
  <si>
    <t>Podklad nebo podsyp ze štěrkopísku ŠP tl 100 mm</t>
  </si>
  <si>
    <t>1269530498</t>
  </si>
  <si>
    <t>Podklad nebo podsyp ze štěrkopísku ŠP s rozprostřením, vlhčením a zhutněním, po zhutnění tl. 100 mm</t>
  </si>
  <si>
    <t>99</t>
  </si>
  <si>
    <t>564731111</t>
  </si>
  <si>
    <t>Podklad z kameniva hrubého drceného vel. 8-16 mm tl 100 mm</t>
  </si>
  <si>
    <t>1992666974</t>
  </si>
  <si>
    <t>Podklad nebo kryt z kameniva hrubého drceného vel. 8-16 mm s rozprostřením a zhutněním, po zhutnění tl. 100 mm</t>
  </si>
  <si>
    <t>100</t>
  </si>
  <si>
    <t>564851111</t>
  </si>
  <si>
    <t>Podklad ze štěrkodrtě ŠD tl 150 mm</t>
  </si>
  <si>
    <t>-1968195382</t>
  </si>
  <si>
    <t>Podklad ze štěrkodrti ŠD s rozprostřením a zhutněním, po zhutnění tl. 150 mm</t>
  </si>
  <si>
    <t>247"SKN/72</t>
  </si>
  <si>
    <t>137"SKN/72a</t>
  </si>
  <si>
    <t>101</t>
  </si>
  <si>
    <t>564861111</t>
  </si>
  <si>
    <t>Podklad ze štěrkodrtě ŠD tl 200 mm</t>
  </si>
  <si>
    <t>-1181284590</t>
  </si>
  <si>
    <t>Podklad ze štěrkodrti ŠD s rozprostřením a zhutněním, po zhutnění tl. 200 mm</t>
  </si>
  <si>
    <t>skn74+skn73a</t>
  </si>
  <si>
    <t>35"SKN/92</t>
  </si>
  <si>
    <t>102</t>
  </si>
  <si>
    <t>567130111</t>
  </si>
  <si>
    <t>Podklad ze směsi stmelené cementem SC C 1,5/2,0 (SC II) tl 160 mm</t>
  </si>
  <si>
    <t>-1897681403</t>
  </si>
  <si>
    <t>Podklad ze směsi stmelené cementem SC bez dilatačních spár, s rozprostřením a zhutněním SC C 1,5/2,0 (SC II), po zhutnění tl. 160 mm</t>
  </si>
  <si>
    <t xml:space="preserve">Poznámka k souboru cen:_x000D_
1. V cenách jsou započteny i náklady na ošetření povrchu podkladu vodou. 2. V cenách 567 1.-4 jsou započteny i náklady postřik proti odpařování vody. 3. V cenách nejsou započteny náklady na: a) příp. postřik, který se oceňuje cenou 919 74-8111 Postřik popř. zdrsnění povrchu cementobetonového krytu nebo podkladu ochrannou emulzí, b) zřízení dilatačních spár a jejich vyplnění; tyto práce se oceňují cenami souborů cen 919 11-1 Řezání dilatačních spár, 919 12-. Těsnění dilatačních spár a 919 13 Vyztužení dilatačních spár. </t>
  </si>
  <si>
    <t>skn74+skn92</t>
  </si>
  <si>
    <t>103</t>
  </si>
  <si>
    <t>591211111</t>
  </si>
  <si>
    <t>Kladení dlažby z kostek drobných z kamene do lože z kameniva těženého tl 50 mm - vějířová skladba</t>
  </si>
  <si>
    <t>1845441873</t>
  </si>
  <si>
    <t>Kladení dlažby z kostek s provedením lože do tl. 50 mm, s vyplněním spár, s dvojím beraněním a se smetením přebytečného materiálu na krajnici drobných z kamene, do lože z kameniva těženého</t>
  </si>
  <si>
    <t xml:space="preserve">Poznámka k souboru cen:_x000D_
1. Ceny 591 1.- pro dlažbu z kostek velkých jsou určeny pro dlažbu úhlopříčnou a řádkovou. 2. Ceny 591 2.- pro dlažbu z kostek drobných jsou určeny pro dlažbu úhlopříčnou, řádkovou a kroužkovou. 3. Dlažba vějířová z kostek drobných se oceňuje cenami 591 41-2111 a 591 44-2111 Kladení dlažby z mozaiky dvoubarevné a vícebarevné komunikací pro pěší. 4. V cenách jsou započteny i náklady na dodání hmot pro lože a na dodání téhož materiálu na výplň spár. 5. V cenách nejsou započteny náklady na: a) dodání dlažebních kostek, které se oceňuje ve specifikaci; ztratné lze dohodnout - u velkých kostek ve výši 1 %, - u drobných kostek ve výši 2 %, b) vyplnění spár dlažby živičnou zálivkou, které se oceňuje cenami souboru cen 599 1 . -11 Zálivka živičná spár dlažby. 6. Část lože přesahující tloušťku 50 mm se oceňuje cenami souboru cen 451 31-97 Příplatek za každých dalších 10 mm tloušťky podkladu nebo lože. </t>
  </si>
  <si>
    <t>104</t>
  </si>
  <si>
    <t>583801100</t>
  </si>
  <si>
    <t>kostka dlažební drobná, žula, I.jakost, velikost 10 cm</t>
  </si>
  <si>
    <t>1963514535</t>
  </si>
  <si>
    <t>skn74*0,2*0,2"20% nové</t>
  </si>
  <si>
    <t>skn92*0,2</t>
  </si>
  <si>
    <t>596211213</t>
  </si>
  <si>
    <t>Kladení zámkové dlažby komunikací pro pěší tl 80 mm skupiny A pl přes 300 m2</t>
  </si>
  <si>
    <t>-1373423002</t>
  </si>
  <si>
    <t>Kladení dlažby z betonových zámkových dlaždic komunikací pro pěší s ložem z kameniva těženého nebo drceného tl. do 40 mm, s vyplněním spár s dvojitým hutněním, vibrováním a se smetením přebytečného materiálu na krajnici tl. 80 mm skupiny A, pro plochy přes 300 m2</t>
  </si>
  <si>
    <t xml:space="preserve">Poznámka k souboru cen:_x000D_
1. Pro volbu cen dlažeb platí toto rozdělení: Skupina A: dlažby z prvků stejného tvaru, Skupina B: dlažby z prvků dvou a více tvarů nebo z obrazců o ploše jednotlivě do 100 m2, Skupina C: dlažby obloukovitých tvarů (oblouky, kruhy, apod.). 2. V cenách jsou započteny i náklady na dodání hmot pro lože a na dodání materiálu na výplň spár. 3. V cenách nejsou započteny náklady na dodání zámkové dlažby, které se oceňuje ve specifikaci; ztratné lze dohodnout u plochy a) do 100 m2 ve výši 3 %, b) přes 100 do 300 m2 ve výši 2 %, c) přes 300 m2 ve výši 1 %. 4. Část lože přesahující tloušťku 40 mm se oceňuje cenami souboru cen 451 . . -9 . Příplatek za každých dalších 10 mm tloušťky podkladu nebo lože. </t>
  </si>
  <si>
    <t>106</t>
  </si>
  <si>
    <t>5924531R</t>
  </si>
  <si>
    <t>dlažba zámková přírodní tl. 8 cm (dlažba shodných parametrů se stávající dlažbou chodníku ul. Tylova)</t>
  </si>
  <si>
    <t>2102329359</t>
  </si>
  <si>
    <t>(skn72+skn72a)*0,7*1,03</t>
  </si>
  <si>
    <t>Úpravy povrchů, podlahy a osazování výplní</t>
  </si>
  <si>
    <t>Úprava povrchů vnitřních</t>
  </si>
  <si>
    <t>107</t>
  </si>
  <si>
    <t>611321341</t>
  </si>
  <si>
    <t>Vápenocementová omítka štuková dvouvrstvá vnitřních stropů rovných nanášená strojně</t>
  </si>
  <si>
    <t>1937789793</t>
  </si>
  <si>
    <t>Omítka vápenocementová vnitřních ploch nanášená strojně dvouvrstvá, tloušťky jádrové omítky do 10 mm a tloušťky štuku do 3 mm štuková vodorovných konstrukcí stropů rovných</t>
  </si>
  <si>
    <t xml:space="preserve">Poznámka k souboru cen:_x000D_
1. Pro ocenění nanášení omítek v tloušťce jádrové omítky přes 10 mm se použije příplatek za každých dalších i započatých 5 mm. 2. Omítky stropních konstrukcí nanášené na pletivo se oceňují cenami omítek žebrových stropů nebo osamělých trámů. 3. Podkladní a spojovací vrstvy se oceňují cenami souboru cen 61.13-1... této části katalogu. </t>
  </si>
  <si>
    <t>stropy 2S bez podhledu</t>
  </si>
  <si>
    <t>405,10</t>
  </si>
  <si>
    <t>stropy 1S bez podhledu</t>
  </si>
  <si>
    <t>15,19</t>
  </si>
  <si>
    <t>108</t>
  </si>
  <si>
    <t>611321391</t>
  </si>
  <si>
    <t>Příplatek k vápenocementové omítce vnitřních stropů za každých dalších 5 mm tloušťky strojně</t>
  </si>
  <si>
    <t>-2130392149</t>
  </si>
  <si>
    <t>Omítka vápenocementová vnitřních ploch nanášená strojně Příplatek k cenám za každých dalších i započatých 5 mm tloušťky omítky přes 10 mm stropů</t>
  </si>
  <si>
    <t>420,290*3</t>
  </si>
  <si>
    <t>611341321</t>
  </si>
  <si>
    <t>Sádrová nebo vápenosádrová omítka hladká jednovrstvá vnitřních stropů rovných nanášená strojně</t>
  </si>
  <si>
    <t>-1381751288</t>
  </si>
  <si>
    <t>Omítka sádrová nebo vápenosádrová vnitřních ploch nanášená strojně jednovrstvá, tloušťky do 10 mm hladká vodorovných konstrukcí stropů rovných</t>
  </si>
  <si>
    <t xml:space="preserve">Poznámka k souboru cen:_x000D_
1. Pro ocenění nanášení omítky v tloušťce jádrové omítky přes 10 mm se použije příplatek za každých dalších i započatých 5 mm. 2. Omítky stropních konstrukcí nanášené na pletivo se oceňují cenami omítek žebrových stropů nebo osamělých trámů. 3. Podkladní a spojovací vrstvy se oceňují cenami souboru cen 61.13-1... této části katalogu. </t>
  </si>
  <si>
    <t xml:space="preserve">stropy 1NP bez podhledu </t>
  </si>
  <si>
    <t>15,95</t>
  </si>
  <si>
    <t xml:space="preserve">stropy 2NP bez podhledu </t>
  </si>
  <si>
    <t>8,40</t>
  </si>
  <si>
    <t xml:space="preserve">stropy 3NP bez podhledu </t>
  </si>
  <si>
    <t>4,20</t>
  </si>
  <si>
    <t xml:space="preserve">stropy 4NP bez podhledu </t>
  </si>
  <si>
    <t>110</t>
  </si>
  <si>
    <t>611341391</t>
  </si>
  <si>
    <t>Příplatek k sádrové omítce vnitřních stropů za každých dalších 5 mm tloušťky strojně</t>
  </si>
  <si>
    <t>-2079645201</t>
  </si>
  <si>
    <t>Omítka sádrová nebo vápenosádrová vnitřních ploch nanášená strojně Příplatek k cenám za každých dalších i započatých 5 mm tloušťky omítky přes 10 mm stropů</t>
  </si>
  <si>
    <t>36,95*3</t>
  </si>
  <si>
    <t>111</t>
  </si>
  <si>
    <t>612135101</t>
  </si>
  <si>
    <t>Hrubá výplň rýh ve stěnách maltou jakékoli šířky rýhy</t>
  </si>
  <si>
    <t>477823413</t>
  </si>
  <si>
    <t>Hrubá výplň rýh maltou jakékoli šířky rýhy ve stěnách</t>
  </si>
  <si>
    <t xml:space="preserve">Poznámka k souboru cen:_x000D_
1. V cenách nejsou započteny náklady na omítku rýh, tyto se ocení příšlušnými cenami tohoto katalogu. </t>
  </si>
  <si>
    <t>UT - drážky 75/100 mm ve stěnách (pro přípojky k radiátorům)</t>
  </si>
  <si>
    <t>590*0,15</t>
  </si>
  <si>
    <t>112</t>
  </si>
  <si>
    <t>611321325</t>
  </si>
  <si>
    <t>Vápenocementová omítka hladká jednovrstvá vnitřních schodišťových konstrukcí nanášená strojně</t>
  </si>
  <si>
    <t>352860181</t>
  </si>
  <si>
    <t>Omítka vápenocementová vnitřních ploch nanášená strojně jednovrstvá, tloušťky do 10 mm hladká schodišťových konstrukcí stropů, stěn, ramen nebo nosníků</t>
  </si>
  <si>
    <t>54+49</t>
  </si>
  <si>
    <t>(26,29+24,93)*1,5</t>
  </si>
  <si>
    <t>98+95</t>
  </si>
  <si>
    <t>(37,17+36,53)*1,5</t>
  </si>
  <si>
    <t>113</t>
  </si>
  <si>
    <t>612321321</t>
  </si>
  <si>
    <t>Vápenocementová omítka hladká jednovrstvá vnitřních stěn nanášená strojně</t>
  </si>
  <si>
    <t>-1709274055</t>
  </si>
  <si>
    <t>Omítka vápenocementová vnitřních ploch nanášená strojně jednovrstvá, tloušťky do 10 mm hladká svislých konstrukcí stěn</t>
  </si>
  <si>
    <t xml:space="preserve">plochy omítek jsou převzaty z DWG z výkazu obvodů a ploch místností </t>
  </si>
  <si>
    <t>2S, včetně vyrovnání pod SZN03 a SZN05</t>
  </si>
  <si>
    <t>2246</t>
  </si>
  <si>
    <t>1S, včetně vyrovnání pod SZN03 a SZN05</t>
  </si>
  <si>
    <t>2935</t>
  </si>
  <si>
    <t>omítka hladká pod keramické obklady 1NP-4NP</t>
  </si>
  <si>
    <t>501</t>
  </si>
  <si>
    <t>683</t>
  </si>
  <si>
    <t>526</t>
  </si>
  <si>
    <t>428</t>
  </si>
  <si>
    <t>keramická obklad KER03 za umyvadly</t>
  </si>
  <si>
    <t>114</t>
  </si>
  <si>
    <t>612321391</t>
  </si>
  <si>
    <t>Příplatek k vápenocementové omítce vnitřních stěn za každých dalších 5 mm tloušťky strojně</t>
  </si>
  <si>
    <t>-426408672</t>
  </si>
  <si>
    <t>Omítka vápenocementová vnitřních ploch nanášená strojně Příplatek k cenám za každých dalších i započatých 5 mm tloušťky omítky přes 10 mm stěn</t>
  </si>
  <si>
    <t>483,38*3</t>
  </si>
  <si>
    <t>7362*3</t>
  </si>
  <si>
    <t>115</t>
  </si>
  <si>
    <t>611341325</t>
  </si>
  <si>
    <t>Sádrová omítka hladká jednovrstvá vnitřních schodišťových konstrukcí nanášená strojně</t>
  </si>
  <si>
    <t>-1062566332</t>
  </si>
  <si>
    <t>Omítka sádrová nebo vápenosádrová vnitřních ploch nanášená strojně jednovrstvá, tloušťky do 10 mm hladká schodišťových konstrukcí stropů, stěn, ramen nebo nosníků</t>
  </si>
  <si>
    <t>110+107</t>
  </si>
  <si>
    <t>(41,74+41,74)*1,5</t>
  </si>
  <si>
    <t>99,38+99,351</t>
  </si>
  <si>
    <t>(41,62+41,62)*1,5</t>
  </si>
  <si>
    <t>112,93+113,55</t>
  </si>
  <si>
    <t>(41,02+41,28)*1,5</t>
  </si>
  <si>
    <t>72,54+72,57</t>
  </si>
  <si>
    <t>27,34+27,36</t>
  </si>
  <si>
    <t>116</t>
  </si>
  <si>
    <t>612341321</t>
  </si>
  <si>
    <t>Sádrová nebo vápenosádrová omítka hladká jednovrstvá vnitřních stěn nanášená strojně</t>
  </si>
  <si>
    <t>873748827</t>
  </si>
  <si>
    <t>Omítka sádrová nebo vápenosádrová vnitřních ploch nanášená strojně jednovrstvá, tloušťky do 10 mm hladká svislých konstrukcí stěn</t>
  </si>
  <si>
    <t>2822</t>
  </si>
  <si>
    <t>3435</t>
  </si>
  <si>
    <t>4090</t>
  </si>
  <si>
    <t>3767</t>
  </si>
  <si>
    <t>odpočet omítka MVC pod obklady v 1NP-4NP</t>
  </si>
  <si>
    <t>-2181</t>
  </si>
  <si>
    <t>117</t>
  </si>
  <si>
    <t>612341391</t>
  </si>
  <si>
    <t>Příplatek k sádrové omítce vnitřních stěn za každých dalších 5 mm tloušťky strojně</t>
  </si>
  <si>
    <t>1785777003</t>
  </si>
  <si>
    <t>Omítka sádrová nebo vápenosádrová vnitřních ploch nanášená strojně Příplatek k cenám za každých dalších i započatých 5 mm tloušťky omítky přes 10 mm stěn</t>
  </si>
  <si>
    <t>1215,551*3</t>
  </si>
  <si>
    <t>11933*3</t>
  </si>
  <si>
    <t>118</t>
  </si>
  <si>
    <t>61282102R</t>
  </si>
  <si>
    <t>Vnitřní sanační štuková omítka pro vlhké a zasolené zdivo prováděná strojně</t>
  </si>
  <si>
    <t>-1755947864</t>
  </si>
  <si>
    <t xml:space="preserve">Omítkový podhoz do čerstvé stěrky sanačním omítkovým podhozem WTA spotřeba 4kg/m2 - viz technické podmínky TP_SANACE_09 Jednovrstvá lehčená sanační omítka WTA, hustota pod 900 kg/m3 tl. 15mm – spotřeba 12 kg/m2 - viz technické podmínky TP_SANACE_10 Sanační omítkový štuk tl.2 mm - viz technické podmínky TP_SANACE_11 </t>
  </si>
  <si>
    <t>szn05+szn03</t>
  </si>
  <si>
    <t>119</t>
  </si>
  <si>
    <t>617321121</t>
  </si>
  <si>
    <t>Vápenocementová omítka hladká jednovrstvá světlíků nebo výtahopvých šachet nanášená ručně</t>
  </si>
  <si>
    <t>-706412813</t>
  </si>
  <si>
    <t>Omítka vápenocementová vnitřních ploch nanášená ručně jednovrstvá, tloušťky do 10 mm hladká uzavřených nebo omezených prostor světlíků nebo výtahových šachet</t>
  </si>
  <si>
    <t>2*(2,9+2,35)*11,845</t>
  </si>
  <si>
    <t>2*(1,85+2,27)*20*2</t>
  </si>
  <si>
    <t>Úprava povrchů vnější</t>
  </si>
  <si>
    <t>120</t>
  </si>
  <si>
    <t>62213112R</t>
  </si>
  <si>
    <t>Penetrace podkladu pod KZS vnějších stěn a podhledů nanášená ručně</t>
  </si>
  <si>
    <t>957347355</t>
  </si>
  <si>
    <t>18,171*(126,545+4*3,27)-37*4*6,0-skn89-skn69-skn87-skn88"SKN/68</t>
  </si>
  <si>
    <t>1,2*126,545-37*2,5"SKN/69</t>
  </si>
  <si>
    <t>0,3*126,545"SKN/70</t>
  </si>
  <si>
    <t>20,292*126,725-skn76-skn77-2*93,55-3*4,1-138*6"SKN/75</t>
  </si>
  <si>
    <t>1178,4-2*49,4-34*2*6,0"SKN/76</t>
  </si>
  <si>
    <t>0,95*(126,545-2*4,87)-34*1,3"SKN/77</t>
  </si>
  <si>
    <t>0,4*2,40"SKN/78</t>
  </si>
  <si>
    <t>2,275*2,40"SKN/78a</t>
  </si>
  <si>
    <t>0,4*8,745"SKN/79</t>
  </si>
  <si>
    <t>0,65*126,545"SKN/80</t>
  </si>
  <si>
    <t>105"SKN/81</t>
  </si>
  <si>
    <t>1,25*2,270"SKN/82</t>
  </si>
  <si>
    <t>4*0,62*1,20"SKN/83</t>
  </si>
  <si>
    <t>15*1,0*0,62*4+2*1,0*(0,62+0,92)*2"SKN/84</t>
  </si>
  <si>
    <t>15*3,722*0,62*4+2*3,722*(0,62+0,92)*2+(0,56+0,56+0,62)*(126,595-11,18-11,17)+2*0,32*3,065*37"SKN/85</t>
  </si>
  <si>
    <t>3,065*(126,595-11,18-11,17)"SKN/86</t>
  </si>
  <si>
    <t>321,576-skn88"SKN/87</t>
  </si>
  <si>
    <t>104,848"SKN/88</t>
  </si>
  <si>
    <t>0,356*126,595"SKN/89</t>
  </si>
  <si>
    <t>0,85*(27+59,4+26,32)"SKN/90</t>
  </si>
  <si>
    <t>0,4*(27+59,4+26,32)"SKN/91</t>
  </si>
  <si>
    <t>121</t>
  </si>
  <si>
    <t>622142001</t>
  </si>
  <si>
    <t>Potažení vnějších stěn sklovláknitým pletivem vtlačeným do tenkovrstvé hmoty</t>
  </si>
  <si>
    <t>591227052</t>
  </si>
  <si>
    <t>Potažení vnějších ploch pletivem v ploše nebo pruzích, na plném podkladu sklovláknitým vtlačením do tmelu stěn</t>
  </si>
  <si>
    <t xml:space="preserve">Poznámka k souboru cen:_x000D_
1. V cenách -2001 jsou započteny i náklady na tmel. </t>
  </si>
  <si>
    <t>skn87+skn88</t>
  </si>
  <si>
    <t>122</t>
  </si>
  <si>
    <t>622142R</t>
  </si>
  <si>
    <t>Potažení vnějších stěn armovací síťovinou vtlačenou do tmelu (se zvýšenou pevností v tahu - odolná proti posuvu, alkáliím) s gramáží min. 490g/m2. Velikost ok max. 7,5/7,5mm - viz technické podmínky TPSK_30</t>
  </si>
  <si>
    <t>-1965061034</t>
  </si>
  <si>
    <t>2,5*126,545"SKN/68</t>
  </si>
  <si>
    <t>skn69+skn70+skn79+skn80+skn83+skn84+skn85+skn89</t>
  </si>
  <si>
    <t>2,272*2,5"východní fasáda do 2,5 m</t>
  </si>
  <si>
    <t>622211001</t>
  </si>
  <si>
    <t>Montáž kontaktního zateplení vnějších stěn z polystyrénových desek tl do 40 mm</t>
  </si>
  <si>
    <t>-953955574</t>
  </si>
  <si>
    <t>Montáž kontaktního zateplení z polystyrenových desek nebo z kombinovaných desek na vnější stěny, tloušťky desek do 40 mm</t>
  </si>
  <si>
    <t xml:space="preserve">Poznámka k souboru cen:_x000D_
1. V cenách jsou započteny náklady na: a) upevnění desek lepením a talířovými hmoždinkami, b) přestěrkování izolačních desek, c) vložení sklovláknité výztužné tkaniny. 2. V cenách nejsou započteny náklady na: a) dodávku desek tepelné izolace; tyto se ocení ve specifikaci, ztratné lze stanovit ve výši 2%, b) provedení konečné povrchové úpravy: - vrchní tenkovrstvou omítkou, tyto se ocení příslušnými cenami této části katalogu - nátěrem; tyto se ocení příslušnými cenami části A07 katalogu 800-783 - keramickým obkladem; tyto se ocení příslušnými cenami souboru cen části A01 katalogu 800-781 Obklady keramické, c) osazení lišt; tyto se ocení příslušnými cenami této části katalogu. 3. V cenách -1101 a -1105 jsou započteny náklady na osazení a dodávku tepelněizolačních zátek v počtu 9 ks/m2 pro podhledy a 6 ks/m2 pro stěny. 4. Kombinovaná deska je např. sendvičově uspořádaná deska tvořena izolačním jádrem z grafitového polystyrenu a krycí deskou z minerální vlny. </t>
  </si>
  <si>
    <t>124</t>
  </si>
  <si>
    <t>283759R</t>
  </si>
  <si>
    <t>Tepelná izolace z tuhé fenolické pěny s vysokou pevností v tlaku (od 100kPa), nenasákavá, tvarově stálá (deklarovaný součinitel tepelná vodivost = 0,020 W/(m.K) tl. 40 mm</t>
  </si>
  <si>
    <t>-821042885</t>
  </si>
  <si>
    <t>104,848*1,05 'Přepočtené koeficientem množství</t>
  </si>
  <si>
    <t>125</t>
  </si>
  <si>
    <t>622211011</t>
  </si>
  <si>
    <t>Montáž kontaktního zateplení vnějších stěn z polystyrénových desek tl do 80 mm</t>
  </si>
  <si>
    <t>245421831</t>
  </si>
  <si>
    <t>Montáž kontaktního zateplení z polystyrenových desek nebo z kombinovaných desek na vnější stěny, tloušťky desek přes 40 do 80 mm</t>
  </si>
  <si>
    <t>0,6*126,545"SKN/71</t>
  </si>
  <si>
    <t>126</t>
  </si>
  <si>
    <t>283763520</t>
  </si>
  <si>
    <t>Tepelná izolace pěnový polystyren tl. 50 mm s uzavřenou povrchovou úpravou 150 - 0,035 W/(m.K) viz technické podmínky TPSK_02</t>
  </si>
  <si>
    <t>1087853810</t>
  </si>
  <si>
    <t>43,36*1,05 'Přepočtené koeficientem množství</t>
  </si>
  <si>
    <t>127</t>
  </si>
  <si>
    <t>283763560</t>
  </si>
  <si>
    <t>Tepelná izolace pěnový polystyren tl. 80 mm s uzavřenou povrchovou úpravou 150 - 0,035 W/(m.K) viz technické podmínky TPSK_02</t>
  </si>
  <si>
    <t>1392357078</t>
  </si>
  <si>
    <t>75,927*1,05 'Přepočtené koeficientem množství</t>
  </si>
  <si>
    <t>128</t>
  </si>
  <si>
    <t>622211041</t>
  </si>
  <si>
    <t>Montáž kontaktního zateplení vnějších stěn z polystyrénových desek tl do 200 mm</t>
  </si>
  <si>
    <t>-968707141</t>
  </si>
  <si>
    <t>Montáž kontaktního zateplení z polystyrenových desek nebo z kombinovaných desek na vnější stěny, tloušťky desek přes 160 do 200 mm</t>
  </si>
  <si>
    <t>skn69+skn70+skn77+skn78+skn79+skn80+skn82+skn89+skn90+skn91</t>
  </si>
  <si>
    <t>zateplení vnitřní 1S-4NP</t>
  </si>
  <si>
    <t>2,78*(11,695+4*1,25)</t>
  </si>
  <si>
    <t>4,225*(11,695+4*1,25)</t>
  </si>
  <si>
    <t>3,91*(11,695+4*1,25)</t>
  </si>
  <si>
    <t>4,051*(11,695+4*1,25)</t>
  </si>
  <si>
    <t>129</t>
  </si>
  <si>
    <t>28376357R0</t>
  </si>
  <si>
    <t>Tepelná izolace pěnový polystyren tl. 180 mm s uzavřenou povrchovou úpravou 150 - 0,035 W/(m.K) viz technické podmínky TPSK_02</t>
  </si>
  <si>
    <t>1388910488</t>
  </si>
  <si>
    <t>skn69+skn77+skn78+skn79+skn82+skn89+skn91</t>
  </si>
  <si>
    <t>223,571*1,05 'Přepočtené koeficientem množství</t>
  </si>
  <si>
    <t>130</t>
  </si>
  <si>
    <t>283759530</t>
  </si>
  <si>
    <t>deska fasádní polystyrénová EPS 70 F 1000 x 500 x 180 mm</t>
  </si>
  <si>
    <t>-95352851</t>
  </si>
  <si>
    <t>kzsvni*1,05</t>
  </si>
  <si>
    <t>131</t>
  </si>
  <si>
    <t>28376357R1</t>
  </si>
  <si>
    <t>Tepelná izolace z EPS 200 (stabilizovaný polystyren) tl. 160 mm, max. tepelná vodivost = 0,034 W/(m.K) - viz technické podmínky TPSK_07</t>
  </si>
  <si>
    <t>-735414940</t>
  </si>
  <si>
    <t xml:space="preserve">Tepelná izolace z EPS 200 (stabilizovaný polystyren) tl. 160 mm, max. tepelná vodivost = 0,034 W/(m.K) - viz technické podmínky TPSK_07
</t>
  </si>
  <si>
    <t>skn70+skn90</t>
  </si>
  <si>
    <t>133,776*1,05 'Přepočtené koeficientem množství</t>
  </si>
  <si>
    <t>132</t>
  </si>
  <si>
    <t>28376357R2</t>
  </si>
  <si>
    <t>Tepelná izolace z EPS 200 (stabilizovaný polystyren) tl. 180 mm, max. tepelná vodivost = 0,034 W/(m.K) - viz technické podmínky TPSK_07</t>
  </si>
  <si>
    <t>-1411668716</t>
  </si>
  <si>
    <t xml:space="preserve">Tepelná izolace z EPS 200 (stabilizovaný polystyren) tl. 180 mm, max. tepelná vodivost = 0,034 W/(m.K) - viz technické podmínky TPSK_07
</t>
  </si>
  <si>
    <t>82,254*1,05 'Přepočtené koeficientem množství</t>
  </si>
  <si>
    <t>133</t>
  </si>
  <si>
    <t>622211R</t>
  </si>
  <si>
    <t>Montáž systémových desek z pěnového recyklovaného skla</t>
  </si>
  <si>
    <t>-2081927498</t>
  </si>
  <si>
    <t>S01-S06</t>
  </si>
  <si>
    <t>36*1,55*0,6</t>
  </si>
  <si>
    <t>40*1,6*0,6</t>
  </si>
  <si>
    <t>10*1,62*0,6</t>
  </si>
  <si>
    <t>58*1,65*0,6</t>
  </si>
  <si>
    <t>58*1,67*0,6</t>
  </si>
  <si>
    <t>122*1,7*0,6</t>
  </si>
  <si>
    <t>134</t>
  </si>
  <si>
    <t>S01</t>
  </si>
  <si>
    <t>Nová deska z pěnového skla – TPSK_19 šířka desky 1 550 mm, výška 600 mm, tl. 12 mm_viz. odkaz S01</t>
  </si>
  <si>
    <t>-263051528</t>
  </si>
  <si>
    <t>135</t>
  </si>
  <si>
    <t>S02</t>
  </si>
  <si>
    <t>Nová deska z pěnového skla – TPSK_19 šířka desky 1 600 mm, výška 600 mm, tl. 12 mm_viz. odkaz S02</t>
  </si>
  <si>
    <t>-1424510900</t>
  </si>
  <si>
    <t>Nová deska z pěnového skla – TPSK_19 šířka desky 1 600 mm, výška 600 mm, tl. 12 mm</t>
  </si>
  <si>
    <t>136</t>
  </si>
  <si>
    <t>S03</t>
  </si>
  <si>
    <t>Nová deska z pěnového skla – TPSK_19 šířka desky 1 620 mm, výška 600 mm, tl. 12 mm_viz. odkaz S03</t>
  </si>
  <si>
    <t>103391706</t>
  </si>
  <si>
    <t>Nová deska z pěnového skla – TPSK_19 šířka desky 1 620 mm, výška 600 mm, tl. 12 mm</t>
  </si>
  <si>
    <t>S04</t>
  </si>
  <si>
    <t>Nová deska z pěnového skla – TPSK_19 šířka desky 1 650 mm, výška 600 mm, tl. 12 mm_viz. odkaz S04</t>
  </si>
  <si>
    <t>252747088</t>
  </si>
  <si>
    <t>Nová deska z pěnového skla – TPSK_19 šířka desky 1 650 mm, výška 600 mm, tl. 12 mm</t>
  </si>
  <si>
    <t>138</t>
  </si>
  <si>
    <t>S05</t>
  </si>
  <si>
    <t>Nová deska z pěnového skla – TPSK_19 šířka desky 1 670 mm, výška 600 mm, tl. 12 mm_viz. odkaz S05</t>
  </si>
  <si>
    <t>-1872424856</t>
  </si>
  <si>
    <t>Nová deska z pěnového skla – TPSK_19 šířka desky 1 670 mm, výška 600 mm, tl. 12 mm</t>
  </si>
  <si>
    <t>139</t>
  </si>
  <si>
    <t>S06</t>
  </si>
  <si>
    <t>Nová deska z pěnového skla – TPSK_19 šířka desky 1 700 mm, výška 600 mm, tl. 12 mm_viz. odkaz S06</t>
  </si>
  <si>
    <t>1329734967</t>
  </si>
  <si>
    <t>Nová deska z pěnového skla – TPSK_19 šířka desky 1 700 mm, výška 600 mm, tl. 12 mm</t>
  </si>
  <si>
    <t>140</t>
  </si>
  <si>
    <t>622221011</t>
  </si>
  <si>
    <t>Montáž kontaktního zateplení vnějších stěn z minerální vlny s podélnou orientací vláken tl do 80 mm</t>
  </si>
  <si>
    <t>-1813328103</t>
  </si>
  <si>
    <t>Montáž kontaktního zateplení z desek z minerální vlny s podélnou orientací vláken na vnější stěny, tloušťky desek přes 40 do 80 mm</t>
  </si>
  <si>
    <t>141</t>
  </si>
  <si>
    <t>631515190</t>
  </si>
  <si>
    <t>deska izolační minerální kontaktních fasád podélné vlákno λ-0.036 tl. 50 mm</t>
  </si>
  <si>
    <t>-1805825661</t>
  </si>
  <si>
    <t>415,351*1,05 'Přepočtené koeficientem množství</t>
  </si>
  <si>
    <t>142</t>
  </si>
  <si>
    <t>622221031</t>
  </si>
  <si>
    <t>Montáž kontaktního zateplení vnějších stěn z minerální vlny s podélnou orientací vláken tl do 160 mm</t>
  </si>
  <si>
    <t>-19356978</t>
  </si>
  <si>
    <t>Montáž kontaktního zateplení z desek z minerální vlny s podélnou orientací vláken na vnější stěny, tloušťky desek přes 120 do 160 mm</t>
  </si>
  <si>
    <t>143</t>
  </si>
  <si>
    <t>631515380</t>
  </si>
  <si>
    <t>deska izolační minerální kontaktních fasád podélné vlákno λ-0.036 tl. 160 mm</t>
  </si>
  <si>
    <t>189896306</t>
  </si>
  <si>
    <t>216,728*1,05 'Přepočtené koeficientem množství</t>
  </si>
  <si>
    <t>144</t>
  </si>
  <si>
    <t>62222104R</t>
  </si>
  <si>
    <t>Montáž kontaktního zateplení vnějších stěn z minerální vlny s podélnou orientací tl přes 160 mm, bez konečné úpravy tmelením se síťovinou</t>
  </si>
  <si>
    <t>1809802713</t>
  </si>
  <si>
    <t>Montáž kontaktního zateplení z desek z minerální vlny s podélnou orientací vláken na vnější stěny, tloušťky desek přes 160 mm</t>
  </si>
  <si>
    <t>skn75+skn78a</t>
  </si>
  <si>
    <t>145</t>
  </si>
  <si>
    <t>621221041</t>
  </si>
  <si>
    <t>Montáž kontaktního zateplení vnějších podhledů z minerální vlny s podélnou orientací tl přes 160 mm</t>
  </si>
  <si>
    <t>1631830608</t>
  </si>
  <si>
    <t>Montáž kontaktního zateplení z desek z minerální vlny s podélnou orientací vláken na vnější podhledy, tloušťky desek přes 160 mm</t>
  </si>
  <si>
    <t>jižní předsazená část</t>
  </si>
  <si>
    <t xml:space="preserve">severní předsazená část </t>
  </si>
  <si>
    <t>0,9*(26,921+59,365+26,314)</t>
  </si>
  <si>
    <t>146</t>
  </si>
  <si>
    <t>622221041</t>
  </si>
  <si>
    <t>Montáž kontaktního zateplení vnějších stěn z minerální vlny s podélnou orientací tl přes 160 mm</t>
  </si>
  <si>
    <t>-1450142493</t>
  </si>
  <si>
    <t>skn68+skn76+skn81+skn83</t>
  </si>
  <si>
    <t>147</t>
  </si>
  <si>
    <t>631515390</t>
  </si>
  <si>
    <t>deska izolační minerální kontaktních fasád podélné vlákno λ-0.036 tl. 180 mm</t>
  </si>
  <si>
    <t>-1295832432</t>
  </si>
  <si>
    <t>skn68+skn75+skn76+skn78a+skn81+skn83+skn86</t>
  </si>
  <si>
    <t>3234,754*1,05 'Přepočtené koeficientem množství</t>
  </si>
  <si>
    <t>148</t>
  </si>
  <si>
    <t>621251105</t>
  </si>
  <si>
    <t>Příplatek k cenám kontaktního zateplení podhledů za použití tepelněizolačních zátek z minerální vlny</t>
  </si>
  <si>
    <t>61702586</t>
  </si>
  <si>
    <t>Montáž kontaktního zateplení Příplatek k cenám za zápustnou montáž kotev s použitím tepelněizolačních zátek na vnější podhledy z minerální vlny</t>
  </si>
  <si>
    <t>149</t>
  </si>
  <si>
    <t>622251101</t>
  </si>
  <si>
    <t>Příplatek k cenám kontaktního zateplení stěn za použití tepelněizolačních zátek z polystyrenu</t>
  </si>
  <si>
    <t>302396203</t>
  </si>
  <si>
    <t>Montáž kontaktního zateplení Příplatek k cenám za zápustnou montáž kotev s použitím tepelněizolačních zátek na vnější stěny z polystyrenu</t>
  </si>
  <si>
    <t>150</t>
  </si>
  <si>
    <t>622251105</t>
  </si>
  <si>
    <t>Příplatek k cenám kontaktního zateplení stěn za použití tepelněizolačních zátek z minerální vlny</t>
  </si>
  <si>
    <t>1749343374</t>
  </si>
  <si>
    <t>Montáž kontaktního zateplení Příplatek k cenám za zápustnou montáž kotev s použitím tepelněizolačních zátek na vnější stěny z minerální vlny</t>
  </si>
  <si>
    <t>415,351+216,728+811,199+2002,704</t>
  </si>
  <si>
    <t>151</t>
  </si>
  <si>
    <t>622252001</t>
  </si>
  <si>
    <t>Montáž zakládacích soklových lišt kontaktního zateplení</t>
  </si>
  <si>
    <t>-594346446</t>
  </si>
  <si>
    <t>Montáž lišt kontaktního zateplení zakládacích soklových připevněných hmoždinkami</t>
  </si>
  <si>
    <t xml:space="preserve">Poznámka k souboru cen:_x000D_
1. V cenách jsou započteny náklady na osazení lišt. 2. V cenách nejsou započteny náklady dodávku lišt; tyto se ocení ve specifikaci. Ztratné lze stanovit ve výši 5%. 3. Položku -2002 nelze použít v případě montáže lišt kontaktního zateplení ostění nebo nadpraží, kde jsou náklady na osazení rohovníků již započteny. </t>
  </si>
  <si>
    <t>126,75*2+2,485*4+27+59,4+26,5</t>
  </si>
  <si>
    <t>152</t>
  </si>
  <si>
    <t>59051655R</t>
  </si>
  <si>
    <t>PROFIL PVC + ARMOVACÍ TKANINA OKAPNIČKA SOKL š. 180 mm</t>
  </si>
  <si>
    <t>1296933084</t>
  </si>
  <si>
    <t>376,34*1,05 'Přepočtené koeficientem množství</t>
  </si>
  <si>
    <t>153</t>
  </si>
  <si>
    <t>622252002</t>
  </si>
  <si>
    <t>Montáž ostatních lišt kontaktního zateplení</t>
  </si>
  <si>
    <t>2030627865</t>
  </si>
  <si>
    <t>Montáž lišt kontaktního zateplení ostatních stěnových, dilatačních apod. lepených do tmelu</t>
  </si>
  <si>
    <t>1758,920+676,20+676,20+52+1154,545+18,1+17,238</t>
  </si>
  <si>
    <t>154</t>
  </si>
  <si>
    <t>59051475R</t>
  </si>
  <si>
    <t>APU LIŠTA - PROFIL PVC + ARMOVACÍ TKANINA OKENNÍ TELESKOPICKÝ 3D</t>
  </si>
  <si>
    <t>911142058</t>
  </si>
  <si>
    <t>(2,1+1,2+1,2)*34</t>
  </si>
  <si>
    <t>(2,8+2,26+2,26)*37*4</t>
  </si>
  <si>
    <t>(2,8+2,26+2,26)*34*2</t>
  </si>
  <si>
    <t>(1,8+2,3+2,3)*3</t>
  </si>
  <si>
    <t>(1,0+2,3+2,3)</t>
  </si>
  <si>
    <t>1758,92*1,05 'Přepočtené koeficientem množství</t>
  </si>
  <si>
    <t>155</t>
  </si>
  <si>
    <t>59051512R</t>
  </si>
  <si>
    <t>PROFIL PVC + ARMOVACÍ TKANINA PARAPETNÍ</t>
  </si>
  <si>
    <t>-1645868574</t>
  </si>
  <si>
    <t>2,1*34</t>
  </si>
  <si>
    <t>2,8*37*4</t>
  </si>
  <si>
    <t>2,8*34*2</t>
  </si>
  <si>
    <t>676,2*1,05 'Přepočtené koeficientem množství</t>
  </si>
  <si>
    <t>156</t>
  </si>
  <si>
    <t>59051510R</t>
  </si>
  <si>
    <t>PROFIL PVC + ARMOVACÍ TKANINA OKENNÍ PROFIL - OKAPNICE</t>
  </si>
  <si>
    <t>-1058138739</t>
  </si>
  <si>
    <t xml:space="preserve">PROFIL PVC + ARMOVACÍ TKANINA OKENNÍ PROFIL </t>
  </si>
  <si>
    <t>157</t>
  </si>
  <si>
    <t>59051502R</t>
  </si>
  <si>
    <t xml:space="preserve">PROFIL PVC + ARMOVACÍ TKANINA KOUTOVÝ PROFIL </t>
  </si>
  <si>
    <t>1422170464</t>
  </si>
  <si>
    <t>4*13</t>
  </si>
  <si>
    <t>52*1,05 'Přepočtené koeficientem množství</t>
  </si>
  <si>
    <t>158</t>
  </si>
  <si>
    <t>59051480R</t>
  </si>
  <si>
    <t>PROFIL PVC + ARMOVACÍ TKANINA ROHOVÝ PROFIL</t>
  </si>
  <si>
    <t>756518111</t>
  </si>
  <si>
    <t>4*13+19,825+1758,92-676,200</t>
  </si>
  <si>
    <t>1154,545*1,05 'Přepočtené koeficientem množství</t>
  </si>
  <si>
    <t>159</t>
  </si>
  <si>
    <t>59051516R</t>
  </si>
  <si>
    <t>UKONČOVACÍ PROFIL HLINÍKOVÝ</t>
  </si>
  <si>
    <t>286905339</t>
  </si>
  <si>
    <t>18,1*1,05 'Přepočtené koeficientem množství</t>
  </si>
  <si>
    <t>160</t>
  </si>
  <si>
    <t>59051500r</t>
  </si>
  <si>
    <t>DILATAČNÍ PROFIL</t>
  </si>
  <si>
    <t>-1270294621</t>
  </si>
  <si>
    <t>17,2380952380952*1,05 'Přepočtené koeficientem množství</t>
  </si>
  <si>
    <t>161</t>
  </si>
  <si>
    <t>62252100R</t>
  </si>
  <si>
    <t>Organická vrchní omítka stěn,nejjemnější zrnitosti (spotřeba 2,50kg/m2)  - viz technické podmínky TPSK_29</t>
  </si>
  <si>
    <t>-1432605043</t>
  </si>
  <si>
    <t>Organická vrchní omítka stěn,nejjemnější zrnitosti (spotřeba 2,50kg/m2) - viz technické podmínky TPSK_29</t>
  </si>
  <si>
    <t>skn68+skn69+skn70+skn76+skn79+skn81+skn82+skn83+skn84+skn85+skn87+skn88+skn89</t>
  </si>
  <si>
    <t>ostění a nadpraží otvorů</t>
  </si>
  <si>
    <t>0,18*(2,1+1,2+1,2)*34</t>
  </si>
  <si>
    <t>0,18*(2,8+2,26+2,26)*37*4</t>
  </si>
  <si>
    <t>0,18*(2,8+2,26+2,26)*34*2</t>
  </si>
  <si>
    <t>0,18*(1,8+2,3+2,3)*3</t>
  </si>
  <si>
    <t>0,18*(1,0+2,3+2,3)</t>
  </si>
  <si>
    <t>162</t>
  </si>
  <si>
    <t>62252100R1</t>
  </si>
  <si>
    <t>Organická vrchní omítka podhledů,nejjemnější zrnitosti (spotřeba 2,50kg/m2)  - viz technické podmínky TPSK_29</t>
  </si>
  <si>
    <t>-239010076</t>
  </si>
  <si>
    <t>Organická vrchní omítka podhledů,nejjemnější zrnitosti (spotřeba 2,50kg/m2) - viz technické podmínky TPSK_29</t>
  </si>
  <si>
    <t>163</t>
  </si>
  <si>
    <t>62252101R</t>
  </si>
  <si>
    <t xml:space="preserve">Organická vrchní vázaná omítka stěn se škrábanou strukturou K1,5 (spotřeba 2,30kg/m2) - viz technické podmínky TPSK_28 </t>
  </si>
  <si>
    <t>-871379652</t>
  </si>
  <si>
    <t>164</t>
  </si>
  <si>
    <t>62252101R1</t>
  </si>
  <si>
    <t xml:space="preserve">Organická vrchní vázaná omítka podhledů se škrábanou strukturou K1,5 (spotřeba 2,30kg/m2) - viz technické podmínky TPSK_28 </t>
  </si>
  <si>
    <t>1859208393</t>
  </si>
  <si>
    <t>165</t>
  </si>
  <si>
    <t>622521R</t>
  </si>
  <si>
    <t>Ochrana proti vlhkosti - nátěr organickou stěrkou do výšky min. 100mm nad terén - viz technické podmínky TPSK_25</t>
  </si>
  <si>
    <t>1380745660</t>
  </si>
  <si>
    <t>skn69/1,2*0,1</t>
  </si>
  <si>
    <t>skn70/0,3*0,05</t>
  </si>
  <si>
    <t>skn79/0,4*0,1</t>
  </si>
  <si>
    <t>skn80/0,65*0,05</t>
  </si>
  <si>
    <t>skn83/1,2*0,1</t>
  </si>
  <si>
    <t>skn84/1,0*0,1</t>
  </si>
  <si>
    <t>skn89/0,356*0,1</t>
  </si>
  <si>
    <t>166</t>
  </si>
  <si>
    <t>622521R1</t>
  </si>
  <si>
    <t>Uzávěr otvorů po kotvách lešení z impregnované měkké pěny + barevná korekce - viz technické podmínky TPSK_26</t>
  </si>
  <si>
    <t>1800956894</t>
  </si>
  <si>
    <t>167</t>
  </si>
  <si>
    <t>K010</t>
  </si>
  <si>
    <t>Vyrovnání zdiva porézní vyrovnávací maltou spotřeba cca 2-3 kg/m2- viz technické podmínky TP_SANACE_08</t>
  </si>
  <si>
    <t>1159840463</t>
  </si>
  <si>
    <t>szn03+szn05</t>
  </si>
  <si>
    <t>168</t>
  </si>
  <si>
    <t>622135001</t>
  </si>
  <si>
    <t>Vyrovnání podkladu vnějších stěn maltou vápenocementovou tl do 10 mm</t>
  </si>
  <si>
    <t>2014450010</t>
  </si>
  <si>
    <t>Vyrovnání nerovností podkladu vnějších omítaných ploch maltou, tloušťky do 10 mm vápenocementovou stěn</t>
  </si>
  <si>
    <t xml:space="preserve">Poznámka k souboru cen:_x000D_
1. V cenách nejsou započteny náklady na případné vkládání výztuže do vyrovnávací vrstvy; tyto se ocení cenami souboru cen 62.-14-10.. Potažení vnějších ploch pletivem v části A04, katalogu 801-1 Budovy a haly - zděné a monolitické. 2. Ceny -5011 nelze použít, je-li předepsáno vkládání výztužné tkaniny; náklady se ocení cenami 62. 14-1001 v části A04, katalogu 801-1 Budovy a haly - zděné a monolitické. 3. Ceny lze použít i pro ocenění vyrovnání nerovností podkladu ploch určených k omítání u novostaveb. 4. Vyrovnáním se rozumí: a) vrstva omítky pro vyrovnání nerovností podkladu (výtluků apod.), b) vrstva omítky pro vyrovnání křivě postavené zdi, v tomto případě se uvádí průměrná tloušťka vrstvy omítky. </t>
  </si>
  <si>
    <t>szn01+szn02+szn04</t>
  </si>
  <si>
    <t>169</t>
  </si>
  <si>
    <t>622135091</t>
  </si>
  <si>
    <t>Příplatek k vyrovnání vnějších stěn maltou vápenocementovou za každých dalších 5 mm tl</t>
  </si>
  <si>
    <t>604838759</t>
  </si>
  <si>
    <t>Vyrovnání nerovností podkladu vnějších omítaných ploch tmelem, tloušťky do 2 mm Příplatek k ceně za každých dalších 5 mm tloušťky podkladní vrstvy přes 10 mm maltou vápenocementovou stěn</t>
  </si>
  <si>
    <t>170</t>
  </si>
  <si>
    <t>622273R</t>
  </si>
  <si>
    <t xml:space="preserve">Montáž odvětrávané fasády stěn na hliníkový obousměrný rošt (Al nosná konstrukce + cihelný obklad + tepelná izolace  </t>
  </si>
  <si>
    <t>-1305230190</t>
  </si>
  <si>
    <t xml:space="preserve">Montáž odvětrávané fasády stěn na hliníkový obousměrný rošt </t>
  </si>
  <si>
    <t xml:space="preserve">Poznámka k souboru cen:_x000D_
1. V cenách jsou započteny náklady na: a) montáž a dodávku nosné konstrukce (roštu) se vzdáleností podpěr 425 mm pro podhledy a 600 mm pro stěny. Montáž roštu s jinými (menšími) roztečemi podpěr se oceňuje individuálně, b) montáž a dodávku tepelné izolace z desek z minerální vlny, c) montáž fasádní desky, 2. V cenách nejsou započteny náklady na: a) dodávku fasádních desek, tyto se oceňují ve specifikaci. Ztratné pro kompaktní desky - (cementovláknité, cementotřískové, z vysokotlakého laminátu) stanovit ve výši 25 %. b) případnou povrchovou úpravu desek. </t>
  </si>
  <si>
    <t>171</t>
  </si>
  <si>
    <t>M005</t>
  </si>
  <si>
    <t>dodávka Al nosné konstrukce provětrávané fasády</t>
  </si>
  <si>
    <t>-2053210086</t>
  </si>
  <si>
    <t>skn75+skn77+skn91+skn78+skn78a</t>
  </si>
  <si>
    <t>924</t>
  </si>
  <si>
    <t>172</t>
  </si>
  <si>
    <t>M006</t>
  </si>
  <si>
    <t>dodávka cihelného obkladu</t>
  </si>
  <si>
    <t>1040328287</t>
  </si>
  <si>
    <t>173</t>
  </si>
  <si>
    <t>M008</t>
  </si>
  <si>
    <t>větrotěsná pojistná izolace pro provětrávané fasády</t>
  </si>
  <si>
    <t>1905767790</t>
  </si>
  <si>
    <t>174</t>
  </si>
  <si>
    <t>628195001</t>
  </si>
  <si>
    <t>Očištění zdiva nebo betonu zdí a valů před započetím oprav ručně</t>
  </si>
  <si>
    <t>2074849957</t>
  </si>
  <si>
    <t xml:space="preserve">Poznámka k souboru cen:_x000D_
1. V ceně jsou započteny náklady na odstranění mechu, příp. i jiných rostlin a jejich odklizení na vzdálenost do 20 m. 2. Množství měrných jednotek se stanoví v m2 očištěné plochy. </t>
  </si>
  <si>
    <t>szn01+szn02+szn03+szn04+szn05</t>
  </si>
  <si>
    <t>175</t>
  </si>
  <si>
    <t>699999R1</t>
  </si>
  <si>
    <t xml:space="preserve">Nová povrchová úprava z umělého kamene </t>
  </si>
  <si>
    <t>1457059032</t>
  </si>
  <si>
    <t>Nový umělý kámen schodiště A1 – vstup A</t>
  </si>
  <si>
    <t>85,6</t>
  </si>
  <si>
    <t>Nový umělý kámen schodiště B1, propojující 2S-1NP – vstup B</t>
  </si>
  <si>
    <t>24,6</t>
  </si>
  <si>
    <t>176</t>
  </si>
  <si>
    <t>699999R2</t>
  </si>
  <si>
    <t>Oprava stávajícícho povrchu z umělého kamene rozsah předpoklad 40%</t>
  </si>
  <si>
    <t>-2057926093</t>
  </si>
  <si>
    <t>Stávající umělý kámen schodiště B1 – vstup B</t>
  </si>
  <si>
    <t>Podlahy a podlahové konstrukce</t>
  </si>
  <si>
    <t>177</t>
  </si>
  <si>
    <t>631311113</t>
  </si>
  <si>
    <t>Mazanina tl do 80 mm z betonu prostého bez zvýšených nároků na prostředí tř. C 12/15</t>
  </si>
  <si>
    <t>301938591</t>
  </si>
  <si>
    <t>Mazanina z betonu prostého bez zvýšených nároků na prostředí tl. přes 50 do 80 mm tř. C 12/15</t>
  </si>
  <si>
    <t xml:space="preserve">Poznámka k souboru cen:_x000D_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 2. Pro mazaniny tlouštěk větších než 240 mm jsou určeny: a) pro mazaniny ukládané na zeminu (v halách apod.) ceny souborů cen 27* 31- Základy z betonu prostého a 27* 32 - Základy z betonu železového, b) pro mazaniny v nadzemních podlažích ceny souboru cen 411 31- . . Beton kleneb. 3. Ceny lze použít i pro betonový okapový chodníček budovy (včetně tvarování rigolového žlábku) v příslušných tloušťkách. Jeho podloží se oceňuje samostatně. 4. V ceně jsou započteny i náklady na: a) základní stržení povrchu mazaniny s urovnáním vibrační lištou nebo dřevěným hladítkem, b) vytvoření dilatačních spár v mazanině bez zaplnění, pokud jsou dilatační spáry vytvářeny při provádění betonáže. Jestliže jsou dilatační spáry řezány dodatečně, oceňují se cenami souboru cen 634 91-11 Řezání dilatačních nebo smršťovacích spár. </t>
  </si>
  <si>
    <t>0,05*(skn14+skn15+skn14b+skn14c+skn18+skn17+skn16f+skn16d+skn16c+skn16a+skn16+skn15a)</t>
  </si>
  <si>
    <t>178</t>
  </si>
  <si>
    <t>631311116</t>
  </si>
  <si>
    <t>Mazanina tl do 80 mm z betonu prostého bez zvýšených nároků na prostředí tř. C 25/30</t>
  </si>
  <si>
    <t>-698289945</t>
  </si>
  <si>
    <t>Mazanina z betonu prostého bez zvýšených nároků na prostředí tl. přes 50 do 80 mm tř. C 25/30</t>
  </si>
  <si>
    <t>0,08*skn60</t>
  </si>
  <si>
    <t>179</t>
  </si>
  <si>
    <t>631311136</t>
  </si>
  <si>
    <t>Mazanina tl do 240 mm z betonu prostého bez zvýšených nároků na prostředí tř. C 25/30</t>
  </si>
  <si>
    <t>-114415390</t>
  </si>
  <si>
    <t>Mazanina z betonu prostého bez zvýšených nároků na prostředí tl. přes 120 do 240 mm tř. C 25/30</t>
  </si>
  <si>
    <t>skn01*0,15</t>
  </si>
  <si>
    <t>skn01a*0,15</t>
  </si>
  <si>
    <t>skn01b*0,15</t>
  </si>
  <si>
    <t>skn01c*0,15</t>
  </si>
  <si>
    <t>skn01d*0,15</t>
  </si>
  <si>
    <t>skn02*0,15</t>
  </si>
  <si>
    <t>skn02b*0,15</t>
  </si>
  <si>
    <t>skn03*0,135</t>
  </si>
  <si>
    <t>skn04*0,15</t>
  </si>
  <si>
    <t>180</t>
  </si>
  <si>
    <t>631311235</t>
  </si>
  <si>
    <t>Mazanina tl do 240 mm z betonu prostého se zvýšenými nároky na prostředí tř. C 30/37</t>
  </si>
  <si>
    <t>-228405051</t>
  </si>
  <si>
    <t>Mazanina z betonu prostého se zvýšenými nároky na prostředí tl. přes 120 do 240 mm tř. C 30/37</t>
  </si>
  <si>
    <t>0,2*skn73a</t>
  </si>
  <si>
    <t>0,2*skn73</t>
  </si>
  <si>
    <t>181</t>
  </si>
  <si>
    <t>631312141</t>
  </si>
  <si>
    <t>Doplnění rýh v dosavadních mazaninách betonem prostým</t>
  </si>
  <si>
    <t>-2065507565</t>
  </si>
  <si>
    <t>Doplnění dosavadních mazanin prostým betonem s dodáním hmot, bez potěru, plochy jednotlivě rýh v dosavadních mazaninách</t>
  </si>
  <si>
    <t>UT drážky 75/150 mm v betonu stáv. stropních konstrukce</t>
  </si>
  <si>
    <t>160*0,075*0,150</t>
  </si>
  <si>
    <t>182</t>
  </si>
  <si>
    <t>63131921R</t>
  </si>
  <si>
    <t>Příplatek k mazaninám za přidání PP mikrovláken pro objemové vyztužení 1,5 kg/m3</t>
  </si>
  <si>
    <t>-954222464</t>
  </si>
  <si>
    <t>Příplatek k cenám betonových mazanin za vyztužení polypropylenovými mikrovlákny objemové vyztužení 0,9 kg/m3</t>
  </si>
  <si>
    <t>183</t>
  </si>
  <si>
    <t>632451494</t>
  </si>
  <si>
    <t>Příplatek k cenám potěru za strojní přehlazení povrchu</t>
  </si>
  <si>
    <t>1199844373</t>
  </si>
  <si>
    <t xml:space="preserve">Poznámka k souboru cen:_x000D_
1. Ceny jsou určeny pro potěr na mazaninách nebo betonových podkladech připojený nebo plovoucí běžný (krycí nášlapný), pod tenkovrstvé podlahoviny nebo pro průmyslové podlahy (u vyšších pevností). 2. V cenách jsou započteny i náklady na základní stržení povrchu potěru s urovnáním vibrační lištou nebo dřevěným hladítkem. 3. V cenách -1491 a -1492 jsou započteny i náklady za přehlazení povrchu mazaniny ocelovým hladítkem, v ceně -1494 náklady na přehlazení povrchu hladičkou betonui.. </t>
  </si>
  <si>
    <t>skn73a+skn73</t>
  </si>
  <si>
    <t>184</t>
  </si>
  <si>
    <t>632451R</t>
  </si>
  <si>
    <t>Kartáčování betonového povrchu - způsob a hrubost bude ověřena na vzorcích - výsledný protiskluzný povrch</t>
  </si>
  <si>
    <t>-1249076566</t>
  </si>
  <si>
    <t>185</t>
  </si>
  <si>
    <t>63411311R</t>
  </si>
  <si>
    <t xml:space="preserve">Výplň dilatačních spár mazanin profilem (pro pojíždění nákladními automobily) </t>
  </si>
  <si>
    <t>-1448563311</t>
  </si>
  <si>
    <t>123/5*3,565+123"viz. SKN/73a</t>
  </si>
  <si>
    <t>186</t>
  </si>
  <si>
    <t>631319171</t>
  </si>
  <si>
    <t>Příplatek k mazanině tl do 80 mm za stržení povrchu spodní vrstvy před vložením výztuže</t>
  </si>
  <si>
    <t>2065623738</t>
  </si>
  <si>
    <t>Příplatek k cenám mazanin za stržení povrchu spodní vrstvy mazaniny latí před vložením výztuže nebo pletiva pro tl. obou vrstev mazaniny přes 50 do 80 mm</t>
  </si>
  <si>
    <t xml:space="preserve">Poznámka k souboru cen:_x000D_
1. Ceny -9011 až -9023 lze použít pro mazaniny min. tř. C 8/10. 2. V cenách -9011 až -9023 jsou započteny i náklady za přehlazení povrchu mazaniny ocelovým hladítkem. 3. Ceny -9171 až -9175 lze také použít, bude-li do mazaniny vkládána druhá vrstva výztuže nad sebou oddělená vrstvou betonové směsi, kdy se oceňuje druhé stržení povrchu latí rovněž výměrou (m3) celkové tloušťky tří vrstev mazaniny. </t>
  </si>
  <si>
    <t>187</t>
  </si>
  <si>
    <t>631319203</t>
  </si>
  <si>
    <t>Příplatek k mazaninám za přidání ocelových vláken (drátkobeton) pro objemové vyztužení 25 kg/m3</t>
  </si>
  <si>
    <t>1206421242</t>
  </si>
  <si>
    <t>Příplatek k cenám betonových mazanin za vyztužení ocelovými vlákny (drátkobeton) objemové vyztužení 25 kg/m3</t>
  </si>
  <si>
    <t>188</t>
  </si>
  <si>
    <t>631362021</t>
  </si>
  <si>
    <t>Výztuž mazanin svařovanými sítěmi Kari</t>
  </si>
  <si>
    <t>945892907</t>
  </si>
  <si>
    <t>Výztuž mazanin ze svařovaných sítí z drátů typu KARI</t>
  </si>
  <si>
    <t>skn60*4,44*1,1/1000</t>
  </si>
  <si>
    <t>189</t>
  </si>
  <si>
    <t>632481213</t>
  </si>
  <si>
    <t>Separační vrstva z PE fólie</t>
  </si>
  <si>
    <t>-123735129</t>
  </si>
  <si>
    <t>Separační vrstva k oddělení podlahových vrstev z polyetylénové fólie</t>
  </si>
  <si>
    <t>skn12+skn47+skn46+skn28+skn28a+skn28b+skn28c+skn28d+skn29+skn29a+skn29b+skn29c+skn31+skn31a+skn31b+skn73a*2+skn73*2</t>
  </si>
  <si>
    <t>190</t>
  </si>
  <si>
    <t>632450134</t>
  </si>
  <si>
    <t>Vyrovnávací cementový potěr tl do 50 mm ze suchých směsí provedený v ploše</t>
  </si>
  <si>
    <t>-1195953660</t>
  </si>
  <si>
    <t>Potěr cementový vyrovnávací ze suchých směsí v ploše o průměrné (střední) tl. přes 40 do 50 mm</t>
  </si>
  <si>
    <t xml:space="preserve">Poznámka k souboru cen:_x000D_
1. Ceny –0121 až –0124 jsou určeny pro vyrovnávací potěr v pásu vodorovný nebo ve spádu do 15 st. na zdivu jako podklad pod izolaci, pod parapety z prefabrikovaných dílců, pod oplechování, jako podklad pro uložení ocelových profilů, překladů, stropních nosníků, apod. 2. Ceny –0131 až –0134 jsou určeny pro vyrovnávací potěr v ploše na stropech z prefabrikovaných dílců jako podklad pod izolaci, pod podlahové konstrukce apod., na mazaninách jen jako podklad pod izolaci proti vodě, jako ochrana izolace shora tvořící lože při kladení plošných prefa panelů (např. v kanálech). 3. Ceny –0131 až –0134 lze použít i pro podlévání provizorně podklínovaných patek usazených strojů a technologických zařízení, s náležitým zatemováním hutné malty. 4. V cenách jsou započteny i náklady na základní stržení povrchu potěru s urovnáním vibrační lištou nebo dřevěným hladítkem. </t>
  </si>
  <si>
    <t>0,25*(skn09+skn09a+skn10+skn11+skn13+skn58+skn57+skn56+skn55+skn54b+skn54+skn53+skn52a+skn52+skn51+skn50+skn49+skn48+skn47+skn46+skn45+skn44+skn43a)</t>
  </si>
  <si>
    <t>0,25*(skn43+skn42+skn40c+skn40a+skn40+skn38c+skn38b+skn38a+skn38+skn37c+skn37b+skn37a+skn36c+skn36b+skn36+skn35+skn34f+skn34e+skn34d+skn34a+skn34)</t>
  </si>
  <si>
    <t>0,25*(skn33+skn29c+skn29a+skn29+skn28a+skn28+skn26+skn25a+skn25+skn24+skn23+skn22)</t>
  </si>
  <si>
    <t>1,589*(127,295+2*1,785)*0,15"SZN/02</t>
  </si>
  <si>
    <t>skn73*0,75</t>
  </si>
  <si>
    <t>191</t>
  </si>
  <si>
    <t>633121112</t>
  </si>
  <si>
    <t>Povrchová úprava průmyslových podlah vsypovou směsí tl 3 mm s přísadou korundu střední provoz</t>
  </si>
  <si>
    <t>539454523</t>
  </si>
  <si>
    <t>Povrchová úprava vsypovou směsí průmyslových betonových podlah středně těžký provoz s přísadou korundu, tl. 3 mm</t>
  </si>
  <si>
    <t xml:space="preserve">Poznámka k souboru cen:_x000D_
1. Ceny obsahují i náklady na oživení betonového povrchu rotační hladičkou, na nanesení vsypové směsi ve 2 vrstvách, na zapravení obou vrstev rotační hladičkou a na ochranný nátěr proti odpařování vody. </t>
  </si>
  <si>
    <t>P</t>
  </si>
  <si>
    <t>Poznámka k položce:
Korundový vsyp - pancéřová průmyslová podlaha - odolný povrch s přirozenou neskluzností (povrch pro vysoké provozní zatížení - 70,0N/mm2) - spotřeba 5,0kg/m2 - provedeno do čerstvé betonové desky</t>
  </si>
  <si>
    <t>666,09-15,081-22,827-8,528-22,930-19,276"SKN/01</t>
  </si>
  <si>
    <t>15,081"SKN/01a</t>
  </si>
  <si>
    <t>22,827-8,528"SKN/01b</t>
  </si>
  <si>
    <t>8,528"SKN/01c</t>
  </si>
  <si>
    <t>22,930"SKN/01d</t>
  </si>
  <si>
    <t>193,54-6,679"SKN/02</t>
  </si>
  <si>
    <t>6,679"SKN/02b</t>
  </si>
  <si>
    <t>19,276"SKN/04</t>
  </si>
  <si>
    <t>192</t>
  </si>
  <si>
    <t>635111242</t>
  </si>
  <si>
    <t>Násyp pod podlahy z hrubého kameniva 16-32 se zhutněním</t>
  </si>
  <si>
    <t>-192634393</t>
  </si>
  <si>
    <t>Násyp ze štěrkopísku, písku nebo kameniva pod podlahy se zhutněním z kameniva hrubého 16-32</t>
  </si>
  <si>
    <t xml:space="preserve">Poznámka k souboru cen:_x000D_
1. Ceny jsou určeny pro násyp vodorovný nebo ve spádu pod podlahy, mazaniny, dlažby a pro násypy na plochých střechách. </t>
  </si>
  <si>
    <t>0,1*skn14e</t>
  </si>
  <si>
    <t>0,45*skn17</t>
  </si>
  <si>
    <t>0,45*skn18</t>
  </si>
  <si>
    <t>Osazování výplní otvorů</t>
  </si>
  <si>
    <t>193</t>
  </si>
  <si>
    <t>642942111</t>
  </si>
  <si>
    <t>Osazování zárubní nebo rámů dveřních kovových do 2,5 m2 na MC</t>
  </si>
  <si>
    <t>-1658725662</t>
  </si>
  <si>
    <t>Osazování zárubní nebo rámů kovových dveřních lisovaných nebo z úhelníků bez dveřních křídel, na cementovou maltu, plochy otvoru do 2,5 m2</t>
  </si>
  <si>
    <t xml:space="preserve">Poznámka k souboru cen:_x000D_
1. Ceny lze použít i pro osazování zárubní a rámů do stěn z prefadílců např. pórobetonových nebo sesazovaných, které se provádí současně nebo bezprostředně po osazení stěnových dílců; podobně platí u konstrukcí zděných přes 150 mm tloušťky, kde se osazování provádí převážně až po jejich vyzdění. 2. Ceny lze použít i pro osazení ocelových rámů na maltu určených pro zasklívání sklem profilovaným oceňované cenami katalogu 800-787 Zasklívání. 3. V cenách jsou započteny i náklady na kotvení rámů do zdiva. 4. Ceny jsou určeny pro jakýkoliv způsob provádění (např. bodovým přivařením k obnažené výztuži, uklínováním, zalitím pracen apod.). 5. V cenách nejsou započteny náklady na dodávku zárubní nebo rámů, které se oceňují ve specifikaci. </t>
  </si>
  <si>
    <t>2+6+2+1+1+1+4+1+1+2+2"D1,3,4,6,7,10,12,14,25,33,36</t>
  </si>
  <si>
    <t>194</t>
  </si>
  <si>
    <t>zárubeň D1</t>
  </si>
  <si>
    <t>Nová ocelová systémová zárubeň určená pro přímé zazdívání, včetně TPE těsnění - viz technické podmínky TPDO_05 rozměr 900 x 2100 mm</t>
  </si>
  <si>
    <t>-169968299</t>
  </si>
  <si>
    <t>195</t>
  </si>
  <si>
    <t>zárubeň D3</t>
  </si>
  <si>
    <t>Nová ocelová systémová zárubeň určená pro přímé zazdívání, včetně TPE těsnění - viz technické podmínky TPDO_05 rozměr 800 x 2100 mm</t>
  </si>
  <si>
    <t>639322311</t>
  </si>
  <si>
    <t>196</t>
  </si>
  <si>
    <t>zárubeň D4</t>
  </si>
  <si>
    <t>760004232</t>
  </si>
  <si>
    <t>197</t>
  </si>
  <si>
    <t>zárubeň D6</t>
  </si>
  <si>
    <t>Nová ocelová systémová zárubeň určená pro přímé zazdívání, včetně TPE těsnění - viz technické podmínky TPDO_05 rozměr 700 x 2100 mm</t>
  </si>
  <si>
    <t>1241956964</t>
  </si>
  <si>
    <t>198</t>
  </si>
  <si>
    <t>zárubeň D7</t>
  </si>
  <si>
    <t>1331970771</t>
  </si>
  <si>
    <t>199</t>
  </si>
  <si>
    <t>zárubeň D10</t>
  </si>
  <si>
    <t>1433158076</t>
  </si>
  <si>
    <t>200</t>
  </si>
  <si>
    <t>zárubeň D12</t>
  </si>
  <si>
    <t>-1972156187</t>
  </si>
  <si>
    <t>201</t>
  </si>
  <si>
    <t>zárubeň D14</t>
  </si>
  <si>
    <t>-1570417873</t>
  </si>
  <si>
    <t>202</t>
  </si>
  <si>
    <t>zárubeň D25</t>
  </si>
  <si>
    <t>1820191981</t>
  </si>
  <si>
    <t>203</t>
  </si>
  <si>
    <t>zárubeň D33</t>
  </si>
  <si>
    <t>-1646258245</t>
  </si>
  <si>
    <t>204</t>
  </si>
  <si>
    <t>zárubeň D36</t>
  </si>
  <si>
    <t>-229510171</t>
  </si>
  <si>
    <t>205</t>
  </si>
  <si>
    <t>642942221</t>
  </si>
  <si>
    <t>Osazování zárubní nebo rámů dveřních kovových do 4 m2 na MC</t>
  </si>
  <si>
    <t>1614255873</t>
  </si>
  <si>
    <t>Osazování zárubní nebo rámů kovových dveřních lisovaných nebo z úhelníků bez dveřních křídel, na cementovou maltu, plochy otvoru přes 2,5 do 4,5 m2</t>
  </si>
  <si>
    <t>1+1+1+1+3+37+4+21+2+6+2+5+1+2+2+6+12+2+2+1+2+1"D2,5,8,11,13,16,17,18,19,21,22,24,29,32,35,37,41,44,45,46,47,49</t>
  </si>
  <si>
    <t>zárubeň D2</t>
  </si>
  <si>
    <t>Nová ocelová systémová zárubeň určená pro přímé zazdívání, včetně TPE těsnění - viz technické podmínky TPDO_05 rozměr 1800 x 2100 mm</t>
  </si>
  <si>
    <t>-1934239702</t>
  </si>
  <si>
    <t>207</t>
  </si>
  <si>
    <t>zárubeň D5</t>
  </si>
  <si>
    <t>Nová ocelová systémová zárubeň určená pro přímé zazdívání, včetně TPE těsnění - viz technické podmínky TPDO_05 rozměr 1500 x 2100 mm</t>
  </si>
  <si>
    <t>-1001457149</t>
  </si>
  <si>
    <t>208</t>
  </si>
  <si>
    <t>zárubeň D8</t>
  </si>
  <si>
    <t>2009728597</t>
  </si>
  <si>
    <t>209</t>
  </si>
  <si>
    <t>zárubeň D11</t>
  </si>
  <si>
    <t>485449562</t>
  </si>
  <si>
    <t>210</t>
  </si>
  <si>
    <t>zárubeň D13</t>
  </si>
  <si>
    <t>738427243</t>
  </si>
  <si>
    <t>211</t>
  </si>
  <si>
    <t>zárubeň D16</t>
  </si>
  <si>
    <t>Nová ocelová systémová zárubeň s pevným nadsvětlíkem určená pro přímé zazdívání, včetně TPE těsnění - viz technické podmínky TPDO_05 rozměr 900 x 2100 mm + nadsvětlík 700 mm</t>
  </si>
  <si>
    <t>-1787756640</t>
  </si>
  <si>
    <t>212</t>
  </si>
  <si>
    <t>zárubeň D17</t>
  </si>
  <si>
    <t>1519245562</t>
  </si>
  <si>
    <t>213</t>
  </si>
  <si>
    <t>zárubeň D18</t>
  </si>
  <si>
    <t>Nová ocelová systémová zárubeň s pevným nadsvětlíkem určená pro přímé zazdívání, včetně TPE těsnění - viz technické podmínky TPDO_05 rozměr 800 x 2100 mm + nadsvětlík 700 mm</t>
  </si>
  <si>
    <t>-1411142890</t>
  </si>
  <si>
    <t>214</t>
  </si>
  <si>
    <t>zárubeň D19</t>
  </si>
  <si>
    <t>-600716932</t>
  </si>
  <si>
    <t>215</t>
  </si>
  <si>
    <t>zárubeň D21</t>
  </si>
  <si>
    <t>Nová ocelová systémová zárubeň s pevným nadsvětlíkem určená pro přímé zazdívání, včetně TPE těsnění - viz technické podmínky TPDO_05 rozměr 700 x 2100 mm + nadsvětlík 700 mm</t>
  </si>
  <si>
    <t>236132270</t>
  </si>
  <si>
    <t>216</t>
  </si>
  <si>
    <t>zárubeň D22</t>
  </si>
  <si>
    <t>-1629214840</t>
  </si>
  <si>
    <t>217</t>
  </si>
  <si>
    <t>zárubeň D24</t>
  </si>
  <si>
    <t>-1508499414</t>
  </si>
  <si>
    <t>218</t>
  </si>
  <si>
    <t>zárubeň D29</t>
  </si>
  <si>
    <t>2042808633</t>
  </si>
  <si>
    <t>219</t>
  </si>
  <si>
    <t>zárubeň D32</t>
  </si>
  <si>
    <t>592163968</t>
  </si>
  <si>
    <t>220</t>
  </si>
  <si>
    <t>zárubeň D35</t>
  </si>
  <si>
    <t>401158957</t>
  </si>
  <si>
    <t>221</t>
  </si>
  <si>
    <t>zárubeň D37</t>
  </si>
  <si>
    <t>467049645</t>
  </si>
  <si>
    <t>222</t>
  </si>
  <si>
    <t>zárubeň D41</t>
  </si>
  <si>
    <t>406470522</t>
  </si>
  <si>
    <t>223</t>
  </si>
  <si>
    <t>zárubeň D44</t>
  </si>
  <si>
    <t>958877732</t>
  </si>
  <si>
    <t>224</t>
  </si>
  <si>
    <t>zárubeň D45</t>
  </si>
  <si>
    <t>1211236266</t>
  </si>
  <si>
    <t>225</t>
  </si>
  <si>
    <t>zárubeň D46</t>
  </si>
  <si>
    <t>-730201602</t>
  </si>
  <si>
    <t>226</t>
  </si>
  <si>
    <t>zárubeň D47</t>
  </si>
  <si>
    <t>198054813</t>
  </si>
  <si>
    <t>227</t>
  </si>
  <si>
    <t>zárubeň D49</t>
  </si>
  <si>
    <t>1224864427</t>
  </si>
  <si>
    <t>228</t>
  </si>
  <si>
    <t>642942331</t>
  </si>
  <si>
    <t>Osazování zárubní nebo rámů dveřních kovových do 10 m2 na MC</t>
  </si>
  <si>
    <t>2064506073</t>
  </si>
  <si>
    <t>Osazování zárubní nebo rámů kovových dveřních lisovaných nebo z úhelníků bez dveřních křídel, na cementovou maltu, plochy otvoru přes 4,5 do 10 m2</t>
  </si>
  <si>
    <t>26+1+3+4+1+1"D15,30,31,38,42,48</t>
  </si>
  <si>
    <t>229</t>
  </si>
  <si>
    <t>zárubeň D15</t>
  </si>
  <si>
    <t>Nová ocelová systémová zárubeň s pevným nadsvětlíkem určená pro přímé zazdívání, včetně TPE těsnění - viz technické podmínky TPDO_05 rozměr 1800 x 2100 mm + nadsvětlík 700 mm</t>
  </si>
  <si>
    <t>-1815046987</t>
  </si>
  <si>
    <t>230</t>
  </si>
  <si>
    <t>zárubeň D30</t>
  </si>
  <si>
    <t>1283882473</t>
  </si>
  <si>
    <t>231</t>
  </si>
  <si>
    <t>zárubeň D31</t>
  </si>
  <si>
    <t>Nová ocelová systémová zárubeň s pevným nadsvětlíkem určená pro přímé zazdívání, včetně TPE těsnění - viz technické podmínky TPDO_05 rozměr 1600 x 2100 mm + nadsvětlík 700 mm</t>
  </si>
  <si>
    <t>77234888</t>
  </si>
  <si>
    <t>232</t>
  </si>
  <si>
    <t>zárubeň D38</t>
  </si>
  <si>
    <t>-412446009</t>
  </si>
  <si>
    <t>zárubeň D42</t>
  </si>
  <si>
    <t>-1365436356</t>
  </si>
  <si>
    <t>234</t>
  </si>
  <si>
    <t>zárubeň D48</t>
  </si>
  <si>
    <t>-330519324</t>
  </si>
  <si>
    <t>235</t>
  </si>
  <si>
    <t>642945111</t>
  </si>
  <si>
    <t>Osazování protipožárních nebo protiplynových zárubní dveří jednokřídlových do 2,5 m2</t>
  </si>
  <si>
    <t>616493464</t>
  </si>
  <si>
    <t>Osazování ocelových zárubní protipožárních nebo protiplynových dveří do vynechaného otvoru, s obetonováním, dveří jednokřídlových do 2,5 m2</t>
  </si>
  <si>
    <t xml:space="preserve">Poznámka k souboru cen:_x000D_
1. Ceny jsou určeny pro jakýkoliv způsob provedení, např. s uklínováním, s případným přivařením k obnažené výztuži, se zalitím, resp. zabetonováním, včetně bednění. 2. V cenách jsou započteny i náklady na manipulační dopravu, na kotvení zárubně do zdiva. 3. V cenách není započtena dodávka zárubní, která se oceňuje ve specifikaci. 4. Vyvěšení a zavěšení dveřního křídla (křídel) je započteno v cenách za osazení. 5. Ceny lze použít i pro osazení zárubně včetně křídla (křídel), které nelze vyvěsit. 6. Kompletace zárubně s křídlem (křídly) se ocení cenami katalogu PSV 800-767 Konstrukce zámečnické - montáž. </t>
  </si>
  <si>
    <t>5+2+3+2+2"PO10,12,16,17,20</t>
  </si>
  <si>
    <t>236</t>
  </si>
  <si>
    <t>zárubeň PO10</t>
  </si>
  <si>
    <t>Nová, ocelová, systémová zárubeň s požární odolností EW30 DP3-C  - viz technické podmínky TPDO_05 rozměr 900x2100 mm</t>
  </si>
  <si>
    <t>-510163613</t>
  </si>
  <si>
    <t>237</t>
  </si>
  <si>
    <t>zárubeň PO12</t>
  </si>
  <si>
    <t>Nová, ocelová, systémová zárubeň s požární odolností EW30 DP3-C  - viz technické podmínky TPDO_05 rozměr 900x1600 mm</t>
  </si>
  <si>
    <t>1813510671</t>
  </si>
  <si>
    <t>238</t>
  </si>
  <si>
    <t>zárubeň PO16</t>
  </si>
  <si>
    <t>Nová, ocelová, systémová zárubeň s požární odolností EI30 DP3-CS  - viz technické podmínky TPDO_05 rozměr 900x2100 mm</t>
  </si>
  <si>
    <t>789419494</t>
  </si>
  <si>
    <t>239</t>
  </si>
  <si>
    <t>zárubeň PO17</t>
  </si>
  <si>
    <t>Nová, ocelová, systémová zárubeň s požární odolností EI30 DP3-CS  - viz technické podmínky TPDO_05 rozměr 800x2100 mm</t>
  </si>
  <si>
    <t>-294039666</t>
  </si>
  <si>
    <t>240</t>
  </si>
  <si>
    <t>zárubeň PO20</t>
  </si>
  <si>
    <t>-2051511377</t>
  </si>
  <si>
    <t>241</t>
  </si>
  <si>
    <t>642945112</t>
  </si>
  <si>
    <t>Osazování protipožárních nebo protiplynových zárubní dveří dvoukřídlových do 6,5 m2</t>
  </si>
  <si>
    <t>-49901062</t>
  </si>
  <si>
    <t>Osazování ocelových zárubní protipožárních nebo protiplynových dveří do vynechaného otvoru, s obetonováním, dveří dvoukřídlových přes 2,5 do 6,5 m2</t>
  </si>
  <si>
    <t>4+3+2+2+1+1+7+10+9+1+1+1+1+2+2+1+2+3+4+1+3+1"PO11,13,14,15,18,22,26,27,28,30,31,32,33,35,36,37,40,41,42,44,45,46</t>
  </si>
  <si>
    <t>242</t>
  </si>
  <si>
    <t>zárubeň PO11</t>
  </si>
  <si>
    <t>Nová, ocelová, systémová zárubeň s požární odolností EW30 DP3-C  - viz technické podmínky TPDO_05 rozměr 1800x2100 mm</t>
  </si>
  <si>
    <t>1471945954</t>
  </si>
  <si>
    <t>243</t>
  </si>
  <si>
    <t>zárubeň PO13</t>
  </si>
  <si>
    <t>Nová, ocelová, systémová zárubeň s požární odolností EI30 DP3-CS  - viz technické podmínky TPDO_05 rozměr 1800x2100 mm</t>
  </si>
  <si>
    <t>-526708730</t>
  </si>
  <si>
    <t>244</t>
  </si>
  <si>
    <t>zárubeň PO14</t>
  </si>
  <si>
    <t>Nová, ocelová, systémová zárubeň s požární odolností EW30 DP3-C  - viz technické podmínky TPDO_05 rozměr 1200x2100 mm</t>
  </si>
  <si>
    <t>1561858938</t>
  </si>
  <si>
    <t>245</t>
  </si>
  <si>
    <t>zárubeň PO15</t>
  </si>
  <si>
    <t>-2084301589</t>
  </si>
  <si>
    <t>246</t>
  </si>
  <si>
    <t>zárubeň PO18</t>
  </si>
  <si>
    <t>Nová, ocelová, systémová zárubeň s požární odolností EI30 DP3-CS  - viz technické podmínky TPDO_05 rozměr 1900x2100 mm</t>
  </si>
  <si>
    <t>-1445898446</t>
  </si>
  <si>
    <t>zárubeň PO22</t>
  </si>
  <si>
    <t>-922623312</t>
  </si>
  <si>
    <t>248</t>
  </si>
  <si>
    <t>zárubeň PO26</t>
  </si>
  <si>
    <t>Nová, ocelová, systémová zárubeň s požární odolností EI30 DP3-CS s pevným nadsvětlíkem - viz technické podmínky TPDO_05 rozměr 900x2100+700 mm</t>
  </si>
  <si>
    <t>-1723444977</t>
  </si>
  <si>
    <t>249</t>
  </si>
  <si>
    <t>zárubeň PO27</t>
  </si>
  <si>
    <t>Nová, ocelová, systémová zárubeň s požární odolností EI30 DP3-CS s pevným nadsvětlíkem - viz technické podmínky TPDO_05 rozměr 800x2100+700 mm</t>
  </si>
  <si>
    <t>-723925149</t>
  </si>
  <si>
    <t>250</t>
  </si>
  <si>
    <t>zárubeň PO28</t>
  </si>
  <si>
    <t>-714780673</t>
  </si>
  <si>
    <t>251</t>
  </si>
  <si>
    <t>zárubeň PO30</t>
  </si>
  <si>
    <t>964889873</t>
  </si>
  <si>
    <t>zárubeň PO31</t>
  </si>
  <si>
    <t>Nová, ocelová, systémová zárubeň s požární odolností EI30 DP3-CS s pevným nadsvětlíkem - viz technické podmínky TPDO_05 rozměr 600x2100+700 mm</t>
  </si>
  <si>
    <t>1895883150</t>
  </si>
  <si>
    <t>zárubeň PO32</t>
  </si>
  <si>
    <t>-125545430</t>
  </si>
  <si>
    <t>254</t>
  </si>
  <si>
    <t>zárubeň PO33</t>
  </si>
  <si>
    <t>Nová, ocelová, systémová zárubeň s požární odolností EW30 DP3-C s pevným nadsvětlíkem - viz technické podmínky TPDO_05 rozměr 900x2100+700 mm</t>
  </si>
  <si>
    <t>493001273</t>
  </si>
  <si>
    <t>255</t>
  </si>
  <si>
    <t>zárubeň PO35</t>
  </si>
  <si>
    <t>Nová, ocelová, systémová zárubeň s požární odolností EW30 DP3-CS s pevným nadsvětlíkem - viz technické podmínky TPDO_05 rozměr 900x2100+700 mm</t>
  </si>
  <si>
    <t>-1157725633</t>
  </si>
  <si>
    <t>256</t>
  </si>
  <si>
    <t>zárubeň PO36</t>
  </si>
  <si>
    <t>Nová, ocelová, systémová zárubeň s požární odolností EW30 DP3-CS s pevným nadsvětlíkem - viz technické podmínky TPDO_05 rozměr 1800x2100+700 mm</t>
  </si>
  <si>
    <t>1614376164</t>
  </si>
  <si>
    <t>257</t>
  </si>
  <si>
    <t>zárubeň PO37</t>
  </si>
  <si>
    <t>-1986990116</t>
  </si>
  <si>
    <t>258</t>
  </si>
  <si>
    <t>zárubeň PO40</t>
  </si>
  <si>
    <t>Nová, ocelová, systémová zárubeň s požární odolností EI15 DP3-CS s pevným nadsvětlíkem - viz technické podmínky TPDO_05 rozměr 900x2100+700 mm</t>
  </si>
  <si>
    <t>-1728136945</t>
  </si>
  <si>
    <t>259</t>
  </si>
  <si>
    <t>zárubeň PO41</t>
  </si>
  <si>
    <t>342792091</t>
  </si>
  <si>
    <t>260</t>
  </si>
  <si>
    <t>zárubeň PO42</t>
  </si>
  <si>
    <t>Nová, ocelová, systémová zárubeň s požární odolností EI15 DP3-CS s pevným nadsvětlíkem - viz technické podmínky TPDO_05 rozměr 800x2100+700 mm</t>
  </si>
  <si>
    <t>1318411462</t>
  </si>
  <si>
    <t>261</t>
  </si>
  <si>
    <t>zárubeň PO44</t>
  </si>
  <si>
    <t>Nová, ocelová, systémová zárubeň s požární odolností EI15 DP3-CS s pevným nadsvětlíkem - viz technické podmínky TPDO_05 rozměr 850x2100+700 mm</t>
  </si>
  <si>
    <t>-476420978</t>
  </si>
  <si>
    <t>262</t>
  </si>
  <si>
    <t>zárubeň PO45</t>
  </si>
  <si>
    <t>641659270</t>
  </si>
  <si>
    <t>263</t>
  </si>
  <si>
    <t>zárubeň PO46</t>
  </si>
  <si>
    <t>Nová, ocelová, systémová zárubeň s požární odolností EI15 DP3-CS s pevným nadsvětlíkem - viz technické podmínky TPDO_05 rozměr 1100x2100+700 mm</t>
  </si>
  <si>
    <t>-1727030599</t>
  </si>
  <si>
    <t>Trubní vedení</t>
  </si>
  <si>
    <t>264</t>
  </si>
  <si>
    <t>899101111</t>
  </si>
  <si>
    <t>Osazení poklopů litinových nebo ocelových včetně rámů hmotnosti do 50 kg</t>
  </si>
  <si>
    <t>-811685965</t>
  </si>
  <si>
    <t>Osazení poklopů litinových a ocelových včetně rámů hmotnosti jednotlivě do 50 kg</t>
  </si>
  <si>
    <t xml:space="preserve">Poznámka k souboru cen:_x000D_
1. Cena -1111 lze použít i pro osazení rektifikačních kroužků nebo rámečků. 2. V cenách nejsou započteny náklady na dodání poklopů včetně rámů; tyto náklady se oceňují ve specifikaci. </t>
  </si>
  <si>
    <t>265</t>
  </si>
  <si>
    <t>Z83</t>
  </si>
  <si>
    <t>Nový jednokřídlí vnitřní poklop šachty 600/600 mm, výška 50 mm podrobný popis viz odkaz Z83</t>
  </si>
  <si>
    <t>ks</t>
  </si>
  <si>
    <t>749274711</t>
  </si>
  <si>
    <t>266</t>
  </si>
  <si>
    <t>899311113</t>
  </si>
  <si>
    <t>Osazení poklopů s rámem hmotnosti nad 100 do 150 kg</t>
  </si>
  <si>
    <t>-1511708146</t>
  </si>
  <si>
    <t>Osazení ocelových nebo litinových poklopů s rámem na šachtách tunelové stoky hmotnosti jednotlivě přes 100 do 150 kg</t>
  </si>
  <si>
    <t xml:space="preserve">Poznámka k souboru cen:_x000D_
1. V cenách nejsou započteny náklady na dodání poklopů s rámem; poklopy s rámem se oceňují ve specifikaci. </t>
  </si>
  <si>
    <t>Z30+Z32</t>
  </si>
  <si>
    <t>2+2</t>
  </si>
  <si>
    <t>267</t>
  </si>
  <si>
    <t>Z30</t>
  </si>
  <si>
    <t>Velkoplošný dvoukřídlý litinový poklop , Světlý otvor 2 000/1 000 mm, výška poklopu včetně rámu ~350 mm podrobný popis viz odkaz Z30</t>
  </si>
  <si>
    <t>-1025094049</t>
  </si>
  <si>
    <t>268</t>
  </si>
  <si>
    <t>Z32</t>
  </si>
  <si>
    <t>Jednokřídlý litinový poklop , Vnitřní rozměr 500/500 mm,Vnější rozměr: 655/655 mm, Rozměr poklopu 580/580 mm, Výška poklopu včetně rámu 100 mm podrobný popis viz odkaz Z32</t>
  </si>
  <si>
    <t>1860004579</t>
  </si>
  <si>
    <t>Ostatní konstrukce a práce, bourání</t>
  </si>
  <si>
    <t>Doplňující konstrukce a práce pozemních komunikací, letišť a ploch</t>
  </si>
  <si>
    <t>269</t>
  </si>
  <si>
    <t>915491211</t>
  </si>
  <si>
    <t>Osazení vodícího proužku z betonových desek do betonového lože tl do 100 mm š proužku 250 mm</t>
  </si>
  <si>
    <t>200883575</t>
  </si>
  <si>
    <t>Osazení vodicího proužku z betonových prefabrikovaných desek tl. do 120 mm do lože z cementové malty tl. 20 mm, s vyplněním a zatřením spár cementovou maltou s podkladní vrstvou z betonu prostého tř. C 12/15 tl. 50 až 100 mm šířka proužku 250 mm</t>
  </si>
  <si>
    <t xml:space="preserve">Poznámka k souboru cen:_x000D_
1. V cenách nejsou započteny náklady na: a) příp. nutné zemní práce, které se oceňují cenami katalogu 800-1 Zemní práce, b) příp. nutné bourání (rozebrání) vozovky, které se oceňuje cenami části B 01 tohoto katalogu, c) vyplnění spár mezi krytem vozovky a vodicím proužkem, které se oceňuje cenami souboru cen 599 . 4-11 Vyplnění spár mezi silničními dílci, d) dodání prefabrikovaných desek, které se oceňuje ve specifikaci. </t>
  </si>
  <si>
    <t>140"BE03</t>
  </si>
  <si>
    <t>270</t>
  </si>
  <si>
    <t>59227726R</t>
  </si>
  <si>
    <t>Nová pojízdná přídlažba šířka prvku 125 mm, výška 100 mm, délka prvku 250 mm_viz. odkat BE03</t>
  </si>
  <si>
    <t>664828452</t>
  </si>
  <si>
    <t>nová pojízdná přídlažba šířka prvku 125 mm, výška 100 mm, délka prvku 250 mm_viz. odkat BE03</t>
  </si>
  <si>
    <t>BE03</t>
  </si>
  <si>
    <t>140*1,03</t>
  </si>
  <si>
    <t>271</t>
  </si>
  <si>
    <t>916131213</t>
  </si>
  <si>
    <t>Osazení silničního obrubníku betonového stojatého s boční opěrou do lože z betonu prostého</t>
  </si>
  <si>
    <t>-333734116</t>
  </si>
  <si>
    <t>Osazení silničního obrubníku betonového se zřízením lože, s vyplněním a zatřením spár cementovou maltou stojatého s boční opěrou z betonu prostého tř. C 12/15, do lože z betonu prostého téže značky</t>
  </si>
  <si>
    <t xml:space="preserve">Poznámka k souboru cen:_x000D_
1. V cenách silničních obrubníků ležatých i stojatých jsou započteny: a) pro osazení do lože z kameniva těženého i náklady na dodání hmot pro lože tl. 80 až 100 mm, b) pro osazení do lože z betonu prostého i náklady na dodání hmot pro lože tl. 80 až 100 mm; v cenách -1113 a -1213 též náklady na zřízení bočních opěr. 2. Část lože z betonu prostého přesahující tl. 100 mm se oceňuje cenou 916 99-1121 Lože pod obrubníky, krajníky nebo obruby z dlažebních kostek. 3. V cenách nejsou započteny náklady na dodání obrubníků, tyto se oceňují ve specifikaci. </t>
  </si>
  <si>
    <t>BE01</t>
  </si>
  <si>
    <t>272</t>
  </si>
  <si>
    <t>592174650</t>
  </si>
  <si>
    <t>obrubník betonový silniční 100x15x25 cm_viz. odkaz BE01</t>
  </si>
  <si>
    <t>2054419925</t>
  </si>
  <si>
    <t>obrubník betonový silniční vibrolisovaný 100x15x25 cm_viz. odkaz BE01</t>
  </si>
  <si>
    <t>273</t>
  </si>
  <si>
    <t>916991121</t>
  </si>
  <si>
    <t>Lože pod obrubníky, krajníky nebo obruby z dlažebních kostek z betonu prostého</t>
  </si>
  <si>
    <t>-1655342124</t>
  </si>
  <si>
    <t>Lože pod obrubníky, krajníky nebo obruby z dlažebních kostek z betonu prostého tř. C 16/20</t>
  </si>
  <si>
    <t>0,15*0,25*(1+123,24+1)</t>
  </si>
  <si>
    <t>274</t>
  </si>
  <si>
    <t>919726124</t>
  </si>
  <si>
    <t>Geotextilie pro ochranu, separaci a filtraci netkaná měrná hmotnost do 800 g/m2</t>
  </si>
  <si>
    <t>1600323024</t>
  </si>
  <si>
    <t>Geotextilie netkaná pro ochranu, separaci nebo filtraci měrná hmotnost přes 500 do 800 g/m2</t>
  </si>
  <si>
    <t xml:space="preserve">Poznámka k souboru cen:_x000D_
1. V cenách jsou započteny i náklady na položení a dodání geotextilie včetně přesahů. </t>
  </si>
  <si>
    <t>Ochranná geotextílie ze 100% PP 600 g/m2  - viz technické podmínky TPSK_16</t>
  </si>
  <si>
    <t>275</t>
  </si>
  <si>
    <t>919735111</t>
  </si>
  <si>
    <t>Řezání stávajícího živičného krytu hl do 50 mm</t>
  </si>
  <si>
    <t>-1443801923</t>
  </si>
  <si>
    <t>Řezání stávajícího živičného krytu nebo podkladu hloubky do 50 mm</t>
  </si>
  <si>
    <t xml:space="preserve">Poznámka k souboru cen:_x000D_
1. V cenách jsou započteny i náklady na spotřebu vody. </t>
  </si>
  <si>
    <t>2*3,565</t>
  </si>
  <si>
    <t>Různé dokončovací konstrukce a práce inženýrských staveb</t>
  </si>
  <si>
    <t>276</t>
  </si>
  <si>
    <t>935112111</t>
  </si>
  <si>
    <t>Osazení příkopového žlabu do betonu tl 100 mm z betonových tvárnic š 500 mm</t>
  </si>
  <si>
    <t>-98591225</t>
  </si>
  <si>
    <t>Osazení betonového příkopového žlabu s vyplněním a zatřením spár cementovou maltou s ložem tl. 100 mm z betonu prostého tř. C 12/15 z betonových příkopových tvárnic šířky do 500 mm</t>
  </si>
  <si>
    <t xml:space="preserve">Poznámka k souboru cen:_x000D_
1. V cenách jsou započteny i náklady na dodání hmot pro lože a pro vyplnění spár. 2. V cenách nejsou započteny náklady na dodání příkopových tvárnic nebo betonových desek, které se oceňují ve specifikaci. 3. Množství měrných jednotek se určuje: a) pro příkopy z betonových tvárnic (žlabu) v m délky jejich podélné osy, b) pro příkopy z betonových desek v m2 rozvinuté lícní plochy dlažby (žlabu), c) pro lože z kameniva nebo z betonu prostého v cenách -1911 a -2911 v m2 rozvinuté lícní plochy dlažby (žlabu). 4. Šířkou žlabu příkopových tvárnic se rozumí největší světlá šířka tvárnice. </t>
  </si>
  <si>
    <t>BE02</t>
  </si>
  <si>
    <t>277</t>
  </si>
  <si>
    <t>59227724R</t>
  </si>
  <si>
    <t>žlab betonový šířka prvku 210 mm, výška 100 mm, délka prvku 280 mm</t>
  </si>
  <si>
    <t>-935587375</t>
  </si>
  <si>
    <t>žlab betonový šířka prvku 210 mm, výška 100 mm, délka prvku 280 mm_viz. odkaz BE02</t>
  </si>
  <si>
    <t>140/0,28*1,03</t>
  </si>
  <si>
    <t>515</t>
  </si>
  <si>
    <t>Lešení a stavební výtahy</t>
  </si>
  <si>
    <t>278</t>
  </si>
  <si>
    <t>941311112</t>
  </si>
  <si>
    <t>Montáž lešení řadového modulového lehkého zatížení do 200 kg/m2 š do 0,9 m v do 25 m</t>
  </si>
  <si>
    <t>-776802858</t>
  </si>
  <si>
    <t>Montáž lešení řadového modulového lehkého pracovního s podlahami s provozním zatížením tř. 3 do 200 kg/m2 šířky tř. SW06 přes 0,6 do 0,9 m, výšky přes 10 do 25 m</t>
  </si>
  <si>
    <t xml:space="preserve">Poznámka k souboru cen:_x000D_
1. V ceně jsou započteny i náklady na kotvení lešení. 2. Montáž lešení řadového modulového lehkého výšky přes 40 m se oceňuje individuálně. 3. Šířkou se rozumí půdorysná vzdálenost, měřená od vnitřního líce sloupků zábradlí k protilehlému volnému okraji podlahy nebo mezi vnitřními líci. </t>
  </si>
  <si>
    <t xml:space="preserve">3248"uliční fasáda </t>
  </si>
  <si>
    <t>380"půlkruhové výstupy</t>
  </si>
  <si>
    <t xml:space="preserve">2460"vnitroblok </t>
  </si>
  <si>
    <t>774"vnitroblok uskočení od objektu</t>
  </si>
  <si>
    <t>279</t>
  </si>
  <si>
    <t>941311211</t>
  </si>
  <si>
    <t>Příplatek k lešení řadovému modulovému lehkému š 0,9 m v do 25 m za první a ZKD den použití</t>
  </si>
  <si>
    <t>-376959572</t>
  </si>
  <si>
    <t>Montáž lešení řadového modulového lehkého pracovního s podlahami s provozním zatížením tř. 3 do 200 kg/m2 Příplatek za první a každý další den použití lešení k ceně -1111 nebo -1112</t>
  </si>
  <si>
    <t>lešení*30*2</t>
  </si>
  <si>
    <t>280</t>
  </si>
  <si>
    <t>941311812</t>
  </si>
  <si>
    <t>Demontáž lešení řadového modulového lehkého zatížení do 200 kg/m2 š do 0,9 m v do 25 m</t>
  </si>
  <si>
    <t>-1032841798</t>
  </si>
  <si>
    <t>Demontáž lešení řadového modulového lehkého pracovního s podlahami s provozním zatížením tř. 3 do 200 kg/m2 šířky SW06 přes 0,6 do 0,9 m, výšky přes 10 do 25 m</t>
  </si>
  <si>
    <t xml:space="preserve">Poznámka k souboru cen:_x000D_
1. Demontáž lešení řadového modulového lehkého výšky přes 40 m se oceňuje individuálně. </t>
  </si>
  <si>
    <t>281</t>
  </si>
  <si>
    <t>942321112</t>
  </si>
  <si>
    <t>Montáž konzol š do 1,1 m u dílcového pracovního lešení v do 25 m</t>
  </si>
  <si>
    <t>1038398729</t>
  </si>
  <si>
    <t>Montáž konzol šířky přes 0,5 do 1,1 m u dílcového pracovního lešení výšky přes 10 do 25 m</t>
  </si>
  <si>
    <t xml:space="preserve">Poznámka k souboru cen:_x000D_
1. Množství měrných jednotek se určuje v m2 pracovní podlahy konzol. </t>
  </si>
  <si>
    <t>0,9*125"vykonzolování ve vnitrobloku</t>
  </si>
  <si>
    <t>282</t>
  </si>
  <si>
    <t>942321211</t>
  </si>
  <si>
    <t>Příplatek ke konzole š do 1,1 m u dílcového lešení v do 25 m za první a ZKD den použití</t>
  </si>
  <si>
    <t>-1143251098</t>
  </si>
  <si>
    <t>Montáž konzol šířky přes 0,5 do 1,1 m Příplatek za první a každý další den použití lešení k ceně -1111 nebo -1112</t>
  </si>
  <si>
    <t>112,5*30*2</t>
  </si>
  <si>
    <t>283</t>
  </si>
  <si>
    <t>942321812</t>
  </si>
  <si>
    <t>Demontáž konzol š do 1,1 m u dílcového pracovního lešení v do 25 m</t>
  </si>
  <si>
    <t>1394735979</t>
  </si>
  <si>
    <t>Demontáž konzol šířky přes 0,5 do 1,1 m u dílcového pracovního lešení výšky přes 10 do 25 m</t>
  </si>
  <si>
    <t>284</t>
  </si>
  <si>
    <t>944511111</t>
  </si>
  <si>
    <t>Montáž ochranné sítě z textilie z umělých vláken</t>
  </si>
  <si>
    <t>-949403146</t>
  </si>
  <si>
    <t>Montáž ochranné sítě zavěšené na konstrukci lešení z textilie z umělých vláken</t>
  </si>
  <si>
    <t xml:space="preserve">Poznámka k souboru cen:_x000D_
1. V cenách nejsou započteny náklady na lešení potřebné pro zavěšení sítí; toto lešení se oceňuje příslušnými cenami lešení. </t>
  </si>
  <si>
    <t>285</t>
  </si>
  <si>
    <t>944511211</t>
  </si>
  <si>
    <t>Příplatek k ochranné síti za první a ZKD den použití</t>
  </si>
  <si>
    <t>-724900929</t>
  </si>
  <si>
    <t>Montáž ochranné sítě Příplatek za první a každý další den použití sítě k ceně -1111</t>
  </si>
  <si>
    <t>286</t>
  </si>
  <si>
    <t>944511811</t>
  </si>
  <si>
    <t>Demontáž ochranné sítě z textilie z umělých vláken</t>
  </si>
  <si>
    <t>840557821</t>
  </si>
  <si>
    <t>Demontáž ochranné sítě zavěšené na konstrukci lešení z textilie z umělých vláken</t>
  </si>
  <si>
    <t>287</t>
  </si>
  <si>
    <t>949101112</t>
  </si>
  <si>
    <t>Lešení pomocné pro objekty pozemních staveb s lešeňovou podlahou v do 3,5 m zatížení do 150 kg/m2</t>
  </si>
  <si>
    <t>-575384025</t>
  </si>
  <si>
    <t>Lešení pomocné pracovní pro objekty pozemních staveb pro zatížení do 150 kg/m2, o výšce lešeňové podlahy přes 1,9 do 3,5 m</t>
  </si>
  <si>
    <t xml:space="preserve">Poznámka k souboru cen:_x000D_
1. V ceně jsou započteny i náklady na montáž, opotřebení a demontáž lešení. 2. V ceně nejsou započteny náklady na manipulaci s lešením; tyto jsou již zahrnuty v cenách příslušných stavebních prací. 3. Množství měrných jednotek se určuje m2 podlahové plochy, na které se práce provádí. </t>
  </si>
  <si>
    <t>2S-4NP</t>
  </si>
  <si>
    <t>941,49+1352,53+1326,96+1808,85+1789,34+1596,21</t>
  </si>
  <si>
    <t>288</t>
  </si>
  <si>
    <t>949321112</t>
  </si>
  <si>
    <t>Montáž lešení dílcového do šachet o půdorysné ploše do 6 m2 v do 20 m</t>
  </si>
  <si>
    <t>2078501991</t>
  </si>
  <si>
    <t>Montáž lešení dílcového do šachet (výtahových, potrubních) o půdorysné ploše do 6 m2, výšky přes 10 do 20 m</t>
  </si>
  <si>
    <t xml:space="preserve">Poznámka k souboru cen:_x000D_
1. V cenách nejsou započteny náklady na vysekání otvorů ve zdivu, světlíku nebo šachtě; tyto stavební práce se oceňují příslušnými cenami katalogu 801-3 Budovy a haly - bourání konstrukcí. 2. Množství měrných jednotek se určuje v běžných metrech výšky šachty nebo světlíku. 3. Montáž lešení dílcového do šachet výšky přes 50 m se oceňuje individuálně. </t>
  </si>
  <si>
    <t>11,845-1,8</t>
  </si>
  <si>
    <t>2*20-1,8</t>
  </si>
  <si>
    <t>289</t>
  </si>
  <si>
    <t>949321211</t>
  </si>
  <si>
    <t>Příplatek k lešení dílcovému do šachet do 6 m2 v do 30 m za první a ZKD den použití</t>
  </si>
  <si>
    <t>-1604075738</t>
  </si>
  <si>
    <t>Montáž lešení dílcového do šachet (výtahových, potrubních) Příplatek za první a každý další den použití lešení k ceně -1111, -1112 nebo -1113</t>
  </si>
  <si>
    <t>48,245*30*2</t>
  </si>
  <si>
    <t>290</t>
  </si>
  <si>
    <t>949321812</t>
  </si>
  <si>
    <t>Demontáž lešení dílcového do šachet o půdorysné ploše do 6 m2 v do 20 m</t>
  </si>
  <si>
    <t>899941010</t>
  </si>
  <si>
    <t>Demontáž lešení dílcového do šachet (výtahových, potrubních) o půdorysné ploše do 6 m2, výšky přes 10 do 20 m</t>
  </si>
  <si>
    <t xml:space="preserve">Poznámka k souboru cen:_x000D_
1. Demontáž lešení dílcového do šachet výšky přes 50 m se oceňuje individuálně. </t>
  </si>
  <si>
    <t>Různé dokončovací konstrukce a práce pozemních staveb</t>
  </si>
  <si>
    <t>291</t>
  </si>
  <si>
    <t>952901111</t>
  </si>
  <si>
    <t>Vyčištění budov bytové a občanské výstavby při výšce podlaží do 4 m</t>
  </si>
  <si>
    <t>156481411</t>
  </si>
  <si>
    <t>Vyčištění budov nebo objektů před předáním do užívání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při světlé výšce podlaží do 4 m</t>
  </si>
  <si>
    <t xml:space="preserve">Poznámka k souboru cen:_x000D_
1. Cena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 2. Střešní plochy hal se světlíky nebo okny se oceňují jako podlaží cenou -1221. 3. Množství měrných jednotek se určuje v m2 půdorysné plochy každého podlaží, dané vnějším obrysem podlaží budovy. Plochy balkonů se přičítají. </t>
  </si>
  <si>
    <t>292</t>
  </si>
  <si>
    <t>953941211</t>
  </si>
  <si>
    <t>Osazování kovových konzol nebo kotev bez jejich dodání</t>
  </si>
  <si>
    <t>-1289146971</t>
  </si>
  <si>
    <t>Osazování drobných kovových předmětů se zalitím maltou cementovou, do vysekaných kapes nebo připravených otvorů konzol nebo kotev, např. pro schodišťová madla do zdí, radiátorové konzoly apod.</t>
  </si>
  <si>
    <t xml:space="preserve">Poznámka k souboru cen:_x000D_
1. V cenách nejsou započteny náklady na dodávku kovových předmětů; tyto se oceňují ve specifikaci. Ztratné se nestanoví. 2. Cenu -2841 lze použít pro osazení rámu pod pružinový (roštový) ocelový základ např. domovních praček, odstředivek, ždímaček, motorových zařízení, ventilátorů apod. 3. Cena -2851 je určena pro zednické osazení zábradlí ze samostatných dílů nevyžadující samostatnou montáž. 4. Ceny platí za každé zalití. </t>
  </si>
  <si>
    <t>49"osazení PHP viz. odkaz PO07</t>
  </si>
  <si>
    <t>17"osazení PHP viz. odkaz PO08</t>
  </si>
  <si>
    <t>293</t>
  </si>
  <si>
    <t>44932113R</t>
  </si>
  <si>
    <t>přístroj hasicí ruční práškový PHP (21A)</t>
  </si>
  <si>
    <t>1324623400</t>
  </si>
  <si>
    <t>294</t>
  </si>
  <si>
    <t>44932211R</t>
  </si>
  <si>
    <t>přístroj hasicí ruční sněhový PHP CO2 55B</t>
  </si>
  <si>
    <t>993230919</t>
  </si>
  <si>
    <t>přístroj hasicí ruční sněhový 5 kg</t>
  </si>
  <si>
    <t>17"PO08</t>
  </si>
  <si>
    <t>295</t>
  </si>
  <si>
    <t>-819791604</t>
  </si>
  <si>
    <t>pro TR06</t>
  </si>
  <si>
    <t>(20+36)*2</t>
  </si>
  <si>
    <t>pro TR07</t>
  </si>
  <si>
    <t>(2+2)*2</t>
  </si>
  <si>
    <t>dodávka konzol viz dodávka prvku TR06,TR07</t>
  </si>
  <si>
    <t>Z93</t>
  </si>
  <si>
    <t>dodávka konzol viz dodávka prvku Z93</t>
  </si>
  <si>
    <t>296</t>
  </si>
  <si>
    <t>953999R</t>
  </si>
  <si>
    <t xml:space="preserve">Osazení požárněbezpečnostních tabulek </t>
  </si>
  <si>
    <t>637074448</t>
  </si>
  <si>
    <t>297</t>
  </si>
  <si>
    <t>PO09</t>
  </si>
  <si>
    <t xml:space="preserve">Požárně bezpečnostní tabulky - do velikosti A4 z plastu (popř. samolepky) </t>
  </si>
  <si>
    <t>1986739041</t>
  </si>
  <si>
    <t>Bourání konstrukcí</t>
  </si>
  <si>
    <t>298</t>
  </si>
  <si>
    <t>961044111</t>
  </si>
  <si>
    <t>Bourání základů z betonu prostého</t>
  </si>
  <si>
    <t>-624998230</t>
  </si>
  <si>
    <t>0,442*2*(0,35*0,60)"SKB/54</t>
  </si>
  <si>
    <t>0,833*2*(0,35*0,60)"SKB/55</t>
  </si>
  <si>
    <t>0,930*2*(0,35*0,60)"SKB/56</t>
  </si>
  <si>
    <t>299</t>
  </si>
  <si>
    <t>961055111</t>
  </si>
  <si>
    <t>Bourání základů ze ŽB</t>
  </si>
  <si>
    <t>-1803540609</t>
  </si>
  <si>
    <t>Bourání základů z betonu železového</t>
  </si>
  <si>
    <t>skb06*0,25</t>
  </si>
  <si>
    <t>skb07*0,25</t>
  </si>
  <si>
    <t>skb32*0,25</t>
  </si>
  <si>
    <t>skb33*0,25</t>
  </si>
  <si>
    <t>skb36*0,25</t>
  </si>
  <si>
    <t>skb39*0,25</t>
  </si>
  <si>
    <t>0,2*5,36"SKB/55</t>
  </si>
  <si>
    <t>skb40*0,25</t>
  </si>
  <si>
    <t>0,2*4,16"SKB/52</t>
  </si>
  <si>
    <t>300</t>
  </si>
  <si>
    <t>962031132</t>
  </si>
  <si>
    <t>Bourání příček z cihel pálených na MVC tl do 100 mm</t>
  </si>
  <si>
    <t>2049783488</t>
  </si>
  <si>
    <t>Bourání příček z cihel, tvárnic nebo příčkovek z cihel pálených, plných nebo dutých na maltu vápennou nebo vápenocementovou, tl. do 100 mm</t>
  </si>
  <si>
    <t>3,14*(10,165+1,78+0,1+4,77+4,61+0,55+2,735+0,315+2,705+3,77+1,02+1,33+1,22+3,15+0,1+1,25+3,47+2,2+2,2+2,3+3,445*4+7,9-0,8+5,94+4,13+5,94+0,3+5,94)</t>
  </si>
  <si>
    <t>3,14*(5,655+5,94-0,8+2,625+2,1+3,355+7,93+1,1+3,35+1,5+1,25+1,145+2,0+7,855+2,15+2,15)</t>
  </si>
  <si>
    <t>3,135*(0,3+0,3+0,73+0,62+0,62+0,73+0,65+0,65+0,73+1,3+1,27+1,27+4,5+0,535+2,47+1,06+10,415+1,8+0,635+3,495+11,595-0,73+2,0+5,856+0,609+0,53+0,67+0,46)</t>
  </si>
  <si>
    <t>3,135*(1,4+2,015+3,28+3*1,3+0,73*3+0,47*2+0,47*2+0,4*2+3,455+2,885+0,73+0,47+5,97+0,52+0,525+5,329+5,97+1,37+0,62+5,33+5,545+3,86+1,625+5,72+0,52*3)</t>
  </si>
  <si>
    <t>3,135*(2,17+1,355+6,42+2,0+3,495+5,38+2,755+3*1,3+3,155+1,905+1,4+2,0+1,195+4,5+0,66+2,46+1,8+0,94+0,92+1,8+0,62+0,39+1,795+0,39+2,895+0,55+1,31+2,09)</t>
  </si>
  <si>
    <t>3,135*(3,2+3*1,3+3,175+2,89+0,52+1,17+2+2,97+3,4+3,85+3,85+3,85+2,155+0,615+0,73+1,59+0,51*2+9,83+5,97+0,73+0,47+5,97+0,73+0,47+5,595+5,595+0,57+0,48)</t>
  </si>
  <si>
    <t>3,55*(5,405*7+3,085+3,35+3*1,3+2,92+11*0,57+0,525+2,685+5,8+5,779+5,88+2,9+0,57+0,609+0,789+1,619+0,809+0,949+3,495*4+13,829+2,985+3*0,57+0,66+2,1)</t>
  </si>
  <si>
    <t>3,55*(2,025+1,3+2,41+0,6+0,82+2,023+3,33+3,06+1,3*3+5,405*16+2,901+5,88+0,47+0,8+5,85+2*0,47+4,58+5,81+2*0,47+3,47+5,98+2*0,47+5,72+4*0,57+2,755+3,78)</t>
  </si>
  <si>
    <t>3,55*(3,28+3*1,3+3,085+3,495*5+0,6+2,41+2*9,923+3*0,47+3,495*6+2,025+6,092+1,58+1,339+1,398+3,407+2,71+2,895+0,47+0,645+3,18+3,3+2*1,31+5,415*7+6,65)</t>
  </si>
  <si>
    <t>3,55*(5,86+5,86+2*0,47+2*5,97+3*0,47+5,97+3,669+3*0,47+0,615+6,15+2*0,47+0,59+2,05+2,01+5,07+3,52+3,52+3,43+6,555+2,27+0,9+3,15+1,595*2+2+1*2)</t>
  </si>
  <si>
    <t>3,47*(6,315*7+3,4+2,98+3*1,3+2*3,89+2*0,45+2*5,95+2*0,45+2*5,99+2*0,45+2*6+2*0,45+2,035+6,765*6+3,495+0,835+3,84+1,91+1,165+3,595+3,77+2,075+0,78)</t>
  </si>
  <si>
    <t>3,47*(6,315*14+3,33+3*1,3+2,95+0,45+0,76+2*5,99+2*0,45+2*6+3*0,45+2*5,96+2*0,45+2*6,1+3*0,45+2*6,1+2*0,45+2*6,09+2*0,45+2*6,09+3*0,45+2*5,87+5*0,45)</t>
  </si>
  <si>
    <t>3,47*(3,27+3*1,3+2,97+0,5+0,45+3,495+6,765*15+3,495+2,445+1,245+3,63+0,87+2+2+6,865*5+3,4+3*1,3+2,99+0,35+0,58+2*5,98+3*0,45+2*6,09+2*0,45+2*6,09)</t>
  </si>
  <si>
    <t>3,47*(2*0,45+2,96+6,98+3,47+5,365+2*0,5+0,65+7,835+8,835+6*6,8+3,53+3,18+5,98+0,5+6,09+0,5+6,09+0,5+2,959)</t>
  </si>
  <si>
    <t>3,4*(6,39*3+2*0,495+2*6,11+2*6,01+0,385+2*6,05+2*6,0+2*0,385+3,08+3,36+3*1,3+3,025+6,765*6+3,495+27,335+1,91+1,164+2,065+6,39*10+3,08+3,33+3*1,3)</t>
  </si>
  <si>
    <t>3,4*(2,925+0,71+0,385+0,375+2*5,99+2*6,06+2*0,385+2*6,02+3*0,385+2*6,1+2*0,385+2*6,1+3*0,385+2*6,09+4*0,385+2*6,09+2*0,385+5,479+4,659+2*0,485)</t>
  </si>
  <si>
    <t>3,4*(1,39+1,029+3,03+3,27+3*1,3+3,115+2,12+3,5+3,78+0,79+0,15+3,4+6,671*10+3,4+4,155+1,245+2,12+3,44+2,09+3,075+3,45+2*1,25+1,695+2,04+2,02+0,44)</t>
  </si>
  <si>
    <t>3,4*(6,34*5+5,44+5,98+6,09+6,09+6,33+5,48+5,235+8,419+0,63+0,4*8+6,315*5+3,615+3,515+30,214+21,10)</t>
  </si>
  <si>
    <t>3,36*(5,49*8+2*3,99+2*6,16+2*6,2+2*6,2+5*0,39+3,35+3*1,3+2,97+5,88*7+3,395+1,92+1,195+2,17+2,12+5,49*15+1,555+0,18+0,34+0,465+1,65+1,65+3,485+3*1,3)</t>
  </si>
  <si>
    <t>3,36*(3,045+0,3+2*6,19+0,39+2*6,21+2*0,39+2*6,17+0,39+2*6,3+2*0,39+2*6,3+2,12+2*0,35+2*6,29+3*0,39+3*6,29+3,24+0,39+2*6,08+0,4+2*0,39+2,03+1,67+3,26)</t>
  </si>
  <si>
    <t>3,36*(3*1,3+3,065+3,395+2*0,78+3,395+3,395+3,74+5,88*9+2,15+3,19+3,395+3,965+2*1,245+2,12+3,495+25,324+3,395+1,81+3,17+5,38*5+7,04+4,18+2,46+3,013)</t>
  </si>
  <si>
    <t>3,36*(2,12+4,84+3,41+3*1,3+3,09+5,92*7+0,33+0,63+3,639+0,49+0,849+1,14+0,39+0,77+3,12+5,98)</t>
  </si>
  <si>
    <t>přizdívky viz. skladby SZN</t>
  </si>
  <si>
    <t>301</t>
  </si>
  <si>
    <t>962031133</t>
  </si>
  <si>
    <t>Bourání příček z cihel pálených na MVC tl do 150 mm</t>
  </si>
  <si>
    <t>-2033972568</t>
  </si>
  <si>
    <t>Bourání příček z cihel, tvárnic nebo příčkovek z cihel pálených, plných nebo dutých na maltu vápennou nebo vápenocementovou, tl. do 150 mm</t>
  </si>
  <si>
    <t>3,14*(5,09+0,15+3,77+4,20+2,349+1,33+3,47+0,1+3,18+0,1+2,16+0,1+4,36+0,1+2,31+2,31+1,3+1,3)</t>
  </si>
  <si>
    <t>3,135*(2,1+2,1+0,18+2,08+0,62+2,9+5,375+0,725+0,725+1,99+3,42+1,99+0,15+3,545+2,35+1,3+1,3+2,895+3,545*2+6,15+6,165+16,73)</t>
  </si>
  <si>
    <t>3,55*(2,37+2,43+1,3+1,165+3,595+0,57+2,35+1,3+3,595+6,65+1,8+1,68+3,493+1,32)</t>
  </si>
  <si>
    <t>3,47*(2,43+3,595+1,3+1,3+1,275+2,43+3,595+1,3+1,3)</t>
  </si>
  <si>
    <t>3,4*(2,43+3,595+1,3+1,3+2,43+3,595+1,3+0,869+3,03+0,369)</t>
  </si>
  <si>
    <t>3,36*(3,38+2,3+3,495+1,3+1,3+3,38+3,265+1,31+2,25+2,25+3,375+6,18+6,07)</t>
  </si>
  <si>
    <t>302</t>
  </si>
  <si>
    <t>962032231</t>
  </si>
  <si>
    <t>Bourání zdiva z cihel pálených nebo vápenopískových na MV nebo MVC přes 1 m3</t>
  </si>
  <si>
    <t>1566417243</t>
  </si>
  <si>
    <t>Bourání zdiva nadzákladového z cihel nebo tvárnic z cihel pálených nebo vápenopískových, na maltu vápennou nebo vápenocementovou, objemu přes 1 m3</t>
  </si>
  <si>
    <t xml:space="preserve">Poznámka k souboru cen:_x000D_
1. Bourání pilířů o průřezu přes 0,36 m2 se oceňuje příslušnými cenami -2230, -2231, -2240, -2241,-2253 a -2254 jako bourání zdiva nadzákladového cihelného. </t>
  </si>
  <si>
    <t>2s</t>
  </si>
  <si>
    <t>0,3*3,14*(5,455-0,6+0,68)</t>
  </si>
  <si>
    <t>1s</t>
  </si>
  <si>
    <t>0,2*3,135*(6,03+5,93+6,31+1,969+2,428+3,8)</t>
  </si>
  <si>
    <t>0,28*3,135*3,45</t>
  </si>
  <si>
    <t>0,3*3,135*1,3*3</t>
  </si>
  <si>
    <t>1np</t>
  </si>
  <si>
    <t>0,25*3,55*1,26</t>
  </si>
  <si>
    <t>0,40*3,55*0,4*0,9*4</t>
  </si>
  <si>
    <t>2np</t>
  </si>
  <si>
    <t>0,2*3,47*(3,08+3,08+2,965+3,075)</t>
  </si>
  <si>
    <t>4np</t>
  </si>
  <si>
    <t>0,3*3,36*(0,87+0,87)</t>
  </si>
  <si>
    <t>0,4*3,36*2,56</t>
  </si>
  <si>
    <t>střecha</t>
  </si>
  <si>
    <t>3,95*4,0</t>
  </si>
  <si>
    <t>3,95*2,7</t>
  </si>
  <si>
    <t>303</t>
  </si>
  <si>
    <t>962081131</t>
  </si>
  <si>
    <t>Bourání příček ze skleněných tvárnic tl do 100 mm</t>
  </si>
  <si>
    <t>-2005922601</t>
  </si>
  <si>
    <t>Bourání zdiva příček nebo vybourání otvorů ze skleněných tvárnic, tl. do 100 mm</t>
  </si>
  <si>
    <t>3,55*(8,981+12,596+18,46)</t>
  </si>
  <si>
    <t>3,47*(19,351+52,071+2,527)</t>
  </si>
  <si>
    <t>3np</t>
  </si>
  <si>
    <t>3,4*51,905</t>
  </si>
  <si>
    <t>3,36*(19,39+3,11+3,37+2,629+48,96)</t>
  </si>
  <si>
    <t>304</t>
  </si>
  <si>
    <t>963051113</t>
  </si>
  <si>
    <t>Bourání ŽB stropů deskových tl přes 80 mm</t>
  </si>
  <si>
    <t>545804244</t>
  </si>
  <si>
    <t>Bourání železobetonových stropů deskových, tl. přes 80 mm</t>
  </si>
  <si>
    <t xml:space="preserve">Poznámka k souboru cen:_x000D_
1. Cenu -1313 lze použít i pro bourání bedničkových stropů. Množství jednotek se určuje v m3 včetně dutin. </t>
  </si>
  <si>
    <t>0,07*skb11</t>
  </si>
  <si>
    <t>305</t>
  </si>
  <si>
    <t>963051213</t>
  </si>
  <si>
    <t>Bourání ŽB stropů žebrových s viditelnými trámy</t>
  </si>
  <si>
    <t>-882506263</t>
  </si>
  <si>
    <t>Bourání železobetonových stropů žebrových s viditelnými trámy</t>
  </si>
  <si>
    <t>(0,07+0,065)*skb38+skb38/1,0*0,22*0,49</t>
  </si>
  <si>
    <t>(0,01+0,07+0,06)*skb45+skb45/1,0*0,18*0,435</t>
  </si>
  <si>
    <t>(0,01+0,08+0,06)*skb46+skb46/1,0*0,14*0,490</t>
  </si>
  <si>
    <t>(0,01+0,035+0,07)*skb44+skb44/1,0*0,2*0,320</t>
  </si>
  <si>
    <t>(0,01+0,07+0,07)*skb41+skb41/1,0*0,22*0,325</t>
  </si>
  <si>
    <t>0,07*skb47+skb47/1*0,41*0,12</t>
  </si>
  <si>
    <t>skb50*0,06+skb50/1*0,55*0,33</t>
  </si>
  <si>
    <t>skb37*(0,07+0,065)+skb37/1*0,49*0,22</t>
  </si>
  <si>
    <t>(0,07+0,07)*10+10/1*0,325*0,220"SKB/42</t>
  </si>
  <si>
    <t>(0,035+0,07)*skb43+skb43/1*0,325*0,220</t>
  </si>
  <si>
    <t>306</t>
  </si>
  <si>
    <t>965042141</t>
  </si>
  <si>
    <t>Bourání podkladů pod dlažby nebo mazanin betonových nebo z litého asfaltu tl do 100 mm pl přes 4 m2</t>
  </si>
  <si>
    <t>126630816</t>
  </si>
  <si>
    <t>Bourání mazanin betonových nebo z litého asfaltu tl. do 100 mm, plochy přes 4 m2</t>
  </si>
  <si>
    <t>(0,015+0,010)*(6,15+6,52+256,55)"SKB/03</t>
  </si>
  <si>
    <t>0,1*skb32</t>
  </si>
  <si>
    <t>0,1*skb33</t>
  </si>
  <si>
    <t>0,08*skb36</t>
  </si>
  <si>
    <t>0,06*skb48</t>
  </si>
  <si>
    <t>0,06*skb49</t>
  </si>
  <si>
    <t>0,1*5,36"SKB/55</t>
  </si>
  <si>
    <t>0,043*skb51</t>
  </si>
  <si>
    <t>(0,1+0,025)*13,35"SKB/12</t>
  </si>
  <si>
    <t>(0,1+0,025)*10"SKB/42</t>
  </si>
  <si>
    <t>0,1*4,16"SKB/52</t>
  </si>
  <si>
    <t>0,036*0,93*4"SKB/56</t>
  </si>
  <si>
    <t>0,036*0,277*2*2"SKB/57</t>
  </si>
  <si>
    <t>0,1*31,390"SKB/61</t>
  </si>
  <si>
    <t>307</t>
  </si>
  <si>
    <t>965041441</t>
  </si>
  <si>
    <t>Bourání podkladů pod dlažby nebo mazanin škvárobetonových tl přes 100 mm pl přes 4 m2</t>
  </si>
  <si>
    <t>-352690236</t>
  </si>
  <si>
    <t>Bourání mazanin škvárobetonových tl. přes 100 mm, plochy přes 4 m2</t>
  </si>
  <si>
    <t>skb06*0,11</t>
  </si>
  <si>
    <t>skb07*0,12</t>
  </si>
  <si>
    <t>skb32*0,10</t>
  </si>
  <si>
    <t>skb39*0,10</t>
  </si>
  <si>
    <t>skb40*0,10</t>
  </si>
  <si>
    <t>308</t>
  </si>
  <si>
    <t>965042241</t>
  </si>
  <si>
    <t>Bourání podkladů pod dlažby nebo mazanin betonových nebo z litého asfaltu tl přes 100 mm pl pře 4 m2</t>
  </si>
  <si>
    <t>1053097162</t>
  </si>
  <si>
    <t>Bourání mazanin betonových nebo z litého asfaltu tl. přes 100 mm, plochy přes 4 m2</t>
  </si>
  <si>
    <t>skb04*0,23</t>
  </si>
  <si>
    <t>0,442*2*(0,01+0,019+0,047+0,043)"SKB/54</t>
  </si>
  <si>
    <t>0,833*2*(0,01+0,019+0,047+0,043)"SKB/55</t>
  </si>
  <si>
    <t>31,390*0,25"SKB/61</t>
  </si>
  <si>
    <t>2*6,65*(0,01+0,019+0,047+0,043)"SKB/51</t>
  </si>
  <si>
    <t>309</t>
  </si>
  <si>
    <t>965045113</t>
  </si>
  <si>
    <t>Bourání potěrů cementových nebo pískocementových tl do 50 mm pl přes 4 m2</t>
  </si>
  <si>
    <t>-1787057345</t>
  </si>
  <si>
    <t>Bourání potěrů tl. do 50 mm cementových nebo pískocementových, plochy přes 4 m2</t>
  </si>
  <si>
    <t>skb01+skb02+skb08+skb09+skb10+skb11+skb18+skb19+skb20+skb24+skb25+skb26+skb29+skb30+skb31+skb33+skb38+skb34+skb35+skb51*2+skb04+skb37+skb22+skb16</t>
  </si>
  <si>
    <t>skb21+skb23+skb43+skb27+skb28</t>
  </si>
  <si>
    <t>310</t>
  </si>
  <si>
    <t>965049111</t>
  </si>
  <si>
    <t>Příplatek k bourání betonových mazanin za bourání mazanin se svařovanou sítí tl do 100 mm</t>
  </si>
  <si>
    <t>372177365</t>
  </si>
  <si>
    <t>Bourání mazanin Příplatek k cenám za bourání mazanin betonových se svařovanou sítí, tl. do 100 mm</t>
  </si>
  <si>
    <t>skb06*0,10</t>
  </si>
  <si>
    <t>skb07*0,10</t>
  </si>
  <si>
    <t>skb33*0,10</t>
  </si>
  <si>
    <t>skb51*0,043</t>
  </si>
  <si>
    <t>31,390*0,1"SKB/61</t>
  </si>
  <si>
    <t>311</t>
  </si>
  <si>
    <t>965049112</t>
  </si>
  <si>
    <t>Příplatek k bourání betonových mazanin za bourání mazanin se svařovanou sítí tl přes 100 mm</t>
  </si>
  <si>
    <t>-1591569186</t>
  </si>
  <si>
    <t>Bourání mazanin Příplatek k cenám za bourání mazanin betonových se svařovanou sítí, tl. přes 100 mm</t>
  </si>
  <si>
    <t>312</t>
  </si>
  <si>
    <t>965081213</t>
  </si>
  <si>
    <t>Bourání podlah z dlaždic keramických nebo xylolitových tl do 10 mm plochy přes 1 m2</t>
  </si>
  <si>
    <t>503024296</t>
  </si>
  <si>
    <t>Bourání podlah z dlaždic bez podkladního lože nebo mazaniny, s jakoukoliv výplní spár keramických nebo xylolitových tl. do 10 mm, plochy přes 1 m2</t>
  </si>
  <si>
    <t xml:space="preserve">Poznámka k souboru cen:_x000D_
1. Odsekání soklíků se oceňuje cenami souboru cen 965 08. </t>
  </si>
  <si>
    <t>6,23+11,33+32,19-12,1+30,13-2,0"SKB/02</t>
  </si>
  <si>
    <t>10,06+6,29+11,19+12,1+53,14"SKB/06</t>
  </si>
  <si>
    <t>15,36+33,66+110,32+15,58+55,28+5,98+7,48+1,16+2,83+8,25+2,93+4,23+11,68+7,79+46,92+9,44+7,24+24,19"SKB/10</t>
  </si>
  <si>
    <t>28,38+29,09+7,51+14,82+13,73+7,56+14,33"SKB/20</t>
  </si>
  <si>
    <t>28,49+28,41+8,13+14,34"SKB/26</t>
  </si>
  <si>
    <t>29,12+29,31+6,45+13,45"SKB/31</t>
  </si>
  <si>
    <t>14,67+20,18+21,37+10,28+6,49+26,61+11,01+15,83+4,95+23,71+29,22+13,54+15,75"SKB/33</t>
  </si>
  <si>
    <t>7,76+10,65"SKB/38</t>
  </si>
  <si>
    <t>8,58+14,23+8,26+13,72"SKB/45</t>
  </si>
  <si>
    <t>6,48+13,23+6,34+12,70"SKB/46</t>
  </si>
  <si>
    <t>8,10+14,61+7,37+14,20"SKB/44</t>
  </si>
  <si>
    <t>7,96+11,52+7,52+11,57+6,517"SKB/41</t>
  </si>
  <si>
    <t>9,355"SKB/34</t>
  </si>
  <si>
    <t>9,355"SKB/35</t>
  </si>
  <si>
    <t>2*9,3+2*PI*2*2"SKB/51</t>
  </si>
  <si>
    <t>2*14,1+5,20+14,42"SKB/04</t>
  </si>
  <si>
    <t>(0,155+0,3)*2,53*13*2"SKB/05</t>
  </si>
  <si>
    <t>21,10"SKB/22</t>
  </si>
  <si>
    <t>21,10"SKB/16</t>
  </si>
  <si>
    <t>21,10"SKB/21</t>
  </si>
  <si>
    <t>21,10"SKB/23</t>
  </si>
  <si>
    <t>21,10+13,63"SKB/28</t>
  </si>
  <si>
    <t>21,10+13,63"SKB/27</t>
  </si>
  <si>
    <t>313</t>
  </si>
  <si>
    <t>966015121</t>
  </si>
  <si>
    <t>Vybourání částí říms z ŽB prefabrikovaných desek</t>
  </si>
  <si>
    <t>-2146575661</t>
  </si>
  <si>
    <t>Vybourání částí říms z tvárnic nebo desek ze železobetonových prefabrikovaných desek jakéhokoliv vyložení</t>
  </si>
  <si>
    <t xml:space="preserve">bourání žb parapetních desek </t>
  </si>
  <si>
    <t>2,8*35*4</t>
  </si>
  <si>
    <t>2,8*36*4</t>
  </si>
  <si>
    <t>314</t>
  </si>
  <si>
    <t>966080101</t>
  </si>
  <si>
    <t>Bourání kontaktního zateplení z polystyrenových desek tloušťky do 60 mm</t>
  </si>
  <si>
    <t>601283541</t>
  </si>
  <si>
    <t>Bourání kontaktního zateplení včetně povrchové úpravy omítkou nebo nátěrem z polystyrénových desek, tloušťky do 60 mm</t>
  </si>
  <si>
    <t>jižní + východní fasáda</t>
  </si>
  <si>
    <t>705,5+skn81</t>
  </si>
  <si>
    <t>-10*2,5</t>
  </si>
  <si>
    <t>-44*6,0</t>
  </si>
  <si>
    <t>315</t>
  </si>
  <si>
    <t>968062356</t>
  </si>
  <si>
    <t>Vybourání dřevěných rámů oken dvojitých včetně křídel pl do 4 m2</t>
  </si>
  <si>
    <t>1319668365</t>
  </si>
  <si>
    <t>Vybourání dřevěných rámů oken s křídly, dveřních zárubní, vrat, stěn, ostění nebo obkladů rámů oken s křídly dvojitých, plochy do 4 m2</t>
  </si>
  <si>
    <t xml:space="preserve">Poznámka k souboru cen:_x000D_
1. V cenách -2244 až -2747 jsou započteny i náklady na vyvěšení křídel. </t>
  </si>
  <si>
    <t>1,33*(2,25*8+2,25*7+4,34+2,25*9)</t>
  </si>
  <si>
    <t>1,16*(2,1*7+4,37)</t>
  </si>
  <si>
    <t>316</t>
  </si>
  <si>
    <t>968062357</t>
  </si>
  <si>
    <t>Vybourání dřevěných rámů oken dvojitých včetně křídel pl přes 4 m2</t>
  </si>
  <si>
    <t>1613270684</t>
  </si>
  <si>
    <t>Vybourání dřevěných rámů oken s křídly, dveřních zárubní, vrat, stěn, ostění nebo obkladů rámů oken s křídly dvojitých, plochy přes 4 m2</t>
  </si>
  <si>
    <t>2,3*(2,68+2,58+2,58+2,68+2,63+2,48+2,5+2,79+2,485+2,41+2,61+2,68+2,58+2,58+2,665+2,68*8+2,63+2,475+2,46+2,7+2,46+2,48+2,62)</t>
  </si>
  <si>
    <t>2,3*(2,68+2,67+2,68+2,68+2,675+2,58)</t>
  </si>
  <si>
    <t>2,26*(2,771+2,68+2,68+2,726+2,58+2,79+2,73+2,73+2,68+2,68+2,745+2,73)</t>
  </si>
  <si>
    <t>2,3*(2,735+2,485+2,485+2,545+2,765+2,775+2,735+2,765+2,755+2,76+2,755+2,75+2,546+2,46+2,7+2,46+2,58+2,72+2,78+2,77+2,78+2,78+2,775+2,58)</t>
  </si>
  <si>
    <t>2,3*(2,79*5+2,59+2,485+2,79+2,485+2,60+2,73*2+2,675+2,68+2,78+2,765+2,775+2,735+2,765+2,755+2,76+2,755+2,75+2,7+2,551+2,46+2,8+2,46+2,54+2,72)</t>
  </si>
  <si>
    <t>2,3*(2,775+2,77+2,78+2,78+2,775+2,58)</t>
  </si>
  <si>
    <t>2,26*2,79</t>
  </si>
  <si>
    <t>2,3*(2,68*2+2,755+2,725+2,58+2,485+2,753+2,48+2,545+2,735+2,79+2,76*2+2,764+2,79+2,735+2,79*7+2,565+2,46+2,7+2,463+2,58+2,645+2,7*5+2,8)</t>
  </si>
  <si>
    <t>317</t>
  </si>
  <si>
    <t>968072356</t>
  </si>
  <si>
    <t>Vybourání kovových rámů oken dvojitých včetně křídel pl do 4 m2</t>
  </si>
  <si>
    <t>789577900</t>
  </si>
  <si>
    <t>Vybourání kovových rámů oken s křídly, dveřních zárubní, vrat, stěn, ostění nebo obkladů okenních rámů s křídly zdvojených, plochy do 4 m2</t>
  </si>
  <si>
    <t xml:space="preserve">Poznámka k souboru cen:_x000D_
1. V cenách -2244 až -2559 jsou započteny i náklady na vyvěšení křídel. 2. Cenou -2641 se oceňuje i vybourání nosné ocelové konstrukce pro sádrokartonové příčky. </t>
  </si>
  <si>
    <t>1,4*(2,1*7+2,1*17+4,386+2,1*9)</t>
  </si>
  <si>
    <t>318</t>
  </si>
  <si>
    <t>968072357</t>
  </si>
  <si>
    <t>Vybourání kovových rámů oken dvojitých včetně křídel pl přes 4 m2</t>
  </si>
  <si>
    <t>-680754861</t>
  </si>
  <si>
    <t>Vybourání kovových rámů oken s křídly, dveřních zárubní, vrat, stěn, ostění nebo obkladů okenních rámů s křídly zdvojených, plochy přes 4 m2</t>
  </si>
  <si>
    <t>2,3*(2,68+2,58*2+2,68+2,63*2+2,68+2,68+2,63*2+2,68+2,58*2+2,68*9+2,63+2,53+2,68+2,68+2,63*2+2,68*5+2,58)</t>
  </si>
  <si>
    <t>2,3*(2,78+2,68*2+2,742+2,73*2+2,78+2,76+2,73*2+2,755+2,68*2+2,735+2,755*3+2,78+2,765+2,78*2+2,74+2,73+2,63+2,76+2,78+2,73*2+2,78*5+2,09)</t>
  </si>
  <si>
    <t>2,3*(2,779+2,68*2+2,742+2,73*2+2,78+2,76+2,73*2+2,755+2,68*2+2,735+2,775*3+2,78+2,775+2,78*2+2,74+2,73+2,63+2,76+2,78+2,73*2+2,78+2,77+2,78*3+2,1)</t>
  </si>
  <si>
    <t>2,3*(2,78+2,68*2+2,78+2,73*2+2,78+2,775+2,73*2+2,78+2,68*2+2,78*9+2,73+2,63+2,78+2,78+2,73*2+2,78*5+2,1)</t>
  </si>
  <si>
    <t>Prorážení otvorů a ostatní bourací práce</t>
  </si>
  <si>
    <t>319</t>
  </si>
  <si>
    <t>971033331</t>
  </si>
  <si>
    <t>Vybourání otvorů ve zdivu cihelném pl do 0,09 m2 na MVC nebo MV tl do 150 mm</t>
  </si>
  <si>
    <t>-38905203</t>
  </si>
  <si>
    <t>Vybourání otvorů ve zdivu základovém nebo nadzákladovém z cihel, tvárnic, příčkovek z cihel pálených na maltu vápennou nebo vápenocementovou plochy do 0,09 m2, tl. do 150 mm</t>
  </si>
  <si>
    <t>UT prostupy stěnou 150/300 tl. 150 mm</t>
  </si>
  <si>
    <t>320</t>
  </si>
  <si>
    <t>971033341</t>
  </si>
  <si>
    <t>Vybourání otvorů ve zdivu cihelném pl do 0,09 m2 na MVC nebo MV tl do 300 mm</t>
  </si>
  <si>
    <t>933965939</t>
  </si>
  <si>
    <t>Vybourání otvorů ve zdivu základovém nebo nadzákladovém z cihel, tvárnic, příčkovek z cihel pálených na maltu vápennou nebo vápenocementovou plochy do 0,09 m2, tl. do 300 mm</t>
  </si>
  <si>
    <t>UT prostupy stěnou 150/300 tl. 200 mm</t>
  </si>
  <si>
    <t>UT prostupy stěnou 150/300 tl. 300 mm</t>
  </si>
  <si>
    <t>321</t>
  </si>
  <si>
    <t>971052471</t>
  </si>
  <si>
    <t>Vybourání nebo prorážení otvorů v ŽB příčkách a zdech pl do 0,25 m2 tl do 750 mm</t>
  </si>
  <si>
    <t>-215455567</t>
  </si>
  <si>
    <t>Vybourání a prorážení otvorů v železobetonových příčkách a zdech základových nebo nadzákladových, plochy do 0,25 m2, tl. do 750 mm</t>
  </si>
  <si>
    <t>UT prostupy tl. 70 cm - 2 ks prostupů 150/150 mm (stěna ŽB ve 2.PP)</t>
  </si>
  <si>
    <t>322</t>
  </si>
  <si>
    <t>974032154</t>
  </si>
  <si>
    <t>Vysekání rýh ve stěnách nebo příčkách z dutých cihel nebo tvárnic hl do 100 mm š do 150 mm</t>
  </si>
  <si>
    <t>-953134162</t>
  </si>
  <si>
    <t>Vysekání rýh ve stěnách nebo příčkách z dutých cihel, tvárnic, desek z dutých cihel nebo tvárnic do hl. 100 mm a šířky do 150 mm</t>
  </si>
  <si>
    <t>590</t>
  </si>
  <si>
    <t>323</t>
  </si>
  <si>
    <t>974042554</t>
  </si>
  <si>
    <t>Vysekání rýh v dlažbě betonové nebo jiné monolitické hl do 100 mm š do 150 mm</t>
  </si>
  <si>
    <t>-920427151</t>
  </si>
  <si>
    <t>Vysekání rýh v betonové nebo jiné monolitické dlažbě s betonovým podkladem do hl. 100 mm a šířky do 150 mm</t>
  </si>
  <si>
    <t>324</t>
  </si>
  <si>
    <t>977151118</t>
  </si>
  <si>
    <t>Jádrové vrty diamantovými korunkami do D 100 mm do stavebních materiálů</t>
  </si>
  <si>
    <t>-614815619</t>
  </si>
  <si>
    <t>Jádrové vrty diamantovými korunkami do stavebních materiálů (železobetonu, betonu, cihel, obkladů, dlažeb, kamene) průměru přes 90 do 100 mm</t>
  </si>
  <si>
    <t xml:space="preserve">Poznámka k souboru cen:_x000D_
1. V cenách jsou započteny i náklady na rozměření, ukotvení vrtacího stroje, vrtání, opotřebení diamantových vrtacích korunek a spotřebu vody. 2. V cenách -1211 až -1233 pro dovrchní vrty jsou započteny i náklady na odsátí výplachové vody z vrtu. </t>
  </si>
  <si>
    <t xml:space="preserve">vrtané kruhové prostupy ve stropech </t>
  </si>
  <si>
    <t>deska mezi 2.S x 1.S</t>
  </si>
  <si>
    <t>43*0,25</t>
  </si>
  <si>
    <t>deska mezi 1.S x 1.NP</t>
  </si>
  <si>
    <t>61*0,25</t>
  </si>
  <si>
    <t>deska mezi 1.NP x 2.NP</t>
  </si>
  <si>
    <t>41*0,25</t>
  </si>
  <si>
    <t>deska mezi 2.NP x 3.NP</t>
  </si>
  <si>
    <t>57*0,25</t>
  </si>
  <si>
    <t>deska mezi 3.NP x 4.NP</t>
  </si>
  <si>
    <t>81*0,25</t>
  </si>
  <si>
    <t>deska mezi 4.NP x STŘECHA</t>
  </si>
  <si>
    <t>60*0,25</t>
  </si>
  <si>
    <t>325</t>
  </si>
  <si>
    <t>977151123</t>
  </si>
  <si>
    <t>Jádrové vrty diamantovými korunkami do D 150 mm do stavebních materiálů</t>
  </si>
  <si>
    <t>-1873190898</t>
  </si>
  <si>
    <t>Jádrové vrty diamantovými korunkami do stavebních materiálů (železobetonu, betonu, cihel, obkladů, dlažeb, kamene) průměru přes 130 do 150 mm</t>
  </si>
  <si>
    <t>59*0,25</t>
  </si>
  <si>
    <t>69*0,25</t>
  </si>
  <si>
    <t>36*0,25</t>
  </si>
  <si>
    <t>50*0,25</t>
  </si>
  <si>
    <t>326</t>
  </si>
  <si>
    <t>977211111</t>
  </si>
  <si>
    <t>Řezání ŽB kcí hl do 200 mm stěnovou pilou do průměru výztuže 16 mm</t>
  </si>
  <si>
    <t>-1641497583</t>
  </si>
  <si>
    <t>Řezání železobetonových konstrukcí stěnovou pilou do průměru řezané výztuže 16 mm hloubka řezu do 200 mm</t>
  </si>
  <si>
    <t xml:space="preserve">Poznámka k souboru cen:_x000D_
1. V cenách jsou započteny i náklady na spotřebu vody. 2. V cenách nejsou započteny náklady na vybourání železobetonové konstrukce; tyto náklady se oceňují cenami katalogu 801-3 Budovy a haly - bourání konstrukcí. </t>
  </si>
  <si>
    <t xml:space="preserve">řezání žb parapetních desek </t>
  </si>
  <si>
    <t>(0,27*3+2,8)*35*4</t>
  </si>
  <si>
    <t>(0,27*3+2,8)*36*4</t>
  </si>
  <si>
    <t>327</t>
  </si>
  <si>
    <t>978012191</t>
  </si>
  <si>
    <t>Otlučení vnitřní vápenné nebo vápenocementové omítky stropů rákosových v rozsahu do 100 %</t>
  </si>
  <si>
    <t>-1547615661</t>
  </si>
  <si>
    <t>Otlučení vápenných nebo vápenocementových omítek vnitřních ploch stropů rákosovaných, v rozsahu přes 50 do 100 %</t>
  </si>
  <si>
    <t xml:space="preserve">Poznámka k souboru cen:_x000D_
1. Položky lze použít i pro ocenění otlučení sádrových, hliněných apod. vnitřních omítek. </t>
  </si>
  <si>
    <t>950+1400*2+1835*3</t>
  </si>
  <si>
    <t>328</t>
  </si>
  <si>
    <t>978013191</t>
  </si>
  <si>
    <t>Otlučení vnitřní vápenné nebo vápenocementové omítky stěn v rozsahu do 100 %</t>
  </si>
  <si>
    <t>467381779</t>
  </si>
  <si>
    <t>Otlučení vápenných nebo vápenocementových omítek vnitřních ploch stěn s vyškrabáním spar, s očištěním zdiva, v rozsahu přes 50 do 100 %</t>
  </si>
  <si>
    <t>3,05*236+(2,78+4,225)*336+(3,91+3,91+4,051)*361"2S-4NP</t>
  </si>
  <si>
    <t>329</t>
  </si>
  <si>
    <t>978015391</t>
  </si>
  <si>
    <t>Otlučení vnější vápenné nebo vápenocementové vnější omítky stupně členitosti 1 a 2 rozsahu do 100%</t>
  </si>
  <si>
    <t>1147995614</t>
  </si>
  <si>
    <t>Otlučení vápenných nebo vápenocementových omítek vnějších ploch s vyškrabáním spar a s očištěním zdiva stupně členitosti 1 a 2, v rozsahu přes 80 do 100 %</t>
  </si>
  <si>
    <t>330</t>
  </si>
  <si>
    <t>978059241</t>
  </si>
  <si>
    <t>Odsekání obkladů stěn z desek z kamene plochy přes 1 m2</t>
  </si>
  <si>
    <t>-2120956468</t>
  </si>
  <si>
    <t>Odsekání obkladů stěn včetně otlučení podkladní omítky až na zdivo z kamene přes 1 m2</t>
  </si>
  <si>
    <t>2,0*(126,545-2*4,87)-35*2,5"severní fasáda sokl</t>
  </si>
  <si>
    <t>331</t>
  </si>
  <si>
    <t>978071221</t>
  </si>
  <si>
    <t>Otlučení omítky a odstranění izolace z lepenky svislé pl přes 1 m2</t>
  </si>
  <si>
    <t>452099981</t>
  </si>
  <si>
    <t>Odsekání omítky (včetně podkladní) a odstranění tepelné nebo vodotěsné izolace lepenkové svislé, plochy přes 1 m2</t>
  </si>
  <si>
    <t>(4,461+0,45)*95+(2,111+0,3)*31+(2,2+0,2)*13*2"SZN/01</t>
  </si>
  <si>
    <t>(2,292+1,6+1,942)*(127,295+2*1,785)"SZN/02</t>
  </si>
  <si>
    <t>2,78*(1,5+11,695+0,6+1,5+2,94+1,965+2+1,5+1,5+0,6+11,695)"1S - SZN/03</t>
  </si>
  <si>
    <t>3,05*(11,495+85,515+11,495+4,5+4,5)"2S- SZN/03</t>
  </si>
  <si>
    <t>0,4*(125,4+4*1,266)"SZN/04</t>
  </si>
  <si>
    <t>2,78*1425,4"1S - SZN/05</t>
  </si>
  <si>
    <t>3,05*(84,2+6*6,1-4,5)"2S - SZN/05</t>
  </si>
  <si>
    <t>332</t>
  </si>
  <si>
    <t>979054451</t>
  </si>
  <si>
    <t>Očištění vybouraných zámkových dlaždic s původním spárováním z kameniva těženého</t>
  </si>
  <si>
    <t>692072112</t>
  </si>
  <si>
    <t>Očištění vybouraných prvků komunikací od spojovacího materiálu s odklizením a uložením očištěných hmot a spojovacího materiálu na skládku na vzdálenost do 10 m zámkových dlaždic s vyplněním spár kamenivem</t>
  </si>
  <si>
    <t xml:space="preserve">Poznámka k souboru cen:_x000D_
1. Ceny 05-4441 a 05-4442 jsou určeny jen pro očištění vybouraných dlaždic, desek nebo tvarovek uložených do lože ze sypkého materiálu bez pojiva. 2. Přemístění vybouraných obrubníků, krajníků, desek nebo dílců na vzdálenost přes 10 m se oceňuje cenami souboru cen 997 22-1 Vodorovná doprava vybouraných hmot. </t>
  </si>
  <si>
    <t>333</t>
  </si>
  <si>
    <t>979071121</t>
  </si>
  <si>
    <t>Očištění dlažebních kostek drobných s původním spárováním kamenivem těženým</t>
  </si>
  <si>
    <t>-1714100501</t>
  </si>
  <si>
    <t>Očištění vybouraných dlažebních kostek od spojovacího materiálu, s uložením očištěných kostek na skládku, s odklizením odpadových hmot na hromady a s odklizením vybouraných kostek na vzdálenost do 3 m drobných, s původním vyplněním spár kamenivem těženým</t>
  </si>
  <si>
    <t xml:space="preserve">Poznámka k souboru cen:_x000D_
1. Ceny jsou určeny jen pro očištění vybouraných kostek uložených do lože ze sypkého materiálu bez pojiva. 2. Přemístění vybouraných dlažebních kostek na vzdálenost přes 3 m se oceňuje cenami souborů cen 997 22-1 Vodorovná doprava suti. </t>
  </si>
  <si>
    <t>Demolice a sanace</t>
  </si>
  <si>
    <t>334</t>
  </si>
  <si>
    <t>985223112</t>
  </si>
  <si>
    <t>Přezdívání cihelného zdiva do aktivované malty přes 3 m3</t>
  </si>
  <si>
    <t>1591738225</t>
  </si>
  <si>
    <t>Přezdívání zdiva do aktivované malty cihelného, objemu přes 3 m3</t>
  </si>
  <si>
    <t xml:space="preserve">Poznámka k souboru cen:_x000D_
1. V cenách jsou započteny náklady na odstranění narušených zdicích prvků a jejich postupnou náhradu prvky novými. 2. V cenách nejsou započteny náklady na: a) dodávku zdicích prvků; tato dodávka se oceňuje ve specifikaci, b) fixování okolního zdiva např. vyklínováním, rozepřením, apod., c) spárování zdiva, které se oceňuje cenami souborů cen 985 23-11 Spárování zdiva hloubky do 40 mm nebo 985 23-21 Hloubkové spárování zdiva hloubky do 80 mm. </t>
  </si>
  <si>
    <t>(szn01+szn02+szn03+szn04+szn05)*0,15*0,15"předpoklad výměny 15% celkové plochy zdiva</t>
  </si>
  <si>
    <t>335</t>
  </si>
  <si>
    <t>596100090</t>
  </si>
  <si>
    <t>cihla pálená plná CP 29x14x6,5 cm P15</t>
  </si>
  <si>
    <t>tis kus</t>
  </si>
  <si>
    <t>-221066147</t>
  </si>
  <si>
    <t>cihla pálená plná 29x14x6,5 cm P15</t>
  </si>
  <si>
    <t>139,484*333/1000</t>
  </si>
  <si>
    <t>336</t>
  </si>
  <si>
    <t>985131221</t>
  </si>
  <si>
    <t>Očištění ploch stěn, rubu kleneb a podlah nesušeným křemičitým pískem (metodou torbo)</t>
  </si>
  <si>
    <t>1447508799</t>
  </si>
  <si>
    <t>Očištění ploch stěn, rubu kleneb a podlah tryskání pískem nesušeným (torbo)</t>
  </si>
  <si>
    <t xml:space="preserve">Poznámka k souboru cen:_x000D_
1. V cenách jsou započteny i náklady na dodání všech hmot. 2. V cenách očištění ploch pískem jsou započteny i náklady smetení písku dohromady nebo naložení na dopravní prostředek. 3. V cenách očištění ploch pískem nejsou započteny náklady na odvoz písku, které se oceňují cenami odvozu suti příslušného katalogu pro objekt, na kterém se práce provádí. </t>
  </si>
  <si>
    <t>1,589*(127,295+2*1,785)"SZN/02</t>
  </si>
  <si>
    <t>337</t>
  </si>
  <si>
    <t>985321112</t>
  </si>
  <si>
    <t>Ochranný nátěr výztuže na cementové bázi rubu kleneb a podlah 1 vrstva tl 1 mm</t>
  </si>
  <si>
    <t>-784922676</t>
  </si>
  <si>
    <t>Ochranný nátěr betonářské výztuže 1 vrstva tloušťky 1 mm na cementové bázi rubu kleneb a podlah</t>
  </si>
  <si>
    <t xml:space="preserve">Poznámka k souboru cen:_x000D_
1. Množství měrných jednotek se určuje v m2 rozvinuté betonové plochy, na které se výztuž ošetřuje. Je uvažováno 10 bm výztuže na 1 m2 plochy. </t>
  </si>
  <si>
    <t>338</t>
  </si>
  <si>
    <t>985323111</t>
  </si>
  <si>
    <t>Spojovací můstek reprofilovaného betonu na cementové bázi tl 1 mm</t>
  </si>
  <si>
    <t>-2109268717</t>
  </si>
  <si>
    <t>Spojovací můstek reprofilovaného betonu na cementové bázi, tloušťky 1 mm</t>
  </si>
  <si>
    <t>997</t>
  </si>
  <si>
    <t>Přesun sutě</t>
  </si>
  <si>
    <t>339</t>
  </si>
  <si>
    <t>997013116</t>
  </si>
  <si>
    <t>Vnitrostaveništní doprava suti a vybouraných hmot pro budovy v do 21 m s použitím mechanizace</t>
  </si>
  <si>
    <t>-2087163719</t>
  </si>
  <si>
    <t>Vnitrostaveništní doprava suti a vybouraných hmot vodorovně do 50 m svisle s použitím mechanizace pro budovy a haly výšky přes 18 do 21 m</t>
  </si>
  <si>
    <t xml:space="preserve">Poznámka k souboru cen:_x000D_
1. V cenách -3111 až -3217 jsou započteny i náklady na: a) vodorovnou dopravu na uvedenou vzdálenost, b) svislou dopravu pro uvedenou výšku budovy, c) naložení na vodorovný dopravní prostředek pro odvoz na skládku nebo meziskládku, d) náklady na rozhrnutí a urovnání suti na dopravním prostředku. 2. Jestliže se pro svislý přesun použije shoz nebo zařízení investora (např. výtah v budově), užije se pro ocenění dopravy suti cena -3111 (pro nejmenší výšku, tj. 6 m). 3. Montáž, demontáž a pronájem shozu se ocení cenami souboru cen 997 01-33 Shoz suti. 4. Ceny -3151 až -3162 lze použít v případě, kdy dochází ke ztížení dopravy suti např. tím, že není možné instalovat jeřáb. </t>
  </si>
  <si>
    <t>340</t>
  </si>
  <si>
    <t>997013219</t>
  </si>
  <si>
    <t>Příplatek k vnitrostaveništní dopravě suti a vybouraných hmot za zvětšenou dopravu suti ZKD 10 m</t>
  </si>
  <si>
    <t>-1385393579</t>
  </si>
  <si>
    <t>Vnitrostaveništní doprava suti a vybouraných hmot vodorovně do 50 m Příplatek k cenám -3111 až -3217 za zvětšenou vodorovnou dopravu přes vymezenou dopravní vzdálenost za každých dalších i započatých 10 m</t>
  </si>
  <si>
    <t>7008,048*3 'Přepočtené koeficientem množství</t>
  </si>
  <si>
    <t>341</t>
  </si>
  <si>
    <t>997013501</t>
  </si>
  <si>
    <t>Odvoz suti a vybouraných hmot na skládku nebo meziskládku do 1 km se složením</t>
  </si>
  <si>
    <t>808621417</t>
  </si>
  <si>
    <t>Odvoz suti a vybouraných hmot na skládku nebo meziskládku se složením, na vzdálenost do 1 km</t>
  </si>
  <si>
    <t xml:space="preserve">Poznámka k souboru cen:_x000D_
1. Délka odvozu suti je vzdálenost od místa naložení suti na dopravní prostředek až po místo složení na určené skládce nebo meziskládce. 2. V ceně -3501 jsou započteny i náklady na složení suti na skládku nebo meziskládku. 3. Ceny jsou určeny pro odvoz suti na skládku nebo meziskládku jakýmkoliv způsobem silniční dopravy (i prostřednictvím kontejnerů). 4. Odvoz suti z meziskládky se oceňuje cenou 997 01-3511. </t>
  </si>
  <si>
    <t>342</t>
  </si>
  <si>
    <t>997013509</t>
  </si>
  <si>
    <t>Příplatek k odvozu suti a vybouraných hmot na skládku ZKD 1 km přes 1 km</t>
  </si>
  <si>
    <t>-2071173576</t>
  </si>
  <si>
    <t>Odvoz suti a vybouraných hmot na skládku nebo meziskládku se složením, na vzdálenost Příplatek k ceně za každý další i započatý 1 km přes 1 km</t>
  </si>
  <si>
    <t>7008,048*14 'Přepočtené koeficientem množství</t>
  </si>
  <si>
    <t>343</t>
  </si>
  <si>
    <t>997013831</t>
  </si>
  <si>
    <t>Poplatek za uložení stavebního směsného odpadu na skládce (skládkovné)</t>
  </si>
  <si>
    <t>1941289561</t>
  </si>
  <si>
    <t>Poplatek za uložení stavebního odpadu na skládce (skládkovné) směsného</t>
  </si>
  <si>
    <t xml:space="preserve">Poznámka k souboru cen:_x000D_
1. Ceny uvedené v souboru lze po dohodě upravit podle místních podmínek. 2. Uložení odpadů neuvedených v souboru cen se oceňuje individuálně. 3. V cenách je započítán poplatek za ukládaní odpadu dle zákona 185/2001 Sb. 4. Případné drcení stavebního odpadu lze ocenit souborem cen 997 00-60 Drcení stavebního odpadu z katalogu 800-6 Demolice objektů. </t>
  </si>
  <si>
    <t>998</t>
  </si>
  <si>
    <t>Přesun hmot</t>
  </si>
  <si>
    <t>344</t>
  </si>
  <si>
    <t>998011003</t>
  </si>
  <si>
    <t>Přesun hmot pro budovy zděné v do 24 m</t>
  </si>
  <si>
    <t>-1352617727</t>
  </si>
  <si>
    <t>Přesun hmot pro budovy občanské výstavby, bydlení, výrobu a služby s nosnou svislou konstrukcí zděnou z cihel, tvárnic nebo kamene vodorovná dopravní vzdálenost do 100 m pro budovy výšky přes 12 do 24 m</t>
  </si>
  <si>
    <t xml:space="preserve">Poznámka k souboru cen:_x000D_
1. Ceny -7001 až -7006 lze použít v případě, kdy dochází ke ztížení přesunu např. tím, že není možné instalovat jeřáb. 2. K cenám -7001 až -7006 lze použít příplatky za zvětšený přesun -1014 až -1019, -2034 až -2039 nebo -2114 až 2119. 3. Jestliže pro svislý přesun používá zařízení investora (např. výtah v budově), užijí se pro ocenění přesunu hmot ceny stanovené pro nejmenší výšku, tj. 6 m. </t>
  </si>
  <si>
    <t>PSV</t>
  </si>
  <si>
    <t>Práce a dodávky PSV</t>
  </si>
  <si>
    <t>711</t>
  </si>
  <si>
    <t>Izolace proti vodě, vlhkosti a plynům</t>
  </si>
  <si>
    <t>345</t>
  </si>
  <si>
    <t>711111001</t>
  </si>
  <si>
    <t>Provedení izolace proti zemní vlhkosti vodorovné za studena nátěrem penetračním</t>
  </si>
  <si>
    <t>-1155487828</t>
  </si>
  <si>
    <t>Provedení izolace proti zemní vlhkosti natěradly a tmely za studena na ploše vodorovné V nátěrem penetračním</t>
  </si>
  <si>
    <t xml:space="preserve">Poznámka k souboru cen:_x000D_
1. Izolace plochy jednotlivě do 10 m2 se oceňují skladebně cenou příslušné izolace a cenou 711 19-9095 Příplatek za plochu do 10 m2. </t>
  </si>
  <si>
    <t>skn01+skn01a+skn01b+skn01c*2+skn01d+skn02+skn02b+skn03+skn04+skn08+skn14+skn15+2*skn14a+skn14b+skn14c</t>
  </si>
  <si>
    <t>4,2+4,45"SKN/02a</t>
  </si>
  <si>
    <t>skn14d*2+skn14e+skn15a+skn16+skn16a+skn16b*2+skn16c+skn16d+skn16e*2+skn16f+skn17+skn18+skn20</t>
  </si>
  <si>
    <t>346</t>
  </si>
  <si>
    <t>711112001</t>
  </si>
  <si>
    <t>Provedení izolace proti zemní vlhkosti svislé za studena nátěrem penetračním</t>
  </si>
  <si>
    <t>-2119025319</t>
  </si>
  <si>
    <t>Provedení izolace proti zemní vlhkosti natěradly a tmely za studena na ploše svislé S nátěrem penetračním</t>
  </si>
  <si>
    <t xml:space="preserve">2.S - jímka mezi osami 43/44 - rozměr 13,5m (obvod) x 3,5m (výška) </t>
  </si>
  <si>
    <t>13,5*3,5</t>
  </si>
  <si>
    <t>2.S - šachta u nákladního výtahu mezi osami 31/32 - rozměr 14,0m (obvod) x 1,7m (výška)</t>
  </si>
  <si>
    <t>14,0*1,7</t>
  </si>
  <si>
    <t>stěna instalačního kanálu (výkres viz příloha) půdorys 1.S - mezi osami -49/58 + jímka v 1.S (mezi osami 52/53)  celková délka stěn - 137,5m x výška0,</t>
  </si>
  <si>
    <t>347</t>
  </si>
  <si>
    <t>11163150R</t>
  </si>
  <si>
    <t>Asfaltová penetrační emulze - viz technické podmínky TPSK_09</t>
  </si>
  <si>
    <t>-1505185629</t>
  </si>
  <si>
    <t xml:space="preserve">1364,341*0,0003"vodorovná </t>
  </si>
  <si>
    <t>184,550*0,0003"svislá</t>
  </si>
  <si>
    <t>348</t>
  </si>
  <si>
    <t>711131811</t>
  </si>
  <si>
    <t>Odstranění izolace proti zemní vlhkosti vodorovné</t>
  </si>
  <si>
    <t>457305132</t>
  </si>
  <si>
    <t>Odstranění izolace proti zemní vlhkosti na ploše vodorovné V</t>
  </si>
  <si>
    <t xml:space="preserve">Poznámka k souboru cen:_x000D_
1. Ceny se používají pro odstranění hydroizolačních pásů a folií bez rozlišení tloušťky a počtu vrstev. </t>
  </si>
  <si>
    <t>skb06*2</t>
  </si>
  <si>
    <t>skb07*2</t>
  </si>
  <si>
    <t>skb32*2</t>
  </si>
  <si>
    <t>skb33*2</t>
  </si>
  <si>
    <t>2,73+2,91"SKB/36</t>
  </si>
  <si>
    <t>skb39*2</t>
  </si>
  <si>
    <t>skb40*2</t>
  </si>
  <si>
    <t>skb51*2</t>
  </si>
  <si>
    <t>0,442*2*2"SKB/54</t>
  </si>
  <si>
    <t>0,833*2*2"SKB/55</t>
  </si>
  <si>
    <t>0,930*2*2"SKB/56</t>
  </si>
  <si>
    <t>31,390*3"SKB/61</t>
  </si>
  <si>
    <t>2*6,65*2"SKB/51</t>
  </si>
  <si>
    <t>349</t>
  </si>
  <si>
    <t>711141559</t>
  </si>
  <si>
    <t>Provedení izolace proti zemní vlhkosti pásy přitavením vodorovné NAIP</t>
  </si>
  <si>
    <t>1946120396</t>
  </si>
  <si>
    <t>Provedení izolace proti zemní vlhkosti pásy přitavením NAIP na ploše vodorovné V</t>
  </si>
  <si>
    <t xml:space="preserve">Poznámka k souboru cen:_x000D_
1. Izolace plochy jednotlivě do 10 m2 se oceňují skladebně cenou příslušné izolace a cenou 711 19-9097 Příplatek za plochu do 10 m2. </t>
  </si>
  <si>
    <t>skn01*2+skn01a*2+skn01b*2+skn01c*2*2+skn01d*2+skn02*2+skn02a*2+skn02b*2+skn03*2+skn04*2+skn08*2+skn14*2+skn15*2+skn14a*4+skn14b*2+skn14c*2+skn14d*4</t>
  </si>
  <si>
    <t>skn14e*2+skn15a*2+skn16*2+skn16a*2+skn16b*4+skn16c*2+skn16d*2+skn16e*4+skn16f*2+skn17*2+skn18*2+skn20*2</t>
  </si>
  <si>
    <t>350</t>
  </si>
  <si>
    <t>711142559</t>
  </si>
  <si>
    <t>Provedení izolace proti zemní vlhkosti pásy přitavením svislé NAIP</t>
  </si>
  <si>
    <t>-1308470298</t>
  </si>
  <si>
    <t>Provedení izolace proti zemní vlhkosti pásy přitavením NAIP na ploše svislé S</t>
  </si>
  <si>
    <t>13,5*3,5*2</t>
  </si>
  <si>
    <t>14,0*1,7*2</t>
  </si>
  <si>
    <t>351</t>
  </si>
  <si>
    <t>628331590</t>
  </si>
  <si>
    <t>Hydroizolace z SBS modifikovaného asfaltu (nosná vložka ze skleněné tkaniny o plošné hmotnosti 200g/m2) - vysoká pevnost + odolnost proti radonu - viz technické podmínky TPSK_41</t>
  </si>
  <si>
    <t>-938629174</t>
  </si>
  <si>
    <t>2728,682*1,15</t>
  </si>
  <si>
    <t>255,60*1,20</t>
  </si>
  <si>
    <t>352</t>
  </si>
  <si>
    <t>711161308</t>
  </si>
  <si>
    <t>Izolace proti zemní vlhkosti stěn foliemi nopovými pro běžné podmínky tl. 0,5 mm šířky 2,0 m</t>
  </si>
  <si>
    <t>-2042704366</t>
  </si>
  <si>
    <t>Izolace proti zemní vlhkosti nopovými foliemi základů nebo stěn pro běžné podmínky tloušťky 0,5 mm, šířky 2,0 m</t>
  </si>
  <si>
    <t xml:space="preserve">Poznámka k souboru cen:_x000D_
1. V cenách -1302 až -1361 nejsou započteny náklady na ukončení izolace lištou. 2. Prostupy izolací se oceňují cenami souboru 711 76 - Provedení detailů fóliemi. </t>
  </si>
  <si>
    <t xml:space="preserve">Poznámka k položce:
Osazení ochrany izolace drenážní folií 1,1 m2/m2- viz technické podmínky TP_SANACE_05
Ukotvení na ochranné izolace na  systémové kotvy spotřeba cca 5 ks/bm - viz technické podmínky TP_SANACE_06
</t>
  </si>
  <si>
    <t>szn01+skn70+skn80</t>
  </si>
  <si>
    <t>353</t>
  </si>
  <si>
    <t>711161381</t>
  </si>
  <si>
    <t>Izolace proti zemní vlhkosti foliemi nopovými ukončené horní lištou</t>
  </si>
  <si>
    <t>1518644698</t>
  </si>
  <si>
    <t>Izolace proti zemní vlhkosti nopovými foliemi ukončení izolace lištou</t>
  </si>
  <si>
    <t>95+31+13*2+126,545</t>
  </si>
  <si>
    <t>354</t>
  </si>
  <si>
    <t>711491176</t>
  </si>
  <si>
    <t>Připevnění vodorovné izolace proti tlakové vodě ukončovací lištou</t>
  </si>
  <si>
    <t>184611803</t>
  </si>
  <si>
    <t>Provedení izolace proti povrchové a podpovrchové tlakové vodě ostatní na ploše vodorovné V připevnění izolace ukončovací lištou</t>
  </si>
  <si>
    <t xml:space="preserve">Poznámka k souboru cen:_x000D_
1. Cenami -9095 až -9097 lze oceňovat jen tehdy, nepřesáhne-li součet souvislé plochy vodorovné a svislé izolační vrstvy 10 m2. 2. Cenou -1175 lze oceňovat i připevnění izolace na ploše svislé. 3. Cenami -1171 až -1273 lze oceňovat i izolace proti zemní vlhkosti. 4. V ceně -1177 jsou započteny i náklady na navrtání, osazení hmoždinek a zatmelení. </t>
  </si>
  <si>
    <t>8,5"OS10</t>
  </si>
  <si>
    <t>355</t>
  </si>
  <si>
    <t>2832303R</t>
  </si>
  <si>
    <t>omítkový ukončovací profil_viz. odkaz OS10</t>
  </si>
  <si>
    <t>-1693846441</t>
  </si>
  <si>
    <t>8,5*1,03 'Přepočtené koeficientem množství</t>
  </si>
  <si>
    <t>356</t>
  </si>
  <si>
    <t>711491172</t>
  </si>
  <si>
    <t>Provedení izolace proti tlakové vodě vodorovné z textilií vrstva ochranná</t>
  </si>
  <si>
    <t>-938915464</t>
  </si>
  <si>
    <t>Provedení izolace proti povrchové a podpovrchové tlakové vodě ostatní na ploše vodorovné V z textilií, vrstvy ochranné</t>
  </si>
  <si>
    <t>vodorovná</t>
  </si>
  <si>
    <t>skn01+skn01a+skn01b+skn01c*2+skn01d+skn02+skn02a+skn02b+skn03+skn04*3+skn07+skn08+skn14+skn15+2*skn14a+skn14b+skn14c+skn14d*2+skn14e</t>
  </si>
  <si>
    <t>skn15a+skn16+skn16a+skn16b*2+skn16c+skn16d+skn16e*2+skn16f+skn17+skn18+skn20+skn34c*2+skn34d*2</t>
  </si>
  <si>
    <t>357</t>
  </si>
  <si>
    <t>711491272</t>
  </si>
  <si>
    <t>Provedení izolace proti tlakové vodě svislé z textilií vrstva ochranná</t>
  </si>
  <si>
    <t>-1082278983</t>
  </si>
  <si>
    <t>Provedení izolace proti povrchové a podpovrchové tlakové vodě ostatní na ploše svislé S z textilií, vrstvy ochranné</t>
  </si>
  <si>
    <t>svislá</t>
  </si>
  <si>
    <t>358</t>
  </si>
  <si>
    <t>69311065R</t>
  </si>
  <si>
    <t>-122505823</t>
  </si>
  <si>
    <t>1447,389*1,15</t>
  </si>
  <si>
    <t>113,5*1,20</t>
  </si>
  <si>
    <t>1800,697*1,1 'Přepočtené koeficientem množství</t>
  </si>
  <si>
    <t>359</t>
  </si>
  <si>
    <t>K005</t>
  </si>
  <si>
    <t>Penetrace vyrovnaného stávajícího zdiva -  silikátovou penetrací 0,15 kg/m2 –  viz technické podmínky TP_SANACE_01</t>
  </si>
  <si>
    <t>2077785995</t>
  </si>
  <si>
    <t>Penetrace vyrovnaného stávajícího zdiva - silikátovou penetrací 0,15 kg/m2 – viz technické podmínky TP_SANACE_01</t>
  </si>
  <si>
    <t>szn01+szn02+szn03+szn04</t>
  </si>
  <si>
    <t>360</t>
  </si>
  <si>
    <t>K006</t>
  </si>
  <si>
    <t>Adhezní nátěr minerální stěrkou tl 1mm - 1,6 kg/m2 - viz technické podmínky TP_SANACE_02</t>
  </si>
  <si>
    <t>128497559</t>
  </si>
  <si>
    <t>szn01+szn02+szn03*3+szn04</t>
  </si>
  <si>
    <t>361</t>
  </si>
  <si>
    <t>K007</t>
  </si>
  <si>
    <t>Vyrovnání zdiva těsnicí maltou cca 5-6 kg/m2 - viz technické podmínky TP_SANACE_03</t>
  </si>
  <si>
    <t>1491448830</t>
  </si>
  <si>
    <t>362</t>
  </si>
  <si>
    <t>K008</t>
  </si>
  <si>
    <t>Provedení izolačního těsnicího klínu – fabionu v napojení svislé a vodorovné konstrukce</t>
  </si>
  <si>
    <t>1518958864</t>
  </si>
  <si>
    <t xml:space="preserve">Provedení izolačního těsnicího klínu – fabionu v napojení svislé a vodorovné konstrukce (předstoupený základ) těsnicí maltou spotřeba cca 2 kg/bm - viz technické podmínky TP_SANACE_03 + přetření vrstvou minerální izolační stěrky spotřeba 0,4 kg/bm - viz technické podmínky TP_SANACE_02 </t>
  </si>
  <si>
    <t>95+31+13*2"SZN/01</t>
  </si>
  <si>
    <t>127,295+1,785*2"SZN/02</t>
  </si>
  <si>
    <t>363</t>
  </si>
  <si>
    <t>K009</t>
  </si>
  <si>
    <t>Provedení 4 mm hybridní cementové izolační stěrky dvousložkové, schopné překlenout trhliny nad 2 mm</t>
  </si>
  <si>
    <t>-929057613</t>
  </si>
  <si>
    <t xml:space="preserve">Provedení 4 mm hybridní cementové izolační stěrky dvousložkové, schopné překlenout trhliny nad 2 mm - první vrstva hybridní stěrky 3 kg/m2 - viz technické podmínky TP_SANACE_04 + - druhá vrstva hybridní stěrky 3 kg/m2 - viz technické podmínky TP_SANACE_04 </t>
  </si>
  <si>
    <t>364</t>
  </si>
  <si>
    <t>711131101</t>
  </si>
  <si>
    <t>Provedení izolace proti zemní vlhkosti pásy na sucho vodorovné AIP nebo tkaninou</t>
  </si>
  <si>
    <t>-1726196986</t>
  </si>
  <si>
    <t>Provedení izolace proti zemní vlhkosti pásy na sucho AIP nebo tkaniny na ploše vodorovné V</t>
  </si>
  <si>
    <t xml:space="preserve">Poznámka k souboru cen:_x000D_
1. Izolace plochy jednotlivě do 10 m2 se oceňují skladebně cenou příslušné izolace a cenou 711 19-9096 Příplatek za plochu do 10 m2 a to jen při položení pásů za použití natěradel za horka. </t>
  </si>
  <si>
    <t>1785"OS15</t>
  </si>
  <si>
    <t>365</t>
  </si>
  <si>
    <t>711132101</t>
  </si>
  <si>
    <t>Provedení izolace proti zemní vlhkosti pásy na sucho svislé AIP nebo tkaninou</t>
  </si>
  <si>
    <t>-769484229</t>
  </si>
  <si>
    <t>Provedení izolace proti zemní vlhkosti pásy na sucho AIP nebo tkaniny na ploše svislé S</t>
  </si>
  <si>
    <t>930"OS14</t>
  </si>
  <si>
    <t>366</t>
  </si>
  <si>
    <t>62852254R</t>
  </si>
  <si>
    <t>Těžký asfaltový pás z SBS modifikovaného asfaltu s nosnou vložkou z polyesterové rohože tl. 4 mm</t>
  </si>
  <si>
    <t>-1174437452</t>
  </si>
  <si>
    <t>OS14</t>
  </si>
  <si>
    <t>930*1,20</t>
  </si>
  <si>
    <t>OS15</t>
  </si>
  <si>
    <t>4460*0,4*1,15</t>
  </si>
  <si>
    <t>367</t>
  </si>
  <si>
    <t>998711103</t>
  </si>
  <si>
    <t>Přesun hmot tonážní pro izolace proti vodě, vlhkosti a plynům v objektech výšky do 60 m</t>
  </si>
  <si>
    <t>-1140575262</t>
  </si>
  <si>
    <t>Přesun hmot pro izolace proti vodě, vlhkosti a plynům stanovený z hmotnosti přesunovaného materiálu vodorovná dopravní vzdálenost do 50 m v objektech výšky přes 12 do 60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</si>
  <si>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</si>
  <si>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712</t>
  </si>
  <si>
    <t>Povlakové krytiny</t>
  </si>
  <si>
    <t>368</t>
  </si>
  <si>
    <t>712300831</t>
  </si>
  <si>
    <t>Odstranění povlakové krytiny střech do 10° jednovrstvé</t>
  </si>
  <si>
    <t>232851652</t>
  </si>
  <si>
    <t>Odstranění ze střech plochých do 10 st. krytiny povlakové jednovrstvé</t>
  </si>
  <si>
    <t>18,216+8,272+20,994+18,642+7,93+20,909+16,708*3+5,07+5,002*2+11,749+8,48"SKB/47</t>
  </si>
  <si>
    <t>(27,645+48,108+24,3)*1/cos(3)"SKB/49</t>
  </si>
  <si>
    <t>17,914+17,971"SKB/50</t>
  </si>
  <si>
    <t>1938-skb47"SKB/53</t>
  </si>
  <si>
    <t>5*15"OS10</t>
  </si>
  <si>
    <t>369</t>
  </si>
  <si>
    <t>712300832</t>
  </si>
  <si>
    <t>Odstranění povlakové krytiny střech do 10° dvouvrstvé</t>
  </si>
  <si>
    <t>-1609471011</t>
  </si>
  <si>
    <t>Odstranění ze střech plochých do 10 st. krytiny povlakové dvouvrstvé</t>
  </si>
  <si>
    <t>skb47+skb48+skb50+skb53</t>
  </si>
  <si>
    <t>370</t>
  </si>
  <si>
    <t>712311101</t>
  </si>
  <si>
    <t>Provedení povlakové krytiny střech do 10° za studena lakem penetračním nebo asfaltovým</t>
  </si>
  <si>
    <t>-801654306</t>
  </si>
  <si>
    <t>Provedení povlakové krytiny střech plochých do 10 st. natěradly a tmely za studena nátěrem lakem penetračním nebo asfaltovým</t>
  </si>
  <si>
    <t xml:space="preserve">Poznámka k souboru cen:_x000D_
1. Povlakové krytiny střech jednotlivě do 10 m2 se oceňují skladebně cenou příslušné izolace a cenou 712 39-9095 Příplatek za plochu do 10 m2. </t>
  </si>
  <si>
    <t>0,57*(29,618+59,221+26,365)"SKN/61</t>
  </si>
  <si>
    <t>0,57*5,0"SKN/61a</t>
  </si>
  <si>
    <t>18,458-6,3+18,912-6,3+47,18+46,81+16,707+16,707+16,707+12,176"SKN/63</t>
  </si>
  <si>
    <t>6,3+6,3"SKN/63a</t>
  </si>
  <si>
    <t>36,25"SKN/64</t>
  </si>
  <si>
    <t>2013,087-skn63-skn63a-skn64"SKN/62</t>
  </si>
  <si>
    <t>371</t>
  </si>
  <si>
    <t>-1221106220</t>
  </si>
  <si>
    <t>Poznámka k položce:
Spotřeba 0,3-0,4kg/m2 dle povrchu, ředidlo technický benzín</t>
  </si>
  <si>
    <t>2284,348*0,0003 'Přepočtené koeficientem množství</t>
  </si>
  <si>
    <t>372</t>
  </si>
  <si>
    <t>712331111</t>
  </si>
  <si>
    <t>Provedení povlakové krytiny střech do 10° podkladní vrstvy pásy na sucho samolepící</t>
  </si>
  <si>
    <t>-1955815743</t>
  </si>
  <si>
    <t>Provedení povlakové krytiny střech plochých do 10 st. pásy na sucho podkladní samolepící asfaltový pás</t>
  </si>
  <si>
    <t xml:space="preserve">Poznámka k souboru cen:_x000D_
1. Povlakové krytiny střech jednotlivě do 10 m2 se oceňují skladebně cenou příslušné izolace a cenou 712 39-9096 Příplatek za plochu do 10 m2, a to jen při položení pásů za použití natěradel nebo tmelů za horka. </t>
  </si>
  <si>
    <t>skn62+skn63+skn63a+skn65</t>
  </si>
  <si>
    <t>373</t>
  </si>
  <si>
    <t>62866280R</t>
  </si>
  <si>
    <t xml:space="preserve">Samolepící asfaltový pás z SBS modifikovaného asfaltu, nosná vložka ze skleněné tkaniny, horní povrch - spalitelná PE fólie - viz technické podmínky TPSK_05                    </t>
  </si>
  <si>
    <t>2070569979</t>
  </si>
  <si>
    <t>1998,837*1,15 'Přepočtené koeficientem množství</t>
  </si>
  <si>
    <t>374</t>
  </si>
  <si>
    <t>712341559</t>
  </si>
  <si>
    <t>Provedení povlakové krytiny střech do 10° pásy NAIP přitavením v plné ploše</t>
  </si>
  <si>
    <t>-1116483338</t>
  </si>
  <si>
    <t>Provedení povlakové krytiny střech plochých do 10 st. pásy přitavením NAIP v plné ploše</t>
  </si>
  <si>
    <t xml:space="preserve">Poznámka k souboru cen:_x000D_
1. Povlakové krytiny střech jednotlivě do 10 m2 se oceňují skladebně cenou příslušné izolace a cenou 712 39-9097 Příplatek za plochu do 10 m2. </t>
  </si>
  <si>
    <t>skn60+skn61+skn61a*3+skn64*3+skn62*2+skn63*2+skn63a*3+skn65*2+skn90</t>
  </si>
  <si>
    <t>375</t>
  </si>
  <si>
    <t>62852259R</t>
  </si>
  <si>
    <t xml:space="preserve">SBS modifikovaný asfalt se speciálním retardérem hoření a s nosnou vložkou z polyesterové rohože podélně vyztužené skleněnými vlákny a s břidličným ochranným posypem (chování při vnějším požáru - třída BROOF (t3) - viz technické podmínky TPSK_04          </t>
  </si>
  <si>
    <t>389892173</t>
  </si>
  <si>
    <t xml:space="preserve">SBS modifikovaný asfalt se speciálním retardérem hoření a s nosnou vložkou z polyesterové rohože podélně vyztužené skleněnými vlákny a s břidličným ochranným posypem (chování při vnějším požáru - třída BROOF (t3) - viz technické podmínky TPSK_04                    </t>
  </si>
  <si>
    <t>2073,837*1,15 'Přepočtené koeficientem množství</t>
  </si>
  <si>
    <t>376</t>
  </si>
  <si>
    <t>6283611R</t>
  </si>
  <si>
    <t xml:space="preserve">Parozábrana - hydroizolační pás z SBS modifikovaného asfaltu, nosná vložka z Al fólie, kašírované skleněnými vlákny. Horní povrch - jemný separační posyp - viz technické podmínky TPSK_06                     </t>
  </si>
  <si>
    <t>-1588574892</t>
  </si>
  <si>
    <t>skn60+skn61+skn62+skn63+skn63a*2+skn65+skn90</t>
  </si>
  <si>
    <t>2267,248*1,15 'Přepočtené koeficientem množství</t>
  </si>
  <si>
    <t>377</t>
  </si>
  <si>
    <t>62833158R</t>
  </si>
  <si>
    <t>Nová asfaltová izolace - lepenka - shodná se stávající viz. skladba SKN/61a</t>
  </si>
  <si>
    <t>-1762269904</t>
  </si>
  <si>
    <t>Nová asfaltová izolace - lepenka - shodná se stávající viz. skladba SKN/61a + SKN/64</t>
  </si>
  <si>
    <t>skn61a*3+skn64*3</t>
  </si>
  <si>
    <t>117,3*1,1 'Přepočtené koeficientem množství</t>
  </si>
  <si>
    <t>378</t>
  </si>
  <si>
    <t>712361705</t>
  </si>
  <si>
    <t>Provedení povlakové krytiny střech do 10° fólií lepenou se svařovanými spoji</t>
  </si>
  <si>
    <t>383821988</t>
  </si>
  <si>
    <t>Provedení povlakové krytiny střech plochých do 10 st. fólií lepená se svařovanými spoji</t>
  </si>
  <si>
    <t>skn61+skn90</t>
  </si>
  <si>
    <t>379</t>
  </si>
  <si>
    <t>2832205R</t>
  </si>
  <si>
    <t xml:space="preserve">Hydroizolační folie - přitěžovaná střešní hydroizolační folie z PVC-P (měkčený polyvinylchlorid) s vložkou ze skleněné rohože, barva sv. hnědá. Rozměrová stálost 0,2 % </t>
  </si>
  <si>
    <t>-1257146584</t>
  </si>
  <si>
    <t xml:space="preserve">Hydroizolační folie - přitěžovaná střešní hydroizolační folie z PVC-P (měkčený polyvinylchlorid) s vložkou ze skleněné rohože, barva sv. hnědá. Rozměrová stálost 0,2 % - viz technické podmínky TPSK_17 </t>
  </si>
  <si>
    <t>161,478*1,1 'Přepočtené koeficientem množství</t>
  </si>
  <si>
    <t>380</t>
  </si>
  <si>
    <t>712391171</t>
  </si>
  <si>
    <t>Provedení povlakové krytiny střech do 10° podkladní textilní vrstvy</t>
  </si>
  <si>
    <t>881288686</t>
  </si>
  <si>
    <t>Provedení povlakové krytiny střech plochých do 10 st. -ostatní práce provedení vrstvy textilní podkladní</t>
  </si>
  <si>
    <t xml:space="preserve">Poznámka k souboru cen:_x000D_
1. Cenami -9095 až -9097 lze oceňovat jen tehdy, nepřesáhne-li součet plochy vodorovné a svislé izolační vrstvy 10 m2. 2. Cenou -9095 až -9097 nelze oceňovat opravy a údržbu povlakové krytiny. </t>
  </si>
  <si>
    <t>381</t>
  </si>
  <si>
    <t>712391172</t>
  </si>
  <si>
    <t>Provedení povlakové krytiny střech do 10° ochranné textilní vrstvy</t>
  </si>
  <si>
    <t>-1942564419</t>
  </si>
  <si>
    <t>Provedení povlakové krytiny střech plochých do 10 st. -ostatní práce provedení vrstvy textilní ochranné</t>
  </si>
  <si>
    <t>382</t>
  </si>
  <si>
    <t>6931107R</t>
  </si>
  <si>
    <t>Separační geotextilie, zpevněná vpichováním ze 100% polypropylenu, 300g/m2</t>
  </si>
  <si>
    <t>-1264974818</t>
  </si>
  <si>
    <t>Separační geotextilie, zpevněná vpichováním ze 100% polypropylenu, 300g/m2 - viz technické podmínky TPSK_16</t>
  </si>
  <si>
    <t>skn61*2+skn90</t>
  </si>
  <si>
    <t>227,144*1,15 'Přepočtené koeficientem množství</t>
  </si>
  <si>
    <t>383</t>
  </si>
  <si>
    <t>712771201</t>
  </si>
  <si>
    <t>Provedení drenážní vrstvy vegetační střechy z kameniva tloušťky do 100 mm sklon do 5°</t>
  </si>
  <si>
    <t>-1541355584</t>
  </si>
  <si>
    <t>Provedení drenážní vrstvy vegetační střechy z kameniva, tloušťky násypu do 100 mm, sklon střechy do 5 st.</t>
  </si>
  <si>
    <t>384</t>
  </si>
  <si>
    <t>583374030</t>
  </si>
  <si>
    <t>kamenivo dekorační (kačírek) frakce 16/32</t>
  </si>
  <si>
    <t>-150864097</t>
  </si>
  <si>
    <t>Prané stavební kamenivo frakce 16-32 (kačírek). Kamenivo je po vytěžení a vytřídění prané v bubnové pračce. Kamenivo splňuje normu EN 12620:2002 + A1:2008. Podíl odplavitelných složek je do 2 %, podíl nadsítného a podsítného je max. 7 %</t>
  </si>
  <si>
    <t>skn61*2,0</t>
  </si>
  <si>
    <t>385</t>
  </si>
  <si>
    <t>998712103</t>
  </si>
  <si>
    <t>Přesun hmot tonážní tonážní pro krytiny povlakové v objektech v do 24 m</t>
  </si>
  <si>
    <t>1980876346</t>
  </si>
  <si>
    <t>Přesun hmot pro povlakové krytiny stanovený z hmotnosti přesunovaného materiálu vodorovná dopravní vzdálenost do 50 m v objektech výšky přes 12 do 24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</si>
  <si>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</si>
  <si>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713</t>
  </si>
  <si>
    <t>Izolace tepelné</t>
  </si>
  <si>
    <t>386</t>
  </si>
  <si>
    <t>713111136</t>
  </si>
  <si>
    <t>Montáž izolace tepelné stropů volně kladenými rohožemi, pásy, dílci, deskami mezi trámy</t>
  </si>
  <si>
    <t>708816059</t>
  </si>
  <si>
    <t>Montáž tepelné izolace stropů rohožemi, pásy, dílci, deskami, bloky (izolační materiál ve specifikaci) žebrových spodem kladenými volně na podbití mezi trámy</t>
  </si>
  <si>
    <t>skn34a*2</t>
  </si>
  <si>
    <t>skn34d*2</t>
  </si>
  <si>
    <t>skn34e*2</t>
  </si>
  <si>
    <t>skn36c*2</t>
  </si>
  <si>
    <t>skn37a*2</t>
  </si>
  <si>
    <t>skn37c*2</t>
  </si>
  <si>
    <t>skn38a*2</t>
  </si>
  <si>
    <t>skn38b*2</t>
  </si>
  <si>
    <t>387</t>
  </si>
  <si>
    <t>63151531R</t>
  </si>
  <si>
    <t>deska izolační minerální kontaktních fasád podélné vlákno λ-0.036 tl. 150 mm</t>
  </si>
  <si>
    <t>1153710953</t>
  </si>
  <si>
    <t>323,097*1,05 'Přepočtené koeficientem množství</t>
  </si>
  <si>
    <t>388</t>
  </si>
  <si>
    <t>-2016326883</t>
  </si>
  <si>
    <t>389</t>
  </si>
  <si>
    <t>713120821</t>
  </si>
  <si>
    <t>Odstranění tepelné izolace podlah volně kladené z polystyrenu tl do 100 mm</t>
  </si>
  <si>
    <t>924385237</t>
  </si>
  <si>
    <t>Odstranění tepelné izolace běžných stavebních konstrukcí z rohoží, pásů, dílců, desek, bloků podlah volně kladených nebo mezi trámy z polystyrenu, tloušťka izolace do 100 mm</t>
  </si>
  <si>
    <t xml:space="preserve">Poznámka k souboru cen:_x000D_
1. Ceny se používají pro odstraňování jednovrstvé a dvouvrstvé izolace, další vrstvy se oceňují individuálně. 2. U cen odstraňování polystyrenu připevněného lepením nerozlišujeme způsob nalepení. 3. V ceně nejsou započteny náklady na odstranění separačních vrstev. Tyto práce lze oceňovat příslušnými cenami katalogu 800–711 Izolace proti vodě, vlhkosti a plynům. </t>
  </si>
  <si>
    <t>skb06+skb07</t>
  </si>
  <si>
    <t>8,14"SKB/32</t>
  </si>
  <si>
    <t>4,47+171,74+15,25+7,58+11,18+4,42+4,72+94,86+19,46+19,90+326,84-9,775"SKB/39</t>
  </si>
  <si>
    <t>9,775"SKB/40</t>
  </si>
  <si>
    <t>2*0,442"SKB/54</t>
  </si>
  <si>
    <t>2*0,833"SKB/55</t>
  </si>
  <si>
    <t>31,39"SKB/61</t>
  </si>
  <si>
    <t>2*6,65"SKB/51</t>
  </si>
  <si>
    <t>390</t>
  </si>
  <si>
    <t>713121111</t>
  </si>
  <si>
    <t>Montáž izolace tepelné podlah volně kladenými rohožemi, pásy, dílci, deskami 1 vrstva</t>
  </si>
  <si>
    <t>135735284</t>
  </si>
  <si>
    <t>Montáž tepelné izolace podlah rohožemi, pásy, deskami, dílci, bloky (izolační materiál ve specifikaci) kladenými volně jednovrstvá</t>
  </si>
  <si>
    <t xml:space="preserve">Poznámka k souboru cen:_x000D_
1. Množství tepelné izolace podlah okrajovými pásky k ceně -1211 se určuje v m projektované délky obložení (bez přesahů) na obvodu podlahy. </t>
  </si>
  <si>
    <t>skn01+skn01a+skn01b+skn01c+skn01d+skn02+skn02b+skn17+skn28+skn28a+skn28b+skn28c+skn28d+skn29+skn31b+skn31a+skn31+skn29c+skn29b+skn29a</t>
  </si>
  <si>
    <t>skn03+skn04+skn12+skn47+skn46+skn14+skn14a+skn14b+skn14c+skn14d+skn14e+skn15+skn15a+skn16+skn16a+skn16b+skn16c+skn16d+skn16e+skn16f+skn18+skn20</t>
  </si>
  <si>
    <t>skn34c*2+skn34d*2</t>
  </si>
  <si>
    <t>391</t>
  </si>
  <si>
    <t>631481R</t>
  </si>
  <si>
    <t>Tepelná izolace tl. 100 mm - vyrobená z recyklovaného skla (60%). Pevnost izolace v tlaku 1600 kPa (pojezd trafa), λ=0,050 (W•m-1•K-1) - viz technické podmínky TPSK_42</t>
  </si>
  <si>
    <t>1452656108</t>
  </si>
  <si>
    <t>skn01+skn01a+skn01b+skn01c+skn01d+skn02+skn02b+skn04+skn16+skn16a+skn16b+skn16c+skn16d+skn16e+skn16f+skn18+skn20+skn29</t>
  </si>
  <si>
    <t>1116,853*1,05 'Přepočtené koeficientem množství</t>
  </si>
  <si>
    <t>392</t>
  </si>
  <si>
    <t>28375926R</t>
  </si>
  <si>
    <t>Tepelná izolace - EPS 200 polystyren tl. 100 mm - podlahový (požadavek na zatížení tlakem) - viz technické podmínky TPSK_01</t>
  </si>
  <si>
    <t>1457708216</t>
  </si>
  <si>
    <t>Tepelná izolace - EPS 200 polystyren - podlahový (požadavek na zatížení tlakem) - viz technické podmínky TPSK_01</t>
  </si>
  <si>
    <t>skn03*0,1</t>
  </si>
  <si>
    <t>skn12*0,1</t>
  </si>
  <si>
    <t>skn47*0,2</t>
  </si>
  <si>
    <t>skn46*0,2</t>
  </si>
  <si>
    <t>skn14*0,1</t>
  </si>
  <si>
    <t>skn14a*0,1</t>
  </si>
  <si>
    <t>skn14b*0,1</t>
  </si>
  <si>
    <t>skn14c*0,1</t>
  </si>
  <si>
    <t>skn14d*0,1</t>
  </si>
  <si>
    <t>skn14e*0,1</t>
  </si>
  <si>
    <t>skn15*0,1</t>
  </si>
  <si>
    <t>skn15a*0,1</t>
  </si>
  <si>
    <t>skn17*0,1</t>
  </si>
  <si>
    <t>skn28*0,2</t>
  </si>
  <si>
    <t>skn28a*0,2</t>
  </si>
  <si>
    <t>skn28b*0,2</t>
  </si>
  <si>
    <t>skn28c*0,2</t>
  </si>
  <si>
    <t>skn28d*0,2</t>
  </si>
  <si>
    <t>skn31b*0,2</t>
  </si>
  <si>
    <t>skn31a*0,2</t>
  </si>
  <si>
    <t>skn31*0,2</t>
  </si>
  <si>
    <t>skn29c*0,2</t>
  </si>
  <si>
    <t>skn29b*0,2</t>
  </si>
  <si>
    <t>skn29a*0,2</t>
  </si>
  <si>
    <t>42,482*1,05 'Přepočtené koeficientem množství</t>
  </si>
  <si>
    <t>393</t>
  </si>
  <si>
    <t>631481130</t>
  </si>
  <si>
    <t>Tepelná izolace - izolační desky z minerální plsti tl. 120 mm (vhodná pro provádění tepelných a zvukových izolací) - viz technické podmínky TPSK_14</t>
  </si>
  <si>
    <t>-750418630</t>
  </si>
  <si>
    <t>skn34c+skn34d</t>
  </si>
  <si>
    <t>19,568*1,05 'Přepočtené koeficientem množství</t>
  </si>
  <si>
    <t>394</t>
  </si>
  <si>
    <t>631481140</t>
  </si>
  <si>
    <t>Tepelná izolace - izolační desky z minerální plsti tl. 140 mm (vhodná pro provádění tepelných a zvukových izolací) - viz technické podmínky TPSK_14</t>
  </si>
  <si>
    <t>1856826012</t>
  </si>
  <si>
    <t>395</t>
  </si>
  <si>
    <t>713131141</t>
  </si>
  <si>
    <t>Montáž izolace tepelné stěn a základů lepením celoplošně rohoží, pásů, dílců, desek</t>
  </si>
  <si>
    <t>2132847985</t>
  </si>
  <si>
    <t>Montáž tepelné izolace stěn rohožemi, pásy, deskami, dílci, bloky (izolační materiál ve specifikaci) lepením celoplošně</t>
  </si>
  <si>
    <t xml:space="preserve">Poznámka k souboru cen:_x000D_
1. Položky Montáž tepelných izolací stěn lze použít i pro ocenění montáže svislých tepelných izolací základových konstrukcí (základové pásy, desky apod.). 2. V cenách -1161 až -1167 nejsou započteny náklady na podkladní rošt a olištování zdí; tyto se oceňují pro kovový rošt cenami souboru 763 12-16 katalogu 763 - Konstrukce suché výstavby nebo pro dřevěný rošt cenami souboru 766 41-72 katalogu 766 – Konstrukce truhlářské. </t>
  </si>
  <si>
    <t>396</t>
  </si>
  <si>
    <t>1326132011</t>
  </si>
  <si>
    <t>113,5*1,05 'Přepočtené koeficientem množství</t>
  </si>
  <si>
    <t>397</t>
  </si>
  <si>
    <t>713140843</t>
  </si>
  <si>
    <t>Odstranění tepelné izolace střech nadstřešní připevněné z polystyrenu tl přes 100 mm</t>
  </si>
  <si>
    <t>-1547999155</t>
  </si>
  <si>
    <t>Odstranění tepelné izolace běžných stavebních konstrukcí z rohoží, pásů, dílců, desek, bloků střech plochých nadstřešních izolací připevněných přes 100 mm šrouby z polystyrenu, tloušťky izolace</t>
  </si>
  <si>
    <t>2*5,5*1/cos(41,5)+(111,2-11+PI*2,535*2,535)*1/cos(3)"SKB/48</t>
  </si>
  <si>
    <t>398</t>
  </si>
  <si>
    <t>713141131</t>
  </si>
  <si>
    <t>Montáž izolace tepelné střech plochých lepené za studena 1 vrstva rohoží, pásů, dílců, desek</t>
  </si>
  <si>
    <t>1817255734</t>
  </si>
  <si>
    <t>Montáž tepelné izolace střech plochých rohožemi, pásy, deskami, dílci, bloky (izolační materiál ve specifikaci) přilepenými za studena zplna, jednovrstvá</t>
  </si>
  <si>
    <t xml:space="preserve">Poznámka k souboru cen:_x000D_
1. Množství tepelné izolace střech plochých atikovými pásky k ceně -1211 se určuje v m projektované délky obložení (bez přesahů) na obvodu ploché střechy. 2. Množství jednotek tepelné izolace střech plochých spádovými klíny k cenám -1311 až -1335 se určuje v m2 půdorysné projektované vyspádované plochy střechy. </t>
  </si>
  <si>
    <t>skn60*3</t>
  </si>
  <si>
    <t>skn61*2</t>
  </si>
  <si>
    <t>399</t>
  </si>
  <si>
    <t>28375928R</t>
  </si>
  <si>
    <t xml:space="preserve">Tepelná izolace EPS200 - pěnový polystyren s uzavřenou povrchovou strukturou - kotveno mechanicky. Vrchní část tvořena ze spádových klínů – min. sklon 3° - viz technické podmínky TPSK_07 </t>
  </si>
  <si>
    <t>2125622259</t>
  </si>
  <si>
    <t>skn60*(0,26+0,27)/2</t>
  </si>
  <si>
    <t>skn61*(0,15+0,30)/2</t>
  </si>
  <si>
    <t>39,773*1,05 'Přepočtené koeficientem množství</t>
  </si>
  <si>
    <t>400</t>
  </si>
  <si>
    <t>713141181</t>
  </si>
  <si>
    <t>Montáž izolace tepelné střech plochých tl přes 170 mm šrouby vnitřní pole, budova v do 20 m</t>
  </si>
  <si>
    <t>1243264148</t>
  </si>
  <si>
    <t>Montáž tepelné izolace střech plochých rohožemi, pásy, deskami, dílci, bloky (izolační materiál ve specifikaci) přišroubovanými šrouby tl. izolace přes 170 mm budovy výšky do 20 m vnitřní pole</t>
  </si>
  <si>
    <t>skn61a+skn64+skn62*2+skn63*2+skn63a*2+skn63a*2+skn65</t>
  </si>
  <si>
    <t>401</t>
  </si>
  <si>
    <t>283759130</t>
  </si>
  <si>
    <t>Nová tepelná izolace - polystyren - POLYSTYREN EPS 150 (stabilizovaný polystyren) - kotven mechanicky 8 kotev/m2</t>
  </si>
  <si>
    <t>-783689547</t>
  </si>
  <si>
    <t>skn61a*0,13</t>
  </si>
  <si>
    <t>skn64*0,13</t>
  </si>
  <si>
    <t>skn62*0,26</t>
  </si>
  <si>
    <t>skn63*0,26</t>
  </si>
  <si>
    <t>skn63a*0,26</t>
  </si>
  <si>
    <t>skn63a*0,20</t>
  </si>
  <si>
    <t>skn65*0,20</t>
  </si>
  <si>
    <t>525,982*1,05 'Přepočtené koeficientem množství</t>
  </si>
  <si>
    <t>402</t>
  </si>
  <si>
    <t>998713103</t>
  </si>
  <si>
    <t>Přesun hmot tonážní pro izolace tepelné v objektech v do 24 m</t>
  </si>
  <si>
    <t>2006466754</t>
  </si>
  <si>
    <t>Přesun hmot pro izolace tepelné stanovený z hmotnosti přesunovaného materiálu vodorovná dopravní vzdálenost do 50 m v objektech výšky přes 12 m do 24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</si>
  <si>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</si>
  <si>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743</t>
  </si>
  <si>
    <t>Elektromontáže - hrubá montáž</t>
  </si>
  <si>
    <t>403</t>
  </si>
  <si>
    <t>OS11</t>
  </si>
  <si>
    <t>Nové osazení stávajících rozvodu – sousedící objekt ŠKODA INVEST a.s. 60 x 180 mm viz.výpis ostatních prvků odkaz OS11</t>
  </si>
  <si>
    <t>-1737313471</t>
  </si>
  <si>
    <t>751</t>
  </si>
  <si>
    <t>Vzduchotechnika</t>
  </si>
  <si>
    <t>404</t>
  </si>
  <si>
    <t>751398022</t>
  </si>
  <si>
    <t>Mtž větrací mřížky stěnové do 0,100 m2</t>
  </si>
  <si>
    <t>-1125698894</t>
  </si>
  <si>
    <t>Montáž ostatních zařízení větrací mřížky stěnové, průřezu přes 0,04 do 0,100 m2</t>
  </si>
  <si>
    <t>405</t>
  </si>
  <si>
    <t>Z44</t>
  </si>
  <si>
    <t>Nová větrací mřížka v osazená v rozích chemické laboratoře TS339, 150x600 mm podrobný popis viz odkaz Z44</t>
  </si>
  <si>
    <t>-273437479</t>
  </si>
  <si>
    <t>406</t>
  </si>
  <si>
    <t>751398033</t>
  </si>
  <si>
    <t>Mtž ventilační mřížky do dveří do 0,150 m2</t>
  </si>
  <si>
    <t>-1021984066</t>
  </si>
  <si>
    <t>Montáž ostatních zařízení ventilační mřížky do dveří nebo desek, průřezu přes 0,100 do 0,150 m2</t>
  </si>
  <si>
    <t>407</t>
  </si>
  <si>
    <t>Z47</t>
  </si>
  <si>
    <t>Nová, ventilační mřížka dveří, 400x300 mm podrobný popis viz odkaz Z47</t>
  </si>
  <si>
    <t>-182707332</t>
  </si>
  <si>
    <t>762</t>
  </si>
  <si>
    <t>Konstrukce tesařské</t>
  </si>
  <si>
    <t>408</t>
  </si>
  <si>
    <t>762341046</t>
  </si>
  <si>
    <t>Bednění střech rovných z desek OSB tl 22 mm na pero a drážku šroubovaných na rošt  - viz technické podmínky TPSK_08</t>
  </si>
  <si>
    <t>1422174901</t>
  </si>
  <si>
    <t>Bednění a laťování bednění střech rovných sklonu do 60 st. s vyřezáním otvorů z dřevoštěpkových desek šroubovaných na rošt 22 mm na pero a drážku, tloušťky desky</t>
  </si>
  <si>
    <t xml:space="preserve">Poznámka k souboru cen:_x000D_
1. V cenách -1011 až -1149 bednění střech z desek dřevoštěpkových a cementotřískových jsou započteny i náklady na dodávku spojovacích prostředků, na tyto položky se nevztahuje ocenění dodávky spojovacích prostředků položka 762 39-5000. </t>
  </si>
  <si>
    <t>Poznámka k položce:
OSB deska (P+D) - difuzně otevřená  - mechanicky kotvená k ocelovým úhelníkům (viz výpis HSV)  - viz technické podmínky TPSK_08</t>
  </si>
  <si>
    <t>skn60+skn60a</t>
  </si>
  <si>
    <t>11+11"SKN/65</t>
  </si>
  <si>
    <t>409</t>
  </si>
  <si>
    <t>762341270</t>
  </si>
  <si>
    <t>Montáž bednění střech rovných a šikmých sklonu do 60° z desek dřevotřískových na sraz</t>
  </si>
  <si>
    <t>-790441090</t>
  </si>
  <si>
    <t>Bednění a laťování montáž bednění střech rovných a šikmých sklonu do 60 st. s vyřezáním otvorů z desek dřevotřískových nebo dřevoštěpkových na sraz</t>
  </si>
  <si>
    <t>DP/07</t>
  </si>
  <si>
    <t>0,37*160</t>
  </si>
  <si>
    <t>DP/09</t>
  </si>
  <si>
    <t>0,55*195</t>
  </si>
  <si>
    <t>DP/10</t>
  </si>
  <si>
    <t>0,45*195</t>
  </si>
  <si>
    <t>DP/13</t>
  </si>
  <si>
    <t>0,4*220</t>
  </si>
  <si>
    <t>DP/14</t>
  </si>
  <si>
    <t>DP/22</t>
  </si>
  <si>
    <t>0,5*18</t>
  </si>
  <si>
    <t>DP/23</t>
  </si>
  <si>
    <t>DP/25</t>
  </si>
  <si>
    <t>0,5*1,0</t>
  </si>
  <si>
    <t>410</t>
  </si>
  <si>
    <t>762341280</t>
  </si>
  <si>
    <t>Montáž bednění střech rovných a šikmých sklonu do 60° z desek cementotřískových na sraz</t>
  </si>
  <si>
    <t>-2044013174</t>
  </si>
  <si>
    <t>Bednění a laťování montáž bednění střech rovných a šikmých sklonu do 60 st. s vyřezáním otvorů z desek cementotřískových nebo cementových na sraz</t>
  </si>
  <si>
    <t>DP/12</t>
  </si>
  <si>
    <t>0,7*195</t>
  </si>
  <si>
    <t>411</t>
  </si>
  <si>
    <t>762342214</t>
  </si>
  <si>
    <t>Montáž laťování na střechách jednoduchých sklonu do 60° osové vzdálenosti do 360 mm</t>
  </si>
  <si>
    <t>-415385043</t>
  </si>
  <si>
    <t>Bednění a laťování montáž laťování střech jednoduchých sklonu do 60 st. při osové vzdálenosti latí přes 150 do 360 mm</t>
  </si>
  <si>
    <t>412</t>
  </si>
  <si>
    <t>605141130</t>
  </si>
  <si>
    <t>řezivo jehličnaté,střešní latě impregnované dl 2 - 3,5 m</t>
  </si>
  <si>
    <t>-427970551</t>
  </si>
  <si>
    <t>skn65/0,5*0,04*0,06*1,1</t>
  </si>
  <si>
    <t>413</t>
  </si>
  <si>
    <t>762420017</t>
  </si>
  <si>
    <t>Obložení stropu z desek cementotřískových tl 24 mm na sraz šroubovaných</t>
  </si>
  <si>
    <t>-1625998751</t>
  </si>
  <si>
    <t>Obložení stropů nebo střešních podhledů z cementotřískových desek šroubovaných na sraz, tloušťky desky 24 mm</t>
  </si>
  <si>
    <t xml:space="preserve">Poznámka k souboru cen:_x000D_
1. V cenách -0011 až -1037 obložení stropů a střešních podhledů z desek dřevoštěpkových a cementotřískových jsou započteny i náklady na dodávku spojovacích prostředků, na tyto položky se nevztahuje ocenění dodávky spojovacích prostředků položka 762 49-5000. 2. V cenách není započtena montáž podkladového roštu; tato montáž se oceňuje cenami části A 01 katalogu 800-767 Konstrukce zámečnické v případě kovové konstrukce, nebo cenou -9001 v případě dřevěné konstrukce. 3. V ceně -9001 není započtena montáž a dodávka nosných prvků (např. konzol, trnů) pro zavěšený rošt; tato montáž a dodávka se oceňují individuálně. 4. V cenách nejsou započteny náklady na olištování; toto olištování se oceňuje cenou 762 41-1.01 Olištování spár stropů. 5. Tento soubor cen neobsahuje položky pro ocenění typových sádrokartonových, sádrovláknitých a cementovláknitých konstrukcí; tyto konstrukce se oceňují cenami části A 01 katalogu 800-763 Konstrukce suché výstavby. </t>
  </si>
  <si>
    <t>414</t>
  </si>
  <si>
    <t>762421818</t>
  </si>
  <si>
    <t>Demontáž obložení stropů z desek dřevoštěpkových tl přes 15 mm na sraz šroubovaných</t>
  </si>
  <si>
    <t>-1463042317</t>
  </si>
  <si>
    <t>Demontáž obložení stropů nebo střešních podhledů z dřevoštěpkových desek šroubovaných na sraz, tloušťka desky přes 15 mm</t>
  </si>
  <si>
    <t xml:space="preserve">Poznámka k souboru cen:_x000D_
1. V cenách nejsou započteny náklady na odstranění tepelné izolace ze stropů; tyto se oceňují cenami části B01 katalogu 800–713 Izolace tepelné. </t>
  </si>
  <si>
    <t>skb11*2</t>
  </si>
  <si>
    <t>415</t>
  </si>
  <si>
    <t>7625122R</t>
  </si>
  <si>
    <t xml:space="preserve">Montáž podlahové kce podkladové z desek </t>
  </si>
  <si>
    <t>1928889738</t>
  </si>
  <si>
    <t>Podlahové konstrukce podkladové montáž z desek</t>
  </si>
  <si>
    <t>skn10+skn13+skn59+skn55+skn53+skn52a+skn52+skn45+skn44+skn43a+skn43+skn38c+skn38b+skn38a+skn38+skn37c+skn37b+skn37a+skn37+skn35+skn34f+skn34e+skn34d</t>
  </si>
  <si>
    <t>skn34c+skn34b+skn34a+skn34+skn31b+skn31a+skn29c+skn29b+skn29a+skn29+skn26+skn23a+skn23+skn22</t>
  </si>
  <si>
    <t>416</t>
  </si>
  <si>
    <t>607215R</t>
  </si>
  <si>
    <t>Systémové MDF desky - dvě desky lepené přes sebe viz. technické podmínky TPSK_54</t>
  </si>
  <si>
    <t>340468024</t>
  </si>
  <si>
    <t>Systémové MDF desky - dvě desky lepené přes sebe:
1. vrstva - mdf 3mm - rozměr 1200/600mm
2. vrstva - mdf 4mm - rozměr 1200/600mm
Tloušťka slepené desky 7mm + PE fólie 2mm = 9mm
Skladba je provedena jako systémové řešení výrobce podlahové krytiny. 
viz technické podmínky TPSK_54</t>
  </si>
  <si>
    <t>5389,435*1,05 'Přepočtené koeficientem množství</t>
  </si>
  <si>
    <t>417</t>
  </si>
  <si>
    <t>762713120</t>
  </si>
  <si>
    <t>Montáž prostorové vázané kce z hraněného řeziva průřezové plochy do 224 cm2</t>
  </si>
  <si>
    <t>-927435037</t>
  </si>
  <si>
    <t>Montáž prostorových vázaných konstrukcí z řeziva hraněného nebo polohraněného průřezové plochy přes 120 do 224 cm2</t>
  </si>
  <si>
    <t>DP/03</t>
  </si>
  <si>
    <t>0,35*4</t>
  </si>
  <si>
    <t>DP/04</t>
  </si>
  <si>
    <t>0,85*4</t>
  </si>
  <si>
    <t>418</t>
  </si>
  <si>
    <t>DP/01</t>
  </si>
  <si>
    <t>Montáž prvku DP/01</t>
  </si>
  <si>
    <t>-1788697791</t>
  </si>
  <si>
    <t>419</t>
  </si>
  <si>
    <t>DP/02</t>
  </si>
  <si>
    <t>Montáž prvku DP/02</t>
  </si>
  <si>
    <t>2022422155</t>
  </si>
  <si>
    <t>1,1*12,5*2"DP/02</t>
  </si>
  <si>
    <t>420</t>
  </si>
  <si>
    <t>DP/05</t>
  </si>
  <si>
    <t>Montáž prvku DP/05</t>
  </si>
  <si>
    <t>-286386019</t>
  </si>
  <si>
    <t>2"DP/05</t>
  </si>
  <si>
    <t>421</t>
  </si>
  <si>
    <t>DP/06</t>
  </si>
  <si>
    <t>Montáž prvku DP/06</t>
  </si>
  <si>
    <t>-838601267</t>
  </si>
  <si>
    <t>8"DP/06</t>
  </si>
  <si>
    <t>422</t>
  </si>
  <si>
    <t>DP/08</t>
  </si>
  <si>
    <t>Montáž prvku DP/08</t>
  </si>
  <si>
    <t>2098424450</t>
  </si>
  <si>
    <t>320"DP/08</t>
  </si>
  <si>
    <t>423</t>
  </si>
  <si>
    <t>DP/11</t>
  </si>
  <si>
    <t>Montáž prvku DP/11</t>
  </si>
  <si>
    <t>-1812941126</t>
  </si>
  <si>
    <t>340"DP/11</t>
  </si>
  <si>
    <t>424</t>
  </si>
  <si>
    <t>DP/15</t>
  </si>
  <si>
    <t>Montáž prvku DP/15</t>
  </si>
  <si>
    <t>-1177896458</t>
  </si>
  <si>
    <t>440"DP/15</t>
  </si>
  <si>
    <t>425</t>
  </si>
  <si>
    <t>DP/20</t>
  </si>
  <si>
    <t>Montáž prvku DP/20</t>
  </si>
  <si>
    <t>1298446137</t>
  </si>
  <si>
    <t>260"DP/20</t>
  </si>
  <si>
    <t>426</t>
  </si>
  <si>
    <t>DP/24</t>
  </si>
  <si>
    <t>Montáž prvku DP/24</t>
  </si>
  <si>
    <t>2029604476</t>
  </si>
  <si>
    <t>36"DP/24</t>
  </si>
  <si>
    <t>427</t>
  </si>
  <si>
    <t>DP/26</t>
  </si>
  <si>
    <t>Montáž prvku DP/26</t>
  </si>
  <si>
    <t>-2086844636</t>
  </si>
  <si>
    <t>2"DP/26</t>
  </si>
  <si>
    <t>DP/21</t>
  </si>
  <si>
    <t>Montáž prvku DP/21</t>
  </si>
  <si>
    <t>-1263520831</t>
  </si>
  <si>
    <t>0,5"DP/21</t>
  </si>
  <si>
    <t>429</t>
  </si>
  <si>
    <t>VAZNÍKOVÁ SOUSTAVA STŘECHY RIZALITU KOTVENÁ POMOCÍ OP/81 K OCELOVÉ KONSTRUKCI_viz. odkaz DP21</t>
  </si>
  <si>
    <t>1346189293</t>
  </si>
  <si>
    <t>0,5*1,15 'Přepočtené koeficientem množství</t>
  </si>
  <si>
    <t>430</t>
  </si>
  <si>
    <t>607262500</t>
  </si>
  <si>
    <t>deska dřevoštěpková OSB 3 SE 2500x1250x25 mm</t>
  </si>
  <si>
    <t>167366383</t>
  </si>
  <si>
    <t>deska dřevoštěpková OSB ostrá hrana nebroušená 2500x1250x25 mm</t>
  </si>
  <si>
    <t>1,1*12,5*2</t>
  </si>
  <si>
    <t>212,25*1,15 'Přepočtené koeficientem množství</t>
  </si>
  <si>
    <t>431</t>
  </si>
  <si>
    <t>607262480</t>
  </si>
  <si>
    <t>deska dřevoštěpková OSB 3 SE 2500x1250x22 mm</t>
  </si>
  <si>
    <t>518169392</t>
  </si>
  <si>
    <t>deska dřevoštěpková OSB ostrá hrana nebroušená 2500x1250x22 mm</t>
  </si>
  <si>
    <t>0,85*0,85*2"DP/05</t>
  </si>
  <si>
    <t>0,3*0,85*8"DP/06</t>
  </si>
  <si>
    <t>0,37*160"DP/07</t>
  </si>
  <si>
    <t>0,55*195"DP/09</t>
  </si>
  <si>
    <t>0,5*18"DP/22</t>
  </si>
  <si>
    <t>0,5*1,0"DP/25</t>
  </si>
  <si>
    <t>179,435*1,15 'Přepočtené koeficientem množství</t>
  </si>
  <si>
    <t>432</t>
  </si>
  <si>
    <t>607262420</t>
  </si>
  <si>
    <t>deska dřevoštěpková OSB 3 SE 2500x1250x15 mm</t>
  </si>
  <si>
    <t>-1785746623</t>
  </si>
  <si>
    <t>deska dřevoštěpková OSB ostrá hrana nebroušená 2500x1250x15 mm</t>
  </si>
  <si>
    <t>88*1,15 'Přepočtené koeficientem množství</t>
  </si>
  <si>
    <t>433</t>
  </si>
  <si>
    <t>595907420</t>
  </si>
  <si>
    <t>deska cementotřísková CETRIS BASIC 125x335 cm tl.2,2 cm</t>
  </si>
  <si>
    <t>-303706364</t>
  </si>
  <si>
    <t>deska cementotřísková 125x335 cm tl.2,2 cm - bez povrchové úpravy</t>
  </si>
  <si>
    <t>136,5*1,15 'Přepočtené koeficientem množství</t>
  </si>
  <si>
    <t>434</t>
  </si>
  <si>
    <t>605121250</t>
  </si>
  <si>
    <t>řezivo stavební hranolek průřezu do 100 x 100 mm délka do 5,00 m</t>
  </si>
  <si>
    <t>-2040259669</t>
  </si>
  <si>
    <t>0,04704</t>
  </si>
  <si>
    <t>0,047*1,15 'Přepočtené koeficientem množství</t>
  </si>
  <si>
    <t>435</t>
  </si>
  <si>
    <t>605121300</t>
  </si>
  <si>
    <t>řezivo stavební hranol průřezu 100 x 100 - 140 x 140 mm délka do 5,00 m</t>
  </si>
  <si>
    <t>-1094235647</t>
  </si>
  <si>
    <t>0,0196</t>
  </si>
  <si>
    <t>0,0476</t>
  </si>
  <si>
    <t>0,5376</t>
  </si>
  <si>
    <t>0,5712</t>
  </si>
  <si>
    <t>0,624</t>
  </si>
  <si>
    <t>0,00336</t>
  </si>
  <si>
    <t>1,804*1,15 'Přepočtené koeficientem množství</t>
  </si>
  <si>
    <t>436</t>
  </si>
  <si>
    <t>605121400</t>
  </si>
  <si>
    <t>řezivo stavební hranolek průřezu přes 200 x 200 mm délka do 5,00 m</t>
  </si>
  <si>
    <t>293045856</t>
  </si>
  <si>
    <t>4,4"DP/15</t>
  </si>
  <si>
    <t>0,08064"DP/24</t>
  </si>
  <si>
    <t>4,481*1,15 'Přepočtené koeficientem množství</t>
  </si>
  <si>
    <t>437</t>
  </si>
  <si>
    <t>998762103</t>
  </si>
  <si>
    <t>Přesun hmot tonážní pro kce tesařské v objektech v do 24 m</t>
  </si>
  <si>
    <t>-873768733</t>
  </si>
  <si>
    <t>Přesun hmot pro konstrukce tesařské stanovený z hmotnosti přesunovaného materiálu vodorovná dopravní vzdálenost do 50 m v objektech výšky přes 12 do 24 m</t>
  </si>
  <si>
    <t>763</t>
  </si>
  <si>
    <t>Konstrukce suché výstavby</t>
  </si>
  <si>
    <t>438</t>
  </si>
  <si>
    <t>763131411</t>
  </si>
  <si>
    <t>SDK podhled desky 1xA 12,5 bez TI dvouvrstvá spodní kce profil CD+UD</t>
  </si>
  <si>
    <t>-425498752</t>
  </si>
  <si>
    <t>Podhled ze sádrokartonových desek dvouvrstvá zavěšená spodní konstrukce z ocelových profilů CD, UD jednoduše opláštěná deskou standardní A, tl. 12,5 mm, bez TI</t>
  </si>
  <si>
    <t xml:space="preserve">Poznámka k souboru cen:_x000D_
1. V cenách jsou započteny i náklady na tmelení a výztužnou pásku. 2. V cenách nejsou započteny náklady na základní penetrační nátěr; tyto se oceňují cenou -1714. 3. Ceny 763 13-13 lze použít i pro dvouvrstvou dřevěnou spodní konstrukci s nosnými latěmi 60 x 40 mm a montážnímu latěmi 48 x 24 mm. 4. Ceny -1611 až -1613 Montáž nosné konstrukce je stanoveny pro m2 plochy podhledu. 5. V ceně -1611 nejsou započteny náklady na dřevo a v cenách -2612 a -2613 náklady na profily; tyto se oceňují ve specifikaci. Doporučené množství na 1 m2 příčky je 3,0 m profilu CD a 0,9 m profilu UD. 6. V cenách -1621 až -1624 Montáž desek nejsou započteny náklady na desky; tato dodávka se oceňuje ve specifikaci. 7. V ceně -1763 Příplatek za průhyb nosného stropu přes 20 mm je započtena pouze montáž, atypický profil se oceňuje individuálně ve specifikaci. </t>
  </si>
  <si>
    <t>73,70</t>
  </si>
  <si>
    <t>83,48</t>
  </si>
  <si>
    <t>83,23</t>
  </si>
  <si>
    <t>82,3</t>
  </si>
  <si>
    <t>439</t>
  </si>
  <si>
    <t>76313142R1</t>
  </si>
  <si>
    <t>SDK podhled desky 2xA 12,5 bez TI dvouvrstvá spodní kce profil CD+UD, včetně obložení viditelných průvlaků</t>
  </si>
  <si>
    <t>-618248708</t>
  </si>
  <si>
    <t>TS027 včetně obložení průvlaků</t>
  </si>
  <si>
    <t>203,797*1,5</t>
  </si>
  <si>
    <t>TS105 včetně obložení průvlaků</t>
  </si>
  <si>
    <t>38,83*1,5</t>
  </si>
  <si>
    <t>TS106 včetně obložení průvlaků</t>
  </si>
  <si>
    <t>80,4*1,5</t>
  </si>
  <si>
    <t>TS120 včetně obložení průvlaků</t>
  </si>
  <si>
    <t>58,57*1,5</t>
  </si>
  <si>
    <t>TS205 včetně obložení průvlaků</t>
  </si>
  <si>
    <t>113,65*1,5</t>
  </si>
  <si>
    <t>TS207 včetně obložení průvlaků</t>
  </si>
  <si>
    <t>119,06*1,5</t>
  </si>
  <si>
    <t>TS208 včetně obložení průvlaků</t>
  </si>
  <si>
    <t>87,60*1,5</t>
  </si>
  <si>
    <t>TS212 včetně obložení průvlaků</t>
  </si>
  <si>
    <t>64,14*1,5</t>
  </si>
  <si>
    <t>TS214 včetně obložení průvlaků</t>
  </si>
  <si>
    <t>179,02*1,5</t>
  </si>
  <si>
    <t>TS215 včetně obložení průvlaků</t>
  </si>
  <si>
    <t>42,71*1,5</t>
  </si>
  <si>
    <t>TS216 včetně obložení průvlaků</t>
  </si>
  <si>
    <t>86,75*1,5</t>
  </si>
  <si>
    <t>TS221 včetně obložení průvlaků</t>
  </si>
  <si>
    <t>110,6*1,5</t>
  </si>
  <si>
    <t>TS222 včetně obložení průvlaků</t>
  </si>
  <si>
    <t>67,14*1,5</t>
  </si>
  <si>
    <t>TS223 včetně obložení průvlaků</t>
  </si>
  <si>
    <t>67,15*1,5</t>
  </si>
  <si>
    <t>TS228 včetně obložení průvlaků</t>
  </si>
  <si>
    <t>43,63*1,5</t>
  </si>
  <si>
    <t>TS230 včetně obložení průvlaků</t>
  </si>
  <si>
    <t>128,5*1,5</t>
  </si>
  <si>
    <t>TS316 včetně obložení průvlaků</t>
  </si>
  <si>
    <t>66,44*1,5</t>
  </si>
  <si>
    <t>TS328 včetně obložení průvlaků</t>
  </si>
  <si>
    <t>66,21*1,5</t>
  </si>
  <si>
    <t>TS329 včetně obložení průvlaků</t>
  </si>
  <si>
    <t>89,01*1,5</t>
  </si>
  <si>
    <t>TS335 včetně obložení průvlaků</t>
  </si>
  <si>
    <t>65,28*1,5</t>
  </si>
  <si>
    <t>TS336 včetně obložení průvlaků</t>
  </si>
  <si>
    <t>66,10*1,5</t>
  </si>
  <si>
    <t>TS338 včetně obložení průvlaků</t>
  </si>
  <si>
    <t>66,65*1,5</t>
  </si>
  <si>
    <t>TS339 včetně obložení průvlaků</t>
  </si>
  <si>
    <t>64,68*1,5</t>
  </si>
  <si>
    <t>TS344 včetně obložení průvlaků</t>
  </si>
  <si>
    <t>64,85*1,5</t>
  </si>
  <si>
    <t>TS345 včetně obložení průvlaků</t>
  </si>
  <si>
    <t>67,05*1,5</t>
  </si>
  <si>
    <t>TS346 včetně obložení průvlaků</t>
  </si>
  <si>
    <t>67,04*1,5</t>
  </si>
  <si>
    <t>TS312 včetně obložení průvlaků</t>
  </si>
  <si>
    <t>26,8*1,5</t>
  </si>
  <si>
    <t>TS406 včetně obložení průvlaků</t>
  </si>
  <si>
    <t>59,62*1,5</t>
  </si>
  <si>
    <t>TS407 včetně obložení průvlaků</t>
  </si>
  <si>
    <t>92,84*1,5</t>
  </si>
  <si>
    <t>TS408 včetně obložení průvlaků</t>
  </si>
  <si>
    <t>58,88*1,5</t>
  </si>
  <si>
    <t>TS409 včetně obložení průvlaků</t>
  </si>
  <si>
    <t>58,06*1,5</t>
  </si>
  <si>
    <t>TS421 včetně obložení průvlaků</t>
  </si>
  <si>
    <t>59,76*1,5</t>
  </si>
  <si>
    <t>TS422 včetně obložení průvlaků</t>
  </si>
  <si>
    <t>77,26*1,5</t>
  </si>
  <si>
    <t>TS427 včetně obložení průvlaků</t>
  </si>
  <si>
    <t>38,61*1,5</t>
  </si>
  <si>
    <t>TS428 včetně obložení průvlaků</t>
  </si>
  <si>
    <t>57*1,5</t>
  </si>
  <si>
    <t>TS429 včetně obložení průvlaků</t>
  </si>
  <si>
    <t>56,25*1,5</t>
  </si>
  <si>
    <t>TS430 včetně obložení průvlaků</t>
  </si>
  <si>
    <t>58,22*1,5</t>
  </si>
  <si>
    <t>TS435 včetně obložení průvlaků</t>
  </si>
  <si>
    <t>54,43*1,5</t>
  </si>
  <si>
    <t>TS437 včetně obložení průvlaků</t>
  </si>
  <si>
    <t>58,72*1,5</t>
  </si>
  <si>
    <t>440</t>
  </si>
  <si>
    <t>763131451</t>
  </si>
  <si>
    <t>SDK podhled deska 1xH2 12,5 bez TI dvouvrstvá spodní kce profil CD+UD</t>
  </si>
  <si>
    <t>1768250808</t>
  </si>
  <si>
    <t>Podhled ze sádrokartonových desek dvouvrstvá zavěšená spodní konstrukce z ocelových profilů CD, UD jednoduše opláštěná deskou impregnovanou H2, tl. 12,5 mm, bez TI</t>
  </si>
  <si>
    <t>92,36</t>
  </si>
  <si>
    <t>94,46</t>
  </si>
  <si>
    <t>111,09</t>
  </si>
  <si>
    <t>114,88</t>
  </si>
  <si>
    <t>102,48</t>
  </si>
  <si>
    <t>441</t>
  </si>
  <si>
    <t>763131752</t>
  </si>
  <si>
    <t>Montáž jedné vrstvy tepelné izolace do SDK podhledu</t>
  </si>
  <si>
    <t>-1583622633</t>
  </si>
  <si>
    <t>Podhled ze sádrokartonových desek ostatní práce a konstrukce na podhledech ze sádrokartonových desek montáž jedné vrstvy tepelné izolace</t>
  </si>
  <si>
    <t>4396,961"úprava stropů KROČEJOVÝ ÚTLUM</t>
  </si>
  <si>
    <t>442</t>
  </si>
  <si>
    <t>631481120</t>
  </si>
  <si>
    <t xml:space="preserve">minerální vata (objemová hmotnost 40-60 kg/m3) tl. 100 mm </t>
  </si>
  <si>
    <t>-1171961167</t>
  </si>
  <si>
    <t>4396,961*1,02 'Přepočtené koeficientem množství</t>
  </si>
  <si>
    <t>443</t>
  </si>
  <si>
    <t>763171112</t>
  </si>
  <si>
    <t>Montáž revizních klapek SDK kcí vel. do 0,25 m2 pro příčky a předsazené stěny</t>
  </si>
  <si>
    <t>813613676</t>
  </si>
  <si>
    <t>Instalační technika pro konstrukce ze sádrokartonových desek montáž revizních klapek pro příčky nebo předsazené stěny, velikost přes 0,10 do 0,25 m2</t>
  </si>
  <si>
    <t xml:space="preserve">Poznámka k souboru cen:_x000D_
1. V cenách montáže revizních klapek 763 17-1 a revizních dvířek 763 17-2 nejsou započteny náklady na jejich dodávku a dodávku pomocné konstrukce z profilů a spojek; tato dodávka se oceňuje ve specifikaci. 2. V cenách montáže nosičů zařizovacích předmětů 763 17-3 nejsou započteny náklady na jejich dodávku a dodávku spojovacího materiálu uchycení zařizovacích předmětů; tato dodávka se oceňuje ve specifikaci. </t>
  </si>
  <si>
    <t>444</t>
  </si>
  <si>
    <t>Z56</t>
  </si>
  <si>
    <t>Nová zapuštěná revizní protipožární dvířka do SDK příček, 400x400 mm podrobný popis viz odkaz Z56</t>
  </si>
  <si>
    <t>118713855</t>
  </si>
  <si>
    <t>445</t>
  </si>
  <si>
    <t>763171212</t>
  </si>
  <si>
    <t>Montáž revizních klapek SDK kcí vel. do 0,25 m2 pro podhledy</t>
  </si>
  <si>
    <t>-1730938414</t>
  </si>
  <si>
    <t>Instalační technika pro konstrukce ze sádrokartonových desek montáž revizních klapek pro podhledy, velikost přes 0,10 do 0,25 m2</t>
  </si>
  <si>
    <t>446</t>
  </si>
  <si>
    <t>Z49</t>
  </si>
  <si>
    <t>Nová zapuštěná revizní dvířka do SDK podhledu, 400x400 mm podrobný popis viz odkaz Z49</t>
  </si>
  <si>
    <t>-1055394404</t>
  </si>
  <si>
    <t>447</t>
  </si>
  <si>
    <t>763171213</t>
  </si>
  <si>
    <t>Montáž revizních klapek SDK kcí vel. do 0,5 m2 pro podhledy</t>
  </si>
  <si>
    <t>-301504557</t>
  </si>
  <si>
    <t>Instalační technika pro konstrukce ze sádrokartonových desek montáž revizních klapek pro podhledy, velikost přes 0,25 do 0,50 m2</t>
  </si>
  <si>
    <t>38+16+160</t>
  </si>
  <si>
    <t>448</t>
  </si>
  <si>
    <t>Z48</t>
  </si>
  <si>
    <t>Nová zapuštěná revizní dvířka do SDK podhledu, 600x600 mm podrobný popis viz odkaz Z48</t>
  </si>
  <si>
    <t>1275707494</t>
  </si>
  <si>
    <t>449</t>
  </si>
  <si>
    <t>Z50</t>
  </si>
  <si>
    <t>Nová zapuštěná revizní protipožární dvířka do SDK podhledu, 600x600 mm podrobný popis viz odkaz Z50</t>
  </si>
  <si>
    <t>203114627</t>
  </si>
  <si>
    <t>450</t>
  </si>
  <si>
    <t>Z55</t>
  </si>
  <si>
    <t>Nová zapuštěná revizní protipožární dvířka do SDK podhledu, 600x600 mm podrobný popis viz odkaz Z55</t>
  </si>
  <si>
    <t>-1289734860</t>
  </si>
  <si>
    <t>451</t>
  </si>
  <si>
    <t>A01</t>
  </si>
  <si>
    <t>AKUSTICKÝ STROPNÍ PODHLED_viz. odkaz A01</t>
  </si>
  <si>
    <t>841954291</t>
  </si>
  <si>
    <t>AKUSTICKÝ STROPNÍ PODHLED - TPP_01, tl. 15mm - zavěšený pomocí stavitelného závěsu a závěsu klipu αw=1,0, αp 125Hz =0,40 rozměr 1200/600/15 mm</t>
  </si>
  <si>
    <t>180,16</t>
  </si>
  <si>
    <t>251,21</t>
  </si>
  <si>
    <t>379,94</t>
  </si>
  <si>
    <t>272,32</t>
  </si>
  <si>
    <t>323,31</t>
  </si>
  <si>
    <t>452</t>
  </si>
  <si>
    <t>A02</t>
  </si>
  <si>
    <t>AKUSTICKÝ STROPNÍ PODHLED_viz. odkaz A02</t>
  </si>
  <si>
    <t>1847858645</t>
  </si>
  <si>
    <t>AKUSTICKÝ STROPNÍ PODHLED - TPP_01, tl. 15mm - zavěšený pomocí stavitelného závěsu a závěsu klipu αw=1,0, αp 125Hz =0,40 rozměr 600/600/15 mm</t>
  </si>
  <si>
    <t>275,11</t>
  </si>
  <si>
    <t>243,34</t>
  </si>
  <si>
    <t>244,75</t>
  </si>
  <si>
    <t>140,02</t>
  </si>
  <si>
    <t>300,63</t>
  </si>
  <si>
    <t>453</t>
  </si>
  <si>
    <t>A03</t>
  </si>
  <si>
    <t>AKUSTICKÝ STROPNÍ PODHLED_viz. odkaz A03</t>
  </si>
  <si>
    <t>1788312127</t>
  </si>
  <si>
    <t xml:space="preserve">AKUSTICKÝ STROPNÍ PODHLED - TPP_02 - skládající se z širokopásmové pohltivé kazety A - 25% plochy + distribuční kazety G - 75% plochy. Desky tl. 15mm - zavěšený pomocí stavitelného závěsu a závěsu klipu. Rozmístění v pravidelných pásech. αw=1,0, αp 125Hz =0,40 αw=0,3, αp 125Hz =0,45 rozměr 600/600/15 mm </t>
  </si>
  <si>
    <t>138,97</t>
  </si>
  <si>
    <t>802,43</t>
  </si>
  <si>
    <t>420,81</t>
  </si>
  <si>
    <t>729,65</t>
  </si>
  <si>
    <t>454</t>
  </si>
  <si>
    <t>A04</t>
  </si>
  <si>
    <t>AKUSTICKÝ STROPNÍ PODHLED_viz. odkaz A04</t>
  </si>
  <si>
    <t>-1965255045</t>
  </si>
  <si>
    <t>AKUSTICKÝ STROPNÍ PODHLED - TPP_02b - distribuční kazety tl. 15mm - zavěšený pomocí stavitelného závěsu a závěsu klipu. Rozmístění v pravidelných pásech αw=0,3, αp 125Hz =0,45 rozměr 600/600/15 mm</t>
  </si>
  <si>
    <t>179,02</t>
  </si>
  <si>
    <t>455</t>
  </si>
  <si>
    <t>aku absorbér</t>
  </si>
  <si>
    <t>AKUSTICKÝ ABSORBÉR - TPP_010 místěným v ochranné fólii tl. 50mm rozměru 1200x600mm</t>
  </si>
  <si>
    <t>2060377661</t>
  </si>
  <si>
    <t>177,80</t>
  </si>
  <si>
    <t>1109,95</t>
  </si>
  <si>
    <t>683,31</t>
  </si>
  <si>
    <t>456</t>
  </si>
  <si>
    <t>v.přechod</t>
  </si>
  <si>
    <t>VYTVOŘENÍ VÝŠKOVÉHO PŘECHODU - TPP_04</t>
  </si>
  <si>
    <t>-62317964</t>
  </si>
  <si>
    <t>(3,27-2,89)*(122,790*2-5,1-5,1)</t>
  </si>
  <si>
    <t>(3,30-3,0)*(122,790*2-5,1-5,1)</t>
  </si>
  <si>
    <t>457</t>
  </si>
  <si>
    <t>B01</t>
  </si>
  <si>
    <t>AKUSTICKÝ STROPNÍ PODHLED_viz. odkaz B01</t>
  </si>
  <si>
    <t>1222594214</t>
  </si>
  <si>
    <t xml:space="preserve">AKUSTICKÝ STROPNÍ PODHLED - TPP_03 + AKUSTICKÝ STROPNÍ SYSTÉM PRO VYTVOŘENÍ VÝŠKOV. PŘECHODU - TPP_04 , tl. 20mm - zavěšený pomocí stavitelného závěsu a závěsu klipu. V místě stropu provedeny mezi žebry AKUSTICKÝ STROPNÍ PODHLED - TPP_05, TPP_06 tl. 50mm - zavěšený pomocí stavitelného závěsu a závěsu klipu TPP_03: αw=0,90, αp 125Hz =0,50 TPP_04: αw=0,90, αp 125Hz =0,45 TPP_05, TPP_06: αw=1,00, αp 125Hz =0,45 rozměry TPP_03: 1200/1200/ 20 TPP_04: 1200/600/20 TPP_05, TPP_06: 600/600 mm </t>
  </si>
  <si>
    <t>397,37</t>
  </si>
  <si>
    <t>458</t>
  </si>
  <si>
    <t>B02</t>
  </si>
  <si>
    <t>AKUSTICKÝ STROPNÍ PODHLED_viz. odkaz B02</t>
  </si>
  <si>
    <t>-1163416378</t>
  </si>
  <si>
    <t xml:space="preserve">AKUSTICKÝ STROPNÍ PODHLED - TPP_03 + AKUSTICKÝ STROPNÍ SYSTÉM PRO VYTVOŘENÍ VÝŠKOV. PŘECHODU - TPP_04 , tl. 20mm - zavěšený pomocí stavitelného závěsu a závěsu klip TPP_03: αw=0,90, αp 125Hz =0,50 TPP_04: αw=0,90, αp 125Hz =0,45 rozměr 600/600/20 mm </t>
  </si>
  <si>
    <t>14,54</t>
  </si>
  <si>
    <t>131,97</t>
  </si>
  <si>
    <t>459</t>
  </si>
  <si>
    <t>C01</t>
  </si>
  <si>
    <t>HYGIENICKÝ AKUSTICKÝ STROPNÍ PODHLED_viz. odkaz C01</t>
  </si>
  <si>
    <t>1619077007</t>
  </si>
  <si>
    <t>HYGIENICKÝ AKUSTICKÝ STROPNÍ PODHLED - TPP_07 tl. 15mm - polozapuštěný - zavěšený pomocí stavitelného závěsu a závěsu klipu. αw=1,0, αp 125Hz =0,40. rozměr 600/600/15 mm</t>
  </si>
  <si>
    <t>48,81</t>
  </si>
  <si>
    <t>460</t>
  </si>
  <si>
    <t>C02</t>
  </si>
  <si>
    <t>HYGIENICKÝ AKUSTICKÝ STROPNÍ PODHLED_viz. odkaz C02</t>
  </si>
  <si>
    <t>-283029213</t>
  </si>
  <si>
    <t>HYGIENICKÝ AKUSTICKÝ STROPNÍ PODHLED - TPP_08 tl. 15mm - polozapuštěný - zavěšený pomocí stavitelného závěsu a závěsu klipu. αw=0,95, αp 125Hz =0,45 rozměr 600/600/15 mm</t>
  </si>
  <si>
    <t>123,95</t>
  </si>
  <si>
    <t>38,83</t>
  </si>
  <si>
    <t>222,78</t>
  </si>
  <si>
    <t>461</t>
  </si>
  <si>
    <t>C03</t>
  </si>
  <si>
    <t>HYGIENICKÝ AKUSTICKÝ STROPNÍ PODHLED + AKUSTICKÝ STROPNÍ PODHLED_viz. odkaz C03</t>
  </si>
  <si>
    <t>-197919223</t>
  </si>
  <si>
    <t>HYGIENICKÝ AKUSTICKÝ STROPNÍ PODHLED - TPP_09 tl. 15mm - polozapuštěný - zavěšený pomocí stavitelného závěsu a závěsu klipu. V místě prostupů ve stropu provedeny mezi žebry AKUSTICKÝ STROPNÍ PODHLED - TPP_06, tl. 50mm - zavěšený pomocí stavitelného závěsu a závěsu klipu αw=0,1, αp 125Hz =0,40 αw=1,0, αp 125Hz =0,45 rozměry 600/600/15 mm a 600/600/50 mm</t>
  </si>
  <si>
    <t>462</t>
  </si>
  <si>
    <t>D01</t>
  </si>
  <si>
    <t>AKUSTICKÝ STROPNÍ PODHLED_viz. odkaz D01</t>
  </si>
  <si>
    <t>-800000043</t>
  </si>
  <si>
    <t>AKUSTICKÝ STROPNÍ PODHLED - TPP_05, TPP_06, tl. 50mm - zavěšený pomocí stavitelného závěsu a závěsných klipu αw=1,0, αp 125 Hz =0,45 rozměr 600/600/50 mm</t>
  </si>
  <si>
    <t>155,58</t>
  </si>
  <si>
    <t>463</t>
  </si>
  <si>
    <t>D02</t>
  </si>
  <si>
    <t>AKUSTICKÝ STROPNÍ PODHLED_viz. odkaz D02</t>
  </si>
  <si>
    <t>716203344</t>
  </si>
  <si>
    <t xml:space="preserve">AKUSTICKÝ STROPNÍ PODHLED - TPP_05, tl. 50mm - zavěšený pomocí stavitelného závěsu a závěsu klipu αw=1,0, αp 125Hz =0,45 rozměr 1200/1200/50 mm </t>
  </si>
  <si>
    <t>203,8</t>
  </si>
  <si>
    <t>464</t>
  </si>
  <si>
    <t>998763303</t>
  </si>
  <si>
    <t>Přesun hmot tonážní pro sádrokartonové konstrukce v objektech v do 24 m</t>
  </si>
  <si>
    <t>-555026244</t>
  </si>
  <si>
    <t>Přesun hmot pro konstrukce montované z desek sádrokartonových, sádrovláknitých, cementovláknitých nebo cementových stanovený z hmotnosti přesunovaného materiálu vodorovná dopravní vzdálenost do 50 m v objektech výšky přes 12 do 24 m</t>
  </si>
  <si>
    <t xml:space="preserve">Poznámka k souboru cen:_x000D_
1. Ceny pro přesun hmot stanovený z hmotnosti přesunovaného materiálu se použijí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-3381 pro přesun prováděný bez použití mechanizace, tj. za ztížených podmínek, lze použít pouze pro hmotnost materiálu, která se tímto způsobem skutečně přemísťuje. U přesunu stanoveného procentní sazbou se ztížení přesunu ocení individuálně. </t>
  </si>
  <si>
    <t>764</t>
  </si>
  <si>
    <t>Konstrukce klempířské</t>
  </si>
  <si>
    <t>465</t>
  </si>
  <si>
    <t>764001821</t>
  </si>
  <si>
    <t>Demontáž krytiny ze svitků nebo tabulí do suti</t>
  </si>
  <si>
    <t>956515425</t>
  </si>
  <si>
    <t>Demontáž klempířských konstrukcí krytiny ze svitků nebo tabulí do suti</t>
  </si>
  <si>
    <t>466</t>
  </si>
  <si>
    <t>764002841</t>
  </si>
  <si>
    <t>Demontáž oplechování horních ploch zdí a nadezdívek do suti</t>
  </si>
  <si>
    <t>-42904824</t>
  </si>
  <si>
    <t>Demontáž klempířských konstrukcí oplechování horních ploch zdí a nadezdívek do suti</t>
  </si>
  <si>
    <t>467</t>
  </si>
  <si>
    <t>764002851</t>
  </si>
  <si>
    <t>Demontáž oplechování parapetů do suti</t>
  </si>
  <si>
    <t>700065305</t>
  </si>
  <si>
    <t>Demontáž klempířských konstrukcí oplechování parapetů do suti</t>
  </si>
  <si>
    <t>36*5*2,8</t>
  </si>
  <si>
    <t>37*5*2,8</t>
  </si>
  <si>
    <t>468</t>
  </si>
  <si>
    <t>764004801</t>
  </si>
  <si>
    <t>Demontáž podokapního žlabu do suti</t>
  </si>
  <si>
    <t>1116332918</t>
  </si>
  <si>
    <t>Demontáž klempířských konstrukcí žlabu podokapního do suti</t>
  </si>
  <si>
    <t>130*2+3,3*4-11,54*2</t>
  </si>
  <si>
    <t>469</t>
  </si>
  <si>
    <t>764004861</t>
  </si>
  <si>
    <t>Demontáž svodu do suti</t>
  </si>
  <si>
    <t>-1863934641</t>
  </si>
  <si>
    <t>Demontáž klempířských konstrukcí svodu do suti</t>
  </si>
  <si>
    <t>15*18</t>
  </si>
  <si>
    <t>470</t>
  </si>
  <si>
    <t>764111641</t>
  </si>
  <si>
    <t>Krytina střechy rovné drážkováním ze svitků z Pz plechu s povrchovou úpravou rš 670 mm sklonu do 30°</t>
  </si>
  <si>
    <t>1126082564</t>
  </si>
  <si>
    <t>Krytina ze svitků nebo z taškových tabulí z pozinkovaného plechu s povrchovou úpravou s úpravou u okapů, prostupů a výčnělků střechy rovné drážkováním ze svitků rš 670 mm, sklon střechy do 30 st.</t>
  </si>
  <si>
    <t>0,85*(26,76+3,3+53,51+27,41)"SKN/60</t>
  </si>
  <si>
    <t>0,85*5"SKN/60a</t>
  </si>
  <si>
    <t>471</t>
  </si>
  <si>
    <t>764999R1</t>
  </si>
  <si>
    <t>Klempířské prvky provětrávané fasády - systémové řešení bude součástí dodávky provětrávané fasády (specifikace a délky prvků viz. plný popis položky)</t>
  </si>
  <si>
    <t>-800649169</t>
  </si>
  <si>
    <t xml:space="preserve">Klempířské prvky provětrávané fasády - systémové řešení bude součástí dodávky provětrávané fasády (specifikace a délky prvků viz. plný popis položky) Ostění + nadpraží oken 560 (m) AL boční ukončení (krytí tepelné izolace) východ, západ, jih 32 (m) Parapetní plech 107 ks Perforované plechy (spodní ukončení) 405 (m) AL prvek v místě napojení sendviče prosklené fasády 36 (m) Soklový profil 241 (m) </t>
  </si>
  <si>
    <t>472</t>
  </si>
  <si>
    <t>KL1</t>
  </si>
  <si>
    <t>Nové oplechování vnějšího parapetu okna viz. výpis klempířských prvků odkaz KL1</t>
  </si>
  <si>
    <t>-560138244</t>
  </si>
  <si>
    <t xml:space="preserve">Nové oplechování vnějšího parapetu okna viz. výpis klempířských prvků odkaz KL1 Rozměr typového prvku: Oplechování parapetu – R.Š. 450 mm, délka 2 300 mm Zatahovací plech – R.Š. 330 mm, délka 2 300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</si>
  <si>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473</t>
  </si>
  <si>
    <t>KL2</t>
  </si>
  <si>
    <t>Nové oplechování vnějšího parapetu okna viz. výpis klempířských prvků odkaz KL2</t>
  </si>
  <si>
    <t>-882735763</t>
  </si>
  <si>
    <t xml:space="preserve">Nové oplechování vnějšího parapetu okna viz. výpis klempířských prvků odkaz KL2 Rozměr typového prvku: Oplechování parapetu – R.Š. 450 mm, délka 2 800 mm Zatahovací plech – R.Š. 330 mm, délka 2 800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</si>
  <si>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474</t>
  </si>
  <si>
    <t>KL3</t>
  </si>
  <si>
    <t>Nové oplechování vnějšího parapetu okna viz. výpis klempířských prvků odkaz KL3</t>
  </si>
  <si>
    <t>1909225477</t>
  </si>
  <si>
    <t xml:space="preserve">Nové oplechování vnějšího parapetu okna viz. výpis klempířských prvků odkaz KL3 Rozměr typového prvku: Oplechování parapetu – R.Š. 450 mm, délka 2 900 mm Zatahovací plech – R.Š. 330 mm, délka 2 900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</si>
  <si>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475</t>
  </si>
  <si>
    <t>KL4</t>
  </si>
  <si>
    <t>Nové oplechování vnějšího parapetu okna viz. výpis klempířských prvků odkaz KL4</t>
  </si>
  <si>
    <t>-769685027</t>
  </si>
  <si>
    <t xml:space="preserve">Nové oplechování vnějšího parapetu okna viz. výpis klempířských prvků odkaz KL4 - Rozměr typového prvku: Oplechování parapetu – R.Š. 450 mm, délka 2 850 mm Zatahovací plech – R.Š. 330 mm, délka 2 850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</si>
  <si>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476</t>
  </si>
  <si>
    <t>KL5</t>
  </si>
  <si>
    <t>Nové oplechování vnějšího parapetu okna viz. výpis klempířských prvků odkaz KL5</t>
  </si>
  <si>
    <t>-882243088</t>
  </si>
  <si>
    <t xml:space="preserve">Nové oplechování vnějšího parapetu okna viz. výpis klempířských prvků odkaz KL5 Rozměr typového prvku: Oplechování parapetu – R.Š. 450 mm, délka 2 750 mm Zatahovací plech – R.Š. 330 mm, délka 2 750 mm Materiál: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</si>
  <si>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477</t>
  </si>
  <si>
    <t>KL6</t>
  </si>
  <si>
    <t>Nové oplechování vnějšího parapetu okna (uvažováno vč. odkapového nosu) viz. výpis klempířských prvků odkaz KL6</t>
  </si>
  <si>
    <t>-869957112</t>
  </si>
  <si>
    <t xml:space="preserve">Nové oplechování vnějšího parapetu okna (uvažováno vč. odkapového nosu) viz. výpis klempířských prvků odkaz KL6 Rozměr typového prvku: Oplechování parapetu – R.Š. 450 mm, délka 2 950 mm Zatahovací plech – R.Š. 330 mm, délka 2 950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</si>
  <si>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478</t>
  </si>
  <si>
    <t>KL7</t>
  </si>
  <si>
    <t>Nové oplechování vnějšího parapetu okna (uvažováno vč. odkapového nosu) viz. výpis klempířských prvků odkaz KL7</t>
  </si>
  <si>
    <t>516193768</t>
  </si>
  <si>
    <t xml:space="preserve">Nové oplechování vnějšího parapetu okna (uvažováno vč. odkapového nosu) viz. výpis klempířských prvků odkaz KL7 Rozměr typového prvku: Oplechování parapetu – R.Š. 450 mm, délka 2 300 mm Zatahovací plech – R.Š. 330 mm, délka 2 300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</si>
  <si>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479</t>
  </si>
  <si>
    <t>KL8</t>
  </si>
  <si>
    <t>Nové oplechování vnějšího parapetu okna (uvažováno vč. odkapového nosu a zpětné nuty viz. výpis klempířských prvků odkaz KL8</t>
  </si>
  <si>
    <t>-1609645807</t>
  </si>
  <si>
    <t xml:space="preserve">Nové oplechování vnějšího parapetu okna (uvažováno vč. odkapového nosu a zpětné nuty viz. výpis klempířských prvků odkaz KL8 Rozměr typového prvku: Oplechování parapetu – R.Š. 400 mm, délka 3 000 mm Zatahovací plech – R.Š. 400 mm, délka 3 000 mm Ukončovací profil – délka 2x 250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</si>
  <si>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480</t>
  </si>
  <si>
    <t>KL9</t>
  </si>
  <si>
    <t>Nové oplechování vnějšího parapetu okna (uvažováno vč. odkapového nosu a zpětné nuty viz. výpis klempířských prvků odkaz KL9</t>
  </si>
  <si>
    <t>670861887</t>
  </si>
  <si>
    <t xml:space="preserve">Nové oplechování vnějšího parapetu okna (uvažováno vč. odkapového nosu a zpětné nuty viz. výpis klempířských prvků odkaz KL9 Rozměr typového prvku: Oplechování parapetu – R.Š. 400 mm, délka 2 950 mm Zatahovací plech – R.Š. 400 mm, délka 2 950 mm Ukončovací profil – délka 2x 250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</si>
  <si>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481</t>
  </si>
  <si>
    <t>KL10</t>
  </si>
  <si>
    <t>Nové oplechování vnějšího parapetu okna (uvažováno vč. odkapového nosu a zpětné nuty viz. výpis klempířských prvků odkaz KL10</t>
  </si>
  <si>
    <t>-776096046</t>
  </si>
  <si>
    <t xml:space="preserve">Nové oplechování vnějšího parapetu okna (uvažováno vč. odkapového nosu a zpětné nuty viz. výpis klempířských prvků odkaz KL10 Rozměr typového prvku: Oplechování parapetu – R.Š. 400 mm, délka 2 850 mm Zatahovací plech – R.Š. 400 mm, délka 2 850 mm Ukončovací profil – délka 2x 250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</si>
  <si>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482</t>
  </si>
  <si>
    <t>KL11</t>
  </si>
  <si>
    <t>Nové oplechování vnějšího parapetu okna (uvažováno vč. odkapového nosu a zpětné nuty viz. výpis klempířských prvků odkaz KL11</t>
  </si>
  <si>
    <t>1681774733</t>
  </si>
  <si>
    <t xml:space="preserve">Nové oplechování vnějšího parapetu okna (uvažováno vč. odkapového nosu a zpětné nuty viz. výpis klempířských prvků odkaz KL11 Rozměr typového prvku: Oplechování parapetu – R.Š. 400 mm, délka 2 900 mm Zatahovací plech – R.Š. 400 mm, délka 2 900 mm Ukončovací profil – délka 2x 250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</si>
  <si>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483</t>
  </si>
  <si>
    <t>KL12</t>
  </si>
  <si>
    <t>Nové oplechování vnějšího parapetu okna (uvažováno vč. odkapového nosu) viz. výpis klempířských prvků odkaz KL12</t>
  </si>
  <si>
    <t>-400513813</t>
  </si>
  <si>
    <t xml:space="preserve">Nové oplechování vnějšího parapetu okna (uvažováno vč. odkapového nosu) viz. výpis klempířských prvků odkaz KL12 Rozměr typového prvku: Oplechování parapetu – R.Š. 450 mm, délka 3 000 mm Zatahovací plech – R.Š. 330 mm, délka 3 000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</si>
  <si>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484</t>
  </si>
  <si>
    <t>KL13</t>
  </si>
  <si>
    <t>Nové oplechování vnějšího parapetu okna (uvažováno vč. odkapového nosu a zpětné nuty viz. výpis klempířských prvků odkaz KL13</t>
  </si>
  <si>
    <t>-123595633</t>
  </si>
  <si>
    <t xml:space="preserve">Nové oplechování vnějšího parapetu okna (uvažováno vč. odkapového nosu a zpětné nuty viz. výpis klempířských prvků odkaz KL13 Rozměr typového prvku: Oplechování parapetu – R.Š. 380 mm, délka 2 900 mm Zatahovací plech – R.Š. 380 mm, délka 2 900 mm Ukončovací profil – délka 2x 250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</si>
  <si>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485</t>
  </si>
  <si>
    <t>KL14</t>
  </si>
  <si>
    <t>Nové oplechování vnějšího parapetu okna (uvažováno vč. odkapového nosu a zpětné nuty viz. výpis klempířských prvků odkaz KL14</t>
  </si>
  <si>
    <t>1722154817</t>
  </si>
  <si>
    <t xml:space="preserve">Nové oplechování vnějšího parapetu okna (uvažováno vč. odkapového nosu a zpětné nuty viz. výpis klempířských prvků odkaz KL14 Rozměr typového prvku: Oplechování parapetu – R.Š. 400 mm, délka 2 800 mm Zatahovací plech – R.Š. 400 mm, délka 2 800 mm Ukončovací profil – délka 2x 250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</si>
  <si>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486</t>
  </si>
  <si>
    <t>KL15</t>
  </si>
  <si>
    <t>Nové oplechování vnějšího parapetu okna (uvažováno vč. odkapového nosu a zpětné nuty viz. výpis klempířských prvků odkaz KL15</t>
  </si>
  <si>
    <t>637691711</t>
  </si>
  <si>
    <t xml:space="preserve">Nové oplechování vnějšího parapetu okna (uvažováno vč. odkapového nosu a zpětné nuty viz. výpis klempířských prvků odkaz KL15 Rozměr typového prvku: Oplechování parapetu – R.Š. 400 mm, délka 2 700 mm Zatahovací plech – R.Š. 400 mm, délka 2 700 mm Ukončovací profil – délka 2x 250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</si>
  <si>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487</t>
  </si>
  <si>
    <t>KL16</t>
  </si>
  <si>
    <t>Nové oplechování vnějšího parapetu balkonového okna (uvažováno vč. odkapového nosu a zpětné nuty viz. výpis klempířských prvků odkaz KL16</t>
  </si>
  <si>
    <t>-1954148804</t>
  </si>
  <si>
    <t xml:space="preserve">Nové oplechování vnějšího parapetu balkonového okna (uvažováno vč. odkapového nosu a zpětné nuty viz. výpis klempířských prvků odkaz KL16 Rozměr typového prvku: Oplechování parapetu – R.Š. 400 mm, délka 2 900 mm Zatahovací plech – R.Š. 400 mm, délka 2 900 mm Ukončovací profil – délka 2x 250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</si>
  <si>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488</t>
  </si>
  <si>
    <t>KL17</t>
  </si>
  <si>
    <t>Výztužná kotva (uvažováno vč. odkapového nosu) viz. výpis klempířských prvků odkaz KL17</t>
  </si>
  <si>
    <t>1569542743</t>
  </si>
  <si>
    <t xml:space="preserve">Výztužná kotva (uvažováno vč. odkapového nosu) viz. výpis klempířských prvků odkaz KL17 Rozměr typového prvku: R.Š. 400 mm, délka 150 mm Materiál: Hliníkový plech ČSN EN 485-4, tl. 6 mm - dílensky ohýbaný do požadovaného tvaru Hliníkový prvek finálně upraven práškovou barvou s dodržením přesného předepsaného technologického postupu výrobce (odmaštění, oplachování, pasivace, sušení, nanášení polyuretanové práškové barvy, želírování, vypalování při ~ 200°C). Barevnost, případná matnost a struktura bude shodná s povrchovou úpravou rámů skleněné fasády. Barevnosti - RAL 7016, RAL 7012 - odsouhlaseno na místě, na předložených vzorcích, architektem a investorem Postup proveden v souladu s tech. listy výrobce. O konečné barevnosti bude rozhodnuto investorem a architektem v průběhu realizace </t>
  </si>
  <si>
    <t>489</t>
  </si>
  <si>
    <t>KL18</t>
  </si>
  <si>
    <t>Zatahovací výztužný pás viz. výpis klempířských prvků odkaz KL18</t>
  </si>
  <si>
    <t>-1140534434</t>
  </si>
  <si>
    <t xml:space="preserve">Zatahovací výztužný pás viz. výpis klempířských prvků odkaz KL18 Rozměr typového prvku: R.Š. 660 mm, délka 14 500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</si>
  <si>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490</t>
  </si>
  <si>
    <t>KL19</t>
  </si>
  <si>
    <t>Nové oplechování atiky (uvažováno vč. odkapového nosu) viz. výpis klempířských prvků odkaz KL19</t>
  </si>
  <si>
    <t>-750275358</t>
  </si>
  <si>
    <t xml:space="preserve">Nové oplechování atiky (uvažováno vč. odkapového nosu) viz. výpis klempířských prvků odkaz KL19 Rozměr typového prvku: R.Š. 700 mm, délka 14 500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</si>
  <si>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491</t>
  </si>
  <si>
    <t>KL20</t>
  </si>
  <si>
    <t>Děrovaný větrací pás viz. výpis klempířských prvků odkaz KL20</t>
  </si>
  <si>
    <t>1472438328</t>
  </si>
  <si>
    <t xml:space="preserve">Děrovaný větrací pás viz. výpis klempířských prvků odkaz KL20 Rozměr typového prvku: R.Š. 100 mm, délka 12 500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</si>
  <si>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492</t>
  </si>
  <si>
    <t>KL21</t>
  </si>
  <si>
    <t>Nové oplechování atiky (uvažováno vč. okapového nosu) viz. výpis klempířských prvků odkaz KL21</t>
  </si>
  <si>
    <t>1546453168</t>
  </si>
  <si>
    <t xml:space="preserve">Nové oplechování atiky (uvažováno vč. okapového nosu) viz. výpis klempířských prvků odkaz KL21 Rozměr typového prvku: R.Š. 700 mm, délka 1 500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</si>
  <si>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493</t>
  </si>
  <si>
    <t>KL22</t>
  </si>
  <si>
    <t>Nový podkladní kotvící plech viz. výpis klempířských prvků odkaz KL22</t>
  </si>
  <si>
    <t>-1735367607</t>
  </si>
  <si>
    <t xml:space="preserve">Nový podkladní kotvící plech viz. výpis klempířských prvků odkaz KL22 Rozměr typového prvku: R.Š. 330 mm, délka 5 000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</si>
  <si>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494</t>
  </si>
  <si>
    <t>KL23</t>
  </si>
  <si>
    <t>Nový přítlačný kotvící plech viz. výpis klempířských prvků odkaz KL23</t>
  </si>
  <si>
    <t>-946561147</t>
  </si>
  <si>
    <t xml:space="preserve">Nový přítlačný kotvící plech viz. výpis klempířských prvků odkaz KL23 Rozměr typového prvku: R.Š. 100 mm, délka 5 000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</si>
  <si>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495</t>
  </si>
  <si>
    <t>KL24</t>
  </si>
  <si>
    <t>Nový podkladní kotvící plech viz. výpis klempířských prvků odkaz KL24</t>
  </si>
  <si>
    <t>-1587260689</t>
  </si>
  <si>
    <t xml:space="preserve">Nový podkladní kotvící plech viz. výpis klempířských prvků odkaz KL24 Rozměr typového prvku: R.Š. 330 mm, délka 10 000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</si>
  <si>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496</t>
  </si>
  <si>
    <t>KL25</t>
  </si>
  <si>
    <t>Nový přítlačný kotvící plech viz. výpis klempířských prvků odkaz KL25</t>
  </si>
  <si>
    <t>990761680</t>
  </si>
  <si>
    <t xml:space="preserve">Nový přítlačný kotvící plech viz. výpis klempířských prvků odkaz KL25 Rozměr typového prvku: R.Š. 100 mm, délka 10 000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</si>
  <si>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497</t>
  </si>
  <si>
    <t>KL26</t>
  </si>
  <si>
    <t>Nový soklový profil viz. výpis klempířských prvků odkaz KL26</t>
  </si>
  <si>
    <t>1013142334</t>
  </si>
  <si>
    <t xml:space="preserve">Nový soklový profil viz. výpis klempířských prvků odkaz KL26 Rozměr typového prvku: R.Š. 330 mm, délka 6 000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</si>
  <si>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498</t>
  </si>
  <si>
    <t>KL27</t>
  </si>
  <si>
    <t>Nový soklový profil viz. výpis klempířských prvků odkaz KL27</t>
  </si>
  <si>
    <t>-50920190</t>
  </si>
  <si>
    <t xml:space="preserve">Nový soklový profil viz. výpis klempířských prvků odkaz KL27 Rozměr typového prvku: R.Š. 330 mm, délka 150 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</si>
  <si>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499</t>
  </si>
  <si>
    <t>KL28</t>
  </si>
  <si>
    <t>Zatahovací výztužný pás viz. výpis klempířských prvků odkaz KL28</t>
  </si>
  <si>
    <t>-1153076798</t>
  </si>
  <si>
    <t xml:space="preserve">Zatahovací výztužný pás viz. výpis klempířských prvků odkaz KL28 Rozměr typového prvku: R.Š. 900 mm, délka 250 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</si>
  <si>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500</t>
  </si>
  <si>
    <t>KL29</t>
  </si>
  <si>
    <t>Nové oplechování atiky (uvažováno vč. odkapového nosu) viz. výpis klempířských prvků odkaz KL29</t>
  </si>
  <si>
    <t>-1277099979</t>
  </si>
  <si>
    <t xml:space="preserve">Nové oplechování atiky (uvažováno vč. odkapového nosu) viz. výpis klempířských prvků odkaz KL29 Rozměr typového prvku: R.Š. 1000 mm, délka 250 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</si>
  <si>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KL30</t>
  </si>
  <si>
    <t>Zatahovací výztužný pás viz. výpis klempířských prvků odkaz KL30</t>
  </si>
  <si>
    <t>1407405353</t>
  </si>
  <si>
    <t xml:space="preserve">Zatahovací výztužný pás viz. výpis klempířských prvků odkaz KL30 Rozměr typového prvku: R.Š. 330 mm, délka 250 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</si>
  <si>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502</t>
  </si>
  <si>
    <t>KL31</t>
  </si>
  <si>
    <t>Zatahovací výztužný pás viz. výpis klempířských prvků odkaz KL31</t>
  </si>
  <si>
    <t>1978176427</t>
  </si>
  <si>
    <t xml:space="preserve">Zatahovací výztužný pás viz. výpis klempířských prvků odkaz KL31 Rozměr typového prvku: R.Š. 700 mm, délka 180 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</si>
  <si>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503</t>
  </si>
  <si>
    <t>KL32</t>
  </si>
  <si>
    <t>Nové oplechování atiky (uvažováno vč. odkapového nosu) viz. výpis klempířských prvků odkaz KL32</t>
  </si>
  <si>
    <t>1518131663</t>
  </si>
  <si>
    <t xml:space="preserve">Nové oplechování atiky (uvažováno vč. odkapového nosu) viz. výpis klempířských prvků odkaz KL32 Rozměr typového prvku: R.Š. 800 mm, délka 180 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</si>
  <si>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504</t>
  </si>
  <si>
    <t>KL33</t>
  </si>
  <si>
    <t>Nové oplechování atiky (uvažováno vč. okapového nosu) viz. výpis klempířských prvků odkaz KL33</t>
  </si>
  <si>
    <t>-1231829597</t>
  </si>
  <si>
    <t xml:space="preserve">Nové oplechování atiky (uvažováno vč. okapového nosu) viz. výpis klempířských prvků odkaz KL33 Rozměr typového prvku: R.Š. 800 mm, délka 1 500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</si>
  <si>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505</t>
  </si>
  <si>
    <t>KL34</t>
  </si>
  <si>
    <t>Nový podkladní kotvící plech viz. výpis klempířských prvků odkaz KL34</t>
  </si>
  <si>
    <t>1666490052</t>
  </si>
  <si>
    <t xml:space="preserve">Nový podkladní kotvící plech viz. výpis klempířských prvků odkaz KL34 Rozměr typového prvku: R.Š. 330 mm, délka 5 000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</si>
  <si>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506</t>
  </si>
  <si>
    <t>KL35</t>
  </si>
  <si>
    <t>Nový přítlačný kotvící plech viz. výpis klempířských prvků odkaz KL35</t>
  </si>
  <si>
    <t>354614488</t>
  </si>
  <si>
    <t xml:space="preserve">Nový přítlačný kotvící plech viz. výpis klempířských prvků odkaz KL35 Rozměr typového prvku: R.Š. 100 mm, délka 5 000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</si>
  <si>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507</t>
  </si>
  <si>
    <t>KL36</t>
  </si>
  <si>
    <t>Nové oplechování atiky – ukončení v místě rizalitu (uvažováno vč. odkapového nosu) viz. výpis klempířských prvků odkaz KL36</t>
  </si>
  <si>
    <t>-1077447790</t>
  </si>
  <si>
    <t xml:space="preserve">Nové oplechování atiky – ukončení v místě rizalitu (uvažováno vč. odkapového nosu) viz. výpis klempířských prvků odkaz KL36 Rozměr typového prvku: R.Š. 800 mm, délka 1 500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</si>
  <si>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508</t>
  </si>
  <si>
    <t>KL37</t>
  </si>
  <si>
    <t>Nová krycí lišta (uvažováno vč. odkapového nosu) viz. výpis klempířských prvků odkaz KL37</t>
  </si>
  <si>
    <t>-13352540</t>
  </si>
  <si>
    <t xml:space="preserve">Nová krycí lišta (uvažováno vč. odkapového nosu) viz. výpis klempířských prvků odkaz KL37 Rozměr typového prvku: R.Š. 140 mm, délka 5 000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</si>
  <si>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509</t>
  </si>
  <si>
    <t>KL38</t>
  </si>
  <si>
    <t>Nový vnitřní kout viz. výpis klempířských prvků odkaz KL38</t>
  </si>
  <si>
    <t>1870080030</t>
  </si>
  <si>
    <t xml:space="preserve">Nový vnitřní kout viz. výpis klempířských prvků odkaz KL38 Rozměr typového prvku: R.Š. 150 mm, délka 180 m Materiál: barvený pozinkovaný plech 0,6 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</si>
  <si>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510</t>
  </si>
  <si>
    <t>KL39</t>
  </si>
  <si>
    <t>Nový soklový profil viz. výpis klempířských prvků odkaz KL39</t>
  </si>
  <si>
    <t>-1773541516</t>
  </si>
  <si>
    <t xml:space="preserve">Nový soklový profil viz. výpis klempířských prvků odkaz KL39 Rozměr typového prvku: R.Š. 330 mm, délka 150 m Materiál: barvený pozinkovaný plech 0,6 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</si>
  <si>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511</t>
  </si>
  <si>
    <t>KL40</t>
  </si>
  <si>
    <t>Úprava stávajícího oplechování + nové oplechování atiky (uvažováno vč. odkapového nosu) viz. výpis klempířských prvků odkaz KL40</t>
  </si>
  <si>
    <t>1522484579</t>
  </si>
  <si>
    <t xml:space="preserve">Úprava stávajícího oplechování + nové oplechování atiky (uvažováno vč. odkapového nosu) viz. výpis klempířských prvků odkaz KL40 Rozměr typového prvku: R.Š. 1000 mm, délka 5 000 mm Materiál: barvený pozinkovaný plech 0,6mm. Barevná úprava - nanášení polyuretanu v tl. 50 mikronů z obou stran plechu + následuje lakování. Předpoklad barevnosti - shodný odstín matnost/lesklost se stávajícím oplechováním O konečné barevnosti bude rozhodnuto investorem a architektem v průběhu realizace </t>
  </si>
  <si>
    <t>512</t>
  </si>
  <si>
    <t>KL41</t>
  </si>
  <si>
    <t>Zatahovací výztužný pás viz. výpis klempířských prvků odkaz KL41</t>
  </si>
  <si>
    <t>89788580</t>
  </si>
  <si>
    <t xml:space="preserve">Zatahovací výztužný pás viz. výpis klempířských prvků odkaz KL41 Rozměr typového prvku: R.Š. 900 mm, délka 5 000 mm Materiál: barvený pozinkovaný plech 0,6mm. Barevná úprava - nanášení polyuretanu v tl. 50 mikronů z obou stran plechu + následuje lakování. Předpoklad barevnosti - shodný odstín matnost/lesklost se stávajícím oplechováním O konečné barevnosti bude rozhodnuto investorem a architektem v průběhu realizace </t>
  </si>
  <si>
    <t>513</t>
  </si>
  <si>
    <t>KL42</t>
  </si>
  <si>
    <t>Nové oplechování atiky (uvažováno vč. okapového nosu) viz. výpis klempířských prvků odkaz KL42</t>
  </si>
  <si>
    <t>-1128350204</t>
  </si>
  <si>
    <t xml:space="preserve">Nové oplechování atiky (uvažováno vč. okapového nosu) viz. výpis klempířských prvků odkaz KL42 Rozměr typového prvku: R.Š. 1000 mm, délka 1 500 mm Materiál: barvený pozinkovaný plech 0,6mm. Barevná úprava - nanášení polyuretanu v tl. 50 mikronů z obou stran plechu + následuje lakování. Předpoklad barevnosti - shodný odstín matnost/lesklost se stávajícím oplechováním. O konečné barevnosti bude rozhodnuto investorem a architektem v průběhu realizace </t>
  </si>
  <si>
    <t>514</t>
  </si>
  <si>
    <t>KL43</t>
  </si>
  <si>
    <t>Nový podkladní kotvící plech viz. výpis klempířských prvků odkaz KL43</t>
  </si>
  <si>
    <t>227905120</t>
  </si>
  <si>
    <t xml:space="preserve">Nový podkladní kotvící plech viz. výpis klempířských prvků odkaz KL43 Rozměr typového prvku: R.Š. 330 mm, délka 5 000 mm Materiál: barvený pozinkovaný plech 0,6mm. Barevná úprava - nanášení polyuretanu v tl. 50 mikronů z obou stran plechu + následuje lakování. Předpoklad barevnosti - shodný odstín matnost/lesklost se stávajícím oplechováním. O konečné barevnosti bude rozhodnuto investorem a architektem v průběhu realizace </t>
  </si>
  <si>
    <t>KL44</t>
  </si>
  <si>
    <t>Nová lišta pod omítku viz. výpis klempířských prvků odkaz KL44</t>
  </si>
  <si>
    <t>136907947</t>
  </si>
  <si>
    <t xml:space="preserve">Nová lišta pod omítku viz. výpis klempířských prvků odkaz KL44 Rozměr typového prvku: R.Š. 200 mm, délka 5 000 mm Materiál: barvený pozinkovaný plech 0,6 mm. Barevná úprava - nanášení polyuretanu v tl. 50 mikronů z obou stran plechu + následuje lakování. Předpoklad barevnosti - shodný odstín matnost/lesklost se stávajícím oplechováním O konečné barevnosti bude rozhodnuto investorem a architektem v průběhu realizace </t>
  </si>
  <si>
    <t>516</t>
  </si>
  <si>
    <t>KL45</t>
  </si>
  <si>
    <t>Nová lišta pod omítku viz. výpis klempířských prvků odkaz KL45</t>
  </si>
  <si>
    <t>1575178647</t>
  </si>
  <si>
    <t xml:space="preserve">Nová lišta pod omítku viz. výpis klempířských prvků odkaz KL45 Rozměr typového prvku: R.Š. 200 mm, délka 5 000 mm Materiál: barvený pozinkovaný plech 0,6mm. Barevná úprava - nanášení polyuretanu v tl. 50 mikronů z obou stran plechu + následuje lakování. Předpoklad barevnosti - shodný odstín matnost/lesklost se stávajícím oplechováním. O konečné barevnosti bude rozhodnuto investorem a architektem v průběhu realizace </t>
  </si>
  <si>
    <t>517</t>
  </si>
  <si>
    <t>KL46</t>
  </si>
  <si>
    <t>Nové oplechování římsy viz. výpis klempířských prvků odkaz KL46</t>
  </si>
  <si>
    <t>-1193363881</t>
  </si>
  <si>
    <t xml:space="preserve">Nové oplechování římsy viz. výpis klempířských prvků odkaz KL46 Rozměr typového prvku: Oplechování římsy - R.Š. 2 000 mm, délka 5 000 mm Ukončovací profil – délka 5 000 mm Materiál: barvený pozinkovaný plech 0,6mm. Barevná úprava - nanášení polyuretanu v tl. 50 mikronů z obou stran plechu + následuje lakování. Předpoklad barevnosti - shodný odstín matnost/lesklost se stávajícím oplechováním. O konečné barevnosti bude rozhodnuto investorem a architektem v průběhu realizace </t>
  </si>
  <si>
    <t>518</t>
  </si>
  <si>
    <t>KL47</t>
  </si>
  <si>
    <t>Úprava stávajícího zastřešení viz. výpis klempířských prvků odkaz KL47*</t>
  </si>
  <si>
    <t>1272177947</t>
  </si>
  <si>
    <t xml:space="preserve">Úprava stávajícího zastřešení viz. výpis klempířských prvků odkaz KL47* Rozměr typového prvku: Demontáž stříšky v délce ~ 5 000 mm Ukončovací profil – délka 10 000 mm Materiál: Předpoklad hliníkový plech </t>
  </si>
  <si>
    <t>519</t>
  </si>
  <si>
    <t>KL48</t>
  </si>
  <si>
    <t>Nový podkladní kotvící plech viz. výpis klempířských prvků odkaz KL48</t>
  </si>
  <si>
    <t>-1567549989</t>
  </si>
  <si>
    <t xml:space="preserve">Nový podkladní kotvící plech viz. výpis klempířských prvků odkaz KL48 Rozměr typového prvku: R.Š. 330 mm, délka 4 000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</si>
  <si>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520</t>
  </si>
  <si>
    <t>KL49</t>
  </si>
  <si>
    <t>Nový přítlačný kotvící plech viz. výpis klempířských prvků odkaz KL49</t>
  </si>
  <si>
    <t>-1882251915</t>
  </si>
  <si>
    <t xml:space="preserve">Nový přítlačný kotvící plech viz. výpis klempířských prvků odkaz KL49 Rozměr typového prvku: R.Š. 100 mm, délka 4 000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</si>
  <si>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521</t>
  </si>
  <si>
    <t>KL50</t>
  </si>
  <si>
    <t>Nové oplechování římsy viz. výpis klempířských prvků odkaz KL50</t>
  </si>
  <si>
    <t>1479628286</t>
  </si>
  <si>
    <t xml:space="preserve">Nové oplechování římsy viz. výpis klempířských prvků odkaz KL50 Rozměr typového prvku: Oplechování římsy - R.Š. 900 mm, délka 5 000 mm Ukončovací profil – délka 5 000 mm Materiál: barvený pozinkovaný plech 0,6mm. Barevná úprava - nanášení polyuretanu v tl. 50 mikronů z obou stran plechu + následuje lakování. Předpoklad barevnosti - shodný odstín matnost/lesklost se stávajícím oplechováním. O konečné barevnosti bude rozhodnuto investorem a architektem v průběhu realizace </t>
  </si>
  <si>
    <t>522</t>
  </si>
  <si>
    <t>KL51</t>
  </si>
  <si>
    <t>Nový podkladní kotvící plech viz. výpis klempířských prvků odkaz KL51</t>
  </si>
  <si>
    <t>1295524739</t>
  </si>
  <si>
    <t xml:space="preserve">Nový podkladní kotvící plech viz. výpis klempířských prvků odkaz KL51 Rozměr typového prvku: R.Š. 330 mm, délka 5 000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</si>
  <si>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523</t>
  </si>
  <si>
    <t>KL52</t>
  </si>
  <si>
    <t>Nový přítlačný kotvící plech viz. výpis klempířských prvků odkaz KL52</t>
  </si>
  <si>
    <t>-1545271923</t>
  </si>
  <si>
    <t xml:space="preserve">Nový přítlačný kotvící plech viz. výpis klempířských prvků odkaz KL52 Rozměr typového prvku: R.Š. 100 mm, délka 5 000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</si>
  <si>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524</t>
  </si>
  <si>
    <t>KL53</t>
  </si>
  <si>
    <t>Nový podkladní kotvící plech viz. výpis klempířských prvků odkaz KL53</t>
  </si>
  <si>
    <t>1307144115</t>
  </si>
  <si>
    <t xml:space="preserve">Nový podkladní kotvící plech viz. výpis klempířských prvků odkaz KL53 Rozměr typového prvku: R.Š. 330 mm, délka 10 000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</si>
  <si>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525</t>
  </si>
  <si>
    <t>KL54</t>
  </si>
  <si>
    <t>Nový přítlačný kotvící plech viz. výpis klempířských prvků odkaz KL54</t>
  </si>
  <si>
    <t>-1924012295</t>
  </si>
  <si>
    <t xml:space="preserve">Nový přítlačný kotvící plech viz. výpis klempířských prvků odkaz KL54 Rozměr typového prvku: R.Š. 100 mm, délka 10 000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</si>
  <si>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KL55</t>
  </si>
  <si>
    <t>Nový soklový profil viz. výpis klempířských prvků odkaz KL55</t>
  </si>
  <si>
    <t>-2054735121</t>
  </si>
  <si>
    <t xml:space="preserve">Nový soklový profil viz. výpis klempířských prvků odkaz KL55 Rozměr typového prvku: R.Š. 330 mm, délka 2 500 mm Materiál: barvený pozinkovaný plech 0,6 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</si>
  <si>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527</t>
  </si>
  <si>
    <t>KL56</t>
  </si>
  <si>
    <t>Nové oplechování ukončení střechy u okapu uvažováno vč. odkapového nosu) viz. výpis klempířských prvků odkaz KL56</t>
  </si>
  <si>
    <t>-1684612534</t>
  </si>
  <si>
    <t xml:space="preserve">Nové oplechování ukončení střechy u okapu uvažováno vč. odkapového nosu) viz. výpis klempířských prvků odkaz KL56 Rozměr typového prvku: R.Š. 330 mm, délka 220 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</si>
  <si>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528</t>
  </si>
  <si>
    <t>KL57</t>
  </si>
  <si>
    <t>Zatahovací výztužný pás viz. výpis klempířských prvků odkaz KL57</t>
  </si>
  <si>
    <t>1940023215</t>
  </si>
  <si>
    <t xml:space="preserve">Zatahovací výztužný pás viz. výpis klempířských prvků odkaz KL57 Rozměr typového prvku: R.Š. 1 000 mm, délka 150 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</si>
  <si>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529</t>
  </si>
  <si>
    <t>KL58</t>
  </si>
  <si>
    <t>Nové oplechování stříšky podélného jižního arkýře (uvažováno vč. odkapového nosu) viz. výpis klempířských prvků odkaz KL58</t>
  </si>
  <si>
    <t>-1113722001</t>
  </si>
  <si>
    <t xml:space="preserve">Nové oplechování stříšky podélného jižního arkýře (uvažováno vč. odkapového nosu) viz. výpis klempířských prvků odkaz KL58 Rozměr typového prvku: R.Š. 1 500 mm, délka 150 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</si>
  <si>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530</t>
  </si>
  <si>
    <t>KL59</t>
  </si>
  <si>
    <t>Podokapní žlab půlkruhový – řešená část objektu viz. výpis klempířských prvků odkaz KL59</t>
  </si>
  <si>
    <t>-213266043</t>
  </si>
  <si>
    <t xml:space="preserve">Podokapní žlab půlkruhový – řešená část objektu viz. výpis klempířských prvků odkaz KL59 Rozměr typového prvku: Ø 250 mm, délka celkem 370 m - délka je uvažována jako součet dílčích částí vč. prořezů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</si>
  <si>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531</t>
  </si>
  <si>
    <t>KL60</t>
  </si>
  <si>
    <t>Žlabové čelo – řešená část objektu viz. výpis klempířských prvků odkaz KL60</t>
  </si>
  <si>
    <t>440339356</t>
  </si>
  <si>
    <t xml:space="preserve">Žlabové čelo – řešená část objektu viz. výpis klempířských prvků odkaz KL60 Rozměr typového prvku: Ø 250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</si>
  <si>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532</t>
  </si>
  <si>
    <t>KL61</t>
  </si>
  <si>
    <t>Žlabový sběrný kotlík hranatý – řešená část objektu viz. výpis klempířských prvků odkaz KL61</t>
  </si>
  <si>
    <t>216666597</t>
  </si>
  <si>
    <t xml:space="preserve">Žlabový sběrný kotlík hranatý – řešená část objektu viz. výpis klempířských prvků odkaz KL61 Rozměr typového prvku: Otvor pro zaústění – 2x 250 mm Otvor pro vývod – 120 mmMateriál: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</si>
  <si>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533</t>
  </si>
  <si>
    <t>KL62</t>
  </si>
  <si>
    <t>Žlabový sběrný kotlík hranatý – řešená část objektu viz. výpis klempířských prvků odkaz KL62</t>
  </si>
  <si>
    <t>-1645043722</t>
  </si>
  <si>
    <t xml:space="preserve">Žlabový sběrný kotlík hranatý – řešená část objektu viz. výpis klempířských prvků odkaz KL62 Rozměr typového prvku: Otvor pro zaústění – levý – 1x 250 mm Otvor pro vývod – 120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</si>
  <si>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534</t>
  </si>
  <si>
    <t>KL63</t>
  </si>
  <si>
    <t>Žlabový sběrný kotlík hranatý – řešený objekt viz. výpis klempířských prvků odkaz KL63</t>
  </si>
  <si>
    <t>-1335014902</t>
  </si>
  <si>
    <t xml:space="preserve">Žlabový sběrný kotlík hranatý – řešený objekt viz. výpis klempířských prvků odkaz KL63 Rozměr typového prvku: Otvor pro zaústění - pravý – 1x 250 mm Otvor pro vývod – 120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</si>
  <si>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535</t>
  </si>
  <si>
    <t>KL64</t>
  </si>
  <si>
    <t>Svodové koleno – řešená část objektu viz. výpis klempířských prvků odkaz KL64</t>
  </si>
  <si>
    <t>-1741299365</t>
  </si>
  <si>
    <t xml:space="preserve">Svodové koleno – řešená část objektu viz. výpis klempířských prvků odkaz KL64 Rozměr typového prvku: Ø 120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</si>
  <si>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536</t>
  </si>
  <si>
    <t>KL65</t>
  </si>
  <si>
    <t>Mezikus – řešená část objektu viz. výpis klempířských prvků odkaz KL65</t>
  </si>
  <si>
    <t>-1619692928</t>
  </si>
  <si>
    <t xml:space="preserve">Mezikus – řešená část objektu viz. výpis klempířských prvků odkaz KL65 Rozměr typového prvku: Ø 120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</si>
  <si>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537</t>
  </si>
  <si>
    <t>KL66</t>
  </si>
  <si>
    <t>Soklový odskok – řešená část objektu viz. výpis klempířských prvků odkaz KL66</t>
  </si>
  <si>
    <t>2064621660</t>
  </si>
  <si>
    <t xml:space="preserve">Soklový odskok – řešená část objektu viz. výpis klempířských prvků odkaz KL66 Rozměr typového prvku: Ø 120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</si>
  <si>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538</t>
  </si>
  <si>
    <t>KL67</t>
  </si>
  <si>
    <t>Odbočka svodu viz. výpis klempířských prvků odkaz KL67</t>
  </si>
  <si>
    <t>-2073048796</t>
  </si>
  <si>
    <t xml:space="preserve">Odbočka svodu viz. výpis klempířských prvků odkaz KL67 Rozměr typového prvku: Ø 125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</si>
  <si>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539</t>
  </si>
  <si>
    <t>KL68</t>
  </si>
  <si>
    <t>Odpadní trouba – řešená část objektu viz. výpis klempířských prvků odkaz KL68</t>
  </si>
  <si>
    <t>-1517472224</t>
  </si>
  <si>
    <t xml:space="preserve">Odpadní trouba – řešená část objektu viz. výpis klempířských prvků odkaz KL68 Rozměr typového prvku: Ø 120 mm, délka 18 m - délka je uvažována vč. prořezů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</si>
  <si>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540</t>
  </si>
  <si>
    <t>KL69</t>
  </si>
  <si>
    <t>Objímka dešťové trouby – řešená část objektu viz. výpis klempířských prvků odkaz KL69</t>
  </si>
  <si>
    <t>-530697364</t>
  </si>
  <si>
    <t xml:space="preserve">Objímka dešťové trouby – řešená část objektu viz. výpis klempířských prvků odkaz KL69 Rozměr typového prvku: Ø 120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</si>
  <si>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541</t>
  </si>
  <si>
    <t>KL70</t>
  </si>
  <si>
    <t>Žlabový sběrný kotlík hranatý – řešená část objektu viz. výpis klempířských prvků odkaz KL70</t>
  </si>
  <si>
    <t>1295871415</t>
  </si>
  <si>
    <t xml:space="preserve">Žlabový sběrný kotlík hranatý – řešená část objektu viz. výpis klempířských prvků odkaz KL70 Rozměr typového prvku: Otvor pro zaústění – 3x 250 mm Otvor pro vývod – 120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</si>
  <si>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542</t>
  </si>
  <si>
    <t>KL71</t>
  </si>
  <si>
    <t>Objímka dešťové trouby – řešená část objektu viz. výpis klempířských prvků odkaz KL71</t>
  </si>
  <si>
    <t>432171204</t>
  </si>
  <si>
    <t xml:space="preserve">Objímka dešťové trouby – řešená část objektu viz. výpis klempířských prvků odkaz KL71 Rozměr typového prvku: Ø 250 mm Materiál: barevný pozinkovaný plech 0,7mm - pásovina 20/3mm. Barevná úprava - nanášení polyuretanu v tl. 50 mikronů z obou stran plechu + následuje lakování. Předpoklad barevnosti - šedá – shodný odstín s odstínem fasády O konečné barevnosti bude rozhodnuto investorem a architektem v průběhu realizace </t>
  </si>
  <si>
    <t>543</t>
  </si>
  <si>
    <t>KL72</t>
  </si>
  <si>
    <t>Podokapní žlab půlkruhový - roh – řešená část objektu viz. výpis klempířských prvků odkaz KL72</t>
  </si>
  <si>
    <t>242341657</t>
  </si>
  <si>
    <t xml:space="preserve">Podokapní žlab půlkruhový - roh – řešená část objektu viz. výpis klempířských prvků odkaz KL72 Rozměr typového prvku: Ø 250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</si>
  <si>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544</t>
  </si>
  <si>
    <t>KL73</t>
  </si>
  <si>
    <t>Zakončení svodové roury – řešená část objektu viz. výpis klempířských prvků odkaz KL73</t>
  </si>
  <si>
    <t>1318751853</t>
  </si>
  <si>
    <t xml:space="preserve">Zakončení svodové roury – řešená část objektu viz. výpis klempířských prvků odkaz KL73 Rozměr typového prvku: Ø 120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</si>
  <si>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545</t>
  </si>
  <si>
    <t>KL74</t>
  </si>
  <si>
    <t>Odpadní trouba – řešená část objektu viz. výpis klempířských prvků odkaz KL74</t>
  </si>
  <si>
    <t>-10938286</t>
  </si>
  <si>
    <t xml:space="preserve">Odpadní trouba – řešená část objektu viz. výpis klempířských prvků odkaz KL74 Rozměr typového prvku: Ø 120 mm, výška 1 500 mm Materiál: litina (šedá), V. 1,5m </t>
  </si>
  <si>
    <t>546</t>
  </si>
  <si>
    <t>KL75</t>
  </si>
  <si>
    <t>Systémový lapač nečistot – gajgr – řešená část objektu viz. výpis klempířských prvků odkaz KL75</t>
  </si>
  <si>
    <t>-523734201</t>
  </si>
  <si>
    <t xml:space="preserve">Systémový lapač nečistot – gajgr – řešená část objektu viz. výpis klempířských prvků odkaz KL75 Rozměr typového prvku: Ø 120 mm, výška 1 000 mm Materiál: šedá litina </t>
  </si>
  <si>
    <t>547</t>
  </si>
  <si>
    <t>KL76</t>
  </si>
  <si>
    <t>Systémová ochrana proti přelití žlabu viz. výpis klempířských prvků odkaz KL76</t>
  </si>
  <si>
    <t>-1209454322</t>
  </si>
  <si>
    <t xml:space="preserve">Systémová ochrana proti přelití žlabu viz. výpis klempířských prvků odkaz KL76 Rozměr typového prvku: Ø 250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</si>
  <si>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548</t>
  </si>
  <si>
    <t>KL77</t>
  </si>
  <si>
    <t>Žlabový sběrný kotlík půlkruhový – napojení na neřešenou část objektu viz. výpis klempířských prvků odkaz KL77</t>
  </si>
  <si>
    <t>-774897097</t>
  </si>
  <si>
    <t xml:space="preserve">Žlabový sběrný kotlík půlkruhový – napojení na neřešenou část objektu viz. výpis klempířských prvků odkaz KL77 Rozměr typového prvku: Otvor pro zaústění – 2x 250 mm Otvor pro vývod – 120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</si>
  <si>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549</t>
  </si>
  <si>
    <t>KL78</t>
  </si>
  <si>
    <t>Podokapní žlab půlkruhový – napojení na neřešenou část objektu viz. výpis klempířských prvků odkaz KL78</t>
  </si>
  <si>
    <t>-1829956973</t>
  </si>
  <si>
    <t xml:space="preserve">Podokapní žlab půlkruhový – napojení na neřešenou část objektu viz. výpis klempířských prvků odkaz KL78 Rozměr typového prvku: Ø 250 mm, délka celkem 20 m - délka je uvažována jako součet dílčích částí vč. prořezů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</si>
  <si>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550</t>
  </si>
  <si>
    <t>KL79</t>
  </si>
  <si>
    <t>Žlabové čelo – napojení na neřešenou část objektu viz. výpis klempířských prvků odkaz KL79</t>
  </si>
  <si>
    <t>1249163869</t>
  </si>
  <si>
    <t xml:space="preserve">Žlabové čelo – napojení na neřešenou část objektu viz. výpis klempířských prvků odkaz KL79 Rozměr typového prvku: Ø 250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</si>
  <si>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551</t>
  </si>
  <si>
    <t>KL80</t>
  </si>
  <si>
    <t>Svodové koleno – napojení na neřešenou část objektu viz. výpis klempířských prvků odkaz KL80</t>
  </si>
  <si>
    <t>670824241</t>
  </si>
  <si>
    <t xml:space="preserve">Svodové koleno – napojení na neřešenou část objektu viz. výpis klempířských prvků odkaz KL80 Rozměr typového prvku: Ø 120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</si>
  <si>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552</t>
  </si>
  <si>
    <t>KL81</t>
  </si>
  <si>
    <t>Mezikus – napojení na neřešenou část objektu viz. výpis klempířských prvků odkaz KL81</t>
  </si>
  <si>
    <t>-522576851</t>
  </si>
  <si>
    <t xml:space="preserve">Mezikus – napojení na neřešenou část objektu viz. výpis klempířských prvků odkaz KL81 Rozměr typového prvku: Ø 120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</si>
  <si>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553</t>
  </si>
  <si>
    <t>KL82</t>
  </si>
  <si>
    <t>Odbočka svodu – napojení na neřešenou část objektu viz. výpis klempířských prvků odkaz KL82</t>
  </si>
  <si>
    <t>-1011417117</t>
  </si>
  <si>
    <t xml:space="preserve">Odbočka svodu – napojení na neřešenou část objektu viz. výpis klempířských prvků odkaz KL82 Rozměr typového prvku: Ø 125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</si>
  <si>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554</t>
  </si>
  <si>
    <t>KL83</t>
  </si>
  <si>
    <t>Objímka dešťové trouby – napojení na neřešenou část objektu viz. výpis klempířských prvků odkaz KL83</t>
  </si>
  <si>
    <t>-478159750</t>
  </si>
  <si>
    <t xml:space="preserve">Objímka dešťové trouby – napojení na neřešenou část objektu viz. výpis klempířských prvků odkaz KL83 Rozměr typového prvku: Ø 250 mm Materiál: barevný pozinkovaný plech 0,7mm - pásovina 20/3mm. Barevná úprava - nanášení polyuretanu v tl. 50 mikronů z obou stran plechu + následuje lakování. Předpoklad barevnosti - šedá – shodný odstín s odstínem fasády O konečné barevnosti bude rozhodnuto investorem a architektem v průběhu realizace </t>
  </si>
  <si>
    <t>555</t>
  </si>
  <si>
    <t>KL84</t>
  </si>
  <si>
    <t>Objímka dešťové trouby – napojení na neřešenou část objektu viz. výpis klempířských prvků odkaz KL84</t>
  </si>
  <si>
    <t>1198128193</t>
  </si>
  <si>
    <t xml:space="preserve">Objímka dešťové trouby – napojení na neřešenou část objektu viz. výpis klempířských prvků odkaz KL84 Rozměr typového prvku: Ø 250 mm Materiál: barevný pozinkovaný plech 0,7mm - pásovina 20/3mm. Barevná úprava - nanášení polyuretanu v tl. 50 mikronů z obou stran plechu + následuje lakování. Předpoklad barevnosti - šedá – shodný odstín s odstínem fasády O konečné barevnosti bude rozhodnuto investorem a architektem v průběhu realizace </t>
  </si>
  <si>
    <t>556</t>
  </si>
  <si>
    <t>KL85</t>
  </si>
  <si>
    <t>Objímka dešťové trouby – napojení na neřešenou část objektu viz. výpis klempířských prvků odkaz KL85</t>
  </si>
  <si>
    <t>-442570108</t>
  </si>
  <si>
    <t xml:space="preserve">Objímka dešťové trouby – napojení na neřešenou část objektu viz. výpis klempířských prvků odkaz KL85 Rozměr typového prvku: Ø 120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</si>
  <si>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557</t>
  </si>
  <si>
    <t>KL86</t>
  </si>
  <si>
    <t>Podokapní žlab půlkruhový – sousedící objekt ŠKODA INVEST a.s. viz. výpis klempířských prvků odkaz KL86*</t>
  </si>
  <si>
    <t>-1501445198</t>
  </si>
  <si>
    <t xml:space="preserve">Podokapní žlab půlkruhový – sousedící objekt ŠKODA INVEST a.s. viz. výpis klempířských prvků odkaz KL86* Rozměr typového prvku: Ø 250 mm, délka celkem 5 m - délka je uvažována jako součet dílčích částí vč. prořezů Materiál: barvený pozinkovaný plech 0,6mm. Barevná úprava - nanášení polyuretanu v tl. 50 mikronů z obou stran plechu + následuje lakování. Předpoklad barevnosti - shodný odstín matnost/lesklost se stávajícími klempířskými prvky O konečné barevnosti bude rozhodnuto investorem a architektem v průběhu realizace </t>
  </si>
  <si>
    <t>558</t>
  </si>
  <si>
    <t>KL87</t>
  </si>
  <si>
    <t>Žlabové čelo – sousedící objekt ŠKODA INVEST a.s. viz. výpis klempířských prvků odkaz KL87*</t>
  </si>
  <si>
    <t>753524292</t>
  </si>
  <si>
    <t xml:space="preserve">Žlabové čelo – sousedící objekt ŠKODA INVEST a.s. viz. výpis klempířských prvků odkaz KL87* Rozměr typového prvku: Ø 250 mm Materiál: barvený pozinkovaný plech 0,6mm. Barevná úprava - nanášení polyuretanu v tl. 50 mikronů z obou stran plechu + následuje lakování. Předpoklad barevnosti - shodný odstín matnost/lesklost se stávajícími klempířskými prvky O konečné barevnosti bude rozhodnuto investorem a architektem v průběhu realizace </t>
  </si>
  <si>
    <t>559</t>
  </si>
  <si>
    <t>KL88</t>
  </si>
  <si>
    <t>Žlabový sběrný kotlík hranatý – sousedící objekt ŠKODA INVEST a.s. viz. výpis klempířských prvků odkaz KL88*</t>
  </si>
  <si>
    <t>-129660702</t>
  </si>
  <si>
    <t xml:space="preserve">Žlabový sběrný kotlík hranatý – sousedící objekt ŠKODA INVEST a.s. viz. výpis klempířských prvků odkaz KL88* Rozměr typového prvku: Otvor pro vývod – 120 mm Materiál: barvený pozinkovaný plech 0,6mm. Barevná úprava - nanášení polyuretanu v tl. 50 mikronů z obou stran plechu + následuje lakování. Předpoklad barevnosti - shodný odstín matnost/lesklost se stávajícími klempířskými prvky O konečné barevnosti bude rozhodnuto investorem a architektem v průběhu realizace </t>
  </si>
  <si>
    <t>560</t>
  </si>
  <si>
    <t>KL89</t>
  </si>
  <si>
    <t>Žlabový sběrný kotlík hranatý – sousedící objekt ŠKODA INVEST a.s. viz. výpis klempířských prvků odkaz KL89*</t>
  </si>
  <si>
    <t>-284649223</t>
  </si>
  <si>
    <t xml:space="preserve">Žlabový sběrný kotlík hranatý – sousedící objekt ŠKODA INVEST a.s. viz. výpis klempířských prvků odkaz KL89* Rozměr typového prvku: Otvor pro zaústění - pravý – 1x 250 mm Otvor pro vývod – 120 mm Materiál: barvený pozinkovaný plech 0,6mm. Barevná úprava - nanášení polyuretanu v tl. 50 mikronů z obou stran plechu + následuje lakování. Předpoklad barevnosti - shodný odstín matnost/lesklost se stávajícími klempířskými prvky O konečné barevnosti bude rozhodnuto investorem a architektem v průběhu realizace </t>
  </si>
  <si>
    <t>561</t>
  </si>
  <si>
    <t>KL90</t>
  </si>
  <si>
    <t>Svodové koleno – sousedící objekt ŠKODA INVEST a.s. viz. výpis klempířských prvků odkaz KL90*</t>
  </si>
  <si>
    <t>938858944</t>
  </si>
  <si>
    <t xml:space="preserve">Svodové koleno – sousedící objekt ŠKODA INVEST a.s. viz. výpis klempířských prvků odkaz KL90* Rozměr typového prvku: Ø 120 mm Materiál: barvený pozinkovaný plech 0,6mm. Barevná úprava - nanášení polyuretanu v tl. 50 mikronů z obou stran plechu + následuje lakování. Předpoklad barevnosti - shodný odstín matnost/lesklost se stávajícími klempířskými prvky O konečné barevnosti bude rozhodnuto investorem a architektem v průběhu realizace </t>
  </si>
  <si>
    <t>562</t>
  </si>
  <si>
    <t>KL91</t>
  </si>
  <si>
    <t>Mezikus – sousedící objekt ŠKODA INVEST a.s. viz. výpis klempířských prvků odkaz KL91*</t>
  </si>
  <si>
    <t>1169842972</t>
  </si>
  <si>
    <t xml:space="preserve">Mezikus – sousedící objekt ŠKODA INVEST a.s. viz. výpis klempířských prvků odkaz KL91* Rozměr typového prvku: Ø 120 mm Materiál: barvený pozinkovaný plech 0,6mm. Barevná úprava - nanášení polyuretanu v tl. 50 mikronů z obou stran plechu + následuje lakování. Předpoklad barevnosti - shodný odstín matnost/lesklost se stávajícími klempířskými prvky O konečné barevnosti bude rozhodnuto investorem a architektem v průběhu realizace </t>
  </si>
  <si>
    <t>563</t>
  </si>
  <si>
    <t>KL92</t>
  </si>
  <si>
    <t>Odpadní trouba – sousedící objekt ŠKODA INVEST a.s. viz. výpis klempířských prvků odkaz KL92*</t>
  </si>
  <si>
    <t>813113772</t>
  </si>
  <si>
    <t xml:space="preserve">Odpadní trouba – sousedící objekt ŠKODA INVEST a.s. viz. výpis klempířských prvků odkaz KL92* Rozměr typového prvku: Ø 120 mm, délka 28 m - délka je uvažována vč. prořezů Materiál: barvený pozinkovaný plech 0,6mm. Barevná úprava - nanášení polyuretanu v tl. 50 mikronů z obou stran plechu + následuje lakování. Předpoklad barevnosti - shodný odstín matnost/lesklost se stávajícími klempířskými prvky O konečné barevnosti bude rozhodnuto investorem a architektem v průběhu realizace </t>
  </si>
  <si>
    <t>564</t>
  </si>
  <si>
    <t>KL93</t>
  </si>
  <si>
    <t>Objímka dešťové trouby – sousedící objekt ŠKODA INVEST a.s. viz. výpis klempířských prvků odkaz KL93*</t>
  </si>
  <si>
    <t>258968290</t>
  </si>
  <si>
    <t xml:space="preserve">Objímka dešťové trouby – sousedící objekt ŠKODA INVEST a.s. viz. výpis klempířských prvků odkaz KL93* Rozměr typového prvku: Ø 120 mm Materiál: barvený pozinkovaný plech 0,6mm. Barevná úprava - nanášení polyuretanu v tl. 50 mikronů z obou stran plechu + následuje lakování. Předpoklad barevnosti - shodný odstín matnost/lesklost se stávajícími klempířskými prvky O konečné barevnosti bude rozhodnuto investorem a architektem v průběhu realizace </t>
  </si>
  <si>
    <t>565</t>
  </si>
  <si>
    <t>KL94</t>
  </si>
  <si>
    <t>Objímka dešťové trouby – sousedící objekt ŠKODA INVEST a.s. viz. výpis klempířských prvků odkaz KL94*</t>
  </si>
  <si>
    <t>939454769</t>
  </si>
  <si>
    <t xml:space="preserve">Objímka dešťové trouby – sousedící objekt ŠKODA INVEST a.s. viz. výpis klempířských prvků odkaz KL94* Rozměr typového prvku: Ø 250 mm Materiál: barevný pozinkovaný plech 0,7mm - pásovina 20/3mm. Barevná úprava - nanášení polyuretanu v tl. 50 mikronů z obou stran plechu + následuje lakování. Předpoklad barevnosti - shodný odstín matnost/lesklost se stávajícími klempířskými prvky O konečné barevnosti bude rozhodnuto investorem a architektem v průběhu realizace </t>
  </si>
  <si>
    <t>566</t>
  </si>
  <si>
    <t>KL95</t>
  </si>
  <si>
    <t>Zakončení svodové roury – sousedící objekt ŠKODA INVEST a.s. viz. výpis klempířských prvků odkaz KL95*</t>
  </si>
  <si>
    <t>-1303347141</t>
  </si>
  <si>
    <t xml:space="preserve">Zakončení svodové roury – sousedící objekt ŠKODA INVEST a.s. viz. výpis klempířských prvků odkaz KL95* Rozměr typového prvku: Ø 120 mm Materiál: barvený pozinkovaný plech 0,6mm. Barevná úprava - nanášení polyuretanu v tl. 50 mikronů z obou stran plechu + následuje lakování. Předpoklad barevnosti - shodný odstín matnost/lesklost se stávajícími klempířskými prvky O konečné barevnosti bude rozhodnuto investorem a architektem v průběhu realizace </t>
  </si>
  <si>
    <t>567</t>
  </si>
  <si>
    <t>KL96</t>
  </si>
  <si>
    <t>Odpadní trouba – sousedící objekt ŠKODA INVEST a.s. viz. výpis klempířských prvků odkaz KL96*</t>
  </si>
  <si>
    <t>248889862</t>
  </si>
  <si>
    <t xml:space="preserve">Odpadní trouba – sousedící objekt ŠKODA INVEST a.s. viz. výpis klempířských prvků odkaz KL96* Rozměr typového prvku: Ø 120 mm, výška 1 500 mm Materiál: litina (šedá), V. 1,5m Předpoklad barevnosti - shodný odstín matnost/lesklost se stávajícími klempířskými prvky </t>
  </si>
  <si>
    <t>568</t>
  </si>
  <si>
    <t>KL97</t>
  </si>
  <si>
    <t>Systémový lapač nečistot – gajgr – sousedící objekt ŠKODA INVEST a.s. viz. výpis klempířských prvků odkaz KL97*</t>
  </si>
  <si>
    <t>683675785</t>
  </si>
  <si>
    <t xml:space="preserve">Systémový lapač nečistot – gajgr – sousedící objekt ŠKODA INVEST a.s. viz. výpis klempířských prvků odkaz KL97* Rozměr typového prvku: Ø 120 mm, výška 1 000 mm Materiál: šedá litina </t>
  </si>
  <si>
    <t>569</t>
  </si>
  <si>
    <t>KL98</t>
  </si>
  <si>
    <t>Systémová ochrana proti přelití žlabu – sousedící objekt ŠKODA INVEST a.s. viz. výpis klempířských prvků odkaz KL98*</t>
  </si>
  <si>
    <t>-904490792</t>
  </si>
  <si>
    <t xml:space="preserve">Systémová ochrana proti přelití žlabu – sousedící objekt ŠKODA INVEST a.s. viz. výpis klempířských prvků odkaz KL98* Rozměr typového prvku: Ø 250 mm, Materiál: barvený pozinkovaný plech 0,6mm. Barevná úprava - nanášení polyuretanu v tl. 50 mikronů z obou stran plechu + následuje lakování. Předpoklad barevnosti - shodný odstín matnost/lesklost se stávajícími klempířskými prvky O konečné barevnosti bude rozhodnuto investorem a architektem v průběhu realizace </t>
  </si>
  <si>
    <t>570</t>
  </si>
  <si>
    <t>KL99</t>
  </si>
  <si>
    <t>Podokapní žlab půlkruhový – řešený objekt viz. výpis klempířských prvků odkaz KL99</t>
  </si>
  <si>
    <t>-1396501965</t>
  </si>
  <si>
    <t xml:space="preserve">Podokapní žlab půlkruhový – řešený objekt viz. výpis klempířských prvků odkaz KL99 Rozměr typového prvku: Ø 250 mm, délka celkem 250 mm Materiál: barvený pozinkovaný plech 0,6mm. Barevná úprava - nanášení polyuretanu v tl. 50 mikronů z obou stran plechu + následuje lakování. Předpoklad barevnosti - shodný odstín matnost/lesklost se stávajícími klempířskými prvky O konečné barevnosti bude rozhodnuto investorem a architektem v průběhu realizace </t>
  </si>
  <si>
    <t>571</t>
  </si>
  <si>
    <t>KL100</t>
  </si>
  <si>
    <t>Zatahovací výztužný pás viz. výpis klempířských prvků odkaz KL100</t>
  </si>
  <si>
    <t>186395812</t>
  </si>
  <si>
    <t xml:space="preserve">Zatahovací výztužný pás viz. výpis klempířských prvků odkaz KL100 Rozměr typového prvku: R.Š. 900 mm, délka 18 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</si>
  <si>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572</t>
  </si>
  <si>
    <t>KL101</t>
  </si>
  <si>
    <t>Nové oplechování dělící atiky (uvažováno vč. odkapového nosu) viz. výpis klempířských prvků odkaz KL101</t>
  </si>
  <si>
    <t>-211680087</t>
  </si>
  <si>
    <t xml:space="preserve">Nové oplechování dělící atiky (uvažováno vč. odkapového nosu) viz. výpis klempířských prvků odkaz KL101 Rozměr typového prvku: R.Š. 1000 mm, délka 18 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</si>
  <si>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573</t>
  </si>
  <si>
    <t>KL102</t>
  </si>
  <si>
    <t>Nové atypické oplechování čel náběhových klínů – dilatace objektu (uvažováno vč. odkapového nosu) viz. výpis klempířských prvků odkaz KL102</t>
  </si>
  <si>
    <t>-2095139428</t>
  </si>
  <si>
    <t xml:space="preserve">Nové atypické oplechování čel náběhových klínů – dilatace objektu (uvažováno vč. odkapového nosu) viz. výpis klempířských prvků odkaz KL102 Rozměr typového prvku: R.Š. 530 mm, délka 2 500 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</si>
  <si>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574</t>
  </si>
  <si>
    <t>KL103</t>
  </si>
  <si>
    <t>Nové atypické oplechování čel náběhových klínů (uvažováno vč. odkapového nosu) viz. výpis klempířských prvků odkaz KL103</t>
  </si>
  <si>
    <t>47323050</t>
  </si>
  <si>
    <t xml:space="preserve">Nové atypické oplechování čel náběhových klínů (uvažováno vč. odkapového nosu) viz. výpis klempířských prvků odkaz KL103 Rozměr typového prvku: R.Š. 530 mm, délka 1 500 mm Materiál: barvený pozinkovaný plech 0,6mm. Barevná úprava - nanášení polyuretanu v tl. 50 mikronů z obou stran plechu + následuje lakování. Předpoklad barevnosti - šedá – shodný odstín s odstínem fasády O konečné barevnosti bude rozhodnuto investorem a architektem v průběhu realizace </t>
  </si>
  <si>
    <t>575</t>
  </si>
  <si>
    <t>KL104</t>
  </si>
  <si>
    <t>Zatahovací výztužný pás viz. výpis klempířských prvků odkaz KL104</t>
  </si>
  <si>
    <t>448044503</t>
  </si>
  <si>
    <t xml:space="preserve">Zatahovací výztužný pás viz. výpis klempířských prvků odkaz KL104 Rozměr typového prvku: R.Š. 700 mm, délka 800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</si>
  <si>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576</t>
  </si>
  <si>
    <t>KL105</t>
  </si>
  <si>
    <t>Nové oplechování atiky (uvažováno vč. odkapového nosu) viz. výpis klempířských prvků odkaz KL105</t>
  </si>
  <si>
    <t>1351470322</t>
  </si>
  <si>
    <t xml:space="preserve">Nové oplechování atiky (uvažováno vč. odkapového nosu) viz. výpis klempířských prvků odkaz KL105 Rozměr typového prvku: R.Š. 800 mm, délka 800 mm Materiál: barvený pozinkovaný plech 0,6mm. Barevná úprava - nanášení polyuretanu v tl. 50 mikronů z obou stran plechu + následuje lakování. Předpoklad barevnosti - RAL 7016, RAL 7012 – shodný odstín matnost/lesklost s navrženými rámy oken. O konečné barevnosti bude rozhodnuto investorem a architektem v průběhu realizace </t>
  </si>
  <si>
    <t>577</t>
  </si>
  <si>
    <t>Z04</t>
  </si>
  <si>
    <t>Nový atypický krycí plech systému prosklené fasády, Al plech, rš 500 mm, celková délka 4 500 mm podrobný popis viz odkaz Z04</t>
  </si>
  <si>
    <t>-379484526</t>
  </si>
  <si>
    <t>578</t>
  </si>
  <si>
    <t>Z05</t>
  </si>
  <si>
    <t>Nový atypický krycí plech čela podesty, Al plech, rš 660 mm, celková délka 10 500 mm podrobný popis viz odkaz Z05</t>
  </si>
  <si>
    <t>1801818333</t>
  </si>
  <si>
    <t>579</t>
  </si>
  <si>
    <t>Z06</t>
  </si>
  <si>
    <t>Nový atypický krycí plech čela podesty, Al plech rš 1200 mm, celková délka 10 500 mm podrobný popis viz odkaz Z06</t>
  </si>
  <si>
    <t>-894034563</t>
  </si>
  <si>
    <t>580</t>
  </si>
  <si>
    <t>Z07</t>
  </si>
  <si>
    <t>Nový atypický krycí plech systému prosklené fasády, Hliníkový plech tl. 6 mm; RŠ 1 000 mm, celková délka 10 500 mm podrobný popis viz odkaz Z07</t>
  </si>
  <si>
    <t>1741370648</t>
  </si>
  <si>
    <t>581</t>
  </si>
  <si>
    <t>Z08</t>
  </si>
  <si>
    <t>Nový atypický zaoblený rám akrylového bezpečnostního skla, krycího osvětlení vstupu, Al plech tl. 6 mm; šířka 300 mm, celková délka 7 000 mm, 12 x hliníková spojka tl. 6 mm, šířka 300 mm, délka 500 mm podrobný popis viz odkaz Z08</t>
  </si>
  <si>
    <t>968646464</t>
  </si>
  <si>
    <t>582</t>
  </si>
  <si>
    <t>Z09</t>
  </si>
  <si>
    <t>Nový atypický rám akrylového bezp. skla, krycího osvětlení vstupu, Al plech tl. 6 mm; šířka 50 mm, celková délka 2 000 mm,5 x hliníková spojka tl. 6 mm, šířka 50 mm, délka 500 mm podrobný popis viz odkaz Z09</t>
  </si>
  <si>
    <t>-1188332783</t>
  </si>
  <si>
    <t>583</t>
  </si>
  <si>
    <t>Z10</t>
  </si>
  <si>
    <t>Nový atypický krycí plech čela podesty , Al plech tl. 6 mm; rozměr svislé části prvku 1 150 mm; rozměr vodorovné části prvku 50 mm; celková délka 5 000 mm podrobný popis viz odkaz Z10</t>
  </si>
  <si>
    <t>-1693729113</t>
  </si>
  <si>
    <t>584</t>
  </si>
  <si>
    <t>Z11</t>
  </si>
  <si>
    <t>Nový atypický krycí plech systému prosklené fasády vytvářející rám vstupních dveří, Hliníkový plech tl. 6 mm; RŠ 500 mm, celková délka 7 500 mm podrobný popis viz odkaz Z11</t>
  </si>
  <si>
    <t>912748969</t>
  </si>
  <si>
    <t>585</t>
  </si>
  <si>
    <t>Z12</t>
  </si>
  <si>
    <t>Nový atypický krycí plech systému prosklené fasády , Hliníkový plech tl. 6 mm; RŠ 330 mm, celková délka 4 500 mm podrobný popis viz odkaz Z12</t>
  </si>
  <si>
    <t>248272236</t>
  </si>
  <si>
    <t>586</t>
  </si>
  <si>
    <t>Z13</t>
  </si>
  <si>
    <t>Nový atypický krycí plech systému prosklené fasády`, Hliníkový plech tl. 6 mm; RŠ 1 200 mm, celková délka 3 000 mm podrobný popis viz odkaz Z13</t>
  </si>
  <si>
    <t>-1922825564</t>
  </si>
  <si>
    <t>587</t>
  </si>
  <si>
    <t>Z14</t>
  </si>
  <si>
    <t>Nový atypický krycí plech systému prosklené fasády ,Hliníkový plech tl. 6 mm; RŠ 330 mm, celková délka 10 000 mm podrobný popis viz odkaz Z14</t>
  </si>
  <si>
    <t>-877300714</t>
  </si>
  <si>
    <t>588</t>
  </si>
  <si>
    <t>Z15</t>
  </si>
  <si>
    <t>Nový atypický krycí plech systému prosklené fasády , Hliníkový plech tl. 6 mm; RŠ 1 200 mm, celková délka 4 500 mm podrobný popis viz odkaz Z15</t>
  </si>
  <si>
    <t>1835670262</t>
  </si>
  <si>
    <t>589</t>
  </si>
  <si>
    <t>Z16</t>
  </si>
  <si>
    <t>Nový atypický krycí plech systému prosklené fasády , Hliníkový plech tl. 6 mm; RŠ 200 mm, celková délka 10 500 mm podrobný popis viz odkaz Z16</t>
  </si>
  <si>
    <t>867597681</t>
  </si>
  <si>
    <t>998764103</t>
  </si>
  <si>
    <t>Přesun hmot tonážní pro konstrukce klempířské v objektech v do 24 m</t>
  </si>
  <si>
    <t>1659002166</t>
  </si>
  <si>
    <t>Přesun hmot pro konstrukce klempířské stanovený z hmotnosti přesunovaného materiálu vodorovná dopravní vzdálenost do 50 m v objektech výšky přes 12 do 24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</si>
  <si>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-4181 pro přesun prováděný bez použití mechanizace, tj. za ztížených podmínek, lze použít pouze pro hmotnost materiálu, která se tímto způsobem skutečně přemísťuje. </t>
  </si>
  <si>
    <t>765</t>
  </si>
  <si>
    <t>Krytina skládaná</t>
  </si>
  <si>
    <t>591</t>
  </si>
  <si>
    <t>765191001</t>
  </si>
  <si>
    <t>Montáž pojistné hydroizolační fólie kladené ve sklonu do 20° lepením na bednění nebo izolaci</t>
  </si>
  <si>
    <t>1896227417</t>
  </si>
  <si>
    <t>Montáž pojistné hydroizolační fólie kladené ve sklonu do 20 st. lepením (vodotěsné podstřeší) na bednění nebo tepelnou izolaci</t>
  </si>
  <si>
    <t xml:space="preserve">Poznámka k souboru cen:_x000D_
1. V cenách nejsou započteny náklady na dodávku fólie, tyto se oceňují ve specifikaci. Ztratné lze dohodnout ve směrné výši 5 až 15%. 2. V ceně -1071 nejsou započteny náklady na dodávku okapnice, tyto se oceňují položkami ceníku 800-764 Konstrukce klempířské. </t>
  </si>
  <si>
    <t>skn60*2</t>
  </si>
  <si>
    <t>skn60a*2</t>
  </si>
  <si>
    <t>592</t>
  </si>
  <si>
    <t>28329223R</t>
  </si>
  <si>
    <t>Separační a mikroventilační vrstva - viz technické podmínky TPSK_13 - vícevrstvá fólie s nakašírovanou strukturovanou rohoží - 8mm vysoká</t>
  </si>
  <si>
    <t>-170289873</t>
  </si>
  <si>
    <t>98,583*1,1 'Přepočtené koeficientem množství</t>
  </si>
  <si>
    <t>593</t>
  </si>
  <si>
    <t>693111R</t>
  </si>
  <si>
    <t>Ochranná netkaná sklovláknitá textílie120 g/m2- viz technické podmínky TPSK_16</t>
  </si>
  <si>
    <t>-363131096</t>
  </si>
  <si>
    <t>594</t>
  </si>
  <si>
    <t>998765103</t>
  </si>
  <si>
    <t>Přesun hmot tonážní pro krytiny skládané v objektech v do 24 m</t>
  </si>
  <si>
    <t>-2123266024</t>
  </si>
  <si>
    <t>Přesun hmot pro krytiny skládané stanovený z hmotnosti přesunovaného materiálu vodorovná dopravní vzdálenost do 50 m na objektech výšky přes 12 do 24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</si>
  <si>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-5181 pro přesun prováděný bez použití mechanizace, tj. za ztížených podmínek, lze použít pouze pro hmotnost materiálu, která se tímto způsobem skutečně přemísťuje. </t>
  </si>
  <si>
    <t>766</t>
  </si>
  <si>
    <t>Konstrukce truhlářské</t>
  </si>
  <si>
    <t>595</t>
  </si>
  <si>
    <t>766211100</t>
  </si>
  <si>
    <t>Montáž madel schodišťových dřevených nebo verzalitových dílčích</t>
  </si>
  <si>
    <t>1396219398</t>
  </si>
  <si>
    <t>Montáž madel schodišťových dřevěných dílčích</t>
  </si>
  <si>
    <t xml:space="preserve">Poznámka k souboru cen:_x000D_
1. Cenami -1400 až -1720 se oceňují madla o průřezu větším než 25 cm2. 2. V cenách -1400 až -1720 není započtena dodávka montážního materiálu; tato dodávka se oceňuje ve specifikaci. </t>
  </si>
  <si>
    <t>TR07</t>
  </si>
  <si>
    <t>2*3,2</t>
  </si>
  <si>
    <t>596</t>
  </si>
  <si>
    <t>TR7</t>
  </si>
  <si>
    <t>Nové dřevěné interiérové zábradlí/madlo schodiště B2 celková dl. madla 3,2 m - 2x, podrobný popis viz odkaz TR7</t>
  </si>
  <si>
    <t>1710410102</t>
  </si>
  <si>
    <t>597</t>
  </si>
  <si>
    <t>766211200</t>
  </si>
  <si>
    <t>Montáž madel schodišťových dřevených nebo verzalitových průběžných</t>
  </si>
  <si>
    <t>-783384361</t>
  </si>
  <si>
    <t>Montáž madel schodišťových dřevěných průběžných</t>
  </si>
  <si>
    <t>TR06</t>
  </si>
  <si>
    <t>2*55</t>
  </si>
  <si>
    <t>598</t>
  </si>
  <si>
    <t>TR6</t>
  </si>
  <si>
    <t>Nové dřevěné interiérové zábradlí/madlo hlavního schodiště celková délka madla 55 m - 2x, podrobný popis viz odkaz TR6</t>
  </si>
  <si>
    <t>-1051586132</t>
  </si>
  <si>
    <t>599</t>
  </si>
  <si>
    <t>766682111</t>
  </si>
  <si>
    <t>Montáž zárubní obložkových pro dveře jednokřídlové tl stěny do 170 mm</t>
  </si>
  <si>
    <t>-322054993</t>
  </si>
  <si>
    <t>Montáž zárubní dřevěných, plastových nebo z lamina obložkových, pro dveře jednokřídlové, tloušťky stěny do 170 mm</t>
  </si>
  <si>
    <t xml:space="preserve">Poznámka k souboru cen:_x000D_
1. V cenách montáže zárubní jsou započteny i náklady na zaměření, vyklínování, horizontální i vertikální vyrovnání zárubně, ukotvení a vyplnění spáry mezi rámem a ostěním polyuretanovou pěnou, včetně zednického začištění. </t>
  </si>
  <si>
    <t>D20,23,40,43</t>
  </si>
  <si>
    <t>2+1+4+2</t>
  </si>
  <si>
    <t>600</t>
  </si>
  <si>
    <t>zárubeň D20</t>
  </si>
  <si>
    <t>Nová dřevěná obložková systémová zárubeň pro posuvné dveře 800x2100 mm</t>
  </si>
  <si>
    <t>-1739851056</t>
  </si>
  <si>
    <t>Nová dřevěná obložková systémová zárubeň pro posuvné dveře 800x2100 mm_viz. odkaz D20</t>
  </si>
  <si>
    <t>601</t>
  </si>
  <si>
    <t>zárubeň D23</t>
  </si>
  <si>
    <t>Nová dřevěná obložková systémová zárubeň pro posuvné dveře 900x2100 mm</t>
  </si>
  <si>
    <t>-410913940</t>
  </si>
  <si>
    <t>Nová dřevěná obložková systémová zárubeň pro posuvné dveře 900x2100 mm_viz. odkaz D23</t>
  </si>
  <si>
    <t>602</t>
  </si>
  <si>
    <t>zárubeň D40</t>
  </si>
  <si>
    <t>-1176340432</t>
  </si>
  <si>
    <t>Nová dřevěná obložková systémová zárubeň pro posuvné dveře 900x2100 mm_viz. odkaz D40</t>
  </si>
  <si>
    <t>603</t>
  </si>
  <si>
    <t>zárubeň D43</t>
  </si>
  <si>
    <t>280875514</t>
  </si>
  <si>
    <t>Nová dřevěná obložková systémová zárubeň pro posuvné dveře 900x2100 mm_viz. odkaz D43</t>
  </si>
  <si>
    <t>604</t>
  </si>
  <si>
    <t>766682121</t>
  </si>
  <si>
    <t>Montáž zárubní obložkových pro dveře dvoukřídlové tl stěny do 170 mm</t>
  </si>
  <si>
    <t>1076071725</t>
  </si>
  <si>
    <t>Montáž zárubní dřevěných, plastových nebo z lamina obložkových, pro dveře dvoukřídlové, tloušťky stěny do 170 mm</t>
  </si>
  <si>
    <t>D28,50</t>
  </si>
  <si>
    <t>1+1</t>
  </si>
  <si>
    <t>605</t>
  </si>
  <si>
    <t>zárubeň D28</t>
  </si>
  <si>
    <t>Nová dřevěná obložková systémová zárubeň pro posuvné dveře 2700x2100 mm</t>
  </si>
  <si>
    <t>-1844561066</t>
  </si>
  <si>
    <t>Nová dřevěná obložková systémová zárubeň pro posuvné dveře 2700x2100 mm_viz. odkaz D28</t>
  </si>
  <si>
    <t>606</t>
  </si>
  <si>
    <t>zárubeň D50</t>
  </si>
  <si>
    <t>Nová dřevěná obložková systémová zárubeň pro posuvné dveře 1400x2100 mm</t>
  </si>
  <si>
    <t>1672260747</t>
  </si>
  <si>
    <t>Nová dřevěná obložková systémová zárubeň pro posuvné dveře 1400x2100 mm_viz. odkaz D50</t>
  </si>
  <si>
    <t>607</t>
  </si>
  <si>
    <t>766999R2</t>
  </si>
  <si>
    <t xml:space="preserve">Montáž a kompletace kuchyňských linek </t>
  </si>
  <si>
    <t>743717716</t>
  </si>
  <si>
    <t>Montáž pisoárové příčky</t>
  </si>
  <si>
    <t>OS18+OS25</t>
  </si>
  <si>
    <t>2,55+2,55+2,0+2,9+4,2+3,4+2,7+0,6</t>
  </si>
  <si>
    <t>608</t>
  </si>
  <si>
    <t>OS18</t>
  </si>
  <si>
    <t>Kuchyňská sestava horních a spodních skříněk, s podstavnou myčkou a dřezem s baterií - TS014 – Denní místnost 600 x dl. 2550 mm viz.výpis ostatních prvků odkaz OS18</t>
  </si>
  <si>
    <t>168217622</t>
  </si>
  <si>
    <t>609</t>
  </si>
  <si>
    <t>OS19</t>
  </si>
  <si>
    <t>Kuchyňská sestava horních a spodních skříněk, s podstavnou myčkou a dřezem s baterií - TS007 – Denní místnost 600 x dl. 2550 mm viz.výpis ostatních prvků odkaz OS19</t>
  </si>
  <si>
    <t>-1057515662</t>
  </si>
  <si>
    <t>610</t>
  </si>
  <si>
    <t>OS20</t>
  </si>
  <si>
    <t>Kuchyňská sestava horních a spodních skříněk, s podstavnou myčkou a dřezem s baterií – TS112h – Čajová kuchyňka 600 x dl. 2000 mm viz.výpis ostatních prvků odkaz OS20</t>
  </si>
  <si>
    <t>-1742436599</t>
  </si>
  <si>
    <t>611</t>
  </si>
  <si>
    <t>OS21</t>
  </si>
  <si>
    <t>Kuchyňská sestava horních a spodních skříněk, s podstavnou myčkou a dřezem s baterií – TS315 – Čajová kuchyňka 600 x dl. 2900 mm viz.výpis ostatních prvků odkaz OS21</t>
  </si>
  <si>
    <t>-1323775119</t>
  </si>
  <si>
    <t>612</t>
  </si>
  <si>
    <t>OS22</t>
  </si>
  <si>
    <t>Kuchyňská sestava horních a spodních skříněk, s podstavnou myčkou a dřezem s baterií – TS323 – Čajová kuchyňka 600 x dl. 4200 mm viz.výpis ostatních prvků odkaz OS22</t>
  </si>
  <si>
    <t>1055025087</t>
  </si>
  <si>
    <t>613</t>
  </si>
  <si>
    <t>OS23</t>
  </si>
  <si>
    <t>Kuchyňská sestava horních a spodních skříněk, s podstavnou myčkou a dřezem s baterií – TS415– Čajová kuchyňka 600 x dl. 3400 mm viz.výpis ostatních prvků odkaz OS23</t>
  </si>
  <si>
    <t>-2012350343</t>
  </si>
  <si>
    <t>614</t>
  </si>
  <si>
    <t>OS24</t>
  </si>
  <si>
    <t>Kuchyňská sestava horních a spodních skříněk, s vestavnou lednicí a dřezem s baterií, pro imobilní 600 x dl. 2700 mm viz.výpis ostatních prvků odkaz OS24</t>
  </si>
  <si>
    <t>941747897</t>
  </si>
  <si>
    <t>615</t>
  </si>
  <si>
    <t>OS25</t>
  </si>
  <si>
    <t>Kuchyň s lednicí, dřezem a baterií levá, horní část uzavíraná roletou 600 x dl. 600 mm viz.výpis ostatních prvků odkaz OS25</t>
  </si>
  <si>
    <t>414317644</t>
  </si>
  <si>
    <t>616</t>
  </si>
  <si>
    <t>O49</t>
  </si>
  <si>
    <t>Stávající 2x tříkřídlé špaletové okno, otevíravé, neuzamykatelné, dřevěné + ocelová mříž s rámem a kotvením 2250x 1330 mm podrobný popis viz. výpis prvků "O" ozn. O49*</t>
  </si>
  <si>
    <t>1872442408</t>
  </si>
  <si>
    <t>617</t>
  </si>
  <si>
    <t>O50</t>
  </si>
  <si>
    <t>Stávající  2x osmikřídlé špaletové okno, otevíravé, neuzamykatelné, dřevěné 2735x 2200 mm podrobný popis viz. výpis prvků "O" ozn. O50*</t>
  </si>
  <si>
    <t>1148291787</t>
  </si>
  <si>
    <t>Stávající 2x osmikřídlé špaletové okno, otevíravé, neuzamykatelné, dřevěné 2735x 2200 mm podrobný popis viz. výpis prvků "O" ozn. O50*</t>
  </si>
  <si>
    <t>618</t>
  </si>
  <si>
    <t>766660001</t>
  </si>
  <si>
    <t>Montáž dveřních křídel otvíravých 1křídlových š do 0,8 m do ocelové zárubně</t>
  </si>
  <si>
    <t>-803489588</t>
  </si>
  <si>
    <t>Montáž dveřních křídel dřevěných nebo plastových otevíravých do ocelové zárubně povrchově upravených jednokřídlových, šířky do 800 mm</t>
  </si>
  <si>
    <t xml:space="preserve">Poznámka k souboru cen:_x000D_
1. Cenami -0021 až -0031, -0161 až -0163, -0181 až -0183, se oceňují dveře s protipožární odolností do 30 min. 2. V cenách -0201 až -0272 je započtena i montáž okopného plechu, stavěče křídel a držadel kyvných dveří. 3. V cenách -0311 až -0324 jsou započtené i náklady na osazení kování, vodícího trnu, dorazů, seřízení pojezdů a následné vyrovnání a seřízení dveřních křídel. 4. V cenách -0351 až -0358 jsou započtené i náklady na osazení kování, vodícího trnu, dorazů, seřízení pojezdů na stěnu a následné vyrovnání a seřízení dveřních křídel. 5. V ceně -0722 je započtena montáž zámku, zámkové vložky a osazení štítku s klikou 6. V cenách -0311 až -0324 nejsou započtené náklady na sestavení a osazení stavebního pouzdra, tyto náklady se oceňují cenami souboru cen 642 94-6 . . . Osazení stavebního pouzdra posuvných dveří do zděné příčky, katalogu 801-1 Budovy a haly - zděné a monolitické. </t>
  </si>
  <si>
    <t>D3,10,14,18,19,20,21,22,25,45,46,47,49</t>
  </si>
  <si>
    <t>6+1+1+21+2+2+6+2+1+2+1+2+1</t>
  </si>
  <si>
    <t>619</t>
  </si>
  <si>
    <t>D3</t>
  </si>
  <si>
    <t>Nové, plné, jednokřídlé, systémové dřevěné dveře 800 x 2100 mm  podrobný popis dodávky viz. výpis prvků D odkaz D3</t>
  </si>
  <si>
    <t>1147967808</t>
  </si>
  <si>
    <t>620</t>
  </si>
  <si>
    <t>D10</t>
  </si>
  <si>
    <t>Nové, plné, jednokřídlé, systémové dřevěné dveře 700 x 2100 mm  podrobný popis dodávky viz. výpis prvků D odkaz D10</t>
  </si>
  <si>
    <t>1924794073</t>
  </si>
  <si>
    <t>621</t>
  </si>
  <si>
    <t>D14</t>
  </si>
  <si>
    <t>Nové, plné, jednokřídlé, systémové dřevěné dveře 700 x 2100 mm  podrobný popis dodávky viz. výpis prvků D odkaz D14</t>
  </si>
  <si>
    <t>1167487239</t>
  </si>
  <si>
    <t>622</t>
  </si>
  <si>
    <t>D18</t>
  </si>
  <si>
    <t>Nové, plné, jednokřídlé, systémové dřevěné dveře s proskleným nadsvětlíkem 800 x 2100 mm + nadsvětlík 700 mm podrobný popis dodávky viz. výpis prvků D odkaz D18</t>
  </si>
  <si>
    <t>1410967040</t>
  </si>
  <si>
    <t>623</t>
  </si>
  <si>
    <t>D19</t>
  </si>
  <si>
    <t>Nové, plné, jednokřídlé, systémové dřevěné dveře s proskleným nadsvětlíkem, JIS 800 x 2100 mm + nadsvětlík 700 mm podrobný popis dodávky viz. výpis prvků D odkaz D19</t>
  </si>
  <si>
    <t>-1678232774</t>
  </si>
  <si>
    <t>624</t>
  </si>
  <si>
    <t>D20</t>
  </si>
  <si>
    <t>Nové, plné, jednokřídlé, systémové dřevěné dveře, posuvné 800 x 2100 mm  podrobný popis dodávky viz. výpis prvků D odkaz D20</t>
  </si>
  <si>
    <t>-773195914</t>
  </si>
  <si>
    <t>625</t>
  </si>
  <si>
    <t>D21</t>
  </si>
  <si>
    <t>Nové, plné, jednokřídlé, systémové dřevěné dveře s proskleným nadsvětlíkem 700 x 2100 mm + nadsvětlík 700 mm podrobný popis dodávky viz. výpis prvků D odkaz D21</t>
  </si>
  <si>
    <t>962943058</t>
  </si>
  <si>
    <t>626</t>
  </si>
  <si>
    <t>D22</t>
  </si>
  <si>
    <t>Nové, plné, jednokřídlé, systémové dřevěné dveře s proskleným nadsvětlíkem, 800 x 2100 mm + nadsvětlík 700 mm podrobný popis dodávky viz. výpis prvků D odkaz D22</t>
  </si>
  <si>
    <t>-2040920450</t>
  </si>
  <si>
    <t>627</t>
  </si>
  <si>
    <t>D25</t>
  </si>
  <si>
    <t>Nové, plné, jednokřídlé, systémové dřevěné dveře 700 x 2100 mm  podrobný popis dodávky viz. výpis prvků D odkaz D25</t>
  </si>
  <si>
    <t>1452949626</t>
  </si>
  <si>
    <t>628</t>
  </si>
  <si>
    <t>D45</t>
  </si>
  <si>
    <t>Nové, plné, jednokřídlé, systémové dřevěné dveře s proskleným nadsvětlíkem, 800 x 2100 mm + nadsvětlík 700 mm podrobný popis dodávky viz. výpis prvků D odkaz D45</t>
  </si>
  <si>
    <t>526520066</t>
  </si>
  <si>
    <t>629</t>
  </si>
  <si>
    <t>D46</t>
  </si>
  <si>
    <t>Nové, plné, jednokřídlé, systémové dřevěné dveře s proskleným nadsvětlíkem, 800 x 2100 mm + nadsvětlík 700 mm podrobný popis dodávky viz. výpis prvků D odkaz D46</t>
  </si>
  <si>
    <t>1590122346</t>
  </si>
  <si>
    <t>630</t>
  </si>
  <si>
    <t>D47</t>
  </si>
  <si>
    <t>Nové, plné, jednokřídlé, systémové dřevěné dveře s proskleným nadsvětlíkem, JIS 800 x 2100 mm + nadsvětlík 700 mm podrobný popis dodávky viz. výpis prvků D odkaz D47</t>
  </si>
  <si>
    <t>-77597563</t>
  </si>
  <si>
    <t>631</t>
  </si>
  <si>
    <t>D49</t>
  </si>
  <si>
    <t>Nové, plné, jednokřídlé, systémové dřevěné dveře s proskleným nadsvětlíkem, JIS 700 x 2100 mm + nadsvětlík 700 mm podrobný popis dodávky viz. výpis prvků D odkaz D49</t>
  </si>
  <si>
    <t>1359699409</t>
  </si>
  <si>
    <t>632</t>
  </si>
  <si>
    <t>766660002</t>
  </si>
  <si>
    <t>Montáž dveřních křídel otvíravých 1křídlových š přes 0,8 m do ocelové zárubně</t>
  </si>
  <si>
    <t>-1068761217</t>
  </si>
  <si>
    <t>Montáž dveřních křídel dřevěných nebo plastových otevíravých do ocelové zárubně povrchově upravených jednokřídlových, šířky přes 800 mm</t>
  </si>
  <si>
    <t>D12,16,17,24,29,32,33,35,36,40,41,44</t>
  </si>
  <si>
    <t>4+37+4+5+1+2+2+2+2+4+12+2</t>
  </si>
  <si>
    <t>633</t>
  </si>
  <si>
    <t>D12</t>
  </si>
  <si>
    <t>Nové, plné, jednokřídlé, systémové dřevěné dveře, JIS 900 x 2100 mm  podrobný popis dodávky viz. výpis prvků D odkaz D12</t>
  </si>
  <si>
    <t>-428270777</t>
  </si>
  <si>
    <t>634</t>
  </si>
  <si>
    <t>D16</t>
  </si>
  <si>
    <t>Nové, plné, jednokřídlé, systémové dřevěné dveře s proskleným nadsvětlíkem, JIS 900 x 2100 mm + nadsvětlík 700 mm podrobný popis dodávky viz. výpis prvků D odkaz D16</t>
  </si>
  <si>
    <t>1499397277</t>
  </si>
  <si>
    <t>635</t>
  </si>
  <si>
    <t>D17</t>
  </si>
  <si>
    <t>Nové, plné, jednokřídlé, systémové dřevěné dveře s plným nadsvětlíkem, JIS 900 x 2100 mm + nadsvětlík 700 mm podrobný popis dodávky viz. výpis prvků D odkaz D17</t>
  </si>
  <si>
    <t>-1051999135</t>
  </si>
  <si>
    <t>636</t>
  </si>
  <si>
    <t>D24</t>
  </si>
  <si>
    <t>Nové, plné, jednokřídlé, systémové dřevěné dveře s proskleným nadsvětlíkem, 900 x 2100 mm + nadsvětlík 700 mm podrobný popis dodávky viz. výpis prvků D odkaz D24</t>
  </si>
  <si>
    <t>-753494882</t>
  </si>
  <si>
    <t>637</t>
  </si>
  <si>
    <t>D29</t>
  </si>
  <si>
    <t>Nové, plné, jednokřídlé, systémové dřevěné dveře s proskleným nadsvětlíkem, JIS 900 x 2100 mm + nadsvětlík 700 mm podrobný popis dodávky viz. výpis prvků D odkaz D29</t>
  </si>
  <si>
    <t>1754916031</t>
  </si>
  <si>
    <t>638</t>
  </si>
  <si>
    <t>D32</t>
  </si>
  <si>
    <t>Nové, plné, jednokřídlé, systémové dřevěné dveře s proskleným nadsvětlíkem, JIS 900 x 2100 mm + nadsvětlík 700 mm podrobný popis dodávky viz. výpis prvků D odkaz D32</t>
  </si>
  <si>
    <t>-557618778</t>
  </si>
  <si>
    <t>639</t>
  </si>
  <si>
    <t>D33</t>
  </si>
  <si>
    <t>Nové, plné, jednokřídlé, systémové dřevěné dveře 900 x 2100 mm  podrobný popis dodávky viz. výpis prvků D odkaz D33</t>
  </si>
  <si>
    <t>-796412269</t>
  </si>
  <si>
    <t>640</t>
  </si>
  <si>
    <t>D35</t>
  </si>
  <si>
    <t>Nové, plné, jednokřídlé, systémové dřevěné dveře s plným nadsvětlíkem, JIS 900 x 2100 mm + nadsvětlík 700 mm podrobný popis dodávky viz. výpis prvků D odkaz D35</t>
  </si>
  <si>
    <t>-663869483</t>
  </si>
  <si>
    <t>641</t>
  </si>
  <si>
    <t>D36</t>
  </si>
  <si>
    <t>Nové, plné, jednokřídlé, systémové dřevěné dveře 900 x 2100 mm  podrobný popis dodávky viz. výpis prvků D odkaz D36</t>
  </si>
  <si>
    <t>1709267889</t>
  </si>
  <si>
    <t>642</t>
  </si>
  <si>
    <t>D40</t>
  </si>
  <si>
    <t>Nové, plné, jednokřídlé, systémové dřevěné dveře, posuvné 900 x 2100 mm  podrobný popis dodávky viz. výpis prvků D odkaz D40</t>
  </si>
  <si>
    <t>1253044637</t>
  </si>
  <si>
    <t>643</t>
  </si>
  <si>
    <t>D41</t>
  </si>
  <si>
    <t>Nové, plné, jednokřídlé, systémové dřevěné dveře s proskleným nadsvětlíkem, JIS 900 x 2100 mm + nadsvětlík 700 mm podrobný popis dodávky viz. výpis prvků D odkaz D41</t>
  </si>
  <si>
    <t>82461579</t>
  </si>
  <si>
    <t>644</t>
  </si>
  <si>
    <t>D44</t>
  </si>
  <si>
    <t>Nové, plné, jednokřídlé, systémové dřevěné dveře s proskleným nadsvětlíkem, 900 x 2100 mm + nadsvětlík 700 mm podrobný popis dodávky viz. výpis prvků D odkaz D44</t>
  </si>
  <si>
    <t>419291076</t>
  </si>
  <si>
    <t>645</t>
  </si>
  <si>
    <t>766660352</t>
  </si>
  <si>
    <t>Montáž posuvných dveří jednokřídlových průchozí šířky do 1200 mm do pojezdu na stěnu</t>
  </si>
  <si>
    <t>-1758431990</t>
  </si>
  <si>
    <t>Montáž dveřních křídel dřevěných nebo plastových posuvných dveří do pojezdu na stěnu jednokřídlových, průchozí šířky přes 800 do 1200 mm</t>
  </si>
  <si>
    <t>D23,43</t>
  </si>
  <si>
    <t>1+2</t>
  </si>
  <si>
    <t>646</t>
  </si>
  <si>
    <t>D23</t>
  </si>
  <si>
    <t>Nové, plné, jednokřídlé, systémové dřevěné dveře, posuvné 900 x 2100 mm  podrobný popis dodávky viz. výpis prvků D odkaz D23</t>
  </si>
  <si>
    <t>-1415334857</t>
  </si>
  <si>
    <t>647</t>
  </si>
  <si>
    <t>D43</t>
  </si>
  <si>
    <t>Nové, plné, jednokřídlé, systémové dřevěné dveře, posuvné 900 x 2100 mm  podrobný popis dodávky viz. výpis prvků D odkaz D43</t>
  </si>
  <si>
    <t>699894506</t>
  </si>
  <si>
    <t>648</t>
  </si>
  <si>
    <t>766660012</t>
  </si>
  <si>
    <t>Montáž dveřních křídel otvíravých 2křídlových š přes 1,45 m do ocelové zárubně</t>
  </si>
  <si>
    <t>-497592667</t>
  </si>
  <si>
    <t>Montáž dveřních křídel dřevěných nebo plastových otevíravých do ocelové zárubně povrchově upravených dvoukřídlových, šířky přes 1450 mm</t>
  </si>
  <si>
    <t>D8,13,15,30,31,42,48</t>
  </si>
  <si>
    <t>1+3+26+1+3+1+1</t>
  </si>
  <si>
    <t>649</t>
  </si>
  <si>
    <t>D8</t>
  </si>
  <si>
    <t>Nové, plné, dvoukřídlé, systémové dřevěné dveře se samozavíračem (koordinátor uzavírání) + paniková hrazda , oboustranná JIS 1800 x 2100 mm  podrobný popis dodávky viz. výpis prvků D odkaz D8</t>
  </si>
  <si>
    <t>1076650167</t>
  </si>
  <si>
    <t>650</t>
  </si>
  <si>
    <t>D13</t>
  </si>
  <si>
    <t>Nové, plné, dvoukřídlé, systémové dřevěné dveře, JIS 1800 x 2100 mm  podrobný popis dodávky viz. výpis prvků D odkaz D13</t>
  </si>
  <si>
    <t>1807818610</t>
  </si>
  <si>
    <t>651</t>
  </si>
  <si>
    <t>D15</t>
  </si>
  <si>
    <t>Nové, plné, dvoukřídlé, systémové dřevěné dveře s proskleným nadsvětlíkem, JIS 1800 x 2100 mm + nadsvětlík 700 mm podrobný popis dodávky viz. výpis prvků D odkaz D15</t>
  </si>
  <si>
    <t>-1857564368</t>
  </si>
  <si>
    <t>652</t>
  </si>
  <si>
    <t>D30</t>
  </si>
  <si>
    <t>Nové, plné, dvoukřídlé, systémové dřevěné dveře s proskleným nadsvětlíkem, JIS 1800 x 2100 mm + nadsvětlík 700 mm podrobný popis dodávky viz. výpis prvků D odkaz D30</t>
  </si>
  <si>
    <t>-28342241</t>
  </si>
  <si>
    <t>653</t>
  </si>
  <si>
    <t>D31</t>
  </si>
  <si>
    <t>Nové, plné, dvoukřídlé, systémové dřevěné dveře s plným nadsvětlíkem, JIS 1600 x 2100 mm + nadsvětlík 700 mm podrobný popis dodávky viz. výpis prvků D odkaz D31</t>
  </si>
  <si>
    <t>212126482</t>
  </si>
  <si>
    <t>654</t>
  </si>
  <si>
    <t>D42</t>
  </si>
  <si>
    <t>Nové, plné, dvoukřídlé, systémové dřevěné dveře s proskleným nadsvětlíkem, JIS 1800 x 2100 mm + nadsvětlík 700 mm podrobný popis dodávky viz. výpis prvků D odkaz D42</t>
  </si>
  <si>
    <t>1066308962</t>
  </si>
  <si>
    <t>655</t>
  </si>
  <si>
    <t>D48</t>
  </si>
  <si>
    <t>Nové, plné, dvoukřídlé, systémové dřevěné dveře s proskleným nadsvětlíkem, JIS 1600 x 2100 mm + nadsvětlík 700 mm podrobný popis dodávky viz. výpis prvků D odkaz D48</t>
  </si>
  <si>
    <t>2140356887</t>
  </si>
  <si>
    <t>656</t>
  </si>
  <si>
    <t>766660021</t>
  </si>
  <si>
    <t>Montáž dveřních křídel otvíravých 1křídlových š do 0,8 m požárních do ocelové zárubně</t>
  </si>
  <si>
    <t>-1131356844</t>
  </si>
  <si>
    <t>Montáž dveřních křídel dřevěných nebo plastových otevíravých do ocelové zárubně protipožárních jednokřídlových, šířky do 800 mm</t>
  </si>
  <si>
    <t>PO17,20,27,30,31,42,45</t>
  </si>
  <si>
    <t>2+2+10+1+1+4+3</t>
  </si>
  <si>
    <t>657</t>
  </si>
  <si>
    <t>PO17</t>
  </si>
  <si>
    <t>Nové, plné, jednokřídlé, systémové dřevěné dveře se samozavíračem a požární odolností EI30 DP3-CS  (koordinátor uzavírání) , JIS 800x2100 mm , podrobný popis viz. výpis prvků "PO" ozn. PO17</t>
  </si>
  <si>
    <t>-673071252</t>
  </si>
  <si>
    <t>658</t>
  </si>
  <si>
    <t>PO20</t>
  </si>
  <si>
    <t>Nové, plné, jednokřídlé, systémové dřevěné dveře se samozavíračem a požární odolností EI30 DP3-CS  (koordinátor uzavírání) 800x2100 mm , podrobný popis viz. výpis prvků "PO" ozn. PO20</t>
  </si>
  <si>
    <t>-456576675</t>
  </si>
  <si>
    <t>659</t>
  </si>
  <si>
    <t>PO27</t>
  </si>
  <si>
    <t>Nové, plné, jednokřídlé, systémové dřevěné dveře s proskleným nadsvětlíkem, se samozavíračem a požární odolností EI30 DP3-CS 800x2100+700 mm , podrobný popis viz. výpis prvků "PO" ozn. PO27</t>
  </si>
  <si>
    <t>-1761342978</t>
  </si>
  <si>
    <t>660</t>
  </si>
  <si>
    <t>PO30</t>
  </si>
  <si>
    <t>Nové, plné, jednokřídlé, systémové dřevěné dveře s proskleným nadsvětlíkem, se samozavíračem a požární odolností EI30 DP3-CS 800x2100+700 mm , podrobný popis viz. výpis prvků "PO" ozn. PO30</t>
  </si>
  <si>
    <t>-1822642955</t>
  </si>
  <si>
    <t>661</t>
  </si>
  <si>
    <t>PO31</t>
  </si>
  <si>
    <t>Nové, plné, jednokřídlé, systémové dřevěné dveře s proskleným nadsvětlíkem, se samozavíračem a požární odolností EI30 DP3-CS 600x2100+700 mm , podrobný popis viz. výpis prvků "PO" ozn. PO31</t>
  </si>
  <si>
    <t>43447480</t>
  </si>
  <si>
    <t>662</t>
  </si>
  <si>
    <t>PO42</t>
  </si>
  <si>
    <t>Nové, plné, jednokřídlé, systémové dřevěné dveře s proskleným nadsvětlíkem, se samozavíračem a požární odolností EI15 DP3-CS 800x2100+700 mm , podrobný popis viz. výpis prvků "PO" ozn. PO42</t>
  </si>
  <si>
    <t>271481194</t>
  </si>
  <si>
    <t>663</t>
  </si>
  <si>
    <t>PO45</t>
  </si>
  <si>
    <t>Nové, plné, jednokřídlé, systémové dřevěné dveře s proskleným nadsvětlíkem, se samozavíračem a požární odolností EI30 DP3-CS 800x2100+700 mm , podrobný popis viz. výpis prvků "PO" ozn. PO45</t>
  </si>
  <si>
    <t>-2110360026</t>
  </si>
  <si>
    <t>664</t>
  </si>
  <si>
    <t>766660022</t>
  </si>
  <si>
    <t>Montáž dveřních křídel otvíravých 1křídlových š přes 0,8 m požárních do ocelové zárubně</t>
  </si>
  <si>
    <t>-832616038</t>
  </si>
  <si>
    <t>Montáž dveřních křídel dřevěných nebo plastových otevíravých do ocelové zárubně protipožárních jednokřídlových, šířky přes 800 mm</t>
  </si>
  <si>
    <t>PO16,26,28,32,33,35,40,41,44,46</t>
  </si>
  <si>
    <t>3+7+9+1+1+2+2+3+1+1</t>
  </si>
  <si>
    <t>665</t>
  </si>
  <si>
    <t>PO16</t>
  </si>
  <si>
    <t>Nové, plné, jednokřídlé, systémové dřevěné dveře se samozavíračem a požární odolností EI30 DP3-CS  (koordinátor uzavírání) , JIS 900x2100 mm , podrobný popis viz. výpis prvků "PO" ozn. PO16</t>
  </si>
  <si>
    <t>-91590253</t>
  </si>
  <si>
    <t>666</t>
  </si>
  <si>
    <t>PO26</t>
  </si>
  <si>
    <t>Nové, plné, jednokřídlé, systémové dřevěné dveře s proskleným nadsvětlíkem, se samozavíračem a požární odolností EI30 DP3-CS, JIS 900x2100+700 mm , podrobný popis viz. výpis prvků "PO" ozn. PO26</t>
  </si>
  <si>
    <t>-79792794</t>
  </si>
  <si>
    <t>667</t>
  </si>
  <si>
    <t>PO28</t>
  </si>
  <si>
    <t>Nové, plné, jednokřídlé, systémové dřevěné dveře s proskleným nadsvětlíkem, se samozavíračem a požární odolností EI30 DP3-CS 900x2100+700 mm , podrobný popis viz. výpis prvků "PO" ozn. PO28</t>
  </si>
  <si>
    <t>-1765982036</t>
  </si>
  <si>
    <t>668</t>
  </si>
  <si>
    <t>PO32</t>
  </si>
  <si>
    <t>Nové, plné, jednokřídlé, systémové dřevěné dveře s proskleným nadsvětlíkem, se samozavíračem a požární odolností EI30 DP3-CS 900x2100+700 mm , podrobný popis viz. výpis prvků "PO" ozn. PO32</t>
  </si>
  <si>
    <t>-735024243</t>
  </si>
  <si>
    <t>669</t>
  </si>
  <si>
    <t>PO33</t>
  </si>
  <si>
    <t>Nové, plné, jednokřídlé, systémové dřevěné dveře s proskleným nadsvětlíkem, se samozavíračem a požární odolností EW30DP3-C 900x2100+700 mm , podrobný popis viz. výpis prvků "PO" ozn. PO33</t>
  </si>
  <si>
    <t>1605895470</t>
  </si>
  <si>
    <t>670</t>
  </si>
  <si>
    <t>PO35</t>
  </si>
  <si>
    <t>Nové, plné, jednokřídlé, systémové dřevěné dveře s proskleným nadsvětlíkem, se samozavíračem a požární odolností EW30 DP3-CS 900x2100+700 mm , podrobný popis viz. výpis prvků "PO" ozn. PO35</t>
  </si>
  <si>
    <t>1581290386</t>
  </si>
  <si>
    <t>671</t>
  </si>
  <si>
    <t>PO40</t>
  </si>
  <si>
    <t>Nové, plné, jednokřídlé, systémové dřevěné dveře s proskleným nadsvětlíkem, se samozavíračem a požární odolností EI15 DP3-CS 900x2100+700 mm , podrobný popis viz. výpis prvků "PO" ozn. PO40</t>
  </si>
  <si>
    <t>-1334731246</t>
  </si>
  <si>
    <t>672</t>
  </si>
  <si>
    <t>PO41</t>
  </si>
  <si>
    <t>Nové, plné, jednokřídlé, systémové dřevěné dveře s proskleným nadsvětlíkem, se samozavíračem a požární odolností EI15 DP3-CS, JIS 900x2100+700 mm , podrobný popis viz. výpis prvků "PO" ozn. PO41</t>
  </si>
  <si>
    <t>1747256941</t>
  </si>
  <si>
    <t>673</t>
  </si>
  <si>
    <t>PO44</t>
  </si>
  <si>
    <t>Nové, plné, jednokřídlé, systémové dřevěné dveře s proskleným nadsvětlíkem, se samozavíračem a požární odolností EI15 DP3-CS 850x2100+700 mm , podrobný popis viz. výpis prvků "PO" ozn. PO44</t>
  </si>
  <si>
    <t>-1898673876</t>
  </si>
  <si>
    <t>674</t>
  </si>
  <si>
    <t>PO46</t>
  </si>
  <si>
    <t>Nové, plné, jednokřídlé, systémové dřevěné dveře s proskleným nadsvětlíkem, se samozavíračem a požární odolností EI15 DP3-CS 1100x2100+700 mm , podrobný popis viz. výpis prvků "PO" ozn. PO46</t>
  </si>
  <si>
    <t>-1618549290</t>
  </si>
  <si>
    <t>675</t>
  </si>
  <si>
    <t>766660031</t>
  </si>
  <si>
    <t>Montáž dveřních křídel otvíravých 2křídlových požárních do ocelové zárubně</t>
  </si>
  <si>
    <t>2047754722</t>
  </si>
  <si>
    <t>Montáž dveřních křídel dřevěných nebo plastových otevíravých do ocelové zárubně protipožárních dvoukřídlových jakékoliv šířky</t>
  </si>
  <si>
    <t>PO15,18,22,36,37</t>
  </si>
  <si>
    <t>2+1+1+2+1</t>
  </si>
  <si>
    <t>676</t>
  </si>
  <si>
    <t>PO15</t>
  </si>
  <si>
    <t>Nové, plné, dvoukřídlé, systémové dřevěné dveře se samozavíračem a požární odolností EI30 DP3-CS  (koordinátor uzavírání) , JIS 1800x2100 mm , podrobný popis viz. výpis prvků "PO" ozn. PO15</t>
  </si>
  <si>
    <t>-1753404493</t>
  </si>
  <si>
    <t>677</t>
  </si>
  <si>
    <t>PO18</t>
  </si>
  <si>
    <t>Nové, plné, dvoukřídlé, systémové dřevěné dveře se samozavíračem a požární odolností EI30 DP3-CS  (koordinátor uzavírání) + paniková hrazda , JIS 1900x2100 mm , podrobný popis viz. výpis prvků "PO" ozn. PO18</t>
  </si>
  <si>
    <t>1047487099</t>
  </si>
  <si>
    <t>678</t>
  </si>
  <si>
    <t>PO22</t>
  </si>
  <si>
    <t>Nové, plné, dvoukřídlé, systémové dřevěné dveře se samozavíračem a požární odolností EI30 DP3-CS  (koordinátor uzavírání) + paniková hrazda , JIS 1900x2100 mm , podrobný popis viz. výpis prvků "PO" ozn. PO22</t>
  </si>
  <si>
    <t>202338571</t>
  </si>
  <si>
    <t>679</t>
  </si>
  <si>
    <t>PO36</t>
  </si>
  <si>
    <t>Nové, plné, dvoukřídlé, systémové dřevěné dveře s proskleným nadsvětlíkem se samozavíračem a požární odolností EW30 DP3-CS 1800x2100+700 mm , podrobný popis viz. výpis prvků "PO" ozn. PO36</t>
  </si>
  <si>
    <t>1479247389</t>
  </si>
  <si>
    <t>680</t>
  </si>
  <si>
    <t>PO37</t>
  </si>
  <si>
    <t>Nové, plné, dvoukřídlé, systémové dřevěné dveře s plným nadsvětlíkem se samozavíračem a požární odolností EW30 DP3-CS 1800x2100+700 mm , podrobný popis viz. výpis prvků "PO" ozn. PO37</t>
  </si>
  <si>
    <t>-130840507</t>
  </si>
  <si>
    <t>681</t>
  </si>
  <si>
    <t>O51</t>
  </si>
  <si>
    <t>Stávající  2x osmikřídlé špaletové okno, otevíravé, neuzamykatelné, dřevěné 2850x 2300 mm podrobný popis viz. výpis prvků "O" ozn. O51*</t>
  </si>
  <si>
    <t>-1383834257</t>
  </si>
  <si>
    <t>Stávající 2x osmikřídlé špaletové okno, otevíravé, neuzamykatelné, dřevěné 2850x 2300 mm podrobný popis viz. výpis prvků "O" ozn. O51*</t>
  </si>
  <si>
    <t>682</t>
  </si>
  <si>
    <t>766660R</t>
  </si>
  <si>
    <t xml:space="preserve">Montáž dveří harmonikových </t>
  </si>
  <si>
    <t>1823644390</t>
  </si>
  <si>
    <t>1"D28</t>
  </si>
  <si>
    <t>D28</t>
  </si>
  <si>
    <t>Nové, plné, dvoukřídlé (každé křídlo ještě děleno na dvě části), systémové dřevěné harmonikové dveře 2700 x 2100 mm  podrobný popis dodávky viz. výpis prvků D odkaz D28</t>
  </si>
  <si>
    <t>1563805545</t>
  </si>
  <si>
    <t>684</t>
  </si>
  <si>
    <t>766660321</t>
  </si>
  <si>
    <t>Montáž posuvných dveří dvoukřídlových průchozí šířky do 1650 mm do pouzdra se dvěma kapsami</t>
  </si>
  <si>
    <t>-2063685928</t>
  </si>
  <si>
    <t>Montáž dveřních křídel dřevěných nebo plastových posuvných dveří do pouzdra zděné příčky se dvěma kapsami dvoukřídlových, průchozí šířky přes 1200 do 1650 mm</t>
  </si>
  <si>
    <t>1"D50</t>
  </si>
  <si>
    <t>685</t>
  </si>
  <si>
    <t>D50</t>
  </si>
  <si>
    <t>Nové, plné, dvoukřídlé, systémové dřevěné dveře, posuvné, do systémového pouzdra 1400 x 2100 mm  podrobný popis dodávky viz. výpis prvků D odkaz D50</t>
  </si>
  <si>
    <t>-973441183</t>
  </si>
  <si>
    <t>686</t>
  </si>
  <si>
    <t>TR1.1</t>
  </si>
  <si>
    <t>Montáž prvku TR1</t>
  </si>
  <si>
    <t>1982045274</t>
  </si>
  <si>
    <t>687</t>
  </si>
  <si>
    <t>TR1</t>
  </si>
  <si>
    <t>Parapet s větrací mřížkou + nová ocelová nosná konstrukce parapetního zákrytu dl. prvku 2980 mm, podrobný popis viz odkaz TR1</t>
  </si>
  <si>
    <t>1961439592</t>
  </si>
  <si>
    <t>688</t>
  </si>
  <si>
    <t>TR2.1</t>
  </si>
  <si>
    <t>Montáž prvku TR2</t>
  </si>
  <si>
    <t>-1368592777</t>
  </si>
  <si>
    <t>689</t>
  </si>
  <si>
    <t>TR2</t>
  </si>
  <si>
    <t>Zákryt parapetního kanálu a radiátorů + nová ocelová nosná konstrukce parapetního zákrytu, podrobný popis viz odkaz TR2</t>
  </si>
  <si>
    <t>360599110</t>
  </si>
  <si>
    <t>690</t>
  </si>
  <si>
    <t>TR3.1</t>
  </si>
  <si>
    <t>Montáž prvku TR3</t>
  </si>
  <si>
    <t>-969124155</t>
  </si>
  <si>
    <t>691</t>
  </si>
  <si>
    <t>TR3</t>
  </si>
  <si>
    <t>Atypický interiérový vnitřní parapet délka desky 2 300mm, hloubka desky 520mm, tl. desky 25mm, podrobný popis viz odkaz TR3</t>
  </si>
  <si>
    <t>-1880034991</t>
  </si>
  <si>
    <t>692</t>
  </si>
  <si>
    <t>TR4.1</t>
  </si>
  <si>
    <t>Montáž prvku TR4</t>
  </si>
  <si>
    <t>18682586</t>
  </si>
  <si>
    <t>693</t>
  </si>
  <si>
    <t>TR4</t>
  </si>
  <si>
    <t xml:space="preserve">Atypický interiérový vnitřní parapet délka desky 2 450mm, hloubka desky 520mm, tl. desky 25mm, podrobný popis viz odkaz TR4								_x000D_
</t>
  </si>
  <si>
    <t>-639722571</t>
  </si>
  <si>
    <t>Atypický interiérový vnitřní parapet délka desky 2 450mm, hloubka desky 520mm, tl. desky 25mm, podrobný popis viz odkaz TR4</t>
  </si>
  <si>
    <t>694</t>
  </si>
  <si>
    <t>TR5.1</t>
  </si>
  <si>
    <t>Montáž prvku TR5</t>
  </si>
  <si>
    <t>-334595276</t>
  </si>
  <si>
    <t>695</t>
  </si>
  <si>
    <t>TR5</t>
  </si>
  <si>
    <t xml:space="preserve">Atypický interiérový vnitřní parapet - sestava délka desky 6 450mm, hloubka desky 660mm, tl. desky 25mm, podrobný popis viz odkaz TR5								_x000D_
</t>
  </si>
  <si>
    <t>1827960317</t>
  </si>
  <si>
    <t>Atypický interiérový vnitřní parapet - sestava délka desky 6 450mm, hloubka desky 660mm, tl. desky 25mm, podrobný popis viz odkaz TR5</t>
  </si>
  <si>
    <t>696</t>
  </si>
  <si>
    <t>TR8.1</t>
  </si>
  <si>
    <t>Montáž prvku TR8</t>
  </si>
  <si>
    <t>1986757872</t>
  </si>
  <si>
    <t>697</t>
  </si>
  <si>
    <t>TR8</t>
  </si>
  <si>
    <t>Atypický interiérový vnitřní parapet délka desky 2 800mm, hloubka desky 520mm, tl. desky 25mm, podrobný popis viz odkaz TR8</t>
  </si>
  <si>
    <t>1331257854</t>
  </si>
  <si>
    <t>698</t>
  </si>
  <si>
    <t>TR9.1</t>
  </si>
  <si>
    <t>Montáž prvku TR9</t>
  </si>
  <si>
    <t>1459957051</t>
  </si>
  <si>
    <t>699</t>
  </si>
  <si>
    <t>TR9</t>
  </si>
  <si>
    <t>Atypický interiérový vnitřní parapet délka desky 2 800mm, hloubka desky 640mm, tl. desky 25mm, podrobný popis viz odkaz TR9</t>
  </si>
  <si>
    <t>-1704845290</t>
  </si>
  <si>
    <t>700</t>
  </si>
  <si>
    <t>TR10.1</t>
  </si>
  <si>
    <t>Montáž prvku TR10</t>
  </si>
  <si>
    <t>-346486918</t>
  </si>
  <si>
    <t>701</t>
  </si>
  <si>
    <t>TR10</t>
  </si>
  <si>
    <t xml:space="preserve">Atypický interiérový vnitřní parapet - Meziokenní - dl. desky 2 800 mm, hl. desky 400mm, tl. desky 25mm – 1 ks, Vnitřní parapet - dl. desky 1 250 mm, hl. desky 150 mm, tl. desky 25mm – 2 ks, podrobný popis viz odkaz TR10_x000D_
</t>
  </si>
  <si>
    <t>1002827676</t>
  </si>
  <si>
    <t>Atypický interiérový vnitřní parapet - Meziokenní - dl. desky 2 800 mm, hl. desky 400mm, tl. desky 25mm – 1 ks, Vnitřní parapet - dl. desky 1 250 mm, hl. desky 150 mm, tl. desky 25mm – 2 ks, podrobný popis viz odkaz TR10</t>
  </si>
  <si>
    <t>702</t>
  </si>
  <si>
    <t>OS12</t>
  </si>
  <si>
    <t>Demontáž stávajícího přístupového žebříku na střechu – sousedící objekt ŠKODA INVEST a.s. 500 x 2000 mm viz.výpis ostatních prvků odkaz OS12</t>
  </si>
  <si>
    <t>-1911718045</t>
  </si>
  <si>
    <t>703</t>
  </si>
  <si>
    <t>OS13</t>
  </si>
  <si>
    <t>Demontáž stávajícího přístupového žebříku na střechu – sousedící objekt ŠKODA INVEST a.s.     viz.výpis ostatních prvků odkaz OS13</t>
  </si>
  <si>
    <t>-25129320</t>
  </si>
  <si>
    <t>Demontáž stávajícího přístupového žebříku na střechu – sousedící objekt ŠKODA INVEST a.s. viz.výpis ostatních prvků odkaz OS13</t>
  </si>
  <si>
    <t>704</t>
  </si>
  <si>
    <t>76612121R</t>
  </si>
  <si>
    <t>Montáž sanitárních dělících příček</t>
  </si>
  <si>
    <t>1305874699</t>
  </si>
  <si>
    <t>Montáž dřevěných stěn plných, s výplní palubovkou nebo překližkou, výšky do 2,75 m</t>
  </si>
  <si>
    <t>272,37"OS26-OS49</t>
  </si>
  <si>
    <t>705</t>
  </si>
  <si>
    <t>OS26</t>
  </si>
  <si>
    <t>Lehká dělící příčka v místnosti TS004a – WC muži 5500 x 2100 mm viz.výpis ostatních prvků odkaz OS26</t>
  </si>
  <si>
    <t>-190280561</t>
  </si>
  <si>
    <t>706</t>
  </si>
  <si>
    <t>OS27</t>
  </si>
  <si>
    <t>Lehká dělící příčka v místnosti TS012a a TS013a 1500 x 2100 mm viz.výpis ostatních prvků odkaz OS27</t>
  </si>
  <si>
    <t>284910874</t>
  </si>
  <si>
    <t>707</t>
  </si>
  <si>
    <t>OS28</t>
  </si>
  <si>
    <t>Lehká dělící příčka v místnosti TS030a – Sprcha – WC 4200 x 2100 mm viz.výpis ostatních prvků odkaz OS28</t>
  </si>
  <si>
    <t>-547573926</t>
  </si>
  <si>
    <t>708</t>
  </si>
  <si>
    <t>OS29</t>
  </si>
  <si>
    <t>Lehká dělící příčka v místnosti TS032a – WC ženy 8100 x 2100 mm viz.výpis ostatních prvků odkaz OS29</t>
  </si>
  <si>
    <t>834004648</t>
  </si>
  <si>
    <t>709</t>
  </si>
  <si>
    <t>OS30</t>
  </si>
  <si>
    <t>Lehká dělící příčka v místnosti TS121a – WC muži 4200 x 2100 mm viz.výpis ostatních prvků odkaz OS30</t>
  </si>
  <si>
    <t>-1797614891</t>
  </si>
  <si>
    <t>710</t>
  </si>
  <si>
    <t>OS31</t>
  </si>
  <si>
    <t>Lehká dělící příčka v místnosti TS123a – WC ženy 6600 x 2100 mm viz.výpis ostatních prvků odkaz OS31</t>
  </si>
  <si>
    <t>1678143886</t>
  </si>
  <si>
    <t>OS32</t>
  </si>
  <si>
    <t>Lehká dělící příčka v místnosti TS112i – WC 1500 x 2100 mm viz.výpis ostatních prvků odkaz OS32</t>
  </si>
  <si>
    <t>863759739</t>
  </si>
  <si>
    <t>OS33</t>
  </si>
  <si>
    <t>Lehká dělící příčka v místnosti TS127a – WC muži 6000 x 2100 mm viz.výpis ostatních prvků odkaz OS33</t>
  </si>
  <si>
    <t>-154972785</t>
  </si>
  <si>
    <t>OS34</t>
  </si>
  <si>
    <t>Lehká dělící příčka v místnosti TS128a – WC ženy 7900 x 2100 mm viz.výpis ostatních prvků odkaz OS34</t>
  </si>
  <si>
    <t>141466171</t>
  </si>
  <si>
    <t>714</t>
  </si>
  <si>
    <t>OS35</t>
  </si>
  <si>
    <t>Lehká dělící příčka v místnosti TS203a – WC ženy 8700 x 2100 mm viz.výpis ostatních prvků odkaz OS35</t>
  </si>
  <si>
    <t>793677545</t>
  </si>
  <si>
    <t>715</t>
  </si>
  <si>
    <t>OS36</t>
  </si>
  <si>
    <t>Lehká dělící příčka v místnosti TS225a – WC muži 6100 x 2100 mm viz.výpis ostatních prvků odkaz OS36</t>
  </si>
  <si>
    <t>1073696763</t>
  </si>
  <si>
    <t>716</t>
  </si>
  <si>
    <t>OS37</t>
  </si>
  <si>
    <t>Lehká dělící příčka v místnosti TS227a – WC ženy viz.výpis ostatních prvků odkaz OS37</t>
  </si>
  <si>
    <t>1984273811</t>
  </si>
  <si>
    <t>Lehká dělící příčka v místnosti TS227a – WC ženy 7900 x 2100 mm    viz.výpis ostatních prvků odkaz OS37</t>
  </si>
  <si>
    <t>717</t>
  </si>
  <si>
    <t>OS38</t>
  </si>
  <si>
    <t>Lehká dělící příčka v místnosti TS235a – WC muži 3800 x 2100 mm viz.výpis ostatních prvků odkaz OS38</t>
  </si>
  <si>
    <t>1397033732</t>
  </si>
  <si>
    <t>718</t>
  </si>
  <si>
    <t>OS39</t>
  </si>
  <si>
    <t>Lehká dělící příčka v místnosti TS235a a TS235b     viz.výpis ostatních prvků odkaz OS39</t>
  </si>
  <si>
    <t>-1783090156</t>
  </si>
  <si>
    <t>Lehká dělící příčka v místnosti TS235a a TS235b 4900 x 2100 mm    viz.výpis ostatních prvků odkaz OS39</t>
  </si>
  <si>
    <t>719</t>
  </si>
  <si>
    <t>OS40</t>
  </si>
  <si>
    <t>Lehká dělící příčka v místnosti TS304a – WC muži 6100 x 2100 mm viz.výpis ostatních prvků odkaz OS40</t>
  </si>
  <si>
    <t>2082891735</t>
  </si>
  <si>
    <t>720</t>
  </si>
  <si>
    <t>OS41</t>
  </si>
  <si>
    <t>Lehká dělící příčka v místnosti TS341a – WC ženy 8600 x 2100 mm viz.výpis ostatních prvků odkaz OS41</t>
  </si>
  <si>
    <t>1575291664</t>
  </si>
  <si>
    <t>721</t>
  </si>
  <si>
    <t>OS42</t>
  </si>
  <si>
    <t>Lehká dělící příčka v místnosti TS343a – WC muži 5100 x 2100 mm viz.výpis ostatních prvků odkaz OS42</t>
  </si>
  <si>
    <t>-1387801774</t>
  </si>
  <si>
    <t>722</t>
  </si>
  <si>
    <t>OS43</t>
  </si>
  <si>
    <t>Lehká dělící příčka v místnosti TS353a – WC ženy 8500 x 2100 mm viz.výpis ostatních prvků odkaz OS43</t>
  </si>
  <si>
    <t>1034464300</t>
  </si>
  <si>
    <t>723</t>
  </si>
  <si>
    <t>OS44</t>
  </si>
  <si>
    <t>Lehká dělící příčka v místnosti TS353a a TS353b 6200 x 2100 mm viz.výpis ostatních prvků odkaz OS44</t>
  </si>
  <si>
    <t>-1975304518</t>
  </si>
  <si>
    <t>724</t>
  </si>
  <si>
    <t>OS45</t>
  </si>
  <si>
    <t>Lehká dělící příčka v místnosti TS403a – WC muži 5000 x 2100 mm viz.výpis ostatních prvků odkaz OS45</t>
  </si>
  <si>
    <t>-882394529</t>
  </si>
  <si>
    <t>725</t>
  </si>
  <si>
    <t>OS46</t>
  </si>
  <si>
    <t>Lehká dělící příčka v místnosti TS432a – WC ženy 5900 x 2100 mm viz.výpis ostatních prvků odkaz OS46</t>
  </si>
  <si>
    <t>-324939218</t>
  </si>
  <si>
    <t>726</t>
  </si>
  <si>
    <t>OS47</t>
  </si>
  <si>
    <t>Lehká dělící příčka v místnosti TS434a – WC muži 4100 x 2100 mm viz.výpis ostatních prvků odkaz OS47</t>
  </si>
  <si>
    <t>-142901674</t>
  </si>
  <si>
    <t>727</t>
  </si>
  <si>
    <t>OS48</t>
  </si>
  <si>
    <t>Lehká dělící příčka v místnosti TS445a – WC ženy 6400 x 2100 mm viz.výpis ostatních prvků odkaz OS48</t>
  </si>
  <si>
    <t>618787857</t>
  </si>
  <si>
    <t>728</t>
  </si>
  <si>
    <t>OS49</t>
  </si>
  <si>
    <t>Lehká dělící příčka v místnosti TS445a a TS445b 4000 x 2100 mm viz.výpis ostatních prvků odkaz OS49</t>
  </si>
  <si>
    <t>1131885714</t>
  </si>
  <si>
    <t>729</t>
  </si>
  <si>
    <t>766999R1</t>
  </si>
  <si>
    <t>-1617640614</t>
  </si>
  <si>
    <t>26"OS50</t>
  </si>
  <si>
    <t>730</t>
  </si>
  <si>
    <t>OS50</t>
  </si>
  <si>
    <t>Pisoárová příčka 350 x 850 mm viz.výpis ostatních prvků odkaz OS50</t>
  </si>
  <si>
    <t>-539190447</t>
  </si>
  <si>
    <t>731</t>
  </si>
  <si>
    <t>767821112</t>
  </si>
  <si>
    <t>Montáž poštovní schránky zavěšené</t>
  </si>
  <si>
    <t>-1896266630</t>
  </si>
  <si>
    <t>Montáž poštovních schránek samostatných zavěšených</t>
  </si>
  <si>
    <t xml:space="preserve">Poznámka k souboru cen:_x000D_
1. Ceny jsou kalkulovány pro osazení schránek na předem připravené konstrukce. </t>
  </si>
  <si>
    <t>1"OS51</t>
  </si>
  <si>
    <t>732</t>
  </si>
  <si>
    <t>OS51</t>
  </si>
  <si>
    <t>Nová poštovní schránka určená do exteriéru 400 x 340 mm viz.výpis ostatních prvků odkaz OS51</t>
  </si>
  <si>
    <t>-677267335</t>
  </si>
  <si>
    <t>733</t>
  </si>
  <si>
    <t>OS52</t>
  </si>
  <si>
    <t>Demontáž stávajícího výškového geodetického bodu PL-000-377 (PNS-PL)</t>
  </si>
  <si>
    <t>576706287</t>
  </si>
  <si>
    <t>734</t>
  </si>
  <si>
    <t>OS53</t>
  </si>
  <si>
    <t xml:space="preserve">Nová posuvná skládací stěna určená do interiéru rozměr stěny cca 4730 x 3000 mm_podrobný popis viz. odkaz OS53 </t>
  </si>
  <si>
    <t>-2000769492</t>
  </si>
  <si>
    <t>735</t>
  </si>
  <si>
    <t>998766103</t>
  </si>
  <si>
    <t>Přesun hmot tonážní pro konstrukce truhlářské v objektech v do 24 m</t>
  </si>
  <si>
    <t>630216893</t>
  </si>
  <si>
    <t>Přesun hmot pro konstrukce truhlářské stanovený z hmotnosti přesunovaného materiálu vodorovná dopravní vzdálenost do 50 m v objektech výšky přes 12 do 24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</si>
  <si>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-6181 pro přesun prováděný bez použití mechanizace, tj. za ztížených podmínek, lze použít pouze pro hmotnost materiálu, která se tímto způsobem skutečně přemísťuje. </t>
  </si>
  <si>
    <t>767</t>
  </si>
  <si>
    <t>Konstrukce zámečnické</t>
  </si>
  <si>
    <t>736</t>
  </si>
  <si>
    <t>767620128</t>
  </si>
  <si>
    <t>Montáž oken zdvojených otevíravých do zdiva plochy přes 2,5 m2</t>
  </si>
  <si>
    <t>1123732502</t>
  </si>
  <si>
    <t>Montáž oken zdvojených z hliníkových nebo ocelových profilů otevíravých nebo výklopných do zdiva, plochy přes 2,5 m2</t>
  </si>
  <si>
    <t xml:space="preserve">Poznámka k souboru cen:_x000D_
1. V cenách montáže oken jsou započteny i náklady na zaměření, vyklínování, horizontální i vertikální vyrovnání okenního rámu, ukotvení a vyplnění spáry mezi rámem a ostěním polyuretanovou pěnou. 2. V cenách není započtena montáž dokončení okování oken zdvojených pákovým uzávěrem; tyto práce se oceňují cenou 767 62-0718 Montáž okování pákového uzávěru. 3. Cenami -71 . . lze oceňovat montáž: a) oboustranného spojení dvou prvků (oken,stěn, dveří, vrat, zárubní a jiných) krycími lištami ocelovými před osazením prvků nebo dodatečně po jejich osazení, b) jednostranného spojení dvou prvků; množství se určí polovinou výměry, c) krycích lišt, které se montují jen na jeden prvek; množství se určí čtvrtinou výměry. </t>
  </si>
  <si>
    <t>1851,82"osazení hliníkových oken poz. O1-O44</t>
  </si>
  <si>
    <t>2*1,175*2,2+2*1,355*2,2"D26+D27</t>
  </si>
  <si>
    <t>737</t>
  </si>
  <si>
    <t>O1</t>
  </si>
  <si>
    <t>Okno čtyřkřídlé, otevíravé a výklopné, neuzamykatelné, hliníkové 2100x 1400 mm podrobný popis viz. výpis prvků "O" ozn. O1</t>
  </si>
  <si>
    <t>1282023918</t>
  </si>
  <si>
    <t>738</t>
  </si>
  <si>
    <t>O2</t>
  </si>
  <si>
    <t>Okno čtyřkřídlé, otevíravé a výklopné, uzamykatelné, hliníkové 2100x 1400 mm podrobný popis viz. výpis prvků "O" ozn. O2</t>
  </si>
  <si>
    <t>770601929</t>
  </si>
  <si>
    <t>739</t>
  </si>
  <si>
    <t>O3</t>
  </si>
  <si>
    <t>Okno čtyřkřídlé, otevíravé a výklopné, neuzamykatelné, hliníkové 2580x 2200 mm podrobný popis viz. výpis prvků "O" ozn. O3</t>
  </si>
  <si>
    <t>1263066539</t>
  </si>
  <si>
    <t>740</t>
  </si>
  <si>
    <t>O4</t>
  </si>
  <si>
    <t>Okno čtyřkřídlé, otevíravé a výklopné, neuzamykatelné, hliníkové 2680x 2200 mm podrobný popis viz. výpis prvků "O" ozn. O4</t>
  </si>
  <si>
    <t>1252064263</t>
  </si>
  <si>
    <t>741</t>
  </si>
  <si>
    <t>O5</t>
  </si>
  <si>
    <t>Okno čtyřkřídlé, otevíravé a výklopné, neuzamykatelné, hliníkové 2680x 2200 mm podrobný popis viz. výpis prvků "O" ozn. O5</t>
  </si>
  <si>
    <t>101420721</t>
  </si>
  <si>
    <t>742</t>
  </si>
  <si>
    <t>O6</t>
  </si>
  <si>
    <t>Okno čtyřkřídlé, otevíravé a výklopné, uzamykatelné, hliníkové 2630x 2200 mm podrobný popis viz. výpis prvků "O" ozn. O6</t>
  </si>
  <si>
    <t>716444260</t>
  </si>
  <si>
    <t>O7</t>
  </si>
  <si>
    <t>Okno čtyřkřídlé, otevíravé a výklopné, neuzamykatelné, hliníkové 2630x 2200 mm podrobný popis viz. výpis prvků "O" ozn. O7</t>
  </si>
  <si>
    <t>-1752994405</t>
  </si>
  <si>
    <t>744</t>
  </si>
  <si>
    <t>O8</t>
  </si>
  <si>
    <t>Okno čtyřkřídlé, otevíravé a výklopné, uzamykatelné, hliníkové 2530x 2200 mm podrobný popis viz. výpis prvků "O" ozn. O8</t>
  </si>
  <si>
    <t>-24100513</t>
  </si>
  <si>
    <t>745</t>
  </si>
  <si>
    <t>O9</t>
  </si>
  <si>
    <t>Okno čtyřkřídlé, otevíravé a výklopné, uzamykatelné, hliníkové 2630x 2200 mm podrobný popis viz. výpis prvků "O" ozn. O9</t>
  </si>
  <si>
    <t>368505961</t>
  </si>
  <si>
    <t>746</t>
  </si>
  <si>
    <t>O10</t>
  </si>
  <si>
    <t>Okno čtyřkřídlé, otevíravé a výklopné, uzamykatelné, hliníkové 2680x 2200 mm podrobný popis viz. výpis prvků "O" ozn. O10</t>
  </si>
  <si>
    <t>1350491646</t>
  </si>
  <si>
    <t>747</t>
  </si>
  <si>
    <t>O11</t>
  </si>
  <si>
    <t>Okno čtyřkřídlé, otevíravé a výklopné, uzamykatelné, hliníkové 2680x 2200 mm podrobný popis viz. výpis prvků "O" ozn. O11</t>
  </si>
  <si>
    <t>-303871589</t>
  </si>
  <si>
    <t>748</t>
  </si>
  <si>
    <t>O12</t>
  </si>
  <si>
    <t>Okno čtyřkřídlé, otevíravé a výklopné, uzamykatelné, hliníkové 2580x 2200 mm podrobný popis viz. výpis prvků "O" ozn. O12</t>
  </si>
  <si>
    <t>150137545</t>
  </si>
  <si>
    <t>749</t>
  </si>
  <si>
    <t>O13</t>
  </si>
  <si>
    <t>Okno trojkřídlé, otevíravé a výklopné, neuzamykatelné, hliníkové 2100x 2300 mm podrobný popis viz. výpis prvků "O" ozn. O13</t>
  </si>
  <si>
    <t>1639270974</t>
  </si>
  <si>
    <t>750</t>
  </si>
  <si>
    <t>O14</t>
  </si>
  <si>
    <t>Okno čtyřkřídlé, otevíravé a výklopné, neuzamykatelné, hliníkové 2780x 2300 mm podrobný popis viz. výpis prvků "O" ozn. O14</t>
  </si>
  <si>
    <t>1463776298</t>
  </si>
  <si>
    <t>O15</t>
  </si>
  <si>
    <t>Okno čtyřkřídlé, otevíravé a výklopné, neuzamykatelné, hliníkové 2730x 2300 mm podrobný popis viz. výpis prvků "O" ozn. O15</t>
  </si>
  <si>
    <t>754282888</t>
  </si>
  <si>
    <t>752</t>
  </si>
  <si>
    <t>O16</t>
  </si>
  <si>
    <t>Okno čtyřkřídlé, otevíravé a výklopné, uzamykatelné, hliníkové 2780x 2300 mm podrobný popis viz. výpis prvků "O" ozn. O16</t>
  </si>
  <si>
    <t>1477095024</t>
  </si>
  <si>
    <t>753</t>
  </si>
  <si>
    <t>O17</t>
  </si>
  <si>
    <t>Okno čtyřkřídlé, otevíravé a výklopné, uzamykatelné, hliníkové 2630x 2300 mm podrobný popis viz. výpis prvků "O" ozn. O17</t>
  </si>
  <si>
    <t>-966866232</t>
  </si>
  <si>
    <t>754</t>
  </si>
  <si>
    <t>O18</t>
  </si>
  <si>
    <t>Okno čtyřkřídlé, otevíravé a výklopné, neuzamykatelné, hliníkové 2680x 2300 mm podrobný popis viz. výpis prvků "O" ozn. O18</t>
  </si>
  <si>
    <t>-113374228</t>
  </si>
  <si>
    <t>755</t>
  </si>
  <si>
    <t>O19</t>
  </si>
  <si>
    <t>Okno čtyřkřídlé, otevíravé a výklopné, uzamykatelné, hliníkové 2730x 2300 mm podrobný popis viz. výpis prvků "O" ozn. O19</t>
  </si>
  <si>
    <t>-1181153794</t>
  </si>
  <si>
    <t>756</t>
  </si>
  <si>
    <t>O20</t>
  </si>
  <si>
    <t>Okno čtyřkřídlé, otevíravé a výklopné, neuzamykatelné, hliníkové 2580x 2300 mm podrobný popis viz. výpis prvků "O" ozn. O20</t>
  </si>
  <si>
    <t>-139003504</t>
  </si>
  <si>
    <t>757</t>
  </si>
  <si>
    <t>O21</t>
  </si>
  <si>
    <t>Okno čtyřkřídlé, otevíravé a výklopné, neuzamykatelné, hliníkové 2825x 2300 mm podrobný popis viz. výpis prvků "O" ozn. O21</t>
  </si>
  <si>
    <t>1427315194</t>
  </si>
  <si>
    <t>758</t>
  </si>
  <si>
    <t>O22</t>
  </si>
  <si>
    <t>Okno čtyřkřídlé, otevíravé a výklopné, neuzamykatelné, hliníkové 2725x 2300 mm podrobný popis viz. výpis prvků "O" ozn. O22</t>
  </si>
  <si>
    <t>-344608763</t>
  </si>
  <si>
    <t>759</t>
  </si>
  <si>
    <t>O23</t>
  </si>
  <si>
    <t>Okno čtyřkřídlé, otevíravé a výklopné, uzamykatelné, hliníkové 2755x 2300 mm podrobný popis viz. výpis prvků "O" ozn. O23</t>
  </si>
  <si>
    <t>-1017679581</t>
  </si>
  <si>
    <t>760</t>
  </si>
  <si>
    <t>O24</t>
  </si>
  <si>
    <t>Okno čtyřkřídlé, otevíravé a výklopné, neuzamykatelné, hliníkové 2250x 1330 mm podrobný popis viz. výpis prvků "O" ozn. O24</t>
  </si>
  <si>
    <t>-2043393442</t>
  </si>
  <si>
    <t>761</t>
  </si>
  <si>
    <t>O25</t>
  </si>
  <si>
    <t>Okno čtyřkřídlé, otevíravé a výklopné, neuzamykatelné, hliníkové 2250x 1330 mm podrobný popis viz. výpis prvků "O" ozn. O25</t>
  </si>
  <si>
    <t>453477181</t>
  </si>
  <si>
    <t>O26</t>
  </si>
  <si>
    <t>Okno čtyřkřídlé, otevíravé a výklopné, uzamykatelné, hliníkové 2250x 1330 mm podrobný popis viz. výpis prvků "O" ozn. O26</t>
  </si>
  <si>
    <t>423297400</t>
  </si>
  <si>
    <t>O27</t>
  </si>
  <si>
    <t>Okno čtyřkřídlé, otevíravé a výklopné, neuzamykatelné, hliníkové 2580x 2200 mm podrobný popis viz. výpis prvků "O" ozn. O27</t>
  </si>
  <si>
    <t>1056475589</t>
  </si>
  <si>
    <t>O28</t>
  </si>
  <si>
    <t>Okno čtyřkřídlé, otevíravé a výklopné, neuzamykatelné, hliníkové 2680x 2200 mm podrobný popis viz. výpis prvků "O" ozn. O28</t>
  </si>
  <si>
    <t>-1318020492</t>
  </si>
  <si>
    <t>O29</t>
  </si>
  <si>
    <t>Okno čtyřkřídlé, otevíravé a výklopné, neuzamykatelné, hliníkové 2630x 2200 mm podrobný popis viz. výpis prvků "O" ozn. O29</t>
  </si>
  <si>
    <t>1086125856</t>
  </si>
  <si>
    <t>O30</t>
  </si>
  <si>
    <t>Okno čtyřkřídlé, otevíravé a výklopné, neuzamykatelné, hliníkové 2480x 2200 mm podrobný popis viz. výpis prvků "O" ozn. O30</t>
  </si>
  <si>
    <t>-1089084579</t>
  </si>
  <si>
    <t>O31</t>
  </si>
  <si>
    <t>Okno čtyřkřídlé, otevíravé a výklopné, neuzamykatelné, hliníkové 2780x 2200 mm podrobný popis viz. výpis prvků "O" ozn. O31</t>
  </si>
  <si>
    <t>1108251608</t>
  </si>
  <si>
    <t>768</t>
  </si>
  <si>
    <t>O32</t>
  </si>
  <si>
    <t>Okno čtyřkřídlé, otevíravé a výklopné, uzamykatelné, hliníkové 2630x 2200 mm podrobný popis viz. výpis prvků "O" ozn. O32</t>
  </si>
  <si>
    <t>538681298</t>
  </si>
  <si>
    <t>769</t>
  </si>
  <si>
    <t>O33</t>
  </si>
  <si>
    <t>Okno čtyřkřídlé, otevíravé a výklopné, uzamykatelné, hliníkové 2680x 2200 mm podrobný popis viz. výpis prvků "O" ozn. O33</t>
  </si>
  <si>
    <t>2030219579</t>
  </si>
  <si>
    <t>770</t>
  </si>
  <si>
    <t>O34</t>
  </si>
  <si>
    <t>Okno čtyřkřídlé, otevíravé a výklopné, uzamykatelné, hliníkové 2580x 2200 mm podrobný popis viz. výpis prvků "O" ozn. O34</t>
  </si>
  <si>
    <t>106593209</t>
  </si>
  <si>
    <t>771</t>
  </si>
  <si>
    <t>O35</t>
  </si>
  <si>
    <t>Okno čtyřkřídlé, otevíravé a výklopné, uzamykatelné, hliníkové 2780x 2200 mm podrobný popis viz. výpis prvků "O" ozn. O35</t>
  </si>
  <si>
    <t>1525008224</t>
  </si>
  <si>
    <t>772</t>
  </si>
  <si>
    <t>O36</t>
  </si>
  <si>
    <t>Okno čtyřkřídlé, otevíravé a výklopné, neuzamykatelné, hliníkové 2580x 2300 mm podrobný popis viz. výpis prvků "O" ozn. O36</t>
  </si>
  <si>
    <t>-739944371</t>
  </si>
  <si>
    <t>773</t>
  </si>
  <si>
    <t>O37</t>
  </si>
  <si>
    <t>Okno čtyřkřídlé, otevíravé a výklopné, neuzamykatelné, hliníkové 2780x 2300 mm podrobný popis viz. výpis prvků "O" ozn. O37</t>
  </si>
  <si>
    <t>-1250752163</t>
  </si>
  <si>
    <t>774</t>
  </si>
  <si>
    <t>O38</t>
  </si>
  <si>
    <t>Okno čtyřkřídlé, otevíravé a výklopné, neuzamykatelné, hliníkové 2730x 2300 mm podrobný popis viz. výpis prvků "O" ozn. O38</t>
  </si>
  <si>
    <t>-693252213</t>
  </si>
  <si>
    <t>775</t>
  </si>
  <si>
    <t>O39</t>
  </si>
  <si>
    <t>Okno čtyřkřídlé, otevíravé a výklopné, uzamykatelné, hliníkové 2480x 2300 mm podrobný popis viz. výpis prvků "O" ozn. O39</t>
  </si>
  <si>
    <t>-2016986452</t>
  </si>
  <si>
    <t>776</t>
  </si>
  <si>
    <t>O40</t>
  </si>
  <si>
    <t>Okno čtyřkřídlé, otevíravé a výklopné, uzamykatelné, hliníkové 2780x 2300 mm podrobný popis viz. výpis prvků "O" ozn. O40</t>
  </si>
  <si>
    <t>-1266389345</t>
  </si>
  <si>
    <t>777</t>
  </si>
  <si>
    <t>O41</t>
  </si>
  <si>
    <t>Okno čtyřkřídlé, otevíravé a výklopné, neuzamykatelné, hliníkové 2480x 2300 mm podrobný popis viz. výpis prvků "O" ozn. O41</t>
  </si>
  <si>
    <t>-625944656</t>
  </si>
  <si>
    <t>778</t>
  </si>
  <si>
    <t>O42</t>
  </si>
  <si>
    <t>Okno čtyřkřídlé, otevíravé a výklopné, neuzamykatelné, hliníkové 2680x 2300 mm podrobný popis viz. výpis prvků "O" ozn. O42</t>
  </si>
  <si>
    <t>1297219281</t>
  </si>
  <si>
    <t>779</t>
  </si>
  <si>
    <t>O43</t>
  </si>
  <si>
    <t>Okno čtyřkřídlé, otevíravé a výklopné, neuzamykatelné, hliníkové 2720x 2300 mm podrobný popis viz. výpis prvků "O" ozn. O43</t>
  </si>
  <si>
    <t>-171207220</t>
  </si>
  <si>
    <t>780</t>
  </si>
  <si>
    <t>O44</t>
  </si>
  <si>
    <t>Okno čtyřkřídlé, otevíravé a výklopné, neuzamykatelné, hliníkové 2540x 2300 mm podrobný popis viz. výpis prvků "O" ozn. O44</t>
  </si>
  <si>
    <t>320804238</t>
  </si>
  <si>
    <t>781</t>
  </si>
  <si>
    <t>D26</t>
  </si>
  <si>
    <t>Nové, vnější, prosklené, jednokřídlé, hliníkové okno, 1175 x 2200 mm  podrobný popis dodávky viz. výpis prvků D odkaz D26</t>
  </si>
  <si>
    <t>-639296544</t>
  </si>
  <si>
    <t>Nové, vnější, prosklené, jednokřídlé, hliníkové okno, se subtilním rámem a křídly, dovnitř otevíranými. Systém celoobvodového, středového těsnění mezi rámem a křídly včetně přídavného protihlukového těsnění na křídle. Okno bude dodáno vč. podkladního parapetního profilu 1175 x 2200 mm  podrobný popis dodávky viz. výpis prvků D odkaz D26</t>
  </si>
  <si>
    <t>782</t>
  </si>
  <si>
    <t>D27</t>
  </si>
  <si>
    <t>Nové, vnější, prosklené, jednokřídlé, hliníkové okno,vč. podkladního parapetního profilu 1355 x 2200 mm  podrobný popis dodávky viz. výpis prvků D odkaz D27</t>
  </si>
  <si>
    <t>-1404486229</t>
  </si>
  <si>
    <t>Nové, vnější, prosklené, jednokřídlé, hliníkové okno, se subtilním rámem a křídly, dovnitř otevíranými. Systém celoobvodového, středového těsnění mezi rámem a křídly včetně přídavného protihlukového těsnění na křídle. Okno bude dodáno vč. podkladního parapetního profilu 1355 x 2200 mm  podrobný popis dodávky viz. výpis prvků D odkaz D27</t>
  </si>
  <si>
    <t>783</t>
  </si>
  <si>
    <t>76762012R</t>
  </si>
  <si>
    <t>Montáž oken zdvojených otevíravých do zdiva plochy přes 2,5 m2 s požární odolností</t>
  </si>
  <si>
    <t>-831232819</t>
  </si>
  <si>
    <t>PO01-PO06</t>
  </si>
  <si>
    <t>1*2,1*1,4+4*2,68*2,2+1*2,78*2,3+1*2,78*2,3+1*2,76*2,3+1*2,78*2,3</t>
  </si>
  <si>
    <t>784</t>
  </si>
  <si>
    <t>PO01</t>
  </si>
  <si>
    <t>Okno čtyřkřídlé, otevíravé a výklopné, uzamykatelné, hliníkové požárně odolné EI30 DP1 2100x 1400 mm podrobný popis viz. výpis prvků "PO" ozn. PO01</t>
  </si>
  <si>
    <t>-937603376</t>
  </si>
  <si>
    <t>785</t>
  </si>
  <si>
    <t>PO02</t>
  </si>
  <si>
    <t>Okno čtyřkřídlé, otevíravé a výklopné, neuzamykatelné, hliníkové požárně odolné EI30 DP1 2680x 2200 mm podrobný popis viz. výpis prvků "PO" ozn. PO02</t>
  </si>
  <si>
    <t>-1036777592</t>
  </si>
  <si>
    <t>786</t>
  </si>
  <si>
    <t>PO03</t>
  </si>
  <si>
    <t>Okno čtyřkřídlé, otevíravé a výklopné, neuzamykatelné, hliníkové požárně odolné EI30 DP1 2780x 2300 mm podrobný popis viz. výpis prvků "PO" ozn. PO03</t>
  </si>
  <si>
    <t>-278140808</t>
  </si>
  <si>
    <t>787</t>
  </si>
  <si>
    <t>PO04</t>
  </si>
  <si>
    <t>Okno čtyřkřídlé, otevíravé a výklopné, uzamykatelné, hliníkové požárně odolné EI30 DP1 2780x 2300 mm podrobný popis viz. výpis prvků "PO" ozn. PO04</t>
  </si>
  <si>
    <t>755517659</t>
  </si>
  <si>
    <t>788</t>
  </si>
  <si>
    <t>PO05</t>
  </si>
  <si>
    <t>Okno čtyřkřídlé, otevíravé a výklopné, uzamykatelné, hliníkové požárně odolné EI30 DP1 2760x 2300 mm podrobný popis viz. výpis prvků "PO" ozn. PO05</t>
  </si>
  <si>
    <t>-413009854</t>
  </si>
  <si>
    <t>789</t>
  </si>
  <si>
    <t>PO06</t>
  </si>
  <si>
    <t>Okno čtyřkřídlé, otevíravé a výklopné, neuzamykatelné, hliníkové požárně odolné - dodáno jako systémové certifikované okno s požadovanou požární odolností 2780x2300 mm EI30 DP1, podrobný popis viz. výpis prvků "PO" ozn.PO06</t>
  </si>
  <si>
    <t>-1610152631</t>
  </si>
  <si>
    <t xml:space="preserve">Okno čtyřkřídlé, otevíravé a výklopné, neuzamykatelné, hliníkové požárně odolné - dodáno jako systémové certifikované okno s požadovanou požární odolností 2780x2300 mm EI30 DP1 , podrobný popis viz. výpis prvků "PO" ozn.PO06
</t>
  </si>
  <si>
    <t>790</t>
  </si>
  <si>
    <t>7676464R</t>
  </si>
  <si>
    <t>Montáž revizních dvířek s požární odolností</t>
  </si>
  <si>
    <t>1230234600</t>
  </si>
  <si>
    <t xml:space="preserve">Poznámka k souboru cen:_x000D_
1. Cenami nelze oceňovat montáž kompletu dveří s rámem charakteru stěny; tyto práce se oceňují cenami souborů cen 767 11- . . Montáž stěn a příček pro zasklení, 767 12- . . Montáž stěn a příček s výplní drátěnou sítí a 767 13- . . Montáž stěn a příček z hliníkového plechu. 2. V cenách nejsou započteny náklady na: a) montáž okopových plechů a hliníkových lišt; tyto práce se oceňují cenami souboru cen 767 89-61 Montáž lišt a okopových plechů, b) montáž těsnění dveří; tyto práce se oceňují cenami 767 62-6101 až -6103 Montáž těsnění oken. 3. V cenách – 0111 až -0224 jsou započteny i náklady na montáž dveří včetně zárubní nebo ocelových rámů. 4. V ceně -8351 je započtena i montáž jednostranného spojení ocelovou lištou přivařením nebo oboustranným svařením dvou prvků (dveří, stěn, oken). 5. V ceně -8353 je započteno i provedení rohového spojení dvou prvků. </t>
  </si>
  <si>
    <t>Z51,52,53,54,57,58,84,95,96</t>
  </si>
  <si>
    <t>343+235+91+90+12+5+3+2+19</t>
  </si>
  <si>
    <t>791</t>
  </si>
  <si>
    <t>Z51</t>
  </si>
  <si>
    <t>Nová zapuštěná revizní protipožární dvířka do stěn, 350x350 mm podrobný popis viz odkaz Z51</t>
  </si>
  <si>
    <t>963502073</t>
  </si>
  <si>
    <t>792</t>
  </si>
  <si>
    <t>Z52</t>
  </si>
  <si>
    <t>Nová zapuštěná revizní protipožární dvířka do stěn, 100x100 mm podrobný popis viz odkaz Z52</t>
  </si>
  <si>
    <t>-1816468667</t>
  </si>
  <si>
    <t>793</t>
  </si>
  <si>
    <t>Z53</t>
  </si>
  <si>
    <t>Nová skrytá revizní protipožární dvířka do stěn (pod obklad), 350x350 mm podrobný popis viz odkaz Z53</t>
  </si>
  <si>
    <t>2108725365</t>
  </si>
  <si>
    <t>794</t>
  </si>
  <si>
    <t>Z54</t>
  </si>
  <si>
    <t>Nová skrytá revizní protipožární dvířka do stěn (pod obklad), 100x100 mm podrobný popis viz odkaz Z54</t>
  </si>
  <si>
    <t>1907743360</t>
  </si>
  <si>
    <t>795</t>
  </si>
  <si>
    <t>Z57</t>
  </si>
  <si>
    <t>Nová revizní protipožární dvířka ve 2.S, 400x400 mm podrobný popis viz odkaz Z57</t>
  </si>
  <si>
    <t>-934150493</t>
  </si>
  <si>
    <t>796</t>
  </si>
  <si>
    <t>Z58</t>
  </si>
  <si>
    <t>Nová revizní protipožární dvířka ve 2.S, 400 x 400 mm podrobný popis viz odkaz Z58</t>
  </si>
  <si>
    <t>-967130004</t>
  </si>
  <si>
    <t>797</t>
  </si>
  <si>
    <t>Z84</t>
  </si>
  <si>
    <t>Nová skrytá revizní protipožární dvířka do stěn (pod obklad) 800x1795 mm podrobný popis viz odkaz Z84</t>
  </si>
  <si>
    <t>1496193994</t>
  </si>
  <si>
    <t>798</t>
  </si>
  <si>
    <t>Z95</t>
  </si>
  <si>
    <t>Nová skrytá revizní protipožární dvířka do stěn (pod obklad, pro omítání) rozměr prvku 600x600mm podrobný popis viz odkaz Z95</t>
  </si>
  <si>
    <t>-1744283301</t>
  </si>
  <si>
    <t>799</t>
  </si>
  <si>
    <t>Z96</t>
  </si>
  <si>
    <t>Nová skrytá revizní protipožární dvířka do stěn (pod obklad, pro omítání) rozměr prvku 800x2100mm podrobný popis viz odkaz Z96</t>
  </si>
  <si>
    <t>44486065</t>
  </si>
  <si>
    <t>800</t>
  </si>
  <si>
    <t>767999R2</t>
  </si>
  <si>
    <t>Demontáž prosklené fasády vstupů</t>
  </si>
  <si>
    <t>1454770640</t>
  </si>
  <si>
    <t>Montáž elektricky ovládaných hliníkových žaluizií</t>
  </si>
  <si>
    <t>801</t>
  </si>
  <si>
    <t>767999R3</t>
  </si>
  <si>
    <t>Systém generálního klíče</t>
  </si>
  <si>
    <t>818614449</t>
  </si>
  <si>
    <t>802</t>
  </si>
  <si>
    <t>767999R9</t>
  </si>
  <si>
    <t>Montáž prvku Z17</t>
  </si>
  <si>
    <t>692423334</t>
  </si>
  <si>
    <t>803</t>
  </si>
  <si>
    <t>Z17</t>
  </si>
  <si>
    <t>Nový pás proti ptákům , Hliníkový plech tl. 5 mm; výška 100mm, celková délka 10 500 mm podrobný popis viz odkaz Z17</t>
  </si>
  <si>
    <t>-1927927014</t>
  </si>
  <si>
    <t>804</t>
  </si>
  <si>
    <t>767999R10</t>
  </si>
  <si>
    <t>Montáž prvku Z22</t>
  </si>
  <si>
    <t>632837687</t>
  </si>
  <si>
    <t>805</t>
  </si>
  <si>
    <t>Z22</t>
  </si>
  <si>
    <t>Vnitřní dilatační lišta stěn a stropu v místě objektové dilatace - TPD_10, Nerezová lišta šíře 80 mm, celkové délky 2 300 m podrobný popis viz odkaz Z22</t>
  </si>
  <si>
    <t>1304878902</t>
  </si>
  <si>
    <t>806</t>
  </si>
  <si>
    <t>767999R11</t>
  </si>
  <si>
    <t>Montáž prvku Z23</t>
  </si>
  <si>
    <t>246467090</t>
  </si>
  <si>
    <t>807</t>
  </si>
  <si>
    <t>Z23</t>
  </si>
  <si>
    <t>Vnitřní dilatační lišta podlah v místě objektové dilatace - TPZ_03, Lišta šíře 200 mm (viditelná šířka 70 mm), výška 25 mm celkové délky 300 m podrobný popis viz odkaz Z23</t>
  </si>
  <si>
    <t>124967916</t>
  </si>
  <si>
    <t>808</t>
  </si>
  <si>
    <t>767999R12</t>
  </si>
  <si>
    <t>Montáž prvku Z24</t>
  </si>
  <si>
    <t>510512119</t>
  </si>
  <si>
    <t>809</t>
  </si>
  <si>
    <t>Z24</t>
  </si>
  <si>
    <t>Vnitřní dilatační lišta obvodových stěn v místě objektové dilatace v úrovni 2.S - TPZ_04, Lišta šíře 350 mm (viditelná šířka 120 mm), výška 150 mm celkové délky 50 m podrobný popis viz odkaz Z24</t>
  </si>
  <si>
    <t>-658760276</t>
  </si>
  <si>
    <t>810</t>
  </si>
  <si>
    <t>767999R13</t>
  </si>
  <si>
    <t>Montáž prvku Z25</t>
  </si>
  <si>
    <t>1720150389</t>
  </si>
  <si>
    <t>811</t>
  </si>
  <si>
    <t>Z25</t>
  </si>
  <si>
    <t>Vnitřní dilatační lišta podlah v místě objektové dilatace v úrovni 2.S - TPZ_04, Lišta šíře 350 mm (viditelná šířka 120 mm), výška 150 mm celkové délky 75 m podrobný popis viz odkaz Z25</t>
  </si>
  <si>
    <t>-1382257266</t>
  </si>
  <si>
    <t>812</t>
  </si>
  <si>
    <t>767999R14</t>
  </si>
  <si>
    <t>Montáž prvku Z28</t>
  </si>
  <si>
    <t>997226980</t>
  </si>
  <si>
    <t>813</t>
  </si>
  <si>
    <t>Z28</t>
  </si>
  <si>
    <t>Pažnice k dodatečné montáži na již stávající stěnu  - TPZ_06a, Vnitřní průměr pažnice O 150 mm, Vhodný vnější O  procházejícího média 0-125 mm podrobný popis viz odkaz Z28</t>
  </si>
  <si>
    <t>-1422869617</t>
  </si>
  <si>
    <t>814</t>
  </si>
  <si>
    <t>767999R15</t>
  </si>
  <si>
    <t>Montáž prvku Z29</t>
  </si>
  <si>
    <t>-302871325</t>
  </si>
  <si>
    <t>815</t>
  </si>
  <si>
    <t>Z29</t>
  </si>
  <si>
    <t>Univerzální utěsnění kabelů - TPZ_06b, Vnitřní O pažnice 150 mm, počet procházej.médii – 3ks, hodný vnější O  procházejících médií v mm O 22-54 mm. Š.těsnění 40 mm podrobný popis viz odkaz Z29</t>
  </si>
  <si>
    <t>842782123</t>
  </si>
  <si>
    <t>816</t>
  </si>
  <si>
    <t>767999R16</t>
  </si>
  <si>
    <t>Montáž prvku Z31</t>
  </si>
  <si>
    <t>906678648</t>
  </si>
  <si>
    <t>817</t>
  </si>
  <si>
    <t>Z31</t>
  </si>
  <si>
    <t>Vtoková mříž s rámem, 500x500x160 mm, štěrbina 35 mm podrobný popis viz odkaz Z31</t>
  </si>
  <si>
    <t>-1961023029</t>
  </si>
  <si>
    <t>818</t>
  </si>
  <si>
    <t>767999R17</t>
  </si>
  <si>
    <t>Montáž prvku Z33</t>
  </si>
  <si>
    <t>-802807526</t>
  </si>
  <si>
    <t>819</t>
  </si>
  <si>
    <t>Z33</t>
  </si>
  <si>
    <t>Systém Al žaluzií umístěných na střeše objektu, - Al lamela:  47,5/70 mm; celková délka 135 m -  19 ks - Vertikální držák:  59/66 mm - 2 600 ks - Distanční podložka: 20/88 mm, tl.3 - 2 500 ks - Distanční podložka: 20/48 mm, tl.3 - 300 ks - Vertikální nosn</t>
  </si>
  <si>
    <t>-2123845395</t>
  </si>
  <si>
    <t>Systém Al žaluzií umístěných na střeše objektu, - Al lamela:  47,5/70 mm; celková délka 135 m -  19 ks - Vertikální držák:  59/66 mm - 2 600 ks - Distanční podložka: 20/88 mm, tl.3 - 2 500 ks - Distanční podložka: 20/48 mm, tl.3 - 300 ks - Vertikální nosný systém lamel: 86/30 mm, délka 2 200 mm - 140 ks - Zátka vertikálního nosného systému: 86/30 mm - 280 ks - Stěnová montážní konzola: platle kotvená k I profilu 40/200 mm, tl. 10mm + pásovina/konzole 65/60 mm, tl. 10 mm - 700 ks podrobný popis viz odkaz Z33</t>
  </si>
  <si>
    <t>820</t>
  </si>
  <si>
    <t>767999R18</t>
  </si>
  <si>
    <t>Montáž prvku Z43</t>
  </si>
  <si>
    <t>-1196872690</t>
  </si>
  <si>
    <t>821</t>
  </si>
  <si>
    <t>Z43</t>
  </si>
  <si>
    <t>Nový atypický perforovaný plech osazený po obvodu zasedací místnosti  TS316, Hliníkový perforovaný plech se čtvercovým děrováním podrobný popis viz odkaz Z43</t>
  </si>
  <si>
    <t>-1862601196</t>
  </si>
  <si>
    <t>Nový atypický perforovaný plech osazený po obvodu zasedací místnosti  TS316, Hliníkový perforovaný plech se čtvercovým děrováním tl. 1 mm, otvor 10 mm, rozteč 14 mm; šířka 150 mm, celková délka 35 000 mm   Hliníkový L-profil 30/50 mm, tl. 4 mm, celkové délky  35 000 mm - 2 ks Rektifikační závěsy dl. 1000 mm - ~65 ks podrobný popis viz odkaz Z43</t>
  </si>
  <si>
    <t>822</t>
  </si>
  <si>
    <t>767999R19</t>
  </si>
  <si>
    <t>Montáž prvku Z45</t>
  </si>
  <si>
    <t>-1017807722</t>
  </si>
  <si>
    <t>823</t>
  </si>
  <si>
    <t>Z45</t>
  </si>
  <si>
    <t>Kolejnice nového mobilního regálového systému depozitáře TS125, Délka kolejnice 9 300 mm podrobný popis viz odkaz Z45</t>
  </si>
  <si>
    <t>2057316707</t>
  </si>
  <si>
    <t>824</t>
  </si>
  <si>
    <t>767999R20</t>
  </si>
  <si>
    <t>Montáž prvku Z46</t>
  </si>
  <si>
    <t>-1126628564</t>
  </si>
  <si>
    <t>825</t>
  </si>
  <si>
    <t>Z46</t>
  </si>
  <si>
    <t>Nový pojistný žlab pro vedení ZTI v depozitáři TS125, Žlab šířky 250 mm, výšky 150 mm – RŠ 550 mm, celková délka 26 500 mm Roura O 100 mm – RŠ 330 mm, celková délka 800 mm podrobný popis viz odkaz Z46</t>
  </si>
  <si>
    <t>-258324054</t>
  </si>
  <si>
    <t>826</t>
  </si>
  <si>
    <t>767999R21</t>
  </si>
  <si>
    <t>Montáž prvku Z60</t>
  </si>
  <si>
    <t>-205321441</t>
  </si>
  <si>
    <t>827</t>
  </si>
  <si>
    <t>Z60</t>
  </si>
  <si>
    <t>Nová kačírková lišta – TPD_07, Šířka 120, výška 80 mm, celková délka prvku 1 500 mm (obvod 1 ks střešní šachty) podrobný popis viz odkaz Z60</t>
  </si>
  <si>
    <t>-1744692538</t>
  </si>
  <si>
    <t>828</t>
  </si>
  <si>
    <t>767999R22</t>
  </si>
  <si>
    <t>Montáž prvku Z62</t>
  </si>
  <si>
    <t>-124118808</t>
  </si>
  <si>
    <t>829</t>
  </si>
  <si>
    <t>Z62</t>
  </si>
  <si>
    <t>Nový klíčový trezor požární ochrany - KTPO, Schránka - 240x240x132 mm ,Tělo KTPO - 225x224x127 mm,Vnější dvířka - 207x207x5 5 mm ,Rámeček lem - 275x275x3 3 mm podrobný popis viz odkaz Z62</t>
  </si>
  <si>
    <t>-1786396465</t>
  </si>
  <si>
    <t>830</t>
  </si>
  <si>
    <t>767999R23</t>
  </si>
  <si>
    <t>Montáž prvku Z63</t>
  </si>
  <si>
    <t>-18718841</t>
  </si>
  <si>
    <t>831</t>
  </si>
  <si>
    <t>Z63</t>
  </si>
  <si>
    <t>Nový adaptér pro klíčový trezor Z/62, 120/255/255 mm (v/š/hl) podrobný popis viz odkaz Z63</t>
  </si>
  <si>
    <t>-318714342</t>
  </si>
  <si>
    <t>832</t>
  </si>
  <si>
    <t>767999R24</t>
  </si>
  <si>
    <t>Montáž prvku Z64</t>
  </si>
  <si>
    <t>797436155</t>
  </si>
  <si>
    <t>833</t>
  </si>
  <si>
    <t>Z64</t>
  </si>
  <si>
    <t>Nový atypický ocelové ostění ,1./ ostění - průřez L : RŠ 380 mm (ostění 250mm, pohledový rám 110 mm) – celková délka 7 800 mm 2./ ostění – pásovina: šířka 850 mm – celková délka 7 800 mm podrobný popis viz odkaz Z64</t>
  </si>
  <si>
    <t>-1623684212</t>
  </si>
  <si>
    <t>834</t>
  </si>
  <si>
    <t>767999R25</t>
  </si>
  <si>
    <t>Montáž prvku Z65</t>
  </si>
  <si>
    <t>648720240</t>
  </si>
  <si>
    <t>835</t>
  </si>
  <si>
    <t>Z65</t>
  </si>
  <si>
    <t>Nový atypické vnější ocelové ostění ,1./ ostění - průřez L : RŠ 380 mm (ostění 250mm, pohledový rám 100 mm, fazetka 30 mm) – celková délka 7 800 mm podrobný popis viz odkaz Z65</t>
  </si>
  <si>
    <t>-530318806</t>
  </si>
  <si>
    <t>836</t>
  </si>
  <si>
    <t>767999R26</t>
  </si>
  <si>
    <t>Montáž prvku Z66</t>
  </si>
  <si>
    <t>2033516781</t>
  </si>
  <si>
    <t>837</t>
  </si>
  <si>
    <t>Z66</t>
  </si>
  <si>
    <t>Nový atypické vnější ocelové ostění ,Průřez L : RŠ 380 mm (ostění 250mm, pohledový rám 100 mm, fazetka 30 mm) – celková délka 7 800 mm podrobný popis viz odkaz Z66</t>
  </si>
  <si>
    <t>-1140933407</t>
  </si>
  <si>
    <t>838</t>
  </si>
  <si>
    <t>767999R27</t>
  </si>
  <si>
    <t>Montáž prvku Z67</t>
  </si>
  <si>
    <t>1685441761</t>
  </si>
  <si>
    <t>839</t>
  </si>
  <si>
    <t>Z67</t>
  </si>
  <si>
    <t>Nový atypický nájezdový profil u nákladní zdviže,L- profil - 65/65/6 mm - celková délka 3 000 mm Pásovina - tl. 6 mm, šířka 820 mm - celková délka 3 000 mm Pásovina - tl. 6 mm, šířka 300 mm - celková délka 3 000 mm podrobný popis viz odkaz Z67</t>
  </si>
  <si>
    <t>729010413</t>
  </si>
  <si>
    <t>840</t>
  </si>
  <si>
    <t>767999R28</t>
  </si>
  <si>
    <t>Montáž prvku Z68</t>
  </si>
  <si>
    <t>368650160</t>
  </si>
  <si>
    <t>841</t>
  </si>
  <si>
    <t>Z68</t>
  </si>
  <si>
    <t>Nová šachta pro zelené střechy – TPD_06, Výška 230 mm, víko 300/300mm podrobný popis viz odkaz Z68</t>
  </si>
  <si>
    <t>-222075618</t>
  </si>
  <si>
    <t>842</t>
  </si>
  <si>
    <t>767999R29</t>
  </si>
  <si>
    <t>Montáž prvku Z69</t>
  </si>
  <si>
    <t>-515379349</t>
  </si>
  <si>
    <t>843</t>
  </si>
  <si>
    <t>Z69</t>
  </si>
  <si>
    <t>Nový atypický ocelový úhelník ,Ocelový plech tl. 4 mm; rozměr svislé části prvku 900 mm; rozměr vodorovné části prvku 200 mm, šířka prvku 100 mm podrobný popis viz odkaz Z69</t>
  </si>
  <si>
    <t>1386219248</t>
  </si>
  <si>
    <t>844</t>
  </si>
  <si>
    <t>767999R30</t>
  </si>
  <si>
    <t>Montáž prvku Z75</t>
  </si>
  <si>
    <t>1233995749</t>
  </si>
  <si>
    <t>845</t>
  </si>
  <si>
    <t>Z75</t>
  </si>
  <si>
    <t xml:space="preserve">Nový atypický rám horního nákladiště zdviže, Ocelový plech tl. 4 mm; rozměr svislých stojen prvku 2x50 mm; rozměr vodorovné části prvku 100 mm, RŠ 200 mm – celková délka 2 100 mm  L- profil - 200/100/4 mm - celková délka 3 500 mm podrobný popis viz odkaz </t>
  </si>
  <si>
    <t>24531246</t>
  </si>
  <si>
    <t>Nový atypický rám horního nákladiště zdviže, Ocelový plech tl. 4 mm; rozměr svislých stojen prvku 2x50 mm; rozměr vodorovné části prvku 100 mm, RŠ 200 mm – celková délka 2 100 mm  L- profil - 200/100/4 mm - celková délka 3 500 mm podrobný popis viz odkaz Z75</t>
  </si>
  <si>
    <t>846</t>
  </si>
  <si>
    <t>767999R31</t>
  </si>
  <si>
    <t>Montáž prvku Z81</t>
  </si>
  <si>
    <t>-958285548</t>
  </si>
  <si>
    <t>847</t>
  </si>
  <si>
    <t>Z81</t>
  </si>
  <si>
    <t>Nové atypické ocelové vnější ostění průřez L : RŠ 380 mm (ostění 160mm, pohledový rám 110 mm) – celková délka 2 300 mm podrobný popis viz odkaz Z81</t>
  </si>
  <si>
    <t>1954661814</t>
  </si>
  <si>
    <t>848</t>
  </si>
  <si>
    <t>767999R32</t>
  </si>
  <si>
    <t>Montáž prvku Z82</t>
  </si>
  <si>
    <t>-1994794142</t>
  </si>
  <si>
    <t>849</t>
  </si>
  <si>
    <t>Z82</t>
  </si>
  <si>
    <t>Nový kotevní trn O E 10 šířka 100 mm, výška 250 mm - celková délka prvku 350 mm = 0,21 kg Počet prvků celkem : 4 410 = 0,95 t podrobný popis viz odkaz Z82</t>
  </si>
  <si>
    <t>-211563335</t>
  </si>
  <si>
    <t>850</t>
  </si>
  <si>
    <t>767999R33</t>
  </si>
  <si>
    <t>Montáž prvku Z85</t>
  </si>
  <si>
    <t>-1736910155</t>
  </si>
  <si>
    <t>851</t>
  </si>
  <si>
    <t>Z85</t>
  </si>
  <si>
    <t>Vnější dilatační lišta stěn a stropu v místě objektové dilatace - TPD_03a a TPD_03b Rozměr prvku: celková délka 105 m podrobný popis viz odkaz Z85</t>
  </si>
  <si>
    <t>282227551</t>
  </si>
  <si>
    <t>852</t>
  </si>
  <si>
    <t>767999R34</t>
  </si>
  <si>
    <t>Montáž prvku Z86</t>
  </si>
  <si>
    <t>-2124125958</t>
  </si>
  <si>
    <t>853</t>
  </si>
  <si>
    <t>Z86</t>
  </si>
  <si>
    <t>Vnější dilatační lišta betonové podlahy SKN/73a Rozměr prvku: celková délka 9 m podrobný popis viz odkaz Z86</t>
  </si>
  <si>
    <t>666215664</t>
  </si>
  <si>
    <t>854</t>
  </si>
  <si>
    <t>767999R35</t>
  </si>
  <si>
    <t>Montáž prvku Z87</t>
  </si>
  <si>
    <t>-1250053576</t>
  </si>
  <si>
    <t>855</t>
  </si>
  <si>
    <t>Z87</t>
  </si>
  <si>
    <t>Vnější dilatační lišta betonové podlahy SKN/73a Rozměr prvku: celková délka 90 m podrobný popis viz odkaz Z87</t>
  </si>
  <si>
    <t>39557343</t>
  </si>
  <si>
    <t>856</t>
  </si>
  <si>
    <t>767999R36</t>
  </si>
  <si>
    <t>Montáž prvku Z88</t>
  </si>
  <si>
    <t>-1126640243</t>
  </si>
  <si>
    <t>857</t>
  </si>
  <si>
    <t>Z88</t>
  </si>
  <si>
    <t>Absorpční blok Rozměr prvku: 76/40 mm podrobný popis viz odkaz Z88</t>
  </si>
  <si>
    <t>-1770105022</t>
  </si>
  <si>
    <t>858</t>
  </si>
  <si>
    <t>767999R37</t>
  </si>
  <si>
    <t>Montáž prvku Z89</t>
  </si>
  <si>
    <t>-537799562</t>
  </si>
  <si>
    <t>859</t>
  </si>
  <si>
    <t>Z89</t>
  </si>
  <si>
    <t>Nový atypické zastřešení rozvaděče Celkové rozměry nosné konstrukce 800/1200/2200 (š/v/d) podrobný popis viz odkaz Z89</t>
  </si>
  <si>
    <t>-1228304630</t>
  </si>
  <si>
    <t>860</t>
  </si>
  <si>
    <t>767999R38</t>
  </si>
  <si>
    <t>Montáž prvku Z90</t>
  </si>
  <si>
    <t>1657814986</t>
  </si>
  <si>
    <t>861</t>
  </si>
  <si>
    <t>Z90</t>
  </si>
  <si>
    <t>Nový atypické zastřešení rozvaděčů Celkové rozměry nosné konstrukce 800/1800/2200 mm (š/v/d) podrobný popis viz odkaz Z90</t>
  </si>
  <si>
    <t>-1057274074</t>
  </si>
  <si>
    <t>862</t>
  </si>
  <si>
    <t>O45</t>
  </si>
  <si>
    <t>Stávající dvoukřídlé okno, otevíravé a výklopné, neuzamykatelné, hliníkové 2100x 1400 mm podrobný popis viz. výpis prvků "O" ozn. O45*</t>
  </si>
  <si>
    <t>179333113</t>
  </si>
  <si>
    <t>863</t>
  </si>
  <si>
    <t>O46</t>
  </si>
  <si>
    <t>Stávající šestikřídlé okno, otevíravé a výklopné, neuzamykatelné, hliníkové 2700x 2200 mm podrobný popis viz. výpis prvků "O" ozn. O46*</t>
  </si>
  <si>
    <t>-1776082537</t>
  </si>
  <si>
    <t>864</t>
  </si>
  <si>
    <t>O47</t>
  </si>
  <si>
    <t>Stávající šestikřídlé okno, otevíravé a výklopné, neuzamykatelné, hliníkové 2775x 2300 mm podrobný popis viz. výpis prvků "O" ozn. O47*</t>
  </si>
  <si>
    <t>1853143538</t>
  </si>
  <si>
    <t>865</t>
  </si>
  <si>
    <t>O48</t>
  </si>
  <si>
    <t>Stávající šestikřídlé okno, otevíravé a výklopné, neuzamykatelné, hliníkové 2700x 2300 mm podrobný popis viz. výpis prvků "O" ozn. O48*</t>
  </si>
  <si>
    <t>285997178</t>
  </si>
  <si>
    <t>866</t>
  </si>
  <si>
    <t>767640311</t>
  </si>
  <si>
    <t>Montáž dveří ocelových vnitřních jednokřídlových</t>
  </si>
  <si>
    <t>-1106778360</t>
  </si>
  <si>
    <t>D1,4,6,7</t>
  </si>
  <si>
    <t>2+2+1+1</t>
  </si>
  <si>
    <t>867</t>
  </si>
  <si>
    <t>Nové, plné, jednokřídlé, systémové ocelové dveře se samozavíračem 900 x 2100 mm  podrobný popis dodávky viz. výpis prvků D odkaz D1</t>
  </si>
  <si>
    <t>-786843554</t>
  </si>
  <si>
    <t>868</t>
  </si>
  <si>
    <t>D4</t>
  </si>
  <si>
    <t>Nové, plné, jednokřídlé, systémové ocelové dveře, JIS 800 x 2100 mm  podrobný popis dodávky viz. výpis prvků D odkaz D4</t>
  </si>
  <si>
    <t>-9491406</t>
  </si>
  <si>
    <t>869</t>
  </si>
  <si>
    <t>D6</t>
  </si>
  <si>
    <t>Nové, plné, jednokřídlé, systémové ocelové dveře se samozavíračem 700 x 2100 mm  podrobný popis dodávky viz. výpis prvků D odkaz D6</t>
  </si>
  <si>
    <t>1717861110</t>
  </si>
  <si>
    <t>870</t>
  </si>
  <si>
    <t>D7</t>
  </si>
  <si>
    <t>Nové, plné, jednokřídlé, systémové ocelové dveře, JIS 900 x 2100 mm  podrobný popis dodávky viz. výpis prvků D odkaz D7</t>
  </si>
  <si>
    <t>252525683</t>
  </si>
  <si>
    <t>871</t>
  </si>
  <si>
    <t>767640322</t>
  </si>
  <si>
    <t>Montáž dveří ocelových vnitřních dvoukřídlových</t>
  </si>
  <si>
    <t>-984602096</t>
  </si>
  <si>
    <t>D2,5,11</t>
  </si>
  <si>
    <t>1+1+1</t>
  </si>
  <si>
    <t>872</t>
  </si>
  <si>
    <t>Nové, plné, dvoukřídlé, systémové ocelové dveře 1800 x 2100 mm  podrobný popis dodávky viz. výpis prvků D odkaz D2</t>
  </si>
  <si>
    <t>729977356</t>
  </si>
  <si>
    <t>873</t>
  </si>
  <si>
    <t>D5</t>
  </si>
  <si>
    <t>Nové, plné, dvoukřídlé, systémové ocelové dveře se samozavíračem, JIS 1500 x 2100 mm  podrobný popis dodávky viz. výpis prvků D odkaz D5</t>
  </si>
  <si>
    <t>2042469774</t>
  </si>
  <si>
    <t>874</t>
  </si>
  <si>
    <t>D11</t>
  </si>
  <si>
    <t>Nové, plné, dvoukřídlé, systémové ocelové dveře, JIS 1800 x 2100 mm  podrobný popis dodávky viz. výpis prvků D odkaz D11</t>
  </si>
  <si>
    <t>-1672670063</t>
  </si>
  <si>
    <t>875</t>
  </si>
  <si>
    <t>76764111R1</t>
  </si>
  <si>
    <t>Montáž automatických dveří 1kř ocelových</t>
  </si>
  <si>
    <t>-315221680</t>
  </si>
  <si>
    <t>1"D9</t>
  </si>
  <si>
    <t>876</t>
  </si>
  <si>
    <t>D9</t>
  </si>
  <si>
    <t>Nové, automatické, plné, jednokřídlé, systémové ocelové dveře, JIS 1000 x 2100 mm  podrobný popis dodávky viz. výpis prvků D odkaz D9</t>
  </si>
  <si>
    <t>-570759171</t>
  </si>
  <si>
    <t>877</t>
  </si>
  <si>
    <t>767641114</t>
  </si>
  <si>
    <t>Montáž automatických dveří linerálních v do 2,2 m š do 3,5 m</t>
  </si>
  <si>
    <t>-459954620</t>
  </si>
  <si>
    <t>Montáž automatických dveří posuvných, výšky do 2200 mm lineárních, šířky přes 1800 mm do 3500 mm</t>
  </si>
  <si>
    <t xml:space="preserve">Poznámka k souboru cen:_x000D_
1. Panikové dveře se v případě nebezpečí po zatlačení na křídla otevřou včetně pevných křídel. </t>
  </si>
  <si>
    <t>2"O52</t>
  </si>
  <si>
    <t>878</t>
  </si>
  <si>
    <t>O52</t>
  </si>
  <si>
    <t>Nové posuvné automatické vstupní dvoukřídlé dveře celoprosklené s obvodovým hliníkovým rámem. 1900x 2300 mm podrobný popis viz. výpis prvků "O" ozn. O52</t>
  </si>
  <si>
    <t>-975076354</t>
  </si>
  <si>
    <t>879</t>
  </si>
  <si>
    <t>767640112</t>
  </si>
  <si>
    <t>Montáž dveří ocelových vchodových jednokřídlových s nadsvětlíkem</t>
  </si>
  <si>
    <t>-1761094264</t>
  </si>
  <si>
    <t>6"D37</t>
  </si>
  <si>
    <t>880</t>
  </si>
  <si>
    <t>D37</t>
  </si>
  <si>
    <t>Nové, plné, jednokřídlé, systémové ocelové dveře s proskleným nadsvětlíkem, JIS 900 x 2100 mm + nadsvětlík 700 mm podrobný popis dodávky viz. výpis prvků D odkaz D37</t>
  </si>
  <si>
    <t>354295568</t>
  </si>
  <si>
    <t>881</t>
  </si>
  <si>
    <t>767640111</t>
  </si>
  <si>
    <t>Montáž dveří ocelových vchodových jednokřídlových bez nadsvětlíku</t>
  </si>
  <si>
    <t>-732712589</t>
  </si>
  <si>
    <t>1"O54</t>
  </si>
  <si>
    <t>882</t>
  </si>
  <si>
    <t>O54</t>
  </si>
  <si>
    <t>Nové vstupní jednokřídlé dveře, s hliníkovým rámem, prosklené (plášťové dveře) 1000x 2100 mm podrobný popis viz. výpis prvků "O" ozn. O54</t>
  </si>
  <si>
    <t>397277368</t>
  </si>
  <si>
    <t>883</t>
  </si>
  <si>
    <t>767640221</t>
  </si>
  <si>
    <t>Montáž dveří ocelových vchodových dvoukřídlových bez nadsvětlíku</t>
  </si>
  <si>
    <t>-422389252</t>
  </si>
  <si>
    <t>Montáž dveří ocelových vchodových dvoukřídlové bez nadsvětlíku</t>
  </si>
  <si>
    <t>1"O53</t>
  </si>
  <si>
    <t>884</t>
  </si>
  <si>
    <t>O53</t>
  </si>
  <si>
    <t>Nové vstupní dvoukřídlé dveře, s hliníkovým rámem, prosklené (plášťové dveře) 1500x 2100 mm podrobný popis viz. výpis prvků "O" ozn. O53</t>
  </si>
  <si>
    <t>270654215</t>
  </si>
  <si>
    <t>885</t>
  </si>
  <si>
    <t>767640222</t>
  </si>
  <si>
    <t>Montáž dveří ocelových vchodových dvoukřídlových s nadsvětlíkem</t>
  </si>
  <si>
    <t>1761593770</t>
  </si>
  <si>
    <t>Montáž dveří ocelových vchodových dvoukřídlové s nadsvětlíkem</t>
  </si>
  <si>
    <t>1"O55</t>
  </si>
  <si>
    <t>2+4+2"D34,38,39</t>
  </si>
  <si>
    <t>886</t>
  </si>
  <si>
    <t>O55</t>
  </si>
  <si>
    <t>Nové vstupní dvoukřídlé dveře, s hliníkovým rámem, prosklené s pevně zaskleným nadsvětlíkem (plášťové dveře) 2560x 2500 mm podrobný popis viz. výpis prvků "O" ozn. O55</t>
  </si>
  <si>
    <t>1688458570</t>
  </si>
  <si>
    <t>887</t>
  </si>
  <si>
    <t>D34</t>
  </si>
  <si>
    <t>Nové, prosklené, dvoukřídlé, systémové hliníkové dveře s proskleným nadsvětlíkem, se samozavíračem  (koordinátor uzavírání) + paniková hrazda 1900 x 2100 mm + nadsvětlík 700 mm podrobný popis dodávky viz. výpis prvků D odkaz D34</t>
  </si>
  <si>
    <t>667972377</t>
  </si>
  <si>
    <t>888</t>
  </si>
  <si>
    <t>D38</t>
  </si>
  <si>
    <t>Nové, plné, dvoukřídlé, systémové ocelové dveře s proskleným nadsvětlíkem, JIS 1800 x 2100 mm + nadsvětlík 700 mm podrobný popis dodávky viz. výpis prvků D odkaz D38</t>
  </si>
  <si>
    <t>-2083468986</t>
  </si>
  <si>
    <t>889</t>
  </si>
  <si>
    <t>D39</t>
  </si>
  <si>
    <t>Nové, prosklené, dvoukřídlé, systémové hliníkové dveře s proskleným nadsvětlíkem, se samozavíračem  (koordinátor uzavírání) + paniková hrazda 1900 x 2100 mm + nadsvětlík 700 mm podrobný popis dodávky viz. výpis prvků D odkaz D39</t>
  </si>
  <si>
    <t>1482369183</t>
  </si>
  <si>
    <t>890</t>
  </si>
  <si>
    <t>767640R</t>
  </si>
  <si>
    <t>Montáž dvířek kovových 2kř</t>
  </si>
  <si>
    <t>-1874289504</t>
  </si>
  <si>
    <t>O56+O57</t>
  </si>
  <si>
    <t>2+1</t>
  </si>
  <si>
    <t>891</t>
  </si>
  <si>
    <t>O56</t>
  </si>
  <si>
    <t>Dvířka atypická dvoukřídlá, otevíravá uzamykatelná vč. nosného a obvodového rámu, vrchní 2100x 1400 mm podrobný popis viz. výpis prvků "O" ozn. O56</t>
  </si>
  <si>
    <t>-1705731964</t>
  </si>
  <si>
    <t>892</t>
  </si>
  <si>
    <t>O57</t>
  </si>
  <si>
    <t>Dvířka atypická dvoukřídlá, otevíravá uzamykatelná vč. nosného a obvodového rámu, vrchní 2250x 1400 mm podrobný popis viz. výpis prvků "O" ozn. O57</t>
  </si>
  <si>
    <t>1249495255</t>
  </si>
  <si>
    <t>893</t>
  </si>
  <si>
    <t>767646510</t>
  </si>
  <si>
    <t>Montáž dveří protipožárního uzávěru jednokřídlového</t>
  </si>
  <si>
    <t>81625812</t>
  </si>
  <si>
    <t>Montáž dveří ocelových protipožárních uzávěrů jednokřídlových</t>
  </si>
  <si>
    <t>PO10+PO12</t>
  </si>
  <si>
    <t>5+2</t>
  </si>
  <si>
    <t>894</t>
  </si>
  <si>
    <t>PO10</t>
  </si>
  <si>
    <t>Nové, plné, jednokřídlé, systémové ocelové dveře se samozavíračem a požární odolností EW30 DP3-C 900x2100 mm, podrobný popis viz. výpis prvků "PO" ozn.PO10</t>
  </si>
  <si>
    <t>-272837609</t>
  </si>
  <si>
    <t>895</t>
  </si>
  <si>
    <t>PO12</t>
  </si>
  <si>
    <t>Nové, plné, jednokřídlé, 900x1600 mm, systémové ocelové dveře se samozavíračem, kouřotěsné a požární odolností EI30 DP3-CS, podrobný popis viz. výpis prvků "PO" ozn.PO12</t>
  </si>
  <si>
    <t>1291714356</t>
  </si>
  <si>
    <t>896</t>
  </si>
  <si>
    <t>767646522</t>
  </si>
  <si>
    <t>Montáž dveří protipožárního uzávěru dvoukřídlového výšky do 2200 mm</t>
  </si>
  <si>
    <t>981529560</t>
  </si>
  <si>
    <t>Montáž dveří ocelových protipožárních uzávěrů dvoukřídlových, výšky přes 1970 do 2200 mm</t>
  </si>
  <si>
    <t>PO11+PO13+PO14</t>
  </si>
  <si>
    <t>4+3+2</t>
  </si>
  <si>
    <t>897</t>
  </si>
  <si>
    <t>PO11</t>
  </si>
  <si>
    <t>Nové, plné, dvoukřídlé, systémové ocelové dveře se samozavíračem a požární odolností EW30 DP3-C  (koordinátor uzavírání) 1800x2100 mm, podrobný popis viz. výpis prvků "PO" ozn.PO11</t>
  </si>
  <si>
    <t>522820902</t>
  </si>
  <si>
    <t>Nové, plné, dvoukřídlé, systémové ocelové dveře se samozavíračem a požární odolností EW30 DP3-C  (koordinátor uzavírání) EW30 DP3-C 1800x2100 mm, podrobný popis viz. výpis prvků "PO" ozn.PO11</t>
  </si>
  <si>
    <t>898</t>
  </si>
  <si>
    <t>PO13</t>
  </si>
  <si>
    <t>Nové, plné, dvoukřídlé, systémové ocelové dveře se samozavíračem a požární odolností EI30 DP3-CS  (koordinátor uzavírání) 1800x2100 mm, podrobný popis viz. výpis prvků "PO" ozn.PO13</t>
  </si>
  <si>
    <t>243985201</t>
  </si>
  <si>
    <t>899</t>
  </si>
  <si>
    <t>PO14</t>
  </si>
  <si>
    <t>Nové, plné, dvoukřídlé, systémové ocelové dveře se samozavíračem a požární odolností EW30 DP3-C  (koordinátor uzavírání) 1200x2100 mm, Šířka aktivního křídla 800mm!, podrobný popis viz. výpis prvků "PO" ozn.PO14</t>
  </si>
  <si>
    <t>713060600</t>
  </si>
  <si>
    <t>900</t>
  </si>
  <si>
    <t>76764111R</t>
  </si>
  <si>
    <t xml:space="preserve">Montáž automatických dveří 1kř s požární odolností </t>
  </si>
  <si>
    <t>674059569</t>
  </si>
  <si>
    <t>PO23+PO24</t>
  </si>
  <si>
    <t>901</t>
  </si>
  <si>
    <t>PO23</t>
  </si>
  <si>
    <t>Nové posuvné automatické vnitřní jednokřídlé dveře celoprosklené s obvodovým hliníkovým rámem (posouvané na stěnu), JIS Požární odolnost - EI30 DP3-CS 1200x2100 mm , podrobný popis viz. výpis prvků "PO" ozn. PO23</t>
  </si>
  <si>
    <t>616967287</t>
  </si>
  <si>
    <t>902</t>
  </si>
  <si>
    <t>PO24</t>
  </si>
  <si>
    <t>Nové posuvné automatické vnitřní jednokřídlé dveře celoprosklené s obvodovým hliníkovým rámem (posouvané na stěnu), JIS Požární odolnost - EI30 DP3-CS 1200x2100 mm , podrobný popis viz. výpis prvků "PO" ozn. PO24</t>
  </si>
  <si>
    <t>1454259360</t>
  </si>
  <si>
    <t>903</t>
  </si>
  <si>
    <t>76764099R1</t>
  </si>
  <si>
    <t>Montáž dveří hliníkových vnitřních dvoukřídlových bez nadsvětlíku, s požární odolností</t>
  </si>
  <si>
    <t>-844842820</t>
  </si>
  <si>
    <t>PO19+PO21+PO38</t>
  </si>
  <si>
    <t>904</t>
  </si>
  <si>
    <t>PO19</t>
  </si>
  <si>
    <t>Nové, prosklené, dvoukřídlé, systémové hliníkové dveře se samozavíračem a požární odolností EI30 DP3-CS  (koordinátor uzavírání) + paniková hrazda , JIS 1900x2100 mm , podrobný popis viz. výpis prvků "PO" ozn. PO19</t>
  </si>
  <si>
    <t>2036453574</t>
  </si>
  <si>
    <t>905</t>
  </si>
  <si>
    <t>PO21</t>
  </si>
  <si>
    <t>Nové, prosklené, dvoukřídlé, systémové hliníkové dveře se samozavíračem a požární odolností EI30 DP3-CS  (koordinátor uzavírání) + paniková hrazda , JIS 1900x2100 mm , podrobný popis viz. výpis prvků "PO" ozn. PO21</t>
  </si>
  <si>
    <t>327504990</t>
  </si>
  <si>
    <t>906</t>
  </si>
  <si>
    <t>PO38</t>
  </si>
  <si>
    <t>Nové, plné, dvoukřídlé, systémové hliníkové se samozavíračem a požární odolností EI30 DP3-CS  (koordinátor uzavírání) 1500x2100 mm , podrobný popis viz. výpis prvků "PO" ozn. PO38</t>
  </si>
  <si>
    <t>837982493</t>
  </si>
  <si>
    <t>907</t>
  </si>
  <si>
    <t>76764099R2</t>
  </si>
  <si>
    <t>Montáž dveří hliníkových vnitřních dvoukřídlových s nadsvětlíkem, s požární odolností</t>
  </si>
  <si>
    <t>-129809655</t>
  </si>
  <si>
    <t>PO25+PO29+PO34+PO39+PO43</t>
  </si>
  <si>
    <t>4+5+3+3+1</t>
  </si>
  <si>
    <t>908</t>
  </si>
  <si>
    <t>PO25</t>
  </si>
  <si>
    <t>Nové, prosklené, dvoukřídlé, systémové hliníkové dveře s proskleným nadsvětlíkem, se samozavíračem a požární odolností EI30 DP3-CS  (koordinátor uzavírání) + paniková hrazda , JIS 1900x2100+700 mm , podrobný popis viz. výpis prvků "PO" ozn. PO25</t>
  </si>
  <si>
    <t>556599335</t>
  </si>
  <si>
    <t>909</t>
  </si>
  <si>
    <t>PO29</t>
  </si>
  <si>
    <t>Nové, prosklené, dvoukřídlé, systémové hliníkové dveře s proskleným nadsvětlíkem, se samozavíračem a požární odolností EI30 DP3-CS  (koordinátor uzavírání) + paniková hrazda , JIS 1900x2100+700 mm , podrobný popis viz. výpis prvků "PO" ozn. PO29</t>
  </si>
  <si>
    <t>-424599065</t>
  </si>
  <si>
    <t>910</t>
  </si>
  <si>
    <t>PO34</t>
  </si>
  <si>
    <t>Nové, prosklené, dvoukřídlé, systémové hliníkové dveře s proskleným nadvětlíkem, se samozavíračem a požární odolností EI30 DP3-CS  (koordinátor uzavírání) + paniková hrazda , JIS 1900x2100+700 mm , podrobný popis viz. výpis prvků "PO" ozn. PO34</t>
  </si>
  <si>
    <t>1201663820</t>
  </si>
  <si>
    <t>911</t>
  </si>
  <si>
    <t>PO39</t>
  </si>
  <si>
    <t>Nové, prosklené, dvoukřídlé, systémové hliníkové dveře s proskleným nadsvětlíkem, se samozavíračem a požární odolností EI15 DP3-CS  (koordinátor uzavírání) + paniková hrazda , JIS 1900x2100+700 mm , podrobný popis viz. výpis prvků "PO" ozn. PO39</t>
  </si>
  <si>
    <t>-905350535</t>
  </si>
  <si>
    <t>912</t>
  </si>
  <si>
    <t>PO43</t>
  </si>
  <si>
    <t>Nové, prosklené, dvoukřídlé, systémové hliníkové dveře s proskleným nadsvětlíkem, se samozavíračem a požární odolností EI15 DP3-CS  (koordinátor uzavírání) + paniková hrazda , JIS 1900x2100+700 mm , podrobný popis viz. výpis prvků "PO" ozn. PO43</t>
  </si>
  <si>
    <t>653554887</t>
  </si>
  <si>
    <t>913</t>
  </si>
  <si>
    <t>767999R1</t>
  </si>
  <si>
    <t>753336686</t>
  </si>
  <si>
    <t>R1-R10</t>
  </si>
  <si>
    <t>6*2,48*2,2</t>
  </si>
  <si>
    <t>5*2,58*2,2</t>
  </si>
  <si>
    <t>5*2,63*2,2</t>
  </si>
  <si>
    <t>17*2,68*2,2</t>
  </si>
  <si>
    <t>9*2,73*2,3</t>
  </si>
  <si>
    <t>59*2,78*2,3</t>
  </si>
  <si>
    <t>12*2,48*2,3</t>
  </si>
  <si>
    <t>15*2,58*2,3</t>
  </si>
  <si>
    <t>12*2,68*2,3</t>
  </si>
  <si>
    <t>2*2,78*2,2</t>
  </si>
  <si>
    <t>914</t>
  </si>
  <si>
    <t>R1</t>
  </si>
  <si>
    <t>Elektricky ovládaná hliníková vnější žaluzie 2480 x 2200 mm viz. výpis vnějších rolet odkaz R1</t>
  </si>
  <si>
    <t>2136563795</t>
  </si>
  <si>
    <t>915</t>
  </si>
  <si>
    <t>R2</t>
  </si>
  <si>
    <t>Elektricky ovládaná hliníková vnější žaluzie 2580 x 2200 mm viz. výpis vnějších rolet odkaz R2</t>
  </si>
  <si>
    <t>-2036249009</t>
  </si>
  <si>
    <t>916</t>
  </si>
  <si>
    <t>R3</t>
  </si>
  <si>
    <t>Elektricky ovládaná hliníková vnější žaluzie 2630 x 2200 mm viz. výpis vnějších rolet odkaz R3</t>
  </si>
  <si>
    <t>-56519165</t>
  </si>
  <si>
    <t>917</t>
  </si>
  <si>
    <t>R4</t>
  </si>
  <si>
    <t>Elektricky ovládaná hliníková vnější žaluzie 2680 x 2200 mm viz. výpis vnějších rolet odkaz R4</t>
  </si>
  <si>
    <t>-131480171</t>
  </si>
  <si>
    <t>918</t>
  </si>
  <si>
    <t>R5</t>
  </si>
  <si>
    <t>Elektricky ovládaná hliníková vnější žaluzie 2730 x 2300 mm viz. výpis vnějších rolet odkaz R5</t>
  </si>
  <si>
    <t>-1219659899</t>
  </si>
  <si>
    <t>919</t>
  </si>
  <si>
    <t>R6</t>
  </si>
  <si>
    <t>Elektricky ovládaná hliníková vnější žaluzie 2780 x 2300 mm viz. výpis vnějších rolet odkaz R6</t>
  </si>
  <si>
    <t>-1849466110</t>
  </si>
  <si>
    <t>920</t>
  </si>
  <si>
    <t>R7</t>
  </si>
  <si>
    <t>Elektricky ovládaná hliníková vnější žaluzie 2480 x 2300 mm viz. výpis vnějších rolet odkaz R7</t>
  </si>
  <si>
    <t>1987103201</t>
  </si>
  <si>
    <t>921</t>
  </si>
  <si>
    <t>R8</t>
  </si>
  <si>
    <t>Elektricky ovládaná hliníková vnější žaluzie 2580 x 2300 mm viz. výpis vnějších rolet odkaz R8</t>
  </si>
  <si>
    <t>-319315933</t>
  </si>
  <si>
    <t>922</t>
  </si>
  <si>
    <t>R9</t>
  </si>
  <si>
    <t>Elektricky ovládaná hliníková vnější žaluzie 2680 x 2300 mm viz. výpis vnějších rolet odkaz R9</t>
  </si>
  <si>
    <t>1897615402</t>
  </si>
  <si>
    <t>923</t>
  </si>
  <si>
    <t>R10</t>
  </si>
  <si>
    <t>Elektricky ovládaná hliníková vnější žaluzie 2780 x 2200 mm viz. výpis vnějších rolet odkaz R10</t>
  </si>
  <si>
    <t>1287340701</t>
  </si>
  <si>
    <t>767421R</t>
  </si>
  <si>
    <t>Montáž rastrového fasádního skleněného systému, bez přítlačných lišt</t>
  </si>
  <si>
    <t>-1583310709</t>
  </si>
  <si>
    <t>PROSKLENÁ FASÁDA - ČIRÁ IZOLAČNÍ TROJSKLA (rozsah viz pohled - výkresová část)</t>
  </si>
  <si>
    <t xml:space="preserve">PROSKLENÁ FASÁDA - ČIRÁ IZOLAČNÍ TROJSKLA </t>
  </si>
  <si>
    <t>4*1,13*0,2+4*0,6*0,2+4*1,25*0,2+4*1,13*2,18+4*0,6*2,18+4*1,25*2,18+4*1,13*0,85+4*0,6*0,85+4*1,25*0,85+72*1,25*0,85+12*1,25*2,58+24*1,25*2,31</t>
  </si>
  <si>
    <t xml:space="preserve">PROSKLENÁ FASÁDA - NEPRŮHLEDNÁ IZOLAČNÍ DVOJSKLA </t>
  </si>
  <si>
    <t>12*1,25*1,0+12*1,25*1,15</t>
  </si>
  <si>
    <t xml:space="preserve">IZOLAČNÍ HLINÍKOVÝ SENDVIČ - ATYPICKÝ </t>
  </si>
  <si>
    <t>925</t>
  </si>
  <si>
    <t>M001</t>
  </si>
  <si>
    <t>RASTROVÝ FASÁDNÍ SYSTÉM BEZ PŘÍTLAČNÝCH LIŠT</t>
  </si>
  <si>
    <t>-1402142643</t>
  </si>
  <si>
    <t>926</t>
  </si>
  <si>
    <t>M002</t>
  </si>
  <si>
    <t>1551640663</t>
  </si>
  <si>
    <t>927</t>
  </si>
  <si>
    <t>M003</t>
  </si>
  <si>
    <t>PROSKLENÁ FASÁDA - NEPRŮHLEDNÁ IZOLAČNÍ DVOJSKLA (rozsah viz pohled - výkresová část)</t>
  </si>
  <si>
    <t>1863331153</t>
  </si>
  <si>
    <t>928</t>
  </si>
  <si>
    <t>M004</t>
  </si>
  <si>
    <t>IZOLAČNÍ HLINÍKOVÝ SENDVIČ - ATYPICKÝ (rozsah viz pohled - výkresová část)</t>
  </si>
  <si>
    <t>-2105723416</t>
  </si>
  <si>
    <t>929</t>
  </si>
  <si>
    <t>767995111</t>
  </si>
  <si>
    <t>Montáž atypických zámečnických konstrukcí hmotnosti do 5 kg</t>
  </si>
  <si>
    <t>kg</t>
  </si>
  <si>
    <t>-549774962</t>
  </si>
  <si>
    <t>Montáž ostatních atypických zámečnických konstrukcí hmotnosti do 5 kg</t>
  </si>
  <si>
    <t xml:space="preserve">Poznámka k souboru cen:_x000D_
1. Určení cen se řídí hmotností jednotlivě montovaného dílu konstrukce. </t>
  </si>
  <si>
    <t>OP/79</t>
  </si>
  <si>
    <t>0,0864*1000</t>
  </si>
  <si>
    <t>OP/80</t>
  </si>
  <si>
    <t>0,0432*1000</t>
  </si>
  <si>
    <t>OP/81</t>
  </si>
  <si>
    <t>0,0168896*1000</t>
  </si>
  <si>
    <t>OP/82</t>
  </si>
  <si>
    <t>0,033176*1000</t>
  </si>
  <si>
    <t>OP/83</t>
  </si>
  <si>
    <t>0,021112*1000</t>
  </si>
  <si>
    <t>OP/92</t>
  </si>
  <si>
    <t>(0,00416+0,00541)*1000</t>
  </si>
  <si>
    <t>OP/93</t>
  </si>
  <si>
    <t>(0,004992+0,006492)*1000</t>
  </si>
  <si>
    <t>OP/94</t>
  </si>
  <si>
    <t>0,0026964*1000</t>
  </si>
  <si>
    <t>OP/95</t>
  </si>
  <si>
    <t>0,0109782*1000</t>
  </si>
  <si>
    <t>OP/96</t>
  </si>
  <si>
    <t>0,0072225*1000</t>
  </si>
  <si>
    <t>OP/87</t>
  </si>
  <si>
    <t>0,036096*1000</t>
  </si>
  <si>
    <t>930</t>
  </si>
  <si>
    <t>767995112</t>
  </si>
  <si>
    <t>Montáž atypických zámečnických konstrukcí hmotnosti do 10 kg</t>
  </si>
  <si>
    <t>-1385238089</t>
  </si>
  <si>
    <t>Montáž ostatních atypických zámečnických konstrukcí hmotnosti přes 5 do 10 kg</t>
  </si>
  <si>
    <t>OP/76</t>
  </si>
  <si>
    <t>0,18144*1000</t>
  </si>
  <si>
    <t>OP/77</t>
  </si>
  <si>
    <t>0,03888*1000</t>
  </si>
  <si>
    <t>OP/88</t>
  </si>
  <si>
    <t>0,038*1000</t>
  </si>
  <si>
    <t>OP/89</t>
  </si>
  <si>
    <t>0,01745*1000</t>
  </si>
  <si>
    <t>OP/90</t>
  </si>
  <si>
    <t>0,01217*1000</t>
  </si>
  <si>
    <t>931</t>
  </si>
  <si>
    <t>767995113</t>
  </si>
  <si>
    <t>Montáž atypických zámečnických konstrukcí hmotnosti do 20 kg</t>
  </si>
  <si>
    <t>1067732017</t>
  </si>
  <si>
    <t>Montáž ostatních atypických zámečnických konstrukcí hmotnosti přes 10 do 20 kg</t>
  </si>
  <si>
    <t>OP/86</t>
  </si>
  <si>
    <t>0,06016*1000</t>
  </si>
  <si>
    <t>OP/91</t>
  </si>
  <si>
    <t>(0,030296+0,015808+0,020558)*1000</t>
  </si>
  <si>
    <t>0,030296*1000</t>
  </si>
  <si>
    <t>932</t>
  </si>
  <si>
    <t>767995114</t>
  </si>
  <si>
    <t>Montáž atypických zámečnických konstrukcí hmotnosti do 50 kg</t>
  </si>
  <si>
    <t>323072840</t>
  </si>
  <si>
    <t>Montáž ostatních atypických zámečnických konstrukcí hmotnosti přes 20 do 50 kg</t>
  </si>
  <si>
    <t>OP/02</t>
  </si>
  <si>
    <t>0,08064*1000</t>
  </si>
  <si>
    <t>OP/05</t>
  </si>
  <si>
    <t>0,17028*1000</t>
  </si>
  <si>
    <t>OP/07</t>
  </si>
  <si>
    <t>0,14964*1000</t>
  </si>
  <si>
    <t>OP/08</t>
  </si>
  <si>
    <t>0,09804*1000</t>
  </si>
  <si>
    <t>OP/10</t>
  </si>
  <si>
    <t>0,7632*1000</t>
  </si>
  <si>
    <t>OP/11</t>
  </si>
  <si>
    <t>0,72928*1000</t>
  </si>
  <si>
    <t>OP/15</t>
  </si>
  <si>
    <t>0,12132*1000</t>
  </si>
  <si>
    <t>OP/84</t>
  </si>
  <si>
    <t>0,1108*1000</t>
  </si>
  <si>
    <t>OP/85</t>
  </si>
  <si>
    <t>0,1128*1000</t>
  </si>
  <si>
    <t>0,046592*1000</t>
  </si>
  <si>
    <t>OP/100</t>
  </si>
  <si>
    <t>0,042*1000</t>
  </si>
  <si>
    <t>OP/13</t>
  </si>
  <si>
    <t>0,10872*1000</t>
  </si>
  <si>
    <t>OP/14</t>
  </si>
  <si>
    <t>0,173952*1000</t>
  </si>
  <si>
    <t>933</t>
  </si>
  <si>
    <t>767995115</t>
  </si>
  <si>
    <t>Montáž atypických zámečnických konstrukcí hmotnosti do 100 kg</t>
  </si>
  <si>
    <t>-186624222</t>
  </si>
  <si>
    <t>Montáž ostatních atypických zámečnických konstrukcí hmotnosti přes 50 do 100 kg</t>
  </si>
  <si>
    <t>OP/01</t>
  </si>
  <si>
    <t>0,25984*1000</t>
  </si>
  <si>
    <t>OP/09</t>
  </si>
  <si>
    <t>0,318*1000</t>
  </si>
  <si>
    <t>934</t>
  </si>
  <si>
    <t>767995116</t>
  </si>
  <si>
    <t>Montáž atypických zámečnických konstrukcí hmotnosti do 250 kg</t>
  </si>
  <si>
    <t>926594439</t>
  </si>
  <si>
    <t>Montáž ostatních atypických zámečnických konstrukcí hmotnosti přes 100 do 250 kg</t>
  </si>
  <si>
    <t>OP/03</t>
  </si>
  <si>
    <t>0,224*1000</t>
  </si>
  <si>
    <t>OP/04</t>
  </si>
  <si>
    <t>1,008*1000</t>
  </si>
  <si>
    <t>OP/06</t>
  </si>
  <si>
    <t>0,41788*1000</t>
  </si>
  <si>
    <t>OP/12</t>
  </si>
  <si>
    <t>935</t>
  </si>
  <si>
    <t>OCELOVÝ VÁLCOVANÝ PROFIL - DOPLNĚNÍ VODOROVNÉ NOSNÉ KONSTRUKCE PODESTY V MÍSTĚ  RIZALITU - POSÍLENÍ ÚNOSNOSTI STÁVAJÍCÍ K-CE, ULOŽEN NA STÁVAJÍCÍ OCELOVÉ NOSNÍKY /PŘIVAŘENÍM, ŠROUBOVÝM SPOJEM/ IPE 200</t>
  </si>
  <si>
    <t>1182070174</t>
  </si>
  <si>
    <t>0,25984</t>
  </si>
  <si>
    <t>0,26*1,15 'Přepočtené koeficientem množství</t>
  </si>
  <si>
    <t>936</t>
  </si>
  <si>
    <t>444548660</t>
  </si>
  <si>
    <t>0,08064</t>
  </si>
  <si>
    <t>0,081*1,15 'Přepočtené koeficientem množství</t>
  </si>
  <si>
    <t>937</t>
  </si>
  <si>
    <t>OCELOVÝ VÁLCOVANÝ PROFIL - NOVÁ KONSTRUKCE RIZALITU  ULOŽEN NA OCELOVÝCH SLOUPCÍCH /PŘIVAŘENÍM, ŠROUBOVÝM SPOJEM/ IPE 200</t>
  </si>
  <si>
    <t>-488412756</t>
  </si>
  <si>
    <t>0,224</t>
  </si>
  <si>
    <t>0,224*1,15 'Přepočtené koeficientem množství</t>
  </si>
  <si>
    <t>938</t>
  </si>
  <si>
    <t>OCELOVÝ VÁLCOVANÝ PROFIL - NOVÁ KONSTRUKCE RIZALITU VYNÁŠEJÍCÍ NOVÉ ZDIVO ULOŽEN NA OCELOVÝCH L-PROFILECH /PŘIVAŘENÍM, ŠROUBOVÝM SPOJEM/ IPE 200</t>
  </si>
  <si>
    <t>-1691393656</t>
  </si>
  <si>
    <t>1,008</t>
  </si>
  <si>
    <t>1,008*1,15 'Přepočtené koeficientem množství</t>
  </si>
  <si>
    <t>939</t>
  </si>
  <si>
    <t>OCELOVÝ VÁLCOVANÝ PROFIL - DOPLNĚNÍ VODOROVNÉ NOSNÉ KONSTRUKCE PODESTY V MÍSTĚ  RIZALITU - POSÍLENÍ ÚNOSNOSTI STÁVAJÍCÍ K-CE, ULOŽEN NA STÁVAJÍCÍ OCELOVÉ NOSNÍKY /PŘIVAŘENÍM, ŠROUBOVÝM SPOJEM/ IPE 140</t>
  </si>
  <si>
    <t>2107063006</t>
  </si>
  <si>
    <t>0,17028</t>
  </si>
  <si>
    <t>0,17*1,15 'Přepočtené koeficientem množství</t>
  </si>
  <si>
    <t>940</t>
  </si>
  <si>
    <t>OCELOVÝ VÁLCOVANÝ PROFIL -  NOVÁ KONSTRUKCE RIZALITU  ULOŽEN NA NOVÉ OCELOVÉ NOSNÍKY /PŘIVAŘENÍM, ŠROUBOVÝM SPOJEM/ HEB 140</t>
  </si>
  <si>
    <t>-2046643511</t>
  </si>
  <si>
    <t>0,41788</t>
  </si>
  <si>
    <t>0,418*1,15 'Přepočtené koeficientem množství</t>
  </si>
  <si>
    <t>941</t>
  </si>
  <si>
    <t>OCELOVÝ VÁLCOVANÝ PROFIL -  NOVÁ KONSTRUKCE RIZALITU  ULOŽEN NA NOVÉ OCELOVÉ NOSNÍKY A SLOUPKY /PŘIVAŘENÍM, ŠROUBOVÝM SPOJEM/ IPE 140</t>
  </si>
  <si>
    <t>-854071752</t>
  </si>
  <si>
    <t>0,14964</t>
  </si>
  <si>
    <t>0,15*1,15 'Přepočtené koeficientem množství</t>
  </si>
  <si>
    <t>942</t>
  </si>
  <si>
    <t>1602091596</t>
  </si>
  <si>
    <t>0,09804</t>
  </si>
  <si>
    <t>0,098*1,15 'Přepočtené koeficientem množství</t>
  </si>
  <si>
    <t>943</t>
  </si>
  <si>
    <t>2x OCELOVÝ VÁLCOVANÝ PROFIL -  NOVÁ KONSTRUKCE RIZALITU /KONSTRUKCE PRO UKOTVENÍ SKLENĚNÉ FASÁDY/ OSAZENA KE STÁVAJÍCÍM OCELOVÝM SLOUPKŮM /PŘIVAŘENÍM, ŠROUBOVÝM SPOJEM/ U 100</t>
  </si>
  <si>
    <t>1353887232</t>
  </si>
  <si>
    <t>0,318</t>
  </si>
  <si>
    <t>0,318*1,15 'Přepočtené koeficientem množství</t>
  </si>
  <si>
    <t>944</t>
  </si>
  <si>
    <t>2x OCELOVÝ VÁLCOVANÝ PROFIL VYTVÁŘEJÍCÍ SLOUPEK -  NOVÁ KONSTRUKCE RIZALITU OSAZENA NA STÁVAJÍCÍM OCELOVOU KONSTRUKCI /PŘIVAŘENÍM, ŠROUBOVÝM SPOJEM/                                        VIDITELNÉ PRVKY ŽÁROVĚ POZINKOVÁNY + PRÁŠKOVÁ BARVA U 100</t>
  </si>
  <si>
    <t>1947649114</t>
  </si>
  <si>
    <t>0,7632</t>
  </si>
  <si>
    <t>0,763*1,15 'Přepočtené koeficientem množství</t>
  </si>
  <si>
    <t>945</t>
  </si>
  <si>
    <t>2x OCELOVÝ VÁLCOVANÝ PROFIL VYTVÁŘEJÍCÍ SLOUPEK -  NOVÁ KONSTRUKCE RIZALITU OSAZENA NA STÁVAJÍCÍM OCELOVOU KONSTRUKCI /PŘIVAŘENÍM, ŠROUBOVÝM SPOJEM/ U 100</t>
  </si>
  <si>
    <t>1284587086</t>
  </si>
  <si>
    <t>0,72928</t>
  </si>
  <si>
    <t>0,729*1,15 'Přepočtené koeficientem množství</t>
  </si>
  <si>
    <t>946</t>
  </si>
  <si>
    <t>-1565098649</t>
  </si>
  <si>
    <t>0,121*1,15 'Přepočtené koeficientem množství</t>
  </si>
  <si>
    <t>947</t>
  </si>
  <si>
    <t>OCELOVÝ PROFIL VOLNĚ ULOŽENÝ V INSTALAČNÍM KANÁLU V 1.S U 80</t>
  </si>
  <si>
    <t>-1901220313</t>
  </si>
  <si>
    <t>0,18144</t>
  </si>
  <si>
    <t>0,181*1,15 'Přepočtené koeficientem množství</t>
  </si>
  <si>
    <t>948</t>
  </si>
  <si>
    <t>OCELOVÝ PROFIL VOLNĚ ULOŽENÝ V INSTALAČNÍM KANÁLU V 1.S U80</t>
  </si>
  <si>
    <t>-1376473671</t>
  </si>
  <si>
    <t>0,03888</t>
  </si>
  <si>
    <t>0,039*1,15 'Přepočtené koeficientem množství</t>
  </si>
  <si>
    <t>949</t>
  </si>
  <si>
    <t>OCELOVÝ VÁLCOVANÝ PLECH - NOVÁ KONSTRUKCE RIZALITU   - PLATLE SLOUPŮ /PŘIVAŘENÍM, ŠROUBOVÝM SPOJEM/ 150/150/10</t>
  </si>
  <si>
    <t>-1944393337</t>
  </si>
  <si>
    <t>0,0864</t>
  </si>
  <si>
    <t>0,086*1,15 'Přepočtené koeficientem množství</t>
  </si>
  <si>
    <t>950</t>
  </si>
  <si>
    <t>OCELOVÝ VÁLCOVANÝ PLECH - NOVÁ KONSTRUKCE RIZALITU   - PLATLE SLOUPŮ PRO UKOTVENÍ KE STĚNĚ /PŘIVAŘENÍM, ŠROUBOVÝM SPOJEM/ KOTVENÍ KE ZDIVU POMOCÍ CHEMICKÝCH KOTEV 150/50/10</t>
  </si>
  <si>
    <t>-1516664983</t>
  </si>
  <si>
    <t>0,0432</t>
  </si>
  <si>
    <t>0,043*1,15 'Přepočtené koeficientem množství</t>
  </si>
  <si>
    <t>951</t>
  </si>
  <si>
    <t>OCELOVÝ VÁLCOVANÝ PROFIL  PRO UKOTVENÍ DŘEVĚNÝCH VAZNÍKŮ STŘECHY RIZALITU  /PŘIVAŘENÍM, ŠROUBOVÝM SPOJEM/ L 50/50/5</t>
  </si>
  <si>
    <t>-204172661</t>
  </si>
  <si>
    <t>0,0168896</t>
  </si>
  <si>
    <t>0,017*1,15 'Přepočtené koeficientem množství</t>
  </si>
  <si>
    <t>952</t>
  </si>
  <si>
    <t>OCELOVÝ VÁLCOVANÝ PROFIL PRO UKOTVENÍ OSB DESK OBVODOVÉHO PLÁŠTĚ RIZALITU  /PŘIVAŘENÍM, ŠROUBOVÝM SPOJEM/ L 50/50/5</t>
  </si>
  <si>
    <t>899777046</t>
  </si>
  <si>
    <t>0,033176</t>
  </si>
  <si>
    <t>0,033*1,15 'Přepočtené koeficientem množství</t>
  </si>
  <si>
    <t>953</t>
  </si>
  <si>
    <t>OCELOVÝ VÁLCOVANÝ PROFIL  PRO UKOTVENÍ DŘEVĚNÝCH KLÍNU  ATIKY RIZALITU  /PŘIVAŘENÍM, ŠROUBOVÝM SPOJEM/ L 50/50/5</t>
  </si>
  <si>
    <t>1402291782</t>
  </si>
  <si>
    <t>0,021112</t>
  </si>
  <si>
    <t>0,021*1,15 'Přepočtené koeficientem množství</t>
  </si>
  <si>
    <t>954</t>
  </si>
  <si>
    <t>OCELOVÝ VÁLCOVANÝ PROFIL  PRO UKOTVENÍ SENDVIČOVÉ KONSTRUKCE PROSKLENÉ FASÁDY  /PŘIVAŘENÍM, ŠROUBOVÝM SPOJEM/ KOTVENÍ KE ZDIVU POMOCÍ CHEMICKÝCH KOTEV L 45/30/5</t>
  </si>
  <si>
    <t>130950307</t>
  </si>
  <si>
    <t>0,1108</t>
  </si>
  <si>
    <t>0,111*1,15 'Přepočtené koeficientem množství</t>
  </si>
  <si>
    <t>955</t>
  </si>
  <si>
    <t>OCELOVÝ VÁLCOVANÝ PROFIL  PRO UKOTVENÍ SENDVIČOVÉ KONSTRUKCE PROSKLENÉ FASÁDY  /PŘIVAŘENÍM, ŠROUBOVÝM SPOJEM/ KOTVENÍ KE ZDIVU POMOCÍ CHEMICKÝCH KOTEV L 60/40/5</t>
  </si>
  <si>
    <t>-460790181</t>
  </si>
  <si>
    <t>0,1128</t>
  </si>
  <si>
    <t>0,113*1,15 'Přepočtené koeficientem množství</t>
  </si>
  <si>
    <t>956</t>
  </si>
  <si>
    <t>1552892604</t>
  </si>
  <si>
    <t>0,06016</t>
  </si>
  <si>
    <t>0,06*1,15 'Přepočtené koeficientem množství</t>
  </si>
  <si>
    <t>957</t>
  </si>
  <si>
    <t>OCELOVÝ VÁLCOVANÝ PROFIL  PRO UKOTVENÍ NOVÉ KONSTRUKCE RIZALITU  /PŘIVAŘENÍM, ŠROUBOVÝM SPOJEM/ KOTVENÍ KE ZDIVU POMOCÍ CHEMICKÝCH KOTEV L 150/100/10</t>
  </si>
  <si>
    <t>-1233634429</t>
  </si>
  <si>
    <t>0,038</t>
  </si>
  <si>
    <t>0,038*1,15 'Přepočtené koeficientem množství</t>
  </si>
  <si>
    <t>958</t>
  </si>
  <si>
    <t>OCELOVÝ VÁLCOVANÝ PROFIL  PRO UCHYCENÍ HYDROIZOLACE U VSTUPU OBJEKTU  /KOTVENO POMOCÍ CHEMICKÝCH KOTEV/ L 45/45/4</t>
  </si>
  <si>
    <t>-1753166687</t>
  </si>
  <si>
    <t>0,01745</t>
  </si>
  <si>
    <t>959</t>
  </si>
  <si>
    <t>OCELOVÝ UZAVŘENÝ PROFIL PRO OSAZENÍ POJEZDU VSTUPNÍCH DVEŘÍ  /KOTVENO POMOCÍ CHEMICKÝCH KOTEV/ JÄCKL 40/20/3 mm</t>
  </si>
  <si>
    <t>-1435375821</t>
  </si>
  <si>
    <t>0,01217</t>
  </si>
  <si>
    <t>0,012*1,15 'Přepočtené koeficientem množství</t>
  </si>
  <si>
    <t>960</t>
  </si>
  <si>
    <t>OCELOVÝ VÁLCOVANÝ PROFIL -  RÁM /OBVOD/ VYNÝŠEJÍCÍ CEMENTOVLÁKNOTOU DESKU PODHLEDU PODÉLNÉHO JIŽNÍHO AKRÝŘE L70/50/6</t>
  </si>
  <si>
    <t>-2040077154</t>
  </si>
  <si>
    <t>0,030296+0,020558</t>
  </si>
  <si>
    <t>0,051*1,15 'Přepočtené koeficientem množství</t>
  </si>
  <si>
    <t>961</t>
  </si>
  <si>
    <t>OP/91.1</t>
  </si>
  <si>
    <t>OCELOVÝ VÁLCOVANÝ PROFIL -  RÁM /PODÉLNÉ ZTUŽENÍ á 625 mm/ VYNÝŠEJÍCÍ CEMENTOVLÁKNOTOU DESKU PODHLEDU PODÉLNÉHO JIŽNÍHO AKRÝŘE T 70</t>
  </si>
  <si>
    <t>-42899510</t>
  </si>
  <si>
    <t>0,046592</t>
  </si>
  <si>
    <t>962</t>
  </si>
  <si>
    <t>OP/91.2</t>
  </si>
  <si>
    <t>OCELOVÝ VÁLCOVANÝ PROFIL -  RÁM /PŘÍČNÉ CENTÁLNÍ ZTUŽENÍ/ VYNÝŠEJÍCÍ CEMENTOVLÁKNOTOU DESKU PODHLEDU PODÉLNÉHO JIŽNÍHO AKRÝŘE T 70</t>
  </si>
  <si>
    <t>1692156658</t>
  </si>
  <si>
    <t>0,015808</t>
  </si>
  <si>
    <t>0,016*1,15 'Přepočtené koeficientem množství</t>
  </si>
  <si>
    <t>963</t>
  </si>
  <si>
    <t>-733273151</t>
  </si>
  <si>
    <t>0,030296+0,00541</t>
  </si>
  <si>
    <t>0,036*1,15 'Přepočtené koeficientem množství</t>
  </si>
  <si>
    <t>964</t>
  </si>
  <si>
    <t>OP/92.1</t>
  </si>
  <si>
    <t>2097356809</t>
  </si>
  <si>
    <t>0,00416</t>
  </si>
  <si>
    <t>0,004*1,15 'Přepočtené koeficientem množství</t>
  </si>
  <si>
    <t>965</t>
  </si>
  <si>
    <t>-511472779</t>
  </si>
  <si>
    <t>0,030296+0,006492</t>
  </si>
  <si>
    <t>0,037*1,15 'Přepočtené koeficientem množství</t>
  </si>
  <si>
    <t>966</t>
  </si>
  <si>
    <t>OP/93.1</t>
  </si>
  <si>
    <t>-910366388</t>
  </si>
  <si>
    <t>0,004992</t>
  </si>
  <si>
    <t>0,005*1,15 'Přepočtené koeficientem množství</t>
  </si>
  <si>
    <t>967</t>
  </si>
  <si>
    <t>OCELOVÝ VÁLCOVANÝ PROFIL  / ULOŽENÍ KERAMICKÉHO PŘEKLADU DO MALTOVÉHO LOŽE. KOTVENÍ KE ZDIVU POMOCÍ CHEMICKÝCH KOTEV L 80/80/8</t>
  </si>
  <si>
    <t>-61164732</t>
  </si>
  <si>
    <t>0,0026964</t>
  </si>
  <si>
    <t>0,003*1,15 'Přepočtené koeficientem množství</t>
  </si>
  <si>
    <t>968</t>
  </si>
  <si>
    <t>-1145698375</t>
  </si>
  <si>
    <t>0,0109782</t>
  </si>
  <si>
    <t>0,011*1,15 'Přepočtené koeficientem množství</t>
  </si>
  <si>
    <t>969</t>
  </si>
  <si>
    <t>1133667721</t>
  </si>
  <si>
    <t>0,0072225</t>
  </si>
  <si>
    <t>0,007*1,15 'Přepočtené koeficientem množství</t>
  </si>
  <si>
    <t>970</t>
  </si>
  <si>
    <t>OCELOVÝ VÁLCOVANÝ PROFIL - UCHYCENÍ NOVE ŽB DESKY, CHEMICKÁ PATRONA + KOTEVNÍ ŠROUB M16 - 4KS, SVORNÍK M16 - 4KS L120/80/10</t>
  </si>
  <si>
    <t>-254423989</t>
  </si>
  <si>
    <t>0,042</t>
  </si>
  <si>
    <t>0,042*1,15 'Přepočtené koeficientem množství</t>
  </si>
  <si>
    <t>971</t>
  </si>
  <si>
    <t xml:space="preserve">OCELOVÝ VÁLCOVANÝ PROFIL U140 -  NOVÝ RÁM KONSTRUKCE RIZALITU </t>
  </si>
  <si>
    <t>-1844180119</t>
  </si>
  <si>
    <t xml:space="preserve">"OCELOVÝ VÁLCOVANÝ PROFIL -  NOVÝ RÁM KONSTRUKCE RIZALITU 
ULOŽEN NA NOVÉ OCELOVÉ NOSNÍKY A SLOUPKY/PŘIVAŘENÍM, ŠROUBOVÝM SPOJEM/                                                 PRVEK LEMUJE PŮDORYSNÉ ZAOBLENÍ SCHODIŠŤOVÉ PODESTY - ATYPICKÉ  OHNUTÍ V POŽADOVANÉM RÁDIUSU - DÍLENSKY PŘEDPŘIPRAVENO"
</t>
  </si>
  <si>
    <t>972</t>
  </si>
  <si>
    <t>OCELOVÝ PROFIL JACKL 50/50/2 mm  -  NOVÝ ZTUŽUJÍCÍ PRVEK KONSTRUKCE RIZALITU</t>
  </si>
  <si>
    <t>-1025114243</t>
  </si>
  <si>
    <t xml:space="preserve">"OCELOVÝ PROFIL -  NOVÝ ZTUŽUJÍCÍ PRVEK KONSTRUKCE RIZALITU 
UCHYCENÍ K OCELOVÝM SLOUPKŮM /PŘIVAŘENÍM, ŠROUBOVÝM SPOJEM/  PRVEK LEMUJE PŮDORYSNÉ ZAOBLENÍ SCHODIŠŤOVÉ PODESTY - ATYPICKÉ  OHNUTÍ V POŽADOVANÉM RÁDIUSU - DÍLENSKY PŘEDPŘIPRAVENO           VIDITELNÉ PRVKY ŽÁROVĚ POZINKOVÁNY + PRÁŠKOVÁ BARVA"
</t>
  </si>
  <si>
    <t>0,109*1,15 'Přepočtené koeficientem množství</t>
  </si>
  <si>
    <t>973</t>
  </si>
  <si>
    <t>OCELOVÝ PROFIL  JACKL 50/50/2 mm -  NOVÝ ZTUŽUJÍCÍ PRVEK KONSTRUKCE RIZALITU</t>
  </si>
  <si>
    <t>-515045432</t>
  </si>
  <si>
    <t xml:space="preserve">"OCELOVÝ PROFIL -  NOVÝ ZTUŽUJÍCÍ PRVEK KONSTRUKCE RIZALITU 
UCHYCENÍ K OCELOVÝM SLOUPKŮM /PŘIVAŘENÍM, ŠROUBOVÝM SPOJEM/                                                 PRVEK LEMUJE PŮDORYSNÉ ZAOBLENÍ SCHODIŠŤOVÉ PODESTY - ATYPICKÉ  OHNUTÍ V POŽADOVANÉM RÁDIUSU - DÍLENSKY PŘEDPŘIPRAVENO           VIDITELNÉ PRVKY ŽÁROVĚ POZINKOVÁNY + PRÁŠKOVÁ BARVA"
</t>
  </si>
  <si>
    <t>0,174*1,15 'Přepočtené koeficientem množství</t>
  </si>
  <si>
    <t>974</t>
  </si>
  <si>
    <t>OCELOVÝ VÁLCOVANÝ PROFIL 
PRO UKOTVENÍ SENDVIČOVÉ KONSTRUKCE PROSKLENÉ FASÁDY L/60/40/5</t>
  </si>
  <si>
    <t>206014368</t>
  </si>
  <si>
    <t xml:space="preserve">"OCELOVÝ VÁLCOVANÝ PROFIL 
PRO UKOTVENÍ SENDVIČOVÉ KONSTRUKCE PROSKLENÉ FASÁDY  /PŘIVAŘENÍM, ŠROUBOVÝM SPOJEM/ KOTVENÍ KE ZDIVU POMOCÍ CHEMICKÝCH KOTEV                                                      PRVEK LEMUJE PŮDORYSNÉ ZAOBLENÍ SCHODIŠŤOVÉ PODESTY - ATYPICKÉ  OHNUTÍ V POŽADOVANÉM RÁDIUSU - DÍLENSKY PŘEDPŘIPRAVENO"
</t>
  </si>
  <si>
    <t>975</t>
  </si>
  <si>
    <t>767220130</t>
  </si>
  <si>
    <t>Montáž zábradlí schodišťového hmotnosti nad 25 kg z trubek do zdi</t>
  </si>
  <si>
    <t>-1896348889</t>
  </si>
  <si>
    <t>Montáž schodišťového zábradlí z trubek nebo tenkostěnných profilů do zdiva, hmotnosti 1 m zábradlí přes 25 kg</t>
  </si>
  <si>
    <t xml:space="preserve">Poznámka k souboru cen:_x000D_
1. Cenou -0550 nelze oceňovat montáž osazení samostatného sloupku vertikálně průběžného schodištěm; tyto práce lze oceňovat cenami souboru cen 767 99- . . Montáž ostatních atypických zámečnických konstrukcí. 2. V cenách nejsou započteny náklady na: a) vytvoření ohybu nebo ohybníku; tyto práce se oceňují cenou 767 22-0191 nebo -0490 Příplatek za vytvoření ohybu, b) montáž hliníkových krycích lišt; tyto práce se oceňují cenami 767 89-6110 až -6115 Montáž lišt a okopových plechů, c) montáž výplně tvarovaným plechem. 3. Montáž madel se oceňuje cenami souboru cen 767 16- . . Montáž zábradlí rovného; množství se určuje v m v ose madla. </t>
  </si>
  <si>
    <t>Z01,02</t>
  </si>
  <si>
    <t>58+25</t>
  </si>
  <si>
    <t>976</t>
  </si>
  <si>
    <t>Z01</t>
  </si>
  <si>
    <t>Nové ocelové vnitřní zábradlí hlavního schodiště – vstup A, včetně kotvení, skleněné výplně a dřevěného madla podrobný popis viz odkaz Z01</t>
  </si>
  <si>
    <t>708292852</t>
  </si>
  <si>
    <t>977</t>
  </si>
  <si>
    <t>Z02</t>
  </si>
  <si>
    <t>Nové ocelové vnitřní zábradlí hlavního schodiště, propojující 2S-1NP – vstup B, včetně kotvení, skleněné výplně a dřevěného madla podrobný popis viz odkaz Z02</t>
  </si>
  <si>
    <t>-1835827389</t>
  </si>
  <si>
    <t>978</t>
  </si>
  <si>
    <t>Z03</t>
  </si>
  <si>
    <t>Repase stávající ocelové vnitřní zábradlí hlavního schodiště – vstup B, včetně skleněné výplně a dřevěného madla podrobný popis viz odkaz Z03</t>
  </si>
  <si>
    <t>129075687</t>
  </si>
  <si>
    <t>979</t>
  </si>
  <si>
    <t>Z18</t>
  </si>
  <si>
    <t>Stávající ocelové vnější zábradlí střechy sousedícího objektu ŠKODA INVESTMENT a.s., ocelová trubka O ~48 mm, délka 5 000 mm ocelová trubka O ~33 mm, délka 8 000 mm podrobný popis viz odkaz Z18</t>
  </si>
  <si>
    <t>-1726087337</t>
  </si>
  <si>
    <t>980</t>
  </si>
  <si>
    <t>767161114</t>
  </si>
  <si>
    <t>Montáž zábradlí rovného z trubek do zdi hmotnosti do 30 kg</t>
  </si>
  <si>
    <t>1959585929</t>
  </si>
  <si>
    <t>Montáž zábradlí rovného z trubek nebo tenkostěnných profilů do zdiva, hmotnosti 1 m zábradlí přes 20 do 30 kg</t>
  </si>
  <si>
    <t xml:space="preserve">Poznámka k souboru cen:_x000D_
1. Cenami -51 . . lze oceňovat i montáž madel a průběžnou (horizontální) výplň z trubek nebo tenkostěnných profilů, které se montují z dodaných dílů na samostatně osazované ocelové sloupky nebo na zabudované kotevní prvky. 2. Cenami nelze oceňovat montáž samostatného sloupku pro dřevěné madlo; tyto práce se oceňují cenou 767 22-0550 Osazení samostatného sloupku. 3. V cenách nejsou započteny náklady na: a) vytvoření ohybu nebo ohybníku; tyto práce se oceňují cenou 767 22-0191 nebo -0490 Příplatek za vytvoření ohybu, b) montáž hliníkových krycích lišt; tyto práce se oceňují cenami 767 89-6110 až -6115 Montáž ostatních zámečnických konstrukcí, c) montáž výplně tvarovaným plechem. </t>
  </si>
  <si>
    <t>Z91,92</t>
  </si>
  <si>
    <t>6*2,7</t>
  </si>
  <si>
    <t>981</t>
  </si>
  <si>
    <t>Z91</t>
  </si>
  <si>
    <t>Nové ocelové vnitřní zábradlí celková délka prvku 2 700 mm podrobný popis viz odkaz Z91</t>
  </si>
  <si>
    <t>-1129997926</t>
  </si>
  <si>
    <t>982</t>
  </si>
  <si>
    <t>Z92</t>
  </si>
  <si>
    <t>Nové ocelové vnitřní zábradlí celková délka prvku 2 700 mm podrobný popis viz odkaz Z92</t>
  </si>
  <si>
    <t>-519990669</t>
  </si>
  <si>
    <t>983</t>
  </si>
  <si>
    <t>767165111</t>
  </si>
  <si>
    <t>Montáž zábradlí rovného madla z trubek nebo tenkostěnných profilů šroubovaného</t>
  </si>
  <si>
    <t>-970560912</t>
  </si>
  <si>
    <t>Montáž zábradlí rovného madel z trubek nebo tenkostěnných profilů šroubováním</t>
  </si>
  <si>
    <t>984</t>
  </si>
  <si>
    <t>Nové ocelové interiérové madlo schodiště A2 celková délka 10 000 mm podrobný popis viz odkaz Z93</t>
  </si>
  <si>
    <t>995192296</t>
  </si>
  <si>
    <t>985</t>
  </si>
  <si>
    <t>767662110</t>
  </si>
  <si>
    <t>Montáž mříží pevných šroubovaných</t>
  </si>
  <si>
    <t>-482677699</t>
  </si>
  <si>
    <t>Montáž mříží pevných, připevněných šroubováním</t>
  </si>
  <si>
    <t xml:space="preserve">Poznámka k souboru cen:_x000D_
1. Cenami lze oceňovat pouze montáž mříží dodaných vcelku. 2. Montáž mříží z jednotlivých tyčových prvků se oceňuje cenami 767 99- . . Montáž ostatních atypických zámečnických konstrukcí. 3. V cenách není započtena montáž dokončení okování mříží otvíravých; tyto práce se oceňují cenami souboru cen 767 64- . . Montáž dveří. </t>
  </si>
  <si>
    <t>Z97,98</t>
  </si>
  <si>
    <t>2,1*(1,16+3,45)+2,3*2,5</t>
  </si>
  <si>
    <t>986</t>
  </si>
  <si>
    <t>Z97</t>
  </si>
  <si>
    <t>Nová atypická ocelová vnitřní zámečnická mříž se dvěma otevíravými křídly a boční plnou stěnou 2100+1160/3450 mm podrobný popis viz odkaz Z97</t>
  </si>
  <si>
    <t>-1946710023</t>
  </si>
  <si>
    <t>987</t>
  </si>
  <si>
    <t>Z98</t>
  </si>
  <si>
    <t>Nová atypická ocelová vnitřní zámečnická mříž se dvěma otevíravými křídly 2300/2500 mm podrobný popis viz odkaz Z98</t>
  </si>
  <si>
    <t>-1794989262</t>
  </si>
  <si>
    <t>988</t>
  </si>
  <si>
    <t>767131111</t>
  </si>
  <si>
    <t>Montáž stěn plechových šroubovaných</t>
  </si>
  <si>
    <t>-1695046114</t>
  </si>
  <si>
    <t>Montáž stěn a příček z plechu spojených šroubováním</t>
  </si>
  <si>
    <t xml:space="preserve">Poznámka k souboru cen:_x000D_
1. V cenách -1111 až –1113 nejsou započteny náklady na: a) montáž dokončení okování dveří a oken; tyto práce se oceňují cenami souborů cen 767 61- . . Montáž oken jednoduchých, 767 62- . . Montáž oken zdvojených a 767 64- . . Montáž dveří, b) montáž lištování hliníkovými profily, potního žlábku a okopových plechů; tyto práce se oceňují cenami 767 89-6110 až -6120 Montáž lišt a okopových plechů, c) montáž těsnění stěn; tyto práce se oceňují cenami 767 62-6101 až -6103 Montáž těsnění oken, d) zhotovení otvoru ve výplni stěn a příček plechem; tyto práce se oceňují cenami 767 13-7601 až -7613 Zhotovení otvoru v plechu ocelovém, e) montáž ocelových krycích lišt jednostranně; tyto práce se oceňují cenami 767 62-71 Montáž krycích ocelových lišt oboustranně. Množství se určuje v m jako 1/2 (spoje dvou kovových prvků) nebo 1/4 (krajový prvek) délky olištovávaného prvku. 2. V cenách 767 13-1111 a -1112 není započtena montáž spojení stěn z dílů před osazením; tyto práce se oceňují cenou 767 64-8351 Spojení dveří a stěn. 3. Cenami -7601 až -7613 lze oceňovat také zhotovení otvorů v opláštění a v podhledech. 4. V cenách -5221 až -5322 není započtena montáž vložené lišty; tyto práce se oceňují 767 58-3354 Montáž vložené lišty. 5. V cenách není započtena montáž dveřního a nadedveřního panelu; tyto práce se oceňují cenami -6131 až -6135. 6. Množství obkladů pilířů a sloupů se určí v m2 z rozměrů plochy obkladů podle projektu, 7. Ceny jsou určené pro stěny a příčky s jakoukoli povrchovou úpravou. </t>
  </si>
  <si>
    <t>4*78+4*12+4*55"Z99,100,101</t>
  </si>
  <si>
    <t>989</t>
  </si>
  <si>
    <t>Z99</t>
  </si>
  <si>
    <t>Ocelová dělící příčka - atypická (vč. nosné konstrukce a deštění tvořeného děrovaným plechem a kotvícího materiálu) rozměry souhrnná délka 78,0m / výška 4,0m podrobný popis viz odkaz Z99</t>
  </si>
  <si>
    <t>153925379</t>
  </si>
  <si>
    <t>990</t>
  </si>
  <si>
    <t>Z100</t>
  </si>
  <si>
    <t>Ocelová dělící příčka - atypická (vč. nosné konstrukce a deštění tvořeného děrovaným plechem a kotvícího materiálu) rozměry souhrnná délka 12,0m / výška 4,0m podrobný popis viz odkaz Z100</t>
  </si>
  <si>
    <t>905709694</t>
  </si>
  <si>
    <t>991</t>
  </si>
  <si>
    <t>Z101</t>
  </si>
  <si>
    <t>Ocelová dělící příčka - atypická (vč. nosné konstrukce a deštění tvořeného děrovaným plechem a kotvícího materiálu) rozměry souhrnná délka 55,0m / výška 4,0m podrobný popis viz odkaz Z101</t>
  </si>
  <si>
    <t>823310197</t>
  </si>
  <si>
    <t>992</t>
  </si>
  <si>
    <t>767999R4</t>
  </si>
  <si>
    <t>Montáž prvků Z103 a Z104</t>
  </si>
  <si>
    <t>226363997</t>
  </si>
  <si>
    <t>993</t>
  </si>
  <si>
    <t>Z103</t>
  </si>
  <si>
    <t>Nový klíčový trezor pro společnost ČEZ DISTRIBUDE a.s. podrobný popis viz odkaz Z103</t>
  </si>
  <si>
    <t>132467201</t>
  </si>
  <si>
    <t>994</t>
  </si>
  <si>
    <t>Z104</t>
  </si>
  <si>
    <t>Kotvící bod pro klíčový trezor Z/104 podrobný popis viz odkaz Z104</t>
  </si>
  <si>
    <t>-1176319873</t>
  </si>
  <si>
    <t>995</t>
  </si>
  <si>
    <t>767999R6</t>
  </si>
  <si>
    <t>Montáž prvků Z105,106,107,108,109,110,111,112,114,115,116,70,19,71,72,73,74</t>
  </si>
  <si>
    <t>1471538343</t>
  </si>
  <si>
    <t>Montáž prvků Z105,106,107,108,109,110,111,112,114,115,116</t>
  </si>
  <si>
    <t>8+7+7+45+63+8+7+7+45+130+5+5</t>
  </si>
  <si>
    <t>996</t>
  </si>
  <si>
    <t>Z105</t>
  </si>
  <si>
    <t>Nová atypická manžeta - TPZ_02a O250 mm podrobný popis viz odkaz Z105</t>
  </si>
  <si>
    <t>1247711884</t>
  </si>
  <si>
    <t>Z106</t>
  </si>
  <si>
    <t>Nová atypická manžeta - TPZ_02a O200 mm podrobný popis viz odkaz Z106</t>
  </si>
  <si>
    <t>-76579071</t>
  </si>
  <si>
    <t>Z107</t>
  </si>
  <si>
    <t>Nová atypická manžeta - TPZ_02a O160 mm podrobný popis viz odkaz Z107</t>
  </si>
  <si>
    <t>-17395142</t>
  </si>
  <si>
    <t>999</t>
  </si>
  <si>
    <t>Z108</t>
  </si>
  <si>
    <t>Nová atypická manžeta - TPZ_02a O125 mm podrobný popis viz odkaz Z108</t>
  </si>
  <si>
    <t>-1010684508</t>
  </si>
  <si>
    <t>1000</t>
  </si>
  <si>
    <t>Z109</t>
  </si>
  <si>
    <t>Nová atypická manžeta - TPZ_02a O80 mm podrobný popis viz odkaz Z109</t>
  </si>
  <si>
    <t>1588679426</t>
  </si>
  <si>
    <t>1001</t>
  </si>
  <si>
    <t>Z110</t>
  </si>
  <si>
    <t>Nový prostup parozábranou - TPZ_11 O250 mm podrobný popis viz odkaz Z110</t>
  </si>
  <si>
    <t>102782397</t>
  </si>
  <si>
    <t>1002</t>
  </si>
  <si>
    <t>Z111</t>
  </si>
  <si>
    <t>Nový prostup parozábranou - TPZ_11 O200 mm podrobný popis viz odkaz Z111</t>
  </si>
  <si>
    <t>-1947226507</t>
  </si>
  <si>
    <t>1003</t>
  </si>
  <si>
    <t>Z112</t>
  </si>
  <si>
    <t>Nový prostup parozábranou - TPZ_11 O160 mm podrobný popis viz odkaz Z112</t>
  </si>
  <si>
    <t>844086330</t>
  </si>
  <si>
    <t>1004</t>
  </si>
  <si>
    <t>Z112.1</t>
  </si>
  <si>
    <t>Nový prostup parozábranou - TPZ_11 O125 mm podrobný popis viz odkaz Z112.1</t>
  </si>
  <si>
    <t>-461519678</t>
  </si>
  <si>
    <t>1005</t>
  </si>
  <si>
    <t>Z114</t>
  </si>
  <si>
    <t>Nekonečný stahovací pásek - TPZ_02b O 250 – 80 mm podrobný popis viz odkaz Z114</t>
  </si>
  <si>
    <t>748431665</t>
  </si>
  <si>
    <t>1006</t>
  </si>
  <si>
    <t>Z115</t>
  </si>
  <si>
    <t>Nový odvětrávací komínek kanalizace O125 mm podrobný popis viz odkaz Z115</t>
  </si>
  <si>
    <t>1353574140</t>
  </si>
  <si>
    <t>1007</t>
  </si>
  <si>
    <t>Z116</t>
  </si>
  <si>
    <t>Nový prostup parozábranou - TPZ_11 O125 mm podrobný popis viz odkaz Z116</t>
  </si>
  <si>
    <t>697766651</t>
  </si>
  <si>
    <t>1008</t>
  </si>
  <si>
    <t>Z70</t>
  </si>
  <si>
    <t>Nový odvětrávací komínek kanalizace - TPZ_10, DN:125 průřez: 111 cm2 podrobný popis viz odkaz Z70</t>
  </si>
  <si>
    <t>194501734</t>
  </si>
  <si>
    <t>1009</t>
  </si>
  <si>
    <t>Z19</t>
  </si>
  <si>
    <t>Nový pojistný přepad s manžetou pro ploché střechy - TPD_11, ocelová trubka O ~48 mm, délka 5 000 mm ocelová trubka O ~33 mm, délka 8 000 mm podrobný popis viz odkaz Z19</t>
  </si>
  <si>
    <t>-294284006</t>
  </si>
  <si>
    <t>1010</t>
  </si>
  <si>
    <t>Z71</t>
  </si>
  <si>
    <t>Nový prostup parozábranou - TPZ_11, DN:125 průřez: 111 cm2 podrobný popis viz odkaz Z71</t>
  </si>
  <si>
    <t>-1449657414</t>
  </si>
  <si>
    <t>1011</t>
  </si>
  <si>
    <t>Z72</t>
  </si>
  <si>
    <t>Nová atypická manžeta - TPZ_02a, DN: 219 mm podrobný popis viz odkaz Z72</t>
  </si>
  <si>
    <t>1400660075</t>
  </si>
  <si>
    <t>1012</t>
  </si>
  <si>
    <t>Z73</t>
  </si>
  <si>
    <t>Nová atypická manžeta - TPZ_02a, DN: 245 mm podrobný popis viz odkaz Z73</t>
  </si>
  <si>
    <t>112307357</t>
  </si>
  <si>
    <t>1013</t>
  </si>
  <si>
    <t>Z74</t>
  </si>
  <si>
    <t>Nekonečný stahovací pásek - TPZ_02b, Délka pásku 3 m, šířka pásku 14 mm podrobný popis viz odkaz Z74</t>
  </si>
  <si>
    <t>1331451614</t>
  </si>
  <si>
    <t>1014</t>
  </si>
  <si>
    <t>767999R5</t>
  </si>
  <si>
    <t>Montáž prvku Z117</t>
  </si>
  <si>
    <t>-878586809</t>
  </si>
  <si>
    <t>1015</t>
  </si>
  <si>
    <t>Z117</t>
  </si>
  <si>
    <t>Nové atypické řešení rozměrných prostupů VZT podrobný popis viz odkaz Z117</t>
  </si>
  <si>
    <t>1938792879</t>
  </si>
  <si>
    <t>1016</t>
  </si>
  <si>
    <t>767999R7</t>
  </si>
  <si>
    <t>Montáž podií a zdvojených podlah</t>
  </si>
  <si>
    <t>-1261063340</t>
  </si>
  <si>
    <t>14,94+14,4+17,9+15+18,5+10,5+13,5+13,3+16,1+15,5+11,5"prvky Z34,35,36,37,38,39,40,41,42,59,94</t>
  </si>
  <si>
    <t>1017</t>
  </si>
  <si>
    <t>Z34</t>
  </si>
  <si>
    <t>Nové vyvýšené podium v učebně TS207 – TPZ_07, Stupně: 2x 280/150 mm – délka 1 400 mm; 2x 280/150 mm – délka 1 990 mm; Rozměr podia: 6 790/2 200 mm Celková plocha podia: 14,94 m2 (bez čel) podrobný popis viz odkaz Z34</t>
  </si>
  <si>
    <t>879218496</t>
  </si>
  <si>
    <t>1018</t>
  </si>
  <si>
    <t>Z35</t>
  </si>
  <si>
    <t>Nové vyvýšené podium v učebně TS208 – TPZ_07, Stupně: 2x 280/150 mm – délka 1 150 mm Rozměr podia: 6 750/2 080 mm Celková plocha podia: 14,4 m2 (bez čel) podrobný popis viz odkaz Z35</t>
  </si>
  <si>
    <t>1408889977</t>
  </si>
  <si>
    <t>1019</t>
  </si>
  <si>
    <t>Z36</t>
  </si>
  <si>
    <t>Nové vyvýšené podium v posluchárně TS214 – TPZ_07, Stupně: 2x 280/150 mm – délka 2 000 mm; 2x 280/150 mm – délka 1 580 mm; Rozměr podia: 6 390/2 800 mm Celková plocha podia: 17,9 m2 (bez čel) podrobný popis viz odkaz Z36</t>
  </si>
  <si>
    <t>-1155197527</t>
  </si>
  <si>
    <t>1020</t>
  </si>
  <si>
    <t>Z37</t>
  </si>
  <si>
    <t>Nové vyvýšené podium v učebně TS216 – TPZ_07, Stupně: 2x 280/150 mm – délka 1 200 mm Rozměr podia: 6 750/2 080 mm Celková plocha podia:  15,0  m2 (bez čel) podrobný popis viz odkaz Z37</t>
  </si>
  <si>
    <t>-621448910</t>
  </si>
  <si>
    <t>1021</t>
  </si>
  <si>
    <t>Z38</t>
  </si>
  <si>
    <t>Nové vyvýšené podium v učebně TS221 – TPZ_07, Stupně: 2x 280/150 mm – délka 1 20 mm Rozměr podia: 6 750/2 660 mm Celková plocha podia: 18,5 m2 (bez čel) podrobný popis viz odkaz Z38</t>
  </si>
  <si>
    <t>-593794116</t>
  </si>
  <si>
    <t>1022</t>
  </si>
  <si>
    <t>Z39</t>
  </si>
  <si>
    <t>Nové vyvýšené podium v učebně TS205 – TPZ_07, Stupně: 2x 280/150 mm – délka 1 990 mm Rozměr podia: 5 200/1 990mm Celková plocha podia: 10,5 m2 (bez čel) podrobný popis viz odkaz Z39</t>
  </si>
  <si>
    <t>1898857083</t>
  </si>
  <si>
    <t>1023</t>
  </si>
  <si>
    <t>Z40</t>
  </si>
  <si>
    <t>Nové vyvýšené podium v učebně TS422, Stupně: 2x 280/150 mm – délka 1 110 mm Rozměr podia: 6 050/2 180 mm Celková plocha podia: 13,5 m2 (bez čel) podrobný popis viz odkaz Z40</t>
  </si>
  <si>
    <t>-1621942705</t>
  </si>
  <si>
    <t>1024</t>
  </si>
  <si>
    <t>Z41</t>
  </si>
  <si>
    <t>Nová zdvojená dutinová podlaha serverovny TS223a ,Rozměr podia: 3 850/3 430 mm Celková plocha podia: 13,3 m2 (bez čel) podrobný popis viz odkaz Z41</t>
  </si>
  <si>
    <t>-1345822185</t>
  </si>
  <si>
    <t>1025</t>
  </si>
  <si>
    <t>Z42</t>
  </si>
  <si>
    <t>Nová zdvojená dutinová podlaha serverovny TS234, Rozměr podia: 4 470/3 590 mm Celková plocha podia: 16,1 m2 (bez čel) podrobný popis viz odkaz Z42</t>
  </si>
  <si>
    <t>513263005</t>
  </si>
  <si>
    <t>1026</t>
  </si>
  <si>
    <t>Z59</t>
  </si>
  <si>
    <t>Nové vyvýšené podium v učebně TS329, Stupně: 2x 280/150 mm – délka 1 200 mm Rozměr podia: 6 850/2 180 mm Celková plocha podia: 15,5 m2 (bez čel) podrobný popis viz odkaz Z59</t>
  </si>
  <si>
    <t>-117226777</t>
  </si>
  <si>
    <t>1027</t>
  </si>
  <si>
    <t>Z94</t>
  </si>
  <si>
    <t>Nové vyvýšené podium v recepci TS110 – TPZ_07 celková plocha: 11,5 m2 (bez čel) podrobný popis viz odkaz Z94</t>
  </si>
  <si>
    <t>-282412868</t>
  </si>
  <si>
    <t>1028</t>
  </si>
  <si>
    <t>767999R8</t>
  </si>
  <si>
    <t>Montáž hrotového systému Z76,Z77,Z78</t>
  </si>
  <si>
    <t>728701884</t>
  </si>
  <si>
    <t>5370+300+735</t>
  </si>
  <si>
    <t>1029</t>
  </si>
  <si>
    <t>Z76</t>
  </si>
  <si>
    <t>Hrotový systém proti usedání holubů, šířka systému - 210mm, délka hrotů - 108mm, počet hrotů na 1bm systému - 75ks, účinná šíře systému - 240mm – celk.délka 5 370 m podrobný popis viz odkaz Z76</t>
  </si>
  <si>
    <t>-1417655822</t>
  </si>
  <si>
    <t>1030</t>
  </si>
  <si>
    <t>Z77</t>
  </si>
  <si>
    <t>Hrotový systém proti usedání holubů, šířka systému - 16mm, délka hrotů - 108mm, počet hrotů na 1bm systému - 25ks, účinná šíře systému - 50-100mm – celk.délka 300 m podrobný popis viz odkaz Z77</t>
  </si>
  <si>
    <t>2107083668</t>
  </si>
  <si>
    <t>1031</t>
  </si>
  <si>
    <t>Z78</t>
  </si>
  <si>
    <t>Hrotový systém proti jiřičkám a vlaštovkám, š. systému – 35 mm, délka hrotů – 120 mm, počet hrotů na 1bm systému – 50 ks, účinná š. systému - 100mm – celk.délka 735 m podrobný popis viz odkaz Z78</t>
  </si>
  <si>
    <t>-524152090</t>
  </si>
  <si>
    <t>1032</t>
  </si>
  <si>
    <t>767812611</t>
  </si>
  <si>
    <t>Montáž markýz fasádních 2000 mm</t>
  </si>
  <si>
    <t>482772252</t>
  </si>
  <si>
    <t>Montáž markýz fasádních šířky do 2000 mm</t>
  </si>
  <si>
    <t xml:space="preserve">Poznámka k souboru cen:_x000D_
1. Ceny souboru cen 767 81-2 . jsou určeny k montáži markýz s ručním pohonem na jakoukoliv konstrukci. </t>
  </si>
  <si>
    <t>Z79,80</t>
  </si>
  <si>
    <t>1033</t>
  </si>
  <si>
    <t>Z79</t>
  </si>
  <si>
    <t>Nová, exteriérová, skleněná, visutá markýza ,780/1260 mm podrobný popis viz odkaz Z79</t>
  </si>
  <si>
    <t>1250381955</t>
  </si>
  <si>
    <t>1034</t>
  </si>
  <si>
    <t>Z80</t>
  </si>
  <si>
    <t>Nová, exteriérová, skleněná, visutá markýza 780x1720 mm podrobný popis viz odkaz Z80</t>
  </si>
  <si>
    <t>558220136</t>
  </si>
  <si>
    <t>1035</t>
  </si>
  <si>
    <t>767531111</t>
  </si>
  <si>
    <t>Montáž vstupních kovových nebo plastových rohoží čistících zón</t>
  </si>
  <si>
    <t>1812897025</t>
  </si>
  <si>
    <t>Montáž vstupních čistících zón z rohoží kovových nebo plastových</t>
  </si>
  <si>
    <t xml:space="preserve">Poznámka k souboru cen:_x000D_
1. Cena -1111 je určena pro všechny typy rohoží kromě textilních, tj. hliníkové nebo plastové v kombinaci s různými typy kartáčů, kovové - škrabáky, pryžové, z vláken z plastických hmot, apod. 2. Textilní rohože se oceňují souborem cen 776 57-3 Montáž textilních čistících zón katalogu 800-776 Podlahy povlakové. </t>
  </si>
  <si>
    <t>Z20</t>
  </si>
  <si>
    <t>2*1,2*2,3</t>
  </si>
  <si>
    <t>Z21</t>
  </si>
  <si>
    <t>2*1,8*3,6</t>
  </si>
  <si>
    <t>1036</t>
  </si>
  <si>
    <t>767531121</t>
  </si>
  <si>
    <t>Osazení zapuštěného rámu z L profilů k čistícím rohožím</t>
  </si>
  <si>
    <t>-1363992994</t>
  </si>
  <si>
    <t>Montáž vstupních čistících zón z rohoží osazení rámu mosazného nebo hliníkového zapuštěného z L profilů</t>
  </si>
  <si>
    <t>9,6*2</t>
  </si>
  <si>
    <t>10,8*2</t>
  </si>
  <si>
    <t>1037</t>
  </si>
  <si>
    <t>Samočisticí rohož pro hrubé nečistoty, Rozměr rohože 1 200x3 600 mm  Délka rámu dl. 9 600 mm (2x1 200 mm + 2x 3 600 mm) podrobný popis viz odkaz Z20</t>
  </si>
  <si>
    <t>1742305160</t>
  </si>
  <si>
    <t>1038</t>
  </si>
  <si>
    <t>Samočisticí rohož pro hrubé nečistoty umístěná v interiéru 1.S u hlavního vstupu do objektu, Rozměr rohože 1 800x3 600 mm  Délka rámu dl. 10 800 mm (2x1 800 mm + 2x 3 600 mm) podrobný popis viz odkaz Z21</t>
  </si>
  <si>
    <t>975580468</t>
  </si>
  <si>
    <t>1039</t>
  </si>
  <si>
    <t>998767103</t>
  </si>
  <si>
    <t>Přesun hmot tonážní pro zámečnické konstrukce v objektech v do 24 m</t>
  </si>
  <si>
    <t>-171640288</t>
  </si>
  <si>
    <t>Přesun hmot pro zámečnické konstrukce stanovený z hmotnosti přesunovaného materiálu vodorovná dopravní vzdálenost do 50 m v objektech výšky přes 12 do 24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</si>
  <si>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-7181 pro přesun prováděný bez použití mechanizace, tj. za ztížených podmínek, lze použít pouze pro hmotnost materiálu, která se tímto způsobem skutečně přemísťuje. </t>
  </si>
  <si>
    <t>Podlahy z dlaždic</t>
  </si>
  <si>
    <t>1040</t>
  </si>
  <si>
    <t>771271114</t>
  </si>
  <si>
    <t>Montáž obkladů stupnic z dlaždic hladkých keramických do malty š do 350 mm</t>
  </si>
  <si>
    <t>-808593093</t>
  </si>
  <si>
    <t>Montáž obkladů schodišť z dlaždic keramických kladených do malty stupnic hladkých šířky přes 300 do 350 mm</t>
  </si>
  <si>
    <t xml:space="preserve">Poznámka k souboru cen:_x000D_
1. Montáž obkladů schodnic, schodišťových ramen a boků podest se oceňuje skladebně cenami příslušných obkladů stěn a cenami položky čís. 781 . . -9192 Příplatek k cenám za obklady v omezeném prostoru, katalogu 781 Obklady keramické – montáž části A01. </t>
  </si>
  <si>
    <t>1,97*(6+13+6+14+14+14+14+14+14+14)*2</t>
  </si>
  <si>
    <t>1,35*8</t>
  </si>
  <si>
    <t>1,2*8</t>
  </si>
  <si>
    <t>2,0*8</t>
  </si>
  <si>
    <t>1041</t>
  </si>
  <si>
    <t>771271232</t>
  </si>
  <si>
    <t>Montáž obkladů podstupnic z dlaždic hladkých keramických do malty v do 200 mm</t>
  </si>
  <si>
    <t>1306741968</t>
  </si>
  <si>
    <t>Montáž obkladů schodišť z dlaždic keramických kladených do malty podstupnic hladkých výšky přes 150 do 200 mm</t>
  </si>
  <si>
    <t>1042</t>
  </si>
  <si>
    <t>771473132</t>
  </si>
  <si>
    <t>Montáž soklíků z dlaždic keramických schodišťových stupňovitých lepených v do 90 mm</t>
  </si>
  <si>
    <t>861605625</t>
  </si>
  <si>
    <t>Montáž soklíků z dlaždic keramických lepených standardním lepidlem schodišťových stupňovitých výšky přes 65 do 90 mm</t>
  </si>
  <si>
    <t>0,5*(6+13+6+14+14+14+14+14+14+14)*2</t>
  </si>
  <si>
    <t>0,5*8*3</t>
  </si>
  <si>
    <t>1043</t>
  </si>
  <si>
    <t>771473114</t>
  </si>
  <si>
    <t>Montáž soklíků z dlaždic keramických lepených rovných v do 150 mm</t>
  </si>
  <si>
    <t>-477311683</t>
  </si>
  <si>
    <t>Montáž soklíků z dlaždic keramických lepených standardním lepidlem rovných výšky přes 120 do 150 mm</t>
  </si>
  <si>
    <t>41,96+301,819+186,38+153,271+180,277+135,47"sokl KER01</t>
  </si>
  <si>
    <t>209,987+26,57+16,38+16,68+16,83"sokl KER02</t>
  </si>
  <si>
    <t>32,98"sokl KER04</t>
  </si>
  <si>
    <t>1044</t>
  </si>
  <si>
    <t>5976132R1</t>
  </si>
  <si>
    <t>sokl keramický pro KER01</t>
  </si>
  <si>
    <t>2001802861</t>
  </si>
  <si>
    <t>(41,96+301,819+186,38+153,271+180,277+135,47)/0,6*1,05"sokl KER01</t>
  </si>
  <si>
    <t>1750</t>
  </si>
  <si>
    <t>1045</t>
  </si>
  <si>
    <t>5976132R2</t>
  </si>
  <si>
    <t>sokl keramický pro KER02</t>
  </si>
  <si>
    <t>-1544793179</t>
  </si>
  <si>
    <t>(209,987+26,57+16,38+16,68+16,83)/0,6*1,05"sokl KER02</t>
  </si>
  <si>
    <t>1046</t>
  </si>
  <si>
    <t>5976132R3</t>
  </si>
  <si>
    <t>sokl keramický pro KER04</t>
  </si>
  <si>
    <t>-1940372930</t>
  </si>
  <si>
    <t>32,98/0,6*1,05"sokl KER04</t>
  </si>
  <si>
    <t>1047</t>
  </si>
  <si>
    <t>771573112</t>
  </si>
  <si>
    <t>Montáž podlah keramických režných hladkých lepených do 9 ks/m2</t>
  </si>
  <si>
    <t>-1944166819</t>
  </si>
  <si>
    <t>Montáž podlah z dlaždic keramických lepených standardním lepidlem režných nebo glazovaných hladkých do 9 ks/ m2</t>
  </si>
  <si>
    <t>4,65+9,6+4,86"SKN/03</t>
  </si>
  <si>
    <t>385,49-83-0,7665-8,10"SKN/09</t>
  </si>
  <si>
    <t>3,96+4,67+6,27+5,17+11,17"SKN/09a</t>
  </si>
  <si>
    <t>5,929"SKN/09c</t>
  </si>
  <si>
    <t>0,371"SKN/09b</t>
  </si>
  <si>
    <t>53,97+36,27+31,54-21,26-2,427-8,262"SKN/11</t>
  </si>
  <si>
    <t>1,993"SKN/11a</t>
  </si>
  <si>
    <t>0,401"SKN/11b</t>
  </si>
  <si>
    <t>9,18+8,64"SKN/12</t>
  </si>
  <si>
    <t>33,99+1,703+4,7"SKN/14</t>
  </si>
  <si>
    <t>7,35+1,643"SKN/14a</t>
  </si>
  <si>
    <t>2,7+2,858+2,35"SKN/14b</t>
  </si>
  <si>
    <t>14,1"SKN/15</t>
  </si>
  <si>
    <t>23,1"SKN/15a</t>
  </si>
  <si>
    <t>114,95"SKN/16</t>
  </si>
  <si>
    <t>5,23+9,36+4,85+5,33-11,132"SKN/16a</t>
  </si>
  <si>
    <t>4,465+2,253"SKN/16b</t>
  </si>
  <si>
    <t>11,132-4,465+5,17-2,253"SKN/16c</t>
  </si>
  <si>
    <t>11,325+13,6+28,241"skn16d</t>
  </si>
  <si>
    <t>1,54+1,875+3,909"SKN/16e</t>
  </si>
  <si>
    <t>1,133+1,160+1,406+1,406+2,941+2,931"SKN/16f</t>
  </si>
  <si>
    <t>26,47"SKN/18</t>
  </si>
  <si>
    <t>10,3+9,783"SKN/19</t>
  </si>
  <si>
    <t>2,4+2,4"SKN/20</t>
  </si>
  <si>
    <t>11,43+11,39"SKN/24</t>
  </si>
  <si>
    <t>13,56+10,709+0,9065+1,335"SKN/25</t>
  </si>
  <si>
    <t>84,02"SKN/25a</t>
  </si>
  <si>
    <t>10,303+6,741+9,031"SKN/28</t>
  </si>
  <si>
    <t>3,75+4,635"SKN/28a</t>
  </si>
  <si>
    <t>0,37"SKN/28b</t>
  </si>
  <si>
    <t>0,825"SKN/28c</t>
  </si>
  <si>
    <t>8,462"SKN/28d</t>
  </si>
  <si>
    <t>8,10"SKN/30</t>
  </si>
  <si>
    <t>8,262"SKN/30a</t>
  </si>
  <si>
    <t>4,078"SKN/31</t>
  </si>
  <si>
    <t>10,75+7,575+2,14+15,623+10,170"SKN/33</t>
  </si>
  <si>
    <t>3,083+4,406+3,845+3,885"SKN/36</t>
  </si>
  <si>
    <t>0,34+0,34"SKN/36a</t>
  </si>
  <si>
    <t>7,14+5,81+4,22+5,18+6,36+11,509+11,182+10,248+11,208"SKN/36b</t>
  </si>
  <si>
    <t>1,3+1,3+1,44+3,235"SKN/36c</t>
  </si>
  <si>
    <t>3,46"SKN/39</t>
  </si>
  <si>
    <t>276,53"SKN/40</t>
  </si>
  <si>
    <t>4,254+3,95+4,183+3,63"SKN/40a</t>
  </si>
  <si>
    <t>0,353+0,504"SKN/40b</t>
  </si>
  <si>
    <t>66,65+14,03"SKN/40c</t>
  </si>
  <si>
    <t>16,09+12,9+10,88+3,19"SKN/41</t>
  </si>
  <si>
    <t>15,451+7,209+10,271+14,082+25,69"SKN/42</t>
  </si>
  <si>
    <t>1,203+1,203+1,383+0,933"SKN/46</t>
  </si>
  <si>
    <t>11+18,52"SKN/47</t>
  </si>
  <si>
    <t>1,74+1,75+1,74+1,75"SKN/48</t>
  </si>
  <si>
    <t>22,141+22,178"SKN/49</t>
  </si>
  <si>
    <t>1,655+1,655+1,804+1,804"SKN/50</t>
  </si>
  <si>
    <t>22,48+22,48"SKN/51</t>
  </si>
  <si>
    <t>4,35+3,95+4,461+3,72"SKN/54</t>
  </si>
  <si>
    <t>0,476+0,653"SKN/54a</t>
  </si>
  <si>
    <t>2,15+2,15+5,31+10,27+3,71+3,9+11,61+6,78+10,685"SKN/54b</t>
  </si>
  <si>
    <t>4,48+13,17+8,561+1,91"SKN/54c</t>
  </si>
  <si>
    <t>15,5+6+10,73+15,2"SKN/56</t>
  </si>
  <si>
    <t>1,654+1,805+1,654+1,805"SKN/57</t>
  </si>
  <si>
    <t>0,54"SKN/57a</t>
  </si>
  <si>
    <t>21,94+22,46"SKN/58</t>
  </si>
  <si>
    <t>19,62"SKN/27</t>
  </si>
  <si>
    <t>22,5*3"SKN/06+SKN/06a</t>
  </si>
  <si>
    <t>22,5*3"SKN/32+SKN/32a</t>
  </si>
  <si>
    <t>1048</t>
  </si>
  <si>
    <t>59761309R</t>
  </si>
  <si>
    <t>Velkoformátová slinutá keramická dlažba - KER04 - (protiskluzná R10) kalibrovaná 600/600mm</t>
  </si>
  <si>
    <t>144054284</t>
  </si>
  <si>
    <t xml:space="preserve">Velkoformátová slinutá keramická dlažba - KER04 - (protiskluzná R10) kalibrovaná 600/600mm, barva: tmavě šedá - antracitová, vysoká mechanická odolnost, odolnost proti chemikáliím, snadná čistitelnost -  viz technické podmínky TPSK_49
spárování hydraulickou spárovací maltou pro spáry o š. 1 – 5 mm. </t>
  </si>
  <si>
    <t>skn03+skn41+skn40</t>
  </si>
  <si>
    <t>338,7*1,1 'Přepočtené koeficientem množství</t>
  </si>
  <si>
    <t>1049</t>
  </si>
  <si>
    <t>59761309R1</t>
  </si>
  <si>
    <t>Velkoformátová slinutá keramická dlažba - KER02 - (protiskluzná R10) kalibrovaná 300/600mm</t>
  </si>
  <si>
    <t>1722330437</t>
  </si>
  <si>
    <t>Velkoformátová slinutá keramická dlažba - KER02 - (protiskluzná R10) kalibrovaná 300/600mm, barva: střední lomená šedá, vysoká mechanická odolnost, snadná čistitelnost  - 
viz technické podmínky TPSK_47
spárování hydraulickou spárovací maltou pro spáry o š. 1 – 5 mm</t>
  </si>
  <si>
    <t>skn09+skn09c+skn54a+skn54+skn40b+skn40a+skn36a+skn36+skn30+skn28b+skn28a+skn24+skn18+skn16f+skn16e+skn16d+skn16</t>
  </si>
  <si>
    <t>602,498*1,1 'Přepočtené koeficientem množství</t>
  </si>
  <si>
    <t>1050</t>
  </si>
  <si>
    <t>59761309R2</t>
  </si>
  <si>
    <t>Velkoformátová slinutá keramická dlažba - KER03 - (protiskluzná R10) kalibrovaná 300/600mm</t>
  </si>
  <si>
    <t>1884610279</t>
  </si>
  <si>
    <t>Velkoformátová slinutá keramická dlažba - KER03 - (protiskluzná R10) kalibrovaná 300/600mm, barva: tmavě šedá - antracitová, vysoká mechanická odolnost, snadná čistitelnost  - viz technické podmínky TPSK_48
spárování hydraulickou spárovací maltou pro spáry o š. 1 – 5 mm</t>
  </si>
  <si>
    <t>skn09a+skn09b+skn54c+skn54b+skn40c+skn39+skn36c+skn36b+skn25a+skn16c+skn16b+skn16a</t>
  </si>
  <si>
    <t>394,529*1,1 'Přepočtené koeficientem množství</t>
  </si>
  <si>
    <t>1051</t>
  </si>
  <si>
    <t>59761309R3</t>
  </si>
  <si>
    <t>Velkoformátová slinutá keramická dlažba - KER01 - (protiskluzná R10) kalibrovaná</t>
  </si>
  <si>
    <t>-500035636</t>
  </si>
  <si>
    <t>Velkoformátová slinutá keramická dlažba - KER01 - (protiskluzná R10) kalibrovaná 600/600mm  (20% plochy) a 600/1200mm(80% plochy), barva: tmavší / středně šedá s jemnou strukturou žuly, doplněné světlejším odstínem na středních dlaždicích -  viz technické podmínky TPSK_46
spárování hydraulickou spárovací maltou pro spáry o š. 1 – 5 mm. Dlažba bude řezána.</t>
  </si>
  <si>
    <t>Poznámka k položce:
zvýšený prořez na schodištích</t>
  </si>
  <si>
    <t>skn11+skn11a+skn11b+skn12+skn58+skn57a+skn57+skn56+skn51+skn50+skn49+skn48+skn47+skn46+skn14+skn14a+skn14b+skn15+skn15a+skn19+skn20+skn25+skn28+skn28c</t>
  </si>
  <si>
    <t>skn28d+skn30a+skn31+skn33+skn42+skn27</t>
  </si>
  <si>
    <t>521*0,2"podstupnice</t>
  </si>
  <si>
    <t>918,123*1,2 'Přepočtené koeficientem množství</t>
  </si>
  <si>
    <t>1052</t>
  </si>
  <si>
    <t>771591111</t>
  </si>
  <si>
    <t>Podlahy penetrace podkladu</t>
  </si>
  <si>
    <t>1065274218</t>
  </si>
  <si>
    <t>Podlahy - ostatní práce penetrace podkladu</t>
  </si>
  <si>
    <t xml:space="preserve">Poznámka k souboru cen:_x000D_
1. Množství měrných jednotek u ceny -1185 se stanoví podle počtu řezaných dlaždic, nezávisle na jejich velikosti. 2. Položkou -1185 lze ocenit provádění více řezů na jednom kusu dlažby. </t>
  </si>
  <si>
    <t>skn03+skn09+skn09a+skn09c+skn09b+skn11+skn11a+skn11b+skn12+skn58+skn57a+skn57+skn56+skn54c+skn54b+skn54a+skn54+skn51+skn50+skn49+skn48+skn47+skn46</t>
  </si>
  <si>
    <t>skn14+skn14a+skn14b+skn14c+skn14d+skn14e+skn15+skn15a+skn16+skn16a+skn16b+skn16c+skn16d+skn16e+skn16f+skn17+skn18+skn19+skn20+skn24+skn25+skn25a+skn28</t>
  </si>
  <si>
    <t>skn28a+skn28b+skn28c+skn28d+skn30+skn30a+skn31+skn33+skn36+skn36a+skn36b+skn36c+skn39+skn40+skn40a+skn40b+skn40c+skn41+skn42+skn62+skn63+skn63a+skn27</t>
  </si>
  <si>
    <t xml:space="preserve">schodiště </t>
  </si>
  <si>
    <t>26,29+24,93+95,22+83,48+83,23+82,3+54,70</t>
  </si>
  <si>
    <t>1053</t>
  </si>
  <si>
    <t>77159111R</t>
  </si>
  <si>
    <t>Penetrace - ředění 1:3 - viz technické podmínky TPSK_43</t>
  </si>
  <si>
    <t>-23811287</t>
  </si>
  <si>
    <t>skn03+skn09+skn09a+skn09c+skn09b+skn10+skn11+skn11a+skn11b+skn12+skn13+skn59+skn58+skn57a+skn57+skn56+skn55+skn54c+skn54b+skn54a+skn54+skn52a+skn52</t>
  </si>
  <si>
    <t>skn51+skn50+skn49+skn48+skn47+skn46+skn45+skn14+skn14a+skn14b+skn14c+skn14d+skn14e+skn15+skn15a+skn16+skn16a+skn16b+skn16c+skn16d+skn16e+skn16f+skn17</t>
  </si>
  <si>
    <t>skn18+skn19+skn20*2+skn22+skn23+skn23a+skn24+skn25+skn25a+skn26+skn28+skn28a+skn28b+skn28d+skn29+skn29a+skn29b+skn29c+skn30+skn30a+skn31+skn31a+skn31b</t>
  </si>
  <si>
    <t>skn33+skn34+skn34a+skn34b+skn34c+skn34d+skn34e+skn34f+skn35+skn36+skn36a+skn36b+skn36c+skn37+skn37a+skn37b+skn37c+skn38+skn38a+skn38b+skn38c+skn39</t>
  </si>
  <si>
    <t>skn40+skn40a+skn40b+skn40c+skn41+skn42+skn43+skn43a+skn44+skn28c</t>
  </si>
  <si>
    <t>skn60+skn61+skn62+skn63+skn63a+skn27</t>
  </si>
  <si>
    <t>1054</t>
  </si>
  <si>
    <t>7715912R</t>
  </si>
  <si>
    <t xml:space="preserve">Dvousložkové systémové utěsnění provedené ve dvou vrstvách + systémový izolační pás pro koutové přechody </t>
  </si>
  <si>
    <t>-775019489</t>
  </si>
  <si>
    <t>skn09+skn09a+skn09c+skn09b+skn11+skn11a+skn11b+skn12+skn54c+skn54b+skn54a+skn54+skn47+skn46</t>
  </si>
  <si>
    <t>skn41+skn40c+skn40b+skn40a+skn40+skn39+skn36c+skn36b+skn36a+skn36+skn31+skn30a+skn30+skn28d+skn28c+skn28b+skn28a+skn28+skn25a+skn25+skn20+skn19+skn16f</t>
  </si>
  <si>
    <t>skn16e+skn16+skn16a+skn16b+skn16c+skn16d</t>
  </si>
  <si>
    <t>1055</t>
  </si>
  <si>
    <t>77199011R</t>
  </si>
  <si>
    <t>Samonivelační vyrovnávací podlahová stěrka (polymercementová vlákny vyztužená ) - viz technické podmínky TPSK_44</t>
  </si>
  <si>
    <t>-835312358</t>
  </si>
  <si>
    <t xml:space="preserve">Poznámka k souboru cen:_x000D_
1. V cenách souboru cen 771 99-01 jsou započteny i náklady na dodání samonivelační stěrky. </t>
  </si>
  <si>
    <t>1056</t>
  </si>
  <si>
    <t>771591161</t>
  </si>
  <si>
    <t>Montáž profilu dilatační spáry bez izolace v rovině dlažby</t>
  </si>
  <si>
    <t>-376919794</t>
  </si>
  <si>
    <t>Podlahy - ostatní práce montáž profilu dilatační spáry v rovině dlažby</t>
  </si>
  <si>
    <t>1057</t>
  </si>
  <si>
    <t>Z26</t>
  </si>
  <si>
    <t>Dilatační profil dlažeb - TPZ_05, Lišta šíře 56 mm (viditelná šířka 5mm), výška 10 mm celkové délky 710 m podrobný popis viz odkaz Z26</t>
  </si>
  <si>
    <t>-2046516224</t>
  </si>
  <si>
    <t>1058</t>
  </si>
  <si>
    <t>771591171</t>
  </si>
  <si>
    <t xml:space="preserve">Montáž profilu ukončujícího </t>
  </si>
  <si>
    <t>324145621</t>
  </si>
  <si>
    <t>Z61</t>
  </si>
  <si>
    <t>12*1,4+4*1,7</t>
  </si>
  <si>
    <t>1059</t>
  </si>
  <si>
    <t>Ukončovací profil keramických dlažeb - TPD_09, Lišta šíře 25 mm, výška 10 mm celkové délky 1 400 mm Délka je uvedena jako součet jednotlivých prvků - jednotlivé rozměry budou upřesněny v průběhu realizace podrobný popis viz odkaz Z61</t>
  </si>
  <si>
    <t>1133460181</t>
  </si>
  <si>
    <t>1060</t>
  </si>
  <si>
    <t>Z61.1</t>
  </si>
  <si>
    <t>Ukončovací profil keramických dlažeb - TPD_09, Lišta šíře 25 mm, výška 10 mm celkové délky 1 700 mm Délka je uvedena jako součet jednotlivých prvků - jednotlivé rozměry budou upřesněny v průběhu realizace podrobný popis viz odkaz Z61</t>
  </si>
  <si>
    <t>-634790562</t>
  </si>
  <si>
    <t>1061</t>
  </si>
  <si>
    <t>998771103</t>
  </si>
  <si>
    <t>Přesun hmot tonážní pro podlahy z dlaždic v objektech v do 24 m</t>
  </si>
  <si>
    <t>1691220658</t>
  </si>
  <si>
    <t>Přesun hmot pro podlahy z dlaždic stanovený z hmotnosti přesunovaného materiálu vodorovná dopravní vzdálenost do 50 m v objektech výšky přes 12 do 24 m</t>
  </si>
  <si>
    <t>Podlahy skládané</t>
  </si>
  <si>
    <t>1062</t>
  </si>
  <si>
    <t>775591193</t>
  </si>
  <si>
    <t>Montáž podložky termoizolační pro plovoucí podlahy</t>
  </si>
  <si>
    <t>-714330482</t>
  </si>
  <si>
    <t>Ostatní prvky pro plovoucí podlahy montáž podložky termoizolační</t>
  </si>
  <si>
    <t xml:space="preserve">Poznámka k souboru cen:_x000D_
1. V cenách -1191, -1193, -1195 a -1197 nejsou započteny náklady na vyrovnání podkladu převyšující 2 mm. Tyto se oceňují cenami 776 99-01 Vyrovnání podkladu samonivelační stěrkou v části A01 ceníku 776 Podlahy povlakové. </t>
  </si>
  <si>
    <t>skn10+skn13+skn59+skn55+skn53+skn52a+skn52+skn45+skn44+skn43a+skn43+skn38c+skn38b+skn38a+skn38+skn37c+skn37b+skn35+skn34f+skn34e+skn34d</t>
  </si>
  <si>
    <t>skn34b+skn34a+skn34+skn31b+skn31a+skn29c+skn29b+skn29a+skn29+skn26+skn23a+skn23+skn22</t>
  </si>
  <si>
    <t>1063</t>
  </si>
  <si>
    <t>6115535R</t>
  </si>
  <si>
    <t>Systémová polypropylénová pěnovka laminovaná s metalickou polypropylenovou fólií - kročejová neprůzvučnost EN ISO 717-2 = 23 dB - viz technické podmínky TPSK_54</t>
  </si>
  <si>
    <t>-190076435</t>
  </si>
  <si>
    <t>5365,534*1,1 'Přepočtené koeficientem množství</t>
  </si>
  <si>
    <t>1064</t>
  </si>
  <si>
    <t>998775103</t>
  </si>
  <si>
    <t>Přesun hmot tonážní pro podlahy dřevěné v objektech v do 24 m</t>
  </si>
  <si>
    <t>-213618743</t>
  </si>
  <si>
    <t>Přesun hmot pro podlahy skládané stanovený z hmotnosti přesunovaného materiálu vodorovná dopravní vzdálenost do 50 m v objektech výšky přes 12 do 24 m</t>
  </si>
  <si>
    <t>Podlahy povlakové</t>
  </si>
  <si>
    <t>1065</t>
  </si>
  <si>
    <t>776201811</t>
  </si>
  <si>
    <t>Demontáž lepených povlakových podlah bez podložky ručně</t>
  </si>
  <si>
    <t>-1385738214</t>
  </si>
  <si>
    <t>Demontáž povlakových podlahovin lepených ručně bez podložky</t>
  </si>
  <si>
    <t>13,46+8,57+8,27+22,46+85,70+260,92+36,23+56,86+40,41+36,62+11,31+22,83-8"SKB/01</t>
  </si>
  <si>
    <t>39,24+8,62+9,28+13,25+28,66+15,80+14,79+15,66+18,67+21,88+16,44+11,96+10,35"SKB/07</t>
  </si>
  <si>
    <t>55,04+9,91+27+18,39+18,28+18,43+19,14+18,83+20,74+36,11+11,93+23,34+11,47+24,03+12,3+11,28+10,89+11,28+23,49+18,56+18,63+35,57"SKB/08</t>
  </si>
  <si>
    <t>21,28+11,09+5,46+10,97+17,63+19,71+19,28+18,08+18,53+17,17+39,84+20,13+18,83+19,27+37,82+38,98+19+19,52+19,59"SKB/09</t>
  </si>
  <si>
    <t>5,27+9,30"SKB/11</t>
  </si>
  <si>
    <t>46,09+6,39+54,04+45,24+21,71+44,74+22,40+22,07+23,98+27,31+22,48+21,74+22,47+22,39+22,48+17,76+20,73+13,79+21,87+20,71+22,44+22,47+22,34+22,45+45,41</t>
  </si>
  <si>
    <t>22,47+23,06+22,28+22,84+22,11+22,51+21,78+21,81+22,81+22,14+22,12+22,43+22,05+42,39+22,64+21,48+20,84+21,02+21,27+21,37+21,50+21,46+20,92+21,86+20,33</t>
  </si>
  <si>
    <t>41,89+22,55+43,30+20,94+43+21,93</t>
  </si>
  <si>
    <t>4,26+9,74+9,54"SKB/19</t>
  </si>
  <si>
    <t>12,70+13,69+43,69+67,01+23,33+42,60+13,36+9,76+45,04+43,52+86,72+85,26+65,90+86,20"SKB/24</t>
  </si>
  <si>
    <t>69,87+143,46+53,72+7,66+1,67+21,39+21,25+21,44+20,8+63,42+20,16+24,62+44,76+45,29+21,63+23,37+20,4+9,49+43,46+21,65+22,76+22,01+22,23+22,29+22,35</t>
  </si>
  <si>
    <t>22,58+21,16+23,10+22,20+21,97+21,40+21,27+21,40+21,71</t>
  </si>
  <si>
    <t>59,37+67,96+76,18+55,70+5,42+4,58+19,14+39,27+18,54+16,60+22,12+18,74+21,18+24,69+18,40+18,25+19,14+8,28+17,61+27,59+13,22+9,49+19,55+19,12+40,27</t>
  </si>
  <si>
    <t>19,04+19,48+18,70+13,26+18,42+19,20+19,91+18,86+12,71+18,69+17,49+14,81+17,79+18,83+6,12+13,55+18,84+18,69+17,64+18,77+36,84+18,71+18,92+18,46</t>
  </si>
  <si>
    <t>36,94+18,85+18,88+18,40+32,82+3,29</t>
  </si>
  <si>
    <t>26,24+19,48+18,43+79+59,82+9,56+20,01+19,46</t>
  </si>
  <si>
    <t>10"SKB/37</t>
  </si>
  <si>
    <t>14,865"SKB/43</t>
  </si>
  <si>
    <t>1066</t>
  </si>
  <si>
    <t>776211111</t>
  </si>
  <si>
    <t>Lepení textilních pásů</t>
  </si>
  <si>
    <t>-1636956055</t>
  </si>
  <si>
    <t>Montáž textilních podlahovin lepením pásů standardních</t>
  </si>
  <si>
    <t xml:space="preserve">Poznámka k souboru cen:_x000D_
1. V cenách 776 21-2111 a 776 21-2121 montáž volným položením jsou započteny i náklady na dodávku pásky. </t>
  </si>
  <si>
    <t>411,91"SKN/26</t>
  </si>
  <si>
    <t>68,072+107,872+39,681+12,089+12,381+36,257"SKN/38</t>
  </si>
  <si>
    <t>35,245+49,301+2,581+1,221+1,13+3,87"SKN/38a</t>
  </si>
  <si>
    <t>7,112+6,465"SKN/38b</t>
  </si>
  <si>
    <t>11,175+7,896"SKN/38c</t>
  </si>
  <si>
    <t>553,72"SKN/45</t>
  </si>
  <si>
    <t>39,19"SKN/55</t>
  </si>
  <si>
    <t>1067</t>
  </si>
  <si>
    <t>28411068R3</t>
  </si>
  <si>
    <t>Koberec - sametový textilní vinyl - viz technické podmínky TPSK_53</t>
  </si>
  <si>
    <t>1047185872</t>
  </si>
  <si>
    <t>Koberec - sametový textilní vinyl (složení: pevný vinyl s dvojitým jádrem a  hustě sametovým povrchem z vláken nylonu 6.6) vlákno 100% s digitálním tiskem pro vytvoření dokonalé textury. Hustota vlákna: 70-80 milionů vláken/m2, třída zátěže: 33, reakce na oheň dle EN13501-1: třída Bƒl S1- viz technické podmínky TPSK_53</t>
  </si>
  <si>
    <t>skn26+skn38+skn38a+skn38b+skn38c+skn45+skn55+skn45</t>
  </si>
  <si>
    <t>1960,888*1,15 'Přepočtené koeficientem množství</t>
  </si>
  <si>
    <t>1068</t>
  </si>
  <si>
    <t>776251111</t>
  </si>
  <si>
    <t>Lepení pásů z přírodního linolea (marmolea) standardním lepidlem</t>
  </si>
  <si>
    <t>-267020699</t>
  </si>
  <si>
    <t>Montáž podlahovin z přírodního linolea (marmolea) lepením standardním lepidlem z pásů standardních</t>
  </si>
  <si>
    <t>9,41"SKN/10</t>
  </si>
  <si>
    <t>388,26"SKN/13</t>
  </si>
  <si>
    <t>14,88+11,25+2,752+7,345"SKN/14c</t>
  </si>
  <si>
    <t>1,83+4,175+3,816+1,9+4,454"SKN/14d</t>
  </si>
  <si>
    <t>1,6+1,381+3,132+3,1+2,8+2,8+1,43+1,454+2,97+3,9"SKN/14e</t>
  </si>
  <si>
    <t>11,861"SKN/17</t>
  </si>
  <si>
    <t>441,71-18,124"SKN/22</t>
  </si>
  <si>
    <t>135,29-6,55"SKN/23</t>
  </si>
  <si>
    <t>6,55"SKN/23a</t>
  </si>
  <si>
    <t>18,124"SKN/29</t>
  </si>
  <si>
    <t>5,742+6,990"SKN/29a</t>
  </si>
  <si>
    <t>5,207"SKN/29b</t>
  </si>
  <si>
    <t>0,693"SKN/29c</t>
  </si>
  <si>
    <t>0,768"SKN/31a</t>
  </si>
  <si>
    <t>0,447"SKN/31b</t>
  </si>
  <si>
    <t>18,94+19,357+103,81+19,59+38,1+11,23+36,19+11,317+23,73+36,35+12,53+11,403+51,9+61,545+61,6+18,85+118,25+13,411"SKN/34</t>
  </si>
  <si>
    <t>1,114+1,2+5,7+33,62+26,17+8,101+17,5+26,6+8,5+37,6+3,54+3,955+1,15+8,18"SKN/34a</t>
  </si>
  <si>
    <t>1,66"SKN/34b</t>
  </si>
  <si>
    <t>11,40"SKN/34c</t>
  </si>
  <si>
    <t>8,168"SKN/34d</t>
  </si>
  <si>
    <t>0,793+6,354+7,736"SKN/34e</t>
  </si>
  <si>
    <t>9,575+7,487+10,227"SKN/34f</t>
  </si>
  <si>
    <t>146,14"SKN/35</t>
  </si>
  <si>
    <t>11,091"SKN/37</t>
  </si>
  <si>
    <t>1,41"SKN/37a</t>
  </si>
  <si>
    <t>11,992"SKN/37b</t>
  </si>
  <si>
    <t>1,506"SKN/37c</t>
  </si>
  <si>
    <t>9,35+11,72+20,62+21,39+66,21+74,034+20,68+12,8+64,85+67,05+66,68+21,53"SKN/43</t>
  </si>
  <si>
    <t>14,835"SKN/43a</t>
  </si>
  <si>
    <t>143,98"SKN/44</t>
  </si>
  <si>
    <t>530,59+62,032+503,7"SKN/52</t>
  </si>
  <si>
    <t>13,047"SKN/52a</t>
  </si>
  <si>
    <t>166,2"SKN/53</t>
  </si>
  <si>
    <t>9,88"SKN/59</t>
  </si>
  <si>
    <t>1069</t>
  </si>
  <si>
    <t>28411068R</t>
  </si>
  <si>
    <t>Přírodní linoleum - LIN- antistatické, antibakteriální, součinitel smykového tření dle ČSN 744507 je µ ≥ 0,6, kročejova neprůzvučnost  EN ISO 717-2 ≤  5 dB, protiskluznost R9, třída zátěže 34/33 - viz technické podmínky TPSK_52</t>
  </si>
  <si>
    <t>-588751422</t>
  </si>
  <si>
    <t>skn10+skn59+skn52a+skn52+skn14c+skn14d+skn14e+skn17+skn22+skn29+skn29a+skn29b+skn29c+skn31a+skn31b+skn34+skn34a+skn34b+skn34c+skn34d+skn34e+skn34f</t>
  </si>
  <si>
    <t>skn37+skn37a+skn37b+skn37c+skn43+skn43a</t>
  </si>
  <si>
    <t>3091,227*1,15 'Přepočtené koeficientem množství</t>
  </si>
  <si>
    <t>1070</t>
  </si>
  <si>
    <t>28411068R1</t>
  </si>
  <si>
    <t>Heterogenní protiskluzné PVC - HPP  - v rolích vyztužené skelným rounem Protikluznost dle DIN 51130:  R10, součinitel smykového tření dle ČSN 744505: µ ≥ 0,6, reakce na oheň dle EN 13 501-1: Bfl – S1, třída zátěže 34/43 - viz technické podmínky TPSK_50</t>
  </si>
  <si>
    <t>466328791</t>
  </si>
  <si>
    <t>388,26*1,15 'Přepočtené koeficientem množství</t>
  </si>
  <si>
    <t>1071</t>
  </si>
  <si>
    <t>28411068R2</t>
  </si>
  <si>
    <t>Akustické heterogenní PVC AHP  - kročejová neprůzvučnost dle EN ISO 717-2: DLw 19 dB, protikluznost dle DIN: R 9, reakce na oheň dle EN 13501-1: Cƒl - S, třída zátěže 34/42 - viz technické podmínky TPSK_51</t>
  </si>
  <si>
    <t>-241174031</t>
  </si>
  <si>
    <t>Akustické heterogenní PVC AHP  - kročejová neprůzvučnost dle EN ISO 717-2: DLw 19 dB, protikluznost dle DIN: R 9, reakce na oheň dle EN 13501-1: Cƒl - S, třída zátěže 34/42 - 
viz technické podmínky TPSK_51</t>
  </si>
  <si>
    <t>skn53+skn44+skn35+skn23a+skn23</t>
  </si>
  <si>
    <t>591,61*1,15 'Přepočtené koeficientem množství</t>
  </si>
  <si>
    <t>1072</t>
  </si>
  <si>
    <t>776411112</t>
  </si>
  <si>
    <t>Montáž obvodových soklíků výšky  do 100 mm</t>
  </si>
  <si>
    <t>903560459</t>
  </si>
  <si>
    <t>Montáž soklíků lepením obvodových, výšky přes 80 do 100 mm</t>
  </si>
  <si>
    <t>sokl HPP</t>
  </si>
  <si>
    <t>127,105</t>
  </si>
  <si>
    <t>sokl AHP</t>
  </si>
  <si>
    <t>126,27+147,759+161,58+186,392</t>
  </si>
  <si>
    <t>sokl LIN</t>
  </si>
  <si>
    <t>102,642+350,46+503,156+311,926</t>
  </si>
  <si>
    <t>sokl KOB</t>
  </si>
  <si>
    <t>198,051+172,022+468,289+25,91</t>
  </si>
  <si>
    <t>1073</t>
  </si>
  <si>
    <t>sokl_LIN</t>
  </si>
  <si>
    <t>-1157833371</t>
  </si>
  <si>
    <t>1268,184*1,03 'Přepočtené koeficientem množství</t>
  </si>
  <si>
    <t>1074</t>
  </si>
  <si>
    <t>sokl_AHP</t>
  </si>
  <si>
    <t>1557209915</t>
  </si>
  <si>
    <t>622,001*1,03 'Přepočtené koeficientem množství</t>
  </si>
  <si>
    <t>1075</t>
  </si>
  <si>
    <t>sokl_HPP</t>
  </si>
  <si>
    <t>1784439250</t>
  </si>
  <si>
    <t>127,105*1,03 'Přepočtené koeficientem množství</t>
  </si>
  <si>
    <t>1076</t>
  </si>
  <si>
    <t>sokl_KOB</t>
  </si>
  <si>
    <t>-212416300</t>
  </si>
  <si>
    <t>864,272*1,03 'Přepočtené koeficientem množství</t>
  </si>
  <si>
    <t>1077</t>
  </si>
  <si>
    <t>998776103</t>
  </si>
  <si>
    <t>Přesun hmot tonážní pro podlahy povlakové v objektech v do 24 m</t>
  </si>
  <si>
    <t>-2078078115</t>
  </si>
  <si>
    <t>Přesun hmot pro podlahy povlakové stanovený z hmotnosti přesunovaného materiálu vodorovná dopravní vzdálenost do 50 m v objektech výšky přes 12 do 24 m</t>
  </si>
  <si>
    <t>Podlahy lité</t>
  </si>
  <si>
    <t>1078</t>
  </si>
  <si>
    <t>77713110R</t>
  </si>
  <si>
    <t>Epoxidová penetrace</t>
  </si>
  <si>
    <t>-1442148657</t>
  </si>
  <si>
    <t>skn07+skn08</t>
  </si>
  <si>
    <t>1079</t>
  </si>
  <si>
    <t>7775111R</t>
  </si>
  <si>
    <t>Mechanicky vysoce zatížitelná litá epoxidová stěrka</t>
  </si>
  <si>
    <t>-224280283</t>
  </si>
  <si>
    <t>1080</t>
  </si>
  <si>
    <t>777612109</t>
  </si>
  <si>
    <t>Uzavírací epoxidový protiskluzný nátěr podlahy</t>
  </si>
  <si>
    <t>-1259626329</t>
  </si>
  <si>
    <t>Uzavírací nátěr podlahy polyuretanový protiskluzná úprava protiskluzný</t>
  </si>
  <si>
    <t>2x uzavírací nátěr - transparentní (matný) na betonové vnější povrchy</t>
  </si>
  <si>
    <t>skn73a*2</t>
  </si>
  <si>
    <t>206"SKN73</t>
  </si>
  <si>
    <t>1081</t>
  </si>
  <si>
    <t>998777103</t>
  </si>
  <si>
    <t>Přesun hmot tonážní pro podlahy lité v objektech v do 24 m</t>
  </si>
  <si>
    <t>-373432466</t>
  </si>
  <si>
    <t>Přesun hmot pro podlahy lité stanovený z hmotnosti přesunovaného materiálu vodorovná dopravní vzdálenost do 50 m v objektech výšky přes 12 do 24 m</t>
  </si>
  <si>
    <t>Dokončovací práce - obklady</t>
  </si>
  <si>
    <t>1082</t>
  </si>
  <si>
    <t>781443221</t>
  </si>
  <si>
    <t>Montáž obkladů vnitřních z dekorů výšky do 65 mm lepených standardním lepidlem</t>
  </si>
  <si>
    <t>-1069212512</t>
  </si>
  <si>
    <t>Montáž obkladů vnitřních stěn z obkladaček a dekorů (listel) lepených standardním lepidlem z dekorů, výšky do 65 mm</t>
  </si>
  <si>
    <t>1083</t>
  </si>
  <si>
    <t>5976116R</t>
  </si>
  <si>
    <t>listela keramická Lisena typ KER03 50/30mm, Řezáno laserovým paprskem - pro docílení maximální přesnosti a kvality řezu</t>
  </si>
  <si>
    <t>1888733699</t>
  </si>
  <si>
    <t>996/0,3*1,03</t>
  </si>
  <si>
    <t>3420</t>
  </si>
  <si>
    <t>1084</t>
  </si>
  <si>
    <t>781473112</t>
  </si>
  <si>
    <t>Montáž obkladů vnitřních keramických hladkých do 12 ks/m2 lepených standardním lepidlem</t>
  </si>
  <si>
    <t>519066089</t>
  </si>
  <si>
    <t>Montáž obkladů vnitřních stěn z dlaždic keramických lepených standardním lepidlem režných nebo glazovaných hladkých do 12 ks/m2</t>
  </si>
  <si>
    <t>obklad KER04</t>
  </si>
  <si>
    <t>TS079a,TS079b+TS079c</t>
  </si>
  <si>
    <t>obklad KER03</t>
  </si>
  <si>
    <t>TS004,TS004a,TS005,TS006,TS012a,TS013a,TS017a,TS017b,TS018,TS019,TS020,TS021,TS023a,TS024a,TS028,TS030a,TS031,TS032,TS032a</t>
  </si>
  <si>
    <t>TS103b, TS104, TS104a, TS104b, TS109,TS112i, TS114,TS121,TS121a,TS122,TS123,TS123a,TS127,TS127a,TS128,TS128a</t>
  </si>
  <si>
    <t>TS203,TS203a,TS210,TS218,TS223,TS225,TS225a,TS226,TS227,TS227a,TS228,TS229,TS235,TS235a,TS235b</t>
  </si>
  <si>
    <t>TS303,TS304,TS304a,TS319,TS333,TS339,TS341,TS341a,TS342,TS343,TS343a,TS353,TS353a,TS353b</t>
  </si>
  <si>
    <t>TS403,TS403a,TS404a,TS405a,TS411,TS424,TS432,TS432a,TS433,TS434,TS434a,TS445,TS445a,TS445b</t>
  </si>
  <si>
    <t>TS328,TS335,TS336,TS338,TS346</t>
  </si>
  <si>
    <t>TS406,TS407,TS408,TS409,TS421,TS422,TS427,TS428,TS429,TS430,TS435,TS437</t>
  </si>
  <si>
    <t>1085</t>
  </si>
  <si>
    <t>5976105R1</t>
  </si>
  <si>
    <t>Nový keramický obklad - typ KER03 300/600/10mm</t>
  </si>
  <si>
    <t>34073840</t>
  </si>
  <si>
    <t>KER03*1,1</t>
  </si>
  <si>
    <t>1086</t>
  </si>
  <si>
    <t>5976105R2</t>
  </si>
  <si>
    <t>Nový keramický obklad - typ KER04 300/600/10mm</t>
  </si>
  <si>
    <t>595846677</t>
  </si>
  <si>
    <t>KER04*1,1</t>
  </si>
  <si>
    <t>1087</t>
  </si>
  <si>
    <t>7814931R</t>
  </si>
  <si>
    <t xml:space="preserve">Montáž rohového profilu </t>
  </si>
  <si>
    <t>1296513910</t>
  </si>
  <si>
    <t>1088</t>
  </si>
  <si>
    <t>Z27</t>
  </si>
  <si>
    <t>Rohový ukončovací profil keramických obkladů - TPD_09, Rohový ukončovací profil keramických obkladů - TPD_09 podrobný popis viz odkaz Z27</t>
  </si>
  <si>
    <t>143288448</t>
  </si>
  <si>
    <t>1100"předběžné množství - bude upřesněno při realizaqci</t>
  </si>
  <si>
    <t>1089</t>
  </si>
  <si>
    <t>781495111</t>
  </si>
  <si>
    <t>Penetrace podkladu vnitřních obkladů</t>
  </si>
  <si>
    <t>-1744650034</t>
  </si>
  <si>
    <t>Ostatní prvky ostatní práce penetrace podkladu</t>
  </si>
  <si>
    <t xml:space="preserve">Poznámka k souboru cen:_x000D_
1. Množství měrných jednotek u ceny -5185 se stanoví podle počtu řezaných obkladaček, nezávisle na jejich velikosti. 2. Položkou -5185 lze ocenit provádění více řezů na jednom kusu obkladu. </t>
  </si>
  <si>
    <t>KER03+KER04</t>
  </si>
  <si>
    <t>1090</t>
  </si>
  <si>
    <t>781491012</t>
  </si>
  <si>
    <t>Montáž zrcadel plochy přes 1 m2 lepených silikonovým tmelem na podkladní omítku</t>
  </si>
  <si>
    <t>720569366</t>
  </si>
  <si>
    <t>Montáž zrcadel lepených silikonovým tmelem na podkladní omítku, plochy přes 1 m2</t>
  </si>
  <si>
    <t>50,5"OS17</t>
  </si>
  <si>
    <t>1091</t>
  </si>
  <si>
    <t>OS17</t>
  </si>
  <si>
    <t>Nové zrcadlo viz.výpis ostatních prvků odkaz OS17</t>
  </si>
  <si>
    <t>758534985</t>
  </si>
  <si>
    <t>1092</t>
  </si>
  <si>
    <t>998781103</t>
  </si>
  <si>
    <t>Přesun hmot tonážní pro obklady keramické v objektech v do 24 m</t>
  </si>
  <si>
    <t>-1268966120</t>
  </si>
  <si>
    <t>Přesun hmot pro obklady keramické stanovený z hmotnosti přesunovaného materiálu vodorovná dopravní vzdálenost do 50 m v objektech výšky přes 12 do 24 m</t>
  </si>
  <si>
    <t>Dokončovací práce - nátěry</t>
  </si>
  <si>
    <t>1093</t>
  </si>
  <si>
    <t>783301311</t>
  </si>
  <si>
    <t>Odmaštění zámečnických konstrukcí vodou ředitelným odmašťovačem</t>
  </si>
  <si>
    <t>-1419133327</t>
  </si>
  <si>
    <t>Příprava podkladu zámečnických konstrukcí před provedením nátěru odmaštění odmašťovačem vodou ředitelným</t>
  </si>
  <si>
    <t>200"Z102 výměra předběžný odhad</t>
  </si>
  <si>
    <t>1094</t>
  </si>
  <si>
    <t>783314101</t>
  </si>
  <si>
    <t>Základní jednonásobný syntetický nátěr zámečnických konstrukcí</t>
  </si>
  <si>
    <t>-477449581</t>
  </si>
  <si>
    <t>Základní nátěr zámečnických konstrukcí jednonásobný syntetický</t>
  </si>
  <si>
    <t>1095</t>
  </si>
  <si>
    <t>783315101</t>
  </si>
  <si>
    <t>Mezinátěr jednonásobný syntetický standardní zámečnických konstrukcí</t>
  </si>
  <si>
    <t>-937719145</t>
  </si>
  <si>
    <t>Mezinátěr zámečnických konstrukcí jednonásobný syntetický standardní</t>
  </si>
  <si>
    <t xml:space="preserve">nátěr ocelových zárubní </t>
  </si>
  <si>
    <t xml:space="preserve">197,34"zárubně s požární odolností </t>
  </si>
  <si>
    <t>395,22"zárubně bez požární odolnosti</t>
  </si>
  <si>
    <t>1096</t>
  </si>
  <si>
    <t>-1225003705</t>
  </si>
  <si>
    <t>1097</t>
  </si>
  <si>
    <t>783317101</t>
  </si>
  <si>
    <t>Krycí jednonásobný syntetický standardní nátěr zámečnických konstrukcí</t>
  </si>
  <si>
    <t>-81587343</t>
  </si>
  <si>
    <t>Krycí nátěr (email) zámečnických konstrukcí jednonásobný syntetický standardní</t>
  </si>
  <si>
    <t>1098</t>
  </si>
  <si>
    <t>-526286136</t>
  </si>
  <si>
    <t>2*200"Z102 výměra předběžný odhad</t>
  </si>
  <si>
    <t>1099</t>
  </si>
  <si>
    <t>783817421</t>
  </si>
  <si>
    <t>Krycí dvojnásobný syntetický nátěr hladkých, zrnitých tenkovrstvých nebo štukových omítek</t>
  </si>
  <si>
    <t>1250513281</t>
  </si>
  <si>
    <t>Krycí (ochranný ) nátěr omítek dvojnásobný hladkých omítek hladkých, zrnitých tenkovrstvých nebo štukových stupně členitosti 1 a 2 syntetický</t>
  </si>
  <si>
    <t>natíraný sokl 2S</t>
  </si>
  <si>
    <t>0,07*615,2</t>
  </si>
  <si>
    <t>1100</t>
  </si>
  <si>
    <t>783846533</t>
  </si>
  <si>
    <t xml:space="preserve">Antigraffiti nátěr trvalý do 100 cyklů odstranění graffiti </t>
  </si>
  <si>
    <t>-2065312958</t>
  </si>
  <si>
    <t>Antigraffiti preventivní nátěr omítek hladkých lícového zdiva trvalý pro opakované odstraňování graffiti v počtu do 100 cyklů</t>
  </si>
  <si>
    <t>490"keramická provětrávaná fasáda do výšky 3,0 m nad terénem</t>
  </si>
  <si>
    <t>1101</t>
  </si>
  <si>
    <t>7839471R</t>
  </si>
  <si>
    <t>2x pružný nátěr silikonový ve vodní disperzi  k ochraně a dekorativní povrchové úpravě betonových povrchů, zabraňuje prašnosti - viz technické podmínky TPSK_45</t>
  </si>
  <si>
    <t>141677895</t>
  </si>
  <si>
    <t>2x pružný nátěr silikonový ve vodní disperzi k ochraně a dekorativní povrchové úpravě betonových povrchů, zabraňuje prašnosti - viz technické podmínky TPSK_45</t>
  </si>
  <si>
    <t>skn02a+skn09+skn09a+skn09c+skn09b+skn11+skn11a+skn11b+skn12+skn13+skn59+skn58+skn57a+skn57+skn56+skn55+skn52a*2+skn52+skn49+skn48+skn47+skn46+skn45</t>
  </si>
  <si>
    <t>skn44+skn43a*2+skn43+skn42+skn40c+skn40b+skn40a+skn39+skn38c*2+skn38b*2+skn38a+skn38+skn37c*2+skn37b*2+skn37a*2+skn37+skn36c+skn36b+skn36a+skn36+skn35</t>
  </si>
  <si>
    <t>skn34f*2+skn34e*2+skn34d+skn34c+skn34b+skn34a+skn34+skn33+skn31b+skn31a+skn31+skn30a+skn30+skn29c+skn29b+skn29a+skn29+skn28d+skn28c+skn28b+skn28a</t>
  </si>
  <si>
    <t>skn28+skn26+skn25a+skn25+skn24+skn23a+skn23+skn22+skn19+skn14d+skn14a+skn40+skn16b+skn16e</t>
  </si>
  <si>
    <t>2,53*2"SKN/09d</t>
  </si>
  <si>
    <t>4,2+4,2"SKN/21</t>
  </si>
  <si>
    <t>skn60+skn61+skn61a+skn62+skn63+skn63a*2+skn27</t>
  </si>
  <si>
    <t>1102</t>
  </si>
  <si>
    <t>7839471R1</t>
  </si>
  <si>
    <t xml:space="preserve">Barevný pečetící nátěr               </t>
  </si>
  <si>
    <t>-550079682</t>
  </si>
  <si>
    <t xml:space="preserve">Barevný pečetící nátěr </t>
  </si>
  <si>
    <t>5,36"SKN/07</t>
  </si>
  <si>
    <t>6,79"SKN/08</t>
  </si>
  <si>
    <t>Dokončovací práce - malby a tapety</t>
  </si>
  <si>
    <t>1103</t>
  </si>
  <si>
    <t>78418110R</t>
  </si>
  <si>
    <t>Základní jednonásobná penetrace podkladu v místnostech výšky do 3,80m</t>
  </si>
  <si>
    <t>1995808312</t>
  </si>
  <si>
    <t>Penetrace podkladu jednonásobná základní v místnostech výšky do 3,80 m</t>
  </si>
  <si>
    <t>podhledy SDK</t>
  </si>
  <si>
    <t>322,71+515,27</t>
  </si>
  <si>
    <t>1S+2S stěny</t>
  </si>
  <si>
    <t>483,380+7362</t>
  </si>
  <si>
    <t>odpočet ploch se snanačními omítkami</t>
  </si>
  <si>
    <t>-4779,953</t>
  </si>
  <si>
    <t xml:space="preserve">stěny - plochy omítek jsou převzaty z DWG z výkazu obvodů a ploch místností </t>
  </si>
  <si>
    <t>1NP-4NP</t>
  </si>
  <si>
    <t>1215,551+11933</t>
  </si>
  <si>
    <t>-2021</t>
  </si>
  <si>
    <t>výtahy</t>
  </si>
  <si>
    <t>453,973</t>
  </si>
  <si>
    <t>1104</t>
  </si>
  <si>
    <t>784221101</t>
  </si>
  <si>
    <t>Dvojnásobné bílé malby  ze směsí za sucha dobře otěruvzdorných v místnostech do 3,80 m</t>
  </si>
  <si>
    <t>240734388</t>
  </si>
  <si>
    <t>Malby z malířských směsí otěruvzdorných za sucha dvojnásobné, bílé za sucha otěruvzdorné dobře v místnostech výšky do 3,80 m</t>
  </si>
  <si>
    <t>1105</t>
  </si>
  <si>
    <t>784331R</t>
  </si>
  <si>
    <t>Dvojnásobné bílé malby - vysoce jakostní vnitřní barva určená speciálně na natírání zdiva a povrchů upravených sanačními omítkovými systémy</t>
  </si>
  <si>
    <t>-1290931057</t>
  </si>
  <si>
    <t xml:space="preserve">2x vysoce jakostní vnitřní barva určená speciálně na natírání zdiva a povrchů upravených sanačními omítkovými systémy. Neobsahuje rozpouštědla a produkuje málo emisí – spotřeba na jednu vrstvu nátěru - 0,3 kg/m2 - viz technické podmínky TP_SANACE_12. </t>
  </si>
  <si>
    <t>Dokončovací práce - zasklívání</t>
  </si>
  <si>
    <t>1106</t>
  </si>
  <si>
    <t>787999R1</t>
  </si>
  <si>
    <t>Montáž skleněného zábradlí</t>
  </si>
  <si>
    <t>1020783949</t>
  </si>
  <si>
    <t>5,5+2,0"S07,S12</t>
  </si>
  <si>
    <t>1107</t>
  </si>
  <si>
    <t>S07</t>
  </si>
  <si>
    <t>Nové celoskleněné zábradlí schodiště A2 dl. 5500 mm výšky 1000 mm_viz. odkaz S07</t>
  </si>
  <si>
    <t>-846454959</t>
  </si>
  <si>
    <t>Nové celoskleněné zábradlí schodiště A2 dl. 5500 mm výšky 1000 mm</t>
  </si>
  <si>
    <t>1108</t>
  </si>
  <si>
    <t>S12</t>
  </si>
  <si>
    <t>Nové celoskleněné zábradlí schodiště u schodiště B2 dl. 2000 mm výšky 1500 mm_viz. odkaz S12</t>
  </si>
  <si>
    <t>-891707020</t>
  </si>
  <si>
    <t>Nové celoskleněné zábradlí schodiště u schodiště B2 dl. 2000 mm výšky 1500 mm</t>
  </si>
  <si>
    <t>1109</t>
  </si>
  <si>
    <t>787999R2</t>
  </si>
  <si>
    <t xml:space="preserve">Montáž prosklených stěn </t>
  </si>
  <si>
    <t>2125477083</t>
  </si>
  <si>
    <t>S08,09,10,11</t>
  </si>
  <si>
    <t>8,135*2,8+11,7*2,89+5,55*2,89+7,11*2,89</t>
  </si>
  <si>
    <t>1110</t>
  </si>
  <si>
    <t>S08</t>
  </si>
  <si>
    <t>Nová prosklená stěna TS110 - Recepce celková délka 8 135 mm, výška 2 800 mm_viz. odkaz S08</t>
  </si>
  <si>
    <t>1642108121</t>
  </si>
  <si>
    <t>Nová prosklená stěna TS110 - Recepce celková délka 8 135 mm, výška 2 800 mm</t>
  </si>
  <si>
    <t>1111</t>
  </si>
  <si>
    <t>S09</t>
  </si>
  <si>
    <t>Nová prosklená stěna TS112 – Knihovna – volný výběr celková délka 11 700 mm, výška 2 890 mm_viz. odkaz S09</t>
  </si>
  <si>
    <t>124718418</t>
  </si>
  <si>
    <t>Nová prosklená stěna TS112 – Knihovna – volný výběr celková délka 11 700 mm, výška 2 890 mm</t>
  </si>
  <si>
    <t>1112</t>
  </si>
  <si>
    <t>S10</t>
  </si>
  <si>
    <t>Nová prosklená stěna TS112 – Knihovna – volný výběr celková délka 5 550 mm, výška 2 890 mm_viz. odkaz S10</t>
  </si>
  <si>
    <t>-149732852</t>
  </si>
  <si>
    <t>Nová prosklená stěna TS112 – Knihovna – volný výběr celková délka 5 550 mm, výška 2 890 mm</t>
  </si>
  <si>
    <t>1113</t>
  </si>
  <si>
    <t>S11</t>
  </si>
  <si>
    <t>Nová prosklená stěna TS112 – Knihovna – volný výběr celková délka 7 110 mm, výška 2 890 mm_viz. odkaz S11</t>
  </si>
  <si>
    <t>-1930973488</t>
  </si>
  <si>
    <t>Nová prosklená stěna TS112 – Knihovna – volný výběr celková délka 7 110 mm, výška 2 890 mm</t>
  </si>
  <si>
    <t>1114</t>
  </si>
  <si>
    <t>787999R3</t>
  </si>
  <si>
    <t>Montáž prvku S13</t>
  </si>
  <si>
    <t>-1611855609</t>
  </si>
  <si>
    <t>1115</t>
  </si>
  <si>
    <t>S13</t>
  </si>
  <si>
    <t>Nové lité plexisklo osazeno jako zákryt světelného panelu vstupu celková plocha plexiskla 5,5 m2 – prvek rozčleněn na tři pole uložené na AL-profil: 2x 1 m2 + 1x 3,5 m2_viz. odkaz S13</t>
  </si>
  <si>
    <t>-435573266</t>
  </si>
  <si>
    <t>Nové lité plexisklo osazeno jako zákryt světelného panelu vstupu celková plocha plexiskla 5,5 m2 – prvek rozčleněn na tři pole uložené na AL-profil: 2x 1 m2 + 1x 3,5 m2</t>
  </si>
  <si>
    <t>HZS</t>
  </si>
  <si>
    <t>Hodinové zúčtovací sazby</t>
  </si>
  <si>
    <t>1116</t>
  </si>
  <si>
    <t>HZS.01</t>
  </si>
  <si>
    <t>Montáž prvků OS1-OS09</t>
  </si>
  <si>
    <t>hzs</t>
  </si>
  <si>
    <t>-659523660</t>
  </si>
  <si>
    <t>1117</t>
  </si>
  <si>
    <t>OS1</t>
  </si>
  <si>
    <t>Nový polep na sklo (prosklená fasáda) 400 x 400 mm viz.výpis ostatních prvků odkaz OS1</t>
  </si>
  <si>
    <t>-1458233165</t>
  </si>
  <si>
    <t>1118</t>
  </si>
  <si>
    <t>OS2</t>
  </si>
  <si>
    <t>Nový polep na sklo (prosklená fasáda) 400 x 400 mm viz.výpis ostatních prvků odkaz OS2</t>
  </si>
  <si>
    <t>-1672128788</t>
  </si>
  <si>
    <t>1119</t>
  </si>
  <si>
    <t>OS3</t>
  </si>
  <si>
    <t>Nový polep na sklo (prosklená fasáda) 1200 x 400 mm viz.výpis ostatních prvků odkaz OS3</t>
  </si>
  <si>
    <t>483232400</t>
  </si>
  <si>
    <t>1120</t>
  </si>
  <si>
    <t>OS4</t>
  </si>
  <si>
    <t>Nový polep na sklo (prosklená fasáda) 400 x 400 mm viz.výpis ostatních prvků odkaz OS4</t>
  </si>
  <si>
    <t>1334041101</t>
  </si>
  <si>
    <t>1121</t>
  </si>
  <si>
    <t>OS5</t>
  </si>
  <si>
    <t>Nový polep na sklo (prosklená fasáda) 1000 x 400 mm viz.výpis ostatních prvků odkaz OS5</t>
  </si>
  <si>
    <t>1436729212</t>
  </si>
  <si>
    <t>1122</t>
  </si>
  <si>
    <t>OS6</t>
  </si>
  <si>
    <t>Nový polep na sklo (prosklená fasáda) 1000 x 400 mm viz.výpis ostatních prvků odkaz OS6</t>
  </si>
  <si>
    <t>-1344622603</t>
  </si>
  <si>
    <t>1123</t>
  </si>
  <si>
    <t>OS7</t>
  </si>
  <si>
    <t>Nový polep na sklo (prosklená fasáda) 400 x 600 mm viz.výpis ostatních prvků odkaz OS7</t>
  </si>
  <si>
    <t>-2005308069</t>
  </si>
  <si>
    <t>1124</t>
  </si>
  <si>
    <t>OS8</t>
  </si>
  <si>
    <t>Nová ochrana ptáků před nárazy 7000 x 15000 mm viz.výpis ostatních prvků odkaz OS8</t>
  </si>
  <si>
    <t>645962469</t>
  </si>
  <si>
    <t>1125</t>
  </si>
  <si>
    <t>OS9</t>
  </si>
  <si>
    <t>Samolepky osazené v rozích jednotlivých kazet podhledů 50 x 50 mm viz.výpis ostatních prvků odkaz OS9</t>
  </si>
  <si>
    <t>-1243013983</t>
  </si>
  <si>
    <t>1126</t>
  </si>
  <si>
    <t>HZS.02</t>
  </si>
  <si>
    <t>Montáž prvků vybavení pro imobilní osoby</t>
  </si>
  <si>
    <t>582786469</t>
  </si>
  <si>
    <t>1127</t>
  </si>
  <si>
    <t>OS16</t>
  </si>
  <si>
    <t>Vybavení WC pro imobilní - dle vyhlášky 398/2009 sb.     viz.výpis ostatních prvků odkaz OS16</t>
  </si>
  <si>
    <t>-1113697995</t>
  </si>
  <si>
    <t>1128</t>
  </si>
  <si>
    <t>HZS.03</t>
  </si>
  <si>
    <t>Demontáže ostatních klempířských prvků bez bližší specifikace</t>
  </si>
  <si>
    <t>1948515112</t>
  </si>
  <si>
    <t>1129</t>
  </si>
  <si>
    <t>HZS.04</t>
  </si>
  <si>
    <t>Demontáže výtahů (2x) + demontáž zdviže (1x)</t>
  </si>
  <si>
    <t>609808039</t>
  </si>
  <si>
    <t>1130</t>
  </si>
  <si>
    <t>HZS.05</t>
  </si>
  <si>
    <t>Vystěhování volného kusového nábytku (cca 50 kusů)</t>
  </si>
  <si>
    <t>-1345560197</t>
  </si>
  <si>
    <t>1131</t>
  </si>
  <si>
    <t>HZS.06</t>
  </si>
  <si>
    <t xml:space="preserve">Demontáž, vystěhování a likvidace vestavného nábytku nábytku </t>
  </si>
  <si>
    <t>1934384898</t>
  </si>
  <si>
    <t>Demontáž, vystěhování a likvidace vestavného nábytku nábytku</t>
  </si>
  <si>
    <t>1132</t>
  </si>
  <si>
    <t>HZS.07</t>
  </si>
  <si>
    <t>Demontáž zařizovacích předmětů</t>
  </si>
  <si>
    <t>36792185</t>
  </si>
  <si>
    <t>1133</t>
  </si>
  <si>
    <t>BE08</t>
  </si>
  <si>
    <t xml:space="preserve">Nový betonový stupeň zadního vstupu objektu šířka prvku 350 mm, výška 150 mm, délka prvku 1 900 mm z vibrolisovaného betonu </t>
  </si>
  <si>
    <t>502372026</t>
  </si>
  <si>
    <t>D.1.2 - KONSTRUKČNÍ ČÁST</t>
  </si>
  <si>
    <t>Úroveň 3:</t>
  </si>
  <si>
    <t>1. - Konstrukční část</t>
  </si>
  <si>
    <t>273313511</t>
  </si>
  <si>
    <t>Základové desky z betonu tř. C 12/15 XC 1</t>
  </si>
  <si>
    <t>-863655739</t>
  </si>
  <si>
    <t xml:space="preserve">Poznámka k souboru cen:_x000D_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 2. Hloubení s použitím bentonitové suspenze se oceňuje katalogem 800-1 Zemní práce. Bednění se neoceňuje. </t>
  </si>
  <si>
    <t>2,1*3,36*0,1</t>
  </si>
  <si>
    <t>podkl bet pod jímkou</t>
  </si>
  <si>
    <t>273361821</t>
  </si>
  <si>
    <t>Výztuž základových desek  betonářskou ocelí 10 505 (R)</t>
  </si>
  <si>
    <t>1906098863</t>
  </si>
  <si>
    <t>Výztuž základových desek betonářskou ocelí 10 505 (R)</t>
  </si>
  <si>
    <t>181,909*0,15</t>
  </si>
  <si>
    <t>150 kg /m3, podlaha 2.PP</t>
  </si>
  <si>
    <t>3,255*0,15</t>
  </si>
  <si>
    <t>150 kg/m3  , podlaha výtahu</t>
  </si>
  <si>
    <t>1308070056</t>
  </si>
  <si>
    <t>897*0,05</t>
  </si>
  <si>
    <t>(-2,85*3,4-7,812*2,45+3,45*4+8,412*2,75)*0,05-3,16*2*0,05</t>
  </si>
  <si>
    <t>podkl bet , v.č. 3</t>
  </si>
  <si>
    <t>273321611</t>
  </si>
  <si>
    <t>Základové desky ze ŽB bez zvýšených nároků na prostředí tř. C 30/37 XC 1</t>
  </si>
  <si>
    <t>-868980115</t>
  </si>
  <si>
    <t>(381-2,35*2,9)*0,2+(2,85*3,4)*0,25-3,14*0,325*0,325*0,2</t>
  </si>
  <si>
    <t>1.dilat.úsek</t>
  </si>
  <si>
    <t>(434-7,412*2,25)*0,2+(7,812*2,45)*0,25-3,16*2*0,2</t>
  </si>
  <si>
    <t>2.dilat úsek</t>
  </si>
  <si>
    <t>82*0,2</t>
  </si>
  <si>
    <t>3.dilat úsek</t>
  </si>
  <si>
    <t>v.č. 3</t>
  </si>
  <si>
    <t>440313219</t>
  </si>
  <si>
    <t>2,77*2,35*0,25*2</t>
  </si>
  <si>
    <t>podlaha výtahu  , v.č. 3</t>
  </si>
  <si>
    <t>273351215</t>
  </si>
  <si>
    <t>Zřízení bednění stěn základových desek</t>
  </si>
  <si>
    <t>-357438734</t>
  </si>
  <si>
    <t>0,25*(2,77+2,35)*2*2</t>
  </si>
  <si>
    <t>podl výtahu</t>
  </si>
  <si>
    <t>0,2*11,095*4+3,14*0,65*0,2</t>
  </si>
  <si>
    <t>deska + dilatace</t>
  </si>
  <si>
    <t>1,3*(2,35+2,9)*2</t>
  </si>
  <si>
    <t>řez 1</t>
  </si>
  <si>
    <t>0,6*(7,412+2,25*2)</t>
  </si>
  <si>
    <t>řez 8,9</t>
  </si>
  <si>
    <t>1,45*2,94</t>
  </si>
  <si>
    <t>řez 6</t>
  </si>
  <si>
    <t>výkr.č.3</t>
  </si>
  <si>
    <t>273351216</t>
  </si>
  <si>
    <t>Odstranění bednění stěn základových desek</t>
  </si>
  <si>
    <t>727213714</t>
  </si>
  <si>
    <t>39,464</t>
  </si>
  <si>
    <t>279113132</t>
  </si>
  <si>
    <t>Základová zeď tl do 200 mm z tvárnic ztraceného bednění včetně výplně z betonu tř. C 16/20</t>
  </si>
  <si>
    <t>-1172360938</t>
  </si>
  <si>
    <t>1,25*(2,85+3,4*2)+0,65*(7,812+2,45*2)</t>
  </si>
  <si>
    <t>řez 1+ řez 8,9</t>
  </si>
  <si>
    <t>2,5*(3,16+2,4)*2</t>
  </si>
  <si>
    <t>jímka</t>
  </si>
  <si>
    <t>311238114</t>
  </si>
  <si>
    <t>Zdivo nosné vnitřní POROTHERM tl 240 mm pevnosti P 15 na MVC</t>
  </si>
  <si>
    <t>-1727116833</t>
  </si>
  <si>
    <t>(2,155+1,805+4,5)*1,241*2</t>
  </si>
  <si>
    <t>schody A1 ,B1 - podezdění</t>
  </si>
  <si>
    <t>(3,08+0,25*2+1,2+1,55)*(3,55-2,068)</t>
  </si>
  <si>
    <t>(1,4+0,25+1,2)*(2,068-1,702)</t>
  </si>
  <si>
    <t>schody A2 podezd</t>
  </si>
  <si>
    <t>v.č.20,21</t>
  </si>
  <si>
    <t>311321611</t>
  </si>
  <si>
    <t>Nosná zeď ze ŽB tř. C 30/37 bez výztuže XC 1</t>
  </si>
  <si>
    <t>1518848686</t>
  </si>
  <si>
    <t xml:space="preserve">Poznámka k souboru cen:_x000D_
1. Při betonování do ztraceného bednění z desek je zohledněna zvýšená opatrnost, aby se předešlo poškození zabudovaných desek. 2. Při stanovení množství měrných jednotek betonu do ztraceného bednění z desek je třeba zohlednit skutečnou spotřebu betonu v m3 zdiva. 3. V cenách nejsou započteny náklady na: a) bednění; tyto se oceňují cenami souboru cen: - 31* 35-11 Bednění nadzákladových zdí, - 31* 35-12 Ztracené bednění nadzákladových zdí ze štěpkocementových desek, b) dodání a uložení výztuže; tyto se oceňují cenami souboru cen 31* 36- . . Výztuž nadzákladových zdí. 4. V cenách -1812 až -1816 jsou započteny i plastifikační přísady a pečlivé hutnění zejména při líci konstrukce pro docílení neporušeného maltového povrchu bez vzhledových kazů. V líci betonu nesmí být hnízda ani uštípané konce stahovacích drátů (čl. 3212 Všeobecných podmínek části A 02 tohoto katalogu). </t>
  </si>
  <si>
    <t>(2*2,52-1,26*0,45)*0,25</t>
  </si>
  <si>
    <t>S1  v.č. 11</t>
  </si>
  <si>
    <t>2*2,45*0,25*2</t>
  </si>
  <si>
    <t>S2, S6</t>
  </si>
  <si>
    <t>2*2,27*0,25</t>
  </si>
  <si>
    <t>S3</t>
  </si>
  <si>
    <t>(2*2-0,97*1,685)*0,25*2</t>
  </si>
  <si>
    <t>S4,S8</t>
  </si>
  <si>
    <t>(2*2,27*-1,2*0,45)*0,25</t>
  </si>
  <si>
    <t>S5</t>
  </si>
  <si>
    <t>(2*2,27-1,2*0,45)*0,25</t>
  </si>
  <si>
    <t>S7,v.č. 11</t>
  </si>
  <si>
    <t>-852386786</t>
  </si>
  <si>
    <t>1,25*0,25*(3,4+2,35)*2</t>
  </si>
  <si>
    <t>1,22*(0,65*2+2,94)*0,2</t>
  </si>
  <si>
    <t>0,6*0,2*(2,45*2+7,412)</t>
  </si>
  <si>
    <t>2.PP podlaha v.č. 3</t>
  </si>
  <si>
    <t>311351105</t>
  </si>
  <si>
    <t>Zřízení oboustranného bednění zdí nosných</t>
  </si>
  <si>
    <t>-1733798431</t>
  </si>
  <si>
    <t xml:space="preserve">Poznámka k souboru cen:_x000D_
1. Položky -1101, -1102, -1105 a -1106 nelze použít pro bednění výšky přes 4 m při předepsané nepřetržité betonáži konstrukce. Toto bednění se oceňuje individuálně. 2. Položky -1111 a -1112 jsou určeny v nezapažených prostorách: a) pro masivní betonové konstrukce vyžadující podle statického posudku tuhost bednění a únosnost tlaku čerstvé betonové směsi přes 40 do 80 kN/m2, b) při požadované přesnosti povrchu betonových konstrukcí podle ČSN 73 0202, c) pro docílení požadovaného kvalitního hladkého povrchu zatmeleného bednění bez pracovních spár, vhodného i pro vzhled pohledového betonu (ceny 311 32-1812 až -1814) bez dalších zednických vnějších povrchových úprav, tj. omítek, nástřiků fasád apod. nebo zednických vnitřních povrchových úprav přímo pod malby, nátěry, tapety apod.. 3. Není-li v úvodním projektu odůvodněně předepsána nejméně jedna podmínka uvedená v poznámce 2, použijí se ceny -1105 a -1106. </t>
  </si>
  <si>
    <t>2*(2,27*3+1,85*2)*2</t>
  </si>
  <si>
    <t>-1,26*0,45*4*2-0,97*1,685*2*2</t>
  </si>
  <si>
    <t>2*(2,45+2,77+2)*2</t>
  </si>
  <si>
    <t>0,25*(0,45*2*2*2+1,26*2*2+0,97*2+1,685*2*2)</t>
  </si>
  <si>
    <t>komory pod osob.výtahy - v.č. 11</t>
  </si>
  <si>
    <t>1887890354</t>
  </si>
  <si>
    <t>1,2*(2,35+2,9)*2</t>
  </si>
  <si>
    <t>1,45*(0,65*2+2,94)</t>
  </si>
  <si>
    <t>0,6*(2,35*2+7,412)</t>
  </si>
  <si>
    <t>podlaha 2.PP ,v.č. 3</t>
  </si>
  <si>
    <t>311351106</t>
  </si>
  <si>
    <t>Odstranění oboustranného bednění zdí nosných</t>
  </si>
  <si>
    <t>-1001282235</t>
  </si>
  <si>
    <t>318830588</t>
  </si>
  <si>
    <t>311361821</t>
  </si>
  <si>
    <t>Výztuž nosných zdí betonářskou ocelí 10 505</t>
  </si>
  <si>
    <t>-724788648</t>
  </si>
  <si>
    <t>6,273*0,15</t>
  </si>
  <si>
    <t>150 kg/m3,stěny výtahu</t>
  </si>
  <si>
    <t>1414826339</t>
  </si>
  <si>
    <t>6,106*0,15</t>
  </si>
  <si>
    <t>150 kg/m3</t>
  </si>
  <si>
    <t>podlaha 2.PP  v.č. 3</t>
  </si>
  <si>
    <t>317321611</t>
  </si>
  <si>
    <t>Překlad ze ŽB tř. C 30/37 XC 1</t>
  </si>
  <si>
    <t>1839990666</t>
  </si>
  <si>
    <t>1,88*0,5*0,14</t>
  </si>
  <si>
    <t>1,535*0,3*0,14*2</t>
  </si>
  <si>
    <t>317351101</t>
  </si>
  <si>
    <t>Zřízení bednění v do 4 m klenbových pásů válcových</t>
  </si>
  <si>
    <t>-2102588303</t>
  </si>
  <si>
    <t>1,88*0,14*2</t>
  </si>
  <si>
    <t>1,535*0,14*2*2</t>
  </si>
  <si>
    <t>317351102</t>
  </si>
  <si>
    <t>Odstranění bednění v do 4 m klenbových pásů válcových</t>
  </si>
  <si>
    <t>-1955557786</t>
  </si>
  <si>
    <t>317361821</t>
  </si>
  <si>
    <t>Výztuž překladů a říms z betonářské oceli 10 505</t>
  </si>
  <si>
    <t>-738015547</t>
  </si>
  <si>
    <t>0,261*0,15</t>
  </si>
  <si>
    <t>-8451293</t>
  </si>
  <si>
    <t>15/1000*2,17*2</t>
  </si>
  <si>
    <t>V1  , v.č. 20</t>
  </si>
  <si>
    <t>15/1000*2,18*2</t>
  </si>
  <si>
    <t>V2  ,v.č.20</t>
  </si>
  <si>
    <t>15/1000*2,32*2</t>
  </si>
  <si>
    <t>V3, v.č. 20</t>
  </si>
  <si>
    <t>V4 , v.č. 20</t>
  </si>
  <si>
    <t>130105301</t>
  </si>
  <si>
    <t>úhelník ocelový nerovnostranný, v jakosti 11 375, 120 x 80 x 10 mm vč povrch úpravy  2 x nátěr</t>
  </si>
  <si>
    <t>1715879258</t>
  </si>
  <si>
    <t>Poznámka k položce:
Hmotnost: 17,48 kg/m</t>
  </si>
  <si>
    <t>-242418731</t>
  </si>
  <si>
    <t>17,9/1000*1,6*4</t>
  </si>
  <si>
    <t>V1  -výkres č.11</t>
  </si>
  <si>
    <t>ocel profilová IPN, v jakosti 11 375, h=160 mm vč povrch úpravy 2 x nátěr</t>
  </si>
  <si>
    <t>260317749</t>
  </si>
  <si>
    <t>Poznámka k položce:
Hmotnost: 17,90 kg/m</t>
  </si>
  <si>
    <t>Zídky atikové, parapetní, schodišťové a zábradelní ze ŽB tř. C 30/37 XC1</t>
  </si>
  <si>
    <t>1693336476</t>
  </si>
  <si>
    <t>0,55*4,1*0,2*2*2</t>
  </si>
  <si>
    <t>0,55*(2,2+0,3)*0,2*2</t>
  </si>
  <si>
    <t>0,55*(2,2+0,3)*0,2*2+0,2*0,195*2</t>
  </si>
  <si>
    <t>schody A1,B1</t>
  </si>
  <si>
    <t>-1975987679</t>
  </si>
  <si>
    <t>0,55*(4,1+0,2)*2*2*2</t>
  </si>
  <si>
    <t>0,55*(2,5+0,2)*2*2</t>
  </si>
  <si>
    <t>0,55*(2,5+0,2)*2*2+0,195*0,2*3*2</t>
  </si>
  <si>
    <t>zídky schodů A1,B1</t>
  </si>
  <si>
    <t>715784819</t>
  </si>
  <si>
    <t>-376623130</t>
  </si>
  <si>
    <t>2,982*0,15</t>
  </si>
  <si>
    <t>150 kg/m3 zídky schodů A1,B1</t>
  </si>
  <si>
    <t>380321662</t>
  </si>
  <si>
    <t>Kompletní konstrukce ČOV, nádrží, vodojemů, žlabů nebo kanálů ze ŽB tř. C 30/37 tl 300 mm</t>
  </si>
  <si>
    <t>424357111</t>
  </si>
  <si>
    <t>2*3,15*0,25</t>
  </si>
  <si>
    <t>dno jímky</t>
  </si>
  <si>
    <t>2,25*(2+2,66)*2*0,25</t>
  </si>
  <si>
    <t>stěny jímky</t>
  </si>
  <si>
    <t>(3,16*2-3,14*0,49*0,49*2)*0,2</t>
  </si>
  <si>
    <t>strop jímky</t>
  </si>
  <si>
    <t>380356231</t>
  </si>
  <si>
    <t>Bednění kompletních konstrukcí ČOV, nádrží nebo vodojemů neomítaných ploch rovinných zřízení</t>
  </si>
  <si>
    <t>886942266</t>
  </si>
  <si>
    <t xml:space="preserve">Poznámka k souboru cen:_x000D_
1. V případech, kdy konstrukce jsou obsypávány, oceňuje se bednění vnějších neomítaných obsypávaných stěn a) rovinných cenou 380 35-6211 (zřízení) a 380 35-6212 (odstranění), b) zaoblených cenou 380 35-6221 (zřízení) a 380 35-6222 (odstranění). </t>
  </si>
  <si>
    <t>2,25*(2,66+1,5)*2</t>
  </si>
  <si>
    <t>2,66*1,5-3,14*0,49*0,49*2</t>
  </si>
  <si>
    <t>0,2*3,14*0,98*2</t>
  </si>
  <si>
    <t>380356232</t>
  </si>
  <si>
    <t>Bednění kompletních konstrukcí ČOV, nádrží nebo vodojemů neomítaných ploch rovinných odstranění</t>
  </si>
  <si>
    <t>1528673922</t>
  </si>
  <si>
    <t>22,433</t>
  </si>
  <si>
    <t>380361006</t>
  </si>
  <si>
    <t>Výztuž kompletních konstrukcí ČOV, nádrží nebo vodojemů z betonářské oceli 10 505</t>
  </si>
  <si>
    <t>-1479703173</t>
  </si>
  <si>
    <t>7,78*0,15</t>
  </si>
  <si>
    <t>150 kg/m3  jímka 2.PP ,v.č.3</t>
  </si>
  <si>
    <t>411321616</t>
  </si>
  <si>
    <t>Stropy deskové ze ŽB tř. C 30/37 XC 1</t>
  </si>
  <si>
    <t>1201168463</t>
  </si>
  <si>
    <t>2,35*2,77*2*0,2</t>
  </si>
  <si>
    <t>strop D 70 ,D 71  v.č.18</t>
  </si>
  <si>
    <t>(11,88+11,52)*0,15</t>
  </si>
  <si>
    <t>strop D 60,D61 3.NP v.č.17</t>
  </si>
  <si>
    <t>(15,24+14,88)*0,15</t>
  </si>
  <si>
    <t>strop D 50,D51  v.č.16  2.NP</t>
  </si>
  <si>
    <t>(10,44+9,84+6,48)*0,15</t>
  </si>
  <si>
    <t>strop D 40,D41,D42 v.č. 15 1.NP</t>
  </si>
  <si>
    <t>(7,2+6,24+6,72)*0,15</t>
  </si>
  <si>
    <t>strop D 30, D31  1.PP v.č. 14</t>
  </si>
  <si>
    <t>(9,24*2+11,04+10,8+7,08)*0,15</t>
  </si>
  <si>
    <t>strop D 20, D21,.D22,D23,  2.PP v.č. 13</t>
  </si>
  <si>
    <t>-970530445</t>
  </si>
  <si>
    <t>výkr č 13 ,4</t>
  </si>
  <si>
    <t>0,695*1,25*2*0,15</t>
  </si>
  <si>
    <t>1,25*2,1*0,15</t>
  </si>
  <si>
    <t>2,965*1,195*0,15</t>
  </si>
  <si>
    <t>výkr č. 14, 5</t>
  </si>
  <si>
    <t>0,965*1,99*0,15</t>
  </si>
  <si>
    <t>(0,695*1,25+0,785*1,25)*0,15+2,04*2,965*0,15</t>
  </si>
  <si>
    <t>0,7*2,15*0,15+1,8*3,385*0,15+0,44*0,3*3,385</t>
  </si>
  <si>
    <t>výkr.č. 15,6</t>
  </si>
  <si>
    <t>2,35*2,9*0,095+2,85*3,4*0,155</t>
  </si>
  <si>
    <t>2,645*2,07*0,15</t>
  </si>
  <si>
    <t>1,78*1,25*0,15</t>
  </si>
  <si>
    <t>-1721546950</t>
  </si>
  <si>
    <t>1,85*2,25*2</t>
  </si>
  <si>
    <t>0,2*(2,35+2,75)*2*2</t>
  </si>
  <si>
    <t>D 70 , D71</t>
  </si>
  <si>
    <t>-1941505603</t>
  </si>
  <si>
    <t>0,695*1,25*2</t>
  </si>
  <si>
    <t>1,25*2,1</t>
  </si>
  <si>
    <t>2,965*1,195</t>
  </si>
  <si>
    <t>v.č.13,4</t>
  </si>
  <si>
    <t>2,965*1,99</t>
  </si>
  <si>
    <t>1,25*(0,695+0,785)+2,04+2,965</t>
  </si>
  <si>
    <t>0,7*2,15+1,8*3,385+(0,44*2+0,3)*3,385</t>
  </si>
  <si>
    <t>v.č. 14,5</t>
  </si>
  <si>
    <t>2,35*2,9+0,155*(2,85+3,4)*2</t>
  </si>
  <si>
    <t>2,645*2,047</t>
  </si>
  <si>
    <t>1,78*1,25</t>
  </si>
  <si>
    <t>v.č.6, 15</t>
  </si>
  <si>
    <t>505761264</t>
  </si>
  <si>
    <t>1,25*2,1+2,965*1,195</t>
  </si>
  <si>
    <t>výkr.č.13,4,</t>
  </si>
  <si>
    <t>2,04*1,25*0,785*1,25+2,04*2,965</t>
  </si>
  <si>
    <t>v.č.14,5</t>
  </si>
  <si>
    <t>2,35*2,9++0,155*(2,85+3,4)*2</t>
  </si>
  <si>
    <t>v.č.15,6</t>
  </si>
  <si>
    <t>-1543277914</t>
  </si>
  <si>
    <t>48,645</t>
  </si>
  <si>
    <t>-1681621804</t>
  </si>
  <si>
    <t>39144256</t>
  </si>
  <si>
    <t>12,405</t>
  </si>
  <si>
    <t>411354173</t>
  </si>
  <si>
    <t>Zřízení podpěrné konstrukce stropů v do 4 m pro zatížení do 12 kPa</t>
  </si>
  <si>
    <t>-1078244537</t>
  </si>
  <si>
    <t>D 70 ,71</t>
  </si>
  <si>
    <t>147,84</t>
  </si>
  <si>
    <t>TR 50/250</t>
  </si>
  <si>
    <t>1859747513</t>
  </si>
  <si>
    <t>1484302886</t>
  </si>
  <si>
    <t>31,11+12,405</t>
  </si>
  <si>
    <t>411354174</t>
  </si>
  <si>
    <t>Odstranění podpěrné konstrukce stropů v do 4 m pro zatížení do 12 kPa</t>
  </si>
  <si>
    <t>1777102751</t>
  </si>
  <si>
    <t>-1357575963</t>
  </si>
  <si>
    <t>-548991005</t>
  </si>
  <si>
    <t>411354214</t>
  </si>
  <si>
    <t>Bednění stropů ztracené z hraněných trapézových plechů  TR 50/250  povrch  lesklý tl 0,88 mm</t>
  </si>
  <si>
    <t>1125701837</t>
  </si>
  <si>
    <t>Bednění stropů ztracené z hraněných trapézových plechů TR 50/250 povrch lesklý tl 0,88 mm</t>
  </si>
  <si>
    <t xml:space="preserve">Poznámka k souboru cen:_x000D_
1. Konstrukce ocelového profilovaného bednění (ceny -4203 až -4271 za m2 půdorysu shora včetně uložení) vytváří monolitický žebrovaný strop, pro který jsou určeny ceny betonů 411 32-2121 až -2424, ceny výztuže stropů 411 36- . . , je-li předepsána u této spřažené konstrukce, a ceny podpěrné konstrukce. </t>
  </si>
  <si>
    <t>11,88+11,52</t>
  </si>
  <si>
    <t>str D 60, D61</t>
  </si>
  <si>
    <t>15,24+14,88</t>
  </si>
  <si>
    <t>str D 50,D51</t>
  </si>
  <si>
    <t>10,44+9,84+6,48</t>
  </si>
  <si>
    <t>str.D40,D41,D42</t>
  </si>
  <si>
    <t>7,2+6,24+6,72</t>
  </si>
  <si>
    <t>str. D30,D31,D32</t>
  </si>
  <si>
    <t>9,24+9,24+11,04+10,8+7,08</t>
  </si>
  <si>
    <t>str D20,21 ,22,23 , 24</t>
  </si>
  <si>
    <t>411361821</t>
  </si>
  <si>
    <t>Výztuž stropů betonářskou ocelí 10 505</t>
  </si>
  <si>
    <t>992191138</t>
  </si>
  <si>
    <t>2,604*0,15</t>
  </si>
  <si>
    <t>strop výtahu 150 kg /m3</t>
  </si>
  <si>
    <t>-988306264</t>
  </si>
  <si>
    <t>5,963*0,15</t>
  </si>
  <si>
    <t>150 kg /m3</t>
  </si>
  <si>
    <t>1566733011</t>
  </si>
  <si>
    <t>7,55*0,15</t>
  </si>
  <si>
    <t>Výztuž stropů svařovanými sítěmi  100/100/8</t>
  </si>
  <si>
    <t>-811300389</t>
  </si>
  <si>
    <t>Výztuž stropů svařovanými sítěmi 100/100/8</t>
  </si>
  <si>
    <t>12*7,9/1000</t>
  </si>
  <si>
    <t>V8  v.č. 4</t>
  </si>
  <si>
    <t>5*7,9/1000</t>
  </si>
  <si>
    <t>V 18 v.č.5</t>
  </si>
  <si>
    <t>7*7,9/1000</t>
  </si>
  <si>
    <t>V6  v.č. 6</t>
  </si>
  <si>
    <t>413232221</t>
  </si>
  <si>
    <t>Zazdívka zhlaví válcovaných nosníků v do 300 mm</t>
  </si>
  <si>
    <t>-453751474</t>
  </si>
  <si>
    <t>2+2+3+3</t>
  </si>
  <si>
    <t xml:space="preserve"> výkr .č. 13 , 4</t>
  </si>
  <si>
    <t>výkr 14 , 5</t>
  </si>
  <si>
    <t>výkr 15,6</t>
  </si>
  <si>
    <t>3+3</t>
  </si>
  <si>
    <t>výkr 17, 8</t>
  </si>
  <si>
    <t>413941121</t>
  </si>
  <si>
    <t>Osazování ocelových válcovaných nosníků stropů I, IE, U, UE nebo L do č.12</t>
  </si>
  <si>
    <t>761626820</t>
  </si>
  <si>
    <t xml:space="preserve">Poznámka k souboru cen:_x000D_
1. Ceny jsou určeny pro zednické osazování na cementovou maltu (min. MC-15). 2. Dodávka ocelových nosníků se oceňuje ve specifikaci. 3. Ztratné lze dohodnout ve směrné výši 8 % na krytí nákladů na řezání příslušných délek z hutních délek nosníků a na zbytkový odpad (prořez). </t>
  </si>
  <si>
    <t>15/1000*2,1*2+15/1000*0,695*2+15/1000*0,705*2</t>
  </si>
  <si>
    <t>V4 , V 5 ,V 6 v,č. 4</t>
  </si>
  <si>
    <t>15/1000*(2,14*2+2,04*6+3,405*2+3,47*2)</t>
  </si>
  <si>
    <t>V7,V8,V9,V 10  v.č. 9</t>
  </si>
  <si>
    <t>1638815058</t>
  </si>
  <si>
    <t>542213149</t>
  </si>
  <si>
    <t>12,2/1000*0,3*6</t>
  </si>
  <si>
    <t>V3  v.č. 5</t>
  </si>
  <si>
    <t>15/1000*(0,695*2+0,785*2)</t>
  </si>
  <si>
    <t>V14,V 15 v.č. 5</t>
  </si>
  <si>
    <t>15/1000*2,1*2</t>
  </si>
  <si>
    <t>V4  v.č.6</t>
  </si>
  <si>
    <t>15/1000*(8,27*2+8,205*2)</t>
  </si>
  <si>
    <t>V4,V5  v.č. 9</t>
  </si>
  <si>
    <t>-940813188</t>
  </si>
  <si>
    <t>413941123</t>
  </si>
  <si>
    <t>Osazování ocelových válcovaných nosníků stropů I, IE, U, UE nebo L do č. 22</t>
  </si>
  <si>
    <t>688058472</t>
  </si>
  <si>
    <t>61,3/1000*2,99+61,3/1000*2,99</t>
  </si>
  <si>
    <t>V1 výkr. č 4 + V 10  v.č.5</t>
  </si>
  <si>
    <t>130109800</t>
  </si>
  <si>
    <t>ocel profilová HE-B, v jakosti 11 375, h=200 mm  vč povrch úpravy 2 x nátěr</t>
  </si>
  <si>
    <t>-2037315899</t>
  </si>
  <si>
    <t>Poznámka k položce:
Hmotnost: 63,00 kg/m</t>
  </si>
  <si>
    <t>-2111183738</t>
  </si>
  <si>
    <t>17,9/1000*2,46*3</t>
  </si>
  <si>
    <t>V1  I 16  v.č. 5</t>
  </si>
  <si>
    <t>14,3/1000*1,58*6</t>
  </si>
  <si>
    <t>V2 I 14 v.č. 5</t>
  </si>
  <si>
    <t>21,9/1000*1,65*2</t>
  </si>
  <si>
    <t>V13 I 18  v.č. 5</t>
  </si>
  <si>
    <t>V3 I 18  v.č. 6</t>
  </si>
  <si>
    <t>21,9/1000*1,7*1</t>
  </si>
  <si>
    <t>V1 I 18</t>
  </si>
  <si>
    <t>ocel profilová IPN, v jakosti 11 375, h=140 mm vč povrch úpravy  2x nátěr</t>
  </si>
  <si>
    <t>1769264742</t>
  </si>
  <si>
    <t>Poznámka k položce:
Hmotnost: 14,40 kg/m</t>
  </si>
  <si>
    <t>1385742506</t>
  </si>
  <si>
    <t>130107200</t>
  </si>
  <si>
    <t>ocel profilová IPN, v jakosti 11 375, h=180 mm vč povrch úpravy  2 x nátěr</t>
  </si>
  <si>
    <t>-1974802463</t>
  </si>
  <si>
    <t>Poznámka k položce:
Hmotnost: 21,90 kg/m</t>
  </si>
  <si>
    <t>0,072*2+0,037</t>
  </si>
  <si>
    <t>413941125</t>
  </si>
  <si>
    <t>Osazování ocelových válcovaných nosníků stropů I, IE, U, UE nebo L č. 24 a vyšší</t>
  </si>
  <si>
    <t>-1724598598</t>
  </si>
  <si>
    <t>83,2/1000*(5,325*4+3,34*4)</t>
  </si>
  <si>
    <t>V5,V6  v.č.5</t>
  </si>
  <si>
    <t>33,2/1000*5,315</t>
  </si>
  <si>
    <t>V7  v.č.5</t>
  </si>
  <si>
    <t>130108300</t>
  </si>
  <si>
    <t>ocel profilová UPN, v jakosti 11 375, h=240 mm vč povrch úpravy 2 x nátěr</t>
  </si>
  <si>
    <t>-1677051276</t>
  </si>
  <si>
    <t>Poznámka k položce:
Hmotnost: 33,90 kg/m</t>
  </si>
  <si>
    <t>130109840</t>
  </si>
  <si>
    <t>ocel profilová HE-B, v jakosti 11 375, h=240 mm vč povrch úpravy 2 x nátěr</t>
  </si>
  <si>
    <t>-58795117</t>
  </si>
  <si>
    <t>Poznámka k položce:
Hmotnost: 85,00 kg/m</t>
  </si>
  <si>
    <t>430321616</t>
  </si>
  <si>
    <t>Schodišťová konstrukce a rampa ze ŽB tř. C 30/37 XC 1</t>
  </si>
  <si>
    <t>115466053</t>
  </si>
  <si>
    <t>schodiště A2</t>
  </si>
  <si>
    <t>2,2*3,385*0,15</t>
  </si>
  <si>
    <t>2,45*1,35*0,15</t>
  </si>
  <si>
    <t>1,793*1,032*0,15</t>
  </si>
  <si>
    <t>0,85*1,2*0,15</t>
  </si>
  <si>
    <t>1,187*1,403*0,15</t>
  </si>
  <si>
    <t>2,8*1,35*0,15</t>
  </si>
  <si>
    <t>2,05*3,385*0,15</t>
  </si>
  <si>
    <t>2,035*0,275*0,202</t>
  </si>
  <si>
    <t>3,385*0,3*0,29</t>
  </si>
  <si>
    <t>v.č.21</t>
  </si>
  <si>
    <t>-1263651074</t>
  </si>
  <si>
    <t>chodiště A1,B1</t>
  </si>
  <si>
    <t>4,5*2,35*0,2*2</t>
  </si>
  <si>
    <t>4,5*2,4*0,2*2</t>
  </si>
  <si>
    <t>2,32*1,6*0,2*2</t>
  </si>
  <si>
    <t>2,1*2,17*2*0,15*2</t>
  </si>
  <si>
    <t>3,4*2,18*0,15*2</t>
  </si>
  <si>
    <t>4,75*2,18*0,15*2</t>
  </si>
  <si>
    <t>0,3*2,17*0,196*2+0,3*2,17*0,23*2</t>
  </si>
  <si>
    <t>0,3*0,25*2,18*2</t>
  </si>
  <si>
    <t>v.č. 20</t>
  </si>
  <si>
    <t>430361821</t>
  </si>
  <si>
    <t>Výztuž schodišťové konstrukce a rampy betonářskou ocelí 10 505</t>
  </si>
  <si>
    <t>1615037993</t>
  </si>
  <si>
    <t>4,309*0,15</t>
  </si>
  <si>
    <t>150 kg /m3, schody A2</t>
  </si>
  <si>
    <t>-435439644</t>
  </si>
  <si>
    <t>18,982*0,15</t>
  </si>
  <si>
    <t>150 kg/m3  ,v.č. 20 schody A1,B1</t>
  </si>
  <si>
    <t>431351121</t>
  </si>
  <si>
    <t>Zřízení bednění podest schodišť a ramp přímočarých v do 4 m</t>
  </si>
  <si>
    <t>1003401938</t>
  </si>
  <si>
    <t>(2,2*3,385+2,45*1,35)</t>
  </si>
  <si>
    <t>0,15*(3,385+2,45)*2</t>
  </si>
  <si>
    <t>(1,793*1,032+0,85*1,2)</t>
  </si>
  <si>
    <t>0,15*(1,793+0,85)*2</t>
  </si>
  <si>
    <t>(1,187*1,403+2,8*1,35)</t>
  </si>
  <si>
    <t>0,15*(1,187+2,8)*2</t>
  </si>
  <si>
    <t>2,05*3,385+0,15*3,385*2</t>
  </si>
  <si>
    <t>2,035*(0,202*2+0,275)</t>
  </si>
  <si>
    <t>3,385*(0,29*2+0,3)</t>
  </si>
  <si>
    <t>v.č. 21, schodiště A2</t>
  </si>
  <si>
    <t>877320628</t>
  </si>
  <si>
    <t>4,5*2,35*2+0,2*4,5*2</t>
  </si>
  <si>
    <t>4,5*2,4*2+0,2*4,5*2</t>
  </si>
  <si>
    <t>2,32*1,6+0,2+0,2*2,18*2</t>
  </si>
  <si>
    <t>2,155*2,18*2+0,2*2,17*2</t>
  </si>
  <si>
    <t>2,1*2,17*2*2+0,15*2,1*2*2</t>
  </si>
  <si>
    <t>3,4*2,18*2+0,15*3,4*2*2</t>
  </si>
  <si>
    <t>4,75*2,18*2+0,15*4,75*2*2</t>
  </si>
  <si>
    <t>2,17*(0,3+0,196*2)*2</t>
  </si>
  <si>
    <t>2,17*(0,3+0,23*2)*2</t>
  </si>
  <si>
    <t>2,18*(0,25*2*0,3)*2</t>
  </si>
  <si>
    <t>schody A1,B1  , v.č.20</t>
  </si>
  <si>
    <t>431351122</t>
  </si>
  <si>
    <t>Odstranění bednění podest schodišť a ramp přímočarých v do 4 m</t>
  </si>
  <si>
    <t>-1039897061</t>
  </si>
  <si>
    <t>35,126</t>
  </si>
  <si>
    <t>schody A2 , v.č. 21</t>
  </si>
  <si>
    <t>-1045927049</t>
  </si>
  <si>
    <t>Schodišťové stupně dusané na terén nebo desku z betonu tř. C 25/30</t>
  </si>
  <si>
    <t>-430408814</t>
  </si>
  <si>
    <t>1,2*3</t>
  </si>
  <si>
    <t>1,2*9</t>
  </si>
  <si>
    <t>schody A2</t>
  </si>
  <si>
    <t>13*2,18*2</t>
  </si>
  <si>
    <t>12*2,18*2</t>
  </si>
  <si>
    <t>6*2,17*2</t>
  </si>
  <si>
    <t>7*2,17*2</t>
  </si>
  <si>
    <t>schody A1,B1, výkr č 20,21</t>
  </si>
  <si>
    <t>-62778642</t>
  </si>
  <si>
    <t>1,35*0,218+1,35*0,183*7</t>
  </si>
  <si>
    <t>1,2*0,07*2+1,2*0,183*2</t>
  </si>
  <si>
    <t>1,2*0,065+1,2*0,183*8+1,2*0,29*1</t>
  </si>
  <si>
    <t>schody A 2</t>
  </si>
  <si>
    <t>2,18*0,165*15*2+2,18*0,14*2*2</t>
  </si>
  <si>
    <t>2,18*0,174*12*2+2,18*0,14*2</t>
  </si>
  <si>
    <t>2,17*0,164*6*2+2,17*0,174*7*2</t>
  </si>
  <si>
    <t>v.č. 20,21</t>
  </si>
  <si>
    <t>-622678915</t>
  </si>
  <si>
    <t>440321616</t>
  </si>
  <si>
    <t>Střešní konstrukce ze ŽB tř. C 30/37 XC 1</t>
  </si>
  <si>
    <t>-1332620109</t>
  </si>
  <si>
    <t>4.NP v.č.9</t>
  </si>
  <si>
    <t>0,2*(3,47*5,9-0,835*1,75)</t>
  </si>
  <si>
    <t>0,2*(8,27*5,805-0,45*0,455-1,88*1,125-1,4*1,4)</t>
  </si>
  <si>
    <t>0,2*(3,45*5,59-0,83*2,27+8,205*5,805-2,1*1,325-1,4*1,4-0,79*0,4)</t>
  </si>
  <si>
    <t>0,2*(2,04*8,29+2,04*8,29*2-0,55*0,52*2+2,14*5,59)</t>
  </si>
  <si>
    <t>(15,18+16,563+15,18*13,363)*0,12</t>
  </si>
  <si>
    <t>(0,4*8,27*2+0,5*8,27)*0,12</t>
  </si>
  <si>
    <t>(5,35*6,14+3,68*12,7+15,18*52,018)*0,12</t>
  </si>
  <si>
    <t>(5,32*6,34+3,675*6,2)*0,12</t>
  </si>
  <si>
    <t>(38,703-8,205-2,14)*6,34*0,12</t>
  </si>
  <si>
    <t>(38,703-8,205-4-2,04*3)*8,54*0,12</t>
  </si>
  <si>
    <t>-(0,38*1+0,65*1,39+1,155*0,55+0,42*0,615+0,45*0,63+0,45*0,55)*0,12</t>
  </si>
  <si>
    <t>-148058430</t>
  </si>
  <si>
    <t>patky</t>
  </si>
  <si>
    <t>0,6*0,6*0,24*(12+13+11+14+6)</t>
  </si>
  <si>
    <t>0,6*1,35*0,24*6</t>
  </si>
  <si>
    <t>440351201</t>
  </si>
  <si>
    <t>Zřízení bednění střech šířka dna do 250 mm</t>
  </si>
  <si>
    <t>-28686392</t>
  </si>
  <si>
    <t>3,47*5,9-0,835*1,75+0,2*(0,835+1,75)*2</t>
  </si>
  <si>
    <t>8,27*5,805-0,45*0,45-1,88*1,125-1,4*1,4+0,2*(0,45+0,46+1,88+1,125+1,4+1,4)*2</t>
  </si>
  <si>
    <t>3,45*5,59-0,83*2,27+8,205*5,805-2,1*1,325-1,4*1,4-0,79*0,4+0,2*(0,83+2,27+2,1+1,325+1,4*2+0,4+0,79)*2</t>
  </si>
  <si>
    <t>2,04*8,29+2,04*8,29*2-0,55*0,52*2+2,14*5,59+0,2*(0,55+0,5+0,55+0,52)*2</t>
  </si>
  <si>
    <t>tdeska tl 120 mm</t>
  </si>
  <si>
    <t>0,12*(15,18+16,653+15,18+13,363+5,35+6,14+3,68+12,7+15,18+52,019+5,32+6,34+3,675+6,2+28,358+8,54+24,378+8,54)*2</t>
  </si>
  <si>
    <t>-1451651377</t>
  </si>
  <si>
    <t>0,24*0,6*4*56</t>
  </si>
  <si>
    <t>(0,6+1,35)*2*0,24*6</t>
  </si>
  <si>
    <t>440351202</t>
  </si>
  <si>
    <t>Odstranění bednění střech šířka dna do 250 mm</t>
  </si>
  <si>
    <t>-261561235</t>
  </si>
  <si>
    <t>1253154352</t>
  </si>
  <si>
    <t>440351213</t>
  </si>
  <si>
    <t>Zřízení podpěrné konstrukce střech v do 4 m pro zatížení do 10 kPa</t>
  </si>
  <si>
    <t>1774258946</t>
  </si>
  <si>
    <t>252,845</t>
  </si>
  <si>
    <t>440351214</t>
  </si>
  <si>
    <t>Odstranění podpěrné konstrukce střech v do 4 m pro zatížení do 10 kPa</t>
  </si>
  <si>
    <t>1501535247</t>
  </si>
  <si>
    <t>440361821</t>
  </si>
  <si>
    <t>Výztuž střešní konstrukce betonářskou ocelí 10 505</t>
  </si>
  <si>
    <t>817934536</t>
  </si>
  <si>
    <t>219,63*0,16</t>
  </si>
  <si>
    <t>160 kg/m3</t>
  </si>
  <si>
    <t>6341111161</t>
  </si>
  <si>
    <t xml:space="preserve">Obvodová dilatace pružnou těsnicí páskou v 250 mm mezi stěnou a betonem </t>
  </si>
  <si>
    <t>1594161631</t>
  </si>
  <si>
    <t>(1,15+1,2)*2*15</t>
  </si>
  <si>
    <t>86,64*2</t>
  </si>
  <si>
    <t>6346631111</t>
  </si>
  <si>
    <t xml:space="preserve">Výplň dilatačních spar šířky do 10 mm v mazaninách  deskami z měkké pryže </t>
  </si>
  <si>
    <t>554027734</t>
  </si>
  <si>
    <t xml:space="preserve">Výplň dilatačních spar šířky do 10 mm v mazaninách deskami z měkké pryže </t>
  </si>
  <si>
    <t>(2,965+1,955)*2*0,15</t>
  </si>
  <si>
    <t>(2,965+1,99)*2*0,15</t>
  </si>
  <si>
    <t>(2,04+2,965)*2*0,15</t>
  </si>
  <si>
    <t>2,645*0,15</t>
  </si>
  <si>
    <t>634663113</t>
  </si>
  <si>
    <t>Výplň dilatačních spar šířky do 25 mm v mazaninách polyuretovou samonivelační hmotou</t>
  </si>
  <si>
    <t>1710627939</t>
  </si>
  <si>
    <t xml:space="preserve">Poznámka k souboru cen:_x000D_
1. V cenách jsou započteny i náklady na ochranu okrajů spáry papírovou páskou. 2. V cenách 634 66-21.. a 634 66-31.. jsou započteny i náklady na těsnící provazec z pěnového polyetylénu. </t>
  </si>
  <si>
    <t>15,18*2+12,7</t>
  </si>
  <si>
    <t>v.č. 9</t>
  </si>
  <si>
    <t>-2085085735</t>
  </si>
  <si>
    <t>11,095*2</t>
  </si>
  <si>
    <t>635111241</t>
  </si>
  <si>
    <t>Násyp pod podlahy z hrubého kameniva drceného  se zhutněním</t>
  </si>
  <si>
    <t>-169959578</t>
  </si>
  <si>
    <t>Násyp pod podlahy z hrubého kameniva drceného se zhutněním</t>
  </si>
  <si>
    <t>897*0,1</t>
  </si>
  <si>
    <t>8,104*0,1-3,16*2*0,1</t>
  </si>
  <si>
    <t>-1902439954</t>
  </si>
  <si>
    <t>pod jímkou , v.č.3</t>
  </si>
  <si>
    <t>-72701759</t>
  </si>
  <si>
    <t>0,07079+0,07079</t>
  </si>
  <si>
    <t xml:space="preserve"> výkr č.13  pol 10,20  I 14</t>
  </si>
  <si>
    <t>0,05764+0,052891+0,05764+0,05281+0,10436</t>
  </si>
  <si>
    <t>v.č. 13  I 16, pol 30,31,40,41,50</t>
  </si>
  <si>
    <t>0,07052*2</t>
  </si>
  <si>
    <t>v.č. 13 I 18 pol 32,42</t>
  </si>
  <si>
    <t>(0,05005+0,02461)*2</t>
  </si>
  <si>
    <t>v.č.14 I 14 pol 21,21,30,31</t>
  </si>
  <si>
    <t>0,10436</t>
  </si>
  <si>
    <t>v.č. 14 I 16  pol 10</t>
  </si>
  <si>
    <t>0,1074*2+0,0929</t>
  </si>
  <si>
    <t>v.č. 15 I 16  pol 10,20,30</t>
  </si>
  <si>
    <t>0,0657*2</t>
  </si>
  <si>
    <t>v.č. 15  I 18 pol č 11,21</t>
  </si>
  <si>
    <t>0,13962*2</t>
  </si>
  <si>
    <t xml:space="preserve">v.č. 16  I 16  pol 10,20 </t>
  </si>
  <si>
    <t>0,0854*2</t>
  </si>
  <si>
    <t>v.č. 16  I 18  pol 11,21</t>
  </si>
  <si>
    <t>0,1146*2</t>
  </si>
  <si>
    <t>v.č. 17  I 16  pol 10,11</t>
  </si>
  <si>
    <t>0,07008*2</t>
  </si>
  <si>
    <t>v.č. 17  I 18 pol 11,21</t>
  </si>
  <si>
    <t>-870784628</t>
  </si>
  <si>
    <t>0,142+0,149</t>
  </si>
  <si>
    <t>-1242201899</t>
  </si>
  <si>
    <t>0,325+0,308+0,104+0,279+0,229</t>
  </si>
  <si>
    <t>-673690472</t>
  </si>
  <si>
    <t>0,141+0,131+0,171+0,14</t>
  </si>
  <si>
    <t>931991111</t>
  </si>
  <si>
    <t>Zřízení těsnění dilatační spáry gumovým nebo PVC pásem ve dně</t>
  </si>
  <si>
    <t>-1790448936</t>
  </si>
  <si>
    <t xml:space="preserve">Poznámka k souboru cen:_x000D_
1. V cenách nejsou započteny náklady na pás gumový nebo z PVC. Jeho dodání se oceňuje ve specifikaci. Ztratné lze dohodnout ve výši 5 %. </t>
  </si>
  <si>
    <t>(3,16+2)*2</t>
  </si>
  <si>
    <t>933901111</t>
  </si>
  <si>
    <t>Provedení zkoušky vodotěsnosti nádrže do 1000 m3</t>
  </si>
  <si>
    <t>-1021098825</t>
  </si>
  <si>
    <t xml:space="preserve">Poznámka k souboru cen:_x000D_
1. Ceny -1111 a -1112 jsou určeny pro provedení zkoušky vodotěsnosti nádrží, které neslouží k výrobě kalového plynu. 2. V cenách -1311 a -1312 jsou započteny i náklady na dodání vody. 3. V cenách -1111 a -1112, -1511 a -1512 jsou započteny i náklady na napuštění a vypuštění vody z nádrže po skončení zkoušky. 4. V cenách -1111 a -1112, -1511 a -1512 nejsou započteny náklady na dodání vody pro zkoušku; dodání vody se oceňuje ve specifikaci a nezapočítává se do celkové hmotnosti pro oceňování přesunu hmot. 5. Množství měrných jednotek se určuje pro cenu a) -1311 a -1312 v m3 vody v nádrži; b) -1111, -1112, -1511 a -1512 v m3 vody, která se určí z objemu nádrže s přihlédnutím ke předepsané zkušební hladině vody, z vody potřebné pro nasycení pláště a udržení zkušební hladiny. Ztratné lze dohodnout ve výši 3 %. </t>
  </si>
  <si>
    <t>3,16*2*2,4</t>
  </si>
  <si>
    <t>933901511</t>
  </si>
  <si>
    <t>Provedení zkoušky vodotěsnosti a plynotěsnosti vyhnívací nádrže do 600 m3</t>
  </si>
  <si>
    <t>1621189252</t>
  </si>
  <si>
    <t>953312122</t>
  </si>
  <si>
    <t>Vložky do svislých dilatačních spár z extrudovaných polystyrénových desek tl 25 mm</t>
  </si>
  <si>
    <t>-229906354</t>
  </si>
  <si>
    <t>0,12*(15,18*2+12,7)</t>
  </si>
  <si>
    <t>953943121</t>
  </si>
  <si>
    <t>Osazování výrobků do 1 kg/kus do betonu bez jejich dodání</t>
  </si>
  <si>
    <t>-2053229969</t>
  </si>
  <si>
    <t>průchodka V 3  v.č.9</t>
  </si>
  <si>
    <t>286113240</t>
  </si>
  <si>
    <t>trubka kanalizace plastová KGEM-315x1000 mm SN4</t>
  </si>
  <si>
    <t>-684668704</t>
  </si>
  <si>
    <t>průchodka DN 315 bez hrdla  dl 200 mm  2 ks</t>
  </si>
  <si>
    <t>888267417</t>
  </si>
  <si>
    <t>V2 v.č.9</t>
  </si>
  <si>
    <t>311971071</t>
  </si>
  <si>
    <t>tyč závitová pozinkovaná 4.6 M24 x 1000 mm</t>
  </si>
  <si>
    <t>-1709017788</t>
  </si>
  <si>
    <t>dl. 250 mm  2 ks</t>
  </si>
  <si>
    <t>953943122</t>
  </si>
  <si>
    <t>Osazování výrobků do 5 kg/kus do betonu bez jejich dodání</t>
  </si>
  <si>
    <t>-99115014</t>
  </si>
  <si>
    <t>V1,V2, v.č. 6</t>
  </si>
  <si>
    <t>311971151</t>
  </si>
  <si>
    <t xml:space="preserve">montážní profil pro šrouby se  závitovými destičkami  dl 550 mm </t>
  </si>
  <si>
    <t>-1123454769</t>
  </si>
  <si>
    <t>311971153</t>
  </si>
  <si>
    <t xml:space="preserve">montážní profil pro šrouby se  závitovými destičkami  dl 2050 mm </t>
  </si>
  <si>
    <t>1418099030</t>
  </si>
  <si>
    <t>953961114</t>
  </si>
  <si>
    <t>Kotvy chemickým tmelem M 16 hl 125 mm do betonu, ŽB nebo kamene s vyvrtáním otvoru</t>
  </si>
  <si>
    <t>357421370</t>
  </si>
  <si>
    <t>Kotvy chemické s vyvrtáním otvoru do betonu, železobetonu nebo tvrdého kamene tmel, velikost M 16, hloubka 125 mm</t>
  </si>
  <si>
    <t xml:space="preserve">Poznámka k souboru cen:_x000D_
1. V cenách 953 96-11 a 953 96-12 jsou započteny i náklady na: a) rozměření, vrtání a spotřebu vrtáků. Pro velikost M 8 až M 30 jsou započteny náklady na vrtání příklepovými vrtáky, pro velikost M 33 až M 39 diamantovými korunkami, b) vyfoukání otvoru, přípravu kotev k uložení do otvorů, vyplnění kotevních otvorů tmelem nebo chemickou patronou včetně dodávky materiálu. 2. V cenách 953 96-51.. jsou započteny i náklady na dodání a zasunutí kotevního šroubu do otvoru vyplněného chemickým tmelem nebo patronou a dotažení matice. </t>
  </si>
  <si>
    <t>953961115</t>
  </si>
  <si>
    <t>Kotvy chemickým tmelem M 20 hl 170 mm do betonu, ŽB nebo kamene s vyvrtáním otvoru</t>
  </si>
  <si>
    <t>2086213567</t>
  </si>
  <si>
    <t>953961214</t>
  </si>
  <si>
    <t>Kotvy chemickou patronou M 16 hl 125 mm do betonu, ŽB nebo kamene s vyvrtáním otvoru</t>
  </si>
  <si>
    <t>-490786152</t>
  </si>
  <si>
    <t>24+24+4+4+16</t>
  </si>
  <si>
    <t>2.PP v.č.13</t>
  </si>
  <si>
    <t>4+18</t>
  </si>
  <si>
    <t>2.PP v.č. 4   V3,V7</t>
  </si>
  <si>
    <t>12+4+4</t>
  </si>
  <si>
    <t>1.PP  V4,V12,V16  v.č. 5</t>
  </si>
  <si>
    <t>16+24+24</t>
  </si>
  <si>
    <t>1.PP v.č 4</t>
  </si>
  <si>
    <t>1.NP  V5  v.š. 6</t>
  </si>
  <si>
    <t>12+12+16</t>
  </si>
  <si>
    <t>1.NP  v.č.15</t>
  </si>
  <si>
    <t>12+12</t>
  </si>
  <si>
    <t>2.NP  v.č. 16</t>
  </si>
  <si>
    <t>3.NP  v.č. 17</t>
  </si>
  <si>
    <t>4.NP v.č. 9</t>
  </si>
  <si>
    <t>-1098647773</t>
  </si>
  <si>
    <t>24*2</t>
  </si>
  <si>
    <t>V5 v.č. 20 schody A1,B1</t>
  </si>
  <si>
    <t>953961215</t>
  </si>
  <si>
    <t>Kotvy chemickou patronou M 20 hl 170 mm do betonu, ŽB nebo kamene s vyvrtáním otvoru</t>
  </si>
  <si>
    <t>533688186</t>
  </si>
  <si>
    <t>1.PP  v.č. 5</t>
  </si>
  <si>
    <t>953965131</t>
  </si>
  <si>
    <t>Kotevní šroub pro chemické kotvy M 16 dl 190 mm</t>
  </si>
  <si>
    <t>-173013668</t>
  </si>
  <si>
    <t>953965132</t>
  </si>
  <si>
    <t>Kotevní šroub pro chemické kotvy M 16 dl 260 mm</t>
  </si>
  <si>
    <t>-1500712872</t>
  </si>
  <si>
    <t>Kotvy chemické s vyvrtáním otvoru kotevní šrouby pro chemické kotvy, velikost M 16, délka 260 mm</t>
  </si>
  <si>
    <t>953965142</t>
  </si>
  <si>
    <t>Kotevní šroub pro chemické kotvy M 20 dl 260 mm</t>
  </si>
  <si>
    <t>-1287671951</t>
  </si>
  <si>
    <t>971052341</t>
  </si>
  <si>
    <t>Vybourání nebo prorážení otvorů v ŽB příčkách a zdech pl do 0,09 m2 tl do 300 mm</t>
  </si>
  <si>
    <t>-1863328456</t>
  </si>
  <si>
    <t>972054321</t>
  </si>
  <si>
    <t>Vybourání otvorů v ŽB stropech nebo klenbách pl do 0,25 m2 tl do 100 mm</t>
  </si>
  <si>
    <t>-1761594935</t>
  </si>
  <si>
    <t>strop nad 2.PP</t>
  </si>
  <si>
    <t>1+1+1+1+4+4+2+1+1</t>
  </si>
  <si>
    <t>otvory do 0,25 m2</t>
  </si>
  <si>
    <t>-1464389519</t>
  </si>
  <si>
    <t>5+4+4</t>
  </si>
  <si>
    <t>1.NP</t>
  </si>
  <si>
    <t>2+5+5+4+5</t>
  </si>
  <si>
    <t>2.NP</t>
  </si>
  <si>
    <t>4+4+7+4+6+4</t>
  </si>
  <si>
    <t>3.NP</t>
  </si>
  <si>
    <t>3+5+2</t>
  </si>
  <si>
    <t>1.PP</t>
  </si>
  <si>
    <t>972054411</t>
  </si>
  <si>
    <t>Vybourání otvorů v ŽB stropech nebo klenbách pl do 1 m2 tl do 80 mm</t>
  </si>
  <si>
    <t>1573869293</t>
  </si>
  <si>
    <t>(0,785*1,9+0,785*1,845+1,175*0,76)*0,07</t>
  </si>
  <si>
    <t>nad 1.PP</t>
  </si>
  <si>
    <t>(0,702*2,05+0,702*1,94)*0,07</t>
  </si>
  <si>
    <t>nad 1.NP</t>
  </si>
  <si>
    <t>(0,48*1,1+0,42*0,88)*0,06</t>
  </si>
  <si>
    <t>nad 2.NP</t>
  </si>
  <si>
    <t>(0,782*1,3+1,95*0,782+0,75*0,6*2+0,8*0,6+1,105*0,26+0,44*1,34+0,42*0,955)*0,06</t>
  </si>
  <si>
    <t>nad 3.NP</t>
  </si>
  <si>
    <t>(0,942*1,3+0,942*1,89+0,862*1,8+0,862*1,66+0,73*1,07+0,6+3,06+0,7*0,65+0,65*0,7*3+1,39*0,55+1,155*0,42)*0,07</t>
  </si>
  <si>
    <t>nad 4. NP</t>
  </si>
  <si>
    <t>972054491</t>
  </si>
  <si>
    <t>Vybourání otvorů v ŽB stropech nebo klenbách pl do 1 m2 tl přes 80 mm</t>
  </si>
  <si>
    <t>652321618</t>
  </si>
  <si>
    <t>strop 2.PP  tl 90 mm</t>
  </si>
  <si>
    <t>(0,6*1,66+2,1*0,91+0,82*1,75+0,57*1,5+0,5*1,25*0,625+1*0,625)*0,09</t>
  </si>
  <si>
    <t>1538339875</t>
  </si>
  <si>
    <t>vyřezání otvorů ve stáv stropu</t>
  </si>
  <si>
    <t>(0,6+1,66+2,1+0,91+0,44+0,55+0,82+1,75+0,57+1,5)*2</t>
  </si>
  <si>
    <t>(0,55+0,315+0,5+0,63+0,315+0,55+0,4*4+0,45*4+0,5*4+0,45*4+0,5*2+0,63*2+0,4+0,8+0,6+0,8+1,25+0,625+1+0,625)*2</t>
  </si>
  <si>
    <t>nad 2.PP</t>
  </si>
  <si>
    <t>(0,785+1,9+0,785+1,845)*2</t>
  </si>
  <si>
    <t>(0,23+0,11+1,175+0,76+0,47+0,5+0,62+1,25+0,35+0,29+0,11+0,23+0,24+0,3+0,23+0,11+0,18*2+0,3*2)*2</t>
  </si>
  <si>
    <t>strop nad 1.PP</t>
  </si>
  <si>
    <t>(0,702+2,05+0,702+1,94+0,38+1)*2</t>
  </si>
  <si>
    <t>(0,47+0,535+0,2+3,6+0,11+0,23+0,11+0,23+0,16+0,99+0,15+0,25+0,535*2+0,69+0,845+0,625+2,27)*2</t>
  </si>
  <si>
    <t>(0,28+0,23+0,11+0,23+0,2+0,33+0,7+0,2+0,43+0,84+0,14+0,355+0,28*2+0,47*2+0,87+0,45+0,59+0,45)*2</t>
  </si>
  <si>
    <t>strop nad 1.NP</t>
  </si>
  <si>
    <t>(0,917+3,6+0,882+3,9)*2</t>
  </si>
  <si>
    <t>(0,46+0,49+0,28+3,68+0,23*2+0,11*2+0,55+0,62*2+0,18+0,97+0,94+0,18+0,33+0,79)*2</t>
  </si>
  <si>
    <t>(0,25+1,84+0,23+0,11+0,42+0,75+0,27+0,28+0,48+1,1+0,43*2+0,55*2+0,42+0,88+0,42+0,49)*2</t>
  </si>
  <si>
    <t>strop nad 2.NP</t>
  </si>
  <si>
    <t>(0,782+1,3+1,95+0,782+0,75*2+0,6*2+0,8+0,75+0,6*2)*2</t>
  </si>
  <si>
    <t>(0,75+0,45+0,49+0,5+0,23+0,11+0,35+0,28+1,785+0,28)*2</t>
  </si>
  <si>
    <t>(2*0,55+0,65*2+0,55+1,35+0,2+1,05+0,2+1,02+0,18+0,25)*2</t>
  </si>
  <si>
    <t>(0,2+0,4+0,38+0,79+1,105+0,26+0,23+1+0,44+1,34+0,65+0,42+0,42+0,955)*2</t>
  </si>
  <si>
    <t>strop nad 3.NP</t>
  </si>
  <si>
    <t>(0,942+1,3+0,942+1,81+0,862+1,8+0,862+1,66)*2</t>
  </si>
  <si>
    <t>(0,35+0,2+0,35+0,2+0,35+0,2+0,35+0,2+0,35+0,2)*2</t>
  </si>
  <si>
    <t>(0,65+0,555+0,6+0,51)*4+(0,35+0,2)*2*12</t>
  </si>
  <si>
    <t>(0,73+1,07+0,6+3,06+0,65+0,7+0,7+0,65)*2</t>
  </si>
  <si>
    <t>(0,29+0,28+0,6+3,06+0,65+0,7+0,65+0,7+0,555*2+0,515*2)*2</t>
  </si>
  <si>
    <t>(0,45+0,63+0,38+1+1,39+0,55+1,155+0,42+0,615+0,55)*2</t>
  </si>
  <si>
    <t>strap nad 4.NP</t>
  </si>
  <si>
    <t>977211112</t>
  </si>
  <si>
    <t>Řezání ŽB kcí hl do 350 mm stěnovou pilou do průměru výztuže 16 mm</t>
  </si>
  <si>
    <t>-1925070140</t>
  </si>
  <si>
    <t>vyříznutí průvlaků  1.PP v.č. 5</t>
  </si>
  <si>
    <t>(1,88+0,5)*2</t>
  </si>
  <si>
    <t>(0,535+0,3)*2*2</t>
  </si>
  <si>
    <t>-49459916</t>
  </si>
  <si>
    <t>-24478735</t>
  </si>
  <si>
    <t>1746084026</t>
  </si>
  <si>
    <t>14,807*14</t>
  </si>
  <si>
    <t>997013802</t>
  </si>
  <si>
    <t>Poplatek za uložení stavebního železobetonového odpadu na skládce (skládkovné)</t>
  </si>
  <si>
    <t>366240172</t>
  </si>
  <si>
    <t>998021021</t>
  </si>
  <si>
    <t>Přesun hmot pro haly s nosnou kcí zděnou nebo monolitickou v do 20 m</t>
  </si>
  <si>
    <t>-1574601879</t>
  </si>
  <si>
    <t xml:space="preserve">Poznámka k souboru cen:_x000D_
1. Přesun hmot s omezením mechanizace lze ocenit cenami 998 01-7001 až -7006 a ruční přesun hmot cenami 998 01-8001 až -8011 souboru cen 998 01-Přesun hmot po budovy. </t>
  </si>
  <si>
    <t>712300841</t>
  </si>
  <si>
    <t>Odstranění povlakové krytiny střech do 10° odškrabáním mechu s urovnáním povrchu a očištěním</t>
  </si>
  <si>
    <t>-546944294</t>
  </si>
  <si>
    <t>234,53+10,751+569,218+56,514+179,79+174,028</t>
  </si>
  <si>
    <t>střeš.deska tl 12 cm</t>
  </si>
  <si>
    <t>-1159815427</t>
  </si>
  <si>
    <t>1224,831</t>
  </si>
  <si>
    <t>střeš.deska tl 120 mm</t>
  </si>
  <si>
    <t>111631500</t>
  </si>
  <si>
    <t>lak asfaltový ALP/9 (t) bal 9 kg</t>
  </si>
  <si>
    <t>-192103304</t>
  </si>
  <si>
    <t>1224,831*0,0003 "Přepočtené koeficientem množství</t>
  </si>
  <si>
    <t>-1534181290</t>
  </si>
  <si>
    <t>1629424908</t>
  </si>
  <si>
    <t>4,3*1+7,02*2</t>
  </si>
  <si>
    <t>V2  P 200/280/10  v.č.4+V1  v.č. 9 P 300/300/10</t>
  </si>
  <si>
    <t>6,36*16</t>
  </si>
  <si>
    <t>V11 P/240/340/10  v.č.5</t>
  </si>
  <si>
    <t>136112280</t>
  </si>
  <si>
    <t>plech tlustý hladký jakost S 235 JR, 10x1000x2000 mm vč povrch úpravy 2x nátěr</t>
  </si>
  <si>
    <t>332748123</t>
  </si>
  <si>
    <t>Poznámka k položce:
Hmotnost 160 kg/kus</t>
  </si>
  <si>
    <t>7679951111</t>
  </si>
  <si>
    <t xml:space="preserve">Montáž atypických zámečnických konstrukcí hmotnosti do 5 kg - svorníků </t>
  </si>
  <si>
    <t>-620670548</t>
  </si>
  <si>
    <t>V 17 v.č. 5</t>
  </si>
  <si>
    <t>553140001</t>
  </si>
  <si>
    <t xml:space="preserve">svorník  M 16 </t>
  </si>
  <si>
    <t>-247505381</t>
  </si>
  <si>
    <t>-1058696974</t>
  </si>
  <si>
    <t>1520,59</t>
  </si>
  <si>
    <t>-70,79-81,31-70,79-81,31-57,64-52,81-70,52-97,15-57,64-52,81-70,52-95,04-104,36-62,3</t>
  </si>
  <si>
    <t>výkr č .13 -nosníky a trapéz</t>
  </si>
  <si>
    <t>769,7</t>
  </si>
  <si>
    <t>-104,36-63,36-50,05-24,31-54,91-50,05-24,31-59,14</t>
  </si>
  <si>
    <t>výkr č 14 dtto</t>
  </si>
  <si>
    <t>1125,34</t>
  </si>
  <si>
    <t>-107,4*2-65,7*2-91,87-86,59-92,9-57,02</t>
  </si>
  <si>
    <t>výkr č 15 dtto</t>
  </si>
  <si>
    <t>1203,36</t>
  </si>
  <si>
    <t>-139,62*2-85,41*2-134,11-130,94</t>
  </si>
  <si>
    <t>výkr č. 16 dtto</t>
  </si>
  <si>
    <t>972,98</t>
  </si>
  <si>
    <t>-114,56*2-104,54-70,08*2-101,38</t>
  </si>
  <si>
    <t>výkr č. 17 dtto</t>
  </si>
  <si>
    <t>130106185</t>
  </si>
  <si>
    <t xml:space="preserve">ocel profilová vč povrch úpravy 2 x nátěr </t>
  </si>
  <si>
    <t>1272264740</t>
  </si>
  <si>
    <t>Poznámka k položce:
Hmotnost: 2,96 kg/m</t>
  </si>
  <si>
    <t>2171,6/1000</t>
  </si>
  <si>
    <t>dle výlkazů konstr oceli  výkr č 13,14,15,16,17</t>
  </si>
  <si>
    <t>-1886830797</t>
  </si>
  <si>
    <t>2. - Konstr.část - Sanace</t>
  </si>
  <si>
    <t>6199951011</t>
  </si>
  <si>
    <t xml:space="preserve">Očištění povrchu tlakovým vzduchem </t>
  </si>
  <si>
    <t>891366724</t>
  </si>
  <si>
    <t>6949,386</t>
  </si>
  <si>
    <t>946112112</t>
  </si>
  <si>
    <t>Montáž pojízdných věží trubkových/dílcových š do 1,6 m dl do 3,2 m v do 2,5 m</t>
  </si>
  <si>
    <t>1673099180</t>
  </si>
  <si>
    <t xml:space="preserve">Poznámka k souboru cen:_x000D_
1. Montáž lešení vyšších, než je uvedeno v souboru cen, se oceňuje individuálně, stejně tak jako konstrukce s vyšším požadovaným zatížením. 2. Pojízdná lešení do tunelů a pojízdná lešení s bočním vysunutím se oceňují individuálně. </t>
  </si>
  <si>
    <t>2*6</t>
  </si>
  <si>
    <t>2 ks na 1 podlaží</t>
  </si>
  <si>
    <t>946112212</t>
  </si>
  <si>
    <t>Příplatek k pojízdným věžím š do 1,6 m dl do 3,2 m v do 2,5 m za první a ZKD den použití</t>
  </si>
  <si>
    <t>2094451972</t>
  </si>
  <si>
    <t>12*3*30</t>
  </si>
  <si>
    <t>946112812</t>
  </si>
  <si>
    <t>Demontáž pojízdných věží trubkových/dílcových š do 1,2 m dl do 3,2 m v do 2,5 m</t>
  </si>
  <si>
    <t>904350635</t>
  </si>
  <si>
    <t xml:space="preserve">Poznámka k souboru cen:_x000D_
1. Demontáž lešení vyšších, než je uvedeno v souboru cen, se oceňuje individuálně, stejně tak jako konstrukce s vyšším požadovaným zatížením. </t>
  </si>
  <si>
    <t>985112112</t>
  </si>
  <si>
    <t>Odsekání degradovaného betonu stěn tl do 30 mm ( uvažovány i sloupy za přizdívkou - bude fakturováno dle skutečnosti )</t>
  </si>
  <si>
    <t>-1422748266</t>
  </si>
  <si>
    <t xml:space="preserve">Poznámka k souboru cen:_x000D_
1. V ceně -2111 až -2133 jsou započteny i náklady na odstranění degradovaného betonu ručním pneumatickým kladivem s dočištěním k obnažení betonářské výztuže a jejím ručním očištěním. </t>
  </si>
  <si>
    <t xml:space="preserve"> 2.PP sloupy 10 % plochy</t>
  </si>
  <si>
    <t>2,89*(0,8+0,5)*2*14*0,1+2,89*(0,9+0,8)*2*1*0,1+2,89*(0,8+0,45)*2*1*0,1</t>
  </si>
  <si>
    <t>1.PP sloupy  10 % plochy</t>
  </si>
  <si>
    <t>3,23*(0,7+0,65)*2*20*0,1+3,23*(0,7+0,9)*2*3*0,1</t>
  </si>
  <si>
    <t>3,23*(0,6+0,5*2)*53*0,1+3,23*(0,7+0,5*2)*2*0,1</t>
  </si>
  <si>
    <t>3,23*(0,95+0,5*2)*1*0,1+3,23*(0,71+0,5*2)*8*0,1</t>
  </si>
  <si>
    <t>3,23*(0,27+0,4)*2*2*2*0,1+3,23*(0,3+0,6)*2*2*0,1+3,23*(1,2+0,5*2)*(2+2+2+2)*0,1</t>
  </si>
  <si>
    <t>1.NP sloupy 10 % plochy</t>
  </si>
  <si>
    <t>4,04*0,65*4*(7+6+7)*0,1+4,04*(0,9+0,65)*2*4*0,1</t>
  </si>
  <si>
    <t>4,04*0,65*4*17*0,1</t>
  </si>
  <si>
    <t>7,7*0,65*4*0,1+4,04*(7+8+16+5)*0,1+7,7*(0,9+0,65)*2*2*0,1</t>
  </si>
  <si>
    <t>4,04*(0,65+0,4*2)*(7+8+16+22)*0,1</t>
  </si>
  <si>
    <t>4,04*(0,27+0,4)*2*4*0,1+4,04*(0,83+0,4)*2*2*0,1</t>
  </si>
  <si>
    <t>4,04*(0,815+0,4)*1*0,1+4,04*(0,71+0,4*2)*4*0,1</t>
  </si>
  <si>
    <t>4,04*(0,515+0,4*2)*1*0,1+4,04*(0,505+0,4*2)*1*0,1</t>
  </si>
  <si>
    <t>4,04*(0,76+0,4*2)*2*2*0,1+4,04*(0,7+0,4*2)*5*0,1+4,04*(0,95+0,4)*3*0,1</t>
  </si>
  <si>
    <t>2.NP sloupy  10 % plochy</t>
  </si>
  <si>
    <t>4,04*(0,5+0,65)*2*20*0,1 +4,04*(0,7+0,65)*2+3*0,1</t>
  </si>
  <si>
    <t>4,04*(0,52+0,4*2)*63*0,1+4,04*(0,78+0,4)*2*0,1</t>
  </si>
  <si>
    <t>4,04*0,4*2*0,1+4,04*(0,74+0,4*2)*4*2*0,1+4,04*(0,71+0,4*2)*4*2*0,1</t>
  </si>
  <si>
    <t>4,04*(0,7+0,4*2)*2*0,1</t>
  </si>
  <si>
    <t>3.NP sloupy 10 % plochy</t>
  </si>
  <si>
    <t>4,04*0,5*4*15*0,1+4,04*(0,6+0,5)*2*7*0,1</t>
  </si>
  <si>
    <t>4,04*(0,52+0,4*2)*61*0,1+4,04*(0,74+0,4*2)*6*2*0,1</t>
  </si>
  <si>
    <t>4,04*(0,71+0,4*2)*2*2*0,1+4,04*(0,27+0,4)*2*2*0,1</t>
  </si>
  <si>
    <t>4,04*(0,78+0,5)*2*0,1+4,04*(0,7+0,4*2)*6*0,1</t>
  </si>
  <si>
    <t>3.NP parap.zídka 10 %</t>
  </si>
  <si>
    <t>(0,5+0,15)*(2,525+2,775*7+2,775*9+2,525+2,775*14+2,525+2,685*2+2,775*16+2,525+2,775*8+2,775*10)*0,1</t>
  </si>
  <si>
    <t>4.NP sloupy 10 %</t>
  </si>
  <si>
    <t>4,16*(0,25*2+0,5*2)*0,1+4,16*(0,3+0,5)*2*20*0,1</t>
  </si>
  <si>
    <t>4,16*0,5*4*3*0,1</t>
  </si>
  <si>
    <t>4,16*(0,35*2+0,42)*3,7*(32+29)*0,1</t>
  </si>
  <si>
    <t>4,16*(0,35*2+0,61)*4,35*5*0,1+4,35*(0,74+0,4*2)*2*0,1</t>
  </si>
  <si>
    <t>4,35*(0,65+0,4*2)*2*0,1+3,7*(0,71+0,4)*2*2*0,1</t>
  </si>
  <si>
    <t>3,7*(0,74+0,4*2)*4*2*0,1</t>
  </si>
  <si>
    <t>4.NP parap zídka 10 %</t>
  </si>
  <si>
    <t>(0,5+0,15)*(2,525+2,775*16+2,525+2,775*14+2,525+2,685*2+2,775*16+2,525+2,775*18)*0,1</t>
  </si>
  <si>
    <t>985112122</t>
  </si>
  <si>
    <t>Odsekání degradovaného betonu líce kleneb a podhledů tl do 30 mm</t>
  </si>
  <si>
    <t>739351832</t>
  </si>
  <si>
    <t>2.PP průvlaky podélné 10 %</t>
  </si>
  <si>
    <t>(0,61*2+0,8)*(2,55+5,75+5,8*7+2,65*2+5,8*2)*0,1</t>
  </si>
  <si>
    <t>(0,61+0,1)*(3,05*22+2,85*2)*0,1</t>
  </si>
  <si>
    <t>(0,61+0,25)*(3,05*21+2,85*2)*0,1</t>
  </si>
  <si>
    <t>(0,61+0,1)*(4,5+5,6+5,4+4,5+4,5*2)*0,1+(0,31*2+0,6)*(5,4+5,6)*0,1</t>
  </si>
  <si>
    <t>prúvl.příčné 10 % plochy</t>
  </si>
  <si>
    <t>(0,18*2+0,15)*3,4*2*0,1+(0,41+0,5+0,45)*4,5*2*0,1</t>
  </si>
  <si>
    <t>(0,46*2+0,2)*5,4*0,1+(0,46*2+0,44)*(5,1+5,4)*2*0,1</t>
  </si>
  <si>
    <t>(0,46*2+0,22)*5,1*23*0,1+(0,46*2+0,28)*5,4*23*0,1</t>
  </si>
  <si>
    <t>(0,46*2+0,28)*(5,1*19+5,4*19)*0,1</t>
  </si>
  <si>
    <t>(0,4-0,28)*1,2*23*0,1</t>
  </si>
  <si>
    <t>(0,61+0,7+0,3)*(5,4+5,6+5,4)*0,3+(0,18*2+0,15)*3,4*2*0,1</t>
  </si>
  <si>
    <t>(0,2+0,46*2)*5,6*0,3+(0,46*2+0,15)*4,5*2*0,1</t>
  </si>
  <si>
    <t>(0,61+0,6)*(5,1+5,4)*0,1</t>
  </si>
  <si>
    <t>2.PP strop 10 % plochy</t>
  </si>
  <si>
    <t>3,4*(1,4*3)*2*0,1+1,3*(1,95+1,1)*2*0,1</t>
  </si>
  <si>
    <t>5,1*(1,358*2+1,398*20+1,358*4+1,398*6+1,543*2+1,398*7+0,938)*0,1</t>
  </si>
  <si>
    <t>5,4*(1,358*2+1,398*20+1,358*4+1,398*6+1,543*2+1,885+1,398*7+0,938)*0,1</t>
  </si>
  <si>
    <t>1.PP průvl.podélné 10 % plochy</t>
  </si>
  <si>
    <t>(0,65*2+0,7)*(6,135+5,94*3+2,77)*0,1+(0,33*2+0,7)*(2,645+2,77)*0,1</t>
  </si>
  <si>
    <t>(0,43*2+0,35)*4,5*2*2*0,1</t>
  </si>
  <si>
    <t>(0,58*2+0,7)*(5,815+5,94*4+5,815*2+5,94+2,77+5,94+5,815*2+5,94+2,8)*0,1</t>
  </si>
  <si>
    <t>(0,54+0,5)*(2,695*6+2,815+2,735+4,5+2,405+2,365+2,695*15+2,695*9)*0,1</t>
  </si>
  <si>
    <t>(0,26+0,5)*2,735*2*0,3+(0,24+0,5+0,24+0,15)*4,5*0,1</t>
  </si>
  <si>
    <t>(0,54+0,5)*(2,815+2,695*7+2,365+2,695*23+2,365*2)*0,1</t>
  </si>
  <si>
    <t>(0,24+0,5)*(2,405+2,735)*2*0,1+(0,21+0,5)*4,5*2*0,1</t>
  </si>
  <si>
    <t>průvl podélné 10 % plochy</t>
  </si>
  <si>
    <t>(0,33*2+0,22)*(5,4*8+5,6*8)*0,1</t>
  </si>
  <si>
    <t>(0,33*2+0,28)*(5,4*7+5,6*7)*0,1</t>
  </si>
  <si>
    <t>(0,58*2+0,3)*(5,6+5,4)*0,1+(0,4-0,28)*1,2*7*0,3+(0,58*2+0,6)*2*0,1</t>
  </si>
  <si>
    <t>(0,58*2+0,28)*5,6*2*0,1+(0,28+0,23+0,3)*5,6*2*0,1</t>
  </si>
  <si>
    <t>(0,21+0,25+0,3)*2,8*2*0,1+(0,53+0,3+0,6)*2,25*2*0,1</t>
  </si>
  <si>
    <t>(0,63*2+0,28)*5,4*2*0,1+(0,18*2+0,15)*(3,37*3+3,45*2)*2*0,1</t>
  </si>
  <si>
    <t>(0,28*2+0,25)*4,5*2*0,1+(0,22*2+0,18)*(3,35*2+2,1)*2*0,1</t>
  </si>
  <si>
    <t>(0,33*2+0,44)*(5,6+5,4)*2*0,1+(0,33*2+0,22)*5,4*33*0,1</t>
  </si>
  <si>
    <t>(0,33*2+0,28)*5,4*30*0,1+(0,33*2+0,22)*5,6*31*0,1</t>
  </si>
  <si>
    <t>(0,4-0,28)*1,2*30*0,1+(0,33*2+0,4)*(5,6+5,4)*2*0,1</t>
  </si>
  <si>
    <t xml:space="preserve">1.PP strop 10 % plochy </t>
  </si>
  <si>
    <t>(5,6+5,4)*(1,578*2+1,398*12+1,365*2)*0,1</t>
  </si>
  <si>
    <t>3,37*(1,24*3+1,23)*2*0,1</t>
  </si>
  <si>
    <t>3,325*(1,97+1,17)*2*0,1+1,875*2,1*2*0,1</t>
  </si>
  <si>
    <t>4,5*2,3*2*0,1+4,5*3,45*2*0,3+2*1,9*2*0,1</t>
  </si>
  <si>
    <t>(5,6+5,4)*(1,358*2+1,398*28+1,365*2)*0,1</t>
  </si>
  <si>
    <t>3*1,55*0,1+5,6*1,398*18*0,1+5,4*1,398*14*0,1</t>
  </si>
  <si>
    <t>3,25*(1,403+1,508+1,468+1,268)*0,3+2,05*3,068*0,3+1,39*1,268*0,1</t>
  </si>
  <si>
    <t>1.NP průvl podélné 10 % plochy</t>
  </si>
  <si>
    <t>(0,69*2+0,65)*(6,135+5,94*3+2,77+2,645+5,815+5,94*4+5,815*2+5,94+2,77*2+5,94+5,815*2+5,94+2,7)*0,1</t>
  </si>
  <si>
    <t>(0,6*2+0,4)*4,5*2*2*0,1</t>
  </si>
  <si>
    <t>(0,89*2+0,5)*(2,695*8+2,835*2+5,545+2,695*15+2,835*2+4,5+2,51+2,695*9)*0,1</t>
  </si>
  <si>
    <t>(0,89*2+0,6)*(6,135+5,94*3+5,815+5,94*4+5,815*3+5,94*2+2,7)*0,1</t>
  </si>
  <si>
    <t>(0,89*2+0,5)*(2,695*9+2,545+2,695*16+2,695*10)*0,1</t>
  </si>
  <si>
    <t>(0,4+0,3)*(2,695*9+2,545+2,695*16+2,695*10+2,695*8+2,695*16+2,695*9)*0,1</t>
  </si>
  <si>
    <t>průvl příčné  10 % plochy</t>
  </si>
  <si>
    <t>(0,34*2+0,2)*1,95*66*0,1+(0,64*2+0,6)*(1,95+0,75)*30*0,1</t>
  </si>
  <si>
    <t>(0,34*2+0,2)*5,725*88*0,1+(0,64*2+0,6)*5,725*24*0,1</t>
  </si>
  <si>
    <t>(0,64*2+0,6)*(5,525+0,9)*24*0,1+(0,34*2+0,2)*5,525*54*0,1</t>
  </si>
  <si>
    <t>(0,21+0,3+0,27)*5,425*2*0,1+(0,49+0,15+0,58)*4,1*2*2*0,1</t>
  </si>
  <si>
    <t>(0,34+0,4+0,15)*1,3*2*2*0,1</t>
  </si>
  <si>
    <t>(0,45+0,34*2)*5,725*1*0,1+(0,9+0,64*2)*5,725*1*0,1</t>
  </si>
  <si>
    <t>(0,9+0,64*2)*(5,525+0,9)*2*0,1+(0,5+0,64*2)*(1,95+0,75)*4*0,1</t>
  </si>
  <si>
    <t>(0,9+0,64*2)*(1,95+0,75)*1*0,1</t>
  </si>
  <si>
    <t>(0,34*2+0,2)*5,525*20*0,1+(0,64*2+0,6)*(5,525+0,95)*9*0,1</t>
  </si>
  <si>
    <t>(0,64*2+0,6)*5,725*8*0,1+(0,64*2+0,9)*5,725*1*0,1</t>
  </si>
  <si>
    <t>(0,64*2+0,9)*(5,525+0,95)*1*0,1+(0,21+0,3+0,27)*5,525*2*0,1</t>
  </si>
  <si>
    <t>1.NP strop 10 % plochy</t>
  </si>
  <si>
    <t>0,6*2,675*(9+8)*0,1</t>
  </si>
  <si>
    <t>5,525*(0,985+0,765*23+0,865*3)*0,1+5,725*(0,985+0,765*23+0,948*3+0,74*5+1,3+0,78+0,865)*0,1</t>
  </si>
  <si>
    <t>1,95*0,985*23*0,3+2,45*1,05*2*0,1+1,75*4,5*2*0,3+2*4,1*4*0,1</t>
  </si>
  <si>
    <t>1,95*(0,715*3+0,765*30+0,715*6+0,765*9)*0,1+0,6*(2,47+2,695*15)*0,1</t>
  </si>
  <si>
    <t>5,725*(0,715*3+0,765*30+0,715*6+0,765*6+0,948+0,74*5+1,3+0,78+0,765*10+0,715*6+0,765*12)*0,1</t>
  </si>
  <si>
    <t>0,545*(0,865*2+0,715*4+0,765*30+0,715*6+0,765*9+0,865*3+0,865*3+0,765*9+0,715*6+0,765*12)*0,1</t>
  </si>
  <si>
    <t>0,6*(2,845+2,695*17+2,995+2,695*9)*0,1</t>
  </si>
  <si>
    <t>nadpraží 10 % plochy</t>
  </si>
  <si>
    <t>0,4*(2,675*17+2,735*4+4,5*2+2,47+2,675*15+2,845+2,545+2,695*25+2,995+2,695*9)*0,1</t>
  </si>
  <si>
    <t>2.NP průvlaky 10 % plochy</t>
  </si>
  <si>
    <t>(2*0,54+0,65)*(6,36+6,09*3+2,995+2,885)*0,1</t>
  </si>
  <si>
    <t>(0,44*2+0,4)*4,5*2*2*0,1</t>
  </si>
  <si>
    <t>(0,64*2+0,65)*(5,98+6,09*4+5,98*2+6,09)*0,1+(0,54*2+0,65)*2,995*2*0,1</t>
  </si>
  <si>
    <t>(0,64*2+0,65)*(6,09+5,98*2+6,09*2)*0,1</t>
  </si>
  <si>
    <t>(0,5-0,18)*1,2*54*0,1+(0,3-0,22)*1,2*32*0,1</t>
  </si>
  <si>
    <t>(0,22+0,39*2)*9,025*95*0,1+(0,18+0,39*2)*5,525*2*0,1</t>
  </si>
  <si>
    <t>(0,18+0,39)*6,325103*0,1+(0,54*2+0,3)*(9,025*5,525)*0,1</t>
  </si>
  <si>
    <t>(0,31*2+0,18)*5,6*20*0,1+(0,54*2+0,27)*6,325*2*0,1</t>
  </si>
  <si>
    <t>(0,39*2+0,2)*5,6*0,1+(0,39*2+0,25)*2,8*2*0,1</t>
  </si>
  <si>
    <t>(0,39*2+0,36)*(6,325*2+9,025+5,6)*0,1+(0,39*2+0,36)*(9,025+6,325)*0,1</t>
  </si>
  <si>
    <t>2.NP strop 10 % plochy</t>
  </si>
  <si>
    <t>6,4*(0,78+17+0,955*9+0,68*2)*0,1+5,7*(1,09+0,96+1,115+1,005*4+1,3+0,755+1,09)*0,1</t>
  </si>
  <si>
    <t>9,1*(0,83+0,915*10+0,76*20+0,915*6+0,66*2+0,76*8+0,93)*0,1</t>
  </si>
  <si>
    <t>9,1*(0,93+0,915*9+0,66*2+0,76*15)*0,1</t>
  </si>
  <si>
    <t>8,321</t>
  </si>
  <si>
    <t>3.NP  strop 10 % plochy</t>
  </si>
  <si>
    <t>9,1*(1,231+0,915*8+0,76*15)*0,1+5,5*(1,24+0,935+0,82)*0,1</t>
  </si>
  <si>
    <t>6,4*(1,24+0,935*9+0,77*13+0,895+0,82+0,98+1,005+0,93)*0,1</t>
  </si>
  <si>
    <t>5,7*(1,09+0,96+1,115+1,005*4+1,3+0,755+0,99)*0,1</t>
  </si>
  <si>
    <t>(2,15*3,4*0,1+1,9*4,5*0,1+4,1*2+0,1)*2</t>
  </si>
  <si>
    <t>6,4*(0,67+0,935*12+0,77*22+0,67+0,68+0,955*4+0,78*7+0,93+0,98+1,005)*0,1</t>
  </si>
  <si>
    <t>0,6*(1,005+0,98+0,93)*0,1</t>
  </si>
  <si>
    <t>3.NP vazníky 10 % plochy</t>
  </si>
  <si>
    <t>(0,74*2+0,5)*(6,36+6,09*3+2,995+2,945+6,04+6,09*4+6,04*2+6,09+2,995*2+6,09+6,04*2+6,09*2)*0,1</t>
  </si>
  <si>
    <t>(0,44+0,4+0,44)*4,5*2*2*0,1</t>
  </si>
  <si>
    <t>(0,3-0,18)*1,2*64*0,1</t>
  </si>
  <si>
    <t>(0,49*2+0,18)*(9,1*15+5,5*2+6,5*13)*0,1</t>
  </si>
  <si>
    <t>(0,49*2+0,16)*(6,5*2+5,7*6)*0,1+(0,49*2+0,18)*5,7*0,1</t>
  </si>
  <si>
    <t>(0,47*2+0,15)*(4,2*2+3,6*2)*0,1</t>
  </si>
  <si>
    <t>(0,59*2+0,3)*5,5*0,1+(0,59*2+0,325)*6,5*0,1</t>
  </si>
  <si>
    <t>(0,59*2+0,5)*(6,5+9,1*6)*0,1</t>
  </si>
  <si>
    <t>(0,48+0,5)*2,8*2*0,1</t>
  </si>
  <si>
    <t>(0,49*2+0,18)*5,7*0,1+(0,41+0,2+0,6)*5,7*0,1</t>
  </si>
  <si>
    <t>5,7*(0,49*2+0,16)*2*0,1+5,7*(0,49*2+0,36)*0,1</t>
  </si>
  <si>
    <t>6,5*(0,59*2+0,5)*5*0,1+6,5*(0,59+0,65+0,3)*2*0,1</t>
  </si>
  <si>
    <t>(0,49*2+0,16)*6,4*30*0,1</t>
  </si>
  <si>
    <t>(0,59*2+0,5)*6,4*15*0,1</t>
  </si>
  <si>
    <t>(0,59*2+0,7)*6,4*2*0,1+(0,49*2+0,18)*9,1*30*0,1</t>
  </si>
  <si>
    <t>(0,59*2+0,5)*9,1*13*0,1+(0,59*2+0,7)*9,1*0,1</t>
  </si>
  <si>
    <t>(0,49*2+0,2)*5,6*0,1+(0,49+0,45)*2,8*2*0,1</t>
  </si>
  <si>
    <t>(0,49*2+0,18)*9,1*18*0,1+(0,59*2+0,5)*9,1*7*0,1</t>
  </si>
  <si>
    <t>(0,59*2+0,7)*(9,1+6,4)*0,1</t>
  </si>
  <si>
    <t>(0,59*2+0,5)*6,4*24*0,1</t>
  </si>
  <si>
    <t>(0,59+0,65+0,27)*6,4*2*0,1+(0,47*2+0,15)*(3,6+4,1)*0,1</t>
  </si>
  <si>
    <t>(0,49*2+0,16)*5,7*8*0,1</t>
  </si>
  <si>
    <t>(0,49*2+0,18)*5,7*0,1+(0,49*2+0,2)*5,7*0,1</t>
  </si>
  <si>
    <t>(0,49*2+0,3)*(3,25+2,8*7+3+2,8*7+2,8*16+3,1+2,8*16+3,2+2,8*9+3,2+2,8*9)*0,1</t>
  </si>
  <si>
    <t>4.NP</t>
  </si>
  <si>
    <t>0,4*(2,875*63+2,795*2+4,5*4+2,575*8)*0,1</t>
  </si>
  <si>
    <t>průvlaky 10 % plochy</t>
  </si>
  <si>
    <t>(1,08+0,12+1,08)*5,6*110*0,1+(1,08*2+0,3)*5,6*4*0,1</t>
  </si>
  <si>
    <t>(0,75*2+0,12)*(8,2*95+5,8*10)*0,1</t>
  </si>
  <si>
    <t>(0,75*2+0,3)*5,8*4*0,1</t>
  </si>
  <si>
    <t>(0,65*2+0,5)*(6,71+6,29*3+3,295+4,5+3,195+6,19+6,29*5+2,895+2,995+6,29+3,295+4,5+3,295+6,29+6,19*2+6,29*2)*0,1</t>
  </si>
  <si>
    <t xml:space="preserve">strop 10 % plochy </t>
  </si>
  <si>
    <t>1,31*(5,6+8,2)*0,1+0,98*5,6*21*0,1+0,98*8,2*17*0,1</t>
  </si>
  <si>
    <t>5,6*(1,07+1,01+1,07+1,065+1,005+1,065)*0,1</t>
  </si>
  <si>
    <t>5,8*(1,07+1,01+1,25)*2*0,1</t>
  </si>
  <si>
    <t>8,2*(0,79+0,98*47+0,98*28)*0,1</t>
  </si>
  <si>
    <t>5,6*(0,79+0,98*47+1,07*2+1,01+1,065*2+1,005*2)*0,1</t>
  </si>
  <si>
    <t>5,6*(0,95+0,98*27)*0,1</t>
  </si>
  <si>
    <t>985121122</t>
  </si>
  <si>
    <t>Tryskání degradovaného betonu stěn  vodou pod tlakem do 1250 barů (uvažovány i sloupy za přizdívkou -bude fakturováno dle skutečnosti)</t>
  </si>
  <si>
    <t>-826491555</t>
  </si>
  <si>
    <t>Tryskání degradovaného betonu stěn vodou pod tlakem do 1250 barů (uvažovány i sloupy za přizdívkou -bude fakturováno dle skutečnosti)</t>
  </si>
  <si>
    <t xml:space="preserve">Poznámka k souboru cen:_x000D_
1. V cenách jsou započteny i náklady na dodání vody a písku. 2. V cenách tryskání pískem jsou započteny i náklady na smetení písku na hromady nebo naložení na dopravní prostředek. 3. V cenách tryskání pískem nejsou započteny náklady na odvoz písku, které se oceňují cenami odvozu suti příslušného katalogu pro objekt, na kterém se tryskání provádí. </t>
  </si>
  <si>
    <t>496,066</t>
  </si>
  <si>
    <t>výměra dle odsekání</t>
  </si>
  <si>
    <t>985121222</t>
  </si>
  <si>
    <t>Tryskání degradovaného betonu líce kleneb a podhledů  vodou pod tlakem do 1250 barů</t>
  </si>
  <si>
    <t>-1737501639</t>
  </si>
  <si>
    <t>Tryskání degradovaného betonu líce kleneb a podhledů vodou pod tlakem do 1250 barů</t>
  </si>
  <si>
    <t>1876,993</t>
  </si>
  <si>
    <t>985131111</t>
  </si>
  <si>
    <t xml:space="preserve">Navlhčení a dočištění  ploch stěn,  vodou před sanací ( uvažovány i sloupy za přizdívkou , bude fakturováno dle skutečnosti ) </t>
  </si>
  <si>
    <t>305828512</t>
  </si>
  <si>
    <t xml:space="preserve">Navlhčení a dočištění ploch stěn, vodou před sanací ( uvažovány i sloupy za přizdívkou , bude fakturováno dle skutečnosti ) </t>
  </si>
  <si>
    <t>985131311</t>
  </si>
  <si>
    <t>Ruční dočištění ploch stěn,  ocelovými kartáči (uvažovány i sloupy za přizdívkou, bude fakturováno dle skutečnosti)</t>
  </si>
  <si>
    <t>1351882998</t>
  </si>
  <si>
    <t>Ruční dočištění ploch stěn, ocelovými kartáči (uvažovány i sloupy za přizdívkou, bude fakturováno dle skutečnosti)</t>
  </si>
  <si>
    <t>obnažená zkorod.výztuž, výměra dle odsekání</t>
  </si>
  <si>
    <t>985132111</t>
  </si>
  <si>
    <t>navlhčení a dočištění  ploch  podhledů  vodou před sanací</t>
  </si>
  <si>
    <t>-1792516100</t>
  </si>
  <si>
    <t>navlhčení a dočištění ploch podhledů vodou před sanací</t>
  </si>
  <si>
    <t>985132311</t>
  </si>
  <si>
    <t>Ruční dočištění ploch líce kleneb a podhledů ocelovými kartáči</t>
  </si>
  <si>
    <t>917855032</t>
  </si>
  <si>
    <t xml:space="preserve">obnažená zkorod.výztuž,výměra dle odsekání </t>
  </si>
  <si>
    <t>985311113</t>
  </si>
  <si>
    <t>Reprofilace stěn cementovými sanačními maltami tl 30 mm  hrubá tixotropní opravná malta + jemná reprofilační malta (uvažovány i sloupy za přizdívkou ,bude fakturováno dle skutečnosti)</t>
  </si>
  <si>
    <t>-178138843</t>
  </si>
  <si>
    <t>Reprofilace stěn cementovými sanačními maltami tl 30 mm hrubá tixotropní opravná malta + jemná reprofilační malta (uvažovány i sloupy za přizdívkou ,bude fakturováno dle skutečnosti)</t>
  </si>
  <si>
    <t xml:space="preserve">Poznámka k souboru cen:_x000D_
1. Ceny pro danou tloušťku jsou určeny pro nanášení sanačních malt v jakémkoliv počtu vrstev. 2. V cenách nejsou započteny náklady na: a) odstranění degradovaného betonu, které se oceňují cenami souborů cen 985 11-21 Odsekání degradovaného betonu a 985 12-1 Tryskání degradovaného betonu, b) očištění povrchu betonu, které se oceňují cenami souboru cen 985 13 Očištění ploch, c) ochranný nátěr povrchu reprofilovaného betonu, které se oceňují cenami souboru cen 985 32-4 Ochranný nátěr betonu, d) uzavírací stěrku; tyto náklady se oceňují cenami souboru cen 985 31-21 Stěrka k vyrovnání ploch reprofilovaného betonu, e) případné vyztužení reprofilovaných vrstev svařovanými sítěmi, které se oceňují cenami souboru cen 985 56-2 Výztuž stříkaného betonu ze svařovaných sítí. </t>
  </si>
  <si>
    <t>985311213</t>
  </si>
  <si>
    <t xml:space="preserve">Reprofilace  podhledů cementovými sanačními maltami tl 30 mm ,hrubá tixotropní opravná malta + jemná reprofilační malta </t>
  </si>
  <si>
    <t>-309217401</t>
  </si>
  <si>
    <t xml:space="preserve">Reprofilace podhledů cementovými sanačními maltami tl 30 mm ,hrubá tixotropní opravná malta + jemná reprofilační malta </t>
  </si>
  <si>
    <t>985312114</t>
  </si>
  <si>
    <t>Stěrka k vyrovnání betonových ploch stěn tl 5 mm ( uvažovány i sloupy za přizdívkou ,bude fakturováno dle skutečnosti )</t>
  </si>
  <si>
    <t>1860741848</t>
  </si>
  <si>
    <t xml:space="preserve">Poznámka k souboru cen:_x000D_
1. V cenách nejsou započteny náklady na ochranný nátěr, které se oceňují souborem cen 985 32-4 Ochranný nátěr betonu. </t>
  </si>
  <si>
    <t>985312124</t>
  </si>
  <si>
    <t>Stěrka k vyrovnání betonových ploch  podhledů tl 5 mm</t>
  </si>
  <si>
    <t>1174678914</t>
  </si>
  <si>
    <t>Stěrka k vyrovnání betonových ploch podhledů tl 5 mm</t>
  </si>
  <si>
    <t>985321111</t>
  </si>
  <si>
    <t xml:space="preserve">Ochranný nátěr výztuže na cementové bázi stěn, líce kleneb a podhledů 1 vrstva tl 1 mm ,po vytvrdnutí ( 30 až 90 min ) 2. vrstva ) </t>
  </si>
  <si>
    <t>2033798179</t>
  </si>
  <si>
    <t>1876,993+496,066</t>
  </si>
  <si>
    <t>výměry dle odsekání</t>
  </si>
  <si>
    <t>985324111</t>
  </si>
  <si>
    <t xml:space="preserve">Ochranný   nátěr betonu dvojnásobný </t>
  </si>
  <si>
    <t>349890523</t>
  </si>
  <si>
    <t xml:space="preserve">Ochranný nátěr betonu dvojnásobný </t>
  </si>
  <si>
    <t>-1761488049</t>
  </si>
  <si>
    <t>465198232</t>
  </si>
  <si>
    <t>-696219873</t>
  </si>
  <si>
    <t>322,736*14</t>
  </si>
  <si>
    <t>997013801</t>
  </si>
  <si>
    <t>Poplatek za uložení stavebního betonového odpadu na skládce (skládkovné)</t>
  </si>
  <si>
    <t>-593129421</t>
  </si>
  <si>
    <t>-1820008954</t>
  </si>
  <si>
    <t>3. - Ocelová střešní plošina</t>
  </si>
  <si>
    <t>337171421</t>
  </si>
  <si>
    <t xml:space="preserve">Montáž nosné ocelové schodišť a balkonů  v do 12 m </t>
  </si>
  <si>
    <t>-2018325476</t>
  </si>
  <si>
    <t xml:space="preserve">Montáž nosné ocelové schodišť a balkonů v do 12 m </t>
  </si>
  <si>
    <t xml:space="preserve">Poznámka k souboru cen:_x000D_
1. V cenách jsou započteny i náklady na montáž sloupů, průvlaků, vazníků, zavětrování, apod. , tj. na montáž kompletní nosné konstrukce ocelové haly. </t>
  </si>
  <si>
    <t>0,8855+1,1232+0,1832+0,0263+0,0495+0,0129+0,0042</t>
  </si>
  <si>
    <t>dle výpisu konstr oceli S1 až S8</t>
  </si>
  <si>
    <t>130109640</t>
  </si>
  <si>
    <t>ocel profilová HE-A, v jakosti 11 375, h=240 mm galvanický pozink</t>
  </si>
  <si>
    <t>-2004363761</t>
  </si>
  <si>
    <t>Poznámka k položce:
Hmotnost: 62,00 kg/m</t>
  </si>
  <si>
    <t>1,1232</t>
  </si>
  <si>
    <t>S2</t>
  </si>
  <si>
    <t>130109200</t>
  </si>
  <si>
    <t>ocel profilová UE, v jakosti 11 375, h=200 mm  galv.pozink</t>
  </si>
  <si>
    <t>-1330357828</t>
  </si>
  <si>
    <t>Poznámka k položce:
Hmotnost: 18,40 kg/m</t>
  </si>
  <si>
    <t>0,8855</t>
  </si>
  <si>
    <t>S1</t>
  </si>
  <si>
    <t>154229226</t>
  </si>
  <si>
    <t>profil ocel  I 120 ,P8 , P 10   galvanický pozink</t>
  </si>
  <si>
    <t>397644003</t>
  </si>
  <si>
    <t>Poznámka k položce:
Hmotnost: 1,649 kg/m</t>
  </si>
  <si>
    <t>0,276+0,228</t>
  </si>
  <si>
    <t>S3 až S8</t>
  </si>
  <si>
    <t>4111711121</t>
  </si>
  <si>
    <t xml:space="preserve">Montáž ocelových kcí pro slunolam  hmotnosti do 50 kg/m2  </t>
  </si>
  <si>
    <t>310048861</t>
  </si>
  <si>
    <t xml:space="preserve">Montáž ocelových kcí pro slunolam hmotnosti do 50 kg/m2 </t>
  </si>
  <si>
    <t>3,036+2,076+0,1593+0,2301</t>
  </si>
  <si>
    <t>dle výpisu SL1 až SL 4</t>
  </si>
  <si>
    <t>5,501*0,1</t>
  </si>
  <si>
    <t>10% spoj materiál a ztužení</t>
  </si>
  <si>
    <t>154229224</t>
  </si>
  <si>
    <t>profil ocel  THR    80/50/5 , P6 ,   galvanický pozink</t>
  </si>
  <si>
    <t>56829174</t>
  </si>
  <si>
    <t>411171133</t>
  </si>
  <si>
    <t>Montáž ocelových kcí podlah a plošin hmotnosti do 70 kg/m2 pokrytých rošty</t>
  </si>
  <si>
    <t>1098858353</t>
  </si>
  <si>
    <t xml:space="preserve">Poznámka k souboru cen:_x000D_
1. V cenách -1111 až -1115 nejsou započteny náklady na dodávku a montáž betonových nebo železobetonových desek monolitických nebo montovaných. 2. V cenách -1121 až -1135 jsou započteny i náklady na montáž plechu nebo roštu; dodávka materiálu se oceňuje ve specifikaci. </t>
  </si>
  <si>
    <t>18,72+9,36+1,082+0,5797+1,212+0,5532+1,0463+0,7315+39,169+1,385+0,1246+0,096</t>
  </si>
  <si>
    <t>dle výpisu konstr oceli R1 až R12</t>
  </si>
  <si>
    <t>74,059*0,1</t>
  </si>
  <si>
    <t>spoj.materiál,ztužující systém</t>
  </si>
  <si>
    <t>2067175195</t>
  </si>
  <si>
    <t>18,72+9,36+1,082</t>
  </si>
  <si>
    <t>poz R1,R2,R3</t>
  </si>
  <si>
    <t>154229220</t>
  </si>
  <si>
    <t>profil ocel   TR ,P 10 ,P8   galvanický pozink</t>
  </si>
  <si>
    <t>-950140461</t>
  </si>
  <si>
    <t>81,465-29,162</t>
  </si>
  <si>
    <t>dle výpisu R4 až R12</t>
  </si>
  <si>
    <t>-1426472836</t>
  </si>
  <si>
    <t>dle výpisu</t>
  </si>
  <si>
    <t>1345024319</t>
  </si>
  <si>
    <t>-170821498</t>
  </si>
  <si>
    <t>1964444880</t>
  </si>
  <si>
    <t>998014221</t>
  </si>
  <si>
    <t>Přesun hmot pro budovy vícepodlažní v do 18 m z kovových dílců</t>
  </si>
  <si>
    <t>-891072778</t>
  </si>
  <si>
    <t>Přesun hmot pro budovy a haly občanské výstavby, bydlení, výrobu a služby s nosnou svislou konstrukcí montovanou z dílců kovových vodorovná dopravní vzdálenost do 100 m, pro budovy a haly vícepodlažní, výšky do 18 m</t>
  </si>
  <si>
    <t xml:space="preserve">Poznámka k souboru cen:_x000D_
1. Pokud se prefabrikáty složí přímo do prostoru technologické manipulace (pracovní zóna jeřábu), nezapočítává se jejich hmotnost do hmotnosti pro výpočet přesunu hmot. </t>
  </si>
  <si>
    <t>767161229</t>
  </si>
  <si>
    <t>Montáž zábradlí rovného z profilové oceli do ocelové konstrukce hmotnosti do 30 kg</t>
  </si>
  <si>
    <t>1907568951</t>
  </si>
  <si>
    <t>dle výpisu konstr.oceli</t>
  </si>
  <si>
    <t>154229221</t>
  </si>
  <si>
    <t>profil ocel  THR    40/20/3  galvanický pozink</t>
  </si>
  <si>
    <t>-379695143</t>
  </si>
  <si>
    <t>1,4848</t>
  </si>
  <si>
    <t>dle výpisu Z1</t>
  </si>
  <si>
    <t>767210151</t>
  </si>
  <si>
    <t>Montáž schodišťových stupňů ocelových rovných nebo vřetenových  šroubováním</t>
  </si>
  <si>
    <t>726685035</t>
  </si>
  <si>
    <t>Montáž schodišťových stupňů ocelových rovných nebo vřetenových šroubováním</t>
  </si>
  <si>
    <t>553470960</t>
  </si>
  <si>
    <t>stupeň schodišťový lisovaný PZN velikost 40/3 mm 1200 x 270 mm</t>
  </si>
  <si>
    <t>30860668</t>
  </si>
  <si>
    <t>767220220</t>
  </si>
  <si>
    <t>Montáž zábradlí schodiště z trubek na ocelovou konstrukci hmotnosti do 25 kg</t>
  </si>
  <si>
    <t>1575645840</t>
  </si>
  <si>
    <t>dle výpisu konstr.prvků</t>
  </si>
  <si>
    <t>154229222</t>
  </si>
  <si>
    <t>profil ocel  THR    40/10 , 20/10 , 40/5   /3  galvanický pozink</t>
  </si>
  <si>
    <t>1620292498</t>
  </si>
  <si>
    <t>0,471+0,628+0,0392</t>
  </si>
  <si>
    <t>dle výpisu Z2</t>
  </si>
  <si>
    <t>767250111</t>
  </si>
  <si>
    <t>Montáž ocelových podest šroubováním</t>
  </si>
  <si>
    <t>-1603534767</t>
  </si>
  <si>
    <t xml:space="preserve">Poznámka k souboru cen:_x000D_
1. V cenách nejsou započteny náklady na: a) vyřezání a úpravu otvoru; tyto práce se oceňují cenou 767 51-0191 Příplatek za vyřezání a úpravu otvoru, b) montáž zábradlí; tyto práce se oceňují cenami souboru cen 767 16- Montáž zábradlí rovného. </t>
  </si>
  <si>
    <t>1250</t>
  </si>
  <si>
    <t>553470360</t>
  </si>
  <si>
    <t>rošt podlahový lisovaný PZN velikost 40/3 mm 1000 x 1000 mm</t>
  </si>
  <si>
    <t>-1426885123</t>
  </si>
  <si>
    <t>767833102</t>
  </si>
  <si>
    <t>Montáž žebříků  s bočnicemi s profilové oceli</t>
  </si>
  <si>
    <t>-138711293</t>
  </si>
  <si>
    <t>Montáž žebříků s bočnicemi s profilové oceli</t>
  </si>
  <si>
    <t>87+7,6</t>
  </si>
  <si>
    <t>dle výpisu konstr ocelu Z3</t>
  </si>
  <si>
    <t>154229228</t>
  </si>
  <si>
    <t>žebřík  - profil ocel  THR    40/40/4 , P6    galvanický pozink</t>
  </si>
  <si>
    <t>1677093536</t>
  </si>
  <si>
    <t>94,6/1000</t>
  </si>
  <si>
    <t>Z3</t>
  </si>
  <si>
    <t>861512400</t>
  </si>
  <si>
    <t>4. - Podlaha trafostanice</t>
  </si>
  <si>
    <t>411171124</t>
  </si>
  <si>
    <t>Montáž ocelových kcí podlah a plošin hmotnosti do 100 kg/m2 pokrytých plechy</t>
  </si>
  <si>
    <t>93761113</t>
  </si>
  <si>
    <t>Montáž ocelové konstrukce podlah a plošin pokrytou plechy hmotnosti konstrukce podlahy přes 70 do 100 kg/m2</t>
  </si>
  <si>
    <t>0,361+0,3247+0,0999+0,0741</t>
  </si>
  <si>
    <t>I 120 ,P 6</t>
  </si>
  <si>
    <t>0,7536</t>
  </si>
  <si>
    <t>rýhovaný plech</t>
  </si>
  <si>
    <t>1,614*0,1</t>
  </si>
  <si>
    <t xml:space="preserve">10% spoj material </t>
  </si>
  <si>
    <t>13010714R</t>
  </si>
  <si>
    <t>ocel profilová IPN, v jakosti 11 375, h=120 mm, P6- 200 ,  galvan .pozink</t>
  </si>
  <si>
    <t>-140657953</t>
  </si>
  <si>
    <t>Poznámka k položce:
Hmotnost: 11,10 kg/m</t>
  </si>
  <si>
    <t>0,86+0,161</t>
  </si>
  <si>
    <t>13611307R</t>
  </si>
  <si>
    <t xml:space="preserve">plech černý žebrovaný S235 JR, slza 6/1x2 m/  galvanický pozink </t>
  </si>
  <si>
    <t>1030371351</t>
  </si>
  <si>
    <t>0,754</t>
  </si>
  <si>
    <t>dle výpisu  5</t>
  </si>
  <si>
    <t>1857546079</t>
  </si>
  <si>
    <t xml:space="preserve">dle výpisu </t>
  </si>
  <si>
    <t>1296315695</t>
  </si>
  <si>
    <t>-169590582</t>
  </si>
  <si>
    <t>5. - Záporové pažení</t>
  </si>
  <si>
    <t>151711111</t>
  </si>
  <si>
    <t>Osazení zápor ocelových dl do 8 m</t>
  </si>
  <si>
    <t>-433454478</t>
  </si>
  <si>
    <t>Osazení ocelových zápor pro pažení hloubených vykopávek do předem provedených vrtů se zabetonováním spodního konce, s příp. nutným obsypem zápory pískem délky od 0 do 8 m</t>
  </si>
  <si>
    <t xml:space="preserve">Poznámka k souboru cen:_x000D_
1. V cenách nejsou započteny náklady na: a) vrchní kotvení zápor, které se oceňuje cenami souboru cen 151 71-31 Vrchní kotvení zápor na povrch výkopové jámy, b) pažení do ocelových zápor, které se oceňuje cenami souboru cen 151 72-11 Pažení do ocelových zápor, c) převázky ocelové, které se oceňují cenami 151 71-21 Převázka ocelová pro ukotvení záporového pažení, d) vrty pro osazení zápor, které se oceňují soubory cen 22. . . – Vrty e) dodání výplně z betonu nebo kameniva, které se oceňuje ve specifikaci f) dodání nebo opotřebení: - dodání zápor trvale zabudovaných se oceňuje ve specifikaci bez obratovosti, - opotřebení zápor dočasně zabudovaných se oceňuje ve specifikaci jako 0,5 násobek pořizovací ceny materiálu. </t>
  </si>
  <si>
    <t>8,05*17+4,2*2</t>
  </si>
  <si>
    <t>zápora  HEB 340  32 až 48 a 49,50  , etapa 2</t>
  </si>
  <si>
    <t>8,05*18+4,2*2</t>
  </si>
  <si>
    <t>zápora  HEB 340  18 až 35 a 16,17 , etapa 3</t>
  </si>
  <si>
    <t>2,035+4,035*4</t>
  </si>
  <si>
    <t>zápora HEB 300  1 a 2 až 5  etapa 4</t>
  </si>
  <si>
    <t>8,235*9+4,385+8,235+4,385</t>
  </si>
  <si>
    <t>zápora HEB 340 6 až 14, 15,51,52</t>
  </si>
  <si>
    <t>13010991R</t>
  </si>
  <si>
    <t>ocel profilová HE-B, v jakosti 11 375, h=340 mm vč povrch úpravy 2 x nátěr</t>
  </si>
  <si>
    <t>-624300705</t>
  </si>
  <si>
    <t>Poznámka k položce:
Hmotnost: 120,00 kg/m</t>
  </si>
  <si>
    <t>134/1000*(8,05*17+4,2*2)</t>
  </si>
  <si>
    <t>et 2</t>
  </si>
  <si>
    <t>134/1000*(8,05*18+4,2*2)</t>
  </si>
  <si>
    <t>et 3</t>
  </si>
  <si>
    <t>134/1000*(8,235*9+4,385+8,235+4,385)</t>
  </si>
  <si>
    <t>et 4</t>
  </si>
  <si>
    <t>13010990R</t>
  </si>
  <si>
    <t>ocel profilová HE-B, v jakosti 11 375, h=300 mm vč povrch úpravy 2 x nátěr</t>
  </si>
  <si>
    <t>-1403654533</t>
  </si>
  <si>
    <t>ocel profilová HE-B, v jakosti 11 375, h=300 mm</t>
  </si>
  <si>
    <t>117/100*(2,035+4,035*4)</t>
  </si>
  <si>
    <t>et. 4</t>
  </si>
  <si>
    <t>151711131</t>
  </si>
  <si>
    <t>Vytažení zápor ocelových dl do 8 m</t>
  </si>
  <si>
    <t>-1923745640</t>
  </si>
  <si>
    <t>Vytažení ocelových zápor pro pažení délky od 0 do 8 m</t>
  </si>
  <si>
    <t>407,845</t>
  </si>
  <si>
    <t>151713111</t>
  </si>
  <si>
    <t>Zřízení vrchního kotvení zápor při délce zápory do 8 m</t>
  </si>
  <si>
    <t>-2003212541</t>
  </si>
  <si>
    <t>Vrchní kotvení zápor na povrch výkopové jámy s provedením kotevních bloků z betonu nebo se zaberaněním ocelových pilot, případně s provedením vrtů a jejich výplní betonem, s dodáním hmot při délce zápory do 8 m zřízení</t>
  </si>
  <si>
    <t xml:space="preserve">Poznámka k souboru cen:_x000D_
1. V cenách jsou započteny i náklady na případné nutné odbourání kotevních bloků a pilot 2. V cenách nejsou započteny náklady na: a) hloubení šachet pro kotevní bloky, b) příp. nutnou odkopávku kolem kotevních bloků nebo pilot při jejich odstraňování, tyto práce se oceňují cenami souboru cen 133 . 0-11 Hloubení zapažených i nezapažených šachet části A01 katalogu 800-1. 3. Pro výpočet přesunu hmot se celková hmotnost položky sníží o hmotnost betonu, pokud je beton dodáván přímo na místo zabudování nebo do prostoru technologické manipulace. </t>
  </si>
  <si>
    <t>po 1 m</t>
  </si>
  <si>
    <t>5+5</t>
  </si>
  <si>
    <t>etapa 2</t>
  </si>
  <si>
    <t>etapa 3</t>
  </si>
  <si>
    <t>5+5+3</t>
  </si>
  <si>
    <t>etapa 4</t>
  </si>
  <si>
    <t>151721111</t>
  </si>
  <si>
    <t>Zřízení pažení do ocelových zápor hl výkopu do 4 m s jeho následným odstraněním</t>
  </si>
  <si>
    <t>-1308923848</t>
  </si>
  <si>
    <t>Pažení do ocelových zápor bez ohledu na druh pažin, s odstraněním pažení, hloubky výkopu do 4 m</t>
  </si>
  <si>
    <t xml:space="preserve">Poznámka k souboru cen:_x000D_
1. V cenách nejsou započteny náklady na: a) zápory ocelové, které se oceňují cenami souboru cen 151 71-11 Osazení ocelových zápor pro pažení hloubených vykopávek. b) převázky ocelové, které se oceňují cenou 151 71-2111 Převázka ocelová pro ukotvení záporového pažení, c) vrchní kotvení zápor, které se oceňuje cenami souboru cen 151 71-31 Vrchní kotvení zápor na povrch výkopové jámy. </t>
  </si>
  <si>
    <t>2,035*(1,565*4+1,47)</t>
  </si>
  <si>
    <t>151721112</t>
  </si>
  <si>
    <t>Zřízení pažení do ocelových zápor hl výkopu do 10 m s jeho následným odstraněním</t>
  </si>
  <si>
    <t>-1012448169</t>
  </si>
  <si>
    <t>Pažení do ocelových zápor bez ohledu na druh pažin, s odstraněním pažení, hloubky výkopu přes 4 do 10 m</t>
  </si>
  <si>
    <t>4,2*(2*14+1,635*2+1,02)</t>
  </si>
  <si>
    <t>4,385*(1,02*3+2*15)</t>
  </si>
  <si>
    <t>4,385*(1,02+1,84+2*6+1,8)</t>
  </si>
  <si>
    <t>zemní práce nutné k provedení pažení nejsou součástí této zakázky</t>
  </si>
  <si>
    <t>-1389018175</t>
  </si>
  <si>
    <t>3,14*0,315*0,315*(377,45+17,36)</t>
  </si>
  <si>
    <t>výkopek z vrtů</t>
  </si>
  <si>
    <t>1408547472</t>
  </si>
  <si>
    <t>123,01*5</t>
  </si>
  <si>
    <t>171201201</t>
  </si>
  <si>
    <t>Uložení sypaniny na skládky</t>
  </si>
  <si>
    <t>-725931325</t>
  </si>
  <si>
    <t>123,01</t>
  </si>
  <si>
    <t>-276150485</t>
  </si>
  <si>
    <t>123,01*1,7</t>
  </si>
  <si>
    <t>1784375318</t>
  </si>
  <si>
    <t>zásyp po vytažení pažnic</t>
  </si>
  <si>
    <t>3,14*0,315*0,315*2*4</t>
  </si>
  <si>
    <t>3,14*0,315*0,315*3,85*9</t>
  </si>
  <si>
    <t>3,14*0,315*0,315*3,85*18</t>
  </si>
  <si>
    <t>et ,3</t>
  </si>
  <si>
    <t>3,14*0,315*0,315*3,85*17</t>
  </si>
  <si>
    <t>jen zásyp části pod rýhou , která není předmětem této zakázky</t>
  </si>
  <si>
    <t>583439590</t>
  </si>
  <si>
    <t>kamenivo drcené hrubé (Luleč) frakce 32-63</t>
  </si>
  <si>
    <t>-1546809523</t>
  </si>
  <si>
    <t>kamenivo drcené hrubé frakce 32-63</t>
  </si>
  <si>
    <t>55,273*2 "Přepočtené koeficientem množství</t>
  </si>
  <si>
    <t>226112114</t>
  </si>
  <si>
    <t>Vrty velkoprofilové svislé nezapažené D do 650 mm hl do 5 m hor. IV</t>
  </si>
  <si>
    <t>-1037138914</t>
  </si>
  <si>
    <t>Velkoprofilové vrty náběrovým vrtáním svislé nezapažené průměru přes 550 do 650 mm, v hl od 0 do 5 m v hornině tř. IV</t>
  </si>
  <si>
    <t>4,34*4</t>
  </si>
  <si>
    <t>2 až 5 et 4</t>
  </si>
  <si>
    <t>226112214</t>
  </si>
  <si>
    <t>Vrty velkoprofilové svislé nezapažené D do 650 mm hl přes 5 m hor. IV</t>
  </si>
  <si>
    <t>-1734990429</t>
  </si>
  <si>
    <t>Velkoprofilové vrty náběrovým vrtáním svislé nezapažené průměru přes 550 do 650 mm, v hl přes 5 m v hornině tř. IV</t>
  </si>
  <si>
    <t>8,35*17</t>
  </si>
  <si>
    <t>32 až 48 et 2</t>
  </si>
  <si>
    <t>8,35*18</t>
  </si>
  <si>
    <t>18 až 35 et 3</t>
  </si>
  <si>
    <t>8,52*9+8,52</t>
  </si>
  <si>
    <t>6 až 14 , 51</t>
  </si>
  <si>
    <t>998003111</t>
  </si>
  <si>
    <t>Přesun hmot pro piloty, kůly, jehly a stěny dřevěné a ocelové zřizované z terénu</t>
  </si>
  <si>
    <t>-757115545</t>
  </si>
  <si>
    <t>Přesun hmot pro piloty, kůly, jehly, zápory, štětové nebo tabulové stěny ocelové nebo dřevěné, zřizované z terénu</t>
  </si>
  <si>
    <t xml:space="preserve">Poznámka k souboru cen:_x000D_
1. Přesunu hmot lze použít bez omezení největší dopravní vzdálenosti. 2. Ceny přesunu hmot - 1011 jsou určeny i pro výplně z kameniva. </t>
  </si>
  <si>
    <t>D.1.4 - TECHNIKA PROSTŘEDÍ STAVEB</t>
  </si>
  <si>
    <t>D.1.4.a - Zařízení pro vytápění staveb</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</si>
  <si>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</si>
  <si>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</si>
  <si>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</si>
  <si>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</si>
  <si>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OST - Ostatní</t>
  </si>
  <si>
    <t xml:space="preserve">    O01 - Ostatní</t>
  </si>
  <si>
    <t>713311111</t>
  </si>
  <si>
    <t>Montáž izolace tepelné těles pásy nebo rohožemi bez povrchové úpravy (izolační materiál ve specifikaci) připevněnými ocelovým drátem nebo na trny z tyčové oceli kruhové (bez přivaření trnů) pomocí příchytek nebo ohnutím trnů ploch rovných jednovrstvá</t>
  </si>
  <si>
    <t>1772380603</t>
  </si>
  <si>
    <t>2,9*2*0,7</t>
  </si>
  <si>
    <t>713311121</t>
  </si>
  <si>
    <t>Montáž izolace tepelné těles pásy nebo rohožemi bez povrchové úpravy (izolační materiál ve specifikaci) připevněnými ocelovým drátem nebo na trny z tyčové oceli kruhové (bez přivaření trnů) pomocí příchytek nebo ohnutím trnů ploch tvarových jednovrstvá</t>
  </si>
  <si>
    <t>-1616360486</t>
  </si>
  <si>
    <t>(3,14*0,12*0,12)*2</t>
  </si>
  <si>
    <t>631509860</t>
  </si>
  <si>
    <t>rohož lamelová jednostranně nalepená na hliníkové folii 600x2500 tl.100 mm</t>
  </si>
  <si>
    <t>1858581727</t>
  </si>
  <si>
    <t>(4,06+0,09)*1,4</t>
  </si>
  <si>
    <t>5,81*0,95 "Přepočtené koeficientem množství</t>
  </si>
  <si>
    <t>713391111</t>
  </si>
  <si>
    <t>Montáž izolace tepelné těles - doplňky a konstrukční součásti oplechování pevného ploch rovných</t>
  </si>
  <si>
    <t>-49614192</t>
  </si>
  <si>
    <t>Poznámka k souboru cen:_x000D_
1. Cenami -2532 až -2542 lze oceňovat i nátěry tepelných izolací potrubí. 2. Cenami -2532 až -2542 nelze oceňovat vnější nátěry doplňujících izolačních konstrukcí z plechu; tyto práce se lze oceňovat cenami části A07-Nátěry ocelových konstrukcí, katalogu 800-783 Nátěry. 3. Cenami -1121 a -1122 nelze oceňovat izolace se snímatelnými pouzdry z plechu na patentní uzávěry; náklady na tyto izolace jsou obsaženy v cenách souboru cen 713 37- . . Montáž izolace tepelné těles.</t>
  </si>
  <si>
    <t>713391112</t>
  </si>
  <si>
    <t>Montáž izolace tepelné těles - doplňky a konstrukční součásti oplechování pevného ploch tvarových</t>
  </si>
  <si>
    <t>674874440</t>
  </si>
  <si>
    <t>194208350</t>
  </si>
  <si>
    <t>plech Al99,5 hladký polotvrdý 1,00x1000x2000 mm</t>
  </si>
  <si>
    <t>-1948902900</t>
  </si>
  <si>
    <t>(4,06+0,09)*1,6*0,001*2700</t>
  </si>
  <si>
    <t>713411111</t>
  </si>
  <si>
    <t>Montáž izolace tepelné potrubí a ohybů pásy nebo rohožemi bez povrchové úpravy (izolační materiál ve specifikaci) ovinutými kolem potrubí a staženými ocelovým drátem potrubí jednovrstvá</t>
  </si>
  <si>
    <t>-664375878</t>
  </si>
  <si>
    <t>(19*1,2*2)*0,5</t>
  </si>
  <si>
    <t>631516730</t>
  </si>
  <si>
    <t>rohož izolační lamelová s jednostrannou Al fólií 55 kg/m3 tl.80 mm</t>
  </si>
  <si>
    <t>-1216686361</t>
  </si>
  <si>
    <t>22,8*1,4</t>
  </si>
  <si>
    <t>713491111</t>
  </si>
  <si>
    <t>Montáž izolace tepelné potrubí a ohybů - doplňky a konstrukční součástí oplechování pevného vnějšího obvodu do 500 mm potrubí</t>
  </si>
  <si>
    <t>580919306</t>
  </si>
  <si>
    <t>Poznámka k souboru cen:_x000D_
1. Ceny -2131, -2512 a -2513 slouží pro skladebné ocenění oprav doplňků tepelných izolací potrubí v části C01 Opravy a údržba tepelných izolací.</t>
  </si>
  <si>
    <t>138141930</t>
  </si>
  <si>
    <t>plech hladký pozinkovaný, jakost DX51 + Z275, 1,00x1000x2000 mm</t>
  </si>
  <si>
    <t>638129217</t>
  </si>
  <si>
    <t>22,8*1,6*0,001*7,860</t>
  </si>
  <si>
    <t>713492815</t>
  </si>
  <si>
    <t>Montáž izolace tepelné potrubí a ohybů - doplňky a konstrukční součástí ostatní úpravy vyplnění montážní pěnou potrubí a ohyby</t>
  </si>
  <si>
    <t>1499015438</t>
  </si>
  <si>
    <t>25*2*0,5*0,010*0,1</t>
  </si>
  <si>
    <t>713492815R1</t>
  </si>
  <si>
    <t>Těsnění proti vodě mezi stavební střešní izolační manžetou a oplechováním tepelné izolace potrubí</t>
  </si>
  <si>
    <t>R</t>
  </si>
  <si>
    <t>-377284290</t>
  </si>
  <si>
    <t>Poznámka k položce:
Upřesnit dle standardů dodavatele, situace na místě a koordinace se stavební částí</t>
  </si>
  <si>
    <t>25*2*0,5*0,010*0,1*1,4</t>
  </si>
  <si>
    <t>713463311</t>
  </si>
  <si>
    <t>Montáž izolace tepelné potrubí a ohybů tvarovkami nebo deskami potrubními pouzdry s povrchovou úpravou hliníkovou fólií se samolepícím přesahem (izolační materiál ve specifikaci) přelepenými samolepící hliníkovou páskou potrubí D do 50 mm jednovrstvá</t>
  </si>
  <si>
    <t>-1046183871</t>
  </si>
  <si>
    <t>Poznámka k souboru cen:_x000D_
1. Ceny -1121 až -1173 slouží pro skladebné ocenění oprav tepelných izolací potrubí skružemi připevněnými na tmel v části C01 Opravy a údržba tepelných izolací. 2. Cenami -1121 až -1173 lze oceňovat izolace skružemi o obvodu izolace do 1 570 mm včetně (tj. do vnějšího průměru skruže 500 mm). Izolace většího obvodu lze oceňovat cenami souboru cen 713 36-112 Montáž izolace tepelné těles ploch tvarových v části A 03. 3. Množství měrných jednotek u položek 713 46-3111 až -3411 se určuje podle článku 3521 Všeobecných podmínek části A04 tohoto katalogu.</t>
  </si>
  <si>
    <t>54+194+351+183+128</t>
  </si>
  <si>
    <t>631545300</t>
  </si>
  <si>
    <t>pouzdro izolační potrubní s jednostrannou Al fólií max. 250/100 °C 22/30 mm</t>
  </si>
  <si>
    <t>-1514731460</t>
  </si>
  <si>
    <t>631545310</t>
  </si>
  <si>
    <t>pouzdro izolační potrubní s jednostrannou Al fólií max. 250/100 °C 28/30 mm</t>
  </si>
  <si>
    <t>-894019680</t>
  </si>
  <si>
    <t>631545320</t>
  </si>
  <si>
    <t>pouzdro izolační potrubní s jednostrannou Al fólií max. 250/100 °C 35/30 mm</t>
  </si>
  <si>
    <t>1031717935</t>
  </si>
  <si>
    <t>631545730</t>
  </si>
  <si>
    <t>pouzdro izolační potrubní s jednostrannou Al fólií max. 250/100 °C 42/40 mm</t>
  </si>
  <si>
    <t>1053843250</t>
  </si>
  <si>
    <t>631545740</t>
  </si>
  <si>
    <t>pouzdro izolační potrubní s jednostrannou Al fólií max. 250/100 °C 49/40 mm</t>
  </si>
  <si>
    <t>615618728</t>
  </si>
  <si>
    <t>713463312</t>
  </si>
  <si>
    <t>Montáž izolace tepelné potrubí a ohybů tvarovkami nebo deskami potrubními pouzdry s povrchovou úpravou hliníkovou fólií se samolepícím přesahem (izolační materiál ve specifikaci) přelepenými samolepící hliníkovou páskou potrubí D přes 50 do 100 mm jednovr</t>
  </si>
  <si>
    <t>2038656567</t>
  </si>
  <si>
    <t>320+638+188</t>
  </si>
  <si>
    <t>631545750</t>
  </si>
  <si>
    <t>pouzdro izolační potrubní s jednostrannou Al fólií max. 250/100 °C 60/40 mm</t>
  </si>
  <si>
    <t>-1087618594</t>
  </si>
  <si>
    <t>631545770</t>
  </si>
  <si>
    <t>pouzdro izolační potrubní s jednostrannou Al fólií max. 250/100 °C 76/40 mm</t>
  </si>
  <si>
    <t>1036587563</t>
  </si>
  <si>
    <t>631546080</t>
  </si>
  <si>
    <t>pouzdro izolační potrubní s jednostrannou Al fólií max. 250/100 °C 89/50 mm</t>
  </si>
  <si>
    <t>-1807056674</t>
  </si>
  <si>
    <t>713463313</t>
  </si>
  <si>
    <t>Montáž izolace tepelné potrubí a ohybů tvarovkami nebo deskami potrubními pouzdry s povrchovou úpravou hliníkovou fólií se samolepícím přesahem (izolační materiál ve specifikaci) přelepenými samolepící hliníkovou páskou potrubí D přes 100 do 150 mm jednov</t>
  </si>
  <si>
    <t>-561136601</t>
  </si>
  <si>
    <t>631546140</t>
  </si>
  <si>
    <t>pouzdro izolační potrubní s jednostrannou Al fólií max. 250/100 °C 159/50 mm</t>
  </si>
  <si>
    <t>-2100270927</t>
  </si>
  <si>
    <t>631546200</t>
  </si>
  <si>
    <t>páska samolepící hliníková šířka 50 mm, délka 50 m</t>
  </si>
  <si>
    <t>107680623</t>
  </si>
  <si>
    <t>713463411</t>
  </si>
  <si>
    <t>Montáž izolace tepelné potrubí a ohybů tvarovkami nebo deskami potrubními pouzdry návlekovými izolačními hadicemi potrubí a ohybů</t>
  </si>
  <si>
    <t>898229619</t>
  </si>
  <si>
    <t>2538+1003+967+659+151+61+84</t>
  </si>
  <si>
    <t>283770960</t>
  </si>
  <si>
    <t>izolace tepelná potrubí z pěnového polyetylenu 15 x 30 mm</t>
  </si>
  <si>
    <t>-1261117693</t>
  </si>
  <si>
    <t>283771060</t>
  </si>
  <si>
    <t>izolace tepelná potrubí z pěnového polyetylenu 18 x 30 mm</t>
  </si>
  <si>
    <t>-1146435066</t>
  </si>
  <si>
    <t>283770460</t>
  </si>
  <si>
    <t>izolace tepelná potrubí z pěnového polyetylenu 22 x 30 mm</t>
  </si>
  <si>
    <t>-926765091</t>
  </si>
  <si>
    <t>283770490</t>
  </si>
  <si>
    <t>izolace tepelná potrubí z pěnového polyetylenu 28 x 30 mm</t>
  </si>
  <si>
    <t>1193077180</t>
  </si>
  <si>
    <t>283770560</t>
  </si>
  <si>
    <t>izolace tepelná potrubí z pěnového polyetylenu 35 x 30 mm</t>
  </si>
  <si>
    <t>393908824</t>
  </si>
  <si>
    <t>283770630</t>
  </si>
  <si>
    <t>izolace tepelná potrubí z pěnového polyetylenu 45 x 30 mm</t>
  </si>
  <si>
    <t>-355602727</t>
  </si>
  <si>
    <t>283770650</t>
  </si>
  <si>
    <t>izolace tepelná potrubí z pěnového polyetylenu 54 x 30 mm</t>
  </si>
  <si>
    <t>424115545</t>
  </si>
  <si>
    <t>283771300</t>
  </si>
  <si>
    <t>spona na izolace tepelné z pěnového polyetylenu</t>
  </si>
  <si>
    <t>-1226667037</t>
  </si>
  <si>
    <t>5463*2+(5463/2)*2</t>
  </si>
  <si>
    <t>283771350</t>
  </si>
  <si>
    <t>páska samolepící na izolace tepelné z pěnového polyetylenu po 20 m</t>
  </si>
  <si>
    <t>580717388</t>
  </si>
  <si>
    <t>998713102</t>
  </si>
  <si>
    <t>Přesun hmot pro izolace tepelné stanovený z hmotnosti přesunovaného materiálu vodorovná dopravní vzdálenost do 50 m v objektech výšky přes 6 m do 12 m</t>
  </si>
  <si>
    <t>-1141786603</t>
  </si>
  <si>
    <t>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t>
  </si>
  <si>
    <t>998713192</t>
  </si>
  <si>
    <t>Přesun hmot pro izolace tepelné stanovený z hmotnosti přesunovaného materiálu Příplatek k cenám za zvětšený přesun přes vymezenou největší dopravní vzdálenost do 100 m</t>
  </si>
  <si>
    <t>-574009408</t>
  </si>
  <si>
    <t>Ústřední vytápění - strojovny</t>
  </si>
  <si>
    <t>732111139</t>
  </si>
  <si>
    <t>Rozdělovače a sběrače tělesa rozdělovačů a sběračů z ocelových trub bezešvých DN 200</t>
  </si>
  <si>
    <t>-1993946938</t>
  </si>
  <si>
    <t>Poznámka k souboru cen:_x000D_
1. V cenách -1125 až -1146 je započteno těleso základní délky 1 m, dna a odvodňovací hrdlo. 2. Těleso delší než 1 m se oceňuje skladebně cenou -1125 až -1146 a počtem příplatků (ceny -1225 až -1246), odpovídajícím rozdílu základní a projektované délky tělesa. 3. Cenami -1312 až -1344 se oceňuje i navaření hrdel na nádrže. 4. Cenami -5102 až -5117 se oceňují rozdělovače a sběrače primárních okruhů tepelných čerpadel, umístěných ve strojovně.</t>
  </si>
  <si>
    <t>732111239</t>
  </si>
  <si>
    <t>Rozdělovače a sběrače tělesa rozdělovačů a sběračů z ocelových trub bezešvých Příplatek k cenám za každých dalších i započatých 0,5 m délky tělesa DN 200</t>
  </si>
  <si>
    <t>-1631256029</t>
  </si>
  <si>
    <t>732111318</t>
  </si>
  <si>
    <t>Rozdělovače a sběrače trubková hrdla rozdělovačů a sběračů bez přírub DN 50</t>
  </si>
  <si>
    <t>-211191011</t>
  </si>
  <si>
    <t>732111322</t>
  </si>
  <si>
    <t>Rozdělovače a sběrače trubková hrdla rozdělovačů a sběračů bez přírub DN 65</t>
  </si>
  <si>
    <t>-974588131</t>
  </si>
  <si>
    <t>732111325</t>
  </si>
  <si>
    <t>Rozdělovače a sběrače trubková hrdla rozdělovačů a sběračů bez přírub DN 80</t>
  </si>
  <si>
    <t>978666107</t>
  </si>
  <si>
    <t>732111335</t>
  </si>
  <si>
    <t>Rozdělovače a sběrače trubková hrdla rozdělovačů a sběračů bez přírub DN 150</t>
  </si>
  <si>
    <t>-901628371</t>
  </si>
  <si>
    <t>732199100</t>
  </si>
  <si>
    <t>Montáž štítků orientačních</t>
  </si>
  <si>
    <t>soubor</t>
  </si>
  <si>
    <t>-1682150305</t>
  </si>
  <si>
    <t>732199100R1</t>
  </si>
  <si>
    <t>Dodávka ocel. orientačních štítků 50x125 mm</t>
  </si>
  <si>
    <t>1617408033</t>
  </si>
  <si>
    <t>732421404</t>
  </si>
  <si>
    <t xml:space="preserve">Čerpadla teplovodní závitová mokroběžná oběhová pro teplovodní vytápění (elektronicky řízená) PN 10, do 110 st.C, DN přípojky/dopravní výška H (m) - čerpací výkon Q (m3/h) DN 25 / do 4,0 m / 2,5 m3/h ,velikost 15/1-6 </t>
  </si>
  <si>
    <t>-1114482349</t>
  </si>
  <si>
    <t>Poznámka k položce:
Čerpadla pro VZT ohřívače - výkon dle výkresové dokumentace</t>
  </si>
  <si>
    <t>732421416</t>
  </si>
  <si>
    <t>Čerpadla teplovodní závitová mokroběžná oběhová pro teplovodní vytápění (elektronicky řízená) PN 10, do 110 st.C, DN přípojky/dopravní výška H (m) - čerpací výkon Q (m3/h) DN 25 / do 6,0 m / 7,0 m3/h , velikost 25/1-6</t>
  </si>
  <si>
    <t>-1043463906</t>
  </si>
  <si>
    <t>Poznámka k položce:
Čerpadla na topných větvích - výkon dle výkresové dokumentace</t>
  </si>
  <si>
    <t>732422225</t>
  </si>
  <si>
    <t xml:space="preserve">Čerpadla teplovodní přírubová mokroběžná oběhová pro teplovodní vytápění PN 6/10, do 110 st.C, jednodílná DN 50 / do 10,0 m / 10,0 m3/h , DN příruby/dopravní výška H (m) - čerpací výkon Q (m3/h), velikost 50/1-9 </t>
  </si>
  <si>
    <t>343791731</t>
  </si>
  <si>
    <t>732422226</t>
  </si>
  <si>
    <t>Čerpadla teplovodní přírubová mokroběžná oběhová pro teplovodní vytápění PN 6/10, do 110 st.C , jednodílná DN 50 / do 11,0 m / 29,0 m3/h, DN příruby/dopravní výška H (m) - čerpací výkon Q (m3/h), velikost 50/1-12</t>
  </si>
  <si>
    <t>203853954</t>
  </si>
  <si>
    <t>732429212</t>
  </si>
  <si>
    <t>Čerpadla teplovodní montáž čerpadel (do potrubí) mokroběžných závitových DN 25</t>
  </si>
  <si>
    <t>1964371030</t>
  </si>
  <si>
    <t>732429221</t>
  </si>
  <si>
    <t>Čerpadla teplovodní montáž čerpadel (do potrubí) mokroběžných přírubových jednodílných do DN 32</t>
  </si>
  <si>
    <t>-1013668841</t>
  </si>
  <si>
    <t>732429225</t>
  </si>
  <si>
    <t>Čerpadla teplovodní montáž čerpadel (do potrubí) mokroběžných přírubových jednodílných DN 50</t>
  </si>
  <si>
    <t>424427761</t>
  </si>
  <si>
    <t>998732102</t>
  </si>
  <si>
    <t>Přesun hmot pro strojovny stanovený z hmotnosti přesunovaného materiálu vodorovná dopravní vzdálenost do 50 m v objektech výšky přes 6 do 12 m</t>
  </si>
  <si>
    <t>-1333760974</t>
  </si>
  <si>
    <t>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t>
  </si>
  <si>
    <t>998732181</t>
  </si>
  <si>
    <t>Přesun hmot pro strojovny stanovený z hmotnosti přesunovaného materiálu Příplatek k cenám za přesun prováděný bez použití mechanizace pro jakoukoliv výšku objektu</t>
  </si>
  <si>
    <t>848479637</t>
  </si>
  <si>
    <t>998732193</t>
  </si>
  <si>
    <t>Přesun hmot pro strojovny stanovený z hmotnosti přesunovaného materiálu Příplatek k cenám za zvětšený přesun přes vymezenou největší dopravní vzdálenost do 500 m</t>
  </si>
  <si>
    <t>478250985</t>
  </si>
  <si>
    <t>Ústřední vytápění - rozvodné potrubí</t>
  </si>
  <si>
    <t>733111122</t>
  </si>
  <si>
    <t>Potrubí z trubek ocelových závitových bezešvých běžných nízkotlakých a středotlakých DN 10</t>
  </si>
  <si>
    <t>1466864031</t>
  </si>
  <si>
    <t>733111123</t>
  </si>
  <si>
    <t>Potrubí z trubek ocelových závitových bezešvých běžných nízkotlakých a středotlakých DN 15</t>
  </si>
  <si>
    <t>-1973883103</t>
  </si>
  <si>
    <t>733111124</t>
  </si>
  <si>
    <t>Potrubí z trubek ocelových závitových bezešvých běžných nízkotlakých a středotlakých DN 20</t>
  </si>
  <si>
    <t>1194783457</t>
  </si>
  <si>
    <t>733111125</t>
  </si>
  <si>
    <t>Potrubí z trubek ocelových závitových bezešvých běžných nízkotlakých a středotlakých DN 25</t>
  </si>
  <si>
    <t>1283982643</t>
  </si>
  <si>
    <t>733111126</t>
  </si>
  <si>
    <t>Potrubí z trubek ocelových závitových bezešvých běžných nízkotlakých a středotlakých DN 32</t>
  </si>
  <si>
    <t>547664034</t>
  </si>
  <si>
    <t>733111127</t>
  </si>
  <si>
    <t>Potrubí z trubek ocelových závitových bezešvých běžných nízkotlakých a středotlakých DN 40</t>
  </si>
  <si>
    <t>-1719531427</t>
  </si>
  <si>
    <t>733111128</t>
  </si>
  <si>
    <t>Potrubí z trubek ocelových závitových bezešvých běžných nízkotlakých a středotlakých DN 50</t>
  </si>
  <si>
    <t>1173912303</t>
  </si>
  <si>
    <t>733113113</t>
  </si>
  <si>
    <t>Potrubí z trubek ocelových závitových Příplatek k ceně za zhotovení přípojky z ocelových trubek závitových DN 15</t>
  </si>
  <si>
    <t>-2066273602</t>
  </si>
  <si>
    <t>733113114</t>
  </si>
  <si>
    <t>Potrubí z trubek ocelových závitových Příplatek k ceně za zhotovení přípojky z ocelových trubek závitových DN 20</t>
  </si>
  <si>
    <t>-2120131145</t>
  </si>
  <si>
    <t>733113115</t>
  </si>
  <si>
    <t>Potrubí z trubek ocelových závitových Příplatek k ceně za zhotovení přípojky z ocelových trubek závitových DN 25</t>
  </si>
  <si>
    <t>1937864667</t>
  </si>
  <si>
    <t>733113116</t>
  </si>
  <si>
    <t>Potrubí z trubek ocelových závitových Příplatek k ceně za zhotovení přípojky z ocelových trubek závitových DN 32</t>
  </si>
  <si>
    <t>284789290</t>
  </si>
  <si>
    <t>733113117</t>
  </si>
  <si>
    <t>Potrubí z trubek ocelových závitových Příplatek k ceně za zhotovení přípojky z ocelových trubek závitových DN 40</t>
  </si>
  <si>
    <t>866616839</t>
  </si>
  <si>
    <t>733121162</t>
  </si>
  <si>
    <t>Potrubí z trubek ocelových hladkých bezešvých tvářených za tepla nízkotlakých a středotlakých D 76/3,2</t>
  </si>
  <si>
    <t>-295879048</t>
  </si>
  <si>
    <t>Poznámka k souboru cen:_x000D_
1. Cenami –2112 a -2113 se oceňuje rozvod potrubí jednotrubkových horizontálních soustav. 2. V cenách –2112 a -2113 je započteno úplné těleso spojky a příchytky potrubí. 3. V cenách –2112 a -2113 není započteno: a) krycí lišty potrubí vedeného nad podlahou, b) připojení horizontálního rozvodu na stoupací potrubí. 4. Cenami –2122 a -2123 se oceňuje napojení rozvodu na jednotlivá stoupací potrubí, popř. na měřicí nebo regulační armaturu přípojky topného okruhu. 5. V cenách –2122 a -2123 je započteno: a) úplné těleso přípojky, b) navaření hrdla přípojky.</t>
  </si>
  <si>
    <t>733121165</t>
  </si>
  <si>
    <t>Potrubí z trubek ocelových hladkých bezešvých tvářených za tepla nízkotlakých a středotlakých D 89/3,6</t>
  </si>
  <si>
    <t>84782345</t>
  </si>
  <si>
    <t>733121235</t>
  </si>
  <si>
    <t>Potrubí z trubek ocelových hladkých bezešvých tvářených za tepla v kotelnách a strojovnách D 159/4,5</t>
  </si>
  <si>
    <t>1339399485</t>
  </si>
  <si>
    <t>733131133</t>
  </si>
  <si>
    <t>Kompenzátory pro ocelové potrubí pryžové PN 16 do 90 st.C přírubové DN 50</t>
  </si>
  <si>
    <t>-1669456991</t>
  </si>
  <si>
    <t>733131135</t>
  </si>
  <si>
    <t>Kompenzátory pro ocelové potrubí pryžové PN 16 do 90 st.C přírubové DN 80</t>
  </si>
  <si>
    <t>-435112981</t>
  </si>
  <si>
    <t>733134142</t>
  </si>
  <si>
    <t>Kompenzátory pro ocelové potrubí ucpávkové přírubové PN 16 do 120 st.C DN 50</t>
  </si>
  <si>
    <t>-48249974</t>
  </si>
  <si>
    <t>733134143</t>
  </si>
  <si>
    <t>Kompenzátory pro ocelové potrubí ucpávkové přírubové PN 16 do 120 st.C DN 65</t>
  </si>
  <si>
    <t>1547255050</t>
  </si>
  <si>
    <t>733141102</t>
  </si>
  <si>
    <t>Odvzdušňovací nádobky, odlučovače a odkalovače nádobky z trubek ocelových do DN 50</t>
  </si>
  <si>
    <t>1151410117</t>
  </si>
  <si>
    <t>733190107</t>
  </si>
  <si>
    <t>Zkoušky těsnosti potrubí, manžety prostupové z trubek ocelových zkoušky těsnosti potrubí (za provozu) z trubek ocelových závitových DN do 40</t>
  </si>
  <si>
    <t>934307872</t>
  </si>
  <si>
    <t>Poznámka k souboru cen:_x000D_
1. Zkouškami těsnosti potrubí se rozumí běžné přezkoušení za provozu (např. při výměně částí potrubí nebo armatury).</t>
  </si>
  <si>
    <t>45+54+194+351+183+128</t>
  </si>
  <si>
    <t>733190108</t>
  </si>
  <si>
    <t>Zkoušky těsnosti potrubí, manžety prostupové z trubek ocelových zkoušky těsnosti potrubí (za provozu) z trubek ocelových závitových DN 40 do 50</t>
  </si>
  <si>
    <t>-958822374</t>
  </si>
  <si>
    <t>733190225</t>
  </si>
  <si>
    <t>Zkoušky těsnosti potrubí, manžety prostupové z trubek ocelových zkoušky těsnosti potrubí (za provozu) z trubek ocelových hladkých D přes 60,3/2,9 do 89/5,0</t>
  </si>
  <si>
    <t>-1078847184</t>
  </si>
  <si>
    <t>638+188</t>
  </si>
  <si>
    <t>733190235</t>
  </si>
  <si>
    <t>Zkoušky těsnosti potrubí, manžety prostupové z trubek ocelových zkoušky těsnosti potrubí (za provozu) z trubek ocelových hladkých D přes 133/5,0 do 159/6,3</t>
  </si>
  <si>
    <t>1057555331</t>
  </si>
  <si>
    <t>733223202</t>
  </si>
  <si>
    <t>Potrubí z trubek měděných tvrdých spojovaných tvrdým pájením D 15/1</t>
  </si>
  <si>
    <t>547091003</t>
  </si>
  <si>
    <t>733223203</t>
  </si>
  <si>
    <t>Potrubí z trubek měděných tvrdých spojovaných tvrdým pájením D 18/1</t>
  </si>
  <si>
    <t>-1590389065</t>
  </si>
  <si>
    <t>733223204</t>
  </si>
  <si>
    <t>Potrubí z trubek měděných tvrdých spojovaných tvrdým pájením D 22/1</t>
  </si>
  <si>
    <t>595342482</t>
  </si>
  <si>
    <t>733223205</t>
  </si>
  <si>
    <t>Potrubí z trubek měděných tvrdých spojovaných tvrdým pájením D 28/1,5</t>
  </si>
  <si>
    <t>1187933592</t>
  </si>
  <si>
    <t>733223206</t>
  </si>
  <si>
    <t>Potrubí z trubek měděných tvrdých spojovaných tvrdým pájením D 35/1,5</t>
  </si>
  <si>
    <t>1295452286</t>
  </si>
  <si>
    <t>733223207</t>
  </si>
  <si>
    <t>Potrubí z trubek měděných tvrdých spojovaných tvrdým pájením D 42/1,5</t>
  </si>
  <si>
    <t>2010700755</t>
  </si>
  <si>
    <t>733223208</t>
  </si>
  <si>
    <t>Potrubí z trubek měděných tvrdých spojovaných tvrdým pájením D 54/2</t>
  </si>
  <si>
    <t>482729664</t>
  </si>
  <si>
    <t>733224222</t>
  </si>
  <si>
    <t>Potrubí z trubek měděných Příplatek k cenám za zhotovení přípojky z trubek měděných D 15/1</t>
  </si>
  <si>
    <t>1531463586</t>
  </si>
  <si>
    <t>733224223</t>
  </si>
  <si>
    <t>Potrubí z trubek měděných Příplatek k cenám za zhotovení přípojky z trubek měděných D 18/1</t>
  </si>
  <si>
    <t>1231453286</t>
  </si>
  <si>
    <t>733231111</t>
  </si>
  <si>
    <t>Kompenzátory pro měděné potrubí osové s konci na vnitřní pájení D 15</t>
  </si>
  <si>
    <t>43857633</t>
  </si>
  <si>
    <t>Poznámka k položce:
Počet kompenzátorů pro měděné potruí bude upřesněn při realizaci dodavatelem dle vedení potrubí a předpisů pro vedení a dilatace měděného potrubí v topných systémech.</t>
  </si>
  <si>
    <t>733231112</t>
  </si>
  <si>
    <t>Kompenzátory pro měděné potrubí osové s konci na vnitřní pájení D 18</t>
  </si>
  <si>
    <t>431363469</t>
  </si>
  <si>
    <t>733231113</t>
  </si>
  <si>
    <t>Kompenzátory pro měděné potrubí osové s konci na vnitřní pájení D 22</t>
  </si>
  <si>
    <t>-227941183</t>
  </si>
  <si>
    <t>733231115</t>
  </si>
  <si>
    <t>Kompenzátory pro měděné potrubí osové s konci na vnitřní pájení D 28</t>
  </si>
  <si>
    <t>1539010087</t>
  </si>
  <si>
    <t>733231116</t>
  </si>
  <si>
    <t>Kompenzátory pro měděné potrubí osové s konci na vnitřní pájení D 35</t>
  </si>
  <si>
    <t>2044334671</t>
  </si>
  <si>
    <t>733291101</t>
  </si>
  <si>
    <t>Zkoušky těsnosti potrubí z trubek měděných D do 35/1,5</t>
  </si>
  <si>
    <t>2091067548</t>
  </si>
  <si>
    <t>2538+1003+967+659+151</t>
  </si>
  <si>
    <t>733291102</t>
  </si>
  <si>
    <t>Zkoušky těsnosti potrubí z trubek měděných D přes 35/1,5 do 64/2,0</t>
  </si>
  <si>
    <t>24131855</t>
  </si>
  <si>
    <t>61+84</t>
  </si>
  <si>
    <t>998733103</t>
  </si>
  <si>
    <t>Přesun hmot pro rozvody potrubí stanovený z hmotnosti přesunovaného materiálu vodorovná dopravní vzdálenost do 50 m v objektech výšky přes 12 do 24 m</t>
  </si>
  <si>
    <t>499240363</t>
  </si>
  <si>
    <t>998733193</t>
  </si>
  <si>
    <t>Přesun hmot pro rozvody potrubí stanovený z hmotnosti přesunovaného materiálu Příplatek k cenám za zvětšený přesun přes vymezenou největší dopravní vzdálenost do 500 m</t>
  </si>
  <si>
    <t>325218939</t>
  </si>
  <si>
    <t>Ústřední vytápění - armatury</t>
  </si>
  <si>
    <t>734109115</t>
  </si>
  <si>
    <t>Montáž armatur přírubových se dvěma přírubami PN 6 DN 65</t>
  </si>
  <si>
    <t>331028491</t>
  </si>
  <si>
    <t>734109115R01</t>
  </si>
  <si>
    <t>Regulační ventil vyvažovací se dvěma přírubami PN 16 DN 65, s měřicími koncovkami a tepelnou izolací</t>
  </si>
  <si>
    <t>394487964</t>
  </si>
  <si>
    <t>Poznámka k položce:
Topný systém je vyregulován pro regulační armatury DANFOSS MSV-BD, MSV-F2. Při jejich případné záměně dle Vyhl. 230/2012 je nutné topný systém dodavatelem přepočítat a vyregulovat.</t>
  </si>
  <si>
    <t>734163428</t>
  </si>
  <si>
    <t>Filtry z uhlíkové oceli s vypouštěcí přírubou PN 16 do 300 st.C DN 80</t>
  </si>
  <si>
    <t>1099952371</t>
  </si>
  <si>
    <t>734172114</t>
  </si>
  <si>
    <t>Mezikusy, přírubové spoje mezikusy přírubové bez protipřírub z ocelových trubek hladkých jednoznačné DN 50</t>
  </si>
  <si>
    <t>-641067367</t>
  </si>
  <si>
    <t>734172117</t>
  </si>
  <si>
    <t>Mezikusy, přírubové spoje mezikusy přírubové bez protipřírub z ocelových trubek hladkých jednoznačné DN 80</t>
  </si>
  <si>
    <t>-68562267</t>
  </si>
  <si>
    <t>734172222</t>
  </si>
  <si>
    <t>Mezikusy, přírubové spoje mezikusy přírubové bez protipřírub z ocelových trubek hladkých redukované DN 50/ 40</t>
  </si>
  <si>
    <t>-867400999</t>
  </si>
  <si>
    <t>734172226</t>
  </si>
  <si>
    <t>Mezikusy, přírubové spoje mezikusy přírubové bez protipřírub z ocelových trubek hladkých redukované DN 65/ 40</t>
  </si>
  <si>
    <t>624268335</t>
  </si>
  <si>
    <t>734172228</t>
  </si>
  <si>
    <t>Mezikusy, přírubové spoje mezikusy přírubové bez protipřírub z ocelových trubek hladkých redukované DN 80/ 50</t>
  </si>
  <si>
    <t>1310741715</t>
  </si>
  <si>
    <t>734173214</t>
  </si>
  <si>
    <t>Mezikusy, přírubové spoje přírubové spoje PN 6/I, 200 st.C DN 50</t>
  </si>
  <si>
    <t>22869423</t>
  </si>
  <si>
    <t>734173216</t>
  </si>
  <si>
    <t>Mezikusy, přírubové spoje přírubové spoje PN 6/I, 200 st.C DN 65</t>
  </si>
  <si>
    <t>-1210386989</t>
  </si>
  <si>
    <t>734173217</t>
  </si>
  <si>
    <t>Mezikusy, přírubové spoje přírubové spoje PN 6/I, 200 st.C DN 80</t>
  </si>
  <si>
    <t>-521496906</t>
  </si>
  <si>
    <t>734173222</t>
  </si>
  <si>
    <t>Mezikusy, přírubové spoje přírubové spoje PN 6/I, 200 st.C DN 150</t>
  </si>
  <si>
    <t>1591338894</t>
  </si>
  <si>
    <t>734192317</t>
  </si>
  <si>
    <t>Ostatní přírubové armatury klapky zpětné samočinné PN 16 do 100 st.C DN 80</t>
  </si>
  <si>
    <t>1435263037</t>
  </si>
  <si>
    <t>734193215</t>
  </si>
  <si>
    <t>Ostatní přírubové armatury klapky mezipřírubové uzavírací PN 16 do 120 st.C disk nerezová ocel DN 65</t>
  </si>
  <si>
    <t>-1316555350</t>
  </si>
  <si>
    <t>734193216</t>
  </si>
  <si>
    <t>Ostatní přírubové armatury klapky mezipřírubové uzavírací PN 16 do 120 st.C disk nerezová ocel DN 80</t>
  </si>
  <si>
    <t>660860321</t>
  </si>
  <si>
    <t>734193219</t>
  </si>
  <si>
    <t>Ostatní přírubové armatury klapky mezipřírubové uzavírací PN 16 do 120 st.C disk nerezová ocel DN 150</t>
  </si>
  <si>
    <t>553606225</t>
  </si>
  <si>
    <t>734209118</t>
  </si>
  <si>
    <t xml:space="preserve">Montáž závitových armatur se 2 závity G 2 (DN 50) </t>
  </si>
  <si>
    <t>1828881691</t>
  </si>
  <si>
    <t>Poznámka k položce:
(Montáž reagulačních a stoupačkových armatur závitových)</t>
  </si>
  <si>
    <t>2+10+3+3+2+2+10+3+1+2+1</t>
  </si>
  <si>
    <t>734209122</t>
  </si>
  <si>
    <t>Montáž závitových armatur se 3 závity G 3/8 (DN 10)</t>
  </si>
  <si>
    <t>945458420</t>
  </si>
  <si>
    <t>Poznámka k položce:
Dodávka regulačních ventilů se servopohonem - projekt M+R.</t>
  </si>
  <si>
    <t>734209123</t>
  </si>
  <si>
    <t>Montáž závitových armatur se 3 závity G 1/2 (DN 15)</t>
  </si>
  <si>
    <t>2108458366</t>
  </si>
  <si>
    <t>734209124</t>
  </si>
  <si>
    <t>Montáž závitových armatur se 3 závity G 3/4 (DN 20)</t>
  </si>
  <si>
    <t>-1562870356</t>
  </si>
  <si>
    <t>734209125</t>
  </si>
  <si>
    <t>Montáž závitových armatur se 3 závity G 1 (DN 25)</t>
  </si>
  <si>
    <t>627876374</t>
  </si>
  <si>
    <t>734209127</t>
  </si>
  <si>
    <t>Montáž závitových armatur se 3 závity G 6/4 (DN 40)</t>
  </si>
  <si>
    <t>-1301375253</t>
  </si>
  <si>
    <t>734211113</t>
  </si>
  <si>
    <t>Ventily odvzdušňovací závitové otopných těles PN 6 do 120 st.C G 3/8</t>
  </si>
  <si>
    <t>322346455</t>
  </si>
  <si>
    <t>734211119</t>
  </si>
  <si>
    <t>Ventily odvzdušňovací závitové automatické PN 14 do 120 st.C G 3/8</t>
  </si>
  <si>
    <t>-423509542</t>
  </si>
  <si>
    <t>734220101</t>
  </si>
  <si>
    <t>Ventily regulační závitové vyvažovací přímé PN 20 do 100 st.C G 3/4</t>
  </si>
  <si>
    <t>-274541264</t>
  </si>
  <si>
    <t>Poznámka k souboru cen:_x000D_
1. V cenách -0101 až -0105 nejsou započteny náklady na dodávku a montáž měřící a vypouštěcí armatury.Tyto se oceňují samostatně souborem cen 734 49 1101 až -1105.</t>
  </si>
  <si>
    <t>Poznámka k položce:
Topný systém je vyregulován pro regulační armatury DANFOSS MSV-BD, MSV-F2 a stoupačkové armatury ASV-PV a ASV-I. Při jejich případné záměně dle Vyhl. 230/2012 je nutné topný systém dodavatelem přepočítat a vyregulovat.</t>
  </si>
  <si>
    <t>734220101R1</t>
  </si>
  <si>
    <t>Ventily regulační závitové vyvažovací přímé PN 20 do 100 st.C G 1/2</t>
  </si>
  <si>
    <t>-1358749821</t>
  </si>
  <si>
    <t>Poznámka k položce:
Topný systém je vyregulován pro regulační armatury DANFOSS MSV-BD a MSV-F2. Při jejich případné záměně dle Vyhl. 230/2012 je nutné topný systém dodavatelem přepočítat a vyregulovat.</t>
  </si>
  <si>
    <t>734220102</t>
  </si>
  <si>
    <t>Ventily regulační závitové vyvažovací přímé PN 20 do 100 st.C G 1</t>
  </si>
  <si>
    <t>2080940205</t>
  </si>
  <si>
    <t>734220104</t>
  </si>
  <si>
    <t>Ventily regulační závitové vyvažovací přímé PN 20 do 100 st.C G 6/4</t>
  </si>
  <si>
    <t>965983248</t>
  </si>
  <si>
    <t>734220R002</t>
  </si>
  <si>
    <t>Regulátory tlakové diference stoupačkové PN16 závitové G 3/4" s rozsahem tlak.diference 0,05-0,25, vč. impulzního potrubí, vypouštění a tepel.izolace</t>
  </si>
  <si>
    <t>-1873853611</t>
  </si>
  <si>
    <t>Poznámka k položce:
Topný systém je vyregulován pro regulační stoupačkové armatury DANFOSS ASV-PV a ASV-I. Při jejich případné záměně dle Vyhl. 230/2012 je nutné topný systém dodavatelem přepočítat a vyregulovat.</t>
  </si>
  <si>
    <t>734220R003</t>
  </si>
  <si>
    <t>Regulátory tlakové diference stoupačkové PN16 závitové G 1" s rozsahem tlak.diference 0,05-0,25, vč. impulzního potrubí, vypouštění a tepel.izolace</t>
  </si>
  <si>
    <t>92594909</t>
  </si>
  <si>
    <t>734220R004</t>
  </si>
  <si>
    <t>Regulátory tlakové diference stoupačkové PN16 závitové G 5/4" s rozsahem tlak.diference 0,05-0,25, vč. impulzního potrubí, vypouštění a tepel.izolace</t>
  </si>
  <si>
    <t>-803864372</t>
  </si>
  <si>
    <t>734220R005</t>
  </si>
  <si>
    <t>Regulátory tlakové diference stoupačkové PN16 závitové G 6/4" s rozsahem tlak.diference 0,05-0,25, vč. impulzního potrubí, vypouštění a tepel.izolace</t>
  </si>
  <si>
    <t>141518282</t>
  </si>
  <si>
    <t>734220R007</t>
  </si>
  <si>
    <t>Regulátory tlakové diference stoupačkové PN16 přírubové DN50 s rozsahem tlak.diference 0,05-0,25, vč. impulzního potrubí, vypouštění a tepel.izolace</t>
  </si>
  <si>
    <t>-1774158631</t>
  </si>
  <si>
    <t>734220R011</t>
  </si>
  <si>
    <t xml:space="preserve">Uzavírací vyvažovací měřicí a impulzní ventil stoupačkový PN16 závitový G1/2" , ke stoupačkovým regulátorům difer.tlaku, vč. měřicích koncovek </t>
  </si>
  <si>
    <t>-977239027</t>
  </si>
  <si>
    <t>734220R012</t>
  </si>
  <si>
    <t xml:space="preserve">Uzavírací vyvažovací měřicí a impulzní ventil stoupačkový PN16 závitový G3/4" , ke stoupačkovým regulátorům difer.tlaku, vč. měřicích koncovek </t>
  </si>
  <si>
    <t>-641054796</t>
  </si>
  <si>
    <t>734220R013</t>
  </si>
  <si>
    <t xml:space="preserve">Uzavírací vyvažovací měřicí a impulzní ventil stoupačkový PN16 závitový G1" , ke stoupačkovým regulátorům difer.tlaku, vč. měřicích koncovek </t>
  </si>
  <si>
    <t>-1130540536</t>
  </si>
  <si>
    <t>734220R014</t>
  </si>
  <si>
    <t xml:space="preserve">Uzavírací vyvažovací měřicí a impulzní ventil stoupačkový PN16 závitový G5/4" , ke stoupačkovým regulátorům difer.tlaku, vč. měřicích koncovek </t>
  </si>
  <si>
    <t>-1772578011</t>
  </si>
  <si>
    <t>734220R015</t>
  </si>
  <si>
    <t xml:space="preserve">Uzavírací vyvažovací měřicí a impulzní ventil stoupačkový PN16 závitový G6/4" , ke stoupačkovým regulátorům difer.tlaku, vč. měřicích koncovek </t>
  </si>
  <si>
    <t>971589933</t>
  </si>
  <si>
    <t>734220R016</t>
  </si>
  <si>
    <t xml:space="preserve">Uzavírací vyvažovací měřicí a impulzní ventil stoupačkový PN16 závitový G2" , ke stoupačkovým regulátorům difer.tlaku, vč. měřicích koncovek </t>
  </si>
  <si>
    <t>757563952</t>
  </si>
  <si>
    <t>734221532</t>
  </si>
  <si>
    <t>Ventily radiátorové regulační závitové termostatické, bez hlavice ovládání PN 16 do 110 st.C rohové G 1/2</t>
  </si>
  <si>
    <t>1092732400</t>
  </si>
  <si>
    <t>Poznámka k položce:
Topný systém je vyregulován pro armaturu DANFOSS RA-N. Při jejich případné záměně dle Vyhl. 230/2012 je nutné topný systém dodavatelem přepočítat a vyregulovat.</t>
  </si>
  <si>
    <t>734221682</t>
  </si>
  <si>
    <t>Hlavice termostatické pro ovládání radiátorových ventilů PN 10 do 110 st.C s vlnovcem s plynovou náplní, vnitřním čidlem. kompatibilní s radiátorovými ventily</t>
  </si>
  <si>
    <t>113746401</t>
  </si>
  <si>
    <t>Poznámka k položce:
Ostatní radiátorové ventily (239 ks) v klimatizovaných nebo nuceně větrných místnostech budou osazeny hlavicemi s dálkovým ovládáním - dodávka M+R</t>
  </si>
  <si>
    <t>734221683</t>
  </si>
  <si>
    <t>Hlavice termostatické pro ovládání připojovacích H armatur designových a trubkových otopných těles PN 10 do 110 st.C s vlnovcem s plynovou náplní a vnitřním čidlem, kompatibilní s připojovacími radiátorovými armaturami</t>
  </si>
  <si>
    <t>1176189749</t>
  </si>
  <si>
    <t>734242411</t>
  </si>
  <si>
    <t>Ventily zpětné závitové PN 16 do 110 st.C přímé G 3/8</t>
  </si>
  <si>
    <t>1393236918</t>
  </si>
  <si>
    <t>734242412</t>
  </si>
  <si>
    <t>Ventily zpětné závitové PN 16 do 110 st.C přímé G 1/2</t>
  </si>
  <si>
    <t>2022137018</t>
  </si>
  <si>
    <t>734242417</t>
  </si>
  <si>
    <t>Ventily zpětné závitové PN 16 do 110 st.C přímé G 2</t>
  </si>
  <si>
    <t>-655065208</t>
  </si>
  <si>
    <t>734261417</t>
  </si>
  <si>
    <t>Šroubení regulační radiátorové rohové s vypouštěním G 1/2</t>
  </si>
  <si>
    <t>-727455257</t>
  </si>
  <si>
    <t>Poznámka k položce:
Topný systém je vyregulován pro armaturu DANFOSS RLV. Při jejich případné záměně dle Vyhl. 230/2012 je nutné topný systém dodavatelem přepočítat a vyregulovat.</t>
  </si>
  <si>
    <t>734261R01</t>
  </si>
  <si>
    <t xml:space="preserve">Armatura připojovací rohová G 1/2x18 PN 10 do 110°C trubkových, designových a koupelnových radiátorů se středním spodním připojením, včetně krytu. </t>
  </si>
  <si>
    <t>-383060924</t>
  </si>
  <si>
    <t>Poznámka k položce:
Topný systém je vyregulován pro armaturu DANFOSS VHS. Při jejich případné záměně dle Vyhl. 230/2012 je nutné topný systém dodavatelem přepočítat a vyregulovat.</t>
  </si>
  <si>
    <t>734291123</t>
  </si>
  <si>
    <t>Ostatní armatury kohouty plnicí a vypouštěcí PN 10 do 110 st.C G 1/2</t>
  </si>
  <si>
    <t>1197593645</t>
  </si>
  <si>
    <t>734291124</t>
  </si>
  <si>
    <t>Ostatní armatury kohouty plnicí a vypouštěcí PN 10 do 110 st.C G 3/4</t>
  </si>
  <si>
    <t>-1800447809</t>
  </si>
  <si>
    <t>734291242</t>
  </si>
  <si>
    <t>Ostatní armatury filtry závitové PN 16 do 130 st.C přímé s vnitřními závity G 1/2</t>
  </si>
  <si>
    <t>1522663373</t>
  </si>
  <si>
    <t>734291243</t>
  </si>
  <si>
    <t>Ostatní armatury filtry závitové PN 16 do 130 st.C přímé s vnitřními závity G 3/4</t>
  </si>
  <si>
    <t>-1511509446</t>
  </si>
  <si>
    <t>734291244</t>
  </si>
  <si>
    <t>Ostatní armatury filtry závitové PN 16 do 130 st.C přímé s vnitřními závity G 1</t>
  </si>
  <si>
    <t>-2000910572</t>
  </si>
  <si>
    <t>734291245</t>
  </si>
  <si>
    <t>Ostatní armatury filtry závitové PN 16 do 130 st.C přímé s vnitřními závity G 1 1/4</t>
  </si>
  <si>
    <t>1937075744</t>
  </si>
  <si>
    <t>734291246</t>
  </si>
  <si>
    <t>Ostatní armatury filtry závitové PN 16 do 130 st.C přímé s vnitřními závity G 1 1/2</t>
  </si>
  <si>
    <t>-1193875054</t>
  </si>
  <si>
    <t>734291247</t>
  </si>
  <si>
    <t>Ostatní armatury filtry závitové PN 16 do 130 st.C přímé s vnitřními závity G 2</t>
  </si>
  <si>
    <t>-788232424</t>
  </si>
  <si>
    <t>734292713</t>
  </si>
  <si>
    <t>Ostatní armatury kulové kohouty PN 42 do 185 st.C přímé vnitřní závit G 1/2</t>
  </si>
  <si>
    <t>735750671</t>
  </si>
  <si>
    <t>734292714</t>
  </si>
  <si>
    <t>Ostatní armatury kulové kohouty PN 42 do 185 st.C přímé vnitřní závit G 3/4</t>
  </si>
  <si>
    <t>-1893584460</t>
  </si>
  <si>
    <t>734292715</t>
  </si>
  <si>
    <t>Ostatní armatury kulové kohouty PN 42 do 185 st.C přímé vnitřní závit G 1</t>
  </si>
  <si>
    <t>-2140885575</t>
  </si>
  <si>
    <t>734292716</t>
  </si>
  <si>
    <t>Ostatní armatury kulové kohouty PN 42 do 185 st.C přímé vnitřní závit G 1 1/4</t>
  </si>
  <si>
    <t>1429519778</t>
  </si>
  <si>
    <t>734292717</t>
  </si>
  <si>
    <t>Ostatní armatury kulové kohouty PN 42 do 185 st.C přímé vnitřní závit G 1 1/2</t>
  </si>
  <si>
    <t>-1949731773</t>
  </si>
  <si>
    <t>734292718</t>
  </si>
  <si>
    <t>Ostatní armatury kulové kohouty PN 42 do 185 st.C přímé vnitřní závit G 2</t>
  </si>
  <si>
    <t>1732569780</t>
  </si>
  <si>
    <t>734411101</t>
  </si>
  <si>
    <t>Teploměry technické s pevným stonkem a jímkou zadní připojení (axiální) průměr 63 mm délka stonku 50 mm</t>
  </si>
  <si>
    <t>1975867163</t>
  </si>
  <si>
    <t>Poznámka k položce:
Teplotní rozsah 0-130 °C. Dle standardů dodavatele.</t>
  </si>
  <si>
    <t>734421101</t>
  </si>
  <si>
    <t>Tlakoměry s pevným stonkem a zpětnou klapkou spodní připojení (radiální) tlaku 0–16 bar průměru 50 mm</t>
  </si>
  <si>
    <t>1157972380</t>
  </si>
  <si>
    <t>Poznámka k položce:
Rozsah 0-6 bar. Typ dle standardů dodavatele.</t>
  </si>
  <si>
    <t>734494213</t>
  </si>
  <si>
    <t>Měřicí armatury - návarky s trubkovým závitem G 1/2</t>
  </si>
  <si>
    <t>-1127430658</t>
  </si>
  <si>
    <t>Poznámka k souboru cen:_x000D_
1. V cenách -9211 až -9213 je započtena montáž návarků přivařením; jejich dodávka se oceňuje ve specifikaci pouze v případech, kdy návarky nejsou součástí dodávky zařízení.</t>
  </si>
  <si>
    <t>Poznámka k položce:
Počet upřesnit při realizaci dle potřeby M+R</t>
  </si>
  <si>
    <t>734494214</t>
  </si>
  <si>
    <t>Měřicí armatury - návarky s trubkovým závitem G 3/4</t>
  </si>
  <si>
    <t>-1748746416</t>
  </si>
  <si>
    <t>734500R001</t>
  </si>
  <si>
    <t>Přepouštěcí ventil závitový PN10 G3/4" rozsah 0,05-0,5 bar</t>
  </si>
  <si>
    <t>-1463010950</t>
  </si>
  <si>
    <t>998734103</t>
  </si>
  <si>
    <t>Přesun hmot pro armatury stanovený z hmotnosti přesunovaného materiálu vodorovná dopravní vzdálenost do 50 m v objektech výšky přes 12 do 24 m</t>
  </si>
  <si>
    <t>1794533180</t>
  </si>
  <si>
    <t>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-4181 pro přesun prováděný bez použití mechanizace, tj. za ztížených podmínek, lze použít pouze pro hmotnost materiálu, která se tímto způsobem skutečně přemísťuje.</t>
  </si>
  <si>
    <t>998734181</t>
  </si>
  <si>
    <t>Přesun hmot pro armatury stanovený z hmotnosti přesunovaného materiálu Příplatek k cenám za přesun prováděný bez použití mechanizace pro jakoukoliv výšku objektu</t>
  </si>
  <si>
    <t>767486121</t>
  </si>
  <si>
    <t>998734193</t>
  </si>
  <si>
    <t>Přesun hmot pro armatury stanovený z hmotnosti přesunovaného materiálu Příplatek k cenám za zvětšený přesun přes vymezenou největší dopravní vzdálenost do 500 m</t>
  </si>
  <si>
    <t>1875654471</t>
  </si>
  <si>
    <t>Ústřední vytápění - otopná tělesa</t>
  </si>
  <si>
    <t>735151252</t>
  </si>
  <si>
    <t>Otopná tělesa panelová PN 1,0 MPa, T do 110 st.C jednodesková s jednou přídavnou přestupní plochou výšky tělesa 500 mm 500 mm / 429 W stavební délky / výkonu</t>
  </si>
  <si>
    <t>119860618</t>
  </si>
  <si>
    <t>Poznámka k souboru cen:_x000D_
1. Ceny souboru cen 735 15-1... - Otopná tělesa panelová, lze použít pro jakýkoli způsob připojení.</t>
  </si>
  <si>
    <t>735151253</t>
  </si>
  <si>
    <t>Otopná tělesa panelová PN 1,0 MPa, T do 110 st.C jednodesková s jednou přídavnou přestupní plochou výšky tělesa 500 mm 600 mm / 515 W stavební délky / výkonu</t>
  </si>
  <si>
    <t>-796077450</t>
  </si>
  <si>
    <t>735151452</t>
  </si>
  <si>
    <t>Otopná tělesa panelová PN 1,0 MPa, T do 110 st.C dvoudesková s jednou přídavnou přestupní plochou výšky tělesa 500 mm 500 mm / 559 W stavební délky / výkonu</t>
  </si>
  <si>
    <t>1013186435</t>
  </si>
  <si>
    <t>735151453</t>
  </si>
  <si>
    <t>Otopná tělesa panelová PN 1,0 MPa, T do 110 st.C dvoudesková s jednou přídavnou přestupní plochou výšky tělesa 500 mm 600 mm / 670 W stavební délky / výkonu</t>
  </si>
  <si>
    <t>1066400483</t>
  </si>
  <si>
    <t>735151454</t>
  </si>
  <si>
    <t>Otopná tělesa panelová PN 1,0 MPa, T do 110 st.C dvoudesková s jednou přídavnou přestupní plochou výšky tělesa 500 mm 700 mm / 782 W stavební délky / výkonu</t>
  </si>
  <si>
    <t>1977313723</t>
  </si>
  <si>
    <t>735151455</t>
  </si>
  <si>
    <t>Otopná tělesa panelová PN 1,0 MPa, T do 110 st.C dvoudesková s jednou přídavnou přestupní plochou výšky tělesa 500 mm 800 mm / 894 W stavební délky / výkonu</t>
  </si>
  <si>
    <t>830798844</t>
  </si>
  <si>
    <t>735151456</t>
  </si>
  <si>
    <t>Otopná tělesa panelová PN 1,0 MPa, T do 110 st.C dvoudesková s jednou přídavnou přestupní plochou výšky tělesa 500 mm 900 mm / 1005 W stavební délky / výkonu</t>
  </si>
  <si>
    <t>-898986351</t>
  </si>
  <si>
    <t>735151457</t>
  </si>
  <si>
    <t>Otopná tělesa panelová PN 1,0 MPa, T do 110 st.C dvoudesková s jednou přídavnou přestupní plochou výšky tělesa 500 mm 1000 mm / 1117 W stavební délky / výkonu</t>
  </si>
  <si>
    <t>292974182</t>
  </si>
  <si>
    <t>735151458</t>
  </si>
  <si>
    <t>Otopná tělesa panelová PN 1,0 MPa, T do 110 st.C dvoudesková s jednou přídavnou přestupní plochou výšky tělesa 500 mm 1100 mm / 1229 W stavební délky / výkonu</t>
  </si>
  <si>
    <t>-65802167</t>
  </si>
  <si>
    <t>735151459</t>
  </si>
  <si>
    <t>Otopná tělesa panelová PN 1,0 MPa, T do 110 st.C dvoudesková s jednou přídavnou přestupní plochou výšky tělesa 500 mm 1200 mm / 1340 W stavební délky / výkonu</t>
  </si>
  <si>
    <t>-1322805289</t>
  </si>
  <si>
    <t>735151460</t>
  </si>
  <si>
    <t>Otopná tělesa panelová PN 1,0 MPa, T do 110 st.C dvoudesková s jednou přídavnou přestupní plochou výšky tělesa 500 mm 1400 mm / 1564 W stavební délky / výkonu</t>
  </si>
  <si>
    <t>-1697144012</t>
  </si>
  <si>
    <t>735151461</t>
  </si>
  <si>
    <t>Otopná tělesa panelová PN 1,0 MPa, T do 110 st.C dvoudesková s jednou přídavnou přestupní plochou výšky tělesa 500 mm 1600 mm / 1787 W stavební délky / výkonu</t>
  </si>
  <si>
    <t>504805816</t>
  </si>
  <si>
    <t>735151472</t>
  </si>
  <si>
    <t>Otopná tělesa panelová PN 1,0 MPa, T do 110 st.C dvoudesková s jednou přídavnou přestupní plochou výšky tělesa 600 mm 500 mm / 644 W stavební délky / výkonu</t>
  </si>
  <si>
    <t>1717813664</t>
  </si>
  <si>
    <t>735151475</t>
  </si>
  <si>
    <t>Otopná tělesa panelová PN 1,0 MPa, T do 110 st.C dvoudesková s jednou přídavnou přestupní plochou výšky tělesa 600 mm 800 mm / 1030 W stavební délky / výkonu</t>
  </si>
  <si>
    <t>158921567</t>
  </si>
  <si>
    <t>735151477</t>
  </si>
  <si>
    <t>Otopná tělesa panelová PN 1,0 MPa, T do 110 st.C dvoudesková s jednou přídavnou přestupní plochou výšky tělesa 600 mm 1000 mm / 1288 W stavební délky / výkonu</t>
  </si>
  <si>
    <t>-356404087</t>
  </si>
  <si>
    <t>735151554</t>
  </si>
  <si>
    <t>Otopná tělesa panelová PN 1,0 MPa, T do 110 st.C dvoudesková se dvěma přídavnými přestupními plochami výšky tělesa 500 mm 700 mm / 1016 W stavební délky / výkonu</t>
  </si>
  <si>
    <t>-1731673218</t>
  </si>
  <si>
    <t>735151555</t>
  </si>
  <si>
    <t>Otopná tělesa panelová PN 1,0 MPa, T do 110 st.C dvoudesková se dvěma přídavnými přestupními plochami výšky tělesa 500 mm 800 mm / 1162 W stavební délky / výkonu</t>
  </si>
  <si>
    <t>-1826932271</t>
  </si>
  <si>
    <t>735151559</t>
  </si>
  <si>
    <t>Otopná tělesa panelová PN 1,0 MPa, T do 110 st.C dvoudesková se dvěma přídavnými přestupními plochami výšky tělesa 500 mm 1200 mm / 1742 W stavební délky / výkonu</t>
  </si>
  <si>
    <t>1240441885</t>
  </si>
  <si>
    <t>735151560</t>
  </si>
  <si>
    <t>Otopná tělesa panelová PN 1,0 MPa, T do 110 st.C dvoudesková se dvěma přídavnými přestupními plochami výšky tělesa 500 mm 1400 mm / 2033 W stavební délky / výkonu</t>
  </si>
  <si>
    <t>502625064</t>
  </si>
  <si>
    <t>735151561</t>
  </si>
  <si>
    <t>Otopná tělesa panelová PN 1,0 MPa, T do 110 st.C dvoudesková se dvěma přídavnými přestupními plochami výšky tělesa 500 mm 1600 mm / 2323 W stavební délky / výkonu</t>
  </si>
  <si>
    <t>1889585604</t>
  </si>
  <si>
    <t>735151562</t>
  </si>
  <si>
    <t>Otopná tělesa panelová PN 1,0 MPa, T do 110 st.C dvoudesková se dvěma přídavnými přestupními plochami výšky tělesa 500 mm 1800 mm / 2614 W stavební délky / výkonu</t>
  </si>
  <si>
    <t>1444502454</t>
  </si>
  <si>
    <t>735151592</t>
  </si>
  <si>
    <t>Otopná tělesa panelová PN 1,0 MPa, T do 110 st.C dvoudesková se dvěma přídavnými přestupními plochami výšky tělesa 900 mm 500 mm / 1157 W stavební délky / výkonu</t>
  </si>
  <si>
    <t>-178973281</t>
  </si>
  <si>
    <t>735151593</t>
  </si>
  <si>
    <t>Otopná tělesa panelová PN 1,0 MPa, T do 110 st.C dvoudesková se dvěma přídavnými přestupními plochami výšky tělesa 900 mm 600 mm / 1388 W stavební délky / výkonu</t>
  </si>
  <si>
    <t>470699895</t>
  </si>
  <si>
    <t>735151594</t>
  </si>
  <si>
    <t>Otopná tělesa panelová PN 1,0 MPa, T do 110 st.C dvoudesková se dvěma přídavnými přestupními plochami výšky tělesa 900 mm 700 mm / 1619 W stavební délky / výkonu</t>
  </si>
  <si>
    <t>-1850589755</t>
  </si>
  <si>
    <t>735151596</t>
  </si>
  <si>
    <t>Otopná tělesa panelová PN 1,0 MPa, T do 110 st.C dvoudesková se dvěma přídavnými přestupními plochami výšky tělesa 900 mm 900 mm / 2082 W stavební délky / výkonu</t>
  </si>
  <si>
    <t>-2131889563</t>
  </si>
  <si>
    <t>735159230</t>
  </si>
  <si>
    <t>Otopná tělesa panelová - montáž otopných těles panelových dvouřadých, stavební délky přes 1500 do 1980 mm</t>
  </si>
  <si>
    <t>1222944544</t>
  </si>
  <si>
    <t>735164522</t>
  </si>
  <si>
    <t>Otopná tělesa trubková a designová - montáž těles na stěnu výšky tělesa přes 1340 mm</t>
  </si>
  <si>
    <t>1653977187</t>
  </si>
  <si>
    <t>Poznámka k souboru cen:_x000D_
1. V cenách –4511 a –4542 nejsou započteny: a) náklady na otopná tělesa; tyto se oceňují ve specifikaci (v dodávce tělesa je nutno specifikovat soupravu upevňovacích prvků). b) montáž termostatických ventilů a jejich dodávka; tyto se oceňují samostatně podle typu ventilu.</t>
  </si>
  <si>
    <t>735164522R01</t>
  </si>
  <si>
    <t>Designové topné těleso vertikální typ 11 výška 2000 - délka 514 mm, spodní střední napojení - M (např.Koratherm Vertikal - M), barva code 32 - Anthrazit metallic</t>
  </si>
  <si>
    <t>1943233234</t>
  </si>
  <si>
    <t>735164522R02</t>
  </si>
  <si>
    <t xml:space="preserve">Designové topné těleso vertikální typ 20 výška 2000 - délka 884 mm, spodní střední napojení - M (např.Koratherm Vertikal - M), barva code 32 - Anthrazit metallic </t>
  </si>
  <si>
    <t>-1646522987</t>
  </si>
  <si>
    <t>735164522R11</t>
  </si>
  <si>
    <t>Trubkové koupelnové topné těleso se spodním středním připojením, výška 1220 - délka 450 mm (např.Koralux Linear Comfort - M)</t>
  </si>
  <si>
    <t>-359587443</t>
  </si>
  <si>
    <t>735164522R12</t>
  </si>
  <si>
    <t>Trubkové koupelnové topné těleso se spodním středním připojením, výška 1500 - délka 450 mm (např.Koralux Linear Comfort - M)</t>
  </si>
  <si>
    <t>-967643805</t>
  </si>
  <si>
    <t>735164522R13</t>
  </si>
  <si>
    <t>Trubkové koupelnové topné těleso se spodním středním připojením, výška 1820 - délka 450 mm (např.Koralux Linear Comfort - M)</t>
  </si>
  <si>
    <t>1243159981</t>
  </si>
  <si>
    <t>735164522R14</t>
  </si>
  <si>
    <t>Trubkové koupelnové topné těleso se spodním středním připojením, výška 1820 - délka 600 mm (např.Koralux Linear Comfort - M)</t>
  </si>
  <si>
    <t>-627470287</t>
  </si>
  <si>
    <t>998735103</t>
  </si>
  <si>
    <t>Přesun hmot pro otopná tělesa stanovený z hmotnosti přesunovaného materiálu vodorovná dopravní vzdálenost do 50 m v objektech výšky přes 12 do 24 m</t>
  </si>
  <si>
    <t>1258984482</t>
  </si>
  <si>
    <t>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-5181 pro přesun prováděný bez použití mechanizace, tj. za ztížených podmínek, lze použít pouze pro hmotnost materiálu, která se tímto způsobem skutečně přemísťuje.</t>
  </si>
  <si>
    <t>998735181</t>
  </si>
  <si>
    <t>Přesun hmot pro otopná tělesa stanovený z hmotnosti přesunovaného materiálu Příplatek k cenám za přesun prováděný bez použití mechanizace pro jakoukoliv výšku objektu</t>
  </si>
  <si>
    <t>928058716</t>
  </si>
  <si>
    <t>998735193</t>
  </si>
  <si>
    <t>Přesun hmot pro otopná tělesa stanovený z hmotnosti přesunovaného materiálu Příplatek k cenám za zvětšený přesun přes vymezenou největší dopravní vzdálenost do 500 m</t>
  </si>
  <si>
    <t>-924419322</t>
  </si>
  <si>
    <t>876885968</t>
  </si>
  <si>
    <t>Poznámka k souboru cen:_x000D_
1. Určení cen se řídí hmotností jednotlivě montovaného dílu konstrukce.</t>
  </si>
  <si>
    <t>Poznámka k položce:
Rozsah dodávek ocelových konstrukcí potřebných pro realizaci díla bude upřesněn dodavatelem dle jeho standardů a potřeby při realizaci.</t>
  </si>
  <si>
    <t>podpěry pod těleso R+S:</t>
  </si>
  <si>
    <t>6*25</t>
  </si>
  <si>
    <t>stropní závěsy pro 2 trubky:</t>
  </si>
  <si>
    <t>(68+20+12+120+20)*7,5</t>
  </si>
  <si>
    <t>stropní závěsy pro 4 trubky:</t>
  </si>
  <si>
    <t>10*15</t>
  </si>
  <si>
    <t>stropní závěsy pro 6 trubek:</t>
  </si>
  <si>
    <t>42*20</t>
  </si>
  <si>
    <t>stropní závěs pro PB:</t>
  </si>
  <si>
    <t>(2+2+4+4+2)*35</t>
  </si>
  <si>
    <t>podpěry dl. 1,6 m pro potrubí do podlahy:</t>
  </si>
  <si>
    <t>konzole pro potrubí v TK - dl. 0,9 m:</t>
  </si>
  <si>
    <t>34*10</t>
  </si>
  <si>
    <t xml:space="preserve">konzole pro potrubí v TK - dl. 1,2 - 1,4 m:  </t>
  </si>
  <si>
    <t>6*16</t>
  </si>
  <si>
    <t>konzole pro potrubí stoupaček DN10-32:</t>
  </si>
  <si>
    <t>860*5</t>
  </si>
  <si>
    <t>konzole pro potrubí stoupaček DN50-65:</t>
  </si>
  <si>
    <t>44*10</t>
  </si>
  <si>
    <t xml:space="preserve">pevné a osové uložení stoupačkového potrubí DN50-65: </t>
  </si>
  <si>
    <t>24*6</t>
  </si>
  <si>
    <t>767995112R1</t>
  </si>
  <si>
    <t>Dodávka ocelových atypických konstrukcí - odhad</t>
  </si>
  <si>
    <t>913388800</t>
  </si>
  <si>
    <t>774517184</t>
  </si>
  <si>
    <t>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-7181 pro přesun prováděný bez použití mechanizace, tj. za ztížených podmínek, lze použít pouze pro hmotnost materiálu, která se tímto způsobem skutečně přemísťuje.</t>
  </si>
  <si>
    <t>998767192</t>
  </si>
  <si>
    <t>Přesun hmot pro zámečnické konstrukce stanovený z hmotnosti přesunovaného materiálu Příplatek k cenám za zvětšený přesun přes vymezenou největší dopravní vzdálenost do 100 m</t>
  </si>
  <si>
    <t>646749984</t>
  </si>
  <si>
    <t>783314201</t>
  </si>
  <si>
    <t>Základní antikorozní nátěr zámečnických konstrukcí jednonásobný syntetický standardní</t>
  </si>
  <si>
    <t>-1106138798</t>
  </si>
  <si>
    <t>8,9*65</t>
  </si>
  <si>
    <t>706317771</t>
  </si>
  <si>
    <t>783614651</t>
  </si>
  <si>
    <t>Základní antikorozní nátěr armatur a kovových potrubí jednonásobný potrubí do DN 50 mm syntetický standardní</t>
  </si>
  <si>
    <t>-1885948092</t>
  </si>
  <si>
    <t>45+54+194+351+183+128+320</t>
  </si>
  <si>
    <t>783614661</t>
  </si>
  <si>
    <t>Základní antikorozní nátěr armatur a kovových potrubí jednonásobný potrubí přes DN 50 do DN 100 mm syntetický standardní</t>
  </si>
  <si>
    <t>-1292603016</t>
  </si>
  <si>
    <t>783614671</t>
  </si>
  <si>
    <t>Základní antikorozní nátěr armatur a kovových potrubí jednonásobný potrubí přes DN 100 do DN 150 mm syntetický standardní</t>
  </si>
  <si>
    <t>1417850192</t>
  </si>
  <si>
    <t>783614681</t>
  </si>
  <si>
    <t>Základní antikorozní nátěr armatur a kovových potrubí jednonásobný potrubí přes DN 150 do DN 200 mm syntetický standardní</t>
  </si>
  <si>
    <t>1109913040</t>
  </si>
  <si>
    <t>783617601</t>
  </si>
  <si>
    <t>Krycí nátěr (email) armatur a kovových potrubí potrubí do DN 50 mm jednonásobný syntetický standardní</t>
  </si>
  <si>
    <t>1078646115</t>
  </si>
  <si>
    <t>HZS2491</t>
  </si>
  <si>
    <t>Hodinové zúčtovací sazby profesí PSV zednické výpomoci a pomocné práce PSV dělník zednických výpomocí</t>
  </si>
  <si>
    <t>hod</t>
  </si>
  <si>
    <t>1667259516</t>
  </si>
  <si>
    <t>Poznámka k položce:
Odhad - upřesnit dodavatelem</t>
  </si>
  <si>
    <t xml:space="preserve">drážky v konstrukcích pro radiátorové přípojky ve stěnách: </t>
  </si>
  <si>
    <t>(334+28)*3</t>
  </si>
  <si>
    <t>úprava prostupů ve stropních konstrukcích:</t>
  </si>
  <si>
    <t>42*5*2</t>
  </si>
  <si>
    <t>drážky v konstrukcích pro radiátorové přípojky v podlahách (20 m):</t>
  </si>
  <si>
    <t>20*2</t>
  </si>
  <si>
    <t>HZS3111</t>
  </si>
  <si>
    <t>Hodinové zúčtovací sazby montáží technologických zařízení při externích montážích montér potrubí</t>
  </si>
  <si>
    <t>-302495478</t>
  </si>
  <si>
    <t>Vypuštění topného systému objektu a předávací stanice:</t>
  </si>
  <si>
    <t>24+6</t>
  </si>
  <si>
    <t>Demontáž stáv. těles rozdělovače a sběrače včetně topných okruhů:</t>
  </si>
  <si>
    <t>24*4</t>
  </si>
  <si>
    <t>Demontáž stávajícího topného systému v dotčené části objektu, vč. otopných těles, potrubí, armatur, izolací, ocel.kontrukcí, závěsů:</t>
  </si>
  <si>
    <t>180*6</t>
  </si>
  <si>
    <t>Demontáž potrubí přípojky pro objekt 113 z KPS do TK vně budovy:</t>
  </si>
  <si>
    <t>24*3</t>
  </si>
  <si>
    <t>HZS3112</t>
  </si>
  <si>
    <t>Hodinové zúčtovací sazby montáží technologických zařízení při externích montážích montér potrubí odborný</t>
  </si>
  <si>
    <t>-1724226658</t>
  </si>
  <si>
    <t>příplatek za stíženou montáž potrubí stoupaček ve stáv. prostupech a drážkách:</t>
  </si>
  <si>
    <t>42*5*2*2</t>
  </si>
  <si>
    <t>napouštění topného systému:</t>
  </si>
  <si>
    <t>(2*16)+(2*8)</t>
  </si>
  <si>
    <t xml:space="preserve">vyregulování topného systému - radiátorových ventilů, stoupačkových armatur, VZT ohřívačů, topných větví: </t>
  </si>
  <si>
    <t>((334+28)+25+(20*2))*1</t>
  </si>
  <si>
    <t>spolupráce s profesí M+R a EL při montáži a zprovoznění topného systému:</t>
  </si>
  <si>
    <t>(25+4)*1</t>
  </si>
  <si>
    <t>spolupráce s dodavatelem úprav KPS:</t>
  </si>
  <si>
    <t>topná zkouška a ostatní zkoušky dle ČSN:</t>
  </si>
  <si>
    <t>72*2</t>
  </si>
  <si>
    <t>(Úpravy kompaktní předávací stanice (KPS) nejsou součástí dodávky UT objektu. Změny KPS jsou popsány ve výkresové části PD).</t>
  </si>
  <si>
    <t>OST</t>
  </si>
  <si>
    <t>Ostatní</t>
  </si>
  <si>
    <t>O01</t>
  </si>
  <si>
    <t>0030201</t>
  </si>
  <si>
    <t xml:space="preserve">Požární těsnění prostupů potrubí stavebními konstrukcemi -stropů mezi požárními úseky typu EI 30 - EI 90 (materiál upřesněn projektem PBS a systémovým řešením dodavatele) </t>
  </si>
  <si>
    <t>-1459713614</t>
  </si>
  <si>
    <t>Poznámka k položce:
Požární těsnění prostupů prováděno systémovými materiály. Počet prostupů bude upřesněn při realizaci dle situace na místě a projektu PBS.</t>
  </si>
  <si>
    <t xml:space="preserve">stoupačky UT v měděném potrubí do DN32: </t>
  </si>
  <si>
    <t>210*2</t>
  </si>
  <si>
    <t>0030202</t>
  </si>
  <si>
    <t>-88874482</t>
  </si>
  <si>
    <t>potrubí pro VZT ocelové DN50-65:</t>
  </si>
  <si>
    <t>11*2</t>
  </si>
  <si>
    <t>0030203</t>
  </si>
  <si>
    <t xml:space="preserve">Požární těsnění prostupů potrubí stavebními konstrukcemi - stěn mezi požárními úseky typu EI 30 - EI 90 (materiál upřesněn projektem PBS a systémovým řešením dodavatele) </t>
  </si>
  <si>
    <t>957501998</t>
  </si>
  <si>
    <t>potrubí ležatých rozvodů DN32-80:</t>
  </si>
  <si>
    <t>41*2+5*2+4*2+14*2</t>
  </si>
  <si>
    <t>0040101</t>
  </si>
  <si>
    <t>Ekologická likvidace demontovaného materiálu</t>
  </si>
  <si>
    <t>862197214</t>
  </si>
  <si>
    <t>Poznámka k položce:
Upřesnit dle stavby a standardů dodavatele.</t>
  </si>
  <si>
    <t>D.1.4.b - Zařízení pro ochlazování staveb a zařízení vzduchotechniky</t>
  </si>
  <si>
    <t>D1 - CHCÚ B - schodiště A</t>
  </si>
  <si>
    <t>D2 - CHCÚ B - schodiště B</t>
  </si>
  <si>
    <t>D3 - Větrání 2.PP</t>
  </si>
  <si>
    <t>D4 - Lapol TS 079</t>
  </si>
  <si>
    <t>D5 - Technické místnosti</t>
  </si>
  <si>
    <t>D6 - Trafostanice</t>
  </si>
  <si>
    <t>D7 - Sociální zařízení - východní část</t>
  </si>
  <si>
    <t>D8 - Sociální zařízení - západní část</t>
  </si>
  <si>
    <t>D9 - Denní místnost</t>
  </si>
  <si>
    <t>D10 - Konzumace jídel</t>
  </si>
  <si>
    <t>D11 - Výdej jídel, mytí</t>
  </si>
  <si>
    <t>D12 - Šatna TS 030</t>
  </si>
  <si>
    <t>D13 - Strojovna VZT TS 027</t>
  </si>
  <si>
    <t>D14 - Šatna TS 102c</t>
  </si>
  <si>
    <t>D15 - 1.NP východ + TS 406</t>
  </si>
  <si>
    <t>D16 - Sály TS 106 a 407</t>
  </si>
  <si>
    <t>D17 - Knihovna TS 112</t>
  </si>
  <si>
    <t>D18 - Depozitář</t>
  </si>
  <si>
    <t>D19 - Učebny TS 120,222-3</t>
  </si>
  <si>
    <t>D20 - Učebna TS 205</t>
  </si>
  <si>
    <t>D21 - Učebny TS 207,208</t>
  </si>
  <si>
    <t>D22 - Učebna TS 212</t>
  </si>
  <si>
    <t>D23 - Posluchárna TS 214</t>
  </si>
  <si>
    <t>D24 - Učebny TS 215,216</t>
  </si>
  <si>
    <t>D25 - Učebna TS 221</t>
  </si>
  <si>
    <t>D26 - Serverovna TS 223a</t>
  </si>
  <si>
    <t xml:space="preserve">    D27 - 2 Split systémy s tepelným čerpadlem ve složení:</t>
  </si>
  <si>
    <t>D28 - Učebny TS 228-230</t>
  </si>
  <si>
    <t>D29 - Serverovna TS 234</t>
  </si>
  <si>
    <t>D30 - Čajová kuchyně 3. - 4. NP</t>
  </si>
  <si>
    <t>D31 - Učebny TS 328 - 329</t>
  </si>
  <si>
    <t>D32 - Laboratoře 3. NP - jih</t>
  </si>
  <si>
    <t>D33 - Laboratoře 3. NP - sever</t>
  </si>
  <si>
    <t>D34 - Sklad TS 339a</t>
  </si>
  <si>
    <t>D35 - Učebny TS 344 - 346</t>
  </si>
  <si>
    <t>D36 - Učebny TS 408,409</t>
  </si>
  <si>
    <t>D37 - Učebny TS 421,422</t>
  </si>
  <si>
    <t>D38 - Učebny TS 427 - 430</t>
  </si>
  <si>
    <t>D39 - Učebny TS 435,437</t>
  </si>
  <si>
    <t>D40 - Klimatizace sever - východní část</t>
  </si>
  <si>
    <t xml:space="preserve">    D41 - VRV systém s tepelným čerpadlem ve složení:</t>
  </si>
  <si>
    <t>D42 - Klimatizace jih - východní část</t>
  </si>
  <si>
    <t>D43 - Klimatizace jih - střední část 1. - 2.NP</t>
  </si>
  <si>
    <t>D44 - Klimatizace jih - západní část</t>
  </si>
  <si>
    <t>D45 - Klimatizace sever - západní část</t>
  </si>
  <si>
    <t>D46 - Klimatizace sever - střední část 1. - 2.NP</t>
  </si>
  <si>
    <t>D47 - Klimatizace jih - střední část 3.NP</t>
  </si>
  <si>
    <t>D48 - Klimatizace jih - střední část 4.NP</t>
  </si>
  <si>
    <t>D49 - Klimatizace sever - střední část 3. -  4.NP</t>
  </si>
  <si>
    <t>D50 - Klima TS 087</t>
  </si>
  <si>
    <t>D51 - Chodby - uzavřené</t>
  </si>
  <si>
    <t>D52 - Demontáže stávajícího zařízení (kompletní demontáž)</t>
  </si>
  <si>
    <t>D53 - Montážní materiál</t>
  </si>
  <si>
    <t>D54 - Nátěry</t>
  </si>
  <si>
    <t>D55 - Izolace</t>
  </si>
  <si>
    <t>D56 - Přesuny strojů, zařízení a potrubí, přidružené výkony</t>
  </si>
  <si>
    <t>D57 - Komplexní zkoušky, zaregulování a obsluha</t>
  </si>
  <si>
    <t>CHCÚ B - schodiště A</t>
  </si>
  <si>
    <t>Pol1</t>
  </si>
  <si>
    <t>Sestavná klimatizační jednotka ve venkovním provedení</t>
  </si>
  <si>
    <t>Poznámka k položce:
(složení a parametry dle techniky v příloze č.13a TPZ a tab.č.2 a 3 v TZ)</t>
  </si>
  <si>
    <t>Pol2</t>
  </si>
  <si>
    <t>Vyústka dvouřadá  625x425 R2 do hranatého potrubí</t>
  </si>
  <si>
    <t>Vyústka dvouřadá 625x425 R2 do hranatého potrubí</t>
  </si>
  <si>
    <t>Pol3</t>
  </si>
  <si>
    <t>Mřížka ozdobná 1000x1400 na potrubí</t>
  </si>
  <si>
    <t>Pol4</t>
  </si>
  <si>
    <t>Regulační klapka 1100x1000  R</t>
  </si>
  <si>
    <t>Regulační klapka 1100x1000 R</t>
  </si>
  <si>
    <t>Pol5</t>
  </si>
  <si>
    <t>Tlak regulující zařízení se světlíkem 1000x1200- LK 1200/1500 max.23500m3/h při 50 Pa, otvor 1200x1200 mm</t>
  </si>
  <si>
    <t>Poznámka k položce:
(složení a parametry dle techniky v příloze č.13c TPZ)</t>
  </si>
  <si>
    <t>Pol6</t>
  </si>
  <si>
    <t>do obvodu 5600 mm/ 100% tvar. sk.I pozink ON 12 0403</t>
  </si>
  <si>
    <t>bm</t>
  </si>
  <si>
    <t>Pol7</t>
  </si>
  <si>
    <t>do obvodu 5000 mm/ 0% tvar. sk.I pozink ON 12 0403</t>
  </si>
  <si>
    <t>Pol8</t>
  </si>
  <si>
    <t>do obvodu 4500 mm/ 100% tvar. sk.I pozink ON 12 0403</t>
  </si>
  <si>
    <t>Pol9</t>
  </si>
  <si>
    <t>do obvodu 4000 mm/ 30% tvar. sk.I pozink ON 12 0403</t>
  </si>
  <si>
    <t>Pol10</t>
  </si>
  <si>
    <t>do obvodu 3500 mm/ 30% tvar. sk.I pozink ON 12 0403</t>
  </si>
  <si>
    <t>Pol11</t>
  </si>
  <si>
    <t>do obvodu 2630 mm/ 30% tvar. sk.I pozink ON 12 0403</t>
  </si>
  <si>
    <t>CHCÚ B - schodiště B</t>
  </si>
  <si>
    <t>Pol12</t>
  </si>
  <si>
    <t>Větrání 2.PP</t>
  </si>
  <si>
    <t>Pol13</t>
  </si>
  <si>
    <t>Bloková klimatizační jednotka, stojatá s hrdly nahoru</t>
  </si>
  <si>
    <t>Pol14</t>
  </si>
  <si>
    <t>Protidešťová žaluzie pozink.  1250x630 mm + pozední rám</t>
  </si>
  <si>
    <t>Protidešťová žaluzie pozink. 1250x630 mm + pozední rám</t>
  </si>
  <si>
    <t>Pol15</t>
  </si>
  <si>
    <t>Výfukový kus 630x630 s úkosem 45° s ochranným pletivem</t>
  </si>
  <si>
    <t>Pol16</t>
  </si>
  <si>
    <t>Požární klapka EIS 90  D= 315  + servopohon 24 V</t>
  </si>
  <si>
    <t>Požární klapka EIS 90 D= 315 + servopohon 24 V</t>
  </si>
  <si>
    <t>Pol17</t>
  </si>
  <si>
    <t>Požární stěnový uzávěr EI 90D1,  400x415 + servopohon 24 V</t>
  </si>
  <si>
    <t>Požární stěnový uzávěr EI 90D1, 400x415 + servopohon 24 V</t>
  </si>
  <si>
    <t>Pol18</t>
  </si>
  <si>
    <t>Vyústka jednořadá 1225x225 R1do hranatého potrubí</t>
  </si>
  <si>
    <t>Pol19</t>
  </si>
  <si>
    <t>Vyústka dvouřadá  825x75 R1 pro kruhové potrubí</t>
  </si>
  <si>
    <t>Vyústka dvouřadá 825x75 R1 pro kruhové potrubí</t>
  </si>
  <si>
    <t>Pol20</t>
  </si>
  <si>
    <t>Tlumič hluku kruhový  d= 315/900</t>
  </si>
  <si>
    <t>Tlumič hluku kruhový d= 315/900</t>
  </si>
  <si>
    <t>Pol21</t>
  </si>
  <si>
    <t>Spiro potrubí pozink  do D=315/20% tvarovek</t>
  </si>
  <si>
    <t>Spiro potrubí pozink do D=315/20% tvarovek</t>
  </si>
  <si>
    <t>Pol22</t>
  </si>
  <si>
    <t>Spiro potrubí pozink  do D=250/20% tvarovek</t>
  </si>
  <si>
    <t>Spiro potrubí pozink do D=250/20% tvarovek</t>
  </si>
  <si>
    <t>Pol23</t>
  </si>
  <si>
    <t>do obvodu 4000 mm/ 80% tvar. sk.I pozink ON 12 0403</t>
  </si>
  <si>
    <t>Lapol TS 079</t>
  </si>
  <si>
    <t>Pol24</t>
  </si>
  <si>
    <t>Ventilátor do kruhového potrubí d=160mm Ecowatt s EC motorem IP 44</t>
  </si>
  <si>
    <t>Poznámka k položce:
(parametry dle  tab.č.2  v TZ)</t>
  </si>
  <si>
    <t>Pol25</t>
  </si>
  <si>
    <t>Spojovací manžeta d= 160</t>
  </si>
  <si>
    <t>Pol26</t>
  </si>
  <si>
    <t>Ohebná hadice tlumící d= 160  5m bal.zvuk.izol.</t>
  </si>
  <si>
    <t>Ohebná hadice tlumící d= 160 5m bal.zvuk.izol.</t>
  </si>
  <si>
    <t>Pol27</t>
  </si>
  <si>
    <t>Tal.ventil.kov.odvodní d= 200 + montáž.kroužek</t>
  </si>
  <si>
    <t>Pol28</t>
  </si>
  <si>
    <t>Zpětná klapka těsná d=160</t>
  </si>
  <si>
    <t>Pol29</t>
  </si>
  <si>
    <t>Ochranná mřížka d=160</t>
  </si>
  <si>
    <t>Pol30</t>
  </si>
  <si>
    <t>Výfuková hlavice VHO 160</t>
  </si>
  <si>
    <t>Pol31</t>
  </si>
  <si>
    <t>Spiro potrubí pozink  do D=200/100% tvarovek</t>
  </si>
  <si>
    <t>Spiro potrubí pozink do D=200/100% tvarovek</t>
  </si>
  <si>
    <t>Pol32</t>
  </si>
  <si>
    <t>Spiro potrubí pozink  do D=160/10% tvarovek</t>
  </si>
  <si>
    <t>Spiro potrubí pozink do D=160/10% tvarovek</t>
  </si>
  <si>
    <t>Technické místnosti</t>
  </si>
  <si>
    <t>Pol33</t>
  </si>
  <si>
    <t>Zvukově izolovaný potrubní ventilátor d= 355mm  Ecowatt s EC motorem IP 44</t>
  </si>
  <si>
    <t>Zvukově izolovaný potrubní ventilátor d= 355mm Ecowatt s EC motorem IP 44</t>
  </si>
  <si>
    <t>Pol34</t>
  </si>
  <si>
    <t>Spojovací manžeta d= 355</t>
  </si>
  <si>
    <t>Pol35</t>
  </si>
  <si>
    <t>Požární stěnový uzávěr EI 90D1, 200x315 + servopohon 24 V</t>
  </si>
  <si>
    <t>Pol36</t>
  </si>
  <si>
    <t>Požární stěnový uzávěr EI 90D1,  500x415 + servopohon 24 V</t>
  </si>
  <si>
    <t>Požární stěnový uzávěr EI 90D1, 500x415 + servopohon 24 V</t>
  </si>
  <si>
    <t>Pol37</t>
  </si>
  <si>
    <t>Požární klapka D= 355  EIS 90 + servopohon 24 V</t>
  </si>
  <si>
    <t>Požární klapka D= 355 EIS 90 + servopohon 24 V</t>
  </si>
  <si>
    <t>Pol38</t>
  </si>
  <si>
    <t>Požární stěnový uzávěr EI 90D1,  300x315 + servopohon 24 V</t>
  </si>
  <si>
    <t>Požární stěnový uzávěr EI 90D1, 300x315 + servopohon 24 V</t>
  </si>
  <si>
    <t>Pol39</t>
  </si>
  <si>
    <t>Výfukový kus 355x500 s úkosem 45° s ochranným pletivem</t>
  </si>
  <si>
    <t>Pol40</t>
  </si>
  <si>
    <t>Zpětná klapka těsná d= 355</t>
  </si>
  <si>
    <t>Pol41</t>
  </si>
  <si>
    <t>Požární stěnový uzávěr EI 90D1, 600x715 + servopohon 24 V</t>
  </si>
  <si>
    <t>Pol42</t>
  </si>
  <si>
    <t>Ochranná mřížka d=355</t>
  </si>
  <si>
    <t>Pol43</t>
  </si>
  <si>
    <t>Požární stěnový uzávěr EI 90D1, 600x815 + servopohon 24 V</t>
  </si>
  <si>
    <t>Pol44</t>
  </si>
  <si>
    <t>Požární stěnový uzávěr EI 90D1,  600x315 + servopohon 24 V</t>
  </si>
  <si>
    <t>Požární stěnový uzávěr EI 90D1, 600x315 + servopohon 24 V</t>
  </si>
  <si>
    <t>Pol45</t>
  </si>
  <si>
    <t>Protidešťová žaluzie pozink.  300x300</t>
  </si>
  <si>
    <t>Protidešťová žaluzie pozink. 300x300</t>
  </si>
  <si>
    <t>Pol46</t>
  </si>
  <si>
    <t>Mřížka   300x300</t>
  </si>
  <si>
    <t>Mřížka 300x300</t>
  </si>
  <si>
    <t>Pol47</t>
  </si>
  <si>
    <t>Ochranná mřížka d=250</t>
  </si>
  <si>
    <t>Pol48</t>
  </si>
  <si>
    <t>Výfuková hlavice VHO 250</t>
  </si>
  <si>
    <t>Pol49</t>
  </si>
  <si>
    <t>Spiro potrubí pozink  do D=355/10% tvarovek</t>
  </si>
  <si>
    <t>Spiro potrubí pozink do D=355/10% tvarovek</t>
  </si>
  <si>
    <t>Pol50</t>
  </si>
  <si>
    <t>Spiro potrubí pozink  do D=250/0% tvarovek</t>
  </si>
  <si>
    <t>Spiro potrubí pozink do D=250/0% tvarovek</t>
  </si>
  <si>
    <t>Pol51</t>
  </si>
  <si>
    <t>Spiro potrubí pozink  do D=160/20% tvarovek</t>
  </si>
  <si>
    <t>Spiro potrubí pozink do D=160/20% tvarovek</t>
  </si>
  <si>
    <t>Trafostanice</t>
  </si>
  <si>
    <t>Pol52</t>
  </si>
  <si>
    <t>Ventilátor do kruhového potrubí d=315mm Ecowatt s EC motorem IP 44</t>
  </si>
  <si>
    <t>Pol53</t>
  </si>
  <si>
    <t>Spojovací manžeta d= 315</t>
  </si>
  <si>
    <t>Pol54</t>
  </si>
  <si>
    <t>Zpětná klapka těsná d= 315</t>
  </si>
  <si>
    <t>Pol55</t>
  </si>
  <si>
    <t>Požární klapka  560x400  EIS 90 + servopohon 24 V</t>
  </si>
  <si>
    <t>Požární klapka 560x400 EIS 90 + servopohon 24 V</t>
  </si>
  <si>
    <t>Pol56</t>
  </si>
  <si>
    <t>Požární klapka  D= 315  EIS 90 + servopohon 24 V</t>
  </si>
  <si>
    <t>Požární klapka D= 315 EIS 90 + servopohon 24 V</t>
  </si>
  <si>
    <t>Pol57</t>
  </si>
  <si>
    <t>Ochranná mřížka d=315</t>
  </si>
  <si>
    <t>Pol58</t>
  </si>
  <si>
    <t>Požární stěnový uzávěr EI 90D1, 300x715 + servopohon 24 V</t>
  </si>
  <si>
    <t>Pol59</t>
  </si>
  <si>
    <t>Výfukový kus 560x560 s úkosem 45° s ochranným pletivem</t>
  </si>
  <si>
    <t>Pol60</t>
  </si>
  <si>
    <t>Spiro potrubí pozink  do D=315/30% tvarovek</t>
  </si>
  <si>
    <t>Spiro potrubí pozink do D=315/30% tvarovek</t>
  </si>
  <si>
    <t>Pol61</t>
  </si>
  <si>
    <t>do obvodu 2630 mm/ 10% tvar. sk.I pozink ON 12 0403</t>
  </si>
  <si>
    <t>Sociální zařízení - východní část</t>
  </si>
  <si>
    <t>Pol62</t>
  </si>
  <si>
    <t>Ventilátor do kruhového potrubí d=160mm Ecowatt s EC motorem IP 44, zatlumený Silent</t>
  </si>
  <si>
    <t>Pol63</t>
  </si>
  <si>
    <t>Ventilátor do kruhového potrubí d=125mm Ecowatt s EC motorem IP 44, zatlumený Silent</t>
  </si>
  <si>
    <t>Pol64</t>
  </si>
  <si>
    <t>Spojovací manžeta d=125</t>
  </si>
  <si>
    <t>Pol65</t>
  </si>
  <si>
    <t>Zpětná klapka těsná d= 160</t>
  </si>
  <si>
    <t>Pol66</t>
  </si>
  <si>
    <t>Zpětná klapka těsná d= 125</t>
  </si>
  <si>
    <t>Pol67</t>
  </si>
  <si>
    <t>Tal.ventil.kov.odvodní d= 160 + montáž.kroužek</t>
  </si>
  <si>
    <t>Pol68</t>
  </si>
  <si>
    <t>Tal.ventil.kov.odvodní d= 125 + montáž.kroužek</t>
  </si>
  <si>
    <t>Pol69</t>
  </si>
  <si>
    <t>Tal.ventil.kov.odvodní d= 100 + montáž.kroužek</t>
  </si>
  <si>
    <t>Pol70</t>
  </si>
  <si>
    <t>Ohebná hadice tlumící d= 127  5m bal.zvuk.izol.</t>
  </si>
  <si>
    <t>Ohebná hadice tlumící d= 127 5m bal.zvuk.izol.</t>
  </si>
  <si>
    <t>Pol71</t>
  </si>
  <si>
    <t>Ohebná hadice tlumící d= 102  5m bal.zvuk.izol.</t>
  </si>
  <si>
    <t>Ohebná hadice tlumící d= 102 5m bal.zvuk.izol.</t>
  </si>
  <si>
    <t>Pol72</t>
  </si>
  <si>
    <t>Mřížka SMU -20, 200x200</t>
  </si>
  <si>
    <t>Pol73</t>
  </si>
  <si>
    <t>Tal.ventil.kov.odvodní d 200 + montáž.kroužek</t>
  </si>
  <si>
    <t>Pol74</t>
  </si>
  <si>
    <t>Mřížka SMU -20, 400x300</t>
  </si>
  <si>
    <t>Pol75</t>
  </si>
  <si>
    <t>Výfukový kus 560x400 s úkosem 45° s ochranným pletivem</t>
  </si>
  <si>
    <t>Pol76</t>
  </si>
  <si>
    <t>Výfuková hlavice VHO 200</t>
  </si>
  <si>
    <t>Pol77</t>
  </si>
  <si>
    <t>Spiro potrubí pozink  do D=200/20% tvarovek</t>
  </si>
  <si>
    <t>Spiro potrubí pozink do D=200/20% tvarovek</t>
  </si>
  <si>
    <t>Pol78</t>
  </si>
  <si>
    <t>do obvodu 1890 mm/ 10% tvar. sk.I pozink ON 12 0403</t>
  </si>
  <si>
    <t>Sociální zařízení - západní část</t>
  </si>
  <si>
    <t>Pol79</t>
  </si>
  <si>
    <t>Spojovací manžeta d= 125</t>
  </si>
  <si>
    <t>Pol80</t>
  </si>
  <si>
    <t>Pol81</t>
  </si>
  <si>
    <t>Výfukový kus 250x315 s úkosem 45° s ochranným pletivem</t>
  </si>
  <si>
    <t>Pol82</t>
  </si>
  <si>
    <t>Spiro potrubí pozink  do D=160/30% tvarovek</t>
  </si>
  <si>
    <t>Spiro potrubí pozink do D=160/30% tvarovek</t>
  </si>
  <si>
    <t>Pol83</t>
  </si>
  <si>
    <t>do obvodu 1050 mm/ 10% tvar. sk.I pozink ON 12 0403</t>
  </si>
  <si>
    <t>Denní místnost</t>
  </si>
  <si>
    <t>Pol84</t>
  </si>
  <si>
    <t>Pol85</t>
  </si>
  <si>
    <t>Kondenzační jednotka</t>
  </si>
  <si>
    <t>Poznámka k položce:
Invertor, max převýšení 30 m, max délka 30 m ; (složení a parametry dle techniky v příloze č.13b TPZ a tab.č.3 v TZ)</t>
  </si>
  <si>
    <t>Pol86</t>
  </si>
  <si>
    <t>Řídící box</t>
  </si>
  <si>
    <t>Poznámka k položce:
(složení a parametry dle techniky v příloze č.13b TPZ a tab.č.3 v TZ)</t>
  </si>
  <si>
    <t>Pol87</t>
  </si>
  <si>
    <t>Potrubí chladiva (svazek)</t>
  </si>
  <si>
    <t>Pol88</t>
  </si>
  <si>
    <t>Vyústka dvouřadá  625x225 R1do hranatého potrubí</t>
  </si>
  <si>
    <t>Vyústka dvouřadá 625x225 R1do hranatého potrubí</t>
  </si>
  <si>
    <t>Pol89</t>
  </si>
  <si>
    <t>Vyústka jednořadá  625x125 R1 pro kruhové potrubí</t>
  </si>
  <si>
    <t>Vyústka jednořadá 625x125 R1 pro kruhové potrubí</t>
  </si>
  <si>
    <t>Pol90</t>
  </si>
  <si>
    <t>Požární klapka EIS 90 PKTM D= 250  + servopohon 24 V</t>
  </si>
  <si>
    <t>Požární klapka EIS 90 PKTM D= 250 + servopohon 24 V</t>
  </si>
  <si>
    <t>Pol91</t>
  </si>
  <si>
    <t>Tlumič hluku d= 250/900</t>
  </si>
  <si>
    <t>Pol92</t>
  </si>
  <si>
    <t>Spiro potrubí pozink  do D=250/30% tvarovek</t>
  </si>
  <si>
    <t>Spiro potrubí pozink do D=250/30% tvarovek</t>
  </si>
  <si>
    <t>Pol93</t>
  </si>
  <si>
    <t>do obvodu 2630 mm/ 100% tvar. sk.I pozink ON 12 0403</t>
  </si>
  <si>
    <t>Konzumace jídel</t>
  </si>
  <si>
    <t>Pol94</t>
  </si>
  <si>
    <t>Sestavná klimatizační jednotka ve vnitřním provedení</t>
  </si>
  <si>
    <t>Pol95</t>
  </si>
  <si>
    <t>Poznámka k položce:
Invertor, max převýšení 30 m, max délka 75 m ; (složení a parametry dle techniky v příloze č.13b TPZ a tab.č.3 v TZ)</t>
  </si>
  <si>
    <t>Pol96</t>
  </si>
  <si>
    <t>Výfukový / nasávací kus 1600x1600 s úkosem 45° s ochranným pletivem</t>
  </si>
  <si>
    <t>Pol97</t>
  </si>
  <si>
    <t>Vířivý anemostat designový přívodní 598x598, s boxem, hrdlo horizontální</t>
  </si>
  <si>
    <t>Poznámka k položce:
(design, složení a parametry dle techniky v příloze č.13c TPZ)</t>
  </si>
  <si>
    <t>Pol98</t>
  </si>
  <si>
    <t>Požární klapka EIS 90, 900x710  + servopohon 24 V</t>
  </si>
  <si>
    <t>Požární klapka EIS 90, 900x710 + servopohon 24 V</t>
  </si>
  <si>
    <t>Pol99</t>
  </si>
  <si>
    <t>Regulátor s variabilním průtokem vzduchu 600x500, 0-10V, s těsnou klapkou</t>
  </si>
  <si>
    <t>Pol100</t>
  </si>
  <si>
    <t>Tlumič hluku k regulátoru 600x500</t>
  </si>
  <si>
    <t>Pol101</t>
  </si>
  <si>
    <t>Regulátor s variabilním průtokem vzduchu 300x300, 0-10V, s těsnou klapkou</t>
  </si>
  <si>
    <t>Pol102</t>
  </si>
  <si>
    <t>Tlumič hluku k regulátoru 300x300</t>
  </si>
  <si>
    <t>Pol103</t>
  </si>
  <si>
    <t>Regulátor s variabilním průtokem vzduchu 700x500, 0-10V, s těsnou klapkou</t>
  </si>
  <si>
    <t>Pol104</t>
  </si>
  <si>
    <t>Tlumič hluku k regulátoru 700x500</t>
  </si>
  <si>
    <t>Pol105</t>
  </si>
  <si>
    <t>Regulátor s variabilním průtokem vzduchu 600x300, 0-10V, s těsnou klapkou</t>
  </si>
  <si>
    <t>Pol106</t>
  </si>
  <si>
    <t>Tlumič hluku k regulátoru 600x300</t>
  </si>
  <si>
    <t>Pol107</t>
  </si>
  <si>
    <t>Vířivý anemostat designový odvodní 598x598, s boxem, hrdlo horizontální</t>
  </si>
  <si>
    <t>Pol108</t>
  </si>
  <si>
    <t>Ohebná hadice tlumící d= 254 5m bal.zvuk.izol.</t>
  </si>
  <si>
    <t>Pol109</t>
  </si>
  <si>
    <t>Těsné dveře 600x1200 mm, vč.zárubně</t>
  </si>
  <si>
    <t>Pol110</t>
  </si>
  <si>
    <t>Spiro potrubí pozink  do D=355/30% tvarovek</t>
  </si>
  <si>
    <t>Spiro potrubí pozink do D=355/30% tvarovek</t>
  </si>
  <si>
    <t>Pol111</t>
  </si>
  <si>
    <t>Spiro potrubí pozink  do D=280/40% tvarovek</t>
  </si>
  <si>
    <t>Spiro potrubí pozink do D=280/40% tvarovek</t>
  </si>
  <si>
    <t>Pol112</t>
  </si>
  <si>
    <t>do obvodu 6800 mm/ 100% tvar. sk.I pozink ON 12 0403</t>
  </si>
  <si>
    <t>Pol113</t>
  </si>
  <si>
    <t>do obvodu 5000 mm/ 20% tvar. sk.I pozink ON 12 0403</t>
  </si>
  <si>
    <t>Pol114</t>
  </si>
  <si>
    <t>do obvodu 2630 mm/ 40% tvar. sk.I pozink ON 12 0403</t>
  </si>
  <si>
    <t>Pol115</t>
  </si>
  <si>
    <t>do obvodu 1500 mm/ 30% tvar. sk.I pozink ON 12 0403</t>
  </si>
  <si>
    <t>Výdej jídel, mytí</t>
  </si>
  <si>
    <t>Pol116</t>
  </si>
  <si>
    <t>Pol117</t>
  </si>
  <si>
    <t>Pol118</t>
  </si>
  <si>
    <t>Požární klapka EIS 90, PKTM 630x400  + servopohon 24 V</t>
  </si>
  <si>
    <t>Požární klapka EIS 90, PKTM 630x400 + servopohon 24 V</t>
  </si>
  <si>
    <t>Pol119</t>
  </si>
  <si>
    <t>Tkaninové potrubí/ vyústka, půlkruh d=400 mm</t>
  </si>
  <si>
    <t>Pol120</t>
  </si>
  <si>
    <t>Ohebná hadice tlumící d= 203 5m bal.zvuk.izol.</t>
  </si>
  <si>
    <t>Pol121</t>
  </si>
  <si>
    <t>Vířivý anemostat přívodní 400x400, s boxem, hrdlo vertikální</t>
  </si>
  <si>
    <t>Pol122</t>
  </si>
  <si>
    <t>Vířivý anemostat přívodní 400x400, s boxem, hrdlo horizontální</t>
  </si>
  <si>
    <t>Pol123</t>
  </si>
  <si>
    <t>Vířivý anemostat odvodní s boxem 400x400 hrdlo horizontální</t>
  </si>
  <si>
    <t>Pol124</t>
  </si>
  <si>
    <t>Regulační klapka D=280, R</t>
  </si>
  <si>
    <t>Pol125</t>
  </si>
  <si>
    <t>Regulační klapka D=315, R</t>
  </si>
  <si>
    <t>Pol126</t>
  </si>
  <si>
    <t>Lapač tuků LT-H 400x140</t>
  </si>
  <si>
    <t>Pol127</t>
  </si>
  <si>
    <t>Lapač tuků LT-V 400x140</t>
  </si>
  <si>
    <t>Pol128</t>
  </si>
  <si>
    <t>Regulátor s variabilním průtokem vzduchu 400x200, 0-10V, s těsnou klapkou</t>
  </si>
  <si>
    <t>Pol129</t>
  </si>
  <si>
    <t>Tlumič hluku k regulátoru 400x200</t>
  </si>
  <si>
    <t>Pol130</t>
  </si>
  <si>
    <t>Regulátor s variabilním průtokem vzduchu 500x400, 0-10V, s těsnou klapkou</t>
  </si>
  <si>
    <t>Pol131</t>
  </si>
  <si>
    <t>Tlumič hluku k regulátoru 500x400</t>
  </si>
  <si>
    <t>Pol132</t>
  </si>
  <si>
    <t>Regulační klapka D=200, R</t>
  </si>
  <si>
    <t>Pol133</t>
  </si>
  <si>
    <t>Spiro potrubí pozink  do D=315/50% tvarovek</t>
  </si>
  <si>
    <t>Spiro potrubí pozink do D=315/50% tvarovek</t>
  </si>
  <si>
    <t>Pol134</t>
  </si>
  <si>
    <t>Spiro potrubí pozink  do D=200/30% tvarovek</t>
  </si>
  <si>
    <t>Spiro potrubí pozink do D=200/30% tvarovek</t>
  </si>
  <si>
    <t>Pol135</t>
  </si>
  <si>
    <t>Spiro potrubí pozink  do D=450/20% tvarovek, těsné letované SAVE</t>
  </si>
  <si>
    <t>Spiro potrubí pozink do D=450/20% tvarovek, těsné letované SAVE</t>
  </si>
  <si>
    <t>Pol136</t>
  </si>
  <si>
    <t>Spiro potrubí pozink  do D=315/40% tvarovek, těsné letované SAVE</t>
  </si>
  <si>
    <t>Spiro potrubí pozink do D=315/40% tvarovek, těsné letované SAVE</t>
  </si>
  <si>
    <t>Pol137</t>
  </si>
  <si>
    <t>do obvodu 1500 mm/ 40% tvar. sk.I pozink ON 12 0403</t>
  </si>
  <si>
    <t>Pol138</t>
  </si>
  <si>
    <t>do obvodu 1890 mm/ 30% tvar. sk.I pozink ON 12 0403</t>
  </si>
  <si>
    <t>Pol139</t>
  </si>
  <si>
    <t>do obvodu 4000 mm/ 100% tvar. sk.I pozink ON 12 0403</t>
  </si>
  <si>
    <t>Pol140</t>
  </si>
  <si>
    <t>do obvodu 1500 mm/ 30% tvar. sk.I pozink ON 12 0403, vodotěsné</t>
  </si>
  <si>
    <t>Pol141</t>
  </si>
  <si>
    <t>do obvodu 1890 mm/ 30% tvar. sk.I pozink ON 12 0403, vodotěsné</t>
  </si>
  <si>
    <t>Pol142</t>
  </si>
  <si>
    <t>do obvodu 2630 mm/ 30% tvar. sk.I pozink ON 12 0403, vodotěsné</t>
  </si>
  <si>
    <t>Pol143</t>
  </si>
  <si>
    <t>do obvodu 4000 mm/ 100% tvar. sk.I pozink ON 12 0403, vodotěsné</t>
  </si>
  <si>
    <t>Šatna TS 030</t>
  </si>
  <si>
    <t>Pol144</t>
  </si>
  <si>
    <t>Rekuperační jednotka  compact pod stropní, vč.sifonu a zprovoznění</t>
  </si>
  <si>
    <t>Rekuperační jednotka compact pod stropní, vč.sifonu a zprovoznění</t>
  </si>
  <si>
    <t>Poznámka k položce:
vč.typového regul. systému Digireg s týden. programem a převodníkem pro nadřazený systém; (složení a parametry dle techniky v příloze č.13a TPZ a tab.č.2 v TZ)</t>
  </si>
  <si>
    <t>Pol145</t>
  </si>
  <si>
    <t>Zpětná klapka těsná d=200</t>
  </si>
  <si>
    <t>Pol146</t>
  </si>
  <si>
    <t>Protidešťová žaluzie PRG 200</t>
  </si>
  <si>
    <t>Pol147</t>
  </si>
  <si>
    <t>Tlumič hluku d= 160/900</t>
  </si>
  <si>
    <t>Pol148</t>
  </si>
  <si>
    <t>Výfukový kus VKA 160</t>
  </si>
  <si>
    <t>Pol149</t>
  </si>
  <si>
    <t>Spiro potrubí pozink  do D=200/70% tvarovek</t>
  </si>
  <si>
    <t>Spiro potrubí pozink do D=200/70% tvarovek</t>
  </si>
  <si>
    <t>Strojovna VZT TS 027</t>
  </si>
  <si>
    <t>Poznámka k položce:
(složení a parametry dle  tab.č.2  v TZ)</t>
  </si>
  <si>
    <t>Pol150</t>
  </si>
  <si>
    <t>Filtrační kazeta MFL 315 vč.filtru EU 5</t>
  </si>
  <si>
    <t>Pol151</t>
  </si>
  <si>
    <t>Tlumič hluku d= 315/900</t>
  </si>
  <si>
    <t>Pol152</t>
  </si>
  <si>
    <t>Uzavírací klapka těsná D=315 pro SM</t>
  </si>
  <si>
    <t>Pol153</t>
  </si>
  <si>
    <t>Vyústka dvouřadá  625x125 R1 pro kruhové potrubí</t>
  </si>
  <si>
    <t>Vyústka dvouřadá 625x125 R1 pro kruhové potrubí</t>
  </si>
  <si>
    <t>Pol154</t>
  </si>
  <si>
    <t>Vyústka jednořadá  825x125 R1 pro kruhové potrubí</t>
  </si>
  <si>
    <t>Vyústka jednořadá 825x125 R1 pro kruhové potrubí</t>
  </si>
  <si>
    <t>Šatna TS 102c</t>
  </si>
  <si>
    <t>Pol155</t>
  </si>
  <si>
    <t>Požární klapka EIS 90, D= 250   + servopohon 24 V</t>
  </si>
  <si>
    <t>Požární klapka EIS 90, D= 250 + servopohon 24 V</t>
  </si>
  <si>
    <t>Pol156</t>
  </si>
  <si>
    <t>Požární klapka EIS 90, 250x250   + servopohon 24 V</t>
  </si>
  <si>
    <t>Požární klapka EIS 90, 250x250 + servopohon 24 V</t>
  </si>
  <si>
    <t>Pol157</t>
  </si>
  <si>
    <t>Ohebná hadice tlumící d= 254  5m bal.zvuk.izol.</t>
  </si>
  <si>
    <t>Pol158</t>
  </si>
  <si>
    <t>Vířivý anemostat designový přívodní 600x600, s boxem, hrdlo horizontální</t>
  </si>
  <si>
    <t>Pol159</t>
  </si>
  <si>
    <t>Ohebná hadice tlumící d= 203  5m bal.zvuk.izol.</t>
  </si>
  <si>
    <t>Pol160</t>
  </si>
  <si>
    <t>Vyústka jednořadá  825x125 R1  do hranatého potrubí</t>
  </si>
  <si>
    <t>Vyústka jednořadá 825x125 R1 do hranatého potrubí</t>
  </si>
  <si>
    <t>Pol161</t>
  </si>
  <si>
    <t>do obvodu 1050 mm/ 30% tvar. sk.I pozink ON 12 0403</t>
  </si>
  <si>
    <t>1.NP východ + TS 406</t>
  </si>
  <si>
    <t>Pol162</t>
  </si>
  <si>
    <t>Pol163</t>
  </si>
  <si>
    <t>Poznámka k položce:
Invertor, max převýšení 30 m, max délka 50 m ; (složení a parametry dle techniky v příloze č.13b TPZ a tab.č.3 v TZ)</t>
  </si>
  <si>
    <t>Pol164</t>
  </si>
  <si>
    <t>Požární klapka EIS 90,  355x250  + servopohon 24 V</t>
  </si>
  <si>
    <t>Požární klapka EIS 90, 355x250 + servopohon 24 V</t>
  </si>
  <si>
    <t>Pol165</t>
  </si>
  <si>
    <t>Regulátor s variabilním průtokem vzduchu 300x200, 0-10V, s těsnou klapkou a hlukovým krytem</t>
  </si>
  <si>
    <t>Pol166</t>
  </si>
  <si>
    <t>Tlumič hluku k regulátoru 300x200</t>
  </si>
  <si>
    <t>Pol167</t>
  </si>
  <si>
    <t>Požární klapka EIS 90 250x250  + servopohon 24 V</t>
  </si>
  <si>
    <t>Požární klapka EIS 90 250x250 + servopohon 24 V</t>
  </si>
  <si>
    <t>Pol168</t>
  </si>
  <si>
    <t>Vířivý anemostat designový přívodní 298x298, s boxem, hrdlo horizontální</t>
  </si>
  <si>
    <t>Pol169</t>
  </si>
  <si>
    <t>Pol170</t>
  </si>
  <si>
    <t>Vyústka jednořadá NOVA A 1 - 625x125 R1  do hranatého potrubí</t>
  </si>
  <si>
    <t>Vyústka jednořadá NOVA A 1 - 625x125 R1 do hranatého potrubí</t>
  </si>
  <si>
    <t>Pol171</t>
  </si>
  <si>
    <t>Pol172</t>
  </si>
  <si>
    <t>Regulátor rychlosti proudění vzduchu d= 200, pro malé rycholsti</t>
  </si>
  <si>
    <t>Pol173</t>
  </si>
  <si>
    <t>Tlumič hluku k regulátoru d=  200x1000, bez jádra</t>
  </si>
  <si>
    <t>Tlumič hluku k regulátoru d= 200x1000, bez jádra</t>
  </si>
  <si>
    <t>Pol174</t>
  </si>
  <si>
    <t>Regulátor rychlosti proudění vzduchu d= 160, pro malé rycholsti</t>
  </si>
  <si>
    <t>Pol175</t>
  </si>
  <si>
    <t>Tlumič hluku k regulátoru d=  160x1000, bez jádra</t>
  </si>
  <si>
    <t>Tlumič hluku k regulátoru d= 160x1000, bez jádra</t>
  </si>
  <si>
    <t>Pol176</t>
  </si>
  <si>
    <t>do obvodu 1050 mm/ 50% tvar. sk.I pozink ON 12 0403</t>
  </si>
  <si>
    <t>Pol177</t>
  </si>
  <si>
    <t>Sály TS 106 a 407</t>
  </si>
  <si>
    <t>Pol178</t>
  </si>
  <si>
    <t>Pol179</t>
  </si>
  <si>
    <t>Pol180</t>
  </si>
  <si>
    <t>Požární klapka EIS 90, 315x250  + servopohon 24 V</t>
  </si>
  <si>
    <t>Požární klapka EIS 90, 315x250 + servopohon 24 V</t>
  </si>
  <si>
    <t>Pol181</t>
  </si>
  <si>
    <t>Požární klapka EIS 90,  300x200 + servopohon 24 V</t>
  </si>
  <si>
    <t>Požární klapka EIS 90, 300x200 + servopohon 24 V</t>
  </si>
  <si>
    <t>Pol182</t>
  </si>
  <si>
    <t>Regulátor s variabilním průtokem vzduchu d= 200, 0-10 V, s hlukovým krytem</t>
  </si>
  <si>
    <t>Pol183</t>
  </si>
  <si>
    <t>Regulátor s variabilním průtokem vzduchu 400x200, 0-10V, s těsnou klapkou a hlukovým krytem</t>
  </si>
  <si>
    <t>Pol184</t>
  </si>
  <si>
    <t>Vířivý anemostat přívodní 300x300, s boxem, hrdlo horizontální</t>
  </si>
  <si>
    <t>Pol185</t>
  </si>
  <si>
    <t>Vyústka jednořadá 525x125 R1do hranatého potrubí</t>
  </si>
  <si>
    <t>Pol186</t>
  </si>
  <si>
    <t>Vyústka jednořadá  625x225 R1do hranatého potrubí</t>
  </si>
  <si>
    <t>Vyústka jednořadá 625x225 R1do hranatého potrubí</t>
  </si>
  <si>
    <t>Pol187</t>
  </si>
  <si>
    <t>Regulátor s variabilním průtokem vzduchu 400x300, 0-10V, s těsnou klapkou a hlukovým krytem</t>
  </si>
  <si>
    <t>Pol188</t>
  </si>
  <si>
    <t>Tlumič hluku k regulátoru 400x300</t>
  </si>
  <si>
    <t>Pol189</t>
  </si>
  <si>
    <t>Spiro potrubí pozink  do D=250/100% tvarovek</t>
  </si>
  <si>
    <t>Spiro potrubí pozink do D=250/100% tvarovek</t>
  </si>
  <si>
    <t>Pol190</t>
  </si>
  <si>
    <t>do obvodu 1050 mm/ 40% tvar. sk.I pozink ON 12 0403</t>
  </si>
  <si>
    <t>Knihovna TS 112</t>
  </si>
  <si>
    <t>Pol191</t>
  </si>
  <si>
    <t>Pol192</t>
  </si>
  <si>
    <t>Pol193</t>
  </si>
  <si>
    <t>Regulátor s variabilním průtokem vzduchu d= 250, 0-10 V, s hlukovým krytem</t>
  </si>
  <si>
    <t>Pol194</t>
  </si>
  <si>
    <t>Tlumič hluku k regulátoru d=  250x1000, bez jádra</t>
  </si>
  <si>
    <t>Tlumič hluku k regulátoru d= 250x1000, bez jádra</t>
  </si>
  <si>
    <t>Pol195</t>
  </si>
  <si>
    <t>Regulátor s variabilním průtokem vzduchu d= 160, 0-10 V, s hlukovým krytem</t>
  </si>
  <si>
    <t>Pol196</t>
  </si>
  <si>
    <t>Regulátor s variabilním průtokem vzduchu 500x300, 0-10V, s těsnou klapkou a hlukovým krytem</t>
  </si>
  <si>
    <t>Pol197</t>
  </si>
  <si>
    <t>Tlumič hluku k regulátoru 500x300</t>
  </si>
  <si>
    <t>Pol198</t>
  </si>
  <si>
    <t>Vyústka jednořadá  825x225 R1do hranatého potrubí</t>
  </si>
  <si>
    <t>Vyústka jednořadá 825x225 R1do hranatého potrubí</t>
  </si>
  <si>
    <t>Depozitář</t>
  </si>
  <si>
    <t>Pol199</t>
  </si>
  <si>
    <t>Pol200</t>
  </si>
  <si>
    <t>Zvlhčovač parní vyvíječ vč. filtru, hadic a trysky</t>
  </si>
  <si>
    <t>Pol201</t>
  </si>
  <si>
    <t>Požární klapka EIS 90, 315x315 + servopohon 24 V</t>
  </si>
  <si>
    <t>Pol202</t>
  </si>
  <si>
    <t>Vířivý anemostat  přívodní 500x500, s boxem, hrdlo horizontální</t>
  </si>
  <si>
    <t>Vířivý anemostat přívodní 500x500, s boxem, hrdlo horizontální</t>
  </si>
  <si>
    <t>Pol203</t>
  </si>
  <si>
    <t>Vyústka jednořadá  1225x125 R1do hranatého potrubí</t>
  </si>
  <si>
    <t>Vyústka jednořadá 1225x125 R1do hranatého potrubí</t>
  </si>
  <si>
    <t>Pol204</t>
  </si>
  <si>
    <t>do obvodu 2630 mm/ 70% tvar. sk.I pozink ON 12 0403</t>
  </si>
  <si>
    <t>Učebny TS 120,222-3</t>
  </si>
  <si>
    <t>Pol205</t>
  </si>
  <si>
    <t>Pol206</t>
  </si>
  <si>
    <t>Pol207</t>
  </si>
  <si>
    <t>Požární klapka EIS 90, 450x315  + servopohon 24 V</t>
  </si>
  <si>
    <t>Požární klapka EIS 90, 450x315 + servopohon 24 V</t>
  </si>
  <si>
    <t>Pol208</t>
  </si>
  <si>
    <t>Vířivý anemostat  přívodní 400x400, s boxem, hrdlo horizontální</t>
  </si>
  <si>
    <t>Pol209</t>
  </si>
  <si>
    <t>Vyústka jednořadá  825x125 R1do hranatého potrubí</t>
  </si>
  <si>
    <t>Vyústka jednořadá 825x125 R1do hranatého potrubí</t>
  </si>
  <si>
    <t>Pol210</t>
  </si>
  <si>
    <t>Vyústka jednořadá  625x125 R1do hranatého potrubí</t>
  </si>
  <si>
    <t>Vyústka jednořadá 625x125 R1do hranatého potrubí</t>
  </si>
  <si>
    <t>Pol211</t>
  </si>
  <si>
    <t>Spiro potrubí pozink  do D=200/0% tvarovek</t>
  </si>
  <si>
    <t>Spiro potrubí pozink do D=200/0% tvarovek</t>
  </si>
  <si>
    <t>Pol212</t>
  </si>
  <si>
    <t>Spiro potrubí pozink  do D=160/0% tvarovek</t>
  </si>
  <si>
    <t>Spiro potrubí pozink do D=160/0% tvarovek</t>
  </si>
  <si>
    <t>Pol213</t>
  </si>
  <si>
    <t>Učebna TS 205</t>
  </si>
  <si>
    <t>Pol214</t>
  </si>
  <si>
    <t>Pol215</t>
  </si>
  <si>
    <t>do obvodu 2630 mm/ 90% tvar. sk.I pozink ON 12 0403</t>
  </si>
  <si>
    <t>Učebny TS 207,208</t>
  </si>
  <si>
    <t>Pol216</t>
  </si>
  <si>
    <t>Pol217</t>
  </si>
  <si>
    <t>Pol218</t>
  </si>
  <si>
    <t>Požární klapka EIS 90,  560x400 .50 + servopohon 24 V</t>
  </si>
  <si>
    <t>Požární klapka EIS 90, 560x400 .50 + servopohon 24 V</t>
  </si>
  <si>
    <t>Pol219</t>
  </si>
  <si>
    <t>Regulátor s variabilním průtokem vzduchu 500x400, 0-10V, s těsnou klapkou a hlukovým krytem</t>
  </si>
  <si>
    <t>Pol220</t>
  </si>
  <si>
    <t>Regulátor s variabilním průtokem vzduchu 600x300, 0-10V, s těsnou klapkou a hlukovým krytem</t>
  </si>
  <si>
    <t>Pol221</t>
  </si>
  <si>
    <t>Vyústka jednořadá  1025x125 R1do hranatého potrubí</t>
  </si>
  <si>
    <t>Vyústka jednořadá 1025x125 R1do hranatého potrubí</t>
  </si>
  <si>
    <t>Pol222</t>
  </si>
  <si>
    <t>Regulátor s variabilním průtokem vzduchu 400x400, 0-10V, s těsnou klapkou a hlukovým krytem</t>
  </si>
  <si>
    <t>Pol223</t>
  </si>
  <si>
    <t>Tlumič hluku k regulátoru 400x400</t>
  </si>
  <si>
    <t>Pol224</t>
  </si>
  <si>
    <t>do obvodu 1890 mm/ 40% tvar. sk.I pozink ON 12 0403</t>
  </si>
  <si>
    <t>Učebna TS 212</t>
  </si>
  <si>
    <t>Pol225</t>
  </si>
  <si>
    <t>Pol226</t>
  </si>
  <si>
    <t>Poznámka k položce:
Invertor, max převýšení 10 m, max délka 15 m ; (složení a parametry dle techniky v příloze č.13b TPZ a tab.č.3 v TZ)</t>
  </si>
  <si>
    <t>Pol227</t>
  </si>
  <si>
    <t>Pol228</t>
  </si>
  <si>
    <t>do obvodu 1050 mm/ 20% tvar. sk.I pozink ON 12 0403</t>
  </si>
  <si>
    <t>Posluchárna TS 214</t>
  </si>
  <si>
    <t>Pol229</t>
  </si>
  <si>
    <t>Pol230</t>
  </si>
  <si>
    <t>Pol231</t>
  </si>
  <si>
    <t>do obvodu 2630 mm/ 20% tvar. sk.I pozink ON 12 0403</t>
  </si>
  <si>
    <t>Pol232</t>
  </si>
  <si>
    <t>do obvodu 1890 mm/ 20% tvar. sk.I pozink ON 12 0403</t>
  </si>
  <si>
    <t>Učebny TS 215,216</t>
  </si>
  <si>
    <t>Pol233</t>
  </si>
  <si>
    <t>Pol234</t>
  </si>
  <si>
    <t>Vířivý anemostat D966 přívodní 400x400, s boxem, hrdlo horizontální</t>
  </si>
  <si>
    <t>Pol235</t>
  </si>
  <si>
    <t>Pol236</t>
  </si>
  <si>
    <t>do obvodu 3500 mm/ 100% tvar. sk.I pozink ON 12 0403</t>
  </si>
  <si>
    <t>Učebna TS 221</t>
  </si>
  <si>
    <t>Pol237</t>
  </si>
  <si>
    <t>Serverovna TS 223a</t>
  </si>
  <si>
    <t>2 Split systémy s tepelným čerpadlem ve složení:</t>
  </si>
  <si>
    <t>Pol238</t>
  </si>
  <si>
    <t>Poznámka k položce:
Invertor, max převýšení 10 m, max délka 15 m , COP 3,61; EER 3,31; garantovaný chod         -10až 46°C; (složení a parametry dle techniky v příloze č.13b TPZ a tab.č.3 v TZ)</t>
  </si>
  <si>
    <t>Pol239</t>
  </si>
  <si>
    <t>Konvertibilní (podstropní) jednotka  + kabelový ovladač</t>
  </si>
  <si>
    <t>Konvertibilní (podstropní) jednotka + kabelový ovladač</t>
  </si>
  <si>
    <t>Poznámka k položce:
(složení a parametry dle techniky v příloze č.13b TPZ a tab.č.2 v TZ)</t>
  </si>
  <si>
    <t>Pol240</t>
  </si>
  <si>
    <t>Potrubí chladiva (svazek)+ sdělovací kabel</t>
  </si>
  <si>
    <t>Pol241</t>
  </si>
  <si>
    <t>EL. deska  pro propojení do nadřazeného systému</t>
  </si>
  <si>
    <t>EL. deska pro propojení do nadřazeného systému</t>
  </si>
  <si>
    <t>Učebny TS 228-230</t>
  </si>
  <si>
    <t>Pol242</t>
  </si>
  <si>
    <t>Pol243</t>
  </si>
  <si>
    <t>Ohebná hadice tlumící d= 200  5m bal.zvuk.izol.</t>
  </si>
  <si>
    <t>Ohebná hadice tlumící d= 200 5m bal.zvuk.izol.</t>
  </si>
  <si>
    <t>Serverovna TS 234</t>
  </si>
  <si>
    <t>Poznámka k položce:
Invertor, max převýšení 30 m, max délka 30 m , COP 3,40; EER 3,42; garantovaný chod         -15až 48°C; (složení a parametry dle techniky v příloze č.13b TPZ a tab.č.3 v TZ)</t>
  </si>
  <si>
    <t>Pol244</t>
  </si>
  <si>
    <t>Podstropní jednotka + kabelový ovladač</t>
  </si>
  <si>
    <t>Pol245</t>
  </si>
  <si>
    <t>Čajová kuchyně 3. - 4. NP</t>
  </si>
  <si>
    <t>Pol246</t>
  </si>
  <si>
    <t>Tlumič hluku kruhový d= 160/900</t>
  </si>
  <si>
    <t>Učebny TS 328 - 329</t>
  </si>
  <si>
    <t>Pol247</t>
  </si>
  <si>
    <t>Pol248</t>
  </si>
  <si>
    <t>Regulátor s variabilním průtokem vzduchu 300x300, 0-10V, s těsnou klapkou a hlukovým krytem</t>
  </si>
  <si>
    <t>Pol249</t>
  </si>
  <si>
    <t>Spiro potrubí pozink  do D=200/0 %+D1092tvarovek</t>
  </si>
  <si>
    <t>Spiro potrubí pozink do D=200/0 %+D1092tvarovek</t>
  </si>
  <si>
    <t>Pol250</t>
  </si>
  <si>
    <t>Pol251</t>
  </si>
  <si>
    <t>Laboratoře 3. NP - jih</t>
  </si>
  <si>
    <t>Pol252</t>
  </si>
  <si>
    <t>Pol253</t>
  </si>
  <si>
    <t>Mřížka SMU -20.0 600x200</t>
  </si>
  <si>
    <t>Pol254</t>
  </si>
  <si>
    <t>Výfukový kus 710x580 s úkosem 45° s ochranným pletivem</t>
  </si>
  <si>
    <t>Pol255</t>
  </si>
  <si>
    <t>do obvodu 1050 mm/ 60% tvar. sk.I pozink ON 12 0403</t>
  </si>
  <si>
    <t>Laboratoře 3. NP - sever</t>
  </si>
  <si>
    <t>Pol256</t>
  </si>
  <si>
    <t>Pol257</t>
  </si>
  <si>
    <t>Sklad TS 339a</t>
  </si>
  <si>
    <t>Pol258</t>
  </si>
  <si>
    <t>Nástřešní ventilátor v nevýbušném provedení  EX</t>
  </si>
  <si>
    <t>Nástřešní ventilátor v nevýbušném provedení EX</t>
  </si>
  <si>
    <t>Pol259</t>
  </si>
  <si>
    <t>Montážní podstavec JBS 010</t>
  </si>
  <si>
    <t>Pol260</t>
  </si>
  <si>
    <t>Montážní rám JMS 010</t>
  </si>
  <si>
    <t>Pol261</t>
  </si>
  <si>
    <t>Adaptér JPA 010</t>
  </si>
  <si>
    <t>Pol262</t>
  </si>
  <si>
    <t>Vyústka jednořadá  525x75 R1do hranatého potrubí</t>
  </si>
  <si>
    <t>Vyústka jednořadá 525x75 R1do hranatého potrubí</t>
  </si>
  <si>
    <t>Pol263</t>
  </si>
  <si>
    <t>Spiro potrubí pozink  do D=160/20% tvarovek, těsné letované</t>
  </si>
  <si>
    <t>Spiro potrubí pozink do D=160/20% tvarovek, těsné letované</t>
  </si>
  <si>
    <t>Učebny TS 344 - 346</t>
  </si>
  <si>
    <t>Pol264</t>
  </si>
  <si>
    <t>Pol265</t>
  </si>
  <si>
    <t>Pol266</t>
  </si>
  <si>
    <t>Vířivý anemostat  desingový přívodní 400x400, s boxem, hrdlo horizontální</t>
  </si>
  <si>
    <t>Vířivý anemostat desingový přívodní 400x400, s boxem, hrdlo horizontální</t>
  </si>
  <si>
    <t>Pol267</t>
  </si>
  <si>
    <t>Pol268</t>
  </si>
  <si>
    <t>Spiro potrubí pozink  do D=200/50% tvarovek</t>
  </si>
  <si>
    <t>Spiro potrubí pozink do D=200/50% tvarovek</t>
  </si>
  <si>
    <t>Učebny TS 408,409</t>
  </si>
  <si>
    <t>Pol269</t>
  </si>
  <si>
    <t>Pol270</t>
  </si>
  <si>
    <t>Vířivý anemostat  desingový přívodní 300x300, s boxem, hrdlo horizontální</t>
  </si>
  <si>
    <t>Vířivý anemostat desingový přívodní 300x300, s boxem, hrdlo horizontální</t>
  </si>
  <si>
    <t>Učebny TS 421,422</t>
  </si>
  <si>
    <t>1134</t>
  </si>
  <si>
    <t>1136</t>
  </si>
  <si>
    <t>1138</t>
  </si>
  <si>
    <t>1140</t>
  </si>
  <si>
    <t>1142</t>
  </si>
  <si>
    <t>1144</t>
  </si>
  <si>
    <t>1146</t>
  </si>
  <si>
    <t>1148</t>
  </si>
  <si>
    <t>1150</t>
  </si>
  <si>
    <t>1152</t>
  </si>
  <si>
    <t>1154</t>
  </si>
  <si>
    <t>1156</t>
  </si>
  <si>
    <t>1158</t>
  </si>
  <si>
    <t>1160</t>
  </si>
  <si>
    <t>1162</t>
  </si>
  <si>
    <t>1164</t>
  </si>
  <si>
    <t>Pol271</t>
  </si>
  <si>
    <t>1166</t>
  </si>
  <si>
    <t>Pol272</t>
  </si>
  <si>
    <t>do obvodu 1890 mm/ 50% tvar. sk.I pozink ON 12 0403</t>
  </si>
  <si>
    <t>1168</t>
  </si>
  <si>
    <t>Pol273</t>
  </si>
  <si>
    <t>do obvodu 1500 mm/ 50% tvar. sk.I pozink ON 12 0403</t>
  </si>
  <si>
    <t>1170</t>
  </si>
  <si>
    <t>1172</t>
  </si>
  <si>
    <t>Učebny TS 427 - 430</t>
  </si>
  <si>
    <t>Pol274</t>
  </si>
  <si>
    <t>1174</t>
  </si>
  <si>
    <t>1176</t>
  </si>
  <si>
    <t>1178</t>
  </si>
  <si>
    <t>1180</t>
  </si>
  <si>
    <t>1182</t>
  </si>
  <si>
    <t>1184</t>
  </si>
  <si>
    <t>Pol275</t>
  </si>
  <si>
    <t>Regulátor s variabilním průtokem vzduchu 500x200, 0-10V, s těsnou klapkou a hlukovým krytem</t>
  </si>
  <si>
    <t>1186</t>
  </si>
  <si>
    <t>Pol276</t>
  </si>
  <si>
    <t>Tlumič hluku k regulátoru 500x200</t>
  </si>
  <si>
    <t>1188</t>
  </si>
  <si>
    <t>1190</t>
  </si>
  <si>
    <t>1192</t>
  </si>
  <si>
    <t>1194</t>
  </si>
  <si>
    <t>1196</t>
  </si>
  <si>
    <t>1198</t>
  </si>
  <si>
    <t>1200</t>
  </si>
  <si>
    <t>1202</t>
  </si>
  <si>
    <t>1204</t>
  </si>
  <si>
    <t>1206</t>
  </si>
  <si>
    <t>1208</t>
  </si>
  <si>
    <t>1210</t>
  </si>
  <si>
    <t>1212</t>
  </si>
  <si>
    <t>1214</t>
  </si>
  <si>
    <t>1216</t>
  </si>
  <si>
    <t>1218</t>
  </si>
  <si>
    <t>1220</t>
  </si>
  <si>
    <t>Učebny TS 435,437</t>
  </si>
  <si>
    <t>Pol277</t>
  </si>
  <si>
    <t>1222</t>
  </si>
  <si>
    <t>1224</t>
  </si>
  <si>
    <t>1226</t>
  </si>
  <si>
    <t>1228</t>
  </si>
  <si>
    <t>1230</t>
  </si>
  <si>
    <t>1232</t>
  </si>
  <si>
    <t>1234</t>
  </si>
  <si>
    <t>1236</t>
  </si>
  <si>
    <t>1238</t>
  </si>
  <si>
    <t>1240</t>
  </si>
  <si>
    <t>1242</t>
  </si>
  <si>
    <t>1244</t>
  </si>
  <si>
    <t>1246</t>
  </si>
  <si>
    <t>1248</t>
  </si>
  <si>
    <t>Klimatizace sever - východní část</t>
  </si>
  <si>
    <t>VRV systém s tepelným čerpadlem ve složení:</t>
  </si>
  <si>
    <t>Pol278</t>
  </si>
  <si>
    <t>Kondenzační jednotka tep. čerpadlo</t>
  </si>
  <si>
    <t>1252</t>
  </si>
  <si>
    <t>Poznámka k položce:
max počet vnitř. jednotek 23, COP 4,59; EER 4,62; garantovaný chod: chlazení         -10 až 43°C, topení -25 až 18°C; (složení a parametry dle techniky v příloze č.13b TPZ a tab.č.3 v TZ)</t>
  </si>
  <si>
    <t>Pol279</t>
  </si>
  <si>
    <t>Kazetová jednotka 4 cestná  570x570 mm</t>
  </si>
  <si>
    <t>1254</t>
  </si>
  <si>
    <t>Kazetová jednotka 4 cestná 570x570 mm</t>
  </si>
  <si>
    <t>Pol280</t>
  </si>
  <si>
    <t>1256</t>
  </si>
  <si>
    <t>Pol281</t>
  </si>
  <si>
    <t>1258</t>
  </si>
  <si>
    <t>Pol282</t>
  </si>
  <si>
    <t>1260</t>
  </si>
  <si>
    <t>Pol283</t>
  </si>
  <si>
    <t>Čelní panel 4 cestné jednotky</t>
  </si>
  <si>
    <t>1262</t>
  </si>
  <si>
    <t>Pol284</t>
  </si>
  <si>
    <t>Kazetová jednotka 1 cestná</t>
  </si>
  <si>
    <t>1264</t>
  </si>
  <si>
    <t>Pol285</t>
  </si>
  <si>
    <t>Čelní panel 1 cestné jednotky</t>
  </si>
  <si>
    <t>1266</t>
  </si>
  <si>
    <t>Pol286</t>
  </si>
  <si>
    <t>Standardní kabelový ovladač</t>
  </si>
  <si>
    <t>1268</t>
  </si>
  <si>
    <t>Pol287</t>
  </si>
  <si>
    <t>CU rozbočka ARBLN01621</t>
  </si>
  <si>
    <t>1270</t>
  </si>
  <si>
    <t>Pol288</t>
  </si>
  <si>
    <t>CU rozbočka ARBLN03321</t>
  </si>
  <si>
    <t>1272</t>
  </si>
  <si>
    <t>Pol289</t>
  </si>
  <si>
    <t>CU rozbočka ARBLN07121</t>
  </si>
  <si>
    <t>1274</t>
  </si>
  <si>
    <t>1276</t>
  </si>
  <si>
    <t>Klimatizace jih - východní část</t>
  </si>
  <si>
    <t>Pol290</t>
  </si>
  <si>
    <t>1278</t>
  </si>
  <si>
    <t>Poznámka k položce:
max počet vnitř. jednotek 35, COP 5,21; EER 5,04; garantovaný chod: chlazení         -10 až 43°C, topení -25 až 18°C; (složení a parametry dle techniky v příloze č.13b TPZ a tab.č.3 v TZ)</t>
  </si>
  <si>
    <t>Pol291</t>
  </si>
  <si>
    <t>1280</t>
  </si>
  <si>
    <t>1282</t>
  </si>
  <si>
    <t>1284</t>
  </si>
  <si>
    <t>1286</t>
  </si>
  <si>
    <t>1288</t>
  </si>
  <si>
    <t>1290</t>
  </si>
  <si>
    <t>1292</t>
  </si>
  <si>
    <t>1294</t>
  </si>
  <si>
    <t>Pol292</t>
  </si>
  <si>
    <t>CU rozbočka ARCNN21</t>
  </si>
  <si>
    <t>1296</t>
  </si>
  <si>
    <t>1298</t>
  </si>
  <si>
    <t>Klimatizace jih - střední část 1. - 2.NP</t>
  </si>
  <si>
    <t>1300</t>
  </si>
  <si>
    <t>Pol293</t>
  </si>
  <si>
    <t>Kazetová jednotka 2 cestná</t>
  </si>
  <si>
    <t>1302</t>
  </si>
  <si>
    <t>1304</t>
  </si>
  <si>
    <t>1306</t>
  </si>
  <si>
    <t>1308</t>
  </si>
  <si>
    <t>Pol294</t>
  </si>
  <si>
    <t>Čelní mřížka  2 cestné jednotky</t>
  </si>
  <si>
    <t>1310</t>
  </si>
  <si>
    <t>Čelní mřížka 2 cestné jednotky</t>
  </si>
  <si>
    <t>1312</t>
  </si>
  <si>
    <t>1314</t>
  </si>
  <si>
    <t>1316</t>
  </si>
  <si>
    <t>1318</t>
  </si>
  <si>
    <t>Klimatizace jih - západní část</t>
  </si>
  <si>
    <t>Pol295</t>
  </si>
  <si>
    <t>1320</t>
  </si>
  <si>
    <t>Poznámka k položce:
max počet vnitř. jednotek 13, COP 3,90; EER 3,57; garantovaný chod: chlazení         -5 až 48°C, topení -20 až 18°C; (složení a parametry dle techniky v příloze č.13b TPZ a tab.č.3 v TZ)</t>
  </si>
  <si>
    <t>Pol296</t>
  </si>
  <si>
    <t>Nástěnná jednotka</t>
  </si>
  <si>
    <t>1322</t>
  </si>
  <si>
    <t>1324</t>
  </si>
  <si>
    <t>1326</t>
  </si>
  <si>
    <t>Pol297</t>
  </si>
  <si>
    <t>1328</t>
  </si>
  <si>
    <t>1330</t>
  </si>
  <si>
    <t>1332</t>
  </si>
  <si>
    <t>1334</t>
  </si>
  <si>
    <t>1336</t>
  </si>
  <si>
    <t>Klimatizace sever - západní část</t>
  </si>
  <si>
    <t>1338</t>
  </si>
  <si>
    <t>Pol298</t>
  </si>
  <si>
    <t>1340</t>
  </si>
  <si>
    <t>1342</t>
  </si>
  <si>
    <t>1344</t>
  </si>
  <si>
    <t>1346</t>
  </si>
  <si>
    <t>1348</t>
  </si>
  <si>
    <t>Klimatizace sever - střední část 1. - 2.NP</t>
  </si>
  <si>
    <t>Pol299</t>
  </si>
  <si>
    <t>1350</t>
  </si>
  <si>
    <t>Poznámka k položce:
max počet vnitř. jednotek 16, COP 5,74; EER 5,20; garantovaný chod: chlazení         -10 až 43°C, topení -25 až 18°C; (složení a parametry dle techniky v příloze č.13b TPZ a tab.č.3 v TZ)</t>
  </si>
  <si>
    <t>1352</t>
  </si>
  <si>
    <t>1354</t>
  </si>
  <si>
    <t>1356</t>
  </si>
  <si>
    <t>1358</t>
  </si>
  <si>
    <t>1360</t>
  </si>
  <si>
    <t>1362</t>
  </si>
  <si>
    <t>1364</t>
  </si>
  <si>
    <t>1366</t>
  </si>
  <si>
    <t>Klimatizace jih - střední část 3.NP</t>
  </si>
  <si>
    <t>Pol300</t>
  </si>
  <si>
    <t>1368</t>
  </si>
  <si>
    <t>Poznámka k položce:
max počet vnitř. jednotek 20, COP 4,82; EER 4,91; garantovaný chod: chlazení         -10 až 43°C, topení -25 až 18°C; (složení a parametry dle techniky v příloze č.13b TPZ a tab.č.3 v TZ)</t>
  </si>
  <si>
    <t>1370</t>
  </si>
  <si>
    <t>1372</t>
  </si>
  <si>
    <t>1374</t>
  </si>
  <si>
    <t>1376</t>
  </si>
  <si>
    <t>1378</t>
  </si>
  <si>
    <t>1380</t>
  </si>
  <si>
    <t>1382</t>
  </si>
  <si>
    <t>1384</t>
  </si>
  <si>
    <t>Klimatizace jih - střední část 4.NP</t>
  </si>
  <si>
    <t>1386</t>
  </si>
  <si>
    <t>1388</t>
  </si>
  <si>
    <t>1390</t>
  </si>
  <si>
    <t>1392</t>
  </si>
  <si>
    <t>1394</t>
  </si>
  <si>
    <t>1396</t>
  </si>
  <si>
    <t>1398</t>
  </si>
  <si>
    <t>1400</t>
  </si>
  <si>
    <t>1402</t>
  </si>
  <si>
    <t>Klimatizace sever - střední část 3. -  4.NP</t>
  </si>
  <si>
    <t>1404</t>
  </si>
  <si>
    <t>1406</t>
  </si>
  <si>
    <t>1408</t>
  </si>
  <si>
    <t>1410</t>
  </si>
  <si>
    <t>1412</t>
  </si>
  <si>
    <t>1414</t>
  </si>
  <si>
    <t>1416</t>
  </si>
  <si>
    <t>1418</t>
  </si>
  <si>
    <t>1420</t>
  </si>
  <si>
    <t>Klima TS 087</t>
  </si>
  <si>
    <t>1422</t>
  </si>
  <si>
    <t>1424</t>
  </si>
  <si>
    <t>1426</t>
  </si>
  <si>
    <t>Pol301</t>
  </si>
  <si>
    <t>1428</t>
  </si>
  <si>
    <t>D51</t>
  </si>
  <si>
    <t>Chodby - uzavřené</t>
  </si>
  <si>
    <t>Pol302</t>
  </si>
  <si>
    <t>Ventilátor do kruhového potrubí d=200mm Ecowatt s EC motorem IP 44, zatlumený Silent</t>
  </si>
  <si>
    <t>1430</t>
  </si>
  <si>
    <t>Pol303</t>
  </si>
  <si>
    <t>Spojovací manžeta d= 200</t>
  </si>
  <si>
    <t>1432</t>
  </si>
  <si>
    <t>Pol304</t>
  </si>
  <si>
    <t>Ventilátor do kruhového potrubí d=250mm Ecowatt s EC motorem IP 44, zatlumený Silent</t>
  </si>
  <si>
    <t>1434</t>
  </si>
  <si>
    <t>Pol305</t>
  </si>
  <si>
    <t>Spojovací manžeta d= 250</t>
  </si>
  <si>
    <t>1436</t>
  </si>
  <si>
    <t>Pol306</t>
  </si>
  <si>
    <t>Tlumič hluku d= 200/900</t>
  </si>
  <si>
    <t>1438</t>
  </si>
  <si>
    <t>1440</t>
  </si>
  <si>
    <t>1442</t>
  </si>
  <si>
    <t>1444</t>
  </si>
  <si>
    <t>Pol307</t>
  </si>
  <si>
    <t>1446</t>
  </si>
  <si>
    <t>1448</t>
  </si>
  <si>
    <t>Pol308</t>
  </si>
  <si>
    <t>Požární klapka EIS 90  D= 250  + servopohon 24 V</t>
  </si>
  <si>
    <t>1450</t>
  </si>
  <si>
    <t>Požární klapka EIS 90 D= 250 + servopohon 24 V</t>
  </si>
  <si>
    <t>Pol309</t>
  </si>
  <si>
    <t>Požární klapka EIS 90  D= 200  + servopohon 24 V</t>
  </si>
  <si>
    <t>1452</t>
  </si>
  <si>
    <t>Požární klapka EIS 90 D= 200 + servopohon 24 V</t>
  </si>
  <si>
    <t>Pol310</t>
  </si>
  <si>
    <t>Vyústka jednořadá  625x425 R1do hranatého potrubí</t>
  </si>
  <si>
    <t>1454</t>
  </si>
  <si>
    <t>Vyústka jednořadá 625x425 R1do hranatého potrubí</t>
  </si>
  <si>
    <t>1456</t>
  </si>
  <si>
    <t>1458</t>
  </si>
  <si>
    <t>D52</t>
  </si>
  <si>
    <t>Demontáže stávajícího zařízení (kompletní demontáž)</t>
  </si>
  <si>
    <t>Pol311</t>
  </si>
  <si>
    <t>Demontáž klimatizačních jednotek</t>
  </si>
  <si>
    <t>1460</t>
  </si>
  <si>
    <t>Pol312</t>
  </si>
  <si>
    <t>Demontáž elementů (požárních klapek, regul. klapek, tlumičů</t>
  </si>
  <si>
    <t>kpl</t>
  </si>
  <si>
    <t>1462</t>
  </si>
  <si>
    <t>Pol313</t>
  </si>
  <si>
    <t>Demontáž potrubí , vč. koncových elementů,do obvodu 1500 mm</t>
  </si>
  <si>
    <t>1464</t>
  </si>
  <si>
    <t>Pol314</t>
  </si>
  <si>
    <t>Demontáž potrubí , vč. koncových elementů,do obvodu 3500 mm</t>
  </si>
  <si>
    <t>1466</t>
  </si>
  <si>
    <t>D53</t>
  </si>
  <si>
    <t>Montážní materiál</t>
  </si>
  <si>
    <t>Pol315</t>
  </si>
  <si>
    <t>Montážní, těsnící a spojovací material</t>
  </si>
  <si>
    <t>1468</t>
  </si>
  <si>
    <t>D54</t>
  </si>
  <si>
    <t>Nátěry</t>
  </si>
  <si>
    <t>Pol316</t>
  </si>
  <si>
    <t>Nátěr potrubí, oplechování a konzol - základ + 1x vrchní na montáži</t>
  </si>
  <si>
    <t>1470</t>
  </si>
  <si>
    <t>D55</t>
  </si>
  <si>
    <t>Izolace</t>
  </si>
  <si>
    <t>Pol317</t>
  </si>
  <si>
    <t>Požární izolace z miner.vlny v  Al-fólii (atest EI 30min) viz označení na výkresech</t>
  </si>
  <si>
    <t>1472</t>
  </si>
  <si>
    <t>Požární izolace z miner.vlny v Al-fólii (atest EI 30min) viz označení na výkresech</t>
  </si>
  <si>
    <t>Pol318</t>
  </si>
  <si>
    <t>Tepelná izolace z miner.vlny  v Al-fólii 4 cm  (požadovaný tepelný odpor R=1,1 m2K/W), označeno na výkresech + veškeré potrubí ve strojovnách VZT</t>
  </si>
  <si>
    <t>1474</t>
  </si>
  <si>
    <t>Tepelná izolace z miner.vlny v Al-fólii 4 cm (požadovaný tepelný odpor R=1,1 m2K/W), označeno na výkresech + veškeré potrubí ve strojovnách VZT</t>
  </si>
  <si>
    <t>Pol319</t>
  </si>
  <si>
    <t>Tepelná izolace z miner.vlny  v Al-fólii 18 cm  (požadovaný tepelný odpor R=5 m2K/W)  na potrubí vedené po střeše</t>
  </si>
  <si>
    <t>1476</t>
  </si>
  <si>
    <t>Tepelná izolace z miner.vlny v Al-fólii 18 cm (požadovaný tepelný odpor R=5 m2K/W) na potrubí vedené po střeše</t>
  </si>
  <si>
    <t>Pol320</t>
  </si>
  <si>
    <t>Oplechování  izolace z miner.vlny  hliníkovým popřípadě pozinkovaným plechem   na potrubí vedené po střeše</t>
  </si>
  <si>
    <t>1478</t>
  </si>
  <si>
    <t>Oplechování izolace z miner.vlny hliníkovým popřípadě pozinkovaným plechem na potrubí vedené po střeše</t>
  </si>
  <si>
    <t>D56</t>
  </si>
  <si>
    <t>Přesuny strojů, zařízení a potrubí, přidružené výkony</t>
  </si>
  <si>
    <t>Pol321</t>
  </si>
  <si>
    <t>Přesuny strojů, zařízení  (1,00 Kč/kg)</t>
  </si>
  <si>
    <t>1480</t>
  </si>
  <si>
    <t>Přesuny strojů, zařízení (1,00 Kč/kg)</t>
  </si>
  <si>
    <t>Pol322</t>
  </si>
  <si>
    <t>Přesuny potrubí  (1,00 Kč/kg)</t>
  </si>
  <si>
    <t>1482</t>
  </si>
  <si>
    <t>Přesuny potrubí (1,00 Kč/kg)</t>
  </si>
  <si>
    <t>Poznámka k položce:
Podíl přidružených výkonů (1,6 % z ceny montáže)</t>
  </si>
  <si>
    <t>D57</t>
  </si>
  <si>
    <t>Komplexní zkoušky, zaregulování a obsluha</t>
  </si>
  <si>
    <t>Pol323</t>
  </si>
  <si>
    <t>Komplexní vyzkoušení</t>
  </si>
  <si>
    <t>1484</t>
  </si>
  <si>
    <t>Pol324</t>
  </si>
  <si>
    <t>Zaregulování  zařízení</t>
  </si>
  <si>
    <t>1486</t>
  </si>
  <si>
    <t>Zaregulování zařízení</t>
  </si>
  <si>
    <t>Pol869</t>
  </si>
  <si>
    <t>Zaškolení obsluhy</t>
  </si>
  <si>
    <t>1488</t>
  </si>
  <si>
    <t>D.1.4.d - Zařízení pro měření a regulaci</t>
  </si>
  <si>
    <t>D1 - VZDUCHOTECHNICKÉ ZAŘÍZENÍ</t>
  </si>
  <si>
    <t xml:space="preserve">    D2 - Komponenty TRONIC 2032CX</t>
  </si>
  <si>
    <t xml:space="preserve">    D3 - Komponenty TRONIC 2032EX</t>
  </si>
  <si>
    <t xml:space="preserve">    D4 - Polní instrumentace</t>
  </si>
  <si>
    <t xml:space="preserve">    D5 - Silová elektrovýbava</t>
  </si>
  <si>
    <t xml:space="preserve">    D6 - Inženýrské práce</t>
  </si>
  <si>
    <t xml:space="preserve">    D7 - Montáže</t>
  </si>
  <si>
    <t>D8 - ROZDELOVAČ VYTÁPĚNÍ</t>
  </si>
  <si>
    <t>D9 - IRC REGULACE MÍSTNOSTÍ</t>
  </si>
  <si>
    <t xml:space="preserve">    D10 - Komponenty TRONIC 2008F</t>
  </si>
  <si>
    <t>D11 - KOMUNIKAČNÍ GATEWAY  IRC A VRV SYSTÉM</t>
  </si>
  <si>
    <t>VZDUCHOTECHNICKÉ ZAŘÍZENÍ</t>
  </si>
  <si>
    <t>Komponenty TRONIC 2032CX</t>
  </si>
  <si>
    <t>Pol873</t>
  </si>
  <si>
    <t>řídicí stanice T2032CX (PWE-12VDC,Eth) ext.napájení 12VDC,Ethernet</t>
  </si>
  <si>
    <t>Pol875</t>
  </si>
  <si>
    <t>terminál obsluhy T2032CX (CXP) LCD 2x40 zn.,klávesnice,7xLED,napájení z T2032CX</t>
  </si>
  <si>
    <t>Pol877</t>
  </si>
  <si>
    <t>zdroj 13VDC/1,2A stab DIN 3m (51mm) napájení systému T2008E (větší sestavy) !bez DI!</t>
  </si>
  <si>
    <t>Pol884</t>
  </si>
  <si>
    <t>zdroj 24VDC/0,6A stab DIN 3m (51mm) obecný napájecí zdroj - modulové provedení</t>
  </si>
  <si>
    <t>Pol889</t>
  </si>
  <si>
    <t>zdroj 24VDC/1,25A stab DIN 3m (51mm) obecný napájecí zdroj - modulové provedení</t>
  </si>
  <si>
    <t>Pol897</t>
  </si>
  <si>
    <t>skříň T2032CX včetně elektrovýbavy 600x2000x400mm pro řídicí stanici a 12 modulů (I/O,PIMR)</t>
  </si>
  <si>
    <t>Pol900</t>
  </si>
  <si>
    <t>skříň T2032CX včetně elektrovýbavy 800x2000x400mm pro řídicí stanici a 20 modulů (I/O,PIMR)</t>
  </si>
  <si>
    <t>Pol933</t>
  </si>
  <si>
    <t>úprava pro venkovní umístení</t>
  </si>
  <si>
    <t>Komponenty TRONIC 2032EX</t>
  </si>
  <si>
    <t>Pol934</t>
  </si>
  <si>
    <t>analogová vstupní expanze T2032EX 6xAI, R 0-2500Ohm, U 0-10V, I 0-20mA</t>
  </si>
  <si>
    <t>Pol935</t>
  </si>
  <si>
    <t>analogová výstupní expanze T2032EX 8x AO, 0-10V</t>
  </si>
  <si>
    <t>Pol936</t>
  </si>
  <si>
    <t>dvouhodnotová vstupní expanze T2032EX 8x DI, 12-30V DC</t>
  </si>
  <si>
    <t>Pol937</t>
  </si>
  <si>
    <t>dvouhodnotová výstupní expanze T2032EX 4xDO, 1x přepínací + 3x spínací kontakt relé</t>
  </si>
  <si>
    <t>Pol938</t>
  </si>
  <si>
    <t>napájecí adaptér LBEX pro EBxx200 připojené k CX nebo posílení napájení</t>
  </si>
  <si>
    <t>Pol939</t>
  </si>
  <si>
    <t>propojovací kabel sběrnice LBEX 110mm mezi moduly T2032EX umístěné vedle sebe</t>
  </si>
  <si>
    <t>Polní instrumentace</t>
  </si>
  <si>
    <t>Pol940</t>
  </si>
  <si>
    <t>odporový teploměr venkovní</t>
  </si>
  <si>
    <t>Pol941</t>
  </si>
  <si>
    <t>odporový teploměr do klimatizace</t>
  </si>
  <si>
    <t>Pol942</t>
  </si>
  <si>
    <t>prostorový odporový teploměr do místnosti</t>
  </si>
  <si>
    <t>Pol943</t>
  </si>
  <si>
    <t>odporový teploměr příložný</t>
  </si>
  <si>
    <t>Pol944</t>
  </si>
  <si>
    <t>snímač rel.vlhkosti a teploty prostorový</t>
  </si>
  <si>
    <t>Pol945</t>
  </si>
  <si>
    <t>snímač rel.vlhkosti a teploty kanálový</t>
  </si>
  <si>
    <t>Pol946</t>
  </si>
  <si>
    <t>snímač kvality vzduchu-CO2+VOC kanálový</t>
  </si>
  <si>
    <t>Pol947</t>
  </si>
  <si>
    <t>termostat prostorový</t>
  </si>
  <si>
    <t>Pol948</t>
  </si>
  <si>
    <t>protimrazová ochrana</t>
  </si>
  <si>
    <t>Pol949</t>
  </si>
  <si>
    <t>signalizátor dP 604 včetně odběrů</t>
  </si>
  <si>
    <t>Pol950</t>
  </si>
  <si>
    <t>servopohon  BELIMO NM 24A-10Nm</t>
  </si>
  <si>
    <t>servopohon BELIMO NM 24A-10Nm</t>
  </si>
  <si>
    <t>Pol951</t>
  </si>
  <si>
    <t>servopohon  BELIMO SM 24A-20Nm</t>
  </si>
  <si>
    <t>servopohon BELIMO SM 24A-20Nm</t>
  </si>
  <si>
    <t>Pol952</t>
  </si>
  <si>
    <t>servopohon  BELIMO SM 24A-SR ( 0-10V)</t>
  </si>
  <si>
    <t>servopohon BELIMO SM 24A-SR ( 0-10V)</t>
  </si>
  <si>
    <t>Pol953</t>
  </si>
  <si>
    <t>servopohon  BELIMO havar. NF 24 A 10Nm</t>
  </si>
  <si>
    <t>servopohon BELIMO havar. NF 24 A 10Nm</t>
  </si>
  <si>
    <t>Pol954</t>
  </si>
  <si>
    <t>servopohon  BELIMO havar. SF 24 A 20Nm</t>
  </si>
  <si>
    <t>servopohon BELIMO havar. SF 24 A 20Nm</t>
  </si>
  <si>
    <t>Pol955</t>
  </si>
  <si>
    <t>servopohon  BELIMO havar. SF 24 SR 20Nm</t>
  </si>
  <si>
    <t>servopohon BELIMO havar. SF 24 SR 20Nm</t>
  </si>
  <si>
    <t>Pol956</t>
  </si>
  <si>
    <t>COMAR - DN 10 SSC 81 ( 0-10V )</t>
  </si>
  <si>
    <t>Pol957</t>
  </si>
  <si>
    <t>COMAR - DN 15 SSC 61 ( 0 - 10V )</t>
  </si>
  <si>
    <t>Pol958</t>
  </si>
  <si>
    <t>COMAR - DN 20 SSC 61 ( 0 - 10V )</t>
  </si>
  <si>
    <t>Pol959</t>
  </si>
  <si>
    <t>COMAR - DN 25 SSC 61 ( 0 - 10V )</t>
  </si>
  <si>
    <t>Silová elektrovýbava</t>
  </si>
  <si>
    <t>Pol960</t>
  </si>
  <si>
    <t>Moeller - vypínač 3f, 40A / AC22 modulový vypínač 3 pólový</t>
  </si>
  <si>
    <t>Pol961</t>
  </si>
  <si>
    <t>Moeller - vypínač 3f, 63A / AC22 modulový vypínač 3 pólový</t>
  </si>
  <si>
    <t>Pol962</t>
  </si>
  <si>
    <t>Moeller - vypínač 3f, 80A / AC22 modulový vypínač 3 pólový</t>
  </si>
  <si>
    <t>Pol963</t>
  </si>
  <si>
    <t>Moeller - vypínací spoušť 230 V vyp. spoušť pro ZP-A, PL7</t>
  </si>
  <si>
    <t>Pol964</t>
  </si>
  <si>
    <t>Moeller - jistič 2 A, char. B jistič 1 pólový</t>
  </si>
  <si>
    <t>Pol965</t>
  </si>
  <si>
    <t>Moeller - jistič 4 A, char. B jistič 1 pólový</t>
  </si>
  <si>
    <t>Pol966</t>
  </si>
  <si>
    <t>Moeller - jistič 6 A, char. B jistič 1 pólový</t>
  </si>
  <si>
    <t>Pol967</t>
  </si>
  <si>
    <t>Moeller - jistič 6 A, char. C jistič 1 pólový</t>
  </si>
  <si>
    <t>Pol968</t>
  </si>
  <si>
    <t>Moeller - jistič 10 A, char. C jistič 3 pólový</t>
  </si>
  <si>
    <t>Pol969</t>
  </si>
  <si>
    <t>Moeller - jistič 16 A, char. C jistič 3 pólový</t>
  </si>
  <si>
    <t>Pol970</t>
  </si>
  <si>
    <t>Moeller - jistič 20 A, char. C jistič 3 pólový</t>
  </si>
  <si>
    <t>Pol971</t>
  </si>
  <si>
    <t>Moeller - jistič 40 A, char. C jistič 3 pólový</t>
  </si>
  <si>
    <t>Pol972</t>
  </si>
  <si>
    <t>Moeller - pomocný kontakt PK pro PL7, Z-MS, ZP-A</t>
  </si>
  <si>
    <t>Pol973</t>
  </si>
  <si>
    <t>Schneider - stykač 3f, 3+1NO, 230 VAC stykač do 2,2 kW / AC3</t>
  </si>
  <si>
    <t>Pol974</t>
  </si>
  <si>
    <t>Schneider - pomocný kontakt 1NO, 1NC pom. kontakt pro LC1-K</t>
  </si>
  <si>
    <t>Pol975</t>
  </si>
  <si>
    <t>panelové tlačítko STOP, uvolnění pootočením 1 kontakt NC, rudá hlavice</t>
  </si>
  <si>
    <t>Pol976</t>
  </si>
  <si>
    <t>nástěnné tlačítko STOP, uvolnění pootočením 1 kontakt NC, rudá hlavice</t>
  </si>
  <si>
    <t>Pol977</t>
  </si>
  <si>
    <t>nástěnné tlačítko se signálkou 1 kont. NO, sign. 24VAC/DC</t>
  </si>
  <si>
    <t>Pol978</t>
  </si>
  <si>
    <t>SVED - transformátor 230/24 V, 40 VA transformátor</t>
  </si>
  <si>
    <t>Pol979</t>
  </si>
  <si>
    <t>SVED - transformátor 230/24 V, 100 VA transformátor</t>
  </si>
  <si>
    <t>Inženýrské práce</t>
  </si>
  <si>
    <t>Pol980</t>
  </si>
  <si>
    <t>Programové vybavení řídicí(ch) stanic(e)</t>
  </si>
  <si>
    <t>Pol981</t>
  </si>
  <si>
    <t>Programové vybavení operátorské/ých stanic(e)</t>
  </si>
  <si>
    <t>Pol982</t>
  </si>
  <si>
    <t>Seřízení, uvedení do provozu</t>
  </si>
  <si>
    <t>Pol983</t>
  </si>
  <si>
    <t>Zaškolení</t>
  </si>
  <si>
    <t>Pol984</t>
  </si>
  <si>
    <t>Výrobní dokumentace</t>
  </si>
  <si>
    <t>Pol985</t>
  </si>
  <si>
    <t>Dokumentace skutečného stavu</t>
  </si>
  <si>
    <t>Pol986</t>
  </si>
  <si>
    <t>Revize</t>
  </si>
  <si>
    <t>Pol987</t>
  </si>
  <si>
    <t>Doprava</t>
  </si>
  <si>
    <t>Montáže</t>
  </si>
  <si>
    <t>Pol988</t>
  </si>
  <si>
    <t>CYKY 2x1,5 včetně montáže</t>
  </si>
  <si>
    <t>Pol989</t>
  </si>
  <si>
    <t>CYKY 3x1,5 včetně montáže</t>
  </si>
  <si>
    <t>Pol990</t>
  </si>
  <si>
    <t>CYKY 4x1,5 včetně montáže</t>
  </si>
  <si>
    <t>Pol991</t>
  </si>
  <si>
    <t>CYKY 4x2,5 včetně montáže</t>
  </si>
  <si>
    <t>Pol992</t>
  </si>
  <si>
    <t>CYKY 4x4 včetně montáže</t>
  </si>
  <si>
    <t>Pol993</t>
  </si>
  <si>
    <t>JYTY  2x1 včetně montáže</t>
  </si>
  <si>
    <t>JYTY 2x1 včetně montáže</t>
  </si>
  <si>
    <t>Pol994</t>
  </si>
  <si>
    <t>Samoregulační topný kabel 9W/m</t>
  </si>
  <si>
    <t>Pol995</t>
  </si>
  <si>
    <t>příslušenství samoregulačních kabelů</t>
  </si>
  <si>
    <t>Pol996</t>
  </si>
  <si>
    <t>J-Y(St)Y  1x2x0,8 včetně montáže</t>
  </si>
  <si>
    <t>J-Y(St)Y 1x2x0,8 včetně montáže</t>
  </si>
  <si>
    <t>Pol997</t>
  </si>
  <si>
    <t>J-Y(St)Y  2x2x0,8 včetně montáže</t>
  </si>
  <si>
    <t>J-Y(St)Y 2x2x0,8 včetně montáže</t>
  </si>
  <si>
    <t>Pol998</t>
  </si>
  <si>
    <t>J-Y(St)Y  3x2x0,8 včetně montáže</t>
  </si>
  <si>
    <t>J-Y(St)Y 3x2x0,8 včetně montáže</t>
  </si>
  <si>
    <t>Pol999</t>
  </si>
  <si>
    <t>J-Y(St)Y  4x2x0,8 včetně montáže</t>
  </si>
  <si>
    <t>J-Y(St)Y 4x2x0,8 včetně montáže</t>
  </si>
  <si>
    <t>Pol1000</t>
  </si>
  <si>
    <t>J-Y(St)Y  5x2x0,8 včetně montáže</t>
  </si>
  <si>
    <t>J-Y(St)Y 5x2x0,8 včetně montáže</t>
  </si>
  <si>
    <t>Pol1001</t>
  </si>
  <si>
    <t>žlab 60x50 /m vč. montáže</t>
  </si>
  <si>
    <t>Pol1002</t>
  </si>
  <si>
    <t>žlab 120x50 /m vč. montáže</t>
  </si>
  <si>
    <t>Pol1003</t>
  </si>
  <si>
    <t>zapojení kabelů k VZT</t>
  </si>
  <si>
    <t>Pol1004</t>
  </si>
  <si>
    <t>montáž rozvaděče plech.  2000 x XXX x XXX včetně kotvení do konstrukce</t>
  </si>
  <si>
    <t>montáž rozvaděče plech. 2000 x XXX x XXX včetně kotvení do konstrukce</t>
  </si>
  <si>
    <t>Pol1005</t>
  </si>
  <si>
    <t>montáž malého přístroje ( teploměr,termostat..)</t>
  </si>
  <si>
    <t>Pol1006</t>
  </si>
  <si>
    <t>montáž protimrazové ochrany</t>
  </si>
  <si>
    <t>Pol1007</t>
  </si>
  <si>
    <t>montáž směš.armatury s elektropohonem</t>
  </si>
  <si>
    <t>Pol1008</t>
  </si>
  <si>
    <t>montáž servopohonu klapek</t>
  </si>
  <si>
    <t>Pol1009</t>
  </si>
  <si>
    <t>připojení a odzkoušení motoru</t>
  </si>
  <si>
    <t>Pol1010</t>
  </si>
  <si>
    <t>Pol1011</t>
  </si>
  <si>
    <t>Protipožární ucpávky prostupů</t>
  </si>
  <si>
    <t>ROZDELOVAČ VYTÁPĚNÍ</t>
  </si>
  <si>
    <t>Pol1012</t>
  </si>
  <si>
    <t>zdroj 24VDC/0,4A DIN 3m (51mm)</t>
  </si>
  <si>
    <t>Pol1013</t>
  </si>
  <si>
    <t>skříň T2032CX včetně elektrovýbavy 600x1500x200mm pro řídicí stanici a 10 modulů (I/O,PIMR)</t>
  </si>
  <si>
    <t>Pol1014</t>
  </si>
  <si>
    <t>odporový teploměr s jímkou nerez</t>
  </si>
  <si>
    <t>Pol1015</t>
  </si>
  <si>
    <t>čidlo zaplavení MAVE</t>
  </si>
  <si>
    <t>Pol1016</t>
  </si>
  <si>
    <t>COMAR - DN 40 SSC 61 ( 0 - 10V )</t>
  </si>
  <si>
    <t>Pol1017</t>
  </si>
  <si>
    <t>Moeller - jistič 2 A, char. C jistič 1 pólový</t>
  </si>
  <si>
    <t>Pol1018</t>
  </si>
  <si>
    <t>Moeller - jistič 4 A, char. C jistič 1 pólový</t>
  </si>
  <si>
    <t>Pol1019</t>
  </si>
  <si>
    <t>Moeller - jistič 10 A, char. C jistič 1 pólový</t>
  </si>
  <si>
    <t>Pol1020</t>
  </si>
  <si>
    <t>Pol1021</t>
  </si>
  <si>
    <t>Pol1022</t>
  </si>
  <si>
    <t>Pol1023</t>
  </si>
  <si>
    <t>Pol1024</t>
  </si>
  <si>
    <t>Pol1025</t>
  </si>
  <si>
    <t>Pol1026</t>
  </si>
  <si>
    <t>Pol1027</t>
  </si>
  <si>
    <t>Pol1028</t>
  </si>
  <si>
    <t>Pol1029</t>
  </si>
  <si>
    <t>žlab KABLOFIL 60x50 /m vč. montáže</t>
  </si>
  <si>
    <t>Pol1030</t>
  </si>
  <si>
    <t>trubka plast D13 včetně montáže</t>
  </si>
  <si>
    <t>Pol1031</t>
  </si>
  <si>
    <t>trubka plast D16 včetně montáže</t>
  </si>
  <si>
    <t>Pol1032</t>
  </si>
  <si>
    <t>Pomocný montážní materiál</t>
  </si>
  <si>
    <t>Pol1033</t>
  </si>
  <si>
    <t>montáž rozvaděče plech. na zeď</t>
  </si>
  <si>
    <t>IRC REGULACE MÍSTNOSTÍ</t>
  </si>
  <si>
    <t>Komponenty TRONIC 2008F</t>
  </si>
  <si>
    <t>Pol1034</t>
  </si>
  <si>
    <t>regulátor klimatizační jednotky typu Fan-Coil 3xAI,2xAO,3xDI,7xDO,RS485,rozhraní pro TRM-F</t>
  </si>
  <si>
    <t>Pol1035</t>
  </si>
  <si>
    <t>ovládací jednotka regulátoru T2008F čidlo teploty prostoru,LED displej,4 tlačítka</t>
  </si>
  <si>
    <t>Pol1036</t>
  </si>
  <si>
    <t>termopohon na ventily topení</t>
  </si>
  <si>
    <t>Pol1037</t>
  </si>
  <si>
    <t>Meteostanice (rychlost větru, intenzita oslunění, déšť)</t>
  </si>
  <si>
    <t>Pol1038</t>
  </si>
  <si>
    <t>Finder - relé 2P, 230 VAC</t>
  </si>
  <si>
    <t>Pol1039</t>
  </si>
  <si>
    <t>Finder - patice pro relé 40.52 patice na DIN lištu</t>
  </si>
  <si>
    <t>Pol1040</t>
  </si>
  <si>
    <t>Ovládací skříňka</t>
  </si>
  <si>
    <t>Pol1041</t>
  </si>
  <si>
    <t>Pol1042</t>
  </si>
  <si>
    <t>Pol1043</t>
  </si>
  <si>
    <t>Pol1044</t>
  </si>
  <si>
    <t>Pol1045</t>
  </si>
  <si>
    <t>Pol1046</t>
  </si>
  <si>
    <t>Pol1047</t>
  </si>
  <si>
    <t>CYKY 5x1,5 včetně montáže</t>
  </si>
  <si>
    <t>Pol1048</t>
  </si>
  <si>
    <t>Pol1049</t>
  </si>
  <si>
    <t>J-Y(St)Y  2x2x0,6 včetně montáže</t>
  </si>
  <si>
    <t>J-Y(St)Y 2x2x0,6 včetně montáže</t>
  </si>
  <si>
    <t>Pol1050</t>
  </si>
  <si>
    <t>SYKFY 3x2x0,5 včetně montáže</t>
  </si>
  <si>
    <t>Pol1051</t>
  </si>
  <si>
    <t>zapojení kabelů</t>
  </si>
  <si>
    <t>KOMUNIKAČNÍ GATEWAY  IRC A VRV SYSTÉM</t>
  </si>
  <si>
    <t>Pol1052</t>
  </si>
  <si>
    <t>přepěťová ochrana 230V/2A 5kA -modulové provedení vstupní filtr síťového přívodu, šířka 35mm</t>
  </si>
  <si>
    <t>Pol1053</t>
  </si>
  <si>
    <t>kompaktní regulátor T2032EX sestava 6xAI, 8xDI, 8xDO, 4xAO, Uni COM, ETH, nap.12VDC</t>
  </si>
  <si>
    <t>Pol1054</t>
  </si>
  <si>
    <t>skříň T2032EX (2008E) nástěnná vybavená, 3x18 mod.</t>
  </si>
  <si>
    <t>Pol1055</t>
  </si>
  <si>
    <t>Moeller - vypínač 1f, 40A / AC22 modulový vypínač 1 pólový</t>
  </si>
  <si>
    <t>Pol1056</t>
  </si>
  <si>
    <t>Hager - stykač 1f, 1NO, man. ovl. modul. st., do 900 W / AC3</t>
  </si>
  <si>
    <t>Pol1057</t>
  </si>
  <si>
    <t>Hager - pomocný kontakt 1NO, 1NC pom. kontakt pro ES</t>
  </si>
  <si>
    <t>Pol1058</t>
  </si>
  <si>
    <t>Pol1059</t>
  </si>
  <si>
    <t>Pol1060</t>
  </si>
  <si>
    <t>Pol1061</t>
  </si>
  <si>
    <t>Pol1062</t>
  </si>
  <si>
    <t>montáž plast. rozvaděče,skříně,ústředny.......</t>
  </si>
  <si>
    <t>D.1.4.e - Zařízení zdravotně technických instalací</t>
  </si>
  <si>
    <t>CZ-CPA:</t>
  </si>
  <si>
    <t>43.22.11</t>
  </si>
  <si>
    <t xml:space="preserve">    721 - Zdravotechnika - vnitřní kanalizace</t>
  </si>
  <si>
    <t xml:space="preserve">    722 - Zdravotechnika - vnitřní vodovod</t>
  </si>
  <si>
    <t xml:space="preserve">    724 - Zdravotechnika - strojní vybavení</t>
  </si>
  <si>
    <t xml:space="preserve">    725 - Zdravotechnika - zařizovací předměty</t>
  </si>
  <si>
    <t xml:space="preserve">    726 - Zdravotechnika - předstěnové instalace</t>
  </si>
  <si>
    <t xml:space="preserve">    727 - Zdravotechnika - požární ochrana</t>
  </si>
  <si>
    <t>M - Práce a dodávky M</t>
  </si>
  <si>
    <t xml:space="preserve">    23-M - Montáže potrubí</t>
  </si>
  <si>
    <t>132201201</t>
  </si>
  <si>
    <t>Hloubení rýh š do 2000 mm v hornině tř. 3 objemu do 100 m3</t>
  </si>
  <si>
    <t>642606599</t>
  </si>
  <si>
    <t>Hloubení zapažených i nezapažených rýh šířky přes 600 do 2 000 mm s urovnáním dna do předepsaného profilu a spádu v hornině tř. 3 do 100 m3</t>
  </si>
  <si>
    <t>0,9*1*(2,2+2,2+3,9+3,4+4,2+1,5+11,9+2,3+3,1+40,2+5,1+0,9+13,1+1,4+3,2+3,3+3,2+3,3+2+6,2)</t>
  </si>
  <si>
    <t>151101101</t>
  </si>
  <si>
    <t>Zřízení příložného pažení a rozepření stěn rýh hl do 2 m</t>
  </si>
  <si>
    <t>705370869</t>
  </si>
  <si>
    <t>Zřízení pažení a rozepření stěn rýh pro podzemní vedení pro všechny šířky rýhy příložné pro jakoukoliv mezerovitost, hloubky do 2 m</t>
  </si>
  <si>
    <t xml:space="preserve">Poznámka k souboru cen:_x000D_
1. Ceny jsou určeny pro roubení a rozepření stěn i jiných výkopů se svislými stěnami, pokud jsou tyto výkopy pro podzemní vedení rozměru do 1 250 mm. 2. Plocha mezer mezi pažinami příložného pažení se od plochy příložného pažení neodečítá; nezapažené plochy u pažení zátažného nebo hnaného se od plochy pažení odečítají. 3. Předepisuje-li projekt: a) ponechat pažení ve výkopu, oceňuje se toto pažení cenami souboru cen 151 . 0-19 Pažení stěn s ponecháním a rozepření stěn cenami souboru cen 151 . 0-13 Zřízení rozepření zapažených stěn výkopů, b) vzepření stěn, oceňuje se toto odstranění pažení stěn výkopu cenami souboru cen 151 . 0-12 Pažení stěn a vzepření stěn cenami souboru cen 151 . 0-14 odstranění vzepření stěn, c) kotvení stěn, oceňuje se toto Odstranění pažení stěn cenami souboru cen 151 . 0-12 Pažení stěn a kotvení stěn příslušnými cenami katalogu 800-2 Zvláštní zakládání objektů. </t>
  </si>
  <si>
    <t>2*1*(2,2+2,2+3,9+3,4+4,2+1,5+11,9+2,3+3,1+40,2+5,1+0,9+13,1+1,4+3,2+3,3+3,2+3,3+2+6,2)</t>
  </si>
  <si>
    <t>151101111</t>
  </si>
  <si>
    <t>Odstranění příložného pažení a rozepření stěn rýh hl do 2 m</t>
  </si>
  <si>
    <t>597571357</t>
  </si>
  <si>
    <t>Odstranění pažení a rozepření stěn rýh pro podzemní vedení s uložením materiálu na vzdálenost do 3 m od kraje výkopu příložné, hloubky do 2 m</t>
  </si>
  <si>
    <t>233,2</t>
  </si>
  <si>
    <t>161101101</t>
  </si>
  <si>
    <t>Svislé přemístění výkopku z horniny tř. 1 až 4 hl výkopu do 2,5 m</t>
  </si>
  <si>
    <t>-539089439</t>
  </si>
  <si>
    <t>Svislé přemístění výkopku bez naložení do dopravní nádoby avšak s vyprázdněním dopravní nádoby na hromadu nebo do dopravního prostředku z horniny tř. 1 až 4, při hloubce výkopu přes 1 do 2,5 m</t>
  </si>
  <si>
    <t>-174851027</t>
  </si>
  <si>
    <t>104,94-34,98</t>
  </si>
  <si>
    <t>167101101</t>
  </si>
  <si>
    <t>Nakládání výkopku z hornin tř. 1 až 4 do 100 m3</t>
  </si>
  <si>
    <t>-399581262</t>
  </si>
  <si>
    <t>Nakládání, skládání a překládání neulehlého výkopku nebo sypaniny nakládání, množství do 100 m3, z hornin tř. 1 až 4</t>
  </si>
  <si>
    <t xml:space="preserve">Poznámka k souboru cen:_x000D_
1. Ceny -1101, -1151, -1102, -1152, -1103, -1153, jsou určeny pro nakládání, skládání a překládání na obvyklý nebo z obvyklého dopravního prostředku. Pro nakládání z lodi nebo na loď jsou určeny ceny -1105 a -1155. 2. Ceny -1105 a -1155 jsou určeny pro nakládání, překládání a vykládání na vzdálenost a) do 20 m vodorovně; vodorovná vzdálenost se měří od těžnice lodi k těžnici druhé lodi, nebo k těžišti hromady na břehu nebo k těžišti dopravního prostředku na suchu, b) do 4 m svisle; svislá vzdálenost se měří od pracovní hladiny vody k úrovni srovna- ného terénu v místě hromady nebo v místě dopravní plochy pro dopravní prostředek na suchu. Uvedenou svislou vzdálenost 4 m lze zvětšit, a to nejvýše do 6 m, jestliže je vodorovná vzdálenost uvedená v bodu a) kratší než 20 m nejméně o trojnásobek zvětšení výšky přes 4 m. 3. Množství měrných jednotek se určí v rostlém stavu horniny. </t>
  </si>
  <si>
    <t>69,96</t>
  </si>
  <si>
    <t>-1409506485</t>
  </si>
  <si>
    <t>1426580488</t>
  </si>
  <si>
    <t>69,96*1,8</t>
  </si>
  <si>
    <t>962642587</t>
  </si>
  <si>
    <t>104,94-17,49-52,47</t>
  </si>
  <si>
    <t>17510110R</t>
  </si>
  <si>
    <t>Obsypání potrubí bez prohození sypaniny z hornin tř. 1 až 4 uloženým do 3 m od kraje výkopu</t>
  </si>
  <si>
    <t>-1835468814</t>
  </si>
  <si>
    <t>Obsypání potrubí sypaninou z vhodných hornin tř. 1 až 4 nebo materiálem připraveným podél výkopu ve vzdálenosti do 3 m od jeho kraje, pro jakoukoliv hloubku výkopu a míru zhutnění bez prohození sypaniny</t>
  </si>
  <si>
    <t xml:space="preserve">Poznámka k souboru cen:_x000D_
1. Objem obsypu na 1 m délky potrubí se rovná šířce dna výkopu násobené součtem vnějšího průměru potrubí příp. i s obalem a projektované tloušťky obsypu nad, případně i pod potrubím. Pro odečítání objemu potrubí se započítávají všechny vestavěné konstrukce nebo uložené vedení i s jejich obklady a podklady (tento objem se nazývá objemem horniny vytlačené konstrukcí). 2. Míru zhutnění předepisuje projekt. 3. V cenách nejsou zahrnuty náklady na nakupovanou sypaninu. Tato se oceňuje ve specifikaci. </t>
  </si>
  <si>
    <t>0,45*1*(2,2+2,2+3,9+3,4+4,2+1,5+11,9+2,3+3,1+40,2+5,1+0,9+13,1+1,4+3,2+3,3+3,2+3,3+2+6,2)</t>
  </si>
  <si>
    <t>583313450</t>
  </si>
  <si>
    <t>kamenivo těžené drobné tříděné (Bratčice) frakce 0-4</t>
  </si>
  <si>
    <t>1651849366</t>
  </si>
  <si>
    <t>kamenivo těžené drobné tříděné frakce 0-4</t>
  </si>
  <si>
    <t>52,47*1,89</t>
  </si>
  <si>
    <t>451572111</t>
  </si>
  <si>
    <t>Lože pod potrubí otevřený výkop z kameniva drobného těženého</t>
  </si>
  <si>
    <t>1701904178</t>
  </si>
  <si>
    <t>Lože pod potrubí, stoky a drobné objekty v otevřeném výkopu z kameniva drobného těženého 0 až 4 mm</t>
  </si>
  <si>
    <t xml:space="preserve">Poznámka k souboru cen:_x000D_
1. Ceny -1111 a -1192 lze použít i pro zřízení sběrných vrstev nad drenážními trubkami. 2. V cenách -5111 a -1192 jsou započteny i náklady na prohození výkopku získaného při zemních pracích. </t>
  </si>
  <si>
    <t>0,15*1*(2,2+2,2+3,9+3,4+4,2+1,5+11,9+2,3+3,1+40,2+5,1+0,9+13,1+1,4+3,2+3,3+3,2+3,3+2+6,2)</t>
  </si>
  <si>
    <t>713463211</t>
  </si>
  <si>
    <t>Montáž izolace tepelné potrubí potrubními pouzdry s Al fólií staženými Al páskou 1x D do 50 mm</t>
  </si>
  <si>
    <t>1272635201</t>
  </si>
  <si>
    <t>Montáž izolace tepelné potrubí a ohybů tvarovkami nebo deskami potrubními pouzdry s povrchovou úpravou hliníkovou fólií (izolační materiál ve specifikaci) přelepenými samolepící hliníkovou páskou potrubí D do 50 mm jednovrstvá</t>
  </si>
  <si>
    <t xml:space="preserve">Poznámka k souboru cen:_x000D_
1. Ceny -1121 až -1173 slouží pro skladebné ocenění oprav tepelných izolací potrubí skružemi připevněnými na tmel v části C01 Opravy a údržba tepelných izolací. 2. Cenami -1121 až -1173 lze oceňovat izolace skružemi o obvodu izolace do 1 570 mm včetně (tj. do vnějšího průměru skruže 500 mm). Izolace většího obvodu lze oceňovat cenami souboru cen 713 36-112 Montáž izolace tepelné těles ploch tvarových v části A 03. 3. Množství měrných jednotek u položek 713 46-3111 až -3411 se určuje podle článku 3521 Všeobecných podmínek části A04 tohoto katalogu. </t>
  </si>
  <si>
    <t>337,2+214,6+106,1+84,3</t>
  </si>
  <si>
    <t>631545300R</t>
  </si>
  <si>
    <t>pouzdro potrubní izolační s povrchem kašírovaným hliníkovou folií (první číselný údaj v označení výrobků znamená vnitřní průměr v mm, druhý číselný údaj označuje tloušťku tepelné izolace v mm) 22/30 mm</t>
  </si>
  <si>
    <t>-1197470560</t>
  </si>
  <si>
    <t>100+115+111+2,7+8,5</t>
  </si>
  <si>
    <t>631545310R</t>
  </si>
  <si>
    <t>pouzdro potrubní izolační s povrchem kašírovaným hliníkovou folií (první číselný údaj v označení výrobků znamená vnitřní průměr v mm, druhý číselný údaj označuje tloušťku tepelné izolace v mm) 28/30 mm</t>
  </si>
  <si>
    <t>1349647171</t>
  </si>
  <si>
    <t>8+87+20+99,6</t>
  </si>
  <si>
    <t>631545320R</t>
  </si>
  <si>
    <t>pouzdro potrubní izolační s povrchem kašírovaným hliníkovou folií (první číselný údaj v označení výrobků znamená vnitřní průměr v mm, druhý číselný údaj označuje tloušťku tepelné izolace v mm) 35/30 mm</t>
  </si>
  <si>
    <t>-721360214</t>
  </si>
  <si>
    <t>22,1+15+10+2+21+36</t>
  </si>
  <si>
    <t>631545330R</t>
  </si>
  <si>
    <t>pouzdro potrubní izolační s povrchem kašírovaným hliníkovou folií (první číselný údaj v označení výrobků znamená vnitřní průměr v mm, druhý číselný údaj označuje tloušťku tepelné izolace v mm) 42/30 mm</t>
  </si>
  <si>
    <t>20365933</t>
  </si>
  <si>
    <t>18+37+10+17,5+1,8</t>
  </si>
  <si>
    <t>713463212</t>
  </si>
  <si>
    <t>Montáž izolace tepelné potrubí potrubními pouzdry s Al fólií staženými Al páskou 1x D do 100 mm</t>
  </si>
  <si>
    <t>1232765874</t>
  </si>
  <si>
    <t>Montáž izolace tepelné potrubí a ohybů tvarovkami nebo deskami potrubními pouzdry s povrchovou úpravou hliníkovou fólií (izolační materiál ve specifikaci) přelepenými samolepící hliníkovou páskou potrubí D přes 50 do 100 mm jednovrstvá</t>
  </si>
  <si>
    <t>55,7+46,8</t>
  </si>
  <si>
    <t>631545350R</t>
  </si>
  <si>
    <t>pouzdro potrubní izolační s povrchem kašírovaným hliníkovou folií (první číselný údaj v označení výrobků znamená vnitřní průměr v mm, druhý číselný údaj označuje tloušťku tepelné izolace v mm) 60/30 mm</t>
  </si>
  <si>
    <t>-1901517874</t>
  </si>
  <si>
    <t>28+24,5+3,2</t>
  </si>
  <si>
    <t>631545370R</t>
  </si>
  <si>
    <t>pouzdro potrubní izolační s povrchem kašírovaným hliníkovou folií (první číselný údaj v označení výrobků znamená vnitřní průměr v mm, druhý číselný údaj označuje tloušťku tepelné izolace v mm) 76/30 mm</t>
  </si>
  <si>
    <t>-1575225541</t>
  </si>
  <si>
    <t>31,4+15,4</t>
  </si>
  <si>
    <t>219206183</t>
  </si>
  <si>
    <t>Zdravotechnika - vnitřní kanalizace</t>
  </si>
  <si>
    <t>721110953</t>
  </si>
  <si>
    <t>Potrubí kameninové vsazení odbočky DN 150</t>
  </si>
  <si>
    <t>1996239266</t>
  </si>
  <si>
    <t>Opravy odpadního potrubí kameninového vsazení odbočky do potrubí DN 150</t>
  </si>
  <si>
    <t>721110954</t>
  </si>
  <si>
    <t>Potrubí kameninové vsazení odbočky DN 200</t>
  </si>
  <si>
    <t>-198340078</t>
  </si>
  <si>
    <t>Opravy odpadního potrubí kameninového vsazení odbočky do potrubí DN 200</t>
  </si>
  <si>
    <t>12*1</t>
  </si>
  <si>
    <t>721115005R</t>
  </si>
  <si>
    <t>Potrubí kanalizační tlakové plastové PE svařované na tupo DN 40</t>
  </si>
  <si>
    <t>1536848587</t>
  </si>
  <si>
    <t xml:space="preserve">Poznámka k souboru cen:_x000D_
1. V cenách -4001 až -4088 jsou započteny náklady na montáž a dodávku potrubí a tvarovek. </t>
  </si>
  <si>
    <t>9,2+5</t>
  </si>
  <si>
    <t>721115006R</t>
  </si>
  <si>
    <t>Potrubí kanalizační tlakové plastové PE svařované na tupo DN 50</t>
  </si>
  <si>
    <t>-1564372618</t>
  </si>
  <si>
    <t>7,5+15+5,5</t>
  </si>
  <si>
    <t>721115008R</t>
  </si>
  <si>
    <t>Potrubí kanalizační tlakové plastové PE svařované na tupo DN 80</t>
  </si>
  <si>
    <t>-1887418630</t>
  </si>
  <si>
    <t>2,5+1,2+3+5+3+14,1</t>
  </si>
  <si>
    <t>721118001R</t>
  </si>
  <si>
    <t>Ochrana odpadního potrubí přilepenými tepelně izolačními trubicemi z pěnového PE tl do 20 mm DN do 92 mm</t>
  </si>
  <si>
    <t>222215356</t>
  </si>
  <si>
    <t>23,4</t>
  </si>
  <si>
    <t>721118002R</t>
  </si>
  <si>
    <t>Ochrana odpadního potrubí přilepenými tepelně izolačními trubicemi z pěnového PE tl do 20 mm DN přes 92 mm</t>
  </si>
  <si>
    <t>-817793883</t>
  </si>
  <si>
    <t>247,6+15,2</t>
  </si>
  <si>
    <t>721118011R</t>
  </si>
  <si>
    <t>Ochrana odpadního potrubí zvukově izolačními trubicemi z pěnového PE tl 5 mm DN přes 92 mm</t>
  </si>
  <si>
    <t>147606125</t>
  </si>
  <si>
    <t>3,8+5,9+8,1+9,2+2,4+1,6+20,6+6,6+5,5+5+2,5+3,8+1,4+5,9+22,6+1,3+6,1+4,1+2,9+22,7+3,2+4,5+11,5+8+3,5+1,4+2,1+8,5+1,7+5,4+2,3+9,4+4,2+4,1+4,5+4,1+4,1</t>
  </si>
  <si>
    <t>8,8+5,5+7,9+5,3+7,4+3,3+1,4+1,8+13,2+9,8</t>
  </si>
  <si>
    <t>721173401</t>
  </si>
  <si>
    <t>Potrubí kanalizační plastové svodné systém KG DN 100</t>
  </si>
  <si>
    <t>607097018</t>
  </si>
  <si>
    <t>Potrubí z plastových trub PVC SN4 svodné (ležaté) DN 100</t>
  </si>
  <si>
    <t xml:space="preserve">Poznámka k souboru cen:_x000D_
1. Cenami -3315 až -3317 se oceňuje svislé potrubí od střešního vtoku po čisticí kus. 2. Ochrany odpadního a připojovacího potrubí z plastových trub se oceňují cenami souboru cen 722 18- . . Ochrana potrubí, části A 02. 3. V cenách potrubí z polyetylenových trub jsou započteny náklady na montáž kotevních prvků, jejich dodání se oceňuje ve specifikaci. </t>
  </si>
  <si>
    <t>4,7+2,1*2+2,2+1,5+9</t>
  </si>
  <si>
    <t>721173402</t>
  </si>
  <si>
    <t>Potrubí kanalizační plastové svodné systém KG DN 125</t>
  </si>
  <si>
    <t>-26300427</t>
  </si>
  <si>
    <t>Potrubí z plastových trub PVC SN4 svodné (ležaté) DN 125</t>
  </si>
  <si>
    <t>2,2+2,2+3,9+3,4+4,2+1,5+11,9+2,3+3,1+40,2+5,1+0,9+13,1+1,4+3,2+3,3+3,2+3,3+2+6,2+20*1,1</t>
  </si>
  <si>
    <t>721174042</t>
  </si>
  <si>
    <t>Potrubí kanalizační z PP připojovací systém HT DN 40</t>
  </si>
  <si>
    <t>1657709729</t>
  </si>
  <si>
    <t>Potrubí z plastových trub polypropylenové připojovací DN 40</t>
  </si>
  <si>
    <t>115+235+89+151,2+79+211+9</t>
  </si>
  <si>
    <t>721174043</t>
  </si>
  <si>
    <t>Potrubí kanalizační z PP připojovací systém HT DN 50</t>
  </si>
  <si>
    <t>1819267748</t>
  </si>
  <si>
    <t>Potrubí z plastových trub polypropylenové připojovací DN 50</t>
  </si>
  <si>
    <t>16,4+14,8+40,9+37,8+26,5+34,9+20,7+24,9+29,2</t>
  </si>
  <si>
    <t>721174044</t>
  </si>
  <si>
    <t>Potrubí kanalizační z PP připojovací systém HT DN 70</t>
  </si>
  <si>
    <t>161478334</t>
  </si>
  <si>
    <t>Potrubí z plastových trub polypropylenové připojovací DN 70</t>
  </si>
  <si>
    <t>33,4+13,6+21</t>
  </si>
  <si>
    <t>721174045</t>
  </si>
  <si>
    <t>Potrubí kanalizační z PP připojovací systém HT DN 100</t>
  </si>
  <si>
    <t>1784887211</t>
  </si>
  <si>
    <t>Potrubí z plastových trub polypropylenové připojovací DN 100</t>
  </si>
  <si>
    <t>35,4+4,4+47,1+11,1</t>
  </si>
  <si>
    <t>721175111R</t>
  </si>
  <si>
    <t>Potrubí kanalizační z PP odpadní zvuk tlumící vícevrstvé DN 75</t>
  </si>
  <si>
    <t>829293394</t>
  </si>
  <si>
    <t>43,2+13+25+14,4+18,9+22,1+16</t>
  </si>
  <si>
    <t>721175112R</t>
  </si>
  <si>
    <t>Potrubí kanalizační z PP odpadní zvuk tlumící vícevrstvé DN 110</t>
  </si>
  <si>
    <t>502026658</t>
  </si>
  <si>
    <t>105,1+88,8+57,8+59,7+49,2+65,7+3+11,4+2,6+8,3+4,5+4,4+2,9</t>
  </si>
  <si>
    <t>721175113R</t>
  </si>
  <si>
    <t>Potrubí kanalizační z PP odpadní zvuk tlumící vícevrstvé DN 125</t>
  </si>
  <si>
    <t>-177575958</t>
  </si>
  <si>
    <t>11,8+23,1+27,8+9,5+10,2+16,3+1,8+2,7+6,4+16,1+1,5+14,1+2,9+8,4+9,4+6+11,8+5,9</t>
  </si>
  <si>
    <t>20*1+47,4+10,2+17,9+2,6+4,9+1,2+2,6+1+1,9*2+5+1,7+0,5+0,7+1,2+1,2</t>
  </si>
  <si>
    <t>721175114R</t>
  </si>
  <si>
    <t>Potrubí kanalizační z PP odpadní zvuk tlumící vícevrstvé DN 160</t>
  </si>
  <si>
    <t>900177895</t>
  </si>
  <si>
    <t>22+14,4+10</t>
  </si>
  <si>
    <t>721175131R</t>
  </si>
  <si>
    <t>Potrubí kanalizační z PP dešťové zvuk tlumící vícevrstvé DN 70</t>
  </si>
  <si>
    <t>-1998140263</t>
  </si>
  <si>
    <t>8,5+8,5+6,4</t>
  </si>
  <si>
    <t>721175132R</t>
  </si>
  <si>
    <t>Potrubí kanalizační z PP dešťové zvuk tlumící vícevrstvé DN 110</t>
  </si>
  <si>
    <t>-759284027</t>
  </si>
  <si>
    <t>Potrubí kanalizační z PP dešťové zvuk tlumící vícevrstvé DN 100</t>
  </si>
  <si>
    <t>5*16+10,1+21,8+26+1+8,5+0,5+9,2+1+1+3,5+9,2+1+3,5+5,2+2*20,5+8,5+5,5+7,1+4</t>
  </si>
  <si>
    <t>721175133R</t>
  </si>
  <si>
    <t>Potrubí kanalizační z PP dešťové zvuk tlumící vícevrstvé DN 125</t>
  </si>
  <si>
    <t>-321720597</t>
  </si>
  <si>
    <t>5,8+9,4</t>
  </si>
  <si>
    <t>721194104</t>
  </si>
  <si>
    <t>Vyvedení a upevnění odpadních výpustek DN 40</t>
  </si>
  <si>
    <t>149959652</t>
  </si>
  <si>
    <t>Vyměření přípojek na potrubí vyvedení a upevnění odpadních výpustek DN 40</t>
  </si>
  <si>
    <t xml:space="preserve">Poznámka k souboru cen:_x000D_
1. Cenami lze oceňovat i vyvedení a upevnění odpadních výpustek ke strojům a zařízením. 2. Potrubí odpadních výpustek se oceňují cenami souboru cen 721 17- . . Potrubí z plastových trub, části A 01. </t>
  </si>
  <si>
    <t>721194105</t>
  </si>
  <si>
    <t>Vyvedení a upevnění odpadních výpustek DN 50</t>
  </si>
  <si>
    <t>-1822502628</t>
  </si>
  <si>
    <t>Vyměření přípojek na potrubí vyvedení a upevnění odpadních výpustek DN 50</t>
  </si>
  <si>
    <t>92+10+13+2+8+27+4*10+1+2*1+17*1</t>
  </si>
  <si>
    <t>721194109</t>
  </si>
  <si>
    <t>Vyvedení a upevnění odpadních výpustek DN 100</t>
  </si>
  <si>
    <t>-1921201562</t>
  </si>
  <si>
    <t>Vyměření přípojek na potrubí vyvedení a upevnění odpadních výpustek DN 100</t>
  </si>
  <si>
    <t>65+10+11+4+2+2</t>
  </si>
  <si>
    <t>721211424R</t>
  </si>
  <si>
    <t>Vpust podlahová se svislým odtokem DN 50/75/110 mřížka nerez 145x145 vodní a mechanická zápachová uzávěrka</t>
  </si>
  <si>
    <t>-1841696644</t>
  </si>
  <si>
    <t>721226515R</t>
  </si>
  <si>
    <t>Zápachová uzávěrka podomítková pro pračku a myčku DN 40/50 s přípojem vody nerezový kryt</t>
  </si>
  <si>
    <t>1550230599</t>
  </si>
  <si>
    <t>Zápachové uzávěrky podomítkové (Pe) s krycí deskou pro pračku a myčku Zápachová uzávěrka podomítková pro pračku a myčku DN 40/50 s přípojem vody nerezový kryt</t>
  </si>
  <si>
    <t>6*1</t>
  </si>
  <si>
    <t>721226529R</t>
  </si>
  <si>
    <t>Zápachová uzávěrka kalichového tvaru pro odvod kondenzátu s přídavnou mechanickou uzávěrkou (kuličkou) DN 32</t>
  </si>
  <si>
    <t>546816999</t>
  </si>
  <si>
    <t>5*1</t>
  </si>
  <si>
    <t>721226530R</t>
  </si>
  <si>
    <t>Zápachová uzávěrka pro odvod kondenzátu s přídavnou mechanickou uzávěrkou (kuličkou) DN 40</t>
  </si>
  <si>
    <t>-1515301499</t>
  </si>
  <si>
    <t>136*1</t>
  </si>
  <si>
    <t>721233112R</t>
  </si>
  <si>
    <t>Střešní vtok se svislým odtokem ø 110, Qmin = 10 l/s, integrované vyhříváním se samoregulačním kabelem (napojení 230V, 10-30W) + nástavec</t>
  </si>
  <si>
    <t>-1522547816</t>
  </si>
  <si>
    <t>Střešní vtok se svislým odtokem ø 110, Qmin = 10 l/s, včetně nerezové příruby s továrně navařenou asfaltovou manžetou, integrované vyhříváním se samoregulačním kabelem (napojení 230V, 10-30W) + nástavec s nerezovou přírubou a továrně navařenou asfaltovou manžetou</t>
  </si>
  <si>
    <t>9*1</t>
  </si>
  <si>
    <t>721233211R</t>
  </si>
  <si>
    <t>Terasový vtok se svislým odtokem DN 75, mechanická zápachová uzávěrka, nerezová mřížka</t>
  </si>
  <si>
    <t>-2010469275</t>
  </si>
  <si>
    <t>2*1</t>
  </si>
  <si>
    <t>721233212R</t>
  </si>
  <si>
    <t>Terasový vtok s vodorovným odtokem DN 75 a s továrně navařenou asfaltovou manžetou, mechanická zápachová uzávěrka, nerezová mřížka</t>
  </si>
  <si>
    <t>-1200345582</t>
  </si>
  <si>
    <t>3*1</t>
  </si>
  <si>
    <t>721242231R</t>
  </si>
  <si>
    <t>Liniový odvodňovací žlab NŽ dle Technické zprávy</t>
  </si>
  <si>
    <t>242946724</t>
  </si>
  <si>
    <t>721242232R</t>
  </si>
  <si>
    <t>Nerezová hygienická podlahová vpust GN dle Technické zprávy</t>
  </si>
  <si>
    <t>627663059</t>
  </si>
  <si>
    <t>4*1</t>
  </si>
  <si>
    <t>721242233R</t>
  </si>
  <si>
    <t>Liniový odvodňovací žlab šířky 100 mm, délky 10 m, litinový rošt, kategorie zatížitelnosti A15, svislý odtok DN 100, mechanická zápachová uzávěrka</t>
  </si>
  <si>
    <t>-1447111880</t>
  </si>
  <si>
    <t>Liniový odvodňovací žlab šířky 100 mm, litinový rošt, kategorie zatížitelnosti A15, svislý odtok DN 100, mechanická zápachová uzávěrka</t>
  </si>
  <si>
    <t>721260102R</t>
  </si>
  <si>
    <t>Mezipřírubová uzavírací klapka se středovým diskem z nerezové oceli DN 125 vč. dvou přírub a nákružků</t>
  </si>
  <si>
    <t>1743714262</t>
  </si>
  <si>
    <t>721273152R</t>
  </si>
  <si>
    <t>Hlavice ventilační polypropylen PP DN 75</t>
  </si>
  <si>
    <t>1936233236</t>
  </si>
  <si>
    <t>721273153R</t>
  </si>
  <si>
    <t>Hlavice ventilační polypropylen PP DN 110</t>
  </si>
  <si>
    <t>206524953</t>
  </si>
  <si>
    <t>19*1</t>
  </si>
  <si>
    <t>721274121</t>
  </si>
  <si>
    <t>Přivzdušňovací ventil vnitřní odpadních potrubí do DN 50</t>
  </si>
  <si>
    <t>257450471</t>
  </si>
  <si>
    <t>Ventily přivzdušňovací odpadních potrubí vnitřní od DN 32 do DN 50</t>
  </si>
  <si>
    <t>1+2+2+2</t>
  </si>
  <si>
    <t>721274123</t>
  </si>
  <si>
    <t>Přivzdušňovací ventil vnitřní odpadních potrubí DN 100</t>
  </si>
  <si>
    <t>742964786</t>
  </si>
  <si>
    <t>Ventily přivzdušňovací odpadních potrubí vnitřní DN 100</t>
  </si>
  <si>
    <t>5+4+4+2</t>
  </si>
  <si>
    <t>721275001R</t>
  </si>
  <si>
    <t>Vodotěsná průchodka pro potrubí d 110 tvořená pažnicí HRD a těsněním HSD</t>
  </si>
  <si>
    <t>-1901482452</t>
  </si>
  <si>
    <t>10*1</t>
  </si>
  <si>
    <t>721275002R</t>
  </si>
  <si>
    <t>Vodotěsná průchodka pro potrubí d 125 tvořená pažnicí HRD a těsněním HSD</t>
  </si>
  <si>
    <t>1414890527</t>
  </si>
  <si>
    <t>13+3+3+2+1+2+2</t>
  </si>
  <si>
    <t>721275003R</t>
  </si>
  <si>
    <t>Vodotěsná průchodka pro potrubí d 160 tvořená pažnicí HRD a těsněním HSD</t>
  </si>
  <si>
    <t>1416229083</t>
  </si>
  <si>
    <t>2*1+1</t>
  </si>
  <si>
    <t>721275101R</t>
  </si>
  <si>
    <t>Podzemní PP nádrž pro akumulaci odpadních vod o rozměrech 2,5 x 1,5 x 1,5m pro obetonování, užitném objemu min. 4,0m3, vstupní komínek a obslužný komínek, pachotěsné poklopy B125</t>
  </si>
  <si>
    <t>-2095032545</t>
  </si>
  <si>
    <t>721275102R</t>
  </si>
  <si>
    <t>Odlučovač tuků NS 10 – nerezový, volně stojící, včetně nádoby na odběr vzorků, čerpací stanice vyčištěných vod pro přečerpávání do kanalizace, dálkové ovládání a připojovací skříně na fasádu</t>
  </si>
  <si>
    <t>-969681448</t>
  </si>
  <si>
    <t>721276101R</t>
  </si>
  <si>
    <t>Monitoring vnitřní kanalizace a přípojek</t>
  </si>
  <si>
    <t>1789360224</t>
  </si>
  <si>
    <t>721290111</t>
  </si>
  <si>
    <t>Zkouška těsnosti potrubí kanalizace vodou do DN 125</t>
  </si>
  <si>
    <t>-1443943902</t>
  </si>
  <si>
    <t>Zkouška těsnosti kanalizace v objektech vodou do DN 125</t>
  </si>
  <si>
    <t xml:space="preserve">Poznámka k souboru cen:_x000D_
1. V ceně -0123 není započteno dodání média; jeho dodávka se oceňuje ve specifikaci. </t>
  </si>
  <si>
    <t>21,6+138,6</t>
  </si>
  <si>
    <t>721290123</t>
  </si>
  <si>
    <t>Zkouška těsnosti potrubí kanalizace kouřem do DN 300</t>
  </si>
  <si>
    <t>1229444056</t>
  </si>
  <si>
    <t>Zkouška těsnosti kanalizace v objektech kouřem do DN 300</t>
  </si>
  <si>
    <t>14,2+28+28,8+889,2+246,1+68+98+152,6+463,4+307,6+46,4+23,4+247,6+15,2</t>
  </si>
  <si>
    <t>998721103</t>
  </si>
  <si>
    <t>Přesun hmot tonážní pro vnitřní kanalizace v objektech v do 24 m</t>
  </si>
  <si>
    <t>-1145216757</t>
  </si>
  <si>
    <t>Přesun hmot pro vnitřní kanalizace stanovený z hmotnosti přesunovaného materiálu vodorovná dopravní vzdálenost do 50 m v objektech výšky přes 12 do 24 m</t>
  </si>
  <si>
    <t>Zdravotechnika - vnitřní vodovod</t>
  </si>
  <si>
    <t>722130233</t>
  </si>
  <si>
    <t>Potrubí vodovodní ocelové závitové pozinkované svařované běžné DN 25</t>
  </si>
  <si>
    <t>889313346</t>
  </si>
  <si>
    <t>Potrubí z ocelových trubek pozinkovaných závitových svařovaných běžných DN 25</t>
  </si>
  <si>
    <t>18*0,5+11+3+3,5+9+9,8+8,5+7,8+9*3</t>
  </si>
  <si>
    <t>722130234</t>
  </si>
  <si>
    <t>Potrubí vodovodní ocelové závitové pozinkované svařované běžné DN 32</t>
  </si>
  <si>
    <t>1882163732</t>
  </si>
  <si>
    <t>Potrubí z ocelových trubek pozinkovaných závitových svařovaných běžných DN 32</t>
  </si>
  <si>
    <t>15*3+6+7,1+3,3+13,2+3,2+14,3</t>
  </si>
  <si>
    <t>722130235</t>
  </si>
  <si>
    <t>Potrubí vodovodní ocelové závitové pozinkované svařované běžné DN 40</t>
  </si>
  <si>
    <t>-2126444061</t>
  </si>
  <si>
    <t>Potrubí z ocelových trubek pozinkovaných závitových svařovaných běžných DN 40</t>
  </si>
  <si>
    <t>3+3+85+3*4</t>
  </si>
  <si>
    <t>722130236</t>
  </si>
  <si>
    <t>Potrubí vodovodní ocelové závitové pozinkované svařované běžné DN 50</t>
  </si>
  <si>
    <t>930642795</t>
  </si>
  <si>
    <t>Potrubí z ocelových trubek pozinkovaných závitových svařovaných běžných DN 50</t>
  </si>
  <si>
    <t>722130238</t>
  </si>
  <si>
    <t>Potrubí vodovodní ocelové závitové pozinkované svařované běžné DN 80</t>
  </si>
  <si>
    <t>964909280</t>
  </si>
  <si>
    <t>Potrubí z ocelových trubek pozinkovaných závitových svařovaných běžných DN 80</t>
  </si>
  <si>
    <t>2*(2,5+13+3)</t>
  </si>
  <si>
    <t>722140108R</t>
  </si>
  <si>
    <t>Potrubí vodovodní ocelové DN 65 z ušlechtilé oceli spojované lisováním</t>
  </si>
  <si>
    <t>1866688746</t>
  </si>
  <si>
    <t>26,4+15,4</t>
  </si>
  <si>
    <t>722173202R</t>
  </si>
  <si>
    <t>Potrubí vodovodní plastové PE-Xa spoj násuvnou objímkou kovovou D 20x2,9 mm</t>
  </si>
  <si>
    <t>-232298485</t>
  </si>
  <si>
    <t>708,2+280,4+142,9+337,2</t>
  </si>
  <si>
    <t>722173203R</t>
  </si>
  <si>
    <t>Potrubí vodovodní plastové PE-Xa spoj násuvnou objímkou kovovou D 25x3,7 mm</t>
  </si>
  <si>
    <t>324685408</t>
  </si>
  <si>
    <t>95+220,5+144,1+214,6</t>
  </si>
  <si>
    <t>722173204R</t>
  </si>
  <si>
    <t>Potrubí vodovodní plastové PE-Xa spoj násuvnou objímkou kovovou D 32x4,7 mm</t>
  </si>
  <si>
    <t>-1733521786</t>
  </si>
  <si>
    <t>98+57,9+106,1</t>
  </si>
  <si>
    <t>722173205R</t>
  </si>
  <si>
    <t>Potrubí vodovodní plastové PE-Xa spoj násuvnou objímkou kovovou D 40x6,0 mm</t>
  </si>
  <si>
    <t>-547195851</t>
  </si>
  <si>
    <t>67,3+41,2+84,3</t>
  </si>
  <si>
    <t>722173206R</t>
  </si>
  <si>
    <t>Potrubí vodovodní plastové PE-Xa spoj násuvnou objímkou kovovou D 50x6,9 mm</t>
  </si>
  <si>
    <t>-376058550</t>
  </si>
  <si>
    <t>55,7*2</t>
  </si>
  <si>
    <t>722173207R</t>
  </si>
  <si>
    <t>Potrubí vodovodní plastové PE-Xa spoj násuvnou objímkou kovovou D 63x8,6 mm</t>
  </si>
  <si>
    <t>-315762608</t>
  </si>
  <si>
    <t>30,7+31,4</t>
  </si>
  <si>
    <t>722173219R</t>
  </si>
  <si>
    <t>Klipové korýtko pro vodovodní trubku D 50</t>
  </si>
  <si>
    <t>361733352</t>
  </si>
  <si>
    <t>55,7</t>
  </si>
  <si>
    <t>722173220R</t>
  </si>
  <si>
    <t>Klipové korýtko pro vodovodní trubku D 63</t>
  </si>
  <si>
    <t>-879224495</t>
  </si>
  <si>
    <t>31,4</t>
  </si>
  <si>
    <t>722181221</t>
  </si>
  <si>
    <t>Ochrana vodovodního potrubí přilepenými tepelně izolačními trubicemi z PE tl do 10 mm DN do 22 mm</t>
  </si>
  <si>
    <t>1194333983</t>
  </si>
  <si>
    <t>Ochrana potrubí tepelně izolačními trubicemi z pěnového polyetylenu PE přilepenými v příčných a podélných spojích, tloušťky izolace přes 6 do 10 mm, vnitřního průměru izolace DN do 22 mm</t>
  </si>
  <si>
    <t xml:space="preserve">Poznámka k souboru cen:_x000D_
1. V cenách -1211 až -1255 jsou započteny i náklady na dodání tepelně izolačních trubic. </t>
  </si>
  <si>
    <t>708,2</t>
  </si>
  <si>
    <t>722181222</t>
  </si>
  <si>
    <t>Ochrana vodovodního potrubí přilepenými tepelně izolačními trubicemi z PE tl do 10 mm DN do 42 mm</t>
  </si>
  <si>
    <t>-2123299579</t>
  </si>
  <si>
    <t>Ochrana potrubí tepelně izolačními trubicemi z pěnového polyetylenu PE přilepenými v příčných a podélných spojích, tloušťky izolace přes 6 do 10 mm, vnitřního průměru izolace DN přes 22 do 42 mm</t>
  </si>
  <si>
    <t>722181231</t>
  </si>
  <si>
    <t>Ochrana vodovodního potrubí přilepenými tepelně izolačními trubicemi z PE tl do 15 mm DN do 22 mm</t>
  </si>
  <si>
    <t>-686722492</t>
  </si>
  <si>
    <t>Ochrana potrubí tepelně izolačními trubicemi z pěnového polyetylenu PE přilepenými v příčných a podélných spojích, tloušťky izolace přes 10 do 15 mm, vnitřního průměru izolace DN do 22 mm</t>
  </si>
  <si>
    <t>280,4</t>
  </si>
  <si>
    <t>722181232</t>
  </si>
  <si>
    <t>Ochrana vodovodního potrubí přilepenými tepelně izolačními trubicemi z PE tl do 15 mm DN do 42 mm</t>
  </si>
  <si>
    <t>1528268077</t>
  </si>
  <si>
    <t>Ochrana potrubí tepelně izolačními trubicemi z pěnového polyetylenu PE přilepenými v příčných a podélných spojích, tloušťky izolace přes 10 do 15 mm, vnitřního průměru izolace DN přes 22 do 42 mm</t>
  </si>
  <si>
    <t>220,5+98+67,3</t>
  </si>
  <si>
    <t>722182010R</t>
  </si>
  <si>
    <t>Tepelně izolační trubice vodovodního potrubí ze syntetického kaučuku tl 19 mm DN do 22 mm</t>
  </si>
  <si>
    <t>-1374435487</t>
  </si>
  <si>
    <t>64+33+20,9+25</t>
  </si>
  <si>
    <t>722182011R</t>
  </si>
  <si>
    <t>Tepelně izolační trubice vodovodního potrubí ze syntetického kaučuku tl 19 mm DN přes 22 mm do 42 mm</t>
  </si>
  <si>
    <t>382487661</t>
  </si>
  <si>
    <t>144,1+57,9+41,2</t>
  </si>
  <si>
    <t>722182012R</t>
  </si>
  <si>
    <t>Tepelně izolační trubice vodovodního potrubí ze syntetického kaučuku tl 19 mm DN přes 42 mm do 62 mm</t>
  </si>
  <si>
    <t>400446192</t>
  </si>
  <si>
    <t>722182013R</t>
  </si>
  <si>
    <t>Tepelně izolační trubice vodovodního potrubí ze syntetického kaučuku tl 19 mm DN přes 62 mm do 92 mm</t>
  </si>
  <si>
    <t>-1862802585</t>
  </si>
  <si>
    <t>30,7+26,4</t>
  </si>
  <si>
    <t>722190401</t>
  </si>
  <si>
    <t>Vyvedení a upevnění výpustku do DN 25</t>
  </si>
  <si>
    <t>-522300303</t>
  </si>
  <si>
    <t>Zřízení přípojek na potrubí vyvedení a upevnění výpustek do DN 25</t>
  </si>
  <si>
    <t xml:space="preserve">Poznámka k souboru cen:_x000D_
1. Cenami -0401 až -0403 se oceňuje vyvedení a upevnění výpustek zařizovacích předmětů a výtokových armatur. 2. Potrubí vodovodních přípojek k zařizovacím předmětům, výtokovým armaturám, případně strojům a zařízením se oceňuje příslušnými cenami potrubí jako rozvod. </t>
  </si>
  <si>
    <t>Poznámka k položce:
viz. D.1.4.1.7 Izometrie vodovodu</t>
  </si>
  <si>
    <t>2*(92+10+13+2+8)+1*(65+10+27)+2*1+18*1+3*11+4*10+9+5+4+86+5*1</t>
  </si>
  <si>
    <t>722190901</t>
  </si>
  <si>
    <t>Uzavření nebo otevření vodovodního potrubí při opravách</t>
  </si>
  <si>
    <t>-1181268224</t>
  </si>
  <si>
    <t>Opravy ostatní uzavření nebo otevření vodovodního potrubí při opravách včetně vypuštění a napuštění</t>
  </si>
  <si>
    <t xml:space="preserve">Poznámka k souboru cen:_x000D_
1. Cenou se oceňuje uzavíraný nebo otevíraný úsek, tj. od hlavního uzávěru k uzávěrům stoupacího potrubí nebo od těchto uzávěrů k uzávěrům před zařizovacím předmětem nebo výpustkou. Nejsou-li stoupací potrubí opatřena uzávěry, považuje se za úsek potrubí od hlavního uzávěru k uzávěrům před zařizovacím předmětem nebo výpustkou. 2. Cenou nelze oceňovat uzavírání nebo otevírání potrubí, které odbočuje ze stoupacího potrubí a je opatřeno vlastním uzávěrem; tyto práce jsou započteny v cenách oprav (např. bytové uzávěry v instalačních šachtách). </t>
  </si>
  <si>
    <t>722211124</t>
  </si>
  <si>
    <t>Šoupátko přírubové třmenové DN 80 PN 10 do 200°C těsnící sedlo nerez/nerez</t>
  </si>
  <si>
    <t>-889570954</t>
  </si>
  <si>
    <t>Armatury přírubové šoupátka třmenová s ručním kolem těsnící sedla nerez/nerez PN 10 do 200 st.C DN 80</t>
  </si>
  <si>
    <t>722212614</t>
  </si>
  <si>
    <t>Zpětný ventil přírubový DN 80 PN 16 do 70°C</t>
  </si>
  <si>
    <t>977621250</t>
  </si>
  <si>
    <t>Armatury přírubové zpětné ventily PN 16 do 70 st.C DN 80</t>
  </si>
  <si>
    <t>722220131R</t>
  </si>
  <si>
    <t>Manometr radiální 0-16 bar</t>
  </si>
  <si>
    <t>-1622276085</t>
  </si>
  <si>
    <t>722221134</t>
  </si>
  <si>
    <t>Ventil výtokový G 1/2 s jedním závitem</t>
  </si>
  <si>
    <t>1779294342</t>
  </si>
  <si>
    <t xml:space="preserve">Armatury s jedním závitem ventily výtokové G 1/2 </t>
  </si>
  <si>
    <t xml:space="preserve">Poznámka k souboru cen:_x000D_
1. Cenami -9101 až -9106 nelze oceňovat montáž nástěnek. 2. V cenách –0111 až -0122 je započteno i vyvedení a upevnění výpustek. </t>
  </si>
  <si>
    <t>722224115</t>
  </si>
  <si>
    <t>Kohout plnicí nebo vypouštěcí G 1/2 PN 10 s jedním závitem</t>
  </si>
  <si>
    <t>648093663</t>
  </si>
  <si>
    <t>Armatury s jedním závitem kohouty plnicí a vypouštěcí PN 10 G 1/2</t>
  </si>
  <si>
    <t>2*1+3*3+5+3</t>
  </si>
  <si>
    <t>722224130R</t>
  </si>
  <si>
    <t>Ventil přivzdušňovací nebo odvzdušňovací G 1/2 PN 10 s jedním závitem</t>
  </si>
  <si>
    <t>-1112622192</t>
  </si>
  <si>
    <t>2*(1+10+4+9+5)</t>
  </si>
  <si>
    <t>2*1 "na výtlačná potrubí čerpacích stanic odpadních vod"</t>
  </si>
  <si>
    <t>722225125</t>
  </si>
  <si>
    <t>Sací koš G 6/4 s jedním závitem a ventilovým uzávěrem</t>
  </si>
  <si>
    <t>71015723</t>
  </si>
  <si>
    <t>Armatury s jedním závitem sací koše s ventilovým uzávěrem G 6/4</t>
  </si>
  <si>
    <t>722231055</t>
  </si>
  <si>
    <t>Šoupátko mosazné G 6/4 PN 10 do 80°C s 2x vnitřním závitem</t>
  </si>
  <si>
    <t>-1332397394</t>
  </si>
  <si>
    <t>Armatury se dvěma závity šoupátka mosazná PN 10 do 80 st.C G 6/4</t>
  </si>
  <si>
    <t>1 "uzávěr pro výtlak ČS1"</t>
  </si>
  <si>
    <t>722231056</t>
  </si>
  <si>
    <t>Šoupátko mosazné G 2 PN 10 do 80°C s 2x vnitřním závitem</t>
  </si>
  <si>
    <t>-486100713</t>
  </si>
  <si>
    <t>Armatury se dvěma závity šoupátka mosazná PN 10 do 80 st.C G 2</t>
  </si>
  <si>
    <t>2*5</t>
  </si>
  <si>
    <t>722231058</t>
  </si>
  <si>
    <t>Šoupátko mosazné G 3 PN 10 do 80°C s 2x vnitřním závitem</t>
  </si>
  <si>
    <t>2084938723</t>
  </si>
  <si>
    <t>Armatury se dvěma závity šoupátka mosazná PN 10 do 80 st.C G 3</t>
  </si>
  <si>
    <t>1 "uzávěr pro výtlak ČS2"</t>
  </si>
  <si>
    <t>722231072</t>
  </si>
  <si>
    <t>Ventil zpětný G 1/2 PN 10 do 110°C se dvěma závity</t>
  </si>
  <si>
    <t>1840260325</t>
  </si>
  <si>
    <t>Armatury se dvěma závity ventily zpětné (R 60) PN 10 do 110 st.C G 1/2</t>
  </si>
  <si>
    <t>9*1+1</t>
  </si>
  <si>
    <t>722231073</t>
  </si>
  <si>
    <t>Ventil zpětný G 3/4 PN 10 do 110°C se dvěma závity</t>
  </si>
  <si>
    <t>-788699175</t>
  </si>
  <si>
    <t>Armatury se dvěma závity ventily zpětné mosazné PN 10 do 110 st.C G 3/4</t>
  </si>
  <si>
    <t>722231076</t>
  </si>
  <si>
    <t>Ventil zpětný G 6/4 PN 10 do 110°C se dvěma závity</t>
  </si>
  <si>
    <t>-2032639860</t>
  </si>
  <si>
    <t>Armatury se dvěma závity ventily zpětné mosazné PN 10 do 110 st.C G 6/4</t>
  </si>
  <si>
    <t>1  "zpětná klapka pro výtlak ČS1"</t>
  </si>
  <si>
    <t>722231078</t>
  </si>
  <si>
    <t>Ventil zpětný G 2 1/2 PN 10 do 110°C se dvěma závity</t>
  </si>
  <si>
    <t>-1555090062</t>
  </si>
  <si>
    <t>Armatury se dvěma závity ventily zpětné mosazné PN 10 do 110 st.C G 2 1/2</t>
  </si>
  <si>
    <t>722231079</t>
  </si>
  <si>
    <t>Ventil zpětný G 3 PN 10 do 110°C se dvěma závity</t>
  </si>
  <si>
    <t>100376729</t>
  </si>
  <si>
    <t>Armatury se dvěma závity ventily zpětné mosazné PN 10 do 110 st.C G 3</t>
  </si>
  <si>
    <t>2*1 "zpětná klapka pro výtlak ČS2"</t>
  </si>
  <si>
    <t>722231091R</t>
  </si>
  <si>
    <t>Ventil termoregulační DN 15 (G 3/4) + izolační pouzdro</t>
  </si>
  <si>
    <t>-1321917385</t>
  </si>
  <si>
    <t>6+2+3*1+3+3+3+4+2+1+1+1</t>
  </si>
  <si>
    <t>722231092R</t>
  </si>
  <si>
    <t>Ventil termoregulační DN 20 (G 1) + izolační pouzdro</t>
  </si>
  <si>
    <t>438674456</t>
  </si>
  <si>
    <t>722231145R</t>
  </si>
  <si>
    <t>Ventil závitový pojistný rohový G 6/4</t>
  </si>
  <si>
    <t>-2012033274</t>
  </si>
  <si>
    <t>722231148R</t>
  </si>
  <si>
    <t>Ventil závitový pojistný rohový G 2 1/2</t>
  </si>
  <si>
    <t>722231205</t>
  </si>
  <si>
    <t>Ventil redukční mosazný G 6/4 PN 6 do 25°C s 2x vnitřním závitem bez manometru</t>
  </si>
  <si>
    <t>1109528199</t>
  </si>
  <si>
    <t>Armatury se dvěma závity ventily redukční tlakové mosazné bez manometru PN 6 do 25 st.C G 6/4</t>
  </si>
  <si>
    <t>722231293R</t>
  </si>
  <si>
    <t>Solenoidový elektromagnetický ventil G 6/4 (DN 40) PN 16 do 70°C 230V se dvěma závity bez napětí uzavřen</t>
  </si>
  <si>
    <t>1312516871</t>
  </si>
  <si>
    <t>722232061R</t>
  </si>
  <si>
    <t>Kohout kulový přímý G 1/2 PN 42 do 185°C vnitřní závit s vypouštěním</t>
  </si>
  <si>
    <t>-72323408</t>
  </si>
  <si>
    <t>722232122R</t>
  </si>
  <si>
    <t>Kohout kulový přímý G 1/2 PN 42 do 185°C plnoprůtokový vnitřní závit</t>
  </si>
  <si>
    <t>-591044217</t>
  </si>
  <si>
    <t>3+3+3+6+10+12+11+2+4+2+1+2+2+2+1+1+2</t>
  </si>
  <si>
    <t>722232123R</t>
  </si>
  <si>
    <t>Kohout kulový přímý G 3/4 PN 42 do 185°C plnoprůtokový vnitřní závit</t>
  </si>
  <si>
    <t>-1567905049</t>
  </si>
  <si>
    <t>7+4+8+3+4+2+9+4+5+6+4+18</t>
  </si>
  <si>
    <t>722232124R</t>
  </si>
  <si>
    <t>Kohout kulový přímý G 1 PN 42 do 185°C plnoprůtokový vnitřní závit</t>
  </si>
  <si>
    <t>2031301001</t>
  </si>
  <si>
    <t>2+1+1+2</t>
  </si>
  <si>
    <t>722232125R</t>
  </si>
  <si>
    <t>Kohout kulový přímý G 5/4 PN 42 do 185°C plnoprůtokový vnitřní závit</t>
  </si>
  <si>
    <t>-274382502</t>
  </si>
  <si>
    <t>4+4+3+2</t>
  </si>
  <si>
    <t>722232126R</t>
  </si>
  <si>
    <t>Kohout kulový přímý G 6/4 PN 42 do 185°C plnoprůtokový vnitřní závit</t>
  </si>
  <si>
    <t>-249092762</t>
  </si>
  <si>
    <t>722232128R</t>
  </si>
  <si>
    <t>Kohout kulový přímý G 2 1/2 PN 42 do 185°C plnoprůtokový vnitřní závit</t>
  </si>
  <si>
    <t>-1819778092</t>
  </si>
  <si>
    <t>722234263R</t>
  </si>
  <si>
    <t>Filtr mosazný G 1/2 PN 16 do 120°C s 2x vnitřním závitem</t>
  </si>
  <si>
    <t>1195701579</t>
  </si>
  <si>
    <t>722234282R</t>
  </si>
  <si>
    <t>Filtr přepážkový na studenou vodu s manuálním proplachem DN 80</t>
  </si>
  <si>
    <t>448813426</t>
  </si>
  <si>
    <t>722250102</t>
  </si>
  <si>
    <t>Hydrantový ventil s hadicovou přípojkou C 52</t>
  </si>
  <si>
    <t>-487662036</t>
  </si>
  <si>
    <t>Požární příslušenství a armatury hydrantové ventily s hadicovou přípojkou C 52</t>
  </si>
  <si>
    <t>1 "na výtlak z ČS2"</t>
  </si>
  <si>
    <t>722250134R</t>
  </si>
  <si>
    <t>Hydrantový systém s tvarově stálou hadicí D 19 x 30 m celoplechový</t>
  </si>
  <si>
    <t>860801252</t>
  </si>
  <si>
    <t>1*1</t>
  </si>
  <si>
    <t>722250135R</t>
  </si>
  <si>
    <t>Hydrantový systém s tvarově stálou hadicí D 19 x 30 m k zapuštění do zdi</t>
  </si>
  <si>
    <t>277651163</t>
  </si>
  <si>
    <t>5*3+2*1</t>
  </si>
  <si>
    <t>722253132</t>
  </si>
  <si>
    <t>Spojka hadicová požární C 52</t>
  </si>
  <si>
    <t>506097044</t>
  </si>
  <si>
    <t>Požární příslušenství a armatury hadicové spojky požární C 52</t>
  </si>
  <si>
    <t>2*5*1+1</t>
  </si>
  <si>
    <t>722253133</t>
  </si>
  <si>
    <t>Spojka hadicová požární B 75</t>
  </si>
  <si>
    <t>1070064405</t>
  </si>
  <si>
    <t>Požární příslušenství a armatury hadicové spojky požární B 75</t>
  </si>
  <si>
    <t>722259106</t>
  </si>
  <si>
    <t>Armatura požární ostatní víčko spojky C 52</t>
  </si>
  <si>
    <t>-1126030681</t>
  </si>
  <si>
    <t>Požární příslušenství a armatury hydrantové skříně ostatní příslušenství víčko spojky C 52</t>
  </si>
  <si>
    <t>2*5+1</t>
  </si>
  <si>
    <t>722259107</t>
  </si>
  <si>
    <t>Armatura požární ostatní víčko spojky B 75</t>
  </si>
  <si>
    <t>-1045192018</t>
  </si>
  <si>
    <t>Požární příslušenství a armatury hydrantové skříně ostatní příslušenství víčko spojky B 75</t>
  </si>
  <si>
    <t>722260002R</t>
  </si>
  <si>
    <t>Přerušovací plastová válcová samonosná nádrž, užit. objem 1,7 m3, včetně poklopu a připojovacích hrdel a plošiny se schůdky z pororoštu</t>
  </si>
  <si>
    <t>1505395172</t>
  </si>
  <si>
    <t>722260003R</t>
  </si>
  <si>
    <t>Podlahová krabic 300x300 pro zadláždění</t>
  </si>
  <si>
    <t>-874513150</t>
  </si>
  <si>
    <t>722262227R</t>
  </si>
  <si>
    <t>Vodoměr závitový jednovtokový suchoběžný DN 15 pro studenou vodu, dl. 110mm, Q=1,5 m3 s impulsním výstupem (1 impuls = 10 l)</t>
  </si>
  <si>
    <t>-1760045554</t>
  </si>
  <si>
    <t>15*1+1</t>
  </si>
  <si>
    <t>722262228R</t>
  </si>
  <si>
    <t>Vodoměr závitový jednovtokový suchoběžný DN 15 pro teplou vodu, dl. 110mm, Q=1,5 m3 s impulsním výstupem (1 impuls = 10 l)</t>
  </si>
  <si>
    <t>-1117194467</t>
  </si>
  <si>
    <t>15*1</t>
  </si>
  <si>
    <t>722262229R</t>
  </si>
  <si>
    <t>Vodoměr závitový jednovtokový suchoběžný DN 40 s impulsním výstupem (1 impuls = 10 l)</t>
  </si>
  <si>
    <t>-2050117064</t>
  </si>
  <si>
    <t>722271001R</t>
  </si>
  <si>
    <t>Vodotěsná průchodka pro potrubí d 90 tvořená pažnicí HRD a těsněním HSD</t>
  </si>
  <si>
    <t>1316061615</t>
  </si>
  <si>
    <t>Vodoměrové sestavy závitové Vodotěsná průchodka pro potrubí d 90 tvořená pažnicí HRD a těsněním HSD</t>
  </si>
  <si>
    <t>722271002R</t>
  </si>
  <si>
    <t>Úprava fakturačního vodoměru - rozbočovač + pulsní snímač</t>
  </si>
  <si>
    <t>-1001349303</t>
  </si>
  <si>
    <t>Úprava fakturačního vodoměru - rozbočovač + pulzní snímač</t>
  </si>
  <si>
    <t>722271003R</t>
  </si>
  <si>
    <t>Vodotěsná průchodka pro potrubí d 63 tvořená pažnicí HRD a těsněním HSD</t>
  </si>
  <si>
    <t>482661106</t>
  </si>
  <si>
    <t>Vodoměrové sestavy závitové Vodotěsná průchodka pro potrubí d 63 tvořená pažnicí HRD a těsněním HSD</t>
  </si>
  <si>
    <t>722290226</t>
  </si>
  <si>
    <t>Zkouška těsnosti vodovodního potrubí závitového do DN 50</t>
  </si>
  <si>
    <t>1085148132</t>
  </si>
  <si>
    <t>Zkoušky, proplach a desinfekce vodovodního potrubí zkoušky těsnosti vodovodního potrubí závitového do DN 50</t>
  </si>
  <si>
    <t xml:space="preserve">Poznámka k souboru cen:_x000D_
1. Cenami se oceňují dílčí zkoušky těsnosti vodovodního potrubí, které bude v dalším pracovním postupu zakryto nebo se stane nepřístupným. 2. Cenami nelze oceňovat celkové zkoušky těsnosti rozvodů vodovodního potrubí. 3. V cenách je započteno i dodání vody, uzavření a zabezpečení konců potrubí. 4. V cenách -0234 a -0237 je započteno i dodání desinfekčního prostředku. </t>
  </si>
  <si>
    <t>88,6+92,1+103+6+1468,7+674,2+262+192,8+111,4+62,1</t>
  </si>
  <si>
    <t>722290229</t>
  </si>
  <si>
    <t>Zkouška těsnosti vodovodního potrubí závitového do DN 100</t>
  </si>
  <si>
    <t>-862918719</t>
  </si>
  <si>
    <t>Zkoušky, proplach a desinfekce vodovodního potrubí zkoušky těsnosti vodovodního potrubí závitového přes DN 50 do DN 100</t>
  </si>
  <si>
    <t>37+41,8</t>
  </si>
  <si>
    <t>722290234</t>
  </si>
  <si>
    <t>Proplach a dezinfekce vodovodního potrubí do DN 80</t>
  </si>
  <si>
    <t>-944751344</t>
  </si>
  <si>
    <t>Zkoušky, proplach a desinfekce vodovodního potrubí proplach a desinfekce vodovodního potrubí do DN 80</t>
  </si>
  <si>
    <t>3060,9+78,8</t>
  </si>
  <si>
    <t>998722103</t>
  </si>
  <si>
    <t>Přesun hmot tonážní pro vnitřní vodovod v objektech v do 24 m</t>
  </si>
  <si>
    <t>-1533649162</t>
  </si>
  <si>
    <t>Přesun hmot pro vnitřní vodovod stanovený z hmotnosti přesunovaného materiálu vodorovná dopravní vzdálenost do 50 m v objektech výšky přes 12 do 24 m</t>
  </si>
  <si>
    <t>Zdravotechnika - strojní vybavení</t>
  </si>
  <si>
    <t>724141145R</t>
  </si>
  <si>
    <t>Ponorné kalové čerpadlo DN 80 mm vč. technologického rozvaděče a kompletního příslušenství - viz.specifikace v technické zprávě</t>
  </si>
  <si>
    <t>994916902</t>
  </si>
  <si>
    <t>724141146R</t>
  </si>
  <si>
    <t>Podzemní čerpací stanice odpadních vod - kompaktní zařízení uložené pod podlahou objektu, ponorné kalové čerpadlo na splaškové vody + plastová PE šachta Qmin = 4,0 l/s, Hmin = 8 m, výtlak DN32/40</t>
  </si>
  <si>
    <t>-196530868</t>
  </si>
  <si>
    <t xml:space="preserve">Podzemní čerpací stanice odpadních vod - kompaktní zařízení uložené pod podlahou objektu, ponorné kalové čerpadlo na splaškové vody + plastová PE šachta zabezpečená proti vzdutí, Qmin = 4,0 l/s, Hmin = 8 m, výtlak DN32/40, vč. řízení čerpadla, snímač hladiny, plovákový spínač + technologický rozvaděč </t>
  </si>
  <si>
    <t>724211252R</t>
  </si>
  <si>
    <t>Automatická tlaková stanice s jedním čerpadlem a tlakovou nádobou Q=0,9 l/s, H=0,6 MPa vč. uvedení do provozu</t>
  </si>
  <si>
    <t>-1932660940</t>
  </si>
  <si>
    <t>998724103</t>
  </si>
  <si>
    <t>Přesun hmot tonážní pro strojní vybavení v objektech v do 24 m</t>
  </si>
  <si>
    <t>39903459</t>
  </si>
  <si>
    <t>Přesun hmot pro strojní vybavení stanovený z hmotnosti přesunovaného materiálu vodorovná dopravní vzdálenost do 50 m v objektech, výšky přes 12 do 24 m</t>
  </si>
  <si>
    <t>Zdravotechnika - zařizovací předměty</t>
  </si>
  <si>
    <t>725111131</t>
  </si>
  <si>
    <t>Splachovač nádržkový plastový vysokopoložený</t>
  </si>
  <si>
    <t>-1781123606</t>
  </si>
  <si>
    <t>Zařízení záchodů splachovače nádržkové plastové vysokopoložené</t>
  </si>
  <si>
    <t xml:space="preserve">Poznámka k souboru cen:_x000D_
1. V cenách -1351, -1361, -3124 není započten napájecí zdroj. 2. V cenách jsou započtená klozetová sedátka. </t>
  </si>
  <si>
    <t>11*1</t>
  </si>
  <si>
    <t>725112022</t>
  </si>
  <si>
    <t>Klozet keramický závěsný na nosné stěny s hlubokým splachováním odpad vodorovný</t>
  </si>
  <si>
    <t>-290660628</t>
  </si>
  <si>
    <t>Zařízení záchodů klozety keramické závěsné na nosné stěny s hlubokým splachováním odpad vodorovný</t>
  </si>
  <si>
    <t>65*1</t>
  </si>
  <si>
    <t>725112025R</t>
  </si>
  <si>
    <t>Klozet keramický závěsný na nosné stěny s hlubokým splachováním odpad vodorovný pro tělesně postižené</t>
  </si>
  <si>
    <t>-478982368</t>
  </si>
  <si>
    <t>10+1</t>
  </si>
  <si>
    <t>725121525</t>
  </si>
  <si>
    <t>Pisoárový záchodek automatický s radarovým senzorem</t>
  </si>
  <si>
    <t>-1469702515</t>
  </si>
  <si>
    <t>Pisoárové záchodky keramické automatické s radarovým senzorem</t>
  </si>
  <si>
    <t xml:space="preserve">Poznámka k souboru cen:_x000D_
1. V cenách –1001, -1521, -1525, -1529, -2002 není započten napájecí zdroj. 2. V cenách -1501 a -1502 není započten ventil na oplach pisoáru. </t>
  </si>
  <si>
    <t>27*1</t>
  </si>
  <si>
    <t>725129111R</t>
  </si>
  <si>
    <t>Zdroj pro pisoáry 230V AC/24V DC</t>
  </si>
  <si>
    <t>-312620176</t>
  </si>
  <si>
    <t>725211622</t>
  </si>
  <si>
    <t>Umyvadlo keramické připevněné na stěnu šrouby bílé se sloupem na sifon 550 mm</t>
  </si>
  <si>
    <t>-789051571</t>
  </si>
  <si>
    <t>Umyvadla keramická bez výtokových armatur se zápachovou uzávěrkou připevněná na stěnu šrouby bílá se sloupem 550 mm</t>
  </si>
  <si>
    <t xml:space="preserve">Poznámka k souboru cen:_x000D_
1. V cenách -2101 a -2102 je započteno i dodání zápachové uzávěrky. 2. V cenách –4112-14, -4141-43, -4151-56, -4161-63, -4211, 21, 31, není započten napájecí zdroj 3. V cenách -1651, -1656 a -1661, -1666 není započteno dodání skříňky. </t>
  </si>
  <si>
    <t>91+1</t>
  </si>
  <si>
    <t>725211685R</t>
  </si>
  <si>
    <t>Umyvadlo keramické pro tělesně postižené připevněné na stěnu šrouby bílé 640 mm</t>
  </si>
  <si>
    <t>-397685746</t>
  </si>
  <si>
    <t>725222116</t>
  </si>
  <si>
    <t>Vana bez armatur výtokových akrylátová se zápachovou uzávěrkou 1700x700 mm</t>
  </si>
  <si>
    <t>-1709468837</t>
  </si>
  <si>
    <t>Vany bez výtokových armatur akrylátové se zápachovou uzávěrkou klasické 1700x700 mm</t>
  </si>
  <si>
    <t xml:space="preserve">Poznámka k souboru cen:_x000D_
1. V cenách -9102 až -9105 je započteno i dodání zápachové uzávěrky. 2. V cenách -9102 až -9105 není započteno dodání vany. </t>
  </si>
  <si>
    <t>725231203</t>
  </si>
  <si>
    <t>Bidet bez armatur výtokových keramický závěsný se zápachovou uzávěrkou</t>
  </si>
  <si>
    <t>625314936</t>
  </si>
  <si>
    <t>Bidety bez výtokových armatur se zápachovou uzávěrkou keramické závěsné</t>
  </si>
  <si>
    <t>7*1</t>
  </si>
  <si>
    <t>725241213R</t>
  </si>
  <si>
    <t>Vanička sprchová z litého polymermramoru čtvercová 900x900 mm</t>
  </si>
  <si>
    <t>777896174</t>
  </si>
  <si>
    <t xml:space="preserve">Poznámka k souboru cen:_x000D_
1. Sprchové boxy jsou dodávány jako komplet včetně sprchové vaničky, zápachové uzávěrky a sprchové armatury. 2. V cenách -9101 až -9103 není započteno dodání sprchových vaniček, sprchových boxů a sprchových koutů. </t>
  </si>
  <si>
    <t>725241214R</t>
  </si>
  <si>
    <t>Vanička sprchová z litého polymermramoru čtvercová 800x1000 mm</t>
  </si>
  <si>
    <t>711185248</t>
  </si>
  <si>
    <t>725241215R</t>
  </si>
  <si>
    <t>Vanička sprchová z litého polymermramoru čtvercová 900x1000 mm</t>
  </si>
  <si>
    <t>-8837801</t>
  </si>
  <si>
    <t>725241216R</t>
  </si>
  <si>
    <t>Vanička sprchová z litého polymermramoru čtvercová 1000x1000 mm</t>
  </si>
  <si>
    <t>1469042662</t>
  </si>
  <si>
    <t>725241224R</t>
  </si>
  <si>
    <t>Vanička sprchová z litého polymermramoru čtvrtkruhová 1000x1000 mm</t>
  </si>
  <si>
    <t>5881057</t>
  </si>
  <si>
    <t>725245155</t>
  </si>
  <si>
    <t>Zástěna sprchová zásuvná dvoudílná s jedním posuvným dílem do výšky 2000 mm šířky 900 mm čtvrtkruh</t>
  </si>
  <si>
    <t>1441290706</t>
  </si>
  <si>
    <t>Sprchové vaničky, boxy, kouty a zástěny zástěny sprchové do výšky 2000 mm dveře zásuvné dvoudílné čtvrtkruhové, šířky 900 mm</t>
  </si>
  <si>
    <t>725245161</t>
  </si>
  <si>
    <t>Zástěna sprchová zásuvná třídílná se dvěma posuvnými díly do výšky 1850 mm a šířky 800 mm</t>
  </si>
  <si>
    <t>175648043</t>
  </si>
  <si>
    <t>Sprchové vaničky, boxy, kouty a zástěny zástěny sprchové do výšky 2000 mm dveře zásuvné třídílné se dvěma posuvnými díly, šířky 800 mm</t>
  </si>
  <si>
    <t>725245162</t>
  </si>
  <si>
    <t>Zástěna sprchová zásuvná třídílná se dvěma posuvnými díly do výšky 1850 mm a šířky 900 mm</t>
  </si>
  <si>
    <t>20580370</t>
  </si>
  <si>
    <t>Sprchové vaničky, boxy, kouty a zástěny zástěny sprchové do výšky 2000 mm dveře zásuvné třídílné se dvěma posuvnými díly, šířky 900 mm</t>
  </si>
  <si>
    <t>725245163</t>
  </si>
  <si>
    <t>Zástěna sprchová zásuvná třídílná se dvěma posuvnými díly do výšky 1850 mm a šířky 1000 mm</t>
  </si>
  <si>
    <t>250657877</t>
  </si>
  <si>
    <t>Sprchové vaničky, boxy, kouty a zástěny zástěny sprchové do výšky 2000 mm dveře zásuvné třídílné se dvěma posuvnými díly, šířky 1000 mm</t>
  </si>
  <si>
    <t>725291703</t>
  </si>
  <si>
    <t>Doplňky zařízení koupelen a záchodů smaltované madlo rovné dl 500 mm</t>
  </si>
  <si>
    <t>1766219444</t>
  </si>
  <si>
    <t>Doplňky zařízení koupelen a záchodů smaltované madla rovná, délky 500 mm</t>
  </si>
  <si>
    <t>725291710R</t>
  </si>
  <si>
    <t>Doplňky zařízení koupelen a záchodů smaltované madlo rovné dl 1200 mm</t>
  </si>
  <si>
    <t>720798418</t>
  </si>
  <si>
    <t>725291712</t>
  </si>
  <si>
    <t>Doplňky zařízení koupelen a záchodů smaltované madlo krakorcové dl 834 mm</t>
  </si>
  <si>
    <t>386413064</t>
  </si>
  <si>
    <t>Doplňky zařízení koupelen a záchodů smaltované madla krakorcová, délky 834 mm</t>
  </si>
  <si>
    <t>10*1+1</t>
  </si>
  <si>
    <t>725291722</t>
  </si>
  <si>
    <t>Doplňky zařízení koupelen a záchodů smaltované madlo krakorcové sklopné dl 834 mm</t>
  </si>
  <si>
    <t>1353681060</t>
  </si>
  <si>
    <t>Doplňky zařízení koupelen a záchodů smaltované madla krakorcová sklopná, délky 834 mm</t>
  </si>
  <si>
    <t>725311121</t>
  </si>
  <si>
    <t>Dřez jednoduchý nerezový se zápachovou uzávěrkou s odkapávací plochou 560x480 mm a miskou</t>
  </si>
  <si>
    <t>989413878</t>
  </si>
  <si>
    <t>Dřezy bez výtokových armatur jednoduché se zápachovou uzávěrkou nerezové s odkapávací plochou 560x480 mm a miskou</t>
  </si>
  <si>
    <t xml:space="preserve">Poznámka k souboru cen:_x000D_
1. V cenách -1113-14 není započtena lemovka z PVC. 2. V ceně -1131 není započtena úhelníková příchytka. 3. V cenách -1141, -2112 není započten napájecí zdroj. </t>
  </si>
  <si>
    <t>9+3+1+2</t>
  </si>
  <si>
    <t>725331111</t>
  </si>
  <si>
    <t>Výlevka bez výtokových armatur keramická se sklopnou plastovou mřížkou 425 mm</t>
  </si>
  <si>
    <t>179288397</t>
  </si>
  <si>
    <t>Výlevky bez výtokových armatur a splachovací nádrže keramické se sklopnou plastovou mřížkou 425 mm</t>
  </si>
  <si>
    <t>725813111</t>
  </si>
  <si>
    <t>Ventil rohový bez připojovací trubičky nebo flexi hadičky G 1/2</t>
  </si>
  <si>
    <t>-1656679336</t>
  </si>
  <si>
    <t>Ventily rohové bez připojovací trubičky nebo flexi hadičky G 1/2</t>
  </si>
  <si>
    <t>2*(91+10+1+9+7)+27+11+4*12+1+1+4+4+1+8+1+6+2</t>
  </si>
  <si>
    <t>551908900R</t>
  </si>
  <si>
    <t>hadice flexibilní XF0019  3,8" délka 350 mm</t>
  </si>
  <si>
    <t>-915481487</t>
  </si>
  <si>
    <t>díly (sestavy) k armaturám bytovým a ostatním drobným armaturám instalačním hadice flexibilní hadice flexibilní 3,8" délka 350 mm</t>
  </si>
  <si>
    <t>725813112</t>
  </si>
  <si>
    <t>Ventil rohový pračkový G 3/4</t>
  </si>
  <si>
    <t>277115599</t>
  </si>
  <si>
    <t>11+1+1+3</t>
  </si>
  <si>
    <t>725821312</t>
  </si>
  <si>
    <t>Baterie dřezové nástěnné pákové s otáčivým kulatým ústím a délkou ramínka 300 mm</t>
  </si>
  <si>
    <t>-789458162</t>
  </si>
  <si>
    <t xml:space="preserve">Poznámka k souboru cen:_x000D_
1. V ceně -1422 není započten napájecí zdroj. </t>
  </si>
  <si>
    <t>725821326</t>
  </si>
  <si>
    <t>Baterie dřezové stojánkové pákové s otáčivým kulatým ústím a délkou ramínka 265 mm</t>
  </si>
  <si>
    <t>1269163843</t>
  </si>
  <si>
    <t>Baterie dřezové stojánkové pákové s otáčivým ústím a délkou ramínka 265 mm</t>
  </si>
  <si>
    <t>725822617R</t>
  </si>
  <si>
    <t>Baterie výlevková nástěnné pákové</t>
  </si>
  <si>
    <t>332679384</t>
  </si>
  <si>
    <t>Poznámka k položce:
viz. D.1.4.1.9 Svislé řezy kanalizace</t>
  </si>
  <si>
    <t>725822652R</t>
  </si>
  <si>
    <t>Baterie umyvadlová elektronická stojánková senzorová s mixážní páčkou, vč. transformátoru, napětí 230V AC/7V DC; 2,1W;  IP 65</t>
  </si>
  <si>
    <t>-1112112434</t>
  </si>
  <si>
    <t>Baterie umyvadlové stojánkové automatické senzorové směšovací Baterie umyvadlová elektronická stojánková senzorová s mixážní páčkou, vč. transformátoru, napětí 230V AC/7V DC; 2,1W; IP 65</t>
  </si>
  <si>
    <t xml:space="preserve">Poznámka k souboru cen:_x000D_
1. V cenách –2654, 56, -9101-9202 není započten napájecí zdroj. </t>
  </si>
  <si>
    <t>91+10+1</t>
  </si>
  <si>
    <t>725823112</t>
  </si>
  <si>
    <t>Baterie bidetové stojánkové pákové s výpustí</t>
  </si>
  <si>
    <t>1428230070</t>
  </si>
  <si>
    <t>725831313</t>
  </si>
  <si>
    <t>Baterie vanová nástěnná páková s příslušenstvím a pohyblivým držákem</t>
  </si>
  <si>
    <t>-777830252</t>
  </si>
  <si>
    <t>Baterie vanové nástěnné pákové s příslušenstvím a pohyblivým držákem</t>
  </si>
  <si>
    <t>725841314R</t>
  </si>
  <si>
    <t>Sprchový termostatický ventil (baterie) senzorový s možností nastavení teploty vč. transformátoru - napětí 230V AC/12V DC; 20W, ruční sprcha s hadicí, držák a mýdelník</t>
  </si>
  <si>
    <t>2024899850</t>
  </si>
  <si>
    <t>Baterie sprchové nástěnné Sprchový termostatický ventil (baterie) senzorový s možností nastavení teploty vč. transformátoru - napětí 230V AC/12V DC; 20W, ruční sprcha s hadicí, držák a mýdelník</t>
  </si>
  <si>
    <t>2+1+2+2+2+1</t>
  </si>
  <si>
    <t>725851315R</t>
  </si>
  <si>
    <t>Ventil odpadní dřezový s přepadem G 6/4</t>
  </si>
  <si>
    <t>1719719950</t>
  </si>
  <si>
    <t>9+3+4*2</t>
  </si>
  <si>
    <t>725851325R</t>
  </si>
  <si>
    <t>Ventil odpadní umyvadlový bez přepadu G 5/4</t>
  </si>
  <si>
    <t>1231648074</t>
  </si>
  <si>
    <t>725861102R</t>
  </si>
  <si>
    <t>Zápachová uzávěrka pro umyvadla DN 40</t>
  </si>
  <si>
    <t>38706025</t>
  </si>
  <si>
    <t xml:space="preserve">Poznámka k souboru cen:_x000D_
1. Pro volbu cen zápachových uzávěrek je rozhodující vnější průměr připojovací trubky. 2. V cenách je započteno i propojení zápachové uzávěrky s odpadní výpustkou. 3. Cenami zápachových uzávěrek nelze oceňovat zápachové uzávěrky, pokud jsou započteny v cenách zařizovacích předmětů. 4. Přechodové tvarovky pro připojení k armaturám se oceňují samostatně cenami souboru cen 722 22-.. </t>
  </si>
  <si>
    <t>725862103R</t>
  </si>
  <si>
    <t>Zápachová uzávěrka pro dřezy DN 40/50</t>
  </si>
  <si>
    <t>1385396163</t>
  </si>
  <si>
    <t>725863311R</t>
  </si>
  <si>
    <t>Zápachová uzávěrka pro bidety DN 40</t>
  </si>
  <si>
    <t>-1734683844</t>
  </si>
  <si>
    <t>725865322R</t>
  </si>
  <si>
    <t>Zápachová uzávěrka sprchových van DN 40/50 s kulovým kloubem na odtoku a přepadovou trubicí</t>
  </si>
  <si>
    <t>-1794086536</t>
  </si>
  <si>
    <t>725865411R</t>
  </si>
  <si>
    <t>Zápachová uzávěrka pisoárová DN 32/40</t>
  </si>
  <si>
    <t>-951251522</t>
  </si>
  <si>
    <t>725980122R</t>
  </si>
  <si>
    <t>Dvířka 15/15 do zděné konstrukce určené pro obklad, systém click-clack, hliníkový rám, US zámek</t>
  </si>
  <si>
    <t>1568065354</t>
  </si>
  <si>
    <t>34+15+10+19+27+13+96+1</t>
  </si>
  <si>
    <t>725980123</t>
  </si>
  <si>
    <t>Dvířka 30/30</t>
  </si>
  <si>
    <t>1286100350</t>
  </si>
  <si>
    <t>6+5+3+2</t>
  </si>
  <si>
    <t>725980123R</t>
  </si>
  <si>
    <t>Dvířka 30/30 do zděné konstrukce určené pro obklad, systém click-clack, hliníkový rám, US zámek</t>
  </si>
  <si>
    <t>869522929</t>
  </si>
  <si>
    <t>5*3+6*3</t>
  </si>
  <si>
    <t>998725103</t>
  </si>
  <si>
    <t>Přesun hmot tonážní pro zařizovací předměty v objektech v do 24 m</t>
  </si>
  <si>
    <t>822129289</t>
  </si>
  <si>
    <t>Přesun hmot pro zařizovací předměty stanovený z hmotnosti přesunovaného materiálu vodorovná dopravní vzdálenost do 50 m v objektech výšky přes 12 do 24 m</t>
  </si>
  <si>
    <t>Zdravotechnika - předstěnové instalace</t>
  </si>
  <si>
    <t>726111011R</t>
  </si>
  <si>
    <t>Instalační předstěna - bidet s nastavitelnou hl do 160 mm do masivní zděné kce</t>
  </si>
  <si>
    <t>1146139011</t>
  </si>
  <si>
    <t xml:space="preserve">Poznámka k souboru cen:_x000D_
1. V cenách -1031, -1032 jsou započteny náklady na dodání ovládacích tlačítek. 2. V cenách -1202 až -1204 nejsou započteny náklady na dodání ovládacích tlačítek. 3. V cenách nejsou započteny náklady na dodávku zařizovacích předmětů. </t>
  </si>
  <si>
    <t>726111031</t>
  </si>
  <si>
    <t>Instalační předstěna - klozet s ovládáním zepředu v 1080 mm závěsný do masivní zděné kce</t>
  </si>
  <si>
    <t>-1867702004</t>
  </si>
  <si>
    <t>726111033R</t>
  </si>
  <si>
    <t>Instalační předstěna - klozet s ovládáním zepředu v 1080 mm závěsný do masivní zděné kce pro tělesně postižené</t>
  </si>
  <si>
    <t>574077874</t>
  </si>
  <si>
    <t>998726113</t>
  </si>
  <si>
    <t>Přesun hmot tonážní pro instalační prefabrikáty v objektech v do 24 m</t>
  </si>
  <si>
    <t>645335593</t>
  </si>
  <si>
    <t>Přesun hmot pro instalační prefabrikáty stanovený z hmotnosti přesunovaného materiálu vodorovná dopravní vzdálenost do 50 m v objektech výšky přes 12 m do 24 m</t>
  </si>
  <si>
    <t>Zdravotechnika - požární ochrana</t>
  </si>
  <si>
    <t>727111422R</t>
  </si>
  <si>
    <t>Prostup potrubí D 25 mm včetně dodatečné izolace požární odolnost EI 120</t>
  </si>
  <si>
    <t>1106462205</t>
  </si>
  <si>
    <t xml:space="preserve">Poznámka k souboru cen:_x000D_
1. V cenách -1111 až 1119, -1131 až 1219, -1321 až 1419 je započtena tloušťka vyplňované spáry 15mm a šířka 20 mm. 2. V cenách -1301 až 1319, -1421 až 1429 je započtena tloušťka vyplňované spáry 25mm a šířka 15 mm. 3. V cenách -1121 až 1129, -1221 až 1229, -1501 až 1509 je započtena tloušťka vyplňované spáry 15-20 mm. 4. V cenách -1111 až 1119, -1131 až 1219, -1321 až 1419 je započteno opláštění potrubí minerální vlnou tloušťky 35mm. 5. V cenách -1121 až 1129, -1221 až 1229 je započteno opláštění potrubí minerální vlnou tloušťky 32mm. 6. V cenách -1301 až 1319, -1421 až 1429 je započteno opláštění potrubí minerální vlnou tloušťky 20mm. </t>
  </si>
  <si>
    <t>9*3+4*2*2+3*2*3+5*2+7*3+4*3+3*2+2*6 "d20"</t>
  </si>
  <si>
    <t>4*2+4*2*4+3*2+4*3+5*2+7*2+3*2+3+3+4+3+2+1+1+2 "d25"</t>
  </si>
  <si>
    <t>727111423R</t>
  </si>
  <si>
    <t>Prostup potrubí D 33 mm včetně dodatečné izolace požární odolnost EI 120</t>
  </si>
  <si>
    <t>1623468084</t>
  </si>
  <si>
    <t>1+2+4+2+2+2+2+2+2+6+2+2+1+2+4+6+1 "d32"</t>
  </si>
  <si>
    <t>727111424r</t>
  </si>
  <si>
    <t>Prostup potrubí D 50 mm včetně dodatečné izolace požární odolnost EI 120</t>
  </si>
  <si>
    <t>-739637841</t>
  </si>
  <si>
    <t>4+2+2+2+4+4+2+6+1+4+4+1+2+2+2 "d42"</t>
  </si>
  <si>
    <t>1 "d50"</t>
  </si>
  <si>
    <t>1+1+2+1+1+2+2 "DN 25"</t>
  </si>
  <si>
    <t>1+1+4+3+4+1+1 "DN 32"</t>
  </si>
  <si>
    <t>1+3+1 "DN 40"</t>
  </si>
  <si>
    <t>727111425R</t>
  </si>
  <si>
    <t>Prostup potrubí D 76 mm včetně dodatečné izolace požární odolnost EI 120</t>
  </si>
  <si>
    <t>121415533</t>
  </si>
  <si>
    <t>1+1 "d63"</t>
  </si>
  <si>
    <t>1+1 "d64"</t>
  </si>
  <si>
    <t>727111426R</t>
  </si>
  <si>
    <t>Prostup kovového potrubí D 106 mm stropem tl 15cm včetně dodatečné izolace požární odolnost EI 120</t>
  </si>
  <si>
    <t>-956768031</t>
  </si>
  <si>
    <t>1+1+1+1 "DN 80"</t>
  </si>
  <si>
    <t>727121130R</t>
  </si>
  <si>
    <t>Protipožární manžeta D 40 mm z jedné strany dělící konstrukce požární odolnost EI 90</t>
  </si>
  <si>
    <t>602710442</t>
  </si>
  <si>
    <t>1+24+3</t>
  </si>
  <si>
    <t>727121131R</t>
  </si>
  <si>
    <t>Protipožární manžeta D 50 mm z jedné strany dělící konstrukce požární odolnost EI 90</t>
  </si>
  <si>
    <t>472264633</t>
  </si>
  <si>
    <t>1+20+2+1+5</t>
  </si>
  <si>
    <t>727121111R</t>
  </si>
  <si>
    <t>Protipožární manžeta D 75 mm z jedné strany dělící konstrukce požární odolnost EI 90</t>
  </si>
  <si>
    <t>-655923543</t>
  </si>
  <si>
    <t>46+10+4</t>
  </si>
  <si>
    <t>727121134R</t>
  </si>
  <si>
    <t>Protipožární manžeta D 90 mm z jedné strany dělící konstrukce požární odolnost EI 90</t>
  </si>
  <si>
    <t>-1741795478</t>
  </si>
  <si>
    <t>727121112R</t>
  </si>
  <si>
    <t>Protipožární manžeta D 110 mm z jedné strany dělící konstrukce požární odolnost EI 90</t>
  </si>
  <si>
    <t>307316317</t>
  </si>
  <si>
    <t>110+21</t>
  </si>
  <si>
    <t>727121136R</t>
  </si>
  <si>
    <t>Protipožární manžeta D 125 mm z jedné strany dělící konstrukce požární odolnost EI 90</t>
  </si>
  <si>
    <t>733850379</t>
  </si>
  <si>
    <t>8+23</t>
  </si>
  <si>
    <t>783617611</t>
  </si>
  <si>
    <t>Krycí dvojnásobný syntetický nátěr potrubí DN do 50 mm</t>
  </si>
  <si>
    <t>-81033395</t>
  </si>
  <si>
    <t>Krycí nátěr (email) armatur a kovových potrubí potrubí do DN 50 mm dvojnásobný syntetický standardní</t>
  </si>
  <si>
    <t>88,6+92,1+103+6</t>
  </si>
  <si>
    <t>783617631</t>
  </si>
  <si>
    <t>Krycí dvojnásobný syntetický nátěr potrubí DN do 100 mm</t>
  </si>
  <si>
    <t>-1683374861</t>
  </si>
  <si>
    <t>Krycí nátěr (email) armatur a kovových potrubí potrubí přes DN 50 do DN 100 mm dvojnásobný syntetický standardní</t>
  </si>
  <si>
    <t>Práce a dodávky M</t>
  </si>
  <si>
    <t>23-M</t>
  </si>
  <si>
    <t>Montáže potrubí</t>
  </si>
  <si>
    <t>230060001R</t>
  </si>
  <si>
    <t>Podpěrná konstrukce pro hlavní vodoměrnou sestavu</t>
  </si>
  <si>
    <t>-2075070345</t>
  </si>
  <si>
    <t>Doplňkové konstrukce z trubkového materiálu Podpěrná konstrukce pro hlavní vodoměrnou sestavu</t>
  </si>
  <si>
    <t xml:space="preserve">D.1.4.f - Plynová zařízení </t>
  </si>
  <si>
    <t>D1 - 783-Nátěry</t>
  </si>
  <si>
    <t>D2 - 157-Montáže potrubí</t>
  </si>
  <si>
    <t>D3 - Ostatní</t>
  </si>
  <si>
    <t>783-Nátěry</t>
  </si>
  <si>
    <t>783225100</t>
  </si>
  <si>
    <t>Nátěr syntetický KDK 2+1E</t>
  </si>
  <si>
    <t>783424340</t>
  </si>
  <si>
    <t>Nátěr syntetický potrubí  Z+ 2+1E</t>
  </si>
  <si>
    <t>Nátěr syntetický potrubí Z+ 2+1E</t>
  </si>
  <si>
    <t>157-Montáže potrubí</t>
  </si>
  <si>
    <t>230011008</t>
  </si>
  <si>
    <t>MTZ potrubí ocel. DN 15</t>
  </si>
  <si>
    <t>R01</t>
  </si>
  <si>
    <t>Trubka ocel.černá DN 15ČSN EN 10 208-1</t>
  </si>
  <si>
    <t>230011014</t>
  </si>
  <si>
    <t>MTZ potrubí ocel. DN 20</t>
  </si>
  <si>
    <t>R02</t>
  </si>
  <si>
    <t>Trubka ocel.černá DN20,</t>
  </si>
  <si>
    <t>230011040</t>
  </si>
  <si>
    <t>MTZ potrubí ocel. DN 50</t>
  </si>
  <si>
    <t>R03</t>
  </si>
  <si>
    <t>Chránička DN50,</t>
  </si>
  <si>
    <t>230021017</t>
  </si>
  <si>
    <t>MTZ trub.dílu přiv. DN 20</t>
  </si>
  <si>
    <t>R04</t>
  </si>
  <si>
    <t>Tr.oblouk A1,5D DN 20,90 st.</t>
  </si>
  <si>
    <t>R05</t>
  </si>
  <si>
    <t>Redukce 20/15</t>
  </si>
  <si>
    <t>230021016</t>
  </si>
  <si>
    <t>MTZ trub.dílu přiv. DN 15</t>
  </si>
  <si>
    <t>R06</t>
  </si>
  <si>
    <t>Tr.oblouk A1,5D DN 15,90 st.</t>
  </si>
  <si>
    <t>230040004</t>
  </si>
  <si>
    <t>MTZ tr.díl záv.1/2"</t>
  </si>
  <si>
    <t>R07</t>
  </si>
  <si>
    <t>kohout kulový DN 15</t>
  </si>
  <si>
    <t>R08</t>
  </si>
  <si>
    <t>Odvzdušňovací ventil  DN 15</t>
  </si>
  <si>
    <t>Odvzdušňovací ventil DN 15</t>
  </si>
  <si>
    <t>R09</t>
  </si>
  <si>
    <t>Tlaková hadice 10 mm,dl. 500mm</t>
  </si>
  <si>
    <t>Regulátor RT 93 výstup 3,2 kPa</t>
  </si>
  <si>
    <t>230050031</t>
  </si>
  <si>
    <t>Doplňkové konstrukce MTZ</t>
  </si>
  <si>
    <t>R11</t>
  </si>
  <si>
    <t>Třmeny ,šroubové spoje,podpěry</t>
  </si>
  <si>
    <t>230170013</t>
  </si>
  <si>
    <t>Tlaková zkouška těsnosti potrubí</t>
  </si>
  <si>
    <t>230170013.1</t>
  </si>
  <si>
    <t>čistění potrubí</t>
  </si>
  <si>
    <t>R12</t>
  </si>
  <si>
    <t>PB lahev 10 kg, vč. náplně</t>
  </si>
  <si>
    <t>R13</t>
  </si>
  <si>
    <t>Větrací mřížky 15*15 cm</t>
  </si>
  <si>
    <t>Pol1063</t>
  </si>
  <si>
    <t>D.1.4.g - Zařízení silnoproudé elektrotechniky vč. bleskosvodů a uzemnění, osvětlení</t>
  </si>
  <si>
    <t>D1 - A.) ÚLOŽNÝ A UPEVŇOVACÍ MATERIÁL</t>
  </si>
  <si>
    <t xml:space="preserve">    D2 - Kabelové trasy - perforované/drátěné žlaby</t>
  </si>
  <si>
    <t xml:space="preserve">    D3 - Kabelové trasy se zachováním funkčnosti při požáru P60-R - žlaby </t>
  </si>
  <si>
    <t xml:space="preserve">    D4 - Podlahový elektroinstalační systém </t>
  </si>
  <si>
    <t xml:space="preserve">    D5 - Elektroinstalační parapetní kanál a lišty</t>
  </si>
  <si>
    <t xml:space="preserve">    D6 - Elektroinstalační trubky plastové </t>
  </si>
  <si>
    <t xml:space="preserve">    D7 - Elektroinstalační trubky kovové </t>
  </si>
  <si>
    <t xml:space="preserve">    D8 - Elektroinstalační krabice </t>
  </si>
  <si>
    <t xml:space="preserve">    D9 - OSTATNÍ:</t>
  </si>
  <si>
    <t>D10 - B.) PŘÍSTROJE A ZAŘÍZENÍ</t>
  </si>
  <si>
    <t xml:space="preserve">    D11 - Spínací přístroje </t>
  </si>
  <si>
    <t xml:space="preserve">    D12 - Zásuvky</t>
  </si>
  <si>
    <t>D13 - C.) KABELY</t>
  </si>
  <si>
    <t xml:space="preserve">    D14 - Kabely silové celoplastové s měděným jádrem, PVC izolace žil a pláště, jmenovité napětí 0,6/1kV</t>
  </si>
  <si>
    <t xml:space="preserve">    D15 - Kabely silové celoplastové s měděným jádrem, PVC izolace žil a pláště, jmenovité napětí 0,45/0,75kV</t>
  </si>
  <si>
    <t xml:space="preserve">    D16 - Kabely silové bez funkční schopnosti kabelového systému, s třídou reakce na oheň B2cas1d1</t>
  </si>
  <si>
    <t xml:space="preserve">    D17 - Kabely silové s funkční schopností kabelového systému při požáru, s třídou reakce na oheň B2ca s1d1</t>
  </si>
  <si>
    <t xml:space="preserve">    D18 - Kabely slaboproudé instalace</t>
  </si>
  <si>
    <t xml:space="preserve">    D19 - Vodiče silové celoplastové s měděným jádrem a PVC izolací, jmenovité napětí 0,45/0,75kV</t>
  </si>
  <si>
    <t xml:space="preserve">    D20 - Šnůry silové pryžové s měděným lankovým jádrem tř.5</t>
  </si>
  <si>
    <t>D21 - D.) SVÍTIDLA</t>
  </si>
  <si>
    <t>D23 - E.) NOUZOVÉ OSVĚTLENÍ</t>
  </si>
  <si>
    <t>D25 - F.) Inteligentní ovládací systém - SYSTÉM KNX</t>
  </si>
  <si>
    <t>D27 - G.) ROZVADĚČE</t>
  </si>
  <si>
    <t>D29 - H.) ZÁLOŽNÍ ZDROJ "UPS.1"</t>
  </si>
  <si>
    <t>D30 - I.) VYHŘÍVÁNÍ OKAPŮ</t>
  </si>
  <si>
    <t>D31 - J.) HROMOSVOD</t>
  </si>
  <si>
    <t>D33 - K.) UZEMNĚNÍ A VYROVNÁNÍ POTENCIÁLU</t>
  </si>
  <si>
    <t>D35 - L.) OSTATNÍ</t>
  </si>
  <si>
    <t>A.) ÚLOŽNÝ A UPEVŇOVACÍ MATERIÁL</t>
  </si>
  <si>
    <t>Kabelové trasy - perforované/drátěné žlaby</t>
  </si>
  <si>
    <t>poznámka1</t>
  </si>
  <si>
    <t xml:space="preserve">poznámka </t>
  </si>
  <si>
    <t>2053344717</t>
  </si>
  <si>
    <t>Kabelové trasy - perforované/drátěné žlaby musí být v provedení dle ČSN EN 61 537 ed. 2, materiál pozinkovaný plech/drát, kompletní včetně nosných prvků pro upevnění na stěnu nebo pro zavěšení ze stropu, včetně níže uvedeného příslušenství pro jednotlivé položky</t>
  </si>
  <si>
    <t>A_1</t>
  </si>
  <si>
    <t>Kabelový žlab 500x110mm</t>
  </si>
  <si>
    <t>VLASTNÍ</t>
  </si>
  <si>
    <t>Poznámka k položce:
vč. zavěšení/uchycení, víka, spojek, tvarovek, koncovek a podružného materiálu, kompletní</t>
  </si>
  <si>
    <t>A_2</t>
  </si>
  <si>
    <t>Kabelový žlab 400x85mm</t>
  </si>
  <si>
    <t>A_3</t>
  </si>
  <si>
    <t>Kabelový žlab 300x85mm</t>
  </si>
  <si>
    <t>A_4</t>
  </si>
  <si>
    <t>Kabelový žlab 200x60mm</t>
  </si>
  <si>
    <t>A_5</t>
  </si>
  <si>
    <t>Kabelový žlab 100x35mm</t>
  </si>
  <si>
    <t>A_6</t>
  </si>
  <si>
    <t>Kabelový žlab 50x35mm</t>
  </si>
  <si>
    <t>A_7</t>
  </si>
  <si>
    <t>Kabelový žlab 300x60mm</t>
  </si>
  <si>
    <t>Poznámka k položce:
žárově zinkovaný pro venkovní použití, vč. uchycení, víka, spojek, tvarovek, koncovek a podružného materiálu, kompletní</t>
  </si>
  <si>
    <t>A_8</t>
  </si>
  <si>
    <t>A_9</t>
  </si>
  <si>
    <t>A_10</t>
  </si>
  <si>
    <t>Kabelový stoupací žebřík šířka 400mm</t>
  </si>
  <si>
    <t>Poznámka k položce:
vč. uchycení, spojek, příchytek a podružného materiálu</t>
  </si>
  <si>
    <t>A_11</t>
  </si>
  <si>
    <t>Drobný nosný a spojovací materiál</t>
  </si>
  <si>
    <t>Poznámka k položce:
ke kabelovým trasám</t>
  </si>
  <si>
    <t xml:space="preserve">Kabelové trasy se zachováním funkčnosti při požáru P60-R - žlaby </t>
  </si>
  <si>
    <t>poznámka2</t>
  </si>
  <si>
    <t>1996383939</t>
  </si>
  <si>
    <t>Kabelové trasy se zachováním funkčnosti při požáru P60-R - žlaby musí být v provedení dle ČSN EN 61 537 ed. 2, a musí být realizovány dle zkušebního předpisu ZP 27/2008 a vyhl. 23/2008 Sb., materiál pozinkovaný plech, kompletní včetně nosných prvků pro upevnění na stěnu nebo pro zavěšení ze stropu, včetně níže uvedeného příslušenství pro jednotlivé položky</t>
  </si>
  <si>
    <t>A_12</t>
  </si>
  <si>
    <t>Poznámka k položce:
se zachováním funkčnosti při požáru P60-R , vč. zavěšení/uchycení, víka, spojek, tvarovek, koncovek a podružného materiálu</t>
  </si>
  <si>
    <t>A_13</t>
  </si>
  <si>
    <t>Kabelový žlab 100x60mm</t>
  </si>
  <si>
    <t>Poznámka k položce:
se zachováním funkčnosti při požáru P60-R, vč. zavěšení/uchycení, víka, spojek, tvarovek, koncovek a podružného materiálu</t>
  </si>
  <si>
    <t>A_14</t>
  </si>
  <si>
    <t>Kabelový žlab 50x60mm</t>
  </si>
  <si>
    <t>A_15</t>
  </si>
  <si>
    <t>Kabelový stoupací žebřík  šířka 200mm</t>
  </si>
  <si>
    <t>Kabelový stoupací žebřík šířka 200mm</t>
  </si>
  <si>
    <t>Poznámka k položce:
se zachováním funkčnosti při požáru P60-R, vč. uchycení, spojek, příchytek a podružného materiálu</t>
  </si>
  <si>
    <t>A_16</t>
  </si>
  <si>
    <t>Kryt kabelových příchytek</t>
  </si>
  <si>
    <t>Poznámka k položce:
vč. montážního setu, pro stoupací požární trasy</t>
  </si>
  <si>
    <t>A_17</t>
  </si>
  <si>
    <t>Skupinový držák kabelů  pro svazek kabelů</t>
  </si>
  <si>
    <t>Skupinový držák kabelů pro svazek kabelů</t>
  </si>
  <si>
    <t>Poznámka k položce:
se zachováním funkčnosti při požáru P60-R, kompletní včetně kotvícího bodu</t>
  </si>
  <si>
    <t>A_18</t>
  </si>
  <si>
    <t>Kabelová příchytka  pro jednotlivý kabel</t>
  </si>
  <si>
    <t>Kabelová příchytka pro jednotlivý kabel</t>
  </si>
  <si>
    <t>A_19</t>
  </si>
  <si>
    <t>Krabicová rozvodka na povrch</t>
  </si>
  <si>
    <t>Poznámka k položce:
se zachováním funkčnosti při požáru P60-R, 5-pólová, IP54, kompletní</t>
  </si>
  <si>
    <t>A_20</t>
  </si>
  <si>
    <t>Poznámka k položce:
ke kabelovým trasám se zachováním funkčnosti P60-R</t>
  </si>
  <si>
    <t xml:space="preserve">Podlahový elektroinstalační systém </t>
  </si>
  <si>
    <t>poznámka3</t>
  </si>
  <si>
    <t>poznámka</t>
  </si>
  <si>
    <t>-1637989890</t>
  </si>
  <si>
    <t>Podlahový elektroinstalační systém musí být v provedení dle ČSN EN 50085-1 ed. 2, materiál ocel žárově pozinkované, kompletní včetně níže uvedeného příslušenství pro jednotlivé položky</t>
  </si>
  <si>
    <t xml:space="preserve">Poznámka k položce:
Podlahový elektroinstalační systém musí být v provedení dle ČSN EN 50085-1 ed. 2, materiál ocel žárově pozinkované, kompletní včetně níže uvedeného příslušenství pro jednotlivé položky
</t>
  </si>
  <si>
    <t>A_21</t>
  </si>
  <si>
    <t>Podlahová přístrojová instalační krabice</t>
  </si>
  <si>
    <t>Poznámka k položce:
pro montáž do betonové podlahy, s pevným dnem vč. nivelačních a montážních prvků, vč. rámu a víka, kompletní, s výzbrojí:   - přístrojová jednotka pro 12ks instalačních přístrojů "45x45"mm   - 3ks přístrojových vložek pro a´ 4ks instalačního přístroje   - 6ks zásuvky 250V/16A, modul "45x45mm", s ochranným kolíkem a clonkami, IP20   - 2ks zásuvky 250V/16A, modul "45x45mm", s přepěťovou ochranou a optickou signalizací poruchy, s ochranným kolíkem a clonkami, IP20</t>
  </si>
  <si>
    <t>A_22</t>
  </si>
  <si>
    <t>Poznámka k položce:
pro montáž do betonové podlahy, s pevným dnem vč. nivelačních a montážních prvků, vč. rámu a víka, kompletní, s výzbrojí:   - přístrojová jednotka pro 9ks instalačních přístrojů "45x45"mm   - 3ks přístrojových vložek pro a´ 3ks instalačního přístroje   - 4ks zásuvky 250V/16A, modul "45x45mm", s ochranným kolíkem a clonkami, IP20   - 2ks zásuvky 250V/16A, modul "45x45mm", s přepěťovou ochranou a optickou signalizací poruchy, s ochranným kolíkem a clonkami, IP20</t>
  </si>
  <si>
    <t>A_23</t>
  </si>
  <si>
    <t>Poznámka k položce:
pro montáž do betonové podlahy, s pevným dnem vč. nivelačních a montážních prvků, vč. rámu a víka, kompletní, s výzbrojí:   - přístrojová jednotka pro 6ks instalačních přístrojů "45x45"mm   - 3ks přístrojových vložek pro a´ 2ks instalačního přístroje   - 3ks zásuvky 250V/16A, modul "45x45mm", s ochranným kolíkem a clonkami, IP20   - 1ks zásuvky 250V/16A, modul "45x45mm", s přepěťovou ochranou a optickou signalizací poruchy, s ochranným kolíkem a clonkami, IP20</t>
  </si>
  <si>
    <t>A_24</t>
  </si>
  <si>
    <t>Poznámka k položce:
pro montáž do zdvojené podlahy, s pevným dnem vč. montážních prvků, vč. rámu a víka, kompletní, s výzbrojí:   - přístrojová jednotka pro 12ks instalačních přístrojů "45x45"mm   - 3ks přístrojových vložek pro a´ 4ks instalačního přístroje   - 2ks zásuvky 250V/16A, modul "45x45mm", s ochranným kolíkem a clonkami, IP20   - 2ks zásuvky 250V/16A, modul "45x45mm", s přepěťovou ochranou a optickou signalizací poruchy, s ochranným kolíkem a clonkami, IP20</t>
  </si>
  <si>
    <t>Elektroinstalační parapetní kanál a lišty</t>
  </si>
  <si>
    <t>poznámka4</t>
  </si>
  <si>
    <t>-1958172559</t>
  </si>
  <si>
    <t>Elektroinstalační parapetní kanál a lišty musí být v provedení dle ČSN EN 50085-1 ed. 2, materiál PVC samozhášivé s teplotní odolností -5°C až +60°C, použití na stavební podklady stupně hořlavosti A1 až F, kompletní včetně příslušenství</t>
  </si>
  <si>
    <t xml:space="preserve">Poznámka k položce:
Elektroinstalační parapetní kanál a lišty musí být v provedení dle ČSN EN 50085-1 ed. 2, materiál PVC samozhášivé s teplotní odolností -5°C až +60°C, použití na stavební podklady stupně hořlavosti A1 až F, kompletní včetně příslušenství
</t>
  </si>
  <si>
    <t>A_25</t>
  </si>
  <si>
    <t>Parapetní kanál dvoukomorový 160/65mm</t>
  </si>
  <si>
    <t>Poznámka k položce:
pro přístroje modulu 45x45mm, plastový, bílá barva, s ocelovou přepážkou pro oddělení silového a sdělovacího vedení, kompletní vč. spojek, tvarových dílů, upevňovacích prvků na nábytkovou parapetní desku nebo stěnu, nosného a podružného materiálu</t>
  </si>
  <si>
    <t>A_26</t>
  </si>
  <si>
    <t>Poznámka k položce:
pro přístroje modulu 45x45mm, hliníkový, eloxovaný, kompletní vč. spojek, tvarových dílů, upevňovacích prvků na nábytkovou parapetní desku nebo stěnu, nosného a podružného materiálu</t>
  </si>
  <si>
    <t>A_27</t>
  </si>
  <si>
    <t>Elektroinstalační kanál 100x60mm</t>
  </si>
  <si>
    <t>Poznámka k položce:
plastový, bílá barva, kompletní</t>
  </si>
  <si>
    <t>A_28</t>
  </si>
  <si>
    <t>Poznámka k položce:
k lištovému systému, komplet</t>
  </si>
  <si>
    <t xml:space="preserve">Elektroinstalační trubky plastové </t>
  </si>
  <si>
    <t>poznámka5</t>
  </si>
  <si>
    <t>230370509</t>
  </si>
  <si>
    <t>Elektroinstalační trubky plastové musí být v provedení dle ČSN EN 61386-1 ed.2, materiál PVC/PE samozhášivé s teplotní odolností -25°C až +60°C, použití na stavební podklady stupně hořlavosti A1 až F, kompletní včetně příslušenství</t>
  </si>
  <si>
    <t>A_29</t>
  </si>
  <si>
    <t>Elektroinstalační trubka, plastová ohebná D32</t>
  </si>
  <si>
    <t>Poznámka k položce:
nízká mechanická odolnost 320N, komplet</t>
  </si>
  <si>
    <t>A_30</t>
  </si>
  <si>
    <t>Poznámka k položce:
střední mechanická odolnost 750N, pro instalaci do betonových podlah, komplet</t>
  </si>
  <si>
    <t>A_31</t>
  </si>
  <si>
    <t>Elektroinstalační trubka plastová pevná D32</t>
  </si>
  <si>
    <t>Poznámka k položce:
střední mechanická odolnost 750N, komplet</t>
  </si>
  <si>
    <t>A_32</t>
  </si>
  <si>
    <t>Poznámka k položce:
UV stabilní, střední mechanická odolnost 750N, komplet</t>
  </si>
  <si>
    <t>A_33</t>
  </si>
  <si>
    <t>Elektroinstalační trubka, plastová pevná D32</t>
  </si>
  <si>
    <t xml:space="preserve">Elektroinstalační trubky kovové </t>
  </si>
  <si>
    <t>poznámka6</t>
  </si>
  <si>
    <t>-1729714404</t>
  </si>
  <si>
    <t>Elektroinstalační trubky kovové musí být v provedení dle ČSN EN 61386-1 ed.2, materiál ocel s teplotní odolností -60°C až +250°C, oboustraně žárově pozinkované, kompletní včetně příslušenství</t>
  </si>
  <si>
    <t>A_34</t>
  </si>
  <si>
    <t>Trubka kovová pevná P32</t>
  </si>
  <si>
    <t>Poznámka k položce:
závitová, mechanická odolnost 4000N, komplet</t>
  </si>
  <si>
    <t xml:space="preserve">Elektroinstalační krabice </t>
  </si>
  <si>
    <t>poznámka7</t>
  </si>
  <si>
    <t>-406422828</t>
  </si>
  <si>
    <t>Elektroinstalační krabice musí být v provedení dle ČSN EN 60 670-1, materiál PVC samozhášivé s teplotní odolností -5°C až +60°C, použití na stavební podklady stupně hořlavosti A1 až D/F, kompletní včetně příslušenství</t>
  </si>
  <si>
    <t>A_35</t>
  </si>
  <si>
    <t>Krabicová rozvodka na omítku, IP54</t>
  </si>
  <si>
    <t>Poznámka k položce:
včetně svorkovnice, kompletní</t>
  </si>
  <si>
    <t>A_36</t>
  </si>
  <si>
    <t>Krabicová rozvodka pod omítku / do SDK stěny</t>
  </si>
  <si>
    <t>A_37</t>
  </si>
  <si>
    <t>Instalační krabice</t>
  </si>
  <si>
    <t>Poznámka k položce:
pro montáž spínacího přístroje nebo zásuvky pod omítku nebo do SDK stěn, s možností spojení do vícenásobných sestav, komplet</t>
  </si>
  <si>
    <t>OSTATNÍ:</t>
  </si>
  <si>
    <t>A_38</t>
  </si>
  <si>
    <t>Kabelová příchytka vč. hmoždinky</t>
  </si>
  <si>
    <t>A_39</t>
  </si>
  <si>
    <t>Spojovací a nosný materiál</t>
  </si>
  <si>
    <t>A_40</t>
  </si>
  <si>
    <t>Drobný úložný a montážní materiál, komplet</t>
  </si>
  <si>
    <t>B.) PŘÍSTROJE A ZAŘÍZENÍ</t>
  </si>
  <si>
    <t xml:space="preserve">Spínací přístroje </t>
  </si>
  <si>
    <t>poznámka8</t>
  </si>
  <si>
    <t>1643202256</t>
  </si>
  <si>
    <t>"Spínací přístroje budou kompletní včetně krytů a rámečků, pro proudové zatížení 10A, bezšroubové připojení přívodních vodičů. Při montáži budou přístroje sdružovány do vícenásobných rámečků. Designové řešení a barevná kompozice pro jednotlivé prostory bude odsouhlasena při realizaci investorem a architektem stavby."</t>
  </si>
  <si>
    <t>B_1</t>
  </si>
  <si>
    <t>Vypínač jednopólový (řaz. 1), 10A/250V</t>
  </si>
  <si>
    <t>B_1.1</t>
  </si>
  <si>
    <t>pod omítku, kompletní, IP20</t>
  </si>
  <si>
    <t>B_1.2</t>
  </si>
  <si>
    <t>Přepínač sériový (řaz. 5), 10A/250V</t>
  </si>
  <si>
    <t>Poznámka k položce:
pod omítku, kompletní, IP20</t>
  </si>
  <si>
    <t>B_3</t>
  </si>
  <si>
    <t>Přepínač střídavý (řaz. 6), 10A/250V</t>
  </si>
  <si>
    <t>B_4</t>
  </si>
  <si>
    <t>Přepínač střídavý dvojitý (řaz. 6+6), 10A/250V</t>
  </si>
  <si>
    <t>B_5</t>
  </si>
  <si>
    <t>Přepínač křížový (řaz. 7), 10A/250V</t>
  </si>
  <si>
    <t>B_6</t>
  </si>
  <si>
    <t>Tlačítkový ovladač zapínací (řaz. 1/0), 10A/250V</t>
  </si>
  <si>
    <t>B_7</t>
  </si>
  <si>
    <t>Tlačítkový ovladač zapínací dvojitý</t>
  </si>
  <si>
    <t>Poznámka k položce:
(řaz. 1/0+1/0), 10A/250V, pod omítku, kompletní, IP20</t>
  </si>
  <si>
    <t>B_8</t>
  </si>
  <si>
    <t>Pohybový spínač 250V/10A</t>
  </si>
  <si>
    <t>Poznámka k položce:
úhel pokrytí 120°, nástěnná montáž pod omítku, kuželová charakteristika, releový spínací prvek, zpožděné vypnutí, kompletní, IP20</t>
  </si>
  <si>
    <t>B_9</t>
  </si>
  <si>
    <t>Poznámka k položce:
úhel pokrytí 360°, vestavná stropní montáž do stropního SDK podhledu, releový spínací prvek, zpožděné vypnutí, kompletní, IP20</t>
  </si>
  <si>
    <t>B_10</t>
  </si>
  <si>
    <t>Poznámka k položce:
úhel pokrytí 180°, nástěnná montáž pod omítku, rovinná charakteristika, releový spínací prvek, zpožděné vypnutí, kompletní, IP20</t>
  </si>
  <si>
    <t>B_11</t>
  </si>
  <si>
    <t>Poznámka k položce:
úhel pokrytí 360°, stropní/nástěnná montáž na povrch, releový spínací prvek, zpožděné vypnutí, kompletní, IP54</t>
  </si>
  <si>
    <t>B_12</t>
  </si>
  <si>
    <t>Poznámka k položce:
pod omítku, do vlhka, kompletní, IP44</t>
  </si>
  <si>
    <t>B_13</t>
  </si>
  <si>
    <t>B_14</t>
  </si>
  <si>
    <t>Poznámka k položce:
na povrch, kompletní, IP44</t>
  </si>
  <si>
    <t>B_15</t>
  </si>
  <si>
    <t>B_16</t>
  </si>
  <si>
    <t>Zásuvky</t>
  </si>
  <si>
    <t>poznámka9</t>
  </si>
  <si>
    <t>-460044465</t>
  </si>
  <si>
    <t>"Zásuvky budou kompletní včetně krytů a rámečků, pro proudové zatížení 16A, s ochranným kolíkem a clonkami, bezšroubové připojení přívodních vodičů. Při montáži budou přístroje sdružovány do vícenásobných rámečků. Designové řešení a barevná kompozice pro jednotlivé prostory bude odsouhlasena při realizaci investorem a architektem stavby."</t>
  </si>
  <si>
    <t>B_16.1</t>
  </si>
  <si>
    <t>Zásuvka jednonásobná 250V/16A</t>
  </si>
  <si>
    <t>Poznámka k položce:
pod omítku, s ochranným kolíkem a clonkami, kompletní, IP20</t>
  </si>
  <si>
    <t>B_17</t>
  </si>
  <si>
    <t>Poznámka k položce:
s prioritním určením pro PC techniku v odlišné barvě, pod omítku, s ochranným kolíkem a clonkami, kompletní, IP20</t>
  </si>
  <si>
    <t>B_18</t>
  </si>
  <si>
    <t>Poznámka k položce:
s přepěťovou ochranou a optickou signalizací poruchy, s prioritním určením pro PC techniku v odlišné barvě, pod omítku, s ochranným kolíkem a clonkami, kompletní, IP20</t>
  </si>
  <si>
    <t>B_19</t>
  </si>
  <si>
    <t>Poznámka k položce:
s prioritním určením pro AV-techniku v odlišné barvě s popisovým polem, pod omítku, s ochranným kolíkem a clonkami, kompletní, IP20</t>
  </si>
  <si>
    <t>B_20</t>
  </si>
  <si>
    <t>Poznámka k položce:
s přepěťovou ochranou a optickou signalizací poruchy, s prioritním určením pro AV-techniku v odlišné barvě s popisovým polem, pod omítku, s ochranným kolíkem a clonkami, kompletní, IP20</t>
  </si>
  <si>
    <t>B_21</t>
  </si>
  <si>
    <t>Zásuvka dvojnásobná 250V/16A</t>
  </si>
  <si>
    <t>Poznámka k položce:
pod omítku, s ochranným kolíkem a clonkami, kompletní, kompletní, IP20</t>
  </si>
  <si>
    <t>B_22</t>
  </si>
  <si>
    <t>B_23</t>
  </si>
  <si>
    <t>B_24</t>
  </si>
  <si>
    <t>Poznámka k položce:
s přepěťovou ochranou a optickou signalizací poruchy, s prioritním určením pro AV-techniku v odlišné barvě, pod omítku, s ochranným kolíkem a clonkami, kompletní, IP21</t>
  </si>
  <si>
    <t>B_25</t>
  </si>
  <si>
    <t>Poznámka k položce:
modul "45x45mm" do parapetního kanálu, s prioritním určením pro PC techniku v odlišné barvě, s ochranným kolíkem a clonkami, kompletní IP20</t>
  </si>
  <si>
    <t>B_26</t>
  </si>
  <si>
    <t>Poznámka k položce:
modul "45x45mm" do parapetního kanálu, s přepěťovou ochranou a optickou signalizací poruchy, s prioritním určením pro PC techniku v odlišné barvě, s ochranným kolíkem a clonkami, kompletní, IP20</t>
  </si>
  <si>
    <t>B_27</t>
  </si>
  <si>
    <t>Poznámka k položce:
modul "45x45mm" do parapetního kanálu, s prioritním určením pro AV-techniku v odlišné barvě, s ochranným kolíkem a clonkami, kompletní IP20</t>
  </si>
  <si>
    <t>B_28</t>
  </si>
  <si>
    <t>Poznámka k položce:
modul "45x45mm" do parapetního kanálu, s přepěťovou ochranou a optickou signalizací poruchy, s prioritním určením pro AV-techniku v odlišné barvě, s ochranným kolíkem a clonkami, kompletní, IP20</t>
  </si>
  <si>
    <t>B_29</t>
  </si>
  <si>
    <t>Poznámka k položce:
pod omítku s víčkem, s ochranným kolíkem a clonkami, kompletní, IP44</t>
  </si>
  <si>
    <t>B_30</t>
  </si>
  <si>
    <t>Poznámka k položce:
na povrch s víčkem, s ochranným kolíkem a clonkami, kompletní, IP44</t>
  </si>
  <si>
    <t>B_31</t>
  </si>
  <si>
    <t>Zásuvka průmyslová s víčkem, 16A/400V</t>
  </si>
  <si>
    <t>Poznámka k položce:
3P+N+PE, na povrch/zapuštěná, včetně instalační krabice, IP54</t>
  </si>
  <si>
    <t>B_32</t>
  </si>
  <si>
    <t>Vypínač 3-pólový 16A/400V</t>
  </si>
  <si>
    <t>Poznámka k položce:
bezpečnostní, v plastové skříni, pod omítku do vlhka, IP54, kompletní</t>
  </si>
  <si>
    <t>B_33</t>
  </si>
  <si>
    <t>Vypínač 3-pólový 25A/400V</t>
  </si>
  <si>
    <t>B_34</t>
  </si>
  <si>
    <t>Vypínač 3-pólový 40A/400V</t>
  </si>
  <si>
    <t>B_35</t>
  </si>
  <si>
    <t>Vypínač 3-pólový 63A/400V</t>
  </si>
  <si>
    <t>B_36</t>
  </si>
  <si>
    <t>Vypínač 3-pólový 80A/400V</t>
  </si>
  <si>
    <t>B_37</t>
  </si>
  <si>
    <t>Tlačítko STOP hřibové</t>
  </si>
  <si>
    <t>Poznámka k položce:
bezpečnostní provedení, v plastové krabici na povrch, kompletní, IP44</t>
  </si>
  <si>
    <t>B_38</t>
  </si>
  <si>
    <t>Elektrický přímotopný panel 2kW/230V</t>
  </si>
  <si>
    <t>Poznámka k položce:
s integrovaným termostatem, IP24</t>
  </si>
  <si>
    <t>C.) KABELY</t>
  </si>
  <si>
    <t>Kabely silové celoplastové s měděným jádrem, PVC izolace žil a pláště, jmenovité napětí 0,6/1kV</t>
  </si>
  <si>
    <t>poznámka10</t>
  </si>
  <si>
    <t>-358631075</t>
  </si>
  <si>
    <t>Kabely silové celoplastové s měděným jádrem, PVC izolace žil a pláště, jmenovité napětí 0,6/1kV, zkušební napětí 4kV, provozní teplota -35 až +70°C, barevné značení žil dle ČSN 330166 ed.2:2002, odolné proti UV záření a proti šíření plamene dle ČSN EN 50265-2-1.</t>
  </si>
  <si>
    <t>C_1</t>
  </si>
  <si>
    <t>Kabel 1-CYKY-J 5x95</t>
  </si>
  <si>
    <t>C_2</t>
  </si>
  <si>
    <t>Kabel 1-CYKY-J 5x35</t>
  </si>
  <si>
    <t>C_3</t>
  </si>
  <si>
    <t>Kabel 1-CYKY-J 5x25</t>
  </si>
  <si>
    <t>C_4</t>
  </si>
  <si>
    <t>Kabel 1-CYKY-J 5x16</t>
  </si>
  <si>
    <t>Kabely silové celoplastové s měděným jádrem, PVC izolace žil a pláště, jmenovité napětí 0,45/0,75kV</t>
  </si>
  <si>
    <t>poznámka11</t>
  </si>
  <si>
    <t>1026357653</t>
  </si>
  <si>
    <t>Kabely silové celoplastové s měděným jádrem, PVC izolace žil a pláště, jmenovité napětí 0,45/0,75kV, zkušební napětí 4kV, provozní teplota -35 až +70°C, barevné značení žil dle ČSN 330166 ed. 2:2002, odolné proti UV záření a proti šíření plamene dle ČSN EN 50265-2-1.</t>
  </si>
  <si>
    <t>C_5</t>
  </si>
  <si>
    <t>Kabel CYKY-J 5x10</t>
  </si>
  <si>
    <t>C_6</t>
  </si>
  <si>
    <t>Kabel CYKY-J 5x6</t>
  </si>
  <si>
    <t>C_7</t>
  </si>
  <si>
    <t>Kabel CYKY-J 5x4</t>
  </si>
  <si>
    <t>C_8</t>
  </si>
  <si>
    <t>Kabel CYKY-J 5x2,5</t>
  </si>
  <si>
    <t>C_9</t>
  </si>
  <si>
    <t>Kabel CYKY-J 5x1,5</t>
  </si>
  <si>
    <t>C_10</t>
  </si>
  <si>
    <t>Kabel CYKY-O 5x1,5</t>
  </si>
  <si>
    <t>C_11</t>
  </si>
  <si>
    <t>Kabel CYKY-J 3x2,5</t>
  </si>
  <si>
    <t>C_12</t>
  </si>
  <si>
    <t>Kabel CYKY-J 3x1,5</t>
  </si>
  <si>
    <t>C_13</t>
  </si>
  <si>
    <t>Kabel CYKY-O 3x1,5</t>
  </si>
  <si>
    <t>C_14</t>
  </si>
  <si>
    <t>Kabel CYKY-O 2x1,5</t>
  </si>
  <si>
    <t>Kabely silové bez funkční schopnosti kabelového systému, s třídou reakce na oheň B2cas1d1</t>
  </si>
  <si>
    <t>poznámka12</t>
  </si>
  <si>
    <t>262214393</t>
  </si>
  <si>
    <t>Kabely silové bez funkční schopnosti kabelového systému, s třídou reakce na oheň B2cas1d1, s měděným jádrem, jmenovité napětí 0,6/1kV, zkušební napětí 4kV, provozní teplota -30 až +90°C, barevné značení žil dle ČSN 330166 ed.2:2002, samozhášivé dle dle ČSN EN 60332-1-2, korozivita plynů dle ČSN EN 50267-2-2, hustota dýmu dle ČSN EN 61034-2, hoření ve svazku dle ČSN EN 50266-2-2, třída reakce na oheň dle 2006/751/EC.</t>
  </si>
  <si>
    <t>C_15</t>
  </si>
  <si>
    <t>Kabel 1-CXKH-R (B2ca s1d1) -J  5x95</t>
  </si>
  <si>
    <t>Kabel 1-CXKH-R (B2ca s1d1) -J 5x95</t>
  </si>
  <si>
    <t>C_16</t>
  </si>
  <si>
    <t>Kabel 1-CXKH-R (B2ca s1d1) -J  5x70</t>
  </si>
  <si>
    <t>Kabel 1-CXKH-R (B2ca s1d1) -J 5x70</t>
  </si>
  <si>
    <t>C_17</t>
  </si>
  <si>
    <t>Kabel 1-CXKH-R (B2ca s1d1) -J  5x35</t>
  </si>
  <si>
    <t>Kabel 1-CXKH-R (B2ca s1d1) -J 5x35</t>
  </si>
  <si>
    <t>C_18</t>
  </si>
  <si>
    <t>Kabel 1-CXKH-R (B2ca s1d1) -J  5x25</t>
  </si>
  <si>
    <t>Kabel 1-CXKH-R (B2ca s1d1) -J 5x25</t>
  </si>
  <si>
    <t>C_19</t>
  </si>
  <si>
    <t>Kabel 1-CXKH-R (B2ca s1d1) -J  5x16</t>
  </si>
  <si>
    <t>Kabel 1-CXKH-R (B2ca s1d1) -J 5x16</t>
  </si>
  <si>
    <t>C_20</t>
  </si>
  <si>
    <t>Kabel 1-CXKH-R (B2ca s1d1) -J  5x10</t>
  </si>
  <si>
    <t>Kabel 1-CXKH-R (B2ca s1d1) -J 5x10</t>
  </si>
  <si>
    <t>C_21</t>
  </si>
  <si>
    <t>Kabel 1-CXKH-R (B2ca s1d1) -J  5x6</t>
  </si>
  <si>
    <t>Kabel 1-CXKH-R (B2ca s1d1) -J 5x6</t>
  </si>
  <si>
    <t>C_22</t>
  </si>
  <si>
    <t>Kabel 1-CXKH-R (B2ca s1d1) -J  5x4</t>
  </si>
  <si>
    <t>Kabel 1-CXKH-R (B2ca s1d1) -J 5x4</t>
  </si>
  <si>
    <t>C_23</t>
  </si>
  <si>
    <t>Kabel 1-CXKH-R (B2ca s1d1) -J  5x2,5</t>
  </si>
  <si>
    <t>Kabel 1-CXKH-R (B2ca s1d1) -J 5x2,5</t>
  </si>
  <si>
    <t>C_24</t>
  </si>
  <si>
    <t>Kabel 1-CXKH-R (B2ca s1d1) -J  5x1,5</t>
  </si>
  <si>
    <t>Kabel 1-CXKH-R (B2ca s1d1) -J 5x1,5</t>
  </si>
  <si>
    <t>C_25</t>
  </si>
  <si>
    <t>Kabel 1-CXKH-R (B2ca s1d1) -J  3x2,5</t>
  </si>
  <si>
    <t>Kabel 1-CXKH-R (B2ca s1d1) -J 3x2,5</t>
  </si>
  <si>
    <t>C_26</t>
  </si>
  <si>
    <t>Kabel 1-CXKH-R (B2ca s1d1) -J  3x1,5</t>
  </si>
  <si>
    <t>Kabel 1-CXKH-R (B2ca s1d1) -J 3x1,5</t>
  </si>
  <si>
    <t>C_27</t>
  </si>
  <si>
    <t>Kabel 1-CXKH-R (B2ca s1d1) -O  2x1,5</t>
  </si>
  <si>
    <t>Kabel 1-CXKH-R (B2ca s1d1) -O 2x1,5</t>
  </si>
  <si>
    <t>C_28</t>
  </si>
  <si>
    <t>Kabel 1-CXKH-R (B2ca s1d1)  1x50 zžl</t>
  </si>
  <si>
    <t>Kabel 1-CXKH-R (B2ca s1d1) 1x50 zžl</t>
  </si>
  <si>
    <t>C_29</t>
  </si>
  <si>
    <t>Kabel 1-CXKH-R (B2ca s1d1)  1x25 zžl</t>
  </si>
  <si>
    <t>Kabel 1-CXKH-R (B2ca s1d1) 1x25 zžl</t>
  </si>
  <si>
    <t>C_30</t>
  </si>
  <si>
    <t>Kabel 1-CXKH-R (B2ca s1d1)  1x10 zžl</t>
  </si>
  <si>
    <t>Kabel 1-CXKH-R (B2ca s1d1) 1x10 zžl</t>
  </si>
  <si>
    <t>C_31</t>
  </si>
  <si>
    <t>Kabel 1-CXKH-R (B2ca s1d1)  1x4 zžl</t>
  </si>
  <si>
    <t>Kabel 1-CXKH-R (B2ca s1d1) 1x4 zžl</t>
  </si>
  <si>
    <t>Kabely silové s funkční schopností kabelového systému při požáru, s třídou reakce na oheň B2ca s1d1</t>
  </si>
  <si>
    <t>poznámka13</t>
  </si>
  <si>
    <t>1446815982</t>
  </si>
  <si>
    <t>Kabely silové s funkční schopností kabelového systému při požáru, s třídou reakce na oheň B2ca s1d1, s měděným jádrem, jmenovité napětí 0,6/1kV, zkušební napětí 4kV, provozní teplota -30 až +90°C, barevné značení žil dle ČSN 330166 ed.2:2002, samozhášivé dle dle ČSN EN 60332-1-2, korozivita plynů dle ČSN EN 50267-2-2, hustota dýmu dle ČSN EN 61034-2, hoření ve svazku dle ČSN EN 50266-2-2, funkčnost kabelu dle ČSN IEC 60331-21-180minut, funkčnost instalace dle ČSN 730895, ZP27/2008 - P60-R, třída reakce na oheň dle 2006/751/EC.</t>
  </si>
  <si>
    <t>C_32</t>
  </si>
  <si>
    <t>Kabel 1-CSKH-V180 P60-R (B2ca s1d1) -J 5x50</t>
  </si>
  <si>
    <t>C_33</t>
  </si>
  <si>
    <t>Kabel 1-CSKH-V180 P60-R (B2ca s1d1) -J 5x16</t>
  </si>
  <si>
    <t>C_34</t>
  </si>
  <si>
    <t>Kabel 1-CSKH-V180 P60-R (B2ca s1d1) -J 4x6</t>
  </si>
  <si>
    <t>C_35</t>
  </si>
  <si>
    <t>Kabel 1-CSKH-V180 P60-R (B2ca s1d1) -J 5x4</t>
  </si>
  <si>
    <t>C_36</t>
  </si>
  <si>
    <t>Kabel 1-CSKH-V180 P60-R (B2ca s1d1) -J 5x2,5</t>
  </si>
  <si>
    <t>C_37</t>
  </si>
  <si>
    <t>Kabel 1-CSKH-V180 P60-R (B2ca s1d1) -J 3x2,5</t>
  </si>
  <si>
    <t>C_38</t>
  </si>
  <si>
    <t>Kabel 1-CSKH-V180 P60-R (B2ca s1d1) -J 7x1,5</t>
  </si>
  <si>
    <t>C_39</t>
  </si>
  <si>
    <t>Kabel 1-CSKH-V180 P60-R (B2ca s1d1) -J 5x1,5</t>
  </si>
  <si>
    <t>C_40</t>
  </si>
  <si>
    <t>Kabel 1-CSKH-V180 P60-R (B2ca s1d1) -O 5x1,5</t>
  </si>
  <si>
    <t>C_41</t>
  </si>
  <si>
    <t>Kabel 1-CSKH-V180 P60-R (B2ca s1d1) -J 3x1,5</t>
  </si>
  <si>
    <t>C_42</t>
  </si>
  <si>
    <t>Kabel 1-CSKH-V180 P60-R (B2ca s1d1) -J 12x1,5</t>
  </si>
  <si>
    <t>Kabely slaboproudé instalace</t>
  </si>
  <si>
    <t>poznámka14</t>
  </si>
  <si>
    <t>-893499277</t>
  </si>
  <si>
    <t>Kabely slaboproudé instalace, žíly stočeny do párů a páry stočeny v polohách, stočené páry ovinuty plastovou páskou, elektrostatické stínění plastovou pokovenou Al páskou (St) s příložným drátkem, jmenovité napětí 0,3kV, zkušební napětí 0,8kV, provozní teplota -30 až +70°C, barevné značení žil dle VDE0815, PVC plášť, odolnost proti šíření plamene dle ČSN EN 50265-2-1.</t>
  </si>
  <si>
    <t>C_43</t>
  </si>
  <si>
    <t>Kabel J-Y(St)Y 2x2x0,8</t>
  </si>
  <si>
    <t>Vodiče silové celoplastové s měděným jádrem a PVC izolací, jmenovité napětí 0,45/0,75kV</t>
  </si>
  <si>
    <t>poznámka15</t>
  </si>
  <si>
    <t>918505714</t>
  </si>
  <si>
    <t>Vodiče silové celoplastové s měděným jádrem a PVC izolací, jmenovité napětí 0,45/0,75kV, zkušební napětí 2,5kV, provozní teplota -35 až +70°C, barevné značení žil dle ČN 33 0166 ed. 2:2002, odolné proti UV záření a proti šíření plamene dle ČSN EN 50 265-2-1.</t>
  </si>
  <si>
    <t>C_44</t>
  </si>
  <si>
    <t>Vodič CYA 50 z/žl, vč. ukončení</t>
  </si>
  <si>
    <t>C_45</t>
  </si>
  <si>
    <t>Vodič CYA 25 z/žl, vč. ukončení</t>
  </si>
  <si>
    <t>C_46</t>
  </si>
  <si>
    <t>Vodič CYA 10 z/žl, vč. ukončení</t>
  </si>
  <si>
    <t>C_47</t>
  </si>
  <si>
    <t>Vodič CYA 4 z/žl, vč. ukončení</t>
  </si>
  <si>
    <t>C_48</t>
  </si>
  <si>
    <t>Vodič CYA 2,5 z/žl, vč. ukončení</t>
  </si>
  <si>
    <t>Šnůry silové pryžové s měděným lankovým jádrem tř.5</t>
  </si>
  <si>
    <t>poznámka16</t>
  </si>
  <si>
    <t>-1700407068</t>
  </si>
  <si>
    <t>Šnůry silové pryžové s měděným lankovým jádrem tř.5, pryžová izolace žil a pláště, jmenovité napětí 0,45/0,75kV, zkušební napětí 2,5kV, provozní teplota -25 až +60°C, barevné značení žil dle ČSN 330166 ed. 2:2002</t>
  </si>
  <si>
    <t>C_49</t>
  </si>
  <si>
    <t>Šňůra H07RN-F 5G35</t>
  </si>
  <si>
    <t>C_50</t>
  </si>
  <si>
    <t>Šňůra H07RN-F 5G25</t>
  </si>
  <si>
    <t>C_51</t>
  </si>
  <si>
    <t>Šňůra H07RN-F 5G10</t>
  </si>
  <si>
    <t>C_52</t>
  </si>
  <si>
    <t>Šňůra H07RN-F 5G4</t>
  </si>
  <si>
    <t>C_53</t>
  </si>
  <si>
    <t>Šňůra H07RN-F 5G2,5</t>
  </si>
  <si>
    <t>D.) SVÍTIDLA</t>
  </si>
  <si>
    <t>poznámka17</t>
  </si>
  <si>
    <t>1513953062</t>
  </si>
  <si>
    <t>Všechna svítidla musí vyhovovat ČSN EN 60 598-1 ed.4 a ČSN EN 60 598-2-1. Svítidla jsou specifikována jako kompletní včetně světelných zdrojů popř. uvedených předřadníků, a dále včetně montážních a upevňovacích komponentů. Při realizaci je nutné předložit vzorky jednotlivých typů svítidel k odsouhlasení investorovi.</t>
  </si>
  <si>
    <t>D_1</t>
  </si>
  <si>
    <t>Svítidlo "A1"</t>
  </si>
  <si>
    <t>Poznámka k položce:
LED zdroj 16W, sv. to 1600lm, typ "Downlight", reflektor, vestavné do stropního SDK podhledu, IP20, kompletní včetně světelného zdroje</t>
  </si>
  <si>
    <t>D_2</t>
  </si>
  <si>
    <t>Svítidlo "B1"</t>
  </si>
  <si>
    <t>Poznámka k položce:
LED zdroj 21W, sv. tok 2990lm, přisazené stropní, IP20, kompletní včetně světelného zdroje</t>
  </si>
  <si>
    <t>D_3</t>
  </si>
  <si>
    <t>Svítidlo "C1"</t>
  </si>
  <si>
    <t>Poznámka k položce:
LED zdroj 20W, sv. tok 2700lm, přisazené nástěnné, IP44, kompletní včetně světelného zdroje</t>
  </si>
  <si>
    <t>D_4</t>
  </si>
  <si>
    <t>Svítidlo "C2"</t>
  </si>
  <si>
    <t>Poznámka k položce:
LED zdroj 54W, sv. tok 6000lm, přisazené nástěnné, přímo-nepřímé vyzařování, IP20, kompletní včetně světelného zdroje</t>
  </si>
  <si>
    <t>D_5</t>
  </si>
  <si>
    <t>Svítidlo "D1"</t>
  </si>
  <si>
    <t>Poznámka k položce:
LED zdroj 36W, sv. tok 5160lm, prizmatický kryt, vestavné do stropního rastrového podhledu 600x600mm, IP20, kompletní včetně světelného zdroje</t>
  </si>
  <si>
    <t>D_6</t>
  </si>
  <si>
    <t>Svítidlo "D1d"</t>
  </si>
  <si>
    <t>Poznámka k položce:
LED zdroj 36W, sv. tok 5160lm, s elektronickým stmívatelným předřadníkem "DALI", prizmatický kryt, vestavné do stropního rastrového podhledu 600x600mm, IP20, kompletní včetně světelného zdroje</t>
  </si>
  <si>
    <t>D_7</t>
  </si>
  <si>
    <t>Svítidlo "D2"</t>
  </si>
  <si>
    <t>Poznámka k položce:
LED zdroj 36W, sv. tok 5160lm, opálový kryt, vestavné do stropního rastrového podhledu 600x600mm, IP20, kompletní včetně světelného zdroje</t>
  </si>
  <si>
    <t>D_8</t>
  </si>
  <si>
    <t>Svítidlo "E1"</t>
  </si>
  <si>
    <t>Poznámka k položce:
LED zdroj 34W, sv. tok 4500lm, mikro-prizmatický kryt, vestavné do stropního rastrového podhledu 600x600mm, IP65, kompletní včetně světelného zdroje</t>
  </si>
  <si>
    <t>D_9</t>
  </si>
  <si>
    <t>Svítidlo "E1d"</t>
  </si>
  <si>
    <t>Poznámka k položce:
LED zdroj 34W, sv. tok 4500lm, s elektronickým stmívatelným předřadníkem "DALI", mikro-prizmatický kryt, vestavné do stropního rastrového podhledu 600x600mm, IP65, kompletní včetně světelného zdroje</t>
  </si>
  <si>
    <t>D_10</t>
  </si>
  <si>
    <t>Svítidlo "E2"</t>
  </si>
  <si>
    <t>Poznámka k položce:
LED zdroj 36W, sv. tok 4824lm, mikro-prizmatický kryt, vestavné do stropního rastrového podhledu 600x600mm, IP20, kompletní včetně světelného zdroje</t>
  </si>
  <si>
    <t>D_11</t>
  </si>
  <si>
    <t>Svítidlo "E3d"</t>
  </si>
  <si>
    <t>Poznámka k položce:
LED zdroj 39W, sv. tok 4450lm, s elektronickým stmívatelným předřadníkem "DALI", mikro-prizmatický kryt s vysokým omezením oslnění, vestavné do stropního rastrového podhledu 600x600mm, IP65, kompletní včetně světelného zdroje</t>
  </si>
  <si>
    <t>D_12</t>
  </si>
  <si>
    <t>Svítidlo "F1"</t>
  </si>
  <si>
    <t>Poznámka k položce:
LED zdroj 8,5W, sv. to 820lm, typ "Downlight", reflektor, tvrzené sklo, vestavné do stropního SDK podhledu, IP20, kompletní včetně světelného zdroje</t>
  </si>
  <si>
    <t>D_13</t>
  </si>
  <si>
    <t>Svítidlo "F2"</t>
  </si>
  <si>
    <t>Poznámka k položce:
LED zdroj 8,5W, sv. to 820lm, typ "Downlight", reflektor, tvrzené sklo, vestavné do stropního SDK podhledu, IP54, kompletní včetně světelného zdroje</t>
  </si>
  <si>
    <t>D_14</t>
  </si>
  <si>
    <t>Svítidlo "G1"</t>
  </si>
  <si>
    <t>Poznámka k položce:
LED zdroj 42W, sv. to 5540lm, reflektor, prachotěsné přisazené stropní/nástěnné, IP66, kompletní včetně světelného zdroje</t>
  </si>
  <si>
    <t>D_15</t>
  </si>
  <si>
    <t>Svítidlo "H1"</t>
  </si>
  <si>
    <t>Poznámka k položce:
LED zdroj 83W, sv. to 11600lm, lineární, hliníkový profil s opálovým difuzorem, stropní - závěsná montáž, IP20, kompletní včetně světelného zdroje a lankového závěsu</t>
  </si>
  <si>
    <t>D_16</t>
  </si>
  <si>
    <t>Svítidlo "H2"</t>
  </si>
  <si>
    <t>Poznámka k položce:
LED zdroj 105W, sv. to 13800lm, lineární, hliníkový profil s opálovým difuzorem, stropní - závěsná montáž, IP20, kompletní včetně světelného zdroje a lankového závěsu</t>
  </si>
  <si>
    <t>D_17</t>
  </si>
  <si>
    <t>Svítidlo "H3"</t>
  </si>
  <si>
    <t>Poznámka k položce:
LED zdroj 47W, sv. to 5920lm, lineární, hliníkový profil s opálovým difuzorem, stropní - závěsná montáž, IP20, kompletní včetně světelného zdroje a lankového závěsu</t>
  </si>
  <si>
    <t>D_18</t>
  </si>
  <si>
    <t>Svítidlo "K1d"</t>
  </si>
  <si>
    <t>Poznámka k položce:
LED zdroj 23W, sv. to 3000lm, s elektronickým stmívatelným předřadníkem "DALI", spotové  s výklopným tělem s nastaveným směrováním, vestavné do stropního SDK podhledu, IP20, kompletní včetně světelného zdroje</t>
  </si>
  <si>
    <t>D_19</t>
  </si>
  <si>
    <t>Svítidlo "L1"</t>
  </si>
  <si>
    <t>Poznámka k položce:
LED zdroj 107,6W, sv. to 14000lm, lineární, hliníkový profil s opálovým difuzorem, nástěnné - vertikální montáž, IP20, kompletní včetně světelného zdroje</t>
  </si>
  <si>
    <t>D_20</t>
  </si>
  <si>
    <t>Svítidlo "R1"</t>
  </si>
  <si>
    <t>Poznámka k položce:
LED zdroj 18W, sv. to 2000lm, typ "Downlight", reflektor, vestavné do stropního SDK podhledu, IP20, kompletní včetně světelného zdroje</t>
  </si>
  <si>
    <t>D_21</t>
  </si>
  <si>
    <t>Svítidlo "R1d"</t>
  </si>
  <si>
    <t>Poznámka k položce:
LED zdroj 18W, sv. to 2000lm, s elektronickým stmívatelným předřadníkem "DALI", typ "Downlight", reflektor, vestavné do stropního SDK podhledu, IP20, kompletní včetně světelného zdroje</t>
  </si>
  <si>
    <t>D_22</t>
  </si>
  <si>
    <t>Svítidlo "V1"</t>
  </si>
  <si>
    <t>Poznámka k položce:
LED zdroj 11W, sv. tok 976lm, masivní tělo s tvrzeným sklem, přisazené nástěnné, venkovní, IP65, kompletní včetně světelného zdroje</t>
  </si>
  <si>
    <t>D_23</t>
  </si>
  <si>
    <t>Svítidlo "V2"</t>
  </si>
  <si>
    <t>Poznámka k položce:
LED zdroj 14W, sv. tok 1107lm, masivní tělo s tvrzeným sklem, přisazené stropní, venkovní, IP65, kompletní včetně světelného zdroje</t>
  </si>
  <si>
    <t>D_24</t>
  </si>
  <si>
    <t>Svítidlo "V3"</t>
  </si>
  <si>
    <t>Poznámka k položce:
LED zdroj 39W, sv. tok 4248lm, reflektorové, masivní tělo s tvrzeným sklem, přisazené nástěnné, venkovní, IP65, kompletní včetně světelného zdroje a montážního držáku</t>
  </si>
  <si>
    <t>D_25</t>
  </si>
  <si>
    <t>Svítidlo "LED1"</t>
  </si>
  <si>
    <t>Poznámka k položce:
flexibilní LED pásek 12,24W, sv. tok 900lm/m, stříhatelné, IP20, kompletní včetně hliníkového profilu, samolepící pásky, napájecího zdroje</t>
  </si>
  <si>
    <t>E.) NOUZOVÉ OSVĚTLENÍ</t>
  </si>
  <si>
    <t>poznámka18</t>
  </si>
  <si>
    <t>-86607886</t>
  </si>
  <si>
    <t>Nouzové osvětlení musí vyhovovat ČSN EN 1838 (Světlo a osvětlení-Nouzové osvětlení) a ČSN EN 52172 (Systémy nouzového únikového osvětlení). Svítidla musí vyhovovat ČSN EN 60598-2-22 ed.2. Nouzové osvětlení musí být dodáno jako systém s centrálními napájecími zdroji s monitorovacími a ovládacími funkcemi, se svítidly s adresnými předřadníky, s individuálním monitoringem jednotlivých svítidel. Svítidla jsou specifikována jako kompletní včetně světelných zdrojů a včetně montážních a upevňovacích komponentů. Při realizaci je nutné předložit vzorky jednotlivých typů svítidel k odsouhlasení zástupcům investora a architektům.</t>
  </si>
  <si>
    <t>E_1</t>
  </si>
  <si>
    <t>Centrální jednotka</t>
  </si>
  <si>
    <t>Poznámka k položce:
nouzového osvětlení ozn. RNO: oceloplechová skříň, včetně řídící jednotky, nabíječe, DC/DC konvertoru, volných pozic pro výstupní moduly, včetně baterií pro zálohování nouzového osvětlení po dobu 60 minut, výstupní moduly s monitoringem pro napojení jednotlivých okruhů nouzového osvětlení, 20x svítidlo na okruh nouzového osvětklení, kompletní dodávka</t>
  </si>
  <si>
    <t>E_2</t>
  </si>
  <si>
    <t>Svítidlo "N1"</t>
  </si>
  <si>
    <t>Poznámka k položce:
nouzové s LED zdrojem 2x 2W, s adresovatelným předřadníkem pro systém s centrálním napájením (CBS), s asymetrickou optikou pro osvětlení únikových cest, vestavné, stropní, IP20, kompletní (včetně světelného zdroje, montážní sady se svorkovnicí a příslušenstvím)</t>
  </si>
  <si>
    <t>E_3</t>
  </si>
  <si>
    <t>Svítidlo "N2"</t>
  </si>
  <si>
    <t>Poznámka k položce:
nouzové s LED zdrojem 4x 1W, s adresovatelným předřadníkem pro systém s centrálním napájením (CBS), se symetrickou optikou pro protipanické osvětlení prostorů, přisazené, stropní, IP40, kompletní (včetně světelného zdroje, montážní sady se svorkovnicí a příslušenstvím)</t>
  </si>
  <si>
    <t>E_4</t>
  </si>
  <si>
    <t>Svítidlo "N3"</t>
  </si>
  <si>
    <t>Poznámka k položce:
nouzové s LED zdrojem 4x 1W, s adresovatelným předřadníkem pro systém s centrálním napájením (CBS), se symetrickou optikou pro protipanické osvětlení prostorů, vestavné, stropní, IP20, kompletní (včetně světelného zdroje, montážní sady se svorkovnicí a příslušenstvím)</t>
  </si>
  <si>
    <t>E_5</t>
  </si>
  <si>
    <t>Svítidlo "N4"</t>
  </si>
  <si>
    <t>E_6</t>
  </si>
  <si>
    <t>Svítidlo "N5"</t>
  </si>
  <si>
    <t>Poznámka k položce:
nouzové s LED zdrojem 4W, s adresovatelným předřadníkem pro systém s centrálním napájením (CBS), přisazené, nástěnné/stropní, IP65, kompletní (včetně světelného zdroje, montážní sady se svorkovnicí a příslušenstvím)</t>
  </si>
  <si>
    <t>E_7</t>
  </si>
  <si>
    <t>Svítidlo "N6"</t>
  </si>
  <si>
    <t>Poznámka k položce:
nouzové s LED zdrojem 4x 2W, s adresovatelným předřadníkem pro systém s centrálním napájením (CBS), přisazené, nástěnné/stropní, IP65, kompletní (včetně světelného zdroje, montážní sady se svorkovnicí a příslušenstvím)</t>
  </si>
  <si>
    <t>E_8</t>
  </si>
  <si>
    <t>Svítidlo "Np1"</t>
  </si>
  <si>
    <t>Poznámka k položce:
nouzové s LED zdrojem 7W, s adresovatelným předřadníkem pro systém s centrálním napájením (CBS), s piktogramem pro vyznačení směru úniku s dohledovou vzdáleností min. 22m, přisazené, nástěné, IP42, kompletní (včetně světelného zdroje, montážní sady se svorkovnicí a příslušenstvím)</t>
  </si>
  <si>
    <t>E_9</t>
  </si>
  <si>
    <t>Svítidlo "Np2"</t>
  </si>
  <si>
    <t>Poznámka k položce:
nouzové s LED zdrojem 4W, s adresovatelným předřadníkem pro systém s centrálním napájením (CBS), s oboustranným piktogramem pro vyznačení směru úniku s dohledovou vzdáleností min. 22m, vestavné, stropní, IP42, kompletní (včetně světelného zdroje, montážní sady se svorkovnicí a příslušenstvím)</t>
  </si>
  <si>
    <t>E_10</t>
  </si>
  <si>
    <t xml:space="preserve">Svítidlo "Np3" - nouzové s LED zdrojem 4W, s adresovatelným předřadníkem pro systém s centrálním napájením (CBS), s oboustranným piktogramem pro vyznačení směru úniku s dohledovou vzdáleností min. 22m, závěsné, stropní, IP42, kompletní (včetně světelného </t>
  </si>
  <si>
    <t>Svítidlo "Np3" - nouzové s LED zdrojem 4W, s adresovatelným předřadníkem pro systém s centrálním napájením (CBS), s oboustranným piktogramem pro vyznačení směru úniku s dohledovou vzdáleností min. 22m, závěsné, stropní, IP42, kompletní (včetně světelného zdroje, montážní sady se svorkovnicí a příslušenstvím)</t>
  </si>
  <si>
    <t>Poznámka k položce:
nouzové s LED zdrojem 4W, s adresovatelným předřadníkem pro systém s centrálním napájením (CBS), s oboustranným piktogramem pro vyznačení směru úniku s dohledovou vzdáleností min. 22m, závěsné, stropní, IP42, kompletní (včetně světelného zdroje, montážní sady se svorkovnicí a příslušenstvím)</t>
  </si>
  <si>
    <t>E_11</t>
  </si>
  <si>
    <t>Svítidlo "Np4"</t>
  </si>
  <si>
    <t>Poznámka k položce:
nouzové s LED zdrojem 8W, s adresovatelným předřadníkem pro systém s centrálním napájením (CBS), s iktogramem pro vyznačení směru úniku s dohledovou vzdáleností 30m, přisazené, nástěnné, IP65, kompletní (včetně světelného zdroje, montážní sady se svorkovnicí a příslušenstvím)</t>
  </si>
  <si>
    <t>E_12</t>
  </si>
  <si>
    <t>Monitorovací modul</t>
  </si>
  <si>
    <t>Poznámka k položce:
provozního osvětlení pro vestavbu do rozvaděčů elektroinstalace</t>
  </si>
  <si>
    <t>E_13</t>
  </si>
  <si>
    <t>Naprogramování a oživení</t>
  </si>
  <si>
    <t>Poznámka k položce:
systému nouzového osvětlení, kompletní</t>
  </si>
  <si>
    <t>F.) Inteligentní ovládací systém - SYSTÉM KNX</t>
  </si>
  <si>
    <t>poznámka19</t>
  </si>
  <si>
    <t>-63928683</t>
  </si>
  <si>
    <t>Veškerá zařízení systému KNX musí vyhovovat souboru norem ČSN EN 50090 (soubor norem pro elektronické systémy pro domy a budovy). Přístroje budou certifikovány dle standardu Konnex pro užití v systému TP1 (kroucený pár jako přenosové médium) a budou označeny logem KNX.</t>
  </si>
  <si>
    <t>F_1</t>
  </si>
  <si>
    <t>Dotykový řídící panel barevný</t>
  </si>
  <si>
    <t>Poznámka k položce:
volně programovatelný pro funkce řízení, hlášení a zobrazování až 210 adres, s integrovaným vazebním členem KNX</t>
  </si>
  <si>
    <t>F_2</t>
  </si>
  <si>
    <t>Krycí rámeček pro řídící panel</t>
  </si>
  <si>
    <t>F_3</t>
  </si>
  <si>
    <t>Montážní krabice pro řídící panel</t>
  </si>
  <si>
    <t>F_4</t>
  </si>
  <si>
    <t>Napájecí zdroj 30V, 640mA</t>
  </si>
  <si>
    <t>Poznámka k položce:
systému KNX/EIB, s integrovanou tlumivkou , montáž do rozvaděče</t>
  </si>
  <si>
    <t>F_5</t>
  </si>
  <si>
    <t>Napájecí zdroj 30V, 320mA</t>
  </si>
  <si>
    <t>F_6</t>
  </si>
  <si>
    <t>KNX řadová liniová spojka, montáž do rozvaděče</t>
  </si>
  <si>
    <t>F_7</t>
  </si>
  <si>
    <t>KNX řadové rozhraní USB, montáž do rozvaděče</t>
  </si>
  <si>
    <t>F_8</t>
  </si>
  <si>
    <t>KNX / IP router, montáž do rozvaděče</t>
  </si>
  <si>
    <t>F_9</t>
  </si>
  <si>
    <t>KNX modul binárních vstupů</t>
  </si>
  <si>
    <t>Poznámka k položce:
4x vnitřní testovací napětí, s ručním ovládáním, montáž do rozvaděče</t>
  </si>
  <si>
    <t>F_10</t>
  </si>
  <si>
    <t>Poznámka k položce:
8x vnitřní testovací napětí, s ručním ovládáním, montáž do rozvaděče</t>
  </si>
  <si>
    <t>F_11</t>
  </si>
  <si>
    <t>KNX spínací aktor</t>
  </si>
  <si>
    <t>Poznámka k položce:
2 násobný, 230V AC, 10A, s ručním ovládáním, montáž do rozvaděče</t>
  </si>
  <si>
    <t>F_12</t>
  </si>
  <si>
    <t>Poznámka k položce:
4 násobný, 230V AC, 10A, s ručním ovládáním, montáž do rozvaděče</t>
  </si>
  <si>
    <t>F_13</t>
  </si>
  <si>
    <t>Poznámka k položce:
8 násobný, 230V AC, 10A, s ručním ovládáním, montáž do rozvaděče</t>
  </si>
  <si>
    <t>F_14</t>
  </si>
  <si>
    <t>KNX žaluziový akční člen</t>
  </si>
  <si>
    <t>Poznámka k položce:
2 násobný, 230V AC, 6A, s ručním ovládáním, montáž do rozvaděče</t>
  </si>
  <si>
    <t>F_15</t>
  </si>
  <si>
    <t>Poznámka k položce:
4 násobný, 230V AC, 6A, s ručním ovládáním, montáž do rozvaděče</t>
  </si>
  <si>
    <t>F_16</t>
  </si>
  <si>
    <t>Poznámka k položce:
8 násobný, 230V AC, 6A, s ručním ovládáním, montáž do rozvaděče</t>
  </si>
  <si>
    <t>F_17</t>
  </si>
  <si>
    <t>DaliController – DALI / KNX gateway</t>
  </si>
  <si>
    <t>F_18</t>
  </si>
  <si>
    <t>KNX Prvek ovládací 4/8 - násobný</t>
  </si>
  <si>
    <t>Poznámka k položce:
zapuštěný, multifunkční, s popisovým polem, včetně sběrnicové spojky</t>
  </si>
  <si>
    <t>F_19</t>
  </si>
  <si>
    <t>Detektor přítomnosti KNX - pro chodby</t>
  </si>
  <si>
    <t>Poznámka k položce:
s integrovaným sběrnicovým vazebním členem  Detekční rozsah: vertikální 360° Rozsah (přibl.): cca. O 40 m křížem / cca. O 20 m přímo Stupeň krytí : IP20 / Třída II, Okolní teplota: -25 °C do +55 °C</t>
  </si>
  <si>
    <t>F_20</t>
  </si>
  <si>
    <t>Kombinovaný snímač venk. teploty a osvětlení KNX</t>
  </si>
  <si>
    <t>Poznámka k položce:
3kanálový, venkovní montáž, IP54, kompletní</t>
  </si>
  <si>
    <t>F_21</t>
  </si>
  <si>
    <t>Svorka pro sběrnice KNX</t>
  </si>
  <si>
    <t>Poznámka k položce:
s integrovaným svodičem přepětí typ T2 (max. trvalé napětí Uc=45V, celk. jmen. impuls. proud C2(8/20) In = 5kA)</t>
  </si>
  <si>
    <t>F_22</t>
  </si>
  <si>
    <t>Poznámka k položce:
(4x průměr 0,6 - 0,8mm)</t>
  </si>
  <si>
    <t>F_23</t>
  </si>
  <si>
    <t>Kabel sběrnicový KNX</t>
  </si>
  <si>
    <t>Poznámka k položce:
- nízkofrekvenční sdělovací kabel stíněný, splňující požadavky standardu KNX (Konnex, díl 9 - specifikace KNX) typ YCYM 2x2x0,8</t>
  </si>
  <si>
    <t>F_24</t>
  </si>
  <si>
    <t>Poznámka k položce:
- nízkofrekvenční sdělovací kabel stíněný bez funkční schopnosti kabelového systému, s třídou reakce na oheň B2ca s1 d1, splňující požadavky standardu KNX (Konnex, díl 9 - specifikace KNX).</t>
  </si>
  <si>
    <t>F_25</t>
  </si>
  <si>
    <t>Naprogramování + oživení instalace KNX</t>
  </si>
  <si>
    <t>Poznámka k položce:
(cca. 190 KNX přístrojů), komplet</t>
  </si>
  <si>
    <t>F_26</t>
  </si>
  <si>
    <t>Naprogramování + oživení dotykového panelu KNX</t>
  </si>
  <si>
    <t>F_27</t>
  </si>
  <si>
    <t>Vizualizační sw, včetně RUNTIME</t>
  </si>
  <si>
    <t>F_28</t>
  </si>
  <si>
    <t>Vytvoření vizualizace budovy</t>
  </si>
  <si>
    <t>Poznámka k položce:
a naprogramování jednotlivých funkcí, komplet</t>
  </si>
  <si>
    <t>G.) ROZVADĚČE</t>
  </si>
  <si>
    <t>poznámka20</t>
  </si>
  <si>
    <t>860622756</t>
  </si>
  <si>
    <t>Veškeré rozvaděče budou dodány jako kompletní výrobek, vyrobený v souladu s platnou legislativou ČR, zejména se zákonem 22/97Sb. (v platném znění) . Rozvaděče budou vyrobeny dle ČSN EN 61439-1 ed.2 a na ní navazujících technických norem. Veškeré rozvaděče budou opatřeny "Protokolem o shodě" s bezpečnostními požadavky harmonizovaných českých technických norem a evropských harmonizovaných norem.</t>
  </si>
  <si>
    <t>G_1</t>
  </si>
  <si>
    <t>Rozvaděč RH</t>
  </si>
  <si>
    <t>Poznámka k položce:
- oceloplechový skříňový rozvaděč  sestavený z devíti polí o rozměrech 2000x7200x600mm (v x š x h), včetně 1ks rohového pole, se soklem h=100mm, IP40/20, napěťová soustava 3NPE ~ 50 Hz, 400V/TN-C-S, In=2000A, Icw?45kA, Ipk?90kA, napojení kompenzačního rozvaděče ozn. RC bokem, kompletní dodávka</t>
  </si>
  <si>
    <t>G_2</t>
  </si>
  <si>
    <t>Rozvaděč RC</t>
  </si>
  <si>
    <t>Poznámka k položce:
- kompenzační rozvaděč 300kVAr, včetně regulátoru min. 12 stupňový, chráněná kompenzace, včetně přívodního jističe, včetně osazení dekompenzačních tlumivek cca 50kVAr,  o rozměrech 2000x1800x600mm (v x š x h) se soklem h=50mm, IP40, napěťová soustava 3NPE ~ 50 Hz, 400V/TN-S,  In=1000A, Icw?45kA, Ipk?90kA, napojení bokem na přípojnice rozvaděče RH,</t>
  </si>
  <si>
    <t>G_3</t>
  </si>
  <si>
    <t>Rozvaděč RPO</t>
  </si>
  <si>
    <t>Poznámka k položce:
- oceloplechový skříňový rozvaděč o rozměrech 2000x1200x400mm (v x š x h) se soklem h=50mm, IP40/20, napěťová soustava 3NPE ~ 50 Hz, 400V/TN-S, In=160A, Icw?13kA, Ipk?18kA,  kompletní dodávka</t>
  </si>
  <si>
    <t>G_4</t>
  </si>
  <si>
    <t>Rozvaděč RPO.1</t>
  </si>
  <si>
    <t>Poznámka k položce:
- oceloplechový skříňový rozvaděč o rozměrech 2000x600x400mm (v x š x h) se soklem h=50mm, IP40/20, napěťová soustava 3NPE ~ 50 Hz, 400V/TN-S, In=100A, Icw?10kA, Ipk?15kA,  kompletní dodávka</t>
  </si>
  <si>
    <t>G_5</t>
  </si>
  <si>
    <t>Rozvaděč R02.1</t>
  </si>
  <si>
    <t>Poznámka k položce:
- oceloplechový skříňový rozvaděč o rozměrech 2000x800x400mm (v x š x h) se soklem h=50mm, IP40/20, napěťová soustava 3NPE ~ 50 Hz, 400V/TN-S, In=100A, Icw?17kA, Ipk?25kA,  kompletní dodávka</t>
  </si>
  <si>
    <t>G_6</t>
  </si>
  <si>
    <t>Rozvaděč R01.1</t>
  </si>
  <si>
    <t>Poznámka k položce:
- oceloplechová rozvodnice, zapuštěná montáž, o rozměrech 1200x800x120mm (v x š x h), IP40/20, napěťová soustava 3NPE ~ 50 Hz, 400V/TN-S, In=63A, Icw?10kA, Ipk?15kA,  kompletní dodávka</t>
  </si>
  <si>
    <t>G_7</t>
  </si>
  <si>
    <t>Rozvaděč R01.2</t>
  </si>
  <si>
    <t>Poznámka k položce:
- oceloplechová rozvodnice, zapuštěná montáž, o rozměrech 1200x600x120mm (v x š x h), IP40/20, napěťová soustava 3NPE ~ 50 Hz, 400V/TN-S, In=63A, Icw?10kA, Ipk?15kA,  kompletní dodávka</t>
  </si>
  <si>
    <t>G_8</t>
  </si>
  <si>
    <t>Rozvaděč R01.3</t>
  </si>
  <si>
    <t>Poznámka k položce:
- oceloplechový skříňový rozvaděč o rozměrech 2000x2200x300mm (v x š x h) se soklem h=50mm, IP40/20, napěťová soustava 3NPE ~ 50 Hz, 400V/TN-S, In=400A, Icw?15kA, Ipk?21kA, s požární odolností EI30DP1, dveře EI15DP1, kompletní dodávka</t>
  </si>
  <si>
    <t>G_9</t>
  </si>
  <si>
    <t>Rozvaděč R01.4</t>
  </si>
  <si>
    <t>Poznámka k položce:
- oceloplechový skříňový rozvaděč o rozměrech 2000x600x300mm (v x š x h) se soklem h=50mm, IP40/20, napěťová soustava 3NPE ~ 50 Hz, 400V/TN-S, In=63A, Icw?10kA, Ipk?15kA,  kompletní dodávka</t>
  </si>
  <si>
    <t>G_10</t>
  </si>
  <si>
    <t>Rozvaděč R1.1</t>
  </si>
  <si>
    <t>Poznámka k položce:
- oceloplechová rozvodnice, zapuštěná montáž, o rozměrech 1200x800x120mm (v x š x h), IP40/20, napěťová soustava 3NPE ~ 50 Hz, 400V/TN-S, In=80A, Icw?10kA, Ipk?15kA,  kompletní dodávka</t>
  </si>
  <si>
    <t>G_11</t>
  </si>
  <si>
    <t>Rozvaděč R1.2</t>
  </si>
  <si>
    <t>G_12</t>
  </si>
  <si>
    <t>Rozvaděč R1.3</t>
  </si>
  <si>
    <t>Poznámka k položce:
- oceloplechový skříňový rozvaděč o rozměrech 2000x800x300mm (v x š x h) se soklem h=50mm, IP40/20, napěťová soustava 3NPE ~ 50 Hz, 400V/TN-S, In=100A, Icw?10kA, Ipk?15kA,  kompletní dodávka</t>
  </si>
  <si>
    <t>G_13</t>
  </si>
  <si>
    <t>Rozvaděč R1.4</t>
  </si>
  <si>
    <t>Poznámka k položce:
- oceloplechový skříňový rozvaděč o rozměrech 2000x800x300mm (v x š x h) se soklem h=50mm, IP40/20, napěťová soustava 3NPE ~ 50 Hz, 400V/TN-S, In=80A, Icw?10kA, Ipk?15kA,  kompletní dodávka</t>
  </si>
  <si>
    <t>G_14</t>
  </si>
  <si>
    <t>Rozvaděč R2.1</t>
  </si>
  <si>
    <t>G_15</t>
  </si>
  <si>
    <t>Rozvaděč R2.2</t>
  </si>
  <si>
    <t>Poznámka k položce:
- oceloplechový skříňový rozvaděč o rozměrech 2000x1200x300mm (v x š x h) se soklem h=50mm, IP40/20, napěťová soustava 3NPE ~ 50 Hz, 400V/TN-S, In=100A, Icw?10kA, Ipk?15kA,  kompletní dodávka</t>
  </si>
  <si>
    <t>G_16</t>
  </si>
  <si>
    <t>Rozvaděč R2.3</t>
  </si>
  <si>
    <t>G_17</t>
  </si>
  <si>
    <t>Rozvaděč R2.4</t>
  </si>
  <si>
    <t>Poznámka k položce:
- oceloplechová rozvodnice, nástěnná montáž, o rozměrech 1000x600x150mm (v x š x h), IP40/20, napěťová soustava 3NPE ~ 50 Hz, 400V/TN-S, In=50A, Icw?10kA, Ipk?15kA,  kompletní dodávka</t>
  </si>
  <si>
    <t>G_18</t>
  </si>
  <si>
    <t>Rozvaděč R2.5</t>
  </si>
  <si>
    <t>G_19</t>
  </si>
  <si>
    <t>Rozvaděč R3.1</t>
  </si>
  <si>
    <t>G_20</t>
  </si>
  <si>
    <t>Rozvaděč R3.2</t>
  </si>
  <si>
    <t>G_21</t>
  </si>
  <si>
    <t>Rozvaděč R3.3</t>
  </si>
  <si>
    <t>G_22</t>
  </si>
  <si>
    <t>Rozvaděč R4.1</t>
  </si>
  <si>
    <t>G_23</t>
  </si>
  <si>
    <t>Rozvaděč R4.2</t>
  </si>
  <si>
    <t>G_24</t>
  </si>
  <si>
    <t>Rozvaděč R4.3</t>
  </si>
  <si>
    <t>G_25</t>
  </si>
  <si>
    <t>Rozvaděč R4.4</t>
  </si>
  <si>
    <t>Poznámka k položce:
- oceloplechový skříňový rozvaděč sestavený ze 2 polí o rozměrech 2000x600x300mm (v x š x h) se soklem h=50mm, IP40/20, napěťová soustava 3NPE ~ 50 Hz, 400V/TN-S, In=400A, Icw?16kA, Ipk?25kA,  kompletní dodávka</t>
  </si>
  <si>
    <t>G_26</t>
  </si>
  <si>
    <t>Rozvaděč R4.5</t>
  </si>
  <si>
    <t>Poznámka k položce:
- oceloplechový skříňový rozvaděč sestavený ze 2 polí o rozměrech 2000x600x300mm (v x š x h) se soklem h=50mm, IP40/20, napěťová soustava 3NPE ~ 50 Hz, 400V/TN-S, In=400A, Icw?15kA, Ipk?25kA,  kompletní dodávka</t>
  </si>
  <si>
    <t>G_27</t>
  </si>
  <si>
    <t>Rozvaděč R3.3.1</t>
  </si>
  <si>
    <t>Poznámka k položce:
- oceloplechová rozvodnice, zapuštěná montáž, o rozměrech 1000x600x120mm (v x š x h), IP40/20, napěťová soustava 3NPE ~ 50 Hz, 400V/TN-S, In=40A, Icw?10kA, Ipk?15kA,  kompletní dodávka</t>
  </si>
  <si>
    <t>G_28</t>
  </si>
  <si>
    <t>Rozvaděč R3.3.2</t>
  </si>
  <si>
    <t>G_29</t>
  </si>
  <si>
    <t>Rozvaděč R3.3.3</t>
  </si>
  <si>
    <t>G_30</t>
  </si>
  <si>
    <t>Rozvaděč R4.4.1</t>
  </si>
  <si>
    <t>Poznámka k položce:
- plastová rozvodnice, nástěnná montáž, o rozměrech cca 750x550x300mm (v x š x h), IP54/20, napěťová soustava 3NPE ~ 50 Hz, 400V/TN-S, In=100A, Icw?6kA, Ipk?10kA,  venkovní montáž, UV stabilní, s přirozenou ventilací, kompletní dodávka</t>
  </si>
  <si>
    <t>G_31</t>
  </si>
  <si>
    <t>Rozvaděč R4.4.2</t>
  </si>
  <si>
    <t>Poznámka k položce:
- plastová rozvodnice, nástěnná montáž, o rozměrech cca 650x450x250mm (v x š x h), IP54/20, napěťová soustava 3NPE ~ 50 Hz, 400V/TN-S, In=50A, Icw?6kA, Ipk?10kA,  venkovní montáž, UV stabilní, s přirozenou ventilací, kompletní dodávka</t>
  </si>
  <si>
    <t>G_32</t>
  </si>
  <si>
    <t>Rozvaděč R4.4.3</t>
  </si>
  <si>
    <t>G_33</t>
  </si>
  <si>
    <t>Rozvaděč R4.4.4</t>
  </si>
  <si>
    <t>Poznámka k položce:
- plastová rozvodnice, nástěnná montáž, o rozměrech cca 750x550x300mm (v x š x h), IP54/20, napěťová soustava 3NPE ~ 50 Hz, 400V/TN-S, In=125A, Icw?10A, Ipk?15kA,  venkovní montáž, UV stabilní, s přirozenou ventilací, kompletní dodávka</t>
  </si>
  <si>
    <t>G_34</t>
  </si>
  <si>
    <t>Rozvaděč R4.5.1</t>
  </si>
  <si>
    <t>G_35</t>
  </si>
  <si>
    <t>Rozvaděč R4.5.2</t>
  </si>
  <si>
    <t>G_36</t>
  </si>
  <si>
    <t>Rozvaděč R4.5.3</t>
  </si>
  <si>
    <t>G_37</t>
  </si>
  <si>
    <t>Rozvaděč R4.5.4</t>
  </si>
  <si>
    <t>G_38</t>
  </si>
  <si>
    <t>Rozvaděč R4.5.5</t>
  </si>
  <si>
    <t>Poznámka k položce:
- plastová rozvodnice, nástěnná montáž, o rozměrech cca 1050x850x300mm (v x š x h), IP54/20, napěťová soustava 3NPE ~ 50 Hz, 400V/TN-S, In=160A, Icw?10kA, Ipk?15kA,  venkovní montáž, UV stabilní, s přirozenou ventilací, kompletní dodávka</t>
  </si>
  <si>
    <t>G_39</t>
  </si>
  <si>
    <t>Zásuvková skříň</t>
  </si>
  <si>
    <t>Poznámka k položce:
hl. vypínač, jističe, proudový chránič, 1x zásuvka 16A/400V, 3x zásuvka 16A/230V, 1x jistič pro lokální osvětlení včetně vývodky, IP54, kompletní dodávka</t>
  </si>
  <si>
    <t>G_40</t>
  </si>
  <si>
    <t>Poznámka k položce:
hl. vypínač, jističe, proudový chránič, 1x zásuvka 16A/400V, 3x zásuvka 16A/230V, UV stabilní, IP65, kompletní dodávka</t>
  </si>
  <si>
    <t>G_41</t>
  </si>
  <si>
    <t>Ovládací skříňka ozn. R-ATS</t>
  </si>
  <si>
    <t>Poznámka k položce:
- oceloplechová skříňka s požární odolností EI30DP1 / dveře EI15DP1, hladinové relé 230V AC; kompletní dodávka</t>
  </si>
  <si>
    <t>G_42</t>
  </si>
  <si>
    <t>Ovládací skříňka ozn. DPO1 a DPO2</t>
  </si>
  <si>
    <t>Poznámka k položce:
- plastová skříňka, čelní dvířka s rozbitelným sklem, uzamykatelná, červená RAL 3000; - 8 ks tlačítko s aretací, kontakty 1/1, 230V AC;  - kompletní dodávka  - popis "HLAVNÍ VYPÍNAČ ELEKTROINSTALACE - VYPNI PŘI POŽÁRU (CENTRAL STOP)"  - popis "HLAVNÍ VYPÍNAČ VČETNĚ POŽÁRNÍCH ZAŘÍZENÍ - PŘI POŽÁRU NEVYPÍNEJ, VYPNI POUZE V NEBEZPEČÍ“ (TOTAL STOP)"</t>
  </si>
  <si>
    <t>H.) ZÁLOŽNÍ ZDROJ "UPS.1"</t>
  </si>
  <si>
    <t>H_1</t>
  </si>
  <si>
    <t>Záložní zdroj STRONG 40kVA/3f/60minut:</t>
  </si>
  <si>
    <t>Poznámka k položce:
vstup - 3x400V AC (L1, L2, L3, N, PE),     výstup 1,2 - 3x400V AC/plynulý rozběh,     výstup 3 - 400V AC/trvalé napájení,     výstup 4,5 - 230V AC/spínaný,     výstup 6 - 230V AC/trvalé napájení,  doba zálohy 60min, vstupy 7x bezpotenciálový kontakt, signalizace 7x bezpotenciálový kontakt, kompletní včetně baterií</t>
  </si>
  <si>
    <t>H_2</t>
  </si>
  <si>
    <t>Doprava, osazení, montáž, komplet</t>
  </si>
  <si>
    <t>H_3</t>
  </si>
  <si>
    <t>Naprogramování a oživení záložního zdroje</t>
  </si>
  <si>
    <t>Poznámka k položce:
kompletní</t>
  </si>
  <si>
    <t>I.) VYHŘÍVÁNÍ OKAPŮ</t>
  </si>
  <si>
    <t>I_1</t>
  </si>
  <si>
    <t>Samoregulační topný kabel:</t>
  </si>
  <si>
    <t>Poznámka k položce:
- 18 W/m při tepl. 5°C, 36 W/m v ledu při tepl. 0°C  - 230 VAC  - maximální délka min. 80m</t>
  </si>
  <si>
    <t>I_2</t>
  </si>
  <si>
    <t>Řídící jednotka pro topné kabely</t>
  </si>
  <si>
    <t>I_3</t>
  </si>
  <si>
    <t>Čidlo pro snímání okolní teploty</t>
  </si>
  <si>
    <t>I_4</t>
  </si>
  <si>
    <t>Vlhkostní čidlo</t>
  </si>
  <si>
    <t>I_5</t>
  </si>
  <si>
    <t>Souprava pro připojení a ukončení</t>
  </si>
  <si>
    <t>Poznámka k položce:
samoregulačních termokabelů</t>
  </si>
  <si>
    <t>I_6</t>
  </si>
  <si>
    <t>Spona pro upevnění</t>
  </si>
  <si>
    <t>Poznámka k položce:
topných kabelů ke střechám a okapům</t>
  </si>
  <si>
    <t>I_7</t>
  </si>
  <si>
    <t>Ochranný profil topného kabelu</t>
  </si>
  <si>
    <t>Poznámka k položce:
pro vstup do okapové trubky</t>
  </si>
  <si>
    <t>I_8</t>
  </si>
  <si>
    <t>Lepidlo, kartuš</t>
  </si>
  <si>
    <t>I_9</t>
  </si>
  <si>
    <t>Nerezové lanko</t>
  </si>
  <si>
    <t>Poznámka k položce:
s upevněním a napínákem pro upevnění termokabelů ve vertikálním odtokovém svodu (délky cca 20m)</t>
  </si>
  <si>
    <t>I_10</t>
  </si>
  <si>
    <t>I_11</t>
  </si>
  <si>
    <t>Oživení, naprogramování, uvedení do provozu</t>
  </si>
  <si>
    <t>I_12</t>
  </si>
  <si>
    <t>Výchozí revize</t>
  </si>
  <si>
    <t>I_13</t>
  </si>
  <si>
    <t>Pronájem plošiny</t>
  </si>
  <si>
    <t>J.) HROMOSVOD</t>
  </si>
  <si>
    <t>poznámka21</t>
  </si>
  <si>
    <t>1694497455</t>
  </si>
  <si>
    <t>"Součásti ochrany před bleskem, vodiče, zemniče, spojovací součásti a ostatní podpůrný a montážní materiál musí splňovat ČSN EN 50 164-1 ed.2 /-2 ed. 2 /-4. Jímací hromosvodová soustava musí být realizována v souladu s ČSN EN 62 305 ed.2."</t>
  </si>
  <si>
    <t>J_1</t>
  </si>
  <si>
    <t>Jímací vodič HVI long 23mm, šedá barva</t>
  </si>
  <si>
    <t>J_2</t>
  </si>
  <si>
    <t>Připojovací sada pro jímací vodič HVI long</t>
  </si>
  <si>
    <t>Poznámka k položce:
komplet</t>
  </si>
  <si>
    <t>J_3</t>
  </si>
  <si>
    <t>Jímací vodič AlMgSi d8mm, polotvrdý</t>
  </si>
  <si>
    <t>J_4</t>
  </si>
  <si>
    <t>Pomocný jímač l=cca 3m</t>
  </si>
  <si>
    <t>Poznámka k položce:
včetně stožáru, základny uchycení, držáků, podpěr a izolačních příchytek, kompletní</t>
  </si>
  <si>
    <t>J_5</t>
  </si>
  <si>
    <t>Podpěra vedení jímacího vodiče HVI na konstrukce</t>
  </si>
  <si>
    <t>Poznámka k položce:
plast/nerez, kompletní</t>
  </si>
  <si>
    <t>J_6</t>
  </si>
  <si>
    <t>Podpěra vedení jímacího vodiče HVI do zdi</t>
  </si>
  <si>
    <t>Poznámka k položce:
plast, závit M8, kompletní včetně podložky a kotvícího bodu do PUR izolace</t>
  </si>
  <si>
    <t>J_7</t>
  </si>
  <si>
    <t>Podpěra vedení jímacího vodiče AlMgSi</t>
  </si>
  <si>
    <t>Poznámka k položce:
na ploché střechy, plast/beton, kompletní</t>
  </si>
  <si>
    <t>J_8</t>
  </si>
  <si>
    <t>Svorka zkušební, nerez V2A, kompletní</t>
  </si>
  <si>
    <t>J_9</t>
  </si>
  <si>
    <t>Zaváděcí tyč l=1500mm, FeZn</t>
  </si>
  <si>
    <t>J_10</t>
  </si>
  <si>
    <t>Ochranná tyč, včetně držáků M8, FeZn, kompletní</t>
  </si>
  <si>
    <t>J_11</t>
  </si>
  <si>
    <t>Označovací štítek</t>
  </si>
  <si>
    <t>J_12</t>
  </si>
  <si>
    <t>Svorka MV, nerez, šroub 6HR</t>
  </si>
  <si>
    <t>J_13</t>
  </si>
  <si>
    <t>Svorka MV, Al, šroub 6HR</t>
  </si>
  <si>
    <t>J_14</t>
  </si>
  <si>
    <t>Spojka Al</t>
  </si>
  <si>
    <t>J_15</t>
  </si>
  <si>
    <t>Svorka ST na okapový žlab/svod, nerez</t>
  </si>
  <si>
    <t>Poznámka k položce:
včetně pásky, kompletní</t>
  </si>
  <si>
    <t>J_16</t>
  </si>
  <si>
    <t>Svorka SU, nerez, kompletní</t>
  </si>
  <si>
    <t>J_17</t>
  </si>
  <si>
    <t>Visuté lanové lešení, sedačka do 20m</t>
  </si>
  <si>
    <t>J_18</t>
  </si>
  <si>
    <t>Hřebenové zajištění pohyblivé, včetně kotvení</t>
  </si>
  <si>
    <t>J_19</t>
  </si>
  <si>
    <t>Drobný podpůrný montážní materiál</t>
  </si>
  <si>
    <t>Poznámka k položce:
pro jímací soustavu, komplet</t>
  </si>
  <si>
    <t>J_20</t>
  </si>
  <si>
    <t>Koordinace s ostatními profesemi</t>
  </si>
  <si>
    <t>Poznámka k položce:
při realizaci pospojení zařízeních umístěných na střeše</t>
  </si>
  <si>
    <t>J_21</t>
  </si>
  <si>
    <t>Demontáž stávajícího jímacího vedení</t>
  </si>
  <si>
    <t>Poznámka k položce:
včetně ekologické likvidace</t>
  </si>
  <si>
    <t>J_22</t>
  </si>
  <si>
    <t>Měření zemního odporu zemnící sítě</t>
  </si>
  <si>
    <t>J_23</t>
  </si>
  <si>
    <t>Výchozí revize hromosvodu</t>
  </si>
  <si>
    <t>K.) UZEMNĚNÍ A VYROVNÁNÍ POTENCIÁLU</t>
  </si>
  <si>
    <t>poznámka22</t>
  </si>
  <si>
    <t>1415795570</t>
  </si>
  <si>
    <t>"Součásti uzemnění, vodiče, zemniče, spojovací součásti a ostatní montážní materiál musí splňovat ČSN EN 50164 -1, 2, 3, 4, 5. Uzemňovací soustava musí být realizována v souladu s ČSN 33 2000-5-51 ed.2 a ČSN 33 2000-5-54 ed.2 "</t>
  </si>
  <si>
    <t>K_1</t>
  </si>
  <si>
    <t>Zemnící pásek FeZn 30x4mm</t>
  </si>
  <si>
    <t>K_2</t>
  </si>
  <si>
    <t>Zemnící drát FeZn d10mm, s izolací</t>
  </si>
  <si>
    <t>K_3</t>
  </si>
  <si>
    <t>Ekvipotenciální přípojnice</t>
  </si>
  <si>
    <t>Poznámka k položce:
kompletní vč. úložného boxu IP54</t>
  </si>
  <si>
    <t>K_4</t>
  </si>
  <si>
    <t>Poznámka k položce:
kompletní vč. úložného boxu IP66, UV stabilní</t>
  </si>
  <si>
    <t>K_5</t>
  </si>
  <si>
    <t>Svorka Bernard včetně Cu pásku</t>
  </si>
  <si>
    <t>K_6</t>
  </si>
  <si>
    <t>Svorka ochranného pospojení</t>
  </si>
  <si>
    <t>Poznámka k položce:
pro vyrovnání potenciálů dvojitá do instalační krabice pod omítku, kompletní</t>
  </si>
  <si>
    <t>K_7</t>
  </si>
  <si>
    <t>Uzemňovací svorka všeobecně</t>
  </si>
  <si>
    <t>K_8</t>
  </si>
  <si>
    <t>Prostup stěnou 1000mm, průměr 30mm</t>
  </si>
  <si>
    <t>K_9</t>
  </si>
  <si>
    <t>Průchodka (uzemňovací)</t>
  </si>
  <si>
    <t>Poznámka k položce:
stěnou tloušťky 1000mm, vodotěsná, plynotěsná, nerez, kompletní dodávka</t>
  </si>
  <si>
    <t>K_10</t>
  </si>
  <si>
    <t>Výkop pro uložení zemnícího pásku</t>
  </si>
  <si>
    <t>Poznámka k položce:
kompletní (vytýčení, bourání povrchů, výkop, zához, úprava terénů), kompletní dodávka</t>
  </si>
  <si>
    <t>K_11</t>
  </si>
  <si>
    <t>Úprava a doplnění stávajcí zemnící soustavy</t>
  </si>
  <si>
    <t>Poznámka k položce:
včetně proměření</t>
  </si>
  <si>
    <t>K_12</t>
  </si>
  <si>
    <t>Napojení zemnící soustavy na jímací soustavu</t>
  </si>
  <si>
    <t>K_13</t>
  </si>
  <si>
    <t>Demontáž stávajícího zemnícího vedení</t>
  </si>
  <si>
    <t>K_14</t>
  </si>
  <si>
    <t>Geodetické zaměření</t>
  </si>
  <si>
    <t>L.) OSTATNÍ</t>
  </si>
  <si>
    <t>L_1</t>
  </si>
  <si>
    <t>Osazení hlavního rozvaděče RH, komplet</t>
  </si>
  <si>
    <t>L_2</t>
  </si>
  <si>
    <t>Osazení rozvaděče RC, komplet</t>
  </si>
  <si>
    <t>L_3</t>
  </si>
  <si>
    <t>Osazení rozvaděče</t>
  </si>
  <si>
    <t>Poznámka k položce:
pro požárně bezpečnostní zařízení RPO, komplet</t>
  </si>
  <si>
    <t>L_4</t>
  </si>
  <si>
    <t>Osazení skříňového rozvaděče OCEP</t>
  </si>
  <si>
    <t>Poznámka k položce:
s požární odolností EI30DP1 (dveře EI15DP1) o rozměrech 2000x2200x300mm (sestava)</t>
  </si>
  <si>
    <t>L_5</t>
  </si>
  <si>
    <t>Poznámka k položce:
o rozměrech 2000x800x400mm</t>
  </si>
  <si>
    <t>L_6</t>
  </si>
  <si>
    <t>Poznámka k položce:
o rozměrech 2000x600x400mm</t>
  </si>
  <si>
    <t>L_7</t>
  </si>
  <si>
    <t>Poznámka k položce:
o rozměrech 2000x1200x300mm</t>
  </si>
  <si>
    <t>L_8</t>
  </si>
  <si>
    <t>Poznámka k položce:
o rozměrech 2000x1000x300mm</t>
  </si>
  <si>
    <t>L_9</t>
  </si>
  <si>
    <t>Poznámka k položce:
o rozměrech 2000x800x300mm</t>
  </si>
  <si>
    <t>L_10</t>
  </si>
  <si>
    <t>Poznámka k položce:
o rozměrech 2000x600x300mm</t>
  </si>
  <si>
    <t>L_11</t>
  </si>
  <si>
    <t>Osazení nástěnné rozvodnice OCEP</t>
  </si>
  <si>
    <t>Poznámka k položce:
o rozměrech 1000x600x150mm</t>
  </si>
  <si>
    <t>L_12</t>
  </si>
  <si>
    <t>Osazení zapuštěné rozvodnice OCEP</t>
  </si>
  <si>
    <t>Poznámka k položce:
o rozměrech 1200x800x120mm</t>
  </si>
  <si>
    <t>L_13</t>
  </si>
  <si>
    <t>Poznámka k položce:
o rozměrech 1200x600x120mm</t>
  </si>
  <si>
    <t>L_14</t>
  </si>
  <si>
    <t>Poznámka k položce:
o rozměrech 1000x600x120mm</t>
  </si>
  <si>
    <t>L_15</t>
  </si>
  <si>
    <t>Osazení nástěnné plastové rozvodnice</t>
  </si>
  <si>
    <t>Poznámka k položce:
o rozměrech 1050x850x300mm, na ocelové konstrukci v prostoru střechy</t>
  </si>
  <si>
    <t>L_16</t>
  </si>
  <si>
    <t>Poznámka k položce:
o rozměrech 750x550x300mm, na ocelové konstrukci v prostoru střechy</t>
  </si>
  <si>
    <t>L_17</t>
  </si>
  <si>
    <t>Poznámka k položce:
o rozměrech 650x450x250mm, na ocelové konstrukci v prostoru střechy</t>
  </si>
  <si>
    <t>L_18</t>
  </si>
  <si>
    <t>Osazení nástěnné skříňky OCEP</t>
  </si>
  <si>
    <t>Poznámka k položce:
s požární odolností EI30DP1 (dveře EI15DP1)</t>
  </si>
  <si>
    <t>L_19</t>
  </si>
  <si>
    <t>Osazení skříňky DPO</t>
  </si>
  <si>
    <t>L_20</t>
  </si>
  <si>
    <t>ukončení Cu kabelu do 5x95mm2</t>
  </si>
  <si>
    <t>L_21</t>
  </si>
  <si>
    <t>ukončení Cu kabelu do 5x50mm2</t>
  </si>
  <si>
    <t>L_22</t>
  </si>
  <si>
    <t>ukončení Cu kabelu do 5x25mm2</t>
  </si>
  <si>
    <t>L_23</t>
  </si>
  <si>
    <t>ukončení Cu kabelu do 5x10mm2</t>
  </si>
  <si>
    <t>L_24</t>
  </si>
  <si>
    <t>ukončení Cu kabelu do 5x4mm2</t>
  </si>
  <si>
    <t>L_25</t>
  </si>
  <si>
    <t>ukončení Cu kabelu do 3x4mm2</t>
  </si>
  <si>
    <t>L_26</t>
  </si>
  <si>
    <t>Průraz zdí d=50mm, tl. zdi=cca 300mm</t>
  </si>
  <si>
    <t>Poznámka k položce:
vč. hrubého začištění (Pozn: finální začištění stěn a příček nejsou součástí této PD !!!)</t>
  </si>
  <si>
    <t>L_27</t>
  </si>
  <si>
    <t>Průraz zdí o rozměrech 300x100 tl. zdi=cca 300mm</t>
  </si>
  <si>
    <t>L_28</t>
  </si>
  <si>
    <t>Průraz betonovým stropem d=50mm</t>
  </si>
  <si>
    <t>Poznámka k položce:
vč. hrubého začištění (Pozn: finální zapravení nejsou součástí této PD !!!)</t>
  </si>
  <si>
    <t>L_29</t>
  </si>
  <si>
    <t>Průraz betonovým stropem o rozměrech 300x100mm</t>
  </si>
  <si>
    <t>L_30</t>
  </si>
  <si>
    <t>Prostup střešní konstrukcí</t>
  </si>
  <si>
    <t>Poznámka k položce:
včetně instalace typové průchodky proti vniku vody do objektu, typově dle průměru kabelu (Pozn: finální zapravení nejsou součástí této PD !!!)</t>
  </si>
  <si>
    <t>L_31</t>
  </si>
  <si>
    <t>Systém protipožárních přepážek a ucpávek, komplet</t>
  </si>
  <si>
    <t>L_32</t>
  </si>
  <si>
    <t>Instalace podlahové přístrojové instalační krabice</t>
  </si>
  <si>
    <t>Poznámka k položce:
do zdvojené podlahy</t>
  </si>
  <si>
    <t>L_33</t>
  </si>
  <si>
    <t>Poznámka k položce:
do betonové podlahy</t>
  </si>
  <si>
    <t>L_34</t>
  </si>
  <si>
    <t>Založení kabelových chrániček do betonové podlahy</t>
  </si>
  <si>
    <t>L_35</t>
  </si>
  <si>
    <t>Drážky pro kabeláž ve zdivu, komplet</t>
  </si>
  <si>
    <t>L_36</t>
  </si>
  <si>
    <t>Vysekání kapes pro instalační krabice</t>
  </si>
  <si>
    <t>L_37</t>
  </si>
  <si>
    <t>Uložení kabeláže v SDK příčkách, komplet</t>
  </si>
  <si>
    <t>L_38</t>
  </si>
  <si>
    <t>Zatažení kabelů do trubek, komplet</t>
  </si>
  <si>
    <t>L_39</t>
  </si>
  <si>
    <t>Značení trasy vedení, komplet</t>
  </si>
  <si>
    <t>L_40</t>
  </si>
  <si>
    <t>Měření kabeláže, komplet</t>
  </si>
  <si>
    <t>L_41</t>
  </si>
  <si>
    <t>Dialektrický koberec do rozvoden, šířka 500mm</t>
  </si>
  <si>
    <t>L_42</t>
  </si>
  <si>
    <t>Ocelová konstrukce všobecně</t>
  </si>
  <si>
    <t>L_43</t>
  </si>
  <si>
    <t>Lešení, plošiny apod., komplet</t>
  </si>
  <si>
    <t>L_44</t>
  </si>
  <si>
    <t>Demontáž stávající elektroinstalace</t>
  </si>
  <si>
    <t>L_45</t>
  </si>
  <si>
    <t>Zednické přípomoce, sádrokartonářské práce</t>
  </si>
  <si>
    <t>L_46</t>
  </si>
  <si>
    <t>Ochranné a pracovní pomůcky komplet</t>
  </si>
  <si>
    <t>L_47</t>
  </si>
  <si>
    <t>Bezbečnostní tabulky komplet</t>
  </si>
  <si>
    <t>L_48</t>
  </si>
  <si>
    <t>Koordinace s dodavatelem stavby</t>
  </si>
  <si>
    <t>L_49</t>
  </si>
  <si>
    <t>Koordinace s dodavatelem interiéru</t>
  </si>
  <si>
    <t>L_50</t>
  </si>
  <si>
    <t>Koordinace s požárním řešením stavby</t>
  </si>
  <si>
    <t>L_51</t>
  </si>
  <si>
    <t>Koordinace s profesí VZT, ÚT a chlazení</t>
  </si>
  <si>
    <t>L_52</t>
  </si>
  <si>
    <t>Koordinace s profesí ZTI</t>
  </si>
  <si>
    <t>L_53</t>
  </si>
  <si>
    <t>Koordinace s profesemí MaR</t>
  </si>
  <si>
    <t>L_54</t>
  </si>
  <si>
    <t>Koordinace s profesemi SLA</t>
  </si>
  <si>
    <t>L_55</t>
  </si>
  <si>
    <t>Koordinace s profesí AV-techniky</t>
  </si>
  <si>
    <t>L_56</t>
  </si>
  <si>
    <t>Koordinace s dodavatelem gastrotechnologie</t>
  </si>
  <si>
    <t>L_57</t>
  </si>
  <si>
    <t>Podíl prací jiných profesí</t>
  </si>
  <si>
    <t>L_58</t>
  </si>
  <si>
    <t>Nepředvídatelné okolnosti</t>
  </si>
  <si>
    <t>Poznámka k položce:
v průběhu realizace akce</t>
  </si>
  <si>
    <t>L_59</t>
  </si>
  <si>
    <t>Zařízení staveniště pro profesi elektro</t>
  </si>
  <si>
    <t>L_60</t>
  </si>
  <si>
    <t>Výrobní a dílenská dokumentace</t>
  </si>
  <si>
    <t>L_61</t>
  </si>
  <si>
    <t>Dokumentace skutečného provedení</t>
  </si>
  <si>
    <t>L_62</t>
  </si>
  <si>
    <t>Uvedení do provozu</t>
  </si>
  <si>
    <t>L_63</t>
  </si>
  <si>
    <t>L_64</t>
  </si>
  <si>
    <t>Doprava materiálu na stavbu komplet</t>
  </si>
  <si>
    <t>L_65</t>
  </si>
  <si>
    <t>Doprava techniků na stavbu / ubytování komplet</t>
  </si>
  <si>
    <t>L_66</t>
  </si>
  <si>
    <t>Základní servisní balíček</t>
  </si>
  <si>
    <t>Poznámka k položce:
pro zajištění servisu komplet</t>
  </si>
  <si>
    <t>D.1.4.h - Zařízení EPS, ZDP, NS</t>
  </si>
  <si>
    <t>D13 - EPS</t>
  </si>
  <si>
    <t>D14 - NS</t>
  </si>
  <si>
    <t>EPS</t>
  </si>
  <si>
    <t>Pol531</t>
  </si>
  <si>
    <t>Ústředna EPS s kapacitou 4  kruhové hlásicí linky</t>
  </si>
  <si>
    <t>Ústředna EPS s kapacitou 4 kruhové hlásicí linky</t>
  </si>
  <si>
    <t>Poznámka k položce:
výbava pro připojení OPPO.  KTPO, ZDP RADOM   kpacota aku 2x38 Ah</t>
  </si>
  <si>
    <t>Pol532</t>
  </si>
  <si>
    <t>Externí tablo bez zdroje</t>
  </si>
  <si>
    <t>Pol533</t>
  </si>
  <si>
    <t>Akumulátor 12V 38 Ah</t>
  </si>
  <si>
    <t>Pol534</t>
  </si>
  <si>
    <t>Multisensor interaktivní optický a tepelný</t>
  </si>
  <si>
    <t>Pol535</t>
  </si>
  <si>
    <t>Patice hlásiče</t>
  </si>
  <si>
    <t>Pol536</t>
  </si>
  <si>
    <t>Sensorr interaktivní optický speciální</t>
  </si>
  <si>
    <t>Poznámka k položce:
pro nasávací hlásič</t>
  </si>
  <si>
    <t>Pol537</t>
  </si>
  <si>
    <t>Signalizační neadresné svítidlo</t>
  </si>
  <si>
    <t>Poznámka k položce:
pro připojení k hlásiči</t>
  </si>
  <si>
    <t>Pol538</t>
  </si>
  <si>
    <t>Tlačítkový hlásič s izolátorem vnitřní červený</t>
  </si>
  <si>
    <t>Pol539</t>
  </si>
  <si>
    <t>Nasávací kouřový hlásič se dvěma vstupy</t>
  </si>
  <si>
    <t>Poznámka k položce:
pro dva hlásiče</t>
  </si>
  <si>
    <t>Pol540</t>
  </si>
  <si>
    <t>Ttrubka 25 mm PVC  dělka 3m</t>
  </si>
  <si>
    <t>Ttrubka 25 mm PVC dělka 3m</t>
  </si>
  <si>
    <t>Pol541</t>
  </si>
  <si>
    <t>Oblouk 900 25 mm PVC</t>
  </si>
  <si>
    <t>Pol542</t>
  </si>
  <si>
    <t>Spojka  trubky 25 mm PVC</t>
  </si>
  <si>
    <t>Spojka trubky 25 mm PVC</t>
  </si>
  <si>
    <t>Pol543</t>
  </si>
  <si>
    <t>Spojka šroubovací  25mm PVC</t>
  </si>
  <si>
    <t>Spojka šroubovací 25mm PVC</t>
  </si>
  <si>
    <t>Pol544</t>
  </si>
  <si>
    <t>Koncovka PVC 25mm</t>
  </si>
  <si>
    <t>Pol545</t>
  </si>
  <si>
    <t>Příchytka 25mm</t>
  </si>
  <si>
    <t>Pol546</t>
  </si>
  <si>
    <t>Třicestný v entil PVC 25 mm</t>
  </si>
  <si>
    <t>Pol547</t>
  </si>
  <si>
    <t>Označení nasávacího otvoru</t>
  </si>
  <si>
    <t>sada</t>
  </si>
  <si>
    <t>Pol548</t>
  </si>
  <si>
    <t>Lepidlo</t>
  </si>
  <si>
    <t>Pol549</t>
  </si>
  <si>
    <t>Čistící prostředek</t>
  </si>
  <si>
    <t>Pol550</t>
  </si>
  <si>
    <t>Výstupní prvek  s jedním hlídaným výstupem</t>
  </si>
  <si>
    <t>Výstupní prvek s jedním hlídaným výstupem</t>
  </si>
  <si>
    <t>Pol551</t>
  </si>
  <si>
    <t>Výstupní prvek s jedním nehlídaným výstupem</t>
  </si>
  <si>
    <t>Pol552</t>
  </si>
  <si>
    <t>Výstupní prvek se čtyřmi nehlídanými výstupy</t>
  </si>
  <si>
    <t>Pol553</t>
  </si>
  <si>
    <t>Vstupní prvek se dvěma hlídanými vstupy</t>
  </si>
  <si>
    <t>Pol554</t>
  </si>
  <si>
    <t>Llinkový izolátor</t>
  </si>
  <si>
    <t>Pol555</t>
  </si>
  <si>
    <t>Vstupně výstupní deska s šestnácti  vstupy</t>
  </si>
  <si>
    <t>Vstupně výstupní deska s šestnácti vstupy</t>
  </si>
  <si>
    <t>Poznámka k položce:
prop připojení po  RS 485</t>
  </si>
  <si>
    <t>Pol556</t>
  </si>
  <si>
    <t>Jednotka rozhraní RS 485</t>
  </si>
  <si>
    <t>Pol557</t>
  </si>
  <si>
    <t>Montážní konzola na DIN lištu</t>
  </si>
  <si>
    <t>Poznámka k položce:
pro vstupní a výstupní moduly</t>
  </si>
  <si>
    <t>Pol558</t>
  </si>
  <si>
    <t>Montážní krabice pro vstupní / výstupní modul</t>
  </si>
  <si>
    <t>Pol559</t>
  </si>
  <si>
    <t>Víko montážní krabice pro vstupní / výstupní modul</t>
  </si>
  <si>
    <t>Pol560</t>
  </si>
  <si>
    <t>Montážní krabice</t>
  </si>
  <si>
    <t>Poznámka k položce:
pro výstupní modul se čtyřmí výstupy</t>
  </si>
  <si>
    <t>Pol561</t>
  </si>
  <si>
    <t>Víko montážní krabice</t>
  </si>
  <si>
    <t>Poznámka k položce:
pro výstupní modul se čtyřmi výstupy</t>
  </si>
  <si>
    <t>Pol562</t>
  </si>
  <si>
    <t>Světelný majál  IP 64</t>
  </si>
  <si>
    <t>Světelný majál IP 64</t>
  </si>
  <si>
    <t>Pol563</t>
  </si>
  <si>
    <t>Samolepky s čísly adres - bílé</t>
  </si>
  <si>
    <t>Pol564</t>
  </si>
  <si>
    <t>Držák samolepky pro vyznačení adresy</t>
  </si>
  <si>
    <t>Pol565</t>
  </si>
  <si>
    <t>Provozní kniha EPS</t>
  </si>
  <si>
    <t>Pol566</t>
  </si>
  <si>
    <t>Lahev zkušebního plynu</t>
  </si>
  <si>
    <t>Pol567</t>
  </si>
  <si>
    <t>Přídavný napájecí zálohovaný zdroj  25VDC5A</t>
  </si>
  <si>
    <t>Přídavný napájecí zálohovaný zdroj 25VDC5A</t>
  </si>
  <si>
    <t>Pol568</t>
  </si>
  <si>
    <t>Akumulátor 12V 24Ah</t>
  </si>
  <si>
    <t>Pol569</t>
  </si>
  <si>
    <t>Obslužné pole požární ochrany</t>
  </si>
  <si>
    <t>Pol570</t>
  </si>
  <si>
    <t>Klíčový trezor požární ochrany</t>
  </si>
  <si>
    <t>Pol571</t>
  </si>
  <si>
    <t>Přídržný elektromagnet pro požární dveře 24 V 50N</t>
  </si>
  <si>
    <t>Poznámka k položce:
ZDP</t>
  </si>
  <si>
    <t>Pol572</t>
  </si>
  <si>
    <t>Zařízení dálkového přenosu EPS  RADOM</t>
  </si>
  <si>
    <t>Zařízení dálkového přenosu EPS RADOM</t>
  </si>
  <si>
    <t>Poznámka k položce:
včetně antenního svodu a příslušenství; Kabelové rozvody</t>
  </si>
  <si>
    <t>Pol573</t>
  </si>
  <si>
    <t>Kabel  1x2x0.8</t>
  </si>
  <si>
    <t>Kabel 1x2x0.8</t>
  </si>
  <si>
    <t>Poznámka k položce:
provedení pro EPS třída reakce na oheň B2ca ,s1,d1</t>
  </si>
  <si>
    <t>Pol574</t>
  </si>
  <si>
    <t>Kabel  2x2x0.8</t>
  </si>
  <si>
    <t>Kabel 2x2x0.8</t>
  </si>
  <si>
    <t>Pol575</t>
  </si>
  <si>
    <t>Kabel  10x2x0.8</t>
  </si>
  <si>
    <t>Kabel 10x2x0.8</t>
  </si>
  <si>
    <t>Pol576</t>
  </si>
  <si>
    <t>Poznámka k položce:
se zachováním funkce v ohni P 30R třída reakce na ohen B2CAs1d1</t>
  </si>
  <si>
    <t>Pol577</t>
  </si>
  <si>
    <t>Kabel 4x2x0.8</t>
  </si>
  <si>
    <t>Pol578</t>
  </si>
  <si>
    <t>Kabel 6x2x0.8</t>
  </si>
  <si>
    <t>Pol579</t>
  </si>
  <si>
    <t>Pol580</t>
  </si>
  <si>
    <t>Kabel 2x1,5</t>
  </si>
  <si>
    <t>Pol581</t>
  </si>
  <si>
    <t>Kabel 2x2.5</t>
  </si>
  <si>
    <t>Poznámka k položce:
se zachováním funkce v ohni P 30R třída reakce na ohen B2CAs1d0</t>
  </si>
  <si>
    <t>Pol582</t>
  </si>
  <si>
    <t>Kabel 4x1.5</t>
  </si>
  <si>
    <t>Pol583</t>
  </si>
  <si>
    <t>Krabice rozvodná s funkční integritou P 30R</t>
  </si>
  <si>
    <t>Pol584</t>
  </si>
  <si>
    <t>Elektroinstalační trubka</t>
  </si>
  <si>
    <t>Poznámka k položce:
bezhalogenní 16 mm včetně kolen spojek a příchytek</t>
  </si>
  <si>
    <t>Pol585</t>
  </si>
  <si>
    <t>Elektroinstalační trubka ohebná</t>
  </si>
  <si>
    <t>Poznámka k položce:
bezhalogenní 16 mm</t>
  </si>
  <si>
    <t>Pol586</t>
  </si>
  <si>
    <t>Poznámka k položce:
bezhalogenní 23 mm</t>
  </si>
  <si>
    <t>Pol587</t>
  </si>
  <si>
    <t>Uvolňovací tlačítko NC</t>
  </si>
  <si>
    <t>Poznámka k položce:
pro přídržné elektromagnety</t>
  </si>
  <si>
    <t>Pol588</t>
  </si>
  <si>
    <t>Přístrojová krabice</t>
  </si>
  <si>
    <t>Pol589</t>
  </si>
  <si>
    <t>Rozvodná krabice</t>
  </si>
  <si>
    <t>Pol590</t>
  </si>
  <si>
    <t>Pol591</t>
  </si>
  <si>
    <t>Kovová příchytka pro 1 kabel</t>
  </si>
  <si>
    <t>Poznámka k položce:
s funkční integritou  P30R vč upevňovacích prvků</t>
  </si>
  <si>
    <t>Pol592</t>
  </si>
  <si>
    <t>Kovová příchytka pro svazek kabelů</t>
  </si>
  <si>
    <t>Poznámka k položce:
funkční integrita -P 30R  vč upevňovacích prvků</t>
  </si>
  <si>
    <t>Pol593</t>
  </si>
  <si>
    <t>Kabelový žlab 40/60  s funkční irtegritou P30R</t>
  </si>
  <si>
    <t>Kabelový žlab 40/60 s funkční irtegritou P30R</t>
  </si>
  <si>
    <t>Pol594</t>
  </si>
  <si>
    <t>Kabelový žlab 40/60</t>
  </si>
  <si>
    <t>Pol595</t>
  </si>
  <si>
    <t>Krabice universální</t>
  </si>
  <si>
    <t>Pol596</t>
  </si>
  <si>
    <t>Krabice rozvodná  s funkční integritouP30R</t>
  </si>
  <si>
    <t>Krabice rozvodná s funkční integritouP30R</t>
  </si>
  <si>
    <t>Pol597</t>
  </si>
  <si>
    <t>Nástěnná rozvodnice  500/600/200</t>
  </si>
  <si>
    <t>Nástěnná rozvodnice 500/600/200</t>
  </si>
  <si>
    <t>Poznámka k položce:
včetně závěsú dveřního zámku a montážní desky</t>
  </si>
  <si>
    <t>Pol598</t>
  </si>
  <si>
    <t>Nástěnná rozvodnice  500/800/200</t>
  </si>
  <si>
    <t>Nástěnná rozvodnice 500/800/200</t>
  </si>
  <si>
    <t>Pol599</t>
  </si>
  <si>
    <t>Provrtání stěny   prům 16</t>
  </si>
  <si>
    <t>Provrtání stěny prům 16</t>
  </si>
  <si>
    <t>Pol600</t>
  </si>
  <si>
    <t>Zhotoveníí drážky pro trubku</t>
  </si>
  <si>
    <t>Pol601</t>
  </si>
  <si>
    <t>Drobný montážní materiál</t>
  </si>
  <si>
    <t>Pol602</t>
  </si>
  <si>
    <t>Požární ucpávka</t>
  </si>
  <si>
    <t>Pol603</t>
  </si>
  <si>
    <t>Lišta DIN</t>
  </si>
  <si>
    <t>Poznámka k položce:
Ostatní montáže</t>
  </si>
  <si>
    <t>Pol604</t>
  </si>
  <si>
    <t>Měření po úsecích</t>
  </si>
  <si>
    <t>Pol605</t>
  </si>
  <si>
    <t>Oživení - komplexní vyzkoušení</t>
  </si>
  <si>
    <t>Pol606</t>
  </si>
  <si>
    <t>NS</t>
  </si>
  <si>
    <t>Pol607</t>
  </si>
  <si>
    <t>Základní modul</t>
  </si>
  <si>
    <t>Pol608</t>
  </si>
  <si>
    <t>Rozšiřující modul</t>
  </si>
  <si>
    <t>Pol609</t>
  </si>
  <si>
    <t>Nouzové tlačítko tahové</t>
  </si>
  <si>
    <t>Pol610</t>
  </si>
  <si>
    <t>Nouzové tlačítko</t>
  </si>
  <si>
    <t>Pol611</t>
  </si>
  <si>
    <t>Potvrzovací tlačítko</t>
  </si>
  <si>
    <t>Pol612</t>
  </si>
  <si>
    <t>Signální světlo</t>
  </si>
  <si>
    <t>Pol613</t>
  </si>
  <si>
    <t>Žárovka do světla</t>
  </si>
  <si>
    <t>Pol614</t>
  </si>
  <si>
    <t>Napájecí zdroj 24V DC 1A</t>
  </si>
  <si>
    <t>Pol615</t>
  </si>
  <si>
    <t>Kabel k napaječi</t>
  </si>
  <si>
    <t>Pol616</t>
  </si>
  <si>
    <t>Montážní krabice pod omítku pro oprvky NZ</t>
  </si>
  <si>
    <t>Pol617</t>
  </si>
  <si>
    <t>Montážní krabice pod omítku</t>
  </si>
  <si>
    <t>Poznámka k položce:
pro základní a rozšiřovací modul; kabelové rozvody</t>
  </si>
  <si>
    <t>Pol618</t>
  </si>
  <si>
    <t>kabel 4P/UTP/kat.6 LSOH</t>
  </si>
  <si>
    <t>Pol619</t>
  </si>
  <si>
    <t>kabel  bezhalogenní 2x4</t>
  </si>
  <si>
    <t>kabel bezhalogenní 2x4</t>
  </si>
  <si>
    <t>Pol620</t>
  </si>
  <si>
    <t>elektroinstalační trubka</t>
  </si>
  <si>
    <t>Pol621</t>
  </si>
  <si>
    <t>elektroinstalační trubka ohebná</t>
  </si>
  <si>
    <t>Pol622</t>
  </si>
  <si>
    <t>Pol623</t>
  </si>
  <si>
    <t>elektroinstalační žlab  40/60</t>
  </si>
  <si>
    <t>elektroinstalační žlab 40/60</t>
  </si>
  <si>
    <t>Pol624</t>
  </si>
  <si>
    <t>krabice odbočná</t>
  </si>
  <si>
    <t>Poznámka k položce:
zapuštená montáž</t>
  </si>
  <si>
    <t>Pol625</t>
  </si>
  <si>
    <t>Poznámka k položce:
povrchová montáž</t>
  </si>
  <si>
    <t>Pol626</t>
  </si>
  <si>
    <t>požární ucpávka</t>
  </si>
  <si>
    <t>Pol627</t>
  </si>
  <si>
    <t>provrtání stěny</t>
  </si>
  <si>
    <t>Pol628</t>
  </si>
  <si>
    <t>zhotovení drážky  pro trubku</t>
  </si>
  <si>
    <t>zhotovení drážky pro trubku</t>
  </si>
  <si>
    <t>Pol629</t>
  </si>
  <si>
    <t>drobný instalační a upevňovací materiál</t>
  </si>
  <si>
    <t>Pol630</t>
  </si>
  <si>
    <t>nastavení a programování systému</t>
  </si>
  <si>
    <t>D.1.4.i - Zařízení EZS</t>
  </si>
  <si>
    <t>D15 - EZS</t>
  </si>
  <si>
    <t xml:space="preserve">    D16 - Zařízení EZS</t>
  </si>
  <si>
    <t>EZS</t>
  </si>
  <si>
    <t>Pol631</t>
  </si>
  <si>
    <t>Ústředna PZTS</t>
  </si>
  <si>
    <t>Poznámka k položce:
-  8  vstupů na zákla desce  min 4 sběrniuce RS 485   , - 32 modulů  do jedné sběrnice komunikáítor pro připojení PCO .</t>
  </si>
  <si>
    <t>Pol632</t>
  </si>
  <si>
    <t>karta dvou linek DN-BUS</t>
  </si>
  <si>
    <t>Pol633</t>
  </si>
  <si>
    <t>karta sériové linky RS422/485</t>
  </si>
  <si>
    <t>Pol634</t>
  </si>
  <si>
    <t>převodník sériové linky RS422/485 na RS232</t>
  </si>
  <si>
    <t>Pol635</t>
  </si>
  <si>
    <t>ovládací LCD klávesnice</t>
  </si>
  <si>
    <t>Pol636</t>
  </si>
  <si>
    <t>linkový modul  (8 vstupů / 1 výstup,)</t>
  </si>
  <si>
    <t>linkový modul (8 vstupů / 1 výstup,)</t>
  </si>
  <si>
    <t>Pol637</t>
  </si>
  <si>
    <t>linkový modul  (8 vstupů / 8 výstupů)</t>
  </si>
  <si>
    <t>linkový modul (8 vstupů / 8 výstupů)</t>
  </si>
  <si>
    <t>Pol638</t>
  </si>
  <si>
    <t>detektor pohybu infrapasivní</t>
  </si>
  <si>
    <t>Pol639</t>
  </si>
  <si>
    <t>detektor pohybu infrapasivní - dlouhý dosah (25m)</t>
  </si>
  <si>
    <t>Pol640</t>
  </si>
  <si>
    <t>detektor pohybu stropní infrapasivní</t>
  </si>
  <si>
    <t>Pol641</t>
  </si>
  <si>
    <t>detektor tříštění skla</t>
  </si>
  <si>
    <t>Pol642</t>
  </si>
  <si>
    <t>tísňový hlásič pro ovládání prstenm</t>
  </si>
  <si>
    <t>Pol643</t>
  </si>
  <si>
    <t>magnetický kontakt</t>
  </si>
  <si>
    <t>Pol644</t>
  </si>
  <si>
    <t>rozvodná krabice pro mg. kontakty</t>
  </si>
  <si>
    <t>Pol645</t>
  </si>
  <si>
    <t>zálohovaný napájecí zdroj na sběrnici</t>
  </si>
  <si>
    <t>Pol646</t>
  </si>
  <si>
    <t>akumulátor 12V 38 AH</t>
  </si>
  <si>
    <t>Pol647</t>
  </si>
  <si>
    <t>připojení na PCO včetně přenosového zařízení</t>
  </si>
  <si>
    <t>Poznámka k položce:
Kabelové rozvody EZS</t>
  </si>
  <si>
    <t>Pol648</t>
  </si>
  <si>
    <t>systémový kabel EZS bezhalogenový 4P/FTP/kat.5</t>
  </si>
  <si>
    <t>Poznámka k položce:
splňující klasifikaci třídy B2ca, s1, d0</t>
  </si>
  <si>
    <t>Pol649</t>
  </si>
  <si>
    <t>stíněný kabel bezhalogenový 4x0.22</t>
  </si>
  <si>
    <t>Poznámka k položce:
splňující klasifikaci třídy B2ca, s1, d1</t>
  </si>
  <si>
    <t>Pol650</t>
  </si>
  <si>
    <t>stíněný kabel bezhalogenový 6x0.22</t>
  </si>
  <si>
    <t>Pol651</t>
  </si>
  <si>
    <t>kabel bezhalogenový napájecí 2x2.5</t>
  </si>
  <si>
    <t>Pol652</t>
  </si>
  <si>
    <t>trubka tuhá A20 bezhalogenová</t>
  </si>
  <si>
    <t>Pol653</t>
  </si>
  <si>
    <t>trubka tuhá A25 bezhalogenová</t>
  </si>
  <si>
    <t>Pol654</t>
  </si>
  <si>
    <t>trubka tuhá A32 bezhalogenová</t>
  </si>
  <si>
    <t>Pol655</t>
  </si>
  <si>
    <t>trubka ohebná A20 bezhalogenová</t>
  </si>
  <si>
    <t>Pol656</t>
  </si>
  <si>
    <t>příchytka pro trubku A20 bezhalogenová</t>
  </si>
  <si>
    <t>Pol657</t>
  </si>
  <si>
    <t>příchytka pro trubku A25 bezhalogenová</t>
  </si>
  <si>
    <t>Pol658</t>
  </si>
  <si>
    <t>příchytka pro trubku A32 bezhalogenová</t>
  </si>
  <si>
    <t>Pol659</t>
  </si>
  <si>
    <t>Zhotovení drážky pro trubku A20 včetně začištění</t>
  </si>
  <si>
    <t>Pol660</t>
  </si>
  <si>
    <t>Zhotovení drážky pro trubku A25 včetně začištění</t>
  </si>
  <si>
    <t>Pol661</t>
  </si>
  <si>
    <t>provrtáni stěny 15cm</t>
  </si>
  <si>
    <t>Pol662</t>
  </si>
  <si>
    <t>obložení kabelové trasy sádrokartonem</t>
  </si>
  <si>
    <t>Pol663</t>
  </si>
  <si>
    <t>spolupráce s ostatními profesemi</t>
  </si>
  <si>
    <t>Pol664</t>
  </si>
  <si>
    <t>oživení systému a zaškolení obsluhy</t>
  </si>
  <si>
    <t>Pol665</t>
  </si>
  <si>
    <t>podružný a režijní materiál a skladování</t>
  </si>
  <si>
    <t>Pol666</t>
  </si>
  <si>
    <t>výchozí revize</t>
  </si>
  <si>
    <t>D.1.4.j - Zařízení JIS</t>
  </si>
  <si>
    <t>D19 - JIS</t>
  </si>
  <si>
    <t xml:space="preserve">    D20 - Zařízení JIS</t>
  </si>
  <si>
    <t>JIS</t>
  </si>
  <si>
    <t>Pol688</t>
  </si>
  <si>
    <t>řídicí jednotka sběrnice - modul E (vč. krabice)</t>
  </si>
  <si>
    <t>Pol689</t>
  </si>
  <si>
    <t>řídicí jednotka pro jedny dveře - modul AX</t>
  </si>
  <si>
    <t>Pol690</t>
  </si>
  <si>
    <t>řídicí jednotka pro jedny dveře</t>
  </si>
  <si>
    <t>Poznámka k položce:
+ ovládání PZTS - modul AX</t>
  </si>
  <si>
    <t>Poznámka k položce:
+ odblokování průchodů - modul AX</t>
  </si>
  <si>
    <t>Pol691</t>
  </si>
  <si>
    <t>snímač bezkontaktních karet pro vnitřní použití</t>
  </si>
  <si>
    <t>Pol692</t>
  </si>
  <si>
    <t>snímač bezkontaktních karet pro venkovní použití</t>
  </si>
  <si>
    <t>Pol693</t>
  </si>
  <si>
    <t>napájecí zdroj zálohovaný 13.8V/2A</t>
  </si>
  <si>
    <t>Poznámka k položce:
vč. AKU 12V 7,2Ah</t>
  </si>
  <si>
    <t>Pol694</t>
  </si>
  <si>
    <t>napájecí zdroj zálohovaný 13.8V/3A</t>
  </si>
  <si>
    <t>Poznámka k položce:
vč. AKU 12V 18Ah</t>
  </si>
  <si>
    <t>Pol695</t>
  </si>
  <si>
    <t>elektromechanický zámek</t>
  </si>
  <si>
    <t>Poznámka k položce:
s děleným čtyřhranem a kováním</t>
  </si>
  <si>
    <t>Pol696</t>
  </si>
  <si>
    <t>elektromotorický zámek</t>
  </si>
  <si>
    <t>Poznámka k položce:
včetně ústředny a napájecího zdroje</t>
  </si>
  <si>
    <t>Pol697</t>
  </si>
  <si>
    <t>úprava snímače</t>
  </si>
  <si>
    <t>Poznámka k položce:
pro vestavbu do panelu v kabině výtahu</t>
  </si>
  <si>
    <t>Poznámka k položce:
pro vestavbu do panelu pro přivolání výtahu</t>
  </si>
  <si>
    <t>Pol698</t>
  </si>
  <si>
    <t>přechodka přes pant dveří  - skrytá montáž</t>
  </si>
  <si>
    <t>přechodka přes pant dveří - skrytá montáž</t>
  </si>
  <si>
    <t>Pol699</t>
  </si>
  <si>
    <t>krabice plastová pro moduly AX</t>
  </si>
  <si>
    <t>Poznámka k položce:
(100x100x50 nad omítku)</t>
  </si>
  <si>
    <t>Pol700</t>
  </si>
  <si>
    <t>krabice pro smímač karet</t>
  </si>
  <si>
    <t>Poznámka k položce:
kompatibilní s krabicí Univolt AK80 (80x80x60 pod omítku)</t>
  </si>
  <si>
    <t>Pol701</t>
  </si>
  <si>
    <t>Poznámka k položce:
pro venkovní povrchovou montáž</t>
  </si>
  <si>
    <t>Pol702</t>
  </si>
  <si>
    <t>UTP patch cord 5m</t>
  </si>
  <si>
    <t>Poznámka k položce:
Kabelové rozvody JIS</t>
  </si>
  <si>
    <t>Pol703</t>
  </si>
  <si>
    <t>systémový kabel JIS bezhalogenový</t>
  </si>
  <si>
    <t>Poznámka k položce:
kompatibilní s kabelem Belden 8723LSF</t>
  </si>
  <si>
    <t>Pol704</t>
  </si>
  <si>
    <t>systémový kabel JIS</t>
  </si>
  <si>
    <t>Poznámka k položce:
kompatibilní s kabelem Belden 8723LSF splňující klasifikaci třídy B2ca, s1, d0</t>
  </si>
  <si>
    <t>Pol705</t>
  </si>
  <si>
    <t>kabel napájecí bezhalogenový 2x2x0,6</t>
  </si>
  <si>
    <t>Pol706</t>
  </si>
  <si>
    <t>kabel napájecí bezhalogenový 2x1.5</t>
  </si>
  <si>
    <t>Pol707</t>
  </si>
  <si>
    <t>trubka ohebná A16</t>
  </si>
  <si>
    <t>Pol708</t>
  </si>
  <si>
    <t>Pol709</t>
  </si>
  <si>
    <t>zhotovrní drážky pro trubku A16mm včetně začištění</t>
  </si>
  <si>
    <t>Pol710</t>
  </si>
  <si>
    <t>Pol711</t>
  </si>
  <si>
    <t>konfigurace připojených zařízení do systému JIS</t>
  </si>
  <si>
    <t>Pol712</t>
  </si>
  <si>
    <t>Pol713</t>
  </si>
  <si>
    <t>Pol714</t>
  </si>
  <si>
    <t>D.1.4.k - CCTV kamerový systém</t>
  </si>
  <si>
    <t>D17 - CCTV</t>
  </si>
  <si>
    <t xml:space="preserve">    D18 - Zařízení CCTV</t>
  </si>
  <si>
    <t>CCTV</t>
  </si>
  <si>
    <t>Zařízení CCTV</t>
  </si>
  <si>
    <t>Pol667</t>
  </si>
  <si>
    <t>Vnitřní dome kamera rozlišení 2Mpx IR</t>
  </si>
  <si>
    <t>Poznámka k položce:
přísvit napájení PoE varifokální objektiv</t>
  </si>
  <si>
    <t>Pol668</t>
  </si>
  <si>
    <t>Záznamové  zařízení pro 64 IP kamer</t>
  </si>
  <si>
    <t>Záznamové zařízení pro 64 IP kamer</t>
  </si>
  <si>
    <t>Pol669</t>
  </si>
  <si>
    <t>HD disk</t>
  </si>
  <si>
    <t>Poznámka k položce:
Kabelové rozvody CCTV, ostatní dodávky a montáže</t>
  </si>
  <si>
    <t>Pol670</t>
  </si>
  <si>
    <t>kabel bezhalogenový 4P/UTP/kat.5</t>
  </si>
  <si>
    <t>Pol671</t>
  </si>
  <si>
    <t>konektor RJ45/u, kat.5 na kabel 4P</t>
  </si>
  <si>
    <t>Pol672</t>
  </si>
  <si>
    <t>patch panel 24 portů</t>
  </si>
  <si>
    <t>Pol385</t>
  </si>
  <si>
    <t>patch kabel RJ45-RJ45/4P/UTP/kat.5/2m</t>
  </si>
  <si>
    <t>Pol673</t>
  </si>
  <si>
    <t>zatažení a upevnění kabelu 4P v rozvaděči</t>
  </si>
  <si>
    <t>Pol674</t>
  </si>
  <si>
    <t>připojení kabelu 4P na patch panel</t>
  </si>
  <si>
    <t>Pol675</t>
  </si>
  <si>
    <t>měření metalické kabeláže (UTP/kat.6)</t>
  </si>
  <si>
    <t>Poznámka k položce:
včetně měř. Protokolu</t>
  </si>
  <si>
    <t>Pol676</t>
  </si>
  <si>
    <t>popiska patch panelu, kabelu</t>
  </si>
  <si>
    <t>Pol677</t>
  </si>
  <si>
    <t>drátěný žlab FeZn 100/50 vč. spojek a příchytek</t>
  </si>
  <si>
    <t>Pol678</t>
  </si>
  <si>
    <t>trubka ohebná A16 bezhalogenová</t>
  </si>
  <si>
    <t>Pol679</t>
  </si>
  <si>
    <t>příchyrka pro trubku A25 bezhalogenová</t>
  </si>
  <si>
    <t>Pol680</t>
  </si>
  <si>
    <t>krabice odbočovací nad omítku 8135</t>
  </si>
  <si>
    <t>Pol681</t>
  </si>
  <si>
    <t>UTP patch cord 3m</t>
  </si>
  <si>
    <t>Pol682</t>
  </si>
  <si>
    <t>zasekání ohebné trubky A25</t>
  </si>
  <si>
    <t>Pol683</t>
  </si>
  <si>
    <t>provrtáni stěny tl. 15cm</t>
  </si>
  <si>
    <t>Pol684</t>
  </si>
  <si>
    <t>Pol685</t>
  </si>
  <si>
    <t>Pol686</t>
  </si>
  <si>
    <t>Pol687</t>
  </si>
  <si>
    <t xml:space="preserve">D.1.4.l - Zařízení strukturované kabeláže, přípojka slaboproudých rozvodů (SITMP) </t>
  </si>
  <si>
    <t>D1 - D.1.4.l    Zařízení strukturované kabeláže, přípojka slaboproudých rozvodů (SITmP)</t>
  </si>
  <si>
    <t xml:space="preserve">    D2 - Strukturovaná kabeláž</t>
  </si>
  <si>
    <t xml:space="preserve">    D3 - Aktivní prvky datové sítě, WiFi</t>
  </si>
  <si>
    <t xml:space="preserve">    D4 - IP telefony</t>
  </si>
  <si>
    <t xml:space="preserve">    D5 - Dveřní IP telefony</t>
  </si>
  <si>
    <t xml:space="preserve">    D6 - Přípojka slaboproudu</t>
  </si>
  <si>
    <t xml:space="preserve">    D7 - Úpravy stávajících páteřních IT kabelů - optické kabely LAN páteřní</t>
  </si>
  <si>
    <t xml:space="preserve">    D8 - Úložný materiál - SK</t>
  </si>
  <si>
    <t xml:space="preserve">    D9 - Demontáže</t>
  </si>
  <si>
    <t>D.1.4.l    Zařízení strukturované kabeláže, přípojka slaboproudých rozvodů (SITmP)</t>
  </si>
  <si>
    <t>Strukturovaná kabeláž</t>
  </si>
  <si>
    <t>Pol377</t>
  </si>
  <si>
    <t>kabel optický 12x9/125 OS2 LSOH univerzální</t>
  </si>
  <si>
    <t>Pol378</t>
  </si>
  <si>
    <t>kabel 4P/UTP/kat.5 LSOH</t>
  </si>
  <si>
    <t>Pol379</t>
  </si>
  <si>
    <t>zásuvka 1xRJ45/u, kat.5 - pod omítku</t>
  </si>
  <si>
    <t>Pol380</t>
  </si>
  <si>
    <t>zásuvka 1xRJ45/u, kat.5 - na omítku</t>
  </si>
  <si>
    <t>Pol381</t>
  </si>
  <si>
    <t>zásuvka 2xRJ45/u, kat.5 - pod omítku</t>
  </si>
  <si>
    <t>Pol382</t>
  </si>
  <si>
    <t>zásuvka 2xRJ45/u, kat.5 - na omítku</t>
  </si>
  <si>
    <t>Pol383</t>
  </si>
  <si>
    <t>zásuvka 2xRJ45/u, kat.5</t>
  </si>
  <si>
    <t>Poznámka k položce:
- do parapetního kanálu / podlahové krabice (profil 45)</t>
  </si>
  <si>
    <t>Pol384</t>
  </si>
  <si>
    <t>patch kabel RJ45-RJ45/4P/UTP/kat.5/1m</t>
  </si>
  <si>
    <t>Pol386</t>
  </si>
  <si>
    <t>patch kabel RJ45-RJ45/4P/UTP/kat.5/7m</t>
  </si>
  <si>
    <t>Pol387</t>
  </si>
  <si>
    <t>patch kabel RJ45-RJ45/4P/UTP/kat.5/10m</t>
  </si>
  <si>
    <t>Pol388</t>
  </si>
  <si>
    <t>FO duplexní patch cord 9/125</t>
  </si>
  <si>
    <t>Poznámka k položce:
OS2 E2000/APC - LC/PC 2m</t>
  </si>
  <si>
    <t>Pol389</t>
  </si>
  <si>
    <t>FO duplexní patch cord 9/125 OS2 LC/PC - LC/PC 2m</t>
  </si>
  <si>
    <t>Pol390</t>
  </si>
  <si>
    <t>Pol391</t>
  </si>
  <si>
    <t>Pol392</t>
  </si>
  <si>
    <t>příprava konce optického kabelu pro zakončení</t>
  </si>
  <si>
    <t>Poznámka k položce:
12 vl.</t>
  </si>
  <si>
    <t>Pol393</t>
  </si>
  <si>
    <t>měření metalické kabeláže (UTP/kat.5)</t>
  </si>
  <si>
    <t>4P</t>
  </si>
  <si>
    <t>Pol394</t>
  </si>
  <si>
    <t>měření optické kabeláže (OS2), měř. protokol</t>
  </si>
  <si>
    <t>vl</t>
  </si>
  <si>
    <t>Pol395</t>
  </si>
  <si>
    <t>popiska rozvaděče, zásuvky, patch panelu, kabelu</t>
  </si>
  <si>
    <t>Pol396</t>
  </si>
  <si>
    <t>uzemňovací vodič CY6 zž</t>
  </si>
  <si>
    <t>Pol397</t>
  </si>
  <si>
    <t>svodič přepětí k ochraně linky</t>
  </si>
  <si>
    <t>Poznámka k položce:
Ethernet kat.5 nebo kat. 5e, instaluje se na rozhraní zón LPZ0 / LPZ1, konektory RJ45, pro 1 datovou linku</t>
  </si>
  <si>
    <t>Pol398</t>
  </si>
  <si>
    <t>drobný montážní, úložný + podružný materiál</t>
  </si>
  <si>
    <t>Poznámka k položce:
Rozvaděč MDF</t>
  </si>
  <si>
    <t>Pol399</t>
  </si>
  <si>
    <t>19' otevřený stojan 42U</t>
  </si>
  <si>
    <t>Poznámka k položce:
dvoudílný (dvojitý rám) 42U/600x800 mm (š x h), nosnost min. 400kg</t>
  </si>
  <si>
    <t>Pol400</t>
  </si>
  <si>
    <t>19“ rozvodný panel 1U; 8x230V zásuvka</t>
  </si>
  <si>
    <t>Poznámka k položce:
podle ČSN, max. 16 A; kabel  3 x 1,5 mm, 2 m + zástrčka univerzál CZ-DE max. 16 A; přepěťová ochrana 3. st. (2x MDF2, 2x MDF4)</t>
  </si>
  <si>
    <t>Pol401</t>
  </si>
  <si>
    <t>vertikální zemnicí lišta 42U</t>
  </si>
  <si>
    <t>Pol402</t>
  </si>
  <si>
    <t>zemnicí svorka</t>
  </si>
  <si>
    <t>Pol403</t>
  </si>
  <si>
    <t>montážní sada M6</t>
  </si>
  <si>
    <t>Poznámka k položce:
- 4x šroub, podložka a plovoucí matice</t>
  </si>
  <si>
    <t>Pol404</t>
  </si>
  <si>
    <t>19'' vyvazovací panel 1U 5x háček kovový velký</t>
  </si>
  <si>
    <t>Pol405</t>
  </si>
  <si>
    <t>háček 80x40 nerez</t>
  </si>
  <si>
    <t>Pol406</t>
  </si>
  <si>
    <t>rozvodná krabice D 9025/Z (2x MDF2, 2x MDF4)</t>
  </si>
  <si>
    <t>Pol407</t>
  </si>
  <si>
    <t>metalický patch panel 24xRJ45/u, kat.5/1U/19"</t>
  </si>
  <si>
    <t>Pol408</t>
  </si>
  <si>
    <t>optický patch panel 12xE2000/APC SM</t>
  </si>
  <si>
    <t>Poznámka k položce:
(keramika, zelený), 1U/19"</t>
  </si>
  <si>
    <t>Pol409</t>
  </si>
  <si>
    <t>kazeta optická + víko</t>
  </si>
  <si>
    <t>Pol410</t>
  </si>
  <si>
    <t>hřebínek pro 12 smrštitelných ochran</t>
  </si>
  <si>
    <t>Pol411</t>
  </si>
  <si>
    <t>ochrana svaru smrštitelná teplem, 60mm</t>
  </si>
  <si>
    <t>Pol412</t>
  </si>
  <si>
    <t>pigtail 9/125 OS2, E2000/APC zelený</t>
  </si>
  <si>
    <t>Poznámka k položce:
vlákno 900um, 1m</t>
  </si>
  <si>
    <t>Pol413</t>
  </si>
  <si>
    <t>uzemňovací vodič CYA4 zž</t>
  </si>
  <si>
    <t>Pol414</t>
  </si>
  <si>
    <t>jemná přepěťová ochrana k ochraně linky Ethernet</t>
  </si>
  <si>
    <t>Poznámka k položce:
kat.5 nebo kat. 5e, instaluje se na rozhraní zón LPZ2 / LPZ3 těsně před zařízení, konektory RJ45, pro 1 datovou linku</t>
  </si>
  <si>
    <t>Pol415</t>
  </si>
  <si>
    <t>kusová zkouška rozvaděče, protokol</t>
  </si>
  <si>
    <t>Poznámka k položce:
Rozvaděč IDF1</t>
  </si>
  <si>
    <t>Poznámka k položce:
podle ČSN, max. 16 A; kabel  3 x 1,5 mm, 2 m + zástrčka univerzál CZ-DE max. 16 A; přepěťová ochrana 3. st.</t>
  </si>
  <si>
    <t>Pol416</t>
  </si>
  <si>
    <t>rozvodná krabice D 9025/Z</t>
  </si>
  <si>
    <t>Poznámka k položce:
vlákno 900um, 1m; uzemňovací vodič CYA4 zž</t>
  </si>
  <si>
    <t>Pol417</t>
  </si>
  <si>
    <t>Aktivní prvky datové sítě, WiFi</t>
  </si>
  <si>
    <t>Pol418</t>
  </si>
  <si>
    <t>přístupový/agregační přepínač</t>
  </si>
  <si>
    <t>Pol419</t>
  </si>
  <si>
    <t>přístupový stohovatelný gigabitový přepínač s 10Gb uplink portem</t>
  </si>
  <si>
    <t>Pol420</t>
  </si>
  <si>
    <t>přístupový stohovatelný gigabitový přepínač s 1Gb uplink portem</t>
  </si>
  <si>
    <t>Pol421</t>
  </si>
  <si>
    <t>bezdrátový přístupový bod</t>
  </si>
  <si>
    <t>Pol422</t>
  </si>
  <si>
    <t>optický SFP+ modul</t>
  </si>
  <si>
    <t>IP telefony</t>
  </si>
  <si>
    <t>Pol423</t>
  </si>
  <si>
    <t>Standardní IP telefon jedno-linkový s Gb rozhraním</t>
  </si>
  <si>
    <t>Standardní IP telefon jedno-linkový s Gb rozhraním</t>
  </si>
  <si>
    <t>Poznámka k položce:
§  Základní jedno-linkový IP telefon s černobílým displejem o minimálním rozlišení 100x60 pixelů; §  Podpora napájení po datovém kabelu (PoE 802.3af) a 2ks porty 10/100/1000BASE-T RJ-45 (IEEE 802.3); §  Voice VLAN (IEEE 802.1Q) s možností automatické domluvy s přepínačem; §  Podpora získání počáteční konfigurace díky parametru získaného z DHCP; §  Konfigurační soubor v jazyku XML s možností šifrování a získávání přes TFTP, HTTP, HTTPS; §  Možnost automatické aktualizace firmware a konfigurace včetně zálohování konfigurace; §  Určení SIP ústředny pomocí DNS A záznamu (RFC 1706) a SRV záznamu (RFC 2782); §  Podpora firemního telefonního seznamu dotazováním na LDAP server; §  Možnost připojení rozšiřujícího klávesového modulu</t>
  </si>
  <si>
    <t>Dveřní IP telefony</t>
  </si>
  <si>
    <t>Pol424</t>
  </si>
  <si>
    <t>dveřní telefon IP, 3 tlačítka, klávesnice</t>
  </si>
  <si>
    <t>Pol425</t>
  </si>
  <si>
    <t>licence provisioning</t>
  </si>
  <si>
    <t>Poznámka k položce:
(centrální správa dveřního IP telefonu)</t>
  </si>
  <si>
    <t>Pol426</t>
  </si>
  <si>
    <t>kabel 1P0.8/FTP</t>
  </si>
  <si>
    <t>Pol427</t>
  </si>
  <si>
    <t>Přípojka slaboproudu</t>
  </si>
  <si>
    <t>Pol428</t>
  </si>
  <si>
    <t>kabel optický 24x9/125 stávající</t>
  </si>
  <si>
    <t>Poznámka k položce:
- odpojení z optického rozvaděče</t>
  </si>
  <si>
    <t>Pol429</t>
  </si>
  <si>
    <t>Poznámka k položce:
- demontáž ze stávající vnitřní kabelové trasy bez přerušení kabelu, vč. vytažení kabelu z objektu</t>
  </si>
  <si>
    <t>Poznámka k položce:
- montáž do nové kabelové trasy (venkovní, vnitřní), vč. zatažení do objektu</t>
  </si>
  <si>
    <t>Poznámka k položce:
OS1/OS2 E2000/APC - LC/PC 2m</t>
  </si>
  <si>
    <t>Pol430</t>
  </si>
  <si>
    <t>trubka HDPE 40/33 mm</t>
  </si>
  <si>
    <t>Poznámka k položce:
(pro optický kabel) stávající - vytažení z objektu</t>
  </si>
  <si>
    <t>Pol431</t>
  </si>
  <si>
    <t>Poznámka k položce:
(pro optický kabel) nová, komplet vč. Spojek</t>
  </si>
  <si>
    <t>Pol432</t>
  </si>
  <si>
    <t>koncovka trubky HDPE 40</t>
  </si>
  <si>
    <t>Pol433</t>
  </si>
  <si>
    <t>koncovka trubky HDPE 40 s ventilkem</t>
  </si>
  <si>
    <t>Pol434</t>
  </si>
  <si>
    <t>kabelový zemní kanál PVC s víkem, 200x125 mm</t>
  </si>
  <si>
    <t>Pol435</t>
  </si>
  <si>
    <t>smrštitelná koncovka SKH</t>
  </si>
  <si>
    <t>Pol436</t>
  </si>
  <si>
    <t>objímka kabelová</t>
  </si>
  <si>
    <t>Pol437</t>
  </si>
  <si>
    <t>Pol438</t>
  </si>
  <si>
    <t>kalibrace + tlakování trubky HDPE40</t>
  </si>
  <si>
    <t>Pol439</t>
  </si>
  <si>
    <t>Poznámka k položce:
24 vl.</t>
  </si>
  <si>
    <t>Pol440</t>
  </si>
  <si>
    <t>měření optické kabeláže (SM), měř. protokol</t>
  </si>
  <si>
    <t>Pol441</t>
  </si>
  <si>
    <t>kabel. lože ze zeminy s odstraněním kamenů</t>
  </si>
  <si>
    <t>Poznámka k položce:
přes 3 cm, š.350 mm, podsyp 50 mm, zásyp 100 mm</t>
  </si>
  <si>
    <t>Pol442</t>
  </si>
  <si>
    <t>fólie výstražná PVC 33 cm</t>
  </si>
  <si>
    <t>Pol443</t>
  </si>
  <si>
    <t>kabelový označník - Mini Marker</t>
  </si>
  <si>
    <t>Pol444</t>
  </si>
  <si>
    <t>protipožární, vodotěsné a tlakové utěsnění</t>
  </si>
  <si>
    <t>Poznámka k položce:
včetně začištění průrazu do objektu</t>
  </si>
  <si>
    <t>Pol445</t>
  </si>
  <si>
    <t>Pol446</t>
  </si>
  <si>
    <t>geodetické digitální zaměření</t>
  </si>
  <si>
    <t>Pol447</t>
  </si>
  <si>
    <t>VRN  GZS</t>
  </si>
  <si>
    <t>VRN GZS</t>
  </si>
  <si>
    <t>Poznámka k položce:
Doplnění rozvaděče MDF</t>
  </si>
  <si>
    <t>Pol448</t>
  </si>
  <si>
    <t>optický patch panel 24xE2000/APC SM</t>
  </si>
  <si>
    <t>Pol449</t>
  </si>
  <si>
    <t>pigtail 9/125 OS1/OS2, E2000/APC zelený</t>
  </si>
  <si>
    <t>Poznámka k položce:
Protahovací skříň optického kabelu SOK</t>
  </si>
  <si>
    <t>Pol450</t>
  </si>
  <si>
    <t>rozvodnice plastová s dvířky</t>
  </si>
  <si>
    <t>Poznámka k položce:
v.300 x š.300 x h.100 mm, pod omítku</t>
  </si>
  <si>
    <t>Úpravy stávajících páteřních IT kabelů - optické kabely LAN páteřní</t>
  </si>
  <si>
    <t>Pol451</t>
  </si>
  <si>
    <t>Poznámka k položce:
4 vl.</t>
  </si>
  <si>
    <t>Pol452</t>
  </si>
  <si>
    <t>demontáž stávající optické kabeláže</t>
  </si>
  <si>
    <t>Poznámka k položce:
(OK ZČU Stradi - Škoda ICT, OK v obj. ZČU Stradi z rozvaděčů ROK1/ROK2 do stávající serverovny, rozvaděče ROK1/ROK2</t>
  </si>
  <si>
    <t>Pol453</t>
  </si>
  <si>
    <t>demontáž + zpětná montáž desek</t>
  </si>
  <si>
    <t>Poznámka k položce:
rastrového podhledu (Škoda ICT)</t>
  </si>
  <si>
    <t>Pol454</t>
  </si>
  <si>
    <t>Poznámka k položce:
Doplnění rozvaděče MDF (ZČU Stradi)</t>
  </si>
  <si>
    <t>Poznámka k položce:
Doplnění stávajícího datového rozvaděče; (serverovna Škoda ICT)</t>
  </si>
  <si>
    <t>Úložný materiál - SK</t>
  </si>
  <si>
    <t>Pol455</t>
  </si>
  <si>
    <t>kabelová lávka FeZn 85x500 komplet</t>
  </si>
  <si>
    <t>Poznámka k položce:
(vč. uchycení, spojovacího materiálu)</t>
  </si>
  <si>
    <t>Pol456</t>
  </si>
  <si>
    <t>kabelová lávka FeZn 85x600 komplet</t>
  </si>
  <si>
    <t>Pol457</t>
  </si>
  <si>
    <t>kabelový žlab FeZn drátěný 50x50 komplet</t>
  </si>
  <si>
    <t>Poznámka k položce:
(vč. zavěšení/uchycení, spojek)</t>
  </si>
  <si>
    <t>Pol458</t>
  </si>
  <si>
    <t>kabelový žlab FeZn drátěný 100x50 komplet</t>
  </si>
  <si>
    <t>Pol459</t>
  </si>
  <si>
    <t>kabelový žlab FeZn drátěný 100x100 komplet</t>
  </si>
  <si>
    <t>Pol460</t>
  </si>
  <si>
    <t>kabelový žlab FeZn drátěný 150x100 komplet</t>
  </si>
  <si>
    <t>Pol461</t>
  </si>
  <si>
    <t>kabelový žlab FeZn drátěný 250x100 komplet</t>
  </si>
  <si>
    <t>Pol462</t>
  </si>
  <si>
    <t>kabelový žlab FeZn drátěný 400x100 komplet</t>
  </si>
  <si>
    <t>Pol463</t>
  </si>
  <si>
    <t>příchytka Grip OBO, plast (vč. uchycení) 2031/8</t>
  </si>
  <si>
    <t>Pol464</t>
  </si>
  <si>
    <t>příchytka Grip OBO, FeZn (vč. uchycení) 2031 M/15</t>
  </si>
  <si>
    <t>Pol465</t>
  </si>
  <si>
    <t>trubka ohebná PVC (320N) 1416/1</t>
  </si>
  <si>
    <t>Pol466</t>
  </si>
  <si>
    <t>trubka ohebná PVC (320N) 1423/1</t>
  </si>
  <si>
    <t>Pol467</t>
  </si>
  <si>
    <t>trubka ohebná PVC (320N) 1429/1</t>
  </si>
  <si>
    <t>Pol468</t>
  </si>
  <si>
    <t>trubka ohebná PVC (750N) 1240</t>
  </si>
  <si>
    <t>Pol469</t>
  </si>
  <si>
    <t>trubka tuhá PVC (320N)</t>
  </si>
  <si>
    <t>Poznámka k položce:
vč. uchycení, spojek, tvarovek 1520 KA</t>
  </si>
  <si>
    <t>Pol470</t>
  </si>
  <si>
    <t>krabice přístrojová PVC 68 - pod omítku</t>
  </si>
  <si>
    <t>Pol471</t>
  </si>
  <si>
    <t>krabice odbočná PVC 68 - pod omítku</t>
  </si>
  <si>
    <t>Pol472</t>
  </si>
  <si>
    <t>krabice odbočná PVC 97 - pod omítku</t>
  </si>
  <si>
    <t>Pol473</t>
  </si>
  <si>
    <t>protahovací vodič do trubek AY 2.5 č</t>
  </si>
  <si>
    <t>Pol474</t>
  </si>
  <si>
    <t>drážka pro trubku 16 vč. začištění</t>
  </si>
  <si>
    <t>Pol475</t>
  </si>
  <si>
    <t>drážka pro trubku 23 vč. začištění</t>
  </si>
  <si>
    <t>Pol476</t>
  </si>
  <si>
    <t>drážka pro trubku 29 vč. začištění</t>
  </si>
  <si>
    <t>Pol477</t>
  </si>
  <si>
    <t>průraz zdí vč. začištění</t>
  </si>
  <si>
    <t>Pol478</t>
  </si>
  <si>
    <t>průraz stropu vč. začištění</t>
  </si>
  <si>
    <t>Pol479</t>
  </si>
  <si>
    <t>protipožární ucpávka průrazu mezi požárními úseky</t>
  </si>
  <si>
    <t>Pol480</t>
  </si>
  <si>
    <t>protipožární opláštění kabelové trasy</t>
  </si>
  <si>
    <t>Poznámka k položce:
v CHÚC a prostorech BPR nehořlavým materiálem s požární odolností min. 30 minut</t>
  </si>
  <si>
    <t>Pol481</t>
  </si>
  <si>
    <t>použití lešení pro výškové práce</t>
  </si>
  <si>
    <t>Pol482</t>
  </si>
  <si>
    <t>Demontáže</t>
  </si>
  <si>
    <t>Pol483</t>
  </si>
  <si>
    <t>stávající datová síť</t>
  </si>
  <si>
    <t>Poznámka k položce:
metalická strukturovaná kabeláž vč. rozvaděčů rack 19"</t>
  </si>
  <si>
    <t>Pol484</t>
  </si>
  <si>
    <t>stávající vnitřní telefonní rozvody</t>
  </si>
  <si>
    <t>Poznámka k položce:
vč. rozvaděčů RT146 / RT146a</t>
  </si>
  <si>
    <t>D.1.4.m - Zařízení evakuačního rozhlasu</t>
  </si>
  <si>
    <t>D1 - D.1.4.m   Zařízení evakuačního rozhlasu</t>
  </si>
  <si>
    <t xml:space="preserve">    D2 - Evakuační rozhlas</t>
  </si>
  <si>
    <t xml:space="preserve">    D3 - Úložný materiál - ER</t>
  </si>
  <si>
    <t>D.1.4.m   Zařízení evakuačního rozhlasu</t>
  </si>
  <si>
    <t>Evakuační rozhlas</t>
  </si>
  <si>
    <t>Pol485</t>
  </si>
  <si>
    <t>kabel PraFlaDur 2x1,5 P30-R B2ca,s1,d0</t>
  </si>
  <si>
    <t>Pol486</t>
  </si>
  <si>
    <t>kabel PraFlaGuard F 4x2x0,8 P30-R B2ca,s1,d0</t>
  </si>
  <si>
    <t>Pol487</t>
  </si>
  <si>
    <t>reproduktor stropní 6W/100V</t>
  </si>
  <si>
    <t>Poznámka k položce:
keramická svorkovnice s tepelnou pojistkou, SPL 1W/1kHz/1m min. 90dB, ČSN EN 54-24</t>
  </si>
  <si>
    <t>Pol488</t>
  </si>
  <si>
    <t>reproduktor - zvukový projektor 10W/100V</t>
  </si>
  <si>
    <t>Poznámka k položce:
keramická svorkovnice s tepelnou pojistkou, SPL 1W/1kHz/1m min. 90dB, IP44, ČSN EN 54-24</t>
  </si>
  <si>
    <t>Pol489</t>
  </si>
  <si>
    <t>impedanční člen</t>
  </si>
  <si>
    <t>Poznámka k položce:
pro zakončení reproduktorové linky EOL</t>
  </si>
  <si>
    <t>Pol490</t>
  </si>
  <si>
    <t>řezání mont. otvoru</t>
  </si>
  <si>
    <t>Poznámka k položce:
pro stropní reproduktor v sádrokart. podhledu</t>
  </si>
  <si>
    <t>Pol491</t>
  </si>
  <si>
    <t>zkoušení reproduktoru</t>
  </si>
  <si>
    <t>Pol492</t>
  </si>
  <si>
    <t>měření srozumitelnosti řeči (s konverzí do CIS)</t>
  </si>
  <si>
    <t>Pol493</t>
  </si>
  <si>
    <t>měření hladiny akustického tlaku a okolního hluku</t>
  </si>
  <si>
    <t>Poznámka k položce:
pro evakuační hlášení i signalizaci</t>
  </si>
  <si>
    <t>Pol494</t>
  </si>
  <si>
    <t>úprava rozhlasového systému</t>
  </si>
  <si>
    <t>Poznámka k položce:
na základě měření srozumitelnosti a akustického tlaku</t>
  </si>
  <si>
    <t>Pol495</t>
  </si>
  <si>
    <t>uvedení rozhlasového systému do provozu</t>
  </si>
  <si>
    <t>Poznámka k položce:
včetně zaškolení obsluhy</t>
  </si>
  <si>
    <t>Pol496</t>
  </si>
  <si>
    <t>funkční zkouška rozhlasového systému</t>
  </si>
  <si>
    <t>Pol497</t>
  </si>
  <si>
    <t>Poznámka k položce:
Rozhlasová ústředna</t>
  </si>
  <si>
    <t>Pol498</t>
  </si>
  <si>
    <t>digitální výstupní modul</t>
  </si>
  <si>
    <t>Poznámka k položce:
4 kanály / 24 linek, ČSN EN 54-16</t>
  </si>
  <si>
    <t>Pol499</t>
  </si>
  <si>
    <t>výkonový zesilovač 4x500W, tř. D, ČSN EN 54-16</t>
  </si>
  <si>
    <t>Pol500</t>
  </si>
  <si>
    <t>výkonový zesilovač 2x500W, tř. H, ČSN EN 54-16</t>
  </si>
  <si>
    <t>Pol501</t>
  </si>
  <si>
    <t>síťová napájecí jednotka</t>
  </si>
  <si>
    <t>Poznámka k položce:
max. 3x18 A, ČSN EN 54-16</t>
  </si>
  <si>
    <t>Pol502</t>
  </si>
  <si>
    <t>kontaktový interfejsový modul</t>
  </si>
  <si>
    <t>Poznámka k položce:
8 x control I/O, ČSN EN 54-16</t>
  </si>
  <si>
    <t>Pol503</t>
  </si>
  <si>
    <t>digitální stanice hlasatele 12 tlačítek</t>
  </si>
  <si>
    <t>Poznámka k položce:
ČSN EN 54-16</t>
  </si>
  <si>
    <t>Pol504</t>
  </si>
  <si>
    <t>záložní zdroj 24V / 150A, ČSN EN 54-4</t>
  </si>
  <si>
    <t>Pol505</t>
  </si>
  <si>
    <t>akumulátor pro záložní zdroj 12V / 150 Ah</t>
  </si>
  <si>
    <t>Pol506</t>
  </si>
  <si>
    <t>ventilační panel 1U/19"</t>
  </si>
  <si>
    <t>Pol507</t>
  </si>
  <si>
    <t>propojovací kabel 100V 19" skříň</t>
  </si>
  <si>
    <t>Poznámka k položce:
/ digitální výstupní modul 4-24 (6 linek 100V)</t>
  </si>
  <si>
    <t>Pol508</t>
  </si>
  <si>
    <t>propojovací kabel 2 kanály zesilovačů</t>
  </si>
  <si>
    <t>Poznámka k položce:
/ digitální výstupní modul  (2 100V audiokanály)</t>
  </si>
  <si>
    <t>Pol509</t>
  </si>
  <si>
    <t>propojovací kabel 4 kanály zesilovačů</t>
  </si>
  <si>
    <t>Poznámka k položce:
/ digitální výstupní modul  (4 100V audiokanály)</t>
  </si>
  <si>
    <t>Pol510</t>
  </si>
  <si>
    <t>záložní kabel</t>
  </si>
  <si>
    <t>Poznámka k položce:
(2 záložní audiokanály na 4 pracovní audiokanály)</t>
  </si>
  <si>
    <t>Pol511</t>
  </si>
  <si>
    <t>propojovací kabel (sada) záložní zdroj / baterie</t>
  </si>
  <si>
    <t>Pol512</t>
  </si>
  <si>
    <t>propojovací kabel (sada) pro záložní zdroj</t>
  </si>
  <si>
    <t>Poznámka k položce:
(záložní zdroj - zesilovače/digitální výstupní modul)</t>
  </si>
  <si>
    <t>Pol513</t>
  </si>
  <si>
    <t>propojovací kabel digitální výstupní modul</t>
  </si>
  <si>
    <t>Poznámka k položce:
/ zesilovač (2 NF audiokanály + řízení), 0,5 m, zelený</t>
  </si>
  <si>
    <t>Pol514</t>
  </si>
  <si>
    <t>patch kabel RJ45-RJ45/4P/UTP/kat.5/1m žlutý (ETH)</t>
  </si>
  <si>
    <t>Pol515</t>
  </si>
  <si>
    <t>patch kabel RJ45-RJ45/4P/UTP/kat.5/1m šedý</t>
  </si>
  <si>
    <t>Poznámka k položce:
(periferie)</t>
  </si>
  <si>
    <t>Pol516</t>
  </si>
  <si>
    <t>19' rozvaděč stojanový 27U/600x600</t>
  </si>
  <si>
    <t>Poznámka k položce:
dv. síto s 80% prostupností</t>
  </si>
  <si>
    <t>Pol517</t>
  </si>
  <si>
    <t>vertikální zemnicí lišta 27U</t>
  </si>
  <si>
    <t>Pol518</t>
  </si>
  <si>
    <t>Pol519</t>
  </si>
  <si>
    <t>Poznámka k položce:
'- 4x šroub, podložka a plovoucí matice</t>
  </si>
  <si>
    <t>Pol520</t>
  </si>
  <si>
    <t>upínač kabelů pro jednotku MSU</t>
  </si>
  <si>
    <t>Pol521</t>
  </si>
  <si>
    <t>nosná konzole pod zesilovač do 19" skříně</t>
  </si>
  <si>
    <t>pár</t>
  </si>
  <si>
    <t>Pol522</t>
  </si>
  <si>
    <t>svorka řadová RSA 4</t>
  </si>
  <si>
    <t>Pol523</t>
  </si>
  <si>
    <t>svorka řadová RSA 4 PE</t>
  </si>
  <si>
    <t>Pol524</t>
  </si>
  <si>
    <t>Úložný materiál - ER</t>
  </si>
  <si>
    <t>Pol525</t>
  </si>
  <si>
    <t>kabelová lávka FeZn 60x400 komplet</t>
  </si>
  <si>
    <t>Poznámka k položce:
funkčnost při požáru P30-R (vč. uchycení, spojovacího materiálu)</t>
  </si>
  <si>
    <t>Pol526</t>
  </si>
  <si>
    <t>kabelový žlab FeZn perforovaný 60x50 komplet</t>
  </si>
  <si>
    <t>Poznámka k položce:
funkčnost při požáru P30-R (vč. zavěšení/uchycení, spojovacího materiálu, tvarovek, koncovek)</t>
  </si>
  <si>
    <t>Pol527</t>
  </si>
  <si>
    <t>kabelový žlab FeZn perforovaný 60x100 komplet</t>
  </si>
  <si>
    <t>Pol528</t>
  </si>
  <si>
    <t>kabelová příchytka FeZn pro průměr kabelu d=10 mm</t>
  </si>
  <si>
    <t>Poznámka k položce:
funkčnost při požáru P30-R (vč. uchycení)</t>
  </si>
  <si>
    <t>Pol529</t>
  </si>
  <si>
    <t>Pol530</t>
  </si>
  <si>
    <t>D.1.4.n - Zařízení AV techniky</t>
  </si>
  <si>
    <t>D1 - Učebny: TS120, TS222, TS328, TS428, TS429</t>
  </si>
  <si>
    <t xml:space="preserve">    D2 - TS120</t>
  </si>
  <si>
    <t xml:space="preserve">    D3 - TS222</t>
  </si>
  <si>
    <t xml:space="preserve">    D4 - TS328</t>
  </si>
  <si>
    <t xml:space="preserve">    D5 - TS428</t>
  </si>
  <si>
    <t xml:space="preserve">    D6 - TS429</t>
  </si>
  <si>
    <t xml:space="preserve">    D7 - TS430</t>
  </si>
  <si>
    <t>D8 - Učebny: TS344, TS406, TS408, TS409</t>
  </si>
  <si>
    <t xml:space="preserve">    D9 - TS344</t>
  </si>
  <si>
    <t xml:space="preserve">    D10 - TS406</t>
  </si>
  <si>
    <t xml:space="preserve">    D11 - TS408</t>
  </si>
  <si>
    <t xml:space="preserve">    D12 - TS409</t>
  </si>
  <si>
    <t>D13 - Skupinové studovny: TS112e, TS112f</t>
  </si>
  <si>
    <t xml:space="preserve">    D14 - TS112e</t>
  </si>
  <si>
    <t xml:space="preserve">    D15 - TS112f</t>
  </si>
  <si>
    <t>D16 - Učebny: TS205, TS221</t>
  </si>
  <si>
    <t xml:space="preserve">    D17 - TS205</t>
  </si>
  <si>
    <t xml:space="preserve">    D18 - TS221</t>
  </si>
  <si>
    <t>D19 - Učebny: TS207, TS208, TS216, TS329, TS422</t>
  </si>
  <si>
    <t xml:space="preserve">    D20 - TS207</t>
  </si>
  <si>
    <t xml:space="preserve">    D21 - TS208</t>
  </si>
  <si>
    <t xml:space="preserve">    D22 - TS216</t>
  </si>
  <si>
    <t xml:space="preserve">    D23 - TS329</t>
  </si>
  <si>
    <t xml:space="preserve">    D24 - TS422</t>
  </si>
  <si>
    <t>D25 - Učebna: TS214</t>
  </si>
  <si>
    <t xml:space="preserve">    D26 - TS214</t>
  </si>
  <si>
    <t>D27 - Učebny: TS212, TS215, TS223, TS228, TS338, TS345, TS407, TS421, TS427, TS435, TS437</t>
  </si>
  <si>
    <t xml:space="preserve">    D28 - TS212</t>
  </si>
  <si>
    <t xml:space="preserve">    D29 - TS215</t>
  </si>
  <si>
    <t xml:space="preserve">    D30 - TS223</t>
  </si>
  <si>
    <t xml:space="preserve">    D31 - TS228</t>
  </si>
  <si>
    <t xml:space="preserve">    D32 - TS338</t>
  </si>
  <si>
    <t xml:space="preserve">    D33 - TS345</t>
  </si>
  <si>
    <t xml:space="preserve">    D34 - TS407</t>
  </si>
  <si>
    <t xml:space="preserve">    D35 - TS421</t>
  </si>
  <si>
    <t xml:space="preserve">    D36 - TS427</t>
  </si>
  <si>
    <t xml:space="preserve">    D37 - TS435</t>
  </si>
  <si>
    <t xml:space="preserve">    D38 - TS437</t>
  </si>
  <si>
    <t>D39 - Učebna: TS346</t>
  </si>
  <si>
    <t xml:space="preserve">    D40 - TS346</t>
  </si>
  <si>
    <t>D41 - Učebna: TS106</t>
  </si>
  <si>
    <t xml:space="preserve">    D42 - TS106</t>
  </si>
  <si>
    <t>D43 - Zasedací místnosti: TS324, TS416</t>
  </si>
  <si>
    <t xml:space="preserve">    D44 - TS324</t>
  </si>
  <si>
    <t xml:space="preserve">    D45 - TS416</t>
  </si>
  <si>
    <t>D46 - Zasedací místnost Děkanátu: TS316</t>
  </si>
  <si>
    <t xml:space="preserve">    D47 - TS316</t>
  </si>
  <si>
    <t>D48 - Zasedací místnost: TS312</t>
  </si>
  <si>
    <t xml:space="preserve">    D49 - TS312</t>
  </si>
  <si>
    <t>D50 - Informační LCD na chodbě: TS302b</t>
  </si>
  <si>
    <t xml:space="preserve">    D51 - TS302b</t>
  </si>
  <si>
    <t>D52 - Přenosná indukční smyčka</t>
  </si>
  <si>
    <t xml:space="preserve">    D52 - Přenosná indukční smyčka</t>
  </si>
  <si>
    <t>D53 - Využití zbylé části stávající AV techniky</t>
  </si>
  <si>
    <t xml:space="preserve">    D53 - Využití zbylé části stávající AV techniky</t>
  </si>
  <si>
    <t>Učebny: TS120, TS222, TS328, TS428, TS429</t>
  </si>
  <si>
    <t>TS120</t>
  </si>
  <si>
    <t>Pol715</t>
  </si>
  <si>
    <t>Projektor</t>
  </si>
  <si>
    <t>Poznámka k položce:
Datový projektor pro pevnou instalaci. Podpora rozlišení: 1920x1200 16:10, 1920x1080 16:9. Svítivost 4500 ANSI lm. Konektory: HDMI In, VGA In/Out, Audio In/Out, Ethernet (100 Base-TX / 10 Base-T), RS-232C. Barevný režim DICOM. Hluk do 38dB.</t>
  </si>
  <si>
    <t>Pol716</t>
  </si>
  <si>
    <t>Držák projektoru</t>
  </si>
  <si>
    <t>Poznámka k položce:
Držák projektoru pro montáž ke stropu. Bílý komaxit. Nosnost 35kg</t>
  </si>
  <si>
    <t>Pol717</t>
  </si>
  <si>
    <t>Elektrické plátno 2,7m</t>
  </si>
  <si>
    <t>Poznámka k položce:
Elektrické roletové plátno o rozměrech 270x270cm. Automatické koncové spínače. Povrch plátna matně bílý. Rám pro vestavbu do podvěšených stropů. Distanční nosníky pro montáž na stěnu.</t>
  </si>
  <si>
    <t>Pol718</t>
  </si>
  <si>
    <t>Přepínač a převodník signálů</t>
  </si>
  <si>
    <t>Poznámka k položce:
Přepínač a převodník signálů 2xHDMI + 1xVGA+audio (analogové) na 1xHDMI. Podpora vstupního rozlišení až 1920x1200 a 1080p@60Hz, YUV, RGB.  Scalované výstupní rozlišení 1080p@60Hz. Vstupy 2x HDMI, 1xVGA, 1xaudio 3,5mm jack, výstup 1xHDMI, audio. Řízení po RS232, LAN.</t>
  </si>
  <si>
    <t>Pol719</t>
  </si>
  <si>
    <t>Set převodníků HDMI po TP kabelu</t>
  </si>
  <si>
    <t>set</t>
  </si>
  <si>
    <t>Poznámka k položce:
Set převodníků, vysílače a přijímač HDMI po kabelu TP. Podpora přenosu 4K/UHD. Podpora standartu HDBaseT. Podpora přenosu rozlišení 1080P až na vzdálenost 70m.</t>
  </si>
  <si>
    <t>Pol720</t>
  </si>
  <si>
    <t>Přípojné místo do desky stolu</t>
  </si>
  <si>
    <t>Poznámka k položce:
Přípojné místo pro vestavbu do desky stolu. Přípojné místo je zakrývatelné vyklápěcí kovovou destičkou, které se při otevřeném přípojném místě zasune do přípojného místa. Možnost volby ze 4 barev provedení. Obsahuje zásuvky a konektory: 2x230V, 2xLAN, 1xHDMI, 1xVGA, 1xAudio</t>
  </si>
  <si>
    <t>Pol721</t>
  </si>
  <si>
    <t>Kabel HDMI 3m</t>
  </si>
  <si>
    <t>Poznámka k položce:
Kabel HDMI, Full HD (1080i/p), 2x stíněný. Přen.rychlost 10,2 Gbps.</t>
  </si>
  <si>
    <t>Pol722</t>
  </si>
  <si>
    <t>Kabel HDMI 2m</t>
  </si>
  <si>
    <t>Pol723</t>
  </si>
  <si>
    <t>Kabel VGA + Audio 3,5 mm jack M/M. Délka 1,8m</t>
  </si>
  <si>
    <t>Poznámka k položce:
Kabel VGA + Audio 3,5 mm jack M/M. Délka 1,8m</t>
  </si>
  <si>
    <t>Pol724</t>
  </si>
  <si>
    <t>kabely metráž</t>
  </si>
  <si>
    <t>Poznámka k položce:
Stíněný kabel CAT6 s LSOH pláštěm. Nejvyšší podporovaný protokol  - 1000BaseT, 1000BaseTX. Stínění - fólie kolem všech 4 párů. Šířka pásma - 250 MHz. Jednotlivé páry odděleny plastovým křížem.</t>
  </si>
  <si>
    <t>Pol725</t>
  </si>
  <si>
    <t>Ostatní instalační materiál</t>
  </si>
  <si>
    <t>Poznámka k položce:
Ostatní instalační materiál, konektory, redukce.</t>
  </si>
  <si>
    <t>Pol726</t>
  </si>
  <si>
    <t>Instalace AV techniky</t>
  </si>
  <si>
    <t>Poznámka k položce:
Instalace video techniky (Projektor včetně držáku, Projekční plocha)</t>
  </si>
  <si>
    <t>Pol727</t>
  </si>
  <si>
    <t>Poznámka k položce:
Instalace kabeláže včetně konektorů (Příprava a pokládka kabelového svazku. Konektory: audio, video, řízení, napájení.)</t>
  </si>
  <si>
    <t>Pol728</t>
  </si>
  <si>
    <t>Poznámka k položce:
Instalace interfacové techniky (Instalace interfacové techniky, vyvázání kabeláže a zapojení napájení)</t>
  </si>
  <si>
    <t>Pol729</t>
  </si>
  <si>
    <t>Poznámka k položce:
Další práce (Vykládka/nakládka. Úklid materiálu, nářadí, likvidace obalů.)</t>
  </si>
  <si>
    <t>Pol730</t>
  </si>
  <si>
    <t>Poznámka k položce:
Projektový managment (Obhlídky na místě, Konzultace, Kontrolní dny)</t>
  </si>
  <si>
    <t>Pol731</t>
  </si>
  <si>
    <t>Poznámka k položce:
Inženýring, příprava, předání, školení (Doplnění projektové dokumentace před akcí. Přejímka stavební připravenosti, převzetí místa instalace. Projektová dokumentace skutečného stavu. Předání díla. Zaškolení uživatele. Inženýring - vedení instalace. Systémové testy.)</t>
  </si>
  <si>
    <t>Pol732</t>
  </si>
  <si>
    <t>Poznámka k položce:
Doprava materiálu, zboží, pracovníků.</t>
  </si>
  <si>
    <t>TS222</t>
  </si>
  <si>
    <t>Pol733</t>
  </si>
  <si>
    <t>Projektor stávající KTB</t>
  </si>
  <si>
    <t>Poznámka k položce:
Projektor - stávající v majetku KTB. Nutné před instalací ověřit funkčnost a možnost využití. Příplatek za demontáž, přesun, ověření funkčnosti a instalaci ve srovnání s instalací nového zařízení.</t>
  </si>
  <si>
    <t>Poznámka k položce:
Kabel VGA + Audio 3,5 mm jack M/M.</t>
  </si>
  <si>
    <t>TS328</t>
  </si>
  <si>
    <t>Pol734</t>
  </si>
  <si>
    <t>Interaktivní tabule + Projektor - stávající KTB</t>
  </si>
  <si>
    <t>Poznámka k položce:
Interaktivní tabule s projektorem - stávající v majetku KTB. Nutné před instalací ověřit funkčnost a možnost využití. Příplatek za demontáž, přesun, ověření funkčnosti a instalaci ve srovnání s instalací nového zařízení.</t>
  </si>
  <si>
    <t>TS428</t>
  </si>
  <si>
    <t>TS429</t>
  </si>
  <si>
    <t>TS430</t>
  </si>
  <si>
    <t>Učebny: TS344, TS406, TS408, TS409</t>
  </si>
  <si>
    <t>TS344</t>
  </si>
  <si>
    <t>Pol735</t>
  </si>
  <si>
    <t>Projektor stávající KAZ</t>
  </si>
  <si>
    <t>Poznámka k položce:
Projektor - stávající v majetku KAZ. Nutné před instalací ověřit funkčnost a možnost využití. Příplatek za demontáž, přesun, ověření funkčnosti a instalaci ve srovnání s instalací nového zařízení.</t>
  </si>
  <si>
    <t>Pol736</t>
  </si>
  <si>
    <t>Elektrické plátno 2m</t>
  </si>
  <si>
    <t>Poznámka k položce:
Elektrické roletové plátno 200x200cm. Automatické koncové spínače. Povrch plátna matně bílý. Rám pro vestavbu do podvěšených stropů. Distanční nosníky pro montáž na stěnu.</t>
  </si>
  <si>
    <t>Pol737</t>
  </si>
  <si>
    <t>TS406</t>
  </si>
  <si>
    <t>TS408</t>
  </si>
  <si>
    <t>Pol738</t>
  </si>
  <si>
    <t>Projektor stávající KFE</t>
  </si>
  <si>
    <t>Poznámka k položce:
Projektor - stávající v majetku KFE. Nutné před instalací ověřit funkčnost a možnost využití. Příplatek za demontáž, přesun, ověření funkčnosti a instalaci ve srovnání s instalací nového zařízení.</t>
  </si>
  <si>
    <t>TS409</t>
  </si>
  <si>
    <t>Skupinové studovny: TS112e, TS112f</t>
  </si>
  <si>
    <t>TS112e</t>
  </si>
  <si>
    <t>Pol739</t>
  </si>
  <si>
    <t>LCD 65"</t>
  </si>
  <si>
    <t>Poznámka k položce:
Profesionální plochý displej bez TV tuneru. Úhlopříčka 65". Rozlišení 1920x1080, 16:9. Jas 350cd/m2. Pozorovací úhel 176°. Zabudované reproduktory 2x10W. Konektory: 1xHDMI, 1xVGA, 1xAudio, 1xRS-232, 1xLAN, IR In/IR Out.</t>
  </si>
  <si>
    <t>Pol740</t>
  </si>
  <si>
    <t>Držáky</t>
  </si>
  <si>
    <t>Poznámka k položce:
Nástěnný fixní držák pro displeje 37"-65". Max. nosnost 90 kg. Možnost horizontálního posunu po instalaci +/- 220 mm doleva a doprava. Možnost doladění výšky a vodováhy pro instalaci pomocí nastavovacích šroubů - MicroAdjust. Click-connect systém - slyšitelné kliknutí při bezpečném zapadnutí obrazovky do držáku.</t>
  </si>
  <si>
    <t>Pol741</t>
  </si>
  <si>
    <t>Přípojné místo do stěny</t>
  </si>
  <si>
    <t>Poznámka k položce:
Přípojné místo do stěny. Plechový rámeček s konektory: 1x HDMI včetně kabelové spojky, 1xVGA, 1xAudio.</t>
  </si>
  <si>
    <t>Pol742</t>
  </si>
  <si>
    <t>Kabel VGA + Audio 3,5 mm jack M/M. Délka 4,6m</t>
  </si>
  <si>
    <t>Poznámka k položce:
Kabel VGA + Audio 3,5 mm jack M/M. Délka 4,6m</t>
  </si>
  <si>
    <t>Pol743</t>
  </si>
  <si>
    <t>Pol744</t>
  </si>
  <si>
    <t>Poznámka k položce:
Instalace video techniky (Displej včetně držáku)</t>
  </si>
  <si>
    <t>Pol745</t>
  </si>
  <si>
    <t>Pol746</t>
  </si>
  <si>
    <t>Pol747</t>
  </si>
  <si>
    <t>Pol748</t>
  </si>
  <si>
    <t>Pol749</t>
  </si>
  <si>
    <t>TS112f</t>
  </si>
  <si>
    <t>Učebny: TS205, TS221</t>
  </si>
  <si>
    <t>TS205</t>
  </si>
  <si>
    <t>Pol750</t>
  </si>
  <si>
    <t>Interaktivní LCD 65"</t>
  </si>
  <si>
    <t>Poznámka k položce:
Interaktivní displej 65" s podporou rozlišení až 4K UHD 3840x2160, přepínatelné na 1920x1080. Dotyková technologie automaticky rozpozná dotyk prstem (ovládání), popisovačem (zapisování digitálním inkoustem) a dlaní ruky (mazání dig. Inkoustu). Rozpoznání čtyř současných dotyků, především pro ovládání gesty. Dodané dva popisovače jsou bezdrátové, bezbateriové a mechanicky odolné. Dotyková technologie automaticky rozpozná červený a černý popisovač a každému z nich dokáže přiřadit jinou barvu digitálního inkoustu. Konektory: 2x HDMI, 1x DisplayPort, 3x USB, 1x 3,5mm jack (výstup audia) a RS-232. Integrované reproduktory 2x10W. Včetně balíčku výukového software a licence SW na 1rok. Balíček obsahuje autorský nástroj učitele pro přípravu interaktivních cvičení. Balíček dále obsahuje cloud prostředí pro spolupráci žáků pomocí zařízení připojených k internetu.</t>
  </si>
  <si>
    <t>Pol751</t>
  </si>
  <si>
    <t>Poznámka k položce:
Prodloužení licence výukového software o 1 rok.</t>
  </si>
  <si>
    <t>Pol752</t>
  </si>
  <si>
    <t>Stropní držák LCD</t>
  </si>
  <si>
    <t>Poznámka k položce:
Stropní držák LCD, nosnost 60kg. Stropní  úchyt včetně bezpečnostního montážního oka, umožňuje montáž i na šikmý strop. Polohovací jednotka, umožňuje náklon minimálně 20° a rotaci připevněného displeje.Tyč 1,5 m - lze snadno zkrátit na potřebnou délku. Kanál na skryté vedení kabelů. Adaptér pro LCD. Systém zabraňující krádeži.</t>
  </si>
  <si>
    <t>Pol753</t>
  </si>
  <si>
    <t>HDMI distribuční zesilovač 1x2</t>
  </si>
  <si>
    <t>Poznámka k položce:
HDMI distribuční zesilovač 1x2. Zesílení HDMI na vstupu do 15m (1080p 8-bit). Zesílení HDMI na výstupu do 15m (1080p 12-bit).</t>
  </si>
  <si>
    <t>Pol754</t>
  </si>
  <si>
    <t>HDMI distribuční zesilovač 1x4</t>
  </si>
  <si>
    <t>Poznámka k položce:
HDMI distribuční zesilovač 1x4. Zesílení HDMI na vstupu do 15m (1080p 8-bit). Zesílení HDMI na výstupu do 15m (1080p 12-bit).</t>
  </si>
  <si>
    <t>Pol755</t>
  </si>
  <si>
    <t>Prodloužení USB po UTP</t>
  </si>
  <si>
    <t>Poznámka k položce:
CAT5/6 Extender pro přenos interaktivity po USB do vzdálenosti až 100m po CAT-5e kabelu. Podpora USB 1.1, 2.0.</t>
  </si>
  <si>
    <t>Pol756</t>
  </si>
  <si>
    <t>Mixážní systém</t>
  </si>
  <si>
    <t>Poznámka k položce:
Mixážní systém s DSP procesorem, konfigurátor a GUI pro PC, 4 vstupy (1x linkový stereofonní, 2x mic/ line), 2x stereo výstup (1x řiditelný, 1x fixní), 48V Phantom, 24-bit/48 kHz AD/DA převodníky, USB na přením panelu, řiditelný po RS 232.</t>
  </si>
  <si>
    <t>Pol757</t>
  </si>
  <si>
    <t>Reproduktorová soustava</t>
  </si>
  <si>
    <t>Poznámka k položce:
Dvoupásmová podhledová reprosoustava, 4,5", Přepínatelný výkon 8; 4; 2; 1W / 100V. Šířka pásma 85Hz–25kHz. Citlovost 86dB.  150° pokrytí, Maximální rozměr 195x105 (průměr x výška) mm.</t>
  </si>
  <si>
    <t>Pol758</t>
  </si>
  <si>
    <t>Zesilovač</t>
  </si>
  <si>
    <t>Poznámka k položce:
Koncový zesilovač  výkon 120W /4?_8?, 120W /70_100V, vstup nesymetrický 2x RCA, 1x symetrický 3 pin euro-block, konvenční chlazení - bez hluku, individuální nastavení výšek a basů pro každý výstup, sleep mode, konektor RJ-45 pro vzdálené ovládače, 19" rack uchycení, (šířka 1/2 rack), záruka 36 měsíců</t>
  </si>
  <si>
    <t>Pol759</t>
  </si>
  <si>
    <t>Ostatní audio technika</t>
  </si>
  <si>
    <t>Poznámka k položce:
Jednokanálový eliminátor zpětné vazby s fázovým posunem, digitální zpracování signálu, vhodné pro akusticky náročné prostředí, spec. směšovač pro dva mikrofony na řeč. pultu, záruka 36 měsíců</t>
  </si>
  <si>
    <t>Pol760</t>
  </si>
  <si>
    <t>Poznámka k položce:
Zesilovač pro indukční smyčku (vyhovuje IEC 60849), bezdrátový přenos audio signálu pro nedoslýchavé, 2 Audio vstupy  Line/Mic, výstupní výkon 10A pro pokrytí až 600 m2, proudově řízená smyčka, excelentní kvalita řeči i hudby, automatická regulace, záruka 36 měsíců</t>
  </si>
  <si>
    <t>Pol761</t>
  </si>
  <si>
    <t>Mikrofon bezdrátový</t>
  </si>
  <si>
    <t>Poznámka k položce:
UHF bezdrátový set - náhlavní mikrofon s kardioidní nebo superkardioidní charakteristikou. Minimální konfigurace: rozsah 80 Hz-18 kHz, přenosné pásmo v rozmezí 516 - 700 MHz, šířka pásma min. 30 MHz, diverzní přijímač, přeladitelné frekvence - min. 960 systémových možností, 19" rack uchycení, výkon vysílače minimálně 30 mW, provoz minimálně 8 hodin, max. 2x AA baterie, IR nastavení vysílač -&gt; přijímač, napájení po anténním kabelu</t>
  </si>
  <si>
    <t>Pol762</t>
  </si>
  <si>
    <t>Malý řídící systém</t>
  </si>
  <si>
    <t>Poznámka k položce:
Malý řídicí systém integrovaný do vestavného panelu. Čelní panel obsahuje 12 programovatelných tlačítek a otočný ovladač s indikátory stavu. Systém lze vzdáleně spravovat prostřednictvím webu nebo Resource Management Systemem. Technická specifikace: 3x RS232, 1x RS485, 2x IR, 4x relé, 2x I/O, 1x LAN. Napájení přes adaptér 12 VDC (adaptér je součástí balení).</t>
  </si>
  <si>
    <t>Pol763</t>
  </si>
  <si>
    <t>Rozbočovač RS232</t>
  </si>
  <si>
    <t>Poznámka k položce:
Osminásobný rozbočovač sériové linky RS232. Data z hlavní linky jsou předávána beze změny současně do všech osmi RS232. Umožňuje připojení více zařízení na jednu linku RS232.</t>
  </si>
  <si>
    <t>Pol764</t>
  </si>
  <si>
    <t>AV Rack pro vestavbu</t>
  </si>
  <si>
    <t>Poznámka k položce:
Racková (19“ standardní šířka) konstrukce pro osazení do skříňky (katedry), police, vykrývací plechy + ostatní montážní materiál</t>
  </si>
  <si>
    <t>Pol765</t>
  </si>
  <si>
    <t>TP kabel</t>
  </si>
  <si>
    <t>Pol766</t>
  </si>
  <si>
    <t>Kabel 3x1,5</t>
  </si>
  <si>
    <t>Poznámka k položce:
Kabel 3x1,5 pro 100V reproduktory.</t>
  </si>
  <si>
    <t>Pol767</t>
  </si>
  <si>
    <t>Poznámka k položce:
Ostatní instalační materiál, konektory, redukce, krátké propojovací kabely.</t>
  </si>
  <si>
    <t>Pol768</t>
  </si>
  <si>
    <t>Poznámka k položce:
Instalace video techniky (Displeje včetně držáků, Projektory včetně držáků, Projekční plochy, Videotechnika)</t>
  </si>
  <si>
    <t>Pol769</t>
  </si>
  <si>
    <t>Poznámka k položce:
Instalace audio techniky (Reproduktory, Mixážní pult, Mikrofony, Digitální audiomatice)</t>
  </si>
  <si>
    <t>Pol770</t>
  </si>
  <si>
    <t>Pol771</t>
  </si>
  <si>
    <t>Poznámka k položce:
Instalace interfacové techniky (Instalace interfacové techniky, přístrojové skříně a rozvaděče. Vyvázání kabeláže a zapojení napájení)</t>
  </si>
  <si>
    <t>Pol772</t>
  </si>
  <si>
    <t>Poznámka k položce:
Instalace řídícího systému (Řídící jednotka, Ovládací prvky)</t>
  </si>
  <si>
    <t>Pol773</t>
  </si>
  <si>
    <t>Pol774</t>
  </si>
  <si>
    <t>Poznámka k položce:
Programování a SW práce (Řídící systém, Režimy a předvolby, Programování, Tvorba manuálu pro systém)</t>
  </si>
  <si>
    <t>Pol775</t>
  </si>
  <si>
    <t>Pol776</t>
  </si>
  <si>
    <t>Pol777</t>
  </si>
  <si>
    <t>TS221</t>
  </si>
  <si>
    <t>Učebny: TS207, TS208, TS216, TS329, TS422</t>
  </si>
  <si>
    <t>TS207</t>
  </si>
  <si>
    <t>Pol778</t>
  </si>
  <si>
    <t>Poznámka k položce:
Koncový zesilovač  výkon 80W /4?_8?, 80W /70_100V, vstup nesymetrický 2x RCA, 1x symetrický 3 pin euro-block, konvenční chlazení - bez hluku, individuální nastavení výšek a basů pro každý výstup, sleep mode, konektor RJ-45 pro vzdálené ovládače, 19" rack uchycení, (šířka 1/2 rack), záruka 36 měsíců</t>
  </si>
  <si>
    <t>Pol779</t>
  </si>
  <si>
    <t>TS208</t>
  </si>
  <si>
    <t>TS216</t>
  </si>
  <si>
    <t>TS329</t>
  </si>
  <si>
    <t>TS422</t>
  </si>
  <si>
    <t>Učebna: TS214</t>
  </si>
  <si>
    <t>TS214</t>
  </si>
  <si>
    <t>Pol780</t>
  </si>
  <si>
    <t>Pol781</t>
  </si>
  <si>
    <t>Pol782</t>
  </si>
  <si>
    <t>Pol783</t>
  </si>
  <si>
    <t>Pol784</t>
  </si>
  <si>
    <t>Pol785</t>
  </si>
  <si>
    <t>Pol786</t>
  </si>
  <si>
    <t>Pol787</t>
  </si>
  <si>
    <t>Pol788</t>
  </si>
  <si>
    <t>Učebny: TS212, TS215, TS223, TS228, TS338, TS345, TS407, TS421, TS427, TS435, TS437</t>
  </si>
  <si>
    <t>TS212</t>
  </si>
  <si>
    <t>Pol789</t>
  </si>
  <si>
    <t>Interaktivní tabule 16:10</t>
  </si>
  <si>
    <t>Poznámka k položce:
Multidotyková Interaktivní tabule s poměrem stran 16:10. Dotyková technologie umožňuje snímat až 4 dotyky. Podporuje použití multidotykových gest pro otáčení a zvětšování objektů. Umožňuje automaticky rozpoznat dotyk prstem pro ovládání, dotyk popisovače pro zápis a dotyk houbičkou nebo dlaní pro mazání. Dotyku lze přiřadit různé funkce. Úhlopříčka obrazu: 221 cm (87“), včetně 2 popisovačů s přepínáním 4 barev, mazací houbičky. Integrované ovládání projektoru - ovládání zapnutí/vypnutí, hlasitosti a přepínání vstupů. 2x interaktivní vstupu - možnost připojení dvou počítačů současně s plnou interaktivitou a přepínání mezi nimi tlačítkem na liště. Včetně balíčku výukového software a licence SW na 1rok. Balíček obsahuje autorský nástroj učitele pro přípravu interaktivních cvičení. Balíček dále obsahuje cloud prostředí pro spolupráci žáků pomocí zařízení připojených k internetu.</t>
  </si>
  <si>
    <t>Pol790</t>
  </si>
  <si>
    <t>Interaktivní tabule - SW</t>
  </si>
  <si>
    <t>Pol791</t>
  </si>
  <si>
    <t>Interaktivní tabule - Projektor</t>
  </si>
  <si>
    <t>Poznámka k položce:
Ultrakrátký projektor pro interaktivní tabuli. Rozlišení 1280x800. Formát 16:10. Svítivost 3300 ANSI lm. LCD technologie, lampa s životností až 6 000 hodin (v ECO režimu), kontrast 10 000:1, Projekční poměr 0,27:1. Konektory: 2xHDMI In, 2x VGA In, S-Video In, VGA Out, Audio In, Audio Mic, Audio Out, RS-232, LAN, 2x USB. Max. hladina hluku 35dB (normální režim). Zabudovaný reproduktor. Integrované ovládání projektoru z lišty Interaktivní tabule.</t>
  </si>
  <si>
    <t>Pol792</t>
  </si>
  <si>
    <t>Interaktivní tabule - Reproduktory</t>
  </si>
  <si>
    <t>Poznámka k položce:
Přídavné reproduktory s možností uchycení na Interaktivní tabuli. Výkon 2x 14W.</t>
  </si>
  <si>
    <t>Pol793</t>
  </si>
  <si>
    <t>Interaktivní tabule - Pylonový pojezd</t>
  </si>
  <si>
    <t>Poznámka k položce:
Pylonový pojezd, umožňující výškový posuv.</t>
  </si>
  <si>
    <t>Pol794</t>
  </si>
  <si>
    <t>Kabel USB</t>
  </si>
  <si>
    <t>Poznámka k položce:
Prodlužovací kabel USB A-A, délka 3 m</t>
  </si>
  <si>
    <t>Pol795</t>
  </si>
  <si>
    <t>Pol796</t>
  </si>
  <si>
    <t>Pol797</t>
  </si>
  <si>
    <t>Pol798</t>
  </si>
  <si>
    <t>Poznámka k položce:
Instalace ostatní elektronická zařízení (Interaktivní tabule)</t>
  </si>
  <si>
    <t>Pol799</t>
  </si>
  <si>
    <t>Poznámka k položce:
IT služby (Instalace a nastavení PC, Instalace a konfigurace SW pro interaktivní zařízení, Konzultace)</t>
  </si>
  <si>
    <t>Pol800</t>
  </si>
  <si>
    <t>TS215</t>
  </si>
  <si>
    <t>TS223</t>
  </si>
  <si>
    <t>TS228</t>
  </si>
  <si>
    <t>TS338</t>
  </si>
  <si>
    <t>TS345</t>
  </si>
  <si>
    <t>Pol801</t>
  </si>
  <si>
    <t>Interaktivní tabule + Projektor - stávající KAZ</t>
  </si>
  <si>
    <t>Poznámka k položce:
Interaktivní tabule s projektorem - stávající v majetku KAZ. Nutné před instalací ověřit funkčnost a možnost využití. Příplatek za demontáž, přesun, ověření funkčnosti a instalaci ve srovnání s instalací nového zařízení.</t>
  </si>
  <si>
    <t>TS407</t>
  </si>
  <si>
    <t>TS421</t>
  </si>
  <si>
    <t>Pol802</t>
  </si>
  <si>
    <t>Projektor stávající KOS</t>
  </si>
  <si>
    <t>Poznámka k položce:
Projektor - stávající v majetku KOS. Nutné před instalací ověřit funkčnost a možnost využití. Příplatek za demontáž, přesun, ověření funkčnosti a instalaci ve srovnání s instalací nového zařízení. Plus příplatek za instalaci plátna ve srovnání s instalací interaktivní tabule.</t>
  </si>
  <si>
    <t>TS427</t>
  </si>
  <si>
    <t>TS435</t>
  </si>
  <si>
    <t>1498</t>
  </si>
  <si>
    <t>1500</t>
  </si>
  <si>
    <t>1502</t>
  </si>
  <si>
    <t>1504</t>
  </si>
  <si>
    <t>1506</t>
  </si>
  <si>
    <t>1508</t>
  </si>
  <si>
    <t>1510</t>
  </si>
  <si>
    <t>1512</t>
  </si>
  <si>
    <t>1514</t>
  </si>
  <si>
    <t>1516</t>
  </si>
  <si>
    <t>1518</t>
  </si>
  <si>
    <t>1520</t>
  </si>
  <si>
    <t>1522</t>
  </si>
  <si>
    <t>1524</t>
  </si>
  <si>
    <t>1526</t>
  </si>
  <si>
    <t>1528</t>
  </si>
  <si>
    <t>1530</t>
  </si>
  <si>
    <t>1532</t>
  </si>
  <si>
    <t>1534</t>
  </si>
  <si>
    <t>1536</t>
  </si>
  <si>
    <t>1538</t>
  </si>
  <si>
    <t>1540</t>
  </si>
  <si>
    <t>TS437</t>
  </si>
  <si>
    <t>1552</t>
  </si>
  <si>
    <t>1554</t>
  </si>
  <si>
    <t>1556</t>
  </si>
  <si>
    <t>1558</t>
  </si>
  <si>
    <t>1560</t>
  </si>
  <si>
    <t>1562</t>
  </si>
  <si>
    <t>1564</t>
  </si>
  <si>
    <t>1566</t>
  </si>
  <si>
    <t>1568</t>
  </si>
  <si>
    <t>1570</t>
  </si>
  <si>
    <t>1572</t>
  </si>
  <si>
    <t>1574</t>
  </si>
  <si>
    <t>1576</t>
  </si>
  <si>
    <t>1578</t>
  </si>
  <si>
    <t>1580</t>
  </si>
  <si>
    <t>1582</t>
  </si>
  <si>
    <t>1584</t>
  </si>
  <si>
    <t>1586</t>
  </si>
  <si>
    <t>1588</t>
  </si>
  <si>
    <t>1590</t>
  </si>
  <si>
    <t>1592</t>
  </si>
  <si>
    <t>1594</t>
  </si>
  <si>
    <t>Učebna: TS346</t>
  </si>
  <si>
    <t>TS346</t>
  </si>
  <si>
    <t>1596</t>
  </si>
  <si>
    <t>1598</t>
  </si>
  <si>
    <t>1600</t>
  </si>
  <si>
    <t>1602</t>
  </si>
  <si>
    <t>1604</t>
  </si>
  <si>
    <t>1606</t>
  </si>
  <si>
    <t>1608</t>
  </si>
  <si>
    <t>1610</t>
  </si>
  <si>
    <t>1612</t>
  </si>
  <si>
    <t>1614</t>
  </si>
  <si>
    <t>1616</t>
  </si>
  <si>
    <t>1618</t>
  </si>
  <si>
    <t>1620</t>
  </si>
  <si>
    <t>Pol803</t>
  </si>
  <si>
    <t>1622</t>
  </si>
  <si>
    <t>Poznámka k položce:
Přípojné místo pro vestavbu do desky stolu. Přípojné místo je zakrývatelné vyklápěcí kovovou destičkou, které se při otevřeném přípojném místě zasune do přípojného místa. Možnost volby ze 4 barev provedení. Obsahuje zásuvky a konektory: 2x230V, 2xLAN, 2xHDMI, 2xVGA, 2xAudio</t>
  </si>
  <si>
    <t>1624</t>
  </si>
  <si>
    <t>1626</t>
  </si>
  <si>
    <t>1628</t>
  </si>
  <si>
    <t>1630</t>
  </si>
  <si>
    <t>1632</t>
  </si>
  <si>
    <t>1634</t>
  </si>
  <si>
    <t>Pol804</t>
  </si>
  <si>
    <t>1636</t>
  </si>
  <si>
    <t>Pol805</t>
  </si>
  <si>
    <t>1638</t>
  </si>
  <si>
    <t>Pol806</t>
  </si>
  <si>
    <t>1640</t>
  </si>
  <si>
    <t>1642</t>
  </si>
  <si>
    <t>Pol807</t>
  </si>
  <si>
    <t>1644</t>
  </si>
  <si>
    <t>1646</t>
  </si>
  <si>
    <t>Pol808</t>
  </si>
  <si>
    <t>1648</t>
  </si>
  <si>
    <t>Pol809</t>
  </si>
  <si>
    <t>1650</t>
  </si>
  <si>
    <t>1652</t>
  </si>
  <si>
    <t>Učebna: TS106</t>
  </si>
  <si>
    <t>TS106</t>
  </si>
  <si>
    <t>1654</t>
  </si>
  <si>
    <t>1656</t>
  </si>
  <si>
    <t>1658</t>
  </si>
  <si>
    <t>1660</t>
  </si>
  <si>
    <t>1662</t>
  </si>
  <si>
    <t>1664</t>
  </si>
  <si>
    <t>Pol810</t>
  </si>
  <si>
    <t>Kabel HDMI 10m</t>
  </si>
  <si>
    <t>1666</t>
  </si>
  <si>
    <t>Pol811</t>
  </si>
  <si>
    <t>Distrib. zes. - DVI, HDMI, SDI</t>
  </si>
  <si>
    <t>1668</t>
  </si>
  <si>
    <t>Poznámka k položce:
Extender pro přenos HDMI signalu po HDMI. Podpora HDMI 2.0 a HDCP 2.2. Podporované délky tras max. 20m 4K60 4:4:4 (10m + 10m), max. 40m 4K60 4:2:0 (25m + 15m), max. 45m 1080p60 (30m + 15m). Podpora rozlišení max. 4K/UHD @ 60Hz, 4:4:4, HDCP kompatibilní</t>
  </si>
  <si>
    <t>Pol812</t>
  </si>
  <si>
    <t>Kabel VGA</t>
  </si>
  <si>
    <t>1670</t>
  </si>
  <si>
    <t>Poznámka k položce:
Kabel VGA. 5 x mini-koaxial kabel. Impedance 75 ohm. Útlum db/100m: 17,6/100 MHz, 25,4/200MHz, 37,3/400MHz RoHS. Vnější průměr 9,17 mm</t>
  </si>
  <si>
    <t>Pol813</t>
  </si>
  <si>
    <t>1672</t>
  </si>
  <si>
    <t>Poznámka k položce:
Symetrický stíněný audio stereo kabel 2 x 2 x 0,22. Rozměr 4,5 x 9,1 mm ( dvojkabel ). instalační</t>
  </si>
  <si>
    <t>1674</t>
  </si>
  <si>
    <t>1676</t>
  </si>
  <si>
    <t>Pol814</t>
  </si>
  <si>
    <t>1678</t>
  </si>
  <si>
    <t>Pol815</t>
  </si>
  <si>
    <t>1680</t>
  </si>
  <si>
    <t>1682</t>
  </si>
  <si>
    <t>Pol816</t>
  </si>
  <si>
    <t>1684</t>
  </si>
  <si>
    <t>Pol817</t>
  </si>
  <si>
    <t>1686</t>
  </si>
  <si>
    <t>1688</t>
  </si>
  <si>
    <t>Zasedací místnosti: TS324, TS416</t>
  </si>
  <si>
    <t>TS324</t>
  </si>
  <si>
    <t>1692</t>
  </si>
  <si>
    <t>1694</t>
  </si>
  <si>
    <t>1696</t>
  </si>
  <si>
    <t>1698</t>
  </si>
  <si>
    <t>1700</t>
  </si>
  <si>
    <t>1702</t>
  </si>
  <si>
    <t>1704</t>
  </si>
  <si>
    <t>1706</t>
  </si>
  <si>
    <t>1708</t>
  </si>
  <si>
    <t>1710</t>
  </si>
  <si>
    <t>1712</t>
  </si>
  <si>
    <t>1714</t>
  </si>
  <si>
    <t>1716</t>
  </si>
  <si>
    <t>1718</t>
  </si>
  <si>
    <t>1720</t>
  </si>
  <si>
    <t>1722</t>
  </si>
  <si>
    <t>1724</t>
  </si>
  <si>
    <t>1726</t>
  </si>
  <si>
    <t>TS416</t>
  </si>
  <si>
    <t>Pol818</t>
  </si>
  <si>
    <t>1730</t>
  </si>
  <si>
    <t>Poznámka k položce:
Projektor - stávající v majetku KOS. Nutné před instalací ověřit funkčnost a možnost využití. Příplatek za demontáž, přesun, ověření funkčnosti a instalaci ve srovnání s instalací nového zařízení.</t>
  </si>
  <si>
    <t>1732</t>
  </si>
  <si>
    <t>Pol819</t>
  </si>
  <si>
    <t>Plátno stávající KOS</t>
  </si>
  <si>
    <t>1736</t>
  </si>
  <si>
    <t>Poznámka k položce:
Plátno - stávající v majetku KOS. Nutné před instalací ověřit funkčnost a možnost využití. Příplatek za demontáž, přesun, ověření funkčnosti a instalaci ve srovnání s instalací nového zařízení.</t>
  </si>
  <si>
    <t>1738</t>
  </si>
  <si>
    <t>1740</t>
  </si>
  <si>
    <t>1742</t>
  </si>
  <si>
    <t>1744</t>
  </si>
  <si>
    <t>1746</t>
  </si>
  <si>
    <t>1748</t>
  </si>
  <si>
    <t>1752</t>
  </si>
  <si>
    <t>1754</t>
  </si>
  <si>
    <t>1756</t>
  </si>
  <si>
    <t>1758</t>
  </si>
  <si>
    <t>1760</t>
  </si>
  <si>
    <t>1762</t>
  </si>
  <si>
    <t>1764</t>
  </si>
  <si>
    <t>1766</t>
  </si>
  <si>
    <t>Zasedací místnost Děkanátu: TS316</t>
  </si>
  <si>
    <t>TS316</t>
  </si>
  <si>
    <t>1768</t>
  </si>
  <si>
    <t>1770</t>
  </si>
  <si>
    <t>1772</t>
  </si>
  <si>
    <t>Pol826</t>
  </si>
  <si>
    <t>Videokonferenční sestava s dvojicí LCD - stávající Děkanát</t>
  </si>
  <si>
    <t>1790</t>
  </si>
  <si>
    <t>Poznámka k položce:
Videokonferenční sestava LIFESIZE řada ROOM 200 (pozn.: staré dnes již nepodporované konektory LifeSize FireWire k připojení VCF PTZ LifeSize kamery) s dvojicí LCD (TV 60" Sony). Stávající v majetku Děkanátu. Nutné před instalací ověřit funkčnost a možnost využití. Příplatek za demontáž, přesun, ověření funkčnosti a instalaci ve srovnání s instalací nového zařízení.</t>
  </si>
  <si>
    <t>Pol827</t>
  </si>
  <si>
    <t>Přepínač a vysílač HDMI po TP kabelu</t>
  </si>
  <si>
    <t>1792</t>
  </si>
  <si>
    <t>Poznámka k položce:
Přepínač, převodník a vysílač 2xHDMI a 1x VGA+Audio po kabelu TP. Vstupy: 2xHDMI, 1xVGA+Audio. Výstupy: 1x RJ-45. Přenos po TP kabelu pomocí HDBaseT. Podpora přenosu rozlišení 1080p na vzdálenost 70m. Šířka pásma 10,2Gbps.</t>
  </si>
  <si>
    <t>Pol828</t>
  </si>
  <si>
    <t>Přijímač HDMI po TP kabelu</t>
  </si>
  <si>
    <t>1794</t>
  </si>
  <si>
    <t>Poznámka k položce:
Přijímač HDMI po TP kabelu. Podpora přenosu 1080p na vzdálenost 70m pomocí HDBaseT. Napájení PoE.</t>
  </si>
  <si>
    <t>Pol829</t>
  </si>
  <si>
    <t>Kobimovaný maticový přepínač</t>
  </si>
  <si>
    <t>1796</t>
  </si>
  <si>
    <t>Poznámka k položce:
Univerzální maticový přepínač 8x2. Podprora rozlišení max. 4K/UHD@60Hz 4:2:0. Vstupy: 4x HDMI, 3x CATx (standard HDBase-T), 1x univerzální RGBHV (CV,Y/C,YUV/HD). Výstupy: zrcadlené 2x CATx (standard HDBase-T), 2x HDMI. Audio: 2x MIC/Line In, 2x stereo audio In, 2x stereo audio Out. Integrovaný audio DSP s nezávislým přepínáním mezi vstupy a výstupy. HDCP kompatibilní. Ovládání: RS232, IP, webové rozhraní, tlačítka na předním panelu. Další funkce: PoE napájení HDBase-T přijímače, EDID management.</t>
  </si>
  <si>
    <t>Pol830</t>
  </si>
  <si>
    <t>WIFI</t>
  </si>
  <si>
    <t>1798</t>
  </si>
  <si>
    <t>Poznámka k položce:
Bezdrátový přepínač pro sdílení obrazu a zvuku z až 16 zařízení typu notebook, smartphone, tablet na displej nebo projektor. Sdílení lze spustit z USB tlačítka nebo mobilní aplikace prostřednictvím integrovaného WiFi access pointu v přepínači. Obraz z mobilních zařízení je sdílen pomocí aplikace nebo zrcadlení plochy (AirPlay, MirrorOp). Sdílení až 2 zařízení na despleji nebo projektoru najednou. Vzdálená správa přes webové rozhraní nebo aplikace., Technické parametry: podporované rozlišení pro bedrátové sdílení 1920 x 1080 @ 30 fps, integrovaný WiFi access point 2,4 nebo 5 GHz, 2x USB tlačítko v balení, podporované OS Windows 7 a vyšší (64bit), MacOS 10.10 a vyšší, Android 4.1 a vyšší , iOS 5.0 a vyšší. Výstupy: 1x HDMI. 1x audio mini jack, 1x audio S/PDIF, 1x Ethernet RJ45</t>
  </si>
  <si>
    <t>Pol831</t>
  </si>
  <si>
    <t>1800</t>
  </si>
  <si>
    <t>Poznámka k položce:
Mixážní matice s DSP, 12 vstupů/ 8 výstupů, vstupy s automatickou eliminací ozvěny (AEC), 48 sběrnic, 12 kontrolních vstupů, 6 logických výstupů, indikační LED pro každý kanál, ethernet, nastavení, kontrola, monitoring přes HiQnet London Architect, RS-232. Rozšiřitelný systém, umožňující propojování a doplňování pomocí sběrnice.</t>
  </si>
  <si>
    <t>1802</t>
  </si>
  <si>
    <t>1804</t>
  </si>
  <si>
    <t>Pol832</t>
  </si>
  <si>
    <t>Mikrofon</t>
  </si>
  <si>
    <t>1806</t>
  </si>
  <si>
    <t>Poznámka k položce:
Kondenzátorový mikrofon s ohebným držákem pro stropní instalaci, superkardioidní charakteristika, 50 - 19,000 Hz, 8 - 52 V phantom, bílá barva, pro stropní montáž</t>
  </si>
  <si>
    <t>Pol833</t>
  </si>
  <si>
    <t>Řídicí jednotky</t>
  </si>
  <si>
    <t>1808</t>
  </si>
  <si>
    <t>Poznámka k položce:
Kontrolér řídicího systému. Technické parametry kontroléru: CPU Arm, 256MB RAM, 6x RS232, 8x IR, 8x IO, 4x relé, audio in/out, 1x LAN, slot pro SD kartu (min. 4GB), programování v jazyce XPL2, vestavěný webový server. Výška 1U</t>
  </si>
  <si>
    <t>Pol834</t>
  </si>
  <si>
    <t>Ovládací panely</t>
  </si>
  <si>
    <t>1810</t>
  </si>
  <si>
    <t>Poznámka k položce:
Dotykový panel drátový vestavný. Technické parametry panelu: Technické parametry panelu: úhlopříčka 7" 16:9, rozlišení 1280x800, 32-bitové barvy, kapacitní dotykový IPS displej s 216ppi, vestavěné reproduktory, mikrofon a kamera, světelný a pohybový senzor, IP komunikace, napájení přes PoE (adaptér je součástí balení), provedení v masivním hliníkovém šasi. Instalace do běžné elektro krabice KU68. Balení neobsahuje instalační krabici.</t>
  </si>
  <si>
    <t>Pol835</t>
  </si>
  <si>
    <t>Příslušenství řídicí systémy</t>
  </si>
  <si>
    <t>1812</t>
  </si>
  <si>
    <t>Poznámka k položce:
Převodník RS-232/485, automatický poloduplexní provoz, indikace směru přenosu,napájení z jednotek Power Express. Technická specifikace: Napájení: Z modulů po PEXbusu nebo externě 7.5 - 24 V DC/100mA, Přenosová rychlost: 19200 bitů/s, Vstupní/výstupní konektory: RS232 – 9 pin D konektor dutinky nebo svorky do 1.5 mm2, RS485 - 2x konektor RJ-11-4, 2DIN</t>
  </si>
  <si>
    <t>Pol836</t>
  </si>
  <si>
    <t>1814</t>
  </si>
  <si>
    <t>Poznámka k položce:
Šestikanálové relé jednotka pro spínání zátěží do 10A, 6 nezávislých bezpotenciálových přepínacích výstupů, řízení po sběrnici PEXbus a externími tlačítky, testovací tlačítka na čelním panelu, programovatelné parametry pro každé relé (odezva na vstup, zpožděné zapnutí/vypnutí, paměť, sekvence pro ovládání motorů), indikace napájení a stavu relé. Technická specifikace: Napájecí napětí: 230V / 50/60Hz, 50 mA, Počet spínaných výstupů: 6, Maximální zátěž: 230V/10A každý výstup při odporové zátěži, Svorky: Pro vodiče do průřezu 1.5 mm2, 6DIN</t>
  </si>
  <si>
    <t>Pol837</t>
  </si>
  <si>
    <t>1816</t>
  </si>
  <si>
    <t>Poznámka k položce:
Tříkanálová jednotka pro potlačení elektromagnetického rušení pro napětí do 275V, 3 RC odrušovací členy pro spínání motorů. Technická specifikace: Počet odrušovaných okruhů: 3, Maximální odrušované napětí: 275V AC, Maximální odrušovaný proud: 10 A, Svorky: Pro vodiče do průřezu 1.5 mm2, 2DIN</t>
  </si>
  <si>
    <t>Pol838</t>
  </si>
  <si>
    <t>1818</t>
  </si>
  <si>
    <t>Poznámka k položce:
Jednotka pro řízení elektronických předřadníků zářivek, možnost rozdělení 64 stmívatelných předřadníků zářivek na jedné sběrnici až na 15 nezávislých skupin, kompatibilní s předřadníky DALI firem Philips, Osram, Tridonic, Helvar a pod..., řízení všech skupin po sběrnici PEXbus a dvou z nich i externími tlačítky, testovací tlačítka na čelním panelu, programovatelné parametry (odezva na vstupy, min., max. hodnota výstupního napětí, rychlost stmívání), indikace výstupní úrovně, a zkratované sběrnice k zářivkám. Technická specifikace: Napájecí napětí: 230V / 50/60Hz, 50 mA, Svorky: Pro vodiče do průřezu 1.5 mm2. 4DIN</t>
  </si>
  <si>
    <t>Pol839</t>
  </si>
  <si>
    <t>1820</t>
  </si>
  <si>
    <t>Poznámka k položce:
Přípojné místo do stěny. Plechový rámeček s konektory: 2x HDMI včetně kabelové spojky, 2xAudio.</t>
  </si>
  <si>
    <t>1822</t>
  </si>
  <si>
    <t>1824</t>
  </si>
  <si>
    <t>1826</t>
  </si>
  <si>
    <t>1828</t>
  </si>
  <si>
    <t>1830</t>
  </si>
  <si>
    <t>Pol840</t>
  </si>
  <si>
    <t>1832</t>
  </si>
  <si>
    <t>Poznámka k položce:
Symetrický stíněný audio mono kabel. průměr 6,0 mm. instalační</t>
  </si>
  <si>
    <t>1834</t>
  </si>
  <si>
    <t>Pol841</t>
  </si>
  <si>
    <t>Kabel 3x1,5 pro 100V reproduktory.</t>
  </si>
  <si>
    <t>1836</t>
  </si>
  <si>
    <t>1838</t>
  </si>
  <si>
    <t>Pol842</t>
  </si>
  <si>
    <t>1840</t>
  </si>
  <si>
    <t>Pol843</t>
  </si>
  <si>
    <t>1842</t>
  </si>
  <si>
    <t>Pol844</t>
  </si>
  <si>
    <t>1844</t>
  </si>
  <si>
    <t>Pol845</t>
  </si>
  <si>
    <t>1846</t>
  </si>
  <si>
    <t>Pol846</t>
  </si>
  <si>
    <t>1848</t>
  </si>
  <si>
    <t>Poznámka k položce:
Instalace řídícího systému (Řídící jednotka, Ovládací prvky, Silové vypínače ovládané z ŘS)</t>
  </si>
  <si>
    <t>Pol847</t>
  </si>
  <si>
    <t>1850</t>
  </si>
  <si>
    <t>Poznámka k položce:
Instalace speciální techniky (Videokonference)</t>
  </si>
  <si>
    <t>Pol848</t>
  </si>
  <si>
    <t>1852</t>
  </si>
  <si>
    <t>Pol849</t>
  </si>
  <si>
    <t>1854</t>
  </si>
  <si>
    <t>Poznámka k položce:
Programování a SW práce (Řídící systém, Režimy a předvolby na dotykovém panelu, Programování silových okruhů, Tvorba manuálu pro systém)</t>
  </si>
  <si>
    <t>Pol850</t>
  </si>
  <si>
    <t>1856</t>
  </si>
  <si>
    <t>Pol851</t>
  </si>
  <si>
    <t>1858</t>
  </si>
  <si>
    <t>1860</t>
  </si>
  <si>
    <t>Zasedací místnost: TS312</t>
  </si>
  <si>
    <t>TS312</t>
  </si>
  <si>
    <t>1862</t>
  </si>
  <si>
    <t>Pol820</t>
  </si>
  <si>
    <t>Mobilní stojan</t>
  </si>
  <si>
    <t>1864</t>
  </si>
  <si>
    <t>Poznámka k položce:
Mobilní stojan pro LCD teleskopický - nastavitelná výška od 1,2 do 1,8 m. Integrovaný cablemanagement. Police pro videokonferenční kodek.</t>
  </si>
  <si>
    <t>1866</t>
  </si>
  <si>
    <t>1868</t>
  </si>
  <si>
    <t>1870</t>
  </si>
  <si>
    <t>1872</t>
  </si>
  <si>
    <t>1874</t>
  </si>
  <si>
    <t>1876</t>
  </si>
  <si>
    <t>Pol852</t>
  </si>
  <si>
    <t>Kabel Audio</t>
  </si>
  <si>
    <t>1878</t>
  </si>
  <si>
    <t>1880</t>
  </si>
  <si>
    <t>1882</t>
  </si>
  <si>
    <t>1884</t>
  </si>
  <si>
    <t>1886</t>
  </si>
  <si>
    <t>1888</t>
  </si>
  <si>
    <t>1890</t>
  </si>
  <si>
    <t>1892</t>
  </si>
  <si>
    <t>1894</t>
  </si>
  <si>
    <t>Informační LCD na chodbě: TS302b</t>
  </si>
  <si>
    <t>TS302b</t>
  </si>
  <si>
    <t>Pol853</t>
  </si>
  <si>
    <t>LCD 48"</t>
  </si>
  <si>
    <t>1896</t>
  </si>
  <si>
    <t>Poznámka k položce:
Profesionální plochý displej bez TV tuneru. Úhlopříčka 48". Rozlišení 1920x1080, 16:9. Jas 350cd/m2. Pozorovací úhel 176°. Zabudované reproduktory 2x10W. Konektory: 1xHDMI, 1xVGA, 1xAudio, 1xRS-232, 1xLAN, IR In/IR Out.</t>
  </si>
  <si>
    <t>1898</t>
  </si>
  <si>
    <t>Pol854</t>
  </si>
  <si>
    <t>Digital signage - přehrávače</t>
  </si>
  <si>
    <t>1900</t>
  </si>
  <si>
    <t>Poznámka k položce:
Přehrávač multimediálního obsahu v rozlišení 1080p60. Přehrává MPEG-1, MPEG-2, WMV, BMP, JPG, PNG, HTML5. Uložiště dat SD karta - díky absenci pohyblivých částí je vhodný pro provoz 24/7. Součástí dodávky SW pro správu obsahu. Výstup VGA, HDMI, 3,5mm audio, dále LAN,GPIO, RS-232, USB</t>
  </si>
  <si>
    <t>Pol855</t>
  </si>
  <si>
    <t>Digital signage - příslušenství</t>
  </si>
  <si>
    <t>1902</t>
  </si>
  <si>
    <t>Poznámka k položce:
SD karta 16GB</t>
  </si>
  <si>
    <t>1904</t>
  </si>
  <si>
    <t>Pol856</t>
  </si>
  <si>
    <t>1906</t>
  </si>
  <si>
    <t>Poznámka k položce:
Instalace video techniky (Displej včetně držáku, Přehrávač obsahu)</t>
  </si>
  <si>
    <t>1908</t>
  </si>
  <si>
    <t>Pol857</t>
  </si>
  <si>
    <t>1910</t>
  </si>
  <si>
    <t>1912</t>
  </si>
  <si>
    <t>Pol858</t>
  </si>
  <si>
    <t>1914</t>
  </si>
  <si>
    <t>1916</t>
  </si>
  <si>
    <t>Přenosná indukční smyčka</t>
  </si>
  <si>
    <t>Pol859</t>
  </si>
  <si>
    <t>1918</t>
  </si>
  <si>
    <t>Poznámka k položce:
Kompaktní přenosná indukční smyčka. Integrovaný mikrofon přijímá zvuk řečníka, zvuk je dále vysílán jako indukční signál pro příjem naslouchátky. Dosah je okolo 1m. Napájení pomocí síťového adaptéru, nebo integrované dobíjecí baterie s výdrží až 4h.</t>
  </si>
  <si>
    <t>Využití zbylé části stávající AV techniky</t>
  </si>
  <si>
    <t>Pol860</t>
  </si>
  <si>
    <t>Stávající TV v majetku KOS, KTB, KFE</t>
  </si>
  <si>
    <t>1920</t>
  </si>
  <si>
    <t>Poznámka k položce:
Stávající TV v majetku KOS, KTB, KFE. Nutné před instalací ověřit funkčnost a možnost využití. Cena za demontáž, přesun, ověření funkčnosti a instalaci. Využití bude upřesněno investorem před instalací.</t>
  </si>
  <si>
    <t>Pol861</t>
  </si>
  <si>
    <t>Sestava pro ozvučení v majetku KFE</t>
  </si>
  <si>
    <t>1922</t>
  </si>
  <si>
    <t>Poznámka k položce:
Sestava pro ozvučení v majetku KFE. (reproduktory, zvukový mixážní pult, mikrofon). Využití pro mobilní využití. Cena za demontáž, přesun a vyzkoušení funkčnosti.</t>
  </si>
  <si>
    <t>Pol862</t>
  </si>
  <si>
    <t>Přenosný projektor v majetku KFE</t>
  </si>
  <si>
    <t>1924</t>
  </si>
  <si>
    <t>Poznámka k položce:
Přenosný projektor v majetku KFE. Využití pro mobilní využití. Cena za demontáž, přesun a vyzkoušení funkčnosti.</t>
  </si>
  <si>
    <t>D.1.4.p - Technologie výtahů</t>
  </si>
  <si>
    <t xml:space="preserve">    33-M - Montáže dopr.zaříz.,sklad. zař. a váh</t>
  </si>
  <si>
    <t>33-M</t>
  </si>
  <si>
    <t>Montáže dopr.zaříz.,sklad. zař. a váh</t>
  </si>
  <si>
    <t>N</t>
  </si>
  <si>
    <t>Nákladní výtah</t>
  </si>
  <si>
    <t>63088180</t>
  </si>
  <si>
    <t>A</t>
  </si>
  <si>
    <t>Osobní výtah A</t>
  </si>
  <si>
    <t>-1090905138</t>
  </si>
  <si>
    <t>B</t>
  </si>
  <si>
    <t>Osobní výtah B</t>
  </si>
  <si>
    <t>-583101414</t>
  </si>
  <si>
    <t>HZP</t>
  </si>
  <si>
    <t>Hydraulická zvedací plošina</t>
  </si>
  <si>
    <t>-1903650011</t>
  </si>
  <si>
    <t xml:space="preserve">D.1.4.q - Záchytný systém </t>
  </si>
  <si>
    <t>PSV - PSV</t>
  </si>
  <si>
    <t xml:space="preserve">    D1 - Záchytný systém </t>
  </si>
  <si>
    <t>K001</t>
  </si>
  <si>
    <t>kotvicí zařízení typu C dle ČSN EN 795 - samostatný/průběžný prvek</t>
  </si>
  <si>
    <t>-1886529167</t>
  </si>
  <si>
    <t>Kotvicí zařízení typu C dle ČSN EN 795 - samostatný/průběžný prvek</t>
  </si>
  <si>
    <t>K002</t>
  </si>
  <si>
    <t>kotvicí zařízení typu C dle ČSN EN 795, koncový, rohový prvek</t>
  </si>
  <si>
    <t>-257369205</t>
  </si>
  <si>
    <t>Kotvicí zařízení typu C dle ČSN EN 795, koncový, rohový prvek</t>
  </si>
  <si>
    <t>K003</t>
  </si>
  <si>
    <t>poddajné kotvicí vedení - nerezové lano 6 mm</t>
  </si>
  <si>
    <t>-633370830</t>
  </si>
  <si>
    <t>Poddajné kotvicí vedení - nerezové lano 6 mm</t>
  </si>
  <si>
    <t>K004</t>
  </si>
  <si>
    <t>výchozí prohlídka</t>
  </si>
  <si>
    <t>-1981337144</t>
  </si>
  <si>
    <t>Výchozí prohlídka</t>
  </si>
  <si>
    <t xml:space="preserve">D2 - DOKUMENTACE TECHNICKÝCH A TECHNOLOGICKÝCH ZAŘÍZENÍ </t>
  </si>
  <si>
    <t>D.2.1 - KOMUNIKACE, PARKOVIŠTĚ, DOPRAVNĚ INŽENÝRSKÉ OPATŘENÍ</t>
  </si>
  <si>
    <t>113106241</t>
  </si>
  <si>
    <t>Rozebrání vozovek ze silničních dílců</t>
  </si>
  <si>
    <t>-933143687</t>
  </si>
  <si>
    <t>Rozebrání dlažeb a dílců komunikací pro pěší, vozovek a ploch s přemístěním hmot na skládku na vzdálenost do 3 m nebo s naložením na dopravní prostředek vozovek a ploch, s jakoukoliv výplní spár ze silničních dílců v jakékoliv ploše a jakýchkoliv rozměrů se spárami zalitými živicí nebo cementovou maltou, kladených do lože z kameniva nebo živice</t>
  </si>
  <si>
    <t>113107111</t>
  </si>
  <si>
    <t>Odstranění podkladu pl do 50 m2 z kameniva těženého tl 100 mm</t>
  </si>
  <si>
    <t>676440351</t>
  </si>
  <si>
    <t>Odstranění podkladů nebo krytů s přemístěním hmot na skládku na vzdálenost do 3 m nebo s naložením na dopravní prostředek v ploše jednotlivě do 50 m2 z kameniva těženého, o tl. vrstvy do 100 mm</t>
  </si>
  <si>
    <t>121101101</t>
  </si>
  <si>
    <t>Sejmutí ornice s přemístěním na vzdálenost do 50 m</t>
  </si>
  <si>
    <t>895527451</t>
  </si>
  <si>
    <t>Sejmutí ornice nebo lesní půdy s vodorovným přemístěním na hromady v místě upotřebení nebo na dočasné či trvalé skládky se složením, na vzdálenost do 50 m</t>
  </si>
  <si>
    <t xml:space="preserve">Poznámka k souboru cen:_x000D_
1. V cenách jsou započteny i náklady na příp. nutné naložení sejmuté ornice na dopravní prostředek. 2. V cenách nejsou započteny náklady na odstranění nevhodných přimísenin (kamenů, kořenů apod.); tyto práce se ocení individuálně. 3. Množství ornice odebírané ze skládek se do objemu vykopávek pro volbu cen podle množství nezapočítává. Ceny souboru cen 122 . 0-11 Odkopávky a prokopávky nezapažené, se volí pro ornici odebíranou z projektovaných dočasných skládek; a) na staveništi podle součtu objemu ze všech skládek, b) mimo staveniště podle objemu každé skládky zvlášť. 4. Uložení ornice na skládky se oceňuje podle ustanovení v poznámkách č. 1 a 2 k ceně 171 20-1201 Uložení sypaniny na skládky. Složení ornice na hromady v místě upotřebení se neoceňuje. 5. Odebírá-li se ornice z projektované dočasné skládky, oceňuje se její naložení a přemístění podle čl. 3172 Všeobecných podmínek tohoto katalogu. 6. Přemísťuje-li se ornice na vzdálenost větší něž 250 m, vzdálenost 50 m se pro určení vzdálenosti vodorovného přemístění neodečítá a ocení se sejmutí a přemístění bez ohledu na ustanovení pozn. č. 1 takto: a) sejmutí ornice na vzdálenost 50m cenou 121 10-1101; b) naložení příslušnou cenou souboru cen 167 10- . . c) vodorovné přemístění cenami souboru cen 162 . 0- . . Vodorovné přemístění výkopku. 7. Sejmutí podorničí se oceňuje cenami odkopávek s přihlédnutím k ustanovení čl. 3112 Všeobecných podmínek tohoto katalogu. </t>
  </si>
  <si>
    <t>12*0,1</t>
  </si>
  <si>
    <t>162201102</t>
  </si>
  <si>
    <t>Vodorovné přemístění do 50 m výkopku/sypaniny z horniny tř. 1 až 4</t>
  </si>
  <si>
    <t>686758876</t>
  </si>
  <si>
    <t>Vodorovné přemístění výkopku nebo sypaniny po suchu na obvyklém dopravním prostředku, bez naložení výkopku, avšak se složením bez rozhrnutí z horniny tř. 1 až 4 na vzdálenost přes 20 do 50 m</t>
  </si>
  <si>
    <t>181301101</t>
  </si>
  <si>
    <t>Rozprostření ornice tl vrstvy do 100 mm pl do 500 m2 v rovině nebo ve svahu do 1:5</t>
  </si>
  <si>
    <t>-1006098149</t>
  </si>
  <si>
    <t>Rozprostření a urovnání ornice v rovině nebo ve svahu sklonu do 1:5 při souvislé ploše do 500 m2, tl. vrstvy do 100 mm</t>
  </si>
  <si>
    <t xml:space="preserve">Poznámka k souboru cen:_x000D_
1. V ceně jsou započteny i náklady na případné nutné přemístění hromad nebo dočasných skládek na místo spotřeby ze vzdálenosti do 30 m. 2. V ceně nejsou započteny náklady na získání ornice; toto získání se oceňuje cenami souboru cen 121 10-11 Sejmutí ornice. 3. Případné nakládání ornice, v souvislosti s pozn. č. 2 se oceňuje cenami souboru cen 167 10-11 Nakládání, skládání a překládání neulehlého výkopku nebo sypaniny. 4. Jsou-li hromady nebo dočasné skládky ornice umístěny podle projektu ve vzdálenosti přes 30 m od místa spotřeby, oceňuje se její přemístění cenami souboru cen 162 . 0-1 . Vodorovné přemístění výkopku, přičemž se vzdálenost 30 m, uvedená v popisu cen, neodečítá. </t>
  </si>
  <si>
    <t>181411131</t>
  </si>
  <si>
    <t>Založení parkového trávníku výsevem plochy do 1000 m2 v rovině a ve svahu do 1:5</t>
  </si>
  <si>
    <t>1011878224</t>
  </si>
  <si>
    <t>Založení trávníku na půdě předem připravené plochy do 1000 m2 výsevem včetně utažení parkového v rovině nebo na svahu do 1:5</t>
  </si>
  <si>
    <t xml:space="preserve">Poznámka k souboru cen:_x000D_
1. V cenách jsou započteny i náklady na pokosení, naložení a odvoz odpadu do 20 km se složením. 2. V cenách -1161 až -1164 nejsou započteny i náklady na zatravňovací textilii. 3. V cenách nejsou započteny náklady na: a) přípravu půdy, b) travní semeno, tyto náklady se oceňují ve specifikaci, c) vypletí a zalévání; tyto práce se oceňují cenami části C02 souborů cen 185 80-42 Vypletí a 185 80-43 Zalití rostlin vodou, d) srovnání terénu, tyto práce se oceňují souborem cen 181 1.-..Plošná úprava terénu. 4. V cenách o sklonu svahu přes 1:1 jsou uvažovány podmínky pro svahy běžně schůdné; bez použití lezeckých technik. V případě použití lezeckých technik se tyto náklady oceňují individuálně. </t>
  </si>
  <si>
    <t>005724100</t>
  </si>
  <si>
    <t>osivo směs travní parková</t>
  </si>
  <si>
    <t>-481405276</t>
  </si>
  <si>
    <t>Osiva pícnin směsi travní balení obvykle 25 kg parková</t>
  </si>
  <si>
    <t>12*0,03</t>
  </si>
  <si>
    <t>564921413</t>
  </si>
  <si>
    <t>Podklad z asfaltového recyklátu tl 80 mm</t>
  </si>
  <si>
    <t>1346775553</t>
  </si>
  <si>
    <t>Podklad nebo podsyp z asfaltového recyklátu s rozprostřením a zhutněním, po zhutnění tl. 80 mm</t>
  </si>
  <si>
    <t>584121111</t>
  </si>
  <si>
    <t>Osazení silničních dílců z ŽB do lože z kameniva těženého tl 40 mm</t>
  </si>
  <si>
    <t>-1384206160</t>
  </si>
  <si>
    <t>Osazení silničních dílců ze železového betonu s podkladem z kameniva těženého do tl. 40 mm jakéhokoliv druhu a velikosti</t>
  </si>
  <si>
    <t xml:space="preserve">Poznámka k souboru cen:_x000D_
1. V ceně nejsou započteny náklady na: a) dodání dílců, které se oceňuje ve specifikaci; ztratné lze dohodnout ve výši 1%, b) výplň spár, které se oceňují cenami souboru cen 599 . 4-11 Vyplnění spár mezi silničními dílci jakékoliv tloušťky. 2. Počet měrných jednotek se určuje v m2 půdorysné plochy krytu z dílců včetně spár. </t>
  </si>
  <si>
    <t>28*1</t>
  </si>
  <si>
    <t>593811360</t>
  </si>
  <si>
    <t>panel silniční IZD 200/100/15 JP 6 t 200x100x15 cm</t>
  </si>
  <si>
    <t>262880467</t>
  </si>
  <si>
    <t>Prefabrikáty silniční betonové a železobetonové panely silniční IZD 200/100/15 JP 6 t    200 x 100 x 15</t>
  </si>
  <si>
    <t>28/2</t>
  </si>
  <si>
    <t>911111111</t>
  </si>
  <si>
    <t>Montáž zábradlí ocelového zabetonovaného</t>
  </si>
  <si>
    <t>-353959405</t>
  </si>
  <si>
    <t xml:space="preserve">Poznámka k souboru cen:_x000D_
1. Zábradlí je kotveno po 2 m. 2. V ceně jsou započteny i náklady na: a) vykopání jamek pro sloupky s odhozením výkopku na hromadu nebo naložením na dopravní prostředek i náklady na betonový základ; b) u ceny 911 11-1111 betonový základ; c) u ceny 911 12-1111 vruty. 3. V cenách nejsou započteny náklady na: a) dodání zábradlí (dílů zábradlí), tyto se oceňují ve specifikaci; b) nátěry zábradlí, tyto se oceňují jako práce PSV příslušnými cenami katalogu 800-783 Nátěry; c) zřízení betonového podkladu u položky 911 12-1111. </t>
  </si>
  <si>
    <t>911381215</t>
  </si>
  <si>
    <t>Městská ochranná zábrana betonová průběžná délky 2 m výšky 0,5 m</t>
  </si>
  <si>
    <t>356710028</t>
  </si>
  <si>
    <t>Městská ochranná zábrana průběžná délky 2 m, výšky 0,5 m</t>
  </si>
  <si>
    <t xml:space="preserve">Poznámka k souboru cen:_x000D_
1. Ceny obsahují náklady na: a) osazení zábrany na konstrukci vozovky nebo chodníku, b) směrové a výškové vyrovnání dílců, c) dodávku montážního materiálu a spojek, d) náklady na manipulaci jeřábem. 2. V cenách nejsou započteny náklady, které se oceňují cenami katalogu 821-1 Mosty: a) na podkladní vyrovnávací vrstvu z plastbetonu nebo modifikovaného betonu, b) na broušení nerovností plochy konstrukce pro uložení betonového dílce, c) na osazení snímatelného svodidlového madla. </t>
  </si>
  <si>
    <t>911381835</t>
  </si>
  <si>
    <t>Odstranění městské ochranné betonové zábrany délky 2 m výšky 0,5 m</t>
  </si>
  <si>
    <t>1622584346</t>
  </si>
  <si>
    <t>Odstranění městské ochranné zábrany s naložením na dopravní prostředek průběžné nebo koncové délky 2 m, výšky 0,5 m</t>
  </si>
  <si>
    <t>913111115</t>
  </si>
  <si>
    <t>Montáž a demontáž dočasné dopravní značky samostatné základní</t>
  </si>
  <si>
    <t>1710376567</t>
  </si>
  <si>
    <t>Montáž a demontáž dočasných dopravních značek samostatných značek základních</t>
  </si>
  <si>
    <t xml:space="preserve">Poznámka k souboru cen:_x000D_
1. V cenách jsou započteny náklady na montáž i demontáž dočasné značky, nebo podstavce. </t>
  </si>
  <si>
    <t>913111215</t>
  </si>
  <si>
    <t>Příplatek k dočasné dopravní značce samostatné základní za první a ZKD den použití</t>
  </si>
  <si>
    <t>-1121394979</t>
  </si>
  <si>
    <t>Montáž a demontáž dočasných dopravních značek Příplatek za první a každý další den použití dočasných dopravních značek k ceně 11-1115</t>
  </si>
  <si>
    <t>"dalších 150 dnů" 8*150</t>
  </si>
  <si>
    <t>913121111</t>
  </si>
  <si>
    <t>Montáž a demontáž dočasné dopravní značky kompletní základní</t>
  </si>
  <si>
    <t>1449155118</t>
  </si>
  <si>
    <t>Montáž a demontáž dočasných dopravních značek kompletních značek vč. podstavce a sloupku základních</t>
  </si>
  <si>
    <t>913211113</t>
  </si>
  <si>
    <t>Montáž a demontáž dočasné dopravní zábrany Z2 reflexní šířky 3 m</t>
  </si>
  <si>
    <t>-285731045</t>
  </si>
  <si>
    <t>Montáž a demontáž dočasných dopravních zábran Z2 reflexních, šířky 3 m</t>
  </si>
  <si>
    <t xml:space="preserve">Poznámka k souboru cen:_x000D_
1. V cenách jsou započteny náklady na montáž i demontáž dočasné zábrany. </t>
  </si>
  <si>
    <t>913211213</t>
  </si>
  <si>
    <t>Příplatek k dočasné dopravní zábraně Z2 reflexní 3 m za první a ZKD den použití</t>
  </si>
  <si>
    <t>174612215</t>
  </si>
  <si>
    <t>Montáž a demontáž dočasných dopravních zábran Z2 Příplatek za první a každý další den použití dočasných dopravních zábran Z2 k ceně 21-1113</t>
  </si>
  <si>
    <t>"dalších 150 dnů"  2*150</t>
  </si>
  <si>
    <t>913921131</t>
  </si>
  <si>
    <t>Dočasné omezení platnosti zakrytí základní dopravní značky</t>
  </si>
  <si>
    <t>-1564497115</t>
  </si>
  <si>
    <t>Dočasné omezení platnosti základní dopravní značky zakrytí značky</t>
  </si>
  <si>
    <t>913921132</t>
  </si>
  <si>
    <t>Dočasné omezení platnosti odkrytí základní dopravní značky</t>
  </si>
  <si>
    <t>2113773860</t>
  </si>
  <si>
    <t>Dočasné omezení platnosti základní dopravní značky odkrytí značky</t>
  </si>
  <si>
    <t>966005111</t>
  </si>
  <si>
    <t>Rozebrání a odstranění silničního zábradlí se sloupky osazenými s betonovými patkami</t>
  </si>
  <si>
    <t>-1905841998</t>
  </si>
  <si>
    <t>Rozebrání a odstranění silničního zábradlí a ocelových svodidel s přemístěním hmot na skládku na vzdálenost do 10 m nebo s naložením na dopravní prostředek, se zásypem jam po odstraněných sloupcích a s jeho zhutněním silničního zábradlí se sloupky osazenými s betonovými patkami</t>
  </si>
  <si>
    <t xml:space="preserve">Poznámka k souboru cen:_x000D_
1. Ceny -5111 a -5311 jsou určeny pro odstranění sloupků zábradlí nebo svodidel upevněných záhozem zeminou, uklínovaných kamenem nebo obetonovaných, popř. zaberaněných. 2. Ceny -5111 a -5211 jsou určeny pro odstranění zábradlí jakéhokoliv druhu se sloupky z jakéhokoliv materiálu a při jakékoliv vzdálenosti sloupků. 3. Cena -5311 je určena pro odstranění svodidla jakéhokoliv druhu při jakékoliv vzdálenosti sloupků. 4. Přemístění vybouraného silničního zábradlí a svodidel na vzdálenost přes 10 m se oceňuje cenami souborů cen 997 22-1 Vodorovná doprava vybouraných hmot. </t>
  </si>
  <si>
    <t>Osazení a dodávka plastového obrubníku 580/160/158, barva žlutá, kotvení vruty do vozovky</t>
  </si>
  <si>
    <t>1801690761</t>
  </si>
  <si>
    <t>montáž a demontáž dočasného vodorovného značení  - lepicí pásy</t>
  </si>
  <si>
    <t>471890492</t>
  </si>
  <si>
    <t>"přerušovaná čára 1,0-1,0 m"      (10+21,2+38,3)/2</t>
  </si>
  <si>
    <t>osazení a demontáž dočasné  lávky pro chodce přes překop dl. 3,0 m š. 1.20 m</t>
  </si>
  <si>
    <t>758316200</t>
  </si>
  <si>
    <t>997221551</t>
  </si>
  <si>
    <t>Vodorovná doprava suti ze sypkých materiálů do 1 km</t>
  </si>
  <si>
    <t>2033500338</t>
  </si>
  <si>
    <t>Vodorovná doprava suti bez naložení, ale se složením a s hrubým urovnáním ze sypkých materiálů, na vzdálenost do 1 km</t>
  </si>
  <si>
    <t xml:space="preserve">Poznámka k souboru cen:_x000D_
1. Ceny nelze použít pro vodorovnou dopravu suti po železnici, po vodě nebo neobvyklými dopravními prostředky. 2. Je-li na dopravní dráze pro vodorovnou dopravu suti překážka, pro kterou je nutno suť překládat z jednoho dopravního prostředku na druhý, oceňuje se tato doprava v každém úseku samostatně. 3. Ceny 997 22-155 jsou určeny pro sypký materiál, např. kamenivo a hmoty kamenitého charakteru stmelené vápnem, cementem nebo živicí. 4. Ceny 997 22-156 jsou určeny pro drobný kusový materiál (dlažební kostky, lomový kámen). </t>
  </si>
  <si>
    <t>"recyklát" 1,92</t>
  </si>
  <si>
    <t>997221569</t>
  </si>
  <si>
    <t>Příplatek ZKD 1 km u vodorovné dopravy suti z kusových materiálů</t>
  </si>
  <si>
    <t>-34758113</t>
  </si>
  <si>
    <t>Vodorovná doprava suti bez naložení, ale se složením a s hrubým urovnáním Příplatek k ceně za každý další i započatý 1 km přes 1 km</t>
  </si>
  <si>
    <t>"dalších 9 km" 9*1,92</t>
  </si>
  <si>
    <t>997221571</t>
  </si>
  <si>
    <t>Vodorovná doprava vybouraných hmot do 1 km</t>
  </si>
  <si>
    <t>-172987786</t>
  </si>
  <si>
    <t>Vodorovná doprava vybouraných hmot bez naložení, ale se složením a s hrubým urovnáním na vzdálenost do 1 km</t>
  </si>
  <si>
    <t xml:space="preserve">Poznámka k souboru cen:_x000D_
1. Ceny nelze použít pro vodorovnou dopravu vybouraných hmot po železnici, po vodě nebo neobvyklými dopravními prostředky. 2. Je-li na dopravní dráze pro vodorovnou dopravu vybouraných hmot překážka, pro kterou je nutno vybourané hmoty překládat z jednoho dopravního prostředku na druhý, oceňuje se tato doprava v každém úseku samostatně. </t>
  </si>
  <si>
    <t>"zábradlí tam a zpět" 1,05*2</t>
  </si>
  <si>
    <t>"betonové zábrany" 2,104</t>
  </si>
  <si>
    <t>"panely" 11,424</t>
  </si>
  <si>
    <t>997221579</t>
  </si>
  <si>
    <t>Příplatek ZKD 1 km u vodorovné dopravy vybouraných hmot</t>
  </si>
  <si>
    <t>-1355765659</t>
  </si>
  <si>
    <t>Vodorovná doprava vybouraných hmot bez naložení, ale se složením a s hrubým urovnáním na vzdálenost Příplatek k ceně za každý další i započatý 1 km přes 1 km</t>
  </si>
  <si>
    <t>"dalších 9 km"  9*15,628</t>
  </si>
  <si>
    <t>997221611</t>
  </si>
  <si>
    <t>Nakládání suti na dopravní prostředky pro vodorovnou dopravu</t>
  </si>
  <si>
    <t>2140571057</t>
  </si>
  <si>
    <t>Nakládání na dopravní prostředky pro vodorovnou dopravu suti</t>
  </si>
  <si>
    <t xml:space="preserve">Poznámka k souboru cen:_x000D_
1. Ceny lze použít i pro překládání při lomené dopravě. 2. Ceny nelze použít při dopravě po železnici, po vodě nebo neobvyklými dopravními prostředky. </t>
  </si>
  <si>
    <t>1,92</t>
  </si>
  <si>
    <t>998226011</t>
  </si>
  <si>
    <t>Přesun hmot pro pozemní komunikace a letiště s krytem montovaným z ŽB dílců</t>
  </si>
  <si>
    <t>-1694212360</t>
  </si>
  <si>
    <t>Přesun hmot pro pozemní komunikace a letiště s krytem montovaným ze silničních dílců ze železového nebo předpjatého betonu dopravní vzdálenost do 200 m jakékoliv délky objektu</t>
  </si>
  <si>
    <t>D.2.2 - VODOVODNÍ PŘÍPOJKA</t>
  </si>
  <si>
    <t>42.21.23</t>
  </si>
  <si>
    <t xml:space="preserve">      13 - Zemní práce - hloubené vykopávky</t>
  </si>
  <si>
    <t xml:space="preserve">      18 - Zemní práce - povrchové úpravy terénu</t>
  </si>
  <si>
    <t xml:space="preserve">    5 - Komunikace</t>
  </si>
  <si>
    <t xml:space="preserve">    9 - Ostatní konstrukce a práce-bourání</t>
  </si>
  <si>
    <t xml:space="preserve">    99 - Přesuny hmot a sutí</t>
  </si>
  <si>
    <t>113107022</t>
  </si>
  <si>
    <t>Odstranění podkladu plochy do 15 m2 z kameniva drceného tl 200 mm při překopech inž sítí</t>
  </si>
  <si>
    <t>274181897</t>
  </si>
  <si>
    <t>Odstranění podkladů nebo krytů při překopech inženýrských sítí v ploše jednotlivě do 15 m2 s přemístěním hmot na skládku ve vzdálenosti do 3 m nebo s naložením na dopravní prostředek z kameniva hrubého drceného, o tl. vrstvy přes 100 do 200 mm</t>
  </si>
  <si>
    <t xml:space="preserve">Poznámka k souboru cen:_x000D_
1. Pro volbu cen z hlediska množství se uvažuje každá souvisle odstraňovaná plocha krytu nebo podkladu stejného druhu samostatně. Odstraňuje-li se několik vrstev vozovky najednou, jednotlivé vrstvy se oceňují každá samostatně. 2. Ceny jsou určeny pouze pro případy havárií, přeložek nebo běžných oprav. 3. Ceny nelze použít v rámci výstavby nových inženýrských sítí. 4. Ceny a) –7011 až –7013 lze použít i pro odstranění podkladů nebo krytů ze štěrkopísku, škváry, strusky nebo z mechanicky zpevněných zemin, b) –7021 až 7025 lze použít i pro odstranění podkladů nebo krytů ze zemin stabilizovaných vápnem, c) –7030 až -7032 lze použít i pro odstranění dlažeb uložených do betonového lože a dlažeb z mozaiky uložených do cementové malty nebo podkladu ze zemin stabilizovaných cementem. 5. Ceny lze použít i pro odstranění podkladů nebo krytů opatřených živičnými postřiky nebo nátěry. 6.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zanedbává. 7. Přemístění vybouraného materiálu na vzdálenost přes 3 m u cen –7011 až –7046 se oceňuje cenami souborů cen 997 22-1 Vodorovná doprava suti. 8. Ceny -704 . nelze použít pro odstranění podkladu nebo krytu frézováním, tyto práce se oceňují individuálně. </t>
  </si>
  <si>
    <t>2*3,5</t>
  </si>
  <si>
    <t>113107043</t>
  </si>
  <si>
    <t>Odstranění podkladu plochy do 15 m2 živičných tl 150 mm při překopech inž sítí</t>
  </si>
  <si>
    <t>699481725</t>
  </si>
  <si>
    <t>Odstranění podkladů nebo krytů při překopech inženýrských sítí v ploše jednotlivě do 15 m2 s přemístěním hmot na skládku ve vzdálenosti do 3 m nebo s naložením na dopravní prostředek živičných, o tl. vrstvy přes 100 do 150 mm</t>
  </si>
  <si>
    <t>113154255</t>
  </si>
  <si>
    <t>Frézování živičného krytu tl 200 mm pruh š 1 m pl do 1000 m2 s překážkami v trase</t>
  </si>
  <si>
    <t>-1020748549</t>
  </si>
  <si>
    <t>Frézování živičného podkladu nebo krytu s naložením na dopravní prostředek plochy přes 500 do 1 000 m2 s překážkami v trase pruhu šířky do 1 m, tloušťky vrstvy 200 mm</t>
  </si>
  <si>
    <t xml:space="preserve">Poznámka k souboru cen:_x000D_
1. V cenách jsou započteny i náklady na: a) vodu pro chlazení zubů frézy, b) opotřebování frézovacích nástrojů, c) naložení odfrézovaného materiálu na dopravní prostředek. 2. V cenách nejsou započteny náklady na: a) nutné ruční odstranění (vybourání) živičného krytu kolem překážek, které se oceňují cenami souboru cen 113 10-7 Odstranění podkladů nebo krytů této části katalogu, b) očištění povrchu odfrézované plochy, které se oceňují cenami souboru cen 938 90-9 Odstranění bláta, prachu z povrchu podkladu nebo krytu části C01 tohoto katalogu. 3. Množství měrných jednotek pro rozpočet určí projekt. Drobné překážky, např. vpusti, uzávěry, sloupy (plochy do 2 m2) se z celkové frézované plochy neodečítají. 4. Tloušťku frézované vrstvy určí projekt a měří se tloušťka jednotlivých záběrů v mm. 5. Cena s překážkami je určena v případech, kdy: a) na 200 m2 frézované plochy se vyskytne v průměru více než jedna vpusť nebo vstup inženýrských sítí, popř. stožár, vstupní ostrůvek apod., b) jsou-li podél frézované plochy osazeny obrubníky s výškovým rozdílem horní plochy obrubníku od frézované plochy větší než 250 mm. 6. Překážkami se rozumějí obrubníky nebo krajníky, pokud výškový rozdíl horní plochy obrubníku od frézované plochy je větší než 250 mm, vpusti nebo vstupy inženýrských sítí, stožáry, nástupní a ochranné ostrůvky apod. </t>
  </si>
  <si>
    <t>2*1*3,5</t>
  </si>
  <si>
    <t>113201111</t>
  </si>
  <si>
    <t>Vytrhání obrub chodníkových ležatých</t>
  </si>
  <si>
    <t>-234443829</t>
  </si>
  <si>
    <t>Vytrhání obrub s vybouráním lože, s přemístěním hmot na skládku na vzdálenost do 3 m nebo s naložením na dopravní prostředek chodníkových ležatých</t>
  </si>
  <si>
    <t xml:space="preserve">Poznámka k souboru cen:_x000D_
1. Ceny jsou určeny: a) pro vytrhání obrub, obrubníků nebo krajníků jakéhokoliv druhu a velikosti uložených v jakémkoliv loži popř. i s opěrami a vyspárovaných jakýmkoliv materiálem, b) pro obruby z dlažebních kostek uložených v jedné řadě. 2. V cenách nejsou započteny náklady na popř. nutné očištění: a) vytrhaných obrubníků nebo krajníků, které se oceňuje cenami souboru cen 979 0 . - . . Očištění vybouraných obrubníků, krajníků, desek nebo dílců části C 01 tohoto ceníku, b) vytrhaných dlažebních kostek, které se oceňují cenami souboru cen 979 07-11 Očištění vybouraných dlažebních kostek části C 01 tohoto ceníku. 3. Vytrhání obrub ze dvou řad kostek se oceňuje jako dvojnásobné množství vytrhání obrub z jedné řady kostek. 4. Přemístění vybouraných obrub, krajníků nebo dlažebních kostek včetně materiálu z lože a spár na vzdálenost přes 3 m se oceňuje cenami souborů cen 997 22-1 Vodorovná doprava suti a vybouraných hmot. </t>
  </si>
  <si>
    <t>113201112</t>
  </si>
  <si>
    <t>Vytrhání obrub silničních ležatých</t>
  </si>
  <si>
    <t>-482444766</t>
  </si>
  <si>
    <t>Vytrhání obrub s vybouráním lože, s přemístěním hmot na skládku na vzdálenost do 3 m nebo s naložením na dopravní prostředek silničních ležatých</t>
  </si>
  <si>
    <t>115101201</t>
  </si>
  <si>
    <t>Čerpání vody na dopravní výšku do 10 m průměrný přítok do 500 l/min</t>
  </si>
  <si>
    <t>-1970231885</t>
  </si>
  <si>
    <t>Čerpání vody na dopravní výšku do 10 m s uvažovaným průměrným přítokem do 500 l/min</t>
  </si>
  <si>
    <t xml:space="preserve">Poznámka k souboru cen:_x000D_
1. Ceny jsou určeny pro čerpání ve dne, v noci, v pracovní dny i ve dnech pracovního klidu 2. Ceny nelze použít pro čerpání vody při snižování hladiny podzemní vody soustavou čerpacích jehel; toto snižování hladiny vody se oceňuje cenami souborů cen: a) 115 20-12 Čerpací jehla, b) 115 20-13 Montáž a demontáž zařízení čerpací a odsávací stanice, c) 115 20-14 Montáž, opotřebení a demontáž sběrného potrubí, d) 115 20-15 Montáž a demontáž odpadního potrubí, e) 115 20-16 Odsávání a čerpání vody sběrným potrubím. 3. V cenách jsou započteny i náklady na odpadní potrubí v délce do 20 m, na lešení pod čerpadla a pod odpadní potrubí. Pro převedení vody na vzdálenost větší než 20 m se použijí položky souboru cen 115 00-11 Převedení vody potrubím tohoto katalogu. 4. V cenách nejsou započteny náklady na zřízení čerpacích jímek nebo projektovaných studní: a) kopaných; tyto se oceňují příslušnými cenami části A 02 Zemní práce pro objekty oborů 821 až 828, b) vrtaných; tyto se oceňují příslušnými cenami katalogu 800-2 Zvláštní zakládání objektů. 5. Doba, po kterou nejsou čerpadla v činnosti, se neoceňuje. Výjimkou je přerušení čerpání vody na dobu do 15 minut jednotlivě; toto přerušení se od doby čerpání neodečítá. 6. Dopravní výškou vody se rozumí svislá vzdálenost mezi hladinou vody v jímce sníženou čerpáním a vodorovnou rovinou proloženou osou nejvyššího bodu výtlačného potrubí. 7. Množství jednotek se určuje v hodinách doby, po kterou je jednotlivé čerpadlo, popř. celý soubor čerpadel v činnosti. 8. Počet měrných jednotek se určí samostatně za každé čerpací místo (jámu, studnu, šachtu) </t>
  </si>
  <si>
    <t>3*8</t>
  </si>
  <si>
    <t>115101301</t>
  </si>
  <si>
    <t>Pohotovost čerpací soupravy pro dopravní výšku do 10 m přítok do 500 l/min</t>
  </si>
  <si>
    <t>den</t>
  </si>
  <si>
    <t>-111223130</t>
  </si>
  <si>
    <t>Pohotovost záložní čerpací soupravy pro dopravní výšku do 10 m s uvažovaným průměrným přítokem do 500 l/min</t>
  </si>
  <si>
    <t xml:space="preserve">Poznámka k souboru cen:_x000D_
1. V ceně nejsou započteny náklady na sací a výtlačné potrubí, příp. na odpadní žlaby a náklady na lešení pod čerpadlo a pod potrubí nebo pod odpadní žlaby, na energii a na záložní zdroje energie. 2. Oceňují se všechny kalendářní dny od skončení montáže do započetí demontáže čerpací soupravy s odečtením kalendářních dnů, ve kterých je tato souprava v činnosti. 3. Pohotovost záložní čerpací soupravy se oceňuje jen se souhlasem investora a to tehdy, mohla-li by porucha v čerpání ohrozit bezpečnost pracujících nebo budované dílo, příp. termín výstavby. 4. Dopravní výškou vody se rozumí svislá vzdálenost mezi hladinou vody v jímce sníženou čerpáním a vodorovnou rovinou, proloženou osou nejvyššího bodu výtlačného potrubí. 5. Počet měrných jednotek se určí samostatně za každé čerpací místo (jámu, studnu, šachtu) 6. Pokud projekt předepíše zřízení samostatného sacího nebo výtlačného potrubí, oceňují se tyto náklady cenami souboru cen 115 00-11 Převedení vody potrubím. </t>
  </si>
  <si>
    <t>119001401</t>
  </si>
  <si>
    <t>Dočasné zajištění potrubí ocelového nebo litinového DN do 200</t>
  </si>
  <si>
    <t>271508796</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</si>
  <si>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potrubí ocelového nebo litinového, jmenovité světlosti DN do 200</t>
  </si>
  <si>
    <t xml:space="preserve">Poznámka k souboru cen:_x000D_
1. Ceny nelze použít pro dočasné zajištění potrubí v provozu pod tlakem přes 1 MPa a potrubí nebo jiných vedení v provozu u nichž investor zakazuje použít při vykopávce kovové nástroje nebo nářadí. 2. Ztížení vykopávky v blízkosti vedení, potrubí a stok ve výkopišti nebo podél jeho stěn se oceňuje cenami souboru cen 120 00- . . a 130 00- . . Příplatky za ztížení vykopávky. Dočasné zajištění potrubí větších rozměrů než DN 500 se oceňuje individuálně. </t>
  </si>
  <si>
    <t>2*1,6</t>
  </si>
  <si>
    <t>119001421</t>
  </si>
  <si>
    <t>Dočasné zajištění kabelů a kabelových tratí ze 3 volně ložených kabelů</t>
  </si>
  <si>
    <t>-2039210878</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</si>
  <si>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kabelů a kabelových tratí z volně ložených kabelů a to do 3 kabelů</t>
  </si>
  <si>
    <t>1,5+2*1,6</t>
  </si>
  <si>
    <t>-278338865</t>
  </si>
  <si>
    <t>0,15*(2,9*2+3,1*2+1,5*1,5)</t>
  </si>
  <si>
    <t>131201201</t>
  </si>
  <si>
    <t>Hloubení jam zapažených v hornině tř. 3 objemu do 100 m3</t>
  </si>
  <si>
    <t>1721295625</t>
  </si>
  <si>
    <t>Hloubení zapažených jam a zářezů s urovnáním dna do předepsaného profilu a spádu v hornině tř. 3 do 100 m3</t>
  </si>
  <si>
    <t xml:space="preserve">Poznámka k souboru cen:_x000D_
1. V cenách jsou započteny i náklady na případné nutné přemístění výkopku ve výkopišti a na přehození výkopku na přilehlém terénu na vzdálenost do 3 m od okraje jámy nebo naložení na dopravní prostředek. 2. Hloubení zapažených jam hloubky přes 16 m se oceňuje individuálně. 3. Náklady na svislé přemístění výkopku nad 1 m hloubky se určí dle ustanovení článku č. 3161 všeobecných podmínek katalogu. 4. Výpočet objemu vykopávky v pazených prostorách se stanovuje dle přílohy č. 4 tohoto ceníku. </t>
  </si>
  <si>
    <t>1,5*1,5*2,5</t>
  </si>
  <si>
    <t>131201209</t>
  </si>
  <si>
    <t>Příplatek za lepivost u hloubení jam zapažených v hornině tř. 3</t>
  </si>
  <si>
    <t>-851782687</t>
  </si>
  <si>
    <t>Hloubení zapažených jam a zářezů s urovnáním dna do předepsaného profilu a spádu Příplatek k cenám za lepivost horniny tř. 3</t>
  </si>
  <si>
    <t>5,625*0,5</t>
  </si>
  <si>
    <t>-1634951769</t>
  </si>
  <si>
    <t>2*9,5*2,7</t>
  </si>
  <si>
    <t>132201209R</t>
  </si>
  <si>
    <t>Příplatek za lepivost k hloubení rýh š do 2000 mm v hornině tř. 3</t>
  </si>
  <si>
    <t>-500387187</t>
  </si>
  <si>
    <t>Hloubení zapažených i nezapažených rýh šířky přes 600 do 2 000 mm s urovnáním dna do předepsaného profilu a spádu v hornině tř. 3 Příplatek k cenám za lepivost horniny tř. 3</t>
  </si>
  <si>
    <t>51,3*0,5</t>
  </si>
  <si>
    <t>141720019R</t>
  </si>
  <si>
    <t>Neřízený zemní protlak strojně vnějšího průměru přes 225 do 315 mm v hornině tř 3 a 4</t>
  </si>
  <si>
    <t>1321908730</t>
  </si>
  <si>
    <t>Neřízený zemní protlak v hornině tř. 3 a 4 vnějšího průměru protlaku Neřízený zemní protlak strojně vnějšího průměru přes 225 do 315 mm v hornině tř 3 a 4</t>
  </si>
  <si>
    <t xml:space="preserve">Poznámka k souboru cen:_x000D_
1. V cenách nejsou započteny náklady na: a) zemní práce, nutné pro provedení protlaku (startovací a cílové jámy), b) dodání chráničky a potrubí; tyto materiály se oceňují ve specifikaci, c) čerpání vody, d) montáž vedení a jeho náležitosti, slouží-li protlačená trouba jako ochranné potrubí, e) dodávku potrubí, určeného k protlačení; toto potrubí se oceňuje ve specifikaci, ztratné lze stanovit ve výši 3 %, f) překládání a zajišťování inženýrských sítí, procházejících montážními a startovacími jámami. </t>
  </si>
  <si>
    <t>151101102</t>
  </si>
  <si>
    <t>Zřízení příložného pažení a rozepření stěn rýh hl do 4 m</t>
  </si>
  <si>
    <t>1603941430</t>
  </si>
  <si>
    <t>Zřízení pažení a rozepření stěn rýh pro podzemní vedení pro všechny šířky rýhy příložné pro jakoukoliv mezerovitost, hloubky do 4 m</t>
  </si>
  <si>
    <t>2,7*(2*2+2*9,5)</t>
  </si>
  <si>
    <t>151101112</t>
  </si>
  <si>
    <t>Odstranění příložného pažení a rozepření stěn rýh hl do 4 m</t>
  </si>
  <si>
    <t>368510896</t>
  </si>
  <si>
    <t>Odstranění pažení a rozepření stěn rýh pro podzemní vedení s uložením materiálu na vzdálenost do 3 m od kraje výkopu příložné, hloubky přes 2 do 4 m</t>
  </si>
  <si>
    <t>62,1</t>
  </si>
  <si>
    <t>151101201</t>
  </si>
  <si>
    <t>Zřízení příložného pažení stěn výkopu hl do 4 m</t>
  </si>
  <si>
    <t>1625491934</t>
  </si>
  <si>
    <t>Zřízení pažení stěn výkopu bez rozepření nebo vzepření příložné, hloubky do 4 m</t>
  </si>
  <si>
    <t xml:space="preserve">Poznámka k souboru cen:_x000D_
1. Ceny nelze použít pro oceňování rozepřeného pažení stěn rýh pro podzemní vedení; toto se oceňuje cenami souboru cen 151 . 0-11 Zřízení pažení a rozepření stěn rýh pro podzemní vedení pro všechny šířky rýhy. 2. Plocha mezer mezi pažinami příložného pažení se od plochy příložného pažení neodečítá; nezapažené plochy u pažení zátažného nebo hnaného se od plochy pažení odečítají. </t>
  </si>
  <si>
    <t>4*1,5*2,5</t>
  </si>
  <si>
    <t>151101211</t>
  </si>
  <si>
    <t>Odstranění příložného pažení stěn hl do 4 m</t>
  </si>
  <si>
    <t>-1880413062</t>
  </si>
  <si>
    <t>Odstranění pažení stěn výkopu s uložením pažin na vzdálenost do 3 m od okraje výkopu příložné, hloubky do 4 m</t>
  </si>
  <si>
    <t>151101301</t>
  </si>
  <si>
    <t>Zřízení rozepření stěn při pažení příložném hl do 4 m</t>
  </si>
  <si>
    <t>978725100</t>
  </si>
  <si>
    <t>Zřízení rozepření zapažených stěn výkopů s potřebným přepažováním při roubení příložném, hloubky do 4 m</t>
  </si>
  <si>
    <t xml:space="preserve">Poznámka k souboru cen:_x000D_
1. Ceny nelze použít pro oceňování rozepření stěn rýh pro podzemní vedení v hloubce do 8m; toto rozepření je započteno v cenách souboru cen 151 . 0-11 Zřízení pažení a rozepření stěn rýh pro podzemní vedení pro všechny šířky rýhy. </t>
  </si>
  <si>
    <t>151101311</t>
  </si>
  <si>
    <t>Odstranění rozepření stěn při pažení příložném hl do 4 m</t>
  </si>
  <si>
    <t>513132366</t>
  </si>
  <si>
    <t>Odstranění rozepření stěn výkopů s uložením materiálu na vzdálenost do 3 m od okraje výkopu roubení příložného, hloubky do 4 m</t>
  </si>
  <si>
    <t>2106613719</t>
  </si>
  <si>
    <t>5,625</t>
  </si>
  <si>
    <t>-2044118644</t>
  </si>
  <si>
    <t>51,3</t>
  </si>
  <si>
    <t>-1052951849</t>
  </si>
  <si>
    <t>5,625+51,3-55,775</t>
  </si>
  <si>
    <t>468236510</t>
  </si>
  <si>
    <t>1,15</t>
  </si>
  <si>
    <t>1082212878</t>
  </si>
  <si>
    <t>-1194078782</t>
  </si>
  <si>
    <t>1,15*1,8</t>
  </si>
  <si>
    <t>-745492336</t>
  </si>
  <si>
    <t>5,625+51,3</t>
  </si>
  <si>
    <t>-0,92</t>
  </si>
  <si>
    <t>-0,23</t>
  </si>
  <si>
    <t>-452029476</t>
  </si>
  <si>
    <t>0,4*1,5*1+0,4*0,8*1</t>
  </si>
  <si>
    <t>-396645061</t>
  </si>
  <si>
    <t>1,89*0,92</t>
  </si>
  <si>
    <t>181301102</t>
  </si>
  <si>
    <t>Rozprostření ornice tl vrstvy do 150 mm pl do 500 m2 v rovině nebo ve svahu do 1:5</t>
  </si>
  <si>
    <t>395228916</t>
  </si>
  <si>
    <t>Rozprostření a urovnání ornice v rovině nebo ve svahu sklonu do 1:5 při souvislé ploše do 500 m2, tl. vrstvy přes 100 do 150 mm</t>
  </si>
  <si>
    <t xml:space="preserve">Poznámka k souboru cen:_x000D_
1. V ceně jsou započteny i náklady na případné nutné přemístění hromad nebo dočasných skládek na místo spotřeby ze vzdálenosti do 30 m. 2. V ceně nejsou započteny náklady na získání ornice; toto získání se oceňuje cenami souboru cen 121 10-11 Sejmutí ornice. 3. Případné nakládání ornice, v souvislosti s pozn. č. 3 se oceňuje cenami souboru cen 167 10-11 Nakládání, skládání a překládání neulehlého výkopku nebo sypaniny. 4. Jsou-li hromady nebo dočasné skládky ornice umístěny podle projektu ve vzdálenosti přes 30 m od místa spotřeby, oceňuje se její přemístění cenami souboru cen 162 . 0-1 . Vodorovné přemístění výkopku, přičemž se vzdálenost 30 m, uvedená v popisu cen, neodečítá. </t>
  </si>
  <si>
    <t>2,138/0,15</t>
  </si>
  <si>
    <t>Zemní práce - hloubené vykopávky</t>
  </si>
  <si>
    <t>130001101</t>
  </si>
  <si>
    <t>Příplatek za ztížení vykopávky v blízkosti podzemního vedení</t>
  </si>
  <si>
    <t>-681398551</t>
  </si>
  <si>
    <t>Příplatek k cenám hloubených vykopávek za ztížení vykopávky v blízkosti podzemního vedení nebo výbušnin pro jakoukoliv třídu horniny</t>
  </si>
  <si>
    <t xml:space="preserve">Poznámka k souboru cen:_x000D_
1. Cena je určena: a) i pro soubor cen 123 . 0-21 Vykopávky zářezů se šikmými stěnami pro podzemní vedení části A 02, b) pro podzemní vedení procházející hloubenou vykopávkou nebo uložené ve stěně výkopu při jakékoliv hloubce vedení pod původním terénem nebo jeho výšce nade dnem výkopu a jakémkoliv směru vedení ke stranám výkopu; c) pro výbušniny nezaložené dodavatelem. 2. Cenu lze použít i tehdy, narazí-li se na vedení nebo výbušninu až při vykopávce a to pro zbývající objem výkopu, který je projektantem nebo investorem označen, v němž by toto nebo jiné nepředvídané vedení nebo výbušnina mohlo být uloženo. Toto ustanovení neplatí pro objem hornin tř. 6 a 7. 3. Cenu nelze použít pro ztížení vykopávky v blízkosti podzemních vedení nebo výbušnin, u nichž je projektem zakázáno použít při vykopávce kovové nástroje nebo nářadí. 4. Množství ztížení vykopávky v blízkosti a) podzemního vedení, jehož půdorysná a výšková poloha - je v projektu uvedena, se určí jako objem myšleného hranolu, jehož průřez je pravidelný čtyřúhelník jehož horní vodorovná a obě svislé strany jsou ve vzdálenosti 0,5 m a dolní vodorovná hrana ve vzdálenosti 1 m od přilehlého vnějšího líce vedení, příp. jeho obalu a délka se rovná osové délce vedení ve výkopišti nebo délce vedení ve stěně výkopu. Vymezí-li projekt větší prostor, v němž je nutno při vykopávce postupovat opatrně, lze použít cena pro celý objem výkopu v tomto prostoru. Od takto zjištěného množství se odečítá objem vedení i s příp. se vyskytujícím obalem; - není v projektu uvedena, avšak která podle projektu nebo sdělení investora jsou pravděpodobně ve výkopišti uložena, se rovná objemu výkopu, který je projektantem nebo investorem označen. b) výbušniny, určí vždy projektant nebo investor, ať je v projektu uvedeno či neuvedeno. 5. Je-li vedení uloženo ve výkopišti tak, že se vykopávka v celém výše popsaném objemu nevykopává, např. blízko stěn nebo dna výkopu, oceňuje se ztížení vykopávky jen pro tu část objemu, v níž se ztížená vykopávka provádí. 6. Jsou-li ve výkopišti dvě vedení položena tak blízko sebe, že se výše uvedené objemy pro obě vedení pronikají, určí se množství ztížení vykopávky tak, aby se pronik započetl jen jednou. 7. Objem ztížení vykopávky se od celkového objemu výkopu neodečítá. 8. Dočasné zajištění různých podzemních vedení ve výkopišti se oceňuje cenami souboru cen 119 00-14 Dočasné zajištění podzemního potrubí nebo vedení ve výkopišti. </t>
  </si>
  <si>
    <t>2*(1,6*1,6*1)+1*(1,5*1,6*1)+2*1,6*1,8*1</t>
  </si>
  <si>
    <t>Zemní práce - povrchové úpravy terénu</t>
  </si>
  <si>
    <t>181411121</t>
  </si>
  <si>
    <t>Založení lučního trávníku výsevem plochy do 1000 m2 v rovině a ve svahu do 1:5</t>
  </si>
  <si>
    <t>-4054883</t>
  </si>
  <si>
    <t>Založení trávníku na půdě předem připravené plochy do 1000 m2 výsevem včetně utažení lučního v rovině nebo na svahu do 1:5</t>
  </si>
  <si>
    <t>14,253</t>
  </si>
  <si>
    <t>-271133285</t>
  </si>
  <si>
    <t>14,253*0,025*1,03</t>
  </si>
  <si>
    <t>-643137219</t>
  </si>
  <si>
    <t>0,1*1,5*1+0,1*0,8*1</t>
  </si>
  <si>
    <t>452313171</t>
  </si>
  <si>
    <t>Podkladní bloky z betonu prostého tř. C 30/37 otevřený výkop</t>
  </si>
  <si>
    <t>-2108480184</t>
  </si>
  <si>
    <t>Podkladní a zajišťovací konstrukce z betonu prostého v otevřeném výkopu bloky pro potrubí z betonu tř. C 30/37</t>
  </si>
  <si>
    <t xml:space="preserve">Poznámka k souboru cen:_x000D_
1. Ceny -1121 až -1181 a -1192 lze použít i pro ochrannou vrstvu pod železobetonové konstrukce. 2. Ceny -2121 až -2181 a -2192 jsou určeny pro jakékoliv úkosy sedel. </t>
  </si>
  <si>
    <t>4*0,15</t>
  </si>
  <si>
    <t>452353101</t>
  </si>
  <si>
    <t>Bednění podkladních bloků otevřený výkop</t>
  </si>
  <si>
    <t>-780870774</t>
  </si>
  <si>
    <t>Bednění podkladních a zajišťovacích konstrukcí v otevřeném výkopu bloků pro potrubí</t>
  </si>
  <si>
    <t>4*1,5</t>
  </si>
  <si>
    <t>Komunikace</t>
  </si>
  <si>
    <t>564841111</t>
  </si>
  <si>
    <t>Podklad ze štěrkodrtě ŠD tl 120 mm</t>
  </si>
  <si>
    <t>219162479</t>
  </si>
  <si>
    <t>Podklad ze štěrkodrti ŠD s rozprostřením a zhutněním, po zhutnění tl. 120 mm</t>
  </si>
  <si>
    <t>565165121</t>
  </si>
  <si>
    <t>Asfaltový beton vrstva podkladní ACP 16 (obalované kamenivo OKS) tl 80 mm š přes 3 m</t>
  </si>
  <si>
    <t>803884932</t>
  </si>
  <si>
    <t>Asfaltový beton vrstva podkladní ACP 16 (obalované kamenivo střednězrnné - OKS) s rozprostřením a zhutněním v pruhu šířky přes 3 m, po zhutnění tl. 80 mm</t>
  </si>
  <si>
    <t xml:space="preserve">Poznámka k souboru cen:_x000D_
1. ČSN EN 13108-1 připouští pro ACP 16 pouze tl. 50 až 80 mm. </t>
  </si>
  <si>
    <t>2*3,5+2*1*3,5</t>
  </si>
  <si>
    <t>573211111</t>
  </si>
  <si>
    <t>Postřik živičný spojovací z asfaltu v množství 0,60 kg/m2</t>
  </si>
  <si>
    <t>607684478</t>
  </si>
  <si>
    <t>Postřik spojovací PS bez posypu kamenivem z asfaltu silničního, v množství 0,60 kg/m2</t>
  </si>
  <si>
    <t>4*3,5</t>
  </si>
  <si>
    <t>577123121</t>
  </si>
  <si>
    <t>Asfaltový beton vrstva obrusná ACO 8 (ABJ) tl 30 mm š přes 3 m z nemodifikovaného asfaltu</t>
  </si>
  <si>
    <t>1683343739</t>
  </si>
  <si>
    <t>Asfaltový beton vrstva obrusná ACO 8 (ABJ) s rozprostřením a se zhutněním z nemodifikovaného asfaltu v pruhu šířky přes 3 m, po zhutnění tl. 30 mm</t>
  </si>
  <si>
    <t>850355121</t>
  </si>
  <si>
    <t>Výřez nebo výsek na potrubí z trub litinových tlakových nebo plastických hmot DN 200</t>
  </si>
  <si>
    <t>734407738</t>
  </si>
  <si>
    <t>Výřez nebo výsek na potrubí z trub litinových tlakových nebo plasických hmot DN 200</t>
  </si>
  <si>
    <t xml:space="preserve">Poznámka k souboru cen:_x000D_
1. Ceny výřezu nebo výseku na potrubí z trub litinových tlakových nebo plastických hmot jsou určeny pro dva řezy nebo seky prováděné na potrubí dodatečně. 2. V cenách jsou započteny náklady na: a) ohlášení uzavíraní vody, b) uzavření a otevření šoupat, c) vypuštění a napuštění vody, d) odvzdušnění potrubí, e) strojní nebo ruční výřez potrubí, f) nutné úpravy výkopu v prostoru provádění. </t>
  </si>
  <si>
    <t>851251211</t>
  </si>
  <si>
    <t>Montáž potrubí z trub litinových hrdlových s těsnícím spojem otevřený výkop DE 90</t>
  </si>
  <si>
    <t>-1144476785</t>
  </si>
  <si>
    <t>Montáž potrubí z trub litinových tlakových hrdlových s těsnícím nebo zámkovým spojem vnějšího průměru DE 90</t>
  </si>
  <si>
    <t xml:space="preserve">Poznámka k souboru cen:_x000D_
1. V cenách souboru cen nejsou započteny náklady na: a) dodání potrubí; toto se oceňuje ve specifikaci, b) montáž tvarovek, c) podkladní konstrukci ze štěrkopísku - podkladní vrstva ze štěrkopísku se oceňue cenou 564 28-1111 Podklad ze štěrkopísku, d) zásyp potrubí, který se oceňuje cenami souboru 174 . 0-11 Zásyp sypaninou z jakékoliv horniny, katalogu 800-1 Zemní práce části A 01. 2. Ceny montáže potrubí -1131 jsou určeny pro systémy těsněné elastickými kroužky a -1211 těsnícími kroužky a zámkovým spojem. Tyto se také oceňují ve specifikaci, nejsou-li zahrnuty již v ceně dodávky trub. </t>
  </si>
  <si>
    <t>552511260</t>
  </si>
  <si>
    <t>kroužek těsnící se zámky BLUTOP Vi DN 90</t>
  </si>
  <si>
    <t>-1194460395</t>
  </si>
  <si>
    <t>kroužek těsnící se zámky DN 90</t>
  </si>
  <si>
    <t>552541000</t>
  </si>
  <si>
    <t>trouba vodovodní litinová Zinek-PLUS spoj BRS,Class40, 6 m DN 80</t>
  </si>
  <si>
    <t>212290665</t>
  </si>
  <si>
    <t>trouba vodovodní litinová hrdlová pozinkování 200 g/m2 s krycí modrou epoxidovou vrstvou DN 80</t>
  </si>
  <si>
    <t>857251151</t>
  </si>
  <si>
    <t>Montáž litinových tvarovek jednoosých hrdlo/příruba otevřený výkop s těsnícím spojem DE 90</t>
  </si>
  <si>
    <t>-1190878171</t>
  </si>
  <si>
    <t>Montáž litinových tvarovek na potrubí litinovém tlakovém jednoosých na potrubí z trub hrdlových v otevřeném výkopu, kanálu nebo v šachtě s přírubovým koncem DE 90 vnějšího průměru</t>
  </si>
  <si>
    <t xml:space="preserve">Poznámka k souboru cen:_x000D_
1. V cenách -2121 a -4121 jsou započteny náklady na dodání těsnících pryžových kroužků. 2. V cenách souboru cen nejsou započteny náklady na: a) dodání tvarovek; tyto se oceňují ve specifikaci, b) dodání těsnících nebo zámkových kroužků; tyto se oceňují ve specifikaci, c) v cenách 52-2121 a 52-4121 nejsou započteny náklady na dodání těsnících pryžových kroužků; tyto se oceňují ve specifikaci, d) podkladní konstrukci ze štěrkopísku - podkladní vrstva ze štěrkopísku se oceňuje cenou 564 28-111 Podklad ze štěrkopísku. </t>
  </si>
  <si>
    <t>552512620</t>
  </si>
  <si>
    <t>tvarovka přírubová "F" s hladkým koncem BLUTOP PN 10-16, DN 90/ příruba DN80</t>
  </si>
  <si>
    <t>-1189785129</t>
  </si>
  <si>
    <t>tvarovka přírubová "F" s hladkým koncem  PN 10-16, DN 90/ příruba DN80</t>
  </si>
  <si>
    <t>853008000016</t>
  </si>
  <si>
    <t>TVAROVKA OBLOUK 90° DN 80</t>
  </si>
  <si>
    <t>722127803</t>
  </si>
  <si>
    <t>TVAROVKA PŘÍRUBOVÁ OBLOUK 90° DN 80</t>
  </si>
  <si>
    <t>857351131</t>
  </si>
  <si>
    <t>Montáž litinových tvarovek jednoosých hrdlových otevřený výkop s integrovaným těsněním DN 200</t>
  </si>
  <si>
    <t>-680721651</t>
  </si>
  <si>
    <t>Montáž litinových tvarovek na potrubí litinovém tlakovém jednoosých na potrubí z trub hrdlových v otevřeném výkopu, kanálu nebo v šachtě s integrovaným těsněním DN 200</t>
  </si>
  <si>
    <t>799422520010</t>
  </si>
  <si>
    <t>SYNOFLEX - S PŘÍRUBOU REDUKOVANÁ</t>
  </si>
  <si>
    <t>1951433875</t>
  </si>
  <si>
    <t>TVAROVKA SYNOFLEX SPOJKA 3000+ S PŘÍRUBOU 200/225 (200/230-260)</t>
  </si>
  <si>
    <t>85735412R</t>
  </si>
  <si>
    <t>Montáž litinových tvarovek odbočných přírubových otevřený výkop DN 200</t>
  </si>
  <si>
    <t>-1053966376</t>
  </si>
  <si>
    <t>Montáž litinových tvarovek na potrubí litinovém tlakovém odbočných na potrubí z trub přírubových v otevřeném výkopu, kanálu nebo v šachtě DN 200</t>
  </si>
  <si>
    <t>851020008010</t>
  </si>
  <si>
    <t>TVAROVKA T KUS DN 200-80</t>
  </si>
  <si>
    <t>-30654982</t>
  </si>
  <si>
    <t>TVAROVKA PŘÍRUBOVÁ T KUS DN 200-80</t>
  </si>
  <si>
    <t>89124111R</t>
  </si>
  <si>
    <t>Montáž vodovodních šoupátek otevřený výkop DN 80</t>
  </si>
  <si>
    <t>-223910566</t>
  </si>
  <si>
    <t>Montáž vodovodních armatur na potrubí šoupátek nebo klapek uzavíracích v otevřeném výkopu nebo v šachtách s osazením zemní soupravy (bez poklopů) DN 80</t>
  </si>
  <si>
    <t xml:space="preserve">Poznámka k souboru cen:_x000D_
1. V cenách jsou započteny i náklady: a) u šoupátek ceny -1111 na vytvoření otvorů ve stropech šachet pro prostup zemních souprav šoupátek, b) u hlavních ventilů ceny -3111 na osazení zemních souprav, c) u navrtávacích pasů ceny -9111 na výkop montážních jamek, opravu izolace ocelových trubek a na osazení zemních souprav. 2. V cenách nejsou započteny náklady na: a) dodání vodoměrů, šoupátek, uzavíracích klapek, ventilů, montážních vložek, kompenzátorů, koncových nebo zpětných klapek, hydrantů, zemních souprav, šoupátkových koleček, šoupátkových a hydrantových klíčů, navrtávacích pasů, tvarovek a kompenzačních nástavců; tyto armatury se oceňují ve specifikaci, b) podkladní bloky pod armatury; bloky se oceňují příslušnými cenami souborů cen 452 2 . - . 1 Podkladní a zajišťovací konstrukce zděné na maltu cementovou, 452 3*- . 1 Podkladní a zajišťovací konstrukce z betonu, 452 35- . 1 Bednění podkladních a zajišťovacích konstrukcí části A 01 tohoto ceníku, c) obsyp odvodňovacího zařízení hydrantů ze štěrku nebo štěrkopísku; obsyp se oceňuje příslušnými cenami souboru cen 451 5 . - . 1 Lože pod potrubí, stoky a drobné objekty části A 01 tohoto katalogu, d) osazení hydrantových, šoupátkových a ventilových poklopů; osazení poklopů se oceňuje příslušnými cenami souboru cen 899 40-11 Osazení poklopů litinových části A 01 tohoto katalogu. 3. V cenách 891 52-4121 a -5211 nejsou započteny náklady na dodání těsnících pryžových kroužků. Tyto se oceňují ve specifikaci, nejsou-li zahrnuty v ceně trub. 4. V cenách 891 ..-5313 nejsou započteny náklady na dodání potrubní spojky. Tyto jsou zahrnuty v ceně trub. </t>
  </si>
  <si>
    <t>400208000016</t>
  </si>
  <si>
    <t>ŠOUPĚ E2 PŘÍRUBOVÉ KRÁTKÉ DN 80</t>
  </si>
  <si>
    <t>1934782878</t>
  </si>
  <si>
    <t>400220000010</t>
  </si>
  <si>
    <t>ŠOUPĚ E2 PŘÍRUBOVÉ KRÁTKÉ DN 200</t>
  </si>
  <si>
    <t>-1848405573</t>
  </si>
  <si>
    <t>950205010003</t>
  </si>
  <si>
    <t>SOUPRAVA ZEMNÍ TELESKOPICKÁ E2-1,3 -1,8</t>
  </si>
  <si>
    <t>749729377</t>
  </si>
  <si>
    <t>ZEMNÍ SOUPRAVY ŠOUPÁTKOVÉ TELESKOPICKÉ 50-100 (1,3-1,8m)</t>
  </si>
  <si>
    <t>950220000005</t>
  </si>
  <si>
    <t>SOUPRAVA ZEMNÍ TELESKOPICKÁ E2-2,0-2,5</t>
  </si>
  <si>
    <t>-1276444299</t>
  </si>
  <si>
    <t>ZEMNÍ SOUPRAVY ŠOUPÁTKOVÉ TELESKOPICKÉ 200 (2,0-2,5m)</t>
  </si>
  <si>
    <t>348100000000</t>
  </si>
  <si>
    <t>PODKLAD. DESKA UNI</t>
  </si>
  <si>
    <t>-1567377665</t>
  </si>
  <si>
    <t>PODKLADOVÁ DESKA UNIVERZÁLNÍ ŠOUPÁTKOVÁ</t>
  </si>
  <si>
    <t>892241111</t>
  </si>
  <si>
    <t>Tlaková zkouška vodou potrubí do 80</t>
  </si>
  <si>
    <t>-1902686261</t>
  </si>
  <si>
    <t>Tlakové zkoušky vodou na potrubí DN do 80</t>
  </si>
  <si>
    <t xml:space="preserve">Poznámka k souboru cen:_x000D_
1. Ceny -2111 jsou určeny pro zabezpečení jednoho konce zkoušeného úseku jakéhokoliv druhu potrubí. 2. V cenách jsou započteny náklady: a) u cen -1111 - na přísun, montáž, demontáž a odsun zkoušecího čerpadla, napuštění tlakovou vodou a dodání vody pro tlakovou zkoušku, b) u cen -2111 - na montáž a demontáž výrobků nebo dílců pro zabezpečení konce zkoušeného úseku potrubí, na montáž a demontáž koncových tvarovek, na montáž zaslepovací příruby, na zaslepení odboček pro hydranty, vzdušníky a jiné armatury a odbočky pro odbočující řady, </t>
  </si>
  <si>
    <t>21+3,6</t>
  </si>
  <si>
    <t>892273122</t>
  </si>
  <si>
    <t>Proplach a dezinfekce vodovodního potrubí DN od 80 do 125</t>
  </si>
  <si>
    <t>1234023173</t>
  </si>
  <si>
    <t xml:space="preserve">Poznámka k souboru cen:_x000D_
1. V cenách jsou započteny náklady na napuštění a vypuštění vody, dodání vody a dezinfekčního prostředku. </t>
  </si>
  <si>
    <t>892372111</t>
  </si>
  <si>
    <t>Zabezpečení konců potrubí DN do 300 při tlakových zkouškách vodou</t>
  </si>
  <si>
    <t>-337758874</t>
  </si>
  <si>
    <t>Tlakové zkoušky vodou zabezpečení konců potrubí při tlakových zkouškách DN do 300</t>
  </si>
  <si>
    <t>899401112</t>
  </si>
  <si>
    <t>Osazení poklopů litinových šoupátkových</t>
  </si>
  <si>
    <t>-1487615811</t>
  </si>
  <si>
    <t xml:space="preserve">Poznámka k souboru cen:_x000D_
1. V cenách osazení poklopů jsou započteny i náklady na jejich podezdění. 2. V cenách nejsou započteny náklady na dodání poklopů; tyto se oceňují ve specifikaci. Ztratné se nestanoví. </t>
  </si>
  <si>
    <t>205000000000</t>
  </si>
  <si>
    <t>POKLOP TELESKOPICKÝ PRO ŠOUP.</t>
  </si>
  <si>
    <t>-1474565077</t>
  </si>
  <si>
    <t>POKLOPY PRO ŠOUPATA TELESKOPICKÝ</t>
  </si>
  <si>
    <t>899721111</t>
  </si>
  <si>
    <t>Signalizační vodič DN do 150 mm na potrubí PVC</t>
  </si>
  <si>
    <t>-1467357769</t>
  </si>
  <si>
    <t>Signalizační vodič na potrubí PVC DN do 150 mm</t>
  </si>
  <si>
    <t>899722113</t>
  </si>
  <si>
    <t>Krytí potrubí z plastů výstražnou fólií z PVC 34cm</t>
  </si>
  <si>
    <t>1675415857</t>
  </si>
  <si>
    <t>Krytí potrubí z plastů výstražnou fólií z PVC šířky 34cm</t>
  </si>
  <si>
    <t>899911101</t>
  </si>
  <si>
    <t>Kluzná objímka výšky 25 mm vnějšího průměru potrubí do 183 mm</t>
  </si>
  <si>
    <t>-2137278933</t>
  </si>
  <si>
    <t>Kluzné objímky (pojízdná sedla) pro zasunutí potrubí do chráničky výšky 25 mm vnějšího průměru potrubí do 183 mm</t>
  </si>
  <si>
    <t>16*1</t>
  </si>
  <si>
    <t>899913135</t>
  </si>
  <si>
    <t>Uzavírací manžeta chráničky potrubí DN 80 x 250</t>
  </si>
  <si>
    <t>-1825702004</t>
  </si>
  <si>
    <t>Koncové uzavírací manžety chrániček DN potrubí x DN chráničky DN 80 x 250</t>
  </si>
  <si>
    <t xml:space="preserve">Poznámka k souboru cen:_x000D_
1. V cenách jsou započteny i náklady na nerezové upínací pásky daných průměrů. </t>
  </si>
  <si>
    <t>899914113</t>
  </si>
  <si>
    <t>Montáž ocelové chráničky D 273 x 10 mm</t>
  </si>
  <si>
    <t>-608593888</t>
  </si>
  <si>
    <t>Montáž ocelové chráničky v otevřeném výkopu vnějšího průměru D 273 x 10 mm</t>
  </si>
  <si>
    <t>23,6</t>
  </si>
  <si>
    <t>140111100</t>
  </si>
  <si>
    <t>trubka ocelová bezešvá hladká jakost 11 353, 273 x 7,0 mm</t>
  </si>
  <si>
    <t>-641884126</t>
  </si>
  <si>
    <t>Ostatní konstrukce a práce-bourání</t>
  </si>
  <si>
    <t>-313995710</t>
  </si>
  <si>
    <t>916231213</t>
  </si>
  <si>
    <t>Osazení chodníkového obrubníku betonového stojatého s boční opěrou do lože z betonu prostého</t>
  </si>
  <si>
    <t>-601149249</t>
  </si>
  <si>
    <t>Osazení chodníkového obrubníku betonového se zřízením lože, s vyplněním a zatřením spár cementovou maltou stojatého s boční opěrou z betonu prostého tř. C 12/15, do lože z betonu prostého téže značky</t>
  </si>
  <si>
    <t xml:space="preserve">Poznámka k souboru cen:_x000D_
1. V cenách chodníkových obrubníků ležatých i stojatých jsou započteny pro osazení a) do lože z kameniva těženého i náklady na dodání hmot pro lože tl. 80 až 100 mm, b) do lože z betonu prostého i náklady na dodání hmot pro lože tl. 80 až 100 mm; v cenách -1113 a -1213 též náklady na zřízení bočních opěr. 2. Část lože z betonu prostého přesahující tl. 100 mm se oceňuje cenou 916 99-1121 Lože pod obrubníky, krajníky nebo obruby z dlažebních kostek. 3. V cenách nejsou započteny náklady na dodání obrubníků, tyto se oceňují ve specifikaci. </t>
  </si>
  <si>
    <t>919122122</t>
  </si>
  <si>
    <t>Těsnění spár zálivkou za tepla pro komůrky š 15 mm hl 30 mm s těsnicím profilem</t>
  </si>
  <si>
    <t>22113638</t>
  </si>
  <si>
    <t>Utěsnění dilatačních spár zálivkou za tepla v cementobetonovém nebo živičném krytu včetně adhezního nátěru s těsnicím profilem pod zálivkou, pro komůrky šířky 15 mm, hloubky 30 mm</t>
  </si>
  <si>
    <t xml:space="preserve">Poznámka k souboru cen:_x000D_
1. V cenách jsou započteny i náklady na vyčištění spár před těsněním a zalitím a náklady na impregnaci, těsnění a zalití spár včetně dodání hmot. </t>
  </si>
  <si>
    <t>919731123</t>
  </si>
  <si>
    <t>Zarovnání styčné plochy podkladu nebo krytu živičného tl do 200 mm</t>
  </si>
  <si>
    <t>408962316</t>
  </si>
  <si>
    <t>Zarovnání styčné plochy podkladu nebo krytu podél vybourané části komunikace nebo zpevněné plochy živičné tl. přes 100 do 200 mm</t>
  </si>
  <si>
    <t xml:space="preserve">Poznámka k souboru cen:_x000D_
1. Pro volbu cen je rozhodující maximální tloušťka zarovnané styčné plochy. 2. Náklady na vodorovné přemístění suti zbylé po zarovnání styčné plochy se samostatně neoceňují, tyto náklady jsou započteny ve vodorovném přemístění suti prováděném při odstraňování podkladů nebo krytů. </t>
  </si>
  <si>
    <t>919735113</t>
  </si>
  <si>
    <t>Řezání stávajícího živičného krytu hl do 150 mm</t>
  </si>
  <si>
    <t>787153008</t>
  </si>
  <si>
    <t>Řezání stávajícího živičného krytu nebo podkladu hloubky přes 100 do 150 mm</t>
  </si>
  <si>
    <t>977151121</t>
  </si>
  <si>
    <t>Jádrové vrty diamantovými korunkami do D 120 mm do stavebních materiálů</t>
  </si>
  <si>
    <t>-1973629118</t>
  </si>
  <si>
    <t>Jádrové vrty diamantovými korunkami do stavebních materiálů (železobetonu, betonu, cihel, obkladů, dlažeb, kamene) průměru přes 110 do 120 mm</t>
  </si>
  <si>
    <t>0,6</t>
  </si>
  <si>
    <t>979024442</t>
  </si>
  <si>
    <t>Očištění vybouraných obrubníků a krajníků chodníkových</t>
  </si>
  <si>
    <t>125927168</t>
  </si>
  <si>
    <t>Očištění vybouraných prvků komunikací od spojovacího materiálu s odklizením a uložením očištěných hmot a spojovacího materiálu na skládku na vzdálenost do 10 m obrubníků a krajníků, vybouraných z jakéhokoliv lože a s jakoukoliv výplní spár chodníkových</t>
  </si>
  <si>
    <t>2*2+2</t>
  </si>
  <si>
    <t>Přesuny hmot a sutí</t>
  </si>
  <si>
    <t>998276101</t>
  </si>
  <si>
    <t>Přesun hmot pro trubní vedení z trub z plastických hmot otevřený výkop</t>
  </si>
  <si>
    <t>-1225212152</t>
  </si>
  <si>
    <t>Přesun hmot pro trubní vedení hloubené z trub z plastických hmot nebo sklolaminátových pro vodovody nebo kanalizace v otevřeném výkopu dopravní vzdálenost do 15 m</t>
  </si>
  <si>
    <t xml:space="preserve">Poznámka k souboru cen:_x000D_
1. Položky přesunu hmot nelze užít pro zeminu, sypaniny, štěrkopísek, kamenivo ap. Případná manipulace s tímto materiálem se oceňuje souborem cen 162 .0-11 Vodorovné přemístění výkopku nebo sypaniny katalogu 800-1 Zemní práce. </t>
  </si>
  <si>
    <t>-527725231</t>
  </si>
  <si>
    <t>1,645+5,796</t>
  </si>
  <si>
    <t>997221559</t>
  </si>
  <si>
    <t>Příplatek ZKD 1 km u vodorovné dopravy suti ze sypkých materiálů</t>
  </si>
  <si>
    <t>-1492965552</t>
  </si>
  <si>
    <t>7,441*9</t>
  </si>
  <si>
    <t>-1835513436</t>
  </si>
  <si>
    <t>7,441</t>
  </si>
  <si>
    <t>997221845</t>
  </si>
  <si>
    <t>Poplatek za uložení odpadu z asfaltových povrchů na skládce (skládkovné)</t>
  </si>
  <si>
    <t>-965519148</t>
  </si>
  <si>
    <t>Poplatek za uložení stavebního odpadu na skládce (skládkovné) z asfaltových povrchů</t>
  </si>
  <si>
    <t xml:space="preserve">Poznámka k souboru cen:_x000D_
1. Ceny uvedené v souboru cen lze po dohodě upravit podle místních podmínek. 2. Uložení odpadů neuvedených v souboru cen se oceňuje individuálně. 3. V cenách je započítán poplatek za ukládání odpadu dle zákona 185/2001 Sb. 4. Případné drcení stavebního odpadu lze ocenit cenami souboru cen 997 00-60 Drcení stavebního odpadu z katalogu 800-6 Demolice objektů. </t>
  </si>
  <si>
    <t>2,212+3,584</t>
  </si>
  <si>
    <t>997221855</t>
  </si>
  <si>
    <t>Poplatek za uložení odpadu z kameniva na skládce (skládkovné)</t>
  </si>
  <si>
    <t>-211590862</t>
  </si>
  <si>
    <t>Poplatek za uložení stavebního odpadu na skládce (skládkovné) z kameniva</t>
  </si>
  <si>
    <t>1,645</t>
  </si>
  <si>
    <t>722183002R</t>
  </si>
  <si>
    <t>Průchodka proti zemní vlhkosti (pažnice + těsnění) 150/98, tl. zdi 600 mm</t>
  </si>
  <si>
    <t>-1243373502</t>
  </si>
  <si>
    <t>23020011R</t>
  </si>
  <si>
    <t>Nasunutí potrubní sekce do ocelové chráničky DN 80</t>
  </si>
  <si>
    <t>-370941024</t>
  </si>
  <si>
    <t>Nasunutí potrubní sekce do ocelové chráničky jmenovitá světlost nasouvaného potrubí DN 80</t>
  </si>
  <si>
    <t xml:space="preserve">Poznámka k souboru cen:_x000D_
1. .V cenách jsou započteny i náklady na středící objímky. 2. .V cenách není započten materiál na utěsnění konců. </t>
  </si>
  <si>
    <t>D.2.3 - TRAFOSTANICE</t>
  </si>
  <si>
    <t>D1 - D.2.3 TRAFOSTANICE</t>
  </si>
  <si>
    <t xml:space="preserve">    D2 - A.) Rozvaděč VN - 22kV</t>
  </si>
  <si>
    <t xml:space="preserve">    D3 - B.) TRANSFORMÁTORY</t>
  </si>
  <si>
    <t xml:space="preserve">    D4 - C.) ÚLOŽNÝ A UPEVŇOVACÍ MATERIÁL</t>
  </si>
  <si>
    <t xml:space="preserve">    D5 - D.) KABELY</t>
  </si>
  <si>
    <t xml:space="preserve">    D6 - E.) ROZVADĚČE</t>
  </si>
  <si>
    <t xml:space="preserve">    D7 - F.) UZEMNĚNÍ</t>
  </si>
  <si>
    <t xml:space="preserve">    D8 - G.) OSTATNÍ</t>
  </si>
  <si>
    <t>D.2.3 TRAFOSTANICE</t>
  </si>
  <si>
    <t>A.) Rozvaděč VN - 22kV</t>
  </si>
  <si>
    <t>Pol863</t>
  </si>
  <si>
    <t>VN rozvaděč ozn. R2-22kV</t>
  </si>
  <si>
    <t>Poznámka k položce:
Modulární rozvaděč se vzduchem izolovanými přípojnicemi a spínacími prvky s izolací plynu SF6. Sestava rozvaděče 22 skládající se ze 4 polí :  - Typ rozváděče  : dle výrobce (dodavatele), jeden systém přípojnic  - Jmenovité napětí  : 24kV (potvrzení konformity dle ČSN pro 25kV)  - Provozní napětí  : 22kV  - Jmenovitý proud přípojnic: 630A  - Krátkodobý proud : 16kA / 1s  - Dynamický proud  : 40kA max.  - Vnitřní zkratová odolnost : 16kA / 1s; IAC A-FL, spodní odvod plynů  - Ztráta nepřeruš. provozu : LSC2A  - Provedení rozvaděče: dle ČSN EN 62271-200 Sestava rozvaděče při čelním pohledu zprava doleva:    • skříň s odpínačem s vývodem vlevo – přívodní kabel VN;   • skříň s měřením proudu a napětí s vývodem vlevo  (fakturační měření spotřeby el. energie – měřící zařízení musí být v souladu s platnými „Technickými podmínkami pro připojení měřících zařízení v odběrných místech napojených ze sítí VN, VVN“ vydaných ČEZ Distribuce a.s.)   • skříň s odpínačem a pojistkami  – vývod na trafo 630kVA   • skříň s odpínačem a pojistkami  – vývod na trafo 630kVA</t>
  </si>
  <si>
    <t>Pol864</t>
  </si>
  <si>
    <t>Pole č.1 - skříň s vypínačem:</t>
  </si>
  <si>
    <t>Poznámka k položce:
1 sada systém přípojnic 630 A   1ks pevný vypínač 630A   1 ks odpojovač a uzemňovač    ruční ovládací mechanismus    sada pomocných kontaktů odpojovače a uzemňovače    sada pomocných kontaktů vypínače         vypínací spoušť 230V AC    3 ks proudový snímač pro ochranu    elektronická ochrana    zapínací a vypínací tlačítko   3 ks kapacitní napěťový snímač včetně indikace přítomnosti napětí   připojovací místa pro 3x jedno-žilový kabel min. 240 mm2</t>
  </si>
  <si>
    <t>Pol865</t>
  </si>
  <si>
    <t>Pole č.2 - skříň s měřením proudu a napětí:</t>
  </si>
  <si>
    <t>Poznámka k položce:
1 sada systém přípojnic 630 A    3 ks napěťový transformátor 22000/?3 // 100/?3V;10 VA; t.p. 0,5; úřední ověření    3 ks transformátory proudu typ 15/5 t.p. 0,5S, úřední ověření    Zapojení fakturačního měření dle standardu ČEZ.</t>
  </si>
  <si>
    <t>Pol866</t>
  </si>
  <si>
    <t>Pole č.3, 4 - skříň s odpínačem a pojistkami:</t>
  </si>
  <si>
    <t>Poznámka k položce:
1 sada systém přípojnic 630 A   1 ks odpínač a uzemňovač   3 ks kapacitní napěťový snímač včetně optické signalizace přítomnosti                          napětí   3 ks pojistka 25kV, 40A s mechanickým ukazatelem vybavení   1ks vypínací spoušť 230V AC      sada pomocných kontaktů (min. 4/4)   1 ks vývodový uzemňovač   1 sada připojovací místa pro 3x jedno-žilový kabel min. 95 mm2</t>
  </si>
  <si>
    <t>Pol867</t>
  </si>
  <si>
    <t>Sestavení rozvaděče na místě</t>
  </si>
  <si>
    <t>B.) TRANSFORMÁTORY</t>
  </si>
  <si>
    <t>Pol868</t>
  </si>
  <si>
    <t>Transformátor olejový hermetizovaný</t>
  </si>
  <si>
    <t>Poznámka k položce:
Se sníženými ztrátami (transformátor splňuje nařízení Evropské komise č.548/2014 ze dne 21.5.2014, kterým se provádí směrnice Evropského parlamentu a Rady 2009/125/ES o EkoDesignu transformátorů). Typ:    dle výrobce Jmenovitý výkon :  630 kVA Izolační napětí:   25 kV Provozní napětí:   22 kV Jmenovitý převod:  22 / 0,4 kV Jmenovitá frekvence:  50 Hz Přepínání odboček na VN straně: ± 2x 2,5% Úhel:    Dyn 1 Napětí nakrátko:   4% Krytí:    IP00 Max. teplota okolí:  40 st. C Chlazení:   ONAN Chladící kapalina:  Minerální olej podle ČSN EN 60296 ed.2 Materiál vinutí:   Cul / Cu Ztráty naprázdno :  P0 max= 600 W Ztráty nakrátko (750 °C):  Pk max=5400 W Akustický tlak  LpA [dB(A)]:  43 Akustický výkon LWA  [dB(A)]: 52  Orientační rozměry (d x š x v): 1500x900x1800 mm   Váha (max.):     2500kg Připojení: VN strana – kabely na praporce                NN strana – kabely na praporce  Provedení transformátoru: dle  ČSN EN 60076, ČSN EN 50464-1 Příslušenství:  Sdružený ochranný přístroj (např. DGPT II)</t>
  </si>
  <si>
    <t>C.) ÚLOŽNÝ A UPEVŇOVACÍ MATERIÁL</t>
  </si>
  <si>
    <t>POZNÁMKA_1</t>
  </si>
  <si>
    <t xml:space="preserve">Kabelové trasy - perforované/drátěné žlaby musí být v provedení dle ČSN EN 61537 ed. 2, materiál pozinkovaný plech/drát, kompletní včetně nosných prvků pro upevnění na stěnu nebo pro zavěšení ze stropu, včetně níže uvedeného příslušenství pro jednotlivé položky </t>
  </si>
  <si>
    <t>Pol870</t>
  </si>
  <si>
    <t>Kabelový rošt 500x100mm</t>
  </si>
  <si>
    <t>Poznámka k položce:
vč. zavěšení/uchycení, spojek, tvarovek, koncovek a podružného materiálu</t>
  </si>
  <si>
    <t>Pol871</t>
  </si>
  <si>
    <t>Kabelový rošt 300x100mm</t>
  </si>
  <si>
    <t>Pol872</t>
  </si>
  <si>
    <t>Poznámka k položce:
ke kabelovým trasám, kompletní dodávka</t>
  </si>
  <si>
    <t>POZNÁMKA_2</t>
  </si>
  <si>
    <t xml:space="preserve">Elektroinstalační trubky plastové musí být v provedení dle ČSN EN 50 086-1, materiál PVC samozhášivé s teplotní odolností -25°C až +60°C, použití na stavební podklady stupně hořlavosti A až C3, kompletní včetně příslušenství </t>
  </si>
  <si>
    <t>Pol874</t>
  </si>
  <si>
    <t>Elektroinstalační trubka plastová pevná P25</t>
  </si>
  <si>
    <t>POZNÁMKA_3</t>
  </si>
  <si>
    <t>Elektroinstalační trubky dvouplášťové musí být v provedení dle ČSN EN 50 086-2-4, materiál vnějšího/vnitřního pláště HDPE/LDPE, s teplotní odolností -45°C až +60°C, mechanická odolnost 400N, s protahovacím drátem, červená barva, kompletní</t>
  </si>
  <si>
    <t>Pol876</t>
  </si>
  <si>
    <t>Kabelová chránička průměr 160/136mm</t>
  </si>
  <si>
    <t>POZNÁMKA_4</t>
  </si>
  <si>
    <t xml:space="preserve">Elektroinstalační trubky kovové musí být v provedení dle ČSN EN 50086-1, materiál ocel s teplotní odolností -60°C až +250°C, oboustraně žárově pozinkované, kompletní včetně příslušenství </t>
  </si>
  <si>
    <t>Pol878</t>
  </si>
  <si>
    <t>Trubka kovová pevná P25</t>
  </si>
  <si>
    <t>Pol879</t>
  </si>
  <si>
    <t>Poznámka k položce:
závitová, mechanická odolnost 4000N, komplet; OSTATNÍ:</t>
  </si>
  <si>
    <t>Pol880</t>
  </si>
  <si>
    <t>Kabelová příchytka plastová pro svazek kabelů</t>
  </si>
  <si>
    <t>Poznámka k položce:
kompletní dodávka včetně upevňovacího materiálu</t>
  </si>
  <si>
    <t>Pol881</t>
  </si>
  <si>
    <t>Kabelová příchytka plastová</t>
  </si>
  <si>
    <t>Poznámka k položce:
pro řadové uložení kabelů; kompletní dodávka včetně upevňovacího materiálu</t>
  </si>
  <si>
    <t>Pol882</t>
  </si>
  <si>
    <t>Spojovací a nosný materiál, kompletní dodávka</t>
  </si>
  <si>
    <t>Pol883</t>
  </si>
  <si>
    <t>Drobný úložný a montážní materiál</t>
  </si>
  <si>
    <t>Poznámka k položce:
kompletní dodávka</t>
  </si>
  <si>
    <t>D.) KABELY</t>
  </si>
  <si>
    <t>POZNÁMKA_5</t>
  </si>
  <si>
    <t>Kabel silový s hliníkovým jádrem, izolace zesítěný polyetylen, plášť kombinovaný PE+PVC, měděné stínění s ochranou proti podélnému šíření vody pod pláštěm, jmenovité napětí 12,7/22kV, zkušební napětí 50kV, provozní teplota -25 až +90°C, odolné proti UV záření a proti šíření plamene.</t>
  </si>
  <si>
    <t>Pol885</t>
  </si>
  <si>
    <t>Kabel VN 22-AXEKCY 240/25mm2</t>
  </si>
  <si>
    <t>Pol886</t>
  </si>
  <si>
    <t>Kabel VN 22-AXEKCY 70/16mm2</t>
  </si>
  <si>
    <t>Pol887</t>
  </si>
  <si>
    <t>Kabelová koncovka 22kV, pro kabel 240mm2</t>
  </si>
  <si>
    <t>Poznámka k položce:
staniční, komplet</t>
  </si>
  <si>
    <t>Pol888</t>
  </si>
  <si>
    <t>Kabelová koncovka 22kV, pro kabel 70mm2</t>
  </si>
  <si>
    <t>POZNÁMKA_6</t>
  </si>
  <si>
    <t>Kabely silové celoplastové s měděným jádrem, PVC izolace žil a pláště, jmenovité napětí 0,6/1kV, zkušební napětí 4kV, provozní teplota -35 až +70°C, barevné značení žil dle ČSN 33 0166 ed. 2:2002, odolné proti UV záření a proti šíření plamene dle ČSN EN 50265-2-1.</t>
  </si>
  <si>
    <t>Pol890</t>
  </si>
  <si>
    <t>Kabel 1-YY 300 BK /černá/</t>
  </si>
  <si>
    <t>Pol891</t>
  </si>
  <si>
    <t>Kabel 1-YY 300 GNYE /zelenožlutá/</t>
  </si>
  <si>
    <t>Pol892</t>
  </si>
  <si>
    <t>Kabel 1-YY 120 GNYE /zelenožlutá/</t>
  </si>
  <si>
    <t>Pol893</t>
  </si>
  <si>
    <t>Kabel 1-YY 25 GNYE /zelenožlutá/</t>
  </si>
  <si>
    <t>Pol894</t>
  </si>
  <si>
    <t>Pol895</t>
  </si>
  <si>
    <t>Kabel CYKY-O 5x2,5</t>
  </si>
  <si>
    <t>Pol896</t>
  </si>
  <si>
    <t>Kabel CYKY-O 5x4</t>
  </si>
  <si>
    <t>POZNÁMKA_7</t>
  </si>
  <si>
    <t>Kabely pro ovládací obvody s měděným jádrem, PVC izolace žil a pláště, plastová folie a stínění, jmenovité napětí 0,25kV, zkušební napětí 1kV, provozní teplota -30 až +85°C, barevné značení žil dle ČSN 33 0166 ed. 2:2002, odolné proti UV záření a proti šíření plamene dle ČSN EN 50265-2-1.</t>
  </si>
  <si>
    <t>Pol898</t>
  </si>
  <si>
    <t>Kabel JYTY-O 5x1</t>
  </si>
  <si>
    <t>Pol899</t>
  </si>
  <si>
    <t>Kabel JYTY-O 14x1</t>
  </si>
  <si>
    <t>POZNÁMKA_8</t>
  </si>
  <si>
    <t>Vodiče silové celoplastové s měděným jádrem a PVC izolací, jmenovité napětí 0,45/0,75kV, zkušební napětí 2,5kV, provozní teplota -35 až +70°C, barevné značení žil dle ČN 33 0166 ed. 2:2002, odolné proti UV záření a proti šíření plamene dle ČSN EN 50265-2-</t>
  </si>
  <si>
    <t>Vodiče silové celoplastové s měděným jádrem a PVC izolací, jmenovité napětí 0,45/0,75kV, zkušební napětí 2,5kV, provozní teplota -35 až +70°C, barevné značení žil dle ČN 33 0166 ed. 2:2002, odolné proti UV záření a proti šíření plamene dle ČSN EN 50265-2-1.</t>
  </si>
  <si>
    <t>Pol901</t>
  </si>
  <si>
    <t>Vodič H07V-K 25mm2 z/žl, včetně ukončení</t>
  </si>
  <si>
    <t>Pol902</t>
  </si>
  <si>
    <t>Vodič H07V-K 50mm2 z/žl, včetně ukončení</t>
  </si>
  <si>
    <t>E.) ROZVADĚČE</t>
  </si>
  <si>
    <t>Pol903</t>
  </si>
  <si>
    <t>Skříň fakturačního měření, ozn. RE:</t>
  </si>
  <si>
    <t>Poznámka k položce:
Rozvaděč fakturačního měření ČEZ s optočlenem   Typ skříně:    SM-2.ČEZ-O Typová skříň pro obchodní měření (typ A dle Vyhl. 218/2001 Sb) typ SM2, primární měření (na straně VN), region ZČE, venkovní provedení, kompletní dodávka včetně osazení optočlenu pro monitorování odběru el. energie.</t>
  </si>
  <si>
    <t>F.) UZEMNĚNÍ</t>
  </si>
  <si>
    <t>Pol904</t>
  </si>
  <si>
    <t>Zemnící pásek FeZn 30x4</t>
  </si>
  <si>
    <t>Pol905</t>
  </si>
  <si>
    <t>Svorka uzemňovací SR02 -  FeZn</t>
  </si>
  <si>
    <t>Svorka uzemňovací SR02 - FeZn</t>
  </si>
  <si>
    <t>Pol906</t>
  </si>
  <si>
    <t>Podpěra vedení pro FeZn 30x4mm</t>
  </si>
  <si>
    <t>G.) OSTATNÍ</t>
  </si>
  <si>
    <t>Pol907</t>
  </si>
  <si>
    <t>Osazení rozvaděče VN - 22kV</t>
  </si>
  <si>
    <t>Pol908</t>
  </si>
  <si>
    <t>Osazení transformátoru 22/0,4kV, 630kVA</t>
  </si>
  <si>
    <t>Pol909</t>
  </si>
  <si>
    <t>Antivibrační podložka pod transformátor</t>
  </si>
  <si>
    <t>Pol910</t>
  </si>
  <si>
    <t>Osazení skříně měření RE</t>
  </si>
  <si>
    <t>Poznámka k položce:
vč. ukončení kabelů pro fakturační měření</t>
  </si>
  <si>
    <t>Pol911</t>
  </si>
  <si>
    <t>Oživení, najetí zvýšeným napětím</t>
  </si>
  <si>
    <t>Pol912</t>
  </si>
  <si>
    <t>Ukončení kabelu 22-AXEKCY 240mm2</t>
  </si>
  <si>
    <t>Pol913</t>
  </si>
  <si>
    <t>Ukončení kabelu 22-AXEKCY 70mm2</t>
  </si>
  <si>
    <t>Pol914</t>
  </si>
  <si>
    <t>Ukončení kabelu 1-YY 300mm2</t>
  </si>
  <si>
    <t>Pol915</t>
  </si>
  <si>
    <t>Ukončení celoplastového kabelu do 5x4</t>
  </si>
  <si>
    <t>Pol916</t>
  </si>
  <si>
    <t>Ukončení celoplastového kabelu do 14x1</t>
  </si>
  <si>
    <t>Pol917</t>
  </si>
  <si>
    <t>Protipožární ucpávky kabelových tras</t>
  </si>
  <si>
    <t>Pol918</t>
  </si>
  <si>
    <t>Nátěr pásku FeZn na povrchu</t>
  </si>
  <si>
    <t>Pol919</t>
  </si>
  <si>
    <t>Označení místností  trafostanice, sada</t>
  </si>
  <si>
    <t>Označení místností trafostanice, sada</t>
  </si>
  <si>
    <t>Pol920</t>
  </si>
  <si>
    <t>Dielektrický koberec do  trafostanice</t>
  </si>
  <si>
    <t>Dielektrický koberec do trafostanice</t>
  </si>
  <si>
    <t>Pol921</t>
  </si>
  <si>
    <t>Zásobník pojistek VN</t>
  </si>
  <si>
    <t>Poznámka k položce:
souprava tabulek, včetně plagátu první pomoci, ochranné pomůcky - dle PNE 381981ed.3</t>
  </si>
  <si>
    <t>Pol922</t>
  </si>
  <si>
    <t>Pomocná konstrukce a materiál</t>
  </si>
  <si>
    <t>Poznámka k položce:
pro transport transformátorů do úrovně 2.S</t>
  </si>
  <si>
    <t>Pol923</t>
  </si>
  <si>
    <t>Záchytná vana pod transformátor</t>
  </si>
  <si>
    <t>Poznámka k položce:
provedení nerez, odnímatelná čelní část, objem min. 520l, kompletní dodávka</t>
  </si>
  <si>
    <t>Pol924</t>
  </si>
  <si>
    <t>Pol925</t>
  </si>
  <si>
    <t>Pol926</t>
  </si>
  <si>
    <t>Nepředvídatelné okolnosti v průběhu realizace akce</t>
  </si>
  <si>
    <t>Pol927</t>
  </si>
  <si>
    <t>Pol928</t>
  </si>
  <si>
    <t>Pol929</t>
  </si>
  <si>
    <t>Manipulace v síti ČEZ</t>
  </si>
  <si>
    <t>Pol930</t>
  </si>
  <si>
    <t>Najetí zvýšeným napětím</t>
  </si>
  <si>
    <t>Pol931</t>
  </si>
  <si>
    <t>Pol932</t>
  </si>
  <si>
    <t>D.2.4 - GASTRO ZAŘÍZENÍ</t>
  </si>
  <si>
    <t>D1 - VYBAVENÍ JÍDELNY SKM</t>
  </si>
  <si>
    <t>VYBAVENÍ JÍDELNY SKM</t>
  </si>
  <si>
    <t>Pol325</t>
  </si>
  <si>
    <t>Koš s poklopem (95 litrů, ?450mm, v=710 mm)</t>
  </si>
  <si>
    <t>Poznámka k položce:
Celonerezové masivní provedení se čtyřmi otočnými kolečky a poklopem s držadlem.</t>
  </si>
  <si>
    <t>Pol326</t>
  </si>
  <si>
    <t>Chladící skříň 600 l</t>
  </si>
  <si>
    <t>Poznámka k položce:
Bílá barva, ventilované chlazení, vnitřní prostor přizpůsoben rozměrům GN 2/1, automatické odtávání, chladivo R 134a, digitální termostat, výškově nastavitelné rošty, snadno vyměnitelné těsnění, zabudovaný zámek, lze měnit otevírání dveří, napětí 230 V / 50 Hz, čistý objem 476l, rozměry: 780x725x1895</t>
  </si>
  <si>
    <t>Pol327</t>
  </si>
  <si>
    <t>Dopravníkový pás na špinavé nádobí</t>
  </si>
  <si>
    <t>Poznámka k položce:
Rozměry: celková šířka 500mm, celková výška 900mm, celková délka 30800mm. Plynulé nastavení rychlosti pásu 4 až 20m / m, elektrické napětí 400V 3N AC 50Hz. Funkce: 1x vypínač, 1x tlačítko Start, 1x tlačítko Stop, 1x tlačítko nouzového zastavení, regulátor - plynulá regulace rychlosti.Šástčné zakrytí pásu v místech, kde jsou stoly.</t>
  </si>
  <si>
    <t>Pol328</t>
  </si>
  <si>
    <t>Vstupní stůl k myčce nádobí, vstup do myčky - rohové provedení</t>
  </si>
  <si>
    <t>Poznámka k položce:
Pracovní desku tvoří nerez plech tl.1,2 mm podlepený dřevotřískou, která je chráněna zdravotně nezávadným nátěrem. Vedení na koše druhu myčky, zadní oplachová stěna výšky 150 mm, otvor na sprchu. Tl. pracovní desky 40 mm. V tabulce je započítán vevařený lisovaný dřez 450x450x250 mm. Celkový rozměr: 2700x750x900</t>
  </si>
  <si>
    <t>Pol329</t>
  </si>
  <si>
    <t>Tlaková sprcha - stojanové provedení</t>
  </si>
  <si>
    <t>Poznámka k položce:
Sprcha se směšovací baterií s kohouty pro studenou, teplou vodu a napouštěcím ramínkem ze sprchy. S tlakovou hadicí a vyvažovací pružinou, s úchytem na zeď a háčkem na sprchu, max. průtok (3 bar): 17 l/min, max. tlak: 5 bar, upevňovací otvor pro baterii: min. O30 mm. - max.O32 mm. Model pro montáž do desky pracovního stolu</t>
  </si>
  <si>
    <t>Pol330</t>
  </si>
  <si>
    <t>Automatický změkčovač vody</t>
  </si>
  <si>
    <t>Poznámka k položce:
Kapacita změkčené vody pro 10°GH 30l/min (nepřetržitý provoz)</t>
  </si>
  <si>
    <t>Pol331</t>
  </si>
  <si>
    <t>Průchozí tunelový mycí stroj na bílé nádobí</t>
  </si>
  <si>
    <t>Poznámka k položce:
Směr P-L, sušící zóna, vícenádržový mycí stroj s aut.posuvem košů, provedení dle DIN 10510, 3 rychlosti posuvu, pro připojení na vodu 0-3 st.dH, max. 80 mikroS, pracovní výška 900 mm, zásuvná výška 460 mm, komínek na odtah par s ventilátorem, s multifunkční dotykovou obrazovkou a záznamníkem hygieny, vč. dávkovačů mycího a oplachového prostředku, 400V/55kW</t>
  </si>
  <si>
    <t>Pol332</t>
  </si>
  <si>
    <t>Nástěnná digestoř s filtry a osvětlením</t>
  </si>
  <si>
    <t>Poznámka k položce:
Celonerezové provedení. Včetně tukových lamelových filtrů, vyústění a odtokového žlábku s výpustným ventilem. Ventilátor není součástí dodávk, rozměry: 3000x900x350</t>
  </si>
  <si>
    <t>Pol333</t>
  </si>
  <si>
    <t>Výstupní stůl z myčky nádobí</t>
  </si>
  <si>
    <t>Poznámka k položce:
Výstupní válečkový stůl, rozměr 1700 x 750 x 900, provedení nerez s odtokem odkapní vody.</t>
  </si>
  <si>
    <t>Pol334</t>
  </si>
  <si>
    <t>Podlahový žlab nerez</t>
  </si>
  <si>
    <t>Poznámka k položce:
Celkové rozměry 2600x400</t>
  </si>
  <si>
    <t>Pol335</t>
  </si>
  <si>
    <t>Vstupní stůl k myčce nádobí</t>
  </si>
  <si>
    <t>Poznámka k položce:
Pracovní desku tvoří nerez plech tl.1,2 mm podlepený dřevotřískou, která je chráněna zdravotně nezávadným nátěrem. Vedení na koše druhu myčky, zadní oplachová stěna výšky 150 mm, otvor na sprchu. Tl. pracovní desky 40 mm. V tabulce je započítán vevařený lisovaný dřez 450x450x250 mm. Celkový rozměr: 1200x750x900</t>
  </si>
  <si>
    <t>Pol336</t>
  </si>
  <si>
    <t>Průchozí mycí stroj na sklo</t>
  </si>
  <si>
    <t>Poznámka k položce:
Počet programů 3 + speciální programy, obsah nádrže 35l, rozměry: š635xh750xv1515(1995), rozměry koše 500x500, světlá vstupní výška 440mm, teoretický výkon 22/32/48 košů/hod, 400V/max.14,7kW, vč. dávkovačů mycího a oplachového prostředku.</t>
  </si>
  <si>
    <t>Pol337</t>
  </si>
  <si>
    <t>Pol338</t>
  </si>
  <si>
    <t>Výstupní stůl k myčce</t>
  </si>
  <si>
    <t>Poznámka k položce:
Pracovní desku tvoří nerez plech tl.1,2 mm podlepený dřevotřískou, která je chráněna zdravotně nezávadným nátěrem. Provedení bez lemů, zadní nebo boční lemy výšky 40 mm, vedení na koše. Tl. pracovní desky 40 mm.Rozměry: 1250x750x900</t>
  </si>
  <si>
    <t>Pol339</t>
  </si>
  <si>
    <t>Pojízdný talířový zásobník dvoutubusový s ohřevem</t>
  </si>
  <si>
    <t>Poznámka k položce:
Talířový zásobník se používá k přepravě a předehřívání talířů před výdejem. Celonerezové provedení. Zásobník disponuje topným tělesem a termostatem pro regulaci teploty až do 90°C . Kolečka pr. 100 mm (2x s brzdou). Kapacita 2x 60 talířů, max průměr talířů 320 mm. Rozměry: 960x490x900, 230V/665W</t>
  </si>
  <si>
    <t>Pol340</t>
  </si>
  <si>
    <t>Třídící stůl na nádobí s policí - atyp, výřez v desce a polici 150x300mm</t>
  </si>
  <si>
    <t>Poznámka k položce:
Celonerezové provedení, výšková stavitelnost o 30 mm. Provedení bez lemů, zadní nebo bočni lemy výšky 40 mm. Tl. pracovní desky a police 40 mm. Světlost police s podélnými výztuhami 105 mm.Rozměr: 2050x750x900</t>
  </si>
  <si>
    <t>Pol341</t>
  </si>
  <si>
    <t>Skladový regál s plnými policemi</t>
  </si>
  <si>
    <t>Poznámka k položce:
Celonerezové provedení. Nosná konstrukce z jeklu 40x40 mm, police tl. 40 mm vyztužené podélnými výztuhami. Světlost spodní police 105 mm.5 polic, rozměr: 1000x500x180, police nerez plech tl.1,2 mm</t>
  </si>
  <si>
    <t>Pol342</t>
  </si>
  <si>
    <t>Poznámka k položce:
Nerez provedení, ventilované chlazení, vnitřní prostor přizpůsoben rozměrům GN 2/1, automatické odtávání, chladivo R 134a, digitální termostat, výškově nastavitelné rošty, snadno vyměnitelné těsnění, zabudovaný zámek, lze měnit otevírání dveří, napětí 230 V / 50 Hz, čistý objem 476l, rozměry: 780x725x1895</t>
  </si>
  <si>
    <t>Pol343</t>
  </si>
  <si>
    <t>Poznámka k položce:
Celonerezové provedení. Nosná konstrukce z jeklu 40x40 mm, police tl. 40 mm vyztužené podélnými výztuhami. Světlost spodní police 105 mm. 4 police, rozměr: 1150x500x180, police nerez plech tl.1,2 mm</t>
  </si>
  <si>
    <t>Pol344</t>
  </si>
  <si>
    <t>Mycí stroj na černé nádobí</t>
  </si>
  <si>
    <t>Poznámka k položce:
Obsah nádrže 138l vody, spotřeba oplachové vody 7l, vnitřní rozměry koše 1305x672mm, teoretický výkon univerzálního programu 40/24/12 košů/hod, rozměry: 1468x2070x870, celkový příkon 400V/18,8kW, zabudované dávkovače detrgentů</t>
  </si>
  <si>
    <t>Pol345</t>
  </si>
  <si>
    <t>Mycí stůl s lisovaným dřezem</t>
  </si>
  <si>
    <t>Poznámka k položce:
Pracovní desku tvoří nerez plech tl.1,2 mm podlepený dřevotřískou, která je chráněna zdravotně nezávadným nátěrem. Provedení bez lemů, zadní nebo boční lemy výšky 40 mm. Tl. pracovní desky 40 mm. Umístění dřezu vlevo. V tabulce je započítán vevařený lisovaný dřez 700x500x375 mm. Prolomená deska, rozměr 1200x700x900</t>
  </si>
  <si>
    <t>Pol346</t>
  </si>
  <si>
    <t>Transportní vozík pro 11x GN 2/1 s ventilátorem</t>
  </si>
  <si>
    <t>Poznámka k položce:
Digitální ovládání, přehledný display, přesné řízení a nastavení požadované teploty +30°C až +90°C. Prolisované zásuvy pro GN (hygienické oblé rohy-snadné vytíránÍ) ve stěně vozíku s pojistkou proti překlopení, distanční dorazy pro zajištění dostatečného odstup GN od stěn pro rovnoměrnou cirkulaci horkého vzduchu. Robustní dobře izolované dveře s masivními panty lze otevřít v úhlu 270° a za aretovat. Ergonomická madla jsou snadno dostupná i při otevřených dveřích. Čtyři velká otočná kolečka (O160mm, 2x brzděná) s ochranou proti korozi.Vozík je dále vybaven ochranými polyamidovými rohy vozíku (nárazníky), které poskytují ochranu vozíku a dalším zařízením v provozu. Rozměry: 756x932x1778, příkon 2,2kW, kapacita 11x2/1 - 100, elektronický ovládací panel</t>
  </si>
  <si>
    <t>Pol347</t>
  </si>
  <si>
    <t>Kombi výlevka 50x70cm nerez</t>
  </si>
  <si>
    <t>Poznámka k položce:
Výlevka má čtyři stavitelné nohy (jekl 40 x 40 mm), může být též připevněna pomocí závěsné kotvící lišty (součástí dodávky) na stěnu, nohy je možné zdemontovat. K výlevce je dodávána kompletní odpadová armatura JS 40 a přepadová trubka 190 mm do spodního dřezu. Součástí je odnímatelný nerezový rošt. K výlevce je dodávána mechanická baterie pro 2 vody s otočným raménkem. Připojení pro dvě vody 2x hadice s převlečnou maticí 3/8” senzorové provedení 2x 1 1/2" *Model v celonerezovém provedení s prolisovanou vrchní deskou a lisovanou vaničkou a odnímatelným roštem.</t>
  </si>
  <si>
    <t>Pol348</t>
  </si>
  <si>
    <t>Pracovní stůl s lisovaným dřezem a policí</t>
  </si>
  <si>
    <t>Poznámka k položce:
Pracovní desku tvoří nerez plech tl.1,2 mm podlepený dřevotřískou, která je chráněna zdravotně nezávadným nátěrem. Provedení bez lemů, zadní nebo boční lemy výšky 40 mm. Tl. pracovní desky a police 40 mm. Maximální délka stolu 2850 mm (6 nohou). Světlost police s podélnými výztuhami 105 mm. Umístění dřezu dle požadavků zákazníka. V tabulce je započítán vevařený lisovaný dřez 400x400x250mm. Rozměr: 1900x700x900</t>
  </si>
  <si>
    <t>Pol349</t>
  </si>
  <si>
    <t>Nářezový stroj šnekový 300mm</t>
  </si>
  <si>
    <t>Poznámka k položce:
Tlakový odlitek z hliníkové slitiny, rozměr stolu v cm: 34 x 30, řezný stůl uložen šikmo, šnekový převod, nerezový nůž o tvrdosti 58-59 HRC, přídavné brusné zařízení v ceně, speciální antiadhesní úprava nože, motor s ventilátorem a pojistkou proti přehřátí, vhodné pro velké provozovny nad 400 lidí</t>
  </si>
  <si>
    <t>Pol350</t>
  </si>
  <si>
    <t>Pol351</t>
  </si>
  <si>
    <t>Poznámka k položce:
Pracovní desku tvoří nerez plech tl.1,2 mm podlepený dřevotřískou, která je chráněna zdravotně nezávadným nátěrem. Provedení bez lemů, zadní nebo boční lemy výšky 40 mm. Tl. pracovní desky a police 40 mm. Maximální délka stolu 2850 mm (6 nohou). Světlost police s podélnými výztuhami 105 mm. Umístění dřezu dle požadavků zákazníka. V tabulce je započítán vevařený lisovaný dřez 400x400x250mm. Rozměr: 1050x700x900</t>
  </si>
  <si>
    <t>Pol352</t>
  </si>
  <si>
    <t>Elektrický indukční sporák s otevřeným podstavcem</t>
  </si>
  <si>
    <t>Poznámka k položce:
Indukční keramická varná deska. Maximální úspora energie, vytápění varné plochy je pouze při kontaktu hrnce s varnou plochou. Velikost topných zón je samo-regulovaná podle průměru nádobí. Při odstranění nádobí z povrchu je automaticky přerušeno vytápění. Elektronická regulace teploty je prováděna potenciometrem. Kompaktní provedení s otevřeným podstavcem. Varná deska má zcela hladký povrch, který zaručuje snadné a rychlé čistění bez nutnosti použití agresivních prostředků.Tloušťka desky umožňuje velmi přesnou regulaci teploty a výkonu(zóna 3,5 kW). Během několika sekund dosáhne deska teploty až 500°C. Obsluha ocení indikaci přítomnosti zbytkového tepla až 60°C. Indukční desky se vyznačují energetickou úsporou jež je zajišťována rychlým dosažením maximálních teplot a eliminací rozptylu tepelné energie, která působí pouze na dno nádoby (úspora až 30%). Energie: 400V/14kW, Rozměry: 700x800x900</t>
  </si>
  <si>
    <t>Pol353</t>
  </si>
  <si>
    <t>Elektrická dvoukošová fritéza</t>
  </si>
  <si>
    <t>Poznámka k položce:
Topné těleso umístěné přímo ve vaně. Snažší čištění umožňuje odklopení topného tělesa směrem nahoru. Bezpečnostní zařízení pro přerušení napájení při odklopení spirály nahoru. Kontrola teploty termostatem od 80 °C až 190 °C s přesnějším zjišťování teploty díky senzorům umístěným ve vaně. Světelná signalizace ovládání s indikátorem teploty. Kompaktní provedení s uzavřeným podstavcem. Elektrické fritézy jsou vybaveny mechanickým ovládáním s přesným řízením teploty. Technologie přímého ohřevu s vysokou účinností hořáků a topných spirál zaručuje velmi rychlé nahřátí a rozvod tepla velkým povrchem zabraňujícím přepalování oleje. Nádrž se zaoblenými hranami a úchytem pro zavěšení koše poskytuje provozovateli maximum hygieny a pohodlí spojeného s bezpečím při práci. Výklopná elektrická topná tělesa umožňují snadnou údržbu a čistění vany.Energie 400V/18kW, Rozměry: 800x700x900, objem 2x 10L oleje</t>
  </si>
  <si>
    <t>Pol354</t>
  </si>
  <si>
    <t>Poznámka k položce:
Celonerezové provedení. Včetně tukových lamelových filtrů, vyústění a odtokového žlábku s výpustným ventilem. Ventilátor není součástí dodávk, rozměry: 1700x800x350</t>
  </si>
  <si>
    <t>Pol355</t>
  </si>
  <si>
    <t>Pracovní stůl bez police - atyp - výřez v desce 300x150mm</t>
  </si>
  <si>
    <t>Poznámka k položce:
Celonerezové provedení, výšková stavitelnost o 30 mm. Provedení bez lemů, zadní nebo bočni lemy výšky 40 mm. Tl. pracovní desky a polic 40 mm. Světlost dolní police s podélnými výztuhami 105 mm. Rozměr: 1900x700x900</t>
  </si>
  <si>
    <t>Pol356</t>
  </si>
  <si>
    <t>Pracovní stůl s policí</t>
  </si>
  <si>
    <t>Poznámka k položce:
Celonerezové provedení, výšková stavitelnost o 30 mm. Provedení bez lemů, zadní nebo bočni lemy výšky 40 mm. Tl. pracovní desky a police 40 mm. Světlost police s podélnými výztuhami 105 mm.Rozměr: 1900x700x900</t>
  </si>
  <si>
    <t>Poznámka k položce:
Pracovní desku tvoří nerez plech tl.1,2 mm podlepený dřevotřískou, která je chráněna zdravotně nezávadným nátěrem. Provedení bez lemů, zadní nebo boční lemy výšky 40 mm. Tl. pracovní desky a police 40 mm. Světlost police s podélnými výztuhami 105 mm. Umístění dřezu dle požadavků zákazníka. V tabulce je započítán vevařený lisovaný dřez 400x400x250mm. Rozměr: 1900x700x900</t>
  </si>
  <si>
    <t>Pol357</t>
  </si>
  <si>
    <t>Pracovní stůl se dvěma policemi</t>
  </si>
  <si>
    <t>Poznámka k položce:
Celonerezové provedení, výšková stavitelnost o 30 mm. Provedení bez lemů, zadní nebo bočni lemy výšky 40 mm. Tl. pracovní desky a polic 40 mm. Světlost dolní police s podélnými výztuhami 105 mm. Rozměr: 1450x700x900</t>
  </si>
  <si>
    <t>Pol358</t>
  </si>
  <si>
    <t>Elektrický konvektomat 20x GN 1/1</t>
  </si>
  <si>
    <t>Poznámka k položce:
Vývin páry bojlerem, plně elektronické ovládání přes dotykový display, vč. zavážecího vozíku. Funkce: iCooking Control,  HiDensityControl,  iLevelControl, Efficient CareControl, plně automatický mycí systém, zabudovaná samonavíjecí sprcha, dvířka varné komory z trojitého skla, osvětlení LED, energie: 400V/36kW, rozměry: 879x791x1872mm</t>
  </si>
  <si>
    <t>Pol359</t>
  </si>
  <si>
    <t>Poznámka k položce:
Celonerezové provedení. Včetně tukových lamelových filtrů, vyústění a odtokového žlábku s výpustným ventilem. Ventilátor není součástí dodávk, rozměry: 1200x1000x350</t>
  </si>
  <si>
    <t>Pol360</t>
  </si>
  <si>
    <t>Poznámka k položce:
Pracovní desku tvoří nerez plech tl.1,2 mm podlepený dřevotřískou, která je chráněna zdravotně nezávadným nátěrem. Provedení bez lemů, zadní nebo boční lemy výšky 40 mm. Tl. pracovní desky a police 40 mm. Světlost police s podélnými výztuhami 105 mm. Umístění dřezu dle požadavků zákazníka. V tabulce je započítán vevařený lisovaný dřez 400x400x250mm. Rozměr: 1450x700x900</t>
  </si>
  <si>
    <t>Pol361</t>
  </si>
  <si>
    <t>Výdejní stůl s ohřevem s oddělenými lisovanými lázněmi</t>
  </si>
  <si>
    <t>Poznámka k položce:
Výdejní stůl se používá k přihřívání a k výdeji hotových teplých jídel. Ta se do výdejního stolu vkládají v nerezových gastronádobách. Celonerezové provedení, výšková stavitelnost o 30 mm. Provedení bez lemů, zadní nebo bočni lemy výšky 40 mm. Tl. pracovní desky a police 40 mm. Světlost police s podélnými výztuhami 105 mm. Každá vana disponuje samostatným topným tělesem , termostatem pro regulaci teploty až do 90°C a vypouštěcím ventilem.Rozměr: 1500x700x900, 230V/2,8kW, pro 4x GN 1/1</t>
  </si>
  <si>
    <t>Pol362</t>
  </si>
  <si>
    <t>Dechová clona jeklová</t>
  </si>
  <si>
    <t>Poznámka k položce:
Konzole z jeklu 30x30, čelní sklo KONEX 6, nerezová police vyztužená podélnou výztuhou. Rozměr: 1500x300</t>
  </si>
  <si>
    <t>Pol363</t>
  </si>
  <si>
    <t>Pojezdová dráha trubková</t>
  </si>
  <si>
    <t>Poznámka k položce:
Cena je včetně konzolí. Počet konzol dle délky dráhy. Šířka 350 m, 4 trubky</t>
  </si>
  <si>
    <t>Pol364</t>
  </si>
  <si>
    <t>Výdejní stěna</t>
  </si>
  <si>
    <t>Poznámka k položce:
Čelní oplechování a sokl + doměr obkladu kolem sloupu.</t>
  </si>
  <si>
    <t>Pol365</t>
  </si>
  <si>
    <t>Sestava pracovních stolů s oplechováním a posuvnými dveřmi</t>
  </si>
  <si>
    <t>Poznámka k položce:
Celonerezové provedení, výšková stavitelnost o 30 mm. Provedení bez lemů, zadní nebo bočni lemy výšky 40 mm. Tl. pracovní desky a polic 40 mm. Světlost dolní police s podélnými výztuhami 105 mm. Celkový rozměr: 5800x600x900, Pracovní desku tvoří nerez plech tl.1,2 mm podlepený dřevotřískou, která je chráněna zdravotně nezávadným nátěrem.</t>
  </si>
  <si>
    <t>Pol366</t>
  </si>
  <si>
    <t>Poznámka k položce:
Celonerezové provedení, výšková stavitelnost o 30 mm. Provedení bez lemů, zadní nebo bočni lemy výšky 40 mm. Tl. pracovní desky a polic 40 mm. Světlost dolní police s podélnými výztuhami 105 mm. Celkový rozměr: 5800x600x900, atyp výřez v sestavě 300x150mm</t>
  </si>
  <si>
    <t>Pol367</t>
  </si>
  <si>
    <t>Poznámka k položce:
Cena je včetně konzolí. Počet konzol dle délky dráhy. Šířka 350 m, 4 trubky, délka 5 bm</t>
  </si>
  <si>
    <t>Pol368</t>
  </si>
  <si>
    <t>Vestavná chladící vana na saláty - atyp. rozměr</t>
  </si>
  <si>
    <t>Poznámka k položce:
Chladící vana bez horního límce je určená k vevaření do pracovní desky. Velikost pro 3x GN 1/1</t>
  </si>
  <si>
    <t>Pol369</t>
  </si>
  <si>
    <t>Dechová clona nad chladící vanu</t>
  </si>
  <si>
    <t>Poznámka k položce:
Konzole z jeklu 30x30, sklo KONEX 6.</t>
  </si>
  <si>
    <t>Pol370</t>
  </si>
  <si>
    <t>Vestavná chladící vana na nápoje - atyp. rozměr</t>
  </si>
  <si>
    <t>Poznámka k položce:
Chladící vana bez horního límce je určená k vevaření do pracovní desky. Velikost pro 2x GN 1/1</t>
  </si>
  <si>
    <t>Pol371</t>
  </si>
  <si>
    <t>Vozík výdejní na příbory a tácy</t>
  </si>
  <si>
    <t>Poznámka k položce:
Celonerezové provedení. Včetně 4x GN1/4-150 mm. Kolečka pr. 100 mm (2x s brzdou).Rozměr: 720x595x1250</t>
  </si>
  <si>
    <t>Poznámka k položce:
Cena je včetně konzolí. Počet konzol dle délky dráhy. Šířka 350 m, 4 trubky, délka 4,95 bm</t>
  </si>
  <si>
    <t>Pol372</t>
  </si>
  <si>
    <t>Poznámka k položce:
Celonerezové provedení, výšková stavitelnost o 30 mm. Provedení bez lemů, zadní nebo bočni lemy výšky 40 mm. Tl. pracovní desky a polic 40 mm. Světlost dolní police s podélnými výztuhami 105 mm. Celkový rozměr: 4600x600x900</t>
  </si>
  <si>
    <t>Pol373</t>
  </si>
  <si>
    <t>Třípatrová chladící samoobslužná vitrína</t>
  </si>
  <si>
    <t>Poznámka k položce:
Celonerezové provedení, výparník RIVACOLD s ventilátory je umístněn v pravém nebo levém boku vitríny. Agregát je zavěšen pod vitrínou, vždy na straně výparníku. Přední stěnu ze strany zákazníka tvoří vyklápěcí dvířka z polykarbonátu a umožňují vstup do jednotlivých oddílů. Boční stěnu tvoří polykarbonátová výplň. Na zadní stěně ze strany obsluhy jsou posuvná dvířka, která jsou uložena v plastovém profilu. Ovládací prvky jsou umístěny na panelu, který je připevněn k nosné konstrukci agregátu. Vitrína je v provedení se třemi oddíly. Provozní napětí 230V/50Hz, příkon do 700W. Teplota +4 až +8°C, osvětlení. Rozměr: 1050x600x700</t>
  </si>
  <si>
    <t>Pol374</t>
  </si>
  <si>
    <t>Izolované zásobníky na nápoje 20l</t>
  </si>
  <si>
    <t>Poznámka k položce:
Automatické varné a udržovací termosy na přípravu a udržení horké vody a teplých nápoju. Luxusní celonerezové, dvouplášové, izolované provedení (minimální teplotní ztráty = ekonomický provoz). Automatický systém výroby horké vody, nebo udržení připravených nápoju na požadované teplotě. Výdej nápoje automatickým výpustným kohoutem a množství nápoje v termosu je přehledně indikováno na rysce hladinoměru. Snadné nastavení předvolené varné, udržovací, nebo výdejní teploty na digitálním ovladači (60 / 80 / 100°C), zobrazení aktuální teplotu vody a požadované předvolené teploty na podsvíceném displeji. Nerezové bezpečnostní víko s ergonomickým bezpečným plastovým madlem, odnímatelná odkapávací miska s vyjímatelným roštem pod výdejním kohoutkem.230V/2,5kW</t>
  </si>
  <si>
    <t>Pol375</t>
  </si>
  <si>
    <t>Pokladní box</t>
  </si>
  <si>
    <t>Poznámka k položce:
Nerez provedení, příprava pro pokladnu, vnitřní police, průchodky nerez deskou pro protažení kabelů.</t>
  </si>
  <si>
    <t>Pol376</t>
  </si>
  <si>
    <t>Montáž</t>
  </si>
  <si>
    <t>VON - VEDLEJŠÍ A OSTATNÍ ROZPOČTOVÉ NÁKLADY</t>
  </si>
  <si>
    <t>VRN - Vedlejší rozpočtové náklady</t>
  </si>
  <si>
    <t xml:space="preserve">    VRN1 - Průzkumné, geodetické a projektové práce</t>
  </si>
  <si>
    <t xml:space="preserve">    VRN3 - Zařízení staveniště</t>
  </si>
  <si>
    <t xml:space="preserve">    VRN4 - Inženýrská činnost</t>
  </si>
  <si>
    <t>VRN</t>
  </si>
  <si>
    <t>Vedlejší rozpočtové náklady</t>
  </si>
  <si>
    <t>VRN1</t>
  </si>
  <si>
    <t>Průzkumné, geodetické a projektové práce</t>
  </si>
  <si>
    <t>041903000</t>
  </si>
  <si>
    <t>Dozor jiné osoby - geotechnický dozor</t>
  </si>
  <si>
    <t>-2083073252</t>
  </si>
  <si>
    <t>Inženýrská činnost dozory dozor jiné osoby</t>
  </si>
  <si>
    <t>01143400R</t>
  </si>
  <si>
    <t>Měření akustické - 1 učebna</t>
  </si>
  <si>
    <t>-336648447</t>
  </si>
  <si>
    <t>Průzkumné, geodetické a projektové práce průzkumné práce měření (monitoring) hlukové hladiny</t>
  </si>
  <si>
    <t>011514000</t>
  </si>
  <si>
    <t>Stavebně-statický průzkum</t>
  </si>
  <si>
    <t>-1490459995</t>
  </si>
  <si>
    <t>012103000</t>
  </si>
  <si>
    <t>Geodetické práce před výstavbou</t>
  </si>
  <si>
    <t>-2058954033</t>
  </si>
  <si>
    <t>Průzkumné, geodetické a projektové práce geodetické práce před výstavbou</t>
  </si>
  <si>
    <t>012303000</t>
  </si>
  <si>
    <t>Geodetické práce po výstavbě</t>
  </si>
  <si>
    <t>-2017142292</t>
  </si>
  <si>
    <t>Průzkumné, geodetické a projektové práce geodetické práce po výstavbě</t>
  </si>
  <si>
    <t>013244000</t>
  </si>
  <si>
    <t>Dokumentace pro provádění stavby (IV. stupně dílenská dokumentace)</t>
  </si>
  <si>
    <t>-1284776460</t>
  </si>
  <si>
    <t>Průzkumné, geodetické a projektové práce projektové práce dokumentace stavby (výkresová a textová) pro provádění stavby</t>
  </si>
  <si>
    <t>013254000</t>
  </si>
  <si>
    <t>Dokumentace skutečného provedení stavby</t>
  </si>
  <si>
    <t>2044386816</t>
  </si>
  <si>
    <t>VRN3</t>
  </si>
  <si>
    <t>Zařízení staveniště</t>
  </si>
  <si>
    <t>030001000</t>
  </si>
  <si>
    <t>Zařízení staveniště- zřízení,zabezpečení ,oplocení, odstranění,náklady na buňky,mobil. WC,energie pro ZS</t>
  </si>
  <si>
    <t>-904425427</t>
  </si>
  <si>
    <t>034503000</t>
  </si>
  <si>
    <t>Informační tabule na staveništi</t>
  </si>
  <si>
    <t>-2222430</t>
  </si>
  <si>
    <t>035103001</t>
  </si>
  <si>
    <t>Pronájem ploch - zábor chodníku (cena za m2/den)</t>
  </si>
  <si>
    <t>-1935557530</t>
  </si>
  <si>
    <t>Pronájem ploch - zábor chodníku</t>
  </si>
  <si>
    <t>3*(24,9+33,06+33,73)*30*3</t>
  </si>
  <si>
    <t>jen etapy 2,3,4, 3 měsíce</t>
  </si>
  <si>
    <t>24760</t>
  </si>
  <si>
    <t>035103001R</t>
  </si>
  <si>
    <t>Pronájem ploch - 5 x parkovací místo v areálu ŠKODA (cena za m2/den)</t>
  </si>
  <si>
    <t>-1148395894</t>
  </si>
  <si>
    <t>5*2,5*5,5*30*12</t>
  </si>
  <si>
    <t>VRN4</t>
  </si>
  <si>
    <t>Inženýrská činnost</t>
  </si>
  <si>
    <t>043002000</t>
  </si>
  <si>
    <t>Zkoušky a ostatní měření</t>
  </si>
  <si>
    <t>249641969</t>
  </si>
  <si>
    <t>045002000</t>
  </si>
  <si>
    <t>Kompletační a koordinační činnost</t>
  </si>
  <si>
    <t>-1845726189</t>
  </si>
  <si>
    <t>045002R</t>
  </si>
  <si>
    <t>Náklady spojené s kolaudací stavby</t>
  </si>
  <si>
    <t>-1484208419</t>
  </si>
  <si>
    <t>045002R1</t>
  </si>
  <si>
    <t>Náklady spojené s přípravou kolaudace požární ochrany</t>
  </si>
  <si>
    <t>-1103667994</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</si>
  <si>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</si>
  <si>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</si>
  <si>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</si>
  <si>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</si>
  <si>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charset val="238"/>
      </rPr>
      <t xml:space="preserve">Rekapitulace stavby </t>
    </r>
    <r>
      <rPr>
        <sz val="9"/>
        <rFont val="Trebuchet MS"/>
        <charset val="238"/>
      </rPr>
      <t>obsahuje sestavu Rekapitulace stavby a Rekapitulace objektů stavby a soupisů prací.</t>
    </r>
  </si>
  <si>
    <r>
      <rPr>
        <sz val="8"/>
        <rFont val="Trebuchet MS"/>
        <charset val="238"/>
      </rPr>
      <t xml:space="preserve">V sestavě </t>
    </r>
    <r>
      <rPr>
        <b/>
        <sz val="9"/>
        <rFont val="Trebuchet MS"/>
        <charset val="238"/>
      </rPr>
      <t>Rekapitulace stavby</t>
    </r>
    <r>
      <rPr>
        <sz val="9"/>
        <rFont val="Trebuchet MS"/>
        <charset val="238"/>
      </rPr>
      <t xml:space="preserve"> jsou uvedeny informace identifikující předmět veřejné zakázky na stavební práce, KSO, CC-CZ, CZ-CPV, CZ-CPA a rekapitulaci </t>
    </r>
  </si>
  <si>
    <t>celkové nabídkové ceny uchazeče.</t>
  </si>
  <si>
    <r>
      <rPr>
        <sz val="8"/>
        <rFont val="Trebuchet MS"/>
        <charset val="238"/>
      </rPr>
      <t xml:space="preserve">V sestavě </t>
    </r>
    <r>
      <rPr>
        <b/>
        <sz val="9"/>
        <rFont val="Trebuchet MS"/>
        <charset val="238"/>
      </rPr>
      <t>Rekapitulace objektů stavby a soupisů prací</t>
    </r>
    <r>
      <rPr>
        <sz val="9"/>
        <rFont val="Trebuchet MS"/>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</si>
  <si>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</si>
  <si>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</si>
  <si>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</si>
  <si>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</si>
  <si>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</si>
  <si>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</si>
  <si>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</si>
  <si>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Vedlejší a ostatní náklady</t>
  </si>
  <si>
    <t>Soupis prací pro daný typ objektu</t>
  </si>
  <si>
    <r>
      <rPr>
        <i/>
        <sz val="9"/>
        <rFont val="Trebuchet MS"/>
        <charset val="238"/>
      </rPr>
      <t xml:space="preserve">Soupis prací </t>
    </r>
    <r>
      <rPr>
        <sz val="9"/>
        <rFont val="Trebuchet MS"/>
        <charset val="238"/>
      </rPr>
      <t>pro jednotlivé objekty obsahuje sestavy Krycí list soupisu, Rekapitulace členění soupisu prací, Soupis prací. Za soupis prací může být považován</t>
    </r>
  </si>
  <si>
    <t>i objekt stavby v případě, že neobsahuje podřízenou zakázku.</t>
  </si>
  <si>
    <r>
      <rPr>
        <b/>
        <sz val="9"/>
        <rFont val="Trebuchet MS"/>
        <charset val="238"/>
      </rPr>
      <t>Krycí list soupisu</t>
    </r>
    <r>
      <rPr>
        <sz val="9"/>
        <rFont val="Trebuchet MS"/>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</si>
  <si>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</si>
  <si>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charset val="238"/>
      </rPr>
      <t>Rekapitulace členění soupisu prací</t>
    </r>
    <r>
      <rPr>
        <sz val="9"/>
        <rFont val="Trebuchet MS"/>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</si>
  <si>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</si>
  <si>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charset val="238"/>
      </rPr>
      <t xml:space="preserve">Soupis prací </t>
    </r>
    <r>
      <rPr>
        <sz val="9"/>
        <rFont val="Trebuchet MS"/>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</si>
  <si>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</si>
  <si>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</si>
  <si>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</si>
  <si>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</si>
  <si>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</si>
  <si>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</si>
  <si>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</si>
  <si>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</si>
  <si>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</si>
  <si>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</si>
  <si>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</si>
  <si>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</si>
  <si>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</si>
  <si>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</si>
  <si>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</si>
  <si>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</si>
  <si>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</si>
  <si>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</si>
  <si>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</si>
  <si>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</si>
  <si>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</si>
  <si>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</si>
  <si>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</si>
  <si>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</si>
  <si>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</si>
  <si>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</si>
  <si>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</si>
  <si>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</si>
  <si>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</si>
  <si>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</si>
  <si>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</si>
  <si>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</si>
  <si>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</si>
  <si>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</si>
  <si>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</si>
  <si>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</si>
  <si>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</si>
  <si>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</si>
  <si>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</si>
  <si>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</si>
  <si>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</si>
  <si>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</si>
  <si>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Kód stavby</t>
  </si>
  <si>
    <t>String</t>
  </si>
  <si>
    <t>Stavba</t>
  </si>
  <si>
    <t>Název stavby</t>
  </si>
  <si>
    <t>Místo</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</si>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</sst>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numFmt numFmtId="165" formatCode="dd\.mm\.yyyy"/>
    <numFmt numFmtId="166" formatCode="#,##0.00000"/>
    <numFmt numFmtId="167" formatCode="#,##0.000"/>
  </numFmts>
  <fonts count="57">
    <font>
      <sz val="8"/>
      <name val="Trebuchet MS"/>
      <family val="2"/>
    </font>
    <font>
      <sz val="8"/>
      <color rgb="FF969696"/>
      <name val="Trebuchet MS"/>
    </font>
    <font>
      <sz val="9"/>
      <name val="Trebuchet MS"/>
    </font>
    <font>
      <b/>
      <sz val="12"/>
      <name val="Trebuchet MS"/>
    </font>
    <font>
      <sz val="11"/>
      <name val="Trebuchet MS"/>
    </font>
    <font>
      <sz val="10"/>
      <name val="Trebuchet MS"/>
    </font>
    <font>
      <sz val="12"/>
      <color rgb="FF003366"/>
      <name val="Trebuchet MS"/>
    </font>
    <font>
      <sz val="10"/>
      <color rgb="FF003366"/>
      <name val="Trebuchet MS"/>
    </font>
    <font>
      <sz val="8"/>
      <color rgb="FF003366"/>
      <name val="Trebuchet MS"/>
    </font>
    <font>
      <sz val="8"/>
      <color rgb="FF505050"/>
      <name val="Trebuchet MS"/>
    </font>
    <font>
      <sz val="8"/>
      <color rgb="FF800080"/>
      <name val="Trebuchet MS"/>
    </font>
    <font>
      <sz val="8"/>
      <color rgb="FFFF0000"/>
      <name val="Trebuchet MS"/>
    </font>
    <font>
      <sz val="8"/>
      <color rgb="FF0000A8"/>
      <name val="Trebuchet MS"/>
    </font>
    <font>
      <sz val="8"/>
      <name val="Trebuchet MS"/>
      <charset val="238"/>
    </font>
    <font>
      <sz val="8"/>
      <color rgb="FFFAE682"/>
      <name val="Trebuchet MS"/>
    </font>
    <font>
      <sz val="10"/>
      <color rgb="FF960000"/>
      <name val="Trebuchet MS"/>
    </font>
    <font>
      <u/>
      <sz val="10"/>
      <color theme="10"/>
      <name val="Trebuchet MS"/>
    </font>
    <font>
      <b/>
      <sz val="16"/>
      <name val="Trebuchet MS"/>
    </font>
    <font>
      <sz val="8"/>
      <color rgb="FF3366FF"/>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b/>
      <sz val="11"/>
      <color rgb="FF003366"/>
      <name val="Trebuchet MS"/>
    </font>
    <font>
      <sz val="11"/>
      <color rgb="FF003366"/>
      <name val="Trebuchet MS"/>
    </font>
    <font>
      <b/>
      <sz val="11"/>
      <name val="Trebuchet MS"/>
    </font>
    <font>
      <sz val="11"/>
      <color rgb="FF969696"/>
      <name val="Trebuchet MS"/>
    </font>
    <font>
      <sz val="18"/>
      <color theme="10"/>
      <name val="Wingdings 2"/>
    </font>
    <font>
      <b/>
      <sz val="10"/>
      <color rgb="FF003366"/>
      <name val="Trebuchet MS"/>
    </font>
    <font>
      <sz val="10"/>
      <color rgb="FF969696"/>
      <name val="Trebuchet MS"/>
    </font>
    <font>
      <sz val="10"/>
      <color theme="10"/>
      <name val="Trebuchet MS"/>
    </font>
    <font>
      <sz val="8"/>
      <color rgb="FF000000"/>
      <name val="Trebuchet MS"/>
    </font>
    <font>
      <b/>
      <sz val="12"/>
      <color rgb="FF800000"/>
      <name val="Trebuchet MS"/>
    </font>
    <font>
      <sz val="12"/>
      <color rgb="FF000000"/>
      <name val="Trebuchet MS"/>
    </font>
    <font>
      <sz val="10"/>
      <color rgb="FF000000"/>
      <name val="Trebuchet MS"/>
    </font>
    <font>
      <sz val="9"/>
      <color rgb="FF000000"/>
      <name val="Trebuchet MS"/>
    </font>
    <font>
      <sz val="8"/>
      <color rgb="FF960000"/>
      <name val="Trebuchet MS"/>
    </font>
    <font>
      <b/>
      <sz val="8"/>
      <name val="Trebuchet MS"/>
    </font>
    <font>
      <sz val="7"/>
      <color rgb="FF969696"/>
      <name val="Trebuchet MS"/>
    </font>
    <font>
      <sz val="7"/>
      <name val="Trebuchet MS"/>
    </font>
    <font>
      <i/>
      <sz val="7"/>
      <color rgb="FF969696"/>
      <name val="Trebuchet MS"/>
    </font>
    <font>
      <sz val="8"/>
      <color rgb="FF800080"/>
      <name val="Trebuchet MS"/>
    </font>
    <font>
      <sz val="8"/>
      <color rgb="FFFF0000"/>
      <name val="Trebuchet MS"/>
    </font>
    <font>
      <i/>
      <sz val="8"/>
      <color rgb="FF0000FF"/>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
      <i/>
      <sz val="9"/>
      <name val="Trebuchet MS"/>
      <charset val="238"/>
    </font>
  </fonts>
  <fills count="7">
    <fill>
      <patternFill patternType="none"/>
    </fill>
    <fill>
      <patternFill patternType="gray125"/>
    </fill>
    <fill>
      <patternFill patternType="none"/>
    </fill>
    <fill>
      <patternFill patternType="solid">
        <fgColor rgb="FFFAE682"/>
      </patternFill>
    </fill>
    <fill>
      <patternFill patternType="solid">
        <fgColor rgb="FFFFFFCC"/>
      </patternFill>
    </fill>
    <fill>
      <patternFill patternType="solid">
        <fgColor rgb="FFBEBEBE"/>
      </patternFill>
    </fill>
    <fill>
      <patternFill patternType="solid">
        <fgColor rgb="FFD2D2D2"/>
      </patternFill>
    </fill>
  </fills>
  <borders count="37">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right style="thin">
        <color rgb="FF000000"/>
      </right>
      <top style="hair">
        <color rgb="FF969696"/>
      </top>
      <bottom/>
      <diagonal/>
    </border>
    <border>
      <left/>
      <right style="thin">
        <color rgb="FF000000"/>
      </right>
      <top style="hair">
        <color rgb="FF000000"/>
      </top>
      <bottom style="hair">
        <color rgb="FF000000"/>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5" fillId="0" borderId="0" applyNumberFormat="0" applyFill="0" applyBorder="0" applyAlignment="0" applyProtection="0"/>
  </cellStyleXfs>
  <cellXfs count="440">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Font="1"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pplyProtection="1">
      <alignment horizontal="center" vertical="center"/>
      <protection locked="0"/>
    </xf>
    <xf numFmtId="0" fontId="14" fillId="3" borderId="0" xfId="0" applyFont="1" applyFill="1" applyAlignment="1" applyProtection="1">
      <alignment horizontal="left" vertical="center"/>
    </xf>
    <xf numFmtId="0" fontId="5" fillId="3" borderId="0" xfId="0" applyFont="1" applyFill="1" applyAlignment="1" applyProtection="1">
      <alignment vertical="center"/>
    </xf>
    <xf numFmtId="0" fontId="15" fillId="3" borderId="0" xfId="0" applyFont="1" applyFill="1" applyAlignment="1" applyProtection="1">
      <alignment horizontal="left" vertical="center"/>
    </xf>
    <xf numFmtId="0" fontId="16" fillId="3" borderId="0" xfId="1" applyFont="1" applyFill="1" applyAlignment="1" applyProtection="1">
      <alignment vertical="center"/>
    </xf>
    <xf numFmtId="0" fontId="55" fillId="3" borderId="0" xfId="1" applyFill="1"/>
    <xf numFmtId="0" fontId="0" fillId="3" borderId="0" xfId="0" applyFill="1"/>
    <xf numFmtId="0" fontId="14" fillId="3" borderId="0" xfId="0" applyFont="1" applyFill="1" applyAlignment="1">
      <alignment horizontal="left" vertical="center"/>
    </xf>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7" fillId="0" borderId="0" xfId="0" applyFont="1" applyBorder="1" applyAlignment="1" applyProtection="1">
      <alignment horizontal="left" vertical="center"/>
    </xf>
    <xf numFmtId="0" fontId="0" fillId="0" borderId="6" xfId="0" applyBorder="1" applyProtection="1"/>
    <xf numFmtId="0" fontId="18" fillId="0" borderId="0" xfId="0" applyFont="1" applyAlignment="1">
      <alignment horizontal="left" vertical="center"/>
    </xf>
    <xf numFmtId="0" fontId="19" fillId="0" borderId="0" xfId="0" applyFont="1" applyAlignment="1">
      <alignment horizontal="left" vertical="center"/>
    </xf>
    <xf numFmtId="0" fontId="20" fillId="0" borderId="0" xfId="0" applyFont="1" applyBorder="1" applyAlignment="1" applyProtection="1">
      <alignment horizontal="left" vertical="top"/>
    </xf>
    <xf numFmtId="0" fontId="2" fillId="0" borderId="0" xfId="0" applyFont="1" applyBorder="1" applyAlignment="1" applyProtection="1">
      <alignment horizontal="left" vertical="center"/>
    </xf>
    <xf numFmtId="0" fontId="3" fillId="0" borderId="0" xfId="0" applyFont="1" applyBorder="1" applyAlignment="1" applyProtection="1">
      <alignment horizontal="left" vertical="top"/>
    </xf>
    <xf numFmtId="0" fontId="20" fillId="0" borderId="0" xfId="0" applyFont="1" applyBorder="1" applyAlignment="1" applyProtection="1">
      <alignment horizontal="left" vertical="center"/>
    </xf>
    <xf numFmtId="0" fontId="2" fillId="4" borderId="0" xfId="0" applyFont="1" applyFill="1" applyBorder="1" applyAlignment="1" applyProtection="1">
      <alignment horizontal="left" vertical="center"/>
      <protection locked="0"/>
    </xf>
    <xf numFmtId="49" fontId="2" fillId="4" borderId="0" xfId="0" applyNumberFormat="1" applyFont="1" applyFill="1" applyBorder="1" applyAlignment="1" applyProtection="1">
      <alignment horizontal="left" vertical="center"/>
      <protection locked="0"/>
    </xf>
    <xf numFmtId="0" fontId="0" fillId="0" borderId="7" xfId="0" applyBorder="1" applyProtection="1"/>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22" fillId="0" borderId="8" xfId="0" applyFont="1" applyBorder="1" applyAlignment="1" applyProtection="1">
      <alignment horizontal="left" vertical="center"/>
    </xf>
    <xf numFmtId="0" fontId="0" fillId="0" borderId="8" xfId="0" applyFont="1" applyBorder="1" applyAlignment="1" applyProtection="1">
      <alignment vertical="center"/>
    </xf>
    <xf numFmtId="0" fontId="0" fillId="0" borderId="6" xfId="0" applyFont="1" applyBorder="1" applyAlignment="1" applyProtection="1">
      <alignment vertical="center"/>
    </xf>
    <xf numFmtId="0" fontId="1" fillId="0" borderId="0" xfId="0" applyFont="1" applyBorder="1" applyAlignment="1" applyProtection="1">
      <alignment horizontal="right" vertical="center"/>
    </xf>
    <xf numFmtId="0" fontId="1" fillId="0" borderId="5" xfId="0" applyFont="1" applyBorder="1" applyAlignment="1" applyProtection="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left" vertical="center"/>
    </xf>
    <xf numFmtId="0" fontId="1" fillId="0" borderId="6" xfId="0" applyFont="1" applyBorder="1" applyAlignment="1" applyProtection="1">
      <alignment vertical="center"/>
    </xf>
    <xf numFmtId="0" fontId="0" fillId="5" borderId="0" xfId="0" applyFont="1" applyFill="1" applyBorder="1" applyAlignment="1" applyProtection="1">
      <alignment vertical="center"/>
    </xf>
    <xf numFmtId="0" fontId="3" fillId="5" borderId="9" xfId="0" applyFont="1" applyFill="1" applyBorder="1" applyAlignment="1" applyProtection="1">
      <alignment horizontal="left" vertical="center"/>
    </xf>
    <xf numFmtId="0" fontId="0" fillId="5" borderId="10" xfId="0" applyFont="1" applyFill="1" applyBorder="1" applyAlignment="1" applyProtection="1">
      <alignment vertical="center"/>
    </xf>
    <xf numFmtId="0" fontId="3" fillId="5" borderId="10" xfId="0" applyFont="1" applyFill="1" applyBorder="1" applyAlignment="1" applyProtection="1">
      <alignment horizontal="center" vertical="center"/>
    </xf>
    <xf numFmtId="0" fontId="0" fillId="5" borderId="6"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5" xfId="0" applyFont="1" applyBorder="1" applyAlignment="1">
      <alignment vertical="center"/>
    </xf>
    <xf numFmtId="0" fontId="17" fillId="0" borderId="0" xfId="0" applyFont="1" applyAlignment="1" applyProtection="1">
      <alignment horizontal="left" vertical="center"/>
    </xf>
    <xf numFmtId="0" fontId="0" fillId="0" borderId="0" xfId="0" applyFont="1" applyAlignment="1" applyProtection="1">
      <alignment vertical="center"/>
    </xf>
    <xf numFmtId="0" fontId="2" fillId="0" borderId="5" xfId="0" applyFont="1" applyBorder="1" applyAlignment="1" applyProtection="1">
      <alignment vertical="center"/>
    </xf>
    <xf numFmtId="0" fontId="20" fillId="0" borderId="0" xfId="0" applyFont="1" applyAlignment="1" applyProtection="1">
      <alignment horizontal="left" vertical="center"/>
    </xf>
    <xf numFmtId="0" fontId="2" fillId="0" borderId="0" xfId="0" applyFont="1" applyAlignment="1" applyProtection="1">
      <alignment vertical="center"/>
    </xf>
    <xf numFmtId="0" fontId="2" fillId="0" borderId="5" xfId="0" applyFont="1" applyBorder="1" applyAlignment="1">
      <alignment vertical="center"/>
    </xf>
    <xf numFmtId="0" fontId="3" fillId="0" borderId="5"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5" xfId="0" applyFont="1" applyBorder="1" applyAlignment="1">
      <alignment vertical="center"/>
    </xf>
    <xf numFmtId="0" fontId="23"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6" xfId="0" applyFont="1" applyBorder="1" applyAlignment="1">
      <alignment vertical="center"/>
    </xf>
    <xf numFmtId="0" fontId="0" fillId="0" borderId="17" xfId="0" applyFont="1" applyBorder="1" applyAlignment="1">
      <alignment vertical="center"/>
    </xf>
    <xf numFmtId="0" fontId="0" fillId="0" borderId="0" xfId="0" applyFont="1" applyBorder="1" applyAlignment="1">
      <alignment vertical="center"/>
    </xf>
    <xf numFmtId="0" fontId="0" fillId="0" borderId="19" xfId="0" applyFont="1" applyBorder="1" applyAlignment="1">
      <alignment vertical="center"/>
    </xf>
    <xf numFmtId="0" fontId="0" fillId="0" borderId="19" xfId="0" applyFont="1" applyBorder="1" applyAlignment="1" applyProtection="1">
      <alignment vertical="center"/>
    </xf>
    <xf numFmtId="0" fontId="0" fillId="6" borderId="10" xfId="0" applyFont="1" applyFill="1" applyBorder="1" applyAlignment="1" applyProtection="1">
      <alignment vertical="center"/>
    </xf>
    <xf numFmtId="0" fontId="2" fillId="6" borderId="11" xfId="0" applyFont="1" applyFill="1" applyBorder="1" applyAlignment="1" applyProtection="1">
      <alignment horizontal="center" vertical="center"/>
    </xf>
    <xf numFmtId="0" fontId="20" fillId="0" borderId="20" xfId="0" applyFont="1" applyBorder="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22" xfId="0" applyFont="1" applyBorder="1" applyAlignment="1" applyProtection="1">
      <alignment horizontal="center" vertical="center" wrapText="1"/>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7"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0" fontId="3" fillId="0" borderId="0" xfId="0" applyFont="1" applyAlignment="1" applyProtection="1">
      <alignment horizontal="center" vertical="center"/>
    </xf>
    <xf numFmtId="4" fontId="24" fillId="0" borderId="18" xfId="0" applyNumberFormat="1" applyFont="1" applyBorder="1" applyAlignment="1" applyProtection="1">
      <alignment vertical="center"/>
    </xf>
    <xf numFmtId="4" fontId="24" fillId="0" borderId="0" xfId="0" applyNumberFormat="1" applyFont="1" applyBorder="1" applyAlignment="1" applyProtection="1">
      <alignment vertical="center"/>
    </xf>
    <xf numFmtId="166" fontId="24" fillId="0" borderId="0" xfId="0" applyNumberFormat="1" applyFont="1" applyBorder="1" applyAlignment="1" applyProtection="1">
      <alignment vertical="center"/>
    </xf>
    <xf numFmtId="4" fontId="24" fillId="0" borderId="19" xfId="0" applyNumberFormat="1" applyFont="1" applyBorder="1" applyAlignment="1" applyProtection="1">
      <alignment vertical="center"/>
    </xf>
    <xf numFmtId="0" fontId="3" fillId="0" borderId="0" xfId="0" applyFont="1" applyAlignment="1">
      <alignment horizontal="left" vertical="center"/>
    </xf>
    <xf numFmtId="0" fontId="26" fillId="0" borderId="0" xfId="0" applyFont="1" applyAlignment="1">
      <alignment horizontal="left" vertical="center"/>
    </xf>
    <xf numFmtId="0" fontId="4" fillId="0" borderId="5" xfId="0" applyFont="1" applyBorder="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29" fillId="0" borderId="0" xfId="0" applyFont="1" applyAlignment="1" applyProtection="1">
      <alignment horizontal="center" vertical="center"/>
    </xf>
    <xf numFmtId="0" fontId="4" fillId="0" borderId="5" xfId="0" applyFont="1" applyBorder="1" applyAlignment="1">
      <alignment vertical="center"/>
    </xf>
    <xf numFmtId="4" fontId="30" fillId="0" borderId="18"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9" xfId="0" applyNumberFormat="1" applyFont="1" applyBorder="1" applyAlignment="1" applyProtection="1">
      <alignment vertical="center"/>
    </xf>
    <xf numFmtId="0" fontId="4" fillId="0" borderId="0" xfId="0" applyFont="1" applyAlignment="1">
      <alignment horizontal="left" vertical="center"/>
    </xf>
    <xf numFmtId="0" fontId="31" fillId="0" borderId="0" xfId="1" applyFont="1" applyAlignment="1">
      <alignment horizontal="center" vertical="center"/>
    </xf>
    <xf numFmtId="0" fontId="5" fillId="0" borderId="5" xfId="0" applyFont="1" applyBorder="1" applyAlignment="1" applyProtection="1">
      <alignment vertical="center"/>
    </xf>
    <xf numFmtId="0" fontId="7" fillId="0" borderId="0" xfId="0" applyFont="1" applyAlignment="1" applyProtection="1">
      <alignment vertical="center"/>
    </xf>
    <xf numFmtId="0" fontId="5" fillId="0" borderId="0" xfId="0" applyFont="1" applyAlignment="1" applyProtection="1">
      <alignment horizontal="center" vertical="center"/>
    </xf>
    <xf numFmtId="0" fontId="5" fillId="0" borderId="5" xfId="0" applyFont="1" applyBorder="1" applyAlignment="1">
      <alignment vertical="center"/>
    </xf>
    <xf numFmtId="4" fontId="33" fillId="0" borderId="18" xfId="0" applyNumberFormat="1" applyFont="1" applyBorder="1" applyAlignment="1" applyProtection="1">
      <alignment vertical="center"/>
    </xf>
    <xf numFmtId="4" fontId="33" fillId="0" borderId="0" xfId="0" applyNumberFormat="1" applyFont="1" applyBorder="1" applyAlignment="1" applyProtection="1">
      <alignment vertical="center"/>
    </xf>
    <xf numFmtId="166" fontId="33" fillId="0" borderId="0" xfId="0" applyNumberFormat="1" applyFont="1" applyBorder="1" applyAlignment="1" applyProtection="1">
      <alignment vertical="center"/>
    </xf>
    <xf numFmtId="4" fontId="33" fillId="0" borderId="19" xfId="0" applyNumberFormat="1" applyFont="1" applyBorder="1" applyAlignment="1" applyProtection="1">
      <alignment vertical="center"/>
    </xf>
    <xf numFmtId="0" fontId="5" fillId="0" borderId="0" xfId="0" applyFont="1" applyAlignment="1">
      <alignment horizontal="left" vertical="center"/>
    </xf>
    <xf numFmtId="4" fontId="30" fillId="0" borderId="23" xfId="0" applyNumberFormat="1" applyFont="1" applyBorder="1" applyAlignment="1" applyProtection="1">
      <alignment vertical="center"/>
    </xf>
    <xf numFmtId="4" fontId="30" fillId="0" borderId="24" xfId="0" applyNumberFormat="1" applyFont="1" applyBorder="1" applyAlignment="1" applyProtection="1">
      <alignment vertical="center"/>
    </xf>
    <xf numFmtId="166" fontId="30" fillId="0" borderId="24" xfId="0" applyNumberFormat="1" applyFont="1" applyBorder="1" applyAlignment="1" applyProtection="1">
      <alignment vertical="center"/>
    </xf>
    <xf numFmtId="4" fontId="30" fillId="0" borderId="25" xfId="0" applyNumberFormat="1" applyFont="1" applyBorder="1" applyAlignment="1" applyProtection="1">
      <alignment vertical="center"/>
    </xf>
    <xf numFmtId="0" fontId="0" fillId="0" borderId="0" xfId="0" applyProtection="1">
      <protection locked="0"/>
    </xf>
    <xf numFmtId="0" fontId="5" fillId="3" borderId="0" xfId="0" applyFont="1" applyFill="1" applyAlignment="1">
      <alignment vertical="center"/>
    </xf>
    <xf numFmtId="0" fontId="15" fillId="3" borderId="0" xfId="0" applyFont="1" applyFill="1" applyAlignment="1">
      <alignment horizontal="left" vertical="center"/>
    </xf>
    <xf numFmtId="0" fontId="34" fillId="3" borderId="0" xfId="1" applyFont="1" applyFill="1" applyAlignment="1">
      <alignment vertical="center"/>
    </xf>
    <xf numFmtId="0" fontId="5" fillId="3" borderId="0" xfId="0" applyFont="1" applyFill="1" applyAlignment="1" applyProtection="1">
      <alignment vertical="center"/>
      <protection locked="0"/>
    </xf>
    <xf numFmtId="0" fontId="35" fillId="0" borderId="0" xfId="0" applyFont="1" applyAlignment="1">
      <alignment horizontal="left" vertical="center"/>
    </xf>
    <xf numFmtId="0" fontId="0" fillId="0" borderId="3" xfId="0" applyBorder="1" applyProtection="1">
      <protection locked="0"/>
    </xf>
    <xf numFmtId="0" fontId="0" fillId="0" borderId="0" xfId="0" applyBorder="1" applyProtection="1">
      <protection locked="0"/>
    </xf>
    <xf numFmtId="0" fontId="0" fillId="0" borderId="0" xfId="0" applyFont="1" applyBorder="1" applyAlignment="1" applyProtection="1">
      <alignment vertical="center"/>
      <protection locked="0"/>
    </xf>
    <xf numFmtId="0" fontId="20" fillId="0" borderId="0" xfId="0" applyFont="1" applyBorder="1" applyAlignment="1" applyProtection="1">
      <alignment horizontal="left" vertical="center"/>
      <protection locked="0"/>
    </xf>
    <xf numFmtId="165" fontId="2"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Border="1" applyAlignment="1" applyProtection="1">
      <alignment vertical="center" wrapText="1"/>
      <protection locked="0"/>
    </xf>
    <xf numFmtId="0" fontId="0" fillId="0" borderId="6" xfId="0" applyFont="1" applyBorder="1" applyAlignment="1" applyProtection="1">
      <alignment vertical="center" wrapText="1"/>
    </xf>
    <xf numFmtId="0" fontId="35" fillId="0" borderId="0" xfId="0" applyFont="1" applyAlignment="1">
      <alignment horizontal="left" vertical="center" wrapText="1"/>
    </xf>
    <xf numFmtId="0" fontId="0" fillId="0" borderId="16" xfId="0" applyFont="1" applyBorder="1" applyAlignment="1" applyProtection="1">
      <alignment vertical="center"/>
      <protection locked="0"/>
    </xf>
    <xf numFmtId="0" fontId="0" fillId="0" borderId="26" xfId="0" applyFont="1" applyBorder="1" applyAlignment="1" applyProtection="1">
      <alignment vertical="center"/>
    </xf>
    <xf numFmtId="0" fontId="22" fillId="0" borderId="0" xfId="0" applyFont="1" applyBorder="1" applyAlignment="1" applyProtection="1">
      <alignment horizontal="left" vertical="center"/>
    </xf>
    <xf numFmtId="4" fontId="25" fillId="0" borderId="0" xfId="0" applyNumberFormat="1" applyFont="1" applyBorder="1" applyAlignment="1" applyProtection="1">
      <alignment vertical="center"/>
    </xf>
    <xf numFmtId="0" fontId="1" fillId="0" borderId="0" xfId="0" applyFont="1" applyBorder="1" applyAlignment="1" applyProtection="1">
      <alignment horizontal="right" vertical="center"/>
      <protection locked="0"/>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protection locked="0"/>
    </xf>
    <xf numFmtId="0" fontId="0" fillId="6" borderId="0" xfId="0" applyFont="1" applyFill="1" applyBorder="1" applyAlignment="1" applyProtection="1">
      <alignment vertical="center"/>
    </xf>
    <xf numFmtId="0" fontId="3" fillId="6" borderId="9" xfId="0" applyFont="1" applyFill="1" applyBorder="1" applyAlignment="1" applyProtection="1">
      <alignment horizontal="left" vertical="center"/>
    </xf>
    <xf numFmtId="0" fontId="3" fillId="6" borderId="10" xfId="0" applyFont="1" applyFill="1" applyBorder="1" applyAlignment="1" applyProtection="1">
      <alignment horizontal="right" vertical="center"/>
    </xf>
    <xf numFmtId="0" fontId="3" fillId="6" borderId="10" xfId="0" applyFont="1" applyFill="1" applyBorder="1" applyAlignment="1" applyProtection="1">
      <alignment horizontal="center" vertical="center"/>
    </xf>
    <xf numFmtId="0" fontId="0" fillId="6" borderId="10" xfId="0" applyFont="1" applyFill="1" applyBorder="1" applyAlignment="1" applyProtection="1">
      <alignment vertical="center"/>
      <protection locked="0"/>
    </xf>
    <xf numFmtId="4" fontId="3" fillId="6" borderId="10" xfId="0" applyNumberFormat="1" applyFont="1" applyFill="1" applyBorder="1" applyAlignment="1" applyProtection="1">
      <alignment vertical="center"/>
    </xf>
    <xf numFmtId="0" fontId="0" fillId="6" borderId="27" xfId="0" applyFont="1" applyFill="1" applyBorder="1" applyAlignment="1" applyProtection="1">
      <alignment vertical="center"/>
    </xf>
    <xf numFmtId="0" fontId="0" fillId="0" borderId="13" xfId="0" applyFont="1" applyBorder="1" applyAlignment="1" applyProtection="1">
      <alignment vertical="center"/>
      <protection locked="0"/>
    </xf>
    <xf numFmtId="0" fontId="0" fillId="0" borderId="2" xfId="0" applyFont="1" applyBorder="1" applyAlignment="1">
      <alignmen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0" fillId="0" borderId="4" xfId="0" applyFont="1" applyBorder="1" applyAlignment="1">
      <alignment vertical="center"/>
    </xf>
    <xf numFmtId="0" fontId="2" fillId="6" borderId="0" xfId="0" applyFont="1" applyFill="1" applyBorder="1" applyAlignment="1" applyProtection="1">
      <alignment horizontal="left" vertical="center"/>
    </xf>
    <xf numFmtId="0" fontId="0" fillId="6" borderId="0" xfId="0" applyFont="1" applyFill="1" applyBorder="1" applyAlignment="1" applyProtection="1">
      <alignment vertical="center"/>
      <protection locked="0"/>
    </xf>
    <xf numFmtId="0" fontId="2" fillId="6" borderId="0" xfId="0" applyFont="1" applyFill="1" applyBorder="1" applyAlignment="1" applyProtection="1">
      <alignment horizontal="right" vertical="center"/>
    </xf>
    <xf numFmtId="0" fontId="0" fillId="6" borderId="6" xfId="0" applyFont="1" applyFill="1" applyBorder="1" applyAlignment="1" applyProtection="1">
      <alignment vertical="center"/>
    </xf>
    <xf numFmtId="0" fontId="36" fillId="0" borderId="0" xfId="0" applyFont="1" applyBorder="1" applyAlignment="1" applyProtection="1">
      <alignment horizontal="left" vertical="center"/>
    </xf>
    <xf numFmtId="0" fontId="6" fillId="0" borderId="5" xfId="0" applyFont="1" applyBorder="1" applyAlignment="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horizontal="left" vertical="center"/>
    </xf>
    <xf numFmtId="0" fontId="6" fillId="0" borderId="24" xfId="0" applyFont="1" applyBorder="1" applyAlignment="1" applyProtection="1">
      <alignment vertical="center"/>
    </xf>
    <xf numFmtId="0" fontId="6" fillId="0" borderId="24" xfId="0" applyFont="1" applyBorder="1" applyAlignment="1" applyProtection="1">
      <alignment vertical="center"/>
      <protection locked="0"/>
    </xf>
    <xf numFmtId="4" fontId="6" fillId="0" borderId="24" xfId="0" applyNumberFormat="1" applyFont="1" applyBorder="1" applyAlignment="1" applyProtection="1">
      <alignment vertical="center"/>
    </xf>
    <xf numFmtId="0" fontId="6" fillId="0" borderId="6" xfId="0" applyFont="1" applyBorder="1" applyAlignment="1" applyProtection="1">
      <alignment vertical="center"/>
    </xf>
    <xf numFmtId="0" fontId="37" fillId="0" borderId="0" xfId="0" applyFont="1" applyAlignment="1">
      <alignment horizontal="left" vertical="center"/>
    </xf>
    <xf numFmtId="0" fontId="7" fillId="0" borderId="5" xfId="0" applyFont="1" applyBorder="1" applyAlignment="1" applyProtection="1">
      <alignment vertical="center"/>
    </xf>
    <xf numFmtId="0" fontId="7" fillId="0" borderId="0" xfId="0" applyFont="1" applyBorder="1" applyAlignment="1" applyProtection="1">
      <alignment vertical="center"/>
    </xf>
    <xf numFmtId="0" fontId="7" fillId="0" borderId="24" xfId="0" applyFont="1" applyBorder="1" applyAlignment="1" applyProtection="1">
      <alignment horizontal="left" vertical="center"/>
    </xf>
    <xf numFmtId="0" fontId="7" fillId="0" borderId="24" xfId="0" applyFont="1" applyBorder="1" applyAlignment="1" applyProtection="1">
      <alignment vertical="center"/>
    </xf>
    <xf numFmtId="0" fontId="7" fillId="0" borderId="24" xfId="0" applyFont="1" applyBorder="1" applyAlignment="1" applyProtection="1">
      <alignment vertical="center"/>
      <protection locked="0"/>
    </xf>
    <xf numFmtId="4" fontId="7" fillId="0" borderId="24" xfId="0" applyNumberFormat="1" applyFont="1" applyBorder="1" applyAlignment="1" applyProtection="1">
      <alignment vertical="center"/>
    </xf>
    <xf numFmtId="0" fontId="7" fillId="0" borderId="6" xfId="0" applyFont="1" applyBorder="1" applyAlignment="1" applyProtection="1">
      <alignment vertical="center"/>
    </xf>
    <xf numFmtId="0" fontId="38" fillId="0" borderId="0" xfId="0" applyFont="1" applyAlignment="1">
      <alignment horizontal="left" vertical="center"/>
    </xf>
    <xf numFmtId="0" fontId="0" fillId="0" borderId="0" xfId="0" applyFont="1" applyAlignment="1" applyProtection="1">
      <alignment vertical="center"/>
      <protection locked="0"/>
    </xf>
    <xf numFmtId="0" fontId="0" fillId="0" borderId="0" xfId="0" applyProtection="1"/>
    <xf numFmtId="0" fontId="0" fillId="0" borderId="5" xfId="0" applyBorder="1"/>
    <xf numFmtId="0" fontId="2" fillId="0" borderId="0" xfId="0" applyFont="1" applyAlignment="1" applyProtection="1">
      <alignment horizontal="left" vertical="center"/>
    </xf>
    <xf numFmtId="0" fontId="20" fillId="0" borderId="0" xfId="0" applyFont="1" applyAlignment="1" applyProtection="1">
      <alignment horizontal="left" vertical="center"/>
      <protection locked="0"/>
    </xf>
    <xf numFmtId="0" fontId="0" fillId="0" borderId="5" xfId="0" applyFont="1" applyBorder="1" applyAlignment="1" applyProtection="1">
      <alignment horizontal="center" vertical="center" wrapText="1"/>
    </xf>
    <xf numFmtId="0" fontId="2" fillId="6" borderId="20"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xf>
    <xf numFmtId="0" fontId="39" fillId="6" borderId="21" xfId="0" applyFont="1" applyFill="1" applyBorder="1" applyAlignment="1" applyProtection="1">
      <alignment horizontal="center" vertical="center" wrapText="1"/>
      <protection locked="0"/>
    </xf>
    <xf numFmtId="0" fontId="2" fillId="6" borderId="22" xfId="0" applyFont="1" applyFill="1" applyBorder="1" applyAlignment="1" applyProtection="1">
      <alignment horizontal="center" vertical="center" wrapText="1"/>
    </xf>
    <xf numFmtId="0" fontId="0" fillId="0" borderId="5" xfId="0" applyFont="1" applyBorder="1" applyAlignment="1">
      <alignment horizontal="center" vertical="center" wrapText="1"/>
    </xf>
    <xf numFmtId="4" fontId="25" fillId="0" borderId="0" xfId="0" applyNumberFormat="1" applyFont="1" applyAlignment="1" applyProtection="1"/>
    <xf numFmtId="166" fontId="40" fillId="0" borderId="16" xfId="0" applyNumberFormat="1" applyFont="1" applyBorder="1" applyAlignment="1" applyProtection="1"/>
    <xf numFmtId="166" fontId="40" fillId="0" borderId="17" xfId="0" applyNumberFormat="1" applyFont="1" applyBorder="1" applyAlignment="1" applyProtection="1"/>
    <xf numFmtId="4" fontId="41" fillId="0" borderId="0" xfId="0" applyNumberFormat="1" applyFont="1" applyAlignment="1">
      <alignment vertical="center"/>
    </xf>
    <xf numFmtId="0" fontId="8" fillId="0" borderId="5"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5" xfId="0" applyFont="1" applyBorder="1" applyAlignment="1"/>
    <xf numFmtId="0" fontId="8" fillId="0" borderId="18"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9"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8" fillId="0" borderId="0" xfId="0" applyFont="1" applyBorder="1" applyAlignment="1" applyProtection="1">
      <alignment horizontal="left"/>
    </xf>
    <xf numFmtId="0" fontId="7" fillId="0" borderId="0" xfId="0" applyFont="1" applyBorder="1" applyAlignment="1" applyProtection="1">
      <alignment horizontal="left"/>
    </xf>
    <xf numFmtId="4" fontId="7" fillId="0" borderId="0" xfId="0" applyNumberFormat="1" applyFont="1" applyBorder="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4" borderId="28" xfId="0" applyNumberFormat="1" applyFont="1" applyFill="1" applyBorder="1" applyAlignment="1" applyProtection="1">
      <alignment vertical="center"/>
      <protection locked="0"/>
    </xf>
    <xf numFmtId="4" fontId="0" fillId="0" borderId="28" xfId="0" applyNumberFormat="1" applyFont="1" applyBorder="1" applyAlignment="1" applyProtection="1">
      <alignment vertical="center"/>
    </xf>
    <xf numFmtId="0" fontId="1" fillId="4" borderId="28" xfId="0" applyFont="1" applyFill="1" applyBorder="1" applyAlignment="1" applyProtection="1">
      <alignment horizontal="left" vertical="center"/>
      <protection locked="0"/>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9" xfId="0" applyNumberFormat="1" applyFont="1" applyBorder="1" applyAlignment="1" applyProtection="1">
      <alignment vertical="center"/>
    </xf>
    <xf numFmtId="4" fontId="0" fillId="0" borderId="0" xfId="0" applyNumberFormat="1" applyFont="1" applyAlignment="1">
      <alignment vertical="center"/>
    </xf>
    <xf numFmtId="0" fontId="42" fillId="0" borderId="0" xfId="0" applyFont="1" applyAlignment="1" applyProtection="1">
      <alignment horizontal="left" vertical="center"/>
    </xf>
    <xf numFmtId="0" fontId="43" fillId="0" borderId="0" xfId="0" applyFont="1" applyAlignment="1" applyProtection="1">
      <alignment horizontal="left" vertical="center" wrapText="1"/>
    </xf>
    <xf numFmtId="0" fontId="0" fillId="0" borderId="18" xfId="0" applyFont="1" applyBorder="1" applyAlignment="1" applyProtection="1">
      <alignment vertical="center"/>
    </xf>
    <xf numFmtId="0" fontId="44" fillId="0" borderId="0" xfId="0" applyFont="1" applyAlignment="1" applyProtection="1">
      <alignment vertical="center" wrapText="1"/>
    </xf>
    <xf numFmtId="0" fontId="9" fillId="0" borderId="5" xfId="0" applyFont="1" applyBorder="1" applyAlignment="1" applyProtection="1">
      <alignment vertical="center"/>
    </xf>
    <xf numFmtId="0" fontId="9" fillId="0" borderId="0" xfId="0" applyFont="1" applyAlignment="1" applyProtection="1">
      <alignment vertical="center"/>
    </xf>
    <xf numFmtId="0" fontId="42" fillId="0" borderId="0" xfId="0" applyFont="1" applyBorder="1" applyAlignment="1" applyProtection="1">
      <alignment horizontal="left" vertical="center"/>
    </xf>
    <xf numFmtId="0" fontId="9" fillId="0" borderId="0" xfId="0" applyFont="1" applyBorder="1" applyAlignment="1" applyProtection="1">
      <alignment horizontal="left" vertical="center"/>
    </xf>
    <xf numFmtId="0" fontId="9" fillId="0" borderId="0" xfId="0" applyFont="1" applyBorder="1" applyAlignment="1" applyProtection="1">
      <alignment horizontal="left" vertical="center" wrapText="1"/>
    </xf>
    <xf numFmtId="167" fontId="9" fillId="0" borderId="0" xfId="0" applyNumberFormat="1" applyFont="1" applyBorder="1" applyAlignment="1" applyProtection="1">
      <alignment vertical="center"/>
    </xf>
    <xf numFmtId="0" fontId="9" fillId="0" borderId="0" xfId="0" applyFont="1" applyAlignment="1" applyProtection="1">
      <alignment vertical="center"/>
      <protection locked="0"/>
    </xf>
    <xf numFmtId="0" fontId="9" fillId="0" borderId="5" xfId="0" applyFont="1" applyBorder="1" applyAlignment="1">
      <alignment vertical="center"/>
    </xf>
    <xf numFmtId="0" fontId="9" fillId="0" borderId="18"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9" fillId="0" borderId="0" xfId="0" applyFont="1" applyAlignment="1">
      <alignment horizontal="left" vertical="center"/>
    </xf>
    <xf numFmtId="0" fontId="10" fillId="0" borderId="5" xfId="0" applyFont="1" applyBorder="1" applyAlignment="1" applyProtection="1">
      <alignment vertical="center"/>
    </xf>
    <xf numFmtId="0" fontId="10" fillId="0" borderId="0" xfId="0" applyFont="1" applyAlignment="1" applyProtection="1">
      <alignment vertical="center"/>
    </xf>
    <xf numFmtId="0" fontId="45" fillId="0" borderId="0" xfId="0" applyFont="1" applyAlignment="1" applyProtection="1">
      <alignment horizontal="left" vertical="center"/>
    </xf>
    <xf numFmtId="0" fontId="45" fillId="0" borderId="0" xfId="0" applyFont="1" applyAlignment="1" applyProtection="1">
      <alignment horizontal="left" vertical="center" wrapText="1"/>
    </xf>
    <xf numFmtId="0" fontId="10" fillId="0" borderId="0" xfId="0" applyFont="1" applyAlignment="1" applyProtection="1">
      <alignment horizontal="left" vertical="center"/>
    </xf>
    <xf numFmtId="0" fontId="10" fillId="0" borderId="0" xfId="0" applyFont="1" applyAlignment="1" applyProtection="1">
      <alignment vertical="center"/>
      <protection locked="0"/>
    </xf>
    <xf numFmtId="0" fontId="10" fillId="0" borderId="5" xfId="0" applyFont="1" applyBorder="1" applyAlignment="1">
      <alignment vertical="center"/>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10" fillId="0" borderId="0" xfId="0" applyFont="1" applyAlignment="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11" fillId="0" borderId="5" xfId="0" applyFont="1" applyBorder="1" applyAlignment="1" applyProtection="1">
      <alignment vertical="center"/>
    </xf>
    <xf numFmtId="0" fontId="11" fillId="0" borderId="0" xfId="0" applyFont="1" applyAlignment="1" applyProtection="1">
      <alignment vertical="center"/>
    </xf>
    <xf numFmtId="0" fontId="46" fillId="0" borderId="0" xfId="0" applyFont="1" applyBorder="1" applyAlignment="1" applyProtection="1">
      <alignment horizontal="left" vertical="center"/>
    </xf>
    <xf numFmtId="0" fontId="46" fillId="0" borderId="0" xfId="0" applyFont="1" applyBorder="1" applyAlignment="1" applyProtection="1">
      <alignment horizontal="left" vertical="center" wrapText="1"/>
    </xf>
    <xf numFmtId="167" fontId="11" fillId="0" borderId="0" xfId="0" applyNumberFormat="1" applyFont="1" applyBorder="1" applyAlignment="1" applyProtection="1">
      <alignment vertical="center"/>
    </xf>
    <xf numFmtId="0" fontId="11" fillId="0" borderId="0" xfId="0" applyFont="1" applyAlignment="1" applyProtection="1">
      <alignment vertical="center"/>
      <protection locked="0"/>
    </xf>
    <xf numFmtId="0" fontId="11" fillId="0" borderId="5" xfId="0" applyFont="1" applyBorder="1" applyAlignment="1">
      <alignment vertical="center"/>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1" fillId="0" borderId="0" xfId="0" applyFont="1" applyAlignment="1">
      <alignment horizontal="left" vertical="center"/>
    </xf>
    <xf numFmtId="0" fontId="12" fillId="0" borderId="5"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5" xfId="0" applyFont="1" applyBorder="1" applyAlignment="1">
      <alignment vertical="center"/>
    </xf>
    <xf numFmtId="0" fontId="12" fillId="0" borderId="18" xfId="0" applyFont="1" applyBorder="1" applyAlignment="1" applyProtection="1">
      <alignment vertical="center"/>
    </xf>
    <xf numFmtId="0" fontId="12" fillId="0" borderId="0" xfId="0" applyFont="1" applyBorder="1" applyAlignment="1" applyProtection="1">
      <alignment vertical="center"/>
    </xf>
    <xf numFmtId="0" fontId="12" fillId="0" borderId="19" xfId="0" applyFont="1" applyBorder="1" applyAlignment="1" applyProtection="1">
      <alignment vertical="center"/>
    </xf>
    <xf numFmtId="0" fontId="12" fillId="0" borderId="0" xfId="0" applyFont="1" applyAlignment="1">
      <alignment horizontal="left" vertical="center"/>
    </xf>
    <xf numFmtId="0" fontId="44" fillId="0" borderId="0" xfId="0" applyFont="1" applyBorder="1" applyAlignment="1" applyProtection="1">
      <alignment vertical="center" wrapText="1"/>
    </xf>
    <xf numFmtId="0" fontId="43" fillId="0" borderId="0" xfId="0" applyFont="1" applyBorder="1" applyAlignment="1" applyProtection="1">
      <alignment horizontal="left" vertical="center" wrapText="1"/>
    </xf>
    <xf numFmtId="0" fontId="46" fillId="0" borderId="0" xfId="0" applyFont="1" applyAlignment="1" applyProtection="1">
      <alignment horizontal="left" vertical="center"/>
    </xf>
    <xf numFmtId="0" fontId="46"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47" fillId="0" borderId="28" xfId="0" applyFont="1" applyBorder="1" applyAlignment="1" applyProtection="1">
      <alignment horizontal="center" vertical="center"/>
    </xf>
    <xf numFmtId="49" fontId="47" fillId="0" borderId="28" xfId="0" applyNumberFormat="1" applyFont="1" applyBorder="1" applyAlignment="1" applyProtection="1">
      <alignment horizontal="left" vertical="center" wrapText="1"/>
    </xf>
    <xf numFmtId="0" fontId="47" fillId="0" borderId="28" xfId="0" applyFont="1" applyBorder="1" applyAlignment="1" applyProtection="1">
      <alignment horizontal="left" vertical="center" wrapText="1"/>
    </xf>
    <xf numFmtId="0" fontId="47" fillId="0" borderId="28" xfId="0" applyFont="1" applyBorder="1" applyAlignment="1" applyProtection="1">
      <alignment horizontal="center" vertical="center" wrapText="1"/>
    </xf>
    <xf numFmtId="167" fontId="47" fillId="0" borderId="28" xfId="0" applyNumberFormat="1" applyFont="1" applyBorder="1" applyAlignment="1" applyProtection="1">
      <alignment vertical="center"/>
    </xf>
    <xf numFmtId="4" fontId="47" fillId="4" borderId="28" xfId="0" applyNumberFormat="1" applyFont="1" applyFill="1" applyBorder="1" applyAlignment="1" applyProtection="1">
      <alignment vertical="center"/>
      <protection locked="0"/>
    </xf>
    <xf numFmtId="4" fontId="47" fillId="0" borderId="28" xfId="0" applyNumberFormat="1" applyFont="1" applyBorder="1" applyAlignment="1" applyProtection="1">
      <alignment vertical="center"/>
    </xf>
    <xf numFmtId="0" fontId="47" fillId="0" borderId="5" xfId="0" applyFont="1" applyBorder="1" applyAlignment="1">
      <alignment vertical="center"/>
    </xf>
    <xf numFmtId="0" fontId="47" fillId="4" borderId="28" xfId="0" applyFont="1" applyFill="1" applyBorder="1" applyAlignment="1" applyProtection="1">
      <alignment horizontal="left" vertical="center"/>
      <protection locked="0"/>
    </xf>
    <xf numFmtId="0" fontId="47" fillId="0" borderId="0" xfId="0" applyFont="1" applyBorder="1" applyAlignment="1" applyProtection="1">
      <alignment horizontal="center" vertical="center"/>
    </xf>
    <xf numFmtId="0" fontId="7" fillId="0" borderId="0" xfId="0" applyFont="1" applyAlignment="1" applyProtection="1">
      <alignment horizontal="left"/>
    </xf>
    <xf numFmtId="4" fontId="7" fillId="0" borderId="0" xfId="0" applyNumberFormat="1" applyFont="1" applyAlignment="1" applyProtection="1"/>
    <xf numFmtId="0" fontId="6" fillId="0" borderId="0" xfId="0" applyFont="1" applyBorder="1" applyAlignment="1" applyProtection="1">
      <alignment horizontal="left"/>
    </xf>
    <xf numFmtId="4" fontId="6" fillId="0" borderId="0" xfId="0" applyNumberFormat="1" applyFont="1" applyBorder="1" applyAlignment="1" applyProtection="1"/>
    <xf numFmtId="0" fontId="0" fillId="0" borderId="23" xfId="0" applyFont="1" applyBorder="1" applyAlignment="1" applyProtection="1">
      <alignment vertical="center"/>
    </xf>
    <xf numFmtId="0" fontId="0" fillId="0" borderId="24" xfId="0" applyFont="1" applyBorder="1" applyAlignment="1" applyProtection="1">
      <alignment vertical="center"/>
    </xf>
    <xf numFmtId="0" fontId="0" fillId="0" borderId="25" xfId="0" applyFont="1" applyBorder="1" applyAlignment="1" applyProtection="1">
      <alignment vertical="center"/>
    </xf>
    <xf numFmtId="0" fontId="20" fillId="0" borderId="0" xfId="0" applyFont="1" applyBorder="1" applyAlignment="1" applyProtection="1">
      <alignment horizontal="left" vertical="top"/>
      <protection locked="0"/>
    </xf>
    <xf numFmtId="0" fontId="2" fillId="0" borderId="0" xfId="0" applyFont="1" applyBorder="1" applyAlignment="1" applyProtection="1">
      <alignment horizontal="left" vertical="top"/>
    </xf>
    <xf numFmtId="0" fontId="9" fillId="0" borderId="23" xfId="0" applyFont="1" applyBorder="1" applyAlignment="1" applyProtection="1">
      <alignment vertical="center"/>
    </xf>
    <xf numFmtId="0" fontId="9" fillId="0" borderId="24" xfId="0" applyFont="1" applyBorder="1" applyAlignment="1" applyProtection="1">
      <alignment vertical="center"/>
    </xf>
    <xf numFmtId="0" fontId="9" fillId="0" borderId="25" xfId="0" applyFont="1" applyBorder="1" applyAlignment="1" applyProtection="1">
      <alignment vertical="center"/>
    </xf>
    <xf numFmtId="0" fontId="0" fillId="0" borderId="0" xfId="0" applyAlignment="1" applyProtection="1">
      <alignment vertical="top"/>
      <protection locked="0"/>
    </xf>
    <xf numFmtId="0" fontId="48" fillId="0" borderId="29" xfId="0" applyFont="1" applyBorder="1" applyAlignment="1" applyProtection="1">
      <alignment vertical="center" wrapText="1"/>
      <protection locked="0"/>
    </xf>
    <xf numFmtId="0" fontId="48" fillId="0" borderId="30" xfId="0" applyFont="1" applyBorder="1" applyAlignment="1" applyProtection="1">
      <alignment vertical="center" wrapText="1"/>
      <protection locked="0"/>
    </xf>
    <xf numFmtId="0" fontId="48" fillId="0" borderId="31" xfId="0" applyFont="1" applyBorder="1" applyAlignment="1" applyProtection="1">
      <alignment vertical="center" wrapText="1"/>
      <protection locked="0"/>
    </xf>
    <xf numFmtId="0" fontId="48" fillId="0" borderId="32" xfId="0" applyFont="1" applyBorder="1" applyAlignment="1" applyProtection="1">
      <alignment horizontal="center" vertical="center" wrapText="1"/>
      <protection locked="0"/>
    </xf>
    <xf numFmtId="0" fontId="48" fillId="0" borderId="33" xfId="0" applyFont="1" applyBorder="1" applyAlignment="1" applyProtection="1">
      <alignment horizontal="center" vertical="center" wrapText="1"/>
      <protection locked="0"/>
    </xf>
    <xf numFmtId="0" fontId="48" fillId="0" borderId="32" xfId="0" applyFont="1" applyBorder="1" applyAlignment="1" applyProtection="1">
      <alignment vertical="center" wrapText="1"/>
      <protection locked="0"/>
    </xf>
    <xf numFmtId="0" fontId="48" fillId="0" borderId="33" xfId="0" applyFont="1" applyBorder="1" applyAlignment="1" applyProtection="1">
      <alignment vertical="center" wrapText="1"/>
      <protection locked="0"/>
    </xf>
    <xf numFmtId="0" fontId="50" fillId="0" borderId="1" xfId="0" applyFont="1" applyBorder="1" applyAlignment="1" applyProtection="1">
      <alignment horizontal="left" vertical="center" wrapText="1"/>
      <protection locked="0"/>
    </xf>
    <xf numFmtId="0" fontId="51" fillId="0" borderId="1" xfId="0" applyFont="1" applyBorder="1" applyAlignment="1" applyProtection="1">
      <alignment horizontal="left" vertical="center" wrapText="1"/>
      <protection locked="0"/>
    </xf>
    <xf numFmtId="0" fontId="51" fillId="0" borderId="32" xfId="0" applyFont="1" applyBorder="1" applyAlignment="1" applyProtection="1">
      <alignment vertical="center" wrapText="1"/>
      <protection locked="0"/>
    </xf>
    <xf numFmtId="0" fontId="51" fillId="0" borderId="1" xfId="0" applyFont="1" applyBorder="1" applyAlignment="1" applyProtection="1">
      <alignment vertical="center" wrapText="1"/>
      <protection locked="0"/>
    </xf>
    <xf numFmtId="0" fontId="51" fillId="0" borderId="1" xfId="0" applyFont="1" applyBorder="1" applyAlignment="1" applyProtection="1">
      <alignment vertical="center"/>
      <protection locked="0"/>
    </xf>
    <xf numFmtId="0" fontId="51" fillId="0" borderId="1" xfId="0" applyFont="1" applyBorder="1" applyAlignment="1" applyProtection="1">
      <alignment horizontal="left" vertical="center"/>
      <protection locked="0"/>
    </xf>
    <xf numFmtId="49" fontId="51" fillId="0" borderId="1" xfId="0" applyNumberFormat="1" applyFont="1" applyBorder="1" applyAlignment="1" applyProtection="1">
      <alignment vertical="center" wrapText="1"/>
      <protection locked="0"/>
    </xf>
    <xf numFmtId="0" fontId="48" fillId="0" borderId="35" xfId="0" applyFont="1" applyBorder="1" applyAlignment="1" applyProtection="1">
      <alignment vertical="center" wrapText="1"/>
      <protection locked="0"/>
    </xf>
    <xf numFmtId="0" fontId="52" fillId="0" borderId="34" xfId="0" applyFont="1" applyBorder="1" applyAlignment="1" applyProtection="1">
      <alignment vertical="center" wrapText="1"/>
      <protection locked="0"/>
    </xf>
    <xf numFmtId="0" fontId="48" fillId="0" borderId="36" xfId="0" applyFont="1" applyBorder="1" applyAlignment="1" applyProtection="1">
      <alignment vertical="center" wrapText="1"/>
      <protection locked="0"/>
    </xf>
    <xf numFmtId="0" fontId="48" fillId="0" borderId="1" xfId="0" applyFont="1" applyBorder="1" applyAlignment="1" applyProtection="1">
      <alignment vertical="top"/>
      <protection locked="0"/>
    </xf>
    <xf numFmtId="0" fontId="48" fillId="0" borderId="0" xfId="0" applyFont="1" applyAlignment="1" applyProtection="1">
      <alignment vertical="top"/>
      <protection locked="0"/>
    </xf>
    <xf numFmtId="0" fontId="48" fillId="0" borderId="29" xfId="0" applyFont="1" applyBorder="1" applyAlignment="1" applyProtection="1">
      <alignment horizontal="left" vertical="center"/>
      <protection locked="0"/>
    </xf>
    <xf numFmtId="0" fontId="48" fillId="0" borderId="30" xfId="0" applyFont="1" applyBorder="1" applyAlignment="1" applyProtection="1">
      <alignment horizontal="left" vertical="center"/>
      <protection locked="0"/>
    </xf>
    <xf numFmtId="0" fontId="48" fillId="0" borderId="31" xfId="0" applyFont="1" applyBorder="1" applyAlignment="1" applyProtection="1">
      <alignment horizontal="left" vertical="center"/>
      <protection locked="0"/>
    </xf>
    <xf numFmtId="0" fontId="48" fillId="0" borderId="32" xfId="0" applyFont="1" applyBorder="1" applyAlignment="1" applyProtection="1">
      <alignment horizontal="left" vertical="center"/>
      <protection locked="0"/>
    </xf>
    <xf numFmtId="0" fontId="48" fillId="0" borderId="33" xfId="0" applyFont="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53" fillId="0" borderId="0" xfId="0" applyFont="1" applyAlignment="1" applyProtection="1">
      <alignment horizontal="left" vertical="center"/>
      <protection locked="0"/>
    </xf>
    <xf numFmtId="0" fontId="50" fillId="0" borderId="34" xfId="0" applyFont="1" applyBorder="1" applyAlignment="1" applyProtection="1">
      <alignment horizontal="left" vertical="center"/>
      <protection locked="0"/>
    </xf>
    <xf numFmtId="0" fontId="50" fillId="0" borderId="34" xfId="0" applyFont="1" applyBorder="1" applyAlignment="1" applyProtection="1">
      <alignment horizontal="center" vertical="center"/>
      <protection locked="0"/>
    </xf>
    <xf numFmtId="0" fontId="53" fillId="0" borderId="34" xfId="0" applyFont="1" applyBorder="1" applyAlignment="1" applyProtection="1">
      <alignment horizontal="left" vertical="center"/>
      <protection locked="0"/>
    </xf>
    <xf numFmtId="0" fontId="54" fillId="0" borderId="1" xfId="0" applyFont="1" applyBorder="1" applyAlignment="1" applyProtection="1">
      <alignment horizontal="left" vertical="center"/>
      <protection locked="0"/>
    </xf>
    <xf numFmtId="0" fontId="51" fillId="0" borderId="0" xfId="0" applyFont="1" applyAlignment="1" applyProtection="1">
      <alignment horizontal="left" vertical="center"/>
      <protection locked="0"/>
    </xf>
    <xf numFmtId="0" fontId="51" fillId="0" borderId="1" xfId="0" applyFont="1" applyBorder="1" applyAlignment="1" applyProtection="1">
      <alignment horizontal="center" vertical="center"/>
      <protection locked="0"/>
    </xf>
    <xf numFmtId="0" fontId="51" fillId="0" borderId="32" xfId="0" applyFont="1" applyBorder="1" applyAlignment="1" applyProtection="1">
      <alignment horizontal="left" vertical="center"/>
      <protection locked="0"/>
    </xf>
    <xf numFmtId="0" fontId="51" fillId="2" borderId="1" xfId="0" applyFont="1" applyFill="1" applyBorder="1" applyAlignment="1" applyProtection="1">
      <alignment horizontal="left" vertical="center"/>
      <protection locked="0"/>
    </xf>
    <xf numFmtId="0" fontId="51" fillId="2" borderId="1" xfId="0" applyFont="1" applyFill="1" applyBorder="1" applyAlignment="1" applyProtection="1">
      <alignment horizontal="center" vertical="center"/>
      <protection locked="0"/>
    </xf>
    <xf numFmtId="0" fontId="48" fillId="0" borderId="35" xfId="0" applyFont="1" applyBorder="1" applyAlignment="1" applyProtection="1">
      <alignment horizontal="left" vertical="center"/>
      <protection locked="0"/>
    </xf>
    <xf numFmtId="0" fontId="52" fillId="0" borderId="34" xfId="0" applyFont="1" applyBorder="1" applyAlignment="1" applyProtection="1">
      <alignment horizontal="left" vertical="center"/>
      <protection locked="0"/>
    </xf>
    <xf numFmtId="0" fontId="48" fillId="0" borderId="36" xfId="0" applyFont="1" applyBorder="1" applyAlignment="1" applyProtection="1">
      <alignment horizontal="left" vertical="center"/>
      <protection locked="0"/>
    </xf>
    <xf numFmtId="0" fontId="48" fillId="0" borderId="1" xfId="0" applyFont="1" applyBorder="1" applyAlignment="1" applyProtection="1">
      <alignment horizontal="left" vertical="center"/>
      <protection locked="0"/>
    </xf>
    <xf numFmtId="0" fontId="52" fillId="0" borderId="1" xfId="0" applyFont="1" applyBorder="1" applyAlignment="1" applyProtection="1">
      <alignment horizontal="left" vertical="center"/>
      <protection locked="0"/>
    </xf>
    <xf numFmtId="0" fontId="53" fillId="0" borderId="1" xfId="0" applyFont="1" applyBorder="1" applyAlignment="1" applyProtection="1">
      <alignment horizontal="left" vertical="center"/>
      <protection locked="0"/>
    </xf>
    <xf numFmtId="0" fontId="51" fillId="0" borderId="34" xfId="0" applyFont="1" applyBorder="1" applyAlignment="1" applyProtection="1">
      <alignment horizontal="left" vertical="center"/>
      <protection locked="0"/>
    </xf>
    <xf numFmtId="0" fontId="48" fillId="0" borderId="1" xfId="0" applyFont="1" applyBorder="1" applyAlignment="1" applyProtection="1">
      <alignment horizontal="left" vertical="center" wrapText="1"/>
      <protection locked="0"/>
    </xf>
    <xf numFmtId="0" fontId="51" fillId="0" borderId="1" xfId="0" applyFont="1" applyBorder="1" applyAlignment="1" applyProtection="1">
      <alignment horizontal="center" vertical="center" wrapText="1"/>
      <protection locked="0"/>
    </xf>
    <xf numFmtId="0" fontId="48" fillId="0" borderId="29" xfId="0" applyFont="1" applyBorder="1" applyAlignment="1" applyProtection="1">
      <alignment horizontal="left" vertical="center" wrapText="1"/>
      <protection locked="0"/>
    </xf>
    <xf numFmtId="0" fontId="48" fillId="0" borderId="30" xfId="0" applyFont="1" applyBorder="1" applyAlignment="1" applyProtection="1">
      <alignment horizontal="left" vertical="center" wrapText="1"/>
      <protection locked="0"/>
    </xf>
    <xf numFmtId="0" fontId="48" fillId="0" borderId="31" xfId="0" applyFont="1" applyBorder="1" applyAlignment="1" applyProtection="1">
      <alignment horizontal="left" vertical="center" wrapText="1"/>
      <protection locked="0"/>
    </xf>
    <xf numFmtId="0" fontId="48" fillId="0" borderId="32" xfId="0" applyFont="1" applyBorder="1" applyAlignment="1" applyProtection="1">
      <alignment horizontal="left" vertical="center" wrapText="1"/>
      <protection locked="0"/>
    </xf>
    <xf numFmtId="0" fontId="48" fillId="0" borderId="33" xfId="0" applyFont="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53" fillId="0" borderId="33" xfId="0" applyFont="1" applyBorder="1" applyAlignment="1" applyProtection="1">
      <alignment horizontal="left" vertical="center" wrapText="1"/>
      <protection locked="0"/>
    </xf>
    <xf numFmtId="0" fontId="51" fillId="0" borderId="32" xfId="0" applyFont="1" applyBorder="1" applyAlignment="1" applyProtection="1">
      <alignment horizontal="left" vertical="center" wrapText="1"/>
      <protection locked="0"/>
    </xf>
    <xf numFmtId="0" fontId="51" fillId="0" borderId="33" xfId="0" applyFont="1" applyBorder="1" applyAlignment="1" applyProtection="1">
      <alignment horizontal="left" vertical="center" wrapText="1"/>
      <protection locked="0"/>
    </xf>
    <xf numFmtId="0" fontId="51" fillId="0" borderId="33" xfId="0" applyFont="1" applyBorder="1" applyAlignment="1" applyProtection="1">
      <alignment horizontal="left" vertical="center"/>
      <protection locked="0"/>
    </xf>
    <xf numFmtId="0" fontId="51" fillId="0" borderId="35" xfId="0" applyFont="1" applyBorder="1" applyAlignment="1" applyProtection="1">
      <alignment horizontal="left" vertical="center" wrapText="1"/>
      <protection locked="0"/>
    </xf>
    <xf numFmtId="0" fontId="51" fillId="0" borderId="34" xfId="0" applyFont="1" applyBorder="1" applyAlignment="1" applyProtection="1">
      <alignment horizontal="left" vertical="center" wrapText="1"/>
      <protection locked="0"/>
    </xf>
    <xf numFmtId="0" fontId="51" fillId="0" borderId="36" xfId="0" applyFont="1" applyBorder="1" applyAlignment="1" applyProtection="1">
      <alignment horizontal="left" vertical="center" wrapText="1"/>
      <protection locked="0"/>
    </xf>
    <xf numFmtId="0" fontId="51" fillId="0" borderId="1" xfId="0" applyFont="1" applyBorder="1" applyAlignment="1" applyProtection="1">
      <alignment horizontal="left" vertical="top"/>
      <protection locked="0"/>
    </xf>
    <xf numFmtId="0" fontId="51" fillId="0" borderId="1" xfId="0" applyFont="1" applyBorder="1" applyAlignment="1" applyProtection="1">
      <alignment horizontal="center" vertical="top"/>
      <protection locked="0"/>
    </xf>
    <xf numFmtId="0" fontId="51" fillId="0" borderId="35" xfId="0" applyFont="1" applyBorder="1" applyAlignment="1" applyProtection="1">
      <alignment horizontal="left" vertical="center"/>
      <protection locked="0"/>
    </xf>
    <xf numFmtId="0" fontId="51" fillId="0" borderId="36" xfId="0" applyFont="1" applyBorder="1" applyAlignment="1" applyProtection="1">
      <alignment horizontal="left" vertical="center"/>
      <protection locked="0"/>
    </xf>
    <xf numFmtId="0" fontId="53" fillId="0" borderId="0" xfId="0" applyFont="1" applyAlignment="1" applyProtection="1">
      <alignment vertical="center"/>
      <protection locked="0"/>
    </xf>
    <xf numFmtId="0" fontId="50" fillId="0" borderId="1" xfId="0" applyFont="1" applyBorder="1" applyAlignment="1" applyProtection="1">
      <alignment vertical="center"/>
      <protection locked="0"/>
    </xf>
    <xf numFmtId="0" fontId="53" fillId="0" borderId="34" xfId="0" applyFont="1" applyBorder="1" applyAlignment="1" applyProtection="1">
      <alignment vertical="center"/>
      <protection locked="0"/>
    </xf>
    <xf numFmtId="0" fontId="50" fillId="0" borderId="34" xfId="0" applyFont="1" applyBorder="1" applyAlignment="1" applyProtection="1">
      <alignment vertical="center"/>
      <protection locked="0"/>
    </xf>
    <xf numFmtId="0" fontId="0" fillId="0" borderId="1" xfId="0" applyBorder="1" applyAlignment="1" applyProtection="1">
      <alignment vertical="top"/>
      <protection locked="0"/>
    </xf>
    <xf numFmtId="49" fontId="51" fillId="0" borderId="1" xfId="0" applyNumberFormat="1" applyFont="1" applyBorder="1" applyAlignment="1" applyProtection="1">
      <alignment horizontal="left" vertical="center"/>
      <protection locked="0"/>
    </xf>
    <xf numFmtId="0" fontId="0" fillId="0" borderId="34" xfId="0" applyBorder="1" applyAlignment="1" applyProtection="1">
      <alignment vertical="top"/>
      <protection locked="0"/>
    </xf>
    <xf numFmtId="0" fontId="50" fillId="0" borderId="34" xfId="0" applyFont="1" applyBorder="1" applyAlignment="1" applyProtection="1">
      <alignment horizontal="left"/>
      <protection locked="0"/>
    </xf>
    <xf numFmtId="0" fontId="53" fillId="0" borderId="34" xfId="0" applyFont="1" applyBorder="1" applyAlignment="1" applyProtection="1">
      <protection locked="0"/>
    </xf>
    <xf numFmtId="0" fontId="48" fillId="0" borderId="32" xfId="0" applyFont="1" applyBorder="1" applyAlignment="1" applyProtection="1">
      <alignment vertical="top"/>
      <protection locked="0"/>
    </xf>
    <xf numFmtId="0" fontId="48" fillId="0" borderId="33" xfId="0" applyFont="1" applyBorder="1" applyAlignment="1" applyProtection="1">
      <alignment vertical="top"/>
      <protection locked="0"/>
    </xf>
    <xf numFmtId="0" fontId="48" fillId="0" borderId="1" xfId="0" applyFont="1" applyBorder="1" applyAlignment="1" applyProtection="1">
      <alignment horizontal="center" vertical="center"/>
      <protection locked="0"/>
    </xf>
    <xf numFmtId="0" fontId="48" fillId="0" borderId="1" xfId="0" applyFont="1" applyBorder="1" applyAlignment="1" applyProtection="1">
      <alignment horizontal="left" vertical="top"/>
      <protection locked="0"/>
    </xf>
    <xf numFmtId="0" fontId="48" fillId="0" borderId="35" xfId="0" applyFont="1" applyBorder="1" applyAlignment="1" applyProtection="1">
      <alignment vertical="top"/>
      <protection locked="0"/>
    </xf>
    <xf numFmtId="0" fontId="48" fillId="0" borderId="34" xfId="0" applyFont="1" applyBorder="1" applyAlignment="1" applyProtection="1">
      <alignment vertical="top"/>
      <protection locked="0"/>
    </xf>
    <xf numFmtId="0" fontId="48" fillId="0" borderId="36" xfId="0" applyFont="1" applyBorder="1" applyAlignment="1" applyProtection="1">
      <alignment vertical="top"/>
      <protection locked="0"/>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0" fillId="0" borderId="0" xfId="0"/>
    <xf numFmtId="4" fontId="7" fillId="0" borderId="0" xfId="0" applyNumberFormat="1" applyFont="1" applyAlignment="1" applyProtection="1">
      <alignment vertical="center"/>
    </xf>
    <xf numFmtId="0" fontId="7" fillId="0" borderId="0" xfId="0" applyFont="1" applyAlignment="1" applyProtection="1">
      <alignment vertical="center"/>
    </xf>
    <xf numFmtId="0" fontId="32" fillId="0" borderId="0" xfId="0" applyFont="1" applyAlignment="1" applyProtection="1">
      <alignment horizontal="left" vertical="center" wrapText="1"/>
    </xf>
    <xf numFmtId="4" fontId="28" fillId="0" borderId="0" xfId="0" applyNumberFormat="1" applyFont="1" applyAlignment="1" applyProtection="1">
      <alignment vertical="center"/>
    </xf>
    <xf numFmtId="0" fontId="28" fillId="0" borderId="0" xfId="0" applyFont="1" applyAlignment="1" applyProtection="1">
      <alignment vertical="center"/>
    </xf>
    <xf numFmtId="0" fontId="27" fillId="0" borderId="0" xfId="0" applyFont="1" applyAlignment="1" applyProtection="1">
      <alignment horizontal="left" vertical="center" wrapText="1"/>
    </xf>
    <xf numFmtId="4" fontId="28" fillId="0" borderId="0" xfId="0" applyNumberFormat="1" applyFont="1" applyAlignment="1" applyProtection="1">
      <alignment horizontal="right" vertical="center"/>
    </xf>
    <xf numFmtId="4" fontId="7" fillId="0" borderId="0" xfId="0" applyNumberFormat="1" applyFont="1" applyAlignment="1" applyProtection="1">
      <alignment horizontal="right" vertical="center"/>
    </xf>
    <xf numFmtId="0" fontId="3" fillId="5" borderId="10" xfId="0" applyFont="1" applyFill="1" applyBorder="1" applyAlignment="1" applyProtection="1">
      <alignment horizontal="left" vertical="center"/>
    </xf>
    <xf numFmtId="0" fontId="0" fillId="5" borderId="10" xfId="0" applyFont="1" applyFill="1" applyBorder="1" applyAlignment="1" applyProtection="1">
      <alignment vertical="center"/>
    </xf>
    <xf numFmtId="4" fontId="3" fillId="5" borderId="10" xfId="0" applyNumberFormat="1" applyFont="1" applyFill="1" applyBorder="1" applyAlignment="1" applyProtection="1">
      <alignment vertical="center"/>
    </xf>
    <xf numFmtId="0" fontId="0" fillId="5" borderId="11" xfId="0" applyFont="1" applyFill="1" applyBorder="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xf>
    <xf numFmtId="0" fontId="24" fillId="0" borderId="15" xfId="0" applyFont="1" applyBorder="1" applyAlignment="1">
      <alignment horizontal="center" vertical="center"/>
    </xf>
    <xf numFmtId="0" fontId="24" fillId="0" borderId="16" xfId="0" applyFont="1" applyBorder="1" applyAlignment="1">
      <alignment horizontal="lef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1" fillId="0" borderId="18" xfId="0" applyFont="1" applyBorder="1" applyAlignment="1" applyProtection="1">
      <alignment horizontal="left" vertical="center"/>
    </xf>
    <xf numFmtId="0" fontId="1" fillId="0" borderId="0" xfId="0" applyFont="1" applyBorder="1" applyAlignment="1" applyProtection="1">
      <alignment horizontal="left" vertical="center"/>
    </xf>
    <xf numFmtId="0" fontId="2" fillId="6" borderId="9" xfId="0" applyFont="1" applyFill="1" applyBorder="1" applyAlignment="1" applyProtection="1">
      <alignment horizontal="center" vertical="center"/>
    </xf>
    <xf numFmtId="0" fontId="2" fillId="6" borderId="10" xfId="0" applyFont="1" applyFill="1" applyBorder="1" applyAlignment="1" applyProtection="1">
      <alignment horizontal="left" vertical="center"/>
    </xf>
    <xf numFmtId="0" fontId="2" fillId="6" borderId="10" xfId="0" applyFont="1" applyFill="1" applyBorder="1" applyAlignment="1" applyProtection="1">
      <alignment horizontal="center" vertical="center"/>
    </xf>
    <xf numFmtId="0" fontId="2" fillId="6" borderId="10" xfId="0" applyFont="1" applyFill="1" applyBorder="1" applyAlignment="1" applyProtection="1">
      <alignment horizontal="right" vertical="center"/>
    </xf>
    <xf numFmtId="0" fontId="21" fillId="0" borderId="0" xfId="0" applyFont="1" applyAlignment="1">
      <alignment horizontal="left" vertical="top" wrapText="1"/>
    </xf>
    <xf numFmtId="0" fontId="21" fillId="0" borderId="0" xfId="0" applyFont="1" applyAlignment="1">
      <alignment horizontal="left" vertical="center"/>
    </xf>
    <xf numFmtId="0" fontId="2" fillId="0" borderId="0" xfId="0" applyFont="1" applyBorder="1" applyAlignment="1" applyProtection="1">
      <alignment horizontal="left" vertical="center"/>
    </xf>
    <xf numFmtId="0" fontId="0" fillId="0" borderId="0" xfId="0" applyBorder="1" applyProtection="1"/>
    <xf numFmtId="0" fontId="3" fillId="0" borderId="0" xfId="0" applyFont="1" applyBorder="1" applyAlignment="1" applyProtection="1">
      <alignment horizontal="left" vertical="top" wrapText="1"/>
    </xf>
    <xf numFmtId="49" fontId="2" fillId="4" borderId="0" xfId="0" applyNumberFormat="1" applyFont="1" applyFill="1" applyBorder="1" applyAlignment="1" applyProtection="1">
      <alignment horizontal="left" vertical="center"/>
      <protection locked="0"/>
    </xf>
    <xf numFmtId="49" fontId="2" fillId="0" borderId="0" xfId="0" applyNumberFormat="1" applyFont="1" applyBorder="1" applyAlignment="1" applyProtection="1">
      <alignment horizontal="left" vertical="center"/>
    </xf>
    <xf numFmtId="0" fontId="2" fillId="0" borderId="0" xfId="0" applyFont="1" applyBorder="1" applyAlignment="1" applyProtection="1">
      <alignment horizontal="left" vertical="center" wrapText="1"/>
    </xf>
    <xf numFmtId="4" fontId="22" fillId="0" borderId="8" xfId="0" applyNumberFormat="1" applyFont="1" applyBorder="1" applyAlignment="1" applyProtection="1">
      <alignment vertical="center"/>
    </xf>
    <xf numFmtId="0" fontId="0" fillId="0" borderId="8" xfId="0" applyFont="1" applyBorder="1" applyAlignment="1" applyProtection="1">
      <alignment vertical="center"/>
    </xf>
    <xf numFmtId="0" fontId="1" fillId="0" borderId="0" xfId="0" applyFont="1" applyBorder="1" applyAlignment="1" applyProtection="1">
      <alignment horizontal="right" vertical="center"/>
    </xf>
    <xf numFmtId="164" fontId="1" fillId="0" borderId="0" xfId="0" applyNumberFormat="1" applyFont="1" applyBorder="1" applyAlignment="1" applyProtection="1">
      <alignment horizontal="center" vertical="center"/>
    </xf>
    <xf numFmtId="0" fontId="1" fillId="0" borderId="0" xfId="0" applyFont="1" applyBorder="1" applyAlignment="1" applyProtection="1">
      <alignment vertical="center"/>
    </xf>
    <xf numFmtId="4" fontId="21" fillId="0" borderId="0" xfId="0" applyNumberFormat="1" applyFont="1" applyBorder="1" applyAlignment="1" applyProtection="1">
      <alignment vertical="center"/>
    </xf>
    <xf numFmtId="0" fontId="0" fillId="0" borderId="0" xfId="0" applyFont="1" applyAlignment="1" applyProtection="1">
      <alignment vertical="center"/>
    </xf>
    <xf numFmtId="0" fontId="34" fillId="3" borderId="0" xfId="1" applyFont="1" applyFill="1" applyAlignment="1">
      <alignment vertical="center"/>
    </xf>
    <xf numFmtId="0" fontId="20" fillId="0" borderId="0" xfId="0" applyFont="1" applyBorder="1" applyAlignment="1" applyProtection="1">
      <alignment horizontal="left" vertical="center" wrapText="1"/>
    </xf>
    <xf numFmtId="0" fontId="0" fillId="0" borderId="0" xfId="0" applyFont="1" applyBorder="1" applyAlignment="1" applyProtection="1">
      <alignment vertical="center"/>
    </xf>
    <xf numFmtId="0" fontId="3" fillId="0" borderId="0" xfId="0" applyFont="1" applyBorder="1" applyAlignment="1" applyProtection="1">
      <alignment horizontal="left" vertical="center" wrapText="1"/>
    </xf>
    <xf numFmtId="0" fontId="0" fillId="0" borderId="0" xfId="0" applyFont="1" applyBorder="1" applyAlignment="1" applyProtection="1">
      <alignment horizontal="left" vertical="center"/>
    </xf>
    <xf numFmtId="0" fontId="20" fillId="0" borderId="0" xfId="0" applyFont="1" applyAlignment="1" applyProtection="1">
      <alignment horizontal="left" vertical="center" wrapText="1"/>
    </xf>
    <xf numFmtId="0" fontId="20" fillId="0" borderId="0" xfId="0" applyFont="1" applyAlignment="1" applyProtection="1">
      <alignment horizontal="left" vertical="center"/>
    </xf>
    <xf numFmtId="0" fontId="20" fillId="0" borderId="0" xfId="0" applyFont="1" applyBorder="1" applyAlignment="1" applyProtection="1">
      <alignment horizontal="left" vertical="center"/>
    </xf>
    <xf numFmtId="0" fontId="1" fillId="0" borderId="0" xfId="0" applyFont="1" applyAlignment="1" applyProtection="1">
      <alignment horizontal="left" vertical="center"/>
    </xf>
    <xf numFmtId="0" fontId="0" fillId="0" borderId="0" xfId="0" applyProtection="1"/>
    <xf numFmtId="0" fontId="51" fillId="0" borderId="1" xfId="0" applyFont="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0" fontId="50" fillId="0" borderId="34" xfId="0" applyFont="1" applyBorder="1" applyAlignment="1" applyProtection="1">
      <alignment horizontal="left" wrapText="1"/>
      <protection locked="0"/>
    </xf>
    <xf numFmtId="0" fontId="51" fillId="0" borderId="1" xfId="0" applyFont="1" applyBorder="1" applyAlignment="1" applyProtection="1">
      <alignment horizontal="left" vertical="center"/>
      <protection locked="0"/>
    </xf>
    <xf numFmtId="49" fontId="51"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center" vertical="center"/>
      <protection locked="0"/>
    </xf>
    <xf numFmtId="0" fontId="50" fillId="0" borderId="34" xfId="0" applyFont="1" applyBorder="1" applyAlignment="1" applyProtection="1">
      <alignment horizontal="left"/>
      <protection locked="0"/>
    </xf>
    <xf numFmtId="0" fontId="51" fillId="0" borderId="1" xfId="0" applyFont="1" applyBorder="1" applyAlignment="1" applyProtection="1">
      <alignment horizontal="left" vertical="top"/>
      <protection locked="0"/>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83"/>
  <sheetViews>
    <sheetView showGridLines="0" tabSelected="1"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33" width="2.7109375" customWidth="1"/>
    <col min="34" max="34" width="3.28515625" customWidth="1"/>
    <col min="35" max="35" width="31.7109375" customWidth="1"/>
    <col min="36" max="37" width="2.42578125" customWidth="1"/>
    <col min="38" max="38" width="8.28515625" customWidth="1"/>
    <col min="39" max="39" width="3.28515625" customWidth="1"/>
    <col min="40" max="40" width="13.28515625" customWidth="1"/>
    <col min="41" max="41" width="7.42578125" customWidth="1"/>
    <col min="42" max="42" width="4.140625" customWidth="1"/>
    <col min="43" max="43" width="15.7109375" customWidth="1"/>
    <col min="44" max="44" width="13.7109375" customWidth="1"/>
    <col min="45" max="47" width="25.85546875" hidden="1" customWidth="1"/>
    <col min="48" max="52" width="21.7109375" hidden="1" customWidth="1"/>
    <col min="53" max="53" width="19.140625" hidden="1" customWidth="1"/>
    <col min="54" max="54" width="25" hidden="1" customWidth="1"/>
    <col min="55" max="56" width="19.140625" hidden="1" customWidth="1"/>
    <col min="57" max="57" width="66.42578125" customWidth="1"/>
    <col min="71" max="91" width="9.28515625" hidden="1"/>
  </cols>
  <sheetData>
    <row r="1" spans="1:74" ht="21.45" customHeight="1">
      <c r="A1" s="17" t="s">
        <v>0</v>
      </c>
      <c r="B1" s="18"/>
      <c r="C1" s="18"/>
      <c r="D1" s="19" t="s">
        <v>1</v>
      </c>
      <c r="E1" s="18"/>
      <c r="F1" s="18"/>
      <c r="G1" s="18"/>
      <c r="H1" s="18"/>
      <c r="I1" s="18"/>
      <c r="J1" s="18"/>
      <c r="K1" s="20" t="s">
        <v>2</v>
      </c>
      <c r="L1" s="20"/>
      <c r="M1" s="20"/>
      <c r="N1" s="20"/>
      <c r="O1" s="20"/>
      <c r="P1" s="20"/>
      <c r="Q1" s="20"/>
      <c r="R1" s="20"/>
      <c r="S1" s="20"/>
      <c r="T1" s="18"/>
      <c r="U1" s="18"/>
      <c r="V1" s="18"/>
      <c r="W1" s="20" t="s">
        <v>3</v>
      </c>
      <c r="X1" s="20"/>
      <c r="Y1" s="20"/>
      <c r="Z1" s="20"/>
      <c r="AA1" s="20"/>
      <c r="AB1" s="20"/>
      <c r="AC1" s="20"/>
      <c r="AD1" s="20"/>
      <c r="AE1" s="20"/>
      <c r="AF1" s="20"/>
      <c r="AG1" s="20"/>
      <c r="AH1" s="20"/>
      <c r="AI1" s="21"/>
      <c r="AJ1" s="22"/>
      <c r="AK1" s="22"/>
      <c r="AL1" s="22"/>
      <c r="AM1" s="22"/>
      <c r="AN1" s="22"/>
      <c r="AO1" s="22"/>
      <c r="AP1" s="22"/>
      <c r="AQ1" s="22"/>
      <c r="AR1" s="22"/>
      <c r="AS1" s="22"/>
      <c r="AT1" s="22"/>
      <c r="AU1" s="22"/>
      <c r="AV1" s="22"/>
      <c r="AW1" s="22"/>
      <c r="AX1" s="22"/>
      <c r="AY1" s="22"/>
      <c r="AZ1" s="22"/>
      <c r="BA1" s="23" t="s">
        <v>4</v>
      </c>
      <c r="BB1" s="23" t="s">
        <v>5</v>
      </c>
      <c r="BC1" s="22"/>
      <c r="BD1" s="22"/>
      <c r="BE1" s="22"/>
      <c r="BF1" s="22"/>
      <c r="BG1" s="22"/>
      <c r="BH1" s="22"/>
      <c r="BI1" s="22"/>
      <c r="BJ1" s="22"/>
      <c r="BK1" s="22"/>
      <c r="BL1" s="22"/>
      <c r="BM1" s="22"/>
      <c r="BN1" s="22"/>
      <c r="BO1" s="22"/>
      <c r="BP1" s="22"/>
      <c r="BQ1" s="22"/>
      <c r="BR1" s="22"/>
      <c r="BT1" s="24" t="s">
        <v>6</v>
      </c>
      <c r="BU1" s="24" t="s">
        <v>6</v>
      </c>
      <c r="BV1" s="24" t="s">
        <v>7</v>
      </c>
    </row>
    <row r="2" spans="1:74" ht="36.9" customHeight="1">
      <c r="AR2" s="380"/>
      <c r="AS2" s="380"/>
      <c r="AT2" s="380"/>
      <c r="AU2" s="380"/>
      <c r="AV2" s="380"/>
      <c r="AW2" s="380"/>
      <c r="AX2" s="380"/>
      <c r="AY2" s="380"/>
      <c r="AZ2" s="380"/>
      <c r="BA2" s="380"/>
      <c r="BB2" s="380"/>
      <c r="BC2" s="380"/>
      <c r="BD2" s="380"/>
      <c r="BE2" s="380"/>
      <c r="BS2" s="25" t="s">
        <v>8</v>
      </c>
      <c r="BT2" s="25" t="s">
        <v>9</v>
      </c>
    </row>
    <row r="3" spans="1:74" ht="6.9" customHeight="1">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8"/>
      <c r="BS3" s="25" t="s">
        <v>8</v>
      </c>
      <c r="BT3" s="25" t="s">
        <v>10</v>
      </c>
    </row>
    <row r="4" spans="1:74" ht="36.9" customHeight="1">
      <c r="B4" s="29"/>
      <c r="C4" s="30"/>
      <c r="D4" s="31" t="s">
        <v>11</v>
      </c>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2"/>
      <c r="AS4" s="33" t="s">
        <v>12</v>
      </c>
      <c r="BE4" s="34" t="s">
        <v>13</v>
      </c>
      <c r="BS4" s="25" t="s">
        <v>14</v>
      </c>
    </row>
    <row r="5" spans="1:74" ht="14.4" customHeight="1">
      <c r="B5" s="29"/>
      <c r="C5" s="30"/>
      <c r="D5" s="35" t="s">
        <v>15</v>
      </c>
      <c r="E5" s="30"/>
      <c r="F5" s="30"/>
      <c r="G5" s="30"/>
      <c r="H5" s="30"/>
      <c r="I5" s="30"/>
      <c r="J5" s="30"/>
      <c r="K5" s="409" t="s">
        <v>16</v>
      </c>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0"/>
      <c r="AP5" s="30"/>
      <c r="AQ5" s="32"/>
      <c r="BE5" s="407" t="s">
        <v>17</v>
      </c>
      <c r="BS5" s="25" t="s">
        <v>8</v>
      </c>
    </row>
    <row r="6" spans="1:74" ht="36.9" customHeight="1">
      <c r="B6" s="29"/>
      <c r="C6" s="30"/>
      <c r="D6" s="37" t="s">
        <v>18</v>
      </c>
      <c r="E6" s="30"/>
      <c r="F6" s="30"/>
      <c r="G6" s="30"/>
      <c r="H6" s="30"/>
      <c r="I6" s="30"/>
      <c r="J6" s="30"/>
      <c r="K6" s="411" t="s">
        <v>19</v>
      </c>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0"/>
      <c r="AN6" s="410"/>
      <c r="AO6" s="410"/>
      <c r="AP6" s="30"/>
      <c r="AQ6" s="32"/>
      <c r="BE6" s="408"/>
      <c r="BS6" s="25" t="s">
        <v>8</v>
      </c>
    </row>
    <row r="7" spans="1:74" ht="14.4" customHeight="1">
      <c r="B7" s="29"/>
      <c r="C7" s="30"/>
      <c r="D7" s="38" t="s">
        <v>20</v>
      </c>
      <c r="E7" s="30"/>
      <c r="F7" s="30"/>
      <c r="G7" s="30"/>
      <c r="H7" s="30"/>
      <c r="I7" s="30"/>
      <c r="J7" s="30"/>
      <c r="K7" s="36" t="s">
        <v>21</v>
      </c>
      <c r="L7" s="30"/>
      <c r="M7" s="30"/>
      <c r="N7" s="30"/>
      <c r="O7" s="30"/>
      <c r="P7" s="30"/>
      <c r="Q7" s="30"/>
      <c r="R7" s="30"/>
      <c r="S7" s="30"/>
      <c r="T7" s="30"/>
      <c r="U7" s="30"/>
      <c r="V7" s="30"/>
      <c r="W7" s="30"/>
      <c r="X7" s="30"/>
      <c r="Y7" s="30"/>
      <c r="Z7" s="30"/>
      <c r="AA7" s="30"/>
      <c r="AB7" s="30"/>
      <c r="AC7" s="30"/>
      <c r="AD7" s="30"/>
      <c r="AE7" s="30"/>
      <c r="AF7" s="30"/>
      <c r="AG7" s="30"/>
      <c r="AH7" s="30"/>
      <c r="AI7" s="30"/>
      <c r="AJ7" s="30"/>
      <c r="AK7" s="38" t="s">
        <v>22</v>
      </c>
      <c r="AL7" s="30"/>
      <c r="AM7" s="30"/>
      <c r="AN7" s="36" t="s">
        <v>23</v>
      </c>
      <c r="AO7" s="30"/>
      <c r="AP7" s="30"/>
      <c r="AQ7" s="32"/>
      <c r="BE7" s="408"/>
      <c r="BS7" s="25" t="s">
        <v>8</v>
      </c>
    </row>
    <row r="8" spans="1:74" ht="14.4" customHeight="1">
      <c r="B8" s="29"/>
      <c r="C8" s="30"/>
      <c r="D8" s="38" t="s">
        <v>24</v>
      </c>
      <c r="E8" s="30"/>
      <c r="F8" s="30"/>
      <c r="G8" s="30"/>
      <c r="H8" s="30"/>
      <c r="I8" s="30"/>
      <c r="J8" s="30"/>
      <c r="K8" s="36" t="s">
        <v>25</v>
      </c>
      <c r="L8" s="30"/>
      <c r="M8" s="30"/>
      <c r="N8" s="30"/>
      <c r="O8" s="30"/>
      <c r="P8" s="30"/>
      <c r="Q8" s="30"/>
      <c r="R8" s="30"/>
      <c r="S8" s="30"/>
      <c r="T8" s="30"/>
      <c r="U8" s="30"/>
      <c r="V8" s="30"/>
      <c r="W8" s="30"/>
      <c r="X8" s="30"/>
      <c r="Y8" s="30"/>
      <c r="Z8" s="30"/>
      <c r="AA8" s="30"/>
      <c r="AB8" s="30"/>
      <c r="AC8" s="30"/>
      <c r="AD8" s="30"/>
      <c r="AE8" s="30"/>
      <c r="AF8" s="30"/>
      <c r="AG8" s="30"/>
      <c r="AH8" s="30"/>
      <c r="AI8" s="30"/>
      <c r="AJ8" s="30"/>
      <c r="AK8" s="38" t="s">
        <v>26</v>
      </c>
      <c r="AL8" s="30"/>
      <c r="AM8" s="30"/>
      <c r="AN8" s="39" t="s">
        <v>27</v>
      </c>
      <c r="AO8" s="30"/>
      <c r="AP8" s="30"/>
      <c r="AQ8" s="32"/>
      <c r="BE8" s="408"/>
      <c r="BS8" s="25" t="s">
        <v>8</v>
      </c>
    </row>
    <row r="9" spans="1:74" ht="14.4" customHeight="1">
      <c r="B9" s="29"/>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2"/>
      <c r="BE9" s="408"/>
      <c r="BS9" s="25" t="s">
        <v>8</v>
      </c>
    </row>
    <row r="10" spans="1:74" ht="14.4" customHeight="1">
      <c r="B10" s="29"/>
      <c r="C10" s="30"/>
      <c r="D10" s="38" t="s">
        <v>28</v>
      </c>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8" t="s">
        <v>29</v>
      </c>
      <c r="AL10" s="30"/>
      <c r="AM10" s="30"/>
      <c r="AN10" s="36" t="s">
        <v>23</v>
      </c>
      <c r="AO10" s="30"/>
      <c r="AP10" s="30"/>
      <c r="AQ10" s="32"/>
      <c r="BE10" s="408"/>
      <c r="BS10" s="25" t="s">
        <v>8</v>
      </c>
    </row>
    <row r="11" spans="1:74" ht="18.45" customHeight="1">
      <c r="B11" s="29"/>
      <c r="C11" s="30"/>
      <c r="D11" s="30"/>
      <c r="E11" s="36" t="s">
        <v>30</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8" t="s">
        <v>31</v>
      </c>
      <c r="AL11" s="30"/>
      <c r="AM11" s="30"/>
      <c r="AN11" s="36" t="s">
        <v>23</v>
      </c>
      <c r="AO11" s="30"/>
      <c r="AP11" s="30"/>
      <c r="AQ11" s="32"/>
      <c r="BE11" s="408"/>
      <c r="BS11" s="25" t="s">
        <v>8</v>
      </c>
    </row>
    <row r="12" spans="1:74" ht="6.9" customHeight="1">
      <c r="B12" s="29"/>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2"/>
      <c r="BE12" s="408"/>
      <c r="BS12" s="25" t="s">
        <v>8</v>
      </c>
    </row>
    <row r="13" spans="1:74" ht="14.4" customHeight="1">
      <c r="B13" s="29"/>
      <c r="C13" s="30"/>
      <c r="D13" s="38" t="s">
        <v>32</v>
      </c>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8" t="s">
        <v>29</v>
      </c>
      <c r="AL13" s="30"/>
      <c r="AM13" s="30"/>
      <c r="AN13" s="40" t="s">
        <v>33</v>
      </c>
      <c r="AO13" s="30"/>
      <c r="AP13" s="30"/>
      <c r="AQ13" s="32"/>
      <c r="BE13" s="408"/>
      <c r="BS13" s="25" t="s">
        <v>8</v>
      </c>
    </row>
    <row r="14" spans="1:74" ht="13.2">
      <c r="B14" s="29"/>
      <c r="C14" s="30"/>
      <c r="D14" s="30"/>
      <c r="E14" s="412" t="s">
        <v>33</v>
      </c>
      <c r="F14" s="413"/>
      <c r="G14" s="413"/>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c r="AJ14" s="413"/>
      <c r="AK14" s="38" t="s">
        <v>31</v>
      </c>
      <c r="AL14" s="30"/>
      <c r="AM14" s="30"/>
      <c r="AN14" s="40" t="s">
        <v>33</v>
      </c>
      <c r="AO14" s="30"/>
      <c r="AP14" s="30"/>
      <c r="AQ14" s="32"/>
      <c r="BE14" s="408"/>
      <c r="BS14" s="25" t="s">
        <v>8</v>
      </c>
    </row>
    <row r="15" spans="1:74" ht="6.9" customHeight="1">
      <c r="B15" s="29"/>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2"/>
      <c r="BE15" s="408"/>
      <c r="BS15" s="25" t="s">
        <v>6</v>
      </c>
    </row>
    <row r="16" spans="1:74" ht="14.4" customHeight="1">
      <c r="B16" s="29"/>
      <c r="C16" s="30"/>
      <c r="D16" s="38" t="s">
        <v>34</v>
      </c>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8" t="s">
        <v>29</v>
      </c>
      <c r="AL16" s="30"/>
      <c r="AM16" s="30"/>
      <c r="AN16" s="36" t="s">
        <v>23</v>
      </c>
      <c r="AO16" s="30"/>
      <c r="AP16" s="30"/>
      <c r="AQ16" s="32"/>
      <c r="BE16" s="408"/>
      <c r="BS16" s="25" t="s">
        <v>6</v>
      </c>
    </row>
    <row r="17" spans="2:71" ht="18.45" customHeight="1">
      <c r="B17" s="29"/>
      <c r="C17" s="30"/>
      <c r="D17" s="30"/>
      <c r="E17" s="36" t="s">
        <v>35</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8" t="s">
        <v>31</v>
      </c>
      <c r="AL17" s="30"/>
      <c r="AM17" s="30"/>
      <c r="AN17" s="36" t="s">
        <v>23</v>
      </c>
      <c r="AO17" s="30"/>
      <c r="AP17" s="30"/>
      <c r="AQ17" s="32"/>
      <c r="BE17" s="408"/>
      <c r="BS17" s="25" t="s">
        <v>36</v>
      </c>
    </row>
    <row r="18" spans="2:71" ht="6.9" customHeight="1">
      <c r="B18" s="29"/>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2"/>
      <c r="BE18" s="408"/>
      <c r="BS18" s="25" t="s">
        <v>8</v>
      </c>
    </row>
    <row r="19" spans="2:71" ht="14.4" customHeight="1">
      <c r="B19" s="29"/>
      <c r="C19" s="30"/>
      <c r="D19" s="38" t="s">
        <v>37</v>
      </c>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2"/>
      <c r="BE19" s="408"/>
      <c r="BS19" s="25" t="s">
        <v>8</v>
      </c>
    </row>
    <row r="20" spans="2:71" ht="57" customHeight="1">
      <c r="B20" s="29"/>
      <c r="C20" s="30"/>
      <c r="D20" s="30"/>
      <c r="E20" s="414" t="s">
        <v>38</v>
      </c>
      <c r="F20" s="414"/>
      <c r="G20" s="414"/>
      <c r="H20" s="414"/>
      <c r="I20" s="414"/>
      <c r="J20" s="414"/>
      <c r="K20" s="414"/>
      <c r="L20" s="414"/>
      <c r="M20" s="414"/>
      <c r="N20" s="414"/>
      <c r="O20" s="414"/>
      <c r="P20" s="414"/>
      <c r="Q20" s="414"/>
      <c r="R20" s="414"/>
      <c r="S20" s="414"/>
      <c r="T20" s="414"/>
      <c r="U20" s="414"/>
      <c r="V20" s="414"/>
      <c r="W20" s="414"/>
      <c r="X20" s="414"/>
      <c r="Y20" s="414"/>
      <c r="Z20" s="414"/>
      <c r="AA20" s="414"/>
      <c r="AB20" s="414"/>
      <c r="AC20" s="414"/>
      <c r="AD20" s="414"/>
      <c r="AE20" s="414"/>
      <c r="AF20" s="414"/>
      <c r="AG20" s="414"/>
      <c r="AH20" s="414"/>
      <c r="AI20" s="414"/>
      <c r="AJ20" s="414"/>
      <c r="AK20" s="414"/>
      <c r="AL20" s="414"/>
      <c r="AM20" s="414"/>
      <c r="AN20" s="414"/>
      <c r="AO20" s="30"/>
      <c r="AP20" s="30"/>
      <c r="AQ20" s="32"/>
      <c r="BE20" s="408"/>
      <c r="BS20" s="25" t="s">
        <v>6</v>
      </c>
    </row>
    <row r="21" spans="2:71" ht="6.9" customHeight="1">
      <c r="B21" s="29"/>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2"/>
      <c r="BE21" s="408"/>
    </row>
    <row r="22" spans="2:71" ht="6.9" customHeight="1">
      <c r="B22" s="29"/>
      <c r="C22" s="30"/>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30"/>
      <c r="AQ22" s="32"/>
      <c r="BE22" s="408"/>
    </row>
    <row r="23" spans="2:71" s="1" customFormat="1" ht="25.95" customHeight="1">
      <c r="B23" s="42"/>
      <c r="C23" s="43"/>
      <c r="D23" s="44" t="s">
        <v>39</v>
      </c>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15">
        <f>ROUND(AG51,2)</f>
        <v>0</v>
      </c>
      <c r="AL23" s="416"/>
      <c r="AM23" s="416"/>
      <c r="AN23" s="416"/>
      <c r="AO23" s="416"/>
      <c r="AP23" s="43"/>
      <c r="AQ23" s="46"/>
      <c r="BE23" s="408"/>
    </row>
    <row r="24" spans="2:71" s="1" customFormat="1" ht="6.9" customHeight="1">
      <c r="B24" s="42"/>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6"/>
      <c r="BE24" s="408"/>
    </row>
    <row r="25" spans="2:71" s="1" customFormat="1">
      <c r="B25" s="42"/>
      <c r="C25" s="43"/>
      <c r="D25" s="43"/>
      <c r="E25" s="43"/>
      <c r="F25" s="43"/>
      <c r="G25" s="43"/>
      <c r="H25" s="43"/>
      <c r="I25" s="43"/>
      <c r="J25" s="43"/>
      <c r="K25" s="43"/>
      <c r="L25" s="417" t="s">
        <v>40</v>
      </c>
      <c r="M25" s="417"/>
      <c r="N25" s="417"/>
      <c r="O25" s="417"/>
      <c r="P25" s="43"/>
      <c r="Q25" s="43"/>
      <c r="R25" s="43"/>
      <c r="S25" s="43"/>
      <c r="T25" s="43"/>
      <c r="U25" s="43"/>
      <c r="V25" s="43"/>
      <c r="W25" s="417" t="s">
        <v>41</v>
      </c>
      <c r="X25" s="417"/>
      <c r="Y25" s="417"/>
      <c r="Z25" s="417"/>
      <c r="AA25" s="417"/>
      <c r="AB25" s="417"/>
      <c r="AC25" s="417"/>
      <c r="AD25" s="417"/>
      <c r="AE25" s="417"/>
      <c r="AF25" s="43"/>
      <c r="AG25" s="43"/>
      <c r="AH25" s="43"/>
      <c r="AI25" s="43"/>
      <c r="AJ25" s="43"/>
      <c r="AK25" s="417" t="s">
        <v>42</v>
      </c>
      <c r="AL25" s="417"/>
      <c r="AM25" s="417"/>
      <c r="AN25" s="417"/>
      <c r="AO25" s="417"/>
      <c r="AP25" s="43"/>
      <c r="AQ25" s="46"/>
      <c r="BE25" s="408"/>
    </row>
    <row r="26" spans="2:71" s="2" customFormat="1" ht="14.4" customHeight="1">
      <c r="B26" s="48"/>
      <c r="C26" s="49"/>
      <c r="D26" s="50" t="s">
        <v>43</v>
      </c>
      <c r="E26" s="49"/>
      <c r="F26" s="50" t="s">
        <v>44</v>
      </c>
      <c r="G26" s="49"/>
      <c r="H26" s="49"/>
      <c r="I26" s="49"/>
      <c r="J26" s="49"/>
      <c r="K26" s="49"/>
      <c r="L26" s="418">
        <v>0.21</v>
      </c>
      <c r="M26" s="419"/>
      <c r="N26" s="419"/>
      <c r="O26" s="419"/>
      <c r="P26" s="49"/>
      <c r="Q26" s="49"/>
      <c r="R26" s="49"/>
      <c r="S26" s="49"/>
      <c r="T26" s="49"/>
      <c r="U26" s="49"/>
      <c r="V26" s="49"/>
      <c r="W26" s="420">
        <f>ROUND(AZ51,2)</f>
        <v>0</v>
      </c>
      <c r="X26" s="419"/>
      <c r="Y26" s="419"/>
      <c r="Z26" s="419"/>
      <c r="AA26" s="419"/>
      <c r="AB26" s="419"/>
      <c r="AC26" s="419"/>
      <c r="AD26" s="419"/>
      <c r="AE26" s="419"/>
      <c r="AF26" s="49"/>
      <c r="AG26" s="49"/>
      <c r="AH26" s="49"/>
      <c r="AI26" s="49"/>
      <c r="AJ26" s="49"/>
      <c r="AK26" s="420">
        <f>ROUND(AV51,2)</f>
        <v>0</v>
      </c>
      <c r="AL26" s="419"/>
      <c r="AM26" s="419"/>
      <c r="AN26" s="419"/>
      <c r="AO26" s="419"/>
      <c r="AP26" s="49"/>
      <c r="AQ26" s="51"/>
      <c r="BE26" s="408"/>
    </row>
    <row r="27" spans="2:71" s="2" customFormat="1" ht="14.4" customHeight="1">
      <c r="B27" s="48"/>
      <c r="C27" s="49"/>
      <c r="D27" s="49"/>
      <c r="E27" s="49"/>
      <c r="F27" s="50" t="s">
        <v>45</v>
      </c>
      <c r="G27" s="49"/>
      <c r="H27" s="49"/>
      <c r="I27" s="49"/>
      <c r="J27" s="49"/>
      <c r="K27" s="49"/>
      <c r="L27" s="418">
        <v>0.15</v>
      </c>
      <c r="M27" s="419"/>
      <c r="N27" s="419"/>
      <c r="O27" s="419"/>
      <c r="P27" s="49"/>
      <c r="Q27" s="49"/>
      <c r="R27" s="49"/>
      <c r="S27" s="49"/>
      <c r="T27" s="49"/>
      <c r="U27" s="49"/>
      <c r="V27" s="49"/>
      <c r="W27" s="420">
        <f>ROUND(BA51,2)</f>
        <v>0</v>
      </c>
      <c r="X27" s="419"/>
      <c r="Y27" s="419"/>
      <c r="Z27" s="419"/>
      <c r="AA27" s="419"/>
      <c r="AB27" s="419"/>
      <c r="AC27" s="419"/>
      <c r="AD27" s="419"/>
      <c r="AE27" s="419"/>
      <c r="AF27" s="49"/>
      <c r="AG27" s="49"/>
      <c r="AH27" s="49"/>
      <c r="AI27" s="49"/>
      <c r="AJ27" s="49"/>
      <c r="AK27" s="420">
        <f>ROUND(AW51,2)</f>
        <v>0</v>
      </c>
      <c r="AL27" s="419"/>
      <c r="AM27" s="419"/>
      <c r="AN27" s="419"/>
      <c r="AO27" s="419"/>
      <c r="AP27" s="49"/>
      <c r="AQ27" s="51"/>
      <c r="BE27" s="408"/>
    </row>
    <row r="28" spans="2:71" s="2" customFormat="1" ht="14.4" hidden="1" customHeight="1">
      <c r="B28" s="48"/>
      <c r="C28" s="49"/>
      <c r="D28" s="49"/>
      <c r="E28" s="49"/>
      <c r="F28" s="50" t="s">
        <v>46</v>
      </c>
      <c r="G28" s="49"/>
      <c r="H28" s="49"/>
      <c r="I28" s="49"/>
      <c r="J28" s="49"/>
      <c r="K28" s="49"/>
      <c r="L28" s="418">
        <v>0.21</v>
      </c>
      <c r="M28" s="419"/>
      <c r="N28" s="419"/>
      <c r="O28" s="419"/>
      <c r="P28" s="49"/>
      <c r="Q28" s="49"/>
      <c r="R28" s="49"/>
      <c r="S28" s="49"/>
      <c r="T28" s="49"/>
      <c r="U28" s="49"/>
      <c r="V28" s="49"/>
      <c r="W28" s="420">
        <f>ROUND(BB51,2)</f>
        <v>0</v>
      </c>
      <c r="X28" s="419"/>
      <c r="Y28" s="419"/>
      <c r="Z28" s="419"/>
      <c r="AA28" s="419"/>
      <c r="AB28" s="419"/>
      <c r="AC28" s="419"/>
      <c r="AD28" s="419"/>
      <c r="AE28" s="419"/>
      <c r="AF28" s="49"/>
      <c r="AG28" s="49"/>
      <c r="AH28" s="49"/>
      <c r="AI28" s="49"/>
      <c r="AJ28" s="49"/>
      <c r="AK28" s="420">
        <v>0</v>
      </c>
      <c r="AL28" s="419"/>
      <c r="AM28" s="419"/>
      <c r="AN28" s="419"/>
      <c r="AO28" s="419"/>
      <c r="AP28" s="49"/>
      <c r="AQ28" s="51"/>
      <c r="BE28" s="408"/>
    </row>
    <row r="29" spans="2:71" s="2" customFormat="1" ht="14.4" hidden="1" customHeight="1">
      <c r="B29" s="48"/>
      <c r="C29" s="49"/>
      <c r="D29" s="49"/>
      <c r="E29" s="49"/>
      <c r="F29" s="50" t="s">
        <v>47</v>
      </c>
      <c r="G29" s="49"/>
      <c r="H29" s="49"/>
      <c r="I29" s="49"/>
      <c r="J29" s="49"/>
      <c r="K29" s="49"/>
      <c r="L29" s="418">
        <v>0.15</v>
      </c>
      <c r="M29" s="419"/>
      <c r="N29" s="419"/>
      <c r="O29" s="419"/>
      <c r="P29" s="49"/>
      <c r="Q29" s="49"/>
      <c r="R29" s="49"/>
      <c r="S29" s="49"/>
      <c r="T29" s="49"/>
      <c r="U29" s="49"/>
      <c r="V29" s="49"/>
      <c r="W29" s="420">
        <f>ROUND(BC51,2)</f>
        <v>0</v>
      </c>
      <c r="X29" s="419"/>
      <c r="Y29" s="419"/>
      <c r="Z29" s="419"/>
      <c r="AA29" s="419"/>
      <c r="AB29" s="419"/>
      <c r="AC29" s="419"/>
      <c r="AD29" s="419"/>
      <c r="AE29" s="419"/>
      <c r="AF29" s="49"/>
      <c r="AG29" s="49"/>
      <c r="AH29" s="49"/>
      <c r="AI29" s="49"/>
      <c r="AJ29" s="49"/>
      <c r="AK29" s="420">
        <v>0</v>
      </c>
      <c r="AL29" s="419"/>
      <c r="AM29" s="419"/>
      <c r="AN29" s="419"/>
      <c r="AO29" s="419"/>
      <c r="AP29" s="49"/>
      <c r="AQ29" s="51"/>
      <c r="BE29" s="408"/>
    </row>
    <row r="30" spans="2:71" s="2" customFormat="1" ht="14.4" hidden="1" customHeight="1">
      <c r="B30" s="48"/>
      <c r="C30" s="49"/>
      <c r="D30" s="49"/>
      <c r="E30" s="49"/>
      <c r="F30" s="50" t="s">
        <v>48</v>
      </c>
      <c r="G30" s="49"/>
      <c r="H30" s="49"/>
      <c r="I30" s="49"/>
      <c r="J30" s="49"/>
      <c r="K30" s="49"/>
      <c r="L30" s="418">
        <v>0</v>
      </c>
      <c r="M30" s="419"/>
      <c r="N30" s="419"/>
      <c r="O30" s="419"/>
      <c r="P30" s="49"/>
      <c r="Q30" s="49"/>
      <c r="R30" s="49"/>
      <c r="S30" s="49"/>
      <c r="T30" s="49"/>
      <c r="U30" s="49"/>
      <c r="V30" s="49"/>
      <c r="W30" s="420">
        <f>ROUND(BD51,2)</f>
        <v>0</v>
      </c>
      <c r="X30" s="419"/>
      <c r="Y30" s="419"/>
      <c r="Z30" s="419"/>
      <c r="AA30" s="419"/>
      <c r="AB30" s="419"/>
      <c r="AC30" s="419"/>
      <c r="AD30" s="419"/>
      <c r="AE30" s="419"/>
      <c r="AF30" s="49"/>
      <c r="AG30" s="49"/>
      <c r="AH30" s="49"/>
      <c r="AI30" s="49"/>
      <c r="AJ30" s="49"/>
      <c r="AK30" s="420">
        <v>0</v>
      </c>
      <c r="AL30" s="419"/>
      <c r="AM30" s="419"/>
      <c r="AN30" s="419"/>
      <c r="AO30" s="419"/>
      <c r="AP30" s="49"/>
      <c r="AQ30" s="51"/>
      <c r="BE30" s="408"/>
    </row>
    <row r="31" spans="2:71" s="1" customFormat="1" ht="6.9" customHeight="1">
      <c r="B31" s="4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6"/>
      <c r="BE31" s="408"/>
    </row>
    <row r="32" spans="2:71" s="1" customFormat="1" ht="25.95" customHeight="1">
      <c r="B32" s="42"/>
      <c r="C32" s="52"/>
      <c r="D32" s="53" t="s">
        <v>49</v>
      </c>
      <c r="E32" s="54"/>
      <c r="F32" s="54"/>
      <c r="G32" s="54"/>
      <c r="H32" s="54"/>
      <c r="I32" s="54"/>
      <c r="J32" s="54"/>
      <c r="K32" s="54"/>
      <c r="L32" s="54"/>
      <c r="M32" s="54"/>
      <c r="N32" s="54"/>
      <c r="O32" s="54"/>
      <c r="P32" s="54"/>
      <c r="Q32" s="54"/>
      <c r="R32" s="54"/>
      <c r="S32" s="54"/>
      <c r="T32" s="55" t="s">
        <v>50</v>
      </c>
      <c r="U32" s="54"/>
      <c r="V32" s="54"/>
      <c r="W32" s="54"/>
      <c r="X32" s="389" t="s">
        <v>51</v>
      </c>
      <c r="Y32" s="390"/>
      <c r="Z32" s="390"/>
      <c r="AA32" s="390"/>
      <c r="AB32" s="390"/>
      <c r="AC32" s="54"/>
      <c r="AD32" s="54"/>
      <c r="AE32" s="54"/>
      <c r="AF32" s="54"/>
      <c r="AG32" s="54"/>
      <c r="AH32" s="54"/>
      <c r="AI32" s="54"/>
      <c r="AJ32" s="54"/>
      <c r="AK32" s="391">
        <f>SUM(AK23:AK30)</f>
        <v>0</v>
      </c>
      <c r="AL32" s="390"/>
      <c r="AM32" s="390"/>
      <c r="AN32" s="390"/>
      <c r="AO32" s="392"/>
      <c r="AP32" s="52"/>
      <c r="AQ32" s="56"/>
      <c r="BE32" s="408"/>
    </row>
    <row r="33" spans="2:56" s="1" customFormat="1" ht="6.9" customHeight="1">
      <c r="B33" s="4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6"/>
    </row>
    <row r="34" spans="2:56" s="1" customFormat="1" ht="6.9" customHeight="1">
      <c r="B34" s="57"/>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9"/>
    </row>
    <row r="38" spans="2:56" s="1" customFormat="1" ht="6.9" customHeight="1">
      <c r="B38" s="60"/>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2"/>
    </row>
    <row r="39" spans="2:56" s="1" customFormat="1" ht="36.9" customHeight="1">
      <c r="B39" s="42"/>
      <c r="C39" s="63" t="s">
        <v>52</v>
      </c>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2"/>
    </row>
    <row r="40" spans="2:56" s="1" customFormat="1" ht="6.9" customHeight="1">
      <c r="B40" s="42"/>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2"/>
    </row>
    <row r="41" spans="2:56" s="3" customFormat="1" ht="14.4" customHeight="1">
      <c r="B41" s="65"/>
      <c r="C41" s="66" t="s">
        <v>15</v>
      </c>
      <c r="D41" s="67"/>
      <c r="E41" s="67"/>
      <c r="F41" s="67"/>
      <c r="G41" s="67"/>
      <c r="H41" s="67"/>
      <c r="I41" s="67"/>
      <c r="J41" s="67"/>
      <c r="K41" s="67"/>
      <c r="L41" s="67" t="str">
        <f>K5</f>
        <v>201709</v>
      </c>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8"/>
    </row>
    <row r="42" spans="2:56" s="4" customFormat="1" ht="36.9" customHeight="1">
      <c r="B42" s="69"/>
      <c r="C42" s="70" t="s">
        <v>18</v>
      </c>
      <c r="D42" s="71"/>
      <c r="E42" s="71"/>
      <c r="F42" s="71"/>
      <c r="G42" s="71"/>
      <c r="H42" s="71"/>
      <c r="I42" s="71"/>
      <c r="J42" s="71"/>
      <c r="K42" s="71"/>
      <c r="L42" s="393" t="str">
        <f>K6</f>
        <v>ZČU - STRADI - STRATEGICKÁ DISLOKACE ZČU - FZS</v>
      </c>
      <c r="M42" s="394"/>
      <c r="N42" s="394"/>
      <c r="O42" s="394"/>
      <c r="P42" s="394"/>
      <c r="Q42" s="394"/>
      <c r="R42" s="394"/>
      <c r="S42" s="394"/>
      <c r="T42" s="394"/>
      <c r="U42" s="394"/>
      <c r="V42" s="394"/>
      <c r="W42" s="394"/>
      <c r="X42" s="394"/>
      <c r="Y42" s="394"/>
      <c r="Z42" s="394"/>
      <c r="AA42" s="394"/>
      <c r="AB42" s="394"/>
      <c r="AC42" s="394"/>
      <c r="AD42" s="394"/>
      <c r="AE42" s="394"/>
      <c r="AF42" s="394"/>
      <c r="AG42" s="394"/>
      <c r="AH42" s="394"/>
      <c r="AI42" s="394"/>
      <c r="AJ42" s="394"/>
      <c r="AK42" s="394"/>
      <c r="AL42" s="394"/>
      <c r="AM42" s="394"/>
      <c r="AN42" s="394"/>
      <c r="AO42" s="394"/>
      <c r="AP42" s="71"/>
      <c r="AQ42" s="71"/>
      <c r="AR42" s="72"/>
    </row>
    <row r="43" spans="2:56" s="1" customFormat="1" ht="6.9" customHeight="1">
      <c r="B43" s="42"/>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2"/>
    </row>
    <row r="44" spans="2:56" s="1" customFormat="1" ht="13.2">
      <c r="B44" s="42"/>
      <c r="C44" s="66" t="s">
        <v>24</v>
      </c>
      <c r="D44" s="64"/>
      <c r="E44" s="64"/>
      <c r="F44" s="64"/>
      <c r="G44" s="64"/>
      <c r="H44" s="64"/>
      <c r="I44" s="64"/>
      <c r="J44" s="64"/>
      <c r="K44" s="64"/>
      <c r="L44" s="73" t="str">
        <f>IF(K8="","",K8)</f>
        <v>Tylova 59, Jižní Předměstí, 301 00 Plzeň</v>
      </c>
      <c r="M44" s="64"/>
      <c r="N44" s="64"/>
      <c r="O44" s="64"/>
      <c r="P44" s="64"/>
      <c r="Q44" s="64"/>
      <c r="R44" s="64"/>
      <c r="S44" s="64"/>
      <c r="T44" s="64"/>
      <c r="U44" s="64"/>
      <c r="V44" s="64"/>
      <c r="W44" s="64"/>
      <c r="X44" s="64"/>
      <c r="Y44" s="64"/>
      <c r="Z44" s="64"/>
      <c r="AA44" s="64"/>
      <c r="AB44" s="64"/>
      <c r="AC44" s="64"/>
      <c r="AD44" s="64"/>
      <c r="AE44" s="64"/>
      <c r="AF44" s="64"/>
      <c r="AG44" s="64"/>
      <c r="AH44" s="64"/>
      <c r="AI44" s="66" t="s">
        <v>26</v>
      </c>
      <c r="AJ44" s="64"/>
      <c r="AK44" s="64"/>
      <c r="AL44" s="64"/>
      <c r="AM44" s="395" t="str">
        <f>IF(AN8= "","",AN8)</f>
        <v>23. 3. 2017</v>
      </c>
      <c r="AN44" s="395"/>
      <c r="AO44" s="64"/>
      <c r="AP44" s="64"/>
      <c r="AQ44" s="64"/>
      <c r="AR44" s="62"/>
    </row>
    <row r="45" spans="2:56" s="1" customFormat="1" ht="6.9" customHeight="1">
      <c r="B45" s="42"/>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2"/>
    </row>
    <row r="46" spans="2:56" s="1" customFormat="1" ht="13.2">
      <c r="B46" s="42"/>
      <c r="C46" s="66" t="s">
        <v>28</v>
      </c>
      <c r="D46" s="64"/>
      <c r="E46" s="64"/>
      <c r="F46" s="64"/>
      <c r="G46" s="64"/>
      <c r="H46" s="64"/>
      <c r="I46" s="64"/>
      <c r="J46" s="64"/>
      <c r="K46" s="64"/>
      <c r="L46" s="67" t="str">
        <f>IF(E11= "","",E11)</f>
        <v>ZČU v Plzni, Univerzitní 8, Plzeň</v>
      </c>
      <c r="M46" s="64"/>
      <c r="N46" s="64"/>
      <c r="O46" s="64"/>
      <c r="P46" s="64"/>
      <c r="Q46" s="64"/>
      <c r="R46" s="64"/>
      <c r="S46" s="64"/>
      <c r="T46" s="64"/>
      <c r="U46" s="64"/>
      <c r="V46" s="64"/>
      <c r="W46" s="64"/>
      <c r="X46" s="64"/>
      <c r="Y46" s="64"/>
      <c r="Z46" s="64"/>
      <c r="AA46" s="64"/>
      <c r="AB46" s="64"/>
      <c r="AC46" s="64"/>
      <c r="AD46" s="64"/>
      <c r="AE46" s="64"/>
      <c r="AF46" s="64"/>
      <c r="AG46" s="64"/>
      <c r="AH46" s="64"/>
      <c r="AI46" s="66" t="s">
        <v>34</v>
      </c>
      <c r="AJ46" s="64"/>
      <c r="AK46" s="64"/>
      <c r="AL46" s="64"/>
      <c r="AM46" s="396" t="str">
        <f>IF(E17="","",E17)</f>
        <v>ATELIER SOUKUP OPL ŠVEHLA s.r.o.</v>
      </c>
      <c r="AN46" s="396"/>
      <c r="AO46" s="396"/>
      <c r="AP46" s="396"/>
      <c r="AQ46" s="64"/>
      <c r="AR46" s="62"/>
      <c r="AS46" s="397" t="s">
        <v>53</v>
      </c>
      <c r="AT46" s="398"/>
      <c r="AU46" s="75"/>
      <c r="AV46" s="75"/>
      <c r="AW46" s="75"/>
      <c r="AX46" s="75"/>
      <c r="AY46" s="75"/>
      <c r="AZ46" s="75"/>
      <c r="BA46" s="75"/>
      <c r="BB46" s="75"/>
      <c r="BC46" s="75"/>
      <c r="BD46" s="76"/>
    </row>
    <row r="47" spans="2:56" s="1" customFormat="1" ht="13.2">
      <c r="B47" s="42"/>
      <c r="C47" s="66" t="s">
        <v>32</v>
      </c>
      <c r="D47" s="64"/>
      <c r="E47" s="64"/>
      <c r="F47" s="64"/>
      <c r="G47" s="64"/>
      <c r="H47" s="64"/>
      <c r="I47" s="64"/>
      <c r="J47" s="64"/>
      <c r="K47" s="64"/>
      <c r="L47" s="67" t="str">
        <f>IF(E14= "Vyplň údaj","",E14)</f>
        <v/>
      </c>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2"/>
      <c r="AS47" s="399"/>
      <c r="AT47" s="400"/>
      <c r="AU47" s="77"/>
      <c r="AV47" s="77"/>
      <c r="AW47" s="77"/>
      <c r="AX47" s="77"/>
      <c r="AY47" s="77"/>
      <c r="AZ47" s="77"/>
      <c r="BA47" s="77"/>
      <c r="BB47" s="77"/>
      <c r="BC47" s="77"/>
      <c r="BD47" s="78"/>
    </row>
    <row r="48" spans="2:56" s="1" customFormat="1" ht="10.95" customHeight="1">
      <c r="B48" s="42"/>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2"/>
      <c r="AS48" s="401"/>
      <c r="AT48" s="402"/>
      <c r="AU48" s="43"/>
      <c r="AV48" s="43"/>
      <c r="AW48" s="43"/>
      <c r="AX48" s="43"/>
      <c r="AY48" s="43"/>
      <c r="AZ48" s="43"/>
      <c r="BA48" s="43"/>
      <c r="BB48" s="43"/>
      <c r="BC48" s="43"/>
      <c r="BD48" s="79"/>
    </row>
    <row r="49" spans="1:91" s="1" customFormat="1" ht="29.25" customHeight="1">
      <c r="B49" s="42"/>
      <c r="C49" s="403" t="s">
        <v>54</v>
      </c>
      <c r="D49" s="404"/>
      <c r="E49" s="404"/>
      <c r="F49" s="404"/>
      <c r="G49" s="404"/>
      <c r="H49" s="80"/>
      <c r="I49" s="405" t="s">
        <v>55</v>
      </c>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6" t="s">
        <v>56</v>
      </c>
      <c r="AH49" s="404"/>
      <c r="AI49" s="404"/>
      <c r="AJ49" s="404"/>
      <c r="AK49" s="404"/>
      <c r="AL49" s="404"/>
      <c r="AM49" s="404"/>
      <c r="AN49" s="405" t="s">
        <v>57</v>
      </c>
      <c r="AO49" s="404"/>
      <c r="AP49" s="404"/>
      <c r="AQ49" s="81" t="s">
        <v>58</v>
      </c>
      <c r="AR49" s="62"/>
      <c r="AS49" s="82" t="s">
        <v>59</v>
      </c>
      <c r="AT49" s="83" t="s">
        <v>60</v>
      </c>
      <c r="AU49" s="83" t="s">
        <v>61</v>
      </c>
      <c r="AV49" s="83" t="s">
        <v>62</v>
      </c>
      <c r="AW49" s="83" t="s">
        <v>63</v>
      </c>
      <c r="AX49" s="83" t="s">
        <v>64</v>
      </c>
      <c r="AY49" s="83" t="s">
        <v>65</v>
      </c>
      <c r="AZ49" s="83" t="s">
        <v>66</v>
      </c>
      <c r="BA49" s="83" t="s">
        <v>67</v>
      </c>
      <c r="BB49" s="83" t="s">
        <v>68</v>
      </c>
      <c r="BC49" s="83" t="s">
        <v>69</v>
      </c>
      <c r="BD49" s="84" t="s">
        <v>70</v>
      </c>
    </row>
    <row r="50" spans="1:91" s="1" customFormat="1" ht="10.95" customHeight="1">
      <c r="B50" s="42"/>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2"/>
      <c r="AS50" s="85"/>
      <c r="AT50" s="86"/>
      <c r="AU50" s="86"/>
      <c r="AV50" s="86"/>
      <c r="AW50" s="86"/>
      <c r="AX50" s="86"/>
      <c r="AY50" s="86"/>
      <c r="AZ50" s="86"/>
      <c r="BA50" s="86"/>
      <c r="BB50" s="86"/>
      <c r="BC50" s="86"/>
      <c r="BD50" s="87"/>
    </row>
    <row r="51" spans="1:91" s="4" customFormat="1" ht="32.4" customHeight="1">
      <c r="B51" s="69"/>
      <c r="C51" s="88" t="s">
        <v>71</v>
      </c>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378">
        <f>ROUND(AG52+AG76+AG81,2)</f>
        <v>0</v>
      </c>
      <c r="AH51" s="378"/>
      <c r="AI51" s="378"/>
      <c r="AJ51" s="378"/>
      <c r="AK51" s="378"/>
      <c r="AL51" s="378"/>
      <c r="AM51" s="378"/>
      <c r="AN51" s="379">
        <f t="shared" ref="AN51:AN81" si="0">SUM(AG51,AT51)</f>
        <v>0</v>
      </c>
      <c r="AO51" s="379"/>
      <c r="AP51" s="379"/>
      <c r="AQ51" s="90" t="s">
        <v>23</v>
      </c>
      <c r="AR51" s="72"/>
      <c r="AS51" s="91">
        <f>ROUND(AS52+AS76+AS81,2)</f>
        <v>0</v>
      </c>
      <c r="AT51" s="92">
        <f t="shared" ref="AT51:AT81" si="1">ROUND(SUM(AV51:AW51),2)</f>
        <v>0</v>
      </c>
      <c r="AU51" s="93">
        <f>ROUND(AU52+AU76+AU81,5)</f>
        <v>0</v>
      </c>
      <c r="AV51" s="92">
        <f>ROUND(AZ51*L26,2)</f>
        <v>0</v>
      </c>
      <c r="AW51" s="92">
        <f>ROUND(BA51*L27,2)</f>
        <v>0</v>
      </c>
      <c r="AX51" s="92">
        <f>ROUND(BB51*L26,2)</f>
        <v>0</v>
      </c>
      <c r="AY51" s="92">
        <f>ROUND(BC51*L27,2)</f>
        <v>0</v>
      </c>
      <c r="AZ51" s="92">
        <f>ROUND(AZ52+AZ76+AZ81,2)</f>
        <v>0</v>
      </c>
      <c r="BA51" s="92">
        <f>ROUND(BA52+BA76+BA81,2)</f>
        <v>0</v>
      </c>
      <c r="BB51" s="92">
        <f>ROUND(BB52+BB76+BB81,2)</f>
        <v>0</v>
      </c>
      <c r="BC51" s="92">
        <f>ROUND(BC52+BC76+BC81,2)</f>
        <v>0</v>
      </c>
      <c r="BD51" s="94">
        <f>ROUND(BD52+BD76+BD81,2)</f>
        <v>0</v>
      </c>
      <c r="BS51" s="95" t="s">
        <v>72</v>
      </c>
      <c r="BT51" s="95" t="s">
        <v>73</v>
      </c>
      <c r="BU51" s="96" t="s">
        <v>74</v>
      </c>
      <c r="BV51" s="95" t="s">
        <v>75</v>
      </c>
      <c r="BW51" s="95" t="s">
        <v>7</v>
      </c>
      <c r="BX51" s="95" t="s">
        <v>76</v>
      </c>
      <c r="CL51" s="95" t="s">
        <v>21</v>
      </c>
    </row>
    <row r="52" spans="1:91" s="5" customFormat="1" ht="31.5" customHeight="1">
      <c r="B52" s="97"/>
      <c r="C52" s="98"/>
      <c r="D52" s="386" t="s">
        <v>77</v>
      </c>
      <c r="E52" s="386"/>
      <c r="F52" s="386"/>
      <c r="G52" s="386"/>
      <c r="H52" s="386"/>
      <c r="I52" s="99"/>
      <c r="J52" s="386" t="s">
        <v>78</v>
      </c>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87">
        <f>ROUND(AG53+AG54+AG60,2)</f>
        <v>0</v>
      </c>
      <c r="AH52" s="385"/>
      <c r="AI52" s="385"/>
      <c r="AJ52" s="385"/>
      <c r="AK52" s="385"/>
      <c r="AL52" s="385"/>
      <c r="AM52" s="385"/>
      <c r="AN52" s="384">
        <f t="shared" si="0"/>
        <v>0</v>
      </c>
      <c r="AO52" s="385"/>
      <c r="AP52" s="385"/>
      <c r="AQ52" s="100" t="s">
        <v>79</v>
      </c>
      <c r="AR52" s="101"/>
      <c r="AS52" s="102">
        <f>ROUND(AS53+AS54+AS60,2)</f>
        <v>0</v>
      </c>
      <c r="AT52" s="103">
        <f t="shared" si="1"/>
        <v>0</v>
      </c>
      <c r="AU52" s="104">
        <f>ROUND(AU53+AU54+AU60,5)</f>
        <v>0</v>
      </c>
      <c r="AV52" s="103">
        <f>ROUND(AZ52*L26,2)</f>
        <v>0</v>
      </c>
      <c r="AW52" s="103">
        <f>ROUND(BA52*L27,2)</f>
        <v>0</v>
      </c>
      <c r="AX52" s="103">
        <f>ROUND(BB52*L26,2)</f>
        <v>0</v>
      </c>
      <c r="AY52" s="103">
        <f>ROUND(BC52*L27,2)</f>
        <v>0</v>
      </c>
      <c r="AZ52" s="103">
        <f>ROUND(AZ53+AZ54+AZ60,2)</f>
        <v>0</v>
      </c>
      <c r="BA52" s="103">
        <f>ROUND(BA53+BA54+BA60,2)</f>
        <v>0</v>
      </c>
      <c r="BB52" s="103">
        <f>ROUND(BB53+BB54+BB60,2)</f>
        <v>0</v>
      </c>
      <c r="BC52" s="103">
        <f>ROUND(BC53+BC54+BC60,2)</f>
        <v>0</v>
      </c>
      <c r="BD52" s="105">
        <f>ROUND(BD53+BD54+BD60,2)</f>
        <v>0</v>
      </c>
      <c r="BS52" s="106" t="s">
        <v>72</v>
      </c>
      <c r="BT52" s="106" t="s">
        <v>80</v>
      </c>
      <c r="BU52" s="106" t="s">
        <v>74</v>
      </c>
      <c r="BV52" s="106" t="s">
        <v>75</v>
      </c>
      <c r="BW52" s="106" t="s">
        <v>81</v>
      </c>
      <c r="BX52" s="106" t="s">
        <v>7</v>
      </c>
      <c r="CL52" s="106" t="s">
        <v>23</v>
      </c>
      <c r="CM52" s="106" t="s">
        <v>82</v>
      </c>
    </row>
    <row r="53" spans="1:91" s="6" customFormat="1" ht="16.5" customHeight="1">
      <c r="A53" s="107" t="s">
        <v>83</v>
      </c>
      <c r="B53" s="108"/>
      <c r="C53" s="109"/>
      <c r="D53" s="109"/>
      <c r="E53" s="383" t="s">
        <v>84</v>
      </c>
      <c r="F53" s="383"/>
      <c r="G53" s="383"/>
      <c r="H53" s="383"/>
      <c r="I53" s="383"/>
      <c r="J53" s="109"/>
      <c r="K53" s="383" t="s">
        <v>85</v>
      </c>
      <c r="L53" s="383"/>
      <c r="M53" s="383"/>
      <c r="N53" s="383"/>
      <c r="O53" s="383"/>
      <c r="P53" s="383"/>
      <c r="Q53" s="383"/>
      <c r="R53" s="383"/>
      <c r="S53" s="383"/>
      <c r="T53" s="383"/>
      <c r="U53" s="383"/>
      <c r="V53" s="383"/>
      <c r="W53" s="383"/>
      <c r="X53" s="383"/>
      <c r="Y53" s="383"/>
      <c r="Z53" s="383"/>
      <c r="AA53" s="383"/>
      <c r="AB53" s="383"/>
      <c r="AC53" s="383"/>
      <c r="AD53" s="383"/>
      <c r="AE53" s="383"/>
      <c r="AF53" s="383"/>
      <c r="AG53" s="381">
        <f>'D.1.1 - ARCHITEKTONICKO-S...'!J29</f>
        <v>0</v>
      </c>
      <c r="AH53" s="382"/>
      <c r="AI53" s="382"/>
      <c r="AJ53" s="382"/>
      <c r="AK53" s="382"/>
      <c r="AL53" s="382"/>
      <c r="AM53" s="382"/>
      <c r="AN53" s="381">
        <f t="shared" si="0"/>
        <v>0</v>
      </c>
      <c r="AO53" s="382"/>
      <c r="AP53" s="382"/>
      <c r="AQ53" s="110" t="s">
        <v>86</v>
      </c>
      <c r="AR53" s="111"/>
      <c r="AS53" s="112">
        <v>0</v>
      </c>
      <c r="AT53" s="113">
        <f t="shared" si="1"/>
        <v>0</v>
      </c>
      <c r="AU53" s="114">
        <f>'D.1.1 - ARCHITEKTONICKO-S...'!P125</f>
        <v>0</v>
      </c>
      <c r="AV53" s="113">
        <f>'D.1.1 - ARCHITEKTONICKO-S...'!J32</f>
        <v>0</v>
      </c>
      <c r="AW53" s="113">
        <f>'D.1.1 - ARCHITEKTONICKO-S...'!J33</f>
        <v>0</v>
      </c>
      <c r="AX53" s="113">
        <f>'D.1.1 - ARCHITEKTONICKO-S...'!J34</f>
        <v>0</v>
      </c>
      <c r="AY53" s="113">
        <f>'D.1.1 - ARCHITEKTONICKO-S...'!J35</f>
        <v>0</v>
      </c>
      <c r="AZ53" s="113">
        <f>'D.1.1 - ARCHITEKTONICKO-S...'!F32</f>
        <v>0</v>
      </c>
      <c r="BA53" s="113">
        <f>'D.1.1 - ARCHITEKTONICKO-S...'!F33</f>
        <v>0</v>
      </c>
      <c r="BB53" s="113">
        <f>'D.1.1 - ARCHITEKTONICKO-S...'!F34</f>
        <v>0</v>
      </c>
      <c r="BC53" s="113">
        <f>'D.1.1 - ARCHITEKTONICKO-S...'!F35</f>
        <v>0</v>
      </c>
      <c r="BD53" s="115">
        <f>'D.1.1 - ARCHITEKTONICKO-S...'!F36</f>
        <v>0</v>
      </c>
      <c r="BT53" s="116" t="s">
        <v>82</v>
      </c>
      <c r="BV53" s="116" t="s">
        <v>75</v>
      </c>
      <c r="BW53" s="116" t="s">
        <v>87</v>
      </c>
      <c r="BX53" s="116" t="s">
        <v>81</v>
      </c>
      <c r="CL53" s="116" t="s">
        <v>23</v>
      </c>
    </row>
    <row r="54" spans="1:91" s="6" customFormat="1" ht="16.5" customHeight="1">
      <c r="B54" s="108"/>
      <c r="C54" s="109"/>
      <c r="D54" s="109"/>
      <c r="E54" s="383" t="s">
        <v>88</v>
      </c>
      <c r="F54" s="383"/>
      <c r="G54" s="383"/>
      <c r="H54" s="383"/>
      <c r="I54" s="383"/>
      <c r="J54" s="109"/>
      <c r="K54" s="383" t="s">
        <v>89</v>
      </c>
      <c r="L54" s="383"/>
      <c r="M54" s="383"/>
      <c r="N54" s="383"/>
      <c r="O54" s="383"/>
      <c r="P54" s="383"/>
      <c r="Q54" s="383"/>
      <c r="R54" s="383"/>
      <c r="S54" s="383"/>
      <c r="T54" s="383"/>
      <c r="U54" s="383"/>
      <c r="V54" s="383"/>
      <c r="W54" s="383"/>
      <c r="X54" s="383"/>
      <c r="Y54" s="383"/>
      <c r="Z54" s="383"/>
      <c r="AA54" s="383"/>
      <c r="AB54" s="383"/>
      <c r="AC54" s="383"/>
      <c r="AD54" s="383"/>
      <c r="AE54" s="383"/>
      <c r="AF54" s="383"/>
      <c r="AG54" s="388">
        <f>ROUND(SUM(AG55:AG59),2)</f>
        <v>0</v>
      </c>
      <c r="AH54" s="382"/>
      <c r="AI54" s="382"/>
      <c r="AJ54" s="382"/>
      <c r="AK54" s="382"/>
      <c r="AL54" s="382"/>
      <c r="AM54" s="382"/>
      <c r="AN54" s="381">
        <f t="shared" si="0"/>
        <v>0</v>
      </c>
      <c r="AO54" s="382"/>
      <c r="AP54" s="382"/>
      <c r="AQ54" s="110" t="s">
        <v>86</v>
      </c>
      <c r="AR54" s="111"/>
      <c r="AS54" s="112">
        <f>ROUND(SUM(AS55:AS59),2)</f>
        <v>0</v>
      </c>
      <c r="AT54" s="113">
        <f t="shared" si="1"/>
        <v>0</v>
      </c>
      <c r="AU54" s="114">
        <f>ROUND(SUM(AU55:AU59),5)</f>
        <v>0</v>
      </c>
      <c r="AV54" s="113">
        <f>ROUND(AZ54*L26,2)</f>
        <v>0</v>
      </c>
      <c r="AW54" s="113">
        <f>ROUND(BA54*L27,2)</f>
        <v>0</v>
      </c>
      <c r="AX54" s="113">
        <f>ROUND(BB54*L26,2)</f>
        <v>0</v>
      </c>
      <c r="AY54" s="113">
        <f>ROUND(BC54*L27,2)</f>
        <v>0</v>
      </c>
      <c r="AZ54" s="113">
        <f>ROUND(SUM(AZ55:AZ59),2)</f>
        <v>0</v>
      </c>
      <c r="BA54" s="113">
        <f>ROUND(SUM(BA55:BA59),2)</f>
        <v>0</v>
      </c>
      <c r="BB54" s="113">
        <f>ROUND(SUM(BB55:BB59),2)</f>
        <v>0</v>
      </c>
      <c r="BC54" s="113">
        <f>ROUND(SUM(BC55:BC59),2)</f>
        <v>0</v>
      </c>
      <c r="BD54" s="115">
        <f>ROUND(SUM(BD55:BD59),2)</f>
        <v>0</v>
      </c>
      <c r="BS54" s="116" t="s">
        <v>72</v>
      </c>
      <c r="BT54" s="116" t="s">
        <v>82</v>
      </c>
      <c r="BU54" s="116" t="s">
        <v>74</v>
      </c>
      <c r="BV54" s="116" t="s">
        <v>75</v>
      </c>
      <c r="BW54" s="116" t="s">
        <v>90</v>
      </c>
      <c r="BX54" s="116" t="s">
        <v>81</v>
      </c>
      <c r="CL54" s="116" t="s">
        <v>23</v>
      </c>
    </row>
    <row r="55" spans="1:91" s="6" customFormat="1" ht="16.5" customHeight="1">
      <c r="A55" s="107" t="s">
        <v>83</v>
      </c>
      <c r="B55" s="108"/>
      <c r="C55" s="109"/>
      <c r="D55" s="109"/>
      <c r="E55" s="109"/>
      <c r="F55" s="383" t="s">
        <v>91</v>
      </c>
      <c r="G55" s="383"/>
      <c r="H55" s="383"/>
      <c r="I55" s="383"/>
      <c r="J55" s="383"/>
      <c r="K55" s="109"/>
      <c r="L55" s="383" t="s">
        <v>92</v>
      </c>
      <c r="M55" s="383"/>
      <c r="N55" s="383"/>
      <c r="O55" s="383"/>
      <c r="P55" s="383"/>
      <c r="Q55" s="383"/>
      <c r="R55" s="383"/>
      <c r="S55" s="383"/>
      <c r="T55" s="383"/>
      <c r="U55" s="383"/>
      <c r="V55" s="383"/>
      <c r="W55" s="383"/>
      <c r="X55" s="383"/>
      <c r="Y55" s="383"/>
      <c r="Z55" s="383"/>
      <c r="AA55" s="383"/>
      <c r="AB55" s="383"/>
      <c r="AC55" s="383"/>
      <c r="AD55" s="383"/>
      <c r="AE55" s="383"/>
      <c r="AF55" s="383"/>
      <c r="AG55" s="381">
        <f>'1. - Konstrukční část'!J31</f>
        <v>0</v>
      </c>
      <c r="AH55" s="382"/>
      <c r="AI55" s="382"/>
      <c r="AJ55" s="382"/>
      <c r="AK55" s="382"/>
      <c r="AL55" s="382"/>
      <c r="AM55" s="382"/>
      <c r="AN55" s="381">
        <f t="shared" si="0"/>
        <v>0</v>
      </c>
      <c r="AO55" s="382"/>
      <c r="AP55" s="382"/>
      <c r="AQ55" s="110" t="s">
        <v>86</v>
      </c>
      <c r="AR55" s="111"/>
      <c r="AS55" s="112">
        <v>0</v>
      </c>
      <c r="AT55" s="113">
        <f t="shared" si="1"/>
        <v>0</v>
      </c>
      <c r="AU55" s="114">
        <f>'1. - Konstrukční část'!P99</f>
        <v>0</v>
      </c>
      <c r="AV55" s="113">
        <f>'1. - Konstrukční část'!J34</f>
        <v>0</v>
      </c>
      <c r="AW55" s="113">
        <f>'1. - Konstrukční část'!J35</f>
        <v>0</v>
      </c>
      <c r="AX55" s="113">
        <f>'1. - Konstrukční část'!J36</f>
        <v>0</v>
      </c>
      <c r="AY55" s="113">
        <f>'1. - Konstrukční část'!J37</f>
        <v>0</v>
      </c>
      <c r="AZ55" s="113">
        <f>'1. - Konstrukční část'!F34</f>
        <v>0</v>
      </c>
      <c r="BA55" s="113">
        <f>'1. - Konstrukční část'!F35</f>
        <v>0</v>
      </c>
      <c r="BB55" s="113">
        <f>'1. - Konstrukční část'!F36</f>
        <v>0</v>
      </c>
      <c r="BC55" s="113">
        <f>'1. - Konstrukční část'!F37</f>
        <v>0</v>
      </c>
      <c r="BD55" s="115">
        <f>'1. - Konstrukční část'!F38</f>
        <v>0</v>
      </c>
      <c r="BT55" s="116" t="s">
        <v>93</v>
      </c>
      <c r="BV55" s="116" t="s">
        <v>75</v>
      </c>
      <c r="BW55" s="116" t="s">
        <v>94</v>
      </c>
      <c r="BX55" s="116" t="s">
        <v>90</v>
      </c>
      <c r="CL55" s="116" t="s">
        <v>23</v>
      </c>
    </row>
    <row r="56" spans="1:91" s="6" customFormat="1" ht="16.5" customHeight="1">
      <c r="A56" s="107" t="s">
        <v>83</v>
      </c>
      <c r="B56" s="108"/>
      <c r="C56" s="109"/>
      <c r="D56" s="109"/>
      <c r="E56" s="109"/>
      <c r="F56" s="383" t="s">
        <v>95</v>
      </c>
      <c r="G56" s="383"/>
      <c r="H56" s="383"/>
      <c r="I56" s="383"/>
      <c r="J56" s="383"/>
      <c r="K56" s="109"/>
      <c r="L56" s="383" t="s">
        <v>96</v>
      </c>
      <c r="M56" s="383"/>
      <c r="N56" s="383"/>
      <c r="O56" s="383"/>
      <c r="P56" s="383"/>
      <c r="Q56" s="383"/>
      <c r="R56" s="383"/>
      <c r="S56" s="383"/>
      <c r="T56" s="383"/>
      <c r="U56" s="383"/>
      <c r="V56" s="383"/>
      <c r="W56" s="383"/>
      <c r="X56" s="383"/>
      <c r="Y56" s="383"/>
      <c r="Z56" s="383"/>
      <c r="AA56" s="383"/>
      <c r="AB56" s="383"/>
      <c r="AC56" s="383"/>
      <c r="AD56" s="383"/>
      <c r="AE56" s="383"/>
      <c r="AF56" s="383"/>
      <c r="AG56" s="381">
        <f>'2. - Konstr.část - Sanace'!J31</f>
        <v>0</v>
      </c>
      <c r="AH56" s="382"/>
      <c r="AI56" s="382"/>
      <c r="AJ56" s="382"/>
      <c r="AK56" s="382"/>
      <c r="AL56" s="382"/>
      <c r="AM56" s="382"/>
      <c r="AN56" s="381">
        <f t="shared" si="0"/>
        <v>0</v>
      </c>
      <c r="AO56" s="382"/>
      <c r="AP56" s="382"/>
      <c r="AQ56" s="110" t="s">
        <v>86</v>
      </c>
      <c r="AR56" s="111"/>
      <c r="AS56" s="112">
        <v>0</v>
      </c>
      <c r="AT56" s="113">
        <f t="shared" si="1"/>
        <v>0</v>
      </c>
      <c r="AU56" s="114">
        <f>'2. - Konstr.část - Sanace'!P93</f>
        <v>0</v>
      </c>
      <c r="AV56" s="113">
        <f>'2. - Konstr.část - Sanace'!J34</f>
        <v>0</v>
      </c>
      <c r="AW56" s="113">
        <f>'2. - Konstr.část - Sanace'!J35</f>
        <v>0</v>
      </c>
      <c r="AX56" s="113">
        <f>'2. - Konstr.část - Sanace'!J36</f>
        <v>0</v>
      </c>
      <c r="AY56" s="113">
        <f>'2. - Konstr.část - Sanace'!J37</f>
        <v>0</v>
      </c>
      <c r="AZ56" s="113">
        <f>'2. - Konstr.část - Sanace'!F34</f>
        <v>0</v>
      </c>
      <c r="BA56" s="113">
        <f>'2. - Konstr.část - Sanace'!F35</f>
        <v>0</v>
      </c>
      <c r="BB56" s="113">
        <f>'2. - Konstr.část - Sanace'!F36</f>
        <v>0</v>
      </c>
      <c r="BC56" s="113">
        <f>'2. - Konstr.část - Sanace'!F37</f>
        <v>0</v>
      </c>
      <c r="BD56" s="115">
        <f>'2. - Konstr.část - Sanace'!F38</f>
        <v>0</v>
      </c>
      <c r="BT56" s="116" t="s">
        <v>93</v>
      </c>
      <c r="BV56" s="116" t="s">
        <v>75</v>
      </c>
      <c r="BW56" s="116" t="s">
        <v>97</v>
      </c>
      <c r="BX56" s="116" t="s">
        <v>90</v>
      </c>
      <c r="CL56" s="116" t="s">
        <v>23</v>
      </c>
    </row>
    <row r="57" spans="1:91" s="6" customFormat="1" ht="16.5" customHeight="1">
      <c r="A57" s="107" t="s">
        <v>83</v>
      </c>
      <c r="B57" s="108"/>
      <c r="C57" s="109"/>
      <c r="D57" s="109"/>
      <c r="E57" s="109"/>
      <c r="F57" s="383" t="s">
        <v>98</v>
      </c>
      <c r="G57" s="383"/>
      <c r="H57" s="383"/>
      <c r="I57" s="383"/>
      <c r="J57" s="383"/>
      <c r="K57" s="109"/>
      <c r="L57" s="383" t="s">
        <v>99</v>
      </c>
      <c r="M57" s="383"/>
      <c r="N57" s="383"/>
      <c r="O57" s="383"/>
      <c r="P57" s="383"/>
      <c r="Q57" s="383"/>
      <c r="R57" s="383"/>
      <c r="S57" s="383"/>
      <c r="T57" s="383"/>
      <c r="U57" s="383"/>
      <c r="V57" s="383"/>
      <c r="W57" s="383"/>
      <c r="X57" s="383"/>
      <c r="Y57" s="383"/>
      <c r="Z57" s="383"/>
      <c r="AA57" s="383"/>
      <c r="AB57" s="383"/>
      <c r="AC57" s="383"/>
      <c r="AD57" s="383"/>
      <c r="AE57" s="383"/>
      <c r="AF57" s="383"/>
      <c r="AG57" s="381">
        <f>'3. - Ocelová střešní plošina'!J31</f>
        <v>0</v>
      </c>
      <c r="AH57" s="382"/>
      <c r="AI57" s="382"/>
      <c r="AJ57" s="382"/>
      <c r="AK57" s="382"/>
      <c r="AL57" s="382"/>
      <c r="AM57" s="382"/>
      <c r="AN57" s="381">
        <f t="shared" si="0"/>
        <v>0</v>
      </c>
      <c r="AO57" s="382"/>
      <c r="AP57" s="382"/>
      <c r="AQ57" s="110" t="s">
        <v>86</v>
      </c>
      <c r="AR57" s="111"/>
      <c r="AS57" s="112">
        <v>0</v>
      </c>
      <c r="AT57" s="113">
        <f t="shared" si="1"/>
        <v>0</v>
      </c>
      <c r="AU57" s="114">
        <f>'3. - Ocelová střešní plošina'!P95</f>
        <v>0</v>
      </c>
      <c r="AV57" s="113">
        <f>'3. - Ocelová střešní plošina'!J34</f>
        <v>0</v>
      </c>
      <c r="AW57" s="113">
        <f>'3. - Ocelová střešní plošina'!J35</f>
        <v>0</v>
      </c>
      <c r="AX57" s="113">
        <f>'3. - Ocelová střešní plošina'!J36</f>
        <v>0</v>
      </c>
      <c r="AY57" s="113">
        <f>'3. - Ocelová střešní plošina'!J37</f>
        <v>0</v>
      </c>
      <c r="AZ57" s="113">
        <f>'3. - Ocelová střešní plošina'!F34</f>
        <v>0</v>
      </c>
      <c r="BA57" s="113">
        <f>'3. - Ocelová střešní plošina'!F35</f>
        <v>0</v>
      </c>
      <c r="BB57" s="113">
        <f>'3. - Ocelová střešní plošina'!F36</f>
        <v>0</v>
      </c>
      <c r="BC57" s="113">
        <f>'3. - Ocelová střešní plošina'!F37</f>
        <v>0</v>
      </c>
      <c r="BD57" s="115">
        <f>'3. - Ocelová střešní plošina'!F38</f>
        <v>0</v>
      </c>
      <c r="BT57" s="116" t="s">
        <v>93</v>
      </c>
      <c r="BV57" s="116" t="s">
        <v>75</v>
      </c>
      <c r="BW57" s="116" t="s">
        <v>100</v>
      </c>
      <c r="BX57" s="116" t="s">
        <v>90</v>
      </c>
      <c r="CL57" s="116" t="s">
        <v>23</v>
      </c>
    </row>
    <row r="58" spans="1:91" s="6" customFormat="1" ht="16.5" customHeight="1">
      <c r="A58" s="107" t="s">
        <v>83</v>
      </c>
      <c r="B58" s="108"/>
      <c r="C58" s="109"/>
      <c r="D58" s="109"/>
      <c r="E58" s="109"/>
      <c r="F58" s="383" t="s">
        <v>101</v>
      </c>
      <c r="G58" s="383"/>
      <c r="H58" s="383"/>
      <c r="I58" s="383"/>
      <c r="J58" s="383"/>
      <c r="K58" s="109"/>
      <c r="L58" s="383" t="s">
        <v>102</v>
      </c>
      <c r="M58" s="383"/>
      <c r="N58" s="383"/>
      <c r="O58" s="383"/>
      <c r="P58" s="383"/>
      <c r="Q58" s="383"/>
      <c r="R58" s="383"/>
      <c r="S58" s="383"/>
      <c r="T58" s="383"/>
      <c r="U58" s="383"/>
      <c r="V58" s="383"/>
      <c r="W58" s="383"/>
      <c r="X58" s="383"/>
      <c r="Y58" s="383"/>
      <c r="Z58" s="383"/>
      <c r="AA58" s="383"/>
      <c r="AB58" s="383"/>
      <c r="AC58" s="383"/>
      <c r="AD58" s="383"/>
      <c r="AE58" s="383"/>
      <c r="AF58" s="383"/>
      <c r="AG58" s="381">
        <f>'4. - Podlaha trafostanice'!J31</f>
        <v>0</v>
      </c>
      <c r="AH58" s="382"/>
      <c r="AI58" s="382"/>
      <c r="AJ58" s="382"/>
      <c r="AK58" s="382"/>
      <c r="AL58" s="382"/>
      <c r="AM58" s="382"/>
      <c r="AN58" s="381">
        <f t="shared" si="0"/>
        <v>0</v>
      </c>
      <c r="AO58" s="382"/>
      <c r="AP58" s="382"/>
      <c r="AQ58" s="110" t="s">
        <v>86</v>
      </c>
      <c r="AR58" s="111"/>
      <c r="AS58" s="112">
        <v>0</v>
      </c>
      <c r="AT58" s="113">
        <f t="shared" si="1"/>
        <v>0</v>
      </c>
      <c r="AU58" s="114">
        <f>'4. - Podlaha trafostanice'!P92</f>
        <v>0</v>
      </c>
      <c r="AV58" s="113">
        <f>'4. - Podlaha trafostanice'!J34</f>
        <v>0</v>
      </c>
      <c r="AW58" s="113">
        <f>'4. - Podlaha trafostanice'!J35</f>
        <v>0</v>
      </c>
      <c r="AX58" s="113">
        <f>'4. - Podlaha trafostanice'!J36</f>
        <v>0</v>
      </c>
      <c r="AY58" s="113">
        <f>'4. - Podlaha trafostanice'!J37</f>
        <v>0</v>
      </c>
      <c r="AZ58" s="113">
        <f>'4. - Podlaha trafostanice'!F34</f>
        <v>0</v>
      </c>
      <c r="BA58" s="113">
        <f>'4. - Podlaha trafostanice'!F35</f>
        <v>0</v>
      </c>
      <c r="BB58" s="113">
        <f>'4. - Podlaha trafostanice'!F36</f>
        <v>0</v>
      </c>
      <c r="BC58" s="113">
        <f>'4. - Podlaha trafostanice'!F37</f>
        <v>0</v>
      </c>
      <c r="BD58" s="115">
        <f>'4. - Podlaha trafostanice'!F38</f>
        <v>0</v>
      </c>
      <c r="BT58" s="116" t="s">
        <v>93</v>
      </c>
      <c r="BV58" s="116" t="s">
        <v>75</v>
      </c>
      <c r="BW58" s="116" t="s">
        <v>103</v>
      </c>
      <c r="BX58" s="116" t="s">
        <v>90</v>
      </c>
      <c r="CL58" s="116" t="s">
        <v>23</v>
      </c>
    </row>
    <row r="59" spans="1:91" s="6" customFormat="1" ht="16.5" customHeight="1">
      <c r="A59" s="107" t="s">
        <v>83</v>
      </c>
      <c r="B59" s="108"/>
      <c r="C59" s="109"/>
      <c r="D59" s="109"/>
      <c r="E59" s="109"/>
      <c r="F59" s="383" t="s">
        <v>104</v>
      </c>
      <c r="G59" s="383"/>
      <c r="H59" s="383"/>
      <c r="I59" s="383"/>
      <c r="J59" s="383"/>
      <c r="K59" s="109"/>
      <c r="L59" s="383" t="s">
        <v>105</v>
      </c>
      <c r="M59" s="383"/>
      <c r="N59" s="383"/>
      <c r="O59" s="383"/>
      <c r="P59" s="383"/>
      <c r="Q59" s="383"/>
      <c r="R59" s="383"/>
      <c r="S59" s="383"/>
      <c r="T59" s="383"/>
      <c r="U59" s="383"/>
      <c r="V59" s="383"/>
      <c r="W59" s="383"/>
      <c r="X59" s="383"/>
      <c r="Y59" s="383"/>
      <c r="Z59" s="383"/>
      <c r="AA59" s="383"/>
      <c r="AB59" s="383"/>
      <c r="AC59" s="383"/>
      <c r="AD59" s="383"/>
      <c r="AE59" s="383"/>
      <c r="AF59" s="383"/>
      <c r="AG59" s="381">
        <f>'5. - Záporové pažení'!J31</f>
        <v>0</v>
      </c>
      <c r="AH59" s="382"/>
      <c r="AI59" s="382"/>
      <c r="AJ59" s="382"/>
      <c r="AK59" s="382"/>
      <c r="AL59" s="382"/>
      <c r="AM59" s="382"/>
      <c r="AN59" s="381">
        <f t="shared" si="0"/>
        <v>0</v>
      </c>
      <c r="AO59" s="382"/>
      <c r="AP59" s="382"/>
      <c r="AQ59" s="110" t="s">
        <v>86</v>
      </c>
      <c r="AR59" s="111"/>
      <c r="AS59" s="112">
        <v>0</v>
      </c>
      <c r="AT59" s="113">
        <f t="shared" si="1"/>
        <v>0</v>
      </c>
      <c r="AU59" s="114">
        <f>'5. - Záporové pažení'!P92</f>
        <v>0</v>
      </c>
      <c r="AV59" s="113">
        <f>'5. - Záporové pažení'!J34</f>
        <v>0</v>
      </c>
      <c r="AW59" s="113">
        <f>'5. - Záporové pažení'!J35</f>
        <v>0</v>
      </c>
      <c r="AX59" s="113">
        <f>'5. - Záporové pažení'!J36</f>
        <v>0</v>
      </c>
      <c r="AY59" s="113">
        <f>'5. - Záporové pažení'!J37</f>
        <v>0</v>
      </c>
      <c r="AZ59" s="113">
        <f>'5. - Záporové pažení'!F34</f>
        <v>0</v>
      </c>
      <c r="BA59" s="113">
        <f>'5. - Záporové pažení'!F35</f>
        <v>0</v>
      </c>
      <c r="BB59" s="113">
        <f>'5. - Záporové pažení'!F36</f>
        <v>0</v>
      </c>
      <c r="BC59" s="113">
        <f>'5. - Záporové pažení'!F37</f>
        <v>0</v>
      </c>
      <c r="BD59" s="115">
        <f>'5. - Záporové pažení'!F38</f>
        <v>0</v>
      </c>
      <c r="BT59" s="116" t="s">
        <v>93</v>
      </c>
      <c r="BV59" s="116" t="s">
        <v>75</v>
      </c>
      <c r="BW59" s="116" t="s">
        <v>106</v>
      </c>
      <c r="BX59" s="116" t="s">
        <v>90</v>
      </c>
      <c r="CL59" s="116" t="s">
        <v>23</v>
      </c>
    </row>
    <row r="60" spans="1:91" s="6" customFormat="1" ht="16.5" customHeight="1">
      <c r="B60" s="108"/>
      <c r="C60" s="109"/>
      <c r="D60" s="109"/>
      <c r="E60" s="383" t="s">
        <v>107</v>
      </c>
      <c r="F60" s="383"/>
      <c r="G60" s="383"/>
      <c r="H60" s="383"/>
      <c r="I60" s="383"/>
      <c r="J60" s="109"/>
      <c r="K60" s="383" t="s">
        <v>108</v>
      </c>
      <c r="L60" s="383"/>
      <c r="M60" s="383"/>
      <c r="N60" s="383"/>
      <c r="O60" s="383"/>
      <c r="P60" s="383"/>
      <c r="Q60" s="383"/>
      <c r="R60" s="383"/>
      <c r="S60" s="383"/>
      <c r="T60" s="383"/>
      <c r="U60" s="383"/>
      <c r="V60" s="383"/>
      <c r="W60" s="383"/>
      <c r="X60" s="383"/>
      <c r="Y60" s="383"/>
      <c r="Z60" s="383"/>
      <c r="AA60" s="383"/>
      <c r="AB60" s="383"/>
      <c r="AC60" s="383"/>
      <c r="AD60" s="383"/>
      <c r="AE60" s="383"/>
      <c r="AF60" s="383"/>
      <c r="AG60" s="388">
        <f>ROUND(SUM(AG61:AG75),2)</f>
        <v>0</v>
      </c>
      <c r="AH60" s="382"/>
      <c r="AI60" s="382"/>
      <c r="AJ60" s="382"/>
      <c r="AK60" s="382"/>
      <c r="AL60" s="382"/>
      <c r="AM60" s="382"/>
      <c r="AN60" s="381">
        <f t="shared" si="0"/>
        <v>0</v>
      </c>
      <c r="AO60" s="382"/>
      <c r="AP60" s="382"/>
      <c r="AQ60" s="110" t="s">
        <v>86</v>
      </c>
      <c r="AR60" s="111"/>
      <c r="AS60" s="112">
        <f>ROUND(SUM(AS61:AS75),2)</f>
        <v>0</v>
      </c>
      <c r="AT60" s="113">
        <f t="shared" si="1"/>
        <v>0</v>
      </c>
      <c r="AU60" s="114">
        <f>ROUND(SUM(AU61:AU75),5)</f>
        <v>0</v>
      </c>
      <c r="AV60" s="113">
        <f>ROUND(AZ60*L26,2)</f>
        <v>0</v>
      </c>
      <c r="AW60" s="113">
        <f>ROUND(BA60*L27,2)</f>
        <v>0</v>
      </c>
      <c r="AX60" s="113">
        <f>ROUND(BB60*L26,2)</f>
        <v>0</v>
      </c>
      <c r="AY60" s="113">
        <f>ROUND(BC60*L27,2)</f>
        <v>0</v>
      </c>
      <c r="AZ60" s="113">
        <f>ROUND(SUM(AZ61:AZ75),2)</f>
        <v>0</v>
      </c>
      <c r="BA60" s="113">
        <f>ROUND(SUM(BA61:BA75),2)</f>
        <v>0</v>
      </c>
      <c r="BB60" s="113">
        <f>ROUND(SUM(BB61:BB75),2)</f>
        <v>0</v>
      </c>
      <c r="BC60" s="113">
        <f>ROUND(SUM(BC61:BC75),2)</f>
        <v>0</v>
      </c>
      <c r="BD60" s="115">
        <f>ROUND(SUM(BD61:BD75),2)</f>
        <v>0</v>
      </c>
      <c r="BS60" s="116" t="s">
        <v>72</v>
      </c>
      <c r="BT60" s="116" t="s">
        <v>82</v>
      </c>
      <c r="BU60" s="116" t="s">
        <v>74</v>
      </c>
      <c r="BV60" s="116" t="s">
        <v>75</v>
      </c>
      <c r="BW60" s="116" t="s">
        <v>109</v>
      </c>
      <c r="BX60" s="116" t="s">
        <v>81</v>
      </c>
      <c r="CL60" s="116" t="s">
        <v>23</v>
      </c>
    </row>
    <row r="61" spans="1:91" s="6" customFormat="1" ht="16.5" customHeight="1">
      <c r="A61" s="107" t="s">
        <v>83</v>
      </c>
      <c r="B61" s="108"/>
      <c r="C61" s="109"/>
      <c r="D61" s="109"/>
      <c r="E61" s="109"/>
      <c r="F61" s="383" t="s">
        <v>110</v>
      </c>
      <c r="G61" s="383"/>
      <c r="H61" s="383"/>
      <c r="I61" s="383"/>
      <c r="J61" s="383"/>
      <c r="K61" s="109"/>
      <c r="L61" s="383" t="s">
        <v>111</v>
      </c>
      <c r="M61" s="383"/>
      <c r="N61" s="383"/>
      <c r="O61" s="383"/>
      <c r="P61" s="383"/>
      <c r="Q61" s="383"/>
      <c r="R61" s="383"/>
      <c r="S61" s="383"/>
      <c r="T61" s="383"/>
      <c r="U61" s="383"/>
      <c r="V61" s="383"/>
      <c r="W61" s="383"/>
      <c r="X61" s="383"/>
      <c r="Y61" s="383"/>
      <c r="Z61" s="383"/>
      <c r="AA61" s="383"/>
      <c r="AB61" s="383"/>
      <c r="AC61" s="383"/>
      <c r="AD61" s="383"/>
      <c r="AE61" s="383"/>
      <c r="AF61" s="383"/>
      <c r="AG61" s="381">
        <f>'D.1.4.a - Zařízení pro vy...'!J31</f>
        <v>0</v>
      </c>
      <c r="AH61" s="382"/>
      <c r="AI61" s="382"/>
      <c r="AJ61" s="382"/>
      <c r="AK61" s="382"/>
      <c r="AL61" s="382"/>
      <c r="AM61" s="382"/>
      <c r="AN61" s="381">
        <f t="shared" si="0"/>
        <v>0</v>
      </c>
      <c r="AO61" s="382"/>
      <c r="AP61" s="382"/>
      <c r="AQ61" s="110" t="s">
        <v>86</v>
      </c>
      <c r="AR61" s="111"/>
      <c r="AS61" s="112">
        <v>0</v>
      </c>
      <c r="AT61" s="113">
        <f t="shared" si="1"/>
        <v>0</v>
      </c>
      <c r="AU61" s="114">
        <f>'D.1.4.a - Zařízení pro vy...'!P99</f>
        <v>0</v>
      </c>
      <c r="AV61" s="113">
        <f>'D.1.4.a - Zařízení pro vy...'!J34</f>
        <v>0</v>
      </c>
      <c r="AW61" s="113">
        <f>'D.1.4.a - Zařízení pro vy...'!J35</f>
        <v>0</v>
      </c>
      <c r="AX61" s="113">
        <f>'D.1.4.a - Zařízení pro vy...'!J36</f>
        <v>0</v>
      </c>
      <c r="AY61" s="113">
        <f>'D.1.4.a - Zařízení pro vy...'!J37</f>
        <v>0</v>
      </c>
      <c r="AZ61" s="113">
        <f>'D.1.4.a - Zařízení pro vy...'!F34</f>
        <v>0</v>
      </c>
      <c r="BA61" s="113">
        <f>'D.1.4.a - Zařízení pro vy...'!F35</f>
        <v>0</v>
      </c>
      <c r="BB61" s="113">
        <f>'D.1.4.a - Zařízení pro vy...'!F36</f>
        <v>0</v>
      </c>
      <c r="BC61" s="113">
        <f>'D.1.4.a - Zařízení pro vy...'!F37</f>
        <v>0</v>
      </c>
      <c r="BD61" s="115">
        <f>'D.1.4.a - Zařízení pro vy...'!F38</f>
        <v>0</v>
      </c>
      <c r="BT61" s="116" t="s">
        <v>93</v>
      </c>
      <c r="BV61" s="116" t="s">
        <v>75</v>
      </c>
      <c r="BW61" s="116" t="s">
        <v>112</v>
      </c>
      <c r="BX61" s="116" t="s">
        <v>109</v>
      </c>
      <c r="CL61" s="116" t="s">
        <v>23</v>
      </c>
    </row>
    <row r="62" spans="1:91" s="6" customFormat="1" ht="28.5" customHeight="1">
      <c r="A62" s="107" t="s">
        <v>83</v>
      </c>
      <c r="B62" s="108"/>
      <c r="C62" s="109"/>
      <c r="D62" s="109"/>
      <c r="E62" s="109"/>
      <c r="F62" s="383" t="s">
        <v>113</v>
      </c>
      <c r="G62" s="383"/>
      <c r="H62" s="383"/>
      <c r="I62" s="383"/>
      <c r="J62" s="383"/>
      <c r="K62" s="109"/>
      <c r="L62" s="383" t="s">
        <v>114</v>
      </c>
      <c r="M62" s="383"/>
      <c r="N62" s="383"/>
      <c r="O62" s="383"/>
      <c r="P62" s="383"/>
      <c r="Q62" s="383"/>
      <c r="R62" s="383"/>
      <c r="S62" s="383"/>
      <c r="T62" s="383"/>
      <c r="U62" s="383"/>
      <c r="V62" s="383"/>
      <c r="W62" s="383"/>
      <c r="X62" s="383"/>
      <c r="Y62" s="383"/>
      <c r="Z62" s="383"/>
      <c r="AA62" s="383"/>
      <c r="AB62" s="383"/>
      <c r="AC62" s="383"/>
      <c r="AD62" s="383"/>
      <c r="AE62" s="383"/>
      <c r="AF62" s="383"/>
      <c r="AG62" s="381">
        <f>'D.1.4.b - Zařízení pro oc...'!J31</f>
        <v>0</v>
      </c>
      <c r="AH62" s="382"/>
      <c r="AI62" s="382"/>
      <c r="AJ62" s="382"/>
      <c r="AK62" s="382"/>
      <c r="AL62" s="382"/>
      <c r="AM62" s="382"/>
      <c r="AN62" s="381">
        <f t="shared" si="0"/>
        <v>0</v>
      </c>
      <c r="AO62" s="382"/>
      <c r="AP62" s="382"/>
      <c r="AQ62" s="110" t="s">
        <v>86</v>
      </c>
      <c r="AR62" s="111"/>
      <c r="AS62" s="112">
        <v>0</v>
      </c>
      <c r="AT62" s="113">
        <f t="shared" si="1"/>
        <v>0</v>
      </c>
      <c r="AU62" s="114">
        <f>'D.1.4.b - Zařízení pro oc...'!P155</f>
        <v>0</v>
      </c>
      <c r="AV62" s="113">
        <f>'D.1.4.b - Zařízení pro oc...'!J34</f>
        <v>0</v>
      </c>
      <c r="AW62" s="113">
        <f>'D.1.4.b - Zařízení pro oc...'!J35</f>
        <v>0</v>
      </c>
      <c r="AX62" s="113">
        <f>'D.1.4.b - Zařízení pro oc...'!J36</f>
        <v>0</v>
      </c>
      <c r="AY62" s="113">
        <f>'D.1.4.b - Zařízení pro oc...'!J37</f>
        <v>0</v>
      </c>
      <c r="AZ62" s="113">
        <f>'D.1.4.b - Zařízení pro oc...'!F34</f>
        <v>0</v>
      </c>
      <c r="BA62" s="113">
        <f>'D.1.4.b - Zařízení pro oc...'!F35</f>
        <v>0</v>
      </c>
      <c r="BB62" s="113">
        <f>'D.1.4.b - Zařízení pro oc...'!F36</f>
        <v>0</v>
      </c>
      <c r="BC62" s="113">
        <f>'D.1.4.b - Zařízení pro oc...'!F37</f>
        <v>0</v>
      </c>
      <c r="BD62" s="115">
        <f>'D.1.4.b - Zařízení pro oc...'!F38</f>
        <v>0</v>
      </c>
      <c r="BT62" s="116" t="s">
        <v>93</v>
      </c>
      <c r="BV62" s="116" t="s">
        <v>75</v>
      </c>
      <c r="BW62" s="116" t="s">
        <v>115</v>
      </c>
      <c r="BX62" s="116" t="s">
        <v>109</v>
      </c>
      <c r="CL62" s="116" t="s">
        <v>23</v>
      </c>
    </row>
    <row r="63" spans="1:91" s="6" customFormat="1" ht="16.5" customHeight="1">
      <c r="A63" s="107" t="s">
        <v>83</v>
      </c>
      <c r="B63" s="108"/>
      <c r="C63" s="109"/>
      <c r="D63" s="109"/>
      <c r="E63" s="109"/>
      <c r="F63" s="383" t="s">
        <v>116</v>
      </c>
      <c r="G63" s="383"/>
      <c r="H63" s="383"/>
      <c r="I63" s="383"/>
      <c r="J63" s="383"/>
      <c r="K63" s="109"/>
      <c r="L63" s="383" t="s">
        <v>117</v>
      </c>
      <c r="M63" s="383"/>
      <c r="N63" s="383"/>
      <c r="O63" s="383"/>
      <c r="P63" s="383"/>
      <c r="Q63" s="383"/>
      <c r="R63" s="383"/>
      <c r="S63" s="383"/>
      <c r="T63" s="383"/>
      <c r="U63" s="383"/>
      <c r="V63" s="383"/>
      <c r="W63" s="383"/>
      <c r="X63" s="383"/>
      <c r="Y63" s="383"/>
      <c r="Z63" s="383"/>
      <c r="AA63" s="383"/>
      <c r="AB63" s="383"/>
      <c r="AC63" s="383"/>
      <c r="AD63" s="383"/>
      <c r="AE63" s="383"/>
      <c r="AF63" s="383"/>
      <c r="AG63" s="381">
        <f>'D.1.4.d - Zařízení pro mě...'!J31</f>
        <v>0</v>
      </c>
      <c r="AH63" s="382"/>
      <c r="AI63" s="382"/>
      <c r="AJ63" s="382"/>
      <c r="AK63" s="382"/>
      <c r="AL63" s="382"/>
      <c r="AM63" s="382"/>
      <c r="AN63" s="381">
        <f t="shared" si="0"/>
        <v>0</v>
      </c>
      <c r="AO63" s="382"/>
      <c r="AP63" s="382"/>
      <c r="AQ63" s="110" t="s">
        <v>86</v>
      </c>
      <c r="AR63" s="111"/>
      <c r="AS63" s="112">
        <v>0</v>
      </c>
      <c r="AT63" s="113">
        <f t="shared" si="1"/>
        <v>0</v>
      </c>
      <c r="AU63" s="114">
        <f>'D.1.4.d - Zařízení pro mě...'!P113</f>
        <v>0</v>
      </c>
      <c r="AV63" s="113">
        <f>'D.1.4.d - Zařízení pro mě...'!J34</f>
        <v>0</v>
      </c>
      <c r="AW63" s="113">
        <f>'D.1.4.d - Zařízení pro mě...'!J35</f>
        <v>0</v>
      </c>
      <c r="AX63" s="113">
        <f>'D.1.4.d - Zařízení pro mě...'!J36</f>
        <v>0</v>
      </c>
      <c r="AY63" s="113">
        <f>'D.1.4.d - Zařízení pro mě...'!J37</f>
        <v>0</v>
      </c>
      <c r="AZ63" s="113">
        <f>'D.1.4.d - Zařízení pro mě...'!F34</f>
        <v>0</v>
      </c>
      <c r="BA63" s="113">
        <f>'D.1.4.d - Zařízení pro mě...'!F35</f>
        <v>0</v>
      </c>
      <c r="BB63" s="113">
        <f>'D.1.4.d - Zařízení pro mě...'!F36</f>
        <v>0</v>
      </c>
      <c r="BC63" s="113">
        <f>'D.1.4.d - Zařízení pro mě...'!F37</f>
        <v>0</v>
      </c>
      <c r="BD63" s="115">
        <f>'D.1.4.d - Zařízení pro mě...'!F38</f>
        <v>0</v>
      </c>
      <c r="BT63" s="116" t="s">
        <v>93</v>
      </c>
      <c r="BV63" s="116" t="s">
        <v>75</v>
      </c>
      <c r="BW63" s="116" t="s">
        <v>118</v>
      </c>
      <c r="BX63" s="116" t="s">
        <v>109</v>
      </c>
      <c r="CL63" s="116" t="s">
        <v>23</v>
      </c>
    </row>
    <row r="64" spans="1:91" s="6" customFormat="1" ht="16.5" customHeight="1">
      <c r="A64" s="107" t="s">
        <v>83</v>
      </c>
      <c r="B64" s="108"/>
      <c r="C64" s="109"/>
      <c r="D64" s="109"/>
      <c r="E64" s="109"/>
      <c r="F64" s="383" t="s">
        <v>119</v>
      </c>
      <c r="G64" s="383"/>
      <c r="H64" s="383"/>
      <c r="I64" s="383"/>
      <c r="J64" s="383"/>
      <c r="K64" s="109"/>
      <c r="L64" s="383" t="s">
        <v>120</v>
      </c>
      <c r="M64" s="383"/>
      <c r="N64" s="383"/>
      <c r="O64" s="383"/>
      <c r="P64" s="383"/>
      <c r="Q64" s="383"/>
      <c r="R64" s="383"/>
      <c r="S64" s="383"/>
      <c r="T64" s="383"/>
      <c r="U64" s="383"/>
      <c r="V64" s="383"/>
      <c r="W64" s="383"/>
      <c r="X64" s="383"/>
      <c r="Y64" s="383"/>
      <c r="Z64" s="383"/>
      <c r="AA64" s="383"/>
      <c r="AB64" s="383"/>
      <c r="AC64" s="383"/>
      <c r="AD64" s="383"/>
      <c r="AE64" s="383"/>
      <c r="AF64" s="383"/>
      <c r="AG64" s="381">
        <f>'D.1.4.e - Zařízení zdravo...'!J31</f>
        <v>0</v>
      </c>
      <c r="AH64" s="382"/>
      <c r="AI64" s="382"/>
      <c r="AJ64" s="382"/>
      <c r="AK64" s="382"/>
      <c r="AL64" s="382"/>
      <c r="AM64" s="382"/>
      <c r="AN64" s="381">
        <f t="shared" si="0"/>
        <v>0</v>
      </c>
      <c r="AO64" s="382"/>
      <c r="AP64" s="382"/>
      <c r="AQ64" s="110" t="s">
        <v>86</v>
      </c>
      <c r="AR64" s="111"/>
      <c r="AS64" s="112">
        <v>0</v>
      </c>
      <c r="AT64" s="113">
        <f t="shared" si="1"/>
        <v>0</v>
      </c>
      <c r="AU64" s="114">
        <f>'D.1.4.e - Zařízení zdravo...'!P102</f>
        <v>0</v>
      </c>
      <c r="AV64" s="113">
        <f>'D.1.4.e - Zařízení zdravo...'!J34</f>
        <v>0</v>
      </c>
      <c r="AW64" s="113">
        <f>'D.1.4.e - Zařízení zdravo...'!J35</f>
        <v>0</v>
      </c>
      <c r="AX64" s="113">
        <f>'D.1.4.e - Zařízení zdravo...'!J36</f>
        <v>0</v>
      </c>
      <c r="AY64" s="113">
        <f>'D.1.4.e - Zařízení zdravo...'!J37</f>
        <v>0</v>
      </c>
      <c r="AZ64" s="113">
        <f>'D.1.4.e - Zařízení zdravo...'!F34</f>
        <v>0</v>
      </c>
      <c r="BA64" s="113">
        <f>'D.1.4.e - Zařízení zdravo...'!F35</f>
        <v>0</v>
      </c>
      <c r="BB64" s="113">
        <f>'D.1.4.e - Zařízení zdravo...'!F36</f>
        <v>0</v>
      </c>
      <c r="BC64" s="113">
        <f>'D.1.4.e - Zařízení zdravo...'!F37</f>
        <v>0</v>
      </c>
      <c r="BD64" s="115">
        <f>'D.1.4.e - Zařízení zdravo...'!F38</f>
        <v>0</v>
      </c>
      <c r="BT64" s="116" t="s">
        <v>93</v>
      </c>
      <c r="BV64" s="116" t="s">
        <v>75</v>
      </c>
      <c r="BW64" s="116" t="s">
        <v>121</v>
      </c>
      <c r="BX64" s="116" t="s">
        <v>109</v>
      </c>
      <c r="CL64" s="116" t="s">
        <v>122</v>
      </c>
    </row>
    <row r="65" spans="1:91" s="6" customFormat="1" ht="16.5" customHeight="1">
      <c r="A65" s="107" t="s">
        <v>83</v>
      </c>
      <c r="B65" s="108"/>
      <c r="C65" s="109"/>
      <c r="D65" s="109"/>
      <c r="E65" s="109"/>
      <c r="F65" s="383" t="s">
        <v>123</v>
      </c>
      <c r="G65" s="383"/>
      <c r="H65" s="383"/>
      <c r="I65" s="383"/>
      <c r="J65" s="383"/>
      <c r="K65" s="109"/>
      <c r="L65" s="383" t="s">
        <v>124</v>
      </c>
      <c r="M65" s="383"/>
      <c r="N65" s="383"/>
      <c r="O65" s="383"/>
      <c r="P65" s="383"/>
      <c r="Q65" s="383"/>
      <c r="R65" s="383"/>
      <c r="S65" s="383"/>
      <c r="T65" s="383"/>
      <c r="U65" s="383"/>
      <c r="V65" s="383"/>
      <c r="W65" s="383"/>
      <c r="X65" s="383"/>
      <c r="Y65" s="383"/>
      <c r="Z65" s="383"/>
      <c r="AA65" s="383"/>
      <c r="AB65" s="383"/>
      <c r="AC65" s="383"/>
      <c r="AD65" s="383"/>
      <c r="AE65" s="383"/>
      <c r="AF65" s="383"/>
      <c r="AG65" s="381">
        <f>'D.1.4.f - Plynová zařízení '!J31</f>
        <v>0</v>
      </c>
      <c r="AH65" s="382"/>
      <c r="AI65" s="382"/>
      <c r="AJ65" s="382"/>
      <c r="AK65" s="382"/>
      <c r="AL65" s="382"/>
      <c r="AM65" s="382"/>
      <c r="AN65" s="381">
        <f t="shared" si="0"/>
        <v>0</v>
      </c>
      <c r="AO65" s="382"/>
      <c r="AP65" s="382"/>
      <c r="AQ65" s="110" t="s">
        <v>86</v>
      </c>
      <c r="AR65" s="111"/>
      <c r="AS65" s="112">
        <v>0</v>
      </c>
      <c r="AT65" s="113">
        <f t="shared" si="1"/>
        <v>0</v>
      </c>
      <c r="AU65" s="114">
        <f>'D.1.4.f - Plynová zařízení '!P91</f>
        <v>0</v>
      </c>
      <c r="AV65" s="113">
        <f>'D.1.4.f - Plynová zařízení '!J34</f>
        <v>0</v>
      </c>
      <c r="AW65" s="113">
        <f>'D.1.4.f - Plynová zařízení '!J35</f>
        <v>0</v>
      </c>
      <c r="AX65" s="113">
        <f>'D.1.4.f - Plynová zařízení '!J36</f>
        <v>0</v>
      </c>
      <c r="AY65" s="113">
        <f>'D.1.4.f - Plynová zařízení '!J37</f>
        <v>0</v>
      </c>
      <c r="AZ65" s="113">
        <f>'D.1.4.f - Plynová zařízení '!F34</f>
        <v>0</v>
      </c>
      <c r="BA65" s="113">
        <f>'D.1.4.f - Plynová zařízení '!F35</f>
        <v>0</v>
      </c>
      <c r="BB65" s="113">
        <f>'D.1.4.f - Plynová zařízení '!F36</f>
        <v>0</v>
      </c>
      <c r="BC65" s="113">
        <f>'D.1.4.f - Plynová zařízení '!F37</f>
        <v>0</v>
      </c>
      <c r="BD65" s="115">
        <f>'D.1.4.f - Plynová zařízení '!F38</f>
        <v>0</v>
      </c>
      <c r="BT65" s="116" t="s">
        <v>93</v>
      </c>
      <c r="BV65" s="116" t="s">
        <v>75</v>
      </c>
      <c r="BW65" s="116" t="s">
        <v>125</v>
      </c>
      <c r="BX65" s="116" t="s">
        <v>109</v>
      </c>
      <c r="CL65" s="116" t="s">
        <v>23</v>
      </c>
    </row>
    <row r="66" spans="1:91" s="6" customFormat="1" ht="28.5" customHeight="1">
      <c r="A66" s="107" t="s">
        <v>83</v>
      </c>
      <c r="B66" s="108"/>
      <c r="C66" s="109"/>
      <c r="D66" s="109"/>
      <c r="E66" s="109"/>
      <c r="F66" s="383" t="s">
        <v>126</v>
      </c>
      <c r="G66" s="383"/>
      <c r="H66" s="383"/>
      <c r="I66" s="383"/>
      <c r="J66" s="383"/>
      <c r="K66" s="109"/>
      <c r="L66" s="383" t="s">
        <v>127</v>
      </c>
      <c r="M66" s="383"/>
      <c r="N66" s="383"/>
      <c r="O66" s="383"/>
      <c r="P66" s="383"/>
      <c r="Q66" s="383"/>
      <c r="R66" s="383"/>
      <c r="S66" s="383"/>
      <c r="T66" s="383"/>
      <c r="U66" s="383"/>
      <c r="V66" s="383"/>
      <c r="W66" s="383"/>
      <c r="X66" s="383"/>
      <c r="Y66" s="383"/>
      <c r="Z66" s="383"/>
      <c r="AA66" s="383"/>
      <c r="AB66" s="383"/>
      <c r="AC66" s="383"/>
      <c r="AD66" s="383"/>
      <c r="AE66" s="383"/>
      <c r="AF66" s="383"/>
      <c r="AG66" s="381">
        <f>'D.1.4.g - Zařízení silnop...'!J31</f>
        <v>0</v>
      </c>
      <c r="AH66" s="382"/>
      <c r="AI66" s="382"/>
      <c r="AJ66" s="382"/>
      <c r="AK66" s="382"/>
      <c r="AL66" s="382"/>
      <c r="AM66" s="382"/>
      <c r="AN66" s="381">
        <f t="shared" si="0"/>
        <v>0</v>
      </c>
      <c r="AO66" s="382"/>
      <c r="AP66" s="382"/>
      <c r="AQ66" s="110" t="s">
        <v>86</v>
      </c>
      <c r="AR66" s="111"/>
      <c r="AS66" s="112">
        <v>0</v>
      </c>
      <c r="AT66" s="113">
        <f t="shared" si="1"/>
        <v>0</v>
      </c>
      <c r="AU66" s="114">
        <f>'D.1.4.g - Zařízení silnop...'!P118</f>
        <v>0</v>
      </c>
      <c r="AV66" s="113">
        <f>'D.1.4.g - Zařízení silnop...'!J34</f>
        <v>0</v>
      </c>
      <c r="AW66" s="113">
        <f>'D.1.4.g - Zařízení silnop...'!J35</f>
        <v>0</v>
      </c>
      <c r="AX66" s="113">
        <f>'D.1.4.g - Zařízení silnop...'!J36</f>
        <v>0</v>
      </c>
      <c r="AY66" s="113">
        <f>'D.1.4.g - Zařízení silnop...'!J37</f>
        <v>0</v>
      </c>
      <c r="AZ66" s="113">
        <f>'D.1.4.g - Zařízení silnop...'!F34</f>
        <v>0</v>
      </c>
      <c r="BA66" s="113">
        <f>'D.1.4.g - Zařízení silnop...'!F35</f>
        <v>0</v>
      </c>
      <c r="BB66" s="113">
        <f>'D.1.4.g - Zařízení silnop...'!F36</f>
        <v>0</v>
      </c>
      <c r="BC66" s="113">
        <f>'D.1.4.g - Zařízení silnop...'!F37</f>
        <v>0</v>
      </c>
      <c r="BD66" s="115">
        <f>'D.1.4.g - Zařízení silnop...'!F38</f>
        <v>0</v>
      </c>
      <c r="BT66" s="116" t="s">
        <v>93</v>
      </c>
      <c r="BV66" s="116" t="s">
        <v>75</v>
      </c>
      <c r="BW66" s="116" t="s">
        <v>128</v>
      </c>
      <c r="BX66" s="116" t="s">
        <v>109</v>
      </c>
      <c r="CL66" s="116" t="s">
        <v>23</v>
      </c>
    </row>
    <row r="67" spans="1:91" s="6" customFormat="1" ht="16.5" customHeight="1">
      <c r="A67" s="107" t="s">
        <v>83</v>
      </c>
      <c r="B67" s="108"/>
      <c r="C67" s="109"/>
      <c r="D67" s="109"/>
      <c r="E67" s="109"/>
      <c r="F67" s="383" t="s">
        <v>129</v>
      </c>
      <c r="G67" s="383"/>
      <c r="H67" s="383"/>
      <c r="I67" s="383"/>
      <c r="J67" s="383"/>
      <c r="K67" s="109"/>
      <c r="L67" s="383" t="s">
        <v>130</v>
      </c>
      <c r="M67" s="383"/>
      <c r="N67" s="383"/>
      <c r="O67" s="383"/>
      <c r="P67" s="383"/>
      <c r="Q67" s="383"/>
      <c r="R67" s="383"/>
      <c r="S67" s="383"/>
      <c r="T67" s="383"/>
      <c r="U67" s="383"/>
      <c r="V67" s="383"/>
      <c r="W67" s="383"/>
      <c r="X67" s="383"/>
      <c r="Y67" s="383"/>
      <c r="Z67" s="383"/>
      <c r="AA67" s="383"/>
      <c r="AB67" s="383"/>
      <c r="AC67" s="383"/>
      <c r="AD67" s="383"/>
      <c r="AE67" s="383"/>
      <c r="AF67" s="383"/>
      <c r="AG67" s="381">
        <f>'D.1.4.h - Zařízení EPS, Z...'!J31</f>
        <v>0</v>
      </c>
      <c r="AH67" s="382"/>
      <c r="AI67" s="382"/>
      <c r="AJ67" s="382"/>
      <c r="AK67" s="382"/>
      <c r="AL67" s="382"/>
      <c r="AM67" s="382"/>
      <c r="AN67" s="381">
        <f t="shared" si="0"/>
        <v>0</v>
      </c>
      <c r="AO67" s="382"/>
      <c r="AP67" s="382"/>
      <c r="AQ67" s="110" t="s">
        <v>86</v>
      </c>
      <c r="AR67" s="111"/>
      <c r="AS67" s="112">
        <v>0</v>
      </c>
      <c r="AT67" s="113">
        <f t="shared" si="1"/>
        <v>0</v>
      </c>
      <c r="AU67" s="114">
        <f>'D.1.4.h - Zařízení EPS, Z...'!P90</f>
        <v>0</v>
      </c>
      <c r="AV67" s="113">
        <f>'D.1.4.h - Zařízení EPS, Z...'!J34</f>
        <v>0</v>
      </c>
      <c r="AW67" s="113">
        <f>'D.1.4.h - Zařízení EPS, Z...'!J35</f>
        <v>0</v>
      </c>
      <c r="AX67" s="113">
        <f>'D.1.4.h - Zařízení EPS, Z...'!J36</f>
        <v>0</v>
      </c>
      <c r="AY67" s="113">
        <f>'D.1.4.h - Zařízení EPS, Z...'!J37</f>
        <v>0</v>
      </c>
      <c r="AZ67" s="113">
        <f>'D.1.4.h - Zařízení EPS, Z...'!F34</f>
        <v>0</v>
      </c>
      <c r="BA67" s="113">
        <f>'D.1.4.h - Zařízení EPS, Z...'!F35</f>
        <v>0</v>
      </c>
      <c r="BB67" s="113">
        <f>'D.1.4.h - Zařízení EPS, Z...'!F36</f>
        <v>0</v>
      </c>
      <c r="BC67" s="113">
        <f>'D.1.4.h - Zařízení EPS, Z...'!F37</f>
        <v>0</v>
      </c>
      <c r="BD67" s="115">
        <f>'D.1.4.h - Zařízení EPS, Z...'!F38</f>
        <v>0</v>
      </c>
      <c r="BT67" s="116" t="s">
        <v>93</v>
      </c>
      <c r="BV67" s="116" t="s">
        <v>75</v>
      </c>
      <c r="BW67" s="116" t="s">
        <v>131</v>
      </c>
      <c r="BX67" s="116" t="s">
        <v>109</v>
      </c>
      <c r="CL67" s="116" t="s">
        <v>23</v>
      </c>
    </row>
    <row r="68" spans="1:91" s="6" customFormat="1" ht="16.5" customHeight="1">
      <c r="A68" s="107" t="s">
        <v>83</v>
      </c>
      <c r="B68" s="108"/>
      <c r="C68" s="109"/>
      <c r="D68" s="109"/>
      <c r="E68" s="109"/>
      <c r="F68" s="383" t="s">
        <v>132</v>
      </c>
      <c r="G68" s="383"/>
      <c r="H68" s="383"/>
      <c r="I68" s="383"/>
      <c r="J68" s="383"/>
      <c r="K68" s="109"/>
      <c r="L68" s="383" t="s">
        <v>133</v>
      </c>
      <c r="M68" s="383"/>
      <c r="N68" s="383"/>
      <c r="O68" s="383"/>
      <c r="P68" s="383"/>
      <c r="Q68" s="383"/>
      <c r="R68" s="383"/>
      <c r="S68" s="383"/>
      <c r="T68" s="383"/>
      <c r="U68" s="383"/>
      <c r="V68" s="383"/>
      <c r="W68" s="383"/>
      <c r="X68" s="383"/>
      <c r="Y68" s="383"/>
      <c r="Z68" s="383"/>
      <c r="AA68" s="383"/>
      <c r="AB68" s="383"/>
      <c r="AC68" s="383"/>
      <c r="AD68" s="383"/>
      <c r="AE68" s="383"/>
      <c r="AF68" s="383"/>
      <c r="AG68" s="381">
        <f>'D.1.4.i - Zařízení EZS'!J31</f>
        <v>0</v>
      </c>
      <c r="AH68" s="382"/>
      <c r="AI68" s="382"/>
      <c r="AJ68" s="382"/>
      <c r="AK68" s="382"/>
      <c r="AL68" s="382"/>
      <c r="AM68" s="382"/>
      <c r="AN68" s="381">
        <f t="shared" si="0"/>
        <v>0</v>
      </c>
      <c r="AO68" s="382"/>
      <c r="AP68" s="382"/>
      <c r="AQ68" s="110" t="s">
        <v>86</v>
      </c>
      <c r="AR68" s="111"/>
      <c r="AS68" s="112">
        <v>0</v>
      </c>
      <c r="AT68" s="113">
        <f t="shared" si="1"/>
        <v>0</v>
      </c>
      <c r="AU68" s="114">
        <f>'D.1.4.i - Zařízení EZS'!P90</f>
        <v>0</v>
      </c>
      <c r="AV68" s="113">
        <f>'D.1.4.i - Zařízení EZS'!J34</f>
        <v>0</v>
      </c>
      <c r="AW68" s="113">
        <f>'D.1.4.i - Zařízení EZS'!J35</f>
        <v>0</v>
      </c>
      <c r="AX68" s="113">
        <f>'D.1.4.i - Zařízení EZS'!J36</f>
        <v>0</v>
      </c>
      <c r="AY68" s="113">
        <f>'D.1.4.i - Zařízení EZS'!J37</f>
        <v>0</v>
      </c>
      <c r="AZ68" s="113">
        <f>'D.1.4.i - Zařízení EZS'!F34</f>
        <v>0</v>
      </c>
      <c r="BA68" s="113">
        <f>'D.1.4.i - Zařízení EZS'!F35</f>
        <v>0</v>
      </c>
      <c r="BB68" s="113">
        <f>'D.1.4.i - Zařízení EZS'!F36</f>
        <v>0</v>
      </c>
      <c r="BC68" s="113">
        <f>'D.1.4.i - Zařízení EZS'!F37</f>
        <v>0</v>
      </c>
      <c r="BD68" s="115">
        <f>'D.1.4.i - Zařízení EZS'!F38</f>
        <v>0</v>
      </c>
      <c r="BT68" s="116" t="s">
        <v>93</v>
      </c>
      <c r="BV68" s="116" t="s">
        <v>75</v>
      </c>
      <c r="BW68" s="116" t="s">
        <v>134</v>
      </c>
      <c r="BX68" s="116" t="s">
        <v>109</v>
      </c>
      <c r="CL68" s="116" t="s">
        <v>23</v>
      </c>
    </row>
    <row r="69" spans="1:91" s="6" customFormat="1" ht="16.5" customHeight="1">
      <c r="A69" s="107" t="s">
        <v>83</v>
      </c>
      <c r="B69" s="108"/>
      <c r="C69" s="109"/>
      <c r="D69" s="109"/>
      <c r="E69" s="109"/>
      <c r="F69" s="383" t="s">
        <v>135</v>
      </c>
      <c r="G69" s="383"/>
      <c r="H69" s="383"/>
      <c r="I69" s="383"/>
      <c r="J69" s="383"/>
      <c r="K69" s="109"/>
      <c r="L69" s="383" t="s">
        <v>136</v>
      </c>
      <c r="M69" s="383"/>
      <c r="N69" s="383"/>
      <c r="O69" s="383"/>
      <c r="P69" s="383"/>
      <c r="Q69" s="383"/>
      <c r="R69" s="383"/>
      <c r="S69" s="383"/>
      <c r="T69" s="383"/>
      <c r="U69" s="383"/>
      <c r="V69" s="383"/>
      <c r="W69" s="383"/>
      <c r="X69" s="383"/>
      <c r="Y69" s="383"/>
      <c r="Z69" s="383"/>
      <c r="AA69" s="383"/>
      <c r="AB69" s="383"/>
      <c r="AC69" s="383"/>
      <c r="AD69" s="383"/>
      <c r="AE69" s="383"/>
      <c r="AF69" s="383"/>
      <c r="AG69" s="381">
        <f>'D.1.4.j - Zařízení JIS'!J31</f>
        <v>0</v>
      </c>
      <c r="AH69" s="382"/>
      <c r="AI69" s="382"/>
      <c r="AJ69" s="382"/>
      <c r="AK69" s="382"/>
      <c r="AL69" s="382"/>
      <c r="AM69" s="382"/>
      <c r="AN69" s="381">
        <f t="shared" si="0"/>
        <v>0</v>
      </c>
      <c r="AO69" s="382"/>
      <c r="AP69" s="382"/>
      <c r="AQ69" s="110" t="s">
        <v>86</v>
      </c>
      <c r="AR69" s="111"/>
      <c r="AS69" s="112">
        <v>0</v>
      </c>
      <c r="AT69" s="113">
        <f t="shared" si="1"/>
        <v>0</v>
      </c>
      <c r="AU69" s="114">
        <f>'D.1.4.j - Zařízení JIS'!P90</f>
        <v>0</v>
      </c>
      <c r="AV69" s="113">
        <f>'D.1.4.j - Zařízení JIS'!J34</f>
        <v>0</v>
      </c>
      <c r="AW69" s="113">
        <f>'D.1.4.j - Zařízení JIS'!J35</f>
        <v>0</v>
      </c>
      <c r="AX69" s="113">
        <f>'D.1.4.j - Zařízení JIS'!J36</f>
        <v>0</v>
      </c>
      <c r="AY69" s="113">
        <f>'D.1.4.j - Zařízení JIS'!J37</f>
        <v>0</v>
      </c>
      <c r="AZ69" s="113">
        <f>'D.1.4.j - Zařízení JIS'!F34</f>
        <v>0</v>
      </c>
      <c r="BA69" s="113">
        <f>'D.1.4.j - Zařízení JIS'!F35</f>
        <v>0</v>
      </c>
      <c r="BB69" s="113">
        <f>'D.1.4.j - Zařízení JIS'!F36</f>
        <v>0</v>
      </c>
      <c r="BC69" s="113">
        <f>'D.1.4.j - Zařízení JIS'!F37</f>
        <v>0</v>
      </c>
      <c r="BD69" s="115">
        <f>'D.1.4.j - Zařízení JIS'!F38</f>
        <v>0</v>
      </c>
      <c r="BT69" s="116" t="s">
        <v>93</v>
      </c>
      <c r="BV69" s="116" t="s">
        <v>75</v>
      </c>
      <c r="BW69" s="116" t="s">
        <v>137</v>
      </c>
      <c r="BX69" s="116" t="s">
        <v>109</v>
      </c>
      <c r="CL69" s="116" t="s">
        <v>23</v>
      </c>
    </row>
    <row r="70" spans="1:91" s="6" customFormat="1" ht="16.5" customHeight="1">
      <c r="A70" s="107" t="s">
        <v>83</v>
      </c>
      <c r="B70" s="108"/>
      <c r="C70" s="109"/>
      <c r="D70" s="109"/>
      <c r="E70" s="109"/>
      <c r="F70" s="383" t="s">
        <v>138</v>
      </c>
      <c r="G70" s="383"/>
      <c r="H70" s="383"/>
      <c r="I70" s="383"/>
      <c r="J70" s="383"/>
      <c r="K70" s="109"/>
      <c r="L70" s="383" t="s">
        <v>139</v>
      </c>
      <c r="M70" s="383"/>
      <c r="N70" s="383"/>
      <c r="O70" s="383"/>
      <c r="P70" s="383"/>
      <c r="Q70" s="383"/>
      <c r="R70" s="383"/>
      <c r="S70" s="383"/>
      <c r="T70" s="383"/>
      <c r="U70" s="383"/>
      <c r="V70" s="383"/>
      <c r="W70" s="383"/>
      <c r="X70" s="383"/>
      <c r="Y70" s="383"/>
      <c r="Z70" s="383"/>
      <c r="AA70" s="383"/>
      <c r="AB70" s="383"/>
      <c r="AC70" s="383"/>
      <c r="AD70" s="383"/>
      <c r="AE70" s="383"/>
      <c r="AF70" s="383"/>
      <c r="AG70" s="381">
        <f>'D.1.4.k - CCTV kamerový s...'!J31</f>
        <v>0</v>
      </c>
      <c r="AH70" s="382"/>
      <c r="AI70" s="382"/>
      <c r="AJ70" s="382"/>
      <c r="AK70" s="382"/>
      <c r="AL70" s="382"/>
      <c r="AM70" s="382"/>
      <c r="AN70" s="381">
        <f t="shared" si="0"/>
        <v>0</v>
      </c>
      <c r="AO70" s="382"/>
      <c r="AP70" s="382"/>
      <c r="AQ70" s="110" t="s">
        <v>86</v>
      </c>
      <c r="AR70" s="111"/>
      <c r="AS70" s="112">
        <v>0</v>
      </c>
      <c r="AT70" s="113">
        <f t="shared" si="1"/>
        <v>0</v>
      </c>
      <c r="AU70" s="114">
        <f>'D.1.4.k - CCTV kamerový s...'!P90</f>
        <v>0</v>
      </c>
      <c r="AV70" s="113">
        <f>'D.1.4.k - CCTV kamerový s...'!J34</f>
        <v>0</v>
      </c>
      <c r="AW70" s="113">
        <f>'D.1.4.k - CCTV kamerový s...'!J35</f>
        <v>0</v>
      </c>
      <c r="AX70" s="113">
        <f>'D.1.4.k - CCTV kamerový s...'!J36</f>
        <v>0</v>
      </c>
      <c r="AY70" s="113">
        <f>'D.1.4.k - CCTV kamerový s...'!J37</f>
        <v>0</v>
      </c>
      <c r="AZ70" s="113">
        <f>'D.1.4.k - CCTV kamerový s...'!F34</f>
        <v>0</v>
      </c>
      <c r="BA70" s="113">
        <f>'D.1.4.k - CCTV kamerový s...'!F35</f>
        <v>0</v>
      </c>
      <c r="BB70" s="113">
        <f>'D.1.4.k - CCTV kamerový s...'!F36</f>
        <v>0</v>
      </c>
      <c r="BC70" s="113">
        <f>'D.1.4.k - CCTV kamerový s...'!F37</f>
        <v>0</v>
      </c>
      <c r="BD70" s="115">
        <f>'D.1.4.k - CCTV kamerový s...'!F38</f>
        <v>0</v>
      </c>
      <c r="BT70" s="116" t="s">
        <v>93</v>
      </c>
      <c r="BV70" s="116" t="s">
        <v>75</v>
      </c>
      <c r="BW70" s="116" t="s">
        <v>140</v>
      </c>
      <c r="BX70" s="116" t="s">
        <v>109</v>
      </c>
      <c r="CL70" s="116" t="s">
        <v>23</v>
      </c>
    </row>
    <row r="71" spans="1:91" s="6" customFormat="1" ht="28.5" customHeight="1">
      <c r="A71" s="107" t="s">
        <v>83</v>
      </c>
      <c r="B71" s="108"/>
      <c r="C71" s="109"/>
      <c r="D71" s="109"/>
      <c r="E71" s="109"/>
      <c r="F71" s="383" t="s">
        <v>141</v>
      </c>
      <c r="G71" s="383"/>
      <c r="H71" s="383"/>
      <c r="I71" s="383"/>
      <c r="J71" s="383"/>
      <c r="K71" s="109"/>
      <c r="L71" s="383" t="s">
        <v>142</v>
      </c>
      <c r="M71" s="383"/>
      <c r="N71" s="383"/>
      <c r="O71" s="383"/>
      <c r="P71" s="383"/>
      <c r="Q71" s="383"/>
      <c r="R71" s="383"/>
      <c r="S71" s="383"/>
      <c r="T71" s="383"/>
      <c r="U71" s="383"/>
      <c r="V71" s="383"/>
      <c r="W71" s="383"/>
      <c r="X71" s="383"/>
      <c r="Y71" s="383"/>
      <c r="Z71" s="383"/>
      <c r="AA71" s="383"/>
      <c r="AB71" s="383"/>
      <c r="AC71" s="383"/>
      <c r="AD71" s="383"/>
      <c r="AE71" s="383"/>
      <c r="AF71" s="383"/>
      <c r="AG71" s="381">
        <f>'D.1.4.l - Zařízení strukt...'!J31</f>
        <v>0</v>
      </c>
      <c r="AH71" s="382"/>
      <c r="AI71" s="382"/>
      <c r="AJ71" s="382"/>
      <c r="AK71" s="382"/>
      <c r="AL71" s="382"/>
      <c r="AM71" s="382"/>
      <c r="AN71" s="381">
        <f t="shared" si="0"/>
        <v>0</v>
      </c>
      <c r="AO71" s="382"/>
      <c r="AP71" s="382"/>
      <c r="AQ71" s="110" t="s">
        <v>86</v>
      </c>
      <c r="AR71" s="111"/>
      <c r="AS71" s="112">
        <v>0</v>
      </c>
      <c r="AT71" s="113">
        <f t="shared" si="1"/>
        <v>0</v>
      </c>
      <c r="AU71" s="114">
        <f>'D.1.4.l - Zařízení strukt...'!P97</f>
        <v>0</v>
      </c>
      <c r="AV71" s="113">
        <f>'D.1.4.l - Zařízení strukt...'!J34</f>
        <v>0</v>
      </c>
      <c r="AW71" s="113">
        <f>'D.1.4.l - Zařízení strukt...'!J35</f>
        <v>0</v>
      </c>
      <c r="AX71" s="113">
        <f>'D.1.4.l - Zařízení strukt...'!J36</f>
        <v>0</v>
      </c>
      <c r="AY71" s="113">
        <f>'D.1.4.l - Zařízení strukt...'!J37</f>
        <v>0</v>
      </c>
      <c r="AZ71" s="113">
        <f>'D.1.4.l - Zařízení strukt...'!F34</f>
        <v>0</v>
      </c>
      <c r="BA71" s="113">
        <f>'D.1.4.l - Zařízení strukt...'!F35</f>
        <v>0</v>
      </c>
      <c r="BB71" s="113">
        <f>'D.1.4.l - Zařízení strukt...'!F36</f>
        <v>0</v>
      </c>
      <c r="BC71" s="113">
        <f>'D.1.4.l - Zařízení strukt...'!F37</f>
        <v>0</v>
      </c>
      <c r="BD71" s="115">
        <f>'D.1.4.l - Zařízení strukt...'!F38</f>
        <v>0</v>
      </c>
      <c r="BT71" s="116" t="s">
        <v>93</v>
      </c>
      <c r="BV71" s="116" t="s">
        <v>75</v>
      </c>
      <c r="BW71" s="116" t="s">
        <v>143</v>
      </c>
      <c r="BX71" s="116" t="s">
        <v>109</v>
      </c>
      <c r="CL71" s="116" t="s">
        <v>23</v>
      </c>
    </row>
    <row r="72" spans="1:91" s="6" customFormat="1" ht="16.5" customHeight="1">
      <c r="A72" s="107" t="s">
        <v>83</v>
      </c>
      <c r="B72" s="108"/>
      <c r="C72" s="109"/>
      <c r="D72" s="109"/>
      <c r="E72" s="109"/>
      <c r="F72" s="383" t="s">
        <v>144</v>
      </c>
      <c r="G72" s="383"/>
      <c r="H72" s="383"/>
      <c r="I72" s="383"/>
      <c r="J72" s="383"/>
      <c r="K72" s="109"/>
      <c r="L72" s="383" t="s">
        <v>145</v>
      </c>
      <c r="M72" s="383"/>
      <c r="N72" s="383"/>
      <c r="O72" s="383"/>
      <c r="P72" s="383"/>
      <c r="Q72" s="383"/>
      <c r="R72" s="383"/>
      <c r="S72" s="383"/>
      <c r="T72" s="383"/>
      <c r="U72" s="383"/>
      <c r="V72" s="383"/>
      <c r="W72" s="383"/>
      <c r="X72" s="383"/>
      <c r="Y72" s="383"/>
      <c r="Z72" s="383"/>
      <c r="AA72" s="383"/>
      <c r="AB72" s="383"/>
      <c r="AC72" s="383"/>
      <c r="AD72" s="383"/>
      <c r="AE72" s="383"/>
      <c r="AF72" s="383"/>
      <c r="AG72" s="381">
        <f>'D.1.4.m - Zařízení evakua...'!J31</f>
        <v>0</v>
      </c>
      <c r="AH72" s="382"/>
      <c r="AI72" s="382"/>
      <c r="AJ72" s="382"/>
      <c r="AK72" s="382"/>
      <c r="AL72" s="382"/>
      <c r="AM72" s="382"/>
      <c r="AN72" s="381">
        <f t="shared" si="0"/>
        <v>0</v>
      </c>
      <c r="AO72" s="382"/>
      <c r="AP72" s="382"/>
      <c r="AQ72" s="110" t="s">
        <v>86</v>
      </c>
      <c r="AR72" s="111"/>
      <c r="AS72" s="112">
        <v>0</v>
      </c>
      <c r="AT72" s="113">
        <f t="shared" si="1"/>
        <v>0</v>
      </c>
      <c r="AU72" s="114">
        <f>'D.1.4.m - Zařízení evakua...'!P91</f>
        <v>0</v>
      </c>
      <c r="AV72" s="113">
        <f>'D.1.4.m - Zařízení evakua...'!J34</f>
        <v>0</v>
      </c>
      <c r="AW72" s="113">
        <f>'D.1.4.m - Zařízení evakua...'!J35</f>
        <v>0</v>
      </c>
      <c r="AX72" s="113">
        <f>'D.1.4.m - Zařízení evakua...'!J36</f>
        <v>0</v>
      </c>
      <c r="AY72" s="113">
        <f>'D.1.4.m - Zařízení evakua...'!J37</f>
        <v>0</v>
      </c>
      <c r="AZ72" s="113">
        <f>'D.1.4.m - Zařízení evakua...'!F34</f>
        <v>0</v>
      </c>
      <c r="BA72" s="113">
        <f>'D.1.4.m - Zařízení evakua...'!F35</f>
        <v>0</v>
      </c>
      <c r="BB72" s="113">
        <f>'D.1.4.m - Zařízení evakua...'!F36</f>
        <v>0</v>
      </c>
      <c r="BC72" s="113">
        <f>'D.1.4.m - Zařízení evakua...'!F37</f>
        <v>0</v>
      </c>
      <c r="BD72" s="115">
        <f>'D.1.4.m - Zařízení evakua...'!F38</f>
        <v>0</v>
      </c>
      <c r="BT72" s="116" t="s">
        <v>93</v>
      </c>
      <c r="BV72" s="116" t="s">
        <v>75</v>
      </c>
      <c r="BW72" s="116" t="s">
        <v>146</v>
      </c>
      <c r="BX72" s="116" t="s">
        <v>109</v>
      </c>
      <c r="CL72" s="116" t="s">
        <v>23</v>
      </c>
    </row>
    <row r="73" spans="1:91" s="6" customFormat="1" ht="16.5" customHeight="1">
      <c r="A73" s="107" t="s">
        <v>83</v>
      </c>
      <c r="B73" s="108"/>
      <c r="C73" s="109"/>
      <c r="D73" s="109"/>
      <c r="E73" s="109"/>
      <c r="F73" s="383" t="s">
        <v>147</v>
      </c>
      <c r="G73" s="383"/>
      <c r="H73" s="383"/>
      <c r="I73" s="383"/>
      <c r="J73" s="383"/>
      <c r="K73" s="109"/>
      <c r="L73" s="383" t="s">
        <v>148</v>
      </c>
      <c r="M73" s="383"/>
      <c r="N73" s="383"/>
      <c r="O73" s="383"/>
      <c r="P73" s="383"/>
      <c r="Q73" s="383"/>
      <c r="R73" s="383"/>
      <c r="S73" s="383"/>
      <c r="T73" s="383"/>
      <c r="U73" s="383"/>
      <c r="V73" s="383"/>
      <c r="W73" s="383"/>
      <c r="X73" s="383"/>
      <c r="Y73" s="383"/>
      <c r="Z73" s="383"/>
      <c r="AA73" s="383"/>
      <c r="AB73" s="383"/>
      <c r="AC73" s="383"/>
      <c r="AD73" s="383"/>
      <c r="AE73" s="383"/>
      <c r="AF73" s="383"/>
      <c r="AG73" s="381">
        <f>'D.1.4.n - Zařízení AV tec...'!J31</f>
        <v>0</v>
      </c>
      <c r="AH73" s="382"/>
      <c r="AI73" s="382"/>
      <c r="AJ73" s="382"/>
      <c r="AK73" s="382"/>
      <c r="AL73" s="382"/>
      <c r="AM73" s="382"/>
      <c r="AN73" s="381">
        <f t="shared" si="0"/>
        <v>0</v>
      </c>
      <c r="AO73" s="382"/>
      <c r="AP73" s="382"/>
      <c r="AQ73" s="110" t="s">
        <v>86</v>
      </c>
      <c r="AR73" s="111"/>
      <c r="AS73" s="112">
        <v>0</v>
      </c>
      <c r="AT73" s="113">
        <f t="shared" si="1"/>
        <v>0</v>
      </c>
      <c r="AU73" s="114">
        <f>'D.1.4.n - Zařízení AV tec...'!P143</f>
        <v>0</v>
      </c>
      <c r="AV73" s="113">
        <f>'D.1.4.n - Zařízení AV tec...'!J34</f>
        <v>0</v>
      </c>
      <c r="AW73" s="113">
        <f>'D.1.4.n - Zařízení AV tec...'!J35</f>
        <v>0</v>
      </c>
      <c r="AX73" s="113">
        <f>'D.1.4.n - Zařízení AV tec...'!J36</f>
        <v>0</v>
      </c>
      <c r="AY73" s="113">
        <f>'D.1.4.n - Zařízení AV tec...'!J37</f>
        <v>0</v>
      </c>
      <c r="AZ73" s="113">
        <f>'D.1.4.n - Zařízení AV tec...'!F34</f>
        <v>0</v>
      </c>
      <c r="BA73" s="113">
        <f>'D.1.4.n - Zařízení AV tec...'!F35</f>
        <v>0</v>
      </c>
      <c r="BB73" s="113">
        <f>'D.1.4.n - Zařízení AV tec...'!F36</f>
        <v>0</v>
      </c>
      <c r="BC73" s="113">
        <f>'D.1.4.n - Zařízení AV tec...'!F37</f>
        <v>0</v>
      </c>
      <c r="BD73" s="115">
        <f>'D.1.4.n - Zařízení AV tec...'!F38</f>
        <v>0</v>
      </c>
      <c r="BT73" s="116" t="s">
        <v>93</v>
      </c>
      <c r="BV73" s="116" t="s">
        <v>75</v>
      </c>
      <c r="BW73" s="116" t="s">
        <v>149</v>
      </c>
      <c r="BX73" s="116" t="s">
        <v>109</v>
      </c>
      <c r="CL73" s="116" t="s">
        <v>23</v>
      </c>
    </row>
    <row r="74" spans="1:91" s="6" customFormat="1" ht="16.5" customHeight="1">
      <c r="A74" s="107" t="s">
        <v>83</v>
      </c>
      <c r="B74" s="108"/>
      <c r="C74" s="109"/>
      <c r="D74" s="109"/>
      <c r="E74" s="109"/>
      <c r="F74" s="383" t="s">
        <v>150</v>
      </c>
      <c r="G74" s="383"/>
      <c r="H74" s="383"/>
      <c r="I74" s="383"/>
      <c r="J74" s="383"/>
      <c r="K74" s="109"/>
      <c r="L74" s="383" t="s">
        <v>151</v>
      </c>
      <c r="M74" s="383"/>
      <c r="N74" s="383"/>
      <c r="O74" s="383"/>
      <c r="P74" s="383"/>
      <c r="Q74" s="383"/>
      <c r="R74" s="383"/>
      <c r="S74" s="383"/>
      <c r="T74" s="383"/>
      <c r="U74" s="383"/>
      <c r="V74" s="383"/>
      <c r="W74" s="383"/>
      <c r="X74" s="383"/>
      <c r="Y74" s="383"/>
      <c r="Z74" s="383"/>
      <c r="AA74" s="383"/>
      <c r="AB74" s="383"/>
      <c r="AC74" s="383"/>
      <c r="AD74" s="383"/>
      <c r="AE74" s="383"/>
      <c r="AF74" s="383"/>
      <c r="AG74" s="381">
        <f>'D.1.4.p - Technologie výtahů'!J31</f>
        <v>0</v>
      </c>
      <c r="AH74" s="382"/>
      <c r="AI74" s="382"/>
      <c r="AJ74" s="382"/>
      <c r="AK74" s="382"/>
      <c r="AL74" s="382"/>
      <c r="AM74" s="382"/>
      <c r="AN74" s="381">
        <f t="shared" si="0"/>
        <v>0</v>
      </c>
      <c r="AO74" s="382"/>
      <c r="AP74" s="382"/>
      <c r="AQ74" s="110" t="s">
        <v>86</v>
      </c>
      <c r="AR74" s="111"/>
      <c r="AS74" s="112">
        <v>0</v>
      </c>
      <c r="AT74" s="113">
        <f t="shared" si="1"/>
        <v>0</v>
      </c>
      <c r="AU74" s="114">
        <f>'D.1.4.p - Technologie výtahů'!P90</f>
        <v>0</v>
      </c>
      <c r="AV74" s="113">
        <f>'D.1.4.p - Technologie výtahů'!J34</f>
        <v>0</v>
      </c>
      <c r="AW74" s="113">
        <f>'D.1.4.p - Technologie výtahů'!J35</f>
        <v>0</v>
      </c>
      <c r="AX74" s="113">
        <f>'D.1.4.p - Technologie výtahů'!J36</f>
        <v>0</v>
      </c>
      <c r="AY74" s="113">
        <f>'D.1.4.p - Technologie výtahů'!J37</f>
        <v>0</v>
      </c>
      <c r="AZ74" s="113">
        <f>'D.1.4.p - Technologie výtahů'!F34</f>
        <v>0</v>
      </c>
      <c r="BA74" s="113">
        <f>'D.1.4.p - Technologie výtahů'!F35</f>
        <v>0</v>
      </c>
      <c r="BB74" s="113">
        <f>'D.1.4.p - Technologie výtahů'!F36</f>
        <v>0</v>
      </c>
      <c r="BC74" s="113">
        <f>'D.1.4.p - Technologie výtahů'!F37</f>
        <v>0</v>
      </c>
      <c r="BD74" s="115">
        <f>'D.1.4.p - Technologie výtahů'!F38</f>
        <v>0</v>
      </c>
      <c r="BT74" s="116" t="s">
        <v>93</v>
      </c>
      <c r="BV74" s="116" t="s">
        <v>75</v>
      </c>
      <c r="BW74" s="116" t="s">
        <v>152</v>
      </c>
      <c r="BX74" s="116" t="s">
        <v>109</v>
      </c>
      <c r="CL74" s="116" t="s">
        <v>23</v>
      </c>
    </row>
    <row r="75" spans="1:91" s="6" customFormat="1" ht="16.5" customHeight="1">
      <c r="A75" s="107" t="s">
        <v>83</v>
      </c>
      <c r="B75" s="108"/>
      <c r="C75" s="109"/>
      <c r="D75" s="109"/>
      <c r="E75" s="109"/>
      <c r="F75" s="383" t="s">
        <v>153</v>
      </c>
      <c r="G75" s="383"/>
      <c r="H75" s="383"/>
      <c r="I75" s="383"/>
      <c r="J75" s="383"/>
      <c r="K75" s="109"/>
      <c r="L75" s="383" t="s">
        <v>154</v>
      </c>
      <c r="M75" s="383"/>
      <c r="N75" s="383"/>
      <c r="O75" s="383"/>
      <c r="P75" s="383"/>
      <c r="Q75" s="383"/>
      <c r="R75" s="383"/>
      <c r="S75" s="383"/>
      <c r="T75" s="383"/>
      <c r="U75" s="383"/>
      <c r="V75" s="383"/>
      <c r="W75" s="383"/>
      <c r="X75" s="383"/>
      <c r="Y75" s="383"/>
      <c r="Z75" s="383"/>
      <c r="AA75" s="383"/>
      <c r="AB75" s="383"/>
      <c r="AC75" s="383"/>
      <c r="AD75" s="383"/>
      <c r="AE75" s="383"/>
      <c r="AF75" s="383"/>
      <c r="AG75" s="381">
        <f>'D.1.4.q - Záchytný systém '!J31</f>
        <v>0</v>
      </c>
      <c r="AH75" s="382"/>
      <c r="AI75" s="382"/>
      <c r="AJ75" s="382"/>
      <c r="AK75" s="382"/>
      <c r="AL75" s="382"/>
      <c r="AM75" s="382"/>
      <c r="AN75" s="381">
        <f t="shared" si="0"/>
        <v>0</v>
      </c>
      <c r="AO75" s="382"/>
      <c r="AP75" s="382"/>
      <c r="AQ75" s="110" t="s">
        <v>86</v>
      </c>
      <c r="AR75" s="111"/>
      <c r="AS75" s="112">
        <v>0</v>
      </c>
      <c r="AT75" s="113">
        <f t="shared" si="1"/>
        <v>0</v>
      </c>
      <c r="AU75" s="114">
        <f>'D.1.4.q - Záchytný systém '!P90</f>
        <v>0</v>
      </c>
      <c r="AV75" s="113">
        <f>'D.1.4.q - Záchytný systém '!J34</f>
        <v>0</v>
      </c>
      <c r="AW75" s="113">
        <f>'D.1.4.q - Záchytný systém '!J35</f>
        <v>0</v>
      </c>
      <c r="AX75" s="113">
        <f>'D.1.4.q - Záchytný systém '!J36</f>
        <v>0</v>
      </c>
      <c r="AY75" s="113">
        <f>'D.1.4.q - Záchytný systém '!J37</f>
        <v>0</v>
      </c>
      <c r="AZ75" s="113">
        <f>'D.1.4.q - Záchytný systém '!F34</f>
        <v>0</v>
      </c>
      <c r="BA75" s="113">
        <f>'D.1.4.q - Záchytný systém '!F35</f>
        <v>0</v>
      </c>
      <c r="BB75" s="113">
        <f>'D.1.4.q - Záchytný systém '!F36</f>
        <v>0</v>
      </c>
      <c r="BC75" s="113">
        <f>'D.1.4.q - Záchytný systém '!F37</f>
        <v>0</v>
      </c>
      <c r="BD75" s="115">
        <f>'D.1.4.q - Záchytný systém '!F38</f>
        <v>0</v>
      </c>
      <c r="BT75" s="116" t="s">
        <v>93</v>
      </c>
      <c r="BV75" s="116" t="s">
        <v>75</v>
      </c>
      <c r="BW75" s="116" t="s">
        <v>155</v>
      </c>
      <c r="BX75" s="116" t="s">
        <v>109</v>
      </c>
      <c r="CL75" s="116" t="s">
        <v>23</v>
      </c>
    </row>
    <row r="76" spans="1:91" s="5" customFormat="1" ht="31.5" customHeight="1">
      <c r="B76" s="97"/>
      <c r="C76" s="98"/>
      <c r="D76" s="386" t="s">
        <v>156</v>
      </c>
      <c r="E76" s="386"/>
      <c r="F76" s="386"/>
      <c r="G76" s="386"/>
      <c r="H76" s="386"/>
      <c r="I76" s="99"/>
      <c r="J76" s="386" t="s">
        <v>157</v>
      </c>
      <c r="K76" s="386"/>
      <c r="L76" s="386"/>
      <c r="M76" s="386"/>
      <c r="N76" s="386"/>
      <c r="O76" s="386"/>
      <c r="P76" s="386"/>
      <c r="Q76" s="386"/>
      <c r="R76" s="386"/>
      <c r="S76" s="386"/>
      <c r="T76" s="386"/>
      <c r="U76" s="386"/>
      <c r="V76" s="386"/>
      <c r="W76" s="386"/>
      <c r="X76" s="386"/>
      <c r="Y76" s="386"/>
      <c r="Z76" s="386"/>
      <c r="AA76" s="386"/>
      <c r="AB76" s="386"/>
      <c r="AC76" s="386"/>
      <c r="AD76" s="386"/>
      <c r="AE76" s="386"/>
      <c r="AF76" s="386"/>
      <c r="AG76" s="387">
        <f>ROUND(SUM(AG77:AG80),2)</f>
        <v>0</v>
      </c>
      <c r="AH76" s="385"/>
      <c r="AI76" s="385"/>
      <c r="AJ76" s="385"/>
      <c r="AK76" s="385"/>
      <c r="AL76" s="385"/>
      <c r="AM76" s="385"/>
      <c r="AN76" s="384">
        <f t="shared" si="0"/>
        <v>0</v>
      </c>
      <c r="AO76" s="385"/>
      <c r="AP76" s="385"/>
      <c r="AQ76" s="100" t="s">
        <v>79</v>
      </c>
      <c r="AR76" s="101"/>
      <c r="AS76" s="102">
        <f>ROUND(SUM(AS77:AS80),2)</f>
        <v>0</v>
      </c>
      <c r="AT76" s="103">
        <f t="shared" si="1"/>
        <v>0</v>
      </c>
      <c r="AU76" s="104">
        <f>ROUND(SUM(AU77:AU80),5)</f>
        <v>0</v>
      </c>
      <c r="AV76" s="103">
        <f>ROUND(AZ76*L26,2)</f>
        <v>0</v>
      </c>
      <c r="AW76" s="103">
        <f>ROUND(BA76*L27,2)</f>
        <v>0</v>
      </c>
      <c r="AX76" s="103">
        <f>ROUND(BB76*L26,2)</f>
        <v>0</v>
      </c>
      <c r="AY76" s="103">
        <f>ROUND(BC76*L27,2)</f>
        <v>0</v>
      </c>
      <c r="AZ76" s="103">
        <f>ROUND(SUM(AZ77:AZ80),2)</f>
        <v>0</v>
      </c>
      <c r="BA76" s="103">
        <f>ROUND(SUM(BA77:BA80),2)</f>
        <v>0</v>
      </c>
      <c r="BB76" s="103">
        <f>ROUND(SUM(BB77:BB80),2)</f>
        <v>0</v>
      </c>
      <c r="BC76" s="103">
        <f>ROUND(SUM(BC77:BC80),2)</f>
        <v>0</v>
      </c>
      <c r="BD76" s="105">
        <f>ROUND(SUM(BD77:BD80),2)</f>
        <v>0</v>
      </c>
      <c r="BS76" s="106" t="s">
        <v>72</v>
      </c>
      <c r="BT76" s="106" t="s">
        <v>80</v>
      </c>
      <c r="BU76" s="106" t="s">
        <v>74</v>
      </c>
      <c r="BV76" s="106" t="s">
        <v>75</v>
      </c>
      <c r="BW76" s="106" t="s">
        <v>158</v>
      </c>
      <c r="BX76" s="106" t="s">
        <v>7</v>
      </c>
      <c r="CL76" s="106" t="s">
        <v>23</v>
      </c>
      <c r="CM76" s="106" t="s">
        <v>82</v>
      </c>
    </row>
    <row r="77" spans="1:91" s="6" customFormat="1" ht="28.5" customHeight="1">
      <c r="A77" s="107" t="s">
        <v>83</v>
      </c>
      <c r="B77" s="108"/>
      <c r="C77" s="109"/>
      <c r="D77" s="109"/>
      <c r="E77" s="383" t="s">
        <v>159</v>
      </c>
      <c r="F77" s="383"/>
      <c r="G77" s="383"/>
      <c r="H77" s="383"/>
      <c r="I77" s="383"/>
      <c r="J77" s="109"/>
      <c r="K77" s="383" t="s">
        <v>160</v>
      </c>
      <c r="L77" s="383"/>
      <c r="M77" s="383"/>
      <c r="N77" s="383"/>
      <c r="O77" s="383"/>
      <c r="P77" s="383"/>
      <c r="Q77" s="383"/>
      <c r="R77" s="383"/>
      <c r="S77" s="383"/>
      <c r="T77" s="383"/>
      <c r="U77" s="383"/>
      <c r="V77" s="383"/>
      <c r="W77" s="383"/>
      <c r="X77" s="383"/>
      <c r="Y77" s="383"/>
      <c r="Z77" s="383"/>
      <c r="AA77" s="383"/>
      <c r="AB77" s="383"/>
      <c r="AC77" s="383"/>
      <c r="AD77" s="383"/>
      <c r="AE77" s="383"/>
      <c r="AF77" s="383"/>
      <c r="AG77" s="381">
        <f>'D.2.1 - KOMUNIKACE, PARKO...'!J29</f>
        <v>0</v>
      </c>
      <c r="AH77" s="382"/>
      <c r="AI77" s="382"/>
      <c r="AJ77" s="382"/>
      <c r="AK77" s="382"/>
      <c r="AL77" s="382"/>
      <c r="AM77" s="382"/>
      <c r="AN77" s="381">
        <f t="shared" si="0"/>
        <v>0</v>
      </c>
      <c r="AO77" s="382"/>
      <c r="AP77" s="382"/>
      <c r="AQ77" s="110" t="s">
        <v>86</v>
      </c>
      <c r="AR77" s="111"/>
      <c r="AS77" s="112">
        <v>0</v>
      </c>
      <c r="AT77" s="113">
        <f t="shared" si="1"/>
        <v>0</v>
      </c>
      <c r="AU77" s="114">
        <f>'D.2.1 - KOMUNIKACE, PARKO...'!P88</f>
        <v>0</v>
      </c>
      <c r="AV77" s="113">
        <f>'D.2.1 - KOMUNIKACE, PARKO...'!J32</f>
        <v>0</v>
      </c>
      <c r="AW77" s="113">
        <f>'D.2.1 - KOMUNIKACE, PARKO...'!J33</f>
        <v>0</v>
      </c>
      <c r="AX77" s="113">
        <f>'D.2.1 - KOMUNIKACE, PARKO...'!J34</f>
        <v>0</v>
      </c>
      <c r="AY77" s="113">
        <f>'D.2.1 - KOMUNIKACE, PARKO...'!J35</f>
        <v>0</v>
      </c>
      <c r="AZ77" s="113">
        <f>'D.2.1 - KOMUNIKACE, PARKO...'!F32</f>
        <v>0</v>
      </c>
      <c r="BA77" s="113">
        <f>'D.2.1 - KOMUNIKACE, PARKO...'!F33</f>
        <v>0</v>
      </c>
      <c r="BB77" s="113">
        <f>'D.2.1 - KOMUNIKACE, PARKO...'!F34</f>
        <v>0</v>
      </c>
      <c r="BC77" s="113">
        <f>'D.2.1 - KOMUNIKACE, PARKO...'!F35</f>
        <v>0</v>
      </c>
      <c r="BD77" s="115">
        <f>'D.2.1 - KOMUNIKACE, PARKO...'!F36</f>
        <v>0</v>
      </c>
      <c r="BT77" s="116" t="s">
        <v>82</v>
      </c>
      <c r="BV77" s="116" t="s">
        <v>75</v>
      </c>
      <c r="BW77" s="116" t="s">
        <v>161</v>
      </c>
      <c r="BX77" s="116" t="s">
        <v>158</v>
      </c>
      <c r="CL77" s="116" t="s">
        <v>23</v>
      </c>
    </row>
    <row r="78" spans="1:91" s="6" customFormat="1" ht="16.5" customHeight="1">
      <c r="A78" s="107" t="s">
        <v>83</v>
      </c>
      <c r="B78" s="108"/>
      <c r="C78" s="109"/>
      <c r="D78" s="109"/>
      <c r="E78" s="383" t="s">
        <v>162</v>
      </c>
      <c r="F78" s="383"/>
      <c r="G78" s="383"/>
      <c r="H78" s="383"/>
      <c r="I78" s="383"/>
      <c r="J78" s="109"/>
      <c r="K78" s="383" t="s">
        <v>163</v>
      </c>
      <c r="L78" s="383"/>
      <c r="M78" s="383"/>
      <c r="N78" s="383"/>
      <c r="O78" s="383"/>
      <c r="P78" s="383"/>
      <c r="Q78" s="383"/>
      <c r="R78" s="383"/>
      <c r="S78" s="383"/>
      <c r="T78" s="383"/>
      <c r="U78" s="383"/>
      <c r="V78" s="383"/>
      <c r="W78" s="383"/>
      <c r="X78" s="383"/>
      <c r="Y78" s="383"/>
      <c r="Z78" s="383"/>
      <c r="AA78" s="383"/>
      <c r="AB78" s="383"/>
      <c r="AC78" s="383"/>
      <c r="AD78" s="383"/>
      <c r="AE78" s="383"/>
      <c r="AF78" s="383"/>
      <c r="AG78" s="381">
        <f>'D.2.2 - VODOVODNÍ PŘÍPOJKA'!J29</f>
        <v>0</v>
      </c>
      <c r="AH78" s="382"/>
      <c r="AI78" s="382"/>
      <c r="AJ78" s="382"/>
      <c r="AK78" s="382"/>
      <c r="AL78" s="382"/>
      <c r="AM78" s="382"/>
      <c r="AN78" s="381">
        <f t="shared" si="0"/>
        <v>0</v>
      </c>
      <c r="AO78" s="382"/>
      <c r="AP78" s="382"/>
      <c r="AQ78" s="110" t="s">
        <v>86</v>
      </c>
      <c r="AR78" s="111"/>
      <c r="AS78" s="112">
        <v>0</v>
      </c>
      <c r="AT78" s="113">
        <f t="shared" si="1"/>
        <v>0</v>
      </c>
      <c r="AU78" s="114">
        <f>'D.2.2 - VODOVODNÍ PŘÍPOJKA'!P96</f>
        <v>0</v>
      </c>
      <c r="AV78" s="113">
        <f>'D.2.2 - VODOVODNÍ PŘÍPOJKA'!J32</f>
        <v>0</v>
      </c>
      <c r="AW78" s="113">
        <f>'D.2.2 - VODOVODNÍ PŘÍPOJKA'!J33</f>
        <v>0</v>
      </c>
      <c r="AX78" s="113">
        <f>'D.2.2 - VODOVODNÍ PŘÍPOJKA'!J34</f>
        <v>0</v>
      </c>
      <c r="AY78" s="113">
        <f>'D.2.2 - VODOVODNÍ PŘÍPOJKA'!J35</f>
        <v>0</v>
      </c>
      <c r="AZ78" s="113">
        <f>'D.2.2 - VODOVODNÍ PŘÍPOJKA'!F32</f>
        <v>0</v>
      </c>
      <c r="BA78" s="113">
        <f>'D.2.2 - VODOVODNÍ PŘÍPOJKA'!F33</f>
        <v>0</v>
      </c>
      <c r="BB78" s="113">
        <f>'D.2.2 - VODOVODNÍ PŘÍPOJKA'!F34</f>
        <v>0</v>
      </c>
      <c r="BC78" s="113">
        <f>'D.2.2 - VODOVODNÍ PŘÍPOJKA'!F35</f>
        <v>0</v>
      </c>
      <c r="BD78" s="115">
        <f>'D.2.2 - VODOVODNÍ PŘÍPOJKA'!F36</f>
        <v>0</v>
      </c>
      <c r="BT78" s="116" t="s">
        <v>82</v>
      </c>
      <c r="BV78" s="116" t="s">
        <v>75</v>
      </c>
      <c r="BW78" s="116" t="s">
        <v>164</v>
      </c>
      <c r="BX78" s="116" t="s">
        <v>158</v>
      </c>
      <c r="CL78" s="116" t="s">
        <v>122</v>
      </c>
    </row>
    <row r="79" spans="1:91" s="6" customFormat="1" ht="16.5" customHeight="1">
      <c r="A79" s="107" t="s">
        <v>83</v>
      </c>
      <c r="B79" s="108"/>
      <c r="C79" s="109"/>
      <c r="D79" s="109"/>
      <c r="E79" s="383" t="s">
        <v>165</v>
      </c>
      <c r="F79" s="383"/>
      <c r="G79" s="383"/>
      <c r="H79" s="383"/>
      <c r="I79" s="383"/>
      <c r="J79" s="109"/>
      <c r="K79" s="383" t="s">
        <v>166</v>
      </c>
      <c r="L79" s="383"/>
      <c r="M79" s="383"/>
      <c r="N79" s="383"/>
      <c r="O79" s="383"/>
      <c r="P79" s="383"/>
      <c r="Q79" s="383"/>
      <c r="R79" s="383"/>
      <c r="S79" s="383"/>
      <c r="T79" s="383"/>
      <c r="U79" s="383"/>
      <c r="V79" s="383"/>
      <c r="W79" s="383"/>
      <c r="X79" s="383"/>
      <c r="Y79" s="383"/>
      <c r="Z79" s="383"/>
      <c r="AA79" s="383"/>
      <c r="AB79" s="383"/>
      <c r="AC79" s="383"/>
      <c r="AD79" s="383"/>
      <c r="AE79" s="383"/>
      <c r="AF79" s="383"/>
      <c r="AG79" s="381">
        <f>'D.2.3 - TRAFOSTANICE'!J29</f>
        <v>0</v>
      </c>
      <c r="AH79" s="382"/>
      <c r="AI79" s="382"/>
      <c r="AJ79" s="382"/>
      <c r="AK79" s="382"/>
      <c r="AL79" s="382"/>
      <c r="AM79" s="382"/>
      <c r="AN79" s="381">
        <f t="shared" si="0"/>
        <v>0</v>
      </c>
      <c r="AO79" s="382"/>
      <c r="AP79" s="382"/>
      <c r="AQ79" s="110" t="s">
        <v>86</v>
      </c>
      <c r="AR79" s="111"/>
      <c r="AS79" s="112">
        <v>0</v>
      </c>
      <c r="AT79" s="113">
        <f t="shared" si="1"/>
        <v>0</v>
      </c>
      <c r="AU79" s="114">
        <f>'D.2.3 - TRAFOSTANICE'!P90</f>
        <v>0</v>
      </c>
      <c r="AV79" s="113">
        <f>'D.2.3 - TRAFOSTANICE'!J32</f>
        <v>0</v>
      </c>
      <c r="AW79" s="113">
        <f>'D.2.3 - TRAFOSTANICE'!J33</f>
        <v>0</v>
      </c>
      <c r="AX79" s="113">
        <f>'D.2.3 - TRAFOSTANICE'!J34</f>
        <v>0</v>
      </c>
      <c r="AY79" s="113">
        <f>'D.2.3 - TRAFOSTANICE'!J35</f>
        <v>0</v>
      </c>
      <c r="AZ79" s="113">
        <f>'D.2.3 - TRAFOSTANICE'!F32</f>
        <v>0</v>
      </c>
      <c r="BA79" s="113">
        <f>'D.2.3 - TRAFOSTANICE'!F33</f>
        <v>0</v>
      </c>
      <c r="BB79" s="113">
        <f>'D.2.3 - TRAFOSTANICE'!F34</f>
        <v>0</v>
      </c>
      <c r="BC79" s="113">
        <f>'D.2.3 - TRAFOSTANICE'!F35</f>
        <v>0</v>
      </c>
      <c r="BD79" s="115">
        <f>'D.2.3 - TRAFOSTANICE'!F36</f>
        <v>0</v>
      </c>
      <c r="BT79" s="116" t="s">
        <v>82</v>
      </c>
      <c r="BV79" s="116" t="s">
        <v>75</v>
      </c>
      <c r="BW79" s="116" t="s">
        <v>167</v>
      </c>
      <c r="BX79" s="116" t="s">
        <v>158</v>
      </c>
      <c r="CL79" s="116" t="s">
        <v>23</v>
      </c>
    </row>
    <row r="80" spans="1:91" s="6" customFormat="1" ht="16.5" customHeight="1">
      <c r="A80" s="107" t="s">
        <v>83</v>
      </c>
      <c r="B80" s="108"/>
      <c r="C80" s="109"/>
      <c r="D80" s="109"/>
      <c r="E80" s="383" t="s">
        <v>168</v>
      </c>
      <c r="F80" s="383"/>
      <c r="G80" s="383"/>
      <c r="H80" s="383"/>
      <c r="I80" s="383"/>
      <c r="J80" s="109"/>
      <c r="K80" s="383" t="s">
        <v>169</v>
      </c>
      <c r="L80" s="383"/>
      <c r="M80" s="383"/>
      <c r="N80" s="383"/>
      <c r="O80" s="383"/>
      <c r="P80" s="383"/>
      <c r="Q80" s="383"/>
      <c r="R80" s="383"/>
      <c r="S80" s="383"/>
      <c r="T80" s="383"/>
      <c r="U80" s="383"/>
      <c r="V80" s="383"/>
      <c r="W80" s="383"/>
      <c r="X80" s="383"/>
      <c r="Y80" s="383"/>
      <c r="Z80" s="383"/>
      <c r="AA80" s="383"/>
      <c r="AB80" s="383"/>
      <c r="AC80" s="383"/>
      <c r="AD80" s="383"/>
      <c r="AE80" s="383"/>
      <c r="AF80" s="383"/>
      <c r="AG80" s="381">
        <f>'D.2.4 - GASTRO ZAŘÍZENÍ'!J29</f>
        <v>0</v>
      </c>
      <c r="AH80" s="382"/>
      <c r="AI80" s="382"/>
      <c r="AJ80" s="382"/>
      <c r="AK80" s="382"/>
      <c r="AL80" s="382"/>
      <c r="AM80" s="382"/>
      <c r="AN80" s="381">
        <f t="shared" si="0"/>
        <v>0</v>
      </c>
      <c r="AO80" s="382"/>
      <c r="AP80" s="382"/>
      <c r="AQ80" s="110" t="s">
        <v>86</v>
      </c>
      <c r="AR80" s="111"/>
      <c r="AS80" s="112">
        <v>0</v>
      </c>
      <c r="AT80" s="113">
        <f t="shared" si="1"/>
        <v>0</v>
      </c>
      <c r="AU80" s="114">
        <f>'D.2.4 - GASTRO ZAŘÍZENÍ'!P83</f>
        <v>0</v>
      </c>
      <c r="AV80" s="113">
        <f>'D.2.4 - GASTRO ZAŘÍZENÍ'!J32</f>
        <v>0</v>
      </c>
      <c r="AW80" s="113">
        <f>'D.2.4 - GASTRO ZAŘÍZENÍ'!J33</f>
        <v>0</v>
      </c>
      <c r="AX80" s="113">
        <f>'D.2.4 - GASTRO ZAŘÍZENÍ'!J34</f>
        <v>0</v>
      </c>
      <c r="AY80" s="113">
        <f>'D.2.4 - GASTRO ZAŘÍZENÍ'!J35</f>
        <v>0</v>
      </c>
      <c r="AZ80" s="113">
        <f>'D.2.4 - GASTRO ZAŘÍZENÍ'!F32</f>
        <v>0</v>
      </c>
      <c r="BA80" s="113">
        <f>'D.2.4 - GASTRO ZAŘÍZENÍ'!F33</f>
        <v>0</v>
      </c>
      <c r="BB80" s="113">
        <f>'D.2.4 - GASTRO ZAŘÍZENÍ'!F34</f>
        <v>0</v>
      </c>
      <c r="BC80" s="113">
        <f>'D.2.4 - GASTRO ZAŘÍZENÍ'!F35</f>
        <v>0</v>
      </c>
      <c r="BD80" s="115">
        <f>'D.2.4 - GASTRO ZAŘÍZENÍ'!F36</f>
        <v>0</v>
      </c>
      <c r="BT80" s="116" t="s">
        <v>82</v>
      </c>
      <c r="BV80" s="116" t="s">
        <v>75</v>
      </c>
      <c r="BW80" s="116" t="s">
        <v>170</v>
      </c>
      <c r="BX80" s="116" t="s">
        <v>158</v>
      </c>
      <c r="CL80" s="116" t="s">
        <v>23</v>
      </c>
    </row>
    <row r="81" spans="1:91" s="5" customFormat="1" ht="31.5" customHeight="1">
      <c r="A81" s="107" t="s">
        <v>83</v>
      </c>
      <c r="B81" s="97"/>
      <c r="C81" s="98"/>
      <c r="D81" s="386" t="s">
        <v>171</v>
      </c>
      <c r="E81" s="386"/>
      <c r="F81" s="386"/>
      <c r="G81" s="386"/>
      <c r="H81" s="386"/>
      <c r="I81" s="99"/>
      <c r="J81" s="386" t="s">
        <v>172</v>
      </c>
      <c r="K81" s="386"/>
      <c r="L81" s="386"/>
      <c r="M81" s="386"/>
      <c r="N81" s="386"/>
      <c r="O81" s="386"/>
      <c r="P81" s="386"/>
      <c r="Q81" s="386"/>
      <c r="R81" s="386"/>
      <c r="S81" s="386"/>
      <c r="T81" s="386"/>
      <c r="U81" s="386"/>
      <c r="V81" s="386"/>
      <c r="W81" s="386"/>
      <c r="X81" s="386"/>
      <c r="Y81" s="386"/>
      <c r="Z81" s="386"/>
      <c r="AA81" s="386"/>
      <c r="AB81" s="386"/>
      <c r="AC81" s="386"/>
      <c r="AD81" s="386"/>
      <c r="AE81" s="386"/>
      <c r="AF81" s="386"/>
      <c r="AG81" s="384">
        <f>'VON - VEDLEJŠÍ A OSTATNÍ ...'!J27</f>
        <v>0</v>
      </c>
      <c r="AH81" s="385"/>
      <c r="AI81" s="385"/>
      <c r="AJ81" s="385"/>
      <c r="AK81" s="385"/>
      <c r="AL81" s="385"/>
      <c r="AM81" s="385"/>
      <c r="AN81" s="384">
        <f t="shared" si="0"/>
        <v>0</v>
      </c>
      <c r="AO81" s="385"/>
      <c r="AP81" s="385"/>
      <c r="AQ81" s="100" t="s">
        <v>79</v>
      </c>
      <c r="AR81" s="101"/>
      <c r="AS81" s="117">
        <v>0</v>
      </c>
      <c r="AT81" s="118">
        <f t="shared" si="1"/>
        <v>0</v>
      </c>
      <c r="AU81" s="119">
        <f>'VON - VEDLEJŠÍ A OSTATNÍ ...'!P80</f>
        <v>0</v>
      </c>
      <c r="AV81" s="118">
        <f>'VON - VEDLEJŠÍ A OSTATNÍ ...'!J30</f>
        <v>0</v>
      </c>
      <c r="AW81" s="118">
        <f>'VON - VEDLEJŠÍ A OSTATNÍ ...'!J31</f>
        <v>0</v>
      </c>
      <c r="AX81" s="118">
        <f>'VON - VEDLEJŠÍ A OSTATNÍ ...'!J32</f>
        <v>0</v>
      </c>
      <c r="AY81" s="118">
        <f>'VON - VEDLEJŠÍ A OSTATNÍ ...'!J33</f>
        <v>0</v>
      </c>
      <c r="AZ81" s="118">
        <f>'VON - VEDLEJŠÍ A OSTATNÍ ...'!F30</f>
        <v>0</v>
      </c>
      <c r="BA81" s="118">
        <f>'VON - VEDLEJŠÍ A OSTATNÍ ...'!F31</f>
        <v>0</v>
      </c>
      <c r="BB81" s="118">
        <f>'VON - VEDLEJŠÍ A OSTATNÍ ...'!F32</f>
        <v>0</v>
      </c>
      <c r="BC81" s="118">
        <f>'VON - VEDLEJŠÍ A OSTATNÍ ...'!F33</f>
        <v>0</v>
      </c>
      <c r="BD81" s="120">
        <f>'VON - VEDLEJŠÍ A OSTATNÍ ...'!F34</f>
        <v>0</v>
      </c>
      <c r="BT81" s="106" t="s">
        <v>80</v>
      </c>
      <c r="BV81" s="106" t="s">
        <v>75</v>
      </c>
      <c r="BW81" s="106" t="s">
        <v>173</v>
      </c>
      <c r="BX81" s="106" t="s">
        <v>7</v>
      </c>
      <c r="CL81" s="106" t="s">
        <v>23</v>
      </c>
      <c r="CM81" s="106" t="s">
        <v>82</v>
      </c>
    </row>
    <row r="82" spans="1:91" s="1" customFormat="1" ht="30" customHeight="1">
      <c r="B82" s="42"/>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2"/>
    </row>
    <row r="83" spans="1:91" s="1" customFormat="1" ht="6.9" customHeight="1">
      <c r="B83" s="57"/>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62"/>
    </row>
  </sheetData>
  <sheetProtection password="CC35" sheet="1" objects="1" scenarios="1" formatCells="0" formatColumns="0" formatRows="0" sort="0" autoFilter="0"/>
  <mergeCells count="157">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 ref="W28:AE28"/>
    <mergeCell ref="AK28:AO28"/>
    <mergeCell ref="L29:O29"/>
    <mergeCell ref="W29:AE29"/>
    <mergeCell ref="AK29:AO29"/>
    <mergeCell ref="L30:O30"/>
    <mergeCell ref="W30:AE30"/>
    <mergeCell ref="AK30:AO30"/>
    <mergeCell ref="X32:AB32"/>
    <mergeCell ref="AK32:AO32"/>
    <mergeCell ref="L42:AO42"/>
    <mergeCell ref="AM44:AN44"/>
    <mergeCell ref="AM46:AP46"/>
    <mergeCell ref="AS46:AT48"/>
    <mergeCell ref="C49:G49"/>
    <mergeCell ref="I49:AF49"/>
    <mergeCell ref="AG49:AM49"/>
    <mergeCell ref="AN49:AP49"/>
    <mergeCell ref="AN52:AP52"/>
    <mergeCell ref="AG52:AM52"/>
    <mergeCell ref="D52:H52"/>
    <mergeCell ref="J52:AF52"/>
    <mergeCell ref="AN53:AP53"/>
    <mergeCell ref="AG53:AM53"/>
    <mergeCell ref="E53:I53"/>
    <mergeCell ref="K53:AF53"/>
    <mergeCell ref="AN54:AP54"/>
    <mergeCell ref="AG54:AM54"/>
    <mergeCell ref="E54:I54"/>
    <mergeCell ref="K54:AF54"/>
    <mergeCell ref="AN55:AP55"/>
    <mergeCell ref="AG55:AM55"/>
    <mergeCell ref="F55:J55"/>
    <mergeCell ref="L55:AF55"/>
    <mergeCell ref="AN56:AP56"/>
    <mergeCell ref="AG56:AM56"/>
    <mergeCell ref="F56:J56"/>
    <mergeCell ref="L56:AF56"/>
    <mergeCell ref="AN57:AP57"/>
    <mergeCell ref="AG57:AM57"/>
    <mergeCell ref="F57:J57"/>
    <mergeCell ref="L57:AF57"/>
    <mergeCell ref="AN58:AP58"/>
    <mergeCell ref="AG58:AM58"/>
    <mergeCell ref="F58:J58"/>
    <mergeCell ref="L58:AF58"/>
    <mergeCell ref="AN59:AP59"/>
    <mergeCell ref="AG59:AM59"/>
    <mergeCell ref="F59:J59"/>
    <mergeCell ref="L59:AF59"/>
    <mergeCell ref="AN60:AP60"/>
    <mergeCell ref="AG60:AM60"/>
    <mergeCell ref="E60:I60"/>
    <mergeCell ref="K60:AF60"/>
    <mergeCell ref="AN61:AP61"/>
    <mergeCell ref="AG61:AM61"/>
    <mergeCell ref="F61:J61"/>
    <mergeCell ref="L61:AF61"/>
    <mergeCell ref="AN62:AP62"/>
    <mergeCell ref="AG62:AM62"/>
    <mergeCell ref="F62:J62"/>
    <mergeCell ref="L62:AF62"/>
    <mergeCell ref="AN63:AP63"/>
    <mergeCell ref="AG63:AM63"/>
    <mergeCell ref="F63:J63"/>
    <mergeCell ref="L63:AF63"/>
    <mergeCell ref="AN64:AP64"/>
    <mergeCell ref="AG64:AM64"/>
    <mergeCell ref="F64:J64"/>
    <mergeCell ref="L64:AF64"/>
    <mergeCell ref="AN65:AP65"/>
    <mergeCell ref="AG65:AM65"/>
    <mergeCell ref="F65:J65"/>
    <mergeCell ref="L65:AF65"/>
    <mergeCell ref="AN66:AP66"/>
    <mergeCell ref="AG66:AM66"/>
    <mergeCell ref="F66:J66"/>
    <mergeCell ref="L66:AF66"/>
    <mergeCell ref="AN67:AP67"/>
    <mergeCell ref="AG67:AM67"/>
    <mergeCell ref="F67:J67"/>
    <mergeCell ref="L67:AF67"/>
    <mergeCell ref="AN68:AP68"/>
    <mergeCell ref="AG68:AM68"/>
    <mergeCell ref="F68:J68"/>
    <mergeCell ref="L68:AF68"/>
    <mergeCell ref="AN69:AP69"/>
    <mergeCell ref="AG69:AM69"/>
    <mergeCell ref="F69:J69"/>
    <mergeCell ref="L69:AF69"/>
    <mergeCell ref="AG70:AM70"/>
    <mergeCell ref="F70:J70"/>
    <mergeCell ref="L70:AF70"/>
    <mergeCell ref="AN71:AP71"/>
    <mergeCell ref="AG71:AM71"/>
    <mergeCell ref="F71:J71"/>
    <mergeCell ref="L71:AF71"/>
    <mergeCell ref="AN72:AP72"/>
    <mergeCell ref="AG72:AM72"/>
    <mergeCell ref="F72:J72"/>
    <mergeCell ref="L72:AF72"/>
    <mergeCell ref="AN81:AP81"/>
    <mergeCell ref="AG81:AM81"/>
    <mergeCell ref="D81:H81"/>
    <mergeCell ref="J81:AF81"/>
    <mergeCell ref="AN76:AP76"/>
    <mergeCell ref="AG76:AM76"/>
    <mergeCell ref="D76:H76"/>
    <mergeCell ref="J76:AF76"/>
    <mergeCell ref="AN77:AP77"/>
    <mergeCell ref="AG77:AM77"/>
    <mergeCell ref="E77:I77"/>
    <mergeCell ref="K77:AF77"/>
    <mergeCell ref="AN78:AP78"/>
    <mergeCell ref="AG78:AM78"/>
    <mergeCell ref="E78:I78"/>
    <mergeCell ref="K78:AF78"/>
    <mergeCell ref="AG51:AM51"/>
    <mergeCell ref="AN51:AP51"/>
    <mergeCell ref="AR2:BE2"/>
    <mergeCell ref="AN79:AP79"/>
    <mergeCell ref="AG79:AM79"/>
    <mergeCell ref="E79:I79"/>
    <mergeCell ref="K79:AF79"/>
    <mergeCell ref="AN80:AP80"/>
    <mergeCell ref="AG80:AM80"/>
    <mergeCell ref="E80:I80"/>
    <mergeCell ref="K80:AF80"/>
    <mergeCell ref="AN73:AP73"/>
    <mergeCell ref="AG73:AM73"/>
    <mergeCell ref="F73:J73"/>
    <mergeCell ref="L73:AF73"/>
    <mergeCell ref="AN74:AP74"/>
    <mergeCell ref="AG74:AM74"/>
    <mergeCell ref="F74:J74"/>
    <mergeCell ref="L74:AF74"/>
    <mergeCell ref="AN75:AP75"/>
    <mergeCell ref="AG75:AM75"/>
    <mergeCell ref="F75:J75"/>
    <mergeCell ref="L75:AF75"/>
    <mergeCell ref="AN70:AP70"/>
  </mergeCells>
  <hyperlinks>
    <hyperlink ref="K1:S1" location="C2" display="1) Rekapitulace stavby"/>
    <hyperlink ref="W1:AI1" location="C51" display="2) Rekapitulace objektů stavby a soupisů prací"/>
    <hyperlink ref="A53" location="'D.1.1 - ARCHITEKTONICKO-S...'!C2" display="/"/>
    <hyperlink ref="A55" location="'1. - Konstrukční část'!C2" display="/"/>
    <hyperlink ref="A56" location="'2. - Konstr.část - Sanace'!C2" display="/"/>
    <hyperlink ref="A57" location="'3. - Ocelová střešní plošina'!C2" display="/"/>
    <hyperlink ref="A58" location="'4. - Podlaha trafostanice'!C2" display="/"/>
    <hyperlink ref="A59" location="'5. - Záporové pažení'!C2" display="/"/>
    <hyperlink ref="A61" location="'D.1.4.a - Zařízení pro vy...'!C2" display="/"/>
    <hyperlink ref="A62" location="'D.1.4.b - Zařízení pro oc...'!C2" display="/"/>
    <hyperlink ref="A63" location="'D.1.4.d - Zařízení pro mě...'!C2" display="/"/>
    <hyperlink ref="A64" location="'D.1.4.e - Zařízení zdravo...'!C2" display="/"/>
    <hyperlink ref="A65" location="'D.1.4.f - Plynová zařízení '!C2" display="/"/>
    <hyperlink ref="A66" location="'D.1.4.g - Zařízení silnop...'!C2" display="/"/>
    <hyperlink ref="A67" location="'D.1.4.h - Zařízení EPS, Z...'!C2" display="/"/>
    <hyperlink ref="A68" location="'D.1.4.i - Zařízení EZS'!C2" display="/"/>
    <hyperlink ref="A69" location="'D.1.4.j - Zařízení JIS'!C2" display="/"/>
    <hyperlink ref="A70" location="'D.1.4.k - CCTV kamerový s...'!C2" display="/"/>
    <hyperlink ref="A71" location="'D.1.4.l - Zařízení strukt...'!C2" display="/"/>
    <hyperlink ref="A72" location="'D.1.4.m - Zařízení evakua...'!C2" display="/"/>
    <hyperlink ref="A73" location="'D.1.4.n - Zařízení AV tec...'!C2" display="/"/>
    <hyperlink ref="A74" location="'D.1.4.p - Technologie výtahů'!C2" display="/"/>
    <hyperlink ref="A75" location="'D.1.4.q - Záchytný systém '!C2" display="/"/>
    <hyperlink ref="A77" location="'D.2.1 - KOMUNIKACE, PARKO...'!C2" display="/"/>
    <hyperlink ref="A78" location="'D.2.2 - VODOVODNÍ PŘÍPOJKA'!C2" display="/"/>
    <hyperlink ref="A79" location="'D.2.3 - TRAFOSTANICE'!C2" display="/"/>
    <hyperlink ref="A80" location="'D.2.4 - GASTRO ZAŘÍZENÍ'!C2" display="/"/>
    <hyperlink ref="A81" location="'VON - VEDLEJŠÍ A OSTATNÍ ...'!C2" displa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71"/>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118</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8720</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10505</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ROUND(J113,2)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ROUND(SUM(BE113:BE470), 2)</f>
        <v>0</v>
      </c>
      <c r="G34" s="43"/>
      <c r="H34" s="43"/>
      <c r="I34" s="143">
        <v>0.21</v>
      </c>
      <c r="J34" s="142">
        <f>ROUND(ROUND((SUM(BE113:BE470)), 2)*I34, 2)</f>
        <v>0</v>
      </c>
      <c r="K34" s="46"/>
    </row>
    <row r="35" spans="2:11" s="1" customFormat="1" ht="14.4" customHeight="1">
      <c r="B35" s="42"/>
      <c r="C35" s="43"/>
      <c r="D35" s="43"/>
      <c r="E35" s="50" t="s">
        <v>45</v>
      </c>
      <c r="F35" s="142">
        <f>ROUND(SUM(BF113:BF470), 2)</f>
        <v>0</v>
      </c>
      <c r="G35" s="43"/>
      <c r="H35" s="43"/>
      <c r="I35" s="143">
        <v>0.15</v>
      </c>
      <c r="J35" s="142">
        <f>ROUND(ROUND((SUM(BF113:BF470)), 2)*I35, 2)</f>
        <v>0</v>
      </c>
      <c r="K35" s="46"/>
    </row>
    <row r="36" spans="2:11" s="1" customFormat="1" ht="14.4" hidden="1" customHeight="1">
      <c r="B36" s="42"/>
      <c r="C36" s="43"/>
      <c r="D36" s="43"/>
      <c r="E36" s="50" t="s">
        <v>46</v>
      </c>
      <c r="F36" s="142">
        <f>ROUND(SUM(BG113:BG470), 2)</f>
        <v>0</v>
      </c>
      <c r="G36" s="43"/>
      <c r="H36" s="43"/>
      <c r="I36" s="143">
        <v>0.21</v>
      </c>
      <c r="J36" s="142">
        <v>0</v>
      </c>
      <c r="K36" s="46"/>
    </row>
    <row r="37" spans="2:11" s="1" customFormat="1" ht="14.4" hidden="1" customHeight="1">
      <c r="B37" s="42"/>
      <c r="C37" s="43"/>
      <c r="D37" s="43"/>
      <c r="E37" s="50" t="s">
        <v>47</v>
      </c>
      <c r="F37" s="142">
        <f>ROUND(SUM(BH113:BH470), 2)</f>
        <v>0</v>
      </c>
      <c r="G37" s="43"/>
      <c r="H37" s="43"/>
      <c r="I37" s="143">
        <v>0.15</v>
      </c>
      <c r="J37" s="142">
        <v>0</v>
      </c>
      <c r="K37" s="46"/>
    </row>
    <row r="38" spans="2:11" s="1" customFormat="1" ht="14.4" hidden="1" customHeight="1">
      <c r="B38" s="42"/>
      <c r="C38" s="43"/>
      <c r="D38" s="43"/>
      <c r="E38" s="50" t="s">
        <v>48</v>
      </c>
      <c r="F38" s="142">
        <f>ROUND(SUM(BI113:BI470),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8720</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D.1.4.d - Zařízení pro měření a regulaci</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J113</f>
        <v>0</v>
      </c>
      <c r="K64" s="46"/>
      <c r="AU64" s="25" t="s">
        <v>300</v>
      </c>
    </row>
    <row r="65" spans="2:11" s="8" customFormat="1" ht="24.9" customHeight="1">
      <c r="B65" s="161"/>
      <c r="C65" s="162"/>
      <c r="D65" s="163" t="s">
        <v>10506</v>
      </c>
      <c r="E65" s="164"/>
      <c r="F65" s="164"/>
      <c r="G65" s="164"/>
      <c r="H65" s="164"/>
      <c r="I65" s="165"/>
      <c r="J65" s="166">
        <f>J114</f>
        <v>0</v>
      </c>
      <c r="K65" s="167"/>
    </row>
    <row r="66" spans="2:11" s="9" customFormat="1" ht="19.95" customHeight="1">
      <c r="B66" s="169"/>
      <c r="C66" s="170"/>
      <c r="D66" s="171" t="s">
        <v>10507</v>
      </c>
      <c r="E66" s="172"/>
      <c r="F66" s="172"/>
      <c r="G66" s="172"/>
      <c r="H66" s="172"/>
      <c r="I66" s="173"/>
      <c r="J66" s="174">
        <f>J115</f>
        <v>0</v>
      </c>
      <c r="K66" s="175"/>
    </row>
    <row r="67" spans="2:11" s="9" customFormat="1" ht="19.95" customHeight="1">
      <c r="B67" s="169"/>
      <c r="C67" s="170"/>
      <c r="D67" s="171" t="s">
        <v>10508</v>
      </c>
      <c r="E67" s="172"/>
      <c r="F67" s="172"/>
      <c r="G67" s="172"/>
      <c r="H67" s="172"/>
      <c r="I67" s="173"/>
      <c r="J67" s="174">
        <f>J132</f>
        <v>0</v>
      </c>
      <c r="K67" s="175"/>
    </row>
    <row r="68" spans="2:11" s="9" customFormat="1" ht="19.95" customHeight="1">
      <c r="B68" s="169"/>
      <c r="C68" s="170"/>
      <c r="D68" s="171" t="s">
        <v>10509</v>
      </c>
      <c r="E68" s="172"/>
      <c r="F68" s="172"/>
      <c r="G68" s="172"/>
      <c r="H68" s="172"/>
      <c r="I68" s="173"/>
      <c r="J68" s="174">
        <f>J145</f>
        <v>0</v>
      </c>
      <c r="K68" s="175"/>
    </row>
    <row r="69" spans="2:11" s="9" customFormat="1" ht="19.95" customHeight="1">
      <c r="B69" s="169"/>
      <c r="C69" s="170"/>
      <c r="D69" s="171" t="s">
        <v>10510</v>
      </c>
      <c r="E69" s="172"/>
      <c r="F69" s="172"/>
      <c r="G69" s="172"/>
      <c r="H69" s="172"/>
      <c r="I69" s="173"/>
      <c r="J69" s="174">
        <f>J186</f>
        <v>0</v>
      </c>
      <c r="K69" s="175"/>
    </row>
    <row r="70" spans="2:11" s="9" customFormat="1" ht="19.95" customHeight="1">
      <c r="B70" s="169"/>
      <c r="C70" s="170"/>
      <c r="D70" s="171" t="s">
        <v>10511</v>
      </c>
      <c r="E70" s="172"/>
      <c r="F70" s="172"/>
      <c r="G70" s="172"/>
      <c r="H70" s="172"/>
      <c r="I70" s="173"/>
      <c r="J70" s="174">
        <f>J227</f>
        <v>0</v>
      </c>
      <c r="K70" s="175"/>
    </row>
    <row r="71" spans="2:11" s="9" customFormat="1" ht="19.95" customHeight="1">
      <c r="B71" s="169"/>
      <c r="C71" s="170"/>
      <c r="D71" s="171" t="s">
        <v>10512</v>
      </c>
      <c r="E71" s="172"/>
      <c r="F71" s="172"/>
      <c r="G71" s="172"/>
      <c r="H71" s="172"/>
      <c r="I71" s="173"/>
      <c r="J71" s="174">
        <f>J244</f>
        <v>0</v>
      </c>
      <c r="K71" s="175"/>
    </row>
    <row r="72" spans="2:11" s="8" customFormat="1" ht="24.9" customHeight="1">
      <c r="B72" s="161"/>
      <c r="C72" s="162"/>
      <c r="D72" s="163" t="s">
        <v>10513</v>
      </c>
      <c r="E72" s="164"/>
      <c r="F72" s="164"/>
      <c r="G72" s="164"/>
      <c r="H72" s="164"/>
      <c r="I72" s="165"/>
      <c r="J72" s="166">
        <f>J293</f>
        <v>0</v>
      </c>
      <c r="K72" s="167"/>
    </row>
    <row r="73" spans="2:11" s="9" customFormat="1" ht="19.95" customHeight="1">
      <c r="B73" s="169"/>
      <c r="C73" s="170"/>
      <c r="D73" s="171" t="s">
        <v>10507</v>
      </c>
      <c r="E73" s="172"/>
      <c r="F73" s="172"/>
      <c r="G73" s="172"/>
      <c r="H73" s="172"/>
      <c r="I73" s="173"/>
      <c r="J73" s="174">
        <f>J294</f>
        <v>0</v>
      </c>
      <c r="K73" s="175"/>
    </row>
    <row r="74" spans="2:11" s="9" customFormat="1" ht="19.95" customHeight="1">
      <c r="B74" s="169"/>
      <c r="C74" s="170"/>
      <c r="D74" s="171" t="s">
        <v>10509</v>
      </c>
      <c r="E74" s="172"/>
      <c r="F74" s="172"/>
      <c r="G74" s="172"/>
      <c r="H74" s="172"/>
      <c r="I74" s="173"/>
      <c r="J74" s="174">
        <f>J305</f>
        <v>0</v>
      </c>
      <c r="K74" s="175"/>
    </row>
    <row r="75" spans="2:11" s="9" customFormat="1" ht="19.95" customHeight="1">
      <c r="B75" s="169"/>
      <c r="C75" s="170"/>
      <c r="D75" s="171" t="s">
        <v>10510</v>
      </c>
      <c r="E75" s="172"/>
      <c r="F75" s="172"/>
      <c r="G75" s="172"/>
      <c r="H75" s="172"/>
      <c r="I75" s="173"/>
      <c r="J75" s="174">
        <f>J316</f>
        <v>0</v>
      </c>
      <c r="K75" s="175"/>
    </row>
    <row r="76" spans="2:11" s="9" customFormat="1" ht="19.95" customHeight="1">
      <c r="B76" s="169"/>
      <c r="C76" s="170"/>
      <c r="D76" s="171" t="s">
        <v>10511</v>
      </c>
      <c r="E76" s="172"/>
      <c r="F76" s="172"/>
      <c r="G76" s="172"/>
      <c r="H76" s="172"/>
      <c r="I76" s="173"/>
      <c r="J76" s="174">
        <f>J335</f>
        <v>0</v>
      </c>
      <c r="K76" s="175"/>
    </row>
    <row r="77" spans="2:11" s="9" customFormat="1" ht="19.95" customHeight="1">
      <c r="B77" s="169"/>
      <c r="C77" s="170"/>
      <c r="D77" s="171" t="s">
        <v>10512</v>
      </c>
      <c r="E77" s="172"/>
      <c r="F77" s="172"/>
      <c r="G77" s="172"/>
      <c r="H77" s="172"/>
      <c r="I77" s="173"/>
      <c r="J77" s="174">
        <f>J348</f>
        <v>0</v>
      </c>
      <c r="K77" s="175"/>
    </row>
    <row r="78" spans="2:11" s="8" customFormat="1" ht="24.9" customHeight="1">
      <c r="B78" s="161"/>
      <c r="C78" s="162"/>
      <c r="D78" s="163" t="s">
        <v>10514</v>
      </c>
      <c r="E78" s="164"/>
      <c r="F78" s="164"/>
      <c r="G78" s="164"/>
      <c r="H78" s="164"/>
      <c r="I78" s="165"/>
      <c r="J78" s="166">
        <f>J373</f>
        <v>0</v>
      </c>
      <c r="K78" s="167"/>
    </row>
    <row r="79" spans="2:11" s="9" customFormat="1" ht="19.95" customHeight="1">
      <c r="B79" s="169"/>
      <c r="C79" s="170"/>
      <c r="D79" s="171" t="s">
        <v>10515</v>
      </c>
      <c r="E79" s="172"/>
      <c r="F79" s="172"/>
      <c r="G79" s="172"/>
      <c r="H79" s="172"/>
      <c r="I79" s="173"/>
      <c r="J79" s="174">
        <f>J374</f>
        <v>0</v>
      </c>
      <c r="K79" s="175"/>
    </row>
    <row r="80" spans="2:11" s="9" customFormat="1" ht="19.95" customHeight="1">
      <c r="B80" s="169"/>
      <c r="C80" s="170"/>
      <c r="D80" s="171" t="s">
        <v>10509</v>
      </c>
      <c r="E80" s="172"/>
      <c r="F80" s="172"/>
      <c r="G80" s="172"/>
      <c r="H80" s="172"/>
      <c r="I80" s="173"/>
      <c r="J80" s="174">
        <f>J379</f>
        <v>0</v>
      </c>
      <c r="K80" s="175"/>
    </row>
    <row r="81" spans="2:12" s="9" customFormat="1" ht="19.95" customHeight="1">
      <c r="B81" s="169"/>
      <c r="C81" s="170"/>
      <c r="D81" s="171" t="s">
        <v>10510</v>
      </c>
      <c r="E81" s="172"/>
      <c r="F81" s="172"/>
      <c r="G81" s="172"/>
      <c r="H81" s="172"/>
      <c r="I81" s="173"/>
      <c r="J81" s="174">
        <f>J384</f>
        <v>0</v>
      </c>
      <c r="K81" s="175"/>
    </row>
    <row r="82" spans="2:12" s="9" customFormat="1" ht="19.95" customHeight="1">
      <c r="B82" s="169"/>
      <c r="C82" s="170"/>
      <c r="D82" s="171" t="s">
        <v>10511</v>
      </c>
      <c r="E82" s="172"/>
      <c r="F82" s="172"/>
      <c r="G82" s="172"/>
      <c r="H82" s="172"/>
      <c r="I82" s="173"/>
      <c r="J82" s="174">
        <f>J393</f>
        <v>0</v>
      </c>
      <c r="K82" s="175"/>
    </row>
    <row r="83" spans="2:12" s="9" customFormat="1" ht="19.95" customHeight="1">
      <c r="B83" s="169"/>
      <c r="C83" s="170"/>
      <c r="D83" s="171" t="s">
        <v>10512</v>
      </c>
      <c r="E83" s="172"/>
      <c r="F83" s="172"/>
      <c r="G83" s="172"/>
      <c r="H83" s="172"/>
      <c r="I83" s="173"/>
      <c r="J83" s="174">
        <f>J406</f>
        <v>0</v>
      </c>
      <c r="K83" s="175"/>
    </row>
    <row r="84" spans="2:12" s="8" customFormat="1" ht="24.9" customHeight="1">
      <c r="B84" s="161"/>
      <c r="C84" s="162"/>
      <c r="D84" s="163" t="s">
        <v>10516</v>
      </c>
      <c r="E84" s="164"/>
      <c r="F84" s="164"/>
      <c r="G84" s="164"/>
      <c r="H84" s="164"/>
      <c r="I84" s="165"/>
      <c r="J84" s="166">
        <f>J425</f>
        <v>0</v>
      </c>
      <c r="K84" s="167"/>
    </row>
    <row r="85" spans="2:12" s="9" customFormat="1" ht="19.95" customHeight="1">
      <c r="B85" s="169"/>
      <c r="C85" s="170"/>
      <c r="D85" s="171" t="s">
        <v>10507</v>
      </c>
      <c r="E85" s="172"/>
      <c r="F85" s="172"/>
      <c r="G85" s="172"/>
      <c r="H85" s="172"/>
      <c r="I85" s="173"/>
      <c r="J85" s="174">
        <f>J426</f>
        <v>0</v>
      </c>
      <c r="K85" s="175"/>
    </row>
    <row r="86" spans="2:12" s="9" customFormat="1" ht="19.95" customHeight="1">
      <c r="B86" s="169"/>
      <c r="C86" s="170"/>
      <c r="D86" s="171" t="s">
        <v>10508</v>
      </c>
      <c r="E86" s="172"/>
      <c r="F86" s="172"/>
      <c r="G86" s="172"/>
      <c r="H86" s="172"/>
      <c r="I86" s="173"/>
      <c r="J86" s="174">
        <f>J429</f>
        <v>0</v>
      </c>
      <c r="K86" s="175"/>
    </row>
    <row r="87" spans="2:12" s="9" customFormat="1" ht="19.95" customHeight="1">
      <c r="B87" s="169"/>
      <c r="C87" s="170"/>
      <c r="D87" s="171" t="s">
        <v>10510</v>
      </c>
      <c r="E87" s="172"/>
      <c r="F87" s="172"/>
      <c r="G87" s="172"/>
      <c r="H87" s="172"/>
      <c r="I87" s="173"/>
      <c r="J87" s="174">
        <f>J436</f>
        <v>0</v>
      </c>
      <c r="K87" s="175"/>
    </row>
    <row r="88" spans="2:12" s="9" customFormat="1" ht="19.95" customHeight="1">
      <c r="B88" s="169"/>
      <c r="C88" s="170"/>
      <c r="D88" s="171" t="s">
        <v>10511</v>
      </c>
      <c r="E88" s="172"/>
      <c r="F88" s="172"/>
      <c r="G88" s="172"/>
      <c r="H88" s="172"/>
      <c r="I88" s="173"/>
      <c r="J88" s="174">
        <f>J453</f>
        <v>0</v>
      </c>
      <c r="K88" s="175"/>
    </row>
    <row r="89" spans="2:12" s="9" customFormat="1" ht="19.95" customHeight="1">
      <c r="B89" s="169"/>
      <c r="C89" s="170"/>
      <c r="D89" s="171" t="s">
        <v>10512</v>
      </c>
      <c r="E89" s="172"/>
      <c r="F89" s="172"/>
      <c r="G89" s="172"/>
      <c r="H89" s="172"/>
      <c r="I89" s="173"/>
      <c r="J89" s="174">
        <f>J462</f>
        <v>0</v>
      </c>
      <c r="K89" s="175"/>
    </row>
    <row r="90" spans="2:12" s="1" customFormat="1" ht="21.75" customHeight="1">
      <c r="B90" s="42"/>
      <c r="C90" s="43"/>
      <c r="D90" s="43"/>
      <c r="E90" s="43"/>
      <c r="F90" s="43"/>
      <c r="G90" s="43"/>
      <c r="H90" s="43"/>
      <c r="I90" s="129"/>
      <c r="J90" s="43"/>
      <c r="K90" s="46"/>
    </row>
    <row r="91" spans="2:12" s="1" customFormat="1" ht="6.9" customHeight="1">
      <c r="B91" s="57"/>
      <c r="C91" s="58"/>
      <c r="D91" s="58"/>
      <c r="E91" s="58"/>
      <c r="F91" s="58"/>
      <c r="G91" s="58"/>
      <c r="H91" s="58"/>
      <c r="I91" s="151"/>
      <c r="J91" s="58"/>
      <c r="K91" s="59"/>
    </row>
    <row r="95" spans="2:12" s="1" customFormat="1" ht="6.9" customHeight="1">
      <c r="B95" s="60"/>
      <c r="C95" s="61"/>
      <c r="D95" s="61"/>
      <c r="E95" s="61"/>
      <c r="F95" s="61"/>
      <c r="G95" s="61"/>
      <c r="H95" s="61"/>
      <c r="I95" s="154"/>
      <c r="J95" s="61"/>
      <c r="K95" s="61"/>
      <c r="L95" s="62"/>
    </row>
    <row r="96" spans="2:12" s="1" customFormat="1" ht="36.9" customHeight="1">
      <c r="B96" s="42"/>
      <c r="C96" s="63" t="s">
        <v>444</v>
      </c>
      <c r="D96" s="64"/>
      <c r="E96" s="64"/>
      <c r="F96" s="64"/>
      <c r="G96" s="64"/>
      <c r="H96" s="64"/>
      <c r="I96" s="177"/>
      <c r="J96" s="64"/>
      <c r="K96" s="64"/>
      <c r="L96" s="62"/>
    </row>
    <row r="97" spans="2:20" s="1" customFormat="1" ht="6.9" customHeight="1">
      <c r="B97" s="42"/>
      <c r="C97" s="64"/>
      <c r="D97" s="64"/>
      <c r="E97" s="64"/>
      <c r="F97" s="64"/>
      <c r="G97" s="64"/>
      <c r="H97" s="64"/>
      <c r="I97" s="177"/>
      <c r="J97" s="64"/>
      <c r="K97" s="64"/>
      <c r="L97" s="62"/>
    </row>
    <row r="98" spans="2:20" s="1" customFormat="1" ht="14.4" customHeight="1">
      <c r="B98" s="42"/>
      <c r="C98" s="66" t="s">
        <v>18</v>
      </c>
      <c r="D98" s="64"/>
      <c r="E98" s="64"/>
      <c r="F98" s="64"/>
      <c r="G98" s="64"/>
      <c r="H98" s="64"/>
      <c r="I98" s="177"/>
      <c r="J98" s="64"/>
      <c r="K98" s="64"/>
      <c r="L98" s="62"/>
    </row>
    <row r="99" spans="2:20" s="1" customFormat="1" ht="16.5" customHeight="1">
      <c r="B99" s="42"/>
      <c r="C99" s="64"/>
      <c r="D99" s="64"/>
      <c r="E99" s="427" t="str">
        <f>E7</f>
        <v>ZČU - STRADI - STRATEGICKÁ DISLOKACE ZČU - FZS</v>
      </c>
      <c r="F99" s="428"/>
      <c r="G99" s="428"/>
      <c r="H99" s="428"/>
      <c r="I99" s="177"/>
      <c r="J99" s="64"/>
      <c r="K99" s="64"/>
      <c r="L99" s="62"/>
    </row>
    <row r="100" spans="2:20" ht="13.2">
      <c r="B100" s="29"/>
      <c r="C100" s="66" t="s">
        <v>193</v>
      </c>
      <c r="D100" s="178"/>
      <c r="E100" s="178"/>
      <c r="F100" s="178"/>
      <c r="G100" s="178"/>
      <c r="H100" s="178"/>
      <c r="J100" s="178"/>
      <c r="K100" s="178"/>
      <c r="L100" s="179"/>
    </row>
    <row r="101" spans="2:20" ht="16.5" customHeight="1">
      <c r="B101" s="29"/>
      <c r="C101" s="178"/>
      <c r="D101" s="178"/>
      <c r="E101" s="427" t="s">
        <v>196</v>
      </c>
      <c r="F101" s="431"/>
      <c r="G101" s="431"/>
      <c r="H101" s="431"/>
      <c r="J101" s="178"/>
      <c r="K101" s="178"/>
      <c r="L101" s="179"/>
    </row>
    <row r="102" spans="2:20" ht="13.2">
      <c r="B102" s="29"/>
      <c r="C102" s="66" t="s">
        <v>199</v>
      </c>
      <c r="D102" s="178"/>
      <c r="E102" s="178"/>
      <c r="F102" s="178"/>
      <c r="G102" s="178"/>
      <c r="H102" s="178"/>
      <c r="J102" s="178"/>
      <c r="K102" s="178"/>
      <c r="L102" s="179"/>
    </row>
    <row r="103" spans="2:20" s="1" customFormat="1" ht="16.5" customHeight="1">
      <c r="B103" s="42"/>
      <c r="C103" s="64"/>
      <c r="D103" s="64"/>
      <c r="E103" s="430" t="s">
        <v>8720</v>
      </c>
      <c r="F103" s="421"/>
      <c r="G103" s="421"/>
      <c r="H103" s="421"/>
      <c r="I103" s="177"/>
      <c r="J103" s="64"/>
      <c r="K103" s="64"/>
      <c r="L103" s="62"/>
    </row>
    <row r="104" spans="2:20" s="1" customFormat="1" ht="14.4" customHeight="1">
      <c r="B104" s="42"/>
      <c r="C104" s="66" t="s">
        <v>7448</v>
      </c>
      <c r="D104" s="64"/>
      <c r="E104" s="64"/>
      <c r="F104" s="64"/>
      <c r="G104" s="64"/>
      <c r="H104" s="64"/>
      <c r="I104" s="177"/>
      <c r="J104" s="64"/>
      <c r="K104" s="64"/>
      <c r="L104" s="62"/>
    </row>
    <row r="105" spans="2:20" s="1" customFormat="1" ht="17.25" customHeight="1">
      <c r="B105" s="42"/>
      <c r="C105" s="64"/>
      <c r="D105" s="64"/>
      <c r="E105" s="393" t="str">
        <f>E13</f>
        <v>D.1.4.d - Zařízení pro měření a regulaci</v>
      </c>
      <c r="F105" s="421"/>
      <c r="G105" s="421"/>
      <c r="H105" s="421"/>
      <c r="I105" s="177"/>
      <c r="J105" s="64"/>
      <c r="K105" s="64"/>
      <c r="L105" s="62"/>
    </row>
    <row r="106" spans="2:20" s="1" customFormat="1" ht="6.9" customHeight="1">
      <c r="B106" s="42"/>
      <c r="C106" s="64"/>
      <c r="D106" s="64"/>
      <c r="E106" s="64"/>
      <c r="F106" s="64"/>
      <c r="G106" s="64"/>
      <c r="H106" s="64"/>
      <c r="I106" s="177"/>
      <c r="J106" s="64"/>
      <c r="K106" s="64"/>
      <c r="L106" s="62"/>
    </row>
    <row r="107" spans="2:20" s="1" customFormat="1" ht="18" customHeight="1">
      <c r="B107" s="42"/>
      <c r="C107" s="66" t="s">
        <v>24</v>
      </c>
      <c r="D107" s="64"/>
      <c r="E107" s="64"/>
      <c r="F107" s="180" t="str">
        <f>F16</f>
        <v>Tylova 59, Jižní Předměstí, 301 00 Plzeň</v>
      </c>
      <c r="G107" s="64"/>
      <c r="H107" s="64"/>
      <c r="I107" s="181" t="s">
        <v>26</v>
      </c>
      <c r="J107" s="74" t="str">
        <f>IF(J16="","",J16)</f>
        <v>23. 3. 2017</v>
      </c>
      <c r="K107" s="64"/>
      <c r="L107" s="62"/>
    </row>
    <row r="108" spans="2:20" s="1" customFormat="1" ht="6.9" customHeight="1">
      <c r="B108" s="42"/>
      <c r="C108" s="64"/>
      <c r="D108" s="64"/>
      <c r="E108" s="64"/>
      <c r="F108" s="64"/>
      <c r="G108" s="64"/>
      <c r="H108" s="64"/>
      <c r="I108" s="177"/>
      <c r="J108" s="64"/>
      <c r="K108" s="64"/>
      <c r="L108" s="62"/>
    </row>
    <row r="109" spans="2:20" s="1" customFormat="1" ht="13.2">
      <c r="B109" s="42"/>
      <c r="C109" s="66" t="s">
        <v>28</v>
      </c>
      <c r="D109" s="64"/>
      <c r="E109" s="64"/>
      <c r="F109" s="180" t="str">
        <f>E19</f>
        <v>ZČU v Plzni, Univerzitní 8, Plzeň</v>
      </c>
      <c r="G109" s="64"/>
      <c r="H109" s="64"/>
      <c r="I109" s="181" t="s">
        <v>34</v>
      </c>
      <c r="J109" s="180" t="str">
        <f>E25</f>
        <v>ATELIER SOUKUP OPL ŠVEHLA s.r.o.</v>
      </c>
      <c r="K109" s="64"/>
      <c r="L109" s="62"/>
    </row>
    <row r="110" spans="2:20" s="1" customFormat="1" ht="14.4" customHeight="1">
      <c r="B110" s="42"/>
      <c r="C110" s="66" t="s">
        <v>32</v>
      </c>
      <c r="D110" s="64"/>
      <c r="E110" s="64"/>
      <c r="F110" s="180" t="str">
        <f>IF(E22="","",E22)</f>
        <v/>
      </c>
      <c r="G110" s="64"/>
      <c r="H110" s="64"/>
      <c r="I110" s="177"/>
      <c r="J110" s="64"/>
      <c r="K110" s="64"/>
      <c r="L110" s="62"/>
    </row>
    <row r="111" spans="2:20" s="1" customFormat="1" ht="10.35" customHeight="1">
      <c r="B111" s="42"/>
      <c r="C111" s="64"/>
      <c r="D111" s="64"/>
      <c r="E111" s="64"/>
      <c r="F111" s="64"/>
      <c r="G111" s="64"/>
      <c r="H111" s="64"/>
      <c r="I111" s="177"/>
      <c r="J111" s="64"/>
      <c r="K111" s="64"/>
      <c r="L111" s="62"/>
    </row>
    <row r="112" spans="2:20" s="10" customFormat="1" ht="29.25" customHeight="1">
      <c r="B112" s="182"/>
      <c r="C112" s="183" t="s">
        <v>473</v>
      </c>
      <c r="D112" s="184" t="s">
        <v>58</v>
      </c>
      <c r="E112" s="184" t="s">
        <v>54</v>
      </c>
      <c r="F112" s="184" t="s">
        <v>474</v>
      </c>
      <c r="G112" s="184" t="s">
        <v>475</v>
      </c>
      <c r="H112" s="184" t="s">
        <v>476</v>
      </c>
      <c r="I112" s="185" t="s">
        <v>477</v>
      </c>
      <c r="J112" s="184" t="s">
        <v>294</v>
      </c>
      <c r="K112" s="186" t="s">
        <v>478</v>
      </c>
      <c r="L112" s="187"/>
      <c r="M112" s="82" t="s">
        <v>479</v>
      </c>
      <c r="N112" s="83" t="s">
        <v>43</v>
      </c>
      <c r="O112" s="83" t="s">
        <v>480</v>
      </c>
      <c r="P112" s="83" t="s">
        <v>481</v>
      </c>
      <c r="Q112" s="83" t="s">
        <v>482</v>
      </c>
      <c r="R112" s="83" t="s">
        <v>483</v>
      </c>
      <c r="S112" s="83" t="s">
        <v>484</v>
      </c>
      <c r="T112" s="84" t="s">
        <v>485</v>
      </c>
    </row>
    <row r="113" spans="2:65" s="1" customFormat="1" ht="29.25" customHeight="1">
      <c r="B113" s="42"/>
      <c r="C113" s="88" t="s">
        <v>299</v>
      </c>
      <c r="D113" s="64"/>
      <c r="E113" s="64"/>
      <c r="F113" s="64"/>
      <c r="G113" s="64"/>
      <c r="H113" s="64"/>
      <c r="I113" s="177"/>
      <c r="J113" s="188">
        <f>BK113</f>
        <v>0</v>
      </c>
      <c r="K113" s="64"/>
      <c r="L113" s="62"/>
      <c r="M113" s="85"/>
      <c r="N113" s="86"/>
      <c r="O113" s="86"/>
      <c r="P113" s="189">
        <f>P114+P293+P373+P425</f>
        <v>0</v>
      </c>
      <c r="Q113" s="86"/>
      <c r="R113" s="189">
        <f>R114+R293+R373+R425</f>
        <v>0</v>
      </c>
      <c r="S113" s="86"/>
      <c r="T113" s="190">
        <f>T114+T293+T373+T425</f>
        <v>0</v>
      </c>
      <c r="AT113" s="25" t="s">
        <v>72</v>
      </c>
      <c r="AU113" s="25" t="s">
        <v>300</v>
      </c>
      <c r="BK113" s="191">
        <f>BK114+BK293+BK373+BK425</f>
        <v>0</v>
      </c>
    </row>
    <row r="114" spans="2:65" s="11" customFormat="1" ht="37.35" customHeight="1">
      <c r="B114" s="192"/>
      <c r="C114" s="193"/>
      <c r="D114" s="194" t="s">
        <v>72</v>
      </c>
      <c r="E114" s="195" t="s">
        <v>77</v>
      </c>
      <c r="F114" s="195" t="s">
        <v>10517</v>
      </c>
      <c r="G114" s="193"/>
      <c r="H114" s="193"/>
      <c r="I114" s="196"/>
      <c r="J114" s="197">
        <f>BK114</f>
        <v>0</v>
      </c>
      <c r="K114" s="193"/>
      <c r="L114" s="198"/>
      <c r="M114" s="199"/>
      <c r="N114" s="200"/>
      <c r="O114" s="200"/>
      <c r="P114" s="201">
        <f>P115+P132+P145+P186+P227+P244</f>
        <v>0</v>
      </c>
      <c r="Q114" s="200"/>
      <c r="R114" s="201">
        <f>R115+R132+R145+R186+R227+R244</f>
        <v>0</v>
      </c>
      <c r="S114" s="200"/>
      <c r="T114" s="202">
        <f>T115+T132+T145+T186+T227+T244</f>
        <v>0</v>
      </c>
      <c r="AR114" s="203" t="s">
        <v>80</v>
      </c>
      <c r="AT114" s="204" t="s">
        <v>72</v>
      </c>
      <c r="AU114" s="204" t="s">
        <v>73</v>
      </c>
      <c r="AY114" s="203" t="s">
        <v>492</v>
      </c>
      <c r="BK114" s="205">
        <f>BK115+BK132+BK145+BK186+BK227+BK244</f>
        <v>0</v>
      </c>
    </row>
    <row r="115" spans="2:65" s="11" customFormat="1" ht="19.95" customHeight="1">
      <c r="B115" s="192"/>
      <c r="C115" s="193"/>
      <c r="D115" s="206" t="s">
        <v>72</v>
      </c>
      <c r="E115" s="207" t="s">
        <v>156</v>
      </c>
      <c r="F115" s="207" t="s">
        <v>10518</v>
      </c>
      <c r="G115" s="193"/>
      <c r="H115" s="193"/>
      <c r="I115" s="196"/>
      <c r="J115" s="208">
        <f>BK115</f>
        <v>0</v>
      </c>
      <c r="K115" s="193"/>
      <c r="L115" s="198"/>
      <c r="M115" s="199"/>
      <c r="N115" s="200"/>
      <c r="O115" s="200"/>
      <c r="P115" s="201">
        <f>SUM(P116:P131)</f>
        <v>0</v>
      </c>
      <c r="Q115" s="200"/>
      <c r="R115" s="201">
        <f>SUM(R116:R131)</f>
        <v>0</v>
      </c>
      <c r="S115" s="200"/>
      <c r="T115" s="202">
        <f>SUM(T116:T131)</f>
        <v>0</v>
      </c>
      <c r="AR115" s="203" t="s">
        <v>80</v>
      </c>
      <c r="AT115" s="204" t="s">
        <v>72</v>
      </c>
      <c r="AU115" s="204" t="s">
        <v>80</v>
      </c>
      <c r="AY115" s="203" t="s">
        <v>492</v>
      </c>
      <c r="BK115" s="205">
        <f>SUM(BK116:BK131)</f>
        <v>0</v>
      </c>
    </row>
    <row r="116" spans="2:65" s="1" customFormat="1" ht="16.5" customHeight="1">
      <c r="B116" s="42"/>
      <c r="C116" s="209" t="s">
        <v>80</v>
      </c>
      <c r="D116" s="209" t="s">
        <v>498</v>
      </c>
      <c r="E116" s="210" t="s">
        <v>10519</v>
      </c>
      <c r="F116" s="211" t="s">
        <v>10520</v>
      </c>
      <c r="G116" s="212" t="s">
        <v>1025</v>
      </c>
      <c r="H116" s="213">
        <v>7</v>
      </c>
      <c r="I116" s="214"/>
      <c r="J116" s="215">
        <f>ROUND(I116*H116,2)</f>
        <v>0</v>
      </c>
      <c r="K116" s="211" t="s">
        <v>23</v>
      </c>
      <c r="L116" s="62"/>
      <c r="M116" s="216" t="s">
        <v>23</v>
      </c>
      <c r="N116" s="217" t="s">
        <v>44</v>
      </c>
      <c r="O116" s="43"/>
      <c r="P116" s="218">
        <f>O116*H116</f>
        <v>0</v>
      </c>
      <c r="Q116" s="218">
        <v>0</v>
      </c>
      <c r="R116" s="218">
        <f>Q116*H116</f>
        <v>0</v>
      </c>
      <c r="S116" s="218">
        <v>0</v>
      </c>
      <c r="T116" s="219">
        <f>S116*H116</f>
        <v>0</v>
      </c>
      <c r="AR116" s="25" t="s">
        <v>502</v>
      </c>
      <c r="AT116" s="25" t="s">
        <v>498</v>
      </c>
      <c r="AU116" s="25" t="s">
        <v>82</v>
      </c>
      <c r="AY116" s="25" t="s">
        <v>492</v>
      </c>
      <c r="BE116" s="220">
        <f>IF(N116="základní",J116,0)</f>
        <v>0</v>
      </c>
      <c r="BF116" s="220">
        <f>IF(N116="snížená",J116,0)</f>
        <v>0</v>
      </c>
      <c r="BG116" s="220">
        <f>IF(N116="zákl. přenesená",J116,0)</f>
        <v>0</v>
      </c>
      <c r="BH116" s="220">
        <f>IF(N116="sníž. přenesená",J116,0)</f>
        <v>0</v>
      </c>
      <c r="BI116" s="220">
        <f>IF(N116="nulová",J116,0)</f>
        <v>0</v>
      </c>
      <c r="BJ116" s="25" t="s">
        <v>80</v>
      </c>
      <c r="BK116" s="220">
        <f>ROUND(I116*H116,2)</f>
        <v>0</v>
      </c>
      <c r="BL116" s="25" t="s">
        <v>502</v>
      </c>
      <c r="BM116" s="25" t="s">
        <v>82</v>
      </c>
    </row>
    <row r="117" spans="2:65" s="1" customFormat="1">
      <c r="B117" s="42"/>
      <c r="C117" s="64"/>
      <c r="D117" s="227" t="s">
        <v>506</v>
      </c>
      <c r="E117" s="64"/>
      <c r="F117" s="274" t="s">
        <v>10520</v>
      </c>
      <c r="G117" s="64"/>
      <c r="H117" s="64"/>
      <c r="I117" s="177"/>
      <c r="J117" s="64"/>
      <c r="K117" s="64"/>
      <c r="L117" s="62"/>
      <c r="M117" s="223"/>
      <c r="N117" s="43"/>
      <c r="O117" s="43"/>
      <c r="P117" s="43"/>
      <c r="Q117" s="43"/>
      <c r="R117" s="43"/>
      <c r="S117" s="43"/>
      <c r="T117" s="79"/>
      <c r="AT117" s="25" t="s">
        <v>506</v>
      </c>
      <c r="AU117" s="25" t="s">
        <v>82</v>
      </c>
    </row>
    <row r="118" spans="2:65" s="1" customFormat="1" ht="25.5" customHeight="1">
      <c r="B118" s="42"/>
      <c r="C118" s="209" t="s">
        <v>82</v>
      </c>
      <c r="D118" s="209" t="s">
        <v>498</v>
      </c>
      <c r="E118" s="210" t="s">
        <v>10521</v>
      </c>
      <c r="F118" s="211" t="s">
        <v>10522</v>
      </c>
      <c r="G118" s="212" t="s">
        <v>1025</v>
      </c>
      <c r="H118" s="213">
        <v>7</v>
      </c>
      <c r="I118" s="214"/>
      <c r="J118" s="215">
        <f>ROUND(I118*H118,2)</f>
        <v>0</v>
      </c>
      <c r="K118" s="211" t="s">
        <v>23</v>
      </c>
      <c r="L118" s="62"/>
      <c r="M118" s="216" t="s">
        <v>23</v>
      </c>
      <c r="N118" s="217" t="s">
        <v>44</v>
      </c>
      <c r="O118" s="43"/>
      <c r="P118" s="218">
        <f>O118*H118</f>
        <v>0</v>
      </c>
      <c r="Q118" s="218">
        <v>0</v>
      </c>
      <c r="R118" s="218">
        <f>Q118*H118</f>
        <v>0</v>
      </c>
      <c r="S118" s="218">
        <v>0</v>
      </c>
      <c r="T118" s="219">
        <f>S118*H118</f>
        <v>0</v>
      </c>
      <c r="AR118" s="25" t="s">
        <v>502</v>
      </c>
      <c r="AT118" s="25" t="s">
        <v>498</v>
      </c>
      <c r="AU118" s="25" t="s">
        <v>82</v>
      </c>
      <c r="AY118" s="25" t="s">
        <v>492</v>
      </c>
      <c r="BE118" s="220">
        <f>IF(N118="základní",J118,0)</f>
        <v>0</v>
      </c>
      <c r="BF118" s="220">
        <f>IF(N118="snížená",J118,0)</f>
        <v>0</v>
      </c>
      <c r="BG118" s="220">
        <f>IF(N118="zákl. přenesená",J118,0)</f>
        <v>0</v>
      </c>
      <c r="BH118" s="220">
        <f>IF(N118="sníž. přenesená",J118,0)</f>
        <v>0</v>
      </c>
      <c r="BI118" s="220">
        <f>IF(N118="nulová",J118,0)</f>
        <v>0</v>
      </c>
      <c r="BJ118" s="25" t="s">
        <v>80</v>
      </c>
      <c r="BK118" s="220">
        <f>ROUND(I118*H118,2)</f>
        <v>0</v>
      </c>
      <c r="BL118" s="25" t="s">
        <v>502</v>
      </c>
      <c r="BM118" s="25" t="s">
        <v>502</v>
      </c>
    </row>
    <row r="119" spans="2:65" s="1" customFormat="1">
      <c r="B119" s="42"/>
      <c r="C119" s="64"/>
      <c r="D119" s="227" t="s">
        <v>506</v>
      </c>
      <c r="E119" s="64"/>
      <c r="F119" s="274" t="s">
        <v>10522</v>
      </c>
      <c r="G119" s="64"/>
      <c r="H119" s="64"/>
      <c r="I119" s="177"/>
      <c r="J119" s="64"/>
      <c r="K119" s="64"/>
      <c r="L119" s="62"/>
      <c r="M119" s="223"/>
      <c r="N119" s="43"/>
      <c r="O119" s="43"/>
      <c r="P119" s="43"/>
      <c r="Q119" s="43"/>
      <c r="R119" s="43"/>
      <c r="S119" s="43"/>
      <c r="T119" s="79"/>
      <c r="AT119" s="25" t="s">
        <v>506</v>
      </c>
      <c r="AU119" s="25" t="s">
        <v>82</v>
      </c>
    </row>
    <row r="120" spans="2:65" s="1" customFormat="1" ht="25.5" customHeight="1">
      <c r="B120" s="42"/>
      <c r="C120" s="209" t="s">
        <v>93</v>
      </c>
      <c r="D120" s="209" t="s">
        <v>498</v>
      </c>
      <c r="E120" s="210" t="s">
        <v>10523</v>
      </c>
      <c r="F120" s="211" t="s">
        <v>10524</v>
      </c>
      <c r="G120" s="212" t="s">
        <v>1025</v>
      </c>
      <c r="H120" s="213">
        <v>7</v>
      </c>
      <c r="I120" s="214"/>
      <c r="J120" s="215">
        <f>ROUND(I120*H120,2)</f>
        <v>0</v>
      </c>
      <c r="K120" s="211" t="s">
        <v>23</v>
      </c>
      <c r="L120" s="62"/>
      <c r="M120" s="216" t="s">
        <v>23</v>
      </c>
      <c r="N120" s="217" t="s">
        <v>44</v>
      </c>
      <c r="O120" s="43"/>
      <c r="P120" s="218">
        <f>O120*H120</f>
        <v>0</v>
      </c>
      <c r="Q120" s="218">
        <v>0</v>
      </c>
      <c r="R120" s="218">
        <f>Q120*H120</f>
        <v>0</v>
      </c>
      <c r="S120" s="218">
        <v>0</v>
      </c>
      <c r="T120" s="219">
        <f>S120*H120</f>
        <v>0</v>
      </c>
      <c r="AR120" s="25" t="s">
        <v>502</v>
      </c>
      <c r="AT120" s="25" t="s">
        <v>498</v>
      </c>
      <c r="AU120" s="25" t="s">
        <v>82</v>
      </c>
      <c r="AY120" s="25" t="s">
        <v>492</v>
      </c>
      <c r="BE120" s="220">
        <f>IF(N120="základní",J120,0)</f>
        <v>0</v>
      </c>
      <c r="BF120" s="220">
        <f>IF(N120="snížená",J120,0)</f>
        <v>0</v>
      </c>
      <c r="BG120" s="220">
        <f>IF(N120="zákl. přenesená",J120,0)</f>
        <v>0</v>
      </c>
      <c r="BH120" s="220">
        <f>IF(N120="sníž. přenesená",J120,0)</f>
        <v>0</v>
      </c>
      <c r="BI120" s="220">
        <f>IF(N120="nulová",J120,0)</f>
        <v>0</v>
      </c>
      <c r="BJ120" s="25" t="s">
        <v>80</v>
      </c>
      <c r="BK120" s="220">
        <f>ROUND(I120*H120,2)</f>
        <v>0</v>
      </c>
      <c r="BL120" s="25" t="s">
        <v>502</v>
      </c>
      <c r="BM120" s="25" t="s">
        <v>577</v>
      </c>
    </row>
    <row r="121" spans="2:65" s="1" customFormat="1">
      <c r="B121" s="42"/>
      <c r="C121" s="64"/>
      <c r="D121" s="227" t="s">
        <v>506</v>
      </c>
      <c r="E121" s="64"/>
      <c r="F121" s="274" t="s">
        <v>10524</v>
      </c>
      <c r="G121" s="64"/>
      <c r="H121" s="64"/>
      <c r="I121" s="177"/>
      <c r="J121" s="64"/>
      <c r="K121" s="64"/>
      <c r="L121" s="62"/>
      <c r="M121" s="223"/>
      <c r="N121" s="43"/>
      <c r="O121" s="43"/>
      <c r="P121" s="43"/>
      <c r="Q121" s="43"/>
      <c r="R121" s="43"/>
      <c r="S121" s="43"/>
      <c r="T121" s="79"/>
      <c r="AT121" s="25" t="s">
        <v>506</v>
      </c>
      <c r="AU121" s="25" t="s">
        <v>82</v>
      </c>
    </row>
    <row r="122" spans="2:65" s="1" customFormat="1" ht="25.5" customHeight="1">
      <c r="B122" s="42"/>
      <c r="C122" s="209" t="s">
        <v>502</v>
      </c>
      <c r="D122" s="209" t="s">
        <v>498</v>
      </c>
      <c r="E122" s="210" t="s">
        <v>10525</v>
      </c>
      <c r="F122" s="211" t="s">
        <v>10526</v>
      </c>
      <c r="G122" s="212" t="s">
        <v>1025</v>
      </c>
      <c r="H122" s="213">
        <v>7</v>
      </c>
      <c r="I122" s="214"/>
      <c r="J122" s="215">
        <f>ROUND(I122*H122,2)</f>
        <v>0</v>
      </c>
      <c r="K122" s="211" t="s">
        <v>23</v>
      </c>
      <c r="L122" s="62"/>
      <c r="M122" s="216" t="s">
        <v>23</v>
      </c>
      <c r="N122" s="217" t="s">
        <v>44</v>
      </c>
      <c r="O122" s="43"/>
      <c r="P122" s="218">
        <f>O122*H122</f>
        <v>0</v>
      </c>
      <c r="Q122" s="218">
        <v>0</v>
      </c>
      <c r="R122" s="218">
        <f>Q122*H122</f>
        <v>0</v>
      </c>
      <c r="S122" s="218">
        <v>0</v>
      </c>
      <c r="T122" s="219">
        <f>S122*H122</f>
        <v>0</v>
      </c>
      <c r="AR122" s="25" t="s">
        <v>502</v>
      </c>
      <c r="AT122" s="25" t="s">
        <v>498</v>
      </c>
      <c r="AU122" s="25" t="s">
        <v>82</v>
      </c>
      <c r="AY122" s="25" t="s">
        <v>492</v>
      </c>
      <c r="BE122" s="220">
        <f>IF(N122="základní",J122,0)</f>
        <v>0</v>
      </c>
      <c r="BF122" s="220">
        <f>IF(N122="snížená",J122,0)</f>
        <v>0</v>
      </c>
      <c r="BG122" s="220">
        <f>IF(N122="zákl. přenesená",J122,0)</f>
        <v>0</v>
      </c>
      <c r="BH122" s="220">
        <f>IF(N122="sníž. přenesená",J122,0)</f>
        <v>0</v>
      </c>
      <c r="BI122" s="220">
        <f>IF(N122="nulová",J122,0)</f>
        <v>0</v>
      </c>
      <c r="BJ122" s="25" t="s">
        <v>80</v>
      </c>
      <c r="BK122" s="220">
        <f>ROUND(I122*H122,2)</f>
        <v>0</v>
      </c>
      <c r="BL122" s="25" t="s">
        <v>502</v>
      </c>
      <c r="BM122" s="25" t="s">
        <v>604</v>
      </c>
    </row>
    <row r="123" spans="2:65" s="1" customFormat="1">
      <c r="B123" s="42"/>
      <c r="C123" s="64"/>
      <c r="D123" s="227" t="s">
        <v>506</v>
      </c>
      <c r="E123" s="64"/>
      <c r="F123" s="274" t="s">
        <v>10526</v>
      </c>
      <c r="G123" s="64"/>
      <c r="H123" s="64"/>
      <c r="I123" s="177"/>
      <c r="J123" s="64"/>
      <c r="K123" s="64"/>
      <c r="L123" s="62"/>
      <c r="M123" s="223"/>
      <c r="N123" s="43"/>
      <c r="O123" s="43"/>
      <c r="P123" s="43"/>
      <c r="Q123" s="43"/>
      <c r="R123" s="43"/>
      <c r="S123" s="43"/>
      <c r="T123" s="79"/>
      <c r="AT123" s="25" t="s">
        <v>506</v>
      </c>
      <c r="AU123" s="25" t="s">
        <v>82</v>
      </c>
    </row>
    <row r="124" spans="2:65" s="1" customFormat="1" ht="25.5" customHeight="1">
      <c r="B124" s="42"/>
      <c r="C124" s="209" t="s">
        <v>563</v>
      </c>
      <c r="D124" s="209" t="s">
        <v>498</v>
      </c>
      <c r="E124" s="210" t="s">
        <v>10527</v>
      </c>
      <c r="F124" s="211" t="s">
        <v>10528</v>
      </c>
      <c r="G124" s="212" t="s">
        <v>1025</v>
      </c>
      <c r="H124" s="213">
        <v>7</v>
      </c>
      <c r="I124" s="214"/>
      <c r="J124" s="215">
        <f>ROUND(I124*H124,2)</f>
        <v>0</v>
      </c>
      <c r="K124" s="211" t="s">
        <v>23</v>
      </c>
      <c r="L124" s="62"/>
      <c r="M124" s="216" t="s">
        <v>23</v>
      </c>
      <c r="N124" s="217" t="s">
        <v>44</v>
      </c>
      <c r="O124" s="43"/>
      <c r="P124" s="218">
        <f>O124*H124</f>
        <v>0</v>
      </c>
      <c r="Q124" s="218">
        <v>0</v>
      </c>
      <c r="R124" s="218">
        <f>Q124*H124</f>
        <v>0</v>
      </c>
      <c r="S124" s="218">
        <v>0</v>
      </c>
      <c r="T124" s="219">
        <f>S124*H124</f>
        <v>0</v>
      </c>
      <c r="AR124" s="25" t="s">
        <v>502</v>
      </c>
      <c r="AT124" s="25" t="s">
        <v>498</v>
      </c>
      <c r="AU124" s="25" t="s">
        <v>82</v>
      </c>
      <c r="AY124" s="25" t="s">
        <v>492</v>
      </c>
      <c r="BE124" s="220">
        <f>IF(N124="základní",J124,0)</f>
        <v>0</v>
      </c>
      <c r="BF124" s="220">
        <f>IF(N124="snížená",J124,0)</f>
        <v>0</v>
      </c>
      <c r="BG124" s="220">
        <f>IF(N124="zákl. přenesená",J124,0)</f>
        <v>0</v>
      </c>
      <c r="BH124" s="220">
        <f>IF(N124="sníž. přenesená",J124,0)</f>
        <v>0</v>
      </c>
      <c r="BI124" s="220">
        <f>IF(N124="nulová",J124,0)</f>
        <v>0</v>
      </c>
      <c r="BJ124" s="25" t="s">
        <v>80</v>
      </c>
      <c r="BK124" s="220">
        <f>ROUND(I124*H124,2)</f>
        <v>0</v>
      </c>
      <c r="BL124" s="25" t="s">
        <v>502</v>
      </c>
      <c r="BM124" s="25" t="s">
        <v>255</v>
      </c>
    </row>
    <row r="125" spans="2:65" s="1" customFormat="1">
      <c r="B125" s="42"/>
      <c r="C125" s="64"/>
      <c r="D125" s="227" t="s">
        <v>506</v>
      </c>
      <c r="E125" s="64"/>
      <c r="F125" s="274" t="s">
        <v>10528</v>
      </c>
      <c r="G125" s="64"/>
      <c r="H125" s="64"/>
      <c r="I125" s="177"/>
      <c r="J125" s="64"/>
      <c r="K125" s="64"/>
      <c r="L125" s="62"/>
      <c r="M125" s="223"/>
      <c r="N125" s="43"/>
      <c r="O125" s="43"/>
      <c r="P125" s="43"/>
      <c r="Q125" s="43"/>
      <c r="R125" s="43"/>
      <c r="S125" s="43"/>
      <c r="T125" s="79"/>
      <c r="AT125" s="25" t="s">
        <v>506</v>
      </c>
      <c r="AU125" s="25" t="s">
        <v>82</v>
      </c>
    </row>
    <row r="126" spans="2:65" s="1" customFormat="1" ht="25.5" customHeight="1">
      <c r="B126" s="42"/>
      <c r="C126" s="209" t="s">
        <v>577</v>
      </c>
      <c r="D126" s="209" t="s">
        <v>498</v>
      </c>
      <c r="E126" s="210" t="s">
        <v>10529</v>
      </c>
      <c r="F126" s="211" t="s">
        <v>10530</v>
      </c>
      <c r="G126" s="212" t="s">
        <v>1025</v>
      </c>
      <c r="H126" s="213">
        <v>4</v>
      </c>
      <c r="I126" s="214"/>
      <c r="J126" s="215">
        <f>ROUND(I126*H126,2)</f>
        <v>0</v>
      </c>
      <c r="K126" s="211" t="s">
        <v>23</v>
      </c>
      <c r="L126" s="62"/>
      <c r="M126" s="216" t="s">
        <v>23</v>
      </c>
      <c r="N126" s="217" t="s">
        <v>44</v>
      </c>
      <c r="O126" s="43"/>
      <c r="P126" s="218">
        <f>O126*H126</f>
        <v>0</v>
      </c>
      <c r="Q126" s="218">
        <v>0</v>
      </c>
      <c r="R126" s="218">
        <f>Q126*H126</f>
        <v>0</v>
      </c>
      <c r="S126" s="218">
        <v>0</v>
      </c>
      <c r="T126" s="219">
        <f>S126*H126</f>
        <v>0</v>
      </c>
      <c r="AR126" s="25" t="s">
        <v>502</v>
      </c>
      <c r="AT126" s="25" t="s">
        <v>498</v>
      </c>
      <c r="AU126" s="25" t="s">
        <v>82</v>
      </c>
      <c r="AY126" s="25" t="s">
        <v>492</v>
      </c>
      <c r="BE126" s="220">
        <f>IF(N126="základní",J126,0)</f>
        <v>0</v>
      </c>
      <c r="BF126" s="220">
        <f>IF(N126="snížená",J126,0)</f>
        <v>0</v>
      </c>
      <c r="BG126" s="220">
        <f>IF(N126="zákl. přenesená",J126,0)</f>
        <v>0</v>
      </c>
      <c r="BH126" s="220">
        <f>IF(N126="sníž. přenesená",J126,0)</f>
        <v>0</v>
      </c>
      <c r="BI126" s="220">
        <f>IF(N126="nulová",J126,0)</f>
        <v>0</v>
      </c>
      <c r="BJ126" s="25" t="s">
        <v>80</v>
      </c>
      <c r="BK126" s="220">
        <f>ROUND(I126*H126,2)</f>
        <v>0</v>
      </c>
      <c r="BL126" s="25" t="s">
        <v>502</v>
      </c>
      <c r="BM126" s="25" t="s">
        <v>742</v>
      </c>
    </row>
    <row r="127" spans="2:65" s="1" customFormat="1" ht="24">
      <c r="B127" s="42"/>
      <c r="C127" s="64"/>
      <c r="D127" s="227" t="s">
        <v>506</v>
      </c>
      <c r="E127" s="64"/>
      <c r="F127" s="274" t="s">
        <v>10530</v>
      </c>
      <c r="G127" s="64"/>
      <c r="H127" s="64"/>
      <c r="I127" s="177"/>
      <c r="J127" s="64"/>
      <c r="K127" s="64"/>
      <c r="L127" s="62"/>
      <c r="M127" s="223"/>
      <c r="N127" s="43"/>
      <c r="O127" s="43"/>
      <c r="P127" s="43"/>
      <c r="Q127" s="43"/>
      <c r="R127" s="43"/>
      <c r="S127" s="43"/>
      <c r="T127" s="79"/>
      <c r="AT127" s="25" t="s">
        <v>506</v>
      </c>
      <c r="AU127" s="25" t="s">
        <v>82</v>
      </c>
    </row>
    <row r="128" spans="2:65" s="1" customFormat="1" ht="25.5" customHeight="1">
      <c r="B128" s="42"/>
      <c r="C128" s="209" t="s">
        <v>591</v>
      </c>
      <c r="D128" s="209" t="s">
        <v>498</v>
      </c>
      <c r="E128" s="210" t="s">
        <v>10531</v>
      </c>
      <c r="F128" s="211" t="s">
        <v>10532</v>
      </c>
      <c r="G128" s="212" t="s">
        <v>1025</v>
      </c>
      <c r="H128" s="213">
        <v>7</v>
      </c>
      <c r="I128" s="214"/>
      <c r="J128" s="215">
        <f>ROUND(I128*H128,2)</f>
        <v>0</v>
      </c>
      <c r="K128" s="211" t="s">
        <v>23</v>
      </c>
      <c r="L128" s="62"/>
      <c r="M128" s="216" t="s">
        <v>23</v>
      </c>
      <c r="N128" s="217" t="s">
        <v>44</v>
      </c>
      <c r="O128" s="43"/>
      <c r="P128" s="218">
        <f>O128*H128</f>
        <v>0</v>
      </c>
      <c r="Q128" s="218">
        <v>0</v>
      </c>
      <c r="R128" s="218">
        <f>Q128*H128</f>
        <v>0</v>
      </c>
      <c r="S128" s="218">
        <v>0</v>
      </c>
      <c r="T128" s="219">
        <f>S128*H128</f>
        <v>0</v>
      </c>
      <c r="AR128" s="25" t="s">
        <v>502</v>
      </c>
      <c r="AT128" s="25" t="s">
        <v>498</v>
      </c>
      <c r="AU128" s="25" t="s">
        <v>82</v>
      </c>
      <c r="AY128" s="25" t="s">
        <v>492</v>
      </c>
      <c r="BE128" s="220">
        <f>IF(N128="základní",J128,0)</f>
        <v>0</v>
      </c>
      <c r="BF128" s="220">
        <f>IF(N128="snížená",J128,0)</f>
        <v>0</v>
      </c>
      <c r="BG128" s="220">
        <f>IF(N128="zákl. přenesená",J128,0)</f>
        <v>0</v>
      </c>
      <c r="BH128" s="220">
        <f>IF(N128="sníž. přenesená",J128,0)</f>
        <v>0</v>
      </c>
      <c r="BI128" s="220">
        <f>IF(N128="nulová",J128,0)</f>
        <v>0</v>
      </c>
      <c r="BJ128" s="25" t="s">
        <v>80</v>
      </c>
      <c r="BK128" s="220">
        <f>ROUND(I128*H128,2)</f>
        <v>0</v>
      </c>
      <c r="BL128" s="25" t="s">
        <v>502</v>
      </c>
      <c r="BM128" s="25" t="s">
        <v>765</v>
      </c>
    </row>
    <row r="129" spans="2:65" s="1" customFormat="1" ht="24">
      <c r="B129" s="42"/>
      <c r="C129" s="64"/>
      <c r="D129" s="227" t="s">
        <v>506</v>
      </c>
      <c r="E129" s="64"/>
      <c r="F129" s="274" t="s">
        <v>10532</v>
      </c>
      <c r="G129" s="64"/>
      <c r="H129" s="64"/>
      <c r="I129" s="177"/>
      <c r="J129" s="64"/>
      <c r="K129" s="64"/>
      <c r="L129" s="62"/>
      <c r="M129" s="223"/>
      <c r="N129" s="43"/>
      <c r="O129" s="43"/>
      <c r="P129" s="43"/>
      <c r="Q129" s="43"/>
      <c r="R129" s="43"/>
      <c r="S129" s="43"/>
      <c r="T129" s="79"/>
      <c r="AT129" s="25" t="s">
        <v>506</v>
      </c>
      <c r="AU129" s="25" t="s">
        <v>82</v>
      </c>
    </row>
    <row r="130" spans="2:65" s="1" customFormat="1" ht="16.5" customHeight="1">
      <c r="B130" s="42"/>
      <c r="C130" s="209" t="s">
        <v>604</v>
      </c>
      <c r="D130" s="209" t="s">
        <v>498</v>
      </c>
      <c r="E130" s="210" t="s">
        <v>10533</v>
      </c>
      <c r="F130" s="211" t="s">
        <v>10534</v>
      </c>
      <c r="G130" s="212" t="s">
        <v>23</v>
      </c>
      <c r="H130" s="213">
        <v>5</v>
      </c>
      <c r="I130" s="214"/>
      <c r="J130" s="215">
        <f>ROUND(I130*H130,2)</f>
        <v>0</v>
      </c>
      <c r="K130" s="211" t="s">
        <v>23</v>
      </c>
      <c r="L130" s="62"/>
      <c r="M130" s="216" t="s">
        <v>23</v>
      </c>
      <c r="N130" s="217" t="s">
        <v>44</v>
      </c>
      <c r="O130" s="43"/>
      <c r="P130" s="218">
        <f>O130*H130</f>
        <v>0</v>
      </c>
      <c r="Q130" s="218">
        <v>0</v>
      </c>
      <c r="R130" s="218">
        <f>Q130*H130</f>
        <v>0</v>
      </c>
      <c r="S130" s="218">
        <v>0</v>
      </c>
      <c r="T130" s="219">
        <f>S130*H130</f>
        <v>0</v>
      </c>
      <c r="AR130" s="25" t="s">
        <v>502</v>
      </c>
      <c r="AT130" s="25" t="s">
        <v>498</v>
      </c>
      <c r="AU130" s="25" t="s">
        <v>82</v>
      </c>
      <c r="AY130" s="25" t="s">
        <v>492</v>
      </c>
      <c r="BE130" s="220">
        <f>IF(N130="základní",J130,0)</f>
        <v>0</v>
      </c>
      <c r="BF130" s="220">
        <f>IF(N130="snížená",J130,0)</f>
        <v>0</v>
      </c>
      <c r="BG130" s="220">
        <f>IF(N130="zákl. přenesená",J130,0)</f>
        <v>0</v>
      </c>
      <c r="BH130" s="220">
        <f>IF(N130="sníž. přenesená",J130,0)</f>
        <v>0</v>
      </c>
      <c r="BI130" s="220">
        <f>IF(N130="nulová",J130,0)</f>
        <v>0</v>
      </c>
      <c r="BJ130" s="25" t="s">
        <v>80</v>
      </c>
      <c r="BK130" s="220">
        <f>ROUND(I130*H130,2)</f>
        <v>0</v>
      </c>
      <c r="BL130" s="25" t="s">
        <v>502</v>
      </c>
      <c r="BM130" s="25" t="s">
        <v>775</v>
      </c>
    </row>
    <row r="131" spans="2:65" s="1" customFormat="1">
      <c r="B131" s="42"/>
      <c r="C131" s="64"/>
      <c r="D131" s="221" t="s">
        <v>506</v>
      </c>
      <c r="E131" s="64"/>
      <c r="F131" s="222" t="s">
        <v>10534</v>
      </c>
      <c r="G131" s="64"/>
      <c r="H131" s="64"/>
      <c r="I131" s="177"/>
      <c r="J131" s="64"/>
      <c r="K131" s="64"/>
      <c r="L131" s="62"/>
      <c r="M131" s="223"/>
      <c r="N131" s="43"/>
      <c r="O131" s="43"/>
      <c r="P131" s="43"/>
      <c r="Q131" s="43"/>
      <c r="R131" s="43"/>
      <c r="S131" s="43"/>
      <c r="T131" s="79"/>
      <c r="AT131" s="25" t="s">
        <v>506</v>
      </c>
      <c r="AU131" s="25" t="s">
        <v>82</v>
      </c>
    </row>
    <row r="132" spans="2:65" s="11" customFormat="1" ht="29.85" customHeight="1">
      <c r="B132" s="192"/>
      <c r="C132" s="193"/>
      <c r="D132" s="206" t="s">
        <v>72</v>
      </c>
      <c r="E132" s="207" t="s">
        <v>4874</v>
      </c>
      <c r="F132" s="207" t="s">
        <v>10535</v>
      </c>
      <c r="G132" s="193"/>
      <c r="H132" s="193"/>
      <c r="I132" s="196"/>
      <c r="J132" s="208">
        <f>BK132</f>
        <v>0</v>
      </c>
      <c r="K132" s="193"/>
      <c r="L132" s="198"/>
      <c r="M132" s="199"/>
      <c r="N132" s="200"/>
      <c r="O132" s="200"/>
      <c r="P132" s="201">
        <f>SUM(P133:P144)</f>
        <v>0</v>
      </c>
      <c r="Q132" s="200"/>
      <c r="R132" s="201">
        <f>SUM(R133:R144)</f>
        <v>0</v>
      </c>
      <c r="S132" s="200"/>
      <c r="T132" s="202">
        <f>SUM(T133:T144)</f>
        <v>0</v>
      </c>
      <c r="AR132" s="203" t="s">
        <v>80</v>
      </c>
      <c r="AT132" s="204" t="s">
        <v>72</v>
      </c>
      <c r="AU132" s="204" t="s">
        <v>80</v>
      </c>
      <c r="AY132" s="203" t="s">
        <v>492</v>
      </c>
      <c r="BK132" s="205">
        <f>SUM(BK133:BK144)</f>
        <v>0</v>
      </c>
    </row>
    <row r="133" spans="2:65" s="1" customFormat="1" ht="16.5" customHeight="1">
      <c r="B133" s="42"/>
      <c r="C133" s="209" t="s">
        <v>617</v>
      </c>
      <c r="D133" s="209" t="s">
        <v>498</v>
      </c>
      <c r="E133" s="210" t="s">
        <v>10536</v>
      </c>
      <c r="F133" s="211" t="s">
        <v>10537</v>
      </c>
      <c r="G133" s="212" t="s">
        <v>1025</v>
      </c>
      <c r="H133" s="213">
        <v>18</v>
      </c>
      <c r="I133" s="214"/>
      <c r="J133" s="215">
        <f>ROUND(I133*H133,2)</f>
        <v>0</v>
      </c>
      <c r="K133" s="211" t="s">
        <v>23</v>
      </c>
      <c r="L133" s="62"/>
      <c r="M133" s="216" t="s">
        <v>23</v>
      </c>
      <c r="N133" s="217" t="s">
        <v>44</v>
      </c>
      <c r="O133" s="43"/>
      <c r="P133" s="218">
        <f>O133*H133</f>
        <v>0</v>
      </c>
      <c r="Q133" s="218">
        <v>0</v>
      </c>
      <c r="R133" s="218">
        <f>Q133*H133</f>
        <v>0</v>
      </c>
      <c r="S133" s="218">
        <v>0</v>
      </c>
      <c r="T133" s="219">
        <f>S133*H133</f>
        <v>0</v>
      </c>
      <c r="AR133" s="25" t="s">
        <v>502</v>
      </c>
      <c r="AT133" s="25" t="s">
        <v>498</v>
      </c>
      <c r="AU133" s="25" t="s">
        <v>82</v>
      </c>
      <c r="AY133" s="25" t="s">
        <v>492</v>
      </c>
      <c r="BE133" s="220">
        <f>IF(N133="základní",J133,0)</f>
        <v>0</v>
      </c>
      <c r="BF133" s="220">
        <f>IF(N133="snížená",J133,0)</f>
        <v>0</v>
      </c>
      <c r="BG133" s="220">
        <f>IF(N133="zákl. přenesená",J133,0)</f>
        <v>0</v>
      </c>
      <c r="BH133" s="220">
        <f>IF(N133="sníž. přenesená",J133,0)</f>
        <v>0</v>
      </c>
      <c r="BI133" s="220">
        <f>IF(N133="nulová",J133,0)</f>
        <v>0</v>
      </c>
      <c r="BJ133" s="25" t="s">
        <v>80</v>
      </c>
      <c r="BK133" s="220">
        <f>ROUND(I133*H133,2)</f>
        <v>0</v>
      </c>
      <c r="BL133" s="25" t="s">
        <v>502</v>
      </c>
      <c r="BM133" s="25" t="s">
        <v>787</v>
      </c>
    </row>
    <row r="134" spans="2:65" s="1" customFormat="1">
      <c r="B134" s="42"/>
      <c r="C134" s="64"/>
      <c r="D134" s="227" t="s">
        <v>506</v>
      </c>
      <c r="E134" s="64"/>
      <c r="F134" s="274" t="s">
        <v>10537</v>
      </c>
      <c r="G134" s="64"/>
      <c r="H134" s="64"/>
      <c r="I134" s="177"/>
      <c r="J134" s="64"/>
      <c r="K134" s="64"/>
      <c r="L134" s="62"/>
      <c r="M134" s="223"/>
      <c r="N134" s="43"/>
      <c r="O134" s="43"/>
      <c r="P134" s="43"/>
      <c r="Q134" s="43"/>
      <c r="R134" s="43"/>
      <c r="S134" s="43"/>
      <c r="T134" s="79"/>
      <c r="AT134" s="25" t="s">
        <v>506</v>
      </c>
      <c r="AU134" s="25" t="s">
        <v>82</v>
      </c>
    </row>
    <row r="135" spans="2:65" s="1" customFormat="1" ht="16.5" customHeight="1">
      <c r="B135" s="42"/>
      <c r="C135" s="209" t="s">
        <v>255</v>
      </c>
      <c r="D135" s="209" t="s">
        <v>498</v>
      </c>
      <c r="E135" s="210" t="s">
        <v>10538</v>
      </c>
      <c r="F135" s="211" t="s">
        <v>10539</v>
      </c>
      <c r="G135" s="212" t="s">
        <v>1025</v>
      </c>
      <c r="H135" s="213">
        <v>39</v>
      </c>
      <c r="I135" s="214"/>
      <c r="J135" s="215">
        <f>ROUND(I135*H135,2)</f>
        <v>0</v>
      </c>
      <c r="K135" s="211" t="s">
        <v>23</v>
      </c>
      <c r="L135" s="62"/>
      <c r="M135" s="216" t="s">
        <v>23</v>
      </c>
      <c r="N135" s="217" t="s">
        <v>44</v>
      </c>
      <c r="O135" s="43"/>
      <c r="P135" s="218">
        <f>O135*H135</f>
        <v>0</v>
      </c>
      <c r="Q135" s="218">
        <v>0</v>
      </c>
      <c r="R135" s="218">
        <f>Q135*H135</f>
        <v>0</v>
      </c>
      <c r="S135" s="218">
        <v>0</v>
      </c>
      <c r="T135" s="219">
        <f>S135*H135</f>
        <v>0</v>
      </c>
      <c r="AR135" s="25" t="s">
        <v>502</v>
      </c>
      <c r="AT135" s="25" t="s">
        <v>498</v>
      </c>
      <c r="AU135" s="25" t="s">
        <v>82</v>
      </c>
      <c r="AY135" s="25" t="s">
        <v>492</v>
      </c>
      <c r="BE135" s="220">
        <f>IF(N135="základní",J135,0)</f>
        <v>0</v>
      </c>
      <c r="BF135" s="220">
        <f>IF(N135="snížená",J135,0)</f>
        <v>0</v>
      </c>
      <c r="BG135" s="220">
        <f>IF(N135="zákl. přenesená",J135,0)</f>
        <v>0</v>
      </c>
      <c r="BH135" s="220">
        <f>IF(N135="sníž. přenesená",J135,0)</f>
        <v>0</v>
      </c>
      <c r="BI135" s="220">
        <f>IF(N135="nulová",J135,0)</f>
        <v>0</v>
      </c>
      <c r="BJ135" s="25" t="s">
        <v>80</v>
      </c>
      <c r="BK135" s="220">
        <f>ROUND(I135*H135,2)</f>
        <v>0</v>
      </c>
      <c r="BL135" s="25" t="s">
        <v>502</v>
      </c>
      <c r="BM135" s="25" t="s">
        <v>800</v>
      </c>
    </row>
    <row r="136" spans="2:65" s="1" customFormat="1">
      <c r="B136" s="42"/>
      <c r="C136" s="64"/>
      <c r="D136" s="227" t="s">
        <v>506</v>
      </c>
      <c r="E136" s="64"/>
      <c r="F136" s="274" t="s">
        <v>10539</v>
      </c>
      <c r="G136" s="64"/>
      <c r="H136" s="64"/>
      <c r="I136" s="177"/>
      <c r="J136" s="64"/>
      <c r="K136" s="64"/>
      <c r="L136" s="62"/>
      <c r="M136" s="223"/>
      <c r="N136" s="43"/>
      <c r="O136" s="43"/>
      <c r="P136" s="43"/>
      <c r="Q136" s="43"/>
      <c r="R136" s="43"/>
      <c r="S136" s="43"/>
      <c r="T136" s="79"/>
      <c r="AT136" s="25" t="s">
        <v>506</v>
      </c>
      <c r="AU136" s="25" t="s">
        <v>82</v>
      </c>
    </row>
    <row r="137" spans="2:65" s="1" customFormat="1" ht="16.5" customHeight="1">
      <c r="B137" s="42"/>
      <c r="C137" s="209" t="s">
        <v>727</v>
      </c>
      <c r="D137" s="209" t="s">
        <v>498</v>
      </c>
      <c r="E137" s="210" t="s">
        <v>10540</v>
      </c>
      <c r="F137" s="211" t="s">
        <v>10541</v>
      </c>
      <c r="G137" s="212" t="s">
        <v>1025</v>
      </c>
      <c r="H137" s="213">
        <v>57</v>
      </c>
      <c r="I137" s="214"/>
      <c r="J137" s="215">
        <f>ROUND(I137*H137,2)</f>
        <v>0</v>
      </c>
      <c r="K137" s="211" t="s">
        <v>23</v>
      </c>
      <c r="L137" s="62"/>
      <c r="M137" s="216" t="s">
        <v>23</v>
      </c>
      <c r="N137" s="217" t="s">
        <v>44</v>
      </c>
      <c r="O137" s="43"/>
      <c r="P137" s="218">
        <f>O137*H137</f>
        <v>0</v>
      </c>
      <c r="Q137" s="218">
        <v>0</v>
      </c>
      <c r="R137" s="218">
        <f>Q137*H137</f>
        <v>0</v>
      </c>
      <c r="S137" s="218">
        <v>0</v>
      </c>
      <c r="T137" s="219">
        <f>S137*H137</f>
        <v>0</v>
      </c>
      <c r="AR137" s="25" t="s">
        <v>502</v>
      </c>
      <c r="AT137" s="25" t="s">
        <v>498</v>
      </c>
      <c r="AU137" s="25" t="s">
        <v>82</v>
      </c>
      <c r="AY137" s="25" t="s">
        <v>492</v>
      </c>
      <c r="BE137" s="220">
        <f>IF(N137="základní",J137,0)</f>
        <v>0</v>
      </c>
      <c r="BF137" s="220">
        <f>IF(N137="snížená",J137,0)</f>
        <v>0</v>
      </c>
      <c r="BG137" s="220">
        <f>IF(N137="zákl. přenesená",J137,0)</f>
        <v>0</v>
      </c>
      <c r="BH137" s="220">
        <f>IF(N137="sníž. přenesená",J137,0)</f>
        <v>0</v>
      </c>
      <c r="BI137" s="220">
        <f>IF(N137="nulová",J137,0)</f>
        <v>0</v>
      </c>
      <c r="BJ137" s="25" t="s">
        <v>80</v>
      </c>
      <c r="BK137" s="220">
        <f>ROUND(I137*H137,2)</f>
        <v>0</v>
      </c>
      <c r="BL137" s="25" t="s">
        <v>502</v>
      </c>
      <c r="BM137" s="25" t="s">
        <v>308</v>
      </c>
    </row>
    <row r="138" spans="2:65" s="1" customFormat="1">
      <c r="B138" s="42"/>
      <c r="C138" s="64"/>
      <c r="D138" s="227" t="s">
        <v>506</v>
      </c>
      <c r="E138" s="64"/>
      <c r="F138" s="274" t="s">
        <v>10541</v>
      </c>
      <c r="G138" s="64"/>
      <c r="H138" s="64"/>
      <c r="I138" s="177"/>
      <c r="J138" s="64"/>
      <c r="K138" s="64"/>
      <c r="L138" s="62"/>
      <c r="M138" s="223"/>
      <c r="N138" s="43"/>
      <c r="O138" s="43"/>
      <c r="P138" s="43"/>
      <c r="Q138" s="43"/>
      <c r="R138" s="43"/>
      <c r="S138" s="43"/>
      <c r="T138" s="79"/>
      <c r="AT138" s="25" t="s">
        <v>506</v>
      </c>
      <c r="AU138" s="25" t="s">
        <v>82</v>
      </c>
    </row>
    <row r="139" spans="2:65" s="1" customFormat="1" ht="25.5" customHeight="1">
      <c r="B139" s="42"/>
      <c r="C139" s="209" t="s">
        <v>742</v>
      </c>
      <c r="D139" s="209" t="s">
        <v>498</v>
      </c>
      <c r="E139" s="210" t="s">
        <v>10542</v>
      </c>
      <c r="F139" s="211" t="s">
        <v>10543</v>
      </c>
      <c r="G139" s="212" t="s">
        <v>1025</v>
      </c>
      <c r="H139" s="213">
        <v>30</v>
      </c>
      <c r="I139" s="214"/>
      <c r="J139" s="215">
        <f>ROUND(I139*H139,2)</f>
        <v>0</v>
      </c>
      <c r="K139" s="211" t="s">
        <v>23</v>
      </c>
      <c r="L139" s="62"/>
      <c r="M139" s="216" t="s">
        <v>23</v>
      </c>
      <c r="N139" s="217" t="s">
        <v>44</v>
      </c>
      <c r="O139" s="43"/>
      <c r="P139" s="218">
        <f>O139*H139</f>
        <v>0</v>
      </c>
      <c r="Q139" s="218">
        <v>0</v>
      </c>
      <c r="R139" s="218">
        <f>Q139*H139</f>
        <v>0</v>
      </c>
      <c r="S139" s="218">
        <v>0</v>
      </c>
      <c r="T139" s="219">
        <f>S139*H139</f>
        <v>0</v>
      </c>
      <c r="AR139" s="25" t="s">
        <v>502</v>
      </c>
      <c r="AT139" s="25" t="s">
        <v>498</v>
      </c>
      <c r="AU139" s="25" t="s">
        <v>82</v>
      </c>
      <c r="AY139" s="25" t="s">
        <v>492</v>
      </c>
      <c r="BE139" s="220">
        <f>IF(N139="základní",J139,0)</f>
        <v>0</v>
      </c>
      <c r="BF139" s="220">
        <f>IF(N139="snížená",J139,0)</f>
        <v>0</v>
      </c>
      <c r="BG139" s="220">
        <f>IF(N139="zákl. přenesená",J139,0)</f>
        <v>0</v>
      </c>
      <c r="BH139" s="220">
        <f>IF(N139="sníž. přenesená",J139,0)</f>
        <v>0</v>
      </c>
      <c r="BI139" s="220">
        <f>IF(N139="nulová",J139,0)</f>
        <v>0</v>
      </c>
      <c r="BJ139" s="25" t="s">
        <v>80</v>
      </c>
      <c r="BK139" s="220">
        <f>ROUND(I139*H139,2)</f>
        <v>0</v>
      </c>
      <c r="BL139" s="25" t="s">
        <v>502</v>
      </c>
      <c r="BM139" s="25" t="s">
        <v>838</v>
      </c>
    </row>
    <row r="140" spans="2:65" s="1" customFormat="1">
      <c r="B140" s="42"/>
      <c r="C140" s="64"/>
      <c r="D140" s="227" t="s">
        <v>506</v>
      </c>
      <c r="E140" s="64"/>
      <c r="F140" s="274" t="s">
        <v>10543</v>
      </c>
      <c r="G140" s="64"/>
      <c r="H140" s="64"/>
      <c r="I140" s="177"/>
      <c r="J140" s="64"/>
      <c r="K140" s="64"/>
      <c r="L140" s="62"/>
      <c r="M140" s="223"/>
      <c r="N140" s="43"/>
      <c r="O140" s="43"/>
      <c r="P140" s="43"/>
      <c r="Q140" s="43"/>
      <c r="R140" s="43"/>
      <c r="S140" s="43"/>
      <c r="T140" s="79"/>
      <c r="AT140" s="25" t="s">
        <v>506</v>
      </c>
      <c r="AU140" s="25" t="s">
        <v>82</v>
      </c>
    </row>
    <row r="141" spans="2:65" s="1" customFormat="1" ht="16.5" customHeight="1">
      <c r="B141" s="42"/>
      <c r="C141" s="209" t="s">
        <v>752</v>
      </c>
      <c r="D141" s="209" t="s">
        <v>498</v>
      </c>
      <c r="E141" s="210" t="s">
        <v>10544</v>
      </c>
      <c r="F141" s="211" t="s">
        <v>10545</v>
      </c>
      <c r="G141" s="212" t="s">
        <v>1025</v>
      </c>
      <c r="H141" s="213">
        <v>4</v>
      </c>
      <c r="I141" s="214"/>
      <c r="J141" s="215">
        <f>ROUND(I141*H141,2)</f>
        <v>0</v>
      </c>
      <c r="K141" s="211" t="s">
        <v>23</v>
      </c>
      <c r="L141" s="62"/>
      <c r="M141" s="216" t="s">
        <v>23</v>
      </c>
      <c r="N141" s="217" t="s">
        <v>44</v>
      </c>
      <c r="O141" s="43"/>
      <c r="P141" s="218">
        <f>O141*H141</f>
        <v>0</v>
      </c>
      <c r="Q141" s="218">
        <v>0</v>
      </c>
      <c r="R141" s="218">
        <f>Q141*H141</f>
        <v>0</v>
      </c>
      <c r="S141" s="218">
        <v>0</v>
      </c>
      <c r="T141" s="219">
        <f>S141*H141</f>
        <v>0</v>
      </c>
      <c r="AR141" s="25" t="s">
        <v>502</v>
      </c>
      <c r="AT141" s="25" t="s">
        <v>498</v>
      </c>
      <c r="AU141" s="25" t="s">
        <v>82</v>
      </c>
      <c r="AY141" s="25" t="s">
        <v>492</v>
      </c>
      <c r="BE141" s="220">
        <f>IF(N141="základní",J141,0)</f>
        <v>0</v>
      </c>
      <c r="BF141" s="220">
        <f>IF(N141="snížená",J141,0)</f>
        <v>0</v>
      </c>
      <c r="BG141" s="220">
        <f>IF(N141="zákl. přenesená",J141,0)</f>
        <v>0</v>
      </c>
      <c r="BH141" s="220">
        <f>IF(N141="sníž. přenesená",J141,0)</f>
        <v>0</v>
      </c>
      <c r="BI141" s="220">
        <f>IF(N141="nulová",J141,0)</f>
        <v>0</v>
      </c>
      <c r="BJ141" s="25" t="s">
        <v>80</v>
      </c>
      <c r="BK141" s="220">
        <f>ROUND(I141*H141,2)</f>
        <v>0</v>
      </c>
      <c r="BL141" s="25" t="s">
        <v>502</v>
      </c>
      <c r="BM141" s="25" t="s">
        <v>927</v>
      </c>
    </row>
    <row r="142" spans="2:65" s="1" customFormat="1">
      <c r="B142" s="42"/>
      <c r="C142" s="64"/>
      <c r="D142" s="227" t="s">
        <v>506</v>
      </c>
      <c r="E142" s="64"/>
      <c r="F142" s="274" t="s">
        <v>10545</v>
      </c>
      <c r="G142" s="64"/>
      <c r="H142" s="64"/>
      <c r="I142" s="177"/>
      <c r="J142" s="64"/>
      <c r="K142" s="64"/>
      <c r="L142" s="62"/>
      <c r="M142" s="223"/>
      <c r="N142" s="43"/>
      <c r="O142" s="43"/>
      <c r="P142" s="43"/>
      <c r="Q142" s="43"/>
      <c r="R142" s="43"/>
      <c r="S142" s="43"/>
      <c r="T142" s="79"/>
      <c r="AT142" s="25" t="s">
        <v>506</v>
      </c>
      <c r="AU142" s="25" t="s">
        <v>82</v>
      </c>
    </row>
    <row r="143" spans="2:65" s="1" customFormat="1" ht="25.5" customHeight="1">
      <c r="B143" s="42"/>
      <c r="C143" s="209" t="s">
        <v>765</v>
      </c>
      <c r="D143" s="209" t="s">
        <v>498</v>
      </c>
      <c r="E143" s="210" t="s">
        <v>10546</v>
      </c>
      <c r="F143" s="211" t="s">
        <v>10547</v>
      </c>
      <c r="G143" s="212" t="s">
        <v>1025</v>
      </c>
      <c r="H143" s="213">
        <v>148</v>
      </c>
      <c r="I143" s="214"/>
      <c r="J143" s="215">
        <f>ROUND(I143*H143,2)</f>
        <v>0</v>
      </c>
      <c r="K143" s="211" t="s">
        <v>23</v>
      </c>
      <c r="L143" s="62"/>
      <c r="M143" s="216" t="s">
        <v>23</v>
      </c>
      <c r="N143" s="217" t="s">
        <v>44</v>
      </c>
      <c r="O143" s="43"/>
      <c r="P143" s="218">
        <f>O143*H143</f>
        <v>0</v>
      </c>
      <c r="Q143" s="218">
        <v>0</v>
      </c>
      <c r="R143" s="218">
        <f>Q143*H143</f>
        <v>0</v>
      </c>
      <c r="S143" s="218">
        <v>0</v>
      </c>
      <c r="T143" s="219">
        <f>S143*H143</f>
        <v>0</v>
      </c>
      <c r="AR143" s="25" t="s">
        <v>502</v>
      </c>
      <c r="AT143" s="25" t="s">
        <v>498</v>
      </c>
      <c r="AU143" s="25" t="s">
        <v>82</v>
      </c>
      <c r="AY143" s="25" t="s">
        <v>492</v>
      </c>
      <c r="BE143" s="220">
        <f>IF(N143="základní",J143,0)</f>
        <v>0</v>
      </c>
      <c r="BF143" s="220">
        <f>IF(N143="snížená",J143,0)</f>
        <v>0</v>
      </c>
      <c r="BG143" s="220">
        <f>IF(N143="zákl. přenesená",J143,0)</f>
        <v>0</v>
      </c>
      <c r="BH143" s="220">
        <f>IF(N143="sníž. přenesená",J143,0)</f>
        <v>0</v>
      </c>
      <c r="BI143" s="220">
        <f>IF(N143="nulová",J143,0)</f>
        <v>0</v>
      </c>
      <c r="BJ143" s="25" t="s">
        <v>80</v>
      </c>
      <c r="BK143" s="220">
        <f>ROUND(I143*H143,2)</f>
        <v>0</v>
      </c>
      <c r="BL143" s="25" t="s">
        <v>502</v>
      </c>
      <c r="BM143" s="25" t="s">
        <v>940</v>
      </c>
    </row>
    <row r="144" spans="2:65" s="1" customFormat="1">
      <c r="B144" s="42"/>
      <c r="C144" s="64"/>
      <c r="D144" s="221" t="s">
        <v>506</v>
      </c>
      <c r="E144" s="64"/>
      <c r="F144" s="222" t="s">
        <v>10547</v>
      </c>
      <c r="G144" s="64"/>
      <c r="H144" s="64"/>
      <c r="I144" s="177"/>
      <c r="J144" s="64"/>
      <c r="K144" s="64"/>
      <c r="L144" s="62"/>
      <c r="M144" s="223"/>
      <c r="N144" s="43"/>
      <c r="O144" s="43"/>
      <c r="P144" s="43"/>
      <c r="Q144" s="43"/>
      <c r="R144" s="43"/>
      <c r="S144" s="43"/>
      <c r="T144" s="79"/>
      <c r="AT144" s="25" t="s">
        <v>506</v>
      </c>
      <c r="AU144" s="25" t="s">
        <v>82</v>
      </c>
    </row>
    <row r="145" spans="2:65" s="11" customFormat="1" ht="29.85" customHeight="1">
      <c r="B145" s="192"/>
      <c r="C145" s="193"/>
      <c r="D145" s="206" t="s">
        <v>72</v>
      </c>
      <c r="E145" s="207" t="s">
        <v>5912</v>
      </c>
      <c r="F145" s="207" t="s">
        <v>10548</v>
      </c>
      <c r="G145" s="193"/>
      <c r="H145" s="193"/>
      <c r="I145" s="196"/>
      <c r="J145" s="208">
        <f>BK145</f>
        <v>0</v>
      </c>
      <c r="K145" s="193"/>
      <c r="L145" s="198"/>
      <c r="M145" s="199"/>
      <c r="N145" s="200"/>
      <c r="O145" s="200"/>
      <c r="P145" s="201">
        <f>SUM(P146:P185)</f>
        <v>0</v>
      </c>
      <c r="Q145" s="200"/>
      <c r="R145" s="201">
        <f>SUM(R146:R185)</f>
        <v>0</v>
      </c>
      <c r="S145" s="200"/>
      <c r="T145" s="202">
        <f>SUM(T146:T185)</f>
        <v>0</v>
      </c>
      <c r="AR145" s="203" t="s">
        <v>80</v>
      </c>
      <c r="AT145" s="204" t="s">
        <v>72</v>
      </c>
      <c r="AU145" s="204" t="s">
        <v>80</v>
      </c>
      <c r="AY145" s="203" t="s">
        <v>492</v>
      </c>
      <c r="BK145" s="205">
        <f>SUM(BK146:BK185)</f>
        <v>0</v>
      </c>
    </row>
    <row r="146" spans="2:65" s="1" customFormat="1" ht="16.5" customHeight="1">
      <c r="B146" s="42"/>
      <c r="C146" s="209" t="s">
        <v>10</v>
      </c>
      <c r="D146" s="209" t="s">
        <v>498</v>
      </c>
      <c r="E146" s="210" t="s">
        <v>10549</v>
      </c>
      <c r="F146" s="211" t="s">
        <v>10550</v>
      </c>
      <c r="G146" s="212" t="s">
        <v>1025</v>
      </c>
      <c r="H146" s="213">
        <v>8</v>
      </c>
      <c r="I146" s="214"/>
      <c r="J146" s="215">
        <f>ROUND(I146*H146,2)</f>
        <v>0</v>
      </c>
      <c r="K146" s="211" t="s">
        <v>23</v>
      </c>
      <c r="L146" s="62"/>
      <c r="M146" s="216" t="s">
        <v>23</v>
      </c>
      <c r="N146" s="217" t="s">
        <v>44</v>
      </c>
      <c r="O146" s="43"/>
      <c r="P146" s="218">
        <f>O146*H146</f>
        <v>0</v>
      </c>
      <c r="Q146" s="218">
        <v>0</v>
      </c>
      <c r="R146" s="218">
        <f>Q146*H146</f>
        <v>0</v>
      </c>
      <c r="S146" s="218">
        <v>0</v>
      </c>
      <c r="T146" s="219">
        <f>S146*H146</f>
        <v>0</v>
      </c>
      <c r="AR146" s="25" t="s">
        <v>502</v>
      </c>
      <c r="AT146" s="25" t="s">
        <v>498</v>
      </c>
      <c r="AU146" s="25" t="s">
        <v>82</v>
      </c>
      <c r="AY146" s="25" t="s">
        <v>492</v>
      </c>
      <c r="BE146" s="220">
        <f>IF(N146="základní",J146,0)</f>
        <v>0</v>
      </c>
      <c r="BF146" s="220">
        <f>IF(N146="snížená",J146,0)</f>
        <v>0</v>
      </c>
      <c r="BG146" s="220">
        <f>IF(N146="zákl. přenesená",J146,0)</f>
        <v>0</v>
      </c>
      <c r="BH146" s="220">
        <f>IF(N146="sníž. přenesená",J146,0)</f>
        <v>0</v>
      </c>
      <c r="BI146" s="220">
        <f>IF(N146="nulová",J146,0)</f>
        <v>0</v>
      </c>
      <c r="BJ146" s="25" t="s">
        <v>80</v>
      </c>
      <c r="BK146" s="220">
        <f>ROUND(I146*H146,2)</f>
        <v>0</v>
      </c>
      <c r="BL146" s="25" t="s">
        <v>502</v>
      </c>
      <c r="BM146" s="25" t="s">
        <v>958</v>
      </c>
    </row>
    <row r="147" spans="2:65" s="1" customFormat="1">
      <c r="B147" s="42"/>
      <c r="C147" s="64"/>
      <c r="D147" s="227" t="s">
        <v>506</v>
      </c>
      <c r="E147" s="64"/>
      <c r="F147" s="274" t="s">
        <v>10550</v>
      </c>
      <c r="G147" s="64"/>
      <c r="H147" s="64"/>
      <c r="I147" s="177"/>
      <c r="J147" s="64"/>
      <c r="K147" s="64"/>
      <c r="L147" s="62"/>
      <c r="M147" s="223"/>
      <c r="N147" s="43"/>
      <c r="O147" s="43"/>
      <c r="P147" s="43"/>
      <c r="Q147" s="43"/>
      <c r="R147" s="43"/>
      <c r="S147" s="43"/>
      <c r="T147" s="79"/>
      <c r="AT147" s="25" t="s">
        <v>506</v>
      </c>
      <c r="AU147" s="25" t="s">
        <v>82</v>
      </c>
    </row>
    <row r="148" spans="2:65" s="1" customFormat="1" ht="16.5" customHeight="1">
      <c r="B148" s="42"/>
      <c r="C148" s="209" t="s">
        <v>775</v>
      </c>
      <c r="D148" s="209" t="s">
        <v>498</v>
      </c>
      <c r="E148" s="210" t="s">
        <v>10551</v>
      </c>
      <c r="F148" s="211" t="s">
        <v>10552</v>
      </c>
      <c r="G148" s="212" t="s">
        <v>1025</v>
      </c>
      <c r="H148" s="213">
        <v>73</v>
      </c>
      <c r="I148" s="214"/>
      <c r="J148" s="215">
        <f>ROUND(I148*H148,2)</f>
        <v>0</v>
      </c>
      <c r="K148" s="211" t="s">
        <v>23</v>
      </c>
      <c r="L148" s="62"/>
      <c r="M148" s="216" t="s">
        <v>23</v>
      </c>
      <c r="N148" s="217" t="s">
        <v>44</v>
      </c>
      <c r="O148" s="43"/>
      <c r="P148" s="218">
        <f>O148*H148</f>
        <v>0</v>
      </c>
      <c r="Q148" s="218">
        <v>0</v>
      </c>
      <c r="R148" s="218">
        <f>Q148*H148</f>
        <v>0</v>
      </c>
      <c r="S148" s="218">
        <v>0</v>
      </c>
      <c r="T148" s="219">
        <f>S148*H148</f>
        <v>0</v>
      </c>
      <c r="AR148" s="25" t="s">
        <v>502</v>
      </c>
      <c r="AT148" s="25" t="s">
        <v>498</v>
      </c>
      <c r="AU148" s="25" t="s">
        <v>82</v>
      </c>
      <c r="AY148" s="25" t="s">
        <v>492</v>
      </c>
      <c r="BE148" s="220">
        <f>IF(N148="základní",J148,0)</f>
        <v>0</v>
      </c>
      <c r="BF148" s="220">
        <f>IF(N148="snížená",J148,0)</f>
        <v>0</v>
      </c>
      <c r="BG148" s="220">
        <f>IF(N148="zákl. přenesená",J148,0)</f>
        <v>0</v>
      </c>
      <c r="BH148" s="220">
        <f>IF(N148="sníž. přenesená",J148,0)</f>
        <v>0</v>
      </c>
      <c r="BI148" s="220">
        <f>IF(N148="nulová",J148,0)</f>
        <v>0</v>
      </c>
      <c r="BJ148" s="25" t="s">
        <v>80</v>
      </c>
      <c r="BK148" s="220">
        <f>ROUND(I148*H148,2)</f>
        <v>0</v>
      </c>
      <c r="BL148" s="25" t="s">
        <v>502</v>
      </c>
      <c r="BM148" s="25" t="s">
        <v>977</v>
      </c>
    </row>
    <row r="149" spans="2:65" s="1" customFormat="1">
      <c r="B149" s="42"/>
      <c r="C149" s="64"/>
      <c r="D149" s="227" t="s">
        <v>506</v>
      </c>
      <c r="E149" s="64"/>
      <c r="F149" s="274" t="s">
        <v>10552</v>
      </c>
      <c r="G149" s="64"/>
      <c r="H149" s="64"/>
      <c r="I149" s="177"/>
      <c r="J149" s="64"/>
      <c r="K149" s="64"/>
      <c r="L149" s="62"/>
      <c r="M149" s="223"/>
      <c r="N149" s="43"/>
      <c r="O149" s="43"/>
      <c r="P149" s="43"/>
      <c r="Q149" s="43"/>
      <c r="R149" s="43"/>
      <c r="S149" s="43"/>
      <c r="T149" s="79"/>
      <c r="AT149" s="25" t="s">
        <v>506</v>
      </c>
      <c r="AU149" s="25" t="s">
        <v>82</v>
      </c>
    </row>
    <row r="150" spans="2:65" s="1" customFormat="1" ht="16.5" customHeight="1">
      <c r="B150" s="42"/>
      <c r="C150" s="209" t="s">
        <v>781</v>
      </c>
      <c r="D150" s="209" t="s">
        <v>498</v>
      </c>
      <c r="E150" s="210" t="s">
        <v>10553</v>
      </c>
      <c r="F150" s="211" t="s">
        <v>10554</v>
      </c>
      <c r="G150" s="212" t="s">
        <v>1025</v>
      </c>
      <c r="H150" s="213">
        <v>9</v>
      </c>
      <c r="I150" s="214"/>
      <c r="J150" s="215">
        <f>ROUND(I150*H150,2)</f>
        <v>0</v>
      </c>
      <c r="K150" s="211" t="s">
        <v>23</v>
      </c>
      <c r="L150" s="62"/>
      <c r="M150" s="216" t="s">
        <v>23</v>
      </c>
      <c r="N150" s="217" t="s">
        <v>44</v>
      </c>
      <c r="O150" s="43"/>
      <c r="P150" s="218">
        <f>O150*H150</f>
        <v>0</v>
      </c>
      <c r="Q150" s="218">
        <v>0</v>
      </c>
      <c r="R150" s="218">
        <f>Q150*H150</f>
        <v>0</v>
      </c>
      <c r="S150" s="218">
        <v>0</v>
      </c>
      <c r="T150" s="219">
        <f>S150*H150</f>
        <v>0</v>
      </c>
      <c r="AR150" s="25" t="s">
        <v>502</v>
      </c>
      <c r="AT150" s="25" t="s">
        <v>498</v>
      </c>
      <c r="AU150" s="25" t="s">
        <v>82</v>
      </c>
      <c r="AY150" s="25" t="s">
        <v>492</v>
      </c>
      <c r="BE150" s="220">
        <f>IF(N150="základní",J150,0)</f>
        <v>0</v>
      </c>
      <c r="BF150" s="220">
        <f>IF(N150="snížená",J150,0)</f>
        <v>0</v>
      </c>
      <c r="BG150" s="220">
        <f>IF(N150="zákl. přenesená",J150,0)</f>
        <v>0</v>
      </c>
      <c r="BH150" s="220">
        <f>IF(N150="sníž. přenesená",J150,0)</f>
        <v>0</v>
      </c>
      <c r="BI150" s="220">
        <f>IF(N150="nulová",J150,0)</f>
        <v>0</v>
      </c>
      <c r="BJ150" s="25" t="s">
        <v>80</v>
      </c>
      <c r="BK150" s="220">
        <f>ROUND(I150*H150,2)</f>
        <v>0</v>
      </c>
      <c r="BL150" s="25" t="s">
        <v>502</v>
      </c>
      <c r="BM150" s="25" t="s">
        <v>1008</v>
      </c>
    </row>
    <row r="151" spans="2:65" s="1" customFormat="1">
      <c r="B151" s="42"/>
      <c r="C151" s="64"/>
      <c r="D151" s="227" t="s">
        <v>506</v>
      </c>
      <c r="E151" s="64"/>
      <c r="F151" s="274" t="s">
        <v>10554</v>
      </c>
      <c r="G151" s="64"/>
      <c r="H151" s="64"/>
      <c r="I151" s="177"/>
      <c r="J151" s="64"/>
      <c r="K151" s="64"/>
      <c r="L151" s="62"/>
      <c r="M151" s="223"/>
      <c r="N151" s="43"/>
      <c r="O151" s="43"/>
      <c r="P151" s="43"/>
      <c r="Q151" s="43"/>
      <c r="R151" s="43"/>
      <c r="S151" s="43"/>
      <c r="T151" s="79"/>
      <c r="AT151" s="25" t="s">
        <v>506</v>
      </c>
      <c r="AU151" s="25" t="s">
        <v>82</v>
      </c>
    </row>
    <row r="152" spans="2:65" s="1" customFormat="1" ht="16.5" customHeight="1">
      <c r="B152" s="42"/>
      <c r="C152" s="209" t="s">
        <v>787</v>
      </c>
      <c r="D152" s="209" t="s">
        <v>498</v>
      </c>
      <c r="E152" s="210" t="s">
        <v>10555</v>
      </c>
      <c r="F152" s="211" t="s">
        <v>10556</v>
      </c>
      <c r="G152" s="212" t="s">
        <v>1025</v>
      </c>
      <c r="H152" s="213">
        <v>25</v>
      </c>
      <c r="I152" s="214"/>
      <c r="J152" s="215">
        <f>ROUND(I152*H152,2)</f>
        <v>0</v>
      </c>
      <c r="K152" s="211" t="s">
        <v>23</v>
      </c>
      <c r="L152" s="62"/>
      <c r="M152" s="216" t="s">
        <v>23</v>
      </c>
      <c r="N152" s="217" t="s">
        <v>44</v>
      </c>
      <c r="O152" s="43"/>
      <c r="P152" s="218">
        <f>O152*H152</f>
        <v>0</v>
      </c>
      <c r="Q152" s="218">
        <v>0</v>
      </c>
      <c r="R152" s="218">
        <f>Q152*H152</f>
        <v>0</v>
      </c>
      <c r="S152" s="218">
        <v>0</v>
      </c>
      <c r="T152" s="219">
        <f>S152*H152</f>
        <v>0</v>
      </c>
      <c r="AR152" s="25" t="s">
        <v>502</v>
      </c>
      <c r="AT152" s="25" t="s">
        <v>498</v>
      </c>
      <c r="AU152" s="25" t="s">
        <v>82</v>
      </c>
      <c r="AY152" s="25" t="s">
        <v>492</v>
      </c>
      <c r="BE152" s="220">
        <f>IF(N152="základní",J152,0)</f>
        <v>0</v>
      </c>
      <c r="BF152" s="220">
        <f>IF(N152="snížená",J152,0)</f>
        <v>0</v>
      </c>
      <c r="BG152" s="220">
        <f>IF(N152="zákl. přenesená",J152,0)</f>
        <v>0</v>
      </c>
      <c r="BH152" s="220">
        <f>IF(N152="sníž. přenesená",J152,0)</f>
        <v>0</v>
      </c>
      <c r="BI152" s="220">
        <f>IF(N152="nulová",J152,0)</f>
        <v>0</v>
      </c>
      <c r="BJ152" s="25" t="s">
        <v>80</v>
      </c>
      <c r="BK152" s="220">
        <f>ROUND(I152*H152,2)</f>
        <v>0</v>
      </c>
      <c r="BL152" s="25" t="s">
        <v>502</v>
      </c>
      <c r="BM152" s="25" t="s">
        <v>1022</v>
      </c>
    </row>
    <row r="153" spans="2:65" s="1" customFormat="1">
      <c r="B153" s="42"/>
      <c r="C153" s="64"/>
      <c r="D153" s="227" t="s">
        <v>506</v>
      </c>
      <c r="E153" s="64"/>
      <c r="F153" s="274" t="s">
        <v>10556</v>
      </c>
      <c r="G153" s="64"/>
      <c r="H153" s="64"/>
      <c r="I153" s="177"/>
      <c r="J153" s="64"/>
      <c r="K153" s="64"/>
      <c r="L153" s="62"/>
      <c r="M153" s="223"/>
      <c r="N153" s="43"/>
      <c r="O153" s="43"/>
      <c r="P153" s="43"/>
      <c r="Q153" s="43"/>
      <c r="R153" s="43"/>
      <c r="S153" s="43"/>
      <c r="T153" s="79"/>
      <c r="AT153" s="25" t="s">
        <v>506</v>
      </c>
      <c r="AU153" s="25" t="s">
        <v>82</v>
      </c>
    </row>
    <row r="154" spans="2:65" s="1" customFormat="1" ht="16.5" customHeight="1">
      <c r="B154" s="42"/>
      <c r="C154" s="209" t="s">
        <v>792</v>
      </c>
      <c r="D154" s="209" t="s">
        <v>498</v>
      </c>
      <c r="E154" s="210" t="s">
        <v>10557</v>
      </c>
      <c r="F154" s="211" t="s">
        <v>10558</v>
      </c>
      <c r="G154" s="212" t="s">
        <v>1025</v>
      </c>
      <c r="H154" s="213">
        <v>1</v>
      </c>
      <c r="I154" s="214"/>
      <c r="J154" s="215">
        <f>ROUND(I154*H154,2)</f>
        <v>0</v>
      </c>
      <c r="K154" s="211" t="s">
        <v>23</v>
      </c>
      <c r="L154" s="62"/>
      <c r="M154" s="216" t="s">
        <v>23</v>
      </c>
      <c r="N154" s="217" t="s">
        <v>44</v>
      </c>
      <c r="O154" s="43"/>
      <c r="P154" s="218">
        <f>O154*H154</f>
        <v>0</v>
      </c>
      <c r="Q154" s="218">
        <v>0</v>
      </c>
      <c r="R154" s="218">
        <f>Q154*H154</f>
        <v>0</v>
      </c>
      <c r="S154" s="218">
        <v>0</v>
      </c>
      <c r="T154" s="219">
        <f>S154*H154</f>
        <v>0</v>
      </c>
      <c r="AR154" s="25" t="s">
        <v>502</v>
      </c>
      <c r="AT154" s="25" t="s">
        <v>498</v>
      </c>
      <c r="AU154" s="25" t="s">
        <v>82</v>
      </c>
      <c r="AY154" s="25" t="s">
        <v>492</v>
      </c>
      <c r="BE154" s="220">
        <f>IF(N154="základní",J154,0)</f>
        <v>0</v>
      </c>
      <c r="BF154" s="220">
        <f>IF(N154="snížená",J154,0)</f>
        <v>0</v>
      </c>
      <c r="BG154" s="220">
        <f>IF(N154="zákl. přenesená",J154,0)</f>
        <v>0</v>
      </c>
      <c r="BH154" s="220">
        <f>IF(N154="sníž. přenesená",J154,0)</f>
        <v>0</v>
      </c>
      <c r="BI154" s="220">
        <f>IF(N154="nulová",J154,0)</f>
        <v>0</v>
      </c>
      <c r="BJ154" s="25" t="s">
        <v>80</v>
      </c>
      <c r="BK154" s="220">
        <f>ROUND(I154*H154,2)</f>
        <v>0</v>
      </c>
      <c r="BL154" s="25" t="s">
        <v>502</v>
      </c>
      <c r="BM154" s="25" t="s">
        <v>1039</v>
      </c>
    </row>
    <row r="155" spans="2:65" s="1" customFormat="1">
      <c r="B155" s="42"/>
      <c r="C155" s="64"/>
      <c r="D155" s="227" t="s">
        <v>506</v>
      </c>
      <c r="E155" s="64"/>
      <c r="F155" s="274" t="s">
        <v>10558</v>
      </c>
      <c r="G155" s="64"/>
      <c r="H155" s="64"/>
      <c r="I155" s="177"/>
      <c r="J155" s="64"/>
      <c r="K155" s="64"/>
      <c r="L155" s="62"/>
      <c r="M155" s="223"/>
      <c r="N155" s="43"/>
      <c r="O155" s="43"/>
      <c r="P155" s="43"/>
      <c r="Q155" s="43"/>
      <c r="R155" s="43"/>
      <c r="S155" s="43"/>
      <c r="T155" s="79"/>
      <c r="AT155" s="25" t="s">
        <v>506</v>
      </c>
      <c r="AU155" s="25" t="s">
        <v>82</v>
      </c>
    </row>
    <row r="156" spans="2:65" s="1" customFormat="1" ht="16.5" customHeight="1">
      <c r="B156" s="42"/>
      <c r="C156" s="209" t="s">
        <v>800</v>
      </c>
      <c r="D156" s="209" t="s">
        <v>498</v>
      </c>
      <c r="E156" s="210" t="s">
        <v>10559</v>
      </c>
      <c r="F156" s="211" t="s">
        <v>10560</v>
      </c>
      <c r="G156" s="212" t="s">
        <v>1025</v>
      </c>
      <c r="H156" s="213">
        <v>2</v>
      </c>
      <c r="I156" s="214"/>
      <c r="J156" s="215">
        <f>ROUND(I156*H156,2)</f>
        <v>0</v>
      </c>
      <c r="K156" s="211" t="s">
        <v>23</v>
      </c>
      <c r="L156" s="62"/>
      <c r="M156" s="216" t="s">
        <v>23</v>
      </c>
      <c r="N156" s="217" t="s">
        <v>44</v>
      </c>
      <c r="O156" s="43"/>
      <c r="P156" s="218">
        <f>O156*H156</f>
        <v>0</v>
      </c>
      <c r="Q156" s="218">
        <v>0</v>
      </c>
      <c r="R156" s="218">
        <f>Q156*H156</f>
        <v>0</v>
      </c>
      <c r="S156" s="218">
        <v>0</v>
      </c>
      <c r="T156" s="219">
        <f>S156*H156</f>
        <v>0</v>
      </c>
      <c r="AR156" s="25" t="s">
        <v>502</v>
      </c>
      <c r="AT156" s="25" t="s">
        <v>498</v>
      </c>
      <c r="AU156" s="25" t="s">
        <v>82</v>
      </c>
      <c r="AY156" s="25" t="s">
        <v>492</v>
      </c>
      <c r="BE156" s="220">
        <f>IF(N156="základní",J156,0)</f>
        <v>0</v>
      </c>
      <c r="BF156" s="220">
        <f>IF(N156="snížená",J156,0)</f>
        <v>0</v>
      </c>
      <c r="BG156" s="220">
        <f>IF(N156="zákl. přenesená",J156,0)</f>
        <v>0</v>
      </c>
      <c r="BH156" s="220">
        <f>IF(N156="sníž. přenesená",J156,0)</f>
        <v>0</v>
      </c>
      <c r="BI156" s="220">
        <f>IF(N156="nulová",J156,0)</f>
        <v>0</v>
      </c>
      <c r="BJ156" s="25" t="s">
        <v>80</v>
      </c>
      <c r="BK156" s="220">
        <f>ROUND(I156*H156,2)</f>
        <v>0</v>
      </c>
      <c r="BL156" s="25" t="s">
        <v>502</v>
      </c>
      <c r="BM156" s="25" t="s">
        <v>1055</v>
      </c>
    </row>
    <row r="157" spans="2:65" s="1" customFormat="1">
      <c r="B157" s="42"/>
      <c r="C157" s="64"/>
      <c r="D157" s="227" t="s">
        <v>506</v>
      </c>
      <c r="E157" s="64"/>
      <c r="F157" s="274" t="s">
        <v>10560</v>
      </c>
      <c r="G157" s="64"/>
      <c r="H157" s="64"/>
      <c r="I157" s="177"/>
      <c r="J157" s="64"/>
      <c r="K157" s="64"/>
      <c r="L157" s="62"/>
      <c r="M157" s="223"/>
      <c r="N157" s="43"/>
      <c r="O157" s="43"/>
      <c r="P157" s="43"/>
      <c r="Q157" s="43"/>
      <c r="R157" s="43"/>
      <c r="S157" s="43"/>
      <c r="T157" s="79"/>
      <c r="AT157" s="25" t="s">
        <v>506</v>
      </c>
      <c r="AU157" s="25" t="s">
        <v>82</v>
      </c>
    </row>
    <row r="158" spans="2:65" s="1" customFormat="1" ht="16.5" customHeight="1">
      <c r="B158" s="42"/>
      <c r="C158" s="209" t="s">
        <v>9</v>
      </c>
      <c r="D158" s="209" t="s">
        <v>498</v>
      </c>
      <c r="E158" s="210" t="s">
        <v>10561</v>
      </c>
      <c r="F158" s="211" t="s">
        <v>10562</v>
      </c>
      <c r="G158" s="212" t="s">
        <v>1025</v>
      </c>
      <c r="H158" s="213">
        <v>40</v>
      </c>
      <c r="I158" s="214"/>
      <c r="J158" s="215">
        <f>ROUND(I158*H158,2)</f>
        <v>0</v>
      </c>
      <c r="K158" s="211" t="s">
        <v>23</v>
      </c>
      <c r="L158" s="62"/>
      <c r="M158" s="216" t="s">
        <v>23</v>
      </c>
      <c r="N158" s="217" t="s">
        <v>44</v>
      </c>
      <c r="O158" s="43"/>
      <c r="P158" s="218">
        <f>O158*H158</f>
        <v>0</v>
      </c>
      <c r="Q158" s="218">
        <v>0</v>
      </c>
      <c r="R158" s="218">
        <f>Q158*H158</f>
        <v>0</v>
      </c>
      <c r="S158" s="218">
        <v>0</v>
      </c>
      <c r="T158" s="219">
        <f>S158*H158</f>
        <v>0</v>
      </c>
      <c r="AR158" s="25" t="s">
        <v>502</v>
      </c>
      <c r="AT158" s="25" t="s">
        <v>498</v>
      </c>
      <c r="AU158" s="25" t="s">
        <v>82</v>
      </c>
      <c r="AY158" s="25" t="s">
        <v>492</v>
      </c>
      <c r="BE158" s="220">
        <f>IF(N158="základní",J158,0)</f>
        <v>0</v>
      </c>
      <c r="BF158" s="220">
        <f>IF(N158="snížená",J158,0)</f>
        <v>0</v>
      </c>
      <c r="BG158" s="220">
        <f>IF(N158="zákl. přenesená",J158,0)</f>
        <v>0</v>
      </c>
      <c r="BH158" s="220">
        <f>IF(N158="sníž. přenesená",J158,0)</f>
        <v>0</v>
      </c>
      <c r="BI158" s="220">
        <f>IF(N158="nulová",J158,0)</f>
        <v>0</v>
      </c>
      <c r="BJ158" s="25" t="s">
        <v>80</v>
      </c>
      <c r="BK158" s="220">
        <f>ROUND(I158*H158,2)</f>
        <v>0</v>
      </c>
      <c r="BL158" s="25" t="s">
        <v>502</v>
      </c>
      <c r="BM158" s="25" t="s">
        <v>1067</v>
      </c>
    </row>
    <row r="159" spans="2:65" s="1" customFormat="1">
      <c r="B159" s="42"/>
      <c r="C159" s="64"/>
      <c r="D159" s="227" t="s">
        <v>506</v>
      </c>
      <c r="E159" s="64"/>
      <c r="F159" s="274" t="s">
        <v>10562</v>
      </c>
      <c r="G159" s="64"/>
      <c r="H159" s="64"/>
      <c r="I159" s="177"/>
      <c r="J159" s="64"/>
      <c r="K159" s="64"/>
      <c r="L159" s="62"/>
      <c r="M159" s="223"/>
      <c r="N159" s="43"/>
      <c r="O159" s="43"/>
      <c r="P159" s="43"/>
      <c r="Q159" s="43"/>
      <c r="R159" s="43"/>
      <c r="S159" s="43"/>
      <c r="T159" s="79"/>
      <c r="AT159" s="25" t="s">
        <v>506</v>
      </c>
      <c r="AU159" s="25" t="s">
        <v>82</v>
      </c>
    </row>
    <row r="160" spans="2:65" s="1" customFormat="1" ht="16.5" customHeight="1">
      <c r="B160" s="42"/>
      <c r="C160" s="209" t="s">
        <v>308</v>
      </c>
      <c r="D160" s="209" t="s">
        <v>498</v>
      </c>
      <c r="E160" s="210" t="s">
        <v>10563</v>
      </c>
      <c r="F160" s="211" t="s">
        <v>10564</v>
      </c>
      <c r="G160" s="212" t="s">
        <v>1025</v>
      </c>
      <c r="H160" s="213">
        <v>19</v>
      </c>
      <c r="I160" s="214"/>
      <c r="J160" s="215">
        <f>ROUND(I160*H160,2)</f>
        <v>0</v>
      </c>
      <c r="K160" s="211" t="s">
        <v>23</v>
      </c>
      <c r="L160" s="62"/>
      <c r="M160" s="216" t="s">
        <v>23</v>
      </c>
      <c r="N160" s="217" t="s">
        <v>44</v>
      </c>
      <c r="O160" s="43"/>
      <c r="P160" s="218">
        <f>O160*H160</f>
        <v>0</v>
      </c>
      <c r="Q160" s="218">
        <v>0</v>
      </c>
      <c r="R160" s="218">
        <f>Q160*H160</f>
        <v>0</v>
      </c>
      <c r="S160" s="218">
        <v>0</v>
      </c>
      <c r="T160" s="219">
        <f>S160*H160</f>
        <v>0</v>
      </c>
      <c r="AR160" s="25" t="s">
        <v>502</v>
      </c>
      <c r="AT160" s="25" t="s">
        <v>498</v>
      </c>
      <c r="AU160" s="25" t="s">
        <v>82</v>
      </c>
      <c r="AY160" s="25" t="s">
        <v>492</v>
      </c>
      <c r="BE160" s="220">
        <f>IF(N160="základní",J160,0)</f>
        <v>0</v>
      </c>
      <c r="BF160" s="220">
        <f>IF(N160="snížená",J160,0)</f>
        <v>0</v>
      </c>
      <c r="BG160" s="220">
        <f>IF(N160="zákl. přenesená",J160,0)</f>
        <v>0</v>
      </c>
      <c r="BH160" s="220">
        <f>IF(N160="sníž. přenesená",J160,0)</f>
        <v>0</v>
      </c>
      <c r="BI160" s="220">
        <f>IF(N160="nulová",J160,0)</f>
        <v>0</v>
      </c>
      <c r="BJ160" s="25" t="s">
        <v>80</v>
      </c>
      <c r="BK160" s="220">
        <f>ROUND(I160*H160,2)</f>
        <v>0</v>
      </c>
      <c r="BL160" s="25" t="s">
        <v>502</v>
      </c>
      <c r="BM160" s="25" t="s">
        <v>1079</v>
      </c>
    </row>
    <row r="161" spans="2:65" s="1" customFormat="1">
      <c r="B161" s="42"/>
      <c r="C161" s="64"/>
      <c r="D161" s="227" t="s">
        <v>506</v>
      </c>
      <c r="E161" s="64"/>
      <c r="F161" s="274" t="s">
        <v>10564</v>
      </c>
      <c r="G161" s="64"/>
      <c r="H161" s="64"/>
      <c r="I161" s="177"/>
      <c r="J161" s="64"/>
      <c r="K161" s="64"/>
      <c r="L161" s="62"/>
      <c r="M161" s="223"/>
      <c r="N161" s="43"/>
      <c r="O161" s="43"/>
      <c r="P161" s="43"/>
      <c r="Q161" s="43"/>
      <c r="R161" s="43"/>
      <c r="S161" s="43"/>
      <c r="T161" s="79"/>
      <c r="AT161" s="25" t="s">
        <v>506</v>
      </c>
      <c r="AU161" s="25" t="s">
        <v>82</v>
      </c>
    </row>
    <row r="162" spans="2:65" s="1" customFormat="1" ht="16.5" customHeight="1">
      <c r="B162" s="42"/>
      <c r="C162" s="209" t="s">
        <v>829</v>
      </c>
      <c r="D162" s="209" t="s">
        <v>498</v>
      </c>
      <c r="E162" s="210" t="s">
        <v>10565</v>
      </c>
      <c r="F162" s="211" t="s">
        <v>10566</v>
      </c>
      <c r="G162" s="212" t="s">
        <v>1025</v>
      </c>
      <c r="H162" s="213">
        <v>25</v>
      </c>
      <c r="I162" s="214"/>
      <c r="J162" s="215">
        <f>ROUND(I162*H162,2)</f>
        <v>0</v>
      </c>
      <c r="K162" s="211" t="s">
        <v>23</v>
      </c>
      <c r="L162" s="62"/>
      <c r="M162" s="216" t="s">
        <v>23</v>
      </c>
      <c r="N162" s="217" t="s">
        <v>44</v>
      </c>
      <c r="O162" s="43"/>
      <c r="P162" s="218">
        <f>O162*H162</f>
        <v>0</v>
      </c>
      <c r="Q162" s="218">
        <v>0</v>
      </c>
      <c r="R162" s="218">
        <f>Q162*H162</f>
        <v>0</v>
      </c>
      <c r="S162" s="218">
        <v>0</v>
      </c>
      <c r="T162" s="219">
        <f>S162*H162</f>
        <v>0</v>
      </c>
      <c r="AR162" s="25" t="s">
        <v>502</v>
      </c>
      <c r="AT162" s="25" t="s">
        <v>498</v>
      </c>
      <c r="AU162" s="25" t="s">
        <v>82</v>
      </c>
      <c r="AY162" s="25" t="s">
        <v>492</v>
      </c>
      <c r="BE162" s="220">
        <f>IF(N162="základní",J162,0)</f>
        <v>0</v>
      </c>
      <c r="BF162" s="220">
        <f>IF(N162="snížená",J162,0)</f>
        <v>0</v>
      </c>
      <c r="BG162" s="220">
        <f>IF(N162="zákl. přenesená",J162,0)</f>
        <v>0</v>
      </c>
      <c r="BH162" s="220">
        <f>IF(N162="sníž. přenesená",J162,0)</f>
        <v>0</v>
      </c>
      <c r="BI162" s="220">
        <f>IF(N162="nulová",J162,0)</f>
        <v>0</v>
      </c>
      <c r="BJ162" s="25" t="s">
        <v>80</v>
      </c>
      <c r="BK162" s="220">
        <f>ROUND(I162*H162,2)</f>
        <v>0</v>
      </c>
      <c r="BL162" s="25" t="s">
        <v>502</v>
      </c>
      <c r="BM162" s="25" t="s">
        <v>1089</v>
      </c>
    </row>
    <row r="163" spans="2:65" s="1" customFormat="1">
      <c r="B163" s="42"/>
      <c r="C163" s="64"/>
      <c r="D163" s="227" t="s">
        <v>506</v>
      </c>
      <c r="E163" s="64"/>
      <c r="F163" s="274" t="s">
        <v>10566</v>
      </c>
      <c r="G163" s="64"/>
      <c r="H163" s="64"/>
      <c r="I163" s="177"/>
      <c r="J163" s="64"/>
      <c r="K163" s="64"/>
      <c r="L163" s="62"/>
      <c r="M163" s="223"/>
      <c r="N163" s="43"/>
      <c r="O163" s="43"/>
      <c r="P163" s="43"/>
      <c r="Q163" s="43"/>
      <c r="R163" s="43"/>
      <c r="S163" s="43"/>
      <c r="T163" s="79"/>
      <c r="AT163" s="25" t="s">
        <v>506</v>
      </c>
      <c r="AU163" s="25" t="s">
        <v>82</v>
      </c>
    </row>
    <row r="164" spans="2:65" s="1" customFormat="1" ht="16.5" customHeight="1">
      <c r="B164" s="42"/>
      <c r="C164" s="209" t="s">
        <v>838</v>
      </c>
      <c r="D164" s="209" t="s">
        <v>498</v>
      </c>
      <c r="E164" s="210" t="s">
        <v>10567</v>
      </c>
      <c r="F164" s="211" t="s">
        <v>10568</v>
      </c>
      <c r="G164" s="212" t="s">
        <v>1025</v>
      </c>
      <c r="H164" s="213">
        <v>134</v>
      </c>
      <c r="I164" s="214"/>
      <c r="J164" s="215">
        <f>ROUND(I164*H164,2)</f>
        <v>0</v>
      </c>
      <c r="K164" s="211" t="s">
        <v>23</v>
      </c>
      <c r="L164" s="62"/>
      <c r="M164" s="216" t="s">
        <v>23</v>
      </c>
      <c r="N164" s="217" t="s">
        <v>44</v>
      </c>
      <c r="O164" s="43"/>
      <c r="P164" s="218">
        <f>O164*H164</f>
        <v>0</v>
      </c>
      <c r="Q164" s="218">
        <v>0</v>
      </c>
      <c r="R164" s="218">
        <f>Q164*H164</f>
        <v>0</v>
      </c>
      <c r="S164" s="218">
        <v>0</v>
      </c>
      <c r="T164" s="219">
        <f>S164*H164</f>
        <v>0</v>
      </c>
      <c r="AR164" s="25" t="s">
        <v>502</v>
      </c>
      <c r="AT164" s="25" t="s">
        <v>498</v>
      </c>
      <c r="AU164" s="25" t="s">
        <v>82</v>
      </c>
      <c r="AY164" s="25" t="s">
        <v>492</v>
      </c>
      <c r="BE164" s="220">
        <f>IF(N164="základní",J164,0)</f>
        <v>0</v>
      </c>
      <c r="BF164" s="220">
        <f>IF(N164="snížená",J164,0)</f>
        <v>0</v>
      </c>
      <c r="BG164" s="220">
        <f>IF(N164="zákl. přenesená",J164,0)</f>
        <v>0</v>
      </c>
      <c r="BH164" s="220">
        <f>IF(N164="sníž. přenesená",J164,0)</f>
        <v>0</v>
      </c>
      <c r="BI164" s="220">
        <f>IF(N164="nulová",J164,0)</f>
        <v>0</v>
      </c>
      <c r="BJ164" s="25" t="s">
        <v>80</v>
      </c>
      <c r="BK164" s="220">
        <f>ROUND(I164*H164,2)</f>
        <v>0</v>
      </c>
      <c r="BL164" s="25" t="s">
        <v>502</v>
      </c>
      <c r="BM164" s="25" t="s">
        <v>1102</v>
      </c>
    </row>
    <row r="165" spans="2:65" s="1" customFormat="1">
      <c r="B165" s="42"/>
      <c r="C165" s="64"/>
      <c r="D165" s="227" t="s">
        <v>506</v>
      </c>
      <c r="E165" s="64"/>
      <c r="F165" s="274" t="s">
        <v>10568</v>
      </c>
      <c r="G165" s="64"/>
      <c r="H165" s="64"/>
      <c r="I165" s="177"/>
      <c r="J165" s="64"/>
      <c r="K165" s="64"/>
      <c r="L165" s="62"/>
      <c r="M165" s="223"/>
      <c r="N165" s="43"/>
      <c r="O165" s="43"/>
      <c r="P165" s="43"/>
      <c r="Q165" s="43"/>
      <c r="R165" s="43"/>
      <c r="S165" s="43"/>
      <c r="T165" s="79"/>
      <c r="AT165" s="25" t="s">
        <v>506</v>
      </c>
      <c r="AU165" s="25" t="s">
        <v>82</v>
      </c>
    </row>
    <row r="166" spans="2:65" s="1" customFormat="1" ht="16.5" customHeight="1">
      <c r="B166" s="42"/>
      <c r="C166" s="209" t="s">
        <v>888</v>
      </c>
      <c r="D166" s="209" t="s">
        <v>498</v>
      </c>
      <c r="E166" s="210" t="s">
        <v>10569</v>
      </c>
      <c r="F166" s="211" t="s">
        <v>10570</v>
      </c>
      <c r="G166" s="212" t="s">
        <v>1025</v>
      </c>
      <c r="H166" s="213">
        <v>3</v>
      </c>
      <c r="I166" s="214"/>
      <c r="J166" s="215">
        <f>ROUND(I166*H166,2)</f>
        <v>0</v>
      </c>
      <c r="K166" s="211" t="s">
        <v>23</v>
      </c>
      <c r="L166" s="62"/>
      <c r="M166" s="216" t="s">
        <v>23</v>
      </c>
      <c r="N166" s="217" t="s">
        <v>44</v>
      </c>
      <c r="O166" s="43"/>
      <c r="P166" s="218">
        <f>O166*H166</f>
        <v>0</v>
      </c>
      <c r="Q166" s="218">
        <v>0</v>
      </c>
      <c r="R166" s="218">
        <f>Q166*H166</f>
        <v>0</v>
      </c>
      <c r="S166" s="218">
        <v>0</v>
      </c>
      <c r="T166" s="219">
        <f>S166*H166</f>
        <v>0</v>
      </c>
      <c r="AR166" s="25" t="s">
        <v>502</v>
      </c>
      <c r="AT166" s="25" t="s">
        <v>498</v>
      </c>
      <c r="AU166" s="25" t="s">
        <v>82</v>
      </c>
      <c r="AY166" s="25" t="s">
        <v>492</v>
      </c>
      <c r="BE166" s="220">
        <f>IF(N166="základní",J166,0)</f>
        <v>0</v>
      </c>
      <c r="BF166" s="220">
        <f>IF(N166="snížená",J166,0)</f>
        <v>0</v>
      </c>
      <c r="BG166" s="220">
        <f>IF(N166="zákl. přenesená",J166,0)</f>
        <v>0</v>
      </c>
      <c r="BH166" s="220">
        <f>IF(N166="sníž. přenesená",J166,0)</f>
        <v>0</v>
      </c>
      <c r="BI166" s="220">
        <f>IF(N166="nulová",J166,0)</f>
        <v>0</v>
      </c>
      <c r="BJ166" s="25" t="s">
        <v>80</v>
      </c>
      <c r="BK166" s="220">
        <f>ROUND(I166*H166,2)</f>
        <v>0</v>
      </c>
      <c r="BL166" s="25" t="s">
        <v>502</v>
      </c>
      <c r="BM166" s="25" t="s">
        <v>1119</v>
      </c>
    </row>
    <row r="167" spans="2:65" s="1" customFormat="1">
      <c r="B167" s="42"/>
      <c r="C167" s="64"/>
      <c r="D167" s="227" t="s">
        <v>506</v>
      </c>
      <c r="E167" s="64"/>
      <c r="F167" s="274" t="s">
        <v>10571</v>
      </c>
      <c r="G167" s="64"/>
      <c r="H167" s="64"/>
      <c r="I167" s="177"/>
      <c r="J167" s="64"/>
      <c r="K167" s="64"/>
      <c r="L167" s="62"/>
      <c r="M167" s="223"/>
      <c r="N167" s="43"/>
      <c r="O167" s="43"/>
      <c r="P167" s="43"/>
      <c r="Q167" s="43"/>
      <c r="R167" s="43"/>
      <c r="S167" s="43"/>
      <c r="T167" s="79"/>
      <c r="AT167" s="25" t="s">
        <v>506</v>
      </c>
      <c r="AU167" s="25" t="s">
        <v>82</v>
      </c>
    </row>
    <row r="168" spans="2:65" s="1" customFormat="1" ht="16.5" customHeight="1">
      <c r="B168" s="42"/>
      <c r="C168" s="209" t="s">
        <v>927</v>
      </c>
      <c r="D168" s="209" t="s">
        <v>498</v>
      </c>
      <c r="E168" s="210" t="s">
        <v>10572</v>
      </c>
      <c r="F168" s="211" t="s">
        <v>10573</v>
      </c>
      <c r="G168" s="212" t="s">
        <v>1025</v>
      </c>
      <c r="H168" s="213">
        <v>5</v>
      </c>
      <c r="I168" s="214"/>
      <c r="J168" s="215">
        <f>ROUND(I168*H168,2)</f>
        <v>0</v>
      </c>
      <c r="K168" s="211" t="s">
        <v>23</v>
      </c>
      <c r="L168" s="62"/>
      <c r="M168" s="216" t="s">
        <v>23</v>
      </c>
      <c r="N168" s="217" t="s">
        <v>44</v>
      </c>
      <c r="O168" s="43"/>
      <c r="P168" s="218">
        <f>O168*H168</f>
        <v>0</v>
      </c>
      <c r="Q168" s="218">
        <v>0</v>
      </c>
      <c r="R168" s="218">
        <f>Q168*H168</f>
        <v>0</v>
      </c>
      <c r="S168" s="218">
        <v>0</v>
      </c>
      <c r="T168" s="219">
        <f>S168*H168</f>
        <v>0</v>
      </c>
      <c r="AR168" s="25" t="s">
        <v>502</v>
      </c>
      <c r="AT168" s="25" t="s">
        <v>498</v>
      </c>
      <c r="AU168" s="25" t="s">
        <v>82</v>
      </c>
      <c r="AY168" s="25" t="s">
        <v>492</v>
      </c>
      <c r="BE168" s="220">
        <f>IF(N168="základní",J168,0)</f>
        <v>0</v>
      </c>
      <c r="BF168" s="220">
        <f>IF(N168="snížená",J168,0)</f>
        <v>0</v>
      </c>
      <c r="BG168" s="220">
        <f>IF(N168="zákl. přenesená",J168,0)</f>
        <v>0</v>
      </c>
      <c r="BH168" s="220">
        <f>IF(N168="sníž. přenesená",J168,0)</f>
        <v>0</v>
      </c>
      <c r="BI168" s="220">
        <f>IF(N168="nulová",J168,0)</f>
        <v>0</v>
      </c>
      <c r="BJ168" s="25" t="s">
        <v>80</v>
      </c>
      <c r="BK168" s="220">
        <f>ROUND(I168*H168,2)</f>
        <v>0</v>
      </c>
      <c r="BL168" s="25" t="s">
        <v>502</v>
      </c>
      <c r="BM168" s="25" t="s">
        <v>1162</v>
      </c>
    </row>
    <row r="169" spans="2:65" s="1" customFormat="1">
      <c r="B169" s="42"/>
      <c r="C169" s="64"/>
      <c r="D169" s="227" t="s">
        <v>506</v>
      </c>
      <c r="E169" s="64"/>
      <c r="F169" s="274" t="s">
        <v>10574</v>
      </c>
      <c r="G169" s="64"/>
      <c r="H169" s="64"/>
      <c r="I169" s="177"/>
      <c r="J169" s="64"/>
      <c r="K169" s="64"/>
      <c r="L169" s="62"/>
      <c r="M169" s="223"/>
      <c r="N169" s="43"/>
      <c r="O169" s="43"/>
      <c r="P169" s="43"/>
      <c r="Q169" s="43"/>
      <c r="R169" s="43"/>
      <c r="S169" s="43"/>
      <c r="T169" s="79"/>
      <c r="AT169" s="25" t="s">
        <v>506</v>
      </c>
      <c r="AU169" s="25" t="s">
        <v>82</v>
      </c>
    </row>
    <row r="170" spans="2:65" s="1" customFormat="1" ht="16.5" customHeight="1">
      <c r="B170" s="42"/>
      <c r="C170" s="209" t="s">
        <v>933</v>
      </c>
      <c r="D170" s="209" t="s">
        <v>498</v>
      </c>
      <c r="E170" s="210" t="s">
        <v>10575</v>
      </c>
      <c r="F170" s="211" t="s">
        <v>10576</v>
      </c>
      <c r="G170" s="212" t="s">
        <v>1025</v>
      </c>
      <c r="H170" s="213">
        <v>56</v>
      </c>
      <c r="I170" s="214"/>
      <c r="J170" s="215">
        <f>ROUND(I170*H170,2)</f>
        <v>0</v>
      </c>
      <c r="K170" s="211" t="s">
        <v>23</v>
      </c>
      <c r="L170" s="62"/>
      <c r="M170" s="216" t="s">
        <v>23</v>
      </c>
      <c r="N170" s="217" t="s">
        <v>44</v>
      </c>
      <c r="O170" s="43"/>
      <c r="P170" s="218">
        <f>O170*H170</f>
        <v>0</v>
      </c>
      <c r="Q170" s="218">
        <v>0</v>
      </c>
      <c r="R170" s="218">
        <f>Q170*H170</f>
        <v>0</v>
      </c>
      <c r="S170" s="218">
        <v>0</v>
      </c>
      <c r="T170" s="219">
        <f>S170*H170</f>
        <v>0</v>
      </c>
      <c r="AR170" s="25" t="s">
        <v>502</v>
      </c>
      <c r="AT170" s="25" t="s">
        <v>498</v>
      </c>
      <c r="AU170" s="25" t="s">
        <v>82</v>
      </c>
      <c r="AY170" s="25" t="s">
        <v>492</v>
      </c>
      <c r="BE170" s="220">
        <f>IF(N170="základní",J170,0)</f>
        <v>0</v>
      </c>
      <c r="BF170" s="220">
        <f>IF(N170="snížená",J170,0)</f>
        <v>0</v>
      </c>
      <c r="BG170" s="220">
        <f>IF(N170="zákl. přenesená",J170,0)</f>
        <v>0</v>
      </c>
      <c r="BH170" s="220">
        <f>IF(N170="sníž. přenesená",J170,0)</f>
        <v>0</v>
      </c>
      <c r="BI170" s="220">
        <f>IF(N170="nulová",J170,0)</f>
        <v>0</v>
      </c>
      <c r="BJ170" s="25" t="s">
        <v>80</v>
      </c>
      <c r="BK170" s="220">
        <f>ROUND(I170*H170,2)</f>
        <v>0</v>
      </c>
      <c r="BL170" s="25" t="s">
        <v>502</v>
      </c>
      <c r="BM170" s="25" t="s">
        <v>1184</v>
      </c>
    </row>
    <row r="171" spans="2:65" s="1" customFormat="1">
      <c r="B171" s="42"/>
      <c r="C171" s="64"/>
      <c r="D171" s="227" t="s">
        <v>506</v>
      </c>
      <c r="E171" s="64"/>
      <c r="F171" s="274" t="s">
        <v>10577</v>
      </c>
      <c r="G171" s="64"/>
      <c r="H171" s="64"/>
      <c r="I171" s="177"/>
      <c r="J171" s="64"/>
      <c r="K171" s="64"/>
      <c r="L171" s="62"/>
      <c r="M171" s="223"/>
      <c r="N171" s="43"/>
      <c r="O171" s="43"/>
      <c r="P171" s="43"/>
      <c r="Q171" s="43"/>
      <c r="R171" s="43"/>
      <c r="S171" s="43"/>
      <c r="T171" s="79"/>
      <c r="AT171" s="25" t="s">
        <v>506</v>
      </c>
      <c r="AU171" s="25" t="s">
        <v>82</v>
      </c>
    </row>
    <row r="172" spans="2:65" s="1" customFormat="1" ht="16.5" customHeight="1">
      <c r="B172" s="42"/>
      <c r="C172" s="209" t="s">
        <v>940</v>
      </c>
      <c r="D172" s="209" t="s">
        <v>498</v>
      </c>
      <c r="E172" s="210" t="s">
        <v>10578</v>
      </c>
      <c r="F172" s="211" t="s">
        <v>10579</v>
      </c>
      <c r="G172" s="212" t="s">
        <v>1025</v>
      </c>
      <c r="H172" s="213">
        <v>3</v>
      </c>
      <c r="I172" s="214"/>
      <c r="J172" s="215">
        <f>ROUND(I172*H172,2)</f>
        <v>0</v>
      </c>
      <c r="K172" s="211" t="s">
        <v>23</v>
      </c>
      <c r="L172" s="62"/>
      <c r="M172" s="216" t="s">
        <v>23</v>
      </c>
      <c r="N172" s="217" t="s">
        <v>44</v>
      </c>
      <c r="O172" s="43"/>
      <c r="P172" s="218">
        <f>O172*H172</f>
        <v>0</v>
      </c>
      <c r="Q172" s="218">
        <v>0</v>
      </c>
      <c r="R172" s="218">
        <f>Q172*H172</f>
        <v>0</v>
      </c>
      <c r="S172" s="218">
        <v>0</v>
      </c>
      <c r="T172" s="219">
        <f>S172*H172</f>
        <v>0</v>
      </c>
      <c r="AR172" s="25" t="s">
        <v>502</v>
      </c>
      <c r="AT172" s="25" t="s">
        <v>498</v>
      </c>
      <c r="AU172" s="25" t="s">
        <v>82</v>
      </c>
      <c r="AY172" s="25" t="s">
        <v>492</v>
      </c>
      <c r="BE172" s="220">
        <f>IF(N172="základní",J172,0)</f>
        <v>0</v>
      </c>
      <c r="BF172" s="220">
        <f>IF(N172="snížená",J172,0)</f>
        <v>0</v>
      </c>
      <c r="BG172" s="220">
        <f>IF(N172="zákl. přenesená",J172,0)</f>
        <v>0</v>
      </c>
      <c r="BH172" s="220">
        <f>IF(N172="sníž. přenesená",J172,0)</f>
        <v>0</v>
      </c>
      <c r="BI172" s="220">
        <f>IF(N172="nulová",J172,0)</f>
        <v>0</v>
      </c>
      <c r="BJ172" s="25" t="s">
        <v>80</v>
      </c>
      <c r="BK172" s="220">
        <f>ROUND(I172*H172,2)</f>
        <v>0</v>
      </c>
      <c r="BL172" s="25" t="s">
        <v>502</v>
      </c>
      <c r="BM172" s="25" t="s">
        <v>1234</v>
      </c>
    </row>
    <row r="173" spans="2:65" s="1" customFormat="1">
      <c r="B173" s="42"/>
      <c r="C173" s="64"/>
      <c r="D173" s="227" t="s">
        <v>506</v>
      </c>
      <c r="E173" s="64"/>
      <c r="F173" s="274" t="s">
        <v>10580</v>
      </c>
      <c r="G173" s="64"/>
      <c r="H173" s="64"/>
      <c r="I173" s="177"/>
      <c r="J173" s="64"/>
      <c r="K173" s="64"/>
      <c r="L173" s="62"/>
      <c r="M173" s="223"/>
      <c r="N173" s="43"/>
      <c r="O173" s="43"/>
      <c r="P173" s="43"/>
      <c r="Q173" s="43"/>
      <c r="R173" s="43"/>
      <c r="S173" s="43"/>
      <c r="T173" s="79"/>
      <c r="AT173" s="25" t="s">
        <v>506</v>
      </c>
      <c r="AU173" s="25" t="s">
        <v>82</v>
      </c>
    </row>
    <row r="174" spans="2:65" s="1" customFormat="1" ht="16.5" customHeight="1">
      <c r="B174" s="42"/>
      <c r="C174" s="209" t="s">
        <v>952</v>
      </c>
      <c r="D174" s="209" t="s">
        <v>498</v>
      </c>
      <c r="E174" s="210" t="s">
        <v>10581</v>
      </c>
      <c r="F174" s="211" t="s">
        <v>10582</v>
      </c>
      <c r="G174" s="212" t="s">
        <v>1025</v>
      </c>
      <c r="H174" s="213">
        <v>5</v>
      </c>
      <c r="I174" s="214"/>
      <c r="J174" s="215">
        <f>ROUND(I174*H174,2)</f>
        <v>0</v>
      </c>
      <c r="K174" s="211" t="s">
        <v>23</v>
      </c>
      <c r="L174" s="62"/>
      <c r="M174" s="216" t="s">
        <v>23</v>
      </c>
      <c r="N174" s="217" t="s">
        <v>44</v>
      </c>
      <c r="O174" s="43"/>
      <c r="P174" s="218">
        <f>O174*H174</f>
        <v>0</v>
      </c>
      <c r="Q174" s="218">
        <v>0</v>
      </c>
      <c r="R174" s="218">
        <f>Q174*H174</f>
        <v>0</v>
      </c>
      <c r="S174" s="218">
        <v>0</v>
      </c>
      <c r="T174" s="219">
        <f>S174*H174</f>
        <v>0</v>
      </c>
      <c r="AR174" s="25" t="s">
        <v>502</v>
      </c>
      <c r="AT174" s="25" t="s">
        <v>498</v>
      </c>
      <c r="AU174" s="25" t="s">
        <v>82</v>
      </c>
      <c r="AY174" s="25" t="s">
        <v>492</v>
      </c>
      <c r="BE174" s="220">
        <f>IF(N174="základní",J174,0)</f>
        <v>0</v>
      </c>
      <c r="BF174" s="220">
        <f>IF(N174="snížená",J174,0)</f>
        <v>0</v>
      </c>
      <c r="BG174" s="220">
        <f>IF(N174="zákl. přenesená",J174,0)</f>
        <v>0</v>
      </c>
      <c r="BH174" s="220">
        <f>IF(N174="sníž. přenesená",J174,0)</f>
        <v>0</v>
      </c>
      <c r="BI174" s="220">
        <f>IF(N174="nulová",J174,0)</f>
        <v>0</v>
      </c>
      <c r="BJ174" s="25" t="s">
        <v>80</v>
      </c>
      <c r="BK174" s="220">
        <f>ROUND(I174*H174,2)</f>
        <v>0</v>
      </c>
      <c r="BL174" s="25" t="s">
        <v>502</v>
      </c>
      <c r="BM174" s="25" t="s">
        <v>1278</v>
      </c>
    </row>
    <row r="175" spans="2:65" s="1" customFormat="1">
      <c r="B175" s="42"/>
      <c r="C175" s="64"/>
      <c r="D175" s="227" t="s">
        <v>506</v>
      </c>
      <c r="E175" s="64"/>
      <c r="F175" s="274" t="s">
        <v>10583</v>
      </c>
      <c r="G175" s="64"/>
      <c r="H175" s="64"/>
      <c r="I175" s="177"/>
      <c r="J175" s="64"/>
      <c r="K175" s="64"/>
      <c r="L175" s="62"/>
      <c r="M175" s="223"/>
      <c r="N175" s="43"/>
      <c r="O175" s="43"/>
      <c r="P175" s="43"/>
      <c r="Q175" s="43"/>
      <c r="R175" s="43"/>
      <c r="S175" s="43"/>
      <c r="T175" s="79"/>
      <c r="AT175" s="25" t="s">
        <v>506</v>
      </c>
      <c r="AU175" s="25" t="s">
        <v>82</v>
      </c>
    </row>
    <row r="176" spans="2:65" s="1" customFormat="1" ht="16.5" customHeight="1">
      <c r="B176" s="42"/>
      <c r="C176" s="209" t="s">
        <v>958</v>
      </c>
      <c r="D176" s="209" t="s">
        <v>498</v>
      </c>
      <c r="E176" s="210" t="s">
        <v>10584</v>
      </c>
      <c r="F176" s="211" t="s">
        <v>10585</v>
      </c>
      <c r="G176" s="212" t="s">
        <v>1025</v>
      </c>
      <c r="H176" s="213">
        <v>19</v>
      </c>
      <c r="I176" s="214"/>
      <c r="J176" s="215">
        <f>ROUND(I176*H176,2)</f>
        <v>0</v>
      </c>
      <c r="K176" s="211" t="s">
        <v>23</v>
      </c>
      <c r="L176" s="62"/>
      <c r="M176" s="216" t="s">
        <v>23</v>
      </c>
      <c r="N176" s="217" t="s">
        <v>44</v>
      </c>
      <c r="O176" s="43"/>
      <c r="P176" s="218">
        <f>O176*H176</f>
        <v>0</v>
      </c>
      <c r="Q176" s="218">
        <v>0</v>
      </c>
      <c r="R176" s="218">
        <f>Q176*H176</f>
        <v>0</v>
      </c>
      <c r="S176" s="218">
        <v>0</v>
      </c>
      <c r="T176" s="219">
        <f>S176*H176</f>
        <v>0</v>
      </c>
      <c r="AR176" s="25" t="s">
        <v>502</v>
      </c>
      <c r="AT176" s="25" t="s">
        <v>498</v>
      </c>
      <c r="AU176" s="25" t="s">
        <v>82</v>
      </c>
      <c r="AY176" s="25" t="s">
        <v>492</v>
      </c>
      <c r="BE176" s="220">
        <f>IF(N176="základní",J176,0)</f>
        <v>0</v>
      </c>
      <c r="BF176" s="220">
        <f>IF(N176="snížená",J176,0)</f>
        <v>0</v>
      </c>
      <c r="BG176" s="220">
        <f>IF(N176="zákl. přenesená",J176,0)</f>
        <v>0</v>
      </c>
      <c r="BH176" s="220">
        <f>IF(N176="sníž. přenesená",J176,0)</f>
        <v>0</v>
      </c>
      <c r="BI176" s="220">
        <f>IF(N176="nulová",J176,0)</f>
        <v>0</v>
      </c>
      <c r="BJ176" s="25" t="s">
        <v>80</v>
      </c>
      <c r="BK176" s="220">
        <f>ROUND(I176*H176,2)</f>
        <v>0</v>
      </c>
      <c r="BL176" s="25" t="s">
        <v>502</v>
      </c>
      <c r="BM176" s="25" t="s">
        <v>1299</v>
      </c>
    </row>
    <row r="177" spans="2:65" s="1" customFormat="1">
      <c r="B177" s="42"/>
      <c r="C177" s="64"/>
      <c r="D177" s="227" t="s">
        <v>506</v>
      </c>
      <c r="E177" s="64"/>
      <c r="F177" s="274" t="s">
        <v>10586</v>
      </c>
      <c r="G177" s="64"/>
      <c r="H177" s="64"/>
      <c r="I177" s="177"/>
      <c r="J177" s="64"/>
      <c r="K177" s="64"/>
      <c r="L177" s="62"/>
      <c r="M177" s="223"/>
      <c r="N177" s="43"/>
      <c r="O177" s="43"/>
      <c r="P177" s="43"/>
      <c r="Q177" s="43"/>
      <c r="R177" s="43"/>
      <c r="S177" s="43"/>
      <c r="T177" s="79"/>
      <c r="AT177" s="25" t="s">
        <v>506</v>
      </c>
      <c r="AU177" s="25" t="s">
        <v>82</v>
      </c>
    </row>
    <row r="178" spans="2:65" s="1" customFormat="1" ht="16.5" customHeight="1">
      <c r="B178" s="42"/>
      <c r="C178" s="209" t="s">
        <v>965</v>
      </c>
      <c r="D178" s="209" t="s">
        <v>498</v>
      </c>
      <c r="E178" s="210" t="s">
        <v>10587</v>
      </c>
      <c r="F178" s="211" t="s">
        <v>10588</v>
      </c>
      <c r="G178" s="212" t="s">
        <v>1025</v>
      </c>
      <c r="H178" s="213">
        <v>4</v>
      </c>
      <c r="I178" s="214"/>
      <c r="J178" s="215">
        <f>ROUND(I178*H178,2)</f>
        <v>0</v>
      </c>
      <c r="K178" s="211" t="s">
        <v>23</v>
      </c>
      <c r="L178" s="62"/>
      <c r="M178" s="216" t="s">
        <v>23</v>
      </c>
      <c r="N178" s="217" t="s">
        <v>44</v>
      </c>
      <c r="O178" s="43"/>
      <c r="P178" s="218">
        <f>O178*H178</f>
        <v>0</v>
      </c>
      <c r="Q178" s="218">
        <v>0</v>
      </c>
      <c r="R178" s="218">
        <f>Q178*H178</f>
        <v>0</v>
      </c>
      <c r="S178" s="218">
        <v>0</v>
      </c>
      <c r="T178" s="219">
        <f>S178*H178</f>
        <v>0</v>
      </c>
      <c r="AR178" s="25" t="s">
        <v>502</v>
      </c>
      <c r="AT178" s="25" t="s">
        <v>498</v>
      </c>
      <c r="AU178" s="25" t="s">
        <v>82</v>
      </c>
      <c r="AY178" s="25" t="s">
        <v>492</v>
      </c>
      <c r="BE178" s="220">
        <f>IF(N178="základní",J178,0)</f>
        <v>0</v>
      </c>
      <c r="BF178" s="220">
        <f>IF(N178="snížená",J178,0)</f>
        <v>0</v>
      </c>
      <c r="BG178" s="220">
        <f>IF(N178="zákl. přenesená",J178,0)</f>
        <v>0</v>
      </c>
      <c r="BH178" s="220">
        <f>IF(N178="sníž. přenesená",J178,0)</f>
        <v>0</v>
      </c>
      <c r="BI178" s="220">
        <f>IF(N178="nulová",J178,0)</f>
        <v>0</v>
      </c>
      <c r="BJ178" s="25" t="s">
        <v>80</v>
      </c>
      <c r="BK178" s="220">
        <f>ROUND(I178*H178,2)</f>
        <v>0</v>
      </c>
      <c r="BL178" s="25" t="s">
        <v>502</v>
      </c>
      <c r="BM178" s="25" t="s">
        <v>1316</v>
      </c>
    </row>
    <row r="179" spans="2:65" s="1" customFormat="1">
      <c r="B179" s="42"/>
      <c r="C179" s="64"/>
      <c r="D179" s="227" t="s">
        <v>506</v>
      </c>
      <c r="E179" s="64"/>
      <c r="F179" s="274" t="s">
        <v>10588</v>
      </c>
      <c r="G179" s="64"/>
      <c r="H179" s="64"/>
      <c r="I179" s="177"/>
      <c r="J179" s="64"/>
      <c r="K179" s="64"/>
      <c r="L179" s="62"/>
      <c r="M179" s="223"/>
      <c r="N179" s="43"/>
      <c r="O179" s="43"/>
      <c r="P179" s="43"/>
      <c r="Q179" s="43"/>
      <c r="R179" s="43"/>
      <c r="S179" s="43"/>
      <c r="T179" s="79"/>
      <c r="AT179" s="25" t="s">
        <v>506</v>
      </c>
      <c r="AU179" s="25" t="s">
        <v>82</v>
      </c>
    </row>
    <row r="180" spans="2:65" s="1" customFormat="1" ht="16.5" customHeight="1">
      <c r="B180" s="42"/>
      <c r="C180" s="209" t="s">
        <v>977</v>
      </c>
      <c r="D180" s="209" t="s">
        <v>498</v>
      </c>
      <c r="E180" s="210" t="s">
        <v>10589</v>
      </c>
      <c r="F180" s="211" t="s">
        <v>10590</v>
      </c>
      <c r="G180" s="212" t="s">
        <v>1025</v>
      </c>
      <c r="H180" s="213">
        <v>19</v>
      </c>
      <c r="I180" s="214"/>
      <c r="J180" s="215">
        <f>ROUND(I180*H180,2)</f>
        <v>0</v>
      </c>
      <c r="K180" s="211" t="s">
        <v>23</v>
      </c>
      <c r="L180" s="62"/>
      <c r="M180" s="216" t="s">
        <v>23</v>
      </c>
      <c r="N180" s="217" t="s">
        <v>44</v>
      </c>
      <c r="O180" s="43"/>
      <c r="P180" s="218">
        <f>O180*H180</f>
        <v>0</v>
      </c>
      <c r="Q180" s="218">
        <v>0</v>
      </c>
      <c r="R180" s="218">
        <f>Q180*H180</f>
        <v>0</v>
      </c>
      <c r="S180" s="218">
        <v>0</v>
      </c>
      <c r="T180" s="219">
        <f>S180*H180</f>
        <v>0</v>
      </c>
      <c r="AR180" s="25" t="s">
        <v>502</v>
      </c>
      <c r="AT180" s="25" t="s">
        <v>498</v>
      </c>
      <c r="AU180" s="25" t="s">
        <v>82</v>
      </c>
      <c r="AY180" s="25" t="s">
        <v>492</v>
      </c>
      <c r="BE180" s="220">
        <f>IF(N180="základní",J180,0)</f>
        <v>0</v>
      </c>
      <c r="BF180" s="220">
        <f>IF(N180="snížená",J180,0)</f>
        <v>0</v>
      </c>
      <c r="BG180" s="220">
        <f>IF(N180="zákl. přenesená",J180,0)</f>
        <v>0</v>
      </c>
      <c r="BH180" s="220">
        <f>IF(N180="sníž. přenesená",J180,0)</f>
        <v>0</v>
      </c>
      <c r="BI180" s="220">
        <f>IF(N180="nulová",J180,0)</f>
        <v>0</v>
      </c>
      <c r="BJ180" s="25" t="s">
        <v>80</v>
      </c>
      <c r="BK180" s="220">
        <f>ROUND(I180*H180,2)</f>
        <v>0</v>
      </c>
      <c r="BL180" s="25" t="s">
        <v>502</v>
      </c>
      <c r="BM180" s="25" t="s">
        <v>1331</v>
      </c>
    </row>
    <row r="181" spans="2:65" s="1" customFormat="1">
      <c r="B181" s="42"/>
      <c r="C181" s="64"/>
      <c r="D181" s="227" t="s">
        <v>506</v>
      </c>
      <c r="E181" s="64"/>
      <c r="F181" s="274" t="s">
        <v>10590</v>
      </c>
      <c r="G181" s="64"/>
      <c r="H181" s="64"/>
      <c r="I181" s="177"/>
      <c r="J181" s="64"/>
      <c r="K181" s="64"/>
      <c r="L181" s="62"/>
      <c r="M181" s="223"/>
      <c r="N181" s="43"/>
      <c r="O181" s="43"/>
      <c r="P181" s="43"/>
      <c r="Q181" s="43"/>
      <c r="R181" s="43"/>
      <c r="S181" s="43"/>
      <c r="T181" s="79"/>
      <c r="AT181" s="25" t="s">
        <v>506</v>
      </c>
      <c r="AU181" s="25" t="s">
        <v>82</v>
      </c>
    </row>
    <row r="182" spans="2:65" s="1" customFormat="1" ht="16.5" customHeight="1">
      <c r="B182" s="42"/>
      <c r="C182" s="209" t="s">
        <v>993</v>
      </c>
      <c r="D182" s="209" t="s">
        <v>498</v>
      </c>
      <c r="E182" s="210" t="s">
        <v>10591</v>
      </c>
      <c r="F182" s="211" t="s">
        <v>10592</v>
      </c>
      <c r="G182" s="212" t="s">
        <v>1025</v>
      </c>
      <c r="H182" s="213">
        <v>1</v>
      </c>
      <c r="I182" s="214"/>
      <c r="J182" s="215">
        <f>ROUND(I182*H182,2)</f>
        <v>0</v>
      </c>
      <c r="K182" s="211" t="s">
        <v>23</v>
      </c>
      <c r="L182" s="62"/>
      <c r="M182" s="216" t="s">
        <v>23</v>
      </c>
      <c r="N182" s="217" t="s">
        <v>44</v>
      </c>
      <c r="O182" s="43"/>
      <c r="P182" s="218">
        <f>O182*H182</f>
        <v>0</v>
      </c>
      <c r="Q182" s="218">
        <v>0</v>
      </c>
      <c r="R182" s="218">
        <f>Q182*H182</f>
        <v>0</v>
      </c>
      <c r="S182" s="218">
        <v>0</v>
      </c>
      <c r="T182" s="219">
        <f>S182*H182</f>
        <v>0</v>
      </c>
      <c r="AR182" s="25" t="s">
        <v>502</v>
      </c>
      <c r="AT182" s="25" t="s">
        <v>498</v>
      </c>
      <c r="AU182" s="25" t="s">
        <v>82</v>
      </c>
      <c r="AY182" s="25" t="s">
        <v>492</v>
      </c>
      <c r="BE182" s="220">
        <f>IF(N182="základní",J182,0)</f>
        <v>0</v>
      </c>
      <c r="BF182" s="220">
        <f>IF(N182="snížená",J182,0)</f>
        <v>0</v>
      </c>
      <c r="BG182" s="220">
        <f>IF(N182="zákl. přenesená",J182,0)</f>
        <v>0</v>
      </c>
      <c r="BH182" s="220">
        <f>IF(N182="sníž. přenesená",J182,0)</f>
        <v>0</v>
      </c>
      <c r="BI182" s="220">
        <f>IF(N182="nulová",J182,0)</f>
        <v>0</v>
      </c>
      <c r="BJ182" s="25" t="s">
        <v>80</v>
      </c>
      <c r="BK182" s="220">
        <f>ROUND(I182*H182,2)</f>
        <v>0</v>
      </c>
      <c r="BL182" s="25" t="s">
        <v>502</v>
      </c>
      <c r="BM182" s="25" t="s">
        <v>1365</v>
      </c>
    </row>
    <row r="183" spans="2:65" s="1" customFormat="1">
      <c r="B183" s="42"/>
      <c r="C183" s="64"/>
      <c r="D183" s="227" t="s">
        <v>506</v>
      </c>
      <c r="E183" s="64"/>
      <c r="F183" s="274" t="s">
        <v>10592</v>
      </c>
      <c r="G183" s="64"/>
      <c r="H183" s="64"/>
      <c r="I183" s="177"/>
      <c r="J183" s="64"/>
      <c r="K183" s="64"/>
      <c r="L183" s="62"/>
      <c r="M183" s="223"/>
      <c r="N183" s="43"/>
      <c r="O183" s="43"/>
      <c r="P183" s="43"/>
      <c r="Q183" s="43"/>
      <c r="R183" s="43"/>
      <c r="S183" s="43"/>
      <c r="T183" s="79"/>
      <c r="AT183" s="25" t="s">
        <v>506</v>
      </c>
      <c r="AU183" s="25" t="s">
        <v>82</v>
      </c>
    </row>
    <row r="184" spans="2:65" s="1" customFormat="1" ht="16.5" customHeight="1">
      <c r="B184" s="42"/>
      <c r="C184" s="209" t="s">
        <v>1008</v>
      </c>
      <c r="D184" s="209" t="s">
        <v>498</v>
      </c>
      <c r="E184" s="210" t="s">
        <v>10593</v>
      </c>
      <c r="F184" s="211" t="s">
        <v>10594</v>
      </c>
      <c r="G184" s="212" t="s">
        <v>1025</v>
      </c>
      <c r="H184" s="213">
        <v>1</v>
      </c>
      <c r="I184" s="214"/>
      <c r="J184" s="215">
        <f>ROUND(I184*H184,2)</f>
        <v>0</v>
      </c>
      <c r="K184" s="211" t="s">
        <v>23</v>
      </c>
      <c r="L184" s="62"/>
      <c r="M184" s="216" t="s">
        <v>23</v>
      </c>
      <c r="N184" s="217" t="s">
        <v>44</v>
      </c>
      <c r="O184" s="43"/>
      <c r="P184" s="218">
        <f>O184*H184</f>
        <v>0</v>
      </c>
      <c r="Q184" s="218">
        <v>0</v>
      </c>
      <c r="R184" s="218">
        <f>Q184*H184</f>
        <v>0</v>
      </c>
      <c r="S184" s="218">
        <v>0</v>
      </c>
      <c r="T184" s="219">
        <f>S184*H184</f>
        <v>0</v>
      </c>
      <c r="AR184" s="25" t="s">
        <v>502</v>
      </c>
      <c r="AT184" s="25" t="s">
        <v>498</v>
      </c>
      <c r="AU184" s="25" t="s">
        <v>82</v>
      </c>
      <c r="AY184" s="25" t="s">
        <v>492</v>
      </c>
      <c r="BE184" s="220">
        <f>IF(N184="základní",J184,0)</f>
        <v>0</v>
      </c>
      <c r="BF184" s="220">
        <f>IF(N184="snížená",J184,0)</f>
        <v>0</v>
      </c>
      <c r="BG184" s="220">
        <f>IF(N184="zákl. přenesená",J184,0)</f>
        <v>0</v>
      </c>
      <c r="BH184" s="220">
        <f>IF(N184="sníž. přenesená",J184,0)</f>
        <v>0</v>
      </c>
      <c r="BI184" s="220">
        <f>IF(N184="nulová",J184,0)</f>
        <v>0</v>
      </c>
      <c r="BJ184" s="25" t="s">
        <v>80</v>
      </c>
      <c r="BK184" s="220">
        <f>ROUND(I184*H184,2)</f>
        <v>0</v>
      </c>
      <c r="BL184" s="25" t="s">
        <v>502</v>
      </c>
      <c r="BM184" s="25" t="s">
        <v>1393</v>
      </c>
    </row>
    <row r="185" spans="2:65" s="1" customFormat="1">
      <c r="B185" s="42"/>
      <c r="C185" s="64"/>
      <c r="D185" s="221" t="s">
        <v>506</v>
      </c>
      <c r="E185" s="64"/>
      <c r="F185" s="222" t="s">
        <v>10594</v>
      </c>
      <c r="G185" s="64"/>
      <c r="H185" s="64"/>
      <c r="I185" s="177"/>
      <c r="J185" s="64"/>
      <c r="K185" s="64"/>
      <c r="L185" s="62"/>
      <c r="M185" s="223"/>
      <c r="N185" s="43"/>
      <c r="O185" s="43"/>
      <c r="P185" s="43"/>
      <c r="Q185" s="43"/>
      <c r="R185" s="43"/>
      <c r="S185" s="43"/>
      <c r="T185" s="79"/>
      <c r="AT185" s="25" t="s">
        <v>506</v>
      </c>
      <c r="AU185" s="25" t="s">
        <v>82</v>
      </c>
    </row>
    <row r="186" spans="2:65" s="11" customFormat="1" ht="29.85" customHeight="1">
      <c r="B186" s="192"/>
      <c r="C186" s="193"/>
      <c r="D186" s="206" t="s">
        <v>72</v>
      </c>
      <c r="E186" s="207" t="s">
        <v>5933</v>
      </c>
      <c r="F186" s="207" t="s">
        <v>10595</v>
      </c>
      <c r="G186" s="193"/>
      <c r="H186" s="193"/>
      <c r="I186" s="196"/>
      <c r="J186" s="208">
        <f>BK186</f>
        <v>0</v>
      </c>
      <c r="K186" s="193"/>
      <c r="L186" s="198"/>
      <c r="M186" s="199"/>
      <c r="N186" s="200"/>
      <c r="O186" s="200"/>
      <c r="P186" s="201">
        <f>SUM(P187:P226)</f>
        <v>0</v>
      </c>
      <c r="Q186" s="200"/>
      <c r="R186" s="201">
        <f>SUM(R187:R226)</f>
        <v>0</v>
      </c>
      <c r="S186" s="200"/>
      <c r="T186" s="202">
        <f>SUM(T187:T226)</f>
        <v>0</v>
      </c>
      <c r="AR186" s="203" t="s">
        <v>80</v>
      </c>
      <c r="AT186" s="204" t="s">
        <v>72</v>
      </c>
      <c r="AU186" s="204" t="s">
        <v>80</v>
      </c>
      <c r="AY186" s="203" t="s">
        <v>492</v>
      </c>
      <c r="BK186" s="205">
        <f>SUM(BK187:BK226)</f>
        <v>0</v>
      </c>
    </row>
    <row r="187" spans="2:65" s="1" customFormat="1" ht="16.5" customHeight="1">
      <c r="B187" s="42"/>
      <c r="C187" s="209" t="s">
        <v>497</v>
      </c>
      <c r="D187" s="209" t="s">
        <v>498</v>
      </c>
      <c r="E187" s="210" t="s">
        <v>10596</v>
      </c>
      <c r="F187" s="211" t="s">
        <v>10597</v>
      </c>
      <c r="G187" s="212" t="s">
        <v>1025</v>
      </c>
      <c r="H187" s="213">
        <v>2</v>
      </c>
      <c r="I187" s="214"/>
      <c r="J187" s="215">
        <f>ROUND(I187*H187,2)</f>
        <v>0</v>
      </c>
      <c r="K187" s="211" t="s">
        <v>23</v>
      </c>
      <c r="L187" s="62"/>
      <c r="M187" s="216" t="s">
        <v>23</v>
      </c>
      <c r="N187" s="217" t="s">
        <v>44</v>
      </c>
      <c r="O187" s="43"/>
      <c r="P187" s="218">
        <f>O187*H187</f>
        <v>0</v>
      </c>
      <c r="Q187" s="218">
        <v>0</v>
      </c>
      <c r="R187" s="218">
        <f>Q187*H187</f>
        <v>0</v>
      </c>
      <c r="S187" s="218">
        <v>0</v>
      </c>
      <c r="T187" s="219">
        <f>S187*H187</f>
        <v>0</v>
      </c>
      <c r="AR187" s="25" t="s">
        <v>502</v>
      </c>
      <c r="AT187" s="25" t="s">
        <v>498</v>
      </c>
      <c r="AU187" s="25" t="s">
        <v>82</v>
      </c>
      <c r="AY187" s="25" t="s">
        <v>492</v>
      </c>
      <c r="BE187" s="220">
        <f>IF(N187="základní",J187,0)</f>
        <v>0</v>
      </c>
      <c r="BF187" s="220">
        <f>IF(N187="snížená",J187,0)</f>
        <v>0</v>
      </c>
      <c r="BG187" s="220">
        <f>IF(N187="zákl. přenesená",J187,0)</f>
        <v>0</v>
      </c>
      <c r="BH187" s="220">
        <f>IF(N187="sníž. přenesená",J187,0)</f>
        <v>0</v>
      </c>
      <c r="BI187" s="220">
        <f>IF(N187="nulová",J187,0)</f>
        <v>0</v>
      </c>
      <c r="BJ187" s="25" t="s">
        <v>80</v>
      </c>
      <c r="BK187" s="220">
        <f>ROUND(I187*H187,2)</f>
        <v>0</v>
      </c>
      <c r="BL187" s="25" t="s">
        <v>502</v>
      </c>
      <c r="BM187" s="25" t="s">
        <v>1407</v>
      </c>
    </row>
    <row r="188" spans="2:65" s="1" customFormat="1">
      <c r="B188" s="42"/>
      <c r="C188" s="64"/>
      <c r="D188" s="227" t="s">
        <v>506</v>
      </c>
      <c r="E188" s="64"/>
      <c r="F188" s="274" t="s">
        <v>10597</v>
      </c>
      <c r="G188" s="64"/>
      <c r="H188" s="64"/>
      <c r="I188" s="177"/>
      <c r="J188" s="64"/>
      <c r="K188" s="64"/>
      <c r="L188" s="62"/>
      <c r="M188" s="223"/>
      <c r="N188" s="43"/>
      <c r="O188" s="43"/>
      <c r="P188" s="43"/>
      <c r="Q188" s="43"/>
      <c r="R188" s="43"/>
      <c r="S188" s="43"/>
      <c r="T188" s="79"/>
      <c r="AT188" s="25" t="s">
        <v>506</v>
      </c>
      <c r="AU188" s="25" t="s">
        <v>82</v>
      </c>
    </row>
    <row r="189" spans="2:65" s="1" customFormat="1" ht="16.5" customHeight="1">
      <c r="B189" s="42"/>
      <c r="C189" s="209" t="s">
        <v>1022</v>
      </c>
      <c r="D189" s="209" t="s">
        <v>498</v>
      </c>
      <c r="E189" s="210" t="s">
        <v>10598</v>
      </c>
      <c r="F189" s="211" t="s">
        <v>10599</v>
      </c>
      <c r="G189" s="212" t="s">
        <v>1025</v>
      </c>
      <c r="H189" s="213">
        <v>4</v>
      </c>
      <c r="I189" s="214"/>
      <c r="J189" s="215">
        <f>ROUND(I189*H189,2)</f>
        <v>0</v>
      </c>
      <c r="K189" s="211" t="s">
        <v>23</v>
      </c>
      <c r="L189" s="62"/>
      <c r="M189" s="216" t="s">
        <v>23</v>
      </c>
      <c r="N189" s="217" t="s">
        <v>44</v>
      </c>
      <c r="O189" s="43"/>
      <c r="P189" s="218">
        <f>O189*H189</f>
        <v>0</v>
      </c>
      <c r="Q189" s="218">
        <v>0</v>
      </c>
      <c r="R189" s="218">
        <f>Q189*H189</f>
        <v>0</v>
      </c>
      <c r="S189" s="218">
        <v>0</v>
      </c>
      <c r="T189" s="219">
        <f>S189*H189</f>
        <v>0</v>
      </c>
      <c r="AR189" s="25" t="s">
        <v>502</v>
      </c>
      <c r="AT189" s="25" t="s">
        <v>498</v>
      </c>
      <c r="AU189" s="25" t="s">
        <v>82</v>
      </c>
      <c r="AY189" s="25" t="s">
        <v>492</v>
      </c>
      <c r="BE189" s="220">
        <f>IF(N189="základní",J189,0)</f>
        <v>0</v>
      </c>
      <c r="BF189" s="220">
        <f>IF(N189="snížená",J189,0)</f>
        <v>0</v>
      </c>
      <c r="BG189" s="220">
        <f>IF(N189="zákl. přenesená",J189,0)</f>
        <v>0</v>
      </c>
      <c r="BH189" s="220">
        <f>IF(N189="sníž. přenesená",J189,0)</f>
        <v>0</v>
      </c>
      <c r="BI189" s="220">
        <f>IF(N189="nulová",J189,0)</f>
        <v>0</v>
      </c>
      <c r="BJ189" s="25" t="s">
        <v>80</v>
      </c>
      <c r="BK189" s="220">
        <f>ROUND(I189*H189,2)</f>
        <v>0</v>
      </c>
      <c r="BL189" s="25" t="s">
        <v>502</v>
      </c>
      <c r="BM189" s="25" t="s">
        <v>1419</v>
      </c>
    </row>
    <row r="190" spans="2:65" s="1" customFormat="1">
      <c r="B190" s="42"/>
      <c r="C190" s="64"/>
      <c r="D190" s="227" t="s">
        <v>506</v>
      </c>
      <c r="E190" s="64"/>
      <c r="F190" s="274" t="s">
        <v>10599</v>
      </c>
      <c r="G190" s="64"/>
      <c r="H190" s="64"/>
      <c r="I190" s="177"/>
      <c r="J190" s="64"/>
      <c r="K190" s="64"/>
      <c r="L190" s="62"/>
      <c r="M190" s="223"/>
      <c r="N190" s="43"/>
      <c r="O190" s="43"/>
      <c r="P190" s="43"/>
      <c r="Q190" s="43"/>
      <c r="R190" s="43"/>
      <c r="S190" s="43"/>
      <c r="T190" s="79"/>
      <c r="AT190" s="25" t="s">
        <v>506</v>
      </c>
      <c r="AU190" s="25" t="s">
        <v>82</v>
      </c>
    </row>
    <row r="191" spans="2:65" s="1" customFormat="1" ht="16.5" customHeight="1">
      <c r="B191" s="42"/>
      <c r="C191" s="209" t="s">
        <v>1034</v>
      </c>
      <c r="D191" s="209" t="s">
        <v>498</v>
      </c>
      <c r="E191" s="210" t="s">
        <v>10600</v>
      </c>
      <c r="F191" s="211" t="s">
        <v>10601</v>
      </c>
      <c r="G191" s="212" t="s">
        <v>1025</v>
      </c>
      <c r="H191" s="213">
        <v>1</v>
      </c>
      <c r="I191" s="214"/>
      <c r="J191" s="215">
        <f>ROUND(I191*H191,2)</f>
        <v>0</v>
      </c>
      <c r="K191" s="211" t="s">
        <v>23</v>
      </c>
      <c r="L191" s="62"/>
      <c r="M191" s="216" t="s">
        <v>23</v>
      </c>
      <c r="N191" s="217" t="s">
        <v>44</v>
      </c>
      <c r="O191" s="43"/>
      <c r="P191" s="218">
        <f>O191*H191</f>
        <v>0</v>
      </c>
      <c r="Q191" s="218">
        <v>0</v>
      </c>
      <c r="R191" s="218">
        <f>Q191*H191</f>
        <v>0</v>
      </c>
      <c r="S191" s="218">
        <v>0</v>
      </c>
      <c r="T191" s="219">
        <f>S191*H191</f>
        <v>0</v>
      </c>
      <c r="AR191" s="25" t="s">
        <v>502</v>
      </c>
      <c r="AT191" s="25" t="s">
        <v>498</v>
      </c>
      <c r="AU191" s="25" t="s">
        <v>82</v>
      </c>
      <c r="AY191" s="25" t="s">
        <v>492</v>
      </c>
      <c r="BE191" s="220">
        <f>IF(N191="základní",J191,0)</f>
        <v>0</v>
      </c>
      <c r="BF191" s="220">
        <f>IF(N191="snížená",J191,0)</f>
        <v>0</v>
      </c>
      <c r="BG191" s="220">
        <f>IF(N191="zákl. přenesená",J191,0)</f>
        <v>0</v>
      </c>
      <c r="BH191" s="220">
        <f>IF(N191="sníž. přenesená",J191,0)</f>
        <v>0</v>
      </c>
      <c r="BI191" s="220">
        <f>IF(N191="nulová",J191,0)</f>
        <v>0</v>
      </c>
      <c r="BJ191" s="25" t="s">
        <v>80</v>
      </c>
      <c r="BK191" s="220">
        <f>ROUND(I191*H191,2)</f>
        <v>0</v>
      </c>
      <c r="BL191" s="25" t="s">
        <v>502</v>
      </c>
      <c r="BM191" s="25" t="s">
        <v>1432</v>
      </c>
    </row>
    <row r="192" spans="2:65" s="1" customFormat="1">
      <c r="B192" s="42"/>
      <c r="C192" s="64"/>
      <c r="D192" s="227" t="s">
        <v>506</v>
      </c>
      <c r="E192" s="64"/>
      <c r="F192" s="274" t="s">
        <v>10601</v>
      </c>
      <c r="G192" s="64"/>
      <c r="H192" s="64"/>
      <c r="I192" s="177"/>
      <c r="J192" s="64"/>
      <c r="K192" s="64"/>
      <c r="L192" s="62"/>
      <c r="M192" s="223"/>
      <c r="N192" s="43"/>
      <c r="O192" s="43"/>
      <c r="P192" s="43"/>
      <c r="Q192" s="43"/>
      <c r="R192" s="43"/>
      <c r="S192" s="43"/>
      <c r="T192" s="79"/>
      <c r="AT192" s="25" t="s">
        <v>506</v>
      </c>
      <c r="AU192" s="25" t="s">
        <v>82</v>
      </c>
    </row>
    <row r="193" spans="2:65" s="1" customFormat="1" ht="16.5" customHeight="1">
      <c r="B193" s="42"/>
      <c r="C193" s="209" t="s">
        <v>1039</v>
      </c>
      <c r="D193" s="209" t="s">
        <v>498</v>
      </c>
      <c r="E193" s="210" t="s">
        <v>10602</v>
      </c>
      <c r="F193" s="211" t="s">
        <v>10603</v>
      </c>
      <c r="G193" s="212" t="s">
        <v>1025</v>
      </c>
      <c r="H193" s="213">
        <v>7</v>
      </c>
      <c r="I193" s="214"/>
      <c r="J193" s="215">
        <f>ROUND(I193*H193,2)</f>
        <v>0</v>
      </c>
      <c r="K193" s="211" t="s">
        <v>23</v>
      </c>
      <c r="L193" s="62"/>
      <c r="M193" s="216" t="s">
        <v>23</v>
      </c>
      <c r="N193" s="217" t="s">
        <v>44</v>
      </c>
      <c r="O193" s="43"/>
      <c r="P193" s="218">
        <f>O193*H193</f>
        <v>0</v>
      </c>
      <c r="Q193" s="218">
        <v>0</v>
      </c>
      <c r="R193" s="218">
        <f>Q193*H193</f>
        <v>0</v>
      </c>
      <c r="S193" s="218">
        <v>0</v>
      </c>
      <c r="T193" s="219">
        <f>S193*H193</f>
        <v>0</v>
      </c>
      <c r="AR193" s="25" t="s">
        <v>502</v>
      </c>
      <c r="AT193" s="25" t="s">
        <v>498</v>
      </c>
      <c r="AU193" s="25" t="s">
        <v>82</v>
      </c>
      <c r="AY193" s="25" t="s">
        <v>492</v>
      </c>
      <c r="BE193" s="220">
        <f>IF(N193="základní",J193,0)</f>
        <v>0</v>
      </c>
      <c r="BF193" s="220">
        <f>IF(N193="snížená",J193,0)</f>
        <v>0</v>
      </c>
      <c r="BG193" s="220">
        <f>IF(N193="zákl. přenesená",J193,0)</f>
        <v>0</v>
      </c>
      <c r="BH193" s="220">
        <f>IF(N193="sníž. přenesená",J193,0)</f>
        <v>0</v>
      </c>
      <c r="BI193" s="220">
        <f>IF(N193="nulová",J193,0)</f>
        <v>0</v>
      </c>
      <c r="BJ193" s="25" t="s">
        <v>80</v>
      </c>
      <c r="BK193" s="220">
        <f>ROUND(I193*H193,2)</f>
        <v>0</v>
      </c>
      <c r="BL193" s="25" t="s">
        <v>502</v>
      </c>
      <c r="BM193" s="25" t="s">
        <v>1448</v>
      </c>
    </row>
    <row r="194" spans="2:65" s="1" customFormat="1">
      <c r="B194" s="42"/>
      <c r="C194" s="64"/>
      <c r="D194" s="227" t="s">
        <v>506</v>
      </c>
      <c r="E194" s="64"/>
      <c r="F194" s="274" t="s">
        <v>10603</v>
      </c>
      <c r="G194" s="64"/>
      <c r="H194" s="64"/>
      <c r="I194" s="177"/>
      <c r="J194" s="64"/>
      <c r="K194" s="64"/>
      <c r="L194" s="62"/>
      <c r="M194" s="223"/>
      <c r="N194" s="43"/>
      <c r="O194" s="43"/>
      <c r="P194" s="43"/>
      <c r="Q194" s="43"/>
      <c r="R194" s="43"/>
      <c r="S194" s="43"/>
      <c r="T194" s="79"/>
      <c r="AT194" s="25" t="s">
        <v>506</v>
      </c>
      <c r="AU194" s="25" t="s">
        <v>82</v>
      </c>
    </row>
    <row r="195" spans="2:65" s="1" customFormat="1" ht="16.5" customHeight="1">
      <c r="B195" s="42"/>
      <c r="C195" s="209" t="s">
        <v>1044</v>
      </c>
      <c r="D195" s="209" t="s">
        <v>498</v>
      </c>
      <c r="E195" s="210" t="s">
        <v>10604</v>
      </c>
      <c r="F195" s="211" t="s">
        <v>10605</v>
      </c>
      <c r="G195" s="212" t="s">
        <v>1025</v>
      </c>
      <c r="H195" s="213">
        <v>7</v>
      </c>
      <c r="I195" s="214"/>
      <c r="J195" s="215">
        <f>ROUND(I195*H195,2)</f>
        <v>0</v>
      </c>
      <c r="K195" s="211" t="s">
        <v>23</v>
      </c>
      <c r="L195" s="62"/>
      <c r="M195" s="216" t="s">
        <v>23</v>
      </c>
      <c r="N195" s="217" t="s">
        <v>44</v>
      </c>
      <c r="O195" s="43"/>
      <c r="P195" s="218">
        <f>O195*H195</f>
        <v>0</v>
      </c>
      <c r="Q195" s="218">
        <v>0</v>
      </c>
      <c r="R195" s="218">
        <f>Q195*H195</f>
        <v>0</v>
      </c>
      <c r="S195" s="218">
        <v>0</v>
      </c>
      <c r="T195" s="219">
        <f>S195*H195</f>
        <v>0</v>
      </c>
      <c r="AR195" s="25" t="s">
        <v>502</v>
      </c>
      <c r="AT195" s="25" t="s">
        <v>498</v>
      </c>
      <c r="AU195" s="25" t="s">
        <v>82</v>
      </c>
      <c r="AY195" s="25" t="s">
        <v>492</v>
      </c>
      <c r="BE195" s="220">
        <f>IF(N195="základní",J195,0)</f>
        <v>0</v>
      </c>
      <c r="BF195" s="220">
        <f>IF(N195="snížená",J195,0)</f>
        <v>0</v>
      </c>
      <c r="BG195" s="220">
        <f>IF(N195="zákl. přenesená",J195,0)</f>
        <v>0</v>
      </c>
      <c r="BH195" s="220">
        <f>IF(N195="sníž. přenesená",J195,0)</f>
        <v>0</v>
      </c>
      <c r="BI195" s="220">
        <f>IF(N195="nulová",J195,0)</f>
        <v>0</v>
      </c>
      <c r="BJ195" s="25" t="s">
        <v>80</v>
      </c>
      <c r="BK195" s="220">
        <f>ROUND(I195*H195,2)</f>
        <v>0</v>
      </c>
      <c r="BL195" s="25" t="s">
        <v>502</v>
      </c>
      <c r="BM195" s="25" t="s">
        <v>1458</v>
      </c>
    </row>
    <row r="196" spans="2:65" s="1" customFormat="1">
      <c r="B196" s="42"/>
      <c r="C196" s="64"/>
      <c r="D196" s="227" t="s">
        <v>506</v>
      </c>
      <c r="E196" s="64"/>
      <c r="F196" s="274" t="s">
        <v>10605</v>
      </c>
      <c r="G196" s="64"/>
      <c r="H196" s="64"/>
      <c r="I196" s="177"/>
      <c r="J196" s="64"/>
      <c r="K196" s="64"/>
      <c r="L196" s="62"/>
      <c r="M196" s="223"/>
      <c r="N196" s="43"/>
      <c r="O196" s="43"/>
      <c r="P196" s="43"/>
      <c r="Q196" s="43"/>
      <c r="R196" s="43"/>
      <c r="S196" s="43"/>
      <c r="T196" s="79"/>
      <c r="AT196" s="25" t="s">
        <v>506</v>
      </c>
      <c r="AU196" s="25" t="s">
        <v>82</v>
      </c>
    </row>
    <row r="197" spans="2:65" s="1" customFormat="1" ht="16.5" customHeight="1">
      <c r="B197" s="42"/>
      <c r="C197" s="209" t="s">
        <v>1055</v>
      </c>
      <c r="D197" s="209" t="s">
        <v>498</v>
      </c>
      <c r="E197" s="210" t="s">
        <v>10606</v>
      </c>
      <c r="F197" s="211" t="s">
        <v>10607</v>
      </c>
      <c r="G197" s="212" t="s">
        <v>1025</v>
      </c>
      <c r="H197" s="213">
        <v>7</v>
      </c>
      <c r="I197" s="214"/>
      <c r="J197" s="215">
        <f>ROUND(I197*H197,2)</f>
        <v>0</v>
      </c>
      <c r="K197" s="211" t="s">
        <v>23</v>
      </c>
      <c r="L197" s="62"/>
      <c r="M197" s="216" t="s">
        <v>23</v>
      </c>
      <c r="N197" s="217" t="s">
        <v>44</v>
      </c>
      <c r="O197" s="43"/>
      <c r="P197" s="218">
        <f>O197*H197</f>
        <v>0</v>
      </c>
      <c r="Q197" s="218">
        <v>0</v>
      </c>
      <c r="R197" s="218">
        <f>Q197*H197</f>
        <v>0</v>
      </c>
      <c r="S197" s="218">
        <v>0</v>
      </c>
      <c r="T197" s="219">
        <f>S197*H197</f>
        <v>0</v>
      </c>
      <c r="AR197" s="25" t="s">
        <v>502</v>
      </c>
      <c r="AT197" s="25" t="s">
        <v>498</v>
      </c>
      <c r="AU197" s="25" t="s">
        <v>82</v>
      </c>
      <c r="AY197" s="25" t="s">
        <v>492</v>
      </c>
      <c r="BE197" s="220">
        <f>IF(N197="základní",J197,0)</f>
        <v>0</v>
      </c>
      <c r="BF197" s="220">
        <f>IF(N197="snížená",J197,0)</f>
        <v>0</v>
      </c>
      <c r="BG197" s="220">
        <f>IF(N197="zákl. přenesená",J197,0)</f>
        <v>0</v>
      </c>
      <c r="BH197" s="220">
        <f>IF(N197="sníž. přenesená",J197,0)</f>
        <v>0</v>
      </c>
      <c r="BI197" s="220">
        <f>IF(N197="nulová",J197,0)</f>
        <v>0</v>
      </c>
      <c r="BJ197" s="25" t="s">
        <v>80</v>
      </c>
      <c r="BK197" s="220">
        <f>ROUND(I197*H197,2)</f>
        <v>0</v>
      </c>
      <c r="BL197" s="25" t="s">
        <v>502</v>
      </c>
      <c r="BM197" s="25" t="s">
        <v>1490</v>
      </c>
    </row>
    <row r="198" spans="2:65" s="1" customFormat="1">
      <c r="B198" s="42"/>
      <c r="C198" s="64"/>
      <c r="D198" s="227" t="s">
        <v>506</v>
      </c>
      <c r="E198" s="64"/>
      <c r="F198" s="274" t="s">
        <v>10607</v>
      </c>
      <c r="G198" s="64"/>
      <c r="H198" s="64"/>
      <c r="I198" s="177"/>
      <c r="J198" s="64"/>
      <c r="K198" s="64"/>
      <c r="L198" s="62"/>
      <c r="M198" s="223"/>
      <c r="N198" s="43"/>
      <c r="O198" s="43"/>
      <c r="P198" s="43"/>
      <c r="Q198" s="43"/>
      <c r="R198" s="43"/>
      <c r="S198" s="43"/>
      <c r="T198" s="79"/>
      <c r="AT198" s="25" t="s">
        <v>506</v>
      </c>
      <c r="AU198" s="25" t="s">
        <v>82</v>
      </c>
    </row>
    <row r="199" spans="2:65" s="1" customFormat="1" ht="16.5" customHeight="1">
      <c r="B199" s="42"/>
      <c r="C199" s="209" t="s">
        <v>1060</v>
      </c>
      <c r="D199" s="209" t="s">
        <v>498</v>
      </c>
      <c r="E199" s="210" t="s">
        <v>10608</v>
      </c>
      <c r="F199" s="211" t="s">
        <v>10609</v>
      </c>
      <c r="G199" s="212" t="s">
        <v>1025</v>
      </c>
      <c r="H199" s="213">
        <v>7</v>
      </c>
      <c r="I199" s="214"/>
      <c r="J199" s="215">
        <f>ROUND(I199*H199,2)</f>
        <v>0</v>
      </c>
      <c r="K199" s="211" t="s">
        <v>23</v>
      </c>
      <c r="L199" s="62"/>
      <c r="M199" s="216" t="s">
        <v>23</v>
      </c>
      <c r="N199" s="217" t="s">
        <v>44</v>
      </c>
      <c r="O199" s="43"/>
      <c r="P199" s="218">
        <f>O199*H199</f>
        <v>0</v>
      </c>
      <c r="Q199" s="218">
        <v>0</v>
      </c>
      <c r="R199" s="218">
        <f>Q199*H199</f>
        <v>0</v>
      </c>
      <c r="S199" s="218">
        <v>0</v>
      </c>
      <c r="T199" s="219">
        <f>S199*H199</f>
        <v>0</v>
      </c>
      <c r="AR199" s="25" t="s">
        <v>502</v>
      </c>
      <c r="AT199" s="25" t="s">
        <v>498</v>
      </c>
      <c r="AU199" s="25" t="s">
        <v>82</v>
      </c>
      <c r="AY199" s="25" t="s">
        <v>492</v>
      </c>
      <c r="BE199" s="220">
        <f>IF(N199="základní",J199,0)</f>
        <v>0</v>
      </c>
      <c r="BF199" s="220">
        <f>IF(N199="snížená",J199,0)</f>
        <v>0</v>
      </c>
      <c r="BG199" s="220">
        <f>IF(N199="zákl. přenesená",J199,0)</f>
        <v>0</v>
      </c>
      <c r="BH199" s="220">
        <f>IF(N199="sníž. přenesená",J199,0)</f>
        <v>0</v>
      </c>
      <c r="BI199" s="220">
        <f>IF(N199="nulová",J199,0)</f>
        <v>0</v>
      </c>
      <c r="BJ199" s="25" t="s">
        <v>80</v>
      </c>
      <c r="BK199" s="220">
        <f>ROUND(I199*H199,2)</f>
        <v>0</v>
      </c>
      <c r="BL199" s="25" t="s">
        <v>502</v>
      </c>
      <c r="BM199" s="25" t="s">
        <v>1502</v>
      </c>
    </row>
    <row r="200" spans="2:65" s="1" customFormat="1">
      <c r="B200" s="42"/>
      <c r="C200" s="64"/>
      <c r="D200" s="227" t="s">
        <v>506</v>
      </c>
      <c r="E200" s="64"/>
      <c r="F200" s="274" t="s">
        <v>10609</v>
      </c>
      <c r="G200" s="64"/>
      <c r="H200" s="64"/>
      <c r="I200" s="177"/>
      <c r="J200" s="64"/>
      <c r="K200" s="64"/>
      <c r="L200" s="62"/>
      <c r="M200" s="223"/>
      <c r="N200" s="43"/>
      <c r="O200" s="43"/>
      <c r="P200" s="43"/>
      <c r="Q200" s="43"/>
      <c r="R200" s="43"/>
      <c r="S200" s="43"/>
      <c r="T200" s="79"/>
      <c r="AT200" s="25" t="s">
        <v>506</v>
      </c>
      <c r="AU200" s="25" t="s">
        <v>82</v>
      </c>
    </row>
    <row r="201" spans="2:65" s="1" customFormat="1" ht="16.5" customHeight="1">
      <c r="B201" s="42"/>
      <c r="C201" s="209" t="s">
        <v>1067</v>
      </c>
      <c r="D201" s="209" t="s">
        <v>498</v>
      </c>
      <c r="E201" s="210" t="s">
        <v>10610</v>
      </c>
      <c r="F201" s="211" t="s">
        <v>10611</v>
      </c>
      <c r="G201" s="212" t="s">
        <v>1025</v>
      </c>
      <c r="H201" s="213">
        <v>57</v>
      </c>
      <c r="I201" s="214"/>
      <c r="J201" s="215">
        <f>ROUND(I201*H201,2)</f>
        <v>0</v>
      </c>
      <c r="K201" s="211" t="s">
        <v>23</v>
      </c>
      <c r="L201" s="62"/>
      <c r="M201" s="216" t="s">
        <v>23</v>
      </c>
      <c r="N201" s="217" t="s">
        <v>44</v>
      </c>
      <c r="O201" s="43"/>
      <c r="P201" s="218">
        <f>O201*H201</f>
        <v>0</v>
      </c>
      <c r="Q201" s="218">
        <v>0</v>
      </c>
      <c r="R201" s="218">
        <f>Q201*H201</f>
        <v>0</v>
      </c>
      <c r="S201" s="218">
        <v>0</v>
      </c>
      <c r="T201" s="219">
        <f>S201*H201</f>
        <v>0</v>
      </c>
      <c r="AR201" s="25" t="s">
        <v>502</v>
      </c>
      <c r="AT201" s="25" t="s">
        <v>498</v>
      </c>
      <c r="AU201" s="25" t="s">
        <v>82</v>
      </c>
      <c r="AY201" s="25" t="s">
        <v>492</v>
      </c>
      <c r="BE201" s="220">
        <f>IF(N201="základní",J201,0)</f>
        <v>0</v>
      </c>
      <c r="BF201" s="220">
        <f>IF(N201="snížená",J201,0)</f>
        <v>0</v>
      </c>
      <c r="BG201" s="220">
        <f>IF(N201="zákl. přenesená",J201,0)</f>
        <v>0</v>
      </c>
      <c r="BH201" s="220">
        <f>IF(N201="sníž. přenesená",J201,0)</f>
        <v>0</v>
      </c>
      <c r="BI201" s="220">
        <f>IF(N201="nulová",J201,0)</f>
        <v>0</v>
      </c>
      <c r="BJ201" s="25" t="s">
        <v>80</v>
      </c>
      <c r="BK201" s="220">
        <f>ROUND(I201*H201,2)</f>
        <v>0</v>
      </c>
      <c r="BL201" s="25" t="s">
        <v>502</v>
      </c>
      <c r="BM201" s="25" t="s">
        <v>1535</v>
      </c>
    </row>
    <row r="202" spans="2:65" s="1" customFormat="1">
      <c r="B202" s="42"/>
      <c r="C202" s="64"/>
      <c r="D202" s="227" t="s">
        <v>506</v>
      </c>
      <c r="E202" s="64"/>
      <c r="F202" s="274" t="s">
        <v>10611</v>
      </c>
      <c r="G202" s="64"/>
      <c r="H202" s="64"/>
      <c r="I202" s="177"/>
      <c r="J202" s="64"/>
      <c r="K202" s="64"/>
      <c r="L202" s="62"/>
      <c r="M202" s="223"/>
      <c r="N202" s="43"/>
      <c r="O202" s="43"/>
      <c r="P202" s="43"/>
      <c r="Q202" s="43"/>
      <c r="R202" s="43"/>
      <c r="S202" s="43"/>
      <c r="T202" s="79"/>
      <c r="AT202" s="25" t="s">
        <v>506</v>
      </c>
      <c r="AU202" s="25" t="s">
        <v>82</v>
      </c>
    </row>
    <row r="203" spans="2:65" s="1" customFormat="1" ht="16.5" customHeight="1">
      <c r="B203" s="42"/>
      <c r="C203" s="209" t="s">
        <v>1073</v>
      </c>
      <c r="D203" s="209" t="s">
        <v>498</v>
      </c>
      <c r="E203" s="210" t="s">
        <v>10612</v>
      </c>
      <c r="F203" s="211" t="s">
        <v>10613</v>
      </c>
      <c r="G203" s="212" t="s">
        <v>1025</v>
      </c>
      <c r="H203" s="213">
        <v>7</v>
      </c>
      <c r="I203" s="214"/>
      <c r="J203" s="215">
        <f>ROUND(I203*H203,2)</f>
        <v>0</v>
      </c>
      <c r="K203" s="211" t="s">
        <v>23</v>
      </c>
      <c r="L203" s="62"/>
      <c r="M203" s="216" t="s">
        <v>23</v>
      </c>
      <c r="N203" s="217" t="s">
        <v>44</v>
      </c>
      <c r="O203" s="43"/>
      <c r="P203" s="218">
        <f>O203*H203</f>
        <v>0</v>
      </c>
      <c r="Q203" s="218">
        <v>0</v>
      </c>
      <c r="R203" s="218">
        <f>Q203*H203</f>
        <v>0</v>
      </c>
      <c r="S203" s="218">
        <v>0</v>
      </c>
      <c r="T203" s="219">
        <f>S203*H203</f>
        <v>0</v>
      </c>
      <c r="AR203" s="25" t="s">
        <v>502</v>
      </c>
      <c r="AT203" s="25" t="s">
        <v>498</v>
      </c>
      <c r="AU203" s="25" t="s">
        <v>82</v>
      </c>
      <c r="AY203" s="25" t="s">
        <v>492</v>
      </c>
      <c r="BE203" s="220">
        <f>IF(N203="základní",J203,0)</f>
        <v>0</v>
      </c>
      <c r="BF203" s="220">
        <f>IF(N203="snížená",J203,0)</f>
        <v>0</v>
      </c>
      <c r="BG203" s="220">
        <f>IF(N203="zákl. přenesená",J203,0)</f>
        <v>0</v>
      </c>
      <c r="BH203" s="220">
        <f>IF(N203="sníž. přenesená",J203,0)</f>
        <v>0</v>
      </c>
      <c r="BI203" s="220">
        <f>IF(N203="nulová",J203,0)</f>
        <v>0</v>
      </c>
      <c r="BJ203" s="25" t="s">
        <v>80</v>
      </c>
      <c r="BK203" s="220">
        <f>ROUND(I203*H203,2)</f>
        <v>0</v>
      </c>
      <c r="BL203" s="25" t="s">
        <v>502</v>
      </c>
      <c r="BM203" s="25" t="s">
        <v>1546</v>
      </c>
    </row>
    <row r="204" spans="2:65" s="1" customFormat="1">
      <c r="B204" s="42"/>
      <c r="C204" s="64"/>
      <c r="D204" s="227" t="s">
        <v>506</v>
      </c>
      <c r="E204" s="64"/>
      <c r="F204" s="274" t="s">
        <v>10613</v>
      </c>
      <c r="G204" s="64"/>
      <c r="H204" s="64"/>
      <c r="I204" s="177"/>
      <c r="J204" s="64"/>
      <c r="K204" s="64"/>
      <c r="L204" s="62"/>
      <c r="M204" s="223"/>
      <c r="N204" s="43"/>
      <c r="O204" s="43"/>
      <c r="P204" s="43"/>
      <c r="Q204" s="43"/>
      <c r="R204" s="43"/>
      <c r="S204" s="43"/>
      <c r="T204" s="79"/>
      <c r="AT204" s="25" t="s">
        <v>506</v>
      </c>
      <c r="AU204" s="25" t="s">
        <v>82</v>
      </c>
    </row>
    <row r="205" spans="2:65" s="1" customFormat="1" ht="16.5" customHeight="1">
      <c r="B205" s="42"/>
      <c r="C205" s="209" t="s">
        <v>1079</v>
      </c>
      <c r="D205" s="209" t="s">
        <v>498</v>
      </c>
      <c r="E205" s="210" t="s">
        <v>10614</v>
      </c>
      <c r="F205" s="211" t="s">
        <v>10615</v>
      </c>
      <c r="G205" s="212" t="s">
        <v>1025</v>
      </c>
      <c r="H205" s="213">
        <v>39</v>
      </c>
      <c r="I205" s="214"/>
      <c r="J205" s="215">
        <f>ROUND(I205*H205,2)</f>
        <v>0</v>
      </c>
      <c r="K205" s="211" t="s">
        <v>23</v>
      </c>
      <c r="L205" s="62"/>
      <c r="M205" s="216" t="s">
        <v>23</v>
      </c>
      <c r="N205" s="217" t="s">
        <v>44</v>
      </c>
      <c r="O205" s="43"/>
      <c r="P205" s="218">
        <f>O205*H205</f>
        <v>0</v>
      </c>
      <c r="Q205" s="218">
        <v>0</v>
      </c>
      <c r="R205" s="218">
        <f>Q205*H205</f>
        <v>0</v>
      </c>
      <c r="S205" s="218">
        <v>0</v>
      </c>
      <c r="T205" s="219">
        <f>S205*H205</f>
        <v>0</v>
      </c>
      <c r="AR205" s="25" t="s">
        <v>502</v>
      </c>
      <c r="AT205" s="25" t="s">
        <v>498</v>
      </c>
      <c r="AU205" s="25" t="s">
        <v>82</v>
      </c>
      <c r="AY205" s="25" t="s">
        <v>492</v>
      </c>
      <c r="BE205" s="220">
        <f>IF(N205="základní",J205,0)</f>
        <v>0</v>
      </c>
      <c r="BF205" s="220">
        <f>IF(N205="snížená",J205,0)</f>
        <v>0</v>
      </c>
      <c r="BG205" s="220">
        <f>IF(N205="zákl. přenesená",J205,0)</f>
        <v>0</v>
      </c>
      <c r="BH205" s="220">
        <f>IF(N205="sníž. přenesená",J205,0)</f>
        <v>0</v>
      </c>
      <c r="BI205" s="220">
        <f>IF(N205="nulová",J205,0)</f>
        <v>0</v>
      </c>
      <c r="BJ205" s="25" t="s">
        <v>80</v>
      </c>
      <c r="BK205" s="220">
        <f>ROUND(I205*H205,2)</f>
        <v>0</v>
      </c>
      <c r="BL205" s="25" t="s">
        <v>502</v>
      </c>
      <c r="BM205" s="25" t="s">
        <v>1563</v>
      </c>
    </row>
    <row r="206" spans="2:65" s="1" customFormat="1">
      <c r="B206" s="42"/>
      <c r="C206" s="64"/>
      <c r="D206" s="227" t="s">
        <v>506</v>
      </c>
      <c r="E206" s="64"/>
      <c r="F206" s="274" t="s">
        <v>10615</v>
      </c>
      <c r="G206" s="64"/>
      <c r="H206" s="64"/>
      <c r="I206" s="177"/>
      <c r="J206" s="64"/>
      <c r="K206" s="64"/>
      <c r="L206" s="62"/>
      <c r="M206" s="223"/>
      <c r="N206" s="43"/>
      <c r="O206" s="43"/>
      <c r="P206" s="43"/>
      <c r="Q206" s="43"/>
      <c r="R206" s="43"/>
      <c r="S206" s="43"/>
      <c r="T206" s="79"/>
      <c r="AT206" s="25" t="s">
        <v>506</v>
      </c>
      <c r="AU206" s="25" t="s">
        <v>82</v>
      </c>
    </row>
    <row r="207" spans="2:65" s="1" customFormat="1" ht="16.5" customHeight="1">
      <c r="B207" s="42"/>
      <c r="C207" s="209" t="s">
        <v>1084</v>
      </c>
      <c r="D207" s="209" t="s">
        <v>498</v>
      </c>
      <c r="E207" s="210" t="s">
        <v>10616</v>
      </c>
      <c r="F207" s="211" t="s">
        <v>10617</v>
      </c>
      <c r="G207" s="212" t="s">
        <v>1025</v>
      </c>
      <c r="H207" s="213">
        <v>4</v>
      </c>
      <c r="I207" s="214"/>
      <c r="J207" s="215">
        <f>ROUND(I207*H207,2)</f>
        <v>0</v>
      </c>
      <c r="K207" s="211" t="s">
        <v>23</v>
      </c>
      <c r="L207" s="62"/>
      <c r="M207" s="216" t="s">
        <v>23</v>
      </c>
      <c r="N207" s="217" t="s">
        <v>44</v>
      </c>
      <c r="O207" s="43"/>
      <c r="P207" s="218">
        <f>O207*H207</f>
        <v>0</v>
      </c>
      <c r="Q207" s="218">
        <v>0</v>
      </c>
      <c r="R207" s="218">
        <f>Q207*H207</f>
        <v>0</v>
      </c>
      <c r="S207" s="218">
        <v>0</v>
      </c>
      <c r="T207" s="219">
        <f>S207*H207</f>
        <v>0</v>
      </c>
      <c r="AR207" s="25" t="s">
        <v>502</v>
      </c>
      <c r="AT207" s="25" t="s">
        <v>498</v>
      </c>
      <c r="AU207" s="25" t="s">
        <v>82</v>
      </c>
      <c r="AY207" s="25" t="s">
        <v>492</v>
      </c>
      <c r="BE207" s="220">
        <f>IF(N207="základní",J207,0)</f>
        <v>0</v>
      </c>
      <c r="BF207" s="220">
        <f>IF(N207="snížená",J207,0)</f>
        <v>0</v>
      </c>
      <c r="BG207" s="220">
        <f>IF(N207="zákl. přenesená",J207,0)</f>
        <v>0</v>
      </c>
      <c r="BH207" s="220">
        <f>IF(N207="sníž. přenesená",J207,0)</f>
        <v>0</v>
      </c>
      <c r="BI207" s="220">
        <f>IF(N207="nulová",J207,0)</f>
        <v>0</v>
      </c>
      <c r="BJ207" s="25" t="s">
        <v>80</v>
      </c>
      <c r="BK207" s="220">
        <f>ROUND(I207*H207,2)</f>
        <v>0</v>
      </c>
      <c r="BL207" s="25" t="s">
        <v>502</v>
      </c>
      <c r="BM207" s="25" t="s">
        <v>1571</v>
      </c>
    </row>
    <row r="208" spans="2:65" s="1" customFormat="1">
      <c r="B208" s="42"/>
      <c r="C208" s="64"/>
      <c r="D208" s="227" t="s">
        <v>506</v>
      </c>
      <c r="E208" s="64"/>
      <c r="F208" s="274" t="s">
        <v>10617</v>
      </c>
      <c r="G208" s="64"/>
      <c r="H208" s="64"/>
      <c r="I208" s="177"/>
      <c r="J208" s="64"/>
      <c r="K208" s="64"/>
      <c r="L208" s="62"/>
      <c r="M208" s="223"/>
      <c r="N208" s="43"/>
      <c r="O208" s="43"/>
      <c r="P208" s="43"/>
      <c r="Q208" s="43"/>
      <c r="R208" s="43"/>
      <c r="S208" s="43"/>
      <c r="T208" s="79"/>
      <c r="AT208" s="25" t="s">
        <v>506</v>
      </c>
      <c r="AU208" s="25" t="s">
        <v>82</v>
      </c>
    </row>
    <row r="209" spans="2:65" s="1" customFormat="1" ht="16.5" customHeight="1">
      <c r="B209" s="42"/>
      <c r="C209" s="209" t="s">
        <v>1089</v>
      </c>
      <c r="D209" s="209" t="s">
        <v>498</v>
      </c>
      <c r="E209" s="210" t="s">
        <v>10618</v>
      </c>
      <c r="F209" s="211" t="s">
        <v>10619</v>
      </c>
      <c r="G209" s="212" t="s">
        <v>1025</v>
      </c>
      <c r="H209" s="213">
        <v>2</v>
      </c>
      <c r="I209" s="214"/>
      <c r="J209" s="215">
        <f>ROUND(I209*H209,2)</f>
        <v>0</v>
      </c>
      <c r="K209" s="211" t="s">
        <v>23</v>
      </c>
      <c r="L209" s="62"/>
      <c r="M209" s="216" t="s">
        <v>23</v>
      </c>
      <c r="N209" s="217" t="s">
        <v>44</v>
      </c>
      <c r="O209" s="43"/>
      <c r="P209" s="218">
        <f>O209*H209</f>
        <v>0</v>
      </c>
      <c r="Q209" s="218">
        <v>0</v>
      </c>
      <c r="R209" s="218">
        <f>Q209*H209</f>
        <v>0</v>
      </c>
      <c r="S209" s="218">
        <v>0</v>
      </c>
      <c r="T209" s="219">
        <f>S209*H209</f>
        <v>0</v>
      </c>
      <c r="AR209" s="25" t="s">
        <v>502</v>
      </c>
      <c r="AT209" s="25" t="s">
        <v>498</v>
      </c>
      <c r="AU209" s="25" t="s">
        <v>82</v>
      </c>
      <c r="AY209" s="25" t="s">
        <v>492</v>
      </c>
      <c r="BE209" s="220">
        <f>IF(N209="základní",J209,0)</f>
        <v>0</v>
      </c>
      <c r="BF209" s="220">
        <f>IF(N209="snížená",J209,0)</f>
        <v>0</v>
      </c>
      <c r="BG209" s="220">
        <f>IF(N209="zákl. přenesená",J209,0)</f>
        <v>0</v>
      </c>
      <c r="BH209" s="220">
        <f>IF(N209="sníž. přenesená",J209,0)</f>
        <v>0</v>
      </c>
      <c r="BI209" s="220">
        <f>IF(N209="nulová",J209,0)</f>
        <v>0</v>
      </c>
      <c r="BJ209" s="25" t="s">
        <v>80</v>
      </c>
      <c r="BK209" s="220">
        <f>ROUND(I209*H209,2)</f>
        <v>0</v>
      </c>
      <c r="BL209" s="25" t="s">
        <v>502</v>
      </c>
      <c r="BM209" s="25" t="s">
        <v>1584</v>
      </c>
    </row>
    <row r="210" spans="2:65" s="1" customFormat="1">
      <c r="B210" s="42"/>
      <c r="C210" s="64"/>
      <c r="D210" s="227" t="s">
        <v>506</v>
      </c>
      <c r="E210" s="64"/>
      <c r="F210" s="274" t="s">
        <v>10619</v>
      </c>
      <c r="G210" s="64"/>
      <c r="H210" s="64"/>
      <c r="I210" s="177"/>
      <c r="J210" s="64"/>
      <c r="K210" s="64"/>
      <c r="L210" s="62"/>
      <c r="M210" s="223"/>
      <c r="N210" s="43"/>
      <c r="O210" s="43"/>
      <c r="P210" s="43"/>
      <c r="Q210" s="43"/>
      <c r="R210" s="43"/>
      <c r="S210" s="43"/>
      <c r="T210" s="79"/>
      <c r="AT210" s="25" t="s">
        <v>506</v>
      </c>
      <c r="AU210" s="25" t="s">
        <v>82</v>
      </c>
    </row>
    <row r="211" spans="2:65" s="1" customFormat="1" ht="16.5" customHeight="1">
      <c r="B211" s="42"/>
      <c r="C211" s="209" t="s">
        <v>1095</v>
      </c>
      <c r="D211" s="209" t="s">
        <v>498</v>
      </c>
      <c r="E211" s="210" t="s">
        <v>10620</v>
      </c>
      <c r="F211" s="211" t="s">
        <v>10621</v>
      </c>
      <c r="G211" s="212" t="s">
        <v>1025</v>
      </c>
      <c r="H211" s="213">
        <v>40</v>
      </c>
      <c r="I211" s="214"/>
      <c r="J211" s="215">
        <f>ROUND(I211*H211,2)</f>
        <v>0</v>
      </c>
      <c r="K211" s="211" t="s">
        <v>23</v>
      </c>
      <c r="L211" s="62"/>
      <c r="M211" s="216" t="s">
        <v>23</v>
      </c>
      <c r="N211" s="217" t="s">
        <v>44</v>
      </c>
      <c r="O211" s="43"/>
      <c r="P211" s="218">
        <f>O211*H211</f>
        <v>0</v>
      </c>
      <c r="Q211" s="218">
        <v>0</v>
      </c>
      <c r="R211" s="218">
        <f>Q211*H211</f>
        <v>0</v>
      </c>
      <c r="S211" s="218">
        <v>0</v>
      </c>
      <c r="T211" s="219">
        <f>S211*H211</f>
        <v>0</v>
      </c>
      <c r="AR211" s="25" t="s">
        <v>502</v>
      </c>
      <c r="AT211" s="25" t="s">
        <v>498</v>
      </c>
      <c r="AU211" s="25" t="s">
        <v>82</v>
      </c>
      <c r="AY211" s="25" t="s">
        <v>492</v>
      </c>
      <c r="BE211" s="220">
        <f>IF(N211="základní",J211,0)</f>
        <v>0</v>
      </c>
      <c r="BF211" s="220">
        <f>IF(N211="snížená",J211,0)</f>
        <v>0</v>
      </c>
      <c r="BG211" s="220">
        <f>IF(N211="zákl. přenesená",J211,0)</f>
        <v>0</v>
      </c>
      <c r="BH211" s="220">
        <f>IF(N211="sníž. přenesená",J211,0)</f>
        <v>0</v>
      </c>
      <c r="BI211" s="220">
        <f>IF(N211="nulová",J211,0)</f>
        <v>0</v>
      </c>
      <c r="BJ211" s="25" t="s">
        <v>80</v>
      </c>
      <c r="BK211" s="220">
        <f>ROUND(I211*H211,2)</f>
        <v>0</v>
      </c>
      <c r="BL211" s="25" t="s">
        <v>502</v>
      </c>
      <c r="BM211" s="25" t="s">
        <v>1596</v>
      </c>
    </row>
    <row r="212" spans="2:65" s="1" customFormat="1">
      <c r="B212" s="42"/>
      <c r="C212" s="64"/>
      <c r="D212" s="227" t="s">
        <v>506</v>
      </c>
      <c r="E212" s="64"/>
      <c r="F212" s="274" t="s">
        <v>10621</v>
      </c>
      <c r="G212" s="64"/>
      <c r="H212" s="64"/>
      <c r="I212" s="177"/>
      <c r="J212" s="64"/>
      <c r="K212" s="64"/>
      <c r="L212" s="62"/>
      <c r="M212" s="223"/>
      <c r="N212" s="43"/>
      <c r="O212" s="43"/>
      <c r="P212" s="43"/>
      <c r="Q212" s="43"/>
      <c r="R212" s="43"/>
      <c r="S212" s="43"/>
      <c r="T212" s="79"/>
      <c r="AT212" s="25" t="s">
        <v>506</v>
      </c>
      <c r="AU212" s="25" t="s">
        <v>82</v>
      </c>
    </row>
    <row r="213" spans="2:65" s="1" customFormat="1" ht="16.5" customHeight="1">
      <c r="B213" s="42"/>
      <c r="C213" s="209" t="s">
        <v>1102</v>
      </c>
      <c r="D213" s="209" t="s">
        <v>498</v>
      </c>
      <c r="E213" s="210" t="s">
        <v>10622</v>
      </c>
      <c r="F213" s="211" t="s">
        <v>10623</v>
      </c>
      <c r="G213" s="212" t="s">
        <v>1025</v>
      </c>
      <c r="H213" s="213">
        <v>40</v>
      </c>
      <c r="I213" s="214"/>
      <c r="J213" s="215">
        <f>ROUND(I213*H213,2)</f>
        <v>0</v>
      </c>
      <c r="K213" s="211" t="s">
        <v>23</v>
      </c>
      <c r="L213" s="62"/>
      <c r="M213" s="216" t="s">
        <v>23</v>
      </c>
      <c r="N213" s="217" t="s">
        <v>44</v>
      </c>
      <c r="O213" s="43"/>
      <c r="P213" s="218">
        <f>O213*H213</f>
        <v>0</v>
      </c>
      <c r="Q213" s="218">
        <v>0</v>
      </c>
      <c r="R213" s="218">
        <f>Q213*H213</f>
        <v>0</v>
      </c>
      <c r="S213" s="218">
        <v>0</v>
      </c>
      <c r="T213" s="219">
        <f>S213*H213</f>
        <v>0</v>
      </c>
      <c r="AR213" s="25" t="s">
        <v>502</v>
      </c>
      <c r="AT213" s="25" t="s">
        <v>498</v>
      </c>
      <c r="AU213" s="25" t="s">
        <v>82</v>
      </c>
      <c r="AY213" s="25" t="s">
        <v>492</v>
      </c>
      <c r="BE213" s="220">
        <f>IF(N213="základní",J213,0)</f>
        <v>0</v>
      </c>
      <c r="BF213" s="220">
        <f>IF(N213="snížená",J213,0)</f>
        <v>0</v>
      </c>
      <c r="BG213" s="220">
        <f>IF(N213="zákl. přenesená",J213,0)</f>
        <v>0</v>
      </c>
      <c r="BH213" s="220">
        <f>IF(N213="sníž. přenesená",J213,0)</f>
        <v>0</v>
      </c>
      <c r="BI213" s="220">
        <f>IF(N213="nulová",J213,0)</f>
        <v>0</v>
      </c>
      <c r="BJ213" s="25" t="s">
        <v>80</v>
      </c>
      <c r="BK213" s="220">
        <f>ROUND(I213*H213,2)</f>
        <v>0</v>
      </c>
      <c r="BL213" s="25" t="s">
        <v>502</v>
      </c>
      <c r="BM213" s="25" t="s">
        <v>1608</v>
      </c>
    </row>
    <row r="214" spans="2:65" s="1" customFormat="1">
      <c r="B214" s="42"/>
      <c r="C214" s="64"/>
      <c r="D214" s="227" t="s">
        <v>506</v>
      </c>
      <c r="E214" s="64"/>
      <c r="F214" s="274" t="s">
        <v>10623</v>
      </c>
      <c r="G214" s="64"/>
      <c r="H214" s="64"/>
      <c r="I214" s="177"/>
      <c r="J214" s="64"/>
      <c r="K214" s="64"/>
      <c r="L214" s="62"/>
      <c r="M214" s="223"/>
      <c r="N214" s="43"/>
      <c r="O214" s="43"/>
      <c r="P214" s="43"/>
      <c r="Q214" s="43"/>
      <c r="R214" s="43"/>
      <c r="S214" s="43"/>
      <c r="T214" s="79"/>
      <c r="AT214" s="25" t="s">
        <v>506</v>
      </c>
      <c r="AU214" s="25" t="s">
        <v>82</v>
      </c>
    </row>
    <row r="215" spans="2:65" s="1" customFormat="1" ht="16.5" customHeight="1">
      <c r="B215" s="42"/>
      <c r="C215" s="209" t="s">
        <v>1109</v>
      </c>
      <c r="D215" s="209" t="s">
        <v>498</v>
      </c>
      <c r="E215" s="210" t="s">
        <v>10624</v>
      </c>
      <c r="F215" s="211" t="s">
        <v>10625</v>
      </c>
      <c r="G215" s="212" t="s">
        <v>1025</v>
      </c>
      <c r="H215" s="213">
        <v>40</v>
      </c>
      <c r="I215" s="214"/>
      <c r="J215" s="215">
        <f>ROUND(I215*H215,2)</f>
        <v>0</v>
      </c>
      <c r="K215" s="211" t="s">
        <v>23</v>
      </c>
      <c r="L215" s="62"/>
      <c r="M215" s="216" t="s">
        <v>23</v>
      </c>
      <c r="N215" s="217" t="s">
        <v>44</v>
      </c>
      <c r="O215" s="43"/>
      <c r="P215" s="218">
        <f>O215*H215</f>
        <v>0</v>
      </c>
      <c r="Q215" s="218">
        <v>0</v>
      </c>
      <c r="R215" s="218">
        <f>Q215*H215</f>
        <v>0</v>
      </c>
      <c r="S215" s="218">
        <v>0</v>
      </c>
      <c r="T215" s="219">
        <f>S215*H215</f>
        <v>0</v>
      </c>
      <c r="AR215" s="25" t="s">
        <v>502</v>
      </c>
      <c r="AT215" s="25" t="s">
        <v>498</v>
      </c>
      <c r="AU215" s="25" t="s">
        <v>82</v>
      </c>
      <c r="AY215" s="25" t="s">
        <v>492</v>
      </c>
      <c r="BE215" s="220">
        <f>IF(N215="základní",J215,0)</f>
        <v>0</v>
      </c>
      <c r="BF215" s="220">
        <f>IF(N215="snížená",J215,0)</f>
        <v>0</v>
      </c>
      <c r="BG215" s="220">
        <f>IF(N215="zákl. přenesená",J215,0)</f>
        <v>0</v>
      </c>
      <c r="BH215" s="220">
        <f>IF(N215="sníž. přenesená",J215,0)</f>
        <v>0</v>
      </c>
      <c r="BI215" s="220">
        <f>IF(N215="nulová",J215,0)</f>
        <v>0</v>
      </c>
      <c r="BJ215" s="25" t="s">
        <v>80</v>
      </c>
      <c r="BK215" s="220">
        <f>ROUND(I215*H215,2)</f>
        <v>0</v>
      </c>
      <c r="BL215" s="25" t="s">
        <v>502</v>
      </c>
      <c r="BM215" s="25" t="s">
        <v>1619</v>
      </c>
    </row>
    <row r="216" spans="2:65" s="1" customFormat="1">
      <c r="B216" s="42"/>
      <c r="C216" s="64"/>
      <c r="D216" s="227" t="s">
        <v>506</v>
      </c>
      <c r="E216" s="64"/>
      <c r="F216" s="274" t="s">
        <v>10625</v>
      </c>
      <c r="G216" s="64"/>
      <c r="H216" s="64"/>
      <c r="I216" s="177"/>
      <c r="J216" s="64"/>
      <c r="K216" s="64"/>
      <c r="L216" s="62"/>
      <c r="M216" s="223"/>
      <c r="N216" s="43"/>
      <c r="O216" s="43"/>
      <c r="P216" s="43"/>
      <c r="Q216" s="43"/>
      <c r="R216" s="43"/>
      <c r="S216" s="43"/>
      <c r="T216" s="79"/>
      <c r="AT216" s="25" t="s">
        <v>506</v>
      </c>
      <c r="AU216" s="25" t="s">
        <v>82</v>
      </c>
    </row>
    <row r="217" spans="2:65" s="1" customFormat="1" ht="16.5" customHeight="1">
      <c r="B217" s="42"/>
      <c r="C217" s="209" t="s">
        <v>1119</v>
      </c>
      <c r="D217" s="209" t="s">
        <v>498</v>
      </c>
      <c r="E217" s="210" t="s">
        <v>10626</v>
      </c>
      <c r="F217" s="211" t="s">
        <v>10627</v>
      </c>
      <c r="G217" s="212" t="s">
        <v>1025</v>
      </c>
      <c r="H217" s="213">
        <v>5</v>
      </c>
      <c r="I217" s="214"/>
      <c r="J217" s="215">
        <f>ROUND(I217*H217,2)</f>
        <v>0</v>
      </c>
      <c r="K217" s="211" t="s">
        <v>23</v>
      </c>
      <c r="L217" s="62"/>
      <c r="M217" s="216" t="s">
        <v>23</v>
      </c>
      <c r="N217" s="217" t="s">
        <v>44</v>
      </c>
      <c r="O217" s="43"/>
      <c r="P217" s="218">
        <f>O217*H217</f>
        <v>0</v>
      </c>
      <c r="Q217" s="218">
        <v>0</v>
      </c>
      <c r="R217" s="218">
        <f>Q217*H217</f>
        <v>0</v>
      </c>
      <c r="S217" s="218">
        <v>0</v>
      </c>
      <c r="T217" s="219">
        <f>S217*H217</f>
        <v>0</v>
      </c>
      <c r="AR217" s="25" t="s">
        <v>502</v>
      </c>
      <c r="AT217" s="25" t="s">
        <v>498</v>
      </c>
      <c r="AU217" s="25" t="s">
        <v>82</v>
      </c>
      <c r="AY217" s="25" t="s">
        <v>492</v>
      </c>
      <c r="BE217" s="220">
        <f>IF(N217="základní",J217,0)</f>
        <v>0</v>
      </c>
      <c r="BF217" s="220">
        <f>IF(N217="snížená",J217,0)</f>
        <v>0</v>
      </c>
      <c r="BG217" s="220">
        <f>IF(N217="zákl. přenesená",J217,0)</f>
        <v>0</v>
      </c>
      <c r="BH217" s="220">
        <f>IF(N217="sníž. přenesená",J217,0)</f>
        <v>0</v>
      </c>
      <c r="BI217" s="220">
        <f>IF(N217="nulová",J217,0)</f>
        <v>0</v>
      </c>
      <c r="BJ217" s="25" t="s">
        <v>80</v>
      </c>
      <c r="BK217" s="220">
        <f>ROUND(I217*H217,2)</f>
        <v>0</v>
      </c>
      <c r="BL217" s="25" t="s">
        <v>502</v>
      </c>
      <c r="BM217" s="25" t="s">
        <v>1629</v>
      </c>
    </row>
    <row r="218" spans="2:65" s="1" customFormat="1">
      <c r="B218" s="42"/>
      <c r="C218" s="64"/>
      <c r="D218" s="227" t="s">
        <v>506</v>
      </c>
      <c r="E218" s="64"/>
      <c r="F218" s="274" t="s">
        <v>10627</v>
      </c>
      <c r="G218" s="64"/>
      <c r="H218" s="64"/>
      <c r="I218" s="177"/>
      <c r="J218" s="64"/>
      <c r="K218" s="64"/>
      <c r="L218" s="62"/>
      <c r="M218" s="223"/>
      <c r="N218" s="43"/>
      <c r="O218" s="43"/>
      <c r="P218" s="43"/>
      <c r="Q218" s="43"/>
      <c r="R218" s="43"/>
      <c r="S218" s="43"/>
      <c r="T218" s="79"/>
      <c r="AT218" s="25" t="s">
        <v>506</v>
      </c>
      <c r="AU218" s="25" t="s">
        <v>82</v>
      </c>
    </row>
    <row r="219" spans="2:65" s="1" customFormat="1" ht="16.5" customHeight="1">
      <c r="B219" s="42"/>
      <c r="C219" s="209" t="s">
        <v>1149</v>
      </c>
      <c r="D219" s="209" t="s">
        <v>498</v>
      </c>
      <c r="E219" s="210" t="s">
        <v>10628</v>
      </c>
      <c r="F219" s="211" t="s">
        <v>10629</v>
      </c>
      <c r="G219" s="212" t="s">
        <v>1025</v>
      </c>
      <c r="H219" s="213">
        <v>3</v>
      </c>
      <c r="I219" s="214"/>
      <c r="J219" s="215">
        <f>ROUND(I219*H219,2)</f>
        <v>0</v>
      </c>
      <c r="K219" s="211" t="s">
        <v>23</v>
      </c>
      <c r="L219" s="62"/>
      <c r="M219" s="216" t="s">
        <v>23</v>
      </c>
      <c r="N219" s="217" t="s">
        <v>44</v>
      </c>
      <c r="O219" s="43"/>
      <c r="P219" s="218">
        <f>O219*H219</f>
        <v>0</v>
      </c>
      <c r="Q219" s="218">
        <v>0</v>
      </c>
      <c r="R219" s="218">
        <f>Q219*H219</f>
        <v>0</v>
      </c>
      <c r="S219" s="218">
        <v>0</v>
      </c>
      <c r="T219" s="219">
        <f>S219*H219</f>
        <v>0</v>
      </c>
      <c r="AR219" s="25" t="s">
        <v>502</v>
      </c>
      <c r="AT219" s="25" t="s">
        <v>498</v>
      </c>
      <c r="AU219" s="25" t="s">
        <v>82</v>
      </c>
      <c r="AY219" s="25" t="s">
        <v>492</v>
      </c>
      <c r="BE219" s="220">
        <f>IF(N219="základní",J219,0)</f>
        <v>0</v>
      </c>
      <c r="BF219" s="220">
        <f>IF(N219="snížená",J219,0)</f>
        <v>0</v>
      </c>
      <c r="BG219" s="220">
        <f>IF(N219="zákl. přenesená",J219,0)</f>
        <v>0</v>
      </c>
      <c r="BH219" s="220">
        <f>IF(N219="sníž. přenesená",J219,0)</f>
        <v>0</v>
      </c>
      <c r="BI219" s="220">
        <f>IF(N219="nulová",J219,0)</f>
        <v>0</v>
      </c>
      <c r="BJ219" s="25" t="s">
        <v>80</v>
      </c>
      <c r="BK219" s="220">
        <f>ROUND(I219*H219,2)</f>
        <v>0</v>
      </c>
      <c r="BL219" s="25" t="s">
        <v>502</v>
      </c>
      <c r="BM219" s="25" t="s">
        <v>1643</v>
      </c>
    </row>
    <row r="220" spans="2:65" s="1" customFormat="1">
      <c r="B220" s="42"/>
      <c r="C220" s="64"/>
      <c r="D220" s="227" t="s">
        <v>506</v>
      </c>
      <c r="E220" s="64"/>
      <c r="F220" s="274" t="s">
        <v>10629</v>
      </c>
      <c r="G220" s="64"/>
      <c r="H220" s="64"/>
      <c r="I220" s="177"/>
      <c r="J220" s="64"/>
      <c r="K220" s="64"/>
      <c r="L220" s="62"/>
      <c r="M220" s="223"/>
      <c r="N220" s="43"/>
      <c r="O220" s="43"/>
      <c r="P220" s="43"/>
      <c r="Q220" s="43"/>
      <c r="R220" s="43"/>
      <c r="S220" s="43"/>
      <c r="T220" s="79"/>
      <c r="AT220" s="25" t="s">
        <v>506</v>
      </c>
      <c r="AU220" s="25" t="s">
        <v>82</v>
      </c>
    </row>
    <row r="221" spans="2:65" s="1" customFormat="1" ht="16.5" customHeight="1">
      <c r="B221" s="42"/>
      <c r="C221" s="209" t="s">
        <v>1162</v>
      </c>
      <c r="D221" s="209" t="s">
        <v>498</v>
      </c>
      <c r="E221" s="210" t="s">
        <v>10630</v>
      </c>
      <c r="F221" s="211" t="s">
        <v>10631</v>
      </c>
      <c r="G221" s="212" t="s">
        <v>1025</v>
      </c>
      <c r="H221" s="213">
        <v>10</v>
      </c>
      <c r="I221" s="214"/>
      <c r="J221" s="215">
        <f>ROUND(I221*H221,2)</f>
        <v>0</v>
      </c>
      <c r="K221" s="211" t="s">
        <v>23</v>
      </c>
      <c r="L221" s="62"/>
      <c r="M221" s="216" t="s">
        <v>23</v>
      </c>
      <c r="N221" s="217" t="s">
        <v>44</v>
      </c>
      <c r="O221" s="43"/>
      <c r="P221" s="218">
        <f>O221*H221</f>
        <v>0</v>
      </c>
      <c r="Q221" s="218">
        <v>0</v>
      </c>
      <c r="R221" s="218">
        <f>Q221*H221</f>
        <v>0</v>
      </c>
      <c r="S221" s="218">
        <v>0</v>
      </c>
      <c r="T221" s="219">
        <f>S221*H221</f>
        <v>0</v>
      </c>
      <c r="AR221" s="25" t="s">
        <v>502</v>
      </c>
      <c r="AT221" s="25" t="s">
        <v>498</v>
      </c>
      <c r="AU221" s="25" t="s">
        <v>82</v>
      </c>
      <c r="AY221" s="25" t="s">
        <v>492</v>
      </c>
      <c r="BE221" s="220">
        <f>IF(N221="základní",J221,0)</f>
        <v>0</v>
      </c>
      <c r="BF221" s="220">
        <f>IF(N221="snížená",J221,0)</f>
        <v>0</v>
      </c>
      <c r="BG221" s="220">
        <f>IF(N221="zákl. přenesená",J221,0)</f>
        <v>0</v>
      </c>
      <c r="BH221" s="220">
        <f>IF(N221="sníž. přenesená",J221,0)</f>
        <v>0</v>
      </c>
      <c r="BI221" s="220">
        <f>IF(N221="nulová",J221,0)</f>
        <v>0</v>
      </c>
      <c r="BJ221" s="25" t="s">
        <v>80</v>
      </c>
      <c r="BK221" s="220">
        <f>ROUND(I221*H221,2)</f>
        <v>0</v>
      </c>
      <c r="BL221" s="25" t="s">
        <v>502</v>
      </c>
      <c r="BM221" s="25" t="s">
        <v>1656</v>
      </c>
    </row>
    <row r="222" spans="2:65" s="1" customFormat="1">
      <c r="B222" s="42"/>
      <c r="C222" s="64"/>
      <c r="D222" s="227" t="s">
        <v>506</v>
      </c>
      <c r="E222" s="64"/>
      <c r="F222" s="274" t="s">
        <v>10631</v>
      </c>
      <c r="G222" s="64"/>
      <c r="H222" s="64"/>
      <c r="I222" s="177"/>
      <c r="J222" s="64"/>
      <c r="K222" s="64"/>
      <c r="L222" s="62"/>
      <c r="M222" s="223"/>
      <c r="N222" s="43"/>
      <c r="O222" s="43"/>
      <c r="P222" s="43"/>
      <c r="Q222" s="43"/>
      <c r="R222" s="43"/>
      <c r="S222" s="43"/>
      <c r="T222" s="79"/>
      <c r="AT222" s="25" t="s">
        <v>506</v>
      </c>
      <c r="AU222" s="25" t="s">
        <v>82</v>
      </c>
    </row>
    <row r="223" spans="2:65" s="1" customFormat="1" ht="16.5" customHeight="1">
      <c r="B223" s="42"/>
      <c r="C223" s="209" t="s">
        <v>1173</v>
      </c>
      <c r="D223" s="209" t="s">
        <v>498</v>
      </c>
      <c r="E223" s="210" t="s">
        <v>10632</v>
      </c>
      <c r="F223" s="211" t="s">
        <v>10633</v>
      </c>
      <c r="G223" s="212" t="s">
        <v>1025</v>
      </c>
      <c r="H223" s="213">
        <v>2</v>
      </c>
      <c r="I223" s="214"/>
      <c r="J223" s="215">
        <f>ROUND(I223*H223,2)</f>
        <v>0</v>
      </c>
      <c r="K223" s="211" t="s">
        <v>23</v>
      </c>
      <c r="L223" s="62"/>
      <c r="M223" s="216" t="s">
        <v>23</v>
      </c>
      <c r="N223" s="217" t="s">
        <v>44</v>
      </c>
      <c r="O223" s="43"/>
      <c r="P223" s="218">
        <f>O223*H223</f>
        <v>0</v>
      </c>
      <c r="Q223" s="218">
        <v>0</v>
      </c>
      <c r="R223" s="218">
        <f>Q223*H223</f>
        <v>0</v>
      </c>
      <c r="S223" s="218">
        <v>0</v>
      </c>
      <c r="T223" s="219">
        <f>S223*H223</f>
        <v>0</v>
      </c>
      <c r="AR223" s="25" t="s">
        <v>502</v>
      </c>
      <c r="AT223" s="25" t="s">
        <v>498</v>
      </c>
      <c r="AU223" s="25" t="s">
        <v>82</v>
      </c>
      <c r="AY223" s="25" t="s">
        <v>492</v>
      </c>
      <c r="BE223" s="220">
        <f>IF(N223="základní",J223,0)</f>
        <v>0</v>
      </c>
      <c r="BF223" s="220">
        <f>IF(N223="snížená",J223,0)</f>
        <v>0</v>
      </c>
      <c r="BG223" s="220">
        <f>IF(N223="zákl. přenesená",J223,0)</f>
        <v>0</v>
      </c>
      <c r="BH223" s="220">
        <f>IF(N223="sníž. přenesená",J223,0)</f>
        <v>0</v>
      </c>
      <c r="BI223" s="220">
        <f>IF(N223="nulová",J223,0)</f>
        <v>0</v>
      </c>
      <c r="BJ223" s="25" t="s">
        <v>80</v>
      </c>
      <c r="BK223" s="220">
        <f>ROUND(I223*H223,2)</f>
        <v>0</v>
      </c>
      <c r="BL223" s="25" t="s">
        <v>502</v>
      </c>
      <c r="BM223" s="25" t="s">
        <v>1667</v>
      </c>
    </row>
    <row r="224" spans="2:65" s="1" customFormat="1">
      <c r="B224" s="42"/>
      <c r="C224" s="64"/>
      <c r="D224" s="227" t="s">
        <v>506</v>
      </c>
      <c r="E224" s="64"/>
      <c r="F224" s="274" t="s">
        <v>10633</v>
      </c>
      <c r="G224" s="64"/>
      <c r="H224" s="64"/>
      <c r="I224" s="177"/>
      <c r="J224" s="64"/>
      <c r="K224" s="64"/>
      <c r="L224" s="62"/>
      <c r="M224" s="223"/>
      <c r="N224" s="43"/>
      <c r="O224" s="43"/>
      <c r="P224" s="43"/>
      <c r="Q224" s="43"/>
      <c r="R224" s="43"/>
      <c r="S224" s="43"/>
      <c r="T224" s="79"/>
      <c r="AT224" s="25" t="s">
        <v>506</v>
      </c>
      <c r="AU224" s="25" t="s">
        <v>82</v>
      </c>
    </row>
    <row r="225" spans="2:65" s="1" customFormat="1" ht="16.5" customHeight="1">
      <c r="B225" s="42"/>
      <c r="C225" s="209" t="s">
        <v>1184</v>
      </c>
      <c r="D225" s="209" t="s">
        <v>498</v>
      </c>
      <c r="E225" s="210" t="s">
        <v>10634</v>
      </c>
      <c r="F225" s="211" t="s">
        <v>10635</v>
      </c>
      <c r="G225" s="212" t="s">
        <v>1025</v>
      </c>
      <c r="H225" s="213">
        <v>5</v>
      </c>
      <c r="I225" s="214"/>
      <c r="J225" s="215">
        <f>ROUND(I225*H225,2)</f>
        <v>0</v>
      </c>
      <c r="K225" s="211" t="s">
        <v>23</v>
      </c>
      <c r="L225" s="62"/>
      <c r="M225" s="216" t="s">
        <v>23</v>
      </c>
      <c r="N225" s="217" t="s">
        <v>44</v>
      </c>
      <c r="O225" s="43"/>
      <c r="P225" s="218">
        <f>O225*H225</f>
        <v>0</v>
      </c>
      <c r="Q225" s="218">
        <v>0</v>
      </c>
      <c r="R225" s="218">
        <f>Q225*H225</f>
        <v>0</v>
      </c>
      <c r="S225" s="218">
        <v>0</v>
      </c>
      <c r="T225" s="219">
        <f>S225*H225</f>
        <v>0</v>
      </c>
      <c r="AR225" s="25" t="s">
        <v>502</v>
      </c>
      <c r="AT225" s="25" t="s">
        <v>498</v>
      </c>
      <c r="AU225" s="25" t="s">
        <v>82</v>
      </c>
      <c r="AY225" s="25" t="s">
        <v>492</v>
      </c>
      <c r="BE225" s="220">
        <f>IF(N225="základní",J225,0)</f>
        <v>0</v>
      </c>
      <c r="BF225" s="220">
        <f>IF(N225="snížená",J225,0)</f>
        <v>0</v>
      </c>
      <c r="BG225" s="220">
        <f>IF(N225="zákl. přenesená",J225,0)</f>
        <v>0</v>
      </c>
      <c r="BH225" s="220">
        <f>IF(N225="sníž. přenesená",J225,0)</f>
        <v>0</v>
      </c>
      <c r="BI225" s="220">
        <f>IF(N225="nulová",J225,0)</f>
        <v>0</v>
      </c>
      <c r="BJ225" s="25" t="s">
        <v>80</v>
      </c>
      <c r="BK225" s="220">
        <f>ROUND(I225*H225,2)</f>
        <v>0</v>
      </c>
      <c r="BL225" s="25" t="s">
        <v>502</v>
      </c>
      <c r="BM225" s="25" t="s">
        <v>1684</v>
      </c>
    </row>
    <row r="226" spans="2:65" s="1" customFormat="1">
      <c r="B226" s="42"/>
      <c r="C226" s="64"/>
      <c r="D226" s="221" t="s">
        <v>506</v>
      </c>
      <c r="E226" s="64"/>
      <c r="F226" s="222" t="s">
        <v>10635</v>
      </c>
      <c r="G226" s="64"/>
      <c r="H226" s="64"/>
      <c r="I226" s="177"/>
      <c r="J226" s="64"/>
      <c r="K226" s="64"/>
      <c r="L226" s="62"/>
      <c r="M226" s="223"/>
      <c r="N226" s="43"/>
      <c r="O226" s="43"/>
      <c r="P226" s="43"/>
      <c r="Q226" s="43"/>
      <c r="R226" s="43"/>
      <c r="S226" s="43"/>
      <c r="T226" s="79"/>
      <c r="AT226" s="25" t="s">
        <v>506</v>
      </c>
      <c r="AU226" s="25" t="s">
        <v>82</v>
      </c>
    </row>
    <row r="227" spans="2:65" s="11" customFormat="1" ht="29.85" customHeight="1">
      <c r="B227" s="192"/>
      <c r="C227" s="193"/>
      <c r="D227" s="206" t="s">
        <v>72</v>
      </c>
      <c r="E227" s="207" t="s">
        <v>5916</v>
      </c>
      <c r="F227" s="207" t="s">
        <v>10636</v>
      </c>
      <c r="G227" s="193"/>
      <c r="H227" s="193"/>
      <c r="I227" s="196"/>
      <c r="J227" s="208">
        <f>BK227</f>
        <v>0</v>
      </c>
      <c r="K227" s="193"/>
      <c r="L227" s="198"/>
      <c r="M227" s="199"/>
      <c r="N227" s="200"/>
      <c r="O227" s="200"/>
      <c r="P227" s="201">
        <f>SUM(P228:P243)</f>
        <v>0</v>
      </c>
      <c r="Q227" s="200"/>
      <c r="R227" s="201">
        <f>SUM(R228:R243)</f>
        <v>0</v>
      </c>
      <c r="S227" s="200"/>
      <c r="T227" s="202">
        <f>SUM(T228:T243)</f>
        <v>0</v>
      </c>
      <c r="AR227" s="203" t="s">
        <v>80</v>
      </c>
      <c r="AT227" s="204" t="s">
        <v>72</v>
      </c>
      <c r="AU227" s="204" t="s">
        <v>80</v>
      </c>
      <c r="AY227" s="203" t="s">
        <v>492</v>
      </c>
      <c r="BK227" s="205">
        <f>SUM(BK228:BK243)</f>
        <v>0</v>
      </c>
    </row>
    <row r="228" spans="2:65" s="1" customFormat="1" ht="16.5" customHeight="1">
      <c r="B228" s="42"/>
      <c r="C228" s="209" t="s">
        <v>1227</v>
      </c>
      <c r="D228" s="209" t="s">
        <v>498</v>
      </c>
      <c r="E228" s="210" t="s">
        <v>10637</v>
      </c>
      <c r="F228" s="211" t="s">
        <v>10638</v>
      </c>
      <c r="G228" s="212" t="s">
        <v>1025</v>
      </c>
      <c r="H228" s="213">
        <v>1</v>
      </c>
      <c r="I228" s="214"/>
      <c r="J228" s="215">
        <f>ROUND(I228*H228,2)</f>
        <v>0</v>
      </c>
      <c r="K228" s="211" t="s">
        <v>23</v>
      </c>
      <c r="L228" s="62"/>
      <c r="M228" s="216" t="s">
        <v>23</v>
      </c>
      <c r="N228" s="217" t="s">
        <v>44</v>
      </c>
      <c r="O228" s="43"/>
      <c r="P228" s="218">
        <f>O228*H228</f>
        <v>0</v>
      </c>
      <c r="Q228" s="218">
        <v>0</v>
      </c>
      <c r="R228" s="218">
        <f>Q228*H228</f>
        <v>0</v>
      </c>
      <c r="S228" s="218">
        <v>0</v>
      </c>
      <c r="T228" s="219">
        <f>S228*H228</f>
        <v>0</v>
      </c>
      <c r="AR228" s="25" t="s">
        <v>502</v>
      </c>
      <c r="AT228" s="25" t="s">
        <v>498</v>
      </c>
      <c r="AU228" s="25" t="s">
        <v>82</v>
      </c>
      <c r="AY228" s="25" t="s">
        <v>492</v>
      </c>
      <c r="BE228" s="220">
        <f>IF(N228="základní",J228,0)</f>
        <v>0</v>
      </c>
      <c r="BF228" s="220">
        <f>IF(N228="snížená",J228,0)</f>
        <v>0</v>
      </c>
      <c r="BG228" s="220">
        <f>IF(N228="zákl. přenesená",J228,0)</f>
        <v>0</v>
      </c>
      <c r="BH228" s="220">
        <f>IF(N228="sníž. přenesená",J228,0)</f>
        <v>0</v>
      </c>
      <c r="BI228" s="220">
        <f>IF(N228="nulová",J228,0)</f>
        <v>0</v>
      </c>
      <c r="BJ228" s="25" t="s">
        <v>80</v>
      </c>
      <c r="BK228" s="220">
        <f>ROUND(I228*H228,2)</f>
        <v>0</v>
      </c>
      <c r="BL228" s="25" t="s">
        <v>502</v>
      </c>
      <c r="BM228" s="25" t="s">
        <v>1702</v>
      </c>
    </row>
    <row r="229" spans="2:65" s="1" customFormat="1">
      <c r="B229" s="42"/>
      <c r="C229" s="64"/>
      <c r="D229" s="227" t="s">
        <v>506</v>
      </c>
      <c r="E229" s="64"/>
      <c r="F229" s="274" t="s">
        <v>10638</v>
      </c>
      <c r="G229" s="64"/>
      <c r="H229" s="64"/>
      <c r="I229" s="177"/>
      <c r="J229" s="64"/>
      <c r="K229" s="64"/>
      <c r="L229" s="62"/>
      <c r="M229" s="223"/>
      <c r="N229" s="43"/>
      <c r="O229" s="43"/>
      <c r="P229" s="43"/>
      <c r="Q229" s="43"/>
      <c r="R229" s="43"/>
      <c r="S229" s="43"/>
      <c r="T229" s="79"/>
      <c r="AT229" s="25" t="s">
        <v>506</v>
      </c>
      <c r="AU229" s="25" t="s">
        <v>82</v>
      </c>
    </row>
    <row r="230" spans="2:65" s="1" customFormat="1" ht="16.5" customHeight="1">
      <c r="B230" s="42"/>
      <c r="C230" s="209" t="s">
        <v>1234</v>
      </c>
      <c r="D230" s="209" t="s">
        <v>498</v>
      </c>
      <c r="E230" s="210" t="s">
        <v>10639</v>
      </c>
      <c r="F230" s="211" t="s">
        <v>10640</v>
      </c>
      <c r="G230" s="212" t="s">
        <v>1025</v>
      </c>
      <c r="H230" s="213">
        <v>1</v>
      </c>
      <c r="I230" s="214"/>
      <c r="J230" s="215">
        <f>ROUND(I230*H230,2)</f>
        <v>0</v>
      </c>
      <c r="K230" s="211" t="s">
        <v>23</v>
      </c>
      <c r="L230" s="62"/>
      <c r="M230" s="216" t="s">
        <v>23</v>
      </c>
      <c r="N230" s="217" t="s">
        <v>44</v>
      </c>
      <c r="O230" s="43"/>
      <c r="P230" s="218">
        <f>O230*H230</f>
        <v>0</v>
      </c>
      <c r="Q230" s="218">
        <v>0</v>
      </c>
      <c r="R230" s="218">
        <f>Q230*H230</f>
        <v>0</v>
      </c>
      <c r="S230" s="218">
        <v>0</v>
      </c>
      <c r="T230" s="219">
        <f>S230*H230</f>
        <v>0</v>
      </c>
      <c r="AR230" s="25" t="s">
        <v>502</v>
      </c>
      <c r="AT230" s="25" t="s">
        <v>498</v>
      </c>
      <c r="AU230" s="25" t="s">
        <v>82</v>
      </c>
      <c r="AY230" s="25" t="s">
        <v>492</v>
      </c>
      <c r="BE230" s="220">
        <f>IF(N230="základní",J230,0)</f>
        <v>0</v>
      </c>
      <c r="BF230" s="220">
        <f>IF(N230="snížená",J230,0)</f>
        <v>0</v>
      </c>
      <c r="BG230" s="220">
        <f>IF(N230="zákl. přenesená",J230,0)</f>
        <v>0</v>
      </c>
      <c r="BH230" s="220">
        <f>IF(N230="sníž. přenesená",J230,0)</f>
        <v>0</v>
      </c>
      <c r="BI230" s="220">
        <f>IF(N230="nulová",J230,0)</f>
        <v>0</v>
      </c>
      <c r="BJ230" s="25" t="s">
        <v>80</v>
      </c>
      <c r="BK230" s="220">
        <f>ROUND(I230*H230,2)</f>
        <v>0</v>
      </c>
      <c r="BL230" s="25" t="s">
        <v>502</v>
      </c>
      <c r="BM230" s="25" t="s">
        <v>1716</v>
      </c>
    </row>
    <row r="231" spans="2:65" s="1" customFormat="1">
      <c r="B231" s="42"/>
      <c r="C231" s="64"/>
      <c r="D231" s="227" t="s">
        <v>506</v>
      </c>
      <c r="E231" s="64"/>
      <c r="F231" s="274" t="s">
        <v>10640</v>
      </c>
      <c r="G231" s="64"/>
      <c r="H231" s="64"/>
      <c r="I231" s="177"/>
      <c r="J231" s="64"/>
      <c r="K231" s="64"/>
      <c r="L231" s="62"/>
      <c r="M231" s="223"/>
      <c r="N231" s="43"/>
      <c r="O231" s="43"/>
      <c r="P231" s="43"/>
      <c r="Q231" s="43"/>
      <c r="R231" s="43"/>
      <c r="S231" s="43"/>
      <c r="T231" s="79"/>
      <c r="AT231" s="25" t="s">
        <v>506</v>
      </c>
      <c r="AU231" s="25" t="s">
        <v>82</v>
      </c>
    </row>
    <row r="232" spans="2:65" s="1" customFormat="1" ht="16.5" customHeight="1">
      <c r="B232" s="42"/>
      <c r="C232" s="209" t="s">
        <v>1271</v>
      </c>
      <c r="D232" s="209" t="s">
        <v>498</v>
      </c>
      <c r="E232" s="210" t="s">
        <v>10641</v>
      </c>
      <c r="F232" s="211" t="s">
        <v>10642</v>
      </c>
      <c r="G232" s="212" t="s">
        <v>1025</v>
      </c>
      <c r="H232" s="213">
        <v>1</v>
      </c>
      <c r="I232" s="214"/>
      <c r="J232" s="215">
        <f>ROUND(I232*H232,2)</f>
        <v>0</v>
      </c>
      <c r="K232" s="211" t="s">
        <v>23</v>
      </c>
      <c r="L232" s="62"/>
      <c r="M232" s="216" t="s">
        <v>23</v>
      </c>
      <c r="N232" s="217" t="s">
        <v>44</v>
      </c>
      <c r="O232" s="43"/>
      <c r="P232" s="218">
        <f>O232*H232</f>
        <v>0</v>
      </c>
      <c r="Q232" s="218">
        <v>0</v>
      </c>
      <c r="R232" s="218">
        <f>Q232*H232</f>
        <v>0</v>
      </c>
      <c r="S232" s="218">
        <v>0</v>
      </c>
      <c r="T232" s="219">
        <f>S232*H232</f>
        <v>0</v>
      </c>
      <c r="AR232" s="25" t="s">
        <v>502</v>
      </c>
      <c r="AT232" s="25" t="s">
        <v>498</v>
      </c>
      <c r="AU232" s="25" t="s">
        <v>82</v>
      </c>
      <c r="AY232" s="25" t="s">
        <v>492</v>
      </c>
      <c r="BE232" s="220">
        <f>IF(N232="základní",J232,0)</f>
        <v>0</v>
      </c>
      <c r="BF232" s="220">
        <f>IF(N232="snížená",J232,0)</f>
        <v>0</v>
      </c>
      <c r="BG232" s="220">
        <f>IF(N232="zákl. přenesená",J232,0)</f>
        <v>0</v>
      </c>
      <c r="BH232" s="220">
        <f>IF(N232="sníž. přenesená",J232,0)</f>
        <v>0</v>
      </c>
      <c r="BI232" s="220">
        <f>IF(N232="nulová",J232,0)</f>
        <v>0</v>
      </c>
      <c r="BJ232" s="25" t="s">
        <v>80</v>
      </c>
      <c r="BK232" s="220">
        <f>ROUND(I232*H232,2)</f>
        <v>0</v>
      </c>
      <c r="BL232" s="25" t="s">
        <v>502</v>
      </c>
      <c r="BM232" s="25" t="s">
        <v>1741</v>
      </c>
    </row>
    <row r="233" spans="2:65" s="1" customFormat="1">
      <c r="B233" s="42"/>
      <c r="C233" s="64"/>
      <c r="D233" s="227" t="s">
        <v>506</v>
      </c>
      <c r="E233" s="64"/>
      <c r="F233" s="274" t="s">
        <v>10642</v>
      </c>
      <c r="G233" s="64"/>
      <c r="H233" s="64"/>
      <c r="I233" s="177"/>
      <c r="J233" s="64"/>
      <c r="K233" s="64"/>
      <c r="L233" s="62"/>
      <c r="M233" s="223"/>
      <c r="N233" s="43"/>
      <c r="O233" s="43"/>
      <c r="P233" s="43"/>
      <c r="Q233" s="43"/>
      <c r="R233" s="43"/>
      <c r="S233" s="43"/>
      <c r="T233" s="79"/>
      <c r="AT233" s="25" t="s">
        <v>506</v>
      </c>
      <c r="AU233" s="25" t="s">
        <v>82</v>
      </c>
    </row>
    <row r="234" spans="2:65" s="1" customFormat="1" ht="16.5" customHeight="1">
      <c r="B234" s="42"/>
      <c r="C234" s="209" t="s">
        <v>1278</v>
      </c>
      <c r="D234" s="209" t="s">
        <v>498</v>
      </c>
      <c r="E234" s="210" t="s">
        <v>10643</v>
      </c>
      <c r="F234" s="211" t="s">
        <v>10644</v>
      </c>
      <c r="G234" s="212" t="s">
        <v>1025</v>
      </c>
      <c r="H234" s="213">
        <v>1</v>
      </c>
      <c r="I234" s="214"/>
      <c r="J234" s="215">
        <f>ROUND(I234*H234,2)</f>
        <v>0</v>
      </c>
      <c r="K234" s="211" t="s">
        <v>23</v>
      </c>
      <c r="L234" s="62"/>
      <c r="M234" s="216" t="s">
        <v>23</v>
      </c>
      <c r="N234" s="217" t="s">
        <v>44</v>
      </c>
      <c r="O234" s="43"/>
      <c r="P234" s="218">
        <f>O234*H234</f>
        <v>0</v>
      </c>
      <c r="Q234" s="218">
        <v>0</v>
      </c>
      <c r="R234" s="218">
        <f>Q234*H234</f>
        <v>0</v>
      </c>
      <c r="S234" s="218">
        <v>0</v>
      </c>
      <c r="T234" s="219">
        <f>S234*H234</f>
        <v>0</v>
      </c>
      <c r="AR234" s="25" t="s">
        <v>502</v>
      </c>
      <c r="AT234" s="25" t="s">
        <v>498</v>
      </c>
      <c r="AU234" s="25" t="s">
        <v>82</v>
      </c>
      <c r="AY234" s="25" t="s">
        <v>492</v>
      </c>
      <c r="BE234" s="220">
        <f>IF(N234="základní",J234,0)</f>
        <v>0</v>
      </c>
      <c r="BF234" s="220">
        <f>IF(N234="snížená",J234,0)</f>
        <v>0</v>
      </c>
      <c r="BG234" s="220">
        <f>IF(N234="zákl. přenesená",J234,0)</f>
        <v>0</v>
      </c>
      <c r="BH234" s="220">
        <f>IF(N234="sníž. přenesená",J234,0)</f>
        <v>0</v>
      </c>
      <c r="BI234" s="220">
        <f>IF(N234="nulová",J234,0)</f>
        <v>0</v>
      </c>
      <c r="BJ234" s="25" t="s">
        <v>80</v>
      </c>
      <c r="BK234" s="220">
        <f>ROUND(I234*H234,2)</f>
        <v>0</v>
      </c>
      <c r="BL234" s="25" t="s">
        <v>502</v>
      </c>
      <c r="BM234" s="25" t="s">
        <v>1761</v>
      </c>
    </row>
    <row r="235" spans="2:65" s="1" customFormat="1">
      <c r="B235" s="42"/>
      <c r="C235" s="64"/>
      <c r="D235" s="227" t="s">
        <v>506</v>
      </c>
      <c r="E235" s="64"/>
      <c r="F235" s="274" t="s">
        <v>10644</v>
      </c>
      <c r="G235" s="64"/>
      <c r="H235" s="64"/>
      <c r="I235" s="177"/>
      <c r="J235" s="64"/>
      <c r="K235" s="64"/>
      <c r="L235" s="62"/>
      <c r="M235" s="223"/>
      <c r="N235" s="43"/>
      <c r="O235" s="43"/>
      <c r="P235" s="43"/>
      <c r="Q235" s="43"/>
      <c r="R235" s="43"/>
      <c r="S235" s="43"/>
      <c r="T235" s="79"/>
      <c r="AT235" s="25" t="s">
        <v>506</v>
      </c>
      <c r="AU235" s="25" t="s">
        <v>82</v>
      </c>
    </row>
    <row r="236" spans="2:65" s="1" customFormat="1" ht="16.5" customHeight="1">
      <c r="B236" s="42"/>
      <c r="C236" s="209" t="s">
        <v>1284</v>
      </c>
      <c r="D236" s="209" t="s">
        <v>498</v>
      </c>
      <c r="E236" s="210" t="s">
        <v>10645</v>
      </c>
      <c r="F236" s="211" t="s">
        <v>10646</v>
      </c>
      <c r="G236" s="212" t="s">
        <v>1025</v>
      </c>
      <c r="H236" s="213">
        <v>1</v>
      </c>
      <c r="I236" s="214"/>
      <c r="J236" s="215">
        <f>ROUND(I236*H236,2)</f>
        <v>0</v>
      </c>
      <c r="K236" s="211" t="s">
        <v>23</v>
      </c>
      <c r="L236" s="62"/>
      <c r="M236" s="216" t="s">
        <v>23</v>
      </c>
      <c r="N236" s="217" t="s">
        <v>44</v>
      </c>
      <c r="O236" s="43"/>
      <c r="P236" s="218">
        <f>O236*H236</f>
        <v>0</v>
      </c>
      <c r="Q236" s="218">
        <v>0</v>
      </c>
      <c r="R236" s="218">
        <f>Q236*H236</f>
        <v>0</v>
      </c>
      <c r="S236" s="218">
        <v>0</v>
      </c>
      <c r="T236" s="219">
        <f>S236*H236</f>
        <v>0</v>
      </c>
      <c r="AR236" s="25" t="s">
        <v>502</v>
      </c>
      <c r="AT236" s="25" t="s">
        <v>498</v>
      </c>
      <c r="AU236" s="25" t="s">
        <v>82</v>
      </c>
      <c r="AY236" s="25" t="s">
        <v>492</v>
      </c>
      <c r="BE236" s="220">
        <f>IF(N236="základní",J236,0)</f>
        <v>0</v>
      </c>
      <c r="BF236" s="220">
        <f>IF(N236="snížená",J236,0)</f>
        <v>0</v>
      </c>
      <c r="BG236" s="220">
        <f>IF(N236="zákl. přenesená",J236,0)</f>
        <v>0</v>
      </c>
      <c r="BH236" s="220">
        <f>IF(N236="sníž. přenesená",J236,0)</f>
        <v>0</v>
      </c>
      <c r="BI236" s="220">
        <f>IF(N236="nulová",J236,0)</f>
        <v>0</v>
      </c>
      <c r="BJ236" s="25" t="s">
        <v>80</v>
      </c>
      <c r="BK236" s="220">
        <f>ROUND(I236*H236,2)</f>
        <v>0</v>
      </c>
      <c r="BL236" s="25" t="s">
        <v>502</v>
      </c>
      <c r="BM236" s="25" t="s">
        <v>1779</v>
      </c>
    </row>
    <row r="237" spans="2:65" s="1" customFormat="1">
      <c r="B237" s="42"/>
      <c r="C237" s="64"/>
      <c r="D237" s="227" t="s">
        <v>506</v>
      </c>
      <c r="E237" s="64"/>
      <c r="F237" s="274" t="s">
        <v>10646</v>
      </c>
      <c r="G237" s="64"/>
      <c r="H237" s="64"/>
      <c r="I237" s="177"/>
      <c r="J237" s="64"/>
      <c r="K237" s="64"/>
      <c r="L237" s="62"/>
      <c r="M237" s="223"/>
      <c r="N237" s="43"/>
      <c r="O237" s="43"/>
      <c r="P237" s="43"/>
      <c r="Q237" s="43"/>
      <c r="R237" s="43"/>
      <c r="S237" s="43"/>
      <c r="T237" s="79"/>
      <c r="AT237" s="25" t="s">
        <v>506</v>
      </c>
      <c r="AU237" s="25" t="s">
        <v>82</v>
      </c>
    </row>
    <row r="238" spans="2:65" s="1" customFormat="1" ht="16.5" customHeight="1">
      <c r="B238" s="42"/>
      <c r="C238" s="209" t="s">
        <v>1299</v>
      </c>
      <c r="D238" s="209" t="s">
        <v>498</v>
      </c>
      <c r="E238" s="210" t="s">
        <v>10647</v>
      </c>
      <c r="F238" s="211" t="s">
        <v>10648</v>
      </c>
      <c r="G238" s="212" t="s">
        <v>1025</v>
      </c>
      <c r="H238" s="213">
        <v>1</v>
      </c>
      <c r="I238" s="214"/>
      <c r="J238" s="215">
        <f>ROUND(I238*H238,2)</f>
        <v>0</v>
      </c>
      <c r="K238" s="211" t="s">
        <v>23</v>
      </c>
      <c r="L238" s="62"/>
      <c r="M238" s="216" t="s">
        <v>23</v>
      </c>
      <c r="N238" s="217" t="s">
        <v>44</v>
      </c>
      <c r="O238" s="43"/>
      <c r="P238" s="218">
        <f>O238*H238</f>
        <v>0</v>
      </c>
      <c r="Q238" s="218">
        <v>0</v>
      </c>
      <c r="R238" s="218">
        <f>Q238*H238</f>
        <v>0</v>
      </c>
      <c r="S238" s="218">
        <v>0</v>
      </c>
      <c r="T238" s="219">
        <f>S238*H238</f>
        <v>0</v>
      </c>
      <c r="AR238" s="25" t="s">
        <v>502</v>
      </c>
      <c r="AT238" s="25" t="s">
        <v>498</v>
      </c>
      <c r="AU238" s="25" t="s">
        <v>82</v>
      </c>
      <c r="AY238" s="25" t="s">
        <v>492</v>
      </c>
      <c r="BE238" s="220">
        <f>IF(N238="základní",J238,0)</f>
        <v>0</v>
      </c>
      <c r="BF238" s="220">
        <f>IF(N238="snížená",J238,0)</f>
        <v>0</v>
      </c>
      <c r="BG238" s="220">
        <f>IF(N238="zákl. přenesená",J238,0)</f>
        <v>0</v>
      </c>
      <c r="BH238" s="220">
        <f>IF(N238="sníž. přenesená",J238,0)</f>
        <v>0</v>
      </c>
      <c r="BI238" s="220">
        <f>IF(N238="nulová",J238,0)</f>
        <v>0</v>
      </c>
      <c r="BJ238" s="25" t="s">
        <v>80</v>
      </c>
      <c r="BK238" s="220">
        <f>ROUND(I238*H238,2)</f>
        <v>0</v>
      </c>
      <c r="BL238" s="25" t="s">
        <v>502</v>
      </c>
      <c r="BM238" s="25" t="s">
        <v>1793</v>
      </c>
    </row>
    <row r="239" spans="2:65" s="1" customFormat="1">
      <c r="B239" s="42"/>
      <c r="C239" s="64"/>
      <c r="D239" s="227" t="s">
        <v>506</v>
      </c>
      <c r="E239" s="64"/>
      <c r="F239" s="274" t="s">
        <v>10648</v>
      </c>
      <c r="G239" s="64"/>
      <c r="H239" s="64"/>
      <c r="I239" s="177"/>
      <c r="J239" s="64"/>
      <c r="K239" s="64"/>
      <c r="L239" s="62"/>
      <c r="M239" s="223"/>
      <c r="N239" s="43"/>
      <c r="O239" s="43"/>
      <c r="P239" s="43"/>
      <c r="Q239" s="43"/>
      <c r="R239" s="43"/>
      <c r="S239" s="43"/>
      <c r="T239" s="79"/>
      <c r="AT239" s="25" t="s">
        <v>506</v>
      </c>
      <c r="AU239" s="25" t="s">
        <v>82</v>
      </c>
    </row>
    <row r="240" spans="2:65" s="1" customFormat="1" ht="16.5" customHeight="1">
      <c r="B240" s="42"/>
      <c r="C240" s="209" t="s">
        <v>1306</v>
      </c>
      <c r="D240" s="209" t="s">
        <v>498</v>
      </c>
      <c r="E240" s="210" t="s">
        <v>10649</v>
      </c>
      <c r="F240" s="211" t="s">
        <v>10650</v>
      </c>
      <c r="G240" s="212" t="s">
        <v>1025</v>
      </c>
      <c r="H240" s="213">
        <v>1</v>
      </c>
      <c r="I240" s="214"/>
      <c r="J240" s="215">
        <f>ROUND(I240*H240,2)</f>
        <v>0</v>
      </c>
      <c r="K240" s="211" t="s">
        <v>23</v>
      </c>
      <c r="L240" s="62"/>
      <c r="M240" s="216" t="s">
        <v>23</v>
      </c>
      <c r="N240" s="217" t="s">
        <v>44</v>
      </c>
      <c r="O240" s="43"/>
      <c r="P240" s="218">
        <f>O240*H240</f>
        <v>0</v>
      </c>
      <c r="Q240" s="218">
        <v>0</v>
      </c>
      <c r="R240" s="218">
        <f>Q240*H240</f>
        <v>0</v>
      </c>
      <c r="S240" s="218">
        <v>0</v>
      </c>
      <c r="T240" s="219">
        <f>S240*H240</f>
        <v>0</v>
      </c>
      <c r="AR240" s="25" t="s">
        <v>502</v>
      </c>
      <c r="AT240" s="25" t="s">
        <v>498</v>
      </c>
      <c r="AU240" s="25" t="s">
        <v>82</v>
      </c>
      <c r="AY240" s="25" t="s">
        <v>492</v>
      </c>
      <c r="BE240" s="220">
        <f>IF(N240="základní",J240,0)</f>
        <v>0</v>
      </c>
      <c r="BF240" s="220">
        <f>IF(N240="snížená",J240,0)</f>
        <v>0</v>
      </c>
      <c r="BG240" s="220">
        <f>IF(N240="zákl. přenesená",J240,0)</f>
        <v>0</v>
      </c>
      <c r="BH240" s="220">
        <f>IF(N240="sníž. přenesená",J240,0)</f>
        <v>0</v>
      </c>
      <c r="BI240" s="220">
        <f>IF(N240="nulová",J240,0)</f>
        <v>0</v>
      </c>
      <c r="BJ240" s="25" t="s">
        <v>80</v>
      </c>
      <c r="BK240" s="220">
        <f>ROUND(I240*H240,2)</f>
        <v>0</v>
      </c>
      <c r="BL240" s="25" t="s">
        <v>502</v>
      </c>
      <c r="BM240" s="25" t="s">
        <v>1825</v>
      </c>
    </row>
    <row r="241" spans="2:65" s="1" customFormat="1">
      <c r="B241" s="42"/>
      <c r="C241" s="64"/>
      <c r="D241" s="227" t="s">
        <v>506</v>
      </c>
      <c r="E241" s="64"/>
      <c r="F241" s="274" t="s">
        <v>10650</v>
      </c>
      <c r="G241" s="64"/>
      <c r="H241" s="64"/>
      <c r="I241" s="177"/>
      <c r="J241" s="64"/>
      <c r="K241" s="64"/>
      <c r="L241" s="62"/>
      <c r="M241" s="223"/>
      <c r="N241" s="43"/>
      <c r="O241" s="43"/>
      <c r="P241" s="43"/>
      <c r="Q241" s="43"/>
      <c r="R241" s="43"/>
      <c r="S241" s="43"/>
      <c r="T241" s="79"/>
      <c r="AT241" s="25" t="s">
        <v>506</v>
      </c>
      <c r="AU241" s="25" t="s">
        <v>82</v>
      </c>
    </row>
    <row r="242" spans="2:65" s="1" customFormat="1" ht="16.5" customHeight="1">
      <c r="B242" s="42"/>
      <c r="C242" s="209" t="s">
        <v>1316</v>
      </c>
      <c r="D242" s="209" t="s">
        <v>498</v>
      </c>
      <c r="E242" s="210" t="s">
        <v>10651</v>
      </c>
      <c r="F242" s="211" t="s">
        <v>10652</v>
      </c>
      <c r="G242" s="212" t="s">
        <v>1025</v>
      </c>
      <c r="H242" s="213">
        <v>1</v>
      </c>
      <c r="I242" s="214"/>
      <c r="J242" s="215">
        <f>ROUND(I242*H242,2)</f>
        <v>0</v>
      </c>
      <c r="K242" s="211" t="s">
        <v>23</v>
      </c>
      <c r="L242" s="62"/>
      <c r="M242" s="216" t="s">
        <v>23</v>
      </c>
      <c r="N242" s="217" t="s">
        <v>44</v>
      </c>
      <c r="O242" s="43"/>
      <c r="P242" s="218">
        <f>O242*H242</f>
        <v>0</v>
      </c>
      <c r="Q242" s="218">
        <v>0</v>
      </c>
      <c r="R242" s="218">
        <f>Q242*H242</f>
        <v>0</v>
      </c>
      <c r="S242" s="218">
        <v>0</v>
      </c>
      <c r="T242" s="219">
        <f>S242*H242</f>
        <v>0</v>
      </c>
      <c r="AR242" s="25" t="s">
        <v>502</v>
      </c>
      <c r="AT242" s="25" t="s">
        <v>498</v>
      </c>
      <c r="AU242" s="25" t="s">
        <v>82</v>
      </c>
      <c r="AY242" s="25" t="s">
        <v>492</v>
      </c>
      <c r="BE242" s="220">
        <f>IF(N242="základní",J242,0)</f>
        <v>0</v>
      </c>
      <c r="BF242" s="220">
        <f>IF(N242="snížená",J242,0)</f>
        <v>0</v>
      </c>
      <c r="BG242" s="220">
        <f>IF(N242="zákl. přenesená",J242,0)</f>
        <v>0</v>
      </c>
      <c r="BH242" s="220">
        <f>IF(N242="sníž. přenesená",J242,0)</f>
        <v>0</v>
      </c>
      <c r="BI242" s="220">
        <f>IF(N242="nulová",J242,0)</f>
        <v>0</v>
      </c>
      <c r="BJ242" s="25" t="s">
        <v>80</v>
      </c>
      <c r="BK242" s="220">
        <f>ROUND(I242*H242,2)</f>
        <v>0</v>
      </c>
      <c r="BL242" s="25" t="s">
        <v>502</v>
      </c>
      <c r="BM242" s="25" t="s">
        <v>1837</v>
      </c>
    </row>
    <row r="243" spans="2:65" s="1" customFormat="1">
      <c r="B243" s="42"/>
      <c r="C243" s="64"/>
      <c r="D243" s="221" t="s">
        <v>506</v>
      </c>
      <c r="E243" s="64"/>
      <c r="F243" s="222" t="s">
        <v>10652</v>
      </c>
      <c r="G243" s="64"/>
      <c r="H243" s="64"/>
      <c r="I243" s="177"/>
      <c r="J243" s="64"/>
      <c r="K243" s="64"/>
      <c r="L243" s="62"/>
      <c r="M243" s="223"/>
      <c r="N243" s="43"/>
      <c r="O243" s="43"/>
      <c r="P243" s="43"/>
      <c r="Q243" s="43"/>
      <c r="R243" s="43"/>
      <c r="S243" s="43"/>
      <c r="T243" s="79"/>
      <c r="AT243" s="25" t="s">
        <v>506</v>
      </c>
      <c r="AU243" s="25" t="s">
        <v>82</v>
      </c>
    </row>
    <row r="244" spans="2:65" s="11" customFormat="1" ht="29.85" customHeight="1">
      <c r="B244" s="192"/>
      <c r="C244" s="193"/>
      <c r="D244" s="206" t="s">
        <v>72</v>
      </c>
      <c r="E244" s="207" t="s">
        <v>5920</v>
      </c>
      <c r="F244" s="207" t="s">
        <v>10653</v>
      </c>
      <c r="G244" s="193"/>
      <c r="H244" s="193"/>
      <c r="I244" s="196"/>
      <c r="J244" s="208">
        <f>BK244</f>
        <v>0</v>
      </c>
      <c r="K244" s="193"/>
      <c r="L244" s="198"/>
      <c r="M244" s="199"/>
      <c r="N244" s="200"/>
      <c r="O244" s="200"/>
      <c r="P244" s="201">
        <f>SUM(P245:P292)</f>
        <v>0</v>
      </c>
      <c r="Q244" s="200"/>
      <c r="R244" s="201">
        <f>SUM(R245:R292)</f>
        <v>0</v>
      </c>
      <c r="S244" s="200"/>
      <c r="T244" s="202">
        <f>SUM(T245:T292)</f>
        <v>0</v>
      </c>
      <c r="AR244" s="203" t="s">
        <v>80</v>
      </c>
      <c r="AT244" s="204" t="s">
        <v>72</v>
      </c>
      <c r="AU244" s="204" t="s">
        <v>80</v>
      </c>
      <c r="AY244" s="203" t="s">
        <v>492</v>
      </c>
      <c r="BK244" s="205">
        <f>SUM(BK245:BK292)</f>
        <v>0</v>
      </c>
    </row>
    <row r="245" spans="2:65" s="1" customFormat="1" ht="16.5" customHeight="1">
      <c r="B245" s="42"/>
      <c r="C245" s="209" t="s">
        <v>1324</v>
      </c>
      <c r="D245" s="209" t="s">
        <v>498</v>
      </c>
      <c r="E245" s="210" t="s">
        <v>10654</v>
      </c>
      <c r="F245" s="211" t="s">
        <v>10655</v>
      </c>
      <c r="G245" s="212" t="s">
        <v>1025</v>
      </c>
      <c r="H245" s="213">
        <v>1200</v>
      </c>
      <c r="I245" s="214"/>
      <c r="J245" s="215">
        <f>ROUND(I245*H245,2)</f>
        <v>0</v>
      </c>
      <c r="K245" s="211" t="s">
        <v>23</v>
      </c>
      <c r="L245" s="62"/>
      <c r="M245" s="216" t="s">
        <v>23</v>
      </c>
      <c r="N245" s="217" t="s">
        <v>44</v>
      </c>
      <c r="O245" s="43"/>
      <c r="P245" s="218">
        <f>O245*H245</f>
        <v>0</v>
      </c>
      <c r="Q245" s="218">
        <v>0</v>
      </c>
      <c r="R245" s="218">
        <f>Q245*H245</f>
        <v>0</v>
      </c>
      <c r="S245" s="218">
        <v>0</v>
      </c>
      <c r="T245" s="219">
        <f>S245*H245</f>
        <v>0</v>
      </c>
      <c r="AR245" s="25" t="s">
        <v>502</v>
      </c>
      <c r="AT245" s="25" t="s">
        <v>498</v>
      </c>
      <c r="AU245" s="25" t="s">
        <v>82</v>
      </c>
      <c r="AY245" s="25" t="s">
        <v>492</v>
      </c>
      <c r="BE245" s="220">
        <f>IF(N245="základní",J245,0)</f>
        <v>0</v>
      </c>
      <c r="BF245" s="220">
        <f>IF(N245="snížená",J245,0)</f>
        <v>0</v>
      </c>
      <c r="BG245" s="220">
        <f>IF(N245="zákl. přenesená",J245,0)</f>
        <v>0</v>
      </c>
      <c r="BH245" s="220">
        <f>IF(N245="sníž. přenesená",J245,0)</f>
        <v>0</v>
      </c>
      <c r="BI245" s="220">
        <f>IF(N245="nulová",J245,0)</f>
        <v>0</v>
      </c>
      <c r="BJ245" s="25" t="s">
        <v>80</v>
      </c>
      <c r="BK245" s="220">
        <f>ROUND(I245*H245,2)</f>
        <v>0</v>
      </c>
      <c r="BL245" s="25" t="s">
        <v>502</v>
      </c>
      <c r="BM245" s="25" t="s">
        <v>1848</v>
      </c>
    </row>
    <row r="246" spans="2:65" s="1" customFormat="1">
      <c r="B246" s="42"/>
      <c r="C246" s="64"/>
      <c r="D246" s="227" t="s">
        <v>506</v>
      </c>
      <c r="E246" s="64"/>
      <c r="F246" s="274" t="s">
        <v>10655</v>
      </c>
      <c r="G246" s="64"/>
      <c r="H246" s="64"/>
      <c r="I246" s="177"/>
      <c r="J246" s="64"/>
      <c r="K246" s="64"/>
      <c r="L246" s="62"/>
      <c r="M246" s="223"/>
      <c r="N246" s="43"/>
      <c r="O246" s="43"/>
      <c r="P246" s="43"/>
      <c r="Q246" s="43"/>
      <c r="R246" s="43"/>
      <c r="S246" s="43"/>
      <c r="T246" s="79"/>
      <c r="AT246" s="25" t="s">
        <v>506</v>
      </c>
      <c r="AU246" s="25" t="s">
        <v>82</v>
      </c>
    </row>
    <row r="247" spans="2:65" s="1" customFormat="1" ht="16.5" customHeight="1">
      <c r="B247" s="42"/>
      <c r="C247" s="209" t="s">
        <v>1331</v>
      </c>
      <c r="D247" s="209" t="s">
        <v>498</v>
      </c>
      <c r="E247" s="210" t="s">
        <v>10656</v>
      </c>
      <c r="F247" s="211" t="s">
        <v>10657</v>
      </c>
      <c r="G247" s="212" t="s">
        <v>1025</v>
      </c>
      <c r="H247" s="213">
        <v>2100</v>
      </c>
      <c r="I247" s="214"/>
      <c r="J247" s="215">
        <f>ROUND(I247*H247,2)</f>
        <v>0</v>
      </c>
      <c r="K247" s="211" t="s">
        <v>23</v>
      </c>
      <c r="L247" s="62"/>
      <c r="M247" s="216" t="s">
        <v>23</v>
      </c>
      <c r="N247" s="217" t="s">
        <v>44</v>
      </c>
      <c r="O247" s="43"/>
      <c r="P247" s="218">
        <f>O247*H247</f>
        <v>0</v>
      </c>
      <c r="Q247" s="218">
        <v>0</v>
      </c>
      <c r="R247" s="218">
        <f>Q247*H247</f>
        <v>0</v>
      </c>
      <c r="S247" s="218">
        <v>0</v>
      </c>
      <c r="T247" s="219">
        <f>S247*H247</f>
        <v>0</v>
      </c>
      <c r="AR247" s="25" t="s">
        <v>502</v>
      </c>
      <c r="AT247" s="25" t="s">
        <v>498</v>
      </c>
      <c r="AU247" s="25" t="s">
        <v>82</v>
      </c>
      <c r="AY247" s="25" t="s">
        <v>492</v>
      </c>
      <c r="BE247" s="220">
        <f>IF(N247="základní",J247,0)</f>
        <v>0</v>
      </c>
      <c r="BF247" s="220">
        <f>IF(N247="snížená",J247,0)</f>
        <v>0</v>
      </c>
      <c r="BG247" s="220">
        <f>IF(N247="zákl. přenesená",J247,0)</f>
        <v>0</v>
      </c>
      <c r="BH247" s="220">
        <f>IF(N247="sníž. přenesená",J247,0)</f>
        <v>0</v>
      </c>
      <c r="BI247" s="220">
        <f>IF(N247="nulová",J247,0)</f>
        <v>0</v>
      </c>
      <c r="BJ247" s="25" t="s">
        <v>80</v>
      </c>
      <c r="BK247" s="220">
        <f>ROUND(I247*H247,2)</f>
        <v>0</v>
      </c>
      <c r="BL247" s="25" t="s">
        <v>502</v>
      </c>
      <c r="BM247" s="25" t="s">
        <v>1858</v>
      </c>
    </row>
    <row r="248" spans="2:65" s="1" customFormat="1">
      <c r="B248" s="42"/>
      <c r="C248" s="64"/>
      <c r="D248" s="227" t="s">
        <v>506</v>
      </c>
      <c r="E248" s="64"/>
      <c r="F248" s="274" t="s">
        <v>10657</v>
      </c>
      <c r="G248" s="64"/>
      <c r="H248" s="64"/>
      <c r="I248" s="177"/>
      <c r="J248" s="64"/>
      <c r="K248" s="64"/>
      <c r="L248" s="62"/>
      <c r="M248" s="223"/>
      <c r="N248" s="43"/>
      <c r="O248" s="43"/>
      <c r="P248" s="43"/>
      <c r="Q248" s="43"/>
      <c r="R248" s="43"/>
      <c r="S248" s="43"/>
      <c r="T248" s="79"/>
      <c r="AT248" s="25" t="s">
        <v>506</v>
      </c>
      <c r="AU248" s="25" t="s">
        <v>82</v>
      </c>
    </row>
    <row r="249" spans="2:65" s="1" customFormat="1" ht="16.5" customHeight="1">
      <c r="B249" s="42"/>
      <c r="C249" s="209" t="s">
        <v>1337</v>
      </c>
      <c r="D249" s="209" t="s">
        <v>498</v>
      </c>
      <c r="E249" s="210" t="s">
        <v>10658</v>
      </c>
      <c r="F249" s="211" t="s">
        <v>10659</v>
      </c>
      <c r="G249" s="212" t="s">
        <v>1025</v>
      </c>
      <c r="H249" s="213">
        <v>120</v>
      </c>
      <c r="I249" s="214"/>
      <c r="J249" s="215">
        <f>ROUND(I249*H249,2)</f>
        <v>0</v>
      </c>
      <c r="K249" s="211" t="s">
        <v>23</v>
      </c>
      <c r="L249" s="62"/>
      <c r="M249" s="216" t="s">
        <v>23</v>
      </c>
      <c r="N249" s="217" t="s">
        <v>44</v>
      </c>
      <c r="O249" s="43"/>
      <c r="P249" s="218">
        <f>O249*H249</f>
        <v>0</v>
      </c>
      <c r="Q249" s="218">
        <v>0</v>
      </c>
      <c r="R249" s="218">
        <f>Q249*H249</f>
        <v>0</v>
      </c>
      <c r="S249" s="218">
        <v>0</v>
      </c>
      <c r="T249" s="219">
        <f>S249*H249</f>
        <v>0</v>
      </c>
      <c r="AR249" s="25" t="s">
        <v>502</v>
      </c>
      <c r="AT249" s="25" t="s">
        <v>498</v>
      </c>
      <c r="AU249" s="25" t="s">
        <v>82</v>
      </c>
      <c r="AY249" s="25" t="s">
        <v>492</v>
      </c>
      <c r="BE249" s="220">
        <f>IF(N249="základní",J249,0)</f>
        <v>0</v>
      </c>
      <c r="BF249" s="220">
        <f>IF(N249="snížená",J249,0)</f>
        <v>0</v>
      </c>
      <c r="BG249" s="220">
        <f>IF(N249="zákl. přenesená",J249,0)</f>
        <v>0</v>
      </c>
      <c r="BH249" s="220">
        <f>IF(N249="sníž. přenesená",J249,0)</f>
        <v>0</v>
      </c>
      <c r="BI249" s="220">
        <f>IF(N249="nulová",J249,0)</f>
        <v>0</v>
      </c>
      <c r="BJ249" s="25" t="s">
        <v>80</v>
      </c>
      <c r="BK249" s="220">
        <f>ROUND(I249*H249,2)</f>
        <v>0</v>
      </c>
      <c r="BL249" s="25" t="s">
        <v>502</v>
      </c>
      <c r="BM249" s="25" t="s">
        <v>1875</v>
      </c>
    </row>
    <row r="250" spans="2:65" s="1" customFormat="1">
      <c r="B250" s="42"/>
      <c r="C250" s="64"/>
      <c r="D250" s="227" t="s">
        <v>506</v>
      </c>
      <c r="E250" s="64"/>
      <c r="F250" s="274" t="s">
        <v>10659</v>
      </c>
      <c r="G250" s="64"/>
      <c r="H250" s="64"/>
      <c r="I250" s="177"/>
      <c r="J250" s="64"/>
      <c r="K250" s="64"/>
      <c r="L250" s="62"/>
      <c r="M250" s="223"/>
      <c r="N250" s="43"/>
      <c r="O250" s="43"/>
      <c r="P250" s="43"/>
      <c r="Q250" s="43"/>
      <c r="R250" s="43"/>
      <c r="S250" s="43"/>
      <c r="T250" s="79"/>
      <c r="AT250" s="25" t="s">
        <v>506</v>
      </c>
      <c r="AU250" s="25" t="s">
        <v>82</v>
      </c>
    </row>
    <row r="251" spans="2:65" s="1" customFormat="1" ht="16.5" customHeight="1">
      <c r="B251" s="42"/>
      <c r="C251" s="209" t="s">
        <v>1365</v>
      </c>
      <c r="D251" s="209" t="s">
        <v>498</v>
      </c>
      <c r="E251" s="210" t="s">
        <v>10660</v>
      </c>
      <c r="F251" s="211" t="s">
        <v>10661</v>
      </c>
      <c r="G251" s="212" t="s">
        <v>1025</v>
      </c>
      <c r="H251" s="213">
        <v>750</v>
      </c>
      <c r="I251" s="214"/>
      <c r="J251" s="215">
        <f>ROUND(I251*H251,2)</f>
        <v>0</v>
      </c>
      <c r="K251" s="211" t="s">
        <v>23</v>
      </c>
      <c r="L251" s="62"/>
      <c r="M251" s="216" t="s">
        <v>23</v>
      </c>
      <c r="N251" s="217" t="s">
        <v>44</v>
      </c>
      <c r="O251" s="43"/>
      <c r="P251" s="218">
        <f>O251*H251</f>
        <v>0</v>
      </c>
      <c r="Q251" s="218">
        <v>0</v>
      </c>
      <c r="R251" s="218">
        <f>Q251*H251</f>
        <v>0</v>
      </c>
      <c r="S251" s="218">
        <v>0</v>
      </c>
      <c r="T251" s="219">
        <f>S251*H251</f>
        <v>0</v>
      </c>
      <c r="AR251" s="25" t="s">
        <v>502</v>
      </c>
      <c r="AT251" s="25" t="s">
        <v>498</v>
      </c>
      <c r="AU251" s="25" t="s">
        <v>82</v>
      </c>
      <c r="AY251" s="25" t="s">
        <v>492</v>
      </c>
      <c r="BE251" s="220">
        <f>IF(N251="základní",J251,0)</f>
        <v>0</v>
      </c>
      <c r="BF251" s="220">
        <f>IF(N251="snížená",J251,0)</f>
        <v>0</v>
      </c>
      <c r="BG251" s="220">
        <f>IF(N251="zákl. přenesená",J251,0)</f>
        <v>0</v>
      </c>
      <c r="BH251" s="220">
        <f>IF(N251="sníž. přenesená",J251,0)</f>
        <v>0</v>
      </c>
      <c r="BI251" s="220">
        <f>IF(N251="nulová",J251,0)</f>
        <v>0</v>
      </c>
      <c r="BJ251" s="25" t="s">
        <v>80</v>
      </c>
      <c r="BK251" s="220">
        <f>ROUND(I251*H251,2)</f>
        <v>0</v>
      </c>
      <c r="BL251" s="25" t="s">
        <v>502</v>
      </c>
      <c r="BM251" s="25" t="s">
        <v>1887</v>
      </c>
    </row>
    <row r="252" spans="2:65" s="1" customFormat="1">
      <c r="B252" s="42"/>
      <c r="C252" s="64"/>
      <c r="D252" s="227" t="s">
        <v>506</v>
      </c>
      <c r="E252" s="64"/>
      <c r="F252" s="274" t="s">
        <v>10661</v>
      </c>
      <c r="G252" s="64"/>
      <c r="H252" s="64"/>
      <c r="I252" s="177"/>
      <c r="J252" s="64"/>
      <c r="K252" s="64"/>
      <c r="L252" s="62"/>
      <c r="M252" s="223"/>
      <c r="N252" s="43"/>
      <c r="O252" s="43"/>
      <c r="P252" s="43"/>
      <c r="Q252" s="43"/>
      <c r="R252" s="43"/>
      <c r="S252" s="43"/>
      <c r="T252" s="79"/>
      <c r="AT252" s="25" t="s">
        <v>506</v>
      </c>
      <c r="AU252" s="25" t="s">
        <v>82</v>
      </c>
    </row>
    <row r="253" spans="2:65" s="1" customFormat="1" ht="16.5" customHeight="1">
      <c r="B253" s="42"/>
      <c r="C253" s="209" t="s">
        <v>1381</v>
      </c>
      <c r="D253" s="209" t="s">
        <v>498</v>
      </c>
      <c r="E253" s="210" t="s">
        <v>10662</v>
      </c>
      <c r="F253" s="211" t="s">
        <v>10663</v>
      </c>
      <c r="G253" s="212" t="s">
        <v>1025</v>
      </c>
      <c r="H253" s="213">
        <v>50</v>
      </c>
      <c r="I253" s="214"/>
      <c r="J253" s="215">
        <f>ROUND(I253*H253,2)</f>
        <v>0</v>
      </c>
      <c r="K253" s="211" t="s">
        <v>23</v>
      </c>
      <c r="L253" s="62"/>
      <c r="M253" s="216" t="s">
        <v>23</v>
      </c>
      <c r="N253" s="217" t="s">
        <v>44</v>
      </c>
      <c r="O253" s="43"/>
      <c r="P253" s="218">
        <f>O253*H253</f>
        <v>0</v>
      </c>
      <c r="Q253" s="218">
        <v>0</v>
      </c>
      <c r="R253" s="218">
        <f>Q253*H253</f>
        <v>0</v>
      </c>
      <c r="S253" s="218">
        <v>0</v>
      </c>
      <c r="T253" s="219">
        <f>S253*H253</f>
        <v>0</v>
      </c>
      <c r="AR253" s="25" t="s">
        <v>502</v>
      </c>
      <c r="AT253" s="25" t="s">
        <v>498</v>
      </c>
      <c r="AU253" s="25" t="s">
        <v>82</v>
      </c>
      <c r="AY253" s="25" t="s">
        <v>492</v>
      </c>
      <c r="BE253" s="220">
        <f>IF(N253="základní",J253,0)</f>
        <v>0</v>
      </c>
      <c r="BF253" s="220">
        <f>IF(N253="snížená",J253,0)</f>
        <v>0</v>
      </c>
      <c r="BG253" s="220">
        <f>IF(N253="zákl. přenesená",J253,0)</f>
        <v>0</v>
      </c>
      <c r="BH253" s="220">
        <f>IF(N253="sníž. přenesená",J253,0)</f>
        <v>0</v>
      </c>
      <c r="BI253" s="220">
        <f>IF(N253="nulová",J253,0)</f>
        <v>0</v>
      </c>
      <c r="BJ253" s="25" t="s">
        <v>80</v>
      </c>
      <c r="BK253" s="220">
        <f>ROUND(I253*H253,2)</f>
        <v>0</v>
      </c>
      <c r="BL253" s="25" t="s">
        <v>502</v>
      </c>
      <c r="BM253" s="25" t="s">
        <v>1904</v>
      </c>
    </row>
    <row r="254" spans="2:65" s="1" customFormat="1">
      <c r="B254" s="42"/>
      <c r="C254" s="64"/>
      <c r="D254" s="227" t="s">
        <v>506</v>
      </c>
      <c r="E254" s="64"/>
      <c r="F254" s="274" t="s">
        <v>10663</v>
      </c>
      <c r="G254" s="64"/>
      <c r="H254" s="64"/>
      <c r="I254" s="177"/>
      <c r="J254" s="64"/>
      <c r="K254" s="64"/>
      <c r="L254" s="62"/>
      <c r="M254" s="223"/>
      <c r="N254" s="43"/>
      <c r="O254" s="43"/>
      <c r="P254" s="43"/>
      <c r="Q254" s="43"/>
      <c r="R254" s="43"/>
      <c r="S254" s="43"/>
      <c r="T254" s="79"/>
      <c r="AT254" s="25" t="s">
        <v>506</v>
      </c>
      <c r="AU254" s="25" t="s">
        <v>82</v>
      </c>
    </row>
    <row r="255" spans="2:65" s="1" customFormat="1" ht="16.5" customHeight="1">
      <c r="B255" s="42"/>
      <c r="C255" s="209" t="s">
        <v>1393</v>
      </c>
      <c r="D255" s="209" t="s">
        <v>498</v>
      </c>
      <c r="E255" s="210" t="s">
        <v>10664</v>
      </c>
      <c r="F255" s="211" t="s">
        <v>10665</v>
      </c>
      <c r="G255" s="212" t="s">
        <v>1025</v>
      </c>
      <c r="H255" s="213">
        <v>200</v>
      </c>
      <c r="I255" s="214"/>
      <c r="J255" s="215">
        <f>ROUND(I255*H255,2)</f>
        <v>0</v>
      </c>
      <c r="K255" s="211" t="s">
        <v>23</v>
      </c>
      <c r="L255" s="62"/>
      <c r="M255" s="216" t="s">
        <v>23</v>
      </c>
      <c r="N255" s="217" t="s">
        <v>44</v>
      </c>
      <c r="O255" s="43"/>
      <c r="P255" s="218">
        <f>O255*H255</f>
        <v>0</v>
      </c>
      <c r="Q255" s="218">
        <v>0</v>
      </c>
      <c r="R255" s="218">
        <f>Q255*H255</f>
        <v>0</v>
      </c>
      <c r="S255" s="218">
        <v>0</v>
      </c>
      <c r="T255" s="219">
        <f>S255*H255</f>
        <v>0</v>
      </c>
      <c r="AR255" s="25" t="s">
        <v>502</v>
      </c>
      <c r="AT255" s="25" t="s">
        <v>498</v>
      </c>
      <c r="AU255" s="25" t="s">
        <v>82</v>
      </c>
      <c r="AY255" s="25" t="s">
        <v>492</v>
      </c>
      <c r="BE255" s="220">
        <f>IF(N255="základní",J255,0)</f>
        <v>0</v>
      </c>
      <c r="BF255" s="220">
        <f>IF(N255="snížená",J255,0)</f>
        <v>0</v>
      </c>
      <c r="BG255" s="220">
        <f>IF(N255="zákl. přenesená",J255,0)</f>
        <v>0</v>
      </c>
      <c r="BH255" s="220">
        <f>IF(N255="sníž. přenesená",J255,0)</f>
        <v>0</v>
      </c>
      <c r="BI255" s="220">
        <f>IF(N255="nulová",J255,0)</f>
        <v>0</v>
      </c>
      <c r="BJ255" s="25" t="s">
        <v>80</v>
      </c>
      <c r="BK255" s="220">
        <f>ROUND(I255*H255,2)</f>
        <v>0</v>
      </c>
      <c r="BL255" s="25" t="s">
        <v>502</v>
      </c>
      <c r="BM255" s="25" t="s">
        <v>1913</v>
      </c>
    </row>
    <row r="256" spans="2:65" s="1" customFormat="1">
      <c r="B256" s="42"/>
      <c r="C256" s="64"/>
      <c r="D256" s="227" t="s">
        <v>506</v>
      </c>
      <c r="E256" s="64"/>
      <c r="F256" s="274" t="s">
        <v>10666</v>
      </c>
      <c r="G256" s="64"/>
      <c r="H256" s="64"/>
      <c r="I256" s="177"/>
      <c r="J256" s="64"/>
      <c r="K256" s="64"/>
      <c r="L256" s="62"/>
      <c r="M256" s="223"/>
      <c r="N256" s="43"/>
      <c r="O256" s="43"/>
      <c r="P256" s="43"/>
      <c r="Q256" s="43"/>
      <c r="R256" s="43"/>
      <c r="S256" s="43"/>
      <c r="T256" s="79"/>
      <c r="AT256" s="25" t="s">
        <v>506</v>
      </c>
      <c r="AU256" s="25" t="s">
        <v>82</v>
      </c>
    </row>
    <row r="257" spans="2:65" s="1" customFormat="1" ht="16.5" customHeight="1">
      <c r="B257" s="42"/>
      <c r="C257" s="209" t="s">
        <v>1400</v>
      </c>
      <c r="D257" s="209" t="s">
        <v>498</v>
      </c>
      <c r="E257" s="210" t="s">
        <v>10667</v>
      </c>
      <c r="F257" s="211" t="s">
        <v>10668</v>
      </c>
      <c r="G257" s="212" t="s">
        <v>1025</v>
      </c>
      <c r="H257" s="213">
        <v>95</v>
      </c>
      <c r="I257" s="214"/>
      <c r="J257" s="215">
        <f>ROUND(I257*H257,2)</f>
        <v>0</v>
      </c>
      <c r="K257" s="211" t="s">
        <v>23</v>
      </c>
      <c r="L257" s="62"/>
      <c r="M257" s="216" t="s">
        <v>23</v>
      </c>
      <c r="N257" s="217" t="s">
        <v>44</v>
      </c>
      <c r="O257" s="43"/>
      <c r="P257" s="218">
        <f>O257*H257</f>
        <v>0</v>
      </c>
      <c r="Q257" s="218">
        <v>0</v>
      </c>
      <c r="R257" s="218">
        <f>Q257*H257</f>
        <v>0</v>
      </c>
      <c r="S257" s="218">
        <v>0</v>
      </c>
      <c r="T257" s="219">
        <f>S257*H257</f>
        <v>0</v>
      </c>
      <c r="AR257" s="25" t="s">
        <v>502</v>
      </c>
      <c r="AT257" s="25" t="s">
        <v>498</v>
      </c>
      <c r="AU257" s="25" t="s">
        <v>82</v>
      </c>
      <c r="AY257" s="25" t="s">
        <v>492</v>
      </c>
      <c r="BE257" s="220">
        <f>IF(N257="základní",J257,0)</f>
        <v>0</v>
      </c>
      <c r="BF257" s="220">
        <f>IF(N257="snížená",J257,0)</f>
        <v>0</v>
      </c>
      <c r="BG257" s="220">
        <f>IF(N257="zákl. přenesená",J257,0)</f>
        <v>0</v>
      </c>
      <c r="BH257" s="220">
        <f>IF(N257="sníž. přenesená",J257,0)</f>
        <v>0</v>
      </c>
      <c r="BI257" s="220">
        <f>IF(N257="nulová",J257,0)</f>
        <v>0</v>
      </c>
      <c r="BJ257" s="25" t="s">
        <v>80</v>
      </c>
      <c r="BK257" s="220">
        <f>ROUND(I257*H257,2)</f>
        <v>0</v>
      </c>
      <c r="BL257" s="25" t="s">
        <v>502</v>
      </c>
      <c r="BM257" s="25" t="s">
        <v>1922</v>
      </c>
    </row>
    <row r="258" spans="2:65" s="1" customFormat="1">
      <c r="B258" s="42"/>
      <c r="C258" s="64"/>
      <c r="D258" s="227" t="s">
        <v>506</v>
      </c>
      <c r="E258" s="64"/>
      <c r="F258" s="274" t="s">
        <v>10668</v>
      </c>
      <c r="G258" s="64"/>
      <c r="H258" s="64"/>
      <c r="I258" s="177"/>
      <c r="J258" s="64"/>
      <c r="K258" s="64"/>
      <c r="L258" s="62"/>
      <c r="M258" s="223"/>
      <c r="N258" s="43"/>
      <c r="O258" s="43"/>
      <c r="P258" s="43"/>
      <c r="Q258" s="43"/>
      <c r="R258" s="43"/>
      <c r="S258" s="43"/>
      <c r="T258" s="79"/>
      <c r="AT258" s="25" t="s">
        <v>506</v>
      </c>
      <c r="AU258" s="25" t="s">
        <v>82</v>
      </c>
    </row>
    <row r="259" spans="2:65" s="1" customFormat="1" ht="16.5" customHeight="1">
      <c r="B259" s="42"/>
      <c r="C259" s="209" t="s">
        <v>1407</v>
      </c>
      <c r="D259" s="209" t="s">
        <v>498</v>
      </c>
      <c r="E259" s="210" t="s">
        <v>10669</v>
      </c>
      <c r="F259" s="211" t="s">
        <v>10670</v>
      </c>
      <c r="G259" s="212" t="s">
        <v>1025</v>
      </c>
      <c r="H259" s="213">
        <v>19</v>
      </c>
      <c r="I259" s="214"/>
      <c r="J259" s="215">
        <f>ROUND(I259*H259,2)</f>
        <v>0</v>
      </c>
      <c r="K259" s="211" t="s">
        <v>23</v>
      </c>
      <c r="L259" s="62"/>
      <c r="M259" s="216" t="s">
        <v>23</v>
      </c>
      <c r="N259" s="217" t="s">
        <v>44</v>
      </c>
      <c r="O259" s="43"/>
      <c r="P259" s="218">
        <f>O259*H259</f>
        <v>0</v>
      </c>
      <c r="Q259" s="218">
        <v>0</v>
      </c>
      <c r="R259" s="218">
        <f>Q259*H259</f>
        <v>0</v>
      </c>
      <c r="S259" s="218">
        <v>0</v>
      </c>
      <c r="T259" s="219">
        <f>S259*H259</f>
        <v>0</v>
      </c>
      <c r="AR259" s="25" t="s">
        <v>502</v>
      </c>
      <c r="AT259" s="25" t="s">
        <v>498</v>
      </c>
      <c r="AU259" s="25" t="s">
        <v>82</v>
      </c>
      <c r="AY259" s="25" t="s">
        <v>492</v>
      </c>
      <c r="BE259" s="220">
        <f>IF(N259="základní",J259,0)</f>
        <v>0</v>
      </c>
      <c r="BF259" s="220">
        <f>IF(N259="snížená",J259,0)</f>
        <v>0</v>
      </c>
      <c r="BG259" s="220">
        <f>IF(N259="zákl. přenesená",J259,0)</f>
        <v>0</v>
      </c>
      <c r="BH259" s="220">
        <f>IF(N259="sníž. přenesená",J259,0)</f>
        <v>0</v>
      </c>
      <c r="BI259" s="220">
        <f>IF(N259="nulová",J259,0)</f>
        <v>0</v>
      </c>
      <c r="BJ259" s="25" t="s">
        <v>80</v>
      </c>
      <c r="BK259" s="220">
        <f>ROUND(I259*H259,2)</f>
        <v>0</v>
      </c>
      <c r="BL259" s="25" t="s">
        <v>502</v>
      </c>
      <c r="BM259" s="25" t="s">
        <v>1932</v>
      </c>
    </row>
    <row r="260" spans="2:65" s="1" customFormat="1">
      <c r="B260" s="42"/>
      <c r="C260" s="64"/>
      <c r="D260" s="227" t="s">
        <v>506</v>
      </c>
      <c r="E260" s="64"/>
      <c r="F260" s="274" t="s">
        <v>10670</v>
      </c>
      <c r="G260" s="64"/>
      <c r="H260" s="64"/>
      <c r="I260" s="177"/>
      <c r="J260" s="64"/>
      <c r="K260" s="64"/>
      <c r="L260" s="62"/>
      <c r="M260" s="223"/>
      <c r="N260" s="43"/>
      <c r="O260" s="43"/>
      <c r="P260" s="43"/>
      <c r="Q260" s="43"/>
      <c r="R260" s="43"/>
      <c r="S260" s="43"/>
      <c r="T260" s="79"/>
      <c r="AT260" s="25" t="s">
        <v>506</v>
      </c>
      <c r="AU260" s="25" t="s">
        <v>82</v>
      </c>
    </row>
    <row r="261" spans="2:65" s="1" customFormat="1" ht="16.5" customHeight="1">
      <c r="B261" s="42"/>
      <c r="C261" s="209" t="s">
        <v>1414</v>
      </c>
      <c r="D261" s="209" t="s">
        <v>498</v>
      </c>
      <c r="E261" s="210" t="s">
        <v>10671</v>
      </c>
      <c r="F261" s="211" t="s">
        <v>10672</v>
      </c>
      <c r="G261" s="212" t="s">
        <v>1025</v>
      </c>
      <c r="H261" s="213">
        <v>6600</v>
      </c>
      <c r="I261" s="214"/>
      <c r="J261" s="215">
        <f>ROUND(I261*H261,2)</f>
        <v>0</v>
      </c>
      <c r="K261" s="211" t="s">
        <v>23</v>
      </c>
      <c r="L261" s="62"/>
      <c r="M261" s="216" t="s">
        <v>23</v>
      </c>
      <c r="N261" s="217" t="s">
        <v>44</v>
      </c>
      <c r="O261" s="43"/>
      <c r="P261" s="218">
        <f>O261*H261</f>
        <v>0</v>
      </c>
      <c r="Q261" s="218">
        <v>0</v>
      </c>
      <c r="R261" s="218">
        <f>Q261*H261</f>
        <v>0</v>
      </c>
      <c r="S261" s="218">
        <v>0</v>
      </c>
      <c r="T261" s="219">
        <f>S261*H261</f>
        <v>0</v>
      </c>
      <c r="AR261" s="25" t="s">
        <v>502</v>
      </c>
      <c r="AT261" s="25" t="s">
        <v>498</v>
      </c>
      <c r="AU261" s="25" t="s">
        <v>82</v>
      </c>
      <c r="AY261" s="25" t="s">
        <v>492</v>
      </c>
      <c r="BE261" s="220">
        <f>IF(N261="základní",J261,0)</f>
        <v>0</v>
      </c>
      <c r="BF261" s="220">
        <f>IF(N261="snížená",J261,0)</f>
        <v>0</v>
      </c>
      <c r="BG261" s="220">
        <f>IF(N261="zákl. přenesená",J261,0)</f>
        <v>0</v>
      </c>
      <c r="BH261" s="220">
        <f>IF(N261="sníž. přenesená",J261,0)</f>
        <v>0</v>
      </c>
      <c r="BI261" s="220">
        <f>IF(N261="nulová",J261,0)</f>
        <v>0</v>
      </c>
      <c r="BJ261" s="25" t="s">
        <v>80</v>
      </c>
      <c r="BK261" s="220">
        <f>ROUND(I261*H261,2)</f>
        <v>0</v>
      </c>
      <c r="BL261" s="25" t="s">
        <v>502</v>
      </c>
      <c r="BM261" s="25" t="s">
        <v>1942</v>
      </c>
    </row>
    <row r="262" spans="2:65" s="1" customFormat="1">
      <c r="B262" s="42"/>
      <c r="C262" s="64"/>
      <c r="D262" s="227" t="s">
        <v>506</v>
      </c>
      <c r="E262" s="64"/>
      <c r="F262" s="274" t="s">
        <v>10673</v>
      </c>
      <c r="G262" s="64"/>
      <c r="H262" s="64"/>
      <c r="I262" s="177"/>
      <c r="J262" s="64"/>
      <c r="K262" s="64"/>
      <c r="L262" s="62"/>
      <c r="M262" s="223"/>
      <c r="N262" s="43"/>
      <c r="O262" s="43"/>
      <c r="P262" s="43"/>
      <c r="Q262" s="43"/>
      <c r="R262" s="43"/>
      <c r="S262" s="43"/>
      <c r="T262" s="79"/>
      <c r="AT262" s="25" t="s">
        <v>506</v>
      </c>
      <c r="AU262" s="25" t="s">
        <v>82</v>
      </c>
    </row>
    <row r="263" spans="2:65" s="1" customFormat="1" ht="16.5" customHeight="1">
      <c r="B263" s="42"/>
      <c r="C263" s="209" t="s">
        <v>1419</v>
      </c>
      <c r="D263" s="209" t="s">
        <v>498</v>
      </c>
      <c r="E263" s="210" t="s">
        <v>10674</v>
      </c>
      <c r="F263" s="211" t="s">
        <v>10675</v>
      </c>
      <c r="G263" s="212" t="s">
        <v>1025</v>
      </c>
      <c r="H263" s="213">
        <v>5300</v>
      </c>
      <c r="I263" s="214"/>
      <c r="J263" s="215">
        <f>ROUND(I263*H263,2)</f>
        <v>0</v>
      </c>
      <c r="K263" s="211" t="s">
        <v>23</v>
      </c>
      <c r="L263" s="62"/>
      <c r="M263" s="216" t="s">
        <v>23</v>
      </c>
      <c r="N263" s="217" t="s">
        <v>44</v>
      </c>
      <c r="O263" s="43"/>
      <c r="P263" s="218">
        <f>O263*H263</f>
        <v>0</v>
      </c>
      <c r="Q263" s="218">
        <v>0</v>
      </c>
      <c r="R263" s="218">
        <f>Q263*H263</f>
        <v>0</v>
      </c>
      <c r="S263" s="218">
        <v>0</v>
      </c>
      <c r="T263" s="219">
        <f>S263*H263</f>
        <v>0</v>
      </c>
      <c r="AR263" s="25" t="s">
        <v>502</v>
      </c>
      <c r="AT263" s="25" t="s">
        <v>498</v>
      </c>
      <c r="AU263" s="25" t="s">
        <v>82</v>
      </c>
      <c r="AY263" s="25" t="s">
        <v>492</v>
      </c>
      <c r="BE263" s="220">
        <f>IF(N263="základní",J263,0)</f>
        <v>0</v>
      </c>
      <c r="BF263" s="220">
        <f>IF(N263="snížená",J263,0)</f>
        <v>0</v>
      </c>
      <c r="BG263" s="220">
        <f>IF(N263="zákl. přenesená",J263,0)</f>
        <v>0</v>
      </c>
      <c r="BH263" s="220">
        <f>IF(N263="sníž. přenesená",J263,0)</f>
        <v>0</v>
      </c>
      <c r="BI263" s="220">
        <f>IF(N263="nulová",J263,0)</f>
        <v>0</v>
      </c>
      <c r="BJ263" s="25" t="s">
        <v>80</v>
      </c>
      <c r="BK263" s="220">
        <f>ROUND(I263*H263,2)</f>
        <v>0</v>
      </c>
      <c r="BL263" s="25" t="s">
        <v>502</v>
      </c>
      <c r="BM263" s="25" t="s">
        <v>1952</v>
      </c>
    </row>
    <row r="264" spans="2:65" s="1" customFormat="1">
      <c r="B264" s="42"/>
      <c r="C264" s="64"/>
      <c r="D264" s="227" t="s">
        <v>506</v>
      </c>
      <c r="E264" s="64"/>
      <c r="F264" s="274" t="s">
        <v>10676</v>
      </c>
      <c r="G264" s="64"/>
      <c r="H264" s="64"/>
      <c r="I264" s="177"/>
      <c r="J264" s="64"/>
      <c r="K264" s="64"/>
      <c r="L264" s="62"/>
      <c r="M264" s="223"/>
      <c r="N264" s="43"/>
      <c r="O264" s="43"/>
      <c r="P264" s="43"/>
      <c r="Q264" s="43"/>
      <c r="R264" s="43"/>
      <c r="S264" s="43"/>
      <c r="T264" s="79"/>
      <c r="AT264" s="25" t="s">
        <v>506</v>
      </c>
      <c r="AU264" s="25" t="s">
        <v>82</v>
      </c>
    </row>
    <row r="265" spans="2:65" s="1" customFormat="1" ht="16.5" customHeight="1">
      <c r="B265" s="42"/>
      <c r="C265" s="209" t="s">
        <v>1426</v>
      </c>
      <c r="D265" s="209" t="s">
        <v>498</v>
      </c>
      <c r="E265" s="210" t="s">
        <v>10677</v>
      </c>
      <c r="F265" s="211" t="s">
        <v>10678</v>
      </c>
      <c r="G265" s="212" t="s">
        <v>1025</v>
      </c>
      <c r="H265" s="213">
        <v>200</v>
      </c>
      <c r="I265" s="214"/>
      <c r="J265" s="215">
        <f>ROUND(I265*H265,2)</f>
        <v>0</v>
      </c>
      <c r="K265" s="211" t="s">
        <v>23</v>
      </c>
      <c r="L265" s="62"/>
      <c r="M265" s="216" t="s">
        <v>23</v>
      </c>
      <c r="N265" s="217" t="s">
        <v>44</v>
      </c>
      <c r="O265" s="43"/>
      <c r="P265" s="218">
        <f>O265*H265</f>
        <v>0</v>
      </c>
      <c r="Q265" s="218">
        <v>0</v>
      </c>
      <c r="R265" s="218">
        <f>Q265*H265</f>
        <v>0</v>
      </c>
      <c r="S265" s="218">
        <v>0</v>
      </c>
      <c r="T265" s="219">
        <f>S265*H265</f>
        <v>0</v>
      </c>
      <c r="AR265" s="25" t="s">
        <v>502</v>
      </c>
      <c r="AT265" s="25" t="s">
        <v>498</v>
      </c>
      <c r="AU265" s="25" t="s">
        <v>82</v>
      </c>
      <c r="AY265" s="25" t="s">
        <v>492</v>
      </c>
      <c r="BE265" s="220">
        <f>IF(N265="základní",J265,0)</f>
        <v>0</v>
      </c>
      <c r="BF265" s="220">
        <f>IF(N265="snížená",J265,0)</f>
        <v>0</v>
      </c>
      <c r="BG265" s="220">
        <f>IF(N265="zákl. přenesená",J265,0)</f>
        <v>0</v>
      </c>
      <c r="BH265" s="220">
        <f>IF(N265="sníž. přenesená",J265,0)</f>
        <v>0</v>
      </c>
      <c r="BI265" s="220">
        <f>IF(N265="nulová",J265,0)</f>
        <v>0</v>
      </c>
      <c r="BJ265" s="25" t="s">
        <v>80</v>
      </c>
      <c r="BK265" s="220">
        <f>ROUND(I265*H265,2)</f>
        <v>0</v>
      </c>
      <c r="BL265" s="25" t="s">
        <v>502</v>
      </c>
      <c r="BM265" s="25" t="s">
        <v>1966</v>
      </c>
    </row>
    <row r="266" spans="2:65" s="1" customFormat="1">
      <c r="B266" s="42"/>
      <c r="C266" s="64"/>
      <c r="D266" s="227" t="s">
        <v>506</v>
      </c>
      <c r="E266" s="64"/>
      <c r="F266" s="274" t="s">
        <v>10679</v>
      </c>
      <c r="G266" s="64"/>
      <c r="H266" s="64"/>
      <c r="I266" s="177"/>
      <c r="J266" s="64"/>
      <c r="K266" s="64"/>
      <c r="L266" s="62"/>
      <c r="M266" s="223"/>
      <c r="N266" s="43"/>
      <c r="O266" s="43"/>
      <c r="P266" s="43"/>
      <c r="Q266" s="43"/>
      <c r="R266" s="43"/>
      <c r="S266" s="43"/>
      <c r="T266" s="79"/>
      <c r="AT266" s="25" t="s">
        <v>506</v>
      </c>
      <c r="AU266" s="25" t="s">
        <v>82</v>
      </c>
    </row>
    <row r="267" spans="2:65" s="1" customFormat="1" ht="16.5" customHeight="1">
      <c r="B267" s="42"/>
      <c r="C267" s="209" t="s">
        <v>1432</v>
      </c>
      <c r="D267" s="209" t="s">
        <v>498</v>
      </c>
      <c r="E267" s="210" t="s">
        <v>10680</v>
      </c>
      <c r="F267" s="211" t="s">
        <v>10681</v>
      </c>
      <c r="G267" s="212" t="s">
        <v>1025</v>
      </c>
      <c r="H267" s="213">
        <v>1200</v>
      </c>
      <c r="I267" s="214"/>
      <c r="J267" s="215">
        <f>ROUND(I267*H267,2)</f>
        <v>0</v>
      </c>
      <c r="K267" s="211" t="s">
        <v>23</v>
      </c>
      <c r="L267" s="62"/>
      <c r="M267" s="216" t="s">
        <v>23</v>
      </c>
      <c r="N267" s="217" t="s">
        <v>44</v>
      </c>
      <c r="O267" s="43"/>
      <c r="P267" s="218">
        <f>O267*H267</f>
        <v>0</v>
      </c>
      <c r="Q267" s="218">
        <v>0</v>
      </c>
      <c r="R267" s="218">
        <f>Q267*H267</f>
        <v>0</v>
      </c>
      <c r="S267" s="218">
        <v>0</v>
      </c>
      <c r="T267" s="219">
        <f>S267*H267</f>
        <v>0</v>
      </c>
      <c r="AR267" s="25" t="s">
        <v>502</v>
      </c>
      <c r="AT267" s="25" t="s">
        <v>498</v>
      </c>
      <c r="AU267" s="25" t="s">
        <v>82</v>
      </c>
      <c r="AY267" s="25" t="s">
        <v>492</v>
      </c>
      <c r="BE267" s="220">
        <f>IF(N267="základní",J267,0)</f>
        <v>0</v>
      </c>
      <c r="BF267" s="220">
        <f>IF(N267="snížená",J267,0)</f>
        <v>0</v>
      </c>
      <c r="BG267" s="220">
        <f>IF(N267="zákl. přenesená",J267,0)</f>
        <v>0</v>
      </c>
      <c r="BH267" s="220">
        <f>IF(N267="sníž. přenesená",J267,0)</f>
        <v>0</v>
      </c>
      <c r="BI267" s="220">
        <f>IF(N267="nulová",J267,0)</f>
        <v>0</v>
      </c>
      <c r="BJ267" s="25" t="s">
        <v>80</v>
      </c>
      <c r="BK267" s="220">
        <f>ROUND(I267*H267,2)</f>
        <v>0</v>
      </c>
      <c r="BL267" s="25" t="s">
        <v>502</v>
      </c>
      <c r="BM267" s="25" t="s">
        <v>1977</v>
      </c>
    </row>
    <row r="268" spans="2:65" s="1" customFormat="1">
      <c r="B268" s="42"/>
      <c r="C268" s="64"/>
      <c r="D268" s="227" t="s">
        <v>506</v>
      </c>
      <c r="E268" s="64"/>
      <c r="F268" s="274" t="s">
        <v>10682</v>
      </c>
      <c r="G268" s="64"/>
      <c r="H268" s="64"/>
      <c r="I268" s="177"/>
      <c r="J268" s="64"/>
      <c r="K268" s="64"/>
      <c r="L268" s="62"/>
      <c r="M268" s="223"/>
      <c r="N268" s="43"/>
      <c r="O268" s="43"/>
      <c r="P268" s="43"/>
      <c r="Q268" s="43"/>
      <c r="R268" s="43"/>
      <c r="S268" s="43"/>
      <c r="T268" s="79"/>
      <c r="AT268" s="25" t="s">
        <v>506</v>
      </c>
      <c r="AU268" s="25" t="s">
        <v>82</v>
      </c>
    </row>
    <row r="269" spans="2:65" s="1" customFormat="1" ht="16.5" customHeight="1">
      <c r="B269" s="42"/>
      <c r="C269" s="209" t="s">
        <v>1440</v>
      </c>
      <c r="D269" s="209" t="s">
        <v>498</v>
      </c>
      <c r="E269" s="210" t="s">
        <v>10683</v>
      </c>
      <c r="F269" s="211" t="s">
        <v>10684</v>
      </c>
      <c r="G269" s="212" t="s">
        <v>1025</v>
      </c>
      <c r="H269" s="213">
        <v>1200</v>
      </c>
      <c r="I269" s="214"/>
      <c r="J269" s="215">
        <f>ROUND(I269*H269,2)</f>
        <v>0</v>
      </c>
      <c r="K269" s="211" t="s">
        <v>23</v>
      </c>
      <c r="L269" s="62"/>
      <c r="M269" s="216" t="s">
        <v>23</v>
      </c>
      <c r="N269" s="217" t="s">
        <v>44</v>
      </c>
      <c r="O269" s="43"/>
      <c r="P269" s="218">
        <f>O269*H269</f>
        <v>0</v>
      </c>
      <c r="Q269" s="218">
        <v>0</v>
      </c>
      <c r="R269" s="218">
        <f>Q269*H269</f>
        <v>0</v>
      </c>
      <c r="S269" s="218">
        <v>0</v>
      </c>
      <c r="T269" s="219">
        <f>S269*H269</f>
        <v>0</v>
      </c>
      <c r="AR269" s="25" t="s">
        <v>502</v>
      </c>
      <c r="AT269" s="25" t="s">
        <v>498</v>
      </c>
      <c r="AU269" s="25" t="s">
        <v>82</v>
      </c>
      <c r="AY269" s="25" t="s">
        <v>492</v>
      </c>
      <c r="BE269" s="220">
        <f>IF(N269="základní",J269,0)</f>
        <v>0</v>
      </c>
      <c r="BF269" s="220">
        <f>IF(N269="snížená",J269,0)</f>
        <v>0</v>
      </c>
      <c r="BG269" s="220">
        <f>IF(N269="zákl. přenesená",J269,0)</f>
        <v>0</v>
      </c>
      <c r="BH269" s="220">
        <f>IF(N269="sníž. přenesená",J269,0)</f>
        <v>0</v>
      </c>
      <c r="BI269" s="220">
        <f>IF(N269="nulová",J269,0)</f>
        <v>0</v>
      </c>
      <c r="BJ269" s="25" t="s">
        <v>80</v>
      </c>
      <c r="BK269" s="220">
        <f>ROUND(I269*H269,2)</f>
        <v>0</v>
      </c>
      <c r="BL269" s="25" t="s">
        <v>502</v>
      </c>
      <c r="BM269" s="25" t="s">
        <v>1987</v>
      </c>
    </row>
    <row r="270" spans="2:65" s="1" customFormat="1">
      <c r="B270" s="42"/>
      <c r="C270" s="64"/>
      <c r="D270" s="227" t="s">
        <v>506</v>
      </c>
      <c r="E270" s="64"/>
      <c r="F270" s="274" t="s">
        <v>10685</v>
      </c>
      <c r="G270" s="64"/>
      <c r="H270" s="64"/>
      <c r="I270" s="177"/>
      <c r="J270" s="64"/>
      <c r="K270" s="64"/>
      <c r="L270" s="62"/>
      <c r="M270" s="223"/>
      <c r="N270" s="43"/>
      <c r="O270" s="43"/>
      <c r="P270" s="43"/>
      <c r="Q270" s="43"/>
      <c r="R270" s="43"/>
      <c r="S270" s="43"/>
      <c r="T270" s="79"/>
      <c r="AT270" s="25" t="s">
        <v>506</v>
      </c>
      <c r="AU270" s="25" t="s">
        <v>82</v>
      </c>
    </row>
    <row r="271" spans="2:65" s="1" customFormat="1" ht="16.5" customHeight="1">
      <c r="B271" s="42"/>
      <c r="C271" s="209" t="s">
        <v>1448</v>
      </c>
      <c r="D271" s="209" t="s">
        <v>498</v>
      </c>
      <c r="E271" s="210" t="s">
        <v>10686</v>
      </c>
      <c r="F271" s="211" t="s">
        <v>10687</v>
      </c>
      <c r="G271" s="212" t="s">
        <v>1025</v>
      </c>
      <c r="H271" s="213">
        <v>860</v>
      </c>
      <c r="I271" s="214"/>
      <c r="J271" s="215">
        <f>ROUND(I271*H271,2)</f>
        <v>0</v>
      </c>
      <c r="K271" s="211" t="s">
        <v>23</v>
      </c>
      <c r="L271" s="62"/>
      <c r="M271" s="216" t="s">
        <v>23</v>
      </c>
      <c r="N271" s="217" t="s">
        <v>44</v>
      </c>
      <c r="O271" s="43"/>
      <c r="P271" s="218">
        <f>O271*H271</f>
        <v>0</v>
      </c>
      <c r="Q271" s="218">
        <v>0</v>
      </c>
      <c r="R271" s="218">
        <f>Q271*H271</f>
        <v>0</v>
      </c>
      <c r="S271" s="218">
        <v>0</v>
      </c>
      <c r="T271" s="219">
        <f>S271*H271</f>
        <v>0</v>
      </c>
      <c r="AR271" s="25" t="s">
        <v>502</v>
      </c>
      <c r="AT271" s="25" t="s">
        <v>498</v>
      </c>
      <c r="AU271" s="25" t="s">
        <v>82</v>
      </c>
      <c r="AY271" s="25" t="s">
        <v>492</v>
      </c>
      <c r="BE271" s="220">
        <f>IF(N271="základní",J271,0)</f>
        <v>0</v>
      </c>
      <c r="BF271" s="220">
        <f>IF(N271="snížená",J271,0)</f>
        <v>0</v>
      </c>
      <c r="BG271" s="220">
        <f>IF(N271="zákl. přenesená",J271,0)</f>
        <v>0</v>
      </c>
      <c r="BH271" s="220">
        <f>IF(N271="sníž. přenesená",J271,0)</f>
        <v>0</v>
      </c>
      <c r="BI271" s="220">
        <f>IF(N271="nulová",J271,0)</f>
        <v>0</v>
      </c>
      <c r="BJ271" s="25" t="s">
        <v>80</v>
      </c>
      <c r="BK271" s="220">
        <f>ROUND(I271*H271,2)</f>
        <v>0</v>
      </c>
      <c r="BL271" s="25" t="s">
        <v>502</v>
      </c>
      <c r="BM271" s="25" t="s">
        <v>2000</v>
      </c>
    </row>
    <row r="272" spans="2:65" s="1" customFormat="1">
      <c r="B272" s="42"/>
      <c r="C272" s="64"/>
      <c r="D272" s="227" t="s">
        <v>506</v>
      </c>
      <c r="E272" s="64"/>
      <c r="F272" s="274" t="s">
        <v>10687</v>
      </c>
      <c r="G272" s="64"/>
      <c r="H272" s="64"/>
      <c r="I272" s="177"/>
      <c r="J272" s="64"/>
      <c r="K272" s="64"/>
      <c r="L272" s="62"/>
      <c r="M272" s="223"/>
      <c r="N272" s="43"/>
      <c r="O272" s="43"/>
      <c r="P272" s="43"/>
      <c r="Q272" s="43"/>
      <c r="R272" s="43"/>
      <c r="S272" s="43"/>
      <c r="T272" s="79"/>
      <c r="AT272" s="25" t="s">
        <v>506</v>
      </c>
      <c r="AU272" s="25" t="s">
        <v>82</v>
      </c>
    </row>
    <row r="273" spans="2:65" s="1" customFormat="1" ht="16.5" customHeight="1">
      <c r="B273" s="42"/>
      <c r="C273" s="209" t="s">
        <v>1452</v>
      </c>
      <c r="D273" s="209" t="s">
        <v>498</v>
      </c>
      <c r="E273" s="210" t="s">
        <v>10688</v>
      </c>
      <c r="F273" s="211" t="s">
        <v>10689</v>
      </c>
      <c r="G273" s="212" t="s">
        <v>1025</v>
      </c>
      <c r="H273" s="213">
        <v>200</v>
      </c>
      <c r="I273" s="214"/>
      <c r="J273" s="215">
        <f>ROUND(I273*H273,2)</f>
        <v>0</v>
      </c>
      <c r="K273" s="211" t="s">
        <v>23</v>
      </c>
      <c r="L273" s="62"/>
      <c r="M273" s="216" t="s">
        <v>23</v>
      </c>
      <c r="N273" s="217" t="s">
        <v>44</v>
      </c>
      <c r="O273" s="43"/>
      <c r="P273" s="218">
        <f>O273*H273</f>
        <v>0</v>
      </c>
      <c r="Q273" s="218">
        <v>0</v>
      </c>
      <c r="R273" s="218">
        <f>Q273*H273</f>
        <v>0</v>
      </c>
      <c r="S273" s="218">
        <v>0</v>
      </c>
      <c r="T273" s="219">
        <f>S273*H273</f>
        <v>0</v>
      </c>
      <c r="AR273" s="25" t="s">
        <v>502</v>
      </c>
      <c r="AT273" s="25" t="s">
        <v>498</v>
      </c>
      <c r="AU273" s="25" t="s">
        <v>82</v>
      </c>
      <c r="AY273" s="25" t="s">
        <v>492</v>
      </c>
      <c r="BE273" s="220">
        <f>IF(N273="základní",J273,0)</f>
        <v>0</v>
      </c>
      <c r="BF273" s="220">
        <f>IF(N273="snížená",J273,0)</f>
        <v>0</v>
      </c>
      <c r="BG273" s="220">
        <f>IF(N273="zákl. přenesená",J273,0)</f>
        <v>0</v>
      </c>
      <c r="BH273" s="220">
        <f>IF(N273="sníž. přenesená",J273,0)</f>
        <v>0</v>
      </c>
      <c r="BI273" s="220">
        <f>IF(N273="nulová",J273,0)</f>
        <v>0</v>
      </c>
      <c r="BJ273" s="25" t="s">
        <v>80</v>
      </c>
      <c r="BK273" s="220">
        <f>ROUND(I273*H273,2)</f>
        <v>0</v>
      </c>
      <c r="BL273" s="25" t="s">
        <v>502</v>
      </c>
      <c r="BM273" s="25" t="s">
        <v>2011</v>
      </c>
    </row>
    <row r="274" spans="2:65" s="1" customFormat="1">
      <c r="B274" s="42"/>
      <c r="C274" s="64"/>
      <c r="D274" s="227" t="s">
        <v>506</v>
      </c>
      <c r="E274" s="64"/>
      <c r="F274" s="274" t="s">
        <v>10689</v>
      </c>
      <c r="G274" s="64"/>
      <c r="H274" s="64"/>
      <c r="I274" s="177"/>
      <c r="J274" s="64"/>
      <c r="K274" s="64"/>
      <c r="L274" s="62"/>
      <c r="M274" s="223"/>
      <c r="N274" s="43"/>
      <c r="O274" s="43"/>
      <c r="P274" s="43"/>
      <c r="Q274" s="43"/>
      <c r="R274" s="43"/>
      <c r="S274" s="43"/>
      <c r="T274" s="79"/>
      <c r="AT274" s="25" t="s">
        <v>506</v>
      </c>
      <c r="AU274" s="25" t="s">
        <v>82</v>
      </c>
    </row>
    <row r="275" spans="2:65" s="1" customFormat="1" ht="16.5" customHeight="1">
      <c r="B275" s="42"/>
      <c r="C275" s="209" t="s">
        <v>1458</v>
      </c>
      <c r="D275" s="209" t="s">
        <v>498</v>
      </c>
      <c r="E275" s="210" t="s">
        <v>10690</v>
      </c>
      <c r="F275" s="211" t="s">
        <v>10691</v>
      </c>
      <c r="G275" s="212" t="s">
        <v>1025</v>
      </c>
      <c r="H275" s="213">
        <v>25</v>
      </c>
      <c r="I275" s="214"/>
      <c r="J275" s="215">
        <f>ROUND(I275*H275,2)</f>
        <v>0</v>
      </c>
      <c r="K275" s="211" t="s">
        <v>23</v>
      </c>
      <c r="L275" s="62"/>
      <c r="M275" s="216" t="s">
        <v>23</v>
      </c>
      <c r="N275" s="217" t="s">
        <v>44</v>
      </c>
      <c r="O275" s="43"/>
      <c r="P275" s="218">
        <f>O275*H275</f>
        <v>0</v>
      </c>
      <c r="Q275" s="218">
        <v>0</v>
      </c>
      <c r="R275" s="218">
        <f>Q275*H275</f>
        <v>0</v>
      </c>
      <c r="S275" s="218">
        <v>0</v>
      </c>
      <c r="T275" s="219">
        <f>S275*H275</f>
        <v>0</v>
      </c>
      <c r="AR275" s="25" t="s">
        <v>502</v>
      </c>
      <c r="AT275" s="25" t="s">
        <v>498</v>
      </c>
      <c r="AU275" s="25" t="s">
        <v>82</v>
      </c>
      <c r="AY275" s="25" t="s">
        <v>492</v>
      </c>
      <c r="BE275" s="220">
        <f>IF(N275="základní",J275,0)</f>
        <v>0</v>
      </c>
      <c r="BF275" s="220">
        <f>IF(N275="snížená",J275,0)</f>
        <v>0</v>
      </c>
      <c r="BG275" s="220">
        <f>IF(N275="zákl. přenesená",J275,0)</f>
        <v>0</v>
      </c>
      <c r="BH275" s="220">
        <f>IF(N275="sníž. přenesená",J275,0)</f>
        <v>0</v>
      </c>
      <c r="BI275" s="220">
        <f>IF(N275="nulová",J275,0)</f>
        <v>0</v>
      </c>
      <c r="BJ275" s="25" t="s">
        <v>80</v>
      </c>
      <c r="BK275" s="220">
        <f>ROUND(I275*H275,2)</f>
        <v>0</v>
      </c>
      <c r="BL275" s="25" t="s">
        <v>502</v>
      </c>
      <c r="BM275" s="25" t="s">
        <v>2029</v>
      </c>
    </row>
    <row r="276" spans="2:65" s="1" customFormat="1">
      <c r="B276" s="42"/>
      <c r="C276" s="64"/>
      <c r="D276" s="227" t="s">
        <v>506</v>
      </c>
      <c r="E276" s="64"/>
      <c r="F276" s="274" t="s">
        <v>10691</v>
      </c>
      <c r="G276" s="64"/>
      <c r="H276" s="64"/>
      <c r="I276" s="177"/>
      <c r="J276" s="64"/>
      <c r="K276" s="64"/>
      <c r="L276" s="62"/>
      <c r="M276" s="223"/>
      <c r="N276" s="43"/>
      <c r="O276" s="43"/>
      <c r="P276" s="43"/>
      <c r="Q276" s="43"/>
      <c r="R276" s="43"/>
      <c r="S276" s="43"/>
      <c r="T276" s="79"/>
      <c r="AT276" s="25" t="s">
        <v>506</v>
      </c>
      <c r="AU276" s="25" t="s">
        <v>82</v>
      </c>
    </row>
    <row r="277" spans="2:65" s="1" customFormat="1" ht="25.5" customHeight="1">
      <c r="B277" s="42"/>
      <c r="C277" s="209" t="s">
        <v>1462</v>
      </c>
      <c r="D277" s="209" t="s">
        <v>498</v>
      </c>
      <c r="E277" s="210" t="s">
        <v>10692</v>
      </c>
      <c r="F277" s="211" t="s">
        <v>10693</v>
      </c>
      <c r="G277" s="212" t="s">
        <v>1025</v>
      </c>
      <c r="H277" s="213">
        <v>11</v>
      </c>
      <c r="I277" s="214"/>
      <c r="J277" s="215">
        <f>ROUND(I277*H277,2)</f>
        <v>0</v>
      </c>
      <c r="K277" s="211" t="s">
        <v>23</v>
      </c>
      <c r="L277" s="62"/>
      <c r="M277" s="216" t="s">
        <v>23</v>
      </c>
      <c r="N277" s="217" t="s">
        <v>44</v>
      </c>
      <c r="O277" s="43"/>
      <c r="P277" s="218">
        <f>O277*H277</f>
        <v>0</v>
      </c>
      <c r="Q277" s="218">
        <v>0</v>
      </c>
      <c r="R277" s="218">
        <f>Q277*H277</f>
        <v>0</v>
      </c>
      <c r="S277" s="218">
        <v>0</v>
      </c>
      <c r="T277" s="219">
        <f>S277*H277</f>
        <v>0</v>
      </c>
      <c r="AR277" s="25" t="s">
        <v>502</v>
      </c>
      <c r="AT277" s="25" t="s">
        <v>498</v>
      </c>
      <c r="AU277" s="25" t="s">
        <v>82</v>
      </c>
      <c r="AY277" s="25" t="s">
        <v>492</v>
      </c>
      <c r="BE277" s="220">
        <f>IF(N277="základní",J277,0)</f>
        <v>0</v>
      </c>
      <c r="BF277" s="220">
        <f>IF(N277="snížená",J277,0)</f>
        <v>0</v>
      </c>
      <c r="BG277" s="220">
        <f>IF(N277="zákl. přenesená",J277,0)</f>
        <v>0</v>
      </c>
      <c r="BH277" s="220">
        <f>IF(N277="sníž. přenesená",J277,0)</f>
        <v>0</v>
      </c>
      <c r="BI277" s="220">
        <f>IF(N277="nulová",J277,0)</f>
        <v>0</v>
      </c>
      <c r="BJ277" s="25" t="s">
        <v>80</v>
      </c>
      <c r="BK277" s="220">
        <f>ROUND(I277*H277,2)</f>
        <v>0</v>
      </c>
      <c r="BL277" s="25" t="s">
        <v>502</v>
      </c>
      <c r="BM277" s="25" t="s">
        <v>2040</v>
      </c>
    </row>
    <row r="278" spans="2:65" s="1" customFormat="1">
      <c r="B278" s="42"/>
      <c r="C278" s="64"/>
      <c r="D278" s="227" t="s">
        <v>506</v>
      </c>
      <c r="E278" s="64"/>
      <c r="F278" s="274" t="s">
        <v>10694</v>
      </c>
      <c r="G278" s="64"/>
      <c r="H278" s="64"/>
      <c r="I278" s="177"/>
      <c r="J278" s="64"/>
      <c r="K278" s="64"/>
      <c r="L278" s="62"/>
      <c r="M278" s="223"/>
      <c r="N278" s="43"/>
      <c r="O278" s="43"/>
      <c r="P278" s="43"/>
      <c r="Q278" s="43"/>
      <c r="R278" s="43"/>
      <c r="S278" s="43"/>
      <c r="T278" s="79"/>
      <c r="AT278" s="25" t="s">
        <v>506</v>
      </c>
      <c r="AU278" s="25" t="s">
        <v>82</v>
      </c>
    </row>
    <row r="279" spans="2:65" s="1" customFormat="1" ht="16.5" customHeight="1">
      <c r="B279" s="42"/>
      <c r="C279" s="209" t="s">
        <v>1490</v>
      </c>
      <c r="D279" s="209" t="s">
        <v>498</v>
      </c>
      <c r="E279" s="210" t="s">
        <v>10695</v>
      </c>
      <c r="F279" s="211" t="s">
        <v>10696</v>
      </c>
      <c r="G279" s="212" t="s">
        <v>1025</v>
      </c>
      <c r="H279" s="213">
        <v>311</v>
      </c>
      <c r="I279" s="214"/>
      <c r="J279" s="215">
        <f>ROUND(I279*H279,2)</f>
        <v>0</v>
      </c>
      <c r="K279" s="211" t="s">
        <v>23</v>
      </c>
      <c r="L279" s="62"/>
      <c r="M279" s="216" t="s">
        <v>23</v>
      </c>
      <c r="N279" s="217" t="s">
        <v>44</v>
      </c>
      <c r="O279" s="43"/>
      <c r="P279" s="218">
        <f>O279*H279</f>
        <v>0</v>
      </c>
      <c r="Q279" s="218">
        <v>0</v>
      </c>
      <c r="R279" s="218">
        <f>Q279*H279</f>
        <v>0</v>
      </c>
      <c r="S279" s="218">
        <v>0</v>
      </c>
      <c r="T279" s="219">
        <f>S279*H279</f>
        <v>0</v>
      </c>
      <c r="AR279" s="25" t="s">
        <v>502</v>
      </c>
      <c r="AT279" s="25" t="s">
        <v>498</v>
      </c>
      <c r="AU279" s="25" t="s">
        <v>82</v>
      </c>
      <c r="AY279" s="25" t="s">
        <v>492</v>
      </c>
      <c r="BE279" s="220">
        <f>IF(N279="základní",J279,0)</f>
        <v>0</v>
      </c>
      <c r="BF279" s="220">
        <f>IF(N279="snížená",J279,0)</f>
        <v>0</v>
      </c>
      <c r="BG279" s="220">
        <f>IF(N279="zákl. přenesená",J279,0)</f>
        <v>0</v>
      </c>
      <c r="BH279" s="220">
        <f>IF(N279="sníž. přenesená",J279,0)</f>
        <v>0</v>
      </c>
      <c r="BI279" s="220">
        <f>IF(N279="nulová",J279,0)</f>
        <v>0</v>
      </c>
      <c r="BJ279" s="25" t="s">
        <v>80</v>
      </c>
      <c r="BK279" s="220">
        <f>ROUND(I279*H279,2)</f>
        <v>0</v>
      </c>
      <c r="BL279" s="25" t="s">
        <v>502</v>
      </c>
      <c r="BM279" s="25" t="s">
        <v>2051</v>
      </c>
    </row>
    <row r="280" spans="2:65" s="1" customFormat="1">
      <c r="B280" s="42"/>
      <c r="C280" s="64"/>
      <c r="D280" s="227" t="s">
        <v>506</v>
      </c>
      <c r="E280" s="64"/>
      <c r="F280" s="274" t="s">
        <v>10696</v>
      </c>
      <c r="G280" s="64"/>
      <c r="H280" s="64"/>
      <c r="I280" s="177"/>
      <c r="J280" s="64"/>
      <c r="K280" s="64"/>
      <c r="L280" s="62"/>
      <c r="M280" s="223"/>
      <c r="N280" s="43"/>
      <c r="O280" s="43"/>
      <c r="P280" s="43"/>
      <c r="Q280" s="43"/>
      <c r="R280" s="43"/>
      <c r="S280" s="43"/>
      <c r="T280" s="79"/>
      <c r="AT280" s="25" t="s">
        <v>506</v>
      </c>
      <c r="AU280" s="25" t="s">
        <v>82</v>
      </c>
    </row>
    <row r="281" spans="2:65" s="1" customFormat="1" ht="16.5" customHeight="1">
      <c r="B281" s="42"/>
      <c r="C281" s="209" t="s">
        <v>1497</v>
      </c>
      <c r="D281" s="209" t="s">
        <v>498</v>
      </c>
      <c r="E281" s="210" t="s">
        <v>10697</v>
      </c>
      <c r="F281" s="211" t="s">
        <v>10698</v>
      </c>
      <c r="G281" s="212" t="s">
        <v>1025</v>
      </c>
      <c r="H281" s="213">
        <v>25</v>
      </c>
      <c r="I281" s="214"/>
      <c r="J281" s="215">
        <f>ROUND(I281*H281,2)</f>
        <v>0</v>
      </c>
      <c r="K281" s="211" t="s">
        <v>23</v>
      </c>
      <c r="L281" s="62"/>
      <c r="M281" s="216" t="s">
        <v>23</v>
      </c>
      <c r="N281" s="217" t="s">
        <v>44</v>
      </c>
      <c r="O281" s="43"/>
      <c r="P281" s="218">
        <f>O281*H281</f>
        <v>0</v>
      </c>
      <c r="Q281" s="218">
        <v>0</v>
      </c>
      <c r="R281" s="218">
        <f>Q281*H281</f>
        <v>0</v>
      </c>
      <c r="S281" s="218">
        <v>0</v>
      </c>
      <c r="T281" s="219">
        <f>S281*H281</f>
        <v>0</v>
      </c>
      <c r="AR281" s="25" t="s">
        <v>502</v>
      </c>
      <c r="AT281" s="25" t="s">
        <v>498</v>
      </c>
      <c r="AU281" s="25" t="s">
        <v>82</v>
      </c>
      <c r="AY281" s="25" t="s">
        <v>492</v>
      </c>
      <c r="BE281" s="220">
        <f>IF(N281="základní",J281,0)</f>
        <v>0</v>
      </c>
      <c r="BF281" s="220">
        <f>IF(N281="snížená",J281,0)</f>
        <v>0</v>
      </c>
      <c r="BG281" s="220">
        <f>IF(N281="zákl. přenesená",J281,0)</f>
        <v>0</v>
      </c>
      <c r="BH281" s="220">
        <f>IF(N281="sníž. přenesená",J281,0)</f>
        <v>0</v>
      </c>
      <c r="BI281" s="220">
        <f>IF(N281="nulová",J281,0)</f>
        <v>0</v>
      </c>
      <c r="BJ281" s="25" t="s">
        <v>80</v>
      </c>
      <c r="BK281" s="220">
        <f>ROUND(I281*H281,2)</f>
        <v>0</v>
      </c>
      <c r="BL281" s="25" t="s">
        <v>502</v>
      </c>
      <c r="BM281" s="25" t="s">
        <v>2068</v>
      </c>
    </row>
    <row r="282" spans="2:65" s="1" customFormat="1">
      <c r="B282" s="42"/>
      <c r="C282" s="64"/>
      <c r="D282" s="227" t="s">
        <v>506</v>
      </c>
      <c r="E282" s="64"/>
      <c r="F282" s="274" t="s">
        <v>10698</v>
      </c>
      <c r="G282" s="64"/>
      <c r="H282" s="64"/>
      <c r="I282" s="177"/>
      <c r="J282" s="64"/>
      <c r="K282" s="64"/>
      <c r="L282" s="62"/>
      <c r="M282" s="223"/>
      <c r="N282" s="43"/>
      <c r="O282" s="43"/>
      <c r="P282" s="43"/>
      <c r="Q282" s="43"/>
      <c r="R282" s="43"/>
      <c r="S282" s="43"/>
      <c r="T282" s="79"/>
      <c r="AT282" s="25" t="s">
        <v>506</v>
      </c>
      <c r="AU282" s="25" t="s">
        <v>82</v>
      </c>
    </row>
    <row r="283" spans="2:65" s="1" customFormat="1" ht="16.5" customHeight="1">
      <c r="B283" s="42"/>
      <c r="C283" s="209" t="s">
        <v>1502</v>
      </c>
      <c r="D283" s="209" t="s">
        <v>498</v>
      </c>
      <c r="E283" s="210" t="s">
        <v>10699</v>
      </c>
      <c r="F283" s="211" t="s">
        <v>10700</v>
      </c>
      <c r="G283" s="212" t="s">
        <v>1025</v>
      </c>
      <c r="H283" s="213">
        <v>25</v>
      </c>
      <c r="I283" s="214"/>
      <c r="J283" s="215">
        <f>ROUND(I283*H283,2)</f>
        <v>0</v>
      </c>
      <c r="K283" s="211" t="s">
        <v>23</v>
      </c>
      <c r="L283" s="62"/>
      <c r="M283" s="216" t="s">
        <v>23</v>
      </c>
      <c r="N283" s="217" t="s">
        <v>44</v>
      </c>
      <c r="O283" s="43"/>
      <c r="P283" s="218">
        <f>O283*H283</f>
        <v>0</v>
      </c>
      <c r="Q283" s="218">
        <v>0</v>
      </c>
      <c r="R283" s="218">
        <f>Q283*H283</f>
        <v>0</v>
      </c>
      <c r="S283" s="218">
        <v>0</v>
      </c>
      <c r="T283" s="219">
        <f>S283*H283</f>
        <v>0</v>
      </c>
      <c r="AR283" s="25" t="s">
        <v>502</v>
      </c>
      <c r="AT283" s="25" t="s">
        <v>498</v>
      </c>
      <c r="AU283" s="25" t="s">
        <v>82</v>
      </c>
      <c r="AY283" s="25" t="s">
        <v>492</v>
      </c>
      <c r="BE283" s="220">
        <f>IF(N283="základní",J283,0)</f>
        <v>0</v>
      </c>
      <c r="BF283" s="220">
        <f>IF(N283="snížená",J283,0)</f>
        <v>0</v>
      </c>
      <c r="BG283" s="220">
        <f>IF(N283="zákl. přenesená",J283,0)</f>
        <v>0</v>
      </c>
      <c r="BH283" s="220">
        <f>IF(N283="sníž. přenesená",J283,0)</f>
        <v>0</v>
      </c>
      <c r="BI283" s="220">
        <f>IF(N283="nulová",J283,0)</f>
        <v>0</v>
      </c>
      <c r="BJ283" s="25" t="s">
        <v>80</v>
      </c>
      <c r="BK283" s="220">
        <f>ROUND(I283*H283,2)</f>
        <v>0</v>
      </c>
      <c r="BL283" s="25" t="s">
        <v>502</v>
      </c>
      <c r="BM283" s="25" t="s">
        <v>2077</v>
      </c>
    </row>
    <row r="284" spans="2:65" s="1" customFormat="1">
      <c r="B284" s="42"/>
      <c r="C284" s="64"/>
      <c r="D284" s="227" t="s">
        <v>506</v>
      </c>
      <c r="E284" s="64"/>
      <c r="F284" s="274" t="s">
        <v>10700</v>
      </c>
      <c r="G284" s="64"/>
      <c r="H284" s="64"/>
      <c r="I284" s="177"/>
      <c r="J284" s="64"/>
      <c r="K284" s="64"/>
      <c r="L284" s="62"/>
      <c r="M284" s="223"/>
      <c r="N284" s="43"/>
      <c r="O284" s="43"/>
      <c r="P284" s="43"/>
      <c r="Q284" s="43"/>
      <c r="R284" s="43"/>
      <c r="S284" s="43"/>
      <c r="T284" s="79"/>
      <c r="AT284" s="25" t="s">
        <v>506</v>
      </c>
      <c r="AU284" s="25" t="s">
        <v>82</v>
      </c>
    </row>
    <row r="285" spans="2:65" s="1" customFormat="1" ht="16.5" customHeight="1">
      <c r="B285" s="42"/>
      <c r="C285" s="209" t="s">
        <v>1529</v>
      </c>
      <c r="D285" s="209" t="s">
        <v>498</v>
      </c>
      <c r="E285" s="210" t="s">
        <v>10701</v>
      </c>
      <c r="F285" s="211" t="s">
        <v>10702</v>
      </c>
      <c r="G285" s="212" t="s">
        <v>1025</v>
      </c>
      <c r="H285" s="213">
        <v>91</v>
      </c>
      <c r="I285" s="214"/>
      <c r="J285" s="215">
        <f>ROUND(I285*H285,2)</f>
        <v>0</v>
      </c>
      <c r="K285" s="211" t="s">
        <v>23</v>
      </c>
      <c r="L285" s="62"/>
      <c r="M285" s="216" t="s">
        <v>23</v>
      </c>
      <c r="N285" s="217" t="s">
        <v>44</v>
      </c>
      <c r="O285" s="43"/>
      <c r="P285" s="218">
        <f>O285*H285</f>
        <v>0</v>
      </c>
      <c r="Q285" s="218">
        <v>0</v>
      </c>
      <c r="R285" s="218">
        <f>Q285*H285</f>
        <v>0</v>
      </c>
      <c r="S285" s="218">
        <v>0</v>
      </c>
      <c r="T285" s="219">
        <f>S285*H285</f>
        <v>0</v>
      </c>
      <c r="AR285" s="25" t="s">
        <v>502</v>
      </c>
      <c r="AT285" s="25" t="s">
        <v>498</v>
      </c>
      <c r="AU285" s="25" t="s">
        <v>82</v>
      </c>
      <c r="AY285" s="25" t="s">
        <v>492</v>
      </c>
      <c r="BE285" s="220">
        <f>IF(N285="základní",J285,0)</f>
        <v>0</v>
      </c>
      <c r="BF285" s="220">
        <f>IF(N285="snížená",J285,0)</f>
        <v>0</v>
      </c>
      <c r="BG285" s="220">
        <f>IF(N285="zákl. přenesená",J285,0)</f>
        <v>0</v>
      </c>
      <c r="BH285" s="220">
        <f>IF(N285="sníž. přenesená",J285,0)</f>
        <v>0</v>
      </c>
      <c r="BI285" s="220">
        <f>IF(N285="nulová",J285,0)</f>
        <v>0</v>
      </c>
      <c r="BJ285" s="25" t="s">
        <v>80</v>
      </c>
      <c r="BK285" s="220">
        <f>ROUND(I285*H285,2)</f>
        <v>0</v>
      </c>
      <c r="BL285" s="25" t="s">
        <v>502</v>
      </c>
      <c r="BM285" s="25" t="s">
        <v>2092</v>
      </c>
    </row>
    <row r="286" spans="2:65" s="1" customFormat="1">
      <c r="B286" s="42"/>
      <c r="C286" s="64"/>
      <c r="D286" s="227" t="s">
        <v>506</v>
      </c>
      <c r="E286" s="64"/>
      <c r="F286" s="274" t="s">
        <v>10702</v>
      </c>
      <c r="G286" s="64"/>
      <c r="H286" s="64"/>
      <c r="I286" s="177"/>
      <c r="J286" s="64"/>
      <c r="K286" s="64"/>
      <c r="L286" s="62"/>
      <c r="M286" s="223"/>
      <c r="N286" s="43"/>
      <c r="O286" s="43"/>
      <c r="P286" s="43"/>
      <c r="Q286" s="43"/>
      <c r="R286" s="43"/>
      <c r="S286" s="43"/>
      <c r="T286" s="79"/>
      <c r="AT286" s="25" t="s">
        <v>506</v>
      </c>
      <c r="AU286" s="25" t="s">
        <v>82</v>
      </c>
    </row>
    <row r="287" spans="2:65" s="1" customFormat="1" ht="16.5" customHeight="1">
      <c r="B287" s="42"/>
      <c r="C287" s="209" t="s">
        <v>1535</v>
      </c>
      <c r="D287" s="209" t="s">
        <v>498</v>
      </c>
      <c r="E287" s="210" t="s">
        <v>10703</v>
      </c>
      <c r="F287" s="211" t="s">
        <v>10704</v>
      </c>
      <c r="G287" s="212" t="s">
        <v>1025</v>
      </c>
      <c r="H287" s="213">
        <v>108</v>
      </c>
      <c r="I287" s="214"/>
      <c r="J287" s="215">
        <f>ROUND(I287*H287,2)</f>
        <v>0</v>
      </c>
      <c r="K287" s="211" t="s">
        <v>23</v>
      </c>
      <c r="L287" s="62"/>
      <c r="M287" s="216" t="s">
        <v>23</v>
      </c>
      <c r="N287" s="217" t="s">
        <v>44</v>
      </c>
      <c r="O287" s="43"/>
      <c r="P287" s="218">
        <f>O287*H287</f>
        <v>0</v>
      </c>
      <c r="Q287" s="218">
        <v>0</v>
      </c>
      <c r="R287" s="218">
        <f>Q287*H287</f>
        <v>0</v>
      </c>
      <c r="S287" s="218">
        <v>0</v>
      </c>
      <c r="T287" s="219">
        <f>S287*H287</f>
        <v>0</v>
      </c>
      <c r="AR287" s="25" t="s">
        <v>502</v>
      </c>
      <c r="AT287" s="25" t="s">
        <v>498</v>
      </c>
      <c r="AU287" s="25" t="s">
        <v>82</v>
      </c>
      <c r="AY287" s="25" t="s">
        <v>492</v>
      </c>
      <c r="BE287" s="220">
        <f>IF(N287="základní",J287,0)</f>
        <v>0</v>
      </c>
      <c r="BF287" s="220">
        <f>IF(N287="snížená",J287,0)</f>
        <v>0</v>
      </c>
      <c r="BG287" s="220">
        <f>IF(N287="zákl. přenesená",J287,0)</f>
        <v>0</v>
      </c>
      <c r="BH287" s="220">
        <f>IF(N287="sníž. přenesená",J287,0)</f>
        <v>0</v>
      </c>
      <c r="BI287" s="220">
        <f>IF(N287="nulová",J287,0)</f>
        <v>0</v>
      </c>
      <c r="BJ287" s="25" t="s">
        <v>80</v>
      </c>
      <c r="BK287" s="220">
        <f>ROUND(I287*H287,2)</f>
        <v>0</v>
      </c>
      <c r="BL287" s="25" t="s">
        <v>502</v>
      </c>
      <c r="BM287" s="25" t="s">
        <v>2101</v>
      </c>
    </row>
    <row r="288" spans="2:65" s="1" customFormat="1">
      <c r="B288" s="42"/>
      <c r="C288" s="64"/>
      <c r="D288" s="227" t="s">
        <v>506</v>
      </c>
      <c r="E288" s="64"/>
      <c r="F288" s="274" t="s">
        <v>10704</v>
      </c>
      <c r="G288" s="64"/>
      <c r="H288" s="64"/>
      <c r="I288" s="177"/>
      <c r="J288" s="64"/>
      <c r="K288" s="64"/>
      <c r="L288" s="62"/>
      <c r="M288" s="223"/>
      <c r="N288" s="43"/>
      <c r="O288" s="43"/>
      <c r="P288" s="43"/>
      <c r="Q288" s="43"/>
      <c r="R288" s="43"/>
      <c r="S288" s="43"/>
      <c r="T288" s="79"/>
      <c r="AT288" s="25" t="s">
        <v>506</v>
      </c>
      <c r="AU288" s="25" t="s">
        <v>82</v>
      </c>
    </row>
    <row r="289" spans="2:65" s="1" customFormat="1" ht="16.5" customHeight="1">
      <c r="B289" s="42"/>
      <c r="C289" s="209" t="s">
        <v>1541</v>
      </c>
      <c r="D289" s="209" t="s">
        <v>498</v>
      </c>
      <c r="E289" s="210" t="s">
        <v>10705</v>
      </c>
      <c r="F289" s="211" t="s">
        <v>10652</v>
      </c>
      <c r="G289" s="212" t="s">
        <v>1025</v>
      </c>
      <c r="H289" s="213">
        <v>6500</v>
      </c>
      <c r="I289" s="214"/>
      <c r="J289" s="215">
        <f>ROUND(I289*H289,2)</f>
        <v>0</v>
      </c>
      <c r="K289" s="211" t="s">
        <v>23</v>
      </c>
      <c r="L289" s="62"/>
      <c r="M289" s="216" t="s">
        <v>23</v>
      </c>
      <c r="N289" s="217" t="s">
        <v>44</v>
      </c>
      <c r="O289" s="43"/>
      <c r="P289" s="218">
        <f>O289*H289</f>
        <v>0</v>
      </c>
      <c r="Q289" s="218">
        <v>0</v>
      </c>
      <c r="R289" s="218">
        <f>Q289*H289</f>
        <v>0</v>
      </c>
      <c r="S289" s="218">
        <v>0</v>
      </c>
      <c r="T289" s="219">
        <f>S289*H289</f>
        <v>0</v>
      </c>
      <c r="AR289" s="25" t="s">
        <v>502</v>
      </c>
      <c r="AT289" s="25" t="s">
        <v>498</v>
      </c>
      <c r="AU289" s="25" t="s">
        <v>82</v>
      </c>
      <c r="AY289" s="25" t="s">
        <v>492</v>
      </c>
      <c r="BE289" s="220">
        <f>IF(N289="základní",J289,0)</f>
        <v>0</v>
      </c>
      <c r="BF289" s="220">
        <f>IF(N289="snížená",J289,0)</f>
        <v>0</v>
      </c>
      <c r="BG289" s="220">
        <f>IF(N289="zákl. přenesená",J289,0)</f>
        <v>0</v>
      </c>
      <c r="BH289" s="220">
        <f>IF(N289="sníž. přenesená",J289,0)</f>
        <v>0</v>
      </c>
      <c r="BI289" s="220">
        <f>IF(N289="nulová",J289,0)</f>
        <v>0</v>
      </c>
      <c r="BJ289" s="25" t="s">
        <v>80</v>
      </c>
      <c r="BK289" s="220">
        <f>ROUND(I289*H289,2)</f>
        <v>0</v>
      </c>
      <c r="BL289" s="25" t="s">
        <v>502</v>
      </c>
      <c r="BM289" s="25" t="s">
        <v>2113</v>
      </c>
    </row>
    <row r="290" spans="2:65" s="1" customFormat="1">
      <c r="B290" s="42"/>
      <c r="C290" s="64"/>
      <c r="D290" s="227" t="s">
        <v>506</v>
      </c>
      <c r="E290" s="64"/>
      <c r="F290" s="274" t="s">
        <v>10652</v>
      </c>
      <c r="G290" s="64"/>
      <c r="H290" s="64"/>
      <c r="I290" s="177"/>
      <c r="J290" s="64"/>
      <c r="K290" s="64"/>
      <c r="L290" s="62"/>
      <c r="M290" s="223"/>
      <c r="N290" s="43"/>
      <c r="O290" s="43"/>
      <c r="P290" s="43"/>
      <c r="Q290" s="43"/>
      <c r="R290" s="43"/>
      <c r="S290" s="43"/>
      <c r="T290" s="79"/>
      <c r="AT290" s="25" t="s">
        <v>506</v>
      </c>
      <c r="AU290" s="25" t="s">
        <v>82</v>
      </c>
    </row>
    <row r="291" spans="2:65" s="1" customFormat="1" ht="16.5" customHeight="1">
      <c r="B291" s="42"/>
      <c r="C291" s="209" t="s">
        <v>1546</v>
      </c>
      <c r="D291" s="209" t="s">
        <v>498</v>
      </c>
      <c r="E291" s="210" t="s">
        <v>10706</v>
      </c>
      <c r="F291" s="211" t="s">
        <v>10707</v>
      </c>
      <c r="G291" s="212" t="s">
        <v>1025</v>
      </c>
      <c r="H291" s="213">
        <v>1</v>
      </c>
      <c r="I291" s="214"/>
      <c r="J291" s="215">
        <f>ROUND(I291*H291,2)</f>
        <v>0</v>
      </c>
      <c r="K291" s="211" t="s">
        <v>23</v>
      </c>
      <c r="L291" s="62"/>
      <c r="M291" s="216" t="s">
        <v>23</v>
      </c>
      <c r="N291" s="217" t="s">
        <v>44</v>
      </c>
      <c r="O291" s="43"/>
      <c r="P291" s="218">
        <f>O291*H291</f>
        <v>0</v>
      </c>
      <c r="Q291" s="218">
        <v>0</v>
      </c>
      <c r="R291" s="218">
        <f>Q291*H291</f>
        <v>0</v>
      </c>
      <c r="S291" s="218">
        <v>0</v>
      </c>
      <c r="T291" s="219">
        <f>S291*H291</f>
        <v>0</v>
      </c>
      <c r="AR291" s="25" t="s">
        <v>502</v>
      </c>
      <c r="AT291" s="25" t="s">
        <v>498</v>
      </c>
      <c r="AU291" s="25" t="s">
        <v>82</v>
      </c>
      <c r="AY291" s="25" t="s">
        <v>492</v>
      </c>
      <c r="BE291" s="220">
        <f>IF(N291="základní",J291,0)</f>
        <v>0</v>
      </c>
      <c r="BF291" s="220">
        <f>IF(N291="snížená",J291,0)</f>
        <v>0</v>
      </c>
      <c r="BG291" s="220">
        <f>IF(N291="zákl. přenesená",J291,0)</f>
        <v>0</v>
      </c>
      <c r="BH291" s="220">
        <f>IF(N291="sníž. přenesená",J291,0)</f>
        <v>0</v>
      </c>
      <c r="BI291" s="220">
        <f>IF(N291="nulová",J291,0)</f>
        <v>0</v>
      </c>
      <c r="BJ291" s="25" t="s">
        <v>80</v>
      </c>
      <c r="BK291" s="220">
        <f>ROUND(I291*H291,2)</f>
        <v>0</v>
      </c>
      <c r="BL291" s="25" t="s">
        <v>502</v>
      </c>
      <c r="BM291" s="25" t="s">
        <v>2125</v>
      </c>
    </row>
    <row r="292" spans="2:65" s="1" customFormat="1">
      <c r="B292" s="42"/>
      <c r="C292" s="64"/>
      <c r="D292" s="221" t="s">
        <v>506</v>
      </c>
      <c r="E292" s="64"/>
      <c r="F292" s="222" t="s">
        <v>10707</v>
      </c>
      <c r="G292" s="64"/>
      <c r="H292" s="64"/>
      <c r="I292" s="177"/>
      <c r="J292" s="64"/>
      <c r="K292" s="64"/>
      <c r="L292" s="62"/>
      <c r="M292" s="223"/>
      <c r="N292" s="43"/>
      <c r="O292" s="43"/>
      <c r="P292" s="43"/>
      <c r="Q292" s="43"/>
      <c r="R292" s="43"/>
      <c r="S292" s="43"/>
      <c r="T292" s="79"/>
      <c r="AT292" s="25" t="s">
        <v>506</v>
      </c>
      <c r="AU292" s="25" t="s">
        <v>82</v>
      </c>
    </row>
    <row r="293" spans="2:65" s="11" customFormat="1" ht="37.35" customHeight="1">
      <c r="B293" s="192"/>
      <c r="C293" s="193"/>
      <c r="D293" s="194" t="s">
        <v>72</v>
      </c>
      <c r="E293" s="195" t="s">
        <v>5003</v>
      </c>
      <c r="F293" s="195" t="s">
        <v>10708</v>
      </c>
      <c r="G293" s="193"/>
      <c r="H293" s="193"/>
      <c r="I293" s="196"/>
      <c r="J293" s="197">
        <f>BK293</f>
        <v>0</v>
      </c>
      <c r="K293" s="193"/>
      <c r="L293" s="198"/>
      <c r="M293" s="199"/>
      <c r="N293" s="200"/>
      <c r="O293" s="200"/>
      <c r="P293" s="201">
        <f>P294+P305+P316+P335+P348</f>
        <v>0</v>
      </c>
      <c r="Q293" s="200"/>
      <c r="R293" s="201">
        <f>R294+R305+R316+R335+R348</f>
        <v>0</v>
      </c>
      <c r="S293" s="200"/>
      <c r="T293" s="202">
        <f>T294+T305+T316+T335+T348</f>
        <v>0</v>
      </c>
      <c r="AR293" s="203" t="s">
        <v>80</v>
      </c>
      <c r="AT293" s="204" t="s">
        <v>72</v>
      </c>
      <c r="AU293" s="204" t="s">
        <v>73</v>
      </c>
      <c r="AY293" s="203" t="s">
        <v>492</v>
      </c>
      <c r="BK293" s="205">
        <f>BK294+BK305+BK316+BK335+BK348</f>
        <v>0</v>
      </c>
    </row>
    <row r="294" spans="2:65" s="11" customFormat="1" ht="19.95" customHeight="1">
      <c r="B294" s="192"/>
      <c r="C294" s="193"/>
      <c r="D294" s="206" t="s">
        <v>72</v>
      </c>
      <c r="E294" s="207" t="s">
        <v>156</v>
      </c>
      <c r="F294" s="207" t="s">
        <v>10518</v>
      </c>
      <c r="G294" s="193"/>
      <c r="H294" s="193"/>
      <c r="I294" s="196"/>
      <c r="J294" s="208">
        <f>BK294</f>
        <v>0</v>
      </c>
      <c r="K294" s="193"/>
      <c r="L294" s="198"/>
      <c r="M294" s="199"/>
      <c r="N294" s="200"/>
      <c r="O294" s="200"/>
      <c r="P294" s="201">
        <f>SUM(P295:P304)</f>
        <v>0</v>
      </c>
      <c r="Q294" s="200"/>
      <c r="R294" s="201">
        <f>SUM(R295:R304)</f>
        <v>0</v>
      </c>
      <c r="S294" s="200"/>
      <c r="T294" s="202">
        <f>SUM(T295:T304)</f>
        <v>0</v>
      </c>
      <c r="AR294" s="203" t="s">
        <v>80</v>
      </c>
      <c r="AT294" s="204" t="s">
        <v>72</v>
      </c>
      <c r="AU294" s="204" t="s">
        <v>80</v>
      </c>
      <c r="AY294" s="203" t="s">
        <v>492</v>
      </c>
      <c r="BK294" s="205">
        <f>SUM(BK295:BK304)</f>
        <v>0</v>
      </c>
    </row>
    <row r="295" spans="2:65" s="1" customFormat="1" ht="16.5" customHeight="1">
      <c r="B295" s="42"/>
      <c r="C295" s="209" t="s">
        <v>1554</v>
      </c>
      <c r="D295" s="209" t="s">
        <v>498</v>
      </c>
      <c r="E295" s="210" t="s">
        <v>10519</v>
      </c>
      <c r="F295" s="211" t="s">
        <v>10520</v>
      </c>
      <c r="G295" s="212" t="s">
        <v>1025</v>
      </c>
      <c r="H295" s="213">
        <v>1</v>
      </c>
      <c r="I295" s="214"/>
      <c r="J295" s="215">
        <f>ROUND(I295*H295,2)</f>
        <v>0</v>
      </c>
      <c r="K295" s="211" t="s">
        <v>23</v>
      </c>
      <c r="L295" s="62"/>
      <c r="M295" s="216" t="s">
        <v>23</v>
      </c>
      <c r="N295" s="217" t="s">
        <v>44</v>
      </c>
      <c r="O295" s="43"/>
      <c r="P295" s="218">
        <f>O295*H295</f>
        <v>0</v>
      </c>
      <c r="Q295" s="218">
        <v>0</v>
      </c>
      <c r="R295" s="218">
        <f>Q295*H295</f>
        <v>0</v>
      </c>
      <c r="S295" s="218">
        <v>0</v>
      </c>
      <c r="T295" s="219">
        <f>S295*H295</f>
        <v>0</v>
      </c>
      <c r="AR295" s="25" t="s">
        <v>502</v>
      </c>
      <c r="AT295" s="25" t="s">
        <v>498</v>
      </c>
      <c r="AU295" s="25" t="s">
        <v>82</v>
      </c>
      <c r="AY295" s="25" t="s">
        <v>492</v>
      </c>
      <c r="BE295" s="220">
        <f>IF(N295="základní",J295,0)</f>
        <v>0</v>
      </c>
      <c r="BF295" s="220">
        <f>IF(N295="snížená",J295,0)</f>
        <v>0</v>
      </c>
      <c r="BG295" s="220">
        <f>IF(N295="zákl. přenesená",J295,0)</f>
        <v>0</v>
      </c>
      <c r="BH295" s="220">
        <f>IF(N295="sníž. přenesená",J295,0)</f>
        <v>0</v>
      </c>
      <c r="BI295" s="220">
        <f>IF(N295="nulová",J295,0)</f>
        <v>0</v>
      </c>
      <c r="BJ295" s="25" t="s">
        <v>80</v>
      </c>
      <c r="BK295" s="220">
        <f>ROUND(I295*H295,2)</f>
        <v>0</v>
      </c>
      <c r="BL295" s="25" t="s">
        <v>502</v>
      </c>
      <c r="BM295" s="25" t="s">
        <v>2133</v>
      </c>
    </row>
    <row r="296" spans="2:65" s="1" customFormat="1">
      <c r="B296" s="42"/>
      <c r="C296" s="64"/>
      <c r="D296" s="227" t="s">
        <v>506</v>
      </c>
      <c r="E296" s="64"/>
      <c r="F296" s="274" t="s">
        <v>10520</v>
      </c>
      <c r="G296" s="64"/>
      <c r="H296" s="64"/>
      <c r="I296" s="177"/>
      <c r="J296" s="64"/>
      <c r="K296" s="64"/>
      <c r="L296" s="62"/>
      <c r="M296" s="223"/>
      <c r="N296" s="43"/>
      <c r="O296" s="43"/>
      <c r="P296" s="43"/>
      <c r="Q296" s="43"/>
      <c r="R296" s="43"/>
      <c r="S296" s="43"/>
      <c r="T296" s="79"/>
      <c r="AT296" s="25" t="s">
        <v>506</v>
      </c>
      <c r="AU296" s="25" t="s">
        <v>82</v>
      </c>
    </row>
    <row r="297" spans="2:65" s="1" customFormat="1" ht="25.5" customHeight="1">
      <c r="B297" s="42"/>
      <c r="C297" s="209" t="s">
        <v>1563</v>
      </c>
      <c r="D297" s="209" t="s">
        <v>498</v>
      </c>
      <c r="E297" s="210" t="s">
        <v>10521</v>
      </c>
      <c r="F297" s="211" t="s">
        <v>10522</v>
      </c>
      <c r="G297" s="212" t="s">
        <v>1025</v>
      </c>
      <c r="H297" s="213">
        <v>1</v>
      </c>
      <c r="I297" s="214"/>
      <c r="J297" s="215">
        <f>ROUND(I297*H297,2)</f>
        <v>0</v>
      </c>
      <c r="K297" s="211" t="s">
        <v>23</v>
      </c>
      <c r="L297" s="62"/>
      <c r="M297" s="216" t="s">
        <v>23</v>
      </c>
      <c r="N297" s="217" t="s">
        <v>44</v>
      </c>
      <c r="O297" s="43"/>
      <c r="P297" s="218">
        <f>O297*H297</f>
        <v>0</v>
      </c>
      <c r="Q297" s="218">
        <v>0</v>
      </c>
      <c r="R297" s="218">
        <f>Q297*H297</f>
        <v>0</v>
      </c>
      <c r="S297" s="218">
        <v>0</v>
      </c>
      <c r="T297" s="219">
        <f>S297*H297</f>
        <v>0</v>
      </c>
      <c r="AR297" s="25" t="s">
        <v>502</v>
      </c>
      <c r="AT297" s="25" t="s">
        <v>498</v>
      </c>
      <c r="AU297" s="25" t="s">
        <v>82</v>
      </c>
      <c r="AY297" s="25" t="s">
        <v>492</v>
      </c>
      <c r="BE297" s="220">
        <f>IF(N297="základní",J297,0)</f>
        <v>0</v>
      </c>
      <c r="BF297" s="220">
        <f>IF(N297="snížená",J297,0)</f>
        <v>0</v>
      </c>
      <c r="BG297" s="220">
        <f>IF(N297="zákl. přenesená",J297,0)</f>
        <v>0</v>
      </c>
      <c r="BH297" s="220">
        <f>IF(N297="sníž. přenesená",J297,0)</f>
        <v>0</v>
      </c>
      <c r="BI297" s="220">
        <f>IF(N297="nulová",J297,0)</f>
        <v>0</v>
      </c>
      <c r="BJ297" s="25" t="s">
        <v>80</v>
      </c>
      <c r="BK297" s="220">
        <f>ROUND(I297*H297,2)</f>
        <v>0</v>
      </c>
      <c r="BL297" s="25" t="s">
        <v>502</v>
      </c>
      <c r="BM297" s="25" t="s">
        <v>2147</v>
      </c>
    </row>
    <row r="298" spans="2:65" s="1" customFormat="1">
      <c r="B298" s="42"/>
      <c r="C298" s="64"/>
      <c r="D298" s="227" t="s">
        <v>506</v>
      </c>
      <c r="E298" s="64"/>
      <c r="F298" s="274" t="s">
        <v>10522</v>
      </c>
      <c r="G298" s="64"/>
      <c r="H298" s="64"/>
      <c r="I298" s="177"/>
      <c r="J298" s="64"/>
      <c r="K298" s="64"/>
      <c r="L298" s="62"/>
      <c r="M298" s="223"/>
      <c r="N298" s="43"/>
      <c r="O298" s="43"/>
      <c r="P298" s="43"/>
      <c r="Q298" s="43"/>
      <c r="R298" s="43"/>
      <c r="S298" s="43"/>
      <c r="T298" s="79"/>
      <c r="AT298" s="25" t="s">
        <v>506</v>
      </c>
      <c r="AU298" s="25" t="s">
        <v>82</v>
      </c>
    </row>
    <row r="299" spans="2:65" s="1" customFormat="1" ht="25.5" customHeight="1">
      <c r="B299" s="42"/>
      <c r="C299" s="209" t="s">
        <v>1567</v>
      </c>
      <c r="D299" s="209" t="s">
        <v>498</v>
      </c>
      <c r="E299" s="210" t="s">
        <v>10523</v>
      </c>
      <c r="F299" s="211" t="s">
        <v>10524</v>
      </c>
      <c r="G299" s="212" t="s">
        <v>1025</v>
      </c>
      <c r="H299" s="213">
        <v>1</v>
      </c>
      <c r="I299" s="214"/>
      <c r="J299" s="215">
        <f>ROUND(I299*H299,2)</f>
        <v>0</v>
      </c>
      <c r="K299" s="211" t="s">
        <v>23</v>
      </c>
      <c r="L299" s="62"/>
      <c r="M299" s="216" t="s">
        <v>23</v>
      </c>
      <c r="N299" s="217" t="s">
        <v>44</v>
      </c>
      <c r="O299" s="43"/>
      <c r="P299" s="218">
        <f>O299*H299</f>
        <v>0</v>
      </c>
      <c r="Q299" s="218">
        <v>0</v>
      </c>
      <c r="R299" s="218">
        <f>Q299*H299</f>
        <v>0</v>
      </c>
      <c r="S299" s="218">
        <v>0</v>
      </c>
      <c r="T299" s="219">
        <f>S299*H299</f>
        <v>0</v>
      </c>
      <c r="AR299" s="25" t="s">
        <v>502</v>
      </c>
      <c r="AT299" s="25" t="s">
        <v>498</v>
      </c>
      <c r="AU299" s="25" t="s">
        <v>82</v>
      </c>
      <c r="AY299" s="25" t="s">
        <v>492</v>
      </c>
      <c r="BE299" s="220">
        <f>IF(N299="základní",J299,0)</f>
        <v>0</v>
      </c>
      <c r="BF299" s="220">
        <f>IF(N299="snížená",J299,0)</f>
        <v>0</v>
      </c>
      <c r="BG299" s="220">
        <f>IF(N299="zákl. přenesená",J299,0)</f>
        <v>0</v>
      </c>
      <c r="BH299" s="220">
        <f>IF(N299="sníž. přenesená",J299,0)</f>
        <v>0</v>
      </c>
      <c r="BI299" s="220">
        <f>IF(N299="nulová",J299,0)</f>
        <v>0</v>
      </c>
      <c r="BJ299" s="25" t="s">
        <v>80</v>
      </c>
      <c r="BK299" s="220">
        <f>ROUND(I299*H299,2)</f>
        <v>0</v>
      </c>
      <c r="BL299" s="25" t="s">
        <v>502</v>
      </c>
      <c r="BM299" s="25" t="s">
        <v>2160</v>
      </c>
    </row>
    <row r="300" spans="2:65" s="1" customFormat="1">
      <c r="B300" s="42"/>
      <c r="C300" s="64"/>
      <c r="D300" s="227" t="s">
        <v>506</v>
      </c>
      <c r="E300" s="64"/>
      <c r="F300" s="274" t="s">
        <v>10524</v>
      </c>
      <c r="G300" s="64"/>
      <c r="H300" s="64"/>
      <c r="I300" s="177"/>
      <c r="J300" s="64"/>
      <c r="K300" s="64"/>
      <c r="L300" s="62"/>
      <c r="M300" s="223"/>
      <c r="N300" s="43"/>
      <c r="O300" s="43"/>
      <c r="P300" s="43"/>
      <c r="Q300" s="43"/>
      <c r="R300" s="43"/>
      <c r="S300" s="43"/>
      <c r="T300" s="79"/>
      <c r="AT300" s="25" t="s">
        <v>506</v>
      </c>
      <c r="AU300" s="25" t="s">
        <v>82</v>
      </c>
    </row>
    <row r="301" spans="2:65" s="1" customFormat="1" ht="16.5" customHeight="1">
      <c r="B301" s="42"/>
      <c r="C301" s="209" t="s">
        <v>1571</v>
      </c>
      <c r="D301" s="209" t="s">
        <v>498</v>
      </c>
      <c r="E301" s="210" t="s">
        <v>10709</v>
      </c>
      <c r="F301" s="211" t="s">
        <v>10710</v>
      </c>
      <c r="G301" s="212" t="s">
        <v>1025</v>
      </c>
      <c r="H301" s="213">
        <v>2</v>
      </c>
      <c r="I301" s="214"/>
      <c r="J301" s="215">
        <f>ROUND(I301*H301,2)</f>
        <v>0</v>
      </c>
      <c r="K301" s="211" t="s">
        <v>23</v>
      </c>
      <c r="L301" s="62"/>
      <c r="M301" s="216" t="s">
        <v>23</v>
      </c>
      <c r="N301" s="217" t="s">
        <v>44</v>
      </c>
      <c r="O301" s="43"/>
      <c r="P301" s="218">
        <f>O301*H301</f>
        <v>0</v>
      </c>
      <c r="Q301" s="218">
        <v>0</v>
      </c>
      <c r="R301" s="218">
        <f>Q301*H301</f>
        <v>0</v>
      </c>
      <c r="S301" s="218">
        <v>0</v>
      </c>
      <c r="T301" s="219">
        <f>S301*H301</f>
        <v>0</v>
      </c>
      <c r="AR301" s="25" t="s">
        <v>502</v>
      </c>
      <c r="AT301" s="25" t="s">
        <v>498</v>
      </c>
      <c r="AU301" s="25" t="s">
        <v>82</v>
      </c>
      <c r="AY301" s="25" t="s">
        <v>492</v>
      </c>
      <c r="BE301" s="220">
        <f>IF(N301="základní",J301,0)</f>
        <v>0</v>
      </c>
      <c r="BF301" s="220">
        <f>IF(N301="snížená",J301,0)</f>
        <v>0</v>
      </c>
      <c r="BG301" s="220">
        <f>IF(N301="zákl. přenesená",J301,0)</f>
        <v>0</v>
      </c>
      <c r="BH301" s="220">
        <f>IF(N301="sníž. přenesená",J301,0)</f>
        <v>0</v>
      </c>
      <c r="BI301" s="220">
        <f>IF(N301="nulová",J301,0)</f>
        <v>0</v>
      </c>
      <c r="BJ301" s="25" t="s">
        <v>80</v>
      </c>
      <c r="BK301" s="220">
        <f>ROUND(I301*H301,2)</f>
        <v>0</v>
      </c>
      <c r="BL301" s="25" t="s">
        <v>502</v>
      </c>
      <c r="BM301" s="25" t="s">
        <v>2180</v>
      </c>
    </row>
    <row r="302" spans="2:65" s="1" customFormat="1">
      <c r="B302" s="42"/>
      <c r="C302" s="64"/>
      <c r="D302" s="227" t="s">
        <v>506</v>
      </c>
      <c r="E302" s="64"/>
      <c r="F302" s="274" t="s">
        <v>10710</v>
      </c>
      <c r="G302" s="64"/>
      <c r="H302" s="64"/>
      <c r="I302" s="177"/>
      <c r="J302" s="64"/>
      <c r="K302" s="64"/>
      <c r="L302" s="62"/>
      <c r="M302" s="223"/>
      <c r="N302" s="43"/>
      <c r="O302" s="43"/>
      <c r="P302" s="43"/>
      <c r="Q302" s="43"/>
      <c r="R302" s="43"/>
      <c r="S302" s="43"/>
      <c r="T302" s="79"/>
      <c r="AT302" s="25" t="s">
        <v>506</v>
      </c>
      <c r="AU302" s="25" t="s">
        <v>82</v>
      </c>
    </row>
    <row r="303" spans="2:65" s="1" customFormat="1" ht="25.5" customHeight="1">
      <c r="B303" s="42"/>
      <c r="C303" s="209" t="s">
        <v>1578</v>
      </c>
      <c r="D303" s="209" t="s">
        <v>498</v>
      </c>
      <c r="E303" s="210" t="s">
        <v>10711</v>
      </c>
      <c r="F303" s="211" t="s">
        <v>10712</v>
      </c>
      <c r="G303" s="212" t="s">
        <v>1025</v>
      </c>
      <c r="H303" s="213">
        <v>1</v>
      </c>
      <c r="I303" s="214"/>
      <c r="J303" s="215">
        <f>ROUND(I303*H303,2)</f>
        <v>0</v>
      </c>
      <c r="K303" s="211" t="s">
        <v>23</v>
      </c>
      <c r="L303" s="62"/>
      <c r="M303" s="216" t="s">
        <v>23</v>
      </c>
      <c r="N303" s="217" t="s">
        <v>44</v>
      </c>
      <c r="O303" s="43"/>
      <c r="P303" s="218">
        <f>O303*H303</f>
        <v>0</v>
      </c>
      <c r="Q303" s="218">
        <v>0</v>
      </c>
      <c r="R303" s="218">
        <f>Q303*H303</f>
        <v>0</v>
      </c>
      <c r="S303" s="218">
        <v>0</v>
      </c>
      <c r="T303" s="219">
        <f>S303*H303</f>
        <v>0</v>
      </c>
      <c r="AR303" s="25" t="s">
        <v>502</v>
      </c>
      <c r="AT303" s="25" t="s">
        <v>498</v>
      </c>
      <c r="AU303" s="25" t="s">
        <v>82</v>
      </c>
      <c r="AY303" s="25" t="s">
        <v>492</v>
      </c>
      <c r="BE303" s="220">
        <f>IF(N303="základní",J303,0)</f>
        <v>0</v>
      </c>
      <c r="BF303" s="220">
        <f>IF(N303="snížená",J303,0)</f>
        <v>0</v>
      </c>
      <c r="BG303" s="220">
        <f>IF(N303="zákl. přenesená",J303,0)</f>
        <v>0</v>
      </c>
      <c r="BH303" s="220">
        <f>IF(N303="sníž. přenesená",J303,0)</f>
        <v>0</v>
      </c>
      <c r="BI303" s="220">
        <f>IF(N303="nulová",J303,0)</f>
        <v>0</v>
      </c>
      <c r="BJ303" s="25" t="s">
        <v>80</v>
      </c>
      <c r="BK303" s="220">
        <f>ROUND(I303*H303,2)</f>
        <v>0</v>
      </c>
      <c r="BL303" s="25" t="s">
        <v>502</v>
      </c>
      <c r="BM303" s="25" t="s">
        <v>2194</v>
      </c>
    </row>
    <row r="304" spans="2:65" s="1" customFormat="1" ht="24">
      <c r="B304" s="42"/>
      <c r="C304" s="64"/>
      <c r="D304" s="221" t="s">
        <v>506</v>
      </c>
      <c r="E304" s="64"/>
      <c r="F304" s="222" t="s">
        <v>10712</v>
      </c>
      <c r="G304" s="64"/>
      <c r="H304" s="64"/>
      <c r="I304" s="177"/>
      <c r="J304" s="64"/>
      <c r="K304" s="64"/>
      <c r="L304" s="62"/>
      <c r="M304" s="223"/>
      <c r="N304" s="43"/>
      <c r="O304" s="43"/>
      <c r="P304" s="43"/>
      <c r="Q304" s="43"/>
      <c r="R304" s="43"/>
      <c r="S304" s="43"/>
      <c r="T304" s="79"/>
      <c r="AT304" s="25" t="s">
        <v>506</v>
      </c>
      <c r="AU304" s="25" t="s">
        <v>82</v>
      </c>
    </row>
    <row r="305" spans="2:65" s="11" customFormat="1" ht="29.85" customHeight="1">
      <c r="B305" s="192"/>
      <c r="C305" s="193"/>
      <c r="D305" s="206" t="s">
        <v>72</v>
      </c>
      <c r="E305" s="207" t="s">
        <v>5912</v>
      </c>
      <c r="F305" s="207" t="s">
        <v>10548</v>
      </c>
      <c r="G305" s="193"/>
      <c r="H305" s="193"/>
      <c r="I305" s="196"/>
      <c r="J305" s="208">
        <f>BK305</f>
        <v>0</v>
      </c>
      <c r="K305" s="193"/>
      <c r="L305" s="198"/>
      <c r="M305" s="199"/>
      <c r="N305" s="200"/>
      <c r="O305" s="200"/>
      <c r="P305" s="201">
        <f>SUM(P306:P315)</f>
        <v>0</v>
      </c>
      <c r="Q305" s="200"/>
      <c r="R305" s="201">
        <f>SUM(R306:R315)</f>
        <v>0</v>
      </c>
      <c r="S305" s="200"/>
      <c r="T305" s="202">
        <f>SUM(T306:T315)</f>
        <v>0</v>
      </c>
      <c r="AR305" s="203" t="s">
        <v>80</v>
      </c>
      <c r="AT305" s="204" t="s">
        <v>72</v>
      </c>
      <c r="AU305" s="204" t="s">
        <v>80</v>
      </c>
      <c r="AY305" s="203" t="s">
        <v>492</v>
      </c>
      <c r="BK305" s="205">
        <f>SUM(BK306:BK315)</f>
        <v>0</v>
      </c>
    </row>
    <row r="306" spans="2:65" s="1" customFormat="1" ht="16.5" customHeight="1">
      <c r="B306" s="42"/>
      <c r="C306" s="209" t="s">
        <v>1584</v>
      </c>
      <c r="D306" s="209" t="s">
        <v>498</v>
      </c>
      <c r="E306" s="210" t="s">
        <v>10549</v>
      </c>
      <c r="F306" s="211" t="s">
        <v>10550</v>
      </c>
      <c r="G306" s="212" t="s">
        <v>1025</v>
      </c>
      <c r="H306" s="213">
        <v>1</v>
      </c>
      <c r="I306" s="214"/>
      <c r="J306" s="215">
        <f>ROUND(I306*H306,2)</f>
        <v>0</v>
      </c>
      <c r="K306" s="211" t="s">
        <v>23</v>
      </c>
      <c r="L306" s="62"/>
      <c r="M306" s="216" t="s">
        <v>23</v>
      </c>
      <c r="N306" s="217" t="s">
        <v>44</v>
      </c>
      <c r="O306" s="43"/>
      <c r="P306" s="218">
        <f>O306*H306</f>
        <v>0</v>
      </c>
      <c r="Q306" s="218">
        <v>0</v>
      </c>
      <c r="R306" s="218">
        <f>Q306*H306</f>
        <v>0</v>
      </c>
      <c r="S306" s="218">
        <v>0</v>
      </c>
      <c r="T306" s="219">
        <f>S306*H306</f>
        <v>0</v>
      </c>
      <c r="AR306" s="25" t="s">
        <v>502</v>
      </c>
      <c r="AT306" s="25" t="s">
        <v>498</v>
      </c>
      <c r="AU306" s="25" t="s">
        <v>82</v>
      </c>
      <c r="AY306" s="25" t="s">
        <v>492</v>
      </c>
      <c r="BE306" s="220">
        <f>IF(N306="základní",J306,0)</f>
        <v>0</v>
      </c>
      <c r="BF306" s="220">
        <f>IF(N306="snížená",J306,0)</f>
        <v>0</v>
      </c>
      <c r="BG306" s="220">
        <f>IF(N306="zákl. přenesená",J306,0)</f>
        <v>0</v>
      </c>
      <c r="BH306" s="220">
        <f>IF(N306="sníž. přenesená",J306,0)</f>
        <v>0</v>
      </c>
      <c r="BI306" s="220">
        <f>IF(N306="nulová",J306,0)</f>
        <v>0</v>
      </c>
      <c r="BJ306" s="25" t="s">
        <v>80</v>
      </c>
      <c r="BK306" s="220">
        <f>ROUND(I306*H306,2)</f>
        <v>0</v>
      </c>
      <c r="BL306" s="25" t="s">
        <v>502</v>
      </c>
      <c r="BM306" s="25" t="s">
        <v>2205</v>
      </c>
    </row>
    <row r="307" spans="2:65" s="1" customFormat="1">
      <c r="B307" s="42"/>
      <c r="C307" s="64"/>
      <c r="D307" s="227" t="s">
        <v>506</v>
      </c>
      <c r="E307" s="64"/>
      <c r="F307" s="274" t="s">
        <v>10550</v>
      </c>
      <c r="G307" s="64"/>
      <c r="H307" s="64"/>
      <c r="I307" s="177"/>
      <c r="J307" s="64"/>
      <c r="K307" s="64"/>
      <c r="L307" s="62"/>
      <c r="M307" s="223"/>
      <c r="N307" s="43"/>
      <c r="O307" s="43"/>
      <c r="P307" s="43"/>
      <c r="Q307" s="43"/>
      <c r="R307" s="43"/>
      <c r="S307" s="43"/>
      <c r="T307" s="79"/>
      <c r="AT307" s="25" t="s">
        <v>506</v>
      </c>
      <c r="AU307" s="25" t="s">
        <v>82</v>
      </c>
    </row>
    <row r="308" spans="2:65" s="1" customFormat="1" ht="16.5" customHeight="1">
      <c r="B308" s="42"/>
      <c r="C308" s="209" t="s">
        <v>1591</v>
      </c>
      <c r="D308" s="209" t="s">
        <v>498</v>
      </c>
      <c r="E308" s="210" t="s">
        <v>10713</v>
      </c>
      <c r="F308" s="211" t="s">
        <v>10714</v>
      </c>
      <c r="G308" s="212" t="s">
        <v>1025</v>
      </c>
      <c r="H308" s="213">
        <v>4</v>
      </c>
      <c r="I308" s="214"/>
      <c r="J308" s="215">
        <f>ROUND(I308*H308,2)</f>
        <v>0</v>
      </c>
      <c r="K308" s="211" t="s">
        <v>23</v>
      </c>
      <c r="L308" s="62"/>
      <c r="M308" s="216" t="s">
        <v>23</v>
      </c>
      <c r="N308" s="217" t="s">
        <v>44</v>
      </c>
      <c r="O308" s="43"/>
      <c r="P308" s="218">
        <f>O308*H308</f>
        <v>0</v>
      </c>
      <c r="Q308" s="218">
        <v>0</v>
      </c>
      <c r="R308" s="218">
        <f>Q308*H308</f>
        <v>0</v>
      </c>
      <c r="S308" s="218">
        <v>0</v>
      </c>
      <c r="T308" s="219">
        <f>S308*H308</f>
        <v>0</v>
      </c>
      <c r="AR308" s="25" t="s">
        <v>502</v>
      </c>
      <c r="AT308" s="25" t="s">
        <v>498</v>
      </c>
      <c r="AU308" s="25" t="s">
        <v>82</v>
      </c>
      <c r="AY308" s="25" t="s">
        <v>492</v>
      </c>
      <c r="BE308" s="220">
        <f>IF(N308="základní",J308,0)</f>
        <v>0</v>
      </c>
      <c r="BF308" s="220">
        <f>IF(N308="snížená",J308,0)</f>
        <v>0</v>
      </c>
      <c r="BG308" s="220">
        <f>IF(N308="zákl. přenesená",J308,0)</f>
        <v>0</v>
      </c>
      <c r="BH308" s="220">
        <f>IF(N308="sníž. přenesená",J308,0)</f>
        <v>0</v>
      </c>
      <c r="BI308" s="220">
        <f>IF(N308="nulová",J308,0)</f>
        <v>0</v>
      </c>
      <c r="BJ308" s="25" t="s">
        <v>80</v>
      </c>
      <c r="BK308" s="220">
        <f>ROUND(I308*H308,2)</f>
        <v>0</v>
      </c>
      <c r="BL308" s="25" t="s">
        <v>502</v>
      </c>
      <c r="BM308" s="25" t="s">
        <v>2214</v>
      </c>
    </row>
    <row r="309" spans="2:65" s="1" customFormat="1">
      <c r="B309" s="42"/>
      <c r="C309" s="64"/>
      <c r="D309" s="227" t="s">
        <v>506</v>
      </c>
      <c r="E309" s="64"/>
      <c r="F309" s="274" t="s">
        <v>10714</v>
      </c>
      <c r="G309" s="64"/>
      <c r="H309" s="64"/>
      <c r="I309" s="177"/>
      <c r="J309" s="64"/>
      <c r="K309" s="64"/>
      <c r="L309" s="62"/>
      <c r="M309" s="223"/>
      <c r="N309" s="43"/>
      <c r="O309" s="43"/>
      <c r="P309" s="43"/>
      <c r="Q309" s="43"/>
      <c r="R309" s="43"/>
      <c r="S309" s="43"/>
      <c r="T309" s="79"/>
      <c r="AT309" s="25" t="s">
        <v>506</v>
      </c>
      <c r="AU309" s="25" t="s">
        <v>82</v>
      </c>
    </row>
    <row r="310" spans="2:65" s="1" customFormat="1" ht="16.5" customHeight="1">
      <c r="B310" s="42"/>
      <c r="C310" s="209" t="s">
        <v>1596</v>
      </c>
      <c r="D310" s="209" t="s">
        <v>498</v>
      </c>
      <c r="E310" s="210" t="s">
        <v>10715</v>
      </c>
      <c r="F310" s="211" t="s">
        <v>10716</v>
      </c>
      <c r="G310" s="212" t="s">
        <v>1025</v>
      </c>
      <c r="H310" s="213">
        <v>1</v>
      </c>
      <c r="I310" s="214"/>
      <c r="J310" s="215">
        <f>ROUND(I310*H310,2)</f>
        <v>0</v>
      </c>
      <c r="K310" s="211" t="s">
        <v>23</v>
      </c>
      <c r="L310" s="62"/>
      <c r="M310" s="216" t="s">
        <v>23</v>
      </c>
      <c r="N310" s="217" t="s">
        <v>44</v>
      </c>
      <c r="O310" s="43"/>
      <c r="P310" s="218">
        <f>O310*H310</f>
        <v>0</v>
      </c>
      <c r="Q310" s="218">
        <v>0</v>
      </c>
      <c r="R310" s="218">
        <f>Q310*H310</f>
        <v>0</v>
      </c>
      <c r="S310" s="218">
        <v>0</v>
      </c>
      <c r="T310" s="219">
        <f>S310*H310</f>
        <v>0</v>
      </c>
      <c r="AR310" s="25" t="s">
        <v>502</v>
      </c>
      <c r="AT310" s="25" t="s">
        <v>498</v>
      </c>
      <c r="AU310" s="25" t="s">
        <v>82</v>
      </c>
      <c r="AY310" s="25" t="s">
        <v>492</v>
      </c>
      <c r="BE310" s="220">
        <f>IF(N310="základní",J310,0)</f>
        <v>0</v>
      </c>
      <c r="BF310" s="220">
        <f>IF(N310="snížená",J310,0)</f>
        <v>0</v>
      </c>
      <c r="BG310" s="220">
        <f>IF(N310="zákl. přenesená",J310,0)</f>
        <v>0</v>
      </c>
      <c r="BH310" s="220">
        <f>IF(N310="sníž. přenesená",J310,0)</f>
        <v>0</v>
      </c>
      <c r="BI310" s="220">
        <f>IF(N310="nulová",J310,0)</f>
        <v>0</v>
      </c>
      <c r="BJ310" s="25" t="s">
        <v>80</v>
      </c>
      <c r="BK310" s="220">
        <f>ROUND(I310*H310,2)</f>
        <v>0</v>
      </c>
      <c r="BL310" s="25" t="s">
        <v>502</v>
      </c>
      <c r="BM310" s="25" t="s">
        <v>2225</v>
      </c>
    </row>
    <row r="311" spans="2:65" s="1" customFormat="1">
      <c r="B311" s="42"/>
      <c r="C311" s="64"/>
      <c r="D311" s="227" t="s">
        <v>506</v>
      </c>
      <c r="E311" s="64"/>
      <c r="F311" s="274" t="s">
        <v>10716</v>
      </c>
      <c r="G311" s="64"/>
      <c r="H311" s="64"/>
      <c r="I311" s="177"/>
      <c r="J311" s="64"/>
      <c r="K311" s="64"/>
      <c r="L311" s="62"/>
      <c r="M311" s="223"/>
      <c r="N311" s="43"/>
      <c r="O311" s="43"/>
      <c r="P311" s="43"/>
      <c r="Q311" s="43"/>
      <c r="R311" s="43"/>
      <c r="S311" s="43"/>
      <c r="T311" s="79"/>
      <c r="AT311" s="25" t="s">
        <v>506</v>
      </c>
      <c r="AU311" s="25" t="s">
        <v>82</v>
      </c>
    </row>
    <row r="312" spans="2:65" s="1" customFormat="1" ht="16.5" customHeight="1">
      <c r="B312" s="42"/>
      <c r="C312" s="209" t="s">
        <v>1603</v>
      </c>
      <c r="D312" s="209" t="s">
        <v>498</v>
      </c>
      <c r="E312" s="210" t="s">
        <v>10567</v>
      </c>
      <c r="F312" s="211" t="s">
        <v>10568</v>
      </c>
      <c r="G312" s="212" t="s">
        <v>1025</v>
      </c>
      <c r="H312" s="213">
        <v>1</v>
      </c>
      <c r="I312" s="214"/>
      <c r="J312" s="215">
        <f>ROUND(I312*H312,2)</f>
        <v>0</v>
      </c>
      <c r="K312" s="211" t="s">
        <v>23</v>
      </c>
      <c r="L312" s="62"/>
      <c r="M312" s="216" t="s">
        <v>23</v>
      </c>
      <c r="N312" s="217" t="s">
        <v>44</v>
      </c>
      <c r="O312" s="43"/>
      <c r="P312" s="218">
        <f>O312*H312</f>
        <v>0</v>
      </c>
      <c r="Q312" s="218">
        <v>0</v>
      </c>
      <c r="R312" s="218">
        <f>Q312*H312</f>
        <v>0</v>
      </c>
      <c r="S312" s="218">
        <v>0</v>
      </c>
      <c r="T312" s="219">
        <f>S312*H312</f>
        <v>0</v>
      </c>
      <c r="AR312" s="25" t="s">
        <v>502</v>
      </c>
      <c r="AT312" s="25" t="s">
        <v>498</v>
      </c>
      <c r="AU312" s="25" t="s">
        <v>82</v>
      </c>
      <c r="AY312" s="25" t="s">
        <v>492</v>
      </c>
      <c r="BE312" s="220">
        <f>IF(N312="základní",J312,0)</f>
        <v>0</v>
      </c>
      <c r="BF312" s="220">
        <f>IF(N312="snížená",J312,0)</f>
        <v>0</v>
      </c>
      <c r="BG312" s="220">
        <f>IF(N312="zákl. přenesená",J312,0)</f>
        <v>0</v>
      </c>
      <c r="BH312" s="220">
        <f>IF(N312="sníž. přenesená",J312,0)</f>
        <v>0</v>
      </c>
      <c r="BI312" s="220">
        <f>IF(N312="nulová",J312,0)</f>
        <v>0</v>
      </c>
      <c r="BJ312" s="25" t="s">
        <v>80</v>
      </c>
      <c r="BK312" s="220">
        <f>ROUND(I312*H312,2)</f>
        <v>0</v>
      </c>
      <c r="BL312" s="25" t="s">
        <v>502</v>
      </c>
      <c r="BM312" s="25" t="s">
        <v>2237</v>
      </c>
    </row>
    <row r="313" spans="2:65" s="1" customFormat="1">
      <c r="B313" s="42"/>
      <c r="C313" s="64"/>
      <c r="D313" s="227" t="s">
        <v>506</v>
      </c>
      <c r="E313" s="64"/>
      <c r="F313" s="274" t="s">
        <v>10568</v>
      </c>
      <c r="G313" s="64"/>
      <c r="H313" s="64"/>
      <c r="I313" s="177"/>
      <c r="J313" s="64"/>
      <c r="K313" s="64"/>
      <c r="L313" s="62"/>
      <c r="M313" s="223"/>
      <c r="N313" s="43"/>
      <c r="O313" s="43"/>
      <c r="P313" s="43"/>
      <c r="Q313" s="43"/>
      <c r="R313" s="43"/>
      <c r="S313" s="43"/>
      <c r="T313" s="79"/>
      <c r="AT313" s="25" t="s">
        <v>506</v>
      </c>
      <c r="AU313" s="25" t="s">
        <v>82</v>
      </c>
    </row>
    <row r="314" spans="2:65" s="1" customFormat="1" ht="16.5" customHeight="1">
      <c r="B314" s="42"/>
      <c r="C314" s="209" t="s">
        <v>1608</v>
      </c>
      <c r="D314" s="209" t="s">
        <v>498</v>
      </c>
      <c r="E314" s="210" t="s">
        <v>10717</v>
      </c>
      <c r="F314" s="211" t="s">
        <v>10718</v>
      </c>
      <c r="G314" s="212" t="s">
        <v>1025</v>
      </c>
      <c r="H314" s="213">
        <v>2</v>
      </c>
      <c r="I314" s="214"/>
      <c r="J314" s="215">
        <f>ROUND(I314*H314,2)</f>
        <v>0</v>
      </c>
      <c r="K314" s="211" t="s">
        <v>23</v>
      </c>
      <c r="L314" s="62"/>
      <c r="M314" s="216" t="s">
        <v>23</v>
      </c>
      <c r="N314" s="217" t="s">
        <v>44</v>
      </c>
      <c r="O314" s="43"/>
      <c r="P314" s="218">
        <f>O314*H314</f>
        <v>0</v>
      </c>
      <c r="Q314" s="218">
        <v>0</v>
      </c>
      <c r="R314" s="218">
        <f>Q314*H314</f>
        <v>0</v>
      </c>
      <c r="S314" s="218">
        <v>0</v>
      </c>
      <c r="T314" s="219">
        <f>S314*H314</f>
        <v>0</v>
      </c>
      <c r="AR314" s="25" t="s">
        <v>502</v>
      </c>
      <c r="AT314" s="25" t="s">
        <v>498</v>
      </c>
      <c r="AU314" s="25" t="s">
        <v>82</v>
      </c>
      <c r="AY314" s="25" t="s">
        <v>492</v>
      </c>
      <c r="BE314" s="220">
        <f>IF(N314="základní",J314,0)</f>
        <v>0</v>
      </c>
      <c r="BF314" s="220">
        <f>IF(N314="snížená",J314,0)</f>
        <v>0</v>
      </c>
      <c r="BG314" s="220">
        <f>IF(N314="zákl. přenesená",J314,0)</f>
        <v>0</v>
      </c>
      <c r="BH314" s="220">
        <f>IF(N314="sníž. přenesená",J314,0)</f>
        <v>0</v>
      </c>
      <c r="BI314" s="220">
        <f>IF(N314="nulová",J314,0)</f>
        <v>0</v>
      </c>
      <c r="BJ314" s="25" t="s">
        <v>80</v>
      </c>
      <c r="BK314" s="220">
        <f>ROUND(I314*H314,2)</f>
        <v>0</v>
      </c>
      <c r="BL314" s="25" t="s">
        <v>502</v>
      </c>
      <c r="BM314" s="25" t="s">
        <v>2264</v>
      </c>
    </row>
    <row r="315" spans="2:65" s="1" customFormat="1">
      <c r="B315" s="42"/>
      <c r="C315" s="64"/>
      <c r="D315" s="221" t="s">
        <v>506</v>
      </c>
      <c r="E315" s="64"/>
      <c r="F315" s="222" t="s">
        <v>10718</v>
      </c>
      <c r="G315" s="64"/>
      <c r="H315" s="64"/>
      <c r="I315" s="177"/>
      <c r="J315" s="64"/>
      <c r="K315" s="64"/>
      <c r="L315" s="62"/>
      <c r="M315" s="223"/>
      <c r="N315" s="43"/>
      <c r="O315" s="43"/>
      <c r="P315" s="43"/>
      <c r="Q315" s="43"/>
      <c r="R315" s="43"/>
      <c r="S315" s="43"/>
      <c r="T315" s="79"/>
      <c r="AT315" s="25" t="s">
        <v>506</v>
      </c>
      <c r="AU315" s="25" t="s">
        <v>82</v>
      </c>
    </row>
    <row r="316" spans="2:65" s="11" customFormat="1" ht="29.85" customHeight="1">
      <c r="B316" s="192"/>
      <c r="C316" s="193"/>
      <c r="D316" s="206" t="s">
        <v>72</v>
      </c>
      <c r="E316" s="207" t="s">
        <v>5933</v>
      </c>
      <c r="F316" s="207" t="s">
        <v>10595</v>
      </c>
      <c r="G316" s="193"/>
      <c r="H316" s="193"/>
      <c r="I316" s="196"/>
      <c r="J316" s="208">
        <f>BK316</f>
        <v>0</v>
      </c>
      <c r="K316" s="193"/>
      <c r="L316" s="198"/>
      <c r="M316" s="199"/>
      <c r="N316" s="200"/>
      <c r="O316" s="200"/>
      <c r="P316" s="201">
        <f>SUM(P317:P334)</f>
        <v>0</v>
      </c>
      <c r="Q316" s="200"/>
      <c r="R316" s="201">
        <f>SUM(R317:R334)</f>
        <v>0</v>
      </c>
      <c r="S316" s="200"/>
      <c r="T316" s="202">
        <f>SUM(T317:T334)</f>
        <v>0</v>
      </c>
      <c r="AR316" s="203" t="s">
        <v>80</v>
      </c>
      <c r="AT316" s="204" t="s">
        <v>72</v>
      </c>
      <c r="AU316" s="204" t="s">
        <v>80</v>
      </c>
      <c r="AY316" s="203" t="s">
        <v>492</v>
      </c>
      <c r="BK316" s="205">
        <f>SUM(BK317:BK334)</f>
        <v>0</v>
      </c>
    </row>
    <row r="317" spans="2:65" s="1" customFormat="1" ht="16.5" customHeight="1">
      <c r="B317" s="42"/>
      <c r="C317" s="209" t="s">
        <v>1613</v>
      </c>
      <c r="D317" s="209" t="s">
        <v>498</v>
      </c>
      <c r="E317" s="210" t="s">
        <v>10596</v>
      </c>
      <c r="F317" s="211" t="s">
        <v>10597</v>
      </c>
      <c r="G317" s="212" t="s">
        <v>1025</v>
      </c>
      <c r="H317" s="213">
        <v>1</v>
      </c>
      <c r="I317" s="214"/>
      <c r="J317" s="215">
        <f>ROUND(I317*H317,2)</f>
        <v>0</v>
      </c>
      <c r="K317" s="211" t="s">
        <v>23</v>
      </c>
      <c r="L317" s="62"/>
      <c r="M317" s="216" t="s">
        <v>23</v>
      </c>
      <c r="N317" s="217" t="s">
        <v>44</v>
      </c>
      <c r="O317" s="43"/>
      <c r="P317" s="218">
        <f>O317*H317</f>
        <v>0</v>
      </c>
      <c r="Q317" s="218">
        <v>0</v>
      </c>
      <c r="R317" s="218">
        <f>Q317*H317</f>
        <v>0</v>
      </c>
      <c r="S317" s="218">
        <v>0</v>
      </c>
      <c r="T317" s="219">
        <f>S317*H317</f>
        <v>0</v>
      </c>
      <c r="AR317" s="25" t="s">
        <v>502</v>
      </c>
      <c r="AT317" s="25" t="s">
        <v>498</v>
      </c>
      <c r="AU317" s="25" t="s">
        <v>82</v>
      </c>
      <c r="AY317" s="25" t="s">
        <v>492</v>
      </c>
      <c r="BE317" s="220">
        <f>IF(N317="základní",J317,0)</f>
        <v>0</v>
      </c>
      <c r="BF317" s="220">
        <f>IF(N317="snížená",J317,0)</f>
        <v>0</v>
      </c>
      <c r="BG317" s="220">
        <f>IF(N317="zákl. přenesená",J317,0)</f>
        <v>0</v>
      </c>
      <c r="BH317" s="220">
        <f>IF(N317="sníž. přenesená",J317,0)</f>
        <v>0</v>
      </c>
      <c r="BI317" s="220">
        <f>IF(N317="nulová",J317,0)</f>
        <v>0</v>
      </c>
      <c r="BJ317" s="25" t="s">
        <v>80</v>
      </c>
      <c r="BK317" s="220">
        <f>ROUND(I317*H317,2)</f>
        <v>0</v>
      </c>
      <c r="BL317" s="25" t="s">
        <v>502</v>
      </c>
      <c r="BM317" s="25" t="s">
        <v>2281</v>
      </c>
    </row>
    <row r="318" spans="2:65" s="1" customFormat="1">
      <c r="B318" s="42"/>
      <c r="C318" s="64"/>
      <c r="D318" s="227" t="s">
        <v>506</v>
      </c>
      <c r="E318" s="64"/>
      <c r="F318" s="274" t="s">
        <v>10597</v>
      </c>
      <c r="G318" s="64"/>
      <c r="H318" s="64"/>
      <c r="I318" s="177"/>
      <c r="J318" s="64"/>
      <c r="K318" s="64"/>
      <c r="L318" s="62"/>
      <c r="M318" s="223"/>
      <c r="N318" s="43"/>
      <c r="O318" s="43"/>
      <c r="P318" s="43"/>
      <c r="Q318" s="43"/>
      <c r="R318" s="43"/>
      <c r="S318" s="43"/>
      <c r="T318" s="79"/>
      <c r="AT318" s="25" t="s">
        <v>506</v>
      </c>
      <c r="AU318" s="25" t="s">
        <v>82</v>
      </c>
    </row>
    <row r="319" spans="2:65" s="1" customFormat="1" ht="16.5" customHeight="1">
      <c r="B319" s="42"/>
      <c r="C319" s="209" t="s">
        <v>1619</v>
      </c>
      <c r="D319" s="209" t="s">
        <v>498</v>
      </c>
      <c r="E319" s="210" t="s">
        <v>10602</v>
      </c>
      <c r="F319" s="211" t="s">
        <v>10603</v>
      </c>
      <c r="G319" s="212" t="s">
        <v>1025</v>
      </c>
      <c r="H319" s="213">
        <v>1</v>
      </c>
      <c r="I319" s="214"/>
      <c r="J319" s="215">
        <f>ROUND(I319*H319,2)</f>
        <v>0</v>
      </c>
      <c r="K319" s="211" t="s">
        <v>23</v>
      </c>
      <c r="L319" s="62"/>
      <c r="M319" s="216" t="s">
        <v>23</v>
      </c>
      <c r="N319" s="217" t="s">
        <v>44</v>
      </c>
      <c r="O319" s="43"/>
      <c r="P319" s="218">
        <f>O319*H319</f>
        <v>0</v>
      </c>
      <c r="Q319" s="218">
        <v>0</v>
      </c>
      <c r="R319" s="218">
        <f>Q319*H319</f>
        <v>0</v>
      </c>
      <c r="S319" s="218">
        <v>0</v>
      </c>
      <c r="T319" s="219">
        <f>S319*H319</f>
        <v>0</v>
      </c>
      <c r="AR319" s="25" t="s">
        <v>502</v>
      </c>
      <c r="AT319" s="25" t="s">
        <v>498</v>
      </c>
      <c r="AU319" s="25" t="s">
        <v>82</v>
      </c>
      <c r="AY319" s="25" t="s">
        <v>492</v>
      </c>
      <c r="BE319" s="220">
        <f>IF(N319="základní",J319,0)</f>
        <v>0</v>
      </c>
      <c r="BF319" s="220">
        <f>IF(N319="snížená",J319,0)</f>
        <v>0</v>
      </c>
      <c r="BG319" s="220">
        <f>IF(N319="zákl. přenesená",J319,0)</f>
        <v>0</v>
      </c>
      <c r="BH319" s="220">
        <f>IF(N319="sníž. přenesená",J319,0)</f>
        <v>0</v>
      </c>
      <c r="BI319" s="220">
        <f>IF(N319="nulová",J319,0)</f>
        <v>0</v>
      </c>
      <c r="BJ319" s="25" t="s">
        <v>80</v>
      </c>
      <c r="BK319" s="220">
        <f>ROUND(I319*H319,2)</f>
        <v>0</v>
      </c>
      <c r="BL319" s="25" t="s">
        <v>502</v>
      </c>
      <c r="BM319" s="25" t="s">
        <v>2289</v>
      </c>
    </row>
    <row r="320" spans="2:65" s="1" customFormat="1">
      <c r="B320" s="42"/>
      <c r="C320" s="64"/>
      <c r="D320" s="227" t="s">
        <v>506</v>
      </c>
      <c r="E320" s="64"/>
      <c r="F320" s="274" t="s">
        <v>10603</v>
      </c>
      <c r="G320" s="64"/>
      <c r="H320" s="64"/>
      <c r="I320" s="177"/>
      <c r="J320" s="64"/>
      <c r="K320" s="64"/>
      <c r="L320" s="62"/>
      <c r="M320" s="223"/>
      <c r="N320" s="43"/>
      <c r="O320" s="43"/>
      <c r="P320" s="43"/>
      <c r="Q320" s="43"/>
      <c r="R320" s="43"/>
      <c r="S320" s="43"/>
      <c r="T320" s="79"/>
      <c r="AT320" s="25" t="s">
        <v>506</v>
      </c>
      <c r="AU320" s="25" t="s">
        <v>82</v>
      </c>
    </row>
    <row r="321" spans="2:65" s="1" customFormat="1" ht="16.5" customHeight="1">
      <c r="B321" s="42"/>
      <c r="C321" s="209" t="s">
        <v>1624</v>
      </c>
      <c r="D321" s="209" t="s">
        <v>498</v>
      </c>
      <c r="E321" s="210" t="s">
        <v>10719</v>
      </c>
      <c r="F321" s="211" t="s">
        <v>10720</v>
      </c>
      <c r="G321" s="212" t="s">
        <v>1025</v>
      </c>
      <c r="H321" s="213">
        <v>1</v>
      </c>
      <c r="I321" s="214"/>
      <c r="J321" s="215">
        <f>ROUND(I321*H321,2)</f>
        <v>0</v>
      </c>
      <c r="K321" s="211" t="s">
        <v>23</v>
      </c>
      <c r="L321" s="62"/>
      <c r="M321" s="216" t="s">
        <v>23</v>
      </c>
      <c r="N321" s="217" t="s">
        <v>44</v>
      </c>
      <c r="O321" s="43"/>
      <c r="P321" s="218">
        <f>O321*H321</f>
        <v>0</v>
      </c>
      <c r="Q321" s="218">
        <v>0</v>
      </c>
      <c r="R321" s="218">
        <f>Q321*H321</f>
        <v>0</v>
      </c>
      <c r="S321" s="218">
        <v>0</v>
      </c>
      <c r="T321" s="219">
        <f>S321*H321</f>
        <v>0</v>
      </c>
      <c r="AR321" s="25" t="s">
        <v>502</v>
      </c>
      <c r="AT321" s="25" t="s">
        <v>498</v>
      </c>
      <c r="AU321" s="25" t="s">
        <v>82</v>
      </c>
      <c r="AY321" s="25" t="s">
        <v>492</v>
      </c>
      <c r="BE321" s="220">
        <f>IF(N321="základní",J321,0)</f>
        <v>0</v>
      </c>
      <c r="BF321" s="220">
        <f>IF(N321="snížená",J321,0)</f>
        <v>0</v>
      </c>
      <c r="BG321" s="220">
        <f>IF(N321="zákl. přenesená",J321,0)</f>
        <v>0</v>
      </c>
      <c r="BH321" s="220">
        <f>IF(N321="sníž. přenesená",J321,0)</f>
        <v>0</v>
      </c>
      <c r="BI321" s="220">
        <f>IF(N321="nulová",J321,0)</f>
        <v>0</v>
      </c>
      <c r="BJ321" s="25" t="s">
        <v>80</v>
      </c>
      <c r="BK321" s="220">
        <f>ROUND(I321*H321,2)</f>
        <v>0</v>
      </c>
      <c r="BL321" s="25" t="s">
        <v>502</v>
      </c>
      <c r="BM321" s="25" t="s">
        <v>2296</v>
      </c>
    </row>
    <row r="322" spans="2:65" s="1" customFormat="1">
      <c r="B322" s="42"/>
      <c r="C322" s="64"/>
      <c r="D322" s="227" t="s">
        <v>506</v>
      </c>
      <c r="E322" s="64"/>
      <c r="F322" s="274" t="s">
        <v>10720</v>
      </c>
      <c r="G322" s="64"/>
      <c r="H322" s="64"/>
      <c r="I322" s="177"/>
      <c r="J322" s="64"/>
      <c r="K322" s="64"/>
      <c r="L322" s="62"/>
      <c r="M322" s="223"/>
      <c r="N322" s="43"/>
      <c r="O322" s="43"/>
      <c r="P322" s="43"/>
      <c r="Q322" s="43"/>
      <c r="R322" s="43"/>
      <c r="S322" s="43"/>
      <c r="T322" s="79"/>
      <c r="AT322" s="25" t="s">
        <v>506</v>
      </c>
      <c r="AU322" s="25" t="s">
        <v>82</v>
      </c>
    </row>
    <row r="323" spans="2:65" s="1" customFormat="1" ht="16.5" customHeight="1">
      <c r="B323" s="42"/>
      <c r="C323" s="209" t="s">
        <v>1629</v>
      </c>
      <c r="D323" s="209" t="s">
        <v>498</v>
      </c>
      <c r="E323" s="210" t="s">
        <v>10721</v>
      </c>
      <c r="F323" s="211" t="s">
        <v>10722</v>
      </c>
      <c r="G323" s="212" t="s">
        <v>1025</v>
      </c>
      <c r="H323" s="213">
        <v>1</v>
      </c>
      <c r="I323" s="214"/>
      <c r="J323" s="215">
        <f>ROUND(I323*H323,2)</f>
        <v>0</v>
      </c>
      <c r="K323" s="211" t="s">
        <v>23</v>
      </c>
      <c r="L323" s="62"/>
      <c r="M323" s="216" t="s">
        <v>23</v>
      </c>
      <c r="N323" s="217" t="s">
        <v>44</v>
      </c>
      <c r="O323" s="43"/>
      <c r="P323" s="218">
        <f>O323*H323</f>
        <v>0</v>
      </c>
      <c r="Q323" s="218">
        <v>0</v>
      </c>
      <c r="R323" s="218">
        <f>Q323*H323</f>
        <v>0</v>
      </c>
      <c r="S323" s="218">
        <v>0</v>
      </c>
      <c r="T323" s="219">
        <f>S323*H323</f>
        <v>0</v>
      </c>
      <c r="AR323" s="25" t="s">
        <v>502</v>
      </c>
      <c r="AT323" s="25" t="s">
        <v>498</v>
      </c>
      <c r="AU323" s="25" t="s">
        <v>82</v>
      </c>
      <c r="AY323" s="25" t="s">
        <v>492</v>
      </c>
      <c r="BE323" s="220">
        <f>IF(N323="základní",J323,0)</f>
        <v>0</v>
      </c>
      <c r="BF323" s="220">
        <f>IF(N323="snížená",J323,0)</f>
        <v>0</v>
      </c>
      <c r="BG323" s="220">
        <f>IF(N323="zákl. přenesená",J323,0)</f>
        <v>0</v>
      </c>
      <c r="BH323" s="220">
        <f>IF(N323="sníž. přenesená",J323,0)</f>
        <v>0</v>
      </c>
      <c r="BI323" s="220">
        <f>IF(N323="nulová",J323,0)</f>
        <v>0</v>
      </c>
      <c r="BJ323" s="25" t="s">
        <v>80</v>
      </c>
      <c r="BK323" s="220">
        <f>ROUND(I323*H323,2)</f>
        <v>0</v>
      </c>
      <c r="BL323" s="25" t="s">
        <v>502</v>
      </c>
      <c r="BM323" s="25" t="s">
        <v>2302</v>
      </c>
    </row>
    <row r="324" spans="2:65" s="1" customFormat="1">
      <c r="B324" s="42"/>
      <c r="C324" s="64"/>
      <c r="D324" s="227" t="s">
        <v>506</v>
      </c>
      <c r="E324" s="64"/>
      <c r="F324" s="274" t="s">
        <v>10722</v>
      </c>
      <c r="G324" s="64"/>
      <c r="H324" s="64"/>
      <c r="I324" s="177"/>
      <c r="J324" s="64"/>
      <c r="K324" s="64"/>
      <c r="L324" s="62"/>
      <c r="M324" s="223"/>
      <c r="N324" s="43"/>
      <c r="O324" s="43"/>
      <c r="P324" s="43"/>
      <c r="Q324" s="43"/>
      <c r="R324" s="43"/>
      <c r="S324" s="43"/>
      <c r="T324" s="79"/>
      <c r="AT324" s="25" t="s">
        <v>506</v>
      </c>
      <c r="AU324" s="25" t="s">
        <v>82</v>
      </c>
    </row>
    <row r="325" spans="2:65" s="1" customFormat="1" ht="16.5" customHeight="1">
      <c r="B325" s="42"/>
      <c r="C325" s="209" t="s">
        <v>1636</v>
      </c>
      <c r="D325" s="209" t="s">
        <v>498</v>
      </c>
      <c r="E325" s="210" t="s">
        <v>10610</v>
      </c>
      <c r="F325" s="211" t="s">
        <v>10611</v>
      </c>
      <c r="G325" s="212" t="s">
        <v>1025</v>
      </c>
      <c r="H325" s="213">
        <v>1</v>
      </c>
      <c r="I325" s="214"/>
      <c r="J325" s="215">
        <f>ROUND(I325*H325,2)</f>
        <v>0</v>
      </c>
      <c r="K325" s="211" t="s">
        <v>23</v>
      </c>
      <c r="L325" s="62"/>
      <c r="M325" s="216" t="s">
        <v>23</v>
      </c>
      <c r="N325" s="217" t="s">
        <v>44</v>
      </c>
      <c r="O325" s="43"/>
      <c r="P325" s="218">
        <f>O325*H325</f>
        <v>0</v>
      </c>
      <c r="Q325" s="218">
        <v>0</v>
      </c>
      <c r="R325" s="218">
        <f>Q325*H325</f>
        <v>0</v>
      </c>
      <c r="S325" s="218">
        <v>0</v>
      </c>
      <c r="T325" s="219">
        <f>S325*H325</f>
        <v>0</v>
      </c>
      <c r="AR325" s="25" t="s">
        <v>502</v>
      </c>
      <c r="AT325" s="25" t="s">
        <v>498</v>
      </c>
      <c r="AU325" s="25" t="s">
        <v>82</v>
      </c>
      <c r="AY325" s="25" t="s">
        <v>492</v>
      </c>
      <c r="BE325" s="220">
        <f>IF(N325="základní",J325,0)</f>
        <v>0</v>
      </c>
      <c r="BF325" s="220">
        <f>IF(N325="snížená",J325,0)</f>
        <v>0</v>
      </c>
      <c r="BG325" s="220">
        <f>IF(N325="zákl. přenesená",J325,0)</f>
        <v>0</v>
      </c>
      <c r="BH325" s="220">
        <f>IF(N325="sníž. přenesená",J325,0)</f>
        <v>0</v>
      </c>
      <c r="BI325" s="220">
        <f>IF(N325="nulová",J325,0)</f>
        <v>0</v>
      </c>
      <c r="BJ325" s="25" t="s">
        <v>80</v>
      </c>
      <c r="BK325" s="220">
        <f>ROUND(I325*H325,2)</f>
        <v>0</v>
      </c>
      <c r="BL325" s="25" t="s">
        <v>502</v>
      </c>
      <c r="BM325" s="25" t="s">
        <v>2308</v>
      </c>
    </row>
    <row r="326" spans="2:65" s="1" customFormat="1">
      <c r="B326" s="42"/>
      <c r="C326" s="64"/>
      <c r="D326" s="227" t="s">
        <v>506</v>
      </c>
      <c r="E326" s="64"/>
      <c r="F326" s="274" t="s">
        <v>10611</v>
      </c>
      <c r="G326" s="64"/>
      <c r="H326" s="64"/>
      <c r="I326" s="177"/>
      <c r="J326" s="64"/>
      <c r="K326" s="64"/>
      <c r="L326" s="62"/>
      <c r="M326" s="223"/>
      <c r="N326" s="43"/>
      <c r="O326" s="43"/>
      <c r="P326" s="43"/>
      <c r="Q326" s="43"/>
      <c r="R326" s="43"/>
      <c r="S326" s="43"/>
      <c r="T326" s="79"/>
      <c r="AT326" s="25" t="s">
        <v>506</v>
      </c>
      <c r="AU326" s="25" t="s">
        <v>82</v>
      </c>
    </row>
    <row r="327" spans="2:65" s="1" customFormat="1" ht="16.5" customHeight="1">
      <c r="B327" s="42"/>
      <c r="C327" s="209" t="s">
        <v>1643</v>
      </c>
      <c r="D327" s="209" t="s">
        <v>498</v>
      </c>
      <c r="E327" s="210" t="s">
        <v>10723</v>
      </c>
      <c r="F327" s="211" t="s">
        <v>10724</v>
      </c>
      <c r="G327" s="212" t="s">
        <v>1025</v>
      </c>
      <c r="H327" s="213">
        <v>5</v>
      </c>
      <c r="I327" s="214"/>
      <c r="J327" s="215">
        <f>ROUND(I327*H327,2)</f>
        <v>0</v>
      </c>
      <c r="K327" s="211" t="s">
        <v>23</v>
      </c>
      <c r="L327" s="62"/>
      <c r="M327" s="216" t="s">
        <v>23</v>
      </c>
      <c r="N327" s="217" t="s">
        <v>44</v>
      </c>
      <c r="O327" s="43"/>
      <c r="P327" s="218">
        <f>O327*H327</f>
        <v>0</v>
      </c>
      <c r="Q327" s="218">
        <v>0</v>
      </c>
      <c r="R327" s="218">
        <f>Q327*H327</f>
        <v>0</v>
      </c>
      <c r="S327" s="218">
        <v>0</v>
      </c>
      <c r="T327" s="219">
        <f>S327*H327</f>
        <v>0</v>
      </c>
      <c r="AR327" s="25" t="s">
        <v>502</v>
      </c>
      <c r="AT327" s="25" t="s">
        <v>498</v>
      </c>
      <c r="AU327" s="25" t="s">
        <v>82</v>
      </c>
      <c r="AY327" s="25" t="s">
        <v>492</v>
      </c>
      <c r="BE327" s="220">
        <f>IF(N327="základní",J327,0)</f>
        <v>0</v>
      </c>
      <c r="BF327" s="220">
        <f>IF(N327="snížená",J327,0)</f>
        <v>0</v>
      </c>
      <c r="BG327" s="220">
        <f>IF(N327="zákl. přenesená",J327,0)</f>
        <v>0</v>
      </c>
      <c r="BH327" s="220">
        <f>IF(N327="sníž. přenesená",J327,0)</f>
        <v>0</v>
      </c>
      <c r="BI327" s="220">
        <f>IF(N327="nulová",J327,0)</f>
        <v>0</v>
      </c>
      <c r="BJ327" s="25" t="s">
        <v>80</v>
      </c>
      <c r="BK327" s="220">
        <f>ROUND(I327*H327,2)</f>
        <v>0</v>
      </c>
      <c r="BL327" s="25" t="s">
        <v>502</v>
      </c>
      <c r="BM327" s="25" t="s">
        <v>2314</v>
      </c>
    </row>
    <row r="328" spans="2:65" s="1" customFormat="1">
      <c r="B328" s="42"/>
      <c r="C328" s="64"/>
      <c r="D328" s="227" t="s">
        <v>506</v>
      </c>
      <c r="E328" s="64"/>
      <c r="F328" s="274" t="s">
        <v>10724</v>
      </c>
      <c r="G328" s="64"/>
      <c r="H328" s="64"/>
      <c r="I328" s="177"/>
      <c r="J328" s="64"/>
      <c r="K328" s="64"/>
      <c r="L328" s="62"/>
      <c r="M328" s="223"/>
      <c r="N328" s="43"/>
      <c r="O328" s="43"/>
      <c r="P328" s="43"/>
      <c r="Q328" s="43"/>
      <c r="R328" s="43"/>
      <c r="S328" s="43"/>
      <c r="T328" s="79"/>
      <c r="AT328" s="25" t="s">
        <v>506</v>
      </c>
      <c r="AU328" s="25" t="s">
        <v>82</v>
      </c>
    </row>
    <row r="329" spans="2:65" s="1" customFormat="1" ht="16.5" customHeight="1">
      <c r="B329" s="42"/>
      <c r="C329" s="209" t="s">
        <v>1650</v>
      </c>
      <c r="D329" s="209" t="s">
        <v>498</v>
      </c>
      <c r="E329" s="210" t="s">
        <v>10620</v>
      </c>
      <c r="F329" s="211" t="s">
        <v>10621</v>
      </c>
      <c r="G329" s="212" t="s">
        <v>1025</v>
      </c>
      <c r="H329" s="213">
        <v>5</v>
      </c>
      <c r="I329" s="214"/>
      <c r="J329" s="215">
        <f>ROUND(I329*H329,2)</f>
        <v>0</v>
      </c>
      <c r="K329" s="211" t="s">
        <v>23</v>
      </c>
      <c r="L329" s="62"/>
      <c r="M329" s="216" t="s">
        <v>23</v>
      </c>
      <c r="N329" s="217" t="s">
        <v>44</v>
      </c>
      <c r="O329" s="43"/>
      <c r="P329" s="218">
        <f>O329*H329</f>
        <v>0</v>
      </c>
      <c r="Q329" s="218">
        <v>0</v>
      </c>
      <c r="R329" s="218">
        <f>Q329*H329</f>
        <v>0</v>
      </c>
      <c r="S329" s="218">
        <v>0</v>
      </c>
      <c r="T329" s="219">
        <f>S329*H329</f>
        <v>0</v>
      </c>
      <c r="AR329" s="25" t="s">
        <v>502</v>
      </c>
      <c r="AT329" s="25" t="s">
        <v>498</v>
      </c>
      <c r="AU329" s="25" t="s">
        <v>82</v>
      </c>
      <c r="AY329" s="25" t="s">
        <v>492</v>
      </c>
      <c r="BE329" s="220">
        <f>IF(N329="základní",J329,0)</f>
        <v>0</v>
      </c>
      <c r="BF329" s="220">
        <f>IF(N329="snížená",J329,0)</f>
        <v>0</v>
      </c>
      <c r="BG329" s="220">
        <f>IF(N329="zákl. přenesená",J329,0)</f>
        <v>0</v>
      </c>
      <c r="BH329" s="220">
        <f>IF(N329="sníž. přenesená",J329,0)</f>
        <v>0</v>
      </c>
      <c r="BI329" s="220">
        <f>IF(N329="nulová",J329,0)</f>
        <v>0</v>
      </c>
      <c r="BJ329" s="25" t="s">
        <v>80</v>
      </c>
      <c r="BK329" s="220">
        <f>ROUND(I329*H329,2)</f>
        <v>0</v>
      </c>
      <c r="BL329" s="25" t="s">
        <v>502</v>
      </c>
      <c r="BM329" s="25" t="s">
        <v>338</v>
      </c>
    </row>
    <row r="330" spans="2:65" s="1" customFormat="1">
      <c r="B330" s="42"/>
      <c r="C330" s="64"/>
      <c r="D330" s="227" t="s">
        <v>506</v>
      </c>
      <c r="E330" s="64"/>
      <c r="F330" s="274" t="s">
        <v>10621</v>
      </c>
      <c r="G330" s="64"/>
      <c r="H330" s="64"/>
      <c r="I330" s="177"/>
      <c r="J330" s="64"/>
      <c r="K330" s="64"/>
      <c r="L330" s="62"/>
      <c r="M330" s="223"/>
      <c r="N330" s="43"/>
      <c r="O330" s="43"/>
      <c r="P330" s="43"/>
      <c r="Q330" s="43"/>
      <c r="R330" s="43"/>
      <c r="S330" s="43"/>
      <c r="T330" s="79"/>
      <c r="AT330" s="25" t="s">
        <v>506</v>
      </c>
      <c r="AU330" s="25" t="s">
        <v>82</v>
      </c>
    </row>
    <row r="331" spans="2:65" s="1" customFormat="1" ht="16.5" customHeight="1">
      <c r="B331" s="42"/>
      <c r="C331" s="209" t="s">
        <v>1656</v>
      </c>
      <c r="D331" s="209" t="s">
        <v>498</v>
      </c>
      <c r="E331" s="210" t="s">
        <v>10622</v>
      </c>
      <c r="F331" s="211" t="s">
        <v>10623</v>
      </c>
      <c r="G331" s="212" t="s">
        <v>1025</v>
      </c>
      <c r="H331" s="213">
        <v>5</v>
      </c>
      <c r="I331" s="214"/>
      <c r="J331" s="215">
        <f>ROUND(I331*H331,2)</f>
        <v>0</v>
      </c>
      <c r="K331" s="211" t="s">
        <v>23</v>
      </c>
      <c r="L331" s="62"/>
      <c r="M331" s="216" t="s">
        <v>23</v>
      </c>
      <c r="N331" s="217" t="s">
        <v>44</v>
      </c>
      <c r="O331" s="43"/>
      <c r="P331" s="218">
        <f>O331*H331</f>
        <v>0</v>
      </c>
      <c r="Q331" s="218">
        <v>0</v>
      </c>
      <c r="R331" s="218">
        <f>Q331*H331</f>
        <v>0</v>
      </c>
      <c r="S331" s="218">
        <v>0</v>
      </c>
      <c r="T331" s="219">
        <f>S331*H331</f>
        <v>0</v>
      </c>
      <c r="AR331" s="25" t="s">
        <v>502</v>
      </c>
      <c r="AT331" s="25" t="s">
        <v>498</v>
      </c>
      <c r="AU331" s="25" t="s">
        <v>82</v>
      </c>
      <c r="AY331" s="25" t="s">
        <v>492</v>
      </c>
      <c r="BE331" s="220">
        <f>IF(N331="základní",J331,0)</f>
        <v>0</v>
      </c>
      <c r="BF331" s="220">
        <f>IF(N331="snížená",J331,0)</f>
        <v>0</v>
      </c>
      <c r="BG331" s="220">
        <f>IF(N331="zákl. přenesená",J331,0)</f>
        <v>0</v>
      </c>
      <c r="BH331" s="220">
        <f>IF(N331="sníž. přenesená",J331,0)</f>
        <v>0</v>
      </c>
      <c r="BI331" s="220">
        <f>IF(N331="nulová",J331,0)</f>
        <v>0</v>
      </c>
      <c r="BJ331" s="25" t="s">
        <v>80</v>
      </c>
      <c r="BK331" s="220">
        <f>ROUND(I331*H331,2)</f>
        <v>0</v>
      </c>
      <c r="BL331" s="25" t="s">
        <v>502</v>
      </c>
      <c r="BM331" s="25" t="s">
        <v>2330</v>
      </c>
    </row>
    <row r="332" spans="2:65" s="1" customFormat="1">
      <c r="B332" s="42"/>
      <c r="C332" s="64"/>
      <c r="D332" s="227" t="s">
        <v>506</v>
      </c>
      <c r="E332" s="64"/>
      <c r="F332" s="274" t="s">
        <v>10623</v>
      </c>
      <c r="G332" s="64"/>
      <c r="H332" s="64"/>
      <c r="I332" s="177"/>
      <c r="J332" s="64"/>
      <c r="K332" s="64"/>
      <c r="L332" s="62"/>
      <c r="M332" s="223"/>
      <c r="N332" s="43"/>
      <c r="O332" s="43"/>
      <c r="P332" s="43"/>
      <c r="Q332" s="43"/>
      <c r="R332" s="43"/>
      <c r="S332" s="43"/>
      <c r="T332" s="79"/>
      <c r="AT332" s="25" t="s">
        <v>506</v>
      </c>
      <c r="AU332" s="25" t="s">
        <v>82</v>
      </c>
    </row>
    <row r="333" spans="2:65" s="1" customFormat="1" ht="16.5" customHeight="1">
      <c r="B333" s="42"/>
      <c r="C333" s="209" t="s">
        <v>452</v>
      </c>
      <c r="D333" s="209" t="s">
        <v>498</v>
      </c>
      <c r="E333" s="210" t="s">
        <v>10624</v>
      </c>
      <c r="F333" s="211" t="s">
        <v>10625</v>
      </c>
      <c r="G333" s="212" t="s">
        <v>1025</v>
      </c>
      <c r="H333" s="213">
        <v>5</v>
      </c>
      <c r="I333" s="214"/>
      <c r="J333" s="215">
        <f>ROUND(I333*H333,2)</f>
        <v>0</v>
      </c>
      <c r="K333" s="211" t="s">
        <v>23</v>
      </c>
      <c r="L333" s="62"/>
      <c r="M333" s="216" t="s">
        <v>23</v>
      </c>
      <c r="N333" s="217" t="s">
        <v>44</v>
      </c>
      <c r="O333" s="43"/>
      <c r="P333" s="218">
        <f>O333*H333</f>
        <v>0</v>
      </c>
      <c r="Q333" s="218">
        <v>0</v>
      </c>
      <c r="R333" s="218">
        <f>Q333*H333</f>
        <v>0</v>
      </c>
      <c r="S333" s="218">
        <v>0</v>
      </c>
      <c r="T333" s="219">
        <f>S333*H333</f>
        <v>0</v>
      </c>
      <c r="AR333" s="25" t="s">
        <v>502</v>
      </c>
      <c r="AT333" s="25" t="s">
        <v>498</v>
      </c>
      <c r="AU333" s="25" t="s">
        <v>82</v>
      </c>
      <c r="AY333" s="25" t="s">
        <v>492</v>
      </c>
      <c r="BE333" s="220">
        <f>IF(N333="základní",J333,0)</f>
        <v>0</v>
      </c>
      <c r="BF333" s="220">
        <f>IF(N333="snížená",J333,0)</f>
        <v>0</v>
      </c>
      <c r="BG333" s="220">
        <f>IF(N333="zákl. přenesená",J333,0)</f>
        <v>0</v>
      </c>
      <c r="BH333" s="220">
        <f>IF(N333="sníž. přenesená",J333,0)</f>
        <v>0</v>
      </c>
      <c r="BI333" s="220">
        <f>IF(N333="nulová",J333,0)</f>
        <v>0</v>
      </c>
      <c r="BJ333" s="25" t="s">
        <v>80</v>
      </c>
      <c r="BK333" s="220">
        <f>ROUND(I333*H333,2)</f>
        <v>0</v>
      </c>
      <c r="BL333" s="25" t="s">
        <v>502</v>
      </c>
      <c r="BM333" s="25" t="s">
        <v>2336</v>
      </c>
    </row>
    <row r="334" spans="2:65" s="1" customFormat="1">
      <c r="B334" s="42"/>
      <c r="C334" s="64"/>
      <c r="D334" s="221" t="s">
        <v>506</v>
      </c>
      <c r="E334" s="64"/>
      <c r="F334" s="222" t="s">
        <v>10625</v>
      </c>
      <c r="G334" s="64"/>
      <c r="H334" s="64"/>
      <c r="I334" s="177"/>
      <c r="J334" s="64"/>
      <c r="K334" s="64"/>
      <c r="L334" s="62"/>
      <c r="M334" s="223"/>
      <c r="N334" s="43"/>
      <c r="O334" s="43"/>
      <c r="P334" s="43"/>
      <c r="Q334" s="43"/>
      <c r="R334" s="43"/>
      <c r="S334" s="43"/>
      <c r="T334" s="79"/>
      <c r="AT334" s="25" t="s">
        <v>506</v>
      </c>
      <c r="AU334" s="25" t="s">
        <v>82</v>
      </c>
    </row>
    <row r="335" spans="2:65" s="11" customFormat="1" ht="29.85" customHeight="1">
      <c r="B335" s="192"/>
      <c r="C335" s="193"/>
      <c r="D335" s="206" t="s">
        <v>72</v>
      </c>
      <c r="E335" s="207" t="s">
        <v>5916</v>
      </c>
      <c r="F335" s="207" t="s">
        <v>10636</v>
      </c>
      <c r="G335" s="193"/>
      <c r="H335" s="193"/>
      <c r="I335" s="196"/>
      <c r="J335" s="208">
        <f>BK335</f>
        <v>0</v>
      </c>
      <c r="K335" s="193"/>
      <c r="L335" s="198"/>
      <c r="M335" s="199"/>
      <c r="N335" s="200"/>
      <c r="O335" s="200"/>
      <c r="P335" s="201">
        <f>SUM(P336:P347)</f>
        <v>0</v>
      </c>
      <c r="Q335" s="200"/>
      <c r="R335" s="201">
        <f>SUM(R336:R347)</f>
        <v>0</v>
      </c>
      <c r="S335" s="200"/>
      <c r="T335" s="202">
        <f>SUM(T336:T347)</f>
        <v>0</v>
      </c>
      <c r="AR335" s="203" t="s">
        <v>80</v>
      </c>
      <c r="AT335" s="204" t="s">
        <v>72</v>
      </c>
      <c r="AU335" s="204" t="s">
        <v>80</v>
      </c>
      <c r="AY335" s="203" t="s">
        <v>492</v>
      </c>
      <c r="BK335" s="205">
        <f>SUM(BK336:BK347)</f>
        <v>0</v>
      </c>
    </row>
    <row r="336" spans="2:65" s="1" customFormat="1" ht="16.5" customHeight="1">
      <c r="B336" s="42"/>
      <c r="C336" s="209" t="s">
        <v>1667</v>
      </c>
      <c r="D336" s="209" t="s">
        <v>498</v>
      </c>
      <c r="E336" s="210" t="s">
        <v>10725</v>
      </c>
      <c r="F336" s="211" t="s">
        <v>10638</v>
      </c>
      <c r="G336" s="212" t="s">
        <v>1025</v>
      </c>
      <c r="H336" s="213">
        <v>1</v>
      </c>
      <c r="I336" s="214"/>
      <c r="J336" s="215">
        <f>ROUND(I336*H336,2)</f>
        <v>0</v>
      </c>
      <c r="K336" s="211" t="s">
        <v>23</v>
      </c>
      <c r="L336" s="62"/>
      <c r="M336" s="216" t="s">
        <v>23</v>
      </c>
      <c r="N336" s="217" t="s">
        <v>44</v>
      </c>
      <c r="O336" s="43"/>
      <c r="P336" s="218">
        <f>O336*H336</f>
        <v>0</v>
      </c>
      <c r="Q336" s="218">
        <v>0</v>
      </c>
      <c r="R336" s="218">
        <f>Q336*H336</f>
        <v>0</v>
      </c>
      <c r="S336" s="218">
        <v>0</v>
      </c>
      <c r="T336" s="219">
        <f>S336*H336</f>
        <v>0</v>
      </c>
      <c r="AR336" s="25" t="s">
        <v>502</v>
      </c>
      <c r="AT336" s="25" t="s">
        <v>498</v>
      </c>
      <c r="AU336" s="25" t="s">
        <v>82</v>
      </c>
      <c r="AY336" s="25" t="s">
        <v>492</v>
      </c>
      <c r="BE336" s="220">
        <f>IF(N336="základní",J336,0)</f>
        <v>0</v>
      </c>
      <c r="BF336" s="220">
        <f>IF(N336="snížená",J336,0)</f>
        <v>0</v>
      </c>
      <c r="BG336" s="220">
        <f>IF(N336="zákl. přenesená",J336,0)</f>
        <v>0</v>
      </c>
      <c r="BH336" s="220">
        <f>IF(N336="sníž. přenesená",J336,0)</f>
        <v>0</v>
      </c>
      <c r="BI336" s="220">
        <f>IF(N336="nulová",J336,0)</f>
        <v>0</v>
      </c>
      <c r="BJ336" s="25" t="s">
        <v>80</v>
      </c>
      <c r="BK336" s="220">
        <f>ROUND(I336*H336,2)</f>
        <v>0</v>
      </c>
      <c r="BL336" s="25" t="s">
        <v>502</v>
      </c>
      <c r="BM336" s="25" t="s">
        <v>2343</v>
      </c>
    </row>
    <row r="337" spans="2:65" s="1" customFormat="1">
      <c r="B337" s="42"/>
      <c r="C337" s="64"/>
      <c r="D337" s="227" t="s">
        <v>506</v>
      </c>
      <c r="E337" s="64"/>
      <c r="F337" s="274" t="s">
        <v>10638</v>
      </c>
      <c r="G337" s="64"/>
      <c r="H337" s="64"/>
      <c r="I337" s="177"/>
      <c r="J337" s="64"/>
      <c r="K337" s="64"/>
      <c r="L337" s="62"/>
      <c r="M337" s="223"/>
      <c r="N337" s="43"/>
      <c r="O337" s="43"/>
      <c r="P337" s="43"/>
      <c r="Q337" s="43"/>
      <c r="R337" s="43"/>
      <c r="S337" s="43"/>
      <c r="T337" s="79"/>
      <c r="AT337" s="25" t="s">
        <v>506</v>
      </c>
      <c r="AU337" s="25" t="s">
        <v>82</v>
      </c>
    </row>
    <row r="338" spans="2:65" s="1" customFormat="1" ht="16.5" customHeight="1">
      <c r="B338" s="42"/>
      <c r="C338" s="209" t="s">
        <v>1674</v>
      </c>
      <c r="D338" s="209" t="s">
        <v>498</v>
      </c>
      <c r="E338" s="210" t="s">
        <v>10726</v>
      </c>
      <c r="F338" s="211" t="s">
        <v>10640</v>
      </c>
      <c r="G338" s="212" t="s">
        <v>1025</v>
      </c>
      <c r="H338" s="213">
        <v>1</v>
      </c>
      <c r="I338" s="214"/>
      <c r="J338" s="215">
        <f>ROUND(I338*H338,2)</f>
        <v>0</v>
      </c>
      <c r="K338" s="211" t="s">
        <v>23</v>
      </c>
      <c r="L338" s="62"/>
      <c r="M338" s="216" t="s">
        <v>23</v>
      </c>
      <c r="N338" s="217" t="s">
        <v>44</v>
      </c>
      <c r="O338" s="43"/>
      <c r="P338" s="218">
        <f>O338*H338</f>
        <v>0</v>
      </c>
      <c r="Q338" s="218">
        <v>0</v>
      </c>
      <c r="R338" s="218">
        <f>Q338*H338</f>
        <v>0</v>
      </c>
      <c r="S338" s="218">
        <v>0</v>
      </c>
      <c r="T338" s="219">
        <f>S338*H338</f>
        <v>0</v>
      </c>
      <c r="AR338" s="25" t="s">
        <v>502</v>
      </c>
      <c r="AT338" s="25" t="s">
        <v>498</v>
      </c>
      <c r="AU338" s="25" t="s">
        <v>82</v>
      </c>
      <c r="AY338" s="25" t="s">
        <v>492</v>
      </c>
      <c r="BE338" s="220">
        <f>IF(N338="základní",J338,0)</f>
        <v>0</v>
      </c>
      <c r="BF338" s="220">
        <f>IF(N338="snížená",J338,0)</f>
        <v>0</v>
      </c>
      <c r="BG338" s="220">
        <f>IF(N338="zákl. přenesená",J338,0)</f>
        <v>0</v>
      </c>
      <c r="BH338" s="220">
        <f>IF(N338="sníž. přenesená",J338,0)</f>
        <v>0</v>
      </c>
      <c r="BI338" s="220">
        <f>IF(N338="nulová",J338,0)</f>
        <v>0</v>
      </c>
      <c r="BJ338" s="25" t="s">
        <v>80</v>
      </c>
      <c r="BK338" s="220">
        <f>ROUND(I338*H338,2)</f>
        <v>0</v>
      </c>
      <c r="BL338" s="25" t="s">
        <v>502</v>
      </c>
      <c r="BM338" s="25" t="s">
        <v>2350</v>
      </c>
    </row>
    <row r="339" spans="2:65" s="1" customFormat="1">
      <c r="B339" s="42"/>
      <c r="C339" s="64"/>
      <c r="D339" s="227" t="s">
        <v>506</v>
      </c>
      <c r="E339" s="64"/>
      <c r="F339" s="274" t="s">
        <v>10640</v>
      </c>
      <c r="G339" s="64"/>
      <c r="H339" s="64"/>
      <c r="I339" s="177"/>
      <c r="J339" s="64"/>
      <c r="K339" s="64"/>
      <c r="L339" s="62"/>
      <c r="M339" s="223"/>
      <c r="N339" s="43"/>
      <c r="O339" s="43"/>
      <c r="P339" s="43"/>
      <c r="Q339" s="43"/>
      <c r="R339" s="43"/>
      <c r="S339" s="43"/>
      <c r="T339" s="79"/>
      <c r="AT339" s="25" t="s">
        <v>506</v>
      </c>
      <c r="AU339" s="25" t="s">
        <v>82</v>
      </c>
    </row>
    <row r="340" spans="2:65" s="1" customFormat="1" ht="16.5" customHeight="1">
      <c r="B340" s="42"/>
      <c r="C340" s="209" t="s">
        <v>1684</v>
      </c>
      <c r="D340" s="209" t="s">
        <v>498</v>
      </c>
      <c r="E340" s="210" t="s">
        <v>10727</v>
      </c>
      <c r="F340" s="211" t="s">
        <v>10642</v>
      </c>
      <c r="G340" s="212" t="s">
        <v>1025</v>
      </c>
      <c r="H340" s="213">
        <v>1</v>
      </c>
      <c r="I340" s="214"/>
      <c r="J340" s="215">
        <f>ROUND(I340*H340,2)</f>
        <v>0</v>
      </c>
      <c r="K340" s="211" t="s">
        <v>23</v>
      </c>
      <c r="L340" s="62"/>
      <c r="M340" s="216" t="s">
        <v>23</v>
      </c>
      <c r="N340" s="217" t="s">
        <v>44</v>
      </c>
      <c r="O340" s="43"/>
      <c r="P340" s="218">
        <f>O340*H340</f>
        <v>0</v>
      </c>
      <c r="Q340" s="218">
        <v>0</v>
      </c>
      <c r="R340" s="218">
        <f>Q340*H340</f>
        <v>0</v>
      </c>
      <c r="S340" s="218">
        <v>0</v>
      </c>
      <c r="T340" s="219">
        <f>S340*H340</f>
        <v>0</v>
      </c>
      <c r="AR340" s="25" t="s">
        <v>502</v>
      </c>
      <c r="AT340" s="25" t="s">
        <v>498</v>
      </c>
      <c r="AU340" s="25" t="s">
        <v>82</v>
      </c>
      <c r="AY340" s="25" t="s">
        <v>492</v>
      </c>
      <c r="BE340" s="220">
        <f>IF(N340="základní",J340,0)</f>
        <v>0</v>
      </c>
      <c r="BF340" s="220">
        <f>IF(N340="snížená",J340,0)</f>
        <v>0</v>
      </c>
      <c r="BG340" s="220">
        <f>IF(N340="zákl. přenesená",J340,0)</f>
        <v>0</v>
      </c>
      <c r="BH340" s="220">
        <f>IF(N340="sníž. přenesená",J340,0)</f>
        <v>0</v>
      </c>
      <c r="BI340" s="220">
        <f>IF(N340="nulová",J340,0)</f>
        <v>0</v>
      </c>
      <c r="BJ340" s="25" t="s">
        <v>80</v>
      </c>
      <c r="BK340" s="220">
        <f>ROUND(I340*H340,2)</f>
        <v>0</v>
      </c>
      <c r="BL340" s="25" t="s">
        <v>502</v>
      </c>
      <c r="BM340" s="25" t="s">
        <v>2357</v>
      </c>
    </row>
    <row r="341" spans="2:65" s="1" customFormat="1">
      <c r="B341" s="42"/>
      <c r="C341" s="64"/>
      <c r="D341" s="227" t="s">
        <v>506</v>
      </c>
      <c r="E341" s="64"/>
      <c r="F341" s="274" t="s">
        <v>10642</v>
      </c>
      <c r="G341" s="64"/>
      <c r="H341" s="64"/>
      <c r="I341" s="177"/>
      <c r="J341" s="64"/>
      <c r="K341" s="64"/>
      <c r="L341" s="62"/>
      <c r="M341" s="223"/>
      <c r="N341" s="43"/>
      <c r="O341" s="43"/>
      <c r="P341" s="43"/>
      <c r="Q341" s="43"/>
      <c r="R341" s="43"/>
      <c r="S341" s="43"/>
      <c r="T341" s="79"/>
      <c r="AT341" s="25" t="s">
        <v>506</v>
      </c>
      <c r="AU341" s="25" t="s">
        <v>82</v>
      </c>
    </row>
    <row r="342" spans="2:65" s="1" customFormat="1" ht="16.5" customHeight="1">
      <c r="B342" s="42"/>
      <c r="C342" s="209" t="s">
        <v>326</v>
      </c>
      <c r="D342" s="209" t="s">
        <v>498</v>
      </c>
      <c r="E342" s="210" t="s">
        <v>10728</v>
      </c>
      <c r="F342" s="211" t="s">
        <v>10644</v>
      </c>
      <c r="G342" s="212" t="s">
        <v>1025</v>
      </c>
      <c r="H342" s="213">
        <v>1</v>
      </c>
      <c r="I342" s="214"/>
      <c r="J342" s="215">
        <f>ROUND(I342*H342,2)</f>
        <v>0</v>
      </c>
      <c r="K342" s="211" t="s">
        <v>23</v>
      </c>
      <c r="L342" s="62"/>
      <c r="M342" s="216" t="s">
        <v>23</v>
      </c>
      <c r="N342" s="217" t="s">
        <v>44</v>
      </c>
      <c r="O342" s="43"/>
      <c r="P342" s="218">
        <f>O342*H342</f>
        <v>0</v>
      </c>
      <c r="Q342" s="218">
        <v>0</v>
      </c>
      <c r="R342" s="218">
        <f>Q342*H342</f>
        <v>0</v>
      </c>
      <c r="S342" s="218">
        <v>0</v>
      </c>
      <c r="T342" s="219">
        <f>S342*H342</f>
        <v>0</v>
      </c>
      <c r="AR342" s="25" t="s">
        <v>502</v>
      </c>
      <c r="AT342" s="25" t="s">
        <v>498</v>
      </c>
      <c r="AU342" s="25" t="s">
        <v>82</v>
      </c>
      <c r="AY342" s="25" t="s">
        <v>492</v>
      </c>
      <c r="BE342" s="220">
        <f>IF(N342="základní",J342,0)</f>
        <v>0</v>
      </c>
      <c r="BF342" s="220">
        <f>IF(N342="snížená",J342,0)</f>
        <v>0</v>
      </c>
      <c r="BG342" s="220">
        <f>IF(N342="zákl. přenesená",J342,0)</f>
        <v>0</v>
      </c>
      <c r="BH342" s="220">
        <f>IF(N342="sníž. přenesená",J342,0)</f>
        <v>0</v>
      </c>
      <c r="BI342" s="220">
        <f>IF(N342="nulová",J342,0)</f>
        <v>0</v>
      </c>
      <c r="BJ342" s="25" t="s">
        <v>80</v>
      </c>
      <c r="BK342" s="220">
        <f>ROUND(I342*H342,2)</f>
        <v>0</v>
      </c>
      <c r="BL342" s="25" t="s">
        <v>502</v>
      </c>
      <c r="BM342" s="25" t="s">
        <v>2363</v>
      </c>
    </row>
    <row r="343" spans="2:65" s="1" customFormat="1">
      <c r="B343" s="42"/>
      <c r="C343" s="64"/>
      <c r="D343" s="227" t="s">
        <v>506</v>
      </c>
      <c r="E343" s="64"/>
      <c r="F343" s="274" t="s">
        <v>10644</v>
      </c>
      <c r="G343" s="64"/>
      <c r="H343" s="64"/>
      <c r="I343" s="177"/>
      <c r="J343" s="64"/>
      <c r="K343" s="64"/>
      <c r="L343" s="62"/>
      <c r="M343" s="223"/>
      <c r="N343" s="43"/>
      <c r="O343" s="43"/>
      <c r="P343" s="43"/>
      <c r="Q343" s="43"/>
      <c r="R343" s="43"/>
      <c r="S343" s="43"/>
      <c r="T343" s="79"/>
      <c r="AT343" s="25" t="s">
        <v>506</v>
      </c>
      <c r="AU343" s="25" t="s">
        <v>82</v>
      </c>
    </row>
    <row r="344" spans="2:65" s="1" customFormat="1" ht="16.5" customHeight="1">
      <c r="B344" s="42"/>
      <c r="C344" s="209" t="s">
        <v>1702</v>
      </c>
      <c r="D344" s="209" t="s">
        <v>498</v>
      </c>
      <c r="E344" s="210" t="s">
        <v>10729</v>
      </c>
      <c r="F344" s="211" t="s">
        <v>10646</v>
      </c>
      <c r="G344" s="212" t="s">
        <v>1025</v>
      </c>
      <c r="H344" s="213">
        <v>1</v>
      </c>
      <c r="I344" s="214"/>
      <c r="J344" s="215">
        <f>ROUND(I344*H344,2)</f>
        <v>0</v>
      </c>
      <c r="K344" s="211" t="s">
        <v>23</v>
      </c>
      <c r="L344" s="62"/>
      <c r="M344" s="216" t="s">
        <v>23</v>
      </c>
      <c r="N344" s="217" t="s">
        <v>44</v>
      </c>
      <c r="O344" s="43"/>
      <c r="P344" s="218">
        <f>O344*H344</f>
        <v>0</v>
      </c>
      <c r="Q344" s="218">
        <v>0</v>
      </c>
      <c r="R344" s="218">
        <f>Q344*H344</f>
        <v>0</v>
      </c>
      <c r="S344" s="218">
        <v>0</v>
      </c>
      <c r="T344" s="219">
        <f>S344*H344</f>
        <v>0</v>
      </c>
      <c r="AR344" s="25" t="s">
        <v>502</v>
      </c>
      <c r="AT344" s="25" t="s">
        <v>498</v>
      </c>
      <c r="AU344" s="25" t="s">
        <v>82</v>
      </c>
      <c r="AY344" s="25" t="s">
        <v>492</v>
      </c>
      <c r="BE344" s="220">
        <f>IF(N344="základní",J344,0)</f>
        <v>0</v>
      </c>
      <c r="BF344" s="220">
        <f>IF(N344="snížená",J344,0)</f>
        <v>0</v>
      </c>
      <c r="BG344" s="220">
        <f>IF(N344="zákl. přenesená",J344,0)</f>
        <v>0</v>
      </c>
      <c r="BH344" s="220">
        <f>IF(N344="sníž. přenesená",J344,0)</f>
        <v>0</v>
      </c>
      <c r="BI344" s="220">
        <f>IF(N344="nulová",J344,0)</f>
        <v>0</v>
      </c>
      <c r="BJ344" s="25" t="s">
        <v>80</v>
      </c>
      <c r="BK344" s="220">
        <f>ROUND(I344*H344,2)</f>
        <v>0</v>
      </c>
      <c r="BL344" s="25" t="s">
        <v>502</v>
      </c>
      <c r="BM344" s="25" t="s">
        <v>2369</v>
      </c>
    </row>
    <row r="345" spans="2:65" s="1" customFormat="1">
      <c r="B345" s="42"/>
      <c r="C345" s="64"/>
      <c r="D345" s="227" t="s">
        <v>506</v>
      </c>
      <c r="E345" s="64"/>
      <c r="F345" s="274" t="s">
        <v>10646</v>
      </c>
      <c r="G345" s="64"/>
      <c r="H345" s="64"/>
      <c r="I345" s="177"/>
      <c r="J345" s="64"/>
      <c r="K345" s="64"/>
      <c r="L345" s="62"/>
      <c r="M345" s="223"/>
      <c r="N345" s="43"/>
      <c r="O345" s="43"/>
      <c r="P345" s="43"/>
      <c r="Q345" s="43"/>
      <c r="R345" s="43"/>
      <c r="S345" s="43"/>
      <c r="T345" s="79"/>
      <c r="AT345" s="25" t="s">
        <v>506</v>
      </c>
      <c r="AU345" s="25" t="s">
        <v>82</v>
      </c>
    </row>
    <row r="346" spans="2:65" s="1" customFormat="1" ht="16.5" customHeight="1">
      <c r="B346" s="42"/>
      <c r="C346" s="209" t="s">
        <v>1708</v>
      </c>
      <c r="D346" s="209" t="s">
        <v>498</v>
      </c>
      <c r="E346" s="210" t="s">
        <v>10730</v>
      </c>
      <c r="F346" s="211" t="s">
        <v>10648</v>
      </c>
      <c r="G346" s="212" t="s">
        <v>1025</v>
      </c>
      <c r="H346" s="213">
        <v>1</v>
      </c>
      <c r="I346" s="214"/>
      <c r="J346" s="215">
        <f>ROUND(I346*H346,2)</f>
        <v>0</v>
      </c>
      <c r="K346" s="211" t="s">
        <v>23</v>
      </c>
      <c r="L346" s="62"/>
      <c r="M346" s="216" t="s">
        <v>23</v>
      </c>
      <c r="N346" s="217" t="s">
        <v>44</v>
      </c>
      <c r="O346" s="43"/>
      <c r="P346" s="218">
        <f>O346*H346</f>
        <v>0</v>
      </c>
      <c r="Q346" s="218">
        <v>0</v>
      </c>
      <c r="R346" s="218">
        <f>Q346*H346</f>
        <v>0</v>
      </c>
      <c r="S346" s="218">
        <v>0</v>
      </c>
      <c r="T346" s="219">
        <f>S346*H346</f>
        <v>0</v>
      </c>
      <c r="AR346" s="25" t="s">
        <v>502</v>
      </c>
      <c r="AT346" s="25" t="s">
        <v>498</v>
      </c>
      <c r="AU346" s="25" t="s">
        <v>82</v>
      </c>
      <c r="AY346" s="25" t="s">
        <v>492</v>
      </c>
      <c r="BE346" s="220">
        <f>IF(N346="základní",J346,0)</f>
        <v>0</v>
      </c>
      <c r="BF346" s="220">
        <f>IF(N346="snížená",J346,0)</f>
        <v>0</v>
      </c>
      <c r="BG346" s="220">
        <f>IF(N346="zákl. přenesená",J346,0)</f>
        <v>0</v>
      </c>
      <c r="BH346" s="220">
        <f>IF(N346="sníž. přenesená",J346,0)</f>
        <v>0</v>
      </c>
      <c r="BI346" s="220">
        <f>IF(N346="nulová",J346,0)</f>
        <v>0</v>
      </c>
      <c r="BJ346" s="25" t="s">
        <v>80</v>
      </c>
      <c r="BK346" s="220">
        <f>ROUND(I346*H346,2)</f>
        <v>0</v>
      </c>
      <c r="BL346" s="25" t="s">
        <v>502</v>
      </c>
      <c r="BM346" s="25" t="s">
        <v>2375</v>
      </c>
    </row>
    <row r="347" spans="2:65" s="1" customFormat="1">
      <c r="B347" s="42"/>
      <c r="C347" s="64"/>
      <c r="D347" s="221" t="s">
        <v>506</v>
      </c>
      <c r="E347" s="64"/>
      <c r="F347" s="222" t="s">
        <v>10648</v>
      </c>
      <c r="G347" s="64"/>
      <c r="H347" s="64"/>
      <c r="I347" s="177"/>
      <c r="J347" s="64"/>
      <c r="K347" s="64"/>
      <c r="L347" s="62"/>
      <c r="M347" s="223"/>
      <c r="N347" s="43"/>
      <c r="O347" s="43"/>
      <c r="P347" s="43"/>
      <c r="Q347" s="43"/>
      <c r="R347" s="43"/>
      <c r="S347" s="43"/>
      <c r="T347" s="79"/>
      <c r="AT347" s="25" t="s">
        <v>506</v>
      </c>
      <c r="AU347" s="25" t="s">
        <v>82</v>
      </c>
    </row>
    <row r="348" spans="2:65" s="11" customFormat="1" ht="29.85" customHeight="1">
      <c r="B348" s="192"/>
      <c r="C348" s="193"/>
      <c r="D348" s="206" t="s">
        <v>72</v>
      </c>
      <c r="E348" s="207" t="s">
        <v>5920</v>
      </c>
      <c r="F348" s="207" t="s">
        <v>10653</v>
      </c>
      <c r="G348" s="193"/>
      <c r="H348" s="193"/>
      <c r="I348" s="196"/>
      <c r="J348" s="208">
        <f>BK348</f>
        <v>0</v>
      </c>
      <c r="K348" s="193"/>
      <c r="L348" s="198"/>
      <c r="M348" s="199"/>
      <c r="N348" s="200"/>
      <c r="O348" s="200"/>
      <c r="P348" s="201">
        <f>SUM(P349:P372)</f>
        <v>0</v>
      </c>
      <c r="Q348" s="200"/>
      <c r="R348" s="201">
        <f>SUM(R349:R372)</f>
        <v>0</v>
      </c>
      <c r="S348" s="200"/>
      <c r="T348" s="202">
        <f>SUM(T349:T372)</f>
        <v>0</v>
      </c>
      <c r="AR348" s="203" t="s">
        <v>80</v>
      </c>
      <c r="AT348" s="204" t="s">
        <v>72</v>
      </c>
      <c r="AU348" s="204" t="s">
        <v>80</v>
      </c>
      <c r="AY348" s="203" t="s">
        <v>492</v>
      </c>
      <c r="BK348" s="205">
        <f>SUM(BK349:BK372)</f>
        <v>0</v>
      </c>
    </row>
    <row r="349" spans="2:65" s="1" customFormat="1" ht="16.5" customHeight="1">
      <c r="B349" s="42"/>
      <c r="C349" s="209" t="s">
        <v>1716</v>
      </c>
      <c r="D349" s="209" t="s">
        <v>498</v>
      </c>
      <c r="E349" s="210" t="s">
        <v>10731</v>
      </c>
      <c r="F349" s="211" t="s">
        <v>10657</v>
      </c>
      <c r="G349" s="212" t="s">
        <v>832</v>
      </c>
      <c r="H349" s="213">
        <v>75</v>
      </c>
      <c r="I349" s="214"/>
      <c r="J349" s="215">
        <f>ROUND(I349*H349,2)</f>
        <v>0</v>
      </c>
      <c r="K349" s="211" t="s">
        <v>23</v>
      </c>
      <c r="L349" s="62"/>
      <c r="M349" s="216" t="s">
        <v>23</v>
      </c>
      <c r="N349" s="217" t="s">
        <v>44</v>
      </c>
      <c r="O349" s="43"/>
      <c r="P349" s="218">
        <f>O349*H349</f>
        <v>0</v>
      </c>
      <c r="Q349" s="218">
        <v>0</v>
      </c>
      <c r="R349" s="218">
        <f>Q349*H349</f>
        <v>0</v>
      </c>
      <c r="S349" s="218">
        <v>0</v>
      </c>
      <c r="T349" s="219">
        <f>S349*H349</f>
        <v>0</v>
      </c>
      <c r="AR349" s="25" t="s">
        <v>502</v>
      </c>
      <c r="AT349" s="25" t="s">
        <v>498</v>
      </c>
      <c r="AU349" s="25" t="s">
        <v>82</v>
      </c>
      <c r="AY349" s="25" t="s">
        <v>492</v>
      </c>
      <c r="BE349" s="220">
        <f>IF(N349="základní",J349,0)</f>
        <v>0</v>
      </c>
      <c r="BF349" s="220">
        <f>IF(N349="snížená",J349,0)</f>
        <v>0</v>
      </c>
      <c r="BG349" s="220">
        <f>IF(N349="zákl. přenesená",J349,0)</f>
        <v>0</v>
      </c>
      <c r="BH349" s="220">
        <f>IF(N349="sníž. přenesená",J349,0)</f>
        <v>0</v>
      </c>
      <c r="BI349" s="220">
        <f>IF(N349="nulová",J349,0)</f>
        <v>0</v>
      </c>
      <c r="BJ349" s="25" t="s">
        <v>80</v>
      </c>
      <c r="BK349" s="220">
        <f>ROUND(I349*H349,2)</f>
        <v>0</v>
      </c>
      <c r="BL349" s="25" t="s">
        <v>502</v>
      </c>
      <c r="BM349" s="25" t="s">
        <v>2381</v>
      </c>
    </row>
    <row r="350" spans="2:65" s="1" customFormat="1">
      <c r="B350" s="42"/>
      <c r="C350" s="64"/>
      <c r="D350" s="227" t="s">
        <v>506</v>
      </c>
      <c r="E350" s="64"/>
      <c r="F350" s="274" t="s">
        <v>10657</v>
      </c>
      <c r="G350" s="64"/>
      <c r="H350" s="64"/>
      <c r="I350" s="177"/>
      <c r="J350" s="64"/>
      <c r="K350" s="64"/>
      <c r="L350" s="62"/>
      <c r="M350" s="223"/>
      <c r="N350" s="43"/>
      <c r="O350" s="43"/>
      <c r="P350" s="43"/>
      <c r="Q350" s="43"/>
      <c r="R350" s="43"/>
      <c r="S350" s="43"/>
      <c r="T350" s="79"/>
      <c r="AT350" s="25" t="s">
        <v>506</v>
      </c>
      <c r="AU350" s="25" t="s">
        <v>82</v>
      </c>
    </row>
    <row r="351" spans="2:65" s="1" customFormat="1" ht="16.5" customHeight="1">
      <c r="B351" s="42"/>
      <c r="C351" s="209" t="s">
        <v>1725</v>
      </c>
      <c r="D351" s="209" t="s">
        <v>498</v>
      </c>
      <c r="E351" s="210" t="s">
        <v>10732</v>
      </c>
      <c r="F351" s="211" t="s">
        <v>10672</v>
      </c>
      <c r="G351" s="212" t="s">
        <v>832</v>
      </c>
      <c r="H351" s="213">
        <v>80</v>
      </c>
      <c r="I351" s="214"/>
      <c r="J351" s="215">
        <f>ROUND(I351*H351,2)</f>
        <v>0</v>
      </c>
      <c r="K351" s="211" t="s">
        <v>23</v>
      </c>
      <c r="L351" s="62"/>
      <c r="M351" s="216" t="s">
        <v>23</v>
      </c>
      <c r="N351" s="217" t="s">
        <v>44</v>
      </c>
      <c r="O351" s="43"/>
      <c r="P351" s="218">
        <f>O351*H351</f>
        <v>0</v>
      </c>
      <c r="Q351" s="218">
        <v>0</v>
      </c>
      <c r="R351" s="218">
        <f>Q351*H351</f>
        <v>0</v>
      </c>
      <c r="S351" s="218">
        <v>0</v>
      </c>
      <c r="T351" s="219">
        <f>S351*H351</f>
        <v>0</v>
      </c>
      <c r="AR351" s="25" t="s">
        <v>502</v>
      </c>
      <c r="AT351" s="25" t="s">
        <v>498</v>
      </c>
      <c r="AU351" s="25" t="s">
        <v>82</v>
      </c>
      <c r="AY351" s="25" t="s">
        <v>492</v>
      </c>
      <c r="BE351" s="220">
        <f>IF(N351="základní",J351,0)</f>
        <v>0</v>
      </c>
      <c r="BF351" s="220">
        <f>IF(N351="snížená",J351,0)</f>
        <v>0</v>
      </c>
      <c r="BG351" s="220">
        <f>IF(N351="zákl. přenesená",J351,0)</f>
        <v>0</v>
      </c>
      <c r="BH351" s="220">
        <f>IF(N351="sníž. přenesená",J351,0)</f>
        <v>0</v>
      </c>
      <c r="BI351" s="220">
        <f>IF(N351="nulová",J351,0)</f>
        <v>0</v>
      </c>
      <c r="BJ351" s="25" t="s">
        <v>80</v>
      </c>
      <c r="BK351" s="220">
        <f>ROUND(I351*H351,2)</f>
        <v>0</v>
      </c>
      <c r="BL351" s="25" t="s">
        <v>502</v>
      </c>
      <c r="BM351" s="25" t="s">
        <v>2387</v>
      </c>
    </row>
    <row r="352" spans="2:65" s="1" customFormat="1">
      <c r="B352" s="42"/>
      <c r="C352" s="64"/>
      <c r="D352" s="227" t="s">
        <v>506</v>
      </c>
      <c r="E352" s="64"/>
      <c r="F352" s="274" t="s">
        <v>10673</v>
      </c>
      <c r="G352" s="64"/>
      <c r="H352" s="64"/>
      <c r="I352" s="177"/>
      <c r="J352" s="64"/>
      <c r="K352" s="64"/>
      <c r="L352" s="62"/>
      <c r="M352" s="223"/>
      <c r="N352" s="43"/>
      <c r="O352" s="43"/>
      <c r="P352" s="43"/>
      <c r="Q352" s="43"/>
      <c r="R352" s="43"/>
      <c r="S352" s="43"/>
      <c r="T352" s="79"/>
      <c r="AT352" s="25" t="s">
        <v>506</v>
      </c>
      <c r="AU352" s="25" t="s">
        <v>82</v>
      </c>
    </row>
    <row r="353" spans="2:65" s="1" customFormat="1" ht="16.5" customHeight="1">
      <c r="B353" s="42"/>
      <c r="C353" s="209" t="s">
        <v>1741</v>
      </c>
      <c r="D353" s="209" t="s">
        <v>498</v>
      </c>
      <c r="E353" s="210" t="s">
        <v>10733</v>
      </c>
      <c r="F353" s="211" t="s">
        <v>10675</v>
      </c>
      <c r="G353" s="212" t="s">
        <v>832</v>
      </c>
      <c r="H353" s="213">
        <v>120</v>
      </c>
      <c r="I353" s="214"/>
      <c r="J353" s="215">
        <f>ROUND(I353*H353,2)</f>
        <v>0</v>
      </c>
      <c r="K353" s="211" t="s">
        <v>23</v>
      </c>
      <c r="L353" s="62"/>
      <c r="M353" s="216" t="s">
        <v>23</v>
      </c>
      <c r="N353" s="217" t="s">
        <v>44</v>
      </c>
      <c r="O353" s="43"/>
      <c r="P353" s="218">
        <f>O353*H353</f>
        <v>0</v>
      </c>
      <c r="Q353" s="218">
        <v>0</v>
      </c>
      <c r="R353" s="218">
        <f>Q353*H353</f>
        <v>0</v>
      </c>
      <c r="S353" s="218">
        <v>0</v>
      </c>
      <c r="T353" s="219">
        <f>S353*H353</f>
        <v>0</v>
      </c>
      <c r="AR353" s="25" t="s">
        <v>502</v>
      </c>
      <c r="AT353" s="25" t="s">
        <v>498</v>
      </c>
      <c r="AU353" s="25" t="s">
        <v>82</v>
      </c>
      <c r="AY353" s="25" t="s">
        <v>492</v>
      </c>
      <c r="BE353" s="220">
        <f>IF(N353="základní",J353,0)</f>
        <v>0</v>
      </c>
      <c r="BF353" s="220">
        <f>IF(N353="snížená",J353,0)</f>
        <v>0</v>
      </c>
      <c r="BG353" s="220">
        <f>IF(N353="zákl. přenesená",J353,0)</f>
        <v>0</v>
      </c>
      <c r="BH353" s="220">
        <f>IF(N353="sníž. přenesená",J353,0)</f>
        <v>0</v>
      </c>
      <c r="BI353" s="220">
        <f>IF(N353="nulová",J353,0)</f>
        <v>0</v>
      </c>
      <c r="BJ353" s="25" t="s">
        <v>80</v>
      </c>
      <c r="BK353" s="220">
        <f>ROUND(I353*H353,2)</f>
        <v>0</v>
      </c>
      <c r="BL353" s="25" t="s">
        <v>502</v>
      </c>
      <c r="BM353" s="25" t="s">
        <v>2393</v>
      </c>
    </row>
    <row r="354" spans="2:65" s="1" customFormat="1">
      <c r="B354" s="42"/>
      <c r="C354" s="64"/>
      <c r="D354" s="227" t="s">
        <v>506</v>
      </c>
      <c r="E354" s="64"/>
      <c r="F354" s="274" t="s">
        <v>10676</v>
      </c>
      <c r="G354" s="64"/>
      <c r="H354" s="64"/>
      <c r="I354" s="177"/>
      <c r="J354" s="64"/>
      <c r="K354" s="64"/>
      <c r="L354" s="62"/>
      <c r="M354" s="223"/>
      <c r="N354" s="43"/>
      <c r="O354" s="43"/>
      <c r="P354" s="43"/>
      <c r="Q354" s="43"/>
      <c r="R354" s="43"/>
      <c r="S354" s="43"/>
      <c r="T354" s="79"/>
      <c r="AT354" s="25" t="s">
        <v>506</v>
      </c>
      <c r="AU354" s="25" t="s">
        <v>82</v>
      </c>
    </row>
    <row r="355" spans="2:65" s="1" customFormat="1" ht="16.5" customHeight="1">
      <c r="B355" s="42"/>
      <c r="C355" s="209" t="s">
        <v>1748</v>
      </c>
      <c r="D355" s="209" t="s">
        <v>498</v>
      </c>
      <c r="E355" s="210" t="s">
        <v>10734</v>
      </c>
      <c r="F355" s="211" t="s">
        <v>10735</v>
      </c>
      <c r="G355" s="212" t="s">
        <v>832</v>
      </c>
      <c r="H355" s="213">
        <v>15</v>
      </c>
      <c r="I355" s="214"/>
      <c r="J355" s="215">
        <f>ROUND(I355*H355,2)</f>
        <v>0</v>
      </c>
      <c r="K355" s="211" t="s">
        <v>23</v>
      </c>
      <c r="L355" s="62"/>
      <c r="M355" s="216" t="s">
        <v>23</v>
      </c>
      <c r="N355" s="217" t="s">
        <v>44</v>
      </c>
      <c r="O355" s="43"/>
      <c r="P355" s="218">
        <f>O355*H355</f>
        <v>0</v>
      </c>
      <c r="Q355" s="218">
        <v>0</v>
      </c>
      <c r="R355" s="218">
        <f>Q355*H355</f>
        <v>0</v>
      </c>
      <c r="S355" s="218">
        <v>0</v>
      </c>
      <c r="T355" s="219">
        <f>S355*H355</f>
        <v>0</v>
      </c>
      <c r="AR355" s="25" t="s">
        <v>502</v>
      </c>
      <c r="AT355" s="25" t="s">
        <v>498</v>
      </c>
      <c r="AU355" s="25" t="s">
        <v>82</v>
      </c>
      <c r="AY355" s="25" t="s">
        <v>492</v>
      </c>
      <c r="BE355" s="220">
        <f>IF(N355="základní",J355,0)</f>
        <v>0</v>
      </c>
      <c r="BF355" s="220">
        <f>IF(N355="snížená",J355,0)</f>
        <v>0</v>
      </c>
      <c r="BG355" s="220">
        <f>IF(N355="zákl. přenesená",J355,0)</f>
        <v>0</v>
      </c>
      <c r="BH355" s="220">
        <f>IF(N355="sníž. přenesená",J355,0)</f>
        <v>0</v>
      </c>
      <c r="BI355" s="220">
        <f>IF(N355="nulová",J355,0)</f>
        <v>0</v>
      </c>
      <c r="BJ355" s="25" t="s">
        <v>80</v>
      </c>
      <c r="BK355" s="220">
        <f>ROUND(I355*H355,2)</f>
        <v>0</v>
      </c>
      <c r="BL355" s="25" t="s">
        <v>502</v>
      </c>
      <c r="BM355" s="25" t="s">
        <v>2403</v>
      </c>
    </row>
    <row r="356" spans="2:65" s="1" customFormat="1">
      <c r="B356" s="42"/>
      <c r="C356" s="64"/>
      <c r="D356" s="227" t="s">
        <v>506</v>
      </c>
      <c r="E356" s="64"/>
      <c r="F356" s="274" t="s">
        <v>10735</v>
      </c>
      <c r="G356" s="64"/>
      <c r="H356" s="64"/>
      <c r="I356" s="177"/>
      <c r="J356" s="64"/>
      <c r="K356" s="64"/>
      <c r="L356" s="62"/>
      <c r="M356" s="223"/>
      <c r="N356" s="43"/>
      <c r="O356" s="43"/>
      <c r="P356" s="43"/>
      <c r="Q356" s="43"/>
      <c r="R356" s="43"/>
      <c r="S356" s="43"/>
      <c r="T356" s="79"/>
      <c r="AT356" s="25" t="s">
        <v>506</v>
      </c>
      <c r="AU356" s="25" t="s">
        <v>82</v>
      </c>
    </row>
    <row r="357" spans="2:65" s="1" customFormat="1" ht="16.5" customHeight="1">
      <c r="B357" s="42"/>
      <c r="C357" s="209" t="s">
        <v>1761</v>
      </c>
      <c r="D357" s="209" t="s">
        <v>498</v>
      </c>
      <c r="E357" s="210" t="s">
        <v>10736</v>
      </c>
      <c r="F357" s="211" t="s">
        <v>10737</v>
      </c>
      <c r="G357" s="212" t="s">
        <v>832</v>
      </c>
      <c r="H357" s="213">
        <v>10</v>
      </c>
      <c r="I357" s="214"/>
      <c r="J357" s="215">
        <f>ROUND(I357*H357,2)</f>
        <v>0</v>
      </c>
      <c r="K357" s="211" t="s">
        <v>23</v>
      </c>
      <c r="L357" s="62"/>
      <c r="M357" s="216" t="s">
        <v>23</v>
      </c>
      <c r="N357" s="217" t="s">
        <v>44</v>
      </c>
      <c r="O357" s="43"/>
      <c r="P357" s="218">
        <f>O357*H357</f>
        <v>0</v>
      </c>
      <c r="Q357" s="218">
        <v>0</v>
      </c>
      <c r="R357" s="218">
        <f>Q357*H357</f>
        <v>0</v>
      </c>
      <c r="S357" s="218">
        <v>0</v>
      </c>
      <c r="T357" s="219">
        <f>S357*H357</f>
        <v>0</v>
      </c>
      <c r="AR357" s="25" t="s">
        <v>502</v>
      </c>
      <c r="AT357" s="25" t="s">
        <v>498</v>
      </c>
      <c r="AU357" s="25" t="s">
        <v>82</v>
      </c>
      <c r="AY357" s="25" t="s">
        <v>492</v>
      </c>
      <c r="BE357" s="220">
        <f>IF(N357="základní",J357,0)</f>
        <v>0</v>
      </c>
      <c r="BF357" s="220">
        <f>IF(N357="snížená",J357,0)</f>
        <v>0</v>
      </c>
      <c r="BG357" s="220">
        <f>IF(N357="zákl. přenesená",J357,0)</f>
        <v>0</v>
      </c>
      <c r="BH357" s="220">
        <f>IF(N357="sníž. přenesená",J357,0)</f>
        <v>0</v>
      </c>
      <c r="BI357" s="220">
        <f>IF(N357="nulová",J357,0)</f>
        <v>0</v>
      </c>
      <c r="BJ357" s="25" t="s">
        <v>80</v>
      </c>
      <c r="BK357" s="220">
        <f>ROUND(I357*H357,2)</f>
        <v>0</v>
      </c>
      <c r="BL357" s="25" t="s">
        <v>502</v>
      </c>
      <c r="BM357" s="25" t="s">
        <v>2410</v>
      </c>
    </row>
    <row r="358" spans="2:65" s="1" customFormat="1">
      <c r="B358" s="42"/>
      <c r="C358" s="64"/>
      <c r="D358" s="227" t="s">
        <v>506</v>
      </c>
      <c r="E358" s="64"/>
      <c r="F358" s="274" t="s">
        <v>10737</v>
      </c>
      <c r="G358" s="64"/>
      <c r="H358" s="64"/>
      <c r="I358" s="177"/>
      <c r="J358" s="64"/>
      <c r="K358" s="64"/>
      <c r="L358" s="62"/>
      <c r="M358" s="223"/>
      <c r="N358" s="43"/>
      <c r="O358" s="43"/>
      <c r="P358" s="43"/>
      <c r="Q358" s="43"/>
      <c r="R358" s="43"/>
      <c r="S358" s="43"/>
      <c r="T358" s="79"/>
      <c r="AT358" s="25" t="s">
        <v>506</v>
      </c>
      <c r="AU358" s="25" t="s">
        <v>82</v>
      </c>
    </row>
    <row r="359" spans="2:65" s="1" customFormat="1" ht="16.5" customHeight="1">
      <c r="B359" s="42"/>
      <c r="C359" s="209" t="s">
        <v>1772</v>
      </c>
      <c r="D359" s="209" t="s">
        <v>498</v>
      </c>
      <c r="E359" s="210" t="s">
        <v>10738</v>
      </c>
      <c r="F359" s="211" t="s">
        <v>10739</v>
      </c>
      <c r="G359" s="212" t="s">
        <v>832</v>
      </c>
      <c r="H359" s="213">
        <v>10</v>
      </c>
      <c r="I359" s="214"/>
      <c r="J359" s="215">
        <f>ROUND(I359*H359,2)</f>
        <v>0</v>
      </c>
      <c r="K359" s="211" t="s">
        <v>23</v>
      </c>
      <c r="L359" s="62"/>
      <c r="M359" s="216" t="s">
        <v>23</v>
      </c>
      <c r="N359" s="217" t="s">
        <v>44</v>
      </c>
      <c r="O359" s="43"/>
      <c r="P359" s="218">
        <f>O359*H359</f>
        <v>0</v>
      </c>
      <c r="Q359" s="218">
        <v>0</v>
      </c>
      <c r="R359" s="218">
        <f>Q359*H359</f>
        <v>0</v>
      </c>
      <c r="S359" s="218">
        <v>0</v>
      </c>
      <c r="T359" s="219">
        <f>S359*H359</f>
        <v>0</v>
      </c>
      <c r="AR359" s="25" t="s">
        <v>502</v>
      </c>
      <c r="AT359" s="25" t="s">
        <v>498</v>
      </c>
      <c r="AU359" s="25" t="s">
        <v>82</v>
      </c>
      <c r="AY359" s="25" t="s">
        <v>492</v>
      </c>
      <c r="BE359" s="220">
        <f>IF(N359="základní",J359,0)</f>
        <v>0</v>
      </c>
      <c r="BF359" s="220">
        <f>IF(N359="snížená",J359,0)</f>
        <v>0</v>
      </c>
      <c r="BG359" s="220">
        <f>IF(N359="zákl. přenesená",J359,0)</f>
        <v>0</v>
      </c>
      <c r="BH359" s="220">
        <f>IF(N359="sníž. přenesená",J359,0)</f>
        <v>0</v>
      </c>
      <c r="BI359" s="220">
        <f>IF(N359="nulová",J359,0)</f>
        <v>0</v>
      </c>
      <c r="BJ359" s="25" t="s">
        <v>80</v>
      </c>
      <c r="BK359" s="220">
        <f>ROUND(I359*H359,2)</f>
        <v>0</v>
      </c>
      <c r="BL359" s="25" t="s">
        <v>502</v>
      </c>
      <c r="BM359" s="25" t="s">
        <v>2415</v>
      </c>
    </row>
    <row r="360" spans="2:65" s="1" customFormat="1">
      <c r="B360" s="42"/>
      <c r="C360" s="64"/>
      <c r="D360" s="227" t="s">
        <v>506</v>
      </c>
      <c r="E360" s="64"/>
      <c r="F360" s="274" t="s">
        <v>10739</v>
      </c>
      <c r="G360" s="64"/>
      <c r="H360" s="64"/>
      <c r="I360" s="177"/>
      <c r="J360" s="64"/>
      <c r="K360" s="64"/>
      <c r="L360" s="62"/>
      <c r="M360" s="223"/>
      <c r="N360" s="43"/>
      <c r="O360" s="43"/>
      <c r="P360" s="43"/>
      <c r="Q360" s="43"/>
      <c r="R360" s="43"/>
      <c r="S360" s="43"/>
      <c r="T360" s="79"/>
      <c r="AT360" s="25" t="s">
        <v>506</v>
      </c>
      <c r="AU360" s="25" t="s">
        <v>82</v>
      </c>
    </row>
    <row r="361" spans="2:65" s="1" customFormat="1" ht="16.5" customHeight="1">
      <c r="B361" s="42"/>
      <c r="C361" s="209" t="s">
        <v>1779</v>
      </c>
      <c r="D361" s="209" t="s">
        <v>498</v>
      </c>
      <c r="E361" s="210" t="s">
        <v>10740</v>
      </c>
      <c r="F361" s="211" t="s">
        <v>10741</v>
      </c>
      <c r="G361" s="212" t="s">
        <v>1025</v>
      </c>
      <c r="H361" s="213">
        <v>1500</v>
      </c>
      <c r="I361" s="214"/>
      <c r="J361" s="215">
        <f>ROUND(I361*H361,2)</f>
        <v>0</v>
      </c>
      <c r="K361" s="211" t="s">
        <v>23</v>
      </c>
      <c r="L361" s="62"/>
      <c r="M361" s="216" t="s">
        <v>23</v>
      </c>
      <c r="N361" s="217" t="s">
        <v>44</v>
      </c>
      <c r="O361" s="43"/>
      <c r="P361" s="218">
        <f>O361*H361</f>
        <v>0</v>
      </c>
      <c r="Q361" s="218">
        <v>0</v>
      </c>
      <c r="R361" s="218">
        <f>Q361*H361</f>
        <v>0</v>
      </c>
      <c r="S361" s="218">
        <v>0</v>
      </c>
      <c r="T361" s="219">
        <f>S361*H361</f>
        <v>0</v>
      </c>
      <c r="AR361" s="25" t="s">
        <v>502</v>
      </c>
      <c r="AT361" s="25" t="s">
        <v>498</v>
      </c>
      <c r="AU361" s="25" t="s">
        <v>82</v>
      </c>
      <c r="AY361" s="25" t="s">
        <v>492</v>
      </c>
      <c r="BE361" s="220">
        <f>IF(N361="základní",J361,0)</f>
        <v>0</v>
      </c>
      <c r="BF361" s="220">
        <f>IF(N361="snížená",J361,0)</f>
        <v>0</v>
      </c>
      <c r="BG361" s="220">
        <f>IF(N361="zákl. přenesená",J361,0)</f>
        <v>0</v>
      </c>
      <c r="BH361" s="220">
        <f>IF(N361="sníž. přenesená",J361,0)</f>
        <v>0</v>
      </c>
      <c r="BI361" s="220">
        <f>IF(N361="nulová",J361,0)</f>
        <v>0</v>
      </c>
      <c r="BJ361" s="25" t="s">
        <v>80</v>
      </c>
      <c r="BK361" s="220">
        <f>ROUND(I361*H361,2)</f>
        <v>0</v>
      </c>
      <c r="BL361" s="25" t="s">
        <v>502</v>
      </c>
      <c r="BM361" s="25" t="s">
        <v>2425</v>
      </c>
    </row>
    <row r="362" spans="2:65" s="1" customFormat="1">
      <c r="B362" s="42"/>
      <c r="C362" s="64"/>
      <c r="D362" s="227" t="s">
        <v>506</v>
      </c>
      <c r="E362" s="64"/>
      <c r="F362" s="274" t="s">
        <v>10741</v>
      </c>
      <c r="G362" s="64"/>
      <c r="H362" s="64"/>
      <c r="I362" s="177"/>
      <c r="J362" s="64"/>
      <c r="K362" s="64"/>
      <c r="L362" s="62"/>
      <c r="M362" s="223"/>
      <c r="N362" s="43"/>
      <c r="O362" s="43"/>
      <c r="P362" s="43"/>
      <c r="Q362" s="43"/>
      <c r="R362" s="43"/>
      <c r="S362" s="43"/>
      <c r="T362" s="79"/>
      <c r="AT362" s="25" t="s">
        <v>506</v>
      </c>
      <c r="AU362" s="25" t="s">
        <v>82</v>
      </c>
    </row>
    <row r="363" spans="2:65" s="1" customFormat="1" ht="16.5" customHeight="1">
      <c r="B363" s="42"/>
      <c r="C363" s="209" t="s">
        <v>1785</v>
      </c>
      <c r="D363" s="209" t="s">
        <v>498</v>
      </c>
      <c r="E363" s="210" t="s">
        <v>10742</v>
      </c>
      <c r="F363" s="211" t="s">
        <v>10743</v>
      </c>
      <c r="G363" s="212" t="s">
        <v>1025</v>
      </c>
      <c r="H363" s="213">
        <v>1</v>
      </c>
      <c r="I363" s="214"/>
      <c r="J363" s="215">
        <f>ROUND(I363*H363,2)</f>
        <v>0</v>
      </c>
      <c r="K363" s="211" t="s">
        <v>23</v>
      </c>
      <c r="L363" s="62"/>
      <c r="M363" s="216" t="s">
        <v>23</v>
      </c>
      <c r="N363" s="217" t="s">
        <v>44</v>
      </c>
      <c r="O363" s="43"/>
      <c r="P363" s="218">
        <f>O363*H363</f>
        <v>0</v>
      </c>
      <c r="Q363" s="218">
        <v>0</v>
      </c>
      <c r="R363" s="218">
        <f>Q363*H363</f>
        <v>0</v>
      </c>
      <c r="S363" s="218">
        <v>0</v>
      </c>
      <c r="T363" s="219">
        <f>S363*H363</f>
        <v>0</v>
      </c>
      <c r="AR363" s="25" t="s">
        <v>502</v>
      </c>
      <c r="AT363" s="25" t="s">
        <v>498</v>
      </c>
      <c r="AU363" s="25" t="s">
        <v>82</v>
      </c>
      <c r="AY363" s="25" t="s">
        <v>492</v>
      </c>
      <c r="BE363" s="220">
        <f>IF(N363="základní",J363,0)</f>
        <v>0</v>
      </c>
      <c r="BF363" s="220">
        <f>IF(N363="snížená",J363,0)</f>
        <v>0</v>
      </c>
      <c r="BG363" s="220">
        <f>IF(N363="zákl. přenesená",J363,0)</f>
        <v>0</v>
      </c>
      <c r="BH363" s="220">
        <f>IF(N363="sníž. přenesená",J363,0)</f>
        <v>0</v>
      </c>
      <c r="BI363" s="220">
        <f>IF(N363="nulová",J363,0)</f>
        <v>0</v>
      </c>
      <c r="BJ363" s="25" t="s">
        <v>80</v>
      </c>
      <c r="BK363" s="220">
        <f>ROUND(I363*H363,2)</f>
        <v>0</v>
      </c>
      <c r="BL363" s="25" t="s">
        <v>502</v>
      </c>
      <c r="BM363" s="25" t="s">
        <v>2433</v>
      </c>
    </row>
    <row r="364" spans="2:65" s="1" customFormat="1">
      <c r="B364" s="42"/>
      <c r="C364" s="64"/>
      <c r="D364" s="227" t="s">
        <v>506</v>
      </c>
      <c r="E364" s="64"/>
      <c r="F364" s="274" t="s">
        <v>10743</v>
      </c>
      <c r="G364" s="64"/>
      <c r="H364" s="64"/>
      <c r="I364" s="177"/>
      <c r="J364" s="64"/>
      <c r="K364" s="64"/>
      <c r="L364" s="62"/>
      <c r="M364" s="223"/>
      <c r="N364" s="43"/>
      <c r="O364" s="43"/>
      <c r="P364" s="43"/>
      <c r="Q364" s="43"/>
      <c r="R364" s="43"/>
      <c r="S364" s="43"/>
      <c r="T364" s="79"/>
      <c r="AT364" s="25" t="s">
        <v>506</v>
      </c>
      <c r="AU364" s="25" t="s">
        <v>82</v>
      </c>
    </row>
    <row r="365" spans="2:65" s="1" customFormat="1" ht="16.5" customHeight="1">
      <c r="B365" s="42"/>
      <c r="C365" s="209" t="s">
        <v>1793</v>
      </c>
      <c r="D365" s="209" t="s">
        <v>498</v>
      </c>
      <c r="E365" s="210" t="s">
        <v>10695</v>
      </c>
      <c r="F365" s="211" t="s">
        <v>10696</v>
      </c>
      <c r="G365" s="212" t="s">
        <v>1025</v>
      </c>
      <c r="H365" s="213">
        <v>4</v>
      </c>
      <c r="I365" s="214"/>
      <c r="J365" s="215">
        <f>ROUND(I365*H365,2)</f>
        <v>0</v>
      </c>
      <c r="K365" s="211" t="s">
        <v>23</v>
      </c>
      <c r="L365" s="62"/>
      <c r="M365" s="216" t="s">
        <v>23</v>
      </c>
      <c r="N365" s="217" t="s">
        <v>44</v>
      </c>
      <c r="O365" s="43"/>
      <c r="P365" s="218">
        <f>O365*H365</f>
        <v>0</v>
      </c>
      <c r="Q365" s="218">
        <v>0</v>
      </c>
      <c r="R365" s="218">
        <f>Q365*H365</f>
        <v>0</v>
      </c>
      <c r="S365" s="218">
        <v>0</v>
      </c>
      <c r="T365" s="219">
        <f>S365*H365</f>
        <v>0</v>
      </c>
      <c r="AR365" s="25" t="s">
        <v>502</v>
      </c>
      <c r="AT365" s="25" t="s">
        <v>498</v>
      </c>
      <c r="AU365" s="25" t="s">
        <v>82</v>
      </c>
      <c r="AY365" s="25" t="s">
        <v>492</v>
      </c>
      <c r="BE365" s="220">
        <f>IF(N365="základní",J365,0)</f>
        <v>0</v>
      </c>
      <c r="BF365" s="220">
        <f>IF(N365="snížená",J365,0)</f>
        <v>0</v>
      </c>
      <c r="BG365" s="220">
        <f>IF(N365="zákl. přenesená",J365,0)</f>
        <v>0</v>
      </c>
      <c r="BH365" s="220">
        <f>IF(N365="sníž. přenesená",J365,0)</f>
        <v>0</v>
      </c>
      <c r="BI365" s="220">
        <f>IF(N365="nulová",J365,0)</f>
        <v>0</v>
      </c>
      <c r="BJ365" s="25" t="s">
        <v>80</v>
      </c>
      <c r="BK365" s="220">
        <f>ROUND(I365*H365,2)</f>
        <v>0</v>
      </c>
      <c r="BL365" s="25" t="s">
        <v>502</v>
      </c>
      <c r="BM365" s="25" t="s">
        <v>2441</v>
      </c>
    </row>
    <row r="366" spans="2:65" s="1" customFormat="1">
      <c r="B366" s="42"/>
      <c r="C366" s="64"/>
      <c r="D366" s="227" t="s">
        <v>506</v>
      </c>
      <c r="E366" s="64"/>
      <c r="F366" s="274" t="s">
        <v>10696</v>
      </c>
      <c r="G366" s="64"/>
      <c r="H366" s="64"/>
      <c r="I366" s="177"/>
      <c r="J366" s="64"/>
      <c r="K366" s="64"/>
      <c r="L366" s="62"/>
      <c r="M366" s="223"/>
      <c r="N366" s="43"/>
      <c r="O366" s="43"/>
      <c r="P366" s="43"/>
      <c r="Q366" s="43"/>
      <c r="R366" s="43"/>
      <c r="S366" s="43"/>
      <c r="T366" s="79"/>
      <c r="AT366" s="25" t="s">
        <v>506</v>
      </c>
      <c r="AU366" s="25" t="s">
        <v>82</v>
      </c>
    </row>
    <row r="367" spans="2:65" s="1" customFormat="1" ht="16.5" customHeight="1">
      <c r="B367" s="42"/>
      <c r="C367" s="209" t="s">
        <v>1818</v>
      </c>
      <c r="D367" s="209" t="s">
        <v>498</v>
      </c>
      <c r="E367" s="210" t="s">
        <v>10699</v>
      </c>
      <c r="F367" s="211" t="s">
        <v>10700</v>
      </c>
      <c r="G367" s="212" t="s">
        <v>1025</v>
      </c>
      <c r="H367" s="213">
        <v>2</v>
      </c>
      <c r="I367" s="214"/>
      <c r="J367" s="215">
        <f>ROUND(I367*H367,2)</f>
        <v>0</v>
      </c>
      <c r="K367" s="211" t="s">
        <v>23</v>
      </c>
      <c r="L367" s="62"/>
      <c r="M367" s="216" t="s">
        <v>23</v>
      </c>
      <c r="N367" s="217" t="s">
        <v>44</v>
      </c>
      <c r="O367" s="43"/>
      <c r="P367" s="218">
        <f>O367*H367</f>
        <v>0</v>
      </c>
      <c r="Q367" s="218">
        <v>0</v>
      </c>
      <c r="R367" s="218">
        <f>Q367*H367</f>
        <v>0</v>
      </c>
      <c r="S367" s="218">
        <v>0</v>
      </c>
      <c r="T367" s="219">
        <f>S367*H367</f>
        <v>0</v>
      </c>
      <c r="AR367" s="25" t="s">
        <v>502</v>
      </c>
      <c r="AT367" s="25" t="s">
        <v>498</v>
      </c>
      <c r="AU367" s="25" t="s">
        <v>82</v>
      </c>
      <c r="AY367" s="25" t="s">
        <v>492</v>
      </c>
      <c r="BE367" s="220">
        <f>IF(N367="základní",J367,0)</f>
        <v>0</v>
      </c>
      <c r="BF367" s="220">
        <f>IF(N367="snížená",J367,0)</f>
        <v>0</v>
      </c>
      <c r="BG367" s="220">
        <f>IF(N367="zákl. přenesená",J367,0)</f>
        <v>0</v>
      </c>
      <c r="BH367" s="220">
        <f>IF(N367="sníž. přenesená",J367,0)</f>
        <v>0</v>
      </c>
      <c r="BI367" s="220">
        <f>IF(N367="nulová",J367,0)</f>
        <v>0</v>
      </c>
      <c r="BJ367" s="25" t="s">
        <v>80</v>
      </c>
      <c r="BK367" s="220">
        <f>ROUND(I367*H367,2)</f>
        <v>0</v>
      </c>
      <c r="BL367" s="25" t="s">
        <v>502</v>
      </c>
      <c r="BM367" s="25" t="s">
        <v>2450</v>
      </c>
    </row>
    <row r="368" spans="2:65" s="1" customFormat="1">
      <c r="B368" s="42"/>
      <c r="C368" s="64"/>
      <c r="D368" s="227" t="s">
        <v>506</v>
      </c>
      <c r="E368" s="64"/>
      <c r="F368" s="274" t="s">
        <v>10700</v>
      </c>
      <c r="G368" s="64"/>
      <c r="H368" s="64"/>
      <c r="I368" s="177"/>
      <c r="J368" s="64"/>
      <c r="K368" s="64"/>
      <c r="L368" s="62"/>
      <c r="M368" s="223"/>
      <c r="N368" s="43"/>
      <c r="O368" s="43"/>
      <c r="P368" s="43"/>
      <c r="Q368" s="43"/>
      <c r="R368" s="43"/>
      <c r="S368" s="43"/>
      <c r="T368" s="79"/>
      <c r="AT368" s="25" t="s">
        <v>506</v>
      </c>
      <c r="AU368" s="25" t="s">
        <v>82</v>
      </c>
    </row>
    <row r="369" spans="2:65" s="1" customFormat="1" ht="16.5" customHeight="1">
      <c r="B369" s="42"/>
      <c r="C369" s="209" t="s">
        <v>1825</v>
      </c>
      <c r="D369" s="209" t="s">
        <v>498</v>
      </c>
      <c r="E369" s="210" t="s">
        <v>10703</v>
      </c>
      <c r="F369" s="211" t="s">
        <v>10704</v>
      </c>
      <c r="G369" s="212" t="s">
        <v>1025</v>
      </c>
      <c r="H369" s="213">
        <v>5</v>
      </c>
      <c r="I369" s="214"/>
      <c r="J369" s="215">
        <f>ROUND(I369*H369,2)</f>
        <v>0</v>
      </c>
      <c r="K369" s="211" t="s">
        <v>23</v>
      </c>
      <c r="L369" s="62"/>
      <c r="M369" s="216" t="s">
        <v>23</v>
      </c>
      <c r="N369" s="217" t="s">
        <v>44</v>
      </c>
      <c r="O369" s="43"/>
      <c r="P369" s="218">
        <f>O369*H369</f>
        <v>0</v>
      </c>
      <c r="Q369" s="218">
        <v>0</v>
      </c>
      <c r="R369" s="218">
        <f>Q369*H369</f>
        <v>0</v>
      </c>
      <c r="S369" s="218">
        <v>0</v>
      </c>
      <c r="T369" s="219">
        <f>S369*H369</f>
        <v>0</v>
      </c>
      <c r="AR369" s="25" t="s">
        <v>502</v>
      </c>
      <c r="AT369" s="25" t="s">
        <v>498</v>
      </c>
      <c r="AU369" s="25" t="s">
        <v>82</v>
      </c>
      <c r="AY369" s="25" t="s">
        <v>492</v>
      </c>
      <c r="BE369" s="220">
        <f>IF(N369="základní",J369,0)</f>
        <v>0</v>
      </c>
      <c r="BF369" s="220">
        <f>IF(N369="snížená",J369,0)</f>
        <v>0</v>
      </c>
      <c r="BG369" s="220">
        <f>IF(N369="zákl. přenesená",J369,0)</f>
        <v>0</v>
      </c>
      <c r="BH369" s="220">
        <f>IF(N369="sníž. přenesená",J369,0)</f>
        <v>0</v>
      </c>
      <c r="BI369" s="220">
        <f>IF(N369="nulová",J369,0)</f>
        <v>0</v>
      </c>
      <c r="BJ369" s="25" t="s">
        <v>80</v>
      </c>
      <c r="BK369" s="220">
        <f>ROUND(I369*H369,2)</f>
        <v>0</v>
      </c>
      <c r="BL369" s="25" t="s">
        <v>502</v>
      </c>
      <c r="BM369" s="25" t="s">
        <v>2458</v>
      </c>
    </row>
    <row r="370" spans="2:65" s="1" customFormat="1">
      <c r="B370" s="42"/>
      <c r="C370" s="64"/>
      <c r="D370" s="227" t="s">
        <v>506</v>
      </c>
      <c r="E370" s="64"/>
      <c r="F370" s="274" t="s">
        <v>10704</v>
      </c>
      <c r="G370" s="64"/>
      <c r="H370" s="64"/>
      <c r="I370" s="177"/>
      <c r="J370" s="64"/>
      <c r="K370" s="64"/>
      <c r="L370" s="62"/>
      <c r="M370" s="223"/>
      <c r="N370" s="43"/>
      <c r="O370" s="43"/>
      <c r="P370" s="43"/>
      <c r="Q370" s="43"/>
      <c r="R370" s="43"/>
      <c r="S370" s="43"/>
      <c r="T370" s="79"/>
      <c r="AT370" s="25" t="s">
        <v>506</v>
      </c>
      <c r="AU370" s="25" t="s">
        <v>82</v>
      </c>
    </row>
    <row r="371" spans="2:65" s="1" customFormat="1" ht="16.5" customHeight="1">
      <c r="B371" s="42"/>
      <c r="C371" s="209" t="s">
        <v>332</v>
      </c>
      <c r="D371" s="209" t="s">
        <v>498</v>
      </c>
      <c r="E371" s="210" t="s">
        <v>10705</v>
      </c>
      <c r="F371" s="211" t="s">
        <v>10652</v>
      </c>
      <c r="G371" s="212" t="s">
        <v>1025</v>
      </c>
      <c r="H371" s="213">
        <v>500</v>
      </c>
      <c r="I371" s="214"/>
      <c r="J371" s="215">
        <f>ROUND(I371*H371,2)</f>
        <v>0</v>
      </c>
      <c r="K371" s="211" t="s">
        <v>23</v>
      </c>
      <c r="L371" s="62"/>
      <c r="M371" s="216" t="s">
        <v>23</v>
      </c>
      <c r="N371" s="217" t="s">
        <v>44</v>
      </c>
      <c r="O371" s="43"/>
      <c r="P371" s="218">
        <f>O371*H371</f>
        <v>0</v>
      </c>
      <c r="Q371" s="218">
        <v>0</v>
      </c>
      <c r="R371" s="218">
        <f>Q371*H371</f>
        <v>0</v>
      </c>
      <c r="S371" s="218">
        <v>0</v>
      </c>
      <c r="T371" s="219">
        <f>S371*H371</f>
        <v>0</v>
      </c>
      <c r="AR371" s="25" t="s">
        <v>502</v>
      </c>
      <c r="AT371" s="25" t="s">
        <v>498</v>
      </c>
      <c r="AU371" s="25" t="s">
        <v>82</v>
      </c>
      <c r="AY371" s="25" t="s">
        <v>492</v>
      </c>
      <c r="BE371" s="220">
        <f>IF(N371="základní",J371,0)</f>
        <v>0</v>
      </c>
      <c r="BF371" s="220">
        <f>IF(N371="snížená",J371,0)</f>
        <v>0</v>
      </c>
      <c r="BG371" s="220">
        <f>IF(N371="zákl. přenesená",J371,0)</f>
        <v>0</v>
      </c>
      <c r="BH371" s="220">
        <f>IF(N371="sníž. přenesená",J371,0)</f>
        <v>0</v>
      </c>
      <c r="BI371" s="220">
        <f>IF(N371="nulová",J371,0)</f>
        <v>0</v>
      </c>
      <c r="BJ371" s="25" t="s">
        <v>80</v>
      </c>
      <c r="BK371" s="220">
        <f>ROUND(I371*H371,2)</f>
        <v>0</v>
      </c>
      <c r="BL371" s="25" t="s">
        <v>502</v>
      </c>
      <c r="BM371" s="25" t="s">
        <v>2465</v>
      </c>
    </row>
    <row r="372" spans="2:65" s="1" customFormat="1">
      <c r="B372" s="42"/>
      <c r="C372" s="64"/>
      <c r="D372" s="221" t="s">
        <v>506</v>
      </c>
      <c r="E372" s="64"/>
      <c r="F372" s="222" t="s">
        <v>10652</v>
      </c>
      <c r="G372" s="64"/>
      <c r="H372" s="64"/>
      <c r="I372" s="177"/>
      <c r="J372" s="64"/>
      <c r="K372" s="64"/>
      <c r="L372" s="62"/>
      <c r="M372" s="223"/>
      <c r="N372" s="43"/>
      <c r="O372" s="43"/>
      <c r="P372" s="43"/>
      <c r="Q372" s="43"/>
      <c r="R372" s="43"/>
      <c r="S372" s="43"/>
      <c r="T372" s="79"/>
      <c r="AT372" s="25" t="s">
        <v>506</v>
      </c>
      <c r="AU372" s="25" t="s">
        <v>82</v>
      </c>
    </row>
    <row r="373" spans="2:65" s="11" customFormat="1" ht="37.35" customHeight="1">
      <c r="B373" s="192"/>
      <c r="C373" s="193"/>
      <c r="D373" s="194" t="s">
        <v>72</v>
      </c>
      <c r="E373" s="195" t="s">
        <v>5946</v>
      </c>
      <c r="F373" s="195" t="s">
        <v>10744</v>
      </c>
      <c r="G373" s="193"/>
      <c r="H373" s="193"/>
      <c r="I373" s="196"/>
      <c r="J373" s="197">
        <f>BK373</f>
        <v>0</v>
      </c>
      <c r="K373" s="193"/>
      <c r="L373" s="198"/>
      <c r="M373" s="199"/>
      <c r="N373" s="200"/>
      <c r="O373" s="200"/>
      <c r="P373" s="201">
        <f>P374+P379+P384+P393+P406</f>
        <v>0</v>
      </c>
      <c r="Q373" s="200"/>
      <c r="R373" s="201">
        <f>R374+R379+R384+R393+R406</f>
        <v>0</v>
      </c>
      <c r="S373" s="200"/>
      <c r="T373" s="202">
        <f>T374+T379+T384+T393+T406</f>
        <v>0</v>
      </c>
      <c r="AR373" s="203" t="s">
        <v>80</v>
      </c>
      <c r="AT373" s="204" t="s">
        <v>72</v>
      </c>
      <c r="AU373" s="204" t="s">
        <v>73</v>
      </c>
      <c r="AY373" s="203" t="s">
        <v>492</v>
      </c>
      <c r="BK373" s="205">
        <f>BK374+BK379+BK384+BK393+BK406</f>
        <v>0</v>
      </c>
    </row>
    <row r="374" spans="2:65" s="11" customFormat="1" ht="19.95" customHeight="1">
      <c r="B374" s="192"/>
      <c r="C374" s="193"/>
      <c r="D374" s="206" t="s">
        <v>72</v>
      </c>
      <c r="E374" s="207" t="s">
        <v>4878</v>
      </c>
      <c r="F374" s="207" t="s">
        <v>10745</v>
      </c>
      <c r="G374" s="193"/>
      <c r="H374" s="193"/>
      <c r="I374" s="196"/>
      <c r="J374" s="208">
        <f>BK374</f>
        <v>0</v>
      </c>
      <c r="K374" s="193"/>
      <c r="L374" s="198"/>
      <c r="M374" s="199"/>
      <c r="N374" s="200"/>
      <c r="O374" s="200"/>
      <c r="P374" s="201">
        <f>SUM(P375:P378)</f>
        <v>0</v>
      </c>
      <c r="Q374" s="200"/>
      <c r="R374" s="201">
        <f>SUM(R375:R378)</f>
        <v>0</v>
      </c>
      <c r="S374" s="200"/>
      <c r="T374" s="202">
        <f>SUM(T375:T378)</f>
        <v>0</v>
      </c>
      <c r="AR374" s="203" t="s">
        <v>80</v>
      </c>
      <c r="AT374" s="204" t="s">
        <v>72</v>
      </c>
      <c r="AU374" s="204" t="s">
        <v>80</v>
      </c>
      <c r="AY374" s="203" t="s">
        <v>492</v>
      </c>
      <c r="BK374" s="205">
        <f>SUM(BK375:BK378)</f>
        <v>0</v>
      </c>
    </row>
    <row r="375" spans="2:65" s="1" customFormat="1" ht="25.5" customHeight="1">
      <c r="B375" s="42"/>
      <c r="C375" s="209" t="s">
        <v>1837</v>
      </c>
      <c r="D375" s="209" t="s">
        <v>498</v>
      </c>
      <c r="E375" s="210" t="s">
        <v>10746</v>
      </c>
      <c r="F375" s="211" t="s">
        <v>10747</v>
      </c>
      <c r="G375" s="212" t="s">
        <v>1025</v>
      </c>
      <c r="H375" s="213">
        <v>114</v>
      </c>
      <c r="I375" s="214"/>
      <c r="J375" s="215">
        <f>ROUND(I375*H375,2)</f>
        <v>0</v>
      </c>
      <c r="K375" s="211" t="s">
        <v>23</v>
      </c>
      <c r="L375" s="62"/>
      <c r="M375" s="216" t="s">
        <v>23</v>
      </c>
      <c r="N375" s="217" t="s">
        <v>44</v>
      </c>
      <c r="O375" s="43"/>
      <c r="P375" s="218">
        <f>O375*H375</f>
        <v>0</v>
      </c>
      <c r="Q375" s="218">
        <v>0</v>
      </c>
      <c r="R375" s="218">
        <f>Q375*H375</f>
        <v>0</v>
      </c>
      <c r="S375" s="218">
        <v>0</v>
      </c>
      <c r="T375" s="219">
        <f>S375*H375</f>
        <v>0</v>
      </c>
      <c r="AR375" s="25" t="s">
        <v>502</v>
      </c>
      <c r="AT375" s="25" t="s">
        <v>498</v>
      </c>
      <c r="AU375" s="25" t="s">
        <v>82</v>
      </c>
      <c r="AY375" s="25" t="s">
        <v>492</v>
      </c>
      <c r="BE375" s="220">
        <f>IF(N375="základní",J375,0)</f>
        <v>0</v>
      </c>
      <c r="BF375" s="220">
        <f>IF(N375="snížená",J375,0)</f>
        <v>0</v>
      </c>
      <c r="BG375" s="220">
        <f>IF(N375="zákl. přenesená",J375,0)</f>
        <v>0</v>
      </c>
      <c r="BH375" s="220">
        <f>IF(N375="sníž. přenesená",J375,0)</f>
        <v>0</v>
      </c>
      <c r="BI375" s="220">
        <f>IF(N375="nulová",J375,0)</f>
        <v>0</v>
      </c>
      <c r="BJ375" s="25" t="s">
        <v>80</v>
      </c>
      <c r="BK375" s="220">
        <f>ROUND(I375*H375,2)</f>
        <v>0</v>
      </c>
      <c r="BL375" s="25" t="s">
        <v>502</v>
      </c>
      <c r="BM375" s="25" t="s">
        <v>2471</v>
      </c>
    </row>
    <row r="376" spans="2:65" s="1" customFormat="1" ht="24">
      <c r="B376" s="42"/>
      <c r="C376" s="64"/>
      <c r="D376" s="227" t="s">
        <v>506</v>
      </c>
      <c r="E376" s="64"/>
      <c r="F376" s="274" t="s">
        <v>10747</v>
      </c>
      <c r="G376" s="64"/>
      <c r="H376" s="64"/>
      <c r="I376" s="177"/>
      <c r="J376" s="64"/>
      <c r="K376" s="64"/>
      <c r="L376" s="62"/>
      <c r="M376" s="223"/>
      <c r="N376" s="43"/>
      <c r="O376" s="43"/>
      <c r="P376" s="43"/>
      <c r="Q376" s="43"/>
      <c r="R376" s="43"/>
      <c r="S376" s="43"/>
      <c r="T376" s="79"/>
      <c r="AT376" s="25" t="s">
        <v>506</v>
      </c>
      <c r="AU376" s="25" t="s">
        <v>82</v>
      </c>
    </row>
    <row r="377" spans="2:65" s="1" customFormat="1" ht="25.5" customHeight="1">
      <c r="B377" s="42"/>
      <c r="C377" s="209" t="s">
        <v>1842</v>
      </c>
      <c r="D377" s="209" t="s">
        <v>498</v>
      </c>
      <c r="E377" s="210" t="s">
        <v>10748</v>
      </c>
      <c r="F377" s="211" t="s">
        <v>10749</v>
      </c>
      <c r="G377" s="212" t="s">
        <v>1025</v>
      </c>
      <c r="H377" s="213">
        <v>114</v>
      </c>
      <c r="I377" s="214"/>
      <c r="J377" s="215">
        <f>ROUND(I377*H377,2)</f>
        <v>0</v>
      </c>
      <c r="K377" s="211" t="s">
        <v>23</v>
      </c>
      <c r="L377" s="62"/>
      <c r="M377" s="216" t="s">
        <v>23</v>
      </c>
      <c r="N377" s="217" t="s">
        <v>44</v>
      </c>
      <c r="O377" s="43"/>
      <c r="P377" s="218">
        <f>O377*H377</f>
        <v>0</v>
      </c>
      <c r="Q377" s="218">
        <v>0</v>
      </c>
      <c r="R377" s="218">
        <f>Q377*H377</f>
        <v>0</v>
      </c>
      <c r="S377" s="218">
        <v>0</v>
      </c>
      <c r="T377" s="219">
        <f>S377*H377</f>
        <v>0</v>
      </c>
      <c r="AR377" s="25" t="s">
        <v>502</v>
      </c>
      <c r="AT377" s="25" t="s">
        <v>498</v>
      </c>
      <c r="AU377" s="25" t="s">
        <v>82</v>
      </c>
      <c r="AY377" s="25" t="s">
        <v>492</v>
      </c>
      <c r="BE377" s="220">
        <f>IF(N377="základní",J377,0)</f>
        <v>0</v>
      </c>
      <c r="BF377" s="220">
        <f>IF(N377="snížená",J377,0)</f>
        <v>0</v>
      </c>
      <c r="BG377" s="220">
        <f>IF(N377="zákl. přenesená",J377,0)</f>
        <v>0</v>
      </c>
      <c r="BH377" s="220">
        <f>IF(N377="sníž. přenesená",J377,0)</f>
        <v>0</v>
      </c>
      <c r="BI377" s="220">
        <f>IF(N377="nulová",J377,0)</f>
        <v>0</v>
      </c>
      <c r="BJ377" s="25" t="s">
        <v>80</v>
      </c>
      <c r="BK377" s="220">
        <f>ROUND(I377*H377,2)</f>
        <v>0</v>
      </c>
      <c r="BL377" s="25" t="s">
        <v>502</v>
      </c>
      <c r="BM377" s="25" t="s">
        <v>2479</v>
      </c>
    </row>
    <row r="378" spans="2:65" s="1" customFormat="1">
      <c r="B378" s="42"/>
      <c r="C378" s="64"/>
      <c r="D378" s="221" t="s">
        <v>506</v>
      </c>
      <c r="E378" s="64"/>
      <c r="F378" s="222" t="s">
        <v>10749</v>
      </c>
      <c r="G378" s="64"/>
      <c r="H378" s="64"/>
      <c r="I378" s="177"/>
      <c r="J378" s="64"/>
      <c r="K378" s="64"/>
      <c r="L378" s="62"/>
      <c r="M378" s="223"/>
      <c r="N378" s="43"/>
      <c r="O378" s="43"/>
      <c r="P378" s="43"/>
      <c r="Q378" s="43"/>
      <c r="R378" s="43"/>
      <c r="S378" s="43"/>
      <c r="T378" s="79"/>
      <c r="AT378" s="25" t="s">
        <v>506</v>
      </c>
      <c r="AU378" s="25" t="s">
        <v>82</v>
      </c>
    </row>
    <row r="379" spans="2:65" s="11" customFormat="1" ht="29.85" customHeight="1">
      <c r="B379" s="192"/>
      <c r="C379" s="193"/>
      <c r="D379" s="206" t="s">
        <v>72</v>
      </c>
      <c r="E379" s="207" t="s">
        <v>5912</v>
      </c>
      <c r="F379" s="207" t="s">
        <v>10548</v>
      </c>
      <c r="G379" s="193"/>
      <c r="H379" s="193"/>
      <c r="I379" s="196"/>
      <c r="J379" s="208">
        <f>BK379</f>
        <v>0</v>
      </c>
      <c r="K379" s="193"/>
      <c r="L379" s="198"/>
      <c r="M379" s="199"/>
      <c r="N379" s="200"/>
      <c r="O379" s="200"/>
      <c r="P379" s="201">
        <f>SUM(P380:P383)</f>
        <v>0</v>
      </c>
      <c r="Q379" s="200"/>
      <c r="R379" s="201">
        <f>SUM(R380:R383)</f>
        <v>0</v>
      </c>
      <c r="S379" s="200"/>
      <c r="T379" s="202">
        <f>SUM(T380:T383)</f>
        <v>0</v>
      </c>
      <c r="AR379" s="203" t="s">
        <v>80</v>
      </c>
      <c r="AT379" s="204" t="s">
        <v>72</v>
      </c>
      <c r="AU379" s="204" t="s">
        <v>80</v>
      </c>
      <c r="AY379" s="203" t="s">
        <v>492</v>
      </c>
      <c r="BK379" s="205">
        <f>SUM(BK380:BK383)</f>
        <v>0</v>
      </c>
    </row>
    <row r="380" spans="2:65" s="1" customFormat="1" ht="16.5" customHeight="1">
      <c r="B380" s="42"/>
      <c r="C380" s="209" t="s">
        <v>1848</v>
      </c>
      <c r="D380" s="209" t="s">
        <v>498</v>
      </c>
      <c r="E380" s="210" t="s">
        <v>10750</v>
      </c>
      <c r="F380" s="211" t="s">
        <v>10751</v>
      </c>
      <c r="G380" s="212" t="s">
        <v>1025</v>
      </c>
      <c r="H380" s="213">
        <v>222</v>
      </c>
      <c r="I380" s="214"/>
      <c r="J380" s="215">
        <f>ROUND(I380*H380,2)</f>
        <v>0</v>
      </c>
      <c r="K380" s="211" t="s">
        <v>23</v>
      </c>
      <c r="L380" s="62"/>
      <c r="M380" s="216" t="s">
        <v>23</v>
      </c>
      <c r="N380" s="217" t="s">
        <v>44</v>
      </c>
      <c r="O380" s="43"/>
      <c r="P380" s="218">
        <f>O380*H380</f>
        <v>0</v>
      </c>
      <c r="Q380" s="218">
        <v>0</v>
      </c>
      <c r="R380" s="218">
        <f>Q380*H380</f>
        <v>0</v>
      </c>
      <c r="S380" s="218">
        <v>0</v>
      </c>
      <c r="T380" s="219">
        <f>S380*H380</f>
        <v>0</v>
      </c>
      <c r="AR380" s="25" t="s">
        <v>502</v>
      </c>
      <c r="AT380" s="25" t="s">
        <v>498</v>
      </c>
      <c r="AU380" s="25" t="s">
        <v>82</v>
      </c>
      <c r="AY380" s="25" t="s">
        <v>492</v>
      </c>
      <c r="BE380" s="220">
        <f>IF(N380="základní",J380,0)</f>
        <v>0</v>
      </c>
      <c r="BF380" s="220">
        <f>IF(N380="snížená",J380,0)</f>
        <v>0</v>
      </c>
      <c r="BG380" s="220">
        <f>IF(N380="zákl. přenesená",J380,0)</f>
        <v>0</v>
      </c>
      <c r="BH380" s="220">
        <f>IF(N380="sníž. přenesená",J380,0)</f>
        <v>0</v>
      </c>
      <c r="BI380" s="220">
        <f>IF(N380="nulová",J380,0)</f>
        <v>0</v>
      </c>
      <c r="BJ380" s="25" t="s">
        <v>80</v>
      </c>
      <c r="BK380" s="220">
        <f>ROUND(I380*H380,2)</f>
        <v>0</v>
      </c>
      <c r="BL380" s="25" t="s">
        <v>502</v>
      </c>
      <c r="BM380" s="25" t="s">
        <v>216</v>
      </c>
    </row>
    <row r="381" spans="2:65" s="1" customFormat="1">
      <c r="B381" s="42"/>
      <c r="C381" s="64"/>
      <c r="D381" s="227" t="s">
        <v>506</v>
      </c>
      <c r="E381" s="64"/>
      <c r="F381" s="274" t="s">
        <v>10751</v>
      </c>
      <c r="G381" s="64"/>
      <c r="H381" s="64"/>
      <c r="I381" s="177"/>
      <c r="J381" s="64"/>
      <c r="K381" s="64"/>
      <c r="L381" s="62"/>
      <c r="M381" s="223"/>
      <c r="N381" s="43"/>
      <c r="O381" s="43"/>
      <c r="P381" s="43"/>
      <c r="Q381" s="43"/>
      <c r="R381" s="43"/>
      <c r="S381" s="43"/>
      <c r="T381" s="79"/>
      <c r="AT381" s="25" t="s">
        <v>506</v>
      </c>
      <c r="AU381" s="25" t="s">
        <v>82</v>
      </c>
    </row>
    <row r="382" spans="2:65" s="1" customFormat="1" ht="16.5" customHeight="1">
      <c r="B382" s="42"/>
      <c r="C382" s="209" t="s">
        <v>1853</v>
      </c>
      <c r="D382" s="209" t="s">
        <v>498</v>
      </c>
      <c r="E382" s="210" t="s">
        <v>10752</v>
      </c>
      <c r="F382" s="211" t="s">
        <v>10753</v>
      </c>
      <c r="G382" s="212" t="s">
        <v>1025</v>
      </c>
      <c r="H382" s="213">
        <v>1</v>
      </c>
      <c r="I382" s="214"/>
      <c r="J382" s="215">
        <f>ROUND(I382*H382,2)</f>
        <v>0</v>
      </c>
      <c r="K382" s="211" t="s">
        <v>23</v>
      </c>
      <c r="L382" s="62"/>
      <c r="M382" s="216" t="s">
        <v>23</v>
      </c>
      <c r="N382" s="217" t="s">
        <v>44</v>
      </c>
      <c r="O382" s="43"/>
      <c r="P382" s="218">
        <f>O382*H382</f>
        <v>0</v>
      </c>
      <c r="Q382" s="218">
        <v>0</v>
      </c>
      <c r="R382" s="218">
        <f>Q382*H382</f>
        <v>0</v>
      </c>
      <c r="S382" s="218">
        <v>0</v>
      </c>
      <c r="T382" s="219">
        <f>S382*H382</f>
        <v>0</v>
      </c>
      <c r="AR382" s="25" t="s">
        <v>502</v>
      </c>
      <c r="AT382" s="25" t="s">
        <v>498</v>
      </c>
      <c r="AU382" s="25" t="s">
        <v>82</v>
      </c>
      <c r="AY382" s="25" t="s">
        <v>492</v>
      </c>
      <c r="BE382" s="220">
        <f>IF(N382="základní",J382,0)</f>
        <v>0</v>
      </c>
      <c r="BF382" s="220">
        <f>IF(N382="snížená",J382,0)</f>
        <v>0</v>
      </c>
      <c r="BG382" s="220">
        <f>IF(N382="zákl. přenesená",J382,0)</f>
        <v>0</v>
      </c>
      <c r="BH382" s="220">
        <f>IF(N382="sníž. přenesená",J382,0)</f>
        <v>0</v>
      </c>
      <c r="BI382" s="220">
        <f>IF(N382="nulová",J382,0)</f>
        <v>0</v>
      </c>
      <c r="BJ382" s="25" t="s">
        <v>80</v>
      </c>
      <c r="BK382" s="220">
        <f>ROUND(I382*H382,2)</f>
        <v>0</v>
      </c>
      <c r="BL382" s="25" t="s">
        <v>502</v>
      </c>
      <c r="BM382" s="25" t="s">
        <v>2490</v>
      </c>
    </row>
    <row r="383" spans="2:65" s="1" customFormat="1">
      <c r="B383" s="42"/>
      <c r="C383" s="64"/>
      <c r="D383" s="221" t="s">
        <v>506</v>
      </c>
      <c r="E383" s="64"/>
      <c r="F383" s="222" t="s">
        <v>10753</v>
      </c>
      <c r="G383" s="64"/>
      <c r="H383" s="64"/>
      <c r="I383" s="177"/>
      <c r="J383" s="64"/>
      <c r="K383" s="64"/>
      <c r="L383" s="62"/>
      <c r="M383" s="223"/>
      <c r="N383" s="43"/>
      <c r="O383" s="43"/>
      <c r="P383" s="43"/>
      <c r="Q383" s="43"/>
      <c r="R383" s="43"/>
      <c r="S383" s="43"/>
      <c r="T383" s="79"/>
      <c r="AT383" s="25" t="s">
        <v>506</v>
      </c>
      <c r="AU383" s="25" t="s">
        <v>82</v>
      </c>
    </row>
    <row r="384" spans="2:65" s="11" customFormat="1" ht="29.85" customHeight="1">
      <c r="B384" s="192"/>
      <c r="C384" s="193"/>
      <c r="D384" s="206" t="s">
        <v>72</v>
      </c>
      <c r="E384" s="207" t="s">
        <v>5933</v>
      </c>
      <c r="F384" s="207" t="s">
        <v>10595</v>
      </c>
      <c r="G384" s="193"/>
      <c r="H384" s="193"/>
      <c r="I384" s="196"/>
      <c r="J384" s="208">
        <f>BK384</f>
        <v>0</v>
      </c>
      <c r="K384" s="193"/>
      <c r="L384" s="198"/>
      <c r="M384" s="199"/>
      <c r="N384" s="200"/>
      <c r="O384" s="200"/>
      <c r="P384" s="201">
        <f>SUM(P385:P392)</f>
        <v>0</v>
      </c>
      <c r="Q384" s="200"/>
      <c r="R384" s="201">
        <f>SUM(R385:R392)</f>
        <v>0</v>
      </c>
      <c r="S384" s="200"/>
      <c r="T384" s="202">
        <f>SUM(T385:T392)</f>
        <v>0</v>
      </c>
      <c r="AR384" s="203" t="s">
        <v>80</v>
      </c>
      <c r="AT384" s="204" t="s">
        <v>72</v>
      </c>
      <c r="AU384" s="204" t="s">
        <v>80</v>
      </c>
      <c r="AY384" s="203" t="s">
        <v>492</v>
      </c>
      <c r="BK384" s="205">
        <f>SUM(BK385:BK392)</f>
        <v>0</v>
      </c>
    </row>
    <row r="385" spans="2:65" s="1" customFormat="1" ht="16.5" customHeight="1">
      <c r="B385" s="42"/>
      <c r="C385" s="209" t="s">
        <v>1858</v>
      </c>
      <c r="D385" s="209" t="s">
        <v>498</v>
      </c>
      <c r="E385" s="210" t="s">
        <v>10608</v>
      </c>
      <c r="F385" s="211" t="s">
        <v>10609</v>
      </c>
      <c r="G385" s="212" t="s">
        <v>1025</v>
      </c>
      <c r="H385" s="213">
        <v>114</v>
      </c>
      <c r="I385" s="214"/>
      <c r="J385" s="215">
        <f>ROUND(I385*H385,2)</f>
        <v>0</v>
      </c>
      <c r="K385" s="211" t="s">
        <v>23</v>
      </c>
      <c r="L385" s="62"/>
      <c r="M385" s="216" t="s">
        <v>23</v>
      </c>
      <c r="N385" s="217" t="s">
        <v>44</v>
      </c>
      <c r="O385" s="43"/>
      <c r="P385" s="218">
        <f>O385*H385</f>
        <v>0</v>
      </c>
      <c r="Q385" s="218">
        <v>0</v>
      </c>
      <c r="R385" s="218">
        <f>Q385*H385</f>
        <v>0</v>
      </c>
      <c r="S385" s="218">
        <v>0</v>
      </c>
      <c r="T385" s="219">
        <f>S385*H385</f>
        <v>0</v>
      </c>
      <c r="AR385" s="25" t="s">
        <v>502</v>
      </c>
      <c r="AT385" s="25" t="s">
        <v>498</v>
      </c>
      <c r="AU385" s="25" t="s">
        <v>82</v>
      </c>
      <c r="AY385" s="25" t="s">
        <v>492</v>
      </c>
      <c r="BE385" s="220">
        <f>IF(N385="základní",J385,0)</f>
        <v>0</v>
      </c>
      <c r="BF385" s="220">
        <f>IF(N385="snížená",J385,0)</f>
        <v>0</v>
      </c>
      <c r="BG385" s="220">
        <f>IF(N385="zákl. přenesená",J385,0)</f>
        <v>0</v>
      </c>
      <c r="BH385" s="220">
        <f>IF(N385="sníž. přenesená",J385,0)</f>
        <v>0</v>
      </c>
      <c r="BI385" s="220">
        <f>IF(N385="nulová",J385,0)</f>
        <v>0</v>
      </c>
      <c r="BJ385" s="25" t="s">
        <v>80</v>
      </c>
      <c r="BK385" s="220">
        <f>ROUND(I385*H385,2)</f>
        <v>0</v>
      </c>
      <c r="BL385" s="25" t="s">
        <v>502</v>
      </c>
      <c r="BM385" s="25" t="s">
        <v>2498</v>
      </c>
    </row>
    <row r="386" spans="2:65" s="1" customFormat="1">
      <c r="B386" s="42"/>
      <c r="C386" s="64"/>
      <c r="D386" s="227" t="s">
        <v>506</v>
      </c>
      <c r="E386" s="64"/>
      <c r="F386" s="274" t="s">
        <v>10609</v>
      </c>
      <c r="G386" s="64"/>
      <c r="H386" s="64"/>
      <c r="I386" s="177"/>
      <c r="J386" s="64"/>
      <c r="K386" s="64"/>
      <c r="L386" s="62"/>
      <c r="M386" s="223"/>
      <c r="N386" s="43"/>
      <c r="O386" s="43"/>
      <c r="P386" s="43"/>
      <c r="Q386" s="43"/>
      <c r="R386" s="43"/>
      <c r="S386" s="43"/>
      <c r="T386" s="79"/>
      <c r="AT386" s="25" t="s">
        <v>506</v>
      </c>
      <c r="AU386" s="25" t="s">
        <v>82</v>
      </c>
    </row>
    <row r="387" spans="2:65" s="1" customFormat="1" ht="16.5" customHeight="1">
      <c r="B387" s="42"/>
      <c r="C387" s="209" t="s">
        <v>1869</v>
      </c>
      <c r="D387" s="209" t="s">
        <v>498</v>
      </c>
      <c r="E387" s="210" t="s">
        <v>10754</v>
      </c>
      <c r="F387" s="211" t="s">
        <v>10755</v>
      </c>
      <c r="G387" s="212" t="s">
        <v>1025</v>
      </c>
      <c r="H387" s="213">
        <v>142</v>
      </c>
      <c r="I387" s="214"/>
      <c r="J387" s="215">
        <f>ROUND(I387*H387,2)</f>
        <v>0</v>
      </c>
      <c r="K387" s="211" t="s">
        <v>23</v>
      </c>
      <c r="L387" s="62"/>
      <c r="M387" s="216" t="s">
        <v>23</v>
      </c>
      <c r="N387" s="217" t="s">
        <v>44</v>
      </c>
      <c r="O387" s="43"/>
      <c r="P387" s="218">
        <f>O387*H387</f>
        <v>0</v>
      </c>
      <c r="Q387" s="218">
        <v>0</v>
      </c>
      <c r="R387" s="218">
        <f>Q387*H387</f>
        <v>0</v>
      </c>
      <c r="S387" s="218">
        <v>0</v>
      </c>
      <c r="T387" s="219">
        <f>S387*H387</f>
        <v>0</v>
      </c>
      <c r="AR387" s="25" t="s">
        <v>502</v>
      </c>
      <c r="AT387" s="25" t="s">
        <v>498</v>
      </c>
      <c r="AU387" s="25" t="s">
        <v>82</v>
      </c>
      <c r="AY387" s="25" t="s">
        <v>492</v>
      </c>
      <c r="BE387" s="220">
        <f>IF(N387="základní",J387,0)</f>
        <v>0</v>
      </c>
      <c r="BF387" s="220">
        <f>IF(N387="snížená",J387,0)</f>
        <v>0</v>
      </c>
      <c r="BG387" s="220">
        <f>IF(N387="zákl. přenesená",J387,0)</f>
        <v>0</v>
      </c>
      <c r="BH387" s="220">
        <f>IF(N387="sníž. přenesená",J387,0)</f>
        <v>0</v>
      </c>
      <c r="BI387" s="220">
        <f>IF(N387="nulová",J387,0)</f>
        <v>0</v>
      </c>
      <c r="BJ387" s="25" t="s">
        <v>80</v>
      </c>
      <c r="BK387" s="220">
        <f>ROUND(I387*H387,2)</f>
        <v>0</v>
      </c>
      <c r="BL387" s="25" t="s">
        <v>502</v>
      </c>
      <c r="BM387" s="25" t="s">
        <v>2505</v>
      </c>
    </row>
    <row r="388" spans="2:65" s="1" customFormat="1">
      <c r="B388" s="42"/>
      <c r="C388" s="64"/>
      <c r="D388" s="227" t="s">
        <v>506</v>
      </c>
      <c r="E388" s="64"/>
      <c r="F388" s="274" t="s">
        <v>10755</v>
      </c>
      <c r="G388" s="64"/>
      <c r="H388" s="64"/>
      <c r="I388" s="177"/>
      <c r="J388" s="64"/>
      <c r="K388" s="64"/>
      <c r="L388" s="62"/>
      <c r="M388" s="223"/>
      <c r="N388" s="43"/>
      <c r="O388" s="43"/>
      <c r="P388" s="43"/>
      <c r="Q388" s="43"/>
      <c r="R388" s="43"/>
      <c r="S388" s="43"/>
      <c r="T388" s="79"/>
      <c r="AT388" s="25" t="s">
        <v>506</v>
      </c>
      <c r="AU388" s="25" t="s">
        <v>82</v>
      </c>
    </row>
    <row r="389" spans="2:65" s="1" customFormat="1" ht="16.5" customHeight="1">
      <c r="B389" s="42"/>
      <c r="C389" s="209" t="s">
        <v>1875</v>
      </c>
      <c r="D389" s="209" t="s">
        <v>498</v>
      </c>
      <c r="E389" s="210" t="s">
        <v>10756</v>
      </c>
      <c r="F389" s="211" t="s">
        <v>10757</v>
      </c>
      <c r="G389" s="212" t="s">
        <v>1025</v>
      </c>
      <c r="H389" s="213">
        <v>142</v>
      </c>
      <c r="I389" s="214"/>
      <c r="J389" s="215">
        <f>ROUND(I389*H389,2)</f>
        <v>0</v>
      </c>
      <c r="K389" s="211" t="s">
        <v>23</v>
      </c>
      <c r="L389" s="62"/>
      <c r="M389" s="216" t="s">
        <v>23</v>
      </c>
      <c r="N389" s="217" t="s">
        <v>44</v>
      </c>
      <c r="O389" s="43"/>
      <c r="P389" s="218">
        <f>O389*H389</f>
        <v>0</v>
      </c>
      <c r="Q389" s="218">
        <v>0</v>
      </c>
      <c r="R389" s="218">
        <f>Q389*H389</f>
        <v>0</v>
      </c>
      <c r="S389" s="218">
        <v>0</v>
      </c>
      <c r="T389" s="219">
        <f>S389*H389</f>
        <v>0</v>
      </c>
      <c r="AR389" s="25" t="s">
        <v>502</v>
      </c>
      <c r="AT389" s="25" t="s">
        <v>498</v>
      </c>
      <c r="AU389" s="25" t="s">
        <v>82</v>
      </c>
      <c r="AY389" s="25" t="s">
        <v>492</v>
      </c>
      <c r="BE389" s="220">
        <f>IF(N389="základní",J389,0)</f>
        <v>0</v>
      </c>
      <c r="BF389" s="220">
        <f>IF(N389="snížená",J389,0)</f>
        <v>0</v>
      </c>
      <c r="BG389" s="220">
        <f>IF(N389="zákl. přenesená",J389,0)</f>
        <v>0</v>
      </c>
      <c r="BH389" s="220">
        <f>IF(N389="sníž. přenesená",J389,0)</f>
        <v>0</v>
      </c>
      <c r="BI389" s="220">
        <f>IF(N389="nulová",J389,0)</f>
        <v>0</v>
      </c>
      <c r="BJ389" s="25" t="s">
        <v>80</v>
      </c>
      <c r="BK389" s="220">
        <f>ROUND(I389*H389,2)</f>
        <v>0</v>
      </c>
      <c r="BL389" s="25" t="s">
        <v>502</v>
      </c>
      <c r="BM389" s="25" t="s">
        <v>2512</v>
      </c>
    </row>
    <row r="390" spans="2:65" s="1" customFormat="1">
      <c r="B390" s="42"/>
      <c r="C390" s="64"/>
      <c r="D390" s="227" t="s">
        <v>506</v>
      </c>
      <c r="E390" s="64"/>
      <c r="F390" s="274" t="s">
        <v>10757</v>
      </c>
      <c r="G390" s="64"/>
      <c r="H390" s="64"/>
      <c r="I390" s="177"/>
      <c r="J390" s="64"/>
      <c r="K390" s="64"/>
      <c r="L390" s="62"/>
      <c r="M390" s="223"/>
      <c r="N390" s="43"/>
      <c r="O390" s="43"/>
      <c r="P390" s="43"/>
      <c r="Q390" s="43"/>
      <c r="R390" s="43"/>
      <c r="S390" s="43"/>
      <c r="T390" s="79"/>
      <c r="AT390" s="25" t="s">
        <v>506</v>
      </c>
      <c r="AU390" s="25" t="s">
        <v>82</v>
      </c>
    </row>
    <row r="391" spans="2:65" s="1" customFormat="1" ht="16.5" customHeight="1">
      <c r="B391" s="42"/>
      <c r="C391" s="209" t="s">
        <v>1880</v>
      </c>
      <c r="D391" s="209" t="s">
        <v>498</v>
      </c>
      <c r="E391" s="210" t="s">
        <v>10758</v>
      </c>
      <c r="F391" s="211" t="s">
        <v>10759</v>
      </c>
      <c r="G391" s="212" t="s">
        <v>23</v>
      </c>
      <c r="H391" s="213">
        <v>114</v>
      </c>
      <c r="I391" s="214"/>
      <c r="J391" s="215">
        <f>ROUND(I391*H391,2)</f>
        <v>0</v>
      </c>
      <c r="K391" s="211" t="s">
        <v>23</v>
      </c>
      <c r="L391" s="62"/>
      <c r="M391" s="216" t="s">
        <v>23</v>
      </c>
      <c r="N391" s="217" t="s">
        <v>44</v>
      </c>
      <c r="O391" s="43"/>
      <c r="P391" s="218">
        <f>O391*H391</f>
        <v>0</v>
      </c>
      <c r="Q391" s="218">
        <v>0</v>
      </c>
      <c r="R391" s="218">
        <f>Q391*H391</f>
        <v>0</v>
      </c>
      <c r="S391" s="218">
        <v>0</v>
      </c>
      <c r="T391" s="219">
        <f>S391*H391</f>
        <v>0</v>
      </c>
      <c r="AR391" s="25" t="s">
        <v>502</v>
      </c>
      <c r="AT391" s="25" t="s">
        <v>498</v>
      </c>
      <c r="AU391" s="25" t="s">
        <v>82</v>
      </c>
      <c r="AY391" s="25" t="s">
        <v>492</v>
      </c>
      <c r="BE391" s="220">
        <f>IF(N391="základní",J391,0)</f>
        <v>0</v>
      </c>
      <c r="BF391" s="220">
        <f>IF(N391="snížená",J391,0)</f>
        <v>0</v>
      </c>
      <c r="BG391" s="220">
        <f>IF(N391="zákl. přenesená",J391,0)</f>
        <v>0</v>
      </c>
      <c r="BH391" s="220">
        <f>IF(N391="sníž. přenesená",J391,0)</f>
        <v>0</v>
      </c>
      <c r="BI391" s="220">
        <f>IF(N391="nulová",J391,0)</f>
        <v>0</v>
      </c>
      <c r="BJ391" s="25" t="s">
        <v>80</v>
      </c>
      <c r="BK391" s="220">
        <f>ROUND(I391*H391,2)</f>
        <v>0</v>
      </c>
      <c r="BL391" s="25" t="s">
        <v>502</v>
      </c>
      <c r="BM391" s="25" t="s">
        <v>2520</v>
      </c>
    </row>
    <row r="392" spans="2:65" s="1" customFormat="1">
      <c r="B392" s="42"/>
      <c r="C392" s="64"/>
      <c r="D392" s="221" t="s">
        <v>506</v>
      </c>
      <c r="E392" s="64"/>
      <c r="F392" s="222" t="s">
        <v>10759</v>
      </c>
      <c r="G392" s="64"/>
      <c r="H392" s="64"/>
      <c r="I392" s="177"/>
      <c r="J392" s="64"/>
      <c r="K392" s="64"/>
      <c r="L392" s="62"/>
      <c r="M392" s="223"/>
      <c r="N392" s="43"/>
      <c r="O392" s="43"/>
      <c r="P392" s="43"/>
      <c r="Q392" s="43"/>
      <c r="R392" s="43"/>
      <c r="S392" s="43"/>
      <c r="T392" s="79"/>
      <c r="AT392" s="25" t="s">
        <v>506</v>
      </c>
      <c r="AU392" s="25" t="s">
        <v>82</v>
      </c>
    </row>
    <row r="393" spans="2:65" s="11" customFormat="1" ht="29.85" customHeight="1">
      <c r="B393" s="192"/>
      <c r="C393" s="193"/>
      <c r="D393" s="206" t="s">
        <v>72</v>
      </c>
      <c r="E393" s="207" t="s">
        <v>5916</v>
      </c>
      <c r="F393" s="207" t="s">
        <v>10636</v>
      </c>
      <c r="G393" s="193"/>
      <c r="H393" s="193"/>
      <c r="I393" s="196"/>
      <c r="J393" s="208">
        <f>BK393</f>
        <v>0</v>
      </c>
      <c r="K393" s="193"/>
      <c r="L393" s="198"/>
      <c r="M393" s="199"/>
      <c r="N393" s="200"/>
      <c r="O393" s="200"/>
      <c r="P393" s="201">
        <f>SUM(P394:P405)</f>
        <v>0</v>
      </c>
      <c r="Q393" s="200"/>
      <c r="R393" s="201">
        <f>SUM(R394:R405)</f>
        <v>0</v>
      </c>
      <c r="S393" s="200"/>
      <c r="T393" s="202">
        <f>SUM(T394:T405)</f>
        <v>0</v>
      </c>
      <c r="AR393" s="203" t="s">
        <v>80</v>
      </c>
      <c r="AT393" s="204" t="s">
        <v>72</v>
      </c>
      <c r="AU393" s="204" t="s">
        <v>80</v>
      </c>
      <c r="AY393" s="203" t="s">
        <v>492</v>
      </c>
      <c r="BK393" s="205">
        <f>SUM(BK394:BK405)</f>
        <v>0</v>
      </c>
    </row>
    <row r="394" spans="2:65" s="1" customFormat="1" ht="16.5" customHeight="1">
      <c r="B394" s="42"/>
      <c r="C394" s="209" t="s">
        <v>1887</v>
      </c>
      <c r="D394" s="209" t="s">
        <v>498</v>
      </c>
      <c r="E394" s="210" t="s">
        <v>10760</v>
      </c>
      <c r="F394" s="211" t="s">
        <v>10638</v>
      </c>
      <c r="G394" s="212" t="s">
        <v>1025</v>
      </c>
      <c r="H394" s="213">
        <v>1</v>
      </c>
      <c r="I394" s="214"/>
      <c r="J394" s="215">
        <f>ROUND(I394*H394,2)</f>
        <v>0</v>
      </c>
      <c r="K394" s="211" t="s">
        <v>23</v>
      </c>
      <c r="L394" s="62"/>
      <c r="M394" s="216" t="s">
        <v>23</v>
      </c>
      <c r="N394" s="217" t="s">
        <v>44</v>
      </c>
      <c r="O394" s="43"/>
      <c r="P394" s="218">
        <f>O394*H394</f>
        <v>0</v>
      </c>
      <c r="Q394" s="218">
        <v>0</v>
      </c>
      <c r="R394" s="218">
        <f>Q394*H394</f>
        <v>0</v>
      </c>
      <c r="S394" s="218">
        <v>0</v>
      </c>
      <c r="T394" s="219">
        <f>S394*H394</f>
        <v>0</v>
      </c>
      <c r="AR394" s="25" t="s">
        <v>502</v>
      </c>
      <c r="AT394" s="25" t="s">
        <v>498</v>
      </c>
      <c r="AU394" s="25" t="s">
        <v>82</v>
      </c>
      <c r="AY394" s="25" t="s">
        <v>492</v>
      </c>
      <c r="BE394" s="220">
        <f>IF(N394="základní",J394,0)</f>
        <v>0</v>
      </c>
      <c r="BF394" s="220">
        <f>IF(N394="snížená",J394,0)</f>
        <v>0</v>
      </c>
      <c r="BG394" s="220">
        <f>IF(N394="zákl. přenesená",J394,0)</f>
        <v>0</v>
      </c>
      <c r="BH394" s="220">
        <f>IF(N394="sníž. přenesená",J394,0)</f>
        <v>0</v>
      </c>
      <c r="BI394" s="220">
        <f>IF(N394="nulová",J394,0)</f>
        <v>0</v>
      </c>
      <c r="BJ394" s="25" t="s">
        <v>80</v>
      </c>
      <c r="BK394" s="220">
        <f>ROUND(I394*H394,2)</f>
        <v>0</v>
      </c>
      <c r="BL394" s="25" t="s">
        <v>502</v>
      </c>
      <c r="BM394" s="25" t="s">
        <v>2528</v>
      </c>
    </row>
    <row r="395" spans="2:65" s="1" customFormat="1">
      <c r="B395" s="42"/>
      <c r="C395" s="64"/>
      <c r="D395" s="227" t="s">
        <v>506</v>
      </c>
      <c r="E395" s="64"/>
      <c r="F395" s="274" t="s">
        <v>10638</v>
      </c>
      <c r="G395" s="64"/>
      <c r="H395" s="64"/>
      <c r="I395" s="177"/>
      <c r="J395" s="64"/>
      <c r="K395" s="64"/>
      <c r="L395" s="62"/>
      <c r="M395" s="223"/>
      <c r="N395" s="43"/>
      <c r="O395" s="43"/>
      <c r="P395" s="43"/>
      <c r="Q395" s="43"/>
      <c r="R395" s="43"/>
      <c r="S395" s="43"/>
      <c r="T395" s="79"/>
      <c r="AT395" s="25" t="s">
        <v>506</v>
      </c>
      <c r="AU395" s="25" t="s">
        <v>82</v>
      </c>
    </row>
    <row r="396" spans="2:65" s="1" customFormat="1" ht="16.5" customHeight="1">
      <c r="B396" s="42"/>
      <c r="C396" s="209" t="s">
        <v>1893</v>
      </c>
      <c r="D396" s="209" t="s">
        <v>498</v>
      </c>
      <c r="E396" s="210" t="s">
        <v>10761</v>
      </c>
      <c r="F396" s="211" t="s">
        <v>10640</v>
      </c>
      <c r="G396" s="212" t="s">
        <v>1025</v>
      </c>
      <c r="H396" s="213">
        <v>1</v>
      </c>
      <c r="I396" s="214"/>
      <c r="J396" s="215">
        <f>ROUND(I396*H396,2)</f>
        <v>0</v>
      </c>
      <c r="K396" s="211" t="s">
        <v>23</v>
      </c>
      <c r="L396" s="62"/>
      <c r="M396" s="216" t="s">
        <v>23</v>
      </c>
      <c r="N396" s="217" t="s">
        <v>44</v>
      </c>
      <c r="O396" s="43"/>
      <c r="P396" s="218">
        <f>O396*H396</f>
        <v>0</v>
      </c>
      <c r="Q396" s="218">
        <v>0</v>
      </c>
      <c r="R396" s="218">
        <f>Q396*H396</f>
        <v>0</v>
      </c>
      <c r="S396" s="218">
        <v>0</v>
      </c>
      <c r="T396" s="219">
        <f>S396*H396</f>
        <v>0</v>
      </c>
      <c r="AR396" s="25" t="s">
        <v>502</v>
      </c>
      <c r="AT396" s="25" t="s">
        <v>498</v>
      </c>
      <c r="AU396" s="25" t="s">
        <v>82</v>
      </c>
      <c r="AY396" s="25" t="s">
        <v>492</v>
      </c>
      <c r="BE396" s="220">
        <f>IF(N396="základní",J396,0)</f>
        <v>0</v>
      </c>
      <c r="BF396" s="220">
        <f>IF(N396="snížená",J396,0)</f>
        <v>0</v>
      </c>
      <c r="BG396" s="220">
        <f>IF(N396="zákl. přenesená",J396,0)</f>
        <v>0</v>
      </c>
      <c r="BH396" s="220">
        <f>IF(N396="sníž. přenesená",J396,0)</f>
        <v>0</v>
      </c>
      <c r="BI396" s="220">
        <f>IF(N396="nulová",J396,0)</f>
        <v>0</v>
      </c>
      <c r="BJ396" s="25" t="s">
        <v>80</v>
      </c>
      <c r="BK396" s="220">
        <f>ROUND(I396*H396,2)</f>
        <v>0</v>
      </c>
      <c r="BL396" s="25" t="s">
        <v>502</v>
      </c>
      <c r="BM396" s="25" t="s">
        <v>2539</v>
      </c>
    </row>
    <row r="397" spans="2:65" s="1" customFormat="1">
      <c r="B397" s="42"/>
      <c r="C397" s="64"/>
      <c r="D397" s="227" t="s">
        <v>506</v>
      </c>
      <c r="E397" s="64"/>
      <c r="F397" s="274" t="s">
        <v>10640</v>
      </c>
      <c r="G397" s="64"/>
      <c r="H397" s="64"/>
      <c r="I397" s="177"/>
      <c r="J397" s="64"/>
      <c r="K397" s="64"/>
      <c r="L397" s="62"/>
      <c r="M397" s="223"/>
      <c r="N397" s="43"/>
      <c r="O397" s="43"/>
      <c r="P397" s="43"/>
      <c r="Q397" s="43"/>
      <c r="R397" s="43"/>
      <c r="S397" s="43"/>
      <c r="T397" s="79"/>
      <c r="AT397" s="25" t="s">
        <v>506</v>
      </c>
      <c r="AU397" s="25" t="s">
        <v>82</v>
      </c>
    </row>
    <row r="398" spans="2:65" s="1" customFormat="1" ht="16.5" customHeight="1">
      <c r="B398" s="42"/>
      <c r="C398" s="209" t="s">
        <v>1904</v>
      </c>
      <c r="D398" s="209" t="s">
        <v>498</v>
      </c>
      <c r="E398" s="210" t="s">
        <v>10762</v>
      </c>
      <c r="F398" s="211" t="s">
        <v>10642</v>
      </c>
      <c r="G398" s="212" t="s">
        <v>1025</v>
      </c>
      <c r="H398" s="213">
        <v>1</v>
      </c>
      <c r="I398" s="214"/>
      <c r="J398" s="215">
        <f>ROUND(I398*H398,2)</f>
        <v>0</v>
      </c>
      <c r="K398" s="211" t="s">
        <v>23</v>
      </c>
      <c r="L398" s="62"/>
      <c r="M398" s="216" t="s">
        <v>23</v>
      </c>
      <c r="N398" s="217" t="s">
        <v>44</v>
      </c>
      <c r="O398" s="43"/>
      <c r="P398" s="218">
        <f>O398*H398</f>
        <v>0</v>
      </c>
      <c r="Q398" s="218">
        <v>0</v>
      </c>
      <c r="R398" s="218">
        <f>Q398*H398</f>
        <v>0</v>
      </c>
      <c r="S398" s="218">
        <v>0</v>
      </c>
      <c r="T398" s="219">
        <f>S398*H398</f>
        <v>0</v>
      </c>
      <c r="AR398" s="25" t="s">
        <v>502</v>
      </c>
      <c r="AT398" s="25" t="s">
        <v>498</v>
      </c>
      <c r="AU398" s="25" t="s">
        <v>82</v>
      </c>
      <c r="AY398" s="25" t="s">
        <v>492</v>
      </c>
      <c r="BE398" s="220">
        <f>IF(N398="základní",J398,0)</f>
        <v>0</v>
      </c>
      <c r="BF398" s="220">
        <f>IF(N398="snížená",J398,0)</f>
        <v>0</v>
      </c>
      <c r="BG398" s="220">
        <f>IF(N398="zákl. přenesená",J398,0)</f>
        <v>0</v>
      </c>
      <c r="BH398" s="220">
        <f>IF(N398="sníž. přenesená",J398,0)</f>
        <v>0</v>
      </c>
      <c r="BI398" s="220">
        <f>IF(N398="nulová",J398,0)</f>
        <v>0</v>
      </c>
      <c r="BJ398" s="25" t="s">
        <v>80</v>
      </c>
      <c r="BK398" s="220">
        <f>ROUND(I398*H398,2)</f>
        <v>0</v>
      </c>
      <c r="BL398" s="25" t="s">
        <v>502</v>
      </c>
      <c r="BM398" s="25" t="s">
        <v>2551</v>
      </c>
    </row>
    <row r="399" spans="2:65" s="1" customFormat="1">
      <c r="B399" s="42"/>
      <c r="C399" s="64"/>
      <c r="D399" s="227" t="s">
        <v>506</v>
      </c>
      <c r="E399" s="64"/>
      <c r="F399" s="274" t="s">
        <v>10642</v>
      </c>
      <c r="G399" s="64"/>
      <c r="H399" s="64"/>
      <c r="I399" s="177"/>
      <c r="J399" s="64"/>
      <c r="K399" s="64"/>
      <c r="L399" s="62"/>
      <c r="M399" s="223"/>
      <c r="N399" s="43"/>
      <c r="O399" s="43"/>
      <c r="P399" s="43"/>
      <c r="Q399" s="43"/>
      <c r="R399" s="43"/>
      <c r="S399" s="43"/>
      <c r="T399" s="79"/>
      <c r="AT399" s="25" t="s">
        <v>506</v>
      </c>
      <c r="AU399" s="25" t="s">
        <v>82</v>
      </c>
    </row>
    <row r="400" spans="2:65" s="1" customFormat="1" ht="16.5" customHeight="1">
      <c r="B400" s="42"/>
      <c r="C400" s="209" t="s">
        <v>1908</v>
      </c>
      <c r="D400" s="209" t="s">
        <v>498</v>
      </c>
      <c r="E400" s="210" t="s">
        <v>10763</v>
      </c>
      <c r="F400" s="211" t="s">
        <v>10646</v>
      </c>
      <c r="G400" s="212" t="s">
        <v>1025</v>
      </c>
      <c r="H400" s="213">
        <v>1</v>
      </c>
      <c r="I400" s="214"/>
      <c r="J400" s="215">
        <f>ROUND(I400*H400,2)</f>
        <v>0</v>
      </c>
      <c r="K400" s="211" t="s">
        <v>23</v>
      </c>
      <c r="L400" s="62"/>
      <c r="M400" s="216" t="s">
        <v>23</v>
      </c>
      <c r="N400" s="217" t="s">
        <v>44</v>
      </c>
      <c r="O400" s="43"/>
      <c r="P400" s="218">
        <f>O400*H400</f>
        <v>0</v>
      </c>
      <c r="Q400" s="218">
        <v>0</v>
      </c>
      <c r="R400" s="218">
        <f>Q400*H400</f>
        <v>0</v>
      </c>
      <c r="S400" s="218">
        <v>0</v>
      </c>
      <c r="T400" s="219">
        <f>S400*H400</f>
        <v>0</v>
      </c>
      <c r="AR400" s="25" t="s">
        <v>502</v>
      </c>
      <c r="AT400" s="25" t="s">
        <v>498</v>
      </c>
      <c r="AU400" s="25" t="s">
        <v>82</v>
      </c>
      <c r="AY400" s="25" t="s">
        <v>492</v>
      </c>
      <c r="BE400" s="220">
        <f>IF(N400="základní",J400,0)</f>
        <v>0</v>
      </c>
      <c r="BF400" s="220">
        <f>IF(N400="snížená",J400,0)</f>
        <v>0</v>
      </c>
      <c r="BG400" s="220">
        <f>IF(N400="zákl. přenesená",J400,0)</f>
        <v>0</v>
      </c>
      <c r="BH400" s="220">
        <f>IF(N400="sníž. přenesená",J400,0)</f>
        <v>0</v>
      </c>
      <c r="BI400" s="220">
        <f>IF(N400="nulová",J400,0)</f>
        <v>0</v>
      </c>
      <c r="BJ400" s="25" t="s">
        <v>80</v>
      </c>
      <c r="BK400" s="220">
        <f>ROUND(I400*H400,2)</f>
        <v>0</v>
      </c>
      <c r="BL400" s="25" t="s">
        <v>502</v>
      </c>
      <c r="BM400" s="25" t="s">
        <v>2564</v>
      </c>
    </row>
    <row r="401" spans="2:65" s="1" customFormat="1">
      <c r="B401" s="42"/>
      <c r="C401" s="64"/>
      <c r="D401" s="227" t="s">
        <v>506</v>
      </c>
      <c r="E401" s="64"/>
      <c r="F401" s="274" t="s">
        <v>10646</v>
      </c>
      <c r="G401" s="64"/>
      <c r="H401" s="64"/>
      <c r="I401" s="177"/>
      <c r="J401" s="64"/>
      <c r="K401" s="64"/>
      <c r="L401" s="62"/>
      <c r="M401" s="223"/>
      <c r="N401" s="43"/>
      <c r="O401" s="43"/>
      <c r="P401" s="43"/>
      <c r="Q401" s="43"/>
      <c r="R401" s="43"/>
      <c r="S401" s="43"/>
      <c r="T401" s="79"/>
      <c r="AT401" s="25" t="s">
        <v>506</v>
      </c>
      <c r="AU401" s="25" t="s">
        <v>82</v>
      </c>
    </row>
    <row r="402" spans="2:65" s="1" customFormat="1" ht="16.5" customHeight="1">
      <c r="B402" s="42"/>
      <c r="C402" s="209" t="s">
        <v>1913</v>
      </c>
      <c r="D402" s="209" t="s">
        <v>498</v>
      </c>
      <c r="E402" s="210" t="s">
        <v>10764</v>
      </c>
      <c r="F402" s="211" t="s">
        <v>10650</v>
      </c>
      <c r="G402" s="212" t="s">
        <v>1025</v>
      </c>
      <c r="H402" s="213">
        <v>1</v>
      </c>
      <c r="I402" s="214"/>
      <c r="J402" s="215">
        <f>ROUND(I402*H402,2)</f>
        <v>0</v>
      </c>
      <c r="K402" s="211" t="s">
        <v>23</v>
      </c>
      <c r="L402" s="62"/>
      <c r="M402" s="216" t="s">
        <v>23</v>
      </c>
      <c r="N402" s="217" t="s">
        <v>44</v>
      </c>
      <c r="O402" s="43"/>
      <c r="P402" s="218">
        <f>O402*H402</f>
        <v>0</v>
      </c>
      <c r="Q402" s="218">
        <v>0</v>
      </c>
      <c r="R402" s="218">
        <f>Q402*H402</f>
        <v>0</v>
      </c>
      <c r="S402" s="218">
        <v>0</v>
      </c>
      <c r="T402" s="219">
        <f>S402*H402</f>
        <v>0</v>
      </c>
      <c r="AR402" s="25" t="s">
        <v>502</v>
      </c>
      <c r="AT402" s="25" t="s">
        <v>498</v>
      </c>
      <c r="AU402" s="25" t="s">
        <v>82</v>
      </c>
      <c r="AY402" s="25" t="s">
        <v>492</v>
      </c>
      <c r="BE402" s="220">
        <f>IF(N402="základní",J402,0)</f>
        <v>0</v>
      </c>
      <c r="BF402" s="220">
        <f>IF(N402="snížená",J402,0)</f>
        <v>0</v>
      </c>
      <c r="BG402" s="220">
        <f>IF(N402="zákl. přenesená",J402,0)</f>
        <v>0</v>
      </c>
      <c r="BH402" s="220">
        <f>IF(N402="sníž. přenesená",J402,0)</f>
        <v>0</v>
      </c>
      <c r="BI402" s="220">
        <f>IF(N402="nulová",J402,0)</f>
        <v>0</v>
      </c>
      <c r="BJ402" s="25" t="s">
        <v>80</v>
      </c>
      <c r="BK402" s="220">
        <f>ROUND(I402*H402,2)</f>
        <v>0</v>
      </c>
      <c r="BL402" s="25" t="s">
        <v>502</v>
      </c>
      <c r="BM402" s="25" t="s">
        <v>2578</v>
      </c>
    </row>
    <row r="403" spans="2:65" s="1" customFormat="1">
      <c r="B403" s="42"/>
      <c r="C403" s="64"/>
      <c r="D403" s="227" t="s">
        <v>506</v>
      </c>
      <c r="E403" s="64"/>
      <c r="F403" s="274" t="s">
        <v>10650</v>
      </c>
      <c r="G403" s="64"/>
      <c r="H403" s="64"/>
      <c r="I403" s="177"/>
      <c r="J403" s="64"/>
      <c r="K403" s="64"/>
      <c r="L403" s="62"/>
      <c r="M403" s="223"/>
      <c r="N403" s="43"/>
      <c r="O403" s="43"/>
      <c r="P403" s="43"/>
      <c r="Q403" s="43"/>
      <c r="R403" s="43"/>
      <c r="S403" s="43"/>
      <c r="T403" s="79"/>
      <c r="AT403" s="25" t="s">
        <v>506</v>
      </c>
      <c r="AU403" s="25" t="s">
        <v>82</v>
      </c>
    </row>
    <row r="404" spans="2:65" s="1" customFormat="1" ht="16.5" customHeight="1">
      <c r="B404" s="42"/>
      <c r="C404" s="209" t="s">
        <v>344</v>
      </c>
      <c r="D404" s="209" t="s">
        <v>498</v>
      </c>
      <c r="E404" s="210" t="s">
        <v>10765</v>
      </c>
      <c r="F404" s="211" t="s">
        <v>10652</v>
      </c>
      <c r="G404" s="212" t="s">
        <v>1025</v>
      </c>
      <c r="H404" s="213">
        <v>1</v>
      </c>
      <c r="I404" s="214"/>
      <c r="J404" s="215">
        <f>ROUND(I404*H404,2)</f>
        <v>0</v>
      </c>
      <c r="K404" s="211" t="s">
        <v>23</v>
      </c>
      <c r="L404" s="62"/>
      <c r="M404" s="216" t="s">
        <v>23</v>
      </c>
      <c r="N404" s="217" t="s">
        <v>44</v>
      </c>
      <c r="O404" s="43"/>
      <c r="P404" s="218">
        <f>O404*H404</f>
        <v>0</v>
      </c>
      <c r="Q404" s="218">
        <v>0</v>
      </c>
      <c r="R404" s="218">
        <f>Q404*H404</f>
        <v>0</v>
      </c>
      <c r="S404" s="218">
        <v>0</v>
      </c>
      <c r="T404" s="219">
        <f>S404*H404</f>
        <v>0</v>
      </c>
      <c r="AR404" s="25" t="s">
        <v>502</v>
      </c>
      <c r="AT404" s="25" t="s">
        <v>498</v>
      </c>
      <c r="AU404" s="25" t="s">
        <v>82</v>
      </c>
      <c r="AY404" s="25" t="s">
        <v>492</v>
      </c>
      <c r="BE404" s="220">
        <f>IF(N404="základní",J404,0)</f>
        <v>0</v>
      </c>
      <c r="BF404" s="220">
        <f>IF(N404="snížená",J404,0)</f>
        <v>0</v>
      </c>
      <c r="BG404" s="220">
        <f>IF(N404="zákl. přenesená",J404,0)</f>
        <v>0</v>
      </c>
      <c r="BH404" s="220">
        <f>IF(N404="sníž. přenesená",J404,0)</f>
        <v>0</v>
      </c>
      <c r="BI404" s="220">
        <f>IF(N404="nulová",J404,0)</f>
        <v>0</v>
      </c>
      <c r="BJ404" s="25" t="s">
        <v>80</v>
      </c>
      <c r="BK404" s="220">
        <f>ROUND(I404*H404,2)</f>
        <v>0</v>
      </c>
      <c r="BL404" s="25" t="s">
        <v>502</v>
      </c>
      <c r="BM404" s="25" t="s">
        <v>2589</v>
      </c>
    </row>
    <row r="405" spans="2:65" s="1" customFormat="1">
      <c r="B405" s="42"/>
      <c r="C405" s="64"/>
      <c r="D405" s="221" t="s">
        <v>506</v>
      </c>
      <c r="E405" s="64"/>
      <c r="F405" s="222" t="s">
        <v>10652</v>
      </c>
      <c r="G405" s="64"/>
      <c r="H405" s="64"/>
      <c r="I405" s="177"/>
      <c r="J405" s="64"/>
      <c r="K405" s="64"/>
      <c r="L405" s="62"/>
      <c r="M405" s="223"/>
      <c r="N405" s="43"/>
      <c r="O405" s="43"/>
      <c r="P405" s="43"/>
      <c r="Q405" s="43"/>
      <c r="R405" s="43"/>
      <c r="S405" s="43"/>
      <c r="T405" s="79"/>
      <c r="AT405" s="25" t="s">
        <v>506</v>
      </c>
      <c r="AU405" s="25" t="s">
        <v>82</v>
      </c>
    </row>
    <row r="406" spans="2:65" s="11" customFormat="1" ht="29.85" customHeight="1">
      <c r="B406" s="192"/>
      <c r="C406" s="193"/>
      <c r="D406" s="206" t="s">
        <v>72</v>
      </c>
      <c r="E406" s="207" t="s">
        <v>5920</v>
      </c>
      <c r="F406" s="207" t="s">
        <v>10653</v>
      </c>
      <c r="G406" s="193"/>
      <c r="H406" s="193"/>
      <c r="I406" s="196"/>
      <c r="J406" s="208">
        <f>BK406</f>
        <v>0</v>
      </c>
      <c r="K406" s="193"/>
      <c r="L406" s="198"/>
      <c r="M406" s="199"/>
      <c r="N406" s="200"/>
      <c r="O406" s="200"/>
      <c r="P406" s="201">
        <f>SUM(P407:P424)</f>
        <v>0</v>
      </c>
      <c r="Q406" s="200"/>
      <c r="R406" s="201">
        <f>SUM(R407:R424)</f>
        <v>0</v>
      </c>
      <c r="S406" s="200"/>
      <c r="T406" s="202">
        <f>SUM(T407:T424)</f>
        <v>0</v>
      </c>
      <c r="AR406" s="203" t="s">
        <v>80</v>
      </c>
      <c r="AT406" s="204" t="s">
        <v>72</v>
      </c>
      <c r="AU406" s="204" t="s">
        <v>80</v>
      </c>
      <c r="AY406" s="203" t="s">
        <v>492</v>
      </c>
      <c r="BK406" s="205">
        <f>SUM(BK407:BK424)</f>
        <v>0</v>
      </c>
    </row>
    <row r="407" spans="2:65" s="1" customFormat="1" ht="16.5" customHeight="1">
      <c r="B407" s="42"/>
      <c r="C407" s="209" t="s">
        <v>1922</v>
      </c>
      <c r="D407" s="209" t="s">
        <v>498</v>
      </c>
      <c r="E407" s="210" t="s">
        <v>10731</v>
      </c>
      <c r="F407" s="211" t="s">
        <v>10657</v>
      </c>
      <c r="G407" s="212" t="s">
        <v>832</v>
      </c>
      <c r="H407" s="213">
        <v>1600</v>
      </c>
      <c r="I407" s="214"/>
      <c r="J407" s="215">
        <f>ROUND(I407*H407,2)</f>
        <v>0</v>
      </c>
      <c r="K407" s="211" t="s">
        <v>23</v>
      </c>
      <c r="L407" s="62"/>
      <c r="M407" s="216" t="s">
        <v>23</v>
      </c>
      <c r="N407" s="217" t="s">
        <v>44</v>
      </c>
      <c r="O407" s="43"/>
      <c r="P407" s="218">
        <f>O407*H407</f>
        <v>0</v>
      </c>
      <c r="Q407" s="218">
        <v>0</v>
      </c>
      <c r="R407" s="218">
        <f>Q407*H407</f>
        <v>0</v>
      </c>
      <c r="S407" s="218">
        <v>0</v>
      </c>
      <c r="T407" s="219">
        <f>S407*H407</f>
        <v>0</v>
      </c>
      <c r="AR407" s="25" t="s">
        <v>502</v>
      </c>
      <c r="AT407" s="25" t="s">
        <v>498</v>
      </c>
      <c r="AU407" s="25" t="s">
        <v>82</v>
      </c>
      <c r="AY407" s="25" t="s">
        <v>492</v>
      </c>
      <c r="BE407" s="220">
        <f>IF(N407="základní",J407,0)</f>
        <v>0</v>
      </c>
      <c r="BF407" s="220">
        <f>IF(N407="snížená",J407,0)</f>
        <v>0</v>
      </c>
      <c r="BG407" s="220">
        <f>IF(N407="zákl. přenesená",J407,0)</f>
        <v>0</v>
      </c>
      <c r="BH407" s="220">
        <f>IF(N407="sníž. přenesená",J407,0)</f>
        <v>0</v>
      </c>
      <c r="BI407" s="220">
        <f>IF(N407="nulová",J407,0)</f>
        <v>0</v>
      </c>
      <c r="BJ407" s="25" t="s">
        <v>80</v>
      </c>
      <c r="BK407" s="220">
        <f>ROUND(I407*H407,2)</f>
        <v>0</v>
      </c>
      <c r="BL407" s="25" t="s">
        <v>502</v>
      </c>
      <c r="BM407" s="25" t="s">
        <v>2604</v>
      </c>
    </row>
    <row r="408" spans="2:65" s="1" customFormat="1">
      <c r="B408" s="42"/>
      <c r="C408" s="64"/>
      <c r="D408" s="227" t="s">
        <v>506</v>
      </c>
      <c r="E408" s="64"/>
      <c r="F408" s="274" t="s">
        <v>10657</v>
      </c>
      <c r="G408" s="64"/>
      <c r="H408" s="64"/>
      <c r="I408" s="177"/>
      <c r="J408" s="64"/>
      <c r="K408" s="64"/>
      <c r="L408" s="62"/>
      <c r="M408" s="223"/>
      <c r="N408" s="43"/>
      <c r="O408" s="43"/>
      <c r="P408" s="43"/>
      <c r="Q408" s="43"/>
      <c r="R408" s="43"/>
      <c r="S408" s="43"/>
      <c r="T408" s="79"/>
      <c r="AT408" s="25" t="s">
        <v>506</v>
      </c>
      <c r="AU408" s="25" t="s">
        <v>82</v>
      </c>
    </row>
    <row r="409" spans="2:65" s="1" customFormat="1" ht="16.5" customHeight="1">
      <c r="B409" s="42"/>
      <c r="C409" s="209" t="s">
        <v>1927</v>
      </c>
      <c r="D409" s="209" t="s">
        <v>498</v>
      </c>
      <c r="E409" s="210" t="s">
        <v>10766</v>
      </c>
      <c r="F409" s="211" t="s">
        <v>10767</v>
      </c>
      <c r="G409" s="212" t="s">
        <v>832</v>
      </c>
      <c r="H409" s="213">
        <v>1200</v>
      </c>
      <c r="I409" s="214"/>
      <c r="J409" s="215">
        <f>ROUND(I409*H409,2)</f>
        <v>0</v>
      </c>
      <c r="K409" s="211" t="s">
        <v>23</v>
      </c>
      <c r="L409" s="62"/>
      <c r="M409" s="216" t="s">
        <v>23</v>
      </c>
      <c r="N409" s="217" t="s">
        <v>44</v>
      </c>
      <c r="O409" s="43"/>
      <c r="P409" s="218">
        <f>O409*H409</f>
        <v>0</v>
      </c>
      <c r="Q409" s="218">
        <v>0</v>
      </c>
      <c r="R409" s="218">
        <f>Q409*H409</f>
        <v>0</v>
      </c>
      <c r="S409" s="218">
        <v>0</v>
      </c>
      <c r="T409" s="219">
        <f>S409*H409</f>
        <v>0</v>
      </c>
      <c r="AR409" s="25" t="s">
        <v>502</v>
      </c>
      <c r="AT409" s="25" t="s">
        <v>498</v>
      </c>
      <c r="AU409" s="25" t="s">
        <v>82</v>
      </c>
      <c r="AY409" s="25" t="s">
        <v>492</v>
      </c>
      <c r="BE409" s="220">
        <f>IF(N409="základní",J409,0)</f>
        <v>0</v>
      </c>
      <c r="BF409" s="220">
        <f>IF(N409="snížená",J409,0)</f>
        <v>0</v>
      </c>
      <c r="BG409" s="220">
        <f>IF(N409="zákl. přenesená",J409,0)</f>
        <v>0</v>
      </c>
      <c r="BH409" s="220">
        <f>IF(N409="sníž. přenesená",J409,0)</f>
        <v>0</v>
      </c>
      <c r="BI409" s="220">
        <f>IF(N409="nulová",J409,0)</f>
        <v>0</v>
      </c>
      <c r="BJ409" s="25" t="s">
        <v>80</v>
      </c>
      <c r="BK409" s="220">
        <f>ROUND(I409*H409,2)</f>
        <v>0</v>
      </c>
      <c r="BL409" s="25" t="s">
        <v>502</v>
      </c>
      <c r="BM409" s="25" t="s">
        <v>2619</v>
      </c>
    </row>
    <row r="410" spans="2:65" s="1" customFormat="1">
      <c r="B410" s="42"/>
      <c r="C410" s="64"/>
      <c r="D410" s="227" t="s">
        <v>506</v>
      </c>
      <c r="E410" s="64"/>
      <c r="F410" s="274" t="s">
        <v>10767</v>
      </c>
      <c r="G410" s="64"/>
      <c r="H410" s="64"/>
      <c r="I410" s="177"/>
      <c r="J410" s="64"/>
      <c r="K410" s="64"/>
      <c r="L410" s="62"/>
      <c r="M410" s="223"/>
      <c r="N410" s="43"/>
      <c r="O410" s="43"/>
      <c r="P410" s="43"/>
      <c r="Q410" s="43"/>
      <c r="R410" s="43"/>
      <c r="S410" s="43"/>
      <c r="T410" s="79"/>
      <c r="AT410" s="25" t="s">
        <v>506</v>
      </c>
      <c r="AU410" s="25" t="s">
        <v>82</v>
      </c>
    </row>
    <row r="411" spans="2:65" s="1" customFormat="1" ht="16.5" customHeight="1">
      <c r="B411" s="42"/>
      <c r="C411" s="209" t="s">
        <v>1932</v>
      </c>
      <c r="D411" s="209" t="s">
        <v>498</v>
      </c>
      <c r="E411" s="210" t="s">
        <v>10768</v>
      </c>
      <c r="F411" s="211" t="s">
        <v>10665</v>
      </c>
      <c r="G411" s="212" t="s">
        <v>832</v>
      </c>
      <c r="H411" s="213">
        <v>1930</v>
      </c>
      <c r="I411" s="214"/>
      <c r="J411" s="215">
        <f>ROUND(I411*H411,2)</f>
        <v>0</v>
      </c>
      <c r="K411" s="211" t="s">
        <v>23</v>
      </c>
      <c r="L411" s="62"/>
      <c r="M411" s="216" t="s">
        <v>23</v>
      </c>
      <c r="N411" s="217" t="s">
        <v>44</v>
      </c>
      <c r="O411" s="43"/>
      <c r="P411" s="218">
        <f>O411*H411</f>
        <v>0</v>
      </c>
      <c r="Q411" s="218">
        <v>0</v>
      </c>
      <c r="R411" s="218">
        <f>Q411*H411</f>
        <v>0</v>
      </c>
      <c r="S411" s="218">
        <v>0</v>
      </c>
      <c r="T411" s="219">
        <f>S411*H411</f>
        <v>0</v>
      </c>
      <c r="AR411" s="25" t="s">
        <v>502</v>
      </c>
      <c r="AT411" s="25" t="s">
        <v>498</v>
      </c>
      <c r="AU411" s="25" t="s">
        <v>82</v>
      </c>
      <c r="AY411" s="25" t="s">
        <v>492</v>
      </c>
      <c r="BE411" s="220">
        <f>IF(N411="základní",J411,0)</f>
        <v>0</v>
      </c>
      <c r="BF411" s="220">
        <f>IF(N411="snížená",J411,0)</f>
        <v>0</v>
      </c>
      <c r="BG411" s="220">
        <f>IF(N411="zákl. přenesená",J411,0)</f>
        <v>0</v>
      </c>
      <c r="BH411" s="220">
        <f>IF(N411="sníž. přenesená",J411,0)</f>
        <v>0</v>
      </c>
      <c r="BI411" s="220">
        <f>IF(N411="nulová",J411,0)</f>
        <v>0</v>
      </c>
      <c r="BJ411" s="25" t="s">
        <v>80</v>
      </c>
      <c r="BK411" s="220">
        <f>ROUND(I411*H411,2)</f>
        <v>0</v>
      </c>
      <c r="BL411" s="25" t="s">
        <v>502</v>
      </c>
      <c r="BM411" s="25" t="s">
        <v>2635</v>
      </c>
    </row>
    <row r="412" spans="2:65" s="1" customFormat="1">
      <c r="B412" s="42"/>
      <c r="C412" s="64"/>
      <c r="D412" s="227" t="s">
        <v>506</v>
      </c>
      <c r="E412" s="64"/>
      <c r="F412" s="274" t="s">
        <v>10666</v>
      </c>
      <c r="G412" s="64"/>
      <c r="H412" s="64"/>
      <c r="I412" s="177"/>
      <c r="J412" s="64"/>
      <c r="K412" s="64"/>
      <c r="L412" s="62"/>
      <c r="M412" s="223"/>
      <c r="N412" s="43"/>
      <c r="O412" s="43"/>
      <c r="P412" s="43"/>
      <c r="Q412" s="43"/>
      <c r="R412" s="43"/>
      <c r="S412" s="43"/>
      <c r="T412" s="79"/>
      <c r="AT412" s="25" t="s">
        <v>506</v>
      </c>
      <c r="AU412" s="25" t="s">
        <v>82</v>
      </c>
    </row>
    <row r="413" spans="2:65" s="1" customFormat="1" ht="16.5" customHeight="1">
      <c r="B413" s="42"/>
      <c r="C413" s="209" t="s">
        <v>1937</v>
      </c>
      <c r="D413" s="209" t="s">
        <v>498</v>
      </c>
      <c r="E413" s="210" t="s">
        <v>10769</v>
      </c>
      <c r="F413" s="211" t="s">
        <v>10770</v>
      </c>
      <c r="G413" s="212" t="s">
        <v>832</v>
      </c>
      <c r="H413" s="213">
        <v>1600</v>
      </c>
      <c r="I413" s="214"/>
      <c r="J413" s="215">
        <f>ROUND(I413*H413,2)</f>
        <v>0</v>
      </c>
      <c r="K413" s="211" t="s">
        <v>23</v>
      </c>
      <c r="L413" s="62"/>
      <c r="M413" s="216" t="s">
        <v>23</v>
      </c>
      <c r="N413" s="217" t="s">
        <v>44</v>
      </c>
      <c r="O413" s="43"/>
      <c r="P413" s="218">
        <f>O413*H413</f>
        <v>0</v>
      </c>
      <c r="Q413" s="218">
        <v>0</v>
      </c>
      <c r="R413" s="218">
        <f>Q413*H413</f>
        <v>0</v>
      </c>
      <c r="S413" s="218">
        <v>0</v>
      </c>
      <c r="T413" s="219">
        <f>S413*H413</f>
        <v>0</v>
      </c>
      <c r="AR413" s="25" t="s">
        <v>502</v>
      </c>
      <c r="AT413" s="25" t="s">
        <v>498</v>
      </c>
      <c r="AU413" s="25" t="s">
        <v>82</v>
      </c>
      <c r="AY413" s="25" t="s">
        <v>492</v>
      </c>
      <c r="BE413" s="220">
        <f>IF(N413="základní",J413,0)</f>
        <v>0</v>
      </c>
      <c r="BF413" s="220">
        <f>IF(N413="snížená",J413,0)</f>
        <v>0</v>
      </c>
      <c r="BG413" s="220">
        <f>IF(N413="zákl. přenesená",J413,0)</f>
        <v>0</v>
      </c>
      <c r="BH413" s="220">
        <f>IF(N413="sníž. přenesená",J413,0)</f>
        <v>0</v>
      </c>
      <c r="BI413" s="220">
        <f>IF(N413="nulová",J413,0)</f>
        <v>0</v>
      </c>
      <c r="BJ413" s="25" t="s">
        <v>80</v>
      </c>
      <c r="BK413" s="220">
        <f>ROUND(I413*H413,2)</f>
        <v>0</v>
      </c>
      <c r="BL413" s="25" t="s">
        <v>502</v>
      </c>
      <c r="BM413" s="25" t="s">
        <v>2648</v>
      </c>
    </row>
    <row r="414" spans="2:65" s="1" customFormat="1">
      <c r="B414" s="42"/>
      <c r="C414" s="64"/>
      <c r="D414" s="227" t="s">
        <v>506</v>
      </c>
      <c r="E414" s="64"/>
      <c r="F414" s="274" t="s">
        <v>10771</v>
      </c>
      <c r="G414" s="64"/>
      <c r="H414" s="64"/>
      <c r="I414" s="177"/>
      <c r="J414" s="64"/>
      <c r="K414" s="64"/>
      <c r="L414" s="62"/>
      <c r="M414" s="223"/>
      <c r="N414" s="43"/>
      <c r="O414" s="43"/>
      <c r="P414" s="43"/>
      <c r="Q414" s="43"/>
      <c r="R414" s="43"/>
      <c r="S414" s="43"/>
      <c r="T414" s="79"/>
      <c r="AT414" s="25" t="s">
        <v>506</v>
      </c>
      <c r="AU414" s="25" t="s">
        <v>82</v>
      </c>
    </row>
    <row r="415" spans="2:65" s="1" customFormat="1" ht="16.5" customHeight="1">
      <c r="B415" s="42"/>
      <c r="C415" s="209" t="s">
        <v>1942</v>
      </c>
      <c r="D415" s="209" t="s">
        <v>498</v>
      </c>
      <c r="E415" s="210" t="s">
        <v>10732</v>
      </c>
      <c r="F415" s="211" t="s">
        <v>10672</v>
      </c>
      <c r="G415" s="212" t="s">
        <v>832</v>
      </c>
      <c r="H415" s="213">
        <v>1500</v>
      </c>
      <c r="I415" s="214"/>
      <c r="J415" s="215">
        <f>ROUND(I415*H415,2)</f>
        <v>0</v>
      </c>
      <c r="K415" s="211" t="s">
        <v>23</v>
      </c>
      <c r="L415" s="62"/>
      <c r="M415" s="216" t="s">
        <v>23</v>
      </c>
      <c r="N415" s="217" t="s">
        <v>44</v>
      </c>
      <c r="O415" s="43"/>
      <c r="P415" s="218">
        <f>O415*H415</f>
        <v>0</v>
      </c>
      <c r="Q415" s="218">
        <v>0</v>
      </c>
      <c r="R415" s="218">
        <f>Q415*H415</f>
        <v>0</v>
      </c>
      <c r="S415" s="218">
        <v>0</v>
      </c>
      <c r="T415" s="219">
        <f>S415*H415</f>
        <v>0</v>
      </c>
      <c r="AR415" s="25" t="s">
        <v>502</v>
      </c>
      <c r="AT415" s="25" t="s">
        <v>498</v>
      </c>
      <c r="AU415" s="25" t="s">
        <v>82</v>
      </c>
      <c r="AY415" s="25" t="s">
        <v>492</v>
      </c>
      <c r="BE415" s="220">
        <f>IF(N415="základní",J415,0)</f>
        <v>0</v>
      </c>
      <c r="BF415" s="220">
        <f>IF(N415="snížená",J415,0)</f>
        <v>0</v>
      </c>
      <c r="BG415" s="220">
        <f>IF(N415="zákl. přenesená",J415,0)</f>
        <v>0</v>
      </c>
      <c r="BH415" s="220">
        <f>IF(N415="sníž. přenesená",J415,0)</f>
        <v>0</v>
      </c>
      <c r="BI415" s="220">
        <f>IF(N415="nulová",J415,0)</f>
        <v>0</v>
      </c>
      <c r="BJ415" s="25" t="s">
        <v>80</v>
      </c>
      <c r="BK415" s="220">
        <f>ROUND(I415*H415,2)</f>
        <v>0</v>
      </c>
      <c r="BL415" s="25" t="s">
        <v>502</v>
      </c>
      <c r="BM415" s="25" t="s">
        <v>2659</v>
      </c>
    </row>
    <row r="416" spans="2:65" s="1" customFormat="1">
      <c r="B416" s="42"/>
      <c r="C416" s="64"/>
      <c r="D416" s="227" t="s">
        <v>506</v>
      </c>
      <c r="E416" s="64"/>
      <c r="F416" s="274" t="s">
        <v>10673</v>
      </c>
      <c r="G416" s="64"/>
      <c r="H416" s="64"/>
      <c r="I416" s="177"/>
      <c r="J416" s="64"/>
      <c r="K416" s="64"/>
      <c r="L416" s="62"/>
      <c r="M416" s="223"/>
      <c r="N416" s="43"/>
      <c r="O416" s="43"/>
      <c r="P416" s="43"/>
      <c r="Q416" s="43"/>
      <c r="R416" s="43"/>
      <c r="S416" s="43"/>
      <c r="T416" s="79"/>
      <c r="AT416" s="25" t="s">
        <v>506</v>
      </c>
      <c r="AU416" s="25" t="s">
        <v>82</v>
      </c>
    </row>
    <row r="417" spans="2:65" s="1" customFormat="1" ht="16.5" customHeight="1">
      <c r="B417" s="42"/>
      <c r="C417" s="209" t="s">
        <v>1947</v>
      </c>
      <c r="D417" s="209" t="s">
        <v>498</v>
      </c>
      <c r="E417" s="210" t="s">
        <v>10772</v>
      </c>
      <c r="F417" s="211" t="s">
        <v>10773</v>
      </c>
      <c r="G417" s="212" t="s">
        <v>832</v>
      </c>
      <c r="H417" s="213">
        <v>800</v>
      </c>
      <c r="I417" s="214"/>
      <c r="J417" s="215">
        <f>ROUND(I417*H417,2)</f>
        <v>0</v>
      </c>
      <c r="K417" s="211" t="s">
        <v>23</v>
      </c>
      <c r="L417" s="62"/>
      <c r="M417" s="216" t="s">
        <v>23</v>
      </c>
      <c r="N417" s="217" t="s">
        <v>44</v>
      </c>
      <c r="O417" s="43"/>
      <c r="P417" s="218">
        <f>O417*H417</f>
        <v>0</v>
      </c>
      <c r="Q417" s="218">
        <v>0</v>
      </c>
      <c r="R417" s="218">
        <f>Q417*H417</f>
        <v>0</v>
      </c>
      <c r="S417" s="218">
        <v>0</v>
      </c>
      <c r="T417" s="219">
        <f>S417*H417</f>
        <v>0</v>
      </c>
      <c r="AR417" s="25" t="s">
        <v>502</v>
      </c>
      <c r="AT417" s="25" t="s">
        <v>498</v>
      </c>
      <c r="AU417" s="25" t="s">
        <v>82</v>
      </c>
      <c r="AY417" s="25" t="s">
        <v>492</v>
      </c>
      <c r="BE417" s="220">
        <f>IF(N417="základní",J417,0)</f>
        <v>0</v>
      </c>
      <c r="BF417" s="220">
        <f>IF(N417="snížená",J417,0)</f>
        <v>0</v>
      </c>
      <c r="BG417" s="220">
        <f>IF(N417="zákl. přenesená",J417,0)</f>
        <v>0</v>
      </c>
      <c r="BH417" s="220">
        <f>IF(N417="sníž. přenesená",J417,0)</f>
        <v>0</v>
      </c>
      <c r="BI417" s="220">
        <f>IF(N417="nulová",J417,0)</f>
        <v>0</v>
      </c>
      <c r="BJ417" s="25" t="s">
        <v>80</v>
      </c>
      <c r="BK417" s="220">
        <f>ROUND(I417*H417,2)</f>
        <v>0</v>
      </c>
      <c r="BL417" s="25" t="s">
        <v>502</v>
      </c>
      <c r="BM417" s="25" t="s">
        <v>2670</v>
      </c>
    </row>
    <row r="418" spans="2:65" s="1" customFormat="1">
      <c r="B418" s="42"/>
      <c r="C418" s="64"/>
      <c r="D418" s="227" t="s">
        <v>506</v>
      </c>
      <c r="E418" s="64"/>
      <c r="F418" s="274" t="s">
        <v>10773</v>
      </c>
      <c r="G418" s="64"/>
      <c r="H418" s="64"/>
      <c r="I418" s="177"/>
      <c r="J418" s="64"/>
      <c r="K418" s="64"/>
      <c r="L418" s="62"/>
      <c r="M418" s="223"/>
      <c r="N418" s="43"/>
      <c r="O418" s="43"/>
      <c r="P418" s="43"/>
      <c r="Q418" s="43"/>
      <c r="R418" s="43"/>
      <c r="S418" s="43"/>
      <c r="T418" s="79"/>
      <c r="AT418" s="25" t="s">
        <v>506</v>
      </c>
      <c r="AU418" s="25" t="s">
        <v>82</v>
      </c>
    </row>
    <row r="419" spans="2:65" s="1" customFormat="1" ht="16.5" customHeight="1">
      <c r="B419" s="42"/>
      <c r="C419" s="209" t="s">
        <v>1952</v>
      </c>
      <c r="D419" s="209" t="s">
        <v>498</v>
      </c>
      <c r="E419" s="210" t="s">
        <v>10734</v>
      </c>
      <c r="F419" s="211" t="s">
        <v>10735</v>
      </c>
      <c r="G419" s="212" t="s">
        <v>832</v>
      </c>
      <c r="H419" s="213">
        <v>1100</v>
      </c>
      <c r="I419" s="214"/>
      <c r="J419" s="215">
        <f>ROUND(I419*H419,2)</f>
        <v>0</v>
      </c>
      <c r="K419" s="211" t="s">
        <v>23</v>
      </c>
      <c r="L419" s="62"/>
      <c r="M419" s="216" t="s">
        <v>23</v>
      </c>
      <c r="N419" s="217" t="s">
        <v>44</v>
      </c>
      <c r="O419" s="43"/>
      <c r="P419" s="218">
        <f>O419*H419</f>
        <v>0</v>
      </c>
      <c r="Q419" s="218">
        <v>0</v>
      </c>
      <c r="R419" s="218">
        <f>Q419*H419</f>
        <v>0</v>
      </c>
      <c r="S419" s="218">
        <v>0</v>
      </c>
      <c r="T419" s="219">
        <f>S419*H419</f>
        <v>0</v>
      </c>
      <c r="AR419" s="25" t="s">
        <v>502</v>
      </c>
      <c r="AT419" s="25" t="s">
        <v>498</v>
      </c>
      <c r="AU419" s="25" t="s">
        <v>82</v>
      </c>
      <c r="AY419" s="25" t="s">
        <v>492</v>
      </c>
      <c r="BE419" s="220">
        <f>IF(N419="základní",J419,0)</f>
        <v>0</v>
      </c>
      <c r="BF419" s="220">
        <f>IF(N419="snížená",J419,0)</f>
        <v>0</v>
      </c>
      <c r="BG419" s="220">
        <f>IF(N419="zákl. přenesená",J419,0)</f>
        <v>0</v>
      </c>
      <c r="BH419" s="220">
        <f>IF(N419="sníž. přenesená",J419,0)</f>
        <v>0</v>
      </c>
      <c r="BI419" s="220">
        <f>IF(N419="nulová",J419,0)</f>
        <v>0</v>
      </c>
      <c r="BJ419" s="25" t="s">
        <v>80</v>
      </c>
      <c r="BK419" s="220">
        <f>ROUND(I419*H419,2)</f>
        <v>0</v>
      </c>
      <c r="BL419" s="25" t="s">
        <v>502</v>
      </c>
      <c r="BM419" s="25" t="s">
        <v>2683</v>
      </c>
    </row>
    <row r="420" spans="2:65" s="1" customFormat="1">
      <c r="B420" s="42"/>
      <c r="C420" s="64"/>
      <c r="D420" s="227" t="s">
        <v>506</v>
      </c>
      <c r="E420" s="64"/>
      <c r="F420" s="274" t="s">
        <v>10735</v>
      </c>
      <c r="G420" s="64"/>
      <c r="H420" s="64"/>
      <c r="I420" s="177"/>
      <c r="J420" s="64"/>
      <c r="K420" s="64"/>
      <c r="L420" s="62"/>
      <c r="M420" s="223"/>
      <c r="N420" s="43"/>
      <c r="O420" s="43"/>
      <c r="P420" s="43"/>
      <c r="Q420" s="43"/>
      <c r="R420" s="43"/>
      <c r="S420" s="43"/>
      <c r="T420" s="79"/>
      <c r="AT420" s="25" t="s">
        <v>506</v>
      </c>
      <c r="AU420" s="25" t="s">
        <v>82</v>
      </c>
    </row>
    <row r="421" spans="2:65" s="1" customFormat="1" ht="16.5" customHeight="1">
      <c r="B421" s="42"/>
      <c r="C421" s="209" t="s">
        <v>1958</v>
      </c>
      <c r="D421" s="209" t="s">
        <v>498</v>
      </c>
      <c r="E421" s="210" t="s">
        <v>10774</v>
      </c>
      <c r="F421" s="211" t="s">
        <v>10775</v>
      </c>
      <c r="G421" s="212" t="s">
        <v>832</v>
      </c>
      <c r="H421" s="213">
        <v>114</v>
      </c>
      <c r="I421" s="214"/>
      <c r="J421" s="215">
        <f>ROUND(I421*H421,2)</f>
        <v>0</v>
      </c>
      <c r="K421" s="211" t="s">
        <v>23</v>
      </c>
      <c r="L421" s="62"/>
      <c r="M421" s="216" t="s">
        <v>23</v>
      </c>
      <c r="N421" s="217" t="s">
        <v>44</v>
      </c>
      <c r="O421" s="43"/>
      <c r="P421" s="218">
        <f>O421*H421</f>
        <v>0</v>
      </c>
      <c r="Q421" s="218">
        <v>0</v>
      </c>
      <c r="R421" s="218">
        <f>Q421*H421</f>
        <v>0</v>
      </c>
      <c r="S421" s="218">
        <v>0</v>
      </c>
      <c r="T421" s="219">
        <f>S421*H421</f>
        <v>0</v>
      </c>
      <c r="AR421" s="25" t="s">
        <v>502</v>
      </c>
      <c r="AT421" s="25" t="s">
        <v>498</v>
      </c>
      <c r="AU421" s="25" t="s">
        <v>82</v>
      </c>
      <c r="AY421" s="25" t="s">
        <v>492</v>
      </c>
      <c r="BE421" s="220">
        <f>IF(N421="základní",J421,0)</f>
        <v>0</v>
      </c>
      <c r="BF421" s="220">
        <f>IF(N421="snížená",J421,0)</f>
        <v>0</v>
      </c>
      <c r="BG421" s="220">
        <f>IF(N421="zákl. přenesená",J421,0)</f>
        <v>0</v>
      </c>
      <c r="BH421" s="220">
        <f>IF(N421="sníž. přenesená",J421,0)</f>
        <v>0</v>
      </c>
      <c r="BI421" s="220">
        <f>IF(N421="nulová",J421,0)</f>
        <v>0</v>
      </c>
      <c r="BJ421" s="25" t="s">
        <v>80</v>
      </c>
      <c r="BK421" s="220">
        <f>ROUND(I421*H421,2)</f>
        <v>0</v>
      </c>
      <c r="BL421" s="25" t="s">
        <v>502</v>
      </c>
      <c r="BM421" s="25" t="s">
        <v>2697</v>
      </c>
    </row>
    <row r="422" spans="2:65" s="1" customFormat="1">
      <c r="B422" s="42"/>
      <c r="C422" s="64"/>
      <c r="D422" s="227" t="s">
        <v>506</v>
      </c>
      <c r="E422" s="64"/>
      <c r="F422" s="274" t="s">
        <v>10775</v>
      </c>
      <c r="G422" s="64"/>
      <c r="H422" s="64"/>
      <c r="I422" s="177"/>
      <c r="J422" s="64"/>
      <c r="K422" s="64"/>
      <c r="L422" s="62"/>
      <c r="M422" s="223"/>
      <c r="N422" s="43"/>
      <c r="O422" s="43"/>
      <c r="P422" s="43"/>
      <c r="Q422" s="43"/>
      <c r="R422" s="43"/>
      <c r="S422" s="43"/>
      <c r="T422" s="79"/>
      <c r="AT422" s="25" t="s">
        <v>506</v>
      </c>
      <c r="AU422" s="25" t="s">
        <v>82</v>
      </c>
    </row>
    <row r="423" spans="2:65" s="1" customFormat="1" ht="16.5" customHeight="1">
      <c r="B423" s="42"/>
      <c r="C423" s="209" t="s">
        <v>1966</v>
      </c>
      <c r="D423" s="209" t="s">
        <v>498</v>
      </c>
      <c r="E423" s="210" t="s">
        <v>10705</v>
      </c>
      <c r="F423" s="211" t="s">
        <v>10652</v>
      </c>
      <c r="G423" s="212" t="s">
        <v>1025</v>
      </c>
      <c r="H423" s="213">
        <v>3000</v>
      </c>
      <c r="I423" s="214"/>
      <c r="J423" s="215">
        <f>ROUND(I423*H423,2)</f>
        <v>0</v>
      </c>
      <c r="K423" s="211" t="s">
        <v>23</v>
      </c>
      <c r="L423" s="62"/>
      <c r="M423" s="216" t="s">
        <v>23</v>
      </c>
      <c r="N423" s="217" t="s">
        <v>44</v>
      </c>
      <c r="O423" s="43"/>
      <c r="P423" s="218">
        <f>O423*H423</f>
        <v>0</v>
      </c>
      <c r="Q423" s="218">
        <v>0</v>
      </c>
      <c r="R423" s="218">
        <f>Q423*H423</f>
        <v>0</v>
      </c>
      <c r="S423" s="218">
        <v>0</v>
      </c>
      <c r="T423" s="219">
        <f>S423*H423</f>
        <v>0</v>
      </c>
      <c r="AR423" s="25" t="s">
        <v>502</v>
      </c>
      <c r="AT423" s="25" t="s">
        <v>498</v>
      </c>
      <c r="AU423" s="25" t="s">
        <v>82</v>
      </c>
      <c r="AY423" s="25" t="s">
        <v>492</v>
      </c>
      <c r="BE423" s="220">
        <f>IF(N423="základní",J423,0)</f>
        <v>0</v>
      </c>
      <c r="BF423" s="220">
        <f>IF(N423="snížená",J423,0)</f>
        <v>0</v>
      </c>
      <c r="BG423" s="220">
        <f>IF(N423="zákl. přenesená",J423,0)</f>
        <v>0</v>
      </c>
      <c r="BH423" s="220">
        <f>IF(N423="sníž. přenesená",J423,0)</f>
        <v>0</v>
      </c>
      <c r="BI423" s="220">
        <f>IF(N423="nulová",J423,0)</f>
        <v>0</v>
      </c>
      <c r="BJ423" s="25" t="s">
        <v>80</v>
      </c>
      <c r="BK423" s="220">
        <f>ROUND(I423*H423,2)</f>
        <v>0</v>
      </c>
      <c r="BL423" s="25" t="s">
        <v>502</v>
      </c>
      <c r="BM423" s="25" t="s">
        <v>2710</v>
      </c>
    </row>
    <row r="424" spans="2:65" s="1" customFormat="1">
      <c r="B424" s="42"/>
      <c r="C424" s="64"/>
      <c r="D424" s="221" t="s">
        <v>506</v>
      </c>
      <c r="E424" s="64"/>
      <c r="F424" s="222" t="s">
        <v>10652</v>
      </c>
      <c r="G424" s="64"/>
      <c r="H424" s="64"/>
      <c r="I424" s="177"/>
      <c r="J424" s="64"/>
      <c r="K424" s="64"/>
      <c r="L424" s="62"/>
      <c r="M424" s="223"/>
      <c r="N424" s="43"/>
      <c r="O424" s="43"/>
      <c r="P424" s="43"/>
      <c r="Q424" s="43"/>
      <c r="R424" s="43"/>
      <c r="S424" s="43"/>
      <c r="T424" s="79"/>
      <c r="AT424" s="25" t="s">
        <v>506</v>
      </c>
      <c r="AU424" s="25" t="s">
        <v>82</v>
      </c>
    </row>
    <row r="425" spans="2:65" s="11" customFormat="1" ht="37.35" customHeight="1">
      <c r="B425" s="192"/>
      <c r="C425" s="193"/>
      <c r="D425" s="194" t="s">
        <v>72</v>
      </c>
      <c r="E425" s="195" t="s">
        <v>5937</v>
      </c>
      <c r="F425" s="195" t="s">
        <v>10776</v>
      </c>
      <c r="G425" s="193"/>
      <c r="H425" s="193"/>
      <c r="I425" s="196"/>
      <c r="J425" s="197">
        <f>BK425</f>
        <v>0</v>
      </c>
      <c r="K425" s="193"/>
      <c r="L425" s="198"/>
      <c r="M425" s="199"/>
      <c r="N425" s="200"/>
      <c r="O425" s="200"/>
      <c r="P425" s="201">
        <f>P426+P429+P436+P453+P462</f>
        <v>0</v>
      </c>
      <c r="Q425" s="200"/>
      <c r="R425" s="201">
        <f>R426+R429+R436+R453+R462</f>
        <v>0</v>
      </c>
      <c r="S425" s="200"/>
      <c r="T425" s="202">
        <f>T426+T429+T436+T453+T462</f>
        <v>0</v>
      </c>
      <c r="AR425" s="203" t="s">
        <v>80</v>
      </c>
      <c r="AT425" s="204" t="s">
        <v>72</v>
      </c>
      <c r="AU425" s="204" t="s">
        <v>73</v>
      </c>
      <c r="AY425" s="203" t="s">
        <v>492</v>
      </c>
      <c r="BK425" s="205">
        <f>BK426+BK429+BK436+BK453+BK462</f>
        <v>0</v>
      </c>
    </row>
    <row r="426" spans="2:65" s="11" customFormat="1" ht="19.95" customHeight="1">
      <c r="B426" s="192"/>
      <c r="C426" s="193"/>
      <c r="D426" s="206" t="s">
        <v>72</v>
      </c>
      <c r="E426" s="207" t="s">
        <v>156</v>
      </c>
      <c r="F426" s="207" t="s">
        <v>10518</v>
      </c>
      <c r="G426" s="193"/>
      <c r="H426" s="193"/>
      <c r="I426" s="196"/>
      <c r="J426" s="208">
        <f>BK426</f>
        <v>0</v>
      </c>
      <c r="K426" s="193"/>
      <c r="L426" s="198"/>
      <c r="M426" s="199"/>
      <c r="N426" s="200"/>
      <c r="O426" s="200"/>
      <c r="P426" s="201">
        <f>SUM(P427:P428)</f>
        <v>0</v>
      </c>
      <c r="Q426" s="200"/>
      <c r="R426" s="201">
        <f>SUM(R427:R428)</f>
        <v>0</v>
      </c>
      <c r="S426" s="200"/>
      <c r="T426" s="202">
        <f>SUM(T427:T428)</f>
        <v>0</v>
      </c>
      <c r="AR426" s="203" t="s">
        <v>80</v>
      </c>
      <c r="AT426" s="204" t="s">
        <v>72</v>
      </c>
      <c r="AU426" s="204" t="s">
        <v>80</v>
      </c>
      <c r="AY426" s="203" t="s">
        <v>492</v>
      </c>
      <c r="BK426" s="205">
        <f>SUM(BK427:BK428)</f>
        <v>0</v>
      </c>
    </row>
    <row r="427" spans="2:65" s="1" customFormat="1" ht="25.5" customHeight="1">
      <c r="B427" s="42"/>
      <c r="C427" s="209" t="s">
        <v>1971</v>
      </c>
      <c r="D427" s="209" t="s">
        <v>498</v>
      </c>
      <c r="E427" s="210" t="s">
        <v>10777</v>
      </c>
      <c r="F427" s="211" t="s">
        <v>10778</v>
      </c>
      <c r="G427" s="212" t="s">
        <v>1025</v>
      </c>
      <c r="H427" s="213">
        <v>4</v>
      </c>
      <c r="I427" s="214"/>
      <c r="J427" s="215">
        <f>ROUND(I427*H427,2)</f>
        <v>0</v>
      </c>
      <c r="K427" s="211" t="s">
        <v>23</v>
      </c>
      <c r="L427" s="62"/>
      <c r="M427" s="216" t="s">
        <v>23</v>
      </c>
      <c r="N427" s="217" t="s">
        <v>44</v>
      </c>
      <c r="O427" s="43"/>
      <c r="P427" s="218">
        <f>O427*H427</f>
        <v>0</v>
      </c>
      <c r="Q427" s="218">
        <v>0</v>
      </c>
      <c r="R427" s="218">
        <f>Q427*H427</f>
        <v>0</v>
      </c>
      <c r="S427" s="218">
        <v>0</v>
      </c>
      <c r="T427" s="219">
        <f>S427*H427</f>
        <v>0</v>
      </c>
      <c r="AR427" s="25" t="s">
        <v>502</v>
      </c>
      <c r="AT427" s="25" t="s">
        <v>498</v>
      </c>
      <c r="AU427" s="25" t="s">
        <v>82</v>
      </c>
      <c r="AY427" s="25" t="s">
        <v>492</v>
      </c>
      <c r="BE427" s="220">
        <f>IF(N427="základní",J427,0)</f>
        <v>0</v>
      </c>
      <c r="BF427" s="220">
        <f>IF(N427="snížená",J427,0)</f>
        <v>0</v>
      </c>
      <c r="BG427" s="220">
        <f>IF(N427="zákl. přenesená",J427,0)</f>
        <v>0</v>
      </c>
      <c r="BH427" s="220">
        <f>IF(N427="sníž. přenesená",J427,0)</f>
        <v>0</v>
      </c>
      <c r="BI427" s="220">
        <f>IF(N427="nulová",J427,0)</f>
        <v>0</v>
      </c>
      <c r="BJ427" s="25" t="s">
        <v>80</v>
      </c>
      <c r="BK427" s="220">
        <f>ROUND(I427*H427,2)</f>
        <v>0</v>
      </c>
      <c r="BL427" s="25" t="s">
        <v>502</v>
      </c>
      <c r="BM427" s="25" t="s">
        <v>2722</v>
      </c>
    </row>
    <row r="428" spans="2:65" s="1" customFormat="1" ht="24">
      <c r="B428" s="42"/>
      <c r="C428" s="64"/>
      <c r="D428" s="221" t="s">
        <v>506</v>
      </c>
      <c r="E428" s="64"/>
      <c r="F428" s="222" t="s">
        <v>10778</v>
      </c>
      <c r="G428" s="64"/>
      <c r="H428" s="64"/>
      <c r="I428" s="177"/>
      <c r="J428" s="64"/>
      <c r="K428" s="64"/>
      <c r="L428" s="62"/>
      <c r="M428" s="223"/>
      <c r="N428" s="43"/>
      <c r="O428" s="43"/>
      <c r="P428" s="43"/>
      <c r="Q428" s="43"/>
      <c r="R428" s="43"/>
      <c r="S428" s="43"/>
      <c r="T428" s="79"/>
      <c r="AT428" s="25" t="s">
        <v>506</v>
      </c>
      <c r="AU428" s="25" t="s">
        <v>82</v>
      </c>
    </row>
    <row r="429" spans="2:65" s="11" customFormat="1" ht="29.85" customHeight="1">
      <c r="B429" s="192"/>
      <c r="C429" s="193"/>
      <c r="D429" s="206" t="s">
        <v>72</v>
      </c>
      <c r="E429" s="207" t="s">
        <v>4874</v>
      </c>
      <c r="F429" s="207" t="s">
        <v>10535</v>
      </c>
      <c r="G429" s="193"/>
      <c r="H429" s="193"/>
      <c r="I429" s="196"/>
      <c r="J429" s="208">
        <f>BK429</f>
        <v>0</v>
      </c>
      <c r="K429" s="193"/>
      <c r="L429" s="198"/>
      <c r="M429" s="199"/>
      <c r="N429" s="200"/>
      <c r="O429" s="200"/>
      <c r="P429" s="201">
        <f>SUM(P430:P435)</f>
        <v>0</v>
      </c>
      <c r="Q429" s="200"/>
      <c r="R429" s="201">
        <f>SUM(R430:R435)</f>
        <v>0</v>
      </c>
      <c r="S429" s="200"/>
      <c r="T429" s="202">
        <f>SUM(T430:T435)</f>
        <v>0</v>
      </c>
      <c r="AR429" s="203" t="s">
        <v>80</v>
      </c>
      <c r="AT429" s="204" t="s">
        <v>72</v>
      </c>
      <c r="AU429" s="204" t="s">
        <v>80</v>
      </c>
      <c r="AY429" s="203" t="s">
        <v>492</v>
      </c>
      <c r="BK429" s="205">
        <f>SUM(BK430:BK435)</f>
        <v>0</v>
      </c>
    </row>
    <row r="430" spans="2:65" s="1" customFormat="1" ht="25.5" customHeight="1">
      <c r="B430" s="42"/>
      <c r="C430" s="209" t="s">
        <v>1977</v>
      </c>
      <c r="D430" s="209" t="s">
        <v>498</v>
      </c>
      <c r="E430" s="210" t="s">
        <v>10779</v>
      </c>
      <c r="F430" s="211" t="s">
        <v>10780</v>
      </c>
      <c r="G430" s="212" t="s">
        <v>1025</v>
      </c>
      <c r="H430" s="213">
        <v>4</v>
      </c>
      <c r="I430" s="214"/>
      <c r="J430" s="215">
        <f>ROUND(I430*H430,2)</f>
        <v>0</v>
      </c>
      <c r="K430" s="211" t="s">
        <v>23</v>
      </c>
      <c r="L430" s="62"/>
      <c r="M430" s="216" t="s">
        <v>23</v>
      </c>
      <c r="N430" s="217" t="s">
        <v>44</v>
      </c>
      <c r="O430" s="43"/>
      <c r="P430" s="218">
        <f>O430*H430</f>
        <v>0</v>
      </c>
      <c r="Q430" s="218">
        <v>0</v>
      </c>
      <c r="R430" s="218">
        <f>Q430*H430</f>
        <v>0</v>
      </c>
      <c r="S430" s="218">
        <v>0</v>
      </c>
      <c r="T430" s="219">
        <f>S430*H430</f>
        <v>0</v>
      </c>
      <c r="AR430" s="25" t="s">
        <v>502</v>
      </c>
      <c r="AT430" s="25" t="s">
        <v>498</v>
      </c>
      <c r="AU430" s="25" t="s">
        <v>82</v>
      </c>
      <c r="AY430" s="25" t="s">
        <v>492</v>
      </c>
      <c r="BE430" s="220">
        <f>IF(N430="základní",J430,0)</f>
        <v>0</v>
      </c>
      <c r="BF430" s="220">
        <f>IF(N430="snížená",J430,0)</f>
        <v>0</v>
      </c>
      <c r="BG430" s="220">
        <f>IF(N430="zákl. přenesená",J430,0)</f>
        <v>0</v>
      </c>
      <c r="BH430" s="220">
        <f>IF(N430="sníž. přenesená",J430,0)</f>
        <v>0</v>
      </c>
      <c r="BI430" s="220">
        <f>IF(N430="nulová",J430,0)</f>
        <v>0</v>
      </c>
      <c r="BJ430" s="25" t="s">
        <v>80</v>
      </c>
      <c r="BK430" s="220">
        <f>ROUND(I430*H430,2)</f>
        <v>0</v>
      </c>
      <c r="BL430" s="25" t="s">
        <v>502</v>
      </c>
      <c r="BM430" s="25" t="s">
        <v>2737</v>
      </c>
    </row>
    <row r="431" spans="2:65" s="1" customFormat="1">
      <c r="B431" s="42"/>
      <c r="C431" s="64"/>
      <c r="D431" s="227" t="s">
        <v>506</v>
      </c>
      <c r="E431" s="64"/>
      <c r="F431" s="274" t="s">
        <v>10780</v>
      </c>
      <c r="G431" s="64"/>
      <c r="H431" s="64"/>
      <c r="I431" s="177"/>
      <c r="J431" s="64"/>
      <c r="K431" s="64"/>
      <c r="L431" s="62"/>
      <c r="M431" s="223"/>
      <c r="N431" s="43"/>
      <c r="O431" s="43"/>
      <c r="P431" s="43"/>
      <c r="Q431" s="43"/>
      <c r="R431" s="43"/>
      <c r="S431" s="43"/>
      <c r="T431" s="79"/>
      <c r="AT431" s="25" t="s">
        <v>506</v>
      </c>
      <c r="AU431" s="25" t="s">
        <v>82</v>
      </c>
    </row>
    <row r="432" spans="2:65" s="1" customFormat="1" ht="25.5" customHeight="1">
      <c r="B432" s="42"/>
      <c r="C432" s="209" t="s">
        <v>1982</v>
      </c>
      <c r="D432" s="209" t="s">
        <v>498</v>
      </c>
      <c r="E432" s="210" t="s">
        <v>10527</v>
      </c>
      <c r="F432" s="211" t="s">
        <v>10528</v>
      </c>
      <c r="G432" s="212" t="s">
        <v>1025</v>
      </c>
      <c r="H432" s="213">
        <v>4</v>
      </c>
      <c r="I432" s="214"/>
      <c r="J432" s="215">
        <f>ROUND(I432*H432,2)</f>
        <v>0</v>
      </c>
      <c r="K432" s="211" t="s">
        <v>23</v>
      </c>
      <c r="L432" s="62"/>
      <c r="M432" s="216" t="s">
        <v>23</v>
      </c>
      <c r="N432" s="217" t="s">
        <v>44</v>
      </c>
      <c r="O432" s="43"/>
      <c r="P432" s="218">
        <f>O432*H432</f>
        <v>0</v>
      </c>
      <c r="Q432" s="218">
        <v>0</v>
      </c>
      <c r="R432" s="218">
        <f>Q432*H432</f>
        <v>0</v>
      </c>
      <c r="S432" s="218">
        <v>0</v>
      </c>
      <c r="T432" s="219">
        <f>S432*H432</f>
        <v>0</v>
      </c>
      <c r="AR432" s="25" t="s">
        <v>502</v>
      </c>
      <c r="AT432" s="25" t="s">
        <v>498</v>
      </c>
      <c r="AU432" s="25" t="s">
        <v>82</v>
      </c>
      <c r="AY432" s="25" t="s">
        <v>492</v>
      </c>
      <c r="BE432" s="220">
        <f>IF(N432="základní",J432,0)</f>
        <v>0</v>
      </c>
      <c r="BF432" s="220">
        <f>IF(N432="snížená",J432,0)</f>
        <v>0</v>
      </c>
      <c r="BG432" s="220">
        <f>IF(N432="zákl. přenesená",J432,0)</f>
        <v>0</v>
      </c>
      <c r="BH432" s="220">
        <f>IF(N432="sníž. přenesená",J432,0)</f>
        <v>0</v>
      </c>
      <c r="BI432" s="220">
        <f>IF(N432="nulová",J432,0)</f>
        <v>0</v>
      </c>
      <c r="BJ432" s="25" t="s">
        <v>80</v>
      </c>
      <c r="BK432" s="220">
        <f>ROUND(I432*H432,2)</f>
        <v>0</v>
      </c>
      <c r="BL432" s="25" t="s">
        <v>502</v>
      </c>
      <c r="BM432" s="25" t="s">
        <v>2746</v>
      </c>
    </row>
    <row r="433" spans="2:65" s="1" customFormat="1">
      <c r="B433" s="42"/>
      <c r="C433" s="64"/>
      <c r="D433" s="227" t="s">
        <v>506</v>
      </c>
      <c r="E433" s="64"/>
      <c r="F433" s="274" t="s">
        <v>10528</v>
      </c>
      <c r="G433" s="64"/>
      <c r="H433" s="64"/>
      <c r="I433" s="177"/>
      <c r="J433" s="64"/>
      <c r="K433" s="64"/>
      <c r="L433" s="62"/>
      <c r="M433" s="223"/>
      <c r="N433" s="43"/>
      <c r="O433" s="43"/>
      <c r="P433" s="43"/>
      <c r="Q433" s="43"/>
      <c r="R433" s="43"/>
      <c r="S433" s="43"/>
      <c r="T433" s="79"/>
      <c r="AT433" s="25" t="s">
        <v>506</v>
      </c>
      <c r="AU433" s="25" t="s">
        <v>82</v>
      </c>
    </row>
    <row r="434" spans="2:65" s="1" customFormat="1" ht="16.5" customHeight="1">
      <c r="B434" s="42"/>
      <c r="C434" s="209" t="s">
        <v>1987</v>
      </c>
      <c r="D434" s="209" t="s">
        <v>498</v>
      </c>
      <c r="E434" s="210" t="s">
        <v>10781</v>
      </c>
      <c r="F434" s="211" t="s">
        <v>10782</v>
      </c>
      <c r="G434" s="212" t="s">
        <v>23</v>
      </c>
      <c r="H434" s="213">
        <v>4</v>
      </c>
      <c r="I434" s="214"/>
      <c r="J434" s="215">
        <f>ROUND(I434*H434,2)</f>
        <v>0</v>
      </c>
      <c r="K434" s="211" t="s">
        <v>23</v>
      </c>
      <c r="L434" s="62"/>
      <c r="M434" s="216" t="s">
        <v>23</v>
      </c>
      <c r="N434" s="217" t="s">
        <v>44</v>
      </c>
      <c r="O434" s="43"/>
      <c r="P434" s="218">
        <f>O434*H434</f>
        <v>0</v>
      </c>
      <c r="Q434" s="218">
        <v>0</v>
      </c>
      <c r="R434" s="218">
        <f>Q434*H434</f>
        <v>0</v>
      </c>
      <c r="S434" s="218">
        <v>0</v>
      </c>
      <c r="T434" s="219">
        <f>S434*H434</f>
        <v>0</v>
      </c>
      <c r="AR434" s="25" t="s">
        <v>502</v>
      </c>
      <c r="AT434" s="25" t="s">
        <v>498</v>
      </c>
      <c r="AU434" s="25" t="s">
        <v>82</v>
      </c>
      <c r="AY434" s="25" t="s">
        <v>492</v>
      </c>
      <c r="BE434" s="220">
        <f>IF(N434="základní",J434,0)</f>
        <v>0</v>
      </c>
      <c r="BF434" s="220">
        <f>IF(N434="snížená",J434,0)</f>
        <v>0</v>
      </c>
      <c r="BG434" s="220">
        <f>IF(N434="zákl. přenesená",J434,0)</f>
        <v>0</v>
      </c>
      <c r="BH434" s="220">
        <f>IF(N434="sníž. přenesená",J434,0)</f>
        <v>0</v>
      </c>
      <c r="BI434" s="220">
        <f>IF(N434="nulová",J434,0)</f>
        <v>0</v>
      </c>
      <c r="BJ434" s="25" t="s">
        <v>80</v>
      </c>
      <c r="BK434" s="220">
        <f>ROUND(I434*H434,2)</f>
        <v>0</v>
      </c>
      <c r="BL434" s="25" t="s">
        <v>502</v>
      </c>
      <c r="BM434" s="25" t="s">
        <v>2767</v>
      </c>
    </row>
    <row r="435" spans="2:65" s="1" customFormat="1">
      <c r="B435" s="42"/>
      <c r="C435" s="64"/>
      <c r="D435" s="221" t="s">
        <v>506</v>
      </c>
      <c r="E435" s="64"/>
      <c r="F435" s="222" t="s">
        <v>10782</v>
      </c>
      <c r="G435" s="64"/>
      <c r="H435" s="64"/>
      <c r="I435" s="177"/>
      <c r="J435" s="64"/>
      <c r="K435" s="64"/>
      <c r="L435" s="62"/>
      <c r="M435" s="223"/>
      <c r="N435" s="43"/>
      <c r="O435" s="43"/>
      <c r="P435" s="43"/>
      <c r="Q435" s="43"/>
      <c r="R435" s="43"/>
      <c r="S435" s="43"/>
      <c r="T435" s="79"/>
      <c r="AT435" s="25" t="s">
        <v>506</v>
      </c>
      <c r="AU435" s="25" t="s">
        <v>82</v>
      </c>
    </row>
    <row r="436" spans="2:65" s="11" customFormat="1" ht="29.85" customHeight="1">
      <c r="B436" s="192"/>
      <c r="C436" s="193"/>
      <c r="D436" s="206" t="s">
        <v>72</v>
      </c>
      <c r="E436" s="207" t="s">
        <v>5933</v>
      </c>
      <c r="F436" s="207" t="s">
        <v>10595</v>
      </c>
      <c r="G436" s="193"/>
      <c r="H436" s="193"/>
      <c r="I436" s="196"/>
      <c r="J436" s="208">
        <f>BK436</f>
        <v>0</v>
      </c>
      <c r="K436" s="193"/>
      <c r="L436" s="198"/>
      <c r="M436" s="199"/>
      <c r="N436" s="200"/>
      <c r="O436" s="200"/>
      <c r="P436" s="201">
        <f>SUM(P437:P452)</f>
        <v>0</v>
      </c>
      <c r="Q436" s="200"/>
      <c r="R436" s="201">
        <f>SUM(R437:R452)</f>
        <v>0</v>
      </c>
      <c r="S436" s="200"/>
      <c r="T436" s="202">
        <f>SUM(T437:T452)</f>
        <v>0</v>
      </c>
      <c r="AR436" s="203" t="s">
        <v>80</v>
      </c>
      <c r="AT436" s="204" t="s">
        <v>72</v>
      </c>
      <c r="AU436" s="204" t="s">
        <v>80</v>
      </c>
      <c r="AY436" s="203" t="s">
        <v>492</v>
      </c>
      <c r="BK436" s="205">
        <f>SUM(BK437:BK452)</f>
        <v>0</v>
      </c>
    </row>
    <row r="437" spans="2:65" s="1" customFormat="1" ht="16.5" customHeight="1">
      <c r="B437" s="42"/>
      <c r="C437" s="209" t="s">
        <v>1993</v>
      </c>
      <c r="D437" s="209" t="s">
        <v>498</v>
      </c>
      <c r="E437" s="210" t="s">
        <v>10783</v>
      </c>
      <c r="F437" s="211" t="s">
        <v>10784</v>
      </c>
      <c r="G437" s="212" t="s">
        <v>1025</v>
      </c>
      <c r="H437" s="213">
        <v>4</v>
      </c>
      <c r="I437" s="214"/>
      <c r="J437" s="215">
        <f>ROUND(I437*H437,2)</f>
        <v>0</v>
      </c>
      <c r="K437" s="211" t="s">
        <v>23</v>
      </c>
      <c r="L437" s="62"/>
      <c r="M437" s="216" t="s">
        <v>23</v>
      </c>
      <c r="N437" s="217" t="s">
        <v>44</v>
      </c>
      <c r="O437" s="43"/>
      <c r="P437" s="218">
        <f>O437*H437</f>
        <v>0</v>
      </c>
      <c r="Q437" s="218">
        <v>0</v>
      </c>
      <c r="R437" s="218">
        <f>Q437*H437</f>
        <v>0</v>
      </c>
      <c r="S437" s="218">
        <v>0</v>
      </c>
      <c r="T437" s="219">
        <f>S437*H437</f>
        <v>0</v>
      </c>
      <c r="AR437" s="25" t="s">
        <v>502</v>
      </c>
      <c r="AT437" s="25" t="s">
        <v>498</v>
      </c>
      <c r="AU437" s="25" t="s">
        <v>82</v>
      </c>
      <c r="AY437" s="25" t="s">
        <v>492</v>
      </c>
      <c r="BE437" s="220">
        <f>IF(N437="základní",J437,0)</f>
        <v>0</v>
      </c>
      <c r="BF437" s="220">
        <f>IF(N437="snížená",J437,0)</f>
        <v>0</v>
      </c>
      <c r="BG437" s="220">
        <f>IF(N437="zákl. přenesená",J437,0)</f>
        <v>0</v>
      </c>
      <c r="BH437" s="220">
        <f>IF(N437="sníž. přenesená",J437,0)</f>
        <v>0</v>
      </c>
      <c r="BI437" s="220">
        <f>IF(N437="nulová",J437,0)</f>
        <v>0</v>
      </c>
      <c r="BJ437" s="25" t="s">
        <v>80</v>
      </c>
      <c r="BK437" s="220">
        <f>ROUND(I437*H437,2)</f>
        <v>0</v>
      </c>
      <c r="BL437" s="25" t="s">
        <v>502</v>
      </c>
      <c r="BM437" s="25" t="s">
        <v>2806</v>
      </c>
    </row>
    <row r="438" spans="2:65" s="1" customFormat="1">
      <c r="B438" s="42"/>
      <c r="C438" s="64"/>
      <c r="D438" s="227" t="s">
        <v>506</v>
      </c>
      <c r="E438" s="64"/>
      <c r="F438" s="274" t="s">
        <v>10784</v>
      </c>
      <c r="G438" s="64"/>
      <c r="H438" s="64"/>
      <c r="I438" s="177"/>
      <c r="J438" s="64"/>
      <c r="K438" s="64"/>
      <c r="L438" s="62"/>
      <c r="M438" s="223"/>
      <c r="N438" s="43"/>
      <c r="O438" s="43"/>
      <c r="P438" s="43"/>
      <c r="Q438" s="43"/>
      <c r="R438" s="43"/>
      <c r="S438" s="43"/>
      <c r="T438" s="79"/>
      <c r="AT438" s="25" t="s">
        <v>506</v>
      </c>
      <c r="AU438" s="25" t="s">
        <v>82</v>
      </c>
    </row>
    <row r="439" spans="2:65" s="1" customFormat="1" ht="16.5" customHeight="1">
      <c r="B439" s="42"/>
      <c r="C439" s="209" t="s">
        <v>2000</v>
      </c>
      <c r="D439" s="209" t="s">
        <v>498</v>
      </c>
      <c r="E439" s="210" t="s">
        <v>10602</v>
      </c>
      <c r="F439" s="211" t="s">
        <v>10603</v>
      </c>
      <c r="G439" s="212" t="s">
        <v>1025</v>
      </c>
      <c r="H439" s="213">
        <v>4</v>
      </c>
      <c r="I439" s="214"/>
      <c r="J439" s="215">
        <f>ROUND(I439*H439,2)</f>
        <v>0</v>
      </c>
      <c r="K439" s="211" t="s">
        <v>23</v>
      </c>
      <c r="L439" s="62"/>
      <c r="M439" s="216" t="s">
        <v>23</v>
      </c>
      <c r="N439" s="217" t="s">
        <v>44</v>
      </c>
      <c r="O439" s="43"/>
      <c r="P439" s="218">
        <f>O439*H439</f>
        <v>0</v>
      </c>
      <c r="Q439" s="218">
        <v>0</v>
      </c>
      <c r="R439" s="218">
        <f>Q439*H439</f>
        <v>0</v>
      </c>
      <c r="S439" s="218">
        <v>0</v>
      </c>
      <c r="T439" s="219">
        <f>S439*H439</f>
        <v>0</v>
      </c>
      <c r="AR439" s="25" t="s">
        <v>502</v>
      </c>
      <c r="AT439" s="25" t="s">
        <v>498</v>
      </c>
      <c r="AU439" s="25" t="s">
        <v>82</v>
      </c>
      <c r="AY439" s="25" t="s">
        <v>492</v>
      </c>
      <c r="BE439" s="220">
        <f>IF(N439="základní",J439,0)</f>
        <v>0</v>
      </c>
      <c r="BF439" s="220">
        <f>IF(N439="snížená",J439,0)</f>
        <v>0</v>
      </c>
      <c r="BG439" s="220">
        <f>IF(N439="zákl. přenesená",J439,0)</f>
        <v>0</v>
      </c>
      <c r="BH439" s="220">
        <f>IF(N439="sníž. přenesená",J439,0)</f>
        <v>0</v>
      </c>
      <c r="BI439" s="220">
        <f>IF(N439="nulová",J439,0)</f>
        <v>0</v>
      </c>
      <c r="BJ439" s="25" t="s">
        <v>80</v>
      </c>
      <c r="BK439" s="220">
        <f>ROUND(I439*H439,2)</f>
        <v>0</v>
      </c>
      <c r="BL439" s="25" t="s">
        <v>502</v>
      </c>
      <c r="BM439" s="25" t="s">
        <v>2839</v>
      </c>
    </row>
    <row r="440" spans="2:65" s="1" customFormat="1">
      <c r="B440" s="42"/>
      <c r="C440" s="64"/>
      <c r="D440" s="227" t="s">
        <v>506</v>
      </c>
      <c r="E440" s="64"/>
      <c r="F440" s="274" t="s">
        <v>10603</v>
      </c>
      <c r="G440" s="64"/>
      <c r="H440" s="64"/>
      <c r="I440" s="177"/>
      <c r="J440" s="64"/>
      <c r="K440" s="64"/>
      <c r="L440" s="62"/>
      <c r="M440" s="223"/>
      <c r="N440" s="43"/>
      <c r="O440" s="43"/>
      <c r="P440" s="43"/>
      <c r="Q440" s="43"/>
      <c r="R440" s="43"/>
      <c r="S440" s="43"/>
      <c r="T440" s="79"/>
      <c r="AT440" s="25" t="s">
        <v>506</v>
      </c>
      <c r="AU440" s="25" t="s">
        <v>82</v>
      </c>
    </row>
    <row r="441" spans="2:65" s="1" customFormat="1" ht="16.5" customHeight="1">
      <c r="B441" s="42"/>
      <c r="C441" s="209" t="s">
        <v>2005</v>
      </c>
      <c r="D441" s="209" t="s">
        <v>498</v>
      </c>
      <c r="E441" s="210" t="s">
        <v>10719</v>
      </c>
      <c r="F441" s="211" t="s">
        <v>10720</v>
      </c>
      <c r="G441" s="212" t="s">
        <v>1025</v>
      </c>
      <c r="H441" s="213">
        <v>4</v>
      </c>
      <c r="I441" s="214"/>
      <c r="J441" s="215">
        <f>ROUND(I441*H441,2)</f>
        <v>0</v>
      </c>
      <c r="K441" s="211" t="s">
        <v>23</v>
      </c>
      <c r="L441" s="62"/>
      <c r="M441" s="216" t="s">
        <v>23</v>
      </c>
      <c r="N441" s="217" t="s">
        <v>44</v>
      </c>
      <c r="O441" s="43"/>
      <c r="P441" s="218">
        <f>O441*H441</f>
        <v>0</v>
      </c>
      <c r="Q441" s="218">
        <v>0</v>
      </c>
      <c r="R441" s="218">
        <f>Q441*H441</f>
        <v>0</v>
      </c>
      <c r="S441" s="218">
        <v>0</v>
      </c>
      <c r="T441" s="219">
        <f>S441*H441</f>
        <v>0</v>
      </c>
      <c r="AR441" s="25" t="s">
        <v>502</v>
      </c>
      <c r="AT441" s="25" t="s">
        <v>498</v>
      </c>
      <c r="AU441" s="25" t="s">
        <v>82</v>
      </c>
      <c r="AY441" s="25" t="s">
        <v>492</v>
      </c>
      <c r="BE441" s="220">
        <f>IF(N441="základní",J441,0)</f>
        <v>0</v>
      </c>
      <c r="BF441" s="220">
        <f>IF(N441="snížená",J441,0)</f>
        <v>0</v>
      </c>
      <c r="BG441" s="220">
        <f>IF(N441="zákl. přenesená",J441,0)</f>
        <v>0</v>
      </c>
      <c r="BH441" s="220">
        <f>IF(N441="sníž. přenesená",J441,0)</f>
        <v>0</v>
      </c>
      <c r="BI441" s="220">
        <f>IF(N441="nulová",J441,0)</f>
        <v>0</v>
      </c>
      <c r="BJ441" s="25" t="s">
        <v>80</v>
      </c>
      <c r="BK441" s="220">
        <f>ROUND(I441*H441,2)</f>
        <v>0</v>
      </c>
      <c r="BL441" s="25" t="s">
        <v>502</v>
      </c>
      <c r="BM441" s="25" t="s">
        <v>2861</v>
      </c>
    </row>
    <row r="442" spans="2:65" s="1" customFormat="1">
      <c r="B442" s="42"/>
      <c r="C442" s="64"/>
      <c r="D442" s="227" t="s">
        <v>506</v>
      </c>
      <c r="E442" s="64"/>
      <c r="F442" s="274" t="s">
        <v>10720</v>
      </c>
      <c r="G442" s="64"/>
      <c r="H442" s="64"/>
      <c r="I442" s="177"/>
      <c r="J442" s="64"/>
      <c r="K442" s="64"/>
      <c r="L442" s="62"/>
      <c r="M442" s="223"/>
      <c r="N442" s="43"/>
      <c r="O442" s="43"/>
      <c r="P442" s="43"/>
      <c r="Q442" s="43"/>
      <c r="R442" s="43"/>
      <c r="S442" s="43"/>
      <c r="T442" s="79"/>
      <c r="AT442" s="25" t="s">
        <v>506</v>
      </c>
      <c r="AU442" s="25" t="s">
        <v>82</v>
      </c>
    </row>
    <row r="443" spans="2:65" s="1" customFormat="1" ht="16.5" customHeight="1">
      <c r="B443" s="42"/>
      <c r="C443" s="209" t="s">
        <v>2011</v>
      </c>
      <c r="D443" s="209" t="s">
        <v>498</v>
      </c>
      <c r="E443" s="210" t="s">
        <v>10721</v>
      </c>
      <c r="F443" s="211" t="s">
        <v>10722</v>
      </c>
      <c r="G443" s="212" t="s">
        <v>1025</v>
      </c>
      <c r="H443" s="213">
        <v>4</v>
      </c>
      <c r="I443" s="214"/>
      <c r="J443" s="215">
        <f>ROUND(I443*H443,2)</f>
        <v>0</v>
      </c>
      <c r="K443" s="211" t="s">
        <v>23</v>
      </c>
      <c r="L443" s="62"/>
      <c r="M443" s="216" t="s">
        <v>23</v>
      </c>
      <c r="N443" s="217" t="s">
        <v>44</v>
      </c>
      <c r="O443" s="43"/>
      <c r="P443" s="218">
        <f>O443*H443</f>
        <v>0</v>
      </c>
      <c r="Q443" s="218">
        <v>0</v>
      </c>
      <c r="R443" s="218">
        <f>Q443*H443</f>
        <v>0</v>
      </c>
      <c r="S443" s="218">
        <v>0</v>
      </c>
      <c r="T443" s="219">
        <f>S443*H443</f>
        <v>0</v>
      </c>
      <c r="AR443" s="25" t="s">
        <v>502</v>
      </c>
      <c r="AT443" s="25" t="s">
        <v>498</v>
      </c>
      <c r="AU443" s="25" t="s">
        <v>82</v>
      </c>
      <c r="AY443" s="25" t="s">
        <v>492</v>
      </c>
      <c r="BE443" s="220">
        <f>IF(N443="základní",J443,0)</f>
        <v>0</v>
      </c>
      <c r="BF443" s="220">
        <f>IF(N443="snížená",J443,0)</f>
        <v>0</v>
      </c>
      <c r="BG443" s="220">
        <f>IF(N443="zákl. přenesená",J443,0)</f>
        <v>0</v>
      </c>
      <c r="BH443" s="220">
        <f>IF(N443="sníž. přenesená",J443,0)</f>
        <v>0</v>
      </c>
      <c r="BI443" s="220">
        <f>IF(N443="nulová",J443,0)</f>
        <v>0</v>
      </c>
      <c r="BJ443" s="25" t="s">
        <v>80</v>
      </c>
      <c r="BK443" s="220">
        <f>ROUND(I443*H443,2)</f>
        <v>0</v>
      </c>
      <c r="BL443" s="25" t="s">
        <v>502</v>
      </c>
      <c r="BM443" s="25" t="s">
        <v>2890</v>
      </c>
    </row>
    <row r="444" spans="2:65" s="1" customFormat="1">
      <c r="B444" s="42"/>
      <c r="C444" s="64"/>
      <c r="D444" s="227" t="s">
        <v>506</v>
      </c>
      <c r="E444" s="64"/>
      <c r="F444" s="274" t="s">
        <v>10722</v>
      </c>
      <c r="G444" s="64"/>
      <c r="H444" s="64"/>
      <c r="I444" s="177"/>
      <c r="J444" s="64"/>
      <c r="K444" s="64"/>
      <c r="L444" s="62"/>
      <c r="M444" s="223"/>
      <c r="N444" s="43"/>
      <c r="O444" s="43"/>
      <c r="P444" s="43"/>
      <c r="Q444" s="43"/>
      <c r="R444" s="43"/>
      <c r="S444" s="43"/>
      <c r="T444" s="79"/>
      <c r="AT444" s="25" t="s">
        <v>506</v>
      </c>
      <c r="AU444" s="25" t="s">
        <v>82</v>
      </c>
    </row>
    <row r="445" spans="2:65" s="1" customFormat="1" ht="16.5" customHeight="1">
      <c r="B445" s="42"/>
      <c r="C445" s="209" t="s">
        <v>2021</v>
      </c>
      <c r="D445" s="209" t="s">
        <v>498</v>
      </c>
      <c r="E445" s="210" t="s">
        <v>10610</v>
      </c>
      <c r="F445" s="211" t="s">
        <v>10611</v>
      </c>
      <c r="G445" s="212" t="s">
        <v>1025</v>
      </c>
      <c r="H445" s="213">
        <v>6</v>
      </c>
      <c r="I445" s="214"/>
      <c r="J445" s="215">
        <f>ROUND(I445*H445,2)</f>
        <v>0</v>
      </c>
      <c r="K445" s="211" t="s">
        <v>23</v>
      </c>
      <c r="L445" s="62"/>
      <c r="M445" s="216" t="s">
        <v>23</v>
      </c>
      <c r="N445" s="217" t="s">
        <v>44</v>
      </c>
      <c r="O445" s="43"/>
      <c r="P445" s="218">
        <f>O445*H445</f>
        <v>0</v>
      </c>
      <c r="Q445" s="218">
        <v>0</v>
      </c>
      <c r="R445" s="218">
        <f>Q445*H445</f>
        <v>0</v>
      </c>
      <c r="S445" s="218">
        <v>0</v>
      </c>
      <c r="T445" s="219">
        <f>S445*H445</f>
        <v>0</v>
      </c>
      <c r="AR445" s="25" t="s">
        <v>502</v>
      </c>
      <c r="AT445" s="25" t="s">
        <v>498</v>
      </c>
      <c r="AU445" s="25" t="s">
        <v>82</v>
      </c>
      <c r="AY445" s="25" t="s">
        <v>492</v>
      </c>
      <c r="BE445" s="220">
        <f>IF(N445="základní",J445,0)</f>
        <v>0</v>
      </c>
      <c r="BF445" s="220">
        <f>IF(N445="snížená",J445,0)</f>
        <v>0</v>
      </c>
      <c r="BG445" s="220">
        <f>IF(N445="zákl. přenesená",J445,0)</f>
        <v>0</v>
      </c>
      <c r="BH445" s="220">
        <f>IF(N445="sníž. přenesená",J445,0)</f>
        <v>0</v>
      </c>
      <c r="BI445" s="220">
        <f>IF(N445="nulová",J445,0)</f>
        <v>0</v>
      </c>
      <c r="BJ445" s="25" t="s">
        <v>80</v>
      </c>
      <c r="BK445" s="220">
        <f>ROUND(I445*H445,2)</f>
        <v>0</v>
      </c>
      <c r="BL445" s="25" t="s">
        <v>502</v>
      </c>
      <c r="BM445" s="25" t="s">
        <v>2907</v>
      </c>
    </row>
    <row r="446" spans="2:65" s="1" customFormat="1">
      <c r="B446" s="42"/>
      <c r="C446" s="64"/>
      <c r="D446" s="227" t="s">
        <v>506</v>
      </c>
      <c r="E446" s="64"/>
      <c r="F446" s="274" t="s">
        <v>10611</v>
      </c>
      <c r="G446" s="64"/>
      <c r="H446" s="64"/>
      <c r="I446" s="177"/>
      <c r="J446" s="64"/>
      <c r="K446" s="64"/>
      <c r="L446" s="62"/>
      <c r="M446" s="223"/>
      <c r="N446" s="43"/>
      <c r="O446" s="43"/>
      <c r="P446" s="43"/>
      <c r="Q446" s="43"/>
      <c r="R446" s="43"/>
      <c r="S446" s="43"/>
      <c r="T446" s="79"/>
      <c r="AT446" s="25" t="s">
        <v>506</v>
      </c>
      <c r="AU446" s="25" t="s">
        <v>82</v>
      </c>
    </row>
    <row r="447" spans="2:65" s="1" customFormat="1" ht="16.5" customHeight="1">
      <c r="B447" s="42"/>
      <c r="C447" s="209" t="s">
        <v>2029</v>
      </c>
      <c r="D447" s="209" t="s">
        <v>498</v>
      </c>
      <c r="E447" s="210" t="s">
        <v>10620</v>
      </c>
      <c r="F447" s="211" t="s">
        <v>10621</v>
      </c>
      <c r="G447" s="212" t="s">
        <v>1025</v>
      </c>
      <c r="H447" s="213">
        <v>2</v>
      </c>
      <c r="I447" s="214"/>
      <c r="J447" s="215">
        <f>ROUND(I447*H447,2)</f>
        <v>0</v>
      </c>
      <c r="K447" s="211" t="s">
        <v>23</v>
      </c>
      <c r="L447" s="62"/>
      <c r="M447" s="216" t="s">
        <v>23</v>
      </c>
      <c r="N447" s="217" t="s">
        <v>44</v>
      </c>
      <c r="O447" s="43"/>
      <c r="P447" s="218">
        <f>O447*H447</f>
        <v>0</v>
      </c>
      <c r="Q447" s="218">
        <v>0</v>
      </c>
      <c r="R447" s="218">
        <f>Q447*H447</f>
        <v>0</v>
      </c>
      <c r="S447" s="218">
        <v>0</v>
      </c>
      <c r="T447" s="219">
        <f>S447*H447</f>
        <v>0</v>
      </c>
      <c r="AR447" s="25" t="s">
        <v>502</v>
      </c>
      <c r="AT447" s="25" t="s">
        <v>498</v>
      </c>
      <c r="AU447" s="25" t="s">
        <v>82</v>
      </c>
      <c r="AY447" s="25" t="s">
        <v>492</v>
      </c>
      <c r="BE447" s="220">
        <f>IF(N447="základní",J447,0)</f>
        <v>0</v>
      </c>
      <c r="BF447" s="220">
        <f>IF(N447="snížená",J447,0)</f>
        <v>0</v>
      </c>
      <c r="BG447" s="220">
        <f>IF(N447="zákl. přenesená",J447,0)</f>
        <v>0</v>
      </c>
      <c r="BH447" s="220">
        <f>IF(N447="sníž. přenesená",J447,0)</f>
        <v>0</v>
      </c>
      <c r="BI447" s="220">
        <f>IF(N447="nulová",J447,0)</f>
        <v>0</v>
      </c>
      <c r="BJ447" s="25" t="s">
        <v>80</v>
      </c>
      <c r="BK447" s="220">
        <f>ROUND(I447*H447,2)</f>
        <v>0</v>
      </c>
      <c r="BL447" s="25" t="s">
        <v>502</v>
      </c>
      <c r="BM447" s="25" t="s">
        <v>2922</v>
      </c>
    </row>
    <row r="448" spans="2:65" s="1" customFormat="1">
      <c r="B448" s="42"/>
      <c r="C448" s="64"/>
      <c r="D448" s="227" t="s">
        <v>506</v>
      </c>
      <c r="E448" s="64"/>
      <c r="F448" s="274" t="s">
        <v>10621</v>
      </c>
      <c r="G448" s="64"/>
      <c r="H448" s="64"/>
      <c r="I448" s="177"/>
      <c r="J448" s="64"/>
      <c r="K448" s="64"/>
      <c r="L448" s="62"/>
      <c r="M448" s="223"/>
      <c r="N448" s="43"/>
      <c r="O448" s="43"/>
      <c r="P448" s="43"/>
      <c r="Q448" s="43"/>
      <c r="R448" s="43"/>
      <c r="S448" s="43"/>
      <c r="T448" s="79"/>
      <c r="AT448" s="25" t="s">
        <v>506</v>
      </c>
      <c r="AU448" s="25" t="s">
        <v>82</v>
      </c>
    </row>
    <row r="449" spans="2:65" s="1" customFormat="1" ht="16.5" customHeight="1">
      <c r="B449" s="42"/>
      <c r="C449" s="209" t="s">
        <v>2034</v>
      </c>
      <c r="D449" s="209" t="s">
        <v>498</v>
      </c>
      <c r="E449" s="210" t="s">
        <v>10785</v>
      </c>
      <c r="F449" s="211" t="s">
        <v>10786</v>
      </c>
      <c r="G449" s="212" t="s">
        <v>1025</v>
      </c>
      <c r="H449" s="213">
        <v>2</v>
      </c>
      <c r="I449" s="214"/>
      <c r="J449" s="215">
        <f>ROUND(I449*H449,2)</f>
        <v>0</v>
      </c>
      <c r="K449" s="211" t="s">
        <v>23</v>
      </c>
      <c r="L449" s="62"/>
      <c r="M449" s="216" t="s">
        <v>23</v>
      </c>
      <c r="N449" s="217" t="s">
        <v>44</v>
      </c>
      <c r="O449" s="43"/>
      <c r="P449" s="218">
        <f>O449*H449</f>
        <v>0</v>
      </c>
      <c r="Q449" s="218">
        <v>0</v>
      </c>
      <c r="R449" s="218">
        <f>Q449*H449</f>
        <v>0</v>
      </c>
      <c r="S449" s="218">
        <v>0</v>
      </c>
      <c r="T449" s="219">
        <f>S449*H449</f>
        <v>0</v>
      </c>
      <c r="AR449" s="25" t="s">
        <v>502</v>
      </c>
      <c r="AT449" s="25" t="s">
        <v>498</v>
      </c>
      <c r="AU449" s="25" t="s">
        <v>82</v>
      </c>
      <c r="AY449" s="25" t="s">
        <v>492</v>
      </c>
      <c r="BE449" s="220">
        <f>IF(N449="základní",J449,0)</f>
        <v>0</v>
      </c>
      <c r="BF449" s="220">
        <f>IF(N449="snížená",J449,0)</f>
        <v>0</v>
      </c>
      <c r="BG449" s="220">
        <f>IF(N449="zákl. přenesená",J449,0)</f>
        <v>0</v>
      </c>
      <c r="BH449" s="220">
        <f>IF(N449="sníž. přenesená",J449,0)</f>
        <v>0</v>
      </c>
      <c r="BI449" s="220">
        <f>IF(N449="nulová",J449,0)</f>
        <v>0</v>
      </c>
      <c r="BJ449" s="25" t="s">
        <v>80</v>
      </c>
      <c r="BK449" s="220">
        <f>ROUND(I449*H449,2)</f>
        <v>0</v>
      </c>
      <c r="BL449" s="25" t="s">
        <v>502</v>
      </c>
      <c r="BM449" s="25" t="s">
        <v>2959</v>
      </c>
    </row>
    <row r="450" spans="2:65" s="1" customFormat="1">
      <c r="B450" s="42"/>
      <c r="C450" s="64"/>
      <c r="D450" s="227" t="s">
        <v>506</v>
      </c>
      <c r="E450" s="64"/>
      <c r="F450" s="274" t="s">
        <v>10786</v>
      </c>
      <c r="G450" s="64"/>
      <c r="H450" s="64"/>
      <c r="I450" s="177"/>
      <c r="J450" s="64"/>
      <c r="K450" s="64"/>
      <c r="L450" s="62"/>
      <c r="M450" s="223"/>
      <c r="N450" s="43"/>
      <c r="O450" s="43"/>
      <c r="P450" s="43"/>
      <c r="Q450" s="43"/>
      <c r="R450" s="43"/>
      <c r="S450" s="43"/>
      <c r="T450" s="79"/>
      <c r="AT450" s="25" t="s">
        <v>506</v>
      </c>
      <c r="AU450" s="25" t="s">
        <v>82</v>
      </c>
    </row>
    <row r="451" spans="2:65" s="1" customFormat="1" ht="16.5" customHeight="1">
      <c r="B451" s="42"/>
      <c r="C451" s="209" t="s">
        <v>2040</v>
      </c>
      <c r="D451" s="209" t="s">
        <v>498</v>
      </c>
      <c r="E451" s="210" t="s">
        <v>10787</v>
      </c>
      <c r="F451" s="211" t="s">
        <v>10788</v>
      </c>
      <c r="G451" s="212" t="s">
        <v>1025</v>
      </c>
      <c r="H451" s="213">
        <v>2</v>
      </c>
      <c r="I451" s="214"/>
      <c r="J451" s="215">
        <f>ROUND(I451*H451,2)</f>
        <v>0</v>
      </c>
      <c r="K451" s="211" t="s">
        <v>23</v>
      </c>
      <c r="L451" s="62"/>
      <c r="M451" s="216" t="s">
        <v>23</v>
      </c>
      <c r="N451" s="217" t="s">
        <v>44</v>
      </c>
      <c r="O451" s="43"/>
      <c r="P451" s="218">
        <f>O451*H451</f>
        <v>0</v>
      </c>
      <c r="Q451" s="218">
        <v>0</v>
      </c>
      <c r="R451" s="218">
        <f>Q451*H451</f>
        <v>0</v>
      </c>
      <c r="S451" s="218">
        <v>0</v>
      </c>
      <c r="T451" s="219">
        <f>S451*H451</f>
        <v>0</v>
      </c>
      <c r="AR451" s="25" t="s">
        <v>502</v>
      </c>
      <c r="AT451" s="25" t="s">
        <v>498</v>
      </c>
      <c r="AU451" s="25" t="s">
        <v>82</v>
      </c>
      <c r="AY451" s="25" t="s">
        <v>492</v>
      </c>
      <c r="BE451" s="220">
        <f>IF(N451="základní",J451,0)</f>
        <v>0</v>
      </c>
      <c r="BF451" s="220">
        <f>IF(N451="snížená",J451,0)</f>
        <v>0</v>
      </c>
      <c r="BG451" s="220">
        <f>IF(N451="zákl. přenesená",J451,0)</f>
        <v>0</v>
      </c>
      <c r="BH451" s="220">
        <f>IF(N451="sníž. přenesená",J451,0)</f>
        <v>0</v>
      </c>
      <c r="BI451" s="220">
        <f>IF(N451="nulová",J451,0)</f>
        <v>0</v>
      </c>
      <c r="BJ451" s="25" t="s">
        <v>80</v>
      </c>
      <c r="BK451" s="220">
        <f>ROUND(I451*H451,2)</f>
        <v>0</v>
      </c>
      <c r="BL451" s="25" t="s">
        <v>502</v>
      </c>
      <c r="BM451" s="25" t="s">
        <v>2976</v>
      </c>
    </row>
    <row r="452" spans="2:65" s="1" customFormat="1">
      <c r="B452" s="42"/>
      <c r="C452" s="64"/>
      <c r="D452" s="221" t="s">
        <v>506</v>
      </c>
      <c r="E452" s="64"/>
      <c r="F452" s="222" t="s">
        <v>10788</v>
      </c>
      <c r="G452" s="64"/>
      <c r="H452" s="64"/>
      <c r="I452" s="177"/>
      <c r="J452" s="64"/>
      <c r="K452" s="64"/>
      <c r="L452" s="62"/>
      <c r="M452" s="223"/>
      <c r="N452" s="43"/>
      <c r="O452" s="43"/>
      <c r="P452" s="43"/>
      <c r="Q452" s="43"/>
      <c r="R452" s="43"/>
      <c r="S452" s="43"/>
      <c r="T452" s="79"/>
      <c r="AT452" s="25" t="s">
        <v>506</v>
      </c>
      <c r="AU452" s="25" t="s">
        <v>82</v>
      </c>
    </row>
    <row r="453" spans="2:65" s="11" customFormat="1" ht="29.85" customHeight="1">
      <c r="B453" s="192"/>
      <c r="C453" s="193"/>
      <c r="D453" s="206" t="s">
        <v>72</v>
      </c>
      <c r="E453" s="207" t="s">
        <v>5916</v>
      </c>
      <c r="F453" s="207" t="s">
        <v>10636</v>
      </c>
      <c r="G453" s="193"/>
      <c r="H453" s="193"/>
      <c r="I453" s="196"/>
      <c r="J453" s="208">
        <f>BK453</f>
        <v>0</v>
      </c>
      <c r="K453" s="193"/>
      <c r="L453" s="198"/>
      <c r="M453" s="199"/>
      <c r="N453" s="200"/>
      <c r="O453" s="200"/>
      <c r="P453" s="201">
        <f>SUM(P454:P461)</f>
        <v>0</v>
      </c>
      <c r="Q453" s="200"/>
      <c r="R453" s="201">
        <f>SUM(R454:R461)</f>
        <v>0</v>
      </c>
      <c r="S453" s="200"/>
      <c r="T453" s="202">
        <f>SUM(T454:T461)</f>
        <v>0</v>
      </c>
      <c r="AR453" s="203" t="s">
        <v>80</v>
      </c>
      <c r="AT453" s="204" t="s">
        <v>72</v>
      </c>
      <c r="AU453" s="204" t="s">
        <v>80</v>
      </c>
      <c r="AY453" s="203" t="s">
        <v>492</v>
      </c>
      <c r="BK453" s="205">
        <f>SUM(BK454:BK461)</f>
        <v>0</v>
      </c>
    </row>
    <row r="454" spans="2:65" s="1" customFormat="1" ht="16.5" customHeight="1">
      <c r="B454" s="42"/>
      <c r="C454" s="209" t="s">
        <v>2046</v>
      </c>
      <c r="D454" s="209" t="s">
        <v>498</v>
      </c>
      <c r="E454" s="210" t="s">
        <v>10789</v>
      </c>
      <c r="F454" s="211" t="s">
        <v>10638</v>
      </c>
      <c r="G454" s="212" t="s">
        <v>1025</v>
      </c>
      <c r="H454" s="213">
        <v>1</v>
      </c>
      <c r="I454" s="214"/>
      <c r="J454" s="215">
        <f>ROUND(I454*H454,2)</f>
        <v>0</v>
      </c>
      <c r="K454" s="211" t="s">
        <v>23</v>
      </c>
      <c r="L454" s="62"/>
      <c r="M454" s="216" t="s">
        <v>23</v>
      </c>
      <c r="N454" s="217" t="s">
        <v>44</v>
      </c>
      <c r="O454" s="43"/>
      <c r="P454" s="218">
        <f>O454*H454</f>
        <v>0</v>
      </c>
      <c r="Q454" s="218">
        <v>0</v>
      </c>
      <c r="R454" s="218">
        <f>Q454*H454</f>
        <v>0</v>
      </c>
      <c r="S454" s="218">
        <v>0</v>
      </c>
      <c r="T454" s="219">
        <f>S454*H454</f>
        <v>0</v>
      </c>
      <c r="AR454" s="25" t="s">
        <v>502</v>
      </c>
      <c r="AT454" s="25" t="s">
        <v>498</v>
      </c>
      <c r="AU454" s="25" t="s">
        <v>82</v>
      </c>
      <c r="AY454" s="25" t="s">
        <v>492</v>
      </c>
      <c r="BE454" s="220">
        <f>IF(N454="základní",J454,0)</f>
        <v>0</v>
      </c>
      <c r="BF454" s="220">
        <f>IF(N454="snížená",J454,0)</f>
        <v>0</v>
      </c>
      <c r="BG454" s="220">
        <f>IF(N454="zákl. přenesená",J454,0)</f>
        <v>0</v>
      </c>
      <c r="BH454" s="220">
        <f>IF(N454="sníž. přenesená",J454,0)</f>
        <v>0</v>
      </c>
      <c r="BI454" s="220">
        <f>IF(N454="nulová",J454,0)</f>
        <v>0</v>
      </c>
      <c r="BJ454" s="25" t="s">
        <v>80</v>
      </c>
      <c r="BK454" s="220">
        <f>ROUND(I454*H454,2)</f>
        <v>0</v>
      </c>
      <c r="BL454" s="25" t="s">
        <v>502</v>
      </c>
      <c r="BM454" s="25" t="s">
        <v>2996</v>
      </c>
    </row>
    <row r="455" spans="2:65" s="1" customFormat="1">
      <c r="B455" s="42"/>
      <c r="C455" s="64"/>
      <c r="D455" s="227" t="s">
        <v>506</v>
      </c>
      <c r="E455" s="64"/>
      <c r="F455" s="274" t="s">
        <v>10638</v>
      </c>
      <c r="G455" s="64"/>
      <c r="H455" s="64"/>
      <c r="I455" s="177"/>
      <c r="J455" s="64"/>
      <c r="K455" s="64"/>
      <c r="L455" s="62"/>
      <c r="M455" s="223"/>
      <c r="N455" s="43"/>
      <c r="O455" s="43"/>
      <c r="P455" s="43"/>
      <c r="Q455" s="43"/>
      <c r="R455" s="43"/>
      <c r="S455" s="43"/>
      <c r="T455" s="79"/>
      <c r="AT455" s="25" t="s">
        <v>506</v>
      </c>
      <c r="AU455" s="25" t="s">
        <v>82</v>
      </c>
    </row>
    <row r="456" spans="2:65" s="1" customFormat="1" ht="16.5" customHeight="1">
      <c r="B456" s="42"/>
      <c r="C456" s="209" t="s">
        <v>2051</v>
      </c>
      <c r="D456" s="209" t="s">
        <v>498</v>
      </c>
      <c r="E456" s="210" t="s">
        <v>10790</v>
      </c>
      <c r="F456" s="211" t="s">
        <v>10642</v>
      </c>
      <c r="G456" s="212" t="s">
        <v>1025</v>
      </c>
      <c r="H456" s="213">
        <v>1</v>
      </c>
      <c r="I456" s="214"/>
      <c r="J456" s="215">
        <f>ROUND(I456*H456,2)</f>
        <v>0</v>
      </c>
      <c r="K456" s="211" t="s">
        <v>23</v>
      </c>
      <c r="L456" s="62"/>
      <c r="M456" s="216" t="s">
        <v>23</v>
      </c>
      <c r="N456" s="217" t="s">
        <v>44</v>
      </c>
      <c r="O456" s="43"/>
      <c r="P456" s="218">
        <f>O456*H456</f>
        <v>0</v>
      </c>
      <c r="Q456" s="218">
        <v>0</v>
      </c>
      <c r="R456" s="218">
        <f>Q456*H456</f>
        <v>0</v>
      </c>
      <c r="S456" s="218">
        <v>0</v>
      </c>
      <c r="T456" s="219">
        <f>S456*H456</f>
        <v>0</v>
      </c>
      <c r="AR456" s="25" t="s">
        <v>502</v>
      </c>
      <c r="AT456" s="25" t="s">
        <v>498</v>
      </c>
      <c r="AU456" s="25" t="s">
        <v>82</v>
      </c>
      <c r="AY456" s="25" t="s">
        <v>492</v>
      </c>
      <c r="BE456" s="220">
        <f>IF(N456="základní",J456,0)</f>
        <v>0</v>
      </c>
      <c r="BF456" s="220">
        <f>IF(N456="snížená",J456,0)</f>
        <v>0</v>
      </c>
      <c r="BG456" s="220">
        <f>IF(N456="zákl. přenesená",J456,0)</f>
        <v>0</v>
      </c>
      <c r="BH456" s="220">
        <f>IF(N456="sníž. přenesená",J456,0)</f>
        <v>0</v>
      </c>
      <c r="BI456" s="220">
        <f>IF(N456="nulová",J456,0)</f>
        <v>0</v>
      </c>
      <c r="BJ456" s="25" t="s">
        <v>80</v>
      </c>
      <c r="BK456" s="220">
        <f>ROUND(I456*H456,2)</f>
        <v>0</v>
      </c>
      <c r="BL456" s="25" t="s">
        <v>502</v>
      </c>
      <c r="BM456" s="25" t="s">
        <v>3012</v>
      </c>
    </row>
    <row r="457" spans="2:65" s="1" customFormat="1">
      <c r="B457" s="42"/>
      <c r="C457" s="64"/>
      <c r="D457" s="227" t="s">
        <v>506</v>
      </c>
      <c r="E457" s="64"/>
      <c r="F457" s="274" t="s">
        <v>10642</v>
      </c>
      <c r="G457" s="64"/>
      <c r="H457" s="64"/>
      <c r="I457" s="177"/>
      <c r="J457" s="64"/>
      <c r="K457" s="64"/>
      <c r="L457" s="62"/>
      <c r="M457" s="223"/>
      <c r="N457" s="43"/>
      <c r="O457" s="43"/>
      <c r="P457" s="43"/>
      <c r="Q457" s="43"/>
      <c r="R457" s="43"/>
      <c r="S457" s="43"/>
      <c r="T457" s="79"/>
      <c r="AT457" s="25" t="s">
        <v>506</v>
      </c>
      <c r="AU457" s="25" t="s">
        <v>82</v>
      </c>
    </row>
    <row r="458" spans="2:65" s="1" customFormat="1" ht="16.5" customHeight="1">
      <c r="B458" s="42"/>
      <c r="C458" s="209" t="s">
        <v>2056</v>
      </c>
      <c r="D458" s="209" t="s">
        <v>498</v>
      </c>
      <c r="E458" s="210" t="s">
        <v>10791</v>
      </c>
      <c r="F458" s="211" t="s">
        <v>10646</v>
      </c>
      <c r="G458" s="212" t="s">
        <v>1025</v>
      </c>
      <c r="H458" s="213">
        <v>1</v>
      </c>
      <c r="I458" s="214"/>
      <c r="J458" s="215">
        <f>ROUND(I458*H458,2)</f>
        <v>0</v>
      </c>
      <c r="K458" s="211" t="s">
        <v>23</v>
      </c>
      <c r="L458" s="62"/>
      <c r="M458" s="216" t="s">
        <v>23</v>
      </c>
      <c r="N458" s="217" t="s">
        <v>44</v>
      </c>
      <c r="O458" s="43"/>
      <c r="P458" s="218">
        <f>O458*H458</f>
        <v>0</v>
      </c>
      <c r="Q458" s="218">
        <v>0</v>
      </c>
      <c r="R458" s="218">
        <f>Q458*H458</f>
        <v>0</v>
      </c>
      <c r="S458" s="218">
        <v>0</v>
      </c>
      <c r="T458" s="219">
        <f>S458*H458</f>
        <v>0</v>
      </c>
      <c r="AR458" s="25" t="s">
        <v>502</v>
      </c>
      <c r="AT458" s="25" t="s">
        <v>498</v>
      </c>
      <c r="AU458" s="25" t="s">
        <v>82</v>
      </c>
      <c r="AY458" s="25" t="s">
        <v>492</v>
      </c>
      <c r="BE458" s="220">
        <f>IF(N458="základní",J458,0)</f>
        <v>0</v>
      </c>
      <c r="BF458" s="220">
        <f>IF(N458="snížená",J458,0)</f>
        <v>0</v>
      </c>
      <c r="BG458" s="220">
        <f>IF(N458="zákl. přenesená",J458,0)</f>
        <v>0</v>
      </c>
      <c r="BH458" s="220">
        <f>IF(N458="sníž. přenesená",J458,0)</f>
        <v>0</v>
      </c>
      <c r="BI458" s="220">
        <f>IF(N458="nulová",J458,0)</f>
        <v>0</v>
      </c>
      <c r="BJ458" s="25" t="s">
        <v>80</v>
      </c>
      <c r="BK458" s="220">
        <f>ROUND(I458*H458,2)</f>
        <v>0</v>
      </c>
      <c r="BL458" s="25" t="s">
        <v>502</v>
      </c>
      <c r="BM458" s="25" t="s">
        <v>3025</v>
      </c>
    </row>
    <row r="459" spans="2:65" s="1" customFormat="1">
      <c r="B459" s="42"/>
      <c r="C459" s="64"/>
      <c r="D459" s="227" t="s">
        <v>506</v>
      </c>
      <c r="E459" s="64"/>
      <c r="F459" s="274" t="s">
        <v>10646</v>
      </c>
      <c r="G459" s="64"/>
      <c r="H459" s="64"/>
      <c r="I459" s="177"/>
      <c r="J459" s="64"/>
      <c r="K459" s="64"/>
      <c r="L459" s="62"/>
      <c r="M459" s="223"/>
      <c r="N459" s="43"/>
      <c r="O459" s="43"/>
      <c r="P459" s="43"/>
      <c r="Q459" s="43"/>
      <c r="R459" s="43"/>
      <c r="S459" s="43"/>
      <c r="T459" s="79"/>
      <c r="AT459" s="25" t="s">
        <v>506</v>
      </c>
      <c r="AU459" s="25" t="s">
        <v>82</v>
      </c>
    </row>
    <row r="460" spans="2:65" s="1" customFormat="1" ht="16.5" customHeight="1">
      <c r="B460" s="42"/>
      <c r="C460" s="209" t="s">
        <v>2068</v>
      </c>
      <c r="D460" s="209" t="s">
        <v>498</v>
      </c>
      <c r="E460" s="210" t="s">
        <v>10792</v>
      </c>
      <c r="F460" s="211" t="s">
        <v>10648</v>
      </c>
      <c r="G460" s="212" t="s">
        <v>1025</v>
      </c>
      <c r="H460" s="213">
        <v>1</v>
      </c>
      <c r="I460" s="214"/>
      <c r="J460" s="215">
        <f>ROUND(I460*H460,2)</f>
        <v>0</v>
      </c>
      <c r="K460" s="211" t="s">
        <v>23</v>
      </c>
      <c r="L460" s="62"/>
      <c r="M460" s="216" t="s">
        <v>23</v>
      </c>
      <c r="N460" s="217" t="s">
        <v>44</v>
      </c>
      <c r="O460" s="43"/>
      <c r="P460" s="218">
        <f>O460*H460</f>
        <v>0</v>
      </c>
      <c r="Q460" s="218">
        <v>0</v>
      </c>
      <c r="R460" s="218">
        <f>Q460*H460</f>
        <v>0</v>
      </c>
      <c r="S460" s="218">
        <v>0</v>
      </c>
      <c r="T460" s="219">
        <f>S460*H460</f>
        <v>0</v>
      </c>
      <c r="AR460" s="25" t="s">
        <v>502</v>
      </c>
      <c r="AT460" s="25" t="s">
        <v>498</v>
      </c>
      <c r="AU460" s="25" t="s">
        <v>82</v>
      </c>
      <c r="AY460" s="25" t="s">
        <v>492</v>
      </c>
      <c r="BE460" s="220">
        <f>IF(N460="základní",J460,0)</f>
        <v>0</v>
      </c>
      <c r="BF460" s="220">
        <f>IF(N460="snížená",J460,0)</f>
        <v>0</v>
      </c>
      <c r="BG460" s="220">
        <f>IF(N460="zákl. přenesená",J460,0)</f>
        <v>0</v>
      </c>
      <c r="BH460" s="220">
        <f>IF(N460="sníž. přenesená",J460,0)</f>
        <v>0</v>
      </c>
      <c r="BI460" s="220">
        <f>IF(N460="nulová",J460,0)</f>
        <v>0</v>
      </c>
      <c r="BJ460" s="25" t="s">
        <v>80</v>
      </c>
      <c r="BK460" s="220">
        <f>ROUND(I460*H460,2)</f>
        <v>0</v>
      </c>
      <c r="BL460" s="25" t="s">
        <v>502</v>
      </c>
      <c r="BM460" s="25" t="s">
        <v>3036</v>
      </c>
    </row>
    <row r="461" spans="2:65" s="1" customFormat="1">
      <c r="B461" s="42"/>
      <c r="C461" s="64"/>
      <c r="D461" s="221" t="s">
        <v>506</v>
      </c>
      <c r="E461" s="64"/>
      <c r="F461" s="222" t="s">
        <v>10648</v>
      </c>
      <c r="G461" s="64"/>
      <c r="H461" s="64"/>
      <c r="I461" s="177"/>
      <c r="J461" s="64"/>
      <c r="K461" s="64"/>
      <c r="L461" s="62"/>
      <c r="M461" s="223"/>
      <c r="N461" s="43"/>
      <c r="O461" s="43"/>
      <c r="P461" s="43"/>
      <c r="Q461" s="43"/>
      <c r="R461" s="43"/>
      <c r="S461" s="43"/>
      <c r="T461" s="79"/>
      <c r="AT461" s="25" t="s">
        <v>506</v>
      </c>
      <c r="AU461" s="25" t="s">
        <v>82</v>
      </c>
    </row>
    <row r="462" spans="2:65" s="11" customFormat="1" ht="29.85" customHeight="1">
      <c r="B462" s="192"/>
      <c r="C462" s="193"/>
      <c r="D462" s="206" t="s">
        <v>72</v>
      </c>
      <c r="E462" s="207" t="s">
        <v>5920</v>
      </c>
      <c r="F462" s="207" t="s">
        <v>10653</v>
      </c>
      <c r="G462" s="193"/>
      <c r="H462" s="193"/>
      <c r="I462" s="196"/>
      <c r="J462" s="208">
        <f>BK462</f>
        <v>0</v>
      </c>
      <c r="K462" s="193"/>
      <c r="L462" s="198"/>
      <c r="M462" s="199"/>
      <c r="N462" s="200"/>
      <c r="O462" s="200"/>
      <c r="P462" s="201">
        <f>SUM(P463:P470)</f>
        <v>0</v>
      </c>
      <c r="Q462" s="200"/>
      <c r="R462" s="201">
        <f>SUM(R463:R470)</f>
        <v>0</v>
      </c>
      <c r="S462" s="200"/>
      <c r="T462" s="202">
        <f>SUM(T463:T470)</f>
        <v>0</v>
      </c>
      <c r="AR462" s="203" t="s">
        <v>80</v>
      </c>
      <c r="AT462" s="204" t="s">
        <v>72</v>
      </c>
      <c r="AU462" s="204" t="s">
        <v>80</v>
      </c>
      <c r="AY462" s="203" t="s">
        <v>492</v>
      </c>
      <c r="BK462" s="205">
        <f>SUM(BK463:BK470)</f>
        <v>0</v>
      </c>
    </row>
    <row r="463" spans="2:65" s="1" customFormat="1" ht="16.5" customHeight="1">
      <c r="B463" s="42"/>
      <c r="C463" s="209" t="s">
        <v>2073</v>
      </c>
      <c r="D463" s="209" t="s">
        <v>498</v>
      </c>
      <c r="E463" s="210" t="s">
        <v>10731</v>
      </c>
      <c r="F463" s="211" t="s">
        <v>10657</v>
      </c>
      <c r="G463" s="212" t="s">
        <v>832</v>
      </c>
      <c r="H463" s="213">
        <v>320</v>
      </c>
      <c r="I463" s="214"/>
      <c r="J463" s="215">
        <f>ROUND(I463*H463,2)</f>
        <v>0</v>
      </c>
      <c r="K463" s="211" t="s">
        <v>23</v>
      </c>
      <c r="L463" s="62"/>
      <c r="M463" s="216" t="s">
        <v>23</v>
      </c>
      <c r="N463" s="217" t="s">
        <v>44</v>
      </c>
      <c r="O463" s="43"/>
      <c r="P463" s="218">
        <f>O463*H463</f>
        <v>0</v>
      </c>
      <c r="Q463" s="218">
        <v>0</v>
      </c>
      <c r="R463" s="218">
        <f>Q463*H463</f>
        <v>0</v>
      </c>
      <c r="S463" s="218">
        <v>0</v>
      </c>
      <c r="T463" s="219">
        <f>S463*H463</f>
        <v>0</v>
      </c>
      <c r="AR463" s="25" t="s">
        <v>502</v>
      </c>
      <c r="AT463" s="25" t="s">
        <v>498</v>
      </c>
      <c r="AU463" s="25" t="s">
        <v>82</v>
      </c>
      <c r="AY463" s="25" t="s">
        <v>492</v>
      </c>
      <c r="BE463" s="220">
        <f>IF(N463="základní",J463,0)</f>
        <v>0</v>
      </c>
      <c r="BF463" s="220">
        <f>IF(N463="snížená",J463,0)</f>
        <v>0</v>
      </c>
      <c r="BG463" s="220">
        <f>IF(N463="zákl. přenesená",J463,0)</f>
        <v>0</v>
      </c>
      <c r="BH463" s="220">
        <f>IF(N463="sníž. přenesená",J463,0)</f>
        <v>0</v>
      </c>
      <c r="BI463" s="220">
        <f>IF(N463="nulová",J463,0)</f>
        <v>0</v>
      </c>
      <c r="BJ463" s="25" t="s">
        <v>80</v>
      </c>
      <c r="BK463" s="220">
        <f>ROUND(I463*H463,2)</f>
        <v>0</v>
      </c>
      <c r="BL463" s="25" t="s">
        <v>502</v>
      </c>
      <c r="BM463" s="25" t="s">
        <v>3064</v>
      </c>
    </row>
    <row r="464" spans="2:65" s="1" customFormat="1">
      <c r="B464" s="42"/>
      <c r="C464" s="64"/>
      <c r="D464" s="227" t="s">
        <v>506</v>
      </c>
      <c r="E464" s="64"/>
      <c r="F464" s="274" t="s">
        <v>10657</v>
      </c>
      <c r="G464" s="64"/>
      <c r="H464" s="64"/>
      <c r="I464" s="177"/>
      <c r="J464" s="64"/>
      <c r="K464" s="64"/>
      <c r="L464" s="62"/>
      <c r="M464" s="223"/>
      <c r="N464" s="43"/>
      <c r="O464" s="43"/>
      <c r="P464" s="43"/>
      <c r="Q464" s="43"/>
      <c r="R464" s="43"/>
      <c r="S464" s="43"/>
      <c r="T464" s="79"/>
      <c r="AT464" s="25" t="s">
        <v>506</v>
      </c>
      <c r="AU464" s="25" t="s">
        <v>82</v>
      </c>
    </row>
    <row r="465" spans="2:65" s="1" customFormat="1" ht="16.5" customHeight="1">
      <c r="B465" s="42"/>
      <c r="C465" s="209" t="s">
        <v>2077</v>
      </c>
      <c r="D465" s="209" t="s">
        <v>498</v>
      </c>
      <c r="E465" s="210" t="s">
        <v>10740</v>
      </c>
      <c r="F465" s="211" t="s">
        <v>10741</v>
      </c>
      <c r="G465" s="212" t="s">
        <v>1025</v>
      </c>
      <c r="H465" s="213">
        <v>6000</v>
      </c>
      <c r="I465" s="214"/>
      <c r="J465" s="215">
        <f>ROUND(I465*H465,2)</f>
        <v>0</v>
      </c>
      <c r="K465" s="211" t="s">
        <v>23</v>
      </c>
      <c r="L465" s="62"/>
      <c r="M465" s="216" t="s">
        <v>23</v>
      </c>
      <c r="N465" s="217" t="s">
        <v>44</v>
      </c>
      <c r="O465" s="43"/>
      <c r="P465" s="218">
        <f>O465*H465</f>
        <v>0</v>
      </c>
      <c r="Q465" s="218">
        <v>0</v>
      </c>
      <c r="R465" s="218">
        <f>Q465*H465</f>
        <v>0</v>
      </c>
      <c r="S465" s="218">
        <v>0</v>
      </c>
      <c r="T465" s="219">
        <f>S465*H465</f>
        <v>0</v>
      </c>
      <c r="AR465" s="25" t="s">
        <v>502</v>
      </c>
      <c r="AT465" s="25" t="s">
        <v>498</v>
      </c>
      <c r="AU465" s="25" t="s">
        <v>82</v>
      </c>
      <c r="AY465" s="25" t="s">
        <v>492</v>
      </c>
      <c r="BE465" s="220">
        <f>IF(N465="základní",J465,0)</f>
        <v>0</v>
      </c>
      <c r="BF465" s="220">
        <f>IF(N465="snížená",J465,0)</f>
        <v>0</v>
      </c>
      <c r="BG465" s="220">
        <f>IF(N465="zákl. přenesená",J465,0)</f>
        <v>0</v>
      </c>
      <c r="BH465" s="220">
        <f>IF(N465="sníž. přenesená",J465,0)</f>
        <v>0</v>
      </c>
      <c r="BI465" s="220">
        <f>IF(N465="nulová",J465,0)</f>
        <v>0</v>
      </c>
      <c r="BJ465" s="25" t="s">
        <v>80</v>
      </c>
      <c r="BK465" s="220">
        <f>ROUND(I465*H465,2)</f>
        <v>0</v>
      </c>
      <c r="BL465" s="25" t="s">
        <v>502</v>
      </c>
      <c r="BM465" s="25" t="s">
        <v>3080</v>
      </c>
    </row>
    <row r="466" spans="2:65" s="1" customFormat="1">
      <c r="B466" s="42"/>
      <c r="C466" s="64"/>
      <c r="D466" s="227" t="s">
        <v>506</v>
      </c>
      <c r="E466" s="64"/>
      <c r="F466" s="274" t="s">
        <v>10741</v>
      </c>
      <c r="G466" s="64"/>
      <c r="H466" s="64"/>
      <c r="I466" s="177"/>
      <c r="J466" s="64"/>
      <c r="K466" s="64"/>
      <c r="L466" s="62"/>
      <c r="M466" s="223"/>
      <c r="N466" s="43"/>
      <c r="O466" s="43"/>
      <c r="P466" s="43"/>
      <c r="Q466" s="43"/>
      <c r="R466" s="43"/>
      <c r="S466" s="43"/>
      <c r="T466" s="79"/>
      <c r="AT466" s="25" t="s">
        <v>506</v>
      </c>
      <c r="AU466" s="25" t="s">
        <v>82</v>
      </c>
    </row>
    <row r="467" spans="2:65" s="1" customFormat="1" ht="16.5" customHeight="1">
      <c r="B467" s="42"/>
      <c r="C467" s="209" t="s">
        <v>2081</v>
      </c>
      <c r="D467" s="209" t="s">
        <v>498</v>
      </c>
      <c r="E467" s="210" t="s">
        <v>10793</v>
      </c>
      <c r="F467" s="211" t="s">
        <v>10794</v>
      </c>
      <c r="G467" s="212" t="s">
        <v>1025</v>
      </c>
      <c r="H467" s="213">
        <v>4</v>
      </c>
      <c r="I467" s="214"/>
      <c r="J467" s="215">
        <f>ROUND(I467*H467,2)</f>
        <v>0</v>
      </c>
      <c r="K467" s="211" t="s">
        <v>23</v>
      </c>
      <c r="L467" s="62"/>
      <c r="M467" s="216" t="s">
        <v>23</v>
      </c>
      <c r="N467" s="217" t="s">
        <v>44</v>
      </c>
      <c r="O467" s="43"/>
      <c r="P467" s="218">
        <f>O467*H467</f>
        <v>0</v>
      </c>
      <c r="Q467" s="218">
        <v>0</v>
      </c>
      <c r="R467" s="218">
        <f>Q467*H467</f>
        <v>0</v>
      </c>
      <c r="S467" s="218">
        <v>0</v>
      </c>
      <c r="T467" s="219">
        <f>S467*H467</f>
        <v>0</v>
      </c>
      <c r="AR467" s="25" t="s">
        <v>502</v>
      </c>
      <c r="AT467" s="25" t="s">
        <v>498</v>
      </c>
      <c r="AU467" s="25" t="s">
        <v>82</v>
      </c>
      <c r="AY467" s="25" t="s">
        <v>492</v>
      </c>
      <c r="BE467" s="220">
        <f>IF(N467="základní",J467,0)</f>
        <v>0</v>
      </c>
      <c r="BF467" s="220">
        <f>IF(N467="snížená",J467,0)</f>
        <v>0</v>
      </c>
      <c r="BG467" s="220">
        <f>IF(N467="zákl. přenesená",J467,0)</f>
        <v>0</v>
      </c>
      <c r="BH467" s="220">
        <f>IF(N467="sníž. přenesená",J467,0)</f>
        <v>0</v>
      </c>
      <c r="BI467" s="220">
        <f>IF(N467="nulová",J467,0)</f>
        <v>0</v>
      </c>
      <c r="BJ467" s="25" t="s">
        <v>80</v>
      </c>
      <c r="BK467" s="220">
        <f>ROUND(I467*H467,2)</f>
        <v>0</v>
      </c>
      <c r="BL467" s="25" t="s">
        <v>502</v>
      </c>
      <c r="BM467" s="25" t="s">
        <v>3091</v>
      </c>
    </row>
    <row r="468" spans="2:65" s="1" customFormat="1">
      <c r="B468" s="42"/>
      <c r="C468" s="64"/>
      <c r="D468" s="227" t="s">
        <v>506</v>
      </c>
      <c r="E468" s="64"/>
      <c r="F468" s="274" t="s">
        <v>10794</v>
      </c>
      <c r="G468" s="64"/>
      <c r="H468" s="64"/>
      <c r="I468" s="177"/>
      <c r="J468" s="64"/>
      <c r="K468" s="64"/>
      <c r="L468" s="62"/>
      <c r="M468" s="223"/>
      <c r="N468" s="43"/>
      <c r="O468" s="43"/>
      <c r="P468" s="43"/>
      <c r="Q468" s="43"/>
      <c r="R468" s="43"/>
      <c r="S468" s="43"/>
      <c r="T468" s="79"/>
      <c r="AT468" s="25" t="s">
        <v>506</v>
      </c>
      <c r="AU468" s="25" t="s">
        <v>82</v>
      </c>
    </row>
    <row r="469" spans="2:65" s="1" customFormat="1" ht="16.5" customHeight="1">
      <c r="B469" s="42"/>
      <c r="C469" s="209" t="s">
        <v>2092</v>
      </c>
      <c r="D469" s="209" t="s">
        <v>498</v>
      </c>
      <c r="E469" s="210" t="s">
        <v>10703</v>
      </c>
      <c r="F469" s="211" t="s">
        <v>10704</v>
      </c>
      <c r="G469" s="212" t="s">
        <v>1025</v>
      </c>
      <c r="H469" s="213">
        <v>2</v>
      </c>
      <c r="I469" s="214"/>
      <c r="J469" s="215">
        <f>ROUND(I469*H469,2)</f>
        <v>0</v>
      </c>
      <c r="K469" s="211" t="s">
        <v>23</v>
      </c>
      <c r="L469" s="62"/>
      <c r="M469" s="216" t="s">
        <v>23</v>
      </c>
      <c r="N469" s="217" t="s">
        <v>44</v>
      </c>
      <c r="O469" s="43"/>
      <c r="P469" s="218">
        <f>O469*H469</f>
        <v>0</v>
      </c>
      <c r="Q469" s="218">
        <v>0</v>
      </c>
      <c r="R469" s="218">
        <f>Q469*H469</f>
        <v>0</v>
      </c>
      <c r="S469" s="218">
        <v>0</v>
      </c>
      <c r="T469" s="219">
        <f>S469*H469</f>
        <v>0</v>
      </c>
      <c r="AR469" s="25" t="s">
        <v>502</v>
      </c>
      <c r="AT469" s="25" t="s">
        <v>498</v>
      </c>
      <c r="AU469" s="25" t="s">
        <v>82</v>
      </c>
      <c r="AY469" s="25" t="s">
        <v>492</v>
      </c>
      <c r="BE469" s="220">
        <f>IF(N469="základní",J469,0)</f>
        <v>0</v>
      </c>
      <c r="BF469" s="220">
        <f>IF(N469="snížená",J469,0)</f>
        <v>0</v>
      </c>
      <c r="BG469" s="220">
        <f>IF(N469="zákl. přenesená",J469,0)</f>
        <v>0</v>
      </c>
      <c r="BH469" s="220">
        <f>IF(N469="sníž. přenesená",J469,0)</f>
        <v>0</v>
      </c>
      <c r="BI469" s="220">
        <f>IF(N469="nulová",J469,0)</f>
        <v>0</v>
      </c>
      <c r="BJ469" s="25" t="s">
        <v>80</v>
      </c>
      <c r="BK469" s="220">
        <f>ROUND(I469*H469,2)</f>
        <v>0</v>
      </c>
      <c r="BL469" s="25" t="s">
        <v>502</v>
      </c>
      <c r="BM469" s="25" t="s">
        <v>3109</v>
      </c>
    </row>
    <row r="470" spans="2:65" s="1" customFormat="1">
      <c r="B470" s="42"/>
      <c r="C470" s="64"/>
      <c r="D470" s="221" t="s">
        <v>506</v>
      </c>
      <c r="E470" s="64"/>
      <c r="F470" s="222" t="s">
        <v>10704</v>
      </c>
      <c r="G470" s="64"/>
      <c r="H470" s="64"/>
      <c r="I470" s="177"/>
      <c r="J470" s="64"/>
      <c r="K470" s="64"/>
      <c r="L470" s="62"/>
      <c r="M470" s="292"/>
      <c r="N470" s="293"/>
      <c r="O470" s="293"/>
      <c r="P470" s="293"/>
      <c r="Q470" s="293"/>
      <c r="R470" s="293"/>
      <c r="S470" s="293"/>
      <c r="T470" s="294"/>
      <c r="AT470" s="25" t="s">
        <v>506</v>
      </c>
      <c r="AU470" s="25" t="s">
        <v>82</v>
      </c>
    </row>
    <row r="471" spans="2:65" s="1" customFormat="1" ht="6.9" customHeight="1">
      <c r="B471" s="57"/>
      <c r="C471" s="58"/>
      <c r="D471" s="58"/>
      <c r="E471" s="58"/>
      <c r="F471" s="58"/>
      <c r="G471" s="58"/>
      <c r="H471" s="58"/>
      <c r="I471" s="151"/>
      <c r="J471" s="58"/>
      <c r="K471" s="58"/>
      <c r="L471" s="62"/>
    </row>
  </sheetData>
  <sheetProtection password="CC35" sheet="1" objects="1" scenarios="1" formatCells="0" formatColumns="0" formatRows="0" sort="0" autoFilter="0"/>
  <autoFilter ref="C112:K470"/>
  <mergeCells count="16">
    <mergeCell ref="G1:H1"/>
    <mergeCell ref="E49:H49"/>
    <mergeCell ref="E53:H53"/>
    <mergeCell ref="E51:H51"/>
    <mergeCell ref="E55:H55"/>
    <mergeCell ref="E7:H7"/>
    <mergeCell ref="E11:H11"/>
    <mergeCell ref="E9:H9"/>
    <mergeCell ref="E13:H13"/>
    <mergeCell ref="E28:H28"/>
    <mergeCell ref="L2:V2"/>
    <mergeCell ref="E99:H99"/>
    <mergeCell ref="E103:H103"/>
    <mergeCell ref="E101:H101"/>
    <mergeCell ref="E105:H105"/>
    <mergeCell ref="J59:J60"/>
  </mergeCells>
  <hyperlinks>
    <hyperlink ref="F1:G1" location="C2" display="1) Krycí list soupisu"/>
    <hyperlink ref="G1:H1" location="C62" display="2) Rekapitulace"/>
    <hyperlink ref="J1" location="C11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46"/>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121</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8720</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10795</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122</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21.75" customHeight="1">
      <c r="B17" s="42"/>
      <c r="C17" s="43"/>
      <c r="D17" s="43"/>
      <c r="E17" s="43"/>
      <c r="F17" s="43"/>
      <c r="G17" s="43"/>
      <c r="H17" s="43"/>
      <c r="I17" s="295" t="s">
        <v>10796</v>
      </c>
      <c r="J17" s="296" t="s">
        <v>10797</v>
      </c>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ROUND(J102,2)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ROUND(SUM(BE102:BE845), 2)</f>
        <v>0</v>
      </c>
      <c r="G34" s="43"/>
      <c r="H34" s="43"/>
      <c r="I34" s="143">
        <v>0.21</v>
      </c>
      <c r="J34" s="142">
        <f>ROUND(ROUND((SUM(BE102:BE845)), 2)*I34, 2)</f>
        <v>0</v>
      </c>
      <c r="K34" s="46"/>
    </row>
    <row r="35" spans="2:11" s="1" customFormat="1" ht="14.4" customHeight="1">
      <c r="B35" s="42"/>
      <c r="C35" s="43"/>
      <c r="D35" s="43"/>
      <c r="E35" s="50" t="s">
        <v>45</v>
      </c>
      <c r="F35" s="142">
        <f>ROUND(SUM(BF102:BF845), 2)</f>
        <v>0</v>
      </c>
      <c r="G35" s="43"/>
      <c r="H35" s="43"/>
      <c r="I35" s="143">
        <v>0.15</v>
      </c>
      <c r="J35" s="142">
        <f>ROUND(ROUND((SUM(BF102:BF845)), 2)*I35, 2)</f>
        <v>0</v>
      </c>
      <c r="K35" s="46"/>
    </row>
    <row r="36" spans="2:11" s="1" customFormat="1" ht="14.4" hidden="1" customHeight="1">
      <c r="B36" s="42"/>
      <c r="C36" s="43"/>
      <c r="D36" s="43"/>
      <c r="E36" s="50" t="s">
        <v>46</v>
      </c>
      <c r="F36" s="142">
        <f>ROUND(SUM(BG102:BG845), 2)</f>
        <v>0</v>
      </c>
      <c r="G36" s="43"/>
      <c r="H36" s="43"/>
      <c r="I36" s="143">
        <v>0.21</v>
      </c>
      <c r="J36" s="142">
        <v>0</v>
      </c>
      <c r="K36" s="46"/>
    </row>
    <row r="37" spans="2:11" s="1" customFormat="1" ht="14.4" hidden="1" customHeight="1">
      <c r="B37" s="42"/>
      <c r="C37" s="43"/>
      <c r="D37" s="43"/>
      <c r="E37" s="50" t="s">
        <v>47</v>
      </c>
      <c r="F37" s="142">
        <f>ROUND(SUM(BH102:BH845), 2)</f>
        <v>0</v>
      </c>
      <c r="G37" s="43"/>
      <c r="H37" s="43"/>
      <c r="I37" s="143">
        <v>0.15</v>
      </c>
      <c r="J37" s="142">
        <v>0</v>
      </c>
      <c r="K37" s="46"/>
    </row>
    <row r="38" spans="2:11" s="1" customFormat="1" ht="14.4" hidden="1" customHeight="1">
      <c r="B38" s="42"/>
      <c r="C38" s="43"/>
      <c r="D38" s="43"/>
      <c r="E38" s="50" t="s">
        <v>48</v>
      </c>
      <c r="F38" s="142">
        <f>ROUND(SUM(BI102:BI845),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8720</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D.1.4.e - Zařízení zdravotně technických instalací</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J102</f>
        <v>0</v>
      </c>
      <c r="K64" s="46"/>
      <c r="AU64" s="25" t="s">
        <v>300</v>
      </c>
    </row>
    <row r="65" spans="2:11" s="8" customFormat="1" ht="24.9" customHeight="1">
      <c r="B65" s="161"/>
      <c r="C65" s="162"/>
      <c r="D65" s="163" t="s">
        <v>303</v>
      </c>
      <c r="E65" s="164"/>
      <c r="F65" s="164"/>
      <c r="G65" s="164"/>
      <c r="H65" s="164"/>
      <c r="I65" s="165"/>
      <c r="J65" s="166">
        <f>J103</f>
        <v>0</v>
      </c>
      <c r="K65" s="167"/>
    </row>
    <row r="66" spans="2:11" s="9" customFormat="1" ht="19.95" customHeight="1">
      <c r="B66" s="169"/>
      <c r="C66" s="170"/>
      <c r="D66" s="171" t="s">
        <v>306</v>
      </c>
      <c r="E66" s="172"/>
      <c r="F66" s="172"/>
      <c r="G66" s="172"/>
      <c r="H66" s="172"/>
      <c r="I66" s="173"/>
      <c r="J66" s="174">
        <f>J104</f>
        <v>0</v>
      </c>
      <c r="K66" s="175"/>
    </row>
    <row r="67" spans="2:11" s="9" customFormat="1" ht="19.95" customHeight="1">
      <c r="B67" s="169"/>
      <c r="C67" s="170"/>
      <c r="D67" s="171" t="s">
        <v>315</v>
      </c>
      <c r="E67" s="172"/>
      <c r="F67" s="172"/>
      <c r="G67" s="172"/>
      <c r="H67" s="172"/>
      <c r="I67" s="173"/>
      <c r="J67" s="174">
        <f>J147</f>
        <v>0</v>
      </c>
      <c r="K67" s="175"/>
    </row>
    <row r="68" spans="2:11" s="8" customFormat="1" ht="24.9" customHeight="1">
      <c r="B68" s="161"/>
      <c r="C68" s="162"/>
      <c r="D68" s="163" t="s">
        <v>369</v>
      </c>
      <c r="E68" s="164"/>
      <c r="F68" s="164"/>
      <c r="G68" s="164"/>
      <c r="H68" s="164"/>
      <c r="I68" s="165"/>
      <c r="J68" s="166">
        <f>J152</f>
        <v>0</v>
      </c>
      <c r="K68" s="167"/>
    </row>
    <row r="69" spans="2:11" s="9" customFormat="1" ht="19.95" customHeight="1">
      <c r="B69" s="169"/>
      <c r="C69" s="170"/>
      <c r="D69" s="171" t="s">
        <v>378</v>
      </c>
      <c r="E69" s="172"/>
      <c r="F69" s="172"/>
      <c r="G69" s="172"/>
      <c r="H69" s="172"/>
      <c r="I69" s="173"/>
      <c r="J69" s="174">
        <f>J153</f>
        <v>0</v>
      </c>
      <c r="K69" s="175"/>
    </row>
    <row r="70" spans="2:11" s="9" customFormat="1" ht="19.95" customHeight="1">
      <c r="B70" s="169"/>
      <c r="C70" s="170"/>
      <c r="D70" s="171" t="s">
        <v>10798</v>
      </c>
      <c r="E70" s="172"/>
      <c r="F70" s="172"/>
      <c r="G70" s="172"/>
      <c r="H70" s="172"/>
      <c r="I70" s="173"/>
      <c r="J70" s="174">
        <f>J183</f>
        <v>0</v>
      </c>
      <c r="K70" s="175"/>
    </row>
    <row r="71" spans="2:11" s="9" customFormat="1" ht="19.95" customHeight="1">
      <c r="B71" s="169"/>
      <c r="C71" s="170"/>
      <c r="D71" s="171" t="s">
        <v>10799</v>
      </c>
      <c r="E71" s="172"/>
      <c r="F71" s="172"/>
      <c r="G71" s="172"/>
      <c r="H71" s="172"/>
      <c r="I71" s="173"/>
      <c r="J71" s="174">
        <f>J351</f>
        <v>0</v>
      </c>
      <c r="K71" s="175"/>
    </row>
    <row r="72" spans="2:11" s="9" customFormat="1" ht="19.95" customHeight="1">
      <c r="B72" s="169"/>
      <c r="C72" s="170"/>
      <c r="D72" s="171" t="s">
        <v>10800</v>
      </c>
      <c r="E72" s="172"/>
      <c r="F72" s="172"/>
      <c r="G72" s="172"/>
      <c r="H72" s="172"/>
      <c r="I72" s="173"/>
      <c r="J72" s="174">
        <f>J601</f>
        <v>0</v>
      </c>
      <c r="K72" s="175"/>
    </row>
    <row r="73" spans="2:11" s="9" customFormat="1" ht="19.95" customHeight="1">
      <c r="B73" s="169"/>
      <c r="C73" s="170"/>
      <c r="D73" s="171" t="s">
        <v>10801</v>
      </c>
      <c r="E73" s="172"/>
      <c r="F73" s="172"/>
      <c r="G73" s="172"/>
      <c r="H73" s="172"/>
      <c r="I73" s="173"/>
      <c r="J73" s="174">
        <f>J614</f>
        <v>0</v>
      </c>
      <c r="K73" s="175"/>
    </row>
    <row r="74" spans="2:11" s="9" customFormat="1" ht="19.95" customHeight="1">
      <c r="B74" s="169"/>
      <c r="C74" s="170"/>
      <c r="D74" s="171" t="s">
        <v>10802</v>
      </c>
      <c r="E74" s="172"/>
      <c r="F74" s="172"/>
      <c r="G74" s="172"/>
      <c r="H74" s="172"/>
      <c r="I74" s="173"/>
      <c r="J74" s="174">
        <f>J771</f>
        <v>0</v>
      </c>
      <c r="K74" s="175"/>
    </row>
    <row r="75" spans="2:11" s="9" customFormat="1" ht="19.95" customHeight="1">
      <c r="B75" s="169"/>
      <c r="C75" s="170"/>
      <c r="D75" s="171" t="s">
        <v>10803</v>
      </c>
      <c r="E75" s="172"/>
      <c r="F75" s="172"/>
      <c r="G75" s="172"/>
      <c r="H75" s="172"/>
      <c r="I75" s="173"/>
      <c r="J75" s="174">
        <f>J786</f>
        <v>0</v>
      </c>
      <c r="K75" s="175"/>
    </row>
    <row r="76" spans="2:11" s="9" customFormat="1" ht="19.95" customHeight="1">
      <c r="B76" s="169"/>
      <c r="C76" s="170"/>
      <c r="D76" s="171" t="s">
        <v>420</v>
      </c>
      <c r="E76" s="172"/>
      <c r="F76" s="172"/>
      <c r="G76" s="172"/>
      <c r="H76" s="172"/>
      <c r="I76" s="173"/>
      <c r="J76" s="174">
        <f>J834</f>
        <v>0</v>
      </c>
      <c r="K76" s="175"/>
    </row>
    <row r="77" spans="2:11" s="8" customFormat="1" ht="24.9" customHeight="1">
      <c r="B77" s="161"/>
      <c r="C77" s="162"/>
      <c r="D77" s="163" t="s">
        <v>10804</v>
      </c>
      <c r="E77" s="164"/>
      <c r="F77" s="164"/>
      <c r="G77" s="164"/>
      <c r="H77" s="164"/>
      <c r="I77" s="165"/>
      <c r="J77" s="166">
        <f>J841</f>
        <v>0</v>
      </c>
      <c r="K77" s="167"/>
    </row>
    <row r="78" spans="2:11" s="9" customFormat="1" ht="19.95" customHeight="1">
      <c r="B78" s="169"/>
      <c r="C78" s="170"/>
      <c r="D78" s="171" t="s">
        <v>10805</v>
      </c>
      <c r="E78" s="172"/>
      <c r="F78" s="172"/>
      <c r="G78" s="172"/>
      <c r="H78" s="172"/>
      <c r="I78" s="173"/>
      <c r="J78" s="174">
        <f>J842</f>
        <v>0</v>
      </c>
      <c r="K78" s="175"/>
    </row>
    <row r="79" spans="2:11" s="1" customFormat="1" ht="21.75" customHeight="1">
      <c r="B79" s="42"/>
      <c r="C79" s="43"/>
      <c r="D79" s="43"/>
      <c r="E79" s="43"/>
      <c r="F79" s="43"/>
      <c r="G79" s="43"/>
      <c r="H79" s="43"/>
      <c r="I79" s="129"/>
      <c r="J79" s="43"/>
      <c r="K79" s="46"/>
    </row>
    <row r="80" spans="2:11" s="1" customFormat="1" ht="6.9" customHeight="1">
      <c r="B80" s="57"/>
      <c r="C80" s="58"/>
      <c r="D80" s="58"/>
      <c r="E80" s="58"/>
      <c r="F80" s="58"/>
      <c r="G80" s="58"/>
      <c r="H80" s="58"/>
      <c r="I80" s="151"/>
      <c r="J80" s="58"/>
      <c r="K80" s="59"/>
    </row>
    <row r="84" spans="2:12" s="1" customFormat="1" ht="6.9" customHeight="1">
      <c r="B84" s="60"/>
      <c r="C84" s="61"/>
      <c r="D84" s="61"/>
      <c r="E84" s="61"/>
      <c r="F84" s="61"/>
      <c r="G84" s="61"/>
      <c r="H84" s="61"/>
      <c r="I84" s="154"/>
      <c r="J84" s="61"/>
      <c r="K84" s="61"/>
      <c r="L84" s="62"/>
    </row>
    <row r="85" spans="2:12" s="1" customFormat="1" ht="36.9" customHeight="1">
      <c r="B85" s="42"/>
      <c r="C85" s="63" t="s">
        <v>444</v>
      </c>
      <c r="D85" s="64"/>
      <c r="E85" s="64"/>
      <c r="F85" s="64"/>
      <c r="G85" s="64"/>
      <c r="H85" s="64"/>
      <c r="I85" s="177"/>
      <c r="J85" s="64"/>
      <c r="K85" s="64"/>
      <c r="L85" s="62"/>
    </row>
    <row r="86" spans="2:12" s="1" customFormat="1" ht="6.9" customHeight="1">
      <c r="B86" s="42"/>
      <c r="C86" s="64"/>
      <c r="D86" s="64"/>
      <c r="E86" s="64"/>
      <c r="F86" s="64"/>
      <c r="G86" s="64"/>
      <c r="H86" s="64"/>
      <c r="I86" s="177"/>
      <c r="J86" s="64"/>
      <c r="K86" s="64"/>
      <c r="L86" s="62"/>
    </row>
    <row r="87" spans="2:12" s="1" customFormat="1" ht="14.4" customHeight="1">
      <c r="B87" s="42"/>
      <c r="C87" s="66" t="s">
        <v>18</v>
      </c>
      <c r="D87" s="64"/>
      <c r="E87" s="64"/>
      <c r="F87" s="64"/>
      <c r="G87" s="64"/>
      <c r="H87" s="64"/>
      <c r="I87" s="177"/>
      <c r="J87" s="64"/>
      <c r="K87" s="64"/>
      <c r="L87" s="62"/>
    </row>
    <row r="88" spans="2:12" s="1" customFormat="1" ht="16.5" customHeight="1">
      <c r="B88" s="42"/>
      <c r="C88" s="64"/>
      <c r="D88" s="64"/>
      <c r="E88" s="427" t="str">
        <f>E7</f>
        <v>ZČU - STRADI - STRATEGICKÁ DISLOKACE ZČU - FZS</v>
      </c>
      <c r="F88" s="428"/>
      <c r="G88" s="428"/>
      <c r="H88" s="428"/>
      <c r="I88" s="177"/>
      <c r="J88" s="64"/>
      <c r="K88" s="64"/>
      <c r="L88" s="62"/>
    </row>
    <row r="89" spans="2:12" ht="13.2">
      <c r="B89" s="29"/>
      <c r="C89" s="66" t="s">
        <v>193</v>
      </c>
      <c r="D89" s="178"/>
      <c r="E89" s="178"/>
      <c r="F89" s="178"/>
      <c r="G89" s="178"/>
      <c r="H89" s="178"/>
      <c r="J89" s="178"/>
      <c r="K89" s="178"/>
      <c r="L89" s="179"/>
    </row>
    <row r="90" spans="2:12" ht="16.5" customHeight="1">
      <c r="B90" s="29"/>
      <c r="C90" s="178"/>
      <c r="D90" s="178"/>
      <c r="E90" s="427" t="s">
        <v>196</v>
      </c>
      <c r="F90" s="431"/>
      <c r="G90" s="431"/>
      <c r="H90" s="431"/>
      <c r="J90" s="178"/>
      <c r="K90" s="178"/>
      <c r="L90" s="179"/>
    </row>
    <row r="91" spans="2:12" ht="13.2">
      <c r="B91" s="29"/>
      <c r="C91" s="66" t="s">
        <v>199</v>
      </c>
      <c r="D91" s="178"/>
      <c r="E91" s="178"/>
      <c r="F91" s="178"/>
      <c r="G91" s="178"/>
      <c r="H91" s="178"/>
      <c r="J91" s="178"/>
      <c r="K91" s="178"/>
      <c r="L91" s="179"/>
    </row>
    <row r="92" spans="2:12" s="1" customFormat="1" ht="16.5" customHeight="1">
      <c r="B92" s="42"/>
      <c r="C92" s="64"/>
      <c r="D92" s="64"/>
      <c r="E92" s="430" t="s">
        <v>8720</v>
      </c>
      <c r="F92" s="421"/>
      <c r="G92" s="421"/>
      <c r="H92" s="421"/>
      <c r="I92" s="177"/>
      <c r="J92" s="64"/>
      <c r="K92" s="64"/>
      <c r="L92" s="62"/>
    </row>
    <row r="93" spans="2:12" s="1" customFormat="1" ht="14.4" customHeight="1">
      <c r="B93" s="42"/>
      <c r="C93" s="66" t="s">
        <v>7448</v>
      </c>
      <c r="D93" s="64"/>
      <c r="E93" s="64"/>
      <c r="F93" s="64"/>
      <c r="G93" s="64"/>
      <c r="H93" s="64"/>
      <c r="I93" s="177"/>
      <c r="J93" s="64"/>
      <c r="K93" s="64"/>
      <c r="L93" s="62"/>
    </row>
    <row r="94" spans="2:12" s="1" customFormat="1" ht="17.25" customHeight="1">
      <c r="B94" s="42"/>
      <c r="C94" s="64"/>
      <c r="D94" s="64"/>
      <c r="E94" s="393" t="str">
        <f>E13</f>
        <v>D.1.4.e - Zařízení zdravotně technických instalací</v>
      </c>
      <c r="F94" s="421"/>
      <c r="G94" s="421"/>
      <c r="H94" s="421"/>
      <c r="I94" s="177"/>
      <c r="J94" s="64"/>
      <c r="K94" s="64"/>
      <c r="L94" s="62"/>
    </row>
    <row r="95" spans="2:12" s="1" customFormat="1" ht="6.9" customHeight="1">
      <c r="B95" s="42"/>
      <c r="C95" s="64"/>
      <c r="D95" s="64"/>
      <c r="E95" s="64"/>
      <c r="F95" s="64"/>
      <c r="G95" s="64"/>
      <c r="H95" s="64"/>
      <c r="I95" s="177"/>
      <c r="J95" s="64"/>
      <c r="K95" s="64"/>
      <c r="L95" s="62"/>
    </row>
    <row r="96" spans="2:12" s="1" customFormat="1" ht="18" customHeight="1">
      <c r="B96" s="42"/>
      <c r="C96" s="66" t="s">
        <v>24</v>
      </c>
      <c r="D96" s="64"/>
      <c r="E96" s="64"/>
      <c r="F96" s="180" t="str">
        <f>F16</f>
        <v>Tylova 59, Jižní Předměstí, 301 00 Plzeň</v>
      </c>
      <c r="G96" s="64"/>
      <c r="H96" s="64"/>
      <c r="I96" s="181" t="s">
        <v>26</v>
      </c>
      <c r="J96" s="74" t="str">
        <f>IF(J16="","",J16)</f>
        <v>23. 3. 2017</v>
      </c>
      <c r="K96" s="64"/>
      <c r="L96" s="62"/>
    </row>
    <row r="97" spans="2:65" s="1" customFormat="1" ht="6.9" customHeight="1">
      <c r="B97" s="42"/>
      <c r="C97" s="64"/>
      <c r="D97" s="64"/>
      <c r="E97" s="64"/>
      <c r="F97" s="64"/>
      <c r="G97" s="64"/>
      <c r="H97" s="64"/>
      <c r="I97" s="177"/>
      <c r="J97" s="64"/>
      <c r="K97" s="64"/>
      <c r="L97" s="62"/>
    </row>
    <row r="98" spans="2:65" s="1" customFormat="1" ht="13.2">
      <c r="B98" s="42"/>
      <c r="C98" s="66" t="s">
        <v>28</v>
      </c>
      <c r="D98" s="64"/>
      <c r="E98" s="64"/>
      <c r="F98" s="180" t="str">
        <f>E19</f>
        <v>ZČU v Plzni, Univerzitní 8, Plzeň</v>
      </c>
      <c r="G98" s="64"/>
      <c r="H98" s="64"/>
      <c r="I98" s="181" t="s">
        <v>34</v>
      </c>
      <c r="J98" s="180" t="str">
        <f>E25</f>
        <v>ATELIER SOUKUP OPL ŠVEHLA s.r.o.</v>
      </c>
      <c r="K98" s="64"/>
      <c r="L98" s="62"/>
    </row>
    <row r="99" spans="2:65" s="1" customFormat="1" ht="14.4" customHeight="1">
      <c r="B99" s="42"/>
      <c r="C99" s="66" t="s">
        <v>32</v>
      </c>
      <c r="D99" s="64"/>
      <c r="E99" s="64"/>
      <c r="F99" s="180" t="str">
        <f>IF(E22="","",E22)</f>
        <v/>
      </c>
      <c r="G99" s="64"/>
      <c r="H99" s="64"/>
      <c r="I99" s="177"/>
      <c r="J99" s="64"/>
      <c r="K99" s="64"/>
      <c r="L99" s="62"/>
    </row>
    <row r="100" spans="2:65" s="1" customFormat="1" ht="10.35" customHeight="1">
      <c r="B100" s="42"/>
      <c r="C100" s="64"/>
      <c r="D100" s="64"/>
      <c r="E100" s="64"/>
      <c r="F100" s="64"/>
      <c r="G100" s="64"/>
      <c r="H100" s="64"/>
      <c r="I100" s="177"/>
      <c r="J100" s="64"/>
      <c r="K100" s="64"/>
      <c r="L100" s="62"/>
    </row>
    <row r="101" spans="2:65" s="10" customFormat="1" ht="29.25" customHeight="1">
      <c r="B101" s="182"/>
      <c r="C101" s="183" t="s">
        <v>473</v>
      </c>
      <c r="D101" s="184" t="s">
        <v>58</v>
      </c>
      <c r="E101" s="184" t="s">
        <v>54</v>
      </c>
      <c r="F101" s="184" t="s">
        <v>474</v>
      </c>
      <c r="G101" s="184" t="s">
        <v>475</v>
      </c>
      <c r="H101" s="184" t="s">
        <v>476</v>
      </c>
      <c r="I101" s="185" t="s">
        <v>477</v>
      </c>
      <c r="J101" s="184" t="s">
        <v>294</v>
      </c>
      <c r="K101" s="186" t="s">
        <v>478</v>
      </c>
      <c r="L101" s="187"/>
      <c r="M101" s="82" t="s">
        <v>479</v>
      </c>
      <c r="N101" s="83" t="s">
        <v>43</v>
      </c>
      <c r="O101" s="83" t="s">
        <v>480</v>
      </c>
      <c r="P101" s="83" t="s">
        <v>481</v>
      </c>
      <c r="Q101" s="83" t="s">
        <v>482</v>
      </c>
      <c r="R101" s="83" t="s">
        <v>483</v>
      </c>
      <c r="S101" s="83" t="s">
        <v>484</v>
      </c>
      <c r="T101" s="84" t="s">
        <v>485</v>
      </c>
    </row>
    <row r="102" spans="2:65" s="1" customFormat="1" ht="29.25" customHeight="1">
      <c r="B102" s="42"/>
      <c r="C102" s="88" t="s">
        <v>299</v>
      </c>
      <c r="D102" s="64"/>
      <c r="E102" s="64"/>
      <c r="F102" s="64"/>
      <c r="G102" s="64"/>
      <c r="H102" s="64"/>
      <c r="I102" s="177"/>
      <c r="J102" s="188">
        <f>BK102</f>
        <v>0</v>
      </c>
      <c r="K102" s="64"/>
      <c r="L102" s="62"/>
      <c r="M102" s="85"/>
      <c r="N102" s="86"/>
      <c r="O102" s="86"/>
      <c r="P102" s="189">
        <f>P103+P152+P841</f>
        <v>0</v>
      </c>
      <c r="Q102" s="86"/>
      <c r="R102" s="189">
        <f>R103+R152+R841</f>
        <v>121.447946</v>
      </c>
      <c r="S102" s="86"/>
      <c r="T102" s="190">
        <f>T103+T152+T841</f>
        <v>0</v>
      </c>
      <c r="AT102" s="25" t="s">
        <v>72</v>
      </c>
      <c r="AU102" s="25" t="s">
        <v>300</v>
      </c>
      <c r="BK102" s="191">
        <f>BK103+BK152+BK841</f>
        <v>0</v>
      </c>
    </row>
    <row r="103" spans="2:65" s="11" customFormat="1" ht="37.35" customHeight="1">
      <c r="B103" s="192"/>
      <c r="C103" s="193"/>
      <c r="D103" s="194" t="s">
        <v>72</v>
      </c>
      <c r="E103" s="195" t="s">
        <v>490</v>
      </c>
      <c r="F103" s="195" t="s">
        <v>491</v>
      </c>
      <c r="G103" s="193"/>
      <c r="H103" s="193"/>
      <c r="I103" s="196"/>
      <c r="J103" s="197">
        <f>BK103</f>
        <v>0</v>
      </c>
      <c r="K103" s="193"/>
      <c r="L103" s="198"/>
      <c r="M103" s="199"/>
      <c r="N103" s="200"/>
      <c r="O103" s="200"/>
      <c r="P103" s="201">
        <f>P104+P147</f>
        <v>0</v>
      </c>
      <c r="Q103" s="200"/>
      <c r="R103" s="201">
        <f>R104+R147</f>
        <v>99.363888000000003</v>
      </c>
      <c r="S103" s="200"/>
      <c r="T103" s="202">
        <f>T104+T147</f>
        <v>0</v>
      </c>
      <c r="AR103" s="203" t="s">
        <v>80</v>
      </c>
      <c r="AT103" s="204" t="s">
        <v>72</v>
      </c>
      <c r="AU103" s="204" t="s">
        <v>73</v>
      </c>
      <c r="AY103" s="203" t="s">
        <v>492</v>
      </c>
      <c r="BK103" s="205">
        <f>BK104+BK147</f>
        <v>0</v>
      </c>
    </row>
    <row r="104" spans="2:65" s="11" customFormat="1" ht="19.95" customHeight="1">
      <c r="B104" s="192"/>
      <c r="C104" s="193"/>
      <c r="D104" s="206" t="s">
        <v>72</v>
      </c>
      <c r="E104" s="207" t="s">
        <v>80</v>
      </c>
      <c r="F104" s="207" t="s">
        <v>495</v>
      </c>
      <c r="G104" s="193"/>
      <c r="H104" s="193"/>
      <c r="I104" s="196"/>
      <c r="J104" s="208">
        <f>BK104</f>
        <v>0</v>
      </c>
      <c r="K104" s="193"/>
      <c r="L104" s="198"/>
      <c r="M104" s="199"/>
      <c r="N104" s="200"/>
      <c r="O104" s="200"/>
      <c r="P104" s="201">
        <f>SUM(P105:P146)</f>
        <v>0</v>
      </c>
      <c r="Q104" s="200"/>
      <c r="R104" s="201">
        <f>SUM(R105:R146)</f>
        <v>99.363888000000003</v>
      </c>
      <c r="S104" s="200"/>
      <c r="T104" s="202">
        <f>SUM(T105:T146)</f>
        <v>0</v>
      </c>
      <c r="AR104" s="203" t="s">
        <v>80</v>
      </c>
      <c r="AT104" s="204" t="s">
        <v>72</v>
      </c>
      <c r="AU104" s="204" t="s">
        <v>80</v>
      </c>
      <c r="AY104" s="203" t="s">
        <v>492</v>
      </c>
      <c r="BK104" s="205">
        <f>SUM(BK105:BK146)</f>
        <v>0</v>
      </c>
    </row>
    <row r="105" spans="2:65" s="1" customFormat="1" ht="16.5" customHeight="1">
      <c r="B105" s="42"/>
      <c r="C105" s="209" t="s">
        <v>80</v>
      </c>
      <c r="D105" s="209" t="s">
        <v>498</v>
      </c>
      <c r="E105" s="210" t="s">
        <v>10806</v>
      </c>
      <c r="F105" s="211" t="s">
        <v>10807</v>
      </c>
      <c r="G105" s="212" t="s">
        <v>632</v>
      </c>
      <c r="H105" s="213">
        <v>104.94</v>
      </c>
      <c r="I105" s="214"/>
      <c r="J105" s="215">
        <f>ROUND(I105*H105,2)</f>
        <v>0</v>
      </c>
      <c r="K105" s="211" t="s">
        <v>501</v>
      </c>
      <c r="L105" s="62"/>
      <c r="M105" s="216" t="s">
        <v>23</v>
      </c>
      <c r="N105" s="217" t="s">
        <v>44</v>
      </c>
      <c r="O105" s="43"/>
      <c r="P105" s="218">
        <f>O105*H105</f>
        <v>0</v>
      </c>
      <c r="Q105" s="218">
        <v>0</v>
      </c>
      <c r="R105" s="218">
        <f>Q105*H105</f>
        <v>0</v>
      </c>
      <c r="S105" s="218">
        <v>0</v>
      </c>
      <c r="T105" s="219">
        <f>S105*H105</f>
        <v>0</v>
      </c>
      <c r="AR105" s="25" t="s">
        <v>502</v>
      </c>
      <c r="AT105" s="25" t="s">
        <v>498</v>
      </c>
      <c r="AU105" s="25" t="s">
        <v>82</v>
      </c>
      <c r="AY105" s="25" t="s">
        <v>492</v>
      </c>
      <c r="BE105" s="220">
        <f>IF(N105="základní",J105,0)</f>
        <v>0</v>
      </c>
      <c r="BF105" s="220">
        <f>IF(N105="snížená",J105,0)</f>
        <v>0</v>
      </c>
      <c r="BG105" s="220">
        <f>IF(N105="zákl. přenesená",J105,0)</f>
        <v>0</v>
      </c>
      <c r="BH105" s="220">
        <f>IF(N105="sníž. přenesená",J105,0)</f>
        <v>0</v>
      </c>
      <c r="BI105" s="220">
        <f>IF(N105="nulová",J105,0)</f>
        <v>0</v>
      </c>
      <c r="BJ105" s="25" t="s">
        <v>80</v>
      </c>
      <c r="BK105" s="220">
        <f>ROUND(I105*H105,2)</f>
        <v>0</v>
      </c>
      <c r="BL105" s="25" t="s">
        <v>502</v>
      </c>
      <c r="BM105" s="25" t="s">
        <v>10808</v>
      </c>
    </row>
    <row r="106" spans="2:65" s="1" customFormat="1" ht="24">
      <c r="B106" s="42"/>
      <c r="C106" s="64"/>
      <c r="D106" s="221" t="s">
        <v>506</v>
      </c>
      <c r="E106" s="64"/>
      <c r="F106" s="222" t="s">
        <v>10809</v>
      </c>
      <c r="G106" s="64"/>
      <c r="H106" s="64"/>
      <c r="I106" s="177"/>
      <c r="J106" s="64"/>
      <c r="K106" s="64"/>
      <c r="L106" s="62"/>
      <c r="M106" s="223"/>
      <c r="N106" s="43"/>
      <c r="O106" s="43"/>
      <c r="P106" s="43"/>
      <c r="Q106" s="43"/>
      <c r="R106" s="43"/>
      <c r="S106" s="43"/>
      <c r="T106" s="79"/>
      <c r="AT106" s="25" t="s">
        <v>506</v>
      </c>
      <c r="AU106" s="25" t="s">
        <v>82</v>
      </c>
    </row>
    <row r="107" spans="2:65" s="1" customFormat="1" ht="204">
      <c r="B107" s="42"/>
      <c r="C107" s="64"/>
      <c r="D107" s="221" t="s">
        <v>509</v>
      </c>
      <c r="E107" s="64"/>
      <c r="F107" s="224" t="s">
        <v>736</v>
      </c>
      <c r="G107" s="64"/>
      <c r="H107" s="64"/>
      <c r="I107" s="177"/>
      <c r="J107" s="64"/>
      <c r="K107" s="64"/>
      <c r="L107" s="62"/>
      <c r="M107" s="223"/>
      <c r="N107" s="43"/>
      <c r="O107" s="43"/>
      <c r="P107" s="43"/>
      <c r="Q107" s="43"/>
      <c r="R107" s="43"/>
      <c r="S107" s="43"/>
      <c r="T107" s="79"/>
      <c r="AT107" s="25" t="s">
        <v>509</v>
      </c>
      <c r="AU107" s="25" t="s">
        <v>82</v>
      </c>
    </row>
    <row r="108" spans="2:65" s="12" customFormat="1" ht="24">
      <c r="B108" s="225"/>
      <c r="C108" s="226"/>
      <c r="D108" s="227" t="s">
        <v>513</v>
      </c>
      <c r="E108" s="228" t="s">
        <v>23</v>
      </c>
      <c r="F108" s="229" t="s">
        <v>10810</v>
      </c>
      <c r="G108" s="226"/>
      <c r="H108" s="230">
        <v>104.94</v>
      </c>
      <c r="I108" s="231"/>
      <c r="J108" s="226"/>
      <c r="K108" s="226"/>
      <c r="L108" s="232"/>
      <c r="M108" s="233"/>
      <c r="N108" s="234"/>
      <c r="O108" s="234"/>
      <c r="P108" s="234"/>
      <c r="Q108" s="234"/>
      <c r="R108" s="234"/>
      <c r="S108" s="234"/>
      <c r="T108" s="235"/>
      <c r="AT108" s="236" t="s">
        <v>513</v>
      </c>
      <c r="AU108" s="236" t="s">
        <v>82</v>
      </c>
      <c r="AV108" s="12" t="s">
        <v>82</v>
      </c>
      <c r="AW108" s="12" t="s">
        <v>36</v>
      </c>
      <c r="AX108" s="12" t="s">
        <v>80</v>
      </c>
      <c r="AY108" s="236" t="s">
        <v>492</v>
      </c>
    </row>
    <row r="109" spans="2:65" s="1" customFormat="1" ht="16.5" customHeight="1">
      <c r="B109" s="42"/>
      <c r="C109" s="209" t="s">
        <v>82</v>
      </c>
      <c r="D109" s="209" t="s">
        <v>498</v>
      </c>
      <c r="E109" s="210" t="s">
        <v>10811</v>
      </c>
      <c r="F109" s="211" t="s">
        <v>10812</v>
      </c>
      <c r="G109" s="212" t="s">
        <v>180</v>
      </c>
      <c r="H109" s="213">
        <v>233.2</v>
      </c>
      <c r="I109" s="214"/>
      <c r="J109" s="215">
        <f>ROUND(I109*H109,2)</f>
        <v>0</v>
      </c>
      <c r="K109" s="211" t="s">
        <v>501</v>
      </c>
      <c r="L109" s="62"/>
      <c r="M109" s="216" t="s">
        <v>23</v>
      </c>
      <c r="N109" s="217" t="s">
        <v>44</v>
      </c>
      <c r="O109" s="43"/>
      <c r="P109" s="218">
        <f>O109*H109</f>
        <v>0</v>
      </c>
      <c r="Q109" s="218">
        <v>8.4000000000000003E-4</v>
      </c>
      <c r="R109" s="218">
        <f>Q109*H109</f>
        <v>0.19588800000000001</v>
      </c>
      <c r="S109" s="218">
        <v>0</v>
      </c>
      <c r="T109" s="219">
        <f>S109*H109</f>
        <v>0</v>
      </c>
      <c r="AR109" s="25" t="s">
        <v>502</v>
      </c>
      <c r="AT109" s="25" t="s">
        <v>498</v>
      </c>
      <c r="AU109" s="25" t="s">
        <v>82</v>
      </c>
      <c r="AY109" s="25" t="s">
        <v>492</v>
      </c>
      <c r="BE109" s="220">
        <f>IF(N109="základní",J109,0)</f>
        <v>0</v>
      </c>
      <c r="BF109" s="220">
        <f>IF(N109="snížená",J109,0)</f>
        <v>0</v>
      </c>
      <c r="BG109" s="220">
        <f>IF(N109="zákl. přenesená",J109,0)</f>
        <v>0</v>
      </c>
      <c r="BH109" s="220">
        <f>IF(N109="sníž. přenesená",J109,0)</f>
        <v>0</v>
      </c>
      <c r="BI109" s="220">
        <f>IF(N109="nulová",J109,0)</f>
        <v>0</v>
      </c>
      <c r="BJ109" s="25" t="s">
        <v>80</v>
      </c>
      <c r="BK109" s="220">
        <f>ROUND(I109*H109,2)</f>
        <v>0</v>
      </c>
      <c r="BL109" s="25" t="s">
        <v>502</v>
      </c>
      <c r="BM109" s="25" t="s">
        <v>10813</v>
      </c>
    </row>
    <row r="110" spans="2:65" s="1" customFormat="1" ht="24">
      <c r="B110" s="42"/>
      <c r="C110" s="64"/>
      <c r="D110" s="221" t="s">
        <v>506</v>
      </c>
      <c r="E110" s="64"/>
      <c r="F110" s="222" t="s">
        <v>10814</v>
      </c>
      <c r="G110" s="64"/>
      <c r="H110" s="64"/>
      <c r="I110" s="177"/>
      <c r="J110" s="64"/>
      <c r="K110" s="64"/>
      <c r="L110" s="62"/>
      <c r="M110" s="223"/>
      <c r="N110" s="43"/>
      <c r="O110" s="43"/>
      <c r="P110" s="43"/>
      <c r="Q110" s="43"/>
      <c r="R110" s="43"/>
      <c r="S110" s="43"/>
      <c r="T110" s="79"/>
      <c r="AT110" s="25" t="s">
        <v>506</v>
      </c>
      <c r="AU110" s="25" t="s">
        <v>82</v>
      </c>
    </row>
    <row r="111" spans="2:65" s="1" customFormat="1" ht="144">
      <c r="B111" s="42"/>
      <c r="C111" s="64"/>
      <c r="D111" s="221" t="s">
        <v>509</v>
      </c>
      <c r="E111" s="64"/>
      <c r="F111" s="224" t="s">
        <v>10815</v>
      </c>
      <c r="G111" s="64"/>
      <c r="H111" s="64"/>
      <c r="I111" s="177"/>
      <c r="J111" s="64"/>
      <c r="K111" s="64"/>
      <c r="L111" s="62"/>
      <c r="M111" s="223"/>
      <c r="N111" s="43"/>
      <c r="O111" s="43"/>
      <c r="P111" s="43"/>
      <c r="Q111" s="43"/>
      <c r="R111" s="43"/>
      <c r="S111" s="43"/>
      <c r="T111" s="79"/>
      <c r="AT111" s="25" t="s">
        <v>509</v>
      </c>
      <c r="AU111" s="25" t="s">
        <v>82</v>
      </c>
    </row>
    <row r="112" spans="2:65" s="12" customFormat="1" ht="24">
      <c r="B112" s="225"/>
      <c r="C112" s="226"/>
      <c r="D112" s="227" t="s">
        <v>513</v>
      </c>
      <c r="E112" s="228" t="s">
        <v>23</v>
      </c>
      <c r="F112" s="229" t="s">
        <v>10816</v>
      </c>
      <c r="G112" s="226"/>
      <c r="H112" s="230">
        <v>233.2</v>
      </c>
      <c r="I112" s="231"/>
      <c r="J112" s="226"/>
      <c r="K112" s="226"/>
      <c r="L112" s="232"/>
      <c r="M112" s="233"/>
      <c r="N112" s="234"/>
      <c r="O112" s="234"/>
      <c r="P112" s="234"/>
      <c r="Q112" s="234"/>
      <c r="R112" s="234"/>
      <c r="S112" s="234"/>
      <c r="T112" s="235"/>
      <c r="AT112" s="236" t="s">
        <v>513</v>
      </c>
      <c r="AU112" s="236" t="s">
        <v>82</v>
      </c>
      <c r="AV112" s="12" t="s">
        <v>82</v>
      </c>
      <c r="AW112" s="12" t="s">
        <v>36</v>
      </c>
      <c r="AX112" s="12" t="s">
        <v>80</v>
      </c>
      <c r="AY112" s="236" t="s">
        <v>492</v>
      </c>
    </row>
    <row r="113" spans="2:65" s="1" customFormat="1" ht="16.5" customHeight="1">
      <c r="B113" s="42"/>
      <c r="C113" s="209" t="s">
        <v>93</v>
      </c>
      <c r="D113" s="209" t="s">
        <v>498</v>
      </c>
      <c r="E113" s="210" t="s">
        <v>10817</v>
      </c>
      <c r="F113" s="211" t="s">
        <v>10818</v>
      </c>
      <c r="G113" s="212" t="s">
        <v>180</v>
      </c>
      <c r="H113" s="213">
        <v>233.2</v>
      </c>
      <c r="I113" s="214"/>
      <c r="J113" s="215">
        <f>ROUND(I113*H113,2)</f>
        <v>0</v>
      </c>
      <c r="K113" s="211" t="s">
        <v>501</v>
      </c>
      <c r="L113" s="62"/>
      <c r="M113" s="216" t="s">
        <v>23</v>
      </c>
      <c r="N113" s="217" t="s">
        <v>44</v>
      </c>
      <c r="O113" s="43"/>
      <c r="P113" s="218">
        <f>O113*H113</f>
        <v>0</v>
      </c>
      <c r="Q113" s="218">
        <v>0</v>
      </c>
      <c r="R113" s="218">
        <f>Q113*H113</f>
        <v>0</v>
      </c>
      <c r="S113" s="218">
        <v>0</v>
      </c>
      <c r="T113" s="219">
        <f>S113*H113</f>
        <v>0</v>
      </c>
      <c r="AR113" s="25" t="s">
        <v>502</v>
      </c>
      <c r="AT113" s="25" t="s">
        <v>498</v>
      </c>
      <c r="AU113" s="25" t="s">
        <v>82</v>
      </c>
      <c r="AY113" s="25" t="s">
        <v>492</v>
      </c>
      <c r="BE113" s="220">
        <f>IF(N113="základní",J113,0)</f>
        <v>0</v>
      </c>
      <c r="BF113" s="220">
        <f>IF(N113="snížená",J113,0)</f>
        <v>0</v>
      </c>
      <c r="BG113" s="220">
        <f>IF(N113="zákl. přenesená",J113,0)</f>
        <v>0</v>
      </c>
      <c r="BH113" s="220">
        <f>IF(N113="sníž. přenesená",J113,0)</f>
        <v>0</v>
      </c>
      <c r="BI113" s="220">
        <f>IF(N113="nulová",J113,0)</f>
        <v>0</v>
      </c>
      <c r="BJ113" s="25" t="s">
        <v>80</v>
      </c>
      <c r="BK113" s="220">
        <f>ROUND(I113*H113,2)</f>
        <v>0</v>
      </c>
      <c r="BL113" s="25" t="s">
        <v>502</v>
      </c>
      <c r="BM113" s="25" t="s">
        <v>10819</v>
      </c>
    </row>
    <row r="114" spans="2:65" s="1" customFormat="1" ht="24">
      <c r="B114" s="42"/>
      <c r="C114" s="64"/>
      <c r="D114" s="221" t="s">
        <v>506</v>
      </c>
      <c r="E114" s="64"/>
      <c r="F114" s="222" t="s">
        <v>10820</v>
      </c>
      <c r="G114" s="64"/>
      <c r="H114" s="64"/>
      <c r="I114" s="177"/>
      <c r="J114" s="64"/>
      <c r="K114" s="64"/>
      <c r="L114" s="62"/>
      <c r="M114" s="223"/>
      <c r="N114" s="43"/>
      <c r="O114" s="43"/>
      <c r="P114" s="43"/>
      <c r="Q114" s="43"/>
      <c r="R114" s="43"/>
      <c r="S114" s="43"/>
      <c r="T114" s="79"/>
      <c r="AT114" s="25" t="s">
        <v>506</v>
      </c>
      <c r="AU114" s="25" t="s">
        <v>82</v>
      </c>
    </row>
    <row r="115" spans="2:65" s="12" customFormat="1">
      <c r="B115" s="225"/>
      <c r="C115" s="226"/>
      <c r="D115" s="227" t="s">
        <v>513</v>
      </c>
      <c r="E115" s="228" t="s">
        <v>23</v>
      </c>
      <c r="F115" s="229" t="s">
        <v>10821</v>
      </c>
      <c r="G115" s="226"/>
      <c r="H115" s="230">
        <v>233.2</v>
      </c>
      <c r="I115" s="231"/>
      <c r="J115" s="226"/>
      <c r="K115" s="226"/>
      <c r="L115" s="232"/>
      <c r="M115" s="233"/>
      <c r="N115" s="234"/>
      <c r="O115" s="234"/>
      <c r="P115" s="234"/>
      <c r="Q115" s="234"/>
      <c r="R115" s="234"/>
      <c r="S115" s="234"/>
      <c r="T115" s="235"/>
      <c r="AT115" s="236" t="s">
        <v>513</v>
      </c>
      <c r="AU115" s="236" t="s">
        <v>82</v>
      </c>
      <c r="AV115" s="12" t="s">
        <v>82</v>
      </c>
      <c r="AW115" s="12" t="s">
        <v>36</v>
      </c>
      <c r="AX115" s="12" t="s">
        <v>80</v>
      </c>
      <c r="AY115" s="236" t="s">
        <v>492</v>
      </c>
    </row>
    <row r="116" spans="2:65" s="1" customFormat="1" ht="16.5" customHeight="1">
      <c r="B116" s="42"/>
      <c r="C116" s="209" t="s">
        <v>502</v>
      </c>
      <c r="D116" s="209" t="s">
        <v>498</v>
      </c>
      <c r="E116" s="210" t="s">
        <v>10822</v>
      </c>
      <c r="F116" s="211" t="s">
        <v>10823</v>
      </c>
      <c r="G116" s="212" t="s">
        <v>632</v>
      </c>
      <c r="H116" s="213">
        <v>233.2</v>
      </c>
      <c r="I116" s="214"/>
      <c r="J116" s="215">
        <f>ROUND(I116*H116,2)</f>
        <v>0</v>
      </c>
      <c r="K116" s="211" t="s">
        <v>501</v>
      </c>
      <c r="L116" s="62"/>
      <c r="M116" s="216" t="s">
        <v>23</v>
      </c>
      <c r="N116" s="217" t="s">
        <v>44</v>
      </c>
      <c r="O116" s="43"/>
      <c r="P116" s="218">
        <f>O116*H116</f>
        <v>0</v>
      </c>
      <c r="Q116" s="218">
        <v>0</v>
      </c>
      <c r="R116" s="218">
        <f>Q116*H116</f>
        <v>0</v>
      </c>
      <c r="S116" s="218">
        <v>0</v>
      </c>
      <c r="T116" s="219">
        <f>S116*H116</f>
        <v>0</v>
      </c>
      <c r="AR116" s="25" t="s">
        <v>502</v>
      </c>
      <c r="AT116" s="25" t="s">
        <v>498</v>
      </c>
      <c r="AU116" s="25" t="s">
        <v>82</v>
      </c>
      <c r="AY116" s="25" t="s">
        <v>492</v>
      </c>
      <c r="BE116" s="220">
        <f>IF(N116="základní",J116,0)</f>
        <v>0</v>
      </c>
      <c r="BF116" s="220">
        <f>IF(N116="snížená",J116,0)</f>
        <v>0</v>
      </c>
      <c r="BG116" s="220">
        <f>IF(N116="zákl. přenesená",J116,0)</f>
        <v>0</v>
      </c>
      <c r="BH116" s="220">
        <f>IF(N116="sníž. přenesená",J116,0)</f>
        <v>0</v>
      </c>
      <c r="BI116" s="220">
        <f>IF(N116="nulová",J116,0)</f>
        <v>0</v>
      </c>
      <c r="BJ116" s="25" t="s">
        <v>80</v>
      </c>
      <c r="BK116" s="220">
        <f>ROUND(I116*H116,2)</f>
        <v>0</v>
      </c>
      <c r="BL116" s="25" t="s">
        <v>502</v>
      </c>
      <c r="BM116" s="25" t="s">
        <v>10824</v>
      </c>
    </row>
    <row r="117" spans="2:65" s="1" customFormat="1" ht="36">
      <c r="B117" s="42"/>
      <c r="C117" s="64"/>
      <c r="D117" s="221" t="s">
        <v>506</v>
      </c>
      <c r="E117" s="64"/>
      <c r="F117" s="222" t="s">
        <v>10825</v>
      </c>
      <c r="G117" s="64"/>
      <c r="H117" s="64"/>
      <c r="I117" s="177"/>
      <c r="J117" s="64"/>
      <c r="K117" s="64"/>
      <c r="L117" s="62"/>
      <c r="M117" s="223"/>
      <c r="N117" s="43"/>
      <c r="O117" s="43"/>
      <c r="P117" s="43"/>
      <c r="Q117" s="43"/>
      <c r="R117" s="43"/>
      <c r="S117" s="43"/>
      <c r="T117" s="79"/>
      <c r="AT117" s="25" t="s">
        <v>506</v>
      </c>
      <c r="AU117" s="25" t="s">
        <v>82</v>
      </c>
    </row>
    <row r="118" spans="2:65" s="1" customFormat="1" ht="84">
      <c r="B118" s="42"/>
      <c r="C118" s="64"/>
      <c r="D118" s="221" t="s">
        <v>509</v>
      </c>
      <c r="E118" s="64"/>
      <c r="F118" s="224" t="s">
        <v>761</v>
      </c>
      <c r="G118" s="64"/>
      <c r="H118" s="64"/>
      <c r="I118" s="177"/>
      <c r="J118" s="64"/>
      <c r="K118" s="64"/>
      <c r="L118" s="62"/>
      <c r="M118" s="223"/>
      <c r="N118" s="43"/>
      <c r="O118" s="43"/>
      <c r="P118" s="43"/>
      <c r="Q118" s="43"/>
      <c r="R118" s="43"/>
      <c r="S118" s="43"/>
      <c r="T118" s="79"/>
      <c r="AT118" s="25" t="s">
        <v>509</v>
      </c>
      <c r="AU118" s="25" t="s">
        <v>82</v>
      </c>
    </row>
    <row r="119" spans="2:65" s="12" customFormat="1">
      <c r="B119" s="225"/>
      <c r="C119" s="226"/>
      <c r="D119" s="227" t="s">
        <v>513</v>
      </c>
      <c r="E119" s="228" t="s">
        <v>23</v>
      </c>
      <c r="F119" s="229" t="s">
        <v>10821</v>
      </c>
      <c r="G119" s="226"/>
      <c r="H119" s="230">
        <v>233.2</v>
      </c>
      <c r="I119" s="231"/>
      <c r="J119" s="226"/>
      <c r="K119" s="226"/>
      <c r="L119" s="232"/>
      <c r="M119" s="233"/>
      <c r="N119" s="234"/>
      <c r="O119" s="234"/>
      <c r="P119" s="234"/>
      <c r="Q119" s="234"/>
      <c r="R119" s="234"/>
      <c r="S119" s="234"/>
      <c r="T119" s="235"/>
      <c r="AT119" s="236" t="s">
        <v>513</v>
      </c>
      <c r="AU119" s="236" t="s">
        <v>82</v>
      </c>
      <c r="AV119" s="12" t="s">
        <v>82</v>
      </c>
      <c r="AW119" s="12" t="s">
        <v>36</v>
      </c>
      <c r="AX119" s="12" t="s">
        <v>80</v>
      </c>
      <c r="AY119" s="236" t="s">
        <v>492</v>
      </c>
    </row>
    <row r="120" spans="2:65" s="1" customFormat="1" ht="16.5" customHeight="1">
      <c r="B120" s="42"/>
      <c r="C120" s="209" t="s">
        <v>563</v>
      </c>
      <c r="D120" s="209" t="s">
        <v>498</v>
      </c>
      <c r="E120" s="210" t="s">
        <v>782</v>
      </c>
      <c r="F120" s="211" t="s">
        <v>783</v>
      </c>
      <c r="G120" s="212" t="s">
        <v>632</v>
      </c>
      <c r="H120" s="213">
        <v>69.959999999999994</v>
      </c>
      <c r="I120" s="214"/>
      <c r="J120" s="215">
        <f>ROUND(I120*H120,2)</f>
        <v>0</v>
      </c>
      <c r="K120" s="211" t="s">
        <v>501</v>
      </c>
      <c r="L120" s="62"/>
      <c r="M120" s="216" t="s">
        <v>23</v>
      </c>
      <c r="N120" s="217" t="s">
        <v>44</v>
      </c>
      <c r="O120" s="43"/>
      <c r="P120" s="218">
        <f>O120*H120</f>
        <v>0</v>
      </c>
      <c r="Q120" s="218">
        <v>0</v>
      </c>
      <c r="R120" s="218">
        <f>Q120*H120</f>
        <v>0</v>
      </c>
      <c r="S120" s="218">
        <v>0</v>
      </c>
      <c r="T120" s="219">
        <f>S120*H120</f>
        <v>0</v>
      </c>
      <c r="AR120" s="25" t="s">
        <v>502</v>
      </c>
      <c r="AT120" s="25" t="s">
        <v>498</v>
      </c>
      <c r="AU120" s="25" t="s">
        <v>82</v>
      </c>
      <c r="AY120" s="25" t="s">
        <v>492</v>
      </c>
      <c r="BE120" s="220">
        <f>IF(N120="základní",J120,0)</f>
        <v>0</v>
      </c>
      <c r="BF120" s="220">
        <f>IF(N120="snížená",J120,0)</f>
        <v>0</v>
      </c>
      <c r="BG120" s="220">
        <f>IF(N120="zákl. přenesená",J120,0)</f>
        <v>0</v>
      </c>
      <c r="BH120" s="220">
        <f>IF(N120="sníž. přenesená",J120,0)</f>
        <v>0</v>
      </c>
      <c r="BI120" s="220">
        <f>IF(N120="nulová",J120,0)</f>
        <v>0</v>
      </c>
      <c r="BJ120" s="25" t="s">
        <v>80</v>
      </c>
      <c r="BK120" s="220">
        <f>ROUND(I120*H120,2)</f>
        <v>0</v>
      </c>
      <c r="BL120" s="25" t="s">
        <v>502</v>
      </c>
      <c r="BM120" s="25" t="s">
        <v>10826</v>
      </c>
    </row>
    <row r="121" spans="2:65" s="1" customFormat="1" ht="36">
      <c r="B121" s="42"/>
      <c r="C121" s="64"/>
      <c r="D121" s="221" t="s">
        <v>506</v>
      </c>
      <c r="E121" s="64"/>
      <c r="F121" s="222" t="s">
        <v>785</v>
      </c>
      <c r="G121" s="64"/>
      <c r="H121" s="64"/>
      <c r="I121" s="177"/>
      <c r="J121" s="64"/>
      <c r="K121" s="64"/>
      <c r="L121" s="62"/>
      <c r="M121" s="223"/>
      <c r="N121" s="43"/>
      <c r="O121" s="43"/>
      <c r="P121" s="43"/>
      <c r="Q121" s="43"/>
      <c r="R121" s="43"/>
      <c r="S121" s="43"/>
      <c r="T121" s="79"/>
      <c r="AT121" s="25" t="s">
        <v>506</v>
      </c>
      <c r="AU121" s="25" t="s">
        <v>82</v>
      </c>
    </row>
    <row r="122" spans="2:65" s="1" customFormat="1" ht="192">
      <c r="B122" s="42"/>
      <c r="C122" s="64"/>
      <c r="D122" s="221" t="s">
        <v>509</v>
      </c>
      <c r="E122" s="64"/>
      <c r="F122" s="224" t="s">
        <v>786</v>
      </c>
      <c r="G122" s="64"/>
      <c r="H122" s="64"/>
      <c r="I122" s="177"/>
      <c r="J122" s="64"/>
      <c r="K122" s="64"/>
      <c r="L122" s="62"/>
      <c r="M122" s="223"/>
      <c r="N122" s="43"/>
      <c r="O122" s="43"/>
      <c r="P122" s="43"/>
      <c r="Q122" s="43"/>
      <c r="R122" s="43"/>
      <c r="S122" s="43"/>
      <c r="T122" s="79"/>
      <c r="AT122" s="25" t="s">
        <v>509</v>
      </c>
      <c r="AU122" s="25" t="s">
        <v>82</v>
      </c>
    </row>
    <row r="123" spans="2:65" s="12" customFormat="1">
      <c r="B123" s="225"/>
      <c r="C123" s="226"/>
      <c r="D123" s="227" t="s">
        <v>513</v>
      </c>
      <c r="E123" s="228" t="s">
        <v>23</v>
      </c>
      <c r="F123" s="229" t="s">
        <v>10827</v>
      </c>
      <c r="G123" s="226"/>
      <c r="H123" s="230">
        <v>69.959999999999994</v>
      </c>
      <c r="I123" s="231"/>
      <c r="J123" s="226"/>
      <c r="K123" s="226"/>
      <c r="L123" s="232"/>
      <c r="M123" s="233"/>
      <c r="N123" s="234"/>
      <c r="O123" s="234"/>
      <c r="P123" s="234"/>
      <c r="Q123" s="234"/>
      <c r="R123" s="234"/>
      <c r="S123" s="234"/>
      <c r="T123" s="235"/>
      <c r="AT123" s="236" t="s">
        <v>513</v>
      </c>
      <c r="AU123" s="236" t="s">
        <v>82</v>
      </c>
      <c r="AV123" s="12" t="s">
        <v>82</v>
      </c>
      <c r="AW123" s="12" t="s">
        <v>36</v>
      </c>
      <c r="AX123" s="12" t="s">
        <v>80</v>
      </c>
      <c r="AY123" s="236" t="s">
        <v>492</v>
      </c>
    </row>
    <row r="124" spans="2:65" s="1" customFormat="1" ht="16.5" customHeight="1">
      <c r="B124" s="42"/>
      <c r="C124" s="209" t="s">
        <v>577</v>
      </c>
      <c r="D124" s="209" t="s">
        <v>498</v>
      </c>
      <c r="E124" s="210" t="s">
        <v>10828</v>
      </c>
      <c r="F124" s="211" t="s">
        <v>10829</v>
      </c>
      <c r="G124" s="212" t="s">
        <v>632</v>
      </c>
      <c r="H124" s="213">
        <v>69.959999999999994</v>
      </c>
      <c r="I124" s="214"/>
      <c r="J124" s="215">
        <f>ROUND(I124*H124,2)</f>
        <v>0</v>
      </c>
      <c r="K124" s="211" t="s">
        <v>501</v>
      </c>
      <c r="L124" s="62"/>
      <c r="M124" s="216" t="s">
        <v>23</v>
      </c>
      <c r="N124" s="217" t="s">
        <v>44</v>
      </c>
      <c r="O124" s="43"/>
      <c r="P124" s="218">
        <f>O124*H124</f>
        <v>0</v>
      </c>
      <c r="Q124" s="218">
        <v>0</v>
      </c>
      <c r="R124" s="218">
        <f>Q124*H124</f>
        <v>0</v>
      </c>
      <c r="S124" s="218">
        <v>0</v>
      </c>
      <c r="T124" s="219">
        <f>S124*H124</f>
        <v>0</v>
      </c>
      <c r="AR124" s="25" t="s">
        <v>502</v>
      </c>
      <c r="AT124" s="25" t="s">
        <v>498</v>
      </c>
      <c r="AU124" s="25" t="s">
        <v>82</v>
      </c>
      <c r="AY124" s="25" t="s">
        <v>492</v>
      </c>
      <c r="BE124" s="220">
        <f>IF(N124="základní",J124,0)</f>
        <v>0</v>
      </c>
      <c r="BF124" s="220">
        <f>IF(N124="snížená",J124,0)</f>
        <v>0</v>
      </c>
      <c r="BG124" s="220">
        <f>IF(N124="zákl. přenesená",J124,0)</f>
        <v>0</v>
      </c>
      <c r="BH124" s="220">
        <f>IF(N124="sníž. přenesená",J124,0)</f>
        <v>0</v>
      </c>
      <c r="BI124" s="220">
        <f>IF(N124="nulová",J124,0)</f>
        <v>0</v>
      </c>
      <c r="BJ124" s="25" t="s">
        <v>80</v>
      </c>
      <c r="BK124" s="220">
        <f>ROUND(I124*H124,2)</f>
        <v>0</v>
      </c>
      <c r="BL124" s="25" t="s">
        <v>502</v>
      </c>
      <c r="BM124" s="25" t="s">
        <v>10830</v>
      </c>
    </row>
    <row r="125" spans="2:65" s="1" customFormat="1" ht="24">
      <c r="B125" s="42"/>
      <c r="C125" s="64"/>
      <c r="D125" s="221" t="s">
        <v>506</v>
      </c>
      <c r="E125" s="64"/>
      <c r="F125" s="222" t="s">
        <v>10831</v>
      </c>
      <c r="G125" s="64"/>
      <c r="H125" s="64"/>
      <c r="I125" s="177"/>
      <c r="J125" s="64"/>
      <c r="K125" s="64"/>
      <c r="L125" s="62"/>
      <c r="M125" s="223"/>
      <c r="N125" s="43"/>
      <c r="O125" s="43"/>
      <c r="P125" s="43"/>
      <c r="Q125" s="43"/>
      <c r="R125" s="43"/>
      <c r="S125" s="43"/>
      <c r="T125" s="79"/>
      <c r="AT125" s="25" t="s">
        <v>506</v>
      </c>
      <c r="AU125" s="25" t="s">
        <v>82</v>
      </c>
    </row>
    <row r="126" spans="2:65" s="1" customFormat="1" ht="144">
      <c r="B126" s="42"/>
      <c r="C126" s="64"/>
      <c r="D126" s="221" t="s">
        <v>509</v>
      </c>
      <c r="E126" s="64"/>
      <c r="F126" s="224" t="s">
        <v>10832</v>
      </c>
      <c r="G126" s="64"/>
      <c r="H126" s="64"/>
      <c r="I126" s="177"/>
      <c r="J126" s="64"/>
      <c r="K126" s="64"/>
      <c r="L126" s="62"/>
      <c r="M126" s="223"/>
      <c r="N126" s="43"/>
      <c r="O126" s="43"/>
      <c r="P126" s="43"/>
      <c r="Q126" s="43"/>
      <c r="R126" s="43"/>
      <c r="S126" s="43"/>
      <c r="T126" s="79"/>
      <c r="AT126" s="25" t="s">
        <v>509</v>
      </c>
      <c r="AU126" s="25" t="s">
        <v>82</v>
      </c>
    </row>
    <row r="127" spans="2:65" s="12" customFormat="1">
      <c r="B127" s="225"/>
      <c r="C127" s="226"/>
      <c r="D127" s="227" t="s">
        <v>513</v>
      </c>
      <c r="E127" s="228" t="s">
        <v>23</v>
      </c>
      <c r="F127" s="229" t="s">
        <v>10833</v>
      </c>
      <c r="G127" s="226"/>
      <c r="H127" s="230">
        <v>69.959999999999994</v>
      </c>
      <c r="I127" s="231"/>
      <c r="J127" s="226"/>
      <c r="K127" s="226"/>
      <c r="L127" s="232"/>
      <c r="M127" s="233"/>
      <c r="N127" s="234"/>
      <c r="O127" s="234"/>
      <c r="P127" s="234"/>
      <c r="Q127" s="234"/>
      <c r="R127" s="234"/>
      <c r="S127" s="234"/>
      <c r="T127" s="235"/>
      <c r="AT127" s="236" t="s">
        <v>513</v>
      </c>
      <c r="AU127" s="236" t="s">
        <v>82</v>
      </c>
      <c r="AV127" s="12" t="s">
        <v>82</v>
      </c>
      <c r="AW127" s="12" t="s">
        <v>36</v>
      </c>
      <c r="AX127" s="12" t="s">
        <v>80</v>
      </c>
      <c r="AY127" s="236" t="s">
        <v>492</v>
      </c>
    </row>
    <row r="128" spans="2:65" s="1" customFormat="1" ht="16.5" customHeight="1">
      <c r="B128" s="42"/>
      <c r="C128" s="209" t="s">
        <v>591</v>
      </c>
      <c r="D128" s="209" t="s">
        <v>498</v>
      </c>
      <c r="E128" s="210" t="s">
        <v>8680</v>
      </c>
      <c r="F128" s="211" t="s">
        <v>8681</v>
      </c>
      <c r="G128" s="212" t="s">
        <v>632</v>
      </c>
      <c r="H128" s="213">
        <v>69.959999999999994</v>
      </c>
      <c r="I128" s="214"/>
      <c r="J128" s="215">
        <f>ROUND(I128*H128,2)</f>
        <v>0</v>
      </c>
      <c r="K128" s="211" t="s">
        <v>501</v>
      </c>
      <c r="L128" s="62"/>
      <c r="M128" s="216" t="s">
        <v>23</v>
      </c>
      <c r="N128" s="217" t="s">
        <v>44</v>
      </c>
      <c r="O128" s="43"/>
      <c r="P128" s="218">
        <f>O128*H128</f>
        <v>0</v>
      </c>
      <c r="Q128" s="218">
        <v>0</v>
      </c>
      <c r="R128" s="218">
        <f>Q128*H128</f>
        <v>0</v>
      </c>
      <c r="S128" s="218">
        <v>0</v>
      </c>
      <c r="T128" s="219">
        <f>S128*H128</f>
        <v>0</v>
      </c>
      <c r="AR128" s="25" t="s">
        <v>502</v>
      </c>
      <c r="AT128" s="25" t="s">
        <v>498</v>
      </c>
      <c r="AU128" s="25" t="s">
        <v>82</v>
      </c>
      <c r="AY128" s="25" t="s">
        <v>492</v>
      </c>
      <c r="BE128" s="220">
        <f>IF(N128="základní",J128,0)</f>
        <v>0</v>
      </c>
      <c r="BF128" s="220">
        <f>IF(N128="snížená",J128,0)</f>
        <v>0</v>
      </c>
      <c r="BG128" s="220">
        <f>IF(N128="zákl. přenesená",J128,0)</f>
        <v>0</v>
      </c>
      <c r="BH128" s="220">
        <f>IF(N128="sníž. přenesená",J128,0)</f>
        <v>0</v>
      </c>
      <c r="BI128" s="220">
        <f>IF(N128="nulová",J128,0)</f>
        <v>0</v>
      </c>
      <c r="BJ128" s="25" t="s">
        <v>80</v>
      </c>
      <c r="BK128" s="220">
        <f>ROUND(I128*H128,2)</f>
        <v>0</v>
      </c>
      <c r="BL128" s="25" t="s">
        <v>502</v>
      </c>
      <c r="BM128" s="25" t="s">
        <v>10834</v>
      </c>
    </row>
    <row r="129" spans="2:65" s="1" customFormat="1">
      <c r="B129" s="42"/>
      <c r="C129" s="64"/>
      <c r="D129" s="221" t="s">
        <v>506</v>
      </c>
      <c r="E129" s="64"/>
      <c r="F129" s="222" t="s">
        <v>8681</v>
      </c>
      <c r="G129" s="64"/>
      <c r="H129" s="64"/>
      <c r="I129" s="177"/>
      <c r="J129" s="64"/>
      <c r="K129" s="64"/>
      <c r="L129" s="62"/>
      <c r="M129" s="223"/>
      <c r="N129" s="43"/>
      <c r="O129" s="43"/>
      <c r="P129" s="43"/>
      <c r="Q129" s="43"/>
      <c r="R129" s="43"/>
      <c r="S129" s="43"/>
      <c r="T129" s="79"/>
      <c r="AT129" s="25" t="s">
        <v>506</v>
      </c>
      <c r="AU129" s="25" t="s">
        <v>82</v>
      </c>
    </row>
    <row r="130" spans="2:65" s="1" customFormat="1" ht="276">
      <c r="B130" s="42"/>
      <c r="C130" s="64"/>
      <c r="D130" s="221" t="s">
        <v>509</v>
      </c>
      <c r="E130" s="64"/>
      <c r="F130" s="224" t="s">
        <v>798</v>
      </c>
      <c r="G130" s="64"/>
      <c r="H130" s="64"/>
      <c r="I130" s="177"/>
      <c r="J130" s="64"/>
      <c r="K130" s="64"/>
      <c r="L130" s="62"/>
      <c r="M130" s="223"/>
      <c r="N130" s="43"/>
      <c r="O130" s="43"/>
      <c r="P130" s="43"/>
      <c r="Q130" s="43"/>
      <c r="R130" s="43"/>
      <c r="S130" s="43"/>
      <c r="T130" s="79"/>
      <c r="AT130" s="25" t="s">
        <v>509</v>
      </c>
      <c r="AU130" s="25" t="s">
        <v>82</v>
      </c>
    </row>
    <row r="131" spans="2:65" s="12" customFormat="1">
      <c r="B131" s="225"/>
      <c r="C131" s="226"/>
      <c r="D131" s="227" t="s">
        <v>513</v>
      </c>
      <c r="E131" s="228" t="s">
        <v>23</v>
      </c>
      <c r="F131" s="229" t="s">
        <v>10833</v>
      </c>
      <c r="G131" s="226"/>
      <c r="H131" s="230">
        <v>69.959999999999994</v>
      </c>
      <c r="I131" s="231"/>
      <c r="J131" s="226"/>
      <c r="K131" s="226"/>
      <c r="L131" s="232"/>
      <c r="M131" s="233"/>
      <c r="N131" s="234"/>
      <c r="O131" s="234"/>
      <c r="P131" s="234"/>
      <c r="Q131" s="234"/>
      <c r="R131" s="234"/>
      <c r="S131" s="234"/>
      <c r="T131" s="235"/>
      <c r="AT131" s="236" t="s">
        <v>513</v>
      </c>
      <c r="AU131" s="236" t="s">
        <v>82</v>
      </c>
      <c r="AV131" s="12" t="s">
        <v>82</v>
      </c>
      <c r="AW131" s="12" t="s">
        <v>36</v>
      </c>
      <c r="AX131" s="12" t="s">
        <v>80</v>
      </c>
      <c r="AY131" s="236" t="s">
        <v>492</v>
      </c>
    </row>
    <row r="132" spans="2:65" s="1" customFormat="1" ht="16.5" customHeight="1">
      <c r="B132" s="42"/>
      <c r="C132" s="209" t="s">
        <v>604</v>
      </c>
      <c r="D132" s="209" t="s">
        <v>498</v>
      </c>
      <c r="E132" s="210" t="s">
        <v>793</v>
      </c>
      <c r="F132" s="211" t="s">
        <v>794</v>
      </c>
      <c r="G132" s="212" t="s">
        <v>795</v>
      </c>
      <c r="H132" s="213">
        <v>125.928</v>
      </c>
      <c r="I132" s="214"/>
      <c r="J132" s="215">
        <f>ROUND(I132*H132,2)</f>
        <v>0</v>
      </c>
      <c r="K132" s="211" t="s">
        <v>501</v>
      </c>
      <c r="L132" s="62"/>
      <c r="M132" s="216" t="s">
        <v>23</v>
      </c>
      <c r="N132" s="217" t="s">
        <v>44</v>
      </c>
      <c r="O132" s="43"/>
      <c r="P132" s="218">
        <f>O132*H132</f>
        <v>0</v>
      </c>
      <c r="Q132" s="218">
        <v>0</v>
      </c>
      <c r="R132" s="218">
        <f>Q132*H132</f>
        <v>0</v>
      </c>
      <c r="S132" s="218">
        <v>0</v>
      </c>
      <c r="T132" s="219">
        <f>S132*H132</f>
        <v>0</v>
      </c>
      <c r="AR132" s="25" t="s">
        <v>502</v>
      </c>
      <c r="AT132" s="25" t="s">
        <v>498</v>
      </c>
      <c r="AU132" s="25" t="s">
        <v>82</v>
      </c>
      <c r="AY132" s="25" t="s">
        <v>492</v>
      </c>
      <c r="BE132" s="220">
        <f>IF(N132="základní",J132,0)</f>
        <v>0</v>
      </c>
      <c r="BF132" s="220">
        <f>IF(N132="snížená",J132,0)</f>
        <v>0</v>
      </c>
      <c r="BG132" s="220">
        <f>IF(N132="zákl. přenesená",J132,0)</f>
        <v>0</v>
      </c>
      <c r="BH132" s="220">
        <f>IF(N132="sníž. přenesená",J132,0)</f>
        <v>0</v>
      </c>
      <c r="BI132" s="220">
        <f>IF(N132="nulová",J132,0)</f>
        <v>0</v>
      </c>
      <c r="BJ132" s="25" t="s">
        <v>80</v>
      </c>
      <c r="BK132" s="220">
        <f>ROUND(I132*H132,2)</f>
        <v>0</v>
      </c>
      <c r="BL132" s="25" t="s">
        <v>502</v>
      </c>
      <c r="BM132" s="25" t="s">
        <v>10835</v>
      </c>
    </row>
    <row r="133" spans="2:65" s="1" customFormat="1">
      <c r="B133" s="42"/>
      <c r="C133" s="64"/>
      <c r="D133" s="221" t="s">
        <v>506</v>
      </c>
      <c r="E133" s="64"/>
      <c r="F133" s="222" t="s">
        <v>797</v>
      </c>
      <c r="G133" s="64"/>
      <c r="H133" s="64"/>
      <c r="I133" s="177"/>
      <c r="J133" s="64"/>
      <c r="K133" s="64"/>
      <c r="L133" s="62"/>
      <c r="M133" s="223"/>
      <c r="N133" s="43"/>
      <c r="O133" s="43"/>
      <c r="P133" s="43"/>
      <c r="Q133" s="43"/>
      <c r="R133" s="43"/>
      <c r="S133" s="43"/>
      <c r="T133" s="79"/>
      <c r="AT133" s="25" t="s">
        <v>506</v>
      </c>
      <c r="AU133" s="25" t="s">
        <v>82</v>
      </c>
    </row>
    <row r="134" spans="2:65" s="1" customFormat="1" ht="276">
      <c r="B134" s="42"/>
      <c r="C134" s="64"/>
      <c r="D134" s="221" t="s">
        <v>509</v>
      </c>
      <c r="E134" s="64"/>
      <c r="F134" s="224" t="s">
        <v>798</v>
      </c>
      <c r="G134" s="64"/>
      <c r="H134" s="64"/>
      <c r="I134" s="177"/>
      <c r="J134" s="64"/>
      <c r="K134" s="64"/>
      <c r="L134" s="62"/>
      <c r="M134" s="223"/>
      <c r="N134" s="43"/>
      <c r="O134" s="43"/>
      <c r="P134" s="43"/>
      <c r="Q134" s="43"/>
      <c r="R134" s="43"/>
      <c r="S134" s="43"/>
      <c r="T134" s="79"/>
      <c r="AT134" s="25" t="s">
        <v>509</v>
      </c>
      <c r="AU134" s="25" t="s">
        <v>82</v>
      </c>
    </row>
    <row r="135" spans="2:65" s="12" customFormat="1">
      <c r="B135" s="225"/>
      <c r="C135" s="226"/>
      <c r="D135" s="227" t="s">
        <v>513</v>
      </c>
      <c r="E135" s="228" t="s">
        <v>23</v>
      </c>
      <c r="F135" s="229" t="s">
        <v>10836</v>
      </c>
      <c r="G135" s="226"/>
      <c r="H135" s="230">
        <v>125.928</v>
      </c>
      <c r="I135" s="231"/>
      <c r="J135" s="226"/>
      <c r="K135" s="226"/>
      <c r="L135" s="232"/>
      <c r="M135" s="233"/>
      <c r="N135" s="234"/>
      <c r="O135" s="234"/>
      <c r="P135" s="234"/>
      <c r="Q135" s="234"/>
      <c r="R135" s="234"/>
      <c r="S135" s="234"/>
      <c r="T135" s="235"/>
      <c r="AT135" s="236" t="s">
        <v>513</v>
      </c>
      <c r="AU135" s="236" t="s">
        <v>82</v>
      </c>
      <c r="AV135" s="12" t="s">
        <v>82</v>
      </c>
      <c r="AW135" s="12" t="s">
        <v>36</v>
      </c>
      <c r="AX135" s="12" t="s">
        <v>80</v>
      </c>
      <c r="AY135" s="236" t="s">
        <v>492</v>
      </c>
    </row>
    <row r="136" spans="2:65" s="1" customFormat="1" ht="16.5" customHeight="1">
      <c r="B136" s="42"/>
      <c r="C136" s="209" t="s">
        <v>617</v>
      </c>
      <c r="D136" s="209" t="s">
        <v>498</v>
      </c>
      <c r="E136" s="210" t="s">
        <v>801</v>
      </c>
      <c r="F136" s="211" t="s">
        <v>802</v>
      </c>
      <c r="G136" s="212" t="s">
        <v>632</v>
      </c>
      <c r="H136" s="213">
        <v>34.979999999999997</v>
      </c>
      <c r="I136" s="214"/>
      <c r="J136" s="215">
        <f>ROUND(I136*H136,2)</f>
        <v>0</v>
      </c>
      <c r="K136" s="211" t="s">
        <v>501</v>
      </c>
      <c r="L136" s="62"/>
      <c r="M136" s="216" t="s">
        <v>23</v>
      </c>
      <c r="N136" s="217" t="s">
        <v>44</v>
      </c>
      <c r="O136" s="43"/>
      <c r="P136" s="218">
        <f>O136*H136</f>
        <v>0</v>
      </c>
      <c r="Q136" s="218">
        <v>0</v>
      </c>
      <c r="R136" s="218">
        <f>Q136*H136</f>
        <v>0</v>
      </c>
      <c r="S136" s="218">
        <v>0</v>
      </c>
      <c r="T136" s="219">
        <f>S136*H136</f>
        <v>0</v>
      </c>
      <c r="AR136" s="25" t="s">
        <v>502</v>
      </c>
      <c r="AT136" s="25" t="s">
        <v>498</v>
      </c>
      <c r="AU136" s="25" t="s">
        <v>82</v>
      </c>
      <c r="AY136" s="25" t="s">
        <v>492</v>
      </c>
      <c r="BE136" s="220">
        <f>IF(N136="základní",J136,0)</f>
        <v>0</v>
      </c>
      <c r="BF136" s="220">
        <f>IF(N136="snížená",J136,0)</f>
        <v>0</v>
      </c>
      <c r="BG136" s="220">
        <f>IF(N136="zákl. přenesená",J136,0)</f>
        <v>0</v>
      </c>
      <c r="BH136" s="220">
        <f>IF(N136="sníž. přenesená",J136,0)</f>
        <v>0</v>
      </c>
      <c r="BI136" s="220">
        <f>IF(N136="nulová",J136,0)</f>
        <v>0</v>
      </c>
      <c r="BJ136" s="25" t="s">
        <v>80</v>
      </c>
      <c r="BK136" s="220">
        <f>ROUND(I136*H136,2)</f>
        <v>0</v>
      </c>
      <c r="BL136" s="25" t="s">
        <v>502</v>
      </c>
      <c r="BM136" s="25" t="s">
        <v>10837</v>
      </c>
    </row>
    <row r="137" spans="2:65" s="1" customFormat="1" ht="24">
      <c r="B137" s="42"/>
      <c r="C137" s="64"/>
      <c r="D137" s="221" t="s">
        <v>506</v>
      </c>
      <c r="E137" s="64"/>
      <c r="F137" s="222" t="s">
        <v>804</v>
      </c>
      <c r="G137" s="64"/>
      <c r="H137" s="64"/>
      <c r="I137" s="177"/>
      <c r="J137" s="64"/>
      <c r="K137" s="64"/>
      <c r="L137" s="62"/>
      <c r="M137" s="223"/>
      <c r="N137" s="43"/>
      <c r="O137" s="43"/>
      <c r="P137" s="43"/>
      <c r="Q137" s="43"/>
      <c r="R137" s="43"/>
      <c r="S137" s="43"/>
      <c r="T137" s="79"/>
      <c r="AT137" s="25" t="s">
        <v>506</v>
      </c>
      <c r="AU137" s="25" t="s">
        <v>82</v>
      </c>
    </row>
    <row r="138" spans="2:65" s="1" customFormat="1" ht="409.6">
      <c r="B138" s="42"/>
      <c r="C138" s="64"/>
      <c r="D138" s="221" t="s">
        <v>509</v>
      </c>
      <c r="E138" s="64"/>
      <c r="F138" s="224" t="s">
        <v>805</v>
      </c>
      <c r="G138" s="64"/>
      <c r="H138" s="64"/>
      <c r="I138" s="177"/>
      <c r="J138" s="64"/>
      <c r="K138" s="64"/>
      <c r="L138" s="62"/>
      <c r="M138" s="223"/>
      <c r="N138" s="43"/>
      <c r="O138" s="43"/>
      <c r="P138" s="43"/>
      <c r="Q138" s="43"/>
      <c r="R138" s="43"/>
      <c r="S138" s="43"/>
      <c r="T138" s="79"/>
      <c r="AT138" s="25" t="s">
        <v>509</v>
      </c>
      <c r="AU138" s="25" t="s">
        <v>82</v>
      </c>
    </row>
    <row r="139" spans="2:65" s="12" customFormat="1">
      <c r="B139" s="225"/>
      <c r="C139" s="226"/>
      <c r="D139" s="227" t="s">
        <v>513</v>
      </c>
      <c r="E139" s="228" t="s">
        <v>23</v>
      </c>
      <c r="F139" s="229" t="s">
        <v>10838</v>
      </c>
      <c r="G139" s="226"/>
      <c r="H139" s="230">
        <v>34.979999999999997</v>
      </c>
      <c r="I139" s="231"/>
      <c r="J139" s="226"/>
      <c r="K139" s="226"/>
      <c r="L139" s="232"/>
      <c r="M139" s="233"/>
      <c r="N139" s="234"/>
      <c r="O139" s="234"/>
      <c r="P139" s="234"/>
      <c r="Q139" s="234"/>
      <c r="R139" s="234"/>
      <c r="S139" s="234"/>
      <c r="T139" s="235"/>
      <c r="AT139" s="236" t="s">
        <v>513</v>
      </c>
      <c r="AU139" s="236" t="s">
        <v>82</v>
      </c>
      <c r="AV139" s="12" t="s">
        <v>82</v>
      </c>
      <c r="AW139" s="12" t="s">
        <v>36</v>
      </c>
      <c r="AX139" s="12" t="s">
        <v>80</v>
      </c>
      <c r="AY139" s="236" t="s">
        <v>492</v>
      </c>
    </row>
    <row r="140" spans="2:65" s="1" customFormat="1" ht="25.5" customHeight="1">
      <c r="B140" s="42"/>
      <c r="C140" s="209" t="s">
        <v>255</v>
      </c>
      <c r="D140" s="209" t="s">
        <v>498</v>
      </c>
      <c r="E140" s="210" t="s">
        <v>10839</v>
      </c>
      <c r="F140" s="211" t="s">
        <v>10840</v>
      </c>
      <c r="G140" s="212" t="s">
        <v>632</v>
      </c>
      <c r="H140" s="213">
        <v>52.47</v>
      </c>
      <c r="I140" s="214"/>
      <c r="J140" s="215">
        <f>ROUND(I140*H140,2)</f>
        <v>0</v>
      </c>
      <c r="K140" s="211" t="s">
        <v>23</v>
      </c>
      <c r="L140" s="62"/>
      <c r="M140" s="216" t="s">
        <v>23</v>
      </c>
      <c r="N140" s="217" t="s">
        <v>44</v>
      </c>
      <c r="O140" s="43"/>
      <c r="P140" s="218">
        <f>O140*H140</f>
        <v>0</v>
      </c>
      <c r="Q140" s="218">
        <v>0</v>
      </c>
      <c r="R140" s="218">
        <f>Q140*H140</f>
        <v>0</v>
      </c>
      <c r="S140" s="218">
        <v>0</v>
      </c>
      <c r="T140" s="219">
        <f>S140*H140</f>
        <v>0</v>
      </c>
      <c r="AR140" s="25" t="s">
        <v>502</v>
      </c>
      <c r="AT140" s="25" t="s">
        <v>498</v>
      </c>
      <c r="AU140" s="25" t="s">
        <v>82</v>
      </c>
      <c r="AY140" s="25" t="s">
        <v>492</v>
      </c>
      <c r="BE140" s="220">
        <f>IF(N140="základní",J140,0)</f>
        <v>0</v>
      </c>
      <c r="BF140" s="220">
        <f>IF(N140="snížená",J140,0)</f>
        <v>0</v>
      </c>
      <c r="BG140" s="220">
        <f>IF(N140="zákl. přenesená",J140,0)</f>
        <v>0</v>
      </c>
      <c r="BH140" s="220">
        <f>IF(N140="sníž. přenesená",J140,0)</f>
        <v>0</v>
      </c>
      <c r="BI140" s="220">
        <f>IF(N140="nulová",J140,0)</f>
        <v>0</v>
      </c>
      <c r="BJ140" s="25" t="s">
        <v>80</v>
      </c>
      <c r="BK140" s="220">
        <f>ROUND(I140*H140,2)</f>
        <v>0</v>
      </c>
      <c r="BL140" s="25" t="s">
        <v>502</v>
      </c>
      <c r="BM140" s="25" t="s">
        <v>10841</v>
      </c>
    </row>
    <row r="141" spans="2:65" s="1" customFormat="1" ht="36">
      <c r="B141" s="42"/>
      <c r="C141" s="64"/>
      <c r="D141" s="221" t="s">
        <v>506</v>
      </c>
      <c r="E141" s="64"/>
      <c r="F141" s="222" t="s">
        <v>10842</v>
      </c>
      <c r="G141" s="64"/>
      <c r="H141" s="64"/>
      <c r="I141" s="177"/>
      <c r="J141" s="64"/>
      <c r="K141" s="64"/>
      <c r="L141" s="62"/>
      <c r="M141" s="223"/>
      <c r="N141" s="43"/>
      <c r="O141" s="43"/>
      <c r="P141" s="43"/>
      <c r="Q141" s="43"/>
      <c r="R141" s="43"/>
      <c r="S141" s="43"/>
      <c r="T141" s="79"/>
      <c r="AT141" s="25" t="s">
        <v>506</v>
      </c>
      <c r="AU141" s="25" t="s">
        <v>82</v>
      </c>
    </row>
    <row r="142" spans="2:65" s="1" customFormat="1" ht="84">
      <c r="B142" s="42"/>
      <c r="C142" s="64"/>
      <c r="D142" s="221" t="s">
        <v>509</v>
      </c>
      <c r="E142" s="64"/>
      <c r="F142" s="224" t="s">
        <v>10843</v>
      </c>
      <c r="G142" s="64"/>
      <c r="H142" s="64"/>
      <c r="I142" s="177"/>
      <c r="J142" s="64"/>
      <c r="K142" s="64"/>
      <c r="L142" s="62"/>
      <c r="M142" s="223"/>
      <c r="N142" s="43"/>
      <c r="O142" s="43"/>
      <c r="P142" s="43"/>
      <c r="Q142" s="43"/>
      <c r="R142" s="43"/>
      <c r="S142" s="43"/>
      <c r="T142" s="79"/>
      <c r="AT142" s="25" t="s">
        <v>509</v>
      </c>
      <c r="AU142" s="25" t="s">
        <v>82</v>
      </c>
    </row>
    <row r="143" spans="2:65" s="12" customFormat="1" ht="24">
      <c r="B143" s="225"/>
      <c r="C143" s="226"/>
      <c r="D143" s="227" t="s">
        <v>513</v>
      </c>
      <c r="E143" s="228" t="s">
        <v>23</v>
      </c>
      <c r="F143" s="229" t="s">
        <v>10844</v>
      </c>
      <c r="G143" s="226"/>
      <c r="H143" s="230">
        <v>52.47</v>
      </c>
      <c r="I143" s="231"/>
      <c r="J143" s="226"/>
      <c r="K143" s="226"/>
      <c r="L143" s="232"/>
      <c r="M143" s="233"/>
      <c r="N143" s="234"/>
      <c r="O143" s="234"/>
      <c r="P143" s="234"/>
      <c r="Q143" s="234"/>
      <c r="R143" s="234"/>
      <c r="S143" s="234"/>
      <c r="T143" s="235"/>
      <c r="AT143" s="236" t="s">
        <v>513</v>
      </c>
      <c r="AU143" s="236" t="s">
        <v>82</v>
      </c>
      <c r="AV143" s="12" t="s">
        <v>82</v>
      </c>
      <c r="AW143" s="12" t="s">
        <v>36</v>
      </c>
      <c r="AX143" s="12" t="s">
        <v>80</v>
      </c>
      <c r="AY143" s="236" t="s">
        <v>492</v>
      </c>
    </row>
    <row r="144" spans="2:65" s="1" customFormat="1" ht="16.5" customHeight="1">
      <c r="B144" s="42"/>
      <c r="C144" s="278" t="s">
        <v>727</v>
      </c>
      <c r="D144" s="278" t="s">
        <v>1110</v>
      </c>
      <c r="E144" s="279" t="s">
        <v>10845</v>
      </c>
      <c r="F144" s="280" t="s">
        <v>10846</v>
      </c>
      <c r="G144" s="281" t="s">
        <v>795</v>
      </c>
      <c r="H144" s="282">
        <v>99.168000000000006</v>
      </c>
      <c r="I144" s="283"/>
      <c r="J144" s="284">
        <f>ROUND(I144*H144,2)</f>
        <v>0</v>
      </c>
      <c r="K144" s="280" t="s">
        <v>501</v>
      </c>
      <c r="L144" s="285"/>
      <c r="M144" s="286" t="s">
        <v>23</v>
      </c>
      <c r="N144" s="287" t="s">
        <v>44</v>
      </c>
      <c r="O144" s="43"/>
      <c r="P144" s="218">
        <f>O144*H144</f>
        <v>0</v>
      </c>
      <c r="Q144" s="218">
        <v>1</v>
      </c>
      <c r="R144" s="218">
        <f>Q144*H144</f>
        <v>99.168000000000006</v>
      </c>
      <c r="S144" s="218">
        <v>0</v>
      </c>
      <c r="T144" s="219">
        <f>S144*H144</f>
        <v>0</v>
      </c>
      <c r="AR144" s="25" t="s">
        <v>604</v>
      </c>
      <c r="AT144" s="25" t="s">
        <v>1110</v>
      </c>
      <c r="AU144" s="25" t="s">
        <v>82</v>
      </c>
      <c r="AY144" s="25" t="s">
        <v>492</v>
      </c>
      <c r="BE144" s="220">
        <f>IF(N144="základní",J144,0)</f>
        <v>0</v>
      </c>
      <c r="BF144" s="220">
        <f>IF(N144="snížená",J144,0)</f>
        <v>0</v>
      </c>
      <c r="BG144" s="220">
        <f>IF(N144="zákl. přenesená",J144,0)</f>
        <v>0</v>
      </c>
      <c r="BH144" s="220">
        <f>IF(N144="sníž. přenesená",J144,0)</f>
        <v>0</v>
      </c>
      <c r="BI144" s="220">
        <f>IF(N144="nulová",J144,0)</f>
        <v>0</v>
      </c>
      <c r="BJ144" s="25" t="s">
        <v>80</v>
      </c>
      <c r="BK144" s="220">
        <f>ROUND(I144*H144,2)</f>
        <v>0</v>
      </c>
      <c r="BL144" s="25" t="s">
        <v>502</v>
      </c>
      <c r="BM144" s="25" t="s">
        <v>10847</v>
      </c>
    </row>
    <row r="145" spans="2:65" s="1" customFormat="1">
      <c r="B145" s="42"/>
      <c r="C145" s="64"/>
      <c r="D145" s="221" t="s">
        <v>506</v>
      </c>
      <c r="E145" s="64"/>
      <c r="F145" s="222" t="s">
        <v>10848</v>
      </c>
      <c r="G145" s="64"/>
      <c r="H145" s="64"/>
      <c r="I145" s="177"/>
      <c r="J145" s="64"/>
      <c r="K145" s="64"/>
      <c r="L145" s="62"/>
      <c r="M145" s="223"/>
      <c r="N145" s="43"/>
      <c r="O145" s="43"/>
      <c r="P145" s="43"/>
      <c r="Q145" s="43"/>
      <c r="R145" s="43"/>
      <c r="S145" s="43"/>
      <c r="T145" s="79"/>
      <c r="AT145" s="25" t="s">
        <v>506</v>
      </c>
      <c r="AU145" s="25" t="s">
        <v>82</v>
      </c>
    </row>
    <row r="146" spans="2:65" s="12" customFormat="1">
      <c r="B146" s="225"/>
      <c r="C146" s="226"/>
      <c r="D146" s="221" t="s">
        <v>513</v>
      </c>
      <c r="E146" s="248" t="s">
        <v>23</v>
      </c>
      <c r="F146" s="249" t="s">
        <v>10849</v>
      </c>
      <c r="G146" s="226"/>
      <c r="H146" s="250">
        <v>99.168000000000006</v>
      </c>
      <c r="I146" s="231"/>
      <c r="J146" s="226"/>
      <c r="K146" s="226"/>
      <c r="L146" s="232"/>
      <c r="M146" s="233"/>
      <c r="N146" s="234"/>
      <c r="O146" s="234"/>
      <c r="P146" s="234"/>
      <c r="Q146" s="234"/>
      <c r="R146" s="234"/>
      <c r="S146" s="234"/>
      <c r="T146" s="235"/>
      <c r="AT146" s="236" t="s">
        <v>513</v>
      </c>
      <c r="AU146" s="236" t="s">
        <v>82</v>
      </c>
      <c r="AV146" s="12" t="s">
        <v>82</v>
      </c>
      <c r="AW146" s="12" t="s">
        <v>36</v>
      </c>
      <c r="AX146" s="12" t="s">
        <v>80</v>
      </c>
      <c r="AY146" s="236" t="s">
        <v>492</v>
      </c>
    </row>
    <row r="147" spans="2:65" s="11" customFormat="1" ht="29.85" customHeight="1">
      <c r="B147" s="192"/>
      <c r="C147" s="193"/>
      <c r="D147" s="206" t="s">
        <v>72</v>
      </c>
      <c r="E147" s="207" t="s">
        <v>502</v>
      </c>
      <c r="F147" s="207" t="s">
        <v>1439</v>
      </c>
      <c r="G147" s="193"/>
      <c r="H147" s="193"/>
      <c r="I147" s="196"/>
      <c r="J147" s="208">
        <f>BK147</f>
        <v>0</v>
      </c>
      <c r="K147" s="193"/>
      <c r="L147" s="198"/>
      <c r="M147" s="199"/>
      <c r="N147" s="200"/>
      <c r="O147" s="200"/>
      <c r="P147" s="201">
        <f>SUM(P148:P151)</f>
        <v>0</v>
      </c>
      <c r="Q147" s="200"/>
      <c r="R147" s="201">
        <f>SUM(R148:R151)</f>
        <v>0</v>
      </c>
      <c r="S147" s="200"/>
      <c r="T147" s="202">
        <f>SUM(T148:T151)</f>
        <v>0</v>
      </c>
      <c r="AR147" s="203" t="s">
        <v>80</v>
      </c>
      <c r="AT147" s="204" t="s">
        <v>72</v>
      </c>
      <c r="AU147" s="204" t="s">
        <v>80</v>
      </c>
      <c r="AY147" s="203" t="s">
        <v>492</v>
      </c>
      <c r="BK147" s="205">
        <f>SUM(BK148:BK151)</f>
        <v>0</v>
      </c>
    </row>
    <row r="148" spans="2:65" s="1" customFormat="1" ht="16.5" customHeight="1">
      <c r="B148" s="42"/>
      <c r="C148" s="209" t="s">
        <v>742</v>
      </c>
      <c r="D148" s="209" t="s">
        <v>498</v>
      </c>
      <c r="E148" s="210" t="s">
        <v>10850</v>
      </c>
      <c r="F148" s="211" t="s">
        <v>10851</v>
      </c>
      <c r="G148" s="212" t="s">
        <v>632</v>
      </c>
      <c r="H148" s="213">
        <v>17.489999999999998</v>
      </c>
      <c r="I148" s="214"/>
      <c r="J148" s="215">
        <f>ROUND(I148*H148,2)</f>
        <v>0</v>
      </c>
      <c r="K148" s="211" t="s">
        <v>501</v>
      </c>
      <c r="L148" s="62"/>
      <c r="M148" s="216" t="s">
        <v>23</v>
      </c>
      <c r="N148" s="217" t="s">
        <v>44</v>
      </c>
      <c r="O148" s="43"/>
      <c r="P148" s="218">
        <f>O148*H148</f>
        <v>0</v>
      </c>
      <c r="Q148" s="218">
        <v>0</v>
      </c>
      <c r="R148" s="218">
        <f>Q148*H148</f>
        <v>0</v>
      </c>
      <c r="S148" s="218">
        <v>0</v>
      </c>
      <c r="T148" s="219">
        <f>S148*H148</f>
        <v>0</v>
      </c>
      <c r="AR148" s="25" t="s">
        <v>502</v>
      </c>
      <c r="AT148" s="25" t="s">
        <v>498</v>
      </c>
      <c r="AU148" s="25" t="s">
        <v>82</v>
      </c>
      <c r="AY148" s="25" t="s">
        <v>492</v>
      </c>
      <c r="BE148" s="220">
        <f>IF(N148="základní",J148,0)</f>
        <v>0</v>
      </c>
      <c r="BF148" s="220">
        <f>IF(N148="snížená",J148,0)</f>
        <v>0</v>
      </c>
      <c r="BG148" s="220">
        <f>IF(N148="zákl. přenesená",J148,0)</f>
        <v>0</v>
      </c>
      <c r="BH148" s="220">
        <f>IF(N148="sníž. přenesená",J148,0)</f>
        <v>0</v>
      </c>
      <c r="BI148" s="220">
        <f>IF(N148="nulová",J148,0)</f>
        <v>0</v>
      </c>
      <c r="BJ148" s="25" t="s">
        <v>80</v>
      </c>
      <c r="BK148" s="220">
        <f>ROUND(I148*H148,2)</f>
        <v>0</v>
      </c>
      <c r="BL148" s="25" t="s">
        <v>502</v>
      </c>
      <c r="BM148" s="25" t="s">
        <v>10852</v>
      </c>
    </row>
    <row r="149" spans="2:65" s="1" customFormat="1" ht="24">
      <c r="B149" s="42"/>
      <c r="C149" s="64"/>
      <c r="D149" s="221" t="s">
        <v>506</v>
      </c>
      <c r="E149" s="64"/>
      <c r="F149" s="222" t="s">
        <v>10853</v>
      </c>
      <c r="G149" s="64"/>
      <c r="H149" s="64"/>
      <c r="I149" s="177"/>
      <c r="J149" s="64"/>
      <c r="K149" s="64"/>
      <c r="L149" s="62"/>
      <c r="M149" s="223"/>
      <c r="N149" s="43"/>
      <c r="O149" s="43"/>
      <c r="P149" s="43"/>
      <c r="Q149" s="43"/>
      <c r="R149" s="43"/>
      <c r="S149" s="43"/>
      <c r="T149" s="79"/>
      <c r="AT149" s="25" t="s">
        <v>506</v>
      </c>
      <c r="AU149" s="25" t="s">
        <v>82</v>
      </c>
    </row>
    <row r="150" spans="2:65" s="1" customFormat="1" ht="48">
      <c r="B150" s="42"/>
      <c r="C150" s="64"/>
      <c r="D150" s="221" t="s">
        <v>509</v>
      </c>
      <c r="E150" s="64"/>
      <c r="F150" s="224" t="s">
        <v>10854</v>
      </c>
      <c r="G150" s="64"/>
      <c r="H150" s="64"/>
      <c r="I150" s="177"/>
      <c r="J150" s="64"/>
      <c r="K150" s="64"/>
      <c r="L150" s="62"/>
      <c r="M150" s="223"/>
      <c r="N150" s="43"/>
      <c r="O150" s="43"/>
      <c r="P150" s="43"/>
      <c r="Q150" s="43"/>
      <c r="R150" s="43"/>
      <c r="S150" s="43"/>
      <c r="T150" s="79"/>
      <c r="AT150" s="25" t="s">
        <v>509</v>
      </c>
      <c r="AU150" s="25" t="s">
        <v>82</v>
      </c>
    </row>
    <row r="151" spans="2:65" s="12" customFormat="1" ht="24">
      <c r="B151" s="225"/>
      <c r="C151" s="226"/>
      <c r="D151" s="221" t="s">
        <v>513</v>
      </c>
      <c r="E151" s="248" t="s">
        <v>23</v>
      </c>
      <c r="F151" s="249" t="s">
        <v>10855</v>
      </c>
      <c r="G151" s="226"/>
      <c r="H151" s="250">
        <v>17.489999999999998</v>
      </c>
      <c r="I151" s="231"/>
      <c r="J151" s="226"/>
      <c r="K151" s="226"/>
      <c r="L151" s="232"/>
      <c r="M151" s="233"/>
      <c r="N151" s="234"/>
      <c r="O151" s="234"/>
      <c r="P151" s="234"/>
      <c r="Q151" s="234"/>
      <c r="R151" s="234"/>
      <c r="S151" s="234"/>
      <c r="T151" s="235"/>
      <c r="AT151" s="236" t="s">
        <v>513</v>
      </c>
      <c r="AU151" s="236" t="s">
        <v>82</v>
      </c>
      <c r="AV151" s="12" t="s">
        <v>82</v>
      </c>
      <c r="AW151" s="12" t="s">
        <v>36</v>
      </c>
      <c r="AX151" s="12" t="s">
        <v>80</v>
      </c>
      <c r="AY151" s="236" t="s">
        <v>492</v>
      </c>
    </row>
    <row r="152" spans="2:65" s="11" customFormat="1" ht="37.35" customHeight="1">
      <c r="B152" s="192"/>
      <c r="C152" s="193"/>
      <c r="D152" s="194" t="s">
        <v>72</v>
      </c>
      <c r="E152" s="195" t="s">
        <v>3194</v>
      </c>
      <c r="F152" s="195" t="s">
        <v>3195</v>
      </c>
      <c r="G152" s="193"/>
      <c r="H152" s="193"/>
      <c r="I152" s="196"/>
      <c r="J152" s="197">
        <f>BK152</f>
        <v>0</v>
      </c>
      <c r="K152" s="193"/>
      <c r="L152" s="198"/>
      <c r="M152" s="199"/>
      <c r="N152" s="200"/>
      <c r="O152" s="200"/>
      <c r="P152" s="201">
        <f>P153+P183+P351+P601+P614+P771+P786+P834</f>
        <v>0</v>
      </c>
      <c r="Q152" s="200"/>
      <c r="R152" s="201">
        <f>R153+R183+R351+R601+R614+R771+R786+R834</f>
        <v>22.054058000000005</v>
      </c>
      <c r="S152" s="200"/>
      <c r="T152" s="202">
        <f>T153+T183+T351+T601+T614+T771+T786+T834</f>
        <v>0</v>
      </c>
      <c r="AR152" s="203" t="s">
        <v>82</v>
      </c>
      <c r="AT152" s="204" t="s">
        <v>72</v>
      </c>
      <c r="AU152" s="204" t="s">
        <v>73</v>
      </c>
      <c r="AY152" s="203" t="s">
        <v>492</v>
      </c>
      <c r="BK152" s="205">
        <f>BK153+BK183+BK351+BK601+BK614+BK771+BK786+BK834</f>
        <v>0</v>
      </c>
    </row>
    <row r="153" spans="2:65" s="11" customFormat="1" ht="19.95" customHeight="1">
      <c r="B153" s="192"/>
      <c r="C153" s="193"/>
      <c r="D153" s="206" t="s">
        <v>72</v>
      </c>
      <c r="E153" s="207" t="s">
        <v>3482</v>
      </c>
      <c r="F153" s="207" t="s">
        <v>3483</v>
      </c>
      <c r="G153" s="193"/>
      <c r="H153" s="193"/>
      <c r="I153" s="196"/>
      <c r="J153" s="208">
        <f>BK153</f>
        <v>0</v>
      </c>
      <c r="K153" s="193"/>
      <c r="L153" s="198"/>
      <c r="M153" s="199"/>
      <c r="N153" s="200"/>
      <c r="O153" s="200"/>
      <c r="P153" s="201">
        <f>SUM(P154:P182)</f>
        <v>0</v>
      </c>
      <c r="Q153" s="200"/>
      <c r="R153" s="201">
        <f>SUM(R154:R182)</f>
        <v>0.44794800000000007</v>
      </c>
      <c r="S153" s="200"/>
      <c r="T153" s="202">
        <f>SUM(T154:T182)</f>
        <v>0</v>
      </c>
      <c r="AR153" s="203" t="s">
        <v>82</v>
      </c>
      <c r="AT153" s="204" t="s">
        <v>72</v>
      </c>
      <c r="AU153" s="204" t="s">
        <v>80</v>
      </c>
      <c r="AY153" s="203" t="s">
        <v>492</v>
      </c>
      <c r="BK153" s="205">
        <f>SUM(BK154:BK182)</f>
        <v>0</v>
      </c>
    </row>
    <row r="154" spans="2:65" s="1" customFormat="1" ht="25.5" customHeight="1">
      <c r="B154" s="42"/>
      <c r="C154" s="209" t="s">
        <v>752</v>
      </c>
      <c r="D154" s="209" t="s">
        <v>498</v>
      </c>
      <c r="E154" s="210" t="s">
        <v>10856</v>
      </c>
      <c r="F154" s="211" t="s">
        <v>10857</v>
      </c>
      <c r="G154" s="212" t="s">
        <v>832</v>
      </c>
      <c r="H154" s="213">
        <v>742.2</v>
      </c>
      <c r="I154" s="214"/>
      <c r="J154" s="215">
        <f>ROUND(I154*H154,2)</f>
        <v>0</v>
      </c>
      <c r="K154" s="211" t="s">
        <v>501</v>
      </c>
      <c r="L154" s="62"/>
      <c r="M154" s="216" t="s">
        <v>23</v>
      </c>
      <c r="N154" s="217" t="s">
        <v>44</v>
      </c>
      <c r="O154" s="43"/>
      <c r="P154" s="218">
        <f>O154*H154</f>
        <v>0</v>
      </c>
      <c r="Q154" s="218">
        <v>2.0000000000000001E-4</v>
      </c>
      <c r="R154" s="218">
        <f>Q154*H154</f>
        <v>0.14844000000000002</v>
      </c>
      <c r="S154" s="218">
        <v>0</v>
      </c>
      <c r="T154" s="219">
        <f>S154*H154</f>
        <v>0</v>
      </c>
      <c r="AR154" s="25" t="s">
        <v>775</v>
      </c>
      <c r="AT154" s="25" t="s">
        <v>498</v>
      </c>
      <c r="AU154" s="25" t="s">
        <v>82</v>
      </c>
      <c r="AY154" s="25" t="s">
        <v>492</v>
      </c>
      <c r="BE154" s="220">
        <f>IF(N154="základní",J154,0)</f>
        <v>0</v>
      </c>
      <c r="BF154" s="220">
        <f>IF(N154="snížená",J154,0)</f>
        <v>0</v>
      </c>
      <c r="BG154" s="220">
        <f>IF(N154="zákl. přenesená",J154,0)</f>
        <v>0</v>
      </c>
      <c r="BH154" s="220">
        <f>IF(N154="sníž. přenesená",J154,0)</f>
        <v>0</v>
      </c>
      <c r="BI154" s="220">
        <f>IF(N154="nulová",J154,0)</f>
        <v>0</v>
      </c>
      <c r="BJ154" s="25" t="s">
        <v>80</v>
      </c>
      <c r="BK154" s="220">
        <f>ROUND(I154*H154,2)</f>
        <v>0</v>
      </c>
      <c r="BL154" s="25" t="s">
        <v>775</v>
      </c>
      <c r="BM154" s="25" t="s">
        <v>10858</v>
      </c>
    </row>
    <row r="155" spans="2:65" s="1" customFormat="1" ht="36">
      <c r="B155" s="42"/>
      <c r="C155" s="64"/>
      <c r="D155" s="221" t="s">
        <v>506</v>
      </c>
      <c r="E155" s="64"/>
      <c r="F155" s="222" t="s">
        <v>10859</v>
      </c>
      <c r="G155" s="64"/>
      <c r="H155" s="64"/>
      <c r="I155" s="177"/>
      <c r="J155" s="64"/>
      <c r="K155" s="64"/>
      <c r="L155" s="62"/>
      <c r="M155" s="223"/>
      <c r="N155" s="43"/>
      <c r="O155" s="43"/>
      <c r="P155" s="43"/>
      <c r="Q155" s="43"/>
      <c r="R155" s="43"/>
      <c r="S155" s="43"/>
      <c r="T155" s="79"/>
      <c r="AT155" s="25" t="s">
        <v>506</v>
      </c>
      <c r="AU155" s="25" t="s">
        <v>82</v>
      </c>
    </row>
    <row r="156" spans="2:65" s="1" customFormat="1" ht="96">
      <c r="B156" s="42"/>
      <c r="C156" s="64"/>
      <c r="D156" s="221" t="s">
        <v>509</v>
      </c>
      <c r="E156" s="64"/>
      <c r="F156" s="224" t="s">
        <v>10860</v>
      </c>
      <c r="G156" s="64"/>
      <c r="H156" s="64"/>
      <c r="I156" s="177"/>
      <c r="J156" s="64"/>
      <c r="K156" s="64"/>
      <c r="L156" s="62"/>
      <c r="M156" s="223"/>
      <c r="N156" s="43"/>
      <c r="O156" s="43"/>
      <c r="P156" s="43"/>
      <c r="Q156" s="43"/>
      <c r="R156" s="43"/>
      <c r="S156" s="43"/>
      <c r="T156" s="79"/>
      <c r="AT156" s="25" t="s">
        <v>509</v>
      </c>
      <c r="AU156" s="25" t="s">
        <v>82</v>
      </c>
    </row>
    <row r="157" spans="2:65" s="12" customFormat="1">
      <c r="B157" s="225"/>
      <c r="C157" s="226"/>
      <c r="D157" s="227" t="s">
        <v>513</v>
      </c>
      <c r="E157" s="228" t="s">
        <v>23</v>
      </c>
      <c r="F157" s="229" t="s">
        <v>10861</v>
      </c>
      <c r="G157" s="226"/>
      <c r="H157" s="230">
        <v>742.2</v>
      </c>
      <c r="I157" s="231"/>
      <c r="J157" s="226"/>
      <c r="K157" s="226"/>
      <c r="L157" s="232"/>
      <c r="M157" s="233"/>
      <c r="N157" s="234"/>
      <c r="O157" s="234"/>
      <c r="P157" s="234"/>
      <c r="Q157" s="234"/>
      <c r="R157" s="234"/>
      <c r="S157" s="234"/>
      <c r="T157" s="235"/>
      <c r="AT157" s="236" t="s">
        <v>513</v>
      </c>
      <c r="AU157" s="236" t="s">
        <v>82</v>
      </c>
      <c r="AV157" s="12" t="s">
        <v>82</v>
      </c>
      <c r="AW157" s="12" t="s">
        <v>36</v>
      </c>
      <c r="AX157" s="12" t="s">
        <v>80</v>
      </c>
      <c r="AY157" s="236" t="s">
        <v>492</v>
      </c>
    </row>
    <row r="158" spans="2:65" s="1" customFormat="1" ht="38.25" customHeight="1">
      <c r="B158" s="42"/>
      <c r="C158" s="278" t="s">
        <v>765</v>
      </c>
      <c r="D158" s="278" t="s">
        <v>1110</v>
      </c>
      <c r="E158" s="279" t="s">
        <v>10862</v>
      </c>
      <c r="F158" s="280" t="s">
        <v>10863</v>
      </c>
      <c r="G158" s="281" t="s">
        <v>832</v>
      </c>
      <c r="H158" s="282">
        <v>337.2</v>
      </c>
      <c r="I158" s="283"/>
      <c r="J158" s="284">
        <f>ROUND(I158*H158,2)</f>
        <v>0</v>
      </c>
      <c r="K158" s="280" t="s">
        <v>23</v>
      </c>
      <c r="L158" s="285"/>
      <c r="M158" s="286" t="s">
        <v>23</v>
      </c>
      <c r="N158" s="287" t="s">
        <v>44</v>
      </c>
      <c r="O158" s="43"/>
      <c r="P158" s="218">
        <f>O158*H158</f>
        <v>0</v>
      </c>
      <c r="Q158" s="218">
        <v>2.7E-4</v>
      </c>
      <c r="R158" s="218">
        <f>Q158*H158</f>
        <v>9.1044E-2</v>
      </c>
      <c r="S158" s="218">
        <v>0</v>
      </c>
      <c r="T158" s="219">
        <f>S158*H158</f>
        <v>0</v>
      </c>
      <c r="AR158" s="25" t="s">
        <v>1858</v>
      </c>
      <c r="AT158" s="25" t="s">
        <v>1110</v>
      </c>
      <c r="AU158" s="25" t="s">
        <v>82</v>
      </c>
      <c r="AY158" s="25" t="s">
        <v>492</v>
      </c>
      <c r="BE158" s="220">
        <f>IF(N158="základní",J158,0)</f>
        <v>0</v>
      </c>
      <c r="BF158" s="220">
        <f>IF(N158="snížená",J158,0)</f>
        <v>0</v>
      </c>
      <c r="BG158" s="220">
        <f>IF(N158="zákl. přenesená",J158,0)</f>
        <v>0</v>
      </c>
      <c r="BH158" s="220">
        <f>IF(N158="sníž. přenesená",J158,0)</f>
        <v>0</v>
      </c>
      <c r="BI158" s="220">
        <f>IF(N158="nulová",J158,0)</f>
        <v>0</v>
      </c>
      <c r="BJ158" s="25" t="s">
        <v>80</v>
      </c>
      <c r="BK158" s="220">
        <f>ROUND(I158*H158,2)</f>
        <v>0</v>
      </c>
      <c r="BL158" s="25" t="s">
        <v>1858</v>
      </c>
      <c r="BM158" s="25" t="s">
        <v>10864</v>
      </c>
    </row>
    <row r="159" spans="2:65" s="1" customFormat="1" ht="36">
      <c r="B159" s="42"/>
      <c r="C159" s="64"/>
      <c r="D159" s="221" t="s">
        <v>506</v>
      </c>
      <c r="E159" s="64"/>
      <c r="F159" s="222" t="s">
        <v>10863</v>
      </c>
      <c r="G159" s="64"/>
      <c r="H159" s="64"/>
      <c r="I159" s="177"/>
      <c r="J159" s="64"/>
      <c r="K159" s="64"/>
      <c r="L159" s="62"/>
      <c r="M159" s="223"/>
      <c r="N159" s="43"/>
      <c r="O159" s="43"/>
      <c r="P159" s="43"/>
      <c r="Q159" s="43"/>
      <c r="R159" s="43"/>
      <c r="S159" s="43"/>
      <c r="T159" s="79"/>
      <c r="AT159" s="25" t="s">
        <v>506</v>
      </c>
      <c r="AU159" s="25" t="s">
        <v>82</v>
      </c>
    </row>
    <row r="160" spans="2:65" s="12" customFormat="1">
      <c r="B160" s="225"/>
      <c r="C160" s="226"/>
      <c r="D160" s="227" t="s">
        <v>513</v>
      </c>
      <c r="E160" s="228" t="s">
        <v>23</v>
      </c>
      <c r="F160" s="229" t="s">
        <v>10865</v>
      </c>
      <c r="G160" s="226"/>
      <c r="H160" s="230">
        <v>337.2</v>
      </c>
      <c r="I160" s="231"/>
      <c r="J160" s="226"/>
      <c r="K160" s="226"/>
      <c r="L160" s="232"/>
      <c r="M160" s="233"/>
      <c r="N160" s="234"/>
      <c r="O160" s="234"/>
      <c r="P160" s="234"/>
      <c r="Q160" s="234"/>
      <c r="R160" s="234"/>
      <c r="S160" s="234"/>
      <c r="T160" s="235"/>
      <c r="AT160" s="236" t="s">
        <v>513</v>
      </c>
      <c r="AU160" s="236" t="s">
        <v>82</v>
      </c>
      <c r="AV160" s="12" t="s">
        <v>82</v>
      </c>
      <c r="AW160" s="12" t="s">
        <v>36</v>
      </c>
      <c r="AX160" s="12" t="s">
        <v>80</v>
      </c>
      <c r="AY160" s="236" t="s">
        <v>492</v>
      </c>
    </row>
    <row r="161" spans="2:65" s="1" customFormat="1" ht="38.25" customHeight="1">
      <c r="B161" s="42"/>
      <c r="C161" s="278" t="s">
        <v>10</v>
      </c>
      <c r="D161" s="278" t="s">
        <v>1110</v>
      </c>
      <c r="E161" s="279" t="s">
        <v>10866</v>
      </c>
      <c r="F161" s="280" t="s">
        <v>10867</v>
      </c>
      <c r="G161" s="281" t="s">
        <v>832</v>
      </c>
      <c r="H161" s="282">
        <v>214.6</v>
      </c>
      <c r="I161" s="283"/>
      <c r="J161" s="284">
        <f>ROUND(I161*H161,2)</f>
        <v>0</v>
      </c>
      <c r="K161" s="280" t="s">
        <v>23</v>
      </c>
      <c r="L161" s="285"/>
      <c r="M161" s="286" t="s">
        <v>23</v>
      </c>
      <c r="N161" s="287" t="s">
        <v>44</v>
      </c>
      <c r="O161" s="43"/>
      <c r="P161" s="218">
        <f>O161*H161</f>
        <v>0</v>
      </c>
      <c r="Q161" s="218">
        <v>2.9E-4</v>
      </c>
      <c r="R161" s="218">
        <f>Q161*H161</f>
        <v>6.2233999999999998E-2</v>
      </c>
      <c r="S161" s="218">
        <v>0</v>
      </c>
      <c r="T161" s="219">
        <f>S161*H161</f>
        <v>0</v>
      </c>
      <c r="AR161" s="25" t="s">
        <v>1858</v>
      </c>
      <c r="AT161" s="25" t="s">
        <v>1110</v>
      </c>
      <c r="AU161" s="25" t="s">
        <v>82</v>
      </c>
      <c r="AY161" s="25" t="s">
        <v>492</v>
      </c>
      <c r="BE161" s="220">
        <f>IF(N161="základní",J161,0)</f>
        <v>0</v>
      </c>
      <c r="BF161" s="220">
        <f>IF(N161="snížená",J161,0)</f>
        <v>0</v>
      </c>
      <c r="BG161" s="220">
        <f>IF(N161="zákl. přenesená",J161,0)</f>
        <v>0</v>
      </c>
      <c r="BH161" s="220">
        <f>IF(N161="sníž. přenesená",J161,0)</f>
        <v>0</v>
      </c>
      <c r="BI161" s="220">
        <f>IF(N161="nulová",J161,0)</f>
        <v>0</v>
      </c>
      <c r="BJ161" s="25" t="s">
        <v>80</v>
      </c>
      <c r="BK161" s="220">
        <f>ROUND(I161*H161,2)</f>
        <v>0</v>
      </c>
      <c r="BL161" s="25" t="s">
        <v>1858</v>
      </c>
      <c r="BM161" s="25" t="s">
        <v>10868</v>
      </c>
    </row>
    <row r="162" spans="2:65" s="1" customFormat="1" ht="36">
      <c r="B162" s="42"/>
      <c r="C162" s="64"/>
      <c r="D162" s="221" t="s">
        <v>506</v>
      </c>
      <c r="E162" s="64"/>
      <c r="F162" s="222" t="s">
        <v>10867</v>
      </c>
      <c r="G162" s="64"/>
      <c r="H162" s="64"/>
      <c r="I162" s="177"/>
      <c r="J162" s="64"/>
      <c r="K162" s="64"/>
      <c r="L162" s="62"/>
      <c r="M162" s="223"/>
      <c r="N162" s="43"/>
      <c r="O162" s="43"/>
      <c r="P162" s="43"/>
      <c r="Q162" s="43"/>
      <c r="R162" s="43"/>
      <c r="S162" s="43"/>
      <c r="T162" s="79"/>
      <c r="AT162" s="25" t="s">
        <v>506</v>
      </c>
      <c r="AU162" s="25" t="s">
        <v>82</v>
      </c>
    </row>
    <row r="163" spans="2:65" s="12" customFormat="1">
      <c r="B163" s="225"/>
      <c r="C163" s="226"/>
      <c r="D163" s="227" t="s">
        <v>513</v>
      </c>
      <c r="E163" s="228" t="s">
        <v>23</v>
      </c>
      <c r="F163" s="229" t="s">
        <v>10869</v>
      </c>
      <c r="G163" s="226"/>
      <c r="H163" s="230">
        <v>214.6</v>
      </c>
      <c r="I163" s="231"/>
      <c r="J163" s="226"/>
      <c r="K163" s="226"/>
      <c r="L163" s="232"/>
      <c r="M163" s="233"/>
      <c r="N163" s="234"/>
      <c r="O163" s="234"/>
      <c r="P163" s="234"/>
      <c r="Q163" s="234"/>
      <c r="R163" s="234"/>
      <c r="S163" s="234"/>
      <c r="T163" s="235"/>
      <c r="AT163" s="236" t="s">
        <v>513</v>
      </c>
      <c r="AU163" s="236" t="s">
        <v>82</v>
      </c>
      <c r="AV163" s="12" t="s">
        <v>82</v>
      </c>
      <c r="AW163" s="12" t="s">
        <v>36</v>
      </c>
      <c r="AX163" s="12" t="s">
        <v>80</v>
      </c>
      <c r="AY163" s="236" t="s">
        <v>492</v>
      </c>
    </row>
    <row r="164" spans="2:65" s="1" customFormat="1" ht="38.25" customHeight="1">
      <c r="B164" s="42"/>
      <c r="C164" s="278" t="s">
        <v>775</v>
      </c>
      <c r="D164" s="278" t="s">
        <v>1110</v>
      </c>
      <c r="E164" s="279" t="s">
        <v>10870</v>
      </c>
      <c r="F164" s="280" t="s">
        <v>10871</v>
      </c>
      <c r="G164" s="281" t="s">
        <v>832</v>
      </c>
      <c r="H164" s="282">
        <v>106.1</v>
      </c>
      <c r="I164" s="283"/>
      <c r="J164" s="284">
        <f>ROUND(I164*H164,2)</f>
        <v>0</v>
      </c>
      <c r="K164" s="280" t="s">
        <v>23</v>
      </c>
      <c r="L164" s="285"/>
      <c r="M164" s="286" t="s">
        <v>23</v>
      </c>
      <c r="N164" s="287" t="s">
        <v>44</v>
      </c>
      <c r="O164" s="43"/>
      <c r="P164" s="218">
        <f>O164*H164</f>
        <v>0</v>
      </c>
      <c r="Q164" s="218">
        <v>3.2000000000000003E-4</v>
      </c>
      <c r="R164" s="218">
        <f>Q164*H164</f>
        <v>3.3952000000000003E-2</v>
      </c>
      <c r="S164" s="218">
        <v>0</v>
      </c>
      <c r="T164" s="219">
        <f>S164*H164</f>
        <v>0</v>
      </c>
      <c r="AR164" s="25" t="s">
        <v>1858</v>
      </c>
      <c r="AT164" s="25" t="s">
        <v>1110</v>
      </c>
      <c r="AU164" s="25" t="s">
        <v>82</v>
      </c>
      <c r="AY164" s="25" t="s">
        <v>492</v>
      </c>
      <c r="BE164" s="220">
        <f>IF(N164="základní",J164,0)</f>
        <v>0</v>
      </c>
      <c r="BF164" s="220">
        <f>IF(N164="snížená",J164,0)</f>
        <v>0</v>
      </c>
      <c r="BG164" s="220">
        <f>IF(N164="zákl. přenesená",J164,0)</f>
        <v>0</v>
      </c>
      <c r="BH164" s="220">
        <f>IF(N164="sníž. přenesená",J164,0)</f>
        <v>0</v>
      </c>
      <c r="BI164" s="220">
        <f>IF(N164="nulová",J164,0)</f>
        <v>0</v>
      </c>
      <c r="BJ164" s="25" t="s">
        <v>80</v>
      </c>
      <c r="BK164" s="220">
        <f>ROUND(I164*H164,2)</f>
        <v>0</v>
      </c>
      <c r="BL164" s="25" t="s">
        <v>1858</v>
      </c>
      <c r="BM164" s="25" t="s">
        <v>10872</v>
      </c>
    </row>
    <row r="165" spans="2:65" s="1" customFormat="1" ht="36">
      <c r="B165" s="42"/>
      <c r="C165" s="64"/>
      <c r="D165" s="221" t="s">
        <v>506</v>
      </c>
      <c r="E165" s="64"/>
      <c r="F165" s="222" t="s">
        <v>10871</v>
      </c>
      <c r="G165" s="64"/>
      <c r="H165" s="64"/>
      <c r="I165" s="177"/>
      <c r="J165" s="64"/>
      <c r="K165" s="64"/>
      <c r="L165" s="62"/>
      <c r="M165" s="223"/>
      <c r="N165" s="43"/>
      <c r="O165" s="43"/>
      <c r="P165" s="43"/>
      <c r="Q165" s="43"/>
      <c r="R165" s="43"/>
      <c r="S165" s="43"/>
      <c r="T165" s="79"/>
      <c r="AT165" s="25" t="s">
        <v>506</v>
      </c>
      <c r="AU165" s="25" t="s">
        <v>82</v>
      </c>
    </row>
    <row r="166" spans="2:65" s="12" customFormat="1">
      <c r="B166" s="225"/>
      <c r="C166" s="226"/>
      <c r="D166" s="227" t="s">
        <v>513</v>
      </c>
      <c r="E166" s="228" t="s">
        <v>23</v>
      </c>
      <c r="F166" s="229" t="s">
        <v>10873</v>
      </c>
      <c r="G166" s="226"/>
      <c r="H166" s="230">
        <v>106.1</v>
      </c>
      <c r="I166" s="231"/>
      <c r="J166" s="226"/>
      <c r="K166" s="226"/>
      <c r="L166" s="232"/>
      <c r="M166" s="233"/>
      <c r="N166" s="234"/>
      <c r="O166" s="234"/>
      <c r="P166" s="234"/>
      <c r="Q166" s="234"/>
      <c r="R166" s="234"/>
      <c r="S166" s="234"/>
      <c r="T166" s="235"/>
      <c r="AT166" s="236" t="s">
        <v>513</v>
      </c>
      <c r="AU166" s="236" t="s">
        <v>82</v>
      </c>
      <c r="AV166" s="12" t="s">
        <v>82</v>
      </c>
      <c r="AW166" s="12" t="s">
        <v>36</v>
      </c>
      <c r="AX166" s="12" t="s">
        <v>80</v>
      </c>
      <c r="AY166" s="236" t="s">
        <v>492</v>
      </c>
    </row>
    <row r="167" spans="2:65" s="1" customFormat="1" ht="38.25" customHeight="1">
      <c r="B167" s="42"/>
      <c r="C167" s="278" t="s">
        <v>781</v>
      </c>
      <c r="D167" s="278" t="s">
        <v>1110</v>
      </c>
      <c r="E167" s="279" t="s">
        <v>10874</v>
      </c>
      <c r="F167" s="280" t="s">
        <v>10875</v>
      </c>
      <c r="G167" s="281" t="s">
        <v>832</v>
      </c>
      <c r="H167" s="282">
        <v>84.3</v>
      </c>
      <c r="I167" s="283"/>
      <c r="J167" s="284">
        <f>ROUND(I167*H167,2)</f>
        <v>0</v>
      </c>
      <c r="K167" s="280" t="s">
        <v>23</v>
      </c>
      <c r="L167" s="285"/>
      <c r="M167" s="286" t="s">
        <v>23</v>
      </c>
      <c r="N167" s="287" t="s">
        <v>44</v>
      </c>
      <c r="O167" s="43"/>
      <c r="P167" s="218">
        <f>O167*H167</f>
        <v>0</v>
      </c>
      <c r="Q167" s="218">
        <v>3.6999999999999999E-4</v>
      </c>
      <c r="R167" s="218">
        <f>Q167*H167</f>
        <v>3.1191E-2</v>
      </c>
      <c r="S167" s="218">
        <v>0</v>
      </c>
      <c r="T167" s="219">
        <f>S167*H167</f>
        <v>0</v>
      </c>
      <c r="AR167" s="25" t="s">
        <v>1858</v>
      </c>
      <c r="AT167" s="25" t="s">
        <v>1110</v>
      </c>
      <c r="AU167" s="25" t="s">
        <v>82</v>
      </c>
      <c r="AY167" s="25" t="s">
        <v>492</v>
      </c>
      <c r="BE167" s="220">
        <f>IF(N167="základní",J167,0)</f>
        <v>0</v>
      </c>
      <c r="BF167" s="220">
        <f>IF(N167="snížená",J167,0)</f>
        <v>0</v>
      </c>
      <c r="BG167" s="220">
        <f>IF(N167="zákl. přenesená",J167,0)</f>
        <v>0</v>
      </c>
      <c r="BH167" s="220">
        <f>IF(N167="sníž. přenesená",J167,0)</f>
        <v>0</v>
      </c>
      <c r="BI167" s="220">
        <f>IF(N167="nulová",J167,0)</f>
        <v>0</v>
      </c>
      <c r="BJ167" s="25" t="s">
        <v>80</v>
      </c>
      <c r="BK167" s="220">
        <f>ROUND(I167*H167,2)</f>
        <v>0</v>
      </c>
      <c r="BL167" s="25" t="s">
        <v>1858</v>
      </c>
      <c r="BM167" s="25" t="s">
        <v>10876</v>
      </c>
    </row>
    <row r="168" spans="2:65" s="1" customFormat="1" ht="36">
      <c r="B168" s="42"/>
      <c r="C168" s="64"/>
      <c r="D168" s="221" t="s">
        <v>506</v>
      </c>
      <c r="E168" s="64"/>
      <c r="F168" s="222" t="s">
        <v>10875</v>
      </c>
      <c r="G168" s="64"/>
      <c r="H168" s="64"/>
      <c r="I168" s="177"/>
      <c r="J168" s="64"/>
      <c r="K168" s="64"/>
      <c r="L168" s="62"/>
      <c r="M168" s="223"/>
      <c r="N168" s="43"/>
      <c r="O168" s="43"/>
      <c r="P168" s="43"/>
      <c r="Q168" s="43"/>
      <c r="R168" s="43"/>
      <c r="S168" s="43"/>
      <c r="T168" s="79"/>
      <c r="AT168" s="25" t="s">
        <v>506</v>
      </c>
      <c r="AU168" s="25" t="s">
        <v>82</v>
      </c>
    </row>
    <row r="169" spans="2:65" s="12" customFormat="1">
      <c r="B169" s="225"/>
      <c r="C169" s="226"/>
      <c r="D169" s="227" t="s">
        <v>513</v>
      </c>
      <c r="E169" s="228" t="s">
        <v>23</v>
      </c>
      <c r="F169" s="229" t="s">
        <v>10877</v>
      </c>
      <c r="G169" s="226"/>
      <c r="H169" s="230">
        <v>84.3</v>
      </c>
      <c r="I169" s="231"/>
      <c r="J169" s="226"/>
      <c r="K169" s="226"/>
      <c r="L169" s="232"/>
      <c r="M169" s="233"/>
      <c r="N169" s="234"/>
      <c r="O169" s="234"/>
      <c r="P169" s="234"/>
      <c r="Q169" s="234"/>
      <c r="R169" s="234"/>
      <c r="S169" s="234"/>
      <c r="T169" s="235"/>
      <c r="AT169" s="236" t="s">
        <v>513</v>
      </c>
      <c r="AU169" s="236" t="s">
        <v>82</v>
      </c>
      <c r="AV169" s="12" t="s">
        <v>82</v>
      </c>
      <c r="AW169" s="12" t="s">
        <v>36</v>
      </c>
      <c r="AX169" s="12" t="s">
        <v>80</v>
      </c>
      <c r="AY169" s="236" t="s">
        <v>492</v>
      </c>
    </row>
    <row r="170" spans="2:65" s="1" customFormat="1" ht="25.5" customHeight="1">
      <c r="B170" s="42"/>
      <c r="C170" s="209" t="s">
        <v>787</v>
      </c>
      <c r="D170" s="209" t="s">
        <v>498</v>
      </c>
      <c r="E170" s="210" t="s">
        <v>10878</v>
      </c>
      <c r="F170" s="211" t="s">
        <v>10879</v>
      </c>
      <c r="G170" s="212" t="s">
        <v>832</v>
      </c>
      <c r="H170" s="213">
        <v>102.5</v>
      </c>
      <c r="I170" s="214"/>
      <c r="J170" s="215">
        <f>ROUND(I170*H170,2)</f>
        <v>0</v>
      </c>
      <c r="K170" s="211" t="s">
        <v>501</v>
      </c>
      <c r="L170" s="62"/>
      <c r="M170" s="216" t="s">
        <v>23</v>
      </c>
      <c r="N170" s="217" t="s">
        <v>44</v>
      </c>
      <c r="O170" s="43"/>
      <c r="P170" s="218">
        <f>O170*H170</f>
        <v>0</v>
      </c>
      <c r="Q170" s="218">
        <v>2.7999999999999998E-4</v>
      </c>
      <c r="R170" s="218">
        <f>Q170*H170</f>
        <v>2.8699999999999996E-2</v>
      </c>
      <c r="S170" s="218">
        <v>0</v>
      </c>
      <c r="T170" s="219">
        <f>S170*H170</f>
        <v>0</v>
      </c>
      <c r="AR170" s="25" t="s">
        <v>775</v>
      </c>
      <c r="AT170" s="25" t="s">
        <v>498</v>
      </c>
      <c r="AU170" s="25" t="s">
        <v>82</v>
      </c>
      <c r="AY170" s="25" t="s">
        <v>492</v>
      </c>
      <c r="BE170" s="220">
        <f>IF(N170="základní",J170,0)</f>
        <v>0</v>
      </c>
      <c r="BF170" s="220">
        <f>IF(N170="snížená",J170,0)</f>
        <v>0</v>
      </c>
      <c r="BG170" s="220">
        <f>IF(N170="zákl. přenesená",J170,0)</f>
        <v>0</v>
      </c>
      <c r="BH170" s="220">
        <f>IF(N170="sníž. přenesená",J170,0)</f>
        <v>0</v>
      </c>
      <c r="BI170" s="220">
        <f>IF(N170="nulová",J170,0)</f>
        <v>0</v>
      </c>
      <c r="BJ170" s="25" t="s">
        <v>80</v>
      </c>
      <c r="BK170" s="220">
        <f>ROUND(I170*H170,2)</f>
        <v>0</v>
      </c>
      <c r="BL170" s="25" t="s">
        <v>775</v>
      </c>
      <c r="BM170" s="25" t="s">
        <v>10880</v>
      </c>
    </row>
    <row r="171" spans="2:65" s="1" customFormat="1" ht="36">
      <c r="B171" s="42"/>
      <c r="C171" s="64"/>
      <c r="D171" s="221" t="s">
        <v>506</v>
      </c>
      <c r="E171" s="64"/>
      <c r="F171" s="222" t="s">
        <v>10881</v>
      </c>
      <c r="G171" s="64"/>
      <c r="H171" s="64"/>
      <c r="I171" s="177"/>
      <c r="J171" s="64"/>
      <c r="K171" s="64"/>
      <c r="L171" s="62"/>
      <c r="M171" s="223"/>
      <c r="N171" s="43"/>
      <c r="O171" s="43"/>
      <c r="P171" s="43"/>
      <c r="Q171" s="43"/>
      <c r="R171" s="43"/>
      <c r="S171" s="43"/>
      <c r="T171" s="79"/>
      <c r="AT171" s="25" t="s">
        <v>506</v>
      </c>
      <c r="AU171" s="25" t="s">
        <v>82</v>
      </c>
    </row>
    <row r="172" spans="2:65" s="1" customFormat="1" ht="96">
      <c r="B172" s="42"/>
      <c r="C172" s="64"/>
      <c r="D172" s="221" t="s">
        <v>509</v>
      </c>
      <c r="E172" s="64"/>
      <c r="F172" s="224" t="s">
        <v>10860</v>
      </c>
      <c r="G172" s="64"/>
      <c r="H172" s="64"/>
      <c r="I172" s="177"/>
      <c r="J172" s="64"/>
      <c r="K172" s="64"/>
      <c r="L172" s="62"/>
      <c r="M172" s="223"/>
      <c r="N172" s="43"/>
      <c r="O172" s="43"/>
      <c r="P172" s="43"/>
      <c r="Q172" s="43"/>
      <c r="R172" s="43"/>
      <c r="S172" s="43"/>
      <c r="T172" s="79"/>
      <c r="AT172" s="25" t="s">
        <v>509</v>
      </c>
      <c r="AU172" s="25" t="s">
        <v>82</v>
      </c>
    </row>
    <row r="173" spans="2:65" s="12" customFormat="1">
      <c r="B173" s="225"/>
      <c r="C173" s="226"/>
      <c r="D173" s="227" t="s">
        <v>513</v>
      </c>
      <c r="E173" s="228" t="s">
        <v>23</v>
      </c>
      <c r="F173" s="229" t="s">
        <v>10882</v>
      </c>
      <c r="G173" s="226"/>
      <c r="H173" s="230">
        <v>102.5</v>
      </c>
      <c r="I173" s="231"/>
      <c r="J173" s="226"/>
      <c r="K173" s="226"/>
      <c r="L173" s="232"/>
      <c r="M173" s="233"/>
      <c r="N173" s="234"/>
      <c r="O173" s="234"/>
      <c r="P173" s="234"/>
      <c r="Q173" s="234"/>
      <c r="R173" s="234"/>
      <c r="S173" s="234"/>
      <c r="T173" s="235"/>
      <c r="AT173" s="236" t="s">
        <v>513</v>
      </c>
      <c r="AU173" s="236" t="s">
        <v>82</v>
      </c>
      <c r="AV173" s="12" t="s">
        <v>82</v>
      </c>
      <c r="AW173" s="12" t="s">
        <v>36</v>
      </c>
      <c r="AX173" s="12" t="s">
        <v>80</v>
      </c>
      <c r="AY173" s="236" t="s">
        <v>492</v>
      </c>
    </row>
    <row r="174" spans="2:65" s="1" customFormat="1" ht="38.25" customHeight="1">
      <c r="B174" s="42"/>
      <c r="C174" s="278" t="s">
        <v>792</v>
      </c>
      <c r="D174" s="278" t="s">
        <v>1110</v>
      </c>
      <c r="E174" s="279" t="s">
        <v>10883</v>
      </c>
      <c r="F174" s="280" t="s">
        <v>10884</v>
      </c>
      <c r="G174" s="281" t="s">
        <v>832</v>
      </c>
      <c r="H174" s="282">
        <v>55.7</v>
      </c>
      <c r="I174" s="283"/>
      <c r="J174" s="284">
        <f>ROUND(I174*H174,2)</f>
        <v>0</v>
      </c>
      <c r="K174" s="280" t="s">
        <v>23</v>
      </c>
      <c r="L174" s="285"/>
      <c r="M174" s="286" t="s">
        <v>23</v>
      </c>
      <c r="N174" s="287" t="s">
        <v>44</v>
      </c>
      <c r="O174" s="43"/>
      <c r="P174" s="218">
        <f>O174*H174</f>
        <v>0</v>
      </c>
      <c r="Q174" s="218">
        <v>4.6999999999999999E-4</v>
      </c>
      <c r="R174" s="218">
        <f>Q174*H174</f>
        <v>2.6179000000000001E-2</v>
      </c>
      <c r="S174" s="218">
        <v>0</v>
      </c>
      <c r="T174" s="219">
        <f>S174*H174</f>
        <v>0</v>
      </c>
      <c r="AR174" s="25" t="s">
        <v>1858</v>
      </c>
      <c r="AT174" s="25" t="s">
        <v>1110</v>
      </c>
      <c r="AU174" s="25" t="s">
        <v>82</v>
      </c>
      <c r="AY174" s="25" t="s">
        <v>492</v>
      </c>
      <c r="BE174" s="220">
        <f>IF(N174="základní",J174,0)</f>
        <v>0</v>
      </c>
      <c r="BF174" s="220">
        <f>IF(N174="snížená",J174,0)</f>
        <v>0</v>
      </c>
      <c r="BG174" s="220">
        <f>IF(N174="zákl. přenesená",J174,0)</f>
        <v>0</v>
      </c>
      <c r="BH174" s="220">
        <f>IF(N174="sníž. přenesená",J174,0)</f>
        <v>0</v>
      </c>
      <c r="BI174" s="220">
        <f>IF(N174="nulová",J174,0)</f>
        <v>0</v>
      </c>
      <c r="BJ174" s="25" t="s">
        <v>80</v>
      </c>
      <c r="BK174" s="220">
        <f>ROUND(I174*H174,2)</f>
        <v>0</v>
      </c>
      <c r="BL174" s="25" t="s">
        <v>1858</v>
      </c>
      <c r="BM174" s="25" t="s">
        <v>10885</v>
      </c>
    </row>
    <row r="175" spans="2:65" s="1" customFormat="1" ht="36">
      <c r="B175" s="42"/>
      <c r="C175" s="64"/>
      <c r="D175" s="221" t="s">
        <v>506</v>
      </c>
      <c r="E175" s="64"/>
      <c r="F175" s="222" t="s">
        <v>10884</v>
      </c>
      <c r="G175" s="64"/>
      <c r="H175" s="64"/>
      <c r="I175" s="177"/>
      <c r="J175" s="64"/>
      <c r="K175" s="64"/>
      <c r="L175" s="62"/>
      <c r="M175" s="223"/>
      <c r="N175" s="43"/>
      <c r="O175" s="43"/>
      <c r="P175" s="43"/>
      <c r="Q175" s="43"/>
      <c r="R175" s="43"/>
      <c r="S175" s="43"/>
      <c r="T175" s="79"/>
      <c r="AT175" s="25" t="s">
        <v>506</v>
      </c>
      <c r="AU175" s="25" t="s">
        <v>82</v>
      </c>
    </row>
    <row r="176" spans="2:65" s="12" customFormat="1">
      <c r="B176" s="225"/>
      <c r="C176" s="226"/>
      <c r="D176" s="227" t="s">
        <v>513</v>
      </c>
      <c r="E176" s="228" t="s">
        <v>23</v>
      </c>
      <c r="F176" s="229" t="s">
        <v>10886</v>
      </c>
      <c r="G176" s="226"/>
      <c r="H176" s="230">
        <v>55.7</v>
      </c>
      <c r="I176" s="231"/>
      <c r="J176" s="226"/>
      <c r="K176" s="226"/>
      <c r="L176" s="232"/>
      <c r="M176" s="233"/>
      <c r="N176" s="234"/>
      <c r="O176" s="234"/>
      <c r="P176" s="234"/>
      <c r="Q176" s="234"/>
      <c r="R176" s="234"/>
      <c r="S176" s="234"/>
      <c r="T176" s="235"/>
      <c r="AT176" s="236" t="s">
        <v>513</v>
      </c>
      <c r="AU176" s="236" t="s">
        <v>82</v>
      </c>
      <c r="AV176" s="12" t="s">
        <v>82</v>
      </c>
      <c r="AW176" s="12" t="s">
        <v>36</v>
      </c>
      <c r="AX176" s="12" t="s">
        <v>80</v>
      </c>
      <c r="AY176" s="236" t="s">
        <v>492</v>
      </c>
    </row>
    <row r="177" spans="2:65" s="1" customFormat="1" ht="38.25" customHeight="1">
      <c r="B177" s="42"/>
      <c r="C177" s="278" t="s">
        <v>800</v>
      </c>
      <c r="D177" s="278" t="s">
        <v>1110</v>
      </c>
      <c r="E177" s="279" t="s">
        <v>10887</v>
      </c>
      <c r="F177" s="280" t="s">
        <v>10888</v>
      </c>
      <c r="G177" s="281" t="s">
        <v>832</v>
      </c>
      <c r="H177" s="282">
        <v>46.8</v>
      </c>
      <c r="I177" s="283"/>
      <c r="J177" s="284">
        <f>ROUND(I177*H177,2)</f>
        <v>0</v>
      </c>
      <c r="K177" s="280" t="s">
        <v>23</v>
      </c>
      <c r="L177" s="285"/>
      <c r="M177" s="286" t="s">
        <v>23</v>
      </c>
      <c r="N177" s="287" t="s">
        <v>44</v>
      </c>
      <c r="O177" s="43"/>
      <c r="P177" s="218">
        <f>O177*H177</f>
        <v>0</v>
      </c>
      <c r="Q177" s="218">
        <v>5.5999999999999995E-4</v>
      </c>
      <c r="R177" s="218">
        <f>Q177*H177</f>
        <v>2.6207999999999995E-2</v>
      </c>
      <c r="S177" s="218">
        <v>0</v>
      </c>
      <c r="T177" s="219">
        <f>S177*H177</f>
        <v>0</v>
      </c>
      <c r="AR177" s="25" t="s">
        <v>1858</v>
      </c>
      <c r="AT177" s="25" t="s">
        <v>1110</v>
      </c>
      <c r="AU177" s="25" t="s">
        <v>82</v>
      </c>
      <c r="AY177" s="25" t="s">
        <v>492</v>
      </c>
      <c r="BE177" s="220">
        <f>IF(N177="základní",J177,0)</f>
        <v>0</v>
      </c>
      <c r="BF177" s="220">
        <f>IF(N177="snížená",J177,0)</f>
        <v>0</v>
      </c>
      <c r="BG177" s="220">
        <f>IF(N177="zákl. přenesená",J177,0)</f>
        <v>0</v>
      </c>
      <c r="BH177" s="220">
        <f>IF(N177="sníž. přenesená",J177,0)</f>
        <v>0</v>
      </c>
      <c r="BI177" s="220">
        <f>IF(N177="nulová",J177,0)</f>
        <v>0</v>
      </c>
      <c r="BJ177" s="25" t="s">
        <v>80</v>
      </c>
      <c r="BK177" s="220">
        <f>ROUND(I177*H177,2)</f>
        <v>0</v>
      </c>
      <c r="BL177" s="25" t="s">
        <v>1858</v>
      </c>
      <c r="BM177" s="25" t="s">
        <v>10889</v>
      </c>
    </row>
    <row r="178" spans="2:65" s="1" customFormat="1" ht="36">
      <c r="B178" s="42"/>
      <c r="C178" s="64"/>
      <c r="D178" s="221" t="s">
        <v>506</v>
      </c>
      <c r="E178" s="64"/>
      <c r="F178" s="222" t="s">
        <v>10888</v>
      </c>
      <c r="G178" s="64"/>
      <c r="H178" s="64"/>
      <c r="I178" s="177"/>
      <c r="J178" s="64"/>
      <c r="K178" s="64"/>
      <c r="L178" s="62"/>
      <c r="M178" s="223"/>
      <c r="N178" s="43"/>
      <c r="O178" s="43"/>
      <c r="P178" s="43"/>
      <c r="Q178" s="43"/>
      <c r="R178" s="43"/>
      <c r="S178" s="43"/>
      <c r="T178" s="79"/>
      <c r="AT178" s="25" t="s">
        <v>506</v>
      </c>
      <c r="AU178" s="25" t="s">
        <v>82</v>
      </c>
    </row>
    <row r="179" spans="2:65" s="12" customFormat="1">
      <c r="B179" s="225"/>
      <c r="C179" s="226"/>
      <c r="D179" s="227" t="s">
        <v>513</v>
      </c>
      <c r="E179" s="228" t="s">
        <v>23</v>
      </c>
      <c r="F179" s="229" t="s">
        <v>10890</v>
      </c>
      <c r="G179" s="226"/>
      <c r="H179" s="230">
        <v>46.8</v>
      </c>
      <c r="I179" s="231"/>
      <c r="J179" s="226"/>
      <c r="K179" s="226"/>
      <c r="L179" s="232"/>
      <c r="M179" s="233"/>
      <c r="N179" s="234"/>
      <c r="O179" s="234"/>
      <c r="P179" s="234"/>
      <c r="Q179" s="234"/>
      <c r="R179" s="234"/>
      <c r="S179" s="234"/>
      <c r="T179" s="235"/>
      <c r="AT179" s="236" t="s">
        <v>513</v>
      </c>
      <c r="AU179" s="236" t="s">
        <v>82</v>
      </c>
      <c r="AV179" s="12" t="s">
        <v>82</v>
      </c>
      <c r="AW179" s="12" t="s">
        <v>36</v>
      </c>
      <c r="AX179" s="12" t="s">
        <v>80</v>
      </c>
      <c r="AY179" s="236" t="s">
        <v>492</v>
      </c>
    </row>
    <row r="180" spans="2:65" s="1" customFormat="1" ht="16.5" customHeight="1">
      <c r="B180" s="42"/>
      <c r="C180" s="209" t="s">
        <v>9</v>
      </c>
      <c r="D180" s="209" t="s">
        <v>498</v>
      </c>
      <c r="E180" s="210" t="s">
        <v>3622</v>
      </c>
      <c r="F180" s="211" t="s">
        <v>3623</v>
      </c>
      <c r="G180" s="212" t="s">
        <v>795</v>
      </c>
      <c r="H180" s="213">
        <v>0.17699999999999999</v>
      </c>
      <c r="I180" s="214"/>
      <c r="J180" s="215">
        <f>ROUND(I180*H180,2)</f>
        <v>0</v>
      </c>
      <c r="K180" s="211" t="s">
        <v>501</v>
      </c>
      <c r="L180" s="62"/>
      <c r="M180" s="216" t="s">
        <v>23</v>
      </c>
      <c r="N180" s="217" t="s">
        <v>44</v>
      </c>
      <c r="O180" s="43"/>
      <c r="P180" s="218">
        <f>O180*H180</f>
        <v>0</v>
      </c>
      <c r="Q180" s="218">
        <v>0</v>
      </c>
      <c r="R180" s="218">
        <f>Q180*H180</f>
        <v>0</v>
      </c>
      <c r="S180" s="218">
        <v>0</v>
      </c>
      <c r="T180" s="219">
        <f>S180*H180</f>
        <v>0</v>
      </c>
      <c r="AR180" s="25" t="s">
        <v>775</v>
      </c>
      <c r="AT180" s="25" t="s">
        <v>498</v>
      </c>
      <c r="AU180" s="25" t="s">
        <v>82</v>
      </c>
      <c r="AY180" s="25" t="s">
        <v>492</v>
      </c>
      <c r="BE180" s="220">
        <f>IF(N180="základní",J180,0)</f>
        <v>0</v>
      </c>
      <c r="BF180" s="220">
        <f>IF(N180="snížená",J180,0)</f>
        <v>0</v>
      </c>
      <c r="BG180" s="220">
        <f>IF(N180="zákl. přenesená",J180,0)</f>
        <v>0</v>
      </c>
      <c r="BH180" s="220">
        <f>IF(N180="sníž. přenesená",J180,0)</f>
        <v>0</v>
      </c>
      <c r="BI180" s="220">
        <f>IF(N180="nulová",J180,0)</f>
        <v>0</v>
      </c>
      <c r="BJ180" s="25" t="s">
        <v>80</v>
      </c>
      <c r="BK180" s="220">
        <f>ROUND(I180*H180,2)</f>
        <v>0</v>
      </c>
      <c r="BL180" s="25" t="s">
        <v>775</v>
      </c>
      <c r="BM180" s="25" t="s">
        <v>10891</v>
      </c>
    </row>
    <row r="181" spans="2:65" s="1" customFormat="1" ht="24">
      <c r="B181" s="42"/>
      <c r="C181" s="64"/>
      <c r="D181" s="221" t="s">
        <v>506</v>
      </c>
      <c r="E181" s="64"/>
      <c r="F181" s="222" t="s">
        <v>3625</v>
      </c>
      <c r="G181" s="64"/>
      <c r="H181" s="64"/>
      <c r="I181" s="177"/>
      <c r="J181" s="64"/>
      <c r="K181" s="64"/>
      <c r="L181" s="62"/>
      <c r="M181" s="223"/>
      <c r="N181" s="43"/>
      <c r="O181" s="43"/>
      <c r="P181" s="43"/>
      <c r="Q181" s="43"/>
      <c r="R181" s="43"/>
      <c r="S181" s="43"/>
      <c r="T181" s="79"/>
      <c r="AT181" s="25" t="s">
        <v>506</v>
      </c>
      <c r="AU181" s="25" t="s">
        <v>82</v>
      </c>
    </row>
    <row r="182" spans="2:65" s="1" customFormat="1" ht="108">
      <c r="B182" s="42"/>
      <c r="C182" s="64"/>
      <c r="D182" s="221" t="s">
        <v>509</v>
      </c>
      <c r="E182" s="64"/>
      <c r="F182" s="224" t="s">
        <v>3626</v>
      </c>
      <c r="G182" s="64"/>
      <c r="H182" s="64"/>
      <c r="I182" s="177"/>
      <c r="J182" s="64"/>
      <c r="K182" s="64"/>
      <c r="L182" s="62"/>
      <c r="M182" s="223"/>
      <c r="N182" s="43"/>
      <c r="O182" s="43"/>
      <c r="P182" s="43"/>
      <c r="Q182" s="43"/>
      <c r="R182" s="43"/>
      <c r="S182" s="43"/>
      <c r="T182" s="79"/>
      <c r="AT182" s="25" t="s">
        <v>509</v>
      </c>
      <c r="AU182" s="25" t="s">
        <v>82</v>
      </c>
    </row>
    <row r="183" spans="2:65" s="11" customFormat="1" ht="29.85" customHeight="1">
      <c r="B183" s="192"/>
      <c r="C183" s="193"/>
      <c r="D183" s="206" t="s">
        <v>72</v>
      </c>
      <c r="E183" s="207" t="s">
        <v>5307</v>
      </c>
      <c r="F183" s="207" t="s">
        <v>10892</v>
      </c>
      <c r="G183" s="193"/>
      <c r="H183" s="193"/>
      <c r="I183" s="196"/>
      <c r="J183" s="208">
        <f>BK183</f>
        <v>0</v>
      </c>
      <c r="K183" s="193"/>
      <c r="L183" s="198"/>
      <c r="M183" s="199"/>
      <c r="N183" s="200"/>
      <c r="O183" s="200"/>
      <c r="P183" s="201">
        <f>SUM(P184:P350)</f>
        <v>0</v>
      </c>
      <c r="Q183" s="200"/>
      <c r="R183" s="201">
        <f>SUM(R184:R350)</f>
        <v>8.9015109999999993</v>
      </c>
      <c r="S183" s="200"/>
      <c r="T183" s="202">
        <f>SUM(T184:T350)</f>
        <v>0</v>
      </c>
      <c r="AR183" s="203" t="s">
        <v>82</v>
      </c>
      <c r="AT183" s="204" t="s">
        <v>72</v>
      </c>
      <c r="AU183" s="204" t="s">
        <v>80</v>
      </c>
      <c r="AY183" s="203" t="s">
        <v>492</v>
      </c>
      <c r="BK183" s="205">
        <f>SUM(BK184:BK350)</f>
        <v>0</v>
      </c>
    </row>
    <row r="184" spans="2:65" s="1" customFormat="1" ht="16.5" customHeight="1">
      <c r="B184" s="42"/>
      <c r="C184" s="209" t="s">
        <v>308</v>
      </c>
      <c r="D184" s="209" t="s">
        <v>498</v>
      </c>
      <c r="E184" s="210" t="s">
        <v>10893</v>
      </c>
      <c r="F184" s="211" t="s">
        <v>10894</v>
      </c>
      <c r="G184" s="212" t="s">
        <v>1025</v>
      </c>
      <c r="H184" s="213">
        <v>1</v>
      </c>
      <c r="I184" s="214"/>
      <c r="J184" s="215">
        <f>ROUND(I184*H184,2)</f>
        <v>0</v>
      </c>
      <c r="K184" s="211" t="s">
        <v>501</v>
      </c>
      <c r="L184" s="62"/>
      <c r="M184" s="216" t="s">
        <v>23</v>
      </c>
      <c r="N184" s="217" t="s">
        <v>44</v>
      </c>
      <c r="O184" s="43"/>
      <c r="P184" s="218">
        <f>O184*H184</f>
        <v>0</v>
      </c>
      <c r="Q184" s="218">
        <v>2.0029999999999999E-2</v>
      </c>
      <c r="R184" s="218">
        <f>Q184*H184</f>
        <v>2.0029999999999999E-2</v>
      </c>
      <c r="S184" s="218">
        <v>0</v>
      </c>
      <c r="T184" s="219">
        <f>S184*H184</f>
        <v>0</v>
      </c>
      <c r="AR184" s="25" t="s">
        <v>775</v>
      </c>
      <c r="AT184" s="25" t="s">
        <v>498</v>
      </c>
      <c r="AU184" s="25" t="s">
        <v>82</v>
      </c>
      <c r="AY184" s="25" t="s">
        <v>492</v>
      </c>
      <c r="BE184" s="220">
        <f>IF(N184="základní",J184,0)</f>
        <v>0</v>
      </c>
      <c r="BF184" s="220">
        <f>IF(N184="snížená",J184,0)</f>
        <v>0</v>
      </c>
      <c r="BG184" s="220">
        <f>IF(N184="zákl. přenesená",J184,0)</f>
        <v>0</v>
      </c>
      <c r="BH184" s="220">
        <f>IF(N184="sníž. přenesená",J184,0)</f>
        <v>0</v>
      </c>
      <c r="BI184" s="220">
        <f>IF(N184="nulová",J184,0)</f>
        <v>0</v>
      </c>
      <c r="BJ184" s="25" t="s">
        <v>80</v>
      </c>
      <c r="BK184" s="220">
        <f>ROUND(I184*H184,2)</f>
        <v>0</v>
      </c>
      <c r="BL184" s="25" t="s">
        <v>775</v>
      </c>
      <c r="BM184" s="25" t="s">
        <v>10895</v>
      </c>
    </row>
    <row r="185" spans="2:65" s="1" customFormat="1">
      <c r="B185" s="42"/>
      <c r="C185" s="64"/>
      <c r="D185" s="221" t="s">
        <v>506</v>
      </c>
      <c r="E185" s="64"/>
      <c r="F185" s="222" t="s">
        <v>10896</v>
      </c>
      <c r="G185" s="64"/>
      <c r="H185" s="64"/>
      <c r="I185" s="177"/>
      <c r="J185" s="64"/>
      <c r="K185" s="64"/>
      <c r="L185" s="62"/>
      <c r="M185" s="223"/>
      <c r="N185" s="43"/>
      <c r="O185" s="43"/>
      <c r="P185" s="43"/>
      <c r="Q185" s="43"/>
      <c r="R185" s="43"/>
      <c r="S185" s="43"/>
      <c r="T185" s="79"/>
      <c r="AT185" s="25" t="s">
        <v>506</v>
      </c>
      <c r="AU185" s="25" t="s">
        <v>82</v>
      </c>
    </row>
    <row r="186" spans="2:65" s="12" customFormat="1">
      <c r="B186" s="225"/>
      <c r="C186" s="226"/>
      <c r="D186" s="227" t="s">
        <v>513</v>
      </c>
      <c r="E186" s="228" t="s">
        <v>23</v>
      </c>
      <c r="F186" s="229" t="s">
        <v>80</v>
      </c>
      <c r="G186" s="226"/>
      <c r="H186" s="230">
        <v>1</v>
      </c>
      <c r="I186" s="231"/>
      <c r="J186" s="226"/>
      <c r="K186" s="226"/>
      <c r="L186" s="232"/>
      <c r="M186" s="233"/>
      <c r="N186" s="234"/>
      <c r="O186" s="234"/>
      <c r="P186" s="234"/>
      <c r="Q186" s="234"/>
      <c r="R186" s="234"/>
      <c r="S186" s="234"/>
      <c r="T186" s="235"/>
      <c r="AT186" s="236" t="s">
        <v>513</v>
      </c>
      <c r="AU186" s="236" t="s">
        <v>82</v>
      </c>
      <c r="AV186" s="12" t="s">
        <v>82</v>
      </c>
      <c r="AW186" s="12" t="s">
        <v>36</v>
      </c>
      <c r="AX186" s="12" t="s">
        <v>80</v>
      </c>
      <c r="AY186" s="236" t="s">
        <v>492</v>
      </c>
    </row>
    <row r="187" spans="2:65" s="1" customFormat="1" ht="16.5" customHeight="1">
      <c r="B187" s="42"/>
      <c r="C187" s="209" t="s">
        <v>829</v>
      </c>
      <c r="D187" s="209" t="s">
        <v>498</v>
      </c>
      <c r="E187" s="210" t="s">
        <v>10897</v>
      </c>
      <c r="F187" s="211" t="s">
        <v>10898</v>
      </c>
      <c r="G187" s="212" t="s">
        <v>1025</v>
      </c>
      <c r="H187" s="213">
        <v>12</v>
      </c>
      <c r="I187" s="214"/>
      <c r="J187" s="215">
        <f>ROUND(I187*H187,2)</f>
        <v>0</v>
      </c>
      <c r="K187" s="211" t="s">
        <v>501</v>
      </c>
      <c r="L187" s="62"/>
      <c r="M187" s="216" t="s">
        <v>23</v>
      </c>
      <c r="N187" s="217" t="s">
        <v>44</v>
      </c>
      <c r="O187" s="43"/>
      <c r="P187" s="218">
        <f>O187*H187</f>
        <v>0</v>
      </c>
      <c r="Q187" s="218">
        <v>3.2030000000000003E-2</v>
      </c>
      <c r="R187" s="218">
        <f>Q187*H187</f>
        <v>0.38436000000000003</v>
      </c>
      <c r="S187" s="218">
        <v>0</v>
      </c>
      <c r="T187" s="219">
        <f>S187*H187</f>
        <v>0</v>
      </c>
      <c r="AR187" s="25" t="s">
        <v>775</v>
      </c>
      <c r="AT187" s="25" t="s">
        <v>498</v>
      </c>
      <c r="AU187" s="25" t="s">
        <v>82</v>
      </c>
      <c r="AY187" s="25" t="s">
        <v>492</v>
      </c>
      <c r="BE187" s="220">
        <f>IF(N187="základní",J187,0)</f>
        <v>0</v>
      </c>
      <c r="BF187" s="220">
        <f>IF(N187="snížená",J187,0)</f>
        <v>0</v>
      </c>
      <c r="BG187" s="220">
        <f>IF(N187="zákl. přenesená",J187,0)</f>
        <v>0</v>
      </c>
      <c r="BH187" s="220">
        <f>IF(N187="sníž. přenesená",J187,0)</f>
        <v>0</v>
      </c>
      <c r="BI187" s="220">
        <f>IF(N187="nulová",J187,0)</f>
        <v>0</v>
      </c>
      <c r="BJ187" s="25" t="s">
        <v>80</v>
      </c>
      <c r="BK187" s="220">
        <f>ROUND(I187*H187,2)</f>
        <v>0</v>
      </c>
      <c r="BL187" s="25" t="s">
        <v>775</v>
      </c>
      <c r="BM187" s="25" t="s">
        <v>10899</v>
      </c>
    </row>
    <row r="188" spans="2:65" s="1" customFormat="1">
      <c r="B188" s="42"/>
      <c r="C188" s="64"/>
      <c r="D188" s="221" t="s">
        <v>506</v>
      </c>
      <c r="E188" s="64"/>
      <c r="F188" s="222" t="s">
        <v>10900</v>
      </c>
      <c r="G188" s="64"/>
      <c r="H188" s="64"/>
      <c r="I188" s="177"/>
      <c r="J188" s="64"/>
      <c r="K188" s="64"/>
      <c r="L188" s="62"/>
      <c r="M188" s="223"/>
      <c r="N188" s="43"/>
      <c r="O188" s="43"/>
      <c r="P188" s="43"/>
      <c r="Q188" s="43"/>
      <c r="R188" s="43"/>
      <c r="S188" s="43"/>
      <c r="T188" s="79"/>
      <c r="AT188" s="25" t="s">
        <v>506</v>
      </c>
      <c r="AU188" s="25" t="s">
        <v>82</v>
      </c>
    </row>
    <row r="189" spans="2:65" s="12" customFormat="1">
      <c r="B189" s="225"/>
      <c r="C189" s="226"/>
      <c r="D189" s="227" t="s">
        <v>513</v>
      </c>
      <c r="E189" s="228" t="s">
        <v>23</v>
      </c>
      <c r="F189" s="229" t="s">
        <v>10901</v>
      </c>
      <c r="G189" s="226"/>
      <c r="H189" s="230">
        <v>12</v>
      </c>
      <c r="I189" s="231"/>
      <c r="J189" s="226"/>
      <c r="K189" s="226"/>
      <c r="L189" s="232"/>
      <c r="M189" s="233"/>
      <c r="N189" s="234"/>
      <c r="O189" s="234"/>
      <c r="P189" s="234"/>
      <c r="Q189" s="234"/>
      <c r="R189" s="234"/>
      <c r="S189" s="234"/>
      <c r="T189" s="235"/>
      <c r="AT189" s="236" t="s">
        <v>513</v>
      </c>
      <c r="AU189" s="236" t="s">
        <v>82</v>
      </c>
      <c r="AV189" s="12" t="s">
        <v>82</v>
      </c>
      <c r="AW189" s="12" t="s">
        <v>36</v>
      </c>
      <c r="AX189" s="12" t="s">
        <v>80</v>
      </c>
      <c r="AY189" s="236" t="s">
        <v>492</v>
      </c>
    </row>
    <row r="190" spans="2:65" s="1" customFormat="1" ht="16.5" customHeight="1">
      <c r="B190" s="42"/>
      <c r="C190" s="209" t="s">
        <v>838</v>
      </c>
      <c r="D190" s="209" t="s">
        <v>498</v>
      </c>
      <c r="E190" s="210" t="s">
        <v>10902</v>
      </c>
      <c r="F190" s="211" t="s">
        <v>10903</v>
      </c>
      <c r="G190" s="212" t="s">
        <v>832</v>
      </c>
      <c r="H190" s="213">
        <v>14.2</v>
      </c>
      <c r="I190" s="214"/>
      <c r="J190" s="215">
        <f>ROUND(I190*H190,2)</f>
        <v>0</v>
      </c>
      <c r="K190" s="211" t="s">
        <v>23</v>
      </c>
      <c r="L190" s="62"/>
      <c r="M190" s="216" t="s">
        <v>23</v>
      </c>
      <c r="N190" s="217" t="s">
        <v>44</v>
      </c>
      <c r="O190" s="43"/>
      <c r="P190" s="218">
        <f>O190*H190</f>
        <v>0</v>
      </c>
      <c r="Q190" s="218">
        <v>1.07E-3</v>
      </c>
      <c r="R190" s="218">
        <f>Q190*H190</f>
        <v>1.5193999999999999E-2</v>
      </c>
      <c r="S190" s="218">
        <v>0</v>
      </c>
      <c r="T190" s="219">
        <f>S190*H190</f>
        <v>0</v>
      </c>
      <c r="AR190" s="25" t="s">
        <v>775</v>
      </c>
      <c r="AT190" s="25" t="s">
        <v>498</v>
      </c>
      <c r="AU190" s="25" t="s">
        <v>82</v>
      </c>
      <c r="AY190" s="25" t="s">
        <v>492</v>
      </c>
      <c r="BE190" s="220">
        <f>IF(N190="základní",J190,0)</f>
        <v>0</v>
      </c>
      <c r="BF190" s="220">
        <f>IF(N190="snížená",J190,0)</f>
        <v>0</v>
      </c>
      <c r="BG190" s="220">
        <f>IF(N190="zákl. přenesená",J190,0)</f>
        <v>0</v>
      </c>
      <c r="BH190" s="220">
        <f>IF(N190="sníž. přenesená",J190,0)</f>
        <v>0</v>
      </c>
      <c r="BI190" s="220">
        <f>IF(N190="nulová",J190,0)</f>
        <v>0</v>
      </c>
      <c r="BJ190" s="25" t="s">
        <v>80</v>
      </c>
      <c r="BK190" s="220">
        <f>ROUND(I190*H190,2)</f>
        <v>0</v>
      </c>
      <c r="BL190" s="25" t="s">
        <v>775</v>
      </c>
      <c r="BM190" s="25" t="s">
        <v>10904</v>
      </c>
    </row>
    <row r="191" spans="2:65" s="1" customFormat="1">
      <c r="B191" s="42"/>
      <c r="C191" s="64"/>
      <c r="D191" s="221" t="s">
        <v>506</v>
      </c>
      <c r="E191" s="64"/>
      <c r="F191" s="222" t="s">
        <v>10903</v>
      </c>
      <c r="G191" s="64"/>
      <c r="H191" s="64"/>
      <c r="I191" s="177"/>
      <c r="J191" s="64"/>
      <c r="K191" s="64"/>
      <c r="L191" s="62"/>
      <c r="M191" s="223"/>
      <c r="N191" s="43"/>
      <c r="O191" s="43"/>
      <c r="P191" s="43"/>
      <c r="Q191" s="43"/>
      <c r="R191" s="43"/>
      <c r="S191" s="43"/>
      <c r="T191" s="79"/>
      <c r="AT191" s="25" t="s">
        <v>506</v>
      </c>
      <c r="AU191" s="25" t="s">
        <v>82</v>
      </c>
    </row>
    <row r="192" spans="2:65" s="1" customFormat="1" ht="36">
      <c r="B192" s="42"/>
      <c r="C192" s="64"/>
      <c r="D192" s="221" t="s">
        <v>509</v>
      </c>
      <c r="E192" s="64"/>
      <c r="F192" s="224" t="s">
        <v>10905</v>
      </c>
      <c r="G192" s="64"/>
      <c r="H192" s="64"/>
      <c r="I192" s="177"/>
      <c r="J192" s="64"/>
      <c r="K192" s="64"/>
      <c r="L192" s="62"/>
      <c r="M192" s="223"/>
      <c r="N192" s="43"/>
      <c r="O192" s="43"/>
      <c r="P192" s="43"/>
      <c r="Q192" s="43"/>
      <c r="R192" s="43"/>
      <c r="S192" s="43"/>
      <c r="T192" s="79"/>
      <c r="AT192" s="25" t="s">
        <v>509</v>
      </c>
      <c r="AU192" s="25" t="s">
        <v>82</v>
      </c>
    </row>
    <row r="193" spans="2:65" s="12" customFormat="1">
      <c r="B193" s="225"/>
      <c r="C193" s="226"/>
      <c r="D193" s="227" t="s">
        <v>513</v>
      </c>
      <c r="E193" s="228" t="s">
        <v>23</v>
      </c>
      <c r="F193" s="229" t="s">
        <v>10906</v>
      </c>
      <c r="G193" s="226"/>
      <c r="H193" s="230">
        <v>14.2</v>
      </c>
      <c r="I193" s="231"/>
      <c r="J193" s="226"/>
      <c r="K193" s="226"/>
      <c r="L193" s="232"/>
      <c r="M193" s="233"/>
      <c r="N193" s="234"/>
      <c r="O193" s="234"/>
      <c r="P193" s="234"/>
      <c r="Q193" s="234"/>
      <c r="R193" s="234"/>
      <c r="S193" s="234"/>
      <c r="T193" s="235"/>
      <c r="AT193" s="236" t="s">
        <v>513</v>
      </c>
      <c r="AU193" s="236" t="s">
        <v>82</v>
      </c>
      <c r="AV193" s="12" t="s">
        <v>82</v>
      </c>
      <c r="AW193" s="12" t="s">
        <v>36</v>
      </c>
      <c r="AX193" s="12" t="s">
        <v>80</v>
      </c>
      <c r="AY193" s="236" t="s">
        <v>492</v>
      </c>
    </row>
    <row r="194" spans="2:65" s="1" customFormat="1" ht="16.5" customHeight="1">
      <c r="B194" s="42"/>
      <c r="C194" s="209" t="s">
        <v>888</v>
      </c>
      <c r="D194" s="209" t="s">
        <v>498</v>
      </c>
      <c r="E194" s="210" t="s">
        <v>10907</v>
      </c>
      <c r="F194" s="211" t="s">
        <v>10908</v>
      </c>
      <c r="G194" s="212" t="s">
        <v>832</v>
      </c>
      <c r="H194" s="213">
        <v>28</v>
      </c>
      <c r="I194" s="214"/>
      <c r="J194" s="215">
        <f>ROUND(I194*H194,2)</f>
        <v>0</v>
      </c>
      <c r="K194" s="211" t="s">
        <v>23</v>
      </c>
      <c r="L194" s="62"/>
      <c r="M194" s="216" t="s">
        <v>23</v>
      </c>
      <c r="N194" s="217" t="s">
        <v>44</v>
      </c>
      <c r="O194" s="43"/>
      <c r="P194" s="218">
        <f>O194*H194</f>
        <v>0</v>
      </c>
      <c r="Q194" s="218">
        <v>1.57E-3</v>
      </c>
      <c r="R194" s="218">
        <f>Q194*H194</f>
        <v>4.3959999999999999E-2</v>
      </c>
      <c r="S194" s="218">
        <v>0</v>
      </c>
      <c r="T194" s="219">
        <f>S194*H194</f>
        <v>0</v>
      </c>
      <c r="AR194" s="25" t="s">
        <v>775</v>
      </c>
      <c r="AT194" s="25" t="s">
        <v>498</v>
      </c>
      <c r="AU194" s="25" t="s">
        <v>82</v>
      </c>
      <c r="AY194" s="25" t="s">
        <v>492</v>
      </c>
      <c r="BE194" s="220">
        <f>IF(N194="základní",J194,0)</f>
        <v>0</v>
      </c>
      <c r="BF194" s="220">
        <f>IF(N194="snížená",J194,0)</f>
        <v>0</v>
      </c>
      <c r="BG194" s="220">
        <f>IF(N194="zákl. přenesená",J194,0)</f>
        <v>0</v>
      </c>
      <c r="BH194" s="220">
        <f>IF(N194="sníž. přenesená",J194,0)</f>
        <v>0</v>
      </c>
      <c r="BI194" s="220">
        <f>IF(N194="nulová",J194,0)</f>
        <v>0</v>
      </c>
      <c r="BJ194" s="25" t="s">
        <v>80</v>
      </c>
      <c r="BK194" s="220">
        <f>ROUND(I194*H194,2)</f>
        <v>0</v>
      </c>
      <c r="BL194" s="25" t="s">
        <v>775</v>
      </c>
      <c r="BM194" s="25" t="s">
        <v>10909</v>
      </c>
    </row>
    <row r="195" spans="2:65" s="1" customFormat="1">
      <c r="B195" s="42"/>
      <c r="C195" s="64"/>
      <c r="D195" s="221" t="s">
        <v>506</v>
      </c>
      <c r="E195" s="64"/>
      <c r="F195" s="222" t="s">
        <v>10908</v>
      </c>
      <c r="G195" s="64"/>
      <c r="H195" s="64"/>
      <c r="I195" s="177"/>
      <c r="J195" s="64"/>
      <c r="K195" s="64"/>
      <c r="L195" s="62"/>
      <c r="M195" s="223"/>
      <c r="N195" s="43"/>
      <c r="O195" s="43"/>
      <c r="P195" s="43"/>
      <c r="Q195" s="43"/>
      <c r="R195" s="43"/>
      <c r="S195" s="43"/>
      <c r="T195" s="79"/>
      <c r="AT195" s="25" t="s">
        <v>506</v>
      </c>
      <c r="AU195" s="25" t="s">
        <v>82</v>
      </c>
    </row>
    <row r="196" spans="2:65" s="12" customFormat="1">
      <c r="B196" s="225"/>
      <c r="C196" s="226"/>
      <c r="D196" s="227" t="s">
        <v>513</v>
      </c>
      <c r="E196" s="228" t="s">
        <v>23</v>
      </c>
      <c r="F196" s="229" t="s">
        <v>10910</v>
      </c>
      <c r="G196" s="226"/>
      <c r="H196" s="230">
        <v>28</v>
      </c>
      <c r="I196" s="231"/>
      <c r="J196" s="226"/>
      <c r="K196" s="226"/>
      <c r="L196" s="232"/>
      <c r="M196" s="233"/>
      <c r="N196" s="234"/>
      <c r="O196" s="234"/>
      <c r="P196" s="234"/>
      <c r="Q196" s="234"/>
      <c r="R196" s="234"/>
      <c r="S196" s="234"/>
      <c r="T196" s="235"/>
      <c r="AT196" s="236" t="s">
        <v>513</v>
      </c>
      <c r="AU196" s="236" t="s">
        <v>82</v>
      </c>
      <c r="AV196" s="12" t="s">
        <v>82</v>
      </c>
      <c r="AW196" s="12" t="s">
        <v>36</v>
      </c>
      <c r="AX196" s="12" t="s">
        <v>80</v>
      </c>
      <c r="AY196" s="236" t="s">
        <v>492</v>
      </c>
    </row>
    <row r="197" spans="2:65" s="1" customFormat="1" ht="16.5" customHeight="1">
      <c r="B197" s="42"/>
      <c r="C197" s="209" t="s">
        <v>927</v>
      </c>
      <c r="D197" s="209" t="s">
        <v>498</v>
      </c>
      <c r="E197" s="210" t="s">
        <v>10911</v>
      </c>
      <c r="F197" s="211" t="s">
        <v>10912</v>
      </c>
      <c r="G197" s="212" t="s">
        <v>832</v>
      </c>
      <c r="H197" s="213">
        <v>28.8</v>
      </c>
      <c r="I197" s="214"/>
      <c r="J197" s="215">
        <f>ROUND(I197*H197,2)</f>
        <v>0</v>
      </c>
      <c r="K197" s="211" t="s">
        <v>23</v>
      </c>
      <c r="L197" s="62"/>
      <c r="M197" s="216" t="s">
        <v>23</v>
      </c>
      <c r="N197" s="217" t="s">
        <v>44</v>
      </c>
      <c r="O197" s="43"/>
      <c r="P197" s="218">
        <f>O197*H197</f>
        <v>0</v>
      </c>
      <c r="Q197" s="218">
        <v>3.0699999999999998E-3</v>
      </c>
      <c r="R197" s="218">
        <f>Q197*H197</f>
        <v>8.8415999999999995E-2</v>
      </c>
      <c r="S197" s="218">
        <v>0</v>
      </c>
      <c r="T197" s="219">
        <f>S197*H197</f>
        <v>0</v>
      </c>
      <c r="AR197" s="25" t="s">
        <v>775</v>
      </c>
      <c r="AT197" s="25" t="s">
        <v>498</v>
      </c>
      <c r="AU197" s="25" t="s">
        <v>82</v>
      </c>
      <c r="AY197" s="25" t="s">
        <v>492</v>
      </c>
      <c r="BE197" s="220">
        <f>IF(N197="základní",J197,0)</f>
        <v>0</v>
      </c>
      <c r="BF197" s="220">
        <f>IF(N197="snížená",J197,0)</f>
        <v>0</v>
      </c>
      <c r="BG197" s="220">
        <f>IF(N197="zákl. přenesená",J197,0)</f>
        <v>0</v>
      </c>
      <c r="BH197" s="220">
        <f>IF(N197="sníž. přenesená",J197,0)</f>
        <v>0</v>
      </c>
      <c r="BI197" s="220">
        <f>IF(N197="nulová",J197,0)</f>
        <v>0</v>
      </c>
      <c r="BJ197" s="25" t="s">
        <v>80</v>
      </c>
      <c r="BK197" s="220">
        <f>ROUND(I197*H197,2)</f>
        <v>0</v>
      </c>
      <c r="BL197" s="25" t="s">
        <v>775</v>
      </c>
      <c r="BM197" s="25" t="s">
        <v>10913</v>
      </c>
    </row>
    <row r="198" spans="2:65" s="1" customFormat="1">
      <c r="B198" s="42"/>
      <c r="C198" s="64"/>
      <c r="D198" s="221" t="s">
        <v>506</v>
      </c>
      <c r="E198" s="64"/>
      <c r="F198" s="222" t="s">
        <v>10912</v>
      </c>
      <c r="G198" s="64"/>
      <c r="H198" s="64"/>
      <c r="I198" s="177"/>
      <c r="J198" s="64"/>
      <c r="K198" s="64"/>
      <c r="L198" s="62"/>
      <c r="M198" s="223"/>
      <c r="N198" s="43"/>
      <c r="O198" s="43"/>
      <c r="P198" s="43"/>
      <c r="Q198" s="43"/>
      <c r="R198" s="43"/>
      <c r="S198" s="43"/>
      <c r="T198" s="79"/>
      <c r="AT198" s="25" t="s">
        <v>506</v>
      </c>
      <c r="AU198" s="25" t="s">
        <v>82</v>
      </c>
    </row>
    <row r="199" spans="2:65" s="12" customFormat="1">
      <c r="B199" s="225"/>
      <c r="C199" s="226"/>
      <c r="D199" s="227" t="s">
        <v>513</v>
      </c>
      <c r="E199" s="228" t="s">
        <v>23</v>
      </c>
      <c r="F199" s="229" t="s">
        <v>10914</v>
      </c>
      <c r="G199" s="226"/>
      <c r="H199" s="230">
        <v>28.8</v>
      </c>
      <c r="I199" s="231"/>
      <c r="J199" s="226"/>
      <c r="K199" s="226"/>
      <c r="L199" s="232"/>
      <c r="M199" s="233"/>
      <c r="N199" s="234"/>
      <c r="O199" s="234"/>
      <c r="P199" s="234"/>
      <c r="Q199" s="234"/>
      <c r="R199" s="234"/>
      <c r="S199" s="234"/>
      <c r="T199" s="235"/>
      <c r="AT199" s="236" t="s">
        <v>513</v>
      </c>
      <c r="AU199" s="236" t="s">
        <v>82</v>
      </c>
      <c r="AV199" s="12" t="s">
        <v>82</v>
      </c>
      <c r="AW199" s="12" t="s">
        <v>36</v>
      </c>
      <c r="AX199" s="12" t="s">
        <v>80</v>
      </c>
      <c r="AY199" s="236" t="s">
        <v>492</v>
      </c>
    </row>
    <row r="200" spans="2:65" s="1" customFormat="1" ht="25.5" customHeight="1">
      <c r="B200" s="42"/>
      <c r="C200" s="209" t="s">
        <v>933</v>
      </c>
      <c r="D200" s="209" t="s">
        <v>498</v>
      </c>
      <c r="E200" s="210" t="s">
        <v>10915</v>
      </c>
      <c r="F200" s="211" t="s">
        <v>10916</v>
      </c>
      <c r="G200" s="212" t="s">
        <v>832</v>
      </c>
      <c r="H200" s="213">
        <v>23.4</v>
      </c>
      <c r="I200" s="214"/>
      <c r="J200" s="215">
        <f>ROUND(I200*H200,2)</f>
        <v>0</v>
      </c>
      <c r="K200" s="211" t="s">
        <v>23</v>
      </c>
      <c r="L200" s="62"/>
      <c r="M200" s="216" t="s">
        <v>23</v>
      </c>
      <c r="N200" s="217" t="s">
        <v>44</v>
      </c>
      <c r="O200" s="43"/>
      <c r="P200" s="218">
        <f>O200*H200</f>
        <v>0</v>
      </c>
      <c r="Q200" s="218">
        <v>2.0000000000000001E-4</v>
      </c>
      <c r="R200" s="218">
        <f>Q200*H200</f>
        <v>4.6800000000000001E-3</v>
      </c>
      <c r="S200" s="218">
        <v>0</v>
      </c>
      <c r="T200" s="219">
        <f>S200*H200</f>
        <v>0</v>
      </c>
      <c r="AR200" s="25" t="s">
        <v>775</v>
      </c>
      <c r="AT200" s="25" t="s">
        <v>498</v>
      </c>
      <c r="AU200" s="25" t="s">
        <v>82</v>
      </c>
      <c r="AY200" s="25" t="s">
        <v>492</v>
      </c>
      <c r="BE200" s="220">
        <f>IF(N200="základní",J200,0)</f>
        <v>0</v>
      </c>
      <c r="BF200" s="220">
        <f>IF(N200="snížená",J200,0)</f>
        <v>0</v>
      </c>
      <c r="BG200" s="220">
        <f>IF(N200="zákl. přenesená",J200,0)</f>
        <v>0</v>
      </c>
      <c r="BH200" s="220">
        <f>IF(N200="sníž. přenesená",J200,0)</f>
        <v>0</v>
      </c>
      <c r="BI200" s="220">
        <f>IF(N200="nulová",J200,0)</f>
        <v>0</v>
      </c>
      <c r="BJ200" s="25" t="s">
        <v>80</v>
      </c>
      <c r="BK200" s="220">
        <f>ROUND(I200*H200,2)</f>
        <v>0</v>
      </c>
      <c r="BL200" s="25" t="s">
        <v>775</v>
      </c>
      <c r="BM200" s="25" t="s">
        <v>10917</v>
      </c>
    </row>
    <row r="201" spans="2:65" s="1" customFormat="1" ht="24">
      <c r="B201" s="42"/>
      <c r="C201" s="64"/>
      <c r="D201" s="221" t="s">
        <v>506</v>
      </c>
      <c r="E201" s="64"/>
      <c r="F201" s="222" t="s">
        <v>10916</v>
      </c>
      <c r="G201" s="64"/>
      <c r="H201" s="64"/>
      <c r="I201" s="177"/>
      <c r="J201" s="64"/>
      <c r="K201" s="64"/>
      <c r="L201" s="62"/>
      <c r="M201" s="223"/>
      <c r="N201" s="43"/>
      <c r="O201" s="43"/>
      <c r="P201" s="43"/>
      <c r="Q201" s="43"/>
      <c r="R201" s="43"/>
      <c r="S201" s="43"/>
      <c r="T201" s="79"/>
      <c r="AT201" s="25" t="s">
        <v>506</v>
      </c>
      <c r="AU201" s="25" t="s">
        <v>82</v>
      </c>
    </row>
    <row r="202" spans="2:65" s="12" customFormat="1">
      <c r="B202" s="225"/>
      <c r="C202" s="226"/>
      <c r="D202" s="227" t="s">
        <v>513</v>
      </c>
      <c r="E202" s="228" t="s">
        <v>23</v>
      </c>
      <c r="F202" s="229" t="s">
        <v>10918</v>
      </c>
      <c r="G202" s="226"/>
      <c r="H202" s="230">
        <v>23.4</v>
      </c>
      <c r="I202" s="231"/>
      <c r="J202" s="226"/>
      <c r="K202" s="226"/>
      <c r="L202" s="232"/>
      <c r="M202" s="233"/>
      <c r="N202" s="234"/>
      <c r="O202" s="234"/>
      <c r="P202" s="234"/>
      <c r="Q202" s="234"/>
      <c r="R202" s="234"/>
      <c r="S202" s="234"/>
      <c r="T202" s="235"/>
      <c r="AT202" s="236" t="s">
        <v>513</v>
      </c>
      <c r="AU202" s="236" t="s">
        <v>82</v>
      </c>
      <c r="AV202" s="12" t="s">
        <v>82</v>
      </c>
      <c r="AW202" s="12" t="s">
        <v>36</v>
      </c>
      <c r="AX202" s="12" t="s">
        <v>80</v>
      </c>
      <c r="AY202" s="236" t="s">
        <v>492</v>
      </c>
    </row>
    <row r="203" spans="2:65" s="1" customFormat="1" ht="25.5" customHeight="1">
      <c r="B203" s="42"/>
      <c r="C203" s="209" t="s">
        <v>940</v>
      </c>
      <c r="D203" s="209" t="s">
        <v>498</v>
      </c>
      <c r="E203" s="210" t="s">
        <v>10919</v>
      </c>
      <c r="F203" s="211" t="s">
        <v>10920</v>
      </c>
      <c r="G203" s="212" t="s">
        <v>832</v>
      </c>
      <c r="H203" s="213">
        <v>262.8</v>
      </c>
      <c r="I203" s="214"/>
      <c r="J203" s="215">
        <f>ROUND(I203*H203,2)</f>
        <v>0</v>
      </c>
      <c r="K203" s="211" t="s">
        <v>23</v>
      </c>
      <c r="L203" s="62"/>
      <c r="M203" s="216" t="s">
        <v>23</v>
      </c>
      <c r="N203" s="217" t="s">
        <v>44</v>
      </c>
      <c r="O203" s="43"/>
      <c r="P203" s="218">
        <f>O203*H203</f>
        <v>0</v>
      </c>
      <c r="Q203" s="218">
        <v>2.9999999999999997E-4</v>
      </c>
      <c r="R203" s="218">
        <f>Q203*H203</f>
        <v>7.8839999999999993E-2</v>
      </c>
      <c r="S203" s="218">
        <v>0</v>
      </c>
      <c r="T203" s="219">
        <f>S203*H203</f>
        <v>0</v>
      </c>
      <c r="AR203" s="25" t="s">
        <v>775</v>
      </c>
      <c r="AT203" s="25" t="s">
        <v>498</v>
      </c>
      <c r="AU203" s="25" t="s">
        <v>82</v>
      </c>
      <c r="AY203" s="25" t="s">
        <v>492</v>
      </c>
      <c r="BE203" s="220">
        <f>IF(N203="základní",J203,0)</f>
        <v>0</v>
      </c>
      <c r="BF203" s="220">
        <f>IF(N203="snížená",J203,0)</f>
        <v>0</v>
      </c>
      <c r="BG203" s="220">
        <f>IF(N203="zákl. přenesená",J203,0)</f>
        <v>0</v>
      </c>
      <c r="BH203" s="220">
        <f>IF(N203="sníž. přenesená",J203,0)</f>
        <v>0</v>
      </c>
      <c r="BI203" s="220">
        <f>IF(N203="nulová",J203,0)</f>
        <v>0</v>
      </c>
      <c r="BJ203" s="25" t="s">
        <v>80</v>
      </c>
      <c r="BK203" s="220">
        <f>ROUND(I203*H203,2)</f>
        <v>0</v>
      </c>
      <c r="BL203" s="25" t="s">
        <v>775</v>
      </c>
      <c r="BM203" s="25" t="s">
        <v>10921</v>
      </c>
    </row>
    <row r="204" spans="2:65" s="1" customFormat="1" ht="24">
      <c r="B204" s="42"/>
      <c r="C204" s="64"/>
      <c r="D204" s="221" t="s">
        <v>506</v>
      </c>
      <c r="E204" s="64"/>
      <c r="F204" s="222" t="s">
        <v>10920</v>
      </c>
      <c r="G204" s="64"/>
      <c r="H204" s="64"/>
      <c r="I204" s="177"/>
      <c r="J204" s="64"/>
      <c r="K204" s="64"/>
      <c r="L204" s="62"/>
      <c r="M204" s="223"/>
      <c r="N204" s="43"/>
      <c r="O204" s="43"/>
      <c r="P204" s="43"/>
      <c r="Q204" s="43"/>
      <c r="R204" s="43"/>
      <c r="S204" s="43"/>
      <c r="T204" s="79"/>
      <c r="AT204" s="25" t="s">
        <v>506</v>
      </c>
      <c r="AU204" s="25" t="s">
        <v>82</v>
      </c>
    </row>
    <row r="205" spans="2:65" s="12" customFormat="1">
      <c r="B205" s="225"/>
      <c r="C205" s="226"/>
      <c r="D205" s="227" t="s">
        <v>513</v>
      </c>
      <c r="E205" s="228" t="s">
        <v>23</v>
      </c>
      <c r="F205" s="229" t="s">
        <v>10922</v>
      </c>
      <c r="G205" s="226"/>
      <c r="H205" s="230">
        <v>262.8</v>
      </c>
      <c r="I205" s="231"/>
      <c r="J205" s="226"/>
      <c r="K205" s="226"/>
      <c r="L205" s="232"/>
      <c r="M205" s="233"/>
      <c r="N205" s="234"/>
      <c r="O205" s="234"/>
      <c r="P205" s="234"/>
      <c r="Q205" s="234"/>
      <c r="R205" s="234"/>
      <c r="S205" s="234"/>
      <c r="T205" s="235"/>
      <c r="AT205" s="236" t="s">
        <v>513</v>
      </c>
      <c r="AU205" s="236" t="s">
        <v>82</v>
      </c>
      <c r="AV205" s="12" t="s">
        <v>82</v>
      </c>
      <c r="AW205" s="12" t="s">
        <v>36</v>
      </c>
      <c r="AX205" s="12" t="s">
        <v>80</v>
      </c>
      <c r="AY205" s="236" t="s">
        <v>492</v>
      </c>
    </row>
    <row r="206" spans="2:65" s="1" customFormat="1" ht="25.5" customHeight="1">
      <c r="B206" s="42"/>
      <c r="C206" s="209" t="s">
        <v>952</v>
      </c>
      <c r="D206" s="209" t="s">
        <v>498</v>
      </c>
      <c r="E206" s="210" t="s">
        <v>10923</v>
      </c>
      <c r="F206" s="211" t="s">
        <v>10924</v>
      </c>
      <c r="G206" s="212" t="s">
        <v>832</v>
      </c>
      <c r="H206" s="213">
        <v>288.89999999999998</v>
      </c>
      <c r="I206" s="214"/>
      <c r="J206" s="215">
        <f>ROUND(I206*H206,2)</f>
        <v>0</v>
      </c>
      <c r="K206" s="211" t="s">
        <v>23</v>
      </c>
      <c r="L206" s="62"/>
      <c r="M206" s="216" t="s">
        <v>23</v>
      </c>
      <c r="N206" s="217" t="s">
        <v>44</v>
      </c>
      <c r="O206" s="43"/>
      <c r="P206" s="218">
        <f>O206*H206</f>
        <v>0</v>
      </c>
      <c r="Q206" s="218">
        <v>2.0000000000000001E-4</v>
      </c>
      <c r="R206" s="218">
        <f>Q206*H206</f>
        <v>5.7779999999999998E-2</v>
      </c>
      <c r="S206" s="218">
        <v>0</v>
      </c>
      <c r="T206" s="219">
        <f>S206*H206</f>
        <v>0</v>
      </c>
      <c r="AR206" s="25" t="s">
        <v>775</v>
      </c>
      <c r="AT206" s="25" t="s">
        <v>498</v>
      </c>
      <c r="AU206" s="25" t="s">
        <v>82</v>
      </c>
      <c r="AY206" s="25" t="s">
        <v>492</v>
      </c>
      <c r="BE206" s="220">
        <f>IF(N206="základní",J206,0)</f>
        <v>0</v>
      </c>
      <c r="BF206" s="220">
        <f>IF(N206="snížená",J206,0)</f>
        <v>0</v>
      </c>
      <c r="BG206" s="220">
        <f>IF(N206="zákl. přenesená",J206,0)</f>
        <v>0</v>
      </c>
      <c r="BH206" s="220">
        <f>IF(N206="sníž. přenesená",J206,0)</f>
        <v>0</v>
      </c>
      <c r="BI206" s="220">
        <f>IF(N206="nulová",J206,0)</f>
        <v>0</v>
      </c>
      <c r="BJ206" s="25" t="s">
        <v>80</v>
      </c>
      <c r="BK206" s="220">
        <f>ROUND(I206*H206,2)</f>
        <v>0</v>
      </c>
      <c r="BL206" s="25" t="s">
        <v>775</v>
      </c>
      <c r="BM206" s="25" t="s">
        <v>10925</v>
      </c>
    </row>
    <row r="207" spans="2:65" s="1" customFormat="1" ht="24">
      <c r="B207" s="42"/>
      <c r="C207" s="64"/>
      <c r="D207" s="221" t="s">
        <v>506</v>
      </c>
      <c r="E207" s="64"/>
      <c r="F207" s="222" t="s">
        <v>10924</v>
      </c>
      <c r="G207" s="64"/>
      <c r="H207" s="64"/>
      <c r="I207" s="177"/>
      <c r="J207" s="64"/>
      <c r="K207" s="64"/>
      <c r="L207" s="62"/>
      <c r="M207" s="223"/>
      <c r="N207" s="43"/>
      <c r="O207" s="43"/>
      <c r="P207" s="43"/>
      <c r="Q207" s="43"/>
      <c r="R207" s="43"/>
      <c r="S207" s="43"/>
      <c r="T207" s="79"/>
      <c r="AT207" s="25" t="s">
        <v>506</v>
      </c>
      <c r="AU207" s="25" t="s">
        <v>82</v>
      </c>
    </row>
    <row r="208" spans="2:65" s="12" customFormat="1" ht="24">
      <c r="B208" s="225"/>
      <c r="C208" s="226"/>
      <c r="D208" s="221" t="s">
        <v>513</v>
      </c>
      <c r="E208" s="248" t="s">
        <v>23</v>
      </c>
      <c r="F208" s="249" t="s">
        <v>10926</v>
      </c>
      <c r="G208" s="226"/>
      <c r="H208" s="250">
        <v>224.5</v>
      </c>
      <c r="I208" s="231"/>
      <c r="J208" s="226"/>
      <c r="K208" s="226"/>
      <c r="L208" s="232"/>
      <c r="M208" s="233"/>
      <c r="N208" s="234"/>
      <c r="O208" s="234"/>
      <c r="P208" s="234"/>
      <c r="Q208" s="234"/>
      <c r="R208" s="234"/>
      <c r="S208" s="234"/>
      <c r="T208" s="235"/>
      <c r="AT208" s="236" t="s">
        <v>513</v>
      </c>
      <c r="AU208" s="236" t="s">
        <v>82</v>
      </c>
      <c r="AV208" s="12" t="s">
        <v>82</v>
      </c>
      <c r="AW208" s="12" t="s">
        <v>36</v>
      </c>
      <c r="AX208" s="12" t="s">
        <v>73</v>
      </c>
      <c r="AY208" s="236" t="s">
        <v>492</v>
      </c>
    </row>
    <row r="209" spans="2:65" s="12" customFormat="1">
      <c r="B209" s="225"/>
      <c r="C209" s="226"/>
      <c r="D209" s="221" t="s">
        <v>513</v>
      </c>
      <c r="E209" s="248" t="s">
        <v>23</v>
      </c>
      <c r="F209" s="249" t="s">
        <v>10927</v>
      </c>
      <c r="G209" s="226"/>
      <c r="H209" s="250">
        <v>64.400000000000006</v>
      </c>
      <c r="I209" s="231"/>
      <c r="J209" s="226"/>
      <c r="K209" s="226"/>
      <c r="L209" s="232"/>
      <c r="M209" s="233"/>
      <c r="N209" s="234"/>
      <c r="O209" s="234"/>
      <c r="P209" s="234"/>
      <c r="Q209" s="234"/>
      <c r="R209" s="234"/>
      <c r="S209" s="234"/>
      <c r="T209" s="235"/>
      <c r="AT209" s="236" t="s">
        <v>513</v>
      </c>
      <c r="AU209" s="236" t="s">
        <v>82</v>
      </c>
      <c r="AV209" s="12" t="s">
        <v>82</v>
      </c>
      <c r="AW209" s="12" t="s">
        <v>36</v>
      </c>
      <c r="AX209" s="12" t="s">
        <v>73</v>
      </c>
      <c r="AY209" s="236" t="s">
        <v>492</v>
      </c>
    </row>
    <row r="210" spans="2:65" s="14" customFormat="1">
      <c r="B210" s="251"/>
      <c r="C210" s="252"/>
      <c r="D210" s="227" t="s">
        <v>513</v>
      </c>
      <c r="E210" s="253" t="s">
        <v>23</v>
      </c>
      <c r="F210" s="254" t="s">
        <v>560</v>
      </c>
      <c r="G210" s="252"/>
      <c r="H210" s="255">
        <v>288.89999999999998</v>
      </c>
      <c r="I210" s="256"/>
      <c r="J210" s="252"/>
      <c r="K210" s="252"/>
      <c r="L210" s="257"/>
      <c r="M210" s="258"/>
      <c r="N210" s="259"/>
      <c r="O210" s="259"/>
      <c r="P210" s="259"/>
      <c r="Q210" s="259"/>
      <c r="R210" s="259"/>
      <c r="S210" s="259"/>
      <c r="T210" s="260"/>
      <c r="AT210" s="261" t="s">
        <v>513</v>
      </c>
      <c r="AU210" s="261" t="s">
        <v>82</v>
      </c>
      <c r="AV210" s="14" t="s">
        <v>502</v>
      </c>
      <c r="AW210" s="14" t="s">
        <v>36</v>
      </c>
      <c r="AX210" s="14" t="s">
        <v>80</v>
      </c>
      <c r="AY210" s="261" t="s">
        <v>492</v>
      </c>
    </row>
    <row r="211" spans="2:65" s="1" customFormat="1" ht="16.5" customHeight="1">
      <c r="B211" s="42"/>
      <c r="C211" s="209" t="s">
        <v>958</v>
      </c>
      <c r="D211" s="209" t="s">
        <v>498</v>
      </c>
      <c r="E211" s="210" t="s">
        <v>10928</v>
      </c>
      <c r="F211" s="211" t="s">
        <v>10929</v>
      </c>
      <c r="G211" s="212" t="s">
        <v>832</v>
      </c>
      <c r="H211" s="213">
        <v>21.6</v>
      </c>
      <c r="I211" s="214"/>
      <c r="J211" s="215">
        <f>ROUND(I211*H211,2)</f>
        <v>0</v>
      </c>
      <c r="K211" s="211" t="s">
        <v>501</v>
      </c>
      <c r="L211" s="62"/>
      <c r="M211" s="216" t="s">
        <v>23</v>
      </c>
      <c r="N211" s="217" t="s">
        <v>44</v>
      </c>
      <c r="O211" s="43"/>
      <c r="P211" s="218">
        <f>O211*H211</f>
        <v>0</v>
      </c>
      <c r="Q211" s="218">
        <v>1.2600000000000001E-3</v>
      </c>
      <c r="R211" s="218">
        <f>Q211*H211</f>
        <v>2.7216000000000004E-2</v>
      </c>
      <c r="S211" s="218">
        <v>0</v>
      </c>
      <c r="T211" s="219">
        <f>S211*H211</f>
        <v>0</v>
      </c>
      <c r="AR211" s="25" t="s">
        <v>775</v>
      </c>
      <c r="AT211" s="25" t="s">
        <v>498</v>
      </c>
      <c r="AU211" s="25" t="s">
        <v>82</v>
      </c>
      <c r="AY211" s="25" t="s">
        <v>492</v>
      </c>
      <c r="BE211" s="220">
        <f>IF(N211="základní",J211,0)</f>
        <v>0</v>
      </c>
      <c r="BF211" s="220">
        <f>IF(N211="snížená",J211,0)</f>
        <v>0</v>
      </c>
      <c r="BG211" s="220">
        <f>IF(N211="zákl. přenesená",J211,0)</f>
        <v>0</v>
      </c>
      <c r="BH211" s="220">
        <f>IF(N211="sníž. přenesená",J211,0)</f>
        <v>0</v>
      </c>
      <c r="BI211" s="220">
        <f>IF(N211="nulová",J211,0)</f>
        <v>0</v>
      </c>
      <c r="BJ211" s="25" t="s">
        <v>80</v>
      </c>
      <c r="BK211" s="220">
        <f>ROUND(I211*H211,2)</f>
        <v>0</v>
      </c>
      <c r="BL211" s="25" t="s">
        <v>775</v>
      </c>
      <c r="BM211" s="25" t="s">
        <v>10930</v>
      </c>
    </row>
    <row r="212" spans="2:65" s="1" customFormat="1">
      <c r="B212" s="42"/>
      <c r="C212" s="64"/>
      <c r="D212" s="221" t="s">
        <v>506</v>
      </c>
      <c r="E212" s="64"/>
      <c r="F212" s="222" t="s">
        <v>10931</v>
      </c>
      <c r="G212" s="64"/>
      <c r="H212" s="64"/>
      <c r="I212" s="177"/>
      <c r="J212" s="64"/>
      <c r="K212" s="64"/>
      <c r="L212" s="62"/>
      <c r="M212" s="223"/>
      <c r="N212" s="43"/>
      <c r="O212" s="43"/>
      <c r="P212" s="43"/>
      <c r="Q212" s="43"/>
      <c r="R212" s="43"/>
      <c r="S212" s="43"/>
      <c r="T212" s="79"/>
      <c r="AT212" s="25" t="s">
        <v>506</v>
      </c>
      <c r="AU212" s="25" t="s">
        <v>82</v>
      </c>
    </row>
    <row r="213" spans="2:65" s="1" customFormat="1" ht="72">
      <c r="B213" s="42"/>
      <c r="C213" s="64"/>
      <c r="D213" s="221" t="s">
        <v>509</v>
      </c>
      <c r="E213" s="64"/>
      <c r="F213" s="224" t="s">
        <v>10932</v>
      </c>
      <c r="G213" s="64"/>
      <c r="H213" s="64"/>
      <c r="I213" s="177"/>
      <c r="J213" s="64"/>
      <c r="K213" s="64"/>
      <c r="L213" s="62"/>
      <c r="M213" s="223"/>
      <c r="N213" s="43"/>
      <c r="O213" s="43"/>
      <c r="P213" s="43"/>
      <c r="Q213" s="43"/>
      <c r="R213" s="43"/>
      <c r="S213" s="43"/>
      <c r="T213" s="79"/>
      <c r="AT213" s="25" t="s">
        <v>509</v>
      </c>
      <c r="AU213" s="25" t="s">
        <v>82</v>
      </c>
    </row>
    <row r="214" spans="2:65" s="12" customFormat="1">
      <c r="B214" s="225"/>
      <c r="C214" s="226"/>
      <c r="D214" s="227" t="s">
        <v>513</v>
      </c>
      <c r="E214" s="228" t="s">
        <v>23</v>
      </c>
      <c r="F214" s="229" t="s">
        <v>10933</v>
      </c>
      <c r="G214" s="226"/>
      <c r="H214" s="230">
        <v>21.6</v>
      </c>
      <c r="I214" s="231"/>
      <c r="J214" s="226"/>
      <c r="K214" s="226"/>
      <c r="L214" s="232"/>
      <c r="M214" s="233"/>
      <c r="N214" s="234"/>
      <c r="O214" s="234"/>
      <c r="P214" s="234"/>
      <c r="Q214" s="234"/>
      <c r="R214" s="234"/>
      <c r="S214" s="234"/>
      <c r="T214" s="235"/>
      <c r="AT214" s="236" t="s">
        <v>513</v>
      </c>
      <c r="AU214" s="236" t="s">
        <v>82</v>
      </c>
      <c r="AV214" s="12" t="s">
        <v>82</v>
      </c>
      <c r="AW214" s="12" t="s">
        <v>36</v>
      </c>
      <c r="AX214" s="12" t="s">
        <v>80</v>
      </c>
      <c r="AY214" s="236" t="s">
        <v>492</v>
      </c>
    </row>
    <row r="215" spans="2:65" s="1" customFormat="1" ht="16.5" customHeight="1">
      <c r="B215" s="42"/>
      <c r="C215" s="209" t="s">
        <v>965</v>
      </c>
      <c r="D215" s="209" t="s">
        <v>498</v>
      </c>
      <c r="E215" s="210" t="s">
        <v>10934</v>
      </c>
      <c r="F215" s="211" t="s">
        <v>10935</v>
      </c>
      <c r="G215" s="212" t="s">
        <v>832</v>
      </c>
      <c r="H215" s="213">
        <v>138.6</v>
      </c>
      <c r="I215" s="214"/>
      <c r="J215" s="215">
        <f>ROUND(I215*H215,2)</f>
        <v>0</v>
      </c>
      <c r="K215" s="211" t="s">
        <v>501</v>
      </c>
      <c r="L215" s="62"/>
      <c r="M215" s="216" t="s">
        <v>23</v>
      </c>
      <c r="N215" s="217" t="s">
        <v>44</v>
      </c>
      <c r="O215" s="43"/>
      <c r="P215" s="218">
        <f>O215*H215</f>
        <v>0</v>
      </c>
      <c r="Q215" s="218">
        <v>1.7700000000000001E-3</v>
      </c>
      <c r="R215" s="218">
        <f>Q215*H215</f>
        <v>0.24532200000000001</v>
      </c>
      <c r="S215" s="218">
        <v>0</v>
      </c>
      <c r="T215" s="219">
        <f>S215*H215</f>
        <v>0</v>
      </c>
      <c r="AR215" s="25" t="s">
        <v>775</v>
      </c>
      <c r="AT215" s="25" t="s">
        <v>498</v>
      </c>
      <c r="AU215" s="25" t="s">
        <v>82</v>
      </c>
      <c r="AY215" s="25" t="s">
        <v>492</v>
      </c>
      <c r="BE215" s="220">
        <f>IF(N215="základní",J215,0)</f>
        <v>0</v>
      </c>
      <c r="BF215" s="220">
        <f>IF(N215="snížená",J215,0)</f>
        <v>0</v>
      </c>
      <c r="BG215" s="220">
        <f>IF(N215="zákl. přenesená",J215,0)</f>
        <v>0</v>
      </c>
      <c r="BH215" s="220">
        <f>IF(N215="sníž. přenesená",J215,0)</f>
        <v>0</v>
      </c>
      <c r="BI215" s="220">
        <f>IF(N215="nulová",J215,0)</f>
        <v>0</v>
      </c>
      <c r="BJ215" s="25" t="s">
        <v>80</v>
      </c>
      <c r="BK215" s="220">
        <f>ROUND(I215*H215,2)</f>
        <v>0</v>
      </c>
      <c r="BL215" s="25" t="s">
        <v>775</v>
      </c>
      <c r="BM215" s="25" t="s">
        <v>10936</v>
      </c>
    </row>
    <row r="216" spans="2:65" s="1" customFormat="1">
      <c r="B216" s="42"/>
      <c r="C216" s="64"/>
      <c r="D216" s="221" t="s">
        <v>506</v>
      </c>
      <c r="E216" s="64"/>
      <c r="F216" s="222" t="s">
        <v>10937</v>
      </c>
      <c r="G216" s="64"/>
      <c r="H216" s="64"/>
      <c r="I216" s="177"/>
      <c r="J216" s="64"/>
      <c r="K216" s="64"/>
      <c r="L216" s="62"/>
      <c r="M216" s="223"/>
      <c r="N216" s="43"/>
      <c r="O216" s="43"/>
      <c r="P216" s="43"/>
      <c r="Q216" s="43"/>
      <c r="R216" s="43"/>
      <c r="S216" s="43"/>
      <c r="T216" s="79"/>
      <c r="AT216" s="25" t="s">
        <v>506</v>
      </c>
      <c r="AU216" s="25" t="s">
        <v>82</v>
      </c>
    </row>
    <row r="217" spans="2:65" s="1" customFormat="1" ht="72">
      <c r="B217" s="42"/>
      <c r="C217" s="64"/>
      <c r="D217" s="221" t="s">
        <v>509</v>
      </c>
      <c r="E217" s="64"/>
      <c r="F217" s="224" t="s">
        <v>10932</v>
      </c>
      <c r="G217" s="64"/>
      <c r="H217" s="64"/>
      <c r="I217" s="177"/>
      <c r="J217" s="64"/>
      <c r="K217" s="64"/>
      <c r="L217" s="62"/>
      <c r="M217" s="223"/>
      <c r="N217" s="43"/>
      <c r="O217" s="43"/>
      <c r="P217" s="43"/>
      <c r="Q217" s="43"/>
      <c r="R217" s="43"/>
      <c r="S217" s="43"/>
      <c r="T217" s="79"/>
      <c r="AT217" s="25" t="s">
        <v>509</v>
      </c>
      <c r="AU217" s="25" t="s">
        <v>82</v>
      </c>
    </row>
    <row r="218" spans="2:65" s="12" customFormat="1" ht="24">
      <c r="B218" s="225"/>
      <c r="C218" s="226"/>
      <c r="D218" s="227" t="s">
        <v>513</v>
      </c>
      <c r="E218" s="228" t="s">
        <v>23</v>
      </c>
      <c r="F218" s="229" t="s">
        <v>10938</v>
      </c>
      <c r="G218" s="226"/>
      <c r="H218" s="230">
        <v>138.6</v>
      </c>
      <c r="I218" s="231"/>
      <c r="J218" s="226"/>
      <c r="K218" s="226"/>
      <c r="L218" s="232"/>
      <c r="M218" s="233"/>
      <c r="N218" s="234"/>
      <c r="O218" s="234"/>
      <c r="P218" s="234"/>
      <c r="Q218" s="234"/>
      <c r="R218" s="234"/>
      <c r="S218" s="234"/>
      <c r="T218" s="235"/>
      <c r="AT218" s="236" t="s">
        <v>513</v>
      </c>
      <c r="AU218" s="236" t="s">
        <v>82</v>
      </c>
      <c r="AV218" s="12" t="s">
        <v>82</v>
      </c>
      <c r="AW218" s="12" t="s">
        <v>36</v>
      </c>
      <c r="AX218" s="12" t="s">
        <v>80</v>
      </c>
      <c r="AY218" s="236" t="s">
        <v>492</v>
      </c>
    </row>
    <row r="219" spans="2:65" s="1" customFormat="1" ht="16.5" customHeight="1">
      <c r="B219" s="42"/>
      <c r="C219" s="209" t="s">
        <v>977</v>
      </c>
      <c r="D219" s="209" t="s">
        <v>498</v>
      </c>
      <c r="E219" s="210" t="s">
        <v>10939</v>
      </c>
      <c r="F219" s="211" t="s">
        <v>10940</v>
      </c>
      <c r="G219" s="212" t="s">
        <v>832</v>
      </c>
      <c r="H219" s="213">
        <v>889.2</v>
      </c>
      <c r="I219" s="214"/>
      <c r="J219" s="215">
        <f>ROUND(I219*H219,2)</f>
        <v>0</v>
      </c>
      <c r="K219" s="211" t="s">
        <v>501</v>
      </c>
      <c r="L219" s="62"/>
      <c r="M219" s="216" t="s">
        <v>23</v>
      </c>
      <c r="N219" s="217" t="s">
        <v>44</v>
      </c>
      <c r="O219" s="43"/>
      <c r="P219" s="218">
        <f>O219*H219</f>
        <v>0</v>
      </c>
      <c r="Q219" s="218">
        <v>2.9E-4</v>
      </c>
      <c r="R219" s="218">
        <f>Q219*H219</f>
        <v>0.25786800000000004</v>
      </c>
      <c r="S219" s="218">
        <v>0</v>
      </c>
      <c r="T219" s="219">
        <f>S219*H219</f>
        <v>0</v>
      </c>
      <c r="AR219" s="25" t="s">
        <v>775</v>
      </c>
      <c r="AT219" s="25" t="s">
        <v>498</v>
      </c>
      <c r="AU219" s="25" t="s">
        <v>82</v>
      </c>
      <c r="AY219" s="25" t="s">
        <v>492</v>
      </c>
      <c r="BE219" s="220">
        <f>IF(N219="základní",J219,0)</f>
        <v>0</v>
      </c>
      <c r="BF219" s="220">
        <f>IF(N219="snížená",J219,0)</f>
        <v>0</v>
      </c>
      <c r="BG219" s="220">
        <f>IF(N219="zákl. přenesená",J219,0)</f>
        <v>0</v>
      </c>
      <c r="BH219" s="220">
        <f>IF(N219="sníž. přenesená",J219,0)</f>
        <v>0</v>
      </c>
      <c r="BI219" s="220">
        <f>IF(N219="nulová",J219,0)</f>
        <v>0</v>
      </c>
      <c r="BJ219" s="25" t="s">
        <v>80</v>
      </c>
      <c r="BK219" s="220">
        <f>ROUND(I219*H219,2)</f>
        <v>0</v>
      </c>
      <c r="BL219" s="25" t="s">
        <v>775</v>
      </c>
      <c r="BM219" s="25" t="s">
        <v>10941</v>
      </c>
    </row>
    <row r="220" spans="2:65" s="1" customFormat="1">
      <c r="B220" s="42"/>
      <c r="C220" s="64"/>
      <c r="D220" s="221" t="s">
        <v>506</v>
      </c>
      <c r="E220" s="64"/>
      <c r="F220" s="222" t="s">
        <v>10942</v>
      </c>
      <c r="G220" s="64"/>
      <c r="H220" s="64"/>
      <c r="I220" s="177"/>
      <c r="J220" s="64"/>
      <c r="K220" s="64"/>
      <c r="L220" s="62"/>
      <c r="M220" s="223"/>
      <c r="N220" s="43"/>
      <c r="O220" s="43"/>
      <c r="P220" s="43"/>
      <c r="Q220" s="43"/>
      <c r="R220" s="43"/>
      <c r="S220" s="43"/>
      <c r="T220" s="79"/>
      <c r="AT220" s="25" t="s">
        <v>506</v>
      </c>
      <c r="AU220" s="25" t="s">
        <v>82</v>
      </c>
    </row>
    <row r="221" spans="2:65" s="1" customFormat="1" ht="72">
      <c r="B221" s="42"/>
      <c r="C221" s="64"/>
      <c r="D221" s="221" t="s">
        <v>509</v>
      </c>
      <c r="E221" s="64"/>
      <c r="F221" s="224" t="s">
        <v>10932</v>
      </c>
      <c r="G221" s="64"/>
      <c r="H221" s="64"/>
      <c r="I221" s="177"/>
      <c r="J221" s="64"/>
      <c r="K221" s="64"/>
      <c r="L221" s="62"/>
      <c r="M221" s="223"/>
      <c r="N221" s="43"/>
      <c r="O221" s="43"/>
      <c r="P221" s="43"/>
      <c r="Q221" s="43"/>
      <c r="R221" s="43"/>
      <c r="S221" s="43"/>
      <c r="T221" s="79"/>
      <c r="AT221" s="25" t="s">
        <v>509</v>
      </c>
      <c r="AU221" s="25" t="s">
        <v>82</v>
      </c>
    </row>
    <row r="222" spans="2:65" s="12" customFormat="1">
      <c r="B222" s="225"/>
      <c r="C222" s="226"/>
      <c r="D222" s="227" t="s">
        <v>513</v>
      </c>
      <c r="E222" s="228" t="s">
        <v>23</v>
      </c>
      <c r="F222" s="229" t="s">
        <v>10943</v>
      </c>
      <c r="G222" s="226"/>
      <c r="H222" s="230">
        <v>889.2</v>
      </c>
      <c r="I222" s="231"/>
      <c r="J222" s="226"/>
      <c r="K222" s="226"/>
      <c r="L222" s="232"/>
      <c r="M222" s="233"/>
      <c r="N222" s="234"/>
      <c r="O222" s="234"/>
      <c r="P222" s="234"/>
      <c r="Q222" s="234"/>
      <c r="R222" s="234"/>
      <c r="S222" s="234"/>
      <c r="T222" s="235"/>
      <c r="AT222" s="236" t="s">
        <v>513</v>
      </c>
      <c r="AU222" s="236" t="s">
        <v>82</v>
      </c>
      <c r="AV222" s="12" t="s">
        <v>82</v>
      </c>
      <c r="AW222" s="12" t="s">
        <v>36</v>
      </c>
      <c r="AX222" s="12" t="s">
        <v>80</v>
      </c>
      <c r="AY222" s="236" t="s">
        <v>492</v>
      </c>
    </row>
    <row r="223" spans="2:65" s="1" customFormat="1" ht="16.5" customHeight="1">
      <c r="B223" s="42"/>
      <c r="C223" s="209" t="s">
        <v>993</v>
      </c>
      <c r="D223" s="209" t="s">
        <v>498</v>
      </c>
      <c r="E223" s="210" t="s">
        <v>10944</v>
      </c>
      <c r="F223" s="211" t="s">
        <v>10945</v>
      </c>
      <c r="G223" s="212" t="s">
        <v>832</v>
      </c>
      <c r="H223" s="213">
        <v>246.1</v>
      </c>
      <c r="I223" s="214"/>
      <c r="J223" s="215">
        <f>ROUND(I223*H223,2)</f>
        <v>0</v>
      </c>
      <c r="K223" s="211" t="s">
        <v>501</v>
      </c>
      <c r="L223" s="62"/>
      <c r="M223" s="216" t="s">
        <v>23</v>
      </c>
      <c r="N223" s="217" t="s">
        <v>44</v>
      </c>
      <c r="O223" s="43"/>
      <c r="P223" s="218">
        <f>O223*H223</f>
        <v>0</v>
      </c>
      <c r="Q223" s="218">
        <v>3.5E-4</v>
      </c>
      <c r="R223" s="218">
        <f>Q223*H223</f>
        <v>8.6135000000000003E-2</v>
      </c>
      <c r="S223" s="218">
        <v>0</v>
      </c>
      <c r="T223" s="219">
        <f>S223*H223</f>
        <v>0</v>
      </c>
      <c r="AR223" s="25" t="s">
        <v>775</v>
      </c>
      <c r="AT223" s="25" t="s">
        <v>498</v>
      </c>
      <c r="AU223" s="25" t="s">
        <v>82</v>
      </c>
      <c r="AY223" s="25" t="s">
        <v>492</v>
      </c>
      <c r="BE223" s="220">
        <f>IF(N223="základní",J223,0)</f>
        <v>0</v>
      </c>
      <c r="BF223" s="220">
        <f>IF(N223="snížená",J223,0)</f>
        <v>0</v>
      </c>
      <c r="BG223" s="220">
        <f>IF(N223="zákl. přenesená",J223,0)</f>
        <v>0</v>
      </c>
      <c r="BH223" s="220">
        <f>IF(N223="sníž. přenesená",J223,0)</f>
        <v>0</v>
      </c>
      <c r="BI223" s="220">
        <f>IF(N223="nulová",J223,0)</f>
        <v>0</v>
      </c>
      <c r="BJ223" s="25" t="s">
        <v>80</v>
      </c>
      <c r="BK223" s="220">
        <f>ROUND(I223*H223,2)</f>
        <v>0</v>
      </c>
      <c r="BL223" s="25" t="s">
        <v>775</v>
      </c>
      <c r="BM223" s="25" t="s">
        <v>10946</v>
      </c>
    </row>
    <row r="224" spans="2:65" s="1" customFormat="1">
      <c r="B224" s="42"/>
      <c r="C224" s="64"/>
      <c r="D224" s="221" t="s">
        <v>506</v>
      </c>
      <c r="E224" s="64"/>
      <c r="F224" s="222" t="s">
        <v>10947</v>
      </c>
      <c r="G224" s="64"/>
      <c r="H224" s="64"/>
      <c r="I224" s="177"/>
      <c r="J224" s="64"/>
      <c r="K224" s="64"/>
      <c r="L224" s="62"/>
      <c r="M224" s="223"/>
      <c r="N224" s="43"/>
      <c r="O224" s="43"/>
      <c r="P224" s="43"/>
      <c r="Q224" s="43"/>
      <c r="R224" s="43"/>
      <c r="S224" s="43"/>
      <c r="T224" s="79"/>
      <c r="AT224" s="25" t="s">
        <v>506</v>
      </c>
      <c r="AU224" s="25" t="s">
        <v>82</v>
      </c>
    </row>
    <row r="225" spans="2:65" s="1" customFormat="1" ht="72">
      <c r="B225" s="42"/>
      <c r="C225" s="64"/>
      <c r="D225" s="221" t="s">
        <v>509</v>
      </c>
      <c r="E225" s="64"/>
      <c r="F225" s="224" t="s">
        <v>10932</v>
      </c>
      <c r="G225" s="64"/>
      <c r="H225" s="64"/>
      <c r="I225" s="177"/>
      <c r="J225" s="64"/>
      <c r="K225" s="64"/>
      <c r="L225" s="62"/>
      <c r="M225" s="223"/>
      <c r="N225" s="43"/>
      <c r="O225" s="43"/>
      <c r="P225" s="43"/>
      <c r="Q225" s="43"/>
      <c r="R225" s="43"/>
      <c r="S225" s="43"/>
      <c r="T225" s="79"/>
      <c r="AT225" s="25" t="s">
        <v>509</v>
      </c>
      <c r="AU225" s="25" t="s">
        <v>82</v>
      </c>
    </row>
    <row r="226" spans="2:65" s="12" customFormat="1">
      <c r="B226" s="225"/>
      <c r="C226" s="226"/>
      <c r="D226" s="227" t="s">
        <v>513</v>
      </c>
      <c r="E226" s="228" t="s">
        <v>23</v>
      </c>
      <c r="F226" s="229" t="s">
        <v>10948</v>
      </c>
      <c r="G226" s="226"/>
      <c r="H226" s="230">
        <v>246.1</v>
      </c>
      <c r="I226" s="231"/>
      <c r="J226" s="226"/>
      <c r="K226" s="226"/>
      <c r="L226" s="232"/>
      <c r="M226" s="233"/>
      <c r="N226" s="234"/>
      <c r="O226" s="234"/>
      <c r="P226" s="234"/>
      <c r="Q226" s="234"/>
      <c r="R226" s="234"/>
      <c r="S226" s="234"/>
      <c r="T226" s="235"/>
      <c r="AT226" s="236" t="s">
        <v>513</v>
      </c>
      <c r="AU226" s="236" t="s">
        <v>82</v>
      </c>
      <c r="AV226" s="12" t="s">
        <v>82</v>
      </c>
      <c r="AW226" s="12" t="s">
        <v>36</v>
      </c>
      <c r="AX226" s="12" t="s">
        <v>80</v>
      </c>
      <c r="AY226" s="236" t="s">
        <v>492</v>
      </c>
    </row>
    <row r="227" spans="2:65" s="1" customFormat="1" ht="16.5" customHeight="1">
      <c r="B227" s="42"/>
      <c r="C227" s="209" t="s">
        <v>1008</v>
      </c>
      <c r="D227" s="209" t="s">
        <v>498</v>
      </c>
      <c r="E227" s="210" t="s">
        <v>10949</v>
      </c>
      <c r="F227" s="211" t="s">
        <v>10950</v>
      </c>
      <c r="G227" s="212" t="s">
        <v>832</v>
      </c>
      <c r="H227" s="213">
        <v>68</v>
      </c>
      <c r="I227" s="214"/>
      <c r="J227" s="215">
        <f>ROUND(I227*H227,2)</f>
        <v>0</v>
      </c>
      <c r="K227" s="211" t="s">
        <v>501</v>
      </c>
      <c r="L227" s="62"/>
      <c r="M227" s="216" t="s">
        <v>23</v>
      </c>
      <c r="N227" s="217" t="s">
        <v>44</v>
      </c>
      <c r="O227" s="43"/>
      <c r="P227" s="218">
        <f>O227*H227</f>
        <v>0</v>
      </c>
      <c r="Q227" s="218">
        <v>5.6999999999999998E-4</v>
      </c>
      <c r="R227" s="218">
        <f>Q227*H227</f>
        <v>3.8759999999999996E-2</v>
      </c>
      <c r="S227" s="218">
        <v>0</v>
      </c>
      <c r="T227" s="219">
        <f>S227*H227</f>
        <v>0</v>
      </c>
      <c r="AR227" s="25" t="s">
        <v>775</v>
      </c>
      <c r="AT227" s="25" t="s">
        <v>498</v>
      </c>
      <c r="AU227" s="25" t="s">
        <v>82</v>
      </c>
      <c r="AY227" s="25" t="s">
        <v>492</v>
      </c>
      <c r="BE227" s="220">
        <f>IF(N227="základní",J227,0)</f>
        <v>0</v>
      </c>
      <c r="BF227" s="220">
        <f>IF(N227="snížená",J227,0)</f>
        <v>0</v>
      </c>
      <c r="BG227" s="220">
        <f>IF(N227="zákl. přenesená",J227,0)</f>
        <v>0</v>
      </c>
      <c r="BH227" s="220">
        <f>IF(N227="sníž. přenesená",J227,0)</f>
        <v>0</v>
      </c>
      <c r="BI227" s="220">
        <f>IF(N227="nulová",J227,0)</f>
        <v>0</v>
      </c>
      <c r="BJ227" s="25" t="s">
        <v>80</v>
      </c>
      <c r="BK227" s="220">
        <f>ROUND(I227*H227,2)</f>
        <v>0</v>
      </c>
      <c r="BL227" s="25" t="s">
        <v>775</v>
      </c>
      <c r="BM227" s="25" t="s">
        <v>10951</v>
      </c>
    </row>
    <row r="228" spans="2:65" s="1" customFormat="1">
      <c r="B228" s="42"/>
      <c r="C228" s="64"/>
      <c r="D228" s="221" t="s">
        <v>506</v>
      </c>
      <c r="E228" s="64"/>
      <c r="F228" s="222" t="s">
        <v>10952</v>
      </c>
      <c r="G228" s="64"/>
      <c r="H228" s="64"/>
      <c r="I228" s="177"/>
      <c r="J228" s="64"/>
      <c r="K228" s="64"/>
      <c r="L228" s="62"/>
      <c r="M228" s="223"/>
      <c r="N228" s="43"/>
      <c r="O228" s="43"/>
      <c r="P228" s="43"/>
      <c r="Q228" s="43"/>
      <c r="R228" s="43"/>
      <c r="S228" s="43"/>
      <c r="T228" s="79"/>
      <c r="AT228" s="25" t="s">
        <v>506</v>
      </c>
      <c r="AU228" s="25" t="s">
        <v>82</v>
      </c>
    </row>
    <row r="229" spans="2:65" s="1" customFormat="1" ht="72">
      <c r="B229" s="42"/>
      <c r="C229" s="64"/>
      <c r="D229" s="221" t="s">
        <v>509</v>
      </c>
      <c r="E229" s="64"/>
      <c r="F229" s="224" t="s">
        <v>10932</v>
      </c>
      <c r="G229" s="64"/>
      <c r="H229" s="64"/>
      <c r="I229" s="177"/>
      <c r="J229" s="64"/>
      <c r="K229" s="64"/>
      <c r="L229" s="62"/>
      <c r="M229" s="223"/>
      <c r="N229" s="43"/>
      <c r="O229" s="43"/>
      <c r="P229" s="43"/>
      <c r="Q229" s="43"/>
      <c r="R229" s="43"/>
      <c r="S229" s="43"/>
      <c r="T229" s="79"/>
      <c r="AT229" s="25" t="s">
        <v>509</v>
      </c>
      <c r="AU229" s="25" t="s">
        <v>82</v>
      </c>
    </row>
    <row r="230" spans="2:65" s="12" customFormat="1">
      <c r="B230" s="225"/>
      <c r="C230" s="226"/>
      <c r="D230" s="227" t="s">
        <v>513</v>
      </c>
      <c r="E230" s="228" t="s">
        <v>23</v>
      </c>
      <c r="F230" s="229" t="s">
        <v>10953</v>
      </c>
      <c r="G230" s="226"/>
      <c r="H230" s="230">
        <v>68</v>
      </c>
      <c r="I230" s="231"/>
      <c r="J230" s="226"/>
      <c r="K230" s="226"/>
      <c r="L230" s="232"/>
      <c r="M230" s="233"/>
      <c r="N230" s="234"/>
      <c r="O230" s="234"/>
      <c r="P230" s="234"/>
      <c r="Q230" s="234"/>
      <c r="R230" s="234"/>
      <c r="S230" s="234"/>
      <c r="T230" s="235"/>
      <c r="AT230" s="236" t="s">
        <v>513</v>
      </c>
      <c r="AU230" s="236" t="s">
        <v>82</v>
      </c>
      <c r="AV230" s="12" t="s">
        <v>82</v>
      </c>
      <c r="AW230" s="12" t="s">
        <v>36</v>
      </c>
      <c r="AX230" s="12" t="s">
        <v>80</v>
      </c>
      <c r="AY230" s="236" t="s">
        <v>492</v>
      </c>
    </row>
    <row r="231" spans="2:65" s="1" customFormat="1" ht="16.5" customHeight="1">
      <c r="B231" s="42"/>
      <c r="C231" s="209" t="s">
        <v>497</v>
      </c>
      <c r="D231" s="209" t="s">
        <v>498</v>
      </c>
      <c r="E231" s="210" t="s">
        <v>10954</v>
      </c>
      <c r="F231" s="211" t="s">
        <v>10955</v>
      </c>
      <c r="G231" s="212" t="s">
        <v>832</v>
      </c>
      <c r="H231" s="213">
        <v>98</v>
      </c>
      <c r="I231" s="214"/>
      <c r="J231" s="215">
        <f>ROUND(I231*H231,2)</f>
        <v>0</v>
      </c>
      <c r="K231" s="211" t="s">
        <v>501</v>
      </c>
      <c r="L231" s="62"/>
      <c r="M231" s="216" t="s">
        <v>23</v>
      </c>
      <c r="N231" s="217" t="s">
        <v>44</v>
      </c>
      <c r="O231" s="43"/>
      <c r="P231" s="218">
        <f>O231*H231</f>
        <v>0</v>
      </c>
      <c r="Q231" s="218">
        <v>1.14E-3</v>
      </c>
      <c r="R231" s="218">
        <f>Q231*H231</f>
        <v>0.11172</v>
      </c>
      <c r="S231" s="218">
        <v>0</v>
      </c>
      <c r="T231" s="219">
        <f>S231*H231</f>
        <v>0</v>
      </c>
      <c r="AR231" s="25" t="s">
        <v>775</v>
      </c>
      <c r="AT231" s="25" t="s">
        <v>498</v>
      </c>
      <c r="AU231" s="25" t="s">
        <v>82</v>
      </c>
      <c r="AY231" s="25" t="s">
        <v>492</v>
      </c>
      <c r="BE231" s="220">
        <f>IF(N231="základní",J231,0)</f>
        <v>0</v>
      </c>
      <c r="BF231" s="220">
        <f>IF(N231="snížená",J231,0)</f>
        <v>0</v>
      </c>
      <c r="BG231" s="220">
        <f>IF(N231="zákl. přenesená",J231,0)</f>
        <v>0</v>
      </c>
      <c r="BH231" s="220">
        <f>IF(N231="sníž. přenesená",J231,0)</f>
        <v>0</v>
      </c>
      <c r="BI231" s="220">
        <f>IF(N231="nulová",J231,0)</f>
        <v>0</v>
      </c>
      <c r="BJ231" s="25" t="s">
        <v>80</v>
      </c>
      <c r="BK231" s="220">
        <f>ROUND(I231*H231,2)</f>
        <v>0</v>
      </c>
      <c r="BL231" s="25" t="s">
        <v>775</v>
      </c>
      <c r="BM231" s="25" t="s">
        <v>10956</v>
      </c>
    </row>
    <row r="232" spans="2:65" s="1" customFormat="1">
      <c r="B232" s="42"/>
      <c r="C232" s="64"/>
      <c r="D232" s="221" t="s">
        <v>506</v>
      </c>
      <c r="E232" s="64"/>
      <c r="F232" s="222" t="s">
        <v>10957</v>
      </c>
      <c r="G232" s="64"/>
      <c r="H232" s="64"/>
      <c r="I232" s="177"/>
      <c r="J232" s="64"/>
      <c r="K232" s="64"/>
      <c r="L232" s="62"/>
      <c r="M232" s="223"/>
      <c r="N232" s="43"/>
      <c r="O232" s="43"/>
      <c r="P232" s="43"/>
      <c r="Q232" s="43"/>
      <c r="R232" s="43"/>
      <c r="S232" s="43"/>
      <c r="T232" s="79"/>
      <c r="AT232" s="25" t="s">
        <v>506</v>
      </c>
      <c r="AU232" s="25" t="s">
        <v>82</v>
      </c>
    </row>
    <row r="233" spans="2:65" s="1" customFormat="1" ht="72">
      <c r="B233" s="42"/>
      <c r="C233" s="64"/>
      <c r="D233" s="221" t="s">
        <v>509</v>
      </c>
      <c r="E233" s="64"/>
      <c r="F233" s="224" t="s">
        <v>10932</v>
      </c>
      <c r="G233" s="64"/>
      <c r="H233" s="64"/>
      <c r="I233" s="177"/>
      <c r="J233" s="64"/>
      <c r="K233" s="64"/>
      <c r="L233" s="62"/>
      <c r="M233" s="223"/>
      <c r="N233" s="43"/>
      <c r="O233" s="43"/>
      <c r="P233" s="43"/>
      <c r="Q233" s="43"/>
      <c r="R233" s="43"/>
      <c r="S233" s="43"/>
      <c r="T233" s="79"/>
      <c r="AT233" s="25" t="s">
        <v>509</v>
      </c>
      <c r="AU233" s="25" t="s">
        <v>82</v>
      </c>
    </row>
    <row r="234" spans="2:65" s="12" customFormat="1">
      <c r="B234" s="225"/>
      <c r="C234" s="226"/>
      <c r="D234" s="227" t="s">
        <v>513</v>
      </c>
      <c r="E234" s="228" t="s">
        <v>23</v>
      </c>
      <c r="F234" s="229" t="s">
        <v>10958</v>
      </c>
      <c r="G234" s="226"/>
      <c r="H234" s="230">
        <v>98</v>
      </c>
      <c r="I234" s="231"/>
      <c r="J234" s="226"/>
      <c r="K234" s="226"/>
      <c r="L234" s="232"/>
      <c r="M234" s="233"/>
      <c r="N234" s="234"/>
      <c r="O234" s="234"/>
      <c r="P234" s="234"/>
      <c r="Q234" s="234"/>
      <c r="R234" s="234"/>
      <c r="S234" s="234"/>
      <c r="T234" s="235"/>
      <c r="AT234" s="236" t="s">
        <v>513</v>
      </c>
      <c r="AU234" s="236" t="s">
        <v>82</v>
      </c>
      <c r="AV234" s="12" t="s">
        <v>82</v>
      </c>
      <c r="AW234" s="12" t="s">
        <v>36</v>
      </c>
      <c r="AX234" s="12" t="s">
        <v>80</v>
      </c>
      <c r="AY234" s="236" t="s">
        <v>492</v>
      </c>
    </row>
    <row r="235" spans="2:65" s="1" customFormat="1" ht="16.5" customHeight="1">
      <c r="B235" s="42"/>
      <c r="C235" s="209" t="s">
        <v>1022</v>
      </c>
      <c r="D235" s="209" t="s">
        <v>498</v>
      </c>
      <c r="E235" s="210" t="s">
        <v>10959</v>
      </c>
      <c r="F235" s="211" t="s">
        <v>10960</v>
      </c>
      <c r="G235" s="212" t="s">
        <v>832</v>
      </c>
      <c r="H235" s="213">
        <v>152.6</v>
      </c>
      <c r="I235" s="214"/>
      <c r="J235" s="215">
        <f>ROUND(I235*H235,2)</f>
        <v>0</v>
      </c>
      <c r="K235" s="211" t="s">
        <v>23</v>
      </c>
      <c r="L235" s="62"/>
      <c r="M235" s="216" t="s">
        <v>23</v>
      </c>
      <c r="N235" s="217" t="s">
        <v>44</v>
      </c>
      <c r="O235" s="43"/>
      <c r="P235" s="218">
        <f>O235*H235</f>
        <v>0</v>
      </c>
      <c r="Q235" s="218">
        <v>1.5299999999999999E-3</v>
      </c>
      <c r="R235" s="218">
        <f>Q235*H235</f>
        <v>0.23347799999999996</v>
      </c>
      <c r="S235" s="218">
        <v>0</v>
      </c>
      <c r="T235" s="219">
        <f>S235*H235</f>
        <v>0</v>
      </c>
      <c r="AR235" s="25" t="s">
        <v>775</v>
      </c>
      <c r="AT235" s="25" t="s">
        <v>498</v>
      </c>
      <c r="AU235" s="25" t="s">
        <v>82</v>
      </c>
      <c r="AY235" s="25" t="s">
        <v>492</v>
      </c>
      <c r="BE235" s="220">
        <f>IF(N235="základní",J235,0)</f>
        <v>0</v>
      </c>
      <c r="BF235" s="220">
        <f>IF(N235="snížená",J235,0)</f>
        <v>0</v>
      </c>
      <c r="BG235" s="220">
        <f>IF(N235="zákl. přenesená",J235,0)</f>
        <v>0</v>
      </c>
      <c r="BH235" s="220">
        <f>IF(N235="sníž. přenesená",J235,0)</f>
        <v>0</v>
      </c>
      <c r="BI235" s="220">
        <f>IF(N235="nulová",J235,0)</f>
        <v>0</v>
      </c>
      <c r="BJ235" s="25" t="s">
        <v>80</v>
      </c>
      <c r="BK235" s="220">
        <f>ROUND(I235*H235,2)</f>
        <v>0</v>
      </c>
      <c r="BL235" s="25" t="s">
        <v>775</v>
      </c>
      <c r="BM235" s="25" t="s">
        <v>10961</v>
      </c>
    </row>
    <row r="236" spans="2:65" s="1" customFormat="1">
      <c r="B236" s="42"/>
      <c r="C236" s="64"/>
      <c r="D236" s="221" t="s">
        <v>506</v>
      </c>
      <c r="E236" s="64"/>
      <c r="F236" s="222" t="s">
        <v>10960</v>
      </c>
      <c r="G236" s="64"/>
      <c r="H236" s="64"/>
      <c r="I236" s="177"/>
      <c r="J236" s="64"/>
      <c r="K236" s="64"/>
      <c r="L236" s="62"/>
      <c r="M236" s="223"/>
      <c r="N236" s="43"/>
      <c r="O236" s="43"/>
      <c r="P236" s="43"/>
      <c r="Q236" s="43"/>
      <c r="R236" s="43"/>
      <c r="S236" s="43"/>
      <c r="T236" s="79"/>
      <c r="AT236" s="25" t="s">
        <v>506</v>
      </c>
      <c r="AU236" s="25" t="s">
        <v>82</v>
      </c>
    </row>
    <row r="237" spans="2:65" s="1" customFormat="1" ht="72">
      <c r="B237" s="42"/>
      <c r="C237" s="64"/>
      <c r="D237" s="221" t="s">
        <v>509</v>
      </c>
      <c r="E237" s="64"/>
      <c r="F237" s="224" t="s">
        <v>10932</v>
      </c>
      <c r="G237" s="64"/>
      <c r="H237" s="64"/>
      <c r="I237" s="177"/>
      <c r="J237" s="64"/>
      <c r="K237" s="64"/>
      <c r="L237" s="62"/>
      <c r="M237" s="223"/>
      <c r="N237" s="43"/>
      <c r="O237" s="43"/>
      <c r="P237" s="43"/>
      <c r="Q237" s="43"/>
      <c r="R237" s="43"/>
      <c r="S237" s="43"/>
      <c r="T237" s="79"/>
      <c r="AT237" s="25" t="s">
        <v>509</v>
      </c>
      <c r="AU237" s="25" t="s">
        <v>82</v>
      </c>
    </row>
    <row r="238" spans="2:65" s="12" customFormat="1">
      <c r="B238" s="225"/>
      <c r="C238" s="226"/>
      <c r="D238" s="227" t="s">
        <v>513</v>
      </c>
      <c r="E238" s="228" t="s">
        <v>23</v>
      </c>
      <c r="F238" s="229" t="s">
        <v>10962</v>
      </c>
      <c r="G238" s="226"/>
      <c r="H238" s="230">
        <v>152.6</v>
      </c>
      <c r="I238" s="231"/>
      <c r="J238" s="226"/>
      <c r="K238" s="226"/>
      <c r="L238" s="232"/>
      <c r="M238" s="233"/>
      <c r="N238" s="234"/>
      <c r="O238" s="234"/>
      <c r="P238" s="234"/>
      <c r="Q238" s="234"/>
      <c r="R238" s="234"/>
      <c r="S238" s="234"/>
      <c r="T238" s="235"/>
      <c r="AT238" s="236" t="s">
        <v>513</v>
      </c>
      <c r="AU238" s="236" t="s">
        <v>82</v>
      </c>
      <c r="AV238" s="12" t="s">
        <v>82</v>
      </c>
      <c r="AW238" s="12" t="s">
        <v>36</v>
      </c>
      <c r="AX238" s="12" t="s">
        <v>80</v>
      </c>
      <c r="AY238" s="236" t="s">
        <v>492</v>
      </c>
    </row>
    <row r="239" spans="2:65" s="1" customFormat="1" ht="16.5" customHeight="1">
      <c r="B239" s="42"/>
      <c r="C239" s="209" t="s">
        <v>1034</v>
      </c>
      <c r="D239" s="209" t="s">
        <v>498</v>
      </c>
      <c r="E239" s="210" t="s">
        <v>10963</v>
      </c>
      <c r="F239" s="211" t="s">
        <v>10964</v>
      </c>
      <c r="G239" s="212" t="s">
        <v>832</v>
      </c>
      <c r="H239" s="213">
        <v>463.4</v>
      </c>
      <c r="I239" s="214"/>
      <c r="J239" s="215">
        <f>ROUND(I239*H239,2)</f>
        <v>0</v>
      </c>
      <c r="K239" s="211" t="s">
        <v>23</v>
      </c>
      <c r="L239" s="62"/>
      <c r="M239" s="216" t="s">
        <v>23</v>
      </c>
      <c r="N239" s="217" t="s">
        <v>44</v>
      </c>
      <c r="O239" s="43"/>
      <c r="P239" s="218">
        <f>O239*H239</f>
        <v>0</v>
      </c>
      <c r="Q239" s="218">
        <v>5.8900000000000003E-3</v>
      </c>
      <c r="R239" s="218">
        <f>Q239*H239</f>
        <v>2.7294260000000001</v>
      </c>
      <c r="S239" s="218">
        <v>0</v>
      </c>
      <c r="T239" s="219">
        <f>S239*H239</f>
        <v>0</v>
      </c>
      <c r="AR239" s="25" t="s">
        <v>775</v>
      </c>
      <c r="AT239" s="25" t="s">
        <v>498</v>
      </c>
      <c r="AU239" s="25" t="s">
        <v>82</v>
      </c>
      <c r="AY239" s="25" t="s">
        <v>492</v>
      </c>
      <c r="BE239" s="220">
        <f>IF(N239="základní",J239,0)</f>
        <v>0</v>
      </c>
      <c r="BF239" s="220">
        <f>IF(N239="snížená",J239,0)</f>
        <v>0</v>
      </c>
      <c r="BG239" s="220">
        <f>IF(N239="zákl. přenesená",J239,0)</f>
        <v>0</v>
      </c>
      <c r="BH239" s="220">
        <f>IF(N239="sníž. přenesená",J239,0)</f>
        <v>0</v>
      </c>
      <c r="BI239" s="220">
        <f>IF(N239="nulová",J239,0)</f>
        <v>0</v>
      </c>
      <c r="BJ239" s="25" t="s">
        <v>80</v>
      </c>
      <c r="BK239" s="220">
        <f>ROUND(I239*H239,2)</f>
        <v>0</v>
      </c>
      <c r="BL239" s="25" t="s">
        <v>775</v>
      </c>
      <c r="BM239" s="25" t="s">
        <v>10965</v>
      </c>
    </row>
    <row r="240" spans="2:65" s="1" customFormat="1">
      <c r="B240" s="42"/>
      <c r="C240" s="64"/>
      <c r="D240" s="221" t="s">
        <v>506</v>
      </c>
      <c r="E240" s="64"/>
      <c r="F240" s="222" t="s">
        <v>10964</v>
      </c>
      <c r="G240" s="64"/>
      <c r="H240" s="64"/>
      <c r="I240" s="177"/>
      <c r="J240" s="64"/>
      <c r="K240" s="64"/>
      <c r="L240" s="62"/>
      <c r="M240" s="223"/>
      <c r="N240" s="43"/>
      <c r="O240" s="43"/>
      <c r="P240" s="43"/>
      <c r="Q240" s="43"/>
      <c r="R240" s="43"/>
      <c r="S240" s="43"/>
      <c r="T240" s="79"/>
      <c r="AT240" s="25" t="s">
        <v>506</v>
      </c>
      <c r="AU240" s="25" t="s">
        <v>82</v>
      </c>
    </row>
    <row r="241" spans="2:65" s="1" customFormat="1" ht="72">
      <c r="B241" s="42"/>
      <c r="C241" s="64"/>
      <c r="D241" s="221" t="s">
        <v>509</v>
      </c>
      <c r="E241" s="64"/>
      <c r="F241" s="224" t="s">
        <v>10932</v>
      </c>
      <c r="G241" s="64"/>
      <c r="H241" s="64"/>
      <c r="I241" s="177"/>
      <c r="J241" s="64"/>
      <c r="K241" s="64"/>
      <c r="L241" s="62"/>
      <c r="M241" s="223"/>
      <c r="N241" s="43"/>
      <c r="O241" s="43"/>
      <c r="P241" s="43"/>
      <c r="Q241" s="43"/>
      <c r="R241" s="43"/>
      <c r="S241" s="43"/>
      <c r="T241" s="79"/>
      <c r="AT241" s="25" t="s">
        <v>509</v>
      </c>
      <c r="AU241" s="25" t="s">
        <v>82</v>
      </c>
    </row>
    <row r="242" spans="2:65" s="12" customFormat="1">
      <c r="B242" s="225"/>
      <c r="C242" s="226"/>
      <c r="D242" s="227" t="s">
        <v>513</v>
      </c>
      <c r="E242" s="228" t="s">
        <v>23</v>
      </c>
      <c r="F242" s="229" t="s">
        <v>10966</v>
      </c>
      <c r="G242" s="226"/>
      <c r="H242" s="230">
        <v>463.4</v>
      </c>
      <c r="I242" s="231"/>
      <c r="J242" s="226"/>
      <c r="K242" s="226"/>
      <c r="L242" s="232"/>
      <c r="M242" s="233"/>
      <c r="N242" s="234"/>
      <c r="O242" s="234"/>
      <c r="P242" s="234"/>
      <c r="Q242" s="234"/>
      <c r="R242" s="234"/>
      <c r="S242" s="234"/>
      <c r="T242" s="235"/>
      <c r="AT242" s="236" t="s">
        <v>513</v>
      </c>
      <c r="AU242" s="236" t="s">
        <v>82</v>
      </c>
      <c r="AV242" s="12" t="s">
        <v>82</v>
      </c>
      <c r="AW242" s="12" t="s">
        <v>36</v>
      </c>
      <c r="AX242" s="12" t="s">
        <v>80</v>
      </c>
      <c r="AY242" s="236" t="s">
        <v>492</v>
      </c>
    </row>
    <row r="243" spans="2:65" s="1" customFormat="1" ht="16.5" customHeight="1">
      <c r="B243" s="42"/>
      <c r="C243" s="209" t="s">
        <v>1039</v>
      </c>
      <c r="D243" s="209" t="s">
        <v>498</v>
      </c>
      <c r="E243" s="210" t="s">
        <v>10967</v>
      </c>
      <c r="F243" s="211" t="s">
        <v>10968</v>
      </c>
      <c r="G243" s="212" t="s">
        <v>832</v>
      </c>
      <c r="H243" s="213">
        <v>307.60000000000002</v>
      </c>
      <c r="I243" s="214"/>
      <c r="J243" s="215">
        <f>ROUND(I243*H243,2)</f>
        <v>0</v>
      </c>
      <c r="K243" s="211" t="s">
        <v>23</v>
      </c>
      <c r="L243" s="62"/>
      <c r="M243" s="216" t="s">
        <v>23</v>
      </c>
      <c r="N243" s="217" t="s">
        <v>44</v>
      </c>
      <c r="O243" s="43"/>
      <c r="P243" s="218">
        <f>O243*H243</f>
        <v>0</v>
      </c>
      <c r="Q243" s="218">
        <v>3.7200000000000002E-3</v>
      </c>
      <c r="R243" s="218">
        <f>Q243*H243</f>
        <v>1.1442720000000002</v>
      </c>
      <c r="S243" s="218">
        <v>0</v>
      </c>
      <c r="T243" s="219">
        <f>S243*H243</f>
        <v>0</v>
      </c>
      <c r="AR243" s="25" t="s">
        <v>775</v>
      </c>
      <c r="AT243" s="25" t="s">
        <v>498</v>
      </c>
      <c r="AU243" s="25" t="s">
        <v>82</v>
      </c>
      <c r="AY243" s="25" t="s">
        <v>492</v>
      </c>
      <c r="BE243" s="220">
        <f>IF(N243="základní",J243,0)</f>
        <v>0</v>
      </c>
      <c r="BF243" s="220">
        <f>IF(N243="snížená",J243,0)</f>
        <v>0</v>
      </c>
      <c r="BG243" s="220">
        <f>IF(N243="zákl. přenesená",J243,0)</f>
        <v>0</v>
      </c>
      <c r="BH243" s="220">
        <f>IF(N243="sníž. přenesená",J243,0)</f>
        <v>0</v>
      </c>
      <c r="BI243" s="220">
        <f>IF(N243="nulová",J243,0)</f>
        <v>0</v>
      </c>
      <c r="BJ243" s="25" t="s">
        <v>80</v>
      </c>
      <c r="BK243" s="220">
        <f>ROUND(I243*H243,2)</f>
        <v>0</v>
      </c>
      <c r="BL243" s="25" t="s">
        <v>775</v>
      </c>
      <c r="BM243" s="25" t="s">
        <v>10969</v>
      </c>
    </row>
    <row r="244" spans="2:65" s="1" customFormat="1">
      <c r="B244" s="42"/>
      <c r="C244" s="64"/>
      <c r="D244" s="221" t="s">
        <v>506</v>
      </c>
      <c r="E244" s="64"/>
      <c r="F244" s="222" t="s">
        <v>10968</v>
      </c>
      <c r="G244" s="64"/>
      <c r="H244" s="64"/>
      <c r="I244" s="177"/>
      <c r="J244" s="64"/>
      <c r="K244" s="64"/>
      <c r="L244" s="62"/>
      <c r="M244" s="223"/>
      <c r="N244" s="43"/>
      <c r="O244" s="43"/>
      <c r="P244" s="43"/>
      <c r="Q244" s="43"/>
      <c r="R244" s="43"/>
      <c r="S244" s="43"/>
      <c r="T244" s="79"/>
      <c r="AT244" s="25" t="s">
        <v>506</v>
      </c>
      <c r="AU244" s="25" t="s">
        <v>82</v>
      </c>
    </row>
    <row r="245" spans="2:65" s="1" customFormat="1" ht="72">
      <c r="B245" s="42"/>
      <c r="C245" s="64"/>
      <c r="D245" s="221" t="s">
        <v>509</v>
      </c>
      <c r="E245" s="64"/>
      <c r="F245" s="224" t="s">
        <v>10932</v>
      </c>
      <c r="G245" s="64"/>
      <c r="H245" s="64"/>
      <c r="I245" s="177"/>
      <c r="J245" s="64"/>
      <c r="K245" s="64"/>
      <c r="L245" s="62"/>
      <c r="M245" s="223"/>
      <c r="N245" s="43"/>
      <c r="O245" s="43"/>
      <c r="P245" s="43"/>
      <c r="Q245" s="43"/>
      <c r="R245" s="43"/>
      <c r="S245" s="43"/>
      <c r="T245" s="79"/>
      <c r="AT245" s="25" t="s">
        <v>509</v>
      </c>
      <c r="AU245" s="25" t="s">
        <v>82</v>
      </c>
    </row>
    <row r="246" spans="2:65" s="12" customFormat="1" ht="24">
      <c r="B246" s="225"/>
      <c r="C246" s="226"/>
      <c r="D246" s="221" t="s">
        <v>513</v>
      </c>
      <c r="E246" s="248" t="s">
        <v>23</v>
      </c>
      <c r="F246" s="249" t="s">
        <v>10970</v>
      </c>
      <c r="G246" s="226"/>
      <c r="H246" s="250">
        <v>185.7</v>
      </c>
      <c r="I246" s="231"/>
      <c r="J246" s="226"/>
      <c r="K246" s="226"/>
      <c r="L246" s="232"/>
      <c r="M246" s="233"/>
      <c r="N246" s="234"/>
      <c r="O246" s="234"/>
      <c r="P246" s="234"/>
      <c r="Q246" s="234"/>
      <c r="R246" s="234"/>
      <c r="S246" s="234"/>
      <c r="T246" s="235"/>
      <c r="AT246" s="236" t="s">
        <v>513</v>
      </c>
      <c r="AU246" s="236" t="s">
        <v>82</v>
      </c>
      <c r="AV246" s="12" t="s">
        <v>82</v>
      </c>
      <c r="AW246" s="12" t="s">
        <v>36</v>
      </c>
      <c r="AX246" s="12" t="s">
        <v>73</v>
      </c>
      <c r="AY246" s="236" t="s">
        <v>492</v>
      </c>
    </row>
    <row r="247" spans="2:65" s="12" customFormat="1">
      <c r="B247" s="225"/>
      <c r="C247" s="226"/>
      <c r="D247" s="221" t="s">
        <v>513</v>
      </c>
      <c r="E247" s="248" t="s">
        <v>23</v>
      </c>
      <c r="F247" s="249" t="s">
        <v>10971</v>
      </c>
      <c r="G247" s="226"/>
      <c r="H247" s="250">
        <v>121.9</v>
      </c>
      <c r="I247" s="231"/>
      <c r="J247" s="226"/>
      <c r="K247" s="226"/>
      <c r="L247" s="232"/>
      <c r="M247" s="233"/>
      <c r="N247" s="234"/>
      <c r="O247" s="234"/>
      <c r="P247" s="234"/>
      <c r="Q247" s="234"/>
      <c r="R247" s="234"/>
      <c r="S247" s="234"/>
      <c r="T247" s="235"/>
      <c r="AT247" s="236" t="s">
        <v>513</v>
      </c>
      <c r="AU247" s="236" t="s">
        <v>82</v>
      </c>
      <c r="AV247" s="12" t="s">
        <v>82</v>
      </c>
      <c r="AW247" s="12" t="s">
        <v>36</v>
      </c>
      <c r="AX247" s="12" t="s">
        <v>73</v>
      </c>
      <c r="AY247" s="236" t="s">
        <v>492</v>
      </c>
    </row>
    <row r="248" spans="2:65" s="14" customFormat="1">
      <c r="B248" s="251"/>
      <c r="C248" s="252"/>
      <c r="D248" s="227" t="s">
        <v>513</v>
      </c>
      <c r="E248" s="253" t="s">
        <v>23</v>
      </c>
      <c r="F248" s="254" t="s">
        <v>560</v>
      </c>
      <c r="G248" s="252"/>
      <c r="H248" s="255">
        <v>307.60000000000002</v>
      </c>
      <c r="I248" s="256"/>
      <c r="J248" s="252"/>
      <c r="K248" s="252"/>
      <c r="L248" s="257"/>
      <c r="M248" s="258"/>
      <c r="N248" s="259"/>
      <c r="O248" s="259"/>
      <c r="P248" s="259"/>
      <c r="Q248" s="259"/>
      <c r="R248" s="259"/>
      <c r="S248" s="259"/>
      <c r="T248" s="260"/>
      <c r="AT248" s="261" t="s">
        <v>513</v>
      </c>
      <c r="AU248" s="261" t="s">
        <v>82</v>
      </c>
      <c r="AV248" s="14" t="s">
        <v>502</v>
      </c>
      <c r="AW248" s="14" t="s">
        <v>36</v>
      </c>
      <c r="AX248" s="14" t="s">
        <v>80</v>
      </c>
      <c r="AY248" s="261" t="s">
        <v>492</v>
      </c>
    </row>
    <row r="249" spans="2:65" s="1" customFormat="1" ht="16.5" customHeight="1">
      <c r="B249" s="42"/>
      <c r="C249" s="209" t="s">
        <v>1044</v>
      </c>
      <c r="D249" s="209" t="s">
        <v>498</v>
      </c>
      <c r="E249" s="210" t="s">
        <v>10972</v>
      </c>
      <c r="F249" s="211" t="s">
        <v>10973</v>
      </c>
      <c r="G249" s="212" t="s">
        <v>832</v>
      </c>
      <c r="H249" s="213">
        <v>46.4</v>
      </c>
      <c r="I249" s="214"/>
      <c r="J249" s="215">
        <f>ROUND(I249*H249,2)</f>
        <v>0</v>
      </c>
      <c r="K249" s="211" t="s">
        <v>23</v>
      </c>
      <c r="L249" s="62"/>
      <c r="M249" s="216" t="s">
        <v>23</v>
      </c>
      <c r="N249" s="217" t="s">
        <v>44</v>
      </c>
      <c r="O249" s="43"/>
      <c r="P249" s="218">
        <f>O249*H249</f>
        <v>0</v>
      </c>
      <c r="Q249" s="218">
        <v>5.9100000000000003E-3</v>
      </c>
      <c r="R249" s="218">
        <f>Q249*H249</f>
        <v>0.27422400000000002</v>
      </c>
      <c r="S249" s="218">
        <v>0</v>
      </c>
      <c r="T249" s="219">
        <f>S249*H249</f>
        <v>0</v>
      </c>
      <c r="AR249" s="25" t="s">
        <v>775</v>
      </c>
      <c r="AT249" s="25" t="s">
        <v>498</v>
      </c>
      <c r="AU249" s="25" t="s">
        <v>82</v>
      </c>
      <c r="AY249" s="25" t="s">
        <v>492</v>
      </c>
      <c r="BE249" s="220">
        <f>IF(N249="základní",J249,0)</f>
        <v>0</v>
      </c>
      <c r="BF249" s="220">
        <f>IF(N249="snížená",J249,0)</f>
        <v>0</v>
      </c>
      <c r="BG249" s="220">
        <f>IF(N249="zákl. přenesená",J249,0)</f>
        <v>0</v>
      </c>
      <c r="BH249" s="220">
        <f>IF(N249="sníž. přenesená",J249,0)</f>
        <v>0</v>
      </c>
      <c r="BI249" s="220">
        <f>IF(N249="nulová",J249,0)</f>
        <v>0</v>
      </c>
      <c r="BJ249" s="25" t="s">
        <v>80</v>
      </c>
      <c r="BK249" s="220">
        <f>ROUND(I249*H249,2)</f>
        <v>0</v>
      </c>
      <c r="BL249" s="25" t="s">
        <v>775</v>
      </c>
      <c r="BM249" s="25" t="s">
        <v>10974</v>
      </c>
    </row>
    <row r="250" spans="2:65" s="1" customFormat="1">
      <c r="B250" s="42"/>
      <c r="C250" s="64"/>
      <c r="D250" s="221" t="s">
        <v>506</v>
      </c>
      <c r="E250" s="64"/>
      <c r="F250" s="222" t="s">
        <v>10973</v>
      </c>
      <c r="G250" s="64"/>
      <c r="H250" s="64"/>
      <c r="I250" s="177"/>
      <c r="J250" s="64"/>
      <c r="K250" s="64"/>
      <c r="L250" s="62"/>
      <c r="M250" s="223"/>
      <c r="N250" s="43"/>
      <c r="O250" s="43"/>
      <c r="P250" s="43"/>
      <c r="Q250" s="43"/>
      <c r="R250" s="43"/>
      <c r="S250" s="43"/>
      <c r="T250" s="79"/>
      <c r="AT250" s="25" t="s">
        <v>506</v>
      </c>
      <c r="AU250" s="25" t="s">
        <v>82</v>
      </c>
    </row>
    <row r="251" spans="2:65" s="1" customFormat="1" ht="72">
      <c r="B251" s="42"/>
      <c r="C251" s="64"/>
      <c r="D251" s="221" t="s">
        <v>509</v>
      </c>
      <c r="E251" s="64"/>
      <c r="F251" s="224" t="s">
        <v>10932</v>
      </c>
      <c r="G251" s="64"/>
      <c r="H251" s="64"/>
      <c r="I251" s="177"/>
      <c r="J251" s="64"/>
      <c r="K251" s="64"/>
      <c r="L251" s="62"/>
      <c r="M251" s="223"/>
      <c r="N251" s="43"/>
      <c r="O251" s="43"/>
      <c r="P251" s="43"/>
      <c r="Q251" s="43"/>
      <c r="R251" s="43"/>
      <c r="S251" s="43"/>
      <c r="T251" s="79"/>
      <c r="AT251" s="25" t="s">
        <v>509</v>
      </c>
      <c r="AU251" s="25" t="s">
        <v>82</v>
      </c>
    </row>
    <row r="252" spans="2:65" s="12" customFormat="1">
      <c r="B252" s="225"/>
      <c r="C252" s="226"/>
      <c r="D252" s="227" t="s">
        <v>513</v>
      </c>
      <c r="E252" s="228" t="s">
        <v>23</v>
      </c>
      <c r="F252" s="229" t="s">
        <v>10975</v>
      </c>
      <c r="G252" s="226"/>
      <c r="H252" s="230">
        <v>46.4</v>
      </c>
      <c r="I252" s="231"/>
      <c r="J252" s="226"/>
      <c r="K252" s="226"/>
      <c r="L252" s="232"/>
      <c r="M252" s="233"/>
      <c r="N252" s="234"/>
      <c r="O252" s="234"/>
      <c r="P252" s="234"/>
      <c r="Q252" s="234"/>
      <c r="R252" s="234"/>
      <c r="S252" s="234"/>
      <c r="T252" s="235"/>
      <c r="AT252" s="236" t="s">
        <v>513</v>
      </c>
      <c r="AU252" s="236" t="s">
        <v>82</v>
      </c>
      <c r="AV252" s="12" t="s">
        <v>82</v>
      </c>
      <c r="AW252" s="12" t="s">
        <v>36</v>
      </c>
      <c r="AX252" s="12" t="s">
        <v>80</v>
      </c>
      <c r="AY252" s="236" t="s">
        <v>492</v>
      </c>
    </row>
    <row r="253" spans="2:65" s="1" customFormat="1" ht="16.5" customHeight="1">
      <c r="B253" s="42"/>
      <c r="C253" s="209" t="s">
        <v>1055</v>
      </c>
      <c r="D253" s="209" t="s">
        <v>498</v>
      </c>
      <c r="E253" s="210" t="s">
        <v>10976</v>
      </c>
      <c r="F253" s="211" t="s">
        <v>10977</v>
      </c>
      <c r="G253" s="212" t="s">
        <v>832</v>
      </c>
      <c r="H253" s="213">
        <v>23.4</v>
      </c>
      <c r="I253" s="214"/>
      <c r="J253" s="215">
        <f>ROUND(I253*H253,2)</f>
        <v>0</v>
      </c>
      <c r="K253" s="211" t="s">
        <v>23</v>
      </c>
      <c r="L253" s="62"/>
      <c r="M253" s="216" t="s">
        <v>23</v>
      </c>
      <c r="N253" s="217" t="s">
        <v>44</v>
      </c>
      <c r="O253" s="43"/>
      <c r="P253" s="218">
        <f>O253*H253</f>
        <v>0</v>
      </c>
      <c r="Q253" s="218">
        <v>1.34E-3</v>
      </c>
      <c r="R253" s="218">
        <f>Q253*H253</f>
        <v>3.1356000000000002E-2</v>
      </c>
      <c r="S253" s="218">
        <v>0</v>
      </c>
      <c r="T253" s="219">
        <f>S253*H253</f>
        <v>0</v>
      </c>
      <c r="AR253" s="25" t="s">
        <v>775</v>
      </c>
      <c r="AT253" s="25" t="s">
        <v>498</v>
      </c>
      <c r="AU253" s="25" t="s">
        <v>82</v>
      </c>
      <c r="AY253" s="25" t="s">
        <v>492</v>
      </c>
      <c r="BE253" s="220">
        <f>IF(N253="základní",J253,0)</f>
        <v>0</v>
      </c>
      <c r="BF253" s="220">
        <f>IF(N253="snížená",J253,0)</f>
        <v>0</v>
      </c>
      <c r="BG253" s="220">
        <f>IF(N253="zákl. přenesená",J253,0)</f>
        <v>0</v>
      </c>
      <c r="BH253" s="220">
        <f>IF(N253="sníž. přenesená",J253,0)</f>
        <v>0</v>
      </c>
      <c r="BI253" s="220">
        <f>IF(N253="nulová",J253,0)</f>
        <v>0</v>
      </c>
      <c r="BJ253" s="25" t="s">
        <v>80</v>
      </c>
      <c r="BK253" s="220">
        <f>ROUND(I253*H253,2)</f>
        <v>0</v>
      </c>
      <c r="BL253" s="25" t="s">
        <v>775</v>
      </c>
      <c r="BM253" s="25" t="s">
        <v>10978</v>
      </c>
    </row>
    <row r="254" spans="2:65" s="1" customFormat="1">
      <c r="B254" s="42"/>
      <c r="C254" s="64"/>
      <c r="D254" s="221" t="s">
        <v>506</v>
      </c>
      <c r="E254" s="64"/>
      <c r="F254" s="222" t="s">
        <v>10977</v>
      </c>
      <c r="G254" s="64"/>
      <c r="H254" s="64"/>
      <c r="I254" s="177"/>
      <c r="J254" s="64"/>
      <c r="K254" s="64"/>
      <c r="L254" s="62"/>
      <c r="M254" s="223"/>
      <c r="N254" s="43"/>
      <c r="O254" s="43"/>
      <c r="P254" s="43"/>
      <c r="Q254" s="43"/>
      <c r="R254" s="43"/>
      <c r="S254" s="43"/>
      <c r="T254" s="79"/>
      <c r="AT254" s="25" t="s">
        <v>506</v>
      </c>
      <c r="AU254" s="25" t="s">
        <v>82</v>
      </c>
    </row>
    <row r="255" spans="2:65" s="1" customFormat="1" ht="72">
      <c r="B255" s="42"/>
      <c r="C255" s="64"/>
      <c r="D255" s="221" t="s">
        <v>509</v>
      </c>
      <c r="E255" s="64"/>
      <c r="F255" s="224" t="s">
        <v>10932</v>
      </c>
      <c r="G255" s="64"/>
      <c r="H255" s="64"/>
      <c r="I255" s="177"/>
      <c r="J255" s="64"/>
      <c r="K255" s="64"/>
      <c r="L255" s="62"/>
      <c r="M255" s="223"/>
      <c r="N255" s="43"/>
      <c r="O255" s="43"/>
      <c r="P255" s="43"/>
      <c r="Q255" s="43"/>
      <c r="R255" s="43"/>
      <c r="S255" s="43"/>
      <c r="T255" s="79"/>
      <c r="AT255" s="25" t="s">
        <v>509</v>
      </c>
      <c r="AU255" s="25" t="s">
        <v>82</v>
      </c>
    </row>
    <row r="256" spans="2:65" s="12" customFormat="1">
      <c r="B256" s="225"/>
      <c r="C256" s="226"/>
      <c r="D256" s="227" t="s">
        <v>513</v>
      </c>
      <c r="E256" s="228" t="s">
        <v>23</v>
      </c>
      <c r="F256" s="229" t="s">
        <v>10979</v>
      </c>
      <c r="G256" s="226"/>
      <c r="H256" s="230">
        <v>23.4</v>
      </c>
      <c r="I256" s="231"/>
      <c r="J256" s="226"/>
      <c r="K256" s="226"/>
      <c r="L256" s="232"/>
      <c r="M256" s="233"/>
      <c r="N256" s="234"/>
      <c r="O256" s="234"/>
      <c r="P256" s="234"/>
      <c r="Q256" s="234"/>
      <c r="R256" s="234"/>
      <c r="S256" s="234"/>
      <c r="T256" s="235"/>
      <c r="AT256" s="236" t="s">
        <v>513</v>
      </c>
      <c r="AU256" s="236" t="s">
        <v>82</v>
      </c>
      <c r="AV256" s="12" t="s">
        <v>82</v>
      </c>
      <c r="AW256" s="12" t="s">
        <v>36</v>
      </c>
      <c r="AX256" s="12" t="s">
        <v>80</v>
      </c>
      <c r="AY256" s="236" t="s">
        <v>492</v>
      </c>
    </row>
    <row r="257" spans="2:65" s="1" customFormat="1" ht="16.5" customHeight="1">
      <c r="B257" s="42"/>
      <c r="C257" s="209" t="s">
        <v>1060</v>
      </c>
      <c r="D257" s="209" t="s">
        <v>498</v>
      </c>
      <c r="E257" s="210" t="s">
        <v>10980</v>
      </c>
      <c r="F257" s="211" t="s">
        <v>10981</v>
      </c>
      <c r="G257" s="212" t="s">
        <v>832</v>
      </c>
      <c r="H257" s="213">
        <v>247.6</v>
      </c>
      <c r="I257" s="214"/>
      <c r="J257" s="215">
        <f>ROUND(I257*H257,2)</f>
        <v>0</v>
      </c>
      <c r="K257" s="211" t="s">
        <v>23</v>
      </c>
      <c r="L257" s="62"/>
      <c r="M257" s="216" t="s">
        <v>23</v>
      </c>
      <c r="N257" s="217" t="s">
        <v>44</v>
      </c>
      <c r="O257" s="43"/>
      <c r="P257" s="218">
        <f>O257*H257</f>
        <v>0</v>
      </c>
      <c r="Q257" s="218">
        <v>5.62E-3</v>
      </c>
      <c r="R257" s="218">
        <f>Q257*H257</f>
        <v>1.3915119999999999</v>
      </c>
      <c r="S257" s="218">
        <v>0</v>
      </c>
      <c r="T257" s="219">
        <f>S257*H257</f>
        <v>0</v>
      </c>
      <c r="AR257" s="25" t="s">
        <v>775</v>
      </c>
      <c r="AT257" s="25" t="s">
        <v>498</v>
      </c>
      <c r="AU257" s="25" t="s">
        <v>82</v>
      </c>
      <c r="AY257" s="25" t="s">
        <v>492</v>
      </c>
      <c r="BE257" s="220">
        <f>IF(N257="základní",J257,0)</f>
        <v>0</v>
      </c>
      <c r="BF257" s="220">
        <f>IF(N257="snížená",J257,0)</f>
        <v>0</v>
      </c>
      <c r="BG257" s="220">
        <f>IF(N257="zákl. přenesená",J257,0)</f>
        <v>0</v>
      </c>
      <c r="BH257" s="220">
        <f>IF(N257="sníž. přenesená",J257,0)</f>
        <v>0</v>
      </c>
      <c r="BI257" s="220">
        <f>IF(N257="nulová",J257,0)</f>
        <v>0</v>
      </c>
      <c r="BJ257" s="25" t="s">
        <v>80</v>
      </c>
      <c r="BK257" s="220">
        <f>ROUND(I257*H257,2)</f>
        <v>0</v>
      </c>
      <c r="BL257" s="25" t="s">
        <v>775</v>
      </c>
      <c r="BM257" s="25" t="s">
        <v>10982</v>
      </c>
    </row>
    <row r="258" spans="2:65" s="1" customFormat="1">
      <c r="B258" s="42"/>
      <c r="C258" s="64"/>
      <c r="D258" s="221" t="s">
        <v>506</v>
      </c>
      <c r="E258" s="64"/>
      <c r="F258" s="222" t="s">
        <v>10983</v>
      </c>
      <c r="G258" s="64"/>
      <c r="H258" s="64"/>
      <c r="I258" s="177"/>
      <c r="J258" s="64"/>
      <c r="K258" s="64"/>
      <c r="L258" s="62"/>
      <c r="M258" s="223"/>
      <c r="N258" s="43"/>
      <c r="O258" s="43"/>
      <c r="P258" s="43"/>
      <c r="Q258" s="43"/>
      <c r="R258" s="43"/>
      <c r="S258" s="43"/>
      <c r="T258" s="79"/>
      <c r="AT258" s="25" t="s">
        <v>506</v>
      </c>
      <c r="AU258" s="25" t="s">
        <v>82</v>
      </c>
    </row>
    <row r="259" spans="2:65" s="1" customFormat="1" ht="72">
      <c r="B259" s="42"/>
      <c r="C259" s="64"/>
      <c r="D259" s="221" t="s">
        <v>509</v>
      </c>
      <c r="E259" s="64"/>
      <c r="F259" s="224" t="s">
        <v>10932</v>
      </c>
      <c r="G259" s="64"/>
      <c r="H259" s="64"/>
      <c r="I259" s="177"/>
      <c r="J259" s="64"/>
      <c r="K259" s="64"/>
      <c r="L259" s="62"/>
      <c r="M259" s="223"/>
      <c r="N259" s="43"/>
      <c r="O259" s="43"/>
      <c r="P259" s="43"/>
      <c r="Q259" s="43"/>
      <c r="R259" s="43"/>
      <c r="S259" s="43"/>
      <c r="T259" s="79"/>
      <c r="AT259" s="25" t="s">
        <v>509</v>
      </c>
      <c r="AU259" s="25" t="s">
        <v>82</v>
      </c>
    </row>
    <row r="260" spans="2:65" s="12" customFormat="1">
      <c r="B260" s="225"/>
      <c r="C260" s="226"/>
      <c r="D260" s="227" t="s">
        <v>513</v>
      </c>
      <c r="E260" s="228" t="s">
        <v>23</v>
      </c>
      <c r="F260" s="229" t="s">
        <v>10984</v>
      </c>
      <c r="G260" s="226"/>
      <c r="H260" s="230">
        <v>247.6</v>
      </c>
      <c r="I260" s="231"/>
      <c r="J260" s="226"/>
      <c r="K260" s="226"/>
      <c r="L260" s="232"/>
      <c r="M260" s="233"/>
      <c r="N260" s="234"/>
      <c r="O260" s="234"/>
      <c r="P260" s="234"/>
      <c r="Q260" s="234"/>
      <c r="R260" s="234"/>
      <c r="S260" s="234"/>
      <c r="T260" s="235"/>
      <c r="AT260" s="236" t="s">
        <v>513</v>
      </c>
      <c r="AU260" s="236" t="s">
        <v>82</v>
      </c>
      <c r="AV260" s="12" t="s">
        <v>82</v>
      </c>
      <c r="AW260" s="12" t="s">
        <v>36</v>
      </c>
      <c r="AX260" s="12" t="s">
        <v>80</v>
      </c>
      <c r="AY260" s="236" t="s">
        <v>492</v>
      </c>
    </row>
    <row r="261" spans="2:65" s="1" customFormat="1" ht="16.5" customHeight="1">
      <c r="B261" s="42"/>
      <c r="C261" s="209" t="s">
        <v>1067</v>
      </c>
      <c r="D261" s="209" t="s">
        <v>498</v>
      </c>
      <c r="E261" s="210" t="s">
        <v>10985</v>
      </c>
      <c r="F261" s="211" t="s">
        <v>10986</v>
      </c>
      <c r="G261" s="212" t="s">
        <v>832</v>
      </c>
      <c r="H261" s="213">
        <v>15.2</v>
      </c>
      <c r="I261" s="214"/>
      <c r="J261" s="215">
        <f>ROUND(I261*H261,2)</f>
        <v>0</v>
      </c>
      <c r="K261" s="211" t="s">
        <v>23</v>
      </c>
      <c r="L261" s="62"/>
      <c r="M261" s="216" t="s">
        <v>23</v>
      </c>
      <c r="N261" s="217" t="s">
        <v>44</v>
      </c>
      <c r="O261" s="43"/>
      <c r="P261" s="218">
        <f>O261*H261</f>
        <v>0</v>
      </c>
      <c r="Q261" s="218">
        <v>3.4099999999999998E-3</v>
      </c>
      <c r="R261" s="218">
        <f>Q261*H261</f>
        <v>5.1831999999999996E-2</v>
      </c>
      <c r="S261" s="218">
        <v>0</v>
      </c>
      <c r="T261" s="219">
        <f>S261*H261</f>
        <v>0</v>
      </c>
      <c r="AR261" s="25" t="s">
        <v>775</v>
      </c>
      <c r="AT261" s="25" t="s">
        <v>498</v>
      </c>
      <c r="AU261" s="25" t="s">
        <v>82</v>
      </c>
      <c r="AY261" s="25" t="s">
        <v>492</v>
      </c>
      <c r="BE261" s="220">
        <f>IF(N261="základní",J261,0)</f>
        <v>0</v>
      </c>
      <c r="BF261" s="220">
        <f>IF(N261="snížená",J261,0)</f>
        <v>0</v>
      </c>
      <c r="BG261" s="220">
        <f>IF(N261="zákl. přenesená",J261,0)</f>
        <v>0</v>
      </c>
      <c r="BH261" s="220">
        <f>IF(N261="sníž. přenesená",J261,0)</f>
        <v>0</v>
      </c>
      <c r="BI261" s="220">
        <f>IF(N261="nulová",J261,0)</f>
        <v>0</v>
      </c>
      <c r="BJ261" s="25" t="s">
        <v>80</v>
      </c>
      <c r="BK261" s="220">
        <f>ROUND(I261*H261,2)</f>
        <v>0</v>
      </c>
      <c r="BL261" s="25" t="s">
        <v>775</v>
      </c>
      <c r="BM261" s="25" t="s">
        <v>10987</v>
      </c>
    </row>
    <row r="262" spans="2:65" s="1" customFormat="1">
      <c r="B262" s="42"/>
      <c r="C262" s="64"/>
      <c r="D262" s="221" t="s">
        <v>506</v>
      </c>
      <c r="E262" s="64"/>
      <c r="F262" s="222" t="s">
        <v>10986</v>
      </c>
      <c r="G262" s="64"/>
      <c r="H262" s="64"/>
      <c r="I262" s="177"/>
      <c r="J262" s="64"/>
      <c r="K262" s="64"/>
      <c r="L262" s="62"/>
      <c r="M262" s="223"/>
      <c r="N262" s="43"/>
      <c r="O262" s="43"/>
      <c r="P262" s="43"/>
      <c r="Q262" s="43"/>
      <c r="R262" s="43"/>
      <c r="S262" s="43"/>
      <c r="T262" s="79"/>
      <c r="AT262" s="25" t="s">
        <v>506</v>
      </c>
      <c r="AU262" s="25" t="s">
        <v>82</v>
      </c>
    </row>
    <row r="263" spans="2:65" s="1" customFormat="1" ht="72">
      <c r="B263" s="42"/>
      <c r="C263" s="64"/>
      <c r="D263" s="221" t="s">
        <v>509</v>
      </c>
      <c r="E263" s="64"/>
      <c r="F263" s="224" t="s">
        <v>10932</v>
      </c>
      <c r="G263" s="64"/>
      <c r="H263" s="64"/>
      <c r="I263" s="177"/>
      <c r="J263" s="64"/>
      <c r="K263" s="64"/>
      <c r="L263" s="62"/>
      <c r="M263" s="223"/>
      <c r="N263" s="43"/>
      <c r="O263" s="43"/>
      <c r="P263" s="43"/>
      <c r="Q263" s="43"/>
      <c r="R263" s="43"/>
      <c r="S263" s="43"/>
      <c r="T263" s="79"/>
      <c r="AT263" s="25" t="s">
        <v>509</v>
      </c>
      <c r="AU263" s="25" t="s">
        <v>82</v>
      </c>
    </row>
    <row r="264" spans="2:65" s="12" customFormat="1">
      <c r="B264" s="225"/>
      <c r="C264" s="226"/>
      <c r="D264" s="227" t="s">
        <v>513</v>
      </c>
      <c r="E264" s="228" t="s">
        <v>23</v>
      </c>
      <c r="F264" s="229" t="s">
        <v>10988</v>
      </c>
      <c r="G264" s="226"/>
      <c r="H264" s="230">
        <v>15.2</v>
      </c>
      <c r="I264" s="231"/>
      <c r="J264" s="226"/>
      <c r="K264" s="226"/>
      <c r="L264" s="232"/>
      <c r="M264" s="233"/>
      <c r="N264" s="234"/>
      <c r="O264" s="234"/>
      <c r="P264" s="234"/>
      <c r="Q264" s="234"/>
      <c r="R264" s="234"/>
      <c r="S264" s="234"/>
      <c r="T264" s="235"/>
      <c r="AT264" s="236" t="s">
        <v>513</v>
      </c>
      <c r="AU264" s="236" t="s">
        <v>82</v>
      </c>
      <c r="AV264" s="12" t="s">
        <v>82</v>
      </c>
      <c r="AW264" s="12" t="s">
        <v>36</v>
      </c>
      <c r="AX264" s="12" t="s">
        <v>80</v>
      </c>
      <c r="AY264" s="236" t="s">
        <v>492</v>
      </c>
    </row>
    <row r="265" spans="2:65" s="1" customFormat="1" ht="16.5" customHeight="1">
      <c r="B265" s="42"/>
      <c r="C265" s="209" t="s">
        <v>1073</v>
      </c>
      <c r="D265" s="209" t="s">
        <v>498</v>
      </c>
      <c r="E265" s="210" t="s">
        <v>10989</v>
      </c>
      <c r="F265" s="211" t="s">
        <v>10990</v>
      </c>
      <c r="G265" s="212" t="s">
        <v>1025</v>
      </c>
      <c r="H265" s="213">
        <v>136</v>
      </c>
      <c r="I265" s="214"/>
      <c r="J265" s="215">
        <f>ROUND(I265*H265,2)</f>
        <v>0</v>
      </c>
      <c r="K265" s="211" t="s">
        <v>501</v>
      </c>
      <c r="L265" s="62"/>
      <c r="M265" s="216" t="s">
        <v>23</v>
      </c>
      <c r="N265" s="217" t="s">
        <v>44</v>
      </c>
      <c r="O265" s="43"/>
      <c r="P265" s="218">
        <f>O265*H265</f>
        <v>0</v>
      </c>
      <c r="Q265" s="218">
        <v>0</v>
      </c>
      <c r="R265" s="218">
        <f>Q265*H265</f>
        <v>0</v>
      </c>
      <c r="S265" s="218">
        <v>0</v>
      </c>
      <c r="T265" s="219">
        <f>S265*H265</f>
        <v>0</v>
      </c>
      <c r="AR265" s="25" t="s">
        <v>775</v>
      </c>
      <c r="AT265" s="25" t="s">
        <v>498</v>
      </c>
      <c r="AU265" s="25" t="s">
        <v>82</v>
      </c>
      <c r="AY265" s="25" t="s">
        <v>492</v>
      </c>
      <c r="BE265" s="220">
        <f>IF(N265="základní",J265,0)</f>
        <v>0</v>
      </c>
      <c r="BF265" s="220">
        <f>IF(N265="snížená",J265,0)</f>
        <v>0</v>
      </c>
      <c r="BG265" s="220">
        <f>IF(N265="zákl. přenesená",J265,0)</f>
        <v>0</v>
      </c>
      <c r="BH265" s="220">
        <f>IF(N265="sníž. přenesená",J265,0)</f>
        <v>0</v>
      </c>
      <c r="BI265" s="220">
        <f>IF(N265="nulová",J265,0)</f>
        <v>0</v>
      </c>
      <c r="BJ265" s="25" t="s">
        <v>80</v>
      </c>
      <c r="BK265" s="220">
        <f>ROUND(I265*H265,2)</f>
        <v>0</v>
      </c>
      <c r="BL265" s="25" t="s">
        <v>775</v>
      </c>
      <c r="BM265" s="25" t="s">
        <v>10991</v>
      </c>
    </row>
    <row r="266" spans="2:65" s="1" customFormat="1">
      <c r="B266" s="42"/>
      <c r="C266" s="64"/>
      <c r="D266" s="221" t="s">
        <v>506</v>
      </c>
      <c r="E266" s="64"/>
      <c r="F266" s="222" t="s">
        <v>10992</v>
      </c>
      <c r="G266" s="64"/>
      <c r="H266" s="64"/>
      <c r="I266" s="177"/>
      <c r="J266" s="64"/>
      <c r="K266" s="64"/>
      <c r="L266" s="62"/>
      <c r="M266" s="223"/>
      <c r="N266" s="43"/>
      <c r="O266" s="43"/>
      <c r="P266" s="43"/>
      <c r="Q266" s="43"/>
      <c r="R266" s="43"/>
      <c r="S266" s="43"/>
      <c r="T266" s="79"/>
      <c r="AT266" s="25" t="s">
        <v>506</v>
      </c>
      <c r="AU266" s="25" t="s">
        <v>82</v>
      </c>
    </row>
    <row r="267" spans="2:65" s="1" customFormat="1" ht="48">
      <c r="B267" s="42"/>
      <c r="C267" s="64"/>
      <c r="D267" s="221" t="s">
        <v>509</v>
      </c>
      <c r="E267" s="64"/>
      <c r="F267" s="224" t="s">
        <v>10993</v>
      </c>
      <c r="G267" s="64"/>
      <c r="H267" s="64"/>
      <c r="I267" s="177"/>
      <c r="J267" s="64"/>
      <c r="K267" s="64"/>
      <c r="L267" s="62"/>
      <c r="M267" s="223"/>
      <c r="N267" s="43"/>
      <c r="O267" s="43"/>
      <c r="P267" s="43"/>
      <c r="Q267" s="43"/>
      <c r="R267" s="43"/>
      <c r="S267" s="43"/>
      <c r="T267" s="79"/>
      <c r="AT267" s="25" t="s">
        <v>509</v>
      </c>
      <c r="AU267" s="25" t="s">
        <v>82</v>
      </c>
    </row>
    <row r="268" spans="2:65" s="12" customFormat="1">
      <c r="B268" s="225"/>
      <c r="C268" s="226"/>
      <c r="D268" s="227" t="s">
        <v>513</v>
      </c>
      <c r="E268" s="228" t="s">
        <v>23</v>
      </c>
      <c r="F268" s="229" t="s">
        <v>1913</v>
      </c>
      <c r="G268" s="226"/>
      <c r="H268" s="230">
        <v>136</v>
      </c>
      <c r="I268" s="231"/>
      <c r="J268" s="226"/>
      <c r="K268" s="226"/>
      <c r="L268" s="232"/>
      <c r="M268" s="233"/>
      <c r="N268" s="234"/>
      <c r="O268" s="234"/>
      <c r="P268" s="234"/>
      <c r="Q268" s="234"/>
      <c r="R268" s="234"/>
      <c r="S268" s="234"/>
      <c r="T268" s="235"/>
      <c r="AT268" s="236" t="s">
        <v>513</v>
      </c>
      <c r="AU268" s="236" t="s">
        <v>82</v>
      </c>
      <c r="AV268" s="12" t="s">
        <v>82</v>
      </c>
      <c r="AW268" s="12" t="s">
        <v>36</v>
      </c>
      <c r="AX268" s="12" t="s">
        <v>80</v>
      </c>
      <c r="AY268" s="236" t="s">
        <v>492</v>
      </c>
    </row>
    <row r="269" spans="2:65" s="1" customFormat="1" ht="16.5" customHeight="1">
      <c r="B269" s="42"/>
      <c r="C269" s="209" t="s">
        <v>1079</v>
      </c>
      <c r="D269" s="209" t="s">
        <v>498</v>
      </c>
      <c r="E269" s="210" t="s">
        <v>10994</v>
      </c>
      <c r="F269" s="211" t="s">
        <v>10995</v>
      </c>
      <c r="G269" s="212" t="s">
        <v>1025</v>
      </c>
      <c r="H269" s="213">
        <v>212</v>
      </c>
      <c r="I269" s="214"/>
      <c r="J269" s="215">
        <f>ROUND(I269*H269,2)</f>
        <v>0</v>
      </c>
      <c r="K269" s="211" t="s">
        <v>501</v>
      </c>
      <c r="L269" s="62"/>
      <c r="M269" s="216" t="s">
        <v>23</v>
      </c>
      <c r="N269" s="217" t="s">
        <v>44</v>
      </c>
      <c r="O269" s="43"/>
      <c r="P269" s="218">
        <f>O269*H269</f>
        <v>0</v>
      </c>
      <c r="Q269" s="218">
        <v>0</v>
      </c>
      <c r="R269" s="218">
        <f>Q269*H269</f>
        <v>0</v>
      </c>
      <c r="S269" s="218">
        <v>0</v>
      </c>
      <c r="T269" s="219">
        <f>S269*H269</f>
        <v>0</v>
      </c>
      <c r="AR269" s="25" t="s">
        <v>775</v>
      </c>
      <c r="AT269" s="25" t="s">
        <v>498</v>
      </c>
      <c r="AU269" s="25" t="s">
        <v>82</v>
      </c>
      <c r="AY269" s="25" t="s">
        <v>492</v>
      </c>
      <c r="BE269" s="220">
        <f>IF(N269="základní",J269,0)</f>
        <v>0</v>
      </c>
      <c r="BF269" s="220">
        <f>IF(N269="snížená",J269,0)</f>
        <v>0</v>
      </c>
      <c r="BG269" s="220">
        <f>IF(N269="zákl. přenesená",J269,0)</f>
        <v>0</v>
      </c>
      <c r="BH269" s="220">
        <f>IF(N269="sníž. přenesená",J269,0)</f>
        <v>0</v>
      </c>
      <c r="BI269" s="220">
        <f>IF(N269="nulová",J269,0)</f>
        <v>0</v>
      </c>
      <c r="BJ269" s="25" t="s">
        <v>80</v>
      </c>
      <c r="BK269" s="220">
        <f>ROUND(I269*H269,2)</f>
        <v>0</v>
      </c>
      <c r="BL269" s="25" t="s">
        <v>775</v>
      </c>
      <c r="BM269" s="25" t="s">
        <v>10996</v>
      </c>
    </row>
    <row r="270" spans="2:65" s="1" customFormat="1">
      <c r="B270" s="42"/>
      <c r="C270" s="64"/>
      <c r="D270" s="221" t="s">
        <v>506</v>
      </c>
      <c r="E270" s="64"/>
      <c r="F270" s="222" t="s">
        <v>10997</v>
      </c>
      <c r="G270" s="64"/>
      <c r="H270" s="64"/>
      <c r="I270" s="177"/>
      <c r="J270" s="64"/>
      <c r="K270" s="64"/>
      <c r="L270" s="62"/>
      <c r="M270" s="223"/>
      <c r="N270" s="43"/>
      <c r="O270" s="43"/>
      <c r="P270" s="43"/>
      <c r="Q270" s="43"/>
      <c r="R270" s="43"/>
      <c r="S270" s="43"/>
      <c r="T270" s="79"/>
      <c r="AT270" s="25" t="s">
        <v>506</v>
      </c>
      <c r="AU270" s="25" t="s">
        <v>82</v>
      </c>
    </row>
    <row r="271" spans="2:65" s="1" customFormat="1" ht="48">
      <c r="B271" s="42"/>
      <c r="C271" s="64"/>
      <c r="D271" s="221" t="s">
        <v>509</v>
      </c>
      <c r="E271" s="64"/>
      <c r="F271" s="224" t="s">
        <v>10993</v>
      </c>
      <c r="G271" s="64"/>
      <c r="H271" s="64"/>
      <c r="I271" s="177"/>
      <c r="J271" s="64"/>
      <c r="K271" s="64"/>
      <c r="L271" s="62"/>
      <c r="M271" s="223"/>
      <c r="N271" s="43"/>
      <c r="O271" s="43"/>
      <c r="P271" s="43"/>
      <c r="Q271" s="43"/>
      <c r="R271" s="43"/>
      <c r="S271" s="43"/>
      <c r="T271" s="79"/>
      <c r="AT271" s="25" t="s">
        <v>509</v>
      </c>
      <c r="AU271" s="25" t="s">
        <v>82</v>
      </c>
    </row>
    <row r="272" spans="2:65" s="12" customFormat="1">
      <c r="B272" s="225"/>
      <c r="C272" s="226"/>
      <c r="D272" s="227" t="s">
        <v>513</v>
      </c>
      <c r="E272" s="228" t="s">
        <v>23</v>
      </c>
      <c r="F272" s="229" t="s">
        <v>10998</v>
      </c>
      <c r="G272" s="226"/>
      <c r="H272" s="230">
        <v>212</v>
      </c>
      <c r="I272" s="231"/>
      <c r="J272" s="226"/>
      <c r="K272" s="226"/>
      <c r="L272" s="232"/>
      <c r="M272" s="233"/>
      <c r="N272" s="234"/>
      <c r="O272" s="234"/>
      <c r="P272" s="234"/>
      <c r="Q272" s="234"/>
      <c r="R272" s="234"/>
      <c r="S272" s="234"/>
      <c r="T272" s="235"/>
      <c r="AT272" s="236" t="s">
        <v>513</v>
      </c>
      <c r="AU272" s="236" t="s">
        <v>82</v>
      </c>
      <c r="AV272" s="12" t="s">
        <v>82</v>
      </c>
      <c r="AW272" s="12" t="s">
        <v>36</v>
      </c>
      <c r="AX272" s="12" t="s">
        <v>80</v>
      </c>
      <c r="AY272" s="236" t="s">
        <v>492</v>
      </c>
    </row>
    <row r="273" spans="2:65" s="1" customFormat="1" ht="16.5" customHeight="1">
      <c r="B273" s="42"/>
      <c r="C273" s="209" t="s">
        <v>1084</v>
      </c>
      <c r="D273" s="209" t="s">
        <v>498</v>
      </c>
      <c r="E273" s="210" t="s">
        <v>10999</v>
      </c>
      <c r="F273" s="211" t="s">
        <v>11000</v>
      </c>
      <c r="G273" s="212" t="s">
        <v>1025</v>
      </c>
      <c r="H273" s="213">
        <v>94</v>
      </c>
      <c r="I273" s="214"/>
      <c r="J273" s="215">
        <f>ROUND(I273*H273,2)</f>
        <v>0</v>
      </c>
      <c r="K273" s="211" t="s">
        <v>501</v>
      </c>
      <c r="L273" s="62"/>
      <c r="M273" s="216" t="s">
        <v>23</v>
      </c>
      <c r="N273" s="217" t="s">
        <v>44</v>
      </c>
      <c r="O273" s="43"/>
      <c r="P273" s="218">
        <f>O273*H273</f>
        <v>0</v>
      </c>
      <c r="Q273" s="218">
        <v>0</v>
      </c>
      <c r="R273" s="218">
        <f>Q273*H273</f>
        <v>0</v>
      </c>
      <c r="S273" s="218">
        <v>0</v>
      </c>
      <c r="T273" s="219">
        <f>S273*H273</f>
        <v>0</v>
      </c>
      <c r="AR273" s="25" t="s">
        <v>775</v>
      </c>
      <c r="AT273" s="25" t="s">
        <v>498</v>
      </c>
      <c r="AU273" s="25" t="s">
        <v>82</v>
      </c>
      <c r="AY273" s="25" t="s">
        <v>492</v>
      </c>
      <c r="BE273" s="220">
        <f>IF(N273="základní",J273,0)</f>
        <v>0</v>
      </c>
      <c r="BF273" s="220">
        <f>IF(N273="snížená",J273,0)</f>
        <v>0</v>
      </c>
      <c r="BG273" s="220">
        <f>IF(N273="zákl. přenesená",J273,0)</f>
        <v>0</v>
      </c>
      <c r="BH273" s="220">
        <f>IF(N273="sníž. přenesená",J273,0)</f>
        <v>0</v>
      </c>
      <c r="BI273" s="220">
        <f>IF(N273="nulová",J273,0)</f>
        <v>0</v>
      </c>
      <c r="BJ273" s="25" t="s">
        <v>80</v>
      </c>
      <c r="BK273" s="220">
        <f>ROUND(I273*H273,2)</f>
        <v>0</v>
      </c>
      <c r="BL273" s="25" t="s">
        <v>775</v>
      </c>
      <c r="BM273" s="25" t="s">
        <v>11001</v>
      </c>
    </row>
    <row r="274" spans="2:65" s="1" customFormat="1">
      <c r="B274" s="42"/>
      <c r="C274" s="64"/>
      <c r="D274" s="221" t="s">
        <v>506</v>
      </c>
      <c r="E274" s="64"/>
      <c r="F274" s="222" t="s">
        <v>11002</v>
      </c>
      <c r="G274" s="64"/>
      <c r="H274" s="64"/>
      <c r="I274" s="177"/>
      <c r="J274" s="64"/>
      <c r="K274" s="64"/>
      <c r="L274" s="62"/>
      <c r="M274" s="223"/>
      <c r="N274" s="43"/>
      <c r="O274" s="43"/>
      <c r="P274" s="43"/>
      <c r="Q274" s="43"/>
      <c r="R274" s="43"/>
      <c r="S274" s="43"/>
      <c r="T274" s="79"/>
      <c r="AT274" s="25" t="s">
        <v>506</v>
      </c>
      <c r="AU274" s="25" t="s">
        <v>82</v>
      </c>
    </row>
    <row r="275" spans="2:65" s="1" customFormat="1" ht="48">
      <c r="B275" s="42"/>
      <c r="C275" s="64"/>
      <c r="D275" s="221" t="s">
        <v>509</v>
      </c>
      <c r="E275" s="64"/>
      <c r="F275" s="224" t="s">
        <v>10993</v>
      </c>
      <c r="G275" s="64"/>
      <c r="H275" s="64"/>
      <c r="I275" s="177"/>
      <c r="J275" s="64"/>
      <c r="K275" s="64"/>
      <c r="L275" s="62"/>
      <c r="M275" s="223"/>
      <c r="N275" s="43"/>
      <c r="O275" s="43"/>
      <c r="P275" s="43"/>
      <c r="Q275" s="43"/>
      <c r="R275" s="43"/>
      <c r="S275" s="43"/>
      <c r="T275" s="79"/>
      <c r="AT275" s="25" t="s">
        <v>509</v>
      </c>
      <c r="AU275" s="25" t="s">
        <v>82</v>
      </c>
    </row>
    <row r="276" spans="2:65" s="12" customFormat="1">
      <c r="B276" s="225"/>
      <c r="C276" s="226"/>
      <c r="D276" s="227" t="s">
        <v>513</v>
      </c>
      <c r="E276" s="228" t="s">
        <v>23</v>
      </c>
      <c r="F276" s="229" t="s">
        <v>11003</v>
      </c>
      <c r="G276" s="226"/>
      <c r="H276" s="230">
        <v>94</v>
      </c>
      <c r="I276" s="231"/>
      <c r="J276" s="226"/>
      <c r="K276" s="226"/>
      <c r="L276" s="232"/>
      <c r="M276" s="233"/>
      <c r="N276" s="234"/>
      <c r="O276" s="234"/>
      <c r="P276" s="234"/>
      <c r="Q276" s="234"/>
      <c r="R276" s="234"/>
      <c r="S276" s="234"/>
      <c r="T276" s="235"/>
      <c r="AT276" s="236" t="s">
        <v>513</v>
      </c>
      <c r="AU276" s="236" t="s">
        <v>82</v>
      </c>
      <c r="AV276" s="12" t="s">
        <v>82</v>
      </c>
      <c r="AW276" s="12" t="s">
        <v>36</v>
      </c>
      <c r="AX276" s="12" t="s">
        <v>80</v>
      </c>
      <c r="AY276" s="236" t="s">
        <v>492</v>
      </c>
    </row>
    <row r="277" spans="2:65" s="1" customFormat="1" ht="25.5" customHeight="1">
      <c r="B277" s="42"/>
      <c r="C277" s="209" t="s">
        <v>1089</v>
      </c>
      <c r="D277" s="209" t="s">
        <v>498</v>
      </c>
      <c r="E277" s="210" t="s">
        <v>11004</v>
      </c>
      <c r="F277" s="211" t="s">
        <v>11005</v>
      </c>
      <c r="G277" s="212" t="s">
        <v>1025</v>
      </c>
      <c r="H277" s="213">
        <v>12</v>
      </c>
      <c r="I277" s="214"/>
      <c r="J277" s="215">
        <f>ROUND(I277*H277,2)</f>
        <v>0</v>
      </c>
      <c r="K277" s="211" t="s">
        <v>23</v>
      </c>
      <c r="L277" s="62"/>
      <c r="M277" s="216" t="s">
        <v>23</v>
      </c>
      <c r="N277" s="217" t="s">
        <v>44</v>
      </c>
      <c r="O277" s="43"/>
      <c r="P277" s="218">
        <f>O277*H277</f>
        <v>0</v>
      </c>
      <c r="Q277" s="218">
        <v>1.48E-3</v>
      </c>
      <c r="R277" s="218">
        <f>Q277*H277</f>
        <v>1.7759999999999998E-2</v>
      </c>
      <c r="S277" s="218">
        <v>0</v>
      </c>
      <c r="T277" s="219">
        <f>S277*H277</f>
        <v>0</v>
      </c>
      <c r="AR277" s="25" t="s">
        <v>775</v>
      </c>
      <c r="AT277" s="25" t="s">
        <v>498</v>
      </c>
      <c r="AU277" s="25" t="s">
        <v>82</v>
      </c>
      <c r="AY277" s="25" t="s">
        <v>492</v>
      </c>
      <c r="BE277" s="220">
        <f>IF(N277="základní",J277,0)</f>
        <v>0</v>
      </c>
      <c r="BF277" s="220">
        <f>IF(N277="snížená",J277,0)</f>
        <v>0</v>
      </c>
      <c r="BG277" s="220">
        <f>IF(N277="zákl. přenesená",J277,0)</f>
        <v>0</v>
      </c>
      <c r="BH277" s="220">
        <f>IF(N277="sníž. přenesená",J277,0)</f>
        <v>0</v>
      </c>
      <c r="BI277" s="220">
        <f>IF(N277="nulová",J277,0)</f>
        <v>0</v>
      </c>
      <c r="BJ277" s="25" t="s">
        <v>80</v>
      </c>
      <c r="BK277" s="220">
        <f>ROUND(I277*H277,2)</f>
        <v>0</v>
      </c>
      <c r="BL277" s="25" t="s">
        <v>775</v>
      </c>
      <c r="BM277" s="25" t="s">
        <v>11006</v>
      </c>
    </row>
    <row r="278" spans="2:65" s="1" customFormat="1" ht="24">
      <c r="B278" s="42"/>
      <c r="C278" s="64"/>
      <c r="D278" s="221" t="s">
        <v>506</v>
      </c>
      <c r="E278" s="64"/>
      <c r="F278" s="222" t="s">
        <v>11005</v>
      </c>
      <c r="G278" s="64"/>
      <c r="H278" s="64"/>
      <c r="I278" s="177"/>
      <c r="J278" s="64"/>
      <c r="K278" s="64"/>
      <c r="L278" s="62"/>
      <c r="M278" s="223"/>
      <c r="N278" s="43"/>
      <c r="O278" s="43"/>
      <c r="P278" s="43"/>
      <c r="Q278" s="43"/>
      <c r="R278" s="43"/>
      <c r="S278" s="43"/>
      <c r="T278" s="79"/>
      <c r="AT278" s="25" t="s">
        <v>506</v>
      </c>
      <c r="AU278" s="25" t="s">
        <v>82</v>
      </c>
    </row>
    <row r="279" spans="2:65" s="12" customFormat="1">
      <c r="B279" s="225"/>
      <c r="C279" s="226"/>
      <c r="D279" s="227" t="s">
        <v>513</v>
      </c>
      <c r="E279" s="228" t="s">
        <v>23</v>
      </c>
      <c r="F279" s="229" t="s">
        <v>10901</v>
      </c>
      <c r="G279" s="226"/>
      <c r="H279" s="230">
        <v>12</v>
      </c>
      <c r="I279" s="231"/>
      <c r="J279" s="226"/>
      <c r="K279" s="226"/>
      <c r="L279" s="232"/>
      <c r="M279" s="233"/>
      <c r="N279" s="234"/>
      <c r="O279" s="234"/>
      <c r="P279" s="234"/>
      <c r="Q279" s="234"/>
      <c r="R279" s="234"/>
      <c r="S279" s="234"/>
      <c r="T279" s="235"/>
      <c r="AT279" s="236" t="s">
        <v>513</v>
      </c>
      <c r="AU279" s="236" t="s">
        <v>82</v>
      </c>
      <c r="AV279" s="12" t="s">
        <v>82</v>
      </c>
      <c r="AW279" s="12" t="s">
        <v>36</v>
      </c>
      <c r="AX279" s="12" t="s">
        <v>80</v>
      </c>
      <c r="AY279" s="236" t="s">
        <v>492</v>
      </c>
    </row>
    <row r="280" spans="2:65" s="1" customFormat="1" ht="25.5" customHeight="1">
      <c r="B280" s="42"/>
      <c r="C280" s="209" t="s">
        <v>1095</v>
      </c>
      <c r="D280" s="209" t="s">
        <v>498</v>
      </c>
      <c r="E280" s="210" t="s">
        <v>11007</v>
      </c>
      <c r="F280" s="211" t="s">
        <v>11008</v>
      </c>
      <c r="G280" s="212" t="s">
        <v>1025</v>
      </c>
      <c r="H280" s="213">
        <v>6</v>
      </c>
      <c r="I280" s="214"/>
      <c r="J280" s="215">
        <f>ROUND(I280*H280,2)</f>
        <v>0</v>
      </c>
      <c r="K280" s="211" t="s">
        <v>23</v>
      </c>
      <c r="L280" s="62"/>
      <c r="M280" s="216" t="s">
        <v>23</v>
      </c>
      <c r="N280" s="217" t="s">
        <v>44</v>
      </c>
      <c r="O280" s="43"/>
      <c r="P280" s="218">
        <f>O280*H280</f>
        <v>0</v>
      </c>
      <c r="Q280" s="218">
        <v>1.08E-3</v>
      </c>
      <c r="R280" s="218">
        <f>Q280*H280</f>
        <v>6.4799999999999996E-3</v>
      </c>
      <c r="S280" s="218">
        <v>0</v>
      </c>
      <c r="T280" s="219">
        <f>S280*H280</f>
        <v>0</v>
      </c>
      <c r="AR280" s="25" t="s">
        <v>775</v>
      </c>
      <c r="AT280" s="25" t="s">
        <v>498</v>
      </c>
      <c r="AU280" s="25" t="s">
        <v>82</v>
      </c>
      <c r="AY280" s="25" t="s">
        <v>492</v>
      </c>
      <c r="BE280" s="220">
        <f>IF(N280="základní",J280,0)</f>
        <v>0</v>
      </c>
      <c r="BF280" s="220">
        <f>IF(N280="snížená",J280,0)</f>
        <v>0</v>
      </c>
      <c r="BG280" s="220">
        <f>IF(N280="zákl. přenesená",J280,0)</f>
        <v>0</v>
      </c>
      <c r="BH280" s="220">
        <f>IF(N280="sníž. přenesená",J280,0)</f>
        <v>0</v>
      </c>
      <c r="BI280" s="220">
        <f>IF(N280="nulová",J280,0)</f>
        <v>0</v>
      </c>
      <c r="BJ280" s="25" t="s">
        <v>80</v>
      </c>
      <c r="BK280" s="220">
        <f>ROUND(I280*H280,2)</f>
        <v>0</v>
      </c>
      <c r="BL280" s="25" t="s">
        <v>775</v>
      </c>
      <c r="BM280" s="25" t="s">
        <v>11009</v>
      </c>
    </row>
    <row r="281" spans="2:65" s="1" customFormat="1" ht="24">
      <c r="B281" s="42"/>
      <c r="C281" s="64"/>
      <c r="D281" s="221" t="s">
        <v>506</v>
      </c>
      <c r="E281" s="64"/>
      <c r="F281" s="222" t="s">
        <v>11010</v>
      </c>
      <c r="G281" s="64"/>
      <c r="H281" s="64"/>
      <c r="I281" s="177"/>
      <c r="J281" s="64"/>
      <c r="K281" s="64"/>
      <c r="L281" s="62"/>
      <c r="M281" s="223"/>
      <c r="N281" s="43"/>
      <c r="O281" s="43"/>
      <c r="P281" s="43"/>
      <c r="Q281" s="43"/>
      <c r="R281" s="43"/>
      <c r="S281" s="43"/>
      <c r="T281" s="79"/>
      <c r="AT281" s="25" t="s">
        <v>506</v>
      </c>
      <c r="AU281" s="25" t="s">
        <v>82</v>
      </c>
    </row>
    <row r="282" spans="2:65" s="12" customFormat="1">
      <c r="B282" s="225"/>
      <c r="C282" s="226"/>
      <c r="D282" s="227" t="s">
        <v>513</v>
      </c>
      <c r="E282" s="228" t="s">
        <v>23</v>
      </c>
      <c r="F282" s="229" t="s">
        <v>11011</v>
      </c>
      <c r="G282" s="226"/>
      <c r="H282" s="230">
        <v>6</v>
      </c>
      <c r="I282" s="231"/>
      <c r="J282" s="226"/>
      <c r="K282" s="226"/>
      <c r="L282" s="232"/>
      <c r="M282" s="233"/>
      <c r="N282" s="234"/>
      <c r="O282" s="234"/>
      <c r="P282" s="234"/>
      <c r="Q282" s="234"/>
      <c r="R282" s="234"/>
      <c r="S282" s="234"/>
      <c r="T282" s="235"/>
      <c r="AT282" s="236" t="s">
        <v>513</v>
      </c>
      <c r="AU282" s="236" t="s">
        <v>82</v>
      </c>
      <c r="AV282" s="12" t="s">
        <v>82</v>
      </c>
      <c r="AW282" s="12" t="s">
        <v>36</v>
      </c>
      <c r="AX282" s="12" t="s">
        <v>80</v>
      </c>
      <c r="AY282" s="236" t="s">
        <v>492</v>
      </c>
    </row>
    <row r="283" spans="2:65" s="1" customFormat="1" ht="25.5" customHeight="1">
      <c r="B283" s="42"/>
      <c r="C283" s="209" t="s">
        <v>1102</v>
      </c>
      <c r="D283" s="209" t="s">
        <v>498</v>
      </c>
      <c r="E283" s="210" t="s">
        <v>11012</v>
      </c>
      <c r="F283" s="211" t="s">
        <v>11013</v>
      </c>
      <c r="G283" s="212" t="s">
        <v>1025</v>
      </c>
      <c r="H283" s="213">
        <v>5</v>
      </c>
      <c r="I283" s="214"/>
      <c r="J283" s="215">
        <f>ROUND(I283*H283,2)</f>
        <v>0</v>
      </c>
      <c r="K283" s="211" t="s">
        <v>23</v>
      </c>
      <c r="L283" s="62"/>
      <c r="M283" s="216" t="s">
        <v>23</v>
      </c>
      <c r="N283" s="217" t="s">
        <v>44</v>
      </c>
      <c r="O283" s="43"/>
      <c r="P283" s="218">
        <f>O283*H283</f>
        <v>0</v>
      </c>
      <c r="Q283" s="218">
        <v>9.0000000000000006E-5</v>
      </c>
      <c r="R283" s="218">
        <f>Q283*H283</f>
        <v>4.5000000000000004E-4</v>
      </c>
      <c r="S283" s="218">
        <v>0</v>
      </c>
      <c r="T283" s="219">
        <f>S283*H283</f>
        <v>0</v>
      </c>
      <c r="AR283" s="25" t="s">
        <v>775</v>
      </c>
      <c r="AT283" s="25" t="s">
        <v>498</v>
      </c>
      <c r="AU283" s="25" t="s">
        <v>82</v>
      </c>
      <c r="AY283" s="25" t="s">
        <v>492</v>
      </c>
      <c r="BE283" s="220">
        <f>IF(N283="základní",J283,0)</f>
        <v>0</v>
      </c>
      <c r="BF283" s="220">
        <f>IF(N283="snížená",J283,0)</f>
        <v>0</v>
      </c>
      <c r="BG283" s="220">
        <f>IF(N283="zákl. přenesená",J283,0)</f>
        <v>0</v>
      </c>
      <c r="BH283" s="220">
        <f>IF(N283="sníž. přenesená",J283,0)</f>
        <v>0</v>
      </c>
      <c r="BI283" s="220">
        <f>IF(N283="nulová",J283,0)</f>
        <v>0</v>
      </c>
      <c r="BJ283" s="25" t="s">
        <v>80</v>
      </c>
      <c r="BK283" s="220">
        <f>ROUND(I283*H283,2)</f>
        <v>0</v>
      </c>
      <c r="BL283" s="25" t="s">
        <v>775</v>
      </c>
      <c r="BM283" s="25" t="s">
        <v>11014</v>
      </c>
    </row>
    <row r="284" spans="2:65" s="1" customFormat="1" ht="24">
      <c r="B284" s="42"/>
      <c r="C284" s="64"/>
      <c r="D284" s="221" t="s">
        <v>506</v>
      </c>
      <c r="E284" s="64"/>
      <c r="F284" s="222" t="s">
        <v>11013</v>
      </c>
      <c r="G284" s="64"/>
      <c r="H284" s="64"/>
      <c r="I284" s="177"/>
      <c r="J284" s="64"/>
      <c r="K284" s="64"/>
      <c r="L284" s="62"/>
      <c r="M284" s="223"/>
      <c r="N284" s="43"/>
      <c r="O284" s="43"/>
      <c r="P284" s="43"/>
      <c r="Q284" s="43"/>
      <c r="R284" s="43"/>
      <c r="S284" s="43"/>
      <c r="T284" s="79"/>
      <c r="AT284" s="25" t="s">
        <v>506</v>
      </c>
      <c r="AU284" s="25" t="s">
        <v>82</v>
      </c>
    </row>
    <row r="285" spans="2:65" s="12" customFormat="1">
      <c r="B285" s="225"/>
      <c r="C285" s="226"/>
      <c r="D285" s="227" t="s">
        <v>513</v>
      </c>
      <c r="E285" s="228" t="s">
        <v>23</v>
      </c>
      <c r="F285" s="229" t="s">
        <v>11015</v>
      </c>
      <c r="G285" s="226"/>
      <c r="H285" s="230">
        <v>5</v>
      </c>
      <c r="I285" s="231"/>
      <c r="J285" s="226"/>
      <c r="K285" s="226"/>
      <c r="L285" s="232"/>
      <c r="M285" s="233"/>
      <c r="N285" s="234"/>
      <c r="O285" s="234"/>
      <c r="P285" s="234"/>
      <c r="Q285" s="234"/>
      <c r="R285" s="234"/>
      <c r="S285" s="234"/>
      <c r="T285" s="235"/>
      <c r="AT285" s="236" t="s">
        <v>513</v>
      </c>
      <c r="AU285" s="236" t="s">
        <v>82</v>
      </c>
      <c r="AV285" s="12" t="s">
        <v>82</v>
      </c>
      <c r="AW285" s="12" t="s">
        <v>36</v>
      </c>
      <c r="AX285" s="12" t="s">
        <v>80</v>
      </c>
      <c r="AY285" s="236" t="s">
        <v>492</v>
      </c>
    </row>
    <row r="286" spans="2:65" s="1" customFormat="1" ht="25.5" customHeight="1">
      <c r="B286" s="42"/>
      <c r="C286" s="209" t="s">
        <v>1109</v>
      </c>
      <c r="D286" s="209" t="s">
        <v>498</v>
      </c>
      <c r="E286" s="210" t="s">
        <v>11016</v>
      </c>
      <c r="F286" s="211" t="s">
        <v>11017</v>
      </c>
      <c r="G286" s="212" t="s">
        <v>1025</v>
      </c>
      <c r="H286" s="213">
        <v>136</v>
      </c>
      <c r="I286" s="214"/>
      <c r="J286" s="215">
        <f>ROUND(I286*H286,2)</f>
        <v>0</v>
      </c>
      <c r="K286" s="211" t="s">
        <v>23</v>
      </c>
      <c r="L286" s="62"/>
      <c r="M286" s="216" t="s">
        <v>23</v>
      </c>
      <c r="N286" s="217" t="s">
        <v>44</v>
      </c>
      <c r="O286" s="43"/>
      <c r="P286" s="218">
        <f>O286*H286</f>
        <v>0</v>
      </c>
      <c r="Q286" s="218">
        <v>2.3000000000000001E-4</v>
      </c>
      <c r="R286" s="218">
        <f>Q286*H286</f>
        <v>3.1280000000000002E-2</v>
      </c>
      <c r="S286" s="218">
        <v>0</v>
      </c>
      <c r="T286" s="219">
        <f>S286*H286</f>
        <v>0</v>
      </c>
      <c r="AR286" s="25" t="s">
        <v>775</v>
      </c>
      <c r="AT286" s="25" t="s">
        <v>498</v>
      </c>
      <c r="AU286" s="25" t="s">
        <v>82</v>
      </c>
      <c r="AY286" s="25" t="s">
        <v>492</v>
      </c>
      <c r="BE286" s="220">
        <f>IF(N286="základní",J286,0)</f>
        <v>0</v>
      </c>
      <c r="BF286" s="220">
        <f>IF(N286="snížená",J286,0)</f>
        <v>0</v>
      </c>
      <c r="BG286" s="220">
        <f>IF(N286="zákl. přenesená",J286,0)</f>
        <v>0</v>
      </c>
      <c r="BH286" s="220">
        <f>IF(N286="sníž. přenesená",J286,0)</f>
        <v>0</v>
      </c>
      <c r="BI286" s="220">
        <f>IF(N286="nulová",J286,0)</f>
        <v>0</v>
      </c>
      <c r="BJ286" s="25" t="s">
        <v>80</v>
      </c>
      <c r="BK286" s="220">
        <f>ROUND(I286*H286,2)</f>
        <v>0</v>
      </c>
      <c r="BL286" s="25" t="s">
        <v>775</v>
      </c>
      <c r="BM286" s="25" t="s">
        <v>11018</v>
      </c>
    </row>
    <row r="287" spans="2:65" s="1" customFormat="1" ht="24">
      <c r="B287" s="42"/>
      <c r="C287" s="64"/>
      <c r="D287" s="221" t="s">
        <v>506</v>
      </c>
      <c r="E287" s="64"/>
      <c r="F287" s="222" t="s">
        <v>11017</v>
      </c>
      <c r="G287" s="64"/>
      <c r="H287" s="64"/>
      <c r="I287" s="177"/>
      <c r="J287" s="64"/>
      <c r="K287" s="64"/>
      <c r="L287" s="62"/>
      <c r="M287" s="223"/>
      <c r="N287" s="43"/>
      <c r="O287" s="43"/>
      <c r="P287" s="43"/>
      <c r="Q287" s="43"/>
      <c r="R287" s="43"/>
      <c r="S287" s="43"/>
      <c r="T287" s="79"/>
      <c r="AT287" s="25" t="s">
        <v>506</v>
      </c>
      <c r="AU287" s="25" t="s">
        <v>82</v>
      </c>
    </row>
    <row r="288" spans="2:65" s="12" customFormat="1">
      <c r="B288" s="225"/>
      <c r="C288" s="226"/>
      <c r="D288" s="227" t="s">
        <v>513</v>
      </c>
      <c r="E288" s="228" t="s">
        <v>23</v>
      </c>
      <c r="F288" s="229" t="s">
        <v>11019</v>
      </c>
      <c r="G288" s="226"/>
      <c r="H288" s="230">
        <v>136</v>
      </c>
      <c r="I288" s="231"/>
      <c r="J288" s="226"/>
      <c r="K288" s="226"/>
      <c r="L288" s="232"/>
      <c r="M288" s="233"/>
      <c r="N288" s="234"/>
      <c r="O288" s="234"/>
      <c r="P288" s="234"/>
      <c r="Q288" s="234"/>
      <c r="R288" s="234"/>
      <c r="S288" s="234"/>
      <c r="T288" s="235"/>
      <c r="AT288" s="236" t="s">
        <v>513</v>
      </c>
      <c r="AU288" s="236" t="s">
        <v>82</v>
      </c>
      <c r="AV288" s="12" t="s">
        <v>82</v>
      </c>
      <c r="AW288" s="12" t="s">
        <v>36</v>
      </c>
      <c r="AX288" s="12" t="s">
        <v>80</v>
      </c>
      <c r="AY288" s="236" t="s">
        <v>492</v>
      </c>
    </row>
    <row r="289" spans="2:65" s="1" customFormat="1" ht="25.5" customHeight="1">
      <c r="B289" s="42"/>
      <c r="C289" s="209" t="s">
        <v>1119</v>
      </c>
      <c r="D289" s="209" t="s">
        <v>498</v>
      </c>
      <c r="E289" s="210" t="s">
        <v>11020</v>
      </c>
      <c r="F289" s="211" t="s">
        <v>11021</v>
      </c>
      <c r="G289" s="212" t="s">
        <v>1025</v>
      </c>
      <c r="H289" s="213">
        <v>9</v>
      </c>
      <c r="I289" s="214"/>
      <c r="J289" s="215">
        <f>ROUND(I289*H289,2)</f>
        <v>0</v>
      </c>
      <c r="K289" s="211" t="s">
        <v>23</v>
      </c>
      <c r="L289" s="62"/>
      <c r="M289" s="216" t="s">
        <v>23</v>
      </c>
      <c r="N289" s="217" t="s">
        <v>44</v>
      </c>
      <c r="O289" s="43"/>
      <c r="P289" s="218">
        <f>O289*H289</f>
        <v>0</v>
      </c>
      <c r="Q289" s="218">
        <v>2.1199999999999999E-3</v>
      </c>
      <c r="R289" s="218">
        <f>Q289*H289</f>
        <v>1.908E-2</v>
      </c>
      <c r="S289" s="218">
        <v>0</v>
      </c>
      <c r="T289" s="219">
        <f>S289*H289</f>
        <v>0</v>
      </c>
      <c r="AR289" s="25" t="s">
        <v>775</v>
      </c>
      <c r="AT289" s="25" t="s">
        <v>498</v>
      </c>
      <c r="AU289" s="25" t="s">
        <v>82</v>
      </c>
      <c r="AY289" s="25" t="s">
        <v>492</v>
      </c>
      <c r="BE289" s="220">
        <f>IF(N289="základní",J289,0)</f>
        <v>0</v>
      </c>
      <c r="BF289" s="220">
        <f>IF(N289="snížená",J289,0)</f>
        <v>0</v>
      </c>
      <c r="BG289" s="220">
        <f>IF(N289="zákl. přenesená",J289,0)</f>
        <v>0</v>
      </c>
      <c r="BH289" s="220">
        <f>IF(N289="sníž. přenesená",J289,0)</f>
        <v>0</v>
      </c>
      <c r="BI289" s="220">
        <f>IF(N289="nulová",J289,0)</f>
        <v>0</v>
      </c>
      <c r="BJ289" s="25" t="s">
        <v>80</v>
      </c>
      <c r="BK289" s="220">
        <f>ROUND(I289*H289,2)</f>
        <v>0</v>
      </c>
      <c r="BL289" s="25" t="s">
        <v>775</v>
      </c>
      <c r="BM289" s="25" t="s">
        <v>11022</v>
      </c>
    </row>
    <row r="290" spans="2:65" s="1" customFormat="1" ht="48">
      <c r="B290" s="42"/>
      <c r="C290" s="64"/>
      <c r="D290" s="221" t="s">
        <v>506</v>
      </c>
      <c r="E290" s="64"/>
      <c r="F290" s="222" t="s">
        <v>11023</v>
      </c>
      <c r="G290" s="64"/>
      <c r="H290" s="64"/>
      <c r="I290" s="177"/>
      <c r="J290" s="64"/>
      <c r="K290" s="64"/>
      <c r="L290" s="62"/>
      <c r="M290" s="223"/>
      <c r="N290" s="43"/>
      <c r="O290" s="43"/>
      <c r="P290" s="43"/>
      <c r="Q290" s="43"/>
      <c r="R290" s="43"/>
      <c r="S290" s="43"/>
      <c r="T290" s="79"/>
      <c r="AT290" s="25" t="s">
        <v>506</v>
      </c>
      <c r="AU290" s="25" t="s">
        <v>82</v>
      </c>
    </row>
    <row r="291" spans="2:65" s="12" customFormat="1">
      <c r="B291" s="225"/>
      <c r="C291" s="226"/>
      <c r="D291" s="227" t="s">
        <v>513</v>
      </c>
      <c r="E291" s="228" t="s">
        <v>23</v>
      </c>
      <c r="F291" s="229" t="s">
        <v>11024</v>
      </c>
      <c r="G291" s="226"/>
      <c r="H291" s="230">
        <v>9</v>
      </c>
      <c r="I291" s="231"/>
      <c r="J291" s="226"/>
      <c r="K291" s="226"/>
      <c r="L291" s="232"/>
      <c r="M291" s="233"/>
      <c r="N291" s="234"/>
      <c r="O291" s="234"/>
      <c r="P291" s="234"/>
      <c r="Q291" s="234"/>
      <c r="R291" s="234"/>
      <c r="S291" s="234"/>
      <c r="T291" s="235"/>
      <c r="AT291" s="236" t="s">
        <v>513</v>
      </c>
      <c r="AU291" s="236" t="s">
        <v>82</v>
      </c>
      <c r="AV291" s="12" t="s">
        <v>82</v>
      </c>
      <c r="AW291" s="12" t="s">
        <v>36</v>
      </c>
      <c r="AX291" s="12" t="s">
        <v>80</v>
      </c>
      <c r="AY291" s="236" t="s">
        <v>492</v>
      </c>
    </row>
    <row r="292" spans="2:65" s="1" customFormat="1" ht="25.5" customHeight="1">
      <c r="B292" s="42"/>
      <c r="C292" s="209" t="s">
        <v>1149</v>
      </c>
      <c r="D292" s="209" t="s">
        <v>498</v>
      </c>
      <c r="E292" s="210" t="s">
        <v>11025</v>
      </c>
      <c r="F292" s="211" t="s">
        <v>11026</v>
      </c>
      <c r="G292" s="212" t="s">
        <v>1025</v>
      </c>
      <c r="H292" s="213">
        <v>2</v>
      </c>
      <c r="I292" s="214"/>
      <c r="J292" s="215">
        <f>ROUND(I292*H292,2)</f>
        <v>0</v>
      </c>
      <c r="K292" s="211" t="s">
        <v>23</v>
      </c>
      <c r="L292" s="62"/>
      <c r="M292" s="216" t="s">
        <v>23</v>
      </c>
      <c r="N292" s="217" t="s">
        <v>44</v>
      </c>
      <c r="O292" s="43"/>
      <c r="P292" s="218">
        <f>O292*H292</f>
        <v>0</v>
      </c>
      <c r="Q292" s="218">
        <v>3.3800000000000002E-3</v>
      </c>
      <c r="R292" s="218">
        <f>Q292*H292</f>
        <v>6.7600000000000004E-3</v>
      </c>
      <c r="S292" s="218">
        <v>0</v>
      </c>
      <c r="T292" s="219">
        <f>S292*H292</f>
        <v>0</v>
      </c>
      <c r="AR292" s="25" t="s">
        <v>775</v>
      </c>
      <c r="AT292" s="25" t="s">
        <v>498</v>
      </c>
      <c r="AU292" s="25" t="s">
        <v>82</v>
      </c>
      <c r="AY292" s="25" t="s">
        <v>492</v>
      </c>
      <c r="BE292" s="220">
        <f>IF(N292="základní",J292,0)</f>
        <v>0</v>
      </c>
      <c r="BF292" s="220">
        <f>IF(N292="snížená",J292,0)</f>
        <v>0</v>
      </c>
      <c r="BG292" s="220">
        <f>IF(N292="zákl. přenesená",J292,0)</f>
        <v>0</v>
      </c>
      <c r="BH292" s="220">
        <f>IF(N292="sníž. přenesená",J292,0)</f>
        <v>0</v>
      </c>
      <c r="BI292" s="220">
        <f>IF(N292="nulová",J292,0)</f>
        <v>0</v>
      </c>
      <c r="BJ292" s="25" t="s">
        <v>80</v>
      </c>
      <c r="BK292" s="220">
        <f>ROUND(I292*H292,2)</f>
        <v>0</v>
      </c>
      <c r="BL292" s="25" t="s">
        <v>775</v>
      </c>
      <c r="BM292" s="25" t="s">
        <v>11027</v>
      </c>
    </row>
    <row r="293" spans="2:65" s="1" customFormat="1">
      <c r="B293" s="42"/>
      <c r="C293" s="64"/>
      <c r="D293" s="221" t="s">
        <v>506</v>
      </c>
      <c r="E293" s="64"/>
      <c r="F293" s="222" t="s">
        <v>11026</v>
      </c>
      <c r="G293" s="64"/>
      <c r="H293" s="64"/>
      <c r="I293" s="177"/>
      <c r="J293" s="64"/>
      <c r="K293" s="64"/>
      <c r="L293" s="62"/>
      <c r="M293" s="223"/>
      <c r="N293" s="43"/>
      <c r="O293" s="43"/>
      <c r="P293" s="43"/>
      <c r="Q293" s="43"/>
      <c r="R293" s="43"/>
      <c r="S293" s="43"/>
      <c r="T293" s="79"/>
      <c r="AT293" s="25" t="s">
        <v>506</v>
      </c>
      <c r="AU293" s="25" t="s">
        <v>82</v>
      </c>
    </row>
    <row r="294" spans="2:65" s="12" customFormat="1">
      <c r="B294" s="225"/>
      <c r="C294" s="226"/>
      <c r="D294" s="227" t="s">
        <v>513</v>
      </c>
      <c r="E294" s="228" t="s">
        <v>23</v>
      </c>
      <c r="F294" s="229" t="s">
        <v>11028</v>
      </c>
      <c r="G294" s="226"/>
      <c r="H294" s="230">
        <v>2</v>
      </c>
      <c r="I294" s="231"/>
      <c r="J294" s="226"/>
      <c r="K294" s="226"/>
      <c r="L294" s="232"/>
      <c r="M294" s="233"/>
      <c r="N294" s="234"/>
      <c r="O294" s="234"/>
      <c r="P294" s="234"/>
      <c r="Q294" s="234"/>
      <c r="R294" s="234"/>
      <c r="S294" s="234"/>
      <c r="T294" s="235"/>
      <c r="AT294" s="236" t="s">
        <v>513</v>
      </c>
      <c r="AU294" s="236" t="s">
        <v>82</v>
      </c>
      <c r="AV294" s="12" t="s">
        <v>82</v>
      </c>
      <c r="AW294" s="12" t="s">
        <v>36</v>
      </c>
      <c r="AX294" s="12" t="s">
        <v>80</v>
      </c>
      <c r="AY294" s="236" t="s">
        <v>492</v>
      </c>
    </row>
    <row r="295" spans="2:65" s="1" customFormat="1" ht="25.5" customHeight="1">
      <c r="B295" s="42"/>
      <c r="C295" s="209" t="s">
        <v>1162</v>
      </c>
      <c r="D295" s="209" t="s">
        <v>498</v>
      </c>
      <c r="E295" s="210" t="s">
        <v>11029</v>
      </c>
      <c r="F295" s="211" t="s">
        <v>11030</v>
      </c>
      <c r="G295" s="212" t="s">
        <v>1025</v>
      </c>
      <c r="H295" s="213">
        <v>3</v>
      </c>
      <c r="I295" s="214"/>
      <c r="J295" s="215">
        <f>ROUND(I295*H295,2)</f>
        <v>0</v>
      </c>
      <c r="K295" s="211" t="s">
        <v>23</v>
      </c>
      <c r="L295" s="62"/>
      <c r="M295" s="216" t="s">
        <v>23</v>
      </c>
      <c r="N295" s="217" t="s">
        <v>44</v>
      </c>
      <c r="O295" s="43"/>
      <c r="P295" s="218">
        <f>O295*H295</f>
        <v>0</v>
      </c>
      <c r="Q295" s="218">
        <v>3.3800000000000002E-3</v>
      </c>
      <c r="R295" s="218">
        <f>Q295*H295</f>
        <v>1.014E-2</v>
      </c>
      <c r="S295" s="218">
        <v>0</v>
      </c>
      <c r="T295" s="219">
        <f>S295*H295</f>
        <v>0</v>
      </c>
      <c r="AR295" s="25" t="s">
        <v>775</v>
      </c>
      <c r="AT295" s="25" t="s">
        <v>498</v>
      </c>
      <c r="AU295" s="25" t="s">
        <v>82</v>
      </c>
      <c r="AY295" s="25" t="s">
        <v>492</v>
      </c>
      <c r="BE295" s="220">
        <f>IF(N295="základní",J295,0)</f>
        <v>0</v>
      </c>
      <c r="BF295" s="220">
        <f>IF(N295="snížená",J295,0)</f>
        <v>0</v>
      </c>
      <c r="BG295" s="220">
        <f>IF(N295="zákl. přenesená",J295,0)</f>
        <v>0</v>
      </c>
      <c r="BH295" s="220">
        <f>IF(N295="sníž. přenesená",J295,0)</f>
        <v>0</v>
      </c>
      <c r="BI295" s="220">
        <f>IF(N295="nulová",J295,0)</f>
        <v>0</v>
      </c>
      <c r="BJ295" s="25" t="s">
        <v>80</v>
      </c>
      <c r="BK295" s="220">
        <f>ROUND(I295*H295,2)</f>
        <v>0</v>
      </c>
      <c r="BL295" s="25" t="s">
        <v>775</v>
      </c>
      <c r="BM295" s="25" t="s">
        <v>11031</v>
      </c>
    </row>
    <row r="296" spans="2:65" s="1" customFormat="1" ht="24">
      <c r="B296" s="42"/>
      <c r="C296" s="64"/>
      <c r="D296" s="221" t="s">
        <v>506</v>
      </c>
      <c r="E296" s="64"/>
      <c r="F296" s="222" t="s">
        <v>11030</v>
      </c>
      <c r="G296" s="64"/>
      <c r="H296" s="64"/>
      <c r="I296" s="177"/>
      <c r="J296" s="64"/>
      <c r="K296" s="64"/>
      <c r="L296" s="62"/>
      <c r="M296" s="223"/>
      <c r="N296" s="43"/>
      <c r="O296" s="43"/>
      <c r="P296" s="43"/>
      <c r="Q296" s="43"/>
      <c r="R296" s="43"/>
      <c r="S296" s="43"/>
      <c r="T296" s="79"/>
      <c r="AT296" s="25" t="s">
        <v>506</v>
      </c>
      <c r="AU296" s="25" t="s">
        <v>82</v>
      </c>
    </row>
    <row r="297" spans="2:65" s="12" customFormat="1">
      <c r="B297" s="225"/>
      <c r="C297" s="226"/>
      <c r="D297" s="227" t="s">
        <v>513</v>
      </c>
      <c r="E297" s="228" t="s">
        <v>23</v>
      </c>
      <c r="F297" s="229" t="s">
        <v>11032</v>
      </c>
      <c r="G297" s="226"/>
      <c r="H297" s="230">
        <v>3</v>
      </c>
      <c r="I297" s="231"/>
      <c r="J297" s="226"/>
      <c r="K297" s="226"/>
      <c r="L297" s="232"/>
      <c r="M297" s="233"/>
      <c r="N297" s="234"/>
      <c r="O297" s="234"/>
      <c r="P297" s="234"/>
      <c r="Q297" s="234"/>
      <c r="R297" s="234"/>
      <c r="S297" s="234"/>
      <c r="T297" s="235"/>
      <c r="AT297" s="236" t="s">
        <v>513</v>
      </c>
      <c r="AU297" s="236" t="s">
        <v>82</v>
      </c>
      <c r="AV297" s="12" t="s">
        <v>82</v>
      </c>
      <c r="AW297" s="12" t="s">
        <v>36</v>
      </c>
      <c r="AX297" s="12" t="s">
        <v>80</v>
      </c>
      <c r="AY297" s="236" t="s">
        <v>492</v>
      </c>
    </row>
    <row r="298" spans="2:65" s="1" customFormat="1" ht="16.5" customHeight="1">
      <c r="B298" s="42"/>
      <c r="C298" s="209" t="s">
        <v>1173</v>
      </c>
      <c r="D298" s="209" t="s">
        <v>498</v>
      </c>
      <c r="E298" s="210" t="s">
        <v>11033</v>
      </c>
      <c r="F298" s="211" t="s">
        <v>11034</v>
      </c>
      <c r="G298" s="212" t="s">
        <v>1025</v>
      </c>
      <c r="H298" s="213">
        <v>2</v>
      </c>
      <c r="I298" s="214"/>
      <c r="J298" s="215">
        <f>ROUND(I298*H298,2)</f>
        <v>0</v>
      </c>
      <c r="K298" s="211" t="s">
        <v>23</v>
      </c>
      <c r="L298" s="62"/>
      <c r="M298" s="216" t="s">
        <v>23</v>
      </c>
      <c r="N298" s="217" t="s">
        <v>44</v>
      </c>
      <c r="O298" s="43"/>
      <c r="P298" s="218">
        <f>O298*H298</f>
        <v>0</v>
      </c>
      <c r="Q298" s="218">
        <v>3.4299999999999997E-2</v>
      </c>
      <c r="R298" s="218">
        <f>Q298*H298</f>
        <v>6.8599999999999994E-2</v>
      </c>
      <c r="S298" s="218">
        <v>0</v>
      </c>
      <c r="T298" s="219">
        <f>S298*H298</f>
        <v>0</v>
      </c>
      <c r="AR298" s="25" t="s">
        <v>775</v>
      </c>
      <c r="AT298" s="25" t="s">
        <v>498</v>
      </c>
      <c r="AU298" s="25" t="s">
        <v>82</v>
      </c>
      <c r="AY298" s="25" t="s">
        <v>492</v>
      </c>
      <c r="BE298" s="220">
        <f>IF(N298="základní",J298,0)</f>
        <v>0</v>
      </c>
      <c r="BF298" s="220">
        <f>IF(N298="snížená",J298,0)</f>
        <v>0</v>
      </c>
      <c r="BG298" s="220">
        <f>IF(N298="zákl. přenesená",J298,0)</f>
        <v>0</v>
      </c>
      <c r="BH298" s="220">
        <f>IF(N298="sníž. přenesená",J298,0)</f>
        <v>0</v>
      </c>
      <c r="BI298" s="220">
        <f>IF(N298="nulová",J298,0)</f>
        <v>0</v>
      </c>
      <c r="BJ298" s="25" t="s">
        <v>80</v>
      </c>
      <c r="BK298" s="220">
        <f>ROUND(I298*H298,2)</f>
        <v>0</v>
      </c>
      <c r="BL298" s="25" t="s">
        <v>775</v>
      </c>
      <c r="BM298" s="25" t="s">
        <v>11035</v>
      </c>
    </row>
    <row r="299" spans="2:65" s="1" customFormat="1">
      <c r="B299" s="42"/>
      <c r="C299" s="64"/>
      <c r="D299" s="221" t="s">
        <v>506</v>
      </c>
      <c r="E299" s="64"/>
      <c r="F299" s="222" t="s">
        <v>11034</v>
      </c>
      <c r="G299" s="64"/>
      <c r="H299" s="64"/>
      <c r="I299" s="177"/>
      <c r="J299" s="64"/>
      <c r="K299" s="64"/>
      <c r="L299" s="62"/>
      <c r="M299" s="223"/>
      <c r="N299" s="43"/>
      <c r="O299" s="43"/>
      <c r="P299" s="43"/>
      <c r="Q299" s="43"/>
      <c r="R299" s="43"/>
      <c r="S299" s="43"/>
      <c r="T299" s="79"/>
      <c r="AT299" s="25" t="s">
        <v>506</v>
      </c>
      <c r="AU299" s="25" t="s">
        <v>82</v>
      </c>
    </row>
    <row r="300" spans="2:65" s="12" customFormat="1">
      <c r="B300" s="225"/>
      <c r="C300" s="226"/>
      <c r="D300" s="227" t="s">
        <v>513</v>
      </c>
      <c r="E300" s="228" t="s">
        <v>23</v>
      </c>
      <c r="F300" s="229" t="s">
        <v>11028</v>
      </c>
      <c r="G300" s="226"/>
      <c r="H300" s="230">
        <v>2</v>
      </c>
      <c r="I300" s="231"/>
      <c r="J300" s="226"/>
      <c r="K300" s="226"/>
      <c r="L300" s="232"/>
      <c r="M300" s="233"/>
      <c r="N300" s="234"/>
      <c r="O300" s="234"/>
      <c r="P300" s="234"/>
      <c r="Q300" s="234"/>
      <c r="R300" s="234"/>
      <c r="S300" s="234"/>
      <c r="T300" s="235"/>
      <c r="AT300" s="236" t="s">
        <v>513</v>
      </c>
      <c r="AU300" s="236" t="s">
        <v>82</v>
      </c>
      <c r="AV300" s="12" t="s">
        <v>82</v>
      </c>
      <c r="AW300" s="12" t="s">
        <v>36</v>
      </c>
      <c r="AX300" s="12" t="s">
        <v>80</v>
      </c>
      <c r="AY300" s="236" t="s">
        <v>492</v>
      </c>
    </row>
    <row r="301" spans="2:65" s="1" customFormat="1" ht="16.5" customHeight="1">
      <c r="B301" s="42"/>
      <c r="C301" s="209" t="s">
        <v>1184</v>
      </c>
      <c r="D301" s="209" t="s">
        <v>498</v>
      </c>
      <c r="E301" s="210" t="s">
        <v>11036</v>
      </c>
      <c r="F301" s="211" t="s">
        <v>11037</v>
      </c>
      <c r="G301" s="212" t="s">
        <v>1025</v>
      </c>
      <c r="H301" s="213">
        <v>4</v>
      </c>
      <c r="I301" s="214"/>
      <c r="J301" s="215">
        <f>ROUND(I301*H301,2)</f>
        <v>0</v>
      </c>
      <c r="K301" s="211" t="s">
        <v>23</v>
      </c>
      <c r="L301" s="62"/>
      <c r="M301" s="216" t="s">
        <v>23</v>
      </c>
      <c r="N301" s="217" t="s">
        <v>44</v>
      </c>
      <c r="O301" s="43"/>
      <c r="P301" s="218">
        <f>O301*H301</f>
        <v>0</v>
      </c>
      <c r="Q301" s="218">
        <v>4.3E-3</v>
      </c>
      <c r="R301" s="218">
        <f>Q301*H301</f>
        <v>1.72E-2</v>
      </c>
      <c r="S301" s="218">
        <v>0</v>
      </c>
      <c r="T301" s="219">
        <f>S301*H301</f>
        <v>0</v>
      </c>
      <c r="AR301" s="25" t="s">
        <v>775</v>
      </c>
      <c r="AT301" s="25" t="s">
        <v>498</v>
      </c>
      <c r="AU301" s="25" t="s">
        <v>82</v>
      </c>
      <c r="AY301" s="25" t="s">
        <v>492</v>
      </c>
      <c r="BE301" s="220">
        <f>IF(N301="základní",J301,0)</f>
        <v>0</v>
      </c>
      <c r="BF301" s="220">
        <f>IF(N301="snížená",J301,0)</f>
        <v>0</v>
      </c>
      <c r="BG301" s="220">
        <f>IF(N301="zákl. přenesená",J301,0)</f>
        <v>0</v>
      </c>
      <c r="BH301" s="220">
        <f>IF(N301="sníž. přenesená",J301,0)</f>
        <v>0</v>
      </c>
      <c r="BI301" s="220">
        <f>IF(N301="nulová",J301,0)</f>
        <v>0</v>
      </c>
      <c r="BJ301" s="25" t="s">
        <v>80</v>
      </c>
      <c r="BK301" s="220">
        <f>ROUND(I301*H301,2)</f>
        <v>0</v>
      </c>
      <c r="BL301" s="25" t="s">
        <v>775</v>
      </c>
      <c r="BM301" s="25" t="s">
        <v>11038</v>
      </c>
    </row>
    <row r="302" spans="2:65" s="1" customFormat="1">
      <c r="B302" s="42"/>
      <c r="C302" s="64"/>
      <c r="D302" s="221" t="s">
        <v>506</v>
      </c>
      <c r="E302" s="64"/>
      <c r="F302" s="222" t="s">
        <v>11037</v>
      </c>
      <c r="G302" s="64"/>
      <c r="H302" s="64"/>
      <c r="I302" s="177"/>
      <c r="J302" s="64"/>
      <c r="K302" s="64"/>
      <c r="L302" s="62"/>
      <c r="M302" s="223"/>
      <c r="N302" s="43"/>
      <c r="O302" s="43"/>
      <c r="P302" s="43"/>
      <c r="Q302" s="43"/>
      <c r="R302" s="43"/>
      <c r="S302" s="43"/>
      <c r="T302" s="79"/>
      <c r="AT302" s="25" t="s">
        <v>506</v>
      </c>
      <c r="AU302" s="25" t="s">
        <v>82</v>
      </c>
    </row>
    <row r="303" spans="2:65" s="12" customFormat="1">
      <c r="B303" s="225"/>
      <c r="C303" s="226"/>
      <c r="D303" s="227" t="s">
        <v>513</v>
      </c>
      <c r="E303" s="228" t="s">
        <v>23</v>
      </c>
      <c r="F303" s="229" t="s">
        <v>11039</v>
      </c>
      <c r="G303" s="226"/>
      <c r="H303" s="230">
        <v>4</v>
      </c>
      <c r="I303" s="231"/>
      <c r="J303" s="226"/>
      <c r="K303" s="226"/>
      <c r="L303" s="232"/>
      <c r="M303" s="233"/>
      <c r="N303" s="234"/>
      <c r="O303" s="234"/>
      <c r="P303" s="234"/>
      <c r="Q303" s="234"/>
      <c r="R303" s="234"/>
      <c r="S303" s="234"/>
      <c r="T303" s="235"/>
      <c r="AT303" s="236" t="s">
        <v>513</v>
      </c>
      <c r="AU303" s="236" t="s">
        <v>82</v>
      </c>
      <c r="AV303" s="12" t="s">
        <v>82</v>
      </c>
      <c r="AW303" s="12" t="s">
        <v>36</v>
      </c>
      <c r="AX303" s="12" t="s">
        <v>80</v>
      </c>
      <c r="AY303" s="236" t="s">
        <v>492</v>
      </c>
    </row>
    <row r="304" spans="2:65" s="1" customFormat="1" ht="25.5" customHeight="1">
      <c r="B304" s="42"/>
      <c r="C304" s="209" t="s">
        <v>1227</v>
      </c>
      <c r="D304" s="209" t="s">
        <v>498</v>
      </c>
      <c r="E304" s="210" t="s">
        <v>11040</v>
      </c>
      <c r="F304" s="211" t="s">
        <v>11041</v>
      </c>
      <c r="G304" s="212" t="s">
        <v>1025</v>
      </c>
      <c r="H304" s="213">
        <v>2</v>
      </c>
      <c r="I304" s="214"/>
      <c r="J304" s="215">
        <f>ROUND(I304*H304,2)</f>
        <v>0</v>
      </c>
      <c r="K304" s="211" t="s">
        <v>23</v>
      </c>
      <c r="L304" s="62"/>
      <c r="M304" s="216" t="s">
        <v>23</v>
      </c>
      <c r="N304" s="217" t="s">
        <v>44</v>
      </c>
      <c r="O304" s="43"/>
      <c r="P304" s="218">
        <f>O304*H304</f>
        <v>0</v>
      </c>
      <c r="Q304" s="218">
        <v>6.4299999999999996E-2</v>
      </c>
      <c r="R304" s="218">
        <f>Q304*H304</f>
        <v>0.12859999999999999</v>
      </c>
      <c r="S304" s="218">
        <v>0</v>
      </c>
      <c r="T304" s="219">
        <f>S304*H304</f>
        <v>0</v>
      </c>
      <c r="AR304" s="25" t="s">
        <v>775</v>
      </c>
      <c r="AT304" s="25" t="s">
        <v>498</v>
      </c>
      <c r="AU304" s="25" t="s">
        <v>82</v>
      </c>
      <c r="AY304" s="25" t="s">
        <v>492</v>
      </c>
      <c r="BE304" s="220">
        <f>IF(N304="základní",J304,0)</f>
        <v>0</v>
      </c>
      <c r="BF304" s="220">
        <f>IF(N304="snížená",J304,0)</f>
        <v>0</v>
      </c>
      <c r="BG304" s="220">
        <f>IF(N304="zákl. přenesená",J304,0)</f>
        <v>0</v>
      </c>
      <c r="BH304" s="220">
        <f>IF(N304="sníž. přenesená",J304,0)</f>
        <v>0</v>
      </c>
      <c r="BI304" s="220">
        <f>IF(N304="nulová",J304,0)</f>
        <v>0</v>
      </c>
      <c r="BJ304" s="25" t="s">
        <v>80</v>
      </c>
      <c r="BK304" s="220">
        <f>ROUND(I304*H304,2)</f>
        <v>0</v>
      </c>
      <c r="BL304" s="25" t="s">
        <v>775</v>
      </c>
      <c r="BM304" s="25" t="s">
        <v>11042</v>
      </c>
    </row>
    <row r="305" spans="2:65" s="1" customFormat="1" ht="24">
      <c r="B305" s="42"/>
      <c r="C305" s="64"/>
      <c r="D305" s="221" t="s">
        <v>506</v>
      </c>
      <c r="E305" s="64"/>
      <c r="F305" s="222" t="s">
        <v>11043</v>
      </c>
      <c r="G305" s="64"/>
      <c r="H305" s="64"/>
      <c r="I305" s="177"/>
      <c r="J305" s="64"/>
      <c r="K305" s="64"/>
      <c r="L305" s="62"/>
      <c r="M305" s="223"/>
      <c r="N305" s="43"/>
      <c r="O305" s="43"/>
      <c r="P305" s="43"/>
      <c r="Q305" s="43"/>
      <c r="R305" s="43"/>
      <c r="S305" s="43"/>
      <c r="T305" s="79"/>
      <c r="AT305" s="25" t="s">
        <v>506</v>
      </c>
      <c r="AU305" s="25" t="s">
        <v>82</v>
      </c>
    </row>
    <row r="306" spans="2:65" s="12" customFormat="1">
      <c r="B306" s="225"/>
      <c r="C306" s="226"/>
      <c r="D306" s="227" t="s">
        <v>513</v>
      </c>
      <c r="E306" s="228" t="s">
        <v>23</v>
      </c>
      <c r="F306" s="229" t="s">
        <v>11028</v>
      </c>
      <c r="G306" s="226"/>
      <c r="H306" s="230">
        <v>2</v>
      </c>
      <c r="I306" s="231"/>
      <c r="J306" s="226"/>
      <c r="K306" s="226"/>
      <c r="L306" s="232"/>
      <c r="M306" s="233"/>
      <c r="N306" s="234"/>
      <c r="O306" s="234"/>
      <c r="P306" s="234"/>
      <c r="Q306" s="234"/>
      <c r="R306" s="234"/>
      <c r="S306" s="234"/>
      <c r="T306" s="235"/>
      <c r="AT306" s="236" t="s">
        <v>513</v>
      </c>
      <c r="AU306" s="236" t="s">
        <v>82</v>
      </c>
      <c r="AV306" s="12" t="s">
        <v>82</v>
      </c>
      <c r="AW306" s="12" t="s">
        <v>36</v>
      </c>
      <c r="AX306" s="12" t="s">
        <v>80</v>
      </c>
      <c r="AY306" s="236" t="s">
        <v>492</v>
      </c>
    </row>
    <row r="307" spans="2:65" s="1" customFormat="1" ht="25.5" customHeight="1">
      <c r="B307" s="42"/>
      <c r="C307" s="209" t="s">
        <v>1234</v>
      </c>
      <c r="D307" s="209" t="s">
        <v>498</v>
      </c>
      <c r="E307" s="210" t="s">
        <v>11044</v>
      </c>
      <c r="F307" s="211" t="s">
        <v>11045</v>
      </c>
      <c r="G307" s="212" t="s">
        <v>1025</v>
      </c>
      <c r="H307" s="213">
        <v>1</v>
      </c>
      <c r="I307" s="214"/>
      <c r="J307" s="215">
        <f>ROUND(I307*H307,2)</f>
        <v>0</v>
      </c>
      <c r="K307" s="211" t="s">
        <v>23</v>
      </c>
      <c r="L307" s="62"/>
      <c r="M307" s="216" t="s">
        <v>23</v>
      </c>
      <c r="N307" s="217" t="s">
        <v>44</v>
      </c>
      <c r="O307" s="43"/>
      <c r="P307" s="218">
        <f>O307*H307</f>
        <v>0</v>
      </c>
      <c r="Q307" s="218">
        <v>1.2500000000000001E-2</v>
      </c>
      <c r="R307" s="218">
        <f>Q307*H307</f>
        <v>1.2500000000000001E-2</v>
      </c>
      <c r="S307" s="218">
        <v>0</v>
      </c>
      <c r="T307" s="219">
        <f>S307*H307</f>
        <v>0</v>
      </c>
      <c r="AR307" s="25" t="s">
        <v>775</v>
      </c>
      <c r="AT307" s="25" t="s">
        <v>498</v>
      </c>
      <c r="AU307" s="25" t="s">
        <v>82</v>
      </c>
      <c r="AY307" s="25" t="s">
        <v>492</v>
      </c>
      <c r="BE307" s="220">
        <f>IF(N307="základní",J307,0)</f>
        <v>0</v>
      </c>
      <c r="BF307" s="220">
        <f>IF(N307="snížená",J307,0)</f>
        <v>0</v>
      </c>
      <c r="BG307" s="220">
        <f>IF(N307="zákl. přenesená",J307,0)</f>
        <v>0</v>
      </c>
      <c r="BH307" s="220">
        <f>IF(N307="sníž. přenesená",J307,0)</f>
        <v>0</v>
      </c>
      <c r="BI307" s="220">
        <f>IF(N307="nulová",J307,0)</f>
        <v>0</v>
      </c>
      <c r="BJ307" s="25" t="s">
        <v>80</v>
      </c>
      <c r="BK307" s="220">
        <f>ROUND(I307*H307,2)</f>
        <v>0</v>
      </c>
      <c r="BL307" s="25" t="s">
        <v>775</v>
      </c>
      <c r="BM307" s="25" t="s">
        <v>11046</v>
      </c>
    </row>
    <row r="308" spans="2:65" s="1" customFormat="1" ht="24">
      <c r="B308" s="42"/>
      <c r="C308" s="64"/>
      <c r="D308" s="221" t="s">
        <v>506</v>
      </c>
      <c r="E308" s="64"/>
      <c r="F308" s="222" t="s">
        <v>11045</v>
      </c>
      <c r="G308" s="64"/>
      <c r="H308" s="64"/>
      <c r="I308" s="177"/>
      <c r="J308" s="64"/>
      <c r="K308" s="64"/>
      <c r="L308" s="62"/>
      <c r="M308" s="223"/>
      <c r="N308" s="43"/>
      <c r="O308" s="43"/>
      <c r="P308" s="43"/>
      <c r="Q308" s="43"/>
      <c r="R308" s="43"/>
      <c r="S308" s="43"/>
      <c r="T308" s="79"/>
      <c r="AT308" s="25" t="s">
        <v>506</v>
      </c>
      <c r="AU308" s="25" t="s">
        <v>82</v>
      </c>
    </row>
    <row r="309" spans="2:65" s="12" customFormat="1">
      <c r="B309" s="225"/>
      <c r="C309" s="226"/>
      <c r="D309" s="227" t="s">
        <v>513</v>
      </c>
      <c r="E309" s="228" t="s">
        <v>23</v>
      </c>
      <c r="F309" s="229" t="s">
        <v>80</v>
      </c>
      <c r="G309" s="226"/>
      <c r="H309" s="230">
        <v>1</v>
      </c>
      <c r="I309" s="231"/>
      <c r="J309" s="226"/>
      <c r="K309" s="226"/>
      <c r="L309" s="232"/>
      <c r="M309" s="233"/>
      <c r="N309" s="234"/>
      <c r="O309" s="234"/>
      <c r="P309" s="234"/>
      <c r="Q309" s="234"/>
      <c r="R309" s="234"/>
      <c r="S309" s="234"/>
      <c r="T309" s="235"/>
      <c r="AT309" s="236" t="s">
        <v>513</v>
      </c>
      <c r="AU309" s="236" t="s">
        <v>82</v>
      </c>
      <c r="AV309" s="12" t="s">
        <v>82</v>
      </c>
      <c r="AW309" s="12" t="s">
        <v>36</v>
      </c>
      <c r="AX309" s="12" t="s">
        <v>80</v>
      </c>
      <c r="AY309" s="236" t="s">
        <v>492</v>
      </c>
    </row>
    <row r="310" spans="2:65" s="1" customFormat="1" ht="16.5" customHeight="1">
      <c r="B310" s="42"/>
      <c r="C310" s="209" t="s">
        <v>1271</v>
      </c>
      <c r="D310" s="209" t="s">
        <v>498</v>
      </c>
      <c r="E310" s="210" t="s">
        <v>11047</v>
      </c>
      <c r="F310" s="211" t="s">
        <v>11048</v>
      </c>
      <c r="G310" s="212" t="s">
        <v>1025</v>
      </c>
      <c r="H310" s="213">
        <v>5</v>
      </c>
      <c r="I310" s="214"/>
      <c r="J310" s="215">
        <f>ROUND(I310*H310,2)</f>
        <v>0</v>
      </c>
      <c r="K310" s="211" t="s">
        <v>23</v>
      </c>
      <c r="L310" s="62"/>
      <c r="M310" s="216" t="s">
        <v>23</v>
      </c>
      <c r="N310" s="217" t="s">
        <v>44</v>
      </c>
      <c r="O310" s="43"/>
      <c r="P310" s="218">
        <f>O310*H310</f>
        <v>0</v>
      </c>
      <c r="Q310" s="218">
        <v>1.6000000000000001E-4</v>
      </c>
      <c r="R310" s="218">
        <f>Q310*H310</f>
        <v>8.0000000000000004E-4</v>
      </c>
      <c r="S310" s="218">
        <v>0</v>
      </c>
      <c r="T310" s="219">
        <f>S310*H310</f>
        <v>0</v>
      </c>
      <c r="AR310" s="25" t="s">
        <v>775</v>
      </c>
      <c r="AT310" s="25" t="s">
        <v>498</v>
      </c>
      <c r="AU310" s="25" t="s">
        <v>82</v>
      </c>
      <c r="AY310" s="25" t="s">
        <v>492</v>
      </c>
      <c r="BE310" s="220">
        <f>IF(N310="základní",J310,0)</f>
        <v>0</v>
      </c>
      <c r="BF310" s="220">
        <f>IF(N310="snížená",J310,0)</f>
        <v>0</v>
      </c>
      <c r="BG310" s="220">
        <f>IF(N310="zákl. přenesená",J310,0)</f>
        <v>0</v>
      </c>
      <c r="BH310" s="220">
        <f>IF(N310="sníž. přenesená",J310,0)</f>
        <v>0</v>
      </c>
      <c r="BI310" s="220">
        <f>IF(N310="nulová",J310,0)</f>
        <v>0</v>
      </c>
      <c r="BJ310" s="25" t="s">
        <v>80</v>
      </c>
      <c r="BK310" s="220">
        <f>ROUND(I310*H310,2)</f>
        <v>0</v>
      </c>
      <c r="BL310" s="25" t="s">
        <v>775</v>
      </c>
      <c r="BM310" s="25" t="s">
        <v>11049</v>
      </c>
    </row>
    <row r="311" spans="2:65" s="1" customFormat="1">
      <c r="B311" s="42"/>
      <c r="C311" s="64"/>
      <c r="D311" s="221" t="s">
        <v>506</v>
      </c>
      <c r="E311" s="64"/>
      <c r="F311" s="222" t="s">
        <v>11048</v>
      </c>
      <c r="G311" s="64"/>
      <c r="H311" s="64"/>
      <c r="I311" s="177"/>
      <c r="J311" s="64"/>
      <c r="K311" s="64"/>
      <c r="L311" s="62"/>
      <c r="M311" s="223"/>
      <c r="N311" s="43"/>
      <c r="O311" s="43"/>
      <c r="P311" s="43"/>
      <c r="Q311" s="43"/>
      <c r="R311" s="43"/>
      <c r="S311" s="43"/>
      <c r="T311" s="79"/>
      <c r="AT311" s="25" t="s">
        <v>506</v>
      </c>
      <c r="AU311" s="25" t="s">
        <v>82</v>
      </c>
    </row>
    <row r="312" spans="2:65" s="12" customFormat="1">
      <c r="B312" s="225"/>
      <c r="C312" s="226"/>
      <c r="D312" s="227" t="s">
        <v>513</v>
      </c>
      <c r="E312" s="228" t="s">
        <v>23</v>
      </c>
      <c r="F312" s="229" t="s">
        <v>11015</v>
      </c>
      <c r="G312" s="226"/>
      <c r="H312" s="230">
        <v>5</v>
      </c>
      <c r="I312" s="231"/>
      <c r="J312" s="226"/>
      <c r="K312" s="226"/>
      <c r="L312" s="232"/>
      <c r="M312" s="233"/>
      <c r="N312" s="234"/>
      <c r="O312" s="234"/>
      <c r="P312" s="234"/>
      <c r="Q312" s="234"/>
      <c r="R312" s="234"/>
      <c r="S312" s="234"/>
      <c r="T312" s="235"/>
      <c r="AT312" s="236" t="s">
        <v>513</v>
      </c>
      <c r="AU312" s="236" t="s">
        <v>82</v>
      </c>
      <c r="AV312" s="12" t="s">
        <v>82</v>
      </c>
      <c r="AW312" s="12" t="s">
        <v>36</v>
      </c>
      <c r="AX312" s="12" t="s">
        <v>80</v>
      </c>
      <c r="AY312" s="236" t="s">
        <v>492</v>
      </c>
    </row>
    <row r="313" spans="2:65" s="1" customFormat="1" ht="16.5" customHeight="1">
      <c r="B313" s="42"/>
      <c r="C313" s="209" t="s">
        <v>1278</v>
      </c>
      <c r="D313" s="209" t="s">
        <v>498</v>
      </c>
      <c r="E313" s="210" t="s">
        <v>11050</v>
      </c>
      <c r="F313" s="211" t="s">
        <v>11051</v>
      </c>
      <c r="G313" s="212" t="s">
        <v>1025</v>
      </c>
      <c r="H313" s="213">
        <v>19</v>
      </c>
      <c r="I313" s="214"/>
      <c r="J313" s="215">
        <f>ROUND(I313*H313,2)</f>
        <v>0</v>
      </c>
      <c r="K313" s="211" t="s">
        <v>23</v>
      </c>
      <c r="L313" s="62"/>
      <c r="M313" s="216" t="s">
        <v>23</v>
      </c>
      <c r="N313" s="217" t="s">
        <v>44</v>
      </c>
      <c r="O313" s="43"/>
      <c r="P313" s="218">
        <f>O313*H313</f>
        <v>0</v>
      </c>
      <c r="Q313" s="218">
        <v>2.9E-4</v>
      </c>
      <c r="R313" s="218">
        <f>Q313*H313</f>
        <v>5.5100000000000001E-3</v>
      </c>
      <c r="S313" s="218">
        <v>0</v>
      </c>
      <c r="T313" s="219">
        <f>S313*H313</f>
        <v>0</v>
      </c>
      <c r="AR313" s="25" t="s">
        <v>775</v>
      </c>
      <c r="AT313" s="25" t="s">
        <v>498</v>
      </c>
      <c r="AU313" s="25" t="s">
        <v>82</v>
      </c>
      <c r="AY313" s="25" t="s">
        <v>492</v>
      </c>
      <c r="BE313" s="220">
        <f>IF(N313="základní",J313,0)</f>
        <v>0</v>
      </c>
      <c r="BF313" s="220">
        <f>IF(N313="snížená",J313,0)</f>
        <v>0</v>
      </c>
      <c r="BG313" s="220">
        <f>IF(N313="zákl. přenesená",J313,0)</f>
        <v>0</v>
      </c>
      <c r="BH313" s="220">
        <f>IF(N313="sníž. přenesená",J313,0)</f>
        <v>0</v>
      </c>
      <c r="BI313" s="220">
        <f>IF(N313="nulová",J313,0)</f>
        <v>0</v>
      </c>
      <c r="BJ313" s="25" t="s">
        <v>80</v>
      </c>
      <c r="BK313" s="220">
        <f>ROUND(I313*H313,2)</f>
        <v>0</v>
      </c>
      <c r="BL313" s="25" t="s">
        <v>775</v>
      </c>
      <c r="BM313" s="25" t="s">
        <v>11052</v>
      </c>
    </row>
    <row r="314" spans="2:65" s="1" customFormat="1">
      <c r="B314" s="42"/>
      <c r="C314" s="64"/>
      <c r="D314" s="221" t="s">
        <v>506</v>
      </c>
      <c r="E314" s="64"/>
      <c r="F314" s="222" t="s">
        <v>11051</v>
      </c>
      <c r="G314" s="64"/>
      <c r="H314" s="64"/>
      <c r="I314" s="177"/>
      <c r="J314" s="64"/>
      <c r="K314" s="64"/>
      <c r="L314" s="62"/>
      <c r="M314" s="223"/>
      <c r="N314" s="43"/>
      <c r="O314" s="43"/>
      <c r="P314" s="43"/>
      <c r="Q314" s="43"/>
      <c r="R314" s="43"/>
      <c r="S314" s="43"/>
      <c r="T314" s="79"/>
      <c r="AT314" s="25" t="s">
        <v>506</v>
      </c>
      <c r="AU314" s="25" t="s">
        <v>82</v>
      </c>
    </row>
    <row r="315" spans="2:65" s="12" customFormat="1">
      <c r="B315" s="225"/>
      <c r="C315" s="226"/>
      <c r="D315" s="227" t="s">
        <v>513</v>
      </c>
      <c r="E315" s="228" t="s">
        <v>23</v>
      </c>
      <c r="F315" s="229" t="s">
        <v>11053</v>
      </c>
      <c r="G315" s="226"/>
      <c r="H315" s="230">
        <v>19</v>
      </c>
      <c r="I315" s="231"/>
      <c r="J315" s="226"/>
      <c r="K315" s="226"/>
      <c r="L315" s="232"/>
      <c r="M315" s="233"/>
      <c r="N315" s="234"/>
      <c r="O315" s="234"/>
      <c r="P315" s="234"/>
      <c r="Q315" s="234"/>
      <c r="R315" s="234"/>
      <c r="S315" s="234"/>
      <c r="T315" s="235"/>
      <c r="AT315" s="236" t="s">
        <v>513</v>
      </c>
      <c r="AU315" s="236" t="s">
        <v>82</v>
      </c>
      <c r="AV315" s="12" t="s">
        <v>82</v>
      </c>
      <c r="AW315" s="12" t="s">
        <v>36</v>
      </c>
      <c r="AX315" s="12" t="s">
        <v>80</v>
      </c>
      <c r="AY315" s="236" t="s">
        <v>492</v>
      </c>
    </row>
    <row r="316" spans="2:65" s="1" customFormat="1" ht="16.5" customHeight="1">
      <c r="B316" s="42"/>
      <c r="C316" s="209" t="s">
        <v>1284</v>
      </c>
      <c r="D316" s="209" t="s">
        <v>498</v>
      </c>
      <c r="E316" s="210" t="s">
        <v>11054</v>
      </c>
      <c r="F316" s="211" t="s">
        <v>11055</v>
      </c>
      <c r="G316" s="212" t="s">
        <v>1025</v>
      </c>
      <c r="H316" s="213">
        <v>7</v>
      </c>
      <c r="I316" s="214"/>
      <c r="J316" s="215">
        <f>ROUND(I316*H316,2)</f>
        <v>0</v>
      </c>
      <c r="K316" s="211" t="s">
        <v>501</v>
      </c>
      <c r="L316" s="62"/>
      <c r="M316" s="216" t="s">
        <v>23</v>
      </c>
      <c r="N316" s="217" t="s">
        <v>44</v>
      </c>
      <c r="O316" s="43"/>
      <c r="P316" s="218">
        <f>O316*H316</f>
        <v>0</v>
      </c>
      <c r="Q316" s="218">
        <v>6.0000000000000002E-5</v>
      </c>
      <c r="R316" s="218">
        <f>Q316*H316</f>
        <v>4.2000000000000002E-4</v>
      </c>
      <c r="S316" s="218">
        <v>0</v>
      </c>
      <c r="T316" s="219">
        <f>S316*H316</f>
        <v>0</v>
      </c>
      <c r="AR316" s="25" t="s">
        <v>775</v>
      </c>
      <c r="AT316" s="25" t="s">
        <v>498</v>
      </c>
      <c r="AU316" s="25" t="s">
        <v>82</v>
      </c>
      <c r="AY316" s="25" t="s">
        <v>492</v>
      </c>
      <c r="BE316" s="220">
        <f>IF(N316="základní",J316,0)</f>
        <v>0</v>
      </c>
      <c r="BF316" s="220">
        <f>IF(N316="snížená",J316,0)</f>
        <v>0</v>
      </c>
      <c r="BG316" s="220">
        <f>IF(N316="zákl. přenesená",J316,0)</f>
        <v>0</v>
      </c>
      <c r="BH316" s="220">
        <f>IF(N316="sníž. přenesená",J316,0)</f>
        <v>0</v>
      </c>
      <c r="BI316" s="220">
        <f>IF(N316="nulová",J316,0)</f>
        <v>0</v>
      </c>
      <c r="BJ316" s="25" t="s">
        <v>80</v>
      </c>
      <c r="BK316" s="220">
        <f>ROUND(I316*H316,2)</f>
        <v>0</v>
      </c>
      <c r="BL316" s="25" t="s">
        <v>775</v>
      </c>
      <c r="BM316" s="25" t="s">
        <v>11056</v>
      </c>
    </row>
    <row r="317" spans="2:65" s="1" customFormat="1">
      <c r="B317" s="42"/>
      <c r="C317" s="64"/>
      <c r="D317" s="221" t="s">
        <v>506</v>
      </c>
      <c r="E317" s="64"/>
      <c r="F317" s="222" t="s">
        <v>11057</v>
      </c>
      <c r="G317" s="64"/>
      <c r="H317" s="64"/>
      <c r="I317" s="177"/>
      <c r="J317" s="64"/>
      <c r="K317" s="64"/>
      <c r="L317" s="62"/>
      <c r="M317" s="223"/>
      <c r="N317" s="43"/>
      <c r="O317" s="43"/>
      <c r="P317" s="43"/>
      <c r="Q317" s="43"/>
      <c r="R317" s="43"/>
      <c r="S317" s="43"/>
      <c r="T317" s="79"/>
      <c r="AT317" s="25" t="s">
        <v>506</v>
      </c>
      <c r="AU317" s="25" t="s">
        <v>82</v>
      </c>
    </row>
    <row r="318" spans="2:65" s="12" customFormat="1">
      <c r="B318" s="225"/>
      <c r="C318" s="226"/>
      <c r="D318" s="227" t="s">
        <v>513</v>
      </c>
      <c r="E318" s="228" t="s">
        <v>23</v>
      </c>
      <c r="F318" s="229" t="s">
        <v>11058</v>
      </c>
      <c r="G318" s="226"/>
      <c r="H318" s="230">
        <v>7</v>
      </c>
      <c r="I318" s="231"/>
      <c r="J318" s="226"/>
      <c r="K318" s="226"/>
      <c r="L318" s="232"/>
      <c r="M318" s="233"/>
      <c r="N318" s="234"/>
      <c r="O318" s="234"/>
      <c r="P318" s="234"/>
      <c r="Q318" s="234"/>
      <c r="R318" s="234"/>
      <c r="S318" s="234"/>
      <c r="T318" s="235"/>
      <c r="AT318" s="236" t="s">
        <v>513</v>
      </c>
      <c r="AU318" s="236" t="s">
        <v>82</v>
      </c>
      <c r="AV318" s="12" t="s">
        <v>82</v>
      </c>
      <c r="AW318" s="12" t="s">
        <v>36</v>
      </c>
      <c r="AX318" s="12" t="s">
        <v>80</v>
      </c>
      <c r="AY318" s="236" t="s">
        <v>492</v>
      </c>
    </row>
    <row r="319" spans="2:65" s="1" customFormat="1" ht="16.5" customHeight="1">
      <c r="B319" s="42"/>
      <c r="C319" s="209" t="s">
        <v>1299</v>
      </c>
      <c r="D319" s="209" t="s">
        <v>498</v>
      </c>
      <c r="E319" s="210" t="s">
        <v>11059</v>
      </c>
      <c r="F319" s="211" t="s">
        <v>11060</v>
      </c>
      <c r="G319" s="212" t="s">
        <v>1025</v>
      </c>
      <c r="H319" s="213">
        <v>15</v>
      </c>
      <c r="I319" s="214"/>
      <c r="J319" s="215">
        <f>ROUND(I319*H319,2)</f>
        <v>0</v>
      </c>
      <c r="K319" s="211" t="s">
        <v>501</v>
      </c>
      <c r="L319" s="62"/>
      <c r="M319" s="216" t="s">
        <v>23</v>
      </c>
      <c r="N319" s="217" t="s">
        <v>44</v>
      </c>
      <c r="O319" s="43"/>
      <c r="P319" s="218">
        <f>O319*H319</f>
        <v>0</v>
      </c>
      <c r="Q319" s="218">
        <v>1.7000000000000001E-4</v>
      </c>
      <c r="R319" s="218">
        <f>Q319*H319</f>
        <v>2.5500000000000002E-3</v>
      </c>
      <c r="S319" s="218">
        <v>0</v>
      </c>
      <c r="T319" s="219">
        <f>S319*H319</f>
        <v>0</v>
      </c>
      <c r="AR319" s="25" t="s">
        <v>775</v>
      </c>
      <c r="AT319" s="25" t="s">
        <v>498</v>
      </c>
      <c r="AU319" s="25" t="s">
        <v>82</v>
      </c>
      <c r="AY319" s="25" t="s">
        <v>492</v>
      </c>
      <c r="BE319" s="220">
        <f>IF(N319="základní",J319,0)</f>
        <v>0</v>
      </c>
      <c r="BF319" s="220">
        <f>IF(N319="snížená",J319,0)</f>
        <v>0</v>
      </c>
      <c r="BG319" s="220">
        <f>IF(N319="zákl. přenesená",J319,0)</f>
        <v>0</v>
      </c>
      <c r="BH319" s="220">
        <f>IF(N319="sníž. přenesená",J319,0)</f>
        <v>0</v>
      </c>
      <c r="BI319" s="220">
        <f>IF(N319="nulová",J319,0)</f>
        <v>0</v>
      </c>
      <c r="BJ319" s="25" t="s">
        <v>80</v>
      </c>
      <c r="BK319" s="220">
        <f>ROUND(I319*H319,2)</f>
        <v>0</v>
      </c>
      <c r="BL319" s="25" t="s">
        <v>775</v>
      </c>
      <c r="BM319" s="25" t="s">
        <v>11061</v>
      </c>
    </row>
    <row r="320" spans="2:65" s="1" customFormat="1">
      <c r="B320" s="42"/>
      <c r="C320" s="64"/>
      <c r="D320" s="221" t="s">
        <v>506</v>
      </c>
      <c r="E320" s="64"/>
      <c r="F320" s="222" t="s">
        <v>11062</v>
      </c>
      <c r="G320" s="64"/>
      <c r="H320" s="64"/>
      <c r="I320" s="177"/>
      <c r="J320" s="64"/>
      <c r="K320" s="64"/>
      <c r="L320" s="62"/>
      <c r="M320" s="223"/>
      <c r="N320" s="43"/>
      <c r="O320" s="43"/>
      <c r="P320" s="43"/>
      <c r="Q320" s="43"/>
      <c r="R320" s="43"/>
      <c r="S320" s="43"/>
      <c r="T320" s="79"/>
      <c r="AT320" s="25" t="s">
        <v>506</v>
      </c>
      <c r="AU320" s="25" t="s">
        <v>82</v>
      </c>
    </row>
    <row r="321" spans="2:65" s="12" customFormat="1">
      <c r="B321" s="225"/>
      <c r="C321" s="226"/>
      <c r="D321" s="227" t="s">
        <v>513</v>
      </c>
      <c r="E321" s="228" t="s">
        <v>23</v>
      </c>
      <c r="F321" s="229" t="s">
        <v>11063</v>
      </c>
      <c r="G321" s="226"/>
      <c r="H321" s="230">
        <v>15</v>
      </c>
      <c r="I321" s="231"/>
      <c r="J321" s="226"/>
      <c r="K321" s="226"/>
      <c r="L321" s="232"/>
      <c r="M321" s="233"/>
      <c r="N321" s="234"/>
      <c r="O321" s="234"/>
      <c r="P321" s="234"/>
      <c r="Q321" s="234"/>
      <c r="R321" s="234"/>
      <c r="S321" s="234"/>
      <c r="T321" s="235"/>
      <c r="AT321" s="236" t="s">
        <v>513</v>
      </c>
      <c r="AU321" s="236" t="s">
        <v>82</v>
      </c>
      <c r="AV321" s="12" t="s">
        <v>82</v>
      </c>
      <c r="AW321" s="12" t="s">
        <v>36</v>
      </c>
      <c r="AX321" s="12" t="s">
        <v>80</v>
      </c>
      <c r="AY321" s="236" t="s">
        <v>492</v>
      </c>
    </row>
    <row r="322" spans="2:65" s="1" customFormat="1" ht="25.5" customHeight="1">
      <c r="B322" s="42"/>
      <c r="C322" s="209" t="s">
        <v>1306</v>
      </c>
      <c r="D322" s="209" t="s">
        <v>498</v>
      </c>
      <c r="E322" s="210" t="s">
        <v>11064</v>
      </c>
      <c r="F322" s="211" t="s">
        <v>11065</v>
      </c>
      <c r="G322" s="212" t="s">
        <v>1025</v>
      </c>
      <c r="H322" s="213">
        <v>10</v>
      </c>
      <c r="I322" s="214"/>
      <c r="J322" s="215">
        <f>ROUND(I322*H322,2)</f>
        <v>0</v>
      </c>
      <c r="K322" s="211" t="s">
        <v>23</v>
      </c>
      <c r="L322" s="62"/>
      <c r="M322" s="216" t="s">
        <v>23</v>
      </c>
      <c r="N322" s="217" t="s">
        <v>44</v>
      </c>
      <c r="O322" s="43"/>
      <c r="P322" s="218">
        <f>O322*H322</f>
        <v>0</v>
      </c>
      <c r="Q322" s="218">
        <v>3.0000000000000001E-3</v>
      </c>
      <c r="R322" s="218">
        <f>Q322*H322</f>
        <v>0.03</v>
      </c>
      <c r="S322" s="218">
        <v>0</v>
      </c>
      <c r="T322" s="219">
        <f>S322*H322</f>
        <v>0</v>
      </c>
      <c r="AR322" s="25" t="s">
        <v>775</v>
      </c>
      <c r="AT322" s="25" t="s">
        <v>498</v>
      </c>
      <c r="AU322" s="25" t="s">
        <v>82</v>
      </c>
      <c r="AY322" s="25" t="s">
        <v>492</v>
      </c>
      <c r="BE322" s="220">
        <f>IF(N322="základní",J322,0)</f>
        <v>0</v>
      </c>
      <c r="BF322" s="220">
        <f>IF(N322="snížená",J322,0)</f>
        <v>0</v>
      </c>
      <c r="BG322" s="220">
        <f>IF(N322="zákl. přenesená",J322,0)</f>
        <v>0</v>
      </c>
      <c r="BH322" s="220">
        <f>IF(N322="sníž. přenesená",J322,0)</f>
        <v>0</v>
      </c>
      <c r="BI322" s="220">
        <f>IF(N322="nulová",J322,0)</f>
        <v>0</v>
      </c>
      <c r="BJ322" s="25" t="s">
        <v>80</v>
      </c>
      <c r="BK322" s="220">
        <f>ROUND(I322*H322,2)</f>
        <v>0</v>
      </c>
      <c r="BL322" s="25" t="s">
        <v>775</v>
      </c>
      <c r="BM322" s="25" t="s">
        <v>11066</v>
      </c>
    </row>
    <row r="323" spans="2:65" s="1" customFormat="1">
      <c r="B323" s="42"/>
      <c r="C323" s="64"/>
      <c r="D323" s="221" t="s">
        <v>506</v>
      </c>
      <c r="E323" s="64"/>
      <c r="F323" s="222" t="s">
        <v>11065</v>
      </c>
      <c r="G323" s="64"/>
      <c r="H323" s="64"/>
      <c r="I323" s="177"/>
      <c r="J323" s="64"/>
      <c r="K323" s="64"/>
      <c r="L323" s="62"/>
      <c r="M323" s="223"/>
      <c r="N323" s="43"/>
      <c r="O323" s="43"/>
      <c r="P323" s="43"/>
      <c r="Q323" s="43"/>
      <c r="R323" s="43"/>
      <c r="S323" s="43"/>
      <c r="T323" s="79"/>
      <c r="AT323" s="25" t="s">
        <v>506</v>
      </c>
      <c r="AU323" s="25" t="s">
        <v>82</v>
      </c>
    </row>
    <row r="324" spans="2:65" s="12" customFormat="1">
      <c r="B324" s="225"/>
      <c r="C324" s="226"/>
      <c r="D324" s="227" t="s">
        <v>513</v>
      </c>
      <c r="E324" s="228" t="s">
        <v>23</v>
      </c>
      <c r="F324" s="229" t="s">
        <v>11067</v>
      </c>
      <c r="G324" s="226"/>
      <c r="H324" s="230">
        <v>10</v>
      </c>
      <c r="I324" s="231"/>
      <c r="J324" s="226"/>
      <c r="K324" s="226"/>
      <c r="L324" s="232"/>
      <c r="M324" s="233"/>
      <c r="N324" s="234"/>
      <c r="O324" s="234"/>
      <c r="P324" s="234"/>
      <c r="Q324" s="234"/>
      <c r="R324" s="234"/>
      <c r="S324" s="234"/>
      <c r="T324" s="235"/>
      <c r="AT324" s="236" t="s">
        <v>513</v>
      </c>
      <c r="AU324" s="236" t="s">
        <v>82</v>
      </c>
      <c r="AV324" s="12" t="s">
        <v>82</v>
      </c>
      <c r="AW324" s="12" t="s">
        <v>36</v>
      </c>
      <c r="AX324" s="12" t="s">
        <v>80</v>
      </c>
      <c r="AY324" s="236" t="s">
        <v>492</v>
      </c>
    </row>
    <row r="325" spans="2:65" s="1" customFormat="1" ht="25.5" customHeight="1">
      <c r="B325" s="42"/>
      <c r="C325" s="209" t="s">
        <v>1316</v>
      </c>
      <c r="D325" s="209" t="s">
        <v>498</v>
      </c>
      <c r="E325" s="210" t="s">
        <v>11068</v>
      </c>
      <c r="F325" s="211" t="s">
        <v>11069</v>
      </c>
      <c r="G325" s="212" t="s">
        <v>1025</v>
      </c>
      <c r="H325" s="213">
        <v>26</v>
      </c>
      <c r="I325" s="214"/>
      <c r="J325" s="215">
        <f>ROUND(I325*H325,2)</f>
        <v>0</v>
      </c>
      <c r="K325" s="211" t="s">
        <v>23</v>
      </c>
      <c r="L325" s="62"/>
      <c r="M325" s="216" t="s">
        <v>23</v>
      </c>
      <c r="N325" s="217" t="s">
        <v>44</v>
      </c>
      <c r="O325" s="43"/>
      <c r="P325" s="218">
        <f>O325*H325</f>
        <v>0</v>
      </c>
      <c r="Q325" s="218">
        <v>5.0000000000000001E-3</v>
      </c>
      <c r="R325" s="218">
        <f>Q325*H325</f>
        <v>0.13</v>
      </c>
      <c r="S325" s="218">
        <v>0</v>
      </c>
      <c r="T325" s="219">
        <f>S325*H325</f>
        <v>0</v>
      </c>
      <c r="AR325" s="25" t="s">
        <v>775</v>
      </c>
      <c r="AT325" s="25" t="s">
        <v>498</v>
      </c>
      <c r="AU325" s="25" t="s">
        <v>82</v>
      </c>
      <c r="AY325" s="25" t="s">
        <v>492</v>
      </c>
      <c r="BE325" s="220">
        <f>IF(N325="základní",J325,0)</f>
        <v>0</v>
      </c>
      <c r="BF325" s="220">
        <f>IF(N325="snížená",J325,0)</f>
        <v>0</v>
      </c>
      <c r="BG325" s="220">
        <f>IF(N325="zákl. přenesená",J325,0)</f>
        <v>0</v>
      </c>
      <c r="BH325" s="220">
        <f>IF(N325="sníž. přenesená",J325,0)</f>
        <v>0</v>
      </c>
      <c r="BI325" s="220">
        <f>IF(N325="nulová",J325,0)</f>
        <v>0</v>
      </c>
      <c r="BJ325" s="25" t="s">
        <v>80</v>
      </c>
      <c r="BK325" s="220">
        <f>ROUND(I325*H325,2)</f>
        <v>0</v>
      </c>
      <c r="BL325" s="25" t="s">
        <v>775</v>
      </c>
      <c r="BM325" s="25" t="s">
        <v>11070</v>
      </c>
    </row>
    <row r="326" spans="2:65" s="1" customFormat="1">
      <c r="B326" s="42"/>
      <c r="C326" s="64"/>
      <c r="D326" s="221" t="s">
        <v>506</v>
      </c>
      <c r="E326" s="64"/>
      <c r="F326" s="222" t="s">
        <v>11069</v>
      </c>
      <c r="G326" s="64"/>
      <c r="H326" s="64"/>
      <c r="I326" s="177"/>
      <c r="J326" s="64"/>
      <c r="K326" s="64"/>
      <c r="L326" s="62"/>
      <c r="M326" s="223"/>
      <c r="N326" s="43"/>
      <c r="O326" s="43"/>
      <c r="P326" s="43"/>
      <c r="Q326" s="43"/>
      <c r="R326" s="43"/>
      <c r="S326" s="43"/>
      <c r="T326" s="79"/>
      <c r="AT326" s="25" t="s">
        <v>506</v>
      </c>
      <c r="AU326" s="25" t="s">
        <v>82</v>
      </c>
    </row>
    <row r="327" spans="2:65" s="12" customFormat="1">
      <c r="B327" s="225"/>
      <c r="C327" s="226"/>
      <c r="D327" s="227" t="s">
        <v>513</v>
      </c>
      <c r="E327" s="228" t="s">
        <v>23</v>
      </c>
      <c r="F327" s="229" t="s">
        <v>11071</v>
      </c>
      <c r="G327" s="226"/>
      <c r="H327" s="230">
        <v>26</v>
      </c>
      <c r="I327" s="231"/>
      <c r="J327" s="226"/>
      <c r="K327" s="226"/>
      <c r="L327" s="232"/>
      <c r="M327" s="233"/>
      <c r="N327" s="234"/>
      <c r="O327" s="234"/>
      <c r="P327" s="234"/>
      <c r="Q327" s="234"/>
      <c r="R327" s="234"/>
      <c r="S327" s="234"/>
      <c r="T327" s="235"/>
      <c r="AT327" s="236" t="s">
        <v>513</v>
      </c>
      <c r="AU327" s="236" t="s">
        <v>82</v>
      </c>
      <c r="AV327" s="12" t="s">
        <v>82</v>
      </c>
      <c r="AW327" s="12" t="s">
        <v>36</v>
      </c>
      <c r="AX327" s="12" t="s">
        <v>80</v>
      </c>
      <c r="AY327" s="236" t="s">
        <v>492</v>
      </c>
    </row>
    <row r="328" spans="2:65" s="1" customFormat="1" ht="25.5" customHeight="1">
      <c r="B328" s="42"/>
      <c r="C328" s="209" t="s">
        <v>1324</v>
      </c>
      <c r="D328" s="209" t="s">
        <v>498</v>
      </c>
      <c r="E328" s="210" t="s">
        <v>11072</v>
      </c>
      <c r="F328" s="211" t="s">
        <v>11073</v>
      </c>
      <c r="G328" s="212" t="s">
        <v>1025</v>
      </c>
      <c r="H328" s="213">
        <v>3</v>
      </c>
      <c r="I328" s="214"/>
      <c r="J328" s="215">
        <f>ROUND(I328*H328,2)</f>
        <v>0</v>
      </c>
      <c r="K328" s="211" t="s">
        <v>23</v>
      </c>
      <c r="L328" s="62"/>
      <c r="M328" s="216" t="s">
        <v>23</v>
      </c>
      <c r="N328" s="217" t="s">
        <v>44</v>
      </c>
      <c r="O328" s="43"/>
      <c r="P328" s="218">
        <f>O328*H328</f>
        <v>0</v>
      </c>
      <c r="Q328" s="218">
        <v>8.9999999999999993E-3</v>
      </c>
      <c r="R328" s="218">
        <f>Q328*H328</f>
        <v>2.6999999999999996E-2</v>
      </c>
      <c r="S328" s="218">
        <v>0</v>
      </c>
      <c r="T328" s="219">
        <f>S328*H328</f>
        <v>0</v>
      </c>
      <c r="AR328" s="25" t="s">
        <v>775</v>
      </c>
      <c r="AT328" s="25" t="s">
        <v>498</v>
      </c>
      <c r="AU328" s="25" t="s">
        <v>82</v>
      </c>
      <c r="AY328" s="25" t="s">
        <v>492</v>
      </c>
      <c r="BE328" s="220">
        <f>IF(N328="základní",J328,0)</f>
        <v>0</v>
      </c>
      <c r="BF328" s="220">
        <f>IF(N328="snížená",J328,0)</f>
        <v>0</v>
      </c>
      <c r="BG328" s="220">
        <f>IF(N328="zákl. přenesená",J328,0)</f>
        <v>0</v>
      </c>
      <c r="BH328" s="220">
        <f>IF(N328="sníž. přenesená",J328,0)</f>
        <v>0</v>
      </c>
      <c r="BI328" s="220">
        <f>IF(N328="nulová",J328,0)</f>
        <v>0</v>
      </c>
      <c r="BJ328" s="25" t="s">
        <v>80</v>
      </c>
      <c r="BK328" s="220">
        <f>ROUND(I328*H328,2)</f>
        <v>0</v>
      </c>
      <c r="BL328" s="25" t="s">
        <v>775</v>
      </c>
      <c r="BM328" s="25" t="s">
        <v>11074</v>
      </c>
    </row>
    <row r="329" spans="2:65" s="1" customFormat="1">
      <c r="B329" s="42"/>
      <c r="C329" s="64"/>
      <c r="D329" s="221" t="s">
        <v>506</v>
      </c>
      <c r="E329" s="64"/>
      <c r="F329" s="222" t="s">
        <v>11073</v>
      </c>
      <c r="G329" s="64"/>
      <c r="H329" s="64"/>
      <c r="I329" s="177"/>
      <c r="J329" s="64"/>
      <c r="K329" s="64"/>
      <c r="L329" s="62"/>
      <c r="M329" s="223"/>
      <c r="N329" s="43"/>
      <c r="O329" s="43"/>
      <c r="P329" s="43"/>
      <c r="Q329" s="43"/>
      <c r="R329" s="43"/>
      <c r="S329" s="43"/>
      <c r="T329" s="79"/>
      <c r="AT329" s="25" t="s">
        <v>506</v>
      </c>
      <c r="AU329" s="25" t="s">
        <v>82</v>
      </c>
    </row>
    <row r="330" spans="2:65" s="12" customFormat="1">
      <c r="B330" s="225"/>
      <c r="C330" s="226"/>
      <c r="D330" s="227" t="s">
        <v>513</v>
      </c>
      <c r="E330" s="228" t="s">
        <v>23</v>
      </c>
      <c r="F330" s="229" t="s">
        <v>11075</v>
      </c>
      <c r="G330" s="226"/>
      <c r="H330" s="230">
        <v>3</v>
      </c>
      <c r="I330" s="231"/>
      <c r="J330" s="226"/>
      <c r="K330" s="226"/>
      <c r="L330" s="232"/>
      <c r="M330" s="233"/>
      <c r="N330" s="234"/>
      <c r="O330" s="234"/>
      <c r="P330" s="234"/>
      <c r="Q330" s="234"/>
      <c r="R330" s="234"/>
      <c r="S330" s="234"/>
      <c r="T330" s="235"/>
      <c r="AT330" s="236" t="s">
        <v>513</v>
      </c>
      <c r="AU330" s="236" t="s">
        <v>82</v>
      </c>
      <c r="AV330" s="12" t="s">
        <v>82</v>
      </c>
      <c r="AW330" s="12" t="s">
        <v>36</v>
      </c>
      <c r="AX330" s="12" t="s">
        <v>80</v>
      </c>
      <c r="AY330" s="236" t="s">
        <v>492</v>
      </c>
    </row>
    <row r="331" spans="2:65" s="1" customFormat="1" ht="38.25" customHeight="1">
      <c r="B331" s="42"/>
      <c r="C331" s="209" t="s">
        <v>1331</v>
      </c>
      <c r="D331" s="209" t="s">
        <v>498</v>
      </c>
      <c r="E331" s="210" t="s">
        <v>11076</v>
      </c>
      <c r="F331" s="211" t="s">
        <v>11077</v>
      </c>
      <c r="G331" s="212" t="s">
        <v>1025</v>
      </c>
      <c r="H331" s="213">
        <v>1</v>
      </c>
      <c r="I331" s="214"/>
      <c r="J331" s="215">
        <f>ROUND(I331*H331,2)</f>
        <v>0</v>
      </c>
      <c r="K331" s="211" t="s">
        <v>23</v>
      </c>
      <c r="L331" s="62"/>
      <c r="M331" s="216" t="s">
        <v>23</v>
      </c>
      <c r="N331" s="217" t="s">
        <v>44</v>
      </c>
      <c r="O331" s="43"/>
      <c r="P331" s="218">
        <f>O331*H331</f>
        <v>0</v>
      </c>
      <c r="Q331" s="218">
        <v>0.55000000000000004</v>
      </c>
      <c r="R331" s="218">
        <f>Q331*H331</f>
        <v>0.55000000000000004</v>
      </c>
      <c r="S331" s="218">
        <v>0</v>
      </c>
      <c r="T331" s="219">
        <f>S331*H331</f>
        <v>0</v>
      </c>
      <c r="AR331" s="25" t="s">
        <v>775</v>
      </c>
      <c r="AT331" s="25" t="s">
        <v>498</v>
      </c>
      <c r="AU331" s="25" t="s">
        <v>82</v>
      </c>
      <c r="AY331" s="25" t="s">
        <v>492</v>
      </c>
      <c r="BE331" s="220">
        <f>IF(N331="základní",J331,0)</f>
        <v>0</v>
      </c>
      <c r="BF331" s="220">
        <f>IF(N331="snížená",J331,0)</f>
        <v>0</v>
      </c>
      <c r="BG331" s="220">
        <f>IF(N331="zákl. přenesená",J331,0)</f>
        <v>0</v>
      </c>
      <c r="BH331" s="220">
        <f>IF(N331="sníž. přenesená",J331,0)</f>
        <v>0</v>
      </c>
      <c r="BI331" s="220">
        <f>IF(N331="nulová",J331,0)</f>
        <v>0</v>
      </c>
      <c r="BJ331" s="25" t="s">
        <v>80</v>
      </c>
      <c r="BK331" s="220">
        <f>ROUND(I331*H331,2)</f>
        <v>0</v>
      </c>
      <c r="BL331" s="25" t="s">
        <v>775</v>
      </c>
      <c r="BM331" s="25" t="s">
        <v>11078</v>
      </c>
    </row>
    <row r="332" spans="2:65" s="1" customFormat="1" ht="36">
      <c r="B332" s="42"/>
      <c r="C332" s="64"/>
      <c r="D332" s="221" t="s">
        <v>506</v>
      </c>
      <c r="E332" s="64"/>
      <c r="F332" s="222" t="s">
        <v>11077</v>
      </c>
      <c r="G332" s="64"/>
      <c r="H332" s="64"/>
      <c r="I332" s="177"/>
      <c r="J332" s="64"/>
      <c r="K332" s="64"/>
      <c r="L332" s="62"/>
      <c r="M332" s="223"/>
      <c r="N332" s="43"/>
      <c r="O332" s="43"/>
      <c r="P332" s="43"/>
      <c r="Q332" s="43"/>
      <c r="R332" s="43"/>
      <c r="S332" s="43"/>
      <c r="T332" s="79"/>
      <c r="AT332" s="25" t="s">
        <v>506</v>
      </c>
      <c r="AU332" s="25" t="s">
        <v>82</v>
      </c>
    </row>
    <row r="333" spans="2:65" s="12" customFormat="1">
      <c r="B333" s="225"/>
      <c r="C333" s="226"/>
      <c r="D333" s="227" t="s">
        <v>513</v>
      </c>
      <c r="E333" s="228" t="s">
        <v>23</v>
      </c>
      <c r="F333" s="229" t="s">
        <v>80</v>
      </c>
      <c r="G333" s="226"/>
      <c r="H333" s="230">
        <v>1</v>
      </c>
      <c r="I333" s="231"/>
      <c r="J333" s="226"/>
      <c r="K333" s="226"/>
      <c r="L333" s="232"/>
      <c r="M333" s="233"/>
      <c r="N333" s="234"/>
      <c r="O333" s="234"/>
      <c r="P333" s="234"/>
      <c r="Q333" s="234"/>
      <c r="R333" s="234"/>
      <c r="S333" s="234"/>
      <c r="T333" s="235"/>
      <c r="AT333" s="236" t="s">
        <v>513</v>
      </c>
      <c r="AU333" s="236" t="s">
        <v>82</v>
      </c>
      <c r="AV333" s="12" t="s">
        <v>82</v>
      </c>
      <c r="AW333" s="12" t="s">
        <v>36</v>
      </c>
      <c r="AX333" s="12" t="s">
        <v>80</v>
      </c>
      <c r="AY333" s="236" t="s">
        <v>492</v>
      </c>
    </row>
    <row r="334" spans="2:65" s="1" customFormat="1" ht="38.25" customHeight="1">
      <c r="B334" s="42"/>
      <c r="C334" s="209" t="s">
        <v>1337</v>
      </c>
      <c r="D334" s="209" t="s">
        <v>498</v>
      </c>
      <c r="E334" s="210" t="s">
        <v>11079</v>
      </c>
      <c r="F334" s="211" t="s">
        <v>11080</v>
      </c>
      <c r="G334" s="212" t="s">
        <v>1025</v>
      </c>
      <c r="H334" s="213">
        <v>1</v>
      </c>
      <c r="I334" s="214"/>
      <c r="J334" s="215">
        <f>ROUND(I334*H334,2)</f>
        <v>0</v>
      </c>
      <c r="K334" s="211" t="s">
        <v>23</v>
      </c>
      <c r="L334" s="62"/>
      <c r="M334" s="216" t="s">
        <v>23</v>
      </c>
      <c r="N334" s="217" t="s">
        <v>44</v>
      </c>
      <c r="O334" s="43"/>
      <c r="P334" s="218">
        <f>O334*H334</f>
        <v>0</v>
      </c>
      <c r="Q334" s="218">
        <v>0.52</v>
      </c>
      <c r="R334" s="218">
        <f>Q334*H334</f>
        <v>0.52</v>
      </c>
      <c r="S334" s="218">
        <v>0</v>
      </c>
      <c r="T334" s="219">
        <f>S334*H334</f>
        <v>0</v>
      </c>
      <c r="AR334" s="25" t="s">
        <v>775</v>
      </c>
      <c r="AT334" s="25" t="s">
        <v>498</v>
      </c>
      <c r="AU334" s="25" t="s">
        <v>82</v>
      </c>
      <c r="AY334" s="25" t="s">
        <v>492</v>
      </c>
      <c r="BE334" s="220">
        <f>IF(N334="základní",J334,0)</f>
        <v>0</v>
      </c>
      <c r="BF334" s="220">
        <f>IF(N334="snížená",J334,0)</f>
        <v>0</v>
      </c>
      <c r="BG334" s="220">
        <f>IF(N334="zákl. přenesená",J334,0)</f>
        <v>0</v>
      </c>
      <c r="BH334" s="220">
        <f>IF(N334="sníž. přenesená",J334,0)</f>
        <v>0</v>
      </c>
      <c r="BI334" s="220">
        <f>IF(N334="nulová",J334,0)</f>
        <v>0</v>
      </c>
      <c r="BJ334" s="25" t="s">
        <v>80</v>
      </c>
      <c r="BK334" s="220">
        <f>ROUND(I334*H334,2)</f>
        <v>0</v>
      </c>
      <c r="BL334" s="25" t="s">
        <v>775</v>
      </c>
      <c r="BM334" s="25" t="s">
        <v>11081</v>
      </c>
    </row>
    <row r="335" spans="2:65" s="1" customFormat="1" ht="36">
      <c r="B335" s="42"/>
      <c r="C335" s="64"/>
      <c r="D335" s="221" t="s">
        <v>506</v>
      </c>
      <c r="E335" s="64"/>
      <c r="F335" s="222" t="s">
        <v>11080</v>
      </c>
      <c r="G335" s="64"/>
      <c r="H335" s="64"/>
      <c r="I335" s="177"/>
      <c r="J335" s="64"/>
      <c r="K335" s="64"/>
      <c r="L335" s="62"/>
      <c r="M335" s="223"/>
      <c r="N335" s="43"/>
      <c r="O335" s="43"/>
      <c r="P335" s="43"/>
      <c r="Q335" s="43"/>
      <c r="R335" s="43"/>
      <c r="S335" s="43"/>
      <c r="T335" s="79"/>
      <c r="AT335" s="25" t="s">
        <v>506</v>
      </c>
      <c r="AU335" s="25" t="s">
        <v>82</v>
      </c>
    </row>
    <row r="336" spans="2:65" s="12" customFormat="1">
      <c r="B336" s="225"/>
      <c r="C336" s="226"/>
      <c r="D336" s="227" t="s">
        <v>513</v>
      </c>
      <c r="E336" s="228" t="s">
        <v>23</v>
      </c>
      <c r="F336" s="229" t="s">
        <v>80</v>
      </c>
      <c r="G336" s="226"/>
      <c r="H336" s="230">
        <v>1</v>
      </c>
      <c r="I336" s="231"/>
      <c r="J336" s="226"/>
      <c r="K336" s="226"/>
      <c r="L336" s="232"/>
      <c r="M336" s="233"/>
      <c r="N336" s="234"/>
      <c r="O336" s="234"/>
      <c r="P336" s="234"/>
      <c r="Q336" s="234"/>
      <c r="R336" s="234"/>
      <c r="S336" s="234"/>
      <c r="T336" s="235"/>
      <c r="AT336" s="236" t="s">
        <v>513</v>
      </c>
      <c r="AU336" s="236" t="s">
        <v>82</v>
      </c>
      <c r="AV336" s="12" t="s">
        <v>82</v>
      </c>
      <c r="AW336" s="12" t="s">
        <v>36</v>
      </c>
      <c r="AX336" s="12" t="s">
        <v>80</v>
      </c>
      <c r="AY336" s="236" t="s">
        <v>492</v>
      </c>
    </row>
    <row r="337" spans="2:65" s="1" customFormat="1" ht="16.5" customHeight="1">
      <c r="B337" s="42"/>
      <c r="C337" s="209" t="s">
        <v>1365</v>
      </c>
      <c r="D337" s="209" t="s">
        <v>498</v>
      </c>
      <c r="E337" s="210" t="s">
        <v>11082</v>
      </c>
      <c r="F337" s="211" t="s">
        <v>11083</v>
      </c>
      <c r="G337" s="212" t="s">
        <v>1025</v>
      </c>
      <c r="H337" s="213">
        <v>1</v>
      </c>
      <c r="I337" s="214"/>
      <c r="J337" s="215">
        <f>ROUND(I337*H337,2)</f>
        <v>0</v>
      </c>
      <c r="K337" s="211" t="s">
        <v>23</v>
      </c>
      <c r="L337" s="62"/>
      <c r="M337" s="216" t="s">
        <v>23</v>
      </c>
      <c r="N337" s="217" t="s">
        <v>44</v>
      </c>
      <c r="O337" s="43"/>
      <c r="P337" s="218">
        <f>O337*H337</f>
        <v>0</v>
      </c>
      <c r="Q337" s="218">
        <v>0</v>
      </c>
      <c r="R337" s="218">
        <f>Q337*H337</f>
        <v>0</v>
      </c>
      <c r="S337" s="218">
        <v>0</v>
      </c>
      <c r="T337" s="219">
        <f>S337*H337</f>
        <v>0</v>
      </c>
      <c r="AR337" s="25" t="s">
        <v>775</v>
      </c>
      <c r="AT337" s="25" t="s">
        <v>498</v>
      </c>
      <c r="AU337" s="25" t="s">
        <v>82</v>
      </c>
      <c r="AY337" s="25" t="s">
        <v>492</v>
      </c>
      <c r="BE337" s="220">
        <f>IF(N337="základní",J337,0)</f>
        <v>0</v>
      </c>
      <c r="BF337" s="220">
        <f>IF(N337="snížená",J337,0)</f>
        <v>0</v>
      </c>
      <c r="BG337" s="220">
        <f>IF(N337="zákl. přenesená",J337,0)</f>
        <v>0</v>
      </c>
      <c r="BH337" s="220">
        <f>IF(N337="sníž. přenesená",J337,0)</f>
        <v>0</v>
      </c>
      <c r="BI337" s="220">
        <f>IF(N337="nulová",J337,0)</f>
        <v>0</v>
      </c>
      <c r="BJ337" s="25" t="s">
        <v>80</v>
      </c>
      <c r="BK337" s="220">
        <f>ROUND(I337*H337,2)</f>
        <v>0</v>
      </c>
      <c r="BL337" s="25" t="s">
        <v>775</v>
      </c>
      <c r="BM337" s="25" t="s">
        <v>11084</v>
      </c>
    </row>
    <row r="338" spans="2:65" s="1" customFormat="1">
      <c r="B338" s="42"/>
      <c r="C338" s="64"/>
      <c r="D338" s="221" t="s">
        <v>506</v>
      </c>
      <c r="E338" s="64"/>
      <c r="F338" s="222" t="s">
        <v>11083</v>
      </c>
      <c r="G338" s="64"/>
      <c r="H338" s="64"/>
      <c r="I338" s="177"/>
      <c r="J338" s="64"/>
      <c r="K338" s="64"/>
      <c r="L338" s="62"/>
      <c r="M338" s="223"/>
      <c r="N338" s="43"/>
      <c r="O338" s="43"/>
      <c r="P338" s="43"/>
      <c r="Q338" s="43"/>
      <c r="R338" s="43"/>
      <c r="S338" s="43"/>
      <c r="T338" s="79"/>
      <c r="AT338" s="25" t="s">
        <v>506</v>
      </c>
      <c r="AU338" s="25" t="s">
        <v>82</v>
      </c>
    </row>
    <row r="339" spans="2:65" s="12" customFormat="1">
      <c r="B339" s="225"/>
      <c r="C339" s="226"/>
      <c r="D339" s="227" t="s">
        <v>513</v>
      </c>
      <c r="E339" s="228" t="s">
        <v>23</v>
      </c>
      <c r="F339" s="229" t="s">
        <v>80</v>
      </c>
      <c r="G339" s="226"/>
      <c r="H339" s="230">
        <v>1</v>
      </c>
      <c r="I339" s="231"/>
      <c r="J339" s="226"/>
      <c r="K339" s="226"/>
      <c r="L339" s="232"/>
      <c r="M339" s="233"/>
      <c r="N339" s="234"/>
      <c r="O339" s="234"/>
      <c r="P339" s="234"/>
      <c r="Q339" s="234"/>
      <c r="R339" s="234"/>
      <c r="S339" s="234"/>
      <c r="T339" s="235"/>
      <c r="AT339" s="236" t="s">
        <v>513</v>
      </c>
      <c r="AU339" s="236" t="s">
        <v>82</v>
      </c>
      <c r="AV339" s="12" t="s">
        <v>82</v>
      </c>
      <c r="AW339" s="12" t="s">
        <v>36</v>
      </c>
      <c r="AX339" s="12" t="s">
        <v>80</v>
      </c>
      <c r="AY339" s="236" t="s">
        <v>492</v>
      </c>
    </row>
    <row r="340" spans="2:65" s="1" customFormat="1" ht="16.5" customHeight="1">
      <c r="B340" s="42"/>
      <c r="C340" s="209" t="s">
        <v>1381</v>
      </c>
      <c r="D340" s="209" t="s">
        <v>498</v>
      </c>
      <c r="E340" s="210" t="s">
        <v>11085</v>
      </c>
      <c r="F340" s="211" t="s">
        <v>11086</v>
      </c>
      <c r="G340" s="212" t="s">
        <v>832</v>
      </c>
      <c r="H340" s="213">
        <v>160.19999999999999</v>
      </c>
      <c r="I340" s="214"/>
      <c r="J340" s="215">
        <f>ROUND(I340*H340,2)</f>
        <v>0</v>
      </c>
      <c r="K340" s="211" t="s">
        <v>501</v>
      </c>
      <c r="L340" s="62"/>
      <c r="M340" s="216" t="s">
        <v>23</v>
      </c>
      <c r="N340" s="217" t="s">
        <v>44</v>
      </c>
      <c r="O340" s="43"/>
      <c r="P340" s="218">
        <f>O340*H340</f>
        <v>0</v>
      </c>
      <c r="Q340" s="218">
        <v>0</v>
      </c>
      <c r="R340" s="218">
        <f>Q340*H340</f>
        <v>0</v>
      </c>
      <c r="S340" s="218">
        <v>0</v>
      </c>
      <c r="T340" s="219">
        <f>S340*H340</f>
        <v>0</v>
      </c>
      <c r="AR340" s="25" t="s">
        <v>775</v>
      </c>
      <c r="AT340" s="25" t="s">
        <v>498</v>
      </c>
      <c r="AU340" s="25" t="s">
        <v>82</v>
      </c>
      <c r="AY340" s="25" t="s">
        <v>492</v>
      </c>
      <c r="BE340" s="220">
        <f>IF(N340="základní",J340,0)</f>
        <v>0</v>
      </c>
      <c r="BF340" s="220">
        <f>IF(N340="snížená",J340,0)</f>
        <v>0</v>
      </c>
      <c r="BG340" s="220">
        <f>IF(N340="zákl. přenesená",J340,0)</f>
        <v>0</v>
      </c>
      <c r="BH340" s="220">
        <f>IF(N340="sníž. přenesená",J340,0)</f>
        <v>0</v>
      </c>
      <c r="BI340" s="220">
        <f>IF(N340="nulová",J340,0)</f>
        <v>0</v>
      </c>
      <c r="BJ340" s="25" t="s">
        <v>80</v>
      </c>
      <c r="BK340" s="220">
        <f>ROUND(I340*H340,2)</f>
        <v>0</v>
      </c>
      <c r="BL340" s="25" t="s">
        <v>775</v>
      </c>
      <c r="BM340" s="25" t="s">
        <v>11087</v>
      </c>
    </row>
    <row r="341" spans="2:65" s="1" customFormat="1">
      <c r="B341" s="42"/>
      <c r="C341" s="64"/>
      <c r="D341" s="221" t="s">
        <v>506</v>
      </c>
      <c r="E341" s="64"/>
      <c r="F341" s="222" t="s">
        <v>11088</v>
      </c>
      <c r="G341" s="64"/>
      <c r="H341" s="64"/>
      <c r="I341" s="177"/>
      <c r="J341" s="64"/>
      <c r="K341" s="64"/>
      <c r="L341" s="62"/>
      <c r="M341" s="223"/>
      <c r="N341" s="43"/>
      <c r="O341" s="43"/>
      <c r="P341" s="43"/>
      <c r="Q341" s="43"/>
      <c r="R341" s="43"/>
      <c r="S341" s="43"/>
      <c r="T341" s="79"/>
      <c r="AT341" s="25" t="s">
        <v>506</v>
      </c>
      <c r="AU341" s="25" t="s">
        <v>82</v>
      </c>
    </row>
    <row r="342" spans="2:65" s="1" customFormat="1" ht="24">
      <c r="B342" s="42"/>
      <c r="C342" s="64"/>
      <c r="D342" s="221" t="s">
        <v>509</v>
      </c>
      <c r="E342" s="64"/>
      <c r="F342" s="224" t="s">
        <v>11089</v>
      </c>
      <c r="G342" s="64"/>
      <c r="H342" s="64"/>
      <c r="I342" s="177"/>
      <c r="J342" s="64"/>
      <c r="K342" s="64"/>
      <c r="L342" s="62"/>
      <c r="M342" s="223"/>
      <c r="N342" s="43"/>
      <c r="O342" s="43"/>
      <c r="P342" s="43"/>
      <c r="Q342" s="43"/>
      <c r="R342" s="43"/>
      <c r="S342" s="43"/>
      <c r="T342" s="79"/>
      <c r="AT342" s="25" t="s">
        <v>509</v>
      </c>
      <c r="AU342" s="25" t="s">
        <v>82</v>
      </c>
    </row>
    <row r="343" spans="2:65" s="12" customFormat="1">
      <c r="B343" s="225"/>
      <c r="C343" s="226"/>
      <c r="D343" s="227" t="s">
        <v>513</v>
      </c>
      <c r="E343" s="228" t="s">
        <v>23</v>
      </c>
      <c r="F343" s="229" t="s">
        <v>11090</v>
      </c>
      <c r="G343" s="226"/>
      <c r="H343" s="230">
        <v>160.19999999999999</v>
      </c>
      <c r="I343" s="231"/>
      <c r="J343" s="226"/>
      <c r="K343" s="226"/>
      <c r="L343" s="232"/>
      <c r="M343" s="233"/>
      <c r="N343" s="234"/>
      <c r="O343" s="234"/>
      <c r="P343" s="234"/>
      <c r="Q343" s="234"/>
      <c r="R343" s="234"/>
      <c r="S343" s="234"/>
      <c r="T343" s="235"/>
      <c r="AT343" s="236" t="s">
        <v>513</v>
      </c>
      <c r="AU343" s="236" t="s">
        <v>82</v>
      </c>
      <c r="AV343" s="12" t="s">
        <v>82</v>
      </c>
      <c r="AW343" s="12" t="s">
        <v>36</v>
      </c>
      <c r="AX343" s="12" t="s">
        <v>80</v>
      </c>
      <c r="AY343" s="236" t="s">
        <v>492</v>
      </c>
    </row>
    <row r="344" spans="2:65" s="1" customFormat="1" ht="16.5" customHeight="1">
      <c r="B344" s="42"/>
      <c r="C344" s="209" t="s">
        <v>1393</v>
      </c>
      <c r="D344" s="209" t="s">
        <v>498</v>
      </c>
      <c r="E344" s="210" t="s">
        <v>11091</v>
      </c>
      <c r="F344" s="211" t="s">
        <v>11092</v>
      </c>
      <c r="G344" s="212" t="s">
        <v>832</v>
      </c>
      <c r="H344" s="213">
        <v>2628.5</v>
      </c>
      <c r="I344" s="214"/>
      <c r="J344" s="215">
        <f>ROUND(I344*H344,2)</f>
        <v>0</v>
      </c>
      <c r="K344" s="211" t="s">
        <v>501</v>
      </c>
      <c r="L344" s="62"/>
      <c r="M344" s="216" t="s">
        <v>23</v>
      </c>
      <c r="N344" s="217" t="s">
        <v>44</v>
      </c>
      <c r="O344" s="43"/>
      <c r="P344" s="218">
        <f>O344*H344</f>
        <v>0</v>
      </c>
      <c r="Q344" s="218">
        <v>0</v>
      </c>
      <c r="R344" s="218">
        <f>Q344*H344</f>
        <v>0</v>
      </c>
      <c r="S344" s="218">
        <v>0</v>
      </c>
      <c r="T344" s="219">
        <f>S344*H344</f>
        <v>0</v>
      </c>
      <c r="AR344" s="25" t="s">
        <v>775</v>
      </c>
      <c r="AT344" s="25" t="s">
        <v>498</v>
      </c>
      <c r="AU344" s="25" t="s">
        <v>82</v>
      </c>
      <c r="AY344" s="25" t="s">
        <v>492</v>
      </c>
      <c r="BE344" s="220">
        <f>IF(N344="základní",J344,0)</f>
        <v>0</v>
      </c>
      <c r="BF344" s="220">
        <f>IF(N344="snížená",J344,0)</f>
        <v>0</v>
      </c>
      <c r="BG344" s="220">
        <f>IF(N344="zákl. přenesená",J344,0)</f>
        <v>0</v>
      </c>
      <c r="BH344" s="220">
        <f>IF(N344="sníž. přenesená",J344,0)</f>
        <v>0</v>
      </c>
      <c r="BI344" s="220">
        <f>IF(N344="nulová",J344,0)</f>
        <v>0</v>
      </c>
      <c r="BJ344" s="25" t="s">
        <v>80</v>
      </c>
      <c r="BK344" s="220">
        <f>ROUND(I344*H344,2)</f>
        <v>0</v>
      </c>
      <c r="BL344" s="25" t="s">
        <v>775</v>
      </c>
      <c r="BM344" s="25" t="s">
        <v>11093</v>
      </c>
    </row>
    <row r="345" spans="2:65" s="1" customFormat="1">
      <c r="B345" s="42"/>
      <c r="C345" s="64"/>
      <c r="D345" s="221" t="s">
        <v>506</v>
      </c>
      <c r="E345" s="64"/>
      <c r="F345" s="222" t="s">
        <v>11094</v>
      </c>
      <c r="G345" s="64"/>
      <c r="H345" s="64"/>
      <c r="I345" s="177"/>
      <c r="J345" s="64"/>
      <c r="K345" s="64"/>
      <c r="L345" s="62"/>
      <c r="M345" s="223"/>
      <c r="N345" s="43"/>
      <c r="O345" s="43"/>
      <c r="P345" s="43"/>
      <c r="Q345" s="43"/>
      <c r="R345" s="43"/>
      <c r="S345" s="43"/>
      <c r="T345" s="79"/>
      <c r="AT345" s="25" t="s">
        <v>506</v>
      </c>
      <c r="AU345" s="25" t="s">
        <v>82</v>
      </c>
    </row>
    <row r="346" spans="2:65" s="1" customFormat="1" ht="24">
      <c r="B346" s="42"/>
      <c r="C346" s="64"/>
      <c r="D346" s="221" t="s">
        <v>509</v>
      </c>
      <c r="E346" s="64"/>
      <c r="F346" s="224" t="s">
        <v>11089</v>
      </c>
      <c r="G346" s="64"/>
      <c r="H346" s="64"/>
      <c r="I346" s="177"/>
      <c r="J346" s="64"/>
      <c r="K346" s="64"/>
      <c r="L346" s="62"/>
      <c r="M346" s="223"/>
      <c r="N346" s="43"/>
      <c r="O346" s="43"/>
      <c r="P346" s="43"/>
      <c r="Q346" s="43"/>
      <c r="R346" s="43"/>
      <c r="S346" s="43"/>
      <c r="T346" s="79"/>
      <c r="AT346" s="25" t="s">
        <v>509</v>
      </c>
      <c r="AU346" s="25" t="s">
        <v>82</v>
      </c>
    </row>
    <row r="347" spans="2:65" s="12" customFormat="1">
      <c r="B347" s="225"/>
      <c r="C347" s="226"/>
      <c r="D347" s="227" t="s">
        <v>513</v>
      </c>
      <c r="E347" s="228" t="s">
        <v>23</v>
      </c>
      <c r="F347" s="229" t="s">
        <v>11095</v>
      </c>
      <c r="G347" s="226"/>
      <c r="H347" s="230">
        <v>2628.5</v>
      </c>
      <c r="I347" s="231"/>
      <c r="J347" s="226"/>
      <c r="K347" s="226"/>
      <c r="L347" s="232"/>
      <c r="M347" s="233"/>
      <c r="N347" s="234"/>
      <c r="O347" s="234"/>
      <c r="P347" s="234"/>
      <c r="Q347" s="234"/>
      <c r="R347" s="234"/>
      <c r="S347" s="234"/>
      <c r="T347" s="235"/>
      <c r="AT347" s="236" t="s">
        <v>513</v>
      </c>
      <c r="AU347" s="236" t="s">
        <v>82</v>
      </c>
      <c r="AV347" s="12" t="s">
        <v>82</v>
      </c>
      <c r="AW347" s="12" t="s">
        <v>36</v>
      </c>
      <c r="AX347" s="12" t="s">
        <v>80</v>
      </c>
      <c r="AY347" s="236" t="s">
        <v>492</v>
      </c>
    </row>
    <row r="348" spans="2:65" s="1" customFormat="1" ht="16.5" customHeight="1">
      <c r="B348" s="42"/>
      <c r="C348" s="209" t="s">
        <v>1400</v>
      </c>
      <c r="D348" s="209" t="s">
        <v>498</v>
      </c>
      <c r="E348" s="210" t="s">
        <v>11096</v>
      </c>
      <c r="F348" s="211" t="s">
        <v>11097</v>
      </c>
      <c r="G348" s="212" t="s">
        <v>795</v>
      </c>
      <c r="H348" s="213">
        <v>8.9019999999999992</v>
      </c>
      <c r="I348" s="214"/>
      <c r="J348" s="215">
        <f>ROUND(I348*H348,2)</f>
        <v>0</v>
      </c>
      <c r="K348" s="211" t="s">
        <v>501</v>
      </c>
      <c r="L348" s="62"/>
      <c r="M348" s="216" t="s">
        <v>23</v>
      </c>
      <c r="N348" s="217" t="s">
        <v>44</v>
      </c>
      <c r="O348" s="43"/>
      <c r="P348" s="218">
        <f>O348*H348</f>
        <v>0</v>
      </c>
      <c r="Q348" s="218">
        <v>0</v>
      </c>
      <c r="R348" s="218">
        <f>Q348*H348</f>
        <v>0</v>
      </c>
      <c r="S348" s="218">
        <v>0</v>
      </c>
      <c r="T348" s="219">
        <f>S348*H348</f>
        <v>0</v>
      </c>
      <c r="AR348" s="25" t="s">
        <v>775</v>
      </c>
      <c r="AT348" s="25" t="s">
        <v>498</v>
      </c>
      <c r="AU348" s="25" t="s">
        <v>82</v>
      </c>
      <c r="AY348" s="25" t="s">
        <v>492</v>
      </c>
      <c r="BE348" s="220">
        <f>IF(N348="základní",J348,0)</f>
        <v>0</v>
      </c>
      <c r="BF348" s="220">
        <f>IF(N348="snížená",J348,0)</f>
        <v>0</v>
      </c>
      <c r="BG348" s="220">
        <f>IF(N348="zákl. přenesená",J348,0)</f>
        <v>0</v>
      </c>
      <c r="BH348" s="220">
        <f>IF(N348="sníž. přenesená",J348,0)</f>
        <v>0</v>
      </c>
      <c r="BI348" s="220">
        <f>IF(N348="nulová",J348,0)</f>
        <v>0</v>
      </c>
      <c r="BJ348" s="25" t="s">
        <v>80</v>
      </c>
      <c r="BK348" s="220">
        <f>ROUND(I348*H348,2)</f>
        <v>0</v>
      </c>
      <c r="BL348" s="25" t="s">
        <v>775</v>
      </c>
      <c r="BM348" s="25" t="s">
        <v>11098</v>
      </c>
    </row>
    <row r="349" spans="2:65" s="1" customFormat="1" ht="24">
      <c r="B349" s="42"/>
      <c r="C349" s="64"/>
      <c r="D349" s="221" t="s">
        <v>506</v>
      </c>
      <c r="E349" s="64"/>
      <c r="F349" s="222" t="s">
        <v>11099</v>
      </c>
      <c r="G349" s="64"/>
      <c r="H349" s="64"/>
      <c r="I349" s="177"/>
      <c r="J349" s="64"/>
      <c r="K349" s="64"/>
      <c r="L349" s="62"/>
      <c r="M349" s="223"/>
      <c r="N349" s="43"/>
      <c r="O349" s="43"/>
      <c r="P349" s="43"/>
      <c r="Q349" s="43"/>
      <c r="R349" s="43"/>
      <c r="S349" s="43"/>
      <c r="T349" s="79"/>
      <c r="AT349" s="25" t="s">
        <v>506</v>
      </c>
      <c r="AU349" s="25" t="s">
        <v>82</v>
      </c>
    </row>
    <row r="350" spans="2:65" s="1" customFormat="1" ht="108">
      <c r="B350" s="42"/>
      <c r="C350" s="64"/>
      <c r="D350" s="221" t="s">
        <v>509</v>
      </c>
      <c r="E350" s="64"/>
      <c r="F350" s="224" t="s">
        <v>3362</v>
      </c>
      <c r="G350" s="64"/>
      <c r="H350" s="64"/>
      <c r="I350" s="177"/>
      <c r="J350" s="64"/>
      <c r="K350" s="64"/>
      <c r="L350" s="62"/>
      <c r="M350" s="223"/>
      <c r="N350" s="43"/>
      <c r="O350" s="43"/>
      <c r="P350" s="43"/>
      <c r="Q350" s="43"/>
      <c r="R350" s="43"/>
      <c r="S350" s="43"/>
      <c r="T350" s="79"/>
      <c r="AT350" s="25" t="s">
        <v>509</v>
      </c>
      <c r="AU350" s="25" t="s">
        <v>82</v>
      </c>
    </row>
    <row r="351" spans="2:65" s="11" customFormat="1" ht="29.85" customHeight="1">
      <c r="B351" s="192"/>
      <c r="C351" s="193"/>
      <c r="D351" s="206" t="s">
        <v>72</v>
      </c>
      <c r="E351" s="207" t="s">
        <v>5311</v>
      </c>
      <c r="F351" s="207" t="s">
        <v>11100</v>
      </c>
      <c r="G351" s="193"/>
      <c r="H351" s="193"/>
      <c r="I351" s="196"/>
      <c r="J351" s="208">
        <f>BK351</f>
        <v>0</v>
      </c>
      <c r="K351" s="193"/>
      <c r="L351" s="198"/>
      <c r="M351" s="199"/>
      <c r="N351" s="200"/>
      <c r="O351" s="200"/>
      <c r="P351" s="201">
        <f>SUM(P352:P600)</f>
        <v>0</v>
      </c>
      <c r="Q351" s="200"/>
      <c r="R351" s="201">
        <f>SUM(R352:R600)</f>
        <v>4.7209780000000006</v>
      </c>
      <c r="S351" s="200"/>
      <c r="T351" s="202">
        <f>SUM(T352:T600)</f>
        <v>0</v>
      </c>
      <c r="AR351" s="203" t="s">
        <v>82</v>
      </c>
      <c r="AT351" s="204" t="s">
        <v>72</v>
      </c>
      <c r="AU351" s="204" t="s">
        <v>80</v>
      </c>
      <c r="AY351" s="203" t="s">
        <v>492</v>
      </c>
      <c r="BK351" s="205">
        <f>SUM(BK352:BK600)</f>
        <v>0</v>
      </c>
    </row>
    <row r="352" spans="2:65" s="1" customFormat="1" ht="16.5" customHeight="1">
      <c r="B352" s="42"/>
      <c r="C352" s="209" t="s">
        <v>1407</v>
      </c>
      <c r="D352" s="209" t="s">
        <v>498</v>
      </c>
      <c r="E352" s="210" t="s">
        <v>11101</v>
      </c>
      <c r="F352" s="211" t="s">
        <v>11102</v>
      </c>
      <c r="G352" s="212" t="s">
        <v>832</v>
      </c>
      <c r="H352" s="213">
        <v>88.6</v>
      </c>
      <c r="I352" s="214"/>
      <c r="J352" s="215">
        <f>ROUND(I352*H352,2)</f>
        <v>0</v>
      </c>
      <c r="K352" s="211" t="s">
        <v>501</v>
      </c>
      <c r="L352" s="62"/>
      <c r="M352" s="216" t="s">
        <v>23</v>
      </c>
      <c r="N352" s="217" t="s">
        <v>44</v>
      </c>
      <c r="O352" s="43"/>
      <c r="P352" s="218">
        <f>O352*H352</f>
        <v>0</v>
      </c>
      <c r="Q352" s="218">
        <v>3.0899999999999999E-3</v>
      </c>
      <c r="R352" s="218">
        <f>Q352*H352</f>
        <v>0.27377399999999996</v>
      </c>
      <c r="S352" s="218">
        <v>0</v>
      </c>
      <c r="T352" s="219">
        <f>S352*H352</f>
        <v>0</v>
      </c>
      <c r="AR352" s="25" t="s">
        <v>775</v>
      </c>
      <c r="AT352" s="25" t="s">
        <v>498</v>
      </c>
      <c r="AU352" s="25" t="s">
        <v>82</v>
      </c>
      <c r="AY352" s="25" t="s">
        <v>492</v>
      </c>
      <c r="BE352" s="220">
        <f>IF(N352="základní",J352,0)</f>
        <v>0</v>
      </c>
      <c r="BF352" s="220">
        <f>IF(N352="snížená",J352,0)</f>
        <v>0</v>
      </c>
      <c r="BG352" s="220">
        <f>IF(N352="zákl. přenesená",J352,0)</f>
        <v>0</v>
      </c>
      <c r="BH352" s="220">
        <f>IF(N352="sníž. přenesená",J352,0)</f>
        <v>0</v>
      </c>
      <c r="BI352" s="220">
        <f>IF(N352="nulová",J352,0)</f>
        <v>0</v>
      </c>
      <c r="BJ352" s="25" t="s">
        <v>80</v>
      </c>
      <c r="BK352" s="220">
        <f>ROUND(I352*H352,2)</f>
        <v>0</v>
      </c>
      <c r="BL352" s="25" t="s">
        <v>775</v>
      </c>
      <c r="BM352" s="25" t="s">
        <v>11103</v>
      </c>
    </row>
    <row r="353" spans="2:65" s="1" customFormat="1">
      <c r="B353" s="42"/>
      <c r="C353" s="64"/>
      <c r="D353" s="221" t="s">
        <v>506</v>
      </c>
      <c r="E353" s="64"/>
      <c r="F353" s="222" t="s">
        <v>11104</v>
      </c>
      <c r="G353" s="64"/>
      <c r="H353" s="64"/>
      <c r="I353" s="177"/>
      <c r="J353" s="64"/>
      <c r="K353" s="64"/>
      <c r="L353" s="62"/>
      <c r="M353" s="223"/>
      <c r="N353" s="43"/>
      <c r="O353" s="43"/>
      <c r="P353" s="43"/>
      <c r="Q353" s="43"/>
      <c r="R353" s="43"/>
      <c r="S353" s="43"/>
      <c r="T353" s="79"/>
      <c r="AT353" s="25" t="s">
        <v>506</v>
      </c>
      <c r="AU353" s="25" t="s">
        <v>82</v>
      </c>
    </row>
    <row r="354" spans="2:65" s="12" customFormat="1">
      <c r="B354" s="225"/>
      <c r="C354" s="226"/>
      <c r="D354" s="227" t="s">
        <v>513</v>
      </c>
      <c r="E354" s="228" t="s">
        <v>23</v>
      </c>
      <c r="F354" s="229" t="s">
        <v>11105</v>
      </c>
      <c r="G354" s="226"/>
      <c r="H354" s="230">
        <v>88.6</v>
      </c>
      <c r="I354" s="231"/>
      <c r="J354" s="226"/>
      <c r="K354" s="226"/>
      <c r="L354" s="232"/>
      <c r="M354" s="233"/>
      <c r="N354" s="234"/>
      <c r="O354" s="234"/>
      <c r="P354" s="234"/>
      <c r="Q354" s="234"/>
      <c r="R354" s="234"/>
      <c r="S354" s="234"/>
      <c r="T354" s="235"/>
      <c r="AT354" s="236" t="s">
        <v>513</v>
      </c>
      <c r="AU354" s="236" t="s">
        <v>82</v>
      </c>
      <c r="AV354" s="12" t="s">
        <v>82</v>
      </c>
      <c r="AW354" s="12" t="s">
        <v>36</v>
      </c>
      <c r="AX354" s="12" t="s">
        <v>80</v>
      </c>
      <c r="AY354" s="236" t="s">
        <v>492</v>
      </c>
    </row>
    <row r="355" spans="2:65" s="1" customFormat="1" ht="16.5" customHeight="1">
      <c r="B355" s="42"/>
      <c r="C355" s="209" t="s">
        <v>1414</v>
      </c>
      <c r="D355" s="209" t="s">
        <v>498</v>
      </c>
      <c r="E355" s="210" t="s">
        <v>11106</v>
      </c>
      <c r="F355" s="211" t="s">
        <v>11107</v>
      </c>
      <c r="G355" s="212" t="s">
        <v>832</v>
      </c>
      <c r="H355" s="213">
        <v>92.1</v>
      </c>
      <c r="I355" s="214"/>
      <c r="J355" s="215">
        <f>ROUND(I355*H355,2)</f>
        <v>0</v>
      </c>
      <c r="K355" s="211" t="s">
        <v>501</v>
      </c>
      <c r="L355" s="62"/>
      <c r="M355" s="216" t="s">
        <v>23</v>
      </c>
      <c r="N355" s="217" t="s">
        <v>44</v>
      </c>
      <c r="O355" s="43"/>
      <c r="P355" s="218">
        <f>O355*H355</f>
        <v>0</v>
      </c>
      <c r="Q355" s="218">
        <v>4.5100000000000001E-3</v>
      </c>
      <c r="R355" s="218">
        <f>Q355*H355</f>
        <v>0.41537099999999999</v>
      </c>
      <c r="S355" s="218">
        <v>0</v>
      </c>
      <c r="T355" s="219">
        <f>S355*H355</f>
        <v>0</v>
      </c>
      <c r="AR355" s="25" t="s">
        <v>775</v>
      </c>
      <c r="AT355" s="25" t="s">
        <v>498</v>
      </c>
      <c r="AU355" s="25" t="s">
        <v>82</v>
      </c>
      <c r="AY355" s="25" t="s">
        <v>492</v>
      </c>
      <c r="BE355" s="220">
        <f>IF(N355="základní",J355,0)</f>
        <v>0</v>
      </c>
      <c r="BF355" s="220">
        <f>IF(N355="snížená",J355,0)</f>
        <v>0</v>
      </c>
      <c r="BG355" s="220">
        <f>IF(N355="zákl. přenesená",J355,0)</f>
        <v>0</v>
      </c>
      <c r="BH355" s="220">
        <f>IF(N355="sníž. přenesená",J355,0)</f>
        <v>0</v>
      </c>
      <c r="BI355" s="220">
        <f>IF(N355="nulová",J355,0)</f>
        <v>0</v>
      </c>
      <c r="BJ355" s="25" t="s">
        <v>80</v>
      </c>
      <c r="BK355" s="220">
        <f>ROUND(I355*H355,2)</f>
        <v>0</v>
      </c>
      <c r="BL355" s="25" t="s">
        <v>775</v>
      </c>
      <c r="BM355" s="25" t="s">
        <v>11108</v>
      </c>
    </row>
    <row r="356" spans="2:65" s="1" customFormat="1">
      <c r="B356" s="42"/>
      <c r="C356" s="64"/>
      <c r="D356" s="221" t="s">
        <v>506</v>
      </c>
      <c r="E356" s="64"/>
      <c r="F356" s="222" t="s">
        <v>11109</v>
      </c>
      <c r="G356" s="64"/>
      <c r="H356" s="64"/>
      <c r="I356" s="177"/>
      <c r="J356" s="64"/>
      <c r="K356" s="64"/>
      <c r="L356" s="62"/>
      <c r="M356" s="223"/>
      <c r="N356" s="43"/>
      <c r="O356" s="43"/>
      <c r="P356" s="43"/>
      <c r="Q356" s="43"/>
      <c r="R356" s="43"/>
      <c r="S356" s="43"/>
      <c r="T356" s="79"/>
      <c r="AT356" s="25" t="s">
        <v>506</v>
      </c>
      <c r="AU356" s="25" t="s">
        <v>82</v>
      </c>
    </row>
    <row r="357" spans="2:65" s="12" customFormat="1">
      <c r="B357" s="225"/>
      <c r="C357" s="226"/>
      <c r="D357" s="227" t="s">
        <v>513</v>
      </c>
      <c r="E357" s="228" t="s">
        <v>23</v>
      </c>
      <c r="F357" s="229" t="s">
        <v>11110</v>
      </c>
      <c r="G357" s="226"/>
      <c r="H357" s="230">
        <v>92.1</v>
      </c>
      <c r="I357" s="231"/>
      <c r="J357" s="226"/>
      <c r="K357" s="226"/>
      <c r="L357" s="232"/>
      <c r="M357" s="233"/>
      <c r="N357" s="234"/>
      <c r="O357" s="234"/>
      <c r="P357" s="234"/>
      <c r="Q357" s="234"/>
      <c r="R357" s="234"/>
      <c r="S357" s="234"/>
      <c r="T357" s="235"/>
      <c r="AT357" s="236" t="s">
        <v>513</v>
      </c>
      <c r="AU357" s="236" t="s">
        <v>82</v>
      </c>
      <c r="AV357" s="12" t="s">
        <v>82</v>
      </c>
      <c r="AW357" s="12" t="s">
        <v>36</v>
      </c>
      <c r="AX357" s="12" t="s">
        <v>80</v>
      </c>
      <c r="AY357" s="236" t="s">
        <v>492</v>
      </c>
    </row>
    <row r="358" spans="2:65" s="1" customFormat="1" ht="16.5" customHeight="1">
      <c r="B358" s="42"/>
      <c r="C358" s="209" t="s">
        <v>1419</v>
      </c>
      <c r="D358" s="209" t="s">
        <v>498</v>
      </c>
      <c r="E358" s="210" t="s">
        <v>11111</v>
      </c>
      <c r="F358" s="211" t="s">
        <v>11112</v>
      </c>
      <c r="G358" s="212" t="s">
        <v>832</v>
      </c>
      <c r="H358" s="213">
        <v>103</v>
      </c>
      <c r="I358" s="214"/>
      <c r="J358" s="215">
        <f>ROUND(I358*H358,2)</f>
        <v>0</v>
      </c>
      <c r="K358" s="211" t="s">
        <v>501</v>
      </c>
      <c r="L358" s="62"/>
      <c r="M358" s="216" t="s">
        <v>23</v>
      </c>
      <c r="N358" s="217" t="s">
        <v>44</v>
      </c>
      <c r="O358" s="43"/>
      <c r="P358" s="218">
        <f>O358*H358</f>
        <v>0</v>
      </c>
      <c r="Q358" s="218">
        <v>5.1799999999999997E-3</v>
      </c>
      <c r="R358" s="218">
        <f>Q358*H358</f>
        <v>0.53354000000000001</v>
      </c>
      <c r="S358" s="218">
        <v>0</v>
      </c>
      <c r="T358" s="219">
        <f>S358*H358</f>
        <v>0</v>
      </c>
      <c r="AR358" s="25" t="s">
        <v>775</v>
      </c>
      <c r="AT358" s="25" t="s">
        <v>498</v>
      </c>
      <c r="AU358" s="25" t="s">
        <v>82</v>
      </c>
      <c r="AY358" s="25" t="s">
        <v>492</v>
      </c>
      <c r="BE358" s="220">
        <f>IF(N358="základní",J358,0)</f>
        <v>0</v>
      </c>
      <c r="BF358" s="220">
        <f>IF(N358="snížená",J358,0)</f>
        <v>0</v>
      </c>
      <c r="BG358" s="220">
        <f>IF(N358="zákl. přenesená",J358,0)</f>
        <v>0</v>
      </c>
      <c r="BH358" s="220">
        <f>IF(N358="sníž. přenesená",J358,0)</f>
        <v>0</v>
      </c>
      <c r="BI358" s="220">
        <f>IF(N358="nulová",J358,0)</f>
        <v>0</v>
      </c>
      <c r="BJ358" s="25" t="s">
        <v>80</v>
      </c>
      <c r="BK358" s="220">
        <f>ROUND(I358*H358,2)</f>
        <v>0</v>
      </c>
      <c r="BL358" s="25" t="s">
        <v>775</v>
      </c>
      <c r="BM358" s="25" t="s">
        <v>11113</v>
      </c>
    </row>
    <row r="359" spans="2:65" s="1" customFormat="1">
      <c r="B359" s="42"/>
      <c r="C359" s="64"/>
      <c r="D359" s="221" t="s">
        <v>506</v>
      </c>
      <c r="E359" s="64"/>
      <c r="F359" s="222" t="s">
        <v>11114</v>
      </c>
      <c r="G359" s="64"/>
      <c r="H359" s="64"/>
      <c r="I359" s="177"/>
      <c r="J359" s="64"/>
      <c r="K359" s="64"/>
      <c r="L359" s="62"/>
      <c r="M359" s="223"/>
      <c r="N359" s="43"/>
      <c r="O359" s="43"/>
      <c r="P359" s="43"/>
      <c r="Q359" s="43"/>
      <c r="R359" s="43"/>
      <c r="S359" s="43"/>
      <c r="T359" s="79"/>
      <c r="AT359" s="25" t="s">
        <v>506</v>
      </c>
      <c r="AU359" s="25" t="s">
        <v>82</v>
      </c>
    </row>
    <row r="360" spans="2:65" s="12" customFormat="1">
      <c r="B360" s="225"/>
      <c r="C360" s="226"/>
      <c r="D360" s="227" t="s">
        <v>513</v>
      </c>
      <c r="E360" s="228" t="s">
        <v>23</v>
      </c>
      <c r="F360" s="229" t="s">
        <v>11115</v>
      </c>
      <c r="G360" s="226"/>
      <c r="H360" s="230">
        <v>103</v>
      </c>
      <c r="I360" s="231"/>
      <c r="J360" s="226"/>
      <c r="K360" s="226"/>
      <c r="L360" s="232"/>
      <c r="M360" s="233"/>
      <c r="N360" s="234"/>
      <c r="O360" s="234"/>
      <c r="P360" s="234"/>
      <c r="Q360" s="234"/>
      <c r="R360" s="234"/>
      <c r="S360" s="234"/>
      <c r="T360" s="235"/>
      <c r="AT360" s="236" t="s">
        <v>513</v>
      </c>
      <c r="AU360" s="236" t="s">
        <v>82</v>
      </c>
      <c r="AV360" s="12" t="s">
        <v>82</v>
      </c>
      <c r="AW360" s="12" t="s">
        <v>36</v>
      </c>
      <c r="AX360" s="12" t="s">
        <v>80</v>
      </c>
      <c r="AY360" s="236" t="s">
        <v>492</v>
      </c>
    </row>
    <row r="361" spans="2:65" s="1" customFormat="1" ht="16.5" customHeight="1">
      <c r="B361" s="42"/>
      <c r="C361" s="209" t="s">
        <v>1426</v>
      </c>
      <c r="D361" s="209" t="s">
        <v>498</v>
      </c>
      <c r="E361" s="210" t="s">
        <v>11116</v>
      </c>
      <c r="F361" s="211" t="s">
        <v>11117</v>
      </c>
      <c r="G361" s="212" t="s">
        <v>832</v>
      </c>
      <c r="H361" s="213">
        <v>6</v>
      </c>
      <c r="I361" s="214"/>
      <c r="J361" s="215">
        <f>ROUND(I361*H361,2)</f>
        <v>0</v>
      </c>
      <c r="K361" s="211" t="s">
        <v>501</v>
      </c>
      <c r="L361" s="62"/>
      <c r="M361" s="216" t="s">
        <v>23</v>
      </c>
      <c r="N361" s="217" t="s">
        <v>44</v>
      </c>
      <c r="O361" s="43"/>
      <c r="P361" s="218">
        <f>O361*H361</f>
        <v>0</v>
      </c>
      <c r="Q361" s="218">
        <v>6.4000000000000003E-3</v>
      </c>
      <c r="R361" s="218">
        <f>Q361*H361</f>
        <v>3.8400000000000004E-2</v>
      </c>
      <c r="S361" s="218">
        <v>0</v>
      </c>
      <c r="T361" s="219">
        <f>S361*H361</f>
        <v>0</v>
      </c>
      <c r="AR361" s="25" t="s">
        <v>775</v>
      </c>
      <c r="AT361" s="25" t="s">
        <v>498</v>
      </c>
      <c r="AU361" s="25" t="s">
        <v>82</v>
      </c>
      <c r="AY361" s="25" t="s">
        <v>492</v>
      </c>
      <c r="BE361" s="220">
        <f>IF(N361="základní",J361,0)</f>
        <v>0</v>
      </c>
      <c r="BF361" s="220">
        <f>IF(N361="snížená",J361,0)</f>
        <v>0</v>
      </c>
      <c r="BG361" s="220">
        <f>IF(N361="zákl. přenesená",J361,0)</f>
        <v>0</v>
      </c>
      <c r="BH361" s="220">
        <f>IF(N361="sníž. přenesená",J361,0)</f>
        <v>0</v>
      </c>
      <c r="BI361" s="220">
        <f>IF(N361="nulová",J361,0)</f>
        <v>0</v>
      </c>
      <c r="BJ361" s="25" t="s">
        <v>80</v>
      </c>
      <c r="BK361" s="220">
        <f>ROUND(I361*H361,2)</f>
        <v>0</v>
      </c>
      <c r="BL361" s="25" t="s">
        <v>775</v>
      </c>
      <c r="BM361" s="25" t="s">
        <v>11118</v>
      </c>
    </row>
    <row r="362" spans="2:65" s="1" customFormat="1">
      <c r="B362" s="42"/>
      <c r="C362" s="64"/>
      <c r="D362" s="221" t="s">
        <v>506</v>
      </c>
      <c r="E362" s="64"/>
      <c r="F362" s="222" t="s">
        <v>11119</v>
      </c>
      <c r="G362" s="64"/>
      <c r="H362" s="64"/>
      <c r="I362" s="177"/>
      <c r="J362" s="64"/>
      <c r="K362" s="64"/>
      <c r="L362" s="62"/>
      <c r="M362" s="223"/>
      <c r="N362" s="43"/>
      <c r="O362" s="43"/>
      <c r="P362" s="43"/>
      <c r="Q362" s="43"/>
      <c r="R362" s="43"/>
      <c r="S362" s="43"/>
      <c r="T362" s="79"/>
      <c r="AT362" s="25" t="s">
        <v>506</v>
      </c>
      <c r="AU362" s="25" t="s">
        <v>82</v>
      </c>
    </row>
    <row r="363" spans="2:65" s="12" customFormat="1">
      <c r="B363" s="225"/>
      <c r="C363" s="226"/>
      <c r="D363" s="227" t="s">
        <v>513</v>
      </c>
      <c r="E363" s="228" t="s">
        <v>23</v>
      </c>
      <c r="F363" s="229" t="s">
        <v>577</v>
      </c>
      <c r="G363" s="226"/>
      <c r="H363" s="230">
        <v>6</v>
      </c>
      <c r="I363" s="231"/>
      <c r="J363" s="226"/>
      <c r="K363" s="226"/>
      <c r="L363" s="232"/>
      <c r="M363" s="233"/>
      <c r="N363" s="234"/>
      <c r="O363" s="234"/>
      <c r="P363" s="234"/>
      <c r="Q363" s="234"/>
      <c r="R363" s="234"/>
      <c r="S363" s="234"/>
      <c r="T363" s="235"/>
      <c r="AT363" s="236" t="s">
        <v>513</v>
      </c>
      <c r="AU363" s="236" t="s">
        <v>82</v>
      </c>
      <c r="AV363" s="12" t="s">
        <v>82</v>
      </c>
      <c r="AW363" s="12" t="s">
        <v>36</v>
      </c>
      <c r="AX363" s="12" t="s">
        <v>80</v>
      </c>
      <c r="AY363" s="236" t="s">
        <v>492</v>
      </c>
    </row>
    <row r="364" spans="2:65" s="1" customFormat="1" ht="16.5" customHeight="1">
      <c r="B364" s="42"/>
      <c r="C364" s="209" t="s">
        <v>1432</v>
      </c>
      <c r="D364" s="209" t="s">
        <v>498</v>
      </c>
      <c r="E364" s="210" t="s">
        <v>11120</v>
      </c>
      <c r="F364" s="211" t="s">
        <v>11121</v>
      </c>
      <c r="G364" s="212" t="s">
        <v>832</v>
      </c>
      <c r="H364" s="213">
        <v>37</v>
      </c>
      <c r="I364" s="214"/>
      <c r="J364" s="215">
        <f>ROUND(I364*H364,2)</f>
        <v>0</v>
      </c>
      <c r="K364" s="211" t="s">
        <v>501</v>
      </c>
      <c r="L364" s="62"/>
      <c r="M364" s="216" t="s">
        <v>23</v>
      </c>
      <c r="N364" s="217" t="s">
        <v>44</v>
      </c>
      <c r="O364" s="43"/>
      <c r="P364" s="218">
        <f>O364*H364</f>
        <v>0</v>
      </c>
      <c r="Q364" s="218">
        <v>1.0869999999999999E-2</v>
      </c>
      <c r="R364" s="218">
        <f>Q364*H364</f>
        <v>0.40218999999999999</v>
      </c>
      <c r="S364" s="218">
        <v>0</v>
      </c>
      <c r="T364" s="219">
        <f>S364*H364</f>
        <v>0</v>
      </c>
      <c r="AR364" s="25" t="s">
        <v>775</v>
      </c>
      <c r="AT364" s="25" t="s">
        <v>498</v>
      </c>
      <c r="AU364" s="25" t="s">
        <v>82</v>
      </c>
      <c r="AY364" s="25" t="s">
        <v>492</v>
      </c>
      <c r="BE364" s="220">
        <f>IF(N364="základní",J364,0)</f>
        <v>0</v>
      </c>
      <c r="BF364" s="220">
        <f>IF(N364="snížená",J364,0)</f>
        <v>0</v>
      </c>
      <c r="BG364" s="220">
        <f>IF(N364="zákl. přenesená",J364,0)</f>
        <v>0</v>
      </c>
      <c r="BH364" s="220">
        <f>IF(N364="sníž. přenesená",J364,0)</f>
        <v>0</v>
      </c>
      <c r="BI364" s="220">
        <f>IF(N364="nulová",J364,0)</f>
        <v>0</v>
      </c>
      <c r="BJ364" s="25" t="s">
        <v>80</v>
      </c>
      <c r="BK364" s="220">
        <f>ROUND(I364*H364,2)</f>
        <v>0</v>
      </c>
      <c r="BL364" s="25" t="s">
        <v>775</v>
      </c>
      <c r="BM364" s="25" t="s">
        <v>11122</v>
      </c>
    </row>
    <row r="365" spans="2:65" s="1" customFormat="1">
      <c r="B365" s="42"/>
      <c r="C365" s="64"/>
      <c r="D365" s="221" t="s">
        <v>506</v>
      </c>
      <c r="E365" s="64"/>
      <c r="F365" s="222" t="s">
        <v>11123</v>
      </c>
      <c r="G365" s="64"/>
      <c r="H365" s="64"/>
      <c r="I365" s="177"/>
      <c r="J365" s="64"/>
      <c r="K365" s="64"/>
      <c r="L365" s="62"/>
      <c r="M365" s="223"/>
      <c r="N365" s="43"/>
      <c r="O365" s="43"/>
      <c r="P365" s="43"/>
      <c r="Q365" s="43"/>
      <c r="R365" s="43"/>
      <c r="S365" s="43"/>
      <c r="T365" s="79"/>
      <c r="AT365" s="25" t="s">
        <v>506</v>
      </c>
      <c r="AU365" s="25" t="s">
        <v>82</v>
      </c>
    </row>
    <row r="366" spans="2:65" s="12" customFormat="1">
      <c r="B366" s="225"/>
      <c r="C366" s="226"/>
      <c r="D366" s="227" t="s">
        <v>513</v>
      </c>
      <c r="E366" s="228" t="s">
        <v>23</v>
      </c>
      <c r="F366" s="229" t="s">
        <v>11124</v>
      </c>
      <c r="G366" s="226"/>
      <c r="H366" s="230">
        <v>37</v>
      </c>
      <c r="I366" s="231"/>
      <c r="J366" s="226"/>
      <c r="K366" s="226"/>
      <c r="L366" s="232"/>
      <c r="M366" s="233"/>
      <c r="N366" s="234"/>
      <c r="O366" s="234"/>
      <c r="P366" s="234"/>
      <c r="Q366" s="234"/>
      <c r="R366" s="234"/>
      <c r="S366" s="234"/>
      <c r="T366" s="235"/>
      <c r="AT366" s="236" t="s">
        <v>513</v>
      </c>
      <c r="AU366" s="236" t="s">
        <v>82</v>
      </c>
      <c r="AV366" s="12" t="s">
        <v>82</v>
      </c>
      <c r="AW366" s="12" t="s">
        <v>36</v>
      </c>
      <c r="AX366" s="12" t="s">
        <v>80</v>
      </c>
      <c r="AY366" s="236" t="s">
        <v>492</v>
      </c>
    </row>
    <row r="367" spans="2:65" s="1" customFormat="1" ht="16.5" customHeight="1">
      <c r="B367" s="42"/>
      <c r="C367" s="209" t="s">
        <v>1440</v>
      </c>
      <c r="D367" s="209" t="s">
        <v>498</v>
      </c>
      <c r="E367" s="210" t="s">
        <v>11125</v>
      </c>
      <c r="F367" s="211" t="s">
        <v>11126</v>
      </c>
      <c r="G367" s="212" t="s">
        <v>832</v>
      </c>
      <c r="H367" s="213">
        <v>41.8</v>
      </c>
      <c r="I367" s="214"/>
      <c r="J367" s="215">
        <f>ROUND(I367*H367,2)</f>
        <v>0</v>
      </c>
      <c r="K367" s="211" t="s">
        <v>23</v>
      </c>
      <c r="L367" s="62"/>
      <c r="M367" s="216" t="s">
        <v>23</v>
      </c>
      <c r="N367" s="217" t="s">
        <v>44</v>
      </c>
      <c r="O367" s="43"/>
      <c r="P367" s="218">
        <f>O367*H367</f>
        <v>0</v>
      </c>
      <c r="Q367" s="218">
        <v>3.5200000000000001E-3</v>
      </c>
      <c r="R367" s="218">
        <f>Q367*H367</f>
        <v>0.14713599999999999</v>
      </c>
      <c r="S367" s="218">
        <v>0</v>
      </c>
      <c r="T367" s="219">
        <f>S367*H367</f>
        <v>0</v>
      </c>
      <c r="AR367" s="25" t="s">
        <v>775</v>
      </c>
      <c r="AT367" s="25" t="s">
        <v>498</v>
      </c>
      <c r="AU367" s="25" t="s">
        <v>82</v>
      </c>
      <c r="AY367" s="25" t="s">
        <v>492</v>
      </c>
      <c r="BE367" s="220">
        <f>IF(N367="základní",J367,0)</f>
        <v>0</v>
      </c>
      <c r="BF367" s="220">
        <f>IF(N367="snížená",J367,0)</f>
        <v>0</v>
      </c>
      <c r="BG367" s="220">
        <f>IF(N367="zákl. přenesená",J367,0)</f>
        <v>0</v>
      </c>
      <c r="BH367" s="220">
        <f>IF(N367="sníž. přenesená",J367,0)</f>
        <v>0</v>
      </c>
      <c r="BI367" s="220">
        <f>IF(N367="nulová",J367,0)</f>
        <v>0</v>
      </c>
      <c r="BJ367" s="25" t="s">
        <v>80</v>
      </c>
      <c r="BK367" s="220">
        <f>ROUND(I367*H367,2)</f>
        <v>0</v>
      </c>
      <c r="BL367" s="25" t="s">
        <v>775</v>
      </c>
      <c r="BM367" s="25" t="s">
        <v>11127</v>
      </c>
    </row>
    <row r="368" spans="2:65" s="1" customFormat="1">
      <c r="B368" s="42"/>
      <c r="C368" s="64"/>
      <c r="D368" s="221" t="s">
        <v>506</v>
      </c>
      <c r="E368" s="64"/>
      <c r="F368" s="222" t="s">
        <v>11126</v>
      </c>
      <c r="G368" s="64"/>
      <c r="H368" s="64"/>
      <c r="I368" s="177"/>
      <c r="J368" s="64"/>
      <c r="K368" s="64"/>
      <c r="L368" s="62"/>
      <c r="M368" s="223"/>
      <c r="N368" s="43"/>
      <c r="O368" s="43"/>
      <c r="P368" s="43"/>
      <c r="Q368" s="43"/>
      <c r="R368" s="43"/>
      <c r="S368" s="43"/>
      <c r="T368" s="79"/>
      <c r="AT368" s="25" t="s">
        <v>506</v>
      </c>
      <c r="AU368" s="25" t="s">
        <v>82</v>
      </c>
    </row>
    <row r="369" spans="2:65" s="12" customFormat="1">
      <c r="B369" s="225"/>
      <c r="C369" s="226"/>
      <c r="D369" s="227" t="s">
        <v>513</v>
      </c>
      <c r="E369" s="228" t="s">
        <v>23</v>
      </c>
      <c r="F369" s="229" t="s">
        <v>11128</v>
      </c>
      <c r="G369" s="226"/>
      <c r="H369" s="230">
        <v>41.8</v>
      </c>
      <c r="I369" s="231"/>
      <c r="J369" s="226"/>
      <c r="K369" s="226"/>
      <c r="L369" s="232"/>
      <c r="M369" s="233"/>
      <c r="N369" s="234"/>
      <c r="O369" s="234"/>
      <c r="P369" s="234"/>
      <c r="Q369" s="234"/>
      <c r="R369" s="234"/>
      <c r="S369" s="234"/>
      <c r="T369" s="235"/>
      <c r="AT369" s="236" t="s">
        <v>513</v>
      </c>
      <c r="AU369" s="236" t="s">
        <v>82</v>
      </c>
      <c r="AV369" s="12" t="s">
        <v>82</v>
      </c>
      <c r="AW369" s="12" t="s">
        <v>36</v>
      </c>
      <c r="AX369" s="12" t="s">
        <v>80</v>
      </c>
      <c r="AY369" s="236" t="s">
        <v>492</v>
      </c>
    </row>
    <row r="370" spans="2:65" s="1" customFormat="1" ht="25.5" customHeight="1">
      <c r="B370" s="42"/>
      <c r="C370" s="209" t="s">
        <v>1448</v>
      </c>
      <c r="D370" s="209" t="s">
        <v>498</v>
      </c>
      <c r="E370" s="210" t="s">
        <v>11129</v>
      </c>
      <c r="F370" s="211" t="s">
        <v>11130</v>
      </c>
      <c r="G370" s="212" t="s">
        <v>832</v>
      </c>
      <c r="H370" s="213">
        <v>1468.7</v>
      </c>
      <c r="I370" s="214"/>
      <c r="J370" s="215">
        <f>ROUND(I370*H370,2)</f>
        <v>0</v>
      </c>
      <c r="K370" s="211" t="s">
        <v>23</v>
      </c>
      <c r="L370" s="62"/>
      <c r="M370" s="216" t="s">
        <v>23</v>
      </c>
      <c r="N370" s="217" t="s">
        <v>44</v>
      </c>
      <c r="O370" s="43"/>
      <c r="P370" s="218">
        <f>O370*H370</f>
        <v>0</v>
      </c>
      <c r="Q370" s="218">
        <v>1.8000000000000001E-4</v>
      </c>
      <c r="R370" s="218">
        <f>Q370*H370</f>
        <v>0.26436600000000005</v>
      </c>
      <c r="S370" s="218">
        <v>0</v>
      </c>
      <c r="T370" s="219">
        <f>S370*H370</f>
        <v>0</v>
      </c>
      <c r="AR370" s="25" t="s">
        <v>775</v>
      </c>
      <c r="AT370" s="25" t="s">
        <v>498</v>
      </c>
      <c r="AU370" s="25" t="s">
        <v>82</v>
      </c>
      <c r="AY370" s="25" t="s">
        <v>492</v>
      </c>
      <c r="BE370" s="220">
        <f>IF(N370="základní",J370,0)</f>
        <v>0</v>
      </c>
      <c r="BF370" s="220">
        <f>IF(N370="snížená",J370,0)</f>
        <v>0</v>
      </c>
      <c r="BG370" s="220">
        <f>IF(N370="zákl. přenesená",J370,0)</f>
        <v>0</v>
      </c>
      <c r="BH370" s="220">
        <f>IF(N370="sníž. přenesená",J370,0)</f>
        <v>0</v>
      </c>
      <c r="BI370" s="220">
        <f>IF(N370="nulová",J370,0)</f>
        <v>0</v>
      </c>
      <c r="BJ370" s="25" t="s">
        <v>80</v>
      </c>
      <c r="BK370" s="220">
        <f>ROUND(I370*H370,2)</f>
        <v>0</v>
      </c>
      <c r="BL370" s="25" t="s">
        <v>775</v>
      </c>
      <c r="BM370" s="25" t="s">
        <v>11131</v>
      </c>
    </row>
    <row r="371" spans="2:65" s="1" customFormat="1">
      <c r="B371" s="42"/>
      <c r="C371" s="64"/>
      <c r="D371" s="221" t="s">
        <v>506</v>
      </c>
      <c r="E371" s="64"/>
      <c r="F371" s="222" t="s">
        <v>11130</v>
      </c>
      <c r="G371" s="64"/>
      <c r="H371" s="64"/>
      <c r="I371" s="177"/>
      <c r="J371" s="64"/>
      <c r="K371" s="64"/>
      <c r="L371" s="62"/>
      <c r="M371" s="223"/>
      <c r="N371" s="43"/>
      <c r="O371" s="43"/>
      <c r="P371" s="43"/>
      <c r="Q371" s="43"/>
      <c r="R371" s="43"/>
      <c r="S371" s="43"/>
      <c r="T371" s="79"/>
      <c r="AT371" s="25" t="s">
        <v>506</v>
      </c>
      <c r="AU371" s="25" t="s">
        <v>82</v>
      </c>
    </row>
    <row r="372" spans="2:65" s="1" customFormat="1" ht="36">
      <c r="B372" s="42"/>
      <c r="C372" s="64"/>
      <c r="D372" s="221" t="s">
        <v>509</v>
      </c>
      <c r="E372" s="64"/>
      <c r="F372" s="224" t="s">
        <v>10905</v>
      </c>
      <c r="G372" s="64"/>
      <c r="H372" s="64"/>
      <c r="I372" s="177"/>
      <c r="J372" s="64"/>
      <c r="K372" s="64"/>
      <c r="L372" s="62"/>
      <c r="M372" s="223"/>
      <c r="N372" s="43"/>
      <c r="O372" s="43"/>
      <c r="P372" s="43"/>
      <c r="Q372" s="43"/>
      <c r="R372" s="43"/>
      <c r="S372" s="43"/>
      <c r="T372" s="79"/>
      <c r="AT372" s="25" t="s">
        <v>509</v>
      </c>
      <c r="AU372" s="25" t="s">
        <v>82</v>
      </c>
    </row>
    <row r="373" spans="2:65" s="12" customFormat="1">
      <c r="B373" s="225"/>
      <c r="C373" s="226"/>
      <c r="D373" s="227" t="s">
        <v>513</v>
      </c>
      <c r="E373" s="228" t="s">
        <v>23</v>
      </c>
      <c r="F373" s="229" t="s">
        <v>11132</v>
      </c>
      <c r="G373" s="226"/>
      <c r="H373" s="230">
        <v>1468.7</v>
      </c>
      <c r="I373" s="231"/>
      <c r="J373" s="226"/>
      <c r="K373" s="226"/>
      <c r="L373" s="232"/>
      <c r="M373" s="233"/>
      <c r="N373" s="234"/>
      <c r="O373" s="234"/>
      <c r="P373" s="234"/>
      <c r="Q373" s="234"/>
      <c r="R373" s="234"/>
      <c r="S373" s="234"/>
      <c r="T373" s="235"/>
      <c r="AT373" s="236" t="s">
        <v>513</v>
      </c>
      <c r="AU373" s="236" t="s">
        <v>82</v>
      </c>
      <c r="AV373" s="12" t="s">
        <v>82</v>
      </c>
      <c r="AW373" s="12" t="s">
        <v>36</v>
      </c>
      <c r="AX373" s="12" t="s">
        <v>80</v>
      </c>
      <c r="AY373" s="236" t="s">
        <v>492</v>
      </c>
    </row>
    <row r="374" spans="2:65" s="1" customFormat="1" ht="25.5" customHeight="1">
      <c r="B374" s="42"/>
      <c r="C374" s="209" t="s">
        <v>1452</v>
      </c>
      <c r="D374" s="209" t="s">
        <v>498</v>
      </c>
      <c r="E374" s="210" t="s">
        <v>11133</v>
      </c>
      <c r="F374" s="211" t="s">
        <v>11134</v>
      </c>
      <c r="G374" s="212" t="s">
        <v>832</v>
      </c>
      <c r="H374" s="213">
        <v>674.2</v>
      </c>
      <c r="I374" s="214"/>
      <c r="J374" s="215">
        <f>ROUND(I374*H374,2)</f>
        <v>0</v>
      </c>
      <c r="K374" s="211" t="s">
        <v>23</v>
      </c>
      <c r="L374" s="62"/>
      <c r="M374" s="216" t="s">
        <v>23</v>
      </c>
      <c r="N374" s="217" t="s">
        <v>44</v>
      </c>
      <c r="O374" s="43"/>
      <c r="P374" s="218">
        <f>O374*H374</f>
        <v>0</v>
      </c>
      <c r="Q374" s="218">
        <v>2.7999999999999998E-4</v>
      </c>
      <c r="R374" s="218">
        <f>Q374*H374</f>
        <v>0.188776</v>
      </c>
      <c r="S374" s="218">
        <v>0</v>
      </c>
      <c r="T374" s="219">
        <f>S374*H374</f>
        <v>0</v>
      </c>
      <c r="AR374" s="25" t="s">
        <v>775</v>
      </c>
      <c r="AT374" s="25" t="s">
        <v>498</v>
      </c>
      <c r="AU374" s="25" t="s">
        <v>82</v>
      </c>
      <c r="AY374" s="25" t="s">
        <v>492</v>
      </c>
      <c r="BE374" s="220">
        <f>IF(N374="základní",J374,0)</f>
        <v>0</v>
      </c>
      <c r="BF374" s="220">
        <f>IF(N374="snížená",J374,0)</f>
        <v>0</v>
      </c>
      <c r="BG374" s="220">
        <f>IF(N374="zákl. přenesená",J374,0)</f>
        <v>0</v>
      </c>
      <c r="BH374" s="220">
        <f>IF(N374="sníž. přenesená",J374,0)</f>
        <v>0</v>
      </c>
      <c r="BI374" s="220">
        <f>IF(N374="nulová",J374,0)</f>
        <v>0</v>
      </c>
      <c r="BJ374" s="25" t="s">
        <v>80</v>
      </c>
      <c r="BK374" s="220">
        <f>ROUND(I374*H374,2)</f>
        <v>0</v>
      </c>
      <c r="BL374" s="25" t="s">
        <v>775</v>
      </c>
      <c r="BM374" s="25" t="s">
        <v>11135</v>
      </c>
    </row>
    <row r="375" spans="2:65" s="1" customFormat="1">
      <c r="B375" s="42"/>
      <c r="C375" s="64"/>
      <c r="D375" s="221" t="s">
        <v>506</v>
      </c>
      <c r="E375" s="64"/>
      <c r="F375" s="222" t="s">
        <v>11134</v>
      </c>
      <c r="G375" s="64"/>
      <c r="H375" s="64"/>
      <c r="I375" s="177"/>
      <c r="J375" s="64"/>
      <c r="K375" s="64"/>
      <c r="L375" s="62"/>
      <c r="M375" s="223"/>
      <c r="N375" s="43"/>
      <c r="O375" s="43"/>
      <c r="P375" s="43"/>
      <c r="Q375" s="43"/>
      <c r="R375" s="43"/>
      <c r="S375" s="43"/>
      <c r="T375" s="79"/>
      <c r="AT375" s="25" t="s">
        <v>506</v>
      </c>
      <c r="AU375" s="25" t="s">
        <v>82</v>
      </c>
    </row>
    <row r="376" spans="2:65" s="1" customFormat="1" ht="36">
      <c r="B376" s="42"/>
      <c r="C376" s="64"/>
      <c r="D376" s="221" t="s">
        <v>509</v>
      </c>
      <c r="E376" s="64"/>
      <c r="F376" s="224" t="s">
        <v>10905</v>
      </c>
      <c r="G376" s="64"/>
      <c r="H376" s="64"/>
      <c r="I376" s="177"/>
      <c r="J376" s="64"/>
      <c r="K376" s="64"/>
      <c r="L376" s="62"/>
      <c r="M376" s="223"/>
      <c r="N376" s="43"/>
      <c r="O376" s="43"/>
      <c r="P376" s="43"/>
      <c r="Q376" s="43"/>
      <c r="R376" s="43"/>
      <c r="S376" s="43"/>
      <c r="T376" s="79"/>
      <c r="AT376" s="25" t="s">
        <v>509</v>
      </c>
      <c r="AU376" s="25" t="s">
        <v>82</v>
      </c>
    </row>
    <row r="377" spans="2:65" s="12" customFormat="1">
      <c r="B377" s="225"/>
      <c r="C377" s="226"/>
      <c r="D377" s="227" t="s">
        <v>513</v>
      </c>
      <c r="E377" s="228" t="s">
        <v>23</v>
      </c>
      <c r="F377" s="229" t="s">
        <v>11136</v>
      </c>
      <c r="G377" s="226"/>
      <c r="H377" s="230">
        <v>674.2</v>
      </c>
      <c r="I377" s="231"/>
      <c r="J377" s="226"/>
      <c r="K377" s="226"/>
      <c r="L377" s="232"/>
      <c r="M377" s="233"/>
      <c r="N377" s="234"/>
      <c r="O377" s="234"/>
      <c r="P377" s="234"/>
      <c r="Q377" s="234"/>
      <c r="R377" s="234"/>
      <c r="S377" s="234"/>
      <c r="T377" s="235"/>
      <c r="AT377" s="236" t="s">
        <v>513</v>
      </c>
      <c r="AU377" s="236" t="s">
        <v>82</v>
      </c>
      <c r="AV377" s="12" t="s">
        <v>82</v>
      </c>
      <c r="AW377" s="12" t="s">
        <v>36</v>
      </c>
      <c r="AX377" s="12" t="s">
        <v>80</v>
      </c>
      <c r="AY377" s="236" t="s">
        <v>492</v>
      </c>
    </row>
    <row r="378" spans="2:65" s="1" customFormat="1" ht="25.5" customHeight="1">
      <c r="B378" s="42"/>
      <c r="C378" s="209" t="s">
        <v>1458</v>
      </c>
      <c r="D378" s="209" t="s">
        <v>498</v>
      </c>
      <c r="E378" s="210" t="s">
        <v>11137</v>
      </c>
      <c r="F378" s="211" t="s">
        <v>11138</v>
      </c>
      <c r="G378" s="212" t="s">
        <v>832</v>
      </c>
      <c r="H378" s="213">
        <v>262</v>
      </c>
      <c r="I378" s="214"/>
      <c r="J378" s="215">
        <f>ROUND(I378*H378,2)</f>
        <v>0</v>
      </c>
      <c r="K378" s="211" t="s">
        <v>23</v>
      </c>
      <c r="L378" s="62"/>
      <c r="M378" s="216" t="s">
        <v>23</v>
      </c>
      <c r="N378" s="217" t="s">
        <v>44</v>
      </c>
      <c r="O378" s="43"/>
      <c r="P378" s="218">
        <f>O378*H378</f>
        <v>0</v>
      </c>
      <c r="Q378" s="218">
        <v>4.6000000000000001E-4</v>
      </c>
      <c r="R378" s="218">
        <f>Q378*H378</f>
        <v>0.12052</v>
      </c>
      <c r="S378" s="218">
        <v>0</v>
      </c>
      <c r="T378" s="219">
        <f>S378*H378</f>
        <v>0</v>
      </c>
      <c r="AR378" s="25" t="s">
        <v>775</v>
      </c>
      <c r="AT378" s="25" t="s">
        <v>498</v>
      </c>
      <c r="AU378" s="25" t="s">
        <v>82</v>
      </c>
      <c r="AY378" s="25" t="s">
        <v>492</v>
      </c>
      <c r="BE378" s="220">
        <f>IF(N378="základní",J378,0)</f>
        <v>0</v>
      </c>
      <c r="BF378" s="220">
        <f>IF(N378="snížená",J378,0)</f>
        <v>0</v>
      </c>
      <c r="BG378" s="220">
        <f>IF(N378="zákl. přenesená",J378,0)</f>
        <v>0</v>
      </c>
      <c r="BH378" s="220">
        <f>IF(N378="sníž. přenesená",J378,0)</f>
        <v>0</v>
      </c>
      <c r="BI378" s="220">
        <f>IF(N378="nulová",J378,0)</f>
        <v>0</v>
      </c>
      <c r="BJ378" s="25" t="s">
        <v>80</v>
      </c>
      <c r="BK378" s="220">
        <f>ROUND(I378*H378,2)</f>
        <v>0</v>
      </c>
      <c r="BL378" s="25" t="s">
        <v>775</v>
      </c>
      <c r="BM378" s="25" t="s">
        <v>11139</v>
      </c>
    </row>
    <row r="379" spans="2:65" s="1" customFormat="1">
      <c r="B379" s="42"/>
      <c r="C379" s="64"/>
      <c r="D379" s="221" t="s">
        <v>506</v>
      </c>
      <c r="E379" s="64"/>
      <c r="F379" s="222" t="s">
        <v>11138</v>
      </c>
      <c r="G379" s="64"/>
      <c r="H379" s="64"/>
      <c r="I379" s="177"/>
      <c r="J379" s="64"/>
      <c r="K379" s="64"/>
      <c r="L379" s="62"/>
      <c r="M379" s="223"/>
      <c r="N379" s="43"/>
      <c r="O379" s="43"/>
      <c r="P379" s="43"/>
      <c r="Q379" s="43"/>
      <c r="R379" s="43"/>
      <c r="S379" s="43"/>
      <c r="T379" s="79"/>
      <c r="AT379" s="25" t="s">
        <v>506</v>
      </c>
      <c r="AU379" s="25" t="s">
        <v>82</v>
      </c>
    </row>
    <row r="380" spans="2:65" s="1" customFormat="1" ht="36">
      <c r="B380" s="42"/>
      <c r="C380" s="64"/>
      <c r="D380" s="221" t="s">
        <v>509</v>
      </c>
      <c r="E380" s="64"/>
      <c r="F380" s="224" t="s">
        <v>10905</v>
      </c>
      <c r="G380" s="64"/>
      <c r="H380" s="64"/>
      <c r="I380" s="177"/>
      <c r="J380" s="64"/>
      <c r="K380" s="64"/>
      <c r="L380" s="62"/>
      <c r="M380" s="223"/>
      <c r="N380" s="43"/>
      <c r="O380" s="43"/>
      <c r="P380" s="43"/>
      <c r="Q380" s="43"/>
      <c r="R380" s="43"/>
      <c r="S380" s="43"/>
      <c r="T380" s="79"/>
      <c r="AT380" s="25" t="s">
        <v>509</v>
      </c>
      <c r="AU380" s="25" t="s">
        <v>82</v>
      </c>
    </row>
    <row r="381" spans="2:65" s="12" customFormat="1">
      <c r="B381" s="225"/>
      <c r="C381" s="226"/>
      <c r="D381" s="227" t="s">
        <v>513</v>
      </c>
      <c r="E381" s="228" t="s">
        <v>23</v>
      </c>
      <c r="F381" s="229" t="s">
        <v>11140</v>
      </c>
      <c r="G381" s="226"/>
      <c r="H381" s="230">
        <v>262</v>
      </c>
      <c r="I381" s="231"/>
      <c r="J381" s="226"/>
      <c r="K381" s="226"/>
      <c r="L381" s="232"/>
      <c r="M381" s="233"/>
      <c r="N381" s="234"/>
      <c r="O381" s="234"/>
      <c r="P381" s="234"/>
      <c r="Q381" s="234"/>
      <c r="R381" s="234"/>
      <c r="S381" s="234"/>
      <c r="T381" s="235"/>
      <c r="AT381" s="236" t="s">
        <v>513</v>
      </c>
      <c r="AU381" s="236" t="s">
        <v>82</v>
      </c>
      <c r="AV381" s="12" t="s">
        <v>82</v>
      </c>
      <c r="AW381" s="12" t="s">
        <v>36</v>
      </c>
      <c r="AX381" s="12" t="s">
        <v>80</v>
      </c>
      <c r="AY381" s="236" t="s">
        <v>492</v>
      </c>
    </row>
    <row r="382" spans="2:65" s="1" customFormat="1" ht="25.5" customHeight="1">
      <c r="B382" s="42"/>
      <c r="C382" s="209" t="s">
        <v>1462</v>
      </c>
      <c r="D382" s="209" t="s">
        <v>498</v>
      </c>
      <c r="E382" s="210" t="s">
        <v>11141</v>
      </c>
      <c r="F382" s="211" t="s">
        <v>11142</v>
      </c>
      <c r="G382" s="212" t="s">
        <v>832</v>
      </c>
      <c r="H382" s="213">
        <v>192.8</v>
      </c>
      <c r="I382" s="214"/>
      <c r="J382" s="215">
        <f>ROUND(I382*H382,2)</f>
        <v>0</v>
      </c>
      <c r="K382" s="211" t="s">
        <v>23</v>
      </c>
      <c r="L382" s="62"/>
      <c r="M382" s="216" t="s">
        <v>23</v>
      </c>
      <c r="N382" s="217" t="s">
        <v>44</v>
      </c>
      <c r="O382" s="43"/>
      <c r="P382" s="218">
        <f>O382*H382</f>
        <v>0</v>
      </c>
      <c r="Q382" s="218">
        <v>6.8000000000000005E-4</v>
      </c>
      <c r="R382" s="218">
        <f>Q382*H382</f>
        <v>0.13110400000000003</v>
      </c>
      <c r="S382" s="218">
        <v>0</v>
      </c>
      <c r="T382" s="219">
        <f>S382*H382</f>
        <v>0</v>
      </c>
      <c r="AR382" s="25" t="s">
        <v>775</v>
      </c>
      <c r="AT382" s="25" t="s">
        <v>498</v>
      </c>
      <c r="AU382" s="25" t="s">
        <v>82</v>
      </c>
      <c r="AY382" s="25" t="s">
        <v>492</v>
      </c>
      <c r="BE382" s="220">
        <f>IF(N382="základní",J382,0)</f>
        <v>0</v>
      </c>
      <c r="BF382" s="220">
        <f>IF(N382="snížená",J382,0)</f>
        <v>0</v>
      </c>
      <c r="BG382" s="220">
        <f>IF(N382="zákl. přenesená",J382,0)</f>
        <v>0</v>
      </c>
      <c r="BH382" s="220">
        <f>IF(N382="sníž. přenesená",J382,0)</f>
        <v>0</v>
      </c>
      <c r="BI382" s="220">
        <f>IF(N382="nulová",J382,0)</f>
        <v>0</v>
      </c>
      <c r="BJ382" s="25" t="s">
        <v>80</v>
      </c>
      <c r="BK382" s="220">
        <f>ROUND(I382*H382,2)</f>
        <v>0</v>
      </c>
      <c r="BL382" s="25" t="s">
        <v>775</v>
      </c>
      <c r="BM382" s="25" t="s">
        <v>11143</v>
      </c>
    </row>
    <row r="383" spans="2:65" s="1" customFormat="1">
      <c r="B383" s="42"/>
      <c r="C383" s="64"/>
      <c r="D383" s="221" t="s">
        <v>506</v>
      </c>
      <c r="E383" s="64"/>
      <c r="F383" s="222" t="s">
        <v>11142</v>
      </c>
      <c r="G383" s="64"/>
      <c r="H383" s="64"/>
      <c r="I383" s="177"/>
      <c r="J383" s="64"/>
      <c r="K383" s="64"/>
      <c r="L383" s="62"/>
      <c r="M383" s="223"/>
      <c r="N383" s="43"/>
      <c r="O383" s="43"/>
      <c r="P383" s="43"/>
      <c r="Q383" s="43"/>
      <c r="R383" s="43"/>
      <c r="S383" s="43"/>
      <c r="T383" s="79"/>
      <c r="AT383" s="25" t="s">
        <v>506</v>
      </c>
      <c r="AU383" s="25" t="s">
        <v>82</v>
      </c>
    </row>
    <row r="384" spans="2:65" s="1" customFormat="1" ht="36">
      <c r="B384" s="42"/>
      <c r="C384" s="64"/>
      <c r="D384" s="221" t="s">
        <v>509</v>
      </c>
      <c r="E384" s="64"/>
      <c r="F384" s="224" t="s">
        <v>10905</v>
      </c>
      <c r="G384" s="64"/>
      <c r="H384" s="64"/>
      <c r="I384" s="177"/>
      <c r="J384" s="64"/>
      <c r="K384" s="64"/>
      <c r="L384" s="62"/>
      <c r="M384" s="223"/>
      <c r="N384" s="43"/>
      <c r="O384" s="43"/>
      <c r="P384" s="43"/>
      <c r="Q384" s="43"/>
      <c r="R384" s="43"/>
      <c r="S384" s="43"/>
      <c r="T384" s="79"/>
      <c r="AT384" s="25" t="s">
        <v>509</v>
      </c>
      <c r="AU384" s="25" t="s">
        <v>82</v>
      </c>
    </row>
    <row r="385" spans="2:65" s="12" customFormat="1">
      <c r="B385" s="225"/>
      <c r="C385" s="226"/>
      <c r="D385" s="227" t="s">
        <v>513</v>
      </c>
      <c r="E385" s="228" t="s">
        <v>23</v>
      </c>
      <c r="F385" s="229" t="s">
        <v>11144</v>
      </c>
      <c r="G385" s="226"/>
      <c r="H385" s="230">
        <v>192.8</v>
      </c>
      <c r="I385" s="231"/>
      <c r="J385" s="226"/>
      <c r="K385" s="226"/>
      <c r="L385" s="232"/>
      <c r="M385" s="233"/>
      <c r="N385" s="234"/>
      <c r="O385" s="234"/>
      <c r="P385" s="234"/>
      <c r="Q385" s="234"/>
      <c r="R385" s="234"/>
      <c r="S385" s="234"/>
      <c r="T385" s="235"/>
      <c r="AT385" s="236" t="s">
        <v>513</v>
      </c>
      <c r="AU385" s="236" t="s">
        <v>82</v>
      </c>
      <c r="AV385" s="12" t="s">
        <v>82</v>
      </c>
      <c r="AW385" s="12" t="s">
        <v>36</v>
      </c>
      <c r="AX385" s="12" t="s">
        <v>80</v>
      </c>
      <c r="AY385" s="236" t="s">
        <v>492</v>
      </c>
    </row>
    <row r="386" spans="2:65" s="1" customFormat="1" ht="25.5" customHeight="1">
      <c r="B386" s="42"/>
      <c r="C386" s="209" t="s">
        <v>1490</v>
      </c>
      <c r="D386" s="209" t="s">
        <v>498</v>
      </c>
      <c r="E386" s="210" t="s">
        <v>11145</v>
      </c>
      <c r="F386" s="211" t="s">
        <v>11146</v>
      </c>
      <c r="G386" s="212" t="s">
        <v>832</v>
      </c>
      <c r="H386" s="213">
        <v>111.4</v>
      </c>
      <c r="I386" s="214"/>
      <c r="J386" s="215">
        <f>ROUND(I386*H386,2)</f>
        <v>0</v>
      </c>
      <c r="K386" s="211" t="s">
        <v>23</v>
      </c>
      <c r="L386" s="62"/>
      <c r="M386" s="216" t="s">
        <v>23</v>
      </c>
      <c r="N386" s="217" t="s">
        <v>44</v>
      </c>
      <c r="O386" s="43"/>
      <c r="P386" s="218">
        <f>O386*H386</f>
        <v>0</v>
      </c>
      <c r="Q386" s="218">
        <v>1.6000000000000001E-3</v>
      </c>
      <c r="R386" s="218">
        <f>Q386*H386</f>
        <v>0.17824000000000001</v>
      </c>
      <c r="S386" s="218">
        <v>0</v>
      </c>
      <c r="T386" s="219">
        <f>S386*H386</f>
        <v>0</v>
      </c>
      <c r="AR386" s="25" t="s">
        <v>775</v>
      </c>
      <c r="AT386" s="25" t="s">
        <v>498</v>
      </c>
      <c r="AU386" s="25" t="s">
        <v>82</v>
      </c>
      <c r="AY386" s="25" t="s">
        <v>492</v>
      </c>
      <c r="BE386" s="220">
        <f>IF(N386="základní",J386,0)</f>
        <v>0</v>
      </c>
      <c r="BF386" s="220">
        <f>IF(N386="snížená",J386,0)</f>
        <v>0</v>
      </c>
      <c r="BG386" s="220">
        <f>IF(N386="zákl. přenesená",J386,0)</f>
        <v>0</v>
      </c>
      <c r="BH386" s="220">
        <f>IF(N386="sníž. přenesená",J386,0)</f>
        <v>0</v>
      </c>
      <c r="BI386" s="220">
        <f>IF(N386="nulová",J386,0)</f>
        <v>0</v>
      </c>
      <c r="BJ386" s="25" t="s">
        <v>80</v>
      </c>
      <c r="BK386" s="220">
        <f>ROUND(I386*H386,2)</f>
        <v>0</v>
      </c>
      <c r="BL386" s="25" t="s">
        <v>775</v>
      </c>
      <c r="BM386" s="25" t="s">
        <v>11147</v>
      </c>
    </row>
    <row r="387" spans="2:65" s="1" customFormat="1">
      <c r="B387" s="42"/>
      <c r="C387" s="64"/>
      <c r="D387" s="221" t="s">
        <v>506</v>
      </c>
      <c r="E387" s="64"/>
      <c r="F387" s="222" t="s">
        <v>11146</v>
      </c>
      <c r="G387" s="64"/>
      <c r="H387" s="64"/>
      <c r="I387" s="177"/>
      <c r="J387" s="64"/>
      <c r="K387" s="64"/>
      <c r="L387" s="62"/>
      <c r="M387" s="223"/>
      <c r="N387" s="43"/>
      <c r="O387" s="43"/>
      <c r="P387" s="43"/>
      <c r="Q387" s="43"/>
      <c r="R387" s="43"/>
      <c r="S387" s="43"/>
      <c r="T387" s="79"/>
      <c r="AT387" s="25" t="s">
        <v>506</v>
      </c>
      <c r="AU387" s="25" t="s">
        <v>82</v>
      </c>
    </row>
    <row r="388" spans="2:65" s="1" customFormat="1" ht="36">
      <c r="B388" s="42"/>
      <c r="C388" s="64"/>
      <c r="D388" s="221" t="s">
        <v>509</v>
      </c>
      <c r="E388" s="64"/>
      <c r="F388" s="224" t="s">
        <v>10905</v>
      </c>
      <c r="G388" s="64"/>
      <c r="H388" s="64"/>
      <c r="I388" s="177"/>
      <c r="J388" s="64"/>
      <c r="K388" s="64"/>
      <c r="L388" s="62"/>
      <c r="M388" s="223"/>
      <c r="N388" s="43"/>
      <c r="O388" s="43"/>
      <c r="P388" s="43"/>
      <c r="Q388" s="43"/>
      <c r="R388" s="43"/>
      <c r="S388" s="43"/>
      <c r="T388" s="79"/>
      <c r="AT388" s="25" t="s">
        <v>509</v>
      </c>
      <c r="AU388" s="25" t="s">
        <v>82</v>
      </c>
    </row>
    <row r="389" spans="2:65" s="12" customFormat="1">
      <c r="B389" s="225"/>
      <c r="C389" s="226"/>
      <c r="D389" s="227" t="s">
        <v>513</v>
      </c>
      <c r="E389" s="228" t="s">
        <v>23</v>
      </c>
      <c r="F389" s="229" t="s">
        <v>11148</v>
      </c>
      <c r="G389" s="226"/>
      <c r="H389" s="230">
        <v>111.4</v>
      </c>
      <c r="I389" s="231"/>
      <c r="J389" s="226"/>
      <c r="K389" s="226"/>
      <c r="L389" s="232"/>
      <c r="M389" s="233"/>
      <c r="N389" s="234"/>
      <c r="O389" s="234"/>
      <c r="P389" s="234"/>
      <c r="Q389" s="234"/>
      <c r="R389" s="234"/>
      <c r="S389" s="234"/>
      <c r="T389" s="235"/>
      <c r="AT389" s="236" t="s">
        <v>513</v>
      </c>
      <c r="AU389" s="236" t="s">
        <v>82</v>
      </c>
      <c r="AV389" s="12" t="s">
        <v>82</v>
      </c>
      <c r="AW389" s="12" t="s">
        <v>36</v>
      </c>
      <c r="AX389" s="12" t="s">
        <v>80</v>
      </c>
      <c r="AY389" s="236" t="s">
        <v>492</v>
      </c>
    </row>
    <row r="390" spans="2:65" s="1" customFormat="1" ht="25.5" customHeight="1">
      <c r="B390" s="42"/>
      <c r="C390" s="209" t="s">
        <v>1497</v>
      </c>
      <c r="D390" s="209" t="s">
        <v>498</v>
      </c>
      <c r="E390" s="210" t="s">
        <v>11149</v>
      </c>
      <c r="F390" s="211" t="s">
        <v>11150</v>
      </c>
      <c r="G390" s="212" t="s">
        <v>832</v>
      </c>
      <c r="H390" s="213">
        <v>62.1</v>
      </c>
      <c r="I390" s="214"/>
      <c r="J390" s="215">
        <f>ROUND(I390*H390,2)</f>
        <v>0</v>
      </c>
      <c r="K390" s="211" t="s">
        <v>23</v>
      </c>
      <c r="L390" s="62"/>
      <c r="M390" s="216" t="s">
        <v>23</v>
      </c>
      <c r="N390" s="217" t="s">
        <v>44</v>
      </c>
      <c r="O390" s="43"/>
      <c r="P390" s="218">
        <f>O390*H390</f>
        <v>0</v>
      </c>
      <c r="Q390" s="218">
        <v>2.5600000000000002E-3</v>
      </c>
      <c r="R390" s="218">
        <f>Q390*H390</f>
        <v>0.15897600000000001</v>
      </c>
      <c r="S390" s="218">
        <v>0</v>
      </c>
      <c r="T390" s="219">
        <f>S390*H390</f>
        <v>0</v>
      </c>
      <c r="AR390" s="25" t="s">
        <v>775</v>
      </c>
      <c r="AT390" s="25" t="s">
        <v>498</v>
      </c>
      <c r="AU390" s="25" t="s">
        <v>82</v>
      </c>
      <c r="AY390" s="25" t="s">
        <v>492</v>
      </c>
      <c r="BE390" s="220">
        <f>IF(N390="základní",J390,0)</f>
        <v>0</v>
      </c>
      <c r="BF390" s="220">
        <f>IF(N390="snížená",J390,0)</f>
        <v>0</v>
      </c>
      <c r="BG390" s="220">
        <f>IF(N390="zákl. přenesená",J390,0)</f>
        <v>0</v>
      </c>
      <c r="BH390" s="220">
        <f>IF(N390="sníž. přenesená",J390,0)</f>
        <v>0</v>
      </c>
      <c r="BI390" s="220">
        <f>IF(N390="nulová",J390,0)</f>
        <v>0</v>
      </c>
      <c r="BJ390" s="25" t="s">
        <v>80</v>
      </c>
      <c r="BK390" s="220">
        <f>ROUND(I390*H390,2)</f>
        <v>0</v>
      </c>
      <c r="BL390" s="25" t="s">
        <v>775</v>
      </c>
      <c r="BM390" s="25" t="s">
        <v>11151</v>
      </c>
    </row>
    <row r="391" spans="2:65" s="1" customFormat="1">
      <c r="B391" s="42"/>
      <c r="C391" s="64"/>
      <c r="D391" s="221" t="s">
        <v>506</v>
      </c>
      <c r="E391" s="64"/>
      <c r="F391" s="222" t="s">
        <v>11150</v>
      </c>
      <c r="G391" s="64"/>
      <c r="H391" s="64"/>
      <c r="I391" s="177"/>
      <c r="J391" s="64"/>
      <c r="K391" s="64"/>
      <c r="L391" s="62"/>
      <c r="M391" s="223"/>
      <c r="N391" s="43"/>
      <c r="O391" s="43"/>
      <c r="P391" s="43"/>
      <c r="Q391" s="43"/>
      <c r="R391" s="43"/>
      <c r="S391" s="43"/>
      <c r="T391" s="79"/>
      <c r="AT391" s="25" t="s">
        <v>506</v>
      </c>
      <c r="AU391" s="25" t="s">
        <v>82</v>
      </c>
    </row>
    <row r="392" spans="2:65" s="1" customFormat="1" ht="36">
      <c r="B392" s="42"/>
      <c r="C392" s="64"/>
      <c r="D392" s="221" t="s">
        <v>509</v>
      </c>
      <c r="E392" s="64"/>
      <c r="F392" s="224" t="s">
        <v>10905</v>
      </c>
      <c r="G392" s="64"/>
      <c r="H392" s="64"/>
      <c r="I392" s="177"/>
      <c r="J392" s="64"/>
      <c r="K392" s="64"/>
      <c r="L392" s="62"/>
      <c r="M392" s="223"/>
      <c r="N392" s="43"/>
      <c r="O392" s="43"/>
      <c r="P392" s="43"/>
      <c r="Q392" s="43"/>
      <c r="R392" s="43"/>
      <c r="S392" s="43"/>
      <c r="T392" s="79"/>
      <c r="AT392" s="25" t="s">
        <v>509</v>
      </c>
      <c r="AU392" s="25" t="s">
        <v>82</v>
      </c>
    </row>
    <row r="393" spans="2:65" s="12" customFormat="1">
      <c r="B393" s="225"/>
      <c r="C393" s="226"/>
      <c r="D393" s="227" t="s">
        <v>513</v>
      </c>
      <c r="E393" s="228" t="s">
        <v>23</v>
      </c>
      <c r="F393" s="229" t="s">
        <v>11152</v>
      </c>
      <c r="G393" s="226"/>
      <c r="H393" s="230">
        <v>62.1</v>
      </c>
      <c r="I393" s="231"/>
      <c r="J393" s="226"/>
      <c r="K393" s="226"/>
      <c r="L393" s="232"/>
      <c r="M393" s="233"/>
      <c r="N393" s="234"/>
      <c r="O393" s="234"/>
      <c r="P393" s="234"/>
      <c r="Q393" s="234"/>
      <c r="R393" s="234"/>
      <c r="S393" s="234"/>
      <c r="T393" s="235"/>
      <c r="AT393" s="236" t="s">
        <v>513</v>
      </c>
      <c r="AU393" s="236" t="s">
        <v>82</v>
      </c>
      <c r="AV393" s="12" t="s">
        <v>82</v>
      </c>
      <c r="AW393" s="12" t="s">
        <v>36</v>
      </c>
      <c r="AX393" s="12" t="s">
        <v>80</v>
      </c>
      <c r="AY393" s="236" t="s">
        <v>492</v>
      </c>
    </row>
    <row r="394" spans="2:65" s="1" customFormat="1" ht="16.5" customHeight="1">
      <c r="B394" s="42"/>
      <c r="C394" s="209" t="s">
        <v>1502</v>
      </c>
      <c r="D394" s="209" t="s">
        <v>498</v>
      </c>
      <c r="E394" s="210" t="s">
        <v>11153</v>
      </c>
      <c r="F394" s="211" t="s">
        <v>11154</v>
      </c>
      <c r="G394" s="212" t="s">
        <v>832</v>
      </c>
      <c r="H394" s="213">
        <v>55.7</v>
      </c>
      <c r="I394" s="214"/>
      <c r="J394" s="215">
        <f>ROUND(I394*H394,2)</f>
        <v>0</v>
      </c>
      <c r="K394" s="211" t="s">
        <v>23</v>
      </c>
      <c r="L394" s="62"/>
      <c r="M394" s="216" t="s">
        <v>23</v>
      </c>
      <c r="N394" s="217" t="s">
        <v>44</v>
      </c>
      <c r="O394" s="43"/>
      <c r="P394" s="218">
        <f>O394*H394</f>
        <v>0</v>
      </c>
      <c r="Q394" s="218">
        <v>1.1999999999999999E-3</v>
      </c>
      <c r="R394" s="218">
        <f>Q394*H394</f>
        <v>6.6839999999999997E-2</v>
      </c>
      <c r="S394" s="218">
        <v>0</v>
      </c>
      <c r="T394" s="219">
        <f>S394*H394</f>
        <v>0</v>
      </c>
      <c r="AR394" s="25" t="s">
        <v>775</v>
      </c>
      <c r="AT394" s="25" t="s">
        <v>498</v>
      </c>
      <c r="AU394" s="25" t="s">
        <v>82</v>
      </c>
      <c r="AY394" s="25" t="s">
        <v>492</v>
      </c>
      <c r="BE394" s="220">
        <f>IF(N394="základní",J394,0)</f>
        <v>0</v>
      </c>
      <c r="BF394" s="220">
        <f>IF(N394="snížená",J394,0)</f>
        <v>0</v>
      </c>
      <c r="BG394" s="220">
        <f>IF(N394="zákl. přenesená",J394,0)</f>
        <v>0</v>
      </c>
      <c r="BH394" s="220">
        <f>IF(N394="sníž. přenesená",J394,0)</f>
        <v>0</v>
      </c>
      <c r="BI394" s="220">
        <f>IF(N394="nulová",J394,0)</f>
        <v>0</v>
      </c>
      <c r="BJ394" s="25" t="s">
        <v>80</v>
      </c>
      <c r="BK394" s="220">
        <f>ROUND(I394*H394,2)</f>
        <v>0</v>
      </c>
      <c r="BL394" s="25" t="s">
        <v>775</v>
      </c>
      <c r="BM394" s="25" t="s">
        <v>11155</v>
      </c>
    </row>
    <row r="395" spans="2:65" s="1" customFormat="1">
      <c r="B395" s="42"/>
      <c r="C395" s="64"/>
      <c r="D395" s="221" t="s">
        <v>506</v>
      </c>
      <c r="E395" s="64"/>
      <c r="F395" s="222" t="s">
        <v>11154</v>
      </c>
      <c r="G395" s="64"/>
      <c r="H395" s="64"/>
      <c r="I395" s="177"/>
      <c r="J395" s="64"/>
      <c r="K395" s="64"/>
      <c r="L395" s="62"/>
      <c r="M395" s="223"/>
      <c r="N395" s="43"/>
      <c r="O395" s="43"/>
      <c r="P395" s="43"/>
      <c r="Q395" s="43"/>
      <c r="R395" s="43"/>
      <c r="S395" s="43"/>
      <c r="T395" s="79"/>
      <c r="AT395" s="25" t="s">
        <v>506</v>
      </c>
      <c r="AU395" s="25" t="s">
        <v>82</v>
      </c>
    </row>
    <row r="396" spans="2:65" s="12" customFormat="1">
      <c r="B396" s="225"/>
      <c r="C396" s="226"/>
      <c r="D396" s="227" t="s">
        <v>513</v>
      </c>
      <c r="E396" s="228" t="s">
        <v>23</v>
      </c>
      <c r="F396" s="229" t="s">
        <v>11156</v>
      </c>
      <c r="G396" s="226"/>
      <c r="H396" s="230">
        <v>55.7</v>
      </c>
      <c r="I396" s="231"/>
      <c r="J396" s="226"/>
      <c r="K396" s="226"/>
      <c r="L396" s="232"/>
      <c r="M396" s="233"/>
      <c r="N396" s="234"/>
      <c r="O396" s="234"/>
      <c r="P396" s="234"/>
      <c r="Q396" s="234"/>
      <c r="R396" s="234"/>
      <c r="S396" s="234"/>
      <c r="T396" s="235"/>
      <c r="AT396" s="236" t="s">
        <v>513</v>
      </c>
      <c r="AU396" s="236" t="s">
        <v>82</v>
      </c>
      <c r="AV396" s="12" t="s">
        <v>82</v>
      </c>
      <c r="AW396" s="12" t="s">
        <v>36</v>
      </c>
      <c r="AX396" s="12" t="s">
        <v>80</v>
      </c>
      <c r="AY396" s="236" t="s">
        <v>492</v>
      </c>
    </row>
    <row r="397" spans="2:65" s="1" customFormat="1" ht="16.5" customHeight="1">
      <c r="B397" s="42"/>
      <c r="C397" s="209" t="s">
        <v>1529</v>
      </c>
      <c r="D397" s="209" t="s">
        <v>498</v>
      </c>
      <c r="E397" s="210" t="s">
        <v>11157</v>
      </c>
      <c r="F397" s="211" t="s">
        <v>11158</v>
      </c>
      <c r="G397" s="212" t="s">
        <v>832</v>
      </c>
      <c r="H397" s="213">
        <v>31.4</v>
      </c>
      <c r="I397" s="214"/>
      <c r="J397" s="215">
        <f>ROUND(I397*H397,2)</f>
        <v>0</v>
      </c>
      <c r="K397" s="211" t="s">
        <v>23</v>
      </c>
      <c r="L397" s="62"/>
      <c r="M397" s="216" t="s">
        <v>23</v>
      </c>
      <c r="N397" s="217" t="s">
        <v>44</v>
      </c>
      <c r="O397" s="43"/>
      <c r="P397" s="218">
        <f>O397*H397</f>
        <v>0</v>
      </c>
      <c r="Q397" s="218">
        <v>1.3500000000000001E-3</v>
      </c>
      <c r="R397" s="218">
        <f>Q397*H397</f>
        <v>4.2389999999999997E-2</v>
      </c>
      <c r="S397" s="218">
        <v>0</v>
      </c>
      <c r="T397" s="219">
        <f>S397*H397</f>
        <v>0</v>
      </c>
      <c r="AR397" s="25" t="s">
        <v>775</v>
      </c>
      <c r="AT397" s="25" t="s">
        <v>498</v>
      </c>
      <c r="AU397" s="25" t="s">
        <v>82</v>
      </c>
      <c r="AY397" s="25" t="s">
        <v>492</v>
      </c>
      <c r="BE397" s="220">
        <f>IF(N397="základní",J397,0)</f>
        <v>0</v>
      </c>
      <c r="BF397" s="220">
        <f>IF(N397="snížená",J397,0)</f>
        <v>0</v>
      </c>
      <c r="BG397" s="220">
        <f>IF(N397="zákl. přenesená",J397,0)</f>
        <v>0</v>
      </c>
      <c r="BH397" s="220">
        <f>IF(N397="sníž. přenesená",J397,0)</f>
        <v>0</v>
      </c>
      <c r="BI397" s="220">
        <f>IF(N397="nulová",J397,0)</f>
        <v>0</v>
      </c>
      <c r="BJ397" s="25" t="s">
        <v>80</v>
      </c>
      <c r="BK397" s="220">
        <f>ROUND(I397*H397,2)</f>
        <v>0</v>
      </c>
      <c r="BL397" s="25" t="s">
        <v>775</v>
      </c>
      <c r="BM397" s="25" t="s">
        <v>11159</v>
      </c>
    </row>
    <row r="398" spans="2:65" s="1" customFormat="1">
      <c r="B398" s="42"/>
      <c r="C398" s="64"/>
      <c r="D398" s="221" t="s">
        <v>506</v>
      </c>
      <c r="E398" s="64"/>
      <c r="F398" s="222" t="s">
        <v>11158</v>
      </c>
      <c r="G398" s="64"/>
      <c r="H398" s="64"/>
      <c r="I398" s="177"/>
      <c r="J398" s="64"/>
      <c r="K398" s="64"/>
      <c r="L398" s="62"/>
      <c r="M398" s="223"/>
      <c r="N398" s="43"/>
      <c r="O398" s="43"/>
      <c r="P398" s="43"/>
      <c r="Q398" s="43"/>
      <c r="R398" s="43"/>
      <c r="S398" s="43"/>
      <c r="T398" s="79"/>
      <c r="AT398" s="25" t="s">
        <v>506</v>
      </c>
      <c r="AU398" s="25" t="s">
        <v>82</v>
      </c>
    </row>
    <row r="399" spans="2:65" s="12" customFormat="1">
      <c r="B399" s="225"/>
      <c r="C399" s="226"/>
      <c r="D399" s="227" t="s">
        <v>513</v>
      </c>
      <c r="E399" s="228" t="s">
        <v>23</v>
      </c>
      <c r="F399" s="229" t="s">
        <v>11160</v>
      </c>
      <c r="G399" s="226"/>
      <c r="H399" s="230">
        <v>31.4</v>
      </c>
      <c r="I399" s="231"/>
      <c r="J399" s="226"/>
      <c r="K399" s="226"/>
      <c r="L399" s="232"/>
      <c r="M399" s="233"/>
      <c r="N399" s="234"/>
      <c r="O399" s="234"/>
      <c r="P399" s="234"/>
      <c r="Q399" s="234"/>
      <c r="R399" s="234"/>
      <c r="S399" s="234"/>
      <c r="T399" s="235"/>
      <c r="AT399" s="236" t="s">
        <v>513</v>
      </c>
      <c r="AU399" s="236" t="s">
        <v>82</v>
      </c>
      <c r="AV399" s="12" t="s">
        <v>82</v>
      </c>
      <c r="AW399" s="12" t="s">
        <v>36</v>
      </c>
      <c r="AX399" s="12" t="s">
        <v>80</v>
      </c>
      <c r="AY399" s="236" t="s">
        <v>492</v>
      </c>
    </row>
    <row r="400" spans="2:65" s="1" customFormat="1" ht="25.5" customHeight="1">
      <c r="B400" s="42"/>
      <c r="C400" s="209" t="s">
        <v>1535</v>
      </c>
      <c r="D400" s="209" t="s">
        <v>498</v>
      </c>
      <c r="E400" s="210" t="s">
        <v>11161</v>
      </c>
      <c r="F400" s="211" t="s">
        <v>11162</v>
      </c>
      <c r="G400" s="212" t="s">
        <v>832</v>
      </c>
      <c r="H400" s="213">
        <v>708.2</v>
      </c>
      <c r="I400" s="214"/>
      <c r="J400" s="215">
        <f>ROUND(I400*H400,2)</f>
        <v>0</v>
      </c>
      <c r="K400" s="211" t="s">
        <v>501</v>
      </c>
      <c r="L400" s="62"/>
      <c r="M400" s="216" t="s">
        <v>23</v>
      </c>
      <c r="N400" s="217" t="s">
        <v>44</v>
      </c>
      <c r="O400" s="43"/>
      <c r="P400" s="218">
        <f>O400*H400</f>
        <v>0</v>
      </c>
      <c r="Q400" s="218">
        <v>5.0000000000000002E-5</v>
      </c>
      <c r="R400" s="218">
        <f>Q400*H400</f>
        <v>3.5410000000000004E-2</v>
      </c>
      <c r="S400" s="218">
        <v>0</v>
      </c>
      <c r="T400" s="219">
        <f>S400*H400</f>
        <v>0</v>
      </c>
      <c r="AR400" s="25" t="s">
        <v>775</v>
      </c>
      <c r="AT400" s="25" t="s">
        <v>498</v>
      </c>
      <c r="AU400" s="25" t="s">
        <v>82</v>
      </c>
      <c r="AY400" s="25" t="s">
        <v>492</v>
      </c>
      <c r="BE400" s="220">
        <f>IF(N400="základní",J400,0)</f>
        <v>0</v>
      </c>
      <c r="BF400" s="220">
        <f>IF(N400="snížená",J400,0)</f>
        <v>0</v>
      </c>
      <c r="BG400" s="220">
        <f>IF(N400="zákl. přenesená",J400,0)</f>
        <v>0</v>
      </c>
      <c r="BH400" s="220">
        <f>IF(N400="sníž. přenesená",J400,0)</f>
        <v>0</v>
      </c>
      <c r="BI400" s="220">
        <f>IF(N400="nulová",J400,0)</f>
        <v>0</v>
      </c>
      <c r="BJ400" s="25" t="s">
        <v>80</v>
      </c>
      <c r="BK400" s="220">
        <f>ROUND(I400*H400,2)</f>
        <v>0</v>
      </c>
      <c r="BL400" s="25" t="s">
        <v>775</v>
      </c>
      <c r="BM400" s="25" t="s">
        <v>11163</v>
      </c>
    </row>
    <row r="401" spans="2:65" s="1" customFormat="1" ht="36">
      <c r="B401" s="42"/>
      <c r="C401" s="64"/>
      <c r="D401" s="221" t="s">
        <v>506</v>
      </c>
      <c r="E401" s="64"/>
      <c r="F401" s="222" t="s">
        <v>11164</v>
      </c>
      <c r="G401" s="64"/>
      <c r="H401" s="64"/>
      <c r="I401" s="177"/>
      <c r="J401" s="64"/>
      <c r="K401" s="64"/>
      <c r="L401" s="62"/>
      <c r="M401" s="223"/>
      <c r="N401" s="43"/>
      <c r="O401" s="43"/>
      <c r="P401" s="43"/>
      <c r="Q401" s="43"/>
      <c r="R401" s="43"/>
      <c r="S401" s="43"/>
      <c r="T401" s="79"/>
      <c r="AT401" s="25" t="s">
        <v>506</v>
      </c>
      <c r="AU401" s="25" t="s">
        <v>82</v>
      </c>
    </row>
    <row r="402" spans="2:65" s="1" customFormat="1" ht="24">
      <c r="B402" s="42"/>
      <c r="C402" s="64"/>
      <c r="D402" s="221" t="s">
        <v>509</v>
      </c>
      <c r="E402" s="64"/>
      <c r="F402" s="224" t="s">
        <v>11165</v>
      </c>
      <c r="G402" s="64"/>
      <c r="H402" s="64"/>
      <c r="I402" s="177"/>
      <c r="J402" s="64"/>
      <c r="K402" s="64"/>
      <c r="L402" s="62"/>
      <c r="M402" s="223"/>
      <c r="N402" s="43"/>
      <c r="O402" s="43"/>
      <c r="P402" s="43"/>
      <c r="Q402" s="43"/>
      <c r="R402" s="43"/>
      <c r="S402" s="43"/>
      <c r="T402" s="79"/>
      <c r="AT402" s="25" t="s">
        <v>509</v>
      </c>
      <c r="AU402" s="25" t="s">
        <v>82</v>
      </c>
    </row>
    <row r="403" spans="2:65" s="12" customFormat="1">
      <c r="B403" s="225"/>
      <c r="C403" s="226"/>
      <c r="D403" s="227" t="s">
        <v>513</v>
      </c>
      <c r="E403" s="228" t="s">
        <v>23</v>
      </c>
      <c r="F403" s="229" t="s">
        <v>11166</v>
      </c>
      <c r="G403" s="226"/>
      <c r="H403" s="230">
        <v>708.2</v>
      </c>
      <c r="I403" s="231"/>
      <c r="J403" s="226"/>
      <c r="K403" s="226"/>
      <c r="L403" s="232"/>
      <c r="M403" s="233"/>
      <c r="N403" s="234"/>
      <c r="O403" s="234"/>
      <c r="P403" s="234"/>
      <c r="Q403" s="234"/>
      <c r="R403" s="234"/>
      <c r="S403" s="234"/>
      <c r="T403" s="235"/>
      <c r="AT403" s="236" t="s">
        <v>513</v>
      </c>
      <c r="AU403" s="236" t="s">
        <v>82</v>
      </c>
      <c r="AV403" s="12" t="s">
        <v>82</v>
      </c>
      <c r="AW403" s="12" t="s">
        <v>36</v>
      </c>
      <c r="AX403" s="12" t="s">
        <v>80</v>
      </c>
      <c r="AY403" s="236" t="s">
        <v>492</v>
      </c>
    </row>
    <row r="404" spans="2:65" s="1" customFormat="1" ht="25.5" customHeight="1">
      <c r="B404" s="42"/>
      <c r="C404" s="209" t="s">
        <v>1541</v>
      </c>
      <c r="D404" s="209" t="s">
        <v>498</v>
      </c>
      <c r="E404" s="210" t="s">
        <v>11167</v>
      </c>
      <c r="F404" s="211" t="s">
        <v>11168</v>
      </c>
      <c r="G404" s="212" t="s">
        <v>832</v>
      </c>
      <c r="H404" s="213">
        <v>95</v>
      </c>
      <c r="I404" s="214"/>
      <c r="J404" s="215">
        <f>ROUND(I404*H404,2)</f>
        <v>0</v>
      </c>
      <c r="K404" s="211" t="s">
        <v>501</v>
      </c>
      <c r="L404" s="62"/>
      <c r="M404" s="216" t="s">
        <v>23</v>
      </c>
      <c r="N404" s="217" t="s">
        <v>44</v>
      </c>
      <c r="O404" s="43"/>
      <c r="P404" s="218">
        <f>O404*H404</f>
        <v>0</v>
      </c>
      <c r="Q404" s="218">
        <v>6.9999999999999994E-5</v>
      </c>
      <c r="R404" s="218">
        <f>Q404*H404</f>
        <v>6.6499999999999997E-3</v>
      </c>
      <c r="S404" s="218">
        <v>0</v>
      </c>
      <c r="T404" s="219">
        <f>S404*H404</f>
        <v>0</v>
      </c>
      <c r="AR404" s="25" t="s">
        <v>775</v>
      </c>
      <c r="AT404" s="25" t="s">
        <v>498</v>
      </c>
      <c r="AU404" s="25" t="s">
        <v>82</v>
      </c>
      <c r="AY404" s="25" t="s">
        <v>492</v>
      </c>
      <c r="BE404" s="220">
        <f>IF(N404="základní",J404,0)</f>
        <v>0</v>
      </c>
      <c r="BF404" s="220">
        <f>IF(N404="snížená",J404,0)</f>
        <v>0</v>
      </c>
      <c r="BG404" s="220">
        <f>IF(N404="zákl. přenesená",J404,0)</f>
        <v>0</v>
      </c>
      <c r="BH404" s="220">
        <f>IF(N404="sníž. přenesená",J404,0)</f>
        <v>0</v>
      </c>
      <c r="BI404" s="220">
        <f>IF(N404="nulová",J404,0)</f>
        <v>0</v>
      </c>
      <c r="BJ404" s="25" t="s">
        <v>80</v>
      </c>
      <c r="BK404" s="220">
        <f>ROUND(I404*H404,2)</f>
        <v>0</v>
      </c>
      <c r="BL404" s="25" t="s">
        <v>775</v>
      </c>
      <c r="BM404" s="25" t="s">
        <v>11169</v>
      </c>
    </row>
    <row r="405" spans="2:65" s="1" customFormat="1" ht="36">
      <c r="B405" s="42"/>
      <c r="C405" s="64"/>
      <c r="D405" s="221" t="s">
        <v>506</v>
      </c>
      <c r="E405" s="64"/>
      <c r="F405" s="222" t="s">
        <v>11170</v>
      </c>
      <c r="G405" s="64"/>
      <c r="H405" s="64"/>
      <c r="I405" s="177"/>
      <c r="J405" s="64"/>
      <c r="K405" s="64"/>
      <c r="L405" s="62"/>
      <c r="M405" s="223"/>
      <c r="N405" s="43"/>
      <c r="O405" s="43"/>
      <c r="P405" s="43"/>
      <c r="Q405" s="43"/>
      <c r="R405" s="43"/>
      <c r="S405" s="43"/>
      <c r="T405" s="79"/>
      <c r="AT405" s="25" t="s">
        <v>506</v>
      </c>
      <c r="AU405" s="25" t="s">
        <v>82</v>
      </c>
    </row>
    <row r="406" spans="2:65" s="1" customFormat="1" ht="24">
      <c r="B406" s="42"/>
      <c r="C406" s="64"/>
      <c r="D406" s="221" t="s">
        <v>509</v>
      </c>
      <c r="E406" s="64"/>
      <c r="F406" s="224" t="s">
        <v>11165</v>
      </c>
      <c r="G406" s="64"/>
      <c r="H406" s="64"/>
      <c r="I406" s="177"/>
      <c r="J406" s="64"/>
      <c r="K406" s="64"/>
      <c r="L406" s="62"/>
      <c r="M406" s="223"/>
      <c r="N406" s="43"/>
      <c r="O406" s="43"/>
      <c r="P406" s="43"/>
      <c r="Q406" s="43"/>
      <c r="R406" s="43"/>
      <c r="S406" s="43"/>
      <c r="T406" s="79"/>
      <c r="AT406" s="25" t="s">
        <v>509</v>
      </c>
      <c r="AU406" s="25" t="s">
        <v>82</v>
      </c>
    </row>
    <row r="407" spans="2:65" s="12" customFormat="1">
      <c r="B407" s="225"/>
      <c r="C407" s="226"/>
      <c r="D407" s="227" t="s">
        <v>513</v>
      </c>
      <c r="E407" s="228" t="s">
        <v>23</v>
      </c>
      <c r="F407" s="229" t="s">
        <v>1603</v>
      </c>
      <c r="G407" s="226"/>
      <c r="H407" s="230">
        <v>95</v>
      </c>
      <c r="I407" s="231"/>
      <c r="J407" s="226"/>
      <c r="K407" s="226"/>
      <c r="L407" s="232"/>
      <c r="M407" s="233"/>
      <c r="N407" s="234"/>
      <c r="O407" s="234"/>
      <c r="P407" s="234"/>
      <c r="Q407" s="234"/>
      <c r="R407" s="234"/>
      <c r="S407" s="234"/>
      <c r="T407" s="235"/>
      <c r="AT407" s="236" t="s">
        <v>513</v>
      </c>
      <c r="AU407" s="236" t="s">
        <v>82</v>
      </c>
      <c r="AV407" s="12" t="s">
        <v>82</v>
      </c>
      <c r="AW407" s="12" t="s">
        <v>36</v>
      </c>
      <c r="AX407" s="12" t="s">
        <v>80</v>
      </c>
      <c r="AY407" s="236" t="s">
        <v>492</v>
      </c>
    </row>
    <row r="408" spans="2:65" s="1" customFormat="1" ht="25.5" customHeight="1">
      <c r="B408" s="42"/>
      <c r="C408" s="209" t="s">
        <v>1546</v>
      </c>
      <c r="D408" s="209" t="s">
        <v>498</v>
      </c>
      <c r="E408" s="210" t="s">
        <v>11171</v>
      </c>
      <c r="F408" s="211" t="s">
        <v>11172</v>
      </c>
      <c r="G408" s="212" t="s">
        <v>832</v>
      </c>
      <c r="H408" s="213">
        <v>280.39999999999998</v>
      </c>
      <c r="I408" s="214"/>
      <c r="J408" s="215">
        <f>ROUND(I408*H408,2)</f>
        <v>0</v>
      </c>
      <c r="K408" s="211" t="s">
        <v>501</v>
      </c>
      <c r="L408" s="62"/>
      <c r="M408" s="216" t="s">
        <v>23</v>
      </c>
      <c r="N408" s="217" t="s">
        <v>44</v>
      </c>
      <c r="O408" s="43"/>
      <c r="P408" s="218">
        <f>O408*H408</f>
        <v>0</v>
      </c>
      <c r="Q408" s="218">
        <v>6.9999999999999994E-5</v>
      </c>
      <c r="R408" s="218">
        <f>Q408*H408</f>
        <v>1.9627999999999996E-2</v>
      </c>
      <c r="S408" s="218">
        <v>0</v>
      </c>
      <c r="T408" s="219">
        <f>S408*H408</f>
        <v>0</v>
      </c>
      <c r="AR408" s="25" t="s">
        <v>775</v>
      </c>
      <c r="AT408" s="25" t="s">
        <v>498</v>
      </c>
      <c r="AU408" s="25" t="s">
        <v>82</v>
      </c>
      <c r="AY408" s="25" t="s">
        <v>492</v>
      </c>
      <c r="BE408" s="220">
        <f>IF(N408="základní",J408,0)</f>
        <v>0</v>
      </c>
      <c r="BF408" s="220">
        <f>IF(N408="snížená",J408,0)</f>
        <v>0</v>
      </c>
      <c r="BG408" s="220">
        <f>IF(N408="zákl. přenesená",J408,0)</f>
        <v>0</v>
      </c>
      <c r="BH408" s="220">
        <f>IF(N408="sníž. přenesená",J408,0)</f>
        <v>0</v>
      </c>
      <c r="BI408" s="220">
        <f>IF(N408="nulová",J408,0)</f>
        <v>0</v>
      </c>
      <c r="BJ408" s="25" t="s">
        <v>80</v>
      </c>
      <c r="BK408" s="220">
        <f>ROUND(I408*H408,2)</f>
        <v>0</v>
      </c>
      <c r="BL408" s="25" t="s">
        <v>775</v>
      </c>
      <c r="BM408" s="25" t="s">
        <v>11173</v>
      </c>
    </row>
    <row r="409" spans="2:65" s="1" customFormat="1" ht="36">
      <c r="B409" s="42"/>
      <c r="C409" s="64"/>
      <c r="D409" s="221" t="s">
        <v>506</v>
      </c>
      <c r="E409" s="64"/>
      <c r="F409" s="222" t="s">
        <v>11174</v>
      </c>
      <c r="G409" s="64"/>
      <c r="H409" s="64"/>
      <c r="I409" s="177"/>
      <c r="J409" s="64"/>
      <c r="K409" s="64"/>
      <c r="L409" s="62"/>
      <c r="M409" s="223"/>
      <c r="N409" s="43"/>
      <c r="O409" s="43"/>
      <c r="P409" s="43"/>
      <c r="Q409" s="43"/>
      <c r="R409" s="43"/>
      <c r="S409" s="43"/>
      <c r="T409" s="79"/>
      <c r="AT409" s="25" t="s">
        <v>506</v>
      </c>
      <c r="AU409" s="25" t="s">
        <v>82</v>
      </c>
    </row>
    <row r="410" spans="2:65" s="1" customFormat="1" ht="24">
      <c r="B410" s="42"/>
      <c r="C410" s="64"/>
      <c r="D410" s="221" t="s">
        <v>509</v>
      </c>
      <c r="E410" s="64"/>
      <c r="F410" s="224" t="s">
        <v>11165</v>
      </c>
      <c r="G410" s="64"/>
      <c r="H410" s="64"/>
      <c r="I410" s="177"/>
      <c r="J410" s="64"/>
      <c r="K410" s="64"/>
      <c r="L410" s="62"/>
      <c r="M410" s="223"/>
      <c r="N410" s="43"/>
      <c r="O410" s="43"/>
      <c r="P410" s="43"/>
      <c r="Q410" s="43"/>
      <c r="R410" s="43"/>
      <c r="S410" s="43"/>
      <c r="T410" s="79"/>
      <c r="AT410" s="25" t="s">
        <v>509</v>
      </c>
      <c r="AU410" s="25" t="s">
        <v>82</v>
      </c>
    </row>
    <row r="411" spans="2:65" s="12" customFormat="1">
      <c r="B411" s="225"/>
      <c r="C411" s="226"/>
      <c r="D411" s="227" t="s">
        <v>513</v>
      </c>
      <c r="E411" s="228" t="s">
        <v>23</v>
      </c>
      <c r="F411" s="229" t="s">
        <v>11175</v>
      </c>
      <c r="G411" s="226"/>
      <c r="H411" s="230">
        <v>280.39999999999998</v>
      </c>
      <c r="I411" s="231"/>
      <c r="J411" s="226"/>
      <c r="K411" s="226"/>
      <c r="L411" s="232"/>
      <c r="M411" s="233"/>
      <c r="N411" s="234"/>
      <c r="O411" s="234"/>
      <c r="P411" s="234"/>
      <c r="Q411" s="234"/>
      <c r="R411" s="234"/>
      <c r="S411" s="234"/>
      <c r="T411" s="235"/>
      <c r="AT411" s="236" t="s">
        <v>513</v>
      </c>
      <c r="AU411" s="236" t="s">
        <v>82</v>
      </c>
      <c r="AV411" s="12" t="s">
        <v>82</v>
      </c>
      <c r="AW411" s="12" t="s">
        <v>36</v>
      </c>
      <c r="AX411" s="12" t="s">
        <v>80</v>
      </c>
      <c r="AY411" s="236" t="s">
        <v>492</v>
      </c>
    </row>
    <row r="412" spans="2:65" s="1" customFormat="1" ht="25.5" customHeight="1">
      <c r="B412" s="42"/>
      <c r="C412" s="209" t="s">
        <v>1554</v>
      </c>
      <c r="D412" s="209" t="s">
        <v>498</v>
      </c>
      <c r="E412" s="210" t="s">
        <v>11176</v>
      </c>
      <c r="F412" s="211" t="s">
        <v>11177</v>
      </c>
      <c r="G412" s="212" t="s">
        <v>832</v>
      </c>
      <c r="H412" s="213">
        <v>385.8</v>
      </c>
      <c r="I412" s="214"/>
      <c r="J412" s="215">
        <f>ROUND(I412*H412,2)</f>
        <v>0</v>
      </c>
      <c r="K412" s="211" t="s">
        <v>501</v>
      </c>
      <c r="L412" s="62"/>
      <c r="M412" s="216" t="s">
        <v>23</v>
      </c>
      <c r="N412" s="217" t="s">
        <v>44</v>
      </c>
      <c r="O412" s="43"/>
      <c r="P412" s="218">
        <f>O412*H412</f>
        <v>0</v>
      </c>
      <c r="Q412" s="218">
        <v>9.0000000000000006E-5</v>
      </c>
      <c r="R412" s="218">
        <f>Q412*H412</f>
        <v>3.4722000000000003E-2</v>
      </c>
      <c r="S412" s="218">
        <v>0</v>
      </c>
      <c r="T412" s="219">
        <f>S412*H412</f>
        <v>0</v>
      </c>
      <c r="AR412" s="25" t="s">
        <v>775</v>
      </c>
      <c r="AT412" s="25" t="s">
        <v>498</v>
      </c>
      <c r="AU412" s="25" t="s">
        <v>82</v>
      </c>
      <c r="AY412" s="25" t="s">
        <v>492</v>
      </c>
      <c r="BE412" s="220">
        <f>IF(N412="základní",J412,0)</f>
        <v>0</v>
      </c>
      <c r="BF412" s="220">
        <f>IF(N412="snížená",J412,0)</f>
        <v>0</v>
      </c>
      <c r="BG412" s="220">
        <f>IF(N412="zákl. přenesená",J412,0)</f>
        <v>0</v>
      </c>
      <c r="BH412" s="220">
        <f>IF(N412="sníž. přenesená",J412,0)</f>
        <v>0</v>
      </c>
      <c r="BI412" s="220">
        <f>IF(N412="nulová",J412,0)</f>
        <v>0</v>
      </c>
      <c r="BJ412" s="25" t="s">
        <v>80</v>
      </c>
      <c r="BK412" s="220">
        <f>ROUND(I412*H412,2)</f>
        <v>0</v>
      </c>
      <c r="BL412" s="25" t="s">
        <v>775</v>
      </c>
      <c r="BM412" s="25" t="s">
        <v>11178</v>
      </c>
    </row>
    <row r="413" spans="2:65" s="1" customFormat="1" ht="36">
      <c r="B413" s="42"/>
      <c r="C413" s="64"/>
      <c r="D413" s="221" t="s">
        <v>506</v>
      </c>
      <c r="E413" s="64"/>
      <c r="F413" s="222" t="s">
        <v>11179</v>
      </c>
      <c r="G413" s="64"/>
      <c r="H413" s="64"/>
      <c r="I413" s="177"/>
      <c r="J413" s="64"/>
      <c r="K413" s="64"/>
      <c r="L413" s="62"/>
      <c r="M413" s="223"/>
      <c r="N413" s="43"/>
      <c r="O413" s="43"/>
      <c r="P413" s="43"/>
      <c r="Q413" s="43"/>
      <c r="R413" s="43"/>
      <c r="S413" s="43"/>
      <c r="T413" s="79"/>
      <c r="AT413" s="25" t="s">
        <v>506</v>
      </c>
      <c r="AU413" s="25" t="s">
        <v>82</v>
      </c>
    </row>
    <row r="414" spans="2:65" s="1" customFormat="1" ht="24">
      <c r="B414" s="42"/>
      <c r="C414" s="64"/>
      <c r="D414" s="221" t="s">
        <v>509</v>
      </c>
      <c r="E414" s="64"/>
      <c r="F414" s="224" t="s">
        <v>11165</v>
      </c>
      <c r="G414" s="64"/>
      <c r="H414" s="64"/>
      <c r="I414" s="177"/>
      <c r="J414" s="64"/>
      <c r="K414" s="64"/>
      <c r="L414" s="62"/>
      <c r="M414" s="223"/>
      <c r="N414" s="43"/>
      <c r="O414" s="43"/>
      <c r="P414" s="43"/>
      <c r="Q414" s="43"/>
      <c r="R414" s="43"/>
      <c r="S414" s="43"/>
      <c r="T414" s="79"/>
      <c r="AT414" s="25" t="s">
        <v>509</v>
      </c>
      <c r="AU414" s="25" t="s">
        <v>82</v>
      </c>
    </row>
    <row r="415" spans="2:65" s="12" customFormat="1">
      <c r="B415" s="225"/>
      <c r="C415" s="226"/>
      <c r="D415" s="227" t="s">
        <v>513</v>
      </c>
      <c r="E415" s="228" t="s">
        <v>23</v>
      </c>
      <c r="F415" s="229" t="s">
        <v>11180</v>
      </c>
      <c r="G415" s="226"/>
      <c r="H415" s="230">
        <v>385.8</v>
      </c>
      <c r="I415" s="231"/>
      <c r="J415" s="226"/>
      <c r="K415" s="226"/>
      <c r="L415" s="232"/>
      <c r="M415" s="233"/>
      <c r="N415" s="234"/>
      <c r="O415" s="234"/>
      <c r="P415" s="234"/>
      <c r="Q415" s="234"/>
      <c r="R415" s="234"/>
      <c r="S415" s="234"/>
      <c r="T415" s="235"/>
      <c r="AT415" s="236" t="s">
        <v>513</v>
      </c>
      <c r="AU415" s="236" t="s">
        <v>82</v>
      </c>
      <c r="AV415" s="12" t="s">
        <v>82</v>
      </c>
      <c r="AW415" s="12" t="s">
        <v>36</v>
      </c>
      <c r="AX415" s="12" t="s">
        <v>80</v>
      </c>
      <c r="AY415" s="236" t="s">
        <v>492</v>
      </c>
    </row>
    <row r="416" spans="2:65" s="1" customFormat="1" ht="25.5" customHeight="1">
      <c r="B416" s="42"/>
      <c r="C416" s="209" t="s">
        <v>1563</v>
      </c>
      <c r="D416" s="209" t="s">
        <v>498</v>
      </c>
      <c r="E416" s="210" t="s">
        <v>11181</v>
      </c>
      <c r="F416" s="211" t="s">
        <v>11182</v>
      </c>
      <c r="G416" s="212" t="s">
        <v>832</v>
      </c>
      <c r="H416" s="213">
        <v>142.9</v>
      </c>
      <c r="I416" s="214"/>
      <c r="J416" s="215">
        <f>ROUND(I416*H416,2)</f>
        <v>0</v>
      </c>
      <c r="K416" s="211" t="s">
        <v>23</v>
      </c>
      <c r="L416" s="62"/>
      <c r="M416" s="216" t="s">
        <v>23</v>
      </c>
      <c r="N416" s="217" t="s">
        <v>44</v>
      </c>
      <c r="O416" s="43"/>
      <c r="P416" s="218">
        <f>O416*H416</f>
        <v>0</v>
      </c>
      <c r="Q416" s="218">
        <v>1.2E-4</v>
      </c>
      <c r="R416" s="218">
        <f>Q416*H416</f>
        <v>1.7148E-2</v>
      </c>
      <c r="S416" s="218">
        <v>0</v>
      </c>
      <c r="T416" s="219">
        <f>S416*H416</f>
        <v>0</v>
      </c>
      <c r="AR416" s="25" t="s">
        <v>775</v>
      </c>
      <c r="AT416" s="25" t="s">
        <v>498</v>
      </c>
      <c r="AU416" s="25" t="s">
        <v>82</v>
      </c>
      <c r="AY416" s="25" t="s">
        <v>492</v>
      </c>
      <c r="BE416" s="220">
        <f>IF(N416="základní",J416,0)</f>
        <v>0</v>
      </c>
      <c r="BF416" s="220">
        <f>IF(N416="snížená",J416,0)</f>
        <v>0</v>
      </c>
      <c r="BG416" s="220">
        <f>IF(N416="zákl. přenesená",J416,0)</f>
        <v>0</v>
      </c>
      <c r="BH416" s="220">
        <f>IF(N416="sníž. přenesená",J416,0)</f>
        <v>0</v>
      </c>
      <c r="BI416" s="220">
        <f>IF(N416="nulová",J416,0)</f>
        <v>0</v>
      </c>
      <c r="BJ416" s="25" t="s">
        <v>80</v>
      </c>
      <c r="BK416" s="220">
        <f>ROUND(I416*H416,2)</f>
        <v>0</v>
      </c>
      <c r="BL416" s="25" t="s">
        <v>775</v>
      </c>
      <c r="BM416" s="25" t="s">
        <v>11183</v>
      </c>
    </row>
    <row r="417" spans="2:65" s="1" customFormat="1" ht="24">
      <c r="B417" s="42"/>
      <c r="C417" s="64"/>
      <c r="D417" s="221" t="s">
        <v>506</v>
      </c>
      <c r="E417" s="64"/>
      <c r="F417" s="222" t="s">
        <v>11182</v>
      </c>
      <c r="G417" s="64"/>
      <c r="H417" s="64"/>
      <c r="I417" s="177"/>
      <c r="J417" s="64"/>
      <c r="K417" s="64"/>
      <c r="L417" s="62"/>
      <c r="M417" s="223"/>
      <c r="N417" s="43"/>
      <c r="O417" s="43"/>
      <c r="P417" s="43"/>
      <c r="Q417" s="43"/>
      <c r="R417" s="43"/>
      <c r="S417" s="43"/>
      <c r="T417" s="79"/>
      <c r="AT417" s="25" t="s">
        <v>506</v>
      </c>
      <c r="AU417" s="25" t="s">
        <v>82</v>
      </c>
    </row>
    <row r="418" spans="2:65" s="12" customFormat="1">
      <c r="B418" s="225"/>
      <c r="C418" s="226"/>
      <c r="D418" s="227" t="s">
        <v>513</v>
      </c>
      <c r="E418" s="228" t="s">
        <v>23</v>
      </c>
      <c r="F418" s="229" t="s">
        <v>11184</v>
      </c>
      <c r="G418" s="226"/>
      <c r="H418" s="230">
        <v>142.9</v>
      </c>
      <c r="I418" s="231"/>
      <c r="J418" s="226"/>
      <c r="K418" s="226"/>
      <c r="L418" s="232"/>
      <c r="M418" s="233"/>
      <c r="N418" s="234"/>
      <c r="O418" s="234"/>
      <c r="P418" s="234"/>
      <c r="Q418" s="234"/>
      <c r="R418" s="234"/>
      <c r="S418" s="234"/>
      <c r="T418" s="235"/>
      <c r="AT418" s="236" t="s">
        <v>513</v>
      </c>
      <c r="AU418" s="236" t="s">
        <v>82</v>
      </c>
      <c r="AV418" s="12" t="s">
        <v>82</v>
      </c>
      <c r="AW418" s="12" t="s">
        <v>36</v>
      </c>
      <c r="AX418" s="12" t="s">
        <v>80</v>
      </c>
      <c r="AY418" s="236" t="s">
        <v>492</v>
      </c>
    </row>
    <row r="419" spans="2:65" s="1" customFormat="1" ht="25.5" customHeight="1">
      <c r="B419" s="42"/>
      <c r="C419" s="209" t="s">
        <v>1567</v>
      </c>
      <c r="D419" s="209" t="s">
        <v>498</v>
      </c>
      <c r="E419" s="210" t="s">
        <v>11185</v>
      </c>
      <c r="F419" s="211" t="s">
        <v>11186</v>
      </c>
      <c r="G419" s="212" t="s">
        <v>832</v>
      </c>
      <c r="H419" s="213">
        <v>243.2</v>
      </c>
      <c r="I419" s="214"/>
      <c r="J419" s="215">
        <f>ROUND(I419*H419,2)</f>
        <v>0</v>
      </c>
      <c r="K419" s="211" t="s">
        <v>23</v>
      </c>
      <c r="L419" s="62"/>
      <c r="M419" s="216" t="s">
        <v>23</v>
      </c>
      <c r="N419" s="217" t="s">
        <v>44</v>
      </c>
      <c r="O419" s="43"/>
      <c r="P419" s="218">
        <f>O419*H419</f>
        <v>0</v>
      </c>
      <c r="Q419" s="218">
        <v>1.6000000000000001E-4</v>
      </c>
      <c r="R419" s="218">
        <f>Q419*H419</f>
        <v>3.8912000000000002E-2</v>
      </c>
      <c r="S419" s="218">
        <v>0</v>
      </c>
      <c r="T419" s="219">
        <f>S419*H419</f>
        <v>0</v>
      </c>
      <c r="AR419" s="25" t="s">
        <v>775</v>
      </c>
      <c r="AT419" s="25" t="s">
        <v>498</v>
      </c>
      <c r="AU419" s="25" t="s">
        <v>82</v>
      </c>
      <c r="AY419" s="25" t="s">
        <v>492</v>
      </c>
      <c r="BE419" s="220">
        <f>IF(N419="základní",J419,0)</f>
        <v>0</v>
      </c>
      <c r="BF419" s="220">
        <f>IF(N419="snížená",J419,0)</f>
        <v>0</v>
      </c>
      <c r="BG419" s="220">
        <f>IF(N419="zákl. přenesená",J419,0)</f>
        <v>0</v>
      </c>
      <c r="BH419" s="220">
        <f>IF(N419="sníž. přenesená",J419,0)</f>
        <v>0</v>
      </c>
      <c r="BI419" s="220">
        <f>IF(N419="nulová",J419,0)</f>
        <v>0</v>
      </c>
      <c r="BJ419" s="25" t="s">
        <v>80</v>
      </c>
      <c r="BK419" s="220">
        <f>ROUND(I419*H419,2)</f>
        <v>0</v>
      </c>
      <c r="BL419" s="25" t="s">
        <v>775</v>
      </c>
      <c r="BM419" s="25" t="s">
        <v>11187</v>
      </c>
    </row>
    <row r="420" spans="2:65" s="1" customFormat="1" ht="24">
      <c r="B420" s="42"/>
      <c r="C420" s="64"/>
      <c r="D420" s="221" t="s">
        <v>506</v>
      </c>
      <c r="E420" s="64"/>
      <c r="F420" s="222" t="s">
        <v>11186</v>
      </c>
      <c r="G420" s="64"/>
      <c r="H420" s="64"/>
      <c r="I420" s="177"/>
      <c r="J420" s="64"/>
      <c r="K420" s="64"/>
      <c r="L420" s="62"/>
      <c r="M420" s="223"/>
      <c r="N420" s="43"/>
      <c r="O420" s="43"/>
      <c r="P420" s="43"/>
      <c r="Q420" s="43"/>
      <c r="R420" s="43"/>
      <c r="S420" s="43"/>
      <c r="T420" s="79"/>
      <c r="AT420" s="25" t="s">
        <v>506</v>
      </c>
      <c r="AU420" s="25" t="s">
        <v>82</v>
      </c>
    </row>
    <row r="421" spans="2:65" s="12" customFormat="1">
      <c r="B421" s="225"/>
      <c r="C421" s="226"/>
      <c r="D421" s="227" t="s">
        <v>513</v>
      </c>
      <c r="E421" s="228" t="s">
        <v>23</v>
      </c>
      <c r="F421" s="229" t="s">
        <v>11188</v>
      </c>
      <c r="G421" s="226"/>
      <c r="H421" s="230">
        <v>243.2</v>
      </c>
      <c r="I421" s="231"/>
      <c r="J421" s="226"/>
      <c r="K421" s="226"/>
      <c r="L421" s="232"/>
      <c r="M421" s="233"/>
      <c r="N421" s="234"/>
      <c r="O421" s="234"/>
      <c r="P421" s="234"/>
      <c r="Q421" s="234"/>
      <c r="R421" s="234"/>
      <c r="S421" s="234"/>
      <c r="T421" s="235"/>
      <c r="AT421" s="236" t="s">
        <v>513</v>
      </c>
      <c r="AU421" s="236" t="s">
        <v>82</v>
      </c>
      <c r="AV421" s="12" t="s">
        <v>82</v>
      </c>
      <c r="AW421" s="12" t="s">
        <v>36</v>
      </c>
      <c r="AX421" s="12" t="s">
        <v>80</v>
      </c>
      <c r="AY421" s="236" t="s">
        <v>492</v>
      </c>
    </row>
    <row r="422" spans="2:65" s="1" customFormat="1" ht="25.5" customHeight="1">
      <c r="B422" s="42"/>
      <c r="C422" s="209" t="s">
        <v>1571</v>
      </c>
      <c r="D422" s="209" t="s">
        <v>498</v>
      </c>
      <c r="E422" s="210" t="s">
        <v>11189</v>
      </c>
      <c r="F422" s="211" t="s">
        <v>11190</v>
      </c>
      <c r="G422" s="212" t="s">
        <v>832</v>
      </c>
      <c r="H422" s="213">
        <v>55.7</v>
      </c>
      <c r="I422" s="214"/>
      <c r="J422" s="215">
        <f>ROUND(I422*H422,2)</f>
        <v>0</v>
      </c>
      <c r="K422" s="211" t="s">
        <v>23</v>
      </c>
      <c r="L422" s="62"/>
      <c r="M422" s="216" t="s">
        <v>23</v>
      </c>
      <c r="N422" s="217" t="s">
        <v>44</v>
      </c>
      <c r="O422" s="43"/>
      <c r="P422" s="218">
        <f>O422*H422</f>
        <v>0</v>
      </c>
      <c r="Q422" s="218">
        <v>1.9000000000000001E-4</v>
      </c>
      <c r="R422" s="218">
        <f>Q422*H422</f>
        <v>1.0583E-2</v>
      </c>
      <c r="S422" s="218">
        <v>0</v>
      </c>
      <c r="T422" s="219">
        <f>S422*H422</f>
        <v>0</v>
      </c>
      <c r="AR422" s="25" t="s">
        <v>775</v>
      </c>
      <c r="AT422" s="25" t="s">
        <v>498</v>
      </c>
      <c r="AU422" s="25" t="s">
        <v>82</v>
      </c>
      <c r="AY422" s="25" t="s">
        <v>492</v>
      </c>
      <c r="BE422" s="220">
        <f>IF(N422="základní",J422,0)</f>
        <v>0</v>
      </c>
      <c r="BF422" s="220">
        <f>IF(N422="snížená",J422,0)</f>
        <v>0</v>
      </c>
      <c r="BG422" s="220">
        <f>IF(N422="zákl. přenesená",J422,0)</f>
        <v>0</v>
      </c>
      <c r="BH422" s="220">
        <f>IF(N422="sníž. přenesená",J422,0)</f>
        <v>0</v>
      </c>
      <c r="BI422" s="220">
        <f>IF(N422="nulová",J422,0)</f>
        <v>0</v>
      </c>
      <c r="BJ422" s="25" t="s">
        <v>80</v>
      </c>
      <c r="BK422" s="220">
        <f>ROUND(I422*H422,2)</f>
        <v>0</v>
      </c>
      <c r="BL422" s="25" t="s">
        <v>775</v>
      </c>
      <c r="BM422" s="25" t="s">
        <v>11191</v>
      </c>
    </row>
    <row r="423" spans="2:65" s="1" customFormat="1" ht="24">
      <c r="B423" s="42"/>
      <c r="C423" s="64"/>
      <c r="D423" s="221" t="s">
        <v>506</v>
      </c>
      <c r="E423" s="64"/>
      <c r="F423" s="222" t="s">
        <v>11190</v>
      </c>
      <c r="G423" s="64"/>
      <c r="H423" s="64"/>
      <c r="I423" s="177"/>
      <c r="J423" s="64"/>
      <c r="K423" s="64"/>
      <c r="L423" s="62"/>
      <c r="M423" s="223"/>
      <c r="N423" s="43"/>
      <c r="O423" s="43"/>
      <c r="P423" s="43"/>
      <c r="Q423" s="43"/>
      <c r="R423" s="43"/>
      <c r="S423" s="43"/>
      <c r="T423" s="79"/>
      <c r="AT423" s="25" t="s">
        <v>506</v>
      </c>
      <c r="AU423" s="25" t="s">
        <v>82</v>
      </c>
    </row>
    <row r="424" spans="2:65" s="12" customFormat="1">
      <c r="B424" s="225"/>
      <c r="C424" s="226"/>
      <c r="D424" s="227" t="s">
        <v>513</v>
      </c>
      <c r="E424" s="228" t="s">
        <v>23</v>
      </c>
      <c r="F424" s="229" t="s">
        <v>11156</v>
      </c>
      <c r="G424" s="226"/>
      <c r="H424" s="230">
        <v>55.7</v>
      </c>
      <c r="I424" s="231"/>
      <c r="J424" s="226"/>
      <c r="K424" s="226"/>
      <c r="L424" s="232"/>
      <c r="M424" s="233"/>
      <c r="N424" s="234"/>
      <c r="O424" s="234"/>
      <c r="P424" s="234"/>
      <c r="Q424" s="234"/>
      <c r="R424" s="234"/>
      <c r="S424" s="234"/>
      <c r="T424" s="235"/>
      <c r="AT424" s="236" t="s">
        <v>513</v>
      </c>
      <c r="AU424" s="236" t="s">
        <v>82</v>
      </c>
      <c r="AV424" s="12" t="s">
        <v>82</v>
      </c>
      <c r="AW424" s="12" t="s">
        <v>36</v>
      </c>
      <c r="AX424" s="12" t="s">
        <v>80</v>
      </c>
      <c r="AY424" s="236" t="s">
        <v>492</v>
      </c>
    </row>
    <row r="425" spans="2:65" s="1" customFormat="1" ht="25.5" customHeight="1">
      <c r="B425" s="42"/>
      <c r="C425" s="209" t="s">
        <v>1578</v>
      </c>
      <c r="D425" s="209" t="s">
        <v>498</v>
      </c>
      <c r="E425" s="210" t="s">
        <v>11192</v>
      </c>
      <c r="F425" s="211" t="s">
        <v>11193</v>
      </c>
      <c r="G425" s="212" t="s">
        <v>832</v>
      </c>
      <c r="H425" s="213">
        <v>57.1</v>
      </c>
      <c r="I425" s="214"/>
      <c r="J425" s="215">
        <f>ROUND(I425*H425,2)</f>
        <v>0</v>
      </c>
      <c r="K425" s="211" t="s">
        <v>23</v>
      </c>
      <c r="L425" s="62"/>
      <c r="M425" s="216" t="s">
        <v>23</v>
      </c>
      <c r="N425" s="217" t="s">
        <v>44</v>
      </c>
      <c r="O425" s="43"/>
      <c r="P425" s="218">
        <f>O425*H425</f>
        <v>0</v>
      </c>
      <c r="Q425" s="218">
        <v>2.4000000000000001E-4</v>
      </c>
      <c r="R425" s="218">
        <f>Q425*H425</f>
        <v>1.3704000000000001E-2</v>
      </c>
      <c r="S425" s="218">
        <v>0</v>
      </c>
      <c r="T425" s="219">
        <f>S425*H425</f>
        <v>0</v>
      </c>
      <c r="AR425" s="25" t="s">
        <v>775</v>
      </c>
      <c r="AT425" s="25" t="s">
        <v>498</v>
      </c>
      <c r="AU425" s="25" t="s">
        <v>82</v>
      </c>
      <c r="AY425" s="25" t="s">
        <v>492</v>
      </c>
      <c r="BE425" s="220">
        <f>IF(N425="základní",J425,0)</f>
        <v>0</v>
      </c>
      <c r="BF425" s="220">
        <f>IF(N425="snížená",J425,0)</f>
        <v>0</v>
      </c>
      <c r="BG425" s="220">
        <f>IF(N425="zákl. přenesená",J425,0)</f>
        <v>0</v>
      </c>
      <c r="BH425" s="220">
        <f>IF(N425="sníž. přenesená",J425,0)</f>
        <v>0</v>
      </c>
      <c r="BI425" s="220">
        <f>IF(N425="nulová",J425,0)</f>
        <v>0</v>
      </c>
      <c r="BJ425" s="25" t="s">
        <v>80</v>
      </c>
      <c r="BK425" s="220">
        <f>ROUND(I425*H425,2)</f>
        <v>0</v>
      </c>
      <c r="BL425" s="25" t="s">
        <v>775</v>
      </c>
      <c r="BM425" s="25" t="s">
        <v>11194</v>
      </c>
    </row>
    <row r="426" spans="2:65" s="1" customFormat="1" ht="24">
      <c r="B426" s="42"/>
      <c r="C426" s="64"/>
      <c r="D426" s="221" t="s">
        <v>506</v>
      </c>
      <c r="E426" s="64"/>
      <c r="F426" s="222" t="s">
        <v>11193</v>
      </c>
      <c r="G426" s="64"/>
      <c r="H426" s="64"/>
      <c r="I426" s="177"/>
      <c r="J426" s="64"/>
      <c r="K426" s="64"/>
      <c r="L426" s="62"/>
      <c r="M426" s="223"/>
      <c r="N426" s="43"/>
      <c r="O426" s="43"/>
      <c r="P426" s="43"/>
      <c r="Q426" s="43"/>
      <c r="R426" s="43"/>
      <c r="S426" s="43"/>
      <c r="T426" s="79"/>
      <c r="AT426" s="25" t="s">
        <v>506</v>
      </c>
      <c r="AU426" s="25" t="s">
        <v>82</v>
      </c>
    </row>
    <row r="427" spans="2:65" s="12" customFormat="1">
      <c r="B427" s="225"/>
      <c r="C427" s="226"/>
      <c r="D427" s="227" t="s">
        <v>513</v>
      </c>
      <c r="E427" s="228" t="s">
        <v>23</v>
      </c>
      <c r="F427" s="229" t="s">
        <v>11195</v>
      </c>
      <c r="G427" s="226"/>
      <c r="H427" s="230">
        <v>57.1</v>
      </c>
      <c r="I427" s="231"/>
      <c r="J427" s="226"/>
      <c r="K427" s="226"/>
      <c r="L427" s="232"/>
      <c r="M427" s="233"/>
      <c r="N427" s="234"/>
      <c r="O427" s="234"/>
      <c r="P427" s="234"/>
      <c r="Q427" s="234"/>
      <c r="R427" s="234"/>
      <c r="S427" s="234"/>
      <c r="T427" s="235"/>
      <c r="AT427" s="236" t="s">
        <v>513</v>
      </c>
      <c r="AU427" s="236" t="s">
        <v>82</v>
      </c>
      <c r="AV427" s="12" t="s">
        <v>82</v>
      </c>
      <c r="AW427" s="12" t="s">
        <v>36</v>
      </c>
      <c r="AX427" s="12" t="s">
        <v>80</v>
      </c>
      <c r="AY427" s="236" t="s">
        <v>492</v>
      </c>
    </row>
    <row r="428" spans="2:65" s="1" customFormat="1" ht="16.5" customHeight="1">
      <c r="B428" s="42"/>
      <c r="C428" s="209" t="s">
        <v>1584</v>
      </c>
      <c r="D428" s="209" t="s">
        <v>498</v>
      </c>
      <c r="E428" s="210" t="s">
        <v>11196</v>
      </c>
      <c r="F428" s="211" t="s">
        <v>11197</v>
      </c>
      <c r="G428" s="212" t="s">
        <v>1025</v>
      </c>
      <c r="H428" s="213">
        <v>554</v>
      </c>
      <c r="I428" s="214"/>
      <c r="J428" s="215">
        <f>ROUND(I428*H428,2)</f>
        <v>0</v>
      </c>
      <c r="K428" s="211" t="s">
        <v>501</v>
      </c>
      <c r="L428" s="62"/>
      <c r="M428" s="216" t="s">
        <v>23</v>
      </c>
      <c r="N428" s="217" t="s">
        <v>44</v>
      </c>
      <c r="O428" s="43"/>
      <c r="P428" s="218">
        <f>O428*H428</f>
        <v>0</v>
      </c>
      <c r="Q428" s="218">
        <v>0</v>
      </c>
      <c r="R428" s="218">
        <f>Q428*H428</f>
        <v>0</v>
      </c>
      <c r="S428" s="218">
        <v>0</v>
      </c>
      <c r="T428" s="219">
        <f>S428*H428</f>
        <v>0</v>
      </c>
      <c r="AR428" s="25" t="s">
        <v>775</v>
      </c>
      <c r="AT428" s="25" t="s">
        <v>498</v>
      </c>
      <c r="AU428" s="25" t="s">
        <v>82</v>
      </c>
      <c r="AY428" s="25" t="s">
        <v>492</v>
      </c>
      <c r="BE428" s="220">
        <f>IF(N428="základní",J428,0)</f>
        <v>0</v>
      </c>
      <c r="BF428" s="220">
        <f>IF(N428="snížená",J428,0)</f>
        <v>0</v>
      </c>
      <c r="BG428" s="220">
        <f>IF(N428="zákl. přenesená",J428,0)</f>
        <v>0</v>
      </c>
      <c r="BH428" s="220">
        <f>IF(N428="sníž. přenesená",J428,0)</f>
        <v>0</v>
      </c>
      <c r="BI428" s="220">
        <f>IF(N428="nulová",J428,0)</f>
        <v>0</v>
      </c>
      <c r="BJ428" s="25" t="s">
        <v>80</v>
      </c>
      <c r="BK428" s="220">
        <f>ROUND(I428*H428,2)</f>
        <v>0</v>
      </c>
      <c r="BL428" s="25" t="s">
        <v>775</v>
      </c>
      <c r="BM428" s="25" t="s">
        <v>11198</v>
      </c>
    </row>
    <row r="429" spans="2:65" s="1" customFormat="1">
      <c r="B429" s="42"/>
      <c r="C429" s="64"/>
      <c r="D429" s="221" t="s">
        <v>506</v>
      </c>
      <c r="E429" s="64"/>
      <c r="F429" s="222" t="s">
        <v>11199</v>
      </c>
      <c r="G429" s="64"/>
      <c r="H429" s="64"/>
      <c r="I429" s="177"/>
      <c r="J429" s="64"/>
      <c r="K429" s="64"/>
      <c r="L429" s="62"/>
      <c r="M429" s="223"/>
      <c r="N429" s="43"/>
      <c r="O429" s="43"/>
      <c r="P429" s="43"/>
      <c r="Q429" s="43"/>
      <c r="R429" s="43"/>
      <c r="S429" s="43"/>
      <c r="T429" s="79"/>
      <c r="AT429" s="25" t="s">
        <v>506</v>
      </c>
      <c r="AU429" s="25" t="s">
        <v>82</v>
      </c>
    </row>
    <row r="430" spans="2:65" s="1" customFormat="1" ht="60">
      <c r="B430" s="42"/>
      <c r="C430" s="64"/>
      <c r="D430" s="221" t="s">
        <v>509</v>
      </c>
      <c r="E430" s="64"/>
      <c r="F430" s="224" t="s">
        <v>11200</v>
      </c>
      <c r="G430" s="64"/>
      <c r="H430" s="64"/>
      <c r="I430" s="177"/>
      <c r="J430" s="64"/>
      <c r="K430" s="64"/>
      <c r="L430" s="62"/>
      <c r="M430" s="223"/>
      <c r="N430" s="43"/>
      <c r="O430" s="43"/>
      <c r="P430" s="43"/>
      <c r="Q430" s="43"/>
      <c r="R430" s="43"/>
      <c r="S430" s="43"/>
      <c r="T430" s="79"/>
      <c r="AT430" s="25" t="s">
        <v>509</v>
      </c>
      <c r="AU430" s="25" t="s">
        <v>82</v>
      </c>
    </row>
    <row r="431" spans="2:65" s="1" customFormat="1" ht="24">
      <c r="B431" s="42"/>
      <c r="C431" s="64"/>
      <c r="D431" s="221" t="s">
        <v>2254</v>
      </c>
      <c r="E431" s="64"/>
      <c r="F431" s="224" t="s">
        <v>11201</v>
      </c>
      <c r="G431" s="64"/>
      <c r="H431" s="64"/>
      <c r="I431" s="177"/>
      <c r="J431" s="64"/>
      <c r="K431" s="64"/>
      <c r="L431" s="62"/>
      <c r="M431" s="223"/>
      <c r="N431" s="43"/>
      <c r="O431" s="43"/>
      <c r="P431" s="43"/>
      <c r="Q431" s="43"/>
      <c r="R431" s="43"/>
      <c r="S431" s="43"/>
      <c r="T431" s="79"/>
      <c r="AT431" s="25" t="s">
        <v>2254</v>
      </c>
      <c r="AU431" s="25" t="s">
        <v>82</v>
      </c>
    </row>
    <row r="432" spans="2:65" s="12" customFormat="1">
      <c r="B432" s="225"/>
      <c r="C432" s="226"/>
      <c r="D432" s="227" t="s">
        <v>513</v>
      </c>
      <c r="E432" s="228" t="s">
        <v>23</v>
      </c>
      <c r="F432" s="229" t="s">
        <v>11202</v>
      </c>
      <c r="G432" s="226"/>
      <c r="H432" s="230">
        <v>554</v>
      </c>
      <c r="I432" s="231"/>
      <c r="J432" s="226"/>
      <c r="K432" s="226"/>
      <c r="L432" s="232"/>
      <c r="M432" s="233"/>
      <c r="N432" s="234"/>
      <c r="O432" s="234"/>
      <c r="P432" s="234"/>
      <c r="Q432" s="234"/>
      <c r="R432" s="234"/>
      <c r="S432" s="234"/>
      <c r="T432" s="235"/>
      <c r="AT432" s="236" t="s">
        <v>513</v>
      </c>
      <c r="AU432" s="236" t="s">
        <v>82</v>
      </c>
      <c r="AV432" s="12" t="s">
        <v>82</v>
      </c>
      <c r="AW432" s="12" t="s">
        <v>36</v>
      </c>
      <c r="AX432" s="12" t="s">
        <v>80</v>
      </c>
      <c r="AY432" s="236" t="s">
        <v>492</v>
      </c>
    </row>
    <row r="433" spans="2:65" s="1" customFormat="1" ht="16.5" customHeight="1">
      <c r="B433" s="42"/>
      <c r="C433" s="209" t="s">
        <v>1591</v>
      </c>
      <c r="D433" s="209" t="s">
        <v>498</v>
      </c>
      <c r="E433" s="210" t="s">
        <v>11203</v>
      </c>
      <c r="F433" s="211" t="s">
        <v>11204</v>
      </c>
      <c r="G433" s="212" t="s">
        <v>1025</v>
      </c>
      <c r="H433" s="213">
        <v>2</v>
      </c>
      <c r="I433" s="214"/>
      <c r="J433" s="215">
        <f>ROUND(I433*H433,2)</f>
        <v>0</v>
      </c>
      <c r="K433" s="211" t="s">
        <v>501</v>
      </c>
      <c r="L433" s="62"/>
      <c r="M433" s="216" t="s">
        <v>23</v>
      </c>
      <c r="N433" s="217" t="s">
        <v>44</v>
      </c>
      <c r="O433" s="43"/>
      <c r="P433" s="218">
        <f>O433*H433</f>
        <v>0</v>
      </c>
      <c r="Q433" s="218">
        <v>0</v>
      </c>
      <c r="R433" s="218">
        <f>Q433*H433</f>
        <v>0</v>
      </c>
      <c r="S433" s="218">
        <v>0</v>
      </c>
      <c r="T433" s="219">
        <f>S433*H433</f>
        <v>0</v>
      </c>
      <c r="AR433" s="25" t="s">
        <v>775</v>
      </c>
      <c r="AT433" s="25" t="s">
        <v>498</v>
      </c>
      <c r="AU433" s="25" t="s">
        <v>82</v>
      </c>
      <c r="AY433" s="25" t="s">
        <v>492</v>
      </c>
      <c r="BE433" s="220">
        <f>IF(N433="základní",J433,0)</f>
        <v>0</v>
      </c>
      <c r="BF433" s="220">
        <f>IF(N433="snížená",J433,0)</f>
        <v>0</v>
      </c>
      <c r="BG433" s="220">
        <f>IF(N433="zákl. přenesená",J433,0)</f>
        <v>0</v>
      </c>
      <c r="BH433" s="220">
        <f>IF(N433="sníž. přenesená",J433,0)</f>
        <v>0</v>
      </c>
      <c r="BI433" s="220">
        <f>IF(N433="nulová",J433,0)</f>
        <v>0</v>
      </c>
      <c r="BJ433" s="25" t="s">
        <v>80</v>
      </c>
      <c r="BK433" s="220">
        <f>ROUND(I433*H433,2)</f>
        <v>0</v>
      </c>
      <c r="BL433" s="25" t="s">
        <v>775</v>
      </c>
      <c r="BM433" s="25" t="s">
        <v>11205</v>
      </c>
    </row>
    <row r="434" spans="2:65" s="1" customFormat="1" ht="24">
      <c r="B434" s="42"/>
      <c r="C434" s="64"/>
      <c r="D434" s="221" t="s">
        <v>506</v>
      </c>
      <c r="E434" s="64"/>
      <c r="F434" s="222" t="s">
        <v>11206</v>
      </c>
      <c r="G434" s="64"/>
      <c r="H434" s="64"/>
      <c r="I434" s="177"/>
      <c r="J434" s="64"/>
      <c r="K434" s="64"/>
      <c r="L434" s="62"/>
      <c r="M434" s="223"/>
      <c r="N434" s="43"/>
      <c r="O434" s="43"/>
      <c r="P434" s="43"/>
      <c r="Q434" s="43"/>
      <c r="R434" s="43"/>
      <c r="S434" s="43"/>
      <c r="T434" s="79"/>
      <c r="AT434" s="25" t="s">
        <v>506</v>
      </c>
      <c r="AU434" s="25" t="s">
        <v>82</v>
      </c>
    </row>
    <row r="435" spans="2:65" s="1" customFormat="1" ht="96">
      <c r="B435" s="42"/>
      <c r="C435" s="64"/>
      <c r="D435" s="221" t="s">
        <v>509</v>
      </c>
      <c r="E435" s="64"/>
      <c r="F435" s="224" t="s">
        <v>11207</v>
      </c>
      <c r="G435" s="64"/>
      <c r="H435" s="64"/>
      <c r="I435" s="177"/>
      <c r="J435" s="64"/>
      <c r="K435" s="64"/>
      <c r="L435" s="62"/>
      <c r="M435" s="223"/>
      <c r="N435" s="43"/>
      <c r="O435" s="43"/>
      <c r="P435" s="43"/>
      <c r="Q435" s="43"/>
      <c r="R435" s="43"/>
      <c r="S435" s="43"/>
      <c r="T435" s="79"/>
      <c r="AT435" s="25" t="s">
        <v>509</v>
      </c>
      <c r="AU435" s="25" t="s">
        <v>82</v>
      </c>
    </row>
    <row r="436" spans="2:65" s="1" customFormat="1" ht="24">
      <c r="B436" s="42"/>
      <c r="C436" s="64"/>
      <c r="D436" s="221" t="s">
        <v>2254</v>
      </c>
      <c r="E436" s="64"/>
      <c r="F436" s="224" t="s">
        <v>11201</v>
      </c>
      <c r="G436" s="64"/>
      <c r="H436" s="64"/>
      <c r="I436" s="177"/>
      <c r="J436" s="64"/>
      <c r="K436" s="64"/>
      <c r="L436" s="62"/>
      <c r="M436" s="223"/>
      <c r="N436" s="43"/>
      <c r="O436" s="43"/>
      <c r="P436" s="43"/>
      <c r="Q436" s="43"/>
      <c r="R436" s="43"/>
      <c r="S436" s="43"/>
      <c r="T436" s="79"/>
      <c r="AT436" s="25" t="s">
        <v>2254</v>
      </c>
      <c r="AU436" s="25" t="s">
        <v>82</v>
      </c>
    </row>
    <row r="437" spans="2:65" s="12" customFormat="1">
      <c r="B437" s="225"/>
      <c r="C437" s="226"/>
      <c r="D437" s="227" t="s">
        <v>513</v>
      </c>
      <c r="E437" s="228" t="s">
        <v>23</v>
      </c>
      <c r="F437" s="229" t="s">
        <v>11028</v>
      </c>
      <c r="G437" s="226"/>
      <c r="H437" s="230">
        <v>2</v>
      </c>
      <c r="I437" s="231"/>
      <c r="J437" s="226"/>
      <c r="K437" s="226"/>
      <c r="L437" s="232"/>
      <c r="M437" s="233"/>
      <c r="N437" s="234"/>
      <c r="O437" s="234"/>
      <c r="P437" s="234"/>
      <c r="Q437" s="234"/>
      <c r="R437" s="234"/>
      <c r="S437" s="234"/>
      <c r="T437" s="235"/>
      <c r="AT437" s="236" t="s">
        <v>513</v>
      </c>
      <c r="AU437" s="236" t="s">
        <v>82</v>
      </c>
      <c r="AV437" s="12" t="s">
        <v>82</v>
      </c>
      <c r="AW437" s="12" t="s">
        <v>36</v>
      </c>
      <c r="AX437" s="12" t="s">
        <v>80</v>
      </c>
      <c r="AY437" s="236" t="s">
        <v>492</v>
      </c>
    </row>
    <row r="438" spans="2:65" s="1" customFormat="1" ht="25.5" customHeight="1">
      <c r="B438" s="42"/>
      <c r="C438" s="209" t="s">
        <v>1596</v>
      </c>
      <c r="D438" s="209" t="s">
        <v>498</v>
      </c>
      <c r="E438" s="210" t="s">
        <v>11208</v>
      </c>
      <c r="F438" s="211" t="s">
        <v>11209</v>
      </c>
      <c r="G438" s="212" t="s">
        <v>8881</v>
      </c>
      <c r="H438" s="213">
        <v>2</v>
      </c>
      <c r="I438" s="214"/>
      <c r="J438" s="215">
        <f>ROUND(I438*H438,2)</f>
        <v>0</v>
      </c>
      <c r="K438" s="211" t="s">
        <v>501</v>
      </c>
      <c r="L438" s="62"/>
      <c r="M438" s="216" t="s">
        <v>23</v>
      </c>
      <c r="N438" s="217" t="s">
        <v>44</v>
      </c>
      <c r="O438" s="43"/>
      <c r="P438" s="218">
        <f>O438*H438</f>
        <v>0</v>
      </c>
      <c r="Q438" s="218">
        <v>2.819E-2</v>
      </c>
      <c r="R438" s="218">
        <f>Q438*H438</f>
        <v>5.638E-2</v>
      </c>
      <c r="S438" s="218">
        <v>0</v>
      </c>
      <c r="T438" s="219">
        <f>S438*H438</f>
        <v>0</v>
      </c>
      <c r="AR438" s="25" t="s">
        <v>775</v>
      </c>
      <c r="AT438" s="25" t="s">
        <v>498</v>
      </c>
      <c r="AU438" s="25" t="s">
        <v>82</v>
      </c>
      <c r="AY438" s="25" t="s">
        <v>492</v>
      </c>
      <c r="BE438" s="220">
        <f>IF(N438="základní",J438,0)</f>
        <v>0</v>
      </c>
      <c r="BF438" s="220">
        <f>IF(N438="snížená",J438,0)</f>
        <v>0</v>
      </c>
      <c r="BG438" s="220">
        <f>IF(N438="zákl. přenesená",J438,0)</f>
        <v>0</v>
      </c>
      <c r="BH438" s="220">
        <f>IF(N438="sníž. přenesená",J438,0)</f>
        <v>0</v>
      </c>
      <c r="BI438" s="220">
        <f>IF(N438="nulová",J438,0)</f>
        <v>0</v>
      </c>
      <c r="BJ438" s="25" t="s">
        <v>80</v>
      </c>
      <c r="BK438" s="220">
        <f>ROUND(I438*H438,2)</f>
        <v>0</v>
      </c>
      <c r="BL438" s="25" t="s">
        <v>775</v>
      </c>
      <c r="BM438" s="25" t="s">
        <v>11210</v>
      </c>
    </row>
    <row r="439" spans="2:65" s="1" customFormat="1" ht="24">
      <c r="B439" s="42"/>
      <c r="C439" s="64"/>
      <c r="D439" s="221" t="s">
        <v>506</v>
      </c>
      <c r="E439" s="64"/>
      <c r="F439" s="222" t="s">
        <v>11211</v>
      </c>
      <c r="G439" s="64"/>
      <c r="H439" s="64"/>
      <c r="I439" s="177"/>
      <c r="J439" s="64"/>
      <c r="K439" s="64"/>
      <c r="L439" s="62"/>
      <c r="M439" s="223"/>
      <c r="N439" s="43"/>
      <c r="O439" s="43"/>
      <c r="P439" s="43"/>
      <c r="Q439" s="43"/>
      <c r="R439" s="43"/>
      <c r="S439" s="43"/>
      <c r="T439" s="79"/>
      <c r="AT439" s="25" t="s">
        <v>506</v>
      </c>
      <c r="AU439" s="25" t="s">
        <v>82</v>
      </c>
    </row>
    <row r="440" spans="2:65" s="12" customFormat="1">
      <c r="B440" s="225"/>
      <c r="C440" s="226"/>
      <c r="D440" s="227" t="s">
        <v>513</v>
      </c>
      <c r="E440" s="228" t="s">
        <v>23</v>
      </c>
      <c r="F440" s="229" t="s">
        <v>11028</v>
      </c>
      <c r="G440" s="226"/>
      <c r="H440" s="230">
        <v>2</v>
      </c>
      <c r="I440" s="231"/>
      <c r="J440" s="226"/>
      <c r="K440" s="226"/>
      <c r="L440" s="232"/>
      <c r="M440" s="233"/>
      <c r="N440" s="234"/>
      <c r="O440" s="234"/>
      <c r="P440" s="234"/>
      <c r="Q440" s="234"/>
      <c r="R440" s="234"/>
      <c r="S440" s="234"/>
      <c r="T440" s="235"/>
      <c r="AT440" s="236" t="s">
        <v>513</v>
      </c>
      <c r="AU440" s="236" t="s">
        <v>82</v>
      </c>
      <c r="AV440" s="12" t="s">
        <v>82</v>
      </c>
      <c r="AW440" s="12" t="s">
        <v>36</v>
      </c>
      <c r="AX440" s="12" t="s">
        <v>80</v>
      </c>
      <c r="AY440" s="236" t="s">
        <v>492</v>
      </c>
    </row>
    <row r="441" spans="2:65" s="1" customFormat="1" ht="16.5" customHeight="1">
      <c r="B441" s="42"/>
      <c r="C441" s="209" t="s">
        <v>1603</v>
      </c>
      <c r="D441" s="209" t="s">
        <v>498</v>
      </c>
      <c r="E441" s="210" t="s">
        <v>11212</v>
      </c>
      <c r="F441" s="211" t="s">
        <v>11213</v>
      </c>
      <c r="G441" s="212" t="s">
        <v>8881</v>
      </c>
      <c r="H441" s="213">
        <v>1</v>
      </c>
      <c r="I441" s="214"/>
      <c r="J441" s="215">
        <f>ROUND(I441*H441,2)</f>
        <v>0</v>
      </c>
      <c r="K441" s="211" t="s">
        <v>501</v>
      </c>
      <c r="L441" s="62"/>
      <c r="M441" s="216" t="s">
        <v>23</v>
      </c>
      <c r="N441" s="217" t="s">
        <v>44</v>
      </c>
      <c r="O441" s="43"/>
      <c r="P441" s="218">
        <f>O441*H441</f>
        <v>0</v>
      </c>
      <c r="Q441" s="218">
        <v>2.997E-2</v>
      </c>
      <c r="R441" s="218">
        <f>Q441*H441</f>
        <v>2.997E-2</v>
      </c>
      <c r="S441" s="218">
        <v>0</v>
      </c>
      <c r="T441" s="219">
        <f>S441*H441</f>
        <v>0</v>
      </c>
      <c r="AR441" s="25" t="s">
        <v>775</v>
      </c>
      <c r="AT441" s="25" t="s">
        <v>498</v>
      </c>
      <c r="AU441" s="25" t="s">
        <v>82</v>
      </c>
      <c r="AY441" s="25" t="s">
        <v>492</v>
      </c>
      <c r="BE441" s="220">
        <f>IF(N441="základní",J441,0)</f>
        <v>0</v>
      </c>
      <c r="BF441" s="220">
        <f>IF(N441="snížená",J441,0)</f>
        <v>0</v>
      </c>
      <c r="BG441" s="220">
        <f>IF(N441="zákl. přenesená",J441,0)</f>
        <v>0</v>
      </c>
      <c r="BH441" s="220">
        <f>IF(N441="sníž. přenesená",J441,0)</f>
        <v>0</v>
      </c>
      <c r="BI441" s="220">
        <f>IF(N441="nulová",J441,0)</f>
        <v>0</v>
      </c>
      <c r="BJ441" s="25" t="s">
        <v>80</v>
      </c>
      <c r="BK441" s="220">
        <f>ROUND(I441*H441,2)</f>
        <v>0</v>
      </c>
      <c r="BL441" s="25" t="s">
        <v>775</v>
      </c>
      <c r="BM441" s="25" t="s">
        <v>11214</v>
      </c>
    </row>
    <row r="442" spans="2:65" s="1" customFormat="1">
      <c r="B442" s="42"/>
      <c r="C442" s="64"/>
      <c r="D442" s="221" t="s">
        <v>506</v>
      </c>
      <c r="E442" s="64"/>
      <c r="F442" s="222" t="s">
        <v>11215</v>
      </c>
      <c r="G442" s="64"/>
      <c r="H442" s="64"/>
      <c r="I442" s="177"/>
      <c r="J442" s="64"/>
      <c r="K442" s="64"/>
      <c r="L442" s="62"/>
      <c r="M442" s="223"/>
      <c r="N442" s="43"/>
      <c r="O442" s="43"/>
      <c r="P442" s="43"/>
      <c r="Q442" s="43"/>
      <c r="R442" s="43"/>
      <c r="S442" s="43"/>
      <c r="T442" s="79"/>
      <c r="AT442" s="25" t="s">
        <v>506</v>
      </c>
      <c r="AU442" s="25" t="s">
        <v>82</v>
      </c>
    </row>
    <row r="443" spans="2:65" s="12" customFormat="1">
      <c r="B443" s="225"/>
      <c r="C443" s="226"/>
      <c r="D443" s="227" t="s">
        <v>513</v>
      </c>
      <c r="E443" s="228" t="s">
        <v>23</v>
      </c>
      <c r="F443" s="229" t="s">
        <v>80</v>
      </c>
      <c r="G443" s="226"/>
      <c r="H443" s="230">
        <v>1</v>
      </c>
      <c r="I443" s="231"/>
      <c r="J443" s="226"/>
      <c r="K443" s="226"/>
      <c r="L443" s="232"/>
      <c r="M443" s="233"/>
      <c r="N443" s="234"/>
      <c r="O443" s="234"/>
      <c r="P443" s="234"/>
      <c r="Q443" s="234"/>
      <c r="R443" s="234"/>
      <c r="S443" s="234"/>
      <c r="T443" s="235"/>
      <c r="AT443" s="236" t="s">
        <v>513</v>
      </c>
      <c r="AU443" s="236" t="s">
        <v>82</v>
      </c>
      <c r="AV443" s="12" t="s">
        <v>82</v>
      </c>
      <c r="AW443" s="12" t="s">
        <v>36</v>
      </c>
      <c r="AX443" s="12" t="s">
        <v>80</v>
      </c>
      <c r="AY443" s="236" t="s">
        <v>492</v>
      </c>
    </row>
    <row r="444" spans="2:65" s="1" customFormat="1" ht="16.5" customHeight="1">
      <c r="B444" s="42"/>
      <c r="C444" s="209" t="s">
        <v>1608</v>
      </c>
      <c r="D444" s="209" t="s">
        <v>498</v>
      </c>
      <c r="E444" s="210" t="s">
        <v>11216</v>
      </c>
      <c r="F444" s="211" t="s">
        <v>11217</v>
      </c>
      <c r="G444" s="212" t="s">
        <v>1025</v>
      </c>
      <c r="H444" s="213">
        <v>2</v>
      </c>
      <c r="I444" s="214"/>
      <c r="J444" s="215">
        <f>ROUND(I444*H444,2)</f>
        <v>0</v>
      </c>
      <c r="K444" s="211" t="s">
        <v>23</v>
      </c>
      <c r="L444" s="62"/>
      <c r="M444" s="216" t="s">
        <v>23</v>
      </c>
      <c r="N444" s="217" t="s">
        <v>44</v>
      </c>
      <c r="O444" s="43"/>
      <c r="P444" s="218">
        <f>O444*H444</f>
        <v>0</v>
      </c>
      <c r="Q444" s="218">
        <v>1.2999999999999999E-4</v>
      </c>
      <c r="R444" s="218">
        <f>Q444*H444</f>
        <v>2.5999999999999998E-4</v>
      </c>
      <c r="S444" s="218">
        <v>0</v>
      </c>
      <c r="T444" s="219">
        <f>S444*H444</f>
        <v>0</v>
      </c>
      <c r="AR444" s="25" t="s">
        <v>775</v>
      </c>
      <c r="AT444" s="25" t="s">
        <v>498</v>
      </c>
      <c r="AU444" s="25" t="s">
        <v>82</v>
      </c>
      <c r="AY444" s="25" t="s">
        <v>492</v>
      </c>
      <c r="BE444" s="220">
        <f>IF(N444="základní",J444,0)</f>
        <v>0</v>
      </c>
      <c r="BF444" s="220">
        <f>IF(N444="snížená",J444,0)</f>
        <v>0</v>
      </c>
      <c r="BG444" s="220">
        <f>IF(N444="zákl. přenesená",J444,0)</f>
        <v>0</v>
      </c>
      <c r="BH444" s="220">
        <f>IF(N444="sníž. přenesená",J444,0)</f>
        <v>0</v>
      </c>
      <c r="BI444" s="220">
        <f>IF(N444="nulová",J444,0)</f>
        <v>0</v>
      </c>
      <c r="BJ444" s="25" t="s">
        <v>80</v>
      </c>
      <c r="BK444" s="220">
        <f>ROUND(I444*H444,2)</f>
        <v>0</v>
      </c>
      <c r="BL444" s="25" t="s">
        <v>775</v>
      </c>
      <c r="BM444" s="25" t="s">
        <v>11218</v>
      </c>
    </row>
    <row r="445" spans="2:65" s="1" customFormat="1">
      <c r="B445" s="42"/>
      <c r="C445" s="64"/>
      <c r="D445" s="221" t="s">
        <v>506</v>
      </c>
      <c r="E445" s="64"/>
      <c r="F445" s="222" t="s">
        <v>11217</v>
      </c>
      <c r="G445" s="64"/>
      <c r="H445" s="64"/>
      <c r="I445" s="177"/>
      <c r="J445" s="64"/>
      <c r="K445" s="64"/>
      <c r="L445" s="62"/>
      <c r="M445" s="223"/>
      <c r="N445" s="43"/>
      <c r="O445" s="43"/>
      <c r="P445" s="43"/>
      <c r="Q445" s="43"/>
      <c r="R445" s="43"/>
      <c r="S445" s="43"/>
      <c r="T445" s="79"/>
      <c r="AT445" s="25" t="s">
        <v>506</v>
      </c>
      <c r="AU445" s="25" t="s">
        <v>82</v>
      </c>
    </row>
    <row r="446" spans="2:65" s="12" customFormat="1">
      <c r="B446" s="225"/>
      <c r="C446" s="226"/>
      <c r="D446" s="227" t="s">
        <v>513</v>
      </c>
      <c r="E446" s="228" t="s">
        <v>23</v>
      </c>
      <c r="F446" s="229" t="s">
        <v>11028</v>
      </c>
      <c r="G446" s="226"/>
      <c r="H446" s="230">
        <v>2</v>
      </c>
      <c r="I446" s="231"/>
      <c r="J446" s="226"/>
      <c r="K446" s="226"/>
      <c r="L446" s="232"/>
      <c r="M446" s="233"/>
      <c r="N446" s="234"/>
      <c r="O446" s="234"/>
      <c r="P446" s="234"/>
      <c r="Q446" s="234"/>
      <c r="R446" s="234"/>
      <c r="S446" s="234"/>
      <c r="T446" s="235"/>
      <c r="AT446" s="236" t="s">
        <v>513</v>
      </c>
      <c r="AU446" s="236" t="s">
        <v>82</v>
      </c>
      <c r="AV446" s="12" t="s">
        <v>82</v>
      </c>
      <c r="AW446" s="12" t="s">
        <v>36</v>
      </c>
      <c r="AX446" s="12" t="s">
        <v>80</v>
      </c>
      <c r="AY446" s="236" t="s">
        <v>492</v>
      </c>
    </row>
    <row r="447" spans="2:65" s="1" customFormat="1" ht="16.5" customHeight="1">
      <c r="B447" s="42"/>
      <c r="C447" s="209" t="s">
        <v>1613</v>
      </c>
      <c r="D447" s="209" t="s">
        <v>498</v>
      </c>
      <c r="E447" s="210" t="s">
        <v>11219</v>
      </c>
      <c r="F447" s="211" t="s">
        <v>11220</v>
      </c>
      <c r="G447" s="212" t="s">
        <v>8881</v>
      </c>
      <c r="H447" s="213">
        <v>5</v>
      </c>
      <c r="I447" s="214"/>
      <c r="J447" s="215">
        <f>ROUND(I447*H447,2)</f>
        <v>0</v>
      </c>
      <c r="K447" s="211" t="s">
        <v>501</v>
      </c>
      <c r="L447" s="62"/>
      <c r="M447" s="216" t="s">
        <v>23</v>
      </c>
      <c r="N447" s="217" t="s">
        <v>44</v>
      </c>
      <c r="O447" s="43"/>
      <c r="P447" s="218">
        <f>O447*H447</f>
        <v>0</v>
      </c>
      <c r="Q447" s="218">
        <v>5.6999999999999998E-4</v>
      </c>
      <c r="R447" s="218">
        <f>Q447*H447</f>
        <v>2.8500000000000001E-3</v>
      </c>
      <c r="S447" s="218">
        <v>0</v>
      </c>
      <c r="T447" s="219">
        <f>S447*H447</f>
        <v>0</v>
      </c>
      <c r="AR447" s="25" t="s">
        <v>775</v>
      </c>
      <c r="AT447" s="25" t="s">
        <v>498</v>
      </c>
      <c r="AU447" s="25" t="s">
        <v>82</v>
      </c>
      <c r="AY447" s="25" t="s">
        <v>492</v>
      </c>
      <c r="BE447" s="220">
        <f>IF(N447="základní",J447,0)</f>
        <v>0</v>
      </c>
      <c r="BF447" s="220">
        <f>IF(N447="snížená",J447,0)</f>
        <v>0</v>
      </c>
      <c r="BG447" s="220">
        <f>IF(N447="zákl. přenesená",J447,0)</f>
        <v>0</v>
      </c>
      <c r="BH447" s="220">
        <f>IF(N447="sníž. přenesená",J447,0)</f>
        <v>0</v>
      </c>
      <c r="BI447" s="220">
        <f>IF(N447="nulová",J447,0)</f>
        <v>0</v>
      </c>
      <c r="BJ447" s="25" t="s">
        <v>80</v>
      </c>
      <c r="BK447" s="220">
        <f>ROUND(I447*H447,2)</f>
        <v>0</v>
      </c>
      <c r="BL447" s="25" t="s">
        <v>775</v>
      </c>
      <c r="BM447" s="25" t="s">
        <v>11221</v>
      </c>
    </row>
    <row r="448" spans="2:65" s="1" customFormat="1">
      <c r="B448" s="42"/>
      <c r="C448" s="64"/>
      <c r="D448" s="221" t="s">
        <v>506</v>
      </c>
      <c r="E448" s="64"/>
      <c r="F448" s="222" t="s">
        <v>11222</v>
      </c>
      <c r="G448" s="64"/>
      <c r="H448" s="64"/>
      <c r="I448" s="177"/>
      <c r="J448" s="64"/>
      <c r="K448" s="64"/>
      <c r="L448" s="62"/>
      <c r="M448" s="223"/>
      <c r="N448" s="43"/>
      <c r="O448" s="43"/>
      <c r="P448" s="43"/>
      <c r="Q448" s="43"/>
      <c r="R448" s="43"/>
      <c r="S448" s="43"/>
      <c r="T448" s="79"/>
      <c r="AT448" s="25" t="s">
        <v>506</v>
      </c>
      <c r="AU448" s="25" t="s">
        <v>82</v>
      </c>
    </row>
    <row r="449" spans="2:65" s="1" customFormat="1" ht="36">
      <c r="B449" s="42"/>
      <c r="C449" s="64"/>
      <c r="D449" s="221" t="s">
        <v>509</v>
      </c>
      <c r="E449" s="64"/>
      <c r="F449" s="224" t="s">
        <v>11223</v>
      </c>
      <c r="G449" s="64"/>
      <c r="H449" s="64"/>
      <c r="I449" s="177"/>
      <c r="J449" s="64"/>
      <c r="K449" s="64"/>
      <c r="L449" s="62"/>
      <c r="M449" s="223"/>
      <c r="N449" s="43"/>
      <c r="O449" s="43"/>
      <c r="P449" s="43"/>
      <c r="Q449" s="43"/>
      <c r="R449" s="43"/>
      <c r="S449" s="43"/>
      <c r="T449" s="79"/>
      <c r="AT449" s="25" t="s">
        <v>509</v>
      </c>
      <c r="AU449" s="25" t="s">
        <v>82</v>
      </c>
    </row>
    <row r="450" spans="2:65" s="12" customFormat="1">
      <c r="B450" s="225"/>
      <c r="C450" s="226"/>
      <c r="D450" s="227" t="s">
        <v>513</v>
      </c>
      <c r="E450" s="228" t="s">
        <v>23</v>
      </c>
      <c r="F450" s="229" t="s">
        <v>11015</v>
      </c>
      <c r="G450" s="226"/>
      <c r="H450" s="230">
        <v>5</v>
      </c>
      <c r="I450" s="231"/>
      <c r="J450" s="226"/>
      <c r="K450" s="226"/>
      <c r="L450" s="232"/>
      <c r="M450" s="233"/>
      <c r="N450" s="234"/>
      <c r="O450" s="234"/>
      <c r="P450" s="234"/>
      <c r="Q450" s="234"/>
      <c r="R450" s="234"/>
      <c r="S450" s="234"/>
      <c r="T450" s="235"/>
      <c r="AT450" s="236" t="s">
        <v>513</v>
      </c>
      <c r="AU450" s="236" t="s">
        <v>82</v>
      </c>
      <c r="AV450" s="12" t="s">
        <v>82</v>
      </c>
      <c r="AW450" s="12" t="s">
        <v>36</v>
      </c>
      <c r="AX450" s="12" t="s">
        <v>80</v>
      </c>
      <c r="AY450" s="236" t="s">
        <v>492</v>
      </c>
    </row>
    <row r="451" spans="2:65" s="1" customFormat="1" ht="16.5" customHeight="1">
      <c r="B451" s="42"/>
      <c r="C451" s="209" t="s">
        <v>1619</v>
      </c>
      <c r="D451" s="209" t="s">
        <v>498</v>
      </c>
      <c r="E451" s="210" t="s">
        <v>11224</v>
      </c>
      <c r="F451" s="211" t="s">
        <v>11225</v>
      </c>
      <c r="G451" s="212" t="s">
        <v>1025</v>
      </c>
      <c r="H451" s="213">
        <v>19</v>
      </c>
      <c r="I451" s="214"/>
      <c r="J451" s="215">
        <f>ROUND(I451*H451,2)</f>
        <v>0</v>
      </c>
      <c r="K451" s="211" t="s">
        <v>501</v>
      </c>
      <c r="L451" s="62"/>
      <c r="M451" s="216" t="s">
        <v>23</v>
      </c>
      <c r="N451" s="217" t="s">
        <v>44</v>
      </c>
      <c r="O451" s="43"/>
      <c r="P451" s="218">
        <f>O451*H451</f>
        <v>0</v>
      </c>
      <c r="Q451" s="218">
        <v>2.2000000000000001E-4</v>
      </c>
      <c r="R451" s="218">
        <f>Q451*H451</f>
        <v>4.1800000000000006E-3</v>
      </c>
      <c r="S451" s="218">
        <v>0</v>
      </c>
      <c r="T451" s="219">
        <f>S451*H451</f>
        <v>0</v>
      </c>
      <c r="AR451" s="25" t="s">
        <v>775</v>
      </c>
      <c r="AT451" s="25" t="s">
        <v>498</v>
      </c>
      <c r="AU451" s="25" t="s">
        <v>82</v>
      </c>
      <c r="AY451" s="25" t="s">
        <v>492</v>
      </c>
      <c r="BE451" s="220">
        <f>IF(N451="základní",J451,0)</f>
        <v>0</v>
      </c>
      <c r="BF451" s="220">
        <f>IF(N451="snížená",J451,0)</f>
        <v>0</v>
      </c>
      <c r="BG451" s="220">
        <f>IF(N451="zákl. přenesená",J451,0)</f>
        <v>0</v>
      </c>
      <c r="BH451" s="220">
        <f>IF(N451="sníž. přenesená",J451,0)</f>
        <v>0</v>
      </c>
      <c r="BI451" s="220">
        <f>IF(N451="nulová",J451,0)</f>
        <v>0</v>
      </c>
      <c r="BJ451" s="25" t="s">
        <v>80</v>
      </c>
      <c r="BK451" s="220">
        <f>ROUND(I451*H451,2)</f>
        <v>0</v>
      </c>
      <c r="BL451" s="25" t="s">
        <v>775</v>
      </c>
      <c r="BM451" s="25" t="s">
        <v>11226</v>
      </c>
    </row>
    <row r="452" spans="2:65" s="1" customFormat="1">
      <c r="B452" s="42"/>
      <c r="C452" s="64"/>
      <c r="D452" s="221" t="s">
        <v>506</v>
      </c>
      <c r="E452" s="64"/>
      <c r="F452" s="222" t="s">
        <v>11227</v>
      </c>
      <c r="G452" s="64"/>
      <c r="H452" s="64"/>
      <c r="I452" s="177"/>
      <c r="J452" s="64"/>
      <c r="K452" s="64"/>
      <c r="L452" s="62"/>
      <c r="M452" s="223"/>
      <c r="N452" s="43"/>
      <c r="O452" s="43"/>
      <c r="P452" s="43"/>
      <c r="Q452" s="43"/>
      <c r="R452" s="43"/>
      <c r="S452" s="43"/>
      <c r="T452" s="79"/>
      <c r="AT452" s="25" t="s">
        <v>506</v>
      </c>
      <c r="AU452" s="25" t="s">
        <v>82</v>
      </c>
    </row>
    <row r="453" spans="2:65" s="1" customFormat="1" ht="36">
      <c r="B453" s="42"/>
      <c r="C453" s="64"/>
      <c r="D453" s="221" t="s">
        <v>509</v>
      </c>
      <c r="E453" s="64"/>
      <c r="F453" s="224" t="s">
        <v>11223</v>
      </c>
      <c r="G453" s="64"/>
      <c r="H453" s="64"/>
      <c r="I453" s="177"/>
      <c r="J453" s="64"/>
      <c r="K453" s="64"/>
      <c r="L453" s="62"/>
      <c r="M453" s="223"/>
      <c r="N453" s="43"/>
      <c r="O453" s="43"/>
      <c r="P453" s="43"/>
      <c r="Q453" s="43"/>
      <c r="R453" s="43"/>
      <c r="S453" s="43"/>
      <c r="T453" s="79"/>
      <c r="AT453" s="25" t="s">
        <v>509</v>
      </c>
      <c r="AU453" s="25" t="s">
        <v>82</v>
      </c>
    </row>
    <row r="454" spans="2:65" s="12" customFormat="1">
      <c r="B454" s="225"/>
      <c r="C454" s="226"/>
      <c r="D454" s="227" t="s">
        <v>513</v>
      </c>
      <c r="E454" s="228" t="s">
        <v>23</v>
      </c>
      <c r="F454" s="229" t="s">
        <v>11228</v>
      </c>
      <c r="G454" s="226"/>
      <c r="H454" s="230">
        <v>19</v>
      </c>
      <c r="I454" s="231"/>
      <c r="J454" s="226"/>
      <c r="K454" s="226"/>
      <c r="L454" s="232"/>
      <c r="M454" s="233"/>
      <c r="N454" s="234"/>
      <c r="O454" s="234"/>
      <c r="P454" s="234"/>
      <c r="Q454" s="234"/>
      <c r="R454" s="234"/>
      <c r="S454" s="234"/>
      <c r="T454" s="235"/>
      <c r="AT454" s="236" t="s">
        <v>513</v>
      </c>
      <c r="AU454" s="236" t="s">
        <v>82</v>
      </c>
      <c r="AV454" s="12" t="s">
        <v>82</v>
      </c>
      <c r="AW454" s="12" t="s">
        <v>36</v>
      </c>
      <c r="AX454" s="12" t="s">
        <v>80</v>
      </c>
      <c r="AY454" s="236" t="s">
        <v>492</v>
      </c>
    </row>
    <row r="455" spans="2:65" s="1" customFormat="1" ht="16.5" customHeight="1">
      <c r="B455" s="42"/>
      <c r="C455" s="209" t="s">
        <v>1624</v>
      </c>
      <c r="D455" s="209" t="s">
        <v>498</v>
      </c>
      <c r="E455" s="210" t="s">
        <v>11229</v>
      </c>
      <c r="F455" s="211" t="s">
        <v>11230</v>
      </c>
      <c r="G455" s="212" t="s">
        <v>1025</v>
      </c>
      <c r="H455" s="213">
        <v>60</v>
      </c>
      <c r="I455" s="214"/>
      <c r="J455" s="215">
        <f>ROUND(I455*H455,2)</f>
        <v>0</v>
      </c>
      <c r="K455" s="211" t="s">
        <v>23</v>
      </c>
      <c r="L455" s="62"/>
      <c r="M455" s="216" t="s">
        <v>23</v>
      </c>
      <c r="N455" s="217" t="s">
        <v>44</v>
      </c>
      <c r="O455" s="43"/>
      <c r="P455" s="218">
        <f>O455*H455</f>
        <v>0</v>
      </c>
      <c r="Q455" s="218">
        <v>2.2000000000000001E-4</v>
      </c>
      <c r="R455" s="218">
        <f>Q455*H455</f>
        <v>1.32E-2</v>
      </c>
      <c r="S455" s="218">
        <v>0</v>
      </c>
      <c r="T455" s="219">
        <f>S455*H455</f>
        <v>0</v>
      </c>
      <c r="AR455" s="25" t="s">
        <v>775</v>
      </c>
      <c r="AT455" s="25" t="s">
        <v>498</v>
      </c>
      <c r="AU455" s="25" t="s">
        <v>82</v>
      </c>
      <c r="AY455" s="25" t="s">
        <v>492</v>
      </c>
      <c r="BE455" s="220">
        <f>IF(N455="základní",J455,0)</f>
        <v>0</v>
      </c>
      <c r="BF455" s="220">
        <f>IF(N455="snížená",J455,0)</f>
        <v>0</v>
      </c>
      <c r="BG455" s="220">
        <f>IF(N455="zákl. přenesená",J455,0)</f>
        <v>0</v>
      </c>
      <c r="BH455" s="220">
        <f>IF(N455="sníž. přenesená",J455,0)</f>
        <v>0</v>
      </c>
      <c r="BI455" s="220">
        <f>IF(N455="nulová",J455,0)</f>
        <v>0</v>
      </c>
      <c r="BJ455" s="25" t="s">
        <v>80</v>
      </c>
      <c r="BK455" s="220">
        <f>ROUND(I455*H455,2)</f>
        <v>0</v>
      </c>
      <c r="BL455" s="25" t="s">
        <v>775</v>
      </c>
      <c r="BM455" s="25" t="s">
        <v>11231</v>
      </c>
    </row>
    <row r="456" spans="2:65" s="1" customFormat="1">
      <c r="B456" s="42"/>
      <c r="C456" s="64"/>
      <c r="D456" s="221" t="s">
        <v>506</v>
      </c>
      <c r="E456" s="64"/>
      <c r="F456" s="222" t="s">
        <v>11230</v>
      </c>
      <c r="G456" s="64"/>
      <c r="H456" s="64"/>
      <c r="I456" s="177"/>
      <c r="J456" s="64"/>
      <c r="K456" s="64"/>
      <c r="L456" s="62"/>
      <c r="M456" s="223"/>
      <c r="N456" s="43"/>
      <c r="O456" s="43"/>
      <c r="P456" s="43"/>
      <c r="Q456" s="43"/>
      <c r="R456" s="43"/>
      <c r="S456" s="43"/>
      <c r="T456" s="79"/>
      <c r="AT456" s="25" t="s">
        <v>506</v>
      </c>
      <c r="AU456" s="25" t="s">
        <v>82</v>
      </c>
    </row>
    <row r="457" spans="2:65" s="12" customFormat="1">
      <c r="B457" s="225"/>
      <c r="C457" s="226"/>
      <c r="D457" s="221" t="s">
        <v>513</v>
      </c>
      <c r="E457" s="248" t="s">
        <v>23</v>
      </c>
      <c r="F457" s="249" t="s">
        <v>11232</v>
      </c>
      <c r="G457" s="226"/>
      <c r="H457" s="250">
        <v>58</v>
      </c>
      <c r="I457" s="231"/>
      <c r="J457" s="226"/>
      <c r="K457" s="226"/>
      <c r="L457" s="232"/>
      <c r="M457" s="233"/>
      <c r="N457" s="234"/>
      <c r="O457" s="234"/>
      <c r="P457" s="234"/>
      <c r="Q457" s="234"/>
      <c r="R457" s="234"/>
      <c r="S457" s="234"/>
      <c r="T457" s="235"/>
      <c r="AT457" s="236" t="s">
        <v>513</v>
      </c>
      <c r="AU457" s="236" t="s">
        <v>82</v>
      </c>
      <c r="AV457" s="12" t="s">
        <v>82</v>
      </c>
      <c r="AW457" s="12" t="s">
        <v>36</v>
      </c>
      <c r="AX457" s="12" t="s">
        <v>73</v>
      </c>
      <c r="AY457" s="236" t="s">
        <v>492</v>
      </c>
    </row>
    <row r="458" spans="2:65" s="12" customFormat="1">
      <c r="B458" s="225"/>
      <c r="C458" s="226"/>
      <c r="D458" s="221" t="s">
        <v>513</v>
      </c>
      <c r="E458" s="248" t="s">
        <v>23</v>
      </c>
      <c r="F458" s="249" t="s">
        <v>11233</v>
      </c>
      <c r="G458" s="226"/>
      <c r="H458" s="250">
        <v>2</v>
      </c>
      <c r="I458" s="231"/>
      <c r="J458" s="226"/>
      <c r="K458" s="226"/>
      <c r="L458" s="232"/>
      <c r="M458" s="233"/>
      <c r="N458" s="234"/>
      <c r="O458" s="234"/>
      <c r="P458" s="234"/>
      <c r="Q458" s="234"/>
      <c r="R458" s="234"/>
      <c r="S458" s="234"/>
      <c r="T458" s="235"/>
      <c r="AT458" s="236" t="s">
        <v>513</v>
      </c>
      <c r="AU458" s="236" t="s">
        <v>82</v>
      </c>
      <c r="AV458" s="12" t="s">
        <v>82</v>
      </c>
      <c r="AW458" s="12" t="s">
        <v>36</v>
      </c>
      <c r="AX458" s="12" t="s">
        <v>73</v>
      </c>
      <c r="AY458" s="236" t="s">
        <v>492</v>
      </c>
    </row>
    <row r="459" spans="2:65" s="14" customFormat="1">
      <c r="B459" s="251"/>
      <c r="C459" s="252"/>
      <c r="D459" s="227" t="s">
        <v>513</v>
      </c>
      <c r="E459" s="253" t="s">
        <v>23</v>
      </c>
      <c r="F459" s="254" t="s">
        <v>560</v>
      </c>
      <c r="G459" s="252"/>
      <c r="H459" s="255">
        <v>60</v>
      </c>
      <c r="I459" s="256"/>
      <c r="J459" s="252"/>
      <c r="K459" s="252"/>
      <c r="L459" s="257"/>
      <c r="M459" s="258"/>
      <c r="N459" s="259"/>
      <c r="O459" s="259"/>
      <c r="P459" s="259"/>
      <c r="Q459" s="259"/>
      <c r="R459" s="259"/>
      <c r="S459" s="259"/>
      <c r="T459" s="260"/>
      <c r="AT459" s="261" t="s">
        <v>513</v>
      </c>
      <c r="AU459" s="261" t="s">
        <v>82</v>
      </c>
      <c r="AV459" s="14" t="s">
        <v>502</v>
      </c>
      <c r="AW459" s="14" t="s">
        <v>36</v>
      </c>
      <c r="AX459" s="14" t="s">
        <v>80</v>
      </c>
      <c r="AY459" s="261" t="s">
        <v>492</v>
      </c>
    </row>
    <row r="460" spans="2:65" s="1" customFormat="1" ht="16.5" customHeight="1">
      <c r="B460" s="42"/>
      <c r="C460" s="209" t="s">
        <v>1629</v>
      </c>
      <c r="D460" s="209" t="s">
        <v>498</v>
      </c>
      <c r="E460" s="210" t="s">
        <v>11234</v>
      </c>
      <c r="F460" s="211" t="s">
        <v>11235</v>
      </c>
      <c r="G460" s="212" t="s">
        <v>1025</v>
      </c>
      <c r="H460" s="213">
        <v>1</v>
      </c>
      <c r="I460" s="214"/>
      <c r="J460" s="215">
        <f>ROUND(I460*H460,2)</f>
        <v>0</v>
      </c>
      <c r="K460" s="211" t="s">
        <v>501</v>
      </c>
      <c r="L460" s="62"/>
      <c r="M460" s="216" t="s">
        <v>23</v>
      </c>
      <c r="N460" s="217" t="s">
        <v>44</v>
      </c>
      <c r="O460" s="43"/>
      <c r="P460" s="218">
        <f>O460*H460</f>
        <v>0</v>
      </c>
      <c r="Q460" s="218">
        <v>1.72E-3</v>
      </c>
      <c r="R460" s="218">
        <f>Q460*H460</f>
        <v>1.72E-3</v>
      </c>
      <c r="S460" s="218">
        <v>0</v>
      </c>
      <c r="T460" s="219">
        <f>S460*H460</f>
        <v>0</v>
      </c>
      <c r="AR460" s="25" t="s">
        <v>775</v>
      </c>
      <c r="AT460" s="25" t="s">
        <v>498</v>
      </c>
      <c r="AU460" s="25" t="s">
        <v>82</v>
      </c>
      <c r="AY460" s="25" t="s">
        <v>492</v>
      </c>
      <c r="BE460" s="220">
        <f>IF(N460="základní",J460,0)</f>
        <v>0</v>
      </c>
      <c r="BF460" s="220">
        <f>IF(N460="snížená",J460,0)</f>
        <v>0</v>
      </c>
      <c r="BG460" s="220">
        <f>IF(N460="zákl. přenesená",J460,0)</f>
        <v>0</v>
      </c>
      <c r="BH460" s="220">
        <f>IF(N460="sníž. přenesená",J460,0)</f>
        <v>0</v>
      </c>
      <c r="BI460" s="220">
        <f>IF(N460="nulová",J460,0)</f>
        <v>0</v>
      </c>
      <c r="BJ460" s="25" t="s">
        <v>80</v>
      </c>
      <c r="BK460" s="220">
        <f>ROUND(I460*H460,2)</f>
        <v>0</v>
      </c>
      <c r="BL460" s="25" t="s">
        <v>775</v>
      </c>
      <c r="BM460" s="25" t="s">
        <v>11236</v>
      </c>
    </row>
    <row r="461" spans="2:65" s="1" customFormat="1">
      <c r="B461" s="42"/>
      <c r="C461" s="64"/>
      <c r="D461" s="221" t="s">
        <v>506</v>
      </c>
      <c r="E461" s="64"/>
      <c r="F461" s="222" t="s">
        <v>11237</v>
      </c>
      <c r="G461" s="64"/>
      <c r="H461" s="64"/>
      <c r="I461" s="177"/>
      <c r="J461" s="64"/>
      <c r="K461" s="64"/>
      <c r="L461" s="62"/>
      <c r="M461" s="223"/>
      <c r="N461" s="43"/>
      <c r="O461" s="43"/>
      <c r="P461" s="43"/>
      <c r="Q461" s="43"/>
      <c r="R461" s="43"/>
      <c r="S461" s="43"/>
      <c r="T461" s="79"/>
      <c r="AT461" s="25" t="s">
        <v>506</v>
      </c>
      <c r="AU461" s="25" t="s">
        <v>82</v>
      </c>
    </row>
    <row r="462" spans="2:65" s="1" customFormat="1" ht="36">
      <c r="B462" s="42"/>
      <c r="C462" s="64"/>
      <c r="D462" s="221" t="s">
        <v>509</v>
      </c>
      <c r="E462" s="64"/>
      <c r="F462" s="224" t="s">
        <v>11223</v>
      </c>
      <c r="G462" s="64"/>
      <c r="H462" s="64"/>
      <c r="I462" s="177"/>
      <c r="J462" s="64"/>
      <c r="K462" s="64"/>
      <c r="L462" s="62"/>
      <c r="M462" s="223"/>
      <c r="N462" s="43"/>
      <c r="O462" s="43"/>
      <c r="P462" s="43"/>
      <c r="Q462" s="43"/>
      <c r="R462" s="43"/>
      <c r="S462" s="43"/>
      <c r="T462" s="79"/>
      <c r="AT462" s="25" t="s">
        <v>509</v>
      </c>
      <c r="AU462" s="25" t="s">
        <v>82</v>
      </c>
    </row>
    <row r="463" spans="2:65" s="12" customFormat="1">
      <c r="B463" s="225"/>
      <c r="C463" s="226"/>
      <c r="D463" s="227" t="s">
        <v>513</v>
      </c>
      <c r="E463" s="228" t="s">
        <v>23</v>
      </c>
      <c r="F463" s="229" t="s">
        <v>80</v>
      </c>
      <c r="G463" s="226"/>
      <c r="H463" s="230">
        <v>1</v>
      </c>
      <c r="I463" s="231"/>
      <c r="J463" s="226"/>
      <c r="K463" s="226"/>
      <c r="L463" s="232"/>
      <c r="M463" s="233"/>
      <c r="N463" s="234"/>
      <c r="O463" s="234"/>
      <c r="P463" s="234"/>
      <c r="Q463" s="234"/>
      <c r="R463" s="234"/>
      <c r="S463" s="234"/>
      <c r="T463" s="235"/>
      <c r="AT463" s="236" t="s">
        <v>513</v>
      </c>
      <c r="AU463" s="236" t="s">
        <v>82</v>
      </c>
      <c r="AV463" s="12" t="s">
        <v>82</v>
      </c>
      <c r="AW463" s="12" t="s">
        <v>36</v>
      </c>
      <c r="AX463" s="12" t="s">
        <v>80</v>
      </c>
      <c r="AY463" s="236" t="s">
        <v>492</v>
      </c>
    </row>
    <row r="464" spans="2:65" s="1" customFormat="1" ht="16.5" customHeight="1">
      <c r="B464" s="42"/>
      <c r="C464" s="209" t="s">
        <v>1636</v>
      </c>
      <c r="D464" s="209" t="s">
        <v>498</v>
      </c>
      <c r="E464" s="210" t="s">
        <v>11238</v>
      </c>
      <c r="F464" s="211" t="s">
        <v>11239</v>
      </c>
      <c r="G464" s="212" t="s">
        <v>1025</v>
      </c>
      <c r="H464" s="213">
        <v>1</v>
      </c>
      <c r="I464" s="214"/>
      <c r="J464" s="215">
        <f>ROUND(I464*H464,2)</f>
        <v>0</v>
      </c>
      <c r="K464" s="211" t="s">
        <v>501</v>
      </c>
      <c r="L464" s="62"/>
      <c r="M464" s="216" t="s">
        <v>23</v>
      </c>
      <c r="N464" s="217" t="s">
        <v>44</v>
      </c>
      <c r="O464" s="43"/>
      <c r="P464" s="218">
        <f>O464*H464</f>
        <v>0</v>
      </c>
      <c r="Q464" s="218">
        <v>5.1999999999999995E-4</v>
      </c>
      <c r="R464" s="218">
        <f>Q464*H464</f>
        <v>5.1999999999999995E-4</v>
      </c>
      <c r="S464" s="218">
        <v>0</v>
      </c>
      <c r="T464" s="219">
        <f>S464*H464</f>
        <v>0</v>
      </c>
      <c r="AR464" s="25" t="s">
        <v>775</v>
      </c>
      <c r="AT464" s="25" t="s">
        <v>498</v>
      </c>
      <c r="AU464" s="25" t="s">
        <v>82</v>
      </c>
      <c r="AY464" s="25" t="s">
        <v>492</v>
      </c>
      <c r="BE464" s="220">
        <f>IF(N464="základní",J464,0)</f>
        <v>0</v>
      </c>
      <c r="BF464" s="220">
        <f>IF(N464="snížená",J464,0)</f>
        <v>0</v>
      </c>
      <c r="BG464" s="220">
        <f>IF(N464="zákl. přenesená",J464,0)</f>
        <v>0</v>
      </c>
      <c r="BH464" s="220">
        <f>IF(N464="sníž. přenesená",J464,0)</f>
        <v>0</v>
      </c>
      <c r="BI464" s="220">
        <f>IF(N464="nulová",J464,0)</f>
        <v>0</v>
      </c>
      <c r="BJ464" s="25" t="s">
        <v>80</v>
      </c>
      <c r="BK464" s="220">
        <f>ROUND(I464*H464,2)</f>
        <v>0</v>
      </c>
      <c r="BL464" s="25" t="s">
        <v>775</v>
      </c>
      <c r="BM464" s="25" t="s">
        <v>11240</v>
      </c>
    </row>
    <row r="465" spans="2:65" s="1" customFormat="1">
      <c r="B465" s="42"/>
      <c r="C465" s="64"/>
      <c r="D465" s="221" t="s">
        <v>506</v>
      </c>
      <c r="E465" s="64"/>
      <c r="F465" s="222" t="s">
        <v>11241</v>
      </c>
      <c r="G465" s="64"/>
      <c r="H465" s="64"/>
      <c r="I465" s="177"/>
      <c r="J465" s="64"/>
      <c r="K465" s="64"/>
      <c r="L465" s="62"/>
      <c r="M465" s="223"/>
      <c r="N465" s="43"/>
      <c r="O465" s="43"/>
      <c r="P465" s="43"/>
      <c r="Q465" s="43"/>
      <c r="R465" s="43"/>
      <c r="S465" s="43"/>
      <c r="T465" s="79"/>
      <c r="AT465" s="25" t="s">
        <v>506</v>
      </c>
      <c r="AU465" s="25" t="s">
        <v>82</v>
      </c>
    </row>
    <row r="466" spans="2:65" s="12" customFormat="1">
      <c r="B466" s="225"/>
      <c r="C466" s="226"/>
      <c r="D466" s="227" t="s">
        <v>513</v>
      </c>
      <c r="E466" s="228" t="s">
        <v>23</v>
      </c>
      <c r="F466" s="229" t="s">
        <v>11242</v>
      </c>
      <c r="G466" s="226"/>
      <c r="H466" s="230">
        <v>1</v>
      </c>
      <c r="I466" s="231"/>
      <c r="J466" s="226"/>
      <c r="K466" s="226"/>
      <c r="L466" s="232"/>
      <c r="M466" s="233"/>
      <c r="N466" s="234"/>
      <c r="O466" s="234"/>
      <c r="P466" s="234"/>
      <c r="Q466" s="234"/>
      <c r="R466" s="234"/>
      <c r="S466" s="234"/>
      <c r="T466" s="235"/>
      <c r="AT466" s="236" t="s">
        <v>513</v>
      </c>
      <c r="AU466" s="236" t="s">
        <v>82</v>
      </c>
      <c r="AV466" s="12" t="s">
        <v>82</v>
      </c>
      <c r="AW466" s="12" t="s">
        <v>36</v>
      </c>
      <c r="AX466" s="12" t="s">
        <v>80</v>
      </c>
      <c r="AY466" s="236" t="s">
        <v>492</v>
      </c>
    </row>
    <row r="467" spans="2:65" s="1" customFormat="1" ht="16.5" customHeight="1">
      <c r="B467" s="42"/>
      <c r="C467" s="209" t="s">
        <v>1643</v>
      </c>
      <c r="D467" s="209" t="s">
        <v>498</v>
      </c>
      <c r="E467" s="210" t="s">
        <v>11243</v>
      </c>
      <c r="F467" s="211" t="s">
        <v>11244</v>
      </c>
      <c r="G467" s="212" t="s">
        <v>1025</v>
      </c>
      <c r="H467" s="213">
        <v>10</v>
      </c>
      <c r="I467" s="214"/>
      <c r="J467" s="215">
        <f>ROUND(I467*H467,2)</f>
        <v>0</v>
      </c>
      <c r="K467" s="211" t="s">
        <v>501</v>
      </c>
      <c r="L467" s="62"/>
      <c r="M467" s="216" t="s">
        <v>23</v>
      </c>
      <c r="N467" s="217" t="s">
        <v>44</v>
      </c>
      <c r="O467" s="43"/>
      <c r="P467" s="218">
        <f>O467*H467</f>
        <v>0</v>
      </c>
      <c r="Q467" s="218">
        <v>6.8999999999999997E-4</v>
      </c>
      <c r="R467" s="218">
        <f>Q467*H467</f>
        <v>6.8999999999999999E-3</v>
      </c>
      <c r="S467" s="218">
        <v>0</v>
      </c>
      <c r="T467" s="219">
        <f>S467*H467</f>
        <v>0</v>
      </c>
      <c r="AR467" s="25" t="s">
        <v>775</v>
      </c>
      <c r="AT467" s="25" t="s">
        <v>498</v>
      </c>
      <c r="AU467" s="25" t="s">
        <v>82</v>
      </c>
      <c r="AY467" s="25" t="s">
        <v>492</v>
      </c>
      <c r="BE467" s="220">
        <f>IF(N467="základní",J467,0)</f>
        <v>0</v>
      </c>
      <c r="BF467" s="220">
        <f>IF(N467="snížená",J467,0)</f>
        <v>0</v>
      </c>
      <c r="BG467" s="220">
        <f>IF(N467="zákl. přenesená",J467,0)</f>
        <v>0</v>
      </c>
      <c r="BH467" s="220">
        <f>IF(N467="sníž. přenesená",J467,0)</f>
        <v>0</v>
      </c>
      <c r="BI467" s="220">
        <f>IF(N467="nulová",J467,0)</f>
        <v>0</v>
      </c>
      <c r="BJ467" s="25" t="s">
        <v>80</v>
      </c>
      <c r="BK467" s="220">
        <f>ROUND(I467*H467,2)</f>
        <v>0</v>
      </c>
      <c r="BL467" s="25" t="s">
        <v>775</v>
      </c>
      <c r="BM467" s="25" t="s">
        <v>11245</v>
      </c>
    </row>
    <row r="468" spans="2:65" s="1" customFormat="1">
      <c r="B468" s="42"/>
      <c r="C468" s="64"/>
      <c r="D468" s="221" t="s">
        <v>506</v>
      </c>
      <c r="E468" s="64"/>
      <c r="F468" s="222" t="s">
        <v>11246</v>
      </c>
      <c r="G468" s="64"/>
      <c r="H468" s="64"/>
      <c r="I468" s="177"/>
      <c r="J468" s="64"/>
      <c r="K468" s="64"/>
      <c r="L468" s="62"/>
      <c r="M468" s="223"/>
      <c r="N468" s="43"/>
      <c r="O468" s="43"/>
      <c r="P468" s="43"/>
      <c r="Q468" s="43"/>
      <c r="R468" s="43"/>
      <c r="S468" s="43"/>
      <c r="T468" s="79"/>
      <c r="AT468" s="25" t="s">
        <v>506</v>
      </c>
      <c r="AU468" s="25" t="s">
        <v>82</v>
      </c>
    </row>
    <row r="469" spans="2:65" s="12" customFormat="1">
      <c r="B469" s="225"/>
      <c r="C469" s="226"/>
      <c r="D469" s="227" t="s">
        <v>513</v>
      </c>
      <c r="E469" s="228" t="s">
        <v>23</v>
      </c>
      <c r="F469" s="229" t="s">
        <v>11247</v>
      </c>
      <c r="G469" s="226"/>
      <c r="H469" s="230">
        <v>10</v>
      </c>
      <c r="I469" s="231"/>
      <c r="J469" s="226"/>
      <c r="K469" s="226"/>
      <c r="L469" s="232"/>
      <c r="M469" s="233"/>
      <c r="N469" s="234"/>
      <c r="O469" s="234"/>
      <c r="P469" s="234"/>
      <c r="Q469" s="234"/>
      <c r="R469" s="234"/>
      <c r="S469" s="234"/>
      <c r="T469" s="235"/>
      <c r="AT469" s="236" t="s">
        <v>513</v>
      </c>
      <c r="AU469" s="236" t="s">
        <v>82</v>
      </c>
      <c r="AV469" s="12" t="s">
        <v>82</v>
      </c>
      <c r="AW469" s="12" t="s">
        <v>36</v>
      </c>
      <c r="AX469" s="12" t="s">
        <v>80</v>
      </c>
      <c r="AY469" s="236" t="s">
        <v>492</v>
      </c>
    </row>
    <row r="470" spans="2:65" s="1" customFormat="1" ht="16.5" customHeight="1">
      <c r="B470" s="42"/>
      <c r="C470" s="209" t="s">
        <v>1650</v>
      </c>
      <c r="D470" s="209" t="s">
        <v>498</v>
      </c>
      <c r="E470" s="210" t="s">
        <v>11248</v>
      </c>
      <c r="F470" s="211" t="s">
        <v>11249</v>
      </c>
      <c r="G470" s="212" t="s">
        <v>1025</v>
      </c>
      <c r="H470" s="213">
        <v>3</v>
      </c>
      <c r="I470" s="214"/>
      <c r="J470" s="215">
        <f>ROUND(I470*H470,2)</f>
        <v>0</v>
      </c>
      <c r="K470" s="211" t="s">
        <v>501</v>
      </c>
      <c r="L470" s="62"/>
      <c r="M470" s="216" t="s">
        <v>23</v>
      </c>
      <c r="N470" s="217" t="s">
        <v>44</v>
      </c>
      <c r="O470" s="43"/>
      <c r="P470" s="218">
        <f>O470*H470</f>
        <v>0</v>
      </c>
      <c r="Q470" s="218">
        <v>1.73E-3</v>
      </c>
      <c r="R470" s="218">
        <f>Q470*H470</f>
        <v>5.1900000000000002E-3</v>
      </c>
      <c r="S470" s="218">
        <v>0</v>
      </c>
      <c r="T470" s="219">
        <f>S470*H470</f>
        <v>0</v>
      </c>
      <c r="AR470" s="25" t="s">
        <v>775</v>
      </c>
      <c r="AT470" s="25" t="s">
        <v>498</v>
      </c>
      <c r="AU470" s="25" t="s">
        <v>82</v>
      </c>
      <c r="AY470" s="25" t="s">
        <v>492</v>
      </c>
      <c r="BE470" s="220">
        <f>IF(N470="základní",J470,0)</f>
        <v>0</v>
      </c>
      <c r="BF470" s="220">
        <f>IF(N470="snížená",J470,0)</f>
        <v>0</v>
      </c>
      <c r="BG470" s="220">
        <f>IF(N470="zákl. přenesená",J470,0)</f>
        <v>0</v>
      </c>
      <c r="BH470" s="220">
        <f>IF(N470="sníž. přenesená",J470,0)</f>
        <v>0</v>
      </c>
      <c r="BI470" s="220">
        <f>IF(N470="nulová",J470,0)</f>
        <v>0</v>
      </c>
      <c r="BJ470" s="25" t="s">
        <v>80</v>
      </c>
      <c r="BK470" s="220">
        <f>ROUND(I470*H470,2)</f>
        <v>0</v>
      </c>
      <c r="BL470" s="25" t="s">
        <v>775</v>
      </c>
      <c r="BM470" s="25" t="s">
        <v>11250</v>
      </c>
    </row>
    <row r="471" spans="2:65" s="1" customFormat="1">
      <c r="B471" s="42"/>
      <c r="C471" s="64"/>
      <c r="D471" s="221" t="s">
        <v>506</v>
      </c>
      <c r="E471" s="64"/>
      <c r="F471" s="222" t="s">
        <v>11251</v>
      </c>
      <c r="G471" s="64"/>
      <c r="H471" s="64"/>
      <c r="I471" s="177"/>
      <c r="J471" s="64"/>
      <c r="K471" s="64"/>
      <c r="L471" s="62"/>
      <c r="M471" s="223"/>
      <c r="N471" s="43"/>
      <c r="O471" s="43"/>
      <c r="P471" s="43"/>
      <c r="Q471" s="43"/>
      <c r="R471" s="43"/>
      <c r="S471" s="43"/>
      <c r="T471" s="79"/>
      <c r="AT471" s="25" t="s">
        <v>506</v>
      </c>
      <c r="AU471" s="25" t="s">
        <v>82</v>
      </c>
    </row>
    <row r="472" spans="2:65" s="12" customFormat="1">
      <c r="B472" s="225"/>
      <c r="C472" s="226"/>
      <c r="D472" s="221" t="s">
        <v>513</v>
      </c>
      <c r="E472" s="248" t="s">
        <v>23</v>
      </c>
      <c r="F472" s="249" t="s">
        <v>11028</v>
      </c>
      <c r="G472" s="226"/>
      <c r="H472" s="250">
        <v>2</v>
      </c>
      <c r="I472" s="231"/>
      <c r="J472" s="226"/>
      <c r="K472" s="226"/>
      <c r="L472" s="232"/>
      <c r="M472" s="233"/>
      <c r="N472" s="234"/>
      <c r="O472" s="234"/>
      <c r="P472" s="234"/>
      <c r="Q472" s="234"/>
      <c r="R472" s="234"/>
      <c r="S472" s="234"/>
      <c r="T472" s="235"/>
      <c r="AT472" s="236" t="s">
        <v>513</v>
      </c>
      <c r="AU472" s="236" t="s">
        <v>82</v>
      </c>
      <c r="AV472" s="12" t="s">
        <v>82</v>
      </c>
      <c r="AW472" s="12" t="s">
        <v>36</v>
      </c>
      <c r="AX472" s="12" t="s">
        <v>73</v>
      </c>
      <c r="AY472" s="236" t="s">
        <v>492</v>
      </c>
    </row>
    <row r="473" spans="2:65" s="12" customFormat="1">
      <c r="B473" s="225"/>
      <c r="C473" s="226"/>
      <c r="D473" s="221" t="s">
        <v>513</v>
      </c>
      <c r="E473" s="248" t="s">
        <v>23</v>
      </c>
      <c r="F473" s="249" t="s">
        <v>11252</v>
      </c>
      <c r="G473" s="226"/>
      <c r="H473" s="250">
        <v>1</v>
      </c>
      <c r="I473" s="231"/>
      <c r="J473" s="226"/>
      <c r="K473" s="226"/>
      <c r="L473" s="232"/>
      <c r="M473" s="233"/>
      <c r="N473" s="234"/>
      <c r="O473" s="234"/>
      <c r="P473" s="234"/>
      <c r="Q473" s="234"/>
      <c r="R473" s="234"/>
      <c r="S473" s="234"/>
      <c r="T473" s="235"/>
      <c r="AT473" s="236" t="s">
        <v>513</v>
      </c>
      <c r="AU473" s="236" t="s">
        <v>82</v>
      </c>
      <c r="AV473" s="12" t="s">
        <v>82</v>
      </c>
      <c r="AW473" s="12" t="s">
        <v>36</v>
      </c>
      <c r="AX473" s="12" t="s">
        <v>73</v>
      </c>
      <c r="AY473" s="236" t="s">
        <v>492</v>
      </c>
    </row>
    <row r="474" spans="2:65" s="14" customFormat="1">
      <c r="B474" s="251"/>
      <c r="C474" s="252"/>
      <c r="D474" s="227" t="s">
        <v>513</v>
      </c>
      <c r="E474" s="253" t="s">
        <v>23</v>
      </c>
      <c r="F474" s="254" t="s">
        <v>560</v>
      </c>
      <c r="G474" s="252"/>
      <c r="H474" s="255">
        <v>3</v>
      </c>
      <c r="I474" s="256"/>
      <c r="J474" s="252"/>
      <c r="K474" s="252"/>
      <c r="L474" s="257"/>
      <c r="M474" s="258"/>
      <c r="N474" s="259"/>
      <c r="O474" s="259"/>
      <c r="P474" s="259"/>
      <c r="Q474" s="259"/>
      <c r="R474" s="259"/>
      <c r="S474" s="259"/>
      <c r="T474" s="260"/>
      <c r="AT474" s="261" t="s">
        <v>513</v>
      </c>
      <c r="AU474" s="261" t="s">
        <v>82</v>
      </c>
      <c r="AV474" s="14" t="s">
        <v>502</v>
      </c>
      <c r="AW474" s="14" t="s">
        <v>36</v>
      </c>
      <c r="AX474" s="14" t="s">
        <v>80</v>
      </c>
      <c r="AY474" s="261" t="s">
        <v>492</v>
      </c>
    </row>
    <row r="475" spans="2:65" s="1" customFormat="1" ht="16.5" customHeight="1">
      <c r="B475" s="42"/>
      <c r="C475" s="209" t="s">
        <v>1656</v>
      </c>
      <c r="D475" s="209" t="s">
        <v>498</v>
      </c>
      <c r="E475" s="210" t="s">
        <v>11253</v>
      </c>
      <c r="F475" s="211" t="s">
        <v>11254</v>
      </c>
      <c r="G475" s="212" t="s">
        <v>1025</v>
      </c>
      <c r="H475" s="213">
        <v>10</v>
      </c>
      <c r="I475" s="214"/>
      <c r="J475" s="215">
        <f>ROUND(I475*H475,2)</f>
        <v>0</v>
      </c>
      <c r="K475" s="211" t="s">
        <v>501</v>
      </c>
      <c r="L475" s="62"/>
      <c r="M475" s="216" t="s">
        <v>23</v>
      </c>
      <c r="N475" s="217" t="s">
        <v>44</v>
      </c>
      <c r="O475" s="43"/>
      <c r="P475" s="218">
        <f>O475*H475</f>
        <v>0</v>
      </c>
      <c r="Q475" s="218">
        <v>1.2E-4</v>
      </c>
      <c r="R475" s="218">
        <f>Q475*H475</f>
        <v>1.2000000000000001E-3</v>
      </c>
      <c r="S475" s="218">
        <v>0</v>
      </c>
      <c r="T475" s="219">
        <f>S475*H475</f>
        <v>0</v>
      </c>
      <c r="AR475" s="25" t="s">
        <v>775</v>
      </c>
      <c r="AT475" s="25" t="s">
        <v>498</v>
      </c>
      <c r="AU475" s="25" t="s">
        <v>82</v>
      </c>
      <c r="AY475" s="25" t="s">
        <v>492</v>
      </c>
      <c r="BE475" s="220">
        <f>IF(N475="základní",J475,0)</f>
        <v>0</v>
      </c>
      <c r="BF475" s="220">
        <f>IF(N475="snížená",J475,0)</f>
        <v>0</v>
      </c>
      <c r="BG475" s="220">
        <f>IF(N475="zákl. přenesená",J475,0)</f>
        <v>0</v>
      </c>
      <c r="BH475" s="220">
        <f>IF(N475="sníž. přenesená",J475,0)</f>
        <v>0</v>
      </c>
      <c r="BI475" s="220">
        <f>IF(N475="nulová",J475,0)</f>
        <v>0</v>
      </c>
      <c r="BJ475" s="25" t="s">
        <v>80</v>
      </c>
      <c r="BK475" s="220">
        <f>ROUND(I475*H475,2)</f>
        <v>0</v>
      </c>
      <c r="BL475" s="25" t="s">
        <v>775</v>
      </c>
      <c r="BM475" s="25" t="s">
        <v>11255</v>
      </c>
    </row>
    <row r="476" spans="2:65" s="1" customFormat="1">
      <c r="B476" s="42"/>
      <c r="C476" s="64"/>
      <c r="D476" s="221" t="s">
        <v>506</v>
      </c>
      <c r="E476" s="64"/>
      <c r="F476" s="222" t="s">
        <v>11256</v>
      </c>
      <c r="G476" s="64"/>
      <c r="H476" s="64"/>
      <c r="I476" s="177"/>
      <c r="J476" s="64"/>
      <c r="K476" s="64"/>
      <c r="L476" s="62"/>
      <c r="M476" s="223"/>
      <c r="N476" s="43"/>
      <c r="O476" s="43"/>
      <c r="P476" s="43"/>
      <c r="Q476" s="43"/>
      <c r="R476" s="43"/>
      <c r="S476" s="43"/>
      <c r="T476" s="79"/>
      <c r="AT476" s="25" t="s">
        <v>506</v>
      </c>
      <c r="AU476" s="25" t="s">
        <v>82</v>
      </c>
    </row>
    <row r="477" spans="2:65" s="12" customFormat="1">
      <c r="B477" s="225"/>
      <c r="C477" s="226"/>
      <c r="D477" s="227" t="s">
        <v>513</v>
      </c>
      <c r="E477" s="228" t="s">
        <v>23</v>
      </c>
      <c r="F477" s="229" t="s">
        <v>11257</v>
      </c>
      <c r="G477" s="226"/>
      <c r="H477" s="230">
        <v>10</v>
      </c>
      <c r="I477" s="231"/>
      <c r="J477" s="226"/>
      <c r="K477" s="226"/>
      <c r="L477" s="232"/>
      <c r="M477" s="233"/>
      <c r="N477" s="234"/>
      <c r="O477" s="234"/>
      <c r="P477" s="234"/>
      <c r="Q477" s="234"/>
      <c r="R477" s="234"/>
      <c r="S477" s="234"/>
      <c r="T477" s="235"/>
      <c r="AT477" s="236" t="s">
        <v>513</v>
      </c>
      <c r="AU477" s="236" t="s">
        <v>82</v>
      </c>
      <c r="AV477" s="12" t="s">
        <v>82</v>
      </c>
      <c r="AW477" s="12" t="s">
        <v>36</v>
      </c>
      <c r="AX477" s="12" t="s">
        <v>80</v>
      </c>
      <c r="AY477" s="236" t="s">
        <v>492</v>
      </c>
    </row>
    <row r="478" spans="2:65" s="1" customFormat="1" ht="16.5" customHeight="1">
      <c r="B478" s="42"/>
      <c r="C478" s="209" t="s">
        <v>452</v>
      </c>
      <c r="D478" s="209" t="s">
        <v>498</v>
      </c>
      <c r="E478" s="210" t="s">
        <v>11258</v>
      </c>
      <c r="F478" s="211" t="s">
        <v>11259</v>
      </c>
      <c r="G478" s="212" t="s">
        <v>1025</v>
      </c>
      <c r="H478" s="213">
        <v>1</v>
      </c>
      <c r="I478" s="214"/>
      <c r="J478" s="215">
        <f>ROUND(I478*H478,2)</f>
        <v>0</v>
      </c>
      <c r="K478" s="211" t="s">
        <v>501</v>
      </c>
      <c r="L478" s="62"/>
      <c r="M478" s="216" t="s">
        <v>23</v>
      </c>
      <c r="N478" s="217" t="s">
        <v>44</v>
      </c>
      <c r="O478" s="43"/>
      <c r="P478" s="218">
        <f>O478*H478</f>
        <v>0</v>
      </c>
      <c r="Q478" s="218">
        <v>1.7000000000000001E-4</v>
      </c>
      <c r="R478" s="218">
        <f>Q478*H478</f>
        <v>1.7000000000000001E-4</v>
      </c>
      <c r="S478" s="218">
        <v>0</v>
      </c>
      <c r="T478" s="219">
        <f>S478*H478</f>
        <v>0</v>
      </c>
      <c r="AR478" s="25" t="s">
        <v>775</v>
      </c>
      <c r="AT478" s="25" t="s">
        <v>498</v>
      </c>
      <c r="AU478" s="25" t="s">
        <v>82</v>
      </c>
      <c r="AY478" s="25" t="s">
        <v>492</v>
      </c>
      <c r="BE478" s="220">
        <f>IF(N478="základní",J478,0)</f>
        <v>0</v>
      </c>
      <c r="BF478" s="220">
        <f>IF(N478="snížená",J478,0)</f>
        <v>0</v>
      </c>
      <c r="BG478" s="220">
        <f>IF(N478="zákl. přenesená",J478,0)</f>
        <v>0</v>
      </c>
      <c r="BH478" s="220">
        <f>IF(N478="sníž. přenesená",J478,0)</f>
        <v>0</v>
      </c>
      <c r="BI478" s="220">
        <f>IF(N478="nulová",J478,0)</f>
        <v>0</v>
      </c>
      <c r="BJ478" s="25" t="s">
        <v>80</v>
      </c>
      <c r="BK478" s="220">
        <f>ROUND(I478*H478,2)</f>
        <v>0</v>
      </c>
      <c r="BL478" s="25" t="s">
        <v>775</v>
      </c>
      <c r="BM478" s="25" t="s">
        <v>11260</v>
      </c>
    </row>
    <row r="479" spans="2:65" s="1" customFormat="1">
      <c r="B479" s="42"/>
      <c r="C479" s="64"/>
      <c r="D479" s="221" t="s">
        <v>506</v>
      </c>
      <c r="E479" s="64"/>
      <c r="F479" s="222" t="s">
        <v>11261</v>
      </c>
      <c r="G479" s="64"/>
      <c r="H479" s="64"/>
      <c r="I479" s="177"/>
      <c r="J479" s="64"/>
      <c r="K479" s="64"/>
      <c r="L479" s="62"/>
      <c r="M479" s="223"/>
      <c r="N479" s="43"/>
      <c r="O479" s="43"/>
      <c r="P479" s="43"/>
      <c r="Q479" s="43"/>
      <c r="R479" s="43"/>
      <c r="S479" s="43"/>
      <c r="T479" s="79"/>
      <c r="AT479" s="25" t="s">
        <v>506</v>
      </c>
      <c r="AU479" s="25" t="s">
        <v>82</v>
      </c>
    </row>
    <row r="480" spans="2:65" s="12" customFormat="1">
      <c r="B480" s="225"/>
      <c r="C480" s="226"/>
      <c r="D480" s="227" t="s">
        <v>513</v>
      </c>
      <c r="E480" s="228" t="s">
        <v>23</v>
      </c>
      <c r="F480" s="229" t="s">
        <v>80</v>
      </c>
      <c r="G480" s="226"/>
      <c r="H480" s="230">
        <v>1</v>
      </c>
      <c r="I480" s="231"/>
      <c r="J480" s="226"/>
      <c r="K480" s="226"/>
      <c r="L480" s="232"/>
      <c r="M480" s="233"/>
      <c r="N480" s="234"/>
      <c r="O480" s="234"/>
      <c r="P480" s="234"/>
      <c r="Q480" s="234"/>
      <c r="R480" s="234"/>
      <c r="S480" s="234"/>
      <c r="T480" s="235"/>
      <c r="AT480" s="236" t="s">
        <v>513</v>
      </c>
      <c r="AU480" s="236" t="s">
        <v>82</v>
      </c>
      <c r="AV480" s="12" t="s">
        <v>82</v>
      </c>
      <c r="AW480" s="12" t="s">
        <v>36</v>
      </c>
      <c r="AX480" s="12" t="s">
        <v>80</v>
      </c>
      <c r="AY480" s="236" t="s">
        <v>492</v>
      </c>
    </row>
    <row r="481" spans="2:65" s="1" customFormat="1" ht="16.5" customHeight="1">
      <c r="B481" s="42"/>
      <c r="C481" s="209" t="s">
        <v>1667</v>
      </c>
      <c r="D481" s="209" t="s">
        <v>498</v>
      </c>
      <c r="E481" s="210" t="s">
        <v>11262</v>
      </c>
      <c r="F481" s="211" t="s">
        <v>11263</v>
      </c>
      <c r="G481" s="212" t="s">
        <v>1025</v>
      </c>
      <c r="H481" s="213">
        <v>2</v>
      </c>
      <c r="I481" s="214"/>
      <c r="J481" s="215">
        <f>ROUND(I481*H481,2)</f>
        <v>0</v>
      </c>
      <c r="K481" s="211" t="s">
        <v>501</v>
      </c>
      <c r="L481" s="62"/>
      <c r="M481" s="216" t="s">
        <v>23</v>
      </c>
      <c r="N481" s="217" t="s">
        <v>44</v>
      </c>
      <c r="O481" s="43"/>
      <c r="P481" s="218">
        <f>O481*H481</f>
        <v>0</v>
      </c>
      <c r="Q481" s="218">
        <v>5.0000000000000001E-4</v>
      </c>
      <c r="R481" s="218">
        <f>Q481*H481</f>
        <v>1E-3</v>
      </c>
      <c r="S481" s="218">
        <v>0</v>
      </c>
      <c r="T481" s="219">
        <f>S481*H481</f>
        <v>0</v>
      </c>
      <c r="AR481" s="25" t="s">
        <v>775</v>
      </c>
      <c r="AT481" s="25" t="s">
        <v>498</v>
      </c>
      <c r="AU481" s="25" t="s">
        <v>82</v>
      </c>
      <c r="AY481" s="25" t="s">
        <v>492</v>
      </c>
      <c r="BE481" s="220">
        <f>IF(N481="základní",J481,0)</f>
        <v>0</v>
      </c>
      <c r="BF481" s="220">
        <f>IF(N481="snížená",J481,0)</f>
        <v>0</v>
      </c>
      <c r="BG481" s="220">
        <f>IF(N481="zákl. přenesená",J481,0)</f>
        <v>0</v>
      </c>
      <c r="BH481" s="220">
        <f>IF(N481="sníž. přenesená",J481,0)</f>
        <v>0</v>
      </c>
      <c r="BI481" s="220">
        <f>IF(N481="nulová",J481,0)</f>
        <v>0</v>
      </c>
      <c r="BJ481" s="25" t="s">
        <v>80</v>
      </c>
      <c r="BK481" s="220">
        <f>ROUND(I481*H481,2)</f>
        <v>0</v>
      </c>
      <c r="BL481" s="25" t="s">
        <v>775</v>
      </c>
      <c r="BM481" s="25" t="s">
        <v>11264</v>
      </c>
    </row>
    <row r="482" spans="2:65" s="1" customFormat="1">
      <c r="B482" s="42"/>
      <c r="C482" s="64"/>
      <c r="D482" s="221" t="s">
        <v>506</v>
      </c>
      <c r="E482" s="64"/>
      <c r="F482" s="222" t="s">
        <v>11265</v>
      </c>
      <c r="G482" s="64"/>
      <c r="H482" s="64"/>
      <c r="I482" s="177"/>
      <c r="J482" s="64"/>
      <c r="K482" s="64"/>
      <c r="L482" s="62"/>
      <c r="M482" s="223"/>
      <c r="N482" s="43"/>
      <c r="O482" s="43"/>
      <c r="P482" s="43"/>
      <c r="Q482" s="43"/>
      <c r="R482" s="43"/>
      <c r="S482" s="43"/>
      <c r="T482" s="79"/>
      <c r="AT482" s="25" t="s">
        <v>506</v>
      </c>
      <c r="AU482" s="25" t="s">
        <v>82</v>
      </c>
    </row>
    <row r="483" spans="2:65" s="12" customFormat="1">
      <c r="B483" s="225"/>
      <c r="C483" s="226"/>
      <c r="D483" s="221" t="s">
        <v>513</v>
      </c>
      <c r="E483" s="248" t="s">
        <v>23</v>
      </c>
      <c r="F483" s="249" t="s">
        <v>80</v>
      </c>
      <c r="G483" s="226"/>
      <c r="H483" s="250">
        <v>1</v>
      </c>
      <c r="I483" s="231"/>
      <c r="J483" s="226"/>
      <c r="K483" s="226"/>
      <c r="L483" s="232"/>
      <c r="M483" s="233"/>
      <c r="N483" s="234"/>
      <c r="O483" s="234"/>
      <c r="P483" s="234"/>
      <c r="Q483" s="234"/>
      <c r="R483" s="234"/>
      <c r="S483" s="234"/>
      <c r="T483" s="235"/>
      <c r="AT483" s="236" t="s">
        <v>513</v>
      </c>
      <c r="AU483" s="236" t="s">
        <v>82</v>
      </c>
      <c r="AV483" s="12" t="s">
        <v>82</v>
      </c>
      <c r="AW483" s="12" t="s">
        <v>36</v>
      </c>
      <c r="AX483" s="12" t="s">
        <v>73</v>
      </c>
      <c r="AY483" s="236" t="s">
        <v>492</v>
      </c>
    </row>
    <row r="484" spans="2:65" s="12" customFormat="1">
      <c r="B484" s="225"/>
      <c r="C484" s="226"/>
      <c r="D484" s="221" t="s">
        <v>513</v>
      </c>
      <c r="E484" s="248" t="s">
        <v>23</v>
      </c>
      <c r="F484" s="249" t="s">
        <v>11266</v>
      </c>
      <c r="G484" s="226"/>
      <c r="H484" s="250">
        <v>1</v>
      </c>
      <c r="I484" s="231"/>
      <c r="J484" s="226"/>
      <c r="K484" s="226"/>
      <c r="L484" s="232"/>
      <c r="M484" s="233"/>
      <c r="N484" s="234"/>
      <c r="O484" s="234"/>
      <c r="P484" s="234"/>
      <c r="Q484" s="234"/>
      <c r="R484" s="234"/>
      <c r="S484" s="234"/>
      <c r="T484" s="235"/>
      <c r="AT484" s="236" t="s">
        <v>513</v>
      </c>
      <c r="AU484" s="236" t="s">
        <v>82</v>
      </c>
      <c r="AV484" s="12" t="s">
        <v>82</v>
      </c>
      <c r="AW484" s="12" t="s">
        <v>36</v>
      </c>
      <c r="AX484" s="12" t="s">
        <v>73</v>
      </c>
      <c r="AY484" s="236" t="s">
        <v>492</v>
      </c>
    </row>
    <row r="485" spans="2:65" s="14" customFormat="1">
      <c r="B485" s="251"/>
      <c r="C485" s="252"/>
      <c r="D485" s="227" t="s">
        <v>513</v>
      </c>
      <c r="E485" s="253" t="s">
        <v>23</v>
      </c>
      <c r="F485" s="254" t="s">
        <v>560</v>
      </c>
      <c r="G485" s="252"/>
      <c r="H485" s="255">
        <v>2</v>
      </c>
      <c r="I485" s="256"/>
      <c r="J485" s="252"/>
      <c r="K485" s="252"/>
      <c r="L485" s="257"/>
      <c r="M485" s="258"/>
      <c r="N485" s="259"/>
      <c r="O485" s="259"/>
      <c r="P485" s="259"/>
      <c r="Q485" s="259"/>
      <c r="R485" s="259"/>
      <c r="S485" s="259"/>
      <c r="T485" s="260"/>
      <c r="AT485" s="261" t="s">
        <v>513</v>
      </c>
      <c r="AU485" s="261" t="s">
        <v>82</v>
      </c>
      <c r="AV485" s="14" t="s">
        <v>502</v>
      </c>
      <c r="AW485" s="14" t="s">
        <v>36</v>
      </c>
      <c r="AX485" s="14" t="s">
        <v>80</v>
      </c>
      <c r="AY485" s="261" t="s">
        <v>492</v>
      </c>
    </row>
    <row r="486" spans="2:65" s="1" customFormat="1" ht="16.5" customHeight="1">
      <c r="B486" s="42"/>
      <c r="C486" s="209" t="s">
        <v>1674</v>
      </c>
      <c r="D486" s="209" t="s">
        <v>498</v>
      </c>
      <c r="E486" s="210" t="s">
        <v>11267</v>
      </c>
      <c r="F486" s="211" t="s">
        <v>11268</v>
      </c>
      <c r="G486" s="212" t="s">
        <v>1025</v>
      </c>
      <c r="H486" s="213">
        <v>1</v>
      </c>
      <c r="I486" s="214"/>
      <c r="J486" s="215">
        <f>ROUND(I486*H486,2)</f>
        <v>0</v>
      </c>
      <c r="K486" s="211" t="s">
        <v>501</v>
      </c>
      <c r="L486" s="62"/>
      <c r="M486" s="216" t="s">
        <v>23</v>
      </c>
      <c r="N486" s="217" t="s">
        <v>44</v>
      </c>
      <c r="O486" s="43"/>
      <c r="P486" s="218">
        <f>O486*H486</f>
        <v>0</v>
      </c>
      <c r="Q486" s="218">
        <v>1.32E-3</v>
      </c>
      <c r="R486" s="218">
        <f>Q486*H486</f>
        <v>1.32E-3</v>
      </c>
      <c r="S486" s="218">
        <v>0</v>
      </c>
      <c r="T486" s="219">
        <f>S486*H486</f>
        <v>0</v>
      </c>
      <c r="AR486" s="25" t="s">
        <v>775</v>
      </c>
      <c r="AT486" s="25" t="s">
        <v>498</v>
      </c>
      <c r="AU486" s="25" t="s">
        <v>82</v>
      </c>
      <c r="AY486" s="25" t="s">
        <v>492</v>
      </c>
      <c r="BE486" s="220">
        <f>IF(N486="základní",J486,0)</f>
        <v>0</v>
      </c>
      <c r="BF486" s="220">
        <f>IF(N486="snížená",J486,0)</f>
        <v>0</v>
      </c>
      <c r="BG486" s="220">
        <f>IF(N486="zákl. přenesená",J486,0)</f>
        <v>0</v>
      </c>
      <c r="BH486" s="220">
        <f>IF(N486="sníž. přenesená",J486,0)</f>
        <v>0</v>
      </c>
      <c r="BI486" s="220">
        <f>IF(N486="nulová",J486,0)</f>
        <v>0</v>
      </c>
      <c r="BJ486" s="25" t="s">
        <v>80</v>
      </c>
      <c r="BK486" s="220">
        <f>ROUND(I486*H486,2)</f>
        <v>0</v>
      </c>
      <c r="BL486" s="25" t="s">
        <v>775</v>
      </c>
      <c r="BM486" s="25" t="s">
        <v>11269</v>
      </c>
    </row>
    <row r="487" spans="2:65" s="1" customFormat="1">
      <c r="B487" s="42"/>
      <c r="C487" s="64"/>
      <c r="D487" s="221" t="s">
        <v>506</v>
      </c>
      <c r="E487" s="64"/>
      <c r="F487" s="222" t="s">
        <v>11270</v>
      </c>
      <c r="G487" s="64"/>
      <c r="H487" s="64"/>
      <c r="I487" s="177"/>
      <c r="J487" s="64"/>
      <c r="K487" s="64"/>
      <c r="L487" s="62"/>
      <c r="M487" s="223"/>
      <c r="N487" s="43"/>
      <c r="O487" s="43"/>
      <c r="P487" s="43"/>
      <c r="Q487" s="43"/>
      <c r="R487" s="43"/>
      <c r="S487" s="43"/>
      <c r="T487" s="79"/>
      <c r="AT487" s="25" t="s">
        <v>506</v>
      </c>
      <c r="AU487" s="25" t="s">
        <v>82</v>
      </c>
    </row>
    <row r="488" spans="2:65" s="12" customFormat="1">
      <c r="B488" s="225"/>
      <c r="C488" s="226"/>
      <c r="D488" s="227" t="s">
        <v>513</v>
      </c>
      <c r="E488" s="228" t="s">
        <v>23</v>
      </c>
      <c r="F488" s="229" t="s">
        <v>80</v>
      </c>
      <c r="G488" s="226"/>
      <c r="H488" s="230">
        <v>1</v>
      </c>
      <c r="I488" s="231"/>
      <c r="J488" s="226"/>
      <c r="K488" s="226"/>
      <c r="L488" s="232"/>
      <c r="M488" s="233"/>
      <c r="N488" s="234"/>
      <c r="O488" s="234"/>
      <c r="P488" s="234"/>
      <c r="Q488" s="234"/>
      <c r="R488" s="234"/>
      <c r="S488" s="234"/>
      <c r="T488" s="235"/>
      <c r="AT488" s="236" t="s">
        <v>513</v>
      </c>
      <c r="AU488" s="236" t="s">
        <v>82</v>
      </c>
      <c r="AV488" s="12" t="s">
        <v>82</v>
      </c>
      <c r="AW488" s="12" t="s">
        <v>36</v>
      </c>
      <c r="AX488" s="12" t="s">
        <v>80</v>
      </c>
      <c r="AY488" s="236" t="s">
        <v>492</v>
      </c>
    </row>
    <row r="489" spans="2:65" s="1" customFormat="1" ht="16.5" customHeight="1">
      <c r="B489" s="42"/>
      <c r="C489" s="209" t="s">
        <v>1684</v>
      </c>
      <c r="D489" s="209" t="s">
        <v>498</v>
      </c>
      <c r="E489" s="210" t="s">
        <v>11271</v>
      </c>
      <c r="F489" s="211" t="s">
        <v>11272</v>
      </c>
      <c r="G489" s="212" t="s">
        <v>1025</v>
      </c>
      <c r="H489" s="213">
        <v>4</v>
      </c>
      <c r="I489" s="214"/>
      <c r="J489" s="215">
        <f>ROUND(I489*H489,2)</f>
        <v>0</v>
      </c>
      <c r="K489" s="211" t="s">
        <v>501</v>
      </c>
      <c r="L489" s="62"/>
      <c r="M489" s="216" t="s">
        <v>23</v>
      </c>
      <c r="N489" s="217" t="s">
        <v>44</v>
      </c>
      <c r="O489" s="43"/>
      <c r="P489" s="218">
        <f>O489*H489</f>
        <v>0</v>
      </c>
      <c r="Q489" s="218">
        <v>1.8799999999999999E-3</v>
      </c>
      <c r="R489" s="218">
        <f>Q489*H489</f>
        <v>7.5199999999999998E-3</v>
      </c>
      <c r="S489" s="218">
        <v>0</v>
      </c>
      <c r="T489" s="219">
        <f>S489*H489</f>
        <v>0</v>
      </c>
      <c r="AR489" s="25" t="s">
        <v>775</v>
      </c>
      <c r="AT489" s="25" t="s">
        <v>498</v>
      </c>
      <c r="AU489" s="25" t="s">
        <v>82</v>
      </c>
      <c r="AY489" s="25" t="s">
        <v>492</v>
      </c>
      <c r="BE489" s="220">
        <f>IF(N489="základní",J489,0)</f>
        <v>0</v>
      </c>
      <c r="BF489" s="220">
        <f>IF(N489="snížená",J489,0)</f>
        <v>0</v>
      </c>
      <c r="BG489" s="220">
        <f>IF(N489="zákl. přenesená",J489,0)</f>
        <v>0</v>
      </c>
      <c r="BH489" s="220">
        <f>IF(N489="sníž. přenesená",J489,0)</f>
        <v>0</v>
      </c>
      <c r="BI489" s="220">
        <f>IF(N489="nulová",J489,0)</f>
        <v>0</v>
      </c>
      <c r="BJ489" s="25" t="s">
        <v>80</v>
      </c>
      <c r="BK489" s="220">
        <f>ROUND(I489*H489,2)</f>
        <v>0</v>
      </c>
      <c r="BL489" s="25" t="s">
        <v>775</v>
      </c>
      <c r="BM489" s="25" t="s">
        <v>11273</v>
      </c>
    </row>
    <row r="490" spans="2:65" s="1" customFormat="1">
      <c r="B490" s="42"/>
      <c r="C490" s="64"/>
      <c r="D490" s="221" t="s">
        <v>506</v>
      </c>
      <c r="E490" s="64"/>
      <c r="F490" s="222" t="s">
        <v>11274</v>
      </c>
      <c r="G490" s="64"/>
      <c r="H490" s="64"/>
      <c r="I490" s="177"/>
      <c r="J490" s="64"/>
      <c r="K490" s="64"/>
      <c r="L490" s="62"/>
      <c r="M490" s="223"/>
      <c r="N490" s="43"/>
      <c r="O490" s="43"/>
      <c r="P490" s="43"/>
      <c r="Q490" s="43"/>
      <c r="R490" s="43"/>
      <c r="S490" s="43"/>
      <c r="T490" s="79"/>
      <c r="AT490" s="25" t="s">
        <v>506</v>
      </c>
      <c r="AU490" s="25" t="s">
        <v>82</v>
      </c>
    </row>
    <row r="491" spans="2:65" s="12" customFormat="1">
      <c r="B491" s="225"/>
      <c r="C491" s="226"/>
      <c r="D491" s="221" t="s">
        <v>513</v>
      </c>
      <c r="E491" s="248" t="s">
        <v>23</v>
      </c>
      <c r="F491" s="249" t="s">
        <v>11028</v>
      </c>
      <c r="G491" s="226"/>
      <c r="H491" s="250">
        <v>2</v>
      </c>
      <c r="I491" s="231"/>
      <c r="J491" s="226"/>
      <c r="K491" s="226"/>
      <c r="L491" s="232"/>
      <c r="M491" s="233"/>
      <c r="N491" s="234"/>
      <c r="O491" s="234"/>
      <c r="P491" s="234"/>
      <c r="Q491" s="234"/>
      <c r="R491" s="234"/>
      <c r="S491" s="234"/>
      <c r="T491" s="235"/>
      <c r="AT491" s="236" t="s">
        <v>513</v>
      </c>
      <c r="AU491" s="236" t="s">
        <v>82</v>
      </c>
      <c r="AV491" s="12" t="s">
        <v>82</v>
      </c>
      <c r="AW491" s="12" t="s">
        <v>36</v>
      </c>
      <c r="AX491" s="12" t="s">
        <v>73</v>
      </c>
      <c r="AY491" s="236" t="s">
        <v>492</v>
      </c>
    </row>
    <row r="492" spans="2:65" s="12" customFormat="1">
      <c r="B492" s="225"/>
      <c r="C492" s="226"/>
      <c r="D492" s="221" t="s">
        <v>513</v>
      </c>
      <c r="E492" s="248" t="s">
        <v>23</v>
      </c>
      <c r="F492" s="249" t="s">
        <v>11275</v>
      </c>
      <c r="G492" s="226"/>
      <c r="H492" s="250">
        <v>2</v>
      </c>
      <c r="I492" s="231"/>
      <c r="J492" s="226"/>
      <c r="K492" s="226"/>
      <c r="L492" s="232"/>
      <c r="M492" s="233"/>
      <c r="N492" s="234"/>
      <c r="O492" s="234"/>
      <c r="P492" s="234"/>
      <c r="Q492" s="234"/>
      <c r="R492" s="234"/>
      <c r="S492" s="234"/>
      <c r="T492" s="235"/>
      <c r="AT492" s="236" t="s">
        <v>513</v>
      </c>
      <c r="AU492" s="236" t="s">
        <v>82</v>
      </c>
      <c r="AV492" s="12" t="s">
        <v>82</v>
      </c>
      <c r="AW492" s="12" t="s">
        <v>36</v>
      </c>
      <c r="AX492" s="12" t="s">
        <v>73</v>
      </c>
      <c r="AY492" s="236" t="s">
        <v>492</v>
      </c>
    </row>
    <row r="493" spans="2:65" s="14" customFormat="1">
      <c r="B493" s="251"/>
      <c r="C493" s="252"/>
      <c r="D493" s="227" t="s">
        <v>513</v>
      </c>
      <c r="E493" s="253" t="s">
        <v>23</v>
      </c>
      <c r="F493" s="254" t="s">
        <v>560</v>
      </c>
      <c r="G493" s="252"/>
      <c r="H493" s="255">
        <v>4</v>
      </c>
      <c r="I493" s="256"/>
      <c r="J493" s="252"/>
      <c r="K493" s="252"/>
      <c r="L493" s="257"/>
      <c r="M493" s="258"/>
      <c r="N493" s="259"/>
      <c r="O493" s="259"/>
      <c r="P493" s="259"/>
      <c r="Q493" s="259"/>
      <c r="R493" s="259"/>
      <c r="S493" s="259"/>
      <c r="T493" s="260"/>
      <c r="AT493" s="261" t="s">
        <v>513</v>
      </c>
      <c r="AU493" s="261" t="s">
        <v>82</v>
      </c>
      <c r="AV493" s="14" t="s">
        <v>502</v>
      </c>
      <c r="AW493" s="14" t="s">
        <v>36</v>
      </c>
      <c r="AX493" s="14" t="s">
        <v>80</v>
      </c>
      <c r="AY493" s="261" t="s">
        <v>492</v>
      </c>
    </row>
    <row r="494" spans="2:65" s="1" customFormat="1" ht="16.5" customHeight="1">
      <c r="B494" s="42"/>
      <c r="C494" s="209" t="s">
        <v>326</v>
      </c>
      <c r="D494" s="209" t="s">
        <v>498</v>
      </c>
      <c r="E494" s="210" t="s">
        <v>11276</v>
      </c>
      <c r="F494" s="211" t="s">
        <v>11277</v>
      </c>
      <c r="G494" s="212" t="s">
        <v>1025</v>
      </c>
      <c r="H494" s="213">
        <v>29</v>
      </c>
      <c r="I494" s="214"/>
      <c r="J494" s="215">
        <f>ROUND(I494*H494,2)</f>
        <v>0</v>
      </c>
      <c r="K494" s="211" t="s">
        <v>23</v>
      </c>
      <c r="L494" s="62"/>
      <c r="M494" s="216" t="s">
        <v>23</v>
      </c>
      <c r="N494" s="217" t="s">
        <v>44</v>
      </c>
      <c r="O494" s="43"/>
      <c r="P494" s="218">
        <f>O494*H494</f>
        <v>0</v>
      </c>
      <c r="Q494" s="218">
        <v>6.9999999999999999E-4</v>
      </c>
      <c r="R494" s="218">
        <f>Q494*H494</f>
        <v>2.0299999999999999E-2</v>
      </c>
      <c r="S494" s="218">
        <v>0</v>
      </c>
      <c r="T494" s="219">
        <f>S494*H494</f>
        <v>0</v>
      </c>
      <c r="AR494" s="25" t="s">
        <v>775</v>
      </c>
      <c r="AT494" s="25" t="s">
        <v>498</v>
      </c>
      <c r="AU494" s="25" t="s">
        <v>82</v>
      </c>
      <c r="AY494" s="25" t="s">
        <v>492</v>
      </c>
      <c r="BE494" s="220">
        <f>IF(N494="základní",J494,0)</f>
        <v>0</v>
      </c>
      <c r="BF494" s="220">
        <f>IF(N494="snížená",J494,0)</f>
        <v>0</v>
      </c>
      <c r="BG494" s="220">
        <f>IF(N494="zákl. přenesená",J494,0)</f>
        <v>0</v>
      </c>
      <c r="BH494" s="220">
        <f>IF(N494="sníž. přenesená",J494,0)</f>
        <v>0</v>
      </c>
      <c r="BI494" s="220">
        <f>IF(N494="nulová",J494,0)</f>
        <v>0</v>
      </c>
      <c r="BJ494" s="25" t="s">
        <v>80</v>
      </c>
      <c r="BK494" s="220">
        <f>ROUND(I494*H494,2)</f>
        <v>0</v>
      </c>
      <c r="BL494" s="25" t="s">
        <v>775</v>
      </c>
      <c r="BM494" s="25" t="s">
        <v>11278</v>
      </c>
    </row>
    <row r="495" spans="2:65" s="1" customFormat="1">
      <c r="B495" s="42"/>
      <c r="C495" s="64"/>
      <c r="D495" s="221" t="s">
        <v>506</v>
      </c>
      <c r="E495" s="64"/>
      <c r="F495" s="222" t="s">
        <v>11277</v>
      </c>
      <c r="G495" s="64"/>
      <c r="H495" s="64"/>
      <c r="I495" s="177"/>
      <c r="J495" s="64"/>
      <c r="K495" s="64"/>
      <c r="L495" s="62"/>
      <c r="M495" s="223"/>
      <c r="N495" s="43"/>
      <c r="O495" s="43"/>
      <c r="P495" s="43"/>
      <c r="Q495" s="43"/>
      <c r="R495" s="43"/>
      <c r="S495" s="43"/>
      <c r="T495" s="79"/>
      <c r="AT495" s="25" t="s">
        <v>506</v>
      </c>
      <c r="AU495" s="25" t="s">
        <v>82</v>
      </c>
    </row>
    <row r="496" spans="2:65" s="12" customFormat="1">
      <c r="B496" s="225"/>
      <c r="C496" s="226"/>
      <c r="D496" s="227" t="s">
        <v>513</v>
      </c>
      <c r="E496" s="228" t="s">
        <v>23</v>
      </c>
      <c r="F496" s="229" t="s">
        <v>11279</v>
      </c>
      <c r="G496" s="226"/>
      <c r="H496" s="230">
        <v>29</v>
      </c>
      <c r="I496" s="231"/>
      <c r="J496" s="226"/>
      <c r="K496" s="226"/>
      <c r="L496" s="232"/>
      <c r="M496" s="233"/>
      <c r="N496" s="234"/>
      <c r="O496" s="234"/>
      <c r="P496" s="234"/>
      <c r="Q496" s="234"/>
      <c r="R496" s="234"/>
      <c r="S496" s="234"/>
      <c r="T496" s="235"/>
      <c r="AT496" s="236" t="s">
        <v>513</v>
      </c>
      <c r="AU496" s="236" t="s">
        <v>82</v>
      </c>
      <c r="AV496" s="12" t="s">
        <v>82</v>
      </c>
      <c r="AW496" s="12" t="s">
        <v>36</v>
      </c>
      <c r="AX496" s="12" t="s">
        <v>80</v>
      </c>
      <c r="AY496" s="236" t="s">
        <v>492</v>
      </c>
    </row>
    <row r="497" spans="2:65" s="1" customFormat="1" ht="16.5" customHeight="1">
      <c r="B497" s="42"/>
      <c r="C497" s="209" t="s">
        <v>1702</v>
      </c>
      <c r="D497" s="209" t="s">
        <v>498</v>
      </c>
      <c r="E497" s="210" t="s">
        <v>11280</v>
      </c>
      <c r="F497" s="211" t="s">
        <v>11281</v>
      </c>
      <c r="G497" s="212" t="s">
        <v>1025</v>
      </c>
      <c r="H497" s="213">
        <v>2</v>
      </c>
      <c r="I497" s="214"/>
      <c r="J497" s="215">
        <f>ROUND(I497*H497,2)</f>
        <v>0</v>
      </c>
      <c r="K497" s="211" t="s">
        <v>23</v>
      </c>
      <c r="L497" s="62"/>
      <c r="M497" s="216" t="s">
        <v>23</v>
      </c>
      <c r="N497" s="217" t="s">
        <v>44</v>
      </c>
      <c r="O497" s="43"/>
      <c r="P497" s="218">
        <f>O497*H497</f>
        <v>0</v>
      </c>
      <c r="Q497" s="218">
        <v>8.9999999999999998E-4</v>
      </c>
      <c r="R497" s="218">
        <f>Q497*H497</f>
        <v>1.8E-3</v>
      </c>
      <c r="S497" s="218">
        <v>0</v>
      </c>
      <c r="T497" s="219">
        <f>S497*H497</f>
        <v>0</v>
      </c>
      <c r="AR497" s="25" t="s">
        <v>775</v>
      </c>
      <c r="AT497" s="25" t="s">
        <v>498</v>
      </c>
      <c r="AU497" s="25" t="s">
        <v>82</v>
      </c>
      <c r="AY497" s="25" t="s">
        <v>492</v>
      </c>
      <c r="BE497" s="220">
        <f>IF(N497="základní",J497,0)</f>
        <v>0</v>
      </c>
      <c r="BF497" s="220">
        <f>IF(N497="snížená",J497,0)</f>
        <v>0</v>
      </c>
      <c r="BG497" s="220">
        <f>IF(N497="zákl. přenesená",J497,0)</f>
        <v>0</v>
      </c>
      <c r="BH497" s="220">
        <f>IF(N497="sníž. přenesená",J497,0)</f>
        <v>0</v>
      </c>
      <c r="BI497" s="220">
        <f>IF(N497="nulová",J497,0)</f>
        <v>0</v>
      </c>
      <c r="BJ497" s="25" t="s">
        <v>80</v>
      </c>
      <c r="BK497" s="220">
        <f>ROUND(I497*H497,2)</f>
        <v>0</v>
      </c>
      <c r="BL497" s="25" t="s">
        <v>775</v>
      </c>
      <c r="BM497" s="25" t="s">
        <v>11282</v>
      </c>
    </row>
    <row r="498" spans="2:65" s="1" customFormat="1">
      <c r="B498" s="42"/>
      <c r="C498" s="64"/>
      <c r="D498" s="221" t="s">
        <v>506</v>
      </c>
      <c r="E498" s="64"/>
      <c r="F498" s="222" t="s">
        <v>11281</v>
      </c>
      <c r="G498" s="64"/>
      <c r="H498" s="64"/>
      <c r="I498" s="177"/>
      <c r="J498" s="64"/>
      <c r="K498" s="64"/>
      <c r="L498" s="62"/>
      <c r="M498" s="223"/>
      <c r="N498" s="43"/>
      <c r="O498" s="43"/>
      <c r="P498" s="43"/>
      <c r="Q498" s="43"/>
      <c r="R498" s="43"/>
      <c r="S498" s="43"/>
      <c r="T498" s="79"/>
      <c r="AT498" s="25" t="s">
        <v>506</v>
      </c>
      <c r="AU498" s="25" t="s">
        <v>82</v>
      </c>
    </row>
    <row r="499" spans="2:65" s="12" customFormat="1">
      <c r="B499" s="225"/>
      <c r="C499" s="226"/>
      <c r="D499" s="227" t="s">
        <v>513</v>
      </c>
      <c r="E499" s="228" t="s">
        <v>23</v>
      </c>
      <c r="F499" s="229" t="s">
        <v>4806</v>
      </c>
      <c r="G499" s="226"/>
      <c r="H499" s="230">
        <v>2</v>
      </c>
      <c r="I499" s="231"/>
      <c r="J499" s="226"/>
      <c r="K499" s="226"/>
      <c r="L499" s="232"/>
      <c r="M499" s="233"/>
      <c r="N499" s="234"/>
      <c r="O499" s="234"/>
      <c r="P499" s="234"/>
      <c r="Q499" s="234"/>
      <c r="R499" s="234"/>
      <c r="S499" s="234"/>
      <c r="T499" s="235"/>
      <c r="AT499" s="236" t="s">
        <v>513</v>
      </c>
      <c r="AU499" s="236" t="s">
        <v>82</v>
      </c>
      <c r="AV499" s="12" t="s">
        <v>82</v>
      </c>
      <c r="AW499" s="12" t="s">
        <v>36</v>
      </c>
      <c r="AX499" s="12" t="s">
        <v>80</v>
      </c>
      <c r="AY499" s="236" t="s">
        <v>492</v>
      </c>
    </row>
    <row r="500" spans="2:65" s="1" customFormat="1" ht="16.5" customHeight="1">
      <c r="B500" s="42"/>
      <c r="C500" s="209" t="s">
        <v>1708</v>
      </c>
      <c r="D500" s="209" t="s">
        <v>498</v>
      </c>
      <c r="E500" s="210" t="s">
        <v>11283</v>
      </c>
      <c r="F500" s="211" t="s">
        <v>11284</v>
      </c>
      <c r="G500" s="212" t="s">
        <v>1025</v>
      </c>
      <c r="H500" s="213">
        <v>1</v>
      </c>
      <c r="I500" s="214"/>
      <c r="J500" s="215">
        <f>ROUND(I500*H500,2)</f>
        <v>0</v>
      </c>
      <c r="K500" s="211" t="s">
        <v>23</v>
      </c>
      <c r="L500" s="62"/>
      <c r="M500" s="216" t="s">
        <v>23</v>
      </c>
      <c r="N500" s="217" t="s">
        <v>44</v>
      </c>
      <c r="O500" s="43"/>
      <c r="P500" s="218">
        <f>O500*H500</f>
        <v>0</v>
      </c>
      <c r="Q500" s="218">
        <v>1.5399999999999999E-3</v>
      </c>
      <c r="R500" s="218">
        <f>Q500*H500</f>
        <v>1.5399999999999999E-3</v>
      </c>
      <c r="S500" s="218">
        <v>0</v>
      </c>
      <c r="T500" s="219">
        <f>S500*H500</f>
        <v>0</v>
      </c>
      <c r="AR500" s="25" t="s">
        <v>775</v>
      </c>
      <c r="AT500" s="25" t="s">
        <v>498</v>
      </c>
      <c r="AU500" s="25" t="s">
        <v>82</v>
      </c>
      <c r="AY500" s="25" t="s">
        <v>492</v>
      </c>
      <c r="BE500" s="220">
        <f>IF(N500="základní",J500,0)</f>
        <v>0</v>
      </c>
      <c r="BF500" s="220">
        <f>IF(N500="snížená",J500,0)</f>
        <v>0</v>
      </c>
      <c r="BG500" s="220">
        <f>IF(N500="zákl. přenesená",J500,0)</f>
        <v>0</v>
      </c>
      <c r="BH500" s="220">
        <f>IF(N500="sníž. přenesená",J500,0)</f>
        <v>0</v>
      </c>
      <c r="BI500" s="220">
        <f>IF(N500="nulová",J500,0)</f>
        <v>0</v>
      </c>
      <c r="BJ500" s="25" t="s">
        <v>80</v>
      </c>
      <c r="BK500" s="220">
        <f>ROUND(I500*H500,2)</f>
        <v>0</v>
      </c>
      <c r="BL500" s="25" t="s">
        <v>775</v>
      </c>
      <c r="BM500" s="25" t="s">
        <v>11285</v>
      </c>
    </row>
    <row r="501" spans="2:65" s="1" customFormat="1">
      <c r="B501" s="42"/>
      <c r="C501" s="64"/>
      <c r="D501" s="221" t="s">
        <v>506</v>
      </c>
      <c r="E501" s="64"/>
      <c r="F501" s="222" t="s">
        <v>11284</v>
      </c>
      <c r="G501" s="64"/>
      <c r="H501" s="64"/>
      <c r="I501" s="177"/>
      <c r="J501" s="64"/>
      <c r="K501" s="64"/>
      <c r="L501" s="62"/>
      <c r="M501" s="223"/>
      <c r="N501" s="43"/>
      <c r="O501" s="43"/>
      <c r="P501" s="43"/>
      <c r="Q501" s="43"/>
      <c r="R501" s="43"/>
      <c r="S501" s="43"/>
      <c r="T501" s="79"/>
      <c r="AT501" s="25" t="s">
        <v>506</v>
      </c>
      <c r="AU501" s="25" t="s">
        <v>82</v>
      </c>
    </row>
    <row r="502" spans="2:65" s="12" customFormat="1">
      <c r="B502" s="225"/>
      <c r="C502" s="226"/>
      <c r="D502" s="227" t="s">
        <v>513</v>
      </c>
      <c r="E502" s="228" t="s">
        <v>23</v>
      </c>
      <c r="F502" s="229" t="s">
        <v>80</v>
      </c>
      <c r="G502" s="226"/>
      <c r="H502" s="230">
        <v>1</v>
      </c>
      <c r="I502" s="231"/>
      <c r="J502" s="226"/>
      <c r="K502" s="226"/>
      <c r="L502" s="232"/>
      <c r="M502" s="233"/>
      <c r="N502" s="234"/>
      <c r="O502" s="234"/>
      <c r="P502" s="234"/>
      <c r="Q502" s="234"/>
      <c r="R502" s="234"/>
      <c r="S502" s="234"/>
      <c r="T502" s="235"/>
      <c r="AT502" s="236" t="s">
        <v>513</v>
      </c>
      <c r="AU502" s="236" t="s">
        <v>82</v>
      </c>
      <c r="AV502" s="12" t="s">
        <v>82</v>
      </c>
      <c r="AW502" s="12" t="s">
        <v>36</v>
      </c>
      <c r="AX502" s="12" t="s">
        <v>80</v>
      </c>
      <c r="AY502" s="236" t="s">
        <v>492</v>
      </c>
    </row>
    <row r="503" spans="2:65" s="1" customFormat="1" ht="16.5" customHeight="1">
      <c r="B503" s="42"/>
      <c r="C503" s="209" t="s">
        <v>1716</v>
      </c>
      <c r="D503" s="209" t="s">
        <v>498</v>
      </c>
      <c r="E503" s="210" t="s">
        <v>11286</v>
      </c>
      <c r="F503" s="211" t="s">
        <v>11287</v>
      </c>
      <c r="G503" s="212" t="s">
        <v>1025</v>
      </c>
      <c r="H503" s="213">
        <v>1</v>
      </c>
      <c r="I503" s="214"/>
      <c r="J503" s="215">
        <f>ROUND(I503*H503,2)</f>
        <v>0</v>
      </c>
      <c r="K503" s="211" t="s">
        <v>23</v>
      </c>
      <c r="L503" s="62"/>
      <c r="M503" s="216" t="s">
        <v>23</v>
      </c>
      <c r="N503" s="217" t="s">
        <v>44</v>
      </c>
      <c r="O503" s="43"/>
      <c r="P503" s="218">
        <f>O503*H503</f>
        <v>0</v>
      </c>
      <c r="Q503" s="218">
        <v>1.5399999999999999E-3</v>
      </c>
      <c r="R503" s="218">
        <f>Q503*H503</f>
        <v>1.5399999999999999E-3</v>
      </c>
      <c r="S503" s="218">
        <v>0</v>
      </c>
      <c r="T503" s="219">
        <f>S503*H503</f>
        <v>0</v>
      </c>
      <c r="AR503" s="25" t="s">
        <v>775</v>
      </c>
      <c r="AT503" s="25" t="s">
        <v>498</v>
      </c>
      <c r="AU503" s="25" t="s">
        <v>82</v>
      </c>
      <c r="AY503" s="25" t="s">
        <v>492</v>
      </c>
      <c r="BE503" s="220">
        <f>IF(N503="základní",J503,0)</f>
        <v>0</v>
      </c>
      <c r="BF503" s="220">
        <f>IF(N503="snížená",J503,0)</f>
        <v>0</v>
      </c>
      <c r="BG503" s="220">
        <f>IF(N503="zákl. přenesená",J503,0)</f>
        <v>0</v>
      </c>
      <c r="BH503" s="220">
        <f>IF(N503="sníž. přenesená",J503,0)</f>
        <v>0</v>
      </c>
      <c r="BI503" s="220">
        <f>IF(N503="nulová",J503,0)</f>
        <v>0</v>
      </c>
      <c r="BJ503" s="25" t="s">
        <v>80</v>
      </c>
      <c r="BK503" s="220">
        <f>ROUND(I503*H503,2)</f>
        <v>0</v>
      </c>
      <c r="BL503" s="25" t="s">
        <v>775</v>
      </c>
      <c r="BM503" s="25" t="s">
        <v>7143</v>
      </c>
    </row>
    <row r="504" spans="2:65" s="1" customFormat="1">
      <c r="B504" s="42"/>
      <c r="C504" s="64"/>
      <c r="D504" s="221" t="s">
        <v>506</v>
      </c>
      <c r="E504" s="64"/>
      <c r="F504" s="222" t="s">
        <v>11287</v>
      </c>
      <c r="G504" s="64"/>
      <c r="H504" s="64"/>
      <c r="I504" s="177"/>
      <c r="J504" s="64"/>
      <c r="K504" s="64"/>
      <c r="L504" s="62"/>
      <c r="M504" s="223"/>
      <c r="N504" s="43"/>
      <c r="O504" s="43"/>
      <c r="P504" s="43"/>
      <c r="Q504" s="43"/>
      <c r="R504" s="43"/>
      <c r="S504" s="43"/>
      <c r="T504" s="79"/>
      <c r="AT504" s="25" t="s">
        <v>506</v>
      </c>
      <c r="AU504" s="25" t="s">
        <v>82</v>
      </c>
    </row>
    <row r="505" spans="2:65" s="12" customFormat="1">
      <c r="B505" s="225"/>
      <c r="C505" s="226"/>
      <c r="D505" s="227" t="s">
        <v>513</v>
      </c>
      <c r="E505" s="228" t="s">
        <v>23</v>
      </c>
      <c r="F505" s="229" t="s">
        <v>80</v>
      </c>
      <c r="G505" s="226"/>
      <c r="H505" s="230">
        <v>1</v>
      </c>
      <c r="I505" s="231"/>
      <c r="J505" s="226"/>
      <c r="K505" s="226"/>
      <c r="L505" s="232"/>
      <c r="M505" s="233"/>
      <c r="N505" s="234"/>
      <c r="O505" s="234"/>
      <c r="P505" s="234"/>
      <c r="Q505" s="234"/>
      <c r="R505" s="234"/>
      <c r="S505" s="234"/>
      <c r="T505" s="235"/>
      <c r="AT505" s="236" t="s">
        <v>513</v>
      </c>
      <c r="AU505" s="236" t="s">
        <v>82</v>
      </c>
      <c r="AV505" s="12" t="s">
        <v>82</v>
      </c>
      <c r="AW505" s="12" t="s">
        <v>36</v>
      </c>
      <c r="AX505" s="12" t="s">
        <v>80</v>
      </c>
      <c r="AY505" s="236" t="s">
        <v>492</v>
      </c>
    </row>
    <row r="506" spans="2:65" s="1" customFormat="1" ht="25.5" customHeight="1">
      <c r="B506" s="42"/>
      <c r="C506" s="209" t="s">
        <v>1725</v>
      </c>
      <c r="D506" s="209" t="s">
        <v>498</v>
      </c>
      <c r="E506" s="210" t="s">
        <v>11288</v>
      </c>
      <c r="F506" s="211" t="s">
        <v>11289</v>
      </c>
      <c r="G506" s="212" t="s">
        <v>1025</v>
      </c>
      <c r="H506" s="213">
        <v>1</v>
      </c>
      <c r="I506" s="214"/>
      <c r="J506" s="215">
        <f>ROUND(I506*H506,2)</f>
        <v>0</v>
      </c>
      <c r="K506" s="211" t="s">
        <v>501</v>
      </c>
      <c r="L506" s="62"/>
      <c r="M506" s="216" t="s">
        <v>23</v>
      </c>
      <c r="N506" s="217" t="s">
        <v>44</v>
      </c>
      <c r="O506" s="43"/>
      <c r="P506" s="218">
        <f>O506*H506</f>
        <v>0</v>
      </c>
      <c r="Q506" s="218">
        <v>3.47E-3</v>
      </c>
      <c r="R506" s="218">
        <f>Q506*H506</f>
        <v>3.47E-3</v>
      </c>
      <c r="S506" s="218">
        <v>0</v>
      </c>
      <c r="T506" s="219">
        <f>S506*H506</f>
        <v>0</v>
      </c>
      <c r="AR506" s="25" t="s">
        <v>775</v>
      </c>
      <c r="AT506" s="25" t="s">
        <v>498</v>
      </c>
      <c r="AU506" s="25" t="s">
        <v>82</v>
      </c>
      <c r="AY506" s="25" t="s">
        <v>492</v>
      </c>
      <c r="BE506" s="220">
        <f>IF(N506="základní",J506,0)</f>
        <v>0</v>
      </c>
      <c r="BF506" s="220">
        <f>IF(N506="snížená",J506,0)</f>
        <v>0</v>
      </c>
      <c r="BG506" s="220">
        <f>IF(N506="zákl. přenesená",J506,0)</f>
        <v>0</v>
      </c>
      <c r="BH506" s="220">
        <f>IF(N506="sníž. přenesená",J506,0)</f>
        <v>0</v>
      </c>
      <c r="BI506" s="220">
        <f>IF(N506="nulová",J506,0)</f>
        <v>0</v>
      </c>
      <c r="BJ506" s="25" t="s">
        <v>80</v>
      </c>
      <c r="BK506" s="220">
        <f>ROUND(I506*H506,2)</f>
        <v>0</v>
      </c>
      <c r="BL506" s="25" t="s">
        <v>775</v>
      </c>
      <c r="BM506" s="25" t="s">
        <v>11290</v>
      </c>
    </row>
    <row r="507" spans="2:65" s="1" customFormat="1" ht="24">
      <c r="B507" s="42"/>
      <c r="C507" s="64"/>
      <c r="D507" s="221" t="s">
        <v>506</v>
      </c>
      <c r="E507" s="64"/>
      <c r="F507" s="222" t="s">
        <v>11291</v>
      </c>
      <c r="G507" s="64"/>
      <c r="H507" s="64"/>
      <c r="I507" s="177"/>
      <c r="J507" s="64"/>
      <c r="K507" s="64"/>
      <c r="L507" s="62"/>
      <c r="M507" s="223"/>
      <c r="N507" s="43"/>
      <c r="O507" s="43"/>
      <c r="P507" s="43"/>
      <c r="Q507" s="43"/>
      <c r="R507" s="43"/>
      <c r="S507" s="43"/>
      <c r="T507" s="79"/>
      <c r="AT507" s="25" t="s">
        <v>506</v>
      </c>
      <c r="AU507" s="25" t="s">
        <v>82</v>
      </c>
    </row>
    <row r="508" spans="2:65" s="12" customFormat="1">
      <c r="B508" s="225"/>
      <c r="C508" s="226"/>
      <c r="D508" s="227" t="s">
        <v>513</v>
      </c>
      <c r="E508" s="228" t="s">
        <v>23</v>
      </c>
      <c r="F508" s="229" t="s">
        <v>80</v>
      </c>
      <c r="G508" s="226"/>
      <c r="H508" s="230">
        <v>1</v>
      </c>
      <c r="I508" s="231"/>
      <c r="J508" s="226"/>
      <c r="K508" s="226"/>
      <c r="L508" s="232"/>
      <c r="M508" s="233"/>
      <c r="N508" s="234"/>
      <c r="O508" s="234"/>
      <c r="P508" s="234"/>
      <c r="Q508" s="234"/>
      <c r="R508" s="234"/>
      <c r="S508" s="234"/>
      <c r="T508" s="235"/>
      <c r="AT508" s="236" t="s">
        <v>513</v>
      </c>
      <c r="AU508" s="236" t="s">
        <v>82</v>
      </c>
      <c r="AV508" s="12" t="s">
        <v>82</v>
      </c>
      <c r="AW508" s="12" t="s">
        <v>36</v>
      </c>
      <c r="AX508" s="12" t="s">
        <v>80</v>
      </c>
      <c r="AY508" s="236" t="s">
        <v>492</v>
      </c>
    </row>
    <row r="509" spans="2:65" s="1" customFormat="1" ht="25.5" customHeight="1">
      <c r="B509" s="42"/>
      <c r="C509" s="209" t="s">
        <v>1741</v>
      </c>
      <c r="D509" s="209" t="s">
        <v>498</v>
      </c>
      <c r="E509" s="210" t="s">
        <v>11292</v>
      </c>
      <c r="F509" s="211" t="s">
        <v>11293</v>
      </c>
      <c r="G509" s="212" t="s">
        <v>1025</v>
      </c>
      <c r="H509" s="213">
        <v>1</v>
      </c>
      <c r="I509" s="214"/>
      <c r="J509" s="215">
        <f>ROUND(I509*H509,2)</f>
        <v>0</v>
      </c>
      <c r="K509" s="211" t="s">
        <v>23</v>
      </c>
      <c r="L509" s="62"/>
      <c r="M509" s="216" t="s">
        <v>23</v>
      </c>
      <c r="N509" s="217" t="s">
        <v>44</v>
      </c>
      <c r="O509" s="43"/>
      <c r="P509" s="218">
        <f>O509*H509</f>
        <v>0</v>
      </c>
      <c r="Q509" s="218">
        <v>1.1000000000000001E-3</v>
      </c>
      <c r="R509" s="218">
        <f>Q509*H509</f>
        <v>1.1000000000000001E-3</v>
      </c>
      <c r="S509" s="218">
        <v>0</v>
      </c>
      <c r="T509" s="219">
        <f>S509*H509</f>
        <v>0</v>
      </c>
      <c r="AR509" s="25" t="s">
        <v>775</v>
      </c>
      <c r="AT509" s="25" t="s">
        <v>498</v>
      </c>
      <c r="AU509" s="25" t="s">
        <v>82</v>
      </c>
      <c r="AY509" s="25" t="s">
        <v>492</v>
      </c>
      <c r="BE509" s="220">
        <f>IF(N509="základní",J509,0)</f>
        <v>0</v>
      </c>
      <c r="BF509" s="220">
        <f>IF(N509="snížená",J509,0)</f>
        <v>0</v>
      </c>
      <c r="BG509" s="220">
        <f>IF(N509="zákl. přenesená",J509,0)</f>
        <v>0</v>
      </c>
      <c r="BH509" s="220">
        <f>IF(N509="sníž. přenesená",J509,0)</f>
        <v>0</v>
      </c>
      <c r="BI509" s="220">
        <f>IF(N509="nulová",J509,0)</f>
        <v>0</v>
      </c>
      <c r="BJ509" s="25" t="s">
        <v>80</v>
      </c>
      <c r="BK509" s="220">
        <f>ROUND(I509*H509,2)</f>
        <v>0</v>
      </c>
      <c r="BL509" s="25" t="s">
        <v>775</v>
      </c>
      <c r="BM509" s="25" t="s">
        <v>11294</v>
      </c>
    </row>
    <row r="510" spans="2:65" s="1" customFormat="1" ht="24">
      <c r="B510" s="42"/>
      <c r="C510" s="64"/>
      <c r="D510" s="221" t="s">
        <v>506</v>
      </c>
      <c r="E510" s="64"/>
      <c r="F510" s="222" t="s">
        <v>11293</v>
      </c>
      <c r="G510" s="64"/>
      <c r="H510" s="64"/>
      <c r="I510" s="177"/>
      <c r="J510" s="64"/>
      <c r="K510" s="64"/>
      <c r="L510" s="62"/>
      <c r="M510" s="223"/>
      <c r="N510" s="43"/>
      <c r="O510" s="43"/>
      <c r="P510" s="43"/>
      <c r="Q510" s="43"/>
      <c r="R510" s="43"/>
      <c r="S510" s="43"/>
      <c r="T510" s="79"/>
      <c r="AT510" s="25" t="s">
        <v>506</v>
      </c>
      <c r="AU510" s="25" t="s">
        <v>82</v>
      </c>
    </row>
    <row r="511" spans="2:65" s="12" customFormat="1">
      <c r="B511" s="225"/>
      <c r="C511" s="226"/>
      <c r="D511" s="227" t="s">
        <v>513</v>
      </c>
      <c r="E511" s="228" t="s">
        <v>23</v>
      </c>
      <c r="F511" s="229" t="s">
        <v>80</v>
      </c>
      <c r="G511" s="226"/>
      <c r="H511" s="230">
        <v>1</v>
      </c>
      <c r="I511" s="231"/>
      <c r="J511" s="226"/>
      <c r="K511" s="226"/>
      <c r="L511" s="232"/>
      <c r="M511" s="233"/>
      <c r="N511" s="234"/>
      <c r="O511" s="234"/>
      <c r="P511" s="234"/>
      <c r="Q511" s="234"/>
      <c r="R511" s="234"/>
      <c r="S511" s="234"/>
      <c r="T511" s="235"/>
      <c r="AT511" s="236" t="s">
        <v>513</v>
      </c>
      <c r="AU511" s="236" t="s">
        <v>82</v>
      </c>
      <c r="AV511" s="12" t="s">
        <v>82</v>
      </c>
      <c r="AW511" s="12" t="s">
        <v>36</v>
      </c>
      <c r="AX511" s="12" t="s">
        <v>80</v>
      </c>
      <c r="AY511" s="236" t="s">
        <v>492</v>
      </c>
    </row>
    <row r="512" spans="2:65" s="1" customFormat="1" ht="16.5" customHeight="1">
      <c r="B512" s="42"/>
      <c r="C512" s="209" t="s">
        <v>1748</v>
      </c>
      <c r="D512" s="209" t="s">
        <v>498</v>
      </c>
      <c r="E512" s="210" t="s">
        <v>11295</v>
      </c>
      <c r="F512" s="211" t="s">
        <v>11296</v>
      </c>
      <c r="G512" s="212" t="s">
        <v>1025</v>
      </c>
      <c r="H512" s="213">
        <v>9</v>
      </c>
      <c r="I512" s="214"/>
      <c r="J512" s="215">
        <f>ROUND(I512*H512,2)</f>
        <v>0</v>
      </c>
      <c r="K512" s="211" t="s">
        <v>23</v>
      </c>
      <c r="L512" s="62"/>
      <c r="M512" s="216" t="s">
        <v>23</v>
      </c>
      <c r="N512" s="217" t="s">
        <v>44</v>
      </c>
      <c r="O512" s="43"/>
      <c r="P512" s="218">
        <f>O512*H512</f>
        <v>0</v>
      </c>
      <c r="Q512" s="218">
        <v>2.7E-4</v>
      </c>
      <c r="R512" s="218">
        <f>Q512*H512</f>
        <v>2.4299999999999999E-3</v>
      </c>
      <c r="S512" s="218">
        <v>0</v>
      </c>
      <c r="T512" s="219">
        <f>S512*H512</f>
        <v>0</v>
      </c>
      <c r="AR512" s="25" t="s">
        <v>775</v>
      </c>
      <c r="AT512" s="25" t="s">
        <v>498</v>
      </c>
      <c r="AU512" s="25" t="s">
        <v>82</v>
      </c>
      <c r="AY512" s="25" t="s">
        <v>492</v>
      </c>
      <c r="BE512" s="220">
        <f>IF(N512="základní",J512,0)</f>
        <v>0</v>
      </c>
      <c r="BF512" s="220">
        <f>IF(N512="snížená",J512,0)</f>
        <v>0</v>
      </c>
      <c r="BG512" s="220">
        <f>IF(N512="zákl. přenesená",J512,0)</f>
        <v>0</v>
      </c>
      <c r="BH512" s="220">
        <f>IF(N512="sníž. přenesená",J512,0)</f>
        <v>0</v>
      </c>
      <c r="BI512" s="220">
        <f>IF(N512="nulová",J512,0)</f>
        <v>0</v>
      </c>
      <c r="BJ512" s="25" t="s">
        <v>80</v>
      </c>
      <c r="BK512" s="220">
        <f>ROUND(I512*H512,2)</f>
        <v>0</v>
      </c>
      <c r="BL512" s="25" t="s">
        <v>775</v>
      </c>
      <c r="BM512" s="25" t="s">
        <v>11297</v>
      </c>
    </row>
    <row r="513" spans="2:65" s="1" customFormat="1">
      <c r="B513" s="42"/>
      <c r="C513" s="64"/>
      <c r="D513" s="221" t="s">
        <v>506</v>
      </c>
      <c r="E513" s="64"/>
      <c r="F513" s="222" t="s">
        <v>11296</v>
      </c>
      <c r="G513" s="64"/>
      <c r="H513" s="64"/>
      <c r="I513" s="177"/>
      <c r="J513" s="64"/>
      <c r="K513" s="64"/>
      <c r="L513" s="62"/>
      <c r="M513" s="223"/>
      <c r="N513" s="43"/>
      <c r="O513" s="43"/>
      <c r="P513" s="43"/>
      <c r="Q513" s="43"/>
      <c r="R513" s="43"/>
      <c r="S513" s="43"/>
      <c r="T513" s="79"/>
      <c r="AT513" s="25" t="s">
        <v>506</v>
      </c>
      <c r="AU513" s="25" t="s">
        <v>82</v>
      </c>
    </row>
    <row r="514" spans="2:65" s="12" customFormat="1">
      <c r="B514" s="225"/>
      <c r="C514" s="226"/>
      <c r="D514" s="227" t="s">
        <v>513</v>
      </c>
      <c r="E514" s="228" t="s">
        <v>23</v>
      </c>
      <c r="F514" s="229" t="s">
        <v>11024</v>
      </c>
      <c r="G514" s="226"/>
      <c r="H514" s="230">
        <v>9</v>
      </c>
      <c r="I514" s="231"/>
      <c r="J514" s="226"/>
      <c r="K514" s="226"/>
      <c r="L514" s="232"/>
      <c r="M514" s="233"/>
      <c r="N514" s="234"/>
      <c r="O514" s="234"/>
      <c r="P514" s="234"/>
      <c r="Q514" s="234"/>
      <c r="R514" s="234"/>
      <c r="S514" s="234"/>
      <c r="T514" s="235"/>
      <c r="AT514" s="236" t="s">
        <v>513</v>
      </c>
      <c r="AU514" s="236" t="s">
        <v>82</v>
      </c>
      <c r="AV514" s="12" t="s">
        <v>82</v>
      </c>
      <c r="AW514" s="12" t="s">
        <v>36</v>
      </c>
      <c r="AX514" s="12" t="s">
        <v>80</v>
      </c>
      <c r="AY514" s="236" t="s">
        <v>492</v>
      </c>
    </row>
    <row r="515" spans="2:65" s="1" customFormat="1" ht="16.5" customHeight="1">
      <c r="B515" s="42"/>
      <c r="C515" s="209" t="s">
        <v>1761</v>
      </c>
      <c r="D515" s="209" t="s">
        <v>498</v>
      </c>
      <c r="E515" s="210" t="s">
        <v>11298</v>
      </c>
      <c r="F515" s="211" t="s">
        <v>11299</v>
      </c>
      <c r="G515" s="212" t="s">
        <v>1025</v>
      </c>
      <c r="H515" s="213">
        <v>67</v>
      </c>
      <c r="I515" s="214"/>
      <c r="J515" s="215">
        <f>ROUND(I515*H515,2)</f>
        <v>0</v>
      </c>
      <c r="K515" s="211" t="s">
        <v>23</v>
      </c>
      <c r="L515" s="62"/>
      <c r="M515" s="216" t="s">
        <v>23</v>
      </c>
      <c r="N515" s="217" t="s">
        <v>44</v>
      </c>
      <c r="O515" s="43"/>
      <c r="P515" s="218">
        <f>O515*H515</f>
        <v>0</v>
      </c>
      <c r="Q515" s="218">
        <v>2.3000000000000001E-4</v>
      </c>
      <c r="R515" s="218">
        <f>Q515*H515</f>
        <v>1.541E-2</v>
      </c>
      <c r="S515" s="218">
        <v>0</v>
      </c>
      <c r="T515" s="219">
        <f>S515*H515</f>
        <v>0</v>
      </c>
      <c r="AR515" s="25" t="s">
        <v>775</v>
      </c>
      <c r="AT515" s="25" t="s">
        <v>498</v>
      </c>
      <c r="AU515" s="25" t="s">
        <v>82</v>
      </c>
      <c r="AY515" s="25" t="s">
        <v>492</v>
      </c>
      <c r="BE515" s="220">
        <f>IF(N515="základní",J515,0)</f>
        <v>0</v>
      </c>
      <c r="BF515" s="220">
        <f>IF(N515="snížená",J515,0)</f>
        <v>0</v>
      </c>
      <c r="BG515" s="220">
        <f>IF(N515="zákl. přenesená",J515,0)</f>
        <v>0</v>
      </c>
      <c r="BH515" s="220">
        <f>IF(N515="sníž. přenesená",J515,0)</f>
        <v>0</v>
      </c>
      <c r="BI515" s="220">
        <f>IF(N515="nulová",J515,0)</f>
        <v>0</v>
      </c>
      <c r="BJ515" s="25" t="s">
        <v>80</v>
      </c>
      <c r="BK515" s="220">
        <f>ROUND(I515*H515,2)</f>
        <v>0</v>
      </c>
      <c r="BL515" s="25" t="s">
        <v>775</v>
      </c>
      <c r="BM515" s="25" t="s">
        <v>11300</v>
      </c>
    </row>
    <row r="516" spans="2:65" s="1" customFormat="1">
      <c r="B516" s="42"/>
      <c r="C516" s="64"/>
      <c r="D516" s="221" t="s">
        <v>506</v>
      </c>
      <c r="E516" s="64"/>
      <c r="F516" s="222" t="s">
        <v>11299</v>
      </c>
      <c r="G516" s="64"/>
      <c r="H516" s="64"/>
      <c r="I516" s="177"/>
      <c r="J516" s="64"/>
      <c r="K516" s="64"/>
      <c r="L516" s="62"/>
      <c r="M516" s="223"/>
      <c r="N516" s="43"/>
      <c r="O516" s="43"/>
      <c r="P516" s="43"/>
      <c r="Q516" s="43"/>
      <c r="R516" s="43"/>
      <c r="S516" s="43"/>
      <c r="T516" s="79"/>
      <c r="AT516" s="25" t="s">
        <v>506</v>
      </c>
      <c r="AU516" s="25" t="s">
        <v>82</v>
      </c>
    </row>
    <row r="517" spans="2:65" s="12" customFormat="1">
      <c r="B517" s="225"/>
      <c r="C517" s="226"/>
      <c r="D517" s="227" t="s">
        <v>513</v>
      </c>
      <c r="E517" s="228" t="s">
        <v>23</v>
      </c>
      <c r="F517" s="229" t="s">
        <v>11301</v>
      </c>
      <c r="G517" s="226"/>
      <c r="H517" s="230">
        <v>67</v>
      </c>
      <c r="I517" s="231"/>
      <c r="J517" s="226"/>
      <c r="K517" s="226"/>
      <c r="L517" s="232"/>
      <c r="M517" s="233"/>
      <c r="N517" s="234"/>
      <c r="O517" s="234"/>
      <c r="P517" s="234"/>
      <c r="Q517" s="234"/>
      <c r="R517" s="234"/>
      <c r="S517" s="234"/>
      <c r="T517" s="235"/>
      <c r="AT517" s="236" t="s">
        <v>513</v>
      </c>
      <c r="AU517" s="236" t="s">
        <v>82</v>
      </c>
      <c r="AV517" s="12" t="s">
        <v>82</v>
      </c>
      <c r="AW517" s="12" t="s">
        <v>36</v>
      </c>
      <c r="AX517" s="12" t="s">
        <v>80</v>
      </c>
      <c r="AY517" s="236" t="s">
        <v>492</v>
      </c>
    </row>
    <row r="518" spans="2:65" s="1" customFormat="1" ht="16.5" customHeight="1">
      <c r="B518" s="42"/>
      <c r="C518" s="209" t="s">
        <v>1772</v>
      </c>
      <c r="D518" s="209" t="s">
        <v>498</v>
      </c>
      <c r="E518" s="210" t="s">
        <v>11302</v>
      </c>
      <c r="F518" s="211" t="s">
        <v>11303</v>
      </c>
      <c r="G518" s="212" t="s">
        <v>1025</v>
      </c>
      <c r="H518" s="213">
        <v>74</v>
      </c>
      <c r="I518" s="214"/>
      <c r="J518" s="215">
        <f>ROUND(I518*H518,2)</f>
        <v>0</v>
      </c>
      <c r="K518" s="211" t="s">
        <v>23</v>
      </c>
      <c r="L518" s="62"/>
      <c r="M518" s="216" t="s">
        <v>23</v>
      </c>
      <c r="N518" s="217" t="s">
        <v>44</v>
      </c>
      <c r="O518" s="43"/>
      <c r="P518" s="218">
        <f>O518*H518</f>
        <v>0</v>
      </c>
      <c r="Q518" s="218">
        <v>3.5E-4</v>
      </c>
      <c r="R518" s="218">
        <f>Q518*H518</f>
        <v>2.5899999999999999E-2</v>
      </c>
      <c r="S518" s="218">
        <v>0</v>
      </c>
      <c r="T518" s="219">
        <f>S518*H518</f>
        <v>0</v>
      </c>
      <c r="AR518" s="25" t="s">
        <v>775</v>
      </c>
      <c r="AT518" s="25" t="s">
        <v>498</v>
      </c>
      <c r="AU518" s="25" t="s">
        <v>82</v>
      </c>
      <c r="AY518" s="25" t="s">
        <v>492</v>
      </c>
      <c r="BE518" s="220">
        <f>IF(N518="základní",J518,0)</f>
        <v>0</v>
      </c>
      <c r="BF518" s="220">
        <f>IF(N518="snížená",J518,0)</f>
        <v>0</v>
      </c>
      <c r="BG518" s="220">
        <f>IF(N518="zákl. přenesená",J518,0)</f>
        <v>0</v>
      </c>
      <c r="BH518" s="220">
        <f>IF(N518="sníž. přenesená",J518,0)</f>
        <v>0</v>
      </c>
      <c r="BI518" s="220">
        <f>IF(N518="nulová",J518,0)</f>
        <v>0</v>
      </c>
      <c r="BJ518" s="25" t="s">
        <v>80</v>
      </c>
      <c r="BK518" s="220">
        <f>ROUND(I518*H518,2)</f>
        <v>0</v>
      </c>
      <c r="BL518" s="25" t="s">
        <v>775</v>
      </c>
      <c r="BM518" s="25" t="s">
        <v>11304</v>
      </c>
    </row>
    <row r="519" spans="2:65" s="1" customFormat="1">
      <c r="B519" s="42"/>
      <c r="C519" s="64"/>
      <c r="D519" s="221" t="s">
        <v>506</v>
      </c>
      <c r="E519" s="64"/>
      <c r="F519" s="222" t="s">
        <v>11303</v>
      </c>
      <c r="G519" s="64"/>
      <c r="H519" s="64"/>
      <c r="I519" s="177"/>
      <c r="J519" s="64"/>
      <c r="K519" s="64"/>
      <c r="L519" s="62"/>
      <c r="M519" s="223"/>
      <c r="N519" s="43"/>
      <c r="O519" s="43"/>
      <c r="P519" s="43"/>
      <c r="Q519" s="43"/>
      <c r="R519" s="43"/>
      <c r="S519" s="43"/>
      <c r="T519" s="79"/>
      <c r="AT519" s="25" t="s">
        <v>506</v>
      </c>
      <c r="AU519" s="25" t="s">
        <v>82</v>
      </c>
    </row>
    <row r="520" spans="2:65" s="12" customFormat="1">
      <c r="B520" s="225"/>
      <c r="C520" s="226"/>
      <c r="D520" s="227" t="s">
        <v>513</v>
      </c>
      <c r="E520" s="228" t="s">
        <v>23</v>
      </c>
      <c r="F520" s="229" t="s">
        <v>11305</v>
      </c>
      <c r="G520" s="226"/>
      <c r="H520" s="230">
        <v>74</v>
      </c>
      <c r="I520" s="231"/>
      <c r="J520" s="226"/>
      <c r="K520" s="226"/>
      <c r="L520" s="232"/>
      <c r="M520" s="233"/>
      <c r="N520" s="234"/>
      <c r="O520" s="234"/>
      <c r="P520" s="234"/>
      <c r="Q520" s="234"/>
      <c r="R520" s="234"/>
      <c r="S520" s="234"/>
      <c r="T520" s="235"/>
      <c r="AT520" s="236" t="s">
        <v>513</v>
      </c>
      <c r="AU520" s="236" t="s">
        <v>82</v>
      </c>
      <c r="AV520" s="12" t="s">
        <v>82</v>
      </c>
      <c r="AW520" s="12" t="s">
        <v>36</v>
      </c>
      <c r="AX520" s="12" t="s">
        <v>80</v>
      </c>
      <c r="AY520" s="236" t="s">
        <v>492</v>
      </c>
    </row>
    <row r="521" spans="2:65" s="1" customFormat="1" ht="16.5" customHeight="1">
      <c r="B521" s="42"/>
      <c r="C521" s="209" t="s">
        <v>1779</v>
      </c>
      <c r="D521" s="209" t="s">
        <v>498</v>
      </c>
      <c r="E521" s="210" t="s">
        <v>11306</v>
      </c>
      <c r="F521" s="211" t="s">
        <v>11307</v>
      </c>
      <c r="G521" s="212" t="s">
        <v>1025</v>
      </c>
      <c r="H521" s="213">
        <v>6</v>
      </c>
      <c r="I521" s="214"/>
      <c r="J521" s="215">
        <f>ROUND(I521*H521,2)</f>
        <v>0</v>
      </c>
      <c r="K521" s="211" t="s">
        <v>23</v>
      </c>
      <c r="L521" s="62"/>
      <c r="M521" s="216" t="s">
        <v>23</v>
      </c>
      <c r="N521" s="217" t="s">
        <v>44</v>
      </c>
      <c r="O521" s="43"/>
      <c r="P521" s="218">
        <f>O521*H521</f>
        <v>0</v>
      </c>
      <c r="Q521" s="218">
        <v>5.5000000000000003E-4</v>
      </c>
      <c r="R521" s="218">
        <f>Q521*H521</f>
        <v>3.3E-3</v>
      </c>
      <c r="S521" s="218">
        <v>0</v>
      </c>
      <c r="T521" s="219">
        <f>S521*H521</f>
        <v>0</v>
      </c>
      <c r="AR521" s="25" t="s">
        <v>775</v>
      </c>
      <c r="AT521" s="25" t="s">
        <v>498</v>
      </c>
      <c r="AU521" s="25" t="s">
        <v>82</v>
      </c>
      <c r="AY521" s="25" t="s">
        <v>492</v>
      </c>
      <c r="BE521" s="220">
        <f>IF(N521="základní",J521,0)</f>
        <v>0</v>
      </c>
      <c r="BF521" s="220">
        <f>IF(N521="snížená",J521,0)</f>
        <v>0</v>
      </c>
      <c r="BG521" s="220">
        <f>IF(N521="zákl. přenesená",J521,0)</f>
        <v>0</v>
      </c>
      <c r="BH521" s="220">
        <f>IF(N521="sníž. přenesená",J521,0)</f>
        <v>0</v>
      </c>
      <c r="BI521" s="220">
        <f>IF(N521="nulová",J521,0)</f>
        <v>0</v>
      </c>
      <c r="BJ521" s="25" t="s">
        <v>80</v>
      </c>
      <c r="BK521" s="220">
        <f>ROUND(I521*H521,2)</f>
        <v>0</v>
      </c>
      <c r="BL521" s="25" t="s">
        <v>775</v>
      </c>
      <c r="BM521" s="25" t="s">
        <v>11308</v>
      </c>
    </row>
    <row r="522" spans="2:65" s="1" customFormat="1">
      <c r="B522" s="42"/>
      <c r="C522" s="64"/>
      <c r="D522" s="221" t="s">
        <v>506</v>
      </c>
      <c r="E522" s="64"/>
      <c r="F522" s="222" t="s">
        <v>11307</v>
      </c>
      <c r="G522" s="64"/>
      <c r="H522" s="64"/>
      <c r="I522" s="177"/>
      <c r="J522" s="64"/>
      <c r="K522" s="64"/>
      <c r="L522" s="62"/>
      <c r="M522" s="223"/>
      <c r="N522" s="43"/>
      <c r="O522" s="43"/>
      <c r="P522" s="43"/>
      <c r="Q522" s="43"/>
      <c r="R522" s="43"/>
      <c r="S522" s="43"/>
      <c r="T522" s="79"/>
      <c r="AT522" s="25" t="s">
        <v>506</v>
      </c>
      <c r="AU522" s="25" t="s">
        <v>82</v>
      </c>
    </row>
    <row r="523" spans="2:65" s="12" customFormat="1">
      <c r="B523" s="225"/>
      <c r="C523" s="226"/>
      <c r="D523" s="227" t="s">
        <v>513</v>
      </c>
      <c r="E523" s="228" t="s">
        <v>23</v>
      </c>
      <c r="F523" s="229" t="s">
        <v>11309</v>
      </c>
      <c r="G523" s="226"/>
      <c r="H523" s="230">
        <v>6</v>
      </c>
      <c r="I523" s="231"/>
      <c r="J523" s="226"/>
      <c r="K523" s="226"/>
      <c r="L523" s="232"/>
      <c r="M523" s="233"/>
      <c r="N523" s="234"/>
      <c r="O523" s="234"/>
      <c r="P523" s="234"/>
      <c r="Q523" s="234"/>
      <c r="R523" s="234"/>
      <c r="S523" s="234"/>
      <c r="T523" s="235"/>
      <c r="AT523" s="236" t="s">
        <v>513</v>
      </c>
      <c r="AU523" s="236" t="s">
        <v>82</v>
      </c>
      <c r="AV523" s="12" t="s">
        <v>82</v>
      </c>
      <c r="AW523" s="12" t="s">
        <v>36</v>
      </c>
      <c r="AX523" s="12" t="s">
        <v>80</v>
      </c>
      <c r="AY523" s="236" t="s">
        <v>492</v>
      </c>
    </row>
    <row r="524" spans="2:65" s="1" customFormat="1" ht="16.5" customHeight="1">
      <c r="B524" s="42"/>
      <c r="C524" s="209" t="s">
        <v>1785</v>
      </c>
      <c r="D524" s="209" t="s">
        <v>498</v>
      </c>
      <c r="E524" s="210" t="s">
        <v>11310</v>
      </c>
      <c r="F524" s="211" t="s">
        <v>11311</v>
      </c>
      <c r="G524" s="212" t="s">
        <v>1025</v>
      </c>
      <c r="H524" s="213">
        <v>13</v>
      </c>
      <c r="I524" s="214"/>
      <c r="J524" s="215">
        <f>ROUND(I524*H524,2)</f>
        <v>0</v>
      </c>
      <c r="K524" s="211" t="s">
        <v>23</v>
      </c>
      <c r="L524" s="62"/>
      <c r="M524" s="216" t="s">
        <v>23</v>
      </c>
      <c r="N524" s="217" t="s">
        <v>44</v>
      </c>
      <c r="O524" s="43"/>
      <c r="P524" s="218">
        <f>O524*H524</f>
        <v>0</v>
      </c>
      <c r="Q524" s="218">
        <v>7.6000000000000004E-4</v>
      </c>
      <c r="R524" s="218">
        <f>Q524*H524</f>
        <v>9.8799999999999999E-3</v>
      </c>
      <c r="S524" s="218">
        <v>0</v>
      </c>
      <c r="T524" s="219">
        <f>S524*H524</f>
        <v>0</v>
      </c>
      <c r="AR524" s="25" t="s">
        <v>775</v>
      </c>
      <c r="AT524" s="25" t="s">
        <v>498</v>
      </c>
      <c r="AU524" s="25" t="s">
        <v>82</v>
      </c>
      <c r="AY524" s="25" t="s">
        <v>492</v>
      </c>
      <c r="BE524" s="220">
        <f>IF(N524="základní",J524,0)</f>
        <v>0</v>
      </c>
      <c r="BF524" s="220">
        <f>IF(N524="snížená",J524,0)</f>
        <v>0</v>
      </c>
      <c r="BG524" s="220">
        <f>IF(N524="zákl. přenesená",J524,0)</f>
        <v>0</v>
      </c>
      <c r="BH524" s="220">
        <f>IF(N524="sníž. přenesená",J524,0)</f>
        <v>0</v>
      </c>
      <c r="BI524" s="220">
        <f>IF(N524="nulová",J524,0)</f>
        <v>0</v>
      </c>
      <c r="BJ524" s="25" t="s">
        <v>80</v>
      </c>
      <c r="BK524" s="220">
        <f>ROUND(I524*H524,2)</f>
        <v>0</v>
      </c>
      <c r="BL524" s="25" t="s">
        <v>775</v>
      </c>
      <c r="BM524" s="25" t="s">
        <v>11312</v>
      </c>
    </row>
    <row r="525" spans="2:65" s="1" customFormat="1">
      <c r="B525" s="42"/>
      <c r="C525" s="64"/>
      <c r="D525" s="221" t="s">
        <v>506</v>
      </c>
      <c r="E525" s="64"/>
      <c r="F525" s="222" t="s">
        <v>11311</v>
      </c>
      <c r="G525" s="64"/>
      <c r="H525" s="64"/>
      <c r="I525" s="177"/>
      <c r="J525" s="64"/>
      <c r="K525" s="64"/>
      <c r="L525" s="62"/>
      <c r="M525" s="223"/>
      <c r="N525" s="43"/>
      <c r="O525" s="43"/>
      <c r="P525" s="43"/>
      <c r="Q525" s="43"/>
      <c r="R525" s="43"/>
      <c r="S525" s="43"/>
      <c r="T525" s="79"/>
      <c r="AT525" s="25" t="s">
        <v>506</v>
      </c>
      <c r="AU525" s="25" t="s">
        <v>82</v>
      </c>
    </row>
    <row r="526" spans="2:65" s="12" customFormat="1">
      <c r="B526" s="225"/>
      <c r="C526" s="226"/>
      <c r="D526" s="227" t="s">
        <v>513</v>
      </c>
      <c r="E526" s="228" t="s">
        <v>23</v>
      </c>
      <c r="F526" s="229" t="s">
        <v>11313</v>
      </c>
      <c r="G526" s="226"/>
      <c r="H526" s="230">
        <v>13</v>
      </c>
      <c r="I526" s="231"/>
      <c r="J526" s="226"/>
      <c r="K526" s="226"/>
      <c r="L526" s="232"/>
      <c r="M526" s="233"/>
      <c r="N526" s="234"/>
      <c r="O526" s="234"/>
      <c r="P526" s="234"/>
      <c r="Q526" s="234"/>
      <c r="R526" s="234"/>
      <c r="S526" s="234"/>
      <c r="T526" s="235"/>
      <c r="AT526" s="236" t="s">
        <v>513</v>
      </c>
      <c r="AU526" s="236" t="s">
        <v>82</v>
      </c>
      <c r="AV526" s="12" t="s">
        <v>82</v>
      </c>
      <c r="AW526" s="12" t="s">
        <v>36</v>
      </c>
      <c r="AX526" s="12" t="s">
        <v>80</v>
      </c>
      <c r="AY526" s="236" t="s">
        <v>492</v>
      </c>
    </row>
    <row r="527" spans="2:65" s="1" customFormat="1" ht="16.5" customHeight="1">
      <c r="B527" s="42"/>
      <c r="C527" s="209" t="s">
        <v>1793</v>
      </c>
      <c r="D527" s="209" t="s">
        <v>498</v>
      </c>
      <c r="E527" s="210" t="s">
        <v>11314</v>
      </c>
      <c r="F527" s="211" t="s">
        <v>11315</v>
      </c>
      <c r="G527" s="212" t="s">
        <v>1025</v>
      </c>
      <c r="H527" s="213">
        <v>2</v>
      </c>
      <c r="I527" s="214"/>
      <c r="J527" s="215">
        <f>ROUND(I527*H527,2)</f>
        <v>0</v>
      </c>
      <c r="K527" s="211" t="s">
        <v>23</v>
      </c>
      <c r="L527" s="62"/>
      <c r="M527" s="216" t="s">
        <v>23</v>
      </c>
      <c r="N527" s="217" t="s">
        <v>44</v>
      </c>
      <c r="O527" s="43"/>
      <c r="P527" s="218">
        <f>O527*H527</f>
        <v>0</v>
      </c>
      <c r="Q527" s="218">
        <v>1.1900000000000001E-3</v>
      </c>
      <c r="R527" s="218">
        <f>Q527*H527</f>
        <v>2.3800000000000002E-3</v>
      </c>
      <c r="S527" s="218">
        <v>0</v>
      </c>
      <c r="T527" s="219">
        <f>S527*H527</f>
        <v>0</v>
      </c>
      <c r="AR527" s="25" t="s">
        <v>775</v>
      </c>
      <c r="AT527" s="25" t="s">
        <v>498</v>
      </c>
      <c r="AU527" s="25" t="s">
        <v>82</v>
      </c>
      <c r="AY527" s="25" t="s">
        <v>492</v>
      </c>
      <c r="BE527" s="220">
        <f>IF(N527="základní",J527,0)</f>
        <v>0</v>
      </c>
      <c r="BF527" s="220">
        <f>IF(N527="snížená",J527,0)</f>
        <v>0</v>
      </c>
      <c r="BG527" s="220">
        <f>IF(N527="zákl. přenesená",J527,0)</f>
        <v>0</v>
      </c>
      <c r="BH527" s="220">
        <f>IF(N527="sníž. přenesená",J527,0)</f>
        <v>0</v>
      </c>
      <c r="BI527" s="220">
        <f>IF(N527="nulová",J527,0)</f>
        <v>0</v>
      </c>
      <c r="BJ527" s="25" t="s">
        <v>80</v>
      </c>
      <c r="BK527" s="220">
        <f>ROUND(I527*H527,2)</f>
        <v>0</v>
      </c>
      <c r="BL527" s="25" t="s">
        <v>775</v>
      </c>
      <c r="BM527" s="25" t="s">
        <v>11316</v>
      </c>
    </row>
    <row r="528" spans="2:65" s="1" customFormat="1">
      <c r="B528" s="42"/>
      <c r="C528" s="64"/>
      <c r="D528" s="221" t="s">
        <v>506</v>
      </c>
      <c r="E528" s="64"/>
      <c r="F528" s="222" t="s">
        <v>11315</v>
      </c>
      <c r="G528" s="64"/>
      <c r="H528" s="64"/>
      <c r="I528" s="177"/>
      <c r="J528" s="64"/>
      <c r="K528" s="64"/>
      <c r="L528" s="62"/>
      <c r="M528" s="223"/>
      <c r="N528" s="43"/>
      <c r="O528" s="43"/>
      <c r="P528" s="43"/>
      <c r="Q528" s="43"/>
      <c r="R528" s="43"/>
      <c r="S528" s="43"/>
      <c r="T528" s="79"/>
      <c r="AT528" s="25" t="s">
        <v>506</v>
      </c>
      <c r="AU528" s="25" t="s">
        <v>82</v>
      </c>
    </row>
    <row r="529" spans="2:65" s="12" customFormat="1">
      <c r="B529" s="225"/>
      <c r="C529" s="226"/>
      <c r="D529" s="227" t="s">
        <v>513</v>
      </c>
      <c r="E529" s="228" t="s">
        <v>23</v>
      </c>
      <c r="F529" s="229" t="s">
        <v>82</v>
      </c>
      <c r="G529" s="226"/>
      <c r="H529" s="230">
        <v>2</v>
      </c>
      <c r="I529" s="231"/>
      <c r="J529" s="226"/>
      <c r="K529" s="226"/>
      <c r="L529" s="232"/>
      <c r="M529" s="233"/>
      <c r="N529" s="234"/>
      <c r="O529" s="234"/>
      <c r="P529" s="234"/>
      <c r="Q529" s="234"/>
      <c r="R529" s="234"/>
      <c r="S529" s="234"/>
      <c r="T529" s="235"/>
      <c r="AT529" s="236" t="s">
        <v>513</v>
      </c>
      <c r="AU529" s="236" t="s">
        <v>82</v>
      </c>
      <c r="AV529" s="12" t="s">
        <v>82</v>
      </c>
      <c r="AW529" s="12" t="s">
        <v>36</v>
      </c>
      <c r="AX529" s="12" t="s">
        <v>80</v>
      </c>
      <c r="AY529" s="236" t="s">
        <v>492</v>
      </c>
    </row>
    <row r="530" spans="2:65" s="1" customFormat="1" ht="16.5" customHeight="1">
      <c r="B530" s="42"/>
      <c r="C530" s="209" t="s">
        <v>1818</v>
      </c>
      <c r="D530" s="209" t="s">
        <v>498</v>
      </c>
      <c r="E530" s="210" t="s">
        <v>11317</v>
      </c>
      <c r="F530" s="211" t="s">
        <v>11318</v>
      </c>
      <c r="G530" s="212" t="s">
        <v>1025</v>
      </c>
      <c r="H530" s="213">
        <v>2</v>
      </c>
      <c r="I530" s="214"/>
      <c r="J530" s="215">
        <f>ROUND(I530*H530,2)</f>
        <v>0</v>
      </c>
      <c r="K530" s="211" t="s">
        <v>23</v>
      </c>
      <c r="L530" s="62"/>
      <c r="M530" s="216" t="s">
        <v>23</v>
      </c>
      <c r="N530" s="217" t="s">
        <v>44</v>
      </c>
      <c r="O530" s="43"/>
      <c r="P530" s="218">
        <f>O530*H530</f>
        <v>0</v>
      </c>
      <c r="Q530" s="218">
        <v>4.2199999999999998E-3</v>
      </c>
      <c r="R530" s="218">
        <f>Q530*H530</f>
        <v>8.4399999999999996E-3</v>
      </c>
      <c r="S530" s="218">
        <v>0</v>
      </c>
      <c r="T530" s="219">
        <f>S530*H530</f>
        <v>0</v>
      </c>
      <c r="AR530" s="25" t="s">
        <v>775</v>
      </c>
      <c r="AT530" s="25" t="s">
        <v>498</v>
      </c>
      <c r="AU530" s="25" t="s">
        <v>82</v>
      </c>
      <c r="AY530" s="25" t="s">
        <v>492</v>
      </c>
      <c r="BE530" s="220">
        <f>IF(N530="základní",J530,0)</f>
        <v>0</v>
      </c>
      <c r="BF530" s="220">
        <f>IF(N530="snížená",J530,0)</f>
        <v>0</v>
      </c>
      <c r="BG530" s="220">
        <f>IF(N530="zákl. přenesená",J530,0)</f>
        <v>0</v>
      </c>
      <c r="BH530" s="220">
        <f>IF(N530="sníž. přenesená",J530,0)</f>
        <v>0</v>
      </c>
      <c r="BI530" s="220">
        <f>IF(N530="nulová",J530,0)</f>
        <v>0</v>
      </c>
      <c r="BJ530" s="25" t="s">
        <v>80</v>
      </c>
      <c r="BK530" s="220">
        <f>ROUND(I530*H530,2)</f>
        <v>0</v>
      </c>
      <c r="BL530" s="25" t="s">
        <v>775</v>
      </c>
      <c r="BM530" s="25" t="s">
        <v>11319</v>
      </c>
    </row>
    <row r="531" spans="2:65" s="1" customFormat="1">
      <c r="B531" s="42"/>
      <c r="C531" s="64"/>
      <c r="D531" s="221" t="s">
        <v>506</v>
      </c>
      <c r="E531" s="64"/>
      <c r="F531" s="222" t="s">
        <v>11318</v>
      </c>
      <c r="G531" s="64"/>
      <c r="H531" s="64"/>
      <c r="I531" s="177"/>
      <c r="J531" s="64"/>
      <c r="K531" s="64"/>
      <c r="L531" s="62"/>
      <c r="M531" s="223"/>
      <c r="N531" s="43"/>
      <c r="O531" s="43"/>
      <c r="P531" s="43"/>
      <c r="Q531" s="43"/>
      <c r="R531" s="43"/>
      <c r="S531" s="43"/>
      <c r="T531" s="79"/>
      <c r="AT531" s="25" t="s">
        <v>506</v>
      </c>
      <c r="AU531" s="25" t="s">
        <v>82</v>
      </c>
    </row>
    <row r="532" spans="2:65" s="12" customFormat="1">
      <c r="B532" s="225"/>
      <c r="C532" s="226"/>
      <c r="D532" s="227" t="s">
        <v>513</v>
      </c>
      <c r="E532" s="228" t="s">
        <v>23</v>
      </c>
      <c r="F532" s="229" t="s">
        <v>11028</v>
      </c>
      <c r="G532" s="226"/>
      <c r="H532" s="230">
        <v>2</v>
      </c>
      <c r="I532" s="231"/>
      <c r="J532" s="226"/>
      <c r="K532" s="226"/>
      <c r="L532" s="232"/>
      <c r="M532" s="233"/>
      <c r="N532" s="234"/>
      <c r="O532" s="234"/>
      <c r="P532" s="234"/>
      <c r="Q532" s="234"/>
      <c r="R532" s="234"/>
      <c r="S532" s="234"/>
      <c r="T532" s="235"/>
      <c r="AT532" s="236" t="s">
        <v>513</v>
      </c>
      <c r="AU532" s="236" t="s">
        <v>82</v>
      </c>
      <c r="AV532" s="12" t="s">
        <v>82</v>
      </c>
      <c r="AW532" s="12" t="s">
        <v>36</v>
      </c>
      <c r="AX532" s="12" t="s">
        <v>80</v>
      </c>
      <c r="AY532" s="236" t="s">
        <v>492</v>
      </c>
    </row>
    <row r="533" spans="2:65" s="1" customFormat="1" ht="16.5" customHeight="1">
      <c r="B533" s="42"/>
      <c r="C533" s="209" t="s">
        <v>1825</v>
      </c>
      <c r="D533" s="209" t="s">
        <v>498</v>
      </c>
      <c r="E533" s="210" t="s">
        <v>11320</v>
      </c>
      <c r="F533" s="211" t="s">
        <v>11321</v>
      </c>
      <c r="G533" s="212" t="s">
        <v>1025</v>
      </c>
      <c r="H533" s="213">
        <v>9</v>
      </c>
      <c r="I533" s="214"/>
      <c r="J533" s="215">
        <f>ROUND(I533*H533,2)</f>
        <v>0</v>
      </c>
      <c r="K533" s="211" t="s">
        <v>23</v>
      </c>
      <c r="L533" s="62"/>
      <c r="M533" s="216" t="s">
        <v>23</v>
      </c>
      <c r="N533" s="217" t="s">
        <v>44</v>
      </c>
      <c r="O533" s="43"/>
      <c r="P533" s="218">
        <f>O533*H533</f>
        <v>0</v>
      </c>
      <c r="Q533" s="218">
        <v>1.4999999999999999E-4</v>
      </c>
      <c r="R533" s="218">
        <f>Q533*H533</f>
        <v>1.3499999999999999E-3</v>
      </c>
      <c r="S533" s="218">
        <v>0</v>
      </c>
      <c r="T533" s="219">
        <f>S533*H533</f>
        <v>0</v>
      </c>
      <c r="AR533" s="25" t="s">
        <v>775</v>
      </c>
      <c r="AT533" s="25" t="s">
        <v>498</v>
      </c>
      <c r="AU533" s="25" t="s">
        <v>82</v>
      </c>
      <c r="AY533" s="25" t="s">
        <v>492</v>
      </c>
      <c r="BE533" s="220">
        <f>IF(N533="základní",J533,0)</f>
        <v>0</v>
      </c>
      <c r="BF533" s="220">
        <f>IF(N533="snížená",J533,0)</f>
        <v>0</v>
      </c>
      <c r="BG533" s="220">
        <f>IF(N533="zákl. přenesená",J533,0)</f>
        <v>0</v>
      </c>
      <c r="BH533" s="220">
        <f>IF(N533="sníž. přenesená",J533,0)</f>
        <v>0</v>
      </c>
      <c r="BI533" s="220">
        <f>IF(N533="nulová",J533,0)</f>
        <v>0</v>
      </c>
      <c r="BJ533" s="25" t="s">
        <v>80</v>
      </c>
      <c r="BK533" s="220">
        <f>ROUND(I533*H533,2)</f>
        <v>0</v>
      </c>
      <c r="BL533" s="25" t="s">
        <v>775</v>
      </c>
      <c r="BM533" s="25" t="s">
        <v>11322</v>
      </c>
    </row>
    <row r="534" spans="2:65" s="1" customFormat="1">
      <c r="B534" s="42"/>
      <c r="C534" s="64"/>
      <c r="D534" s="221" t="s">
        <v>506</v>
      </c>
      <c r="E534" s="64"/>
      <c r="F534" s="222" t="s">
        <v>11321</v>
      </c>
      <c r="G534" s="64"/>
      <c r="H534" s="64"/>
      <c r="I534" s="177"/>
      <c r="J534" s="64"/>
      <c r="K534" s="64"/>
      <c r="L534" s="62"/>
      <c r="M534" s="223"/>
      <c r="N534" s="43"/>
      <c r="O534" s="43"/>
      <c r="P534" s="43"/>
      <c r="Q534" s="43"/>
      <c r="R534" s="43"/>
      <c r="S534" s="43"/>
      <c r="T534" s="79"/>
      <c r="AT534" s="25" t="s">
        <v>506</v>
      </c>
      <c r="AU534" s="25" t="s">
        <v>82</v>
      </c>
    </row>
    <row r="535" spans="2:65" s="12" customFormat="1">
      <c r="B535" s="225"/>
      <c r="C535" s="226"/>
      <c r="D535" s="227" t="s">
        <v>513</v>
      </c>
      <c r="E535" s="228" t="s">
        <v>23</v>
      </c>
      <c r="F535" s="229" t="s">
        <v>11024</v>
      </c>
      <c r="G535" s="226"/>
      <c r="H535" s="230">
        <v>9</v>
      </c>
      <c r="I535" s="231"/>
      <c r="J535" s="226"/>
      <c r="K535" s="226"/>
      <c r="L535" s="232"/>
      <c r="M535" s="233"/>
      <c r="N535" s="234"/>
      <c r="O535" s="234"/>
      <c r="P535" s="234"/>
      <c r="Q535" s="234"/>
      <c r="R535" s="234"/>
      <c r="S535" s="234"/>
      <c r="T535" s="235"/>
      <c r="AT535" s="236" t="s">
        <v>513</v>
      </c>
      <c r="AU535" s="236" t="s">
        <v>82</v>
      </c>
      <c r="AV535" s="12" t="s">
        <v>82</v>
      </c>
      <c r="AW535" s="12" t="s">
        <v>36</v>
      </c>
      <c r="AX535" s="12" t="s">
        <v>80</v>
      </c>
      <c r="AY535" s="236" t="s">
        <v>492</v>
      </c>
    </row>
    <row r="536" spans="2:65" s="1" customFormat="1" ht="16.5" customHeight="1">
      <c r="B536" s="42"/>
      <c r="C536" s="209" t="s">
        <v>332</v>
      </c>
      <c r="D536" s="209" t="s">
        <v>498</v>
      </c>
      <c r="E536" s="210" t="s">
        <v>11323</v>
      </c>
      <c r="F536" s="211" t="s">
        <v>11324</v>
      </c>
      <c r="G536" s="212" t="s">
        <v>1025</v>
      </c>
      <c r="H536" s="213">
        <v>1</v>
      </c>
      <c r="I536" s="214"/>
      <c r="J536" s="215">
        <f>ROUND(I536*H536,2)</f>
        <v>0</v>
      </c>
      <c r="K536" s="211" t="s">
        <v>23</v>
      </c>
      <c r="L536" s="62"/>
      <c r="M536" s="216" t="s">
        <v>23</v>
      </c>
      <c r="N536" s="217" t="s">
        <v>44</v>
      </c>
      <c r="O536" s="43"/>
      <c r="P536" s="218">
        <f>O536*H536</f>
        <v>0</v>
      </c>
      <c r="Q536" s="218">
        <v>2.7E-2</v>
      </c>
      <c r="R536" s="218">
        <f>Q536*H536</f>
        <v>2.7E-2</v>
      </c>
      <c r="S536" s="218">
        <v>0</v>
      </c>
      <c r="T536" s="219">
        <f>S536*H536</f>
        <v>0</v>
      </c>
      <c r="AR536" s="25" t="s">
        <v>775</v>
      </c>
      <c r="AT536" s="25" t="s">
        <v>498</v>
      </c>
      <c r="AU536" s="25" t="s">
        <v>82</v>
      </c>
      <c r="AY536" s="25" t="s">
        <v>492</v>
      </c>
      <c r="BE536" s="220">
        <f>IF(N536="základní",J536,0)</f>
        <v>0</v>
      </c>
      <c r="BF536" s="220">
        <f>IF(N536="snížená",J536,0)</f>
        <v>0</v>
      </c>
      <c r="BG536" s="220">
        <f>IF(N536="zákl. přenesená",J536,0)</f>
        <v>0</v>
      </c>
      <c r="BH536" s="220">
        <f>IF(N536="sníž. přenesená",J536,0)</f>
        <v>0</v>
      </c>
      <c r="BI536" s="220">
        <f>IF(N536="nulová",J536,0)</f>
        <v>0</v>
      </c>
      <c r="BJ536" s="25" t="s">
        <v>80</v>
      </c>
      <c r="BK536" s="220">
        <f>ROUND(I536*H536,2)</f>
        <v>0</v>
      </c>
      <c r="BL536" s="25" t="s">
        <v>775</v>
      </c>
      <c r="BM536" s="25" t="s">
        <v>11325</v>
      </c>
    </row>
    <row r="537" spans="2:65" s="1" customFormat="1">
      <c r="B537" s="42"/>
      <c r="C537" s="64"/>
      <c r="D537" s="221" t="s">
        <v>506</v>
      </c>
      <c r="E537" s="64"/>
      <c r="F537" s="222" t="s">
        <v>11324</v>
      </c>
      <c r="G537" s="64"/>
      <c r="H537" s="64"/>
      <c r="I537" s="177"/>
      <c r="J537" s="64"/>
      <c r="K537" s="64"/>
      <c r="L537" s="62"/>
      <c r="M537" s="223"/>
      <c r="N537" s="43"/>
      <c r="O537" s="43"/>
      <c r="P537" s="43"/>
      <c r="Q537" s="43"/>
      <c r="R537" s="43"/>
      <c r="S537" s="43"/>
      <c r="T537" s="79"/>
      <c r="AT537" s="25" t="s">
        <v>506</v>
      </c>
      <c r="AU537" s="25" t="s">
        <v>82</v>
      </c>
    </row>
    <row r="538" spans="2:65" s="12" customFormat="1">
      <c r="B538" s="225"/>
      <c r="C538" s="226"/>
      <c r="D538" s="227" t="s">
        <v>513</v>
      </c>
      <c r="E538" s="228" t="s">
        <v>23</v>
      </c>
      <c r="F538" s="229" t="s">
        <v>80</v>
      </c>
      <c r="G538" s="226"/>
      <c r="H538" s="230">
        <v>1</v>
      </c>
      <c r="I538" s="231"/>
      <c r="J538" s="226"/>
      <c r="K538" s="226"/>
      <c r="L538" s="232"/>
      <c r="M538" s="233"/>
      <c r="N538" s="234"/>
      <c r="O538" s="234"/>
      <c r="P538" s="234"/>
      <c r="Q538" s="234"/>
      <c r="R538" s="234"/>
      <c r="S538" s="234"/>
      <c r="T538" s="235"/>
      <c r="AT538" s="236" t="s">
        <v>513</v>
      </c>
      <c r="AU538" s="236" t="s">
        <v>82</v>
      </c>
      <c r="AV538" s="12" t="s">
        <v>82</v>
      </c>
      <c r="AW538" s="12" t="s">
        <v>36</v>
      </c>
      <c r="AX538" s="12" t="s">
        <v>80</v>
      </c>
      <c r="AY538" s="236" t="s">
        <v>492</v>
      </c>
    </row>
    <row r="539" spans="2:65" s="1" customFormat="1" ht="16.5" customHeight="1">
      <c r="B539" s="42"/>
      <c r="C539" s="209" t="s">
        <v>1837</v>
      </c>
      <c r="D539" s="209" t="s">
        <v>498</v>
      </c>
      <c r="E539" s="210" t="s">
        <v>11326</v>
      </c>
      <c r="F539" s="211" t="s">
        <v>11327</v>
      </c>
      <c r="G539" s="212" t="s">
        <v>1025</v>
      </c>
      <c r="H539" s="213">
        <v>11</v>
      </c>
      <c r="I539" s="214"/>
      <c r="J539" s="215">
        <f>ROUND(I539*H539,2)</f>
        <v>0</v>
      </c>
      <c r="K539" s="211" t="s">
        <v>501</v>
      </c>
      <c r="L539" s="62"/>
      <c r="M539" s="216" t="s">
        <v>23</v>
      </c>
      <c r="N539" s="217" t="s">
        <v>44</v>
      </c>
      <c r="O539" s="43"/>
      <c r="P539" s="218">
        <f>O539*H539</f>
        <v>0</v>
      </c>
      <c r="Q539" s="218">
        <v>1.67E-3</v>
      </c>
      <c r="R539" s="218">
        <f>Q539*H539</f>
        <v>1.8370000000000001E-2</v>
      </c>
      <c r="S539" s="218">
        <v>0</v>
      </c>
      <c r="T539" s="219">
        <f>S539*H539</f>
        <v>0</v>
      </c>
      <c r="AR539" s="25" t="s">
        <v>775</v>
      </c>
      <c r="AT539" s="25" t="s">
        <v>498</v>
      </c>
      <c r="AU539" s="25" t="s">
        <v>82</v>
      </c>
      <c r="AY539" s="25" t="s">
        <v>492</v>
      </c>
      <c r="BE539" s="220">
        <f>IF(N539="základní",J539,0)</f>
        <v>0</v>
      </c>
      <c r="BF539" s="220">
        <f>IF(N539="snížená",J539,0)</f>
        <v>0</v>
      </c>
      <c r="BG539" s="220">
        <f>IF(N539="zákl. přenesená",J539,0)</f>
        <v>0</v>
      </c>
      <c r="BH539" s="220">
        <f>IF(N539="sníž. přenesená",J539,0)</f>
        <v>0</v>
      </c>
      <c r="BI539" s="220">
        <f>IF(N539="nulová",J539,0)</f>
        <v>0</v>
      </c>
      <c r="BJ539" s="25" t="s">
        <v>80</v>
      </c>
      <c r="BK539" s="220">
        <f>ROUND(I539*H539,2)</f>
        <v>0</v>
      </c>
      <c r="BL539" s="25" t="s">
        <v>775</v>
      </c>
      <c r="BM539" s="25" t="s">
        <v>11328</v>
      </c>
    </row>
    <row r="540" spans="2:65" s="1" customFormat="1">
      <c r="B540" s="42"/>
      <c r="C540" s="64"/>
      <c r="D540" s="221" t="s">
        <v>506</v>
      </c>
      <c r="E540" s="64"/>
      <c r="F540" s="222" t="s">
        <v>11329</v>
      </c>
      <c r="G540" s="64"/>
      <c r="H540" s="64"/>
      <c r="I540" s="177"/>
      <c r="J540" s="64"/>
      <c r="K540" s="64"/>
      <c r="L540" s="62"/>
      <c r="M540" s="223"/>
      <c r="N540" s="43"/>
      <c r="O540" s="43"/>
      <c r="P540" s="43"/>
      <c r="Q540" s="43"/>
      <c r="R540" s="43"/>
      <c r="S540" s="43"/>
      <c r="T540" s="79"/>
      <c r="AT540" s="25" t="s">
        <v>506</v>
      </c>
      <c r="AU540" s="25" t="s">
        <v>82</v>
      </c>
    </row>
    <row r="541" spans="2:65" s="12" customFormat="1">
      <c r="B541" s="225"/>
      <c r="C541" s="226"/>
      <c r="D541" s="221" t="s">
        <v>513</v>
      </c>
      <c r="E541" s="248" t="s">
        <v>23</v>
      </c>
      <c r="F541" s="249" t="s">
        <v>11247</v>
      </c>
      <c r="G541" s="226"/>
      <c r="H541" s="250">
        <v>10</v>
      </c>
      <c r="I541" s="231"/>
      <c r="J541" s="226"/>
      <c r="K541" s="226"/>
      <c r="L541" s="232"/>
      <c r="M541" s="233"/>
      <c r="N541" s="234"/>
      <c r="O541" s="234"/>
      <c r="P541" s="234"/>
      <c r="Q541" s="234"/>
      <c r="R541" s="234"/>
      <c r="S541" s="234"/>
      <c r="T541" s="235"/>
      <c r="AT541" s="236" t="s">
        <v>513</v>
      </c>
      <c r="AU541" s="236" t="s">
        <v>82</v>
      </c>
      <c r="AV541" s="12" t="s">
        <v>82</v>
      </c>
      <c r="AW541" s="12" t="s">
        <v>36</v>
      </c>
      <c r="AX541" s="12" t="s">
        <v>73</v>
      </c>
      <c r="AY541" s="236" t="s">
        <v>492</v>
      </c>
    </row>
    <row r="542" spans="2:65" s="12" customFormat="1">
      <c r="B542" s="225"/>
      <c r="C542" s="226"/>
      <c r="D542" s="221" t="s">
        <v>513</v>
      </c>
      <c r="E542" s="248" t="s">
        <v>23</v>
      </c>
      <c r="F542" s="249" t="s">
        <v>11330</v>
      </c>
      <c r="G542" s="226"/>
      <c r="H542" s="250">
        <v>1</v>
      </c>
      <c r="I542" s="231"/>
      <c r="J542" s="226"/>
      <c r="K542" s="226"/>
      <c r="L542" s="232"/>
      <c r="M542" s="233"/>
      <c r="N542" s="234"/>
      <c r="O542" s="234"/>
      <c r="P542" s="234"/>
      <c r="Q542" s="234"/>
      <c r="R542" s="234"/>
      <c r="S542" s="234"/>
      <c r="T542" s="235"/>
      <c r="AT542" s="236" t="s">
        <v>513</v>
      </c>
      <c r="AU542" s="236" t="s">
        <v>82</v>
      </c>
      <c r="AV542" s="12" t="s">
        <v>82</v>
      </c>
      <c r="AW542" s="12" t="s">
        <v>36</v>
      </c>
      <c r="AX542" s="12" t="s">
        <v>73</v>
      </c>
      <c r="AY542" s="236" t="s">
        <v>492</v>
      </c>
    </row>
    <row r="543" spans="2:65" s="14" customFormat="1">
      <c r="B543" s="251"/>
      <c r="C543" s="252"/>
      <c r="D543" s="227" t="s">
        <v>513</v>
      </c>
      <c r="E543" s="253" t="s">
        <v>23</v>
      </c>
      <c r="F543" s="254" t="s">
        <v>560</v>
      </c>
      <c r="G543" s="252"/>
      <c r="H543" s="255">
        <v>11</v>
      </c>
      <c r="I543" s="256"/>
      <c r="J543" s="252"/>
      <c r="K543" s="252"/>
      <c r="L543" s="257"/>
      <c r="M543" s="258"/>
      <c r="N543" s="259"/>
      <c r="O543" s="259"/>
      <c r="P543" s="259"/>
      <c r="Q543" s="259"/>
      <c r="R543" s="259"/>
      <c r="S543" s="259"/>
      <c r="T543" s="260"/>
      <c r="AT543" s="261" t="s">
        <v>513</v>
      </c>
      <c r="AU543" s="261" t="s">
        <v>82</v>
      </c>
      <c r="AV543" s="14" t="s">
        <v>502</v>
      </c>
      <c r="AW543" s="14" t="s">
        <v>36</v>
      </c>
      <c r="AX543" s="14" t="s">
        <v>80</v>
      </c>
      <c r="AY543" s="261" t="s">
        <v>492</v>
      </c>
    </row>
    <row r="544" spans="2:65" s="1" customFormat="1" ht="16.5" customHeight="1">
      <c r="B544" s="42"/>
      <c r="C544" s="209" t="s">
        <v>1842</v>
      </c>
      <c r="D544" s="209" t="s">
        <v>498</v>
      </c>
      <c r="E544" s="210" t="s">
        <v>11331</v>
      </c>
      <c r="F544" s="211" t="s">
        <v>11332</v>
      </c>
      <c r="G544" s="212" t="s">
        <v>8881</v>
      </c>
      <c r="H544" s="213">
        <v>1</v>
      </c>
      <c r="I544" s="214"/>
      <c r="J544" s="215">
        <f>ROUND(I544*H544,2)</f>
        <v>0</v>
      </c>
      <c r="K544" s="211" t="s">
        <v>23</v>
      </c>
      <c r="L544" s="62"/>
      <c r="M544" s="216" t="s">
        <v>23</v>
      </c>
      <c r="N544" s="217" t="s">
        <v>44</v>
      </c>
      <c r="O544" s="43"/>
      <c r="P544" s="218">
        <f>O544*H544</f>
        <v>0</v>
      </c>
      <c r="Q544" s="218">
        <v>2.9139999999999999E-2</v>
      </c>
      <c r="R544" s="218">
        <f>Q544*H544</f>
        <v>2.9139999999999999E-2</v>
      </c>
      <c r="S544" s="218">
        <v>0</v>
      </c>
      <c r="T544" s="219">
        <f>S544*H544</f>
        <v>0</v>
      </c>
      <c r="AR544" s="25" t="s">
        <v>775</v>
      </c>
      <c r="AT544" s="25" t="s">
        <v>498</v>
      </c>
      <c r="AU544" s="25" t="s">
        <v>82</v>
      </c>
      <c r="AY544" s="25" t="s">
        <v>492</v>
      </c>
      <c r="BE544" s="220">
        <f>IF(N544="základní",J544,0)</f>
        <v>0</v>
      </c>
      <c r="BF544" s="220">
        <f>IF(N544="snížená",J544,0)</f>
        <v>0</v>
      </c>
      <c r="BG544" s="220">
        <f>IF(N544="zákl. přenesená",J544,0)</f>
        <v>0</v>
      </c>
      <c r="BH544" s="220">
        <f>IF(N544="sníž. přenesená",J544,0)</f>
        <v>0</v>
      </c>
      <c r="BI544" s="220">
        <f>IF(N544="nulová",J544,0)</f>
        <v>0</v>
      </c>
      <c r="BJ544" s="25" t="s">
        <v>80</v>
      </c>
      <c r="BK544" s="220">
        <f>ROUND(I544*H544,2)</f>
        <v>0</v>
      </c>
      <c r="BL544" s="25" t="s">
        <v>775</v>
      </c>
      <c r="BM544" s="25" t="s">
        <v>11333</v>
      </c>
    </row>
    <row r="545" spans="2:65" s="1" customFormat="1">
      <c r="B545" s="42"/>
      <c r="C545" s="64"/>
      <c r="D545" s="221" t="s">
        <v>506</v>
      </c>
      <c r="E545" s="64"/>
      <c r="F545" s="222" t="s">
        <v>11332</v>
      </c>
      <c r="G545" s="64"/>
      <c r="H545" s="64"/>
      <c r="I545" s="177"/>
      <c r="J545" s="64"/>
      <c r="K545" s="64"/>
      <c r="L545" s="62"/>
      <c r="M545" s="223"/>
      <c r="N545" s="43"/>
      <c r="O545" s="43"/>
      <c r="P545" s="43"/>
      <c r="Q545" s="43"/>
      <c r="R545" s="43"/>
      <c r="S545" s="43"/>
      <c r="T545" s="79"/>
      <c r="AT545" s="25" t="s">
        <v>506</v>
      </c>
      <c r="AU545" s="25" t="s">
        <v>82</v>
      </c>
    </row>
    <row r="546" spans="2:65" s="12" customFormat="1">
      <c r="B546" s="225"/>
      <c r="C546" s="226"/>
      <c r="D546" s="227" t="s">
        <v>513</v>
      </c>
      <c r="E546" s="228" t="s">
        <v>23</v>
      </c>
      <c r="F546" s="229" t="s">
        <v>11334</v>
      </c>
      <c r="G546" s="226"/>
      <c r="H546" s="230">
        <v>1</v>
      </c>
      <c r="I546" s="231"/>
      <c r="J546" s="226"/>
      <c r="K546" s="226"/>
      <c r="L546" s="232"/>
      <c r="M546" s="233"/>
      <c r="N546" s="234"/>
      <c r="O546" s="234"/>
      <c r="P546" s="234"/>
      <c r="Q546" s="234"/>
      <c r="R546" s="234"/>
      <c r="S546" s="234"/>
      <c r="T546" s="235"/>
      <c r="AT546" s="236" t="s">
        <v>513</v>
      </c>
      <c r="AU546" s="236" t="s">
        <v>82</v>
      </c>
      <c r="AV546" s="12" t="s">
        <v>82</v>
      </c>
      <c r="AW546" s="12" t="s">
        <v>36</v>
      </c>
      <c r="AX546" s="12" t="s">
        <v>80</v>
      </c>
      <c r="AY546" s="236" t="s">
        <v>492</v>
      </c>
    </row>
    <row r="547" spans="2:65" s="1" customFormat="1" ht="25.5" customHeight="1">
      <c r="B547" s="42"/>
      <c r="C547" s="209" t="s">
        <v>1848</v>
      </c>
      <c r="D547" s="209" t="s">
        <v>498</v>
      </c>
      <c r="E547" s="210" t="s">
        <v>11335</v>
      </c>
      <c r="F547" s="211" t="s">
        <v>11336</v>
      </c>
      <c r="G547" s="212" t="s">
        <v>8881</v>
      </c>
      <c r="H547" s="213">
        <v>17</v>
      </c>
      <c r="I547" s="214"/>
      <c r="J547" s="215">
        <f>ROUND(I547*H547,2)</f>
        <v>0</v>
      </c>
      <c r="K547" s="211" t="s">
        <v>23</v>
      </c>
      <c r="L547" s="62"/>
      <c r="M547" s="216" t="s">
        <v>23</v>
      </c>
      <c r="N547" s="217" t="s">
        <v>44</v>
      </c>
      <c r="O547" s="43"/>
      <c r="P547" s="218">
        <f>O547*H547</f>
        <v>0</v>
      </c>
      <c r="Q547" s="218">
        <v>2.9139999999999999E-2</v>
      </c>
      <c r="R547" s="218">
        <f>Q547*H547</f>
        <v>0.49537999999999999</v>
      </c>
      <c r="S547" s="218">
        <v>0</v>
      </c>
      <c r="T547" s="219">
        <f>S547*H547</f>
        <v>0</v>
      </c>
      <c r="AR547" s="25" t="s">
        <v>775</v>
      </c>
      <c r="AT547" s="25" t="s">
        <v>498</v>
      </c>
      <c r="AU547" s="25" t="s">
        <v>82</v>
      </c>
      <c r="AY547" s="25" t="s">
        <v>492</v>
      </c>
      <c r="BE547" s="220">
        <f>IF(N547="základní",J547,0)</f>
        <v>0</v>
      </c>
      <c r="BF547" s="220">
        <f>IF(N547="snížená",J547,0)</f>
        <v>0</v>
      </c>
      <c r="BG547" s="220">
        <f>IF(N547="zákl. přenesená",J547,0)</f>
        <v>0</v>
      </c>
      <c r="BH547" s="220">
        <f>IF(N547="sníž. přenesená",J547,0)</f>
        <v>0</v>
      </c>
      <c r="BI547" s="220">
        <f>IF(N547="nulová",J547,0)</f>
        <v>0</v>
      </c>
      <c r="BJ547" s="25" t="s">
        <v>80</v>
      </c>
      <c r="BK547" s="220">
        <f>ROUND(I547*H547,2)</f>
        <v>0</v>
      </c>
      <c r="BL547" s="25" t="s">
        <v>775</v>
      </c>
      <c r="BM547" s="25" t="s">
        <v>11337</v>
      </c>
    </row>
    <row r="548" spans="2:65" s="1" customFormat="1">
      <c r="B548" s="42"/>
      <c r="C548" s="64"/>
      <c r="D548" s="221" t="s">
        <v>506</v>
      </c>
      <c r="E548" s="64"/>
      <c r="F548" s="222" t="s">
        <v>11332</v>
      </c>
      <c r="G548" s="64"/>
      <c r="H548" s="64"/>
      <c r="I548" s="177"/>
      <c r="J548" s="64"/>
      <c r="K548" s="64"/>
      <c r="L548" s="62"/>
      <c r="M548" s="223"/>
      <c r="N548" s="43"/>
      <c r="O548" s="43"/>
      <c r="P548" s="43"/>
      <c r="Q548" s="43"/>
      <c r="R548" s="43"/>
      <c r="S548" s="43"/>
      <c r="T548" s="79"/>
      <c r="AT548" s="25" t="s">
        <v>506</v>
      </c>
      <c r="AU548" s="25" t="s">
        <v>82</v>
      </c>
    </row>
    <row r="549" spans="2:65" s="12" customFormat="1">
      <c r="B549" s="225"/>
      <c r="C549" s="226"/>
      <c r="D549" s="227" t="s">
        <v>513</v>
      </c>
      <c r="E549" s="228" t="s">
        <v>23</v>
      </c>
      <c r="F549" s="229" t="s">
        <v>11338</v>
      </c>
      <c r="G549" s="226"/>
      <c r="H549" s="230">
        <v>17</v>
      </c>
      <c r="I549" s="231"/>
      <c r="J549" s="226"/>
      <c r="K549" s="226"/>
      <c r="L549" s="232"/>
      <c r="M549" s="233"/>
      <c r="N549" s="234"/>
      <c r="O549" s="234"/>
      <c r="P549" s="234"/>
      <c r="Q549" s="234"/>
      <c r="R549" s="234"/>
      <c r="S549" s="234"/>
      <c r="T549" s="235"/>
      <c r="AT549" s="236" t="s">
        <v>513</v>
      </c>
      <c r="AU549" s="236" t="s">
        <v>82</v>
      </c>
      <c r="AV549" s="12" t="s">
        <v>82</v>
      </c>
      <c r="AW549" s="12" t="s">
        <v>36</v>
      </c>
      <c r="AX549" s="12" t="s">
        <v>80</v>
      </c>
      <c r="AY549" s="236" t="s">
        <v>492</v>
      </c>
    </row>
    <row r="550" spans="2:65" s="1" customFormat="1" ht="16.5" customHeight="1">
      <c r="B550" s="42"/>
      <c r="C550" s="209" t="s">
        <v>1853</v>
      </c>
      <c r="D550" s="209" t="s">
        <v>498</v>
      </c>
      <c r="E550" s="210" t="s">
        <v>11339</v>
      </c>
      <c r="F550" s="211" t="s">
        <v>11340</v>
      </c>
      <c r="G550" s="212" t="s">
        <v>1025</v>
      </c>
      <c r="H550" s="213">
        <v>11</v>
      </c>
      <c r="I550" s="214"/>
      <c r="J550" s="215">
        <f>ROUND(I550*H550,2)</f>
        <v>0</v>
      </c>
      <c r="K550" s="211" t="s">
        <v>501</v>
      </c>
      <c r="L550" s="62"/>
      <c r="M550" s="216" t="s">
        <v>23</v>
      </c>
      <c r="N550" s="217" t="s">
        <v>44</v>
      </c>
      <c r="O550" s="43"/>
      <c r="P550" s="218">
        <f>O550*H550</f>
        <v>0</v>
      </c>
      <c r="Q550" s="218">
        <v>9.0000000000000006E-5</v>
      </c>
      <c r="R550" s="218">
        <f>Q550*H550</f>
        <v>9.8999999999999999E-4</v>
      </c>
      <c r="S550" s="218">
        <v>0</v>
      </c>
      <c r="T550" s="219">
        <f>S550*H550</f>
        <v>0</v>
      </c>
      <c r="AR550" s="25" t="s">
        <v>775</v>
      </c>
      <c r="AT550" s="25" t="s">
        <v>498</v>
      </c>
      <c r="AU550" s="25" t="s">
        <v>82</v>
      </c>
      <c r="AY550" s="25" t="s">
        <v>492</v>
      </c>
      <c r="BE550" s="220">
        <f>IF(N550="základní",J550,0)</f>
        <v>0</v>
      </c>
      <c r="BF550" s="220">
        <f>IF(N550="snížená",J550,0)</f>
        <v>0</v>
      </c>
      <c r="BG550" s="220">
        <f>IF(N550="zákl. přenesená",J550,0)</f>
        <v>0</v>
      </c>
      <c r="BH550" s="220">
        <f>IF(N550="sníž. přenesená",J550,0)</f>
        <v>0</v>
      </c>
      <c r="BI550" s="220">
        <f>IF(N550="nulová",J550,0)</f>
        <v>0</v>
      </c>
      <c r="BJ550" s="25" t="s">
        <v>80</v>
      </c>
      <c r="BK550" s="220">
        <f>ROUND(I550*H550,2)</f>
        <v>0</v>
      </c>
      <c r="BL550" s="25" t="s">
        <v>775</v>
      </c>
      <c r="BM550" s="25" t="s">
        <v>11341</v>
      </c>
    </row>
    <row r="551" spans="2:65" s="1" customFormat="1">
      <c r="B551" s="42"/>
      <c r="C551" s="64"/>
      <c r="D551" s="221" t="s">
        <v>506</v>
      </c>
      <c r="E551" s="64"/>
      <c r="F551" s="222" t="s">
        <v>11342</v>
      </c>
      <c r="G551" s="64"/>
      <c r="H551" s="64"/>
      <c r="I551" s="177"/>
      <c r="J551" s="64"/>
      <c r="K551" s="64"/>
      <c r="L551" s="62"/>
      <c r="M551" s="223"/>
      <c r="N551" s="43"/>
      <c r="O551" s="43"/>
      <c r="P551" s="43"/>
      <c r="Q551" s="43"/>
      <c r="R551" s="43"/>
      <c r="S551" s="43"/>
      <c r="T551" s="79"/>
      <c r="AT551" s="25" t="s">
        <v>506</v>
      </c>
      <c r="AU551" s="25" t="s">
        <v>82</v>
      </c>
    </row>
    <row r="552" spans="2:65" s="12" customFormat="1">
      <c r="B552" s="225"/>
      <c r="C552" s="226"/>
      <c r="D552" s="227" t="s">
        <v>513</v>
      </c>
      <c r="E552" s="228" t="s">
        <v>23</v>
      </c>
      <c r="F552" s="229" t="s">
        <v>11343</v>
      </c>
      <c r="G552" s="226"/>
      <c r="H552" s="230">
        <v>11</v>
      </c>
      <c r="I552" s="231"/>
      <c r="J552" s="226"/>
      <c r="K552" s="226"/>
      <c r="L552" s="232"/>
      <c r="M552" s="233"/>
      <c r="N552" s="234"/>
      <c r="O552" s="234"/>
      <c r="P552" s="234"/>
      <c r="Q552" s="234"/>
      <c r="R552" s="234"/>
      <c r="S552" s="234"/>
      <c r="T552" s="235"/>
      <c r="AT552" s="236" t="s">
        <v>513</v>
      </c>
      <c r="AU552" s="236" t="s">
        <v>82</v>
      </c>
      <c r="AV552" s="12" t="s">
        <v>82</v>
      </c>
      <c r="AW552" s="12" t="s">
        <v>36</v>
      </c>
      <c r="AX552" s="12" t="s">
        <v>80</v>
      </c>
      <c r="AY552" s="236" t="s">
        <v>492</v>
      </c>
    </row>
    <row r="553" spans="2:65" s="1" customFormat="1" ht="16.5" customHeight="1">
      <c r="B553" s="42"/>
      <c r="C553" s="209" t="s">
        <v>1858</v>
      </c>
      <c r="D553" s="209" t="s">
        <v>498</v>
      </c>
      <c r="E553" s="210" t="s">
        <v>11344</v>
      </c>
      <c r="F553" s="211" t="s">
        <v>11345</v>
      </c>
      <c r="G553" s="212" t="s">
        <v>1025</v>
      </c>
      <c r="H553" s="213">
        <v>2</v>
      </c>
      <c r="I553" s="214"/>
      <c r="J553" s="215">
        <f>ROUND(I553*H553,2)</f>
        <v>0</v>
      </c>
      <c r="K553" s="211" t="s">
        <v>501</v>
      </c>
      <c r="L553" s="62"/>
      <c r="M553" s="216" t="s">
        <v>23</v>
      </c>
      <c r="N553" s="217" t="s">
        <v>44</v>
      </c>
      <c r="O553" s="43"/>
      <c r="P553" s="218">
        <f>O553*H553</f>
        <v>0</v>
      </c>
      <c r="Q553" s="218">
        <v>1.1E-4</v>
      </c>
      <c r="R553" s="218">
        <f>Q553*H553</f>
        <v>2.2000000000000001E-4</v>
      </c>
      <c r="S553" s="218">
        <v>0</v>
      </c>
      <c r="T553" s="219">
        <f>S553*H553</f>
        <v>0</v>
      </c>
      <c r="AR553" s="25" t="s">
        <v>775</v>
      </c>
      <c r="AT553" s="25" t="s">
        <v>498</v>
      </c>
      <c r="AU553" s="25" t="s">
        <v>82</v>
      </c>
      <c r="AY553" s="25" t="s">
        <v>492</v>
      </c>
      <c r="BE553" s="220">
        <f>IF(N553="základní",J553,0)</f>
        <v>0</v>
      </c>
      <c r="BF553" s="220">
        <f>IF(N553="snížená",J553,0)</f>
        <v>0</v>
      </c>
      <c r="BG553" s="220">
        <f>IF(N553="zákl. přenesená",J553,0)</f>
        <v>0</v>
      </c>
      <c r="BH553" s="220">
        <f>IF(N553="sníž. přenesená",J553,0)</f>
        <v>0</v>
      </c>
      <c r="BI553" s="220">
        <f>IF(N553="nulová",J553,0)</f>
        <v>0</v>
      </c>
      <c r="BJ553" s="25" t="s">
        <v>80</v>
      </c>
      <c r="BK553" s="220">
        <f>ROUND(I553*H553,2)</f>
        <v>0</v>
      </c>
      <c r="BL553" s="25" t="s">
        <v>775</v>
      </c>
      <c r="BM553" s="25" t="s">
        <v>11346</v>
      </c>
    </row>
    <row r="554" spans="2:65" s="1" customFormat="1">
      <c r="B554" s="42"/>
      <c r="C554" s="64"/>
      <c r="D554" s="221" t="s">
        <v>506</v>
      </c>
      <c r="E554" s="64"/>
      <c r="F554" s="222" t="s">
        <v>11347</v>
      </c>
      <c r="G554" s="64"/>
      <c r="H554" s="64"/>
      <c r="I554" s="177"/>
      <c r="J554" s="64"/>
      <c r="K554" s="64"/>
      <c r="L554" s="62"/>
      <c r="M554" s="223"/>
      <c r="N554" s="43"/>
      <c r="O554" s="43"/>
      <c r="P554" s="43"/>
      <c r="Q554" s="43"/>
      <c r="R554" s="43"/>
      <c r="S554" s="43"/>
      <c r="T554" s="79"/>
      <c r="AT554" s="25" t="s">
        <v>506</v>
      </c>
      <c r="AU554" s="25" t="s">
        <v>82</v>
      </c>
    </row>
    <row r="555" spans="2:65" s="12" customFormat="1">
      <c r="B555" s="225"/>
      <c r="C555" s="226"/>
      <c r="D555" s="227" t="s">
        <v>513</v>
      </c>
      <c r="E555" s="228" t="s">
        <v>23</v>
      </c>
      <c r="F555" s="229" t="s">
        <v>11028</v>
      </c>
      <c r="G555" s="226"/>
      <c r="H555" s="230">
        <v>2</v>
      </c>
      <c r="I555" s="231"/>
      <c r="J555" s="226"/>
      <c r="K555" s="226"/>
      <c r="L555" s="232"/>
      <c r="M555" s="233"/>
      <c r="N555" s="234"/>
      <c r="O555" s="234"/>
      <c r="P555" s="234"/>
      <c r="Q555" s="234"/>
      <c r="R555" s="234"/>
      <c r="S555" s="234"/>
      <c r="T555" s="235"/>
      <c r="AT555" s="236" t="s">
        <v>513</v>
      </c>
      <c r="AU555" s="236" t="s">
        <v>82</v>
      </c>
      <c r="AV555" s="12" t="s">
        <v>82</v>
      </c>
      <c r="AW555" s="12" t="s">
        <v>36</v>
      </c>
      <c r="AX555" s="12" t="s">
        <v>80</v>
      </c>
      <c r="AY555" s="236" t="s">
        <v>492</v>
      </c>
    </row>
    <row r="556" spans="2:65" s="1" customFormat="1" ht="16.5" customHeight="1">
      <c r="B556" s="42"/>
      <c r="C556" s="209" t="s">
        <v>1869</v>
      </c>
      <c r="D556" s="209" t="s">
        <v>498</v>
      </c>
      <c r="E556" s="210" t="s">
        <v>11348</v>
      </c>
      <c r="F556" s="211" t="s">
        <v>11349</v>
      </c>
      <c r="G556" s="212" t="s">
        <v>1025</v>
      </c>
      <c r="H556" s="213">
        <v>11</v>
      </c>
      <c r="I556" s="214"/>
      <c r="J556" s="215">
        <f>ROUND(I556*H556,2)</f>
        <v>0</v>
      </c>
      <c r="K556" s="211" t="s">
        <v>501</v>
      </c>
      <c r="L556" s="62"/>
      <c r="M556" s="216" t="s">
        <v>23</v>
      </c>
      <c r="N556" s="217" t="s">
        <v>44</v>
      </c>
      <c r="O556" s="43"/>
      <c r="P556" s="218">
        <f>O556*H556</f>
        <v>0</v>
      </c>
      <c r="Q556" s="218">
        <v>6.3000000000000003E-4</v>
      </c>
      <c r="R556" s="218">
        <f>Q556*H556</f>
        <v>6.9300000000000004E-3</v>
      </c>
      <c r="S556" s="218">
        <v>0</v>
      </c>
      <c r="T556" s="219">
        <f>S556*H556</f>
        <v>0</v>
      </c>
      <c r="AR556" s="25" t="s">
        <v>775</v>
      </c>
      <c r="AT556" s="25" t="s">
        <v>498</v>
      </c>
      <c r="AU556" s="25" t="s">
        <v>82</v>
      </c>
      <c r="AY556" s="25" t="s">
        <v>492</v>
      </c>
      <c r="BE556" s="220">
        <f>IF(N556="základní",J556,0)</f>
        <v>0</v>
      </c>
      <c r="BF556" s="220">
        <f>IF(N556="snížená",J556,0)</f>
        <v>0</v>
      </c>
      <c r="BG556" s="220">
        <f>IF(N556="zákl. přenesená",J556,0)</f>
        <v>0</v>
      </c>
      <c r="BH556" s="220">
        <f>IF(N556="sníž. přenesená",J556,0)</f>
        <v>0</v>
      </c>
      <c r="BI556" s="220">
        <f>IF(N556="nulová",J556,0)</f>
        <v>0</v>
      </c>
      <c r="BJ556" s="25" t="s">
        <v>80</v>
      </c>
      <c r="BK556" s="220">
        <f>ROUND(I556*H556,2)</f>
        <v>0</v>
      </c>
      <c r="BL556" s="25" t="s">
        <v>775</v>
      </c>
      <c r="BM556" s="25" t="s">
        <v>11350</v>
      </c>
    </row>
    <row r="557" spans="2:65" s="1" customFormat="1">
      <c r="B557" s="42"/>
      <c r="C557" s="64"/>
      <c r="D557" s="221" t="s">
        <v>506</v>
      </c>
      <c r="E557" s="64"/>
      <c r="F557" s="222" t="s">
        <v>11351</v>
      </c>
      <c r="G557" s="64"/>
      <c r="H557" s="64"/>
      <c r="I557" s="177"/>
      <c r="J557" s="64"/>
      <c r="K557" s="64"/>
      <c r="L557" s="62"/>
      <c r="M557" s="223"/>
      <c r="N557" s="43"/>
      <c r="O557" s="43"/>
      <c r="P557" s="43"/>
      <c r="Q557" s="43"/>
      <c r="R557" s="43"/>
      <c r="S557" s="43"/>
      <c r="T557" s="79"/>
      <c r="AT557" s="25" t="s">
        <v>506</v>
      </c>
      <c r="AU557" s="25" t="s">
        <v>82</v>
      </c>
    </row>
    <row r="558" spans="2:65" s="12" customFormat="1">
      <c r="B558" s="225"/>
      <c r="C558" s="226"/>
      <c r="D558" s="227" t="s">
        <v>513</v>
      </c>
      <c r="E558" s="228" t="s">
        <v>23</v>
      </c>
      <c r="F558" s="229" t="s">
        <v>11352</v>
      </c>
      <c r="G558" s="226"/>
      <c r="H558" s="230">
        <v>11</v>
      </c>
      <c r="I558" s="231"/>
      <c r="J558" s="226"/>
      <c r="K558" s="226"/>
      <c r="L558" s="232"/>
      <c r="M558" s="233"/>
      <c r="N558" s="234"/>
      <c r="O558" s="234"/>
      <c r="P558" s="234"/>
      <c r="Q558" s="234"/>
      <c r="R558" s="234"/>
      <c r="S558" s="234"/>
      <c r="T558" s="235"/>
      <c r="AT558" s="236" t="s">
        <v>513</v>
      </c>
      <c r="AU558" s="236" t="s">
        <v>82</v>
      </c>
      <c r="AV558" s="12" t="s">
        <v>82</v>
      </c>
      <c r="AW558" s="12" t="s">
        <v>36</v>
      </c>
      <c r="AX558" s="12" t="s">
        <v>80</v>
      </c>
      <c r="AY558" s="236" t="s">
        <v>492</v>
      </c>
    </row>
    <row r="559" spans="2:65" s="1" customFormat="1" ht="16.5" customHeight="1">
      <c r="B559" s="42"/>
      <c r="C559" s="209" t="s">
        <v>1875</v>
      </c>
      <c r="D559" s="209" t="s">
        <v>498</v>
      </c>
      <c r="E559" s="210" t="s">
        <v>11353</v>
      </c>
      <c r="F559" s="211" t="s">
        <v>11354</v>
      </c>
      <c r="G559" s="212" t="s">
        <v>1025</v>
      </c>
      <c r="H559" s="213">
        <v>2</v>
      </c>
      <c r="I559" s="214"/>
      <c r="J559" s="215">
        <f>ROUND(I559*H559,2)</f>
        <v>0</v>
      </c>
      <c r="K559" s="211" t="s">
        <v>501</v>
      </c>
      <c r="L559" s="62"/>
      <c r="M559" s="216" t="s">
        <v>23</v>
      </c>
      <c r="N559" s="217" t="s">
        <v>44</v>
      </c>
      <c r="O559" s="43"/>
      <c r="P559" s="218">
        <f>O559*H559</f>
        <v>0</v>
      </c>
      <c r="Q559" s="218">
        <v>6.9999999999999999E-4</v>
      </c>
      <c r="R559" s="218">
        <f>Q559*H559</f>
        <v>1.4E-3</v>
      </c>
      <c r="S559" s="218">
        <v>0</v>
      </c>
      <c r="T559" s="219">
        <f>S559*H559</f>
        <v>0</v>
      </c>
      <c r="AR559" s="25" t="s">
        <v>775</v>
      </c>
      <c r="AT559" s="25" t="s">
        <v>498</v>
      </c>
      <c r="AU559" s="25" t="s">
        <v>82</v>
      </c>
      <c r="AY559" s="25" t="s">
        <v>492</v>
      </c>
      <c r="BE559" s="220">
        <f>IF(N559="základní",J559,0)</f>
        <v>0</v>
      </c>
      <c r="BF559" s="220">
        <f>IF(N559="snížená",J559,0)</f>
        <v>0</v>
      </c>
      <c r="BG559" s="220">
        <f>IF(N559="zákl. přenesená",J559,0)</f>
        <v>0</v>
      </c>
      <c r="BH559" s="220">
        <f>IF(N559="sníž. přenesená",J559,0)</f>
        <v>0</v>
      </c>
      <c r="BI559" s="220">
        <f>IF(N559="nulová",J559,0)</f>
        <v>0</v>
      </c>
      <c r="BJ559" s="25" t="s">
        <v>80</v>
      </c>
      <c r="BK559" s="220">
        <f>ROUND(I559*H559,2)</f>
        <v>0</v>
      </c>
      <c r="BL559" s="25" t="s">
        <v>775</v>
      </c>
      <c r="BM559" s="25" t="s">
        <v>11355</v>
      </c>
    </row>
    <row r="560" spans="2:65" s="1" customFormat="1">
      <c r="B560" s="42"/>
      <c r="C560" s="64"/>
      <c r="D560" s="221" t="s">
        <v>506</v>
      </c>
      <c r="E560" s="64"/>
      <c r="F560" s="222" t="s">
        <v>11356</v>
      </c>
      <c r="G560" s="64"/>
      <c r="H560" s="64"/>
      <c r="I560" s="177"/>
      <c r="J560" s="64"/>
      <c r="K560" s="64"/>
      <c r="L560" s="62"/>
      <c r="M560" s="223"/>
      <c r="N560" s="43"/>
      <c r="O560" s="43"/>
      <c r="P560" s="43"/>
      <c r="Q560" s="43"/>
      <c r="R560" s="43"/>
      <c r="S560" s="43"/>
      <c r="T560" s="79"/>
      <c r="AT560" s="25" t="s">
        <v>506</v>
      </c>
      <c r="AU560" s="25" t="s">
        <v>82</v>
      </c>
    </row>
    <row r="561" spans="2:65" s="12" customFormat="1">
      <c r="B561" s="225"/>
      <c r="C561" s="226"/>
      <c r="D561" s="227" t="s">
        <v>513</v>
      </c>
      <c r="E561" s="228" t="s">
        <v>23</v>
      </c>
      <c r="F561" s="229" t="s">
        <v>11028</v>
      </c>
      <c r="G561" s="226"/>
      <c r="H561" s="230">
        <v>2</v>
      </c>
      <c r="I561" s="231"/>
      <c r="J561" s="226"/>
      <c r="K561" s="226"/>
      <c r="L561" s="232"/>
      <c r="M561" s="233"/>
      <c r="N561" s="234"/>
      <c r="O561" s="234"/>
      <c r="P561" s="234"/>
      <c r="Q561" s="234"/>
      <c r="R561" s="234"/>
      <c r="S561" s="234"/>
      <c r="T561" s="235"/>
      <c r="AT561" s="236" t="s">
        <v>513</v>
      </c>
      <c r="AU561" s="236" t="s">
        <v>82</v>
      </c>
      <c r="AV561" s="12" t="s">
        <v>82</v>
      </c>
      <c r="AW561" s="12" t="s">
        <v>36</v>
      </c>
      <c r="AX561" s="12" t="s">
        <v>80</v>
      </c>
      <c r="AY561" s="236" t="s">
        <v>492</v>
      </c>
    </row>
    <row r="562" spans="2:65" s="1" customFormat="1" ht="25.5" customHeight="1">
      <c r="B562" s="42"/>
      <c r="C562" s="209" t="s">
        <v>1880</v>
      </c>
      <c r="D562" s="209" t="s">
        <v>498</v>
      </c>
      <c r="E562" s="210" t="s">
        <v>11357</v>
      </c>
      <c r="F562" s="211" t="s">
        <v>11358</v>
      </c>
      <c r="G562" s="212" t="s">
        <v>8881</v>
      </c>
      <c r="H562" s="213">
        <v>1</v>
      </c>
      <c r="I562" s="214"/>
      <c r="J562" s="215">
        <f>ROUND(I562*H562,2)</f>
        <v>0</v>
      </c>
      <c r="K562" s="211" t="s">
        <v>23</v>
      </c>
      <c r="L562" s="62"/>
      <c r="M562" s="216" t="s">
        <v>23</v>
      </c>
      <c r="N562" s="217" t="s">
        <v>44</v>
      </c>
      <c r="O562" s="43"/>
      <c r="P562" s="218">
        <f>O562*H562</f>
        <v>0</v>
      </c>
      <c r="Q562" s="218">
        <v>0.104</v>
      </c>
      <c r="R562" s="218">
        <f>Q562*H562</f>
        <v>0.104</v>
      </c>
      <c r="S562" s="218">
        <v>0</v>
      </c>
      <c r="T562" s="219">
        <f>S562*H562</f>
        <v>0</v>
      </c>
      <c r="AR562" s="25" t="s">
        <v>775</v>
      </c>
      <c r="AT562" s="25" t="s">
        <v>498</v>
      </c>
      <c r="AU562" s="25" t="s">
        <v>82</v>
      </c>
      <c r="AY562" s="25" t="s">
        <v>492</v>
      </c>
      <c r="BE562" s="220">
        <f>IF(N562="základní",J562,0)</f>
        <v>0</v>
      </c>
      <c r="BF562" s="220">
        <f>IF(N562="snížená",J562,0)</f>
        <v>0</v>
      </c>
      <c r="BG562" s="220">
        <f>IF(N562="zákl. přenesená",J562,0)</f>
        <v>0</v>
      </c>
      <c r="BH562" s="220">
        <f>IF(N562="sníž. přenesená",J562,0)</f>
        <v>0</v>
      </c>
      <c r="BI562" s="220">
        <f>IF(N562="nulová",J562,0)</f>
        <v>0</v>
      </c>
      <c r="BJ562" s="25" t="s">
        <v>80</v>
      </c>
      <c r="BK562" s="220">
        <f>ROUND(I562*H562,2)</f>
        <v>0</v>
      </c>
      <c r="BL562" s="25" t="s">
        <v>775</v>
      </c>
      <c r="BM562" s="25" t="s">
        <v>11359</v>
      </c>
    </row>
    <row r="563" spans="2:65" s="1" customFormat="1" ht="24">
      <c r="B563" s="42"/>
      <c r="C563" s="64"/>
      <c r="D563" s="221" t="s">
        <v>506</v>
      </c>
      <c r="E563" s="64"/>
      <c r="F563" s="222" t="s">
        <v>11358</v>
      </c>
      <c r="G563" s="64"/>
      <c r="H563" s="64"/>
      <c r="I563" s="177"/>
      <c r="J563" s="64"/>
      <c r="K563" s="64"/>
      <c r="L563" s="62"/>
      <c r="M563" s="223"/>
      <c r="N563" s="43"/>
      <c r="O563" s="43"/>
      <c r="P563" s="43"/>
      <c r="Q563" s="43"/>
      <c r="R563" s="43"/>
      <c r="S563" s="43"/>
      <c r="T563" s="79"/>
      <c r="AT563" s="25" t="s">
        <v>506</v>
      </c>
      <c r="AU563" s="25" t="s">
        <v>82</v>
      </c>
    </row>
    <row r="564" spans="2:65" s="12" customFormat="1">
      <c r="B564" s="225"/>
      <c r="C564" s="226"/>
      <c r="D564" s="227" t="s">
        <v>513</v>
      </c>
      <c r="E564" s="228" t="s">
        <v>23</v>
      </c>
      <c r="F564" s="229" t="s">
        <v>80</v>
      </c>
      <c r="G564" s="226"/>
      <c r="H564" s="230">
        <v>1</v>
      </c>
      <c r="I564" s="231"/>
      <c r="J564" s="226"/>
      <c r="K564" s="226"/>
      <c r="L564" s="232"/>
      <c r="M564" s="233"/>
      <c r="N564" s="234"/>
      <c r="O564" s="234"/>
      <c r="P564" s="234"/>
      <c r="Q564" s="234"/>
      <c r="R564" s="234"/>
      <c r="S564" s="234"/>
      <c r="T564" s="235"/>
      <c r="AT564" s="236" t="s">
        <v>513</v>
      </c>
      <c r="AU564" s="236" t="s">
        <v>82</v>
      </c>
      <c r="AV564" s="12" t="s">
        <v>82</v>
      </c>
      <c r="AW564" s="12" t="s">
        <v>36</v>
      </c>
      <c r="AX564" s="12" t="s">
        <v>80</v>
      </c>
      <c r="AY564" s="236" t="s">
        <v>492</v>
      </c>
    </row>
    <row r="565" spans="2:65" s="1" customFormat="1" ht="16.5" customHeight="1">
      <c r="B565" s="42"/>
      <c r="C565" s="209" t="s">
        <v>1887</v>
      </c>
      <c r="D565" s="209" t="s">
        <v>498</v>
      </c>
      <c r="E565" s="210" t="s">
        <v>11360</v>
      </c>
      <c r="F565" s="211" t="s">
        <v>11361</v>
      </c>
      <c r="G565" s="212" t="s">
        <v>8881</v>
      </c>
      <c r="H565" s="213">
        <v>2</v>
      </c>
      <c r="I565" s="214"/>
      <c r="J565" s="215">
        <f>ROUND(I565*H565,2)</f>
        <v>0</v>
      </c>
      <c r="K565" s="211" t="s">
        <v>23</v>
      </c>
      <c r="L565" s="62"/>
      <c r="M565" s="216" t="s">
        <v>23</v>
      </c>
      <c r="N565" s="217" t="s">
        <v>44</v>
      </c>
      <c r="O565" s="43"/>
      <c r="P565" s="218">
        <f>O565*H565</f>
        <v>0</v>
      </c>
      <c r="Q565" s="218">
        <v>1.5E-3</v>
      </c>
      <c r="R565" s="218">
        <f>Q565*H565</f>
        <v>3.0000000000000001E-3</v>
      </c>
      <c r="S565" s="218">
        <v>0</v>
      </c>
      <c r="T565" s="219">
        <f>S565*H565</f>
        <v>0</v>
      </c>
      <c r="AR565" s="25" t="s">
        <v>775</v>
      </c>
      <c r="AT565" s="25" t="s">
        <v>498</v>
      </c>
      <c r="AU565" s="25" t="s">
        <v>82</v>
      </c>
      <c r="AY565" s="25" t="s">
        <v>492</v>
      </c>
      <c r="BE565" s="220">
        <f>IF(N565="základní",J565,0)</f>
        <v>0</v>
      </c>
      <c r="BF565" s="220">
        <f>IF(N565="snížená",J565,0)</f>
        <v>0</v>
      </c>
      <c r="BG565" s="220">
        <f>IF(N565="zákl. přenesená",J565,0)</f>
        <v>0</v>
      </c>
      <c r="BH565" s="220">
        <f>IF(N565="sníž. přenesená",J565,0)</f>
        <v>0</v>
      </c>
      <c r="BI565" s="220">
        <f>IF(N565="nulová",J565,0)</f>
        <v>0</v>
      </c>
      <c r="BJ565" s="25" t="s">
        <v>80</v>
      </c>
      <c r="BK565" s="220">
        <f>ROUND(I565*H565,2)</f>
        <v>0</v>
      </c>
      <c r="BL565" s="25" t="s">
        <v>775</v>
      </c>
      <c r="BM565" s="25" t="s">
        <v>11362</v>
      </c>
    </row>
    <row r="566" spans="2:65" s="1" customFormat="1">
      <c r="B566" s="42"/>
      <c r="C566" s="64"/>
      <c r="D566" s="221" t="s">
        <v>506</v>
      </c>
      <c r="E566" s="64"/>
      <c r="F566" s="222" t="s">
        <v>11361</v>
      </c>
      <c r="G566" s="64"/>
      <c r="H566" s="64"/>
      <c r="I566" s="177"/>
      <c r="J566" s="64"/>
      <c r="K566" s="64"/>
      <c r="L566" s="62"/>
      <c r="M566" s="223"/>
      <c r="N566" s="43"/>
      <c r="O566" s="43"/>
      <c r="P566" s="43"/>
      <c r="Q566" s="43"/>
      <c r="R566" s="43"/>
      <c r="S566" s="43"/>
      <c r="T566" s="79"/>
      <c r="AT566" s="25" t="s">
        <v>506</v>
      </c>
      <c r="AU566" s="25" t="s">
        <v>82</v>
      </c>
    </row>
    <row r="567" spans="2:65" s="12" customFormat="1">
      <c r="B567" s="225"/>
      <c r="C567" s="226"/>
      <c r="D567" s="227" t="s">
        <v>513</v>
      </c>
      <c r="E567" s="228" t="s">
        <v>23</v>
      </c>
      <c r="F567" s="229" t="s">
        <v>11028</v>
      </c>
      <c r="G567" s="226"/>
      <c r="H567" s="230">
        <v>2</v>
      </c>
      <c r="I567" s="231"/>
      <c r="J567" s="226"/>
      <c r="K567" s="226"/>
      <c r="L567" s="232"/>
      <c r="M567" s="233"/>
      <c r="N567" s="234"/>
      <c r="O567" s="234"/>
      <c r="P567" s="234"/>
      <c r="Q567" s="234"/>
      <c r="R567" s="234"/>
      <c r="S567" s="234"/>
      <c r="T567" s="235"/>
      <c r="AT567" s="236" t="s">
        <v>513</v>
      </c>
      <c r="AU567" s="236" t="s">
        <v>82</v>
      </c>
      <c r="AV567" s="12" t="s">
        <v>82</v>
      </c>
      <c r="AW567" s="12" t="s">
        <v>36</v>
      </c>
      <c r="AX567" s="12" t="s">
        <v>80</v>
      </c>
      <c r="AY567" s="236" t="s">
        <v>492</v>
      </c>
    </row>
    <row r="568" spans="2:65" s="1" customFormat="1" ht="25.5" customHeight="1">
      <c r="B568" s="42"/>
      <c r="C568" s="209" t="s">
        <v>1893</v>
      </c>
      <c r="D568" s="209" t="s">
        <v>498</v>
      </c>
      <c r="E568" s="210" t="s">
        <v>11363</v>
      </c>
      <c r="F568" s="211" t="s">
        <v>11364</v>
      </c>
      <c r="G568" s="212" t="s">
        <v>1025</v>
      </c>
      <c r="H568" s="213">
        <v>16</v>
      </c>
      <c r="I568" s="214"/>
      <c r="J568" s="215">
        <f>ROUND(I568*H568,2)</f>
        <v>0</v>
      </c>
      <c r="K568" s="211" t="s">
        <v>23</v>
      </c>
      <c r="L568" s="62"/>
      <c r="M568" s="216" t="s">
        <v>23</v>
      </c>
      <c r="N568" s="217" t="s">
        <v>44</v>
      </c>
      <c r="O568" s="43"/>
      <c r="P568" s="218">
        <f>O568*H568</f>
        <v>0</v>
      </c>
      <c r="Q568" s="218">
        <v>4.4999999999999999E-4</v>
      </c>
      <c r="R568" s="218">
        <f>Q568*H568</f>
        <v>7.1999999999999998E-3</v>
      </c>
      <c r="S568" s="218">
        <v>0</v>
      </c>
      <c r="T568" s="219">
        <f>S568*H568</f>
        <v>0</v>
      </c>
      <c r="AR568" s="25" t="s">
        <v>775</v>
      </c>
      <c r="AT568" s="25" t="s">
        <v>498</v>
      </c>
      <c r="AU568" s="25" t="s">
        <v>82</v>
      </c>
      <c r="AY568" s="25" t="s">
        <v>492</v>
      </c>
      <c r="BE568" s="220">
        <f>IF(N568="základní",J568,0)</f>
        <v>0</v>
      </c>
      <c r="BF568" s="220">
        <f>IF(N568="snížená",J568,0)</f>
        <v>0</v>
      </c>
      <c r="BG568" s="220">
        <f>IF(N568="zákl. přenesená",J568,0)</f>
        <v>0</v>
      </c>
      <c r="BH568" s="220">
        <f>IF(N568="sníž. přenesená",J568,0)</f>
        <v>0</v>
      </c>
      <c r="BI568" s="220">
        <f>IF(N568="nulová",J568,0)</f>
        <v>0</v>
      </c>
      <c r="BJ568" s="25" t="s">
        <v>80</v>
      </c>
      <c r="BK568" s="220">
        <f>ROUND(I568*H568,2)</f>
        <v>0</v>
      </c>
      <c r="BL568" s="25" t="s">
        <v>775</v>
      </c>
      <c r="BM568" s="25" t="s">
        <v>11365</v>
      </c>
    </row>
    <row r="569" spans="2:65" s="1" customFormat="1" ht="24">
      <c r="B569" s="42"/>
      <c r="C569" s="64"/>
      <c r="D569" s="221" t="s">
        <v>506</v>
      </c>
      <c r="E569" s="64"/>
      <c r="F569" s="222" t="s">
        <v>11364</v>
      </c>
      <c r="G569" s="64"/>
      <c r="H569" s="64"/>
      <c r="I569" s="177"/>
      <c r="J569" s="64"/>
      <c r="K569" s="64"/>
      <c r="L569" s="62"/>
      <c r="M569" s="223"/>
      <c r="N569" s="43"/>
      <c r="O569" s="43"/>
      <c r="P569" s="43"/>
      <c r="Q569" s="43"/>
      <c r="R569" s="43"/>
      <c r="S569" s="43"/>
      <c r="T569" s="79"/>
      <c r="AT569" s="25" t="s">
        <v>506</v>
      </c>
      <c r="AU569" s="25" t="s">
        <v>82</v>
      </c>
    </row>
    <row r="570" spans="2:65" s="12" customFormat="1">
      <c r="B570" s="225"/>
      <c r="C570" s="226"/>
      <c r="D570" s="227" t="s">
        <v>513</v>
      </c>
      <c r="E570" s="228" t="s">
        <v>23</v>
      </c>
      <c r="F570" s="229" t="s">
        <v>11366</v>
      </c>
      <c r="G570" s="226"/>
      <c r="H570" s="230">
        <v>16</v>
      </c>
      <c r="I570" s="231"/>
      <c r="J570" s="226"/>
      <c r="K570" s="226"/>
      <c r="L570" s="232"/>
      <c r="M570" s="233"/>
      <c r="N570" s="234"/>
      <c r="O570" s="234"/>
      <c r="P570" s="234"/>
      <c r="Q570" s="234"/>
      <c r="R570" s="234"/>
      <c r="S570" s="234"/>
      <c r="T570" s="235"/>
      <c r="AT570" s="236" t="s">
        <v>513</v>
      </c>
      <c r="AU570" s="236" t="s">
        <v>82</v>
      </c>
      <c r="AV570" s="12" t="s">
        <v>82</v>
      </c>
      <c r="AW570" s="12" t="s">
        <v>36</v>
      </c>
      <c r="AX570" s="12" t="s">
        <v>80</v>
      </c>
      <c r="AY570" s="236" t="s">
        <v>492</v>
      </c>
    </row>
    <row r="571" spans="2:65" s="1" customFormat="1" ht="25.5" customHeight="1">
      <c r="B571" s="42"/>
      <c r="C571" s="209" t="s">
        <v>1904</v>
      </c>
      <c r="D571" s="209" t="s">
        <v>498</v>
      </c>
      <c r="E571" s="210" t="s">
        <v>11367</v>
      </c>
      <c r="F571" s="211" t="s">
        <v>11368</v>
      </c>
      <c r="G571" s="212" t="s">
        <v>1025</v>
      </c>
      <c r="H571" s="213">
        <v>15</v>
      </c>
      <c r="I571" s="214"/>
      <c r="J571" s="215">
        <f>ROUND(I571*H571,2)</f>
        <v>0</v>
      </c>
      <c r="K571" s="211" t="s">
        <v>23</v>
      </c>
      <c r="L571" s="62"/>
      <c r="M571" s="216" t="s">
        <v>23</v>
      </c>
      <c r="N571" s="217" t="s">
        <v>44</v>
      </c>
      <c r="O571" s="43"/>
      <c r="P571" s="218">
        <f>O571*H571</f>
        <v>0</v>
      </c>
      <c r="Q571" s="218">
        <v>4.4999999999999999E-4</v>
      </c>
      <c r="R571" s="218">
        <f>Q571*H571</f>
        <v>6.7499999999999999E-3</v>
      </c>
      <c r="S571" s="218">
        <v>0</v>
      </c>
      <c r="T571" s="219">
        <f>S571*H571</f>
        <v>0</v>
      </c>
      <c r="AR571" s="25" t="s">
        <v>775</v>
      </c>
      <c r="AT571" s="25" t="s">
        <v>498</v>
      </c>
      <c r="AU571" s="25" t="s">
        <v>82</v>
      </c>
      <c r="AY571" s="25" t="s">
        <v>492</v>
      </c>
      <c r="BE571" s="220">
        <f>IF(N571="základní",J571,0)</f>
        <v>0</v>
      </c>
      <c r="BF571" s="220">
        <f>IF(N571="snížená",J571,0)</f>
        <v>0</v>
      </c>
      <c r="BG571" s="220">
        <f>IF(N571="zákl. přenesená",J571,0)</f>
        <v>0</v>
      </c>
      <c r="BH571" s="220">
        <f>IF(N571="sníž. přenesená",J571,0)</f>
        <v>0</v>
      </c>
      <c r="BI571" s="220">
        <f>IF(N571="nulová",J571,0)</f>
        <v>0</v>
      </c>
      <c r="BJ571" s="25" t="s">
        <v>80</v>
      </c>
      <c r="BK571" s="220">
        <f>ROUND(I571*H571,2)</f>
        <v>0</v>
      </c>
      <c r="BL571" s="25" t="s">
        <v>775</v>
      </c>
      <c r="BM571" s="25" t="s">
        <v>11369</v>
      </c>
    </row>
    <row r="572" spans="2:65" s="1" customFormat="1" ht="24">
      <c r="B572" s="42"/>
      <c r="C572" s="64"/>
      <c r="D572" s="221" t="s">
        <v>506</v>
      </c>
      <c r="E572" s="64"/>
      <c r="F572" s="222" t="s">
        <v>11368</v>
      </c>
      <c r="G572" s="64"/>
      <c r="H572" s="64"/>
      <c r="I572" s="177"/>
      <c r="J572" s="64"/>
      <c r="K572" s="64"/>
      <c r="L572" s="62"/>
      <c r="M572" s="223"/>
      <c r="N572" s="43"/>
      <c r="O572" s="43"/>
      <c r="P572" s="43"/>
      <c r="Q572" s="43"/>
      <c r="R572" s="43"/>
      <c r="S572" s="43"/>
      <c r="T572" s="79"/>
      <c r="AT572" s="25" t="s">
        <v>506</v>
      </c>
      <c r="AU572" s="25" t="s">
        <v>82</v>
      </c>
    </row>
    <row r="573" spans="2:65" s="12" customFormat="1">
      <c r="B573" s="225"/>
      <c r="C573" s="226"/>
      <c r="D573" s="227" t="s">
        <v>513</v>
      </c>
      <c r="E573" s="228" t="s">
        <v>23</v>
      </c>
      <c r="F573" s="229" t="s">
        <v>11370</v>
      </c>
      <c r="G573" s="226"/>
      <c r="H573" s="230">
        <v>15</v>
      </c>
      <c r="I573" s="231"/>
      <c r="J573" s="226"/>
      <c r="K573" s="226"/>
      <c r="L573" s="232"/>
      <c r="M573" s="233"/>
      <c r="N573" s="234"/>
      <c r="O573" s="234"/>
      <c r="P573" s="234"/>
      <c r="Q573" s="234"/>
      <c r="R573" s="234"/>
      <c r="S573" s="234"/>
      <c r="T573" s="235"/>
      <c r="AT573" s="236" t="s">
        <v>513</v>
      </c>
      <c r="AU573" s="236" t="s">
        <v>82</v>
      </c>
      <c r="AV573" s="12" t="s">
        <v>82</v>
      </c>
      <c r="AW573" s="12" t="s">
        <v>36</v>
      </c>
      <c r="AX573" s="12" t="s">
        <v>80</v>
      </c>
      <c r="AY573" s="236" t="s">
        <v>492</v>
      </c>
    </row>
    <row r="574" spans="2:65" s="1" customFormat="1" ht="25.5" customHeight="1">
      <c r="B574" s="42"/>
      <c r="C574" s="209" t="s">
        <v>1908</v>
      </c>
      <c r="D574" s="209" t="s">
        <v>498</v>
      </c>
      <c r="E574" s="210" t="s">
        <v>11371</v>
      </c>
      <c r="F574" s="211" t="s">
        <v>11372</v>
      </c>
      <c r="G574" s="212" t="s">
        <v>1025</v>
      </c>
      <c r="H574" s="213">
        <v>1</v>
      </c>
      <c r="I574" s="214"/>
      <c r="J574" s="215">
        <f>ROUND(I574*H574,2)</f>
        <v>0</v>
      </c>
      <c r="K574" s="211" t="s">
        <v>23</v>
      </c>
      <c r="L574" s="62"/>
      <c r="M574" s="216" t="s">
        <v>23</v>
      </c>
      <c r="N574" s="217" t="s">
        <v>44</v>
      </c>
      <c r="O574" s="43"/>
      <c r="P574" s="218">
        <f>O574*H574</f>
        <v>0</v>
      </c>
      <c r="Q574" s="218">
        <v>4.45E-3</v>
      </c>
      <c r="R574" s="218">
        <f>Q574*H574</f>
        <v>4.45E-3</v>
      </c>
      <c r="S574" s="218">
        <v>0</v>
      </c>
      <c r="T574" s="219">
        <f>S574*H574</f>
        <v>0</v>
      </c>
      <c r="AR574" s="25" t="s">
        <v>775</v>
      </c>
      <c r="AT574" s="25" t="s">
        <v>498</v>
      </c>
      <c r="AU574" s="25" t="s">
        <v>82</v>
      </c>
      <c r="AY574" s="25" t="s">
        <v>492</v>
      </c>
      <c r="BE574" s="220">
        <f>IF(N574="základní",J574,0)</f>
        <v>0</v>
      </c>
      <c r="BF574" s="220">
        <f>IF(N574="snížená",J574,0)</f>
        <v>0</v>
      </c>
      <c r="BG574" s="220">
        <f>IF(N574="zákl. přenesená",J574,0)</f>
        <v>0</v>
      </c>
      <c r="BH574" s="220">
        <f>IF(N574="sníž. přenesená",J574,0)</f>
        <v>0</v>
      </c>
      <c r="BI574" s="220">
        <f>IF(N574="nulová",J574,0)</f>
        <v>0</v>
      </c>
      <c r="BJ574" s="25" t="s">
        <v>80</v>
      </c>
      <c r="BK574" s="220">
        <f>ROUND(I574*H574,2)</f>
        <v>0</v>
      </c>
      <c r="BL574" s="25" t="s">
        <v>775</v>
      </c>
      <c r="BM574" s="25" t="s">
        <v>11373</v>
      </c>
    </row>
    <row r="575" spans="2:65" s="1" customFormat="1">
      <c r="B575" s="42"/>
      <c r="C575" s="64"/>
      <c r="D575" s="221" t="s">
        <v>506</v>
      </c>
      <c r="E575" s="64"/>
      <c r="F575" s="222" t="s">
        <v>11372</v>
      </c>
      <c r="G575" s="64"/>
      <c r="H575" s="64"/>
      <c r="I575" s="177"/>
      <c r="J575" s="64"/>
      <c r="K575" s="64"/>
      <c r="L575" s="62"/>
      <c r="M575" s="223"/>
      <c r="N575" s="43"/>
      <c r="O575" s="43"/>
      <c r="P575" s="43"/>
      <c r="Q575" s="43"/>
      <c r="R575" s="43"/>
      <c r="S575" s="43"/>
      <c r="T575" s="79"/>
      <c r="AT575" s="25" t="s">
        <v>506</v>
      </c>
      <c r="AU575" s="25" t="s">
        <v>82</v>
      </c>
    </row>
    <row r="576" spans="2:65" s="12" customFormat="1">
      <c r="B576" s="225"/>
      <c r="C576" s="226"/>
      <c r="D576" s="227" t="s">
        <v>513</v>
      </c>
      <c r="E576" s="228" t="s">
        <v>23</v>
      </c>
      <c r="F576" s="229" t="s">
        <v>80</v>
      </c>
      <c r="G576" s="226"/>
      <c r="H576" s="230">
        <v>1</v>
      </c>
      <c r="I576" s="231"/>
      <c r="J576" s="226"/>
      <c r="K576" s="226"/>
      <c r="L576" s="232"/>
      <c r="M576" s="233"/>
      <c r="N576" s="234"/>
      <c r="O576" s="234"/>
      <c r="P576" s="234"/>
      <c r="Q576" s="234"/>
      <c r="R576" s="234"/>
      <c r="S576" s="234"/>
      <c r="T576" s="235"/>
      <c r="AT576" s="236" t="s">
        <v>513</v>
      </c>
      <c r="AU576" s="236" t="s">
        <v>82</v>
      </c>
      <c r="AV576" s="12" t="s">
        <v>82</v>
      </c>
      <c r="AW576" s="12" t="s">
        <v>36</v>
      </c>
      <c r="AX576" s="12" t="s">
        <v>80</v>
      </c>
      <c r="AY576" s="236" t="s">
        <v>492</v>
      </c>
    </row>
    <row r="577" spans="2:65" s="1" customFormat="1" ht="16.5" customHeight="1">
      <c r="B577" s="42"/>
      <c r="C577" s="209" t="s">
        <v>1913</v>
      </c>
      <c r="D577" s="209" t="s">
        <v>498</v>
      </c>
      <c r="E577" s="210" t="s">
        <v>11374</v>
      </c>
      <c r="F577" s="211" t="s">
        <v>11375</v>
      </c>
      <c r="G577" s="212" t="s">
        <v>1025</v>
      </c>
      <c r="H577" s="213">
        <v>1</v>
      </c>
      <c r="I577" s="214"/>
      <c r="J577" s="215">
        <f>ROUND(I577*H577,2)</f>
        <v>0</v>
      </c>
      <c r="K577" s="211" t="s">
        <v>23</v>
      </c>
      <c r="L577" s="62"/>
      <c r="M577" s="216" t="s">
        <v>23</v>
      </c>
      <c r="N577" s="217" t="s">
        <v>44</v>
      </c>
      <c r="O577" s="43"/>
      <c r="P577" s="218">
        <f>O577*H577</f>
        <v>0</v>
      </c>
      <c r="Q577" s="218">
        <v>3.0000000000000001E-3</v>
      </c>
      <c r="R577" s="218">
        <f>Q577*H577</f>
        <v>3.0000000000000001E-3</v>
      </c>
      <c r="S577" s="218">
        <v>0</v>
      </c>
      <c r="T577" s="219">
        <f>S577*H577</f>
        <v>0</v>
      </c>
      <c r="AR577" s="25" t="s">
        <v>775</v>
      </c>
      <c r="AT577" s="25" t="s">
        <v>498</v>
      </c>
      <c r="AU577" s="25" t="s">
        <v>82</v>
      </c>
      <c r="AY577" s="25" t="s">
        <v>492</v>
      </c>
      <c r="BE577" s="220">
        <f>IF(N577="základní",J577,0)</f>
        <v>0</v>
      </c>
      <c r="BF577" s="220">
        <f>IF(N577="snížená",J577,0)</f>
        <v>0</v>
      </c>
      <c r="BG577" s="220">
        <f>IF(N577="zákl. přenesená",J577,0)</f>
        <v>0</v>
      </c>
      <c r="BH577" s="220">
        <f>IF(N577="sníž. přenesená",J577,0)</f>
        <v>0</v>
      </c>
      <c r="BI577" s="220">
        <f>IF(N577="nulová",J577,0)</f>
        <v>0</v>
      </c>
      <c r="BJ577" s="25" t="s">
        <v>80</v>
      </c>
      <c r="BK577" s="220">
        <f>ROUND(I577*H577,2)</f>
        <v>0</v>
      </c>
      <c r="BL577" s="25" t="s">
        <v>775</v>
      </c>
      <c r="BM577" s="25" t="s">
        <v>11376</v>
      </c>
    </row>
    <row r="578" spans="2:65" s="1" customFormat="1" ht="24">
      <c r="B578" s="42"/>
      <c r="C578" s="64"/>
      <c r="D578" s="221" t="s">
        <v>506</v>
      </c>
      <c r="E578" s="64"/>
      <c r="F578" s="222" t="s">
        <v>11377</v>
      </c>
      <c r="G578" s="64"/>
      <c r="H578" s="64"/>
      <c r="I578" s="177"/>
      <c r="J578" s="64"/>
      <c r="K578" s="64"/>
      <c r="L578" s="62"/>
      <c r="M578" s="223"/>
      <c r="N578" s="43"/>
      <c r="O578" s="43"/>
      <c r="P578" s="43"/>
      <c r="Q578" s="43"/>
      <c r="R578" s="43"/>
      <c r="S578" s="43"/>
      <c r="T578" s="79"/>
      <c r="AT578" s="25" t="s">
        <v>506</v>
      </c>
      <c r="AU578" s="25" t="s">
        <v>82</v>
      </c>
    </row>
    <row r="579" spans="2:65" s="12" customFormat="1">
      <c r="B579" s="225"/>
      <c r="C579" s="226"/>
      <c r="D579" s="227" t="s">
        <v>513</v>
      </c>
      <c r="E579" s="228" t="s">
        <v>23</v>
      </c>
      <c r="F579" s="229" t="s">
        <v>80</v>
      </c>
      <c r="G579" s="226"/>
      <c r="H579" s="230">
        <v>1</v>
      </c>
      <c r="I579" s="231"/>
      <c r="J579" s="226"/>
      <c r="K579" s="226"/>
      <c r="L579" s="232"/>
      <c r="M579" s="233"/>
      <c r="N579" s="234"/>
      <c r="O579" s="234"/>
      <c r="P579" s="234"/>
      <c r="Q579" s="234"/>
      <c r="R579" s="234"/>
      <c r="S579" s="234"/>
      <c r="T579" s="235"/>
      <c r="AT579" s="236" t="s">
        <v>513</v>
      </c>
      <c r="AU579" s="236" t="s">
        <v>82</v>
      </c>
      <c r="AV579" s="12" t="s">
        <v>82</v>
      </c>
      <c r="AW579" s="12" t="s">
        <v>36</v>
      </c>
      <c r="AX579" s="12" t="s">
        <v>80</v>
      </c>
      <c r="AY579" s="236" t="s">
        <v>492</v>
      </c>
    </row>
    <row r="580" spans="2:65" s="1" customFormat="1" ht="16.5" customHeight="1">
      <c r="B580" s="42"/>
      <c r="C580" s="209" t="s">
        <v>344</v>
      </c>
      <c r="D580" s="209" t="s">
        <v>498</v>
      </c>
      <c r="E580" s="210" t="s">
        <v>11378</v>
      </c>
      <c r="F580" s="211" t="s">
        <v>11379</v>
      </c>
      <c r="G580" s="212" t="s">
        <v>1025</v>
      </c>
      <c r="H580" s="213">
        <v>1</v>
      </c>
      <c r="I580" s="214"/>
      <c r="J580" s="215">
        <f>ROUND(I580*H580,2)</f>
        <v>0</v>
      </c>
      <c r="K580" s="211" t="s">
        <v>23</v>
      </c>
      <c r="L580" s="62"/>
      <c r="M580" s="216" t="s">
        <v>23</v>
      </c>
      <c r="N580" s="217" t="s">
        <v>44</v>
      </c>
      <c r="O580" s="43"/>
      <c r="P580" s="218">
        <f>O580*H580</f>
        <v>0</v>
      </c>
      <c r="Q580" s="218">
        <v>0</v>
      </c>
      <c r="R580" s="218">
        <f>Q580*H580</f>
        <v>0</v>
      </c>
      <c r="S580" s="218">
        <v>0</v>
      </c>
      <c r="T580" s="219">
        <f>S580*H580</f>
        <v>0</v>
      </c>
      <c r="AR580" s="25" t="s">
        <v>775</v>
      </c>
      <c r="AT580" s="25" t="s">
        <v>498</v>
      </c>
      <c r="AU580" s="25" t="s">
        <v>82</v>
      </c>
      <c r="AY580" s="25" t="s">
        <v>492</v>
      </c>
      <c r="BE580" s="220">
        <f>IF(N580="základní",J580,0)</f>
        <v>0</v>
      </c>
      <c r="BF580" s="220">
        <f>IF(N580="snížená",J580,0)</f>
        <v>0</v>
      </c>
      <c r="BG580" s="220">
        <f>IF(N580="zákl. přenesená",J580,0)</f>
        <v>0</v>
      </c>
      <c r="BH580" s="220">
        <f>IF(N580="sníž. přenesená",J580,0)</f>
        <v>0</v>
      </c>
      <c r="BI580" s="220">
        <f>IF(N580="nulová",J580,0)</f>
        <v>0</v>
      </c>
      <c r="BJ580" s="25" t="s">
        <v>80</v>
      </c>
      <c r="BK580" s="220">
        <f>ROUND(I580*H580,2)</f>
        <v>0</v>
      </c>
      <c r="BL580" s="25" t="s">
        <v>775</v>
      </c>
      <c r="BM580" s="25" t="s">
        <v>11380</v>
      </c>
    </row>
    <row r="581" spans="2:65" s="1" customFormat="1">
      <c r="B581" s="42"/>
      <c r="C581" s="64"/>
      <c r="D581" s="221" t="s">
        <v>506</v>
      </c>
      <c r="E581" s="64"/>
      <c r="F581" s="222" t="s">
        <v>11381</v>
      </c>
      <c r="G581" s="64"/>
      <c r="H581" s="64"/>
      <c r="I581" s="177"/>
      <c r="J581" s="64"/>
      <c r="K581" s="64"/>
      <c r="L581" s="62"/>
      <c r="M581" s="223"/>
      <c r="N581" s="43"/>
      <c r="O581" s="43"/>
      <c r="P581" s="43"/>
      <c r="Q581" s="43"/>
      <c r="R581" s="43"/>
      <c r="S581" s="43"/>
      <c r="T581" s="79"/>
      <c r="AT581" s="25" t="s">
        <v>506</v>
      </c>
      <c r="AU581" s="25" t="s">
        <v>82</v>
      </c>
    </row>
    <row r="582" spans="2:65" s="12" customFormat="1">
      <c r="B582" s="225"/>
      <c r="C582" s="226"/>
      <c r="D582" s="227" t="s">
        <v>513</v>
      </c>
      <c r="E582" s="228" t="s">
        <v>23</v>
      </c>
      <c r="F582" s="229" t="s">
        <v>11334</v>
      </c>
      <c r="G582" s="226"/>
      <c r="H582" s="230">
        <v>1</v>
      </c>
      <c r="I582" s="231"/>
      <c r="J582" s="226"/>
      <c r="K582" s="226"/>
      <c r="L582" s="232"/>
      <c r="M582" s="233"/>
      <c r="N582" s="234"/>
      <c r="O582" s="234"/>
      <c r="P582" s="234"/>
      <c r="Q582" s="234"/>
      <c r="R582" s="234"/>
      <c r="S582" s="234"/>
      <c r="T582" s="235"/>
      <c r="AT582" s="236" t="s">
        <v>513</v>
      </c>
      <c r="AU582" s="236" t="s">
        <v>82</v>
      </c>
      <c r="AV582" s="12" t="s">
        <v>82</v>
      </c>
      <c r="AW582" s="12" t="s">
        <v>36</v>
      </c>
      <c r="AX582" s="12" t="s">
        <v>80</v>
      </c>
      <c r="AY582" s="236" t="s">
        <v>492</v>
      </c>
    </row>
    <row r="583" spans="2:65" s="1" customFormat="1" ht="16.5" customHeight="1">
      <c r="B583" s="42"/>
      <c r="C583" s="209" t="s">
        <v>1922</v>
      </c>
      <c r="D583" s="209" t="s">
        <v>498</v>
      </c>
      <c r="E583" s="210" t="s">
        <v>11382</v>
      </c>
      <c r="F583" s="211" t="s">
        <v>11383</v>
      </c>
      <c r="G583" s="212" t="s">
        <v>1025</v>
      </c>
      <c r="H583" s="213">
        <v>1</v>
      </c>
      <c r="I583" s="214"/>
      <c r="J583" s="215">
        <f>ROUND(I583*H583,2)</f>
        <v>0</v>
      </c>
      <c r="K583" s="211" t="s">
        <v>23</v>
      </c>
      <c r="L583" s="62"/>
      <c r="M583" s="216" t="s">
        <v>23</v>
      </c>
      <c r="N583" s="217" t="s">
        <v>44</v>
      </c>
      <c r="O583" s="43"/>
      <c r="P583" s="218">
        <f>O583*H583</f>
        <v>0</v>
      </c>
      <c r="Q583" s="218">
        <v>3.0000000000000001E-3</v>
      </c>
      <c r="R583" s="218">
        <f>Q583*H583</f>
        <v>3.0000000000000001E-3</v>
      </c>
      <c r="S583" s="218">
        <v>0</v>
      </c>
      <c r="T583" s="219">
        <f>S583*H583</f>
        <v>0</v>
      </c>
      <c r="AR583" s="25" t="s">
        <v>775</v>
      </c>
      <c r="AT583" s="25" t="s">
        <v>498</v>
      </c>
      <c r="AU583" s="25" t="s">
        <v>82</v>
      </c>
      <c r="AY583" s="25" t="s">
        <v>492</v>
      </c>
      <c r="BE583" s="220">
        <f>IF(N583="základní",J583,0)</f>
        <v>0</v>
      </c>
      <c r="BF583" s="220">
        <f>IF(N583="snížená",J583,0)</f>
        <v>0</v>
      </c>
      <c r="BG583" s="220">
        <f>IF(N583="zákl. přenesená",J583,0)</f>
        <v>0</v>
      </c>
      <c r="BH583" s="220">
        <f>IF(N583="sníž. přenesená",J583,0)</f>
        <v>0</v>
      </c>
      <c r="BI583" s="220">
        <f>IF(N583="nulová",J583,0)</f>
        <v>0</v>
      </c>
      <c r="BJ583" s="25" t="s">
        <v>80</v>
      </c>
      <c r="BK583" s="220">
        <f>ROUND(I583*H583,2)</f>
        <v>0</v>
      </c>
      <c r="BL583" s="25" t="s">
        <v>775</v>
      </c>
      <c r="BM583" s="25" t="s">
        <v>11384</v>
      </c>
    </row>
    <row r="584" spans="2:65" s="1" customFormat="1" ht="24">
      <c r="B584" s="42"/>
      <c r="C584" s="64"/>
      <c r="D584" s="221" t="s">
        <v>506</v>
      </c>
      <c r="E584" s="64"/>
      <c r="F584" s="222" t="s">
        <v>11385</v>
      </c>
      <c r="G584" s="64"/>
      <c r="H584" s="64"/>
      <c r="I584" s="177"/>
      <c r="J584" s="64"/>
      <c r="K584" s="64"/>
      <c r="L584" s="62"/>
      <c r="M584" s="223"/>
      <c r="N584" s="43"/>
      <c r="O584" s="43"/>
      <c r="P584" s="43"/>
      <c r="Q584" s="43"/>
      <c r="R584" s="43"/>
      <c r="S584" s="43"/>
      <c r="T584" s="79"/>
      <c r="AT584" s="25" t="s">
        <v>506</v>
      </c>
      <c r="AU584" s="25" t="s">
        <v>82</v>
      </c>
    </row>
    <row r="585" spans="2:65" s="12" customFormat="1">
      <c r="B585" s="225"/>
      <c r="C585" s="226"/>
      <c r="D585" s="227" t="s">
        <v>513</v>
      </c>
      <c r="E585" s="228" t="s">
        <v>23</v>
      </c>
      <c r="F585" s="229" t="s">
        <v>80</v>
      </c>
      <c r="G585" s="226"/>
      <c r="H585" s="230">
        <v>1</v>
      </c>
      <c r="I585" s="231"/>
      <c r="J585" s="226"/>
      <c r="K585" s="226"/>
      <c r="L585" s="232"/>
      <c r="M585" s="233"/>
      <c r="N585" s="234"/>
      <c r="O585" s="234"/>
      <c r="P585" s="234"/>
      <c r="Q585" s="234"/>
      <c r="R585" s="234"/>
      <c r="S585" s="234"/>
      <c r="T585" s="235"/>
      <c r="AT585" s="236" t="s">
        <v>513</v>
      </c>
      <c r="AU585" s="236" t="s">
        <v>82</v>
      </c>
      <c r="AV585" s="12" t="s">
        <v>82</v>
      </c>
      <c r="AW585" s="12" t="s">
        <v>36</v>
      </c>
      <c r="AX585" s="12" t="s">
        <v>80</v>
      </c>
      <c r="AY585" s="236" t="s">
        <v>492</v>
      </c>
    </row>
    <row r="586" spans="2:65" s="1" customFormat="1" ht="16.5" customHeight="1">
      <c r="B586" s="42"/>
      <c r="C586" s="209" t="s">
        <v>1927</v>
      </c>
      <c r="D586" s="209" t="s">
        <v>498</v>
      </c>
      <c r="E586" s="210" t="s">
        <v>11386</v>
      </c>
      <c r="F586" s="211" t="s">
        <v>11387</v>
      </c>
      <c r="G586" s="212" t="s">
        <v>832</v>
      </c>
      <c r="H586" s="213">
        <v>3060.9</v>
      </c>
      <c r="I586" s="214"/>
      <c r="J586" s="215">
        <f>ROUND(I586*H586,2)</f>
        <v>0</v>
      </c>
      <c r="K586" s="211" t="s">
        <v>501</v>
      </c>
      <c r="L586" s="62"/>
      <c r="M586" s="216" t="s">
        <v>23</v>
      </c>
      <c r="N586" s="217" t="s">
        <v>44</v>
      </c>
      <c r="O586" s="43"/>
      <c r="P586" s="218">
        <f>O586*H586</f>
        <v>0</v>
      </c>
      <c r="Q586" s="218">
        <v>1.9000000000000001E-4</v>
      </c>
      <c r="R586" s="218">
        <f>Q586*H586</f>
        <v>0.58157100000000006</v>
      </c>
      <c r="S586" s="218">
        <v>0</v>
      </c>
      <c r="T586" s="219">
        <f>S586*H586</f>
        <v>0</v>
      </c>
      <c r="AR586" s="25" t="s">
        <v>775</v>
      </c>
      <c r="AT586" s="25" t="s">
        <v>498</v>
      </c>
      <c r="AU586" s="25" t="s">
        <v>82</v>
      </c>
      <c r="AY586" s="25" t="s">
        <v>492</v>
      </c>
      <c r="BE586" s="220">
        <f>IF(N586="základní",J586,0)</f>
        <v>0</v>
      </c>
      <c r="BF586" s="220">
        <f>IF(N586="snížená",J586,0)</f>
        <v>0</v>
      </c>
      <c r="BG586" s="220">
        <f>IF(N586="zákl. přenesená",J586,0)</f>
        <v>0</v>
      </c>
      <c r="BH586" s="220">
        <f>IF(N586="sníž. přenesená",J586,0)</f>
        <v>0</v>
      </c>
      <c r="BI586" s="220">
        <f>IF(N586="nulová",J586,0)</f>
        <v>0</v>
      </c>
      <c r="BJ586" s="25" t="s">
        <v>80</v>
      </c>
      <c r="BK586" s="220">
        <f>ROUND(I586*H586,2)</f>
        <v>0</v>
      </c>
      <c r="BL586" s="25" t="s">
        <v>775</v>
      </c>
      <c r="BM586" s="25" t="s">
        <v>11388</v>
      </c>
    </row>
    <row r="587" spans="2:65" s="1" customFormat="1" ht="24">
      <c r="B587" s="42"/>
      <c r="C587" s="64"/>
      <c r="D587" s="221" t="s">
        <v>506</v>
      </c>
      <c r="E587" s="64"/>
      <c r="F587" s="222" t="s">
        <v>11389</v>
      </c>
      <c r="G587" s="64"/>
      <c r="H587" s="64"/>
      <c r="I587" s="177"/>
      <c r="J587" s="64"/>
      <c r="K587" s="64"/>
      <c r="L587" s="62"/>
      <c r="M587" s="223"/>
      <c r="N587" s="43"/>
      <c r="O587" s="43"/>
      <c r="P587" s="43"/>
      <c r="Q587" s="43"/>
      <c r="R587" s="43"/>
      <c r="S587" s="43"/>
      <c r="T587" s="79"/>
      <c r="AT587" s="25" t="s">
        <v>506</v>
      </c>
      <c r="AU587" s="25" t="s">
        <v>82</v>
      </c>
    </row>
    <row r="588" spans="2:65" s="1" customFormat="1" ht="72">
      <c r="B588" s="42"/>
      <c r="C588" s="64"/>
      <c r="D588" s="221" t="s">
        <v>509</v>
      </c>
      <c r="E588" s="64"/>
      <c r="F588" s="224" t="s">
        <v>11390</v>
      </c>
      <c r="G588" s="64"/>
      <c r="H588" s="64"/>
      <c r="I588" s="177"/>
      <c r="J588" s="64"/>
      <c r="K588" s="64"/>
      <c r="L588" s="62"/>
      <c r="M588" s="223"/>
      <c r="N588" s="43"/>
      <c r="O588" s="43"/>
      <c r="P588" s="43"/>
      <c r="Q588" s="43"/>
      <c r="R588" s="43"/>
      <c r="S588" s="43"/>
      <c r="T588" s="79"/>
      <c r="AT588" s="25" t="s">
        <v>509</v>
      </c>
      <c r="AU588" s="25" t="s">
        <v>82</v>
      </c>
    </row>
    <row r="589" spans="2:65" s="12" customFormat="1">
      <c r="B589" s="225"/>
      <c r="C589" s="226"/>
      <c r="D589" s="227" t="s">
        <v>513</v>
      </c>
      <c r="E589" s="228" t="s">
        <v>23</v>
      </c>
      <c r="F589" s="229" t="s">
        <v>11391</v>
      </c>
      <c r="G589" s="226"/>
      <c r="H589" s="230">
        <v>3060.9</v>
      </c>
      <c r="I589" s="231"/>
      <c r="J589" s="226"/>
      <c r="K589" s="226"/>
      <c r="L589" s="232"/>
      <c r="M589" s="233"/>
      <c r="N589" s="234"/>
      <c r="O589" s="234"/>
      <c r="P589" s="234"/>
      <c r="Q589" s="234"/>
      <c r="R589" s="234"/>
      <c r="S589" s="234"/>
      <c r="T589" s="235"/>
      <c r="AT589" s="236" t="s">
        <v>513</v>
      </c>
      <c r="AU589" s="236" t="s">
        <v>82</v>
      </c>
      <c r="AV589" s="12" t="s">
        <v>82</v>
      </c>
      <c r="AW589" s="12" t="s">
        <v>36</v>
      </c>
      <c r="AX589" s="12" t="s">
        <v>80</v>
      </c>
      <c r="AY589" s="236" t="s">
        <v>492</v>
      </c>
    </row>
    <row r="590" spans="2:65" s="1" customFormat="1" ht="16.5" customHeight="1">
      <c r="B590" s="42"/>
      <c r="C590" s="209" t="s">
        <v>1932</v>
      </c>
      <c r="D590" s="209" t="s">
        <v>498</v>
      </c>
      <c r="E590" s="210" t="s">
        <v>11392</v>
      </c>
      <c r="F590" s="211" t="s">
        <v>11393</v>
      </c>
      <c r="G590" s="212" t="s">
        <v>832</v>
      </c>
      <c r="H590" s="213">
        <v>78.8</v>
      </c>
      <c r="I590" s="214"/>
      <c r="J590" s="215">
        <f>ROUND(I590*H590,2)</f>
        <v>0</v>
      </c>
      <c r="K590" s="211" t="s">
        <v>501</v>
      </c>
      <c r="L590" s="62"/>
      <c r="M590" s="216" t="s">
        <v>23</v>
      </c>
      <c r="N590" s="217" t="s">
        <v>44</v>
      </c>
      <c r="O590" s="43"/>
      <c r="P590" s="218">
        <f>O590*H590</f>
        <v>0</v>
      </c>
      <c r="Q590" s="218">
        <v>3.5E-4</v>
      </c>
      <c r="R590" s="218">
        <f>Q590*H590</f>
        <v>2.758E-2</v>
      </c>
      <c r="S590" s="218">
        <v>0</v>
      </c>
      <c r="T590" s="219">
        <f>S590*H590</f>
        <v>0</v>
      </c>
      <c r="AR590" s="25" t="s">
        <v>775</v>
      </c>
      <c r="AT590" s="25" t="s">
        <v>498</v>
      </c>
      <c r="AU590" s="25" t="s">
        <v>82</v>
      </c>
      <c r="AY590" s="25" t="s">
        <v>492</v>
      </c>
      <c r="BE590" s="220">
        <f>IF(N590="základní",J590,0)</f>
        <v>0</v>
      </c>
      <c r="BF590" s="220">
        <f>IF(N590="snížená",J590,0)</f>
        <v>0</v>
      </c>
      <c r="BG590" s="220">
        <f>IF(N590="zákl. přenesená",J590,0)</f>
        <v>0</v>
      </c>
      <c r="BH590" s="220">
        <f>IF(N590="sníž. přenesená",J590,0)</f>
        <v>0</v>
      </c>
      <c r="BI590" s="220">
        <f>IF(N590="nulová",J590,0)</f>
        <v>0</v>
      </c>
      <c r="BJ590" s="25" t="s">
        <v>80</v>
      </c>
      <c r="BK590" s="220">
        <f>ROUND(I590*H590,2)</f>
        <v>0</v>
      </c>
      <c r="BL590" s="25" t="s">
        <v>775</v>
      </c>
      <c r="BM590" s="25" t="s">
        <v>11394</v>
      </c>
    </row>
    <row r="591" spans="2:65" s="1" customFormat="1" ht="24">
      <c r="B591" s="42"/>
      <c r="C591" s="64"/>
      <c r="D591" s="221" t="s">
        <v>506</v>
      </c>
      <c r="E591" s="64"/>
      <c r="F591" s="222" t="s">
        <v>11395</v>
      </c>
      <c r="G591" s="64"/>
      <c r="H591" s="64"/>
      <c r="I591" s="177"/>
      <c r="J591" s="64"/>
      <c r="K591" s="64"/>
      <c r="L591" s="62"/>
      <c r="M591" s="223"/>
      <c r="N591" s="43"/>
      <c r="O591" s="43"/>
      <c r="P591" s="43"/>
      <c r="Q591" s="43"/>
      <c r="R591" s="43"/>
      <c r="S591" s="43"/>
      <c r="T591" s="79"/>
      <c r="AT591" s="25" t="s">
        <v>506</v>
      </c>
      <c r="AU591" s="25" t="s">
        <v>82</v>
      </c>
    </row>
    <row r="592" spans="2:65" s="1" customFormat="1" ht="72">
      <c r="B592" s="42"/>
      <c r="C592" s="64"/>
      <c r="D592" s="221" t="s">
        <v>509</v>
      </c>
      <c r="E592" s="64"/>
      <c r="F592" s="224" t="s">
        <v>11390</v>
      </c>
      <c r="G592" s="64"/>
      <c r="H592" s="64"/>
      <c r="I592" s="177"/>
      <c r="J592" s="64"/>
      <c r="K592" s="64"/>
      <c r="L592" s="62"/>
      <c r="M592" s="223"/>
      <c r="N592" s="43"/>
      <c r="O592" s="43"/>
      <c r="P592" s="43"/>
      <c r="Q592" s="43"/>
      <c r="R592" s="43"/>
      <c r="S592" s="43"/>
      <c r="T592" s="79"/>
      <c r="AT592" s="25" t="s">
        <v>509</v>
      </c>
      <c r="AU592" s="25" t="s">
        <v>82</v>
      </c>
    </row>
    <row r="593" spans="2:65" s="12" customFormat="1">
      <c r="B593" s="225"/>
      <c r="C593" s="226"/>
      <c r="D593" s="227" t="s">
        <v>513</v>
      </c>
      <c r="E593" s="228" t="s">
        <v>23</v>
      </c>
      <c r="F593" s="229" t="s">
        <v>11396</v>
      </c>
      <c r="G593" s="226"/>
      <c r="H593" s="230">
        <v>78.8</v>
      </c>
      <c r="I593" s="231"/>
      <c r="J593" s="226"/>
      <c r="K593" s="226"/>
      <c r="L593" s="232"/>
      <c r="M593" s="233"/>
      <c r="N593" s="234"/>
      <c r="O593" s="234"/>
      <c r="P593" s="234"/>
      <c r="Q593" s="234"/>
      <c r="R593" s="234"/>
      <c r="S593" s="234"/>
      <c r="T593" s="235"/>
      <c r="AT593" s="236" t="s">
        <v>513</v>
      </c>
      <c r="AU593" s="236" t="s">
        <v>82</v>
      </c>
      <c r="AV593" s="12" t="s">
        <v>82</v>
      </c>
      <c r="AW593" s="12" t="s">
        <v>36</v>
      </c>
      <c r="AX593" s="12" t="s">
        <v>80</v>
      </c>
      <c r="AY593" s="236" t="s">
        <v>492</v>
      </c>
    </row>
    <row r="594" spans="2:65" s="1" customFormat="1" ht="16.5" customHeight="1">
      <c r="B594" s="42"/>
      <c r="C594" s="209" t="s">
        <v>1937</v>
      </c>
      <c r="D594" s="209" t="s">
        <v>498</v>
      </c>
      <c r="E594" s="210" t="s">
        <v>11397</v>
      </c>
      <c r="F594" s="211" t="s">
        <v>11398</v>
      </c>
      <c r="G594" s="212" t="s">
        <v>832</v>
      </c>
      <c r="H594" s="213">
        <v>3139.7</v>
      </c>
      <c r="I594" s="214"/>
      <c r="J594" s="215">
        <f>ROUND(I594*H594,2)</f>
        <v>0</v>
      </c>
      <c r="K594" s="211" t="s">
        <v>501</v>
      </c>
      <c r="L594" s="62"/>
      <c r="M594" s="216" t="s">
        <v>23</v>
      </c>
      <c r="N594" s="217" t="s">
        <v>44</v>
      </c>
      <c r="O594" s="43"/>
      <c r="P594" s="218">
        <f>O594*H594</f>
        <v>0</v>
      </c>
      <c r="Q594" s="218">
        <v>1.0000000000000001E-5</v>
      </c>
      <c r="R594" s="218">
        <f>Q594*H594</f>
        <v>3.1397000000000001E-2</v>
      </c>
      <c r="S594" s="218">
        <v>0</v>
      </c>
      <c r="T594" s="219">
        <f>S594*H594</f>
        <v>0</v>
      </c>
      <c r="AR594" s="25" t="s">
        <v>775</v>
      </c>
      <c r="AT594" s="25" t="s">
        <v>498</v>
      </c>
      <c r="AU594" s="25" t="s">
        <v>82</v>
      </c>
      <c r="AY594" s="25" t="s">
        <v>492</v>
      </c>
      <c r="BE594" s="220">
        <f>IF(N594="základní",J594,0)</f>
        <v>0</v>
      </c>
      <c r="BF594" s="220">
        <f>IF(N594="snížená",J594,0)</f>
        <v>0</v>
      </c>
      <c r="BG594" s="220">
        <f>IF(N594="zákl. přenesená",J594,0)</f>
        <v>0</v>
      </c>
      <c r="BH594" s="220">
        <f>IF(N594="sníž. přenesená",J594,0)</f>
        <v>0</v>
      </c>
      <c r="BI594" s="220">
        <f>IF(N594="nulová",J594,0)</f>
        <v>0</v>
      </c>
      <c r="BJ594" s="25" t="s">
        <v>80</v>
      </c>
      <c r="BK594" s="220">
        <f>ROUND(I594*H594,2)</f>
        <v>0</v>
      </c>
      <c r="BL594" s="25" t="s">
        <v>775</v>
      </c>
      <c r="BM594" s="25" t="s">
        <v>11399</v>
      </c>
    </row>
    <row r="595" spans="2:65" s="1" customFormat="1" ht="24">
      <c r="B595" s="42"/>
      <c r="C595" s="64"/>
      <c r="D595" s="221" t="s">
        <v>506</v>
      </c>
      <c r="E595" s="64"/>
      <c r="F595" s="222" t="s">
        <v>11400</v>
      </c>
      <c r="G595" s="64"/>
      <c r="H595" s="64"/>
      <c r="I595" s="177"/>
      <c r="J595" s="64"/>
      <c r="K595" s="64"/>
      <c r="L595" s="62"/>
      <c r="M595" s="223"/>
      <c r="N595" s="43"/>
      <c r="O595" s="43"/>
      <c r="P595" s="43"/>
      <c r="Q595" s="43"/>
      <c r="R595" s="43"/>
      <c r="S595" s="43"/>
      <c r="T595" s="79"/>
      <c r="AT595" s="25" t="s">
        <v>506</v>
      </c>
      <c r="AU595" s="25" t="s">
        <v>82</v>
      </c>
    </row>
    <row r="596" spans="2:65" s="1" customFormat="1" ht="72">
      <c r="B596" s="42"/>
      <c r="C596" s="64"/>
      <c r="D596" s="221" t="s">
        <v>509</v>
      </c>
      <c r="E596" s="64"/>
      <c r="F596" s="224" t="s">
        <v>11390</v>
      </c>
      <c r="G596" s="64"/>
      <c r="H596" s="64"/>
      <c r="I596" s="177"/>
      <c r="J596" s="64"/>
      <c r="K596" s="64"/>
      <c r="L596" s="62"/>
      <c r="M596" s="223"/>
      <c r="N596" s="43"/>
      <c r="O596" s="43"/>
      <c r="P596" s="43"/>
      <c r="Q596" s="43"/>
      <c r="R596" s="43"/>
      <c r="S596" s="43"/>
      <c r="T596" s="79"/>
      <c r="AT596" s="25" t="s">
        <v>509</v>
      </c>
      <c r="AU596" s="25" t="s">
        <v>82</v>
      </c>
    </row>
    <row r="597" spans="2:65" s="12" customFormat="1">
      <c r="B597" s="225"/>
      <c r="C597" s="226"/>
      <c r="D597" s="227" t="s">
        <v>513</v>
      </c>
      <c r="E597" s="228" t="s">
        <v>23</v>
      </c>
      <c r="F597" s="229" t="s">
        <v>11401</v>
      </c>
      <c r="G597" s="226"/>
      <c r="H597" s="230">
        <v>3139.7</v>
      </c>
      <c r="I597" s="231"/>
      <c r="J597" s="226"/>
      <c r="K597" s="226"/>
      <c r="L597" s="232"/>
      <c r="M597" s="233"/>
      <c r="N597" s="234"/>
      <c r="O597" s="234"/>
      <c r="P597" s="234"/>
      <c r="Q597" s="234"/>
      <c r="R597" s="234"/>
      <c r="S597" s="234"/>
      <c r="T597" s="235"/>
      <c r="AT597" s="236" t="s">
        <v>513</v>
      </c>
      <c r="AU597" s="236" t="s">
        <v>82</v>
      </c>
      <c r="AV597" s="12" t="s">
        <v>82</v>
      </c>
      <c r="AW597" s="12" t="s">
        <v>36</v>
      </c>
      <c r="AX597" s="12" t="s">
        <v>80</v>
      </c>
      <c r="AY597" s="236" t="s">
        <v>492</v>
      </c>
    </row>
    <row r="598" spans="2:65" s="1" customFormat="1" ht="16.5" customHeight="1">
      <c r="B598" s="42"/>
      <c r="C598" s="209" t="s">
        <v>1942</v>
      </c>
      <c r="D598" s="209" t="s">
        <v>498</v>
      </c>
      <c r="E598" s="210" t="s">
        <v>11402</v>
      </c>
      <c r="F598" s="211" t="s">
        <v>11403</v>
      </c>
      <c r="G598" s="212" t="s">
        <v>795</v>
      </c>
      <c r="H598" s="213">
        <v>4.7210000000000001</v>
      </c>
      <c r="I598" s="214"/>
      <c r="J598" s="215">
        <f>ROUND(I598*H598,2)</f>
        <v>0</v>
      </c>
      <c r="K598" s="211" t="s">
        <v>501</v>
      </c>
      <c r="L598" s="62"/>
      <c r="M598" s="216" t="s">
        <v>23</v>
      </c>
      <c r="N598" s="217" t="s">
        <v>44</v>
      </c>
      <c r="O598" s="43"/>
      <c r="P598" s="218">
        <f>O598*H598</f>
        <v>0</v>
      </c>
      <c r="Q598" s="218">
        <v>0</v>
      </c>
      <c r="R598" s="218">
        <f>Q598*H598</f>
        <v>0</v>
      </c>
      <c r="S598" s="218">
        <v>0</v>
      </c>
      <c r="T598" s="219">
        <f>S598*H598</f>
        <v>0</v>
      </c>
      <c r="AR598" s="25" t="s">
        <v>775</v>
      </c>
      <c r="AT598" s="25" t="s">
        <v>498</v>
      </c>
      <c r="AU598" s="25" t="s">
        <v>82</v>
      </c>
      <c r="AY598" s="25" t="s">
        <v>492</v>
      </c>
      <c r="BE598" s="220">
        <f>IF(N598="základní",J598,0)</f>
        <v>0</v>
      </c>
      <c r="BF598" s="220">
        <f>IF(N598="snížená",J598,0)</f>
        <v>0</v>
      </c>
      <c r="BG598" s="220">
        <f>IF(N598="zákl. přenesená",J598,0)</f>
        <v>0</v>
      </c>
      <c r="BH598" s="220">
        <f>IF(N598="sníž. přenesená",J598,0)</f>
        <v>0</v>
      </c>
      <c r="BI598" s="220">
        <f>IF(N598="nulová",J598,0)</f>
        <v>0</v>
      </c>
      <c r="BJ598" s="25" t="s">
        <v>80</v>
      </c>
      <c r="BK598" s="220">
        <f>ROUND(I598*H598,2)</f>
        <v>0</v>
      </c>
      <c r="BL598" s="25" t="s">
        <v>775</v>
      </c>
      <c r="BM598" s="25" t="s">
        <v>11404</v>
      </c>
    </row>
    <row r="599" spans="2:65" s="1" customFormat="1" ht="24">
      <c r="B599" s="42"/>
      <c r="C599" s="64"/>
      <c r="D599" s="221" t="s">
        <v>506</v>
      </c>
      <c r="E599" s="64"/>
      <c r="F599" s="222" t="s">
        <v>11405</v>
      </c>
      <c r="G599" s="64"/>
      <c r="H599" s="64"/>
      <c r="I599" s="177"/>
      <c r="J599" s="64"/>
      <c r="K599" s="64"/>
      <c r="L599" s="62"/>
      <c r="M599" s="223"/>
      <c r="N599" s="43"/>
      <c r="O599" s="43"/>
      <c r="P599" s="43"/>
      <c r="Q599" s="43"/>
      <c r="R599" s="43"/>
      <c r="S599" s="43"/>
      <c r="T599" s="79"/>
      <c r="AT599" s="25" t="s">
        <v>506</v>
      </c>
      <c r="AU599" s="25" t="s">
        <v>82</v>
      </c>
    </row>
    <row r="600" spans="2:65" s="1" customFormat="1" ht="108">
      <c r="B600" s="42"/>
      <c r="C600" s="64"/>
      <c r="D600" s="221" t="s">
        <v>509</v>
      </c>
      <c r="E600" s="64"/>
      <c r="F600" s="224" t="s">
        <v>3481</v>
      </c>
      <c r="G600" s="64"/>
      <c r="H600" s="64"/>
      <c r="I600" s="177"/>
      <c r="J600" s="64"/>
      <c r="K600" s="64"/>
      <c r="L600" s="62"/>
      <c r="M600" s="223"/>
      <c r="N600" s="43"/>
      <c r="O600" s="43"/>
      <c r="P600" s="43"/>
      <c r="Q600" s="43"/>
      <c r="R600" s="43"/>
      <c r="S600" s="43"/>
      <c r="T600" s="79"/>
      <c r="AT600" s="25" t="s">
        <v>509</v>
      </c>
      <c r="AU600" s="25" t="s">
        <v>82</v>
      </c>
    </row>
    <row r="601" spans="2:65" s="11" customFormat="1" ht="29.85" customHeight="1">
      <c r="B601" s="192"/>
      <c r="C601" s="193"/>
      <c r="D601" s="206" t="s">
        <v>72</v>
      </c>
      <c r="E601" s="207" t="s">
        <v>5319</v>
      </c>
      <c r="F601" s="207" t="s">
        <v>11406</v>
      </c>
      <c r="G601" s="193"/>
      <c r="H601" s="193"/>
      <c r="I601" s="196"/>
      <c r="J601" s="208">
        <f>BK601</f>
        <v>0</v>
      </c>
      <c r="K601" s="193"/>
      <c r="L601" s="198"/>
      <c r="M601" s="199"/>
      <c r="N601" s="200"/>
      <c r="O601" s="200"/>
      <c r="P601" s="201">
        <f>SUM(P602:P613)</f>
        <v>0</v>
      </c>
      <c r="Q601" s="200"/>
      <c r="R601" s="201">
        <f>SUM(R602:R613)</f>
        <v>0.31400000000000006</v>
      </c>
      <c r="S601" s="200"/>
      <c r="T601" s="202">
        <f>SUM(T602:T613)</f>
        <v>0</v>
      </c>
      <c r="AR601" s="203" t="s">
        <v>82</v>
      </c>
      <c r="AT601" s="204" t="s">
        <v>72</v>
      </c>
      <c r="AU601" s="204" t="s">
        <v>80</v>
      </c>
      <c r="AY601" s="203" t="s">
        <v>492</v>
      </c>
      <c r="BK601" s="205">
        <f>SUM(BK602:BK613)</f>
        <v>0</v>
      </c>
    </row>
    <row r="602" spans="2:65" s="1" customFormat="1" ht="25.5" customHeight="1">
      <c r="B602" s="42"/>
      <c r="C602" s="209" t="s">
        <v>1947</v>
      </c>
      <c r="D602" s="209" t="s">
        <v>498</v>
      </c>
      <c r="E602" s="210" t="s">
        <v>11407</v>
      </c>
      <c r="F602" s="211" t="s">
        <v>11408</v>
      </c>
      <c r="G602" s="212" t="s">
        <v>1025</v>
      </c>
      <c r="H602" s="213">
        <v>2</v>
      </c>
      <c r="I602" s="214"/>
      <c r="J602" s="215">
        <f>ROUND(I602*H602,2)</f>
        <v>0</v>
      </c>
      <c r="K602" s="211" t="s">
        <v>23</v>
      </c>
      <c r="L602" s="62"/>
      <c r="M602" s="216" t="s">
        <v>23</v>
      </c>
      <c r="N602" s="217" t="s">
        <v>44</v>
      </c>
      <c r="O602" s="43"/>
      <c r="P602" s="218">
        <f>O602*H602</f>
        <v>0</v>
      </c>
      <c r="Q602" s="218">
        <v>7.0000000000000007E-2</v>
      </c>
      <c r="R602" s="218">
        <f>Q602*H602</f>
        <v>0.14000000000000001</v>
      </c>
      <c r="S602" s="218">
        <v>0</v>
      </c>
      <c r="T602" s="219">
        <f>S602*H602</f>
        <v>0</v>
      </c>
      <c r="AR602" s="25" t="s">
        <v>775</v>
      </c>
      <c r="AT602" s="25" t="s">
        <v>498</v>
      </c>
      <c r="AU602" s="25" t="s">
        <v>82</v>
      </c>
      <c r="AY602" s="25" t="s">
        <v>492</v>
      </c>
      <c r="BE602" s="220">
        <f>IF(N602="základní",J602,0)</f>
        <v>0</v>
      </c>
      <c r="BF602" s="220">
        <f>IF(N602="snížená",J602,0)</f>
        <v>0</v>
      </c>
      <c r="BG602" s="220">
        <f>IF(N602="zákl. přenesená",J602,0)</f>
        <v>0</v>
      </c>
      <c r="BH602" s="220">
        <f>IF(N602="sníž. přenesená",J602,0)</f>
        <v>0</v>
      </c>
      <c r="BI602" s="220">
        <f>IF(N602="nulová",J602,0)</f>
        <v>0</v>
      </c>
      <c r="BJ602" s="25" t="s">
        <v>80</v>
      </c>
      <c r="BK602" s="220">
        <f>ROUND(I602*H602,2)</f>
        <v>0</v>
      </c>
      <c r="BL602" s="25" t="s">
        <v>775</v>
      </c>
      <c r="BM602" s="25" t="s">
        <v>11409</v>
      </c>
    </row>
    <row r="603" spans="2:65" s="1" customFormat="1" ht="24">
      <c r="B603" s="42"/>
      <c r="C603" s="64"/>
      <c r="D603" s="221" t="s">
        <v>506</v>
      </c>
      <c r="E603" s="64"/>
      <c r="F603" s="222" t="s">
        <v>11408</v>
      </c>
      <c r="G603" s="64"/>
      <c r="H603" s="64"/>
      <c r="I603" s="177"/>
      <c r="J603" s="64"/>
      <c r="K603" s="64"/>
      <c r="L603" s="62"/>
      <c r="M603" s="223"/>
      <c r="N603" s="43"/>
      <c r="O603" s="43"/>
      <c r="P603" s="43"/>
      <c r="Q603" s="43"/>
      <c r="R603" s="43"/>
      <c r="S603" s="43"/>
      <c r="T603" s="79"/>
      <c r="AT603" s="25" t="s">
        <v>506</v>
      </c>
      <c r="AU603" s="25" t="s">
        <v>82</v>
      </c>
    </row>
    <row r="604" spans="2:65" s="12" customFormat="1">
      <c r="B604" s="225"/>
      <c r="C604" s="226"/>
      <c r="D604" s="227" t="s">
        <v>513</v>
      </c>
      <c r="E604" s="228" t="s">
        <v>23</v>
      </c>
      <c r="F604" s="229" t="s">
        <v>11028</v>
      </c>
      <c r="G604" s="226"/>
      <c r="H604" s="230">
        <v>2</v>
      </c>
      <c r="I604" s="231"/>
      <c r="J604" s="226"/>
      <c r="K604" s="226"/>
      <c r="L604" s="232"/>
      <c r="M604" s="233"/>
      <c r="N604" s="234"/>
      <c r="O604" s="234"/>
      <c r="P604" s="234"/>
      <c r="Q604" s="234"/>
      <c r="R604" s="234"/>
      <c r="S604" s="234"/>
      <c r="T604" s="235"/>
      <c r="AT604" s="236" t="s">
        <v>513</v>
      </c>
      <c r="AU604" s="236" t="s">
        <v>82</v>
      </c>
      <c r="AV604" s="12" t="s">
        <v>82</v>
      </c>
      <c r="AW604" s="12" t="s">
        <v>36</v>
      </c>
      <c r="AX604" s="12" t="s">
        <v>80</v>
      </c>
      <c r="AY604" s="236" t="s">
        <v>492</v>
      </c>
    </row>
    <row r="605" spans="2:65" s="1" customFormat="1" ht="38.25" customHeight="1">
      <c r="B605" s="42"/>
      <c r="C605" s="209" t="s">
        <v>1952</v>
      </c>
      <c r="D605" s="209" t="s">
        <v>498</v>
      </c>
      <c r="E605" s="210" t="s">
        <v>11410</v>
      </c>
      <c r="F605" s="211" t="s">
        <v>11411</v>
      </c>
      <c r="G605" s="212" t="s">
        <v>1025</v>
      </c>
      <c r="H605" s="213">
        <v>1</v>
      </c>
      <c r="I605" s="214"/>
      <c r="J605" s="215">
        <f>ROUND(I605*H605,2)</f>
        <v>0</v>
      </c>
      <c r="K605" s="211" t="s">
        <v>23</v>
      </c>
      <c r="L605" s="62"/>
      <c r="M605" s="216" t="s">
        <v>23</v>
      </c>
      <c r="N605" s="217" t="s">
        <v>44</v>
      </c>
      <c r="O605" s="43"/>
      <c r="P605" s="218">
        <f>O605*H605</f>
        <v>0</v>
      </c>
      <c r="Q605" s="218">
        <v>7.4999999999999997E-2</v>
      </c>
      <c r="R605" s="218">
        <f>Q605*H605</f>
        <v>7.4999999999999997E-2</v>
      </c>
      <c r="S605" s="218">
        <v>0</v>
      </c>
      <c r="T605" s="219">
        <f>S605*H605</f>
        <v>0</v>
      </c>
      <c r="AR605" s="25" t="s">
        <v>775</v>
      </c>
      <c r="AT605" s="25" t="s">
        <v>498</v>
      </c>
      <c r="AU605" s="25" t="s">
        <v>82</v>
      </c>
      <c r="AY605" s="25" t="s">
        <v>492</v>
      </c>
      <c r="BE605" s="220">
        <f>IF(N605="základní",J605,0)</f>
        <v>0</v>
      </c>
      <c r="BF605" s="220">
        <f>IF(N605="snížená",J605,0)</f>
        <v>0</v>
      </c>
      <c r="BG605" s="220">
        <f>IF(N605="zákl. přenesená",J605,0)</f>
        <v>0</v>
      </c>
      <c r="BH605" s="220">
        <f>IF(N605="sníž. přenesená",J605,0)</f>
        <v>0</v>
      </c>
      <c r="BI605" s="220">
        <f>IF(N605="nulová",J605,0)</f>
        <v>0</v>
      </c>
      <c r="BJ605" s="25" t="s">
        <v>80</v>
      </c>
      <c r="BK605" s="220">
        <f>ROUND(I605*H605,2)</f>
        <v>0</v>
      </c>
      <c r="BL605" s="25" t="s">
        <v>775</v>
      </c>
      <c r="BM605" s="25" t="s">
        <v>11412</v>
      </c>
    </row>
    <row r="606" spans="2:65" s="1" customFormat="1" ht="48">
      <c r="B606" s="42"/>
      <c r="C606" s="64"/>
      <c r="D606" s="221" t="s">
        <v>506</v>
      </c>
      <c r="E606" s="64"/>
      <c r="F606" s="222" t="s">
        <v>11413</v>
      </c>
      <c r="G606" s="64"/>
      <c r="H606" s="64"/>
      <c r="I606" s="177"/>
      <c r="J606" s="64"/>
      <c r="K606" s="64"/>
      <c r="L606" s="62"/>
      <c r="M606" s="223"/>
      <c r="N606" s="43"/>
      <c r="O606" s="43"/>
      <c r="P606" s="43"/>
      <c r="Q606" s="43"/>
      <c r="R606" s="43"/>
      <c r="S606" s="43"/>
      <c r="T606" s="79"/>
      <c r="AT606" s="25" t="s">
        <v>506</v>
      </c>
      <c r="AU606" s="25" t="s">
        <v>82</v>
      </c>
    </row>
    <row r="607" spans="2:65" s="12" customFormat="1">
      <c r="B607" s="225"/>
      <c r="C607" s="226"/>
      <c r="D607" s="227" t="s">
        <v>513</v>
      </c>
      <c r="E607" s="228" t="s">
        <v>23</v>
      </c>
      <c r="F607" s="229" t="s">
        <v>11334</v>
      </c>
      <c r="G607" s="226"/>
      <c r="H607" s="230">
        <v>1</v>
      </c>
      <c r="I607" s="231"/>
      <c r="J607" s="226"/>
      <c r="K607" s="226"/>
      <c r="L607" s="232"/>
      <c r="M607" s="233"/>
      <c r="N607" s="234"/>
      <c r="O607" s="234"/>
      <c r="P607" s="234"/>
      <c r="Q607" s="234"/>
      <c r="R607" s="234"/>
      <c r="S607" s="234"/>
      <c r="T607" s="235"/>
      <c r="AT607" s="236" t="s">
        <v>513</v>
      </c>
      <c r="AU607" s="236" t="s">
        <v>82</v>
      </c>
      <c r="AV607" s="12" t="s">
        <v>82</v>
      </c>
      <c r="AW607" s="12" t="s">
        <v>36</v>
      </c>
      <c r="AX607" s="12" t="s">
        <v>80</v>
      </c>
      <c r="AY607" s="236" t="s">
        <v>492</v>
      </c>
    </row>
    <row r="608" spans="2:65" s="1" customFormat="1" ht="25.5" customHeight="1">
      <c r="B608" s="42"/>
      <c r="C608" s="209" t="s">
        <v>1958</v>
      </c>
      <c r="D608" s="209" t="s">
        <v>498</v>
      </c>
      <c r="E608" s="210" t="s">
        <v>11414</v>
      </c>
      <c r="F608" s="211" t="s">
        <v>11415</v>
      </c>
      <c r="G608" s="212" t="s">
        <v>8881</v>
      </c>
      <c r="H608" s="213">
        <v>1</v>
      </c>
      <c r="I608" s="214"/>
      <c r="J608" s="215">
        <f>ROUND(I608*H608,2)</f>
        <v>0</v>
      </c>
      <c r="K608" s="211" t="s">
        <v>23</v>
      </c>
      <c r="L608" s="62"/>
      <c r="M608" s="216" t="s">
        <v>23</v>
      </c>
      <c r="N608" s="217" t="s">
        <v>44</v>
      </c>
      <c r="O608" s="43"/>
      <c r="P608" s="218">
        <f>O608*H608</f>
        <v>0</v>
      </c>
      <c r="Q608" s="218">
        <v>9.9000000000000005E-2</v>
      </c>
      <c r="R608" s="218">
        <f>Q608*H608</f>
        <v>9.9000000000000005E-2</v>
      </c>
      <c r="S608" s="218">
        <v>0</v>
      </c>
      <c r="T608" s="219">
        <f>S608*H608</f>
        <v>0</v>
      </c>
      <c r="AR608" s="25" t="s">
        <v>775</v>
      </c>
      <c r="AT608" s="25" t="s">
        <v>498</v>
      </c>
      <c r="AU608" s="25" t="s">
        <v>82</v>
      </c>
      <c r="AY608" s="25" t="s">
        <v>492</v>
      </c>
      <c r="BE608" s="220">
        <f>IF(N608="základní",J608,0)</f>
        <v>0</v>
      </c>
      <c r="BF608" s="220">
        <f>IF(N608="snížená",J608,0)</f>
        <v>0</v>
      </c>
      <c r="BG608" s="220">
        <f>IF(N608="zákl. přenesená",J608,0)</f>
        <v>0</v>
      </c>
      <c r="BH608" s="220">
        <f>IF(N608="sníž. přenesená",J608,0)</f>
        <v>0</v>
      </c>
      <c r="BI608" s="220">
        <f>IF(N608="nulová",J608,0)</f>
        <v>0</v>
      </c>
      <c r="BJ608" s="25" t="s">
        <v>80</v>
      </c>
      <c r="BK608" s="220">
        <f>ROUND(I608*H608,2)</f>
        <v>0</v>
      </c>
      <c r="BL608" s="25" t="s">
        <v>775</v>
      </c>
      <c r="BM608" s="25" t="s">
        <v>11416</v>
      </c>
    </row>
    <row r="609" spans="2:65" s="1" customFormat="1" ht="24">
      <c r="B609" s="42"/>
      <c r="C609" s="64"/>
      <c r="D609" s="221" t="s">
        <v>506</v>
      </c>
      <c r="E609" s="64"/>
      <c r="F609" s="222" t="s">
        <v>11415</v>
      </c>
      <c r="G609" s="64"/>
      <c r="H609" s="64"/>
      <c r="I609" s="177"/>
      <c r="J609" s="64"/>
      <c r="K609" s="64"/>
      <c r="L609" s="62"/>
      <c r="M609" s="223"/>
      <c r="N609" s="43"/>
      <c r="O609" s="43"/>
      <c r="P609" s="43"/>
      <c r="Q609" s="43"/>
      <c r="R609" s="43"/>
      <c r="S609" s="43"/>
      <c r="T609" s="79"/>
      <c r="AT609" s="25" t="s">
        <v>506</v>
      </c>
      <c r="AU609" s="25" t="s">
        <v>82</v>
      </c>
    </row>
    <row r="610" spans="2:65" s="12" customFormat="1">
      <c r="B610" s="225"/>
      <c r="C610" s="226"/>
      <c r="D610" s="227" t="s">
        <v>513</v>
      </c>
      <c r="E610" s="228" t="s">
        <v>23</v>
      </c>
      <c r="F610" s="229" t="s">
        <v>80</v>
      </c>
      <c r="G610" s="226"/>
      <c r="H610" s="230">
        <v>1</v>
      </c>
      <c r="I610" s="231"/>
      <c r="J610" s="226"/>
      <c r="K610" s="226"/>
      <c r="L610" s="232"/>
      <c r="M610" s="233"/>
      <c r="N610" s="234"/>
      <c r="O610" s="234"/>
      <c r="P610" s="234"/>
      <c r="Q610" s="234"/>
      <c r="R610" s="234"/>
      <c r="S610" s="234"/>
      <c r="T610" s="235"/>
      <c r="AT610" s="236" t="s">
        <v>513</v>
      </c>
      <c r="AU610" s="236" t="s">
        <v>82</v>
      </c>
      <c r="AV610" s="12" t="s">
        <v>82</v>
      </c>
      <c r="AW610" s="12" t="s">
        <v>36</v>
      </c>
      <c r="AX610" s="12" t="s">
        <v>80</v>
      </c>
      <c r="AY610" s="236" t="s">
        <v>492</v>
      </c>
    </row>
    <row r="611" spans="2:65" s="1" customFormat="1" ht="16.5" customHeight="1">
      <c r="B611" s="42"/>
      <c r="C611" s="209" t="s">
        <v>1966</v>
      </c>
      <c r="D611" s="209" t="s">
        <v>498</v>
      </c>
      <c r="E611" s="210" t="s">
        <v>11417</v>
      </c>
      <c r="F611" s="211" t="s">
        <v>11418</v>
      </c>
      <c r="G611" s="212" t="s">
        <v>795</v>
      </c>
      <c r="H611" s="213">
        <v>0.314</v>
      </c>
      <c r="I611" s="214"/>
      <c r="J611" s="215">
        <f>ROUND(I611*H611,2)</f>
        <v>0</v>
      </c>
      <c r="K611" s="211" t="s">
        <v>501</v>
      </c>
      <c r="L611" s="62"/>
      <c r="M611" s="216" t="s">
        <v>23</v>
      </c>
      <c r="N611" s="217" t="s">
        <v>44</v>
      </c>
      <c r="O611" s="43"/>
      <c r="P611" s="218">
        <f>O611*H611</f>
        <v>0</v>
      </c>
      <c r="Q611" s="218">
        <v>0</v>
      </c>
      <c r="R611" s="218">
        <f>Q611*H611</f>
        <v>0</v>
      </c>
      <c r="S611" s="218">
        <v>0</v>
      </c>
      <c r="T611" s="219">
        <f>S611*H611</f>
        <v>0</v>
      </c>
      <c r="AR611" s="25" t="s">
        <v>775</v>
      </c>
      <c r="AT611" s="25" t="s">
        <v>498</v>
      </c>
      <c r="AU611" s="25" t="s">
        <v>82</v>
      </c>
      <c r="AY611" s="25" t="s">
        <v>492</v>
      </c>
      <c r="BE611" s="220">
        <f>IF(N611="základní",J611,0)</f>
        <v>0</v>
      </c>
      <c r="BF611" s="220">
        <f>IF(N611="snížená",J611,0)</f>
        <v>0</v>
      </c>
      <c r="BG611" s="220">
        <f>IF(N611="zákl. přenesená",J611,0)</f>
        <v>0</v>
      </c>
      <c r="BH611" s="220">
        <f>IF(N611="sníž. přenesená",J611,0)</f>
        <v>0</v>
      </c>
      <c r="BI611" s="220">
        <f>IF(N611="nulová",J611,0)</f>
        <v>0</v>
      </c>
      <c r="BJ611" s="25" t="s">
        <v>80</v>
      </c>
      <c r="BK611" s="220">
        <f>ROUND(I611*H611,2)</f>
        <v>0</v>
      </c>
      <c r="BL611" s="25" t="s">
        <v>775</v>
      </c>
      <c r="BM611" s="25" t="s">
        <v>11419</v>
      </c>
    </row>
    <row r="612" spans="2:65" s="1" customFormat="1" ht="24">
      <c r="B612" s="42"/>
      <c r="C612" s="64"/>
      <c r="D612" s="221" t="s">
        <v>506</v>
      </c>
      <c r="E612" s="64"/>
      <c r="F612" s="222" t="s">
        <v>11420</v>
      </c>
      <c r="G612" s="64"/>
      <c r="H612" s="64"/>
      <c r="I612" s="177"/>
      <c r="J612" s="64"/>
      <c r="K612" s="64"/>
      <c r="L612" s="62"/>
      <c r="M612" s="223"/>
      <c r="N612" s="43"/>
      <c r="O612" s="43"/>
      <c r="P612" s="43"/>
      <c r="Q612" s="43"/>
      <c r="R612" s="43"/>
      <c r="S612" s="43"/>
      <c r="T612" s="79"/>
      <c r="AT612" s="25" t="s">
        <v>506</v>
      </c>
      <c r="AU612" s="25" t="s">
        <v>82</v>
      </c>
    </row>
    <row r="613" spans="2:65" s="1" customFormat="1" ht="108">
      <c r="B613" s="42"/>
      <c r="C613" s="64"/>
      <c r="D613" s="221" t="s">
        <v>509</v>
      </c>
      <c r="E613" s="64"/>
      <c r="F613" s="224" t="s">
        <v>4723</v>
      </c>
      <c r="G613" s="64"/>
      <c r="H613" s="64"/>
      <c r="I613" s="177"/>
      <c r="J613" s="64"/>
      <c r="K613" s="64"/>
      <c r="L613" s="62"/>
      <c r="M613" s="223"/>
      <c r="N613" s="43"/>
      <c r="O613" s="43"/>
      <c r="P613" s="43"/>
      <c r="Q613" s="43"/>
      <c r="R613" s="43"/>
      <c r="S613" s="43"/>
      <c r="T613" s="79"/>
      <c r="AT613" s="25" t="s">
        <v>509</v>
      </c>
      <c r="AU613" s="25" t="s">
        <v>82</v>
      </c>
    </row>
    <row r="614" spans="2:65" s="11" customFormat="1" ht="29.85" customHeight="1">
      <c r="B614" s="192"/>
      <c r="C614" s="193"/>
      <c r="D614" s="206" t="s">
        <v>72</v>
      </c>
      <c r="E614" s="207" t="s">
        <v>5323</v>
      </c>
      <c r="F614" s="207" t="s">
        <v>11421</v>
      </c>
      <c r="G614" s="193"/>
      <c r="H614" s="193"/>
      <c r="I614" s="196"/>
      <c r="J614" s="208">
        <f>BK614</f>
        <v>0</v>
      </c>
      <c r="K614" s="193"/>
      <c r="L614" s="198"/>
      <c r="M614" s="199"/>
      <c r="N614" s="200"/>
      <c r="O614" s="200"/>
      <c r="P614" s="201">
        <f>SUM(P615:P770)</f>
        <v>0</v>
      </c>
      <c r="Q614" s="200"/>
      <c r="R614" s="201">
        <f>SUM(R615:R770)</f>
        <v>6.6521000000000017</v>
      </c>
      <c r="S614" s="200"/>
      <c r="T614" s="202">
        <f>SUM(T615:T770)</f>
        <v>0</v>
      </c>
      <c r="AR614" s="203" t="s">
        <v>82</v>
      </c>
      <c r="AT614" s="204" t="s">
        <v>72</v>
      </c>
      <c r="AU614" s="204" t="s">
        <v>80</v>
      </c>
      <c r="AY614" s="203" t="s">
        <v>492</v>
      </c>
      <c r="BK614" s="205">
        <f>SUM(BK615:BK770)</f>
        <v>0</v>
      </c>
    </row>
    <row r="615" spans="2:65" s="1" customFormat="1" ht="16.5" customHeight="1">
      <c r="B615" s="42"/>
      <c r="C615" s="209" t="s">
        <v>1971</v>
      </c>
      <c r="D615" s="209" t="s">
        <v>498</v>
      </c>
      <c r="E615" s="210" t="s">
        <v>11422</v>
      </c>
      <c r="F615" s="211" t="s">
        <v>11423</v>
      </c>
      <c r="G615" s="212" t="s">
        <v>8881</v>
      </c>
      <c r="H615" s="213">
        <v>11</v>
      </c>
      <c r="I615" s="214"/>
      <c r="J615" s="215">
        <f>ROUND(I615*H615,2)</f>
        <v>0</v>
      </c>
      <c r="K615" s="211" t="s">
        <v>501</v>
      </c>
      <c r="L615" s="62"/>
      <c r="M615" s="216" t="s">
        <v>23</v>
      </c>
      <c r="N615" s="217" t="s">
        <v>44</v>
      </c>
      <c r="O615" s="43"/>
      <c r="P615" s="218">
        <f>O615*H615</f>
        <v>0</v>
      </c>
      <c r="Q615" s="218">
        <v>3.2200000000000002E-3</v>
      </c>
      <c r="R615" s="218">
        <f>Q615*H615</f>
        <v>3.542E-2</v>
      </c>
      <c r="S615" s="218">
        <v>0</v>
      </c>
      <c r="T615" s="219">
        <f>S615*H615</f>
        <v>0</v>
      </c>
      <c r="AR615" s="25" t="s">
        <v>775</v>
      </c>
      <c r="AT615" s="25" t="s">
        <v>498</v>
      </c>
      <c r="AU615" s="25" t="s">
        <v>82</v>
      </c>
      <c r="AY615" s="25" t="s">
        <v>492</v>
      </c>
      <c r="BE615" s="220">
        <f>IF(N615="základní",J615,0)</f>
        <v>0</v>
      </c>
      <c r="BF615" s="220">
        <f>IF(N615="snížená",J615,0)</f>
        <v>0</v>
      </c>
      <c r="BG615" s="220">
        <f>IF(N615="zákl. přenesená",J615,0)</f>
        <v>0</v>
      </c>
      <c r="BH615" s="220">
        <f>IF(N615="sníž. přenesená",J615,0)</f>
        <v>0</v>
      </c>
      <c r="BI615" s="220">
        <f>IF(N615="nulová",J615,0)</f>
        <v>0</v>
      </c>
      <c r="BJ615" s="25" t="s">
        <v>80</v>
      </c>
      <c r="BK615" s="220">
        <f>ROUND(I615*H615,2)</f>
        <v>0</v>
      </c>
      <c r="BL615" s="25" t="s">
        <v>775</v>
      </c>
      <c r="BM615" s="25" t="s">
        <v>11424</v>
      </c>
    </row>
    <row r="616" spans="2:65" s="1" customFormat="1">
      <c r="B616" s="42"/>
      <c r="C616" s="64"/>
      <c r="D616" s="221" t="s">
        <v>506</v>
      </c>
      <c r="E616" s="64"/>
      <c r="F616" s="222" t="s">
        <v>11425</v>
      </c>
      <c r="G616" s="64"/>
      <c r="H616" s="64"/>
      <c r="I616" s="177"/>
      <c r="J616" s="64"/>
      <c r="K616" s="64"/>
      <c r="L616" s="62"/>
      <c r="M616" s="223"/>
      <c r="N616" s="43"/>
      <c r="O616" s="43"/>
      <c r="P616" s="43"/>
      <c r="Q616" s="43"/>
      <c r="R616" s="43"/>
      <c r="S616" s="43"/>
      <c r="T616" s="79"/>
      <c r="AT616" s="25" t="s">
        <v>506</v>
      </c>
      <c r="AU616" s="25" t="s">
        <v>82</v>
      </c>
    </row>
    <row r="617" spans="2:65" s="1" customFormat="1" ht="36">
      <c r="B617" s="42"/>
      <c r="C617" s="64"/>
      <c r="D617" s="221" t="s">
        <v>509</v>
      </c>
      <c r="E617" s="64"/>
      <c r="F617" s="224" t="s">
        <v>11426</v>
      </c>
      <c r="G617" s="64"/>
      <c r="H617" s="64"/>
      <c r="I617" s="177"/>
      <c r="J617" s="64"/>
      <c r="K617" s="64"/>
      <c r="L617" s="62"/>
      <c r="M617" s="223"/>
      <c r="N617" s="43"/>
      <c r="O617" s="43"/>
      <c r="P617" s="43"/>
      <c r="Q617" s="43"/>
      <c r="R617" s="43"/>
      <c r="S617" s="43"/>
      <c r="T617" s="79"/>
      <c r="AT617" s="25" t="s">
        <v>509</v>
      </c>
      <c r="AU617" s="25" t="s">
        <v>82</v>
      </c>
    </row>
    <row r="618" spans="2:65" s="12" customFormat="1">
      <c r="B618" s="225"/>
      <c r="C618" s="226"/>
      <c r="D618" s="227" t="s">
        <v>513</v>
      </c>
      <c r="E618" s="228" t="s">
        <v>23</v>
      </c>
      <c r="F618" s="229" t="s">
        <v>11427</v>
      </c>
      <c r="G618" s="226"/>
      <c r="H618" s="230">
        <v>11</v>
      </c>
      <c r="I618" s="231"/>
      <c r="J618" s="226"/>
      <c r="K618" s="226"/>
      <c r="L618" s="232"/>
      <c r="M618" s="233"/>
      <c r="N618" s="234"/>
      <c r="O618" s="234"/>
      <c r="P618" s="234"/>
      <c r="Q618" s="234"/>
      <c r="R618" s="234"/>
      <c r="S618" s="234"/>
      <c r="T618" s="235"/>
      <c r="AT618" s="236" t="s">
        <v>513</v>
      </c>
      <c r="AU618" s="236" t="s">
        <v>82</v>
      </c>
      <c r="AV618" s="12" t="s">
        <v>82</v>
      </c>
      <c r="AW618" s="12" t="s">
        <v>36</v>
      </c>
      <c r="AX618" s="12" t="s">
        <v>80</v>
      </c>
      <c r="AY618" s="236" t="s">
        <v>492</v>
      </c>
    </row>
    <row r="619" spans="2:65" s="1" customFormat="1" ht="25.5" customHeight="1">
      <c r="B619" s="42"/>
      <c r="C619" s="209" t="s">
        <v>1977</v>
      </c>
      <c r="D619" s="209" t="s">
        <v>498</v>
      </c>
      <c r="E619" s="210" t="s">
        <v>11428</v>
      </c>
      <c r="F619" s="211" t="s">
        <v>11429</v>
      </c>
      <c r="G619" s="212" t="s">
        <v>8881</v>
      </c>
      <c r="H619" s="213">
        <v>65</v>
      </c>
      <c r="I619" s="214"/>
      <c r="J619" s="215">
        <f>ROUND(I619*H619,2)</f>
        <v>0</v>
      </c>
      <c r="K619" s="211" t="s">
        <v>501</v>
      </c>
      <c r="L619" s="62"/>
      <c r="M619" s="216" t="s">
        <v>23</v>
      </c>
      <c r="N619" s="217" t="s">
        <v>44</v>
      </c>
      <c r="O619" s="43"/>
      <c r="P619" s="218">
        <f>O619*H619</f>
        <v>0</v>
      </c>
      <c r="Q619" s="218">
        <v>1.6920000000000001E-2</v>
      </c>
      <c r="R619" s="218">
        <f>Q619*H619</f>
        <v>1.0998000000000001</v>
      </c>
      <c r="S619" s="218">
        <v>0</v>
      </c>
      <c r="T619" s="219">
        <f>S619*H619</f>
        <v>0</v>
      </c>
      <c r="AR619" s="25" t="s">
        <v>775</v>
      </c>
      <c r="AT619" s="25" t="s">
        <v>498</v>
      </c>
      <c r="AU619" s="25" t="s">
        <v>82</v>
      </c>
      <c r="AY619" s="25" t="s">
        <v>492</v>
      </c>
      <c r="BE619" s="220">
        <f>IF(N619="základní",J619,0)</f>
        <v>0</v>
      </c>
      <c r="BF619" s="220">
        <f>IF(N619="snížená",J619,0)</f>
        <v>0</v>
      </c>
      <c r="BG619" s="220">
        <f>IF(N619="zákl. přenesená",J619,0)</f>
        <v>0</v>
      </c>
      <c r="BH619" s="220">
        <f>IF(N619="sníž. přenesená",J619,0)</f>
        <v>0</v>
      </c>
      <c r="BI619" s="220">
        <f>IF(N619="nulová",J619,0)</f>
        <v>0</v>
      </c>
      <c r="BJ619" s="25" t="s">
        <v>80</v>
      </c>
      <c r="BK619" s="220">
        <f>ROUND(I619*H619,2)</f>
        <v>0</v>
      </c>
      <c r="BL619" s="25" t="s">
        <v>775</v>
      </c>
      <c r="BM619" s="25" t="s">
        <v>11430</v>
      </c>
    </row>
    <row r="620" spans="2:65" s="1" customFormat="1" ht="24">
      <c r="B620" s="42"/>
      <c r="C620" s="64"/>
      <c r="D620" s="221" t="s">
        <v>506</v>
      </c>
      <c r="E620" s="64"/>
      <c r="F620" s="222" t="s">
        <v>11431</v>
      </c>
      <c r="G620" s="64"/>
      <c r="H620" s="64"/>
      <c r="I620" s="177"/>
      <c r="J620" s="64"/>
      <c r="K620" s="64"/>
      <c r="L620" s="62"/>
      <c r="M620" s="223"/>
      <c r="N620" s="43"/>
      <c r="O620" s="43"/>
      <c r="P620" s="43"/>
      <c r="Q620" s="43"/>
      <c r="R620" s="43"/>
      <c r="S620" s="43"/>
      <c r="T620" s="79"/>
      <c r="AT620" s="25" t="s">
        <v>506</v>
      </c>
      <c r="AU620" s="25" t="s">
        <v>82</v>
      </c>
    </row>
    <row r="621" spans="2:65" s="1" customFormat="1" ht="36">
      <c r="B621" s="42"/>
      <c r="C621" s="64"/>
      <c r="D621" s="221" t="s">
        <v>509</v>
      </c>
      <c r="E621" s="64"/>
      <c r="F621" s="224" t="s">
        <v>11426</v>
      </c>
      <c r="G621" s="64"/>
      <c r="H621" s="64"/>
      <c r="I621" s="177"/>
      <c r="J621" s="64"/>
      <c r="K621" s="64"/>
      <c r="L621" s="62"/>
      <c r="M621" s="223"/>
      <c r="N621" s="43"/>
      <c r="O621" s="43"/>
      <c r="P621" s="43"/>
      <c r="Q621" s="43"/>
      <c r="R621" s="43"/>
      <c r="S621" s="43"/>
      <c r="T621" s="79"/>
      <c r="AT621" s="25" t="s">
        <v>509</v>
      </c>
      <c r="AU621" s="25" t="s">
        <v>82</v>
      </c>
    </row>
    <row r="622" spans="2:65" s="12" customFormat="1">
      <c r="B622" s="225"/>
      <c r="C622" s="226"/>
      <c r="D622" s="227" t="s">
        <v>513</v>
      </c>
      <c r="E622" s="228" t="s">
        <v>23</v>
      </c>
      <c r="F622" s="229" t="s">
        <v>11432</v>
      </c>
      <c r="G622" s="226"/>
      <c r="H622" s="230">
        <v>65</v>
      </c>
      <c r="I622" s="231"/>
      <c r="J622" s="226"/>
      <c r="K622" s="226"/>
      <c r="L622" s="232"/>
      <c r="M622" s="233"/>
      <c r="N622" s="234"/>
      <c r="O622" s="234"/>
      <c r="P622" s="234"/>
      <c r="Q622" s="234"/>
      <c r="R622" s="234"/>
      <c r="S622" s="234"/>
      <c r="T622" s="235"/>
      <c r="AT622" s="236" t="s">
        <v>513</v>
      </c>
      <c r="AU622" s="236" t="s">
        <v>82</v>
      </c>
      <c r="AV622" s="12" t="s">
        <v>82</v>
      </c>
      <c r="AW622" s="12" t="s">
        <v>36</v>
      </c>
      <c r="AX622" s="12" t="s">
        <v>80</v>
      </c>
      <c r="AY622" s="236" t="s">
        <v>492</v>
      </c>
    </row>
    <row r="623" spans="2:65" s="1" customFormat="1" ht="25.5" customHeight="1">
      <c r="B623" s="42"/>
      <c r="C623" s="209" t="s">
        <v>1982</v>
      </c>
      <c r="D623" s="209" t="s">
        <v>498</v>
      </c>
      <c r="E623" s="210" t="s">
        <v>11433</v>
      </c>
      <c r="F623" s="211" t="s">
        <v>11434</v>
      </c>
      <c r="G623" s="212" t="s">
        <v>8881</v>
      </c>
      <c r="H623" s="213">
        <v>11</v>
      </c>
      <c r="I623" s="214"/>
      <c r="J623" s="215">
        <f>ROUND(I623*H623,2)</f>
        <v>0</v>
      </c>
      <c r="K623" s="211" t="s">
        <v>23</v>
      </c>
      <c r="L623" s="62"/>
      <c r="M623" s="216" t="s">
        <v>23</v>
      </c>
      <c r="N623" s="217" t="s">
        <v>44</v>
      </c>
      <c r="O623" s="43"/>
      <c r="P623" s="218">
        <f>O623*H623</f>
        <v>0</v>
      </c>
      <c r="Q623" s="218">
        <v>2.5000000000000001E-2</v>
      </c>
      <c r="R623" s="218">
        <f>Q623*H623</f>
        <v>0.27500000000000002</v>
      </c>
      <c r="S623" s="218">
        <v>0</v>
      </c>
      <c r="T623" s="219">
        <f>S623*H623</f>
        <v>0</v>
      </c>
      <c r="AR623" s="25" t="s">
        <v>775</v>
      </c>
      <c r="AT623" s="25" t="s">
        <v>498</v>
      </c>
      <c r="AU623" s="25" t="s">
        <v>82</v>
      </c>
      <c r="AY623" s="25" t="s">
        <v>492</v>
      </c>
      <c r="BE623" s="220">
        <f>IF(N623="základní",J623,0)</f>
        <v>0</v>
      </c>
      <c r="BF623" s="220">
        <f>IF(N623="snížená",J623,0)</f>
        <v>0</v>
      </c>
      <c r="BG623" s="220">
        <f>IF(N623="zákl. přenesená",J623,0)</f>
        <v>0</v>
      </c>
      <c r="BH623" s="220">
        <f>IF(N623="sníž. přenesená",J623,0)</f>
        <v>0</v>
      </c>
      <c r="BI623" s="220">
        <f>IF(N623="nulová",J623,0)</f>
        <v>0</v>
      </c>
      <c r="BJ623" s="25" t="s">
        <v>80</v>
      </c>
      <c r="BK623" s="220">
        <f>ROUND(I623*H623,2)</f>
        <v>0</v>
      </c>
      <c r="BL623" s="25" t="s">
        <v>775</v>
      </c>
      <c r="BM623" s="25" t="s">
        <v>11435</v>
      </c>
    </row>
    <row r="624" spans="2:65" s="1" customFormat="1" ht="24">
      <c r="B624" s="42"/>
      <c r="C624" s="64"/>
      <c r="D624" s="221" t="s">
        <v>506</v>
      </c>
      <c r="E624" s="64"/>
      <c r="F624" s="222" t="s">
        <v>11434</v>
      </c>
      <c r="G624" s="64"/>
      <c r="H624" s="64"/>
      <c r="I624" s="177"/>
      <c r="J624" s="64"/>
      <c r="K624" s="64"/>
      <c r="L624" s="62"/>
      <c r="M624" s="223"/>
      <c r="N624" s="43"/>
      <c r="O624" s="43"/>
      <c r="P624" s="43"/>
      <c r="Q624" s="43"/>
      <c r="R624" s="43"/>
      <c r="S624" s="43"/>
      <c r="T624" s="79"/>
      <c r="AT624" s="25" t="s">
        <v>506</v>
      </c>
      <c r="AU624" s="25" t="s">
        <v>82</v>
      </c>
    </row>
    <row r="625" spans="2:65" s="12" customFormat="1">
      <c r="B625" s="225"/>
      <c r="C625" s="226"/>
      <c r="D625" s="227" t="s">
        <v>513</v>
      </c>
      <c r="E625" s="228" t="s">
        <v>23</v>
      </c>
      <c r="F625" s="229" t="s">
        <v>11436</v>
      </c>
      <c r="G625" s="226"/>
      <c r="H625" s="230">
        <v>11</v>
      </c>
      <c r="I625" s="231"/>
      <c r="J625" s="226"/>
      <c r="K625" s="226"/>
      <c r="L625" s="232"/>
      <c r="M625" s="233"/>
      <c r="N625" s="234"/>
      <c r="O625" s="234"/>
      <c r="P625" s="234"/>
      <c r="Q625" s="234"/>
      <c r="R625" s="234"/>
      <c r="S625" s="234"/>
      <c r="T625" s="235"/>
      <c r="AT625" s="236" t="s">
        <v>513</v>
      </c>
      <c r="AU625" s="236" t="s">
        <v>82</v>
      </c>
      <c r="AV625" s="12" t="s">
        <v>82</v>
      </c>
      <c r="AW625" s="12" t="s">
        <v>36</v>
      </c>
      <c r="AX625" s="12" t="s">
        <v>80</v>
      </c>
      <c r="AY625" s="236" t="s">
        <v>492</v>
      </c>
    </row>
    <row r="626" spans="2:65" s="1" customFormat="1" ht="16.5" customHeight="1">
      <c r="B626" s="42"/>
      <c r="C626" s="209" t="s">
        <v>1987</v>
      </c>
      <c r="D626" s="209" t="s">
        <v>498</v>
      </c>
      <c r="E626" s="210" t="s">
        <v>11437</v>
      </c>
      <c r="F626" s="211" t="s">
        <v>11438</v>
      </c>
      <c r="G626" s="212" t="s">
        <v>8881</v>
      </c>
      <c r="H626" s="213">
        <v>27</v>
      </c>
      <c r="I626" s="214"/>
      <c r="J626" s="215">
        <f>ROUND(I626*H626,2)</f>
        <v>0</v>
      </c>
      <c r="K626" s="211" t="s">
        <v>501</v>
      </c>
      <c r="L626" s="62"/>
      <c r="M626" s="216" t="s">
        <v>23</v>
      </c>
      <c r="N626" s="217" t="s">
        <v>44</v>
      </c>
      <c r="O626" s="43"/>
      <c r="P626" s="218">
        <f>O626*H626</f>
        <v>0</v>
      </c>
      <c r="Q626" s="218">
        <v>1.8079999999999999E-2</v>
      </c>
      <c r="R626" s="218">
        <f>Q626*H626</f>
        <v>0.48815999999999998</v>
      </c>
      <c r="S626" s="218">
        <v>0</v>
      </c>
      <c r="T626" s="219">
        <f>S626*H626</f>
        <v>0</v>
      </c>
      <c r="AR626" s="25" t="s">
        <v>775</v>
      </c>
      <c r="AT626" s="25" t="s">
        <v>498</v>
      </c>
      <c r="AU626" s="25" t="s">
        <v>82</v>
      </c>
      <c r="AY626" s="25" t="s">
        <v>492</v>
      </c>
      <c r="BE626" s="220">
        <f>IF(N626="základní",J626,0)</f>
        <v>0</v>
      </c>
      <c r="BF626" s="220">
        <f>IF(N626="snížená",J626,0)</f>
        <v>0</v>
      </c>
      <c r="BG626" s="220">
        <f>IF(N626="zákl. přenesená",J626,0)</f>
        <v>0</v>
      </c>
      <c r="BH626" s="220">
        <f>IF(N626="sníž. přenesená",J626,0)</f>
        <v>0</v>
      </c>
      <c r="BI626" s="220">
        <f>IF(N626="nulová",J626,0)</f>
        <v>0</v>
      </c>
      <c r="BJ626" s="25" t="s">
        <v>80</v>
      </c>
      <c r="BK626" s="220">
        <f>ROUND(I626*H626,2)</f>
        <v>0</v>
      </c>
      <c r="BL626" s="25" t="s">
        <v>775</v>
      </c>
      <c r="BM626" s="25" t="s">
        <v>11439</v>
      </c>
    </row>
    <row r="627" spans="2:65" s="1" customFormat="1">
      <c r="B627" s="42"/>
      <c r="C627" s="64"/>
      <c r="D627" s="221" t="s">
        <v>506</v>
      </c>
      <c r="E627" s="64"/>
      <c r="F627" s="222" t="s">
        <v>11440</v>
      </c>
      <c r="G627" s="64"/>
      <c r="H627" s="64"/>
      <c r="I627" s="177"/>
      <c r="J627" s="64"/>
      <c r="K627" s="64"/>
      <c r="L627" s="62"/>
      <c r="M627" s="223"/>
      <c r="N627" s="43"/>
      <c r="O627" s="43"/>
      <c r="P627" s="43"/>
      <c r="Q627" s="43"/>
      <c r="R627" s="43"/>
      <c r="S627" s="43"/>
      <c r="T627" s="79"/>
      <c r="AT627" s="25" t="s">
        <v>506</v>
      </c>
      <c r="AU627" s="25" t="s">
        <v>82</v>
      </c>
    </row>
    <row r="628" spans="2:65" s="1" customFormat="1" ht="36">
      <c r="B628" s="42"/>
      <c r="C628" s="64"/>
      <c r="D628" s="221" t="s">
        <v>509</v>
      </c>
      <c r="E628" s="64"/>
      <c r="F628" s="224" t="s">
        <v>11441</v>
      </c>
      <c r="G628" s="64"/>
      <c r="H628" s="64"/>
      <c r="I628" s="177"/>
      <c r="J628" s="64"/>
      <c r="K628" s="64"/>
      <c r="L628" s="62"/>
      <c r="M628" s="223"/>
      <c r="N628" s="43"/>
      <c r="O628" s="43"/>
      <c r="P628" s="43"/>
      <c r="Q628" s="43"/>
      <c r="R628" s="43"/>
      <c r="S628" s="43"/>
      <c r="T628" s="79"/>
      <c r="AT628" s="25" t="s">
        <v>509</v>
      </c>
      <c r="AU628" s="25" t="s">
        <v>82</v>
      </c>
    </row>
    <row r="629" spans="2:65" s="12" customFormat="1">
      <c r="B629" s="225"/>
      <c r="C629" s="226"/>
      <c r="D629" s="227" t="s">
        <v>513</v>
      </c>
      <c r="E629" s="228" t="s">
        <v>23</v>
      </c>
      <c r="F629" s="229" t="s">
        <v>11442</v>
      </c>
      <c r="G629" s="226"/>
      <c r="H629" s="230">
        <v>27</v>
      </c>
      <c r="I629" s="231"/>
      <c r="J629" s="226"/>
      <c r="K629" s="226"/>
      <c r="L629" s="232"/>
      <c r="M629" s="233"/>
      <c r="N629" s="234"/>
      <c r="O629" s="234"/>
      <c r="P629" s="234"/>
      <c r="Q629" s="234"/>
      <c r="R629" s="234"/>
      <c r="S629" s="234"/>
      <c r="T629" s="235"/>
      <c r="AT629" s="236" t="s">
        <v>513</v>
      </c>
      <c r="AU629" s="236" t="s">
        <v>82</v>
      </c>
      <c r="AV629" s="12" t="s">
        <v>82</v>
      </c>
      <c r="AW629" s="12" t="s">
        <v>36</v>
      </c>
      <c r="AX629" s="12" t="s">
        <v>80</v>
      </c>
      <c r="AY629" s="236" t="s">
        <v>492</v>
      </c>
    </row>
    <row r="630" spans="2:65" s="1" customFormat="1" ht="16.5" customHeight="1">
      <c r="B630" s="42"/>
      <c r="C630" s="209" t="s">
        <v>1993</v>
      </c>
      <c r="D630" s="209" t="s">
        <v>498</v>
      </c>
      <c r="E630" s="210" t="s">
        <v>11443</v>
      </c>
      <c r="F630" s="211" t="s">
        <v>11444</v>
      </c>
      <c r="G630" s="212" t="s">
        <v>1025</v>
      </c>
      <c r="H630" s="213">
        <v>9</v>
      </c>
      <c r="I630" s="214"/>
      <c r="J630" s="215">
        <f>ROUND(I630*H630,2)</f>
        <v>0</v>
      </c>
      <c r="K630" s="211" t="s">
        <v>23</v>
      </c>
      <c r="L630" s="62"/>
      <c r="M630" s="216" t="s">
        <v>23</v>
      </c>
      <c r="N630" s="217" t="s">
        <v>44</v>
      </c>
      <c r="O630" s="43"/>
      <c r="P630" s="218">
        <f>O630*H630</f>
        <v>0</v>
      </c>
      <c r="Q630" s="218">
        <v>0.01</v>
      </c>
      <c r="R630" s="218">
        <f>Q630*H630</f>
        <v>0.09</v>
      </c>
      <c r="S630" s="218">
        <v>0</v>
      </c>
      <c r="T630" s="219">
        <f>S630*H630</f>
        <v>0</v>
      </c>
      <c r="AR630" s="25" t="s">
        <v>775</v>
      </c>
      <c r="AT630" s="25" t="s">
        <v>498</v>
      </c>
      <c r="AU630" s="25" t="s">
        <v>82</v>
      </c>
      <c r="AY630" s="25" t="s">
        <v>492</v>
      </c>
      <c r="BE630" s="220">
        <f>IF(N630="základní",J630,0)</f>
        <v>0</v>
      </c>
      <c r="BF630" s="220">
        <f>IF(N630="snížená",J630,0)</f>
        <v>0</v>
      </c>
      <c r="BG630" s="220">
        <f>IF(N630="zákl. přenesená",J630,0)</f>
        <v>0</v>
      </c>
      <c r="BH630" s="220">
        <f>IF(N630="sníž. přenesená",J630,0)</f>
        <v>0</v>
      </c>
      <c r="BI630" s="220">
        <f>IF(N630="nulová",J630,0)</f>
        <v>0</v>
      </c>
      <c r="BJ630" s="25" t="s">
        <v>80</v>
      </c>
      <c r="BK630" s="220">
        <f>ROUND(I630*H630,2)</f>
        <v>0</v>
      </c>
      <c r="BL630" s="25" t="s">
        <v>775</v>
      </c>
      <c r="BM630" s="25" t="s">
        <v>11445</v>
      </c>
    </row>
    <row r="631" spans="2:65" s="1" customFormat="1">
      <c r="B631" s="42"/>
      <c r="C631" s="64"/>
      <c r="D631" s="221" t="s">
        <v>506</v>
      </c>
      <c r="E631" s="64"/>
      <c r="F631" s="222" t="s">
        <v>11444</v>
      </c>
      <c r="G631" s="64"/>
      <c r="H631" s="64"/>
      <c r="I631" s="177"/>
      <c r="J631" s="64"/>
      <c r="K631" s="64"/>
      <c r="L631" s="62"/>
      <c r="M631" s="223"/>
      <c r="N631" s="43"/>
      <c r="O631" s="43"/>
      <c r="P631" s="43"/>
      <c r="Q631" s="43"/>
      <c r="R631" s="43"/>
      <c r="S631" s="43"/>
      <c r="T631" s="79"/>
      <c r="AT631" s="25" t="s">
        <v>506</v>
      </c>
      <c r="AU631" s="25" t="s">
        <v>82</v>
      </c>
    </row>
    <row r="632" spans="2:65" s="12" customFormat="1">
      <c r="B632" s="225"/>
      <c r="C632" s="226"/>
      <c r="D632" s="227" t="s">
        <v>513</v>
      </c>
      <c r="E632" s="228" t="s">
        <v>23</v>
      </c>
      <c r="F632" s="229" t="s">
        <v>11024</v>
      </c>
      <c r="G632" s="226"/>
      <c r="H632" s="230">
        <v>9</v>
      </c>
      <c r="I632" s="231"/>
      <c r="J632" s="226"/>
      <c r="K632" s="226"/>
      <c r="L632" s="232"/>
      <c r="M632" s="233"/>
      <c r="N632" s="234"/>
      <c r="O632" s="234"/>
      <c r="P632" s="234"/>
      <c r="Q632" s="234"/>
      <c r="R632" s="234"/>
      <c r="S632" s="234"/>
      <c r="T632" s="235"/>
      <c r="AT632" s="236" t="s">
        <v>513</v>
      </c>
      <c r="AU632" s="236" t="s">
        <v>82</v>
      </c>
      <c r="AV632" s="12" t="s">
        <v>82</v>
      </c>
      <c r="AW632" s="12" t="s">
        <v>36</v>
      </c>
      <c r="AX632" s="12" t="s">
        <v>80</v>
      </c>
      <c r="AY632" s="236" t="s">
        <v>492</v>
      </c>
    </row>
    <row r="633" spans="2:65" s="1" customFormat="1" ht="25.5" customHeight="1">
      <c r="B633" s="42"/>
      <c r="C633" s="209" t="s">
        <v>2000</v>
      </c>
      <c r="D633" s="209" t="s">
        <v>498</v>
      </c>
      <c r="E633" s="210" t="s">
        <v>11446</v>
      </c>
      <c r="F633" s="211" t="s">
        <v>11447</v>
      </c>
      <c r="G633" s="212" t="s">
        <v>8881</v>
      </c>
      <c r="H633" s="213">
        <v>92</v>
      </c>
      <c r="I633" s="214"/>
      <c r="J633" s="215">
        <f>ROUND(I633*H633,2)</f>
        <v>0</v>
      </c>
      <c r="K633" s="211" t="s">
        <v>501</v>
      </c>
      <c r="L633" s="62"/>
      <c r="M633" s="216" t="s">
        <v>23</v>
      </c>
      <c r="N633" s="217" t="s">
        <v>44</v>
      </c>
      <c r="O633" s="43"/>
      <c r="P633" s="218">
        <f>O633*H633</f>
        <v>0</v>
      </c>
      <c r="Q633" s="218">
        <v>2.6190000000000001E-2</v>
      </c>
      <c r="R633" s="218">
        <f>Q633*H633</f>
        <v>2.4094800000000003</v>
      </c>
      <c r="S633" s="218">
        <v>0</v>
      </c>
      <c r="T633" s="219">
        <f>S633*H633</f>
        <v>0</v>
      </c>
      <c r="AR633" s="25" t="s">
        <v>775</v>
      </c>
      <c r="AT633" s="25" t="s">
        <v>498</v>
      </c>
      <c r="AU633" s="25" t="s">
        <v>82</v>
      </c>
      <c r="AY633" s="25" t="s">
        <v>492</v>
      </c>
      <c r="BE633" s="220">
        <f>IF(N633="základní",J633,0)</f>
        <v>0</v>
      </c>
      <c r="BF633" s="220">
        <f>IF(N633="snížená",J633,0)</f>
        <v>0</v>
      </c>
      <c r="BG633" s="220">
        <f>IF(N633="zákl. přenesená",J633,0)</f>
        <v>0</v>
      </c>
      <c r="BH633" s="220">
        <f>IF(N633="sníž. přenesená",J633,0)</f>
        <v>0</v>
      </c>
      <c r="BI633" s="220">
        <f>IF(N633="nulová",J633,0)</f>
        <v>0</v>
      </c>
      <c r="BJ633" s="25" t="s">
        <v>80</v>
      </c>
      <c r="BK633" s="220">
        <f>ROUND(I633*H633,2)</f>
        <v>0</v>
      </c>
      <c r="BL633" s="25" t="s">
        <v>775</v>
      </c>
      <c r="BM633" s="25" t="s">
        <v>11448</v>
      </c>
    </row>
    <row r="634" spans="2:65" s="1" customFormat="1" ht="24">
      <c r="B634" s="42"/>
      <c r="C634" s="64"/>
      <c r="D634" s="221" t="s">
        <v>506</v>
      </c>
      <c r="E634" s="64"/>
      <c r="F634" s="222" t="s">
        <v>11449</v>
      </c>
      <c r="G634" s="64"/>
      <c r="H634" s="64"/>
      <c r="I634" s="177"/>
      <c r="J634" s="64"/>
      <c r="K634" s="64"/>
      <c r="L634" s="62"/>
      <c r="M634" s="223"/>
      <c r="N634" s="43"/>
      <c r="O634" s="43"/>
      <c r="P634" s="43"/>
      <c r="Q634" s="43"/>
      <c r="R634" s="43"/>
      <c r="S634" s="43"/>
      <c r="T634" s="79"/>
      <c r="AT634" s="25" t="s">
        <v>506</v>
      </c>
      <c r="AU634" s="25" t="s">
        <v>82</v>
      </c>
    </row>
    <row r="635" spans="2:65" s="1" customFormat="1" ht="48">
      <c r="B635" s="42"/>
      <c r="C635" s="64"/>
      <c r="D635" s="221" t="s">
        <v>509</v>
      </c>
      <c r="E635" s="64"/>
      <c r="F635" s="224" t="s">
        <v>11450</v>
      </c>
      <c r="G635" s="64"/>
      <c r="H635" s="64"/>
      <c r="I635" s="177"/>
      <c r="J635" s="64"/>
      <c r="K635" s="64"/>
      <c r="L635" s="62"/>
      <c r="M635" s="223"/>
      <c r="N635" s="43"/>
      <c r="O635" s="43"/>
      <c r="P635" s="43"/>
      <c r="Q635" s="43"/>
      <c r="R635" s="43"/>
      <c r="S635" s="43"/>
      <c r="T635" s="79"/>
      <c r="AT635" s="25" t="s">
        <v>509</v>
      </c>
      <c r="AU635" s="25" t="s">
        <v>82</v>
      </c>
    </row>
    <row r="636" spans="2:65" s="12" customFormat="1">
      <c r="B636" s="225"/>
      <c r="C636" s="226"/>
      <c r="D636" s="227" t="s">
        <v>513</v>
      </c>
      <c r="E636" s="228" t="s">
        <v>23</v>
      </c>
      <c r="F636" s="229" t="s">
        <v>11451</v>
      </c>
      <c r="G636" s="226"/>
      <c r="H636" s="230">
        <v>92</v>
      </c>
      <c r="I636" s="231"/>
      <c r="J636" s="226"/>
      <c r="K636" s="226"/>
      <c r="L636" s="232"/>
      <c r="M636" s="233"/>
      <c r="N636" s="234"/>
      <c r="O636" s="234"/>
      <c r="P636" s="234"/>
      <c r="Q636" s="234"/>
      <c r="R636" s="234"/>
      <c r="S636" s="234"/>
      <c r="T636" s="235"/>
      <c r="AT636" s="236" t="s">
        <v>513</v>
      </c>
      <c r="AU636" s="236" t="s">
        <v>82</v>
      </c>
      <c r="AV636" s="12" t="s">
        <v>82</v>
      </c>
      <c r="AW636" s="12" t="s">
        <v>36</v>
      </c>
      <c r="AX636" s="12" t="s">
        <v>80</v>
      </c>
      <c r="AY636" s="236" t="s">
        <v>492</v>
      </c>
    </row>
    <row r="637" spans="2:65" s="1" customFormat="1" ht="25.5" customHeight="1">
      <c r="B637" s="42"/>
      <c r="C637" s="209" t="s">
        <v>2005</v>
      </c>
      <c r="D637" s="209" t="s">
        <v>498</v>
      </c>
      <c r="E637" s="210" t="s">
        <v>11452</v>
      </c>
      <c r="F637" s="211" t="s">
        <v>11453</v>
      </c>
      <c r="G637" s="212" t="s">
        <v>8881</v>
      </c>
      <c r="H637" s="213">
        <v>10</v>
      </c>
      <c r="I637" s="214"/>
      <c r="J637" s="215">
        <f>ROUND(I637*H637,2)</f>
        <v>0</v>
      </c>
      <c r="K637" s="211" t="s">
        <v>23</v>
      </c>
      <c r="L637" s="62"/>
      <c r="M637" s="216" t="s">
        <v>23</v>
      </c>
      <c r="N637" s="217" t="s">
        <v>44</v>
      </c>
      <c r="O637" s="43"/>
      <c r="P637" s="218">
        <f>O637*H637</f>
        <v>0</v>
      </c>
      <c r="Q637" s="218">
        <v>1.9609999999999999E-2</v>
      </c>
      <c r="R637" s="218">
        <f>Q637*H637</f>
        <v>0.1961</v>
      </c>
      <c r="S637" s="218">
        <v>0</v>
      </c>
      <c r="T637" s="219">
        <f>S637*H637</f>
        <v>0</v>
      </c>
      <c r="AR637" s="25" t="s">
        <v>775</v>
      </c>
      <c r="AT637" s="25" t="s">
        <v>498</v>
      </c>
      <c r="AU637" s="25" t="s">
        <v>82</v>
      </c>
      <c r="AY637" s="25" t="s">
        <v>492</v>
      </c>
      <c r="BE637" s="220">
        <f>IF(N637="základní",J637,0)</f>
        <v>0</v>
      </c>
      <c r="BF637" s="220">
        <f>IF(N637="snížená",J637,0)</f>
        <v>0</v>
      </c>
      <c r="BG637" s="220">
        <f>IF(N637="zákl. přenesená",J637,0)</f>
        <v>0</v>
      </c>
      <c r="BH637" s="220">
        <f>IF(N637="sníž. přenesená",J637,0)</f>
        <v>0</v>
      </c>
      <c r="BI637" s="220">
        <f>IF(N637="nulová",J637,0)</f>
        <v>0</v>
      </c>
      <c r="BJ637" s="25" t="s">
        <v>80</v>
      </c>
      <c r="BK637" s="220">
        <f>ROUND(I637*H637,2)</f>
        <v>0</v>
      </c>
      <c r="BL637" s="25" t="s">
        <v>775</v>
      </c>
      <c r="BM637" s="25" t="s">
        <v>11454</v>
      </c>
    </row>
    <row r="638" spans="2:65" s="1" customFormat="1">
      <c r="B638" s="42"/>
      <c r="C638" s="64"/>
      <c r="D638" s="221" t="s">
        <v>506</v>
      </c>
      <c r="E638" s="64"/>
      <c r="F638" s="222" t="s">
        <v>11453</v>
      </c>
      <c r="G638" s="64"/>
      <c r="H638" s="64"/>
      <c r="I638" s="177"/>
      <c r="J638" s="64"/>
      <c r="K638" s="64"/>
      <c r="L638" s="62"/>
      <c r="M638" s="223"/>
      <c r="N638" s="43"/>
      <c r="O638" s="43"/>
      <c r="P638" s="43"/>
      <c r="Q638" s="43"/>
      <c r="R638" s="43"/>
      <c r="S638" s="43"/>
      <c r="T638" s="79"/>
      <c r="AT638" s="25" t="s">
        <v>506</v>
      </c>
      <c r="AU638" s="25" t="s">
        <v>82</v>
      </c>
    </row>
    <row r="639" spans="2:65" s="12" customFormat="1">
      <c r="B639" s="225"/>
      <c r="C639" s="226"/>
      <c r="D639" s="227" t="s">
        <v>513</v>
      </c>
      <c r="E639" s="228" t="s">
        <v>23</v>
      </c>
      <c r="F639" s="229" t="s">
        <v>255</v>
      </c>
      <c r="G639" s="226"/>
      <c r="H639" s="230">
        <v>10</v>
      </c>
      <c r="I639" s="231"/>
      <c r="J639" s="226"/>
      <c r="K639" s="226"/>
      <c r="L639" s="232"/>
      <c r="M639" s="233"/>
      <c r="N639" s="234"/>
      <c r="O639" s="234"/>
      <c r="P639" s="234"/>
      <c r="Q639" s="234"/>
      <c r="R639" s="234"/>
      <c r="S639" s="234"/>
      <c r="T639" s="235"/>
      <c r="AT639" s="236" t="s">
        <v>513</v>
      </c>
      <c r="AU639" s="236" t="s">
        <v>82</v>
      </c>
      <c r="AV639" s="12" t="s">
        <v>82</v>
      </c>
      <c r="AW639" s="12" t="s">
        <v>36</v>
      </c>
      <c r="AX639" s="12" t="s">
        <v>80</v>
      </c>
      <c r="AY639" s="236" t="s">
        <v>492</v>
      </c>
    </row>
    <row r="640" spans="2:65" s="1" customFormat="1" ht="25.5" customHeight="1">
      <c r="B640" s="42"/>
      <c r="C640" s="209" t="s">
        <v>2011</v>
      </c>
      <c r="D640" s="209" t="s">
        <v>498</v>
      </c>
      <c r="E640" s="210" t="s">
        <v>11455</v>
      </c>
      <c r="F640" s="211" t="s">
        <v>11456</v>
      </c>
      <c r="G640" s="212" t="s">
        <v>8881</v>
      </c>
      <c r="H640" s="213">
        <v>1</v>
      </c>
      <c r="I640" s="214"/>
      <c r="J640" s="215">
        <f>ROUND(I640*H640,2)</f>
        <v>0</v>
      </c>
      <c r="K640" s="211" t="s">
        <v>501</v>
      </c>
      <c r="L640" s="62"/>
      <c r="M640" s="216" t="s">
        <v>23</v>
      </c>
      <c r="N640" s="217" t="s">
        <v>44</v>
      </c>
      <c r="O640" s="43"/>
      <c r="P640" s="218">
        <f>O640*H640</f>
        <v>0</v>
      </c>
      <c r="Q640" s="218">
        <v>1.9990000000000001E-2</v>
      </c>
      <c r="R640" s="218">
        <f>Q640*H640</f>
        <v>1.9990000000000001E-2</v>
      </c>
      <c r="S640" s="218">
        <v>0</v>
      </c>
      <c r="T640" s="219">
        <f>S640*H640</f>
        <v>0</v>
      </c>
      <c r="AR640" s="25" t="s">
        <v>775</v>
      </c>
      <c r="AT640" s="25" t="s">
        <v>498</v>
      </c>
      <c r="AU640" s="25" t="s">
        <v>82</v>
      </c>
      <c r="AY640" s="25" t="s">
        <v>492</v>
      </c>
      <c r="BE640" s="220">
        <f>IF(N640="základní",J640,0)</f>
        <v>0</v>
      </c>
      <c r="BF640" s="220">
        <f>IF(N640="snížená",J640,0)</f>
        <v>0</v>
      </c>
      <c r="BG640" s="220">
        <f>IF(N640="zákl. přenesená",J640,0)</f>
        <v>0</v>
      </c>
      <c r="BH640" s="220">
        <f>IF(N640="sníž. přenesená",J640,0)</f>
        <v>0</v>
      </c>
      <c r="BI640" s="220">
        <f>IF(N640="nulová",J640,0)</f>
        <v>0</v>
      </c>
      <c r="BJ640" s="25" t="s">
        <v>80</v>
      </c>
      <c r="BK640" s="220">
        <f>ROUND(I640*H640,2)</f>
        <v>0</v>
      </c>
      <c r="BL640" s="25" t="s">
        <v>775</v>
      </c>
      <c r="BM640" s="25" t="s">
        <v>11457</v>
      </c>
    </row>
    <row r="641" spans="2:65" s="1" customFormat="1">
      <c r="B641" s="42"/>
      <c r="C641" s="64"/>
      <c r="D641" s="221" t="s">
        <v>506</v>
      </c>
      <c r="E641" s="64"/>
      <c r="F641" s="222" t="s">
        <v>11458</v>
      </c>
      <c r="G641" s="64"/>
      <c r="H641" s="64"/>
      <c r="I641" s="177"/>
      <c r="J641" s="64"/>
      <c r="K641" s="64"/>
      <c r="L641" s="62"/>
      <c r="M641" s="223"/>
      <c r="N641" s="43"/>
      <c r="O641" s="43"/>
      <c r="P641" s="43"/>
      <c r="Q641" s="43"/>
      <c r="R641" s="43"/>
      <c r="S641" s="43"/>
      <c r="T641" s="79"/>
      <c r="AT641" s="25" t="s">
        <v>506</v>
      </c>
      <c r="AU641" s="25" t="s">
        <v>82</v>
      </c>
    </row>
    <row r="642" spans="2:65" s="1" customFormat="1" ht="36">
      <c r="B642" s="42"/>
      <c r="C642" s="64"/>
      <c r="D642" s="221" t="s">
        <v>509</v>
      </c>
      <c r="E642" s="64"/>
      <c r="F642" s="224" t="s">
        <v>11459</v>
      </c>
      <c r="G642" s="64"/>
      <c r="H642" s="64"/>
      <c r="I642" s="177"/>
      <c r="J642" s="64"/>
      <c r="K642" s="64"/>
      <c r="L642" s="62"/>
      <c r="M642" s="223"/>
      <c r="N642" s="43"/>
      <c r="O642" s="43"/>
      <c r="P642" s="43"/>
      <c r="Q642" s="43"/>
      <c r="R642" s="43"/>
      <c r="S642" s="43"/>
      <c r="T642" s="79"/>
      <c r="AT642" s="25" t="s">
        <v>509</v>
      </c>
      <c r="AU642" s="25" t="s">
        <v>82</v>
      </c>
    </row>
    <row r="643" spans="2:65" s="12" customFormat="1">
      <c r="B643" s="225"/>
      <c r="C643" s="226"/>
      <c r="D643" s="227" t="s">
        <v>513</v>
      </c>
      <c r="E643" s="228" t="s">
        <v>23</v>
      </c>
      <c r="F643" s="229" t="s">
        <v>80</v>
      </c>
      <c r="G643" s="226"/>
      <c r="H643" s="230">
        <v>1</v>
      </c>
      <c r="I643" s="231"/>
      <c r="J643" s="226"/>
      <c r="K643" s="226"/>
      <c r="L643" s="232"/>
      <c r="M643" s="233"/>
      <c r="N643" s="234"/>
      <c r="O643" s="234"/>
      <c r="P643" s="234"/>
      <c r="Q643" s="234"/>
      <c r="R643" s="234"/>
      <c r="S643" s="234"/>
      <c r="T643" s="235"/>
      <c r="AT643" s="236" t="s">
        <v>513</v>
      </c>
      <c r="AU643" s="236" t="s">
        <v>82</v>
      </c>
      <c r="AV643" s="12" t="s">
        <v>82</v>
      </c>
      <c r="AW643" s="12" t="s">
        <v>36</v>
      </c>
      <c r="AX643" s="12" t="s">
        <v>80</v>
      </c>
      <c r="AY643" s="236" t="s">
        <v>492</v>
      </c>
    </row>
    <row r="644" spans="2:65" s="1" customFormat="1" ht="16.5" customHeight="1">
      <c r="B644" s="42"/>
      <c r="C644" s="209" t="s">
        <v>2021</v>
      </c>
      <c r="D644" s="209" t="s">
        <v>498</v>
      </c>
      <c r="E644" s="210" t="s">
        <v>11460</v>
      </c>
      <c r="F644" s="211" t="s">
        <v>11461</v>
      </c>
      <c r="G644" s="212" t="s">
        <v>8881</v>
      </c>
      <c r="H644" s="213">
        <v>7</v>
      </c>
      <c r="I644" s="214"/>
      <c r="J644" s="215">
        <f>ROUND(I644*H644,2)</f>
        <v>0</v>
      </c>
      <c r="K644" s="211" t="s">
        <v>501</v>
      </c>
      <c r="L644" s="62"/>
      <c r="M644" s="216" t="s">
        <v>23</v>
      </c>
      <c r="N644" s="217" t="s">
        <v>44</v>
      </c>
      <c r="O644" s="43"/>
      <c r="P644" s="218">
        <f>O644*H644</f>
        <v>0</v>
      </c>
      <c r="Q644" s="218">
        <v>1.745E-2</v>
      </c>
      <c r="R644" s="218">
        <f>Q644*H644</f>
        <v>0.12215000000000001</v>
      </c>
      <c r="S644" s="218">
        <v>0</v>
      </c>
      <c r="T644" s="219">
        <f>S644*H644</f>
        <v>0</v>
      </c>
      <c r="AR644" s="25" t="s">
        <v>775</v>
      </c>
      <c r="AT644" s="25" t="s">
        <v>498</v>
      </c>
      <c r="AU644" s="25" t="s">
        <v>82</v>
      </c>
      <c r="AY644" s="25" t="s">
        <v>492</v>
      </c>
      <c r="BE644" s="220">
        <f>IF(N644="základní",J644,0)</f>
        <v>0</v>
      </c>
      <c r="BF644" s="220">
        <f>IF(N644="snížená",J644,0)</f>
        <v>0</v>
      </c>
      <c r="BG644" s="220">
        <f>IF(N644="zákl. přenesená",J644,0)</f>
        <v>0</v>
      </c>
      <c r="BH644" s="220">
        <f>IF(N644="sníž. přenesená",J644,0)</f>
        <v>0</v>
      </c>
      <c r="BI644" s="220">
        <f>IF(N644="nulová",J644,0)</f>
        <v>0</v>
      </c>
      <c r="BJ644" s="25" t="s">
        <v>80</v>
      </c>
      <c r="BK644" s="220">
        <f>ROUND(I644*H644,2)</f>
        <v>0</v>
      </c>
      <c r="BL644" s="25" t="s">
        <v>775</v>
      </c>
      <c r="BM644" s="25" t="s">
        <v>11462</v>
      </c>
    </row>
    <row r="645" spans="2:65" s="1" customFormat="1">
      <c r="B645" s="42"/>
      <c r="C645" s="64"/>
      <c r="D645" s="221" t="s">
        <v>506</v>
      </c>
      <c r="E645" s="64"/>
      <c r="F645" s="222" t="s">
        <v>11463</v>
      </c>
      <c r="G645" s="64"/>
      <c r="H645" s="64"/>
      <c r="I645" s="177"/>
      <c r="J645" s="64"/>
      <c r="K645" s="64"/>
      <c r="L645" s="62"/>
      <c r="M645" s="223"/>
      <c r="N645" s="43"/>
      <c r="O645" s="43"/>
      <c r="P645" s="43"/>
      <c r="Q645" s="43"/>
      <c r="R645" s="43"/>
      <c r="S645" s="43"/>
      <c r="T645" s="79"/>
      <c r="AT645" s="25" t="s">
        <v>506</v>
      </c>
      <c r="AU645" s="25" t="s">
        <v>82</v>
      </c>
    </row>
    <row r="646" spans="2:65" s="12" customFormat="1">
      <c r="B646" s="225"/>
      <c r="C646" s="226"/>
      <c r="D646" s="227" t="s">
        <v>513</v>
      </c>
      <c r="E646" s="228" t="s">
        <v>23</v>
      </c>
      <c r="F646" s="229" t="s">
        <v>11464</v>
      </c>
      <c r="G646" s="226"/>
      <c r="H646" s="230">
        <v>7</v>
      </c>
      <c r="I646" s="231"/>
      <c r="J646" s="226"/>
      <c r="K646" s="226"/>
      <c r="L646" s="232"/>
      <c r="M646" s="233"/>
      <c r="N646" s="234"/>
      <c r="O646" s="234"/>
      <c r="P646" s="234"/>
      <c r="Q646" s="234"/>
      <c r="R646" s="234"/>
      <c r="S646" s="234"/>
      <c r="T646" s="235"/>
      <c r="AT646" s="236" t="s">
        <v>513</v>
      </c>
      <c r="AU646" s="236" t="s">
        <v>82</v>
      </c>
      <c r="AV646" s="12" t="s">
        <v>82</v>
      </c>
      <c r="AW646" s="12" t="s">
        <v>36</v>
      </c>
      <c r="AX646" s="12" t="s">
        <v>80</v>
      </c>
      <c r="AY646" s="236" t="s">
        <v>492</v>
      </c>
    </row>
    <row r="647" spans="2:65" s="1" customFormat="1" ht="16.5" customHeight="1">
      <c r="B647" s="42"/>
      <c r="C647" s="209" t="s">
        <v>2029</v>
      </c>
      <c r="D647" s="209" t="s">
        <v>498</v>
      </c>
      <c r="E647" s="210" t="s">
        <v>11465</v>
      </c>
      <c r="F647" s="211" t="s">
        <v>11466</v>
      </c>
      <c r="G647" s="212" t="s">
        <v>8881</v>
      </c>
      <c r="H647" s="213">
        <v>2</v>
      </c>
      <c r="I647" s="214"/>
      <c r="J647" s="215">
        <f>ROUND(I647*H647,2)</f>
        <v>0</v>
      </c>
      <c r="K647" s="211" t="s">
        <v>23</v>
      </c>
      <c r="L647" s="62"/>
      <c r="M647" s="216" t="s">
        <v>23</v>
      </c>
      <c r="N647" s="217" t="s">
        <v>44</v>
      </c>
      <c r="O647" s="43"/>
      <c r="P647" s="218">
        <f>O647*H647</f>
        <v>0</v>
      </c>
      <c r="Q647" s="218">
        <v>3.0880000000000001E-2</v>
      </c>
      <c r="R647" s="218">
        <f>Q647*H647</f>
        <v>6.1760000000000002E-2</v>
      </c>
      <c r="S647" s="218">
        <v>0</v>
      </c>
      <c r="T647" s="219">
        <f>S647*H647</f>
        <v>0</v>
      </c>
      <c r="AR647" s="25" t="s">
        <v>775</v>
      </c>
      <c r="AT647" s="25" t="s">
        <v>498</v>
      </c>
      <c r="AU647" s="25" t="s">
        <v>82</v>
      </c>
      <c r="AY647" s="25" t="s">
        <v>492</v>
      </c>
      <c r="BE647" s="220">
        <f>IF(N647="základní",J647,0)</f>
        <v>0</v>
      </c>
      <c r="BF647" s="220">
        <f>IF(N647="snížená",J647,0)</f>
        <v>0</v>
      </c>
      <c r="BG647" s="220">
        <f>IF(N647="zákl. přenesená",J647,0)</f>
        <v>0</v>
      </c>
      <c r="BH647" s="220">
        <f>IF(N647="sníž. přenesená",J647,0)</f>
        <v>0</v>
      </c>
      <c r="BI647" s="220">
        <f>IF(N647="nulová",J647,0)</f>
        <v>0</v>
      </c>
      <c r="BJ647" s="25" t="s">
        <v>80</v>
      </c>
      <c r="BK647" s="220">
        <f>ROUND(I647*H647,2)</f>
        <v>0</v>
      </c>
      <c r="BL647" s="25" t="s">
        <v>775</v>
      </c>
      <c r="BM647" s="25" t="s">
        <v>11467</v>
      </c>
    </row>
    <row r="648" spans="2:65" s="1" customFormat="1">
      <c r="B648" s="42"/>
      <c r="C648" s="64"/>
      <c r="D648" s="221" t="s">
        <v>506</v>
      </c>
      <c r="E648" s="64"/>
      <c r="F648" s="222" t="s">
        <v>11466</v>
      </c>
      <c r="G648" s="64"/>
      <c r="H648" s="64"/>
      <c r="I648" s="177"/>
      <c r="J648" s="64"/>
      <c r="K648" s="64"/>
      <c r="L648" s="62"/>
      <c r="M648" s="223"/>
      <c r="N648" s="43"/>
      <c r="O648" s="43"/>
      <c r="P648" s="43"/>
      <c r="Q648" s="43"/>
      <c r="R648" s="43"/>
      <c r="S648" s="43"/>
      <c r="T648" s="79"/>
      <c r="AT648" s="25" t="s">
        <v>506</v>
      </c>
      <c r="AU648" s="25" t="s">
        <v>82</v>
      </c>
    </row>
    <row r="649" spans="2:65" s="1" customFormat="1" ht="48">
      <c r="B649" s="42"/>
      <c r="C649" s="64"/>
      <c r="D649" s="221" t="s">
        <v>509</v>
      </c>
      <c r="E649" s="64"/>
      <c r="F649" s="224" t="s">
        <v>11468</v>
      </c>
      <c r="G649" s="64"/>
      <c r="H649" s="64"/>
      <c r="I649" s="177"/>
      <c r="J649" s="64"/>
      <c r="K649" s="64"/>
      <c r="L649" s="62"/>
      <c r="M649" s="223"/>
      <c r="N649" s="43"/>
      <c r="O649" s="43"/>
      <c r="P649" s="43"/>
      <c r="Q649" s="43"/>
      <c r="R649" s="43"/>
      <c r="S649" s="43"/>
      <c r="T649" s="79"/>
      <c r="AT649" s="25" t="s">
        <v>509</v>
      </c>
      <c r="AU649" s="25" t="s">
        <v>82</v>
      </c>
    </row>
    <row r="650" spans="2:65" s="12" customFormat="1">
      <c r="B650" s="225"/>
      <c r="C650" s="226"/>
      <c r="D650" s="227" t="s">
        <v>513</v>
      </c>
      <c r="E650" s="228" t="s">
        <v>23</v>
      </c>
      <c r="F650" s="229" t="s">
        <v>11028</v>
      </c>
      <c r="G650" s="226"/>
      <c r="H650" s="230">
        <v>2</v>
      </c>
      <c r="I650" s="231"/>
      <c r="J650" s="226"/>
      <c r="K650" s="226"/>
      <c r="L650" s="232"/>
      <c r="M650" s="233"/>
      <c r="N650" s="234"/>
      <c r="O650" s="234"/>
      <c r="P650" s="234"/>
      <c r="Q650" s="234"/>
      <c r="R650" s="234"/>
      <c r="S650" s="234"/>
      <c r="T650" s="235"/>
      <c r="AT650" s="236" t="s">
        <v>513</v>
      </c>
      <c r="AU650" s="236" t="s">
        <v>82</v>
      </c>
      <c r="AV650" s="12" t="s">
        <v>82</v>
      </c>
      <c r="AW650" s="12" t="s">
        <v>36</v>
      </c>
      <c r="AX650" s="12" t="s">
        <v>80</v>
      </c>
      <c r="AY650" s="236" t="s">
        <v>492</v>
      </c>
    </row>
    <row r="651" spans="2:65" s="1" customFormat="1" ht="16.5" customHeight="1">
      <c r="B651" s="42"/>
      <c r="C651" s="209" t="s">
        <v>2034</v>
      </c>
      <c r="D651" s="209" t="s">
        <v>498</v>
      </c>
      <c r="E651" s="210" t="s">
        <v>11469</v>
      </c>
      <c r="F651" s="211" t="s">
        <v>11470</v>
      </c>
      <c r="G651" s="212" t="s">
        <v>8881</v>
      </c>
      <c r="H651" s="213">
        <v>1</v>
      </c>
      <c r="I651" s="214"/>
      <c r="J651" s="215">
        <f>ROUND(I651*H651,2)</f>
        <v>0</v>
      </c>
      <c r="K651" s="211" t="s">
        <v>23</v>
      </c>
      <c r="L651" s="62"/>
      <c r="M651" s="216" t="s">
        <v>23</v>
      </c>
      <c r="N651" s="217" t="s">
        <v>44</v>
      </c>
      <c r="O651" s="43"/>
      <c r="P651" s="218">
        <f>O651*H651</f>
        <v>0</v>
      </c>
      <c r="Q651" s="218">
        <v>3.0880000000000001E-2</v>
      </c>
      <c r="R651" s="218">
        <f>Q651*H651</f>
        <v>3.0880000000000001E-2</v>
      </c>
      <c r="S651" s="218">
        <v>0</v>
      </c>
      <c r="T651" s="219">
        <f>S651*H651</f>
        <v>0</v>
      </c>
      <c r="AR651" s="25" t="s">
        <v>775</v>
      </c>
      <c r="AT651" s="25" t="s">
        <v>498</v>
      </c>
      <c r="AU651" s="25" t="s">
        <v>82</v>
      </c>
      <c r="AY651" s="25" t="s">
        <v>492</v>
      </c>
      <c r="BE651" s="220">
        <f>IF(N651="základní",J651,0)</f>
        <v>0</v>
      </c>
      <c r="BF651" s="220">
        <f>IF(N651="snížená",J651,0)</f>
        <v>0</v>
      </c>
      <c r="BG651" s="220">
        <f>IF(N651="zákl. přenesená",J651,0)</f>
        <v>0</v>
      </c>
      <c r="BH651" s="220">
        <f>IF(N651="sníž. přenesená",J651,0)</f>
        <v>0</v>
      </c>
      <c r="BI651" s="220">
        <f>IF(N651="nulová",J651,0)</f>
        <v>0</v>
      </c>
      <c r="BJ651" s="25" t="s">
        <v>80</v>
      </c>
      <c r="BK651" s="220">
        <f>ROUND(I651*H651,2)</f>
        <v>0</v>
      </c>
      <c r="BL651" s="25" t="s">
        <v>775</v>
      </c>
      <c r="BM651" s="25" t="s">
        <v>11471</v>
      </c>
    </row>
    <row r="652" spans="2:65" s="1" customFormat="1">
      <c r="B652" s="42"/>
      <c r="C652" s="64"/>
      <c r="D652" s="221" t="s">
        <v>506</v>
      </c>
      <c r="E652" s="64"/>
      <c r="F652" s="222" t="s">
        <v>11470</v>
      </c>
      <c r="G652" s="64"/>
      <c r="H652" s="64"/>
      <c r="I652" s="177"/>
      <c r="J652" s="64"/>
      <c r="K652" s="64"/>
      <c r="L652" s="62"/>
      <c r="M652" s="223"/>
      <c r="N652" s="43"/>
      <c r="O652" s="43"/>
      <c r="P652" s="43"/>
      <c r="Q652" s="43"/>
      <c r="R652" s="43"/>
      <c r="S652" s="43"/>
      <c r="T652" s="79"/>
      <c r="AT652" s="25" t="s">
        <v>506</v>
      </c>
      <c r="AU652" s="25" t="s">
        <v>82</v>
      </c>
    </row>
    <row r="653" spans="2:65" s="12" customFormat="1">
      <c r="B653" s="225"/>
      <c r="C653" s="226"/>
      <c r="D653" s="227" t="s">
        <v>513</v>
      </c>
      <c r="E653" s="228" t="s">
        <v>23</v>
      </c>
      <c r="F653" s="229" t="s">
        <v>11334</v>
      </c>
      <c r="G653" s="226"/>
      <c r="H653" s="230">
        <v>1</v>
      </c>
      <c r="I653" s="231"/>
      <c r="J653" s="226"/>
      <c r="K653" s="226"/>
      <c r="L653" s="232"/>
      <c r="M653" s="233"/>
      <c r="N653" s="234"/>
      <c r="O653" s="234"/>
      <c r="P653" s="234"/>
      <c r="Q653" s="234"/>
      <c r="R653" s="234"/>
      <c r="S653" s="234"/>
      <c r="T653" s="235"/>
      <c r="AT653" s="236" t="s">
        <v>513</v>
      </c>
      <c r="AU653" s="236" t="s">
        <v>82</v>
      </c>
      <c r="AV653" s="12" t="s">
        <v>82</v>
      </c>
      <c r="AW653" s="12" t="s">
        <v>36</v>
      </c>
      <c r="AX653" s="12" t="s">
        <v>80</v>
      </c>
      <c r="AY653" s="236" t="s">
        <v>492</v>
      </c>
    </row>
    <row r="654" spans="2:65" s="1" customFormat="1" ht="16.5" customHeight="1">
      <c r="B654" s="42"/>
      <c r="C654" s="209" t="s">
        <v>2040</v>
      </c>
      <c r="D654" s="209" t="s">
        <v>498</v>
      </c>
      <c r="E654" s="210" t="s">
        <v>11472</v>
      </c>
      <c r="F654" s="211" t="s">
        <v>11473</v>
      </c>
      <c r="G654" s="212" t="s">
        <v>8881</v>
      </c>
      <c r="H654" s="213">
        <v>2</v>
      </c>
      <c r="I654" s="214"/>
      <c r="J654" s="215">
        <f>ROUND(I654*H654,2)</f>
        <v>0</v>
      </c>
      <c r="K654" s="211" t="s">
        <v>23</v>
      </c>
      <c r="L654" s="62"/>
      <c r="M654" s="216" t="s">
        <v>23</v>
      </c>
      <c r="N654" s="217" t="s">
        <v>44</v>
      </c>
      <c r="O654" s="43"/>
      <c r="P654" s="218">
        <f>O654*H654</f>
        <v>0</v>
      </c>
      <c r="Q654" s="218">
        <v>3.7879999999999997E-2</v>
      </c>
      <c r="R654" s="218">
        <f>Q654*H654</f>
        <v>7.5759999999999994E-2</v>
      </c>
      <c r="S654" s="218">
        <v>0</v>
      </c>
      <c r="T654" s="219">
        <f>S654*H654</f>
        <v>0</v>
      </c>
      <c r="AR654" s="25" t="s">
        <v>775</v>
      </c>
      <c r="AT654" s="25" t="s">
        <v>498</v>
      </c>
      <c r="AU654" s="25" t="s">
        <v>82</v>
      </c>
      <c r="AY654" s="25" t="s">
        <v>492</v>
      </c>
      <c r="BE654" s="220">
        <f>IF(N654="základní",J654,0)</f>
        <v>0</v>
      </c>
      <c r="BF654" s="220">
        <f>IF(N654="snížená",J654,0)</f>
        <v>0</v>
      </c>
      <c r="BG654" s="220">
        <f>IF(N654="zákl. přenesená",J654,0)</f>
        <v>0</v>
      </c>
      <c r="BH654" s="220">
        <f>IF(N654="sníž. přenesená",J654,0)</f>
        <v>0</v>
      </c>
      <c r="BI654" s="220">
        <f>IF(N654="nulová",J654,0)</f>
        <v>0</v>
      </c>
      <c r="BJ654" s="25" t="s">
        <v>80</v>
      </c>
      <c r="BK654" s="220">
        <f>ROUND(I654*H654,2)</f>
        <v>0</v>
      </c>
      <c r="BL654" s="25" t="s">
        <v>775</v>
      </c>
      <c r="BM654" s="25" t="s">
        <v>11474</v>
      </c>
    </row>
    <row r="655" spans="2:65" s="1" customFormat="1">
      <c r="B655" s="42"/>
      <c r="C655" s="64"/>
      <c r="D655" s="221" t="s">
        <v>506</v>
      </c>
      <c r="E655" s="64"/>
      <c r="F655" s="222" t="s">
        <v>11473</v>
      </c>
      <c r="G655" s="64"/>
      <c r="H655" s="64"/>
      <c r="I655" s="177"/>
      <c r="J655" s="64"/>
      <c r="K655" s="64"/>
      <c r="L655" s="62"/>
      <c r="M655" s="223"/>
      <c r="N655" s="43"/>
      <c r="O655" s="43"/>
      <c r="P655" s="43"/>
      <c r="Q655" s="43"/>
      <c r="R655" s="43"/>
      <c r="S655" s="43"/>
      <c r="T655" s="79"/>
      <c r="AT655" s="25" t="s">
        <v>506</v>
      </c>
      <c r="AU655" s="25" t="s">
        <v>82</v>
      </c>
    </row>
    <row r="656" spans="2:65" s="12" customFormat="1">
      <c r="B656" s="225"/>
      <c r="C656" s="226"/>
      <c r="D656" s="227" t="s">
        <v>513</v>
      </c>
      <c r="E656" s="228" t="s">
        <v>23</v>
      </c>
      <c r="F656" s="229" t="s">
        <v>11028</v>
      </c>
      <c r="G656" s="226"/>
      <c r="H656" s="230">
        <v>2</v>
      </c>
      <c r="I656" s="231"/>
      <c r="J656" s="226"/>
      <c r="K656" s="226"/>
      <c r="L656" s="232"/>
      <c r="M656" s="233"/>
      <c r="N656" s="234"/>
      <c r="O656" s="234"/>
      <c r="P656" s="234"/>
      <c r="Q656" s="234"/>
      <c r="R656" s="234"/>
      <c r="S656" s="234"/>
      <c r="T656" s="235"/>
      <c r="AT656" s="236" t="s">
        <v>513</v>
      </c>
      <c r="AU656" s="236" t="s">
        <v>82</v>
      </c>
      <c r="AV656" s="12" t="s">
        <v>82</v>
      </c>
      <c r="AW656" s="12" t="s">
        <v>36</v>
      </c>
      <c r="AX656" s="12" t="s">
        <v>80</v>
      </c>
      <c r="AY656" s="236" t="s">
        <v>492</v>
      </c>
    </row>
    <row r="657" spans="2:65" s="1" customFormat="1" ht="16.5" customHeight="1">
      <c r="B657" s="42"/>
      <c r="C657" s="209" t="s">
        <v>2046</v>
      </c>
      <c r="D657" s="209" t="s">
        <v>498</v>
      </c>
      <c r="E657" s="210" t="s">
        <v>11475</v>
      </c>
      <c r="F657" s="211" t="s">
        <v>11476</v>
      </c>
      <c r="G657" s="212" t="s">
        <v>8881</v>
      </c>
      <c r="H657" s="213">
        <v>3</v>
      </c>
      <c r="I657" s="214"/>
      <c r="J657" s="215">
        <f>ROUND(I657*H657,2)</f>
        <v>0</v>
      </c>
      <c r="K657" s="211" t="s">
        <v>23</v>
      </c>
      <c r="L657" s="62"/>
      <c r="M657" s="216" t="s">
        <v>23</v>
      </c>
      <c r="N657" s="217" t="s">
        <v>44</v>
      </c>
      <c r="O657" s="43"/>
      <c r="P657" s="218">
        <f>O657*H657</f>
        <v>0</v>
      </c>
      <c r="Q657" s="218">
        <v>4.1880000000000001E-2</v>
      </c>
      <c r="R657" s="218">
        <f>Q657*H657</f>
        <v>0.12564</v>
      </c>
      <c r="S657" s="218">
        <v>0</v>
      </c>
      <c r="T657" s="219">
        <f>S657*H657</f>
        <v>0</v>
      </c>
      <c r="AR657" s="25" t="s">
        <v>775</v>
      </c>
      <c r="AT657" s="25" t="s">
        <v>498</v>
      </c>
      <c r="AU657" s="25" t="s">
        <v>82</v>
      </c>
      <c r="AY657" s="25" t="s">
        <v>492</v>
      </c>
      <c r="BE657" s="220">
        <f>IF(N657="základní",J657,0)</f>
        <v>0</v>
      </c>
      <c r="BF657" s="220">
        <f>IF(N657="snížená",J657,0)</f>
        <v>0</v>
      </c>
      <c r="BG657" s="220">
        <f>IF(N657="zákl. přenesená",J657,0)</f>
        <v>0</v>
      </c>
      <c r="BH657" s="220">
        <f>IF(N657="sníž. přenesená",J657,0)</f>
        <v>0</v>
      </c>
      <c r="BI657" s="220">
        <f>IF(N657="nulová",J657,0)</f>
        <v>0</v>
      </c>
      <c r="BJ657" s="25" t="s">
        <v>80</v>
      </c>
      <c r="BK657" s="220">
        <f>ROUND(I657*H657,2)</f>
        <v>0</v>
      </c>
      <c r="BL657" s="25" t="s">
        <v>775</v>
      </c>
      <c r="BM657" s="25" t="s">
        <v>11477</v>
      </c>
    </row>
    <row r="658" spans="2:65" s="1" customFormat="1">
      <c r="B658" s="42"/>
      <c r="C658" s="64"/>
      <c r="D658" s="221" t="s">
        <v>506</v>
      </c>
      <c r="E658" s="64"/>
      <c r="F658" s="222" t="s">
        <v>11476</v>
      </c>
      <c r="G658" s="64"/>
      <c r="H658" s="64"/>
      <c r="I658" s="177"/>
      <c r="J658" s="64"/>
      <c r="K658" s="64"/>
      <c r="L658" s="62"/>
      <c r="M658" s="223"/>
      <c r="N658" s="43"/>
      <c r="O658" s="43"/>
      <c r="P658" s="43"/>
      <c r="Q658" s="43"/>
      <c r="R658" s="43"/>
      <c r="S658" s="43"/>
      <c r="T658" s="79"/>
      <c r="AT658" s="25" t="s">
        <v>506</v>
      </c>
      <c r="AU658" s="25" t="s">
        <v>82</v>
      </c>
    </row>
    <row r="659" spans="2:65" s="12" customFormat="1">
      <c r="B659" s="225"/>
      <c r="C659" s="226"/>
      <c r="D659" s="227" t="s">
        <v>513</v>
      </c>
      <c r="E659" s="228" t="s">
        <v>23</v>
      </c>
      <c r="F659" s="229" t="s">
        <v>6016</v>
      </c>
      <c r="G659" s="226"/>
      <c r="H659" s="230">
        <v>3</v>
      </c>
      <c r="I659" s="231"/>
      <c r="J659" s="226"/>
      <c r="K659" s="226"/>
      <c r="L659" s="232"/>
      <c r="M659" s="233"/>
      <c r="N659" s="234"/>
      <c r="O659" s="234"/>
      <c r="P659" s="234"/>
      <c r="Q659" s="234"/>
      <c r="R659" s="234"/>
      <c r="S659" s="234"/>
      <c r="T659" s="235"/>
      <c r="AT659" s="236" t="s">
        <v>513</v>
      </c>
      <c r="AU659" s="236" t="s">
        <v>82</v>
      </c>
      <c r="AV659" s="12" t="s">
        <v>82</v>
      </c>
      <c r="AW659" s="12" t="s">
        <v>36</v>
      </c>
      <c r="AX659" s="12" t="s">
        <v>80</v>
      </c>
      <c r="AY659" s="236" t="s">
        <v>492</v>
      </c>
    </row>
    <row r="660" spans="2:65" s="1" customFormat="1" ht="16.5" customHeight="1">
      <c r="B660" s="42"/>
      <c r="C660" s="209" t="s">
        <v>2051</v>
      </c>
      <c r="D660" s="209" t="s">
        <v>498</v>
      </c>
      <c r="E660" s="210" t="s">
        <v>11478</v>
      </c>
      <c r="F660" s="211" t="s">
        <v>11479</v>
      </c>
      <c r="G660" s="212" t="s">
        <v>8881</v>
      </c>
      <c r="H660" s="213">
        <v>2</v>
      </c>
      <c r="I660" s="214"/>
      <c r="J660" s="215">
        <f>ROUND(I660*H660,2)</f>
        <v>0</v>
      </c>
      <c r="K660" s="211" t="s">
        <v>23</v>
      </c>
      <c r="L660" s="62"/>
      <c r="M660" s="216" t="s">
        <v>23</v>
      </c>
      <c r="N660" s="217" t="s">
        <v>44</v>
      </c>
      <c r="O660" s="43"/>
      <c r="P660" s="218">
        <f>O660*H660</f>
        <v>0</v>
      </c>
      <c r="Q660" s="218">
        <v>3.5880000000000002E-2</v>
      </c>
      <c r="R660" s="218">
        <f>Q660*H660</f>
        <v>7.1760000000000004E-2</v>
      </c>
      <c r="S660" s="218">
        <v>0</v>
      </c>
      <c r="T660" s="219">
        <f>S660*H660</f>
        <v>0</v>
      </c>
      <c r="AR660" s="25" t="s">
        <v>775</v>
      </c>
      <c r="AT660" s="25" t="s">
        <v>498</v>
      </c>
      <c r="AU660" s="25" t="s">
        <v>82</v>
      </c>
      <c r="AY660" s="25" t="s">
        <v>492</v>
      </c>
      <c r="BE660" s="220">
        <f>IF(N660="základní",J660,0)</f>
        <v>0</v>
      </c>
      <c r="BF660" s="220">
        <f>IF(N660="snížená",J660,0)</f>
        <v>0</v>
      </c>
      <c r="BG660" s="220">
        <f>IF(N660="zákl. přenesená",J660,0)</f>
        <v>0</v>
      </c>
      <c r="BH660" s="220">
        <f>IF(N660="sníž. přenesená",J660,0)</f>
        <v>0</v>
      </c>
      <c r="BI660" s="220">
        <f>IF(N660="nulová",J660,0)</f>
        <v>0</v>
      </c>
      <c r="BJ660" s="25" t="s">
        <v>80</v>
      </c>
      <c r="BK660" s="220">
        <f>ROUND(I660*H660,2)</f>
        <v>0</v>
      </c>
      <c r="BL660" s="25" t="s">
        <v>775</v>
      </c>
      <c r="BM660" s="25" t="s">
        <v>11480</v>
      </c>
    </row>
    <row r="661" spans="2:65" s="1" customFormat="1">
      <c r="B661" s="42"/>
      <c r="C661" s="64"/>
      <c r="D661" s="221" t="s">
        <v>506</v>
      </c>
      <c r="E661" s="64"/>
      <c r="F661" s="222" t="s">
        <v>11479</v>
      </c>
      <c r="G661" s="64"/>
      <c r="H661" s="64"/>
      <c r="I661" s="177"/>
      <c r="J661" s="64"/>
      <c r="K661" s="64"/>
      <c r="L661" s="62"/>
      <c r="M661" s="223"/>
      <c r="N661" s="43"/>
      <c r="O661" s="43"/>
      <c r="P661" s="43"/>
      <c r="Q661" s="43"/>
      <c r="R661" s="43"/>
      <c r="S661" s="43"/>
      <c r="T661" s="79"/>
      <c r="AT661" s="25" t="s">
        <v>506</v>
      </c>
      <c r="AU661" s="25" t="s">
        <v>82</v>
      </c>
    </row>
    <row r="662" spans="2:65" s="1" customFormat="1" ht="48">
      <c r="B662" s="42"/>
      <c r="C662" s="64"/>
      <c r="D662" s="221" t="s">
        <v>509</v>
      </c>
      <c r="E662" s="64"/>
      <c r="F662" s="224" t="s">
        <v>11468</v>
      </c>
      <c r="G662" s="64"/>
      <c r="H662" s="64"/>
      <c r="I662" s="177"/>
      <c r="J662" s="64"/>
      <c r="K662" s="64"/>
      <c r="L662" s="62"/>
      <c r="M662" s="223"/>
      <c r="N662" s="43"/>
      <c r="O662" s="43"/>
      <c r="P662" s="43"/>
      <c r="Q662" s="43"/>
      <c r="R662" s="43"/>
      <c r="S662" s="43"/>
      <c r="T662" s="79"/>
      <c r="AT662" s="25" t="s">
        <v>509</v>
      </c>
      <c r="AU662" s="25" t="s">
        <v>82</v>
      </c>
    </row>
    <row r="663" spans="2:65" s="12" customFormat="1">
      <c r="B663" s="225"/>
      <c r="C663" s="226"/>
      <c r="D663" s="227" t="s">
        <v>513</v>
      </c>
      <c r="E663" s="228" t="s">
        <v>23</v>
      </c>
      <c r="F663" s="229" t="s">
        <v>11028</v>
      </c>
      <c r="G663" s="226"/>
      <c r="H663" s="230">
        <v>2</v>
      </c>
      <c r="I663" s="231"/>
      <c r="J663" s="226"/>
      <c r="K663" s="226"/>
      <c r="L663" s="232"/>
      <c r="M663" s="233"/>
      <c r="N663" s="234"/>
      <c r="O663" s="234"/>
      <c r="P663" s="234"/>
      <c r="Q663" s="234"/>
      <c r="R663" s="234"/>
      <c r="S663" s="234"/>
      <c r="T663" s="235"/>
      <c r="AT663" s="236" t="s">
        <v>513</v>
      </c>
      <c r="AU663" s="236" t="s">
        <v>82</v>
      </c>
      <c r="AV663" s="12" t="s">
        <v>82</v>
      </c>
      <c r="AW663" s="12" t="s">
        <v>36</v>
      </c>
      <c r="AX663" s="12" t="s">
        <v>80</v>
      </c>
      <c r="AY663" s="236" t="s">
        <v>492</v>
      </c>
    </row>
    <row r="664" spans="2:65" s="1" customFormat="1" ht="25.5" customHeight="1">
      <c r="B664" s="42"/>
      <c r="C664" s="209" t="s">
        <v>2056</v>
      </c>
      <c r="D664" s="209" t="s">
        <v>498</v>
      </c>
      <c r="E664" s="210" t="s">
        <v>11481</v>
      </c>
      <c r="F664" s="211" t="s">
        <v>11482</v>
      </c>
      <c r="G664" s="212" t="s">
        <v>8881</v>
      </c>
      <c r="H664" s="213">
        <v>2</v>
      </c>
      <c r="I664" s="214"/>
      <c r="J664" s="215">
        <f>ROUND(I664*H664,2)</f>
        <v>0</v>
      </c>
      <c r="K664" s="211" t="s">
        <v>501</v>
      </c>
      <c r="L664" s="62"/>
      <c r="M664" s="216" t="s">
        <v>23</v>
      </c>
      <c r="N664" s="217" t="s">
        <v>44</v>
      </c>
      <c r="O664" s="43"/>
      <c r="P664" s="218">
        <f>O664*H664</f>
        <v>0</v>
      </c>
      <c r="Q664" s="218">
        <v>1.5339999999999999E-2</v>
      </c>
      <c r="R664" s="218">
        <f>Q664*H664</f>
        <v>3.0679999999999999E-2</v>
      </c>
      <c r="S664" s="218">
        <v>0</v>
      </c>
      <c r="T664" s="219">
        <f>S664*H664</f>
        <v>0</v>
      </c>
      <c r="AR664" s="25" t="s">
        <v>775</v>
      </c>
      <c r="AT664" s="25" t="s">
        <v>498</v>
      </c>
      <c r="AU664" s="25" t="s">
        <v>82</v>
      </c>
      <c r="AY664" s="25" t="s">
        <v>492</v>
      </c>
      <c r="BE664" s="220">
        <f>IF(N664="základní",J664,0)</f>
        <v>0</v>
      </c>
      <c r="BF664" s="220">
        <f>IF(N664="snížená",J664,0)</f>
        <v>0</v>
      </c>
      <c r="BG664" s="220">
        <f>IF(N664="zákl. přenesená",J664,0)</f>
        <v>0</v>
      </c>
      <c r="BH664" s="220">
        <f>IF(N664="sníž. přenesená",J664,0)</f>
        <v>0</v>
      </c>
      <c r="BI664" s="220">
        <f>IF(N664="nulová",J664,0)</f>
        <v>0</v>
      </c>
      <c r="BJ664" s="25" t="s">
        <v>80</v>
      </c>
      <c r="BK664" s="220">
        <f>ROUND(I664*H664,2)</f>
        <v>0</v>
      </c>
      <c r="BL664" s="25" t="s">
        <v>775</v>
      </c>
      <c r="BM664" s="25" t="s">
        <v>11483</v>
      </c>
    </row>
    <row r="665" spans="2:65" s="1" customFormat="1" ht="24">
      <c r="B665" s="42"/>
      <c r="C665" s="64"/>
      <c r="D665" s="221" t="s">
        <v>506</v>
      </c>
      <c r="E665" s="64"/>
      <c r="F665" s="222" t="s">
        <v>11484</v>
      </c>
      <c r="G665" s="64"/>
      <c r="H665" s="64"/>
      <c r="I665" s="177"/>
      <c r="J665" s="64"/>
      <c r="K665" s="64"/>
      <c r="L665" s="62"/>
      <c r="M665" s="223"/>
      <c r="N665" s="43"/>
      <c r="O665" s="43"/>
      <c r="P665" s="43"/>
      <c r="Q665" s="43"/>
      <c r="R665" s="43"/>
      <c r="S665" s="43"/>
      <c r="T665" s="79"/>
      <c r="AT665" s="25" t="s">
        <v>506</v>
      </c>
      <c r="AU665" s="25" t="s">
        <v>82</v>
      </c>
    </row>
    <row r="666" spans="2:65" s="1" customFormat="1" ht="48">
      <c r="B666" s="42"/>
      <c r="C666" s="64"/>
      <c r="D666" s="221" t="s">
        <v>509</v>
      </c>
      <c r="E666" s="64"/>
      <c r="F666" s="224" t="s">
        <v>11468</v>
      </c>
      <c r="G666" s="64"/>
      <c r="H666" s="64"/>
      <c r="I666" s="177"/>
      <c r="J666" s="64"/>
      <c r="K666" s="64"/>
      <c r="L666" s="62"/>
      <c r="M666" s="223"/>
      <c r="N666" s="43"/>
      <c r="O666" s="43"/>
      <c r="P666" s="43"/>
      <c r="Q666" s="43"/>
      <c r="R666" s="43"/>
      <c r="S666" s="43"/>
      <c r="T666" s="79"/>
      <c r="AT666" s="25" t="s">
        <v>509</v>
      </c>
      <c r="AU666" s="25" t="s">
        <v>82</v>
      </c>
    </row>
    <row r="667" spans="2:65" s="12" customFormat="1">
      <c r="B667" s="225"/>
      <c r="C667" s="226"/>
      <c r="D667" s="227" t="s">
        <v>513</v>
      </c>
      <c r="E667" s="228" t="s">
        <v>23</v>
      </c>
      <c r="F667" s="229" t="s">
        <v>11028</v>
      </c>
      <c r="G667" s="226"/>
      <c r="H667" s="230">
        <v>2</v>
      </c>
      <c r="I667" s="231"/>
      <c r="J667" s="226"/>
      <c r="K667" s="226"/>
      <c r="L667" s="232"/>
      <c r="M667" s="233"/>
      <c r="N667" s="234"/>
      <c r="O667" s="234"/>
      <c r="P667" s="234"/>
      <c r="Q667" s="234"/>
      <c r="R667" s="234"/>
      <c r="S667" s="234"/>
      <c r="T667" s="235"/>
      <c r="AT667" s="236" t="s">
        <v>513</v>
      </c>
      <c r="AU667" s="236" t="s">
        <v>82</v>
      </c>
      <c r="AV667" s="12" t="s">
        <v>82</v>
      </c>
      <c r="AW667" s="12" t="s">
        <v>36</v>
      </c>
      <c r="AX667" s="12" t="s">
        <v>80</v>
      </c>
      <c r="AY667" s="236" t="s">
        <v>492</v>
      </c>
    </row>
    <row r="668" spans="2:65" s="1" customFormat="1" ht="25.5" customHeight="1">
      <c r="B668" s="42"/>
      <c r="C668" s="209" t="s">
        <v>2068</v>
      </c>
      <c r="D668" s="209" t="s">
        <v>498</v>
      </c>
      <c r="E668" s="210" t="s">
        <v>11485</v>
      </c>
      <c r="F668" s="211" t="s">
        <v>11486</v>
      </c>
      <c r="G668" s="212" t="s">
        <v>8881</v>
      </c>
      <c r="H668" s="213">
        <v>1</v>
      </c>
      <c r="I668" s="214"/>
      <c r="J668" s="215">
        <f>ROUND(I668*H668,2)</f>
        <v>0</v>
      </c>
      <c r="K668" s="211" t="s">
        <v>501</v>
      </c>
      <c r="L668" s="62"/>
      <c r="M668" s="216" t="s">
        <v>23</v>
      </c>
      <c r="N668" s="217" t="s">
        <v>44</v>
      </c>
      <c r="O668" s="43"/>
      <c r="P668" s="218">
        <f>O668*H668</f>
        <v>0</v>
      </c>
      <c r="Q668" s="218">
        <v>1.034E-2</v>
      </c>
      <c r="R668" s="218">
        <f>Q668*H668</f>
        <v>1.034E-2</v>
      </c>
      <c r="S668" s="218">
        <v>0</v>
      </c>
      <c r="T668" s="219">
        <f>S668*H668</f>
        <v>0</v>
      </c>
      <c r="AR668" s="25" t="s">
        <v>775</v>
      </c>
      <c r="AT668" s="25" t="s">
        <v>498</v>
      </c>
      <c r="AU668" s="25" t="s">
        <v>82</v>
      </c>
      <c r="AY668" s="25" t="s">
        <v>492</v>
      </c>
      <c r="BE668" s="220">
        <f>IF(N668="základní",J668,0)</f>
        <v>0</v>
      </c>
      <c r="BF668" s="220">
        <f>IF(N668="snížená",J668,0)</f>
        <v>0</v>
      </c>
      <c r="BG668" s="220">
        <f>IF(N668="zákl. přenesená",J668,0)</f>
        <v>0</v>
      </c>
      <c r="BH668" s="220">
        <f>IF(N668="sníž. přenesená",J668,0)</f>
        <v>0</v>
      </c>
      <c r="BI668" s="220">
        <f>IF(N668="nulová",J668,0)</f>
        <v>0</v>
      </c>
      <c r="BJ668" s="25" t="s">
        <v>80</v>
      </c>
      <c r="BK668" s="220">
        <f>ROUND(I668*H668,2)</f>
        <v>0</v>
      </c>
      <c r="BL668" s="25" t="s">
        <v>775</v>
      </c>
      <c r="BM668" s="25" t="s">
        <v>11487</v>
      </c>
    </row>
    <row r="669" spans="2:65" s="1" customFormat="1" ht="24">
      <c r="B669" s="42"/>
      <c r="C669" s="64"/>
      <c r="D669" s="221" t="s">
        <v>506</v>
      </c>
      <c r="E669" s="64"/>
      <c r="F669" s="222" t="s">
        <v>11488</v>
      </c>
      <c r="G669" s="64"/>
      <c r="H669" s="64"/>
      <c r="I669" s="177"/>
      <c r="J669" s="64"/>
      <c r="K669" s="64"/>
      <c r="L669" s="62"/>
      <c r="M669" s="223"/>
      <c r="N669" s="43"/>
      <c r="O669" s="43"/>
      <c r="P669" s="43"/>
      <c r="Q669" s="43"/>
      <c r="R669" s="43"/>
      <c r="S669" s="43"/>
      <c r="T669" s="79"/>
      <c r="AT669" s="25" t="s">
        <v>506</v>
      </c>
      <c r="AU669" s="25" t="s">
        <v>82</v>
      </c>
    </row>
    <row r="670" spans="2:65" s="1" customFormat="1" ht="48">
      <c r="B670" s="42"/>
      <c r="C670" s="64"/>
      <c r="D670" s="221" t="s">
        <v>509</v>
      </c>
      <c r="E670" s="64"/>
      <c r="F670" s="224" t="s">
        <v>11468</v>
      </c>
      <c r="G670" s="64"/>
      <c r="H670" s="64"/>
      <c r="I670" s="177"/>
      <c r="J670" s="64"/>
      <c r="K670" s="64"/>
      <c r="L670" s="62"/>
      <c r="M670" s="223"/>
      <c r="N670" s="43"/>
      <c r="O670" s="43"/>
      <c r="P670" s="43"/>
      <c r="Q670" s="43"/>
      <c r="R670" s="43"/>
      <c r="S670" s="43"/>
      <c r="T670" s="79"/>
      <c r="AT670" s="25" t="s">
        <v>509</v>
      </c>
      <c r="AU670" s="25" t="s">
        <v>82</v>
      </c>
    </row>
    <row r="671" spans="2:65" s="12" customFormat="1">
      <c r="B671" s="225"/>
      <c r="C671" s="226"/>
      <c r="D671" s="227" t="s">
        <v>513</v>
      </c>
      <c r="E671" s="228" t="s">
        <v>23</v>
      </c>
      <c r="F671" s="229" t="s">
        <v>80</v>
      </c>
      <c r="G671" s="226"/>
      <c r="H671" s="230">
        <v>1</v>
      </c>
      <c r="I671" s="231"/>
      <c r="J671" s="226"/>
      <c r="K671" s="226"/>
      <c r="L671" s="232"/>
      <c r="M671" s="233"/>
      <c r="N671" s="234"/>
      <c r="O671" s="234"/>
      <c r="P671" s="234"/>
      <c r="Q671" s="234"/>
      <c r="R671" s="234"/>
      <c r="S671" s="234"/>
      <c r="T671" s="235"/>
      <c r="AT671" s="236" t="s">
        <v>513</v>
      </c>
      <c r="AU671" s="236" t="s">
        <v>82</v>
      </c>
      <c r="AV671" s="12" t="s">
        <v>82</v>
      </c>
      <c r="AW671" s="12" t="s">
        <v>36</v>
      </c>
      <c r="AX671" s="12" t="s">
        <v>80</v>
      </c>
      <c r="AY671" s="236" t="s">
        <v>492</v>
      </c>
    </row>
    <row r="672" spans="2:65" s="1" customFormat="1" ht="25.5" customHeight="1">
      <c r="B672" s="42"/>
      <c r="C672" s="209" t="s">
        <v>2073</v>
      </c>
      <c r="D672" s="209" t="s">
        <v>498</v>
      </c>
      <c r="E672" s="210" t="s">
        <v>11489</v>
      </c>
      <c r="F672" s="211" t="s">
        <v>11490</v>
      </c>
      <c r="G672" s="212" t="s">
        <v>8881</v>
      </c>
      <c r="H672" s="213">
        <v>4</v>
      </c>
      <c r="I672" s="214"/>
      <c r="J672" s="215">
        <f>ROUND(I672*H672,2)</f>
        <v>0</v>
      </c>
      <c r="K672" s="211" t="s">
        <v>501</v>
      </c>
      <c r="L672" s="62"/>
      <c r="M672" s="216" t="s">
        <v>23</v>
      </c>
      <c r="N672" s="217" t="s">
        <v>44</v>
      </c>
      <c r="O672" s="43"/>
      <c r="P672" s="218">
        <f>O672*H672</f>
        <v>0</v>
      </c>
      <c r="Q672" s="218">
        <v>1.034E-2</v>
      </c>
      <c r="R672" s="218">
        <f>Q672*H672</f>
        <v>4.1360000000000001E-2</v>
      </c>
      <c r="S672" s="218">
        <v>0</v>
      </c>
      <c r="T672" s="219">
        <f>S672*H672</f>
        <v>0</v>
      </c>
      <c r="AR672" s="25" t="s">
        <v>775</v>
      </c>
      <c r="AT672" s="25" t="s">
        <v>498</v>
      </c>
      <c r="AU672" s="25" t="s">
        <v>82</v>
      </c>
      <c r="AY672" s="25" t="s">
        <v>492</v>
      </c>
      <c r="BE672" s="220">
        <f>IF(N672="základní",J672,0)</f>
        <v>0</v>
      </c>
      <c r="BF672" s="220">
        <f>IF(N672="snížená",J672,0)</f>
        <v>0</v>
      </c>
      <c r="BG672" s="220">
        <f>IF(N672="zákl. přenesená",J672,0)</f>
        <v>0</v>
      </c>
      <c r="BH672" s="220">
        <f>IF(N672="sníž. přenesená",J672,0)</f>
        <v>0</v>
      </c>
      <c r="BI672" s="220">
        <f>IF(N672="nulová",J672,0)</f>
        <v>0</v>
      </c>
      <c r="BJ672" s="25" t="s">
        <v>80</v>
      </c>
      <c r="BK672" s="220">
        <f>ROUND(I672*H672,2)</f>
        <v>0</v>
      </c>
      <c r="BL672" s="25" t="s">
        <v>775</v>
      </c>
      <c r="BM672" s="25" t="s">
        <v>11491</v>
      </c>
    </row>
    <row r="673" spans="2:65" s="1" customFormat="1" ht="24">
      <c r="B673" s="42"/>
      <c r="C673" s="64"/>
      <c r="D673" s="221" t="s">
        <v>506</v>
      </c>
      <c r="E673" s="64"/>
      <c r="F673" s="222" t="s">
        <v>11492</v>
      </c>
      <c r="G673" s="64"/>
      <c r="H673" s="64"/>
      <c r="I673" s="177"/>
      <c r="J673" s="64"/>
      <c r="K673" s="64"/>
      <c r="L673" s="62"/>
      <c r="M673" s="223"/>
      <c r="N673" s="43"/>
      <c r="O673" s="43"/>
      <c r="P673" s="43"/>
      <c r="Q673" s="43"/>
      <c r="R673" s="43"/>
      <c r="S673" s="43"/>
      <c r="T673" s="79"/>
      <c r="AT673" s="25" t="s">
        <v>506</v>
      </c>
      <c r="AU673" s="25" t="s">
        <v>82</v>
      </c>
    </row>
    <row r="674" spans="2:65" s="1" customFormat="1" ht="48">
      <c r="B674" s="42"/>
      <c r="C674" s="64"/>
      <c r="D674" s="221" t="s">
        <v>509</v>
      </c>
      <c r="E674" s="64"/>
      <c r="F674" s="224" t="s">
        <v>11468</v>
      </c>
      <c r="G674" s="64"/>
      <c r="H674" s="64"/>
      <c r="I674" s="177"/>
      <c r="J674" s="64"/>
      <c r="K674" s="64"/>
      <c r="L674" s="62"/>
      <c r="M674" s="223"/>
      <c r="N674" s="43"/>
      <c r="O674" s="43"/>
      <c r="P674" s="43"/>
      <c r="Q674" s="43"/>
      <c r="R674" s="43"/>
      <c r="S674" s="43"/>
      <c r="T674" s="79"/>
      <c r="AT674" s="25" t="s">
        <v>509</v>
      </c>
      <c r="AU674" s="25" t="s">
        <v>82</v>
      </c>
    </row>
    <row r="675" spans="2:65" s="12" customFormat="1">
      <c r="B675" s="225"/>
      <c r="C675" s="226"/>
      <c r="D675" s="227" t="s">
        <v>513</v>
      </c>
      <c r="E675" s="228" t="s">
        <v>23</v>
      </c>
      <c r="F675" s="229" t="s">
        <v>11039</v>
      </c>
      <c r="G675" s="226"/>
      <c r="H675" s="230">
        <v>4</v>
      </c>
      <c r="I675" s="231"/>
      <c r="J675" s="226"/>
      <c r="K675" s="226"/>
      <c r="L675" s="232"/>
      <c r="M675" s="233"/>
      <c r="N675" s="234"/>
      <c r="O675" s="234"/>
      <c r="P675" s="234"/>
      <c r="Q675" s="234"/>
      <c r="R675" s="234"/>
      <c r="S675" s="234"/>
      <c r="T675" s="235"/>
      <c r="AT675" s="236" t="s">
        <v>513</v>
      </c>
      <c r="AU675" s="236" t="s">
        <v>82</v>
      </c>
      <c r="AV675" s="12" t="s">
        <v>82</v>
      </c>
      <c r="AW675" s="12" t="s">
        <v>36</v>
      </c>
      <c r="AX675" s="12" t="s">
        <v>80</v>
      </c>
      <c r="AY675" s="236" t="s">
        <v>492</v>
      </c>
    </row>
    <row r="676" spans="2:65" s="1" customFormat="1" ht="25.5" customHeight="1">
      <c r="B676" s="42"/>
      <c r="C676" s="209" t="s">
        <v>2077</v>
      </c>
      <c r="D676" s="209" t="s">
        <v>498</v>
      </c>
      <c r="E676" s="210" t="s">
        <v>11493</v>
      </c>
      <c r="F676" s="211" t="s">
        <v>11494</v>
      </c>
      <c r="G676" s="212" t="s">
        <v>8881</v>
      </c>
      <c r="H676" s="213">
        <v>6</v>
      </c>
      <c r="I676" s="214"/>
      <c r="J676" s="215">
        <f>ROUND(I676*H676,2)</f>
        <v>0</v>
      </c>
      <c r="K676" s="211" t="s">
        <v>501</v>
      </c>
      <c r="L676" s="62"/>
      <c r="M676" s="216" t="s">
        <v>23</v>
      </c>
      <c r="N676" s="217" t="s">
        <v>44</v>
      </c>
      <c r="O676" s="43"/>
      <c r="P676" s="218">
        <f>O676*H676</f>
        <v>0</v>
      </c>
      <c r="Q676" s="218">
        <v>1.034E-2</v>
      </c>
      <c r="R676" s="218">
        <f>Q676*H676</f>
        <v>6.2039999999999998E-2</v>
      </c>
      <c r="S676" s="218">
        <v>0</v>
      </c>
      <c r="T676" s="219">
        <f>S676*H676</f>
        <v>0</v>
      </c>
      <c r="AR676" s="25" t="s">
        <v>775</v>
      </c>
      <c r="AT676" s="25" t="s">
        <v>498</v>
      </c>
      <c r="AU676" s="25" t="s">
        <v>82</v>
      </c>
      <c r="AY676" s="25" t="s">
        <v>492</v>
      </c>
      <c r="BE676" s="220">
        <f>IF(N676="základní",J676,0)</f>
        <v>0</v>
      </c>
      <c r="BF676" s="220">
        <f>IF(N676="snížená",J676,0)</f>
        <v>0</v>
      </c>
      <c r="BG676" s="220">
        <f>IF(N676="zákl. přenesená",J676,0)</f>
        <v>0</v>
      </c>
      <c r="BH676" s="220">
        <f>IF(N676="sníž. přenesená",J676,0)</f>
        <v>0</v>
      </c>
      <c r="BI676" s="220">
        <f>IF(N676="nulová",J676,0)</f>
        <v>0</v>
      </c>
      <c r="BJ676" s="25" t="s">
        <v>80</v>
      </c>
      <c r="BK676" s="220">
        <f>ROUND(I676*H676,2)</f>
        <v>0</v>
      </c>
      <c r="BL676" s="25" t="s">
        <v>775</v>
      </c>
      <c r="BM676" s="25" t="s">
        <v>11495</v>
      </c>
    </row>
    <row r="677" spans="2:65" s="1" customFormat="1" ht="24">
      <c r="B677" s="42"/>
      <c r="C677" s="64"/>
      <c r="D677" s="221" t="s">
        <v>506</v>
      </c>
      <c r="E677" s="64"/>
      <c r="F677" s="222" t="s">
        <v>11496</v>
      </c>
      <c r="G677" s="64"/>
      <c r="H677" s="64"/>
      <c r="I677" s="177"/>
      <c r="J677" s="64"/>
      <c r="K677" s="64"/>
      <c r="L677" s="62"/>
      <c r="M677" s="223"/>
      <c r="N677" s="43"/>
      <c r="O677" s="43"/>
      <c r="P677" s="43"/>
      <c r="Q677" s="43"/>
      <c r="R677" s="43"/>
      <c r="S677" s="43"/>
      <c r="T677" s="79"/>
      <c r="AT677" s="25" t="s">
        <v>506</v>
      </c>
      <c r="AU677" s="25" t="s">
        <v>82</v>
      </c>
    </row>
    <row r="678" spans="2:65" s="1" customFormat="1" ht="48">
      <c r="B678" s="42"/>
      <c r="C678" s="64"/>
      <c r="D678" s="221" t="s">
        <v>509</v>
      </c>
      <c r="E678" s="64"/>
      <c r="F678" s="224" t="s">
        <v>11468</v>
      </c>
      <c r="G678" s="64"/>
      <c r="H678" s="64"/>
      <c r="I678" s="177"/>
      <c r="J678" s="64"/>
      <c r="K678" s="64"/>
      <c r="L678" s="62"/>
      <c r="M678" s="223"/>
      <c r="N678" s="43"/>
      <c r="O678" s="43"/>
      <c r="P678" s="43"/>
      <c r="Q678" s="43"/>
      <c r="R678" s="43"/>
      <c r="S678" s="43"/>
      <c r="T678" s="79"/>
      <c r="AT678" s="25" t="s">
        <v>509</v>
      </c>
      <c r="AU678" s="25" t="s">
        <v>82</v>
      </c>
    </row>
    <row r="679" spans="2:65" s="12" customFormat="1">
      <c r="B679" s="225"/>
      <c r="C679" s="226"/>
      <c r="D679" s="227" t="s">
        <v>513</v>
      </c>
      <c r="E679" s="228" t="s">
        <v>23</v>
      </c>
      <c r="F679" s="229" t="s">
        <v>11011</v>
      </c>
      <c r="G679" s="226"/>
      <c r="H679" s="230">
        <v>6</v>
      </c>
      <c r="I679" s="231"/>
      <c r="J679" s="226"/>
      <c r="K679" s="226"/>
      <c r="L679" s="232"/>
      <c r="M679" s="233"/>
      <c r="N679" s="234"/>
      <c r="O679" s="234"/>
      <c r="P679" s="234"/>
      <c r="Q679" s="234"/>
      <c r="R679" s="234"/>
      <c r="S679" s="234"/>
      <c r="T679" s="235"/>
      <c r="AT679" s="236" t="s">
        <v>513</v>
      </c>
      <c r="AU679" s="236" t="s">
        <v>82</v>
      </c>
      <c r="AV679" s="12" t="s">
        <v>82</v>
      </c>
      <c r="AW679" s="12" t="s">
        <v>36</v>
      </c>
      <c r="AX679" s="12" t="s">
        <v>80</v>
      </c>
      <c r="AY679" s="236" t="s">
        <v>492</v>
      </c>
    </row>
    <row r="680" spans="2:65" s="1" customFormat="1" ht="16.5" customHeight="1">
      <c r="B680" s="42"/>
      <c r="C680" s="209" t="s">
        <v>2081</v>
      </c>
      <c r="D680" s="209" t="s">
        <v>498</v>
      </c>
      <c r="E680" s="210" t="s">
        <v>11497</v>
      </c>
      <c r="F680" s="211" t="s">
        <v>11498</v>
      </c>
      <c r="G680" s="212" t="s">
        <v>8881</v>
      </c>
      <c r="H680" s="213">
        <v>10</v>
      </c>
      <c r="I680" s="214"/>
      <c r="J680" s="215">
        <f>ROUND(I680*H680,2)</f>
        <v>0</v>
      </c>
      <c r="K680" s="211" t="s">
        <v>501</v>
      </c>
      <c r="L680" s="62"/>
      <c r="M680" s="216" t="s">
        <v>23</v>
      </c>
      <c r="N680" s="217" t="s">
        <v>44</v>
      </c>
      <c r="O680" s="43"/>
      <c r="P680" s="218">
        <f>O680*H680</f>
        <v>0</v>
      </c>
      <c r="Q680" s="218">
        <v>8.0000000000000004E-4</v>
      </c>
      <c r="R680" s="218">
        <f>Q680*H680</f>
        <v>8.0000000000000002E-3</v>
      </c>
      <c r="S680" s="218">
        <v>0</v>
      </c>
      <c r="T680" s="219">
        <f>S680*H680</f>
        <v>0</v>
      </c>
      <c r="AR680" s="25" t="s">
        <v>775</v>
      </c>
      <c r="AT680" s="25" t="s">
        <v>498</v>
      </c>
      <c r="AU680" s="25" t="s">
        <v>82</v>
      </c>
      <c r="AY680" s="25" t="s">
        <v>492</v>
      </c>
      <c r="BE680" s="220">
        <f>IF(N680="základní",J680,0)</f>
        <v>0</v>
      </c>
      <c r="BF680" s="220">
        <f>IF(N680="snížená",J680,0)</f>
        <v>0</v>
      </c>
      <c r="BG680" s="220">
        <f>IF(N680="zákl. přenesená",J680,0)</f>
        <v>0</v>
      </c>
      <c r="BH680" s="220">
        <f>IF(N680="sníž. přenesená",J680,0)</f>
        <v>0</v>
      </c>
      <c r="BI680" s="220">
        <f>IF(N680="nulová",J680,0)</f>
        <v>0</v>
      </c>
      <c r="BJ680" s="25" t="s">
        <v>80</v>
      </c>
      <c r="BK680" s="220">
        <f>ROUND(I680*H680,2)</f>
        <v>0</v>
      </c>
      <c r="BL680" s="25" t="s">
        <v>775</v>
      </c>
      <c r="BM680" s="25" t="s">
        <v>11499</v>
      </c>
    </row>
    <row r="681" spans="2:65" s="1" customFormat="1">
      <c r="B681" s="42"/>
      <c r="C681" s="64"/>
      <c r="D681" s="221" t="s">
        <v>506</v>
      </c>
      <c r="E681" s="64"/>
      <c r="F681" s="222" t="s">
        <v>11500</v>
      </c>
      <c r="G681" s="64"/>
      <c r="H681" s="64"/>
      <c r="I681" s="177"/>
      <c r="J681" s="64"/>
      <c r="K681" s="64"/>
      <c r="L681" s="62"/>
      <c r="M681" s="223"/>
      <c r="N681" s="43"/>
      <c r="O681" s="43"/>
      <c r="P681" s="43"/>
      <c r="Q681" s="43"/>
      <c r="R681" s="43"/>
      <c r="S681" s="43"/>
      <c r="T681" s="79"/>
      <c r="AT681" s="25" t="s">
        <v>506</v>
      </c>
      <c r="AU681" s="25" t="s">
        <v>82</v>
      </c>
    </row>
    <row r="682" spans="2:65" s="12" customFormat="1">
      <c r="B682" s="225"/>
      <c r="C682" s="226"/>
      <c r="D682" s="227" t="s">
        <v>513</v>
      </c>
      <c r="E682" s="228" t="s">
        <v>23</v>
      </c>
      <c r="F682" s="229" t="s">
        <v>11067</v>
      </c>
      <c r="G682" s="226"/>
      <c r="H682" s="230">
        <v>10</v>
      </c>
      <c r="I682" s="231"/>
      <c r="J682" s="226"/>
      <c r="K682" s="226"/>
      <c r="L682" s="232"/>
      <c r="M682" s="233"/>
      <c r="N682" s="234"/>
      <c r="O682" s="234"/>
      <c r="P682" s="234"/>
      <c r="Q682" s="234"/>
      <c r="R682" s="234"/>
      <c r="S682" s="234"/>
      <c r="T682" s="235"/>
      <c r="AT682" s="236" t="s">
        <v>513</v>
      </c>
      <c r="AU682" s="236" t="s">
        <v>82</v>
      </c>
      <c r="AV682" s="12" t="s">
        <v>82</v>
      </c>
      <c r="AW682" s="12" t="s">
        <v>36</v>
      </c>
      <c r="AX682" s="12" t="s">
        <v>80</v>
      </c>
      <c r="AY682" s="236" t="s">
        <v>492</v>
      </c>
    </row>
    <row r="683" spans="2:65" s="1" customFormat="1" ht="16.5" customHeight="1">
      <c r="B683" s="42"/>
      <c r="C683" s="209" t="s">
        <v>2092</v>
      </c>
      <c r="D683" s="209" t="s">
        <v>498</v>
      </c>
      <c r="E683" s="210" t="s">
        <v>11501</v>
      </c>
      <c r="F683" s="211" t="s">
        <v>11502</v>
      </c>
      <c r="G683" s="212" t="s">
        <v>8881</v>
      </c>
      <c r="H683" s="213">
        <v>1</v>
      </c>
      <c r="I683" s="214"/>
      <c r="J683" s="215">
        <f>ROUND(I683*H683,2)</f>
        <v>0</v>
      </c>
      <c r="K683" s="211" t="s">
        <v>23</v>
      </c>
      <c r="L683" s="62"/>
      <c r="M683" s="216" t="s">
        <v>23</v>
      </c>
      <c r="N683" s="217" t="s">
        <v>44</v>
      </c>
      <c r="O683" s="43"/>
      <c r="P683" s="218">
        <f>O683*H683</f>
        <v>0</v>
      </c>
      <c r="Q683" s="218">
        <v>1.9E-3</v>
      </c>
      <c r="R683" s="218">
        <f>Q683*H683</f>
        <v>1.9E-3</v>
      </c>
      <c r="S683" s="218">
        <v>0</v>
      </c>
      <c r="T683" s="219">
        <f>S683*H683</f>
        <v>0</v>
      </c>
      <c r="AR683" s="25" t="s">
        <v>775</v>
      </c>
      <c r="AT683" s="25" t="s">
        <v>498</v>
      </c>
      <c r="AU683" s="25" t="s">
        <v>82</v>
      </c>
      <c r="AY683" s="25" t="s">
        <v>492</v>
      </c>
      <c r="BE683" s="220">
        <f>IF(N683="základní",J683,0)</f>
        <v>0</v>
      </c>
      <c r="BF683" s="220">
        <f>IF(N683="snížená",J683,0)</f>
        <v>0</v>
      </c>
      <c r="BG683" s="220">
        <f>IF(N683="zákl. přenesená",J683,0)</f>
        <v>0</v>
      </c>
      <c r="BH683" s="220">
        <f>IF(N683="sníž. přenesená",J683,0)</f>
        <v>0</v>
      </c>
      <c r="BI683" s="220">
        <f>IF(N683="nulová",J683,0)</f>
        <v>0</v>
      </c>
      <c r="BJ683" s="25" t="s">
        <v>80</v>
      </c>
      <c r="BK683" s="220">
        <f>ROUND(I683*H683,2)</f>
        <v>0</v>
      </c>
      <c r="BL683" s="25" t="s">
        <v>775</v>
      </c>
      <c r="BM683" s="25" t="s">
        <v>11503</v>
      </c>
    </row>
    <row r="684" spans="2:65" s="1" customFormat="1">
      <c r="B684" s="42"/>
      <c r="C684" s="64"/>
      <c r="D684" s="221" t="s">
        <v>506</v>
      </c>
      <c r="E684" s="64"/>
      <c r="F684" s="222" t="s">
        <v>11502</v>
      </c>
      <c r="G684" s="64"/>
      <c r="H684" s="64"/>
      <c r="I684" s="177"/>
      <c r="J684" s="64"/>
      <c r="K684" s="64"/>
      <c r="L684" s="62"/>
      <c r="M684" s="223"/>
      <c r="N684" s="43"/>
      <c r="O684" s="43"/>
      <c r="P684" s="43"/>
      <c r="Q684" s="43"/>
      <c r="R684" s="43"/>
      <c r="S684" s="43"/>
      <c r="T684" s="79"/>
      <c r="AT684" s="25" t="s">
        <v>506</v>
      </c>
      <c r="AU684" s="25" t="s">
        <v>82</v>
      </c>
    </row>
    <row r="685" spans="2:65" s="12" customFormat="1">
      <c r="B685" s="225"/>
      <c r="C685" s="226"/>
      <c r="D685" s="227" t="s">
        <v>513</v>
      </c>
      <c r="E685" s="228" t="s">
        <v>23</v>
      </c>
      <c r="F685" s="229" t="s">
        <v>11334</v>
      </c>
      <c r="G685" s="226"/>
      <c r="H685" s="230">
        <v>1</v>
      </c>
      <c r="I685" s="231"/>
      <c r="J685" s="226"/>
      <c r="K685" s="226"/>
      <c r="L685" s="232"/>
      <c r="M685" s="233"/>
      <c r="N685" s="234"/>
      <c r="O685" s="234"/>
      <c r="P685" s="234"/>
      <c r="Q685" s="234"/>
      <c r="R685" s="234"/>
      <c r="S685" s="234"/>
      <c r="T685" s="235"/>
      <c r="AT685" s="236" t="s">
        <v>513</v>
      </c>
      <c r="AU685" s="236" t="s">
        <v>82</v>
      </c>
      <c r="AV685" s="12" t="s">
        <v>82</v>
      </c>
      <c r="AW685" s="12" t="s">
        <v>36</v>
      </c>
      <c r="AX685" s="12" t="s">
        <v>80</v>
      </c>
      <c r="AY685" s="236" t="s">
        <v>492</v>
      </c>
    </row>
    <row r="686" spans="2:65" s="1" customFormat="1" ht="25.5" customHeight="1">
      <c r="B686" s="42"/>
      <c r="C686" s="209" t="s">
        <v>2096</v>
      </c>
      <c r="D686" s="209" t="s">
        <v>498</v>
      </c>
      <c r="E686" s="210" t="s">
        <v>11504</v>
      </c>
      <c r="F686" s="211" t="s">
        <v>11505</v>
      </c>
      <c r="G686" s="212" t="s">
        <v>8881</v>
      </c>
      <c r="H686" s="213">
        <v>11</v>
      </c>
      <c r="I686" s="214"/>
      <c r="J686" s="215">
        <f>ROUND(I686*H686,2)</f>
        <v>0</v>
      </c>
      <c r="K686" s="211" t="s">
        <v>501</v>
      </c>
      <c r="L686" s="62"/>
      <c r="M686" s="216" t="s">
        <v>23</v>
      </c>
      <c r="N686" s="217" t="s">
        <v>44</v>
      </c>
      <c r="O686" s="43"/>
      <c r="P686" s="218">
        <f>O686*H686</f>
        <v>0</v>
      </c>
      <c r="Q686" s="218">
        <v>8.4999999999999995E-4</v>
      </c>
      <c r="R686" s="218">
        <f>Q686*H686</f>
        <v>9.3499999999999989E-3</v>
      </c>
      <c r="S686" s="218">
        <v>0</v>
      </c>
      <c r="T686" s="219">
        <f>S686*H686</f>
        <v>0</v>
      </c>
      <c r="AR686" s="25" t="s">
        <v>775</v>
      </c>
      <c r="AT686" s="25" t="s">
        <v>498</v>
      </c>
      <c r="AU686" s="25" t="s">
        <v>82</v>
      </c>
      <c r="AY686" s="25" t="s">
        <v>492</v>
      </c>
      <c r="BE686" s="220">
        <f>IF(N686="základní",J686,0)</f>
        <v>0</v>
      </c>
      <c r="BF686" s="220">
        <f>IF(N686="snížená",J686,0)</f>
        <v>0</v>
      </c>
      <c r="BG686" s="220">
        <f>IF(N686="zákl. přenesená",J686,0)</f>
        <v>0</v>
      </c>
      <c r="BH686" s="220">
        <f>IF(N686="sníž. přenesená",J686,0)</f>
        <v>0</v>
      </c>
      <c r="BI686" s="220">
        <f>IF(N686="nulová",J686,0)</f>
        <v>0</v>
      </c>
      <c r="BJ686" s="25" t="s">
        <v>80</v>
      </c>
      <c r="BK686" s="220">
        <f>ROUND(I686*H686,2)</f>
        <v>0</v>
      </c>
      <c r="BL686" s="25" t="s">
        <v>775</v>
      </c>
      <c r="BM686" s="25" t="s">
        <v>11506</v>
      </c>
    </row>
    <row r="687" spans="2:65" s="1" customFormat="1">
      <c r="B687" s="42"/>
      <c r="C687" s="64"/>
      <c r="D687" s="221" t="s">
        <v>506</v>
      </c>
      <c r="E687" s="64"/>
      <c r="F687" s="222" t="s">
        <v>11507</v>
      </c>
      <c r="G687" s="64"/>
      <c r="H687" s="64"/>
      <c r="I687" s="177"/>
      <c r="J687" s="64"/>
      <c r="K687" s="64"/>
      <c r="L687" s="62"/>
      <c r="M687" s="223"/>
      <c r="N687" s="43"/>
      <c r="O687" s="43"/>
      <c r="P687" s="43"/>
      <c r="Q687" s="43"/>
      <c r="R687" s="43"/>
      <c r="S687" s="43"/>
      <c r="T687" s="79"/>
      <c r="AT687" s="25" t="s">
        <v>506</v>
      </c>
      <c r="AU687" s="25" t="s">
        <v>82</v>
      </c>
    </row>
    <row r="688" spans="2:65" s="12" customFormat="1">
      <c r="B688" s="225"/>
      <c r="C688" s="226"/>
      <c r="D688" s="227" t="s">
        <v>513</v>
      </c>
      <c r="E688" s="228" t="s">
        <v>23</v>
      </c>
      <c r="F688" s="229" t="s">
        <v>11508</v>
      </c>
      <c r="G688" s="226"/>
      <c r="H688" s="230">
        <v>11</v>
      </c>
      <c r="I688" s="231"/>
      <c r="J688" s="226"/>
      <c r="K688" s="226"/>
      <c r="L688" s="232"/>
      <c r="M688" s="233"/>
      <c r="N688" s="234"/>
      <c r="O688" s="234"/>
      <c r="P688" s="234"/>
      <c r="Q688" s="234"/>
      <c r="R688" s="234"/>
      <c r="S688" s="234"/>
      <c r="T688" s="235"/>
      <c r="AT688" s="236" t="s">
        <v>513</v>
      </c>
      <c r="AU688" s="236" t="s">
        <v>82</v>
      </c>
      <c r="AV688" s="12" t="s">
        <v>82</v>
      </c>
      <c r="AW688" s="12" t="s">
        <v>36</v>
      </c>
      <c r="AX688" s="12" t="s">
        <v>80</v>
      </c>
      <c r="AY688" s="236" t="s">
        <v>492</v>
      </c>
    </row>
    <row r="689" spans="2:65" s="1" customFormat="1" ht="25.5" customHeight="1">
      <c r="B689" s="42"/>
      <c r="C689" s="209" t="s">
        <v>2101</v>
      </c>
      <c r="D689" s="209" t="s">
        <v>498</v>
      </c>
      <c r="E689" s="210" t="s">
        <v>11509</v>
      </c>
      <c r="F689" s="211" t="s">
        <v>11510</v>
      </c>
      <c r="G689" s="212" t="s">
        <v>8881</v>
      </c>
      <c r="H689" s="213">
        <v>11</v>
      </c>
      <c r="I689" s="214"/>
      <c r="J689" s="215">
        <f>ROUND(I689*H689,2)</f>
        <v>0</v>
      </c>
      <c r="K689" s="211" t="s">
        <v>501</v>
      </c>
      <c r="L689" s="62"/>
      <c r="M689" s="216" t="s">
        <v>23</v>
      </c>
      <c r="N689" s="217" t="s">
        <v>44</v>
      </c>
      <c r="O689" s="43"/>
      <c r="P689" s="218">
        <f>O689*H689</f>
        <v>0</v>
      </c>
      <c r="Q689" s="218">
        <v>8.4999999999999995E-4</v>
      </c>
      <c r="R689" s="218">
        <f>Q689*H689</f>
        <v>9.3499999999999989E-3</v>
      </c>
      <c r="S689" s="218">
        <v>0</v>
      </c>
      <c r="T689" s="219">
        <f>S689*H689</f>
        <v>0</v>
      </c>
      <c r="AR689" s="25" t="s">
        <v>775</v>
      </c>
      <c r="AT689" s="25" t="s">
        <v>498</v>
      </c>
      <c r="AU689" s="25" t="s">
        <v>82</v>
      </c>
      <c r="AY689" s="25" t="s">
        <v>492</v>
      </c>
      <c r="BE689" s="220">
        <f>IF(N689="základní",J689,0)</f>
        <v>0</v>
      </c>
      <c r="BF689" s="220">
        <f>IF(N689="snížená",J689,0)</f>
        <v>0</v>
      </c>
      <c r="BG689" s="220">
        <f>IF(N689="zákl. přenesená",J689,0)</f>
        <v>0</v>
      </c>
      <c r="BH689" s="220">
        <f>IF(N689="sníž. přenesená",J689,0)</f>
        <v>0</v>
      </c>
      <c r="BI689" s="220">
        <f>IF(N689="nulová",J689,0)</f>
        <v>0</v>
      </c>
      <c r="BJ689" s="25" t="s">
        <v>80</v>
      </c>
      <c r="BK689" s="220">
        <f>ROUND(I689*H689,2)</f>
        <v>0</v>
      </c>
      <c r="BL689" s="25" t="s">
        <v>775</v>
      </c>
      <c r="BM689" s="25" t="s">
        <v>11511</v>
      </c>
    </row>
    <row r="690" spans="2:65" s="1" customFormat="1">
      <c r="B690" s="42"/>
      <c r="C690" s="64"/>
      <c r="D690" s="221" t="s">
        <v>506</v>
      </c>
      <c r="E690" s="64"/>
      <c r="F690" s="222" t="s">
        <v>11512</v>
      </c>
      <c r="G690" s="64"/>
      <c r="H690" s="64"/>
      <c r="I690" s="177"/>
      <c r="J690" s="64"/>
      <c r="K690" s="64"/>
      <c r="L690" s="62"/>
      <c r="M690" s="223"/>
      <c r="N690" s="43"/>
      <c r="O690" s="43"/>
      <c r="P690" s="43"/>
      <c r="Q690" s="43"/>
      <c r="R690" s="43"/>
      <c r="S690" s="43"/>
      <c r="T690" s="79"/>
      <c r="AT690" s="25" t="s">
        <v>506</v>
      </c>
      <c r="AU690" s="25" t="s">
        <v>82</v>
      </c>
    </row>
    <row r="691" spans="2:65" s="12" customFormat="1">
      <c r="B691" s="225"/>
      <c r="C691" s="226"/>
      <c r="D691" s="227" t="s">
        <v>513</v>
      </c>
      <c r="E691" s="228" t="s">
        <v>23</v>
      </c>
      <c r="F691" s="229" t="s">
        <v>11508</v>
      </c>
      <c r="G691" s="226"/>
      <c r="H691" s="230">
        <v>11</v>
      </c>
      <c r="I691" s="231"/>
      <c r="J691" s="226"/>
      <c r="K691" s="226"/>
      <c r="L691" s="232"/>
      <c r="M691" s="233"/>
      <c r="N691" s="234"/>
      <c r="O691" s="234"/>
      <c r="P691" s="234"/>
      <c r="Q691" s="234"/>
      <c r="R691" s="234"/>
      <c r="S691" s="234"/>
      <c r="T691" s="235"/>
      <c r="AT691" s="236" t="s">
        <v>513</v>
      </c>
      <c r="AU691" s="236" t="s">
        <v>82</v>
      </c>
      <c r="AV691" s="12" t="s">
        <v>82</v>
      </c>
      <c r="AW691" s="12" t="s">
        <v>36</v>
      </c>
      <c r="AX691" s="12" t="s">
        <v>80</v>
      </c>
      <c r="AY691" s="236" t="s">
        <v>492</v>
      </c>
    </row>
    <row r="692" spans="2:65" s="1" customFormat="1" ht="25.5" customHeight="1">
      <c r="B692" s="42"/>
      <c r="C692" s="209" t="s">
        <v>2108</v>
      </c>
      <c r="D692" s="209" t="s">
        <v>498</v>
      </c>
      <c r="E692" s="210" t="s">
        <v>11513</v>
      </c>
      <c r="F692" s="211" t="s">
        <v>11514</v>
      </c>
      <c r="G692" s="212" t="s">
        <v>8881</v>
      </c>
      <c r="H692" s="213">
        <v>15</v>
      </c>
      <c r="I692" s="214"/>
      <c r="J692" s="215">
        <f>ROUND(I692*H692,2)</f>
        <v>0</v>
      </c>
      <c r="K692" s="211" t="s">
        <v>501</v>
      </c>
      <c r="L692" s="62"/>
      <c r="M692" s="216" t="s">
        <v>23</v>
      </c>
      <c r="N692" s="217" t="s">
        <v>44</v>
      </c>
      <c r="O692" s="43"/>
      <c r="P692" s="218">
        <f>O692*H692</f>
        <v>0</v>
      </c>
      <c r="Q692" s="218">
        <v>4.9399999999999999E-3</v>
      </c>
      <c r="R692" s="218">
        <f>Q692*H692</f>
        <v>7.4099999999999999E-2</v>
      </c>
      <c r="S692" s="218">
        <v>0</v>
      </c>
      <c r="T692" s="219">
        <f>S692*H692</f>
        <v>0</v>
      </c>
      <c r="AR692" s="25" t="s">
        <v>775</v>
      </c>
      <c r="AT692" s="25" t="s">
        <v>498</v>
      </c>
      <c r="AU692" s="25" t="s">
        <v>82</v>
      </c>
      <c r="AY692" s="25" t="s">
        <v>492</v>
      </c>
      <c r="BE692" s="220">
        <f>IF(N692="základní",J692,0)</f>
        <v>0</v>
      </c>
      <c r="BF692" s="220">
        <f>IF(N692="snížená",J692,0)</f>
        <v>0</v>
      </c>
      <c r="BG692" s="220">
        <f>IF(N692="zákl. přenesená",J692,0)</f>
        <v>0</v>
      </c>
      <c r="BH692" s="220">
        <f>IF(N692="sníž. přenesená",J692,0)</f>
        <v>0</v>
      </c>
      <c r="BI692" s="220">
        <f>IF(N692="nulová",J692,0)</f>
        <v>0</v>
      </c>
      <c r="BJ692" s="25" t="s">
        <v>80</v>
      </c>
      <c r="BK692" s="220">
        <f>ROUND(I692*H692,2)</f>
        <v>0</v>
      </c>
      <c r="BL692" s="25" t="s">
        <v>775</v>
      </c>
      <c r="BM692" s="25" t="s">
        <v>11515</v>
      </c>
    </row>
    <row r="693" spans="2:65" s="1" customFormat="1" ht="24">
      <c r="B693" s="42"/>
      <c r="C693" s="64"/>
      <c r="D693" s="221" t="s">
        <v>506</v>
      </c>
      <c r="E693" s="64"/>
      <c r="F693" s="222" t="s">
        <v>11516</v>
      </c>
      <c r="G693" s="64"/>
      <c r="H693" s="64"/>
      <c r="I693" s="177"/>
      <c r="J693" s="64"/>
      <c r="K693" s="64"/>
      <c r="L693" s="62"/>
      <c r="M693" s="223"/>
      <c r="N693" s="43"/>
      <c r="O693" s="43"/>
      <c r="P693" s="43"/>
      <c r="Q693" s="43"/>
      <c r="R693" s="43"/>
      <c r="S693" s="43"/>
      <c r="T693" s="79"/>
      <c r="AT693" s="25" t="s">
        <v>506</v>
      </c>
      <c r="AU693" s="25" t="s">
        <v>82</v>
      </c>
    </row>
    <row r="694" spans="2:65" s="1" customFormat="1" ht="36">
      <c r="B694" s="42"/>
      <c r="C694" s="64"/>
      <c r="D694" s="221" t="s">
        <v>509</v>
      </c>
      <c r="E694" s="64"/>
      <c r="F694" s="224" t="s">
        <v>11517</v>
      </c>
      <c r="G694" s="64"/>
      <c r="H694" s="64"/>
      <c r="I694" s="177"/>
      <c r="J694" s="64"/>
      <c r="K694" s="64"/>
      <c r="L694" s="62"/>
      <c r="M694" s="223"/>
      <c r="N694" s="43"/>
      <c r="O694" s="43"/>
      <c r="P694" s="43"/>
      <c r="Q694" s="43"/>
      <c r="R694" s="43"/>
      <c r="S694" s="43"/>
      <c r="T694" s="79"/>
      <c r="AT694" s="25" t="s">
        <v>509</v>
      </c>
      <c r="AU694" s="25" t="s">
        <v>82</v>
      </c>
    </row>
    <row r="695" spans="2:65" s="12" customFormat="1">
      <c r="B695" s="225"/>
      <c r="C695" s="226"/>
      <c r="D695" s="227" t="s">
        <v>513</v>
      </c>
      <c r="E695" s="228" t="s">
        <v>23</v>
      </c>
      <c r="F695" s="229" t="s">
        <v>11518</v>
      </c>
      <c r="G695" s="226"/>
      <c r="H695" s="230">
        <v>15</v>
      </c>
      <c r="I695" s="231"/>
      <c r="J695" s="226"/>
      <c r="K695" s="226"/>
      <c r="L695" s="232"/>
      <c r="M695" s="233"/>
      <c r="N695" s="234"/>
      <c r="O695" s="234"/>
      <c r="P695" s="234"/>
      <c r="Q695" s="234"/>
      <c r="R695" s="234"/>
      <c r="S695" s="234"/>
      <c r="T695" s="235"/>
      <c r="AT695" s="236" t="s">
        <v>513</v>
      </c>
      <c r="AU695" s="236" t="s">
        <v>82</v>
      </c>
      <c r="AV695" s="12" t="s">
        <v>82</v>
      </c>
      <c r="AW695" s="12" t="s">
        <v>36</v>
      </c>
      <c r="AX695" s="12" t="s">
        <v>80</v>
      </c>
      <c r="AY695" s="236" t="s">
        <v>492</v>
      </c>
    </row>
    <row r="696" spans="2:65" s="1" customFormat="1" ht="25.5" customHeight="1">
      <c r="B696" s="42"/>
      <c r="C696" s="209" t="s">
        <v>2113</v>
      </c>
      <c r="D696" s="209" t="s">
        <v>498</v>
      </c>
      <c r="E696" s="210" t="s">
        <v>11519</v>
      </c>
      <c r="F696" s="211" t="s">
        <v>11520</v>
      </c>
      <c r="G696" s="212" t="s">
        <v>8881</v>
      </c>
      <c r="H696" s="213">
        <v>11</v>
      </c>
      <c r="I696" s="214"/>
      <c r="J696" s="215">
        <f>ROUND(I696*H696,2)</f>
        <v>0</v>
      </c>
      <c r="K696" s="211" t="s">
        <v>501</v>
      </c>
      <c r="L696" s="62"/>
      <c r="M696" s="216" t="s">
        <v>23</v>
      </c>
      <c r="N696" s="217" t="s">
        <v>44</v>
      </c>
      <c r="O696" s="43"/>
      <c r="P696" s="218">
        <f>O696*H696</f>
        <v>0</v>
      </c>
      <c r="Q696" s="218">
        <v>1.47E-2</v>
      </c>
      <c r="R696" s="218">
        <f>Q696*H696</f>
        <v>0.16169999999999998</v>
      </c>
      <c r="S696" s="218">
        <v>0</v>
      </c>
      <c r="T696" s="219">
        <f>S696*H696</f>
        <v>0</v>
      </c>
      <c r="AR696" s="25" t="s">
        <v>775</v>
      </c>
      <c r="AT696" s="25" t="s">
        <v>498</v>
      </c>
      <c r="AU696" s="25" t="s">
        <v>82</v>
      </c>
      <c r="AY696" s="25" t="s">
        <v>492</v>
      </c>
      <c r="BE696" s="220">
        <f>IF(N696="základní",J696,0)</f>
        <v>0</v>
      </c>
      <c r="BF696" s="220">
        <f>IF(N696="snížená",J696,0)</f>
        <v>0</v>
      </c>
      <c r="BG696" s="220">
        <f>IF(N696="zákl. přenesená",J696,0)</f>
        <v>0</v>
      </c>
      <c r="BH696" s="220">
        <f>IF(N696="sníž. přenesená",J696,0)</f>
        <v>0</v>
      </c>
      <c r="BI696" s="220">
        <f>IF(N696="nulová",J696,0)</f>
        <v>0</v>
      </c>
      <c r="BJ696" s="25" t="s">
        <v>80</v>
      </c>
      <c r="BK696" s="220">
        <f>ROUND(I696*H696,2)</f>
        <v>0</v>
      </c>
      <c r="BL696" s="25" t="s">
        <v>775</v>
      </c>
      <c r="BM696" s="25" t="s">
        <v>11521</v>
      </c>
    </row>
    <row r="697" spans="2:65" s="1" customFormat="1" ht="24">
      <c r="B697" s="42"/>
      <c r="C697" s="64"/>
      <c r="D697" s="221" t="s">
        <v>506</v>
      </c>
      <c r="E697" s="64"/>
      <c r="F697" s="222" t="s">
        <v>11522</v>
      </c>
      <c r="G697" s="64"/>
      <c r="H697" s="64"/>
      <c r="I697" s="177"/>
      <c r="J697" s="64"/>
      <c r="K697" s="64"/>
      <c r="L697" s="62"/>
      <c r="M697" s="223"/>
      <c r="N697" s="43"/>
      <c r="O697" s="43"/>
      <c r="P697" s="43"/>
      <c r="Q697" s="43"/>
      <c r="R697" s="43"/>
      <c r="S697" s="43"/>
      <c r="T697" s="79"/>
      <c r="AT697" s="25" t="s">
        <v>506</v>
      </c>
      <c r="AU697" s="25" t="s">
        <v>82</v>
      </c>
    </row>
    <row r="698" spans="2:65" s="12" customFormat="1">
      <c r="B698" s="225"/>
      <c r="C698" s="226"/>
      <c r="D698" s="227" t="s">
        <v>513</v>
      </c>
      <c r="E698" s="228" t="s">
        <v>23</v>
      </c>
      <c r="F698" s="229" t="s">
        <v>11427</v>
      </c>
      <c r="G698" s="226"/>
      <c r="H698" s="230">
        <v>11</v>
      </c>
      <c r="I698" s="231"/>
      <c r="J698" s="226"/>
      <c r="K698" s="226"/>
      <c r="L698" s="232"/>
      <c r="M698" s="233"/>
      <c r="N698" s="234"/>
      <c r="O698" s="234"/>
      <c r="P698" s="234"/>
      <c r="Q698" s="234"/>
      <c r="R698" s="234"/>
      <c r="S698" s="234"/>
      <c r="T698" s="235"/>
      <c r="AT698" s="236" t="s">
        <v>513</v>
      </c>
      <c r="AU698" s="236" t="s">
        <v>82</v>
      </c>
      <c r="AV698" s="12" t="s">
        <v>82</v>
      </c>
      <c r="AW698" s="12" t="s">
        <v>36</v>
      </c>
      <c r="AX698" s="12" t="s">
        <v>80</v>
      </c>
      <c r="AY698" s="236" t="s">
        <v>492</v>
      </c>
    </row>
    <row r="699" spans="2:65" s="1" customFormat="1" ht="16.5" customHeight="1">
      <c r="B699" s="42"/>
      <c r="C699" s="209" t="s">
        <v>2119</v>
      </c>
      <c r="D699" s="209" t="s">
        <v>498</v>
      </c>
      <c r="E699" s="210" t="s">
        <v>11523</v>
      </c>
      <c r="F699" s="211" t="s">
        <v>11524</v>
      </c>
      <c r="G699" s="212" t="s">
        <v>8881</v>
      </c>
      <c r="H699" s="213">
        <v>350</v>
      </c>
      <c r="I699" s="214"/>
      <c r="J699" s="215">
        <f>ROUND(I699*H699,2)</f>
        <v>0</v>
      </c>
      <c r="K699" s="211" t="s">
        <v>501</v>
      </c>
      <c r="L699" s="62"/>
      <c r="M699" s="216" t="s">
        <v>23</v>
      </c>
      <c r="N699" s="217" t="s">
        <v>44</v>
      </c>
      <c r="O699" s="43"/>
      <c r="P699" s="218">
        <f>O699*H699</f>
        <v>0</v>
      </c>
      <c r="Q699" s="218">
        <v>2.9999999999999997E-4</v>
      </c>
      <c r="R699" s="218">
        <f>Q699*H699</f>
        <v>0.105</v>
      </c>
      <c r="S699" s="218">
        <v>0</v>
      </c>
      <c r="T699" s="219">
        <f>S699*H699</f>
        <v>0</v>
      </c>
      <c r="AR699" s="25" t="s">
        <v>775</v>
      </c>
      <c r="AT699" s="25" t="s">
        <v>498</v>
      </c>
      <c r="AU699" s="25" t="s">
        <v>82</v>
      </c>
      <c r="AY699" s="25" t="s">
        <v>492</v>
      </c>
      <c r="BE699" s="220">
        <f>IF(N699="základní",J699,0)</f>
        <v>0</v>
      </c>
      <c r="BF699" s="220">
        <f>IF(N699="snížená",J699,0)</f>
        <v>0</v>
      </c>
      <c r="BG699" s="220">
        <f>IF(N699="zákl. přenesená",J699,0)</f>
        <v>0</v>
      </c>
      <c r="BH699" s="220">
        <f>IF(N699="sníž. přenesená",J699,0)</f>
        <v>0</v>
      </c>
      <c r="BI699" s="220">
        <f>IF(N699="nulová",J699,0)</f>
        <v>0</v>
      </c>
      <c r="BJ699" s="25" t="s">
        <v>80</v>
      </c>
      <c r="BK699" s="220">
        <f>ROUND(I699*H699,2)</f>
        <v>0</v>
      </c>
      <c r="BL699" s="25" t="s">
        <v>775</v>
      </c>
      <c r="BM699" s="25" t="s">
        <v>11525</v>
      </c>
    </row>
    <row r="700" spans="2:65" s="1" customFormat="1">
      <c r="B700" s="42"/>
      <c r="C700" s="64"/>
      <c r="D700" s="221" t="s">
        <v>506</v>
      </c>
      <c r="E700" s="64"/>
      <c r="F700" s="222" t="s">
        <v>11526</v>
      </c>
      <c r="G700" s="64"/>
      <c r="H700" s="64"/>
      <c r="I700" s="177"/>
      <c r="J700" s="64"/>
      <c r="K700" s="64"/>
      <c r="L700" s="62"/>
      <c r="M700" s="223"/>
      <c r="N700" s="43"/>
      <c r="O700" s="43"/>
      <c r="P700" s="43"/>
      <c r="Q700" s="43"/>
      <c r="R700" s="43"/>
      <c r="S700" s="43"/>
      <c r="T700" s="79"/>
      <c r="AT700" s="25" t="s">
        <v>506</v>
      </c>
      <c r="AU700" s="25" t="s">
        <v>82</v>
      </c>
    </row>
    <row r="701" spans="2:65" s="12" customFormat="1">
      <c r="B701" s="225"/>
      <c r="C701" s="226"/>
      <c r="D701" s="227" t="s">
        <v>513</v>
      </c>
      <c r="E701" s="228" t="s">
        <v>23</v>
      </c>
      <c r="F701" s="229" t="s">
        <v>11527</v>
      </c>
      <c r="G701" s="226"/>
      <c r="H701" s="230">
        <v>350</v>
      </c>
      <c r="I701" s="231"/>
      <c r="J701" s="226"/>
      <c r="K701" s="226"/>
      <c r="L701" s="232"/>
      <c r="M701" s="233"/>
      <c r="N701" s="234"/>
      <c r="O701" s="234"/>
      <c r="P701" s="234"/>
      <c r="Q701" s="234"/>
      <c r="R701" s="234"/>
      <c r="S701" s="234"/>
      <c r="T701" s="235"/>
      <c r="AT701" s="236" t="s">
        <v>513</v>
      </c>
      <c r="AU701" s="236" t="s">
        <v>82</v>
      </c>
      <c r="AV701" s="12" t="s">
        <v>82</v>
      </c>
      <c r="AW701" s="12" t="s">
        <v>36</v>
      </c>
      <c r="AX701" s="12" t="s">
        <v>80</v>
      </c>
      <c r="AY701" s="236" t="s">
        <v>492</v>
      </c>
    </row>
    <row r="702" spans="2:65" s="1" customFormat="1" ht="16.5" customHeight="1">
      <c r="B702" s="42"/>
      <c r="C702" s="278" t="s">
        <v>2125</v>
      </c>
      <c r="D702" s="278" t="s">
        <v>1110</v>
      </c>
      <c r="E702" s="279" t="s">
        <v>11528</v>
      </c>
      <c r="F702" s="280" t="s">
        <v>11529</v>
      </c>
      <c r="G702" s="281" t="s">
        <v>1025</v>
      </c>
      <c r="H702" s="282">
        <v>350</v>
      </c>
      <c r="I702" s="283"/>
      <c r="J702" s="284">
        <f>ROUND(I702*H702,2)</f>
        <v>0</v>
      </c>
      <c r="K702" s="280" t="s">
        <v>23</v>
      </c>
      <c r="L702" s="285"/>
      <c r="M702" s="286" t="s">
        <v>23</v>
      </c>
      <c r="N702" s="287" t="s">
        <v>44</v>
      </c>
      <c r="O702" s="43"/>
      <c r="P702" s="218">
        <f>O702*H702</f>
        <v>0</v>
      </c>
      <c r="Q702" s="218">
        <v>1E-4</v>
      </c>
      <c r="R702" s="218">
        <f>Q702*H702</f>
        <v>3.5000000000000003E-2</v>
      </c>
      <c r="S702" s="218">
        <v>0</v>
      </c>
      <c r="T702" s="219">
        <f>S702*H702</f>
        <v>0</v>
      </c>
      <c r="AR702" s="25" t="s">
        <v>977</v>
      </c>
      <c r="AT702" s="25" t="s">
        <v>1110</v>
      </c>
      <c r="AU702" s="25" t="s">
        <v>82</v>
      </c>
      <c r="AY702" s="25" t="s">
        <v>492</v>
      </c>
      <c r="BE702" s="220">
        <f>IF(N702="základní",J702,0)</f>
        <v>0</v>
      </c>
      <c r="BF702" s="220">
        <f>IF(N702="snížená",J702,0)</f>
        <v>0</v>
      </c>
      <c r="BG702" s="220">
        <f>IF(N702="zákl. přenesená",J702,0)</f>
        <v>0</v>
      </c>
      <c r="BH702" s="220">
        <f>IF(N702="sníž. přenesená",J702,0)</f>
        <v>0</v>
      </c>
      <c r="BI702" s="220">
        <f>IF(N702="nulová",J702,0)</f>
        <v>0</v>
      </c>
      <c r="BJ702" s="25" t="s">
        <v>80</v>
      </c>
      <c r="BK702" s="220">
        <f>ROUND(I702*H702,2)</f>
        <v>0</v>
      </c>
      <c r="BL702" s="25" t="s">
        <v>775</v>
      </c>
      <c r="BM702" s="25" t="s">
        <v>11530</v>
      </c>
    </row>
    <row r="703" spans="2:65" s="1" customFormat="1" ht="24">
      <c r="B703" s="42"/>
      <c r="C703" s="64"/>
      <c r="D703" s="221" t="s">
        <v>506</v>
      </c>
      <c r="E703" s="64"/>
      <c r="F703" s="222" t="s">
        <v>11531</v>
      </c>
      <c r="G703" s="64"/>
      <c r="H703" s="64"/>
      <c r="I703" s="177"/>
      <c r="J703" s="64"/>
      <c r="K703" s="64"/>
      <c r="L703" s="62"/>
      <c r="M703" s="223"/>
      <c r="N703" s="43"/>
      <c r="O703" s="43"/>
      <c r="P703" s="43"/>
      <c r="Q703" s="43"/>
      <c r="R703" s="43"/>
      <c r="S703" s="43"/>
      <c r="T703" s="79"/>
      <c r="AT703" s="25" t="s">
        <v>506</v>
      </c>
      <c r="AU703" s="25" t="s">
        <v>82</v>
      </c>
    </row>
    <row r="704" spans="2:65" s="12" customFormat="1">
      <c r="B704" s="225"/>
      <c r="C704" s="226"/>
      <c r="D704" s="227" t="s">
        <v>513</v>
      </c>
      <c r="E704" s="228" t="s">
        <v>23</v>
      </c>
      <c r="F704" s="229" t="s">
        <v>3250</v>
      </c>
      <c r="G704" s="226"/>
      <c r="H704" s="230">
        <v>350</v>
      </c>
      <c r="I704" s="231"/>
      <c r="J704" s="226"/>
      <c r="K704" s="226"/>
      <c r="L704" s="232"/>
      <c r="M704" s="233"/>
      <c r="N704" s="234"/>
      <c r="O704" s="234"/>
      <c r="P704" s="234"/>
      <c r="Q704" s="234"/>
      <c r="R704" s="234"/>
      <c r="S704" s="234"/>
      <c r="T704" s="235"/>
      <c r="AT704" s="236" t="s">
        <v>513</v>
      </c>
      <c r="AU704" s="236" t="s">
        <v>82</v>
      </c>
      <c r="AV704" s="12" t="s">
        <v>82</v>
      </c>
      <c r="AW704" s="12" t="s">
        <v>36</v>
      </c>
      <c r="AX704" s="12" t="s">
        <v>80</v>
      </c>
      <c r="AY704" s="236" t="s">
        <v>492</v>
      </c>
    </row>
    <row r="705" spans="2:65" s="1" customFormat="1" ht="16.5" customHeight="1">
      <c r="B705" s="42"/>
      <c r="C705" s="209" t="s">
        <v>2129</v>
      </c>
      <c r="D705" s="209" t="s">
        <v>498</v>
      </c>
      <c r="E705" s="210" t="s">
        <v>11532</v>
      </c>
      <c r="F705" s="211" t="s">
        <v>11533</v>
      </c>
      <c r="G705" s="212" t="s">
        <v>1025</v>
      </c>
      <c r="H705" s="213">
        <v>16</v>
      </c>
      <c r="I705" s="214"/>
      <c r="J705" s="215">
        <f>ROUND(I705*H705,2)</f>
        <v>0</v>
      </c>
      <c r="K705" s="211" t="s">
        <v>501</v>
      </c>
      <c r="L705" s="62"/>
      <c r="M705" s="216" t="s">
        <v>23</v>
      </c>
      <c r="N705" s="217" t="s">
        <v>44</v>
      </c>
      <c r="O705" s="43"/>
      <c r="P705" s="218">
        <f>O705*H705</f>
        <v>0</v>
      </c>
      <c r="Q705" s="218">
        <v>1.09E-3</v>
      </c>
      <c r="R705" s="218">
        <f>Q705*H705</f>
        <v>1.7440000000000001E-2</v>
      </c>
      <c r="S705" s="218">
        <v>0</v>
      </c>
      <c r="T705" s="219">
        <f>S705*H705</f>
        <v>0</v>
      </c>
      <c r="AR705" s="25" t="s">
        <v>775</v>
      </c>
      <c r="AT705" s="25" t="s">
        <v>498</v>
      </c>
      <c r="AU705" s="25" t="s">
        <v>82</v>
      </c>
      <c r="AY705" s="25" t="s">
        <v>492</v>
      </c>
      <c r="BE705" s="220">
        <f>IF(N705="základní",J705,0)</f>
        <v>0</v>
      </c>
      <c r="BF705" s="220">
        <f>IF(N705="snížená",J705,0)</f>
        <v>0</v>
      </c>
      <c r="BG705" s="220">
        <f>IF(N705="zákl. přenesená",J705,0)</f>
        <v>0</v>
      </c>
      <c r="BH705" s="220">
        <f>IF(N705="sníž. přenesená",J705,0)</f>
        <v>0</v>
      </c>
      <c r="BI705" s="220">
        <f>IF(N705="nulová",J705,0)</f>
        <v>0</v>
      </c>
      <c r="BJ705" s="25" t="s">
        <v>80</v>
      </c>
      <c r="BK705" s="220">
        <f>ROUND(I705*H705,2)</f>
        <v>0</v>
      </c>
      <c r="BL705" s="25" t="s">
        <v>775</v>
      </c>
      <c r="BM705" s="25" t="s">
        <v>11534</v>
      </c>
    </row>
    <row r="706" spans="2:65" s="1" customFormat="1">
      <c r="B706" s="42"/>
      <c r="C706" s="64"/>
      <c r="D706" s="221" t="s">
        <v>506</v>
      </c>
      <c r="E706" s="64"/>
      <c r="F706" s="222" t="s">
        <v>11533</v>
      </c>
      <c r="G706" s="64"/>
      <c r="H706" s="64"/>
      <c r="I706" s="177"/>
      <c r="J706" s="64"/>
      <c r="K706" s="64"/>
      <c r="L706" s="62"/>
      <c r="M706" s="223"/>
      <c r="N706" s="43"/>
      <c r="O706" s="43"/>
      <c r="P706" s="43"/>
      <c r="Q706" s="43"/>
      <c r="R706" s="43"/>
      <c r="S706" s="43"/>
      <c r="T706" s="79"/>
      <c r="AT706" s="25" t="s">
        <v>506</v>
      </c>
      <c r="AU706" s="25" t="s">
        <v>82</v>
      </c>
    </row>
    <row r="707" spans="2:65" s="12" customFormat="1">
      <c r="B707" s="225"/>
      <c r="C707" s="226"/>
      <c r="D707" s="227" t="s">
        <v>513</v>
      </c>
      <c r="E707" s="228" t="s">
        <v>23</v>
      </c>
      <c r="F707" s="229" t="s">
        <v>11535</v>
      </c>
      <c r="G707" s="226"/>
      <c r="H707" s="230">
        <v>16</v>
      </c>
      <c r="I707" s="231"/>
      <c r="J707" s="226"/>
      <c r="K707" s="226"/>
      <c r="L707" s="232"/>
      <c r="M707" s="233"/>
      <c r="N707" s="234"/>
      <c r="O707" s="234"/>
      <c r="P707" s="234"/>
      <c r="Q707" s="234"/>
      <c r="R707" s="234"/>
      <c r="S707" s="234"/>
      <c r="T707" s="235"/>
      <c r="AT707" s="236" t="s">
        <v>513</v>
      </c>
      <c r="AU707" s="236" t="s">
        <v>82</v>
      </c>
      <c r="AV707" s="12" t="s">
        <v>82</v>
      </c>
      <c r="AW707" s="12" t="s">
        <v>36</v>
      </c>
      <c r="AX707" s="12" t="s">
        <v>80</v>
      </c>
      <c r="AY707" s="236" t="s">
        <v>492</v>
      </c>
    </row>
    <row r="708" spans="2:65" s="1" customFormat="1" ht="25.5" customHeight="1">
      <c r="B708" s="42"/>
      <c r="C708" s="209" t="s">
        <v>2133</v>
      </c>
      <c r="D708" s="209" t="s">
        <v>498</v>
      </c>
      <c r="E708" s="210" t="s">
        <v>11536</v>
      </c>
      <c r="F708" s="211" t="s">
        <v>11537</v>
      </c>
      <c r="G708" s="212" t="s">
        <v>8881</v>
      </c>
      <c r="H708" s="213">
        <v>6</v>
      </c>
      <c r="I708" s="214"/>
      <c r="J708" s="215">
        <f>ROUND(I708*H708,2)</f>
        <v>0</v>
      </c>
      <c r="K708" s="211" t="s">
        <v>501</v>
      </c>
      <c r="L708" s="62"/>
      <c r="M708" s="216" t="s">
        <v>23</v>
      </c>
      <c r="N708" s="217" t="s">
        <v>44</v>
      </c>
      <c r="O708" s="43"/>
      <c r="P708" s="218">
        <f>O708*H708</f>
        <v>0</v>
      </c>
      <c r="Q708" s="218">
        <v>1.9599999999999999E-3</v>
      </c>
      <c r="R708" s="218">
        <f>Q708*H708</f>
        <v>1.176E-2</v>
      </c>
      <c r="S708" s="218">
        <v>0</v>
      </c>
      <c r="T708" s="219">
        <f>S708*H708</f>
        <v>0</v>
      </c>
      <c r="AR708" s="25" t="s">
        <v>775</v>
      </c>
      <c r="AT708" s="25" t="s">
        <v>498</v>
      </c>
      <c r="AU708" s="25" t="s">
        <v>82</v>
      </c>
      <c r="AY708" s="25" t="s">
        <v>492</v>
      </c>
      <c r="BE708" s="220">
        <f>IF(N708="základní",J708,0)</f>
        <v>0</v>
      </c>
      <c r="BF708" s="220">
        <f>IF(N708="snížená",J708,0)</f>
        <v>0</v>
      </c>
      <c r="BG708" s="220">
        <f>IF(N708="zákl. přenesená",J708,0)</f>
        <v>0</v>
      </c>
      <c r="BH708" s="220">
        <f>IF(N708="sníž. přenesená",J708,0)</f>
        <v>0</v>
      </c>
      <c r="BI708" s="220">
        <f>IF(N708="nulová",J708,0)</f>
        <v>0</v>
      </c>
      <c r="BJ708" s="25" t="s">
        <v>80</v>
      </c>
      <c r="BK708" s="220">
        <f>ROUND(I708*H708,2)</f>
        <v>0</v>
      </c>
      <c r="BL708" s="25" t="s">
        <v>775</v>
      </c>
      <c r="BM708" s="25" t="s">
        <v>11538</v>
      </c>
    </row>
    <row r="709" spans="2:65" s="1" customFormat="1">
      <c r="B709" s="42"/>
      <c r="C709" s="64"/>
      <c r="D709" s="221" t="s">
        <v>506</v>
      </c>
      <c r="E709" s="64"/>
      <c r="F709" s="222" t="s">
        <v>11537</v>
      </c>
      <c r="G709" s="64"/>
      <c r="H709" s="64"/>
      <c r="I709" s="177"/>
      <c r="J709" s="64"/>
      <c r="K709" s="64"/>
      <c r="L709" s="62"/>
      <c r="M709" s="223"/>
      <c r="N709" s="43"/>
      <c r="O709" s="43"/>
      <c r="P709" s="43"/>
      <c r="Q709" s="43"/>
      <c r="R709" s="43"/>
      <c r="S709" s="43"/>
      <c r="T709" s="79"/>
      <c r="AT709" s="25" t="s">
        <v>506</v>
      </c>
      <c r="AU709" s="25" t="s">
        <v>82</v>
      </c>
    </row>
    <row r="710" spans="2:65" s="1" customFormat="1" ht="24">
      <c r="B710" s="42"/>
      <c r="C710" s="64"/>
      <c r="D710" s="221" t="s">
        <v>509</v>
      </c>
      <c r="E710" s="64"/>
      <c r="F710" s="224" t="s">
        <v>11539</v>
      </c>
      <c r="G710" s="64"/>
      <c r="H710" s="64"/>
      <c r="I710" s="177"/>
      <c r="J710" s="64"/>
      <c r="K710" s="64"/>
      <c r="L710" s="62"/>
      <c r="M710" s="223"/>
      <c r="N710" s="43"/>
      <c r="O710" s="43"/>
      <c r="P710" s="43"/>
      <c r="Q710" s="43"/>
      <c r="R710" s="43"/>
      <c r="S710" s="43"/>
      <c r="T710" s="79"/>
      <c r="AT710" s="25" t="s">
        <v>509</v>
      </c>
      <c r="AU710" s="25" t="s">
        <v>82</v>
      </c>
    </row>
    <row r="711" spans="2:65" s="12" customFormat="1">
      <c r="B711" s="225"/>
      <c r="C711" s="226"/>
      <c r="D711" s="227" t="s">
        <v>513</v>
      </c>
      <c r="E711" s="228" t="s">
        <v>23</v>
      </c>
      <c r="F711" s="229" t="s">
        <v>7750</v>
      </c>
      <c r="G711" s="226"/>
      <c r="H711" s="230">
        <v>6</v>
      </c>
      <c r="I711" s="231"/>
      <c r="J711" s="226"/>
      <c r="K711" s="226"/>
      <c r="L711" s="232"/>
      <c r="M711" s="233"/>
      <c r="N711" s="234"/>
      <c r="O711" s="234"/>
      <c r="P711" s="234"/>
      <c r="Q711" s="234"/>
      <c r="R711" s="234"/>
      <c r="S711" s="234"/>
      <c r="T711" s="235"/>
      <c r="AT711" s="236" t="s">
        <v>513</v>
      </c>
      <c r="AU711" s="236" t="s">
        <v>82</v>
      </c>
      <c r="AV711" s="12" t="s">
        <v>82</v>
      </c>
      <c r="AW711" s="12" t="s">
        <v>36</v>
      </c>
      <c r="AX711" s="12" t="s">
        <v>80</v>
      </c>
      <c r="AY711" s="236" t="s">
        <v>492</v>
      </c>
    </row>
    <row r="712" spans="2:65" s="1" customFormat="1" ht="25.5" customHeight="1">
      <c r="B712" s="42"/>
      <c r="C712" s="209" t="s">
        <v>2139</v>
      </c>
      <c r="D712" s="209" t="s">
        <v>498</v>
      </c>
      <c r="E712" s="210" t="s">
        <v>11540</v>
      </c>
      <c r="F712" s="211" t="s">
        <v>11541</v>
      </c>
      <c r="G712" s="212" t="s">
        <v>8881</v>
      </c>
      <c r="H712" s="213">
        <v>9</v>
      </c>
      <c r="I712" s="214"/>
      <c r="J712" s="215">
        <f>ROUND(I712*H712,2)</f>
        <v>0</v>
      </c>
      <c r="K712" s="211" t="s">
        <v>501</v>
      </c>
      <c r="L712" s="62"/>
      <c r="M712" s="216" t="s">
        <v>23</v>
      </c>
      <c r="N712" s="217" t="s">
        <v>44</v>
      </c>
      <c r="O712" s="43"/>
      <c r="P712" s="218">
        <f>O712*H712</f>
        <v>0</v>
      </c>
      <c r="Q712" s="218">
        <v>1.8E-3</v>
      </c>
      <c r="R712" s="218">
        <f>Q712*H712</f>
        <v>1.6199999999999999E-2</v>
      </c>
      <c r="S712" s="218">
        <v>0</v>
      </c>
      <c r="T712" s="219">
        <f>S712*H712</f>
        <v>0</v>
      </c>
      <c r="AR712" s="25" t="s">
        <v>775</v>
      </c>
      <c r="AT712" s="25" t="s">
        <v>498</v>
      </c>
      <c r="AU712" s="25" t="s">
        <v>82</v>
      </c>
      <c r="AY712" s="25" t="s">
        <v>492</v>
      </c>
      <c r="BE712" s="220">
        <f>IF(N712="základní",J712,0)</f>
        <v>0</v>
      </c>
      <c r="BF712" s="220">
        <f>IF(N712="snížená",J712,0)</f>
        <v>0</v>
      </c>
      <c r="BG712" s="220">
        <f>IF(N712="zákl. přenesená",J712,0)</f>
        <v>0</v>
      </c>
      <c r="BH712" s="220">
        <f>IF(N712="sníž. přenesená",J712,0)</f>
        <v>0</v>
      </c>
      <c r="BI712" s="220">
        <f>IF(N712="nulová",J712,0)</f>
        <v>0</v>
      </c>
      <c r="BJ712" s="25" t="s">
        <v>80</v>
      </c>
      <c r="BK712" s="220">
        <f>ROUND(I712*H712,2)</f>
        <v>0</v>
      </c>
      <c r="BL712" s="25" t="s">
        <v>775</v>
      </c>
      <c r="BM712" s="25" t="s">
        <v>11542</v>
      </c>
    </row>
    <row r="713" spans="2:65" s="1" customFormat="1">
      <c r="B713" s="42"/>
      <c r="C713" s="64"/>
      <c r="D713" s="221" t="s">
        <v>506</v>
      </c>
      <c r="E713" s="64"/>
      <c r="F713" s="222" t="s">
        <v>11543</v>
      </c>
      <c r="G713" s="64"/>
      <c r="H713" s="64"/>
      <c r="I713" s="177"/>
      <c r="J713" s="64"/>
      <c r="K713" s="64"/>
      <c r="L713" s="62"/>
      <c r="M713" s="223"/>
      <c r="N713" s="43"/>
      <c r="O713" s="43"/>
      <c r="P713" s="43"/>
      <c r="Q713" s="43"/>
      <c r="R713" s="43"/>
      <c r="S713" s="43"/>
      <c r="T713" s="79"/>
      <c r="AT713" s="25" t="s">
        <v>506</v>
      </c>
      <c r="AU713" s="25" t="s">
        <v>82</v>
      </c>
    </row>
    <row r="714" spans="2:65" s="1" customFormat="1" ht="24">
      <c r="B714" s="42"/>
      <c r="C714" s="64"/>
      <c r="D714" s="221" t="s">
        <v>509</v>
      </c>
      <c r="E714" s="64"/>
      <c r="F714" s="224" t="s">
        <v>11539</v>
      </c>
      <c r="G714" s="64"/>
      <c r="H714" s="64"/>
      <c r="I714" s="177"/>
      <c r="J714" s="64"/>
      <c r="K714" s="64"/>
      <c r="L714" s="62"/>
      <c r="M714" s="223"/>
      <c r="N714" s="43"/>
      <c r="O714" s="43"/>
      <c r="P714" s="43"/>
      <c r="Q714" s="43"/>
      <c r="R714" s="43"/>
      <c r="S714" s="43"/>
      <c r="T714" s="79"/>
      <c r="AT714" s="25" t="s">
        <v>509</v>
      </c>
      <c r="AU714" s="25" t="s">
        <v>82</v>
      </c>
    </row>
    <row r="715" spans="2:65" s="12" customFormat="1">
      <c r="B715" s="225"/>
      <c r="C715" s="226"/>
      <c r="D715" s="227" t="s">
        <v>513</v>
      </c>
      <c r="E715" s="228" t="s">
        <v>23</v>
      </c>
      <c r="F715" s="229" t="s">
        <v>11024</v>
      </c>
      <c r="G715" s="226"/>
      <c r="H715" s="230">
        <v>9</v>
      </c>
      <c r="I715" s="231"/>
      <c r="J715" s="226"/>
      <c r="K715" s="226"/>
      <c r="L715" s="232"/>
      <c r="M715" s="233"/>
      <c r="N715" s="234"/>
      <c r="O715" s="234"/>
      <c r="P715" s="234"/>
      <c r="Q715" s="234"/>
      <c r="R715" s="234"/>
      <c r="S715" s="234"/>
      <c r="T715" s="235"/>
      <c r="AT715" s="236" t="s">
        <v>513</v>
      </c>
      <c r="AU715" s="236" t="s">
        <v>82</v>
      </c>
      <c r="AV715" s="12" t="s">
        <v>82</v>
      </c>
      <c r="AW715" s="12" t="s">
        <v>36</v>
      </c>
      <c r="AX715" s="12" t="s">
        <v>80</v>
      </c>
      <c r="AY715" s="236" t="s">
        <v>492</v>
      </c>
    </row>
    <row r="716" spans="2:65" s="1" customFormat="1" ht="16.5" customHeight="1">
      <c r="B716" s="42"/>
      <c r="C716" s="209" t="s">
        <v>2147</v>
      </c>
      <c r="D716" s="209" t="s">
        <v>498</v>
      </c>
      <c r="E716" s="210" t="s">
        <v>11544</v>
      </c>
      <c r="F716" s="211" t="s">
        <v>11545</v>
      </c>
      <c r="G716" s="212" t="s">
        <v>8881</v>
      </c>
      <c r="H716" s="213">
        <v>11</v>
      </c>
      <c r="I716" s="214"/>
      <c r="J716" s="215">
        <f>ROUND(I716*H716,2)</f>
        <v>0</v>
      </c>
      <c r="K716" s="211" t="s">
        <v>23</v>
      </c>
      <c r="L716" s="62"/>
      <c r="M716" s="216" t="s">
        <v>23</v>
      </c>
      <c r="N716" s="217" t="s">
        <v>44</v>
      </c>
      <c r="O716" s="43"/>
      <c r="P716" s="218">
        <f>O716*H716</f>
        <v>0</v>
      </c>
      <c r="Q716" s="218">
        <v>1.8E-3</v>
      </c>
      <c r="R716" s="218">
        <f>Q716*H716</f>
        <v>1.9799999999999998E-2</v>
      </c>
      <c r="S716" s="218">
        <v>0</v>
      </c>
      <c r="T716" s="219">
        <f>S716*H716</f>
        <v>0</v>
      </c>
      <c r="AR716" s="25" t="s">
        <v>775</v>
      </c>
      <c r="AT716" s="25" t="s">
        <v>498</v>
      </c>
      <c r="AU716" s="25" t="s">
        <v>82</v>
      </c>
      <c r="AY716" s="25" t="s">
        <v>492</v>
      </c>
      <c r="BE716" s="220">
        <f>IF(N716="základní",J716,0)</f>
        <v>0</v>
      </c>
      <c r="BF716" s="220">
        <f>IF(N716="snížená",J716,0)</f>
        <v>0</v>
      </c>
      <c r="BG716" s="220">
        <f>IF(N716="zákl. přenesená",J716,0)</f>
        <v>0</v>
      </c>
      <c r="BH716" s="220">
        <f>IF(N716="sníž. přenesená",J716,0)</f>
        <v>0</v>
      </c>
      <c r="BI716" s="220">
        <f>IF(N716="nulová",J716,0)</f>
        <v>0</v>
      </c>
      <c r="BJ716" s="25" t="s">
        <v>80</v>
      </c>
      <c r="BK716" s="220">
        <f>ROUND(I716*H716,2)</f>
        <v>0</v>
      </c>
      <c r="BL716" s="25" t="s">
        <v>775</v>
      </c>
      <c r="BM716" s="25" t="s">
        <v>11546</v>
      </c>
    </row>
    <row r="717" spans="2:65" s="1" customFormat="1">
      <c r="B717" s="42"/>
      <c r="C717" s="64"/>
      <c r="D717" s="221" t="s">
        <v>506</v>
      </c>
      <c r="E717" s="64"/>
      <c r="F717" s="222" t="s">
        <v>11545</v>
      </c>
      <c r="G717" s="64"/>
      <c r="H717" s="64"/>
      <c r="I717" s="177"/>
      <c r="J717" s="64"/>
      <c r="K717" s="64"/>
      <c r="L717" s="62"/>
      <c r="M717" s="223"/>
      <c r="N717" s="43"/>
      <c r="O717" s="43"/>
      <c r="P717" s="43"/>
      <c r="Q717" s="43"/>
      <c r="R717" s="43"/>
      <c r="S717" s="43"/>
      <c r="T717" s="79"/>
      <c r="AT717" s="25" t="s">
        <v>506</v>
      </c>
      <c r="AU717" s="25" t="s">
        <v>82</v>
      </c>
    </row>
    <row r="718" spans="2:65" s="1" customFormat="1" ht="24">
      <c r="B718" s="42"/>
      <c r="C718" s="64"/>
      <c r="D718" s="221" t="s">
        <v>2254</v>
      </c>
      <c r="E718" s="64"/>
      <c r="F718" s="224" t="s">
        <v>11547</v>
      </c>
      <c r="G718" s="64"/>
      <c r="H718" s="64"/>
      <c r="I718" s="177"/>
      <c r="J718" s="64"/>
      <c r="K718" s="64"/>
      <c r="L718" s="62"/>
      <c r="M718" s="223"/>
      <c r="N718" s="43"/>
      <c r="O718" s="43"/>
      <c r="P718" s="43"/>
      <c r="Q718" s="43"/>
      <c r="R718" s="43"/>
      <c r="S718" s="43"/>
      <c r="T718" s="79"/>
      <c r="AT718" s="25" t="s">
        <v>2254</v>
      </c>
      <c r="AU718" s="25" t="s">
        <v>82</v>
      </c>
    </row>
    <row r="719" spans="2:65" s="12" customFormat="1">
      <c r="B719" s="225"/>
      <c r="C719" s="226"/>
      <c r="D719" s="227" t="s">
        <v>513</v>
      </c>
      <c r="E719" s="228" t="s">
        <v>23</v>
      </c>
      <c r="F719" s="229" t="s">
        <v>11427</v>
      </c>
      <c r="G719" s="226"/>
      <c r="H719" s="230">
        <v>11</v>
      </c>
      <c r="I719" s="231"/>
      <c r="J719" s="226"/>
      <c r="K719" s="226"/>
      <c r="L719" s="232"/>
      <c r="M719" s="233"/>
      <c r="N719" s="234"/>
      <c r="O719" s="234"/>
      <c r="P719" s="234"/>
      <c r="Q719" s="234"/>
      <c r="R719" s="234"/>
      <c r="S719" s="234"/>
      <c r="T719" s="235"/>
      <c r="AT719" s="236" t="s">
        <v>513</v>
      </c>
      <c r="AU719" s="236" t="s">
        <v>82</v>
      </c>
      <c r="AV719" s="12" t="s">
        <v>82</v>
      </c>
      <c r="AW719" s="12" t="s">
        <v>36</v>
      </c>
      <c r="AX719" s="12" t="s">
        <v>80</v>
      </c>
      <c r="AY719" s="236" t="s">
        <v>492</v>
      </c>
    </row>
    <row r="720" spans="2:65" s="1" customFormat="1" ht="25.5" customHeight="1">
      <c r="B720" s="42"/>
      <c r="C720" s="209" t="s">
        <v>2153</v>
      </c>
      <c r="D720" s="209" t="s">
        <v>498</v>
      </c>
      <c r="E720" s="210" t="s">
        <v>11548</v>
      </c>
      <c r="F720" s="211" t="s">
        <v>11549</v>
      </c>
      <c r="G720" s="212" t="s">
        <v>8881</v>
      </c>
      <c r="H720" s="213">
        <v>102</v>
      </c>
      <c r="I720" s="214"/>
      <c r="J720" s="215">
        <f>ROUND(I720*H720,2)</f>
        <v>0</v>
      </c>
      <c r="K720" s="211" t="s">
        <v>23</v>
      </c>
      <c r="L720" s="62"/>
      <c r="M720" s="216" t="s">
        <v>23</v>
      </c>
      <c r="N720" s="217" t="s">
        <v>44</v>
      </c>
      <c r="O720" s="43"/>
      <c r="P720" s="218">
        <f>O720*H720</f>
        <v>0</v>
      </c>
      <c r="Q720" s="218">
        <v>2.5400000000000002E-3</v>
      </c>
      <c r="R720" s="218">
        <f>Q720*H720</f>
        <v>0.25908000000000003</v>
      </c>
      <c r="S720" s="218">
        <v>0</v>
      </c>
      <c r="T720" s="219">
        <f>S720*H720</f>
        <v>0</v>
      </c>
      <c r="AR720" s="25" t="s">
        <v>775</v>
      </c>
      <c r="AT720" s="25" t="s">
        <v>498</v>
      </c>
      <c r="AU720" s="25" t="s">
        <v>82</v>
      </c>
      <c r="AY720" s="25" t="s">
        <v>492</v>
      </c>
      <c r="BE720" s="220">
        <f>IF(N720="základní",J720,0)</f>
        <v>0</v>
      </c>
      <c r="BF720" s="220">
        <f>IF(N720="snížená",J720,0)</f>
        <v>0</v>
      </c>
      <c r="BG720" s="220">
        <f>IF(N720="zákl. přenesená",J720,0)</f>
        <v>0</v>
      </c>
      <c r="BH720" s="220">
        <f>IF(N720="sníž. přenesená",J720,0)</f>
        <v>0</v>
      </c>
      <c r="BI720" s="220">
        <f>IF(N720="nulová",J720,0)</f>
        <v>0</v>
      </c>
      <c r="BJ720" s="25" t="s">
        <v>80</v>
      </c>
      <c r="BK720" s="220">
        <f>ROUND(I720*H720,2)</f>
        <v>0</v>
      </c>
      <c r="BL720" s="25" t="s">
        <v>775</v>
      </c>
      <c r="BM720" s="25" t="s">
        <v>11550</v>
      </c>
    </row>
    <row r="721" spans="2:65" s="1" customFormat="1" ht="36">
      <c r="B721" s="42"/>
      <c r="C721" s="64"/>
      <c r="D721" s="221" t="s">
        <v>506</v>
      </c>
      <c r="E721" s="64"/>
      <c r="F721" s="222" t="s">
        <v>11551</v>
      </c>
      <c r="G721" s="64"/>
      <c r="H721" s="64"/>
      <c r="I721" s="177"/>
      <c r="J721" s="64"/>
      <c r="K721" s="64"/>
      <c r="L721" s="62"/>
      <c r="M721" s="223"/>
      <c r="N721" s="43"/>
      <c r="O721" s="43"/>
      <c r="P721" s="43"/>
      <c r="Q721" s="43"/>
      <c r="R721" s="43"/>
      <c r="S721" s="43"/>
      <c r="T721" s="79"/>
      <c r="AT721" s="25" t="s">
        <v>506</v>
      </c>
      <c r="AU721" s="25" t="s">
        <v>82</v>
      </c>
    </row>
    <row r="722" spans="2:65" s="1" customFormat="1" ht="24">
      <c r="B722" s="42"/>
      <c r="C722" s="64"/>
      <c r="D722" s="221" t="s">
        <v>509</v>
      </c>
      <c r="E722" s="64"/>
      <c r="F722" s="224" t="s">
        <v>11552</v>
      </c>
      <c r="G722" s="64"/>
      <c r="H722" s="64"/>
      <c r="I722" s="177"/>
      <c r="J722" s="64"/>
      <c r="K722" s="64"/>
      <c r="L722" s="62"/>
      <c r="M722" s="223"/>
      <c r="N722" s="43"/>
      <c r="O722" s="43"/>
      <c r="P722" s="43"/>
      <c r="Q722" s="43"/>
      <c r="R722" s="43"/>
      <c r="S722" s="43"/>
      <c r="T722" s="79"/>
      <c r="AT722" s="25" t="s">
        <v>509</v>
      </c>
      <c r="AU722" s="25" t="s">
        <v>82</v>
      </c>
    </row>
    <row r="723" spans="2:65" s="12" customFormat="1">
      <c r="B723" s="225"/>
      <c r="C723" s="226"/>
      <c r="D723" s="227" t="s">
        <v>513</v>
      </c>
      <c r="E723" s="228" t="s">
        <v>23</v>
      </c>
      <c r="F723" s="229" t="s">
        <v>11553</v>
      </c>
      <c r="G723" s="226"/>
      <c r="H723" s="230">
        <v>102</v>
      </c>
      <c r="I723" s="231"/>
      <c r="J723" s="226"/>
      <c r="K723" s="226"/>
      <c r="L723" s="232"/>
      <c r="M723" s="233"/>
      <c r="N723" s="234"/>
      <c r="O723" s="234"/>
      <c r="P723" s="234"/>
      <c r="Q723" s="234"/>
      <c r="R723" s="234"/>
      <c r="S723" s="234"/>
      <c r="T723" s="235"/>
      <c r="AT723" s="236" t="s">
        <v>513</v>
      </c>
      <c r="AU723" s="236" t="s">
        <v>82</v>
      </c>
      <c r="AV723" s="12" t="s">
        <v>82</v>
      </c>
      <c r="AW723" s="12" t="s">
        <v>36</v>
      </c>
      <c r="AX723" s="12" t="s">
        <v>80</v>
      </c>
      <c r="AY723" s="236" t="s">
        <v>492</v>
      </c>
    </row>
    <row r="724" spans="2:65" s="1" customFormat="1" ht="16.5" customHeight="1">
      <c r="B724" s="42"/>
      <c r="C724" s="209" t="s">
        <v>2160</v>
      </c>
      <c r="D724" s="209" t="s">
        <v>498</v>
      </c>
      <c r="E724" s="210" t="s">
        <v>11554</v>
      </c>
      <c r="F724" s="211" t="s">
        <v>11555</v>
      </c>
      <c r="G724" s="212" t="s">
        <v>8881</v>
      </c>
      <c r="H724" s="213">
        <v>7</v>
      </c>
      <c r="I724" s="214"/>
      <c r="J724" s="215">
        <f>ROUND(I724*H724,2)</f>
        <v>0</v>
      </c>
      <c r="K724" s="211" t="s">
        <v>501</v>
      </c>
      <c r="L724" s="62"/>
      <c r="M724" s="216" t="s">
        <v>23</v>
      </c>
      <c r="N724" s="217" t="s">
        <v>44</v>
      </c>
      <c r="O724" s="43"/>
      <c r="P724" s="218">
        <f>O724*H724</f>
        <v>0</v>
      </c>
      <c r="Q724" s="218">
        <v>1.8400000000000001E-3</v>
      </c>
      <c r="R724" s="218">
        <f>Q724*H724</f>
        <v>1.2880000000000001E-2</v>
      </c>
      <c r="S724" s="218">
        <v>0</v>
      </c>
      <c r="T724" s="219">
        <f>S724*H724</f>
        <v>0</v>
      </c>
      <c r="AR724" s="25" t="s">
        <v>775</v>
      </c>
      <c r="AT724" s="25" t="s">
        <v>498</v>
      </c>
      <c r="AU724" s="25" t="s">
        <v>82</v>
      </c>
      <c r="AY724" s="25" t="s">
        <v>492</v>
      </c>
      <c r="BE724" s="220">
        <f>IF(N724="základní",J724,0)</f>
        <v>0</v>
      </c>
      <c r="BF724" s="220">
        <f>IF(N724="snížená",J724,0)</f>
        <v>0</v>
      </c>
      <c r="BG724" s="220">
        <f>IF(N724="zákl. přenesená",J724,0)</f>
        <v>0</v>
      </c>
      <c r="BH724" s="220">
        <f>IF(N724="sníž. přenesená",J724,0)</f>
        <v>0</v>
      </c>
      <c r="BI724" s="220">
        <f>IF(N724="nulová",J724,0)</f>
        <v>0</v>
      </c>
      <c r="BJ724" s="25" t="s">
        <v>80</v>
      </c>
      <c r="BK724" s="220">
        <f>ROUND(I724*H724,2)</f>
        <v>0</v>
      </c>
      <c r="BL724" s="25" t="s">
        <v>775</v>
      </c>
      <c r="BM724" s="25" t="s">
        <v>11556</v>
      </c>
    </row>
    <row r="725" spans="2:65" s="1" customFormat="1">
      <c r="B725" s="42"/>
      <c r="C725" s="64"/>
      <c r="D725" s="221" t="s">
        <v>506</v>
      </c>
      <c r="E725" s="64"/>
      <c r="F725" s="222" t="s">
        <v>11555</v>
      </c>
      <c r="G725" s="64"/>
      <c r="H725" s="64"/>
      <c r="I725" s="177"/>
      <c r="J725" s="64"/>
      <c r="K725" s="64"/>
      <c r="L725" s="62"/>
      <c r="M725" s="223"/>
      <c r="N725" s="43"/>
      <c r="O725" s="43"/>
      <c r="P725" s="43"/>
      <c r="Q725" s="43"/>
      <c r="R725" s="43"/>
      <c r="S725" s="43"/>
      <c r="T725" s="79"/>
      <c r="AT725" s="25" t="s">
        <v>506</v>
      </c>
      <c r="AU725" s="25" t="s">
        <v>82</v>
      </c>
    </row>
    <row r="726" spans="2:65" s="12" customFormat="1">
      <c r="B726" s="225"/>
      <c r="C726" s="226"/>
      <c r="D726" s="227" t="s">
        <v>513</v>
      </c>
      <c r="E726" s="228" t="s">
        <v>23</v>
      </c>
      <c r="F726" s="229" t="s">
        <v>11464</v>
      </c>
      <c r="G726" s="226"/>
      <c r="H726" s="230">
        <v>7</v>
      </c>
      <c r="I726" s="231"/>
      <c r="J726" s="226"/>
      <c r="K726" s="226"/>
      <c r="L726" s="232"/>
      <c r="M726" s="233"/>
      <c r="N726" s="234"/>
      <c r="O726" s="234"/>
      <c r="P726" s="234"/>
      <c r="Q726" s="234"/>
      <c r="R726" s="234"/>
      <c r="S726" s="234"/>
      <c r="T726" s="235"/>
      <c r="AT726" s="236" t="s">
        <v>513</v>
      </c>
      <c r="AU726" s="236" t="s">
        <v>82</v>
      </c>
      <c r="AV726" s="12" t="s">
        <v>82</v>
      </c>
      <c r="AW726" s="12" t="s">
        <v>36</v>
      </c>
      <c r="AX726" s="12" t="s">
        <v>80</v>
      </c>
      <c r="AY726" s="236" t="s">
        <v>492</v>
      </c>
    </row>
    <row r="727" spans="2:65" s="1" customFormat="1" ht="16.5" customHeight="1">
      <c r="B727" s="42"/>
      <c r="C727" s="209" t="s">
        <v>2166</v>
      </c>
      <c r="D727" s="209" t="s">
        <v>498</v>
      </c>
      <c r="E727" s="210" t="s">
        <v>11557</v>
      </c>
      <c r="F727" s="211" t="s">
        <v>11558</v>
      </c>
      <c r="G727" s="212" t="s">
        <v>8881</v>
      </c>
      <c r="H727" s="213">
        <v>1</v>
      </c>
      <c r="I727" s="214"/>
      <c r="J727" s="215">
        <f>ROUND(I727*H727,2)</f>
        <v>0</v>
      </c>
      <c r="K727" s="211" t="s">
        <v>501</v>
      </c>
      <c r="L727" s="62"/>
      <c r="M727" s="216" t="s">
        <v>23</v>
      </c>
      <c r="N727" s="217" t="s">
        <v>44</v>
      </c>
      <c r="O727" s="43"/>
      <c r="P727" s="218">
        <f>O727*H727</f>
        <v>0</v>
      </c>
      <c r="Q727" s="218">
        <v>1.9599999999999999E-3</v>
      </c>
      <c r="R727" s="218">
        <f>Q727*H727</f>
        <v>1.9599999999999999E-3</v>
      </c>
      <c r="S727" s="218">
        <v>0</v>
      </c>
      <c r="T727" s="219">
        <f>S727*H727</f>
        <v>0</v>
      </c>
      <c r="AR727" s="25" t="s">
        <v>775</v>
      </c>
      <c r="AT727" s="25" t="s">
        <v>498</v>
      </c>
      <c r="AU727" s="25" t="s">
        <v>82</v>
      </c>
      <c r="AY727" s="25" t="s">
        <v>492</v>
      </c>
      <c r="BE727" s="220">
        <f>IF(N727="základní",J727,0)</f>
        <v>0</v>
      </c>
      <c r="BF727" s="220">
        <f>IF(N727="snížená",J727,0)</f>
        <v>0</v>
      </c>
      <c r="BG727" s="220">
        <f>IF(N727="zákl. přenesená",J727,0)</f>
        <v>0</v>
      </c>
      <c r="BH727" s="220">
        <f>IF(N727="sníž. přenesená",J727,0)</f>
        <v>0</v>
      </c>
      <c r="BI727" s="220">
        <f>IF(N727="nulová",J727,0)</f>
        <v>0</v>
      </c>
      <c r="BJ727" s="25" t="s">
        <v>80</v>
      </c>
      <c r="BK727" s="220">
        <f>ROUND(I727*H727,2)</f>
        <v>0</v>
      </c>
      <c r="BL727" s="25" t="s">
        <v>775</v>
      </c>
      <c r="BM727" s="25" t="s">
        <v>11559</v>
      </c>
    </row>
    <row r="728" spans="2:65" s="1" customFormat="1">
      <c r="B728" s="42"/>
      <c r="C728" s="64"/>
      <c r="D728" s="221" t="s">
        <v>506</v>
      </c>
      <c r="E728" s="64"/>
      <c r="F728" s="222" t="s">
        <v>11560</v>
      </c>
      <c r="G728" s="64"/>
      <c r="H728" s="64"/>
      <c r="I728" s="177"/>
      <c r="J728" s="64"/>
      <c r="K728" s="64"/>
      <c r="L728" s="62"/>
      <c r="M728" s="223"/>
      <c r="N728" s="43"/>
      <c r="O728" s="43"/>
      <c r="P728" s="43"/>
      <c r="Q728" s="43"/>
      <c r="R728" s="43"/>
      <c r="S728" s="43"/>
      <c r="T728" s="79"/>
      <c r="AT728" s="25" t="s">
        <v>506</v>
      </c>
      <c r="AU728" s="25" t="s">
        <v>82</v>
      </c>
    </row>
    <row r="729" spans="2:65" s="12" customFormat="1">
      <c r="B729" s="225"/>
      <c r="C729" s="226"/>
      <c r="D729" s="227" t="s">
        <v>513</v>
      </c>
      <c r="E729" s="228" t="s">
        <v>23</v>
      </c>
      <c r="F729" s="229" t="s">
        <v>80</v>
      </c>
      <c r="G729" s="226"/>
      <c r="H729" s="230">
        <v>1</v>
      </c>
      <c r="I729" s="231"/>
      <c r="J729" s="226"/>
      <c r="K729" s="226"/>
      <c r="L729" s="232"/>
      <c r="M729" s="233"/>
      <c r="N729" s="234"/>
      <c r="O729" s="234"/>
      <c r="P729" s="234"/>
      <c r="Q729" s="234"/>
      <c r="R729" s="234"/>
      <c r="S729" s="234"/>
      <c r="T729" s="235"/>
      <c r="AT729" s="236" t="s">
        <v>513</v>
      </c>
      <c r="AU729" s="236" t="s">
        <v>82</v>
      </c>
      <c r="AV729" s="12" t="s">
        <v>82</v>
      </c>
      <c r="AW729" s="12" t="s">
        <v>36</v>
      </c>
      <c r="AX729" s="12" t="s">
        <v>80</v>
      </c>
      <c r="AY729" s="236" t="s">
        <v>492</v>
      </c>
    </row>
    <row r="730" spans="2:65" s="1" customFormat="1" ht="38.25" customHeight="1">
      <c r="B730" s="42"/>
      <c r="C730" s="209" t="s">
        <v>2180</v>
      </c>
      <c r="D730" s="209" t="s">
        <v>498</v>
      </c>
      <c r="E730" s="210" t="s">
        <v>11561</v>
      </c>
      <c r="F730" s="211" t="s">
        <v>11562</v>
      </c>
      <c r="G730" s="212" t="s">
        <v>8881</v>
      </c>
      <c r="H730" s="213">
        <v>10</v>
      </c>
      <c r="I730" s="214"/>
      <c r="J730" s="215">
        <f>ROUND(I730*H730,2)</f>
        <v>0</v>
      </c>
      <c r="K730" s="211" t="s">
        <v>23</v>
      </c>
      <c r="L730" s="62"/>
      <c r="M730" s="216" t="s">
        <v>23</v>
      </c>
      <c r="N730" s="217" t="s">
        <v>44</v>
      </c>
      <c r="O730" s="43"/>
      <c r="P730" s="218">
        <f>O730*H730</f>
        <v>0</v>
      </c>
      <c r="Q730" s="218">
        <v>3.5000000000000001E-3</v>
      </c>
      <c r="R730" s="218">
        <f>Q730*H730</f>
        <v>3.5000000000000003E-2</v>
      </c>
      <c r="S730" s="218">
        <v>0</v>
      </c>
      <c r="T730" s="219">
        <f>S730*H730</f>
        <v>0</v>
      </c>
      <c r="AR730" s="25" t="s">
        <v>775</v>
      </c>
      <c r="AT730" s="25" t="s">
        <v>498</v>
      </c>
      <c r="AU730" s="25" t="s">
        <v>82</v>
      </c>
      <c r="AY730" s="25" t="s">
        <v>492</v>
      </c>
      <c r="BE730" s="220">
        <f>IF(N730="základní",J730,0)</f>
        <v>0</v>
      </c>
      <c r="BF730" s="220">
        <f>IF(N730="snížená",J730,0)</f>
        <v>0</v>
      </c>
      <c r="BG730" s="220">
        <f>IF(N730="zákl. přenesená",J730,0)</f>
        <v>0</v>
      </c>
      <c r="BH730" s="220">
        <f>IF(N730="sníž. přenesená",J730,0)</f>
        <v>0</v>
      </c>
      <c r="BI730" s="220">
        <f>IF(N730="nulová",J730,0)</f>
        <v>0</v>
      </c>
      <c r="BJ730" s="25" t="s">
        <v>80</v>
      </c>
      <c r="BK730" s="220">
        <f>ROUND(I730*H730,2)</f>
        <v>0</v>
      </c>
      <c r="BL730" s="25" t="s">
        <v>775</v>
      </c>
      <c r="BM730" s="25" t="s">
        <v>11563</v>
      </c>
    </row>
    <row r="731" spans="2:65" s="1" customFormat="1" ht="36">
      <c r="B731" s="42"/>
      <c r="C731" s="64"/>
      <c r="D731" s="221" t="s">
        <v>506</v>
      </c>
      <c r="E731" s="64"/>
      <c r="F731" s="222" t="s">
        <v>11564</v>
      </c>
      <c r="G731" s="64"/>
      <c r="H731" s="64"/>
      <c r="I731" s="177"/>
      <c r="J731" s="64"/>
      <c r="K731" s="64"/>
      <c r="L731" s="62"/>
      <c r="M731" s="223"/>
      <c r="N731" s="43"/>
      <c r="O731" s="43"/>
      <c r="P731" s="43"/>
      <c r="Q731" s="43"/>
      <c r="R731" s="43"/>
      <c r="S731" s="43"/>
      <c r="T731" s="79"/>
      <c r="AT731" s="25" t="s">
        <v>506</v>
      </c>
      <c r="AU731" s="25" t="s">
        <v>82</v>
      </c>
    </row>
    <row r="732" spans="2:65" s="12" customFormat="1">
      <c r="B732" s="225"/>
      <c r="C732" s="226"/>
      <c r="D732" s="227" t="s">
        <v>513</v>
      </c>
      <c r="E732" s="228" t="s">
        <v>23</v>
      </c>
      <c r="F732" s="229" t="s">
        <v>11565</v>
      </c>
      <c r="G732" s="226"/>
      <c r="H732" s="230">
        <v>10</v>
      </c>
      <c r="I732" s="231"/>
      <c r="J732" s="226"/>
      <c r="K732" s="226"/>
      <c r="L732" s="232"/>
      <c r="M732" s="233"/>
      <c r="N732" s="234"/>
      <c r="O732" s="234"/>
      <c r="P732" s="234"/>
      <c r="Q732" s="234"/>
      <c r="R732" s="234"/>
      <c r="S732" s="234"/>
      <c r="T732" s="235"/>
      <c r="AT732" s="236" t="s">
        <v>513</v>
      </c>
      <c r="AU732" s="236" t="s">
        <v>82</v>
      </c>
      <c r="AV732" s="12" t="s">
        <v>82</v>
      </c>
      <c r="AW732" s="12" t="s">
        <v>36</v>
      </c>
      <c r="AX732" s="12" t="s">
        <v>80</v>
      </c>
      <c r="AY732" s="236" t="s">
        <v>492</v>
      </c>
    </row>
    <row r="733" spans="2:65" s="1" customFormat="1" ht="16.5" customHeight="1">
      <c r="B733" s="42"/>
      <c r="C733" s="209" t="s">
        <v>2187</v>
      </c>
      <c r="D733" s="209" t="s">
        <v>498</v>
      </c>
      <c r="E733" s="210" t="s">
        <v>11566</v>
      </c>
      <c r="F733" s="211" t="s">
        <v>11567</v>
      </c>
      <c r="G733" s="212" t="s">
        <v>1025</v>
      </c>
      <c r="H733" s="213">
        <v>20</v>
      </c>
      <c r="I733" s="214"/>
      <c r="J733" s="215">
        <f>ROUND(I733*H733,2)</f>
        <v>0</v>
      </c>
      <c r="K733" s="211" t="s">
        <v>23</v>
      </c>
      <c r="L733" s="62"/>
      <c r="M733" s="216" t="s">
        <v>23</v>
      </c>
      <c r="N733" s="217" t="s">
        <v>44</v>
      </c>
      <c r="O733" s="43"/>
      <c r="P733" s="218">
        <f>O733*H733</f>
        <v>0</v>
      </c>
      <c r="Q733" s="218">
        <v>3.6000000000000002E-4</v>
      </c>
      <c r="R733" s="218">
        <f>Q733*H733</f>
        <v>7.2000000000000007E-3</v>
      </c>
      <c r="S733" s="218">
        <v>0</v>
      </c>
      <c r="T733" s="219">
        <f>S733*H733</f>
        <v>0</v>
      </c>
      <c r="AR733" s="25" t="s">
        <v>775</v>
      </c>
      <c r="AT733" s="25" t="s">
        <v>498</v>
      </c>
      <c r="AU733" s="25" t="s">
        <v>82</v>
      </c>
      <c r="AY733" s="25" t="s">
        <v>492</v>
      </c>
      <c r="BE733" s="220">
        <f>IF(N733="základní",J733,0)</f>
        <v>0</v>
      </c>
      <c r="BF733" s="220">
        <f>IF(N733="snížená",J733,0)</f>
        <v>0</v>
      </c>
      <c r="BG733" s="220">
        <f>IF(N733="zákl. přenesená",J733,0)</f>
        <v>0</v>
      </c>
      <c r="BH733" s="220">
        <f>IF(N733="sníž. přenesená",J733,0)</f>
        <v>0</v>
      </c>
      <c r="BI733" s="220">
        <f>IF(N733="nulová",J733,0)</f>
        <v>0</v>
      </c>
      <c r="BJ733" s="25" t="s">
        <v>80</v>
      </c>
      <c r="BK733" s="220">
        <f>ROUND(I733*H733,2)</f>
        <v>0</v>
      </c>
      <c r="BL733" s="25" t="s">
        <v>775</v>
      </c>
      <c r="BM733" s="25" t="s">
        <v>11568</v>
      </c>
    </row>
    <row r="734" spans="2:65" s="1" customFormat="1">
      <c r="B734" s="42"/>
      <c r="C734" s="64"/>
      <c r="D734" s="221" t="s">
        <v>506</v>
      </c>
      <c r="E734" s="64"/>
      <c r="F734" s="222" t="s">
        <v>11567</v>
      </c>
      <c r="G734" s="64"/>
      <c r="H734" s="64"/>
      <c r="I734" s="177"/>
      <c r="J734" s="64"/>
      <c r="K734" s="64"/>
      <c r="L734" s="62"/>
      <c r="M734" s="223"/>
      <c r="N734" s="43"/>
      <c r="O734" s="43"/>
      <c r="P734" s="43"/>
      <c r="Q734" s="43"/>
      <c r="R734" s="43"/>
      <c r="S734" s="43"/>
      <c r="T734" s="79"/>
      <c r="AT734" s="25" t="s">
        <v>506</v>
      </c>
      <c r="AU734" s="25" t="s">
        <v>82</v>
      </c>
    </row>
    <row r="735" spans="2:65" s="12" customFormat="1">
      <c r="B735" s="225"/>
      <c r="C735" s="226"/>
      <c r="D735" s="227" t="s">
        <v>513</v>
      </c>
      <c r="E735" s="228" t="s">
        <v>23</v>
      </c>
      <c r="F735" s="229" t="s">
        <v>11569</v>
      </c>
      <c r="G735" s="226"/>
      <c r="H735" s="230">
        <v>20</v>
      </c>
      <c r="I735" s="231"/>
      <c r="J735" s="226"/>
      <c r="K735" s="226"/>
      <c r="L735" s="232"/>
      <c r="M735" s="233"/>
      <c r="N735" s="234"/>
      <c r="O735" s="234"/>
      <c r="P735" s="234"/>
      <c r="Q735" s="234"/>
      <c r="R735" s="234"/>
      <c r="S735" s="234"/>
      <c r="T735" s="235"/>
      <c r="AT735" s="236" t="s">
        <v>513</v>
      </c>
      <c r="AU735" s="236" t="s">
        <v>82</v>
      </c>
      <c r="AV735" s="12" t="s">
        <v>82</v>
      </c>
      <c r="AW735" s="12" t="s">
        <v>36</v>
      </c>
      <c r="AX735" s="12" t="s">
        <v>80</v>
      </c>
      <c r="AY735" s="236" t="s">
        <v>492</v>
      </c>
    </row>
    <row r="736" spans="2:65" s="1" customFormat="1" ht="16.5" customHeight="1">
      <c r="B736" s="42"/>
      <c r="C736" s="209" t="s">
        <v>2194</v>
      </c>
      <c r="D736" s="209" t="s">
        <v>498</v>
      </c>
      <c r="E736" s="210" t="s">
        <v>11570</v>
      </c>
      <c r="F736" s="211" t="s">
        <v>11571</v>
      </c>
      <c r="G736" s="212" t="s">
        <v>1025</v>
      </c>
      <c r="H736" s="213">
        <v>102</v>
      </c>
      <c r="I736" s="214"/>
      <c r="J736" s="215">
        <f>ROUND(I736*H736,2)</f>
        <v>0</v>
      </c>
      <c r="K736" s="211" t="s">
        <v>23</v>
      </c>
      <c r="L736" s="62"/>
      <c r="M736" s="216" t="s">
        <v>23</v>
      </c>
      <c r="N736" s="217" t="s">
        <v>44</v>
      </c>
      <c r="O736" s="43"/>
      <c r="P736" s="218">
        <f>O736*H736</f>
        <v>0</v>
      </c>
      <c r="Q736" s="218">
        <v>1.3999999999999999E-4</v>
      </c>
      <c r="R736" s="218">
        <f>Q736*H736</f>
        <v>1.4279999999999999E-2</v>
      </c>
      <c r="S736" s="218">
        <v>0</v>
      </c>
      <c r="T736" s="219">
        <f>S736*H736</f>
        <v>0</v>
      </c>
      <c r="AR736" s="25" t="s">
        <v>775</v>
      </c>
      <c r="AT736" s="25" t="s">
        <v>498</v>
      </c>
      <c r="AU736" s="25" t="s">
        <v>82</v>
      </c>
      <c r="AY736" s="25" t="s">
        <v>492</v>
      </c>
      <c r="BE736" s="220">
        <f>IF(N736="základní",J736,0)</f>
        <v>0</v>
      </c>
      <c r="BF736" s="220">
        <f>IF(N736="snížená",J736,0)</f>
        <v>0</v>
      </c>
      <c r="BG736" s="220">
        <f>IF(N736="zákl. přenesená",J736,0)</f>
        <v>0</v>
      </c>
      <c r="BH736" s="220">
        <f>IF(N736="sníž. přenesená",J736,0)</f>
        <v>0</v>
      </c>
      <c r="BI736" s="220">
        <f>IF(N736="nulová",J736,0)</f>
        <v>0</v>
      </c>
      <c r="BJ736" s="25" t="s">
        <v>80</v>
      </c>
      <c r="BK736" s="220">
        <f>ROUND(I736*H736,2)</f>
        <v>0</v>
      </c>
      <c r="BL736" s="25" t="s">
        <v>775</v>
      </c>
      <c r="BM736" s="25" t="s">
        <v>11572</v>
      </c>
    </row>
    <row r="737" spans="2:65" s="1" customFormat="1">
      <c r="B737" s="42"/>
      <c r="C737" s="64"/>
      <c r="D737" s="221" t="s">
        <v>506</v>
      </c>
      <c r="E737" s="64"/>
      <c r="F737" s="222" t="s">
        <v>11571</v>
      </c>
      <c r="G737" s="64"/>
      <c r="H737" s="64"/>
      <c r="I737" s="177"/>
      <c r="J737" s="64"/>
      <c r="K737" s="64"/>
      <c r="L737" s="62"/>
      <c r="M737" s="223"/>
      <c r="N737" s="43"/>
      <c r="O737" s="43"/>
      <c r="P737" s="43"/>
      <c r="Q737" s="43"/>
      <c r="R737" s="43"/>
      <c r="S737" s="43"/>
      <c r="T737" s="79"/>
      <c r="AT737" s="25" t="s">
        <v>506</v>
      </c>
      <c r="AU737" s="25" t="s">
        <v>82</v>
      </c>
    </row>
    <row r="738" spans="2:65" s="12" customFormat="1">
      <c r="B738" s="225"/>
      <c r="C738" s="226"/>
      <c r="D738" s="227" t="s">
        <v>513</v>
      </c>
      <c r="E738" s="228" t="s">
        <v>23</v>
      </c>
      <c r="F738" s="229" t="s">
        <v>11553</v>
      </c>
      <c r="G738" s="226"/>
      <c r="H738" s="230">
        <v>102</v>
      </c>
      <c r="I738" s="231"/>
      <c r="J738" s="226"/>
      <c r="K738" s="226"/>
      <c r="L738" s="232"/>
      <c r="M738" s="233"/>
      <c r="N738" s="234"/>
      <c r="O738" s="234"/>
      <c r="P738" s="234"/>
      <c r="Q738" s="234"/>
      <c r="R738" s="234"/>
      <c r="S738" s="234"/>
      <c r="T738" s="235"/>
      <c r="AT738" s="236" t="s">
        <v>513</v>
      </c>
      <c r="AU738" s="236" t="s">
        <v>82</v>
      </c>
      <c r="AV738" s="12" t="s">
        <v>82</v>
      </c>
      <c r="AW738" s="12" t="s">
        <v>36</v>
      </c>
      <c r="AX738" s="12" t="s">
        <v>80</v>
      </c>
      <c r="AY738" s="236" t="s">
        <v>492</v>
      </c>
    </row>
    <row r="739" spans="2:65" s="1" customFormat="1" ht="16.5" customHeight="1">
      <c r="B739" s="42"/>
      <c r="C739" s="209" t="s">
        <v>2199</v>
      </c>
      <c r="D739" s="209" t="s">
        <v>498</v>
      </c>
      <c r="E739" s="210" t="s">
        <v>11573</v>
      </c>
      <c r="F739" s="211" t="s">
        <v>11574</v>
      </c>
      <c r="G739" s="212" t="s">
        <v>1025</v>
      </c>
      <c r="H739" s="213">
        <v>102</v>
      </c>
      <c r="I739" s="214"/>
      <c r="J739" s="215">
        <f>ROUND(I739*H739,2)</f>
        <v>0</v>
      </c>
      <c r="K739" s="211" t="s">
        <v>23</v>
      </c>
      <c r="L739" s="62"/>
      <c r="M739" s="216" t="s">
        <v>23</v>
      </c>
      <c r="N739" s="217" t="s">
        <v>44</v>
      </c>
      <c r="O739" s="43"/>
      <c r="P739" s="218">
        <f>O739*H739</f>
        <v>0</v>
      </c>
      <c r="Q739" s="218">
        <v>2.3000000000000001E-4</v>
      </c>
      <c r="R739" s="218">
        <f>Q739*H739</f>
        <v>2.3460000000000002E-2</v>
      </c>
      <c r="S739" s="218">
        <v>0</v>
      </c>
      <c r="T739" s="219">
        <f>S739*H739</f>
        <v>0</v>
      </c>
      <c r="AR739" s="25" t="s">
        <v>775</v>
      </c>
      <c r="AT739" s="25" t="s">
        <v>498</v>
      </c>
      <c r="AU739" s="25" t="s">
        <v>82</v>
      </c>
      <c r="AY739" s="25" t="s">
        <v>492</v>
      </c>
      <c r="BE739" s="220">
        <f>IF(N739="základní",J739,0)</f>
        <v>0</v>
      </c>
      <c r="BF739" s="220">
        <f>IF(N739="snížená",J739,0)</f>
        <v>0</v>
      </c>
      <c r="BG739" s="220">
        <f>IF(N739="zákl. přenesená",J739,0)</f>
        <v>0</v>
      </c>
      <c r="BH739" s="220">
        <f>IF(N739="sníž. přenesená",J739,0)</f>
        <v>0</v>
      </c>
      <c r="BI739" s="220">
        <f>IF(N739="nulová",J739,0)</f>
        <v>0</v>
      </c>
      <c r="BJ739" s="25" t="s">
        <v>80</v>
      </c>
      <c r="BK739" s="220">
        <f>ROUND(I739*H739,2)</f>
        <v>0</v>
      </c>
      <c r="BL739" s="25" t="s">
        <v>775</v>
      </c>
      <c r="BM739" s="25" t="s">
        <v>11575</v>
      </c>
    </row>
    <row r="740" spans="2:65" s="1" customFormat="1">
      <c r="B740" s="42"/>
      <c r="C740" s="64"/>
      <c r="D740" s="221" t="s">
        <v>506</v>
      </c>
      <c r="E740" s="64"/>
      <c r="F740" s="222" t="s">
        <v>11574</v>
      </c>
      <c r="G740" s="64"/>
      <c r="H740" s="64"/>
      <c r="I740" s="177"/>
      <c r="J740" s="64"/>
      <c r="K740" s="64"/>
      <c r="L740" s="62"/>
      <c r="M740" s="223"/>
      <c r="N740" s="43"/>
      <c r="O740" s="43"/>
      <c r="P740" s="43"/>
      <c r="Q740" s="43"/>
      <c r="R740" s="43"/>
      <c r="S740" s="43"/>
      <c r="T740" s="79"/>
      <c r="AT740" s="25" t="s">
        <v>506</v>
      </c>
      <c r="AU740" s="25" t="s">
        <v>82</v>
      </c>
    </row>
    <row r="741" spans="2:65" s="1" customFormat="1" ht="72">
      <c r="B741" s="42"/>
      <c r="C741" s="64"/>
      <c r="D741" s="221" t="s">
        <v>509</v>
      </c>
      <c r="E741" s="64"/>
      <c r="F741" s="224" t="s">
        <v>11576</v>
      </c>
      <c r="G741" s="64"/>
      <c r="H741" s="64"/>
      <c r="I741" s="177"/>
      <c r="J741" s="64"/>
      <c r="K741" s="64"/>
      <c r="L741" s="62"/>
      <c r="M741" s="223"/>
      <c r="N741" s="43"/>
      <c r="O741" s="43"/>
      <c r="P741" s="43"/>
      <c r="Q741" s="43"/>
      <c r="R741" s="43"/>
      <c r="S741" s="43"/>
      <c r="T741" s="79"/>
      <c r="AT741" s="25" t="s">
        <v>509</v>
      </c>
      <c r="AU741" s="25" t="s">
        <v>82</v>
      </c>
    </row>
    <row r="742" spans="2:65" s="12" customFormat="1">
      <c r="B742" s="225"/>
      <c r="C742" s="226"/>
      <c r="D742" s="227" t="s">
        <v>513</v>
      </c>
      <c r="E742" s="228" t="s">
        <v>23</v>
      </c>
      <c r="F742" s="229" t="s">
        <v>11553</v>
      </c>
      <c r="G742" s="226"/>
      <c r="H742" s="230">
        <v>102</v>
      </c>
      <c r="I742" s="231"/>
      <c r="J742" s="226"/>
      <c r="K742" s="226"/>
      <c r="L742" s="232"/>
      <c r="M742" s="233"/>
      <c r="N742" s="234"/>
      <c r="O742" s="234"/>
      <c r="P742" s="234"/>
      <c r="Q742" s="234"/>
      <c r="R742" s="234"/>
      <c r="S742" s="234"/>
      <c r="T742" s="235"/>
      <c r="AT742" s="236" t="s">
        <v>513</v>
      </c>
      <c r="AU742" s="236" t="s">
        <v>82</v>
      </c>
      <c r="AV742" s="12" t="s">
        <v>82</v>
      </c>
      <c r="AW742" s="12" t="s">
        <v>36</v>
      </c>
      <c r="AX742" s="12" t="s">
        <v>80</v>
      </c>
      <c r="AY742" s="236" t="s">
        <v>492</v>
      </c>
    </row>
    <row r="743" spans="2:65" s="1" customFormat="1" ht="16.5" customHeight="1">
      <c r="B743" s="42"/>
      <c r="C743" s="209" t="s">
        <v>2205</v>
      </c>
      <c r="D743" s="209" t="s">
        <v>498</v>
      </c>
      <c r="E743" s="210" t="s">
        <v>11577</v>
      </c>
      <c r="F743" s="211" t="s">
        <v>11578</v>
      </c>
      <c r="G743" s="212" t="s">
        <v>1025</v>
      </c>
      <c r="H743" s="213">
        <v>20</v>
      </c>
      <c r="I743" s="214"/>
      <c r="J743" s="215">
        <f>ROUND(I743*H743,2)</f>
        <v>0</v>
      </c>
      <c r="K743" s="211" t="s">
        <v>23</v>
      </c>
      <c r="L743" s="62"/>
      <c r="M743" s="216" t="s">
        <v>23</v>
      </c>
      <c r="N743" s="217" t="s">
        <v>44</v>
      </c>
      <c r="O743" s="43"/>
      <c r="P743" s="218">
        <f>O743*H743</f>
        <v>0</v>
      </c>
      <c r="Q743" s="218">
        <v>2.7999999999999998E-4</v>
      </c>
      <c r="R743" s="218">
        <f>Q743*H743</f>
        <v>5.5999999999999991E-3</v>
      </c>
      <c r="S743" s="218">
        <v>0</v>
      </c>
      <c r="T743" s="219">
        <f>S743*H743</f>
        <v>0</v>
      </c>
      <c r="AR743" s="25" t="s">
        <v>775</v>
      </c>
      <c r="AT743" s="25" t="s">
        <v>498</v>
      </c>
      <c r="AU743" s="25" t="s">
        <v>82</v>
      </c>
      <c r="AY743" s="25" t="s">
        <v>492</v>
      </c>
      <c r="BE743" s="220">
        <f>IF(N743="základní",J743,0)</f>
        <v>0</v>
      </c>
      <c r="BF743" s="220">
        <f>IF(N743="snížená",J743,0)</f>
        <v>0</v>
      </c>
      <c r="BG743" s="220">
        <f>IF(N743="zákl. přenesená",J743,0)</f>
        <v>0</v>
      </c>
      <c r="BH743" s="220">
        <f>IF(N743="sníž. přenesená",J743,0)</f>
        <v>0</v>
      </c>
      <c r="BI743" s="220">
        <f>IF(N743="nulová",J743,0)</f>
        <v>0</v>
      </c>
      <c r="BJ743" s="25" t="s">
        <v>80</v>
      </c>
      <c r="BK743" s="220">
        <f>ROUND(I743*H743,2)</f>
        <v>0</v>
      </c>
      <c r="BL743" s="25" t="s">
        <v>775</v>
      </c>
      <c r="BM743" s="25" t="s">
        <v>11579</v>
      </c>
    </row>
    <row r="744" spans="2:65" s="1" customFormat="1">
      <c r="B744" s="42"/>
      <c r="C744" s="64"/>
      <c r="D744" s="221" t="s">
        <v>506</v>
      </c>
      <c r="E744" s="64"/>
      <c r="F744" s="222" t="s">
        <v>11578</v>
      </c>
      <c r="G744" s="64"/>
      <c r="H744" s="64"/>
      <c r="I744" s="177"/>
      <c r="J744" s="64"/>
      <c r="K744" s="64"/>
      <c r="L744" s="62"/>
      <c r="M744" s="223"/>
      <c r="N744" s="43"/>
      <c r="O744" s="43"/>
      <c r="P744" s="43"/>
      <c r="Q744" s="43"/>
      <c r="R744" s="43"/>
      <c r="S744" s="43"/>
      <c r="T744" s="79"/>
      <c r="AT744" s="25" t="s">
        <v>506</v>
      </c>
      <c r="AU744" s="25" t="s">
        <v>82</v>
      </c>
    </row>
    <row r="745" spans="2:65" s="1" customFormat="1" ht="72">
      <c r="B745" s="42"/>
      <c r="C745" s="64"/>
      <c r="D745" s="221" t="s">
        <v>509</v>
      </c>
      <c r="E745" s="64"/>
      <c r="F745" s="224" t="s">
        <v>11576</v>
      </c>
      <c r="G745" s="64"/>
      <c r="H745" s="64"/>
      <c r="I745" s="177"/>
      <c r="J745" s="64"/>
      <c r="K745" s="64"/>
      <c r="L745" s="62"/>
      <c r="M745" s="223"/>
      <c r="N745" s="43"/>
      <c r="O745" s="43"/>
      <c r="P745" s="43"/>
      <c r="Q745" s="43"/>
      <c r="R745" s="43"/>
      <c r="S745" s="43"/>
      <c r="T745" s="79"/>
      <c r="AT745" s="25" t="s">
        <v>509</v>
      </c>
      <c r="AU745" s="25" t="s">
        <v>82</v>
      </c>
    </row>
    <row r="746" spans="2:65" s="12" customFormat="1">
      <c r="B746" s="225"/>
      <c r="C746" s="226"/>
      <c r="D746" s="227" t="s">
        <v>513</v>
      </c>
      <c r="E746" s="228" t="s">
        <v>23</v>
      </c>
      <c r="F746" s="229" t="s">
        <v>11569</v>
      </c>
      <c r="G746" s="226"/>
      <c r="H746" s="230">
        <v>20</v>
      </c>
      <c r="I746" s="231"/>
      <c r="J746" s="226"/>
      <c r="K746" s="226"/>
      <c r="L746" s="232"/>
      <c r="M746" s="233"/>
      <c r="N746" s="234"/>
      <c r="O746" s="234"/>
      <c r="P746" s="234"/>
      <c r="Q746" s="234"/>
      <c r="R746" s="234"/>
      <c r="S746" s="234"/>
      <c r="T746" s="235"/>
      <c r="AT746" s="236" t="s">
        <v>513</v>
      </c>
      <c r="AU746" s="236" t="s">
        <v>82</v>
      </c>
      <c r="AV746" s="12" t="s">
        <v>82</v>
      </c>
      <c r="AW746" s="12" t="s">
        <v>36</v>
      </c>
      <c r="AX746" s="12" t="s">
        <v>80</v>
      </c>
      <c r="AY746" s="236" t="s">
        <v>492</v>
      </c>
    </row>
    <row r="747" spans="2:65" s="1" customFormat="1" ht="16.5" customHeight="1">
      <c r="B747" s="42"/>
      <c r="C747" s="209" t="s">
        <v>2209</v>
      </c>
      <c r="D747" s="209" t="s">
        <v>498</v>
      </c>
      <c r="E747" s="210" t="s">
        <v>11580</v>
      </c>
      <c r="F747" s="211" t="s">
        <v>11581</v>
      </c>
      <c r="G747" s="212" t="s">
        <v>1025</v>
      </c>
      <c r="H747" s="213">
        <v>7</v>
      </c>
      <c r="I747" s="214"/>
      <c r="J747" s="215">
        <f>ROUND(I747*H747,2)</f>
        <v>0</v>
      </c>
      <c r="K747" s="211" t="s">
        <v>23</v>
      </c>
      <c r="L747" s="62"/>
      <c r="M747" s="216" t="s">
        <v>23</v>
      </c>
      <c r="N747" s="217" t="s">
        <v>44</v>
      </c>
      <c r="O747" s="43"/>
      <c r="P747" s="218">
        <f>O747*H747</f>
        <v>0</v>
      </c>
      <c r="Q747" s="218">
        <v>3.6000000000000002E-4</v>
      </c>
      <c r="R747" s="218">
        <f>Q747*H747</f>
        <v>2.5200000000000001E-3</v>
      </c>
      <c r="S747" s="218">
        <v>0</v>
      </c>
      <c r="T747" s="219">
        <f>S747*H747</f>
        <v>0</v>
      </c>
      <c r="AR747" s="25" t="s">
        <v>775</v>
      </c>
      <c r="AT747" s="25" t="s">
        <v>498</v>
      </c>
      <c r="AU747" s="25" t="s">
        <v>82</v>
      </c>
      <c r="AY747" s="25" t="s">
        <v>492</v>
      </c>
      <c r="BE747" s="220">
        <f>IF(N747="základní",J747,0)</f>
        <v>0</v>
      </c>
      <c r="BF747" s="220">
        <f>IF(N747="snížená",J747,0)</f>
        <v>0</v>
      </c>
      <c r="BG747" s="220">
        <f>IF(N747="zákl. přenesená",J747,0)</f>
        <v>0</v>
      </c>
      <c r="BH747" s="220">
        <f>IF(N747="sníž. přenesená",J747,0)</f>
        <v>0</v>
      </c>
      <c r="BI747" s="220">
        <f>IF(N747="nulová",J747,0)</f>
        <v>0</v>
      </c>
      <c r="BJ747" s="25" t="s">
        <v>80</v>
      </c>
      <c r="BK747" s="220">
        <f>ROUND(I747*H747,2)</f>
        <v>0</v>
      </c>
      <c r="BL747" s="25" t="s">
        <v>775</v>
      </c>
      <c r="BM747" s="25" t="s">
        <v>11582</v>
      </c>
    </row>
    <row r="748" spans="2:65" s="1" customFormat="1">
      <c r="B748" s="42"/>
      <c r="C748" s="64"/>
      <c r="D748" s="221" t="s">
        <v>506</v>
      </c>
      <c r="E748" s="64"/>
      <c r="F748" s="222" t="s">
        <v>11581</v>
      </c>
      <c r="G748" s="64"/>
      <c r="H748" s="64"/>
      <c r="I748" s="177"/>
      <c r="J748" s="64"/>
      <c r="K748" s="64"/>
      <c r="L748" s="62"/>
      <c r="M748" s="223"/>
      <c r="N748" s="43"/>
      <c r="O748" s="43"/>
      <c r="P748" s="43"/>
      <c r="Q748" s="43"/>
      <c r="R748" s="43"/>
      <c r="S748" s="43"/>
      <c r="T748" s="79"/>
      <c r="AT748" s="25" t="s">
        <v>506</v>
      </c>
      <c r="AU748" s="25" t="s">
        <v>82</v>
      </c>
    </row>
    <row r="749" spans="2:65" s="1" customFormat="1" ht="72">
      <c r="B749" s="42"/>
      <c r="C749" s="64"/>
      <c r="D749" s="221" t="s">
        <v>509</v>
      </c>
      <c r="E749" s="64"/>
      <c r="F749" s="224" t="s">
        <v>11576</v>
      </c>
      <c r="G749" s="64"/>
      <c r="H749" s="64"/>
      <c r="I749" s="177"/>
      <c r="J749" s="64"/>
      <c r="K749" s="64"/>
      <c r="L749" s="62"/>
      <c r="M749" s="223"/>
      <c r="N749" s="43"/>
      <c r="O749" s="43"/>
      <c r="P749" s="43"/>
      <c r="Q749" s="43"/>
      <c r="R749" s="43"/>
      <c r="S749" s="43"/>
      <c r="T749" s="79"/>
      <c r="AT749" s="25" t="s">
        <v>509</v>
      </c>
      <c r="AU749" s="25" t="s">
        <v>82</v>
      </c>
    </row>
    <row r="750" spans="2:65" s="12" customFormat="1">
      <c r="B750" s="225"/>
      <c r="C750" s="226"/>
      <c r="D750" s="227" t="s">
        <v>513</v>
      </c>
      <c r="E750" s="228" t="s">
        <v>23</v>
      </c>
      <c r="F750" s="229" t="s">
        <v>11464</v>
      </c>
      <c r="G750" s="226"/>
      <c r="H750" s="230">
        <v>7</v>
      </c>
      <c r="I750" s="231"/>
      <c r="J750" s="226"/>
      <c r="K750" s="226"/>
      <c r="L750" s="232"/>
      <c r="M750" s="233"/>
      <c r="N750" s="234"/>
      <c r="O750" s="234"/>
      <c r="P750" s="234"/>
      <c r="Q750" s="234"/>
      <c r="R750" s="234"/>
      <c r="S750" s="234"/>
      <c r="T750" s="235"/>
      <c r="AT750" s="236" t="s">
        <v>513</v>
      </c>
      <c r="AU750" s="236" t="s">
        <v>82</v>
      </c>
      <c r="AV750" s="12" t="s">
        <v>82</v>
      </c>
      <c r="AW750" s="12" t="s">
        <v>36</v>
      </c>
      <c r="AX750" s="12" t="s">
        <v>80</v>
      </c>
      <c r="AY750" s="236" t="s">
        <v>492</v>
      </c>
    </row>
    <row r="751" spans="2:65" s="1" customFormat="1" ht="25.5" customHeight="1">
      <c r="B751" s="42"/>
      <c r="C751" s="209" t="s">
        <v>2214</v>
      </c>
      <c r="D751" s="209" t="s">
        <v>498</v>
      </c>
      <c r="E751" s="210" t="s">
        <v>11583</v>
      </c>
      <c r="F751" s="211" t="s">
        <v>11584</v>
      </c>
      <c r="G751" s="212" t="s">
        <v>1025</v>
      </c>
      <c r="H751" s="213">
        <v>10</v>
      </c>
      <c r="I751" s="214"/>
      <c r="J751" s="215">
        <f>ROUND(I751*H751,2)</f>
        <v>0</v>
      </c>
      <c r="K751" s="211" t="s">
        <v>23</v>
      </c>
      <c r="L751" s="62"/>
      <c r="M751" s="216" t="s">
        <v>23</v>
      </c>
      <c r="N751" s="217" t="s">
        <v>44</v>
      </c>
      <c r="O751" s="43"/>
      <c r="P751" s="218">
        <f>O751*H751</f>
        <v>0</v>
      </c>
      <c r="Q751" s="218">
        <v>7.3999999999999999E-4</v>
      </c>
      <c r="R751" s="218">
        <f>Q751*H751</f>
        <v>7.4000000000000003E-3</v>
      </c>
      <c r="S751" s="218">
        <v>0</v>
      </c>
      <c r="T751" s="219">
        <f>S751*H751</f>
        <v>0</v>
      </c>
      <c r="AR751" s="25" t="s">
        <v>775</v>
      </c>
      <c r="AT751" s="25" t="s">
        <v>498</v>
      </c>
      <c r="AU751" s="25" t="s">
        <v>82</v>
      </c>
      <c r="AY751" s="25" t="s">
        <v>492</v>
      </c>
      <c r="BE751" s="220">
        <f>IF(N751="základní",J751,0)</f>
        <v>0</v>
      </c>
      <c r="BF751" s="220">
        <f>IF(N751="snížená",J751,0)</f>
        <v>0</v>
      </c>
      <c r="BG751" s="220">
        <f>IF(N751="zákl. přenesená",J751,0)</f>
        <v>0</v>
      </c>
      <c r="BH751" s="220">
        <f>IF(N751="sníž. přenesená",J751,0)</f>
        <v>0</v>
      </c>
      <c r="BI751" s="220">
        <f>IF(N751="nulová",J751,0)</f>
        <v>0</v>
      </c>
      <c r="BJ751" s="25" t="s">
        <v>80</v>
      </c>
      <c r="BK751" s="220">
        <f>ROUND(I751*H751,2)</f>
        <v>0</v>
      </c>
      <c r="BL751" s="25" t="s">
        <v>775</v>
      </c>
      <c r="BM751" s="25" t="s">
        <v>11585</v>
      </c>
    </row>
    <row r="752" spans="2:65" s="1" customFormat="1" ht="24">
      <c r="B752" s="42"/>
      <c r="C752" s="64"/>
      <c r="D752" s="221" t="s">
        <v>506</v>
      </c>
      <c r="E752" s="64"/>
      <c r="F752" s="222" t="s">
        <v>11584</v>
      </c>
      <c r="G752" s="64"/>
      <c r="H752" s="64"/>
      <c r="I752" s="177"/>
      <c r="J752" s="64"/>
      <c r="K752" s="64"/>
      <c r="L752" s="62"/>
      <c r="M752" s="223"/>
      <c r="N752" s="43"/>
      <c r="O752" s="43"/>
      <c r="P752" s="43"/>
      <c r="Q752" s="43"/>
      <c r="R752" s="43"/>
      <c r="S752" s="43"/>
      <c r="T752" s="79"/>
      <c r="AT752" s="25" t="s">
        <v>506</v>
      </c>
      <c r="AU752" s="25" t="s">
        <v>82</v>
      </c>
    </row>
    <row r="753" spans="2:65" s="1" customFormat="1" ht="72">
      <c r="B753" s="42"/>
      <c r="C753" s="64"/>
      <c r="D753" s="221" t="s">
        <v>509</v>
      </c>
      <c r="E753" s="64"/>
      <c r="F753" s="224" t="s">
        <v>11576</v>
      </c>
      <c r="G753" s="64"/>
      <c r="H753" s="64"/>
      <c r="I753" s="177"/>
      <c r="J753" s="64"/>
      <c r="K753" s="64"/>
      <c r="L753" s="62"/>
      <c r="M753" s="223"/>
      <c r="N753" s="43"/>
      <c r="O753" s="43"/>
      <c r="P753" s="43"/>
      <c r="Q753" s="43"/>
      <c r="R753" s="43"/>
      <c r="S753" s="43"/>
      <c r="T753" s="79"/>
      <c r="AT753" s="25" t="s">
        <v>509</v>
      </c>
      <c r="AU753" s="25" t="s">
        <v>82</v>
      </c>
    </row>
    <row r="754" spans="2:65" s="12" customFormat="1">
      <c r="B754" s="225"/>
      <c r="C754" s="226"/>
      <c r="D754" s="227" t="s">
        <v>513</v>
      </c>
      <c r="E754" s="228" t="s">
        <v>23</v>
      </c>
      <c r="F754" s="229" t="s">
        <v>11565</v>
      </c>
      <c r="G754" s="226"/>
      <c r="H754" s="230">
        <v>10</v>
      </c>
      <c r="I754" s="231"/>
      <c r="J754" s="226"/>
      <c r="K754" s="226"/>
      <c r="L754" s="232"/>
      <c r="M754" s="233"/>
      <c r="N754" s="234"/>
      <c r="O754" s="234"/>
      <c r="P754" s="234"/>
      <c r="Q754" s="234"/>
      <c r="R754" s="234"/>
      <c r="S754" s="234"/>
      <c r="T754" s="235"/>
      <c r="AT754" s="236" t="s">
        <v>513</v>
      </c>
      <c r="AU754" s="236" t="s">
        <v>82</v>
      </c>
      <c r="AV754" s="12" t="s">
        <v>82</v>
      </c>
      <c r="AW754" s="12" t="s">
        <v>36</v>
      </c>
      <c r="AX754" s="12" t="s">
        <v>80</v>
      </c>
      <c r="AY754" s="236" t="s">
        <v>492</v>
      </c>
    </row>
    <row r="755" spans="2:65" s="1" customFormat="1" ht="16.5" customHeight="1">
      <c r="B755" s="42"/>
      <c r="C755" s="209" t="s">
        <v>2220</v>
      </c>
      <c r="D755" s="209" t="s">
        <v>498</v>
      </c>
      <c r="E755" s="210" t="s">
        <v>11586</v>
      </c>
      <c r="F755" s="211" t="s">
        <v>11587</v>
      </c>
      <c r="G755" s="212" t="s">
        <v>1025</v>
      </c>
      <c r="H755" s="213">
        <v>27</v>
      </c>
      <c r="I755" s="214"/>
      <c r="J755" s="215">
        <f>ROUND(I755*H755,2)</f>
        <v>0</v>
      </c>
      <c r="K755" s="211" t="s">
        <v>23</v>
      </c>
      <c r="L755" s="62"/>
      <c r="M755" s="216" t="s">
        <v>23</v>
      </c>
      <c r="N755" s="217" t="s">
        <v>44</v>
      </c>
      <c r="O755" s="43"/>
      <c r="P755" s="218">
        <f>O755*H755</f>
        <v>0</v>
      </c>
      <c r="Q755" s="218">
        <v>2.7999999999999998E-4</v>
      </c>
      <c r="R755" s="218">
        <f>Q755*H755</f>
        <v>7.559999999999999E-3</v>
      </c>
      <c r="S755" s="218">
        <v>0</v>
      </c>
      <c r="T755" s="219">
        <f>S755*H755</f>
        <v>0</v>
      </c>
      <c r="AR755" s="25" t="s">
        <v>775</v>
      </c>
      <c r="AT755" s="25" t="s">
        <v>498</v>
      </c>
      <c r="AU755" s="25" t="s">
        <v>82</v>
      </c>
      <c r="AY755" s="25" t="s">
        <v>492</v>
      </c>
      <c r="BE755" s="220">
        <f>IF(N755="základní",J755,0)</f>
        <v>0</v>
      </c>
      <c r="BF755" s="220">
        <f>IF(N755="snížená",J755,0)</f>
        <v>0</v>
      </c>
      <c r="BG755" s="220">
        <f>IF(N755="zákl. přenesená",J755,0)</f>
        <v>0</v>
      </c>
      <c r="BH755" s="220">
        <f>IF(N755="sníž. přenesená",J755,0)</f>
        <v>0</v>
      </c>
      <c r="BI755" s="220">
        <f>IF(N755="nulová",J755,0)</f>
        <v>0</v>
      </c>
      <c r="BJ755" s="25" t="s">
        <v>80</v>
      </c>
      <c r="BK755" s="220">
        <f>ROUND(I755*H755,2)</f>
        <v>0</v>
      </c>
      <c r="BL755" s="25" t="s">
        <v>775</v>
      </c>
      <c r="BM755" s="25" t="s">
        <v>11588</v>
      </c>
    </row>
    <row r="756" spans="2:65" s="1" customFormat="1">
      <c r="B756" s="42"/>
      <c r="C756" s="64"/>
      <c r="D756" s="221" t="s">
        <v>506</v>
      </c>
      <c r="E756" s="64"/>
      <c r="F756" s="222" t="s">
        <v>11587</v>
      </c>
      <c r="G756" s="64"/>
      <c r="H756" s="64"/>
      <c r="I756" s="177"/>
      <c r="J756" s="64"/>
      <c r="K756" s="64"/>
      <c r="L756" s="62"/>
      <c r="M756" s="223"/>
      <c r="N756" s="43"/>
      <c r="O756" s="43"/>
      <c r="P756" s="43"/>
      <c r="Q756" s="43"/>
      <c r="R756" s="43"/>
      <c r="S756" s="43"/>
      <c r="T756" s="79"/>
      <c r="AT756" s="25" t="s">
        <v>506</v>
      </c>
      <c r="AU756" s="25" t="s">
        <v>82</v>
      </c>
    </row>
    <row r="757" spans="2:65" s="1" customFormat="1" ht="72">
      <c r="B757" s="42"/>
      <c r="C757" s="64"/>
      <c r="D757" s="221" t="s">
        <v>509</v>
      </c>
      <c r="E757" s="64"/>
      <c r="F757" s="224" t="s">
        <v>11576</v>
      </c>
      <c r="G757" s="64"/>
      <c r="H757" s="64"/>
      <c r="I757" s="177"/>
      <c r="J757" s="64"/>
      <c r="K757" s="64"/>
      <c r="L757" s="62"/>
      <c r="M757" s="223"/>
      <c r="N757" s="43"/>
      <c r="O757" s="43"/>
      <c r="P757" s="43"/>
      <c r="Q757" s="43"/>
      <c r="R757" s="43"/>
      <c r="S757" s="43"/>
      <c r="T757" s="79"/>
      <c r="AT757" s="25" t="s">
        <v>509</v>
      </c>
      <c r="AU757" s="25" t="s">
        <v>82</v>
      </c>
    </row>
    <row r="758" spans="2:65" s="12" customFormat="1">
      <c r="B758" s="225"/>
      <c r="C758" s="226"/>
      <c r="D758" s="227" t="s">
        <v>513</v>
      </c>
      <c r="E758" s="228" t="s">
        <v>23</v>
      </c>
      <c r="F758" s="229" t="s">
        <v>11442</v>
      </c>
      <c r="G758" s="226"/>
      <c r="H758" s="230">
        <v>27</v>
      </c>
      <c r="I758" s="231"/>
      <c r="J758" s="226"/>
      <c r="K758" s="226"/>
      <c r="L758" s="232"/>
      <c r="M758" s="233"/>
      <c r="N758" s="234"/>
      <c r="O758" s="234"/>
      <c r="P758" s="234"/>
      <c r="Q758" s="234"/>
      <c r="R758" s="234"/>
      <c r="S758" s="234"/>
      <c r="T758" s="235"/>
      <c r="AT758" s="236" t="s">
        <v>513</v>
      </c>
      <c r="AU758" s="236" t="s">
        <v>82</v>
      </c>
      <c r="AV758" s="12" t="s">
        <v>82</v>
      </c>
      <c r="AW758" s="12" t="s">
        <v>36</v>
      </c>
      <c r="AX758" s="12" t="s">
        <v>80</v>
      </c>
      <c r="AY758" s="236" t="s">
        <v>492</v>
      </c>
    </row>
    <row r="759" spans="2:65" s="1" customFormat="1" ht="25.5" customHeight="1">
      <c r="B759" s="42"/>
      <c r="C759" s="209" t="s">
        <v>2225</v>
      </c>
      <c r="D759" s="209" t="s">
        <v>498</v>
      </c>
      <c r="E759" s="210" t="s">
        <v>11589</v>
      </c>
      <c r="F759" s="211" t="s">
        <v>11590</v>
      </c>
      <c r="G759" s="212" t="s">
        <v>1025</v>
      </c>
      <c r="H759" s="213">
        <v>215</v>
      </c>
      <c r="I759" s="214"/>
      <c r="J759" s="215">
        <f>ROUND(I759*H759,2)</f>
        <v>0</v>
      </c>
      <c r="K759" s="211" t="s">
        <v>23</v>
      </c>
      <c r="L759" s="62"/>
      <c r="M759" s="216" t="s">
        <v>23</v>
      </c>
      <c r="N759" s="217" t="s">
        <v>44</v>
      </c>
      <c r="O759" s="43"/>
      <c r="P759" s="218">
        <f>O759*H759</f>
        <v>0</v>
      </c>
      <c r="Q759" s="218">
        <v>2.0699999999999998E-3</v>
      </c>
      <c r="R759" s="218">
        <f>Q759*H759</f>
        <v>0.44504999999999995</v>
      </c>
      <c r="S759" s="218">
        <v>0</v>
      </c>
      <c r="T759" s="219">
        <f>S759*H759</f>
        <v>0</v>
      </c>
      <c r="AR759" s="25" t="s">
        <v>775</v>
      </c>
      <c r="AT759" s="25" t="s">
        <v>498</v>
      </c>
      <c r="AU759" s="25" t="s">
        <v>82</v>
      </c>
      <c r="AY759" s="25" t="s">
        <v>492</v>
      </c>
      <c r="BE759" s="220">
        <f>IF(N759="základní",J759,0)</f>
        <v>0</v>
      </c>
      <c r="BF759" s="220">
        <f>IF(N759="snížená",J759,0)</f>
        <v>0</v>
      </c>
      <c r="BG759" s="220">
        <f>IF(N759="zákl. přenesená",J759,0)</f>
        <v>0</v>
      </c>
      <c r="BH759" s="220">
        <f>IF(N759="sníž. přenesená",J759,0)</f>
        <v>0</v>
      </c>
      <c r="BI759" s="220">
        <f>IF(N759="nulová",J759,0)</f>
        <v>0</v>
      </c>
      <c r="BJ759" s="25" t="s">
        <v>80</v>
      </c>
      <c r="BK759" s="220">
        <f>ROUND(I759*H759,2)</f>
        <v>0</v>
      </c>
      <c r="BL759" s="25" t="s">
        <v>775</v>
      </c>
      <c r="BM759" s="25" t="s">
        <v>11591</v>
      </c>
    </row>
    <row r="760" spans="2:65" s="1" customFormat="1" ht="24">
      <c r="B760" s="42"/>
      <c r="C760" s="64"/>
      <c r="D760" s="221" t="s">
        <v>506</v>
      </c>
      <c r="E760" s="64"/>
      <c r="F760" s="222" t="s">
        <v>11590</v>
      </c>
      <c r="G760" s="64"/>
      <c r="H760" s="64"/>
      <c r="I760" s="177"/>
      <c r="J760" s="64"/>
      <c r="K760" s="64"/>
      <c r="L760" s="62"/>
      <c r="M760" s="223"/>
      <c r="N760" s="43"/>
      <c r="O760" s="43"/>
      <c r="P760" s="43"/>
      <c r="Q760" s="43"/>
      <c r="R760" s="43"/>
      <c r="S760" s="43"/>
      <c r="T760" s="79"/>
      <c r="AT760" s="25" t="s">
        <v>506</v>
      </c>
      <c r="AU760" s="25" t="s">
        <v>82</v>
      </c>
    </row>
    <row r="761" spans="2:65" s="12" customFormat="1">
      <c r="B761" s="225"/>
      <c r="C761" s="226"/>
      <c r="D761" s="227" t="s">
        <v>513</v>
      </c>
      <c r="E761" s="228" t="s">
        <v>23</v>
      </c>
      <c r="F761" s="229" t="s">
        <v>11592</v>
      </c>
      <c r="G761" s="226"/>
      <c r="H761" s="230">
        <v>215</v>
      </c>
      <c r="I761" s="231"/>
      <c r="J761" s="226"/>
      <c r="K761" s="226"/>
      <c r="L761" s="232"/>
      <c r="M761" s="233"/>
      <c r="N761" s="234"/>
      <c r="O761" s="234"/>
      <c r="P761" s="234"/>
      <c r="Q761" s="234"/>
      <c r="R761" s="234"/>
      <c r="S761" s="234"/>
      <c r="T761" s="235"/>
      <c r="AT761" s="236" t="s">
        <v>513</v>
      </c>
      <c r="AU761" s="236" t="s">
        <v>82</v>
      </c>
      <c r="AV761" s="12" t="s">
        <v>82</v>
      </c>
      <c r="AW761" s="12" t="s">
        <v>36</v>
      </c>
      <c r="AX761" s="12" t="s">
        <v>80</v>
      </c>
      <c r="AY761" s="236" t="s">
        <v>492</v>
      </c>
    </row>
    <row r="762" spans="2:65" s="1" customFormat="1" ht="16.5" customHeight="1">
      <c r="B762" s="42"/>
      <c r="C762" s="209" t="s">
        <v>2231</v>
      </c>
      <c r="D762" s="209" t="s">
        <v>498</v>
      </c>
      <c r="E762" s="210" t="s">
        <v>11593</v>
      </c>
      <c r="F762" s="211" t="s">
        <v>11594</v>
      </c>
      <c r="G762" s="212" t="s">
        <v>1025</v>
      </c>
      <c r="H762" s="213">
        <v>16</v>
      </c>
      <c r="I762" s="214"/>
      <c r="J762" s="215">
        <f>ROUND(I762*H762,2)</f>
        <v>0</v>
      </c>
      <c r="K762" s="211" t="s">
        <v>501</v>
      </c>
      <c r="L762" s="62"/>
      <c r="M762" s="216" t="s">
        <v>23</v>
      </c>
      <c r="N762" s="217" t="s">
        <v>44</v>
      </c>
      <c r="O762" s="43"/>
      <c r="P762" s="218">
        <f>O762*H762</f>
        <v>0</v>
      </c>
      <c r="Q762" s="218">
        <v>3.1E-4</v>
      </c>
      <c r="R762" s="218">
        <f>Q762*H762</f>
        <v>4.96E-3</v>
      </c>
      <c r="S762" s="218">
        <v>0</v>
      </c>
      <c r="T762" s="219">
        <f>S762*H762</f>
        <v>0</v>
      </c>
      <c r="AR762" s="25" t="s">
        <v>775</v>
      </c>
      <c r="AT762" s="25" t="s">
        <v>498</v>
      </c>
      <c r="AU762" s="25" t="s">
        <v>82</v>
      </c>
      <c r="AY762" s="25" t="s">
        <v>492</v>
      </c>
      <c r="BE762" s="220">
        <f>IF(N762="základní",J762,0)</f>
        <v>0</v>
      </c>
      <c r="BF762" s="220">
        <f>IF(N762="snížená",J762,0)</f>
        <v>0</v>
      </c>
      <c r="BG762" s="220">
        <f>IF(N762="zákl. přenesená",J762,0)</f>
        <v>0</v>
      </c>
      <c r="BH762" s="220">
        <f>IF(N762="sníž. přenesená",J762,0)</f>
        <v>0</v>
      </c>
      <c r="BI762" s="220">
        <f>IF(N762="nulová",J762,0)</f>
        <v>0</v>
      </c>
      <c r="BJ762" s="25" t="s">
        <v>80</v>
      </c>
      <c r="BK762" s="220">
        <f>ROUND(I762*H762,2)</f>
        <v>0</v>
      </c>
      <c r="BL762" s="25" t="s">
        <v>775</v>
      </c>
      <c r="BM762" s="25" t="s">
        <v>11595</v>
      </c>
    </row>
    <row r="763" spans="2:65" s="1" customFormat="1">
      <c r="B763" s="42"/>
      <c r="C763" s="64"/>
      <c r="D763" s="221" t="s">
        <v>506</v>
      </c>
      <c r="E763" s="64"/>
      <c r="F763" s="222" t="s">
        <v>11594</v>
      </c>
      <c r="G763" s="64"/>
      <c r="H763" s="64"/>
      <c r="I763" s="177"/>
      <c r="J763" s="64"/>
      <c r="K763" s="64"/>
      <c r="L763" s="62"/>
      <c r="M763" s="223"/>
      <c r="N763" s="43"/>
      <c r="O763" s="43"/>
      <c r="P763" s="43"/>
      <c r="Q763" s="43"/>
      <c r="R763" s="43"/>
      <c r="S763" s="43"/>
      <c r="T763" s="79"/>
      <c r="AT763" s="25" t="s">
        <v>506</v>
      </c>
      <c r="AU763" s="25" t="s">
        <v>82</v>
      </c>
    </row>
    <row r="764" spans="2:65" s="12" customFormat="1">
      <c r="B764" s="225"/>
      <c r="C764" s="226"/>
      <c r="D764" s="227" t="s">
        <v>513</v>
      </c>
      <c r="E764" s="228" t="s">
        <v>23</v>
      </c>
      <c r="F764" s="229" t="s">
        <v>11596</v>
      </c>
      <c r="G764" s="226"/>
      <c r="H764" s="230">
        <v>16</v>
      </c>
      <c r="I764" s="231"/>
      <c r="J764" s="226"/>
      <c r="K764" s="226"/>
      <c r="L764" s="232"/>
      <c r="M764" s="233"/>
      <c r="N764" s="234"/>
      <c r="O764" s="234"/>
      <c r="P764" s="234"/>
      <c r="Q764" s="234"/>
      <c r="R764" s="234"/>
      <c r="S764" s="234"/>
      <c r="T764" s="235"/>
      <c r="AT764" s="236" t="s">
        <v>513</v>
      </c>
      <c r="AU764" s="236" t="s">
        <v>82</v>
      </c>
      <c r="AV764" s="12" t="s">
        <v>82</v>
      </c>
      <c r="AW764" s="12" t="s">
        <v>36</v>
      </c>
      <c r="AX764" s="12" t="s">
        <v>80</v>
      </c>
      <c r="AY764" s="236" t="s">
        <v>492</v>
      </c>
    </row>
    <row r="765" spans="2:65" s="1" customFormat="1" ht="25.5" customHeight="1">
      <c r="B765" s="42"/>
      <c r="C765" s="209" t="s">
        <v>2237</v>
      </c>
      <c r="D765" s="209" t="s">
        <v>498</v>
      </c>
      <c r="E765" s="210" t="s">
        <v>11597</v>
      </c>
      <c r="F765" s="211" t="s">
        <v>11598</v>
      </c>
      <c r="G765" s="212" t="s">
        <v>1025</v>
      </c>
      <c r="H765" s="213">
        <v>33</v>
      </c>
      <c r="I765" s="214"/>
      <c r="J765" s="215">
        <f>ROUND(I765*H765,2)</f>
        <v>0</v>
      </c>
      <c r="K765" s="211" t="s">
        <v>23</v>
      </c>
      <c r="L765" s="62"/>
      <c r="M765" s="216" t="s">
        <v>23</v>
      </c>
      <c r="N765" s="217" t="s">
        <v>44</v>
      </c>
      <c r="O765" s="43"/>
      <c r="P765" s="218">
        <f>O765*H765</f>
        <v>0</v>
      </c>
      <c r="Q765" s="218">
        <v>3.31E-3</v>
      </c>
      <c r="R765" s="218">
        <f>Q765*H765</f>
        <v>0.10922999999999999</v>
      </c>
      <c r="S765" s="218">
        <v>0</v>
      </c>
      <c r="T765" s="219">
        <f>S765*H765</f>
        <v>0</v>
      </c>
      <c r="AR765" s="25" t="s">
        <v>775</v>
      </c>
      <c r="AT765" s="25" t="s">
        <v>498</v>
      </c>
      <c r="AU765" s="25" t="s">
        <v>82</v>
      </c>
      <c r="AY765" s="25" t="s">
        <v>492</v>
      </c>
      <c r="BE765" s="220">
        <f>IF(N765="základní",J765,0)</f>
        <v>0</v>
      </c>
      <c r="BF765" s="220">
        <f>IF(N765="snížená",J765,0)</f>
        <v>0</v>
      </c>
      <c r="BG765" s="220">
        <f>IF(N765="zákl. přenesená",J765,0)</f>
        <v>0</v>
      </c>
      <c r="BH765" s="220">
        <f>IF(N765="sníž. přenesená",J765,0)</f>
        <v>0</v>
      </c>
      <c r="BI765" s="220">
        <f>IF(N765="nulová",J765,0)</f>
        <v>0</v>
      </c>
      <c r="BJ765" s="25" t="s">
        <v>80</v>
      </c>
      <c r="BK765" s="220">
        <f>ROUND(I765*H765,2)</f>
        <v>0</v>
      </c>
      <c r="BL765" s="25" t="s">
        <v>775</v>
      </c>
      <c r="BM765" s="25" t="s">
        <v>11599</v>
      </c>
    </row>
    <row r="766" spans="2:65" s="1" customFormat="1" ht="24">
      <c r="B766" s="42"/>
      <c r="C766" s="64"/>
      <c r="D766" s="221" t="s">
        <v>506</v>
      </c>
      <c r="E766" s="64"/>
      <c r="F766" s="222" t="s">
        <v>11598</v>
      </c>
      <c r="G766" s="64"/>
      <c r="H766" s="64"/>
      <c r="I766" s="177"/>
      <c r="J766" s="64"/>
      <c r="K766" s="64"/>
      <c r="L766" s="62"/>
      <c r="M766" s="223"/>
      <c r="N766" s="43"/>
      <c r="O766" s="43"/>
      <c r="P766" s="43"/>
      <c r="Q766" s="43"/>
      <c r="R766" s="43"/>
      <c r="S766" s="43"/>
      <c r="T766" s="79"/>
      <c r="AT766" s="25" t="s">
        <v>506</v>
      </c>
      <c r="AU766" s="25" t="s">
        <v>82</v>
      </c>
    </row>
    <row r="767" spans="2:65" s="12" customFormat="1">
      <c r="B767" s="225"/>
      <c r="C767" s="226"/>
      <c r="D767" s="227" t="s">
        <v>513</v>
      </c>
      <c r="E767" s="228" t="s">
        <v>23</v>
      </c>
      <c r="F767" s="229" t="s">
        <v>11600</v>
      </c>
      <c r="G767" s="226"/>
      <c r="H767" s="230">
        <v>33</v>
      </c>
      <c r="I767" s="231"/>
      <c r="J767" s="226"/>
      <c r="K767" s="226"/>
      <c r="L767" s="232"/>
      <c r="M767" s="233"/>
      <c r="N767" s="234"/>
      <c r="O767" s="234"/>
      <c r="P767" s="234"/>
      <c r="Q767" s="234"/>
      <c r="R767" s="234"/>
      <c r="S767" s="234"/>
      <c r="T767" s="235"/>
      <c r="AT767" s="236" t="s">
        <v>513</v>
      </c>
      <c r="AU767" s="236" t="s">
        <v>82</v>
      </c>
      <c r="AV767" s="12" t="s">
        <v>82</v>
      </c>
      <c r="AW767" s="12" t="s">
        <v>36</v>
      </c>
      <c r="AX767" s="12" t="s">
        <v>80</v>
      </c>
      <c r="AY767" s="236" t="s">
        <v>492</v>
      </c>
    </row>
    <row r="768" spans="2:65" s="1" customFormat="1" ht="16.5" customHeight="1">
      <c r="B768" s="42"/>
      <c r="C768" s="209" t="s">
        <v>2248</v>
      </c>
      <c r="D768" s="209" t="s">
        <v>498</v>
      </c>
      <c r="E768" s="210" t="s">
        <v>11601</v>
      </c>
      <c r="F768" s="211" t="s">
        <v>11602</v>
      </c>
      <c r="G768" s="212" t="s">
        <v>795</v>
      </c>
      <c r="H768" s="213">
        <v>6.6520000000000001</v>
      </c>
      <c r="I768" s="214"/>
      <c r="J768" s="215">
        <f>ROUND(I768*H768,2)</f>
        <v>0</v>
      </c>
      <c r="K768" s="211" t="s">
        <v>501</v>
      </c>
      <c r="L768" s="62"/>
      <c r="M768" s="216" t="s">
        <v>23</v>
      </c>
      <c r="N768" s="217" t="s">
        <v>44</v>
      </c>
      <c r="O768" s="43"/>
      <c r="P768" s="218">
        <f>O768*H768</f>
        <v>0</v>
      </c>
      <c r="Q768" s="218">
        <v>0</v>
      </c>
      <c r="R768" s="218">
        <f>Q768*H768</f>
        <v>0</v>
      </c>
      <c r="S768" s="218">
        <v>0</v>
      </c>
      <c r="T768" s="219">
        <f>S768*H768</f>
        <v>0</v>
      </c>
      <c r="AR768" s="25" t="s">
        <v>775</v>
      </c>
      <c r="AT768" s="25" t="s">
        <v>498</v>
      </c>
      <c r="AU768" s="25" t="s">
        <v>82</v>
      </c>
      <c r="AY768" s="25" t="s">
        <v>492</v>
      </c>
      <c r="BE768" s="220">
        <f>IF(N768="základní",J768,0)</f>
        <v>0</v>
      </c>
      <c r="BF768" s="220">
        <f>IF(N768="snížená",J768,0)</f>
        <v>0</v>
      </c>
      <c r="BG768" s="220">
        <f>IF(N768="zákl. přenesená",J768,0)</f>
        <v>0</v>
      </c>
      <c r="BH768" s="220">
        <f>IF(N768="sníž. přenesená",J768,0)</f>
        <v>0</v>
      </c>
      <c r="BI768" s="220">
        <f>IF(N768="nulová",J768,0)</f>
        <v>0</v>
      </c>
      <c r="BJ768" s="25" t="s">
        <v>80</v>
      </c>
      <c r="BK768" s="220">
        <f>ROUND(I768*H768,2)</f>
        <v>0</v>
      </c>
      <c r="BL768" s="25" t="s">
        <v>775</v>
      </c>
      <c r="BM768" s="25" t="s">
        <v>11603</v>
      </c>
    </row>
    <row r="769" spans="2:65" s="1" customFormat="1" ht="24">
      <c r="B769" s="42"/>
      <c r="C769" s="64"/>
      <c r="D769" s="221" t="s">
        <v>506</v>
      </c>
      <c r="E769" s="64"/>
      <c r="F769" s="222" t="s">
        <v>11604</v>
      </c>
      <c r="G769" s="64"/>
      <c r="H769" s="64"/>
      <c r="I769" s="177"/>
      <c r="J769" s="64"/>
      <c r="K769" s="64"/>
      <c r="L769" s="62"/>
      <c r="M769" s="223"/>
      <c r="N769" s="43"/>
      <c r="O769" s="43"/>
      <c r="P769" s="43"/>
      <c r="Q769" s="43"/>
      <c r="R769" s="43"/>
      <c r="S769" s="43"/>
      <c r="T769" s="79"/>
      <c r="AT769" s="25" t="s">
        <v>506</v>
      </c>
      <c r="AU769" s="25" t="s">
        <v>82</v>
      </c>
    </row>
    <row r="770" spans="2:65" s="1" customFormat="1" ht="108">
      <c r="B770" s="42"/>
      <c r="C770" s="64"/>
      <c r="D770" s="221" t="s">
        <v>509</v>
      </c>
      <c r="E770" s="64"/>
      <c r="F770" s="224" t="s">
        <v>4748</v>
      </c>
      <c r="G770" s="64"/>
      <c r="H770" s="64"/>
      <c r="I770" s="177"/>
      <c r="J770" s="64"/>
      <c r="K770" s="64"/>
      <c r="L770" s="62"/>
      <c r="M770" s="223"/>
      <c r="N770" s="43"/>
      <c r="O770" s="43"/>
      <c r="P770" s="43"/>
      <c r="Q770" s="43"/>
      <c r="R770" s="43"/>
      <c r="S770" s="43"/>
      <c r="T770" s="79"/>
      <c r="AT770" s="25" t="s">
        <v>509</v>
      </c>
      <c r="AU770" s="25" t="s">
        <v>82</v>
      </c>
    </row>
    <row r="771" spans="2:65" s="11" customFormat="1" ht="29.85" customHeight="1">
      <c r="B771" s="192"/>
      <c r="C771" s="193"/>
      <c r="D771" s="206" t="s">
        <v>72</v>
      </c>
      <c r="E771" s="207" t="s">
        <v>5327</v>
      </c>
      <c r="F771" s="207" t="s">
        <v>11605</v>
      </c>
      <c r="G771" s="193"/>
      <c r="H771" s="193"/>
      <c r="I771" s="196"/>
      <c r="J771" s="208">
        <f>BK771</f>
        <v>0</v>
      </c>
      <c r="K771" s="193"/>
      <c r="L771" s="198"/>
      <c r="M771" s="199"/>
      <c r="N771" s="200"/>
      <c r="O771" s="200"/>
      <c r="P771" s="201">
        <f>SUM(P772:P785)</f>
        <v>0</v>
      </c>
      <c r="Q771" s="200"/>
      <c r="R771" s="201">
        <f>SUM(R772:R785)</f>
        <v>0.72649999999999992</v>
      </c>
      <c r="S771" s="200"/>
      <c r="T771" s="202">
        <f>SUM(T772:T785)</f>
        <v>0</v>
      </c>
      <c r="AR771" s="203" t="s">
        <v>82</v>
      </c>
      <c r="AT771" s="204" t="s">
        <v>72</v>
      </c>
      <c r="AU771" s="204" t="s">
        <v>80</v>
      </c>
      <c r="AY771" s="203" t="s">
        <v>492</v>
      </c>
      <c r="BK771" s="205">
        <f>SUM(BK772:BK785)</f>
        <v>0</v>
      </c>
    </row>
    <row r="772" spans="2:65" s="1" customFormat="1" ht="25.5" customHeight="1">
      <c r="B772" s="42"/>
      <c r="C772" s="209" t="s">
        <v>2264</v>
      </c>
      <c r="D772" s="209" t="s">
        <v>498</v>
      </c>
      <c r="E772" s="210" t="s">
        <v>11606</v>
      </c>
      <c r="F772" s="211" t="s">
        <v>11607</v>
      </c>
      <c r="G772" s="212" t="s">
        <v>8881</v>
      </c>
      <c r="H772" s="213">
        <v>7</v>
      </c>
      <c r="I772" s="214"/>
      <c r="J772" s="215">
        <f>ROUND(I772*H772,2)</f>
        <v>0</v>
      </c>
      <c r="K772" s="211" t="s">
        <v>23</v>
      </c>
      <c r="L772" s="62"/>
      <c r="M772" s="216" t="s">
        <v>23</v>
      </c>
      <c r="N772" s="217" t="s">
        <v>44</v>
      </c>
      <c r="O772" s="43"/>
      <c r="P772" s="218">
        <f>O772*H772</f>
        <v>0</v>
      </c>
      <c r="Q772" s="218">
        <v>3.8999999999999998E-3</v>
      </c>
      <c r="R772" s="218">
        <f>Q772*H772</f>
        <v>2.7299999999999998E-2</v>
      </c>
      <c r="S772" s="218">
        <v>0</v>
      </c>
      <c r="T772" s="219">
        <f>S772*H772</f>
        <v>0</v>
      </c>
      <c r="AR772" s="25" t="s">
        <v>775</v>
      </c>
      <c r="AT772" s="25" t="s">
        <v>498</v>
      </c>
      <c r="AU772" s="25" t="s">
        <v>82</v>
      </c>
      <c r="AY772" s="25" t="s">
        <v>492</v>
      </c>
      <c r="BE772" s="220">
        <f>IF(N772="základní",J772,0)</f>
        <v>0</v>
      </c>
      <c r="BF772" s="220">
        <f>IF(N772="snížená",J772,0)</f>
        <v>0</v>
      </c>
      <c r="BG772" s="220">
        <f>IF(N772="zákl. přenesená",J772,0)</f>
        <v>0</v>
      </c>
      <c r="BH772" s="220">
        <f>IF(N772="sníž. přenesená",J772,0)</f>
        <v>0</v>
      </c>
      <c r="BI772" s="220">
        <f>IF(N772="nulová",J772,0)</f>
        <v>0</v>
      </c>
      <c r="BJ772" s="25" t="s">
        <v>80</v>
      </c>
      <c r="BK772" s="220">
        <f>ROUND(I772*H772,2)</f>
        <v>0</v>
      </c>
      <c r="BL772" s="25" t="s">
        <v>775</v>
      </c>
      <c r="BM772" s="25" t="s">
        <v>11608</v>
      </c>
    </row>
    <row r="773" spans="2:65" s="1" customFormat="1">
      <c r="B773" s="42"/>
      <c r="C773" s="64"/>
      <c r="D773" s="221" t="s">
        <v>506</v>
      </c>
      <c r="E773" s="64"/>
      <c r="F773" s="222" t="s">
        <v>11607</v>
      </c>
      <c r="G773" s="64"/>
      <c r="H773" s="64"/>
      <c r="I773" s="177"/>
      <c r="J773" s="64"/>
      <c r="K773" s="64"/>
      <c r="L773" s="62"/>
      <c r="M773" s="223"/>
      <c r="N773" s="43"/>
      <c r="O773" s="43"/>
      <c r="P773" s="43"/>
      <c r="Q773" s="43"/>
      <c r="R773" s="43"/>
      <c r="S773" s="43"/>
      <c r="T773" s="79"/>
      <c r="AT773" s="25" t="s">
        <v>506</v>
      </c>
      <c r="AU773" s="25" t="s">
        <v>82</v>
      </c>
    </row>
    <row r="774" spans="2:65" s="1" customFormat="1" ht="48">
      <c r="B774" s="42"/>
      <c r="C774" s="64"/>
      <c r="D774" s="221" t="s">
        <v>509</v>
      </c>
      <c r="E774" s="64"/>
      <c r="F774" s="224" t="s">
        <v>11609</v>
      </c>
      <c r="G774" s="64"/>
      <c r="H774" s="64"/>
      <c r="I774" s="177"/>
      <c r="J774" s="64"/>
      <c r="K774" s="64"/>
      <c r="L774" s="62"/>
      <c r="M774" s="223"/>
      <c r="N774" s="43"/>
      <c r="O774" s="43"/>
      <c r="P774" s="43"/>
      <c r="Q774" s="43"/>
      <c r="R774" s="43"/>
      <c r="S774" s="43"/>
      <c r="T774" s="79"/>
      <c r="AT774" s="25" t="s">
        <v>509</v>
      </c>
      <c r="AU774" s="25" t="s">
        <v>82</v>
      </c>
    </row>
    <row r="775" spans="2:65" s="12" customFormat="1">
      <c r="B775" s="225"/>
      <c r="C775" s="226"/>
      <c r="D775" s="227" t="s">
        <v>513</v>
      </c>
      <c r="E775" s="228" t="s">
        <v>23</v>
      </c>
      <c r="F775" s="229" t="s">
        <v>11464</v>
      </c>
      <c r="G775" s="226"/>
      <c r="H775" s="230">
        <v>7</v>
      </c>
      <c r="I775" s="231"/>
      <c r="J775" s="226"/>
      <c r="K775" s="226"/>
      <c r="L775" s="232"/>
      <c r="M775" s="233"/>
      <c r="N775" s="234"/>
      <c r="O775" s="234"/>
      <c r="P775" s="234"/>
      <c r="Q775" s="234"/>
      <c r="R775" s="234"/>
      <c r="S775" s="234"/>
      <c r="T775" s="235"/>
      <c r="AT775" s="236" t="s">
        <v>513</v>
      </c>
      <c r="AU775" s="236" t="s">
        <v>82</v>
      </c>
      <c r="AV775" s="12" t="s">
        <v>82</v>
      </c>
      <c r="AW775" s="12" t="s">
        <v>36</v>
      </c>
      <c r="AX775" s="12" t="s">
        <v>80</v>
      </c>
      <c r="AY775" s="236" t="s">
        <v>492</v>
      </c>
    </row>
    <row r="776" spans="2:65" s="1" customFormat="1" ht="25.5" customHeight="1">
      <c r="B776" s="42"/>
      <c r="C776" s="209" t="s">
        <v>2274</v>
      </c>
      <c r="D776" s="209" t="s">
        <v>498</v>
      </c>
      <c r="E776" s="210" t="s">
        <v>11610</v>
      </c>
      <c r="F776" s="211" t="s">
        <v>11611</v>
      </c>
      <c r="G776" s="212" t="s">
        <v>8881</v>
      </c>
      <c r="H776" s="213">
        <v>65</v>
      </c>
      <c r="I776" s="214"/>
      <c r="J776" s="215">
        <f>ROUND(I776*H776,2)</f>
        <v>0</v>
      </c>
      <c r="K776" s="211" t="s">
        <v>501</v>
      </c>
      <c r="L776" s="62"/>
      <c r="M776" s="216" t="s">
        <v>23</v>
      </c>
      <c r="N776" s="217" t="s">
        <v>44</v>
      </c>
      <c r="O776" s="43"/>
      <c r="P776" s="218">
        <f>O776*H776</f>
        <v>0</v>
      </c>
      <c r="Q776" s="218">
        <v>9.1999999999999998E-3</v>
      </c>
      <c r="R776" s="218">
        <f>Q776*H776</f>
        <v>0.59799999999999998</v>
      </c>
      <c r="S776" s="218">
        <v>0</v>
      </c>
      <c r="T776" s="219">
        <f>S776*H776</f>
        <v>0</v>
      </c>
      <c r="AR776" s="25" t="s">
        <v>775</v>
      </c>
      <c r="AT776" s="25" t="s">
        <v>498</v>
      </c>
      <c r="AU776" s="25" t="s">
        <v>82</v>
      </c>
      <c r="AY776" s="25" t="s">
        <v>492</v>
      </c>
      <c r="BE776" s="220">
        <f>IF(N776="základní",J776,0)</f>
        <v>0</v>
      </c>
      <c r="BF776" s="220">
        <f>IF(N776="snížená",J776,0)</f>
        <v>0</v>
      </c>
      <c r="BG776" s="220">
        <f>IF(N776="zákl. přenesená",J776,0)</f>
        <v>0</v>
      </c>
      <c r="BH776" s="220">
        <f>IF(N776="sníž. přenesená",J776,0)</f>
        <v>0</v>
      </c>
      <c r="BI776" s="220">
        <f>IF(N776="nulová",J776,0)</f>
        <v>0</v>
      </c>
      <c r="BJ776" s="25" t="s">
        <v>80</v>
      </c>
      <c r="BK776" s="220">
        <f>ROUND(I776*H776,2)</f>
        <v>0</v>
      </c>
      <c r="BL776" s="25" t="s">
        <v>775</v>
      </c>
      <c r="BM776" s="25" t="s">
        <v>11612</v>
      </c>
    </row>
    <row r="777" spans="2:65" s="1" customFormat="1">
      <c r="B777" s="42"/>
      <c r="C777" s="64"/>
      <c r="D777" s="221" t="s">
        <v>506</v>
      </c>
      <c r="E777" s="64"/>
      <c r="F777" s="222" t="s">
        <v>11611</v>
      </c>
      <c r="G777" s="64"/>
      <c r="H777" s="64"/>
      <c r="I777" s="177"/>
      <c r="J777" s="64"/>
      <c r="K777" s="64"/>
      <c r="L777" s="62"/>
      <c r="M777" s="223"/>
      <c r="N777" s="43"/>
      <c r="O777" s="43"/>
      <c r="P777" s="43"/>
      <c r="Q777" s="43"/>
      <c r="R777" s="43"/>
      <c r="S777" s="43"/>
      <c r="T777" s="79"/>
      <c r="AT777" s="25" t="s">
        <v>506</v>
      </c>
      <c r="AU777" s="25" t="s">
        <v>82</v>
      </c>
    </row>
    <row r="778" spans="2:65" s="1" customFormat="1" ht="48">
      <c r="B778" s="42"/>
      <c r="C778" s="64"/>
      <c r="D778" s="221" t="s">
        <v>509</v>
      </c>
      <c r="E778" s="64"/>
      <c r="F778" s="224" t="s">
        <v>11609</v>
      </c>
      <c r="G778" s="64"/>
      <c r="H778" s="64"/>
      <c r="I778" s="177"/>
      <c r="J778" s="64"/>
      <c r="K778" s="64"/>
      <c r="L778" s="62"/>
      <c r="M778" s="223"/>
      <c r="N778" s="43"/>
      <c r="O778" s="43"/>
      <c r="P778" s="43"/>
      <c r="Q778" s="43"/>
      <c r="R778" s="43"/>
      <c r="S778" s="43"/>
      <c r="T778" s="79"/>
      <c r="AT778" s="25" t="s">
        <v>509</v>
      </c>
      <c r="AU778" s="25" t="s">
        <v>82</v>
      </c>
    </row>
    <row r="779" spans="2:65" s="12" customFormat="1">
      <c r="B779" s="225"/>
      <c r="C779" s="226"/>
      <c r="D779" s="227" t="s">
        <v>513</v>
      </c>
      <c r="E779" s="228" t="s">
        <v>23</v>
      </c>
      <c r="F779" s="229" t="s">
        <v>1337</v>
      </c>
      <c r="G779" s="226"/>
      <c r="H779" s="230">
        <v>65</v>
      </c>
      <c r="I779" s="231"/>
      <c r="J779" s="226"/>
      <c r="K779" s="226"/>
      <c r="L779" s="232"/>
      <c r="M779" s="233"/>
      <c r="N779" s="234"/>
      <c r="O779" s="234"/>
      <c r="P779" s="234"/>
      <c r="Q779" s="234"/>
      <c r="R779" s="234"/>
      <c r="S779" s="234"/>
      <c r="T779" s="235"/>
      <c r="AT779" s="236" t="s">
        <v>513</v>
      </c>
      <c r="AU779" s="236" t="s">
        <v>82</v>
      </c>
      <c r="AV779" s="12" t="s">
        <v>82</v>
      </c>
      <c r="AW779" s="12" t="s">
        <v>36</v>
      </c>
      <c r="AX779" s="12" t="s">
        <v>80</v>
      </c>
      <c r="AY779" s="236" t="s">
        <v>492</v>
      </c>
    </row>
    <row r="780" spans="2:65" s="1" customFormat="1" ht="25.5" customHeight="1">
      <c r="B780" s="42"/>
      <c r="C780" s="209" t="s">
        <v>2281</v>
      </c>
      <c r="D780" s="209" t="s">
        <v>498</v>
      </c>
      <c r="E780" s="210" t="s">
        <v>11613</v>
      </c>
      <c r="F780" s="211" t="s">
        <v>11614</v>
      </c>
      <c r="G780" s="212" t="s">
        <v>8881</v>
      </c>
      <c r="H780" s="213">
        <v>11</v>
      </c>
      <c r="I780" s="214"/>
      <c r="J780" s="215">
        <f>ROUND(I780*H780,2)</f>
        <v>0</v>
      </c>
      <c r="K780" s="211" t="s">
        <v>23</v>
      </c>
      <c r="L780" s="62"/>
      <c r="M780" s="216" t="s">
        <v>23</v>
      </c>
      <c r="N780" s="217" t="s">
        <v>44</v>
      </c>
      <c r="O780" s="43"/>
      <c r="P780" s="218">
        <f>O780*H780</f>
        <v>0</v>
      </c>
      <c r="Q780" s="218">
        <v>9.1999999999999998E-3</v>
      </c>
      <c r="R780" s="218">
        <f>Q780*H780</f>
        <v>0.1012</v>
      </c>
      <c r="S780" s="218">
        <v>0</v>
      </c>
      <c r="T780" s="219">
        <f>S780*H780</f>
        <v>0</v>
      </c>
      <c r="AR780" s="25" t="s">
        <v>775</v>
      </c>
      <c r="AT780" s="25" t="s">
        <v>498</v>
      </c>
      <c r="AU780" s="25" t="s">
        <v>82</v>
      </c>
      <c r="AY780" s="25" t="s">
        <v>492</v>
      </c>
      <c r="BE780" s="220">
        <f>IF(N780="základní",J780,0)</f>
        <v>0</v>
      </c>
      <c r="BF780" s="220">
        <f>IF(N780="snížená",J780,0)</f>
        <v>0</v>
      </c>
      <c r="BG780" s="220">
        <f>IF(N780="zákl. přenesená",J780,0)</f>
        <v>0</v>
      </c>
      <c r="BH780" s="220">
        <f>IF(N780="sníž. přenesená",J780,0)</f>
        <v>0</v>
      </c>
      <c r="BI780" s="220">
        <f>IF(N780="nulová",J780,0)</f>
        <v>0</v>
      </c>
      <c r="BJ780" s="25" t="s">
        <v>80</v>
      </c>
      <c r="BK780" s="220">
        <f>ROUND(I780*H780,2)</f>
        <v>0</v>
      </c>
      <c r="BL780" s="25" t="s">
        <v>775</v>
      </c>
      <c r="BM780" s="25" t="s">
        <v>11615</v>
      </c>
    </row>
    <row r="781" spans="2:65" s="1" customFormat="1" ht="24">
      <c r="B781" s="42"/>
      <c r="C781" s="64"/>
      <c r="D781" s="221" t="s">
        <v>506</v>
      </c>
      <c r="E781" s="64"/>
      <c r="F781" s="222" t="s">
        <v>11614</v>
      </c>
      <c r="G781" s="64"/>
      <c r="H781" s="64"/>
      <c r="I781" s="177"/>
      <c r="J781" s="64"/>
      <c r="K781" s="64"/>
      <c r="L781" s="62"/>
      <c r="M781" s="223"/>
      <c r="N781" s="43"/>
      <c r="O781" s="43"/>
      <c r="P781" s="43"/>
      <c r="Q781" s="43"/>
      <c r="R781" s="43"/>
      <c r="S781" s="43"/>
      <c r="T781" s="79"/>
      <c r="AT781" s="25" t="s">
        <v>506</v>
      </c>
      <c r="AU781" s="25" t="s">
        <v>82</v>
      </c>
    </row>
    <row r="782" spans="2:65" s="12" customFormat="1">
      <c r="B782" s="225"/>
      <c r="C782" s="226"/>
      <c r="D782" s="227" t="s">
        <v>513</v>
      </c>
      <c r="E782" s="228" t="s">
        <v>23</v>
      </c>
      <c r="F782" s="229" t="s">
        <v>11436</v>
      </c>
      <c r="G782" s="226"/>
      <c r="H782" s="230">
        <v>11</v>
      </c>
      <c r="I782" s="231"/>
      <c r="J782" s="226"/>
      <c r="K782" s="226"/>
      <c r="L782" s="232"/>
      <c r="M782" s="233"/>
      <c r="N782" s="234"/>
      <c r="O782" s="234"/>
      <c r="P782" s="234"/>
      <c r="Q782" s="234"/>
      <c r="R782" s="234"/>
      <c r="S782" s="234"/>
      <c r="T782" s="235"/>
      <c r="AT782" s="236" t="s">
        <v>513</v>
      </c>
      <c r="AU782" s="236" t="s">
        <v>82</v>
      </c>
      <c r="AV782" s="12" t="s">
        <v>82</v>
      </c>
      <c r="AW782" s="12" t="s">
        <v>36</v>
      </c>
      <c r="AX782" s="12" t="s">
        <v>80</v>
      </c>
      <c r="AY782" s="236" t="s">
        <v>492</v>
      </c>
    </row>
    <row r="783" spans="2:65" s="1" customFormat="1" ht="16.5" customHeight="1">
      <c r="B783" s="42"/>
      <c r="C783" s="209" t="s">
        <v>2285</v>
      </c>
      <c r="D783" s="209" t="s">
        <v>498</v>
      </c>
      <c r="E783" s="210" t="s">
        <v>11616</v>
      </c>
      <c r="F783" s="211" t="s">
        <v>11617</v>
      </c>
      <c r="G783" s="212" t="s">
        <v>795</v>
      </c>
      <c r="H783" s="213">
        <v>0.72699999999999998</v>
      </c>
      <c r="I783" s="214"/>
      <c r="J783" s="215">
        <f>ROUND(I783*H783,2)</f>
        <v>0</v>
      </c>
      <c r="K783" s="211" t="s">
        <v>501</v>
      </c>
      <c r="L783" s="62"/>
      <c r="M783" s="216" t="s">
        <v>23</v>
      </c>
      <c r="N783" s="217" t="s">
        <v>44</v>
      </c>
      <c r="O783" s="43"/>
      <c r="P783" s="218">
        <f>O783*H783</f>
        <v>0</v>
      </c>
      <c r="Q783" s="218">
        <v>0</v>
      </c>
      <c r="R783" s="218">
        <f>Q783*H783</f>
        <v>0</v>
      </c>
      <c r="S783" s="218">
        <v>0</v>
      </c>
      <c r="T783" s="219">
        <f>S783*H783</f>
        <v>0</v>
      </c>
      <c r="AR783" s="25" t="s">
        <v>775</v>
      </c>
      <c r="AT783" s="25" t="s">
        <v>498</v>
      </c>
      <c r="AU783" s="25" t="s">
        <v>82</v>
      </c>
      <c r="AY783" s="25" t="s">
        <v>492</v>
      </c>
      <c r="BE783" s="220">
        <f>IF(N783="základní",J783,0)</f>
        <v>0</v>
      </c>
      <c r="BF783" s="220">
        <f>IF(N783="snížená",J783,0)</f>
        <v>0</v>
      </c>
      <c r="BG783" s="220">
        <f>IF(N783="zákl. přenesená",J783,0)</f>
        <v>0</v>
      </c>
      <c r="BH783" s="220">
        <f>IF(N783="sníž. přenesená",J783,0)</f>
        <v>0</v>
      </c>
      <c r="BI783" s="220">
        <f>IF(N783="nulová",J783,0)</f>
        <v>0</v>
      </c>
      <c r="BJ783" s="25" t="s">
        <v>80</v>
      </c>
      <c r="BK783" s="220">
        <f>ROUND(I783*H783,2)</f>
        <v>0</v>
      </c>
      <c r="BL783" s="25" t="s">
        <v>775</v>
      </c>
      <c r="BM783" s="25" t="s">
        <v>11618</v>
      </c>
    </row>
    <row r="784" spans="2:65" s="1" customFormat="1" ht="24">
      <c r="B784" s="42"/>
      <c r="C784" s="64"/>
      <c r="D784" s="221" t="s">
        <v>506</v>
      </c>
      <c r="E784" s="64"/>
      <c r="F784" s="222" t="s">
        <v>11619</v>
      </c>
      <c r="G784" s="64"/>
      <c r="H784" s="64"/>
      <c r="I784" s="177"/>
      <c r="J784" s="64"/>
      <c r="K784" s="64"/>
      <c r="L784" s="62"/>
      <c r="M784" s="223"/>
      <c r="N784" s="43"/>
      <c r="O784" s="43"/>
      <c r="P784" s="43"/>
      <c r="Q784" s="43"/>
      <c r="R784" s="43"/>
      <c r="S784" s="43"/>
      <c r="T784" s="79"/>
      <c r="AT784" s="25" t="s">
        <v>506</v>
      </c>
      <c r="AU784" s="25" t="s">
        <v>82</v>
      </c>
    </row>
    <row r="785" spans="2:65" s="1" customFormat="1" ht="108">
      <c r="B785" s="42"/>
      <c r="C785" s="64"/>
      <c r="D785" s="221" t="s">
        <v>509</v>
      </c>
      <c r="E785" s="64"/>
      <c r="F785" s="224" t="s">
        <v>5371</v>
      </c>
      <c r="G785" s="64"/>
      <c r="H785" s="64"/>
      <c r="I785" s="177"/>
      <c r="J785" s="64"/>
      <c r="K785" s="64"/>
      <c r="L785" s="62"/>
      <c r="M785" s="223"/>
      <c r="N785" s="43"/>
      <c r="O785" s="43"/>
      <c r="P785" s="43"/>
      <c r="Q785" s="43"/>
      <c r="R785" s="43"/>
      <c r="S785" s="43"/>
      <c r="T785" s="79"/>
      <c r="AT785" s="25" t="s">
        <v>509</v>
      </c>
      <c r="AU785" s="25" t="s">
        <v>82</v>
      </c>
    </row>
    <row r="786" spans="2:65" s="11" customFormat="1" ht="29.85" customHeight="1">
      <c r="B786" s="192"/>
      <c r="C786" s="193"/>
      <c r="D786" s="206" t="s">
        <v>72</v>
      </c>
      <c r="E786" s="207" t="s">
        <v>5331</v>
      </c>
      <c r="F786" s="207" t="s">
        <v>11620</v>
      </c>
      <c r="G786" s="193"/>
      <c r="H786" s="193"/>
      <c r="I786" s="196"/>
      <c r="J786" s="208">
        <f>BK786</f>
        <v>0</v>
      </c>
      <c r="K786" s="193"/>
      <c r="L786" s="198"/>
      <c r="M786" s="199"/>
      <c r="N786" s="200"/>
      <c r="O786" s="200"/>
      <c r="P786" s="201">
        <f>SUM(P787:P833)</f>
        <v>0</v>
      </c>
      <c r="Q786" s="200"/>
      <c r="R786" s="201">
        <f>SUM(R787:R833)</f>
        <v>0.27936999999999995</v>
      </c>
      <c r="S786" s="200"/>
      <c r="T786" s="202">
        <f>SUM(T787:T833)</f>
        <v>0</v>
      </c>
      <c r="AR786" s="203" t="s">
        <v>82</v>
      </c>
      <c r="AT786" s="204" t="s">
        <v>72</v>
      </c>
      <c r="AU786" s="204" t="s">
        <v>80</v>
      </c>
      <c r="AY786" s="203" t="s">
        <v>492</v>
      </c>
      <c r="BK786" s="205">
        <f>SUM(BK787:BK833)</f>
        <v>0</v>
      </c>
    </row>
    <row r="787" spans="2:65" s="1" customFormat="1" ht="16.5" customHeight="1">
      <c r="B787" s="42"/>
      <c r="C787" s="209" t="s">
        <v>2289</v>
      </c>
      <c r="D787" s="209" t="s">
        <v>498</v>
      </c>
      <c r="E787" s="210" t="s">
        <v>11621</v>
      </c>
      <c r="F787" s="211" t="s">
        <v>11622</v>
      </c>
      <c r="G787" s="212" t="s">
        <v>1025</v>
      </c>
      <c r="H787" s="213">
        <v>229</v>
      </c>
      <c r="I787" s="214"/>
      <c r="J787" s="215">
        <f>ROUND(I787*H787,2)</f>
        <v>0</v>
      </c>
      <c r="K787" s="211" t="s">
        <v>23</v>
      </c>
      <c r="L787" s="62"/>
      <c r="M787" s="216" t="s">
        <v>23</v>
      </c>
      <c r="N787" s="217" t="s">
        <v>44</v>
      </c>
      <c r="O787" s="43"/>
      <c r="P787" s="218">
        <f>O787*H787</f>
        <v>0</v>
      </c>
      <c r="Q787" s="218">
        <v>5.1000000000000004E-4</v>
      </c>
      <c r="R787" s="218">
        <f>Q787*H787</f>
        <v>0.11679</v>
      </c>
      <c r="S787" s="218">
        <v>0</v>
      </c>
      <c r="T787" s="219">
        <f>S787*H787</f>
        <v>0</v>
      </c>
      <c r="AR787" s="25" t="s">
        <v>775</v>
      </c>
      <c r="AT787" s="25" t="s">
        <v>498</v>
      </c>
      <c r="AU787" s="25" t="s">
        <v>82</v>
      </c>
      <c r="AY787" s="25" t="s">
        <v>492</v>
      </c>
      <c r="BE787" s="220">
        <f>IF(N787="základní",J787,0)</f>
        <v>0</v>
      </c>
      <c r="BF787" s="220">
        <f>IF(N787="snížená",J787,0)</f>
        <v>0</v>
      </c>
      <c r="BG787" s="220">
        <f>IF(N787="zákl. přenesená",J787,0)</f>
        <v>0</v>
      </c>
      <c r="BH787" s="220">
        <f>IF(N787="sníž. přenesená",J787,0)</f>
        <v>0</v>
      </c>
      <c r="BI787" s="220">
        <f>IF(N787="nulová",J787,0)</f>
        <v>0</v>
      </c>
      <c r="BJ787" s="25" t="s">
        <v>80</v>
      </c>
      <c r="BK787" s="220">
        <f>ROUND(I787*H787,2)</f>
        <v>0</v>
      </c>
      <c r="BL787" s="25" t="s">
        <v>775</v>
      </c>
      <c r="BM787" s="25" t="s">
        <v>11623</v>
      </c>
    </row>
    <row r="788" spans="2:65" s="1" customFormat="1">
      <c r="B788" s="42"/>
      <c r="C788" s="64"/>
      <c r="D788" s="221" t="s">
        <v>506</v>
      </c>
      <c r="E788" s="64"/>
      <c r="F788" s="222" t="s">
        <v>11622</v>
      </c>
      <c r="G788" s="64"/>
      <c r="H788" s="64"/>
      <c r="I788" s="177"/>
      <c r="J788" s="64"/>
      <c r="K788" s="64"/>
      <c r="L788" s="62"/>
      <c r="M788" s="223"/>
      <c r="N788" s="43"/>
      <c r="O788" s="43"/>
      <c r="P788" s="43"/>
      <c r="Q788" s="43"/>
      <c r="R788" s="43"/>
      <c r="S788" s="43"/>
      <c r="T788" s="79"/>
      <c r="AT788" s="25" t="s">
        <v>506</v>
      </c>
      <c r="AU788" s="25" t="s">
        <v>82</v>
      </c>
    </row>
    <row r="789" spans="2:65" s="1" customFormat="1" ht="108">
      <c r="B789" s="42"/>
      <c r="C789" s="64"/>
      <c r="D789" s="221" t="s">
        <v>509</v>
      </c>
      <c r="E789" s="64"/>
      <c r="F789" s="224" t="s">
        <v>11624</v>
      </c>
      <c r="G789" s="64"/>
      <c r="H789" s="64"/>
      <c r="I789" s="177"/>
      <c r="J789" s="64"/>
      <c r="K789" s="64"/>
      <c r="L789" s="62"/>
      <c r="M789" s="223"/>
      <c r="N789" s="43"/>
      <c r="O789" s="43"/>
      <c r="P789" s="43"/>
      <c r="Q789" s="43"/>
      <c r="R789" s="43"/>
      <c r="S789" s="43"/>
      <c r="T789" s="79"/>
      <c r="AT789" s="25" t="s">
        <v>509</v>
      </c>
      <c r="AU789" s="25" t="s">
        <v>82</v>
      </c>
    </row>
    <row r="790" spans="2:65" s="12" customFormat="1">
      <c r="B790" s="225"/>
      <c r="C790" s="226"/>
      <c r="D790" s="221" t="s">
        <v>513</v>
      </c>
      <c r="E790" s="248" t="s">
        <v>23</v>
      </c>
      <c r="F790" s="249" t="s">
        <v>11625</v>
      </c>
      <c r="G790" s="226"/>
      <c r="H790" s="250">
        <v>122</v>
      </c>
      <c r="I790" s="231"/>
      <c r="J790" s="226"/>
      <c r="K790" s="226"/>
      <c r="L790" s="232"/>
      <c r="M790" s="233"/>
      <c r="N790" s="234"/>
      <c r="O790" s="234"/>
      <c r="P790" s="234"/>
      <c r="Q790" s="234"/>
      <c r="R790" s="234"/>
      <c r="S790" s="234"/>
      <c r="T790" s="235"/>
      <c r="AT790" s="236" t="s">
        <v>513</v>
      </c>
      <c r="AU790" s="236" t="s">
        <v>82</v>
      </c>
      <c r="AV790" s="12" t="s">
        <v>82</v>
      </c>
      <c r="AW790" s="12" t="s">
        <v>36</v>
      </c>
      <c r="AX790" s="12" t="s">
        <v>73</v>
      </c>
      <c r="AY790" s="236" t="s">
        <v>492</v>
      </c>
    </row>
    <row r="791" spans="2:65" s="12" customFormat="1">
      <c r="B791" s="225"/>
      <c r="C791" s="226"/>
      <c r="D791" s="221" t="s">
        <v>513</v>
      </c>
      <c r="E791" s="248" t="s">
        <v>23</v>
      </c>
      <c r="F791" s="249" t="s">
        <v>11626</v>
      </c>
      <c r="G791" s="226"/>
      <c r="H791" s="250">
        <v>107</v>
      </c>
      <c r="I791" s="231"/>
      <c r="J791" s="226"/>
      <c r="K791" s="226"/>
      <c r="L791" s="232"/>
      <c r="M791" s="233"/>
      <c r="N791" s="234"/>
      <c r="O791" s="234"/>
      <c r="P791" s="234"/>
      <c r="Q791" s="234"/>
      <c r="R791" s="234"/>
      <c r="S791" s="234"/>
      <c r="T791" s="235"/>
      <c r="AT791" s="236" t="s">
        <v>513</v>
      </c>
      <c r="AU791" s="236" t="s">
        <v>82</v>
      </c>
      <c r="AV791" s="12" t="s">
        <v>82</v>
      </c>
      <c r="AW791" s="12" t="s">
        <v>36</v>
      </c>
      <c r="AX791" s="12" t="s">
        <v>73</v>
      </c>
      <c r="AY791" s="236" t="s">
        <v>492</v>
      </c>
    </row>
    <row r="792" spans="2:65" s="14" customFormat="1">
      <c r="B792" s="251"/>
      <c r="C792" s="252"/>
      <c r="D792" s="227" t="s">
        <v>513</v>
      </c>
      <c r="E792" s="253" t="s">
        <v>23</v>
      </c>
      <c r="F792" s="254" t="s">
        <v>560</v>
      </c>
      <c r="G792" s="252"/>
      <c r="H792" s="255">
        <v>229</v>
      </c>
      <c r="I792" s="256"/>
      <c r="J792" s="252"/>
      <c r="K792" s="252"/>
      <c r="L792" s="257"/>
      <c r="M792" s="258"/>
      <c r="N792" s="259"/>
      <c r="O792" s="259"/>
      <c r="P792" s="259"/>
      <c r="Q792" s="259"/>
      <c r="R792" s="259"/>
      <c r="S792" s="259"/>
      <c r="T792" s="260"/>
      <c r="AT792" s="261" t="s">
        <v>513</v>
      </c>
      <c r="AU792" s="261" t="s">
        <v>82</v>
      </c>
      <c r="AV792" s="14" t="s">
        <v>502</v>
      </c>
      <c r="AW792" s="14" t="s">
        <v>36</v>
      </c>
      <c r="AX792" s="14" t="s">
        <v>80</v>
      </c>
      <c r="AY792" s="261" t="s">
        <v>492</v>
      </c>
    </row>
    <row r="793" spans="2:65" s="1" customFormat="1" ht="16.5" customHeight="1">
      <c r="B793" s="42"/>
      <c r="C793" s="209" t="s">
        <v>2292</v>
      </c>
      <c r="D793" s="209" t="s">
        <v>498</v>
      </c>
      <c r="E793" s="210" t="s">
        <v>11627</v>
      </c>
      <c r="F793" s="211" t="s">
        <v>11628</v>
      </c>
      <c r="G793" s="212" t="s">
        <v>1025</v>
      </c>
      <c r="H793" s="213">
        <v>43</v>
      </c>
      <c r="I793" s="214"/>
      <c r="J793" s="215">
        <f>ROUND(I793*H793,2)</f>
        <v>0</v>
      </c>
      <c r="K793" s="211" t="s">
        <v>23</v>
      </c>
      <c r="L793" s="62"/>
      <c r="M793" s="216" t="s">
        <v>23</v>
      </c>
      <c r="N793" s="217" t="s">
        <v>44</v>
      </c>
      <c r="O793" s="43"/>
      <c r="P793" s="218">
        <f>O793*H793</f>
        <v>0</v>
      </c>
      <c r="Q793" s="218">
        <v>5.2999999999999998E-4</v>
      </c>
      <c r="R793" s="218">
        <f>Q793*H793</f>
        <v>2.2789999999999998E-2</v>
      </c>
      <c r="S793" s="218">
        <v>0</v>
      </c>
      <c r="T793" s="219">
        <f>S793*H793</f>
        <v>0</v>
      </c>
      <c r="AR793" s="25" t="s">
        <v>775</v>
      </c>
      <c r="AT793" s="25" t="s">
        <v>498</v>
      </c>
      <c r="AU793" s="25" t="s">
        <v>82</v>
      </c>
      <c r="AY793" s="25" t="s">
        <v>492</v>
      </c>
      <c r="BE793" s="220">
        <f>IF(N793="základní",J793,0)</f>
        <v>0</v>
      </c>
      <c r="BF793" s="220">
        <f>IF(N793="snížená",J793,0)</f>
        <v>0</v>
      </c>
      <c r="BG793" s="220">
        <f>IF(N793="zákl. přenesená",J793,0)</f>
        <v>0</v>
      </c>
      <c r="BH793" s="220">
        <f>IF(N793="sníž. přenesená",J793,0)</f>
        <v>0</v>
      </c>
      <c r="BI793" s="220">
        <f>IF(N793="nulová",J793,0)</f>
        <v>0</v>
      </c>
      <c r="BJ793" s="25" t="s">
        <v>80</v>
      </c>
      <c r="BK793" s="220">
        <f>ROUND(I793*H793,2)</f>
        <v>0</v>
      </c>
      <c r="BL793" s="25" t="s">
        <v>775</v>
      </c>
      <c r="BM793" s="25" t="s">
        <v>11629</v>
      </c>
    </row>
    <row r="794" spans="2:65" s="1" customFormat="1">
      <c r="B794" s="42"/>
      <c r="C794" s="64"/>
      <c r="D794" s="221" t="s">
        <v>506</v>
      </c>
      <c r="E794" s="64"/>
      <c r="F794" s="222" t="s">
        <v>11628</v>
      </c>
      <c r="G794" s="64"/>
      <c r="H794" s="64"/>
      <c r="I794" s="177"/>
      <c r="J794" s="64"/>
      <c r="K794" s="64"/>
      <c r="L794" s="62"/>
      <c r="M794" s="223"/>
      <c r="N794" s="43"/>
      <c r="O794" s="43"/>
      <c r="P794" s="43"/>
      <c r="Q794" s="43"/>
      <c r="R794" s="43"/>
      <c r="S794" s="43"/>
      <c r="T794" s="79"/>
      <c r="AT794" s="25" t="s">
        <v>506</v>
      </c>
      <c r="AU794" s="25" t="s">
        <v>82</v>
      </c>
    </row>
    <row r="795" spans="2:65" s="1" customFormat="1" ht="108">
      <c r="B795" s="42"/>
      <c r="C795" s="64"/>
      <c r="D795" s="221" t="s">
        <v>509</v>
      </c>
      <c r="E795" s="64"/>
      <c r="F795" s="224" t="s">
        <v>11624</v>
      </c>
      <c r="G795" s="64"/>
      <c r="H795" s="64"/>
      <c r="I795" s="177"/>
      <c r="J795" s="64"/>
      <c r="K795" s="64"/>
      <c r="L795" s="62"/>
      <c r="M795" s="223"/>
      <c r="N795" s="43"/>
      <c r="O795" s="43"/>
      <c r="P795" s="43"/>
      <c r="Q795" s="43"/>
      <c r="R795" s="43"/>
      <c r="S795" s="43"/>
      <c r="T795" s="79"/>
      <c r="AT795" s="25" t="s">
        <v>509</v>
      </c>
      <c r="AU795" s="25" t="s">
        <v>82</v>
      </c>
    </row>
    <row r="796" spans="2:65" s="12" customFormat="1">
      <c r="B796" s="225"/>
      <c r="C796" s="226"/>
      <c r="D796" s="227" t="s">
        <v>513</v>
      </c>
      <c r="E796" s="228" t="s">
        <v>23</v>
      </c>
      <c r="F796" s="229" t="s">
        <v>11630</v>
      </c>
      <c r="G796" s="226"/>
      <c r="H796" s="230">
        <v>43</v>
      </c>
      <c r="I796" s="231"/>
      <c r="J796" s="226"/>
      <c r="K796" s="226"/>
      <c r="L796" s="232"/>
      <c r="M796" s="233"/>
      <c r="N796" s="234"/>
      <c r="O796" s="234"/>
      <c r="P796" s="234"/>
      <c r="Q796" s="234"/>
      <c r="R796" s="234"/>
      <c r="S796" s="234"/>
      <c r="T796" s="235"/>
      <c r="AT796" s="236" t="s">
        <v>513</v>
      </c>
      <c r="AU796" s="236" t="s">
        <v>82</v>
      </c>
      <c r="AV796" s="12" t="s">
        <v>82</v>
      </c>
      <c r="AW796" s="12" t="s">
        <v>36</v>
      </c>
      <c r="AX796" s="12" t="s">
        <v>80</v>
      </c>
      <c r="AY796" s="236" t="s">
        <v>492</v>
      </c>
    </row>
    <row r="797" spans="2:65" s="1" customFormat="1" ht="16.5" customHeight="1">
      <c r="B797" s="42"/>
      <c r="C797" s="209" t="s">
        <v>2296</v>
      </c>
      <c r="D797" s="209" t="s">
        <v>498</v>
      </c>
      <c r="E797" s="210" t="s">
        <v>11631</v>
      </c>
      <c r="F797" s="211" t="s">
        <v>11632</v>
      </c>
      <c r="G797" s="212" t="s">
        <v>1025</v>
      </c>
      <c r="H797" s="213">
        <v>73</v>
      </c>
      <c r="I797" s="214"/>
      <c r="J797" s="215">
        <f>ROUND(I797*H797,2)</f>
        <v>0</v>
      </c>
      <c r="K797" s="211" t="s">
        <v>23</v>
      </c>
      <c r="L797" s="62"/>
      <c r="M797" s="216" t="s">
        <v>23</v>
      </c>
      <c r="N797" s="217" t="s">
        <v>44</v>
      </c>
      <c r="O797" s="43"/>
      <c r="P797" s="218">
        <f>O797*H797</f>
        <v>0</v>
      </c>
      <c r="Q797" s="218">
        <v>6.4999999999999997E-4</v>
      </c>
      <c r="R797" s="218">
        <f>Q797*H797</f>
        <v>4.7449999999999999E-2</v>
      </c>
      <c r="S797" s="218">
        <v>0</v>
      </c>
      <c r="T797" s="219">
        <f>S797*H797</f>
        <v>0</v>
      </c>
      <c r="AR797" s="25" t="s">
        <v>775</v>
      </c>
      <c r="AT797" s="25" t="s">
        <v>498</v>
      </c>
      <c r="AU797" s="25" t="s">
        <v>82</v>
      </c>
      <c r="AY797" s="25" t="s">
        <v>492</v>
      </c>
      <c r="BE797" s="220">
        <f>IF(N797="základní",J797,0)</f>
        <v>0</v>
      </c>
      <c r="BF797" s="220">
        <f>IF(N797="snížená",J797,0)</f>
        <v>0</v>
      </c>
      <c r="BG797" s="220">
        <f>IF(N797="zákl. přenesená",J797,0)</f>
        <v>0</v>
      </c>
      <c r="BH797" s="220">
        <f>IF(N797="sníž. přenesená",J797,0)</f>
        <v>0</v>
      </c>
      <c r="BI797" s="220">
        <f>IF(N797="nulová",J797,0)</f>
        <v>0</v>
      </c>
      <c r="BJ797" s="25" t="s">
        <v>80</v>
      </c>
      <c r="BK797" s="220">
        <f>ROUND(I797*H797,2)</f>
        <v>0</v>
      </c>
      <c r="BL797" s="25" t="s">
        <v>775</v>
      </c>
      <c r="BM797" s="25" t="s">
        <v>11633</v>
      </c>
    </row>
    <row r="798" spans="2:65" s="1" customFormat="1">
      <c r="B798" s="42"/>
      <c r="C798" s="64"/>
      <c r="D798" s="221" t="s">
        <v>506</v>
      </c>
      <c r="E798" s="64"/>
      <c r="F798" s="222" t="s">
        <v>11632</v>
      </c>
      <c r="G798" s="64"/>
      <c r="H798" s="64"/>
      <c r="I798" s="177"/>
      <c r="J798" s="64"/>
      <c r="K798" s="64"/>
      <c r="L798" s="62"/>
      <c r="M798" s="223"/>
      <c r="N798" s="43"/>
      <c r="O798" s="43"/>
      <c r="P798" s="43"/>
      <c r="Q798" s="43"/>
      <c r="R798" s="43"/>
      <c r="S798" s="43"/>
      <c r="T798" s="79"/>
      <c r="AT798" s="25" t="s">
        <v>506</v>
      </c>
      <c r="AU798" s="25" t="s">
        <v>82</v>
      </c>
    </row>
    <row r="799" spans="2:65" s="1" customFormat="1" ht="108">
      <c r="B799" s="42"/>
      <c r="C799" s="64"/>
      <c r="D799" s="221" t="s">
        <v>509</v>
      </c>
      <c r="E799" s="64"/>
      <c r="F799" s="224" t="s">
        <v>11624</v>
      </c>
      <c r="G799" s="64"/>
      <c r="H799" s="64"/>
      <c r="I799" s="177"/>
      <c r="J799" s="64"/>
      <c r="K799" s="64"/>
      <c r="L799" s="62"/>
      <c r="M799" s="223"/>
      <c r="N799" s="43"/>
      <c r="O799" s="43"/>
      <c r="P799" s="43"/>
      <c r="Q799" s="43"/>
      <c r="R799" s="43"/>
      <c r="S799" s="43"/>
      <c r="T799" s="79"/>
      <c r="AT799" s="25" t="s">
        <v>509</v>
      </c>
      <c r="AU799" s="25" t="s">
        <v>82</v>
      </c>
    </row>
    <row r="800" spans="2:65" s="12" customFormat="1">
      <c r="B800" s="225"/>
      <c r="C800" s="226"/>
      <c r="D800" s="221" t="s">
        <v>513</v>
      </c>
      <c r="E800" s="248" t="s">
        <v>23</v>
      </c>
      <c r="F800" s="249" t="s">
        <v>11634</v>
      </c>
      <c r="G800" s="226"/>
      <c r="H800" s="250">
        <v>42</v>
      </c>
      <c r="I800" s="231"/>
      <c r="J800" s="226"/>
      <c r="K800" s="226"/>
      <c r="L800" s="232"/>
      <c r="M800" s="233"/>
      <c r="N800" s="234"/>
      <c r="O800" s="234"/>
      <c r="P800" s="234"/>
      <c r="Q800" s="234"/>
      <c r="R800" s="234"/>
      <c r="S800" s="234"/>
      <c r="T800" s="235"/>
      <c r="AT800" s="236" t="s">
        <v>513</v>
      </c>
      <c r="AU800" s="236" t="s">
        <v>82</v>
      </c>
      <c r="AV800" s="12" t="s">
        <v>82</v>
      </c>
      <c r="AW800" s="12" t="s">
        <v>36</v>
      </c>
      <c r="AX800" s="12" t="s">
        <v>73</v>
      </c>
      <c r="AY800" s="236" t="s">
        <v>492</v>
      </c>
    </row>
    <row r="801" spans="2:65" s="12" customFormat="1">
      <c r="B801" s="225"/>
      <c r="C801" s="226"/>
      <c r="D801" s="221" t="s">
        <v>513</v>
      </c>
      <c r="E801" s="248" t="s">
        <v>23</v>
      </c>
      <c r="F801" s="249" t="s">
        <v>11635</v>
      </c>
      <c r="G801" s="226"/>
      <c r="H801" s="250">
        <v>1</v>
      </c>
      <c r="I801" s="231"/>
      <c r="J801" s="226"/>
      <c r="K801" s="226"/>
      <c r="L801" s="232"/>
      <c r="M801" s="233"/>
      <c r="N801" s="234"/>
      <c r="O801" s="234"/>
      <c r="P801" s="234"/>
      <c r="Q801" s="234"/>
      <c r="R801" s="234"/>
      <c r="S801" s="234"/>
      <c r="T801" s="235"/>
      <c r="AT801" s="236" t="s">
        <v>513</v>
      </c>
      <c r="AU801" s="236" t="s">
        <v>82</v>
      </c>
      <c r="AV801" s="12" t="s">
        <v>82</v>
      </c>
      <c r="AW801" s="12" t="s">
        <v>36</v>
      </c>
      <c r="AX801" s="12" t="s">
        <v>73</v>
      </c>
      <c r="AY801" s="236" t="s">
        <v>492</v>
      </c>
    </row>
    <row r="802" spans="2:65" s="12" customFormat="1">
      <c r="B802" s="225"/>
      <c r="C802" s="226"/>
      <c r="D802" s="221" t="s">
        <v>513</v>
      </c>
      <c r="E802" s="248" t="s">
        <v>23</v>
      </c>
      <c r="F802" s="249" t="s">
        <v>11636</v>
      </c>
      <c r="G802" s="226"/>
      <c r="H802" s="250">
        <v>10</v>
      </c>
      <c r="I802" s="231"/>
      <c r="J802" s="226"/>
      <c r="K802" s="226"/>
      <c r="L802" s="232"/>
      <c r="M802" s="233"/>
      <c r="N802" s="234"/>
      <c r="O802" s="234"/>
      <c r="P802" s="234"/>
      <c r="Q802" s="234"/>
      <c r="R802" s="234"/>
      <c r="S802" s="234"/>
      <c r="T802" s="235"/>
      <c r="AT802" s="236" t="s">
        <v>513</v>
      </c>
      <c r="AU802" s="236" t="s">
        <v>82</v>
      </c>
      <c r="AV802" s="12" t="s">
        <v>82</v>
      </c>
      <c r="AW802" s="12" t="s">
        <v>36</v>
      </c>
      <c r="AX802" s="12" t="s">
        <v>73</v>
      </c>
      <c r="AY802" s="236" t="s">
        <v>492</v>
      </c>
    </row>
    <row r="803" spans="2:65" s="12" customFormat="1">
      <c r="B803" s="225"/>
      <c r="C803" s="226"/>
      <c r="D803" s="221" t="s">
        <v>513</v>
      </c>
      <c r="E803" s="248" t="s">
        <v>23</v>
      </c>
      <c r="F803" s="249" t="s">
        <v>11637</v>
      </c>
      <c r="G803" s="226"/>
      <c r="H803" s="250">
        <v>15</v>
      </c>
      <c r="I803" s="231"/>
      <c r="J803" s="226"/>
      <c r="K803" s="226"/>
      <c r="L803" s="232"/>
      <c r="M803" s="233"/>
      <c r="N803" s="234"/>
      <c r="O803" s="234"/>
      <c r="P803" s="234"/>
      <c r="Q803" s="234"/>
      <c r="R803" s="234"/>
      <c r="S803" s="234"/>
      <c r="T803" s="235"/>
      <c r="AT803" s="236" t="s">
        <v>513</v>
      </c>
      <c r="AU803" s="236" t="s">
        <v>82</v>
      </c>
      <c r="AV803" s="12" t="s">
        <v>82</v>
      </c>
      <c r="AW803" s="12" t="s">
        <v>36</v>
      </c>
      <c r="AX803" s="12" t="s">
        <v>73</v>
      </c>
      <c r="AY803" s="236" t="s">
        <v>492</v>
      </c>
    </row>
    <row r="804" spans="2:65" s="12" customFormat="1">
      <c r="B804" s="225"/>
      <c r="C804" s="226"/>
      <c r="D804" s="221" t="s">
        <v>513</v>
      </c>
      <c r="E804" s="248" t="s">
        <v>23</v>
      </c>
      <c r="F804" s="249" t="s">
        <v>11638</v>
      </c>
      <c r="G804" s="226"/>
      <c r="H804" s="250">
        <v>5</v>
      </c>
      <c r="I804" s="231"/>
      <c r="J804" s="226"/>
      <c r="K804" s="226"/>
      <c r="L804" s="232"/>
      <c r="M804" s="233"/>
      <c r="N804" s="234"/>
      <c r="O804" s="234"/>
      <c r="P804" s="234"/>
      <c r="Q804" s="234"/>
      <c r="R804" s="234"/>
      <c r="S804" s="234"/>
      <c r="T804" s="235"/>
      <c r="AT804" s="236" t="s">
        <v>513</v>
      </c>
      <c r="AU804" s="236" t="s">
        <v>82</v>
      </c>
      <c r="AV804" s="12" t="s">
        <v>82</v>
      </c>
      <c r="AW804" s="12" t="s">
        <v>36</v>
      </c>
      <c r="AX804" s="12" t="s">
        <v>73</v>
      </c>
      <c r="AY804" s="236" t="s">
        <v>492</v>
      </c>
    </row>
    <row r="805" spans="2:65" s="14" customFormat="1">
      <c r="B805" s="251"/>
      <c r="C805" s="252"/>
      <c r="D805" s="227" t="s">
        <v>513</v>
      </c>
      <c r="E805" s="253" t="s">
        <v>23</v>
      </c>
      <c r="F805" s="254" t="s">
        <v>560</v>
      </c>
      <c r="G805" s="252"/>
      <c r="H805" s="255">
        <v>73</v>
      </c>
      <c r="I805" s="256"/>
      <c r="J805" s="252"/>
      <c r="K805" s="252"/>
      <c r="L805" s="257"/>
      <c r="M805" s="258"/>
      <c r="N805" s="259"/>
      <c r="O805" s="259"/>
      <c r="P805" s="259"/>
      <c r="Q805" s="259"/>
      <c r="R805" s="259"/>
      <c r="S805" s="259"/>
      <c r="T805" s="260"/>
      <c r="AT805" s="261" t="s">
        <v>513</v>
      </c>
      <c r="AU805" s="261" t="s">
        <v>82</v>
      </c>
      <c r="AV805" s="14" t="s">
        <v>502</v>
      </c>
      <c r="AW805" s="14" t="s">
        <v>36</v>
      </c>
      <c r="AX805" s="14" t="s">
        <v>80</v>
      </c>
      <c r="AY805" s="261" t="s">
        <v>492</v>
      </c>
    </row>
    <row r="806" spans="2:65" s="1" customFormat="1" ht="16.5" customHeight="1">
      <c r="B806" s="42"/>
      <c r="C806" s="209" t="s">
        <v>2299</v>
      </c>
      <c r="D806" s="209" t="s">
        <v>498</v>
      </c>
      <c r="E806" s="210" t="s">
        <v>11639</v>
      </c>
      <c r="F806" s="211" t="s">
        <v>11640</v>
      </c>
      <c r="G806" s="212" t="s">
        <v>1025</v>
      </c>
      <c r="H806" s="213">
        <v>4</v>
      </c>
      <c r="I806" s="214"/>
      <c r="J806" s="215">
        <f>ROUND(I806*H806,2)</f>
        <v>0</v>
      </c>
      <c r="K806" s="211" t="s">
        <v>23</v>
      </c>
      <c r="L806" s="62"/>
      <c r="M806" s="216" t="s">
        <v>23</v>
      </c>
      <c r="N806" s="217" t="s">
        <v>44</v>
      </c>
      <c r="O806" s="43"/>
      <c r="P806" s="218">
        <f>O806*H806</f>
        <v>0</v>
      </c>
      <c r="Q806" s="218">
        <v>8.4999999999999995E-4</v>
      </c>
      <c r="R806" s="218">
        <f>Q806*H806</f>
        <v>3.3999999999999998E-3</v>
      </c>
      <c r="S806" s="218">
        <v>0</v>
      </c>
      <c r="T806" s="219">
        <f>S806*H806</f>
        <v>0</v>
      </c>
      <c r="AR806" s="25" t="s">
        <v>775</v>
      </c>
      <c r="AT806" s="25" t="s">
        <v>498</v>
      </c>
      <c r="AU806" s="25" t="s">
        <v>82</v>
      </c>
      <c r="AY806" s="25" t="s">
        <v>492</v>
      </c>
      <c r="BE806" s="220">
        <f>IF(N806="základní",J806,0)</f>
        <v>0</v>
      </c>
      <c r="BF806" s="220">
        <f>IF(N806="snížená",J806,0)</f>
        <v>0</v>
      </c>
      <c r="BG806" s="220">
        <f>IF(N806="zákl. přenesená",J806,0)</f>
        <v>0</v>
      </c>
      <c r="BH806" s="220">
        <f>IF(N806="sníž. přenesená",J806,0)</f>
        <v>0</v>
      </c>
      <c r="BI806" s="220">
        <f>IF(N806="nulová",J806,0)</f>
        <v>0</v>
      </c>
      <c r="BJ806" s="25" t="s">
        <v>80</v>
      </c>
      <c r="BK806" s="220">
        <f>ROUND(I806*H806,2)</f>
        <v>0</v>
      </c>
      <c r="BL806" s="25" t="s">
        <v>775</v>
      </c>
      <c r="BM806" s="25" t="s">
        <v>11641</v>
      </c>
    </row>
    <row r="807" spans="2:65" s="1" customFormat="1">
      <c r="B807" s="42"/>
      <c r="C807" s="64"/>
      <c r="D807" s="221" t="s">
        <v>506</v>
      </c>
      <c r="E807" s="64"/>
      <c r="F807" s="222" t="s">
        <v>11640</v>
      </c>
      <c r="G807" s="64"/>
      <c r="H807" s="64"/>
      <c r="I807" s="177"/>
      <c r="J807" s="64"/>
      <c r="K807" s="64"/>
      <c r="L807" s="62"/>
      <c r="M807" s="223"/>
      <c r="N807" s="43"/>
      <c r="O807" s="43"/>
      <c r="P807" s="43"/>
      <c r="Q807" s="43"/>
      <c r="R807" s="43"/>
      <c r="S807" s="43"/>
      <c r="T807" s="79"/>
      <c r="AT807" s="25" t="s">
        <v>506</v>
      </c>
      <c r="AU807" s="25" t="s">
        <v>82</v>
      </c>
    </row>
    <row r="808" spans="2:65" s="1" customFormat="1" ht="108">
      <c r="B808" s="42"/>
      <c r="C808" s="64"/>
      <c r="D808" s="221" t="s">
        <v>509</v>
      </c>
      <c r="E808" s="64"/>
      <c r="F808" s="224" t="s">
        <v>11624</v>
      </c>
      <c r="G808" s="64"/>
      <c r="H808" s="64"/>
      <c r="I808" s="177"/>
      <c r="J808" s="64"/>
      <c r="K808" s="64"/>
      <c r="L808" s="62"/>
      <c r="M808" s="223"/>
      <c r="N808" s="43"/>
      <c r="O808" s="43"/>
      <c r="P808" s="43"/>
      <c r="Q808" s="43"/>
      <c r="R808" s="43"/>
      <c r="S808" s="43"/>
      <c r="T808" s="79"/>
      <c r="AT808" s="25" t="s">
        <v>509</v>
      </c>
      <c r="AU808" s="25" t="s">
        <v>82</v>
      </c>
    </row>
    <row r="809" spans="2:65" s="12" customFormat="1">
      <c r="B809" s="225"/>
      <c r="C809" s="226"/>
      <c r="D809" s="221" t="s">
        <v>513</v>
      </c>
      <c r="E809" s="248" t="s">
        <v>23</v>
      </c>
      <c r="F809" s="249" t="s">
        <v>11642</v>
      </c>
      <c r="G809" s="226"/>
      <c r="H809" s="250">
        <v>2</v>
      </c>
      <c r="I809" s="231"/>
      <c r="J809" s="226"/>
      <c r="K809" s="226"/>
      <c r="L809" s="232"/>
      <c r="M809" s="233"/>
      <c r="N809" s="234"/>
      <c r="O809" s="234"/>
      <c r="P809" s="234"/>
      <c r="Q809" s="234"/>
      <c r="R809" s="234"/>
      <c r="S809" s="234"/>
      <c r="T809" s="235"/>
      <c r="AT809" s="236" t="s">
        <v>513</v>
      </c>
      <c r="AU809" s="236" t="s">
        <v>82</v>
      </c>
      <c r="AV809" s="12" t="s">
        <v>82</v>
      </c>
      <c r="AW809" s="12" t="s">
        <v>36</v>
      </c>
      <c r="AX809" s="12" t="s">
        <v>73</v>
      </c>
      <c r="AY809" s="236" t="s">
        <v>492</v>
      </c>
    </row>
    <row r="810" spans="2:65" s="12" customFormat="1">
      <c r="B810" s="225"/>
      <c r="C810" s="226"/>
      <c r="D810" s="221" t="s">
        <v>513</v>
      </c>
      <c r="E810" s="248" t="s">
        <v>23</v>
      </c>
      <c r="F810" s="249" t="s">
        <v>11643</v>
      </c>
      <c r="G810" s="226"/>
      <c r="H810" s="250">
        <v>2</v>
      </c>
      <c r="I810" s="231"/>
      <c r="J810" s="226"/>
      <c r="K810" s="226"/>
      <c r="L810" s="232"/>
      <c r="M810" s="233"/>
      <c r="N810" s="234"/>
      <c r="O810" s="234"/>
      <c r="P810" s="234"/>
      <c r="Q810" s="234"/>
      <c r="R810" s="234"/>
      <c r="S810" s="234"/>
      <c r="T810" s="235"/>
      <c r="AT810" s="236" t="s">
        <v>513</v>
      </c>
      <c r="AU810" s="236" t="s">
        <v>82</v>
      </c>
      <c r="AV810" s="12" t="s">
        <v>82</v>
      </c>
      <c r="AW810" s="12" t="s">
        <v>36</v>
      </c>
      <c r="AX810" s="12" t="s">
        <v>73</v>
      </c>
      <c r="AY810" s="236" t="s">
        <v>492</v>
      </c>
    </row>
    <row r="811" spans="2:65" s="14" customFormat="1">
      <c r="B811" s="251"/>
      <c r="C811" s="252"/>
      <c r="D811" s="227" t="s">
        <v>513</v>
      </c>
      <c r="E811" s="253" t="s">
        <v>23</v>
      </c>
      <c r="F811" s="254" t="s">
        <v>560</v>
      </c>
      <c r="G811" s="252"/>
      <c r="H811" s="255">
        <v>4</v>
      </c>
      <c r="I811" s="256"/>
      <c r="J811" s="252"/>
      <c r="K811" s="252"/>
      <c r="L811" s="257"/>
      <c r="M811" s="258"/>
      <c r="N811" s="259"/>
      <c r="O811" s="259"/>
      <c r="P811" s="259"/>
      <c r="Q811" s="259"/>
      <c r="R811" s="259"/>
      <c r="S811" s="259"/>
      <c r="T811" s="260"/>
      <c r="AT811" s="261" t="s">
        <v>513</v>
      </c>
      <c r="AU811" s="261" t="s">
        <v>82</v>
      </c>
      <c r="AV811" s="14" t="s">
        <v>502</v>
      </c>
      <c r="AW811" s="14" t="s">
        <v>36</v>
      </c>
      <c r="AX811" s="14" t="s">
        <v>80</v>
      </c>
      <c r="AY811" s="261" t="s">
        <v>492</v>
      </c>
    </row>
    <row r="812" spans="2:65" s="1" customFormat="1" ht="25.5" customHeight="1">
      <c r="B812" s="42"/>
      <c r="C812" s="209" t="s">
        <v>2302</v>
      </c>
      <c r="D812" s="209" t="s">
        <v>498</v>
      </c>
      <c r="E812" s="210" t="s">
        <v>11644</v>
      </c>
      <c r="F812" s="211" t="s">
        <v>11645</v>
      </c>
      <c r="G812" s="212" t="s">
        <v>1025</v>
      </c>
      <c r="H812" s="213">
        <v>4</v>
      </c>
      <c r="I812" s="214"/>
      <c r="J812" s="215">
        <f>ROUND(I812*H812,2)</f>
        <v>0</v>
      </c>
      <c r="K812" s="211" t="s">
        <v>23</v>
      </c>
      <c r="L812" s="62"/>
      <c r="M812" s="216" t="s">
        <v>23</v>
      </c>
      <c r="N812" s="217" t="s">
        <v>44</v>
      </c>
      <c r="O812" s="43"/>
      <c r="P812" s="218">
        <f>O812*H812</f>
        <v>0</v>
      </c>
      <c r="Q812" s="218">
        <v>9.7000000000000005E-4</v>
      </c>
      <c r="R812" s="218">
        <f>Q812*H812</f>
        <v>3.8800000000000002E-3</v>
      </c>
      <c r="S812" s="218">
        <v>0</v>
      </c>
      <c r="T812" s="219">
        <f>S812*H812</f>
        <v>0</v>
      </c>
      <c r="AR812" s="25" t="s">
        <v>775</v>
      </c>
      <c r="AT812" s="25" t="s">
        <v>498</v>
      </c>
      <c r="AU812" s="25" t="s">
        <v>82</v>
      </c>
      <c r="AY812" s="25" t="s">
        <v>492</v>
      </c>
      <c r="BE812" s="220">
        <f>IF(N812="základní",J812,0)</f>
        <v>0</v>
      </c>
      <c r="BF812" s="220">
        <f>IF(N812="snížená",J812,0)</f>
        <v>0</v>
      </c>
      <c r="BG812" s="220">
        <f>IF(N812="zákl. přenesená",J812,0)</f>
        <v>0</v>
      </c>
      <c r="BH812" s="220">
        <f>IF(N812="sníž. přenesená",J812,0)</f>
        <v>0</v>
      </c>
      <c r="BI812" s="220">
        <f>IF(N812="nulová",J812,0)</f>
        <v>0</v>
      </c>
      <c r="BJ812" s="25" t="s">
        <v>80</v>
      </c>
      <c r="BK812" s="220">
        <f>ROUND(I812*H812,2)</f>
        <v>0</v>
      </c>
      <c r="BL812" s="25" t="s">
        <v>775</v>
      </c>
      <c r="BM812" s="25" t="s">
        <v>11646</v>
      </c>
    </row>
    <row r="813" spans="2:65" s="1" customFormat="1" ht="24">
      <c r="B813" s="42"/>
      <c r="C813" s="64"/>
      <c r="D813" s="221" t="s">
        <v>506</v>
      </c>
      <c r="E813" s="64"/>
      <c r="F813" s="222" t="s">
        <v>11645</v>
      </c>
      <c r="G813" s="64"/>
      <c r="H813" s="64"/>
      <c r="I813" s="177"/>
      <c r="J813" s="64"/>
      <c r="K813" s="64"/>
      <c r="L813" s="62"/>
      <c r="M813" s="223"/>
      <c r="N813" s="43"/>
      <c r="O813" s="43"/>
      <c r="P813" s="43"/>
      <c r="Q813" s="43"/>
      <c r="R813" s="43"/>
      <c r="S813" s="43"/>
      <c r="T813" s="79"/>
      <c r="AT813" s="25" t="s">
        <v>506</v>
      </c>
      <c r="AU813" s="25" t="s">
        <v>82</v>
      </c>
    </row>
    <row r="814" spans="2:65" s="1" customFormat="1" ht="108">
      <c r="B814" s="42"/>
      <c r="C814" s="64"/>
      <c r="D814" s="221" t="s">
        <v>509</v>
      </c>
      <c r="E814" s="64"/>
      <c r="F814" s="224" t="s">
        <v>11624</v>
      </c>
      <c r="G814" s="64"/>
      <c r="H814" s="64"/>
      <c r="I814" s="177"/>
      <c r="J814" s="64"/>
      <c r="K814" s="64"/>
      <c r="L814" s="62"/>
      <c r="M814" s="223"/>
      <c r="N814" s="43"/>
      <c r="O814" s="43"/>
      <c r="P814" s="43"/>
      <c r="Q814" s="43"/>
      <c r="R814" s="43"/>
      <c r="S814" s="43"/>
      <c r="T814" s="79"/>
      <c r="AT814" s="25" t="s">
        <v>509</v>
      </c>
      <c r="AU814" s="25" t="s">
        <v>82</v>
      </c>
    </row>
    <row r="815" spans="2:65" s="12" customFormat="1">
      <c r="B815" s="225"/>
      <c r="C815" s="226"/>
      <c r="D815" s="227" t="s">
        <v>513</v>
      </c>
      <c r="E815" s="228" t="s">
        <v>23</v>
      </c>
      <c r="F815" s="229" t="s">
        <v>11647</v>
      </c>
      <c r="G815" s="226"/>
      <c r="H815" s="230">
        <v>4</v>
      </c>
      <c r="I815" s="231"/>
      <c r="J815" s="226"/>
      <c r="K815" s="226"/>
      <c r="L815" s="232"/>
      <c r="M815" s="233"/>
      <c r="N815" s="234"/>
      <c r="O815" s="234"/>
      <c r="P815" s="234"/>
      <c r="Q815" s="234"/>
      <c r="R815" s="234"/>
      <c r="S815" s="234"/>
      <c r="T815" s="235"/>
      <c r="AT815" s="236" t="s">
        <v>513</v>
      </c>
      <c r="AU815" s="236" t="s">
        <v>82</v>
      </c>
      <c r="AV815" s="12" t="s">
        <v>82</v>
      </c>
      <c r="AW815" s="12" t="s">
        <v>36</v>
      </c>
      <c r="AX815" s="12" t="s">
        <v>80</v>
      </c>
      <c r="AY815" s="236" t="s">
        <v>492</v>
      </c>
    </row>
    <row r="816" spans="2:65" s="1" customFormat="1" ht="25.5" customHeight="1">
      <c r="B816" s="42"/>
      <c r="C816" s="209" t="s">
        <v>2305</v>
      </c>
      <c r="D816" s="209" t="s">
        <v>498</v>
      </c>
      <c r="E816" s="210" t="s">
        <v>11648</v>
      </c>
      <c r="F816" s="211" t="s">
        <v>11649</v>
      </c>
      <c r="G816" s="212" t="s">
        <v>1025</v>
      </c>
      <c r="H816" s="213">
        <v>28</v>
      </c>
      <c r="I816" s="214"/>
      <c r="J816" s="215">
        <f>ROUND(I816*H816,2)</f>
        <v>0</v>
      </c>
      <c r="K816" s="211" t="s">
        <v>23</v>
      </c>
      <c r="L816" s="62"/>
      <c r="M816" s="216" t="s">
        <v>23</v>
      </c>
      <c r="N816" s="217" t="s">
        <v>44</v>
      </c>
      <c r="O816" s="43"/>
      <c r="P816" s="218">
        <f>O816*H816</f>
        <v>0</v>
      </c>
      <c r="Q816" s="218">
        <v>1.7000000000000001E-4</v>
      </c>
      <c r="R816" s="218">
        <f>Q816*H816</f>
        <v>4.7600000000000003E-3</v>
      </c>
      <c r="S816" s="218">
        <v>0</v>
      </c>
      <c r="T816" s="219">
        <f>S816*H816</f>
        <v>0</v>
      </c>
      <c r="AR816" s="25" t="s">
        <v>775</v>
      </c>
      <c r="AT816" s="25" t="s">
        <v>498</v>
      </c>
      <c r="AU816" s="25" t="s">
        <v>82</v>
      </c>
      <c r="AY816" s="25" t="s">
        <v>492</v>
      </c>
      <c r="BE816" s="220">
        <f>IF(N816="základní",J816,0)</f>
        <v>0</v>
      </c>
      <c r="BF816" s="220">
        <f>IF(N816="snížená",J816,0)</f>
        <v>0</v>
      </c>
      <c r="BG816" s="220">
        <f>IF(N816="zákl. přenesená",J816,0)</f>
        <v>0</v>
      </c>
      <c r="BH816" s="220">
        <f>IF(N816="sníž. přenesená",J816,0)</f>
        <v>0</v>
      </c>
      <c r="BI816" s="220">
        <f>IF(N816="nulová",J816,0)</f>
        <v>0</v>
      </c>
      <c r="BJ816" s="25" t="s">
        <v>80</v>
      </c>
      <c r="BK816" s="220">
        <f>ROUND(I816*H816,2)</f>
        <v>0</v>
      </c>
      <c r="BL816" s="25" t="s">
        <v>775</v>
      </c>
      <c r="BM816" s="25" t="s">
        <v>11650</v>
      </c>
    </row>
    <row r="817" spans="2:65" s="1" customFormat="1">
      <c r="B817" s="42"/>
      <c r="C817" s="64"/>
      <c r="D817" s="221" t="s">
        <v>506</v>
      </c>
      <c r="E817" s="64"/>
      <c r="F817" s="222" t="s">
        <v>11649</v>
      </c>
      <c r="G817" s="64"/>
      <c r="H817" s="64"/>
      <c r="I817" s="177"/>
      <c r="J817" s="64"/>
      <c r="K817" s="64"/>
      <c r="L817" s="62"/>
      <c r="M817" s="223"/>
      <c r="N817" s="43"/>
      <c r="O817" s="43"/>
      <c r="P817" s="43"/>
      <c r="Q817" s="43"/>
      <c r="R817" s="43"/>
      <c r="S817" s="43"/>
      <c r="T817" s="79"/>
      <c r="AT817" s="25" t="s">
        <v>506</v>
      </c>
      <c r="AU817" s="25" t="s">
        <v>82</v>
      </c>
    </row>
    <row r="818" spans="2:65" s="12" customFormat="1">
      <c r="B818" s="225"/>
      <c r="C818" s="226"/>
      <c r="D818" s="227" t="s">
        <v>513</v>
      </c>
      <c r="E818" s="228" t="s">
        <v>23</v>
      </c>
      <c r="F818" s="229" t="s">
        <v>11651</v>
      </c>
      <c r="G818" s="226"/>
      <c r="H818" s="230">
        <v>28</v>
      </c>
      <c r="I818" s="231"/>
      <c r="J818" s="226"/>
      <c r="K818" s="226"/>
      <c r="L818" s="232"/>
      <c r="M818" s="233"/>
      <c r="N818" s="234"/>
      <c r="O818" s="234"/>
      <c r="P818" s="234"/>
      <c r="Q818" s="234"/>
      <c r="R818" s="234"/>
      <c r="S818" s="234"/>
      <c r="T818" s="235"/>
      <c r="AT818" s="236" t="s">
        <v>513</v>
      </c>
      <c r="AU818" s="236" t="s">
        <v>82</v>
      </c>
      <c r="AV818" s="12" t="s">
        <v>82</v>
      </c>
      <c r="AW818" s="12" t="s">
        <v>36</v>
      </c>
      <c r="AX818" s="12" t="s">
        <v>80</v>
      </c>
      <c r="AY818" s="236" t="s">
        <v>492</v>
      </c>
    </row>
    <row r="819" spans="2:65" s="1" customFormat="1" ht="25.5" customHeight="1">
      <c r="B819" s="42"/>
      <c r="C819" s="209" t="s">
        <v>2308</v>
      </c>
      <c r="D819" s="209" t="s">
        <v>498</v>
      </c>
      <c r="E819" s="210" t="s">
        <v>11652</v>
      </c>
      <c r="F819" s="211" t="s">
        <v>11653</v>
      </c>
      <c r="G819" s="212" t="s">
        <v>1025</v>
      </c>
      <c r="H819" s="213">
        <v>29</v>
      </c>
      <c r="I819" s="214"/>
      <c r="J819" s="215">
        <f>ROUND(I819*H819,2)</f>
        <v>0</v>
      </c>
      <c r="K819" s="211" t="s">
        <v>23</v>
      </c>
      <c r="L819" s="62"/>
      <c r="M819" s="216" t="s">
        <v>23</v>
      </c>
      <c r="N819" s="217" t="s">
        <v>44</v>
      </c>
      <c r="O819" s="43"/>
      <c r="P819" s="218">
        <f>O819*H819</f>
        <v>0</v>
      </c>
      <c r="Q819" s="218">
        <v>2.0000000000000001E-4</v>
      </c>
      <c r="R819" s="218">
        <f>Q819*H819</f>
        <v>5.8000000000000005E-3</v>
      </c>
      <c r="S819" s="218">
        <v>0</v>
      </c>
      <c r="T819" s="219">
        <f>S819*H819</f>
        <v>0</v>
      </c>
      <c r="AR819" s="25" t="s">
        <v>775</v>
      </c>
      <c r="AT819" s="25" t="s">
        <v>498</v>
      </c>
      <c r="AU819" s="25" t="s">
        <v>82</v>
      </c>
      <c r="AY819" s="25" t="s">
        <v>492</v>
      </c>
      <c r="BE819" s="220">
        <f>IF(N819="základní",J819,0)</f>
        <v>0</v>
      </c>
      <c r="BF819" s="220">
        <f>IF(N819="snížená",J819,0)</f>
        <v>0</v>
      </c>
      <c r="BG819" s="220">
        <f>IF(N819="zákl. přenesená",J819,0)</f>
        <v>0</v>
      </c>
      <c r="BH819" s="220">
        <f>IF(N819="sníž. přenesená",J819,0)</f>
        <v>0</v>
      </c>
      <c r="BI819" s="220">
        <f>IF(N819="nulová",J819,0)</f>
        <v>0</v>
      </c>
      <c r="BJ819" s="25" t="s">
        <v>80</v>
      </c>
      <c r="BK819" s="220">
        <f>ROUND(I819*H819,2)</f>
        <v>0</v>
      </c>
      <c r="BL819" s="25" t="s">
        <v>775</v>
      </c>
      <c r="BM819" s="25" t="s">
        <v>11654</v>
      </c>
    </row>
    <row r="820" spans="2:65" s="1" customFormat="1">
      <c r="B820" s="42"/>
      <c r="C820" s="64"/>
      <c r="D820" s="221" t="s">
        <v>506</v>
      </c>
      <c r="E820" s="64"/>
      <c r="F820" s="222" t="s">
        <v>11653</v>
      </c>
      <c r="G820" s="64"/>
      <c r="H820" s="64"/>
      <c r="I820" s="177"/>
      <c r="J820" s="64"/>
      <c r="K820" s="64"/>
      <c r="L820" s="62"/>
      <c r="M820" s="223"/>
      <c r="N820" s="43"/>
      <c r="O820" s="43"/>
      <c r="P820" s="43"/>
      <c r="Q820" s="43"/>
      <c r="R820" s="43"/>
      <c r="S820" s="43"/>
      <c r="T820" s="79"/>
      <c r="AT820" s="25" t="s">
        <v>506</v>
      </c>
      <c r="AU820" s="25" t="s">
        <v>82</v>
      </c>
    </row>
    <row r="821" spans="2:65" s="12" customFormat="1">
      <c r="B821" s="225"/>
      <c r="C821" s="226"/>
      <c r="D821" s="227" t="s">
        <v>513</v>
      </c>
      <c r="E821" s="228" t="s">
        <v>23</v>
      </c>
      <c r="F821" s="229" t="s">
        <v>11655</v>
      </c>
      <c r="G821" s="226"/>
      <c r="H821" s="230">
        <v>29</v>
      </c>
      <c r="I821" s="231"/>
      <c r="J821" s="226"/>
      <c r="K821" s="226"/>
      <c r="L821" s="232"/>
      <c r="M821" s="233"/>
      <c r="N821" s="234"/>
      <c r="O821" s="234"/>
      <c r="P821" s="234"/>
      <c r="Q821" s="234"/>
      <c r="R821" s="234"/>
      <c r="S821" s="234"/>
      <c r="T821" s="235"/>
      <c r="AT821" s="236" t="s">
        <v>513</v>
      </c>
      <c r="AU821" s="236" t="s">
        <v>82</v>
      </c>
      <c r="AV821" s="12" t="s">
        <v>82</v>
      </c>
      <c r="AW821" s="12" t="s">
        <v>36</v>
      </c>
      <c r="AX821" s="12" t="s">
        <v>80</v>
      </c>
      <c r="AY821" s="236" t="s">
        <v>492</v>
      </c>
    </row>
    <row r="822" spans="2:65" s="1" customFormat="1" ht="25.5" customHeight="1">
      <c r="B822" s="42"/>
      <c r="C822" s="209" t="s">
        <v>2311</v>
      </c>
      <c r="D822" s="209" t="s">
        <v>498</v>
      </c>
      <c r="E822" s="210" t="s">
        <v>11656</v>
      </c>
      <c r="F822" s="211" t="s">
        <v>11657</v>
      </c>
      <c r="G822" s="212" t="s">
        <v>1025</v>
      </c>
      <c r="H822" s="213">
        <v>60</v>
      </c>
      <c r="I822" s="214"/>
      <c r="J822" s="215">
        <f>ROUND(I822*H822,2)</f>
        <v>0</v>
      </c>
      <c r="K822" s="211" t="s">
        <v>23</v>
      </c>
      <c r="L822" s="62"/>
      <c r="M822" s="216" t="s">
        <v>23</v>
      </c>
      <c r="N822" s="217" t="s">
        <v>44</v>
      </c>
      <c r="O822" s="43"/>
      <c r="P822" s="218">
        <f>O822*H822</f>
        <v>0</v>
      </c>
      <c r="Q822" s="218">
        <v>2.0000000000000001E-4</v>
      </c>
      <c r="R822" s="218">
        <f>Q822*H822</f>
        <v>1.2E-2</v>
      </c>
      <c r="S822" s="218">
        <v>0</v>
      </c>
      <c r="T822" s="219">
        <f>S822*H822</f>
        <v>0</v>
      </c>
      <c r="AR822" s="25" t="s">
        <v>775</v>
      </c>
      <c r="AT822" s="25" t="s">
        <v>498</v>
      </c>
      <c r="AU822" s="25" t="s">
        <v>82</v>
      </c>
      <c r="AY822" s="25" t="s">
        <v>492</v>
      </c>
      <c r="BE822" s="220">
        <f>IF(N822="základní",J822,0)</f>
        <v>0</v>
      </c>
      <c r="BF822" s="220">
        <f>IF(N822="snížená",J822,0)</f>
        <v>0</v>
      </c>
      <c r="BG822" s="220">
        <f>IF(N822="zákl. přenesená",J822,0)</f>
        <v>0</v>
      </c>
      <c r="BH822" s="220">
        <f>IF(N822="sníž. přenesená",J822,0)</f>
        <v>0</v>
      </c>
      <c r="BI822" s="220">
        <f>IF(N822="nulová",J822,0)</f>
        <v>0</v>
      </c>
      <c r="BJ822" s="25" t="s">
        <v>80</v>
      </c>
      <c r="BK822" s="220">
        <f>ROUND(I822*H822,2)</f>
        <v>0</v>
      </c>
      <c r="BL822" s="25" t="s">
        <v>775</v>
      </c>
      <c r="BM822" s="25" t="s">
        <v>11658</v>
      </c>
    </row>
    <row r="823" spans="2:65" s="1" customFormat="1">
      <c r="B823" s="42"/>
      <c r="C823" s="64"/>
      <c r="D823" s="221" t="s">
        <v>506</v>
      </c>
      <c r="E823" s="64"/>
      <c r="F823" s="222" t="s">
        <v>11657</v>
      </c>
      <c r="G823" s="64"/>
      <c r="H823" s="64"/>
      <c r="I823" s="177"/>
      <c r="J823" s="64"/>
      <c r="K823" s="64"/>
      <c r="L823" s="62"/>
      <c r="M823" s="223"/>
      <c r="N823" s="43"/>
      <c r="O823" s="43"/>
      <c r="P823" s="43"/>
      <c r="Q823" s="43"/>
      <c r="R823" s="43"/>
      <c r="S823" s="43"/>
      <c r="T823" s="79"/>
      <c r="AT823" s="25" t="s">
        <v>506</v>
      </c>
      <c r="AU823" s="25" t="s">
        <v>82</v>
      </c>
    </row>
    <row r="824" spans="2:65" s="12" customFormat="1">
      <c r="B824" s="225"/>
      <c r="C824" s="226"/>
      <c r="D824" s="227" t="s">
        <v>513</v>
      </c>
      <c r="E824" s="228" t="s">
        <v>23</v>
      </c>
      <c r="F824" s="229" t="s">
        <v>11659</v>
      </c>
      <c r="G824" s="226"/>
      <c r="H824" s="230">
        <v>60</v>
      </c>
      <c r="I824" s="231"/>
      <c r="J824" s="226"/>
      <c r="K824" s="226"/>
      <c r="L824" s="232"/>
      <c r="M824" s="233"/>
      <c r="N824" s="234"/>
      <c r="O824" s="234"/>
      <c r="P824" s="234"/>
      <c r="Q824" s="234"/>
      <c r="R824" s="234"/>
      <c r="S824" s="234"/>
      <c r="T824" s="235"/>
      <c r="AT824" s="236" t="s">
        <v>513</v>
      </c>
      <c r="AU824" s="236" t="s">
        <v>82</v>
      </c>
      <c r="AV824" s="12" t="s">
        <v>82</v>
      </c>
      <c r="AW824" s="12" t="s">
        <v>36</v>
      </c>
      <c r="AX824" s="12" t="s">
        <v>80</v>
      </c>
      <c r="AY824" s="236" t="s">
        <v>492</v>
      </c>
    </row>
    <row r="825" spans="2:65" s="1" customFormat="1" ht="25.5" customHeight="1">
      <c r="B825" s="42"/>
      <c r="C825" s="209" t="s">
        <v>2314</v>
      </c>
      <c r="D825" s="209" t="s">
        <v>498</v>
      </c>
      <c r="E825" s="210" t="s">
        <v>11660</v>
      </c>
      <c r="F825" s="211" t="s">
        <v>11661</v>
      </c>
      <c r="G825" s="212" t="s">
        <v>1025</v>
      </c>
      <c r="H825" s="213">
        <v>3</v>
      </c>
      <c r="I825" s="214"/>
      <c r="J825" s="215">
        <f>ROUND(I825*H825,2)</f>
        <v>0</v>
      </c>
      <c r="K825" s="211" t="s">
        <v>23</v>
      </c>
      <c r="L825" s="62"/>
      <c r="M825" s="216" t="s">
        <v>23</v>
      </c>
      <c r="N825" s="217" t="s">
        <v>44</v>
      </c>
      <c r="O825" s="43"/>
      <c r="P825" s="218">
        <f>O825*H825</f>
        <v>0</v>
      </c>
      <c r="Q825" s="218">
        <v>5.0000000000000001E-4</v>
      </c>
      <c r="R825" s="218">
        <f>Q825*H825</f>
        <v>1.5E-3</v>
      </c>
      <c r="S825" s="218">
        <v>0</v>
      </c>
      <c r="T825" s="219">
        <f>S825*H825</f>
        <v>0</v>
      </c>
      <c r="AR825" s="25" t="s">
        <v>775</v>
      </c>
      <c r="AT825" s="25" t="s">
        <v>498</v>
      </c>
      <c r="AU825" s="25" t="s">
        <v>82</v>
      </c>
      <c r="AY825" s="25" t="s">
        <v>492</v>
      </c>
      <c r="BE825" s="220">
        <f>IF(N825="základní",J825,0)</f>
        <v>0</v>
      </c>
      <c r="BF825" s="220">
        <f>IF(N825="snížená",J825,0)</f>
        <v>0</v>
      </c>
      <c r="BG825" s="220">
        <f>IF(N825="zákl. přenesená",J825,0)</f>
        <v>0</v>
      </c>
      <c r="BH825" s="220">
        <f>IF(N825="sníž. přenesená",J825,0)</f>
        <v>0</v>
      </c>
      <c r="BI825" s="220">
        <f>IF(N825="nulová",J825,0)</f>
        <v>0</v>
      </c>
      <c r="BJ825" s="25" t="s">
        <v>80</v>
      </c>
      <c r="BK825" s="220">
        <f>ROUND(I825*H825,2)</f>
        <v>0</v>
      </c>
      <c r="BL825" s="25" t="s">
        <v>775</v>
      </c>
      <c r="BM825" s="25" t="s">
        <v>11662</v>
      </c>
    </row>
    <row r="826" spans="2:65" s="1" customFormat="1">
      <c r="B826" s="42"/>
      <c r="C826" s="64"/>
      <c r="D826" s="221" t="s">
        <v>506</v>
      </c>
      <c r="E826" s="64"/>
      <c r="F826" s="222" t="s">
        <v>11661</v>
      </c>
      <c r="G826" s="64"/>
      <c r="H826" s="64"/>
      <c r="I826" s="177"/>
      <c r="J826" s="64"/>
      <c r="K826" s="64"/>
      <c r="L826" s="62"/>
      <c r="M826" s="223"/>
      <c r="N826" s="43"/>
      <c r="O826" s="43"/>
      <c r="P826" s="43"/>
      <c r="Q826" s="43"/>
      <c r="R826" s="43"/>
      <c r="S826" s="43"/>
      <c r="T826" s="79"/>
      <c r="AT826" s="25" t="s">
        <v>506</v>
      </c>
      <c r="AU826" s="25" t="s">
        <v>82</v>
      </c>
    </row>
    <row r="827" spans="2:65" s="12" customFormat="1">
      <c r="B827" s="225"/>
      <c r="C827" s="226"/>
      <c r="D827" s="227" t="s">
        <v>513</v>
      </c>
      <c r="E827" s="228" t="s">
        <v>23</v>
      </c>
      <c r="F827" s="229" t="s">
        <v>6016</v>
      </c>
      <c r="G827" s="226"/>
      <c r="H827" s="230">
        <v>3</v>
      </c>
      <c r="I827" s="231"/>
      <c r="J827" s="226"/>
      <c r="K827" s="226"/>
      <c r="L827" s="232"/>
      <c r="M827" s="233"/>
      <c r="N827" s="234"/>
      <c r="O827" s="234"/>
      <c r="P827" s="234"/>
      <c r="Q827" s="234"/>
      <c r="R827" s="234"/>
      <c r="S827" s="234"/>
      <c r="T827" s="235"/>
      <c r="AT827" s="236" t="s">
        <v>513</v>
      </c>
      <c r="AU827" s="236" t="s">
        <v>82</v>
      </c>
      <c r="AV827" s="12" t="s">
        <v>82</v>
      </c>
      <c r="AW827" s="12" t="s">
        <v>36</v>
      </c>
      <c r="AX827" s="12" t="s">
        <v>80</v>
      </c>
      <c r="AY827" s="236" t="s">
        <v>492</v>
      </c>
    </row>
    <row r="828" spans="2:65" s="1" customFormat="1" ht="25.5" customHeight="1">
      <c r="B828" s="42"/>
      <c r="C828" s="209" t="s">
        <v>2317</v>
      </c>
      <c r="D828" s="209" t="s">
        <v>498</v>
      </c>
      <c r="E828" s="210" t="s">
        <v>11663</v>
      </c>
      <c r="F828" s="211" t="s">
        <v>11664</v>
      </c>
      <c r="G828" s="212" t="s">
        <v>1025</v>
      </c>
      <c r="H828" s="213">
        <v>131</v>
      </c>
      <c r="I828" s="214"/>
      <c r="J828" s="215">
        <f>ROUND(I828*H828,2)</f>
        <v>0</v>
      </c>
      <c r="K828" s="211" t="s">
        <v>23</v>
      </c>
      <c r="L828" s="62"/>
      <c r="M828" s="216" t="s">
        <v>23</v>
      </c>
      <c r="N828" s="217" t="s">
        <v>44</v>
      </c>
      <c r="O828" s="43"/>
      <c r="P828" s="218">
        <f>O828*H828</f>
        <v>0</v>
      </c>
      <c r="Q828" s="218">
        <v>2.9999999999999997E-4</v>
      </c>
      <c r="R828" s="218">
        <f>Q828*H828</f>
        <v>3.9299999999999995E-2</v>
      </c>
      <c r="S828" s="218">
        <v>0</v>
      </c>
      <c r="T828" s="219">
        <f>S828*H828</f>
        <v>0</v>
      </c>
      <c r="AR828" s="25" t="s">
        <v>775</v>
      </c>
      <c r="AT828" s="25" t="s">
        <v>498</v>
      </c>
      <c r="AU828" s="25" t="s">
        <v>82</v>
      </c>
      <c r="AY828" s="25" t="s">
        <v>492</v>
      </c>
      <c r="BE828" s="220">
        <f>IF(N828="základní",J828,0)</f>
        <v>0</v>
      </c>
      <c r="BF828" s="220">
        <f>IF(N828="snížená",J828,0)</f>
        <v>0</v>
      </c>
      <c r="BG828" s="220">
        <f>IF(N828="zákl. přenesená",J828,0)</f>
        <v>0</v>
      </c>
      <c r="BH828" s="220">
        <f>IF(N828="sníž. přenesená",J828,0)</f>
        <v>0</v>
      </c>
      <c r="BI828" s="220">
        <f>IF(N828="nulová",J828,0)</f>
        <v>0</v>
      </c>
      <c r="BJ828" s="25" t="s">
        <v>80</v>
      </c>
      <c r="BK828" s="220">
        <f>ROUND(I828*H828,2)</f>
        <v>0</v>
      </c>
      <c r="BL828" s="25" t="s">
        <v>775</v>
      </c>
      <c r="BM828" s="25" t="s">
        <v>11665</v>
      </c>
    </row>
    <row r="829" spans="2:65" s="1" customFormat="1">
      <c r="B829" s="42"/>
      <c r="C829" s="64"/>
      <c r="D829" s="221" t="s">
        <v>506</v>
      </c>
      <c r="E829" s="64"/>
      <c r="F829" s="222" t="s">
        <v>11664</v>
      </c>
      <c r="G829" s="64"/>
      <c r="H829" s="64"/>
      <c r="I829" s="177"/>
      <c r="J829" s="64"/>
      <c r="K829" s="64"/>
      <c r="L829" s="62"/>
      <c r="M829" s="223"/>
      <c r="N829" s="43"/>
      <c r="O829" s="43"/>
      <c r="P829" s="43"/>
      <c r="Q829" s="43"/>
      <c r="R829" s="43"/>
      <c r="S829" s="43"/>
      <c r="T829" s="79"/>
      <c r="AT829" s="25" t="s">
        <v>506</v>
      </c>
      <c r="AU829" s="25" t="s">
        <v>82</v>
      </c>
    </row>
    <row r="830" spans="2:65" s="12" customFormat="1">
      <c r="B830" s="225"/>
      <c r="C830" s="226"/>
      <c r="D830" s="227" t="s">
        <v>513</v>
      </c>
      <c r="E830" s="228" t="s">
        <v>23</v>
      </c>
      <c r="F830" s="229" t="s">
        <v>11666</v>
      </c>
      <c r="G830" s="226"/>
      <c r="H830" s="230">
        <v>131</v>
      </c>
      <c r="I830" s="231"/>
      <c r="J830" s="226"/>
      <c r="K830" s="226"/>
      <c r="L830" s="232"/>
      <c r="M830" s="233"/>
      <c r="N830" s="234"/>
      <c r="O830" s="234"/>
      <c r="P830" s="234"/>
      <c r="Q830" s="234"/>
      <c r="R830" s="234"/>
      <c r="S830" s="234"/>
      <c r="T830" s="235"/>
      <c r="AT830" s="236" t="s">
        <v>513</v>
      </c>
      <c r="AU830" s="236" t="s">
        <v>82</v>
      </c>
      <c r="AV830" s="12" t="s">
        <v>82</v>
      </c>
      <c r="AW830" s="12" t="s">
        <v>36</v>
      </c>
      <c r="AX830" s="12" t="s">
        <v>80</v>
      </c>
      <c r="AY830" s="236" t="s">
        <v>492</v>
      </c>
    </row>
    <row r="831" spans="2:65" s="1" customFormat="1" ht="25.5" customHeight="1">
      <c r="B831" s="42"/>
      <c r="C831" s="209" t="s">
        <v>338</v>
      </c>
      <c r="D831" s="209" t="s">
        <v>498</v>
      </c>
      <c r="E831" s="210" t="s">
        <v>11667</v>
      </c>
      <c r="F831" s="211" t="s">
        <v>11668</v>
      </c>
      <c r="G831" s="212" t="s">
        <v>1025</v>
      </c>
      <c r="H831" s="213">
        <v>31</v>
      </c>
      <c r="I831" s="214"/>
      <c r="J831" s="215">
        <f>ROUND(I831*H831,2)</f>
        <v>0</v>
      </c>
      <c r="K831" s="211" t="s">
        <v>23</v>
      </c>
      <c r="L831" s="62"/>
      <c r="M831" s="216" t="s">
        <v>23</v>
      </c>
      <c r="N831" s="217" t="s">
        <v>44</v>
      </c>
      <c r="O831" s="43"/>
      <c r="P831" s="218">
        <f>O831*H831</f>
        <v>0</v>
      </c>
      <c r="Q831" s="218">
        <v>6.9999999999999999E-4</v>
      </c>
      <c r="R831" s="218">
        <f>Q831*H831</f>
        <v>2.1700000000000001E-2</v>
      </c>
      <c r="S831" s="218">
        <v>0</v>
      </c>
      <c r="T831" s="219">
        <f>S831*H831</f>
        <v>0</v>
      </c>
      <c r="AR831" s="25" t="s">
        <v>775</v>
      </c>
      <c r="AT831" s="25" t="s">
        <v>498</v>
      </c>
      <c r="AU831" s="25" t="s">
        <v>82</v>
      </c>
      <c r="AY831" s="25" t="s">
        <v>492</v>
      </c>
      <c r="BE831" s="220">
        <f>IF(N831="základní",J831,0)</f>
        <v>0</v>
      </c>
      <c r="BF831" s="220">
        <f>IF(N831="snížená",J831,0)</f>
        <v>0</v>
      </c>
      <c r="BG831" s="220">
        <f>IF(N831="zákl. přenesená",J831,0)</f>
        <v>0</v>
      </c>
      <c r="BH831" s="220">
        <f>IF(N831="sníž. přenesená",J831,0)</f>
        <v>0</v>
      </c>
      <c r="BI831" s="220">
        <f>IF(N831="nulová",J831,0)</f>
        <v>0</v>
      </c>
      <c r="BJ831" s="25" t="s">
        <v>80</v>
      </c>
      <c r="BK831" s="220">
        <f>ROUND(I831*H831,2)</f>
        <v>0</v>
      </c>
      <c r="BL831" s="25" t="s">
        <v>775</v>
      </c>
      <c r="BM831" s="25" t="s">
        <v>11669</v>
      </c>
    </row>
    <row r="832" spans="2:65" s="1" customFormat="1">
      <c r="B832" s="42"/>
      <c r="C832" s="64"/>
      <c r="D832" s="221" t="s">
        <v>506</v>
      </c>
      <c r="E832" s="64"/>
      <c r="F832" s="222" t="s">
        <v>11668</v>
      </c>
      <c r="G832" s="64"/>
      <c r="H832" s="64"/>
      <c r="I832" s="177"/>
      <c r="J832" s="64"/>
      <c r="K832" s="64"/>
      <c r="L832" s="62"/>
      <c r="M832" s="223"/>
      <c r="N832" s="43"/>
      <c r="O832" s="43"/>
      <c r="P832" s="43"/>
      <c r="Q832" s="43"/>
      <c r="R832" s="43"/>
      <c r="S832" s="43"/>
      <c r="T832" s="79"/>
      <c r="AT832" s="25" t="s">
        <v>506</v>
      </c>
      <c r="AU832" s="25" t="s">
        <v>82</v>
      </c>
    </row>
    <row r="833" spans="2:65" s="12" customFormat="1">
      <c r="B833" s="225"/>
      <c r="C833" s="226"/>
      <c r="D833" s="221" t="s">
        <v>513</v>
      </c>
      <c r="E833" s="248" t="s">
        <v>23</v>
      </c>
      <c r="F833" s="249" t="s">
        <v>11670</v>
      </c>
      <c r="G833" s="226"/>
      <c r="H833" s="250">
        <v>31</v>
      </c>
      <c r="I833" s="231"/>
      <c r="J833" s="226"/>
      <c r="K833" s="226"/>
      <c r="L833" s="232"/>
      <c r="M833" s="233"/>
      <c r="N833" s="234"/>
      <c r="O833" s="234"/>
      <c r="P833" s="234"/>
      <c r="Q833" s="234"/>
      <c r="R833" s="234"/>
      <c r="S833" s="234"/>
      <c r="T833" s="235"/>
      <c r="AT833" s="236" t="s">
        <v>513</v>
      </c>
      <c r="AU833" s="236" t="s">
        <v>82</v>
      </c>
      <c r="AV833" s="12" t="s">
        <v>82</v>
      </c>
      <c r="AW833" s="12" t="s">
        <v>36</v>
      </c>
      <c r="AX833" s="12" t="s">
        <v>80</v>
      </c>
      <c r="AY833" s="236" t="s">
        <v>492</v>
      </c>
    </row>
    <row r="834" spans="2:65" s="11" customFormat="1" ht="29.85" customHeight="1">
      <c r="B834" s="192"/>
      <c r="C834" s="193"/>
      <c r="D834" s="206" t="s">
        <v>72</v>
      </c>
      <c r="E834" s="207" t="s">
        <v>5560</v>
      </c>
      <c r="F834" s="207" t="s">
        <v>7230</v>
      </c>
      <c r="G834" s="193"/>
      <c r="H834" s="193"/>
      <c r="I834" s="196"/>
      <c r="J834" s="208">
        <f>BK834</f>
        <v>0</v>
      </c>
      <c r="K834" s="193"/>
      <c r="L834" s="198"/>
      <c r="M834" s="199"/>
      <c r="N834" s="200"/>
      <c r="O834" s="200"/>
      <c r="P834" s="201">
        <f>SUM(P835:P840)</f>
        <v>0</v>
      </c>
      <c r="Q834" s="200"/>
      <c r="R834" s="201">
        <f>SUM(R835:R840)</f>
        <v>1.1651E-2</v>
      </c>
      <c r="S834" s="200"/>
      <c r="T834" s="202">
        <f>SUM(T835:T840)</f>
        <v>0</v>
      </c>
      <c r="AR834" s="203" t="s">
        <v>82</v>
      </c>
      <c r="AT834" s="204" t="s">
        <v>72</v>
      </c>
      <c r="AU834" s="204" t="s">
        <v>80</v>
      </c>
      <c r="AY834" s="203" t="s">
        <v>492</v>
      </c>
      <c r="BK834" s="205">
        <f>SUM(BK835:BK840)</f>
        <v>0</v>
      </c>
    </row>
    <row r="835" spans="2:65" s="1" customFormat="1" ht="16.5" customHeight="1">
      <c r="B835" s="42"/>
      <c r="C835" s="209" t="s">
        <v>2326</v>
      </c>
      <c r="D835" s="209" t="s">
        <v>498</v>
      </c>
      <c r="E835" s="210" t="s">
        <v>11671</v>
      </c>
      <c r="F835" s="211" t="s">
        <v>11672</v>
      </c>
      <c r="G835" s="212" t="s">
        <v>832</v>
      </c>
      <c r="H835" s="213">
        <v>289.7</v>
      </c>
      <c r="I835" s="214"/>
      <c r="J835" s="215">
        <f>ROUND(I835*H835,2)</f>
        <v>0</v>
      </c>
      <c r="K835" s="211" t="s">
        <v>501</v>
      </c>
      <c r="L835" s="62"/>
      <c r="M835" s="216" t="s">
        <v>23</v>
      </c>
      <c r="N835" s="217" t="s">
        <v>44</v>
      </c>
      <c r="O835" s="43"/>
      <c r="P835" s="218">
        <f>O835*H835</f>
        <v>0</v>
      </c>
      <c r="Q835" s="218">
        <v>3.0000000000000001E-5</v>
      </c>
      <c r="R835" s="218">
        <f>Q835*H835</f>
        <v>8.6909999999999991E-3</v>
      </c>
      <c r="S835" s="218">
        <v>0</v>
      </c>
      <c r="T835" s="219">
        <f>S835*H835</f>
        <v>0</v>
      </c>
      <c r="AR835" s="25" t="s">
        <v>775</v>
      </c>
      <c r="AT835" s="25" t="s">
        <v>498</v>
      </c>
      <c r="AU835" s="25" t="s">
        <v>82</v>
      </c>
      <c r="AY835" s="25" t="s">
        <v>492</v>
      </c>
      <c r="BE835" s="220">
        <f>IF(N835="základní",J835,0)</f>
        <v>0</v>
      </c>
      <c r="BF835" s="220">
        <f>IF(N835="snížená",J835,0)</f>
        <v>0</v>
      </c>
      <c r="BG835" s="220">
        <f>IF(N835="zákl. přenesená",J835,0)</f>
        <v>0</v>
      </c>
      <c r="BH835" s="220">
        <f>IF(N835="sníž. přenesená",J835,0)</f>
        <v>0</v>
      </c>
      <c r="BI835" s="220">
        <f>IF(N835="nulová",J835,0)</f>
        <v>0</v>
      </c>
      <c r="BJ835" s="25" t="s">
        <v>80</v>
      </c>
      <c r="BK835" s="220">
        <f>ROUND(I835*H835,2)</f>
        <v>0</v>
      </c>
      <c r="BL835" s="25" t="s">
        <v>775</v>
      </c>
      <c r="BM835" s="25" t="s">
        <v>11673</v>
      </c>
    </row>
    <row r="836" spans="2:65" s="1" customFormat="1" ht="24">
      <c r="B836" s="42"/>
      <c r="C836" s="64"/>
      <c r="D836" s="221" t="s">
        <v>506</v>
      </c>
      <c r="E836" s="64"/>
      <c r="F836" s="222" t="s">
        <v>11674</v>
      </c>
      <c r="G836" s="64"/>
      <c r="H836" s="64"/>
      <c r="I836" s="177"/>
      <c r="J836" s="64"/>
      <c r="K836" s="64"/>
      <c r="L836" s="62"/>
      <c r="M836" s="223"/>
      <c r="N836" s="43"/>
      <c r="O836" s="43"/>
      <c r="P836" s="43"/>
      <c r="Q836" s="43"/>
      <c r="R836" s="43"/>
      <c r="S836" s="43"/>
      <c r="T836" s="79"/>
      <c r="AT836" s="25" t="s">
        <v>506</v>
      </c>
      <c r="AU836" s="25" t="s">
        <v>82</v>
      </c>
    </row>
    <row r="837" spans="2:65" s="12" customFormat="1">
      <c r="B837" s="225"/>
      <c r="C837" s="226"/>
      <c r="D837" s="227" t="s">
        <v>513</v>
      </c>
      <c r="E837" s="228" t="s">
        <v>23</v>
      </c>
      <c r="F837" s="229" t="s">
        <v>11675</v>
      </c>
      <c r="G837" s="226"/>
      <c r="H837" s="230">
        <v>289.7</v>
      </c>
      <c r="I837" s="231"/>
      <c r="J837" s="226"/>
      <c r="K837" s="226"/>
      <c r="L837" s="232"/>
      <c r="M837" s="233"/>
      <c r="N837" s="234"/>
      <c r="O837" s="234"/>
      <c r="P837" s="234"/>
      <c r="Q837" s="234"/>
      <c r="R837" s="234"/>
      <c r="S837" s="234"/>
      <c r="T837" s="235"/>
      <c r="AT837" s="236" t="s">
        <v>513</v>
      </c>
      <c r="AU837" s="236" t="s">
        <v>82</v>
      </c>
      <c r="AV837" s="12" t="s">
        <v>82</v>
      </c>
      <c r="AW837" s="12" t="s">
        <v>36</v>
      </c>
      <c r="AX837" s="12" t="s">
        <v>80</v>
      </c>
      <c r="AY837" s="236" t="s">
        <v>492</v>
      </c>
    </row>
    <row r="838" spans="2:65" s="1" customFormat="1" ht="16.5" customHeight="1">
      <c r="B838" s="42"/>
      <c r="C838" s="209" t="s">
        <v>2330</v>
      </c>
      <c r="D838" s="209" t="s">
        <v>498</v>
      </c>
      <c r="E838" s="210" t="s">
        <v>11676</v>
      </c>
      <c r="F838" s="211" t="s">
        <v>11677</v>
      </c>
      <c r="G838" s="212" t="s">
        <v>832</v>
      </c>
      <c r="H838" s="213">
        <v>37</v>
      </c>
      <c r="I838" s="214"/>
      <c r="J838" s="215">
        <f>ROUND(I838*H838,2)</f>
        <v>0</v>
      </c>
      <c r="K838" s="211" t="s">
        <v>501</v>
      </c>
      <c r="L838" s="62"/>
      <c r="M838" s="216" t="s">
        <v>23</v>
      </c>
      <c r="N838" s="217" t="s">
        <v>44</v>
      </c>
      <c r="O838" s="43"/>
      <c r="P838" s="218">
        <f>O838*H838</f>
        <v>0</v>
      </c>
      <c r="Q838" s="218">
        <v>8.0000000000000007E-5</v>
      </c>
      <c r="R838" s="218">
        <f>Q838*H838</f>
        <v>2.9600000000000004E-3</v>
      </c>
      <c r="S838" s="218">
        <v>0</v>
      </c>
      <c r="T838" s="219">
        <f>S838*H838</f>
        <v>0</v>
      </c>
      <c r="AR838" s="25" t="s">
        <v>775</v>
      </c>
      <c r="AT838" s="25" t="s">
        <v>498</v>
      </c>
      <c r="AU838" s="25" t="s">
        <v>82</v>
      </c>
      <c r="AY838" s="25" t="s">
        <v>492</v>
      </c>
      <c r="BE838" s="220">
        <f>IF(N838="základní",J838,0)</f>
        <v>0</v>
      </c>
      <c r="BF838" s="220">
        <f>IF(N838="snížená",J838,0)</f>
        <v>0</v>
      </c>
      <c r="BG838" s="220">
        <f>IF(N838="zákl. přenesená",J838,0)</f>
        <v>0</v>
      </c>
      <c r="BH838" s="220">
        <f>IF(N838="sníž. přenesená",J838,0)</f>
        <v>0</v>
      </c>
      <c r="BI838" s="220">
        <f>IF(N838="nulová",J838,0)</f>
        <v>0</v>
      </c>
      <c r="BJ838" s="25" t="s">
        <v>80</v>
      </c>
      <c r="BK838" s="220">
        <f>ROUND(I838*H838,2)</f>
        <v>0</v>
      </c>
      <c r="BL838" s="25" t="s">
        <v>775</v>
      </c>
      <c r="BM838" s="25" t="s">
        <v>11678</v>
      </c>
    </row>
    <row r="839" spans="2:65" s="1" customFormat="1" ht="24">
      <c r="B839" s="42"/>
      <c r="C839" s="64"/>
      <c r="D839" s="221" t="s">
        <v>506</v>
      </c>
      <c r="E839" s="64"/>
      <c r="F839" s="222" t="s">
        <v>11679</v>
      </c>
      <c r="G839" s="64"/>
      <c r="H839" s="64"/>
      <c r="I839" s="177"/>
      <c r="J839" s="64"/>
      <c r="K839" s="64"/>
      <c r="L839" s="62"/>
      <c r="M839" s="223"/>
      <c r="N839" s="43"/>
      <c r="O839" s="43"/>
      <c r="P839" s="43"/>
      <c r="Q839" s="43"/>
      <c r="R839" s="43"/>
      <c r="S839" s="43"/>
      <c r="T839" s="79"/>
      <c r="AT839" s="25" t="s">
        <v>506</v>
      </c>
      <c r="AU839" s="25" t="s">
        <v>82</v>
      </c>
    </row>
    <row r="840" spans="2:65" s="12" customFormat="1">
      <c r="B840" s="225"/>
      <c r="C840" s="226"/>
      <c r="D840" s="221" t="s">
        <v>513</v>
      </c>
      <c r="E840" s="248" t="s">
        <v>23</v>
      </c>
      <c r="F840" s="249" t="s">
        <v>1034</v>
      </c>
      <c r="G840" s="226"/>
      <c r="H840" s="250">
        <v>37</v>
      </c>
      <c r="I840" s="231"/>
      <c r="J840" s="226"/>
      <c r="K840" s="226"/>
      <c r="L840" s="232"/>
      <c r="M840" s="233"/>
      <c r="N840" s="234"/>
      <c r="O840" s="234"/>
      <c r="P840" s="234"/>
      <c r="Q840" s="234"/>
      <c r="R840" s="234"/>
      <c r="S840" s="234"/>
      <c r="T840" s="235"/>
      <c r="AT840" s="236" t="s">
        <v>513</v>
      </c>
      <c r="AU840" s="236" t="s">
        <v>82</v>
      </c>
      <c r="AV840" s="12" t="s">
        <v>82</v>
      </c>
      <c r="AW840" s="12" t="s">
        <v>36</v>
      </c>
      <c r="AX840" s="12" t="s">
        <v>80</v>
      </c>
      <c r="AY840" s="236" t="s">
        <v>492</v>
      </c>
    </row>
    <row r="841" spans="2:65" s="11" customFormat="1" ht="37.35" customHeight="1">
      <c r="B841" s="192"/>
      <c r="C841" s="193"/>
      <c r="D841" s="194" t="s">
        <v>72</v>
      </c>
      <c r="E841" s="195" t="s">
        <v>1110</v>
      </c>
      <c r="F841" s="195" t="s">
        <v>11680</v>
      </c>
      <c r="G841" s="193"/>
      <c r="H841" s="193"/>
      <c r="I841" s="196"/>
      <c r="J841" s="197">
        <f>BK841</f>
        <v>0</v>
      </c>
      <c r="K841" s="193"/>
      <c r="L841" s="198"/>
      <c r="M841" s="199"/>
      <c r="N841" s="200"/>
      <c r="O841" s="200"/>
      <c r="P841" s="201">
        <f>P842</f>
        <v>0</v>
      </c>
      <c r="Q841" s="200"/>
      <c r="R841" s="201">
        <f>R842</f>
        <v>0.03</v>
      </c>
      <c r="S841" s="200"/>
      <c r="T841" s="202">
        <f>T842</f>
        <v>0</v>
      </c>
      <c r="AR841" s="203" t="s">
        <v>93</v>
      </c>
      <c r="AT841" s="204" t="s">
        <v>72</v>
      </c>
      <c r="AU841" s="204" t="s">
        <v>73</v>
      </c>
      <c r="AY841" s="203" t="s">
        <v>492</v>
      </c>
      <c r="BK841" s="205">
        <f>BK842</f>
        <v>0</v>
      </c>
    </row>
    <row r="842" spans="2:65" s="11" customFormat="1" ht="19.95" customHeight="1">
      <c r="B842" s="192"/>
      <c r="C842" s="193"/>
      <c r="D842" s="206" t="s">
        <v>72</v>
      </c>
      <c r="E842" s="207" t="s">
        <v>11681</v>
      </c>
      <c r="F842" s="207" t="s">
        <v>11682</v>
      </c>
      <c r="G842" s="193"/>
      <c r="H842" s="193"/>
      <c r="I842" s="196"/>
      <c r="J842" s="208">
        <f>BK842</f>
        <v>0</v>
      </c>
      <c r="K842" s="193"/>
      <c r="L842" s="198"/>
      <c r="M842" s="199"/>
      <c r="N842" s="200"/>
      <c r="O842" s="200"/>
      <c r="P842" s="201">
        <f>SUM(P843:P845)</f>
        <v>0</v>
      </c>
      <c r="Q842" s="200"/>
      <c r="R842" s="201">
        <f>SUM(R843:R845)</f>
        <v>0.03</v>
      </c>
      <c r="S842" s="200"/>
      <c r="T842" s="202">
        <f>SUM(T843:T845)</f>
        <v>0</v>
      </c>
      <c r="AR842" s="203" t="s">
        <v>93</v>
      </c>
      <c r="AT842" s="204" t="s">
        <v>72</v>
      </c>
      <c r="AU842" s="204" t="s">
        <v>80</v>
      </c>
      <c r="AY842" s="203" t="s">
        <v>492</v>
      </c>
      <c r="BK842" s="205">
        <f>SUM(BK843:BK845)</f>
        <v>0</v>
      </c>
    </row>
    <row r="843" spans="2:65" s="1" customFormat="1" ht="16.5" customHeight="1">
      <c r="B843" s="42"/>
      <c r="C843" s="209" t="s">
        <v>2333</v>
      </c>
      <c r="D843" s="209" t="s">
        <v>498</v>
      </c>
      <c r="E843" s="210" t="s">
        <v>11683</v>
      </c>
      <c r="F843" s="211" t="s">
        <v>11684</v>
      </c>
      <c r="G843" s="212" t="s">
        <v>1025</v>
      </c>
      <c r="H843" s="213">
        <v>1</v>
      </c>
      <c r="I843" s="214"/>
      <c r="J843" s="215">
        <f>ROUND(I843*H843,2)</f>
        <v>0</v>
      </c>
      <c r="K843" s="211" t="s">
        <v>23</v>
      </c>
      <c r="L843" s="62"/>
      <c r="M843" s="216" t="s">
        <v>23</v>
      </c>
      <c r="N843" s="217" t="s">
        <v>44</v>
      </c>
      <c r="O843" s="43"/>
      <c r="P843" s="218">
        <f>O843*H843</f>
        <v>0</v>
      </c>
      <c r="Q843" s="218">
        <v>0.03</v>
      </c>
      <c r="R843" s="218">
        <f>Q843*H843</f>
        <v>0.03</v>
      </c>
      <c r="S843" s="218">
        <v>0</v>
      </c>
      <c r="T843" s="219">
        <f>S843*H843</f>
        <v>0</v>
      </c>
      <c r="AR843" s="25" t="s">
        <v>1331</v>
      </c>
      <c r="AT843" s="25" t="s">
        <v>498</v>
      </c>
      <c r="AU843" s="25" t="s">
        <v>82</v>
      </c>
      <c r="AY843" s="25" t="s">
        <v>492</v>
      </c>
      <c r="BE843" s="220">
        <f>IF(N843="základní",J843,0)</f>
        <v>0</v>
      </c>
      <c r="BF843" s="220">
        <f>IF(N843="snížená",J843,0)</f>
        <v>0</v>
      </c>
      <c r="BG843" s="220">
        <f>IF(N843="zákl. přenesená",J843,0)</f>
        <v>0</v>
      </c>
      <c r="BH843" s="220">
        <f>IF(N843="sníž. přenesená",J843,0)</f>
        <v>0</v>
      </c>
      <c r="BI843" s="220">
        <f>IF(N843="nulová",J843,0)</f>
        <v>0</v>
      </c>
      <c r="BJ843" s="25" t="s">
        <v>80</v>
      </c>
      <c r="BK843" s="220">
        <f>ROUND(I843*H843,2)</f>
        <v>0</v>
      </c>
      <c r="BL843" s="25" t="s">
        <v>1331</v>
      </c>
      <c r="BM843" s="25" t="s">
        <v>11685</v>
      </c>
    </row>
    <row r="844" spans="2:65" s="1" customFormat="1" ht="24">
      <c r="B844" s="42"/>
      <c r="C844" s="64"/>
      <c r="D844" s="221" t="s">
        <v>506</v>
      </c>
      <c r="E844" s="64"/>
      <c r="F844" s="222" t="s">
        <v>11686</v>
      </c>
      <c r="G844" s="64"/>
      <c r="H844" s="64"/>
      <c r="I844" s="177"/>
      <c r="J844" s="64"/>
      <c r="K844" s="64"/>
      <c r="L844" s="62"/>
      <c r="M844" s="223"/>
      <c r="N844" s="43"/>
      <c r="O844" s="43"/>
      <c r="P844" s="43"/>
      <c r="Q844" s="43"/>
      <c r="R844" s="43"/>
      <c r="S844" s="43"/>
      <c r="T844" s="79"/>
      <c r="AT844" s="25" t="s">
        <v>506</v>
      </c>
      <c r="AU844" s="25" t="s">
        <v>82</v>
      </c>
    </row>
    <row r="845" spans="2:65" s="12" customFormat="1">
      <c r="B845" s="225"/>
      <c r="C845" s="226"/>
      <c r="D845" s="221" t="s">
        <v>513</v>
      </c>
      <c r="E845" s="248" t="s">
        <v>23</v>
      </c>
      <c r="F845" s="249" t="s">
        <v>80</v>
      </c>
      <c r="G845" s="226"/>
      <c r="H845" s="250">
        <v>1</v>
      </c>
      <c r="I845" s="231"/>
      <c r="J845" s="226"/>
      <c r="K845" s="226"/>
      <c r="L845" s="232"/>
      <c r="M845" s="297"/>
      <c r="N845" s="298"/>
      <c r="O845" s="298"/>
      <c r="P845" s="298"/>
      <c r="Q845" s="298"/>
      <c r="R845" s="298"/>
      <c r="S845" s="298"/>
      <c r="T845" s="299"/>
      <c r="AT845" s="236" t="s">
        <v>513</v>
      </c>
      <c r="AU845" s="236" t="s">
        <v>82</v>
      </c>
      <c r="AV845" s="12" t="s">
        <v>82</v>
      </c>
      <c r="AW845" s="12" t="s">
        <v>36</v>
      </c>
      <c r="AX845" s="12" t="s">
        <v>80</v>
      </c>
      <c r="AY845" s="236" t="s">
        <v>492</v>
      </c>
    </row>
    <row r="846" spans="2:65" s="1" customFormat="1" ht="6.9" customHeight="1">
      <c r="B846" s="57"/>
      <c r="C846" s="58"/>
      <c r="D846" s="58"/>
      <c r="E846" s="58"/>
      <c r="F846" s="58"/>
      <c r="G846" s="58"/>
      <c r="H846" s="58"/>
      <c r="I846" s="151"/>
      <c r="J846" s="58"/>
      <c r="K846" s="58"/>
      <c r="L846" s="62"/>
    </row>
  </sheetData>
  <sheetProtection password="CC35" sheet="1" objects="1" scenarios="1" formatCells="0" formatColumns="0" formatRows="0" sort="0" autoFilter="0"/>
  <autoFilter ref="C101:K845"/>
  <mergeCells count="16">
    <mergeCell ref="G1:H1"/>
    <mergeCell ref="E49:H49"/>
    <mergeCell ref="E53:H53"/>
    <mergeCell ref="E51:H51"/>
    <mergeCell ref="E55:H55"/>
    <mergeCell ref="E7:H7"/>
    <mergeCell ref="E11:H11"/>
    <mergeCell ref="E9:H9"/>
    <mergeCell ref="E13:H13"/>
    <mergeCell ref="E28:H28"/>
    <mergeCell ref="L2:V2"/>
    <mergeCell ref="E88:H88"/>
    <mergeCell ref="E92:H92"/>
    <mergeCell ref="E90:H90"/>
    <mergeCell ref="E94:H94"/>
    <mergeCell ref="J59:J60"/>
  </mergeCells>
  <hyperlinks>
    <hyperlink ref="F1:G1" location="C2" display="1) Krycí list soupisu"/>
    <hyperlink ref="G1:H1" location="C62" display="2) Rekapitulace"/>
    <hyperlink ref="J1" location="C10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5"/>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125</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8720</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11687</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ROUND(J91,2)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ROUND(SUM(BE91:BE144), 2)</f>
        <v>0</v>
      </c>
      <c r="G34" s="43"/>
      <c r="H34" s="43"/>
      <c r="I34" s="143">
        <v>0.21</v>
      </c>
      <c r="J34" s="142">
        <f>ROUND(ROUND((SUM(BE91:BE144)), 2)*I34, 2)</f>
        <v>0</v>
      </c>
      <c r="K34" s="46"/>
    </row>
    <row r="35" spans="2:11" s="1" customFormat="1" ht="14.4" customHeight="1">
      <c r="B35" s="42"/>
      <c r="C35" s="43"/>
      <c r="D35" s="43"/>
      <c r="E35" s="50" t="s">
        <v>45</v>
      </c>
      <c r="F35" s="142">
        <f>ROUND(SUM(BF91:BF144), 2)</f>
        <v>0</v>
      </c>
      <c r="G35" s="43"/>
      <c r="H35" s="43"/>
      <c r="I35" s="143">
        <v>0.15</v>
      </c>
      <c r="J35" s="142">
        <f>ROUND(ROUND((SUM(BF91:BF144)), 2)*I35, 2)</f>
        <v>0</v>
      </c>
      <c r="K35" s="46"/>
    </row>
    <row r="36" spans="2:11" s="1" customFormat="1" ht="14.4" hidden="1" customHeight="1">
      <c r="B36" s="42"/>
      <c r="C36" s="43"/>
      <c r="D36" s="43"/>
      <c r="E36" s="50" t="s">
        <v>46</v>
      </c>
      <c r="F36" s="142">
        <f>ROUND(SUM(BG91:BG144), 2)</f>
        <v>0</v>
      </c>
      <c r="G36" s="43"/>
      <c r="H36" s="43"/>
      <c r="I36" s="143">
        <v>0.21</v>
      </c>
      <c r="J36" s="142">
        <v>0</v>
      </c>
      <c r="K36" s="46"/>
    </row>
    <row r="37" spans="2:11" s="1" customFormat="1" ht="14.4" hidden="1" customHeight="1">
      <c r="B37" s="42"/>
      <c r="C37" s="43"/>
      <c r="D37" s="43"/>
      <c r="E37" s="50" t="s">
        <v>47</v>
      </c>
      <c r="F37" s="142">
        <f>ROUND(SUM(BH91:BH144), 2)</f>
        <v>0</v>
      </c>
      <c r="G37" s="43"/>
      <c r="H37" s="43"/>
      <c r="I37" s="143">
        <v>0.15</v>
      </c>
      <c r="J37" s="142">
        <v>0</v>
      </c>
      <c r="K37" s="46"/>
    </row>
    <row r="38" spans="2:11" s="1" customFormat="1" ht="14.4" hidden="1" customHeight="1">
      <c r="B38" s="42"/>
      <c r="C38" s="43"/>
      <c r="D38" s="43"/>
      <c r="E38" s="50" t="s">
        <v>48</v>
      </c>
      <c r="F38" s="142">
        <f>ROUND(SUM(BI91:BI144),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8720</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 xml:space="preserve">D.1.4.f - Plynová zařízení </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J91</f>
        <v>0</v>
      </c>
      <c r="K64" s="46"/>
      <c r="AU64" s="25" t="s">
        <v>300</v>
      </c>
    </row>
    <row r="65" spans="2:12" s="8" customFormat="1" ht="24.9" customHeight="1">
      <c r="B65" s="161"/>
      <c r="C65" s="162"/>
      <c r="D65" s="163" t="s">
        <v>11688</v>
      </c>
      <c r="E65" s="164"/>
      <c r="F65" s="164"/>
      <c r="G65" s="164"/>
      <c r="H65" s="164"/>
      <c r="I65" s="165"/>
      <c r="J65" s="166">
        <f>J92</f>
        <v>0</v>
      </c>
      <c r="K65" s="167"/>
    </row>
    <row r="66" spans="2:12" s="8" customFormat="1" ht="24.9" customHeight="1">
      <c r="B66" s="161"/>
      <c r="C66" s="162"/>
      <c r="D66" s="163" t="s">
        <v>11689</v>
      </c>
      <c r="E66" s="164"/>
      <c r="F66" s="164"/>
      <c r="G66" s="164"/>
      <c r="H66" s="164"/>
      <c r="I66" s="165"/>
      <c r="J66" s="166">
        <f>J97</f>
        <v>0</v>
      </c>
      <c r="K66" s="167"/>
    </row>
    <row r="67" spans="2:12" s="8" customFormat="1" ht="24.9" customHeight="1">
      <c r="B67" s="161"/>
      <c r="C67" s="162"/>
      <c r="D67" s="163" t="s">
        <v>11690</v>
      </c>
      <c r="E67" s="164"/>
      <c r="F67" s="164"/>
      <c r="G67" s="164"/>
      <c r="H67" s="164"/>
      <c r="I67" s="165"/>
      <c r="J67" s="166">
        <f>J142</f>
        <v>0</v>
      </c>
      <c r="K67" s="167"/>
    </row>
    <row r="68" spans="2:12" s="1" customFormat="1" ht="21.75" customHeight="1">
      <c r="B68" s="42"/>
      <c r="C68" s="43"/>
      <c r="D68" s="43"/>
      <c r="E68" s="43"/>
      <c r="F68" s="43"/>
      <c r="G68" s="43"/>
      <c r="H68" s="43"/>
      <c r="I68" s="129"/>
      <c r="J68" s="43"/>
      <c r="K68" s="46"/>
    </row>
    <row r="69" spans="2:12" s="1" customFormat="1" ht="6.9" customHeight="1">
      <c r="B69" s="57"/>
      <c r="C69" s="58"/>
      <c r="D69" s="58"/>
      <c r="E69" s="58"/>
      <c r="F69" s="58"/>
      <c r="G69" s="58"/>
      <c r="H69" s="58"/>
      <c r="I69" s="151"/>
      <c r="J69" s="58"/>
      <c r="K69" s="59"/>
    </row>
    <row r="73" spans="2:12" s="1" customFormat="1" ht="6.9" customHeight="1">
      <c r="B73" s="60"/>
      <c r="C73" s="61"/>
      <c r="D73" s="61"/>
      <c r="E73" s="61"/>
      <c r="F73" s="61"/>
      <c r="G73" s="61"/>
      <c r="H73" s="61"/>
      <c r="I73" s="154"/>
      <c r="J73" s="61"/>
      <c r="K73" s="61"/>
      <c r="L73" s="62"/>
    </row>
    <row r="74" spans="2:12" s="1" customFormat="1" ht="36.9" customHeight="1">
      <c r="B74" s="42"/>
      <c r="C74" s="63" t="s">
        <v>444</v>
      </c>
      <c r="D74" s="64"/>
      <c r="E74" s="64"/>
      <c r="F74" s="64"/>
      <c r="G74" s="64"/>
      <c r="H74" s="64"/>
      <c r="I74" s="177"/>
      <c r="J74" s="64"/>
      <c r="K74" s="64"/>
      <c r="L74" s="62"/>
    </row>
    <row r="75" spans="2:12" s="1" customFormat="1" ht="6.9" customHeight="1">
      <c r="B75" s="42"/>
      <c r="C75" s="64"/>
      <c r="D75" s="64"/>
      <c r="E75" s="64"/>
      <c r="F75" s="64"/>
      <c r="G75" s="64"/>
      <c r="H75" s="64"/>
      <c r="I75" s="177"/>
      <c r="J75" s="64"/>
      <c r="K75" s="64"/>
      <c r="L75" s="62"/>
    </row>
    <row r="76" spans="2:12" s="1" customFormat="1" ht="14.4" customHeight="1">
      <c r="B76" s="42"/>
      <c r="C76" s="66" t="s">
        <v>18</v>
      </c>
      <c r="D76" s="64"/>
      <c r="E76" s="64"/>
      <c r="F76" s="64"/>
      <c r="G76" s="64"/>
      <c r="H76" s="64"/>
      <c r="I76" s="177"/>
      <c r="J76" s="64"/>
      <c r="K76" s="64"/>
      <c r="L76" s="62"/>
    </row>
    <row r="77" spans="2:12" s="1" customFormat="1" ht="16.5" customHeight="1">
      <c r="B77" s="42"/>
      <c r="C77" s="64"/>
      <c r="D77" s="64"/>
      <c r="E77" s="427" t="str">
        <f>E7</f>
        <v>ZČU - STRADI - STRATEGICKÁ DISLOKACE ZČU - FZS</v>
      </c>
      <c r="F77" s="428"/>
      <c r="G77" s="428"/>
      <c r="H77" s="428"/>
      <c r="I77" s="177"/>
      <c r="J77" s="64"/>
      <c r="K77" s="64"/>
      <c r="L77" s="62"/>
    </row>
    <row r="78" spans="2:12" ht="13.2">
      <c r="B78" s="29"/>
      <c r="C78" s="66" t="s">
        <v>193</v>
      </c>
      <c r="D78" s="178"/>
      <c r="E78" s="178"/>
      <c r="F78" s="178"/>
      <c r="G78" s="178"/>
      <c r="H78" s="178"/>
      <c r="J78" s="178"/>
      <c r="K78" s="178"/>
      <c r="L78" s="179"/>
    </row>
    <row r="79" spans="2:12" ht="16.5" customHeight="1">
      <c r="B79" s="29"/>
      <c r="C79" s="178"/>
      <c r="D79" s="178"/>
      <c r="E79" s="427" t="s">
        <v>196</v>
      </c>
      <c r="F79" s="431"/>
      <c r="G79" s="431"/>
      <c r="H79" s="431"/>
      <c r="J79" s="178"/>
      <c r="K79" s="178"/>
      <c r="L79" s="179"/>
    </row>
    <row r="80" spans="2:12" ht="13.2">
      <c r="B80" s="29"/>
      <c r="C80" s="66" t="s">
        <v>199</v>
      </c>
      <c r="D80" s="178"/>
      <c r="E80" s="178"/>
      <c r="F80" s="178"/>
      <c r="G80" s="178"/>
      <c r="H80" s="178"/>
      <c r="J80" s="178"/>
      <c r="K80" s="178"/>
      <c r="L80" s="179"/>
    </row>
    <row r="81" spans="2:65" s="1" customFormat="1" ht="16.5" customHeight="1">
      <c r="B81" s="42"/>
      <c r="C81" s="64"/>
      <c r="D81" s="64"/>
      <c r="E81" s="430" t="s">
        <v>8720</v>
      </c>
      <c r="F81" s="421"/>
      <c r="G81" s="421"/>
      <c r="H81" s="421"/>
      <c r="I81" s="177"/>
      <c r="J81" s="64"/>
      <c r="K81" s="64"/>
      <c r="L81" s="62"/>
    </row>
    <row r="82" spans="2:65" s="1" customFormat="1" ht="14.4" customHeight="1">
      <c r="B82" s="42"/>
      <c r="C82" s="66" t="s">
        <v>7448</v>
      </c>
      <c r="D82" s="64"/>
      <c r="E82" s="64"/>
      <c r="F82" s="64"/>
      <c r="G82" s="64"/>
      <c r="H82" s="64"/>
      <c r="I82" s="177"/>
      <c r="J82" s="64"/>
      <c r="K82" s="64"/>
      <c r="L82" s="62"/>
    </row>
    <row r="83" spans="2:65" s="1" customFormat="1" ht="17.25" customHeight="1">
      <c r="B83" s="42"/>
      <c r="C83" s="64"/>
      <c r="D83" s="64"/>
      <c r="E83" s="393" t="str">
        <f>E13</f>
        <v xml:space="preserve">D.1.4.f - Plynová zařízení </v>
      </c>
      <c r="F83" s="421"/>
      <c r="G83" s="421"/>
      <c r="H83" s="421"/>
      <c r="I83" s="177"/>
      <c r="J83" s="64"/>
      <c r="K83" s="64"/>
      <c r="L83" s="62"/>
    </row>
    <row r="84" spans="2:65" s="1" customFormat="1" ht="6.9" customHeight="1">
      <c r="B84" s="42"/>
      <c r="C84" s="64"/>
      <c r="D84" s="64"/>
      <c r="E84" s="64"/>
      <c r="F84" s="64"/>
      <c r="G84" s="64"/>
      <c r="H84" s="64"/>
      <c r="I84" s="177"/>
      <c r="J84" s="64"/>
      <c r="K84" s="64"/>
      <c r="L84" s="62"/>
    </row>
    <row r="85" spans="2:65" s="1" customFormat="1" ht="18" customHeight="1">
      <c r="B85" s="42"/>
      <c r="C85" s="66" t="s">
        <v>24</v>
      </c>
      <c r="D85" s="64"/>
      <c r="E85" s="64"/>
      <c r="F85" s="180" t="str">
        <f>F16</f>
        <v>Tylova 59, Jižní Předměstí, 301 00 Plzeň</v>
      </c>
      <c r="G85" s="64"/>
      <c r="H85" s="64"/>
      <c r="I85" s="181" t="s">
        <v>26</v>
      </c>
      <c r="J85" s="74" t="str">
        <f>IF(J16="","",J16)</f>
        <v>23. 3. 2017</v>
      </c>
      <c r="K85" s="64"/>
      <c r="L85" s="62"/>
    </row>
    <row r="86" spans="2:65" s="1" customFormat="1" ht="6.9" customHeight="1">
      <c r="B86" s="42"/>
      <c r="C86" s="64"/>
      <c r="D86" s="64"/>
      <c r="E86" s="64"/>
      <c r="F86" s="64"/>
      <c r="G86" s="64"/>
      <c r="H86" s="64"/>
      <c r="I86" s="177"/>
      <c r="J86" s="64"/>
      <c r="K86" s="64"/>
      <c r="L86" s="62"/>
    </row>
    <row r="87" spans="2:65" s="1" customFormat="1" ht="13.2">
      <c r="B87" s="42"/>
      <c r="C87" s="66" t="s">
        <v>28</v>
      </c>
      <c r="D87" s="64"/>
      <c r="E87" s="64"/>
      <c r="F87" s="180" t="str">
        <f>E19</f>
        <v>ZČU v Plzni, Univerzitní 8, Plzeň</v>
      </c>
      <c r="G87" s="64"/>
      <c r="H87" s="64"/>
      <c r="I87" s="181" t="s">
        <v>34</v>
      </c>
      <c r="J87" s="180" t="str">
        <f>E25</f>
        <v>ATELIER SOUKUP OPL ŠVEHLA s.r.o.</v>
      </c>
      <c r="K87" s="64"/>
      <c r="L87" s="62"/>
    </row>
    <row r="88" spans="2:65" s="1" customFormat="1" ht="14.4" customHeight="1">
      <c r="B88" s="42"/>
      <c r="C88" s="66" t="s">
        <v>32</v>
      </c>
      <c r="D88" s="64"/>
      <c r="E88" s="64"/>
      <c r="F88" s="180" t="str">
        <f>IF(E22="","",E22)</f>
        <v/>
      </c>
      <c r="G88" s="64"/>
      <c r="H88" s="64"/>
      <c r="I88" s="177"/>
      <c r="J88" s="64"/>
      <c r="K88" s="64"/>
      <c r="L88" s="62"/>
    </row>
    <row r="89" spans="2:65" s="1" customFormat="1" ht="10.35" customHeight="1">
      <c r="B89" s="42"/>
      <c r="C89" s="64"/>
      <c r="D89" s="64"/>
      <c r="E89" s="64"/>
      <c r="F89" s="64"/>
      <c r="G89" s="64"/>
      <c r="H89" s="64"/>
      <c r="I89" s="177"/>
      <c r="J89" s="64"/>
      <c r="K89" s="64"/>
      <c r="L89" s="62"/>
    </row>
    <row r="90" spans="2:65" s="10" customFormat="1" ht="29.25" customHeight="1">
      <c r="B90" s="182"/>
      <c r="C90" s="183" t="s">
        <v>473</v>
      </c>
      <c r="D90" s="184" t="s">
        <v>58</v>
      </c>
      <c r="E90" s="184" t="s">
        <v>54</v>
      </c>
      <c r="F90" s="184" t="s">
        <v>474</v>
      </c>
      <c r="G90" s="184" t="s">
        <v>475</v>
      </c>
      <c r="H90" s="184" t="s">
        <v>476</v>
      </c>
      <c r="I90" s="185" t="s">
        <v>477</v>
      </c>
      <c r="J90" s="184" t="s">
        <v>294</v>
      </c>
      <c r="K90" s="186" t="s">
        <v>478</v>
      </c>
      <c r="L90" s="187"/>
      <c r="M90" s="82" t="s">
        <v>479</v>
      </c>
      <c r="N90" s="83" t="s">
        <v>43</v>
      </c>
      <c r="O90" s="83" t="s">
        <v>480</v>
      </c>
      <c r="P90" s="83" t="s">
        <v>481</v>
      </c>
      <c r="Q90" s="83" t="s">
        <v>482</v>
      </c>
      <c r="R90" s="83" t="s">
        <v>483</v>
      </c>
      <c r="S90" s="83" t="s">
        <v>484</v>
      </c>
      <c r="T90" s="84" t="s">
        <v>485</v>
      </c>
    </row>
    <row r="91" spans="2:65" s="1" customFormat="1" ht="29.25" customHeight="1">
      <c r="B91" s="42"/>
      <c r="C91" s="88" t="s">
        <v>299</v>
      </c>
      <c r="D91" s="64"/>
      <c r="E91" s="64"/>
      <c r="F91" s="64"/>
      <c r="G91" s="64"/>
      <c r="H91" s="64"/>
      <c r="I91" s="177"/>
      <c r="J91" s="188">
        <f>BK91</f>
        <v>0</v>
      </c>
      <c r="K91" s="64"/>
      <c r="L91" s="62"/>
      <c r="M91" s="85"/>
      <c r="N91" s="86"/>
      <c r="O91" s="86"/>
      <c r="P91" s="189">
        <f>P92+P97+P142</f>
        <v>0</v>
      </c>
      <c r="Q91" s="86"/>
      <c r="R91" s="189">
        <f>R92+R97+R142</f>
        <v>0</v>
      </c>
      <c r="S91" s="86"/>
      <c r="T91" s="190">
        <f>T92+T97+T142</f>
        <v>0</v>
      </c>
      <c r="AT91" s="25" t="s">
        <v>72</v>
      </c>
      <c r="AU91" s="25" t="s">
        <v>300</v>
      </c>
      <c r="BK91" s="191">
        <f>BK92+BK97+BK142</f>
        <v>0</v>
      </c>
    </row>
    <row r="92" spans="2:65" s="11" customFormat="1" ht="37.35" customHeight="1">
      <c r="B92" s="192"/>
      <c r="C92" s="193"/>
      <c r="D92" s="206" t="s">
        <v>72</v>
      </c>
      <c r="E92" s="290" t="s">
        <v>77</v>
      </c>
      <c r="F92" s="290" t="s">
        <v>11691</v>
      </c>
      <c r="G92" s="193"/>
      <c r="H92" s="193"/>
      <c r="I92" s="196"/>
      <c r="J92" s="291">
        <f>BK92</f>
        <v>0</v>
      </c>
      <c r="K92" s="193"/>
      <c r="L92" s="198"/>
      <c r="M92" s="199"/>
      <c r="N92" s="200"/>
      <c r="O92" s="200"/>
      <c r="P92" s="201">
        <f>SUM(P93:P96)</f>
        <v>0</v>
      </c>
      <c r="Q92" s="200"/>
      <c r="R92" s="201">
        <f>SUM(R93:R96)</f>
        <v>0</v>
      </c>
      <c r="S92" s="200"/>
      <c r="T92" s="202">
        <f>SUM(T93:T96)</f>
        <v>0</v>
      </c>
      <c r="AR92" s="203" t="s">
        <v>80</v>
      </c>
      <c r="AT92" s="204" t="s">
        <v>72</v>
      </c>
      <c r="AU92" s="204" t="s">
        <v>73</v>
      </c>
      <c r="AY92" s="203" t="s">
        <v>492</v>
      </c>
      <c r="BK92" s="205">
        <f>SUM(BK93:BK96)</f>
        <v>0</v>
      </c>
    </row>
    <row r="93" spans="2:65" s="1" customFormat="1" ht="16.5" customHeight="1">
      <c r="B93" s="42"/>
      <c r="C93" s="209" t="s">
        <v>80</v>
      </c>
      <c r="D93" s="209" t="s">
        <v>498</v>
      </c>
      <c r="E93" s="210" t="s">
        <v>11692</v>
      </c>
      <c r="F93" s="211" t="s">
        <v>11693</v>
      </c>
      <c r="G93" s="212" t="s">
        <v>180</v>
      </c>
      <c r="H93" s="213">
        <v>1</v>
      </c>
      <c r="I93" s="214"/>
      <c r="J93" s="215">
        <f>ROUND(I93*H93,2)</f>
        <v>0</v>
      </c>
      <c r="K93" s="211" t="s">
        <v>23</v>
      </c>
      <c r="L93" s="62"/>
      <c r="M93" s="216" t="s">
        <v>23</v>
      </c>
      <c r="N93" s="217" t="s">
        <v>44</v>
      </c>
      <c r="O93" s="43"/>
      <c r="P93" s="218">
        <f>O93*H93</f>
        <v>0</v>
      </c>
      <c r="Q93" s="218">
        <v>0</v>
      </c>
      <c r="R93" s="218">
        <f>Q93*H93</f>
        <v>0</v>
      </c>
      <c r="S93" s="218">
        <v>0</v>
      </c>
      <c r="T93" s="219">
        <f>S93*H93</f>
        <v>0</v>
      </c>
      <c r="AR93" s="25" t="s">
        <v>502</v>
      </c>
      <c r="AT93" s="25" t="s">
        <v>498</v>
      </c>
      <c r="AU93" s="25" t="s">
        <v>80</v>
      </c>
      <c r="AY93" s="25" t="s">
        <v>492</v>
      </c>
      <c r="BE93" s="220">
        <f>IF(N93="základní",J93,0)</f>
        <v>0</v>
      </c>
      <c r="BF93" s="220">
        <f>IF(N93="snížená",J93,0)</f>
        <v>0</v>
      </c>
      <c r="BG93" s="220">
        <f>IF(N93="zákl. přenesená",J93,0)</f>
        <v>0</v>
      </c>
      <c r="BH93" s="220">
        <f>IF(N93="sníž. přenesená",J93,0)</f>
        <v>0</v>
      </c>
      <c r="BI93" s="220">
        <f>IF(N93="nulová",J93,0)</f>
        <v>0</v>
      </c>
      <c r="BJ93" s="25" t="s">
        <v>80</v>
      </c>
      <c r="BK93" s="220">
        <f>ROUND(I93*H93,2)</f>
        <v>0</v>
      </c>
      <c r="BL93" s="25" t="s">
        <v>502</v>
      </c>
      <c r="BM93" s="25" t="s">
        <v>82</v>
      </c>
    </row>
    <row r="94" spans="2:65" s="1" customFormat="1">
      <c r="B94" s="42"/>
      <c r="C94" s="64"/>
      <c r="D94" s="227" t="s">
        <v>506</v>
      </c>
      <c r="E94" s="64"/>
      <c r="F94" s="274" t="s">
        <v>11693</v>
      </c>
      <c r="G94" s="64"/>
      <c r="H94" s="64"/>
      <c r="I94" s="177"/>
      <c r="J94" s="64"/>
      <c r="K94" s="64"/>
      <c r="L94" s="62"/>
      <c r="M94" s="223"/>
      <c r="N94" s="43"/>
      <c r="O94" s="43"/>
      <c r="P94" s="43"/>
      <c r="Q94" s="43"/>
      <c r="R94" s="43"/>
      <c r="S94" s="43"/>
      <c r="T94" s="79"/>
      <c r="AT94" s="25" t="s">
        <v>506</v>
      </c>
      <c r="AU94" s="25" t="s">
        <v>80</v>
      </c>
    </row>
    <row r="95" spans="2:65" s="1" customFormat="1" ht="16.5" customHeight="1">
      <c r="B95" s="42"/>
      <c r="C95" s="209" t="s">
        <v>82</v>
      </c>
      <c r="D95" s="209" t="s">
        <v>498</v>
      </c>
      <c r="E95" s="210" t="s">
        <v>11694</v>
      </c>
      <c r="F95" s="211" t="s">
        <v>11695</v>
      </c>
      <c r="G95" s="212" t="s">
        <v>832</v>
      </c>
      <c r="H95" s="213">
        <v>37</v>
      </c>
      <c r="I95" s="214"/>
      <c r="J95" s="215">
        <f>ROUND(I95*H95,2)</f>
        <v>0</v>
      </c>
      <c r="K95" s="211" t="s">
        <v>23</v>
      </c>
      <c r="L95" s="62"/>
      <c r="M95" s="216" t="s">
        <v>23</v>
      </c>
      <c r="N95" s="217" t="s">
        <v>44</v>
      </c>
      <c r="O95" s="43"/>
      <c r="P95" s="218">
        <f>O95*H95</f>
        <v>0</v>
      </c>
      <c r="Q95" s="218">
        <v>0</v>
      </c>
      <c r="R95" s="218">
        <f>Q95*H95</f>
        <v>0</v>
      </c>
      <c r="S95" s="218">
        <v>0</v>
      </c>
      <c r="T95" s="219">
        <f>S95*H95</f>
        <v>0</v>
      </c>
      <c r="AR95" s="25" t="s">
        <v>502</v>
      </c>
      <c r="AT95" s="25" t="s">
        <v>498</v>
      </c>
      <c r="AU95" s="25" t="s">
        <v>80</v>
      </c>
      <c r="AY95" s="25" t="s">
        <v>492</v>
      </c>
      <c r="BE95" s="220">
        <f>IF(N95="základní",J95,0)</f>
        <v>0</v>
      </c>
      <c r="BF95" s="220">
        <f>IF(N95="snížená",J95,0)</f>
        <v>0</v>
      </c>
      <c r="BG95" s="220">
        <f>IF(N95="zákl. přenesená",J95,0)</f>
        <v>0</v>
      </c>
      <c r="BH95" s="220">
        <f>IF(N95="sníž. přenesená",J95,0)</f>
        <v>0</v>
      </c>
      <c r="BI95" s="220">
        <f>IF(N95="nulová",J95,0)</f>
        <v>0</v>
      </c>
      <c r="BJ95" s="25" t="s">
        <v>80</v>
      </c>
      <c r="BK95" s="220">
        <f>ROUND(I95*H95,2)</f>
        <v>0</v>
      </c>
      <c r="BL95" s="25" t="s">
        <v>502</v>
      </c>
      <c r="BM95" s="25" t="s">
        <v>502</v>
      </c>
    </row>
    <row r="96" spans="2:65" s="1" customFormat="1">
      <c r="B96" s="42"/>
      <c r="C96" s="64"/>
      <c r="D96" s="221" t="s">
        <v>506</v>
      </c>
      <c r="E96" s="64"/>
      <c r="F96" s="222" t="s">
        <v>11696</v>
      </c>
      <c r="G96" s="64"/>
      <c r="H96" s="64"/>
      <c r="I96" s="177"/>
      <c r="J96" s="64"/>
      <c r="K96" s="64"/>
      <c r="L96" s="62"/>
      <c r="M96" s="223"/>
      <c r="N96" s="43"/>
      <c r="O96" s="43"/>
      <c r="P96" s="43"/>
      <c r="Q96" s="43"/>
      <c r="R96" s="43"/>
      <c r="S96" s="43"/>
      <c r="T96" s="79"/>
      <c r="AT96" s="25" t="s">
        <v>506</v>
      </c>
      <c r="AU96" s="25" t="s">
        <v>80</v>
      </c>
    </row>
    <row r="97" spans="2:65" s="11" customFormat="1" ht="37.35" customHeight="1">
      <c r="B97" s="192"/>
      <c r="C97" s="193"/>
      <c r="D97" s="206" t="s">
        <v>72</v>
      </c>
      <c r="E97" s="290" t="s">
        <v>156</v>
      </c>
      <c r="F97" s="290" t="s">
        <v>11697</v>
      </c>
      <c r="G97" s="193"/>
      <c r="H97" s="193"/>
      <c r="I97" s="196"/>
      <c r="J97" s="291">
        <f>BK97</f>
        <v>0</v>
      </c>
      <c r="K97" s="193"/>
      <c r="L97" s="198"/>
      <c r="M97" s="199"/>
      <c r="N97" s="200"/>
      <c r="O97" s="200"/>
      <c r="P97" s="201">
        <f>SUM(P98:P141)</f>
        <v>0</v>
      </c>
      <c r="Q97" s="200"/>
      <c r="R97" s="201">
        <f>SUM(R98:R141)</f>
        <v>0</v>
      </c>
      <c r="S97" s="200"/>
      <c r="T97" s="202">
        <f>SUM(T98:T141)</f>
        <v>0</v>
      </c>
      <c r="AR97" s="203" t="s">
        <v>80</v>
      </c>
      <c r="AT97" s="204" t="s">
        <v>72</v>
      </c>
      <c r="AU97" s="204" t="s">
        <v>73</v>
      </c>
      <c r="AY97" s="203" t="s">
        <v>492</v>
      </c>
      <c r="BK97" s="205">
        <f>SUM(BK98:BK141)</f>
        <v>0</v>
      </c>
    </row>
    <row r="98" spans="2:65" s="1" customFormat="1" ht="16.5" customHeight="1">
      <c r="B98" s="42"/>
      <c r="C98" s="209" t="s">
        <v>93</v>
      </c>
      <c r="D98" s="209" t="s">
        <v>498</v>
      </c>
      <c r="E98" s="210" t="s">
        <v>11698</v>
      </c>
      <c r="F98" s="211" t="s">
        <v>11699</v>
      </c>
      <c r="G98" s="212" t="s">
        <v>832</v>
      </c>
      <c r="H98" s="213">
        <v>33</v>
      </c>
      <c r="I98" s="214"/>
      <c r="J98" s="215">
        <f>ROUND(I98*H98,2)</f>
        <v>0</v>
      </c>
      <c r="K98" s="211" t="s">
        <v>23</v>
      </c>
      <c r="L98" s="62"/>
      <c r="M98" s="216" t="s">
        <v>23</v>
      </c>
      <c r="N98" s="217" t="s">
        <v>44</v>
      </c>
      <c r="O98" s="43"/>
      <c r="P98" s="218">
        <f>O98*H98</f>
        <v>0</v>
      </c>
      <c r="Q98" s="218">
        <v>0</v>
      </c>
      <c r="R98" s="218">
        <f>Q98*H98</f>
        <v>0</v>
      </c>
      <c r="S98" s="218">
        <v>0</v>
      </c>
      <c r="T98" s="219">
        <f>S98*H98</f>
        <v>0</v>
      </c>
      <c r="AR98" s="25" t="s">
        <v>502</v>
      </c>
      <c r="AT98" s="25" t="s">
        <v>498</v>
      </c>
      <c r="AU98" s="25" t="s">
        <v>80</v>
      </c>
      <c r="AY98" s="25" t="s">
        <v>492</v>
      </c>
      <c r="BE98" s="220">
        <f>IF(N98="základní",J98,0)</f>
        <v>0</v>
      </c>
      <c r="BF98" s="220">
        <f>IF(N98="snížená",J98,0)</f>
        <v>0</v>
      </c>
      <c r="BG98" s="220">
        <f>IF(N98="zákl. přenesená",J98,0)</f>
        <v>0</v>
      </c>
      <c r="BH98" s="220">
        <f>IF(N98="sníž. přenesená",J98,0)</f>
        <v>0</v>
      </c>
      <c r="BI98" s="220">
        <f>IF(N98="nulová",J98,0)</f>
        <v>0</v>
      </c>
      <c r="BJ98" s="25" t="s">
        <v>80</v>
      </c>
      <c r="BK98" s="220">
        <f>ROUND(I98*H98,2)</f>
        <v>0</v>
      </c>
      <c r="BL98" s="25" t="s">
        <v>502</v>
      </c>
      <c r="BM98" s="25" t="s">
        <v>577</v>
      </c>
    </row>
    <row r="99" spans="2:65" s="1" customFormat="1">
      <c r="B99" s="42"/>
      <c r="C99" s="64"/>
      <c r="D99" s="227" t="s">
        <v>506</v>
      </c>
      <c r="E99" s="64"/>
      <c r="F99" s="274" t="s">
        <v>11699</v>
      </c>
      <c r="G99" s="64"/>
      <c r="H99" s="64"/>
      <c r="I99" s="177"/>
      <c r="J99" s="64"/>
      <c r="K99" s="64"/>
      <c r="L99" s="62"/>
      <c r="M99" s="223"/>
      <c r="N99" s="43"/>
      <c r="O99" s="43"/>
      <c r="P99" s="43"/>
      <c r="Q99" s="43"/>
      <c r="R99" s="43"/>
      <c r="S99" s="43"/>
      <c r="T99" s="79"/>
      <c r="AT99" s="25" t="s">
        <v>506</v>
      </c>
      <c r="AU99" s="25" t="s">
        <v>80</v>
      </c>
    </row>
    <row r="100" spans="2:65" s="1" customFormat="1" ht="16.5" customHeight="1">
      <c r="B100" s="42"/>
      <c r="C100" s="278" t="s">
        <v>502</v>
      </c>
      <c r="D100" s="278" t="s">
        <v>1110</v>
      </c>
      <c r="E100" s="279" t="s">
        <v>11700</v>
      </c>
      <c r="F100" s="280" t="s">
        <v>11701</v>
      </c>
      <c r="G100" s="281" t="s">
        <v>832</v>
      </c>
      <c r="H100" s="282">
        <v>33</v>
      </c>
      <c r="I100" s="283"/>
      <c r="J100" s="284">
        <f>ROUND(I100*H100,2)</f>
        <v>0</v>
      </c>
      <c r="K100" s="280" t="s">
        <v>23</v>
      </c>
      <c r="L100" s="285"/>
      <c r="M100" s="286" t="s">
        <v>23</v>
      </c>
      <c r="N100" s="287" t="s">
        <v>44</v>
      </c>
      <c r="O100" s="43"/>
      <c r="P100" s="218">
        <f>O100*H100</f>
        <v>0</v>
      </c>
      <c r="Q100" s="218">
        <v>0</v>
      </c>
      <c r="R100" s="218">
        <f>Q100*H100</f>
        <v>0</v>
      </c>
      <c r="S100" s="218">
        <v>0</v>
      </c>
      <c r="T100" s="219">
        <f>S100*H100</f>
        <v>0</v>
      </c>
      <c r="AR100" s="25" t="s">
        <v>604</v>
      </c>
      <c r="AT100" s="25" t="s">
        <v>1110</v>
      </c>
      <c r="AU100" s="25" t="s">
        <v>80</v>
      </c>
      <c r="AY100" s="25" t="s">
        <v>492</v>
      </c>
      <c r="BE100" s="220">
        <f>IF(N100="základní",J100,0)</f>
        <v>0</v>
      </c>
      <c r="BF100" s="220">
        <f>IF(N100="snížená",J100,0)</f>
        <v>0</v>
      </c>
      <c r="BG100" s="220">
        <f>IF(N100="zákl. přenesená",J100,0)</f>
        <v>0</v>
      </c>
      <c r="BH100" s="220">
        <f>IF(N100="sníž. přenesená",J100,0)</f>
        <v>0</v>
      </c>
      <c r="BI100" s="220">
        <f>IF(N100="nulová",J100,0)</f>
        <v>0</v>
      </c>
      <c r="BJ100" s="25" t="s">
        <v>80</v>
      </c>
      <c r="BK100" s="220">
        <f>ROUND(I100*H100,2)</f>
        <v>0</v>
      </c>
      <c r="BL100" s="25" t="s">
        <v>502</v>
      </c>
      <c r="BM100" s="25" t="s">
        <v>604</v>
      </c>
    </row>
    <row r="101" spans="2:65" s="1" customFormat="1">
      <c r="B101" s="42"/>
      <c r="C101" s="64"/>
      <c r="D101" s="227" t="s">
        <v>506</v>
      </c>
      <c r="E101" s="64"/>
      <c r="F101" s="274" t="s">
        <v>11701</v>
      </c>
      <c r="G101" s="64"/>
      <c r="H101" s="64"/>
      <c r="I101" s="177"/>
      <c r="J101" s="64"/>
      <c r="K101" s="64"/>
      <c r="L101" s="62"/>
      <c r="M101" s="223"/>
      <c r="N101" s="43"/>
      <c r="O101" s="43"/>
      <c r="P101" s="43"/>
      <c r="Q101" s="43"/>
      <c r="R101" s="43"/>
      <c r="S101" s="43"/>
      <c r="T101" s="79"/>
      <c r="AT101" s="25" t="s">
        <v>506</v>
      </c>
      <c r="AU101" s="25" t="s">
        <v>80</v>
      </c>
    </row>
    <row r="102" spans="2:65" s="1" customFormat="1" ht="16.5" customHeight="1">
      <c r="B102" s="42"/>
      <c r="C102" s="209" t="s">
        <v>563</v>
      </c>
      <c r="D102" s="209" t="s">
        <v>498</v>
      </c>
      <c r="E102" s="210" t="s">
        <v>11702</v>
      </c>
      <c r="F102" s="211" t="s">
        <v>11703</v>
      </c>
      <c r="G102" s="212" t="s">
        <v>832</v>
      </c>
      <c r="H102" s="213">
        <v>4</v>
      </c>
      <c r="I102" s="214"/>
      <c r="J102" s="215">
        <f>ROUND(I102*H102,2)</f>
        <v>0</v>
      </c>
      <c r="K102" s="211" t="s">
        <v>23</v>
      </c>
      <c r="L102" s="62"/>
      <c r="M102" s="216" t="s">
        <v>23</v>
      </c>
      <c r="N102" s="217" t="s">
        <v>44</v>
      </c>
      <c r="O102" s="43"/>
      <c r="P102" s="218">
        <f>O102*H102</f>
        <v>0</v>
      </c>
      <c r="Q102" s="218">
        <v>0</v>
      </c>
      <c r="R102" s="218">
        <f>Q102*H102</f>
        <v>0</v>
      </c>
      <c r="S102" s="218">
        <v>0</v>
      </c>
      <c r="T102" s="219">
        <f>S102*H102</f>
        <v>0</v>
      </c>
      <c r="AR102" s="25" t="s">
        <v>502</v>
      </c>
      <c r="AT102" s="25" t="s">
        <v>498</v>
      </c>
      <c r="AU102" s="25" t="s">
        <v>80</v>
      </c>
      <c r="AY102" s="25" t="s">
        <v>492</v>
      </c>
      <c r="BE102" s="220">
        <f>IF(N102="základní",J102,0)</f>
        <v>0</v>
      </c>
      <c r="BF102" s="220">
        <f>IF(N102="snížená",J102,0)</f>
        <v>0</v>
      </c>
      <c r="BG102" s="220">
        <f>IF(N102="zákl. přenesená",J102,0)</f>
        <v>0</v>
      </c>
      <c r="BH102" s="220">
        <f>IF(N102="sníž. přenesená",J102,0)</f>
        <v>0</v>
      </c>
      <c r="BI102" s="220">
        <f>IF(N102="nulová",J102,0)</f>
        <v>0</v>
      </c>
      <c r="BJ102" s="25" t="s">
        <v>80</v>
      </c>
      <c r="BK102" s="220">
        <f>ROUND(I102*H102,2)</f>
        <v>0</v>
      </c>
      <c r="BL102" s="25" t="s">
        <v>502</v>
      </c>
      <c r="BM102" s="25" t="s">
        <v>255</v>
      </c>
    </row>
    <row r="103" spans="2:65" s="1" customFormat="1">
      <c r="B103" s="42"/>
      <c r="C103" s="64"/>
      <c r="D103" s="227" t="s">
        <v>506</v>
      </c>
      <c r="E103" s="64"/>
      <c r="F103" s="274" t="s">
        <v>11703</v>
      </c>
      <c r="G103" s="64"/>
      <c r="H103" s="64"/>
      <c r="I103" s="177"/>
      <c r="J103" s="64"/>
      <c r="K103" s="64"/>
      <c r="L103" s="62"/>
      <c r="M103" s="223"/>
      <c r="N103" s="43"/>
      <c r="O103" s="43"/>
      <c r="P103" s="43"/>
      <c r="Q103" s="43"/>
      <c r="R103" s="43"/>
      <c r="S103" s="43"/>
      <c r="T103" s="79"/>
      <c r="AT103" s="25" t="s">
        <v>506</v>
      </c>
      <c r="AU103" s="25" t="s">
        <v>80</v>
      </c>
    </row>
    <row r="104" spans="2:65" s="1" customFormat="1" ht="16.5" customHeight="1">
      <c r="B104" s="42"/>
      <c r="C104" s="278" t="s">
        <v>577</v>
      </c>
      <c r="D104" s="278" t="s">
        <v>1110</v>
      </c>
      <c r="E104" s="279" t="s">
        <v>11704</v>
      </c>
      <c r="F104" s="280" t="s">
        <v>11705</v>
      </c>
      <c r="G104" s="281" t="s">
        <v>832</v>
      </c>
      <c r="H104" s="282">
        <v>4</v>
      </c>
      <c r="I104" s="283"/>
      <c r="J104" s="284">
        <f>ROUND(I104*H104,2)</f>
        <v>0</v>
      </c>
      <c r="K104" s="280" t="s">
        <v>23</v>
      </c>
      <c r="L104" s="285"/>
      <c r="M104" s="286" t="s">
        <v>23</v>
      </c>
      <c r="N104" s="287" t="s">
        <v>44</v>
      </c>
      <c r="O104" s="43"/>
      <c r="P104" s="218">
        <f>O104*H104</f>
        <v>0</v>
      </c>
      <c r="Q104" s="218">
        <v>0</v>
      </c>
      <c r="R104" s="218">
        <f>Q104*H104</f>
        <v>0</v>
      </c>
      <c r="S104" s="218">
        <v>0</v>
      </c>
      <c r="T104" s="219">
        <f>S104*H104</f>
        <v>0</v>
      </c>
      <c r="AR104" s="25" t="s">
        <v>604</v>
      </c>
      <c r="AT104" s="25" t="s">
        <v>1110</v>
      </c>
      <c r="AU104" s="25" t="s">
        <v>80</v>
      </c>
      <c r="AY104" s="25" t="s">
        <v>492</v>
      </c>
      <c r="BE104" s="220">
        <f>IF(N104="základní",J104,0)</f>
        <v>0</v>
      </c>
      <c r="BF104" s="220">
        <f>IF(N104="snížená",J104,0)</f>
        <v>0</v>
      </c>
      <c r="BG104" s="220">
        <f>IF(N104="zákl. přenesená",J104,0)</f>
        <v>0</v>
      </c>
      <c r="BH104" s="220">
        <f>IF(N104="sníž. přenesená",J104,0)</f>
        <v>0</v>
      </c>
      <c r="BI104" s="220">
        <f>IF(N104="nulová",J104,0)</f>
        <v>0</v>
      </c>
      <c r="BJ104" s="25" t="s">
        <v>80</v>
      </c>
      <c r="BK104" s="220">
        <f>ROUND(I104*H104,2)</f>
        <v>0</v>
      </c>
      <c r="BL104" s="25" t="s">
        <v>502</v>
      </c>
      <c r="BM104" s="25" t="s">
        <v>742</v>
      </c>
    </row>
    <row r="105" spans="2:65" s="1" customFormat="1">
      <c r="B105" s="42"/>
      <c r="C105" s="64"/>
      <c r="D105" s="227" t="s">
        <v>506</v>
      </c>
      <c r="E105" s="64"/>
      <c r="F105" s="274" t="s">
        <v>11705</v>
      </c>
      <c r="G105" s="64"/>
      <c r="H105" s="64"/>
      <c r="I105" s="177"/>
      <c r="J105" s="64"/>
      <c r="K105" s="64"/>
      <c r="L105" s="62"/>
      <c r="M105" s="223"/>
      <c r="N105" s="43"/>
      <c r="O105" s="43"/>
      <c r="P105" s="43"/>
      <c r="Q105" s="43"/>
      <c r="R105" s="43"/>
      <c r="S105" s="43"/>
      <c r="T105" s="79"/>
      <c r="AT105" s="25" t="s">
        <v>506</v>
      </c>
      <c r="AU105" s="25" t="s">
        <v>80</v>
      </c>
    </row>
    <row r="106" spans="2:65" s="1" customFormat="1" ht="16.5" customHeight="1">
      <c r="B106" s="42"/>
      <c r="C106" s="209" t="s">
        <v>591</v>
      </c>
      <c r="D106" s="209" t="s">
        <v>498</v>
      </c>
      <c r="E106" s="210" t="s">
        <v>11706</v>
      </c>
      <c r="F106" s="211" t="s">
        <v>11707</v>
      </c>
      <c r="G106" s="212" t="s">
        <v>832</v>
      </c>
      <c r="H106" s="213">
        <v>1</v>
      </c>
      <c r="I106" s="214"/>
      <c r="J106" s="215">
        <f>ROUND(I106*H106,2)</f>
        <v>0</v>
      </c>
      <c r="K106" s="211" t="s">
        <v>23</v>
      </c>
      <c r="L106" s="62"/>
      <c r="M106" s="216" t="s">
        <v>23</v>
      </c>
      <c r="N106" s="217" t="s">
        <v>44</v>
      </c>
      <c r="O106" s="43"/>
      <c r="P106" s="218">
        <f>O106*H106</f>
        <v>0</v>
      </c>
      <c r="Q106" s="218">
        <v>0</v>
      </c>
      <c r="R106" s="218">
        <f>Q106*H106</f>
        <v>0</v>
      </c>
      <c r="S106" s="218">
        <v>0</v>
      </c>
      <c r="T106" s="219">
        <f>S106*H106</f>
        <v>0</v>
      </c>
      <c r="AR106" s="25" t="s">
        <v>502</v>
      </c>
      <c r="AT106" s="25" t="s">
        <v>498</v>
      </c>
      <c r="AU106" s="25" t="s">
        <v>80</v>
      </c>
      <c r="AY106" s="25" t="s">
        <v>492</v>
      </c>
      <c r="BE106" s="220">
        <f>IF(N106="základní",J106,0)</f>
        <v>0</v>
      </c>
      <c r="BF106" s="220">
        <f>IF(N106="snížená",J106,0)</f>
        <v>0</v>
      </c>
      <c r="BG106" s="220">
        <f>IF(N106="zákl. přenesená",J106,0)</f>
        <v>0</v>
      </c>
      <c r="BH106" s="220">
        <f>IF(N106="sníž. přenesená",J106,0)</f>
        <v>0</v>
      </c>
      <c r="BI106" s="220">
        <f>IF(N106="nulová",J106,0)</f>
        <v>0</v>
      </c>
      <c r="BJ106" s="25" t="s">
        <v>80</v>
      </c>
      <c r="BK106" s="220">
        <f>ROUND(I106*H106,2)</f>
        <v>0</v>
      </c>
      <c r="BL106" s="25" t="s">
        <v>502</v>
      </c>
      <c r="BM106" s="25" t="s">
        <v>765</v>
      </c>
    </row>
    <row r="107" spans="2:65" s="1" customFormat="1">
      <c r="B107" s="42"/>
      <c r="C107" s="64"/>
      <c r="D107" s="227" t="s">
        <v>506</v>
      </c>
      <c r="E107" s="64"/>
      <c r="F107" s="274" t="s">
        <v>11707</v>
      </c>
      <c r="G107" s="64"/>
      <c r="H107" s="64"/>
      <c r="I107" s="177"/>
      <c r="J107" s="64"/>
      <c r="K107" s="64"/>
      <c r="L107" s="62"/>
      <c r="M107" s="223"/>
      <c r="N107" s="43"/>
      <c r="O107" s="43"/>
      <c r="P107" s="43"/>
      <c r="Q107" s="43"/>
      <c r="R107" s="43"/>
      <c r="S107" s="43"/>
      <c r="T107" s="79"/>
      <c r="AT107" s="25" t="s">
        <v>506</v>
      </c>
      <c r="AU107" s="25" t="s">
        <v>80</v>
      </c>
    </row>
    <row r="108" spans="2:65" s="1" customFormat="1" ht="16.5" customHeight="1">
      <c r="B108" s="42"/>
      <c r="C108" s="278" t="s">
        <v>604</v>
      </c>
      <c r="D108" s="278" t="s">
        <v>1110</v>
      </c>
      <c r="E108" s="279" t="s">
        <v>11708</v>
      </c>
      <c r="F108" s="280" t="s">
        <v>11709</v>
      </c>
      <c r="G108" s="281" t="s">
        <v>832</v>
      </c>
      <c r="H108" s="282">
        <v>1</v>
      </c>
      <c r="I108" s="283"/>
      <c r="J108" s="284">
        <f>ROUND(I108*H108,2)</f>
        <v>0</v>
      </c>
      <c r="K108" s="280" t="s">
        <v>23</v>
      </c>
      <c r="L108" s="285"/>
      <c r="M108" s="286" t="s">
        <v>23</v>
      </c>
      <c r="N108" s="287" t="s">
        <v>44</v>
      </c>
      <c r="O108" s="43"/>
      <c r="P108" s="218">
        <f>O108*H108</f>
        <v>0</v>
      </c>
      <c r="Q108" s="218">
        <v>0</v>
      </c>
      <c r="R108" s="218">
        <f>Q108*H108</f>
        <v>0</v>
      </c>
      <c r="S108" s="218">
        <v>0</v>
      </c>
      <c r="T108" s="219">
        <f>S108*H108</f>
        <v>0</v>
      </c>
      <c r="AR108" s="25" t="s">
        <v>604</v>
      </c>
      <c r="AT108" s="25" t="s">
        <v>1110</v>
      </c>
      <c r="AU108" s="25" t="s">
        <v>80</v>
      </c>
      <c r="AY108" s="25" t="s">
        <v>492</v>
      </c>
      <c r="BE108" s="220">
        <f>IF(N108="základní",J108,0)</f>
        <v>0</v>
      </c>
      <c r="BF108" s="220">
        <f>IF(N108="snížená",J108,0)</f>
        <v>0</v>
      </c>
      <c r="BG108" s="220">
        <f>IF(N108="zákl. přenesená",J108,0)</f>
        <v>0</v>
      </c>
      <c r="BH108" s="220">
        <f>IF(N108="sníž. přenesená",J108,0)</f>
        <v>0</v>
      </c>
      <c r="BI108" s="220">
        <f>IF(N108="nulová",J108,0)</f>
        <v>0</v>
      </c>
      <c r="BJ108" s="25" t="s">
        <v>80</v>
      </c>
      <c r="BK108" s="220">
        <f>ROUND(I108*H108,2)</f>
        <v>0</v>
      </c>
      <c r="BL108" s="25" t="s">
        <v>502</v>
      </c>
      <c r="BM108" s="25" t="s">
        <v>775</v>
      </c>
    </row>
    <row r="109" spans="2:65" s="1" customFormat="1">
      <c r="B109" s="42"/>
      <c r="C109" s="64"/>
      <c r="D109" s="227" t="s">
        <v>506</v>
      </c>
      <c r="E109" s="64"/>
      <c r="F109" s="274" t="s">
        <v>11709</v>
      </c>
      <c r="G109" s="64"/>
      <c r="H109" s="64"/>
      <c r="I109" s="177"/>
      <c r="J109" s="64"/>
      <c r="K109" s="64"/>
      <c r="L109" s="62"/>
      <c r="M109" s="223"/>
      <c r="N109" s="43"/>
      <c r="O109" s="43"/>
      <c r="P109" s="43"/>
      <c r="Q109" s="43"/>
      <c r="R109" s="43"/>
      <c r="S109" s="43"/>
      <c r="T109" s="79"/>
      <c r="AT109" s="25" t="s">
        <v>506</v>
      </c>
      <c r="AU109" s="25" t="s">
        <v>80</v>
      </c>
    </row>
    <row r="110" spans="2:65" s="1" customFormat="1" ht="16.5" customHeight="1">
      <c r="B110" s="42"/>
      <c r="C110" s="209" t="s">
        <v>617</v>
      </c>
      <c r="D110" s="209" t="s">
        <v>498</v>
      </c>
      <c r="E110" s="210" t="s">
        <v>11710</v>
      </c>
      <c r="F110" s="211" t="s">
        <v>11711</v>
      </c>
      <c r="G110" s="212" t="s">
        <v>1025</v>
      </c>
      <c r="H110" s="213">
        <v>6</v>
      </c>
      <c r="I110" s="214"/>
      <c r="J110" s="215">
        <f>ROUND(I110*H110,2)</f>
        <v>0</v>
      </c>
      <c r="K110" s="211" t="s">
        <v>23</v>
      </c>
      <c r="L110" s="62"/>
      <c r="M110" s="216" t="s">
        <v>23</v>
      </c>
      <c r="N110" s="217" t="s">
        <v>44</v>
      </c>
      <c r="O110" s="43"/>
      <c r="P110" s="218">
        <f>O110*H110</f>
        <v>0</v>
      </c>
      <c r="Q110" s="218">
        <v>0</v>
      </c>
      <c r="R110" s="218">
        <f>Q110*H110</f>
        <v>0</v>
      </c>
      <c r="S110" s="218">
        <v>0</v>
      </c>
      <c r="T110" s="219">
        <f>S110*H110</f>
        <v>0</v>
      </c>
      <c r="AR110" s="25" t="s">
        <v>502</v>
      </c>
      <c r="AT110" s="25" t="s">
        <v>498</v>
      </c>
      <c r="AU110" s="25" t="s">
        <v>80</v>
      </c>
      <c r="AY110" s="25" t="s">
        <v>492</v>
      </c>
      <c r="BE110" s="220">
        <f>IF(N110="základní",J110,0)</f>
        <v>0</v>
      </c>
      <c r="BF110" s="220">
        <f>IF(N110="snížená",J110,0)</f>
        <v>0</v>
      </c>
      <c r="BG110" s="220">
        <f>IF(N110="zákl. přenesená",J110,0)</f>
        <v>0</v>
      </c>
      <c r="BH110" s="220">
        <f>IF(N110="sníž. přenesená",J110,0)</f>
        <v>0</v>
      </c>
      <c r="BI110" s="220">
        <f>IF(N110="nulová",J110,0)</f>
        <v>0</v>
      </c>
      <c r="BJ110" s="25" t="s">
        <v>80</v>
      </c>
      <c r="BK110" s="220">
        <f>ROUND(I110*H110,2)</f>
        <v>0</v>
      </c>
      <c r="BL110" s="25" t="s">
        <v>502</v>
      </c>
      <c r="BM110" s="25" t="s">
        <v>787</v>
      </c>
    </row>
    <row r="111" spans="2:65" s="1" customFormat="1">
      <c r="B111" s="42"/>
      <c r="C111" s="64"/>
      <c r="D111" s="227" t="s">
        <v>506</v>
      </c>
      <c r="E111" s="64"/>
      <c r="F111" s="274" t="s">
        <v>11711</v>
      </c>
      <c r="G111" s="64"/>
      <c r="H111" s="64"/>
      <c r="I111" s="177"/>
      <c r="J111" s="64"/>
      <c r="K111" s="64"/>
      <c r="L111" s="62"/>
      <c r="M111" s="223"/>
      <c r="N111" s="43"/>
      <c r="O111" s="43"/>
      <c r="P111" s="43"/>
      <c r="Q111" s="43"/>
      <c r="R111" s="43"/>
      <c r="S111" s="43"/>
      <c r="T111" s="79"/>
      <c r="AT111" s="25" t="s">
        <v>506</v>
      </c>
      <c r="AU111" s="25" t="s">
        <v>80</v>
      </c>
    </row>
    <row r="112" spans="2:65" s="1" customFormat="1" ht="16.5" customHeight="1">
      <c r="B112" s="42"/>
      <c r="C112" s="278" t="s">
        <v>255</v>
      </c>
      <c r="D112" s="278" t="s">
        <v>1110</v>
      </c>
      <c r="E112" s="279" t="s">
        <v>11712</v>
      </c>
      <c r="F112" s="280" t="s">
        <v>11713</v>
      </c>
      <c r="G112" s="281" t="s">
        <v>1025</v>
      </c>
      <c r="H112" s="282">
        <v>3</v>
      </c>
      <c r="I112" s="283"/>
      <c r="J112" s="284">
        <f>ROUND(I112*H112,2)</f>
        <v>0</v>
      </c>
      <c r="K112" s="280" t="s">
        <v>23</v>
      </c>
      <c r="L112" s="285"/>
      <c r="M112" s="286" t="s">
        <v>23</v>
      </c>
      <c r="N112" s="287" t="s">
        <v>44</v>
      </c>
      <c r="O112" s="43"/>
      <c r="P112" s="218">
        <f>O112*H112</f>
        <v>0</v>
      </c>
      <c r="Q112" s="218">
        <v>0</v>
      </c>
      <c r="R112" s="218">
        <f>Q112*H112</f>
        <v>0</v>
      </c>
      <c r="S112" s="218">
        <v>0</v>
      </c>
      <c r="T112" s="219">
        <f>S112*H112</f>
        <v>0</v>
      </c>
      <c r="AR112" s="25" t="s">
        <v>604</v>
      </c>
      <c r="AT112" s="25" t="s">
        <v>1110</v>
      </c>
      <c r="AU112" s="25" t="s">
        <v>80</v>
      </c>
      <c r="AY112" s="25" t="s">
        <v>492</v>
      </c>
      <c r="BE112" s="220">
        <f>IF(N112="základní",J112,0)</f>
        <v>0</v>
      </c>
      <c r="BF112" s="220">
        <f>IF(N112="snížená",J112,0)</f>
        <v>0</v>
      </c>
      <c r="BG112" s="220">
        <f>IF(N112="zákl. přenesená",J112,0)</f>
        <v>0</v>
      </c>
      <c r="BH112" s="220">
        <f>IF(N112="sníž. přenesená",J112,0)</f>
        <v>0</v>
      </c>
      <c r="BI112" s="220">
        <f>IF(N112="nulová",J112,0)</f>
        <v>0</v>
      </c>
      <c r="BJ112" s="25" t="s">
        <v>80</v>
      </c>
      <c r="BK112" s="220">
        <f>ROUND(I112*H112,2)</f>
        <v>0</v>
      </c>
      <c r="BL112" s="25" t="s">
        <v>502</v>
      </c>
      <c r="BM112" s="25" t="s">
        <v>800</v>
      </c>
    </row>
    <row r="113" spans="2:65" s="1" customFormat="1">
      <c r="B113" s="42"/>
      <c r="C113" s="64"/>
      <c r="D113" s="227" t="s">
        <v>506</v>
      </c>
      <c r="E113" s="64"/>
      <c r="F113" s="274" t="s">
        <v>11713</v>
      </c>
      <c r="G113" s="64"/>
      <c r="H113" s="64"/>
      <c r="I113" s="177"/>
      <c r="J113" s="64"/>
      <c r="K113" s="64"/>
      <c r="L113" s="62"/>
      <c r="M113" s="223"/>
      <c r="N113" s="43"/>
      <c r="O113" s="43"/>
      <c r="P113" s="43"/>
      <c r="Q113" s="43"/>
      <c r="R113" s="43"/>
      <c r="S113" s="43"/>
      <c r="T113" s="79"/>
      <c r="AT113" s="25" t="s">
        <v>506</v>
      </c>
      <c r="AU113" s="25" t="s">
        <v>80</v>
      </c>
    </row>
    <row r="114" spans="2:65" s="1" customFormat="1" ht="16.5" customHeight="1">
      <c r="B114" s="42"/>
      <c r="C114" s="278" t="s">
        <v>727</v>
      </c>
      <c r="D114" s="278" t="s">
        <v>1110</v>
      </c>
      <c r="E114" s="279" t="s">
        <v>11714</v>
      </c>
      <c r="F114" s="280" t="s">
        <v>11715</v>
      </c>
      <c r="G114" s="281" t="s">
        <v>1025</v>
      </c>
      <c r="H114" s="282">
        <v>3</v>
      </c>
      <c r="I114" s="283"/>
      <c r="J114" s="284">
        <f>ROUND(I114*H114,2)</f>
        <v>0</v>
      </c>
      <c r="K114" s="280" t="s">
        <v>23</v>
      </c>
      <c r="L114" s="285"/>
      <c r="M114" s="286" t="s">
        <v>23</v>
      </c>
      <c r="N114" s="287" t="s">
        <v>44</v>
      </c>
      <c r="O114" s="43"/>
      <c r="P114" s="218">
        <f>O114*H114</f>
        <v>0</v>
      </c>
      <c r="Q114" s="218">
        <v>0</v>
      </c>
      <c r="R114" s="218">
        <f>Q114*H114</f>
        <v>0</v>
      </c>
      <c r="S114" s="218">
        <v>0</v>
      </c>
      <c r="T114" s="219">
        <f>S114*H114</f>
        <v>0</v>
      </c>
      <c r="AR114" s="25" t="s">
        <v>604</v>
      </c>
      <c r="AT114" s="25" t="s">
        <v>1110</v>
      </c>
      <c r="AU114" s="25" t="s">
        <v>80</v>
      </c>
      <c r="AY114" s="25" t="s">
        <v>492</v>
      </c>
      <c r="BE114" s="220">
        <f>IF(N114="základní",J114,0)</f>
        <v>0</v>
      </c>
      <c r="BF114" s="220">
        <f>IF(N114="snížená",J114,0)</f>
        <v>0</v>
      </c>
      <c r="BG114" s="220">
        <f>IF(N114="zákl. přenesená",J114,0)</f>
        <v>0</v>
      </c>
      <c r="BH114" s="220">
        <f>IF(N114="sníž. přenesená",J114,0)</f>
        <v>0</v>
      </c>
      <c r="BI114" s="220">
        <f>IF(N114="nulová",J114,0)</f>
        <v>0</v>
      </c>
      <c r="BJ114" s="25" t="s">
        <v>80</v>
      </c>
      <c r="BK114" s="220">
        <f>ROUND(I114*H114,2)</f>
        <v>0</v>
      </c>
      <c r="BL114" s="25" t="s">
        <v>502</v>
      </c>
      <c r="BM114" s="25" t="s">
        <v>308</v>
      </c>
    </row>
    <row r="115" spans="2:65" s="1" customFormat="1">
      <c r="B115" s="42"/>
      <c r="C115" s="64"/>
      <c r="D115" s="227" t="s">
        <v>506</v>
      </c>
      <c r="E115" s="64"/>
      <c r="F115" s="274" t="s">
        <v>11715</v>
      </c>
      <c r="G115" s="64"/>
      <c r="H115" s="64"/>
      <c r="I115" s="177"/>
      <c r="J115" s="64"/>
      <c r="K115" s="64"/>
      <c r="L115" s="62"/>
      <c r="M115" s="223"/>
      <c r="N115" s="43"/>
      <c r="O115" s="43"/>
      <c r="P115" s="43"/>
      <c r="Q115" s="43"/>
      <c r="R115" s="43"/>
      <c r="S115" s="43"/>
      <c r="T115" s="79"/>
      <c r="AT115" s="25" t="s">
        <v>506</v>
      </c>
      <c r="AU115" s="25" t="s">
        <v>80</v>
      </c>
    </row>
    <row r="116" spans="2:65" s="1" customFormat="1" ht="16.5" customHeight="1">
      <c r="B116" s="42"/>
      <c r="C116" s="209" t="s">
        <v>742</v>
      </c>
      <c r="D116" s="209" t="s">
        <v>498</v>
      </c>
      <c r="E116" s="210" t="s">
        <v>11716</v>
      </c>
      <c r="F116" s="211" t="s">
        <v>11717</v>
      </c>
      <c r="G116" s="212" t="s">
        <v>1025</v>
      </c>
      <c r="H116" s="213">
        <v>9</v>
      </c>
      <c r="I116" s="214"/>
      <c r="J116" s="215">
        <f>ROUND(I116*H116,2)</f>
        <v>0</v>
      </c>
      <c r="K116" s="211" t="s">
        <v>23</v>
      </c>
      <c r="L116" s="62"/>
      <c r="M116" s="216" t="s">
        <v>23</v>
      </c>
      <c r="N116" s="217" t="s">
        <v>44</v>
      </c>
      <c r="O116" s="43"/>
      <c r="P116" s="218">
        <f>O116*H116</f>
        <v>0</v>
      </c>
      <c r="Q116" s="218">
        <v>0</v>
      </c>
      <c r="R116" s="218">
        <f>Q116*H116</f>
        <v>0</v>
      </c>
      <c r="S116" s="218">
        <v>0</v>
      </c>
      <c r="T116" s="219">
        <f>S116*H116</f>
        <v>0</v>
      </c>
      <c r="AR116" s="25" t="s">
        <v>502</v>
      </c>
      <c r="AT116" s="25" t="s">
        <v>498</v>
      </c>
      <c r="AU116" s="25" t="s">
        <v>80</v>
      </c>
      <c r="AY116" s="25" t="s">
        <v>492</v>
      </c>
      <c r="BE116" s="220">
        <f>IF(N116="základní",J116,0)</f>
        <v>0</v>
      </c>
      <c r="BF116" s="220">
        <f>IF(N116="snížená",J116,0)</f>
        <v>0</v>
      </c>
      <c r="BG116" s="220">
        <f>IF(N116="zákl. přenesená",J116,0)</f>
        <v>0</v>
      </c>
      <c r="BH116" s="220">
        <f>IF(N116="sníž. přenesená",J116,0)</f>
        <v>0</v>
      </c>
      <c r="BI116" s="220">
        <f>IF(N116="nulová",J116,0)</f>
        <v>0</v>
      </c>
      <c r="BJ116" s="25" t="s">
        <v>80</v>
      </c>
      <c r="BK116" s="220">
        <f>ROUND(I116*H116,2)</f>
        <v>0</v>
      </c>
      <c r="BL116" s="25" t="s">
        <v>502</v>
      </c>
      <c r="BM116" s="25" t="s">
        <v>838</v>
      </c>
    </row>
    <row r="117" spans="2:65" s="1" customFormat="1">
      <c r="B117" s="42"/>
      <c r="C117" s="64"/>
      <c r="D117" s="227" t="s">
        <v>506</v>
      </c>
      <c r="E117" s="64"/>
      <c r="F117" s="274" t="s">
        <v>11717</v>
      </c>
      <c r="G117" s="64"/>
      <c r="H117" s="64"/>
      <c r="I117" s="177"/>
      <c r="J117" s="64"/>
      <c r="K117" s="64"/>
      <c r="L117" s="62"/>
      <c r="M117" s="223"/>
      <c r="N117" s="43"/>
      <c r="O117" s="43"/>
      <c r="P117" s="43"/>
      <c r="Q117" s="43"/>
      <c r="R117" s="43"/>
      <c r="S117" s="43"/>
      <c r="T117" s="79"/>
      <c r="AT117" s="25" t="s">
        <v>506</v>
      </c>
      <c r="AU117" s="25" t="s">
        <v>80</v>
      </c>
    </row>
    <row r="118" spans="2:65" s="1" customFormat="1" ht="16.5" customHeight="1">
      <c r="B118" s="42"/>
      <c r="C118" s="278" t="s">
        <v>752</v>
      </c>
      <c r="D118" s="278" t="s">
        <v>1110</v>
      </c>
      <c r="E118" s="279" t="s">
        <v>11718</v>
      </c>
      <c r="F118" s="280" t="s">
        <v>11719</v>
      </c>
      <c r="G118" s="281" t="s">
        <v>1025</v>
      </c>
      <c r="H118" s="282">
        <v>9</v>
      </c>
      <c r="I118" s="283"/>
      <c r="J118" s="284">
        <f>ROUND(I118*H118,2)</f>
        <v>0</v>
      </c>
      <c r="K118" s="280" t="s">
        <v>23</v>
      </c>
      <c r="L118" s="285"/>
      <c r="M118" s="286" t="s">
        <v>23</v>
      </c>
      <c r="N118" s="287" t="s">
        <v>44</v>
      </c>
      <c r="O118" s="43"/>
      <c r="P118" s="218">
        <f>O118*H118</f>
        <v>0</v>
      </c>
      <c r="Q118" s="218">
        <v>0</v>
      </c>
      <c r="R118" s="218">
        <f>Q118*H118</f>
        <v>0</v>
      </c>
      <c r="S118" s="218">
        <v>0</v>
      </c>
      <c r="T118" s="219">
        <f>S118*H118</f>
        <v>0</v>
      </c>
      <c r="AR118" s="25" t="s">
        <v>604</v>
      </c>
      <c r="AT118" s="25" t="s">
        <v>1110</v>
      </c>
      <c r="AU118" s="25" t="s">
        <v>80</v>
      </c>
      <c r="AY118" s="25" t="s">
        <v>492</v>
      </c>
      <c r="BE118" s="220">
        <f>IF(N118="základní",J118,0)</f>
        <v>0</v>
      </c>
      <c r="BF118" s="220">
        <f>IF(N118="snížená",J118,0)</f>
        <v>0</v>
      </c>
      <c r="BG118" s="220">
        <f>IF(N118="zákl. přenesená",J118,0)</f>
        <v>0</v>
      </c>
      <c r="BH118" s="220">
        <f>IF(N118="sníž. přenesená",J118,0)</f>
        <v>0</v>
      </c>
      <c r="BI118" s="220">
        <f>IF(N118="nulová",J118,0)</f>
        <v>0</v>
      </c>
      <c r="BJ118" s="25" t="s">
        <v>80</v>
      </c>
      <c r="BK118" s="220">
        <f>ROUND(I118*H118,2)</f>
        <v>0</v>
      </c>
      <c r="BL118" s="25" t="s">
        <v>502</v>
      </c>
      <c r="BM118" s="25" t="s">
        <v>927</v>
      </c>
    </row>
    <row r="119" spans="2:65" s="1" customFormat="1">
      <c r="B119" s="42"/>
      <c r="C119" s="64"/>
      <c r="D119" s="227" t="s">
        <v>506</v>
      </c>
      <c r="E119" s="64"/>
      <c r="F119" s="274" t="s">
        <v>11719</v>
      </c>
      <c r="G119" s="64"/>
      <c r="H119" s="64"/>
      <c r="I119" s="177"/>
      <c r="J119" s="64"/>
      <c r="K119" s="64"/>
      <c r="L119" s="62"/>
      <c r="M119" s="223"/>
      <c r="N119" s="43"/>
      <c r="O119" s="43"/>
      <c r="P119" s="43"/>
      <c r="Q119" s="43"/>
      <c r="R119" s="43"/>
      <c r="S119" s="43"/>
      <c r="T119" s="79"/>
      <c r="AT119" s="25" t="s">
        <v>506</v>
      </c>
      <c r="AU119" s="25" t="s">
        <v>80</v>
      </c>
    </row>
    <row r="120" spans="2:65" s="1" customFormat="1" ht="16.5" customHeight="1">
      <c r="B120" s="42"/>
      <c r="C120" s="209" t="s">
        <v>765</v>
      </c>
      <c r="D120" s="209" t="s">
        <v>498</v>
      </c>
      <c r="E120" s="210" t="s">
        <v>11720</v>
      </c>
      <c r="F120" s="211" t="s">
        <v>11721</v>
      </c>
      <c r="G120" s="212" t="s">
        <v>1025</v>
      </c>
      <c r="H120" s="213">
        <v>9</v>
      </c>
      <c r="I120" s="214"/>
      <c r="J120" s="215">
        <f>ROUND(I120*H120,2)</f>
        <v>0</v>
      </c>
      <c r="K120" s="211" t="s">
        <v>23</v>
      </c>
      <c r="L120" s="62"/>
      <c r="M120" s="216" t="s">
        <v>23</v>
      </c>
      <c r="N120" s="217" t="s">
        <v>44</v>
      </c>
      <c r="O120" s="43"/>
      <c r="P120" s="218">
        <f>O120*H120</f>
        <v>0</v>
      </c>
      <c r="Q120" s="218">
        <v>0</v>
      </c>
      <c r="R120" s="218">
        <f>Q120*H120</f>
        <v>0</v>
      </c>
      <c r="S120" s="218">
        <v>0</v>
      </c>
      <c r="T120" s="219">
        <f>S120*H120</f>
        <v>0</v>
      </c>
      <c r="AR120" s="25" t="s">
        <v>502</v>
      </c>
      <c r="AT120" s="25" t="s">
        <v>498</v>
      </c>
      <c r="AU120" s="25" t="s">
        <v>80</v>
      </c>
      <c r="AY120" s="25" t="s">
        <v>492</v>
      </c>
      <c r="BE120" s="220">
        <f>IF(N120="základní",J120,0)</f>
        <v>0</v>
      </c>
      <c r="BF120" s="220">
        <f>IF(N120="snížená",J120,0)</f>
        <v>0</v>
      </c>
      <c r="BG120" s="220">
        <f>IF(N120="zákl. přenesená",J120,0)</f>
        <v>0</v>
      </c>
      <c r="BH120" s="220">
        <f>IF(N120="sníž. přenesená",J120,0)</f>
        <v>0</v>
      </c>
      <c r="BI120" s="220">
        <f>IF(N120="nulová",J120,0)</f>
        <v>0</v>
      </c>
      <c r="BJ120" s="25" t="s">
        <v>80</v>
      </c>
      <c r="BK120" s="220">
        <f>ROUND(I120*H120,2)</f>
        <v>0</v>
      </c>
      <c r="BL120" s="25" t="s">
        <v>502</v>
      </c>
      <c r="BM120" s="25" t="s">
        <v>940</v>
      </c>
    </row>
    <row r="121" spans="2:65" s="1" customFormat="1">
      <c r="B121" s="42"/>
      <c r="C121" s="64"/>
      <c r="D121" s="227" t="s">
        <v>506</v>
      </c>
      <c r="E121" s="64"/>
      <c r="F121" s="274" t="s">
        <v>11721</v>
      </c>
      <c r="G121" s="64"/>
      <c r="H121" s="64"/>
      <c r="I121" s="177"/>
      <c r="J121" s="64"/>
      <c r="K121" s="64"/>
      <c r="L121" s="62"/>
      <c r="M121" s="223"/>
      <c r="N121" s="43"/>
      <c r="O121" s="43"/>
      <c r="P121" s="43"/>
      <c r="Q121" s="43"/>
      <c r="R121" s="43"/>
      <c r="S121" s="43"/>
      <c r="T121" s="79"/>
      <c r="AT121" s="25" t="s">
        <v>506</v>
      </c>
      <c r="AU121" s="25" t="s">
        <v>80</v>
      </c>
    </row>
    <row r="122" spans="2:65" s="1" customFormat="1" ht="16.5" customHeight="1">
      <c r="B122" s="42"/>
      <c r="C122" s="209" t="s">
        <v>10</v>
      </c>
      <c r="D122" s="209" t="s">
        <v>498</v>
      </c>
      <c r="E122" s="210" t="s">
        <v>11722</v>
      </c>
      <c r="F122" s="211" t="s">
        <v>11723</v>
      </c>
      <c r="G122" s="212" t="s">
        <v>1025</v>
      </c>
      <c r="H122" s="213">
        <v>7</v>
      </c>
      <c r="I122" s="214"/>
      <c r="J122" s="215">
        <f>ROUND(I122*H122,2)</f>
        <v>0</v>
      </c>
      <c r="K122" s="211" t="s">
        <v>23</v>
      </c>
      <c r="L122" s="62"/>
      <c r="M122" s="216" t="s">
        <v>23</v>
      </c>
      <c r="N122" s="217" t="s">
        <v>44</v>
      </c>
      <c r="O122" s="43"/>
      <c r="P122" s="218">
        <f>O122*H122</f>
        <v>0</v>
      </c>
      <c r="Q122" s="218">
        <v>0</v>
      </c>
      <c r="R122" s="218">
        <f>Q122*H122</f>
        <v>0</v>
      </c>
      <c r="S122" s="218">
        <v>0</v>
      </c>
      <c r="T122" s="219">
        <f>S122*H122</f>
        <v>0</v>
      </c>
      <c r="AR122" s="25" t="s">
        <v>502</v>
      </c>
      <c r="AT122" s="25" t="s">
        <v>498</v>
      </c>
      <c r="AU122" s="25" t="s">
        <v>80</v>
      </c>
      <c r="AY122" s="25" t="s">
        <v>492</v>
      </c>
      <c r="BE122" s="220">
        <f>IF(N122="základní",J122,0)</f>
        <v>0</v>
      </c>
      <c r="BF122" s="220">
        <f>IF(N122="snížená",J122,0)</f>
        <v>0</v>
      </c>
      <c r="BG122" s="220">
        <f>IF(N122="zákl. přenesená",J122,0)</f>
        <v>0</v>
      </c>
      <c r="BH122" s="220">
        <f>IF(N122="sníž. přenesená",J122,0)</f>
        <v>0</v>
      </c>
      <c r="BI122" s="220">
        <f>IF(N122="nulová",J122,0)</f>
        <v>0</v>
      </c>
      <c r="BJ122" s="25" t="s">
        <v>80</v>
      </c>
      <c r="BK122" s="220">
        <f>ROUND(I122*H122,2)</f>
        <v>0</v>
      </c>
      <c r="BL122" s="25" t="s">
        <v>502</v>
      </c>
      <c r="BM122" s="25" t="s">
        <v>958</v>
      </c>
    </row>
    <row r="123" spans="2:65" s="1" customFormat="1">
      <c r="B123" s="42"/>
      <c r="C123" s="64"/>
      <c r="D123" s="227" t="s">
        <v>506</v>
      </c>
      <c r="E123" s="64"/>
      <c r="F123" s="274" t="s">
        <v>11723</v>
      </c>
      <c r="G123" s="64"/>
      <c r="H123" s="64"/>
      <c r="I123" s="177"/>
      <c r="J123" s="64"/>
      <c r="K123" s="64"/>
      <c r="L123" s="62"/>
      <c r="M123" s="223"/>
      <c r="N123" s="43"/>
      <c r="O123" s="43"/>
      <c r="P123" s="43"/>
      <c r="Q123" s="43"/>
      <c r="R123" s="43"/>
      <c r="S123" s="43"/>
      <c r="T123" s="79"/>
      <c r="AT123" s="25" t="s">
        <v>506</v>
      </c>
      <c r="AU123" s="25" t="s">
        <v>80</v>
      </c>
    </row>
    <row r="124" spans="2:65" s="1" customFormat="1" ht="16.5" customHeight="1">
      <c r="B124" s="42"/>
      <c r="C124" s="209" t="s">
        <v>775</v>
      </c>
      <c r="D124" s="209" t="s">
        <v>498</v>
      </c>
      <c r="E124" s="210" t="s">
        <v>11724</v>
      </c>
      <c r="F124" s="211" t="s">
        <v>11725</v>
      </c>
      <c r="G124" s="212" t="s">
        <v>1025</v>
      </c>
      <c r="H124" s="213">
        <v>2</v>
      </c>
      <c r="I124" s="214"/>
      <c r="J124" s="215">
        <f>ROUND(I124*H124,2)</f>
        <v>0</v>
      </c>
      <c r="K124" s="211" t="s">
        <v>23</v>
      </c>
      <c r="L124" s="62"/>
      <c r="M124" s="216" t="s">
        <v>23</v>
      </c>
      <c r="N124" s="217" t="s">
        <v>44</v>
      </c>
      <c r="O124" s="43"/>
      <c r="P124" s="218">
        <f>O124*H124</f>
        <v>0</v>
      </c>
      <c r="Q124" s="218">
        <v>0</v>
      </c>
      <c r="R124" s="218">
        <f>Q124*H124</f>
        <v>0</v>
      </c>
      <c r="S124" s="218">
        <v>0</v>
      </c>
      <c r="T124" s="219">
        <f>S124*H124</f>
        <v>0</v>
      </c>
      <c r="AR124" s="25" t="s">
        <v>502</v>
      </c>
      <c r="AT124" s="25" t="s">
        <v>498</v>
      </c>
      <c r="AU124" s="25" t="s">
        <v>80</v>
      </c>
      <c r="AY124" s="25" t="s">
        <v>492</v>
      </c>
      <c r="BE124" s="220">
        <f>IF(N124="základní",J124,0)</f>
        <v>0</v>
      </c>
      <c r="BF124" s="220">
        <f>IF(N124="snížená",J124,0)</f>
        <v>0</v>
      </c>
      <c r="BG124" s="220">
        <f>IF(N124="zákl. přenesená",J124,0)</f>
        <v>0</v>
      </c>
      <c r="BH124" s="220">
        <f>IF(N124="sníž. přenesená",J124,0)</f>
        <v>0</v>
      </c>
      <c r="BI124" s="220">
        <f>IF(N124="nulová",J124,0)</f>
        <v>0</v>
      </c>
      <c r="BJ124" s="25" t="s">
        <v>80</v>
      </c>
      <c r="BK124" s="220">
        <f>ROUND(I124*H124,2)</f>
        <v>0</v>
      </c>
      <c r="BL124" s="25" t="s">
        <v>502</v>
      </c>
      <c r="BM124" s="25" t="s">
        <v>977</v>
      </c>
    </row>
    <row r="125" spans="2:65" s="1" customFormat="1">
      <c r="B125" s="42"/>
      <c r="C125" s="64"/>
      <c r="D125" s="227" t="s">
        <v>506</v>
      </c>
      <c r="E125" s="64"/>
      <c r="F125" s="274" t="s">
        <v>11726</v>
      </c>
      <c r="G125" s="64"/>
      <c r="H125" s="64"/>
      <c r="I125" s="177"/>
      <c r="J125" s="64"/>
      <c r="K125" s="64"/>
      <c r="L125" s="62"/>
      <c r="M125" s="223"/>
      <c r="N125" s="43"/>
      <c r="O125" s="43"/>
      <c r="P125" s="43"/>
      <c r="Q125" s="43"/>
      <c r="R125" s="43"/>
      <c r="S125" s="43"/>
      <c r="T125" s="79"/>
      <c r="AT125" s="25" t="s">
        <v>506</v>
      </c>
      <c r="AU125" s="25" t="s">
        <v>80</v>
      </c>
    </row>
    <row r="126" spans="2:65" s="1" customFormat="1" ht="16.5" customHeight="1">
      <c r="B126" s="42"/>
      <c r="C126" s="209" t="s">
        <v>781</v>
      </c>
      <c r="D126" s="209" t="s">
        <v>498</v>
      </c>
      <c r="E126" s="210" t="s">
        <v>11727</v>
      </c>
      <c r="F126" s="211" t="s">
        <v>11728</v>
      </c>
      <c r="G126" s="212" t="s">
        <v>1025</v>
      </c>
      <c r="H126" s="213">
        <v>1</v>
      </c>
      <c r="I126" s="214"/>
      <c r="J126" s="215">
        <f>ROUND(I126*H126,2)</f>
        <v>0</v>
      </c>
      <c r="K126" s="211" t="s">
        <v>23</v>
      </c>
      <c r="L126" s="62"/>
      <c r="M126" s="216" t="s">
        <v>23</v>
      </c>
      <c r="N126" s="217" t="s">
        <v>44</v>
      </c>
      <c r="O126" s="43"/>
      <c r="P126" s="218">
        <f>O126*H126</f>
        <v>0</v>
      </c>
      <c r="Q126" s="218">
        <v>0</v>
      </c>
      <c r="R126" s="218">
        <f>Q126*H126</f>
        <v>0</v>
      </c>
      <c r="S126" s="218">
        <v>0</v>
      </c>
      <c r="T126" s="219">
        <f>S126*H126</f>
        <v>0</v>
      </c>
      <c r="AR126" s="25" t="s">
        <v>502</v>
      </c>
      <c r="AT126" s="25" t="s">
        <v>498</v>
      </c>
      <c r="AU126" s="25" t="s">
        <v>80</v>
      </c>
      <c r="AY126" s="25" t="s">
        <v>492</v>
      </c>
      <c r="BE126" s="220">
        <f>IF(N126="základní",J126,0)</f>
        <v>0</v>
      </c>
      <c r="BF126" s="220">
        <f>IF(N126="snížená",J126,0)</f>
        <v>0</v>
      </c>
      <c r="BG126" s="220">
        <f>IF(N126="zákl. přenesená",J126,0)</f>
        <v>0</v>
      </c>
      <c r="BH126" s="220">
        <f>IF(N126="sníž. přenesená",J126,0)</f>
        <v>0</v>
      </c>
      <c r="BI126" s="220">
        <f>IF(N126="nulová",J126,0)</f>
        <v>0</v>
      </c>
      <c r="BJ126" s="25" t="s">
        <v>80</v>
      </c>
      <c r="BK126" s="220">
        <f>ROUND(I126*H126,2)</f>
        <v>0</v>
      </c>
      <c r="BL126" s="25" t="s">
        <v>502</v>
      </c>
      <c r="BM126" s="25" t="s">
        <v>1008</v>
      </c>
    </row>
    <row r="127" spans="2:65" s="1" customFormat="1">
      <c r="B127" s="42"/>
      <c r="C127" s="64"/>
      <c r="D127" s="227" t="s">
        <v>506</v>
      </c>
      <c r="E127" s="64"/>
      <c r="F127" s="274" t="s">
        <v>11728</v>
      </c>
      <c r="G127" s="64"/>
      <c r="H127" s="64"/>
      <c r="I127" s="177"/>
      <c r="J127" s="64"/>
      <c r="K127" s="64"/>
      <c r="L127" s="62"/>
      <c r="M127" s="223"/>
      <c r="N127" s="43"/>
      <c r="O127" s="43"/>
      <c r="P127" s="43"/>
      <c r="Q127" s="43"/>
      <c r="R127" s="43"/>
      <c r="S127" s="43"/>
      <c r="T127" s="79"/>
      <c r="AT127" s="25" t="s">
        <v>506</v>
      </c>
      <c r="AU127" s="25" t="s">
        <v>80</v>
      </c>
    </row>
    <row r="128" spans="2:65" s="1" customFormat="1" ht="16.5" customHeight="1">
      <c r="B128" s="42"/>
      <c r="C128" s="209" t="s">
        <v>787</v>
      </c>
      <c r="D128" s="209" t="s">
        <v>498</v>
      </c>
      <c r="E128" s="210" t="s">
        <v>6167</v>
      </c>
      <c r="F128" s="211" t="s">
        <v>11729</v>
      </c>
      <c r="G128" s="212" t="s">
        <v>1025</v>
      </c>
      <c r="H128" s="213">
        <v>1</v>
      </c>
      <c r="I128" s="214"/>
      <c r="J128" s="215">
        <f>ROUND(I128*H128,2)</f>
        <v>0</v>
      </c>
      <c r="K128" s="211" t="s">
        <v>23</v>
      </c>
      <c r="L128" s="62"/>
      <c r="M128" s="216" t="s">
        <v>23</v>
      </c>
      <c r="N128" s="217" t="s">
        <v>44</v>
      </c>
      <c r="O128" s="43"/>
      <c r="P128" s="218">
        <f>O128*H128</f>
        <v>0</v>
      </c>
      <c r="Q128" s="218">
        <v>0</v>
      </c>
      <c r="R128" s="218">
        <f>Q128*H128</f>
        <v>0</v>
      </c>
      <c r="S128" s="218">
        <v>0</v>
      </c>
      <c r="T128" s="219">
        <f>S128*H128</f>
        <v>0</v>
      </c>
      <c r="AR128" s="25" t="s">
        <v>502</v>
      </c>
      <c r="AT128" s="25" t="s">
        <v>498</v>
      </c>
      <c r="AU128" s="25" t="s">
        <v>80</v>
      </c>
      <c r="AY128" s="25" t="s">
        <v>492</v>
      </c>
      <c r="BE128" s="220">
        <f>IF(N128="základní",J128,0)</f>
        <v>0</v>
      </c>
      <c r="BF128" s="220">
        <f>IF(N128="snížená",J128,0)</f>
        <v>0</v>
      </c>
      <c r="BG128" s="220">
        <f>IF(N128="zákl. přenesená",J128,0)</f>
        <v>0</v>
      </c>
      <c r="BH128" s="220">
        <f>IF(N128="sníž. přenesená",J128,0)</f>
        <v>0</v>
      </c>
      <c r="BI128" s="220">
        <f>IF(N128="nulová",J128,0)</f>
        <v>0</v>
      </c>
      <c r="BJ128" s="25" t="s">
        <v>80</v>
      </c>
      <c r="BK128" s="220">
        <f>ROUND(I128*H128,2)</f>
        <v>0</v>
      </c>
      <c r="BL128" s="25" t="s">
        <v>502</v>
      </c>
      <c r="BM128" s="25" t="s">
        <v>1022</v>
      </c>
    </row>
    <row r="129" spans="2:65" s="1" customFormat="1">
      <c r="B129" s="42"/>
      <c r="C129" s="64"/>
      <c r="D129" s="227" t="s">
        <v>506</v>
      </c>
      <c r="E129" s="64"/>
      <c r="F129" s="274" t="s">
        <v>11729</v>
      </c>
      <c r="G129" s="64"/>
      <c r="H129" s="64"/>
      <c r="I129" s="177"/>
      <c r="J129" s="64"/>
      <c r="K129" s="64"/>
      <c r="L129" s="62"/>
      <c r="M129" s="223"/>
      <c r="N129" s="43"/>
      <c r="O129" s="43"/>
      <c r="P129" s="43"/>
      <c r="Q129" s="43"/>
      <c r="R129" s="43"/>
      <c r="S129" s="43"/>
      <c r="T129" s="79"/>
      <c r="AT129" s="25" t="s">
        <v>506</v>
      </c>
      <c r="AU129" s="25" t="s">
        <v>80</v>
      </c>
    </row>
    <row r="130" spans="2:65" s="1" customFormat="1" ht="16.5" customHeight="1">
      <c r="B130" s="42"/>
      <c r="C130" s="209" t="s">
        <v>792</v>
      </c>
      <c r="D130" s="209" t="s">
        <v>498</v>
      </c>
      <c r="E130" s="210" t="s">
        <v>11730</v>
      </c>
      <c r="F130" s="211" t="s">
        <v>11731</v>
      </c>
      <c r="G130" s="212" t="s">
        <v>6197</v>
      </c>
      <c r="H130" s="213">
        <v>20</v>
      </c>
      <c r="I130" s="214"/>
      <c r="J130" s="215">
        <f>ROUND(I130*H130,2)</f>
        <v>0</v>
      </c>
      <c r="K130" s="211" t="s">
        <v>23</v>
      </c>
      <c r="L130" s="62"/>
      <c r="M130" s="216" t="s">
        <v>23</v>
      </c>
      <c r="N130" s="217" t="s">
        <v>44</v>
      </c>
      <c r="O130" s="43"/>
      <c r="P130" s="218">
        <f>O130*H130</f>
        <v>0</v>
      </c>
      <c r="Q130" s="218">
        <v>0</v>
      </c>
      <c r="R130" s="218">
        <f>Q130*H130</f>
        <v>0</v>
      </c>
      <c r="S130" s="218">
        <v>0</v>
      </c>
      <c r="T130" s="219">
        <f>S130*H130</f>
        <v>0</v>
      </c>
      <c r="AR130" s="25" t="s">
        <v>502</v>
      </c>
      <c r="AT130" s="25" t="s">
        <v>498</v>
      </c>
      <c r="AU130" s="25" t="s">
        <v>80</v>
      </c>
      <c r="AY130" s="25" t="s">
        <v>492</v>
      </c>
      <c r="BE130" s="220">
        <f>IF(N130="základní",J130,0)</f>
        <v>0</v>
      </c>
      <c r="BF130" s="220">
        <f>IF(N130="snížená",J130,0)</f>
        <v>0</v>
      </c>
      <c r="BG130" s="220">
        <f>IF(N130="zákl. přenesená",J130,0)</f>
        <v>0</v>
      </c>
      <c r="BH130" s="220">
        <f>IF(N130="sníž. přenesená",J130,0)</f>
        <v>0</v>
      </c>
      <c r="BI130" s="220">
        <f>IF(N130="nulová",J130,0)</f>
        <v>0</v>
      </c>
      <c r="BJ130" s="25" t="s">
        <v>80</v>
      </c>
      <c r="BK130" s="220">
        <f>ROUND(I130*H130,2)</f>
        <v>0</v>
      </c>
      <c r="BL130" s="25" t="s">
        <v>502</v>
      </c>
      <c r="BM130" s="25" t="s">
        <v>1039</v>
      </c>
    </row>
    <row r="131" spans="2:65" s="1" customFormat="1">
      <c r="B131" s="42"/>
      <c r="C131" s="64"/>
      <c r="D131" s="227" t="s">
        <v>506</v>
      </c>
      <c r="E131" s="64"/>
      <c r="F131" s="274" t="s">
        <v>11731</v>
      </c>
      <c r="G131" s="64"/>
      <c r="H131" s="64"/>
      <c r="I131" s="177"/>
      <c r="J131" s="64"/>
      <c r="K131" s="64"/>
      <c r="L131" s="62"/>
      <c r="M131" s="223"/>
      <c r="N131" s="43"/>
      <c r="O131" s="43"/>
      <c r="P131" s="43"/>
      <c r="Q131" s="43"/>
      <c r="R131" s="43"/>
      <c r="S131" s="43"/>
      <c r="T131" s="79"/>
      <c r="AT131" s="25" t="s">
        <v>506</v>
      </c>
      <c r="AU131" s="25" t="s">
        <v>80</v>
      </c>
    </row>
    <row r="132" spans="2:65" s="1" customFormat="1" ht="16.5" customHeight="1">
      <c r="B132" s="42"/>
      <c r="C132" s="209" t="s">
        <v>800</v>
      </c>
      <c r="D132" s="209" t="s">
        <v>498</v>
      </c>
      <c r="E132" s="210" t="s">
        <v>11732</v>
      </c>
      <c r="F132" s="211" t="s">
        <v>11733</v>
      </c>
      <c r="G132" s="212" t="s">
        <v>6197</v>
      </c>
      <c r="H132" s="213">
        <v>20</v>
      </c>
      <c r="I132" s="214"/>
      <c r="J132" s="215">
        <f>ROUND(I132*H132,2)</f>
        <v>0</v>
      </c>
      <c r="K132" s="211" t="s">
        <v>23</v>
      </c>
      <c r="L132" s="62"/>
      <c r="M132" s="216" t="s">
        <v>23</v>
      </c>
      <c r="N132" s="217" t="s">
        <v>44</v>
      </c>
      <c r="O132" s="43"/>
      <c r="P132" s="218">
        <f>O132*H132</f>
        <v>0</v>
      </c>
      <c r="Q132" s="218">
        <v>0</v>
      </c>
      <c r="R132" s="218">
        <f>Q132*H132</f>
        <v>0</v>
      </c>
      <c r="S132" s="218">
        <v>0</v>
      </c>
      <c r="T132" s="219">
        <f>S132*H132</f>
        <v>0</v>
      </c>
      <c r="AR132" s="25" t="s">
        <v>502</v>
      </c>
      <c r="AT132" s="25" t="s">
        <v>498</v>
      </c>
      <c r="AU132" s="25" t="s">
        <v>80</v>
      </c>
      <c r="AY132" s="25" t="s">
        <v>492</v>
      </c>
      <c r="BE132" s="220">
        <f>IF(N132="základní",J132,0)</f>
        <v>0</v>
      </c>
      <c r="BF132" s="220">
        <f>IF(N132="snížená",J132,0)</f>
        <v>0</v>
      </c>
      <c r="BG132" s="220">
        <f>IF(N132="zákl. přenesená",J132,0)</f>
        <v>0</v>
      </c>
      <c r="BH132" s="220">
        <f>IF(N132="sníž. přenesená",J132,0)</f>
        <v>0</v>
      </c>
      <c r="BI132" s="220">
        <f>IF(N132="nulová",J132,0)</f>
        <v>0</v>
      </c>
      <c r="BJ132" s="25" t="s">
        <v>80</v>
      </c>
      <c r="BK132" s="220">
        <f>ROUND(I132*H132,2)</f>
        <v>0</v>
      </c>
      <c r="BL132" s="25" t="s">
        <v>502</v>
      </c>
      <c r="BM132" s="25" t="s">
        <v>1055</v>
      </c>
    </row>
    <row r="133" spans="2:65" s="1" customFormat="1">
      <c r="B133" s="42"/>
      <c r="C133" s="64"/>
      <c r="D133" s="227" t="s">
        <v>506</v>
      </c>
      <c r="E133" s="64"/>
      <c r="F133" s="274" t="s">
        <v>11733</v>
      </c>
      <c r="G133" s="64"/>
      <c r="H133" s="64"/>
      <c r="I133" s="177"/>
      <c r="J133" s="64"/>
      <c r="K133" s="64"/>
      <c r="L133" s="62"/>
      <c r="M133" s="223"/>
      <c r="N133" s="43"/>
      <c r="O133" s="43"/>
      <c r="P133" s="43"/>
      <c r="Q133" s="43"/>
      <c r="R133" s="43"/>
      <c r="S133" s="43"/>
      <c r="T133" s="79"/>
      <c r="AT133" s="25" t="s">
        <v>506</v>
      </c>
      <c r="AU133" s="25" t="s">
        <v>80</v>
      </c>
    </row>
    <row r="134" spans="2:65" s="1" customFormat="1" ht="16.5" customHeight="1">
      <c r="B134" s="42"/>
      <c r="C134" s="209" t="s">
        <v>9</v>
      </c>
      <c r="D134" s="209" t="s">
        <v>498</v>
      </c>
      <c r="E134" s="210" t="s">
        <v>11734</v>
      </c>
      <c r="F134" s="211" t="s">
        <v>11735</v>
      </c>
      <c r="G134" s="212" t="s">
        <v>832</v>
      </c>
      <c r="H134" s="213">
        <v>37</v>
      </c>
      <c r="I134" s="214"/>
      <c r="J134" s="215">
        <f>ROUND(I134*H134,2)</f>
        <v>0</v>
      </c>
      <c r="K134" s="211" t="s">
        <v>23</v>
      </c>
      <c r="L134" s="62"/>
      <c r="M134" s="216" t="s">
        <v>23</v>
      </c>
      <c r="N134" s="217" t="s">
        <v>44</v>
      </c>
      <c r="O134" s="43"/>
      <c r="P134" s="218">
        <f>O134*H134</f>
        <v>0</v>
      </c>
      <c r="Q134" s="218">
        <v>0</v>
      </c>
      <c r="R134" s="218">
        <f>Q134*H134</f>
        <v>0</v>
      </c>
      <c r="S134" s="218">
        <v>0</v>
      </c>
      <c r="T134" s="219">
        <f>S134*H134</f>
        <v>0</v>
      </c>
      <c r="AR134" s="25" t="s">
        <v>502</v>
      </c>
      <c r="AT134" s="25" t="s">
        <v>498</v>
      </c>
      <c r="AU134" s="25" t="s">
        <v>80</v>
      </c>
      <c r="AY134" s="25" t="s">
        <v>492</v>
      </c>
      <c r="BE134" s="220">
        <f>IF(N134="základní",J134,0)</f>
        <v>0</v>
      </c>
      <c r="BF134" s="220">
        <f>IF(N134="snížená",J134,0)</f>
        <v>0</v>
      </c>
      <c r="BG134" s="220">
        <f>IF(N134="zákl. přenesená",J134,0)</f>
        <v>0</v>
      </c>
      <c r="BH134" s="220">
        <f>IF(N134="sníž. přenesená",J134,0)</f>
        <v>0</v>
      </c>
      <c r="BI134" s="220">
        <f>IF(N134="nulová",J134,0)</f>
        <v>0</v>
      </c>
      <c r="BJ134" s="25" t="s">
        <v>80</v>
      </c>
      <c r="BK134" s="220">
        <f>ROUND(I134*H134,2)</f>
        <v>0</v>
      </c>
      <c r="BL134" s="25" t="s">
        <v>502</v>
      </c>
      <c r="BM134" s="25" t="s">
        <v>1067</v>
      </c>
    </row>
    <row r="135" spans="2:65" s="1" customFormat="1">
      <c r="B135" s="42"/>
      <c r="C135" s="64"/>
      <c r="D135" s="227" t="s">
        <v>506</v>
      </c>
      <c r="E135" s="64"/>
      <c r="F135" s="274" t="s">
        <v>11735</v>
      </c>
      <c r="G135" s="64"/>
      <c r="H135" s="64"/>
      <c r="I135" s="177"/>
      <c r="J135" s="64"/>
      <c r="K135" s="64"/>
      <c r="L135" s="62"/>
      <c r="M135" s="223"/>
      <c r="N135" s="43"/>
      <c r="O135" s="43"/>
      <c r="P135" s="43"/>
      <c r="Q135" s="43"/>
      <c r="R135" s="43"/>
      <c r="S135" s="43"/>
      <c r="T135" s="79"/>
      <c r="AT135" s="25" t="s">
        <v>506</v>
      </c>
      <c r="AU135" s="25" t="s">
        <v>80</v>
      </c>
    </row>
    <row r="136" spans="2:65" s="1" customFormat="1" ht="16.5" customHeight="1">
      <c r="B136" s="42"/>
      <c r="C136" s="209" t="s">
        <v>308</v>
      </c>
      <c r="D136" s="209" t="s">
        <v>498</v>
      </c>
      <c r="E136" s="210" t="s">
        <v>11736</v>
      </c>
      <c r="F136" s="211" t="s">
        <v>11737</v>
      </c>
      <c r="G136" s="212" t="s">
        <v>832</v>
      </c>
      <c r="H136" s="213">
        <v>37</v>
      </c>
      <c r="I136" s="214"/>
      <c r="J136" s="215">
        <f>ROUND(I136*H136,2)</f>
        <v>0</v>
      </c>
      <c r="K136" s="211" t="s">
        <v>23</v>
      </c>
      <c r="L136" s="62"/>
      <c r="M136" s="216" t="s">
        <v>23</v>
      </c>
      <c r="N136" s="217" t="s">
        <v>44</v>
      </c>
      <c r="O136" s="43"/>
      <c r="P136" s="218">
        <f>O136*H136</f>
        <v>0</v>
      </c>
      <c r="Q136" s="218">
        <v>0</v>
      </c>
      <c r="R136" s="218">
        <f>Q136*H136</f>
        <v>0</v>
      </c>
      <c r="S136" s="218">
        <v>0</v>
      </c>
      <c r="T136" s="219">
        <f>S136*H136</f>
        <v>0</v>
      </c>
      <c r="AR136" s="25" t="s">
        <v>502</v>
      </c>
      <c r="AT136" s="25" t="s">
        <v>498</v>
      </c>
      <c r="AU136" s="25" t="s">
        <v>80</v>
      </c>
      <c r="AY136" s="25" t="s">
        <v>492</v>
      </c>
      <c r="BE136" s="220">
        <f>IF(N136="základní",J136,0)</f>
        <v>0</v>
      </c>
      <c r="BF136" s="220">
        <f>IF(N136="snížená",J136,0)</f>
        <v>0</v>
      </c>
      <c r="BG136" s="220">
        <f>IF(N136="zákl. přenesená",J136,0)</f>
        <v>0</v>
      </c>
      <c r="BH136" s="220">
        <f>IF(N136="sníž. přenesená",J136,0)</f>
        <v>0</v>
      </c>
      <c r="BI136" s="220">
        <f>IF(N136="nulová",J136,0)</f>
        <v>0</v>
      </c>
      <c r="BJ136" s="25" t="s">
        <v>80</v>
      </c>
      <c r="BK136" s="220">
        <f>ROUND(I136*H136,2)</f>
        <v>0</v>
      </c>
      <c r="BL136" s="25" t="s">
        <v>502</v>
      </c>
      <c r="BM136" s="25" t="s">
        <v>1079</v>
      </c>
    </row>
    <row r="137" spans="2:65" s="1" customFormat="1">
      <c r="B137" s="42"/>
      <c r="C137" s="64"/>
      <c r="D137" s="227" t="s">
        <v>506</v>
      </c>
      <c r="E137" s="64"/>
      <c r="F137" s="274" t="s">
        <v>11737</v>
      </c>
      <c r="G137" s="64"/>
      <c r="H137" s="64"/>
      <c r="I137" s="177"/>
      <c r="J137" s="64"/>
      <c r="K137" s="64"/>
      <c r="L137" s="62"/>
      <c r="M137" s="223"/>
      <c r="N137" s="43"/>
      <c r="O137" s="43"/>
      <c r="P137" s="43"/>
      <c r="Q137" s="43"/>
      <c r="R137" s="43"/>
      <c r="S137" s="43"/>
      <c r="T137" s="79"/>
      <c r="AT137" s="25" t="s">
        <v>506</v>
      </c>
      <c r="AU137" s="25" t="s">
        <v>80</v>
      </c>
    </row>
    <row r="138" spans="2:65" s="1" customFormat="1" ht="16.5" customHeight="1">
      <c r="B138" s="42"/>
      <c r="C138" s="209" t="s">
        <v>829</v>
      </c>
      <c r="D138" s="209" t="s">
        <v>498</v>
      </c>
      <c r="E138" s="210" t="s">
        <v>11738</v>
      </c>
      <c r="F138" s="211" t="s">
        <v>11739</v>
      </c>
      <c r="G138" s="212" t="s">
        <v>1025</v>
      </c>
      <c r="H138" s="213">
        <v>2</v>
      </c>
      <c r="I138" s="214"/>
      <c r="J138" s="215">
        <f>ROUND(I138*H138,2)</f>
        <v>0</v>
      </c>
      <c r="K138" s="211" t="s">
        <v>23</v>
      </c>
      <c r="L138" s="62"/>
      <c r="M138" s="216" t="s">
        <v>23</v>
      </c>
      <c r="N138" s="217" t="s">
        <v>44</v>
      </c>
      <c r="O138" s="43"/>
      <c r="P138" s="218">
        <f>O138*H138</f>
        <v>0</v>
      </c>
      <c r="Q138" s="218">
        <v>0</v>
      </c>
      <c r="R138" s="218">
        <f>Q138*H138</f>
        <v>0</v>
      </c>
      <c r="S138" s="218">
        <v>0</v>
      </c>
      <c r="T138" s="219">
        <f>S138*H138</f>
        <v>0</v>
      </c>
      <c r="AR138" s="25" t="s">
        <v>502</v>
      </c>
      <c r="AT138" s="25" t="s">
        <v>498</v>
      </c>
      <c r="AU138" s="25" t="s">
        <v>80</v>
      </c>
      <c r="AY138" s="25" t="s">
        <v>492</v>
      </c>
      <c r="BE138" s="220">
        <f>IF(N138="základní",J138,0)</f>
        <v>0</v>
      </c>
      <c r="BF138" s="220">
        <f>IF(N138="snížená",J138,0)</f>
        <v>0</v>
      </c>
      <c r="BG138" s="220">
        <f>IF(N138="zákl. přenesená",J138,0)</f>
        <v>0</v>
      </c>
      <c r="BH138" s="220">
        <f>IF(N138="sníž. přenesená",J138,0)</f>
        <v>0</v>
      </c>
      <c r="BI138" s="220">
        <f>IF(N138="nulová",J138,0)</f>
        <v>0</v>
      </c>
      <c r="BJ138" s="25" t="s">
        <v>80</v>
      </c>
      <c r="BK138" s="220">
        <f>ROUND(I138*H138,2)</f>
        <v>0</v>
      </c>
      <c r="BL138" s="25" t="s">
        <v>502</v>
      </c>
      <c r="BM138" s="25" t="s">
        <v>1089</v>
      </c>
    </row>
    <row r="139" spans="2:65" s="1" customFormat="1">
      <c r="B139" s="42"/>
      <c r="C139" s="64"/>
      <c r="D139" s="227" t="s">
        <v>506</v>
      </c>
      <c r="E139" s="64"/>
      <c r="F139" s="274" t="s">
        <v>11739</v>
      </c>
      <c r="G139" s="64"/>
      <c r="H139" s="64"/>
      <c r="I139" s="177"/>
      <c r="J139" s="64"/>
      <c r="K139" s="64"/>
      <c r="L139" s="62"/>
      <c r="M139" s="223"/>
      <c r="N139" s="43"/>
      <c r="O139" s="43"/>
      <c r="P139" s="43"/>
      <c r="Q139" s="43"/>
      <c r="R139" s="43"/>
      <c r="S139" s="43"/>
      <c r="T139" s="79"/>
      <c r="AT139" s="25" t="s">
        <v>506</v>
      </c>
      <c r="AU139" s="25" t="s">
        <v>80</v>
      </c>
    </row>
    <row r="140" spans="2:65" s="1" customFormat="1" ht="16.5" customHeight="1">
      <c r="B140" s="42"/>
      <c r="C140" s="209" t="s">
        <v>838</v>
      </c>
      <c r="D140" s="209" t="s">
        <v>498</v>
      </c>
      <c r="E140" s="210" t="s">
        <v>11740</v>
      </c>
      <c r="F140" s="211" t="s">
        <v>11741</v>
      </c>
      <c r="G140" s="212" t="s">
        <v>1025</v>
      </c>
      <c r="H140" s="213">
        <v>4</v>
      </c>
      <c r="I140" s="214"/>
      <c r="J140" s="215">
        <f>ROUND(I140*H140,2)</f>
        <v>0</v>
      </c>
      <c r="K140" s="211" t="s">
        <v>23</v>
      </c>
      <c r="L140" s="62"/>
      <c r="M140" s="216" t="s">
        <v>23</v>
      </c>
      <c r="N140" s="217" t="s">
        <v>44</v>
      </c>
      <c r="O140" s="43"/>
      <c r="P140" s="218">
        <f>O140*H140</f>
        <v>0</v>
      </c>
      <c r="Q140" s="218">
        <v>0</v>
      </c>
      <c r="R140" s="218">
        <f>Q140*H140</f>
        <v>0</v>
      </c>
      <c r="S140" s="218">
        <v>0</v>
      </c>
      <c r="T140" s="219">
        <f>S140*H140</f>
        <v>0</v>
      </c>
      <c r="AR140" s="25" t="s">
        <v>502</v>
      </c>
      <c r="AT140" s="25" t="s">
        <v>498</v>
      </c>
      <c r="AU140" s="25" t="s">
        <v>80</v>
      </c>
      <c r="AY140" s="25" t="s">
        <v>492</v>
      </c>
      <c r="BE140" s="220">
        <f>IF(N140="základní",J140,0)</f>
        <v>0</v>
      </c>
      <c r="BF140" s="220">
        <f>IF(N140="snížená",J140,0)</f>
        <v>0</v>
      </c>
      <c r="BG140" s="220">
        <f>IF(N140="zákl. přenesená",J140,0)</f>
        <v>0</v>
      </c>
      <c r="BH140" s="220">
        <f>IF(N140="sníž. přenesená",J140,0)</f>
        <v>0</v>
      </c>
      <c r="BI140" s="220">
        <f>IF(N140="nulová",J140,0)</f>
        <v>0</v>
      </c>
      <c r="BJ140" s="25" t="s">
        <v>80</v>
      </c>
      <c r="BK140" s="220">
        <f>ROUND(I140*H140,2)</f>
        <v>0</v>
      </c>
      <c r="BL140" s="25" t="s">
        <v>502</v>
      </c>
      <c r="BM140" s="25" t="s">
        <v>1102</v>
      </c>
    </row>
    <row r="141" spans="2:65" s="1" customFormat="1">
      <c r="B141" s="42"/>
      <c r="C141" s="64"/>
      <c r="D141" s="221" t="s">
        <v>506</v>
      </c>
      <c r="E141" s="64"/>
      <c r="F141" s="222" t="s">
        <v>11741</v>
      </c>
      <c r="G141" s="64"/>
      <c r="H141" s="64"/>
      <c r="I141" s="177"/>
      <c r="J141" s="64"/>
      <c r="K141" s="64"/>
      <c r="L141" s="62"/>
      <c r="M141" s="223"/>
      <c r="N141" s="43"/>
      <c r="O141" s="43"/>
      <c r="P141" s="43"/>
      <c r="Q141" s="43"/>
      <c r="R141" s="43"/>
      <c r="S141" s="43"/>
      <c r="T141" s="79"/>
      <c r="AT141" s="25" t="s">
        <v>506</v>
      </c>
      <c r="AU141" s="25" t="s">
        <v>80</v>
      </c>
    </row>
    <row r="142" spans="2:65" s="11" customFormat="1" ht="37.35" customHeight="1">
      <c r="B142" s="192"/>
      <c r="C142" s="193"/>
      <c r="D142" s="206" t="s">
        <v>72</v>
      </c>
      <c r="E142" s="290" t="s">
        <v>4874</v>
      </c>
      <c r="F142" s="290" t="s">
        <v>9481</v>
      </c>
      <c r="G142" s="193"/>
      <c r="H142" s="193"/>
      <c r="I142" s="196"/>
      <c r="J142" s="291">
        <f>BK142</f>
        <v>0</v>
      </c>
      <c r="K142" s="193"/>
      <c r="L142" s="198"/>
      <c r="M142" s="199"/>
      <c r="N142" s="200"/>
      <c r="O142" s="200"/>
      <c r="P142" s="201">
        <f>SUM(P143:P144)</f>
        <v>0</v>
      </c>
      <c r="Q142" s="200"/>
      <c r="R142" s="201">
        <f>SUM(R143:R144)</f>
        <v>0</v>
      </c>
      <c r="S142" s="200"/>
      <c r="T142" s="202">
        <f>SUM(T143:T144)</f>
        <v>0</v>
      </c>
      <c r="AR142" s="203" t="s">
        <v>80</v>
      </c>
      <c r="AT142" s="204" t="s">
        <v>72</v>
      </c>
      <c r="AU142" s="204" t="s">
        <v>73</v>
      </c>
      <c r="AY142" s="203" t="s">
        <v>492</v>
      </c>
      <c r="BK142" s="205">
        <f>SUM(BK143:BK144)</f>
        <v>0</v>
      </c>
    </row>
    <row r="143" spans="2:65" s="1" customFormat="1" ht="16.5" customHeight="1">
      <c r="B143" s="42"/>
      <c r="C143" s="209" t="s">
        <v>888</v>
      </c>
      <c r="D143" s="209" t="s">
        <v>498</v>
      </c>
      <c r="E143" s="210" t="s">
        <v>11742</v>
      </c>
      <c r="F143" s="211" t="s">
        <v>10650</v>
      </c>
      <c r="G143" s="212" t="s">
        <v>1025</v>
      </c>
      <c r="H143" s="213">
        <v>1</v>
      </c>
      <c r="I143" s="214"/>
      <c r="J143" s="215">
        <f>ROUND(I143*H143,2)</f>
        <v>0</v>
      </c>
      <c r="K143" s="211" t="s">
        <v>23</v>
      </c>
      <c r="L143" s="62"/>
      <c r="M143" s="216" t="s">
        <v>23</v>
      </c>
      <c r="N143" s="217" t="s">
        <v>44</v>
      </c>
      <c r="O143" s="43"/>
      <c r="P143" s="218">
        <f>O143*H143</f>
        <v>0</v>
      </c>
      <c r="Q143" s="218">
        <v>0</v>
      </c>
      <c r="R143" s="218">
        <f>Q143*H143</f>
        <v>0</v>
      </c>
      <c r="S143" s="218">
        <v>0</v>
      </c>
      <c r="T143" s="219">
        <f>S143*H143</f>
        <v>0</v>
      </c>
      <c r="AR143" s="25" t="s">
        <v>502</v>
      </c>
      <c r="AT143" s="25" t="s">
        <v>498</v>
      </c>
      <c r="AU143" s="25" t="s">
        <v>80</v>
      </c>
      <c r="AY143" s="25" t="s">
        <v>492</v>
      </c>
      <c r="BE143" s="220">
        <f>IF(N143="základní",J143,0)</f>
        <v>0</v>
      </c>
      <c r="BF143" s="220">
        <f>IF(N143="snížená",J143,0)</f>
        <v>0</v>
      </c>
      <c r="BG143" s="220">
        <f>IF(N143="zákl. přenesená",J143,0)</f>
        <v>0</v>
      </c>
      <c r="BH143" s="220">
        <f>IF(N143="sníž. přenesená",J143,0)</f>
        <v>0</v>
      </c>
      <c r="BI143" s="220">
        <f>IF(N143="nulová",J143,0)</f>
        <v>0</v>
      </c>
      <c r="BJ143" s="25" t="s">
        <v>80</v>
      </c>
      <c r="BK143" s="220">
        <f>ROUND(I143*H143,2)</f>
        <v>0</v>
      </c>
      <c r="BL143" s="25" t="s">
        <v>502</v>
      </c>
      <c r="BM143" s="25" t="s">
        <v>1119</v>
      </c>
    </row>
    <row r="144" spans="2:65" s="1" customFormat="1">
      <c r="B144" s="42"/>
      <c r="C144" s="64"/>
      <c r="D144" s="221" t="s">
        <v>506</v>
      </c>
      <c r="E144" s="64"/>
      <c r="F144" s="222" t="s">
        <v>10650</v>
      </c>
      <c r="G144" s="64"/>
      <c r="H144" s="64"/>
      <c r="I144" s="177"/>
      <c r="J144" s="64"/>
      <c r="K144" s="64"/>
      <c r="L144" s="62"/>
      <c r="M144" s="292"/>
      <c r="N144" s="293"/>
      <c r="O144" s="293"/>
      <c r="P144" s="293"/>
      <c r="Q144" s="293"/>
      <c r="R144" s="293"/>
      <c r="S144" s="293"/>
      <c r="T144" s="294"/>
      <c r="AT144" s="25" t="s">
        <v>506</v>
      </c>
      <c r="AU144" s="25" t="s">
        <v>80</v>
      </c>
    </row>
    <row r="145" spans="2:12" s="1" customFormat="1" ht="6.9" customHeight="1">
      <c r="B145" s="57"/>
      <c r="C145" s="58"/>
      <c r="D145" s="58"/>
      <c r="E145" s="58"/>
      <c r="F145" s="58"/>
      <c r="G145" s="58"/>
      <c r="H145" s="58"/>
      <c r="I145" s="151"/>
      <c r="J145" s="58"/>
      <c r="K145" s="58"/>
      <c r="L145" s="62"/>
    </row>
  </sheetData>
  <sheetProtection password="CC35" sheet="1" objects="1" scenarios="1" formatCells="0" formatColumns="0" formatRows="0" sort="0" autoFilter="0"/>
  <autoFilter ref="C90:K144"/>
  <mergeCells count="16">
    <mergeCell ref="G1:H1"/>
    <mergeCell ref="E49:H49"/>
    <mergeCell ref="E53:H53"/>
    <mergeCell ref="E51:H51"/>
    <mergeCell ref="E55:H55"/>
    <mergeCell ref="E7:H7"/>
    <mergeCell ref="E11:H11"/>
    <mergeCell ref="E9:H9"/>
    <mergeCell ref="E13:H13"/>
    <mergeCell ref="E28:H28"/>
    <mergeCell ref="L2:V2"/>
    <mergeCell ref="E77:H77"/>
    <mergeCell ref="E81:H81"/>
    <mergeCell ref="E79:H79"/>
    <mergeCell ref="E83:H83"/>
    <mergeCell ref="J59:J60"/>
  </mergeCells>
  <hyperlinks>
    <hyperlink ref="F1:G1" location="C2" display="1) Krycí list soupisu"/>
    <hyperlink ref="G1:H1" location="C62" display="2) Rekapitulace"/>
    <hyperlink ref="J1" location="C9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139"/>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128</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8720</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11743</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ROUND(J118,2)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ROUND(SUM(BE118:BE1138), 2)</f>
        <v>0</v>
      </c>
      <c r="G34" s="43"/>
      <c r="H34" s="43"/>
      <c r="I34" s="143">
        <v>0.21</v>
      </c>
      <c r="J34" s="142">
        <f>ROUND(ROUND((SUM(BE118:BE1138)), 2)*I34, 2)</f>
        <v>0</v>
      </c>
      <c r="K34" s="46"/>
    </row>
    <row r="35" spans="2:11" s="1" customFormat="1" ht="14.4" customHeight="1">
      <c r="B35" s="42"/>
      <c r="C35" s="43"/>
      <c r="D35" s="43"/>
      <c r="E35" s="50" t="s">
        <v>45</v>
      </c>
      <c r="F35" s="142">
        <f>ROUND(SUM(BF118:BF1138), 2)</f>
        <v>0</v>
      </c>
      <c r="G35" s="43"/>
      <c r="H35" s="43"/>
      <c r="I35" s="143">
        <v>0.15</v>
      </c>
      <c r="J35" s="142">
        <f>ROUND(ROUND((SUM(BF118:BF1138)), 2)*I35, 2)</f>
        <v>0</v>
      </c>
      <c r="K35" s="46"/>
    </row>
    <row r="36" spans="2:11" s="1" customFormat="1" ht="14.4" hidden="1" customHeight="1">
      <c r="B36" s="42"/>
      <c r="C36" s="43"/>
      <c r="D36" s="43"/>
      <c r="E36" s="50" t="s">
        <v>46</v>
      </c>
      <c r="F36" s="142">
        <f>ROUND(SUM(BG118:BG1138), 2)</f>
        <v>0</v>
      </c>
      <c r="G36" s="43"/>
      <c r="H36" s="43"/>
      <c r="I36" s="143">
        <v>0.21</v>
      </c>
      <c r="J36" s="142">
        <v>0</v>
      </c>
      <c r="K36" s="46"/>
    </row>
    <row r="37" spans="2:11" s="1" customFormat="1" ht="14.4" hidden="1" customHeight="1">
      <c r="B37" s="42"/>
      <c r="C37" s="43"/>
      <c r="D37" s="43"/>
      <c r="E37" s="50" t="s">
        <v>47</v>
      </c>
      <c r="F37" s="142">
        <f>ROUND(SUM(BH118:BH1138), 2)</f>
        <v>0</v>
      </c>
      <c r="G37" s="43"/>
      <c r="H37" s="43"/>
      <c r="I37" s="143">
        <v>0.15</v>
      </c>
      <c r="J37" s="142">
        <v>0</v>
      </c>
      <c r="K37" s="46"/>
    </row>
    <row r="38" spans="2:11" s="1" customFormat="1" ht="14.4" hidden="1" customHeight="1">
      <c r="B38" s="42"/>
      <c r="C38" s="43"/>
      <c r="D38" s="43"/>
      <c r="E38" s="50" t="s">
        <v>48</v>
      </c>
      <c r="F38" s="142">
        <f>ROUND(SUM(BI118:BI1138),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8720</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D.1.4.g - Zařízení silnoproudé elektrotechniky vč. bleskosvodů a uzemnění, osvětlení</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J118</f>
        <v>0</v>
      </c>
      <c r="K64" s="46"/>
      <c r="AU64" s="25" t="s">
        <v>300</v>
      </c>
    </row>
    <row r="65" spans="2:11" s="8" customFormat="1" ht="24.9" customHeight="1">
      <c r="B65" s="161"/>
      <c r="C65" s="162"/>
      <c r="D65" s="163" t="s">
        <v>11744</v>
      </c>
      <c r="E65" s="164"/>
      <c r="F65" s="164"/>
      <c r="G65" s="164"/>
      <c r="H65" s="164"/>
      <c r="I65" s="165"/>
      <c r="J65" s="166">
        <f>J119</f>
        <v>0</v>
      </c>
      <c r="K65" s="167"/>
    </row>
    <row r="66" spans="2:11" s="9" customFormat="1" ht="19.95" customHeight="1">
      <c r="B66" s="169"/>
      <c r="C66" s="170"/>
      <c r="D66" s="171" t="s">
        <v>11745</v>
      </c>
      <c r="E66" s="172"/>
      <c r="F66" s="172"/>
      <c r="G66" s="172"/>
      <c r="H66" s="172"/>
      <c r="I66" s="173"/>
      <c r="J66" s="174">
        <f>J120</f>
        <v>0</v>
      </c>
      <c r="K66" s="175"/>
    </row>
    <row r="67" spans="2:11" s="9" customFormat="1" ht="19.95" customHeight="1">
      <c r="B67" s="169"/>
      <c r="C67" s="170"/>
      <c r="D67" s="171" t="s">
        <v>11746</v>
      </c>
      <c r="E67" s="172"/>
      <c r="F67" s="172"/>
      <c r="G67" s="172"/>
      <c r="H67" s="172"/>
      <c r="I67" s="173"/>
      <c r="J67" s="174">
        <f>J156</f>
        <v>0</v>
      </c>
      <c r="K67" s="175"/>
    </row>
    <row r="68" spans="2:11" s="9" customFormat="1" ht="19.95" customHeight="1">
      <c r="B68" s="169"/>
      <c r="C68" s="170"/>
      <c r="D68" s="171" t="s">
        <v>11747</v>
      </c>
      <c r="E68" s="172"/>
      <c r="F68" s="172"/>
      <c r="G68" s="172"/>
      <c r="H68" s="172"/>
      <c r="I68" s="173"/>
      <c r="J68" s="174">
        <f>J186</f>
        <v>0</v>
      </c>
      <c r="K68" s="175"/>
    </row>
    <row r="69" spans="2:11" s="9" customFormat="1" ht="19.95" customHeight="1">
      <c r="B69" s="169"/>
      <c r="C69" s="170"/>
      <c r="D69" s="171" t="s">
        <v>11748</v>
      </c>
      <c r="E69" s="172"/>
      <c r="F69" s="172"/>
      <c r="G69" s="172"/>
      <c r="H69" s="172"/>
      <c r="I69" s="173"/>
      <c r="J69" s="174">
        <f>J202</f>
        <v>0</v>
      </c>
      <c r="K69" s="175"/>
    </row>
    <row r="70" spans="2:11" s="9" customFormat="1" ht="19.95" customHeight="1">
      <c r="B70" s="169"/>
      <c r="C70" s="170"/>
      <c r="D70" s="171" t="s">
        <v>11749</v>
      </c>
      <c r="E70" s="172"/>
      <c r="F70" s="172"/>
      <c r="G70" s="172"/>
      <c r="H70" s="172"/>
      <c r="I70" s="173"/>
      <c r="J70" s="174">
        <f>J218</f>
        <v>0</v>
      </c>
      <c r="K70" s="175"/>
    </row>
    <row r="71" spans="2:11" s="9" customFormat="1" ht="19.95" customHeight="1">
      <c r="B71" s="169"/>
      <c r="C71" s="170"/>
      <c r="D71" s="171" t="s">
        <v>11750</v>
      </c>
      <c r="E71" s="172"/>
      <c r="F71" s="172"/>
      <c r="G71" s="172"/>
      <c r="H71" s="172"/>
      <c r="I71" s="173"/>
      <c r="J71" s="174">
        <f>J236</f>
        <v>0</v>
      </c>
      <c r="K71" s="175"/>
    </row>
    <row r="72" spans="2:11" s="9" customFormat="1" ht="19.95" customHeight="1">
      <c r="B72" s="169"/>
      <c r="C72" s="170"/>
      <c r="D72" s="171" t="s">
        <v>11751</v>
      </c>
      <c r="E72" s="172"/>
      <c r="F72" s="172"/>
      <c r="G72" s="172"/>
      <c r="H72" s="172"/>
      <c r="I72" s="173"/>
      <c r="J72" s="174">
        <f>J242</f>
        <v>0</v>
      </c>
      <c r="K72" s="175"/>
    </row>
    <row r="73" spans="2:11" s="9" customFormat="1" ht="19.95" customHeight="1">
      <c r="B73" s="169"/>
      <c r="C73" s="170"/>
      <c r="D73" s="171" t="s">
        <v>11752</v>
      </c>
      <c r="E73" s="172"/>
      <c r="F73" s="172"/>
      <c r="G73" s="172"/>
      <c r="H73" s="172"/>
      <c r="I73" s="173"/>
      <c r="J73" s="174">
        <f>J254</f>
        <v>0</v>
      </c>
      <c r="K73" s="175"/>
    </row>
    <row r="74" spans="2:11" s="8" customFormat="1" ht="24.9" customHeight="1">
      <c r="B74" s="161"/>
      <c r="C74" s="162"/>
      <c r="D74" s="163" t="s">
        <v>11753</v>
      </c>
      <c r="E74" s="164"/>
      <c r="F74" s="164"/>
      <c r="G74" s="164"/>
      <c r="H74" s="164"/>
      <c r="I74" s="165"/>
      <c r="J74" s="166">
        <f>J261</f>
        <v>0</v>
      </c>
      <c r="K74" s="167"/>
    </row>
    <row r="75" spans="2:11" s="9" customFormat="1" ht="19.95" customHeight="1">
      <c r="B75" s="169"/>
      <c r="C75" s="170"/>
      <c r="D75" s="171" t="s">
        <v>11754</v>
      </c>
      <c r="E75" s="172"/>
      <c r="F75" s="172"/>
      <c r="G75" s="172"/>
      <c r="H75" s="172"/>
      <c r="I75" s="173"/>
      <c r="J75" s="174">
        <f>J262</f>
        <v>0</v>
      </c>
      <c r="K75" s="175"/>
    </row>
    <row r="76" spans="2:11" s="9" customFormat="1" ht="19.95" customHeight="1">
      <c r="B76" s="169"/>
      <c r="C76" s="170"/>
      <c r="D76" s="171" t="s">
        <v>11755</v>
      </c>
      <c r="E76" s="172"/>
      <c r="F76" s="172"/>
      <c r="G76" s="172"/>
      <c r="H76" s="172"/>
      <c r="I76" s="173"/>
      <c r="J76" s="174">
        <f>J314</f>
        <v>0</v>
      </c>
      <c r="K76" s="175"/>
    </row>
    <row r="77" spans="2:11" s="9" customFormat="1" ht="19.95" customHeight="1">
      <c r="B77" s="169"/>
      <c r="C77" s="170"/>
      <c r="D77" s="171" t="s">
        <v>11752</v>
      </c>
      <c r="E77" s="172"/>
      <c r="F77" s="172"/>
      <c r="G77" s="172"/>
      <c r="H77" s="172"/>
      <c r="I77" s="173"/>
      <c r="J77" s="174">
        <f>J365</f>
        <v>0</v>
      </c>
      <c r="K77" s="175"/>
    </row>
    <row r="78" spans="2:11" s="8" customFormat="1" ht="24.9" customHeight="1">
      <c r="B78" s="161"/>
      <c r="C78" s="162"/>
      <c r="D78" s="163" t="s">
        <v>11756</v>
      </c>
      <c r="E78" s="164"/>
      <c r="F78" s="164"/>
      <c r="G78" s="164"/>
      <c r="H78" s="164"/>
      <c r="I78" s="165"/>
      <c r="J78" s="166">
        <f>J387</f>
        <v>0</v>
      </c>
      <c r="K78" s="167"/>
    </row>
    <row r="79" spans="2:11" s="9" customFormat="1" ht="19.95" customHeight="1">
      <c r="B79" s="169"/>
      <c r="C79" s="170"/>
      <c r="D79" s="171" t="s">
        <v>11757</v>
      </c>
      <c r="E79" s="172"/>
      <c r="F79" s="172"/>
      <c r="G79" s="172"/>
      <c r="H79" s="172"/>
      <c r="I79" s="173"/>
      <c r="J79" s="174">
        <f>J388</f>
        <v>0</v>
      </c>
      <c r="K79" s="175"/>
    </row>
    <row r="80" spans="2:11" s="9" customFormat="1" ht="19.95" customHeight="1">
      <c r="B80" s="169"/>
      <c r="C80" s="170"/>
      <c r="D80" s="171" t="s">
        <v>11758</v>
      </c>
      <c r="E80" s="172"/>
      <c r="F80" s="172"/>
      <c r="G80" s="172"/>
      <c r="H80" s="172"/>
      <c r="I80" s="173"/>
      <c r="J80" s="174">
        <f>J399</f>
        <v>0</v>
      </c>
      <c r="K80" s="175"/>
    </row>
    <row r="81" spans="2:11" s="9" customFormat="1" ht="19.95" customHeight="1">
      <c r="B81" s="169"/>
      <c r="C81" s="170"/>
      <c r="D81" s="171" t="s">
        <v>11759</v>
      </c>
      <c r="E81" s="172"/>
      <c r="F81" s="172"/>
      <c r="G81" s="172"/>
      <c r="H81" s="172"/>
      <c r="I81" s="173"/>
      <c r="J81" s="174">
        <f>J422</f>
        <v>0</v>
      </c>
      <c r="K81" s="175"/>
    </row>
    <row r="82" spans="2:11" s="9" customFormat="1" ht="19.95" customHeight="1">
      <c r="B82" s="169"/>
      <c r="C82" s="170"/>
      <c r="D82" s="171" t="s">
        <v>11760</v>
      </c>
      <c r="E82" s="172"/>
      <c r="F82" s="172"/>
      <c r="G82" s="172"/>
      <c r="H82" s="172"/>
      <c r="I82" s="173"/>
      <c r="J82" s="174">
        <f>J459</f>
        <v>0</v>
      </c>
      <c r="K82" s="175"/>
    </row>
    <row r="83" spans="2:11" s="9" customFormat="1" ht="19.95" customHeight="1">
      <c r="B83" s="169"/>
      <c r="C83" s="170"/>
      <c r="D83" s="171" t="s">
        <v>11761</v>
      </c>
      <c r="E83" s="172"/>
      <c r="F83" s="172"/>
      <c r="G83" s="172"/>
      <c r="H83" s="172"/>
      <c r="I83" s="173"/>
      <c r="J83" s="174">
        <f>J484</f>
        <v>0</v>
      </c>
      <c r="K83" s="175"/>
    </row>
    <row r="84" spans="2:11" s="9" customFormat="1" ht="19.95" customHeight="1">
      <c r="B84" s="169"/>
      <c r="C84" s="170"/>
      <c r="D84" s="171" t="s">
        <v>11762</v>
      </c>
      <c r="E84" s="172"/>
      <c r="F84" s="172"/>
      <c r="G84" s="172"/>
      <c r="H84" s="172"/>
      <c r="I84" s="173"/>
      <c r="J84" s="174">
        <f>J489</f>
        <v>0</v>
      </c>
      <c r="K84" s="175"/>
    </row>
    <row r="85" spans="2:11" s="9" customFormat="1" ht="19.95" customHeight="1">
      <c r="B85" s="169"/>
      <c r="C85" s="170"/>
      <c r="D85" s="171" t="s">
        <v>11763</v>
      </c>
      <c r="E85" s="172"/>
      <c r="F85" s="172"/>
      <c r="G85" s="172"/>
      <c r="H85" s="172"/>
      <c r="I85" s="173"/>
      <c r="J85" s="174">
        <f>J502</f>
        <v>0</v>
      </c>
      <c r="K85" s="175"/>
    </row>
    <row r="86" spans="2:11" s="8" customFormat="1" ht="24.9" customHeight="1">
      <c r="B86" s="161"/>
      <c r="C86" s="162"/>
      <c r="D86" s="163" t="s">
        <v>11764</v>
      </c>
      <c r="E86" s="164"/>
      <c r="F86" s="164"/>
      <c r="G86" s="164"/>
      <c r="H86" s="164"/>
      <c r="I86" s="165"/>
      <c r="J86" s="166">
        <f>J515</f>
        <v>0</v>
      </c>
      <c r="K86" s="167"/>
    </row>
    <row r="87" spans="2:11" s="8" customFormat="1" ht="24.9" customHeight="1">
      <c r="B87" s="161"/>
      <c r="C87" s="162"/>
      <c r="D87" s="163" t="s">
        <v>11765</v>
      </c>
      <c r="E87" s="164"/>
      <c r="F87" s="164"/>
      <c r="G87" s="164"/>
      <c r="H87" s="164"/>
      <c r="I87" s="165"/>
      <c r="J87" s="166">
        <f>J593</f>
        <v>0</v>
      </c>
      <c r="K87" s="167"/>
    </row>
    <row r="88" spans="2:11" s="8" customFormat="1" ht="24.9" customHeight="1">
      <c r="B88" s="161"/>
      <c r="C88" s="162"/>
      <c r="D88" s="163" t="s">
        <v>11766</v>
      </c>
      <c r="E88" s="164"/>
      <c r="F88" s="164"/>
      <c r="G88" s="164"/>
      <c r="H88" s="164"/>
      <c r="I88" s="165"/>
      <c r="J88" s="166">
        <f>J635</f>
        <v>0</v>
      </c>
      <c r="K88" s="167"/>
    </row>
    <row r="89" spans="2:11" s="8" customFormat="1" ht="24.9" customHeight="1">
      <c r="B89" s="161"/>
      <c r="C89" s="162"/>
      <c r="D89" s="163" t="s">
        <v>11767</v>
      </c>
      <c r="E89" s="164"/>
      <c r="F89" s="164"/>
      <c r="G89" s="164"/>
      <c r="H89" s="164"/>
      <c r="I89" s="165"/>
      <c r="J89" s="166">
        <f>J714</f>
        <v>0</v>
      </c>
      <c r="K89" s="167"/>
    </row>
    <row r="90" spans="2:11" s="8" customFormat="1" ht="24.9" customHeight="1">
      <c r="B90" s="161"/>
      <c r="C90" s="162"/>
      <c r="D90" s="163" t="s">
        <v>11768</v>
      </c>
      <c r="E90" s="164"/>
      <c r="F90" s="164"/>
      <c r="G90" s="164"/>
      <c r="H90" s="164"/>
      <c r="I90" s="165"/>
      <c r="J90" s="166">
        <f>J843</f>
        <v>0</v>
      </c>
      <c r="K90" s="167"/>
    </row>
    <row r="91" spans="2:11" s="8" customFormat="1" ht="24.9" customHeight="1">
      <c r="B91" s="161"/>
      <c r="C91" s="162"/>
      <c r="D91" s="163" t="s">
        <v>11769</v>
      </c>
      <c r="E91" s="164"/>
      <c r="F91" s="164"/>
      <c r="G91" s="164"/>
      <c r="H91" s="164"/>
      <c r="I91" s="165"/>
      <c r="J91" s="166">
        <f>J852</f>
        <v>0</v>
      </c>
      <c r="K91" s="167"/>
    </row>
    <row r="92" spans="2:11" s="8" customFormat="1" ht="24.9" customHeight="1">
      <c r="B92" s="161"/>
      <c r="C92" s="162"/>
      <c r="D92" s="163" t="s">
        <v>11770</v>
      </c>
      <c r="E92" s="164"/>
      <c r="F92" s="164"/>
      <c r="G92" s="164"/>
      <c r="H92" s="164"/>
      <c r="I92" s="165"/>
      <c r="J92" s="166">
        <f>J884</f>
        <v>0</v>
      </c>
      <c r="K92" s="167"/>
    </row>
    <row r="93" spans="2:11" s="8" customFormat="1" ht="24.9" customHeight="1">
      <c r="B93" s="161"/>
      <c r="C93" s="162"/>
      <c r="D93" s="163" t="s">
        <v>11771</v>
      </c>
      <c r="E93" s="164"/>
      <c r="F93" s="164"/>
      <c r="G93" s="164"/>
      <c r="H93" s="164"/>
      <c r="I93" s="165"/>
      <c r="J93" s="166">
        <f>J942</f>
        <v>0</v>
      </c>
      <c r="K93" s="167"/>
    </row>
    <row r="94" spans="2:11" s="8" customFormat="1" ht="24.9" customHeight="1">
      <c r="B94" s="161"/>
      <c r="C94" s="162"/>
      <c r="D94" s="163" t="s">
        <v>11772</v>
      </c>
      <c r="E94" s="164"/>
      <c r="F94" s="164"/>
      <c r="G94" s="164"/>
      <c r="H94" s="164"/>
      <c r="I94" s="165"/>
      <c r="J94" s="166">
        <f>J980</f>
        <v>0</v>
      </c>
      <c r="K94" s="167"/>
    </row>
    <row r="95" spans="2:11" s="1" customFormat="1" ht="21.75" customHeight="1">
      <c r="B95" s="42"/>
      <c r="C95" s="43"/>
      <c r="D95" s="43"/>
      <c r="E95" s="43"/>
      <c r="F95" s="43"/>
      <c r="G95" s="43"/>
      <c r="H95" s="43"/>
      <c r="I95" s="129"/>
      <c r="J95" s="43"/>
      <c r="K95" s="46"/>
    </row>
    <row r="96" spans="2:11" s="1" customFormat="1" ht="6.9" customHeight="1">
      <c r="B96" s="57"/>
      <c r="C96" s="58"/>
      <c r="D96" s="58"/>
      <c r="E96" s="58"/>
      <c r="F96" s="58"/>
      <c r="G96" s="58"/>
      <c r="H96" s="58"/>
      <c r="I96" s="151"/>
      <c r="J96" s="58"/>
      <c r="K96" s="59"/>
    </row>
    <row r="100" spans="2:12" s="1" customFormat="1" ht="6.9" customHeight="1">
      <c r="B100" s="60"/>
      <c r="C100" s="61"/>
      <c r="D100" s="61"/>
      <c r="E100" s="61"/>
      <c r="F100" s="61"/>
      <c r="G100" s="61"/>
      <c r="H100" s="61"/>
      <c r="I100" s="154"/>
      <c r="J100" s="61"/>
      <c r="K100" s="61"/>
      <c r="L100" s="62"/>
    </row>
    <row r="101" spans="2:12" s="1" customFormat="1" ht="36.9" customHeight="1">
      <c r="B101" s="42"/>
      <c r="C101" s="63" t="s">
        <v>444</v>
      </c>
      <c r="D101" s="64"/>
      <c r="E101" s="64"/>
      <c r="F101" s="64"/>
      <c r="G101" s="64"/>
      <c r="H101" s="64"/>
      <c r="I101" s="177"/>
      <c r="J101" s="64"/>
      <c r="K101" s="64"/>
      <c r="L101" s="62"/>
    </row>
    <row r="102" spans="2:12" s="1" customFormat="1" ht="6.9" customHeight="1">
      <c r="B102" s="42"/>
      <c r="C102" s="64"/>
      <c r="D102" s="64"/>
      <c r="E102" s="64"/>
      <c r="F102" s="64"/>
      <c r="G102" s="64"/>
      <c r="H102" s="64"/>
      <c r="I102" s="177"/>
      <c r="J102" s="64"/>
      <c r="K102" s="64"/>
      <c r="L102" s="62"/>
    </row>
    <row r="103" spans="2:12" s="1" customFormat="1" ht="14.4" customHeight="1">
      <c r="B103" s="42"/>
      <c r="C103" s="66" t="s">
        <v>18</v>
      </c>
      <c r="D103" s="64"/>
      <c r="E103" s="64"/>
      <c r="F103" s="64"/>
      <c r="G103" s="64"/>
      <c r="H103" s="64"/>
      <c r="I103" s="177"/>
      <c r="J103" s="64"/>
      <c r="K103" s="64"/>
      <c r="L103" s="62"/>
    </row>
    <row r="104" spans="2:12" s="1" customFormat="1" ht="16.5" customHeight="1">
      <c r="B104" s="42"/>
      <c r="C104" s="64"/>
      <c r="D104" s="64"/>
      <c r="E104" s="427" t="str">
        <f>E7</f>
        <v>ZČU - STRADI - STRATEGICKÁ DISLOKACE ZČU - FZS</v>
      </c>
      <c r="F104" s="428"/>
      <c r="G104" s="428"/>
      <c r="H104" s="428"/>
      <c r="I104" s="177"/>
      <c r="J104" s="64"/>
      <c r="K104" s="64"/>
      <c r="L104" s="62"/>
    </row>
    <row r="105" spans="2:12" ht="13.2">
      <c r="B105" s="29"/>
      <c r="C105" s="66" t="s">
        <v>193</v>
      </c>
      <c r="D105" s="178"/>
      <c r="E105" s="178"/>
      <c r="F105" s="178"/>
      <c r="G105" s="178"/>
      <c r="H105" s="178"/>
      <c r="J105" s="178"/>
      <c r="K105" s="178"/>
      <c r="L105" s="179"/>
    </row>
    <row r="106" spans="2:12" ht="16.5" customHeight="1">
      <c r="B106" s="29"/>
      <c r="C106" s="178"/>
      <c r="D106" s="178"/>
      <c r="E106" s="427" t="s">
        <v>196</v>
      </c>
      <c r="F106" s="431"/>
      <c r="G106" s="431"/>
      <c r="H106" s="431"/>
      <c r="J106" s="178"/>
      <c r="K106" s="178"/>
      <c r="L106" s="179"/>
    </row>
    <row r="107" spans="2:12" ht="13.2">
      <c r="B107" s="29"/>
      <c r="C107" s="66" t="s">
        <v>199</v>
      </c>
      <c r="D107" s="178"/>
      <c r="E107" s="178"/>
      <c r="F107" s="178"/>
      <c r="G107" s="178"/>
      <c r="H107" s="178"/>
      <c r="J107" s="178"/>
      <c r="K107" s="178"/>
      <c r="L107" s="179"/>
    </row>
    <row r="108" spans="2:12" s="1" customFormat="1" ht="16.5" customHeight="1">
      <c r="B108" s="42"/>
      <c r="C108" s="64"/>
      <c r="D108" s="64"/>
      <c r="E108" s="430" t="s">
        <v>8720</v>
      </c>
      <c r="F108" s="421"/>
      <c r="G108" s="421"/>
      <c r="H108" s="421"/>
      <c r="I108" s="177"/>
      <c r="J108" s="64"/>
      <c r="K108" s="64"/>
      <c r="L108" s="62"/>
    </row>
    <row r="109" spans="2:12" s="1" customFormat="1" ht="14.4" customHeight="1">
      <c r="B109" s="42"/>
      <c r="C109" s="66" t="s">
        <v>7448</v>
      </c>
      <c r="D109" s="64"/>
      <c r="E109" s="64"/>
      <c r="F109" s="64"/>
      <c r="G109" s="64"/>
      <c r="H109" s="64"/>
      <c r="I109" s="177"/>
      <c r="J109" s="64"/>
      <c r="K109" s="64"/>
      <c r="L109" s="62"/>
    </row>
    <row r="110" spans="2:12" s="1" customFormat="1" ht="17.25" customHeight="1">
      <c r="B110" s="42"/>
      <c r="C110" s="64"/>
      <c r="D110" s="64"/>
      <c r="E110" s="393" t="str">
        <f>E13</f>
        <v>D.1.4.g - Zařízení silnoproudé elektrotechniky vč. bleskosvodů a uzemnění, osvětlení</v>
      </c>
      <c r="F110" s="421"/>
      <c r="G110" s="421"/>
      <c r="H110" s="421"/>
      <c r="I110" s="177"/>
      <c r="J110" s="64"/>
      <c r="K110" s="64"/>
      <c r="L110" s="62"/>
    </row>
    <row r="111" spans="2:12" s="1" customFormat="1" ht="6.9" customHeight="1">
      <c r="B111" s="42"/>
      <c r="C111" s="64"/>
      <c r="D111" s="64"/>
      <c r="E111" s="64"/>
      <c r="F111" s="64"/>
      <c r="G111" s="64"/>
      <c r="H111" s="64"/>
      <c r="I111" s="177"/>
      <c r="J111" s="64"/>
      <c r="K111" s="64"/>
      <c r="L111" s="62"/>
    </row>
    <row r="112" spans="2:12" s="1" customFormat="1" ht="18" customHeight="1">
      <c r="B112" s="42"/>
      <c r="C112" s="66" t="s">
        <v>24</v>
      </c>
      <c r="D112" s="64"/>
      <c r="E112" s="64"/>
      <c r="F112" s="180" t="str">
        <f>F16</f>
        <v>Tylova 59, Jižní Předměstí, 301 00 Plzeň</v>
      </c>
      <c r="G112" s="64"/>
      <c r="H112" s="64"/>
      <c r="I112" s="181" t="s">
        <v>26</v>
      </c>
      <c r="J112" s="74" t="str">
        <f>IF(J16="","",J16)</f>
        <v>23. 3. 2017</v>
      </c>
      <c r="K112" s="64"/>
      <c r="L112" s="62"/>
    </row>
    <row r="113" spans="2:65" s="1" customFormat="1" ht="6.9" customHeight="1">
      <c r="B113" s="42"/>
      <c r="C113" s="64"/>
      <c r="D113" s="64"/>
      <c r="E113" s="64"/>
      <c r="F113" s="64"/>
      <c r="G113" s="64"/>
      <c r="H113" s="64"/>
      <c r="I113" s="177"/>
      <c r="J113" s="64"/>
      <c r="K113" s="64"/>
      <c r="L113" s="62"/>
    </row>
    <row r="114" spans="2:65" s="1" customFormat="1" ht="13.2">
      <c r="B114" s="42"/>
      <c r="C114" s="66" t="s">
        <v>28</v>
      </c>
      <c r="D114" s="64"/>
      <c r="E114" s="64"/>
      <c r="F114" s="180" t="str">
        <f>E19</f>
        <v>ZČU v Plzni, Univerzitní 8, Plzeň</v>
      </c>
      <c r="G114" s="64"/>
      <c r="H114" s="64"/>
      <c r="I114" s="181" t="s">
        <v>34</v>
      </c>
      <c r="J114" s="180" t="str">
        <f>E25</f>
        <v>ATELIER SOUKUP OPL ŠVEHLA s.r.o.</v>
      </c>
      <c r="K114" s="64"/>
      <c r="L114" s="62"/>
    </row>
    <row r="115" spans="2:65" s="1" customFormat="1" ht="14.4" customHeight="1">
      <c r="B115" s="42"/>
      <c r="C115" s="66" t="s">
        <v>32</v>
      </c>
      <c r="D115" s="64"/>
      <c r="E115" s="64"/>
      <c r="F115" s="180" t="str">
        <f>IF(E22="","",E22)</f>
        <v/>
      </c>
      <c r="G115" s="64"/>
      <c r="H115" s="64"/>
      <c r="I115" s="177"/>
      <c r="J115" s="64"/>
      <c r="K115" s="64"/>
      <c r="L115" s="62"/>
    </row>
    <row r="116" spans="2:65" s="1" customFormat="1" ht="10.35" customHeight="1">
      <c r="B116" s="42"/>
      <c r="C116" s="64"/>
      <c r="D116" s="64"/>
      <c r="E116" s="64"/>
      <c r="F116" s="64"/>
      <c r="G116" s="64"/>
      <c r="H116" s="64"/>
      <c r="I116" s="177"/>
      <c r="J116" s="64"/>
      <c r="K116" s="64"/>
      <c r="L116" s="62"/>
    </row>
    <row r="117" spans="2:65" s="10" customFormat="1" ht="29.25" customHeight="1">
      <c r="B117" s="182"/>
      <c r="C117" s="183" t="s">
        <v>473</v>
      </c>
      <c r="D117" s="184" t="s">
        <v>58</v>
      </c>
      <c r="E117" s="184" t="s">
        <v>54</v>
      </c>
      <c r="F117" s="184" t="s">
        <v>474</v>
      </c>
      <c r="G117" s="184" t="s">
        <v>475</v>
      </c>
      <c r="H117" s="184" t="s">
        <v>476</v>
      </c>
      <c r="I117" s="185" t="s">
        <v>477</v>
      </c>
      <c r="J117" s="184" t="s">
        <v>294</v>
      </c>
      <c r="K117" s="186" t="s">
        <v>478</v>
      </c>
      <c r="L117" s="187"/>
      <c r="M117" s="82" t="s">
        <v>479</v>
      </c>
      <c r="N117" s="83" t="s">
        <v>43</v>
      </c>
      <c r="O117" s="83" t="s">
        <v>480</v>
      </c>
      <c r="P117" s="83" t="s">
        <v>481</v>
      </c>
      <c r="Q117" s="83" t="s">
        <v>482</v>
      </c>
      <c r="R117" s="83" t="s">
        <v>483</v>
      </c>
      <c r="S117" s="83" t="s">
        <v>484</v>
      </c>
      <c r="T117" s="84" t="s">
        <v>485</v>
      </c>
    </row>
    <row r="118" spans="2:65" s="1" customFormat="1" ht="29.25" customHeight="1">
      <c r="B118" s="42"/>
      <c r="C118" s="88" t="s">
        <v>299</v>
      </c>
      <c r="D118" s="64"/>
      <c r="E118" s="64"/>
      <c r="F118" s="64"/>
      <c r="G118" s="64"/>
      <c r="H118" s="64"/>
      <c r="I118" s="177"/>
      <c r="J118" s="188">
        <f>BK118</f>
        <v>0</v>
      </c>
      <c r="K118" s="64"/>
      <c r="L118" s="62"/>
      <c r="M118" s="85"/>
      <c r="N118" s="86"/>
      <c r="O118" s="86"/>
      <c r="P118" s="189">
        <f>P119+P261+P387+P515+P593+P635+P714+P843+P852+P884+P942+P980</f>
        <v>0</v>
      </c>
      <c r="Q118" s="86"/>
      <c r="R118" s="189">
        <f>R119+R261+R387+R515+R593+R635+R714+R843+R852+R884+R942+R980</f>
        <v>0</v>
      </c>
      <c r="S118" s="86"/>
      <c r="T118" s="190">
        <f>T119+T261+T387+T515+T593+T635+T714+T843+T852+T884+T942+T980</f>
        <v>0</v>
      </c>
      <c r="AT118" s="25" t="s">
        <v>72</v>
      </c>
      <c r="AU118" s="25" t="s">
        <v>300</v>
      </c>
      <c r="BK118" s="191">
        <f>BK119+BK261+BK387+BK515+BK593+BK635+BK714+BK843+BK852+BK884+BK942+BK980</f>
        <v>0</v>
      </c>
    </row>
    <row r="119" spans="2:65" s="11" customFormat="1" ht="37.35" customHeight="1">
      <c r="B119" s="192"/>
      <c r="C119" s="193"/>
      <c r="D119" s="194" t="s">
        <v>72</v>
      </c>
      <c r="E119" s="195" t="s">
        <v>77</v>
      </c>
      <c r="F119" s="195" t="s">
        <v>11773</v>
      </c>
      <c r="G119" s="193"/>
      <c r="H119" s="193"/>
      <c r="I119" s="196"/>
      <c r="J119" s="197">
        <f>BK119</f>
        <v>0</v>
      </c>
      <c r="K119" s="193"/>
      <c r="L119" s="198"/>
      <c r="M119" s="199"/>
      <c r="N119" s="200"/>
      <c r="O119" s="200"/>
      <c r="P119" s="201">
        <f>P120+P156+P186+P202+P218+P236+P242+P254</f>
        <v>0</v>
      </c>
      <c r="Q119" s="200"/>
      <c r="R119" s="201">
        <f>R120+R156+R186+R202+R218+R236+R242+R254</f>
        <v>0</v>
      </c>
      <c r="S119" s="200"/>
      <c r="T119" s="202">
        <f>T120+T156+T186+T202+T218+T236+T242+T254</f>
        <v>0</v>
      </c>
      <c r="AR119" s="203" t="s">
        <v>80</v>
      </c>
      <c r="AT119" s="204" t="s">
        <v>72</v>
      </c>
      <c r="AU119" s="204" t="s">
        <v>73</v>
      </c>
      <c r="AY119" s="203" t="s">
        <v>492</v>
      </c>
      <c r="BK119" s="205">
        <f>BK120+BK156+BK186+BK202+BK218+BK236+BK242+BK254</f>
        <v>0</v>
      </c>
    </row>
    <row r="120" spans="2:65" s="11" customFormat="1" ht="19.95" customHeight="1">
      <c r="B120" s="192"/>
      <c r="C120" s="193"/>
      <c r="D120" s="206" t="s">
        <v>72</v>
      </c>
      <c r="E120" s="207" t="s">
        <v>156</v>
      </c>
      <c r="F120" s="207" t="s">
        <v>11774</v>
      </c>
      <c r="G120" s="193"/>
      <c r="H120" s="193"/>
      <c r="I120" s="196"/>
      <c r="J120" s="208">
        <f>BK120</f>
        <v>0</v>
      </c>
      <c r="K120" s="193"/>
      <c r="L120" s="198"/>
      <c r="M120" s="199"/>
      <c r="N120" s="200"/>
      <c r="O120" s="200"/>
      <c r="P120" s="201">
        <f>SUM(P121:P155)</f>
        <v>0</v>
      </c>
      <c r="Q120" s="200"/>
      <c r="R120" s="201">
        <f>SUM(R121:R155)</f>
        <v>0</v>
      </c>
      <c r="S120" s="200"/>
      <c r="T120" s="202">
        <f>SUM(T121:T155)</f>
        <v>0</v>
      </c>
      <c r="AR120" s="203" t="s">
        <v>80</v>
      </c>
      <c r="AT120" s="204" t="s">
        <v>72</v>
      </c>
      <c r="AU120" s="204" t="s">
        <v>80</v>
      </c>
      <c r="AY120" s="203" t="s">
        <v>492</v>
      </c>
      <c r="BK120" s="205">
        <f>SUM(BK121:BK155)</f>
        <v>0</v>
      </c>
    </row>
    <row r="121" spans="2:65" s="1" customFormat="1" ht="16.5" customHeight="1">
      <c r="B121" s="42"/>
      <c r="C121" s="209" t="s">
        <v>80</v>
      </c>
      <c r="D121" s="209" t="s">
        <v>498</v>
      </c>
      <c r="E121" s="210" t="s">
        <v>11775</v>
      </c>
      <c r="F121" s="211" t="s">
        <v>11776</v>
      </c>
      <c r="G121" s="212" t="s">
        <v>23</v>
      </c>
      <c r="H121" s="213">
        <v>0</v>
      </c>
      <c r="I121" s="214"/>
      <c r="J121" s="215">
        <f>ROUND(I121*H121,2)</f>
        <v>0</v>
      </c>
      <c r="K121" s="211" t="s">
        <v>23</v>
      </c>
      <c r="L121" s="62"/>
      <c r="M121" s="216" t="s">
        <v>23</v>
      </c>
      <c r="N121" s="217" t="s">
        <v>44</v>
      </c>
      <c r="O121" s="43"/>
      <c r="P121" s="218">
        <f>O121*H121</f>
        <v>0</v>
      </c>
      <c r="Q121" s="218">
        <v>0</v>
      </c>
      <c r="R121" s="218">
        <f>Q121*H121</f>
        <v>0</v>
      </c>
      <c r="S121" s="218">
        <v>0</v>
      </c>
      <c r="T121" s="219">
        <f>S121*H121</f>
        <v>0</v>
      </c>
      <c r="AR121" s="25" t="s">
        <v>502</v>
      </c>
      <c r="AT121" s="25" t="s">
        <v>498</v>
      </c>
      <c r="AU121" s="25" t="s">
        <v>82</v>
      </c>
      <c r="AY121" s="25" t="s">
        <v>492</v>
      </c>
      <c r="BE121" s="220">
        <f>IF(N121="základní",J121,0)</f>
        <v>0</v>
      </c>
      <c r="BF121" s="220">
        <f>IF(N121="snížená",J121,0)</f>
        <v>0</v>
      </c>
      <c r="BG121" s="220">
        <f>IF(N121="zákl. přenesená",J121,0)</f>
        <v>0</v>
      </c>
      <c r="BH121" s="220">
        <f>IF(N121="sníž. přenesená",J121,0)</f>
        <v>0</v>
      </c>
      <c r="BI121" s="220">
        <f>IF(N121="nulová",J121,0)</f>
        <v>0</v>
      </c>
      <c r="BJ121" s="25" t="s">
        <v>80</v>
      </c>
      <c r="BK121" s="220">
        <f>ROUND(I121*H121,2)</f>
        <v>0</v>
      </c>
      <c r="BL121" s="25" t="s">
        <v>502</v>
      </c>
      <c r="BM121" s="25" t="s">
        <v>11777</v>
      </c>
    </row>
    <row r="122" spans="2:65" s="1" customFormat="1" ht="36">
      <c r="B122" s="42"/>
      <c r="C122" s="64"/>
      <c r="D122" s="227" t="s">
        <v>506</v>
      </c>
      <c r="E122" s="64"/>
      <c r="F122" s="274" t="s">
        <v>11778</v>
      </c>
      <c r="G122" s="64"/>
      <c r="H122" s="64"/>
      <c r="I122" s="177"/>
      <c r="J122" s="64"/>
      <c r="K122" s="64"/>
      <c r="L122" s="62"/>
      <c r="M122" s="223"/>
      <c r="N122" s="43"/>
      <c r="O122" s="43"/>
      <c r="P122" s="43"/>
      <c r="Q122" s="43"/>
      <c r="R122" s="43"/>
      <c r="S122" s="43"/>
      <c r="T122" s="79"/>
      <c r="AT122" s="25" t="s">
        <v>506</v>
      </c>
      <c r="AU122" s="25" t="s">
        <v>82</v>
      </c>
    </row>
    <row r="123" spans="2:65" s="1" customFormat="1" ht="16.5" customHeight="1">
      <c r="B123" s="42"/>
      <c r="C123" s="209" t="s">
        <v>82</v>
      </c>
      <c r="D123" s="209" t="s">
        <v>498</v>
      </c>
      <c r="E123" s="210" t="s">
        <v>11779</v>
      </c>
      <c r="F123" s="211" t="s">
        <v>11780</v>
      </c>
      <c r="G123" s="212" t="s">
        <v>832</v>
      </c>
      <c r="H123" s="213">
        <v>120</v>
      </c>
      <c r="I123" s="214"/>
      <c r="J123" s="215">
        <f>ROUND(I123*H123,2)</f>
        <v>0</v>
      </c>
      <c r="K123" s="211" t="s">
        <v>11781</v>
      </c>
      <c r="L123" s="62"/>
      <c r="M123" s="216" t="s">
        <v>23</v>
      </c>
      <c r="N123" s="217" t="s">
        <v>44</v>
      </c>
      <c r="O123" s="43"/>
      <c r="P123" s="218">
        <f>O123*H123</f>
        <v>0</v>
      </c>
      <c r="Q123" s="218">
        <v>0</v>
      </c>
      <c r="R123" s="218">
        <f>Q123*H123</f>
        <v>0</v>
      </c>
      <c r="S123" s="218">
        <v>0</v>
      </c>
      <c r="T123" s="219">
        <f>S123*H123</f>
        <v>0</v>
      </c>
      <c r="AR123" s="25" t="s">
        <v>502</v>
      </c>
      <c r="AT123" s="25" t="s">
        <v>498</v>
      </c>
      <c r="AU123" s="25" t="s">
        <v>82</v>
      </c>
      <c r="AY123" s="25" t="s">
        <v>492</v>
      </c>
      <c r="BE123" s="220">
        <f>IF(N123="základní",J123,0)</f>
        <v>0</v>
      </c>
      <c r="BF123" s="220">
        <f>IF(N123="snížená",J123,0)</f>
        <v>0</v>
      </c>
      <c r="BG123" s="220">
        <f>IF(N123="zákl. přenesená",J123,0)</f>
        <v>0</v>
      </c>
      <c r="BH123" s="220">
        <f>IF(N123="sníž. přenesená",J123,0)</f>
        <v>0</v>
      </c>
      <c r="BI123" s="220">
        <f>IF(N123="nulová",J123,0)</f>
        <v>0</v>
      </c>
      <c r="BJ123" s="25" t="s">
        <v>80</v>
      </c>
      <c r="BK123" s="220">
        <f>ROUND(I123*H123,2)</f>
        <v>0</v>
      </c>
      <c r="BL123" s="25" t="s">
        <v>502</v>
      </c>
      <c r="BM123" s="25" t="s">
        <v>82</v>
      </c>
    </row>
    <row r="124" spans="2:65" s="1" customFormat="1">
      <c r="B124" s="42"/>
      <c r="C124" s="64"/>
      <c r="D124" s="221" t="s">
        <v>506</v>
      </c>
      <c r="E124" s="64"/>
      <c r="F124" s="222" t="s">
        <v>11780</v>
      </c>
      <c r="G124" s="64"/>
      <c r="H124" s="64"/>
      <c r="I124" s="177"/>
      <c r="J124" s="64"/>
      <c r="K124" s="64"/>
      <c r="L124" s="62"/>
      <c r="M124" s="223"/>
      <c r="N124" s="43"/>
      <c r="O124" s="43"/>
      <c r="P124" s="43"/>
      <c r="Q124" s="43"/>
      <c r="R124" s="43"/>
      <c r="S124" s="43"/>
      <c r="T124" s="79"/>
      <c r="AT124" s="25" t="s">
        <v>506</v>
      </c>
      <c r="AU124" s="25" t="s">
        <v>82</v>
      </c>
    </row>
    <row r="125" spans="2:65" s="1" customFormat="1" ht="36">
      <c r="B125" s="42"/>
      <c r="C125" s="64"/>
      <c r="D125" s="227" t="s">
        <v>2254</v>
      </c>
      <c r="E125" s="64"/>
      <c r="F125" s="273" t="s">
        <v>11782</v>
      </c>
      <c r="G125" s="64"/>
      <c r="H125" s="64"/>
      <c r="I125" s="177"/>
      <c r="J125" s="64"/>
      <c r="K125" s="64"/>
      <c r="L125" s="62"/>
      <c r="M125" s="223"/>
      <c r="N125" s="43"/>
      <c r="O125" s="43"/>
      <c r="P125" s="43"/>
      <c r="Q125" s="43"/>
      <c r="R125" s="43"/>
      <c r="S125" s="43"/>
      <c r="T125" s="79"/>
      <c r="AT125" s="25" t="s">
        <v>2254</v>
      </c>
      <c r="AU125" s="25" t="s">
        <v>82</v>
      </c>
    </row>
    <row r="126" spans="2:65" s="1" customFormat="1" ht="16.5" customHeight="1">
      <c r="B126" s="42"/>
      <c r="C126" s="209" t="s">
        <v>93</v>
      </c>
      <c r="D126" s="209" t="s">
        <v>498</v>
      </c>
      <c r="E126" s="210" t="s">
        <v>11783</v>
      </c>
      <c r="F126" s="211" t="s">
        <v>11784</v>
      </c>
      <c r="G126" s="212" t="s">
        <v>832</v>
      </c>
      <c r="H126" s="213">
        <v>180</v>
      </c>
      <c r="I126" s="214"/>
      <c r="J126" s="215">
        <f>ROUND(I126*H126,2)</f>
        <v>0</v>
      </c>
      <c r="K126" s="211" t="s">
        <v>11781</v>
      </c>
      <c r="L126" s="62"/>
      <c r="M126" s="216" t="s">
        <v>23</v>
      </c>
      <c r="N126" s="217" t="s">
        <v>44</v>
      </c>
      <c r="O126" s="43"/>
      <c r="P126" s="218">
        <f>O126*H126</f>
        <v>0</v>
      </c>
      <c r="Q126" s="218">
        <v>0</v>
      </c>
      <c r="R126" s="218">
        <f>Q126*H126</f>
        <v>0</v>
      </c>
      <c r="S126" s="218">
        <v>0</v>
      </c>
      <c r="T126" s="219">
        <f>S126*H126</f>
        <v>0</v>
      </c>
      <c r="AR126" s="25" t="s">
        <v>502</v>
      </c>
      <c r="AT126" s="25" t="s">
        <v>498</v>
      </c>
      <c r="AU126" s="25" t="s">
        <v>82</v>
      </c>
      <c r="AY126" s="25" t="s">
        <v>492</v>
      </c>
      <c r="BE126" s="220">
        <f>IF(N126="základní",J126,0)</f>
        <v>0</v>
      </c>
      <c r="BF126" s="220">
        <f>IF(N126="snížená",J126,0)</f>
        <v>0</v>
      </c>
      <c r="BG126" s="220">
        <f>IF(N126="zákl. přenesená",J126,0)</f>
        <v>0</v>
      </c>
      <c r="BH126" s="220">
        <f>IF(N126="sníž. přenesená",J126,0)</f>
        <v>0</v>
      </c>
      <c r="BI126" s="220">
        <f>IF(N126="nulová",J126,0)</f>
        <v>0</v>
      </c>
      <c r="BJ126" s="25" t="s">
        <v>80</v>
      </c>
      <c r="BK126" s="220">
        <f>ROUND(I126*H126,2)</f>
        <v>0</v>
      </c>
      <c r="BL126" s="25" t="s">
        <v>502</v>
      </c>
      <c r="BM126" s="25" t="s">
        <v>502</v>
      </c>
    </row>
    <row r="127" spans="2:65" s="1" customFormat="1">
      <c r="B127" s="42"/>
      <c r="C127" s="64"/>
      <c r="D127" s="221" t="s">
        <v>506</v>
      </c>
      <c r="E127" s="64"/>
      <c r="F127" s="222" t="s">
        <v>11784</v>
      </c>
      <c r="G127" s="64"/>
      <c r="H127" s="64"/>
      <c r="I127" s="177"/>
      <c r="J127" s="64"/>
      <c r="K127" s="64"/>
      <c r="L127" s="62"/>
      <c r="M127" s="223"/>
      <c r="N127" s="43"/>
      <c r="O127" s="43"/>
      <c r="P127" s="43"/>
      <c r="Q127" s="43"/>
      <c r="R127" s="43"/>
      <c r="S127" s="43"/>
      <c r="T127" s="79"/>
      <c r="AT127" s="25" t="s">
        <v>506</v>
      </c>
      <c r="AU127" s="25" t="s">
        <v>82</v>
      </c>
    </row>
    <row r="128" spans="2:65" s="1" customFormat="1" ht="36">
      <c r="B128" s="42"/>
      <c r="C128" s="64"/>
      <c r="D128" s="227" t="s">
        <v>2254</v>
      </c>
      <c r="E128" s="64"/>
      <c r="F128" s="273" t="s">
        <v>11782</v>
      </c>
      <c r="G128" s="64"/>
      <c r="H128" s="64"/>
      <c r="I128" s="177"/>
      <c r="J128" s="64"/>
      <c r="K128" s="64"/>
      <c r="L128" s="62"/>
      <c r="M128" s="223"/>
      <c r="N128" s="43"/>
      <c r="O128" s="43"/>
      <c r="P128" s="43"/>
      <c r="Q128" s="43"/>
      <c r="R128" s="43"/>
      <c r="S128" s="43"/>
      <c r="T128" s="79"/>
      <c r="AT128" s="25" t="s">
        <v>2254</v>
      </c>
      <c r="AU128" s="25" t="s">
        <v>82</v>
      </c>
    </row>
    <row r="129" spans="2:65" s="1" customFormat="1" ht="16.5" customHeight="1">
      <c r="B129" s="42"/>
      <c r="C129" s="209" t="s">
        <v>502</v>
      </c>
      <c r="D129" s="209" t="s">
        <v>498</v>
      </c>
      <c r="E129" s="210" t="s">
        <v>11785</v>
      </c>
      <c r="F129" s="211" t="s">
        <v>11786</v>
      </c>
      <c r="G129" s="212" t="s">
        <v>832</v>
      </c>
      <c r="H129" s="213">
        <v>530</v>
      </c>
      <c r="I129" s="214"/>
      <c r="J129" s="215">
        <f>ROUND(I129*H129,2)</f>
        <v>0</v>
      </c>
      <c r="K129" s="211" t="s">
        <v>11781</v>
      </c>
      <c r="L129" s="62"/>
      <c r="M129" s="216" t="s">
        <v>23</v>
      </c>
      <c r="N129" s="217" t="s">
        <v>44</v>
      </c>
      <c r="O129" s="43"/>
      <c r="P129" s="218">
        <f>O129*H129</f>
        <v>0</v>
      </c>
      <c r="Q129" s="218">
        <v>0</v>
      </c>
      <c r="R129" s="218">
        <f>Q129*H129</f>
        <v>0</v>
      </c>
      <c r="S129" s="218">
        <v>0</v>
      </c>
      <c r="T129" s="219">
        <f>S129*H129</f>
        <v>0</v>
      </c>
      <c r="AR129" s="25" t="s">
        <v>502</v>
      </c>
      <c r="AT129" s="25" t="s">
        <v>498</v>
      </c>
      <c r="AU129" s="25" t="s">
        <v>82</v>
      </c>
      <c r="AY129" s="25" t="s">
        <v>492</v>
      </c>
      <c r="BE129" s="220">
        <f>IF(N129="základní",J129,0)</f>
        <v>0</v>
      </c>
      <c r="BF129" s="220">
        <f>IF(N129="snížená",J129,0)</f>
        <v>0</v>
      </c>
      <c r="BG129" s="220">
        <f>IF(N129="zákl. přenesená",J129,0)</f>
        <v>0</v>
      </c>
      <c r="BH129" s="220">
        <f>IF(N129="sníž. přenesená",J129,0)</f>
        <v>0</v>
      </c>
      <c r="BI129" s="220">
        <f>IF(N129="nulová",J129,0)</f>
        <v>0</v>
      </c>
      <c r="BJ129" s="25" t="s">
        <v>80</v>
      </c>
      <c r="BK129" s="220">
        <f>ROUND(I129*H129,2)</f>
        <v>0</v>
      </c>
      <c r="BL129" s="25" t="s">
        <v>502</v>
      </c>
      <c r="BM129" s="25" t="s">
        <v>577</v>
      </c>
    </row>
    <row r="130" spans="2:65" s="1" customFormat="1">
      <c r="B130" s="42"/>
      <c r="C130" s="64"/>
      <c r="D130" s="221" t="s">
        <v>506</v>
      </c>
      <c r="E130" s="64"/>
      <c r="F130" s="222" t="s">
        <v>11786</v>
      </c>
      <c r="G130" s="64"/>
      <c r="H130" s="64"/>
      <c r="I130" s="177"/>
      <c r="J130" s="64"/>
      <c r="K130" s="64"/>
      <c r="L130" s="62"/>
      <c r="M130" s="223"/>
      <c r="N130" s="43"/>
      <c r="O130" s="43"/>
      <c r="P130" s="43"/>
      <c r="Q130" s="43"/>
      <c r="R130" s="43"/>
      <c r="S130" s="43"/>
      <c r="T130" s="79"/>
      <c r="AT130" s="25" t="s">
        <v>506</v>
      </c>
      <c r="AU130" s="25" t="s">
        <v>82</v>
      </c>
    </row>
    <row r="131" spans="2:65" s="1" customFormat="1" ht="36">
      <c r="B131" s="42"/>
      <c r="C131" s="64"/>
      <c r="D131" s="227" t="s">
        <v>2254</v>
      </c>
      <c r="E131" s="64"/>
      <c r="F131" s="273" t="s">
        <v>11782</v>
      </c>
      <c r="G131" s="64"/>
      <c r="H131" s="64"/>
      <c r="I131" s="177"/>
      <c r="J131" s="64"/>
      <c r="K131" s="64"/>
      <c r="L131" s="62"/>
      <c r="M131" s="223"/>
      <c r="N131" s="43"/>
      <c r="O131" s="43"/>
      <c r="P131" s="43"/>
      <c r="Q131" s="43"/>
      <c r="R131" s="43"/>
      <c r="S131" s="43"/>
      <c r="T131" s="79"/>
      <c r="AT131" s="25" t="s">
        <v>2254</v>
      </c>
      <c r="AU131" s="25" t="s">
        <v>82</v>
      </c>
    </row>
    <row r="132" spans="2:65" s="1" customFormat="1" ht="16.5" customHeight="1">
      <c r="B132" s="42"/>
      <c r="C132" s="209" t="s">
        <v>563</v>
      </c>
      <c r="D132" s="209" t="s">
        <v>498</v>
      </c>
      <c r="E132" s="210" t="s">
        <v>11787</v>
      </c>
      <c r="F132" s="211" t="s">
        <v>11788</v>
      </c>
      <c r="G132" s="212" t="s">
        <v>832</v>
      </c>
      <c r="H132" s="213">
        <v>150</v>
      </c>
      <c r="I132" s="214"/>
      <c r="J132" s="215">
        <f>ROUND(I132*H132,2)</f>
        <v>0</v>
      </c>
      <c r="K132" s="211" t="s">
        <v>11781</v>
      </c>
      <c r="L132" s="62"/>
      <c r="M132" s="216" t="s">
        <v>23</v>
      </c>
      <c r="N132" s="217" t="s">
        <v>44</v>
      </c>
      <c r="O132" s="43"/>
      <c r="P132" s="218">
        <f>O132*H132</f>
        <v>0</v>
      </c>
      <c r="Q132" s="218">
        <v>0</v>
      </c>
      <c r="R132" s="218">
        <f>Q132*H132</f>
        <v>0</v>
      </c>
      <c r="S132" s="218">
        <v>0</v>
      </c>
      <c r="T132" s="219">
        <f>S132*H132</f>
        <v>0</v>
      </c>
      <c r="AR132" s="25" t="s">
        <v>502</v>
      </c>
      <c r="AT132" s="25" t="s">
        <v>498</v>
      </c>
      <c r="AU132" s="25" t="s">
        <v>82</v>
      </c>
      <c r="AY132" s="25" t="s">
        <v>492</v>
      </c>
      <c r="BE132" s="220">
        <f>IF(N132="základní",J132,0)</f>
        <v>0</v>
      </c>
      <c r="BF132" s="220">
        <f>IF(N132="snížená",J132,0)</f>
        <v>0</v>
      </c>
      <c r="BG132" s="220">
        <f>IF(N132="zákl. přenesená",J132,0)</f>
        <v>0</v>
      </c>
      <c r="BH132" s="220">
        <f>IF(N132="sníž. přenesená",J132,0)</f>
        <v>0</v>
      </c>
      <c r="BI132" s="220">
        <f>IF(N132="nulová",J132,0)</f>
        <v>0</v>
      </c>
      <c r="BJ132" s="25" t="s">
        <v>80</v>
      </c>
      <c r="BK132" s="220">
        <f>ROUND(I132*H132,2)</f>
        <v>0</v>
      </c>
      <c r="BL132" s="25" t="s">
        <v>502</v>
      </c>
      <c r="BM132" s="25" t="s">
        <v>604</v>
      </c>
    </row>
    <row r="133" spans="2:65" s="1" customFormat="1">
      <c r="B133" s="42"/>
      <c r="C133" s="64"/>
      <c r="D133" s="221" t="s">
        <v>506</v>
      </c>
      <c r="E133" s="64"/>
      <c r="F133" s="222" t="s">
        <v>11788</v>
      </c>
      <c r="G133" s="64"/>
      <c r="H133" s="64"/>
      <c r="I133" s="177"/>
      <c r="J133" s="64"/>
      <c r="K133" s="64"/>
      <c r="L133" s="62"/>
      <c r="M133" s="223"/>
      <c r="N133" s="43"/>
      <c r="O133" s="43"/>
      <c r="P133" s="43"/>
      <c r="Q133" s="43"/>
      <c r="R133" s="43"/>
      <c r="S133" s="43"/>
      <c r="T133" s="79"/>
      <c r="AT133" s="25" t="s">
        <v>506</v>
      </c>
      <c r="AU133" s="25" t="s">
        <v>82</v>
      </c>
    </row>
    <row r="134" spans="2:65" s="1" customFormat="1" ht="36">
      <c r="B134" s="42"/>
      <c r="C134" s="64"/>
      <c r="D134" s="227" t="s">
        <v>2254</v>
      </c>
      <c r="E134" s="64"/>
      <c r="F134" s="273" t="s">
        <v>11782</v>
      </c>
      <c r="G134" s="64"/>
      <c r="H134" s="64"/>
      <c r="I134" s="177"/>
      <c r="J134" s="64"/>
      <c r="K134" s="64"/>
      <c r="L134" s="62"/>
      <c r="M134" s="223"/>
      <c r="N134" s="43"/>
      <c r="O134" s="43"/>
      <c r="P134" s="43"/>
      <c r="Q134" s="43"/>
      <c r="R134" s="43"/>
      <c r="S134" s="43"/>
      <c r="T134" s="79"/>
      <c r="AT134" s="25" t="s">
        <v>2254</v>
      </c>
      <c r="AU134" s="25" t="s">
        <v>82</v>
      </c>
    </row>
    <row r="135" spans="2:65" s="1" customFormat="1" ht="16.5" customHeight="1">
      <c r="B135" s="42"/>
      <c r="C135" s="209" t="s">
        <v>577</v>
      </c>
      <c r="D135" s="209" t="s">
        <v>498</v>
      </c>
      <c r="E135" s="210" t="s">
        <v>11789</v>
      </c>
      <c r="F135" s="211" t="s">
        <v>11790</v>
      </c>
      <c r="G135" s="212" t="s">
        <v>832</v>
      </c>
      <c r="H135" s="213">
        <v>60</v>
      </c>
      <c r="I135" s="214"/>
      <c r="J135" s="215">
        <f>ROUND(I135*H135,2)</f>
        <v>0</v>
      </c>
      <c r="K135" s="211" t="s">
        <v>11781</v>
      </c>
      <c r="L135" s="62"/>
      <c r="M135" s="216" t="s">
        <v>23</v>
      </c>
      <c r="N135" s="217" t="s">
        <v>44</v>
      </c>
      <c r="O135" s="43"/>
      <c r="P135" s="218">
        <f>O135*H135</f>
        <v>0</v>
      </c>
      <c r="Q135" s="218">
        <v>0</v>
      </c>
      <c r="R135" s="218">
        <f>Q135*H135</f>
        <v>0</v>
      </c>
      <c r="S135" s="218">
        <v>0</v>
      </c>
      <c r="T135" s="219">
        <f>S135*H135</f>
        <v>0</v>
      </c>
      <c r="AR135" s="25" t="s">
        <v>502</v>
      </c>
      <c r="AT135" s="25" t="s">
        <v>498</v>
      </c>
      <c r="AU135" s="25" t="s">
        <v>82</v>
      </c>
      <c r="AY135" s="25" t="s">
        <v>492</v>
      </c>
      <c r="BE135" s="220">
        <f>IF(N135="základní",J135,0)</f>
        <v>0</v>
      </c>
      <c r="BF135" s="220">
        <f>IF(N135="snížená",J135,0)</f>
        <v>0</v>
      </c>
      <c r="BG135" s="220">
        <f>IF(N135="zákl. přenesená",J135,0)</f>
        <v>0</v>
      </c>
      <c r="BH135" s="220">
        <f>IF(N135="sníž. přenesená",J135,0)</f>
        <v>0</v>
      </c>
      <c r="BI135" s="220">
        <f>IF(N135="nulová",J135,0)</f>
        <v>0</v>
      </c>
      <c r="BJ135" s="25" t="s">
        <v>80</v>
      </c>
      <c r="BK135" s="220">
        <f>ROUND(I135*H135,2)</f>
        <v>0</v>
      </c>
      <c r="BL135" s="25" t="s">
        <v>502</v>
      </c>
      <c r="BM135" s="25" t="s">
        <v>255</v>
      </c>
    </row>
    <row r="136" spans="2:65" s="1" customFormat="1">
      <c r="B136" s="42"/>
      <c r="C136" s="64"/>
      <c r="D136" s="221" t="s">
        <v>506</v>
      </c>
      <c r="E136" s="64"/>
      <c r="F136" s="222" t="s">
        <v>11790</v>
      </c>
      <c r="G136" s="64"/>
      <c r="H136" s="64"/>
      <c r="I136" s="177"/>
      <c r="J136" s="64"/>
      <c r="K136" s="64"/>
      <c r="L136" s="62"/>
      <c r="M136" s="223"/>
      <c r="N136" s="43"/>
      <c r="O136" s="43"/>
      <c r="P136" s="43"/>
      <c r="Q136" s="43"/>
      <c r="R136" s="43"/>
      <c r="S136" s="43"/>
      <c r="T136" s="79"/>
      <c r="AT136" s="25" t="s">
        <v>506</v>
      </c>
      <c r="AU136" s="25" t="s">
        <v>82</v>
      </c>
    </row>
    <row r="137" spans="2:65" s="1" customFormat="1" ht="36">
      <c r="B137" s="42"/>
      <c r="C137" s="64"/>
      <c r="D137" s="227" t="s">
        <v>2254</v>
      </c>
      <c r="E137" s="64"/>
      <c r="F137" s="273" t="s">
        <v>11782</v>
      </c>
      <c r="G137" s="64"/>
      <c r="H137" s="64"/>
      <c r="I137" s="177"/>
      <c r="J137" s="64"/>
      <c r="K137" s="64"/>
      <c r="L137" s="62"/>
      <c r="M137" s="223"/>
      <c r="N137" s="43"/>
      <c r="O137" s="43"/>
      <c r="P137" s="43"/>
      <c r="Q137" s="43"/>
      <c r="R137" s="43"/>
      <c r="S137" s="43"/>
      <c r="T137" s="79"/>
      <c r="AT137" s="25" t="s">
        <v>2254</v>
      </c>
      <c r="AU137" s="25" t="s">
        <v>82</v>
      </c>
    </row>
    <row r="138" spans="2:65" s="1" customFormat="1" ht="16.5" customHeight="1">
      <c r="B138" s="42"/>
      <c r="C138" s="209" t="s">
        <v>591</v>
      </c>
      <c r="D138" s="209" t="s">
        <v>498</v>
      </c>
      <c r="E138" s="210" t="s">
        <v>11791</v>
      </c>
      <c r="F138" s="211" t="s">
        <v>11792</v>
      </c>
      <c r="G138" s="212" t="s">
        <v>832</v>
      </c>
      <c r="H138" s="213">
        <v>100</v>
      </c>
      <c r="I138" s="214"/>
      <c r="J138" s="215">
        <f>ROUND(I138*H138,2)</f>
        <v>0</v>
      </c>
      <c r="K138" s="211" t="s">
        <v>11781</v>
      </c>
      <c r="L138" s="62"/>
      <c r="M138" s="216" t="s">
        <v>23</v>
      </c>
      <c r="N138" s="217" t="s">
        <v>44</v>
      </c>
      <c r="O138" s="43"/>
      <c r="P138" s="218">
        <f>O138*H138</f>
        <v>0</v>
      </c>
      <c r="Q138" s="218">
        <v>0</v>
      </c>
      <c r="R138" s="218">
        <f>Q138*H138</f>
        <v>0</v>
      </c>
      <c r="S138" s="218">
        <v>0</v>
      </c>
      <c r="T138" s="219">
        <f>S138*H138</f>
        <v>0</v>
      </c>
      <c r="AR138" s="25" t="s">
        <v>502</v>
      </c>
      <c r="AT138" s="25" t="s">
        <v>498</v>
      </c>
      <c r="AU138" s="25" t="s">
        <v>82</v>
      </c>
      <c r="AY138" s="25" t="s">
        <v>492</v>
      </c>
      <c r="BE138" s="220">
        <f>IF(N138="základní",J138,0)</f>
        <v>0</v>
      </c>
      <c r="BF138" s="220">
        <f>IF(N138="snížená",J138,0)</f>
        <v>0</v>
      </c>
      <c r="BG138" s="220">
        <f>IF(N138="zákl. přenesená",J138,0)</f>
        <v>0</v>
      </c>
      <c r="BH138" s="220">
        <f>IF(N138="sníž. přenesená",J138,0)</f>
        <v>0</v>
      </c>
      <c r="BI138" s="220">
        <f>IF(N138="nulová",J138,0)</f>
        <v>0</v>
      </c>
      <c r="BJ138" s="25" t="s">
        <v>80</v>
      </c>
      <c r="BK138" s="220">
        <f>ROUND(I138*H138,2)</f>
        <v>0</v>
      </c>
      <c r="BL138" s="25" t="s">
        <v>502</v>
      </c>
      <c r="BM138" s="25" t="s">
        <v>742</v>
      </c>
    </row>
    <row r="139" spans="2:65" s="1" customFormat="1">
      <c r="B139" s="42"/>
      <c r="C139" s="64"/>
      <c r="D139" s="221" t="s">
        <v>506</v>
      </c>
      <c r="E139" s="64"/>
      <c r="F139" s="222" t="s">
        <v>11792</v>
      </c>
      <c r="G139" s="64"/>
      <c r="H139" s="64"/>
      <c r="I139" s="177"/>
      <c r="J139" s="64"/>
      <c r="K139" s="64"/>
      <c r="L139" s="62"/>
      <c r="M139" s="223"/>
      <c r="N139" s="43"/>
      <c r="O139" s="43"/>
      <c r="P139" s="43"/>
      <c r="Q139" s="43"/>
      <c r="R139" s="43"/>
      <c r="S139" s="43"/>
      <c r="T139" s="79"/>
      <c r="AT139" s="25" t="s">
        <v>506</v>
      </c>
      <c r="AU139" s="25" t="s">
        <v>82</v>
      </c>
    </row>
    <row r="140" spans="2:65" s="1" customFormat="1" ht="36">
      <c r="B140" s="42"/>
      <c r="C140" s="64"/>
      <c r="D140" s="227" t="s">
        <v>2254</v>
      </c>
      <c r="E140" s="64"/>
      <c r="F140" s="273" t="s">
        <v>11782</v>
      </c>
      <c r="G140" s="64"/>
      <c r="H140" s="64"/>
      <c r="I140" s="177"/>
      <c r="J140" s="64"/>
      <c r="K140" s="64"/>
      <c r="L140" s="62"/>
      <c r="M140" s="223"/>
      <c r="N140" s="43"/>
      <c r="O140" s="43"/>
      <c r="P140" s="43"/>
      <c r="Q140" s="43"/>
      <c r="R140" s="43"/>
      <c r="S140" s="43"/>
      <c r="T140" s="79"/>
      <c r="AT140" s="25" t="s">
        <v>2254</v>
      </c>
      <c r="AU140" s="25" t="s">
        <v>82</v>
      </c>
    </row>
    <row r="141" spans="2:65" s="1" customFormat="1" ht="16.5" customHeight="1">
      <c r="B141" s="42"/>
      <c r="C141" s="209" t="s">
        <v>604</v>
      </c>
      <c r="D141" s="209" t="s">
        <v>498</v>
      </c>
      <c r="E141" s="210" t="s">
        <v>11793</v>
      </c>
      <c r="F141" s="211" t="s">
        <v>11794</v>
      </c>
      <c r="G141" s="212" t="s">
        <v>832</v>
      </c>
      <c r="H141" s="213">
        <v>40</v>
      </c>
      <c r="I141" s="214"/>
      <c r="J141" s="215">
        <f>ROUND(I141*H141,2)</f>
        <v>0</v>
      </c>
      <c r="K141" s="211" t="s">
        <v>11781</v>
      </c>
      <c r="L141" s="62"/>
      <c r="M141" s="216" t="s">
        <v>23</v>
      </c>
      <c r="N141" s="217" t="s">
        <v>44</v>
      </c>
      <c r="O141" s="43"/>
      <c r="P141" s="218">
        <f>O141*H141</f>
        <v>0</v>
      </c>
      <c r="Q141" s="218">
        <v>0</v>
      </c>
      <c r="R141" s="218">
        <f>Q141*H141</f>
        <v>0</v>
      </c>
      <c r="S141" s="218">
        <v>0</v>
      </c>
      <c r="T141" s="219">
        <f>S141*H141</f>
        <v>0</v>
      </c>
      <c r="AR141" s="25" t="s">
        <v>502</v>
      </c>
      <c r="AT141" s="25" t="s">
        <v>498</v>
      </c>
      <c r="AU141" s="25" t="s">
        <v>82</v>
      </c>
      <c r="AY141" s="25" t="s">
        <v>492</v>
      </c>
      <c r="BE141" s="220">
        <f>IF(N141="základní",J141,0)</f>
        <v>0</v>
      </c>
      <c r="BF141" s="220">
        <f>IF(N141="snížená",J141,0)</f>
        <v>0</v>
      </c>
      <c r="BG141" s="220">
        <f>IF(N141="zákl. přenesená",J141,0)</f>
        <v>0</v>
      </c>
      <c r="BH141" s="220">
        <f>IF(N141="sníž. přenesená",J141,0)</f>
        <v>0</v>
      </c>
      <c r="BI141" s="220">
        <f>IF(N141="nulová",J141,0)</f>
        <v>0</v>
      </c>
      <c r="BJ141" s="25" t="s">
        <v>80</v>
      </c>
      <c r="BK141" s="220">
        <f>ROUND(I141*H141,2)</f>
        <v>0</v>
      </c>
      <c r="BL141" s="25" t="s">
        <v>502</v>
      </c>
      <c r="BM141" s="25" t="s">
        <v>765</v>
      </c>
    </row>
    <row r="142" spans="2:65" s="1" customFormat="1">
      <c r="B142" s="42"/>
      <c r="C142" s="64"/>
      <c r="D142" s="221" t="s">
        <v>506</v>
      </c>
      <c r="E142" s="64"/>
      <c r="F142" s="222" t="s">
        <v>11794</v>
      </c>
      <c r="G142" s="64"/>
      <c r="H142" s="64"/>
      <c r="I142" s="177"/>
      <c r="J142" s="64"/>
      <c r="K142" s="64"/>
      <c r="L142" s="62"/>
      <c r="M142" s="223"/>
      <c r="N142" s="43"/>
      <c r="O142" s="43"/>
      <c r="P142" s="43"/>
      <c r="Q142" s="43"/>
      <c r="R142" s="43"/>
      <c r="S142" s="43"/>
      <c r="T142" s="79"/>
      <c r="AT142" s="25" t="s">
        <v>506</v>
      </c>
      <c r="AU142" s="25" t="s">
        <v>82</v>
      </c>
    </row>
    <row r="143" spans="2:65" s="1" customFormat="1" ht="36">
      <c r="B143" s="42"/>
      <c r="C143" s="64"/>
      <c r="D143" s="227" t="s">
        <v>2254</v>
      </c>
      <c r="E143" s="64"/>
      <c r="F143" s="273" t="s">
        <v>11795</v>
      </c>
      <c r="G143" s="64"/>
      <c r="H143" s="64"/>
      <c r="I143" s="177"/>
      <c r="J143" s="64"/>
      <c r="K143" s="64"/>
      <c r="L143" s="62"/>
      <c r="M143" s="223"/>
      <c r="N143" s="43"/>
      <c r="O143" s="43"/>
      <c r="P143" s="43"/>
      <c r="Q143" s="43"/>
      <c r="R143" s="43"/>
      <c r="S143" s="43"/>
      <c r="T143" s="79"/>
      <c r="AT143" s="25" t="s">
        <v>2254</v>
      </c>
      <c r="AU143" s="25" t="s">
        <v>82</v>
      </c>
    </row>
    <row r="144" spans="2:65" s="1" customFormat="1" ht="16.5" customHeight="1">
      <c r="B144" s="42"/>
      <c r="C144" s="209" t="s">
        <v>617</v>
      </c>
      <c r="D144" s="209" t="s">
        <v>498</v>
      </c>
      <c r="E144" s="210" t="s">
        <v>11796</v>
      </c>
      <c r="F144" s="211" t="s">
        <v>11788</v>
      </c>
      <c r="G144" s="212" t="s">
        <v>832</v>
      </c>
      <c r="H144" s="213">
        <v>100</v>
      </c>
      <c r="I144" s="214"/>
      <c r="J144" s="215">
        <f>ROUND(I144*H144,2)</f>
        <v>0</v>
      </c>
      <c r="K144" s="211" t="s">
        <v>11781</v>
      </c>
      <c r="L144" s="62"/>
      <c r="M144" s="216" t="s">
        <v>23</v>
      </c>
      <c r="N144" s="217" t="s">
        <v>44</v>
      </c>
      <c r="O144" s="43"/>
      <c r="P144" s="218">
        <f>O144*H144</f>
        <v>0</v>
      </c>
      <c r="Q144" s="218">
        <v>0</v>
      </c>
      <c r="R144" s="218">
        <f>Q144*H144</f>
        <v>0</v>
      </c>
      <c r="S144" s="218">
        <v>0</v>
      </c>
      <c r="T144" s="219">
        <f>S144*H144</f>
        <v>0</v>
      </c>
      <c r="AR144" s="25" t="s">
        <v>502</v>
      </c>
      <c r="AT144" s="25" t="s">
        <v>498</v>
      </c>
      <c r="AU144" s="25" t="s">
        <v>82</v>
      </c>
      <c r="AY144" s="25" t="s">
        <v>492</v>
      </c>
      <c r="BE144" s="220">
        <f>IF(N144="základní",J144,0)</f>
        <v>0</v>
      </c>
      <c r="BF144" s="220">
        <f>IF(N144="snížená",J144,0)</f>
        <v>0</v>
      </c>
      <c r="BG144" s="220">
        <f>IF(N144="zákl. přenesená",J144,0)</f>
        <v>0</v>
      </c>
      <c r="BH144" s="220">
        <f>IF(N144="sníž. přenesená",J144,0)</f>
        <v>0</v>
      </c>
      <c r="BI144" s="220">
        <f>IF(N144="nulová",J144,0)</f>
        <v>0</v>
      </c>
      <c r="BJ144" s="25" t="s">
        <v>80</v>
      </c>
      <c r="BK144" s="220">
        <f>ROUND(I144*H144,2)</f>
        <v>0</v>
      </c>
      <c r="BL144" s="25" t="s">
        <v>502</v>
      </c>
      <c r="BM144" s="25" t="s">
        <v>775</v>
      </c>
    </row>
    <row r="145" spans="2:65" s="1" customFormat="1">
      <c r="B145" s="42"/>
      <c r="C145" s="64"/>
      <c r="D145" s="221" t="s">
        <v>506</v>
      </c>
      <c r="E145" s="64"/>
      <c r="F145" s="222" t="s">
        <v>11788</v>
      </c>
      <c r="G145" s="64"/>
      <c r="H145" s="64"/>
      <c r="I145" s="177"/>
      <c r="J145" s="64"/>
      <c r="K145" s="64"/>
      <c r="L145" s="62"/>
      <c r="M145" s="223"/>
      <c r="N145" s="43"/>
      <c r="O145" s="43"/>
      <c r="P145" s="43"/>
      <c r="Q145" s="43"/>
      <c r="R145" s="43"/>
      <c r="S145" s="43"/>
      <c r="T145" s="79"/>
      <c r="AT145" s="25" t="s">
        <v>506</v>
      </c>
      <c r="AU145" s="25" t="s">
        <v>82</v>
      </c>
    </row>
    <row r="146" spans="2:65" s="1" customFormat="1" ht="36">
      <c r="B146" s="42"/>
      <c r="C146" s="64"/>
      <c r="D146" s="227" t="s">
        <v>2254</v>
      </c>
      <c r="E146" s="64"/>
      <c r="F146" s="273" t="s">
        <v>11795</v>
      </c>
      <c r="G146" s="64"/>
      <c r="H146" s="64"/>
      <c r="I146" s="177"/>
      <c r="J146" s="64"/>
      <c r="K146" s="64"/>
      <c r="L146" s="62"/>
      <c r="M146" s="223"/>
      <c r="N146" s="43"/>
      <c r="O146" s="43"/>
      <c r="P146" s="43"/>
      <c r="Q146" s="43"/>
      <c r="R146" s="43"/>
      <c r="S146" s="43"/>
      <c r="T146" s="79"/>
      <c r="AT146" s="25" t="s">
        <v>2254</v>
      </c>
      <c r="AU146" s="25" t="s">
        <v>82</v>
      </c>
    </row>
    <row r="147" spans="2:65" s="1" customFormat="1" ht="16.5" customHeight="1">
      <c r="B147" s="42"/>
      <c r="C147" s="209" t="s">
        <v>255</v>
      </c>
      <c r="D147" s="209" t="s">
        <v>498</v>
      </c>
      <c r="E147" s="210" t="s">
        <v>11797</v>
      </c>
      <c r="F147" s="211" t="s">
        <v>11790</v>
      </c>
      <c r="G147" s="212" t="s">
        <v>832</v>
      </c>
      <c r="H147" s="213">
        <v>50</v>
      </c>
      <c r="I147" s="214"/>
      <c r="J147" s="215">
        <f>ROUND(I147*H147,2)</f>
        <v>0</v>
      </c>
      <c r="K147" s="211" t="s">
        <v>11781</v>
      </c>
      <c r="L147" s="62"/>
      <c r="M147" s="216" t="s">
        <v>23</v>
      </c>
      <c r="N147" s="217" t="s">
        <v>44</v>
      </c>
      <c r="O147" s="43"/>
      <c r="P147" s="218">
        <f>O147*H147</f>
        <v>0</v>
      </c>
      <c r="Q147" s="218">
        <v>0</v>
      </c>
      <c r="R147" s="218">
        <f>Q147*H147</f>
        <v>0</v>
      </c>
      <c r="S147" s="218">
        <v>0</v>
      </c>
      <c r="T147" s="219">
        <f>S147*H147</f>
        <v>0</v>
      </c>
      <c r="AR147" s="25" t="s">
        <v>502</v>
      </c>
      <c r="AT147" s="25" t="s">
        <v>498</v>
      </c>
      <c r="AU147" s="25" t="s">
        <v>82</v>
      </c>
      <c r="AY147" s="25" t="s">
        <v>492</v>
      </c>
      <c r="BE147" s="220">
        <f>IF(N147="základní",J147,0)</f>
        <v>0</v>
      </c>
      <c r="BF147" s="220">
        <f>IF(N147="snížená",J147,0)</f>
        <v>0</v>
      </c>
      <c r="BG147" s="220">
        <f>IF(N147="zákl. přenesená",J147,0)</f>
        <v>0</v>
      </c>
      <c r="BH147" s="220">
        <f>IF(N147="sníž. přenesená",J147,0)</f>
        <v>0</v>
      </c>
      <c r="BI147" s="220">
        <f>IF(N147="nulová",J147,0)</f>
        <v>0</v>
      </c>
      <c r="BJ147" s="25" t="s">
        <v>80</v>
      </c>
      <c r="BK147" s="220">
        <f>ROUND(I147*H147,2)</f>
        <v>0</v>
      </c>
      <c r="BL147" s="25" t="s">
        <v>502</v>
      </c>
      <c r="BM147" s="25" t="s">
        <v>787</v>
      </c>
    </row>
    <row r="148" spans="2:65" s="1" customFormat="1">
      <c r="B148" s="42"/>
      <c r="C148" s="64"/>
      <c r="D148" s="221" t="s">
        <v>506</v>
      </c>
      <c r="E148" s="64"/>
      <c r="F148" s="222" t="s">
        <v>11790</v>
      </c>
      <c r="G148" s="64"/>
      <c r="H148" s="64"/>
      <c r="I148" s="177"/>
      <c r="J148" s="64"/>
      <c r="K148" s="64"/>
      <c r="L148" s="62"/>
      <c r="M148" s="223"/>
      <c r="N148" s="43"/>
      <c r="O148" s="43"/>
      <c r="P148" s="43"/>
      <c r="Q148" s="43"/>
      <c r="R148" s="43"/>
      <c r="S148" s="43"/>
      <c r="T148" s="79"/>
      <c r="AT148" s="25" t="s">
        <v>506</v>
      </c>
      <c r="AU148" s="25" t="s">
        <v>82</v>
      </c>
    </row>
    <row r="149" spans="2:65" s="1" customFormat="1" ht="36">
      <c r="B149" s="42"/>
      <c r="C149" s="64"/>
      <c r="D149" s="227" t="s">
        <v>2254</v>
      </c>
      <c r="E149" s="64"/>
      <c r="F149" s="273" t="s">
        <v>11795</v>
      </c>
      <c r="G149" s="64"/>
      <c r="H149" s="64"/>
      <c r="I149" s="177"/>
      <c r="J149" s="64"/>
      <c r="K149" s="64"/>
      <c r="L149" s="62"/>
      <c r="M149" s="223"/>
      <c r="N149" s="43"/>
      <c r="O149" s="43"/>
      <c r="P149" s="43"/>
      <c r="Q149" s="43"/>
      <c r="R149" s="43"/>
      <c r="S149" s="43"/>
      <c r="T149" s="79"/>
      <c r="AT149" s="25" t="s">
        <v>2254</v>
      </c>
      <c r="AU149" s="25" t="s">
        <v>82</v>
      </c>
    </row>
    <row r="150" spans="2:65" s="1" customFormat="1" ht="16.5" customHeight="1">
      <c r="B150" s="42"/>
      <c r="C150" s="209" t="s">
        <v>727</v>
      </c>
      <c r="D150" s="209" t="s">
        <v>498</v>
      </c>
      <c r="E150" s="210" t="s">
        <v>11798</v>
      </c>
      <c r="F150" s="211" t="s">
        <v>11799</v>
      </c>
      <c r="G150" s="212" t="s">
        <v>832</v>
      </c>
      <c r="H150" s="213">
        <v>60</v>
      </c>
      <c r="I150" s="214"/>
      <c r="J150" s="215">
        <f>ROUND(I150*H150,2)</f>
        <v>0</v>
      </c>
      <c r="K150" s="211" t="s">
        <v>11781</v>
      </c>
      <c r="L150" s="62"/>
      <c r="M150" s="216" t="s">
        <v>23</v>
      </c>
      <c r="N150" s="217" t="s">
        <v>44</v>
      </c>
      <c r="O150" s="43"/>
      <c r="P150" s="218">
        <f>O150*H150</f>
        <v>0</v>
      </c>
      <c r="Q150" s="218">
        <v>0</v>
      </c>
      <c r="R150" s="218">
        <f>Q150*H150</f>
        <v>0</v>
      </c>
      <c r="S150" s="218">
        <v>0</v>
      </c>
      <c r="T150" s="219">
        <f>S150*H150</f>
        <v>0</v>
      </c>
      <c r="AR150" s="25" t="s">
        <v>502</v>
      </c>
      <c r="AT150" s="25" t="s">
        <v>498</v>
      </c>
      <c r="AU150" s="25" t="s">
        <v>82</v>
      </c>
      <c r="AY150" s="25" t="s">
        <v>492</v>
      </c>
      <c r="BE150" s="220">
        <f>IF(N150="základní",J150,0)</f>
        <v>0</v>
      </c>
      <c r="BF150" s="220">
        <f>IF(N150="snížená",J150,0)</f>
        <v>0</v>
      </c>
      <c r="BG150" s="220">
        <f>IF(N150="zákl. přenesená",J150,0)</f>
        <v>0</v>
      </c>
      <c r="BH150" s="220">
        <f>IF(N150="sníž. přenesená",J150,0)</f>
        <v>0</v>
      </c>
      <c r="BI150" s="220">
        <f>IF(N150="nulová",J150,0)</f>
        <v>0</v>
      </c>
      <c r="BJ150" s="25" t="s">
        <v>80</v>
      </c>
      <c r="BK150" s="220">
        <f>ROUND(I150*H150,2)</f>
        <v>0</v>
      </c>
      <c r="BL150" s="25" t="s">
        <v>502</v>
      </c>
      <c r="BM150" s="25" t="s">
        <v>800</v>
      </c>
    </row>
    <row r="151" spans="2:65" s="1" customFormat="1">
      <c r="B151" s="42"/>
      <c r="C151" s="64"/>
      <c r="D151" s="221" t="s">
        <v>506</v>
      </c>
      <c r="E151" s="64"/>
      <c r="F151" s="222" t="s">
        <v>11799</v>
      </c>
      <c r="G151" s="64"/>
      <c r="H151" s="64"/>
      <c r="I151" s="177"/>
      <c r="J151" s="64"/>
      <c r="K151" s="64"/>
      <c r="L151" s="62"/>
      <c r="M151" s="223"/>
      <c r="N151" s="43"/>
      <c r="O151" s="43"/>
      <c r="P151" s="43"/>
      <c r="Q151" s="43"/>
      <c r="R151" s="43"/>
      <c r="S151" s="43"/>
      <c r="T151" s="79"/>
      <c r="AT151" s="25" t="s">
        <v>506</v>
      </c>
      <c r="AU151" s="25" t="s">
        <v>82</v>
      </c>
    </row>
    <row r="152" spans="2:65" s="1" customFormat="1" ht="24">
      <c r="B152" s="42"/>
      <c r="C152" s="64"/>
      <c r="D152" s="227" t="s">
        <v>2254</v>
      </c>
      <c r="E152" s="64"/>
      <c r="F152" s="273" t="s">
        <v>11800</v>
      </c>
      <c r="G152" s="64"/>
      <c r="H152" s="64"/>
      <c r="I152" s="177"/>
      <c r="J152" s="64"/>
      <c r="K152" s="64"/>
      <c r="L152" s="62"/>
      <c r="M152" s="223"/>
      <c r="N152" s="43"/>
      <c r="O152" s="43"/>
      <c r="P152" s="43"/>
      <c r="Q152" s="43"/>
      <c r="R152" s="43"/>
      <c r="S152" s="43"/>
      <c r="T152" s="79"/>
      <c r="AT152" s="25" t="s">
        <v>2254</v>
      </c>
      <c r="AU152" s="25" t="s">
        <v>82</v>
      </c>
    </row>
    <row r="153" spans="2:65" s="1" customFormat="1" ht="16.5" customHeight="1">
      <c r="B153" s="42"/>
      <c r="C153" s="209" t="s">
        <v>742</v>
      </c>
      <c r="D153" s="209" t="s">
        <v>498</v>
      </c>
      <c r="E153" s="210" t="s">
        <v>11801</v>
      </c>
      <c r="F153" s="211" t="s">
        <v>11802</v>
      </c>
      <c r="G153" s="212" t="s">
        <v>2537</v>
      </c>
      <c r="H153" s="213">
        <v>1</v>
      </c>
      <c r="I153" s="214"/>
      <c r="J153" s="215">
        <f>ROUND(I153*H153,2)</f>
        <v>0</v>
      </c>
      <c r="K153" s="211" t="s">
        <v>11781</v>
      </c>
      <c r="L153" s="62"/>
      <c r="M153" s="216" t="s">
        <v>23</v>
      </c>
      <c r="N153" s="217" t="s">
        <v>44</v>
      </c>
      <c r="O153" s="43"/>
      <c r="P153" s="218">
        <f>O153*H153</f>
        <v>0</v>
      </c>
      <c r="Q153" s="218">
        <v>0</v>
      </c>
      <c r="R153" s="218">
        <f>Q153*H153</f>
        <v>0</v>
      </c>
      <c r="S153" s="218">
        <v>0</v>
      </c>
      <c r="T153" s="219">
        <f>S153*H153</f>
        <v>0</v>
      </c>
      <c r="AR153" s="25" t="s">
        <v>502</v>
      </c>
      <c r="AT153" s="25" t="s">
        <v>498</v>
      </c>
      <c r="AU153" s="25" t="s">
        <v>82</v>
      </c>
      <c r="AY153" s="25" t="s">
        <v>492</v>
      </c>
      <c r="BE153" s="220">
        <f>IF(N153="základní",J153,0)</f>
        <v>0</v>
      </c>
      <c r="BF153" s="220">
        <f>IF(N153="snížená",J153,0)</f>
        <v>0</v>
      </c>
      <c r="BG153" s="220">
        <f>IF(N153="zákl. přenesená",J153,0)</f>
        <v>0</v>
      </c>
      <c r="BH153" s="220">
        <f>IF(N153="sníž. přenesená",J153,0)</f>
        <v>0</v>
      </c>
      <c r="BI153" s="220">
        <f>IF(N153="nulová",J153,0)</f>
        <v>0</v>
      </c>
      <c r="BJ153" s="25" t="s">
        <v>80</v>
      </c>
      <c r="BK153" s="220">
        <f>ROUND(I153*H153,2)</f>
        <v>0</v>
      </c>
      <c r="BL153" s="25" t="s">
        <v>502</v>
      </c>
      <c r="BM153" s="25" t="s">
        <v>308</v>
      </c>
    </row>
    <row r="154" spans="2:65" s="1" customFormat="1">
      <c r="B154" s="42"/>
      <c r="C154" s="64"/>
      <c r="D154" s="221" t="s">
        <v>506</v>
      </c>
      <c r="E154" s="64"/>
      <c r="F154" s="222" t="s">
        <v>11802</v>
      </c>
      <c r="G154" s="64"/>
      <c r="H154" s="64"/>
      <c r="I154" s="177"/>
      <c r="J154" s="64"/>
      <c r="K154" s="64"/>
      <c r="L154" s="62"/>
      <c r="M154" s="223"/>
      <c r="N154" s="43"/>
      <c r="O154" s="43"/>
      <c r="P154" s="43"/>
      <c r="Q154" s="43"/>
      <c r="R154" s="43"/>
      <c r="S154" s="43"/>
      <c r="T154" s="79"/>
      <c r="AT154" s="25" t="s">
        <v>506</v>
      </c>
      <c r="AU154" s="25" t="s">
        <v>82</v>
      </c>
    </row>
    <row r="155" spans="2:65" s="1" customFormat="1" ht="24">
      <c r="B155" s="42"/>
      <c r="C155" s="64"/>
      <c r="D155" s="221" t="s">
        <v>2254</v>
      </c>
      <c r="E155" s="64"/>
      <c r="F155" s="224" t="s">
        <v>11803</v>
      </c>
      <c r="G155" s="64"/>
      <c r="H155" s="64"/>
      <c r="I155" s="177"/>
      <c r="J155" s="64"/>
      <c r="K155" s="64"/>
      <c r="L155" s="62"/>
      <c r="M155" s="223"/>
      <c r="N155" s="43"/>
      <c r="O155" s="43"/>
      <c r="P155" s="43"/>
      <c r="Q155" s="43"/>
      <c r="R155" s="43"/>
      <c r="S155" s="43"/>
      <c r="T155" s="79"/>
      <c r="AT155" s="25" t="s">
        <v>2254</v>
      </c>
      <c r="AU155" s="25" t="s">
        <v>82</v>
      </c>
    </row>
    <row r="156" spans="2:65" s="11" customFormat="1" ht="29.85" customHeight="1">
      <c r="B156" s="192"/>
      <c r="C156" s="193"/>
      <c r="D156" s="206" t="s">
        <v>72</v>
      </c>
      <c r="E156" s="207" t="s">
        <v>4874</v>
      </c>
      <c r="F156" s="207" t="s">
        <v>11804</v>
      </c>
      <c r="G156" s="193"/>
      <c r="H156" s="193"/>
      <c r="I156" s="196"/>
      <c r="J156" s="208">
        <f>BK156</f>
        <v>0</v>
      </c>
      <c r="K156" s="193"/>
      <c r="L156" s="198"/>
      <c r="M156" s="199"/>
      <c r="N156" s="200"/>
      <c r="O156" s="200"/>
      <c r="P156" s="201">
        <f>SUM(P157:P185)</f>
        <v>0</v>
      </c>
      <c r="Q156" s="200"/>
      <c r="R156" s="201">
        <f>SUM(R157:R185)</f>
        <v>0</v>
      </c>
      <c r="S156" s="200"/>
      <c r="T156" s="202">
        <f>SUM(T157:T185)</f>
        <v>0</v>
      </c>
      <c r="AR156" s="203" t="s">
        <v>80</v>
      </c>
      <c r="AT156" s="204" t="s">
        <v>72</v>
      </c>
      <c r="AU156" s="204" t="s">
        <v>80</v>
      </c>
      <c r="AY156" s="203" t="s">
        <v>492</v>
      </c>
      <c r="BK156" s="205">
        <f>SUM(BK157:BK185)</f>
        <v>0</v>
      </c>
    </row>
    <row r="157" spans="2:65" s="1" customFormat="1" ht="16.5" customHeight="1">
      <c r="B157" s="42"/>
      <c r="C157" s="209" t="s">
        <v>752</v>
      </c>
      <c r="D157" s="209" t="s">
        <v>498</v>
      </c>
      <c r="E157" s="210" t="s">
        <v>11805</v>
      </c>
      <c r="F157" s="211" t="s">
        <v>11776</v>
      </c>
      <c r="G157" s="212" t="s">
        <v>23</v>
      </c>
      <c r="H157" s="213">
        <v>0</v>
      </c>
      <c r="I157" s="214"/>
      <c r="J157" s="215">
        <f>ROUND(I157*H157,2)</f>
        <v>0</v>
      </c>
      <c r="K157" s="211" t="s">
        <v>23</v>
      </c>
      <c r="L157" s="62"/>
      <c r="M157" s="216" t="s">
        <v>23</v>
      </c>
      <c r="N157" s="217" t="s">
        <v>44</v>
      </c>
      <c r="O157" s="43"/>
      <c r="P157" s="218">
        <f>O157*H157</f>
        <v>0</v>
      </c>
      <c r="Q157" s="218">
        <v>0</v>
      </c>
      <c r="R157" s="218">
        <f>Q157*H157</f>
        <v>0</v>
      </c>
      <c r="S157" s="218">
        <v>0</v>
      </c>
      <c r="T157" s="219">
        <f>S157*H157</f>
        <v>0</v>
      </c>
      <c r="AR157" s="25" t="s">
        <v>502</v>
      </c>
      <c r="AT157" s="25" t="s">
        <v>498</v>
      </c>
      <c r="AU157" s="25" t="s">
        <v>82</v>
      </c>
      <c r="AY157" s="25" t="s">
        <v>492</v>
      </c>
      <c r="BE157" s="220">
        <f>IF(N157="základní",J157,0)</f>
        <v>0</v>
      </c>
      <c r="BF157" s="220">
        <f>IF(N157="snížená",J157,0)</f>
        <v>0</v>
      </c>
      <c r="BG157" s="220">
        <f>IF(N157="zákl. přenesená",J157,0)</f>
        <v>0</v>
      </c>
      <c r="BH157" s="220">
        <f>IF(N157="sníž. přenesená",J157,0)</f>
        <v>0</v>
      </c>
      <c r="BI157" s="220">
        <f>IF(N157="nulová",J157,0)</f>
        <v>0</v>
      </c>
      <c r="BJ157" s="25" t="s">
        <v>80</v>
      </c>
      <c r="BK157" s="220">
        <f>ROUND(I157*H157,2)</f>
        <v>0</v>
      </c>
      <c r="BL157" s="25" t="s">
        <v>502</v>
      </c>
      <c r="BM157" s="25" t="s">
        <v>11806</v>
      </c>
    </row>
    <row r="158" spans="2:65" s="1" customFormat="1" ht="60">
      <c r="B158" s="42"/>
      <c r="C158" s="64"/>
      <c r="D158" s="227" t="s">
        <v>506</v>
      </c>
      <c r="E158" s="64"/>
      <c r="F158" s="274" t="s">
        <v>11807</v>
      </c>
      <c r="G158" s="64"/>
      <c r="H158" s="64"/>
      <c r="I158" s="177"/>
      <c r="J158" s="64"/>
      <c r="K158" s="64"/>
      <c r="L158" s="62"/>
      <c r="M158" s="223"/>
      <c r="N158" s="43"/>
      <c r="O158" s="43"/>
      <c r="P158" s="43"/>
      <c r="Q158" s="43"/>
      <c r="R158" s="43"/>
      <c r="S158" s="43"/>
      <c r="T158" s="79"/>
      <c r="AT158" s="25" t="s">
        <v>506</v>
      </c>
      <c r="AU158" s="25" t="s">
        <v>82</v>
      </c>
    </row>
    <row r="159" spans="2:65" s="1" customFormat="1" ht="16.5" customHeight="1">
      <c r="B159" s="42"/>
      <c r="C159" s="209" t="s">
        <v>765</v>
      </c>
      <c r="D159" s="209" t="s">
        <v>498</v>
      </c>
      <c r="E159" s="210" t="s">
        <v>11808</v>
      </c>
      <c r="F159" s="211" t="s">
        <v>11794</v>
      </c>
      <c r="G159" s="212" t="s">
        <v>832</v>
      </c>
      <c r="H159" s="213">
        <v>100</v>
      </c>
      <c r="I159" s="214"/>
      <c r="J159" s="215">
        <f>ROUND(I159*H159,2)</f>
        <v>0</v>
      </c>
      <c r="K159" s="211" t="s">
        <v>11781</v>
      </c>
      <c r="L159" s="62"/>
      <c r="M159" s="216" t="s">
        <v>23</v>
      </c>
      <c r="N159" s="217" t="s">
        <v>44</v>
      </c>
      <c r="O159" s="43"/>
      <c r="P159" s="218">
        <f>O159*H159</f>
        <v>0</v>
      </c>
      <c r="Q159" s="218">
        <v>0</v>
      </c>
      <c r="R159" s="218">
        <f>Q159*H159</f>
        <v>0</v>
      </c>
      <c r="S159" s="218">
        <v>0</v>
      </c>
      <c r="T159" s="219">
        <f>S159*H159</f>
        <v>0</v>
      </c>
      <c r="AR159" s="25" t="s">
        <v>502</v>
      </c>
      <c r="AT159" s="25" t="s">
        <v>498</v>
      </c>
      <c r="AU159" s="25" t="s">
        <v>82</v>
      </c>
      <c r="AY159" s="25" t="s">
        <v>492</v>
      </c>
      <c r="BE159" s="220">
        <f>IF(N159="základní",J159,0)</f>
        <v>0</v>
      </c>
      <c r="BF159" s="220">
        <f>IF(N159="snížená",J159,0)</f>
        <v>0</v>
      </c>
      <c r="BG159" s="220">
        <f>IF(N159="zákl. přenesená",J159,0)</f>
        <v>0</v>
      </c>
      <c r="BH159" s="220">
        <f>IF(N159="sníž. přenesená",J159,0)</f>
        <v>0</v>
      </c>
      <c r="BI159" s="220">
        <f>IF(N159="nulová",J159,0)</f>
        <v>0</v>
      </c>
      <c r="BJ159" s="25" t="s">
        <v>80</v>
      </c>
      <c r="BK159" s="220">
        <f>ROUND(I159*H159,2)</f>
        <v>0</v>
      </c>
      <c r="BL159" s="25" t="s">
        <v>502</v>
      </c>
      <c r="BM159" s="25" t="s">
        <v>838</v>
      </c>
    </row>
    <row r="160" spans="2:65" s="1" customFormat="1">
      <c r="B160" s="42"/>
      <c r="C160" s="64"/>
      <c r="D160" s="221" t="s">
        <v>506</v>
      </c>
      <c r="E160" s="64"/>
      <c r="F160" s="222" t="s">
        <v>11794</v>
      </c>
      <c r="G160" s="64"/>
      <c r="H160" s="64"/>
      <c r="I160" s="177"/>
      <c r="J160" s="64"/>
      <c r="K160" s="64"/>
      <c r="L160" s="62"/>
      <c r="M160" s="223"/>
      <c r="N160" s="43"/>
      <c r="O160" s="43"/>
      <c r="P160" s="43"/>
      <c r="Q160" s="43"/>
      <c r="R160" s="43"/>
      <c r="S160" s="43"/>
      <c r="T160" s="79"/>
      <c r="AT160" s="25" t="s">
        <v>506</v>
      </c>
      <c r="AU160" s="25" t="s">
        <v>82</v>
      </c>
    </row>
    <row r="161" spans="2:65" s="1" customFormat="1" ht="36">
      <c r="B161" s="42"/>
      <c r="C161" s="64"/>
      <c r="D161" s="227" t="s">
        <v>2254</v>
      </c>
      <c r="E161" s="64"/>
      <c r="F161" s="273" t="s">
        <v>11809</v>
      </c>
      <c r="G161" s="64"/>
      <c r="H161" s="64"/>
      <c r="I161" s="177"/>
      <c r="J161" s="64"/>
      <c r="K161" s="64"/>
      <c r="L161" s="62"/>
      <c r="M161" s="223"/>
      <c r="N161" s="43"/>
      <c r="O161" s="43"/>
      <c r="P161" s="43"/>
      <c r="Q161" s="43"/>
      <c r="R161" s="43"/>
      <c r="S161" s="43"/>
      <c r="T161" s="79"/>
      <c r="AT161" s="25" t="s">
        <v>2254</v>
      </c>
      <c r="AU161" s="25" t="s">
        <v>82</v>
      </c>
    </row>
    <row r="162" spans="2:65" s="1" customFormat="1" ht="16.5" customHeight="1">
      <c r="B162" s="42"/>
      <c r="C162" s="209" t="s">
        <v>10</v>
      </c>
      <c r="D162" s="209" t="s">
        <v>498</v>
      </c>
      <c r="E162" s="210" t="s">
        <v>11810</v>
      </c>
      <c r="F162" s="211" t="s">
        <v>11811</v>
      </c>
      <c r="G162" s="212" t="s">
        <v>832</v>
      </c>
      <c r="H162" s="213">
        <v>30</v>
      </c>
      <c r="I162" s="214"/>
      <c r="J162" s="215">
        <f>ROUND(I162*H162,2)</f>
        <v>0</v>
      </c>
      <c r="K162" s="211" t="s">
        <v>11781</v>
      </c>
      <c r="L162" s="62"/>
      <c r="M162" s="216" t="s">
        <v>23</v>
      </c>
      <c r="N162" s="217" t="s">
        <v>44</v>
      </c>
      <c r="O162" s="43"/>
      <c r="P162" s="218">
        <f>O162*H162</f>
        <v>0</v>
      </c>
      <c r="Q162" s="218">
        <v>0</v>
      </c>
      <c r="R162" s="218">
        <f>Q162*H162</f>
        <v>0</v>
      </c>
      <c r="S162" s="218">
        <v>0</v>
      </c>
      <c r="T162" s="219">
        <f>S162*H162</f>
        <v>0</v>
      </c>
      <c r="AR162" s="25" t="s">
        <v>502</v>
      </c>
      <c r="AT162" s="25" t="s">
        <v>498</v>
      </c>
      <c r="AU162" s="25" t="s">
        <v>82</v>
      </c>
      <c r="AY162" s="25" t="s">
        <v>492</v>
      </c>
      <c r="BE162" s="220">
        <f>IF(N162="základní",J162,0)</f>
        <v>0</v>
      </c>
      <c r="BF162" s="220">
        <f>IF(N162="snížená",J162,0)</f>
        <v>0</v>
      </c>
      <c r="BG162" s="220">
        <f>IF(N162="zákl. přenesená",J162,0)</f>
        <v>0</v>
      </c>
      <c r="BH162" s="220">
        <f>IF(N162="sníž. přenesená",J162,0)</f>
        <v>0</v>
      </c>
      <c r="BI162" s="220">
        <f>IF(N162="nulová",J162,0)</f>
        <v>0</v>
      </c>
      <c r="BJ162" s="25" t="s">
        <v>80</v>
      </c>
      <c r="BK162" s="220">
        <f>ROUND(I162*H162,2)</f>
        <v>0</v>
      </c>
      <c r="BL162" s="25" t="s">
        <v>502</v>
      </c>
      <c r="BM162" s="25" t="s">
        <v>927</v>
      </c>
    </row>
    <row r="163" spans="2:65" s="1" customFormat="1">
      <c r="B163" s="42"/>
      <c r="C163" s="64"/>
      <c r="D163" s="221" t="s">
        <v>506</v>
      </c>
      <c r="E163" s="64"/>
      <c r="F163" s="222" t="s">
        <v>11811</v>
      </c>
      <c r="G163" s="64"/>
      <c r="H163" s="64"/>
      <c r="I163" s="177"/>
      <c r="J163" s="64"/>
      <c r="K163" s="64"/>
      <c r="L163" s="62"/>
      <c r="M163" s="223"/>
      <c r="N163" s="43"/>
      <c r="O163" s="43"/>
      <c r="P163" s="43"/>
      <c r="Q163" s="43"/>
      <c r="R163" s="43"/>
      <c r="S163" s="43"/>
      <c r="T163" s="79"/>
      <c r="AT163" s="25" t="s">
        <v>506</v>
      </c>
      <c r="AU163" s="25" t="s">
        <v>82</v>
      </c>
    </row>
    <row r="164" spans="2:65" s="1" customFormat="1" ht="36">
      <c r="B164" s="42"/>
      <c r="C164" s="64"/>
      <c r="D164" s="227" t="s">
        <v>2254</v>
      </c>
      <c r="E164" s="64"/>
      <c r="F164" s="273" t="s">
        <v>11812</v>
      </c>
      <c r="G164" s="64"/>
      <c r="H164" s="64"/>
      <c r="I164" s="177"/>
      <c r="J164" s="64"/>
      <c r="K164" s="64"/>
      <c r="L164" s="62"/>
      <c r="M164" s="223"/>
      <c r="N164" s="43"/>
      <c r="O164" s="43"/>
      <c r="P164" s="43"/>
      <c r="Q164" s="43"/>
      <c r="R164" s="43"/>
      <c r="S164" s="43"/>
      <c r="T164" s="79"/>
      <c r="AT164" s="25" t="s">
        <v>2254</v>
      </c>
      <c r="AU164" s="25" t="s">
        <v>82</v>
      </c>
    </row>
    <row r="165" spans="2:65" s="1" customFormat="1" ht="16.5" customHeight="1">
      <c r="B165" s="42"/>
      <c r="C165" s="209" t="s">
        <v>775</v>
      </c>
      <c r="D165" s="209" t="s">
        <v>498</v>
      </c>
      <c r="E165" s="210" t="s">
        <v>11813</v>
      </c>
      <c r="F165" s="211" t="s">
        <v>11814</v>
      </c>
      <c r="G165" s="212" t="s">
        <v>832</v>
      </c>
      <c r="H165" s="213">
        <v>110</v>
      </c>
      <c r="I165" s="214"/>
      <c r="J165" s="215">
        <f>ROUND(I165*H165,2)</f>
        <v>0</v>
      </c>
      <c r="K165" s="211" t="s">
        <v>11781</v>
      </c>
      <c r="L165" s="62"/>
      <c r="M165" s="216" t="s">
        <v>23</v>
      </c>
      <c r="N165" s="217" t="s">
        <v>44</v>
      </c>
      <c r="O165" s="43"/>
      <c r="P165" s="218">
        <f>O165*H165</f>
        <v>0</v>
      </c>
      <c r="Q165" s="218">
        <v>0</v>
      </c>
      <c r="R165" s="218">
        <f>Q165*H165</f>
        <v>0</v>
      </c>
      <c r="S165" s="218">
        <v>0</v>
      </c>
      <c r="T165" s="219">
        <f>S165*H165</f>
        <v>0</v>
      </c>
      <c r="AR165" s="25" t="s">
        <v>502</v>
      </c>
      <c r="AT165" s="25" t="s">
        <v>498</v>
      </c>
      <c r="AU165" s="25" t="s">
        <v>82</v>
      </c>
      <c r="AY165" s="25" t="s">
        <v>492</v>
      </c>
      <c r="BE165" s="220">
        <f>IF(N165="základní",J165,0)</f>
        <v>0</v>
      </c>
      <c r="BF165" s="220">
        <f>IF(N165="snížená",J165,0)</f>
        <v>0</v>
      </c>
      <c r="BG165" s="220">
        <f>IF(N165="zákl. přenesená",J165,0)</f>
        <v>0</v>
      </c>
      <c r="BH165" s="220">
        <f>IF(N165="sníž. přenesená",J165,0)</f>
        <v>0</v>
      </c>
      <c r="BI165" s="220">
        <f>IF(N165="nulová",J165,0)</f>
        <v>0</v>
      </c>
      <c r="BJ165" s="25" t="s">
        <v>80</v>
      </c>
      <c r="BK165" s="220">
        <f>ROUND(I165*H165,2)</f>
        <v>0</v>
      </c>
      <c r="BL165" s="25" t="s">
        <v>502</v>
      </c>
      <c r="BM165" s="25" t="s">
        <v>940</v>
      </c>
    </row>
    <row r="166" spans="2:65" s="1" customFormat="1">
      <c r="B166" s="42"/>
      <c r="C166" s="64"/>
      <c r="D166" s="221" t="s">
        <v>506</v>
      </c>
      <c r="E166" s="64"/>
      <c r="F166" s="222" t="s">
        <v>11814</v>
      </c>
      <c r="G166" s="64"/>
      <c r="H166" s="64"/>
      <c r="I166" s="177"/>
      <c r="J166" s="64"/>
      <c r="K166" s="64"/>
      <c r="L166" s="62"/>
      <c r="M166" s="223"/>
      <c r="N166" s="43"/>
      <c r="O166" s="43"/>
      <c r="P166" s="43"/>
      <c r="Q166" s="43"/>
      <c r="R166" s="43"/>
      <c r="S166" s="43"/>
      <c r="T166" s="79"/>
      <c r="AT166" s="25" t="s">
        <v>506</v>
      </c>
      <c r="AU166" s="25" t="s">
        <v>82</v>
      </c>
    </row>
    <row r="167" spans="2:65" s="1" customFormat="1" ht="36">
      <c r="B167" s="42"/>
      <c r="C167" s="64"/>
      <c r="D167" s="227" t="s">
        <v>2254</v>
      </c>
      <c r="E167" s="64"/>
      <c r="F167" s="273" t="s">
        <v>11812</v>
      </c>
      <c r="G167" s="64"/>
      <c r="H167" s="64"/>
      <c r="I167" s="177"/>
      <c r="J167" s="64"/>
      <c r="K167" s="64"/>
      <c r="L167" s="62"/>
      <c r="M167" s="223"/>
      <c r="N167" s="43"/>
      <c r="O167" s="43"/>
      <c r="P167" s="43"/>
      <c r="Q167" s="43"/>
      <c r="R167" s="43"/>
      <c r="S167" s="43"/>
      <c r="T167" s="79"/>
      <c r="AT167" s="25" t="s">
        <v>2254</v>
      </c>
      <c r="AU167" s="25" t="s">
        <v>82</v>
      </c>
    </row>
    <row r="168" spans="2:65" s="1" customFormat="1" ht="16.5" customHeight="1">
      <c r="B168" s="42"/>
      <c r="C168" s="209" t="s">
        <v>781</v>
      </c>
      <c r="D168" s="209" t="s">
        <v>498</v>
      </c>
      <c r="E168" s="210" t="s">
        <v>11815</v>
      </c>
      <c r="F168" s="211" t="s">
        <v>11816</v>
      </c>
      <c r="G168" s="212" t="s">
        <v>832</v>
      </c>
      <c r="H168" s="213">
        <v>60</v>
      </c>
      <c r="I168" s="214"/>
      <c r="J168" s="215">
        <f>ROUND(I168*H168,2)</f>
        <v>0</v>
      </c>
      <c r="K168" s="211" t="s">
        <v>11781</v>
      </c>
      <c r="L168" s="62"/>
      <c r="M168" s="216" t="s">
        <v>23</v>
      </c>
      <c r="N168" s="217" t="s">
        <v>44</v>
      </c>
      <c r="O168" s="43"/>
      <c r="P168" s="218">
        <f>O168*H168</f>
        <v>0</v>
      </c>
      <c r="Q168" s="218">
        <v>0</v>
      </c>
      <c r="R168" s="218">
        <f>Q168*H168</f>
        <v>0</v>
      </c>
      <c r="S168" s="218">
        <v>0</v>
      </c>
      <c r="T168" s="219">
        <f>S168*H168</f>
        <v>0</v>
      </c>
      <c r="AR168" s="25" t="s">
        <v>502</v>
      </c>
      <c r="AT168" s="25" t="s">
        <v>498</v>
      </c>
      <c r="AU168" s="25" t="s">
        <v>82</v>
      </c>
      <c r="AY168" s="25" t="s">
        <v>492</v>
      </c>
      <c r="BE168" s="220">
        <f>IF(N168="základní",J168,0)</f>
        <v>0</v>
      </c>
      <c r="BF168" s="220">
        <f>IF(N168="snížená",J168,0)</f>
        <v>0</v>
      </c>
      <c r="BG168" s="220">
        <f>IF(N168="zákl. přenesená",J168,0)</f>
        <v>0</v>
      </c>
      <c r="BH168" s="220">
        <f>IF(N168="sníž. přenesená",J168,0)</f>
        <v>0</v>
      </c>
      <c r="BI168" s="220">
        <f>IF(N168="nulová",J168,0)</f>
        <v>0</v>
      </c>
      <c r="BJ168" s="25" t="s">
        <v>80</v>
      </c>
      <c r="BK168" s="220">
        <f>ROUND(I168*H168,2)</f>
        <v>0</v>
      </c>
      <c r="BL168" s="25" t="s">
        <v>502</v>
      </c>
      <c r="BM168" s="25" t="s">
        <v>958</v>
      </c>
    </row>
    <row r="169" spans="2:65" s="1" customFormat="1">
      <c r="B169" s="42"/>
      <c r="C169" s="64"/>
      <c r="D169" s="221" t="s">
        <v>506</v>
      </c>
      <c r="E169" s="64"/>
      <c r="F169" s="222" t="s">
        <v>11817</v>
      </c>
      <c r="G169" s="64"/>
      <c r="H169" s="64"/>
      <c r="I169" s="177"/>
      <c r="J169" s="64"/>
      <c r="K169" s="64"/>
      <c r="L169" s="62"/>
      <c r="M169" s="223"/>
      <c r="N169" s="43"/>
      <c r="O169" s="43"/>
      <c r="P169" s="43"/>
      <c r="Q169" s="43"/>
      <c r="R169" s="43"/>
      <c r="S169" s="43"/>
      <c r="T169" s="79"/>
      <c r="AT169" s="25" t="s">
        <v>506</v>
      </c>
      <c r="AU169" s="25" t="s">
        <v>82</v>
      </c>
    </row>
    <row r="170" spans="2:65" s="1" customFormat="1" ht="36">
      <c r="B170" s="42"/>
      <c r="C170" s="64"/>
      <c r="D170" s="227" t="s">
        <v>2254</v>
      </c>
      <c r="E170" s="64"/>
      <c r="F170" s="273" t="s">
        <v>11818</v>
      </c>
      <c r="G170" s="64"/>
      <c r="H170" s="64"/>
      <c r="I170" s="177"/>
      <c r="J170" s="64"/>
      <c r="K170" s="64"/>
      <c r="L170" s="62"/>
      <c r="M170" s="223"/>
      <c r="N170" s="43"/>
      <c r="O170" s="43"/>
      <c r="P170" s="43"/>
      <c r="Q170" s="43"/>
      <c r="R170" s="43"/>
      <c r="S170" s="43"/>
      <c r="T170" s="79"/>
      <c r="AT170" s="25" t="s">
        <v>2254</v>
      </c>
      <c r="AU170" s="25" t="s">
        <v>82</v>
      </c>
    </row>
    <row r="171" spans="2:65" s="1" customFormat="1" ht="16.5" customHeight="1">
      <c r="B171" s="42"/>
      <c r="C171" s="209" t="s">
        <v>787</v>
      </c>
      <c r="D171" s="209" t="s">
        <v>498</v>
      </c>
      <c r="E171" s="210" t="s">
        <v>11819</v>
      </c>
      <c r="F171" s="211" t="s">
        <v>11820</v>
      </c>
      <c r="G171" s="212" t="s">
        <v>2537</v>
      </c>
      <c r="H171" s="213">
        <v>10</v>
      </c>
      <c r="I171" s="214"/>
      <c r="J171" s="215">
        <f>ROUND(I171*H171,2)</f>
        <v>0</v>
      </c>
      <c r="K171" s="211" t="s">
        <v>11781</v>
      </c>
      <c r="L171" s="62"/>
      <c r="M171" s="216" t="s">
        <v>23</v>
      </c>
      <c r="N171" s="217" t="s">
        <v>44</v>
      </c>
      <c r="O171" s="43"/>
      <c r="P171" s="218">
        <f>O171*H171</f>
        <v>0</v>
      </c>
      <c r="Q171" s="218">
        <v>0</v>
      </c>
      <c r="R171" s="218">
        <f>Q171*H171</f>
        <v>0</v>
      </c>
      <c r="S171" s="218">
        <v>0</v>
      </c>
      <c r="T171" s="219">
        <f>S171*H171</f>
        <v>0</v>
      </c>
      <c r="AR171" s="25" t="s">
        <v>502</v>
      </c>
      <c r="AT171" s="25" t="s">
        <v>498</v>
      </c>
      <c r="AU171" s="25" t="s">
        <v>82</v>
      </c>
      <c r="AY171" s="25" t="s">
        <v>492</v>
      </c>
      <c r="BE171" s="220">
        <f>IF(N171="základní",J171,0)</f>
        <v>0</v>
      </c>
      <c r="BF171" s="220">
        <f>IF(N171="snížená",J171,0)</f>
        <v>0</v>
      </c>
      <c r="BG171" s="220">
        <f>IF(N171="zákl. přenesená",J171,0)</f>
        <v>0</v>
      </c>
      <c r="BH171" s="220">
        <f>IF(N171="sníž. přenesená",J171,0)</f>
        <v>0</v>
      </c>
      <c r="BI171" s="220">
        <f>IF(N171="nulová",J171,0)</f>
        <v>0</v>
      </c>
      <c r="BJ171" s="25" t="s">
        <v>80</v>
      </c>
      <c r="BK171" s="220">
        <f>ROUND(I171*H171,2)</f>
        <v>0</v>
      </c>
      <c r="BL171" s="25" t="s">
        <v>502</v>
      </c>
      <c r="BM171" s="25" t="s">
        <v>977</v>
      </c>
    </row>
    <row r="172" spans="2:65" s="1" customFormat="1">
      <c r="B172" s="42"/>
      <c r="C172" s="64"/>
      <c r="D172" s="221" t="s">
        <v>506</v>
      </c>
      <c r="E172" s="64"/>
      <c r="F172" s="222" t="s">
        <v>11820</v>
      </c>
      <c r="G172" s="64"/>
      <c r="H172" s="64"/>
      <c r="I172" s="177"/>
      <c r="J172" s="64"/>
      <c r="K172" s="64"/>
      <c r="L172" s="62"/>
      <c r="M172" s="223"/>
      <c r="N172" s="43"/>
      <c r="O172" s="43"/>
      <c r="P172" s="43"/>
      <c r="Q172" s="43"/>
      <c r="R172" s="43"/>
      <c r="S172" s="43"/>
      <c r="T172" s="79"/>
      <c r="AT172" s="25" t="s">
        <v>506</v>
      </c>
      <c r="AU172" s="25" t="s">
        <v>82</v>
      </c>
    </row>
    <row r="173" spans="2:65" s="1" customFormat="1" ht="24">
      <c r="B173" s="42"/>
      <c r="C173" s="64"/>
      <c r="D173" s="227" t="s">
        <v>2254</v>
      </c>
      <c r="E173" s="64"/>
      <c r="F173" s="273" t="s">
        <v>11821</v>
      </c>
      <c r="G173" s="64"/>
      <c r="H173" s="64"/>
      <c r="I173" s="177"/>
      <c r="J173" s="64"/>
      <c r="K173" s="64"/>
      <c r="L173" s="62"/>
      <c r="M173" s="223"/>
      <c r="N173" s="43"/>
      <c r="O173" s="43"/>
      <c r="P173" s="43"/>
      <c r="Q173" s="43"/>
      <c r="R173" s="43"/>
      <c r="S173" s="43"/>
      <c r="T173" s="79"/>
      <c r="AT173" s="25" t="s">
        <v>2254</v>
      </c>
      <c r="AU173" s="25" t="s">
        <v>82</v>
      </c>
    </row>
    <row r="174" spans="2:65" s="1" customFormat="1" ht="16.5" customHeight="1">
      <c r="B174" s="42"/>
      <c r="C174" s="209" t="s">
        <v>792</v>
      </c>
      <c r="D174" s="209" t="s">
        <v>498</v>
      </c>
      <c r="E174" s="210" t="s">
        <v>11822</v>
      </c>
      <c r="F174" s="211" t="s">
        <v>11823</v>
      </c>
      <c r="G174" s="212" t="s">
        <v>2537</v>
      </c>
      <c r="H174" s="213">
        <v>350</v>
      </c>
      <c r="I174" s="214"/>
      <c r="J174" s="215">
        <f>ROUND(I174*H174,2)</f>
        <v>0</v>
      </c>
      <c r="K174" s="211" t="s">
        <v>11781</v>
      </c>
      <c r="L174" s="62"/>
      <c r="M174" s="216" t="s">
        <v>23</v>
      </c>
      <c r="N174" s="217" t="s">
        <v>44</v>
      </c>
      <c r="O174" s="43"/>
      <c r="P174" s="218">
        <f>O174*H174</f>
        <v>0</v>
      </c>
      <c r="Q174" s="218">
        <v>0</v>
      </c>
      <c r="R174" s="218">
        <f>Q174*H174</f>
        <v>0</v>
      </c>
      <c r="S174" s="218">
        <v>0</v>
      </c>
      <c r="T174" s="219">
        <f>S174*H174</f>
        <v>0</v>
      </c>
      <c r="AR174" s="25" t="s">
        <v>502</v>
      </c>
      <c r="AT174" s="25" t="s">
        <v>498</v>
      </c>
      <c r="AU174" s="25" t="s">
        <v>82</v>
      </c>
      <c r="AY174" s="25" t="s">
        <v>492</v>
      </c>
      <c r="BE174" s="220">
        <f>IF(N174="základní",J174,0)</f>
        <v>0</v>
      </c>
      <c r="BF174" s="220">
        <f>IF(N174="snížená",J174,0)</f>
        <v>0</v>
      </c>
      <c r="BG174" s="220">
        <f>IF(N174="zákl. přenesená",J174,0)</f>
        <v>0</v>
      </c>
      <c r="BH174" s="220">
        <f>IF(N174="sníž. přenesená",J174,0)</f>
        <v>0</v>
      </c>
      <c r="BI174" s="220">
        <f>IF(N174="nulová",J174,0)</f>
        <v>0</v>
      </c>
      <c r="BJ174" s="25" t="s">
        <v>80</v>
      </c>
      <c r="BK174" s="220">
        <f>ROUND(I174*H174,2)</f>
        <v>0</v>
      </c>
      <c r="BL174" s="25" t="s">
        <v>502</v>
      </c>
      <c r="BM174" s="25" t="s">
        <v>1008</v>
      </c>
    </row>
    <row r="175" spans="2:65" s="1" customFormat="1">
      <c r="B175" s="42"/>
      <c r="C175" s="64"/>
      <c r="D175" s="221" t="s">
        <v>506</v>
      </c>
      <c r="E175" s="64"/>
      <c r="F175" s="222" t="s">
        <v>11824</v>
      </c>
      <c r="G175" s="64"/>
      <c r="H175" s="64"/>
      <c r="I175" s="177"/>
      <c r="J175" s="64"/>
      <c r="K175" s="64"/>
      <c r="L175" s="62"/>
      <c r="M175" s="223"/>
      <c r="N175" s="43"/>
      <c r="O175" s="43"/>
      <c r="P175" s="43"/>
      <c r="Q175" s="43"/>
      <c r="R175" s="43"/>
      <c r="S175" s="43"/>
      <c r="T175" s="79"/>
      <c r="AT175" s="25" t="s">
        <v>506</v>
      </c>
      <c r="AU175" s="25" t="s">
        <v>82</v>
      </c>
    </row>
    <row r="176" spans="2:65" s="1" customFormat="1" ht="24">
      <c r="B176" s="42"/>
      <c r="C176" s="64"/>
      <c r="D176" s="227" t="s">
        <v>2254</v>
      </c>
      <c r="E176" s="64"/>
      <c r="F176" s="273" t="s">
        <v>11825</v>
      </c>
      <c r="G176" s="64"/>
      <c r="H176" s="64"/>
      <c r="I176" s="177"/>
      <c r="J176" s="64"/>
      <c r="K176" s="64"/>
      <c r="L176" s="62"/>
      <c r="M176" s="223"/>
      <c r="N176" s="43"/>
      <c r="O176" s="43"/>
      <c r="P176" s="43"/>
      <c r="Q176" s="43"/>
      <c r="R176" s="43"/>
      <c r="S176" s="43"/>
      <c r="T176" s="79"/>
      <c r="AT176" s="25" t="s">
        <v>2254</v>
      </c>
      <c r="AU176" s="25" t="s">
        <v>82</v>
      </c>
    </row>
    <row r="177" spans="2:65" s="1" customFormat="1" ht="16.5" customHeight="1">
      <c r="B177" s="42"/>
      <c r="C177" s="209" t="s">
        <v>800</v>
      </c>
      <c r="D177" s="209" t="s">
        <v>498</v>
      </c>
      <c r="E177" s="210" t="s">
        <v>11826</v>
      </c>
      <c r="F177" s="211" t="s">
        <v>11827</v>
      </c>
      <c r="G177" s="212" t="s">
        <v>2537</v>
      </c>
      <c r="H177" s="213">
        <v>5000</v>
      </c>
      <c r="I177" s="214"/>
      <c r="J177" s="215">
        <f>ROUND(I177*H177,2)</f>
        <v>0</v>
      </c>
      <c r="K177" s="211" t="s">
        <v>11781</v>
      </c>
      <c r="L177" s="62"/>
      <c r="M177" s="216" t="s">
        <v>23</v>
      </c>
      <c r="N177" s="217" t="s">
        <v>44</v>
      </c>
      <c r="O177" s="43"/>
      <c r="P177" s="218">
        <f>O177*H177</f>
        <v>0</v>
      </c>
      <c r="Q177" s="218">
        <v>0</v>
      </c>
      <c r="R177" s="218">
        <f>Q177*H177</f>
        <v>0</v>
      </c>
      <c r="S177" s="218">
        <v>0</v>
      </c>
      <c r="T177" s="219">
        <f>S177*H177</f>
        <v>0</v>
      </c>
      <c r="AR177" s="25" t="s">
        <v>502</v>
      </c>
      <c r="AT177" s="25" t="s">
        <v>498</v>
      </c>
      <c r="AU177" s="25" t="s">
        <v>82</v>
      </c>
      <c r="AY177" s="25" t="s">
        <v>492</v>
      </c>
      <c r="BE177" s="220">
        <f>IF(N177="základní",J177,0)</f>
        <v>0</v>
      </c>
      <c r="BF177" s="220">
        <f>IF(N177="snížená",J177,0)</f>
        <v>0</v>
      </c>
      <c r="BG177" s="220">
        <f>IF(N177="zákl. přenesená",J177,0)</f>
        <v>0</v>
      </c>
      <c r="BH177" s="220">
        <f>IF(N177="sníž. přenesená",J177,0)</f>
        <v>0</v>
      </c>
      <c r="BI177" s="220">
        <f>IF(N177="nulová",J177,0)</f>
        <v>0</v>
      </c>
      <c r="BJ177" s="25" t="s">
        <v>80</v>
      </c>
      <c r="BK177" s="220">
        <f>ROUND(I177*H177,2)</f>
        <v>0</v>
      </c>
      <c r="BL177" s="25" t="s">
        <v>502</v>
      </c>
      <c r="BM177" s="25" t="s">
        <v>1022</v>
      </c>
    </row>
    <row r="178" spans="2:65" s="1" customFormat="1">
      <c r="B178" s="42"/>
      <c r="C178" s="64"/>
      <c r="D178" s="221" t="s">
        <v>506</v>
      </c>
      <c r="E178" s="64"/>
      <c r="F178" s="222" t="s">
        <v>11828</v>
      </c>
      <c r="G178" s="64"/>
      <c r="H178" s="64"/>
      <c r="I178" s="177"/>
      <c r="J178" s="64"/>
      <c r="K178" s="64"/>
      <c r="L178" s="62"/>
      <c r="M178" s="223"/>
      <c r="N178" s="43"/>
      <c r="O178" s="43"/>
      <c r="P178" s="43"/>
      <c r="Q178" s="43"/>
      <c r="R178" s="43"/>
      <c r="S178" s="43"/>
      <c r="T178" s="79"/>
      <c r="AT178" s="25" t="s">
        <v>506</v>
      </c>
      <c r="AU178" s="25" t="s">
        <v>82</v>
      </c>
    </row>
    <row r="179" spans="2:65" s="1" customFormat="1" ht="24">
      <c r="B179" s="42"/>
      <c r="C179" s="64"/>
      <c r="D179" s="227" t="s">
        <v>2254</v>
      </c>
      <c r="E179" s="64"/>
      <c r="F179" s="273" t="s">
        <v>11825</v>
      </c>
      <c r="G179" s="64"/>
      <c r="H179" s="64"/>
      <c r="I179" s="177"/>
      <c r="J179" s="64"/>
      <c r="K179" s="64"/>
      <c r="L179" s="62"/>
      <c r="M179" s="223"/>
      <c r="N179" s="43"/>
      <c r="O179" s="43"/>
      <c r="P179" s="43"/>
      <c r="Q179" s="43"/>
      <c r="R179" s="43"/>
      <c r="S179" s="43"/>
      <c r="T179" s="79"/>
      <c r="AT179" s="25" t="s">
        <v>2254</v>
      </c>
      <c r="AU179" s="25" t="s">
        <v>82</v>
      </c>
    </row>
    <row r="180" spans="2:65" s="1" customFormat="1" ht="16.5" customHeight="1">
      <c r="B180" s="42"/>
      <c r="C180" s="209" t="s">
        <v>9</v>
      </c>
      <c r="D180" s="209" t="s">
        <v>498</v>
      </c>
      <c r="E180" s="210" t="s">
        <v>11829</v>
      </c>
      <c r="F180" s="211" t="s">
        <v>11830</v>
      </c>
      <c r="G180" s="212" t="s">
        <v>2537</v>
      </c>
      <c r="H180" s="213">
        <v>60</v>
      </c>
      <c r="I180" s="214"/>
      <c r="J180" s="215">
        <f>ROUND(I180*H180,2)</f>
        <v>0</v>
      </c>
      <c r="K180" s="211" t="s">
        <v>11781</v>
      </c>
      <c r="L180" s="62"/>
      <c r="M180" s="216" t="s">
        <v>23</v>
      </c>
      <c r="N180" s="217" t="s">
        <v>44</v>
      </c>
      <c r="O180" s="43"/>
      <c r="P180" s="218">
        <f>O180*H180</f>
        <v>0</v>
      </c>
      <c r="Q180" s="218">
        <v>0</v>
      </c>
      <c r="R180" s="218">
        <f>Q180*H180</f>
        <v>0</v>
      </c>
      <c r="S180" s="218">
        <v>0</v>
      </c>
      <c r="T180" s="219">
        <f>S180*H180</f>
        <v>0</v>
      </c>
      <c r="AR180" s="25" t="s">
        <v>502</v>
      </c>
      <c r="AT180" s="25" t="s">
        <v>498</v>
      </c>
      <c r="AU180" s="25" t="s">
        <v>82</v>
      </c>
      <c r="AY180" s="25" t="s">
        <v>492</v>
      </c>
      <c r="BE180" s="220">
        <f>IF(N180="základní",J180,0)</f>
        <v>0</v>
      </c>
      <c r="BF180" s="220">
        <f>IF(N180="snížená",J180,0)</f>
        <v>0</v>
      </c>
      <c r="BG180" s="220">
        <f>IF(N180="zákl. přenesená",J180,0)</f>
        <v>0</v>
      </c>
      <c r="BH180" s="220">
        <f>IF(N180="sníž. přenesená",J180,0)</f>
        <v>0</v>
      </c>
      <c r="BI180" s="220">
        <f>IF(N180="nulová",J180,0)</f>
        <v>0</v>
      </c>
      <c r="BJ180" s="25" t="s">
        <v>80</v>
      </c>
      <c r="BK180" s="220">
        <f>ROUND(I180*H180,2)</f>
        <v>0</v>
      </c>
      <c r="BL180" s="25" t="s">
        <v>502</v>
      </c>
      <c r="BM180" s="25" t="s">
        <v>1039</v>
      </c>
    </row>
    <row r="181" spans="2:65" s="1" customFormat="1">
      <c r="B181" s="42"/>
      <c r="C181" s="64"/>
      <c r="D181" s="221" t="s">
        <v>506</v>
      </c>
      <c r="E181" s="64"/>
      <c r="F181" s="222" t="s">
        <v>11830</v>
      </c>
      <c r="G181" s="64"/>
      <c r="H181" s="64"/>
      <c r="I181" s="177"/>
      <c r="J181" s="64"/>
      <c r="K181" s="64"/>
      <c r="L181" s="62"/>
      <c r="M181" s="223"/>
      <c r="N181" s="43"/>
      <c r="O181" s="43"/>
      <c r="P181" s="43"/>
      <c r="Q181" s="43"/>
      <c r="R181" s="43"/>
      <c r="S181" s="43"/>
      <c r="T181" s="79"/>
      <c r="AT181" s="25" t="s">
        <v>506</v>
      </c>
      <c r="AU181" s="25" t="s">
        <v>82</v>
      </c>
    </row>
    <row r="182" spans="2:65" s="1" customFormat="1" ht="24">
      <c r="B182" s="42"/>
      <c r="C182" s="64"/>
      <c r="D182" s="227" t="s">
        <v>2254</v>
      </c>
      <c r="E182" s="64"/>
      <c r="F182" s="273" t="s">
        <v>11831</v>
      </c>
      <c r="G182" s="64"/>
      <c r="H182" s="64"/>
      <c r="I182" s="177"/>
      <c r="J182" s="64"/>
      <c r="K182" s="64"/>
      <c r="L182" s="62"/>
      <c r="M182" s="223"/>
      <c r="N182" s="43"/>
      <c r="O182" s="43"/>
      <c r="P182" s="43"/>
      <c r="Q182" s="43"/>
      <c r="R182" s="43"/>
      <c r="S182" s="43"/>
      <c r="T182" s="79"/>
      <c r="AT182" s="25" t="s">
        <v>2254</v>
      </c>
      <c r="AU182" s="25" t="s">
        <v>82</v>
      </c>
    </row>
    <row r="183" spans="2:65" s="1" customFormat="1" ht="16.5" customHeight="1">
      <c r="B183" s="42"/>
      <c r="C183" s="209" t="s">
        <v>308</v>
      </c>
      <c r="D183" s="209" t="s">
        <v>498</v>
      </c>
      <c r="E183" s="210" t="s">
        <v>11832</v>
      </c>
      <c r="F183" s="211" t="s">
        <v>11802</v>
      </c>
      <c r="G183" s="212" t="s">
        <v>2537</v>
      </c>
      <c r="H183" s="213">
        <v>1</v>
      </c>
      <c r="I183" s="214"/>
      <c r="J183" s="215">
        <f>ROUND(I183*H183,2)</f>
        <v>0</v>
      </c>
      <c r="K183" s="211" t="s">
        <v>11781</v>
      </c>
      <c r="L183" s="62"/>
      <c r="M183" s="216" t="s">
        <v>23</v>
      </c>
      <c r="N183" s="217" t="s">
        <v>44</v>
      </c>
      <c r="O183" s="43"/>
      <c r="P183" s="218">
        <f>O183*H183</f>
        <v>0</v>
      </c>
      <c r="Q183" s="218">
        <v>0</v>
      </c>
      <c r="R183" s="218">
        <f>Q183*H183</f>
        <v>0</v>
      </c>
      <c r="S183" s="218">
        <v>0</v>
      </c>
      <c r="T183" s="219">
        <f>S183*H183</f>
        <v>0</v>
      </c>
      <c r="AR183" s="25" t="s">
        <v>502</v>
      </c>
      <c r="AT183" s="25" t="s">
        <v>498</v>
      </c>
      <c r="AU183" s="25" t="s">
        <v>82</v>
      </c>
      <c r="AY183" s="25" t="s">
        <v>492</v>
      </c>
      <c r="BE183" s="220">
        <f>IF(N183="základní",J183,0)</f>
        <v>0</v>
      </c>
      <c r="BF183" s="220">
        <f>IF(N183="snížená",J183,0)</f>
        <v>0</v>
      </c>
      <c r="BG183" s="220">
        <f>IF(N183="zákl. přenesená",J183,0)</f>
        <v>0</v>
      </c>
      <c r="BH183" s="220">
        <f>IF(N183="sníž. přenesená",J183,0)</f>
        <v>0</v>
      </c>
      <c r="BI183" s="220">
        <f>IF(N183="nulová",J183,0)</f>
        <v>0</v>
      </c>
      <c r="BJ183" s="25" t="s">
        <v>80</v>
      </c>
      <c r="BK183" s="220">
        <f>ROUND(I183*H183,2)</f>
        <v>0</v>
      </c>
      <c r="BL183" s="25" t="s">
        <v>502</v>
      </c>
      <c r="BM183" s="25" t="s">
        <v>1055</v>
      </c>
    </row>
    <row r="184" spans="2:65" s="1" customFormat="1">
      <c r="B184" s="42"/>
      <c r="C184" s="64"/>
      <c r="D184" s="221" t="s">
        <v>506</v>
      </c>
      <c r="E184" s="64"/>
      <c r="F184" s="222" t="s">
        <v>11802</v>
      </c>
      <c r="G184" s="64"/>
      <c r="H184" s="64"/>
      <c r="I184" s="177"/>
      <c r="J184" s="64"/>
      <c r="K184" s="64"/>
      <c r="L184" s="62"/>
      <c r="M184" s="223"/>
      <c r="N184" s="43"/>
      <c r="O184" s="43"/>
      <c r="P184" s="43"/>
      <c r="Q184" s="43"/>
      <c r="R184" s="43"/>
      <c r="S184" s="43"/>
      <c r="T184" s="79"/>
      <c r="AT184" s="25" t="s">
        <v>506</v>
      </c>
      <c r="AU184" s="25" t="s">
        <v>82</v>
      </c>
    </row>
    <row r="185" spans="2:65" s="1" customFormat="1" ht="24">
      <c r="B185" s="42"/>
      <c r="C185" s="64"/>
      <c r="D185" s="221" t="s">
        <v>2254</v>
      </c>
      <c r="E185" s="64"/>
      <c r="F185" s="224" t="s">
        <v>11833</v>
      </c>
      <c r="G185" s="64"/>
      <c r="H185" s="64"/>
      <c r="I185" s="177"/>
      <c r="J185" s="64"/>
      <c r="K185" s="64"/>
      <c r="L185" s="62"/>
      <c r="M185" s="223"/>
      <c r="N185" s="43"/>
      <c r="O185" s="43"/>
      <c r="P185" s="43"/>
      <c r="Q185" s="43"/>
      <c r="R185" s="43"/>
      <c r="S185" s="43"/>
      <c r="T185" s="79"/>
      <c r="AT185" s="25" t="s">
        <v>2254</v>
      </c>
      <c r="AU185" s="25" t="s">
        <v>82</v>
      </c>
    </row>
    <row r="186" spans="2:65" s="11" customFormat="1" ht="29.85" customHeight="1">
      <c r="B186" s="192"/>
      <c r="C186" s="193"/>
      <c r="D186" s="206" t="s">
        <v>72</v>
      </c>
      <c r="E186" s="207" t="s">
        <v>5912</v>
      </c>
      <c r="F186" s="207" t="s">
        <v>11834</v>
      </c>
      <c r="G186" s="193"/>
      <c r="H186" s="193"/>
      <c r="I186" s="196"/>
      <c r="J186" s="208">
        <f>BK186</f>
        <v>0</v>
      </c>
      <c r="K186" s="193"/>
      <c r="L186" s="198"/>
      <c r="M186" s="199"/>
      <c r="N186" s="200"/>
      <c r="O186" s="200"/>
      <c r="P186" s="201">
        <f>SUM(P187:P201)</f>
        <v>0</v>
      </c>
      <c r="Q186" s="200"/>
      <c r="R186" s="201">
        <f>SUM(R187:R201)</f>
        <v>0</v>
      </c>
      <c r="S186" s="200"/>
      <c r="T186" s="202">
        <f>SUM(T187:T201)</f>
        <v>0</v>
      </c>
      <c r="AR186" s="203" t="s">
        <v>80</v>
      </c>
      <c r="AT186" s="204" t="s">
        <v>72</v>
      </c>
      <c r="AU186" s="204" t="s">
        <v>80</v>
      </c>
      <c r="AY186" s="203" t="s">
        <v>492</v>
      </c>
      <c r="BK186" s="205">
        <f>SUM(BK187:BK201)</f>
        <v>0</v>
      </c>
    </row>
    <row r="187" spans="2:65" s="1" customFormat="1" ht="16.5" customHeight="1">
      <c r="B187" s="42"/>
      <c r="C187" s="209" t="s">
        <v>829</v>
      </c>
      <c r="D187" s="209" t="s">
        <v>498</v>
      </c>
      <c r="E187" s="210" t="s">
        <v>11835</v>
      </c>
      <c r="F187" s="211" t="s">
        <v>11836</v>
      </c>
      <c r="G187" s="212" t="s">
        <v>23</v>
      </c>
      <c r="H187" s="213">
        <v>0</v>
      </c>
      <c r="I187" s="214"/>
      <c r="J187" s="215">
        <f>ROUND(I187*H187,2)</f>
        <v>0</v>
      </c>
      <c r="K187" s="211" t="s">
        <v>23</v>
      </c>
      <c r="L187" s="62"/>
      <c r="M187" s="216" t="s">
        <v>23</v>
      </c>
      <c r="N187" s="217" t="s">
        <v>44</v>
      </c>
      <c r="O187" s="43"/>
      <c r="P187" s="218">
        <f>O187*H187</f>
        <v>0</v>
      </c>
      <c r="Q187" s="218">
        <v>0</v>
      </c>
      <c r="R187" s="218">
        <f>Q187*H187</f>
        <v>0</v>
      </c>
      <c r="S187" s="218">
        <v>0</v>
      </c>
      <c r="T187" s="219">
        <f>S187*H187</f>
        <v>0</v>
      </c>
      <c r="AR187" s="25" t="s">
        <v>502</v>
      </c>
      <c r="AT187" s="25" t="s">
        <v>498</v>
      </c>
      <c r="AU187" s="25" t="s">
        <v>82</v>
      </c>
      <c r="AY187" s="25" t="s">
        <v>492</v>
      </c>
      <c r="BE187" s="220">
        <f>IF(N187="základní",J187,0)</f>
        <v>0</v>
      </c>
      <c r="BF187" s="220">
        <f>IF(N187="snížená",J187,0)</f>
        <v>0</v>
      </c>
      <c r="BG187" s="220">
        <f>IF(N187="zákl. přenesená",J187,0)</f>
        <v>0</v>
      </c>
      <c r="BH187" s="220">
        <f>IF(N187="sníž. přenesená",J187,0)</f>
        <v>0</v>
      </c>
      <c r="BI187" s="220">
        <f>IF(N187="nulová",J187,0)</f>
        <v>0</v>
      </c>
      <c r="BJ187" s="25" t="s">
        <v>80</v>
      </c>
      <c r="BK187" s="220">
        <f>ROUND(I187*H187,2)</f>
        <v>0</v>
      </c>
      <c r="BL187" s="25" t="s">
        <v>502</v>
      </c>
      <c r="BM187" s="25" t="s">
        <v>11837</v>
      </c>
    </row>
    <row r="188" spans="2:65" s="1" customFormat="1" ht="36">
      <c r="B188" s="42"/>
      <c r="C188" s="64"/>
      <c r="D188" s="221" t="s">
        <v>506</v>
      </c>
      <c r="E188" s="64"/>
      <c r="F188" s="222" t="s">
        <v>11838</v>
      </c>
      <c r="G188" s="64"/>
      <c r="H188" s="64"/>
      <c r="I188" s="177"/>
      <c r="J188" s="64"/>
      <c r="K188" s="64"/>
      <c r="L188" s="62"/>
      <c r="M188" s="223"/>
      <c r="N188" s="43"/>
      <c r="O188" s="43"/>
      <c r="P188" s="43"/>
      <c r="Q188" s="43"/>
      <c r="R188" s="43"/>
      <c r="S188" s="43"/>
      <c r="T188" s="79"/>
      <c r="AT188" s="25" t="s">
        <v>506</v>
      </c>
      <c r="AU188" s="25" t="s">
        <v>82</v>
      </c>
    </row>
    <row r="189" spans="2:65" s="1" customFormat="1" ht="60">
      <c r="B189" s="42"/>
      <c r="C189" s="64"/>
      <c r="D189" s="227" t="s">
        <v>2254</v>
      </c>
      <c r="E189" s="64"/>
      <c r="F189" s="273" t="s">
        <v>11839</v>
      </c>
      <c r="G189" s="64"/>
      <c r="H189" s="64"/>
      <c r="I189" s="177"/>
      <c r="J189" s="64"/>
      <c r="K189" s="64"/>
      <c r="L189" s="62"/>
      <c r="M189" s="223"/>
      <c r="N189" s="43"/>
      <c r="O189" s="43"/>
      <c r="P189" s="43"/>
      <c r="Q189" s="43"/>
      <c r="R189" s="43"/>
      <c r="S189" s="43"/>
      <c r="T189" s="79"/>
      <c r="AT189" s="25" t="s">
        <v>2254</v>
      </c>
      <c r="AU189" s="25" t="s">
        <v>82</v>
      </c>
    </row>
    <row r="190" spans="2:65" s="1" customFormat="1" ht="16.5" customHeight="1">
      <c r="B190" s="42"/>
      <c r="C190" s="209" t="s">
        <v>838</v>
      </c>
      <c r="D190" s="209" t="s">
        <v>498</v>
      </c>
      <c r="E190" s="210" t="s">
        <v>11840</v>
      </c>
      <c r="F190" s="211" t="s">
        <v>11841</v>
      </c>
      <c r="G190" s="212" t="s">
        <v>2537</v>
      </c>
      <c r="H190" s="213">
        <v>10</v>
      </c>
      <c r="I190" s="214"/>
      <c r="J190" s="215">
        <f>ROUND(I190*H190,2)</f>
        <v>0</v>
      </c>
      <c r="K190" s="211" t="s">
        <v>11781</v>
      </c>
      <c r="L190" s="62"/>
      <c r="M190" s="216" t="s">
        <v>23</v>
      </c>
      <c r="N190" s="217" t="s">
        <v>44</v>
      </c>
      <c r="O190" s="43"/>
      <c r="P190" s="218">
        <f>O190*H190</f>
        <v>0</v>
      </c>
      <c r="Q190" s="218">
        <v>0</v>
      </c>
      <c r="R190" s="218">
        <f>Q190*H190</f>
        <v>0</v>
      </c>
      <c r="S190" s="218">
        <v>0</v>
      </c>
      <c r="T190" s="219">
        <f>S190*H190</f>
        <v>0</v>
      </c>
      <c r="AR190" s="25" t="s">
        <v>502</v>
      </c>
      <c r="AT190" s="25" t="s">
        <v>498</v>
      </c>
      <c r="AU190" s="25" t="s">
        <v>82</v>
      </c>
      <c r="AY190" s="25" t="s">
        <v>492</v>
      </c>
      <c r="BE190" s="220">
        <f>IF(N190="základní",J190,0)</f>
        <v>0</v>
      </c>
      <c r="BF190" s="220">
        <f>IF(N190="snížená",J190,0)</f>
        <v>0</v>
      </c>
      <c r="BG190" s="220">
        <f>IF(N190="zákl. přenesená",J190,0)</f>
        <v>0</v>
      </c>
      <c r="BH190" s="220">
        <f>IF(N190="sníž. přenesená",J190,0)</f>
        <v>0</v>
      </c>
      <c r="BI190" s="220">
        <f>IF(N190="nulová",J190,0)</f>
        <v>0</v>
      </c>
      <c r="BJ190" s="25" t="s">
        <v>80</v>
      </c>
      <c r="BK190" s="220">
        <f>ROUND(I190*H190,2)</f>
        <v>0</v>
      </c>
      <c r="BL190" s="25" t="s">
        <v>502</v>
      </c>
      <c r="BM190" s="25" t="s">
        <v>1067</v>
      </c>
    </row>
    <row r="191" spans="2:65" s="1" customFormat="1">
      <c r="B191" s="42"/>
      <c r="C191" s="64"/>
      <c r="D191" s="221" t="s">
        <v>506</v>
      </c>
      <c r="E191" s="64"/>
      <c r="F191" s="222" t="s">
        <v>11841</v>
      </c>
      <c r="G191" s="64"/>
      <c r="H191" s="64"/>
      <c r="I191" s="177"/>
      <c r="J191" s="64"/>
      <c r="K191" s="64"/>
      <c r="L191" s="62"/>
      <c r="M191" s="223"/>
      <c r="N191" s="43"/>
      <c r="O191" s="43"/>
      <c r="P191" s="43"/>
      <c r="Q191" s="43"/>
      <c r="R191" s="43"/>
      <c r="S191" s="43"/>
      <c r="T191" s="79"/>
      <c r="AT191" s="25" t="s">
        <v>506</v>
      </c>
      <c r="AU191" s="25" t="s">
        <v>82</v>
      </c>
    </row>
    <row r="192" spans="2:65" s="1" customFormat="1" ht="84">
      <c r="B192" s="42"/>
      <c r="C192" s="64"/>
      <c r="D192" s="227" t="s">
        <v>2254</v>
      </c>
      <c r="E192" s="64"/>
      <c r="F192" s="273" t="s">
        <v>11842</v>
      </c>
      <c r="G192" s="64"/>
      <c r="H192" s="64"/>
      <c r="I192" s="177"/>
      <c r="J192" s="64"/>
      <c r="K192" s="64"/>
      <c r="L192" s="62"/>
      <c r="M192" s="223"/>
      <c r="N192" s="43"/>
      <c r="O192" s="43"/>
      <c r="P192" s="43"/>
      <c r="Q192" s="43"/>
      <c r="R192" s="43"/>
      <c r="S192" s="43"/>
      <c r="T192" s="79"/>
      <c r="AT192" s="25" t="s">
        <v>2254</v>
      </c>
      <c r="AU192" s="25" t="s">
        <v>82</v>
      </c>
    </row>
    <row r="193" spans="2:65" s="1" customFormat="1" ht="16.5" customHeight="1">
      <c r="B193" s="42"/>
      <c r="C193" s="209" t="s">
        <v>888</v>
      </c>
      <c r="D193" s="209" t="s">
        <v>498</v>
      </c>
      <c r="E193" s="210" t="s">
        <v>11843</v>
      </c>
      <c r="F193" s="211" t="s">
        <v>11841</v>
      </c>
      <c r="G193" s="212" t="s">
        <v>2537</v>
      </c>
      <c r="H193" s="213">
        <v>3</v>
      </c>
      <c r="I193" s="214"/>
      <c r="J193" s="215">
        <f>ROUND(I193*H193,2)</f>
        <v>0</v>
      </c>
      <c r="K193" s="211" t="s">
        <v>11781</v>
      </c>
      <c r="L193" s="62"/>
      <c r="M193" s="216" t="s">
        <v>23</v>
      </c>
      <c r="N193" s="217" t="s">
        <v>44</v>
      </c>
      <c r="O193" s="43"/>
      <c r="P193" s="218">
        <f>O193*H193</f>
        <v>0</v>
      </c>
      <c r="Q193" s="218">
        <v>0</v>
      </c>
      <c r="R193" s="218">
        <f>Q193*H193</f>
        <v>0</v>
      </c>
      <c r="S193" s="218">
        <v>0</v>
      </c>
      <c r="T193" s="219">
        <f>S193*H193</f>
        <v>0</v>
      </c>
      <c r="AR193" s="25" t="s">
        <v>502</v>
      </c>
      <c r="AT193" s="25" t="s">
        <v>498</v>
      </c>
      <c r="AU193" s="25" t="s">
        <v>82</v>
      </c>
      <c r="AY193" s="25" t="s">
        <v>492</v>
      </c>
      <c r="BE193" s="220">
        <f>IF(N193="základní",J193,0)</f>
        <v>0</v>
      </c>
      <c r="BF193" s="220">
        <f>IF(N193="snížená",J193,0)</f>
        <v>0</v>
      </c>
      <c r="BG193" s="220">
        <f>IF(N193="zákl. přenesená",J193,0)</f>
        <v>0</v>
      </c>
      <c r="BH193" s="220">
        <f>IF(N193="sníž. přenesená",J193,0)</f>
        <v>0</v>
      </c>
      <c r="BI193" s="220">
        <f>IF(N193="nulová",J193,0)</f>
        <v>0</v>
      </c>
      <c r="BJ193" s="25" t="s">
        <v>80</v>
      </c>
      <c r="BK193" s="220">
        <f>ROUND(I193*H193,2)</f>
        <v>0</v>
      </c>
      <c r="BL193" s="25" t="s">
        <v>502</v>
      </c>
      <c r="BM193" s="25" t="s">
        <v>1079</v>
      </c>
    </row>
    <row r="194" spans="2:65" s="1" customFormat="1">
      <c r="B194" s="42"/>
      <c r="C194" s="64"/>
      <c r="D194" s="221" t="s">
        <v>506</v>
      </c>
      <c r="E194" s="64"/>
      <c r="F194" s="222" t="s">
        <v>11841</v>
      </c>
      <c r="G194" s="64"/>
      <c r="H194" s="64"/>
      <c r="I194" s="177"/>
      <c r="J194" s="64"/>
      <c r="K194" s="64"/>
      <c r="L194" s="62"/>
      <c r="M194" s="223"/>
      <c r="N194" s="43"/>
      <c r="O194" s="43"/>
      <c r="P194" s="43"/>
      <c r="Q194" s="43"/>
      <c r="R194" s="43"/>
      <c r="S194" s="43"/>
      <c r="T194" s="79"/>
      <c r="AT194" s="25" t="s">
        <v>506</v>
      </c>
      <c r="AU194" s="25" t="s">
        <v>82</v>
      </c>
    </row>
    <row r="195" spans="2:65" s="1" customFormat="1" ht="84">
      <c r="B195" s="42"/>
      <c r="C195" s="64"/>
      <c r="D195" s="227" t="s">
        <v>2254</v>
      </c>
      <c r="E195" s="64"/>
      <c r="F195" s="273" t="s">
        <v>11844</v>
      </c>
      <c r="G195" s="64"/>
      <c r="H195" s="64"/>
      <c r="I195" s="177"/>
      <c r="J195" s="64"/>
      <c r="K195" s="64"/>
      <c r="L195" s="62"/>
      <c r="M195" s="223"/>
      <c r="N195" s="43"/>
      <c r="O195" s="43"/>
      <c r="P195" s="43"/>
      <c r="Q195" s="43"/>
      <c r="R195" s="43"/>
      <c r="S195" s="43"/>
      <c r="T195" s="79"/>
      <c r="AT195" s="25" t="s">
        <v>2254</v>
      </c>
      <c r="AU195" s="25" t="s">
        <v>82</v>
      </c>
    </row>
    <row r="196" spans="2:65" s="1" customFormat="1" ht="16.5" customHeight="1">
      <c r="B196" s="42"/>
      <c r="C196" s="209" t="s">
        <v>927</v>
      </c>
      <c r="D196" s="209" t="s">
        <v>498</v>
      </c>
      <c r="E196" s="210" t="s">
        <v>11845</v>
      </c>
      <c r="F196" s="211" t="s">
        <v>11841</v>
      </c>
      <c r="G196" s="212" t="s">
        <v>2537</v>
      </c>
      <c r="H196" s="213">
        <v>2</v>
      </c>
      <c r="I196" s="214"/>
      <c r="J196" s="215">
        <f>ROUND(I196*H196,2)</f>
        <v>0</v>
      </c>
      <c r="K196" s="211" t="s">
        <v>11781</v>
      </c>
      <c r="L196" s="62"/>
      <c r="M196" s="216" t="s">
        <v>23</v>
      </c>
      <c r="N196" s="217" t="s">
        <v>44</v>
      </c>
      <c r="O196" s="43"/>
      <c r="P196" s="218">
        <f>O196*H196</f>
        <v>0</v>
      </c>
      <c r="Q196" s="218">
        <v>0</v>
      </c>
      <c r="R196" s="218">
        <f>Q196*H196</f>
        <v>0</v>
      </c>
      <c r="S196" s="218">
        <v>0</v>
      </c>
      <c r="T196" s="219">
        <f>S196*H196</f>
        <v>0</v>
      </c>
      <c r="AR196" s="25" t="s">
        <v>502</v>
      </c>
      <c r="AT196" s="25" t="s">
        <v>498</v>
      </c>
      <c r="AU196" s="25" t="s">
        <v>82</v>
      </c>
      <c r="AY196" s="25" t="s">
        <v>492</v>
      </c>
      <c r="BE196" s="220">
        <f>IF(N196="základní",J196,0)</f>
        <v>0</v>
      </c>
      <c r="BF196" s="220">
        <f>IF(N196="snížená",J196,0)</f>
        <v>0</v>
      </c>
      <c r="BG196" s="220">
        <f>IF(N196="zákl. přenesená",J196,0)</f>
        <v>0</v>
      </c>
      <c r="BH196" s="220">
        <f>IF(N196="sníž. přenesená",J196,0)</f>
        <v>0</v>
      </c>
      <c r="BI196" s="220">
        <f>IF(N196="nulová",J196,0)</f>
        <v>0</v>
      </c>
      <c r="BJ196" s="25" t="s">
        <v>80</v>
      </c>
      <c r="BK196" s="220">
        <f>ROUND(I196*H196,2)</f>
        <v>0</v>
      </c>
      <c r="BL196" s="25" t="s">
        <v>502</v>
      </c>
      <c r="BM196" s="25" t="s">
        <v>1089</v>
      </c>
    </row>
    <row r="197" spans="2:65" s="1" customFormat="1">
      <c r="B197" s="42"/>
      <c r="C197" s="64"/>
      <c r="D197" s="221" t="s">
        <v>506</v>
      </c>
      <c r="E197" s="64"/>
      <c r="F197" s="222" t="s">
        <v>11841</v>
      </c>
      <c r="G197" s="64"/>
      <c r="H197" s="64"/>
      <c r="I197" s="177"/>
      <c r="J197" s="64"/>
      <c r="K197" s="64"/>
      <c r="L197" s="62"/>
      <c r="M197" s="223"/>
      <c r="N197" s="43"/>
      <c r="O197" s="43"/>
      <c r="P197" s="43"/>
      <c r="Q197" s="43"/>
      <c r="R197" s="43"/>
      <c r="S197" s="43"/>
      <c r="T197" s="79"/>
      <c r="AT197" s="25" t="s">
        <v>506</v>
      </c>
      <c r="AU197" s="25" t="s">
        <v>82</v>
      </c>
    </row>
    <row r="198" spans="2:65" s="1" customFormat="1" ht="84">
      <c r="B198" s="42"/>
      <c r="C198" s="64"/>
      <c r="D198" s="227" t="s">
        <v>2254</v>
      </c>
      <c r="E198" s="64"/>
      <c r="F198" s="273" t="s">
        <v>11846</v>
      </c>
      <c r="G198" s="64"/>
      <c r="H198" s="64"/>
      <c r="I198" s="177"/>
      <c r="J198" s="64"/>
      <c r="K198" s="64"/>
      <c r="L198" s="62"/>
      <c r="M198" s="223"/>
      <c r="N198" s="43"/>
      <c r="O198" s="43"/>
      <c r="P198" s="43"/>
      <c r="Q198" s="43"/>
      <c r="R198" s="43"/>
      <c r="S198" s="43"/>
      <c r="T198" s="79"/>
      <c r="AT198" s="25" t="s">
        <v>2254</v>
      </c>
      <c r="AU198" s="25" t="s">
        <v>82</v>
      </c>
    </row>
    <row r="199" spans="2:65" s="1" customFormat="1" ht="16.5" customHeight="1">
      <c r="B199" s="42"/>
      <c r="C199" s="209" t="s">
        <v>933</v>
      </c>
      <c r="D199" s="209" t="s">
        <v>498</v>
      </c>
      <c r="E199" s="210" t="s">
        <v>11847</v>
      </c>
      <c r="F199" s="211" t="s">
        <v>11841</v>
      </c>
      <c r="G199" s="212" t="s">
        <v>2537</v>
      </c>
      <c r="H199" s="213">
        <v>8</v>
      </c>
      <c r="I199" s="214"/>
      <c r="J199" s="215">
        <f>ROUND(I199*H199,2)</f>
        <v>0</v>
      </c>
      <c r="K199" s="211" t="s">
        <v>11781</v>
      </c>
      <c r="L199" s="62"/>
      <c r="M199" s="216" t="s">
        <v>23</v>
      </c>
      <c r="N199" s="217" t="s">
        <v>44</v>
      </c>
      <c r="O199" s="43"/>
      <c r="P199" s="218">
        <f>O199*H199</f>
        <v>0</v>
      </c>
      <c r="Q199" s="218">
        <v>0</v>
      </c>
      <c r="R199" s="218">
        <f>Q199*H199</f>
        <v>0</v>
      </c>
      <c r="S199" s="218">
        <v>0</v>
      </c>
      <c r="T199" s="219">
        <f>S199*H199</f>
        <v>0</v>
      </c>
      <c r="AR199" s="25" t="s">
        <v>502</v>
      </c>
      <c r="AT199" s="25" t="s">
        <v>498</v>
      </c>
      <c r="AU199" s="25" t="s">
        <v>82</v>
      </c>
      <c r="AY199" s="25" t="s">
        <v>492</v>
      </c>
      <c r="BE199" s="220">
        <f>IF(N199="základní",J199,0)</f>
        <v>0</v>
      </c>
      <c r="BF199" s="220">
        <f>IF(N199="snížená",J199,0)</f>
        <v>0</v>
      </c>
      <c r="BG199" s="220">
        <f>IF(N199="zákl. přenesená",J199,0)</f>
        <v>0</v>
      </c>
      <c r="BH199" s="220">
        <f>IF(N199="sníž. přenesená",J199,0)</f>
        <v>0</v>
      </c>
      <c r="BI199" s="220">
        <f>IF(N199="nulová",J199,0)</f>
        <v>0</v>
      </c>
      <c r="BJ199" s="25" t="s">
        <v>80</v>
      </c>
      <c r="BK199" s="220">
        <f>ROUND(I199*H199,2)</f>
        <v>0</v>
      </c>
      <c r="BL199" s="25" t="s">
        <v>502</v>
      </c>
      <c r="BM199" s="25" t="s">
        <v>1102</v>
      </c>
    </row>
    <row r="200" spans="2:65" s="1" customFormat="1">
      <c r="B200" s="42"/>
      <c r="C200" s="64"/>
      <c r="D200" s="221" t="s">
        <v>506</v>
      </c>
      <c r="E200" s="64"/>
      <c r="F200" s="222" t="s">
        <v>11841</v>
      </c>
      <c r="G200" s="64"/>
      <c r="H200" s="64"/>
      <c r="I200" s="177"/>
      <c r="J200" s="64"/>
      <c r="K200" s="64"/>
      <c r="L200" s="62"/>
      <c r="M200" s="223"/>
      <c r="N200" s="43"/>
      <c r="O200" s="43"/>
      <c r="P200" s="43"/>
      <c r="Q200" s="43"/>
      <c r="R200" s="43"/>
      <c r="S200" s="43"/>
      <c r="T200" s="79"/>
      <c r="AT200" s="25" t="s">
        <v>506</v>
      </c>
      <c r="AU200" s="25" t="s">
        <v>82</v>
      </c>
    </row>
    <row r="201" spans="2:65" s="1" customFormat="1" ht="84">
      <c r="B201" s="42"/>
      <c r="C201" s="64"/>
      <c r="D201" s="221" t="s">
        <v>2254</v>
      </c>
      <c r="E201" s="64"/>
      <c r="F201" s="224" t="s">
        <v>11848</v>
      </c>
      <c r="G201" s="64"/>
      <c r="H201" s="64"/>
      <c r="I201" s="177"/>
      <c r="J201" s="64"/>
      <c r="K201" s="64"/>
      <c r="L201" s="62"/>
      <c r="M201" s="223"/>
      <c r="N201" s="43"/>
      <c r="O201" s="43"/>
      <c r="P201" s="43"/>
      <c r="Q201" s="43"/>
      <c r="R201" s="43"/>
      <c r="S201" s="43"/>
      <c r="T201" s="79"/>
      <c r="AT201" s="25" t="s">
        <v>2254</v>
      </c>
      <c r="AU201" s="25" t="s">
        <v>82</v>
      </c>
    </row>
    <row r="202" spans="2:65" s="11" customFormat="1" ht="29.85" customHeight="1">
      <c r="B202" s="192"/>
      <c r="C202" s="193"/>
      <c r="D202" s="206" t="s">
        <v>72</v>
      </c>
      <c r="E202" s="207" t="s">
        <v>5933</v>
      </c>
      <c r="F202" s="207" t="s">
        <v>11849</v>
      </c>
      <c r="G202" s="193"/>
      <c r="H202" s="193"/>
      <c r="I202" s="196"/>
      <c r="J202" s="208">
        <f>BK202</f>
        <v>0</v>
      </c>
      <c r="K202" s="193"/>
      <c r="L202" s="198"/>
      <c r="M202" s="199"/>
      <c r="N202" s="200"/>
      <c r="O202" s="200"/>
      <c r="P202" s="201">
        <f>SUM(P203:P217)</f>
        <v>0</v>
      </c>
      <c r="Q202" s="200"/>
      <c r="R202" s="201">
        <f>SUM(R203:R217)</f>
        <v>0</v>
      </c>
      <c r="S202" s="200"/>
      <c r="T202" s="202">
        <f>SUM(T203:T217)</f>
        <v>0</v>
      </c>
      <c r="AR202" s="203" t="s">
        <v>80</v>
      </c>
      <c r="AT202" s="204" t="s">
        <v>72</v>
      </c>
      <c r="AU202" s="204" t="s">
        <v>80</v>
      </c>
      <c r="AY202" s="203" t="s">
        <v>492</v>
      </c>
      <c r="BK202" s="205">
        <f>SUM(BK203:BK217)</f>
        <v>0</v>
      </c>
    </row>
    <row r="203" spans="2:65" s="1" customFormat="1" ht="16.5" customHeight="1">
      <c r="B203" s="42"/>
      <c r="C203" s="209" t="s">
        <v>940</v>
      </c>
      <c r="D203" s="209" t="s">
        <v>498</v>
      </c>
      <c r="E203" s="210" t="s">
        <v>11850</v>
      </c>
      <c r="F203" s="211" t="s">
        <v>11836</v>
      </c>
      <c r="G203" s="212" t="s">
        <v>23</v>
      </c>
      <c r="H203" s="213">
        <v>0</v>
      </c>
      <c r="I203" s="214"/>
      <c r="J203" s="215">
        <f>ROUND(I203*H203,2)</f>
        <v>0</v>
      </c>
      <c r="K203" s="211" t="s">
        <v>23</v>
      </c>
      <c r="L203" s="62"/>
      <c r="M203" s="216" t="s">
        <v>23</v>
      </c>
      <c r="N203" s="217" t="s">
        <v>44</v>
      </c>
      <c r="O203" s="43"/>
      <c r="P203" s="218">
        <f>O203*H203</f>
        <v>0</v>
      </c>
      <c r="Q203" s="218">
        <v>0</v>
      </c>
      <c r="R203" s="218">
        <f>Q203*H203</f>
        <v>0</v>
      </c>
      <c r="S203" s="218">
        <v>0</v>
      </c>
      <c r="T203" s="219">
        <f>S203*H203</f>
        <v>0</v>
      </c>
      <c r="AR203" s="25" t="s">
        <v>502</v>
      </c>
      <c r="AT203" s="25" t="s">
        <v>498</v>
      </c>
      <c r="AU203" s="25" t="s">
        <v>82</v>
      </c>
      <c r="AY203" s="25" t="s">
        <v>492</v>
      </c>
      <c r="BE203" s="220">
        <f>IF(N203="základní",J203,0)</f>
        <v>0</v>
      </c>
      <c r="BF203" s="220">
        <f>IF(N203="snížená",J203,0)</f>
        <v>0</v>
      </c>
      <c r="BG203" s="220">
        <f>IF(N203="zákl. přenesená",J203,0)</f>
        <v>0</v>
      </c>
      <c r="BH203" s="220">
        <f>IF(N203="sníž. přenesená",J203,0)</f>
        <v>0</v>
      </c>
      <c r="BI203" s="220">
        <f>IF(N203="nulová",J203,0)</f>
        <v>0</v>
      </c>
      <c r="BJ203" s="25" t="s">
        <v>80</v>
      </c>
      <c r="BK203" s="220">
        <f>ROUND(I203*H203,2)</f>
        <v>0</v>
      </c>
      <c r="BL203" s="25" t="s">
        <v>502</v>
      </c>
      <c r="BM203" s="25" t="s">
        <v>11851</v>
      </c>
    </row>
    <row r="204" spans="2:65" s="1" customFormat="1" ht="36">
      <c r="B204" s="42"/>
      <c r="C204" s="64"/>
      <c r="D204" s="221" t="s">
        <v>506</v>
      </c>
      <c r="E204" s="64"/>
      <c r="F204" s="222" t="s">
        <v>11852</v>
      </c>
      <c r="G204" s="64"/>
      <c r="H204" s="64"/>
      <c r="I204" s="177"/>
      <c r="J204" s="64"/>
      <c r="K204" s="64"/>
      <c r="L204" s="62"/>
      <c r="M204" s="223"/>
      <c r="N204" s="43"/>
      <c r="O204" s="43"/>
      <c r="P204" s="43"/>
      <c r="Q204" s="43"/>
      <c r="R204" s="43"/>
      <c r="S204" s="43"/>
      <c r="T204" s="79"/>
      <c r="AT204" s="25" t="s">
        <v>506</v>
      </c>
      <c r="AU204" s="25" t="s">
        <v>82</v>
      </c>
    </row>
    <row r="205" spans="2:65" s="1" customFormat="1" ht="60">
      <c r="B205" s="42"/>
      <c r="C205" s="64"/>
      <c r="D205" s="227" t="s">
        <v>2254</v>
      </c>
      <c r="E205" s="64"/>
      <c r="F205" s="273" t="s">
        <v>11853</v>
      </c>
      <c r="G205" s="64"/>
      <c r="H205" s="64"/>
      <c r="I205" s="177"/>
      <c r="J205" s="64"/>
      <c r="K205" s="64"/>
      <c r="L205" s="62"/>
      <c r="M205" s="223"/>
      <c r="N205" s="43"/>
      <c r="O205" s="43"/>
      <c r="P205" s="43"/>
      <c r="Q205" s="43"/>
      <c r="R205" s="43"/>
      <c r="S205" s="43"/>
      <c r="T205" s="79"/>
      <c r="AT205" s="25" t="s">
        <v>2254</v>
      </c>
      <c r="AU205" s="25" t="s">
        <v>82</v>
      </c>
    </row>
    <row r="206" spans="2:65" s="1" customFormat="1" ht="16.5" customHeight="1">
      <c r="B206" s="42"/>
      <c r="C206" s="209" t="s">
        <v>952</v>
      </c>
      <c r="D206" s="209" t="s">
        <v>498</v>
      </c>
      <c r="E206" s="210" t="s">
        <v>11854</v>
      </c>
      <c r="F206" s="211" t="s">
        <v>11855</v>
      </c>
      <c r="G206" s="212" t="s">
        <v>832</v>
      </c>
      <c r="H206" s="213">
        <v>250</v>
      </c>
      <c r="I206" s="214"/>
      <c r="J206" s="215">
        <f>ROUND(I206*H206,2)</f>
        <v>0</v>
      </c>
      <c r="K206" s="211" t="s">
        <v>11781</v>
      </c>
      <c r="L206" s="62"/>
      <c r="M206" s="216" t="s">
        <v>23</v>
      </c>
      <c r="N206" s="217" t="s">
        <v>44</v>
      </c>
      <c r="O206" s="43"/>
      <c r="P206" s="218">
        <f>O206*H206</f>
        <v>0</v>
      </c>
      <c r="Q206" s="218">
        <v>0</v>
      </c>
      <c r="R206" s="218">
        <f>Q206*H206</f>
        <v>0</v>
      </c>
      <c r="S206" s="218">
        <v>0</v>
      </c>
      <c r="T206" s="219">
        <f>S206*H206</f>
        <v>0</v>
      </c>
      <c r="AR206" s="25" t="s">
        <v>502</v>
      </c>
      <c r="AT206" s="25" t="s">
        <v>498</v>
      </c>
      <c r="AU206" s="25" t="s">
        <v>82</v>
      </c>
      <c r="AY206" s="25" t="s">
        <v>492</v>
      </c>
      <c r="BE206" s="220">
        <f>IF(N206="základní",J206,0)</f>
        <v>0</v>
      </c>
      <c r="BF206" s="220">
        <f>IF(N206="snížená",J206,0)</f>
        <v>0</v>
      </c>
      <c r="BG206" s="220">
        <f>IF(N206="zákl. přenesená",J206,0)</f>
        <v>0</v>
      </c>
      <c r="BH206" s="220">
        <f>IF(N206="sníž. přenesená",J206,0)</f>
        <v>0</v>
      </c>
      <c r="BI206" s="220">
        <f>IF(N206="nulová",J206,0)</f>
        <v>0</v>
      </c>
      <c r="BJ206" s="25" t="s">
        <v>80</v>
      </c>
      <c r="BK206" s="220">
        <f>ROUND(I206*H206,2)</f>
        <v>0</v>
      </c>
      <c r="BL206" s="25" t="s">
        <v>502</v>
      </c>
      <c r="BM206" s="25" t="s">
        <v>1119</v>
      </c>
    </row>
    <row r="207" spans="2:65" s="1" customFormat="1">
      <c r="B207" s="42"/>
      <c r="C207" s="64"/>
      <c r="D207" s="221" t="s">
        <v>506</v>
      </c>
      <c r="E207" s="64"/>
      <c r="F207" s="222" t="s">
        <v>11855</v>
      </c>
      <c r="G207" s="64"/>
      <c r="H207" s="64"/>
      <c r="I207" s="177"/>
      <c r="J207" s="64"/>
      <c r="K207" s="64"/>
      <c r="L207" s="62"/>
      <c r="M207" s="223"/>
      <c r="N207" s="43"/>
      <c r="O207" s="43"/>
      <c r="P207" s="43"/>
      <c r="Q207" s="43"/>
      <c r="R207" s="43"/>
      <c r="S207" s="43"/>
      <c r="T207" s="79"/>
      <c r="AT207" s="25" t="s">
        <v>506</v>
      </c>
      <c r="AU207" s="25" t="s">
        <v>82</v>
      </c>
    </row>
    <row r="208" spans="2:65" s="1" customFormat="1" ht="48">
      <c r="B208" s="42"/>
      <c r="C208" s="64"/>
      <c r="D208" s="227" t="s">
        <v>2254</v>
      </c>
      <c r="E208" s="64"/>
      <c r="F208" s="273" t="s">
        <v>11856</v>
      </c>
      <c r="G208" s="64"/>
      <c r="H208" s="64"/>
      <c r="I208" s="177"/>
      <c r="J208" s="64"/>
      <c r="K208" s="64"/>
      <c r="L208" s="62"/>
      <c r="M208" s="223"/>
      <c r="N208" s="43"/>
      <c r="O208" s="43"/>
      <c r="P208" s="43"/>
      <c r="Q208" s="43"/>
      <c r="R208" s="43"/>
      <c r="S208" s="43"/>
      <c r="T208" s="79"/>
      <c r="AT208" s="25" t="s">
        <v>2254</v>
      </c>
      <c r="AU208" s="25" t="s">
        <v>82</v>
      </c>
    </row>
    <row r="209" spans="2:65" s="1" customFormat="1" ht="16.5" customHeight="1">
      <c r="B209" s="42"/>
      <c r="C209" s="209" t="s">
        <v>958</v>
      </c>
      <c r="D209" s="209" t="s">
        <v>498</v>
      </c>
      <c r="E209" s="210" t="s">
        <v>11857</v>
      </c>
      <c r="F209" s="211" t="s">
        <v>11855</v>
      </c>
      <c r="G209" s="212" t="s">
        <v>832</v>
      </c>
      <c r="H209" s="213">
        <v>320</v>
      </c>
      <c r="I209" s="214"/>
      <c r="J209" s="215">
        <f>ROUND(I209*H209,2)</f>
        <v>0</v>
      </c>
      <c r="K209" s="211" t="s">
        <v>11781</v>
      </c>
      <c r="L209" s="62"/>
      <c r="M209" s="216" t="s">
        <v>23</v>
      </c>
      <c r="N209" s="217" t="s">
        <v>44</v>
      </c>
      <c r="O209" s="43"/>
      <c r="P209" s="218">
        <f>O209*H209</f>
        <v>0</v>
      </c>
      <c r="Q209" s="218">
        <v>0</v>
      </c>
      <c r="R209" s="218">
        <f>Q209*H209</f>
        <v>0</v>
      </c>
      <c r="S209" s="218">
        <v>0</v>
      </c>
      <c r="T209" s="219">
        <f>S209*H209</f>
        <v>0</v>
      </c>
      <c r="AR209" s="25" t="s">
        <v>502</v>
      </c>
      <c r="AT209" s="25" t="s">
        <v>498</v>
      </c>
      <c r="AU209" s="25" t="s">
        <v>82</v>
      </c>
      <c r="AY209" s="25" t="s">
        <v>492</v>
      </c>
      <c r="BE209" s="220">
        <f>IF(N209="základní",J209,0)</f>
        <v>0</v>
      </c>
      <c r="BF209" s="220">
        <f>IF(N209="snížená",J209,0)</f>
        <v>0</v>
      </c>
      <c r="BG209" s="220">
        <f>IF(N209="zákl. přenesená",J209,0)</f>
        <v>0</v>
      </c>
      <c r="BH209" s="220">
        <f>IF(N209="sníž. přenesená",J209,0)</f>
        <v>0</v>
      </c>
      <c r="BI209" s="220">
        <f>IF(N209="nulová",J209,0)</f>
        <v>0</v>
      </c>
      <c r="BJ209" s="25" t="s">
        <v>80</v>
      </c>
      <c r="BK209" s="220">
        <f>ROUND(I209*H209,2)</f>
        <v>0</v>
      </c>
      <c r="BL209" s="25" t="s">
        <v>502</v>
      </c>
      <c r="BM209" s="25" t="s">
        <v>1162</v>
      </c>
    </row>
    <row r="210" spans="2:65" s="1" customFormat="1">
      <c r="B210" s="42"/>
      <c r="C210" s="64"/>
      <c r="D210" s="221" t="s">
        <v>506</v>
      </c>
      <c r="E210" s="64"/>
      <c r="F210" s="222" t="s">
        <v>11855</v>
      </c>
      <c r="G210" s="64"/>
      <c r="H210" s="64"/>
      <c r="I210" s="177"/>
      <c r="J210" s="64"/>
      <c r="K210" s="64"/>
      <c r="L210" s="62"/>
      <c r="M210" s="223"/>
      <c r="N210" s="43"/>
      <c r="O210" s="43"/>
      <c r="P210" s="43"/>
      <c r="Q210" s="43"/>
      <c r="R210" s="43"/>
      <c r="S210" s="43"/>
      <c r="T210" s="79"/>
      <c r="AT210" s="25" t="s">
        <v>506</v>
      </c>
      <c r="AU210" s="25" t="s">
        <v>82</v>
      </c>
    </row>
    <row r="211" spans="2:65" s="1" customFormat="1" ht="48">
      <c r="B211" s="42"/>
      <c r="C211" s="64"/>
      <c r="D211" s="227" t="s">
        <v>2254</v>
      </c>
      <c r="E211" s="64"/>
      <c r="F211" s="273" t="s">
        <v>11858</v>
      </c>
      <c r="G211" s="64"/>
      <c r="H211" s="64"/>
      <c r="I211" s="177"/>
      <c r="J211" s="64"/>
      <c r="K211" s="64"/>
      <c r="L211" s="62"/>
      <c r="M211" s="223"/>
      <c r="N211" s="43"/>
      <c r="O211" s="43"/>
      <c r="P211" s="43"/>
      <c r="Q211" s="43"/>
      <c r="R211" s="43"/>
      <c r="S211" s="43"/>
      <c r="T211" s="79"/>
      <c r="AT211" s="25" t="s">
        <v>2254</v>
      </c>
      <c r="AU211" s="25" t="s">
        <v>82</v>
      </c>
    </row>
    <row r="212" spans="2:65" s="1" customFormat="1" ht="16.5" customHeight="1">
      <c r="B212" s="42"/>
      <c r="C212" s="209" t="s">
        <v>965</v>
      </c>
      <c r="D212" s="209" t="s">
        <v>498</v>
      </c>
      <c r="E212" s="210" t="s">
        <v>11859</v>
      </c>
      <c r="F212" s="211" t="s">
        <v>11860</v>
      </c>
      <c r="G212" s="212" t="s">
        <v>832</v>
      </c>
      <c r="H212" s="213">
        <v>100</v>
      </c>
      <c r="I212" s="214"/>
      <c r="J212" s="215">
        <f>ROUND(I212*H212,2)</f>
        <v>0</v>
      </c>
      <c r="K212" s="211" t="s">
        <v>11781</v>
      </c>
      <c r="L212" s="62"/>
      <c r="M212" s="216" t="s">
        <v>23</v>
      </c>
      <c r="N212" s="217" t="s">
        <v>44</v>
      </c>
      <c r="O212" s="43"/>
      <c r="P212" s="218">
        <f>O212*H212</f>
        <v>0</v>
      </c>
      <c r="Q212" s="218">
        <v>0</v>
      </c>
      <c r="R212" s="218">
        <f>Q212*H212</f>
        <v>0</v>
      </c>
      <c r="S212" s="218">
        <v>0</v>
      </c>
      <c r="T212" s="219">
        <f>S212*H212</f>
        <v>0</v>
      </c>
      <c r="AR212" s="25" t="s">
        <v>502</v>
      </c>
      <c r="AT212" s="25" t="s">
        <v>498</v>
      </c>
      <c r="AU212" s="25" t="s">
        <v>82</v>
      </c>
      <c r="AY212" s="25" t="s">
        <v>492</v>
      </c>
      <c r="BE212" s="220">
        <f>IF(N212="základní",J212,0)</f>
        <v>0</v>
      </c>
      <c r="BF212" s="220">
        <f>IF(N212="snížená",J212,0)</f>
        <v>0</v>
      </c>
      <c r="BG212" s="220">
        <f>IF(N212="zákl. přenesená",J212,0)</f>
        <v>0</v>
      </c>
      <c r="BH212" s="220">
        <f>IF(N212="sníž. přenesená",J212,0)</f>
        <v>0</v>
      </c>
      <c r="BI212" s="220">
        <f>IF(N212="nulová",J212,0)</f>
        <v>0</v>
      </c>
      <c r="BJ212" s="25" t="s">
        <v>80</v>
      </c>
      <c r="BK212" s="220">
        <f>ROUND(I212*H212,2)</f>
        <v>0</v>
      </c>
      <c r="BL212" s="25" t="s">
        <v>502</v>
      </c>
      <c r="BM212" s="25" t="s">
        <v>1184</v>
      </c>
    </row>
    <row r="213" spans="2:65" s="1" customFormat="1">
      <c r="B213" s="42"/>
      <c r="C213" s="64"/>
      <c r="D213" s="221" t="s">
        <v>506</v>
      </c>
      <c r="E213" s="64"/>
      <c r="F213" s="222" t="s">
        <v>11860</v>
      </c>
      <c r="G213" s="64"/>
      <c r="H213" s="64"/>
      <c r="I213" s="177"/>
      <c r="J213" s="64"/>
      <c r="K213" s="64"/>
      <c r="L213" s="62"/>
      <c r="M213" s="223"/>
      <c r="N213" s="43"/>
      <c r="O213" s="43"/>
      <c r="P213" s="43"/>
      <c r="Q213" s="43"/>
      <c r="R213" s="43"/>
      <c r="S213" s="43"/>
      <c r="T213" s="79"/>
      <c r="AT213" s="25" t="s">
        <v>506</v>
      </c>
      <c r="AU213" s="25" t="s">
        <v>82</v>
      </c>
    </row>
    <row r="214" spans="2:65" s="1" customFormat="1" ht="24">
      <c r="B214" s="42"/>
      <c r="C214" s="64"/>
      <c r="D214" s="227" t="s">
        <v>2254</v>
      </c>
      <c r="E214" s="64"/>
      <c r="F214" s="273" t="s">
        <v>11861</v>
      </c>
      <c r="G214" s="64"/>
      <c r="H214" s="64"/>
      <c r="I214" s="177"/>
      <c r="J214" s="64"/>
      <c r="K214" s="64"/>
      <c r="L214" s="62"/>
      <c r="M214" s="223"/>
      <c r="N214" s="43"/>
      <c r="O214" s="43"/>
      <c r="P214" s="43"/>
      <c r="Q214" s="43"/>
      <c r="R214" s="43"/>
      <c r="S214" s="43"/>
      <c r="T214" s="79"/>
      <c r="AT214" s="25" t="s">
        <v>2254</v>
      </c>
      <c r="AU214" s="25" t="s">
        <v>82</v>
      </c>
    </row>
    <row r="215" spans="2:65" s="1" customFormat="1" ht="16.5" customHeight="1">
      <c r="B215" s="42"/>
      <c r="C215" s="209" t="s">
        <v>977</v>
      </c>
      <c r="D215" s="209" t="s">
        <v>498</v>
      </c>
      <c r="E215" s="210" t="s">
        <v>11862</v>
      </c>
      <c r="F215" s="211" t="s">
        <v>11802</v>
      </c>
      <c r="G215" s="212" t="s">
        <v>2537</v>
      </c>
      <c r="H215" s="213">
        <v>1</v>
      </c>
      <c r="I215" s="214"/>
      <c r="J215" s="215">
        <f>ROUND(I215*H215,2)</f>
        <v>0</v>
      </c>
      <c r="K215" s="211" t="s">
        <v>11781</v>
      </c>
      <c r="L215" s="62"/>
      <c r="M215" s="216" t="s">
        <v>23</v>
      </c>
      <c r="N215" s="217" t="s">
        <v>44</v>
      </c>
      <c r="O215" s="43"/>
      <c r="P215" s="218">
        <f>O215*H215</f>
        <v>0</v>
      </c>
      <c r="Q215" s="218">
        <v>0</v>
      </c>
      <c r="R215" s="218">
        <f>Q215*H215</f>
        <v>0</v>
      </c>
      <c r="S215" s="218">
        <v>0</v>
      </c>
      <c r="T215" s="219">
        <f>S215*H215</f>
        <v>0</v>
      </c>
      <c r="AR215" s="25" t="s">
        <v>502</v>
      </c>
      <c r="AT215" s="25" t="s">
        <v>498</v>
      </c>
      <c r="AU215" s="25" t="s">
        <v>82</v>
      </c>
      <c r="AY215" s="25" t="s">
        <v>492</v>
      </c>
      <c r="BE215" s="220">
        <f>IF(N215="základní",J215,0)</f>
        <v>0</v>
      </c>
      <c r="BF215" s="220">
        <f>IF(N215="snížená",J215,0)</f>
        <v>0</v>
      </c>
      <c r="BG215" s="220">
        <f>IF(N215="zákl. přenesená",J215,0)</f>
        <v>0</v>
      </c>
      <c r="BH215" s="220">
        <f>IF(N215="sníž. přenesená",J215,0)</f>
        <v>0</v>
      </c>
      <c r="BI215" s="220">
        <f>IF(N215="nulová",J215,0)</f>
        <v>0</v>
      </c>
      <c r="BJ215" s="25" t="s">
        <v>80</v>
      </c>
      <c r="BK215" s="220">
        <f>ROUND(I215*H215,2)</f>
        <v>0</v>
      </c>
      <c r="BL215" s="25" t="s">
        <v>502</v>
      </c>
      <c r="BM215" s="25" t="s">
        <v>1234</v>
      </c>
    </row>
    <row r="216" spans="2:65" s="1" customFormat="1">
      <c r="B216" s="42"/>
      <c r="C216" s="64"/>
      <c r="D216" s="221" t="s">
        <v>506</v>
      </c>
      <c r="E216" s="64"/>
      <c r="F216" s="222" t="s">
        <v>11802</v>
      </c>
      <c r="G216" s="64"/>
      <c r="H216" s="64"/>
      <c r="I216" s="177"/>
      <c r="J216" s="64"/>
      <c r="K216" s="64"/>
      <c r="L216" s="62"/>
      <c r="M216" s="223"/>
      <c r="N216" s="43"/>
      <c r="O216" s="43"/>
      <c r="P216" s="43"/>
      <c r="Q216" s="43"/>
      <c r="R216" s="43"/>
      <c r="S216" s="43"/>
      <c r="T216" s="79"/>
      <c r="AT216" s="25" t="s">
        <v>506</v>
      </c>
      <c r="AU216" s="25" t="s">
        <v>82</v>
      </c>
    </row>
    <row r="217" spans="2:65" s="1" customFormat="1" ht="24">
      <c r="B217" s="42"/>
      <c r="C217" s="64"/>
      <c r="D217" s="221" t="s">
        <v>2254</v>
      </c>
      <c r="E217" s="64"/>
      <c r="F217" s="224" t="s">
        <v>11863</v>
      </c>
      <c r="G217" s="64"/>
      <c r="H217" s="64"/>
      <c r="I217" s="177"/>
      <c r="J217" s="64"/>
      <c r="K217" s="64"/>
      <c r="L217" s="62"/>
      <c r="M217" s="223"/>
      <c r="N217" s="43"/>
      <c r="O217" s="43"/>
      <c r="P217" s="43"/>
      <c r="Q217" s="43"/>
      <c r="R217" s="43"/>
      <c r="S217" s="43"/>
      <c r="T217" s="79"/>
      <c r="AT217" s="25" t="s">
        <v>2254</v>
      </c>
      <c r="AU217" s="25" t="s">
        <v>82</v>
      </c>
    </row>
    <row r="218" spans="2:65" s="11" customFormat="1" ht="29.85" customHeight="1">
      <c r="B218" s="192"/>
      <c r="C218" s="193"/>
      <c r="D218" s="206" t="s">
        <v>72</v>
      </c>
      <c r="E218" s="207" t="s">
        <v>5916</v>
      </c>
      <c r="F218" s="207" t="s">
        <v>11864</v>
      </c>
      <c r="G218" s="193"/>
      <c r="H218" s="193"/>
      <c r="I218" s="196"/>
      <c r="J218" s="208">
        <f>BK218</f>
        <v>0</v>
      </c>
      <c r="K218" s="193"/>
      <c r="L218" s="198"/>
      <c r="M218" s="199"/>
      <c r="N218" s="200"/>
      <c r="O218" s="200"/>
      <c r="P218" s="201">
        <f>SUM(P219:P235)</f>
        <v>0</v>
      </c>
      <c r="Q218" s="200"/>
      <c r="R218" s="201">
        <f>SUM(R219:R235)</f>
        <v>0</v>
      </c>
      <c r="S218" s="200"/>
      <c r="T218" s="202">
        <f>SUM(T219:T235)</f>
        <v>0</v>
      </c>
      <c r="AR218" s="203" t="s">
        <v>80</v>
      </c>
      <c r="AT218" s="204" t="s">
        <v>72</v>
      </c>
      <c r="AU218" s="204" t="s">
        <v>80</v>
      </c>
      <c r="AY218" s="203" t="s">
        <v>492</v>
      </c>
      <c r="BK218" s="205">
        <f>SUM(BK219:BK235)</f>
        <v>0</v>
      </c>
    </row>
    <row r="219" spans="2:65" s="1" customFormat="1" ht="16.5" customHeight="1">
      <c r="B219" s="42"/>
      <c r="C219" s="209" t="s">
        <v>993</v>
      </c>
      <c r="D219" s="209" t="s">
        <v>498</v>
      </c>
      <c r="E219" s="210" t="s">
        <v>11865</v>
      </c>
      <c r="F219" s="211" t="s">
        <v>11836</v>
      </c>
      <c r="G219" s="212" t="s">
        <v>23</v>
      </c>
      <c r="H219" s="213">
        <v>0</v>
      </c>
      <c r="I219" s="214"/>
      <c r="J219" s="215">
        <f>ROUND(I219*H219,2)</f>
        <v>0</v>
      </c>
      <c r="K219" s="211" t="s">
        <v>23</v>
      </c>
      <c r="L219" s="62"/>
      <c r="M219" s="216" t="s">
        <v>23</v>
      </c>
      <c r="N219" s="217" t="s">
        <v>44</v>
      </c>
      <c r="O219" s="43"/>
      <c r="P219" s="218">
        <f>O219*H219</f>
        <v>0</v>
      </c>
      <c r="Q219" s="218">
        <v>0</v>
      </c>
      <c r="R219" s="218">
        <f>Q219*H219</f>
        <v>0</v>
      </c>
      <c r="S219" s="218">
        <v>0</v>
      </c>
      <c r="T219" s="219">
        <f>S219*H219</f>
        <v>0</v>
      </c>
      <c r="AR219" s="25" t="s">
        <v>502</v>
      </c>
      <c r="AT219" s="25" t="s">
        <v>498</v>
      </c>
      <c r="AU219" s="25" t="s">
        <v>82</v>
      </c>
      <c r="AY219" s="25" t="s">
        <v>492</v>
      </c>
      <c r="BE219" s="220">
        <f>IF(N219="základní",J219,0)</f>
        <v>0</v>
      </c>
      <c r="BF219" s="220">
        <f>IF(N219="snížená",J219,0)</f>
        <v>0</v>
      </c>
      <c r="BG219" s="220">
        <f>IF(N219="zákl. přenesená",J219,0)</f>
        <v>0</v>
      </c>
      <c r="BH219" s="220">
        <f>IF(N219="sníž. přenesená",J219,0)</f>
        <v>0</v>
      </c>
      <c r="BI219" s="220">
        <f>IF(N219="nulová",J219,0)</f>
        <v>0</v>
      </c>
      <c r="BJ219" s="25" t="s">
        <v>80</v>
      </c>
      <c r="BK219" s="220">
        <f>ROUND(I219*H219,2)</f>
        <v>0</v>
      </c>
      <c r="BL219" s="25" t="s">
        <v>502</v>
      </c>
      <c r="BM219" s="25" t="s">
        <v>11866</v>
      </c>
    </row>
    <row r="220" spans="2:65" s="1" customFormat="1" ht="36">
      <c r="B220" s="42"/>
      <c r="C220" s="64"/>
      <c r="D220" s="227" t="s">
        <v>506</v>
      </c>
      <c r="E220" s="64"/>
      <c r="F220" s="274" t="s">
        <v>11867</v>
      </c>
      <c r="G220" s="64"/>
      <c r="H220" s="64"/>
      <c r="I220" s="177"/>
      <c r="J220" s="64"/>
      <c r="K220" s="64"/>
      <c r="L220" s="62"/>
      <c r="M220" s="223"/>
      <c r="N220" s="43"/>
      <c r="O220" s="43"/>
      <c r="P220" s="43"/>
      <c r="Q220" s="43"/>
      <c r="R220" s="43"/>
      <c r="S220" s="43"/>
      <c r="T220" s="79"/>
      <c r="AT220" s="25" t="s">
        <v>506</v>
      </c>
      <c r="AU220" s="25" t="s">
        <v>82</v>
      </c>
    </row>
    <row r="221" spans="2:65" s="1" customFormat="1" ht="16.5" customHeight="1">
      <c r="B221" s="42"/>
      <c r="C221" s="209" t="s">
        <v>1008</v>
      </c>
      <c r="D221" s="209" t="s">
        <v>498</v>
      </c>
      <c r="E221" s="210" t="s">
        <v>11868</v>
      </c>
      <c r="F221" s="211" t="s">
        <v>11869</v>
      </c>
      <c r="G221" s="212" t="s">
        <v>832</v>
      </c>
      <c r="H221" s="213">
        <v>600</v>
      </c>
      <c r="I221" s="214"/>
      <c r="J221" s="215">
        <f>ROUND(I221*H221,2)</f>
        <v>0</v>
      </c>
      <c r="K221" s="211" t="s">
        <v>11781</v>
      </c>
      <c r="L221" s="62"/>
      <c r="M221" s="216" t="s">
        <v>23</v>
      </c>
      <c r="N221" s="217" t="s">
        <v>44</v>
      </c>
      <c r="O221" s="43"/>
      <c r="P221" s="218">
        <f>O221*H221</f>
        <v>0</v>
      </c>
      <c r="Q221" s="218">
        <v>0</v>
      </c>
      <c r="R221" s="218">
        <f>Q221*H221</f>
        <v>0</v>
      </c>
      <c r="S221" s="218">
        <v>0</v>
      </c>
      <c r="T221" s="219">
        <f>S221*H221</f>
        <v>0</v>
      </c>
      <c r="AR221" s="25" t="s">
        <v>502</v>
      </c>
      <c r="AT221" s="25" t="s">
        <v>498</v>
      </c>
      <c r="AU221" s="25" t="s">
        <v>82</v>
      </c>
      <c r="AY221" s="25" t="s">
        <v>492</v>
      </c>
      <c r="BE221" s="220">
        <f>IF(N221="základní",J221,0)</f>
        <v>0</v>
      </c>
      <c r="BF221" s="220">
        <f>IF(N221="snížená",J221,0)</f>
        <v>0</v>
      </c>
      <c r="BG221" s="220">
        <f>IF(N221="zákl. přenesená",J221,0)</f>
        <v>0</v>
      </c>
      <c r="BH221" s="220">
        <f>IF(N221="sníž. přenesená",J221,0)</f>
        <v>0</v>
      </c>
      <c r="BI221" s="220">
        <f>IF(N221="nulová",J221,0)</f>
        <v>0</v>
      </c>
      <c r="BJ221" s="25" t="s">
        <v>80</v>
      </c>
      <c r="BK221" s="220">
        <f>ROUND(I221*H221,2)</f>
        <v>0</v>
      </c>
      <c r="BL221" s="25" t="s">
        <v>502</v>
      </c>
      <c r="BM221" s="25" t="s">
        <v>1278</v>
      </c>
    </row>
    <row r="222" spans="2:65" s="1" customFormat="1">
      <c r="B222" s="42"/>
      <c r="C222" s="64"/>
      <c r="D222" s="221" t="s">
        <v>506</v>
      </c>
      <c r="E222" s="64"/>
      <c r="F222" s="222" t="s">
        <v>11869</v>
      </c>
      <c r="G222" s="64"/>
      <c r="H222" s="64"/>
      <c r="I222" s="177"/>
      <c r="J222" s="64"/>
      <c r="K222" s="64"/>
      <c r="L222" s="62"/>
      <c r="M222" s="223"/>
      <c r="N222" s="43"/>
      <c r="O222" s="43"/>
      <c r="P222" s="43"/>
      <c r="Q222" s="43"/>
      <c r="R222" s="43"/>
      <c r="S222" s="43"/>
      <c r="T222" s="79"/>
      <c r="AT222" s="25" t="s">
        <v>506</v>
      </c>
      <c r="AU222" s="25" t="s">
        <v>82</v>
      </c>
    </row>
    <row r="223" spans="2:65" s="1" customFormat="1" ht="24">
      <c r="B223" s="42"/>
      <c r="C223" s="64"/>
      <c r="D223" s="227" t="s">
        <v>2254</v>
      </c>
      <c r="E223" s="64"/>
      <c r="F223" s="273" t="s">
        <v>11870</v>
      </c>
      <c r="G223" s="64"/>
      <c r="H223" s="64"/>
      <c r="I223" s="177"/>
      <c r="J223" s="64"/>
      <c r="K223" s="64"/>
      <c r="L223" s="62"/>
      <c r="M223" s="223"/>
      <c r="N223" s="43"/>
      <c r="O223" s="43"/>
      <c r="P223" s="43"/>
      <c r="Q223" s="43"/>
      <c r="R223" s="43"/>
      <c r="S223" s="43"/>
      <c r="T223" s="79"/>
      <c r="AT223" s="25" t="s">
        <v>2254</v>
      </c>
      <c r="AU223" s="25" t="s">
        <v>82</v>
      </c>
    </row>
    <row r="224" spans="2:65" s="1" customFormat="1" ht="16.5" customHeight="1">
      <c r="B224" s="42"/>
      <c r="C224" s="209" t="s">
        <v>497</v>
      </c>
      <c r="D224" s="209" t="s">
        <v>498</v>
      </c>
      <c r="E224" s="210" t="s">
        <v>11871</v>
      </c>
      <c r="F224" s="211" t="s">
        <v>11869</v>
      </c>
      <c r="G224" s="212" t="s">
        <v>832</v>
      </c>
      <c r="H224" s="213">
        <v>250</v>
      </c>
      <c r="I224" s="214"/>
      <c r="J224" s="215">
        <f>ROUND(I224*H224,2)</f>
        <v>0</v>
      </c>
      <c r="K224" s="211" t="s">
        <v>11781</v>
      </c>
      <c r="L224" s="62"/>
      <c r="M224" s="216" t="s">
        <v>23</v>
      </c>
      <c r="N224" s="217" t="s">
        <v>44</v>
      </c>
      <c r="O224" s="43"/>
      <c r="P224" s="218">
        <f>O224*H224</f>
        <v>0</v>
      </c>
      <c r="Q224" s="218">
        <v>0</v>
      </c>
      <c r="R224" s="218">
        <f>Q224*H224</f>
        <v>0</v>
      </c>
      <c r="S224" s="218">
        <v>0</v>
      </c>
      <c r="T224" s="219">
        <f>S224*H224</f>
        <v>0</v>
      </c>
      <c r="AR224" s="25" t="s">
        <v>502</v>
      </c>
      <c r="AT224" s="25" t="s">
        <v>498</v>
      </c>
      <c r="AU224" s="25" t="s">
        <v>82</v>
      </c>
      <c r="AY224" s="25" t="s">
        <v>492</v>
      </c>
      <c r="BE224" s="220">
        <f>IF(N224="základní",J224,0)</f>
        <v>0</v>
      </c>
      <c r="BF224" s="220">
        <f>IF(N224="snížená",J224,0)</f>
        <v>0</v>
      </c>
      <c r="BG224" s="220">
        <f>IF(N224="zákl. přenesená",J224,0)</f>
        <v>0</v>
      </c>
      <c r="BH224" s="220">
        <f>IF(N224="sníž. přenesená",J224,0)</f>
        <v>0</v>
      </c>
      <c r="BI224" s="220">
        <f>IF(N224="nulová",J224,0)</f>
        <v>0</v>
      </c>
      <c r="BJ224" s="25" t="s">
        <v>80</v>
      </c>
      <c r="BK224" s="220">
        <f>ROUND(I224*H224,2)</f>
        <v>0</v>
      </c>
      <c r="BL224" s="25" t="s">
        <v>502</v>
      </c>
      <c r="BM224" s="25" t="s">
        <v>1299</v>
      </c>
    </row>
    <row r="225" spans="2:65" s="1" customFormat="1">
      <c r="B225" s="42"/>
      <c r="C225" s="64"/>
      <c r="D225" s="221" t="s">
        <v>506</v>
      </c>
      <c r="E225" s="64"/>
      <c r="F225" s="222" t="s">
        <v>11869</v>
      </c>
      <c r="G225" s="64"/>
      <c r="H225" s="64"/>
      <c r="I225" s="177"/>
      <c r="J225" s="64"/>
      <c r="K225" s="64"/>
      <c r="L225" s="62"/>
      <c r="M225" s="223"/>
      <c r="N225" s="43"/>
      <c r="O225" s="43"/>
      <c r="P225" s="43"/>
      <c r="Q225" s="43"/>
      <c r="R225" s="43"/>
      <c r="S225" s="43"/>
      <c r="T225" s="79"/>
      <c r="AT225" s="25" t="s">
        <v>506</v>
      </c>
      <c r="AU225" s="25" t="s">
        <v>82</v>
      </c>
    </row>
    <row r="226" spans="2:65" s="1" customFormat="1" ht="24">
      <c r="B226" s="42"/>
      <c r="C226" s="64"/>
      <c r="D226" s="227" t="s">
        <v>2254</v>
      </c>
      <c r="E226" s="64"/>
      <c r="F226" s="273" t="s">
        <v>11872</v>
      </c>
      <c r="G226" s="64"/>
      <c r="H226" s="64"/>
      <c r="I226" s="177"/>
      <c r="J226" s="64"/>
      <c r="K226" s="64"/>
      <c r="L226" s="62"/>
      <c r="M226" s="223"/>
      <c r="N226" s="43"/>
      <c r="O226" s="43"/>
      <c r="P226" s="43"/>
      <c r="Q226" s="43"/>
      <c r="R226" s="43"/>
      <c r="S226" s="43"/>
      <c r="T226" s="79"/>
      <c r="AT226" s="25" t="s">
        <v>2254</v>
      </c>
      <c r="AU226" s="25" t="s">
        <v>82</v>
      </c>
    </row>
    <row r="227" spans="2:65" s="1" customFormat="1" ht="16.5" customHeight="1">
      <c r="B227" s="42"/>
      <c r="C227" s="209" t="s">
        <v>1022</v>
      </c>
      <c r="D227" s="209" t="s">
        <v>498</v>
      </c>
      <c r="E227" s="210" t="s">
        <v>11873</v>
      </c>
      <c r="F227" s="211" t="s">
        <v>11874</v>
      </c>
      <c r="G227" s="212" t="s">
        <v>832</v>
      </c>
      <c r="H227" s="213">
        <v>300</v>
      </c>
      <c r="I227" s="214"/>
      <c r="J227" s="215">
        <f>ROUND(I227*H227,2)</f>
        <v>0</v>
      </c>
      <c r="K227" s="211" t="s">
        <v>11781</v>
      </c>
      <c r="L227" s="62"/>
      <c r="M227" s="216" t="s">
        <v>23</v>
      </c>
      <c r="N227" s="217" t="s">
        <v>44</v>
      </c>
      <c r="O227" s="43"/>
      <c r="P227" s="218">
        <f>O227*H227</f>
        <v>0</v>
      </c>
      <c r="Q227" s="218">
        <v>0</v>
      </c>
      <c r="R227" s="218">
        <f>Q227*H227</f>
        <v>0</v>
      </c>
      <c r="S227" s="218">
        <v>0</v>
      </c>
      <c r="T227" s="219">
        <f>S227*H227</f>
        <v>0</v>
      </c>
      <c r="AR227" s="25" t="s">
        <v>502</v>
      </c>
      <c r="AT227" s="25" t="s">
        <v>498</v>
      </c>
      <c r="AU227" s="25" t="s">
        <v>82</v>
      </c>
      <c r="AY227" s="25" t="s">
        <v>492</v>
      </c>
      <c r="BE227" s="220">
        <f>IF(N227="základní",J227,0)</f>
        <v>0</v>
      </c>
      <c r="BF227" s="220">
        <f>IF(N227="snížená",J227,0)</f>
        <v>0</v>
      </c>
      <c r="BG227" s="220">
        <f>IF(N227="zákl. přenesená",J227,0)</f>
        <v>0</v>
      </c>
      <c r="BH227" s="220">
        <f>IF(N227="sníž. přenesená",J227,0)</f>
        <v>0</v>
      </c>
      <c r="BI227" s="220">
        <f>IF(N227="nulová",J227,0)</f>
        <v>0</v>
      </c>
      <c r="BJ227" s="25" t="s">
        <v>80</v>
      </c>
      <c r="BK227" s="220">
        <f>ROUND(I227*H227,2)</f>
        <v>0</v>
      </c>
      <c r="BL227" s="25" t="s">
        <v>502</v>
      </c>
      <c r="BM227" s="25" t="s">
        <v>1316</v>
      </c>
    </row>
    <row r="228" spans="2:65" s="1" customFormat="1">
      <c r="B228" s="42"/>
      <c r="C228" s="64"/>
      <c r="D228" s="221" t="s">
        <v>506</v>
      </c>
      <c r="E228" s="64"/>
      <c r="F228" s="222" t="s">
        <v>11874</v>
      </c>
      <c r="G228" s="64"/>
      <c r="H228" s="64"/>
      <c r="I228" s="177"/>
      <c r="J228" s="64"/>
      <c r="K228" s="64"/>
      <c r="L228" s="62"/>
      <c r="M228" s="223"/>
      <c r="N228" s="43"/>
      <c r="O228" s="43"/>
      <c r="P228" s="43"/>
      <c r="Q228" s="43"/>
      <c r="R228" s="43"/>
      <c r="S228" s="43"/>
      <c r="T228" s="79"/>
      <c r="AT228" s="25" t="s">
        <v>506</v>
      </c>
      <c r="AU228" s="25" t="s">
        <v>82</v>
      </c>
    </row>
    <row r="229" spans="2:65" s="1" customFormat="1" ht="24">
      <c r="B229" s="42"/>
      <c r="C229" s="64"/>
      <c r="D229" s="227" t="s">
        <v>2254</v>
      </c>
      <c r="E229" s="64"/>
      <c r="F229" s="273" t="s">
        <v>11875</v>
      </c>
      <c r="G229" s="64"/>
      <c r="H229" s="64"/>
      <c r="I229" s="177"/>
      <c r="J229" s="64"/>
      <c r="K229" s="64"/>
      <c r="L229" s="62"/>
      <c r="M229" s="223"/>
      <c r="N229" s="43"/>
      <c r="O229" s="43"/>
      <c r="P229" s="43"/>
      <c r="Q229" s="43"/>
      <c r="R229" s="43"/>
      <c r="S229" s="43"/>
      <c r="T229" s="79"/>
      <c r="AT229" s="25" t="s">
        <v>2254</v>
      </c>
      <c r="AU229" s="25" t="s">
        <v>82</v>
      </c>
    </row>
    <row r="230" spans="2:65" s="1" customFormat="1" ht="16.5" customHeight="1">
      <c r="B230" s="42"/>
      <c r="C230" s="209" t="s">
        <v>1034</v>
      </c>
      <c r="D230" s="209" t="s">
        <v>498</v>
      </c>
      <c r="E230" s="210" t="s">
        <v>11876</v>
      </c>
      <c r="F230" s="211" t="s">
        <v>11869</v>
      </c>
      <c r="G230" s="212" t="s">
        <v>832</v>
      </c>
      <c r="H230" s="213">
        <v>100</v>
      </c>
      <c r="I230" s="214"/>
      <c r="J230" s="215">
        <f>ROUND(I230*H230,2)</f>
        <v>0</v>
      </c>
      <c r="K230" s="211" t="s">
        <v>11781</v>
      </c>
      <c r="L230" s="62"/>
      <c r="M230" s="216" t="s">
        <v>23</v>
      </c>
      <c r="N230" s="217" t="s">
        <v>44</v>
      </c>
      <c r="O230" s="43"/>
      <c r="P230" s="218">
        <f>O230*H230</f>
        <v>0</v>
      </c>
      <c r="Q230" s="218">
        <v>0</v>
      </c>
      <c r="R230" s="218">
        <f>Q230*H230</f>
        <v>0</v>
      </c>
      <c r="S230" s="218">
        <v>0</v>
      </c>
      <c r="T230" s="219">
        <f>S230*H230</f>
        <v>0</v>
      </c>
      <c r="AR230" s="25" t="s">
        <v>502</v>
      </c>
      <c r="AT230" s="25" t="s">
        <v>498</v>
      </c>
      <c r="AU230" s="25" t="s">
        <v>82</v>
      </c>
      <c r="AY230" s="25" t="s">
        <v>492</v>
      </c>
      <c r="BE230" s="220">
        <f>IF(N230="základní",J230,0)</f>
        <v>0</v>
      </c>
      <c r="BF230" s="220">
        <f>IF(N230="snížená",J230,0)</f>
        <v>0</v>
      </c>
      <c r="BG230" s="220">
        <f>IF(N230="zákl. přenesená",J230,0)</f>
        <v>0</v>
      </c>
      <c r="BH230" s="220">
        <f>IF(N230="sníž. přenesená",J230,0)</f>
        <v>0</v>
      </c>
      <c r="BI230" s="220">
        <f>IF(N230="nulová",J230,0)</f>
        <v>0</v>
      </c>
      <c r="BJ230" s="25" t="s">
        <v>80</v>
      </c>
      <c r="BK230" s="220">
        <f>ROUND(I230*H230,2)</f>
        <v>0</v>
      </c>
      <c r="BL230" s="25" t="s">
        <v>502</v>
      </c>
      <c r="BM230" s="25" t="s">
        <v>1331</v>
      </c>
    </row>
    <row r="231" spans="2:65" s="1" customFormat="1">
      <c r="B231" s="42"/>
      <c r="C231" s="64"/>
      <c r="D231" s="221" t="s">
        <v>506</v>
      </c>
      <c r="E231" s="64"/>
      <c r="F231" s="222" t="s">
        <v>11869</v>
      </c>
      <c r="G231" s="64"/>
      <c r="H231" s="64"/>
      <c r="I231" s="177"/>
      <c r="J231" s="64"/>
      <c r="K231" s="64"/>
      <c r="L231" s="62"/>
      <c r="M231" s="223"/>
      <c r="N231" s="43"/>
      <c r="O231" s="43"/>
      <c r="P231" s="43"/>
      <c r="Q231" s="43"/>
      <c r="R231" s="43"/>
      <c r="S231" s="43"/>
      <c r="T231" s="79"/>
      <c r="AT231" s="25" t="s">
        <v>506</v>
      </c>
      <c r="AU231" s="25" t="s">
        <v>82</v>
      </c>
    </row>
    <row r="232" spans="2:65" s="1" customFormat="1" ht="24">
      <c r="B232" s="42"/>
      <c r="C232" s="64"/>
      <c r="D232" s="227" t="s">
        <v>2254</v>
      </c>
      <c r="E232" s="64"/>
      <c r="F232" s="273" t="s">
        <v>11877</v>
      </c>
      <c r="G232" s="64"/>
      <c r="H232" s="64"/>
      <c r="I232" s="177"/>
      <c r="J232" s="64"/>
      <c r="K232" s="64"/>
      <c r="L232" s="62"/>
      <c r="M232" s="223"/>
      <c r="N232" s="43"/>
      <c r="O232" s="43"/>
      <c r="P232" s="43"/>
      <c r="Q232" s="43"/>
      <c r="R232" s="43"/>
      <c r="S232" s="43"/>
      <c r="T232" s="79"/>
      <c r="AT232" s="25" t="s">
        <v>2254</v>
      </c>
      <c r="AU232" s="25" t="s">
        <v>82</v>
      </c>
    </row>
    <row r="233" spans="2:65" s="1" customFormat="1" ht="16.5" customHeight="1">
      <c r="B233" s="42"/>
      <c r="C233" s="209" t="s">
        <v>1039</v>
      </c>
      <c r="D233" s="209" t="s">
        <v>498</v>
      </c>
      <c r="E233" s="210" t="s">
        <v>11878</v>
      </c>
      <c r="F233" s="211" t="s">
        <v>11879</v>
      </c>
      <c r="G233" s="212" t="s">
        <v>832</v>
      </c>
      <c r="H233" s="213">
        <v>150</v>
      </c>
      <c r="I233" s="214"/>
      <c r="J233" s="215">
        <f>ROUND(I233*H233,2)</f>
        <v>0</v>
      </c>
      <c r="K233" s="211" t="s">
        <v>11781</v>
      </c>
      <c r="L233" s="62"/>
      <c r="M233" s="216" t="s">
        <v>23</v>
      </c>
      <c r="N233" s="217" t="s">
        <v>44</v>
      </c>
      <c r="O233" s="43"/>
      <c r="P233" s="218">
        <f>O233*H233</f>
        <v>0</v>
      </c>
      <c r="Q233" s="218">
        <v>0</v>
      </c>
      <c r="R233" s="218">
        <f>Q233*H233</f>
        <v>0</v>
      </c>
      <c r="S233" s="218">
        <v>0</v>
      </c>
      <c r="T233" s="219">
        <f>S233*H233</f>
        <v>0</v>
      </c>
      <c r="AR233" s="25" t="s">
        <v>502</v>
      </c>
      <c r="AT233" s="25" t="s">
        <v>498</v>
      </c>
      <c r="AU233" s="25" t="s">
        <v>82</v>
      </c>
      <c r="AY233" s="25" t="s">
        <v>492</v>
      </c>
      <c r="BE233" s="220">
        <f>IF(N233="základní",J233,0)</f>
        <v>0</v>
      </c>
      <c r="BF233" s="220">
        <f>IF(N233="snížená",J233,0)</f>
        <v>0</v>
      </c>
      <c r="BG233" s="220">
        <f>IF(N233="zákl. přenesená",J233,0)</f>
        <v>0</v>
      </c>
      <c r="BH233" s="220">
        <f>IF(N233="sníž. přenesená",J233,0)</f>
        <v>0</v>
      </c>
      <c r="BI233" s="220">
        <f>IF(N233="nulová",J233,0)</f>
        <v>0</v>
      </c>
      <c r="BJ233" s="25" t="s">
        <v>80</v>
      </c>
      <c r="BK233" s="220">
        <f>ROUND(I233*H233,2)</f>
        <v>0</v>
      </c>
      <c r="BL233" s="25" t="s">
        <v>502</v>
      </c>
      <c r="BM233" s="25" t="s">
        <v>1365</v>
      </c>
    </row>
    <row r="234" spans="2:65" s="1" customFormat="1">
      <c r="B234" s="42"/>
      <c r="C234" s="64"/>
      <c r="D234" s="221" t="s">
        <v>506</v>
      </c>
      <c r="E234" s="64"/>
      <c r="F234" s="222" t="s">
        <v>11879</v>
      </c>
      <c r="G234" s="64"/>
      <c r="H234" s="64"/>
      <c r="I234" s="177"/>
      <c r="J234" s="64"/>
      <c r="K234" s="64"/>
      <c r="L234" s="62"/>
      <c r="M234" s="223"/>
      <c r="N234" s="43"/>
      <c r="O234" s="43"/>
      <c r="P234" s="43"/>
      <c r="Q234" s="43"/>
      <c r="R234" s="43"/>
      <c r="S234" s="43"/>
      <c r="T234" s="79"/>
      <c r="AT234" s="25" t="s">
        <v>506</v>
      </c>
      <c r="AU234" s="25" t="s">
        <v>82</v>
      </c>
    </row>
    <row r="235" spans="2:65" s="1" customFormat="1" ht="24">
      <c r="B235" s="42"/>
      <c r="C235" s="64"/>
      <c r="D235" s="221" t="s">
        <v>2254</v>
      </c>
      <c r="E235" s="64"/>
      <c r="F235" s="224" t="s">
        <v>11877</v>
      </c>
      <c r="G235" s="64"/>
      <c r="H235" s="64"/>
      <c r="I235" s="177"/>
      <c r="J235" s="64"/>
      <c r="K235" s="64"/>
      <c r="L235" s="62"/>
      <c r="M235" s="223"/>
      <c r="N235" s="43"/>
      <c r="O235" s="43"/>
      <c r="P235" s="43"/>
      <c r="Q235" s="43"/>
      <c r="R235" s="43"/>
      <c r="S235" s="43"/>
      <c r="T235" s="79"/>
      <c r="AT235" s="25" t="s">
        <v>2254</v>
      </c>
      <c r="AU235" s="25" t="s">
        <v>82</v>
      </c>
    </row>
    <row r="236" spans="2:65" s="11" customFormat="1" ht="29.85" customHeight="1">
      <c r="B236" s="192"/>
      <c r="C236" s="193"/>
      <c r="D236" s="206" t="s">
        <v>72</v>
      </c>
      <c r="E236" s="207" t="s">
        <v>5920</v>
      </c>
      <c r="F236" s="207" t="s">
        <v>11880</v>
      </c>
      <c r="G236" s="193"/>
      <c r="H236" s="193"/>
      <c r="I236" s="196"/>
      <c r="J236" s="208">
        <f>BK236</f>
        <v>0</v>
      </c>
      <c r="K236" s="193"/>
      <c r="L236" s="198"/>
      <c r="M236" s="199"/>
      <c r="N236" s="200"/>
      <c r="O236" s="200"/>
      <c r="P236" s="201">
        <f>SUM(P237:P241)</f>
        <v>0</v>
      </c>
      <c r="Q236" s="200"/>
      <c r="R236" s="201">
        <f>SUM(R237:R241)</f>
        <v>0</v>
      </c>
      <c r="S236" s="200"/>
      <c r="T236" s="202">
        <f>SUM(T237:T241)</f>
        <v>0</v>
      </c>
      <c r="AR236" s="203" t="s">
        <v>80</v>
      </c>
      <c r="AT236" s="204" t="s">
        <v>72</v>
      </c>
      <c r="AU236" s="204" t="s">
        <v>80</v>
      </c>
      <c r="AY236" s="203" t="s">
        <v>492</v>
      </c>
      <c r="BK236" s="205">
        <f>SUM(BK237:BK241)</f>
        <v>0</v>
      </c>
    </row>
    <row r="237" spans="2:65" s="1" customFormat="1" ht="16.5" customHeight="1">
      <c r="B237" s="42"/>
      <c r="C237" s="209" t="s">
        <v>1044</v>
      </c>
      <c r="D237" s="209" t="s">
        <v>498</v>
      </c>
      <c r="E237" s="210" t="s">
        <v>11881</v>
      </c>
      <c r="F237" s="211" t="s">
        <v>23</v>
      </c>
      <c r="G237" s="212" t="s">
        <v>23</v>
      </c>
      <c r="H237" s="213">
        <v>0</v>
      </c>
      <c r="I237" s="214"/>
      <c r="J237" s="215">
        <f>ROUND(I237*H237,2)</f>
        <v>0</v>
      </c>
      <c r="K237" s="211" t="s">
        <v>23</v>
      </c>
      <c r="L237" s="62"/>
      <c r="M237" s="216" t="s">
        <v>23</v>
      </c>
      <c r="N237" s="217" t="s">
        <v>44</v>
      </c>
      <c r="O237" s="43"/>
      <c r="P237" s="218">
        <f>O237*H237</f>
        <v>0</v>
      </c>
      <c r="Q237" s="218">
        <v>0</v>
      </c>
      <c r="R237" s="218">
        <f>Q237*H237</f>
        <v>0</v>
      </c>
      <c r="S237" s="218">
        <v>0</v>
      </c>
      <c r="T237" s="219">
        <f>S237*H237</f>
        <v>0</v>
      </c>
      <c r="AR237" s="25" t="s">
        <v>502</v>
      </c>
      <c r="AT237" s="25" t="s">
        <v>498</v>
      </c>
      <c r="AU237" s="25" t="s">
        <v>82</v>
      </c>
      <c r="AY237" s="25" t="s">
        <v>492</v>
      </c>
      <c r="BE237" s="220">
        <f>IF(N237="základní",J237,0)</f>
        <v>0</v>
      </c>
      <c r="BF237" s="220">
        <f>IF(N237="snížená",J237,0)</f>
        <v>0</v>
      </c>
      <c r="BG237" s="220">
        <f>IF(N237="zákl. přenesená",J237,0)</f>
        <v>0</v>
      </c>
      <c r="BH237" s="220">
        <f>IF(N237="sníž. přenesená",J237,0)</f>
        <v>0</v>
      </c>
      <c r="BI237" s="220">
        <f>IF(N237="nulová",J237,0)</f>
        <v>0</v>
      </c>
      <c r="BJ237" s="25" t="s">
        <v>80</v>
      </c>
      <c r="BK237" s="220">
        <f>ROUND(I237*H237,2)</f>
        <v>0</v>
      </c>
      <c r="BL237" s="25" t="s">
        <v>502</v>
      </c>
      <c r="BM237" s="25" t="s">
        <v>11882</v>
      </c>
    </row>
    <row r="238" spans="2:65" s="1" customFormat="1" ht="36">
      <c r="B238" s="42"/>
      <c r="C238" s="64"/>
      <c r="D238" s="227" t="s">
        <v>506</v>
      </c>
      <c r="E238" s="64"/>
      <c r="F238" s="274" t="s">
        <v>11883</v>
      </c>
      <c r="G238" s="64"/>
      <c r="H238" s="64"/>
      <c r="I238" s="177"/>
      <c r="J238" s="64"/>
      <c r="K238" s="64"/>
      <c r="L238" s="62"/>
      <c r="M238" s="223"/>
      <c r="N238" s="43"/>
      <c r="O238" s="43"/>
      <c r="P238" s="43"/>
      <c r="Q238" s="43"/>
      <c r="R238" s="43"/>
      <c r="S238" s="43"/>
      <c r="T238" s="79"/>
      <c r="AT238" s="25" t="s">
        <v>506</v>
      </c>
      <c r="AU238" s="25" t="s">
        <v>82</v>
      </c>
    </row>
    <row r="239" spans="2:65" s="1" customFormat="1" ht="16.5" customHeight="1">
      <c r="B239" s="42"/>
      <c r="C239" s="209" t="s">
        <v>1055</v>
      </c>
      <c r="D239" s="209" t="s">
        <v>498</v>
      </c>
      <c r="E239" s="210" t="s">
        <v>11884</v>
      </c>
      <c r="F239" s="211" t="s">
        <v>11885</v>
      </c>
      <c r="G239" s="212" t="s">
        <v>832</v>
      </c>
      <c r="H239" s="213">
        <v>30</v>
      </c>
      <c r="I239" s="214"/>
      <c r="J239" s="215">
        <f>ROUND(I239*H239,2)</f>
        <v>0</v>
      </c>
      <c r="K239" s="211" t="s">
        <v>11781</v>
      </c>
      <c r="L239" s="62"/>
      <c r="M239" s="216" t="s">
        <v>23</v>
      </c>
      <c r="N239" s="217" t="s">
        <v>44</v>
      </c>
      <c r="O239" s="43"/>
      <c r="P239" s="218">
        <f>O239*H239</f>
        <v>0</v>
      </c>
      <c r="Q239" s="218">
        <v>0</v>
      </c>
      <c r="R239" s="218">
        <f>Q239*H239</f>
        <v>0</v>
      </c>
      <c r="S239" s="218">
        <v>0</v>
      </c>
      <c r="T239" s="219">
        <f>S239*H239</f>
        <v>0</v>
      </c>
      <c r="AR239" s="25" t="s">
        <v>502</v>
      </c>
      <c r="AT239" s="25" t="s">
        <v>498</v>
      </c>
      <c r="AU239" s="25" t="s">
        <v>82</v>
      </c>
      <c r="AY239" s="25" t="s">
        <v>492</v>
      </c>
      <c r="BE239" s="220">
        <f>IF(N239="základní",J239,0)</f>
        <v>0</v>
      </c>
      <c r="BF239" s="220">
        <f>IF(N239="snížená",J239,0)</f>
        <v>0</v>
      </c>
      <c r="BG239" s="220">
        <f>IF(N239="zákl. přenesená",J239,0)</f>
        <v>0</v>
      </c>
      <c r="BH239" s="220">
        <f>IF(N239="sníž. přenesená",J239,0)</f>
        <v>0</v>
      </c>
      <c r="BI239" s="220">
        <f>IF(N239="nulová",J239,0)</f>
        <v>0</v>
      </c>
      <c r="BJ239" s="25" t="s">
        <v>80</v>
      </c>
      <c r="BK239" s="220">
        <f>ROUND(I239*H239,2)</f>
        <v>0</v>
      </c>
      <c r="BL239" s="25" t="s">
        <v>502</v>
      </c>
      <c r="BM239" s="25" t="s">
        <v>1393</v>
      </c>
    </row>
    <row r="240" spans="2:65" s="1" customFormat="1">
      <c r="B240" s="42"/>
      <c r="C240" s="64"/>
      <c r="D240" s="221" t="s">
        <v>506</v>
      </c>
      <c r="E240" s="64"/>
      <c r="F240" s="222" t="s">
        <v>11885</v>
      </c>
      <c r="G240" s="64"/>
      <c r="H240" s="64"/>
      <c r="I240" s="177"/>
      <c r="J240" s="64"/>
      <c r="K240" s="64"/>
      <c r="L240" s="62"/>
      <c r="M240" s="223"/>
      <c r="N240" s="43"/>
      <c r="O240" s="43"/>
      <c r="P240" s="43"/>
      <c r="Q240" s="43"/>
      <c r="R240" s="43"/>
      <c r="S240" s="43"/>
      <c r="T240" s="79"/>
      <c r="AT240" s="25" t="s">
        <v>506</v>
      </c>
      <c r="AU240" s="25" t="s">
        <v>82</v>
      </c>
    </row>
    <row r="241" spans="2:65" s="1" customFormat="1" ht="24">
      <c r="B241" s="42"/>
      <c r="C241" s="64"/>
      <c r="D241" s="221" t="s">
        <v>2254</v>
      </c>
      <c r="E241" s="64"/>
      <c r="F241" s="224" t="s">
        <v>11886</v>
      </c>
      <c r="G241" s="64"/>
      <c r="H241" s="64"/>
      <c r="I241" s="177"/>
      <c r="J241" s="64"/>
      <c r="K241" s="64"/>
      <c r="L241" s="62"/>
      <c r="M241" s="223"/>
      <c r="N241" s="43"/>
      <c r="O241" s="43"/>
      <c r="P241" s="43"/>
      <c r="Q241" s="43"/>
      <c r="R241" s="43"/>
      <c r="S241" s="43"/>
      <c r="T241" s="79"/>
      <c r="AT241" s="25" t="s">
        <v>2254</v>
      </c>
      <c r="AU241" s="25" t="s">
        <v>82</v>
      </c>
    </row>
    <row r="242" spans="2:65" s="11" customFormat="1" ht="29.85" customHeight="1">
      <c r="B242" s="192"/>
      <c r="C242" s="193"/>
      <c r="D242" s="206" t="s">
        <v>72</v>
      </c>
      <c r="E242" s="207" t="s">
        <v>5003</v>
      </c>
      <c r="F242" s="207" t="s">
        <v>11887</v>
      </c>
      <c r="G242" s="193"/>
      <c r="H242" s="193"/>
      <c r="I242" s="196"/>
      <c r="J242" s="208">
        <f>BK242</f>
        <v>0</v>
      </c>
      <c r="K242" s="193"/>
      <c r="L242" s="198"/>
      <c r="M242" s="199"/>
      <c r="N242" s="200"/>
      <c r="O242" s="200"/>
      <c r="P242" s="201">
        <f>SUM(P243:P253)</f>
        <v>0</v>
      </c>
      <c r="Q242" s="200"/>
      <c r="R242" s="201">
        <f>SUM(R243:R253)</f>
        <v>0</v>
      </c>
      <c r="S242" s="200"/>
      <c r="T242" s="202">
        <f>SUM(T243:T253)</f>
        <v>0</v>
      </c>
      <c r="AR242" s="203" t="s">
        <v>80</v>
      </c>
      <c r="AT242" s="204" t="s">
        <v>72</v>
      </c>
      <c r="AU242" s="204" t="s">
        <v>80</v>
      </c>
      <c r="AY242" s="203" t="s">
        <v>492</v>
      </c>
      <c r="BK242" s="205">
        <f>SUM(BK243:BK253)</f>
        <v>0</v>
      </c>
    </row>
    <row r="243" spans="2:65" s="1" customFormat="1" ht="16.5" customHeight="1">
      <c r="B243" s="42"/>
      <c r="C243" s="209" t="s">
        <v>1060</v>
      </c>
      <c r="D243" s="209" t="s">
        <v>498</v>
      </c>
      <c r="E243" s="210" t="s">
        <v>11888</v>
      </c>
      <c r="F243" s="211" t="s">
        <v>23</v>
      </c>
      <c r="G243" s="212" t="s">
        <v>23</v>
      </c>
      <c r="H243" s="213">
        <v>0</v>
      </c>
      <c r="I243" s="214"/>
      <c r="J243" s="215">
        <f>ROUND(I243*H243,2)</f>
        <v>0</v>
      </c>
      <c r="K243" s="211" t="s">
        <v>23</v>
      </c>
      <c r="L243" s="62"/>
      <c r="M243" s="216" t="s">
        <v>23</v>
      </c>
      <c r="N243" s="217" t="s">
        <v>44</v>
      </c>
      <c r="O243" s="43"/>
      <c r="P243" s="218">
        <f>O243*H243</f>
        <v>0</v>
      </c>
      <c r="Q243" s="218">
        <v>0</v>
      </c>
      <c r="R243" s="218">
        <f>Q243*H243</f>
        <v>0</v>
      </c>
      <c r="S243" s="218">
        <v>0</v>
      </c>
      <c r="T243" s="219">
        <f>S243*H243</f>
        <v>0</v>
      </c>
      <c r="AR243" s="25" t="s">
        <v>502</v>
      </c>
      <c r="AT243" s="25" t="s">
        <v>498</v>
      </c>
      <c r="AU243" s="25" t="s">
        <v>82</v>
      </c>
      <c r="AY243" s="25" t="s">
        <v>492</v>
      </c>
      <c r="BE243" s="220">
        <f>IF(N243="základní",J243,0)</f>
        <v>0</v>
      </c>
      <c r="BF243" s="220">
        <f>IF(N243="snížená",J243,0)</f>
        <v>0</v>
      </c>
      <c r="BG243" s="220">
        <f>IF(N243="zákl. přenesená",J243,0)</f>
        <v>0</v>
      </c>
      <c r="BH243" s="220">
        <f>IF(N243="sníž. přenesená",J243,0)</f>
        <v>0</v>
      </c>
      <c r="BI243" s="220">
        <f>IF(N243="nulová",J243,0)</f>
        <v>0</v>
      </c>
      <c r="BJ243" s="25" t="s">
        <v>80</v>
      </c>
      <c r="BK243" s="220">
        <f>ROUND(I243*H243,2)</f>
        <v>0</v>
      </c>
      <c r="BL243" s="25" t="s">
        <v>502</v>
      </c>
      <c r="BM243" s="25" t="s">
        <v>11889</v>
      </c>
    </row>
    <row r="244" spans="2:65" s="1" customFormat="1" ht="36">
      <c r="B244" s="42"/>
      <c r="C244" s="64"/>
      <c r="D244" s="227" t="s">
        <v>506</v>
      </c>
      <c r="E244" s="64"/>
      <c r="F244" s="274" t="s">
        <v>11890</v>
      </c>
      <c r="G244" s="64"/>
      <c r="H244" s="64"/>
      <c r="I244" s="177"/>
      <c r="J244" s="64"/>
      <c r="K244" s="64"/>
      <c r="L244" s="62"/>
      <c r="M244" s="223"/>
      <c r="N244" s="43"/>
      <c r="O244" s="43"/>
      <c r="P244" s="43"/>
      <c r="Q244" s="43"/>
      <c r="R244" s="43"/>
      <c r="S244" s="43"/>
      <c r="T244" s="79"/>
      <c r="AT244" s="25" t="s">
        <v>506</v>
      </c>
      <c r="AU244" s="25" t="s">
        <v>82</v>
      </c>
    </row>
    <row r="245" spans="2:65" s="1" customFormat="1" ht="16.5" customHeight="1">
      <c r="B245" s="42"/>
      <c r="C245" s="209" t="s">
        <v>1067</v>
      </c>
      <c r="D245" s="209" t="s">
        <v>498</v>
      </c>
      <c r="E245" s="210" t="s">
        <v>11891</v>
      </c>
      <c r="F245" s="211" t="s">
        <v>11892</v>
      </c>
      <c r="G245" s="212" t="s">
        <v>2537</v>
      </c>
      <c r="H245" s="213">
        <v>3500</v>
      </c>
      <c r="I245" s="214"/>
      <c r="J245" s="215">
        <f>ROUND(I245*H245,2)</f>
        <v>0</v>
      </c>
      <c r="K245" s="211" t="s">
        <v>11781</v>
      </c>
      <c r="L245" s="62"/>
      <c r="M245" s="216" t="s">
        <v>23</v>
      </c>
      <c r="N245" s="217" t="s">
        <v>44</v>
      </c>
      <c r="O245" s="43"/>
      <c r="P245" s="218">
        <f>O245*H245</f>
        <v>0</v>
      </c>
      <c r="Q245" s="218">
        <v>0</v>
      </c>
      <c r="R245" s="218">
        <f>Q245*H245</f>
        <v>0</v>
      </c>
      <c r="S245" s="218">
        <v>0</v>
      </c>
      <c r="T245" s="219">
        <f>S245*H245</f>
        <v>0</v>
      </c>
      <c r="AR245" s="25" t="s">
        <v>502</v>
      </c>
      <c r="AT245" s="25" t="s">
        <v>498</v>
      </c>
      <c r="AU245" s="25" t="s">
        <v>82</v>
      </c>
      <c r="AY245" s="25" t="s">
        <v>492</v>
      </c>
      <c r="BE245" s="220">
        <f>IF(N245="základní",J245,0)</f>
        <v>0</v>
      </c>
      <c r="BF245" s="220">
        <f>IF(N245="snížená",J245,0)</f>
        <v>0</v>
      </c>
      <c r="BG245" s="220">
        <f>IF(N245="zákl. přenesená",J245,0)</f>
        <v>0</v>
      </c>
      <c r="BH245" s="220">
        <f>IF(N245="sníž. přenesená",J245,0)</f>
        <v>0</v>
      </c>
      <c r="BI245" s="220">
        <f>IF(N245="nulová",J245,0)</f>
        <v>0</v>
      </c>
      <c r="BJ245" s="25" t="s">
        <v>80</v>
      </c>
      <c r="BK245" s="220">
        <f>ROUND(I245*H245,2)</f>
        <v>0</v>
      </c>
      <c r="BL245" s="25" t="s">
        <v>502</v>
      </c>
      <c r="BM245" s="25" t="s">
        <v>1407</v>
      </c>
    </row>
    <row r="246" spans="2:65" s="1" customFormat="1">
      <c r="B246" s="42"/>
      <c r="C246" s="64"/>
      <c r="D246" s="221" t="s">
        <v>506</v>
      </c>
      <c r="E246" s="64"/>
      <c r="F246" s="222" t="s">
        <v>11892</v>
      </c>
      <c r="G246" s="64"/>
      <c r="H246" s="64"/>
      <c r="I246" s="177"/>
      <c r="J246" s="64"/>
      <c r="K246" s="64"/>
      <c r="L246" s="62"/>
      <c r="M246" s="223"/>
      <c r="N246" s="43"/>
      <c r="O246" s="43"/>
      <c r="P246" s="43"/>
      <c r="Q246" s="43"/>
      <c r="R246" s="43"/>
      <c r="S246" s="43"/>
      <c r="T246" s="79"/>
      <c r="AT246" s="25" t="s">
        <v>506</v>
      </c>
      <c r="AU246" s="25" t="s">
        <v>82</v>
      </c>
    </row>
    <row r="247" spans="2:65" s="1" customFormat="1" ht="24">
      <c r="B247" s="42"/>
      <c r="C247" s="64"/>
      <c r="D247" s="227" t="s">
        <v>2254</v>
      </c>
      <c r="E247" s="64"/>
      <c r="F247" s="273" t="s">
        <v>11893</v>
      </c>
      <c r="G247" s="64"/>
      <c r="H247" s="64"/>
      <c r="I247" s="177"/>
      <c r="J247" s="64"/>
      <c r="K247" s="64"/>
      <c r="L247" s="62"/>
      <c r="M247" s="223"/>
      <c r="N247" s="43"/>
      <c r="O247" s="43"/>
      <c r="P247" s="43"/>
      <c r="Q247" s="43"/>
      <c r="R247" s="43"/>
      <c r="S247" s="43"/>
      <c r="T247" s="79"/>
      <c r="AT247" s="25" t="s">
        <v>2254</v>
      </c>
      <c r="AU247" s="25" t="s">
        <v>82</v>
      </c>
    </row>
    <row r="248" spans="2:65" s="1" customFormat="1" ht="16.5" customHeight="1">
      <c r="B248" s="42"/>
      <c r="C248" s="209" t="s">
        <v>1073</v>
      </c>
      <c r="D248" s="209" t="s">
        <v>498</v>
      </c>
      <c r="E248" s="210" t="s">
        <v>11894</v>
      </c>
      <c r="F248" s="211" t="s">
        <v>11895</v>
      </c>
      <c r="G248" s="212" t="s">
        <v>2537</v>
      </c>
      <c r="H248" s="213">
        <v>2000</v>
      </c>
      <c r="I248" s="214"/>
      <c r="J248" s="215">
        <f>ROUND(I248*H248,2)</f>
        <v>0</v>
      </c>
      <c r="K248" s="211" t="s">
        <v>11781</v>
      </c>
      <c r="L248" s="62"/>
      <c r="M248" s="216" t="s">
        <v>23</v>
      </c>
      <c r="N248" s="217" t="s">
        <v>44</v>
      </c>
      <c r="O248" s="43"/>
      <c r="P248" s="218">
        <f>O248*H248</f>
        <v>0</v>
      </c>
      <c r="Q248" s="218">
        <v>0</v>
      </c>
      <c r="R248" s="218">
        <f>Q248*H248</f>
        <v>0</v>
      </c>
      <c r="S248" s="218">
        <v>0</v>
      </c>
      <c r="T248" s="219">
        <f>S248*H248</f>
        <v>0</v>
      </c>
      <c r="AR248" s="25" t="s">
        <v>502</v>
      </c>
      <c r="AT248" s="25" t="s">
        <v>498</v>
      </c>
      <c r="AU248" s="25" t="s">
        <v>82</v>
      </c>
      <c r="AY248" s="25" t="s">
        <v>492</v>
      </c>
      <c r="BE248" s="220">
        <f>IF(N248="základní",J248,0)</f>
        <v>0</v>
      </c>
      <c r="BF248" s="220">
        <f>IF(N248="snížená",J248,0)</f>
        <v>0</v>
      </c>
      <c r="BG248" s="220">
        <f>IF(N248="zákl. přenesená",J248,0)</f>
        <v>0</v>
      </c>
      <c r="BH248" s="220">
        <f>IF(N248="sníž. přenesená",J248,0)</f>
        <v>0</v>
      </c>
      <c r="BI248" s="220">
        <f>IF(N248="nulová",J248,0)</f>
        <v>0</v>
      </c>
      <c r="BJ248" s="25" t="s">
        <v>80</v>
      </c>
      <c r="BK248" s="220">
        <f>ROUND(I248*H248,2)</f>
        <v>0</v>
      </c>
      <c r="BL248" s="25" t="s">
        <v>502</v>
      </c>
      <c r="BM248" s="25" t="s">
        <v>1419</v>
      </c>
    </row>
    <row r="249" spans="2:65" s="1" customFormat="1">
      <c r="B249" s="42"/>
      <c r="C249" s="64"/>
      <c r="D249" s="221" t="s">
        <v>506</v>
      </c>
      <c r="E249" s="64"/>
      <c r="F249" s="222" t="s">
        <v>11895</v>
      </c>
      <c r="G249" s="64"/>
      <c r="H249" s="64"/>
      <c r="I249" s="177"/>
      <c r="J249" s="64"/>
      <c r="K249" s="64"/>
      <c r="L249" s="62"/>
      <c r="M249" s="223"/>
      <c r="N249" s="43"/>
      <c r="O249" s="43"/>
      <c r="P249" s="43"/>
      <c r="Q249" s="43"/>
      <c r="R249" s="43"/>
      <c r="S249" s="43"/>
      <c r="T249" s="79"/>
      <c r="AT249" s="25" t="s">
        <v>506</v>
      </c>
      <c r="AU249" s="25" t="s">
        <v>82</v>
      </c>
    </row>
    <row r="250" spans="2:65" s="1" customFormat="1" ht="24">
      <c r="B250" s="42"/>
      <c r="C250" s="64"/>
      <c r="D250" s="227" t="s">
        <v>2254</v>
      </c>
      <c r="E250" s="64"/>
      <c r="F250" s="273" t="s">
        <v>11893</v>
      </c>
      <c r="G250" s="64"/>
      <c r="H250" s="64"/>
      <c r="I250" s="177"/>
      <c r="J250" s="64"/>
      <c r="K250" s="64"/>
      <c r="L250" s="62"/>
      <c r="M250" s="223"/>
      <c r="N250" s="43"/>
      <c r="O250" s="43"/>
      <c r="P250" s="43"/>
      <c r="Q250" s="43"/>
      <c r="R250" s="43"/>
      <c r="S250" s="43"/>
      <c r="T250" s="79"/>
      <c r="AT250" s="25" t="s">
        <v>2254</v>
      </c>
      <c r="AU250" s="25" t="s">
        <v>82</v>
      </c>
    </row>
    <row r="251" spans="2:65" s="1" customFormat="1" ht="16.5" customHeight="1">
      <c r="B251" s="42"/>
      <c r="C251" s="209" t="s">
        <v>1079</v>
      </c>
      <c r="D251" s="209" t="s">
        <v>498</v>
      </c>
      <c r="E251" s="210" t="s">
        <v>11896</v>
      </c>
      <c r="F251" s="211" t="s">
        <v>11897</v>
      </c>
      <c r="G251" s="212" t="s">
        <v>2537</v>
      </c>
      <c r="H251" s="213">
        <v>1500</v>
      </c>
      <c r="I251" s="214"/>
      <c r="J251" s="215">
        <f>ROUND(I251*H251,2)</f>
        <v>0</v>
      </c>
      <c r="K251" s="211" t="s">
        <v>11781</v>
      </c>
      <c r="L251" s="62"/>
      <c r="M251" s="216" t="s">
        <v>23</v>
      </c>
      <c r="N251" s="217" t="s">
        <v>44</v>
      </c>
      <c r="O251" s="43"/>
      <c r="P251" s="218">
        <f>O251*H251</f>
        <v>0</v>
      </c>
      <c r="Q251" s="218">
        <v>0</v>
      </c>
      <c r="R251" s="218">
        <f>Q251*H251</f>
        <v>0</v>
      </c>
      <c r="S251" s="218">
        <v>0</v>
      </c>
      <c r="T251" s="219">
        <f>S251*H251</f>
        <v>0</v>
      </c>
      <c r="AR251" s="25" t="s">
        <v>502</v>
      </c>
      <c r="AT251" s="25" t="s">
        <v>498</v>
      </c>
      <c r="AU251" s="25" t="s">
        <v>82</v>
      </c>
      <c r="AY251" s="25" t="s">
        <v>492</v>
      </c>
      <c r="BE251" s="220">
        <f>IF(N251="základní",J251,0)</f>
        <v>0</v>
      </c>
      <c r="BF251" s="220">
        <f>IF(N251="snížená",J251,0)</f>
        <v>0</v>
      </c>
      <c r="BG251" s="220">
        <f>IF(N251="zákl. přenesená",J251,0)</f>
        <v>0</v>
      </c>
      <c r="BH251" s="220">
        <f>IF(N251="sníž. přenesená",J251,0)</f>
        <v>0</v>
      </c>
      <c r="BI251" s="220">
        <f>IF(N251="nulová",J251,0)</f>
        <v>0</v>
      </c>
      <c r="BJ251" s="25" t="s">
        <v>80</v>
      </c>
      <c r="BK251" s="220">
        <f>ROUND(I251*H251,2)</f>
        <v>0</v>
      </c>
      <c r="BL251" s="25" t="s">
        <v>502</v>
      </c>
      <c r="BM251" s="25" t="s">
        <v>1432</v>
      </c>
    </row>
    <row r="252" spans="2:65" s="1" customFormat="1">
      <c r="B252" s="42"/>
      <c r="C252" s="64"/>
      <c r="D252" s="221" t="s">
        <v>506</v>
      </c>
      <c r="E252" s="64"/>
      <c r="F252" s="222" t="s">
        <v>11897</v>
      </c>
      <c r="G252" s="64"/>
      <c r="H252" s="64"/>
      <c r="I252" s="177"/>
      <c r="J252" s="64"/>
      <c r="K252" s="64"/>
      <c r="L252" s="62"/>
      <c r="M252" s="223"/>
      <c r="N252" s="43"/>
      <c r="O252" s="43"/>
      <c r="P252" s="43"/>
      <c r="Q252" s="43"/>
      <c r="R252" s="43"/>
      <c r="S252" s="43"/>
      <c r="T252" s="79"/>
      <c r="AT252" s="25" t="s">
        <v>506</v>
      </c>
      <c r="AU252" s="25" t="s">
        <v>82</v>
      </c>
    </row>
    <row r="253" spans="2:65" s="1" customFormat="1" ht="36">
      <c r="B253" s="42"/>
      <c r="C253" s="64"/>
      <c r="D253" s="221" t="s">
        <v>2254</v>
      </c>
      <c r="E253" s="64"/>
      <c r="F253" s="224" t="s">
        <v>11898</v>
      </c>
      <c r="G253" s="64"/>
      <c r="H253" s="64"/>
      <c r="I253" s="177"/>
      <c r="J253" s="64"/>
      <c r="K253" s="64"/>
      <c r="L253" s="62"/>
      <c r="M253" s="223"/>
      <c r="N253" s="43"/>
      <c r="O253" s="43"/>
      <c r="P253" s="43"/>
      <c r="Q253" s="43"/>
      <c r="R253" s="43"/>
      <c r="S253" s="43"/>
      <c r="T253" s="79"/>
      <c r="AT253" s="25" t="s">
        <v>2254</v>
      </c>
      <c r="AU253" s="25" t="s">
        <v>82</v>
      </c>
    </row>
    <row r="254" spans="2:65" s="11" customFormat="1" ht="29.85" customHeight="1">
      <c r="B254" s="192"/>
      <c r="C254" s="193"/>
      <c r="D254" s="206" t="s">
        <v>72</v>
      </c>
      <c r="E254" s="207" t="s">
        <v>5946</v>
      </c>
      <c r="F254" s="207" t="s">
        <v>11899</v>
      </c>
      <c r="G254" s="193"/>
      <c r="H254" s="193"/>
      <c r="I254" s="196"/>
      <c r="J254" s="208">
        <f>BK254</f>
        <v>0</v>
      </c>
      <c r="K254" s="193"/>
      <c r="L254" s="198"/>
      <c r="M254" s="199"/>
      <c r="N254" s="200"/>
      <c r="O254" s="200"/>
      <c r="P254" s="201">
        <f>SUM(P255:P260)</f>
        <v>0</v>
      </c>
      <c r="Q254" s="200"/>
      <c r="R254" s="201">
        <f>SUM(R255:R260)</f>
        <v>0</v>
      </c>
      <c r="S254" s="200"/>
      <c r="T254" s="202">
        <f>SUM(T255:T260)</f>
        <v>0</v>
      </c>
      <c r="AR254" s="203" t="s">
        <v>80</v>
      </c>
      <c r="AT254" s="204" t="s">
        <v>72</v>
      </c>
      <c r="AU254" s="204" t="s">
        <v>80</v>
      </c>
      <c r="AY254" s="203" t="s">
        <v>492</v>
      </c>
      <c r="BK254" s="205">
        <f>SUM(BK255:BK260)</f>
        <v>0</v>
      </c>
    </row>
    <row r="255" spans="2:65" s="1" customFormat="1" ht="16.5" customHeight="1">
      <c r="B255" s="42"/>
      <c r="C255" s="209" t="s">
        <v>1084</v>
      </c>
      <c r="D255" s="209" t="s">
        <v>498</v>
      </c>
      <c r="E255" s="210" t="s">
        <v>11900</v>
      </c>
      <c r="F255" s="211" t="s">
        <v>11901</v>
      </c>
      <c r="G255" s="212" t="s">
        <v>2537</v>
      </c>
      <c r="H255" s="213">
        <v>20000</v>
      </c>
      <c r="I255" s="214"/>
      <c r="J255" s="215">
        <f>ROUND(I255*H255,2)</f>
        <v>0</v>
      </c>
      <c r="K255" s="211" t="s">
        <v>11781</v>
      </c>
      <c r="L255" s="62"/>
      <c r="M255" s="216" t="s">
        <v>23</v>
      </c>
      <c r="N255" s="217" t="s">
        <v>44</v>
      </c>
      <c r="O255" s="43"/>
      <c r="P255" s="218">
        <f>O255*H255</f>
        <v>0</v>
      </c>
      <c r="Q255" s="218">
        <v>0</v>
      </c>
      <c r="R255" s="218">
        <f>Q255*H255</f>
        <v>0</v>
      </c>
      <c r="S255" s="218">
        <v>0</v>
      </c>
      <c r="T255" s="219">
        <f>S255*H255</f>
        <v>0</v>
      </c>
      <c r="AR255" s="25" t="s">
        <v>502</v>
      </c>
      <c r="AT255" s="25" t="s">
        <v>498</v>
      </c>
      <c r="AU255" s="25" t="s">
        <v>82</v>
      </c>
      <c r="AY255" s="25" t="s">
        <v>492</v>
      </c>
      <c r="BE255" s="220">
        <f>IF(N255="základní",J255,0)</f>
        <v>0</v>
      </c>
      <c r="BF255" s="220">
        <f>IF(N255="snížená",J255,0)</f>
        <v>0</v>
      </c>
      <c r="BG255" s="220">
        <f>IF(N255="zákl. přenesená",J255,0)</f>
        <v>0</v>
      </c>
      <c r="BH255" s="220">
        <f>IF(N255="sníž. přenesená",J255,0)</f>
        <v>0</v>
      </c>
      <c r="BI255" s="220">
        <f>IF(N255="nulová",J255,0)</f>
        <v>0</v>
      </c>
      <c r="BJ255" s="25" t="s">
        <v>80</v>
      </c>
      <c r="BK255" s="220">
        <f>ROUND(I255*H255,2)</f>
        <v>0</v>
      </c>
      <c r="BL255" s="25" t="s">
        <v>502</v>
      </c>
      <c r="BM255" s="25" t="s">
        <v>1448</v>
      </c>
    </row>
    <row r="256" spans="2:65" s="1" customFormat="1">
      <c r="B256" s="42"/>
      <c r="C256" s="64"/>
      <c r="D256" s="227" t="s">
        <v>506</v>
      </c>
      <c r="E256" s="64"/>
      <c r="F256" s="274" t="s">
        <v>11901</v>
      </c>
      <c r="G256" s="64"/>
      <c r="H256" s="64"/>
      <c r="I256" s="177"/>
      <c r="J256" s="64"/>
      <c r="K256" s="64"/>
      <c r="L256" s="62"/>
      <c r="M256" s="223"/>
      <c r="N256" s="43"/>
      <c r="O256" s="43"/>
      <c r="P256" s="43"/>
      <c r="Q256" s="43"/>
      <c r="R256" s="43"/>
      <c r="S256" s="43"/>
      <c r="T256" s="79"/>
      <c r="AT256" s="25" t="s">
        <v>506</v>
      </c>
      <c r="AU256" s="25" t="s">
        <v>82</v>
      </c>
    </row>
    <row r="257" spans="2:65" s="1" customFormat="1" ht="16.5" customHeight="1">
      <c r="B257" s="42"/>
      <c r="C257" s="209" t="s">
        <v>1089</v>
      </c>
      <c r="D257" s="209" t="s">
        <v>498</v>
      </c>
      <c r="E257" s="210" t="s">
        <v>11902</v>
      </c>
      <c r="F257" s="211" t="s">
        <v>11903</v>
      </c>
      <c r="G257" s="212" t="s">
        <v>6197</v>
      </c>
      <c r="H257" s="213">
        <v>80</v>
      </c>
      <c r="I257" s="214"/>
      <c r="J257" s="215">
        <f>ROUND(I257*H257,2)</f>
        <v>0</v>
      </c>
      <c r="K257" s="211" t="s">
        <v>11781</v>
      </c>
      <c r="L257" s="62"/>
      <c r="M257" s="216" t="s">
        <v>23</v>
      </c>
      <c r="N257" s="217" t="s">
        <v>44</v>
      </c>
      <c r="O257" s="43"/>
      <c r="P257" s="218">
        <f>O257*H257</f>
        <v>0</v>
      </c>
      <c r="Q257" s="218">
        <v>0</v>
      </c>
      <c r="R257" s="218">
        <f>Q257*H257</f>
        <v>0</v>
      </c>
      <c r="S257" s="218">
        <v>0</v>
      </c>
      <c r="T257" s="219">
        <f>S257*H257</f>
        <v>0</v>
      </c>
      <c r="AR257" s="25" t="s">
        <v>502</v>
      </c>
      <c r="AT257" s="25" t="s">
        <v>498</v>
      </c>
      <c r="AU257" s="25" t="s">
        <v>82</v>
      </c>
      <c r="AY257" s="25" t="s">
        <v>492</v>
      </c>
      <c r="BE257" s="220">
        <f>IF(N257="základní",J257,0)</f>
        <v>0</v>
      </c>
      <c r="BF257" s="220">
        <f>IF(N257="snížená",J257,0)</f>
        <v>0</v>
      </c>
      <c r="BG257" s="220">
        <f>IF(N257="zákl. přenesená",J257,0)</f>
        <v>0</v>
      </c>
      <c r="BH257" s="220">
        <f>IF(N257="sníž. přenesená",J257,0)</f>
        <v>0</v>
      </c>
      <c r="BI257" s="220">
        <f>IF(N257="nulová",J257,0)</f>
        <v>0</v>
      </c>
      <c r="BJ257" s="25" t="s">
        <v>80</v>
      </c>
      <c r="BK257" s="220">
        <f>ROUND(I257*H257,2)</f>
        <v>0</v>
      </c>
      <c r="BL257" s="25" t="s">
        <v>502</v>
      </c>
      <c r="BM257" s="25" t="s">
        <v>1458</v>
      </c>
    </row>
    <row r="258" spans="2:65" s="1" customFormat="1">
      <c r="B258" s="42"/>
      <c r="C258" s="64"/>
      <c r="D258" s="227" t="s">
        <v>506</v>
      </c>
      <c r="E258" s="64"/>
      <c r="F258" s="274" t="s">
        <v>11903</v>
      </c>
      <c r="G258" s="64"/>
      <c r="H258" s="64"/>
      <c r="I258" s="177"/>
      <c r="J258" s="64"/>
      <c r="K258" s="64"/>
      <c r="L258" s="62"/>
      <c r="M258" s="223"/>
      <c r="N258" s="43"/>
      <c r="O258" s="43"/>
      <c r="P258" s="43"/>
      <c r="Q258" s="43"/>
      <c r="R258" s="43"/>
      <c r="S258" s="43"/>
      <c r="T258" s="79"/>
      <c r="AT258" s="25" t="s">
        <v>506</v>
      </c>
      <c r="AU258" s="25" t="s">
        <v>82</v>
      </c>
    </row>
    <row r="259" spans="2:65" s="1" customFormat="1" ht="16.5" customHeight="1">
      <c r="B259" s="42"/>
      <c r="C259" s="209" t="s">
        <v>1095</v>
      </c>
      <c r="D259" s="209" t="s">
        <v>498</v>
      </c>
      <c r="E259" s="210" t="s">
        <v>11904</v>
      </c>
      <c r="F259" s="211" t="s">
        <v>11905</v>
      </c>
      <c r="G259" s="212" t="s">
        <v>2537</v>
      </c>
      <c r="H259" s="213">
        <v>1</v>
      </c>
      <c r="I259" s="214"/>
      <c r="J259" s="215">
        <f>ROUND(I259*H259,2)</f>
        <v>0</v>
      </c>
      <c r="K259" s="211" t="s">
        <v>11781</v>
      </c>
      <c r="L259" s="62"/>
      <c r="M259" s="216" t="s">
        <v>23</v>
      </c>
      <c r="N259" s="217" t="s">
        <v>44</v>
      </c>
      <c r="O259" s="43"/>
      <c r="P259" s="218">
        <f>O259*H259</f>
        <v>0</v>
      </c>
      <c r="Q259" s="218">
        <v>0</v>
      </c>
      <c r="R259" s="218">
        <f>Q259*H259</f>
        <v>0</v>
      </c>
      <c r="S259" s="218">
        <v>0</v>
      </c>
      <c r="T259" s="219">
        <f>S259*H259</f>
        <v>0</v>
      </c>
      <c r="AR259" s="25" t="s">
        <v>502</v>
      </c>
      <c r="AT259" s="25" t="s">
        <v>498</v>
      </c>
      <c r="AU259" s="25" t="s">
        <v>82</v>
      </c>
      <c r="AY259" s="25" t="s">
        <v>492</v>
      </c>
      <c r="BE259" s="220">
        <f>IF(N259="základní",J259,0)</f>
        <v>0</v>
      </c>
      <c r="BF259" s="220">
        <f>IF(N259="snížená",J259,0)</f>
        <v>0</v>
      </c>
      <c r="BG259" s="220">
        <f>IF(N259="zákl. přenesená",J259,0)</f>
        <v>0</v>
      </c>
      <c r="BH259" s="220">
        <f>IF(N259="sníž. přenesená",J259,0)</f>
        <v>0</v>
      </c>
      <c r="BI259" s="220">
        <f>IF(N259="nulová",J259,0)</f>
        <v>0</v>
      </c>
      <c r="BJ259" s="25" t="s">
        <v>80</v>
      </c>
      <c r="BK259" s="220">
        <f>ROUND(I259*H259,2)</f>
        <v>0</v>
      </c>
      <c r="BL259" s="25" t="s">
        <v>502</v>
      </c>
      <c r="BM259" s="25" t="s">
        <v>1490</v>
      </c>
    </row>
    <row r="260" spans="2:65" s="1" customFormat="1">
      <c r="B260" s="42"/>
      <c r="C260" s="64"/>
      <c r="D260" s="221" t="s">
        <v>506</v>
      </c>
      <c r="E260" s="64"/>
      <c r="F260" s="222" t="s">
        <v>11905</v>
      </c>
      <c r="G260" s="64"/>
      <c r="H260" s="64"/>
      <c r="I260" s="177"/>
      <c r="J260" s="64"/>
      <c r="K260" s="64"/>
      <c r="L260" s="62"/>
      <c r="M260" s="223"/>
      <c r="N260" s="43"/>
      <c r="O260" s="43"/>
      <c r="P260" s="43"/>
      <c r="Q260" s="43"/>
      <c r="R260" s="43"/>
      <c r="S260" s="43"/>
      <c r="T260" s="79"/>
      <c r="AT260" s="25" t="s">
        <v>506</v>
      </c>
      <c r="AU260" s="25" t="s">
        <v>82</v>
      </c>
    </row>
    <row r="261" spans="2:65" s="11" customFormat="1" ht="37.35" customHeight="1">
      <c r="B261" s="192"/>
      <c r="C261" s="193"/>
      <c r="D261" s="194" t="s">
        <v>72</v>
      </c>
      <c r="E261" s="195" t="s">
        <v>4878</v>
      </c>
      <c r="F261" s="195" t="s">
        <v>11906</v>
      </c>
      <c r="G261" s="193"/>
      <c r="H261" s="193"/>
      <c r="I261" s="196"/>
      <c r="J261" s="197">
        <f>BK261</f>
        <v>0</v>
      </c>
      <c r="K261" s="193"/>
      <c r="L261" s="198"/>
      <c r="M261" s="199"/>
      <c r="N261" s="200"/>
      <c r="O261" s="200"/>
      <c r="P261" s="201">
        <f>P262+P314+P365</f>
        <v>0</v>
      </c>
      <c r="Q261" s="200"/>
      <c r="R261" s="201">
        <f>R262+R314+R365</f>
        <v>0</v>
      </c>
      <c r="S261" s="200"/>
      <c r="T261" s="202">
        <f>T262+T314+T365</f>
        <v>0</v>
      </c>
      <c r="AR261" s="203" t="s">
        <v>80</v>
      </c>
      <c r="AT261" s="204" t="s">
        <v>72</v>
      </c>
      <c r="AU261" s="204" t="s">
        <v>73</v>
      </c>
      <c r="AY261" s="203" t="s">
        <v>492</v>
      </c>
      <c r="BK261" s="205">
        <f>BK262+BK314+BK365</f>
        <v>0</v>
      </c>
    </row>
    <row r="262" spans="2:65" s="11" customFormat="1" ht="19.95" customHeight="1">
      <c r="B262" s="192"/>
      <c r="C262" s="193"/>
      <c r="D262" s="206" t="s">
        <v>72</v>
      </c>
      <c r="E262" s="207" t="s">
        <v>5937</v>
      </c>
      <c r="F262" s="207" t="s">
        <v>11907</v>
      </c>
      <c r="G262" s="193"/>
      <c r="H262" s="193"/>
      <c r="I262" s="196"/>
      <c r="J262" s="208">
        <f>BK262</f>
        <v>0</v>
      </c>
      <c r="K262" s="193"/>
      <c r="L262" s="198"/>
      <c r="M262" s="199"/>
      <c r="N262" s="200"/>
      <c r="O262" s="200"/>
      <c r="P262" s="201">
        <f>SUM(P263:P313)</f>
        <v>0</v>
      </c>
      <c r="Q262" s="200"/>
      <c r="R262" s="201">
        <f>SUM(R263:R313)</f>
        <v>0</v>
      </c>
      <c r="S262" s="200"/>
      <c r="T262" s="202">
        <f>SUM(T263:T313)</f>
        <v>0</v>
      </c>
      <c r="AR262" s="203" t="s">
        <v>80</v>
      </c>
      <c r="AT262" s="204" t="s">
        <v>72</v>
      </c>
      <c r="AU262" s="204" t="s">
        <v>80</v>
      </c>
      <c r="AY262" s="203" t="s">
        <v>492</v>
      </c>
      <c r="BK262" s="205">
        <f>SUM(BK263:BK313)</f>
        <v>0</v>
      </c>
    </row>
    <row r="263" spans="2:65" s="1" customFormat="1" ht="16.5" customHeight="1">
      <c r="B263" s="42"/>
      <c r="C263" s="209" t="s">
        <v>1102</v>
      </c>
      <c r="D263" s="209" t="s">
        <v>498</v>
      </c>
      <c r="E263" s="210" t="s">
        <v>11908</v>
      </c>
      <c r="F263" s="211" t="s">
        <v>23</v>
      </c>
      <c r="G263" s="212" t="s">
        <v>23</v>
      </c>
      <c r="H263" s="213">
        <v>0</v>
      </c>
      <c r="I263" s="214"/>
      <c r="J263" s="215">
        <f>ROUND(I263*H263,2)</f>
        <v>0</v>
      </c>
      <c r="K263" s="211" t="s">
        <v>23</v>
      </c>
      <c r="L263" s="62"/>
      <c r="M263" s="216" t="s">
        <v>23</v>
      </c>
      <c r="N263" s="217" t="s">
        <v>44</v>
      </c>
      <c r="O263" s="43"/>
      <c r="P263" s="218">
        <f>O263*H263</f>
        <v>0</v>
      </c>
      <c r="Q263" s="218">
        <v>0</v>
      </c>
      <c r="R263" s="218">
        <f>Q263*H263</f>
        <v>0</v>
      </c>
      <c r="S263" s="218">
        <v>0</v>
      </c>
      <c r="T263" s="219">
        <f>S263*H263</f>
        <v>0</v>
      </c>
      <c r="AR263" s="25" t="s">
        <v>502</v>
      </c>
      <c r="AT263" s="25" t="s">
        <v>498</v>
      </c>
      <c r="AU263" s="25" t="s">
        <v>82</v>
      </c>
      <c r="AY263" s="25" t="s">
        <v>492</v>
      </c>
      <c r="BE263" s="220">
        <f>IF(N263="základní",J263,0)</f>
        <v>0</v>
      </c>
      <c r="BF263" s="220">
        <f>IF(N263="snížená",J263,0)</f>
        <v>0</v>
      </c>
      <c r="BG263" s="220">
        <f>IF(N263="zákl. přenesená",J263,0)</f>
        <v>0</v>
      </c>
      <c r="BH263" s="220">
        <f>IF(N263="sníž. přenesená",J263,0)</f>
        <v>0</v>
      </c>
      <c r="BI263" s="220">
        <f>IF(N263="nulová",J263,0)</f>
        <v>0</v>
      </c>
      <c r="BJ263" s="25" t="s">
        <v>80</v>
      </c>
      <c r="BK263" s="220">
        <f>ROUND(I263*H263,2)</f>
        <v>0</v>
      </c>
      <c r="BL263" s="25" t="s">
        <v>502</v>
      </c>
      <c r="BM263" s="25" t="s">
        <v>11909</v>
      </c>
    </row>
    <row r="264" spans="2:65" s="1" customFormat="1" ht="48">
      <c r="B264" s="42"/>
      <c r="C264" s="64"/>
      <c r="D264" s="227" t="s">
        <v>506</v>
      </c>
      <c r="E264" s="64"/>
      <c r="F264" s="274" t="s">
        <v>11910</v>
      </c>
      <c r="G264" s="64"/>
      <c r="H264" s="64"/>
      <c r="I264" s="177"/>
      <c r="J264" s="64"/>
      <c r="K264" s="64"/>
      <c r="L264" s="62"/>
      <c r="M264" s="223"/>
      <c r="N264" s="43"/>
      <c r="O264" s="43"/>
      <c r="P264" s="43"/>
      <c r="Q264" s="43"/>
      <c r="R264" s="43"/>
      <c r="S264" s="43"/>
      <c r="T264" s="79"/>
      <c r="AT264" s="25" t="s">
        <v>506</v>
      </c>
      <c r="AU264" s="25" t="s">
        <v>82</v>
      </c>
    </row>
    <row r="265" spans="2:65" s="1" customFormat="1" ht="16.5" customHeight="1">
      <c r="B265" s="42"/>
      <c r="C265" s="209" t="s">
        <v>1109</v>
      </c>
      <c r="D265" s="209" t="s">
        <v>498</v>
      </c>
      <c r="E265" s="210" t="s">
        <v>11911</v>
      </c>
      <c r="F265" s="211" t="s">
        <v>11912</v>
      </c>
      <c r="G265" s="212" t="s">
        <v>2537</v>
      </c>
      <c r="H265" s="213">
        <v>42</v>
      </c>
      <c r="I265" s="214"/>
      <c r="J265" s="215">
        <f>ROUND(I265*H265,2)</f>
        <v>0</v>
      </c>
      <c r="K265" s="211" t="s">
        <v>11781</v>
      </c>
      <c r="L265" s="62"/>
      <c r="M265" s="216" t="s">
        <v>23</v>
      </c>
      <c r="N265" s="217" t="s">
        <v>44</v>
      </c>
      <c r="O265" s="43"/>
      <c r="P265" s="218">
        <f>O265*H265</f>
        <v>0</v>
      </c>
      <c r="Q265" s="218">
        <v>0</v>
      </c>
      <c r="R265" s="218">
        <f>Q265*H265</f>
        <v>0</v>
      </c>
      <c r="S265" s="218">
        <v>0</v>
      </c>
      <c r="T265" s="219">
        <f>S265*H265</f>
        <v>0</v>
      </c>
      <c r="AR265" s="25" t="s">
        <v>502</v>
      </c>
      <c r="AT265" s="25" t="s">
        <v>498</v>
      </c>
      <c r="AU265" s="25" t="s">
        <v>82</v>
      </c>
      <c r="AY265" s="25" t="s">
        <v>492</v>
      </c>
      <c r="BE265" s="220">
        <f>IF(N265="základní",J265,0)</f>
        <v>0</v>
      </c>
      <c r="BF265" s="220">
        <f>IF(N265="snížená",J265,0)</f>
        <v>0</v>
      </c>
      <c r="BG265" s="220">
        <f>IF(N265="zákl. přenesená",J265,0)</f>
        <v>0</v>
      </c>
      <c r="BH265" s="220">
        <f>IF(N265="sníž. přenesená",J265,0)</f>
        <v>0</v>
      </c>
      <c r="BI265" s="220">
        <f>IF(N265="nulová",J265,0)</f>
        <v>0</v>
      </c>
      <c r="BJ265" s="25" t="s">
        <v>80</v>
      </c>
      <c r="BK265" s="220">
        <f>ROUND(I265*H265,2)</f>
        <v>0</v>
      </c>
      <c r="BL265" s="25" t="s">
        <v>502</v>
      </c>
      <c r="BM265" s="25" t="s">
        <v>1502</v>
      </c>
    </row>
    <row r="266" spans="2:65" s="1" customFormat="1">
      <c r="B266" s="42"/>
      <c r="C266" s="64"/>
      <c r="D266" s="227" t="s">
        <v>506</v>
      </c>
      <c r="E266" s="64"/>
      <c r="F266" s="274" t="s">
        <v>11912</v>
      </c>
      <c r="G266" s="64"/>
      <c r="H266" s="64"/>
      <c r="I266" s="177"/>
      <c r="J266" s="64"/>
      <c r="K266" s="64"/>
      <c r="L266" s="62"/>
      <c r="M266" s="223"/>
      <c r="N266" s="43"/>
      <c r="O266" s="43"/>
      <c r="P266" s="43"/>
      <c r="Q266" s="43"/>
      <c r="R266" s="43"/>
      <c r="S266" s="43"/>
      <c r="T266" s="79"/>
      <c r="AT266" s="25" t="s">
        <v>506</v>
      </c>
      <c r="AU266" s="25" t="s">
        <v>82</v>
      </c>
    </row>
    <row r="267" spans="2:65" s="1" customFormat="1" ht="16.5" customHeight="1">
      <c r="B267" s="42"/>
      <c r="C267" s="209" t="s">
        <v>1119</v>
      </c>
      <c r="D267" s="209" t="s">
        <v>498</v>
      </c>
      <c r="E267" s="210" t="s">
        <v>11913</v>
      </c>
      <c r="F267" s="211" t="s">
        <v>11914</v>
      </c>
      <c r="G267" s="212" t="s">
        <v>23</v>
      </c>
      <c r="H267" s="213">
        <v>0</v>
      </c>
      <c r="I267" s="214"/>
      <c r="J267" s="215">
        <f>ROUND(I267*H267,2)</f>
        <v>0</v>
      </c>
      <c r="K267" s="211" t="s">
        <v>11781</v>
      </c>
      <c r="L267" s="62"/>
      <c r="M267" s="216" t="s">
        <v>23</v>
      </c>
      <c r="N267" s="217" t="s">
        <v>44</v>
      </c>
      <c r="O267" s="43"/>
      <c r="P267" s="218">
        <f>O267*H267</f>
        <v>0</v>
      </c>
      <c r="Q267" s="218">
        <v>0</v>
      </c>
      <c r="R267" s="218">
        <f>Q267*H267</f>
        <v>0</v>
      </c>
      <c r="S267" s="218">
        <v>0</v>
      </c>
      <c r="T267" s="219">
        <f>S267*H267</f>
        <v>0</v>
      </c>
      <c r="AR267" s="25" t="s">
        <v>502</v>
      </c>
      <c r="AT267" s="25" t="s">
        <v>498</v>
      </c>
      <c r="AU267" s="25" t="s">
        <v>82</v>
      </c>
      <c r="AY267" s="25" t="s">
        <v>492</v>
      </c>
      <c r="BE267" s="220">
        <f>IF(N267="základní",J267,0)</f>
        <v>0</v>
      </c>
      <c r="BF267" s="220">
        <f>IF(N267="snížená",J267,0)</f>
        <v>0</v>
      </c>
      <c r="BG267" s="220">
        <f>IF(N267="zákl. přenesená",J267,0)</f>
        <v>0</v>
      </c>
      <c r="BH267" s="220">
        <f>IF(N267="sníž. přenesená",J267,0)</f>
        <v>0</v>
      </c>
      <c r="BI267" s="220">
        <f>IF(N267="nulová",J267,0)</f>
        <v>0</v>
      </c>
      <c r="BJ267" s="25" t="s">
        <v>80</v>
      </c>
      <c r="BK267" s="220">
        <f>ROUND(I267*H267,2)</f>
        <v>0</v>
      </c>
      <c r="BL267" s="25" t="s">
        <v>502</v>
      </c>
      <c r="BM267" s="25" t="s">
        <v>1535</v>
      </c>
    </row>
    <row r="268" spans="2:65" s="1" customFormat="1">
      <c r="B268" s="42"/>
      <c r="C268" s="64"/>
      <c r="D268" s="227" t="s">
        <v>506</v>
      </c>
      <c r="E268" s="64"/>
      <c r="F268" s="274" t="s">
        <v>11914</v>
      </c>
      <c r="G268" s="64"/>
      <c r="H268" s="64"/>
      <c r="I268" s="177"/>
      <c r="J268" s="64"/>
      <c r="K268" s="64"/>
      <c r="L268" s="62"/>
      <c r="M268" s="223"/>
      <c r="N268" s="43"/>
      <c r="O268" s="43"/>
      <c r="P268" s="43"/>
      <c r="Q268" s="43"/>
      <c r="R268" s="43"/>
      <c r="S268" s="43"/>
      <c r="T268" s="79"/>
      <c r="AT268" s="25" t="s">
        <v>506</v>
      </c>
      <c r="AU268" s="25" t="s">
        <v>82</v>
      </c>
    </row>
    <row r="269" spans="2:65" s="1" customFormat="1" ht="16.5" customHeight="1">
      <c r="B269" s="42"/>
      <c r="C269" s="209" t="s">
        <v>1149</v>
      </c>
      <c r="D269" s="209" t="s">
        <v>498</v>
      </c>
      <c r="E269" s="210" t="s">
        <v>11915</v>
      </c>
      <c r="F269" s="211" t="s">
        <v>11916</v>
      </c>
      <c r="G269" s="212" t="s">
        <v>2537</v>
      </c>
      <c r="H269" s="213">
        <v>33</v>
      </c>
      <c r="I269" s="214"/>
      <c r="J269" s="215">
        <f>ROUND(I269*H269,2)</f>
        <v>0</v>
      </c>
      <c r="K269" s="211" t="s">
        <v>11781</v>
      </c>
      <c r="L269" s="62"/>
      <c r="M269" s="216" t="s">
        <v>23</v>
      </c>
      <c r="N269" s="217" t="s">
        <v>44</v>
      </c>
      <c r="O269" s="43"/>
      <c r="P269" s="218">
        <f>O269*H269</f>
        <v>0</v>
      </c>
      <c r="Q269" s="218">
        <v>0</v>
      </c>
      <c r="R269" s="218">
        <f>Q269*H269</f>
        <v>0</v>
      </c>
      <c r="S269" s="218">
        <v>0</v>
      </c>
      <c r="T269" s="219">
        <f>S269*H269</f>
        <v>0</v>
      </c>
      <c r="AR269" s="25" t="s">
        <v>502</v>
      </c>
      <c r="AT269" s="25" t="s">
        <v>498</v>
      </c>
      <c r="AU269" s="25" t="s">
        <v>82</v>
      </c>
      <c r="AY269" s="25" t="s">
        <v>492</v>
      </c>
      <c r="BE269" s="220">
        <f>IF(N269="základní",J269,0)</f>
        <v>0</v>
      </c>
      <c r="BF269" s="220">
        <f>IF(N269="snížená",J269,0)</f>
        <v>0</v>
      </c>
      <c r="BG269" s="220">
        <f>IF(N269="zákl. přenesená",J269,0)</f>
        <v>0</v>
      </c>
      <c r="BH269" s="220">
        <f>IF(N269="sníž. přenesená",J269,0)</f>
        <v>0</v>
      </c>
      <c r="BI269" s="220">
        <f>IF(N269="nulová",J269,0)</f>
        <v>0</v>
      </c>
      <c r="BJ269" s="25" t="s">
        <v>80</v>
      </c>
      <c r="BK269" s="220">
        <f>ROUND(I269*H269,2)</f>
        <v>0</v>
      </c>
      <c r="BL269" s="25" t="s">
        <v>502</v>
      </c>
      <c r="BM269" s="25" t="s">
        <v>1546</v>
      </c>
    </row>
    <row r="270" spans="2:65" s="1" customFormat="1">
      <c r="B270" s="42"/>
      <c r="C270" s="64"/>
      <c r="D270" s="221" t="s">
        <v>506</v>
      </c>
      <c r="E270" s="64"/>
      <c r="F270" s="222" t="s">
        <v>11916</v>
      </c>
      <c r="G270" s="64"/>
      <c r="H270" s="64"/>
      <c r="I270" s="177"/>
      <c r="J270" s="64"/>
      <c r="K270" s="64"/>
      <c r="L270" s="62"/>
      <c r="M270" s="223"/>
      <c r="N270" s="43"/>
      <c r="O270" s="43"/>
      <c r="P270" s="43"/>
      <c r="Q270" s="43"/>
      <c r="R270" s="43"/>
      <c r="S270" s="43"/>
      <c r="T270" s="79"/>
      <c r="AT270" s="25" t="s">
        <v>506</v>
      </c>
      <c r="AU270" s="25" t="s">
        <v>82</v>
      </c>
    </row>
    <row r="271" spans="2:65" s="1" customFormat="1" ht="24">
      <c r="B271" s="42"/>
      <c r="C271" s="64"/>
      <c r="D271" s="227" t="s">
        <v>2254</v>
      </c>
      <c r="E271" s="64"/>
      <c r="F271" s="273" t="s">
        <v>11917</v>
      </c>
      <c r="G271" s="64"/>
      <c r="H271" s="64"/>
      <c r="I271" s="177"/>
      <c r="J271" s="64"/>
      <c r="K271" s="64"/>
      <c r="L271" s="62"/>
      <c r="M271" s="223"/>
      <c r="N271" s="43"/>
      <c r="O271" s="43"/>
      <c r="P271" s="43"/>
      <c r="Q271" s="43"/>
      <c r="R271" s="43"/>
      <c r="S271" s="43"/>
      <c r="T271" s="79"/>
      <c r="AT271" s="25" t="s">
        <v>2254</v>
      </c>
      <c r="AU271" s="25" t="s">
        <v>82</v>
      </c>
    </row>
    <row r="272" spans="2:65" s="1" customFormat="1" ht="16.5" customHeight="1">
      <c r="B272" s="42"/>
      <c r="C272" s="209" t="s">
        <v>1162</v>
      </c>
      <c r="D272" s="209" t="s">
        <v>498</v>
      </c>
      <c r="E272" s="210" t="s">
        <v>11918</v>
      </c>
      <c r="F272" s="211" t="s">
        <v>11919</v>
      </c>
      <c r="G272" s="212" t="s">
        <v>2537</v>
      </c>
      <c r="H272" s="213">
        <v>24</v>
      </c>
      <c r="I272" s="214"/>
      <c r="J272" s="215">
        <f>ROUND(I272*H272,2)</f>
        <v>0</v>
      </c>
      <c r="K272" s="211" t="s">
        <v>11781</v>
      </c>
      <c r="L272" s="62"/>
      <c r="M272" s="216" t="s">
        <v>23</v>
      </c>
      <c r="N272" s="217" t="s">
        <v>44</v>
      </c>
      <c r="O272" s="43"/>
      <c r="P272" s="218">
        <f>O272*H272</f>
        <v>0</v>
      </c>
      <c r="Q272" s="218">
        <v>0</v>
      </c>
      <c r="R272" s="218">
        <f>Q272*H272</f>
        <v>0</v>
      </c>
      <c r="S272" s="218">
        <v>0</v>
      </c>
      <c r="T272" s="219">
        <f>S272*H272</f>
        <v>0</v>
      </c>
      <c r="AR272" s="25" t="s">
        <v>502</v>
      </c>
      <c r="AT272" s="25" t="s">
        <v>498</v>
      </c>
      <c r="AU272" s="25" t="s">
        <v>82</v>
      </c>
      <c r="AY272" s="25" t="s">
        <v>492</v>
      </c>
      <c r="BE272" s="220">
        <f>IF(N272="základní",J272,0)</f>
        <v>0</v>
      </c>
      <c r="BF272" s="220">
        <f>IF(N272="snížená",J272,0)</f>
        <v>0</v>
      </c>
      <c r="BG272" s="220">
        <f>IF(N272="zákl. přenesená",J272,0)</f>
        <v>0</v>
      </c>
      <c r="BH272" s="220">
        <f>IF(N272="sníž. přenesená",J272,0)</f>
        <v>0</v>
      </c>
      <c r="BI272" s="220">
        <f>IF(N272="nulová",J272,0)</f>
        <v>0</v>
      </c>
      <c r="BJ272" s="25" t="s">
        <v>80</v>
      </c>
      <c r="BK272" s="220">
        <f>ROUND(I272*H272,2)</f>
        <v>0</v>
      </c>
      <c r="BL272" s="25" t="s">
        <v>502</v>
      </c>
      <c r="BM272" s="25" t="s">
        <v>1563</v>
      </c>
    </row>
    <row r="273" spans="2:65" s="1" customFormat="1">
      <c r="B273" s="42"/>
      <c r="C273" s="64"/>
      <c r="D273" s="221" t="s">
        <v>506</v>
      </c>
      <c r="E273" s="64"/>
      <c r="F273" s="222" t="s">
        <v>11919</v>
      </c>
      <c r="G273" s="64"/>
      <c r="H273" s="64"/>
      <c r="I273" s="177"/>
      <c r="J273" s="64"/>
      <c r="K273" s="64"/>
      <c r="L273" s="62"/>
      <c r="M273" s="223"/>
      <c r="N273" s="43"/>
      <c r="O273" s="43"/>
      <c r="P273" s="43"/>
      <c r="Q273" s="43"/>
      <c r="R273" s="43"/>
      <c r="S273" s="43"/>
      <c r="T273" s="79"/>
      <c r="AT273" s="25" t="s">
        <v>506</v>
      </c>
      <c r="AU273" s="25" t="s">
        <v>82</v>
      </c>
    </row>
    <row r="274" spans="2:65" s="1" customFormat="1" ht="24">
      <c r="B274" s="42"/>
      <c r="C274" s="64"/>
      <c r="D274" s="227" t="s">
        <v>2254</v>
      </c>
      <c r="E274" s="64"/>
      <c r="F274" s="273" t="s">
        <v>11917</v>
      </c>
      <c r="G274" s="64"/>
      <c r="H274" s="64"/>
      <c r="I274" s="177"/>
      <c r="J274" s="64"/>
      <c r="K274" s="64"/>
      <c r="L274" s="62"/>
      <c r="M274" s="223"/>
      <c r="N274" s="43"/>
      <c r="O274" s="43"/>
      <c r="P274" s="43"/>
      <c r="Q274" s="43"/>
      <c r="R274" s="43"/>
      <c r="S274" s="43"/>
      <c r="T274" s="79"/>
      <c r="AT274" s="25" t="s">
        <v>2254</v>
      </c>
      <c r="AU274" s="25" t="s">
        <v>82</v>
      </c>
    </row>
    <row r="275" spans="2:65" s="1" customFormat="1" ht="16.5" customHeight="1">
      <c r="B275" s="42"/>
      <c r="C275" s="209" t="s">
        <v>1173</v>
      </c>
      <c r="D275" s="209" t="s">
        <v>498</v>
      </c>
      <c r="E275" s="210" t="s">
        <v>11920</v>
      </c>
      <c r="F275" s="211" t="s">
        <v>11921</v>
      </c>
      <c r="G275" s="212" t="s">
        <v>2537</v>
      </c>
      <c r="H275" s="213">
        <v>30</v>
      </c>
      <c r="I275" s="214"/>
      <c r="J275" s="215">
        <f>ROUND(I275*H275,2)</f>
        <v>0</v>
      </c>
      <c r="K275" s="211" t="s">
        <v>11781</v>
      </c>
      <c r="L275" s="62"/>
      <c r="M275" s="216" t="s">
        <v>23</v>
      </c>
      <c r="N275" s="217" t="s">
        <v>44</v>
      </c>
      <c r="O275" s="43"/>
      <c r="P275" s="218">
        <f>O275*H275</f>
        <v>0</v>
      </c>
      <c r="Q275" s="218">
        <v>0</v>
      </c>
      <c r="R275" s="218">
        <f>Q275*H275</f>
        <v>0</v>
      </c>
      <c r="S275" s="218">
        <v>0</v>
      </c>
      <c r="T275" s="219">
        <f>S275*H275</f>
        <v>0</v>
      </c>
      <c r="AR275" s="25" t="s">
        <v>502</v>
      </c>
      <c r="AT275" s="25" t="s">
        <v>498</v>
      </c>
      <c r="AU275" s="25" t="s">
        <v>82</v>
      </c>
      <c r="AY275" s="25" t="s">
        <v>492</v>
      </c>
      <c r="BE275" s="220">
        <f>IF(N275="základní",J275,0)</f>
        <v>0</v>
      </c>
      <c r="BF275" s="220">
        <f>IF(N275="snížená",J275,0)</f>
        <v>0</v>
      </c>
      <c r="BG275" s="220">
        <f>IF(N275="zákl. přenesená",J275,0)</f>
        <v>0</v>
      </c>
      <c r="BH275" s="220">
        <f>IF(N275="sníž. přenesená",J275,0)</f>
        <v>0</v>
      </c>
      <c r="BI275" s="220">
        <f>IF(N275="nulová",J275,0)</f>
        <v>0</v>
      </c>
      <c r="BJ275" s="25" t="s">
        <v>80</v>
      </c>
      <c r="BK275" s="220">
        <f>ROUND(I275*H275,2)</f>
        <v>0</v>
      </c>
      <c r="BL275" s="25" t="s">
        <v>502</v>
      </c>
      <c r="BM275" s="25" t="s">
        <v>1571</v>
      </c>
    </row>
    <row r="276" spans="2:65" s="1" customFormat="1">
      <c r="B276" s="42"/>
      <c r="C276" s="64"/>
      <c r="D276" s="221" t="s">
        <v>506</v>
      </c>
      <c r="E276" s="64"/>
      <c r="F276" s="222" t="s">
        <v>11921</v>
      </c>
      <c r="G276" s="64"/>
      <c r="H276" s="64"/>
      <c r="I276" s="177"/>
      <c r="J276" s="64"/>
      <c r="K276" s="64"/>
      <c r="L276" s="62"/>
      <c r="M276" s="223"/>
      <c r="N276" s="43"/>
      <c r="O276" s="43"/>
      <c r="P276" s="43"/>
      <c r="Q276" s="43"/>
      <c r="R276" s="43"/>
      <c r="S276" s="43"/>
      <c r="T276" s="79"/>
      <c r="AT276" s="25" t="s">
        <v>506</v>
      </c>
      <c r="AU276" s="25" t="s">
        <v>82</v>
      </c>
    </row>
    <row r="277" spans="2:65" s="1" customFormat="1" ht="24">
      <c r="B277" s="42"/>
      <c r="C277" s="64"/>
      <c r="D277" s="227" t="s">
        <v>2254</v>
      </c>
      <c r="E277" s="64"/>
      <c r="F277" s="273" t="s">
        <v>11917</v>
      </c>
      <c r="G277" s="64"/>
      <c r="H277" s="64"/>
      <c r="I277" s="177"/>
      <c r="J277" s="64"/>
      <c r="K277" s="64"/>
      <c r="L277" s="62"/>
      <c r="M277" s="223"/>
      <c r="N277" s="43"/>
      <c r="O277" s="43"/>
      <c r="P277" s="43"/>
      <c r="Q277" s="43"/>
      <c r="R277" s="43"/>
      <c r="S277" s="43"/>
      <c r="T277" s="79"/>
      <c r="AT277" s="25" t="s">
        <v>2254</v>
      </c>
      <c r="AU277" s="25" t="s">
        <v>82</v>
      </c>
    </row>
    <row r="278" spans="2:65" s="1" customFormat="1" ht="16.5" customHeight="1">
      <c r="B278" s="42"/>
      <c r="C278" s="209" t="s">
        <v>1184</v>
      </c>
      <c r="D278" s="209" t="s">
        <v>498</v>
      </c>
      <c r="E278" s="210" t="s">
        <v>11922</v>
      </c>
      <c r="F278" s="211" t="s">
        <v>11923</v>
      </c>
      <c r="G278" s="212" t="s">
        <v>2537</v>
      </c>
      <c r="H278" s="213">
        <v>9</v>
      </c>
      <c r="I278" s="214"/>
      <c r="J278" s="215">
        <f>ROUND(I278*H278,2)</f>
        <v>0</v>
      </c>
      <c r="K278" s="211" t="s">
        <v>11781</v>
      </c>
      <c r="L278" s="62"/>
      <c r="M278" s="216" t="s">
        <v>23</v>
      </c>
      <c r="N278" s="217" t="s">
        <v>44</v>
      </c>
      <c r="O278" s="43"/>
      <c r="P278" s="218">
        <f>O278*H278</f>
        <v>0</v>
      </c>
      <c r="Q278" s="218">
        <v>0</v>
      </c>
      <c r="R278" s="218">
        <f>Q278*H278</f>
        <v>0</v>
      </c>
      <c r="S278" s="218">
        <v>0</v>
      </c>
      <c r="T278" s="219">
        <f>S278*H278</f>
        <v>0</v>
      </c>
      <c r="AR278" s="25" t="s">
        <v>502</v>
      </c>
      <c r="AT278" s="25" t="s">
        <v>498</v>
      </c>
      <c r="AU278" s="25" t="s">
        <v>82</v>
      </c>
      <c r="AY278" s="25" t="s">
        <v>492</v>
      </c>
      <c r="BE278" s="220">
        <f>IF(N278="základní",J278,0)</f>
        <v>0</v>
      </c>
      <c r="BF278" s="220">
        <f>IF(N278="snížená",J278,0)</f>
        <v>0</v>
      </c>
      <c r="BG278" s="220">
        <f>IF(N278="zákl. přenesená",J278,0)</f>
        <v>0</v>
      </c>
      <c r="BH278" s="220">
        <f>IF(N278="sníž. přenesená",J278,0)</f>
        <v>0</v>
      </c>
      <c r="BI278" s="220">
        <f>IF(N278="nulová",J278,0)</f>
        <v>0</v>
      </c>
      <c r="BJ278" s="25" t="s">
        <v>80</v>
      </c>
      <c r="BK278" s="220">
        <f>ROUND(I278*H278,2)</f>
        <v>0</v>
      </c>
      <c r="BL278" s="25" t="s">
        <v>502</v>
      </c>
      <c r="BM278" s="25" t="s">
        <v>1584</v>
      </c>
    </row>
    <row r="279" spans="2:65" s="1" customFormat="1">
      <c r="B279" s="42"/>
      <c r="C279" s="64"/>
      <c r="D279" s="221" t="s">
        <v>506</v>
      </c>
      <c r="E279" s="64"/>
      <c r="F279" s="222" t="s">
        <v>11923</v>
      </c>
      <c r="G279" s="64"/>
      <c r="H279" s="64"/>
      <c r="I279" s="177"/>
      <c r="J279" s="64"/>
      <c r="K279" s="64"/>
      <c r="L279" s="62"/>
      <c r="M279" s="223"/>
      <c r="N279" s="43"/>
      <c r="O279" s="43"/>
      <c r="P279" s="43"/>
      <c r="Q279" s="43"/>
      <c r="R279" s="43"/>
      <c r="S279" s="43"/>
      <c r="T279" s="79"/>
      <c r="AT279" s="25" t="s">
        <v>506</v>
      </c>
      <c r="AU279" s="25" t="s">
        <v>82</v>
      </c>
    </row>
    <row r="280" spans="2:65" s="1" customFormat="1" ht="24">
      <c r="B280" s="42"/>
      <c r="C280" s="64"/>
      <c r="D280" s="227" t="s">
        <v>2254</v>
      </c>
      <c r="E280" s="64"/>
      <c r="F280" s="273" t="s">
        <v>11917</v>
      </c>
      <c r="G280" s="64"/>
      <c r="H280" s="64"/>
      <c r="I280" s="177"/>
      <c r="J280" s="64"/>
      <c r="K280" s="64"/>
      <c r="L280" s="62"/>
      <c r="M280" s="223"/>
      <c r="N280" s="43"/>
      <c r="O280" s="43"/>
      <c r="P280" s="43"/>
      <c r="Q280" s="43"/>
      <c r="R280" s="43"/>
      <c r="S280" s="43"/>
      <c r="T280" s="79"/>
      <c r="AT280" s="25" t="s">
        <v>2254</v>
      </c>
      <c r="AU280" s="25" t="s">
        <v>82</v>
      </c>
    </row>
    <row r="281" spans="2:65" s="1" customFormat="1" ht="16.5" customHeight="1">
      <c r="B281" s="42"/>
      <c r="C281" s="209" t="s">
        <v>1227</v>
      </c>
      <c r="D281" s="209" t="s">
        <v>498</v>
      </c>
      <c r="E281" s="210" t="s">
        <v>11924</v>
      </c>
      <c r="F281" s="211" t="s">
        <v>11925</v>
      </c>
      <c r="G281" s="212" t="s">
        <v>2537</v>
      </c>
      <c r="H281" s="213">
        <v>94</v>
      </c>
      <c r="I281" s="214"/>
      <c r="J281" s="215">
        <f>ROUND(I281*H281,2)</f>
        <v>0</v>
      </c>
      <c r="K281" s="211" t="s">
        <v>11781</v>
      </c>
      <c r="L281" s="62"/>
      <c r="M281" s="216" t="s">
        <v>23</v>
      </c>
      <c r="N281" s="217" t="s">
        <v>44</v>
      </c>
      <c r="O281" s="43"/>
      <c r="P281" s="218">
        <f>O281*H281</f>
        <v>0</v>
      </c>
      <c r="Q281" s="218">
        <v>0</v>
      </c>
      <c r="R281" s="218">
        <f>Q281*H281</f>
        <v>0</v>
      </c>
      <c r="S281" s="218">
        <v>0</v>
      </c>
      <c r="T281" s="219">
        <f>S281*H281</f>
        <v>0</v>
      </c>
      <c r="AR281" s="25" t="s">
        <v>502</v>
      </c>
      <c r="AT281" s="25" t="s">
        <v>498</v>
      </c>
      <c r="AU281" s="25" t="s">
        <v>82</v>
      </c>
      <c r="AY281" s="25" t="s">
        <v>492</v>
      </c>
      <c r="BE281" s="220">
        <f>IF(N281="základní",J281,0)</f>
        <v>0</v>
      </c>
      <c r="BF281" s="220">
        <f>IF(N281="snížená",J281,0)</f>
        <v>0</v>
      </c>
      <c r="BG281" s="220">
        <f>IF(N281="zákl. přenesená",J281,0)</f>
        <v>0</v>
      </c>
      <c r="BH281" s="220">
        <f>IF(N281="sníž. přenesená",J281,0)</f>
        <v>0</v>
      </c>
      <c r="BI281" s="220">
        <f>IF(N281="nulová",J281,0)</f>
        <v>0</v>
      </c>
      <c r="BJ281" s="25" t="s">
        <v>80</v>
      </c>
      <c r="BK281" s="220">
        <f>ROUND(I281*H281,2)</f>
        <v>0</v>
      </c>
      <c r="BL281" s="25" t="s">
        <v>502</v>
      </c>
      <c r="BM281" s="25" t="s">
        <v>1596</v>
      </c>
    </row>
    <row r="282" spans="2:65" s="1" customFormat="1">
      <c r="B282" s="42"/>
      <c r="C282" s="64"/>
      <c r="D282" s="221" t="s">
        <v>506</v>
      </c>
      <c r="E282" s="64"/>
      <c r="F282" s="222" t="s">
        <v>11925</v>
      </c>
      <c r="G282" s="64"/>
      <c r="H282" s="64"/>
      <c r="I282" s="177"/>
      <c r="J282" s="64"/>
      <c r="K282" s="64"/>
      <c r="L282" s="62"/>
      <c r="M282" s="223"/>
      <c r="N282" s="43"/>
      <c r="O282" s="43"/>
      <c r="P282" s="43"/>
      <c r="Q282" s="43"/>
      <c r="R282" s="43"/>
      <c r="S282" s="43"/>
      <c r="T282" s="79"/>
      <c r="AT282" s="25" t="s">
        <v>506</v>
      </c>
      <c r="AU282" s="25" t="s">
        <v>82</v>
      </c>
    </row>
    <row r="283" spans="2:65" s="1" customFormat="1" ht="24">
      <c r="B283" s="42"/>
      <c r="C283" s="64"/>
      <c r="D283" s="227" t="s">
        <v>2254</v>
      </c>
      <c r="E283" s="64"/>
      <c r="F283" s="273" t="s">
        <v>11917</v>
      </c>
      <c r="G283" s="64"/>
      <c r="H283" s="64"/>
      <c r="I283" s="177"/>
      <c r="J283" s="64"/>
      <c r="K283" s="64"/>
      <c r="L283" s="62"/>
      <c r="M283" s="223"/>
      <c r="N283" s="43"/>
      <c r="O283" s="43"/>
      <c r="P283" s="43"/>
      <c r="Q283" s="43"/>
      <c r="R283" s="43"/>
      <c r="S283" s="43"/>
      <c r="T283" s="79"/>
      <c r="AT283" s="25" t="s">
        <v>2254</v>
      </c>
      <c r="AU283" s="25" t="s">
        <v>82</v>
      </c>
    </row>
    <row r="284" spans="2:65" s="1" customFormat="1" ht="16.5" customHeight="1">
      <c r="B284" s="42"/>
      <c r="C284" s="209" t="s">
        <v>1234</v>
      </c>
      <c r="D284" s="209" t="s">
        <v>498</v>
      </c>
      <c r="E284" s="210" t="s">
        <v>11926</v>
      </c>
      <c r="F284" s="211" t="s">
        <v>11927</v>
      </c>
      <c r="G284" s="212" t="s">
        <v>2537</v>
      </c>
      <c r="H284" s="213">
        <v>4</v>
      </c>
      <c r="I284" s="214"/>
      <c r="J284" s="215">
        <f>ROUND(I284*H284,2)</f>
        <v>0</v>
      </c>
      <c r="K284" s="211" t="s">
        <v>11781</v>
      </c>
      <c r="L284" s="62"/>
      <c r="M284" s="216" t="s">
        <v>23</v>
      </c>
      <c r="N284" s="217" t="s">
        <v>44</v>
      </c>
      <c r="O284" s="43"/>
      <c r="P284" s="218">
        <f>O284*H284</f>
        <v>0</v>
      </c>
      <c r="Q284" s="218">
        <v>0</v>
      </c>
      <c r="R284" s="218">
        <f>Q284*H284</f>
        <v>0</v>
      </c>
      <c r="S284" s="218">
        <v>0</v>
      </c>
      <c r="T284" s="219">
        <f>S284*H284</f>
        <v>0</v>
      </c>
      <c r="AR284" s="25" t="s">
        <v>502</v>
      </c>
      <c r="AT284" s="25" t="s">
        <v>498</v>
      </c>
      <c r="AU284" s="25" t="s">
        <v>82</v>
      </c>
      <c r="AY284" s="25" t="s">
        <v>492</v>
      </c>
      <c r="BE284" s="220">
        <f>IF(N284="základní",J284,0)</f>
        <v>0</v>
      </c>
      <c r="BF284" s="220">
        <f>IF(N284="snížená",J284,0)</f>
        <v>0</v>
      </c>
      <c r="BG284" s="220">
        <f>IF(N284="zákl. přenesená",J284,0)</f>
        <v>0</v>
      </c>
      <c r="BH284" s="220">
        <f>IF(N284="sníž. přenesená",J284,0)</f>
        <v>0</v>
      </c>
      <c r="BI284" s="220">
        <f>IF(N284="nulová",J284,0)</f>
        <v>0</v>
      </c>
      <c r="BJ284" s="25" t="s">
        <v>80</v>
      </c>
      <c r="BK284" s="220">
        <f>ROUND(I284*H284,2)</f>
        <v>0</v>
      </c>
      <c r="BL284" s="25" t="s">
        <v>502</v>
      </c>
      <c r="BM284" s="25" t="s">
        <v>1608</v>
      </c>
    </row>
    <row r="285" spans="2:65" s="1" customFormat="1">
      <c r="B285" s="42"/>
      <c r="C285" s="64"/>
      <c r="D285" s="221" t="s">
        <v>506</v>
      </c>
      <c r="E285" s="64"/>
      <c r="F285" s="222" t="s">
        <v>11927</v>
      </c>
      <c r="G285" s="64"/>
      <c r="H285" s="64"/>
      <c r="I285" s="177"/>
      <c r="J285" s="64"/>
      <c r="K285" s="64"/>
      <c r="L285" s="62"/>
      <c r="M285" s="223"/>
      <c r="N285" s="43"/>
      <c r="O285" s="43"/>
      <c r="P285" s="43"/>
      <c r="Q285" s="43"/>
      <c r="R285" s="43"/>
      <c r="S285" s="43"/>
      <c r="T285" s="79"/>
      <c r="AT285" s="25" t="s">
        <v>506</v>
      </c>
      <c r="AU285" s="25" t="s">
        <v>82</v>
      </c>
    </row>
    <row r="286" spans="2:65" s="1" customFormat="1" ht="24">
      <c r="B286" s="42"/>
      <c r="C286" s="64"/>
      <c r="D286" s="227" t="s">
        <v>2254</v>
      </c>
      <c r="E286" s="64"/>
      <c r="F286" s="273" t="s">
        <v>11928</v>
      </c>
      <c r="G286" s="64"/>
      <c r="H286" s="64"/>
      <c r="I286" s="177"/>
      <c r="J286" s="64"/>
      <c r="K286" s="64"/>
      <c r="L286" s="62"/>
      <c r="M286" s="223"/>
      <c r="N286" s="43"/>
      <c r="O286" s="43"/>
      <c r="P286" s="43"/>
      <c r="Q286" s="43"/>
      <c r="R286" s="43"/>
      <c r="S286" s="43"/>
      <c r="T286" s="79"/>
      <c r="AT286" s="25" t="s">
        <v>2254</v>
      </c>
      <c r="AU286" s="25" t="s">
        <v>82</v>
      </c>
    </row>
    <row r="287" spans="2:65" s="1" customFormat="1" ht="16.5" customHeight="1">
      <c r="B287" s="42"/>
      <c r="C287" s="209" t="s">
        <v>1271</v>
      </c>
      <c r="D287" s="209" t="s">
        <v>498</v>
      </c>
      <c r="E287" s="210" t="s">
        <v>11929</v>
      </c>
      <c r="F287" s="211" t="s">
        <v>11930</v>
      </c>
      <c r="G287" s="212" t="s">
        <v>2537</v>
      </c>
      <c r="H287" s="213">
        <v>58</v>
      </c>
      <c r="I287" s="214"/>
      <c r="J287" s="215">
        <f>ROUND(I287*H287,2)</f>
        <v>0</v>
      </c>
      <c r="K287" s="211" t="s">
        <v>11781</v>
      </c>
      <c r="L287" s="62"/>
      <c r="M287" s="216" t="s">
        <v>23</v>
      </c>
      <c r="N287" s="217" t="s">
        <v>44</v>
      </c>
      <c r="O287" s="43"/>
      <c r="P287" s="218">
        <f>O287*H287</f>
        <v>0</v>
      </c>
      <c r="Q287" s="218">
        <v>0</v>
      </c>
      <c r="R287" s="218">
        <f>Q287*H287</f>
        <v>0</v>
      </c>
      <c r="S287" s="218">
        <v>0</v>
      </c>
      <c r="T287" s="219">
        <f>S287*H287</f>
        <v>0</v>
      </c>
      <c r="AR287" s="25" t="s">
        <v>502</v>
      </c>
      <c r="AT287" s="25" t="s">
        <v>498</v>
      </c>
      <c r="AU287" s="25" t="s">
        <v>82</v>
      </c>
      <c r="AY287" s="25" t="s">
        <v>492</v>
      </c>
      <c r="BE287" s="220">
        <f>IF(N287="základní",J287,0)</f>
        <v>0</v>
      </c>
      <c r="BF287" s="220">
        <f>IF(N287="snížená",J287,0)</f>
        <v>0</v>
      </c>
      <c r="BG287" s="220">
        <f>IF(N287="zákl. přenesená",J287,0)</f>
        <v>0</v>
      </c>
      <c r="BH287" s="220">
        <f>IF(N287="sníž. přenesená",J287,0)</f>
        <v>0</v>
      </c>
      <c r="BI287" s="220">
        <f>IF(N287="nulová",J287,0)</f>
        <v>0</v>
      </c>
      <c r="BJ287" s="25" t="s">
        <v>80</v>
      </c>
      <c r="BK287" s="220">
        <f>ROUND(I287*H287,2)</f>
        <v>0</v>
      </c>
      <c r="BL287" s="25" t="s">
        <v>502</v>
      </c>
      <c r="BM287" s="25" t="s">
        <v>1619</v>
      </c>
    </row>
    <row r="288" spans="2:65" s="1" customFormat="1">
      <c r="B288" s="42"/>
      <c r="C288" s="64"/>
      <c r="D288" s="221" t="s">
        <v>506</v>
      </c>
      <c r="E288" s="64"/>
      <c r="F288" s="222" t="s">
        <v>11930</v>
      </c>
      <c r="G288" s="64"/>
      <c r="H288" s="64"/>
      <c r="I288" s="177"/>
      <c r="J288" s="64"/>
      <c r="K288" s="64"/>
      <c r="L288" s="62"/>
      <c r="M288" s="223"/>
      <c r="N288" s="43"/>
      <c r="O288" s="43"/>
      <c r="P288" s="43"/>
      <c r="Q288" s="43"/>
      <c r="R288" s="43"/>
      <c r="S288" s="43"/>
      <c r="T288" s="79"/>
      <c r="AT288" s="25" t="s">
        <v>506</v>
      </c>
      <c r="AU288" s="25" t="s">
        <v>82</v>
      </c>
    </row>
    <row r="289" spans="2:65" s="1" customFormat="1" ht="36">
      <c r="B289" s="42"/>
      <c r="C289" s="64"/>
      <c r="D289" s="227" t="s">
        <v>2254</v>
      </c>
      <c r="E289" s="64"/>
      <c r="F289" s="273" t="s">
        <v>11931</v>
      </c>
      <c r="G289" s="64"/>
      <c r="H289" s="64"/>
      <c r="I289" s="177"/>
      <c r="J289" s="64"/>
      <c r="K289" s="64"/>
      <c r="L289" s="62"/>
      <c r="M289" s="223"/>
      <c r="N289" s="43"/>
      <c r="O289" s="43"/>
      <c r="P289" s="43"/>
      <c r="Q289" s="43"/>
      <c r="R289" s="43"/>
      <c r="S289" s="43"/>
      <c r="T289" s="79"/>
      <c r="AT289" s="25" t="s">
        <v>2254</v>
      </c>
      <c r="AU289" s="25" t="s">
        <v>82</v>
      </c>
    </row>
    <row r="290" spans="2:65" s="1" customFormat="1" ht="16.5" customHeight="1">
      <c r="B290" s="42"/>
      <c r="C290" s="209" t="s">
        <v>1278</v>
      </c>
      <c r="D290" s="209" t="s">
        <v>498</v>
      </c>
      <c r="E290" s="210" t="s">
        <v>11932</v>
      </c>
      <c r="F290" s="211" t="s">
        <v>11930</v>
      </c>
      <c r="G290" s="212" t="s">
        <v>2537</v>
      </c>
      <c r="H290" s="213">
        <v>116</v>
      </c>
      <c r="I290" s="214"/>
      <c r="J290" s="215">
        <f>ROUND(I290*H290,2)</f>
        <v>0</v>
      </c>
      <c r="K290" s="211" t="s">
        <v>11781</v>
      </c>
      <c r="L290" s="62"/>
      <c r="M290" s="216" t="s">
        <v>23</v>
      </c>
      <c r="N290" s="217" t="s">
        <v>44</v>
      </c>
      <c r="O290" s="43"/>
      <c r="P290" s="218">
        <f>O290*H290</f>
        <v>0</v>
      </c>
      <c r="Q290" s="218">
        <v>0</v>
      </c>
      <c r="R290" s="218">
        <f>Q290*H290</f>
        <v>0</v>
      </c>
      <c r="S290" s="218">
        <v>0</v>
      </c>
      <c r="T290" s="219">
        <f>S290*H290</f>
        <v>0</v>
      </c>
      <c r="AR290" s="25" t="s">
        <v>502</v>
      </c>
      <c r="AT290" s="25" t="s">
        <v>498</v>
      </c>
      <c r="AU290" s="25" t="s">
        <v>82</v>
      </c>
      <c r="AY290" s="25" t="s">
        <v>492</v>
      </c>
      <c r="BE290" s="220">
        <f>IF(N290="základní",J290,0)</f>
        <v>0</v>
      </c>
      <c r="BF290" s="220">
        <f>IF(N290="snížená",J290,0)</f>
        <v>0</v>
      </c>
      <c r="BG290" s="220">
        <f>IF(N290="zákl. přenesená",J290,0)</f>
        <v>0</v>
      </c>
      <c r="BH290" s="220">
        <f>IF(N290="sníž. přenesená",J290,0)</f>
        <v>0</v>
      </c>
      <c r="BI290" s="220">
        <f>IF(N290="nulová",J290,0)</f>
        <v>0</v>
      </c>
      <c r="BJ290" s="25" t="s">
        <v>80</v>
      </c>
      <c r="BK290" s="220">
        <f>ROUND(I290*H290,2)</f>
        <v>0</v>
      </c>
      <c r="BL290" s="25" t="s">
        <v>502</v>
      </c>
      <c r="BM290" s="25" t="s">
        <v>1629</v>
      </c>
    </row>
    <row r="291" spans="2:65" s="1" customFormat="1">
      <c r="B291" s="42"/>
      <c r="C291" s="64"/>
      <c r="D291" s="221" t="s">
        <v>506</v>
      </c>
      <c r="E291" s="64"/>
      <c r="F291" s="222" t="s">
        <v>11930</v>
      </c>
      <c r="G291" s="64"/>
      <c r="H291" s="64"/>
      <c r="I291" s="177"/>
      <c r="J291" s="64"/>
      <c r="K291" s="64"/>
      <c r="L291" s="62"/>
      <c r="M291" s="223"/>
      <c r="N291" s="43"/>
      <c r="O291" s="43"/>
      <c r="P291" s="43"/>
      <c r="Q291" s="43"/>
      <c r="R291" s="43"/>
      <c r="S291" s="43"/>
      <c r="T291" s="79"/>
      <c r="AT291" s="25" t="s">
        <v>506</v>
      </c>
      <c r="AU291" s="25" t="s">
        <v>82</v>
      </c>
    </row>
    <row r="292" spans="2:65" s="1" customFormat="1" ht="36">
      <c r="B292" s="42"/>
      <c r="C292" s="64"/>
      <c r="D292" s="227" t="s">
        <v>2254</v>
      </c>
      <c r="E292" s="64"/>
      <c r="F292" s="273" t="s">
        <v>11933</v>
      </c>
      <c r="G292" s="64"/>
      <c r="H292" s="64"/>
      <c r="I292" s="177"/>
      <c r="J292" s="64"/>
      <c r="K292" s="64"/>
      <c r="L292" s="62"/>
      <c r="M292" s="223"/>
      <c r="N292" s="43"/>
      <c r="O292" s="43"/>
      <c r="P292" s="43"/>
      <c r="Q292" s="43"/>
      <c r="R292" s="43"/>
      <c r="S292" s="43"/>
      <c r="T292" s="79"/>
      <c r="AT292" s="25" t="s">
        <v>2254</v>
      </c>
      <c r="AU292" s="25" t="s">
        <v>82</v>
      </c>
    </row>
    <row r="293" spans="2:65" s="1" customFormat="1" ht="16.5" customHeight="1">
      <c r="B293" s="42"/>
      <c r="C293" s="209" t="s">
        <v>1284</v>
      </c>
      <c r="D293" s="209" t="s">
        <v>498</v>
      </c>
      <c r="E293" s="210" t="s">
        <v>11934</v>
      </c>
      <c r="F293" s="211" t="s">
        <v>11930</v>
      </c>
      <c r="G293" s="212" t="s">
        <v>2537</v>
      </c>
      <c r="H293" s="213">
        <v>2</v>
      </c>
      <c r="I293" s="214"/>
      <c r="J293" s="215">
        <f>ROUND(I293*H293,2)</f>
        <v>0</v>
      </c>
      <c r="K293" s="211" t="s">
        <v>11781</v>
      </c>
      <c r="L293" s="62"/>
      <c r="M293" s="216" t="s">
        <v>23</v>
      </c>
      <c r="N293" s="217" t="s">
        <v>44</v>
      </c>
      <c r="O293" s="43"/>
      <c r="P293" s="218">
        <f>O293*H293</f>
        <v>0</v>
      </c>
      <c r="Q293" s="218">
        <v>0</v>
      </c>
      <c r="R293" s="218">
        <f>Q293*H293</f>
        <v>0</v>
      </c>
      <c r="S293" s="218">
        <v>0</v>
      </c>
      <c r="T293" s="219">
        <f>S293*H293</f>
        <v>0</v>
      </c>
      <c r="AR293" s="25" t="s">
        <v>502</v>
      </c>
      <c r="AT293" s="25" t="s">
        <v>498</v>
      </c>
      <c r="AU293" s="25" t="s">
        <v>82</v>
      </c>
      <c r="AY293" s="25" t="s">
        <v>492</v>
      </c>
      <c r="BE293" s="220">
        <f>IF(N293="základní",J293,0)</f>
        <v>0</v>
      </c>
      <c r="BF293" s="220">
        <f>IF(N293="snížená",J293,0)</f>
        <v>0</v>
      </c>
      <c r="BG293" s="220">
        <f>IF(N293="zákl. přenesená",J293,0)</f>
        <v>0</v>
      </c>
      <c r="BH293" s="220">
        <f>IF(N293="sníž. přenesená",J293,0)</f>
        <v>0</v>
      </c>
      <c r="BI293" s="220">
        <f>IF(N293="nulová",J293,0)</f>
        <v>0</v>
      </c>
      <c r="BJ293" s="25" t="s">
        <v>80</v>
      </c>
      <c r="BK293" s="220">
        <f>ROUND(I293*H293,2)</f>
        <v>0</v>
      </c>
      <c r="BL293" s="25" t="s">
        <v>502</v>
      </c>
      <c r="BM293" s="25" t="s">
        <v>1643</v>
      </c>
    </row>
    <row r="294" spans="2:65" s="1" customFormat="1">
      <c r="B294" s="42"/>
      <c r="C294" s="64"/>
      <c r="D294" s="221" t="s">
        <v>506</v>
      </c>
      <c r="E294" s="64"/>
      <c r="F294" s="222" t="s">
        <v>11930</v>
      </c>
      <c r="G294" s="64"/>
      <c r="H294" s="64"/>
      <c r="I294" s="177"/>
      <c r="J294" s="64"/>
      <c r="K294" s="64"/>
      <c r="L294" s="62"/>
      <c r="M294" s="223"/>
      <c r="N294" s="43"/>
      <c r="O294" s="43"/>
      <c r="P294" s="43"/>
      <c r="Q294" s="43"/>
      <c r="R294" s="43"/>
      <c r="S294" s="43"/>
      <c r="T294" s="79"/>
      <c r="AT294" s="25" t="s">
        <v>506</v>
      </c>
      <c r="AU294" s="25" t="s">
        <v>82</v>
      </c>
    </row>
    <row r="295" spans="2:65" s="1" customFormat="1" ht="36">
      <c r="B295" s="42"/>
      <c r="C295" s="64"/>
      <c r="D295" s="227" t="s">
        <v>2254</v>
      </c>
      <c r="E295" s="64"/>
      <c r="F295" s="273" t="s">
        <v>11935</v>
      </c>
      <c r="G295" s="64"/>
      <c r="H295" s="64"/>
      <c r="I295" s="177"/>
      <c r="J295" s="64"/>
      <c r="K295" s="64"/>
      <c r="L295" s="62"/>
      <c r="M295" s="223"/>
      <c r="N295" s="43"/>
      <c r="O295" s="43"/>
      <c r="P295" s="43"/>
      <c r="Q295" s="43"/>
      <c r="R295" s="43"/>
      <c r="S295" s="43"/>
      <c r="T295" s="79"/>
      <c r="AT295" s="25" t="s">
        <v>2254</v>
      </c>
      <c r="AU295" s="25" t="s">
        <v>82</v>
      </c>
    </row>
    <row r="296" spans="2:65" s="1" customFormat="1" ht="16.5" customHeight="1">
      <c r="B296" s="42"/>
      <c r="C296" s="209" t="s">
        <v>1299</v>
      </c>
      <c r="D296" s="209" t="s">
        <v>498</v>
      </c>
      <c r="E296" s="210" t="s">
        <v>11936</v>
      </c>
      <c r="F296" s="211" t="s">
        <v>11930</v>
      </c>
      <c r="G296" s="212" t="s">
        <v>2537</v>
      </c>
      <c r="H296" s="213">
        <v>7</v>
      </c>
      <c r="I296" s="214"/>
      <c r="J296" s="215">
        <f>ROUND(I296*H296,2)</f>
        <v>0</v>
      </c>
      <c r="K296" s="211" t="s">
        <v>11781</v>
      </c>
      <c r="L296" s="62"/>
      <c r="M296" s="216" t="s">
        <v>23</v>
      </c>
      <c r="N296" s="217" t="s">
        <v>44</v>
      </c>
      <c r="O296" s="43"/>
      <c r="P296" s="218">
        <f>O296*H296</f>
        <v>0</v>
      </c>
      <c r="Q296" s="218">
        <v>0</v>
      </c>
      <c r="R296" s="218">
        <f>Q296*H296</f>
        <v>0</v>
      </c>
      <c r="S296" s="218">
        <v>0</v>
      </c>
      <c r="T296" s="219">
        <f>S296*H296</f>
        <v>0</v>
      </c>
      <c r="AR296" s="25" t="s">
        <v>502</v>
      </c>
      <c r="AT296" s="25" t="s">
        <v>498</v>
      </c>
      <c r="AU296" s="25" t="s">
        <v>82</v>
      </c>
      <c r="AY296" s="25" t="s">
        <v>492</v>
      </c>
      <c r="BE296" s="220">
        <f>IF(N296="základní",J296,0)</f>
        <v>0</v>
      </c>
      <c r="BF296" s="220">
        <f>IF(N296="snížená",J296,0)</f>
        <v>0</v>
      </c>
      <c r="BG296" s="220">
        <f>IF(N296="zákl. přenesená",J296,0)</f>
        <v>0</v>
      </c>
      <c r="BH296" s="220">
        <f>IF(N296="sníž. přenesená",J296,0)</f>
        <v>0</v>
      </c>
      <c r="BI296" s="220">
        <f>IF(N296="nulová",J296,0)</f>
        <v>0</v>
      </c>
      <c r="BJ296" s="25" t="s">
        <v>80</v>
      </c>
      <c r="BK296" s="220">
        <f>ROUND(I296*H296,2)</f>
        <v>0</v>
      </c>
      <c r="BL296" s="25" t="s">
        <v>502</v>
      </c>
      <c r="BM296" s="25" t="s">
        <v>1656</v>
      </c>
    </row>
    <row r="297" spans="2:65" s="1" customFormat="1">
      <c r="B297" s="42"/>
      <c r="C297" s="64"/>
      <c r="D297" s="221" t="s">
        <v>506</v>
      </c>
      <c r="E297" s="64"/>
      <c r="F297" s="222" t="s">
        <v>11930</v>
      </c>
      <c r="G297" s="64"/>
      <c r="H297" s="64"/>
      <c r="I297" s="177"/>
      <c r="J297" s="64"/>
      <c r="K297" s="64"/>
      <c r="L297" s="62"/>
      <c r="M297" s="223"/>
      <c r="N297" s="43"/>
      <c r="O297" s="43"/>
      <c r="P297" s="43"/>
      <c r="Q297" s="43"/>
      <c r="R297" s="43"/>
      <c r="S297" s="43"/>
      <c r="T297" s="79"/>
      <c r="AT297" s="25" t="s">
        <v>506</v>
      </c>
      <c r="AU297" s="25" t="s">
        <v>82</v>
      </c>
    </row>
    <row r="298" spans="2:65" s="1" customFormat="1" ht="36">
      <c r="B298" s="42"/>
      <c r="C298" s="64"/>
      <c r="D298" s="227" t="s">
        <v>2254</v>
      </c>
      <c r="E298" s="64"/>
      <c r="F298" s="273" t="s">
        <v>11937</v>
      </c>
      <c r="G298" s="64"/>
      <c r="H298" s="64"/>
      <c r="I298" s="177"/>
      <c r="J298" s="64"/>
      <c r="K298" s="64"/>
      <c r="L298" s="62"/>
      <c r="M298" s="223"/>
      <c r="N298" s="43"/>
      <c r="O298" s="43"/>
      <c r="P298" s="43"/>
      <c r="Q298" s="43"/>
      <c r="R298" s="43"/>
      <c r="S298" s="43"/>
      <c r="T298" s="79"/>
      <c r="AT298" s="25" t="s">
        <v>2254</v>
      </c>
      <c r="AU298" s="25" t="s">
        <v>82</v>
      </c>
    </row>
    <row r="299" spans="2:65" s="1" customFormat="1" ht="16.5" customHeight="1">
      <c r="B299" s="42"/>
      <c r="C299" s="209" t="s">
        <v>1306</v>
      </c>
      <c r="D299" s="209" t="s">
        <v>498</v>
      </c>
      <c r="E299" s="210" t="s">
        <v>11938</v>
      </c>
      <c r="F299" s="211" t="s">
        <v>11912</v>
      </c>
      <c r="G299" s="212" t="s">
        <v>2537</v>
      </c>
      <c r="H299" s="213">
        <v>1</v>
      </c>
      <c r="I299" s="214"/>
      <c r="J299" s="215">
        <f>ROUND(I299*H299,2)</f>
        <v>0</v>
      </c>
      <c r="K299" s="211" t="s">
        <v>11781</v>
      </c>
      <c r="L299" s="62"/>
      <c r="M299" s="216" t="s">
        <v>23</v>
      </c>
      <c r="N299" s="217" t="s">
        <v>44</v>
      </c>
      <c r="O299" s="43"/>
      <c r="P299" s="218">
        <f>O299*H299</f>
        <v>0</v>
      </c>
      <c r="Q299" s="218">
        <v>0</v>
      </c>
      <c r="R299" s="218">
        <f>Q299*H299</f>
        <v>0</v>
      </c>
      <c r="S299" s="218">
        <v>0</v>
      </c>
      <c r="T299" s="219">
        <f>S299*H299</f>
        <v>0</v>
      </c>
      <c r="AR299" s="25" t="s">
        <v>502</v>
      </c>
      <c r="AT299" s="25" t="s">
        <v>498</v>
      </c>
      <c r="AU299" s="25" t="s">
        <v>82</v>
      </c>
      <c r="AY299" s="25" t="s">
        <v>492</v>
      </c>
      <c r="BE299" s="220">
        <f>IF(N299="základní",J299,0)</f>
        <v>0</v>
      </c>
      <c r="BF299" s="220">
        <f>IF(N299="snížená",J299,0)</f>
        <v>0</v>
      </c>
      <c r="BG299" s="220">
        <f>IF(N299="zákl. přenesená",J299,0)</f>
        <v>0</v>
      </c>
      <c r="BH299" s="220">
        <f>IF(N299="sníž. přenesená",J299,0)</f>
        <v>0</v>
      </c>
      <c r="BI299" s="220">
        <f>IF(N299="nulová",J299,0)</f>
        <v>0</v>
      </c>
      <c r="BJ299" s="25" t="s">
        <v>80</v>
      </c>
      <c r="BK299" s="220">
        <f>ROUND(I299*H299,2)</f>
        <v>0</v>
      </c>
      <c r="BL299" s="25" t="s">
        <v>502</v>
      </c>
      <c r="BM299" s="25" t="s">
        <v>1667</v>
      </c>
    </row>
    <row r="300" spans="2:65" s="1" customFormat="1">
      <c r="B300" s="42"/>
      <c r="C300" s="64"/>
      <c r="D300" s="221" t="s">
        <v>506</v>
      </c>
      <c r="E300" s="64"/>
      <c r="F300" s="222" t="s">
        <v>11912</v>
      </c>
      <c r="G300" s="64"/>
      <c r="H300" s="64"/>
      <c r="I300" s="177"/>
      <c r="J300" s="64"/>
      <c r="K300" s="64"/>
      <c r="L300" s="62"/>
      <c r="M300" s="223"/>
      <c r="N300" s="43"/>
      <c r="O300" s="43"/>
      <c r="P300" s="43"/>
      <c r="Q300" s="43"/>
      <c r="R300" s="43"/>
      <c r="S300" s="43"/>
      <c r="T300" s="79"/>
      <c r="AT300" s="25" t="s">
        <v>506</v>
      </c>
      <c r="AU300" s="25" t="s">
        <v>82</v>
      </c>
    </row>
    <row r="301" spans="2:65" s="1" customFormat="1" ht="24">
      <c r="B301" s="42"/>
      <c r="C301" s="64"/>
      <c r="D301" s="227" t="s">
        <v>2254</v>
      </c>
      <c r="E301" s="64"/>
      <c r="F301" s="273" t="s">
        <v>11939</v>
      </c>
      <c r="G301" s="64"/>
      <c r="H301" s="64"/>
      <c r="I301" s="177"/>
      <c r="J301" s="64"/>
      <c r="K301" s="64"/>
      <c r="L301" s="62"/>
      <c r="M301" s="223"/>
      <c r="N301" s="43"/>
      <c r="O301" s="43"/>
      <c r="P301" s="43"/>
      <c r="Q301" s="43"/>
      <c r="R301" s="43"/>
      <c r="S301" s="43"/>
      <c r="T301" s="79"/>
      <c r="AT301" s="25" t="s">
        <v>2254</v>
      </c>
      <c r="AU301" s="25" t="s">
        <v>82</v>
      </c>
    </row>
    <row r="302" spans="2:65" s="1" customFormat="1" ht="16.5" customHeight="1">
      <c r="B302" s="42"/>
      <c r="C302" s="209" t="s">
        <v>1316</v>
      </c>
      <c r="D302" s="209" t="s">
        <v>498</v>
      </c>
      <c r="E302" s="210" t="s">
        <v>11940</v>
      </c>
      <c r="F302" s="211" t="s">
        <v>11916</v>
      </c>
      <c r="G302" s="212" t="s">
        <v>2537</v>
      </c>
      <c r="H302" s="213">
        <v>3</v>
      </c>
      <c r="I302" s="214"/>
      <c r="J302" s="215">
        <f>ROUND(I302*H302,2)</f>
        <v>0</v>
      </c>
      <c r="K302" s="211" t="s">
        <v>11781</v>
      </c>
      <c r="L302" s="62"/>
      <c r="M302" s="216" t="s">
        <v>23</v>
      </c>
      <c r="N302" s="217" t="s">
        <v>44</v>
      </c>
      <c r="O302" s="43"/>
      <c r="P302" s="218">
        <f>O302*H302</f>
        <v>0</v>
      </c>
      <c r="Q302" s="218">
        <v>0</v>
      </c>
      <c r="R302" s="218">
        <f>Q302*H302</f>
        <v>0</v>
      </c>
      <c r="S302" s="218">
        <v>0</v>
      </c>
      <c r="T302" s="219">
        <f>S302*H302</f>
        <v>0</v>
      </c>
      <c r="AR302" s="25" t="s">
        <v>502</v>
      </c>
      <c r="AT302" s="25" t="s">
        <v>498</v>
      </c>
      <c r="AU302" s="25" t="s">
        <v>82</v>
      </c>
      <c r="AY302" s="25" t="s">
        <v>492</v>
      </c>
      <c r="BE302" s="220">
        <f>IF(N302="základní",J302,0)</f>
        <v>0</v>
      </c>
      <c r="BF302" s="220">
        <f>IF(N302="snížená",J302,0)</f>
        <v>0</v>
      </c>
      <c r="BG302" s="220">
        <f>IF(N302="zákl. přenesená",J302,0)</f>
        <v>0</v>
      </c>
      <c r="BH302" s="220">
        <f>IF(N302="sníž. přenesená",J302,0)</f>
        <v>0</v>
      </c>
      <c r="BI302" s="220">
        <f>IF(N302="nulová",J302,0)</f>
        <v>0</v>
      </c>
      <c r="BJ302" s="25" t="s">
        <v>80</v>
      </c>
      <c r="BK302" s="220">
        <f>ROUND(I302*H302,2)</f>
        <v>0</v>
      </c>
      <c r="BL302" s="25" t="s">
        <v>502</v>
      </c>
      <c r="BM302" s="25" t="s">
        <v>1684</v>
      </c>
    </row>
    <row r="303" spans="2:65" s="1" customFormat="1">
      <c r="B303" s="42"/>
      <c r="C303" s="64"/>
      <c r="D303" s="221" t="s">
        <v>506</v>
      </c>
      <c r="E303" s="64"/>
      <c r="F303" s="222" t="s">
        <v>11916</v>
      </c>
      <c r="G303" s="64"/>
      <c r="H303" s="64"/>
      <c r="I303" s="177"/>
      <c r="J303" s="64"/>
      <c r="K303" s="64"/>
      <c r="L303" s="62"/>
      <c r="M303" s="223"/>
      <c r="N303" s="43"/>
      <c r="O303" s="43"/>
      <c r="P303" s="43"/>
      <c r="Q303" s="43"/>
      <c r="R303" s="43"/>
      <c r="S303" s="43"/>
      <c r="T303" s="79"/>
      <c r="AT303" s="25" t="s">
        <v>506</v>
      </c>
      <c r="AU303" s="25" t="s">
        <v>82</v>
      </c>
    </row>
    <row r="304" spans="2:65" s="1" customFormat="1" ht="24">
      <c r="B304" s="42"/>
      <c r="C304" s="64"/>
      <c r="D304" s="227" t="s">
        <v>2254</v>
      </c>
      <c r="E304" s="64"/>
      <c r="F304" s="273" t="s">
        <v>11939</v>
      </c>
      <c r="G304" s="64"/>
      <c r="H304" s="64"/>
      <c r="I304" s="177"/>
      <c r="J304" s="64"/>
      <c r="K304" s="64"/>
      <c r="L304" s="62"/>
      <c r="M304" s="223"/>
      <c r="N304" s="43"/>
      <c r="O304" s="43"/>
      <c r="P304" s="43"/>
      <c r="Q304" s="43"/>
      <c r="R304" s="43"/>
      <c r="S304" s="43"/>
      <c r="T304" s="79"/>
      <c r="AT304" s="25" t="s">
        <v>2254</v>
      </c>
      <c r="AU304" s="25" t="s">
        <v>82</v>
      </c>
    </row>
    <row r="305" spans="2:65" s="1" customFormat="1" ht="16.5" customHeight="1">
      <c r="B305" s="42"/>
      <c r="C305" s="209" t="s">
        <v>1324</v>
      </c>
      <c r="D305" s="209" t="s">
        <v>498</v>
      </c>
      <c r="E305" s="210" t="s">
        <v>11941</v>
      </c>
      <c r="F305" s="211" t="s">
        <v>11912</v>
      </c>
      <c r="G305" s="212" t="s">
        <v>2537</v>
      </c>
      <c r="H305" s="213">
        <v>18</v>
      </c>
      <c r="I305" s="214"/>
      <c r="J305" s="215">
        <f>ROUND(I305*H305,2)</f>
        <v>0</v>
      </c>
      <c r="K305" s="211" t="s">
        <v>11781</v>
      </c>
      <c r="L305" s="62"/>
      <c r="M305" s="216" t="s">
        <v>23</v>
      </c>
      <c r="N305" s="217" t="s">
        <v>44</v>
      </c>
      <c r="O305" s="43"/>
      <c r="P305" s="218">
        <f>O305*H305</f>
        <v>0</v>
      </c>
      <c r="Q305" s="218">
        <v>0</v>
      </c>
      <c r="R305" s="218">
        <f>Q305*H305</f>
        <v>0</v>
      </c>
      <c r="S305" s="218">
        <v>0</v>
      </c>
      <c r="T305" s="219">
        <f>S305*H305</f>
        <v>0</v>
      </c>
      <c r="AR305" s="25" t="s">
        <v>502</v>
      </c>
      <c r="AT305" s="25" t="s">
        <v>498</v>
      </c>
      <c r="AU305" s="25" t="s">
        <v>82</v>
      </c>
      <c r="AY305" s="25" t="s">
        <v>492</v>
      </c>
      <c r="BE305" s="220">
        <f>IF(N305="základní",J305,0)</f>
        <v>0</v>
      </c>
      <c r="BF305" s="220">
        <f>IF(N305="snížená",J305,0)</f>
        <v>0</v>
      </c>
      <c r="BG305" s="220">
        <f>IF(N305="zákl. přenesená",J305,0)</f>
        <v>0</v>
      </c>
      <c r="BH305" s="220">
        <f>IF(N305="sníž. přenesená",J305,0)</f>
        <v>0</v>
      </c>
      <c r="BI305" s="220">
        <f>IF(N305="nulová",J305,0)</f>
        <v>0</v>
      </c>
      <c r="BJ305" s="25" t="s">
        <v>80</v>
      </c>
      <c r="BK305" s="220">
        <f>ROUND(I305*H305,2)</f>
        <v>0</v>
      </c>
      <c r="BL305" s="25" t="s">
        <v>502</v>
      </c>
      <c r="BM305" s="25" t="s">
        <v>1702</v>
      </c>
    </row>
    <row r="306" spans="2:65" s="1" customFormat="1">
      <c r="B306" s="42"/>
      <c r="C306" s="64"/>
      <c r="D306" s="221" t="s">
        <v>506</v>
      </c>
      <c r="E306" s="64"/>
      <c r="F306" s="222" t="s">
        <v>11912</v>
      </c>
      <c r="G306" s="64"/>
      <c r="H306" s="64"/>
      <c r="I306" s="177"/>
      <c r="J306" s="64"/>
      <c r="K306" s="64"/>
      <c r="L306" s="62"/>
      <c r="M306" s="223"/>
      <c r="N306" s="43"/>
      <c r="O306" s="43"/>
      <c r="P306" s="43"/>
      <c r="Q306" s="43"/>
      <c r="R306" s="43"/>
      <c r="S306" s="43"/>
      <c r="T306" s="79"/>
      <c r="AT306" s="25" t="s">
        <v>506</v>
      </c>
      <c r="AU306" s="25" t="s">
        <v>82</v>
      </c>
    </row>
    <row r="307" spans="2:65" s="1" customFormat="1" ht="24">
      <c r="B307" s="42"/>
      <c r="C307" s="64"/>
      <c r="D307" s="227" t="s">
        <v>2254</v>
      </c>
      <c r="E307" s="64"/>
      <c r="F307" s="273" t="s">
        <v>11942</v>
      </c>
      <c r="G307" s="64"/>
      <c r="H307" s="64"/>
      <c r="I307" s="177"/>
      <c r="J307" s="64"/>
      <c r="K307" s="64"/>
      <c r="L307" s="62"/>
      <c r="M307" s="223"/>
      <c r="N307" s="43"/>
      <c r="O307" s="43"/>
      <c r="P307" s="43"/>
      <c r="Q307" s="43"/>
      <c r="R307" s="43"/>
      <c r="S307" s="43"/>
      <c r="T307" s="79"/>
      <c r="AT307" s="25" t="s">
        <v>2254</v>
      </c>
      <c r="AU307" s="25" t="s">
        <v>82</v>
      </c>
    </row>
    <row r="308" spans="2:65" s="1" customFormat="1" ht="16.5" customHeight="1">
      <c r="B308" s="42"/>
      <c r="C308" s="209" t="s">
        <v>1331</v>
      </c>
      <c r="D308" s="209" t="s">
        <v>498</v>
      </c>
      <c r="E308" s="210" t="s">
        <v>11943</v>
      </c>
      <c r="F308" s="211" t="s">
        <v>11916</v>
      </c>
      <c r="G308" s="212" t="s">
        <v>2537</v>
      </c>
      <c r="H308" s="213">
        <v>4</v>
      </c>
      <c r="I308" s="214"/>
      <c r="J308" s="215">
        <f>ROUND(I308*H308,2)</f>
        <v>0</v>
      </c>
      <c r="K308" s="211" t="s">
        <v>11781</v>
      </c>
      <c r="L308" s="62"/>
      <c r="M308" s="216" t="s">
        <v>23</v>
      </c>
      <c r="N308" s="217" t="s">
        <v>44</v>
      </c>
      <c r="O308" s="43"/>
      <c r="P308" s="218">
        <f>O308*H308</f>
        <v>0</v>
      </c>
      <c r="Q308" s="218">
        <v>0</v>
      </c>
      <c r="R308" s="218">
        <f>Q308*H308</f>
        <v>0</v>
      </c>
      <c r="S308" s="218">
        <v>0</v>
      </c>
      <c r="T308" s="219">
        <f>S308*H308</f>
        <v>0</v>
      </c>
      <c r="AR308" s="25" t="s">
        <v>502</v>
      </c>
      <c r="AT308" s="25" t="s">
        <v>498</v>
      </c>
      <c r="AU308" s="25" t="s">
        <v>82</v>
      </c>
      <c r="AY308" s="25" t="s">
        <v>492</v>
      </c>
      <c r="BE308" s="220">
        <f>IF(N308="základní",J308,0)</f>
        <v>0</v>
      </c>
      <c r="BF308" s="220">
        <f>IF(N308="snížená",J308,0)</f>
        <v>0</v>
      </c>
      <c r="BG308" s="220">
        <f>IF(N308="zákl. přenesená",J308,0)</f>
        <v>0</v>
      </c>
      <c r="BH308" s="220">
        <f>IF(N308="sníž. přenesená",J308,0)</f>
        <v>0</v>
      </c>
      <c r="BI308" s="220">
        <f>IF(N308="nulová",J308,0)</f>
        <v>0</v>
      </c>
      <c r="BJ308" s="25" t="s">
        <v>80</v>
      </c>
      <c r="BK308" s="220">
        <f>ROUND(I308*H308,2)</f>
        <v>0</v>
      </c>
      <c r="BL308" s="25" t="s">
        <v>502</v>
      </c>
      <c r="BM308" s="25" t="s">
        <v>1716</v>
      </c>
    </row>
    <row r="309" spans="2:65" s="1" customFormat="1">
      <c r="B309" s="42"/>
      <c r="C309" s="64"/>
      <c r="D309" s="221" t="s">
        <v>506</v>
      </c>
      <c r="E309" s="64"/>
      <c r="F309" s="222" t="s">
        <v>11916</v>
      </c>
      <c r="G309" s="64"/>
      <c r="H309" s="64"/>
      <c r="I309" s="177"/>
      <c r="J309" s="64"/>
      <c r="K309" s="64"/>
      <c r="L309" s="62"/>
      <c r="M309" s="223"/>
      <c r="N309" s="43"/>
      <c r="O309" s="43"/>
      <c r="P309" s="43"/>
      <c r="Q309" s="43"/>
      <c r="R309" s="43"/>
      <c r="S309" s="43"/>
      <c r="T309" s="79"/>
      <c r="AT309" s="25" t="s">
        <v>506</v>
      </c>
      <c r="AU309" s="25" t="s">
        <v>82</v>
      </c>
    </row>
    <row r="310" spans="2:65" s="1" customFormat="1" ht="24">
      <c r="B310" s="42"/>
      <c r="C310" s="64"/>
      <c r="D310" s="227" t="s">
        <v>2254</v>
      </c>
      <c r="E310" s="64"/>
      <c r="F310" s="273" t="s">
        <v>11942</v>
      </c>
      <c r="G310" s="64"/>
      <c r="H310" s="64"/>
      <c r="I310" s="177"/>
      <c r="J310" s="64"/>
      <c r="K310" s="64"/>
      <c r="L310" s="62"/>
      <c r="M310" s="223"/>
      <c r="N310" s="43"/>
      <c r="O310" s="43"/>
      <c r="P310" s="43"/>
      <c r="Q310" s="43"/>
      <c r="R310" s="43"/>
      <c r="S310" s="43"/>
      <c r="T310" s="79"/>
      <c r="AT310" s="25" t="s">
        <v>2254</v>
      </c>
      <c r="AU310" s="25" t="s">
        <v>82</v>
      </c>
    </row>
    <row r="311" spans="2:65" s="1" customFormat="1" ht="16.5" customHeight="1">
      <c r="B311" s="42"/>
      <c r="C311" s="209" t="s">
        <v>1337</v>
      </c>
      <c r="D311" s="209" t="s">
        <v>498</v>
      </c>
      <c r="E311" s="210" t="s">
        <v>11944</v>
      </c>
      <c r="F311" s="211" t="s">
        <v>11919</v>
      </c>
      <c r="G311" s="212" t="s">
        <v>2537</v>
      </c>
      <c r="H311" s="213">
        <v>4</v>
      </c>
      <c r="I311" s="214"/>
      <c r="J311" s="215">
        <f>ROUND(I311*H311,2)</f>
        <v>0</v>
      </c>
      <c r="K311" s="211" t="s">
        <v>11781</v>
      </c>
      <c r="L311" s="62"/>
      <c r="M311" s="216" t="s">
        <v>23</v>
      </c>
      <c r="N311" s="217" t="s">
        <v>44</v>
      </c>
      <c r="O311" s="43"/>
      <c r="P311" s="218">
        <f>O311*H311</f>
        <v>0</v>
      </c>
      <c r="Q311" s="218">
        <v>0</v>
      </c>
      <c r="R311" s="218">
        <f>Q311*H311</f>
        <v>0</v>
      </c>
      <c r="S311" s="218">
        <v>0</v>
      </c>
      <c r="T311" s="219">
        <f>S311*H311</f>
        <v>0</v>
      </c>
      <c r="AR311" s="25" t="s">
        <v>502</v>
      </c>
      <c r="AT311" s="25" t="s">
        <v>498</v>
      </c>
      <c r="AU311" s="25" t="s">
        <v>82</v>
      </c>
      <c r="AY311" s="25" t="s">
        <v>492</v>
      </c>
      <c r="BE311" s="220">
        <f>IF(N311="základní",J311,0)</f>
        <v>0</v>
      </c>
      <c r="BF311" s="220">
        <f>IF(N311="snížená",J311,0)</f>
        <v>0</v>
      </c>
      <c r="BG311" s="220">
        <f>IF(N311="zákl. přenesená",J311,0)</f>
        <v>0</v>
      </c>
      <c r="BH311" s="220">
        <f>IF(N311="sníž. přenesená",J311,0)</f>
        <v>0</v>
      </c>
      <c r="BI311" s="220">
        <f>IF(N311="nulová",J311,0)</f>
        <v>0</v>
      </c>
      <c r="BJ311" s="25" t="s">
        <v>80</v>
      </c>
      <c r="BK311" s="220">
        <f>ROUND(I311*H311,2)</f>
        <v>0</v>
      </c>
      <c r="BL311" s="25" t="s">
        <v>502</v>
      </c>
      <c r="BM311" s="25" t="s">
        <v>1741</v>
      </c>
    </row>
    <row r="312" spans="2:65" s="1" customFormat="1">
      <c r="B312" s="42"/>
      <c r="C312" s="64"/>
      <c r="D312" s="221" t="s">
        <v>506</v>
      </c>
      <c r="E312" s="64"/>
      <c r="F312" s="222" t="s">
        <v>11919</v>
      </c>
      <c r="G312" s="64"/>
      <c r="H312" s="64"/>
      <c r="I312" s="177"/>
      <c r="J312" s="64"/>
      <c r="K312" s="64"/>
      <c r="L312" s="62"/>
      <c r="M312" s="223"/>
      <c r="N312" s="43"/>
      <c r="O312" s="43"/>
      <c r="P312" s="43"/>
      <c r="Q312" s="43"/>
      <c r="R312" s="43"/>
      <c r="S312" s="43"/>
      <c r="T312" s="79"/>
      <c r="AT312" s="25" t="s">
        <v>506</v>
      </c>
      <c r="AU312" s="25" t="s">
        <v>82</v>
      </c>
    </row>
    <row r="313" spans="2:65" s="1" customFormat="1" ht="24">
      <c r="B313" s="42"/>
      <c r="C313" s="64"/>
      <c r="D313" s="221" t="s">
        <v>2254</v>
      </c>
      <c r="E313" s="64"/>
      <c r="F313" s="224" t="s">
        <v>11942</v>
      </c>
      <c r="G313" s="64"/>
      <c r="H313" s="64"/>
      <c r="I313" s="177"/>
      <c r="J313" s="64"/>
      <c r="K313" s="64"/>
      <c r="L313" s="62"/>
      <c r="M313" s="223"/>
      <c r="N313" s="43"/>
      <c r="O313" s="43"/>
      <c r="P313" s="43"/>
      <c r="Q313" s="43"/>
      <c r="R313" s="43"/>
      <c r="S313" s="43"/>
      <c r="T313" s="79"/>
      <c r="AT313" s="25" t="s">
        <v>2254</v>
      </c>
      <c r="AU313" s="25" t="s">
        <v>82</v>
      </c>
    </row>
    <row r="314" spans="2:65" s="11" customFormat="1" ht="29.85" customHeight="1">
      <c r="B314" s="192"/>
      <c r="C314" s="193"/>
      <c r="D314" s="206" t="s">
        <v>72</v>
      </c>
      <c r="E314" s="207" t="s">
        <v>4933</v>
      </c>
      <c r="F314" s="207" t="s">
        <v>11945</v>
      </c>
      <c r="G314" s="193"/>
      <c r="H314" s="193"/>
      <c r="I314" s="196"/>
      <c r="J314" s="208">
        <f>BK314</f>
        <v>0</v>
      </c>
      <c r="K314" s="193"/>
      <c r="L314" s="198"/>
      <c r="M314" s="199"/>
      <c r="N314" s="200"/>
      <c r="O314" s="200"/>
      <c r="P314" s="201">
        <f>SUM(P315:P364)</f>
        <v>0</v>
      </c>
      <c r="Q314" s="200"/>
      <c r="R314" s="201">
        <f>SUM(R315:R364)</f>
        <v>0</v>
      </c>
      <c r="S314" s="200"/>
      <c r="T314" s="202">
        <f>SUM(T315:T364)</f>
        <v>0</v>
      </c>
      <c r="AR314" s="203" t="s">
        <v>80</v>
      </c>
      <c r="AT314" s="204" t="s">
        <v>72</v>
      </c>
      <c r="AU314" s="204" t="s">
        <v>80</v>
      </c>
      <c r="AY314" s="203" t="s">
        <v>492</v>
      </c>
      <c r="BK314" s="205">
        <f>SUM(BK315:BK364)</f>
        <v>0</v>
      </c>
    </row>
    <row r="315" spans="2:65" s="1" customFormat="1" ht="16.5" customHeight="1">
      <c r="B315" s="42"/>
      <c r="C315" s="209" t="s">
        <v>1365</v>
      </c>
      <c r="D315" s="209" t="s">
        <v>498</v>
      </c>
      <c r="E315" s="210" t="s">
        <v>11946</v>
      </c>
      <c r="F315" s="211" t="s">
        <v>23</v>
      </c>
      <c r="G315" s="212" t="s">
        <v>23</v>
      </c>
      <c r="H315" s="213">
        <v>0</v>
      </c>
      <c r="I315" s="214"/>
      <c r="J315" s="215">
        <f>ROUND(I315*H315,2)</f>
        <v>0</v>
      </c>
      <c r="K315" s="211" t="s">
        <v>23</v>
      </c>
      <c r="L315" s="62"/>
      <c r="M315" s="216" t="s">
        <v>23</v>
      </c>
      <c r="N315" s="217" t="s">
        <v>44</v>
      </c>
      <c r="O315" s="43"/>
      <c r="P315" s="218">
        <f>O315*H315</f>
        <v>0</v>
      </c>
      <c r="Q315" s="218">
        <v>0</v>
      </c>
      <c r="R315" s="218">
        <f>Q315*H315</f>
        <v>0</v>
      </c>
      <c r="S315" s="218">
        <v>0</v>
      </c>
      <c r="T315" s="219">
        <f>S315*H315</f>
        <v>0</v>
      </c>
      <c r="AR315" s="25" t="s">
        <v>502</v>
      </c>
      <c r="AT315" s="25" t="s">
        <v>498</v>
      </c>
      <c r="AU315" s="25" t="s">
        <v>82</v>
      </c>
      <c r="AY315" s="25" t="s">
        <v>492</v>
      </c>
      <c r="BE315" s="220">
        <f>IF(N315="základní",J315,0)</f>
        <v>0</v>
      </c>
      <c r="BF315" s="220">
        <f>IF(N315="snížená",J315,0)</f>
        <v>0</v>
      </c>
      <c r="BG315" s="220">
        <f>IF(N315="zákl. přenesená",J315,0)</f>
        <v>0</v>
      </c>
      <c r="BH315" s="220">
        <f>IF(N315="sníž. přenesená",J315,0)</f>
        <v>0</v>
      </c>
      <c r="BI315" s="220">
        <f>IF(N315="nulová",J315,0)</f>
        <v>0</v>
      </c>
      <c r="BJ315" s="25" t="s">
        <v>80</v>
      </c>
      <c r="BK315" s="220">
        <f>ROUND(I315*H315,2)</f>
        <v>0</v>
      </c>
      <c r="BL315" s="25" t="s">
        <v>502</v>
      </c>
      <c r="BM315" s="25" t="s">
        <v>11947</v>
      </c>
    </row>
    <row r="316" spans="2:65" s="1" customFormat="1" ht="60">
      <c r="B316" s="42"/>
      <c r="C316" s="64"/>
      <c r="D316" s="227" t="s">
        <v>506</v>
      </c>
      <c r="E316" s="64"/>
      <c r="F316" s="274" t="s">
        <v>11948</v>
      </c>
      <c r="G316" s="64"/>
      <c r="H316" s="64"/>
      <c r="I316" s="177"/>
      <c r="J316" s="64"/>
      <c r="K316" s="64"/>
      <c r="L316" s="62"/>
      <c r="M316" s="223"/>
      <c r="N316" s="43"/>
      <c r="O316" s="43"/>
      <c r="P316" s="43"/>
      <c r="Q316" s="43"/>
      <c r="R316" s="43"/>
      <c r="S316" s="43"/>
      <c r="T316" s="79"/>
      <c r="AT316" s="25" t="s">
        <v>506</v>
      </c>
      <c r="AU316" s="25" t="s">
        <v>82</v>
      </c>
    </row>
    <row r="317" spans="2:65" s="1" customFormat="1" ht="16.5" customHeight="1">
      <c r="B317" s="42"/>
      <c r="C317" s="209" t="s">
        <v>1381</v>
      </c>
      <c r="D317" s="209" t="s">
        <v>498</v>
      </c>
      <c r="E317" s="210" t="s">
        <v>11949</v>
      </c>
      <c r="F317" s="211" t="s">
        <v>11950</v>
      </c>
      <c r="G317" s="212" t="s">
        <v>2537</v>
      </c>
      <c r="H317" s="213">
        <v>316</v>
      </c>
      <c r="I317" s="214"/>
      <c r="J317" s="215">
        <f>ROUND(I317*H317,2)</f>
        <v>0</v>
      </c>
      <c r="K317" s="211" t="s">
        <v>11781</v>
      </c>
      <c r="L317" s="62"/>
      <c r="M317" s="216" t="s">
        <v>23</v>
      </c>
      <c r="N317" s="217" t="s">
        <v>44</v>
      </c>
      <c r="O317" s="43"/>
      <c r="P317" s="218">
        <f>O317*H317</f>
        <v>0</v>
      </c>
      <c r="Q317" s="218">
        <v>0</v>
      </c>
      <c r="R317" s="218">
        <f>Q317*H317</f>
        <v>0</v>
      </c>
      <c r="S317" s="218">
        <v>0</v>
      </c>
      <c r="T317" s="219">
        <f>S317*H317</f>
        <v>0</v>
      </c>
      <c r="AR317" s="25" t="s">
        <v>502</v>
      </c>
      <c r="AT317" s="25" t="s">
        <v>498</v>
      </c>
      <c r="AU317" s="25" t="s">
        <v>82</v>
      </c>
      <c r="AY317" s="25" t="s">
        <v>492</v>
      </c>
      <c r="BE317" s="220">
        <f>IF(N317="základní",J317,0)</f>
        <v>0</v>
      </c>
      <c r="BF317" s="220">
        <f>IF(N317="snížená",J317,0)</f>
        <v>0</v>
      </c>
      <c r="BG317" s="220">
        <f>IF(N317="zákl. přenesená",J317,0)</f>
        <v>0</v>
      </c>
      <c r="BH317" s="220">
        <f>IF(N317="sníž. přenesená",J317,0)</f>
        <v>0</v>
      </c>
      <c r="BI317" s="220">
        <f>IF(N317="nulová",J317,0)</f>
        <v>0</v>
      </c>
      <c r="BJ317" s="25" t="s">
        <v>80</v>
      </c>
      <c r="BK317" s="220">
        <f>ROUND(I317*H317,2)</f>
        <v>0</v>
      </c>
      <c r="BL317" s="25" t="s">
        <v>502</v>
      </c>
      <c r="BM317" s="25" t="s">
        <v>1761</v>
      </c>
    </row>
    <row r="318" spans="2:65" s="1" customFormat="1">
      <c r="B318" s="42"/>
      <c r="C318" s="64"/>
      <c r="D318" s="221" t="s">
        <v>506</v>
      </c>
      <c r="E318" s="64"/>
      <c r="F318" s="222" t="s">
        <v>11950</v>
      </c>
      <c r="G318" s="64"/>
      <c r="H318" s="64"/>
      <c r="I318" s="177"/>
      <c r="J318" s="64"/>
      <c r="K318" s="64"/>
      <c r="L318" s="62"/>
      <c r="M318" s="223"/>
      <c r="N318" s="43"/>
      <c r="O318" s="43"/>
      <c r="P318" s="43"/>
      <c r="Q318" s="43"/>
      <c r="R318" s="43"/>
      <c r="S318" s="43"/>
      <c r="T318" s="79"/>
      <c r="AT318" s="25" t="s">
        <v>506</v>
      </c>
      <c r="AU318" s="25" t="s">
        <v>82</v>
      </c>
    </row>
    <row r="319" spans="2:65" s="1" customFormat="1" ht="24">
      <c r="B319" s="42"/>
      <c r="C319" s="64"/>
      <c r="D319" s="227" t="s">
        <v>2254</v>
      </c>
      <c r="E319" s="64"/>
      <c r="F319" s="273" t="s">
        <v>11951</v>
      </c>
      <c r="G319" s="64"/>
      <c r="H319" s="64"/>
      <c r="I319" s="177"/>
      <c r="J319" s="64"/>
      <c r="K319" s="64"/>
      <c r="L319" s="62"/>
      <c r="M319" s="223"/>
      <c r="N319" s="43"/>
      <c r="O319" s="43"/>
      <c r="P319" s="43"/>
      <c r="Q319" s="43"/>
      <c r="R319" s="43"/>
      <c r="S319" s="43"/>
      <c r="T319" s="79"/>
      <c r="AT319" s="25" t="s">
        <v>2254</v>
      </c>
      <c r="AU319" s="25" t="s">
        <v>82</v>
      </c>
    </row>
    <row r="320" spans="2:65" s="1" customFormat="1" ht="16.5" customHeight="1">
      <c r="B320" s="42"/>
      <c r="C320" s="209" t="s">
        <v>1393</v>
      </c>
      <c r="D320" s="209" t="s">
        <v>498</v>
      </c>
      <c r="E320" s="210" t="s">
        <v>11952</v>
      </c>
      <c r="F320" s="211" t="s">
        <v>11950</v>
      </c>
      <c r="G320" s="212" t="s">
        <v>2537</v>
      </c>
      <c r="H320" s="213">
        <v>136</v>
      </c>
      <c r="I320" s="214"/>
      <c r="J320" s="215">
        <f>ROUND(I320*H320,2)</f>
        <v>0</v>
      </c>
      <c r="K320" s="211" t="s">
        <v>11781</v>
      </c>
      <c r="L320" s="62"/>
      <c r="M320" s="216" t="s">
        <v>23</v>
      </c>
      <c r="N320" s="217" t="s">
        <v>44</v>
      </c>
      <c r="O320" s="43"/>
      <c r="P320" s="218">
        <f>O320*H320</f>
        <v>0</v>
      </c>
      <c r="Q320" s="218">
        <v>0</v>
      </c>
      <c r="R320" s="218">
        <f>Q320*H320</f>
        <v>0</v>
      </c>
      <c r="S320" s="218">
        <v>0</v>
      </c>
      <c r="T320" s="219">
        <f>S320*H320</f>
        <v>0</v>
      </c>
      <c r="AR320" s="25" t="s">
        <v>502</v>
      </c>
      <c r="AT320" s="25" t="s">
        <v>498</v>
      </c>
      <c r="AU320" s="25" t="s">
        <v>82</v>
      </c>
      <c r="AY320" s="25" t="s">
        <v>492</v>
      </c>
      <c r="BE320" s="220">
        <f>IF(N320="základní",J320,0)</f>
        <v>0</v>
      </c>
      <c r="BF320" s="220">
        <f>IF(N320="snížená",J320,0)</f>
        <v>0</v>
      </c>
      <c r="BG320" s="220">
        <f>IF(N320="zákl. přenesená",J320,0)</f>
        <v>0</v>
      </c>
      <c r="BH320" s="220">
        <f>IF(N320="sníž. přenesená",J320,0)</f>
        <v>0</v>
      </c>
      <c r="BI320" s="220">
        <f>IF(N320="nulová",J320,0)</f>
        <v>0</v>
      </c>
      <c r="BJ320" s="25" t="s">
        <v>80</v>
      </c>
      <c r="BK320" s="220">
        <f>ROUND(I320*H320,2)</f>
        <v>0</v>
      </c>
      <c r="BL320" s="25" t="s">
        <v>502</v>
      </c>
      <c r="BM320" s="25" t="s">
        <v>1779</v>
      </c>
    </row>
    <row r="321" spans="2:65" s="1" customFormat="1">
      <c r="B321" s="42"/>
      <c r="C321" s="64"/>
      <c r="D321" s="221" t="s">
        <v>506</v>
      </c>
      <c r="E321" s="64"/>
      <c r="F321" s="222" t="s">
        <v>11950</v>
      </c>
      <c r="G321" s="64"/>
      <c r="H321" s="64"/>
      <c r="I321" s="177"/>
      <c r="J321" s="64"/>
      <c r="K321" s="64"/>
      <c r="L321" s="62"/>
      <c r="M321" s="223"/>
      <c r="N321" s="43"/>
      <c r="O321" s="43"/>
      <c r="P321" s="43"/>
      <c r="Q321" s="43"/>
      <c r="R321" s="43"/>
      <c r="S321" s="43"/>
      <c r="T321" s="79"/>
      <c r="AT321" s="25" t="s">
        <v>506</v>
      </c>
      <c r="AU321" s="25" t="s">
        <v>82</v>
      </c>
    </row>
    <row r="322" spans="2:65" s="1" customFormat="1" ht="36">
      <c r="B322" s="42"/>
      <c r="C322" s="64"/>
      <c r="D322" s="227" t="s">
        <v>2254</v>
      </c>
      <c r="E322" s="64"/>
      <c r="F322" s="273" t="s">
        <v>11953</v>
      </c>
      <c r="G322" s="64"/>
      <c r="H322" s="64"/>
      <c r="I322" s="177"/>
      <c r="J322" s="64"/>
      <c r="K322" s="64"/>
      <c r="L322" s="62"/>
      <c r="M322" s="223"/>
      <c r="N322" s="43"/>
      <c r="O322" s="43"/>
      <c r="P322" s="43"/>
      <c r="Q322" s="43"/>
      <c r="R322" s="43"/>
      <c r="S322" s="43"/>
      <c r="T322" s="79"/>
      <c r="AT322" s="25" t="s">
        <v>2254</v>
      </c>
      <c r="AU322" s="25" t="s">
        <v>82</v>
      </c>
    </row>
    <row r="323" spans="2:65" s="1" customFormat="1" ht="16.5" customHeight="1">
      <c r="B323" s="42"/>
      <c r="C323" s="209" t="s">
        <v>1400</v>
      </c>
      <c r="D323" s="209" t="s">
        <v>498</v>
      </c>
      <c r="E323" s="210" t="s">
        <v>11954</v>
      </c>
      <c r="F323" s="211" t="s">
        <v>11950</v>
      </c>
      <c r="G323" s="212" t="s">
        <v>2537</v>
      </c>
      <c r="H323" s="213">
        <v>63</v>
      </c>
      <c r="I323" s="214"/>
      <c r="J323" s="215">
        <f>ROUND(I323*H323,2)</f>
        <v>0</v>
      </c>
      <c r="K323" s="211" t="s">
        <v>11781</v>
      </c>
      <c r="L323" s="62"/>
      <c r="M323" s="216" t="s">
        <v>23</v>
      </c>
      <c r="N323" s="217" t="s">
        <v>44</v>
      </c>
      <c r="O323" s="43"/>
      <c r="P323" s="218">
        <f>O323*H323</f>
        <v>0</v>
      </c>
      <c r="Q323" s="218">
        <v>0</v>
      </c>
      <c r="R323" s="218">
        <f>Q323*H323</f>
        <v>0</v>
      </c>
      <c r="S323" s="218">
        <v>0</v>
      </c>
      <c r="T323" s="219">
        <f>S323*H323</f>
        <v>0</v>
      </c>
      <c r="AR323" s="25" t="s">
        <v>502</v>
      </c>
      <c r="AT323" s="25" t="s">
        <v>498</v>
      </c>
      <c r="AU323" s="25" t="s">
        <v>82</v>
      </c>
      <c r="AY323" s="25" t="s">
        <v>492</v>
      </c>
      <c r="BE323" s="220">
        <f>IF(N323="základní",J323,0)</f>
        <v>0</v>
      </c>
      <c r="BF323" s="220">
        <f>IF(N323="snížená",J323,0)</f>
        <v>0</v>
      </c>
      <c r="BG323" s="220">
        <f>IF(N323="zákl. přenesená",J323,0)</f>
        <v>0</v>
      </c>
      <c r="BH323" s="220">
        <f>IF(N323="sníž. přenesená",J323,0)</f>
        <v>0</v>
      </c>
      <c r="BI323" s="220">
        <f>IF(N323="nulová",J323,0)</f>
        <v>0</v>
      </c>
      <c r="BJ323" s="25" t="s">
        <v>80</v>
      </c>
      <c r="BK323" s="220">
        <f>ROUND(I323*H323,2)</f>
        <v>0</v>
      </c>
      <c r="BL323" s="25" t="s">
        <v>502</v>
      </c>
      <c r="BM323" s="25" t="s">
        <v>1793</v>
      </c>
    </row>
    <row r="324" spans="2:65" s="1" customFormat="1">
      <c r="B324" s="42"/>
      <c r="C324" s="64"/>
      <c r="D324" s="221" t="s">
        <v>506</v>
      </c>
      <c r="E324" s="64"/>
      <c r="F324" s="222" t="s">
        <v>11950</v>
      </c>
      <c r="G324" s="64"/>
      <c r="H324" s="64"/>
      <c r="I324" s="177"/>
      <c r="J324" s="64"/>
      <c r="K324" s="64"/>
      <c r="L324" s="62"/>
      <c r="M324" s="223"/>
      <c r="N324" s="43"/>
      <c r="O324" s="43"/>
      <c r="P324" s="43"/>
      <c r="Q324" s="43"/>
      <c r="R324" s="43"/>
      <c r="S324" s="43"/>
      <c r="T324" s="79"/>
      <c r="AT324" s="25" t="s">
        <v>506</v>
      </c>
      <c r="AU324" s="25" t="s">
        <v>82</v>
      </c>
    </row>
    <row r="325" spans="2:65" s="1" customFormat="1" ht="36">
      <c r="B325" s="42"/>
      <c r="C325" s="64"/>
      <c r="D325" s="227" t="s">
        <v>2254</v>
      </c>
      <c r="E325" s="64"/>
      <c r="F325" s="273" t="s">
        <v>11955</v>
      </c>
      <c r="G325" s="64"/>
      <c r="H325" s="64"/>
      <c r="I325" s="177"/>
      <c r="J325" s="64"/>
      <c r="K325" s="64"/>
      <c r="L325" s="62"/>
      <c r="M325" s="223"/>
      <c r="N325" s="43"/>
      <c r="O325" s="43"/>
      <c r="P325" s="43"/>
      <c r="Q325" s="43"/>
      <c r="R325" s="43"/>
      <c r="S325" s="43"/>
      <c r="T325" s="79"/>
      <c r="AT325" s="25" t="s">
        <v>2254</v>
      </c>
      <c r="AU325" s="25" t="s">
        <v>82</v>
      </c>
    </row>
    <row r="326" spans="2:65" s="1" customFormat="1" ht="16.5" customHeight="1">
      <c r="B326" s="42"/>
      <c r="C326" s="209" t="s">
        <v>1407</v>
      </c>
      <c r="D326" s="209" t="s">
        <v>498</v>
      </c>
      <c r="E326" s="210" t="s">
        <v>11956</v>
      </c>
      <c r="F326" s="211" t="s">
        <v>11950</v>
      </c>
      <c r="G326" s="212" t="s">
        <v>2537</v>
      </c>
      <c r="H326" s="213">
        <v>57</v>
      </c>
      <c r="I326" s="214"/>
      <c r="J326" s="215">
        <f>ROUND(I326*H326,2)</f>
        <v>0</v>
      </c>
      <c r="K326" s="211" t="s">
        <v>11781</v>
      </c>
      <c r="L326" s="62"/>
      <c r="M326" s="216" t="s">
        <v>23</v>
      </c>
      <c r="N326" s="217" t="s">
        <v>44</v>
      </c>
      <c r="O326" s="43"/>
      <c r="P326" s="218">
        <f>O326*H326</f>
        <v>0</v>
      </c>
      <c r="Q326" s="218">
        <v>0</v>
      </c>
      <c r="R326" s="218">
        <f>Q326*H326</f>
        <v>0</v>
      </c>
      <c r="S326" s="218">
        <v>0</v>
      </c>
      <c r="T326" s="219">
        <f>S326*H326</f>
        <v>0</v>
      </c>
      <c r="AR326" s="25" t="s">
        <v>502</v>
      </c>
      <c r="AT326" s="25" t="s">
        <v>498</v>
      </c>
      <c r="AU326" s="25" t="s">
        <v>82</v>
      </c>
      <c r="AY326" s="25" t="s">
        <v>492</v>
      </c>
      <c r="BE326" s="220">
        <f>IF(N326="základní",J326,0)</f>
        <v>0</v>
      </c>
      <c r="BF326" s="220">
        <f>IF(N326="snížená",J326,0)</f>
        <v>0</v>
      </c>
      <c r="BG326" s="220">
        <f>IF(N326="zákl. přenesená",J326,0)</f>
        <v>0</v>
      </c>
      <c r="BH326" s="220">
        <f>IF(N326="sníž. přenesená",J326,0)</f>
        <v>0</v>
      </c>
      <c r="BI326" s="220">
        <f>IF(N326="nulová",J326,0)</f>
        <v>0</v>
      </c>
      <c r="BJ326" s="25" t="s">
        <v>80</v>
      </c>
      <c r="BK326" s="220">
        <f>ROUND(I326*H326,2)</f>
        <v>0</v>
      </c>
      <c r="BL326" s="25" t="s">
        <v>502</v>
      </c>
      <c r="BM326" s="25" t="s">
        <v>1825</v>
      </c>
    </row>
    <row r="327" spans="2:65" s="1" customFormat="1">
      <c r="B327" s="42"/>
      <c r="C327" s="64"/>
      <c r="D327" s="221" t="s">
        <v>506</v>
      </c>
      <c r="E327" s="64"/>
      <c r="F327" s="222" t="s">
        <v>11950</v>
      </c>
      <c r="G327" s="64"/>
      <c r="H327" s="64"/>
      <c r="I327" s="177"/>
      <c r="J327" s="64"/>
      <c r="K327" s="64"/>
      <c r="L327" s="62"/>
      <c r="M327" s="223"/>
      <c r="N327" s="43"/>
      <c r="O327" s="43"/>
      <c r="P327" s="43"/>
      <c r="Q327" s="43"/>
      <c r="R327" s="43"/>
      <c r="S327" s="43"/>
      <c r="T327" s="79"/>
      <c r="AT327" s="25" t="s">
        <v>506</v>
      </c>
      <c r="AU327" s="25" t="s">
        <v>82</v>
      </c>
    </row>
    <row r="328" spans="2:65" s="1" customFormat="1" ht="36">
      <c r="B328" s="42"/>
      <c r="C328" s="64"/>
      <c r="D328" s="227" t="s">
        <v>2254</v>
      </c>
      <c r="E328" s="64"/>
      <c r="F328" s="273" t="s">
        <v>11957</v>
      </c>
      <c r="G328" s="64"/>
      <c r="H328" s="64"/>
      <c r="I328" s="177"/>
      <c r="J328" s="64"/>
      <c r="K328" s="64"/>
      <c r="L328" s="62"/>
      <c r="M328" s="223"/>
      <c r="N328" s="43"/>
      <c r="O328" s="43"/>
      <c r="P328" s="43"/>
      <c r="Q328" s="43"/>
      <c r="R328" s="43"/>
      <c r="S328" s="43"/>
      <c r="T328" s="79"/>
      <c r="AT328" s="25" t="s">
        <v>2254</v>
      </c>
      <c r="AU328" s="25" t="s">
        <v>82</v>
      </c>
    </row>
    <row r="329" spans="2:65" s="1" customFormat="1" ht="16.5" customHeight="1">
      <c r="B329" s="42"/>
      <c r="C329" s="209" t="s">
        <v>1414</v>
      </c>
      <c r="D329" s="209" t="s">
        <v>498</v>
      </c>
      <c r="E329" s="210" t="s">
        <v>11958</v>
      </c>
      <c r="F329" s="211" t="s">
        <v>11950</v>
      </c>
      <c r="G329" s="212" t="s">
        <v>2537</v>
      </c>
      <c r="H329" s="213">
        <v>47</v>
      </c>
      <c r="I329" s="214"/>
      <c r="J329" s="215">
        <f>ROUND(I329*H329,2)</f>
        <v>0</v>
      </c>
      <c r="K329" s="211" t="s">
        <v>11781</v>
      </c>
      <c r="L329" s="62"/>
      <c r="M329" s="216" t="s">
        <v>23</v>
      </c>
      <c r="N329" s="217" t="s">
        <v>44</v>
      </c>
      <c r="O329" s="43"/>
      <c r="P329" s="218">
        <f>O329*H329</f>
        <v>0</v>
      </c>
      <c r="Q329" s="218">
        <v>0</v>
      </c>
      <c r="R329" s="218">
        <f>Q329*H329</f>
        <v>0</v>
      </c>
      <c r="S329" s="218">
        <v>0</v>
      </c>
      <c r="T329" s="219">
        <f>S329*H329</f>
        <v>0</v>
      </c>
      <c r="AR329" s="25" t="s">
        <v>502</v>
      </c>
      <c r="AT329" s="25" t="s">
        <v>498</v>
      </c>
      <c r="AU329" s="25" t="s">
        <v>82</v>
      </c>
      <c r="AY329" s="25" t="s">
        <v>492</v>
      </c>
      <c r="BE329" s="220">
        <f>IF(N329="základní",J329,0)</f>
        <v>0</v>
      </c>
      <c r="BF329" s="220">
        <f>IF(N329="snížená",J329,0)</f>
        <v>0</v>
      </c>
      <c r="BG329" s="220">
        <f>IF(N329="zákl. přenesená",J329,0)</f>
        <v>0</v>
      </c>
      <c r="BH329" s="220">
        <f>IF(N329="sníž. přenesená",J329,0)</f>
        <v>0</v>
      </c>
      <c r="BI329" s="220">
        <f>IF(N329="nulová",J329,0)</f>
        <v>0</v>
      </c>
      <c r="BJ329" s="25" t="s">
        <v>80</v>
      </c>
      <c r="BK329" s="220">
        <f>ROUND(I329*H329,2)</f>
        <v>0</v>
      </c>
      <c r="BL329" s="25" t="s">
        <v>502</v>
      </c>
      <c r="BM329" s="25" t="s">
        <v>1837</v>
      </c>
    </row>
    <row r="330" spans="2:65" s="1" customFormat="1">
      <c r="B330" s="42"/>
      <c r="C330" s="64"/>
      <c r="D330" s="221" t="s">
        <v>506</v>
      </c>
      <c r="E330" s="64"/>
      <c r="F330" s="222" t="s">
        <v>11950</v>
      </c>
      <c r="G330" s="64"/>
      <c r="H330" s="64"/>
      <c r="I330" s="177"/>
      <c r="J330" s="64"/>
      <c r="K330" s="64"/>
      <c r="L330" s="62"/>
      <c r="M330" s="223"/>
      <c r="N330" s="43"/>
      <c r="O330" s="43"/>
      <c r="P330" s="43"/>
      <c r="Q330" s="43"/>
      <c r="R330" s="43"/>
      <c r="S330" s="43"/>
      <c r="T330" s="79"/>
      <c r="AT330" s="25" t="s">
        <v>506</v>
      </c>
      <c r="AU330" s="25" t="s">
        <v>82</v>
      </c>
    </row>
    <row r="331" spans="2:65" s="1" customFormat="1" ht="48">
      <c r="B331" s="42"/>
      <c r="C331" s="64"/>
      <c r="D331" s="227" t="s">
        <v>2254</v>
      </c>
      <c r="E331" s="64"/>
      <c r="F331" s="273" t="s">
        <v>11959</v>
      </c>
      <c r="G331" s="64"/>
      <c r="H331" s="64"/>
      <c r="I331" s="177"/>
      <c r="J331" s="64"/>
      <c r="K331" s="64"/>
      <c r="L331" s="62"/>
      <c r="M331" s="223"/>
      <c r="N331" s="43"/>
      <c r="O331" s="43"/>
      <c r="P331" s="43"/>
      <c r="Q331" s="43"/>
      <c r="R331" s="43"/>
      <c r="S331" s="43"/>
      <c r="T331" s="79"/>
      <c r="AT331" s="25" t="s">
        <v>2254</v>
      </c>
      <c r="AU331" s="25" t="s">
        <v>82</v>
      </c>
    </row>
    <row r="332" spans="2:65" s="1" customFormat="1" ht="16.5" customHeight="1">
      <c r="B332" s="42"/>
      <c r="C332" s="209" t="s">
        <v>1419</v>
      </c>
      <c r="D332" s="209" t="s">
        <v>498</v>
      </c>
      <c r="E332" s="210" t="s">
        <v>11960</v>
      </c>
      <c r="F332" s="211" t="s">
        <v>11961</v>
      </c>
      <c r="G332" s="212" t="s">
        <v>2537</v>
      </c>
      <c r="H332" s="213">
        <v>241</v>
      </c>
      <c r="I332" s="214"/>
      <c r="J332" s="215">
        <f>ROUND(I332*H332,2)</f>
        <v>0</v>
      </c>
      <c r="K332" s="211" t="s">
        <v>11781</v>
      </c>
      <c r="L332" s="62"/>
      <c r="M332" s="216" t="s">
        <v>23</v>
      </c>
      <c r="N332" s="217" t="s">
        <v>44</v>
      </c>
      <c r="O332" s="43"/>
      <c r="P332" s="218">
        <f>O332*H332</f>
        <v>0</v>
      </c>
      <c r="Q332" s="218">
        <v>0</v>
      </c>
      <c r="R332" s="218">
        <f>Q332*H332</f>
        <v>0</v>
      </c>
      <c r="S332" s="218">
        <v>0</v>
      </c>
      <c r="T332" s="219">
        <f>S332*H332</f>
        <v>0</v>
      </c>
      <c r="AR332" s="25" t="s">
        <v>502</v>
      </c>
      <c r="AT332" s="25" t="s">
        <v>498</v>
      </c>
      <c r="AU332" s="25" t="s">
        <v>82</v>
      </c>
      <c r="AY332" s="25" t="s">
        <v>492</v>
      </c>
      <c r="BE332" s="220">
        <f>IF(N332="základní",J332,0)</f>
        <v>0</v>
      </c>
      <c r="BF332" s="220">
        <f>IF(N332="snížená",J332,0)</f>
        <v>0</v>
      </c>
      <c r="BG332" s="220">
        <f>IF(N332="zákl. přenesená",J332,0)</f>
        <v>0</v>
      </c>
      <c r="BH332" s="220">
        <f>IF(N332="sníž. přenesená",J332,0)</f>
        <v>0</v>
      </c>
      <c r="BI332" s="220">
        <f>IF(N332="nulová",J332,0)</f>
        <v>0</v>
      </c>
      <c r="BJ332" s="25" t="s">
        <v>80</v>
      </c>
      <c r="BK332" s="220">
        <f>ROUND(I332*H332,2)</f>
        <v>0</v>
      </c>
      <c r="BL332" s="25" t="s">
        <v>502</v>
      </c>
      <c r="BM332" s="25" t="s">
        <v>1848</v>
      </c>
    </row>
    <row r="333" spans="2:65" s="1" customFormat="1">
      <c r="B333" s="42"/>
      <c r="C333" s="64"/>
      <c r="D333" s="221" t="s">
        <v>506</v>
      </c>
      <c r="E333" s="64"/>
      <c r="F333" s="222" t="s">
        <v>11961</v>
      </c>
      <c r="G333" s="64"/>
      <c r="H333" s="64"/>
      <c r="I333" s="177"/>
      <c r="J333" s="64"/>
      <c r="K333" s="64"/>
      <c r="L333" s="62"/>
      <c r="M333" s="223"/>
      <c r="N333" s="43"/>
      <c r="O333" s="43"/>
      <c r="P333" s="43"/>
      <c r="Q333" s="43"/>
      <c r="R333" s="43"/>
      <c r="S333" s="43"/>
      <c r="T333" s="79"/>
      <c r="AT333" s="25" t="s">
        <v>506</v>
      </c>
      <c r="AU333" s="25" t="s">
        <v>82</v>
      </c>
    </row>
    <row r="334" spans="2:65" s="1" customFormat="1" ht="24">
      <c r="B334" s="42"/>
      <c r="C334" s="64"/>
      <c r="D334" s="227" t="s">
        <v>2254</v>
      </c>
      <c r="E334" s="64"/>
      <c r="F334" s="273" t="s">
        <v>11962</v>
      </c>
      <c r="G334" s="64"/>
      <c r="H334" s="64"/>
      <c r="I334" s="177"/>
      <c r="J334" s="64"/>
      <c r="K334" s="64"/>
      <c r="L334" s="62"/>
      <c r="M334" s="223"/>
      <c r="N334" s="43"/>
      <c r="O334" s="43"/>
      <c r="P334" s="43"/>
      <c r="Q334" s="43"/>
      <c r="R334" s="43"/>
      <c r="S334" s="43"/>
      <c r="T334" s="79"/>
      <c r="AT334" s="25" t="s">
        <v>2254</v>
      </c>
      <c r="AU334" s="25" t="s">
        <v>82</v>
      </c>
    </row>
    <row r="335" spans="2:65" s="1" customFormat="1" ht="16.5" customHeight="1">
      <c r="B335" s="42"/>
      <c r="C335" s="209" t="s">
        <v>1426</v>
      </c>
      <c r="D335" s="209" t="s">
        <v>498</v>
      </c>
      <c r="E335" s="210" t="s">
        <v>11963</v>
      </c>
      <c r="F335" s="211" t="s">
        <v>11961</v>
      </c>
      <c r="G335" s="212" t="s">
        <v>2537</v>
      </c>
      <c r="H335" s="213">
        <v>9</v>
      </c>
      <c r="I335" s="214"/>
      <c r="J335" s="215">
        <f>ROUND(I335*H335,2)</f>
        <v>0</v>
      </c>
      <c r="K335" s="211" t="s">
        <v>11781</v>
      </c>
      <c r="L335" s="62"/>
      <c r="M335" s="216" t="s">
        <v>23</v>
      </c>
      <c r="N335" s="217" t="s">
        <v>44</v>
      </c>
      <c r="O335" s="43"/>
      <c r="P335" s="218">
        <f>O335*H335</f>
        <v>0</v>
      </c>
      <c r="Q335" s="218">
        <v>0</v>
      </c>
      <c r="R335" s="218">
        <f>Q335*H335</f>
        <v>0</v>
      </c>
      <c r="S335" s="218">
        <v>0</v>
      </c>
      <c r="T335" s="219">
        <f>S335*H335</f>
        <v>0</v>
      </c>
      <c r="AR335" s="25" t="s">
        <v>502</v>
      </c>
      <c r="AT335" s="25" t="s">
        <v>498</v>
      </c>
      <c r="AU335" s="25" t="s">
        <v>82</v>
      </c>
      <c r="AY335" s="25" t="s">
        <v>492</v>
      </c>
      <c r="BE335" s="220">
        <f>IF(N335="základní",J335,0)</f>
        <v>0</v>
      </c>
      <c r="BF335" s="220">
        <f>IF(N335="snížená",J335,0)</f>
        <v>0</v>
      </c>
      <c r="BG335" s="220">
        <f>IF(N335="zákl. přenesená",J335,0)</f>
        <v>0</v>
      </c>
      <c r="BH335" s="220">
        <f>IF(N335="sníž. přenesená",J335,0)</f>
        <v>0</v>
      </c>
      <c r="BI335" s="220">
        <f>IF(N335="nulová",J335,0)</f>
        <v>0</v>
      </c>
      <c r="BJ335" s="25" t="s">
        <v>80</v>
      </c>
      <c r="BK335" s="220">
        <f>ROUND(I335*H335,2)</f>
        <v>0</v>
      </c>
      <c r="BL335" s="25" t="s">
        <v>502</v>
      </c>
      <c r="BM335" s="25" t="s">
        <v>1858</v>
      </c>
    </row>
    <row r="336" spans="2:65" s="1" customFormat="1">
      <c r="B336" s="42"/>
      <c r="C336" s="64"/>
      <c r="D336" s="221" t="s">
        <v>506</v>
      </c>
      <c r="E336" s="64"/>
      <c r="F336" s="222" t="s">
        <v>11961</v>
      </c>
      <c r="G336" s="64"/>
      <c r="H336" s="64"/>
      <c r="I336" s="177"/>
      <c r="J336" s="64"/>
      <c r="K336" s="64"/>
      <c r="L336" s="62"/>
      <c r="M336" s="223"/>
      <c r="N336" s="43"/>
      <c r="O336" s="43"/>
      <c r="P336" s="43"/>
      <c r="Q336" s="43"/>
      <c r="R336" s="43"/>
      <c r="S336" s="43"/>
      <c r="T336" s="79"/>
      <c r="AT336" s="25" t="s">
        <v>506</v>
      </c>
      <c r="AU336" s="25" t="s">
        <v>82</v>
      </c>
    </row>
    <row r="337" spans="2:65" s="1" customFormat="1" ht="36">
      <c r="B337" s="42"/>
      <c r="C337" s="64"/>
      <c r="D337" s="227" t="s">
        <v>2254</v>
      </c>
      <c r="E337" s="64"/>
      <c r="F337" s="273" t="s">
        <v>11953</v>
      </c>
      <c r="G337" s="64"/>
      <c r="H337" s="64"/>
      <c r="I337" s="177"/>
      <c r="J337" s="64"/>
      <c r="K337" s="64"/>
      <c r="L337" s="62"/>
      <c r="M337" s="223"/>
      <c r="N337" s="43"/>
      <c r="O337" s="43"/>
      <c r="P337" s="43"/>
      <c r="Q337" s="43"/>
      <c r="R337" s="43"/>
      <c r="S337" s="43"/>
      <c r="T337" s="79"/>
      <c r="AT337" s="25" t="s">
        <v>2254</v>
      </c>
      <c r="AU337" s="25" t="s">
        <v>82</v>
      </c>
    </row>
    <row r="338" spans="2:65" s="1" customFormat="1" ht="16.5" customHeight="1">
      <c r="B338" s="42"/>
      <c r="C338" s="209" t="s">
        <v>1432</v>
      </c>
      <c r="D338" s="209" t="s">
        <v>498</v>
      </c>
      <c r="E338" s="210" t="s">
        <v>11964</v>
      </c>
      <c r="F338" s="211" t="s">
        <v>11961</v>
      </c>
      <c r="G338" s="212" t="s">
        <v>2537</v>
      </c>
      <c r="H338" s="213">
        <v>19</v>
      </c>
      <c r="I338" s="214"/>
      <c r="J338" s="215">
        <f>ROUND(I338*H338,2)</f>
        <v>0</v>
      </c>
      <c r="K338" s="211" t="s">
        <v>11781</v>
      </c>
      <c r="L338" s="62"/>
      <c r="M338" s="216" t="s">
        <v>23</v>
      </c>
      <c r="N338" s="217" t="s">
        <v>44</v>
      </c>
      <c r="O338" s="43"/>
      <c r="P338" s="218">
        <f>O338*H338</f>
        <v>0</v>
      </c>
      <c r="Q338" s="218">
        <v>0</v>
      </c>
      <c r="R338" s="218">
        <f>Q338*H338</f>
        <v>0</v>
      </c>
      <c r="S338" s="218">
        <v>0</v>
      </c>
      <c r="T338" s="219">
        <f>S338*H338</f>
        <v>0</v>
      </c>
      <c r="AR338" s="25" t="s">
        <v>502</v>
      </c>
      <c r="AT338" s="25" t="s">
        <v>498</v>
      </c>
      <c r="AU338" s="25" t="s">
        <v>82</v>
      </c>
      <c r="AY338" s="25" t="s">
        <v>492</v>
      </c>
      <c r="BE338" s="220">
        <f>IF(N338="základní",J338,0)</f>
        <v>0</v>
      </c>
      <c r="BF338" s="220">
        <f>IF(N338="snížená",J338,0)</f>
        <v>0</v>
      </c>
      <c r="BG338" s="220">
        <f>IF(N338="zákl. přenesená",J338,0)</f>
        <v>0</v>
      </c>
      <c r="BH338" s="220">
        <f>IF(N338="sníž. přenesená",J338,0)</f>
        <v>0</v>
      </c>
      <c r="BI338" s="220">
        <f>IF(N338="nulová",J338,0)</f>
        <v>0</v>
      </c>
      <c r="BJ338" s="25" t="s">
        <v>80</v>
      </c>
      <c r="BK338" s="220">
        <f>ROUND(I338*H338,2)</f>
        <v>0</v>
      </c>
      <c r="BL338" s="25" t="s">
        <v>502</v>
      </c>
      <c r="BM338" s="25" t="s">
        <v>1875</v>
      </c>
    </row>
    <row r="339" spans="2:65" s="1" customFormat="1">
      <c r="B339" s="42"/>
      <c r="C339" s="64"/>
      <c r="D339" s="221" t="s">
        <v>506</v>
      </c>
      <c r="E339" s="64"/>
      <c r="F339" s="222" t="s">
        <v>11961</v>
      </c>
      <c r="G339" s="64"/>
      <c r="H339" s="64"/>
      <c r="I339" s="177"/>
      <c r="J339" s="64"/>
      <c r="K339" s="64"/>
      <c r="L339" s="62"/>
      <c r="M339" s="223"/>
      <c r="N339" s="43"/>
      <c r="O339" s="43"/>
      <c r="P339" s="43"/>
      <c r="Q339" s="43"/>
      <c r="R339" s="43"/>
      <c r="S339" s="43"/>
      <c r="T339" s="79"/>
      <c r="AT339" s="25" t="s">
        <v>506</v>
      </c>
      <c r="AU339" s="25" t="s">
        <v>82</v>
      </c>
    </row>
    <row r="340" spans="2:65" s="1" customFormat="1" ht="36">
      <c r="B340" s="42"/>
      <c r="C340" s="64"/>
      <c r="D340" s="227" t="s">
        <v>2254</v>
      </c>
      <c r="E340" s="64"/>
      <c r="F340" s="273" t="s">
        <v>11955</v>
      </c>
      <c r="G340" s="64"/>
      <c r="H340" s="64"/>
      <c r="I340" s="177"/>
      <c r="J340" s="64"/>
      <c r="K340" s="64"/>
      <c r="L340" s="62"/>
      <c r="M340" s="223"/>
      <c r="N340" s="43"/>
      <c r="O340" s="43"/>
      <c r="P340" s="43"/>
      <c r="Q340" s="43"/>
      <c r="R340" s="43"/>
      <c r="S340" s="43"/>
      <c r="T340" s="79"/>
      <c r="AT340" s="25" t="s">
        <v>2254</v>
      </c>
      <c r="AU340" s="25" t="s">
        <v>82</v>
      </c>
    </row>
    <row r="341" spans="2:65" s="1" customFormat="1" ht="16.5" customHeight="1">
      <c r="B341" s="42"/>
      <c r="C341" s="209" t="s">
        <v>1440</v>
      </c>
      <c r="D341" s="209" t="s">
        <v>498</v>
      </c>
      <c r="E341" s="210" t="s">
        <v>11965</v>
      </c>
      <c r="F341" s="211" t="s">
        <v>11961</v>
      </c>
      <c r="G341" s="212" t="s">
        <v>2537</v>
      </c>
      <c r="H341" s="213">
        <v>47</v>
      </c>
      <c r="I341" s="214"/>
      <c r="J341" s="215">
        <f>ROUND(I341*H341,2)</f>
        <v>0</v>
      </c>
      <c r="K341" s="211" t="s">
        <v>11781</v>
      </c>
      <c r="L341" s="62"/>
      <c r="M341" s="216" t="s">
        <v>23</v>
      </c>
      <c r="N341" s="217" t="s">
        <v>44</v>
      </c>
      <c r="O341" s="43"/>
      <c r="P341" s="218">
        <f>O341*H341</f>
        <v>0</v>
      </c>
      <c r="Q341" s="218">
        <v>0</v>
      </c>
      <c r="R341" s="218">
        <f>Q341*H341</f>
        <v>0</v>
      </c>
      <c r="S341" s="218">
        <v>0</v>
      </c>
      <c r="T341" s="219">
        <f>S341*H341</f>
        <v>0</v>
      </c>
      <c r="AR341" s="25" t="s">
        <v>502</v>
      </c>
      <c r="AT341" s="25" t="s">
        <v>498</v>
      </c>
      <c r="AU341" s="25" t="s">
        <v>82</v>
      </c>
      <c r="AY341" s="25" t="s">
        <v>492</v>
      </c>
      <c r="BE341" s="220">
        <f>IF(N341="základní",J341,0)</f>
        <v>0</v>
      </c>
      <c r="BF341" s="220">
        <f>IF(N341="snížená",J341,0)</f>
        <v>0</v>
      </c>
      <c r="BG341" s="220">
        <f>IF(N341="zákl. přenesená",J341,0)</f>
        <v>0</v>
      </c>
      <c r="BH341" s="220">
        <f>IF(N341="sníž. přenesená",J341,0)</f>
        <v>0</v>
      </c>
      <c r="BI341" s="220">
        <f>IF(N341="nulová",J341,0)</f>
        <v>0</v>
      </c>
      <c r="BJ341" s="25" t="s">
        <v>80</v>
      </c>
      <c r="BK341" s="220">
        <f>ROUND(I341*H341,2)</f>
        <v>0</v>
      </c>
      <c r="BL341" s="25" t="s">
        <v>502</v>
      </c>
      <c r="BM341" s="25" t="s">
        <v>1887</v>
      </c>
    </row>
    <row r="342" spans="2:65" s="1" customFormat="1">
      <c r="B342" s="42"/>
      <c r="C342" s="64"/>
      <c r="D342" s="221" t="s">
        <v>506</v>
      </c>
      <c r="E342" s="64"/>
      <c r="F342" s="222" t="s">
        <v>11961</v>
      </c>
      <c r="G342" s="64"/>
      <c r="H342" s="64"/>
      <c r="I342" s="177"/>
      <c r="J342" s="64"/>
      <c r="K342" s="64"/>
      <c r="L342" s="62"/>
      <c r="M342" s="223"/>
      <c r="N342" s="43"/>
      <c r="O342" s="43"/>
      <c r="P342" s="43"/>
      <c r="Q342" s="43"/>
      <c r="R342" s="43"/>
      <c r="S342" s="43"/>
      <c r="T342" s="79"/>
      <c r="AT342" s="25" t="s">
        <v>506</v>
      </c>
      <c r="AU342" s="25" t="s">
        <v>82</v>
      </c>
    </row>
    <row r="343" spans="2:65" s="1" customFormat="1" ht="36">
      <c r="B343" s="42"/>
      <c r="C343" s="64"/>
      <c r="D343" s="227" t="s">
        <v>2254</v>
      </c>
      <c r="E343" s="64"/>
      <c r="F343" s="273" t="s">
        <v>11966</v>
      </c>
      <c r="G343" s="64"/>
      <c r="H343" s="64"/>
      <c r="I343" s="177"/>
      <c r="J343" s="64"/>
      <c r="K343" s="64"/>
      <c r="L343" s="62"/>
      <c r="M343" s="223"/>
      <c r="N343" s="43"/>
      <c r="O343" s="43"/>
      <c r="P343" s="43"/>
      <c r="Q343" s="43"/>
      <c r="R343" s="43"/>
      <c r="S343" s="43"/>
      <c r="T343" s="79"/>
      <c r="AT343" s="25" t="s">
        <v>2254</v>
      </c>
      <c r="AU343" s="25" t="s">
        <v>82</v>
      </c>
    </row>
    <row r="344" spans="2:65" s="1" customFormat="1" ht="16.5" customHeight="1">
      <c r="B344" s="42"/>
      <c r="C344" s="209" t="s">
        <v>1448</v>
      </c>
      <c r="D344" s="209" t="s">
        <v>498</v>
      </c>
      <c r="E344" s="210" t="s">
        <v>11967</v>
      </c>
      <c r="F344" s="211" t="s">
        <v>11950</v>
      </c>
      <c r="G344" s="212" t="s">
        <v>2537</v>
      </c>
      <c r="H344" s="213">
        <v>631</v>
      </c>
      <c r="I344" s="214"/>
      <c r="J344" s="215">
        <f>ROUND(I344*H344,2)</f>
        <v>0</v>
      </c>
      <c r="K344" s="211" t="s">
        <v>11781</v>
      </c>
      <c r="L344" s="62"/>
      <c r="M344" s="216" t="s">
        <v>23</v>
      </c>
      <c r="N344" s="217" t="s">
        <v>44</v>
      </c>
      <c r="O344" s="43"/>
      <c r="P344" s="218">
        <f>O344*H344</f>
        <v>0</v>
      </c>
      <c r="Q344" s="218">
        <v>0</v>
      </c>
      <c r="R344" s="218">
        <f>Q344*H344</f>
        <v>0</v>
      </c>
      <c r="S344" s="218">
        <v>0</v>
      </c>
      <c r="T344" s="219">
        <f>S344*H344</f>
        <v>0</v>
      </c>
      <c r="AR344" s="25" t="s">
        <v>502</v>
      </c>
      <c r="AT344" s="25" t="s">
        <v>498</v>
      </c>
      <c r="AU344" s="25" t="s">
        <v>82</v>
      </c>
      <c r="AY344" s="25" t="s">
        <v>492</v>
      </c>
      <c r="BE344" s="220">
        <f>IF(N344="základní",J344,0)</f>
        <v>0</v>
      </c>
      <c r="BF344" s="220">
        <f>IF(N344="snížená",J344,0)</f>
        <v>0</v>
      </c>
      <c r="BG344" s="220">
        <f>IF(N344="zákl. přenesená",J344,0)</f>
        <v>0</v>
      </c>
      <c r="BH344" s="220">
        <f>IF(N344="sníž. přenesená",J344,0)</f>
        <v>0</v>
      </c>
      <c r="BI344" s="220">
        <f>IF(N344="nulová",J344,0)</f>
        <v>0</v>
      </c>
      <c r="BJ344" s="25" t="s">
        <v>80</v>
      </c>
      <c r="BK344" s="220">
        <f>ROUND(I344*H344,2)</f>
        <v>0</v>
      </c>
      <c r="BL344" s="25" t="s">
        <v>502</v>
      </c>
      <c r="BM344" s="25" t="s">
        <v>1904</v>
      </c>
    </row>
    <row r="345" spans="2:65" s="1" customFormat="1">
      <c r="B345" s="42"/>
      <c r="C345" s="64"/>
      <c r="D345" s="221" t="s">
        <v>506</v>
      </c>
      <c r="E345" s="64"/>
      <c r="F345" s="222" t="s">
        <v>11950</v>
      </c>
      <c r="G345" s="64"/>
      <c r="H345" s="64"/>
      <c r="I345" s="177"/>
      <c r="J345" s="64"/>
      <c r="K345" s="64"/>
      <c r="L345" s="62"/>
      <c r="M345" s="223"/>
      <c r="N345" s="43"/>
      <c r="O345" s="43"/>
      <c r="P345" s="43"/>
      <c r="Q345" s="43"/>
      <c r="R345" s="43"/>
      <c r="S345" s="43"/>
      <c r="T345" s="79"/>
      <c r="AT345" s="25" t="s">
        <v>506</v>
      </c>
      <c r="AU345" s="25" t="s">
        <v>82</v>
      </c>
    </row>
    <row r="346" spans="2:65" s="1" customFormat="1" ht="36">
      <c r="B346" s="42"/>
      <c r="C346" s="64"/>
      <c r="D346" s="227" t="s">
        <v>2254</v>
      </c>
      <c r="E346" s="64"/>
      <c r="F346" s="273" t="s">
        <v>11968</v>
      </c>
      <c r="G346" s="64"/>
      <c r="H346" s="64"/>
      <c r="I346" s="177"/>
      <c r="J346" s="64"/>
      <c r="K346" s="64"/>
      <c r="L346" s="62"/>
      <c r="M346" s="223"/>
      <c r="N346" s="43"/>
      <c r="O346" s="43"/>
      <c r="P346" s="43"/>
      <c r="Q346" s="43"/>
      <c r="R346" s="43"/>
      <c r="S346" s="43"/>
      <c r="T346" s="79"/>
      <c r="AT346" s="25" t="s">
        <v>2254</v>
      </c>
      <c r="AU346" s="25" t="s">
        <v>82</v>
      </c>
    </row>
    <row r="347" spans="2:65" s="1" customFormat="1" ht="16.5" customHeight="1">
      <c r="B347" s="42"/>
      <c r="C347" s="209" t="s">
        <v>1452</v>
      </c>
      <c r="D347" s="209" t="s">
        <v>498</v>
      </c>
      <c r="E347" s="210" t="s">
        <v>11969</v>
      </c>
      <c r="F347" s="211" t="s">
        <v>11950</v>
      </c>
      <c r="G347" s="212" t="s">
        <v>2537</v>
      </c>
      <c r="H347" s="213">
        <v>141</v>
      </c>
      <c r="I347" s="214"/>
      <c r="J347" s="215">
        <f>ROUND(I347*H347,2)</f>
        <v>0</v>
      </c>
      <c r="K347" s="211" t="s">
        <v>11781</v>
      </c>
      <c r="L347" s="62"/>
      <c r="M347" s="216" t="s">
        <v>23</v>
      </c>
      <c r="N347" s="217" t="s">
        <v>44</v>
      </c>
      <c r="O347" s="43"/>
      <c r="P347" s="218">
        <f>O347*H347</f>
        <v>0</v>
      </c>
      <c r="Q347" s="218">
        <v>0</v>
      </c>
      <c r="R347" s="218">
        <f>Q347*H347</f>
        <v>0</v>
      </c>
      <c r="S347" s="218">
        <v>0</v>
      </c>
      <c r="T347" s="219">
        <f>S347*H347</f>
        <v>0</v>
      </c>
      <c r="AR347" s="25" t="s">
        <v>502</v>
      </c>
      <c r="AT347" s="25" t="s">
        <v>498</v>
      </c>
      <c r="AU347" s="25" t="s">
        <v>82</v>
      </c>
      <c r="AY347" s="25" t="s">
        <v>492</v>
      </c>
      <c r="BE347" s="220">
        <f>IF(N347="základní",J347,0)</f>
        <v>0</v>
      </c>
      <c r="BF347" s="220">
        <f>IF(N347="snížená",J347,0)</f>
        <v>0</v>
      </c>
      <c r="BG347" s="220">
        <f>IF(N347="zákl. přenesená",J347,0)</f>
        <v>0</v>
      </c>
      <c r="BH347" s="220">
        <f>IF(N347="sníž. přenesená",J347,0)</f>
        <v>0</v>
      </c>
      <c r="BI347" s="220">
        <f>IF(N347="nulová",J347,0)</f>
        <v>0</v>
      </c>
      <c r="BJ347" s="25" t="s">
        <v>80</v>
      </c>
      <c r="BK347" s="220">
        <f>ROUND(I347*H347,2)</f>
        <v>0</v>
      </c>
      <c r="BL347" s="25" t="s">
        <v>502</v>
      </c>
      <c r="BM347" s="25" t="s">
        <v>1913</v>
      </c>
    </row>
    <row r="348" spans="2:65" s="1" customFormat="1">
      <c r="B348" s="42"/>
      <c r="C348" s="64"/>
      <c r="D348" s="221" t="s">
        <v>506</v>
      </c>
      <c r="E348" s="64"/>
      <c r="F348" s="222" t="s">
        <v>11950</v>
      </c>
      <c r="G348" s="64"/>
      <c r="H348" s="64"/>
      <c r="I348" s="177"/>
      <c r="J348" s="64"/>
      <c r="K348" s="64"/>
      <c r="L348" s="62"/>
      <c r="M348" s="223"/>
      <c r="N348" s="43"/>
      <c r="O348" s="43"/>
      <c r="P348" s="43"/>
      <c r="Q348" s="43"/>
      <c r="R348" s="43"/>
      <c r="S348" s="43"/>
      <c r="T348" s="79"/>
      <c r="AT348" s="25" t="s">
        <v>506</v>
      </c>
      <c r="AU348" s="25" t="s">
        <v>82</v>
      </c>
    </row>
    <row r="349" spans="2:65" s="1" customFormat="1" ht="48">
      <c r="B349" s="42"/>
      <c r="C349" s="64"/>
      <c r="D349" s="227" t="s">
        <v>2254</v>
      </c>
      <c r="E349" s="64"/>
      <c r="F349" s="273" t="s">
        <v>11970</v>
      </c>
      <c r="G349" s="64"/>
      <c r="H349" s="64"/>
      <c r="I349" s="177"/>
      <c r="J349" s="64"/>
      <c r="K349" s="64"/>
      <c r="L349" s="62"/>
      <c r="M349" s="223"/>
      <c r="N349" s="43"/>
      <c r="O349" s="43"/>
      <c r="P349" s="43"/>
      <c r="Q349" s="43"/>
      <c r="R349" s="43"/>
      <c r="S349" s="43"/>
      <c r="T349" s="79"/>
      <c r="AT349" s="25" t="s">
        <v>2254</v>
      </c>
      <c r="AU349" s="25" t="s">
        <v>82</v>
      </c>
    </row>
    <row r="350" spans="2:65" s="1" customFormat="1" ht="16.5" customHeight="1">
      <c r="B350" s="42"/>
      <c r="C350" s="209" t="s">
        <v>1458</v>
      </c>
      <c r="D350" s="209" t="s">
        <v>498</v>
      </c>
      <c r="E350" s="210" t="s">
        <v>11971</v>
      </c>
      <c r="F350" s="211" t="s">
        <v>11950</v>
      </c>
      <c r="G350" s="212" t="s">
        <v>2537</v>
      </c>
      <c r="H350" s="213">
        <v>51</v>
      </c>
      <c r="I350" s="214"/>
      <c r="J350" s="215">
        <f>ROUND(I350*H350,2)</f>
        <v>0</v>
      </c>
      <c r="K350" s="211" t="s">
        <v>11781</v>
      </c>
      <c r="L350" s="62"/>
      <c r="M350" s="216" t="s">
        <v>23</v>
      </c>
      <c r="N350" s="217" t="s">
        <v>44</v>
      </c>
      <c r="O350" s="43"/>
      <c r="P350" s="218">
        <f>O350*H350</f>
        <v>0</v>
      </c>
      <c r="Q350" s="218">
        <v>0</v>
      </c>
      <c r="R350" s="218">
        <f>Q350*H350</f>
        <v>0</v>
      </c>
      <c r="S350" s="218">
        <v>0</v>
      </c>
      <c r="T350" s="219">
        <f>S350*H350</f>
        <v>0</v>
      </c>
      <c r="AR350" s="25" t="s">
        <v>502</v>
      </c>
      <c r="AT350" s="25" t="s">
        <v>498</v>
      </c>
      <c r="AU350" s="25" t="s">
        <v>82</v>
      </c>
      <c r="AY350" s="25" t="s">
        <v>492</v>
      </c>
      <c r="BE350" s="220">
        <f>IF(N350="základní",J350,0)</f>
        <v>0</v>
      </c>
      <c r="BF350" s="220">
        <f>IF(N350="snížená",J350,0)</f>
        <v>0</v>
      </c>
      <c r="BG350" s="220">
        <f>IF(N350="zákl. přenesená",J350,0)</f>
        <v>0</v>
      </c>
      <c r="BH350" s="220">
        <f>IF(N350="sníž. přenesená",J350,0)</f>
        <v>0</v>
      </c>
      <c r="BI350" s="220">
        <f>IF(N350="nulová",J350,0)</f>
        <v>0</v>
      </c>
      <c r="BJ350" s="25" t="s">
        <v>80</v>
      </c>
      <c r="BK350" s="220">
        <f>ROUND(I350*H350,2)</f>
        <v>0</v>
      </c>
      <c r="BL350" s="25" t="s">
        <v>502</v>
      </c>
      <c r="BM350" s="25" t="s">
        <v>1922</v>
      </c>
    </row>
    <row r="351" spans="2:65" s="1" customFormat="1">
      <c r="B351" s="42"/>
      <c r="C351" s="64"/>
      <c r="D351" s="221" t="s">
        <v>506</v>
      </c>
      <c r="E351" s="64"/>
      <c r="F351" s="222" t="s">
        <v>11950</v>
      </c>
      <c r="G351" s="64"/>
      <c r="H351" s="64"/>
      <c r="I351" s="177"/>
      <c r="J351" s="64"/>
      <c r="K351" s="64"/>
      <c r="L351" s="62"/>
      <c r="M351" s="223"/>
      <c r="N351" s="43"/>
      <c r="O351" s="43"/>
      <c r="P351" s="43"/>
      <c r="Q351" s="43"/>
      <c r="R351" s="43"/>
      <c r="S351" s="43"/>
      <c r="T351" s="79"/>
      <c r="AT351" s="25" t="s">
        <v>506</v>
      </c>
      <c r="AU351" s="25" t="s">
        <v>82</v>
      </c>
    </row>
    <row r="352" spans="2:65" s="1" customFormat="1" ht="36">
      <c r="B352" s="42"/>
      <c r="C352" s="64"/>
      <c r="D352" s="227" t="s">
        <v>2254</v>
      </c>
      <c r="E352" s="64"/>
      <c r="F352" s="273" t="s">
        <v>11972</v>
      </c>
      <c r="G352" s="64"/>
      <c r="H352" s="64"/>
      <c r="I352" s="177"/>
      <c r="J352" s="64"/>
      <c r="K352" s="64"/>
      <c r="L352" s="62"/>
      <c r="M352" s="223"/>
      <c r="N352" s="43"/>
      <c r="O352" s="43"/>
      <c r="P352" s="43"/>
      <c r="Q352" s="43"/>
      <c r="R352" s="43"/>
      <c r="S352" s="43"/>
      <c r="T352" s="79"/>
      <c r="AT352" s="25" t="s">
        <v>2254</v>
      </c>
      <c r="AU352" s="25" t="s">
        <v>82</v>
      </c>
    </row>
    <row r="353" spans="2:65" s="1" customFormat="1" ht="16.5" customHeight="1">
      <c r="B353" s="42"/>
      <c r="C353" s="209" t="s">
        <v>1462</v>
      </c>
      <c r="D353" s="209" t="s">
        <v>498</v>
      </c>
      <c r="E353" s="210" t="s">
        <v>11973</v>
      </c>
      <c r="F353" s="211" t="s">
        <v>11950</v>
      </c>
      <c r="G353" s="212" t="s">
        <v>2537</v>
      </c>
      <c r="H353" s="213">
        <v>17</v>
      </c>
      <c r="I353" s="214"/>
      <c r="J353" s="215">
        <f>ROUND(I353*H353,2)</f>
        <v>0</v>
      </c>
      <c r="K353" s="211" t="s">
        <v>11781</v>
      </c>
      <c r="L353" s="62"/>
      <c r="M353" s="216" t="s">
        <v>23</v>
      </c>
      <c r="N353" s="217" t="s">
        <v>44</v>
      </c>
      <c r="O353" s="43"/>
      <c r="P353" s="218">
        <f>O353*H353</f>
        <v>0</v>
      </c>
      <c r="Q353" s="218">
        <v>0</v>
      </c>
      <c r="R353" s="218">
        <f>Q353*H353</f>
        <v>0</v>
      </c>
      <c r="S353" s="218">
        <v>0</v>
      </c>
      <c r="T353" s="219">
        <f>S353*H353</f>
        <v>0</v>
      </c>
      <c r="AR353" s="25" t="s">
        <v>502</v>
      </c>
      <c r="AT353" s="25" t="s">
        <v>498</v>
      </c>
      <c r="AU353" s="25" t="s">
        <v>82</v>
      </c>
      <c r="AY353" s="25" t="s">
        <v>492</v>
      </c>
      <c r="BE353" s="220">
        <f>IF(N353="základní",J353,0)</f>
        <v>0</v>
      </c>
      <c r="BF353" s="220">
        <f>IF(N353="snížená",J353,0)</f>
        <v>0</v>
      </c>
      <c r="BG353" s="220">
        <f>IF(N353="zákl. přenesená",J353,0)</f>
        <v>0</v>
      </c>
      <c r="BH353" s="220">
        <f>IF(N353="sníž. přenesená",J353,0)</f>
        <v>0</v>
      </c>
      <c r="BI353" s="220">
        <f>IF(N353="nulová",J353,0)</f>
        <v>0</v>
      </c>
      <c r="BJ353" s="25" t="s">
        <v>80</v>
      </c>
      <c r="BK353" s="220">
        <f>ROUND(I353*H353,2)</f>
        <v>0</v>
      </c>
      <c r="BL353" s="25" t="s">
        <v>502</v>
      </c>
      <c r="BM353" s="25" t="s">
        <v>1932</v>
      </c>
    </row>
    <row r="354" spans="2:65" s="1" customFormat="1">
      <c r="B354" s="42"/>
      <c r="C354" s="64"/>
      <c r="D354" s="221" t="s">
        <v>506</v>
      </c>
      <c r="E354" s="64"/>
      <c r="F354" s="222" t="s">
        <v>11950</v>
      </c>
      <c r="G354" s="64"/>
      <c r="H354" s="64"/>
      <c r="I354" s="177"/>
      <c r="J354" s="64"/>
      <c r="K354" s="64"/>
      <c r="L354" s="62"/>
      <c r="M354" s="223"/>
      <c r="N354" s="43"/>
      <c r="O354" s="43"/>
      <c r="P354" s="43"/>
      <c r="Q354" s="43"/>
      <c r="R354" s="43"/>
      <c r="S354" s="43"/>
      <c r="T354" s="79"/>
      <c r="AT354" s="25" t="s">
        <v>506</v>
      </c>
      <c r="AU354" s="25" t="s">
        <v>82</v>
      </c>
    </row>
    <row r="355" spans="2:65" s="1" customFormat="1" ht="48">
      <c r="B355" s="42"/>
      <c r="C355" s="64"/>
      <c r="D355" s="227" t="s">
        <v>2254</v>
      </c>
      <c r="E355" s="64"/>
      <c r="F355" s="273" t="s">
        <v>11974</v>
      </c>
      <c r="G355" s="64"/>
      <c r="H355" s="64"/>
      <c r="I355" s="177"/>
      <c r="J355" s="64"/>
      <c r="K355" s="64"/>
      <c r="L355" s="62"/>
      <c r="M355" s="223"/>
      <c r="N355" s="43"/>
      <c r="O355" s="43"/>
      <c r="P355" s="43"/>
      <c r="Q355" s="43"/>
      <c r="R355" s="43"/>
      <c r="S355" s="43"/>
      <c r="T355" s="79"/>
      <c r="AT355" s="25" t="s">
        <v>2254</v>
      </c>
      <c r="AU355" s="25" t="s">
        <v>82</v>
      </c>
    </row>
    <row r="356" spans="2:65" s="1" customFormat="1" ht="16.5" customHeight="1">
      <c r="B356" s="42"/>
      <c r="C356" s="209" t="s">
        <v>1490</v>
      </c>
      <c r="D356" s="209" t="s">
        <v>498</v>
      </c>
      <c r="E356" s="210" t="s">
        <v>11975</v>
      </c>
      <c r="F356" s="211" t="s">
        <v>11950</v>
      </c>
      <c r="G356" s="212" t="s">
        <v>2537</v>
      </c>
      <c r="H356" s="213">
        <v>30</v>
      </c>
      <c r="I356" s="214"/>
      <c r="J356" s="215">
        <f>ROUND(I356*H356,2)</f>
        <v>0</v>
      </c>
      <c r="K356" s="211" t="s">
        <v>11781</v>
      </c>
      <c r="L356" s="62"/>
      <c r="M356" s="216" t="s">
        <v>23</v>
      </c>
      <c r="N356" s="217" t="s">
        <v>44</v>
      </c>
      <c r="O356" s="43"/>
      <c r="P356" s="218">
        <f>O356*H356</f>
        <v>0</v>
      </c>
      <c r="Q356" s="218">
        <v>0</v>
      </c>
      <c r="R356" s="218">
        <f>Q356*H356</f>
        <v>0</v>
      </c>
      <c r="S356" s="218">
        <v>0</v>
      </c>
      <c r="T356" s="219">
        <f>S356*H356</f>
        <v>0</v>
      </c>
      <c r="AR356" s="25" t="s">
        <v>502</v>
      </c>
      <c r="AT356" s="25" t="s">
        <v>498</v>
      </c>
      <c r="AU356" s="25" t="s">
        <v>82</v>
      </c>
      <c r="AY356" s="25" t="s">
        <v>492</v>
      </c>
      <c r="BE356" s="220">
        <f>IF(N356="základní",J356,0)</f>
        <v>0</v>
      </c>
      <c r="BF356" s="220">
        <f>IF(N356="snížená",J356,0)</f>
        <v>0</v>
      </c>
      <c r="BG356" s="220">
        <f>IF(N356="zákl. přenesená",J356,0)</f>
        <v>0</v>
      </c>
      <c r="BH356" s="220">
        <f>IF(N356="sníž. přenesená",J356,0)</f>
        <v>0</v>
      </c>
      <c r="BI356" s="220">
        <f>IF(N356="nulová",J356,0)</f>
        <v>0</v>
      </c>
      <c r="BJ356" s="25" t="s">
        <v>80</v>
      </c>
      <c r="BK356" s="220">
        <f>ROUND(I356*H356,2)</f>
        <v>0</v>
      </c>
      <c r="BL356" s="25" t="s">
        <v>502</v>
      </c>
      <c r="BM356" s="25" t="s">
        <v>1942</v>
      </c>
    </row>
    <row r="357" spans="2:65" s="1" customFormat="1">
      <c r="B357" s="42"/>
      <c r="C357" s="64"/>
      <c r="D357" s="221" t="s">
        <v>506</v>
      </c>
      <c r="E357" s="64"/>
      <c r="F357" s="222" t="s">
        <v>11950</v>
      </c>
      <c r="G357" s="64"/>
      <c r="H357" s="64"/>
      <c r="I357" s="177"/>
      <c r="J357" s="64"/>
      <c r="K357" s="64"/>
      <c r="L357" s="62"/>
      <c r="M357" s="223"/>
      <c r="N357" s="43"/>
      <c r="O357" s="43"/>
      <c r="P357" s="43"/>
      <c r="Q357" s="43"/>
      <c r="R357" s="43"/>
      <c r="S357" s="43"/>
      <c r="T357" s="79"/>
      <c r="AT357" s="25" t="s">
        <v>506</v>
      </c>
      <c r="AU357" s="25" t="s">
        <v>82</v>
      </c>
    </row>
    <row r="358" spans="2:65" s="1" customFormat="1" ht="24">
      <c r="B358" s="42"/>
      <c r="C358" s="64"/>
      <c r="D358" s="227" t="s">
        <v>2254</v>
      </c>
      <c r="E358" s="64"/>
      <c r="F358" s="273" t="s">
        <v>11976</v>
      </c>
      <c r="G358" s="64"/>
      <c r="H358" s="64"/>
      <c r="I358" s="177"/>
      <c r="J358" s="64"/>
      <c r="K358" s="64"/>
      <c r="L358" s="62"/>
      <c r="M358" s="223"/>
      <c r="N358" s="43"/>
      <c r="O358" s="43"/>
      <c r="P358" s="43"/>
      <c r="Q358" s="43"/>
      <c r="R358" s="43"/>
      <c r="S358" s="43"/>
      <c r="T358" s="79"/>
      <c r="AT358" s="25" t="s">
        <v>2254</v>
      </c>
      <c r="AU358" s="25" t="s">
        <v>82</v>
      </c>
    </row>
    <row r="359" spans="2:65" s="1" customFormat="1" ht="16.5" customHeight="1">
      <c r="B359" s="42"/>
      <c r="C359" s="209" t="s">
        <v>1497</v>
      </c>
      <c r="D359" s="209" t="s">
        <v>498</v>
      </c>
      <c r="E359" s="210" t="s">
        <v>11977</v>
      </c>
      <c r="F359" s="211" t="s">
        <v>11950</v>
      </c>
      <c r="G359" s="212" t="s">
        <v>2537</v>
      </c>
      <c r="H359" s="213">
        <v>2</v>
      </c>
      <c r="I359" s="214"/>
      <c r="J359" s="215">
        <f>ROUND(I359*H359,2)</f>
        <v>0</v>
      </c>
      <c r="K359" s="211" t="s">
        <v>11781</v>
      </c>
      <c r="L359" s="62"/>
      <c r="M359" s="216" t="s">
        <v>23</v>
      </c>
      <c r="N359" s="217" t="s">
        <v>44</v>
      </c>
      <c r="O359" s="43"/>
      <c r="P359" s="218">
        <f>O359*H359</f>
        <v>0</v>
      </c>
      <c r="Q359" s="218">
        <v>0</v>
      </c>
      <c r="R359" s="218">
        <f>Q359*H359</f>
        <v>0</v>
      </c>
      <c r="S359" s="218">
        <v>0</v>
      </c>
      <c r="T359" s="219">
        <f>S359*H359</f>
        <v>0</v>
      </c>
      <c r="AR359" s="25" t="s">
        <v>502</v>
      </c>
      <c r="AT359" s="25" t="s">
        <v>498</v>
      </c>
      <c r="AU359" s="25" t="s">
        <v>82</v>
      </c>
      <c r="AY359" s="25" t="s">
        <v>492</v>
      </c>
      <c r="BE359" s="220">
        <f>IF(N359="základní",J359,0)</f>
        <v>0</v>
      </c>
      <c r="BF359" s="220">
        <f>IF(N359="snížená",J359,0)</f>
        <v>0</v>
      </c>
      <c r="BG359" s="220">
        <f>IF(N359="zákl. přenesená",J359,0)</f>
        <v>0</v>
      </c>
      <c r="BH359" s="220">
        <f>IF(N359="sníž. přenesená",J359,0)</f>
        <v>0</v>
      </c>
      <c r="BI359" s="220">
        <f>IF(N359="nulová",J359,0)</f>
        <v>0</v>
      </c>
      <c r="BJ359" s="25" t="s">
        <v>80</v>
      </c>
      <c r="BK359" s="220">
        <f>ROUND(I359*H359,2)</f>
        <v>0</v>
      </c>
      <c r="BL359" s="25" t="s">
        <v>502</v>
      </c>
      <c r="BM359" s="25" t="s">
        <v>1952</v>
      </c>
    </row>
    <row r="360" spans="2:65" s="1" customFormat="1">
      <c r="B360" s="42"/>
      <c r="C360" s="64"/>
      <c r="D360" s="221" t="s">
        <v>506</v>
      </c>
      <c r="E360" s="64"/>
      <c r="F360" s="222" t="s">
        <v>11950</v>
      </c>
      <c r="G360" s="64"/>
      <c r="H360" s="64"/>
      <c r="I360" s="177"/>
      <c r="J360" s="64"/>
      <c r="K360" s="64"/>
      <c r="L360" s="62"/>
      <c r="M360" s="223"/>
      <c r="N360" s="43"/>
      <c r="O360" s="43"/>
      <c r="P360" s="43"/>
      <c r="Q360" s="43"/>
      <c r="R360" s="43"/>
      <c r="S360" s="43"/>
      <c r="T360" s="79"/>
      <c r="AT360" s="25" t="s">
        <v>506</v>
      </c>
      <c r="AU360" s="25" t="s">
        <v>82</v>
      </c>
    </row>
    <row r="361" spans="2:65" s="1" customFormat="1" ht="24">
      <c r="B361" s="42"/>
      <c r="C361" s="64"/>
      <c r="D361" s="227" t="s">
        <v>2254</v>
      </c>
      <c r="E361" s="64"/>
      <c r="F361" s="273" t="s">
        <v>11978</v>
      </c>
      <c r="G361" s="64"/>
      <c r="H361" s="64"/>
      <c r="I361" s="177"/>
      <c r="J361" s="64"/>
      <c r="K361" s="64"/>
      <c r="L361" s="62"/>
      <c r="M361" s="223"/>
      <c r="N361" s="43"/>
      <c r="O361" s="43"/>
      <c r="P361" s="43"/>
      <c r="Q361" s="43"/>
      <c r="R361" s="43"/>
      <c r="S361" s="43"/>
      <c r="T361" s="79"/>
      <c r="AT361" s="25" t="s">
        <v>2254</v>
      </c>
      <c r="AU361" s="25" t="s">
        <v>82</v>
      </c>
    </row>
    <row r="362" spans="2:65" s="1" customFormat="1" ht="16.5" customHeight="1">
      <c r="B362" s="42"/>
      <c r="C362" s="209" t="s">
        <v>1502</v>
      </c>
      <c r="D362" s="209" t="s">
        <v>498</v>
      </c>
      <c r="E362" s="210" t="s">
        <v>11979</v>
      </c>
      <c r="F362" s="211" t="s">
        <v>11980</v>
      </c>
      <c r="G362" s="212" t="s">
        <v>2537</v>
      </c>
      <c r="H362" s="213">
        <v>3</v>
      </c>
      <c r="I362" s="214"/>
      <c r="J362" s="215">
        <f>ROUND(I362*H362,2)</f>
        <v>0</v>
      </c>
      <c r="K362" s="211" t="s">
        <v>11781</v>
      </c>
      <c r="L362" s="62"/>
      <c r="M362" s="216" t="s">
        <v>23</v>
      </c>
      <c r="N362" s="217" t="s">
        <v>44</v>
      </c>
      <c r="O362" s="43"/>
      <c r="P362" s="218">
        <f>O362*H362</f>
        <v>0</v>
      </c>
      <c r="Q362" s="218">
        <v>0</v>
      </c>
      <c r="R362" s="218">
        <f>Q362*H362</f>
        <v>0</v>
      </c>
      <c r="S362" s="218">
        <v>0</v>
      </c>
      <c r="T362" s="219">
        <f>S362*H362</f>
        <v>0</v>
      </c>
      <c r="AR362" s="25" t="s">
        <v>502</v>
      </c>
      <c r="AT362" s="25" t="s">
        <v>498</v>
      </c>
      <c r="AU362" s="25" t="s">
        <v>82</v>
      </c>
      <c r="AY362" s="25" t="s">
        <v>492</v>
      </c>
      <c r="BE362" s="220">
        <f>IF(N362="základní",J362,0)</f>
        <v>0</v>
      </c>
      <c r="BF362" s="220">
        <f>IF(N362="snížená",J362,0)</f>
        <v>0</v>
      </c>
      <c r="BG362" s="220">
        <f>IF(N362="zákl. přenesená",J362,0)</f>
        <v>0</v>
      </c>
      <c r="BH362" s="220">
        <f>IF(N362="sníž. přenesená",J362,0)</f>
        <v>0</v>
      </c>
      <c r="BI362" s="220">
        <f>IF(N362="nulová",J362,0)</f>
        <v>0</v>
      </c>
      <c r="BJ362" s="25" t="s">
        <v>80</v>
      </c>
      <c r="BK362" s="220">
        <f>ROUND(I362*H362,2)</f>
        <v>0</v>
      </c>
      <c r="BL362" s="25" t="s">
        <v>502</v>
      </c>
      <c r="BM362" s="25" t="s">
        <v>1966</v>
      </c>
    </row>
    <row r="363" spans="2:65" s="1" customFormat="1">
      <c r="B363" s="42"/>
      <c r="C363" s="64"/>
      <c r="D363" s="221" t="s">
        <v>506</v>
      </c>
      <c r="E363" s="64"/>
      <c r="F363" s="222" t="s">
        <v>11980</v>
      </c>
      <c r="G363" s="64"/>
      <c r="H363" s="64"/>
      <c r="I363" s="177"/>
      <c r="J363" s="64"/>
      <c r="K363" s="64"/>
      <c r="L363" s="62"/>
      <c r="M363" s="223"/>
      <c r="N363" s="43"/>
      <c r="O363" s="43"/>
      <c r="P363" s="43"/>
      <c r="Q363" s="43"/>
      <c r="R363" s="43"/>
      <c r="S363" s="43"/>
      <c r="T363" s="79"/>
      <c r="AT363" s="25" t="s">
        <v>506</v>
      </c>
      <c r="AU363" s="25" t="s">
        <v>82</v>
      </c>
    </row>
    <row r="364" spans="2:65" s="1" customFormat="1" ht="24">
      <c r="B364" s="42"/>
      <c r="C364" s="64"/>
      <c r="D364" s="221" t="s">
        <v>2254</v>
      </c>
      <c r="E364" s="64"/>
      <c r="F364" s="224" t="s">
        <v>11981</v>
      </c>
      <c r="G364" s="64"/>
      <c r="H364" s="64"/>
      <c r="I364" s="177"/>
      <c r="J364" s="64"/>
      <c r="K364" s="64"/>
      <c r="L364" s="62"/>
      <c r="M364" s="223"/>
      <c r="N364" s="43"/>
      <c r="O364" s="43"/>
      <c r="P364" s="43"/>
      <c r="Q364" s="43"/>
      <c r="R364" s="43"/>
      <c r="S364" s="43"/>
      <c r="T364" s="79"/>
      <c r="AT364" s="25" t="s">
        <v>2254</v>
      </c>
      <c r="AU364" s="25" t="s">
        <v>82</v>
      </c>
    </row>
    <row r="365" spans="2:65" s="11" customFormat="1" ht="29.85" customHeight="1">
      <c r="B365" s="192"/>
      <c r="C365" s="193"/>
      <c r="D365" s="206" t="s">
        <v>72</v>
      </c>
      <c r="E365" s="207" t="s">
        <v>5946</v>
      </c>
      <c r="F365" s="207" t="s">
        <v>11899</v>
      </c>
      <c r="G365" s="193"/>
      <c r="H365" s="193"/>
      <c r="I365" s="196"/>
      <c r="J365" s="208">
        <f>BK365</f>
        <v>0</v>
      </c>
      <c r="K365" s="193"/>
      <c r="L365" s="198"/>
      <c r="M365" s="199"/>
      <c r="N365" s="200"/>
      <c r="O365" s="200"/>
      <c r="P365" s="201">
        <f>SUM(P366:P386)</f>
        <v>0</v>
      </c>
      <c r="Q365" s="200"/>
      <c r="R365" s="201">
        <f>SUM(R366:R386)</f>
        <v>0</v>
      </c>
      <c r="S365" s="200"/>
      <c r="T365" s="202">
        <f>SUM(T366:T386)</f>
        <v>0</v>
      </c>
      <c r="AR365" s="203" t="s">
        <v>80</v>
      </c>
      <c r="AT365" s="204" t="s">
        <v>72</v>
      </c>
      <c r="AU365" s="204" t="s">
        <v>80</v>
      </c>
      <c r="AY365" s="203" t="s">
        <v>492</v>
      </c>
      <c r="BK365" s="205">
        <f>SUM(BK366:BK386)</f>
        <v>0</v>
      </c>
    </row>
    <row r="366" spans="2:65" s="1" customFormat="1" ht="16.5" customHeight="1">
      <c r="B366" s="42"/>
      <c r="C366" s="209" t="s">
        <v>1529</v>
      </c>
      <c r="D366" s="209" t="s">
        <v>498</v>
      </c>
      <c r="E366" s="210" t="s">
        <v>11982</v>
      </c>
      <c r="F366" s="211" t="s">
        <v>11983</v>
      </c>
      <c r="G366" s="212" t="s">
        <v>2537</v>
      </c>
      <c r="H366" s="213">
        <v>1</v>
      </c>
      <c r="I366" s="214"/>
      <c r="J366" s="215">
        <f>ROUND(I366*H366,2)</f>
        <v>0</v>
      </c>
      <c r="K366" s="211" t="s">
        <v>11781</v>
      </c>
      <c r="L366" s="62"/>
      <c r="M366" s="216" t="s">
        <v>23</v>
      </c>
      <c r="N366" s="217" t="s">
        <v>44</v>
      </c>
      <c r="O366" s="43"/>
      <c r="P366" s="218">
        <f>O366*H366</f>
        <v>0</v>
      </c>
      <c r="Q366" s="218">
        <v>0</v>
      </c>
      <c r="R366" s="218">
        <f>Q366*H366</f>
        <v>0</v>
      </c>
      <c r="S366" s="218">
        <v>0</v>
      </c>
      <c r="T366" s="219">
        <f>S366*H366</f>
        <v>0</v>
      </c>
      <c r="AR366" s="25" t="s">
        <v>502</v>
      </c>
      <c r="AT366" s="25" t="s">
        <v>498</v>
      </c>
      <c r="AU366" s="25" t="s">
        <v>82</v>
      </c>
      <c r="AY366" s="25" t="s">
        <v>492</v>
      </c>
      <c r="BE366" s="220">
        <f>IF(N366="základní",J366,0)</f>
        <v>0</v>
      </c>
      <c r="BF366" s="220">
        <f>IF(N366="snížená",J366,0)</f>
        <v>0</v>
      </c>
      <c r="BG366" s="220">
        <f>IF(N366="zákl. přenesená",J366,0)</f>
        <v>0</v>
      </c>
      <c r="BH366" s="220">
        <f>IF(N366="sníž. přenesená",J366,0)</f>
        <v>0</v>
      </c>
      <c r="BI366" s="220">
        <f>IF(N366="nulová",J366,0)</f>
        <v>0</v>
      </c>
      <c r="BJ366" s="25" t="s">
        <v>80</v>
      </c>
      <c r="BK366" s="220">
        <f>ROUND(I366*H366,2)</f>
        <v>0</v>
      </c>
      <c r="BL366" s="25" t="s">
        <v>502</v>
      </c>
      <c r="BM366" s="25" t="s">
        <v>1977</v>
      </c>
    </row>
    <row r="367" spans="2:65" s="1" customFormat="1">
      <c r="B367" s="42"/>
      <c r="C367" s="64"/>
      <c r="D367" s="221" t="s">
        <v>506</v>
      </c>
      <c r="E367" s="64"/>
      <c r="F367" s="222" t="s">
        <v>11983</v>
      </c>
      <c r="G367" s="64"/>
      <c r="H367" s="64"/>
      <c r="I367" s="177"/>
      <c r="J367" s="64"/>
      <c r="K367" s="64"/>
      <c r="L367" s="62"/>
      <c r="M367" s="223"/>
      <c r="N367" s="43"/>
      <c r="O367" s="43"/>
      <c r="P367" s="43"/>
      <c r="Q367" s="43"/>
      <c r="R367" s="43"/>
      <c r="S367" s="43"/>
      <c r="T367" s="79"/>
      <c r="AT367" s="25" t="s">
        <v>506</v>
      </c>
      <c r="AU367" s="25" t="s">
        <v>82</v>
      </c>
    </row>
    <row r="368" spans="2:65" s="1" customFormat="1" ht="24">
      <c r="B368" s="42"/>
      <c r="C368" s="64"/>
      <c r="D368" s="227" t="s">
        <v>2254</v>
      </c>
      <c r="E368" s="64"/>
      <c r="F368" s="273" t="s">
        <v>11984</v>
      </c>
      <c r="G368" s="64"/>
      <c r="H368" s="64"/>
      <c r="I368" s="177"/>
      <c r="J368" s="64"/>
      <c r="K368" s="64"/>
      <c r="L368" s="62"/>
      <c r="M368" s="223"/>
      <c r="N368" s="43"/>
      <c r="O368" s="43"/>
      <c r="P368" s="43"/>
      <c r="Q368" s="43"/>
      <c r="R368" s="43"/>
      <c r="S368" s="43"/>
      <c r="T368" s="79"/>
      <c r="AT368" s="25" t="s">
        <v>2254</v>
      </c>
      <c r="AU368" s="25" t="s">
        <v>82</v>
      </c>
    </row>
    <row r="369" spans="2:65" s="1" customFormat="1" ht="16.5" customHeight="1">
      <c r="B369" s="42"/>
      <c r="C369" s="209" t="s">
        <v>1535</v>
      </c>
      <c r="D369" s="209" t="s">
        <v>498</v>
      </c>
      <c r="E369" s="210" t="s">
        <v>11985</v>
      </c>
      <c r="F369" s="211" t="s">
        <v>11986</v>
      </c>
      <c r="G369" s="212" t="s">
        <v>2537</v>
      </c>
      <c r="H369" s="213">
        <v>4</v>
      </c>
      <c r="I369" s="214"/>
      <c r="J369" s="215">
        <f>ROUND(I369*H369,2)</f>
        <v>0</v>
      </c>
      <c r="K369" s="211" t="s">
        <v>11781</v>
      </c>
      <c r="L369" s="62"/>
      <c r="M369" s="216" t="s">
        <v>23</v>
      </c>
      <c r="N369" s="217" t="s">
        <v>44</v>
      </c>
      <c r="O369" s="43"/>
      <c r="P369" s="218">
        <f>O369*H369</f>
        <v>0</v>
      </c>
      <c r="Q369" s="218">
        <v>0</v>
      </c>
      <c r="R369" s="218">
        <f>Q369*H369</f>
        <v>0</v>
      </c>
      <c r="S369" s="218">
        <v>0</v>
      </c>
      <c r="T369" s="219">
        <f>S369*H369</f>
        <v>0</v>
      </c>
      <c r="AR369" s="25" t="s">
        <v>502</v>
      </c>
      <c r="AT369" s="25" t="s">
        <v>498</v>
      </c>
      <c r="AU369" s="25" t="s">
        <v>82</v>
      </c>
      <c r="AY369" s="25" t="s">
        <v>492</v>
      </c>
      <c r="BE369" s="220">
        <f>IF(N369="základní",J369,0)</f>
        <v>0</v>
      </c>
      <c r="BF369" s="220">
        <f>IF(N369="snížená",J369,0)</f>
        <v>0</v>
      </c>
      <c r="BG369" s="220">
        <f>IF(N369="zákl. přenesená",J369,0)</f>
        <v>0</v>
      </c>
      <c r="BH369" s="220">
        <f>IF(N369="sníž. přenesená",J369,0)</f>
        <v>0</v>
      </c>
      <c r="BI369" s="220">
        <f>IF(N369="nulová",J369,0)</f>
        <v>0</v>
      </c>
      <c r="BJ369" s="25" t="s">
        <v>80</v>
      </c>
      <c r="BK369" s="220">
        <f>ROUND(I369*H369,2)</f>
        <v>0</v>
      </c>
      <c r="BL369" s="25" t="s">
        <v>502</v>
      </c>
      <c r="BM369" s="25" t="s">
        <v>1987</v>
      </c>
    </row>
    <row r="370" spans="2:65" s="1" customFormat="1">
      <c r="B370" s="42"/>
      <c r="C370" s="64"/>
      <c r="D370" s="221" t="s">
        <v>506</v>
      </c>
      <c r="E370" s="64"/>
      <c r="F370" s="222" t="s">
        <v>11986</v>
      </c>
      <c r="G370" s="64"/>
      <c r="H370" s="64"/>
      <c r="I370" s="177"/>
      <c r="J370" s="64"/>
      <c r="K370" s="64"/>
      <c r="L370" s="62"/>
      <c r="M370" s="223"/>
      <c r="N370" s="43"/>
      <c r="O370" s="43"/>
      <c r="P370" s="43"/>
      <c r="Q370" s="43"/>
      <c r="R370" s="43"/>
      <c r="S370" s="43"/>
      <c r="T370" s="79"/>
      <c r="AT370" s="25" t="s">
        <v>506</v>
      </c>
      <c r="AU370" s="25" t="s">
        <v>82</v>
      </c>
    </row>
    <row r="371" spans="2:65" s="1" customFormat="1" ht="24">
      <c r="B371" s="42"/>
      <c r="C371" s="64"/>
      <c r="D371" s="227" t="s">
        <v>2254</v>
      </c>
      <c r="E371" s="64"/>
      <c r="F371" s="273" t="s">
        <v>11984</v>
      </c>
      <c r="G371" s="64"/>
      <c r="H371" s="64"/>
      <c r="I371" s="177"/>
      <c r="J371" s="64"/>
      <c r="K371" s="64"/>
      <c r="L371" s="62"/>
      <c r="M371" s="223"/>
      <c r="N371" s="43"/>
      <c r="O371" s="43"/>
      <c r="P371" s="43"/>
      <c r="Q371" s="43"/>
      <c r="R371" s="43"/>
      <c r="S371" s="43"/>
      <c r="T371" s="79"/>
      <c r="AT371" s="25" t="s">
        <v>2254</v>
      </c>
      <c r="AU371" s="25" t="s">
        <v>82</v>
      </c>
    </row>
    <row r="372" spans="2:65" s="1" customFormat="1" ht="16.5" customHeight="1">
      <c r="B372" s="42"/>
      <c r="C372" s="209" t="s">
        <v>1541</v>
      </c>
      <c r="D372" s="209" t="s">
        <v>498</v>
      </c>
      <c r="E372" s="210" t="s">
        <v>11987</v>
      </c>
      <c r="F372" s="211" t="s">
        <v>11988</v>
      </c>
      <c r="G372" s="212" t="s">
        <v>2537</v>
      </c>
      <c r="H372" s="213">
        <v>1</v>
      </c>
      <c r="I372" s="214"/>
      <c r="J372" s="215">
        <f>ROUND(I372*H372,2)</f>
        <v>0</v>
      </c>
      <c r="K372" s="211" t="s">
        <v>11781</v>
      </c>
      <c r="L372" s="62"/>
      <c r="M372" s="216" t="s">
        <v>23</v>
      </c>
      <c r="N372" s="217" t="s">
        <v>44</v>
      </c>
      <c r="O372" s="43"/>
      <c r="P372" s="218">
        <f>O372*H372</f>
        <v>0</v>
      </c>
      <c r="Q372" s="218">
        <v>0</v>
      </c>
      <c r="R372" s="218">
        <f>Q372*H372</f>
        <v>0</v>
      </c>
      <c r="S372" s="218">
        <v>0</v>
      </c>
      <c r="T372" s="219">
        <f>S372*H372</f>
        <v>0</v>
      </c>
      <c r="AR372" s="25" t="s">
        <v>502</v>
      </c>
      <c r="AT372" s="25" t="s">
        <v>498</v>
      </c>
      <c r="AU372" s="25" t="s">
        <v>82</v>
      </c>
      <c r="AY372" s="25" t="s">
        <v>492</v>
      </c>
      <c r="BE372" s="220">
        <f>IF(N372="základní",J372,0)</f>
        <v>0</v>
      </c>
      <c r="BF372" s="220">
        <f>IF(N372="snížená",J372,0)</f>
        <v>0</v>
      </c>
      <c r="BG372" s="220">
        <f>IF(N372="zákl. přenesená",J372,0)</f>
        <v>0</v>
      </c>
      <c r="BH372" s="220">
        <f>IF(N372="sníž. přenesená",J372,0)</f>
        <v>0</v>
      </c>
      <c r="BI372" s="220">
        <f>IF(N372="nulová",J372,0)</f>
        <v>0</v>
      </c>
      <c r="BJ372" s="25" t="s">
        <v>80</v>
      </c>
      <c r="BK372" s="220">
        <f>ROUND(I372*H372,2)</f>
        <v>0</v>
      </c>
      <c r="BL372" s="25" t="s">
        <v>502</v>
      </c>
      <c r="BM372" s="25" t="s">
        <v>2000</v>
      </c>
    </row>
    <row r="373" spans="2:65" s="1" customFormat="1">
      <c r="B373" s="42"/>
      <c r="C373" s="64"/>
      <c r="D373" s="221" t="s">
        <v>506</v>
      </c>
      <c r="E373" s="64"/>
      <c r="F373" s="222" t="s">
        <v>11988</v>
      </c>
      <c r="G373" s="64"/>
      <c r="H373" s="64"/>
      <c r="I373" s="177"/>
      <c r="J373" s="64"/>
      <c r="K373" s="64"/>
      <c r="L373" s="62"/>
      <c r="M373" s="223"/>
      <c r="N373" s="43"/>
      <c r="O373" s="43"/>
      <c r="P373" s="43"/>
      <c r="Q373" s="43"/>
      <c r="R373" s="43"/>
      <c r="S373" s="43"/>
      <c r="T373" s="79"/>
      <c r="AT373" s="25" t="s">
        <v>506</v>
      </c>
      <c r="AU373" s="25" t="s">
        <v>82</v>
      </c>
    </row>
    <row r="374" spans="2:65" s="1" customFormat="1" ht="24">
      <c r="B374" s="42"/>
      <c r="C374" s="64"/>
      <c r="D374" s="227" t="s">
        <v>2254</v>
      </c>
      <c r="E374" s="64"/>
      <c r="F374" s="273" t="s">
        <v>11984</v>
      </c>
      <c r="G374" s="64"/>
      <c r="H374" s="64"/>
      <c r="I374" s="177"/>
      <c r="J374" s="64"/>
      <c r="K374" s="64"/>
      <c r="L374" s="62"/>
      <c r="M374" s="223"/>
      <c r="N374" s="43"/>
      <c r="O374" s="43"/>
      <c r="P374" s="43"/>
      <c r="Q374" s="43"/>
      <c r="R374" s="43"/>
      <c r="S374" s="43"/>
      <c r="T374" s="79"/>
      <c r="AT374" s="25" t="s">
        <v>2254</v>
      </c>
      <c r="AU374" s="25" t="s">
        <v>82</v>
      </c>
    </row>
    <row r="375" spans="2:65" s="1" customFormat="1" ht="16.5" customHeight="1">
      <c r="B375" s="42"/>
      <c r="C375" s="209" t="s">
        <v>1546</v>
      </c>
      <c r="D375" s="209" t="s">
        <v>498</v>
      </c>
      <c r="E375" s="210" t="s">
        <v>11989</v>
      </c>
      <c r="F375" s="211" t="s">
        <v>11990</v>
      </c>
      <c r="G375" s="212" t="s">
        <v>2537</v>
      </c>
      <c r="H375" s="213">
        <v>1</v>
      </c>
      <c r="I375" s="214"/>
      <c r="J375" s="215">
        <f>ROUND(I375*H375,2)</f>
        <v>0</v>
      </c>
      <c r="K375" s="211" t="s">
        <v>11781</v>
      </c>
      <c r="L375" s="62"/>
      <c r="M375" s="216" t="s">
        <v>23</v>
      </c>
      <c r="N375" s="217" t="s">
        <v>44</v>
      </c>
      <c r="O375" s="43"/>
      <c r="P375" s="218">
        <f>O375*H375</f>
        <v>0</v>
      </c>
      <c r="Q375" s="218">
        <v>0</v>
      </c>
      <c r="R375" s="218">
        <f>Q375*H375</f>
        <v>0</v>
      </c>
      <c r="S375" s="218">
        <v>0</v>
      </c>
      <c r="T375" s="219">
        <f>S375*H375</f>
        <v>0</v>
      </c>
      <c r="AR375" s="25" t="s">
        <v>502</v>
      </c>
      <c r="AT375" s="25" t="s">
        <v>498</v>
      </c>
      <c r="AU375" s="25" t="s">
        <v>82</v>
      </c>
      <c r="AY375" s="25" t="s">
        <v>492</v>
      </c>
      <c r="BE375" s="220">
        <f>IF(N375="základní",J375,0)</f>
        <v>0</v>
      </c>
      <c r="BF375" s="220">
        <f>IF(N375="snížená",J375,0)</f>
        <v>0</v>
      </c>
      <c r="BG375" s="220">
        <f>IF(N375="zákl. přenesená",J375,0)</f>
        <v>0</v>
      </c>
      <c r="BH375" s="220">
        <f>IF(N375="sníž. přenesená",J375,0)</f>
        <v>0</v>
      </c>
      <c r="BI375" s="220">
        <f>IF(N375="nulová",J375,0)</f>
        <v>0</v>
      </c>
      <c r="BJ375" s="25" t="s">
        <v>80</v>
      </c>
      <c r="BK375" s="220">
        <f>ROUND(I375*H375,2)</f>
        <v>0</v>
      </c>
      <c r="BL375" s="25" t="s">
        <v>502</v>
      </c>
      <c r="BM375" s="25" t="s">
        <v>2011</v>
      </c>
    </row>
    <row r="376" spans="2:65" s="1" customFormat="1">
      <c r="B376" s="42"/>
      <c r="C376" s="64"/>
      <c r="D376" s="221" t="s">
        <v>506</v>
      </c>
      <c r="E376" s="64"/>
      <c r="F376" s="222" t="s">
        <v>11990</v>
      </c>
      <c r="G376" s="64"/>
      <c r="H376" s="64"/>
      <c r="I376" s="177"/>
      <c r="J376" s="64"/>
      <c r="K376" s="64"/>
      <c r="L376" s="62"/>
      <c r="M376" s="223"/>
      <c r="N376" s="43"/>
      <c r="O376" s="43"/>
      <c r="P376" s="43"/>
      <c r="Q376" s="43"/>
      <c r="R376" s="43"/>
      <c r="S376" s="43"/>
      <c r="T376" s="79"/>
      <c r="AT376" s="25" t="s">
        <v>506</v>
      </c>
      <c r="AU376" s="25" t="s">
        <v>82</v>
      </c>
    </row>
    <row r="377" spans="2:65" s="1" customFormat="1" ht="24">
      <c r="B377" s="42"/>
      <c r="C377" s="64"/>
      <c r="D377" s="227" t="s">
        <v>2254</v>
      </c>
      <c r="E377" s="64"/>
      <c r="F377" s="273" t="s">
        <v>11984</v>
      </c>
      <c r="G377" s="64"/>
      <c r="H377" s="64"/>
      <c r="I377" s="177"/>
      <c r="J377" s="64"/>
      <c r="K377" s="64"/>
      <c r="L377" s="62"/>
      <c r="M377" s="223"/>
      <c r="N377" s="43"/>
      <c r="O377" s="43"/>
      <c r="P377" s="43"/>
      <c r="Q377" s="43"/>
      <c r="R377" s="43"/>
      <c r="S377" s="43"/>
      <c r="T377" s="79"/>
      <c r="AT377" s="25" t="s">
        <v>2254</v>
      </c>
      <c r="AU377" s="25" t="s">
        <v>82</v>
      </c>
    </row>
    <row r="378" spans="2:65" s="1" customFormat="1" ht="16.5" customHeight="1">
      <c r="B378" s="42"/>
      <c r="C378" s="209" t="s">
        <v>1554</v>
      </c>
      <c r="D378" s="209" t="s">
        <v>498</v>
      </c>
      <c r="E378" s="210" t="s">
        <v>11991</v>
      </c>
      <c r="F378" s="211" t="s">
        <v>11992</v>
      </c>
      <c r="G378" s="212" t="s">
        <v>2537</v>
      </c>
      <c r="H378" s="213">
        <v>1</v>
      </c>
      <c r="I378" s="214"/>
      <c r="J378" s="215">
        <f>ROUND(I378*H378,2)</f>
        <v>0</v>
      </c>
      <c r="K378" s="211" t="s">
        <v>11781</v>
      </c>
      <c r="L378" s="62"/>
      <c r="M378" s="216" t="s">
        <v>23</v>
      </c>
      <c r="N378" s="217" t="s">
        <v>44</v>
      </c>
      <c r="O378" s="43"/>
      <c r="P378" s="218">
        <f>O378*H378</f>
        <v>0</v>
      </c>
      <c r="Q378" s="218">
        <v>0</v>
      </c>
      <c r="R378" s="218">
        <f>Q378*H378</f>
        <v>0</v>
      </c>
      <c r="S378" s="218">
        <v>0</v>
      </c>
      <c r="T378" s="219">
        <f>S378*H378</f>
        <v>0</v>
      </c>
      <c r="AR378" s="25" t="s">
        <v>502</v>
      </c>
      <c r="AT378" s="25" t="s">
        <v>498</v>
      </c>
      <c r="AU378" s="25" t="s">
        <v>82</v>
      </c>
      <c r="AY378" s="25" t="s">
        <v>492</v>
      </c>
      <c r="BE378" s="220">
        <f>IF(N378="základní",J378,0)</f>
        <v>0</v>
      </c>
      <c r="BF378" s="220">
        <f>IF(N378="snížená",J378,0)</f>
        <v>0</v>
      </c>
      <c r="BG378" s="220">
        <f>IF(N378="zákl. přenesená",J378,0)</f>
        <v>0</v>
      </c>
      <c r="BH378" s="220">
        <f>IF(N378="sníž. přenesená",J378,0)</f>
        <v>0</v>
      </c>
      <c r="BI378" s="220">
        <f>IF(N378="nulová",J378,0)</f>
        <v>0</v>
      </c>
      <c r="BJ378" s="25" t="s">
        <v>80</v>
      </c>
      <c r="BK378" s="220">
        <f>ROUND(I378*H378,2)</f>
        <v>0</v>
      </c>
      <c r="BL378" s="25" t="s">
        <v>502</v>
      </c>
      <c r="BM378" s="25" t="s">
        <v>2029</v>
      </c>
    </row>
    <row r="379" spans="2:65" s="1" customFormat="1">
      <c r="B379" s="42"/>
      <c r="C379" s="64"/>
      <c r="D379" s="221" t="s">
        <v>506</v>
      </c>
      <c r="E379" s="64"/>
      <c r="F379" s="222" t="s">
        <v>11992</v>
      </c>
      <c r="G379" s="64"/>
      <c r="H379" s="64"/>
      <c r="I379" s="177"/>
      <c r="J379" s="64"/>
      <c r="K379" s="64"/>
      <c r="L379" s="62"/>
      <c r="M379" s="223"/>
      <c r="N379" s="43"/>
      <c r="O379" s="43"/>
      <c r="P379" s="43"/>
      <c r="Q379" s="43"/>
      <c r="R379" s="43"/>
      <c r="S379" s="43"/>
      <c r="T379" s="79"/>
      <c r="AT379" s="25" t="s">
        <v>506</v>
      </c>
      <c r="AU379" s="25" t="s">
        <v>82</v>
      </c>
    </row>
    <row r="380" spans="2:65" s="1" customFormat="1" ht="24">
      <c r="B380" s="42"/>
      <c r="C380" s="64"/>
      <c r="D380" s="227" t="s">
        <v>2254</v>
      </c>
      <c r="E380" s="64"/>
      <c r="F380" s="273" t="s">
        <v>11984</v>
      </c>
      <c r="G380" s="64"/>
      <c r="H380" s="64"/>
      <c r="I380" s="177"/>
      <c r="J380" s="64"/>
      <c r="K380" s="64"/>
      <c r="L380" s="62"/>
      <c r="M380" s="223"/>
      <c r="N380" s="43"/>
      <c r="O380" s="43"/>
      <c r="P380" s="43"/>
      <c r="Q380" s="43"/>
      <c r="R380" s="43"/>
      <c r="S380" s="43"/>
      <c r="T380" s="79"/>
      <c r="AT380" s="25" t="s">
        <v>2254</v>
      </c>
      <c r="AU380" s="25" t="s">
        <v>82</v>
      </c>
    </row>
    <row r="381" spans="2:65" s="1" customFormat="1" ht="16.5" customHeight="1">
      <c r="B381" s="42"/>
      <c r="C381" s="209" t="s">
        <v>1563</v>
      </c>
      <c r="D381" s="209" t="s">
        <v>498</v>
      </c>
      <c r="E381" s="210" t="s">
        <v>11993</v>
      </c>
      <c r="F381" s="211" t="s">
        <v>11994</v>
      </c>
      <c r="G381" s="212" t="s">
        <v>2537</v>
      </c>
      <c r="H381" s="213">
        <v>3</v>
      </c>
      <c r="I381" s="214"/>
      <c r="J381" s="215">
        <f>ROUND(I381*H381,2)</f>
        <v>0</v>
      </c>
      <c r="K381" s="211" t="s">
        <v>11781</v>
      </c>
      <c r="L381" s="62"/>
      <c r="M381" s="216" t="s">
        <v>23</v>
      </c>
      <c r="N381" s="217" t="s">
        <v>44</v>
      </c>
      <c r="O381" s="43"/>
      <c r="P381" s="218">
        <f>O381*H381</f>
        <v>0</v>
      </c>
      <c r="Q381" s="218">
        <v>0</v>
      </c>
      <c r="R381" s="218">
        <f>Q381*H381</f>
        <v>0</v>
      </c>
      <c r="S381" s="218">
        <v>0</v>
      </c>
      <c r="T381" s="219">
        <f>S381*H381</f>
        <v>0</v>
      </c>
      <c r="AR381" s="25" t="s">
        <v>502</v>
      </c>
      <c r="AT381" s="25" t="s">
        <v>498</v>
      </c>
      <c r="AU381" s="25" t="s">
        <v>82</v>
      </c>
      <c r="AY381" s="25" t="s">
        <v>492</v>
      </c>
      <c r="BE381" s="220">
        <f>IF(N381="základní",J381,0)</f>
        <v>0</v>
      </c>
      <c r="BF381" s="220">
        <f>IF(N381="snížená",J381,0)</f>
        <v>0</v>
      </c>
      <c r="BG381" s="220">
        <f>IF(N381="zákl. přenesená",J381,0)</f>
        <v>0</v>
      </c>
      <c r="BH381" s="220">
        <f>IF(N381="sníž. přenesená",J381,0)</f>
        <v>0</v>
      </c>
      <c r="BI381" s="220">
        <f>IF(N381="nulová",J381,0)</f>
        <v>0</v>
      </c>
      <c r="BJ381" s="25" t="s">
        <v>80</v>
      </c>
      <c r="BK381" s="220">
        <f>ROUND(I381*H381,2)</f>
        <v>0</v>
      </c>
      <c r="BL381" s="25" t="s">
        <v>502</v>
      </c>
      <c r="BM381" s="25" t="s">
        <v>2040</v>
      </c>
    </row>
    <row r="382" spans="2:65" s="1" customFormat="1">
      <c r="B382" s="42"/>
      <c r="C382" s="64"/>
      <c r="D382" s="221" t="s">
        <v>506</v>
      </c>
      <c r="E382" s="64"/>
      <c r="F382" s="222" t="s">
        <v>11994</v>
      </c>
      <c r="G382" s="64"/>
      <c r="H382" s="64"/>
      <c r="I382" s="177"/>
      <c r="J382" s="64"/>
      <c r="K382" s="64"/>
      <c r="L382" s="62"/>
      <c r="M382" s="223"/>
      <c r="N382" s="43"/>
      <c r="O382" s="43"/>
      <c r="P382" s="43"/>
      <c r="Q382" s="43"/>
      <c r="R382" s="43"/>
      <c r="S382" s="43"/>
      <c r="T382" s="79"/>
      <c r="AT382" s="25" t="s">
        <v>506</v>
      </c>
      <c r="AU382" s="25" t="s">
        <v>82</v>
      </c>
    </row>
    <row r="383" spans="2:65" s="1" customFormat="1" ht="24">
      <c r="B383" s="42"/>
      <c r="C383" s="64"/>
      <c r="D383" s="227" t="s">
        <v>2254</v>
      </c>
      <c r="E383" s="64"/>
      <c r="F383" s="273" t="s">
        <v>11995</v>
      </c>
      <c r="G383" s="64"/>
      <c r="H383" s="64"/>
      <c r="I383" s="177"/>
      <c r="J383" s="64"/>
      <c r="K383" s="64"/>
      <c r="L383" s="62"/>
      <c r="M383" s="223"/>
      <c r="N383" s="43"/>
      <c r="O383" s="43"/>
      <c r="P383" s="43"/>
      <c r="Q383" s="43"/>
      <c r="R383" s="43"/>
      <c r="S383" s="43"/>
      <c r="T383" s="79"/>
      <c r="AT383" s="25" t="s">
        <v>2254</v>
      </c>
      <c r="AU383" s="25" t="s">
        <v>82</v>
      </c>
    </row>
    <row r="384" spans="2:65" s="1" customFormat="1" ht="16.5" customHeight="1">
      <c r="B384" s="42"/>
      <c r="C384" s="209" t="s">
        <v>1567</v>
      </c>
      <c r="D384" s="209" t="s">
        <v>498</v>
      </c>
      <c r="E384" s="210" t="s">
        <v>11996</v>
      </c>
      <c r="F384" s="211" t="s">
        <v>11997</v>
      </c>
      <c r="G384" s="212" t="s">
        <v>2537</v>
      </c>
      <c r="H384" s="213">
        <v>1</v>
      </c>
      <c r="I384" s="214"/>
      <c r="J384" s="215">
        <f>ROUND(I384*H384,2)</f>
        <v>0</v>
      </c>
      <c r="K384" s="211" t="s">
        <v>11781</v>
      </c>
      <c r="L384" s="62"/>
      <c r="M384" s="216" t="s">
        <v>23</v>
      </c>
      <c r="N384" s="217" t="s">
        <v>44</v>
      </c>
      <c r="O384" s="43"/>
      <c r="P384" s="218">
        <f>O384*H384</f>
        <v>0</v>
      </c>
      <c r="Q384" s="218">
        <v>0</v>
      </c>
      <c r="R384" s="218">
        <f>Q384*H384</f>
        <v>0</v>
      </c>
      <c r="S384" s="218">
        <v>0</v>
      </c>
      <c r="T384" s="219">
        <f>S384*H384</f>
        <v>0</v>
      </c>
      <c r="AR384" s="25" t="s">
        <v>502</v>
      </c>
      <c r="AT384" s="25" t="s">
        <v>498</v>
      </c>
      <c r="AU384" s="25" t="s">
        <v>82</v>
      </c>
      <c r="AY384" s="25" t="s">
        <v>492</v>
      </c>
      <c r="BE384" s="220">
        <f>IF(N384="základní",J384,0)</f>
        <v>0</v>
      </c>
      <c r="BF384" s="220">
        <f>IF(N384="snížená",J384,0)</f>
        <v>0</v>
      </c>
      <c r="BG384" s="220">
        <f>IF(N384="zákl. přenesená",J384,0)</f>
        <v>0</v>
      </c>
      <c r="BH384" s="220">
        <f>IF(N384="sníž. přenesená",J384,0)</f>
        <v>0</v>
      </c>
      <c r="BI384" s="220">
        <f>IF(N384="nulová",J384,0)</f>
        <v>0</v>
      </c>
      <c r="BJ384" s="25" t="s">
        <v>80</v>
      </c>
      <c r="BK384" s="220">
        <f>ROUND(I384*H384,2)</f>
        <v>0</v>
      </c>
      <c r="BL384" s="25" t="s">
        <v>502</v>
      </c>
      <c r="BM384" s="25" t="s">
        <v>2051</v>
      </c>
    </row>
    <row r="385" spans="2:65" s="1" customFormat="1">
      <c r="B385" s="42"/>
      <c r="C385" s="64"/>
      <c r="D385" s="221" t="s">
        <v>506</v>
      </c>
      <c r="E385" s="64"/>
      <c r="F385" s="222" t="s">
        <v>11997</v>
      </c>
      <c r="G385" s="64"/>
      <c r="H385" s="64"/>
      <c r="I385" s="177"/>
      <c r="J385" s="64"/>
      <c r="K385" s="64"/>
      <c r="L385" s="62"/>
      <c r="M385" s="223"/>
      <c r="N385" s="43"/>
      <c r="O385" s="43"/>
      <c r="P385" s="43"/>
      <c r="Q385" s="43"/>
      <c r="R385" s="43"/>
      <c r="S385" s="43"/>
      <c r="T385" s="79"/>
      <c r="AT385" s="25" t="s">
        <v>506</v>
      </c>
      <c r="AU385" s="25" t="s">
        <v>82</v>
      </c>
    </row>
    <row r="386" spans="2:65" s="1" customFormat="1" ht="24">
      <c r="B386" s="42"/>
      <c r="C386" s="64"/>
      <c r="D386" s="221" t="s">
        <v>2254</v>
      </c>
      <c r="E386" s="64"/>
      <c r="F386" s="224" t="s">
        <v>11998</v>
      </c>
      <c r="G386" s="64"/>
      <c r="H386" s="64"/>
      <c r="I386" s="177"/>
      <c r="J386" s="64"/>
      <c r="K386" s="64"/>
      <c r="L386" s="62"/>
      <c r="M386" s="223"/>
      <c r="N386" s="43"/>
      <c r="O386" s="43"/>
      <c r="P386" s="43"/>
      <c r="Q386" s="43"/>
      <c r="R386" s="43"/>
      <c r="S386" s="43"/>
      <c r="T386" s="79"/>
      <c r="AT386" s="25" t="s">
        <v>2254</v>
      </c>
      <c r="AU386" s="25" t="s">
        <v>82</v>
      </c>
    </row>
    <row r="387" spans="2:65" s="11" customFormat="1" ht="37.35" customHeight="1">
      <c r="B387" s="192"/>
      <c r="C387" s="193"/>
      <c r="D387" s="194" t="s">
        <v>72</v>
      </c>
      <c r="E387" s="195" t="s">
        <v>5007</v>
      </c>
      <c r="F387" s="195" t="s">
        <v>11999</v>
      </c>
      <c r="G387" s="193"/>
      <c r="H387" s="193"/>
      <c r="I387" s="196"/>
      <c r="J387" s="197">
        <f>BK387</f>
        <v>0</v>
      </c>
      <c r="K387" s="193"/>
      <c r="L387" s="198"/>
      <c r="M387" s="199"/>
      <c r="N387" s="200"/>
      <c r="O387" s="200"/>
      <c r="P387" s="201">
        <f>P388+P399+P422+P459+P484+P489+P502</f>
        <v>0</v>
      </c>
      <c r="Q387" s="200"/>
      <c r="R387" s="201">
        <f>R388+R399+R422+R459+R484+R489+R502</f>
        <v>0</v>
      </c>
      <c r="S387" s="200"/>
      <c r="T387" s="202">
        <f>T388+T399+T422+T459+T484+T489+T502</f>
        <v>0</v>
      </c>
      <c r="AR387" s="203" t="s">
        <v>80</v>
      </c>
      <c r="AT387" s="204" t="s">
        <v>72</v>
      </c>
      <c r="AU387" s="204" t="s">
        <v>73</v>
      </c>
      <c r="AY387" s="203" t="s">
        <v>492</v>
      </c>
      <c r="BK387" s="205">
        <f>BK388+BK399+BK422+BK459+BK484+BK489+BK502</f>
        <v>0</v>
      </c>
    </row>
    <row r="388" spans="2:65" s="11" customFormat="1" ht="19.95" customHeight="1">
      <c r="B388" s="192"/>
      <c r="C388" s="193"/>
      <c r="D388" s="206" t="s">
        <v>72</v>
      </c>
      <c r="E388" s="207" t="s">
        <v>4882</v>
      </c>
      <c r="F388" s="207" t="s">
        <v>12000</v>
      </c>
      <c r="G388" s="193"/>
      <c r="H388" s="193"/>
      <c r="I388" s="196"/>
      <c r="J388" s="208">
        <f>BK388</f>
        <v>0</v>
      </c>
      <c r="K388" s="193"/>
      <c r="L388" s="198"/>
      <c r="M388" s="199"/>
      <c r="N388" s="200"/>
      <c r="O388" s="200"/>
      <c r="P388" s="201">
        <f>SUM(P389:P398)</f>
        <v>0</v>
      </c>
      <c r="Q388" s="200"/>
      <c r="R388" s="201">
        <f>SUM(R389:R398)</f>
        <v>0</v>
      </c>
      <c r="S388" s="200"/>
      <c r="T388" s="202">
        <f>SUM(T389:T398)</f>
        <v>0</v>
      </c>
      <c r="AR388" s="203" t="s">
        <v>80</v>
      </c>
      <c r="AT388" s="204" t="s">
        <v>72</v>
      </c>
      <c r="AU388" s="204" t="s">
        <v>80</v>
      </c>
      <c r="AY388" s="203" t="s">
        <v>492</v>
      </c>
      <c r="BK388" s="205">
        <f>SUM(BK389:BK398)</f>
        <v>0</v>
      </c>
    </row>
    <row r="389" spans="2:65" s="1" customFormat="1" ht="16.5" customHeight="1">
      <c r="B389" s="42"/>
      <c r="C389" s="209" t="s">
        <v>1571</v>
      </c>
      <c r="D389" s="209" t="s">
        <v>498</v>
      </c>
      <c r="E389" s="210" t="s">
        <v>12001</v>
      </c>
      <c r="F389" s="211" t="s">
        <v>23</v>
      </c>
      <c r="G389" s="212" t="s">
        <v>23</v>
      </c>
      <c r="H389" s="213">
        <v>0</v>
      </c>
      <c r="I389" s="214"/>
      <c r="J389" s="215">
        <f>ROUND(I389*H389,2)</f>
        <v>0</v>
      </c>
      <c r="K389" s="211" t="s">
        <v>23</v>
      </c>
      <c r="L389" s="62"/>
      <c r="M389" s="216" t="s">
        <v>23</v>
      </c>
      <c r="N389" s="217" t="s">
        <v>44</v>
      </c>
      <c r="O389" s="43"/>
      <c r="P389" s="218">
        <f>O389*H389</f>
        <v>0</v>
      </c>
      <c r="Q389" s="218">
        <v>0</v>
      </c>
      <c r="R389" s="218">
        <f>Q389*H389</f>
        <v>0</v>
      </c>
      <c r="S389" s="218">
        <v>0</v>
      </c>
      <c r="T389" s="219">
        <f>S389*H389</f>
        <v>0</v>
      </c>
      <c r="AR389" s="25" t="s">
        <v>502</v>
      </c>
      <c r="AT389" s="25" t="s">
        <v>498</v>
      </c>
      <c r="AU389" s="25" t="s">
        <v>82</v>
      </c>
      <c r="AY389" s="25" t="s">
        <v>492</v>
      </c>
      <c r="BE389" s="220">
        <f>IF(N389="základní",J389,0)</f>
        <v>0</v>
      </c>
      <c r="BF389" s="220">
        <f>IF(N389="snížená",J389,0)</f>
        <v>0</v>
      </c>
      <c r="BG389" s="220">
        <f>IF(N389="zákl. přenesená",J389,0)</f>
        <v>0</v>
      </c>
      <c r="BH389" s="220">
        <f>IF(N389="sníž. přenesená",J389,0)</f>
        <v>0</v>
      </c>
      <c r="BI389" s="220">
        <f>IF(N389="nulová",J389,0)</f>
        <v>0</v>
      </c>
      <c r="BJ389" s="25" t="s">
        <v>80</v>
      </c>
      <c r="BK389" s="220">
        <f>ROUND(I389*H389,2)</f>
        <v>0</v>
      </c>
      <c r="BL389" s="25" t="s">
        <v>502</v>
      </c>
      <c r="BM389" s="25" t="s">
        <v>12002</v>
      </c>
    </row>
    <row r="390" spans="2:65" s="1" customFormat="1" ht="36">
      <c r="B390" s="42"/>
      <c r="C390" s="64"/>
      <c r="D390" s="227" t="s">
        <v>506</v>
      </c>
      <c r="E390" s="64"/>
      <c r="F390" s="274" t="s">
        <v>12003</v>
      </c>
      <c r="G390" s="64"/>
      <c r="H390" s="64"/>
      <c r="I390" s="177"/>
      <c r="J390" s="64"/>
      <c r="K390" s="64"/>
      <c r="L390" s="62"/>
      <c r="M390" s="223"/>
      <c r="N390" s="43"/>
      <c r="O390" s="43"/>
      <c r="P390" s="43"/>
      <c r="Q390" s="43"/>
      <c r="R390" s="43"/>
      <c r="S390" s="43"/>
      <c r="T390" s="79"/>
      <c r="AT390" s="25" t="s">
        <v>506</v>
      </c>
      <c r="AU390" s="25" t="s">
        <v>82</v>
      </c>
    </row>
    <row r="391" spans="2:65" s="1" customFormat="1" ht="16.5" customHeight="1">
      <c r="B391" s="42"/>
      <c r="C391" s="209" t="s">
        <v>1578</v>
      </c>
      <c r="D391" s="209" t="s">
        <v>498</v>
      </c>
      <c r="E391" s="210" t="s">
        <v>12004</v>
      </c>
      <c r="F391" s="211" t="s">
        <v>12005</v>
      </c>
      <c r="G391" s="212" t="s">
        <v>832</v>
      </c>
      <c r="H391" s="213">
        <v>240</v>
      </c>
      <c r="I391" s="214"/>
      <c r="J391" s="215">
        <f>ROUND(I391*H391,2)</f>
        <v>0</v>
      </c>
      <c r="K391" s="211" t="s">
        <v>11781</v>
      </c>
      <c r="L391" s="62"/>
      <c r="M391" s="216" t="s">
        <v>23</v>
      </c>
      <c r="N391" s="217" t="s">
        <v>44</v>
      </c>
      <c r="O391" s="43"/>
      <c r="P391" s="218">
        <f>O391*H391</f>
        <v>0</v>
      </c>
      <c r="Q391" s="218">
        <v>0</v>
      </c>
      <c r="R391" s="218">
        <f>Q391*H391</f>
        <v>0</v>
      </c>
      <c r="S391" s="218">
        <v>0</v>
      </c>
      <c r="T391" s="219">
        <f>S391*H391</f>
        <v>0</v>
      </c>
      <c r="AR391" s="25" t="s">
        <v>502</v>
      </c>
      <c r="AT391" s="25" t="s">
        <v>498</v>
      </c>
      <c r="AU391" s="25" t="s">
        <v>82</v>
      </c>
      <c r="AY391" s="25" t="s">
        <v>492</v>
      </c>
      <c r="BE391" s="220">
        <f>IF(N391="základní",J391,0)</f>
        <v>0</v>
      </c>
      <c r="BF391" s="220">
        <f>IF(N391="snížená",J391,0)</f>
        <v>0</v>
      </c>
      <c r="BG391" s="220">
        <f>IF(N391="zákl. přenesená",J391,0)</f>
        <v>0</v>
      </c>
      <c r="BH391" s="220">
        <f>IF(N391="sníž. přenesená",J391,0)</f>
        <v>0</v>
      </c>
      <c r="BI391" s="220">
        <f>IF(N391="nulová",J391,0)</f>
        <v>0</v>
      </c>
      <c r="BJ391" s="25" t="s">
        <v>80</v>
      </c>
      <c r="BK391" s="220">
        <f>ROUND(I391*H391,2)</f>
        <v>0</v>
      </c>
      <c r="BL391" s="25" t="s">
        <v>502</v>
      </c>
      <c r="BM391" s="25" t="s">
        <v>2068</v>
      </c>
    </row>
    <row r="392" spans="2:65" s="1" customFormat="1">
      <c r="B392" s="42"/>
      <c r="C392" s="64"/>
      <c r="D392" s="227" t="s">
        <v>506</v>
      </c>
      <c r="E392" s="64"/>
      <c r="F392" s="274" t="s">
        <v>12005</v>
      </c>
      <c r="G392" s="64"/>
      <c r="H392" s="64"/>
      <c r="I392" s="177"/>
      <c r="J392" s="64"/>
      <c r="K392" s="64"/>
      <c r="L392" s="62"/>
      <c r="M392" s="223"/>
      <c r="N392" s="43"/>
      <c r="O392" s="43"/>
      <c r="P392" s="43"/>
      <c r="Q392" s="43"/>
      <c r="R392" s="43"/>
      <c r="S392" s="43"/>
      <c r="T392" s="79"/>
      <c r="AT392" s="25" t="s">
        <v>506</v>
      </c>
      <c r="AU392" s="25" t="s">
        <v>82</v>
      </c>
    </row>
    <row r="393" spans="2:65" s="1" customFormat="1" ht="16.5" customHeight="1">
      <c r="B393" s="42"/>
      <c r="C393" s="209" t="s">
        <v>1584</v>
      </c>
      <c r="D393" s="209" t="s">
        <v>498</v>
      </c>
      <c r="E393" s="210" t="s">
        <v>12006</v>
      </c>
      <c r="F393" s="211" t="s">
        <v>12007</v>
      </c>
      <c r="G393" s="212" t="s">
        <v>832</v>
      </c>
      <c r="H393" s="213">
        <v>650</v>
      </c>
      <c r="I393" s="214"/>
      <c r="J393" s="215">
        <f>ROUND(I393*H393,2)</f>
        <v>0</v>
      </c>
      <c r="K393" s="211" t="s">
        <v>11781</v>
      </c>
      <c r="L393" s="62"/>
      <c r="M393" s="216" t="s">
        <v>23</v>
      </c>
      <c r="N393" s="217" t="s">
        <v>44</v>
      </c>
      <c r="O393" s="43"/>
      <c r="P393" s="218">
        <f>O393*H393</f>
        <v>0</v>
      </c>
      <c r="Q393" s="218">
        <v>0</v>
      </c>
      <c r="R393" s="218">
        <f>Q393*H393</f>
        <v>0</v>
      </c>
      <c r="S393" s="218">
        <v>0</v>
      </c>
      <c r="T393" s="219">
        <f>S393*H393</f>
        <v>0</v>
      </c>
      <c r="AR393" s="25" t="s">
        <v>502</v>
      </c>
      <c r="AT393" s="25" t="s">
        <v>498</v>
      </c>
      <c r="AU393" s="25" t="s">
        <v>82</v>
      </c>
      <c r="AY393" s="25" t="s">
        <v>492</v>
      </c>
      <c r="BE393" s="220">
        <f>IF(N393="základní",J393,0)</f>
        <v>0</v>
      </c>
      <c r="BF393" s="220">
        <f>IF(N393="snížená",J393,0)</f>
        <v>0</v>
      </c>
      <c r="BG393" s="220">
        <f>IF(N393="zákl. přenesená",J393,0)</f>
        <v>0</v>
      </c>
      <c r="BH393" s="220">
        <f>IF(N393="sníž. přenesená",J393,0)</f>
        <v>0</v>
      </c>
      <c r="BI393" s="220">
        <f>IF(N393="nulová",J393,0)</f>
        <v>0</v>
      </c>
      <c r="BJ393" s="25" t="s">
        <v>80</v>
      </c>
      <c r="BK393" s="220">
        <f>ROUND(I393*H393,2)</f>
        <v>0</v>
      </c>
      <c r="BL393" s="25" t="s">
        <v>502</v>
      </c>
      <c r="BM393" s="25" t="s">
        <v>2077</v>
      </c>
    </row>
    <row r="394" spans="2:65" s="1" customFormat="1">
      <c r="B394" s="42"/>
      <c r="C394" s="64"/>
      <c r="D394" s="227" t="s">
        <v>506</v>
      </c>
      <c r="E394" s="64"/>
      <c r="F394" s="274" t="s">
        <v>12007</v>
      </c>
      <c r="G394" s="64"/>
      <c r="H394" s="64"/>
      <c r="I394" s="177"/>
      <c r="J394" s="64"/>
      <c r="K394" s="64"/>
      <c r="L394" s="62"/>
      <c r="M394" s="223"/>
      <c r="N394" s="43"/>
      <c r="O394" s="43"/>
      <c r="P394" s="43"/>
      <c r="Q394" s="43"/>
      <c r="R394" s="43"/>
      <c r="S394" s="43"/>
      <c r="T394" s="79"/>
      <c r="AT394" s="25" t="s">
        <v>506</v>
      </c>
      <c r="AU394" s="25" t="s">
        <v>82</v>
      </c>
    </row>
    <row r="395" spans="2:65" s="1" customFormat="1" ht="16.5" customHeight="1">
      <c r="B395" s="42"/>
      <c r="C395" s="209" t="s">
        <v>1591</v>
      </c>
      <c r="D395" s="209" t="s">
        <v>498</v>
      </c>
      <c r="E395" s="210" t="s">
        <v>12008</v>
      </c>
      <c r="F395" s="211" t="s">
        <v>12009</v>
      </c>
      <c r="G395" s="212" t="s">
        <v>832</v>
      </c>
      <c r="H395" s="213">
        <v>790</v>
      </c>
      <c r="I395" s="214"/>
      <c r="J395" s="215">
        <f>ROUND(I395*H395,2)</f>
        <v>0</v>
      </c>
      <c r="K395" s="211" t="s">
        <v>11781</v>
      </c>
      <c r="L395" s="62"/>
      <c r="M395" s="216" t="s">
        <v>23</v>
      </c>
      <c r="N395" s="217" t="s">
        <v>44</v>
      </c>
      <c r="O395" s="43"/>
      <c r="P395" s="218">
        <f>O395*H395</f>
        <v>0</v>
      </c>
      <c r="Q395" s="218">
        <v>0</v>
      </c>
      <c r="R395" s="218">
        <f>Q395*H395</f>
        <v>0</v>
      </c>
      <c r="S395" s="218">
        <v>0</v>
      </c>
      <c r="T395" s="219">
        <f>S395*H395</f>
        <v>0</v>
      </c>
      <c r="AR395" s="25" t="s">
        <v>502</v>
      </c>
      <c r="AT395" s="25" t="s">
        <v>498</v>
      </c>
      <c r="AU395" s="25" t="s">
        <v>82</v>
      </c>
      <c r="AY395" s="25" t="s">
        <v>492</v>
      </c>
      <c r="BE395" s="220">
        <f>IF(N395="základní",J395,0)</f>
        <v>0</v>
      </c>
      <c r="BF395" s="220">
        <f>IF(N395="snížená",J395,0)</f>
        <v>0</v>
      </c>
      <c r="BG395" s="220">
        <f>IF(N395="zákl. přenesená",J395,0)</f>
        <v>0</v>
      </c>
      <c r="BH395" s="220">
        <f>IF(N395="sníž. přenesená",J395,0)</f>
        <v>0</v>
      </c>
      <c r="BI395" s="220">
        <f>IF(N395="nulová",J395,0)</f>
        <v>0</v>
      </c>
      <c r="BJ395" s="25" t="s">
        <v>80</v>
      </c>
      <c r="BK395" s="220">
        <f>ROUND(I395*H395,2)</f>
        <v>0</v>
      </c>
      <c r="BL395" s="25" t="s">
        <v>502</v>
      </c>
      <c r="BM395" s="25" t="s">
        <v>2092</v>
      </c>
    </row>
    <row r="396" spans="2:65" s="1" customFormat="1">
      <c r="B396" s="42"/>
      <c r="C396" s="64"/>
      <c r="D396" s="227" t="s">
        <v>506</v>
      </c>
      <c r="E396" s="64"/>
      <c r="F396" s="274" t="s">
        <v>12009</v>
      </c>
      <c r="G396" s="64"/>
      <c r="H396" s="64"/>
      <c r="I396" s="177"/>
      <c r="J396" s="64"/>
      <c r="K396" s="64"/>
      <c r="L396" s="62"/>
      <c r="M396" s="223"/>
      <c r="N396" s="43"/>
      <c r="O396" s="43"/>
      <c r="P396" s="43"/>
      <c r="Q396" s="43"/>
      <c r="R396" s="43"/>
      <c r="S396" s="43"/>
      <c r="T396" s="79"/>
      <c r="AT396" s="25" t="s">
        <v>506</v>
      </c>
      <c r="AU396" s="25" t="s">
        <v>82</v>
      </c>
    </row>
    <row r="397" spans="2:65" s="1" customFormat="1" ht="16.5" customHeight="1">
      <c r="B397" s="42"/>
      <c r="C397" s="209" t="s">
        <v>1596</v>
      </c>
      <c r="D397" s="209" t="s">
        <v>498</v>
      </c>
      <c r="E397" s="210" t="s">
        <v>12010</v>
      </c>
      <c r="F397" s="211" t="s">
        <v>12011</v>
      </c>
      <c r="G397" s="212" t="s">
        <v>832</v>
      </c>
      <c r="H397" s="213">
        <v>460</v>
      </c>
      <c r="I397" s="214"/>
      <c r="J397" s="215">
        <f>ROUND(I397*H397,2)</f>
        <v>0</v>
      </c>
      <c r="K397" s="211" t="s">
        <v>11781</v>
      </c>
      <c r="L397" s="62"/>
      <c r="M397" s="216" t="s">
        <v>23</v>
      </c>
      <c r="N397" s="217" t="s">
        <v>44</v>
      </c>
      <c r="O397" s="43"/>
      <c r="P397" s="218">
        <f>O397*H397</f>
        <v>0</v>
      </c>
      <c r="Q397" s="218">
        <v>0</v>
      </c>
      <c r="R397" s="218">
        <f>Q397*H397</f>
        <v>0</v>
      </c>
      <c r="S397" s="218">
        <v>0</v>
      </c>
      <c r="T397" s="219">
        <f>S397*H397</f>
        <v>0</v>
      </c>
      <c r="AR397" s="25" t="s">
        <v>502</v>
      </c>
      <c r="AT397" s="25" t="s">
        <v>498</v>
      </c>
      <c r="AU397" s="25" t="s">
        <v>82</v>
      </c>
      <c r="AY397" s="25" t="s">
        <v>492</v>
      </c>
      <c r="BE397" s="220">
        <f>IF(N397="základní",J397,0)</f>
        <v>0</v>
      </c>
      <c r="BF397" s="220">
        <f>IF(N397="snížená",J397,0)</f>
        <v>0</v>
      </c>
      <c r="BG397" s="220">
        <f>IF(N397="zákl. přenesená",J397,0)</f>
        <v>0</v>
      </c>
      <c r="BH397" s="220">
        <f>IF(N397="sníž. přenesená",J397,0)</f>
        <v>0</v>
      </c>
      <c r="BI397" s="220">
        <f>IF(N397="nulová",J397,0)</f>
        <v>0</v>
      </c>
      <c r="BJ397" s="25" t="s">
        <v>80</v>
      </c>
      <c r="BK397" s="220">
        <f>ROUND(I397*H397,2)</f>
        <v>0</v>
      </c>
      <c r="BL397" s="25" t="s">
        <v>502</v>
      </c>
      <c r="BM397" s="25" t="s">
        <v>2101</v>
      </c>
    </row>
    <row r="398" spans="2:65" s="1" customFormat="1">
      <c r="B398" s="42"/>
      <c r="C398" s="64"/>
      <c r="D398" s="221" t="s">
        <v>506</v>
      </c>
      <c r="E398" s="64"/>
      <c r="F398" s="222" t="s">
        <v>12011</v>
      </c>
      <c r="G398" s="64"/>
      <c r="H398" s="64"/>
      <c r="I398" s="177"/>
      <c r="J398" s="64"/>
      <c r="K398" s="64"/>
      <c r="L398" s="62"/>
      <c r="M398" s="223"/>
      <c r="N398" s="43"/>
      <c r="O398" s="43"/>
      <c r="P398" s="43"/>
      <c r="Q398" s="43"/>
      <c r="R398" s="43"/>
      <c r="S398" s="43"/>
      <c r="T398" s="79"/>
      <c r="AT398" s="25" t="s">
        <v>506</v>
      </c>
      <c r="AU398" s="25" t="s">
        <v>82</v>
      </c>
    </row>
    <row r="399" spans="2:65" s="11" customFormat="1" ht="29.85" customHeight="1">
      <c r="B399" s="192"/>
      <c r="C399" s="193"/>
      <c r="D399" s="206" t="s">
        <v>72</v>
      </c>
      <c r="E399" s="207" t="s">
        <v>5011</v>
      </c>
      <c r="F399" s="207" t="s">
        <v>12012</v>
      </c>
      <c r="G399" s="193"/>
      <c r="H399" s="193"/>
      <c r="I399" s="196"/>
      <c r="J399" s="208">
        <f>BK399</f>
        <v>0</v>
      </c>
      <c r="K399" s="193"/>
      <c r="L399" s="198"/>
      <c r="M399" s="199"/>
      <c r="N399" s="200"/>
      <c r="O399" s="200"/>
      <c r="P399" s="201">
        <f>SUM(P400:P421)</f>
        <v>0</v>
      </c>
      <c r="Q399" s="200"/>
      <c r="R399" s="201">
        <f>SUM(R400:R421)</f>
        <v>0</v>
      </c>
      <c r="S399" s="200"/>
      <c r="T399" s="202">
        <f>SUM(T400:T421)</f>
        <v>0</v>
      </c>
      <c r="AR399" s="203" t="s">
        <v>80</v>
      </c>
      <c r="AT399" s="204" t="s">
        <v>72</v>
      </c>
      <c r="AU399" s="204" t="s">
        <v>80</v>
      </c>
      <c r="AY399" s="203" t="s">
        <v>492</v>
      </c>
      <c r="BK399" s="205">
        <f>SUM(BK400:BK421)</f>
        <v>0</v>
      </c>
    </row>
    <row r="400" spans="2:65" s="1" customFormat="1" ht="16.5" customHeight="1">
      <c r="B400" s="42"/>
      <c r="C400" s="209" t="s">
        <v>1603</v>
      </c>
      <c r="D400" s="209" t="s">
        <v>498</v>
      </c>
      <c r="E400" s="210" t="s">
        <v>12013</v>
      </c>
      <c r="F400" s="211" t="s">
        <v>23</v>
      </c>
      <c r="G400" s="212" t="s">
        <v>23</v>
      </c>
      <c r="H400" s="213">
        <v>0</v>
      </c>
      <c r="I400" s="214"/>
      <c r="J400" s="215">
        <f>ROUND(I400*H400,2)</f>
        <v>0</v>
      </c>
      <c r="K400" s="211" t="s">
        <v>23</v>
      </c>
      <c r="L400" s="62"/>
      <c r="M400" s="216" t="s">
        <v>23</v>
      </c>
      <c r="N400" s="217" t="s">
        <v>44</v>
      </c>
      <c r="O400" s="43"/>
      <c r="P400" s="218">
        <f>O400*H400</f>
        <v>0</v>
      </c>
      <c r="Q400" s="218">
        <v>0</v>
      </c>
      <c r="R400" s="218">
        <f>Q400*H400</f>
        <v>0</v>
      </c>
      <c r="S400" s="218">
        <v>0</v>
      </c>
      <c r="T400" s="219">
        <f>S400*H400</f>
        <v>0</v>
      </c>
      <c r="AR400" s="25" t="s">
        <v>502</v>
      </c>
      <c r="AT400" s="25" t="s">
        <v>498</v>
      </c>
      <c r="AU400" s="25" t="s">
        <v>82</v>
      </c>
      <c r="AY400" s="25" t="s">
        <v>492</v>
      </c>
      <c r="BE400" s="220">
        <f>IF(N400="základní",J400,0)</f>
        <v>0</v>
      </c>
      <c r="BF400" s="220">
        <f>IF(N400="snížená",J400,0)</f>
        <v>0</v>
      </c>
      <c r="BG400" s="220">
        <f>IF(N400="zákl. přenesená",J400,0)</f>
        <v>0</v>
      </c>
      <c r="BH400" s="220">
        <f>IF(N400="sníž. přenesená",J400,0)</f>
        <v>0</v>
      </c>
      <c r="BI400" s="220">
        <f>IF(N400="nulová",J400,0)</f>
        <v>0</v>
      </c>
      <c r="BJ400" s="25" t="s">
        <v>80</v>
      </c>
      <c r="BK400" s="220">
        <f>ROUND(I400*H400,2)</f>
        <v>0</v>
      </c>
      <c r="BL400" s="25" t="s">
        <v>502</v>
      </c>
      <c r="BM400" s="25" t="s">
        <v>12014</v>
      </c>
    </row>
    <row r="401" spans="2:65" s="1" customFormat="1" ht="36">
      <c r="B401" s="42"/>
      <c r="C401" s="64"/>
      <c r="D401" s="227" t="s">
        <v>506</v>
      </c>
      <c r="E401" s="64"/>
      <c r="F401" s="274" t="s">
        <v>12015</v>
      </c>
      <c r="G401" s="64"/>
      <c r="H401" s="64"/>
      <c r="I401" s="177"/>
      <c r="J401" s="64"/>
      <c r="K401" s="64"/>
      <c r="L401" s="62"/>
      <c r="M401" s="223"/>
      <c r="N401" s="43"/>
      <c r="O401" s="43"/>
      <c r="P401" s="43"/>
      <c r="Q401" s="43"/>
      <c r="R401" s="43"/>
      <c r="S401" s="43"/>
      <c r="T401" s="79"/>
      <c r="AT401" s="25" t="s">
        <v>506</v>
      </c>
      <c r="AU401" s="25" t="s">
        <v>82</v>
      </c>
    </row>
    <row r="402" spans="2:65" s="1" customFormat="1" ht="16.5" customHeight="1">
      <c r="B402" s="42"/>
      <c r="C402" s="209" t="s">
        <v>1608</v>
      </c>
      <c r="D402" s="209" t="s">
        <v>498</v>
      </c>
      <c r="E402" s="210" t="s">
        <v>12016</v>
      </c>
      <c r="F402" s="211" t="s">
        <v>12017</v>
      </c>
      <c r="G402" s="212" t="s">
        <v>832</v>
      </c>
      <c r="H402" s="213">
        <v>30</v>
      </c>
      <c r="I402" s="214"/>
      <c r="J402" s="215">
        <f>ROUND(I402*H402,2)</f>
        <v>0</v>
      </c>
      <c r="K402" s="211" t="s">
        <v>11781</v>
      </c>
      <c r="L402" s="62"/>
      <c r="M402" s="216" t="s">
        <v>23</v>
      </c>
      <c r="N402" s="217" t="s">
        <v>44</v>
      </c>
      <c r="O402" s="43"/>
      <c r="P402" s="218">
        <f>O402*H402</f>
        <v>0</v>
      </c>
      <c r="Q402" s="218">
        <v>0</v>
      </c>
      <c r="R402" s="218">
        <f>Q402*H402</f>
        <v>0</v>
      </c>
      <c r="S402" s="218">
        <v>0</v>
      </c>
      <c r="T402" s="219">
        <f>S402*H402</f>
        <v>0</v>
      </c>
      <c r="AR402" s="25" t="s">
        <v>502</v>
      </c>
      <c r="AT402" s="25" t="s">
        <v>498</v>
      </c>
      <c r="AU402" s="25" t="s">
        <v>82</v>
      </c>
      <c r="AY402" s="25" t="s">
        <v>492</v>
      </c>
      <c r="BE402" s="220">
        <f>IF(N402="základní",J402,0)</f>
        <v>0</v>
      </c>
      <c r="BF402" s="220">
        <f>IF(N402="snížená",J402,0)</f>
        <v>0</v>
      </c>
      <c r="BG402" s="220">
        <f>IF(N402="zákl. přenesená",J402,0)</f>
        <v>0</v>
      </c>
      <c r="BH402" s="220">
        <f>IF(N402="sníž. přenesená",J402,0)</f>
        <v>0</v>
      </c>
      <c r="BI402" s="220">
        <f>IF(N402="nulová",J402,0)</f>
        <v>0</v>
      </c>
      <c r="BJ402" s="25" t="s">
        <v>80</v>
      </c>
      <c r="BK402" s="220">
        <f>ROUND(I402*H402,2)</f>
        <v>0</v>
      </c>
      <c r="BL402" s="25" t="s">
        <v>502</v>
      </c>
      <c r="BM402" s="25" t="s">
        <v>2113</v>
      </c>
    </row>
    <row r="403" spans="2:65" s="1" customFormat="1">
      <c r="B403" s="42"/>
      <c r="C403" s="64"/>
      <c r="D403" s="227" t="s">
        <v>506</v>
      </c>
      <c r="E403" s="64"/>
      <c r="F403" s="274" t="s">
        <v>12017</v>
      </c>
      <c r="G403" s="64"/>
      <c r="H403" s="64"/>
      <c r="I403" s="177"/>
      <c r="J403" s="64"/>
      <c r="K403" s="64"/>
      <c r="L403" s="62"/>
      <c r="M403" s="223"/>
      <c r="N403" s="43"/>
      <c r="O403" s="43"/>
      <c r="P403" s="43"/>
      <c r="Q403" s="43"/>
      <c r="R403" s="43"/>
      <c r="S403" s="43"/>
      <c r="T403" s="79"/>
      <c r="AT403" s="25" t="s">
        <v>506</v>
      </c>
      <c r="AU403" s="25" t="s">
        <v>82</v>
      </c>
    </row>
    <row r="404" spans="2:65" s="1" customFormat="1" ht="16.5" customHeight="1">
      <c r="B404" s="42"/>
      <c r="C404" s="209" t="s">
        <v>1613</v>
      </c>
      <c r="D404" s="209" t="s">
        <v>498</v>
      </c>
      <c r="E404" s="210" t="s">
        <v>12018</v>
      </c>
      <c r="F404" s="211" t="s">
        <v>12019</v>
      </c>
      <c r="G404" s="212" t="s">
        <v>832</v>
      </c>
      <c r="H404" s="213">
        <v>160</v>
      </c>
      <c r="I404" s="214"/>
      <c r="J404" s="215">
        <f>ROUND(I404*H404,2)</f>
        <v>0</v>
      </c>
      <c r="K404" s="211" t="s">
        <v>11781</v>
      </c>
      <c r="L404" s="62"/>
      <c r="M404" s="216" t="s">
        <v>23</v>
      </c>
      <c r="N404" s="217" t="s">
        <v>44</v>
      </c>
      <c r="O404" s="43"/>
      <c r="P404" s="218">
        <f>O404*H404</f>
        <v>0</v>
      </c>
      <c r="Q404" s="218">
        <v>0</v>
      </c>
      <c r="R404" s="218">
        <f>Q404*H404</f>
        <v>0</v>
      </c>
      <c r="S404" s="218">
        <v>0</v>
      </c>
      <c r="T404" s="219">
        <f>S404*H404</f>
        <v>0</v>
      </c>
      <c r="AR404" s="25" t="s">
        <v>502</v>
      </c>
      <c r="AT404" s="25" t="s">
        <v>498</v>
      </c>
      <c r="AU404" s="25" t="s">
        <v>82</v>
      </c>
      <c r="AY404" s="25" t="s">
        <v>492</v>
      </c>
      <c r="BE404" s="220">
        <f>IF(N404="základní",J404,0)</f>
        <v>0</v>
      </c>
      <c r="BF404" s="220">
        <f>IF(N404="snížená",J404,0)</f>
        <v>0</v>
      </c>
      <c r="BG404" s="220">
        <f>IF(N404="zákl. přenesená",J404,0)</f>
        <v>0</v>
      </c>
      <c r="BH404" s="220">
        <f>IF(N404="sníž. přenesená",J404,0)</f>
        <v>0</v>
      </c>
      <c r="BI404" s="220">
        <f>IF(N404="nulová",J404,0)</f>
        <v>0</v>
      </c>
      <c r="BJ404" s="25" t="s">
        <v>80</v>
      </c>
      <c r="BK404" s="220">
        <f>ROUND(I404*H404,2)</f>
        <v>0</v>
      </c>
      <c r="BL404" s="25" t="s">
        <v>502</v>
      </c>
      <c r="BM404" s="25" t="s">
        <v>2125</v>
      </c>
    </row>
    <row r="405" spans="2:65" s="1" customFormat="1">
      <c r="B405" s="42"/>
      <c r="C405" s="64"/>
      <c r="D405" s="227" t="s">
        <v>506</v>
      </c>
      <c r="E405" s="64"/>
      <c r="F405" s="274" t="s">
        <v>12019</v>
      </c>
      <c r="G405" s="64"/>
      <c r="H405" s="64"/>
      <c r="I405" s="177"/>
      <c r="J405" s="64"/>
      <c r="K405" s="64"/>
      <c r="L405" s="62"/>
      <c r="M405" s="223"/>
      <c r="N405" s="43"/>
      <c r="O405" s="43"/>
      <c r="P405" s="43"/>
      <c r="Q405" s="43"/>
      <c r="R405" s="43"/>
      <c r="S405" s="43"/>
      <c r="T405" s="79"/>
      <c r="AT405" s="25" t="s">
        <v>506</v>
      </c>
      <c r="AU405" s="25" t="s">
        <v>82</v>
      </c>
    </row>
    <row r="406" spans="2:65" s="1" customFormat="1" ht="16.5" customHeight="1">
      <c r="B406" s="42"/>
      <c r="C406" s="209" t="s">
        <v>1619</v>
      </c>
      <c r="D406" s="209" t="s">
        <v>498</v>
      </c>
      <c r="E406" s="210" t="s">
        <v>12020</v>
      </c>
      <c r="F406" s="211" t="s">
        <v>12021</v>
      </c>
      <c r="G406" s="212" t="s">
        <v>832</v>
      </c>
      <c r="H406" s="213">
        <v>300</v>
      </c>
      <c r="I406" s="214"/>
      <c r="J406" s="215">
        <f>ROUND(I406*H406,2)</f>
        <v>0</v>
      </c>
      <c r="K406" s="211" t="s">
        <v>11781</v>
      </c>
      <c r="L406" s="62"/>
      <c r="M406" s="216" t="s">
        <v>23</v>
      </c>
      <c r="N406" s="217" t="s">
        <v>44</v>
      </c>
      <c r="O406" s="43"/>
      <c r="P406" s="218">
        <f>O406*H406</f>
        <v>0</v>
      </c>
      <c r="Q406" s="218">
        <v>0</v>
      </c>
      <c r="R406" s="218">
        <f>Q406*H406</f>
        <v>0</v>
      </c>
      <c r="S406" s="218">
        <v>0</v>
      </c>
      <c r="T406" s="219">
        <f>S406*H406</f>
        <v>0</v>
      </c>
      <c r="AR406" s="25" t="s">
        <v>502</v>
      </c>
      <c r="AT406" s="25" t="s">
        <v>498</v>
      </c>
      <c r="AU406" s="25" t="s">
        <v>82</v>
      </c>
      <c r="AY406" s="25" t="s">
        <v>492</v>
      </c>
      <c r="BE406" s="220">
        <f>IF(N406="základní",J406,0)</f>
        <v>0</v>
      </c>
      <c r="BF406" s="220">
        <f>IF(N406="snížená",J406,0)</f>
        <v>0</v>
      </c>
      <c r="BG406" s="220">
        <f>IF(N406="zákl. přenesená",J406,0)</f>
        <v>0</v>
      </c>
      <c r="BH406" s="220">
        <f>IF(N406="sníž. přenesená",J406,0)</f>
        <v>0</v>
      </c>
      <c r="BI406" s="220">
        <f>IF(N406="nulová",J406,0)</f>
        <v>0</v>
      </c>
      <c r="BJ406" s="25" t="s">
        <v>80</v>
      </c>
      <c r="BK406" s="220">
        <f>ROUND(I406*H406,2)</f>
        <v>0</v>
      </c>
      <c r="BL406" s="25" t="s">
        <v>502</v>
      </c>
      <c r="BM406" s="25" t="s">
        <v>2133</v>
      </c>
    </row>
    <row r="407" spans="2:65" s="1" customFormat="1">
      <c r="B407" s="42"/>
      <c r="C407" s="64"/>
      <c r="D407" s="227" t="s">
        <v>506</v>
      </c>
      <c r="E407" s="64"/>
      <c r="F407" s="274" t="s">
        <v>12021</v>
      </c>
      <c r="G407" s="64"/>
      <c r="H407" s="64"/>
      <c r="I407" s="177"/>
      <c r="J407" s="64"/>
      <c r="K407" s="64"/>
      <c r="L407" s="62"/>
      <c r="M407" s="223"/>
      <c r="N407" s="43"/>
      <c r="O407" s="43"/>
      <c r="P407" s="43"/>
      <c r="Q407" s="43"/>
      <c r="R407" s="43"/>
      <c r="S407" s="43"/>
      <c r="T407" s="79"/>
      <c r="AT407" s="25" t="s">
        <v>506</v>
      </c>
      <c r="AU407" s="25" t="s">
        <v>82</v>
      </c>
    </row>
    <row r="408" spans="2:65" s="1" customFormat="1" ht="16.5" customHeight="1">
      <c r="B408" s="42"/>
      <c r="C408" s="209" t="s">
        <v>1624</v>
      </c>
      <c r="D408" s="209" t="s">
        <v>498</v>
      </c>
      <c r="E408" s="210" t="s">
        <v>12022</v>
      </c>
      <c r="F408" s="211" t="s">
        <v>12023</v>
      </c>
      <c r="G408" s="212" t="s">
        <v>832</v>
      </c>
      <c r="H408" s="213">
        <v>280</v>
      </c>
      <c r="I408" s="214"/>
      <c r="J408" s="215">
        <f>ROUND(I408*H408,2)</f>
        <v>0</v>
      </c>
      <c r="K408" s="211" t="s">
        <v>11781</v>
      </c>
      <c r="L408" s="62"/>
      <c r="M408" s="216" t="s">
        <v>23</v>
      </c>
      <c r="N408" s="217" t="s">
        <v>44</v>
      </c>
      <c r="O408" s="43"/>
      <c r="P408" s="218">
        <f>O408*H408</f>
        <v>0</v>
      </c>
      <c r="Q408" s="218">
        <v>0</v>
      </c>
      <c r="R408" s="218">
        <f>Q408*H408</f>
        <v>0</v>
      </c>
      <c r="S408" s="218">
        <v>0</v>
      </c>
      <c r="T408" s="219">
        <f>S408*H408</f>
        <v>0</v>
      </c>
      <c r="AR408" s="25" t="s">
        <v>502</v>
      </c>
      <c r="AT408" s="25" t="s">
        <v>498</v>
      </c>
      <c r="AU408" s="25" t="s">
        <v>82</v>
      </c>
      <c r="AY408" s="25" t="s">
        <v>492</v>
      </c>
      <c r="BE408" s="220">
        <f>IF(N408="základní",J408,0)</f>
        <v>0</v>
      </c>
      <c r="BF408" s="220">
        <f>IF(N408="snížená",J408,0)</f>
        <v>0</v>
      </c>
      <c r="BG408" s="220">
        <f>IF(N408="zákl. přenesená",J408,0)</f>
        <v>0</v>
      </c>
      <c r="BH408" s="220">
        <f>IF(N408="sníž. přenesená",J408,0)</f>
        <v>0</v>
      </c>
      <c r="BI408" s="220">
        <f>IF(N408="nulová",J408,0)</f>
        <v>0</v>
      </c>
      <c r="BJ408" s="25" t="s">
        <v>80</v>
      </c>
      <c r="BK408" s="220">
        <f>ROUND(I408*H408,2)</f>
        <v>0</v>
      </c>
      <c r="BL408" s="25" t="s">
        <v>502</v>
      </c>
      <c r="BM408" s="25" t="s">
        <v>2147</v>
      </c>
    </row>
    <row r="409" spans="2:65" s="1" customFormat="1">
      <c r="B409" s="42"/>
      <c r="C409" s="64"/>
      <c r="D409" s="227" t="s">
        <v>506</v>
      </c>
      <c r="E409" s="64"/>
      <c r="F409" s="274" t="s">
        <v>12023</v>
      </c>
      <c r="G409" s="64"/>
      <c r="H409" s="64"/>
      <c r="I409" s="177"/>
      <c r="J409" s="64"/>
      <c r="K409" s="64"/>
      <c r="L409" s="62"/>
      <c r="M409" s="223"/>
      <c r="N409" s="43"/>
      <c r="O409" s="43"/>
      <c r="P409" s="43"/>
      <c r="Q409" s="43"/>
      <c r="R409" s="43"/>
      <c r="S409" s="43"/>
      <c r="T409" s="79"/>
      <c r="AT409" s="25" t="s">
        <v>506</v>
      </c>
      <c r="AU409" s="25" t="s">
        <v>82</v>
      </c>
    </row>
    <row r="410" spans="2:65" s="1" customFormat="1" ht="16.5" customHeight="1">
      <c r="B410" s="42"/>
      <c r="C410" s="209" t="s">
        <v>1629</v>
      </c>
      <c r="D410" s="209" t="s">
        <v>498</v>
      </c>
      <c r="E410" s="210" t="s">
        <v>12024</v>
      </c>
      <c r="F410" s="211" t="s">
        <v>12025</v>
      </c>
      <c r="G410" s="212" t="s">
        <v>832</v>
      </c>
      <c r="H410" s="213">
        <v>3500</v>
      </c>
      <c r="I410" s="214"/>
      <c r="J410" s="215">
        <f>ROUND(I410*H410,2)</f>
        <v>0</v>
      </c>
      <c r="K410" s="211" t="s">
        <v>11781</v>
      </c>
      <c r="L410" s="62"/>
      <c r="M410" s="216" t="s">
        <v>23</v>
      </c>
      <c r="N410" s="217" t="s">
        <v>44</v>
      </c>
      <c r="O410" s="43"/>
      <c r="P410" s="218">
        <f>O410*H410</f>
        <v>0</v>
      </c>
      <c r="Q410" s="218">
        <v>0</v>
      </c>
      <c r="R410" s="218">
        <f>Q410*H410</f>
        <v>0</v>
      </c>
      <c r="S410" s="218">
        <v>0</v>
      </c>
      <c r="T410" s="219">
        <f>S410*H410</f>
        <v>0</v>
      </c>
      <c r="AR410" s="25" t="s">
        <v>502</v>
      </c>
      <c r="AT410" s="25" t="s">
        <v>498</v>
      </c>
      <c r="AU410" s="25" t="s">
        <v>82</v>
      </c>
      <c r="AY410" s="25" t="s">
        <v>492</v>
      </c>
      <c r="BE410" s="220">
        <f>IF(N410="základní",J410,0)</f>
        <v>0</v>
      </c>
      <c r="BF410" s="220">
        <f>IF(N410="snížená",J410,0)</f>
        <v>0</v>
      </c>
      <c r="BG410" s="220">
        <f>IF(N410="zákl. přenesená",J410,0)</f>
        <v>0</v>
      </c>
      <c r="BH410" s="220">
        <f>IF(N410="sníž. přenesená",J410,0)</f>
        <v>0</v>
      </c>
      <c r="BI410" s="220">
        <f>IF(N410="nulová",J410,0)</f>
        <v>0</v>
      </c>
      <c r="BJ410" s="25" t="s">
        <v>80</v>
      </c>
      <c r="BK410" s="220">
        <f>ROUND(I410*H410,2)</f>
        <v>0</v>
      </c>
      <c r="BL410" s="25" t="s">
        <v>502</v>
      </c>
      <c r="BM410" s="25" t="s">
        <v>2160</v>
      </c>
    </row>
    <row r="411" spans="2:65" s="1" customFormat="1">
      <c r="B411" s="42"/>
      <c r="C411" s="64"/>
      <c r="D411" s="227" t="s">
        <v>506</v>
      </c>
      <c r="E411" s="64"/>
      <c r="F411" s="274" t="s">
        <v>12025</v>
      </c>
      <c r="G411" s="64"/>
      <c r="H411" s="64"/>
      <c r="I411" s="177"/>
      <c r="J411" s="64"/>
      <c r="K411" s="64"/>
      <c r="L411" s="62"/>
      <c r="M411" s="223"/>
      <c r="N411" s="43"/>
      <c r="O411" s="43"/>
      <c r="P411" s="43"/>
      <c r="Q411" s="43"/>
      <c r="R411" s="43"/>
      <c r="S411" s="43"/>
      <c r="T411" s="79"/>
      <c r="AT411" s="25" t="s">
        <v>506</v>
      </c>
      <c r="AU411" s="25" t="s">
        <v>82</v>
      </c>
    </row>
    <row r="412" spans="2:65" s="1" customFormat="1" ht="16.5" customHeight="1">
      <c r="B412" s="42"/>
      <c r="C412" s="209" t="s">
        <v>1636</v>
      </c>
      <c r="D412" s="209" t="s">
        <v>498</v>
      </c>
      <c r="E412" s="210" t="s">
        <v>12026</v>
      </c>
      <c r="F412" s="211" t="s">
        <v>12027</v>
      </c>
      <c r="G412" s="212" t="s">
        <v>832</v>
      </c>
      <c r="H412" s="213">
        <v>1200</v>
      </c>
      <c r="I412" s="214"/>
      <c r="J412" s="215">
        <f>ROUND(I412*H412,2)</f>
        <v>0</v>
      </c>
      <c r="K412" s="211" t="s">
        <v>11781</v>
      </c>
      <c r="L412" s="62"/>
      <c r="M412" s="216" t="s">
        <v>23</v>
      </c>
      <c r="N412" s="217" t="s">
        <v>44</v>
      </c>
      <c r="O412" s="43"/>
      <c r="P412" s="218">
        <f>O412*H412</f>
        <v>0</v>
      </c>
      <c r="Q412" s="218">
        <v>0</v>
      </c>
      <c r="R412" s="218">
        <f>Q412*H412</f>
        <v>0</v>
      </c>
      <c r="S412" s="218">
        <v>0</v>
      </c>
      <c r="T412" s="219">
        <f>S412*H412</f>
        <v>0</v>
      </c>
      <c r="AR412" s="25" t="s">
        <v>502</v>
      </c>
      <c r="AT412" s="25" t="s">
        <v>498</v>
      </c>
      <c r="AU412" s="25" t="s">
        <v>82</v>
      </c>
      <c r="AY412" s="25" t="s">
        <v>492</v>
      </c>
      <c r="BE412" s="220">
        <f>IF(N412="základní",J412,0)</f>
        <v>0</v>
      </c>
      <c r="BF412" s="220">
        <f>IF(N412="snížená",J412,0)</f>
        <v>0</v>
      </c>
      <c r="BG412" s="220">
        <f>IF(N412="zákl. přenesená",J412,0)</f>
        <v>0</v>
      </c>
      <c r="BH412" s="220">
        <f>IF(N412="sníž. přenesená",J412,0)</f>
        <v>0</v>
      </c>
      <c r="BI412" s="220">
        <f>IF(N412="nulová",J412,0)</f>
        <v>0</v>
      </c>
      <c r="BJ412" s="25" t="s">
        <v>80</v>
      </c>
      <c r="BK412" s="220">
        <f>ROUND(I412*H412,2)</f>
        <v>0</v>
      </c>
      <c r="BL412" s="25" t="s">
        <v>502</v>
      </c>
      <c r="BM412" s="25" t="s">
        <v>2180</v>
      </c>
    </row>
    <row r="413" spans="2:65" s="1" customFormat="1">
      <c r="B413" s="42"/>
      <c r="C413" s="64"/>
      <c r="D413" s="227" t="s">
        <v>506</v>
      </c>
      <c r="E413" s="64"/>
      <c r="F413" s="274" t="s">
        <v>12027</v>
      </c>
      <c r="G413" s="64"/>
      <c r="H413" s="64"/>
      <c r="I413" s="177"/>
      <c r="J413" s="64"/>
      <c r="K413" s="64"/>
      <c r="L413" s="62"/>
      <c r="M413" s="223"/>
      <c r="N413" s="43"/>
      <c r="O413" s="43"/>
      <c r="P413" s="43"/>
      <c r="Q413" s="43"/>
      <c r="R413" s="43"/>
      <c r="S413" s="43"/>
      <c r="T413" s="79"/>
      <c r="AT413" s="25" t="s">
        <v>506</v>
      </c>
      <c r="AU413" s="25" t="s">
        <v>82</v>
      </c>
    </row>
    <row r="414" spans="2:65" s="1" customFormat="1" ht="16.5" customHeight="1">
      <c r="B414" s="42"/>
      <c r="C414" s="209" t="s">
        <v>1643</v>
      </c>
      <c r="D414" s="209" t="s">
        <v>498</v>
      </c>
      <c r="E414" s="210" t="s">
        <v>12028</v>
      </c>
      <c r="F414" s="211" t="s">
        <v>12029</v>
      </c>
      <c r="G414" s="212" t="s">
        <v>832</v>
      </c>
      <c r="H414" s="213">
        <v>15600</v>
      </c>
      <c r="I414" s="214"/>
      <c r="J414" s="215">
        <f>ROUND(I414*H414,2)</f>
        <v>0</v>
      </c>
      <c r="K414" s="211" t="s">
        <v>11781</v>
      </c>
      <c r="L414" s="62"/>
      <c r="M414" s="216" t="s">
        <v>23</v>
      </c>
      <c r="N414" s="217" t="s">
        <v>44</v>
      </c>
      <c r="O414" s="43"/>
      <c r="P414" s="218">
        <f>O414*H414</f>
        <v>0</v>
      </c>
      <c r="Q414" s="218">
        <v>0</v>
      </c>
      <c r="R414" s="218">
        <f>Q414*H414</f>
        <v>0</v>
      </c>
      <c r="S414" s="218">
        <v>0</v>
      </c>
      <c r="T414" s="219">
        <f>S414*H414</f>
        <v>0</v>
      </c>
      <c r="AR414" s="25" t="s">
        <v>502</v>
      </c>
      <c r="AT414" s="25" t="s">
        <v>498</v>
      </c>
      <c r="AU414" s="25" t="s">
        <v>82</v>
      </c>
      <c r="AY414" s="25" t="s">
        <v>492</v>
      </c>
      <c r="BE414" s="220">
        <f>IF(N414="základní",J414,0)</f>
        <v>0</v>
      </c>
      <c r="BF414" s="220">
        <f>IF(N414="snížená",J414,0)</f>
        <v>0</v>
      </c>
      <c r="BG414" s="220">
        <f>IF(N414="zákl. přenesená",J414,0)</f>
        <v>0</v>
      </c>
      <c r="BH414" s="220">
        <f>IF(N414="sníž. přenesená",J414,0)</f>
        <v>0</v>
      </c>
      <c r="BI414" s="220">
        <f>IF(N414="nulová",J414,0)</f>
        <v>0</v>
      </c>
      <c r="BJ414" s="25" t="s">
        <v>80</v>
      </c>
      <c r="BK414" s="220">
        <f>ROUND(I414*H414,2)</f>
        <v>0</v>
      </c>
      <c r="BL414" s="25" t="s">
        <v>502</v>
      </c>
      <c r="BM414" s="25" t="s">
        <v>2194</v>
      </c>
    </row>
    <row r="415" spans="2:65" s="1" customFormat="1">
      <c r="B415" s="42"/>
      <c r="C415" s="64"/>
      <c r="D415" s="227" t="s">
        <v>506</v>
      </c>
      <c r="E415" s="64"/>
      <c r="F415" s="274" t="s">
        <v>12029</v>
      </c>
      <c r="G415" s="64"/>
      <c r="H415" s="64"/>
      <c r="I415" s="177"/>
      <c r="J415" s="64"/>
      <c r="K415" s="64"/>
      <c r="L415" s="62"/>
      <c r="M415" s="223"/>
      <c r="N415" s="43"/>
      <c r="O415" s="43"/>
      <c r="P415" s="43"/>
      <c r="Q415" s="43"/>
      <c r="R415" s="43"/>
      <c r="S415" s="43"/>
      <c r="T415" s="79"/>
      <c r="AT415" s="25" t="s">
        <v>506</v>
      </c>
      <c r="AU415" s="25" t="s">
        <v>82</v>
      </c>
    </row>
    <row r="416" spans="2:65" s="1" customFormat="1" ht="16.5" customHeight="1">
      <c r="B416" s="42"/>
      <c r="C416" s="209" t="s">
        <v>1650</v>
      </c>
      <c r="D416" s="209" t="s">
        <v>498</v>
      </c>
      <c r="E416" s="210" t="s">
        <v>12030</v>
      </c>
      <c r="F416" s="211" t="s">
        <v>12031</v>
      </c>
      <c r="G416" s="212" t="s">
        <v>832</v>
      </c>
      <c r="H416" s="213">
        <v>12800</v>
      </c>
      <c r="I416" s="214"/>
      <c r="J416" s="215">
        <f>ROUND(I416*H416,2)</f>
        <v>0</v>
      </c>
      <c r="K416" s="211" t="s">
        <v>11781</v>
      </c>
      <c r="L416" s="62"/>
      <c r="M416" s="216" t="s">
        <v>23</v>
      </c>
      <c r="N416" s="217" t="s">
        <v>44</v>
      </c>
      <c r="O416" s="43"/>
      <c r="P416" s="218">
        <f>O416*H416</f>
        <v>0</v>
      </c>
      <c r="Q416" s="218">
        <v>0</v>
      </c>
      <c r="R416" s="218">
        <f>Q416*H416</f>
        <v>0</v>
      </c>
      <c r="S416" s="218">
        <v>0</v>
      </c>
      <c r="T416" s="219">
        <f>S416*H416</f>
        <v>0</v>
      </c>
      <c r="AR416" s="25" t="s">
        <v>502</v>
      </c>
      <c r="AT416" s="25" t="s">
        <v>498</v>
      </c>
      <c r="AU416" s="25" t="s">
        <v>82</v>
      </c>
      <c r="AY416" s="25" t="s">
        <v>492</v>
      </c>
      <c r="BE416" s="220">
        <f>IF(N416="základní",J416,0)</f>
        <v>0</v>
      </c>
      <c r="BF416" s="220">
        <f>IF(N416="snížená",J416,0)</f>
        <v>0</v>
      </c>
      <c r="BG416" s="220">
        <f>IF(N416="zákl. přenesená",J416,0)</f>
        <v>0</v>
      </c>
      <c r="BH416" s="220">
        <f>IF(N416="sníž. přenesená",J416,0)</f>
        <v>0</v>
      </c>
      <c r="BI416" s="220">
        <f>IF(N416="nulová",J416,0)</f>
        <v>0</v>
      </c>
      <c r="BJ416" s="25" t="s">
        <v>80</v>
      </c>
      <c r="BK416" s="220">
        <f>ROUND(I416*H416,2)</f>
        <v>0</v>
      </c>
      <c r="BL416" s="25" t="s">
        <v>502</v>
      </c>
      <c r="BM416" s="25" t="s">
        <v>2205</v>
      </c>
    </row>
    <row r="417" spans="2:65" s="1" customFormat="1">
      <c r="B417" s="42"/>
      <c r="C417" s="64"/>
      <c r="D417" s="227" t="s">
        <v>506</v>
      </c>
      <c r="E417" s="64"/>
      <c r="F417" s="274" t="s">
        <v>12031</v>
      </c>
      <c r="G417" s="64"/>
      <c r="H417" s="64"/>
      <c r="I417" s="177"/>
      <c r="J417" s="64"/>
      <c r="K417" s="64"/>
      <c r="L417" s="62"/>
      <c r="M417" s="223"/>
      <c r="N417" s="43"/>
      <c r="O417" s="43"/>
      <c r="P417" s="43"/>
      <c r="Q417" s="43"/>
      <c r="R417" s="43"/>
      <c r="S417" s="43"/>
      <c r="T417" s="79"/>
      <c r="AT417" s="25" t="s">
        <v>506</v>
      </c>
      <c r="AU417" s="25" t="s">
        <v>82</v>
      </c>
    </row>
    <row r="418" spans="2:65" s="1" customFormat="1" ht="16.5" customHeight="1">
      <c r="B418" s="42"/>
      <c r="C418" s="209" t="s">
        <v>1656</v>
      </c>
      <c r="D418" s="209" t="s">
        <v>498</v>
      </c>
      <c r="E418" s="210" t="s">
        <v>12032</v>
      </c>
      <c r="F418" s="211" t="s">
        <v>12033</v>
      </c>
      <c r="G418" s="212" t="s">
        <v>832</v>
      </c>
      <c r="H418" s="213">
        <v>3500</v>
      </c>
      <c r="I418" s="214"/>
      <c r="J418" s="215">
        <f>ROUND(I418*H418,2)</f>
        <v>0</v>
      </c>
      <c r="K418" s="211" t="s">
        <v>11781</v>
      </c>
      <c r="L418" s="62"/>
      <c r="M418" s="216" t="s">
        <v>23</v>
      </c>
      <c r="N418" s="217" t="s">
        <v>44</v>
      </c>
      <c r="O418" s="43"/>
      <c r="P418" s="218">
        <f>O418*H418</f>
        <v>0</v>
      </c>
      <c r="Q418" s="218">
        <v>0</v>
      </c>
      <c r="R418" s="218">
        <f>Q418*H418</f>
        <v>0</v>
      </c>
      <c r="S418" s="218">
        <v>0</v>
      </c>
      <c r="T418" s="219">
        <f>S418*H418</f>
        <v>0</v>
      </c>
      <c r="AR418" s="25" t="s">
        <v>502</v>
      </c>
      <c r="AT418" s="25" t="s">
        <v>498</v>
      </c>
      <c r="AU418" s="25" t="s">
        <v>82</v>
      </c>
      <c r="AY418" s="25" t="s">
        <v>492</v>
      </c>
      <c r="BE418" s="220">
        <f>IF(N418="základní",J418,0)</f>
        <v>0</v>
      </c>
      <c r="BF418" s="220">
        <f>IF(N418="snížená",J418,0)</f>
        <v>0</v>
      </c>
      <c r="BG418" s="220">
        <f>IF(N418="zákl. přenesená",J418,0)</f>
        <v>0</v>
      </c>
      <c r="BH418" s="220">
        <f>IF(N418="sníž. přenesená",J418,0)</f>
        <v>0</v>
      </c>
      <c r="BI418" s="220">
        <f>IF(N418="nulová",J418,0)</f>
        <v>0</v>
      </c>
      <c r="BJ418" s="25" t="s">
        <v>80</v>
      </c>
      <c r="BK418" s="220">
        <f>ROUND(I418*H418,2)</f>
        <v>0</v>
      </c>
      <c r="BL418" s="25" t="s">
        <v>502</v>
      </c>
      <c r="BM418" s="25" t="s">
        <v>2214</v>
      </c>
    </row>
    <row r="419" spans="2:65" s="1" customFormat="1">
      <c r="B419" s="42"/>
      <c r="C419" s="64"/>
      <c r="D419" s="227" t="s">
        <v>506</v>
      </c>
      <c r="E419" s="64"/>
      <c r="F419" s="274" t="s">
        <v>12033</v>
      </c>
      <c r="G419" s="64"/>
      <c r="H419" s="64"/>
      <c r="I419" s="177"/>
      <c r="J419" s="64"/>
      <c r="K419" s="64"/>
      <c r="L419" s="62"/>
      <c r="M419" s="223"/>
      <c r="N419" s="43"/>
      <c r="O419" s="43"/>
      <c r="P419" s="43"/>
      <c r="Q419" s="43"/>
      <c r="R419" s="43"/>
      <c r="S419" s="43"/>
      <c r="T419" s="79"/>
      <c r="AT419" s="25" t="s">
        <v>506</v>
      </c>
      <c r="AU419" s="25" t="s">
        <v>82</v>
      </c>
    </row>
    <row r="420" spans="2:65" s="1" customFormat="1" ht="16.5" customHeight="1">
      <c r="B420" s="42"/>
      <c r="C420" s="209" t="s">
        <v>452</v>
      </c>
      <c r="D420" s="209" t="s">
        <v>498</v>
      </c>
      <c r="E420" s="210" t="s">
        <v>12034</v>
      </c>
      <c r="F420" s="211" t="s">
        <v>12035</v>
      </c>
      <c r="G420" s="212" t="s">
        <v>832</v>
      </c>
      <c r="H420" s="213">
        <v>5000</v>
      </c>
      <c r="I420" s="214"/>
      <c r="J420" s="215">
        <f>ROUND(I420*H420,2)</f>
        <v>0</v>
      </c>
      <c r="K420" s="211" t="s">
        <v>11781</v>
      </c>
      <c r="L420" s="62"/>
      <c r="M420" s="216" t="s">
        <v>23</v>
      </c>
      <c r="N420" s="217" t="s">
        <v>44</v>
      </c>
      <c r="O420" s="43"/>
      <c r="P420" s="218">
        <f>O420*H420</f>
        <v>0</v>
      </c>
      <c r="Q420" s="218">
        <v>0</v>
      </c>
      <c r="R420" s="218">
        <f>Q420*H420</f>
        <v>0</v>
      </c>
      <c r="S420" s="218">
        <v>0</v>
      </c>
      <c r="T420" s="219">
        <f>S420*H420</f>
        <v>0</v>
      </c>
      <c r="AR420" s="25" t="s">
        <v>502</v>
      </c>
      <c r="AT420" s="25" t="s">
        <v>498</v>
      </c>
      <c r="AU420" s="25" t="s">
        <v>82</v>
      </c>
      <c r="AY420" s="25" t="s">
        <v>492</v>
      </c>
      <c r="BE420" s="220">
        <f>IF(N420="základní",J420,0)</f>
        <v>0</v>
      </c>
      <c r="BF420" s="220">
        <f>IF(N420="snížená",J420,0)</f>
        <v>0</v>
      </c>
      <c r="BG420" s="220">
        <f>IF(N420="zákl. přenesená",J420,0)</f>
        <v>0</v>
      </c>
      <c r="BH420" s="220">
        <f>IF(N420="sníž. přenesená",J420,0)</f>
        <v>0</v>
      </c>
      <c r="BI420" s="220">
        <f>IF(N420="nulová",J420,0)</f>
        <v>0</v>
      </c>
      <c r="BJ420" s="25" t="s">
        <v>80</v>
      </c>
      <c r="BK420" s="220">
        <f>ROUND(I420*H420,2)</f>
        <v>0</v>
      </c>
      <c r="BL420" s="25" t="s">
        <v>502</v>
      </c>
      <c r="BM420" s="25" t="s">
        <v>2225</v>
      </c>
    </row>
    <row r="421" spans="2:65" s="1" customFormat="1">
      <c r="B421" s="42"/>
      <c r="C421" s="64"/>
      <c r="D421" s="221" t="s">
        <v>506</v>
      </c>
      <c r="E421" s="64"/>
      <c r="F421" s="222" t="s">
        <v>12035</v>
      </c>
      <c r="G421" s="64"/>
      <c r="H421" s="64"/>
      <c r="I421" s="177"/>
      <c r="J421" s="64"/>
      <c r="K421" s="64"/>
      <c r="L421" s="62"/>
      <c r="M421" s="223"/>
      <c r="N421" s="43"/>
      <c r="O421" s="43"/>
      <c r="P421" s="43"/>
      <c r="Q421" s="43"/>
      <c r="R421" s="43"/>
      <c r="S421" s="43"/>
      <c r="T421" s="79"/>
      <c r="AT421" s="25" t="s">
        <v>506</v>
      </c>
      <c r="AU421" s="25" t="s">
        <v>82</v>
      </c>
    </row>
    <row r="422" spans="2:65" s="11" customFormat="1" ht="29.85" customHeight="1">
      <c r="B422" s="192"/>
      <c r="C422" s="193"/>
      <c r="D422" s="206" t="s">
        <v>72</v>
      </c>
      <c r="E422" s="207" t="s">
        <v>4937</v>
      </c>
      <c r="F422" s="207" t="s">
        <v>12036</v>
      </c>
      <c r="G422" s="193"/>
      <c r="H422" s="193"/>
      <c r="I422" s="196"/>
      <c r="J422" s="208">
        <f>BK422</f>
        <v>0</v>
      </c>
      <c r="K422" s="193"/>
      <c r="L422" s="198"/>
      <c r="M422" s="199"/>
      <c r="N422" s="200"/>
      <c r="O422" s="200"/>
      <c r="P422" s="201">
        <f>SUM(P423:P458)</f>
        <v>0</v>
      </c>
      <c r="Q422" s="200"/>
      <c r="R422" s="201">
        <f>SUM(R423:R458)</f>
        <v>0</v>
      </c>
      <c r="S422" s="200"/>
      <c r="T422" s="202">
        <f>SUM(T423:T458)</f>
        <v>0</v>
      </c>
      <c r="AR422" s="203" t="s">
        <v>80</v>
      </c>
      <c r="AT422" s="204" t="s">
        <v>72</v>
      </c>
      <c r="AU422" s="204" t="s">
        <v>80</v>
      </c>
      <c r="AY422" s="203" t="s">
        <v>492</v>
      </c>
      <c r="BK422" s="205">
        <f>SUM(BK423:BK458)</f>
        <v>0</v>
      </c>
    </row>
    <row r="423" spans="2:65" s="1" customFormat="1" ht="16.5" customHeight="1">
      <c r="B423" s="42"/>
      <c r="C423" s="209" t="s">
        <v>1667</v>
      </c>
      <c r="D423" s="209" t="s">
        <v>498</v>
      </c>
      <c r="E423" s="210" t="s">
        <v>12037</v>
      </c>
      <c r="F423" s="211" t="s">
        <v>23</v>
      </c>
      <c r="G423" s="212" t="s">
        <v>23</v>
      </c>
      <c r="H423" s="213">
        <v>0</v>
      </c>
      <c r="I423" s="214"/>
      <c r="J423" s="215">
        <f>ROUND(I423*H423,2)</f>
        <v>0</v>
      </c>
      <c r="K423" s="211" t="s">
        <v>23</v>
      </c>
      <c r="L423" s="62"/>
      <c r="M423" s="216" t="s">
        <v>23</v>
      </c>
      <c r="N423" s="217" t="s">
        <v>44</v>
      </c>
      <c r="O423" s="43"/>
      <c r="P423" s="218">
        <f>O423*H423</f>
        <v>0</v>
      </c>
      <c r="Q423" s="218">
        <v>0</v>
      </c>
      <c r="R423" s="218">
        <f>Q423*H423</f>
        <v>0</v>
      </c>
      <c r="S423" s="218">
        <v>0</v>
      </c>
      <c r="T423" s="219">
        <f>S423*H423</f>
        <v>0</v>
      </c>
      <c r="AR423" s="25" t="s">
        <v>502</v>
      </c>
      <c r="AT423" s="25" t="s">
        <v>498</v>
      </c>
      <c r="AU423" s="25" t="s">
        <v>82</v>
      </c>
      <c r="AY423" s="25" t="s">
        <v>492</v>
      </c>
      <c r="BE423" s="220">
        <f>IF(N423="základní",J423,0)</f>
        <v>0</v>
      </c>
      <c r="BF423" s="220">
        <f>IF(N423="snížená",J423,0)</f>
        <v>0</v>
      </c>
      <c r="BG423" s="220">
        <f>IF(N423="zákl. přenesená",J423,0)</f>
        <v>0</v>
      </c>
      <c r="BH423" s="220">
        <f>IF(N423="sníž. přenesená",J423,0)</f>
        <v>0</v>
      </c>
      <c r="BI423" s="220">
        <f>IF(N423="nulová",J423,0)</f>
        <v>0</v>
      </c>
      <c r="BJ423" s="25" t="s">
        <v>80</v>
      </c>
      <c r="BK423" s="220">
        <f>ROUND(I423*H423,2)</f>
        <v>0</v>
      </c>
      <c r="BL423" s="25" t="s">
        <v>502</v>
      </c>
      <c r="BM423" s="25" t="s">
        <v>12038</v>
      </c>
    </row>
    <row r="424" spans="2:65" s="1" customFormat="1" ht="60">
      <c r="B424" s="42"/>
      <c r="C424" s="64"/>
      <c r="D424" s="227" t="s">
        <v>506</v>
      </c>
      <c r="E424" s="64"/>
      <c r="F424" s="274" t="s">
        <v>12039</v>
      </c>
      <c r="G424" s="64"/>
      <c r="H424" s="64"/>
      <c r="I424" s="177"/>
      <c r="J424" s="64"/>
      <c r="K424" s="64"/>
      <c r="L424" s="62"/>
      <c r="M424" s="223"/>
      <c r="N424" s="43"/>
      <c r="O424" s="43"/>
      <c r="P424" s="43"/>
      <c r="Q424" s="43"/>
      <c r="R424" s="43"/>
      <c r="S424" s="43"/>
      <c r="T424" s="79"/>
      <c r="AT424" s="25" t="s">
        <v>506</v>
      </c>
      <c r="AU424" s="25" t="s">
        <v>82</v>
      </c>
    </row>
    <row r="425" spans="2:65" s="1" customFormat="1" ht="16.5" customHeight="1">
      <c r="B425" s="42"/>
      <c r="C425" s="209" t="s">
        <v>1674</v>
      </c>
      <c r="D425" s="209" t="s">
        <v>498</v>
      </c>
      <c r="E425" s="210" t="s">
        <v>12040</v>
      </c>
      <c r="F425" s="211" t="s">
        <v>12041</v>
      </c>
      <c r="G425" s="212" t="s">
        <v>832</v>
      </c>
      <c r="H425" s="213">
        <v>240</v>
      </c>
      <c r="I425" s="214"/>
      <c r="J425" s="215">
        <f>ROUND(I425*H425,2)</f>
        <v>0</v>
      </c>
      <c r="K425" s="211" t="s">
        <v>11781</v>
      </c>
      <c r="L425" s="62"/>
      <c r="M425" s="216" t="s">
        <v>23</v>
      </c>
      <c r="N425" s="217" t="s">
        <v>44</v>
      </c>
      <c r="O425" s="43"/>
      <c r="P425" s="218">
        <f>O425*H425</f>
        <v>0</v>
      </c>
      <c r="Q425" s="218">
        <v>0</v>
      </c>
      <c r="R425" s="218">
        <f>Q425*H425</f>
        <v>0</v>
      </c>
      <c r="S425" s="218">
        <v>0</v>
      </c>
      <c r="T425" s="219">
        <f>S425*H425</f>
        <v>0</v>
      </c>
      <c r="AR425" s="25" t="s">
        <v>502</v>
      </c>
      <c r="AT425" s="25" t="s">
        <v>498</v>
      </c>
      <c r="AU425" s="25" t="s">
        <v>82</v>
      </c>
      <c r="AY425" s="25" t="s">
        <v>492</v>
      </c>
      <c r="BE425" s="220">
        <f>IF(N425="základní",J425,0)</f>
        <v>0</v>
      </c>
      <c r="BF425" s="220">
        <f>IF(N425="snížená",J425,0)</f>
        <v>0</v>
      </c>
      <c r="BG425" s="220">
        <f>IF(N425="zákl. přenesená",J425,0)</f>
        <v>0</v>
      </c>
      <c r="BH425" s="220">
        <f>IF(N425="sníž. přenesená",J425,0)</f>
        <v>0</v>
      </c>
      <c r="BI425" s="220">
        <f>IF(N425="nulová",J425,0)</f>
        <v>0</v>
      </c>
      <c r="BJ425" s="25" t="s">
        <v>80</v>
      </c>
      <c r="BK425" s="220">
        <f>ROUND(I425*H425,2)</f>
        <v>0</v>
      </c>
      <c r="BL425" s="25" t="s">
        <v>502</v>
      </c>
      <c r="BM425" s="25" t="s">
        <v>2237</v>
      </c>
    </row>
    <row r="426" spans="2:65" s="1" customFormat="1">
      <c r="B426" s="42"/>
      <c r="C426" s="64"/>
      <c r="D426" s="227" t="s">
        <v>506</v>
      </c>
      <c r="E426" s="64"/>
      <c r="F426" s="274" t="s">
        <v>12042</v>
      </c>
      <c r="G426" s="64"/>
      <c r="H426" s="64"/>
      <c r="I426" s="177"/>
      <c r="J426" s="64"/>
      <c r="K426" s="64"/>
      <c r="L426" s="62"/>
      <c r="M426" s="223"/>
      <c r="N426" s="43"/>
      <c r="O426" s="43"/>
      <c r="P426" s="43"/>
      <c r="Q426" s="43"/>
      <c r="R426" s="43"/>
      <c r="S426" s="43"/>
      <c r="T426" s="79"/>
      <c r="AT426" s="25" t="s">
        <v>506</v>
      </c>
      <c r="AU426" s="25" t="s">
        <v>82</v>
      </c>
    </row>
    <row r="427" spans="2:65" s="1" customFormat="1" ht="16.5" customHeight="1">
      <c r="B427" s="42"/>
      <c r="C427" s="209" t="s">
        <v>1684</v>
      </c>
      <c r="D427" s="209" t="s">
        <v>498</v>
      </c>
      <c r="E427" s="210" t="s">
        <v>12043</v>
      </c>
      <c r="F427" s="211" t="s">
        <v>12044</v>
      </c>
      <c r="G427" s="212" t="s">
        <v>832</v>
      </c>
      <c r="H427" s="213">
        <v>160</v>
      </c>
      <c r="I427" s="214"/>
      <c r="J427" s="215">
        <f>ROUND(I427*H427,2)</f>
        <v>0</v>
      </c>
      <c r="K427" s="211" t="s">
        <v>11781</v>
      </c>
      <c r="L427" s="62"/>
      <c r="M427" s="216" t="s">
        <v>23</v>
      </c>
      <c r="N427" s="217" t="s">
        <v>44</v>
      </c>
      <c r="O427" s="43"/>
      <c r="P427" s="218">
        <f>O427*H427</f>
        <v>0</v>
      </c>
      <c r="Q427" s="218">
        <v>0</v>
      </c>
      <c r="R427" s="218">
        <f>Q427*H427</f>
        <v>0</v>
      </c>
      <c r="S427" s="218">
        <v>0</v>
      </c>
      <c r="T427" s="219">
        <f>S427*H427</f>
        <v>0</v>
      </c>
      <c r="AR427" s="25" t="s">
        <v>502</v>
      </c>
      <c r="AT427" s="25" t="s">
        <v>498</v>
      </c>
      <c r="AU427" s="25" t="s">
        <v>82</v>
      </c>
      <c r="AY427" s="25" t="s">
        <v>492</v>
      </c>
      <c r="BE427" s="220">
        <f>IF(N427="základní",J427,0)</f>
        <v>0</v>
      </c>
      <c r="BF427" s="220">
        <f>IF(N427="snížená",J427,0)</f>
        <v>0</v>
      </c>
      <c r="BG427" s="220">
        <f>IF(N427="zákl. přenesená",J427,0)</f>
        <v>0</v>
      </c>
      <c r="BH427" s="220">
        <f>IF(N427="sníž. přenesená",J427,0)</f>
        <v>0</v>
      </c>
      <c r="BI427" s="220">
        <f>IF(N427="nulová",J427,0)</f>
        <v>0</v>
      </c>
      <c r="BJ427" s="25" t="s">
        <v>80</v>
      </c>
      <c r="BK427" s="220">
        <f>ROUND(I427*H427,2)</f>
        <v>0</v>
      </c>
      <c r="BL427" s="25" t="s">
        <v>502</v>
      </c>
      <c r="BM427" s="25" t="s">
        <v>2264</v>
      </c>
    </row>
    <row r="428" spans="2:65" s="1" customFormat="1">
      <c r="B428" s="42"/>
      <c r="C428" s="64"/>
      <c r="D428" s="227" t="s">
        <v>506</v>
      </c>
      <c r="E428" s="64"/>
      <c r="F428" s="274" t="s">
        <v>12045</v>
      </c>
      <c r="G428" s="64"/>
      <c r="H428" s="64"/>
      <c r="I428" s="177"/>
      <c r="J428" s="64"/>
      <c r="K428" s="64"/>
      <c r="L428" s="62"/>
      <c r="M428" s="223"/>
      <c r="N428" s="43"/>
      <c r="O428" s="43"/>
      <c r="P428" s="43"/>
      <c r="Q428" s="43"/>
      <c r="R428" s="43"/>
      <c r="S428" s="43"/>
      <c r="T428" s="79"/>
      <c r="AT428" s="25" t="s">
        <v>506</v>
      </c>
      <c r="AU428" s="25" t="s">
        <v>82</v>
      </c>
    </row>
    <row r="429" spans="2:65" s="1" customFormat="1" ht="16.5" customHeight="1">
      <c r="B429" s="42"/>
      <c r="C429" s="209" t="s">
        <v>326</v>
      </c>
      <c r="D429" s="209" t="s">
        <v>498</v>
      </c>
      <c r="E429" s="210" t="s">
        <v>12046</v>
      </c>
      <c r="F429" s="211" t="s">
        <v>12047</v>
      </c>
      <c r="G429" s="212" t="s">
        <v>832</v>
      </c>
      <c r="H429" s="213">
        <v>620</v>
      </c>
      <c r="I429" s="214"/>
      <c r="J429" s="215">
        <f>ROUND(I429*H429,2)</f>
        <v>0</v>
      </c>
      <c r="K429" s="211" t="s">
        <v>11781</v>
      </c>
      <c r="L429" s="62"/>
      <c r="M429" s="216" t="s">
        <v>23</v>
      </c>
      <c r="N429" s="217" t="s">
        <v>44</v>
      </c>
      <c r="O429" s="43"/>
      <c r="P429" s="218">
        <f>O429*H429</f>
        <v>0</v>
      </c>
      <c r="Q429" s="218">
        <v>0</v>
      </c>
      <c r="R429" s="218">
        <f>Q429*H429</f>
        <v>0</v>
      </c>
      <c r="S429" s="218">
        <v>0</v>
      </c>
      <c r="T429" s="219">
        <f>S429*H429</f>
        <v>0</v>
      </c>
      <c r="AR429" s="25" t="s">
        <v>502</v>
      </c>
      <c r="AT429" s="25" t="s">
        <v>498</v>
      </c>
      <c r="AU429" s="25" t="s">
        <v>82</v>
      </c>
      <c r="AY429" s="25" t="s">
        <v>492</v>
      </c>
      <c r="BE429" s="220">
        <f>IF(N429="základní",J429,0)</f>
        <v>0</v>
      </c>
      <c r="BF429" s="220">
        <f>IF(N429="snížená",J429,0)</f>
        <v>0</v>
      </c>
      <c r="BG429" s="220">
        <f>IF(N429="zákl. přenesená",J429,0)</f>
        <v>0</v>
      </c>
      <c r="BH429" s="220">
        <f>IF(N429="sníž. přenesená",J429,0)</f>
        <v>0</v>
      </c>
      <c r="BI429" s="220">
        <f>IF(N429="nulová",J429,0)</f>
        <v>0</v>
      </c>
      <c r="BJ429" s="25" t="s">
        <v>80</v>
      </c>
      <c r="BK429" s="220">
        <f>ROUND(I429*H429,2)</f>
        <v>0</v>
      </c>
      <c r="BL429" s="25" t="s">
        <v>502</v>
      </c>
      <c r="BM429" s="25" t="s">
        <v>2281</v>
      </c>
    </row>
    <row r="430" spans="2:65" s="1" customFormat="1">
      <c r="B430" s="42"/>
      <c r="C430" s="64"/>
      <c r="D430" s="227" t="s">
        <v>506</v>
      </c>
      <c r="E430" s="64"/>
      <c r="F430" s="274" t="s">
        <v>12048</v>
      </c>
      <c r="G430" s="64"/>
      <c r="H430" s="64"/>
      <c r="I430" s="177"/>
      <c r="J430" s="64"/>
      <c r="K430" s="64"/>
      <c r="L430" s="62"/>
      <c r="M430" s="223"/>
      <c r="N430" s="43"/>
      <c r="O430" s="43"/>
      <c r="P430" s="43"/>
      <c r="Q430" s="43"/>
      <c r="R430" s="43"/>
      <c r="S430" s="43"/>
      <c r="T430" s="79"/>
      <c r="AT430" s="25" t="s">
        <v>506</v>
      </c>
      <c r="AU430" s="25" t="s">
        <v>82</v>
      </c>
    </row>
    <row r="431" spans="2:65" s="1" customFormat="1" ht="16.5" customHeight="1">
      <c r="B431" s="42"/>
      <c r="C431" s="209" t="s">
        <v>1702</v>
      </c>
      <c r="D431" s="209" t="s">
        <v>498</v>
      </c>
      <c r="E431" s="210" t="s">
        <v>12049</v>
      </c>
      <c r="F431" s="211" t="s">
        <v>12050</v>
      </c>
      <c r="G431" s="212" t="s">
        <v>832</v>
      </c>
      <c r="H431" s="213">
        <v>330</v>
      </c>
      <c r="I431" s="214"/>
      <c r="J431" s="215">
        <f>ROUND(I431*H431,2)</f>
        <v>0</v>
      </c>
      <c r="K431" s="211" t="s">
        <v>11781</v>
      </c>
      <c r="L431" s="62"/>
      <c r="M431" s="216" t="s">
        <v>23</v>
      </c>
      <c r="N431" s="217" t="s">
        <v>44</v>
      </c>
      <c r="O431" s="43"/>
      <c r="P431" s="218">
        <f>O431*H431</f>
        <v>0</v>
      </c>
      <c r="Q431" s="218">
        <v>0</v>
      </c>
      <c r="R431" s="218">
        <f>Q431*H431</f>
        <v>0</v>
      </c>
      <c r="S431" s="218">
        <v>0</v>
      </c>
      <c r="T431" s="219">
        <f>S431*H431</f>
        <v>0</v>
      </c>
      <c r="AR431" s="25" t="s">
        <v>502</v>
      </c>
      <c r="AT431" s="25" t="s">
        <v>498</v>
      </c>
      <c r="AU431" s="25" t="s">
        <v>82</v>
      </c>
      <c r="AY431" s="25" t="s">
        <v>492</v>
      </c>
      <c r="BE431" s="220">
        <f>IF(N431="základní",J431,0)</f>
        <v>0</v>
      </c>
      <c r="BF431" s="220">
        <f>IF(N431="snížená",J431,0)</f>
        <v>0</v>
      </c>
      <c r="BG431" s="220">
        <f>IF(N431="zákl. přenesená",J431,0)</f>
        <v>0</v>
      </c>
      <c r="BH431" s="220">
        <f>IF(N431="sníž. přenesená",J431,0)</f>
        <v>0</v>
      </c>
      <c r="BI431" s="220">
        <f>IF(N431="nulová",J431,0)</f>
        <v>0</v>
      </c>
      <c r="BJ431" s="25" t="s">
        <v>80</v>
      </c>
      <c r="BK431" s="220">
        <f>ROUND(I431*H431,2)</f>
        <v>0</v>
      </c>
      <c r="BL431" s="25" t="s">
        <v>502</v>
      </c>
      <c r="BM431" s="25" t="s">
        <v>2289</v>
      </c>
    </row>
    <row r="432" spans="2:65" s="1" customFormat="1">
      <c r="B432" s="42"/>
      <c r="C432" s="64"/>
      <c r="D432" s="227" t="s">
        <v>506</v>
      </c>
      <c r="E432" s="64"/>
      <c r="F432" s="274" t="s">
        <v>12051</v>
      </c>
      <c r="G432" s="64"/>
      <c r="H432" s="64"/>
      <c r="I432" s="177"/>
      <c r="J432" s="64"/>
      <c r="K432" s="64"/>
      <c r="L432" s="62"/>
      <c r="M432" s="223"/>
      <c r="N432" s="43"/>
      <c r="O432" s="43"/>
      <c r="P432" s="43"/>
      <c r="Q432" s="43"/>
      <c r="R432" s="43"/>
      <c r="S432" s="43"/>
      <c r="T432" s="79"/>
      <c r="AT432" s="25" t="s">
        <v>506</v>
      </c>
      <c r="AU432" s="25" t="s">
        <v>82</v>
      </c>
    </row>
    <row r="433" spans="2:65" s="1" customFormat="1" ht="16.5" customHeight="1">
      <c r="B433" s="42"/>
      <c r="C433" s="209" t="s">
        <v>1708</v>
      </c>
      <c r="D433" s="209" t="s">
        <v>498</v>
      </c>
      <c r="E433" s="210" t="s">
        <v>12052</v>
      </c>
      <c r="F433" s="211" t="s">
        <v>12053</v>
      </c>
      <c r="G433" s="212" t="s">
        <v>832</v>
      </c>
      <c r="H433" s="213">
        <v>560</v>
      </c>
      <c r="I433" s="214"/>
      <c r="J433" s="215">
        <f>ROUND(I433*H433,2)</f>
        <v>0</v>
      </c>
      <c r="K433" s="211" t="s">
        <v>11781</v>
      </c>
      <c r="L433" s="62"/>
      <c r="M433" s="216" t="s">
        <v>23</v>
      </c>
      <c r="N433" s="217" t="s">
        <v>44</v>
      </c>
      <c r="O433" s="43"/>
      <c r="P433" s="218">
        <f>O433*H433</f>
        <v>0</v>
      </c>
      <c r="Q433" s="218">
        <v>0</v>
      </c>
      <c r="R433" s="218">
        <f>Q433*H433</f>
        <v>0</v>
      </c>
      <c r="S433" s="218">
        <v>0</v>
      </c>
      <c r="T433" s="219">
        <f>S433*H433</f>
        <v>0</v>
      </c>
      <c r="AR433" s="25" t="s">
        <v>502</v>
      </c>
      <c r="AT433" s="25" t="s">
        <v>498</v>
      </c>
      <c r="AU433" s="25" t="s">
        <v>82</v>
      </c>
      <c r="AY433" s="25" t="s">
        <v>492</v>
      </c>
      <c r="BE433" s="220">
        <f>IF(N433="základní",J433,0)</f>
        <v>0</v>
      </c>
      <c r="BF433" s="220">
        <f>IF(N433="snížená",J433,0)</f>
        <v>0</v>
      </c>
      <c r="BG433" s="220">
        <f>IF(N433="zákl. přenesená",J433,0)</f>
        <v>0</v>
      </c>
      <c r="BH433" s="220">
        <f>IF(N433="sníž. přenesená",J433,0)</f>
        <v>0</v>
      </c>
      <c r="BI433" s="220">
        <f>IF(N433="nulová",J433,0)</f>
        <v>0</v>
      </c>
      <c r="BJ433" s="25" t="s">
        <v>80</v>
      </c>
      <c r="BK433" s="220">
        <f>ROUND(I433*H433,2)</f>
        <v>0</v>
      </c>
      <c r="BL433" s="25" t="s">
        <v>502</v>
      </c>
      <c r="BM433" s="25" t="s">
        <v>2296</v>
      </c>
    </row>
    <row r="434" spans="2:65" s="1" customFormat="1">
      <c r="B434" s="42"/>
      <c r="C434" s="64"/>
      <c r="D434" s="227" t="s">
        <v>506</v>
      </c>
      <c r="E434" s="64"/>
      <c r="F434" s="274" t="s">
        <v>12054</v>
      </c>
      <c r="G434" s="64"/>
      <c r="H434" s="64"/>
      <c r="I434" s="177"/>
      <c r="J434" s="64"/>
      <c r="K434" s="64"/>
      <c r="L434" s="62"/>
      <c r="M434" s="223"/>
      <c r="N434" s="43"/>
      <c r="O434" s="43"/>
      <c r="P434" s="43"/>
      <c r="Q434" s="43"/>
      <c r="R434" s="43"/>
      <c r="S434" s="43"/>
      <c r="T434" s="79"/>
      <c r="AT434" s="25" t="s">
        <v>506</v>
      </c>
      <c r="AU434" s="25" t="s">
        <v>82</v>
      </c>
    </row>
    <row r="435" spans="2:65" s="1" customFormat="1" ht="16.5" customHeight="1">
      <c r="B435" s="42"/>
      <c r="C435" s="209" t="s">
        <v>1716</v>
      </c>
      <c r="D435" s="209" t="s">
        <v>498</v>
      </c>
      <c r="E435" s="210" t="s">
        <v>12055</v>
      </c>
      <c r="F435" s="211" t="s">
        <v>12056</v>
      </c>
      <c r="G435" s="212" t="s">
        <v>832</v>
      </c>
      <c r="H435" s="213">
        <v>30</v>
      </c>
      <c r="I435" s="214"/>
      <c r="J435" s="215">
        <f>ROUND(I435*H435,2)</f>
        <v>0</v>
      </c>
      <c r="K435" s="211" t="s">
        <v>11781</v>
      </c>
      <c r="L435" s="62"/>
      <c r="M435" s="216" t="s">
        <v>23</v>
      </c>
      <c r="N435" s="217" t="s">
        <v>44</v>
      </c>
      <c r="O435" s="43"/>
      <c r="P435" s="218">
        <f>O435*H435</f>
        <v>0</v>
      </c>
      <c r="Q435" s="218">
        <v>0</v>
      </c>
      <c r="R435" s="218">
        <f>Q435*H435</f>
        <v>0</v>
      </c>
      <c r="S435" s="218">
        <v>0</v>
      </c>
      <c r="T435" s="219">
        <f>S435*H435</f>
        <v>0</v>
      </c>
      <c r="AR435" s="25" t="s">
        <v>502</v>
      </c>
      <c r="AT435" s="25" t="s">
        <v>498</v>
      </c>
      <c r="AU435" s="25" t="s">
        <v>82</v>
      </c>
      <c r="AY435" s="25" t="s">
        <v>492</v>
      </c>
      <c r="BE435" s="220">
        <f>IF(N435="základní",J435,0)</f>
        <v>0</v>
      </c>
      <c r="BF435" s="220">
        <f>IF(N435="snížená",J435,0)</f>
        <v>0</v>
      </c>
      <c r="BG435" s="220">
        <f>IF(N435="zákl. přenesená",J435,0)</f>
        <v>0</v>
      </c>
      <c r="BH435" s="220">
        <f>IF(N435="sníž. přenesená",J435,0)</f>
        <v>0</v>
      </c>
      <c r="BI435" s="220">
        <f>IF(N435="nulová",J435,0)</f>
        <v>0</v>
      </c>
      <c r="BJ435" s="25" t="s">
        <v>80</v>
      </c>
      <c r="BK435" s="220">
        <f>ROUND(I435*H435,2)</f>
        <v>0</v>
      </c>
      <c r="BL435" s="25" t="s">
        <v>502</v>
      </c>
      <c r="BM435" s="25" t="s">
        <v>2302</v>
      </c>
    </row>
    <row r="436" spans="2:65" s="1" customFormat="1">
      <c r="B436" s="42"/>
      <c r="C436" s="64"/>
      <c r="D436" s="227" t="s">
        <v>506</v>
      </c>
      <c r="E436" s="64"/>
      <c r="F436" s="274" t="s">
        <v>12057</v>
      </c>
      <c r="G436" s="64"/>
      <c r="H436" s="64"/>
      <c r="I436" s="177"/>
      <c r="J436" s="64"/>
      <c r="K436" s="64"/>
      <c r="L436" s="62"/>
      <c r="M436" s="223"/>
      <c r="N436" s="43"/>
      <c r="O436" s="43"/>
      <c r="P436" s="43"/>
      <c r="Q436" s="43"/>
      <c r="R436" s="43"/>
      <c r="S436" s="43"/>
      <c r="T436" s="79"/>
      <c r="AT436" s="25" t="s">
        <v>506</v>
      </c>
      <c r="AU436" s="25" t="s">
        <v>82</v>
      </c>
    </row>
    <row r="437" spans="2:65" s="1" customFormat="1" ht="16.5" customHeight="1">
      <c r="B437" s="42"/>
      <c r="C437" s="209" t="s">
        <v>1725</v>
      </c>
      <c r="D437" s="209" t="s">
        <v>498</v>
      </c>
      <c r="E437" s="210" t="s">
        <v>12058</v>
      </c>
      <c r="F437" s="211" t="s">
        <v>12059</v>
      </c>
      <c r="G437" s="212" t="s">
        <v>832</v>
      </c>
      <c r="H437" s="213">
        <v>280</v>
      </c>
      <c r="I437" s="214"/>
      <c r="J437" s="215">
        <f>ROUND(I437*H437,2)</f>
        <v>0</v>
      </c>
      <c r="K437" s="211" t="s">
        <v>11781</v>
      </c>
      <c r="L437" s="62"/>
      <c r="M437" s="216" t="s">
        <v>23</v>
      </c>
      <c r="N437" s="217" t="s">
        <v>44</v>
      </c>
      <c r="O437" s="43"/>
      <c r="P437" s="218">
        <f>O437*H437</f>
        <v>0</v>
      </c>
      <c r="Q437" s="218">
        <v>0</v>
      </c>
      <c r="R437" s="218">
        <f>Q437*H437</f>
        <v>0</v>
      </c>
      <c r="S437" s="218">
        <v>0</v>
      </c>
      <c r="T437" s="219">
        <f>S437*H437</f>
        <v>0</v>
      </c>
      <c r="AR437" s="25" t="s">
        <v>502</v>
      </c>
      <c r="AT437" s="25" t="s">
        <v>498</v>
      </c>
      <c r="AU437" s="25" t="s">
        <v>82</v>
      </c>
      <c r="AY437" s="25" t="s">
        <v>492</v>
      </c>
      <c r="BE437" s="220">
        <f>IF(N437="základní",J437,0)</f>
        <v>0</v>
      </c>
      <c r="BF437" s="220">
        <f>IF(N437="snížená",J437,0)</f>
        <v>0</v>
      </c>
      <c r="BG437" s="220">
        <f>IF(N437="zákl. přenesená",J437,0)</f>
        <v>0</v>
      </c>
      <c r="BH437" s="220">
        <f>IF(N437="sníž. přenesená",J437,0)</f>
        <v>0</v>
      </c>
      <c r="BI437" s="220">
        <f>IF(N437="nulová",J437,0)</f>
        <v>0</v>
      </c>
      <c r="BJ437" s="25" t="s">
        <v>80</v>
      </c>
      <c r="BK437" s="220">
        <f>ROUND(I437*H437,2)</f>
        <v>0</v>
      </c>
      <c r="BL437" s="25" t="s">
        <v>502</v>
      </c>
      <c r="BM437" s="25" t="s">
        <v>2308</v>
      </c>
    </row>
    <row r="438" spans="2:65" s="1" customFormat="1">
      <c r="B438" s="42"/>
      <c r="C438" s="64"/>
      <c r="D438" s="227" t="s">
        <v>506</v>
      </c>
      <c r="E438" s="64"/>
      <c r="F438" s="274" t="s">
        <v>12060</v>
      </c>
      <c r="G438" s="64"/>
      <c r="H438" s="64"/>
      <c r="I438" s="177"/>
      <c r="J438" s="64"/>
      <c r="K438" s="64"/>
      <c r="L438" s="62"/>
      <c r="M438" s="223"/>
      <c r="N438" s="43"/>
      <c r="O438" s="43"/>
      <c r="P438" s="43"/>
      <c r="Q438" s="43"/>
      <c r="R438" s="43"/>
      <c r="S438" s="43"/>
      <c r="T438" s="79"/>
      <c r="AT438" s="25" t="s">
        <v>506</v>
      </c>
      <c r="AU438" s="25" t="s">
        <v>82</v>
      </c>
    </row>
    <row r="439" spans="2:65" s="1" customFormat="1" ht="16.5" customHeight="1">
      <c r="B439" s="42"/>
      <c r="C439" s="209" t="s">
        <v>1741</v>
      </c>
      <c r="D439" s="209" t="s">
        <v>498</v>
      </c>
      <c r="E439" s="210" t="s">
        <v>12061</v>
      </c>
      <c r="F439" s="211" t="s">
        <v>12062</v>
      </c>
      <c r="G439" s="212" t="s">
        <v>832</v>
      </c>
      <c r="H439" s="213">
        <v>150</v>
      </c>
      <c r="I439" s="214"/>
      <c r="J439" s="215">
        <f>ROUND(I439*H439,2)</f>
        <v>0</v>
      </c>
      <c r="K439" s="211" t="s">
        <v>11781</v>
      </c>
      <c r="L439" s="62"/>
      <c r="M439" s="216" t="s">
        <v>23</v>
      </c>
      <c r="N439" s="217" t="s">
        <v>44</v>
      </c>
      <c r="O439" s="43"/>
      <c r="P439" s="218">
        <f>O439*H439</f>
        <v>0</v>
      </c>
      <c r="Q439" s="218">
        <v>0</v>
      </c>
      <c r="R439" s="218">
        <f>Q439*H439</f>
        <v>0</v>
      </c>
      <c r="S439" s="218">
        <v>0</v>
      </c>
      <c r="T439" s="219">
        <f>S439*H439</f>
        <v>0</v>
      </c>
      <c r="AR439" s="25" t="s">
        <v>502</v>
      </c>
      <c r="AT439" s="25" t="s">
        <v>498</v>
      </c>
      <c r="AU439" s="25" t="s">
        <v>82</v>
      </c>
      <c r="AY439" s="25" t="s">
        <v>492</v>
      </c>
      <c r="BE439" s="220">
        <f>IF(N439="základní",J439,0)</f>
        <v>0</v>
      </c>
      <c r="BF439" s="220">
        <f>IF(N439="snížená",J439,0)</f>
        <v>0</v>
      </c>
      <c r="BG439" s="220">
        <f>IF(N439="zákl. přenesená",J439,0)</f>
        <v>0</v>
      </c>
      <c r="BH439" s="220">
        <f>IF(N439="sníž. přenesená",J439,0)</f>
        <v>0</v>
      </c>
      <c r="BI439" s="220">
        <f>IF(N439="nulová",J439,0)</f>
        <v>0</v>
      </c>
      <c r="BJ439" s="25" t="s">
        <v>80</v>
      </c>
      <c r="BK439" s="220">
        <f>ROUND(I439*H439,2)</f>
        <v>0</v>
      </c>
      <c r="BL439" s="25" t="s">
        <v>502</v>
      </c>
      <c r="BM439" s="25" t="s">
        <v>2314</v>
      </c>
    </row>
    <row r="440" spans="2:65" s="1" customFormat="1">
      <c r="B440" s="42"/>
      <c r="C440" s="64"/>
      <c r="D440" s="227" t="s">
        <v>506</v>
      </c>
      <c r="E440" s="64"/>
      <c r="F440" s="274" t="s">
        <v>12063</v>
      </c>
      <c r="G440" s="64"/>
      <c r="H440" s="64"/>
      <c r="I440" s="177"/>
      <c r="J440" s="64"/>
      <c r="K440" s="64"/>
      <c r="L440" s="62"/>
      <c r="M440" s="223"/>
      <c r="N440" s="43"/>
      <c r="O440" s="43"/>
      <c r="P440" s="43"/>
      <c r="Q440" s="43"/>
      <c r="R440" s="43"/>
      <c r="S440" s="43"/>
      <c r="T440" s="79"/>
      <c r="AT440" s="25" t="s">
        <v>506</v>
      </c>
      <c r="AU440" s="25" t="s">
        <v>82</v>
      </c>
    </row>
    <row r="441" spans="2:65" s="1" customFormat="1" ht="16.5" customHeight="1">
      <c r="B441" s="42"/>
      <c r="C441" s="209" t="s">
        <v>1748</v>
      </c>
      <c r="D441" s="209" t="s">
        <v>498</v>
      </c>
      <c r="E441" s="210" t="s">
        <v>12064</v>
      </c>
      <c r="F441" s="211" t="s">
        <v>12065</v>
      </c>
      <c r="G441" s="212" t="s">
        <v>832</v>
      </c>
      <c r="H441" s="213">
        <v>300</v>
      </c>
      <c r="I441" s="214"/>
      <c r="J441" s="215">
        <f>ROUND(I441*H441,2)</f>
        <v>0</v>
      </c>
      <c r="K441" s="211" t="s">
        <v>11781</v>
      </c>
      <c r="L441" s="62"/>
      <c r="M441" s="216" t="s">
        <v>23</v>
      </c>
      <c r="N441" s="217" t="s">
        <v>44</v>
      </c>
      <c r="O441" s="43"/>
      <c r="P441" s="218">
        <f>O441*H441</f>
        <v>0</v>
      </c>
      <c r="Q441" s="218">
        <v>0</v>
      </c>
      <c r="R441" s="218">
        <f>Q441*H441</f>
        <v>0</v>
      </c>
      <c r="S441" s="218">
        <v>0</v>
      </c>
      <c r="T441" s="219">
        <f>S441*H441</f>
        <v>0</v>
      </c>
      <c r="AR441" s="25" t="s">
        <v>502</v>
      </c>
      <c r="AT441" s="25" t="s">
        <v>498</v>
      </c>
      <c r="AU441" s="25" t="s">
        <v>82</v>
      </c>
      <c r="AY441" s="25" t="s">
        <v>492</v>
      </c>
      <c r="BE441" s="220">
        <f>IF(N441="základní",J441,0)</f>
        <v>0</v>
      </c>
      <c r="BF441" s="220">
        <f>IF(N441="snížená",J441,0)</f>
        <v>0</v>
      </c>
      <c r="BG441" s="220">
        <f>IF(N441="zákl. přenesená",J441,0)</f>
        <v>0</v>
      </c>
      <c r="BH441" s="220">
        <f>IF(N441="sníž. přenesená",J441,0)</f>
        <v>0</v>
      </c>
      <c r="BI441" s="220">
        <f>IF(N441="nulová",J441,0)</f>
        <v>0</v>
      </c>
      <c r="BJ441" s="25" t="s">
        <v>80</v>
      </c>
      <c r="BK441" s="220">
        <f>ROUND(I441*H441,2)</f>
        <v>0</v>
      </c>
      <c r="BL441" s="25" t="s">
        <v>502</v>
      </c>
      <c r="BM441" s="25" t="s">
        <v>338</v>
      </c>
    </row>
    <row r="442" spans="2:65" s="1" customFormat="1">
      <c r="B442" s="42"/>
      <c r="C442" s="64"/>
      <c r="D442" s="227" t="s">
        <v>506</v>
      </c>
      <c r="E442" s="64"/>
      <c r="F442" s="274" t="s">
        <v>12066</v>
      </c>
      <c r="G442" s="64"/>
      <c r="H442" s="64"/>
      <c r="I442" s="177"/>
      <c r="J442" s="64"/>
      <c r="K442" s="64"/>
      <c r="L442" s="62"/>
      <c r="M442" s="223"/>
      <c r="N442" s="43"/>
      <c r="O442" s="43"/>
      <c r="P442" s="43"/>
      <c r="Q442" s="43"/>
      <c r="R442" s="43"/>
      <c r="S442" s="43"/>
      <c r="T442" s="79"/>
      <c r="AT442" s="25" t="s">
        <v>506</v>
      </c>
      <c r="AU442" s="25" t="s">
        <v>82</v>
      </c>
    </row>
    <row r="443" spans="2:65" s="1" customFormat="1" ht="16.5" customHeight="1">
      <c r="B443" s="42"/>
      <c r="C443" s="209" t="s">
        <v>1761</v>
      </c>
      <c r="D443" s="209" t="s">
        <v>498</v>
      </c>
      <c r="E443" s="210" t="s">
        <v>12067</v>
      </c>
      <c r="F443" s="211" t="s">
        <v>12068</v>
      </c>
      <c r="G443" s="212" t="s">
        <v>832</v>
      </c>
      <c r="H443" s="213">
        <v>1600</v>
      </c>
      <c r="I443" s="214"/>
      <c r="J443" s="215">
        <f>ROUND(I443*H443,2)</f>
        <v>0</v>
      </c>
      <c r="K443" s="211" t="s">
        <v>11781</v>
      </c>
      <c r="L443" s="62"/>
      <c r="M443" s="216" t="s">
        <v>23</v>
      </c>
      <c r="N443" s="217" t="s">
        <v>44</v>
      </c>
      <c r="O443" s="43"/>
      <c r="P443" s="218">
        <f>O443*H443</f>
        <v>0</v>
      </c>
      <c r="Q443" s="218">
        <v>0</v>
      </c>
      <c r="R443" s="218">
        <f>Q443*H443</f>
        <v>0</v>
      </c>
      <c r="S443" s="218">
        <v>0</v>
      </c>
      <c r="T443" s="219">
        <f>S443*H443</f>
        <v>0</v>
      </c>
      <c r="AR443" s="25" t="s">
        <v>502</v>
      </c>
      <c r="AT443" s="25" t="s">
        <v>498</v>
      </c>
      <c r="AU443" s="25" t="s">
        <v>82</v>
      </c>
      <c r="AY443" s="25" t="s">
        <v>492</v>
      </c>
      <c r="BE443" s="220">
        <f>IF(N443="základní",J443,0)</f>
        <v>0</v>
      </c>
      <c r="BF443" s="220">
        <f>IF(N443="snížená",J443,0)</f>
        <v>0</v>
      </c>
      <c r="BG443" s="220">
        <f>IF(N443="zákl. přenesená",J443,0)</f>
        <v>0</v>
      </c>
      <c r="BH443" s="220">
        <f>IF(N443="sníž. přenesená",J443,0)</f>
        <v>0</v>
      </c>
      <c r="BI443" s="220">
        <f>IF(N443="nulová",J443,0)</f>
        <v>0</v>
      </c>
      <c r="BJ443" s="25" t="s">
        <v>80</v>
      </c>
      <c r="BK443" s="220">
        <f>ROUND(I443*H443,2)</f>
        <v>0</v>
      </c>
      <c r="BL443" s="25" t="s">
        <v>502</v>
      </c>
      <c r="BM443" s="25" t="s">
        <v>2330</v>
      </c>
    </row>
    <row r="444" spans="2:65" s="1" customFormat="1">
      <c r="B444" s="42"/>
      <c r="C444" s="64"/>
      <c r="D444" s="227" t="s">
        <v>506</v>
      </c>
      <c r="E444" s="64"/>
      <c r="F444" s="274" t="s">
        <v>12069</v>
      </c>
      <c r="G444" s="64"/>
      <c r="H444" s="64"/>
      <c r="I444" s="177"/>
      <c r="J444" s="64"/>
      <c r="K444" s="64"/>
      <c r="L444" s="62"/>
      <c r="M444" s="223"/>
      <c r="N444" s="43"/>
      <c r="O444" s="43"/>
      <c r="P444" s="43"/>
      <c r="Q444" s="43"/>
      <c r="R444" s="43"/>
      <c r="S444" s="43"/>
      <c r="T444" s="79"/>
      <c r="AT444" s="25" t="s">
        <v>506</v>
      </c>
      <c r="AU444" s="25" t="s">
        <v>82</v>
      </c>
    </row>
    <row r="445" spans="2:65" s="1" customFormat="1" ht="16.5" customHeight="1">
      <c r="B445" s="42"/>
      <c r="C445" s="209" t="s">
        <v>1772</v>
      </c>
      <c r="D445" s="209" t="s">
        <v>498</v>
      </c>
      <c r="E445" s="210" t="s">
        <v>12070</v>
      </c>
      <c r="F445" s="211" t="s">
        <v>12071</v>
      </c>
      <c r="G445" s="212" t="s">
        <v>832</v>
      </c>
      <c r="H445" s="213">
        <v>9000</v>
      </c>
      <c r="I445" s="214"/>
      <c r="J445" s="215">
        <f>ROUND(I445*H445,2)</f>
        <v>0</v>
      </c>
      <c r="K445" s="211" t="s">
        <v>11781</v>
      </c>
      <c r="L445" s="62"/>
      <c r="M445" s="216" t="s">
        <v>23</v>
      </c>
      <c r="N445" s="217" t="s">
        <v>44</v>
      </c>
      <c r="O445" s="43"/>
      <c r="P445" s="218">
        <f>O445*H445</f>
        <v>0</v>
      </c>
      <c r="Q445" s="218">
        <v>0</v>
      </c>
      <c r="R445" s="218">
        <f>Q445*H445</f>
        <v>0</v>
      </c>
      <c r="S445" s="218">
        <v>0</v>
      </c>
      <c r="T445" s="219">
        <f>S445*H445</f>
        <v>0</v>
      </c>
      <c r="AR445" s="25" t="s">
        <v>502</v>
      </c>
      <c r="AT445" s="25" t="s">
        <v>498</v>
      </c>
      <c r="AU445" s="25" t="s">
        <v>82</v>
      </c>
      <c r="AY445" s="25" t="s">
        <v>492</v>
      </c>
      <c r="BE445" s="220">
        <f>IF(N445="základní",J445,0)</f>
        <v>0</v>
      </c>
      <c r="BF445" s="220">
        <f>IF(N445="snížená",J445,0)</f>
        <v>0</v>
      </c>
      <c r="BG445" s="220">
        <f>IF(N445="zákl. přenesená",J445,0)</f>
        <v>0</v>
      </c>
      <c r="BH445" s="220">
        <f>IF(N445="sníž. přenesená",J445,0)</f>
        <v>0</v>
      </c>
      <c r="BI445" s="220">
        <f>IF(N445="nulová",J445,0)</f>
        <v>0</v>
      </c>
      <c r="BJ445" s="25" t="s">
        <v>80</v>
      </c>
      <c r="BK445" s="220">
        <f>ROUND(I445*H445,2)</f>
        <v>0</v>
      </c>
      <c r="BL445" s="25" t="s">
        <v>502</v>
      </c>
      <c r="BM445" s="25" t="s">
        <v>2336</v>
      </c>
    </row>
    <row r="446" spans="2:65" s="1" customFormat="1">
      <c r="B446" s="42"/>
      <c r="C446" s="64"/>
      <c r="D446" s="227" t="s">
        <v>506</v>
      </c>
      <c r="E446" s="64"/>
      <c r="F446" s="274" t="s">
        <v>12072</v>
      </c>
      <c r="G446" s="64"/>
      <c r="H446" s="64"/>
      <c r="I446" s="177"/>
      <c r="J446" s="64"/>
      <c r="K446" s="64"/>
      <c r="L446" s="62"/>
      <c r="M446" s="223"/>
      <c r="N446" s="43"/>
      <c r="O446" s="43"/>
      <c r="P446" s="43"/>
      <c r="Q446" s="43"/>
      <c r="R446" s="43"/>
      <c r="S446" s="43"/>
      <c r="T446" s="79"/>
      <c r="AT446" s="25" t="s">
        <v>506</v>
      </c>
      <c r="AU446" s="25" t="s">
        <v>82</v>
      </c>
    </row>
    <row r="447" spans="2:65" s="1" customFormat="1" ht="16.5" customHeight="1">
      <c r="B447" s="42"/>
      <c r="C447" s="209" t="s">
        <v>1779</v>
      </c>
      <c r="D447" s="209" t="s">
        <v>498</v>
      </c>
      <c r="E447" s="210" t="s">
        <v>12073</v>
      </c>
      <c r="F447" s="211" t="s">
        <v>12074</v>
      </c>
      <c r="G447" s="212" t="s">
        <v>832</v>
      </c>
      <c r="H447" s="213">
        <v>7500</v>
      </c>
      <c r="I447" s="214"/>
      <c r="J447" s="215">
        <f>ROUND(I447*H447,2)</f>
        <v>0</v>
      </c>
      <c r="K447" s="211" t="s">
        <v>11781</v>
      </c>
      <c r="L447" s="62"/>
      <c r="M447" s="216" t="s">
        <v>23</v>
      </c>
      <c r="N447" s="217" t="s">
        <v>44</v>
      </c>
      <c r="O447" s="43"/>
      <c r="P447" s="218">
        <f>O447*H447</f>
        <v>0</v>
      </c>
      <c r="Q447" s="218">
        <v>0</v>
      </c>
      <c r="R447" s="218">
        <f>Q447*H447</f>
        <v>0</v>
      </c>
      <c r="S447" s="218">
        <v>0</v>
      </c>
      <c r="T447" s="219">
        <f>S447*H447</f>
        <v>0</v>
      </c>
      <c r="AR447" s="25" t="s">
        <v>502</v>
      </c>
      <c r="AT447" s="25" t="s">
        <v>498</v>
      </c>
      <c r="AU447" s="25" t="s">
        <v>82</v>
      </c>
      <c r="AY447" s="25" t="s">
        <v>492</v>
      </c>
      <c r="BE447" s="220">
        <f>IF(N447="základní",J447,0)</f>
        <v>0</v>
      </c>
      <c r="BF447" s="220">
        <f>IF(N447="snížená",J447,0)</f>
        <v>0</v>
      </c>
      <c r="BG447" s="220">
        <f>IF(N447="zákl. přenesená",J447,0)</f>
        <v>0</v>
      </c>
      <c r="BH447" s="220">
        <f>IF(N447="sníž. přenesená",J447,0)</f>
        <v>0</v>
      </c>
      <c r="BI447" s="220">
        <f>IF(N447="nulová",J447,0)</f>
        <v>0</v>
      </c>
      <c r="BJ447" s="25" t="s">
        <v>80</v>
      </c>
      <c r="BK447" s="220">
        <f>ROUND(I447*H447,2)</f>
        <v>0</v>
      </c>
      <c r="BL447" s="25" t="s">
        <v>502</v>
      </c>
      <c r="BM447" s="25" t="s">
        <v>2343</v>
      </c>
    </row>
    <row r="448" spans="2:65" s="1" customFormat="1">
      <c r="B448" s="42"/>
      <c r="C448" s="64"/>
      <c r="D448" s="227" t="s">
        <v>506</v>
      </c>
      <c r="E448" s="64"/>
      <c r="F448" s="274" t="s">
        <v>12075</v>
      </c>
      <c r="G448" s="64"/>
      <c r="H448" s="64"/>
      <c r="I448" s="177"/>
      <c r="J448" s="64"/>
      <c r="K448" s="64"/>
      <c r="L448" s="62"/>
      <c r="M448" s="223"/>
      <c r="N448" s="43"/>
      <c r="O448" s="43"/>
      <c r="P448" s="43"/>
      <c r="Q448" s="43"/>
      <c r="R448" s="43"/>
      <c r="S448" s="43"/>
      <c r="T448" s="79"/>
      <c r="AT448" s="25" t="s">
        <v>506</v>
      </c>
      <c r="AU448" s="25" t="s">
        <v>82</v>
      </c>
    </row>
    <row r="449" spans="2:65" s="1" customFormat="1" ht="16.5" customHeight="1">
      <c r="B449" s="42"/>
      <c r="C449" s="209" t="s">
        <v>1785</v>
      </c>
      <c r="D449" s="209" t="s">
        <v>498</v>
      </c>
      <c r="E449" s="210" t="s">
        <v>12076</v>
      </c>
      <c r="F449" s="211" t="s">
        <v>12077</v>
      </c>
      <c r="G449" s="212" t="s">
        <v>832</v>
      </c>
      <c r="H449" s="213">
        <v>3000</v>
      </c>
      <c r="I449" s="214"/>
      <c r="J449" s="215">
        <f>ROUND(I449*H449,2)</f>
        <v>0</v>
      </c>
      <c r="K449" s="211" t="s">
        <v>11781</v>
      </c>
      <c r="L449" s="62"/>
      <c r="M449" s="216" t="s">
        <v>23</v>
      </c>
      <c r="N449" s="217" t="s">
        <v>44</v>
      </c>
      <c r="O449" s="43"/>
      <c r="P449" s="218">
        <f>O449*H449</f>
        <v>0</v>
      </c>
      <c r="Q449" s="218">
        <v>0</v>
      </c>
      <c r="R449" s="218">
        <f>Q449*H449</f>
        <v>0</v>
      </c>
      <c r="S449" s="218">
        <v>0</v>
      </c>
      <c r="T449" s="219">
        <f>S449*H449</f>
        <v>0</v>
      </c>
      <c r="AR449" s="25" t="s">
        <v>502</v>
      </c>
      <c r="AT449" s="25" t="s">
        <v>498</v>
      </c>
      <c r="AU449" s="25" t="s">
        <v>82</v>
      </c>
      <c r="AY449" s="25" t="s">
        <v>492</v>
      </c>
      <c r="BE449" s="220">
        <f>IF(N449="základní",J449,0)</f>
        <v>0</v>
      </c>
      <c r="BF449" s="220">
        <f>IF(N449="snížená",J449,0)</f>
        <v>0</v>
      </c>
      <c r="BG449" s="220">
        <f>IF(N449="zákl. přenesená",J449,0)</f>
        <v>0</v>
      </c>
      <c r="BH449" s="220">
        <f>IF(N449="sníž. přenesená",J449,0)</f>
        <v>0</v>
      </c>
      <c r="BI449" s="220">
        <f>IF(N449="nulová",J449,0)</f>
        <v>0</v>
      </c>
      <c r="BJ449" s="25" t="s">
        <v>80</v>
      </c>
      <c r="BK449" s="220">
        <f>ROUND(I449*H449,2)</f>
        <v>0</v>
      </c>
      <c r="BL449" s="25" t="s">
        <v>502</v>
      </c>
      <c r="BM449" s="25" t="s">
        <v>2350</v>
      </c>
    </row>
    <row r="450" spans="2:65" s="1" customFormat="1">
      <c r="B450" s="42"/>
      <c r="C450" s="64"/>
      <c r="D450" s="227" t="s">
        <v>506</v>
      </c>
      <c r="E450" s="64"/>
      <c r="F450" s="274" t="s">
        <v>12078</v>
      </c>
      <c r="G450" s="64"/>
      <c r="H450" s="64"/>
      <c r="I450" s="177"/>
      <c r="J450" s="64"/>
      <c r="K450" s="64"/>
      <c r="L450" s="62"/>
      <c r="M450" s="223"/>
      <c r="N450" s="43"/>
      <c r="O450" s="43"/>
      <c r="P450" s="43"/>
      <c r="Q450" s="43"/>
      <c r="R450" s="43"/>
      <c r="S450" s="43"/>
      <c r="T450" s="79"/>
      <c r="AT450" s="25" t="s">
        <v>506</v>
      </c>
      <c r="AU450" s="25" t="s">
        <v>82</v>
      </c>
    </row>
    <row r="451" spans="2:65" s="1" customFormat="1" ht="16.5" customHeight="1">
      <c r="B451" s="42"/>
      <c r="C451" s="209" t="s">
        <v>1793</v>
      </c>
      <c r="D451" s="209" t="s">
        <v>498</v>
      </c>
      <c r="E451" s="210" t="s">
        <v>12079</v>
      </c>
      <c r="F451" s="211" t="s">
        <v>12080</v>
      </c>
      <c r="G451" s="212" t="s">
        <v>832</v>
      </c>
      <c r="H451" s="213">
        <v>300</v>
      </c>
      <c r="I451" s="214"/>
      <c r="J451" s="215">
        <f>ROUND(I451*H451,2)</f>
        <v>0</v>
      </c>
      <c r="K451" s="211" t="s">
        <v>11781</v>
      </c>
      <c r="L451" s="62"/>
      <c r="M451" s="216" t="s">
        <v>23</v>
      </c>
      <c r="N451" s="217" t="s">
        <v>44</v>
      </c>
      <c r="O451" s="43"/>
      <c r="P451" s="218">
        <f>O451*H451</f>
        <v>0</v>
      </c>
      <c r="Q451" s="218">
        <v>0</v>
      </c>
      <c r="R451" s="218">
        <f>Q451*H451</f>
        <v>0</v>
      </c>
      <c r="S451" s="218">
        <v>0</v>
      </c>
      <c r="T451" s="219">
        <f>S451*H451</f>
        <v>0</v>
      </c>
      <c r="AR451" s="25" t="s">
        <v>502</v>
      </c>
      <c r="AT451" s="25" t="s">
        <v>498</v>
      </c>
      <c r="AU451" s="25" t="s">
        <v>82</v>
      </c>
      <c r="AY451" s="25" t="s">
        <v>492</v>
      </c>
      <c r="BE451" s="220">
        <f>IF(N451="základní",J451,0)</f>
        <v>0</v>
      </c>
      <c r="BF451" s="220">
        <f>IF(N451="snížená",J451,0)</f>
        <v>0</v>
      </c>
      <c r="BG451" s="220">
        <f>IF(N451="zákl. přenesená",J451,0)</f>
        <v>0</v>
      </c>
      <c r="BH451" s="220">
        <f>IF(N451="sníž. přenesená",J451,0)</f>
        <v>0</v>
      </c>
      <c r="BI451" s="220">
        <f>IF(N451="nulová",J451,0)</f>
        <v>0</v>
      </c>
      <c r="BJ451" s="25" t="s">
        <v>80</v>
      </c>
      <c r="BK451" s="220">
        <f>ROUND(I451*H451,2)</f>
        <v>0</v>
      </c>
      <c r="BL451" s="25" t="s">
        <v>502</v>
      </c>
      <c r="BM451" s="25" t="s">
        <v>2357</v>
      </c>
    </row>
    <row r="452" spans="2:65" s="1" customFormat="1">
      <c r="B452" s="42"/>
      <c r="C452" s="64"/>
      <c r="D452" s="227" t="s">
        <v>506</v>
      </c>
      <c r="E452" s="64"/>
      <c r="F452" s="274" t="s">
        <v>12081</v>
      </c>
      <c r="G452" s="64"/>
      <c r="H452" s="64"/>
      <c r="I452" s="177"/>
      <c r="J452" s="64"/>
      <c r="K452" s="64"/>
      <c r="L452" s="62"/>
      <c r="M452" s="223"/>
      <c r="N452" s="43"/>
      <c r="O452" s="43"/>
      <c r="P452" s="43"/>
      <c r="Q452" s="43"/>
      <c r="R452" s="43"/>
      <c r="S452" s="43"/>
      <c r="T452" s="79"/>
      <c r="AT452" s="25" t="s">
        <v>506</v>
      </c>
      <c r="AU452" s="25" t="s">
        <v>82</v>
      </c>
    </row>
    <row r="453" spans="2:65" s="1" customFormat="1" ht="16.5" customHeight="1">
      <c r="B453" s="42"/>
      <c r="C453" s="209" t="s">
        <v>1818</v>
      </c>
      <c r="D453" s="209" t="s">
        <v>498</v>
      </c>
      <c r="E453" s="210" t="s">
        <v>12082</v>
      </c>
      <c r="F453" s="211" t="s">
        <v>12083</v>
      </c>
      <c r="G453" s="212" t="s">
        <v>832</v>
      </c>
      <c r="H453" s="213">
        <v>200</v>
      </c>
      <c r="I453" s="214"/>
      <c r="J453" s="215">
        <f>ROUND(I453*H453,2)</f>
        <v>0</v>
      </c>
      <c r="K453" s="211" t="s">
        <v>11781</v>
      </c>
      <c r="L453" s="62"/>
      <c r="M453" s="216" t="s">
        <v>23</v>
      </c>
      <c r="N453" s="217" t="s">
        <v>44</v>
      </c>
      <c r="O453" s="43"/>
      <c r="P453" s="218">
        <f>O453*H453</f>
        <v>0</v>
      </c>
      <c r="Q453" s="218">
        <v>0</v>
      </c>
      <c r="R453" s="218">
        <f>Q453*H453</f>
        <v>0</v>
      </c>
      <c r="S453" s="218">
        <v>0</v>
      </c>
      <c r="T453" s="219">
        <f>S453*H453</f>
        <v>0</v>
      </c>
      <c r="AR453" s="25" t="s">
        <v>502</v>
      </c>
      <c r="AT453" s="25" t="s">
        <v>498</v>
      </c>
      <c r="AU453" s="25" t="s">
        <v>82</v>
      </c>
      <c r="AY453" s="25" t="s">
        <v>492</v>
      </c>
      <c r="BE453" s="220">
        <f>IF(N453="základní",J453,0)</f>
        <v>0</v>
      </c>
      <c r="BF453" s="220">
        <f>IF(N453="snížená",J453,0)</f>
        <v>0</v>
      </c>
      <c r="BG453" s="220">
        <f>IF(N453="zákl. přenesená",J453,0)</f>
        <v>0</v>
      </c>
      <c r="BH453" s="220">
        <f>IF(N453="sníž. přenesená",J453,0)</f>
        <v>0</v>
      </c>
      <c r="BI453" s="220">
        <f>IF(N453="nulová",J453,0)</f>
        <v>0</v>
      </c>
      <c r="BJ453" s="25" t="s">
        <v>80</v>
      </c>
      <c r="BK453" s="220">
        <f>ROUND(I453*H453,2)</f>
        <v>0</v>
      </c>
      <c r="BL453" s="25" t="s">
        <v>502</v>
      </c>
      <c r="BM453" s="25" t="s">
        <v>2363</v>
      </c>
    </row>
    <row r="454" spans="2:65" s="1" customFormat="1">
      <c r="B454" s="42"/>
      <c r="C454" s="64"/>
      <c r="D454" s="227" t="s">
        <v>506</v>
      </c>
      <c r="E454" s="64"/>
      <c r="F454" s="274" t="s">
        <v>12084</v>
      </c>
      <c r="G454" s="64"/>
      <c r="H454" s="64"/>
      <c r="I454" s="177"/>
      <c r="J454" s="64"/>
      <c r="K454" s="64"/>
      <c r="L454" s="62"/>
      <c r="M454" s="223"/>
      <c r="N454" s="43"/>
      <c r="O454" s="43"/>
      <c r="P454" s="43"/>
      <c r="Q454" s="43"/>
      <c r="R454" s="43"/>
      <c r="S454" s="43"/>
      <c r="T454" s="79"/>
      <c r="AT454" s="25" t="s">
        <v>506</v>
      </c>
      <c r="AU454" s="25" t="s">
        <v>82</v>
      </c>
    </row>
    <row r="455" spans="2:65" s="1" customFormat="1" ht="16.5" customHeight="1">
      <c r="B455" s="42"/>
      <c r="C455" s="209" t="s">
        <v>1825</v>
      </c>
      <c r="D455" s="209" t="s">
        <v>498</v>
      </c>
      <c r="E455" s="210" t="s">
        <v>12085</v>
      </c>
      <c r="F455" s="211" t="s">
        <v>12086</v>
      </c>
      <c r="G455" s="212" t="s">
        <v>832</v>
      </c>
      <c r="H455" s="213">
        <v>30</v>
      </c>
      <c r="I455" s="214"/>
      <c r="J455" s="215">
        <f>ROUND(I455*H455,2)</f>
        <v>0</v>
      </c>
      <c r="K455" s="211" t="s">
        <v>11781</v>
      </c>
      <c r="L455" s="62"/>
      <c r="M455" s="216" t="s">
        <v>23</v>
      </c>
      <c r="N455" s="217" t="s">
        <v>44</v>
      </c>
      <c r="O455" s="43"/>
      <c r="P455" s="218">
        <f>O455*H455</f>
        <v>0</v>
      </c>
      <c r="Q455" s="218">
        <v>0</v>
      </c>
      <c r="R455" s="218">
        <f>Q455*H455</f>
        <v>0</v>
      </c>
      <c r="S455" s="218">
        <v>0</v>
      </c>
      <c r="T455" s="219">
        <f>S455*H455</f>
        <v>0</v>
      </c>
      <c r="AR455" s="25" t="s">
        <v>502</v>
      </c>
      <c r="AT455" s="25" t="s">
        <v>498</v>
      </c>
      <c r="AU455" s="25" t="s">
        <v>82</v>
      </c>
      <c r="AY455" s="25" t="s">
        <v>492</v>
      </c>
      <c r="BE455" s="220">
        <f>IF(N455="základní",J455,0)</f>
        <v>0</v>
      </c>
      <c r="BF455" s="220">
        <f>IF(N455="snížená",J455,0)</f>
        <v>0</v>
      </c>
      <c r="BG455" s="220">
        <f>IF(N455="zákl. přenesená",J455,0)</f>
        <v>0</v>
      </c>
      <c r="BH455" s="220">
        <f>IF(N455="sníž. přenesená",J455,0)</f>
        <v>0</v>
      </c>
      <c r="BI455" s="220">
        <f>IF(N455="nulová",J455,0)</f>
        <v>0</v>
      </c>
      <c r="BJ455" s="25" t="s">
        <v>80</v>
      </c>
      <c r="BK455" s="220">
        <f>ROUND(I455*H455,2)</f>
        <v>0</v>
      </c>
      <c r="BL455" s="25" t="s">
        <v>502</v>
      </c>
      <c r="BM455" s="25" t="s">
        <v>2369</v>
      </c>
    </row>
    <row r="456" spans="2:65" s="1" customFormat="1">
      <c r="B456" s="42"/>
      <c r="C456" s="64"/>
      <c r="D456" s="227" t="s">
        <v>506</v>
      </c>
      <c r="E456" s="64"/>
      <c r="F456" s="274" t="s">
        <v>12087</v>
      </c>
      <c r="G456" s="64"/>
      <c r="H456" s="64"/>
      <c r="I456" s="177"/>
      <c r="J456" s="64"/>
      <c r="K456" s="64"/>
      <c r="L456" s="62"/>
      <c r="M456" s="223"/>
      <c r="N456" s="43"/>
      <c r="O456" s="43"/>
      <c r="P456" s="43"/>
      <c r="Q456" s="43"/>
      <c r="R456" s="43"/>
      <c r="S456" s="43"/>
      <c r="T456" s="79"/>
      <c r="AT456" s="25" t="s">
        <v>506</v>
      </c>
      <c r="AU456" s="25" t="s">
        <v>82</v>
      </c>
    </row>
    <row r="457" spans="2:65" s="1" customFormat="1" ht="16.5" customHeight="1">
      <c r="B457" s="42"/>
      <c r="C457" s="209" t="s">
        <v>332</v>
      </c>
      <c r="D457" s="209" t="s">
        <v>498</v>
      </c>
      <c r="E457" s="210" t="s">
        <v>12088</v>
      </c>
      <c r="F457" s="211" t="s">
        <v>12089</v>
      </c>
      <c r="G457" s="212" t="s">
        <v>832</v>
      </c>
      <c r="H457" s="213">
        <v>150</v>
      </c>
      <c r="I457" s="214"/>
      <c r="J457" s="215">
        <f>ROUND(I457*H457,2)</f>
        <v>0</v>
      </c>
      <c r="K457" s="211" t="s">
        <v>11781</v>
      </c>
      <c r="L457" s="62"/>
      <c r="M457" s="216" t="s">
        <v>23</v>
      </c>
      <c r="N457" s="217" t="s">
        <v>44</v>
      </c>
      <c r="O457" s="43"/>
      <c r="P457" s="218">
        <f>O457*H457</f>
        <v>0</v>
      </c>
      <c r="Q457" s="218">
        <v>0</v>
      </c>
      <c r="R457" s="218">
        <f>Q457*H457</f>
        <v>0</v>
      </c>
      <c r="S457" s="218">
        <v>0</v>
      </c>
      <c r="T457" s="219">
        <f>S457*H457</f>
        <v>0</v>
      </c>
      <c r="AR457" s="25" t="s">
        <v>502</v>
      </c>
      <c r="AT457" s="25" t="s">
        <v>498</v>
      </c>
      <c r="AU457" s="25" t="s">
        <v>82</v>
      </c>
      <c r="AY457" s="25" t="s">
        <v>492</v>
      </c>
      <c r="BE457" s="220">
        <f>IF(N457="základní",J457,0)</f>
        <v>0</v>
      </c>
      <c r="BF457" s="220">
        <f>IF(N457="snížená",J457,0)</f>
        <v>0</v>
      </c>
      <c r="BG457" s="220">
        <f>IF(N457="zákl. přenesená",J457,0)</f>
        <v>0</v>
      </c>
      <c r="BH457" s="220">
        <f>IF(N457="sníž. přenesená",J457,0)</f>
        <v>0</v>
      </c>
      <c r="BI457" s="220">
        <f>IF(N457="nulová",J457,0)</f>
        <v>0</v>
      </c>
      <c r="BJ457" s="25" t="s">
        <v>80</v>
      </c>
      <c r="BK457" s="220">
        <f>ROUND(I457*H457,2)</f>
        <v>0</v>
      </c>
      <c r="BL457" s="25" t="s">
        <v>502</v>
      </c>
      <c r="BM457" s="25" t="s">
        <v>2375</v>
      </c>
    </row>
    <row r="458" spans="2:65" s="1" customFormat="1">
      <c r="B458" s="42"/>
      <c r="C458" s="64"/>
      <c r="D458" s="221" t="s">
        <v>506</v>
      </c>
      <c r="E458" s="64"/>
      <c r="F458" s="222" t="s">
        <v>12090</v>
      </c>
      <c r="G458" s="64"/>
      <c r="H458" s="64"/>
      <c r="I458" s="177"/>
      <c r="J458" s="64"/>
      <c r="K458" s="64"/>
      <c r="L458" s="62"/>
      <c r="M458" s="223"/>
      <c r="N458" s="43"/>
      <c r="O458" s="43"/>
      <c r="P458" s="43"/>
      <c r="Q458" s="43"/>
      <c r="R458" s="43"/>
      <c r="S458" s="43"/>
      <c r="T458" s="79"/>
      <c r="AT458" s="25" t="s">
        <v>506</v>
      </c>
      <c r="AU458" s="25" t="s">
        <v>82</v>
      </c>
    </row>
    <row r="459" spans="2:65" s="11" customFormat="1" ht="29.85" customHeight="1">
      <c r="B459" s="192"/>
      <c r="C459" s="193"/>
      <c r="D459" s="206" t="s">
        <v>72</v>
      </c>
      <c r="E459" s="207" t="s">
        <v>4941</v>
      </c>
      <c r="F459" s="207" t="s">
        <v>12091</v>
      </c>
      <c r="G459" s="193"/>
      <c r="H459" s="193"/>
      <c r="I459" s="196"/>
      <c r="J459" s="208">
        <f>BK459</f>
        <v>0</v>
      </c>
      <c r="K459" s="193"/>
      <c r="L459" s="198"/>
      <c r="M459" s="199"/>
      <c r="N459" s="200"/>
      <c r="O459" s="200"/>
      <c r="P459" s="201">
        <f>SUM(P460:P483)</f>
        <v>0</v>
      </c>
      <c r="Q459" s="200"/>
      <c r="R459" s="201">
        <f>SUM(R460:R483)</f>
        <v>0</v>
      </c>
      <c r="S459" s="200"/>
      <c r="T459" s="202">
        <f>SUM(T460:T483)</f>
        <v>0</v>
      </c>
      <c r="AR459" s="203" t="s">
        <v>80</v>
      </c>
      <c r="AT459" s="204" t="s">
        <v>72</v>
      </c>
      <c r="AU459" s="204" t="s">
        <v>80</v>
      </c>
      <c r="AY459" s="203" t="s">
        <v>492</v>
      </c>
      <c r="BK459" s="205">
        <f>SUM(BK460:BK483)</f>
        <v>0</v>
      </c>
    </row>
    <row r="460" spans="2:65" s="1" customFormat="1" ht="16.5" customHeight="1">
      <c r="B460" s="42"/>
      <c r="C460" s="209" t="s">
        <v>1837</v>
      </c>
      <c r="D460" s="209" t="s">
        <v>498</v>
      </c>
      <c r="E460" s="210" t="s">
        <v>12092</v>
      </c>
      <c r="F460" s="211" t="s">
        <v>23</v>
      </c>
      <c r="G460" s="212" t="s">
        <v>23</v>
      </c>
      <c r="H460" s="213">
        <v>0</v>
      </c>
      <c r="I460" s="214"/>
      <c r="J460" s="215">
        <f>ROUND(I460*H460,2)</f>
        <v>0</v>
      </c>
      <c r="K460" s="211" t="s">
        <v>23</v>
      </c>
      <c r="L460" s="62"/>
      <c r="M460" s="216" t="s">
        <v>23</v>
      </c>
      <c r="N460" s="217" t="s">
        <v>44</v>
      </c>
      <c r="O460" s="43"/>
      <c r="P460" s="218">
        <f>O460*H460</f>
        <v>0</v>
      </c>
      <c r="Q460" s="218">
        <v>0</v>
      </c>
      <c r="R460" s="218">
        <f>Q460*H460</f>
        <v>0</v>
      </c>
      <c r="S460" s="218">
        <v>0</v>
      </c>
      <c r="T460" s="219">
        <f>S460*H460</f>
        <v>0</v>
      </c>
      <c r="AR460" s="25" t="s">
        <v>502</v>
      </c>
      <c r="AT460" s="25" t="s">
        <v>498</v>
      </c>
      <c r="AU460" s="25" t="s">
        <v>82</v>
      </c>
      <c r="AY460" s="25" t="s">
        <v>492</v>
      </c>
      <c r="BE460" s="220">
        <f>IF(N460="základní",J460,0)</f>
        <v>0</v>
      </c>
      <c r="BF460" s="220">
        <f>IF(N460="snížená",J460,0)</f>
        <v>0</v>
      </c>
      <c r="BG460" s="220">
        <f>IF(N460="zákl. přenesená",J460,0)</f>
        <v>0</v>
      </c>
      <c r="BH460" s="220">
        <f>IF(N460="sníž. přenesená",J460,0)</f>
        <v>0</v>
      </c>
      <c r="BI460" s="220">
        <f>IF(N460="nulová",J460,0)</f>
        <v>0</v>
      </c>
      <c r="BJ460" s="25" t="s">
        <v>80</v>
      </c>
      <c r="BK460" s="220">
        <f>ROUND(I460*H460,2)</f>
        <v>0</v>
      </c>
      <c r="BL460" s="25" t="s">
        <v>502</v>
      </c>
      <c r="BM460" s="25" t="s">
        <v>12093</v>
      </c>
    </row>
    <row r="461" spans="2:65" s="1" customFormat="1" ht="84">
      <c r="B461" s="42"/>
      <c r="C461" s="64"/>
      <c r="D461" s="227" t="s">
        <v>506</v>
      </c>
      <c r="E461" s="64"/>
      <c r="F461" s="274" t="s">
        <v>12094</v>
      </c>
      <c r="G461" s="64"/>
      <c r="H461" s="64"/>
      <c r="I461" s="177"/>
      <c r="J461" s="64"/>
      <c r="K461" s="64"/>
      <c r="L461" s="62"/>
      <c r="M461" s="223"/>
      <c r="N461" s="43"/>
      <c r="O461" s="43"/>
      <c r="P461" s="43"/>
      <c r="Q461" s="43"/>
      <c r="R461" s="43"/>
      <c r="S461" s="43"/>
      <c r="T461" s="79"/>
      <c r="AT461" s="25" t="s">
        <v>506</v>
      </c>
      <c r="AU461" s="25" t="s">
        <v>82</v>
      </c>
    </row>
    <row r="462" spans="2:65" s="1" customFormat="1" ht="16.5" customHeight="1">
      <c r="B462" s="42"/>
      <c r="C462" s="209" t="s">
        <v>1842</v>
      </c>
      <c r="D462" s="209" t="s">
        <v>498</v>
      </c>
      <c r="E462" s="210" t="s">
        <v>12095</v>
      </c>
      <c r="F462" s="211" t="s">
        <v>12096</v>
      </c>
      <c r="G462" s="212" t="s">
        <v>832</v>
      </c>
      <c r="H462" s="213">
        <v>50</v>
      </c>
      <c r="I462" s="214"/>
      <c r="J462" s="215">
        <f>ROUND(I462*H462,2)</f>
        <v>0</v>
      </c>
      <c r="K462" s="211" t="s">
        <v>11781</v>
      </c>
      <c r="L462" s="62"/>
      <c r="M462" s="216" t="s">
        <v>23</v>
      </c>
      <c r="N462" s="217" t="s">
        <v>44</v>
      </c>
      <c r="O462" s="43"/>
      <c r="P462" s="218">
        <f>O462*H462</f>
        <v>0</v>
      </c>
      <c r="Q462" s="218">
        <v>0</v>
      </c>
      <c r="R462" s="218">
        <f>Q462*H462</f>
        <v>0</v>
      </c>
      <c r="S462" s="218">
        <v>0</v>
      </c>
      <c r="T462" s="219">
        <f>S462*H462</f>
        <v>0</v>
      </c>
      <c r="AR462" s="25" t="s">
        <v>502</v>
      </c>
      <c r="AT462" s="25" t="s">
        <v>498</v>
      </c>
      <c r="AU462" s="25" t="s">
        <v>82</v>
      </c>
      <c r="AY462" s="25" t="s">
        <v>492</v>
      </c>
      <c r="BE462" s="220">
        <f>IF(N462="základní",J462,0)</f>
        <v>0</v>
      </c>
      <c r="BF462" s="220">
        <f>IF(N462="snížená",J462,0)</f>
        <v>0</v>
      </c>
      <c r="BG462" s="220">
        <f>IF(N462="zákl. přenesená",J462,0)</f>
        <v>0</v>
      </c>
      <c r="BH462" s="220">
        <f>IF(N462="sníž. přenesená",J462,0)</f>
        <v>0</v>
      </c>
      <c r="BI462" s="220">
        <f>IF(N462="nulová",J462,0)</f>
        <v>0</v>
      </c>
      <c r="BJ462" s="25" t="s">
        <v>80</v>
      </c>
      <c r="BK462" s="220">
        <f>ROUND(I462*H462,2)</f>
        <v>0</v>
      </c>
      <c r="BL462" s="25" t="s">
        <v>502</v>
      </c>
      <c r="BM462" s="25" t="s">
        <v>2381</v>
      </c>
    </row>
    <row r="463" spans="2:65" s="1" customFormat="1">
      <c r="B463" s="42"/>
      <c r="C463" s="64"/>
      <c r="D463" s="227" t="s">
        <v>506</v>
      </c>
      <c r="E463" s="64"/>
      <c r="F463" s="274" t="s">
        <v>12096</v>
      </c>
      <c r="G463" s="64"/>
      <c r="H463" s="64"/>
      <c r="I463" s="177"/>
      <c r="J463" s="64"/>
      <c r="K463" s="64"/>
      <c r="L463" s="62"/>
      <c r="M463" s="223"/>
      <c r="N463" s="43"/>
      <c r="O463" s="43"/>
      <c r="P463" s="43"/>
      <c r="Q463" s="43"/>
      <c r="R463" s="43"/>
      <c r="S463" s="43"/>
      <c r="T463" s="79"/>
      <c r="AT463" s="25" t="s">
        <v>506</v>
      </c>
      <c r="AU463" s="25" t="s">
        <v>82</v>
      </c>
    </row>
    <row r="464" spans="2:65" s="1" customFormat="1" ht="16.5" customHeight="1">
      <c r="B464" s="42"/>
      <c r="C464" s="209" t="s">
        <v>1848</v>
      </c>
      <c r="D464" s="209" t="s">
        <v>498</v>
      </c>
      <c r="E464" s="210" t="s">
        <v>12097</v>
      </c>
      <c r="F464" s="211" t="s">
        <v>12098</v>
      </c>
      <c r="G464" s="212" t="s">
        <v>832</v>
      </c>
      <c r="H464" s="213">
        <v>20</v>
      </c>
      <c r="I464" s="214"/>
      <c r="J464" s="215">
        <f>ROUND(I464*H464,2)</f>
        <v>0</v>
      </c>
      <c r="K464" s="211" t="s">
        <v>11781</v>
      </c>
      <c r="L464" s="62"/>
      <c r="M464" s="216" t="s">
        <v>23</v>
      </c>
      <c r="N464" s="217" t="s">
        <v>44</v>
      </c>
      <c r="O464" s="43"/>
      <c r="P464" s="218">
        <f>O464*H464</f>
        <v>0</v>
      </c>
      <c r="Q464" s="218">
        <v>0</v>
      </c>
      <c r="R464" s="218">
        <f>Q464*H464</f>
        <v>0</v>
      </c>
      <c r="S464" s="218">
        <v>0</v>
      </c>
      <c r="T464" s="219">
        <f>S464*H464</f>
        <v>0</v>
      </c>
      <c r="AR464" s="25" t="s">
        <v>502</v>
      </c>
      <c r="AT464" s="25" t="s">
        <v>498</v>
      </c>
      <c r="AU464" s="25" t="s">
        <v>82</v>
      </c>
      <c r="AY464" s="25" t="s">
        <v>492</v>
      </c>
      <c r="BE464" s="220">
        <f>IF(N464="základní",J464,0)</f>
        <v>0</v>
      </c>
      <c r="BF464" s="220">
        <f>IF(N464="snížená",J464,0)</f>
        <v>0</v>
      </c>
      <c r="BG464" s="220">
        <f>IF(N464="zákl. přenesená",J464,0)</f>
        <v>0</v>
      </c>
      <c r="BH464" s="220">
        <f>IF(N464="sníž. přenesená",J464,0)</f>
        <v>0</v>
      </c>
      <c r="BI464" s="220">
        <f>IF(N464="nulová",J464,0)</f>
        <v>0</v>
      </c>
      <c r="BJ464" s="25" t="s">
        <v>80</v>
      </c>
      <c r="BK464" s="220">
        <f>ROUND(I464*H464,2)</f>
        <v>0</v>
      </c>
      <c r="BL464" s="25" t="s">
        <v>502</v>
      </c>
      <c r="BM464" s="25" t="s">
        <v>2387</v>
      </c>
    </row>
    <row r="465" spans="2:65" s="1" customFormat="1">
      <c r="B465" s="42"/>
      <c r="C465" s="64"/>
      <c r="D465" s="227" t="s">
        <v>506</v>
      </c>
      <c r="E465" s="64"/>
      <c r="F465" s="274" t="s">
        <v>12098</v>
      </c>
      <c r="G465" s="64"/>
      <c r="H465" s="64"/>
      <c r="I465" s="177"/>
      <c r="J465" s="64"/>
      <c r="K465" s="64"/>
      <c r="L465" s="62"/>
      <c r="M465" s="223"/>
      <c r="N465" s="43"/>
      <c r="O465" s="43"/>
      <c r="P465" s="43"/>
      <c r="Q465" s="43"/>
      <c r="R465" s="43"/>
      <c r="S465" s="43"/>
      <c r="T465" s="79"/>
      <c r="AT465" s="25" t="s">
        <v>506</v>
      </c>
      <c r="AU465" s="25" t="s">
        <v>82</v>
      </c>
    </row>
    <row r="466" spans="2:65" s="1" customFormat="1" ht="16.5" customHeight="1">
      <c r="B466" s="42"/>
      <c r="C466" s="209" t="s">
        <v>1853</v>
      </c>
      <c r="D466" s="209" t="s">
        <v>498</v>
      </c>
      <c r="E466" s="210" t="s">
        <v>12099</v>
      </c>
      <c r="F466" s="211" t="s">
        <v>12100</v>
      </c>
      <c r="G466" s="212" t="s">
        <v>832</v>
      </c>
      <c r="H466" s="213">
        <v>280</v>
      </c>
      <c r="I466" s="214"/>
      <c r="J466" s="215">
        <f>ROUND(I466*H466,2)</f>
        <v>0</v>
      </c>
      <c r="K466" s="211" t="s">
        <v>11781</v>
      </c>
      <c r="L466" s="62"/>
      <c r="M466" s="216" t="s">
        <v>23</v>
      </c>
      <c r="N466" s="217" t="s">
        <v>44</v>
      </c>
      <c r="O466" s="43"/>
      <c r="P466" s="218">
        <f>O466*H466</f>
        <v>0</v>
      </c>
      <c r="Q466" s="218">
        <v>0</v>
      </c>
      <c r="R466" s="218">
        <f>Q466*H466</f>
        <v>0</v>
      </c>
      <c r="S466" s="218">
        <v>0</v>
      </c>
      <c r="T466" s="219">
        <f>S466*H466</f>
        <v>0</v>
      </c>
      <c r="AR466" s="25" t="s">
        <v>502</v>
      </c>
      <c r="AT466" s="25" t="s">
        <v>498</v>
      </c>
      <c r="AU466" s="25" t="s">
        <v>82</v>
      </c>
      <c r="AY466" s="25" t="s">
        <v>492</v>
      </c>
      <c r="BE466" s="220">
        <f>IF(N466="základní",J466,0)</f>
        <v>0</v>
      </c>
      <c r="BF466" s="220">
        <f>IF(N466="snížená",J466,0)</f>
        <v>0</v>
      </c>
      <c r="BG466" s="220">
        <f>IF(N466="zákl. přenesená",J466,0)</f>
        <v>0</v>
      </c>
      <c r="BH466" s="220">
        <f>IF(N466="sníž. přenesená",J466,0)</f>
        <v>0</v>
      </c>
      <c r="BI466" s="220">
        <f>IF(N466="nulová",J466,0)</f>
        <v>0</v>
      </c>
      <c r="BJ466" s="25" t="s">
        <v>80</v>
      </c>
      <c r="BK466" s="220">
        <f>ROUND(I466*H466,2)</f>
        <v>0</v>
      </c>
      <c r="BL466" s="25" t="s">
        <v>502</v>
      </c>
      <c r="BM466" s="25" t="s">
        <v>2393</v>
      </c>
    </row>
    <row r="467" spans="2:65" s="1" customFormat="1">
      <c r="B467" s="42"/>
      <c r="C467" s="64"/>
      <c r="D467" s="227" t="s">
        <v>506</v>
      </c>
      <c r="E467" s="64"/>
      <c r="F467" s="274" t="s">
        <v>12100</v>
      </c>
      <c r="G467" s="64"/>
      <c r="H467" s="64"/>
      <c r="I467" s="177"/>
      <c r="J467" s="64"/>
      <c r="K467" s="64"/>
      <c r="L467" s="62"/>
      <c r="M467" s="223"/>
      <c r="N467" s="43"/>
      <c r="O467" s="43"/>
      <c r="P467" s="43"/>
      <c r="Q467" s="43"/>
      <c r="R467" s="43"/>
      <c r="S467" s="43"/>
      <c r="T467" s="79"/>
      <c r="AT467" s="25" t="s">
        <v>506</v>
      </c>
      <c r="AU467" s="25" t="s">
        <v>82</v>
      </c>
    </row>
    <row r="468" spans="2:65" s="1" customFormat="1" ht="16.5" customHeight="1">
      <c r="B468" s="42"/>
      <c r="C468" s="209" t="s">
        <v>1858</v>
      </c>
      <c r="D468" s="209" t="s">
        <v>498</v>
      </c>
      <c r="E468" s="210" t="s">
        <v>12101</v>
      </c>
      <c r="F468" s="211" t="s">
        <v>12102</v>
      </c>
      <c r="G468" s="212" t="s">
        <v>832</v>
      </c>
      <c r="H468" s="213">
        <v>40</v>
      </c>
      <c r="I468" s="214"/>
      <c r="J468" s="215">
        <f>ROUND(I468*H468,2)</f>
        <v>0</v>
      </c>
      <c r="K468" s="211" t="s">
        <v>11781</v>
      </c>
      <c r="L468" s="62"/>
      <c r="M468" s="216" t="s">
        <v>23</v>
      </c>
      <c r="N468" s="217" t="s">
        <v>44</v>
      </c>
      <c r="O468" s="43"/>
      <c r="P468" s="218">
        <f>O468*H468</f>
        <v>0</v>
      </c>
      <c r="Q468" s="218">
        <v>0</v>
      </c>
      <c r="R468" s="218">
        <f>Q468*H468</f>
        <v>0</v>
      </c>
      <c r="S468" s="218">
        <v>0</v>
      </c>
      <c r="T468" s="219">
        <f>S468*H468</f>
        <v>0</v>
      </c>
      <c r="AR468" s="25" t="s">
        <v>502</v>
      </c>
      <c r="AT468" s="25" t="s">
        <v>498</v>
      </c>
      <c r="AU468" s="25" t="s">
        <v>82</v>
      </c>
      <c r="AY468" s="25" t="s">
        <v>492</v>
      </c>
      <c r="BE468" s="220">
        <f>IF(N468="základní",J468,0)</f>
        <v>0</v>
      </c>
      <c r="BF468" s="220">
        <f>IF(N468="snížená",J468,0)</f>
        <v>0</v>
      </c>
      <c r="BG468" s="220">
        <f>IF(N468="zákl. přenesená",J468,0)</f>
        <v>0</v>
      </c>
      <c r="BH468" s="220">
        <f>IF(N468="sníž. přenesená",J468,0)</f>
        <v>0</v>
      </c>
      <c r="BI468" s="220">
        <f>IF(N468="nulová",J468,0)</f>
        <v>0</v>
      </c>
      <c r="BJ468" s="25" t="s">
        <v>80</v>
      </c>
      <c r="BK468" s="220">
        <f>ROUND(I468*H468,2)</f>
        <v>0</v>
      </c>
      <c r="BL468" s="25" t="s">
        <v>502</v>
      </c>
      <c r="BM468" s="25" t="s">
        <v>2403</v>
      </c>
    </row>
    <row r="469" spans="2:65" s="1" customFormat="1">
      <c r="B469" s="42"/>
      <c r="C469" s="64"/>
      <c r="D469" s="227" t="s">
        <v>506</v>
      </c>
      <c r="E469" s="64"/>
      <c r="F469" s="274" t="s">
        <v>12102</v>
      </c>
      <c r="G469" s="64"/>
      <c r="H469" s="64"/>
      <c r="I469" s="177"/>
      <c r="J469" s="64"/>
      <c r="K469" s="64"/>
      <c r="L469" s="62"/>
      <c r="M469" s="223"/>
      <c r="N469" s="43"/>
      <c r="O469" s="43"/>
      <c r="P469" s="43"/>
      <c r="Q469" s="43"/>
      <c r="R469" s="43"/>
      <c r="S469" s="43"/>
      <c r="T469" s="79"/>
      <c r="AT469" s="25" t="s">
        <v>506</v>
      </c>
      <c r="AU469" s="25" t="s">
        <v>82</v>
      </c>
    </row>
    <row r="470" spans="2:65" s="1" customFormat="1" ht="16.5" customHeight="1">
      <c r="B470" s="42"/>
      <c r="C470" s="209" t="s">
        <v>1869</v>
      </c>
      <c r="D470" s="209" t="s">
        <v>498</v>
      </c>
      <c r="E470" s="210" t="s">
        <v>12103</v>
      </c>
      <c r="F470" s="211" t="s">
        <v>12104</v>
      </c>
      <c r="G470" s="212" t="s">
        <v>832</v>
      </c>
      <c r="H470" s="213">
        <v>110</v>
      </c>
      <c r="I470" s="214"/>
      <c r="J470" s="215">
        <f>ROUND(I470*H470,2)</f>
        <v>0</v>
      </c>
      <c r="K470" s="211" t="s">
        <v>11781</v>
      </c>
      <c r="L470" s="62"/>
      <c r="M470" s="216" t="s">
        <v>23</v>
      </c>
      <c r="N470" s="217" t="s">
        <v>44</v>
      </c>
      <c r="O470" s="43"/>
      <c r="P470" s="218">
        <f>O470*H470</f>
        <v>0</v>
      </c>
      <c r="Q470" s="218">
        <v>0</v>
      </c>
      <c r="R470" s="218">
        <f>Q470*H470</f>
        <v>0</v>
      </c>
      <c r="S470" s="218">
        <v>0</v>
      </c>
      <c r="T470" s="219">
        <f>S470*H470</f>
        <v>0</v>
      </c>
      <c r="AR470" s="25" t="s">
        <v>502</v>
      </c>
      <c r="AT470" s="25" t="s">
        <v>498</v>
      </c>
      <c r="AU470" s="25" t="s">
        <v>82</v>
      </c>
      <c r="AY470" s="25" t="s">
        <v>492</v>
      </c>
      <c r="BE470" s="220">
        <f>IF(N470="základní",J470,0)</f>
        <v>0</v>
      </c>
      <c r="BF470" s="220">
        <f>IF(N470="snížená",J470,0)</f>
        <v>0</v>
      </c>
      <c r="BG470" s="220">
        <f>IF(N470="zákl. přenesená",J470,0)</f>
        <v>0</v>
      </c>
      <c r="BH470" s="220">
        <f>IF(N470="sníž. přenesená",J470,0)</f>
        <v>0</v>
      </c>
      <c r="BI470" s="220">
        <f>IF(N470="nulová",J470,0)</f>
        <v>0</v>
      </c>
      <c r="BJ470" s="25" t="s">
        <v>80</v>
      </c>
      <c r="BK470" s="220">
        <f>ROUND(I470*H470,2)</f>
        <v>0</v>
      </c>
      <c r="BL470" s="25" t="s">
        <v>502</v>
      </c>
      <c r="BM470" s="25" t="s">
        <v>2410</v>
      </c>
    </row>
    <row r="471" spans="2:65" s="1" customFormat="1">
      <c r="B471" s="42"/>
      <c r="C471" s="64"/>
      <c r="D471" s="227" t="s">
        <v>506</v>
      </c>
      <c r="E471" s="64"/>
      <c r="F471" s="274" t="s">
        <v>12104</v>
      </c>
      <c r="G471" s="64"/>
      <c r="H471" s="64"/>
      <c r="I471" s="177"/>
      <c r="J471" s="64"/>
      <c r="K471" s="64"/>
      <c r="L471" s="62"/>
      <c r="M471" s="223"/>
      <c r="N471" s="43"/>
      <c r="O471" s="43"/>
      <c r="P471" s="43"/>
      <c r="Q471" s="43"/>
      <c r="R471" s="43"/>
      <c r="S471" s="43"/>
      <c r="T471" s="79"/>
      <c r="AT471" s="25" t="s">
        <v>506</v>
      </c>
      <c r="AU471" s="25" t="s">
        <v>82</v>
      </c>
    </row>
    <row r="472" spans="2:65" s="1" customFormat="1" ht="16.5" customHeight="1">
      <c r="B472" s="42"/>
      <c r="C472" s="209" t="s">
        <v>1875</v>
      </c>
      <c r="D472" s="209" t="s">
        <v>498</v>
      </c>
      <c r="E472" s="210" t="s">
        <v>12105</v>
      </c>
      <c r="F472" s="211" t="s">
        <v>12106</v>
      </c>
      <c r="G472" s="212" t="s">
        <v>832</v>
      </c>
      <c r="H472" s="213">
        <v>1100</v>
      </c>
      <c r="I472" s="214"/>
      <c r="J472" s="215">
        <f>ROUND(I472*H472,2)</f>
        <v>0</v>
      </c>
      <c r="K472" s="211" t="s">
        <v>11781</v>
      </c>
      <c r="L472" s="62"/>
      <c r="M472" s="216" t="s">
        <v>23</v>
      </c>
      <c r="N472" s="217" t="s">
        <v>44</v>
      </c>
      <c r="O472" s="43"/>
      <c r="P472" s="218">
        <f>O472*H472</f>
        <v>0</v>
      </c>
      <c r="Q472" s="218">
        <v>0</v>
      </c>
      <c r="R472" s="218">
        <f>Q472*H472</f>
        <v>0</v>
      </c>
      <c r="S472" s="218">
        <v>0</v>
      </c>
      <c r="T472" s="219">
        <f>S472*H472</f>
        <v>0</v>
      </c>
      <c r="AR472" s="25" t="s">
        <v>502</v>
      </c>
      <c r="AT472" s="25" t="s">
        <v>498</v>
      </c>
      <c r="AU472" s="25" t="s">
        <v>82</v>
      </c>
      <c r="AY472" s="25" t="s">
        <v>492</v>
      </c>
      <c r="BE472" s="220">
        <f>IF(N472="základní",J472,0)</f>
        <v>0</v>
      </c>
      <c r="BF472" s="220">
        <f>IF(N472="snížená",J472,0)</f>
        <v>0</v>
      </c>
      <c r="BG472" s="220">
        <f>IF(N472="zákl. přenesená",J472,0)</f>
        <v>0</v>
      </c>
      <c r="BH472" s="220">
        <f>IF(N472="sníž. přenesená",J472,0)</f>
        <v>0</v>
      </c>
      <c r="BI472" s="220">
        <f>IF(N472="nulová",J472,0)</f>
        <v>0</v>
      </c>
      <c r="BJ472" s="25" t="s">
        <v>80</v>
      </c>
      <c r="BK472" s="220">
        <f>ROUND(I472*H472,2)</f>
        <v>0</v>
      </c>
      <c r="BL472" s="25" t="s">
        <v>502</v>
      </c>
      <c r="BM472" s="25" t="s">
        <v>2415</v>
      </c>
    </row>
    <row r="473" spans="2:65" s="1" customFormat="1">
      <c r="B473" s="42"/>
      <c r="C473" s="64"/>
      <c r="D473" s="227" t="s">
        <v>506</v>
      </c>
      <c r="E473" s="64"/>
      <c r="F473" s="274" t="s">
        <v>12106</v>
      </c>
      <c r="G473" s="64"/>
      <c r="H473" s="64"/>
      <c r="I473" s="177"/>
      <c r="J473" s="64"/>
      <c r="K473" s="64"/>
      <c r="L473" s="62"/>
      <c r="M473" s="223"/>
      <c r="N473" s="43"/>
      <c r="O473" s="43"/>
      <c r="P473" s="43"/>
      <c r="Q473" s="43"/>
      <c r="R473" s="43"/>
      <c r="S473" s="43"/>
      <c r="T473" s="79"/>
      <c r="AT473" s="25" t="s">
        <v>506</v>
      </c>
      <c r="AU473" s="25" t="s">
        <v>82</v>
      </c>
    </row>
    <row r="474" spans="2:65" s="1" customFormat="1" ht="16.5" customHeight="1">
      <c r="B474" s="42"/>
      <c r="C474" s="209" t="s">
        <v>1880</v>
      </c>
      <c r="D474" s="209" t="s">
        <v>498</v>
      </c>
      <c r="E474" s="210" t="s">
        <v>12107</v>
      </c>
      <c r="F474" s="211" t="s">
        <v>12108</v>
      </c>
      <c r="G474" s="212" t="s">
        <v>832</v>
      </c>
      <c r="H474" s="213">
        <v>420</v>
      </c>
      <c r="I474" s="214"/>
      <c r="J474" s="215">
        <f>ROUND(I474*H474,2)</f>
        <v>0</v>
      </c>
      <c r="K474" s="211" t="s">
        <v>11781</v>
      </c>
      <c r="L474" s="62"/>
      <c r="M474" s="216" t="s">
        <v>23</v>
      </c>
      <c r="N474" s="217" t="s">
        <v>44</v>
      </c>
      <c r="O474" s="43"/>
      <c r="P474" s="218">
        <f>O474*H474</f>
        <v>0</v>
      </c>
      <c r="Q474" s="218">
        <v>0</v>
      </c>
      <c r="R474" s="218">
        <f>Q474*H474</f>
        <v>0</v>
      </c>
      <c r="S474" s="218">
        <v>0</v>
      </c>
      <c r="T474" s="219">
        <f>S474*H474</f>
        <v>0</v>
      </c>
      <c r="AR474" s="25" t="s">
        <v>502</v>
      </c>
      <c r="AT474" s="25" t="s">
        <v>498</v>
      </c>
      <c r="AU474" s="25" t="s">
        <v>82</v>
      </c>
      <c r="AY474" s="25" t="s">
        <v>492</v>
      </c>
      <c r="BE474" s="220">
        <f>IF(N474="základní",J474,0)</f>
        <v>0</v>
      </c>
      <c r="BF474" s="220">
        <f>IF(N474="snížená",J474,0)</f>
        <v>0</v>
      </c>
      <c r="BG474" s="220">
        <f>IF(N474="zákl. přenesená",J474,0)</f>
        <v>0</v>
      </c>
      <c r="BH474" s="220">
        <f>IF(N474="sníž. přenesená",J474,0)</f>
        <v>0</v>
      </c>
      <c r="BI474" s="220">
        <f>IF(N474="nulová",J474,0)</f>
        <v>0</v>
      </c>
      <c r="BJ474" s="25" t="s">
        <v>80</v>
      </c>
      <c r="BK474" s="220">
        <f>ROUND(I474*H474,2)</f>
        <v>0</v>
      </c>
      <c r="BL474" s="25" t="s">
        <v>502</v>
      </c>
      <c r="BM474" s="25" t="s">
        <v>2425</v>
      </c>
    </row>
    <row r="475" spans="2:65" s="1" customFormat="1">
      <c r="B475" s="42"/>
      <c r="C475" s="64"/>
      <c r="D475" s="227" t="s">
        <v>506</v>
      </c>
      <c r="E475" s="64"/>
      <c r="F475" s="274" t="s">
        <v>12108</v>
      </c>
      <c r="G475" s="64"/>
      <c r="H475" s="64"/>
      <c r="I475" s="177"/>
      <c r="J475" s="64"/>
      <c r="K475" s="64"/>
      <c r="L475" s="62"/>
      <c r="M475" s="223"/>
      <c r="N475" s="43"/>
      <c r="O475" s="43"/>
      <c r="P475" s="43"/>
      <c r="Q475" s="43"/>
      <c r="R475" s="43"/>
      <c r="S475" s="43"/>
      <c r="T475" s="79"/>
      <c r="AT475" s="25" t="s">
        <v>506</v>
      </c>
      <c r="AU475" s="25" t="s">
        <v>82</v>
      </c>
    </row>
    <row r="476" spans="2:65" s="1" customFormat="1" ht="16.5" customHeight="1">
      <c r="B476" s="42"/>
      <c r="C476" s="209" t="s">
        <v>1887</v>
      </c>
      <c r="D476" s="209" t="s">
        <v>498</v>
      </c>
      <c r="E476" s="210" t="s">
        <v>12109</v>
      </c>
      <c r="F476" s="211" t="s">
        <v>12110</v>
      </c>
      <c r="G476" s="212" t="s">
        <v>832</v>
      </c>
      <c r="H476" s="213">
        <v>420</v>
      </c>
      <c r="I476" s="214"/>
      <c r="J476" s="215">
        <f>ROUND(I476*H476,2)</f>
        <v>0</v>
      </c>
      <c r="K476" s="211" t="s">
        <v>11781</v>
      </c>
      <c r="L476" s="62"/>
      <c r="M476" s="216" t="s">
        <v>23</v>
      </c>
      <c r="N476" s="217" t="s">
        <v>44</v>
      </c>
      <c r="O476" s="43"/>
      <c r="P476" s="218">
        <f>O476*H476</f>
        <v>0</v>
      </c>
      <c r="Q476" s="218">
        <v>0</v>
      </c>
      <c r="R476" s="218">
        <f>Q476*H476</f>
        <v>0</v>
      </c>
      <c r="S476" s="218">
        <v>0</v>
      </c>
      <c r="T476" s="219">
        <f>S476*H476</f>
        <v>0</v>
      </c>
      <c r="AR476" s="25" t="s">
        <v>502</v>
      </c>
      <c r="AT476" s="25" t="s">
        <v>498</v>
      </c>
      <c r="AU476" s="25" t="s">
        <v>82</v>
      </c>
      <c r="AY476" s="25" t="s">
        <v>492</v>
      </c>
      <c r="BE476" s="220">
        <f>IF(N476="základní",J476,0)</f>
        <v>0</v>
      </c>
      <c r="BF476" s="220">
        <f>IF(N476="snížená",J476,0)</f>
        <v>0</v>
      </c>
      <c r="BG476" s="220">
        <f>IF(N476="zákl. přenesená",J476,0)</f>
        <v>0</v>
      </c>
      <c r="BH476" s="220">
        <f>IF(N476="sníž. přenesená",J476,0)</f>
        <v>0</v>
      </c>
      <c r="BI476" s="220">
        <f>IF(N476="nulová",J476,0)</f>
        <v>0</v>
      </c>
      <c r="BJ476" s="25" t="s">
        <v>80</v>
      </c>
      <c r="BK476" s="220">
        <f>ROUND(I476*H476,2)</f>
        <v>0</v>
      </c>
      <c r="BL476" s="25" t="s">
        <v>502</v>
      </c>
      <c r="BM476" s="25" t="s">
        <v>2433</v>
      </c>
    </row>
    <row r="477" spans="2:65" s="1" customFormat="1">
      <c r="B477" s="42"/>
      <c r="C477" s="64"/>
      <c r="D477" s="227" t="s">
        <v>506</v>
      </c>
      <c r="E477" s="64"/>
      <c r="F477" s="274" t="s">
        <v>12110</v>
      </c>
      <c r="G477" s="64"/>
      <c r="H477" s="64"/>
      <c r="I477" s="177"/>
      <c r="J477" s="64"/>
      <c r="K477" s="64"/>
      <c r="L477" s="62"/>
      <c r="M477" s="223"/>
      <c r="N477" s="43"/>
      <c r="O477" s="43"/>
      <c r="P477" s="43"/>
      <c r="Q477" s="43"/>
      <c r="R477" s="43"/>
      <c r="S477" s="43"/>
      <c r="T477" s="79"/>
      <c r="AT477" s="25" t="s">
        <v>506</v>
      </c>
      <c r="AU477" s="25" t="s">
        <v>82</v>
      </c>
    </row>
    <row r="478" spans="2:65" s="1" customFormat="1" ht="16.5" customHeight="1">
      <c r="B478" s="42"/>
      <c r="C478" s="209" t="s">
        <v>1893</v>
      </c>
      <c r="D478" s="209" t="s">
        <v>498</v>
      </c>
      <c r="E478" s="210" t="s">
        <v>12111</v>
      </c>
      <c r="F478" s="211" t="s">
        <v>12112</v>
      </c>
      <c r="G478" s="212" t="s">
        <v>832</v>
      </c>
      <c r="H478" s="213">
        <v>380</v>
      </c>
      <c r="I478" s="214"/>
      <c r="J478" s="215">
        <f>ROUND(I478*H478,2)</f>
        <v>0</v>
      </c>
      <c r="K478" s="211" t="s">
        <v>11781</v>
      </c>
      <c r="L478" s="62"/>
      <c r="M478" s="216" t="s">
        <v>23</v>
      </c>
      <c r="N478" s="217" t="s">
        <v>44</v>
      </c>
      <c r="O478" s="43"/>
      <c r="P478" s="218">
        <f>O478*H478</f>
        <v>0</v>
      </c>
      <c r="Q478" s="218">
        <v>0</v>
      </c>
      <c r="R478" s="218">
        <f>Q478*H478</f>
        <v>0</v>
      </c>
      <c r="S478" s="218">
        <v>0</v>
      </c>
      <c r="T478" s="219">
        <f>S478*H478</f>
        <v>0</v>
      </c>
      <c r="AR478" s="25" t="s">
        <v>502</v>
      </c>
      <c r="AT478" s="25" t="s">
        <v>498</v>
      </c>
      <c r="AU478" s="25" t="s">
        <v>82</v>
      </c>
      <c r="AY478" s="25" t="s">
        <v>492</v>
      </c>
      <c r="BE478" s="220">
        <f>IF(N478="základní",J478,0)</f>
        <v>0</v>
      </c>
      <c r="BF478" s="220">
        <f>IF(N478="snížená",J478,0)</f>
        <v>0</v>
      </c>
      <c r="BG478" s="220">
        <f>IF(N478="zákl. přenesená",J478,0)</f>
        <v>0</v>
      </c>
      <c r="BH478" s="220">
        <f>IF(N478="sníž. přenesená",J478,0)</f>
        <v>0</v>
      </c>
      <c r="BI478" s="220">
        <f>IF(N478="nulová",J478,0)</f>
        <v>0</v>
      </c>
      <c r="BJ478" s="25" t="s">
        <v>80</v>
      </c>
      <c r="BK478" s="220">
        <f>ROUND(I478*H478,2)</f>
        <v>0</v>
      </c>
      <c r="BL478" s="25" t="s">
        <v>502</v>
      </c>
      <c r="BM478" s="25" t="s">
        <v>2441</v>
      </c>
    </row>
    <row r="479" spans="2:65" s="1" customFormat="1">
      <c r="B479" s="42"/>
      <c r="C479" s="64"/>
      <c r="D479" s="227" t="s">
        <v>506</v>
      </c>
      <c r="E479" s="64"/>
      <c r="F479" s="274" t="s">
        <v>12112</v>
      </c>
      <c r="G479" s="64"/>
      <c r="H479" s="64"/>
      <c r="I479" s="177"/>
      <c r="J479" s="64"/>
      <c r="K479" s="64"/>
      <c r="L479" s="62"/>
      <c r="M479" s="223"/>
      <c r="N479" s="43"/>
      <c r="O479" s="43"/>
      <c r="P479" s="43"/>
      <c r="Q479" s="43"/>
      <c r="R479" s="43"/>
      <c r="S479" s="43"/>
      <c r="T479" s="79"/>
      <c r="AT479" s="25" t="s">
        <v>506</v>
      </c>
      <c r="AU479" s="25" t="s">
        <v>82</v>
      </c>
    </row>
    <row r="480" spans="2:65" s="1" customFormat="1" ht="16.5" customHeight="1">
      <c r="B480" s="42"/>
      <c r="C480" s="209" t="s">
        <v>1904</v>
      </c>
      <c r="D480" s="209" t="s">
        <v>498</v>
      </c>
      <c r="E480" s="210" t="s">
        <v>12113</v>
      </c>
      <c r="F480" s="211" t="s">
        <v>12114</v>
      </c>
      <c r="G480" s="212" t="s">
        <v>832</v>
      </c>
      <c r="H480" s="213">
        <v>12000</v>
      </c>
      <c r="I480" s="214"/>
      <c r="J480" s="215">
        <f>ROUND(I480*H480,2)</f>
        <v>0</v>
      </c>
      <c r="K480" s="211" t="s">
        <v>11781</v>
      </c>
      <c r="L480" s="62"/>
      <c r="M480" s="216" t="s">
        <v>23</v>
      </c>
      <c r="N480" s="217" t="s">
        <v>44</v>
      </c>
      <c r="O480" s="43"/>
      <c r="P480" s="218">
        <f>O480*H480</f>
        <v>0</v>
      </c>
      <c r="Q480" s="218">
        <v>0</v>
      </c>
      <c r="R480" s="218">
        <f>Q480*H480</f>
        <v>0</v>
      </c>
      <c r="S480" s="218">
        <v>0</v>
      </c>
      <c r="T480" s="219">
        <f>S480*H480</f>
        <v>0</v>
      </c>
      <c r="AR480" s="25" t="s">
        <v>502</v>
      </c>
      <c r="AT480" s="25" t="s">
        <v>498</v>
      </c>
      <c r="AU480" s="25" t="s">
        <v>82</v>
      </c>
      <c r="AY480" s="25" t="s">
        <v>492</v>
      </c>
      <c r="BE480" s="220">
        <f>IF(N480="základní",J480,0)</f>
        <v>0</v>
      </c>
      <c r="BF480" s="220">
        <f>IF(N480="snížená",J480,0)</f>
        <v>0</v>
      </c>
      <c r="BG480" s="220">
        <f>IF(N480="zákl. přenesená",J480,0)</f>
        <v>0</v>
      </c>
      <c r="BH480" s="220">
        <f>IF(N480="sníž. přenesená",J480,0)</f>
        <v>0</v>
      </c>
      <c r="BI480" s="220">
        <f>IF(N480="nulová",J480,0)</f>
        <v>0</v>
      </c>
      <c r="BJ480" s="25" t="s">
        <v>80</v>
      </c>
      <c r="BK480" s="220">
        <f>ROUND(I480*H480,2)</f>
        <v>0</v>
      </c>
      <c r="BL480" s="25" t="s">
        <v>502</v>
      </c>
      <c r="BM480" s="25" t="s">
        <v>2450</v>
      </c>
    </row>
    <row r="481" spans="2:65" s="1" customFormat="1">
      <c r="B481" s="42"/>
      <c r="C481" s="64"/>
      <c r="D481" s="227" t="s">
        <v>506</v>
      </c>
      <c r="E481" s="64"/>
      <c r="F481" s="274" t="s">
        <v>12114</v>
      </c>
      <c r="G481" s="64"/>
      <c r="H481" s="64"/>
      <c r="I481" s="177"/>
      <c r="J481" s="64"/>
      <c r="K481" s="64"/>
      <c r="L481" s="62"/>
      <c r="M481" s="223"/>
      <c r="N481" s="43"/>
      <c r="O481" s="43"/>
      <c r="P481" s="43"/>
      <c r="Q481" s="43"/>
      <c r="R481" s="43"/>
      <c r="S481" s="43"/>
      <c r="T481" s="79"/>
      <c r="AT481" s="25" t="s">
        <v>506</v>
      </c>
      <c r="AU481" s="25" t="s">
        <v>82</v>
      </c>
    </row>
    <row r="482" spans="2:65" s="1" customFormat="1" ht="16.5" customHeight="1">
      <c r="B482" s="42"/>
      <c r="C482" s="209" t="s">
        <v>1908</v>
      </c>
      <c r="D482" s="209" t="s">
        <v>498</v>
      </c>
      <c r="E482" s="210" t="s">
        <v>12115</v>
      </c>
      <c r="F482" s="211" t="s">
        <v>12116</v>
      </c>
      <c r="G482" s="212" t="s">
        <v>832</v>
      </c>
      <c r="H482" s="213">
        <v>50</v>
      </c>
      <c r="I482" s="214"/>
      <c r="J482" s="215">
        <f>ROUND(I482*H482,2)</f>
        <v>0</v>
      </c>
      <c r="K482" s="211" t="s">
        <v>11781</v>
      </c>
      <c r="L482" s="62"/>
      <c r="M482" s="216" t="s">
        <v>23</v>
      </c>
      <c r="N482" s="217" t="s">
        <v>44</v>
      </c>
      <c r="O482" s="43"/>
      <c r="P482" s="218">
        <f>O482*H482</f>
        <v>0</v>
      </c>
      <c r="Q482" s="218">
        <v>0</v>
      </c>
      <c r="R482" s="218">
        <f>Q482*H482</f>
        <v>0</v>
      </c>
      <c r="S482" s="218">
        <v>0</v>
      </c>
      <c r="T482" s="219">
        <f>S482*H482</f>
        <v>0</v>
      </c>
      <c r="AR482" s="25" t="s">
        <v>502</v>
      </c>
      <c r="AT482" s="25" t="s">
        <v>498</v>
      </c>
      <c r="AU482" s="25" t="s">
        <v>82</v>
      </c>
      <c r="AY482" s="25" t="s">
        <v>492</v>
      </c>
      <c r="BE482" s="220">
        <f>IF(N482="základní",J482,0)</f>
        <v>0</v>
      </c>
      <c r="BF482" s="220">
        <f>IF(N482="snížená",J482,0)</f>
        <v>0</v>
      </c>
      <c r="BG482" s="220">
        <f>IF(N482="zákl. přenesená",J482,0)</f>
        <v>0</v>
      </c>
      <c r="BH482" s="220">
        <f>IF(N482="sníž. přenesená",J482,0)</f>
        <v>0</v>
      </c>
      <c r="BI482" s="220">
        <f>IF(N482="nulová",J482,0)</f>
        <v>0</v>
      </c>
      <c r="BJ482" s="25" t="s">
        <v>80</v>
      </c>
      <c r="BK482" s="220">
        <f>ROUND(I482*H482,2)</f>
        <v>0</v>
      </c>
      <c r="BL482" s="25" t="s">
        <v>502</v>
      </c>
      <c r="BM482" s="25" t="s">
        <v>2458</v>
      </c>
    </row>
    <row r="483" spans="2:65" s="1" customFormat="1">
      <c r="B483" s="42"/>
      <c r="C483" s="64"/>
      <c r="D483" s="221" t="s">
        <v>506</v>
      </c>
      <c r="E483" s="64"/>
      <c r="F483" s="222" t="s">
        <v>12116</v>
      </c>
      <c r="G483" s="64"/>
      <c r="H483" s="64"/>
      <c r="I483" s="177"/>
      <c r="J483" s="64"/>
      <c r="K483" s="64"/>
      <c r="L483" s="62"/>
      <c r="M483" s="223"/>
      <c r="N483" s="43"/>
      <c r="O483" s="43"/>
      <c r="P483" s="43"/>
      <c r="Q483" s="43"/>
      <c r="R483" s="43"/>
      <c r="S483" s="43"/>
      <c r="T483" s="79"/>
      <c r="AT483" s="25" t="s">
        <v>506</v>
      </c>
      <c r="AU483" s="25" t="s">
        <v>82</v>
      </c>
    </row>
    <row r="484" spans="2:65" s="11" customFormat="1" ht="29.85" customHeight="1">
      <c r="B484" s="192"/>
      <c r="C484" s="193"/>
      <c r="D484" s="206" t="s">
        <v>72</v>
      </c>
      <c r="E484" s="207" t="s">
        <v>4886</v>
      </c>
      <c r="F484" s="207" t="s">
        <v>12117</v>
      </c>
      <c r="G484" s="193"/>
      <c r="H484" s="193"/>
      <c r="I484" s="196"/>
      <c r="J484" s="208">
        <f>BK484</f>
        <v>0</v>
      </c>
      <c r="K484" s="193"/>
      <c r="L484" s="198"/>
      <c r="M484" s="199"/>
      <c r="N484" s="200"/>
      <c r="O484" s="200"/>
      <c r="P484" s="201">
        <f>SUM(P485:P488)</f>
        <v>0</v>
      </c>
      <c r="Q484" s="200"/>
      <c r="R484" s="201">
        <f>SUM(R485:R488)</f>
        <v>0</v>
      </c>
      <c r="S484" s="200"/>
      <c r="T484" s="202">
        <f>SUM(T485:T488)</f>
        <v>0</v>
      </c>
      <c r="AR484" s="203" t="s">
        <v>80</v>
      </c>
      <c r="AT484" s="204" t="s">
        <v>72</v>
      </c>
      <c r="AU484" s="204" t="s">
        <v>80</v>
      </c>
      <c r="AY484" s="203" t="s">
        <v>492</v>
      </c>
      <c r="BK484" s="205">
        <f>SUM(BK485:BK488)</f>
        <v>0</v>
      </c>
    </row>
    <row r="485" spans="2:65" s="1" customFormat="1" ht="16.5" customHeight="1">
      <c r="B485" s="42"/>
      <c r="C485" s="209" t="s">
        <v>1913</v>
      </c>
      <c r="D485" s="209" t="s">
        <v>498</v>
      </c>
      <c r="E485" s="210" t="s">
        <v>12118</v>
      </c>
      <c r="F485" s="211" t="s">
        <v>23</v>
      </c>
      <c r="G485" s="212" t="s">
        <v>23</v>
      </c>
      <c r="H485" s="213">
        <v>0</v>
      </c>
      <c r="I485" s="214"/>
      <c r="J485" s="215">
        <f>ROUND(I485*H485,2)</f>
        <v>0</v>
      </c>
      <c r="K485" s="211" t="s">
        <v>23</v>
      </c>
      <c r="L485" s="62"/>
      <c r="M485" s="216" t="s">
        <v>23</v>
      </c>
      <c r="N485" s="217" t="s">
        <v>44</v>
      </c>
      <c r="O485" s="43"/>
      <c r="P485" s="218">
        <f>O485*H485</f>
        <v>0</v>
      </c>
      <c r="Q485" s="218">
        <v>0</v>
      </c>
      <c r="R485" s="218">
        <f>Q485*H485</f>
        <v>0</v>
      </c>
      <c r="S485" s="218">
        <v>0</v>
      </c>
      <c r="T485" s="219">
        <f>S485*H485</f>
        <v>0</v>
      </c>
      <c r="AR485" s="25" t="s">
        <v>502</v>
      </c>
      <c r="AT485" s="25" t="s">
        <v>498</v>
      </c>
      <c r="AU485" s="25" t="s">
        <v>82</v>
      </c>
      <c r="AY485" s="25" t="s">
        <v>492</v>
      </c>
      <c r="BE485" s="220">
        <f>IF(N485="základní",J485,0)</f>
        <v>0</v>
      </c>
      <c r="BF485" s="220">
        <f>IF(N485="snížená",J485,0)</f>
        <v>0</v>
      </c>
      <c r="BG485" s="220">
        <f>IF(N485="zákl. přenesená",J485,0)</f>
        <v>0</v>
      </c>
      <c r="BH485" s="220">
        <f>IF(N485="sníž. přenesená",J485,0)</f>
        <v>0</v>
      </c>
      <c r="BI485" s="220">
        <f>IF(N485="nulová",J485,0)</f>
        <v>0</v>
      </c>
      <c r="BJ485" s="25" t="s">
        <v>80</v>
      </c>
      <c r="BK485" s="220">
        <f>ROUND(I485*H485,2)</f>
        <v>0</v>
      </c>
      <c r="BL485" s="25" t="s">
        <v>502</v>
      </c>
      <c r="BM485" s="25" t="s">
        <v>12119</v>
      </c>
    </row>
    <row r="486" spans="2:65" s="1" customFormat="1" ht="60">
      <c r="B486" s="42"/>
      <c r="C486" s="64"/>
      <c r="D486" s="227" t="s">
        <v>506</v>
      </c>
      <c r="E486" s="64"/>
      <c r="F486" s="274" t="s">
        <v>12120</v>
      </c>
      <c r="G486" s="64"/>
      <c r="H486" s="64"/>
      <c r="I486" s="177"/>
      <c r="J486" s="64"/>
      <c r="K486" s="64"/>
      <c r="L486" s="62"/>
      <c r="M486" s="223"/>
      <c r="N486" s="43"/>
      <c r="O486" s="43"/>
      <c r="P486" s="43"/>
      <c r="Q486" s="43"/>
      <c r="R486" s="43"/>
      <c r="S486" s="43"/>
      <c r="T486" s="79"/>
      <c r="AT486" s="25" t="s">
        <v>506</v>
      </c>
      <c r="AU486" s="25" t="s">
        <v>82</v>
      </c>
    </row>
    <row r="487" spans="2:65" s="1" customFormat="1" ht="16.5" customHeight="1">
      <c r="B487" s="42"/>
      <c r="C487" s="209" t="s">
        <v>344</v>
      </c>
      <c r="D487" s="209" t="s">
        <v>498</v>
      </c>
      <c r="E487" s="210" t="s">
        <v>12121</v>
      </c>
      <c r="F487" s="211" t="s">
        <v>12122</v>
      </c>
      <c r="G487" s="212" t="s">
        <v>832</v>
      </c>
      <c r="H487" s="213">
        <v>300</v>
      </c>
      <c r="I487" s="214"/>
      <c r="J487" s="215">
        <f>ROUND(I487*H487,2)</f>
        <v>0</v>
      </c>
      <c r="K487" s="211" t="s">
        <v>11781</v>
      </c>
      <c r="L487" s="62"/>
      <c r="M487" s="216" t="s">
        <v>23</v>
      </c>
      <c r="N487" s="217" t="s">
        <v>44</v>
      </c>
      <c r="O487" s="43"/>
      <c r="P487" s="218">
        <f>O487*H487</f>
        <v>0</v>
      </c>
      <c r="Q487" s="218">
        <v>0</v>
      </c>
      <c r="R487" s="218">
        <f>Q487*H487</f>
        <v>0</v>
      </c>
      <c r="S487" s="218">
        <v>0</v>
      </c>
      <c r="T487" s="219">
        <f>S487*H487</f>
        <v>0</v>
      </c>
      <c r="AR487" s="25" t="s">
        <v>502</v>
      </c>
      <c r="AT487" s="25" t="s">
        <v>498</v>
      </c>
      <c r="AU487" s="25" t="s">
        <v>82</v>
      </c>
      <c r="AY487" s="25" t="s">
        <v>492</v>
      </c>
      <c r="BE487" s="220">
        <f>IF(N487="základní",J487,0)</f>
        <v>0</v>
      </c>
      <c r="BF487" s="220">
        <f>IF(N487="snížená",J487,0)</f>
        <v>0</v>
      </c>
      <c r="BG487" s="220">
        <f>IF(N487="zákl. přenesená",J487,0)</f>
        <v>0</v>
      </c>
      <c r="BH487" s="220">
        <f>IF(N487="sníž. přenesená",J487,0)</f>
        <v>0</v>
      </c>
      <c r="BI487" s="220">
        <f>IF(N487="nulová",J487,0)</f>
        <v>0</v>
      </c>
      <c r="BJ487" s="25" t="s">
        <v>80</v>
      </c>
      <c r="BK487" s="220">
        <f>ROUND(I487*H487,2)</f>
        <v>0</v>
      </c>
      <c r="BL487" s="25" t="s">
        <v>502</v>
      </c>
      <c r="BM487" s="25" t="s">
        <v>2465</v>
      </c>
    </row>
    <row r="488" spans="2:65" s="1" customFormat="1">
      <c r="B488" s="42"/>
      <c r="C488" s="64"/>
      <c r="D488" s="221" t="s">
        <v>506</v>
      </c>
      <c r="E488" s="64"/>
      <c r="F488" s="222" t="s">
        <v>12122</v>
      </c>
      <c r="G488" s="64"/>
      <c r="H488" s="64"/>
      <c r="I488" s="177"/>
      <c r="J488" s="64"/>
      <c r="K488" s="64"/>
      <c r="L488" s="62"/>
      <c r="M488" s="223"/>
      <c r="N488" s="43"/>
      <c r="O488" s="43"/>
      <c r="P488" s="43"/>
      <c r="Q488" s="43"/>
      <c r="R488" s="43"/>
      <c r="S488" s="43"/>
      <c r="T488" s="79"/>
      <c r="AT488" s="25" t="s">
        <v>506</v>
      </c>
      <c r="AU488" s="25" t="s">
        <v>82</v>
      </c>
    </row>
    <row r="489" spans="2:65" s="11" customFormat="1" ht="29.85" customHeight="1">
      <c r="B489" s="192"/>
      <c r="C489" s="193"/>
      <c r="D489" s="206" t="s">
        <v>72</v>
      </c>
      <c r="E489" s="207" t="s">
        <v>4890</v>
      </c>
      <c r="F489" s="207" t="s">
        <v>12123</v>
      </c>
      <c r="G489" s="193"/>
      <c r="H489" s="193"/>
      <c r="I489" s="196"/>
      <c r="J489" s="208">
        <f>BK489</f>
        <v>0</v>
      </c>
      <c r="K489" s="193"/>
      <c r="L489" s="198"/>
      <c r="M489" s="199"/>
      <c r="N489" s="200"/>
      <c r="O489" s="200"/>
      <c r="P489" s="201">
        <f>SUM(P490:P501)</f>
        <v>0</v>
      </c>
      <c r="Q489" s="200"/>
      <c r="R489" s="201">
        <f>SUM(R490:R501)</f>
        <v>0</v>
      </c>
      <c r="S489" s="200"/>
      <c r="T489" s="202">
        <f>SUM(T490:T501)</f>
        <v>0</v>
      </c>
      <c r="AR489" s="203" t="s">
        <v>80</v>
      </c>
      <c r="AT489" s="204" t="s">
        <v>72</v>
      </c>
      <c r="AU489" s="204" t="s">
        <v>80</v>
      </c>
      <c r="AY489" s="203" t="s">
        <v>492</v>
      </c>
      <c r="BK489" s="205">
        <f>SUM(BK490:BK501)</f>
        <v>0</v>
      </c>
    </row>
    <row r="490" spans="2:65" s="1" customFormat="1" ht="16.5" customHeight="1">
      <c r="B490" s="42"/>
      <c r="C490" s="209" t="s">
        <v>1922</v>
      </c>
      <c r="D490" s="209" t="s">
        <v>498</v>
      </c>
      <c r="E490" s="210" t="s">
        <v>12124</v>
      </c>
      <c r="F490" s="211" t="s">
        <v>23</v>
      </c>
      <c r="G490" s="212" t="s">
        <v>23</v>
      </c>
      <c r="H490" s="213">
        <v>0</v>
      </c>
      <c r="I490" s="214"/>
      <c r="J490" s="215">
        <f>ROUND(I490*H490,2)</f>
        <v>0</v>
      </c>
      <c r="K490" s="211" t="s">
        <v>23</v>
      </c>
      <c r="L490" s="62"/>
      <c r="M490" s="216" t="s">
        <v>23</v>
      </c>
      <c r="N490" s="217" t="s">
        <v>44</v>
      </c>
      <c r="O490" s="43"/>
      <c r="P490" s="218">
        <f>O490*H490</f>
        <v>0</v>
      </c>
      <c r="Q490" s="218">
        <v>0</v>
      </c>
      <c r="R490" s="218">
        <f>Q490*H490</f>
        <v>0</v>
      </c>
      <c r="S490" s="218">
        <v>0</v>
      </c>
      <c r="T490" s="219">
        <f>S490*H490</f>
        <v>0</v>
      </c>
      <c r="AR490" s="25" t="s">
        <v>502</v>
      </c>
      <c r="AT490" s="25" t="s">
        <v>498</v>
      </c>
      <c r="AU490" s="25" t="s">
        <v>82</v>
      </c>
      <c r="AY490" s="25" t="s">
        <v>492</v>
      </c>
      <c r="BE490" s="220">
        <f>IF(N490="základní",J490,0)</f>
        <v>0</v>
      </c>
      <c r="BF490" s="220">
        <f>IF(N490="snížená",J490,0)</f>
        <v>0</v>
      </c>
      <c r="BG490" s="220">
        <f>IF(N490="zákl. přenesená",J490,0)</f>
        <v>0</v>
      </c>
      <c r="BH490" s="220">
        <f>IF(N490="sníž. přenesená",J490,0)</f>
        <v>0</v>
      </c>
      <c r="BI490" s="220">
        <f>IF(N490="nulová",J490,0)</f>
        <v>0</v>
      </c>
      <c r="BJ490" s="25" t="s">
        <v>80</v>
      </c>
      <c r="BK490" s="220">
        <f>ROUND(I490*H490,2)</f>
        <v>0</v>
      </c>
      <c r="BL490" s="25" t="s">
        <v>502</v>
      </c>
      <c r="BM490" s="25" t="s">
        <v>12125</v>
      </c>
    </row>
    <row r="491" spans="2:65" s="1" customFormat="1" ht="36">
      <c r="B491" s="42"/>
      <c r="C491" s="64"/>
      <c r="D491" s="227" t="s">
        <v>506</v>
      </c>
      <c r="E491" s="64"/>
      <c r="F491" s="274" t="s">
        <v>12126</v>
      </c>
      <c r="G491" s="64"/>
      <c r="H491" s="64"/>
      <c r="I491" s="177"/>
      <c r="J491" s="64"/>
      <c r="K491" s="64"/>
      <c r="L491" s="62"/>
      <c r="M491" s="223"/>
      <c r="N491" s="43"/>
      <c r="O491" s="43"/>
      <c r="P491" s="43"/>
      <c r="Q491" s="43"/>
      <c r="R491" s="43"/>
      <c r="S491" s="43"/>
      <c r="T491" s="79"/>
      <c r="AT491" s="25" t="s">
        <v>506</v>
      </c>
      <c r="AU491" s="25" t="s">
        <v>82</v>
      </c>
    </row>
    <row r="492" spans="2:65" s="1" customFormat="1" ht="16.5" customHeight="1">
      <c r="B492" s="42"/>
      <c r="C492" s="209" t="s">
        <v>1927</v>
      </c>
      <c r="D492" s="209" t="s">
        <v>498</v>
      </c>
      <c r="E492" s="210" t="s">
        <v>12127</v>
      </c>
      <c r="F492" s="211" t="s">
        <v>12128</v>
      </c>
      <c r="G492" s="212" t="s">
        <v>832</v>
      </c>
      <c r="H492" s="213">
        <v>650</v>
      </c>
      <c r="I492" s="214"/>
      <c r="J492" s="215">
        <f>ROUND(I492*H492,2)</f>
        <v>0</v>
      </c>
      <c r="K492" s="211" t="s">
        <v>11781</v>
      </c>
      <c r="L492" s="62"/>
      <c r="M492" s="216" t="s">
        <v>23</v>
      </c>
      <c r="N492" s="217" t="s">
        <v>44</v>
      </c>
      <c r="O492" s="43"/>
      <c r="P492" s="218">
        <f>O492*H492</f>
        <v>0</v>
      </c>
      <c r="Q492" s="218">
        <v>0</v>
      </c>
      <c r="R492" s="218">
        <f>Q492*H492</f>
        <v>0</v>
      </c>
      <c r="S492" s="218">
        <v>0</v>
      </c>
      <c r="T492" s="219">
        <f>S492*H492</f>
        <v>0</v>
      </c>
      <c r="AR492" s="25" t="s">
        <v>502</v>
      </c>
      <c r="AT492" s="25" t="s">
        <v>498</v>
      </c>
      <c r="AU492" s="25" t="s">
        <v>82</v>
      </c>
      <c r="AY492" s="25" t="s">
        <v>492</v>
      </c>
      <c r="BE492" s="220">
        <f>IF(N492="základní",J492,0)</f>
        <v>0</v>
      </c>
      <c r="BF492" s="220">
        <f>IF(N492="snížená",J492,0)</f>
        <v>0</v>
      </c>
      <c r="BG492" s="220">
        <f>IF(N492="zákl. přenesená",J492,0)</f>
        <v>0</v>
      </c>
      <c r="BH492" s="220">
        <f>IF(N492="sníž. přenesená",J492,0)</f>
        <v>0</v>
      </c>
      <c r="BI492" s="220">
        <f>IF(N492="nulová",J492,0)</f>
        <v>0</v>
      </c>
      <c r="BJ492" s="25" t="s">
        <v>80</v>
      </c>
      <c r="BK492" s="220">
        <f>ROUND(I492*H492,2)</f>
        <v>0</v>
      </c>
      <c r="BL492" s="25" t="s">
        <v>502</v>
      </c>
      <c r="BM492" s="25" t="s">
        <v>2471</v>
      </c>
    </row>
    <row r="493" spans="2:65" s="1" customFormat="1">
      <c r="B493" s="42"/>
      <c r="C493" s="64"/>
      <c r="D493" s="227" t="s">
        <v>506</v>
      </c>
      <c r="E493" s="64"/>
      <c r="F493" s="274" t="s">
        <v>12128</v>
      </c>
      <c r="G493" s="64"/>
      <c r="H493" s="64"/>
      <c r="I493" s="177"/>
      <c r="J493" s="64"/>
      <c r="K493" s="64"/>
      <c r="L493" s="62"/>
      <c r="M493" s="223"/>
      <c r="N493" s="43"/>
      <c r="O493" s="43"/>
      <c r="P493" s="43"/>
      <c r="Q493" s="43"/>
      <c r="R493" s="43"/>
      <c r="S493" s="43"/>
      <c r="T493" s="79"/>
      <c r="AT493" s="25" t="s">
        <v>506</v>
      </c>
      <c r="AU493" s="25" t="s">
        <v>82</v>
      </c>
    </row>
    <row r="494" spans="2:65" s="1" customFormat="1" ht="16.5" customHeight="1">
      <c r="B494" s="42"/>
      <c r="C494" s="209" t="s">
        <v>1932</v>
      </c>
      <c r="D494" s="209" t="s">
        <v>498</v>
      </c>
      <c r="E494" s="210" t="s">
        <v>12129</v>
      </c>
      <c r="F494" s="211" t="s">
        <v>12130</v>
      </c>
      <c r="G494" s="212" t="s">
        <v>832</v>
      </c>
      <c r="H494" s="213">
        <v>120</v>
      </c>
      <c r="I494" s="214"/>
      <c r="J494" s="215">
        <f>ROUND(I494*H494,2)</f>
        <v>0</v>
      </c>
      <c r="K494" s="211" t="s">
        <v>11781</v>
      </c>
      <c r="L494" s="62"/>
      <c r="M494" s="216" t="s">
        <v>23</v>
      </c>
      <c r="N494" s="217" t="s">
        <v>44</v>
      </c>
      <c r="O494" s="43"/>
      <c r="P494" s="218">
        <f>O494*H494</f>
        <v>0</v>
      </c>
      <c r="Q494" s="218">
        <v>0</v>
      </c>
      <c r="R494" s="218">
        <f>Q494*H494</f>
        <v>0</v>
      </c>
      <c r="S494" s="218">
        <v>0</v>
      </c>
      <c r="T494" s="219">
        <f>S494*H494</f>
        <v>0</v>
      </c>
      <c r="AR494" s="25" t="s">
        <v>502</v>
      </c>
      <c r="AT494" s="25" t="s">
        <v>498</v>
      </c>
      <c r="AU494" s="25" t="s">
        <v>82</v>
      </c>
      <c r="AY494" s="25" t="s">
        <v>492</v>
      </c>
      <c r="BE494" s="220">
        <f>IF(N494="základní",J494,0)</f>
        <v>0</v>
      </c>
      <c r="BF494" s="220">
        <f>IF(N494="snížená",J494,0)</f>
        <v>0</v>
      </c>
      <c r="BG494" s="220">
        <f>IF(N494="zákl. přenesená",J494,0)</f>
        <v>0</v>
      </c>
      <c r="BH494" s="220">
        <f>IF(N494="sníž. přenesená",J494,0)</f>
        <v>0</v>
      </c>
      <c r="BI494" s="220">
        <f>IF(N494="nulová",J494,0)</f>
        <v>0</v>
      </c>
      <c r="BJ494" s="25" t="s">
        <v>80</v>
      </c>
      <c r="BK494" s="220">
        <f>ROUND(I494*H494,2)</f>
        <v>0</v>
      </c>
      <c r="BL494" s="25" t="s">
        <v>502</v>
      </c>
      <c r="BM494" s="25" t="s">
        <v>2479</v>
      </c>
    </row>
    <row r="495" spans="2:65" s="1" customFormat="1">
      <c r="B495" s="42"/>
      <c r="C495" s="64"/>
      <c r="D495" s="227" t="s">
        <v>506</v>
      </c>
      <c r="E495" s="64"/>
      <c r="F495" s="274" t="s">
        <v>12130</v>
      </c>
      <c r="G495" s="64"/>
      <c r="H495" s="64"/>
      <c r="I495" s="177"/>
      <c r="J495" s="64"/>
      <c r="K495" s="64"/>
      <c r="L495" s="62"/>
      <c r="M495" s="223"/>
      <c r="N495" s="43"/>
      <c r="O495" s="43"/>
      <c r="P495" s="43"/>
      <c r="Q495" s="43"/>
      <c r="R495" s="43"/>
      <c r="S495" s="43"/>
      <c r="T495" s="79"/>
      <c r="AT495" s="25" t="s">
        <v>506</v>
      </c>
      <c r="AU495" s="25" t="s">
        <v>82</v>
      </c>
    </row>
    <row r="496" spans="2:65" s="1" customFormat="1" ht="16.5" customHeight="1">
      <c r="B496" s="42"/>
      <c r="C496" s="209" t="s">
        <v>1937</v>
      </c>
      <c r="D496" s="209" t="s">
        <v>498</v>
      </c>
      <c r="E496" s="210" t="s">
        <v>12131</v>
      </c>
      <c r="F496" s="211" t="s">
        <v>12132</v>
      </c>
      <c r="G496" s="212" t="s">
        <v>832</v>
      </c>
      <c r="H496" s="213">
        <v>50</v>
      </c>
      <c r="I496" s="214"/>
      <c r="J496" s="215">
        <f>ROUND(I496*H496,2)</f>
        <v>0</v>
      </c>
      <c r="K496" s="211" t="s">
        <v>11781</v>
      </c>
      <c r="L496" s="62"/>
      <c r="M496" s="216" t="s">
        <v>23</v>
      </c>
      <c r="N496" s="217" t="s">
        <v>44</v>
      </c>
      <c r="O496" s="43"/>
      <c r="P496" s="218">
        <f>O496*H496</f>
        <v>0</v>
      </c>
      <c r="Q496" s="218">
        <v>0</v>
      </c>
      <c r="R496" s="218">
        <f>Q496*H496</f>
        <v>0</v>
      </c>
      <c r="S496" s="218">
        <v>0</v>
      </c>
      <c r="T496" s="219">
        <f>S496*H496</f>
        <v>0</v>
      </c>
      <c r="AR496" s="25" t="s">
        <v>502</v>
      </c>
      <c r="AT496" s="25" t="s">
        <v>498</v>
      </c>
      <c r="AU496" s="25" t="s">
        <v>82</v>
      </c>
      <c r="AY496" s="25" t="s">
        <v>492</v>
      </c>
      <c r="BE496" s="220">
        <f>IF(N496="základní",J496,0)</f>
        <v>0</v>
      </c>
      <c r="BF496" s="220">
        <f>IF(N496="snížená",J496,0)</f>
        <v>0</v>
      </c>
      <c r="BG496" s="220">
        <f>IF(N496="zákl. přenesená",J496,0)</f>
        <v>0</v>
      </c>
      <c r="BH496" s="220">
        <f>IF(N496="sníž. přenesená",J496,0)</f>
        <v>0</v>
      </c>
      <c r="BI496" s="220">
        <f>IF(N496="nulová",J496,0)</f>
        <v>0</v>
      </c>
      <c r="BJ496" s="25" t="s">
        <v>80</v>
      </c>
      <c r="BK496" s="220">
        <f>ROUND(I496*H496,2)</f>
        <v>0</v>
      </c>
      <c r="BL496" s="25" t="s">
        <v>502</v>
      </c>
      <c r="BM496" s="25" t="s">
        <v>216</v>
      </c>
    </row>
    <row r="497" spans="2:65" s="1" customFormat="1">
      <c r="B497" s="42"/>
      <c r="C497" s="64"/>
      <c r="D497" s="227" t="s">
        <v>506</v>
      </c>
      <c r="E497" s="64"/>
      <c r="F497" s="274" t="s">
        <v>12132</v>
      </c>
      <c r="G497" s="64"/>
      <c r="H497" s="64"/>
      <c r="I497" s="177"/>
      <c r="J497" s="64"/>
      <c r="K497" s="64"/>
      <c r="L497" s="62"/>
      <c r="M497" s="223"/>
      <c r="N497" s="43"/>
      <c r="O497" s="43"/>
      <c r="P497" s="43"/>
      <c r="Q497" s="43"/>
      <c r="R497" s="43"/>
      <c r="S497" s="43"/>
      <c r="T497" s="79"/>
      <c r="AT497" s="25" t="s">
        <v>506</v>
      </c>
      <c r="AU497" s="25" t="s">
        <v>82</v>
      </c>
    </row>
    <row r="498" spans="2:65" s="1" customFormat="1" ht="16.5" customHeight="1">
      <c r="B498" s="42"/>
      <c r="C498" s="209" t="s">
        <v>1942</v>
      </c>
      <c r="D498" s="209" t="s">
        <v>498</v>
      </c>
      <c r="E498" s="210" t="s">
        <v>12133</v>
      </c>
      <c r="F498" s="211" t="s">
        <v>12134</v>
      </c>
      <c r="G498" s="212" t="s">
        <v>832</v>
      </c>
      <c r="H498" s="213">
        <v>120</v>
      </c>
      <c r="I498" s="214"/>
      <c r="J498" s="215">
        <f>ROUND(I498*H498,2)</f>
        <v>0</v>
      </c>
      <c r="K498" s="211" t="s">
        <v>11781</v>
      </c>
      <c r="L498" s="62"/>
      <c r="M498" s="216" t="s">
        <v>23</v>
      </c>
      <c r="N498" s="217" t="s">
        <v>44</v>
      </c>
      <c r="O498" s="43"/>
      <c r="P498" s="218">
        <f>O498*H498</f>
        <v>0</v>
      </c>
      <c r="Q498" s="218">
        <v>0</v>
      </c>
      <c r="R498" s="218">
        <f>Q498*H498</f>
        <v>0</v>
      </c>
      <c r="S498" s="218">
        <v>0</v>
      </c>
      <c r="T498" s="219">
        <f>S498*H498</f>
        <v>0</v>
      </c>
      <c r="AR498" s="25" t="s">
        <v>502</v>
      </c>
      <c r="AT498" s="25" t="s">
        <v>498</v>
      </c>
      <c r="AU498" s="25" t="s">
        <v>82</v>
      </c>
      <c r="AY498" s="25" t="s">
        <v>492</v>
      </c>
      <c r="BE498" s="220">
        <f>IF(N498="základní",J498,0)</f>
        <v>0</v>
      </c>
      <c r="BF498" s="220">
        <f>IF(N498="snížená",J498,0)</f>
        <v>0</v>
      </c>
      <c r="BG498" s="220">
        <f>IF(N498="zákl. přenesená",J498,0)</f>
        <v>0</v>
      </c>
      <c r="BH498" s="220">
        <f>IF(N498="sníž. přenesená",J498,0)</f>
        <v>0</v>
      </c>
      <c r="BI498" s="220">
        <f>IF(N498="nulová",J498,0)</f>
        <v>0</v>
      </c>
      <c r="BJ498" s="25" t="s">
        <v>80</v>
      </c>
      <c r="BK498" s="220">
        <f>ROUND(I498*H498,2)</f>
        <v>0</v>
      </c>
      <c r="BL498" s="25" t="s">
        <v>502</v>
      </c>
      <c r="BM498" s="25" t="s">
        <v>2490</v>
      </c>
    </row>
    <row r="499" spans="2:65" s="1" customFormat="1">
      <c r="B499" s="42"/>
      <c r="C499" s="64"/>
      <c r="D499" s="227" t="s">
        <v>506</v>
      </c>
      <c r="E499" s="64"/>
      <c r="F499" s="274" t="s">
        <v>12134</v>
      </c>
      <c r="G499" s="64"/>
      <c r="H499" s="64"/>
      <c r="I499" s="177"/>
      <c r="J499" s="64"/>
      <c r="K499" s="64"/>
      <c r="L499" s="62"/>
      <c r="M499" s="223"/>
      <c r="N499" s="43"/>
      <c r="O499" s="43"/>
      <c r="P499" s="43"/>
      <c r="Q499" s="43"/>
      <c r="R499" s="43"/>
      <c r="S499" s="43"/>
      <c r="T499" s="79"/>
      <c r="AT499" s="25" t="s">
        <v>506</v>
      </c>
      <c r="AU499" s="25" t="s">
        <v>82</v>
      </c>
    </row>
    <row r="500" spans="2:65" s="1" customFormat="1" ht="16.5" customHeight="1">
      <c r="B500" s="42"/>
      <c r="C500" s="209" t="s">
        <v>1947</v>
      </c>
      <c r="D500" s="209" t="s">
        <v>498</v>
      </c>
      <c r="E500" s="210" t="s">
        <v>12135</v>
      </c>
      <c r="F500" s="211" t="s">
        <v>12136</v>
      </c>
      <c r="G500" s="212" t="s">
        <v>832</v>
      </c>
      <c r="H500" s="213">
        <v>500</v>
      </c>
      <c r="I500" s="214"/>
      <c r="J500" s="215">
        <f>ROUND(I500*H500,2)</f>
        <v>0</v>
      </c>
      <c r="K500" s="211" t="s">
        <v>11781</v>
      </c>
      <c r="L500" s="62"/>
      <c r="M500" s="216" t="s">
        <v>23</v>
      </c>
      <c r="N500" s="217" t="s">
        <v>44</v>
      </c>
      <c r="O500" s="43"/>
      <c r="P500" s="218">
        <f>O500*H500</f>
        <v>0</v>
      </c>
      <c r="Q500" s="218">
        <v>0</v>
      </c>
      <c r="R500" s="218">
        <f>Q500*H500</f>
        <v>0</v>
      </c>
      <c r="S500" s="218">
        <v>0</v>
      </c>
      <c r="T500" s="219">
        <f>S500*H500</f>
        <v>0</v>
      </c>
      <c r="AR500" s="25" t="s">
        <v>502</v>
      </c>
      <c r="AT500" s="25" t="s">
        <v>498</v>
      </c>
      <c r="AU500" s="25" t="s">
        <v>82</v>
      </c>
      <c r="AY500" s="25" t="s">
        <v>492</v>
      </c>
      <c r="BE500" s="220">
        <f>IF(N500="základní",J500,0)</f>
        <v>0</v>
      </c>
      <c r="BF500" s="220">
        <f>IF(N500="snížená",J500,0)</f>
        <v>0</v>
      </c>
      <c r="BG500" s="220">
        <f>IF(N500="zákl. přenesená",J500,0)</f>
        <v>0</v>
      </c>
      <c r="BH500" s="220">
        <f>IF(N500="sníž. přenesená",J500,0)</f>
        <v>0</v>
      </c>
      <c r="BI500" s="220">
        <f>IF(N500="nulová",J500,0)</f>
        <v>0</v>
      </c>
      <c r="BJ500" s="25" t="s">
        <v>80</v>
      </c>
      <c r="BK500" s="220">
        <f>ROUND(I500*H500,2)</f>
        <v>0</v>
      </c>
      <c r="BL500" s="25" t="s">
        <v>502</v>
      </c>
      <c r="BM500" s="25" t="s">
        <v>2498</v>
      </c>
    </row>
    <row r="501" spans="2:65" s="1" customFormat="1">
      <c r="B501" s="42"/>
      <c r="C501" s="64"/>
      <c r="D501" s="221" t="s">
        <v>506</v>
      </c>
      <c r="E501" s="64"/>
      <c r="F501" s="222" t="s">
        <v>12136</v>
      </c>
      <c r="G501" s="64"/>
      <c r="H501" s="64"/>
      <c r="I501" s="177"/>
      <c r="J501" s="64"/>
      <c r="K501" s="64"/>
      <c r="L501" s="62"/>
      <c r="M501" s="223"/>
      <c r="N501" s="43"/>
      <c r="O501" s="43"/>
      <c r="P501" s="43"/>
      <c r="Q501" s="43"/>
      <c r="R501" s="43"/>
      <c r="S501" s="43"/>
      <c r="T501" s="79"/>
      <c r="AT501" s="25" t="s">
        <v>506</v>
      </c>
      <c r="AU501" s="25" t="s">
        <v>82</v>
      </c>
    </row>
    <row r="502" spans="2:65" s="11" customFormat="1" ht="29.85" customHeight="1">
      <c r="B502" s="192"/>
      <c r="C502" s="193"/>
      <c r="D502" s="206" t="s">
        <v>72</v>
      </c>
      <c r="E502" s="207" t="s">
        <v>4894</v>
      </c>
      <c r="F502" s="207" t="s">
        <v>12137</v>
      </c>
      <c r="G502" s="193"/>
      <c r="H502" s="193"/>
      <c r="I502" s="196"/>
      <c r="J502" s="208">
        <f>BK502</f>
        <v>0</v>
      </c>
      <c r="K502" s="193"/>
      <c r="L502" s="198"/>
      <c r="M502" s="199"/>
      <c r="N502" s="200"/>
      <c r="O502" s="200"/>
      <c r="P502" s="201">
        <f>SUM(P503:P514)</f>
        <v>0</v>
      </c>
      <c r="Q502" s="200"/>
      <c r="R502" s="201">
        <f>SUM(R503:R514)</f>
        <v>0</v>
      </c>
      <c r="S502" s="200"/>
      <c r="T502" s="202">
        <f>SUM(T503:T514)</f>
        <v>0</v>
      </c>
      <c r="AR502" s="203" t="s">
        <v>80</v>
      </c>
      <c r="AT502" s="204" t="s">
        <v>72</v>
      </c>
      <c r="AU502" s="204" t="s">
        <v>80</v>
      </c>
      <c r="AY502" s="203" t="s">
        <v>492</v>
      </c>
      <c r="BK502" s="205">
        <f>SUM(BK503:BK514)</f>
        <v>0</v>
      </c>
    </row>
    <row r="503" spans="2:65" s="1" customFormat="1" ht="16.5" customHeight="1">
      <c r="B503" s="42"/>
      <c r="C503" s="209" t="s">
        <v>1952</v>
      </c>
      <c r="D503" s="209" t="s">
        <v>498</v>
      </c>
      <c r="E503" s="210" t="s">
        <v>12138</v>
      </c>
      <c r="F503" s="211" t="s">
        <v>23</v>
      </c>
      <c r="G503" s="212" t="s">
        <v>23</v>
      </c>
      <c r="H503" s="213">
        <v>0</v>
      </c>
      <c r="I503" s="214"/>
      <c r="J503" s="215">
        <f>ROUND(I503*H503,2)</f>
        <v>0</v>
      </c>
      <c r="K503" s="211" t="s">
        <v>23</v>
      </c>
      <c r="L503" s="62"/>
      <c r="M503" s="216" t="s">
        <v>23</v>
      </c>
      <c r="N503" s="217" t="s">
        <v>44</v>
      </c>
      <c r="O503" s="43"/>
      <c r="P503" s="218">
        <f>O503*H503</f>
        <v>0</v>
      </c>
      <c r="Q503" s="218">
        <v>0</v>
      </c>
      <c r="R503" s="218">
        <f>Q503*H503</f>
        <v>0</v>
      </c>
      <c r="S503" s="218">
        <v>0</v>
      </c>
      <c r="T503" s="219">
        <f>S503*H503</f>
        <v>0</v>
      </c>
      <c r="AR503" s="25" t="s">
        <v>502</v>
      </c>
      <c r="AT503" s="25" t="s">
        <v>498</v>
      </c>
      <c r="AU503" s="25" t="s">
        <v>82</v>
      </c>
      <c r="AY503" s="25" t="s">
        <v>492</v>
      </c>
      <c r="BE503" s="220">
        <f>IF(N503="základní",J503,0)</f>
        <v>0</v>
      </c>
      <c r="BF503" s="220">
        <f>IF(N503="snížená",J503,0)</f>
        <v>0</v>
      </c>
      <c r="BG503" s="220">
        <f>IF(N503="zákl. přenesená",J503,0)</f>
        <v>0</v>
      </c>
      <c r="BH503" s="220">
        <f>IF(N503="sníž. přenesená",J503,0)</f>
        <v>0</v>
      </c>
      <c r="BI503" s="220">
        <f>IF(N503="nulová",J503,0)</f>
        <v>0</v>
      </c>
      <c r="BJ503" s="25" t="s">
        <v>80</v>
      </c>
      <c r="BK503" s="220">
        <f>ROUND(I503*H503,2)</f>
        <v>0</v>
      </c>
      <c r="BL503" s="25" t="s">
        <v>502</v>
      </c>
      <c r="BM503" s="25" t="s">
        <v>12139</v>
      </c>
    </row>
    <row r="504" spans="2:65" s="1" customFormat="1" ht="36">
      <c r="B504" s="42"/>
      <c r="C504" s="64"/>
      <c r="D504" s="227" t="s">
        <v>506</v>
      </c>
      <c r="E504" s="64"/>
      <c r="F504" s="274" t="s">
        <v>12140</v>
      </c>
      <c r="G504" s="64"/>
      <c r="H504" s="64"/>
      <c r="I504" s="177"/>
      <c r="J504" s="64"/>
      <c r="K504" s="64"/>
      <c r="L504" s="62"/>
      <c r="M504" s="223"/>
      <c r="N504" s="43"/>
      <c r="O504" s="43"/>
      <c r="P504" s="43"/>
      <c r="Q504" s="43"/>
      <c r="R504" s="43"/>
      <c r="S504" s="43"/>
      <c r="T504" s="79"/>
      <c r="AT504" s="25" t="s">
        <v>506</v>
      </c>
      <c r="AU504" s="25" t="s">
        <v>82</v>
      </c>
    </row>
    <row r="505" spans="2:65" s="1" customFormat="1" ht="16.5" customHeight="1">
      <c r="B505" s="42"/>
      <c r="C505" s="209" t="s">
        <v>1958</v>
      </c>
      <c r="D505" s="209" t="s">
        <v>498</v>
      </c>
      <c r="E505" s="210" t="s">
        <v>12141</v>
      </c>
      <c r="F505" s="211" t="s">
        <v>12142</v>
      </c>
      <c r="G505" s="212" t="s">
        <v>832</v>
      </c>
      <c r="H505" s="213">
        <v>15</v>
      </c>
      <c r="I505" s="214"/>
      <c r="J505" s="215">
        <f>ROUND(I505*H505,2)</f>
        <v>0</v>
      </c>
      <c r="K505" s="211" t="s">
        <v>11781</v>
      </c>
      <c r="L505" s="62"/>
      <c r="M505" s="216" t="s">
        <v>23</v>
      </c>
      <c r="N505" s="217" t="s">
        <v>44</v>
      </c>
      <c r="O505" s="43"/>
      <c r="P505" s="218">
        <f>O505*H505</f>
        <v>0</v>
      </c>
      <c r="Q505" s="218">
        <v>0</v>
      </c>
      <c r="R505" s="218">
        <f>Q505*H505</f>
        <v>0</v>
      </c>
      <c r="S505" s="218">
        <v>0</v>
      </c>
      <c r="T505" s="219">
        <f>S505*H505</f>
        <v>0</v>
      </c>
      <c r="AR505" s="25" t="s">
        <v>502</v>
      </c>
      <c r="AT505" s="25" t="s">
        <v>498</v>
      </c>
      <c r="AU505" s="25" t="s">
        <v>82</v>
      </c>
      <c r="AY505" s="25" t="s">
        <v>492</v>
      </c>
      <c r="BE505" s="220">
        <f>IF(N505="základní",J505,0)</f>
        <v>0</v>
      </c>
      <c r="BF505" s="220">
        <f>IF(N505="snížená",J505,0)</f>
        <v>0</v>
      </c>
      <c r="BG505" s="220">
        <f>IF(N505="zákl. přenesená",J505,0)</f>
        <v>0</v>
      </c>
      <c r="BH505" s="220">
        <f>IF(N505="sníž. přenesená",J505,0)</f>
        <v>0</v>
      </c>
      <c r="BI505" s="220">
        <f>IF(N505="nulová",J505,0)</f>
        <v>0</v>
      </c>
      <c r="BJ505" s="25" t="s">
        <v>80</v>
      </c>
      <c r="BK505" s="220">
        <f>ROUND(I505*H505,2)</f>
        <v>0</v>
      </c>
      <c r="BL505" s="25" t="s">
        <v>502</v>
      </c>
      <c r="BM505" s="25" t="s">
        <v>2505</v>
      </c>
    </row>
    <row r="506" spans="2:65" s="1" customFormat="1">
      <c r="B506" s="42"/>
      <c r="C506" s="64"/>
      <c r="D506" s="227" t="s">
        <v>506</v>
      </c>
      <c r="E506" s="64"/>
      <c r="F506" s="274" t="s">
        <v>12142</v>
      </c>
      <c r="G506" s="64"/>
      <c r="H506" s="64"/>
      <c r="I506" s="177"/>
      <c r="J506" s="64"/>
      <c r="K506" s="64"/>
      <c r="L506" s="62"/>
      <c r="M506" s="223"/>
      <c r="N506" s="43"/>
      <c r="O506" s="43"/>
      <c r="P506" s="43"/>
      <c r="Q506" s="43"/>
      <c r="R506" s="43"/>
      <c r="S506" s="43"/>
      <c r="T506" s="79"/>
      <c r="AT506" s="25" t="s">
        <v>506</v>
      </c>
      <c r="AU506" s="25" t="s">
        <v>82</v>
      </c>
    </row>
    <row r="507" spans="2:65" s="1" customFormat="1" ht="16.5" customHeight="1">
      <c r="B507" s="42"/>
      <c r="C507" s="209" t="s">
        <v>1966</v>
      </c>
      <c r="D507" s="209" t="s">
        <v>498</v>
      </c>
      <c r="E507" s="210" t="s">
        <v>12143</v>
      </c>
      <c r="F507" s="211" t="s">
        <v>12144</v>
      </c>
      <c r="G507" s="212" t="s">
        <v>832</v>
      </c>
      <c r="H507" s="213">
        <v>10</v>
      </c>
      <c r="I507" s="214"/>
      <c r="J507" s="215">
        <f>ROUND(I507*H507,2)</f>
        <v>0</v>
      </c>
      <c r="K507" s="211" t="s">
        <v>11781</v>
      </c>
      <c r="L507" s="62"/>
      <c r="M507" s="216" t="s">
        <v>23</v>
      </c>
      <c r="N507" s="217" t="s">
        <v>44</v>
      </c>
      <c r="O507" s="43"/>
      <c r="P507" s="218">
        <f>O507*H507</f>
        <v>0</v>
      </c>
      <c r="Q507" s="218">
        <v>0</v>
      </c>
      <c r="R507" s="218">
        <f>Q507*H507</f>
        <v>0</v>
      </c>
      <c r="S507" s="218">
        <v>0</v>
      </c>
      <c r="T507" s="219">
        <f>S507*H507</f>
        <v>0</v>
      </c>
      <c r="AR507" s="25" t="s">
        <v>502</v>
      </c>
      <c r="AT507" s="25" t="s">
        <v>498</v>
      </c>
      <c r="AU507" s="25" t="s">
        <v>82</v>
      </c>
      <c r="AY507" s="25" t="s">
        <v>492</v>
      </c>
      <c r="BE507" s="220">
        <f>IF(N507="základní",J507,0)</f>
        <v>0</v>
      </c>
      <c r="BF507" s="220">
        <f>IF(N507="snížená",J507,0)</f>
        <v>0</v>
      </c>
      <c r="BG507" s="220">
        <f>IF(N507="zákl. přenesená",J507,0)</f>
        <v>0</v>
      </c>
      <c r="BH507" s="220">
        <f>IF(N507="sníž. přenesená",J507,0)</f>
        <v>0</v>
      </c>
      <c r="BI507" s="220">
        <f>IF(N507="nulová",J507,0)</f>
        <v>0</v>
      </c>
      <c r="BJ507" s="25" t="s">
        <v>80</v>
      </c>
      <c r="BK507" s="220">
        <f>ROUND(I507*H507,2)</f>
        <v>0</v>
      </c>
      <c r="BL507" s="25" t="s">
        <v>502</v>
      </c>
      <c r="BM507" s="25" t="s">
        <v>2512</v>
      </c>
    </row>
    <row r="508" spans="2:65" s="1" customFormat="1">
      <c r="B508" s="42"/>
      <c r="C508" s="64"/>
      <c r="D508" s="227" t="s">
        <v>506</v>
      </c>
      <c r="E508" s="64"/>
      <c r="F508" s="274" t="s">
        <v>12144</v>
      </c>
      <c r="G508" s="64"/>
      <c r="H508" s="64"/>
      <c r="I508" s="177"/>
      <c r="J508" s="64"/>
      <c r="K508" s="64"/>
      <c r="L508" s="62"/>
      <c r="M508" s="223"/>
      <c r="N508" s="43"/>
      <c r="O508" s="43"/>
      <c r="P508" s="43"/>
      <c r="Q508" s="43"/>
      <c r="R508" s="43"/>
      <c r="S508" s="43"/>
      <c r="T508" s="79"/>
      <c r="AT508" s="25" t="s">
        <v>506</v>
      </c>
      <c r="AU508" s="25" t="s">
        <v>82</v>
      </c>
    </row>
    <row r="509" spans="2:65" s="1" customFormat="1" ht="16.5" customHeight="1">
      <c r="B509" s="42"/>
      <c r="C509" s="209" t="s">
        <v>1971</v>
      </c>
      <c r="D509" s="209" t="s">
        <v>498</v>
      </c>
      <c r="E509" s="210" t="s">
        <v>12145</v>
      </c>
      <c r="F509" s="211" t="s">
        <v>12146</v>
      </c>
      <c r="G509" s="212" t="s">
        <v>832</v>
      </c>
      <c r="H509" s="213">
        <v>10</v>
      </c>
      <c r="I509" s="214"/>
      <c r="J509" s="215">
        <f>ROUND(I509*H509,2)</f>
        <v>0</v>
      </c>
      <c r="K509" s="211" t="s">
        <v>11781</v>
      </c>
      <c r="L509" s="62"/>
      <c r="M509" s="216" t="s">
        <v>23</v>
      </c>
      <c r="N509" s="217" t="s">
        <v>44</v>
      </c>
      <c r="O509" s="43"/>
      <c r="P509" s="218">
        <f>O509*H509</f>
        <v>0</v>
      </c>
      <c r="Q509" s="218">
        <v>0</v>
      </c>
      <c r="R509" s="218">
        <f>Q509*H509</f>
        <v>0</v>
      </c>
      <c r="S509" s="218">
        <v>0</v>
      </c>
      <c r="T509" s="219">
        <f>S509*H509</f>
        <v>0</v>
      </c>
      <c r="AR509" s="25" t="s">
        <v>502</v>
      </c>
      <c r="AT509" s="25" t="s">
        <v>498</v>
      </c>
      <c r="AU509" s="25" t="s">
        <v>82</v>
      </c>
      <c r="AY509" s="25" t="s">
        <v>492</v>
      </c>
      <c r="BE509" s="220">
        <f>IF(N509="základní",J509,0)</f>
        <v>0</v>
      </c>
      <c r="BF509" s="220">
        <f>IF(N509="snížená",J509,0)</f>
        <v>0</v>
      </c>
      <c r="BG509" s="220">
        <f>IF(N509="zákl. přenesená",J509,0)</f>
        <v>0</v>
      </c>
      <c r="BH509" s="220">
        <f>IF(N509="sníž. přenesená",J509,0)</f>
        <v>0</v>
      </c>
      <c r="BI509" s="220">
        <f>IF(N509="nulová",J509,0)</f>
        <v>0</v>
      </c>
      <c r="BJ509" s="25" t="s">
        <v>80</v>
      </c>
      <c r="BK509" s="220">
        <f>ROUND(I509*H509,2)</f>
        <v>0</v>
      </c>
      <c r="BL509" s="25" t="s">
        <v>502</v>
      </c>
      <c r="BM509" s="25" t="s">
        <v>2520</v>
      </c>
    </row>
    <row r="510" spans="2:65" s="1" customFormat="1">
      <c r="B510" s="42"/>
      <c r="C510" s="64"/>
      <c r="D510" s="227" t="s">
        <v>506</v>
      </c>
      <c r="E510" s="64"/>
      <c r="F510" s="274" t="s">
        <v>12146</v>
      </c>
      <c r="G510" s="64"/>
      <c r="H510" s="64"/>
      <c r="I510" s="177"/>
      <c r="J510" s="64"/>
      <c r="K510" s="64"/>
      <c r="L510" s="62"/>
      <c r="M510" s="223"/>
      <c r="N510" s="43"/>
      <c r="O510" s="43"/>
      <c r="P510" s="43"/>
      <c r="Q510" s="43"/>
      <c r="R510" s="43"/>
      <c r="S510" s="43"/>
      <c r="T510" s="79"/>
      <c r="AT510" s="25" t="s">
        <v>506</v>
      </c>
      <c r="AU510" s="25" t="s">
        <v>82</v>
      </c>
    </row>
    <row r="511" spans="2:65" s="1" customFormat="1" ht="16.5" customHeight="1">
      <c r="B511" s="42"/>
      <c r="C511" s="209" t="s">
        <v>1977</v>
      </c>
      <c r="D511" s="209" t="s">
        <v>498</v>
      </c>
      <c r="E511" s="210" t="s">
        <v>12147</v>
      </c>
      <c r="F511" s="211" t="s">
        <v>12148</v>
      </c>
      <c r="G511" s="212" t="s">
        <v>832</v>
      </c>
      <c r="H511" s="213">
        <v>20</v>
      </c>
      <c r="I511" s="214"/>
      <c r="J511" s="215">
        <f>ROUND(I511*H511,2)</f>
        <v>0</v>
      </c>
      <c r="K511" s="211" t="s">
        <v>11781</v>
      </c>
      <c r="L511" s="62"/>
      <c r="M511" s="216" t="s">
        <v>23</v>
      </c>
      <c r="N511" s="217" t="s">
        <v>44</v>
      </c>
      <c r="O511" s="43"/>
      <c r="P511" s="218">
        <f>O511*H511</f>
        <v>0</v>
      </c>
      <c r="Q511" s="218">
        <v>0</v>
      </c>
      <c r="R511" s="218">
        <f>Q511*H511</f>
        <v>0</v>
      </c>
      <c r="S511" s="218">
        <v>0</v>
      </c>
      <c r="T511" s="219">
        <f>S511*H511</f>
        <v>0</v>
      </c>
      <c r="AR511" s="25" t="s">
        <v>502</v>
      </c>
      <c r="AT511" s="25" t="s">
        <v>498</v>
      </c>
      <c r="AU511" s="25" t="s">
        <v>82</v>
      </c>
      <c r="AY511" s="25" t="s">
        <v>492</v>
      </c>
      <c r="BE511" s="220">
        <f>IF(N511="základní",J511,0)</f>
        <v>0</v>
      </c>
      <c r="BF511" s="220">
        <f>IF(N511="snížená",J511,0)</f>
        <v>0</v>
      </c>
      <c r="BG511" s="220">
        <f>IF(N511="zákl. přenesená",J511,0)</f>
        <v>0</v>
      </c>
      <c r="BH511" s="220">
        <f>IF(N511="sníž. přenesená",J511,0)</f>
        <v>0</v>
      </c>
      <c r="BI511" s="220">
        <f>IF(N511="nulová",J511,0)</f>
        <v>0</v>
      </c>
      <c r="BJ511" s="25" t="s">
        <v>80</v>
      </c>
      <c r="BK511" s="220">
        <f>ROUND(I511*H511,2)</f>
        <v>0</v>
      </c>
      <c r="BL511" s="25" t="s">
        <v>502</v>
      </c>
      <c r="BM511" s="25" t="s">
        <v>2528</v>
      </c>
    </row>
    <row r="512" spans="2:65" s="1" customFormat="1">
      <c r="B512" s="42"/>
      <c r="C512" s="64"/>
      <c r="D512" s="227" t="s">
        <v>506</v>
      </c>
      <c r="E512" s="64"/>
      <c r="F512" s="274" t="s">
        <v>12148</v>
      </c>
      <c r="G512" s="64"/>
      <c r="H512" s="64"/>
      <c r="I512" s="177"/>
      <c r="J512" s="64"/>
      <c r="K512" s="64"/>
      <c r="L512" s="62"/>
      <c r="M512" s="223"/>
      <c r="N512" s="43"/>
      <c r="O512" s="43"/>
      <c r="P512" s="43"/>
      <c r="Q512" s="43"/>
      <c r="R512" s="43"/>
      <c r="S512" s="43"/>
      <c r="T512" s="79"/>
      <c r="AT512" s="25" t="s">
        <v>506</v>
      </c>
      <c r="AU512" s="25" t="s">
        <v>82</v>
      </c>
    </row>
    <row r="513" spans="2:65" s="1" customFormat="1" ht="16.5" customHeight="1">
      <c r="B513" s="42"/>
      <c r="C513" s="209" t="s">
        <v>1982</v>
      </c>
      <c r="D513" s="209" t="s">
        <v>498</v>
      </c>
      <c r="E513" s="210" t="s">
        <v>12149</v>
      </c>
      <c r="F513" s="211" t="s">
        <v>12150</v>
      </c>
      <c r="G513" s="212" t="s">
        <v>832</v>
      </c>
      <c r="H513" s="213">
        <v>15</v>
      </c>
      <c r="I513" s="214"/>
      <c r="J513" s="215">
        <f>ROUND(I513*H513,2)</f>
        <v>0</v>
      </c>
      <c r="K513" s="211" t="s">
        <v>11781</v>
      </c>
      <c r="L513" s="62"/>
      <c r="M513" s="216" t="s">
        <v>23</v>
      </c>
      <c r="N513" s="217" t="s">
        <v>44</v>
      </c>
      <c r="O513" s="43"/>
      <c r="P513" s="218">
        <f>O513*H513</f>
        <v>0</v>
      </c>
      <c r="Q513" s="218">
        <v>0</v>
      </c>
      <c r="R513" s="218">
        <f>Q513*H513</f>
        <v>0</v>
      </c>
      <c r="S513" s="218">
        <v>0</v>
      </c>
      <c r="T513" s="219">
        <f>S513*H513</f>
        <v>0</v>
      </c>
      <c r="AR513" s="25" t="s">
        <v>502</v>
      </c>
      <c r="AT513" s="25" t="s">
        <v>498</v>
      </c>
      <c r="AU513" s="25" t="s">
        <v>82</v>
      </c>
      <c r="AY513" s="25" t="s">
        <v>492</v>
      </c>
      <c r="BE513" s="220">
        <f>IF(N513="základní",J513,0)</f>
        <v>0</v>
      </c>
      <c r="BF513" s="220">
        <f>IF(N513="snížená",J513,0)</f>
        <v>0</v>
      </c>
      <c r="BG513" s="220">
        <f>IF(N513="zákl. přenesená",J513,0)</f>
        <v>0</v>
      </c>
      <c r="BH513" s="220">
        <f>IF(N513="sníž. přenesená",J513,0)</f>
        <v>0</v>
      </c>
      <c r="BI513" s="220">
        <f>IF(N513="nulová",J513,0)</f>
        <v>0</v>
      </c>
      <c r="BJ513" s="25" t="s">
        <v>80</v>
      </c>
      <c r="BK513" s="220">
        <f>ROUND(I513*H513,2)</f>
        <v>0</v>
      </c>
      <c r="BL513" s="25" t="s">
        <v>502</v>
      </c>
      <c r="BM513" s="25" t="s">
        <v>2539</v>
      </c>
    </row>
    <row r="514" spans="2:65" s="1" customFormat="1">
      <c r="B514" s="42"/>
      <c r="C514" s="64"/>
      <c r="D514" s="221" t="s">
        <v>506</v>
      </c>
      <c r="E514" s="64"/>
      <c r="F514" s="222" t="s">
        <v>12150</v>
      </c>
      <c r="G514" s="64"/>
      <c r="H514" s="64"/>
      <c r="I514" s="177"/>
      <c r="J514" s="64"/>
      <c r="K514" s="64"/>
      <c r="L514" s="62"/>
      <c r="M514" s="223"/>
      <c r="N514" s="43"/>
      <c r="O514" s="43"/>
      <c r="P514" s="43"/>
      <c r="Q514" s="43"/>
      <c r="R514" s="43"/>
      <c r="S514" s="43"/>
      <c r="T514" s="79"/>
      <c r="AT514" s="25" t="s">
        <v>506</v>
      </c>
      <c r="AU514" s="25" t="s">
        <v>82</v>
      </c>
    </row>
    <row r="515" spans="2:65" s="11" customFormat="1" ht="37.35" customHeight="1">
      <c r="B515" s="192"/>
      <c r="C515" s="193"/>
      <c r="D515" s="206" t="s">
        <v>72</v>
      </c>
      <c r="E515" s="290" t="s">
        <v>4898</v>
      </c>
      <c r="F515" s="290" t="s">
        <v>12151</v>
      </c>
      <c r="G515" s="193"/>
      <c r="H515" s="193"/>
      <c r="I515" s="196"/>
      <c r="J515" s="291">
        <f>BK515</f>
        <v>0</v>
      </c>
      <c r="K515" s="193"/>
      <c r="L515" s="198"/>
      <c r="M515" s="199"/>
      <c r="N515" s="200"/>
      <c r="O515" s="200"/>
      <c r="P515" s="201">
        <f>SUM(P516:P592)</f>
        <v>0</v>
      </c>
      <c r="Q515" s="200"/>
      <c r="R515" s="201">
        <f>SUM(R516:R592)</f>
        <v>0</v>
      </c>
      <c r="S515" s="200"/>
      <c r="T515" s="202">
        <f>SUM(T516:T592)</f>
        <v>0</v>
      </c>
      <c r="AR515" s="203" t="s">
        <v>80</v>
      </c>
      <c r="AT515" s="204" t="s">
        <v>72</v>
      </c>
      <c r="AU515" s="204" t="s">
        <v>73</v>
      </c>
      <c r="AY515" s="203" t="s">
        <v>492</v>
      </c>
      <c r="BK515" s="205">
        <f>SUM(BK516:BK592)</f>
        <v>0</v>
      </c>
    </row>
    <row r="516" spans="2:65" s="1" customFormat="1" ht="16.5" customHeight="1">
      <c r="B516" s="42"/>
      <c r="C516" s="209" t="s">
        <v>1987</v>
      </c>
      <c r="D516" s="209" t="s">
        <v>498</v>
      </c>
      <c r="E516" s="210" t="s">
        <v>12152</v>
      </c>
      <c r="F516" s="211" t="s">
        <v>23</v>
      </c>
      <c r="G516" s="212" t="s">
        <v>23</v>
      </c>
      <c r="H516" s="213">
        <v>0</v>
      </c>
      <c r="I516" s="214"/>
      <c r="J516" s="215">
        <f>ROUND(I516*H516,2)</f>
        <v>0</v>
      </c>
      <c r="K516" s="211" t="s">
        <v>23</v>
      </c>
      <c r="L516" s="62"/>
      <c r="M516" s="216" t="s">
        <v>23</v>
      </c>
      <c r="N516" s="217" t="s">
        <v>44</v>
      </c>
      <c r="O516" s="43"/>
      <c r="P516" s="218">
        <f>O516*H516</f>
        <v>0</v>
      </c>
      <c r="Q516" s="218">
        <v>0</v>
      </c>
      <c r="R516" s="218">
        <f>Q516*H516</f>
        <v>0</v>
      </c>
      <c r="S516" s="218">
        <v>0</v>
      </c>
      <c r="T516" s="219">
        <f>S516*H516</f>
        <v>0</v>
      </c>
      <c r="AR516" s="25" t="s">
        <v>502</v>
      </c>
      <c r="AT516" s="25" t="s">
        <v>498</v>
      </c>
      <c r="AU516" s="25" t="s">
        <v>80</v>
      </c>
      <c r="AY516" s="25" t="s">
        <v>492</v>
      </c>
      <c r="BE516" s="220">
        <f>IF(N516="základní",J516,0)</f>
        <v>0</v>
      </c>
      <c r="BF516" s="220">
        <f>IF(N516="snížená",J516,0)</f>
        <v>0</v>
      </c>
      <c r="BG516" s="220">
        <f>IF(N516="zákl. přenesená",J516,0)</f>
        <v>0</v>
      </c>
      <c r="BH516" s="220">
        <f>IF(N516="sníž. přenesená",J516,0)</f>
        <v>0</v>
      </c>
      <c r="BI516" s="220">
        <f>IF(N516="nulová",J516,0)</f>
        <v>0</v>
      </c>
      <c r="BJ516" s="25" t="s">
        <v>80</v>
      </c>
      <c r="BK516" s="220">
        <f>ROUND(I516*H516,2)</f>
        <v>0</v>
      </c>
      <c r="BL516" s="25" t="s">
        <v>502</v>
      </c>
      <c r="BM516" s="25" t="s">
        <v>12153</v>
      </c>
    </row>
    <row r="517" spans="2:65" s="1" customFormat="1" ht="48">
      <c r="B517" s="42"/>
      <c r="C517" s="64"/>
      <c r="D517" s="227" t="s">
        <v>506</v>
      </c>
      <c r="E517" s="64"/>
      <c r="F517" s="274" t="s">
        <v>12154</v>
      </c>
      <c r="G517" s="64"/>
      <c r="H517" s="64"/>
      <c r="I517" s="177"/>
      <c r="J517" s="64"/>
      <c r="K517" s="64"/>
      <c r="L517" s="62"/>
      <c r="M517" s="223"/>
      <c r="N517" s="43"/>
      <c r="O517" s="43"/>
      <c r="P517" s="43"/>
      <c r="Q517" s="43"/>
      <c r="R517" s="43"/>
      <c r="S517" s="43"/>
      <c r="T517" s="79"/>
      <c r="AT517" s="25" t="s">
        <v>506</v>
      </c>
      <c r="AU517" s="25" t="s">
        <v>80</v>
      </c>
    </row>
    <row r="518" spans="2:65" s="1" customFormat="1" ht="16.5" customHeight="1">
      <c r="B518" s="42"/>
      <c r="C518" s="209" t="s">
        <v>1993</v>
      </c>
      <c r="D518" s="209" t="s">
        <v>498</v>
      </c>
      <c r="E518" s="210" t="s">
        <v>12155</v>
      </c>
      <c r="F518" s="211" t="s">
        <v>12156</v>
      </c>
      <c r="G518" s="212" t="s">
        <v>2537</v>
      </c>
      <c r="H518" s="213">
        <v>259</v>
      </c>
      <c r="I518" s="214"/>
      <c r="J518" s="215">
        <f>ROUND(I518*H518,2)</f>
        <v>0</v>
      </c>
      <c r="K518" s="211" t="s">
        <v>11781</v>
      </c>
      <c r="L518" s="62"/>
      <c r="M518" s="216" t="s">
        <v>23</v>
      </c>
      <c r="N518" s="217" t="s">
        <v>44</v>
      </c>
      <c r="O518" s="43"/>
      <c r="P518" s="218">
        <f>O518*H518</f>
        <v>0</v>
      </c>
      <c r="Q518" s="218">
        <v>0</v>
      </c>
      <c r="R518" s="218">
        <f>Q518*H518</f>
        <v>0</v>
      </c>
      <c r="S518" s="218">
        <v>0</v>
      </c>
      <c r="T518" s="219">
        <f>S518*H518</f>
        <v>0</v>
      </c>
      <c r="AR518" s="25" t="s">
        <v>502</v>
      </c>
      <c r="AT518" s="25" t="s">
        <v>498</v>
      </c>
      <c r="AU518" s="25" t="s">
        <v>80</v>
      </c>
      <c r="AY518" s="25" t="s">
        <v>492</v>
      </c>
      <c r="BE518" s="220">
        <f>IF(N518="základní",J518,0)</f>
        <v>0</v>
      </c>
      <c r="BF518" s="220">
        <f>IF(N518="snížená",J518,0)</f>
        <v>0</v>
      </c>
      <c r="BG518" s="220">
        <f>IF(N518="zákl. přenesená",J518,0)</f>
        <v>0</v>
      </c>
      <c r="BH518" s="220">
        <f>IF(N518="sníž. přenesená",J518,0)</f>
        <v>0</v>
      </c>
      <c r="BI518" s="220">
        <f>IF(N518="nulová",J518,0)</f>
        <v>0</v>
      </c>
      <c r="BJ518" s="25" t="s">
        <v>80</v>
      </c>
      <c r="BK518" s="220">
        <f>ROUND(I518*H518,2)</f>
        <v>0</v>
      </c>
      <c r="BL518" s="25" t="s">
        <v>502</v>
      </c>
      <c r="BM518" s="25" t="s">
        <v>2551</v>
      </c>
    </row>
    <row r="519" spans="2:65" s="1" customFormat="1">
      <c r="B519" s="42"/>
      <c r="C519" s="64"/>
      <c r="D519" s="221" t="s">
        <v>506</v>
      </c>
      <c r="E519" s="64"/>
      <c r="F519" s="222" t="s">
        <v>12156</v>
      </c>
      <c r="G519" s="64"/>
      <c r="H519" s="64"/>
      <c r="I519" s="177"/>
      <c r="J519" s="64"/>
      <c r="K519" s="64"/>
      <c r="L519" s="62"/>
      <c r="M519" s="223"/>
      <c r="N519" s="43"/>
      <c r="O519" s="43"/>
      <c r="P519" s="43"/>
      <c r="Q519" s="43"/>
      <c r="R519" s="43"/>
      <c r="S519" s="43"/>
      <c r="T519" s="79"/>
      <c r="AT519" s="25" t="s">
        <v>506</v>
      </c>
      <c r="AU519" s="25" t="s">
        <v>80</v>
      </c>
    </row>
    <row r="520" spans="2:65" s="1" customFormat="1" ht="36">
      <c r="B520" s="42"/>
      <c r="C520" s="64"/>
      <c r="D520" s="227" t="s">
        <v>2254</v>
      </c>
      <c r="E520" s="64"/>
      <c r="F520" s="273" t="s">
        <v>12157</v>
      </c>
      <c r="G520" s="64"/>
      <c r="H520" s="64"/>
      <c r="I520" s="177"/>
      <c r="J520" s="64"/>
      <c r="K520" s="64"/>
      <c r="L520" s="62"/>
      <c r="M520" s="223"/>
      <c r="N520" s="43"/>
      <c r="O520" s="43"/>
      <c r="P520" s="43"/>
      <c r="Q520" s="43"/>
      <c r="R520" s="43"/>
      <c r="S520" s="43"/>
      <c r="T520" s="79"/>
      <c r="AT520" s="25" t="s">
        <v>2254</v>
      </c>
      <c r="AU520" s="25" t="s">
        <v>80</v>
      </c>
    </row>
    <row r="521" spans="2:65" s="1" customFormat="1" ht="16.5" customHeight="1">
      <c r="B521" s="42"/>
      <c r="C521" s="209" t="s">
        <v>2000</v>
      </c>
      <c r="D521" s="209" t="s">
        <v>498</v>
      </c>
      <c r="E521" s="210" t="s">
        <v>12158</v>
      </c>
      <c r="F521" s="211" t="s">
        <v>12159</v>
      </c>
      <c r="G521" s="212" t="s">
        <v>2537</v>
      </c>
      <c r="H521" s="213">
        <v>32</v>
      </c>
      <c r="I521" s="214"/>
      <c r="J521" s="215">
        <f>ROUND(I521*H521,2)</f>
        <v>0</v>
      </c>
      <c r="K521" s="211" t="s">
        <v>11781</v>
      </c>
      <c r="L521" s="62"/>
      <c r="M521" s="216" t="s">
        <v>23</v>
      </c>
      <c r="N521" s="217" t="s">
        <v>44</v>
      </c>
      <c r="O521" s="43"/>
      <c r="P521" s="218">
        <f>O521*H521</f>
        <v>0</v>
      </c>
      <c r="Q521" s="218">
        <v>0</v>
      </c>
      <c r="R521" s="218">
        <f>Q521*H521</f>
        <v>0</v>
      </c>
      <c r="S521" s="218">
        <v>0</v>
      </c>
      <c r="T521" s="219">
        <f>S521*H521</f>
        <v>0</v>
      </c>
      <c r="AR521" s="25" t="s">
        <v>502</v>
      </c>
      <c r="AT521" s="25" t="s">
        <v>498</v>
      </c>
      <c r="AU521" s="25" t="s">
        <v>80</v>
      </c>
      <c r="AY521" s="25" t="s">
        <v>492</v>
      </c>
      <c r="BE521" s="220">
        <f>IF(N521="základní",J521,0)</f>
        <v>0</v>
      </c>
      <c r="BF521" s="220">
        <f>IF(N521="snížená",J521,0)</f>
        <v>0</v>
      </c>
      <c r="BG521" s="220">
        <f>IF(N521="zákl. přenesená",J521,0)</f>
        <v>0</v>
      </c>
      <c r="BH521" s="220">
        <f>IF(N521="sníž. přenesená",J521,0)</f>
        <v>0</v>
      </c>
      <c r="BI521" s="220">
        <f>IF(N521="nulová",J521,0)</f>
        <v>0</v>
      </c>
      <c r="BJ521" s="25" t="s">
        <v>80</v>
      </c>
      <c r="BK521" s="220">
        <f>ROUND(I521*H521,2)</f>
        <v>0</v>
      </c>
      <c r="BL521" s="25" t="s">
        <v>502</v>
      </c>
      <c r="BM521" s="25" t="s">
        <v>2564</v>
      </c>
    </row>
    <row r="522" spans="2:65" s="1" customFormat="1">
      <c r="B522" s="42"/>
      <c r="C522" s="64"/>
      <c r="D522" s="221" t="s">
        <v>506</v>
      </c>
      <c r="E522" s="64"/>
      <c r="F522" s="222" t="s">
        <v>12159</v>
      </c>
      <c r="G522" s="64"/>
      <c r="H522" s="64"/>
      <c r="I522" s="177"/>
      <c r="J522" s="64"/>
      <c r="K522" s="64"/>
      <c r="L522" s="62"/>
      <c r="M522" s="223"/>
      <c r="N522" s="43"/>
      <c r="O522" s="43"/>
      <c r="P522" s="43"/>
      <c r="Q522" s="43"/>
      <c r="R522" s="43"/>
      <c r="S522" s="43"/>
      <c r="T522" s="79"/>
      <c r="AT522" s="25" t="s">
        <v>506</v>
      </c>
      <c r="AU522" s="25" t="s">
        <v>80</v>
      </c>
    </row>
    <row r="523" spans="2:65" s="1" customFormat="1" ht="36">
      <c r="B523" s="42"/>
      <c r="C523" s="64"/>
      <c r="D523" s="227" t="s">
        <v>2254</v>
      </c>
      <c r="E523" s="64"/>
      <c r="F523" s="273" t="s">
        <v>12160</v>
      </c>
      <c r="G523" s="64"/>
      <c r="H523" s="64"/>
      <c r="I523" s="177"/>
      <c r="J523" s="64"/>
      <c r="K523" s="64"/>
      <c r="L523" s="62"/>
      <c r="M523" s="223"/>
      <c r="N523" s="43"/>
      <c r="O523" s="43"/>
      <c r="P523" s="43"/>
      <c r="Q523" s="43"/>
      <c r="R523" s="43"/>
      <c r="S523" s="43"/>
      <c r="T523" s="79"/>
      <c r="AT523" s="25" t="s">
        <v>2254</v>
      </c>
      <c r="AU523" s="25" t="s">
        <v>80</v>
      </c>
    </row>
    <row r="524" spans="2:65" s="1" customFormat="1" ht="16.5" customHeight="1">
      <c r="B524" s="42"/>
      <c r="C524" s="209" t="s">
        <v>2005</v>
      </c>
      <c r="D524" s="209" t="s">
        <v>498</v>
      </c>
      <c r="E524" s="210" t="s">
        <v>12161</v>
      </c>
      <c r="F524" s="211" t="s">
        <v>12162</v>
      </c>
      <c r="G524" s="212" t="s">
        <v>2537</v>
      </c>
      <c r="H524" s="213">
        <v>18</v>
      </c>
      <c r="I524" s="214"/>
      <c r="J524" s="215">
        <f>ROUND(I524*H524,2)</f>
        <v>0</v>
      </c>
      <c r="K524" s="211" t="s">
        <v>11781</v>
      </c>
      <c r="L524" s="62"/>
      <c r="M524" s="216" t="s">
        <v>23</v>
      </c>
      <c r="N524" s="217" t="s">
        <v>44</v>
      </c>
      <c r="O524" s="43"/>
      <c r="P524" s="218">
        <f>O524*H524</f>
        <v>0</v>
      </c>
      <c r="Q524" s="218">
        <v>0</v>
      </c>
      <c r="R524" s="218">
        <f>Q524*H524</f>
        <v>0</v>
      </c>
      <c r="S524" s="218">
        <v>0</v>
      </c>
      <c r="T524" s="219">
        <f>S524*H524</f>
        <v>0</v>
      </c>
      <c r="AR524" s="25" t="s">
        <v>502</v>
      </c>
      <c r="AT524" s="25" t="s">
        <v>498</v>
      </c>
      <c r="AU524" s="25" t="s">
        <v>80</v>
      </c>
      <c r="AY524" s="25" t="s">
        <v>492</v>
      </c>
      <c r="BE524" s="220">
        <f>IF(N524="základní",J524,0)</f>
        <v>0</v>
      </c>
      <c r="BF524" s="220">
        <f>IF(N524="snížená",J524,0)</f>
        <v>0</v>
      </c>
      <c r="BG524" s="220">
        <f>IF(N524="zákl. přenesená",J524,0)</f>
        <v>0</v>
      </c>
      <c r="BH524" s="220">
        <f>IF(N524="sníž. přenesená",J524,0)</f>
        <v>0</v>
      </c>
      <c r="BI524" s="220">
        <f>IF(N524="nulová",J524,0)</f>
        <v>0</v>
      </c>
      <c r="BJ524" s="25" t="s">
        <v>80</v>
      </c>
      <c r="BK524" s="220">
        <f>ROUND(I524*H524,2)</f>
        <v>0</v>
      </c>
      <c r="BL524" s="25" t="s">
        <v>502</v>
      </c>
      <c r="BM524" s="25" t="s">
        <v>2578</v>
      </c>
    </row>
    <row r="525" spans="2:65" s="1" customFormat="1">
      <c r="B525" s="42"/>
      <c r="C525" s="64"/>
      <c r="D525" s="221" t="s">
        <v>506</v>
      </c>
      <c r="E525" s="64"/>
      <c r="F525" s="222" t="s">
        <v>12162</v>
      </c>
      <c r="G525" s="64"/>
      <c r="H525" s="64"/>
      <c r="I525" s="177"/>
      <c r="J525" s="64"/>
      <c r="K525" s="64"/>
      <c r="L525" s="62"/>
      <c r="M525" s="223"/>
      <c r="N525" s="43"/>
      <c r="O525" s="43"/>
      <c r="P525" s="43"/>
      <c r="Q525" s="43"/>
      <c r="R525" s="43"/>
      <c r="S525" s="43"/>
      <c r="T525" s="79"/>
      <c r="AT525" s="25" t="s">
        <v>506</v>
      </c>
      <c r="AU525" s="25" t="s">
        <v>80</v>
      </c>
    </row>
    <row r="526" spans="2:65" s="1" customFormat="1" ht="36">
      <c r="B526" s="42"/>
      <c r="C526" s="64"/>
      <c r="D526" s="227" t="s">
        <v>2254</v>
      </c>
      <c r="E526" s="64"/>
      <c r="F526" s="273" t="s">
        <v>12163</v>
      </c>
      <c r="G526" s="64"/>
      <c r="H526" s="64"/>
      <c r="I526" s="177"/>
      <c r="J526" s="64"/>
      <c r="K526" s="64"/>
      <c r="L526" s="62"/>
      <c r="M526" s="223"/>
      <c r="N526" s="43"/>
      <c r="O526" s="43"/>
      <c r="P526" s="43"/>
      <c r="Q526" s="43"/>
      <c r="R526" s="43"/>
      <c r="S526" s="43"/>
      <c r="T526" s="79"/>
      <c r="AT526" s="25" t="s">
        <v>2254</v>
      </c>
      <c r="AU526" s="25" t="s">
        <v>80</v>
      </c>
    </row>
    <row r="527" spans="2:65" s="1" customFormat="1" ht="16.5" customHeight="1">
      <c r="B527" s="42"/>
      <c r="C527" s="209" t="s">
        <v>2011</v>
      </c>
      <c r="D527" s="209" t="s">
        <v>498</v>
      </c>
      <c r="E527" s="210" t="s">
        <v>12164</v>
      </c>
      <c r="F527" s="211" t="s">
        <v>12165</v>
      </c>
      <c r="G527" s="212" t="s">
        <v>2537</v>
      </c>
      <c r="H527" s="213">
        <v>4</v>
      </c>
      <c r="I527" s="214"/>
      <c r="J527" s="215">
        <f>ROUND(I527*H527,2)</f>
        <v>0</v>
      </c>
      <c r="K527" s="211" t="s">
        <v>11781</v>
      </c>
      <c r="L527" s="62"/>
      <c r="M527" s="216" t="s">
        <v>23</v>
      </c>
      <c r="N527" s="217" t="s">
        <v>44</v>
      </c>
      <c r="O527" s="43"/>
      <c r="P527" s="218">
        <f>O527*H527</f>
        <v>0</v>
      </c>
      <c r="Q527" s="218">
        <v>0</v>
      </c>
      <c r="R527" s="218">
        <f>Q527*H527</f>
        <v>0</v>
      </c>
      <c r="S527" s="218">
        <v>0</v>
      </c>
      <c r="T527" s="219">
        <f>S527*H527</f>
        <v>0</v>
      </c>
      <c r="AR527" s="25" t="s">
        <v>502</v>
      </c>
      <c r="AT527" s="25" t="s">
        <v>498</v>
      </c>
      <c r="AU527" s="25" t="s">
        <v>80</v>
      </c>
      <c r="AY527" s="25" t="s">
        <v>492</v>
      </c>
      <c r="BE527" s="220">
        <f>IF(N527="základní",J527,0)</f>
        <v>0</v>
      </c>
      <c r="BF527" s="220">
        <f>IF(N527="snížená",J527,0)</f>
        <v>0</v>
      </c>
      <c r="BG527" s="220">
        <f>IF(N527="zákl. přenesená",J527,0)</f>
        <v>0</v>
      </c>
      <c r="BH527" s="220">
        <f>IF(N527="sníž. přenesená",J527,0)</f>
        <v>0</v>
      </c>
      <c r="BI527" s="220">
        <f>IF(N527="nulová",J527,0)</f>
        <v>0</v>
      </c>
      <c r="BJ527" s="25" t="s">
        <v>80</v>
      </c>
      <c r="BK527" s="220">
        <f>ROUND(I527*H527,2)</f>
        <v>0</v>
      </c>
      <c r="BL527" s="25" t="s">
        <v>502</v>
      </c>
      <c r="BM527" s="25" t="s">
        <v>2589</v>
      </c>
    </row>
    <row r="528" spans="2:65" s="1" customFormat="1">
      <c r="B528" s="42"/>
      <c r="C528" s="64"/>
      <c r="D528" s="221" t="s">
        <v>506</v>
      </c>
      <c r="E528" s="64"/>
      <c r="F528" s="222" t="s">
        <v>12165</v>
      </c>
      <c r="G528" s="64"/>
      <c r="H528" s="64"/>
      <c r="I528" s="177"/>
      <c r="J528" s="64"/>
      <c r="K528" s="64"/>
      <c r="L528" s="62"/>
      <c r="M528" s="223"/>
      <c r="N528" s="43"/>
      <c r="O528" s="43"/>
      <c r="P528" s="43"/>
      <c r="Q528" s="43"/>
      <c r="R528" s="43"/>
      <c r="S528" s="43"/>
      <c r="T528" s="79"/>
      <c r="AT528" s="25" t="s">
        <v>506</v>
      </c>
      <c r="AU528" s="25" t="s">
        <v>80</v>
      </c>
    </row>
    <row r="529" spans="2:65" s="1" customFormat="1" ht="36">
      <c r="B529" s="42"/>
      <c r="C529" s="64"/>
      <c r="D529" s="227" t="s">
        <v>2254</v>
      </c>
      <c r="E529" s="64"/>
      <c r="F529" s="273" t="s">
        <v>12166</v>
      </c>
      <c r="G529" s="64"/>
      <c r="H529" s="64"/>
      <c r="I529" s="177"/>
      <c r="J529" s="64"/>
      <c r="K529" s="64"/>
      <c r="L529" s="62"/>
      <c r="M529" s="223"/>
      <c r="N529" s="43"/>
      <c r="O529" s="43"/>
      <c r="P529" s="43"/>
      <c r="Q529" s="43"/>
      <c r="R529" s="43"/>
      <c r="S529" s="43"/>
      <c r="T529" s="79"/>
      <c r="AT529" s="25" t="s">
        <v>2254</v>
      </c>
      <c r="AU529" s="25" t="s">
        <v>80</v>
      </c>
    </row>
    <row r="530" spans="2:65" s="1" customFormat="1" ht="16.5" customHeight="1">
      <c r="B530" s="42"/>
      <c r="C530" s="209" t="s">
        <v>2021</v>
      </c>
      <c r="D530" s="209" t="s">
        <v>498</v>
      </c>
      <c r="E530" s="210" t="s">
        <v>12167</v>
      </c>
      <c r="F530" s="211" t="s">
        <v>12168</v>
      </c>
      <c r="G530" s="212" t="s">
        <v>2537</v>
      </c>
      <c r="H530" s="213">
        <v>267</v>
      </c>
      <c r="I530" s="214"/>
      <c r="J530" s="215">
        <f>ROUND(I530*H530,2)</f>
        <v>0</v>
      </c>
      <c r="K530" s="211" t="s">
        <v>11781</v>
      </c>
      <c r="L530" s="62"/>
      <c r="M530" s="216" t="s">
        <v>23</v>
      </c>
      <c r="N530" s="217" t="s">
        <v>44</v>
      </c>
      <c r="O530" s="43"/>
      <c r="P530" s="218">
        <f>O530*H530</f>
        <v>0</v>
      </c>
      <c r="Q530" s="218">
        <v>0</v>
      </c>
      <c r="R530" s="218">
        <f>Q530*H530</f>
        <v>0</v>
      </c>
      <c r="S530" s="218">
        <v>0</v>
      </c>
      <c r="T530" s="219">
        <f>S530*H530</f>
        <v>0</v>
      </c>
      <c r="AR530" s="25" t="s">
        <v>502</v>
      </c>
      <c r="AT530" s="25" t="s">
        <v>498</v>
      </c>
      <c r="AU530" s="25" t="s">
        <v>80</v>
      </c>
      <c r="AY530" s="25" t="s">
        <v>492</v>
      </c>
      <c r="BE530" s="220">
        <f>IF(N530="základní",J530,0)</f>
        <v>0</v>
      </c>
      <c r="BF530" s="220">
        <f>IF(N530="snížená",J530,0)</f>
        <v>0</v>
      </c>
      <c r="BG530" s="220">
        <f>IF(N530="zákl. přenesená",J530,0)</f>
        <v>0</v>
      </c>
      <c r="BH530" s="220">
        <f>IF(N530="sníž. přenesená",J530,0)</f>
        <v>0</v>
      </c>
      <c r="BI530" s="220">
        <f>IF(N530="nulová",J530,0)</f>
        <v>0</v>
      </c>
      <c r="BJ530" s="25" t="s">
        <v>80</v>
      </c>
      <c r="BK530" s="220">
        <f>ROUND(I530*H530,2)</f>
        <v>0</v>
      </c>
      <c r="BL530" s="25" t="s">
        <v>502</v>
      </c>
      <c r="BM530" s="25" t="s">
        <v>2604</v>
      </c>
    </row>
    <row r="531" spans="2:65" s="1" customFormat="1">
      <c r="B531" s="42"/>
      <c r="C531" s="64"/>
      <c r="D531" s="221" t="s">
        <v>506</v>
      </c>
      <c r="E531" s="64"/>
      <c r="F531" s="222" t="s">
        <v>12168</v>
      </c>
      <c r="G531" s="64"/>
      <c r="H531" s="64"/>
      <c r="I531" s="177"/>
      <c r="J531" s="64"/>
      <c r="K531" s="64"/>
      <c r="L531" s="62"/>
      <c r="M531" s="223"/>
      <c r="N531" s="43"/>
      <c r="O531" s="43"/>
      <c r="P531" s="43"/>
      <c r="Q531" s="43"/>
      <c r="R531" s="43"/>
      <c r="S531" s="43"/>
      <c r="T531" s="79"/>
      <c r="AT531" s="25" t="s">
        <v>506</v>
      </c>
      <c r="AU531" s="25" t="s">
        <v>80</v>
      </c>
    </row>
    <row r="532" spans="2:65" s="1" customFormat="1" ht="36">
      <c r="B532" s="42"/>
      <c r="C532" s="64"/>
      <c r="D532" s="227" t="s">
        <v>2254</v>
      </c>
      <c r="E532" s="64"/>
      <c r="F532" s="273" t="s">
        <v>12169</v>
      </c>
      <c r="G532" s="64"/>
      <c r="H532" s="64"/>
      <c r="I532" s="177"/>
      <c r="J532" s="64"/>
      <c r="K532" s="64"/>
      <c r="L532" s="62"/>
      <c r="M532" s="223"/>
      <c r="N532" s="43"/>
      <c r="O532" s="43"/>
      <c r="P532" s="43"/>
      <c r="Q532" s="43"/>
      <c r="R532" s="43"/>
      <c r="S532" s="43"/>
      <c r="T532" s="79"/>
      <c r="AT532" s="25" t="s">
        <v>2254</v>
      </c>
      <c r="AU532" s="25" t="s">
        <v>80</v>
      </c>
    </row>
    <row r="533" spans="2:65" s="1" customFormat="1" ht="16.5" customHeight="1">
      <c r="B533" s="42"/>
      <c r="C533" s="209" t="s">
        <v>2029</v>
      </c>
      <c r="D533" s="209" t="s">
        <v>498</v>
      </c>
      <c r="E533" s="210" t="s">
        <v>12170</v>
      </c>
      <c r="F533" s="211" t="s">
        <v>12171</v>
      </c>
      <c r="G533" s="212" t="s">
        <v>2537</v>
      </c>
      <c r="H533" s="213">
        <v>460</v>
      </c>
      <c r="I533" s="214"/>
      <c r="J533" s="215">
        <f>ROUND(I533*H533,2)</f>
        <v>0</v>
      </c>
      <c r="K533" s="211" t="s">
        <v>11781</v>
      </c>
      <c r="L533" s="62"/>
      <c r="M533" s="216" t="s">
        <v>23</v>
      </c>
      <c r="N533" s="217" t="s">
        <v>44</v>
      </c>
      <c r="O533" s="43"/>
      <c r="P533" s="218">
        <f>O533*H533</f>
        <v>0</v>
      </c>
      <c r="Q533" s="218">
        <v>0</v>
      </c>
      <c r="R533" s="218">
        <f>Q533*H533</f>
        <v>0</v>
      </c>
      <c r="S533" s="218">
        <v>0</v>
      </c>
      <c r="T533" s="219">
        <f>S533*H533</f>
        <v>0</v>
      </c>
      <c r="AR533" s="25" t="s">
        <v>502</v>
      </c>
      <c r="AT533" s="25" t="s">
        <v>498</v>
      </c>
      <c r="AU533" s="25" t="s">
        <v>80</v>
      </c>
      <c r="AY533" s="25" t="s">
        <v>492</v>
      </c>
      <c r="BE533" s="220">
        <f>IF(N533="základní",J533,0)</f>
        <v>0</v>
      </c>
      <c r="BF533" s="220">
        <f>IF(N533="snížená",J533,0)</f>
        <v>0</v>
      </c>
      <c r="BG533" s="220">
        <f>IF(N533="zákl. přenesená",J533,0)</f>
        <v>0</v>
      </c>
      <c r="BH533" s="220">
        <f>IF(N533="sníž. přenesená",J533,0)</f>
        <v>0</v>
      </c>
      <c r="BI533" s="220">
        <f>IF(N533="nulová",J533,0)</f>
        <v>0</v>
      </c>
      <c r="BJ533" s="25" t="s">
        <v>80</v>
      </c>
      <c r="BK533" s="220">
        <f>ROUND(I533*H533,2)</f>
        <v>0</v>
      </c>
      <c r="BL533" s="25" t="s">
        <v>502</v>
      </c>
      <c r="BM533" s="25" t="s">
        <v>2619</v>
      </c>
    </row>
    <row r="534" spans="2:65" s="1" customFormat="1">
      <c r="B534" s="42"/>
      <c r="C534" s="64"/>
      <c r="D534" s="221" t="s">
        <v>506</v>
      </c>
      <c r="E534" s="64"/>
      <c r="F534" s="222" t="s">
        <v>12171</v>
      </c>
      <c r="G534" s="64"/>
      <c r="H534" s="64"/>
      <c r="I534" s="177"/>
      <c r="J534" s="64"/>
      <c r="K534" s="64"/>
      <c r="L534" s="62"/>
      <c r="M534" s="223"/>
      <c r="N534" s="43"/>
      <c r="O534" s="43"/>
      <c r="P534" s="43"/>
      <c r="Q534" s="43"/>
      <c r="R534" s="43"/>
      <c r="S534" s="43"/>
      <c r="T534" s="79"/>
      <c r="AT534" s="25" t="s">
        <v>506</v>
      </c>
      <c r="AU534" s="25" t="s">
        <v>80</v>
      </c>
    </row>
    <row r="535" spans="2:65" s="1" customFormat="1" ht="48">
      <c r="B535" s="42"/>
      <c r="C535" s="64"/>
      <c r="D535" s="227" t="s">
        <v>2254</v>
      </c>
      <c r="E535" s="64"/>
      <c r="F535" s="273" t="s">
        <v>12172</v>
      </c>
      <c r="G535" s="64"/>
      <c r="H535" s="64"/>
      <c r="I535" s="177"/>
      <c r="J535" s="64"/>
      <c r="K535" s="64"/>
      <c r="L535" s="62"/>
      <c r="M535" s="223"/>
      <c r="N535" s="43"/>
      <c r="O535" s="43"/>
      <c r="P535" s="43"/>
      <c r="Q535" s="43"/>
      <c r="R535" s="43"/>
      <c r="S535" s="43"/>
      <c r="T535" s="79"/>
      <c r="AT535" s="25" t="s">
        <v>2254</v>
      </c>
      <c r="AU535" s="25" t="s">
        <v>80</v>
      </c>
    </row>
    <row r="536" spans="2:65" s="1" customFormat="1" ht="16.5" customHeight="1">
      <c r="B536" s="42"/>
      <c r="C536" s="209" t="s">
        <v>2034</v>
      </c>
      <c r="D536" s="209" t="s">
        <v>498</v>
      </c>
      <c r="E536" s="210" t="s">
        <v>12173</v>
      </c>
      <c r="F536" s="211" t="s">
        <v>12174</v>
      </c>
      <c r="G536" s="212" t="s">
        <v>2537</v>
      </c>
      <c r="H536" s="213">
        <v>3</v>
      </c>
      <c r="I536" s="214"/>
      <c r="J536" s="215">
        <f>ROUND(I536*H536,2)</f>
        <v>0</v>
      </c>
      <c r="K536" s="211" t="s">
        <v>11781</v>
      </c>
      <c r="L536" s="62"/>
      <c r="M536" s="216" t="s">
        <v>23</v>
      </c>
      <c r="N536" s="217" t="s">
        <v>44</v>
      </c>
      <c r="O536" s="43"/>
      <c r="P536" s="218">
        <f>O536*H536</f>
        <v>0</v>
      </c>
      <c r="Q536" s="218">
        <v>0</v>
      </c>
      <c r="R536" s="218">
        <f>Q536*H536</f>
        <v>0</v>
      </c>
      <c r="S536" s="218">
        <v>0</v>
      </c>
      <c r="T536" s="219">
        <f>S536*H536</f>
        <v>0</v>
      </c>
      <c r="AR536" s="25" t="s">
        <v>502</v>
      </c>
      <c r="AT536" s="25" t="s">
        <v>498</v>
      </c>
      <c r="AU536" s="25" t="s">
        <v>80</v>
      </c>
      <c r="AY536" s="25" t="s">
        <v>492</v>
      </c>
      <c r="BE536" s="220">
        <f>IF(N536="základní",J536,0)</f>
        <v>0</v>
      </c>
      <c r="BF536" s="220">
        <f>IF(N536="snížená",J536,0)</f>
        <v>0</v>
      </c>
      <c r="BG536" s="220">
        <f>IF(N536="zákl. přenesená",J536,0)</f>
        <v>0</v>
      </c>
      <c r="BH536" s="220">
        <f>IF(N536="sníž. přenesená",J536,0)</f>
        <v>0</v>
      </c>
      <c r="BI536" s="220">
        <f>IF(N536="nulová",J536,0)</f>
        <v>0</v>
      </c>
      <c r="BJ536" s="25" t="s">
        <v>80</v>
      </c>
      <c r="BK536" s="220">
        <f>ROUND(I536*H536,2)</f>
        <v>0</v>
      </c>
      <c r="BL536" s="25" t="s">
        <v>502</v>
      </c>
      <c r="BM536" s="25" t="s">
        <v>2635</v>
      </c>
    </row>
    <row r="537" spans="2:65" s="1" customFormat="1">
      <c r="B537" s="42"/>
      <c r="C537" s="64"/>
      <c r="D537" s="221" t="s">
        <v>506</v>
      </c>
      <c r="E537" s="64"/>
      <c r="F537" s="222" t="s">
        <v>12174</v>
      </c>
      <c r="G537" s="64"/>
      <c r="H537" s="64"/>
      <c r="I537" s="177"/>
      <c r="J537" s="64"/>
      <c r="K537" s="64"/>
      <c r="L537" s="62"/>
      <c r="M537" s="223"/>
      <c r="N537" s="43"/>
      <c r="O537" s="43"/>
      <c r="P537" s="43"/>
      <c r="Q537" s="43"/>
      <c r="R537" s="43"/>
      <c r="S537" s="43"/>
      <c r="T537" s="79"/>
      <c r="AT537" s="25" t="s">
        <v>506</v>
      </c>
      <c r="AU537" s="25" t="s">
        <v>80</v>
      </c>
    </row>
    <row r="538" spans="2:65" s="1" customFormat="1" ht="36">
      <c r="B538" s="42"/>
      <c r="C538" s="64"/>
      <c r="D538" s="227" t="s">
        <v>2254</v>
      </c>
      <c r="E538" s="64"/>
      <c r="F538" s="273" t="s">
        <v>12175</v>
      </c>
      <c r="G538" s="64"/>
      <c r="H538" s="64"/>
      <c r="I538" s="177"/>
      <c r="J538" s="64"/>
      <c r="K538" s="64"/>
      <c r="L538" s="62"/>
      <c r="M538" s="223"/>
      <c r="N538" s="43"/>
      <c r="O538" s="43"/>
      <c r="P538" s="43"/>
      <c r="Q538" s="43"/>
      <c r="R538" s="43"/>
      <c r="S538" s="43"/>
      <c r="T538" s="79"/>
      <c r="AT538" s="25" t="s">
        <v>2254</v>
      </c>
      <c r="AU538" s="25" t="s">
        <v>80</v>
      </c>
    </row>
    <row r="539" spans="2:65" s="1" customFormat="1" ht="16.5" customHeight="1">
      <c r="B539" s="42"/>
      <c r="C539" s="209" t="s">
        <v>2040</v>
      </c>
      <c r="D539" s="209" t="s">
        <v>498</v>
      </c>
      <c r="E539" s="210" t="s">
        <v>12176</v>
      </c>
      <c r="F539" s="211" t="s">
        <v>12177</v>
      </c>
      <c r="G539" s="212" t="s">
        <v>2537</v>
      </c>
      <c r="H539" s="213">
        <v>20</v>
      </c>
      <c r="I539" s="214"/>
      <c r="J539" s="215">
        <f>ROUND(I539*H539,2)</f>
        <v>0</v>
      </c>
      <c r="K539" s="211" t="s">
        <v>11781</v>
      </c>
      <c r="L539" s="62"/>
      <c r="M539" s="216" t="s">
        <v>23</v>
      </c>
      <c r="N539" s="217" t="s">
        <v>44</v>
      </c>
      <c r="O539" s="43"/>
      <c r="P539" s="218">
        <f>O539*H539</f>
        <v>0</v>
      </c>
      <c r="Q539" s="218">
        <v>0</v>
      </c>
      <c r="R539" s="218">
        <f>Q539*H539</f>
        <v>0</v>
      </c>
      <c r="S539" s="218">
        <v>0</v>
      </c>
      <c r="T539" s="219">
        <f>S539*H539</f>
        <v>0</v>
      </c>
      <c r="AR539" s="25" t="s">
        <v>502</v>
      </c>
      <c r="AT539" s="25" t="s">
        <v>498</v>
      </c>
      <c r="AU539" s="25" t="s">
        <v>80</v>
      </c>
      <c r="AY539" s="25" t="s">
        <v>492</v>
      </c>
      <c r="BE539" s="220">
        <f>IF(N539="základní",J539,0)</f>
        <v>0</v>
      </c>
      <c r="BF539" s="220">
        <f>IF(N539="snížená",J539,0)</f>
        <v>0</v>
      </c>
      <c r="BG539" s="220">
        <f>IF(N539="zákl. přenesená",J539,0)</f>
        <v>0</v>
      </c>
      <c r="BH539" s="220">
        <f>IF(N539="sníž. přenesená",J539,0)</f>
        <v>0</v>
      </c>
      <c r="BI539" s="220">
        <f>IF(N539="nulová",J539,0)</f>
        <v>0</v>
      </c>
      <c r="BJ539" s="25" t="s">
        <v>80</v>
      </c>
      <c r="BK539" s="220">
        <f>ROUND(I539*H539,2)</f>
        <v>0</v>
      </c>
      <c r="BL539" s="25" t="s">
        <v>502</v>
      </c>
      <c r="BM539" s="25" t="s">
        <v>2648</v>
      </c>
    </row>
    <row r="540" spans="2:65" s="1" customFormat="1">
      <c r="B540" s="42"/>
      <c r="C540" s="64"/>
      <c r="D540" s="221" t="s">
        <v>506</v>
      </c>
      <c r="E540" s="64"/>
      <c r="F540" s="222" t="s">
        <v>12177</v>
      </c>
      <c r="G540" s="64"/>
      <c r="H540" s="64"/>
      <c r="I540" s="177"/>
      <c r="J540" s="64"/>
      <c r="K540" s="64"/>
      <c r="L540" s="62"/>
      <c r="M540" s="223"/>
      <c r="N540" s="43"/>
      <c r="O540" s="43"/>
      <c r="P540" s="43"/>
      <c r="Q540" s="43"/>
      <c r="R540" s="43"/>
      <c r="S540" s="43"/>
      <c r="T540" s="79"/>
      <c r="AT540" s="25" t="s">
        <v>506</v>
      </c>
      <c r="AU540" s="25" t="s">
        <v>80</v>
      </c>
    </row>
    <row r="541" spans="2:65" s="1" customFormat="1" ht="36">
      <c r="B541" s="42"/>
      <c r="C541" s="64"/>
      <c r="D541" s="227" t="s">
        <v>2254</v>
      </c>
      <c r="E541" s="64"/>
      <c r="F541" s="273" t="s">
        <v>12178</v>
      </c>
      <c r="G541" s="64"/>
      <c r="H541" s="64"/>
      <c r="I541" s="177"/>
      <c r="J541" s="64"/>
      <c r="K541" s="64"/>
      <c r="L541" s="62"/>
      <c r="M541" s="223"/>
      <c r="N541" s="43"/>
      <c r="O541" s="43"/>
      <c r="P541" s="43"/>
      <c r="Q541" s="43"/>
      <c r="R541" s="43"/>
      <c r="S541" s="43"/>
      <c r="T541" s="79"/>
      <c r="AT541" s="25" t="s">
        <v>2254</v>
      </c>
      <c r="AU541" s="25" t="s">
        <v>80</v>
      </c>
    </row>
    <row r="542" spans="2:65" s="1" customFormat="1" ht="16.5" customHeight="1">
      <c r="B542" s="42"/>
      <c r="C542" s="209" t="s">
        <v>2046</v>
      </c>
      <c r="D542" s="209" t="s">
        <v>498</v>
      </c>
      <c r="E542" s="210" t="s">
        <v>12179</v>
      </c>
      <c r="F542" s="211" t="s">
        <v>12180</v>
      </c>
      <c r="G542" s="212" t="s">
        <v>2537</v>
      </c>
      <c r="H542" s="213">
        <v>29</v>
      </c>
      <c r="I542" s="214"/>
      <c r="J542" s="215">
        <f>ROUND(I542*H542,2)</f>
        <v>0</v>
      </c>
      <c r="K542" s="211" t="s">
        <v>11781</v>
      </c>
      <c r="L542" s="62"/>
      <c r="M542" s="216" t="s">
        <v>23</v>
      </c>
      <c r="N542" s="217" t="s">
        <v>44</v>
      </c>
      <c r="O542" s="43"/>
      <c r="P542" s="218">
        <f>O542*H542</f>
        <v>0</v>
      </c>
      <c r="Q542" s="218">
        <v>0</v>
      </c>
      <c r="R542" s="218">
        <f>Q542*H542</f>
        <v>0</v>
      </c>
      <c r="S542" s="218">
        <v>0</v>
      </c>
      <c r="T542" s="219">
        <f>S542*H542</f>
        <v>0</v>
      </c>
      <c r="AR542" s="25" t="s">
        <v>502</v>
      </c>
      <c r="AT542" s="25" t="s">
        <v>498</v>
      </c>
      <c r="AU542" s="25" t="s">
        <v>80</v>
      </c>
      <c r="AY542" s="25" t="s">
        <v>492</v>
      </c>
      <c r="BE542" s="220">
        <f>IF(N542="základní",J542,0)</f>
        <v>0</v>
      </c>
      <c r="BF542" s="220">
        <f>IF(N542="snížená",J542,0)</f>
        <v>0</v>
      </c>
      <c r="BG542" s="220">
        <f>IF(N542="zákl. přenesená",J542,0)</f>
        <v>0</v>
      </c>
      <c r="BH542" s="220">
        <f>IF(N542="sníž. přenesená",J542,0)</f>
        <v>0</v>
      </c>
      <c r="BI542" s="220">
        <f>IF(N542="nulová",J542,0)</f>
        <v>0</v>
      </c>
      <c r="BJ542" s="25" t="s">
        <v>80</v>
      </c>
      <c r="BK542" s="220">
        <f>ROUND(I542*H542,2)</f>
        <v>0</v>
      </c>
      <c r="BL542" s="25" t="s">
        <v>502</v>
      </c>
      <c r="BM542" s="25" t="s">
        <v>2659</v>
      </c>
    </row>
    <row r="543" spans="2:65" s="1" customFormat="1">
      <c r="B543" s="42"/>
      <c r="C543" s="64"/>
      <c r="D543" s="221" t="s">
        <v>506</v>
      </c>
      <c r="E543" s="64"/>
      <c r="F543" s="222" t="s">
        <v>12180</v>
      </c>
      <c r="G543" s="64"/>
      <c r="H543" s="64"/>
      <c r="I543" s="177"/>
      <c r="J543" s="64"/>
      <c r="K543" s="64"/>
      <c r="L543" s="62"/>
      <c r="M543" s="223"/>
      <c r="N543" s="43"/>
      <c r="O543" s="43"/>
      <c r="P543" s="43"/>
      <c r="Q543" s="43"/>
      <c r="R543" s="43"/>
      <c r="S543" s="43"/>
      <c r="T543" s="79"/>
      <c r="AT543" s="25" t="s">
        <v>506</v>
      </c>
      <c r="AU543" s="25" t="s">
        <v>80</v>
      </c>
    </row>
    <row r="544" spans="2:65" s="1" customFormat="1" ht="48">
      <c r="B544" s="42"/>
      <c r="C544" s="64"/>
      <c r="D544" s="227" t="s">
        <v>2254</v>
      </c>
      <c r="E544" s="64"/>
      <c r="F544" s="273" t="s">
        <v>12181</v>
      </c>
      <c r="G544" s="64"/>
      <c r="H544" s="64"/>
      <c r="I544" s="177"/>
      <c r="J544" s="64"/>
      <c r="K544" s="64"/>
      <c r="L544" s="62"/>
      <c r="M544" s="223"/>
      <c r="N544" s="43"/>
      <c r="O544" s="43"/>
      <c r="P544" s="43"/>
      <c r="Q544" s="43"/>
      <c r="R544" s="43"/>
      <c r="S544" s="43"/>
      <c r="T544" s="79"/>
      <c r="AT544" s="25" t="s">
        <v>2254</v>
      </c>
      <c r="AU544" s="25" t="s">
        <v>80</v>
      </c>
    </row>
    <row r="545" spans="2:65" s="1" customFormat="1" ht="16.5" customHeight="1">
      <c r="B545" s="42"/>
      <c r="C545" s="209" t="s">
        <v>2051</v>
      </c>
      <c r="D545" s="209" t="s">
        <v>498</v>
      </c>
      <c r="E545" s="210" t="s">
        <v>12182</v>
      </c>
      <c r="F545" s="211" t="s">
        <v>12183</v>
      </c>
      <c r="G545" s="212" t="s">
        <v>2537</v>
      </c>
      <c r="H545" s="213">
        <v>57</v>
      </c>
      <c r="I545" s="214"/>
      <c r="J545" s="215">
        <f>ROUND(I545*H545,2)</f>
        <v>0</v>
      </c>
      <c r="K545" s="211" t="s">
        <v>11781</v>
      </c>
      <c r="L545" s="62"/>
      <c r="M545" s="216" t="s">
        <v>23</v>
      </c>
      <c r="N545" s="217" t="s">
        <v>44</v>
      </c>
      <c r="O545" s="43"/>
      <c r="P545" s="218">
        <f>O545*H545</f>
        <v>0</v>
      </c>
      <c r="Q545" s="218">
        <v>0</v>
      </c>
      <c r="R545" s="218">
        <f>Q545*H545</f>
        <v>0</v>
      </c>
      <c r="S545" s="218">
        <v>0</v>
      </c>
      <c r="T545" s="219">
        <f>S545*H545</f>
        <v>0</v>
      </c>
      <c r="AR545" s="25" t="s">
        <v>502</v>
      </c>
      <c r="AT545" s="25" t="s">
        <v>498</v>
      </c>
      <c r="AU545" s="25" t="s">
        <v>80</v>
      </c>
      <c r="AY545" s="25" t="s">
        <v>492</v>
      </c>
      <c r="BE545" s="220">
        <f>IF(N545="základní",J545,0)</f>
        <v>0</v>
      </c>
      <c r="BF545" s="220">
        <f>IF(N545="snížená",J545,0)</f>
        <v>0</v>
      </c>
      <c r="BG545" s="220">
        <f>IF(N545="zákl. přenesená",J545,0)</f>
        <v>0</v>
      </c>
      <c r="BH545" s="220">
        <f>IF(N545="sníž. přenesená",J545,0)</f>
        <v>0</v>
      </c>
      <c r="BI545" s="220">
        <f>IF(N545="nulová",J545,0)</f>
        <v>0</v>
      </c>
      <c r="BJ545" s="25" t="s">
        <v>80</v>
      </c>
      <c r="BK545" s="220">
        <f>ROUND(I545*H545,2)</f>
        <v>0</v>
      </c>
      <c r="BL545" s="25" t="s">
        <v>502</v>
      </c>
      <c r="BM545" s="25" t="s">
        <v>2670</v>
      </c>
    </row>
    <row r="546" spans="2:65" s="1" customFormat="1">
      <c r="B546" s="42"/>
      <c r="C546" s="64"/>
      <c r="D546" s="221" t="s">
        <v>506</v>
      </c>
      <c r="E546" s="64"/>
      <c r="F546" s="222" t="s">
        <v>12183</v>
      </c>
      <c r="G546" s="64"/>
      <c r="H546" s="64"/>
      <c r="I546" s="177"/>
      <c r="J546" s="64"/>
      <c r="K546" s="64"/>
      <c r="L546" s="62"/>
      <c r="M546" s="223"/>
      <c r="N546" s="43"/>
      <c r="O546" s="43"/>
      <c r="P546" s="43"/>
      <c r="Q546" s="43"/>
      <c r="R546" s="43"/>
      <c r="S546" s="43"/>
      <c r="T546" s="79"/>
      <c r="AT546" s="25" t="s">
        <v>506</v>
      </c>
      <c r="AU546" s="25" t="s">
        <v>80</v>
      </c>
    </row>
    <row r="547" spans="2:65" s="1" customFormat="1" ht="36">
      <c r="B547" s="42"/>
      <c r="C547" s="64"/>
      <c r="D547" s="227" t="s">
        <v>2254</v>
      </c>
      <c r="E547" s="64"/>
      <c r="F547" s="273" t="s">
        <v>12184</v>
      </c>
      <c r="G547" s="64"/>
      <c r="H547" s="64"/>
      <c r="I547" s="177"/>
      <c r="J547" s="64"/>
      <c r="K547" s="64"/>
      <c r="L547" s="62"/>
      <c r="M547" s="223"/>
      <c r="N547" s="43"/>
      <c r="O547" s="43"/>
      <c r="P547" s="43"/>
      <c r="Q547" s="43"/>
      <c r="R547" s="43"/>
      <c r="S547" s="43"/>
      <c r="T547" s="79"/>
      <c r="AT547" s="25" t="s">
        <v>2254</v>
      </c>
      <c r="AU547" s="25" t="s">
        <v>80</v>
      </c>
    </row>
    <row r="548" spans="2:65" s="1" customFormat="1" ht="16.5" customHeight="1">
      <c r="B548" s="42"/>
      <c r="C548" s="209" t="s">
        <v>2056</v>
      </c>
      <c r="D548" s="209" t="s">
        <v>498</v>
      </c>
      <c r="E548" s="210" t="s">
        <v>12185</v>
      </c>
      <c r="F548" s="211" t="s">
        <v>12186</v>
      </c>
      <c r="G548" s="212" t="s">
        <v>2537</v>
      </c>
      <c r="H548" s="213">
        <v>78</v>
      </c>
      <c r="I548" s="214"/>
      <c r="J548" s="215">
        <f>ROUND(I548*H548,2)</f>
        <v>0</v>
      </c>
      <c r="K548" s="211" t="s">
        <v>11781</v>
      </c>
      <c r="L548" s="62"/>
      <c r="M548" s="216" t="s">
        <v>23</v>
      </c>
      <c r="N548" s="217" t="s">
        <v>44</v>
      </c>
      <c r="O548" s="43"/>
      <c r="P548" s="218">
        <f>O548*H548</f>
        <v>0</v>
      </c>
      <c r="Q548" s="218">
        <v>0</v>
      </c>
      <c r="R548" s="218">
        <f>Q548*H548</f>
        <v>0</v>
      </c>
      <c r="S548" s="218">
        <v>0</v>
      </c>
      <c r="T548" s="219">
        <f>S548*H548</f>
        <v>0</v>
      </c>
      <c r="AR548" s="25" t="s">
        <v>502</v>
      </c>
      <c r="AT548" s="25" t="s">
        <v>498</v>
      </c>
      <c r="AU548" s="25" t="s">
        <v>80</v>
      </c>
      <c r="AY548" s="25" t="s">
        <v>492</v>
      </c>
      <c r="BE548" s="220">
        <f>IF(N548="základní",J548,0)</f>
        <v>0</v>
      </c>
      <c r="BF548" s="220">
        <f>IF(N548="snížená",J548,0)</f>
        <v>0</v>
      </c>
      <c r="BG548" s="220">
        <f>IF(N548="zákl. přenesená",J548,0)</f>
        <v>0</v>
      </c>
      <c r="BH548" s="220">
        <f>IF(N548="sníž. přenesená",J548,0)</f>
        <v>0</v>
      </c>
      <c r="BI548" s="220">
        <f>IF(N548="nulová",J548,0)</f>
        <v>0</v>
      </c>
      <c r="BJ548" s="25" t="s">
        <v>80</v>
      </c>
      <c r="BK548" s="220">
        <f>ROUND(I548*H548,2)</f>
        <v>0</v>
      </c>
      <c r="BL548" s="25" t="s">
        <v>502</v>
      </c>
      <c r="BM548" s="25" t="s">
        <v>2683</v>
      </c>
    </row>
    <row r="549" spans="2:65" s="1" customFormat="1">
      <c r="B549" s="42"/>
      <c r="C549" s="64"/>
      <c r="D549" s="221" t="s">
        <v>506</v>
      </c>
      <c r="E549" s="64"/>
      <c r="F549" s="222" t="s">
        <v>12186</v>
      </c>
      <c r="G549" s="64"/>
      <c r="H549" s="64"/>
      <c r="I549" s="177"/>
      <c r="J549" s="64"/>
      <c r="K549" s="64"/>
      <c r="L549" s="62"/>
      <c r="M549" s="223"/>
      <c r="N549" s="43"/>
      <c r="O549" s="43"/>
      <c r="P549" s="43"/>
      <c r="Q549" s="43"/>
      <c r="R549" s="43"/>
      <c r="S549" s="43"/>
      <c r="T549" s="79"/>
      <c r="AT549" s="25" t="s">
        <v>506</v>
      </c>
      <c r="AU549" s="25" t="s">
        <v>80</v>
      </c>
    </row>
    <row r="550" spans="2:65" s="1" customFormat="1" ht="48">
      <c r="B550" s="42"/>
      <c r="C550" s="64"/>
      <c r="D550" s="227" t="s">
        <v>2254</v>
      </c>
      <c r="E550" s="64"/>
      <c r="F550" s="273" t="s">
        <v>12187</v>
      </c>
      <c r="G550" s="64"/>
      <c r="H550" s="64"/>
      <c r="I550" s="177"/>
      <c r="J550" s="64"/>
      <c r="K550" s="64"/>
      <c r="L550" s="62"/>
      <c r="M550" s="223"/>
      <c r="N550" s="43"/>
      <c r="O550" s="43"/>
      <c r="P550" s="43"/>
      <c r="Q550" s="43"/>
      <c r="R550" s="43"/>
      <c r="S550" s="43"/>
      <c r="T550" s="79"/>
      <c r="AT550" s="25" t="s">
        <v>2254</v>
      </c>
      <c r="AU550" s="25" t="s">
        <v>80</v>
      </c>
    </row>
    <row r="551" spans="2:65" s="1" customFormat="1" ht="16.5" customHeight="1">
      <c r="B551" s="42"/>
      <c r="C551" s="209" t="s">
        <v>2068</v>
      </c>
      <c r="D551" s="209" t="s">
        <v>498</v>
      </c>
      <c r="E551" s="210" t="s">
        <v>12188</v>
      </c>
      <c r="F551" s="211" t="s">
        <v>12189</v>
      </c>
      <c r="G551" s="212" t="s">
        <v>2537</v>
      </c>
      <c r="H551" s="213">
        <v>209</v>
      </c>
      <c r="I551" s="214"/>
      <c r="J551" s="215">
        <f>ROUND(I551*H551,2)</f>
        <v>0</v>
      </c>
      <c r="K551" s="211" t="s">
        <v>11781</v>
      </c>
      <c r="L551" s="62"/>
      <c r="M551" s="216" t="s">
        <v>23</v>
      </c>
      <c r="N551" s="217" t="s">
        <v>44</v>
      </c>
      <c r="O551" s="43"/>
      <c r="P551" s="218">
        <f>O551*H551</f>
        <v>0</v>
      </c>
      <c r="Q551" s="218">
        <v>0</v>
      </c>
      <c r="R551" s="218">
        <f>Q551*H551</f>
        <v>0</v>
      </c>
      <c r="S551" s="218">
        <v>0</v>
      </c>
      <c r="T551" s="219">
        <f>S551*H551</f>
        <v>0</v>
      </c>
      <c r="AR551" s="25" t="s">
        <v>502</v>
      </c>
      <c r="AT551" s="25" t="s">
        <v>498</v>
      </c>
      <c r="AU551" s="25" t="s">
        <v>80</v>
      </c>
      <c r="AY551" s="25" t="s">
        <v>492</v>
      </c>
      <c r="BE551" s="220">
        <f>IF(N551="základní",J551,0)</f>
        <v>0</v>
      </c>
      <c r="BF551" s="220">
        <f>IF(N551="snížená",J551,0)</f>
        <v>0</v>
      </c>
      <c r="BG551" s="220">
        <f>IF(N551="zákl. přenesená",J551,0)</f>
        <v>0</v>
      </c>
      <c r="BH551" s="220">
        <f>IF(N551="sníž. přenesená",J551,0)</f>
        <v>0</v>
      </c>
      <c r="BI551" s="220">
        <f>IF(N551="nulová",J551,0)</f>
        <v>0</v>
      </c>
      <c r="BJ551" s="25" t="s">
        <v>80</v>
      </c>
      <c r="BK551" s="220">
        <f>ROUND(I551*H551,2)</f>
        <v>0</v>
      </c>
      <c r="BL551" s="25" t="s">
        <v>502</v>
      </c>
      <c r="BM551" s="25" t="s">
        <v>2697</v>
      </c>
    </row>
    <row r="552" spans="2:65" s="1" customFormat="1">
      <c r="B552" s="42"/>
      <c r="C552" s="64"/>
      <c r="D552" s="221" t="s">
        <v>506</v>
      </c>
      <c r="E552" s="64"/>
      <c r="F552" s="222" t="s">
        <v>12189</v>
      </c>
      <c r="G552" s="64"/>
      <c r="H552" s="64"/>
      <c r="I552" s="177"/>
      <c r="J552" s="64"/>
      <c r="K552" s="64"/>
      <c r="L552" s="62"/>
      <c r="M552" s="223"/>
      <c r="N552" s="43"/>
      <c r="O552" s="43"/>
      <c r="P552" s="43"/>
      <c r="Q552" s="43"/>
      <c r="R552" s="43"/>
      <c r="S552" s="43"/>
      <c r="T552" s="79"/>
      <c r="AT552" s="25" t="s">
        <v>506</v>
      </c>
      <c r="AU552" s="25" t="s">
        <v>80</v>
      </c>
    </row>
    <row r="553" spans="2:65" s="1" customFormat="1" ht="36">
      <c r="B553" s="42"/>
      <c r="C553" s="64"/>
      <c r="D553" s="227" t="s">
        <v>2254</v>
      </c>
      <c r="E553" s="64"/>
      <c r="F553" s="273" t="s">
        <v>12190</v>
      </c>
      <c r="G553" s="64"/>
      <c r="H553" s="64"/>
      <c r="I553" s="177"/>
      <c r="J553" s="64"/>
      <c r="K553" s="64"/>
      <c r="L553" s="62"/>
      <c r="M553" s="223"/>
      <c r="N553" s="43"/>
      <c r="O553" s="43"/>
      <c r="P553" s="43"/>
      <c r="Q553" s="43"/>
      <c r="R553" s="43"/>
      <c r="S553" s="43"/>
      <c r="T553" s="79"/>
      <c r="AT553" s="25" t="s">
        <v>2254</v>
      </c>
      <c r="AU553" s="25" t="s">
        <v>80</v>
      </c>
    </row>
    <row r="554" spans="2:65" s="1" customFormat="1" ht="16.5" customHeight="1">
      <c r="B554" s="42"/>
      <c r="C554" s="209" t="s">
        <v>2073</v>
      </c>
      <c r="D554" s="209" t="s">
        <v>498</v>
      </c>
      <c r="E554" s="210" t="s">
        <v>12191</v>
      </c>
      <c r="F554" s="211" t="s">
        <v>12192</v>
      </c>
      <c r="G554" s="212" t="s">
        <v>2537</v>
      </c>
      <c r="H554" s="213">
        <v>15</v>
      </c>
      <c r="I554" s="214"/>
      <c r="J554" s="215">
        <f>ROUND(I554*H554,2)</f>
        <v>0</v>
      </c>
      <c r="K554" s="211" t="s">
        <v>11781</v>
      </c>
      <c r="L554" s="62"/>
      <c r="M554" s="216" t="s">
        <v>23</v>
      </c>
      <c r="N554" s="217" t="s">
        <v>44</v>
      </c>
      <c r="O554" s="43"/>
      <c r="P554" s="218">
        <f>O554*H554</f>
        <v>0</v>
      </c>
      <c r="Q554" s="218">
        <v>0</v>
      </c>
      <c r="R554" s="218">
        <f>Q554*H554</f>
        <v>0</v>
      </c>
      <c r="S554" s="218">
        <v>0</v>
      </c>
      <c r="T554" s="219">
        <f>S554*H554</f>
        <v>0</v>
      </c>
      <c r="AR554" s="25" t="s">
        <v>502</v>
      </c>
      <c r="AT554" s="25" t="s">
        <v>498</v>
      </c>
      <c r="AU554" s="25" t="s">
        <v>80</v>
      </c>
      <c r="AY554" s="25" t="s">
        <v>492</v>
      </c>
      <c r="BE554" s="220">
        <f>IF(N554="základní",J554,0)</f>
        <v>0</v>
      </c>
      <c r="BF554" s="220">
        <f>IF(N554="snížená",J554,0)</f>
        <v>0</v>
      </c>
      <c r="BG554" s="220">
        <f>IF(N554="zákl. přenesená",J554,0)</f>
        <v>0</v>
      </c>
      <c r="BH554" s="220">
        <f>IF(N554="sníž. přenesená",J554,0)</f>
        <v>0</v>
      </c>
      <c r="BI554" s="220">
        <f>IF(N554="nulová",J554,0)</f>
        <v>0</v>
      </c>
      <c r="BJ554" s="25" t="s">
        <v>80</v>
      </c>
      <c r="BK554" s="220">
        <f>ROUND(I554*H554,2)</f>
        <v>0</v>
      </c>
      <c r="BL554" s="25" t="s">
        <v>502</v>
      </c>
      <c r="BM554" s="25" t="s">
        <v>2710</v>
      </c>
    </row>
    <row r="555" spans="2:65" s="1" customFormat="1">
      <c r="B555" s="42"/>
      <c r="C555" s="64"/>
      <c r="D555" s="221" t="s">
        <v>506</v>
      </c>
      <c r="E555" s="64"/>
      <c r="F555" s="222" t="s">
        <v>12192</v>
      </c>
      <c r="G555" s="64"/>
      <c r="H555" s="64"/>
      <c r="I555" s="177"/>
      <c r="J555" s="64"/>
      <c r="K555" s="64"/>
      <c r="L555" s="62"/>
      <c r="M555" s="223"/>
      <c r="N555" s="43"/>
      <c r="O555" s="43"/>
      <c r="P555" s="43"/>
      <c r="Q555" s="43"/>
      <c r="R555" s="43"/>
      <c r="S555" s="43"/>
      <c r="T555" s="79"/>
      <c r="AT555" s="25" t="s">
        <v>506</v>
      </c>
      <c r="AU555" s="25" t="s">
        <v>80</v>
      </c>
    </row>
    <row r="556" spans="2:65" s="1" customFormat="1" ht="36">
      <c r="B556" s="42"/>
      <c r="C556" s="64"/>
      <c r="D556" s="227" t="s">
        <v>2254</v>
      </c>
      <c r="E556" s="64"/>
      <c r="F556" s="273" t="s">
        <v>12193</v>
      </c>
      <c r="G556" s="64"/>
      <c r="H556" s="64"/>
      <c r="I556" s="177"/>
      <c r="J556" s="64"/>
      <c r="K556" s="64"/>
      <c r="L556" s="62"/>
      <c r="M556" s="223"/>
      <c r="N556" s="43"/>
      <c r="O556" s="43"/>
      <c r="P556" s="43"/>
      <c r="Q556" s="43"/>
      <c r="R556" s="43"/>
      <c r="S556" s="43"/>
      <c r="T556" s="79"/>
      <c r="AT556" s="25" t="s">
        <v>2254</v>
      </c>
      <c r="AU556" s="25" t="s">
        <v>80</v>
      </c>
    </row>
    <row r="557" spans="2:65" s="1" customFormat="1" ht="16.5" customHeight="1">
      <c r="B557" s="42"/>
      <c r="C557" s="209" t="s">
        <v>2077</v>
      </c>
      <c r="D557" s="209" t="s">
        <v>498</v>
      </c>
      <c r="E557" s="210" t="s">
        <v>12194</v>
      </c>
      <c r="F557" s="211" t="s">
        <v>12195</v>
      </c>
      <c r="G557" s="212" t="s">
        <v>2537</v>
      </c>
      <c r="H557" s="213">
        <v>122</v>
      </c>
      <c r="I557" s="214"/>
      <c r="J557" s="215">
        <f>ROUND(I557*H557,2)</f>
        <v>0</v>
      </c>
      <c r="K557" s="211" t="s">
        <v>11781</v>
      </c>
      <c r="L557" s="62"/>
      <c r="M557" s="216" t="s">
        <v>23</v>
      </c>
      <c r="N557" s="217" t="s">
        <v>44</v>
      </c>
      <c r="O557" s="43"/>
      <c r="P557" s="218">
        <f>O557*H557</f>
        <v>0</v>
      </c>
      <c r="Q557" s="218">
        <v>0</v>
      </c>
      <c r="R557" s="218">
        <f>Q557*H557</f>
        <v>0</v>
      </c>
      <c r="S557" s="218">
        <v>0</v>
      </c>
      <c r="T557" s="219">
        <f>S557*H557</f>
        <v>0</v>
      </c>
      <c r="AR557" s="25" t="s">
        <v>502</v>
      </c>
      <c r="AT557" s="25" t="s">
        <v>498</v>
      </c>
      <c r="AU557" s="25" t="s">
        <v>80</v>
      </c>
      <c r="AY557" s="25" t="s">
        <v>492</v>
      </c>
      <c r="BE557" s="220">
        <f>IF(N557="základní",J557,0)</f>
        <v>0</v>
      </c>
      <c r="BF557" s="220">
        <f>IF(N557="snížená",J557,0)</f>
        <v>0</v>
      </c>
      <c r="BG557" s="220">
        <f>IF(N557="zákl. přenesená",J557,0)</f>
        <v>0</v>
      </c>
      <c r="BH557" s="220">
        <f>IF(N557="sníž. přenesená",J557,0)</f>
        <v>0</v>
      </c>
      <c r="BI557" s="220">
        <f>IF(N557="nulová",J557,0)</f>
        <v>0</v>
      </c>
      <c r="BJ557" s="25" t="s">
        <v>80</v>
      </c>
      <c r="BK557" s="220">
        <f>ROUND(I557*H557,2)</f>
        <v>0</v>
      </c>
      <c r="BL557" s="25" t="s">
        <v>502</v>
      </c>
      <c r="BM557" s="25" t="s">
        <v>2722</v>
      </c>
    </row>
    <row r="558" spans="2:65" s="1" customFormat="1">
      <c r="B558" s="42"/>
      <c r="C558" s="64"/>
      <c r="D558" s="221" t="s">
        <v>506</v>
      </c>
      <c r="E558" s="64"/>
      <c r="F558" s="222" t="s">
        <v>12195</v>
      </c>
      <c r="G558" s="64"/>
      <c r="H558" s="64"/>
      <c r="I558" s="177"/>
      <c r="J558" s="64"/>
      <c r="K558" s="64"/>
      <c r="L558" s="62"/>
      <c r="M558" s="223"/>
      <c r="N558" s="43"/>
      <c r="O558" s="43"/>
      <c r="P558" s="43"/>
      <c r="Q558" s="43"/>
      <c r="R558" s="43"/>
      <c r="S558" s="43"/>
      <c r="T558" s="79"/>
      <c r="AT558" s="25" t="s">
        <v>506</v>
      </c>
      <c r="AU558" s="25" t="s">
        <v>80</v>
      </c>
    </row>
    <row r="559" spans="2:65" s="1" customFormat="1" ht="36">
      <c r="B559" s="42"/>
      <c r="C559" s="64"/>
      <c r="D559" s="227" t="s">
        <v>2254</v>
      </c>
      <c r="E559" s="64"/>
      <c r="F559" s="273" t="s">
        <v>12196</v>
      </c>
      <c r="G559" s="64"/>
      <c r="H559" s="64"/>
      <c r="I559" s="177"/>
      <c r="J559" s="64"/>
      <c r="K559" s="64"/>
      <c r="L559" s="62"/>
      <c r="M559" s="223"/>
      <c r="N559" s="43"/>
      <c r="O559" s="43"/>
      <c r="P559" s="43"/>
      <c r="Q559" s="43"/>
      <c r="R559" s="43"/>
      <c r="S559" s="43"/>
      <c r="T559" s="79"/>
      <c r="AT559" s="25" t="s">
        <v>2254</v>
      </c>
      <c r="AU559" s="25" t="s">
        <v>80</v>
      </c>
    </row>
    <row r="560" spans="2:65" s="1" customFormat="1" ht="16.5" customHeight="1">
      <c r="B560" s="42"/>
      <c r="C560" s="209" t="s">
        <v>2081</v>
      </c>
      <c r="D560" s="209" t="s">
        <v>498</v>
      </c>
      <c r="E560" s="210" t="s">
        <v>12197</v>
      </c>
      <c r="F560" s="211" t="s">
        <v>12198</v>
      </c>
      <c r="G560" s="212" t="s">
        <v>2537</v>
      </c>
      <c r="H560" s="213">
        <v>22</v>
      </c>
      <c r="I560" s="214"/>
      <c r="J560" s="215">
        <f>ROUND(I560*H560,2)</f>
        <v>0</v>
      </c>
      <c r="K560" s="211" t="s">
        <v>11781</v>
      </c>
      <c r="L560" s="62"/>
      <c r="M560" s="216" t="s">
        <v>23</v>
      </c>
      <c r="N560" s="217" t="s">
        <v>44</v>
      </c>
      <c r="O560" s="43"/>
      <c r="P560" s="218">
        <f>O560*H560</f>
        <v>0</v>
      </c>
      <c r="Q560" s="218">
        <v>0</v>
      </c>
      <c r="R560" s="218">
        <f>Q560*H560</f>
        <v>0</v>
      </c>
      <c r="S560" s="218">
        <v>0</v>
      </c>
      <c r="T560" s="219">
        <f>S560*H560</f>
        <v>0</v>
      </c>
      <c r="AR560" s="25" t="s">
        <v>502</v>
      </c>
      <c r="AT560" s="25" t="s">
        <v>498</v>
      </c>
      <c r="AU560" s="25" t="s">
        <v>80</v>
      </c>
      <c r="AY560" s="25" t="s">
        <v>492</v>
      </c>
      <c r="BE560" s="220">
        <f>IF(N560="základní",J560,0)</f>
        <v>0</v>
      </c>
      <c r="BF560" s="220">
        <f>IF(N560="snížená",J560,0)</f>
        <v>0</v>
      </c>
      <c r="BG560" s="220">
        <f>IF(N560="zákl. přenesená",J560,0)</f>
        <v>0</v>
      </c>
      <c r="BH560" s="220">
        <f>IF(N560="sníž. přenesená",J560,0)</f>
        <v>0</v>
      </c>
      <c r="BI560" s="220">
        <f>IF(N560="nulová",J560,0)</f>
        <v>0</v>
      </c>
      <c r="BJ560" s="25" t="s">
        <v>80</v>
      </c>
      <c r="BK560" s="220">
        <f>ROUND(I560*H560,2)</f>
        <v>0</v>
      </c>
      <c r="BL560" s="25" t="s">
        <v>502</v>
      </c>
      <c r="BM560" s="25" t="s">
        <v>2737</v>
      </c>
    </row>
    <row r="561" spans="2:65" s="1" customFormat="1">
      <c r="B561" s="42"/>
      <c r="C561" s="64"/>
      <c r="D561" s="221" t="s">
        <v>506</v>
      </c>
      <c r="E561" s="64"/>
      <c r="F561" s="222" t="s">
        <v>12198</v>
      </c>
      <c r="G561" s="64"/>
      <c r="H561" s="64"/>
      <c r="I561" s="177"/>
      <c r="J561" s="64"/>
      <c r="K561" s="64"/>
      <c r="L561" s="62"/>
      <c r="M561" s="223"/>
      <c r="N561" s="43"/>
      <c r="O561" s="43"/>
      <c r="P561" s="43"/>
      <c r="Q561" s="43"/>
      <c r="R561" s="43"/>
      <c r="S561" s="43"/>
      <c r="T561" s="79"/>
      <c r="AT561" s="25" t="s">
        <v>506</v>
      </c>
      <c r="AU561" s="25" t="s">
        <v>80</v>
      </c>
    </row>
    <row r="562" spans="2:65" s="1" customFormat="1" ht="36">
      <c r="B562" s="42"/>
      <c r="C562" s="64"/>
      <c r="D562" s="227" t="s">
        <v>2254</v>
      </c>
      <c r="E562" s="64"/>
      <c r="F562" s="273" t="s">
        <v>12199</v>
      </c>
      <c r="G562" s="64"/>
      <c r="H562" s="64"/>
      <c r="I562" s="177"/>
      <c r="J562" s="64"/>
      <c r="K562" s="64"/>
      <c r="L562" s="62"/>
      <c r="M562" s="223"/>
      <c r="N562" s="43"/>
      <c r="O562" s="43"/>
      <c r="P562" s="43"/>
      <c r="Q562" s="43"/>
      <c r="R562" s="43"/>
      <c r="S562" s="43"/>
      <c r="T562" s="79"/>
      <c r="AT562" s="25" t="s">
        <v>2254</v>
      </c>
      <c r="AU562" s="25" t="s">
        <v>80</v>
      </c>
    </row>
    <row r="563" spans="2:65" s="1" customFormat="1" ht="16.5" customHeight="1">
      <c r="B563" s="42"/>
      <c r="C563" s="209" t="s">
        <v>2092</v>
      </c>
      <c r="D563" s="209" t="s">
        <v>498</v>
      </c>
      <c r="E563" s="210" t="s">
        <v>12200</v>
      </c>
      <c r="F563" s="211" t="s">
        <v>12201</v>
      </c>
      <c r="G563" s="212" t="s">
        <v>2537</v>
      </c>
      <c r="H563" s="213">
        <v>4</v>
      </c>
      <c r="I563" s="214"/>
      <c r="J563" s="215">
        <f>ROUND(I563*H563,2)</f>
        <v>0</v>
      </c>
      <c r="K563" s="211" t="s">
        <v>11781</v>
      </c>
      <c r="L563" s="62"/>
      <c r="M563" s="216" t="s">
        <v>23</v>
      </c>
      <c r="N563" s="217" t="s">
        <v>44</v>
      </c>
      <c r="O563" s="43"/>
      <c r="P563" s="218">
        <f>O563*H563</f>
        <v>0</v>
      </c>
      <c r="Q563" s="218">
        <v>0</v>
      </c>
      <c r="R563" s="218">
        <f>Q563*H563</f>
        <v>0</v>
      </c>
      <c r="S563" s="218">
        <v>0</v>
      </c>
      <c r="T563" s="219">
        <f>S563*H563</f>
        <v>0</v>
      </c>
      <c r="AR563" s="25" t="s">
        <v>502</v>
      </c>
      <c r="AT563" s="25" t="s">
        <v>498</v>
      </c>
      <c r="AU563" s="25" t="s">
        <v>80</v>
      </c>
      <c r="AY563" s="25" t="s">
        <v>492</v>
      </c>
      <c r="BE563" s="220">
        <f>IF(N563="základní",J563,0)</f>
        <v>0</v>
      </c>
      <c r="BF563" s="220">
        <f>IF(N563="snížená",J563,0)</f>
        <v>0</v>
      </c>
      <c r="BG563" s="220">
        <f>IF(N563="zákl. přenesená",J563,0)</f>
        <v>0</v>
      </c>
      <c r="BH563" s="220">
        <f>IF(N563="sníž. přenesená",J563,0)</f>
        <v>0</v>
      </c>
      <c r="BI563" s="220">
        <f>IF(N563="nulová",J563,0)</f>
        <v>0</v>
      </c>
      <c r="BJ563" s="25" t="s">
        <v>80</v>
      </c>
      <c r="BK563" s="220">
        <f>ROUND(I563*H563,2)</f>
        <v>0</v>
      </c>
      <c r="BL563" s="25" t="s">
        <v>502</v>
      </c>
      <c r="BM563" s="25" t="s">
        <v>2746</v>
      </c>
    </row>
    <row r="564" spans="2:65" s="1" customFormat="1">
      <c r="B564" s="42"/>
      <c r="C564" s="64"/>
      <c r="D564" s="221" t="s">
        <v>506</v>
      </c>
      <c r="E564" s="64"/>
      <c r="F564" s="222" t="s">
        <v>12201</v>
      </c>
      <c r="G564" s="64"/>
      <c r="H564" s="64"/>
      <c r="I564" s="177"/>
      <c r="J564" s="64"/>
      <c r="K564" s="64"/>
      <c r="L564" s="62"/>
      <c r="M564" s="223"/>
      <c r="N564" s="43"/>
      <c r="O564" s="43"/>
      <c r="P564" s="43"/>
      <c r="Q564" s="43"/>
      <c r="R564" s="43"/>
      <c r="S564" s="43"/>
      <c r="T564" s="79"/>
      <c r="AT564" s="25" t="s">
        <v>506</v>
      </c>
      <c r="AU564" s="25" t="s">
        <v>80</v>
      </c>
    </row>
    <row r="565" spans="2:65" s="1" customFormat="1" ht="36">
      <c r="B565" s="42"/>
      <c r="C565" s="64"/>
      <c r="D565" s="227" t="s">
        <v>2254</v>
      </c>
      <c r="E565" s="64"/>
      <c r="F565" s="273" t="s">
        <v>12202</v>
      </c>
      <c r="G565" s="64"/>
      <c r="H565" s="64"/>
      <c r="I565" s="177"/>
      <c r="J565" s="64"/>
      <c r="K565" s="64"/>
      <c r="L565" s="62"/>
      <c r="M565" s="223"/>
      <c r="N565" s="43"/>
      <c r="O565" s="43"/>
      <c r="P565" s="43"/>
      <c r="Q565" s="43"/>
      <c r="R565" s="43"/>
      <c r="S565" s="43"/>
      <c r="T565" s="79"/>
      <c r="AT565" s="25" t="s">
        <v>2254</v>
      </c>
      <c r="AU565" s="25" t="s">
        <v>80</v>
      </c>
    </row>
    <row r="566" spans="2:65" s="1" customFormat="1" ht="16.5" customHeight="1">
      <c r="B566" s="42"/>
      <c r="C566" s="209" t="s">
        <v>2096</v>
      </c>
      <c r="D566" s="209" t="s">
        <v>498</v>
      </c>
      <c r="E566" s="210" t="s">
        <v>12203</v>
      </c>
      <c r="F566" s="211" t="s">
        <v>12204</v>
      </c>
      <c r="G566" s="212" t="s">
        <v>2537</v>
      </c>
      <c r="H566" s="213">
        <v>1</v>
      </c>
      <c r="I566" s="214"/>
      <c r="J566" s="215">
        <f>ROUND(I566*H566,2)</f>
        <v>0</v>
      </c>
      <c r="K566" s="211" t="s">
        <v>11781</v>
      </c>
      <c r="L566" s="62"/>
      <c r="M566" s="216" t="s">
        <v>23</v>
      </c>
      <c r="N566" s="217" t="s">
        <v>44</v>
      </c>
      <c r="O566" s="43"/>
      <c r="P566" s="218">
        <f>O566*H566</f>
        <v>0</v>
      </c>
      <c r="Q566" s="218">
        <v>0</v>
      </c>
      <c r="R566" s="218">
        <f>Q566*H566</f>
        <v>0</v>
      </c>
      <c r="S566" s="218">
        <v>0</v>
      </c>
      <c r="T566" s="219">
        <f>S566*H566</f>
        <v>0</v>
      </c>
      <c r="AR566" s="25" t="s">
        <v>502</v>
      </c>
      <c r="AT566" s="25" t="s">
        <v>498</v>
      </c>
      <c r="AU566" s="25" t="s">
        <v>80</v>
      </c>
      <c r="AY566" s="25" t="s">
        <v>492</v>
      </c>
      <c r="BE566" s="220">
        <f>IF(N566="základní",J566,0)</f>
        <v>0</v>
      </c>
      <c r="BF566" s="220">
        <f>IF(N566="snížená",J566,0)</f>
        <v>0</v>
      </c>
      <c r="BG566" s="220">
        <f>IF(N566="zákl. přenesená",J566,0)</f>
        <v>0</v>
      </c>
      <c r="BH566" s="220">
        <f>IF(N566="sníž. přenesená",J566,0)</f>
        <v>0</v>
      </c>
      <c r="BI566" s="220">
        <f>IF(N566="nulová",J566,0)</f>
        <v>0</v>
      </c>
      <c r="BJ566" s="25" t="s">
        <v>80</v>
      </c>
      <c r="BK566" s="220">
        <f>ROUND(I566*H566,2)</f>
        <v>0</v>
      </c>
      <c r="BL566" s="25" t="s">
        <v>502</v>
      </c>
      <c r="BM566" s="25" t="s">
        <v>2767</v>
      </c>
    </row>
    <row r="567" spans="2:65" s="1" customFormat="1">
      <c r="B567" s="42"/>
      <c r="C567" s="64"/>
      <c r="D567" s="221" t="s">
        <v>506</v>
      </c>
      <c r="E567" s="64"/>
      <c r="F567" s="222" t="s">
        <v>12204</v>
      </c>
      <c r="G567" s="64"/>
      <c r="H567" s="64"/>
      <c r="I567" s="177"/>
      <c r="J567" s="64"/>
      <c r="K567" s="64"/>
      <c r="L567" s="62"/>
      <c r="M567" s="223"/>
      <c r="N567" s="43"/>
      <c r="O567" s="43"/>
      <c r="P567" s="43"/>
      <c r="Q567" s="43"/>
      <c r="R567" s="43"/>
      <c r="S567" s="43"/>
      <c r="T567" s="79"/>
      <c r="AT567" s="25" t="s">
        <v>506</v>
      </c>
      <c r="AU567" s="25" t="s">
        <v>80</v>
      </c>
    </row>
    <row r="568" spans="2:65" s="1" customFormat="1" ht="36">
      <c r="B568" s="42"/>
      <c r="C568" s="64"/>
      <c r="D568" s="227" t="s">
        <v>2254</v>
      </c>
      <c r="E568" s="64"/>
      <c r="F568" s="273" t="s">
        <v>12205</v>
      </c>
      <c r="G568" s="64"/>
      <c r="H568" s="64"/>
      <c r="I568" s="177"/>
      <c r="J568" s="64"/>
      <c r="K568" s="64"/>
      <c r="L568" s="62"/>
      <c r="M568" s="223"/>
      <c r="N568" s="43"/>
      <c r="O568" s="43"/>
      <c r="P568" s="43"/>
      <c r="Q568" s="43"/>
      <c r="R568" s="43"/>
      <c r="S568" s="43"/>
      <c r="T568" s="79"/>
      <c r="AT568" s="25" t="s">
        <v>2254</v>
      </c>
      <c r="AU568" s="25" t="s">
        <v>80</v>
      </c>
    </row>
    <row r="569" spans="2:65" s="1" customFormat="1" ht="16.5" customHeight="1">
      <c r="B569" s="42"/>
      <c r="C569" s="209" t="s">
        <v>2101</v>
      </c>
      <c r="D569" s="209" t="s">
        <v>498</v>
      </c>
      <c r="E569" s="210" t="s">
        <v>12206</v>
      </c>
      <c r="F569" s="211" t="s">
        <v>12207</v>
      </c>
      <c r="G569" s="212" t="s">
        <v>2537</v>
      </c>
      <c r="H569" s="213">
        <v>56</v>
      </c>
      <c r="I569" s="214"/>
      <c r="J569" s="215">
        <f>ROUND(I569*H569,2)</f>
        <v>0</v>
      </c>
      <c r="K569" s="211" t="s">
        <v>11781</v>
      </c>
      <c r="L569" s="62"/>
      <c r="M569" s="216" t="s">
        <v>23</v>
      </c>
      <c r="N569" s="217" t="s">
        <v>44</v>
      </c>
      <c r="O569" s="43"/>
      <c r="P569" s="218">
        <f>O569*H569</f>
        <v>0</v>
      </c>
      <c r="Q569" s="218">
        <v>0</v>
      </c>
      <c r="R569" s="218">
        <f>Q569*H569</f>
        <v>0</v>
      </c>
      <c r="S569" s="218">
        <v>0</v>
      </c>
      <c r="T569" s="219">
        <f>S569*H569</f>
        <v>0</v>
      </c>
      <c r="AR569" s="25" t="s">
        <v>502</v>
      </c>
      <c r="AT569" s="25" t="s">
        <v>498</v>
      </c>
      <c r="AU569" s="25" t="s">
        <v>80</v>
      </c>
      <c r="AY569" s="25" t="s">
        <v>492</v>
      </c>
      <c r="BE569" s="220">
        <f>IF(N569="základní",J569,0)</f>
        <v>0</v>
      </c>
      <c r="BF569" s="220">
        <f>IF(N569="snížená",J569,0)</f>
        <v>0</v>
      </c>
      <c r="BG569" s="220">
        <f>IF(N569="zákl. přenesená",J569,0)</f>
        <v>0</v>
      </c>
      <c r="BH569" s="220">
        <f>IF(N569="sníž. přenesená",J569,0)</f>
        <v>0</v>
      </c>
      <c r="BI569" s="220">
        <f>IF(N569="nulová",J569,0)</f>
        <v>0</v>
      </c>
      <c r="BJ569" s="25" t="s">
        <v>80</v>
      </c>
      <c r="BK569" s="220">
        <f>ROUND(I569*H569,2)</f>
        <v>0</v>
      </c>
      <c r="BL569" s="25" t="s">
        <v>502</v>
      </c>
      <c r="BM569" s="25" t="s">
        <v>2806</v>
      </c>
    </row>
    <row r="570" spans="2:65" s="1" customFormat="1">
      <c r="B570" s="42"/>
      <c r="C570" s="64"/>
      <c r="D570" s="221" t="s">
        <v>506</v>
      </c>
      <c r="E570" s="64"/>
      <c r="F570" s="222" t="s">
        <v>12207</v>
      </c>
      <c r="G570" s="64"/>
      <c r="H570" s="64"/>
      <c r="I570" s="177"/>
      <c r="J570" s="64"/>
      <c r="K570" s="64"/>
      <c r="L570" s="62"/>
      <c r="M570" s="223"/>
      <c r="N570" s="43"/>
      <c r="O570" s="43"/>
      <c r="P570" s="43"/>
      <c r="Q570" s="43"/>
      <c r="R570" s="43"/>
      <c r="S570" s="43"/>
      <c r="T570" s="79"/>
      <c r="AT570" s="25" t="s">
        <v>506</v>
      </c>
      <c r="AU570" s="25" t="s">
        <v>80</v>
      </c>
    </row>
    <row r="571" spans="2:65" s="1" customFormat="1" ht="48">
      <c r="B571" s="42"/>
      <c r="C571" s="64"/>
      <c r="D571" s="227" t="s">
        <v>2254</v>
      </c>
      <c r="E571" s="64"/>
      <c r="F571" s="273" t="s">
        <v>12208</v>
      </c>
      <c r="G571" s="64"/>
      <c r="H571" s="64"/>
      <c r="I571" s="177"/>
      <c r="J571" s="64"/>
      <c r="K571" s="64"/>
      <c r="L571" s="62"/>
      <c r="M571" s="223"/>
      <c r="N571" s="43"/>
      <c r="O571" s="43"/>
      <c r="P571" s="43"/>
      <c r="Q571" s="43"/>
      <c r="R571" s="43"/>
      <c r="S571" s="43"/>
      <c r="T571" s="79"/>
      <c r="AT571" s="25" t="s">
        <v>2254</v>
      </c>
      <c r="AU571" s="25" t="s">
        <v>80</v>
      </c>
    </row>
    <row r="572" spans="2:65" s="1" customFormat="1" ht="16.5" customHeight="1">
      <c r="B572" s="42"/>
      <c r="C572" s="209" t="s">
        <v>2108</v>
      </c>
      <c r="D572" s="209" t="s">
        <v>498</v>
      </c>
      <c r="E572" s="210" t="s">
        <v>12209</v>
      </c>
      <c r="F572" s="211" t="s">
        <v>12210</v>
      </c>
      <c r="G572" s="212" t="s">
        <v>2537</v>
      </c>
      <c r="H572" s="213">
        <v>12</v>
      </c>
      <c r="I572" s="214"/>
      <c r="J572" s="215">
        <f>ROUND(I572*H572,2)</f>
        <v>0</v>
      </c>
      <c r="K572" s="211" t="s">
        <v>11781</v>
      </c>
      <c r="L572" s="62"/>
      <c r="M572" s="216" t="s">
        <v>23</v>
      </c>
      <c r="N572" s="217" t="s">
        <v>44</v>
      </c>
      <c r="O572" s="43"/>
      <c r="P572" s="218">
        <f>O572*H572</f>
        <v>0</v>
      </c>
      <c r="Q572" s="218">
        <v>0</v>
      </c>
      <c r="R572" s="218">
        <f>Q572*H572</f>
        <v>0</v>
      </c>
      <c r="S572" s="218">
        <v>0</v>
      </c>
      <c r="T572" s="219">
        <f>S572*H572</f>
        <v>0</v>
      </c>
      <c r="AR572" s="25" t="s">
        <v>502</v>
      </c>
      <c r="AT572" s="25" t="s">
        <v>498</v>
      </c>
      <c r="AU572" s="25" t="s">
        <v>80</v>
      </c>
      <c r="AY572" s="25" t="s">
        <v>492</v>
      </c>
      <c r="BE572" s="220">
        <f>IF(N572="základní",J572,0)</f>
        <v>0</v>
      </c>
      <c r="BF572" s="220">
        <f>IF(N572="snížená",J572,0)</f>
        <v>0</v>
      </c>
      <c r="BG572" s="220">
        <f>IF(N572="zákl. přenesená",J572,0)</f>
        <v>0</v>
      </c>
      <c r="BH572" s="220">
        <f>IF(N572="sníž. přenesená",J572,0)</f>
        <v>0</v>
      </c>
      <c r="BI572" s="220">
        <f>IF(N572="nulová",J572,0)</f>
        <v>0</v>
      </c>
      <c r="BJ572" s="25" t="s">
        <v>80</v>
      </c>
      <c r="BK572" s="220">
        <f>ROUND(I572*H572,2)</f>
        <v>0</v>
      </c>
      <c r="BL572" s="25" t="s">
        <v>502</v>
      </c>
      <c r="BM572" s="25" t="s">
        <v>2839</v>
      </c>
    </row>
    <row r="573" spans="2:65" s="1" customFormat="1">
      <c r="B573" s="42"/>
      <c r="C573" s="64"/>
      <c r="D573" s="221" t="s">
        <v>506</v>
      </c>
      <c r="E573" s="64"/>
      <c r="F573" s="222" t="s">
        <v>12210</v>
      </c>
      <c r="G573" s="64"/>
      <c r="H573" s="64"/>
      <c r="I573" s="177"/>
      <c r="J573" s="64"/>
      <c r="K573" s="64"/>
      <c r="L573" s="62"/>
      <c r="M573" s="223"/>
      <c r="N573" s="43"/>
      <c r="O573" s="43"/>
      <c r="P573" s="43"/>
      <c r="Q573" s="43"/>
      <c r="R573" s="43"/>
      <c r="S573" s="43"/>
      <c r="T573" s="79"/>
      <c r="AT573" s="25" t="s">
        <v>506</v>
      </c>
      <c r="AU573" s="25" t="s">
        <v>80</v>
      </c>
    </row>
    <row r="574" spans="2:65" s="1" customFormat="1" ht="36">
      <c r="B574" s="42"/>
      <c r="C574" s="64"/>
      <c r="D574" s="227" t="s">
        <v>2254</v>
      </c>
      <c r="E574" s="64"/>
      <c r="F574" s="273" t="s">
        <v>12211</v>
      </c>
      <c r="G574" s="64"/>
      <c r="H574" s="64"/>
      <c r="I574" s="177"/>
      <c r="J574" s="64"/>
      <c r="K574" s="64"/>
      <c r="L574" s="62"/>
      <c r="M574" s="223"/>
      <c r="N574" s="43"/>
      <c r="O574" s="43"/>
      <c r="P574" s="43"/>
      <c r="Q574" s="43"/>
      <c r="R574" s="43"/>
      <c r="S574" s="43"/>
      <c r="T574" s="79"/>
      <c r="AT574" s="25" t="s">
        <v>2254</v>
      </c>
      <c r="AU574" s="25" t="s">
        <v>80</v>
      </c>
    </row>
    <row r="575" spans="2:65" s="1" customFormat="1" ht="16.5" customHeight="1">
      <c r="B575" s="42"/>
      <c r="C575" s="209" t="s">
        <v>2113</v>
      </c>
      <c r="D575" s="209" t="s">
        <v>498</v>
      </c>
      <c r="E575" s="210" t="s">
        <v>12212</v>
      </c>
      <c r="F575" s="211" t="s">
        <v>12213</v>
      </c>
      <c r="G575" s="212" t="s">
        <v>2537</v>
      </c>
      <c r="H575" s="213">
        <v>24</v>
      </c>
      <c r="I575" s="214"/>
      <c r="J575" s="215">
        <f>ROUND(I575*H575,2)</f>
        <v>0</v>
      </c>
      <c r="K575" s="211" t="s">
        <v>11781</v>
      </c>
      <c r="L575" s="62"/>
      <c r="M575" s="216" t="s">
        <v>23</v>
      </c>
      <c r="N575" s="217" t="s">
        <v>44</v>
      </c>
      <c r="O575" s="43"/>
      <c r="P575" s="218">
        <f>O575*H575</f>
        <v>0</v>
      </c>
      <c r="Q575" s="218">
        <v>0</v>
      </c>
      <c r="R575" s="218">
        <f>Q575*H575</f>
        <v>0</v>
      </c>
      <c r="S575" s="218">
        <v>0</v>
      </c>
      <c r="T575" s="219">
        <f>S575*H575</f>
        <v>0</v>
      </c>
      <c r="AR575" s="25" t="s">
        <v>502</v>
      </c>
      <c r="AT575" s="25" t="s">
        <v>498</v>
      </c>
      <c r="AU575" s="25" t="s">
        <v>80</v>
      </c>
      <c r="AY575" s="25" t="s">
        <v>492</v>
      </c>
      <c r="BE575" s="220">
        <f>IF(N575="základní",J575,0)</f>
        <v>0</v>
      </c>
      <c r="BF575" s="220">
        <f>IF(N575="snížená",J575,0)</f>
        <v>0</v>
      </c>
      <c r="BG575" s="220">
        <f>IF(N575="zákl. přenesená",J575,0)</f>
        <v>0</v>
      </c>
      <c r="BH575" s="220">
        <f>IF(N575="sníž. přenesená",J575,0)</f>
        <v>0</v>
      </c>
      <c r="BI575" s="220">
        <f>IF(N575="nulová",J575,0)</f>
        <v>0</v>
      </c>
      <c r="BJ575" s="25" t="s">
        <v>80</v>
      </c>
      <c r="BK575" s="220">
        <f>ROUND(I575*H575,2)</f>
        <v>0</v>
      </c>
      <c r="BL575" s="25" t="s">
        <v>502</v>
      </c>
      <c r="BM575" s="25" t="s">
        <v>2861</v>
      </c>
    </row>
    <row r="576" spans="2:65" s="1" customFormat="1">
      <c r="B576" s="42"/>
      <c r="C576" s="64"/>
      <c r="D576" s="221" t="s">
        <v>506</v>
      </c>
      <c r="E576" s="64"/>
      <c r="F576" s="222" t="s">
        <v>12213</v>
      </c>
      <c r="G576" s="64"/>
      <c r="H576" s="64"/>
      <c r="I576" s="177"/>
      <c r="J576" s="64"/>
      <c r="K576" s="64"/>
      <c r="L576" s="62"/>
      <c r="M576" s="223"/>
      <c r="N576" s="43"/>
      <c r="O576" s="43"/>
      <c r="P576" s="43"/>
      <c r="Q576" s="43"/>
      <c r="R576" s="43"/>
      <c r="S576" s="43"/>
      <c r="T576" s="79"/>
      <c r="AT576" s="25" t="s">
        <v>506</v>
      </c>
      <c r="AU576" s="25" t="s">
        <v>80</v>
      </c>
    </row>
    <row r="577" spans="2:65" s="1" customFormat="1" ht="36">
      <c r="B577" s="42"/>
      <c r="C577" s="64"/>
      <c r="D577" s="227" t="s">
        <v>2254</v>
      </c>
      <c r="E577" s="64"/>
      <c r="F577" s="273" t="s">
        <v>12214</v>
      </c>
      <c r="G577" s="64"/>
      <c r="H577" s="64"/>
      <c r="I577" s="177"/>
      <c r="J577" s="64"/>
      <c r="K577" s="64"/>
      <c r="L577" s="62"/>
      <c r="M577" s="223"/>
      <c r="N577" s="43"/>
      <c r="O577" s="43"/>
      <c r="P577" s="43"/>
      <c r="Q577" s="43"/>
      <c r="R577" s="43"/>
      <c r="S577" s="43"/>
      <c r="T577" s="79"/>
      <c r="AT577" s="25" t="s">
        <v>2254</v>
      </c>
      <c r="AU577" s="25" t="s">
        <v>80</v>
      </c>
    </row>
    <row r="578" spans="2:65" s="1" customFormat="1" ht="16.5" customHeight="1">
      <c r="B578" s="42"/>
      <c r="C578" s="209" t="s">
        <v>2119</v>
      </c>
      <c r="D578" s="209" t="s">
        <v>498</v>
      </c>
      <c r="E578" s="210" t="s">
        <v>12215</v>
      </c>
      <c r="F578" s="211" t="s">
        <v>12216</v>
      </c>
      <c r="G578" s="212" t="s">
        <v>2537</v>
      </c>
      <c r="H578" s="213">
        <v>140</v>
      </c>
      <c r="I578" s="214"/>
      <c r="J578" s="215">
        <f>ROUND(I578*H578,2)</f>
        <v>0</v>
      </c>
      <c r="K578" s="211" t="s">
        <v>11781</v>
      </c>
      <c r="L578" s="62"/>
      <c r="M578" s="216" t="s">
        <v>23</v>
      </c>
      <c r="N578" s="217" t="s">
        <v>44</v>
      </c>
      <c r="O578" s="43"/>
      <c r="P578" s="218">
        <f>O578*H578</f>
        <v>0</v>
      </c>
      <c r="Q578" s="218">
        <v>0</v>
      </c>
      <c r="R578" s="218">
        <f>Q578*H578</f>
        <v>0</v>
      </c>
      <c r="S578" s="218">
        <v>0</v>
      </c>
      <c r="T578" s="219">
        <f>S578*H578</f>
        <v>0</v>
      </c>
      <c r="AR578" s="25" t="s">
        <v>502</v>
      </c>
      <c r="AT578" s="25" t="s">
        <v>498</v>
      </c>
      <c r="AU578" s="25" t="s">
        <v>80</v>
      </c>
      <c r="AY578" s="25" t="s">
        <v>492</v>
      </c>
      <c r="BE578" s="220">
        <f>IF(N578="základní",J578,0)</f>
        <v>0</v>
      </c>
      <c r="BF578" s="220">
        <f>IF(N578="snížená",J578,0)</f>
        <v>0</v>
      </c>
      <c r="BG578" s="220">
        <f>IF(N578="zákl. přenesená",J578,0)</f>
        <v>0</v>
      </c>
      <c r="BH578" s="220">
        <f>IF(N578="sníž. přenesená",J578,0)</f>
        <v>0</v>
      </c>
      <c r="BI578" s="220">
        <f>IF(N578="nulová",J578,0)</f>
        <v>0</v>
      </c>
      <c r="BJ578" s="25" t="s">
        <v>80</v>
      </c>
      <c r="BK578" s="220">
        <f>ROUND(I578*H578,2)</f>
        <v>0</v>
      </c>
      <c r="BL578" s="25" t="s">
        <v>502</v>
      </c>
      <c r="BM578" s="25" t="s">
        <v>2890</v>
      </c>
    </row>
    <row r="579" spans="2:65" s="1" customFormat="1">
      <c r="B579" s="42"/>
      <c r="C579" s="64"/>
      <c r="D579" s="221" t="s">
        <v>506</v>
      </c>
      <c r="E579" s="64"/>
      <c r="F579" s="222" t="s">
        <v>12216</v>
      </c>
      <c r="G579" s="64"/>
      <c r="H579" s="64"/>
      <c r="I579" s="177"/>
      <c r="J579" s="64"/>
      <c r="K579" s="64"/>
      <c r="L579" s="62"/>
      <c r="M579" s="223"/>
      <c r="N579" s="43"/>
      <c r="O579" s="43"/>
      <c r="P579" s="43"/>
      <c r="Q579" s="43"/>
      <c r="R579" s="43"/>
      <c r="S579" s="43"/>
      <c r="T579" s="79"/>
      <c r="AT579" s="25" t="s">
        <v>506</v>
      </c>
      <c r="AU579" s="25" t="s">
        <v>80</v>
      </c>
    </row>
    <row r="580" spans="2:65" s="1" customFormat="1" ht="48">
      <c r="B580" s="42"/>
      <c r="C580" s="64"/>
      <c r="D580" s="227" t="s">
        <v>2254</v>
      </c>
      <c r="E580" s="64"/>
      <c r="F580" s="273" t="s">
        <v>12217</v>
      </c>
      <c r="G580" s="64"/>
      <c r="H580" s="64"/>
      <c r="I580" s="177"/>
      <c r="J580" s="64"/>
      <c r="K580" s="64"/>
      <c r="L580" s="62"/>
      <c r="M580" s="223"/>
      <c r="N580" s="43"/>
      <c r="O580" s="43"/>
      <c r="P580" s="43"/>
      <c r="Q580" s="43"/>
      <c r="R580" s="43"/>
      <c r="S580" s="43"/>
      <c r="T580" s="79"/>
      <c r="AT580" s="25" t="s">
        <v>2254</v>
      </c>
      <c r="AU580" s="25" t="s">
        <v>80</v>
      </c>
    </row>
    <row r="581" spans="2:65" s="1" customFormat="1" ht="16.5" customHeight="1">
      <c r="B581" s="42"/>
      <c r="C581" s="209" t="s">
        <v>2125</v>
      </c>
      <c r="D581" s="209" t="s">
        <v>498</v>
      </c>
      <c r="E581" s="210" t="s">
        <v>12218</v>
      </c>
      <c r="F581" s="211" t="s">
        <v>12219</v>
      </c>
      <c r="G581" s="212" t="s">
        <v>2537</v>
      </c>
      <c r="H581" s="213">
        <v>7</v>
      </c>
      <c r="I581" s="214"/>
      <c r="J581" s="215">
        <f>ROUND(I581*H581,2)</f>
        <v>0</v>
      </c>
      <c r="K581" s="211" t="s">
        <v>11781</v>
      </c>
      <c r="L581" s="62"/>
      <c r="M581" s="216" t="s">
        <v>23</v>
      </c>
      <c r="N581" s="217" t="s">
        <v>44</v>
      </c>
      <c r="O581" s="43"/>
      <c r="P581" s="218">
        <f>O581*H581</f>
        <v>0</v>
      </c>
      <c r="Q581" s="218">
        <v>0</v>
      </c>
      <c r="R581" s="218">
        <f>Q581*H581</f>
        <v>0</v>
      </c>
      <c r="S581" s="218">
        <v>0</v>
      </c>
      <c r="T581" s="219">
        <f>S581*H581</f>
        <v>0</v>
      </c>
      <c r="AR581" s="25" t="s">
        <v>502</v>
      </c>
      <c r="AT581" s="25" t="s">
        <v>498</v>
      </c>
      <c r="AU581" s="25" t="s">
        <v>80</v>
      </c>
      <c r="AY581" s="25" t="s">
        <v>492</v>
      </c>
      <c r="BE581" s="220">
        <f>IF(N581="základní",J581,0)</f>
        <v>0</v>
      </c>
      <c r="BF581" s="220">
        <f>IF(N581="snížená",J581,0)</f>
        <v>0</v>
      </c>
      <c r="BG581" s="220">
        <f>IF(N581="zákl. přenesená",J581,0)</f>
        <v>0</v>
      </c>
      <c r="BH581" s="220">
        <f>IF(N581="sníž. přenesená",J581,0)</f>
        <v>0</v>
      </c>
      <c r="BI581" s="220">
        <f>IF(N581="nulová",J581,0)</f>
        <v>0</v>
      </c>
      <c r="BJ581" s="25" t="s">
        <v>80</v>
      </c>
      <c r="BK581" s="220">
        <f>ROUND(I581*H581,2)</f>
        <v>0</v>
      </c>
      <c r="BL581" s="25" t="s">
        <v>502</v>
      </c>
      <c r="BM581" s="25" t="s">
        <v>2907</v>
      </c>
    </row>
    <row r="582" spans="2:65" s="1" customFormat="1">
      <c r="B582" s="42"/>
      <c r="C582" s="64"/>
      <c r="D582" s="221" t="s">
        <v>506</v>
      </c>
      <c r="E582" s="64"/>
      <c r="F582" s="222" t="s">
        <v>12219</v>
      </c>
      <c r="G582" s="64"/>
      <c r="H582" s="64"/>
      <c r="I582" s="177"/>
      <c r="J582" s="64"/>
      <c r="K582" s="64"/>
      <c r="L582" s="62"/>
      <c r="M582" s="223"/>
      <c r="N582" s="43"/>
      <c r="O582" s="43"/>
      <c r="P582" s="43"/>
      <c r="Q582" s="43"/>
      <c r="R582" s="43"/>
      <c r="S582" s="43"/>
      <c r="T582" s="79"/>
      <c r="AT582" s="25" t="s">
        <v>506</v>
      </c>
      <c r="AU582" s="25" t="s">
        <v>80</v>
      </c>
    </row>
    <row r="583" spans="2:65" s="1" customFormat="1" ht="36">
      <c r="B583" s="42"/>
      <c r="C583" s="64"/>
      <c r="D583" s="227" t="s">
        <v>2254</v>
      </c>
      <c r="E583" s="64"/>
      <c r="F583" s="273" t="s">
        <v>12220</v>
      </c>
      <c r="G583" s="64"/>
      <c r="H583" s="64"/>
      <c r="I583" s="177"/>
      <c r="J583" s="64"/>
      <c r="K583" s="64"/>
      <c r="L583" s="62"/>
      <c r="M583" s="223"/>
      <c r="N583" s="43"/>
      <c r="O583" s="43"/>
      <c r="P583" s="43"/>
      <c r="Q583" s="43"/>
      <c r="R583" s="43"/>
      <c r="S583" s="43"/>
      <c r="T583" s="79"/>
      <c r="AT583" s="25" t="s">
        <v>2254</v>
      </c>
      <c r="AU583" s="25" t="s">
        <v>80</v>
      </c>
    </row>
    <row r="584" spans="2:65" s="1" customFormat="1" ht="16.5" customHeight="1">
      <c r="B584" s="42"/>
      <c r="C584" s="209" t="s">
        <v>2129</v>
      </c>
      <c r="D584" s="209" t="s">
        <v>498</v>
      </c>
      <c r="E584" s="210" t="s">
        <v>12221</v>
      </c>
      <c r="F584" s="211" t="s">
        <v>12222</v>
      </c>
      <c r="G584" s="212" t="s">
        <v>2537</v>
      </c>
      <c r="H584" s="213">
        <v>15</v>
      </c>
      <c r="I584" s="214"/>
      <c r="J584" s="215">
        <f>ROUND(I584*H584,2)</f>
        <v>0</v>
      </c>
      <c r="K584" s="211" t="s">
        <v>11781</v>
      </c>
      <c r="L584" s="62"/>
      <c r="M584" s="216" t="s">
        <v>23</v>
      </c>
      <c r="N584" s="217" t="s">
        <v>44</v>
      </c>
      <c r="O584" s="43"/>
      <c r="P584" s="218">
        <f>O584*H584</f>
        <v>0</v>
      </c>
      <c r="Q584" s="218">
        <v>0</v>
      </c>
      <c r="R584" s="218">
        <f>Q584*H584</f>
        <v>0</v>
      </c>
      <c r="S584" s="218">
        <v>0</v>
      </c>
      <c r="T584" s="219">
        <f>S584*H584</f>
        <v>0</v>
      </c>
      <c r="AR584" s="25" t="s">
        <v>502</v>
      </c>
      <c r="AT584" s="25" t="s">
        <v>498</v>
      </c>
      <c r="AU584" s="25" t="s">
        <v>80</v>
      </c>
      <c r="AY584" s="25" t="s">
        <v>492</v>
      </c>
      <c r="BE584" s="220">
        <f>IF(N584="základní",J584,0)</f>
        <v>0</v>
      </c>
      <c r="BF584" s="220">
        <f>IF(N584="snížená",J584,0)</f>
        <v>0</v>
      </c>
      <c r="BG584" s="220">
        <f>IF(N584="zákl. přenesená",J584,0)</f>
        <v>0</v>
      </c>
      <c r="BH584" s="220">
        <f>IF(N584="sníž. přenesená",J584,0)</f>
        <v>0</v>
      </c>
      <c r="BI584" s="220">
        <f>IF(N584="nulová",J584,0)</f>
        <v>0</v>
      </c>
      <c r="BJ584" s="25" t="s">
        <v>80</v>
      </c>
      <c r="BK584" s="220">
        <f>ROUND(I584*H584,2)</f>
        <v>0</v>
      </c>
      <c r="BL584" s="25" t="s">
        <v>502</v>
      </c>
      <c r="BM584" s="25" t="s">
        <v>2922</v>
      </c>
    </row>
    <row r="585" spans="2:65" s="1" customFormat="1">
      <c r="B585" s="42"/>
      <c r="C585" s="64"/>
      <c r="D585" s="221" t="s">
        <v>506</v>
      </c>
      <c r="E585" s="64"/>
      <c r="F585" s="222" t="s">
        <v>12222</v>
      </c>
      <c r="G585" s="64"/>
      <c r="H585" s="64"/>
      <c r="I585" s="177"/>
      <c r="J585" s="64"/>
      <c r="K585" s="64"/>
      <c r="L585" s="62"/>
      <c r="M585" s="223"/>
      <c r="N585" s="43"/>
      <c r="O585" s="43"/>
      <c r="P585" s="43"/>
      <c r="Q585" s="43"/>
      <c r="R585" s="43"/>
      <c r="S585" s="43"/>
      <c r="T585" s="79"/>
      <c r="AT585" s="25" t="s">
        <v>506</v>
      </c>
      <c r="AU585" s="25" t="s">
        <v>80</v>
      </c>
    </row>
    <row r="586" spans="2:65" s="1" customFormat="1" ht="36">
      <c r="B586" s="42"/>
      <c r="C586" s="64"/>
      <c r="D586" s="227" t="s">
        <v>2254</v>
      </c>
      <c r="E586" s="64"/>
      <c r="F586" s="273" t="s">
        <v>12223</v>
      </c>
      <c r="G586" s="64"/>
      <c r="H586" s="64"/>
      <c r="I586" s="177"/>
      <c r="J586" s="64"/>
      <c r="K586" s="64"/>
      <c r="L586" s="62"/>
      <c r="M586" s="223"/>
      <c r="N586" s="43"/>
      <c r="O586" s="43"/>
      <c r="P586" s="43"/>
      <c r="Q586" s="43"/>
      <c r="R586" s="43"/>
      <c r="S586" s="43"/>
      <c r="T586" s="79"/>
      <c r="AT586" s="25" t="s">
        <v>2254</v>
      </c>
      <c r="AU586" s="25" t="s">
        <v>80</v>
      </c>
    </row>
    <row r="587" spans="2:65" s="1" customFormat="1" ht="16.5" customHeight="1">
      <c r="B587" s="42"/>
      <c r="C587" s="209" t="s">
        <v>2133</v>
      </c>
      <c r="D587" s="209" t="s">
        <v>498</v>
      </c>
      <c r="E587" s="210" t="s">
        <v>12224</v>
      </c>
      <c r="F587" s="211" t="s">
        <v>12225</v>
      </c>
      <c r="G587" s="212" t="s">
        <v>2537</v>
      </c>
      <c r="H587" s="213">
        <v>18</v>
      </c>
      <c r="I587" s="214"/>
      <c r="J587" s="215">
        <f>ROUND(I587*H587,2)</f>
        <v>0</v>
      </c>
      <c r="K587" s="211" t="s">
        <v>11781</v>
      </c>
      <c r="L587" s="62"/>
      <c r="M587" s="216" t="s">
        <v>23</v>
      </c>
      <c r="N587" s="217" t="s">
        <v>44</v>
      </c>
      <c r="O587" s="43"/>
      <c r="P587" s="218">
        <f>O587*H587</f>
        <v>0</v>
      </c>
      <c r="Q587" s="218">
        <v>0</v>
      </c>
      <c r="R587" s="218">
        <f>Q587*H587</f>
        <v>0</v>
      </c>
      <c r="S587" s="218">
        <v>0</v>
      </c>
      <c r="T587" s="219">
        <f>S587*H587</f>
        <v>0</v>
      </c>
      <c r="AR587" s="25" t="s">
        <v>502</v>
      </c>
      <c r="AT587" s="25" t="s">
        <v>498</v>
      </c>
      <c r="AU587" s="25" t="s">
        <v>80</v>
      </c>
      <c r="AY587" s="25" t="s">
        <v>492</v>
      </c>
      <c r="BE587" s="220">
        <f>IF(N587="základní",J587,0)</f>
        <v>0</v>
      </c>
      <c r="BF587" s="220">
        <f>IF(N587="snížená",J587,0)</f>
        <v>0</v>
      </c>
      <c r="BG587" s="220">
        <f>IF(N587="zákl. přenesená",J587,0)</f>
        <v>0</v>
      </c>
      <c r="BH587" s="220">
        <f>IF(N587="sníž. přenesená",J587,0)</f>
        <v>0</v>
      </c>
      <c r="BI587" s="220">
        <f>IF(N587="nulová",J587,0)</f>
        <v>0</v>
      </c>
      <c r="BJ587" s="25" t="s">
        <v>80</v>
      </c>
      <c r="BK587" s="220">
        <f>ROUND(I587*H587,2)</f>
        <v>0</v>
      </c>
      <c r="BL587" s="25" t="s">
        <v>502</v>
      </c>
      <c r="BM587" s="25" t="s">
        <v>2959</v>
      </c>
    </row>
    <row r="588" spans="2:65" s="1" customFormat="1">
      <c r="B588" s="42"/>
      <c r="C588" s="64"/>
      <c r="D588" s="221" t="s">
        <v>506</v>
      </c>
      <c r="E588" s="64"/>
      <c r="F588" s="222" t="s">
        <v>12225</v>
      </c>
      <c r="G588" s="64"/>
      <c r="H588" s="64"/>
      <c r="I588" s="177"/>
      <c r="J588" s="64"/>
      <c r="K588" s="64"/>
      <c r="L588" s="62"/>
      <c r="M588" s="223"/>
      <c r="N588" s="43"/>
      <c r="O588" s="43"/>
      <c r="P588" s="43"/>
      <c r="Q588" s="43"/>
      <c r="R588" s="43"/>
      <c r="S588" s="43"/>
      <c r="T588" s="79"/>
      <c r="AT588" s="25" t="s">
        <v>506</v>
      </c>
      <c r="AU588" s="25" t="s">
        <v>80</v>
      </c>
    </row>
    <row r="589" spans="2:65" s="1" customFormat="1" ht="36">
      <c r="B589" s="42"/>
      <c r="C589" s="64"/>
      <c r="D589" s="227" t="s">
        <v>2254</v>
      </c>
      <c r="E589" s="64"/>
      <c r="F589" s="273" t="s">
        <v>12226</v>
      </c>
      <c r="G589" s="64"/>
      <c r="H589" s="64"/>
      <c r="I589" s="177"/>
      <c r="J589" s="64"/>
      <c r="K589" s="64"/>
      <c r="L589" s="62"/>
      <c r="M589" s="223"/>
      <c r="N589" s="43"/>
      <c r="O589" s="43"/>
      <c r="P589" s="43"/>
      <c r="Q589" s="43"/>
      <c r="R589" s="43"/>
      <c r="S589" s="43"/>
      <c r="T589" s="79"/>
      <c r="AT589" s="25" t="s">
        <v>2254</v>
      </c>
      <c r="AU589" s="25" t="s">
        <v>80</v>
      </c>
    </row>
    <row r="590" spans="2:65" s="1" customFormat="1" ht="16.5" customHeight="1">
      <c r="B590" s="42"/>
      <c r="C590" s="209" t="s">
        <v>2139</v>
      </c>
      <c r="D590" s="209" t="s">
        <v>498</v>
      </c>
      <c r="E590" s="210" t="s">
        <v>12227</v>
      </c>
      <c r="F590" s="211" t="s">
        <v>12228</v>
      </c>
      <c r="G590" s="212" t="s">
        <v>2537</v>
      </c>
      <c r="H590" s="213">
        <v>2</v>
      </c>
      <c r="I590" s="214"/>
      <c r="J590" s="215">
        <f>ROUND(I590*H590,2)</f>
        <v>0</v>
      </c>
      <c r="K590" s="211" t="s">
        <v>11781</v>
      </c>
      <c r="L590" s="62"/>
      <c r="M590" s="216" t="s">
        <v>23</v>
      </c>
      <c r="N590" s="217" t="s">
        <v>44</v>
      </c>
      <c r="O590" s="43"/>
      <c r="P590" s="218">
        <f>O590*H590</f>
        <v>0</v>
      </c>
      <c r="Q590" s="218">
        <v>0</v>
      </c>
      <c r="R590" s="218">
        <f>Q590*H590</f>
        <v>0</v>
      </c>
      <c r="S590" s="218">
        <v>0</v>
      </c>
      <c r="T590" s="219">
        <f>S590*H590</f>
        <v>0</v>
      </c>
      <c r="AR590" s="25" t="s">
        <v>502</v>
      </c>
      <c r="AT590" s="25" t="s">
        <v>498</v>
      </c>
      <c r="AU590" s="25" t="s">
        <v>80</v>
      </c>
      <c r="AY590" s="25" t="s">
        <v>492</v>
      </c>
      <c r="BE590" s="220">
        <f>IF(N590="základní",J590,0)</f>
        <v>0</v>
      </c>
      <c r="BF590" s="220">
        <f>IF(N590="snížená",J590,0)</f>
        <v>0</v>
      </c>
      <c r="BG590" s="220">
        <f>IF(N590="zákl. přenesená",J590,0)</f>
        <v>0</v>
      </c>
      <c r="BH590" s="220">
        <f>IF(N590="sníž. přenesená",J590,0)</f>
        <v>0</v>
      </c>
      <c r="BI590" s="220">
        <f>IF(N590="nulová",J590,0)</f>
        <v>0</v>
      </c>
      <c r="BJ590" s="25" t="s">
        <v>80</v>
      </c>
      <c r="BK590" s="220">
        <f>ROUND(I590*H590,2)</f>
        <v>0</v>
      </c>
      <c r="BL590" s="25" t="s">
        <v>502</v>
      </c>
      <c r="BM590" s="25" t="s">
        <v>2976</v>
      </c>
    </row>
    <row r="591" spans="2:65" s="1" customFormat="1">
      <c r="B591" s="42"/>
      <c r="C591" s="64"/>
      <c r="D591" s="221" t="s">
        <v>506</v>
      </c>
      <c r="E591" s="64"/>
      <c r="F591" s="222" t="s">
        <v>12228</v>
      </c>
      <c r="G591" s="64"/>
      <c r="H591" s="64"/>
      <c r="I591" s="177"/>
      <c r="J591" s="64"/>
      <c r="K591" s="64"/>
      <c r="L591" s="62"/>
      <c r="M591" s="223"/>
      <c r="N591" s="43"/>
      <c r="O591" s="43"/>
      <c r="P591" s="43"/>
      <c r="Q591" s="43"/>
      <c r="R591" s="43"/>
      <c r="S591" s="43"/>
      <c r="T591" s="79"/>
      <c r="AT591" s="25" t="s">
        <v>506</v>
      </c>
      <c r="AU591" s="25" t="s">
        <v>80</v>
      </c>
    </row>
    <row r="592" spans="2:65" s="1" customFormat="1" ht="36">
      <c r="B592" s="42"/>
      <c r="C592" s="64"/>
      <c r="D592" s="221" t="s">
        <v>2254</v>
      </c>
      <c r="E592" s="64"/>
      <c r="F592" s="224" t="s">
        <v>12229</v>
      </c>
      <c r="G592" s="64"/>
      <c r="H592" s="64"/>
      <c r="I592" s="177"/>
      <c r="J592" s="64"/>
      <c r="K592" s="64"/>
      <c r="L592" s="62"/>
      <c r="M592" s="223"/>
      <c r="N592" s="43"/>
      <c r="O592" s="43"/>
      <c r="P592" s="43"/>
      <c r="Q592" s="43"/>
      <c r="R592" s="43"/>
      <c r="S592" s="43"/>
      <c r="T592" s="79"/>
      <c r="AT592" s="25" t="s">
        <v>2254</v>
      </c>
      <c r="AU592" s="25" t="s">
        <v>80</v>
      </c>
    </row>
    <row r="593" spans="2:65" s="11" customFormat="1" ht="37.35" customHeight="1">
      <c r="B593" s="192"/>
      <c r="C593" s="193"/>
      <c r="D593" s="206" t="s">
        <v>72</v>
      </c>
      <c r="E593" s="290" t="s">
        <v>4988</v>
      </c>
      <c r="F593" s="290" t="s">
        <v>12230</v>
      </c>
      <c r="G593" s="193"/>
      <c r="H593" s="193"/>
      <c r="I593" s="196"/>
      <c r="J593" s="291">
        <f>BK593</f>
        <v>0</v>
      </c>
      <c r="K593" s="193"/>
      <c r="L593" s="198"/>
      <c r="M593" s="199"/>
      <c r="N593" s="200"/>
      <c r="O593" s="200"/>
      <c r="P593" s="201">
        <f>SUM(P594:P634)</f>
        <v>0</v>
      </c>
      <c r="Q593" s="200"/>
      <c r="R593" s="201">
        <f>SUM(R594:R634)</f>
        <v>0</v>
      </c>
      <c r="S593" s="200"/>
      <c r="T593" s="202">
        <f>SUM(T594:T634)</f>
        <v>0</v>
      </c>
      <c r="AR593" s="203" t="s">
        <v>80</v>
      </c>
      <c r="AT593" s="204" t="s">
        <v>72</v>
      </c>
      <c r="AU593" s="204" t="s">
        <v>73</v>
      </c>
      <c r="AY593" s="203" t="s">
        <v>492</v>
      </c>
      <c r="BK593" s="205">
        <f>SUM(BK594:BK634)</f>
        <v>0</v>
      </c>
    </row>
    <row r="594" spans="2:65" s="1" customFormat="1" ht="16.5" customHeight="1">
      <c r="B594" s="42"/>
      <c r="C594" s="209" t="s">
        <v>2147</v>
      </c>
      <c r="D594" s="209" t="s">
        <v>498</v>
      </c>
      <c r="E594" s="210" t="s">
        <v>12231</v>
      </c>
      <c r="F594" s="211" t="s">
        <v>23</v>
      </c>
      <c r="G594" s="212" t="s">
        <v>23</v>
      </c>
      <c r="H594" s="213">
        <v>0</v>
      </c>
      <c r="I594" s="214"/>
      <c r="J594" s="215">
        <f>ROUND(I594*H594,2)</f>
        <v>0</v>
      </c>
      <c r="K594" s="211" t="s">
        <v>23</v>
      </c>
      <c r="L594" s="62"/>
      <c r="M594" s="216" t="s">
        <v>23</v>
      </c>
      <c r="N594" s="217" t="s">
        <v>44</v>
      </c>
      <c r="O594" s="43"/>
      <c r="P594" s="218">
        <f>O594*H594</f>
        <v>0</v>
      </c>
      <c r="Q594" s="218">
        <v>0</v>
      </c>
      <c r="R594" s="218">
        <f>Q594*H594</f>
        <v>0</v>
      </c>
      <c r="S594" s="218">
        <v>0</v>
      </c>
      <c r="T594" s="219">
        <f>S594*H594</f>
        <v>0</v>
      </c>
      <c r="AR594" s="25" t="s">
        <v>502</v>
      </c>
      <c r="AT594" s="25" t="s">
        <v>498</v>
      </c>
      <c r="AU594" s="25" t="s">
        <v>80</v>
      </c>
      <c r="AY594" s="25" t="s">
        <v>492</v>
      </c>
      <c r="BE594" s="220">
        <f>IF(N594="základní",J594,0)</f>
        <v>0</v>
      </c>
      <c r="BF594" s="220">
        <f>IF(N594="snížená",J594,0)</f>
        <v>0</v>
      </c>
      <c r="BG594" s="220">
        <f>IF(N594="zákl. přenesená",J594,0)</f>
        <v>0</v>
      </c>
      <c r="BH594" s="220">
        <f>IF(N594="sníž. přenesená",J594,0)</f>
        <v>0</v>
      </c>
      <c r="BI594" s="220">
        <f>IF(N594="nulová",J594,0)</f>
        <v>0</v>
      </c>
      <c r="BJ594" s="25" t="s">
        <v>80</v>
      </c>
      <c r="BK594" s="220">
        <f>ROUND(I594*H594,2)</f>
        <v>0</v>
      </c>
      <c r="BL594" s="25" t="s">
        <v>502</v>
      </c>
      <c r="BM594" s="25" t="s">
        <v>12232</v>
      </c>
    </row>
    <row r="595" spans="2:65" s="1" customFormat="1" ht="96">
      <c r="B595" s="42"/>
      <c r="C595" s="64"/>
      <c r="D595" s="227" t="s">
        <v>506</v>
      </c>
      <c r="E595" s="64"/>
      <c r="F595" s="274" t="s">
        <v>12233</v>
      </c>
      <c r="G595" s="64"/>
      <c r="H595" s="64"/>
      <c r="I595" s="177"/>
      <c r="J595" s="64"/>
      <c r="K595" s="64"/>
      <c r="L595" s="62"/>
      <c r="M595" s="223"/>
      <c r="N595" s="43"/>
      <c r="O595" s="43"/>
      <c r="P595" s="43"/>
      <c r="Q595" s="43"/>
      <c r="R595" s="43"/>
      <c r="S595" s="43"/>
      <c r="T595" s="79"/>
      <c r="AT595" s="25" t="s">
        <v>506</v>
      </c>
      <c r="AU595" s="25" t="s">
        <v>80</v>
      </c>
    </row>
    <row r="596" spans="2:65" s="1" customFormat="1" ht="16.5" customHeight="1">
      <c r="B596" s="42"/>
      <c r="C596" s="209" t="s">
        <v>2153</v>
      </c>
      <c r="D596" s="209" t="s">
        <v>498</v>
      </c>
      <c r="E596" s="210" t="s">
        <v>12234</v>
      </c>
      <c r="F596" s="211" t="s">
        <v>12235</v>
      </c>
      <c r="G596" s="212" t="s">
        <v>2537</v>
      </c>
      <c r="H596" s="213">
        <v>1</v>
      </c>
      <c r="I596" s="214"/>
      <c r="J596" s="215">
        <f>ROUND(I596*H596,2)</f>
        <v>0</v>
      </c>
      <c r="K596" s="211" t="s">
        <v>11781</v>
      </c>
      <c r="L596" s="62"/>
      <c r="M596" s="216" t="s">
        <v>23</v>
      </c>
      <c r="N596" s="217" t="s">
        <v>44</v>
      </c>
      <c r="O596" s="43"/>
      <c r="P596" s="218">
        <f>O596*H596</f>
        <v>0</v>
      </c>
      <c r="Q596" s="218">
        <v>0</v>
      </c>
      <c r="R596" s="218">
        <f>Q596*H596</f>
        <v>0</v>
      </c>
      <c r="S596" s="218">
        <v>0</v>
      </c>
      <c r="T596" s="219">
        <f>S596*H596</f>
        <v>0</v>
      </c>
      <c r="AR596" s="25" t="s">
        <v>502</v>
      </c>
      <c r="AT596" s="25" t="s">
        <v>498</v>
      </c>
      <c r="AU596" s="25" t="s">
        <v>80</v>
      </c>
      <c r="AY596" s="25" t="s">
        <v>492</v>
      </c>
      <c r="BE596" s="220">
        <f>IF(N596="základní",J596,0)</f>
        <v>0</v>
      </c>
      <c r="BF596" s="220">
        <f>IF(N596="snížená",J596,0)</f>
        <v>0</v>
      </c>
      <c r="BG596" s="220">
        <f>IF(N596="zákl. přenesená",J596,0)</f>
        <v>0</v>
      </c>
      <c r="BH596" s="220">
        <f>IF(N596="sníž. přenesená",J596,0)</f>
        <v>0</v>
      </c>
      <c r="BI596" s="220">
        <f>IF(N596="nulová",J596,0)</f>
        <v>0</v>
      </c>
      <c r="BJ596" s="25" t="s">
        <v>80</v>
      </c>
      <c r="BK596" s="220">
        <f>ROUND(I596*H596,2)</f>
        <v>0</v>
      </c>
      <c r="BL596" s="25" t="s">
        <v>502</v>
      </c>
      <c r="BM596" s="25" t="s">
        <v>2996</v>
      </c>
    </row>
    <row r="597" spans="2:65" s="1" customFormat="1">
      <c r="B597" s="42"/>
      <c r="C597" s="64"/>
      <c r="D597" s="221" t="s">
        <v>506</v>
      </c>
      <c r="E597" s="64"/>
      <c r="F597" s="222" t="s">
        <v>12235</v>
      </c>
      <c r="G597" s="64"/>
      <c r="H597" s="64"/>
      <c r="I597" s="177"/>
      <c r="J597" s="64"/>
      <c r="K597" s="64"/>
      <c r="L597" s="62"/>
      <c r="M597" s="223"/>
      <c r="N597" s="43"/>
      <c r="O597" s="43"/>
      <c r="P597" s="43"/>
      <c r="Q597" s="43"/>
      <c r="R597" s="43"/>
      <c r="S597" s="43"/>
      <c r="T597" s="79"/>
      <c r="AT597" s="25" t="s">
        <v>506</v>
      </c>
      <c r="AU597" s="25" t="s">
        <v>80</v>
      </c>
    </row>
    <row r="598" spans="2:65" s="1" customFormat="1" ht="72">
      <c r="B598" s="42"/>
      <c r="C598" s="64"/>
      <c r="D598" s="227" t="s">
        <v>2254</v>
      </c>
      <c r="E598" s="64"/>
      <c r="F598" s="273" t="s">
        <v>12236</v>
      </c>
      <c r="G598" s="64"/>
      <c r="H598" s="64"/>
      <c r="I598" s="177"/>
      <c r="J598" s="64"/>
      <c r="K598" s="64"/>
      <c r="L598" s="62"/>
      <c r="M598" s="223"/>
      <c r="N598" s="43"/>
      <c r="O598" s="43"/>
      <c r="P598" s="43"/>
      <c r="Q598" s="43"/>
      <c r="R598" s="43"/>
      <c r="S598" s="43"/>
      <c r="T598" s="79"/>
      <c r="AT598" s="25" t="s">
        <v>2254</v>
      </c>
      <c r="AU598" s="25" t="s">
        <v>80</v>
      </c>
    </row>
    <row r="599" spans="2:65" s="1" customFormat="1" ht="16.5" customHeight="1">
      <c r="B599" s="42"/>
      <c r="C599" s="209" t="s">
        <v>2160</v>
      </c>
      <c r="D599" s="209" t="s">
        <v>498</v>
      </c>
      <c r="E599" s="210" t="s">
        <v>12237</v>
      </c>
      <c r="F599" s="211" t="s">
        <v>12238</v>
      </c>
      <c r="G599" s="212" t="s">
        <v>2537</v>
      </c>
      <c r="H599" s="213">
        <v>74</v>
      </c>
      <c r="I599" s="214"/>
      <c r="J599" s="215">
        <f>ROUND(I599*H599,2)</f>
        <v>0</v>
      </c>
      <c r="K599" s="211" t="s">
        <v>11781</v>
      </c>
      <c r="L599" s="62"/>
      <c r="M599" s="216" t="s">
        <v>23</v>
      </c>
      <c r="N599" s="217" t="s">
        <v>44</v>
      </c>
      <c r="O599" s="43"/>
      <c r="P599" s="218">
        <f>O599*H599</f>
        <v>0</v>
      </c>
      <c r="Q599" s="218">
        <v>0</v>
      </c>
      <c r="R599" s="218">
        <f>Q599*H599</f>
        <v>0</v>
      </c>
      <c r="S599" s="218">
        <v>0</v>
      </c>
      <c r="T599" s="219">
        <f>S599*H599</f>
        <v>0</v>
      </c>
      <c r="AR599" s="25" t="s">
        <v>502</v>
      </c>
      <c r="AT599" s="25" t="s">
        <v>498</v>
      </c>
      <c r="AU599" s="25" t="s">
        <v>80</v>
      </c>
      <c r="AY599" s="25" t="s">
        <v>492</v>
      </c>
      <c r="BE599" s="220">
        <f>IF(N599="základní",J599,0)</f>
        <v>0</v>
      </c>
      <c r="BF599" s="220">
        <f>IF(N599="snížená",J599,0)</f>
        <v>0</v>
      </c>
      <c r="BG599" s="220">
        <f>IF(N599="zákl. přenesená",J599,0)</f>
        <v>0</v>
      </c>
      <c r="BH599" s="220">
        <f>IF(N599="sníž. přenesená",J599,0)</f>
        <v>0</v>
      </c>
      <c r="BI599" s="220">
        <f>IF(N599="nulová",J599,0)</f>
        <v>0</v>
      </c>
      <c r="BJ599" s="25" t="s">
        <v>80</v>
      </c>
      <c r="BK599" s="220">
        <f>ROUND(I599*H599,2)</f>
        <v>0</v>
      </c>
      <c r="BL599" s="25" t="s">
        <v>502</v>
      </c>
      <c r="BM599" s="25" t="s">
        <v>3012</v>
      </c>
    </row>
    <row r="600" spans="2:65" s="1" customFormat="1">
      <c r="B600" s="42"/>
      <c r="C600" s="64"/>
      <c r="D600" s="221" t="s">
        <v>506</v>
      </c>
      <c r="E600" s="64"/>
      <c r="F600" s="222" t="s">
        <v>12238</v>
      </c>
      <c r="G600" s="64"/>
      <c r="H600" s="64"/>
      <c r="I600" s="177"/>
      <c r="J600" s="64"/>
      <c r="K600" s="64"/>
      <c r="L600" s="62"/>
      <c r="M600" s="223"/>
      <c r="N600" s="43"/>
      <c r="O600" s="43"/>
      <c r="P600" s="43"/>
      <c r="Q600" s="43"/>
      <c r="R600" s="43"/>
      <c r="S600" s="43"/>
      <c r="T600" s="79"/>
      <c r="AT600" s="25" t="s">
        <v>506</v>
      </c>
      <c r="AU600" s="25" t="s">
        <v>80</v>
      </c>
    </row>
    <row r="601" spans="2:65" s="1" customFormat="1" ht="48">
      <c r="B601" s="42"/>
      <c r="C601" s="64"/>
      <c r="D601" s="227" t="s">
        <v>2254</v>
      </c>
      <c r="E601" s="64"/>
      <c r="F601" s="273" t="s">
        <v>12239</v>
      </c>
      <c r="G601" s="64"/>
      <c r="H601" s="64"/>
      <c r="I601" s="177"/>
      <c r="J601" s="64"/>
      <c r="K601" s="64"/>
      <c r="L601" s="62"/>
      <c r="M601" s="223"/>
      <c r="N601" s="43"/>
      <c r="O601" s="43"/>
      <c r="P601" s="43"/>
      <c r="Q601" s="43"/>
      <c r="R601" s="43"/>
      <c r="S601" s="43"/>
      <c r="T601" s="79"/>
      <c r="AT601" s="25" t="s">
        <v>2254</v>
      </c>
      <c r="AU601" s="25" t="s">
        <v>80</v>
      </c>
    </row>
    <row r="602" spans="2:65" s="1" customFormat="1" ht="16.5" customHeight="1">
      <c r="B602" s="42"/>
      <c r="C602" s="209" t="s">
        <v>2166</v>
      </c>
      <c r="D602" s="209" t="s">
        <v>498</v>
      </c>
      <c r="E602" s="210" t="s">
        <v>12240</v>
      </c>
      <c r="F602" s="211" t="s">
        <v>12241</v>
      </c>
      <c r="G602" s="212" t="s">
        <v>2537</v>
      </c>
      <c r="H602" s="213">
        <v>17</v>
      </c>
      <c r="I602" s="214"/>
      <c r="J602" s="215">
        <f>ROUND(I602*H602,2)</f>
        <v>0</v>
      </c>
      <c r="K602" s="211" t="s">
        <v>11781</v>
      </c>
      <c r="L602" s="62"/>
      <c r="M602" s="216" t="s">
        <v>23</v>
      </c>
      <c r="N602" s="217" t="s">
        <v>44</v>
      </c>
      <c r="O602" s="43"/>
      <c r="P602" s="218">
        <f>O602*H602</f>
        <v>0</v>
      </c>
      <c r="Q602" s="218">
        <v>0</v>
      </c>
      <c r="R602" s="218">
        <f>Q602*H602</f>
        <v>0</v>
      </c>
      <c r="S602" s="218">
        <v>0</v>
      </c>
      <c r="T602" s="219">
        <f>S602*H602</f>
        <v>0</v>
      </c>
      <c r="AR602" s="25" t="s">
        <v>502</v>
      </c>
      <c r="AT602" s="25" t="s">
        <v>498</v>
      </c>
      <c r="AU602" s="25" t="s">
        <v>80</v>
      </c>
      <c r="AY602" s="25" t="s">
        <v>492</v>
      </c>
      <c r="BE602" s="220">
        <f>IF(N602="základní",J602,0)</f>
        <v>0</v>
      </c>
      <c r="BF602" s="220">
        <f>IF(N602="snížená",J602,0)</f>
        <v>0</v>
      </c>
      <c r="BG602" s="220">
        <f>IF(N602="zákl. přenesená",J602,0)</f>
        <v>0</v>
      </c>
      <c r="BH602" s="220">
        <f>IF(N602="sníž. přenesená",J602,0)</f>
        <v>0</v>
      </c>
      <c r="BI602" s="220">
        <f>IF(N602="nulová",J602,0)</f>
        <v>0</v>
      </c>
      <c r="BJ602" s="25" t="s">
        <v>80</v>
      </c>
      <c r="BK602" s="220">
        <f>ROUND(I602*H602,2)</f>
        <v>0</v>
      </c>
      <c r="BL602" s="25" t="s">
        <v>502</v>
      </c>
      <c r="BM602" s="25" t="s">
        <v>3025</v>
      </c>
    </row>
    <row r="603" spans="2:65" s="1" customFormat="1">
      <c r="B603" s="42"/>
      <c r="C603" s="64"/>
      <c r="D603" s="221" t="s">
        <v>506</v>
      </c>
      <c r="E603" s="64"/>
      <c r="F603" s="222" t="s">
        <v>12241</v>
      </c>
      <c r="G603" s="64"/>
      <c r="H603" s="64"/>
      <c r="I603" s="177"/>
      <c r="J603" s="64"/>
      <c r="K603" s="64"/>
      <c r="L603" s="62"/>
      <c r="M603" s="223"/>
      <c r="N603" s="43"/>
      <c r="O603" s="43"/>
      <c r="P603" s="43"/>
      <c r="Q603" s="43"/>
      <c r="R603" s="43"/>
      <c r="S603" s="43"/>
      <c r="T603" s="79"/>
      <c r="AT603" s="25" t="s">
        <v>506</v>
      </c>
      <c r="AU603" s="25" t="s">
        <v>80</v>
      </c>
    </row>
    <row r="604" spans="2:65" s="1" customFormat="1" ht="60">
      <c r="B604" s="42"/>
      <c r="C604" s="64"/>
      <c r="D604" s="227" t="s">
        <v>2254</v>
      </c>
      <c r="E604" s="64"/>
      <c r="F604" s="273" t="s">
        <v>12242</v>
      </c>
      <c r="G604" s="64"/>
      <c r="H604" s="64"/>
      <c r="I604" s="177"/>
      <c r="J604" s="64"/>
      <c r="K604" s="64"/>
      <c r="L604" s="62"/>
      <c r="M604" s="223"/>
      <c r="N604" s="43"/>
      <c r="O604" s="43"/>
      <c r="P604" s="43"/>
      <c r="Q604" s="43"/>
      <c r="R604" s="43"/>
      <c r="S604" s="43"/>
      <c r="T604" s="79"/>
      <c r="AT604" s="25" t="s">
        <v>2254</v>
      </c>
      <c r="AU604" s="25" t="s">
        <v>80</v>
      </c>
    </row>
    <row r="605" spans="2:65" s="1" customFormat="1" ht="16.5" customHeight="1">
      <c r="B605" s="42"/>
      <c r="C605" s="209" t="s">
        <v>2180</v>
      </c>
      <c r="D605" s="209" t="s">
        <v>498</v>
      </c>
      <c r="E605" s="210" t="s">
        <v>12243</v>
      </c>
      <c r="F605" s="211" t="s">
        <v>12244</v>
      </c>
      <c r="G605" s="212" t="s">
        <v>2537</v>
      </c>
      <c r="H605" s="213">
        <v>76</v>
      </c>
      <c r="I605" s="214"/>
      <c r="J605" s="215">
        <f>ROUND(I605*H605,2)</f>
        <v>0</v>
      </c>
      <c r="K605" s="211" t="s">
        <v>11781</v>
      </c>
      <c r="L605" s="62"/>
      <c r="M605" s="216" t="s">
        <v>23</v>
      </c>
      <c r="N605" s="217" t="s">
        <v>44</v>
      </c>
      <c r="O605" s="43"/>
      <c r="P605" s="218">
        <f>O605*H605</f>
        <v>0</v>
      </c>
      <c r="Q605" s="218">
        <v>0</v>
      </c>
      <c r="R605" s="218">
        <f>Q605*H605</f>
        <v>0</v>
      </c>
      <c r="S605" s="218">
        <v>0</v>
      </c>
      <c r="T605" s="219">
        <f>S605*H605</f>
        <v>0</v>
      </c>
      <c r="AR605" s="25" t="s">
        <v>502</v>
      </c>
      <c r="AT605" s="25" t="s">
        <v>498</v>
      </c>
      <c r="AU605" s="25" t="s">
        <v>80</v>
      </c>
      <c r="AY605" s="25" t="s">
        <v>492</v>
      </c>
      <c r="BE605" s="220">
        <f>IF(N605="základní",J605,0)</f>
        <v>0</v>
      </c>
      <c r="BF605" s="220">
        <f>IF(N605="snížená",J605,0)</f>
        <v>0</v>
      </c>
      <c r="BG605" s="220">
        <f>IF(N605="zákl. přenesená",J605,0)</f>
        <v>0</v>
      </c>
      <c r="BH605" s="220">
        <f>IF(N605="sníž. přenesená",J605,0)</f>
        <v>0</v>
      </c>
      <c r="BI605" s="220">
        <f>IF(N605="nulová",J605,0)</f>
        <v>0</v>
      </c>
      <c r="BJ605" s="25" t="s">
        <v>80</v>
      </c>
      <c r="BK605" s="220">
        <f>ROUND(I605*H605,2)</f>
        <v>0</v>
      </c>
      <c r="BL605" s="25" t="s">
        <v>502</v>
      </c>
      <c r="BM605" s="25" t="s">
        <v>3036</v>
      </c>
    </row>
    <row r="606" spans="2:65" s="1" customFormat="1">
      <c r="B606" s="42"/>
      <c r="C606" s="64"/>
      <c r="D606" s="221" t="s">
        <v>506</v>
      </c>
      <c r="E606" s="64"/>
      <c r="F606" s="222" t="s">
        <v>12244</v>
      </c>
      <c r="G606" s="64"/>
      <c r="H606" s="64"/>
      <c r="I606" s="177"/>
      <c r="J606" s="64"/>
      <c r="K606" s="64"/>
      <c r="L606" s="62"/>
      <c r="M606" s="223"/>
      <c r="N606" s="43"/>
      <c r="O606" s="43"/>
      <c r="P606" s="43"/>
      <c r="Q606" s="43"/>
      <c r="R606" s="43"/>
      <c r="S606" s="43"/>
      <c r="T606" s="79"/>
      <c r="AT606" s="25" t="s">
        <v>506</v>
      </c>
      <c r="AU606" s="25" t="s">
        <v>80</v>
      </c>
    </row>
    <row r="607" spans="2:65" s="1" customFormat="1" ht="60">
      <c r="B607" s="42"/>
      <c r="C607" s="64"/>
      <c r="D607" s="227" t="s">
        <v>2254</v>
      </c>
      <c r="E607" s="64"/>
      <c r="F607" s="273" t="s">
        <v>12245</v>
      </c>
      <c r="G607" s="64"/>
      <c r="H607" s="64"/>
      <c r="I607" s="177"/>
      <c r="J607" s="64"/>
      <c r="K607" s="64"/>
      <c r="L607" s="62"/>
      <c r="M607" s="223"/>
      <c r="N607" s="43"/>
      <c r="O607" s="43"/>
      <c r="P607" s="43"/>
      <c r="Q607" s="43"/>
      <c r="R607" s="43"/>
      <c r="S607" s="43"/>
      <c r="T607" s="79"/>
      <c r="AT607" s="25" t="s">
        <v>2254</v>
      </c>
      <c r="AU607" s="25" t="s">
        <v>80</v>
      </c>
    </row>
    <row r="608" spans="2:65" s="1" customFormat="1" ht="16.5" customHeight="1">
      <c r="B608" s="42"/>
      <c r="C608" s="209" t="s">
        <v>2187</v>
      </c>
      <c r="D608" s="209" t="s">
        <v>498</v>
      </c>
      <c r="E608" s="210" t="s">
        <v>12246</v>
      </c>
      <c r="F608" s="211" t="s">
        <v>12247</v>
      </c>
      <c r="G608" s="212" t="s">
        <v>2537</v>
      </c>
      <c r="H608" s="213">
        <v>52</v>
      </c>
      <c r="I608" s="214"/>
      <c r="J608" s="215">
        <f>ROUND(I608*H608,2)</f>
        <v>0</v>
      </c>
      <c r="K608" s="211" t="s">
        <v>11781</v>
      </c>
      <c r="L608" s="62"/>
      <c r="M608" s="216" t="s">
        <v>23</v>
      </c>
      <c r="N608" s="217" t="s">
        <v>44</v>
      </c>
      <c r="O608" s="43"/>
      <c r="P608" s="218">
        <f>O608*H608</f>
        <v>0</v>
      </c>
      <c r="Q608" s="218">
        <v>0</v>
      </c>
      <c r="R608" s="218">
        <f>Q608*H608</f>
        <v>0</v>
      </c>
      <c r="S608" s="218">
        <v>0</v>
      </c>
      <c r="T608" s="219">
        <f>S608*H608</f>
        <v>0</v>
      </c>
      <c r="AR608" s="25" t="s">
        <v>502</v>
      </c>
      <c r="AT608" s="25" t="s">
        <v>498</v>
      </c>
      <c r="AU608" s="25" t="s">
        <v>80</v>
      </c>
      <c r="AY608" s="25" t="s">
        <v>492</v>
      </c>
      <c r="BE608" s="220">
        <f>IF(N608="základní",J608,0)</f>
        <v>0</v>
      </c>
      <c r="BF608" s="220">
        <f>IF(N608="snížená",J608,0)</f>
        <v>0</v>
      </c>
      <c r="BG608" s="220">
        <f>IF(N608="zákl. přenesená",J608,0)</f>
        <v>0</v>
      </c>
      <c r="BH608" s="220">
        <f>IF(N608="sníž. přenesená",J608,0)</f>
        <v>0</v>
      </c>
      <c r="BI608" s="220">
        <f>IF(N608="nulová",J608,0)</f>
        <v>0</v>
      </c>
      <c r="BJ608" s="25" t="s">
        <v>80</v>
      </c>
      <c r="BK608" s="220">
        <f>ROUND(I608*H608,2)</f>
        <v>0</v>
      </c>
      <c r="BL608" s="25" t="s">
        <v>502</v>
      </c>
      <c r="BM608" s="25" t="s">
        <v>3064</v>
      </c>
    </row>
    <row r="609" spans="2:65" s="1" customFormat="1">
      <c r="B609" s="42"/>
      <c r="C609" s="64"/>
      <c r="D609" s="221" t="s">
        <v>506</v>
      </c>
      <c r="E609" s="64"/>
      <c r="F609" s="222" t="s">
        <v>12247</v>
      </c>
      <c r="G609" s="64"/>
      <c r="H609" s="64"/>
      <c r="I609" s="177"/>
      <c r="J609" s="64"/>
      <c r="K609" s="64"/>
      <c r="L609" s="62"/>
      <c r="M609" s="223"/>
      <c r="N609" s="43"/>
      <c r="O609" s="43"/>
      <c r="P609" s="43"/>
      <c r="Q609" s="43"/>
      <c r="R609" s="43"/>
      <c r="S609" s="43"/>
      <c r="T609" s="79"/>
      <c r="AT609" s="25" t="s">
        <v>506</v>
      </c>
      <c r="AU609" s="25" t="s">
        <v>80</v>
      </c>
    </row>
    <row r="610" spans="2:65" s="1" customFormat="1" ht="60">
      <c r="B610" s="42"/>
      <c r="C610" s="64"/>
      <c r="D610" s="227" t="s">
        <v>2254</v>
      </c>
      <c r="E610" s="64"/>
      <c r="F610" s="273" t="s">
        <v>12245</v>
      </c>
      <c r="G610" s="64"/>
      <c r="H610" s="64"/>
      <c r="I610" s="177"/>
      <c r="J610" s="64"/>
      <c r="K610" s="64"/>
      <c r="L610" s="62"/>
      <c r="M610" s="223"/>
      <c r="N610" s="43"/>
      <c r="O610" s="43"/>
      <c r="P610" s="43"/>
      <c r="Q610" s="43"/>
      <c r="R610" s="43"/>
      <c r="S610" s="43"/>
      <c r="T610" s="79"/>
      <c r="AT610" s="25" t="s">
        <v>2254</v>
      </c>
      <c r="AU610" s="25" t="s">
        <v>80</v>
      </c>
    </row>
    <row r="611" spans="2:65" s="1" customFormat="1" ht="16.5" customHeight="1">
      <c r="B611" s="42"/>
      <c r="C611" s="209" t="s">
        <v>2194</v>
      </c>
      <c r="D611" s="209" t="s">
        <v>498</v>
      </c>
      <c r="E611" s="210" t="s">
        <v>12248</v>
      </c>
      <c r="F611" s="211" t="s">
        <v>12249</v>
      </c>
      <c r="G611" s="212" t="s">
        <v>2537</v>
      </c>
      <c r="H611" s="213">
        <v>29</v>
      </c>
      <c r="I611" s="214"/>
      <c r="J611" s="215">
        <f>ROUND(I611*H611,2)</f>
        <v>0</v>
      </c>
      <c r="K611" s="211" t="s">
        <v>11781</v>
      </c>
      <c r="L611" s="62"/>
      <c r="M611" s="216" t="s">
        <v>23</v>
      </c>
      <c r="N611" s="217" t="s">
        <v>44</v>
      </c>
      <c r="O611" s="43"/>
      <c r="P611" s="218">
        <f>O611*H611</f>
        <v>0</v>
      </c>
      <c r="Q611" s="218">
        <v>0</v>
      </c>
      <c r="R611" s="218">
        <f>Q611*H611</f>
        <v>0</v>
      </c>
      <c r="S611" s="218">
        <v>0</v>
      </c>
      <c r="T611" s="219">
        <f>S611*H611</f>
        <v>0</v>
      </c>
      <c r="AR611" s="25" t="s">
        <v>502</v>
      </c>
      <c r="AT611" s="25" t="s">
        <v>498</v>
      </c>
      <c r="AU611" s="25" t="s">
        <v>80</v>
      </c>
      <c r="AY611" s="25" t="s">
        <v>492</v>
      </c>
      <c r="BE611" s="220">
        <f>IF(N611="základní",J611,0)</f>
        <v>0</v>
      </c>
      <c r="BF611" s="220">
        <f>IF(N611="snížená",J611,0)</f>
        <v>0</v>
      </c>
      <c r="BG611" s="220">
        <f>IF(N611="zákl. přenesená",J611,0)</f>
        <v>0</v>
      </c>
      <c r="BH611" s="220">
        <f>IF(N611="sníž. přenesená",J611,0)</f>
        <v>0</v>
      </c>
      <c r="BI611" s="220">
        <f>IF(N611="nulová",J611,0)</f>
        <v>0</v>
      </c>
      <c r="BJ611" s="25" t="s">
        <v>80</v>
      </c>
      <c r="BK611" s="220">
        <f>ROUND(I611*H611,2)</f>
        <v>0</v>
      </c>
      <c r="BL611" s="25" t="s">
        <v>502</v>
      </c>
      <c r="BM611" s="25" t="s">
        <v>3080</v>
      </c>
    </row>
    <row r="612" spans="2:65" s="1" customFormat="1">
      <c r="B612" s="42"/>
      <c r="C612" s="64"/>
      <c r="D612" s="221" t="s">
        <v>506</v>
      </c>
      <c r="E612" s="64"/>
      <c r="F612" s="222" t="s">
        <v>12249</v>
      </c>
      <c r="G612" s="64"/>
      <c r="H612" s="64"/>
      <c r="I612" s="177"/>
      <c r="J612" s="64"/>
      <c r="K612" s="64"/>
      <c r="L612" s="62"/>
      <c r="M612" s="223"/>
      <c r="N612" s="43"/>
      <c r="O612" s="43"/>
      <c r="P612" s="43"/>
      <c r="Q612" s="43"/>
      <c r="R612" s="43"/>
      <c r="S612" s="43"/>
      <c r="T612" s="79"/>
      <c r="AT612" s="25" t="s">
        <v>506</v>
      </c>
      <c r="AU612" s="25" t="s">
        <v>80</v>
      </c>
    </row>
    <row r="613" spans="2:65" s="1" customFormat="1" ht="48">
      <c r="B613" s="42"/>
      <c r="C613" s="64"/>
      <c r="D613" s="227" t="s">
        <v>2254</v>
      </c>
      <c r="E613" s="64"/>
      <c r="F613" s="273" t="s">
        <v>12250</v>
      </c>
      <c r="G613" s="64"/>
      <c r="H613" s="64"/>
      <c r="I613" s="177"/>
      <c r="J613" s="64"/>
      <c r="K613" s="64"/>
      <c r="L613" s="62"/>
      <c r="M613" s="223"/>
      <c r="N613" s="43"/>
      <c r="O613" s="43"/>
      <c r="P613" s="43"/>
      <c r="Q613" s="43"/>
      <c r="R613" s="43"/>
      <c r="S613" s="43"/>
      <c r="T613" s="79"/>
      <c r="AT613" s="25" t="s">
        <v>2254</v>
      </c>
      <c r="AU613" s="25" t="s">
        <v>80</v>
      </c>
    </row>
    <row r="614" spans="2:65" s="1" customFormat="1" ht="16.5" customHeight="1">
      <c r="B614" s="42"/>
      <c r="C614" s="209" t="s">
        <v>2199</v>
      </c>
      <c r="D614" s="209" t="s">
        <v>498</v>
      </c>
      <c r="E614" s="210" t="s">
        <v>12251</v>
      </c>
      <c r="F614" s="211" t="s">
        <v>12252</v>
      </c>
      <c r="G614" s="212" t="s">
        <v>2537</v>
      </c>
      <c r="H614" s="213">
        <v>10</v>
      </c>
      <c r="I614" s="214"/>
      <c r="J614" s="215">
        <f>ROUND(I614*H614,2)</f>
        <v>0</v>
      </c>
      <c r="K614" s="211" t="s">
        <v>11781</v>
      </c>
      <c r="L614" s="62"/>
      <c r="M614" s="216" t="s">
        <v>23</v>
      </c>
      <c r="N614" s="217" t="s">
        <v>44</v>
      </c>
      <c r="O614" s="43"/>
      <c r="P614" s="218">
        <f>O614*H614</f>
        <v>0</v>
      </c>
      <c r="Q614" s="218">
        <v>0</v>
      </c>
      <c r="R614" s="218">
        <f>Q614*H614</f>
        <v>0</v>
      </c>
      <c r="S614" s="218">
        <v>0</v>
      </c>
      <c r="T614" s="219">
        <f>S614*H614</f>
        <v>0</v>
      </c>
      <c r="AR614" s="25" t="s">
        <v>502</v>
      </c>
      <c r="AT614" s="25" t="s">
        <v>498</v>
      </c>
      <c r="AU614" s="25" t="s">
        <v>80</v>
      </c>
      <c r="AY614" s="25" t="s">
        <v>492</v>
      </c>
      <c r="BE614" s="220">
        <f>IF(N614="základní",J614,0)</f>
        <v>0</v>
      </c>
      <c r="BF614" s="220">
        <f>IF(N614="snížená",J614,0)</f>
        <v>0</v>
      </c>
      <c r="BG614" s="220">
        <f>IF(N614="zákl. přenesená",J614,0)</f>
        <v>0</v>
      </c>
      <c r="BH614" s="220">
        <f>IF(N614="sníž. přenesená",J614,0)</f>
        <v>0</v>
      </c>
      <c r="BI614" s="220">
        <f>IF(N614="nulová",J614,0)</f>
        <v>0</v>
      </c>
      <c r="BJ614" s="25" t="s">
        <v>80</v>
      </c>
      <c r="BK614" s="220">
        <f>ROUND(I614*H614,2)</f>
        <v>0</v>
      </c>
      <c r="BL614" s="25" t="s">
        <v>502</v>
      </c>
      <c r="BM614" s="25" t="s">
        <v>3091</v>
      </c>
    </row>
    <row r="615" spans="2:65" s="1" customFormat="1">
      <c r="B615" s="42"/>
      <c r="C615" s="64"/>
      <c r="D615" s="221" t="s">
        <v>506</v>
      </c>
      <c r="E615" s="64"/>
      <c r="F615" s="222" t="s">
        <v>12252</v>
      </c>
      <c r="G615" s="64"/>
      <c r="H615" s="64"/>
      <c r="I615" s="177"/>
      <c r="J615" s="64"/>
      <c r="K615" s="64"/>
      <c r="L615" s="62"/>
      <c r="M615" s="223"/>
      <c r="N615" s="43"/>
      <c r="O615" s="43"/>
      <c r="P615" s="43"/>
      <c r="Q615" s="43"/>
      <c r="R615" s="43"/>
      <c r="S615" s="43"/>
      <c r="T615" s="79"/>
      <c r="AT615" s="25" t="s">
        <v>506</v>
      </c>
      <c r="AU615" s="25" t="s">
        <v>80</v>
      </c>
    </row>
    <row r="616" spans="2:65" s="1" customFormat="1" ht="48">
      <c r="B616" s="42"/>
      <c r="C616" s="64"/>
      <c r="D616" s="227" t="s">
        <v>2254</v>
      </c>
      <c r="E616" s="64"/>
      <c r="F616" s="273" t="s">
        <v>12253</v>
      </c>
      <c r="G616" s="64"/>
      <c r="H616" s="64"/>
      <c r="I616" s="177"/>
      <c r="J616" s="64"/>
      <c r="K616" s="64"/>
      <c r="L616" s="62"/>
      <c r="M616" s="223"/>
      <c r="N616" s="43"/>
      <c r="O616" s="43"/>
      <c r="P616" s="43"/>
      <c r="Q616" s="43"/>
      <c r="R616" s="43"/>
      <c r="S616" s="43"/>
      <c r="T616" s="79"/>
      <c r="AT616" s="25" t="s">
        <v>2254</v>
      </c>
      <c r="AU616" s="25" t="s">
        <v>80</v>
      </c>
    </row>
    <row r="617" spans="2:65" s="1" customFormat="1" ht="16.5" customHeight="1">
      <c r="B617" s="42"/>
      <c r="C617" s="209" t="s">
        <v>2205</v>
      </c>
      <c r="D617" s="209" t="s">
        <v>498</v>
      </c>
      <c r="E617" s="210" t="s">
        <v>12254</v>
      </c>
      <c r="F617" s="211" t="s">
        <v>12255</v>
      </c>
      <c r="G617" s="212" t="s">
        <v>2537</v>
      </c>
      <c r="H617" s="213">
        <v>138</v>
      </c>
      <c r="I617" s="214"/>
      <c r="J617" s="215">
        <f>ROUND(I617*H617,2)</f>
        <v>0</v>
      </c>
      <c r="K617" s="211" t="s">
        <v>11781</v>
      </c>
      <c r="L617" s="62"/>
      <c r="M617" s="216" t="s">
        <v>23</v>
      </c>
      <c r="N617" s="217" t="s">
        <v>44</v>
      </c>
      <c r="O617" s="43"/>
      <c r="P617" s="218">
        <f>O617*H617</f>
        <v>0</v>
      </c>
      <c r="Q617" s="218">
        <v>0</v>
      </c>
      <c r="R617" s="218">
        <f>Q617*H617</f>
        <v>0</v>
      </c>
      <c r="S617" s="218">
        <v>0</v>
      </c>
      <c r="T617" s="219">
        <f>S617*H617</f>
        <v>0</v>
      </c>
      <c r="AR617" s="25" t="s">
        <v>502</v>
      </c>
      <c r="AT617" s="25" t="s">
        <v>498</v>
      </c>
      <c r="AU617" s="25" t="s">
        <v>80</v>
      </c>
      <c r="AY617" s="25" t="s">
        <v>492</v>
      </c>
      <c r="BE617" s="220">
        <f>IF(N617="základní",J617,0)</f>
        <v>0</v>
      </c>
      <c r="BF617" s="220">
        <f>IF(N617="snížená",J617,0)</f>
        <v>0</v>
      </c>
      <c r="BG617" s="220">
        <f>IF(N617="zákl. přenesená",J617,0)</f>
        <v>0</v>
      </c>
      <c r="BH617" s="220">
        <f>IF(N617="sníž. přenesená",J617,0)</f>
        <v>0</v>
      </c>
      <c r="BI617" s="220">
        <f>IF(N617="nulová",J617,0)</f>
        <v>0</v>
      </c>
      <c r="BJ617" s="25" t="s">
        <v>80</v>
      </c>
      <c r="BK617" s="220">
        <f>ROUND(I617*H617,2)</f>
        <v>0</v>
      </c>
      <c r="BL617" s="25" t="s">
        <v>502</v>
      </c>
      <c r="BM617" s="25" t="s">
        <v>3109</v>
      </c>
    </row>
    <row r="618" spans="2:65" s="1" customFormat="1">
      <c r="B618" s="42"/>
      <c r="C618" s="64"/>
      <c r="D618" s="221" t="s">
        <v>506</v>
      </c>
      <c r="E618" s="64"/>
      <c r="F618" s="222" t="s">
        <v>12255</v>
      </c>
      <c r="G618" s="64"/>
      <c r="H618" s="64"/>
      <c r="I618" s="177"/>
      <c r="J618" s="64"/>
      <c r="K618" s="64"/>
      <c r="L618" s="62"/>
      <c r="M618" s="223"/>
      <c r="N618" s="43"/>
      <c r="O618" s="43"/>
      <c r="P618" s="43"/>
      <c r="Q618" s="43"/>
      <c r="R618" s="43"/>
      <c r="S618" s="43"/>
      <c r="T618" s="79"/>
      <c r="AT618" s="25" t="s">
        <v>506</v>
      </c>
      <c r="AU618" s="25" t="s">
        <v>80</v>
      </c>
    </row>
    <row r="619" spans="2:65" s="1" customFormat="1" ht="60">
      <c r="B619" s="42"/>
      <c r="C619" s="64"/>
      <c r="D619" s="227" t="s">
        <v>2254</v>
      </c>
      <c r="E619" s="64"/>
      <c r="F619" s="273" t="s">
        <v>12256</v>
      </c>
      <c r="G619" s="64"/>
      <c r="H619" s="64"/>
      <c r="I619" s="177"/>
      <c r="J619" s="64"/>
      <c r="K619" s="64"/>
      <c r="L619" s="62"/>
      <c r="M619" s="223"/>
      <c r="N619" s="43"/>
      <c r="O619" s="43"/>
      <c r="P619" s="43"/>
      <c r="Q619" s="43"/>
      <c r="R619" s="43"/>
      <c r="S619" s="43"/>
      <c r="T619" s="79"/>
      <c r="AT619" s="25" t="s">
        <v>2254</v>
      </c>
      <c r="AU619" s="25" t="s">
        <v>80</v>
      </c>
    </row>
    <row r="620" spans="2:65" s="1" customFormat="1" ht="16.5" customHeight="1">
      <c r="B620" s="42"/>
      <c r="C620" s="209" t="s">
        <v>2209</v>
      </c>
      <c r="D620" s="209" t="s">
        <v>498</v>
      </c>
      <c r="E620" s="210" t="s">
        <v>12257</v>
      </c>
      <c r="F620" s="211" t="s">
        <v>12258</v>
      </c>
      <c r="G620" s="212" t="s">
        <v>2537</v>
      </c>
      <c r="H620" s="213">
        <v>21</v>
      </c>
      <c r="I620" s="214"/>
      <c r="J620" s="215">
        <f>ROUND(I620*H620,2)</f>
        <v>0</v>
      </c>
      <c r="K620" s="211" t="s">
        <v>11781</v>
      </c>
      <c r="L620" s="62"/>
      <c r="M620" s="216" t="s">
        <v>23</v>
      </c>
      <c r="N620" s="217" t="s">
        <v>44</v>
      </c>
      <c r="O620" s="43"/>
      <c r="P620" s="218">
        <f>O620*H620</f>
        <v>0</v>
      </c>
      <c r="Q620" s="218">
        <v>0</v>
      </c>
      <c r="R620" s="218">
        <f>Q620*H620</f>
        <v>0</v>
      </c>
      <c r="S620" s="218">
        <v>0</v>
      </c>
      <c r="T620" s="219">
        <f>S620*H620</f>
        <v>0</v>
      </c>
      <c r="AR620" s="25" t="s">
        <v>502</v>
      </c>
      <c r="AT620" s="25" t="s">
        <v>498</v>
      </c>
      <c r="AU620" s="25" t="s">
        <v>80</v>
      </c>
      <c r="AY620" s="25" t="s">
        <v>492</v>
      </c>
      <c r="BE620" s="220">
        <f>IF(N620="základní",J620,0)</f>
        <v>0</v>
      </c>
      <c r="BF620" s="220">
        <f>IF(N620="snížená",J620,0)</f>
        <v>0</v>
      </c>
      <c r="BG620" s="220">
        <f>IF(N620="zákl. přenesená",J620,0)</f>
        <v>0</v>
      </c>
      <c r="BH620" s="220">
        <f>IF(N620="sníž. přenesená",J620,0)</f>
        <v>0</v>
      </c>
      <c r="BI620" s="220">
        <f>IF(N620="nulová",J620,0)</f>
        <v>0</v>
      </c>
      <c r="BJ620" s="25" t="s">
        <v>80</v>
      </c>
      <c r="BK620" s="220">
        <f>ROUND(I620*H620,2)</f>
        <v>0</v>
      </c>
      <c r="BL620" s="25" t="s">
        <v>502</v>
      </c>
      <c r="BM620" s="25" t="s">
        <v>3122</v>
      </c>
    </row>
    <row r="621" spans="2:65" s="1" customFormat="1">
      <c r="B621" s="42"/>
      <c r="C621" s="64"/>
      <c r="D621" s="221" t="s">
        <v>506</v>
      </c>
      <c r="E621" s="64"/>
      <c r="F621" s="222" t="s">
        <v>12258</v>
      </c>
      <c r="G621" s="64"/>
      <c r="H621" s="64"/>
      <c r="I621" s="177"/>
      <c r="J621" s="64"/>
      <c r="K621" s="64"/>
      <c r="L621" s="62"/>
      <c r="M621" s="223"/>
      <c r="N621" s="43"/>
      <c r="O621" s="43"/>
      <c r="P621" s="43"/>
      <c r="Q621" s="43"/>
      <c r="R621" s="43"/>
      <c r="S621" s="43"/>
      <c r="T621" s="79"/>
      <c r="AT621" s="25" t="s">
        <v>506</v>
      </c>
      <c r="AU621" s="25" t="s">
        <v>80</v>
      </c>
    </row>
    <row r="622" spans="2:65" s="1" customFormat="1" ht="60">
      <c r="B622" s="42"/>
      <c r="C622" s="64"/>
      <c r="D622" s="227" t="s">
        <v>2254</v>
      </c>
      <c r="E622" s="64"/>
      <c r="F622" s="273" t="s">
        <v>12259</v>
      </c>
      <c r="G622" s="64"/>
      <c r="H622" s="64"/>
      <c r="I622" s="177"/>
      <c r="J622" s="64"/>
      <c r="K622" s="64"/>
      <c r="L622" s="62"/>
      <c r="M622" s="223"/>
      <c r="N622" s="43"/>
      <c r="O622" s="43"/>
      <c r="P622" s="43"/>
      <c r="Q622" s="43"/>
      <c r="R622" s="43"/>
      <c r="S622" s="43"/>
      <c r="T622" s="79"/>
      <c r="AT622" s="25" t="s">
        <v>2254</v>
      </c>
      <c r="AU622" s="25" t="s">
        <v>80</v>
      </c>
    </row>
    <row r="623" spans="2:65" s="1" customFormat="1" ht="51" customHeight="1">
      <c r="B623" s="42"/>
      <c r="C623" s="209" t="s">
        <v>2214</v>
      </c>
      <c r="D623" s="209" t="s">
        <v>498</v>
      </c>
      <c r="E623" s="210" t="s">
        <v>12260</v>
      </c>
      <c r="F623" s="211" t="s">
        <v>12261</v>
      </c>
      <c r="G623" s="212" t="s">
        <v>2537</v>
      </c>
      <c r="H623" s="213">
        <v>1</v>
      </c>
      <c r="I623" s="214"/>
      <c r="J623" s="215">
        <f>ROUND(I623*H623,2)</f>
        <v>0</v>
      </c>
      <c r="K623" s="211" t="s">
        <v>11781</v>
      </c>
      <c r="L623" s="62"/>
      <c r="M623" s="216" t="s">
        <v>23</v>
      </c>
      <c r="N623" s="217" t="s">
        <v>44</v>
      </c>
      <c r="O623" s="43"/>
      <c r="P623" s="218">
        <f>O623*H623</f>
        <v>0</v>
      </c>
      <c r="Q623" s="218">
        <v>0</v>
      </c>
      <c r="R623" s="218">
        <f>Q623*H623</f>
        <v>0</v>
      </c>
      <c r="S623" s="218">
        <v>0</v>
      </c>
      <c r="T623" s="219">
        <f>S623*H623</f>
        <v>0</v>
      </c>
      <c r="AR623" s="25" t="s">
        <v>502</v>
      </c>
      <c r="AT623" s="25" t="s">
        <v>498</v>
      </c>
      <c r="AU623" s="25" t="s">
        <v>80</v>
      </c>
      <c r="AY623" s="25" t="s">
        <v>492</v>
      </c>
      <c r="BE623" s="220">
        <f>IF(N623="základní",J623,0)</f>
        <v>0</v>
      </c>
      <c r="BF623" s="220">
        <f>IF(N623="snížená",J623,0)</f>
        <v>0</v>
      </c>
      <c r="BG623" s="220">
        <f>IF(N623="zákl. přenesená",J623,0)</f>
        <v>0</v>
      </c>
      <c r="BH623" s="220">
        <f>IF(N623="sníž. přenesená",J623,0)</f>
        <v>0</v>
      </c>
      <c r="BI623" s="220">
        <f>IF(N623="nulová",J623,0)</f>
        <v>0</v>
      </c>
      <c r="BJ623" s="25" t="s">
        <v>80</v>
      </c>
      <c r="BK623" s="220">
        <f>ROUND(I623*H623,2)</f>
        <v>0</v>
      </c>
      <c r="BL623" s="25" t="s">
        <v>502</v>
      </c>
      <c r="BM623" s="25" t="s">
        <v>3136</v>
      </c>
    </row>
    <row r="624" spans="2:65" s="1" customFormat="1" ht="48">
      <c r="B624" s="42"/>
      <c r="C624" s="64"/>
      <c r="D624" s="221" t="s">
        <v>506</v>
      </c>
      <c r="E624" s="64"/>
      <c r="F624" s="222" t="s">
        <v>12262</v>
      </c>
      <c r="G624" s="64"/>
      <c r="H624" s="64"/>
      <c r="I624" s="177"/>
      <c r="J624" s="64"/>
      <c r="K624" s="64"/>
      <c r="L624" s="62"/>
      <c r="M624" s="223"/>
      <c r="N624" s="43"/>
      <c r="O624" s="43"/>
      <c r="P624" s="43"/>
      <c r="Q624" s="43"/>
      <c r="R624" s="43"/>
      <c r="S624" s="43"/>
      <c r="T624" s="79"/>
      <c r="AT624" s="25" t="s">
        <v>506</v>
      </c>
      <c r="AU624" s="25" t="s">
        <v>80</v>
      </c>
    </row>
    <row r="625" spans="2:65" s="1" customFormat="1" ht="60">
      <c r="B625" s="42"/>
      <c r="C625" s="64"/>
      <c r="D625" s="227" t="s">
        <v>2254</v>
      </c>
      <c r="E625" s="64"/>
      <c r="F625" s="273" t="s">
        <v>12263</v>
      </c>
      <c r="G625" s="64"/>
      <c r="H625" s="64"/>
      <c r="I625" s="177"/>
      <c r="J625" s="64"/>
      <c r="K625" s="64"/>
      <c r="L625" s="62"/>
      <c r="M625" s="223"/>
      <c r="N625" s="43"/>
      <c r="O625" s="43"/>
      <c r="P625" s="43"/>
      <c r="Q625" s="43"/>
      <c r="R625" s="43"/>
      <c r="S625" s="43"/>
      <c r="T625" s="79"/>
      <c r="AT625" s="25" t="s">
        <v>2254</v>
      </c>
      <c r="AU625" s="25" t="s">
        <v>80</v>
      </c>
    </row>
    <row r="626" spans="2:65" s="1" customFormat="1" ht="16.5" customHeight="1">
      <c r="B626" s="42"/>
      <c r="C626" s="209" t="s">
        <v>2220</v>
      </c>
      <c r="D626" s="209" t="s">
        <v>498</v>
      </c>
      <c r="E626" s="210" t="s">
        <v>12264</v>
      </c>
      <c r="F626" s="211" t="s">
        <v>12265</v>
      </c>
      <c r="G626" s="212" t="s">
        <v>2537</v>
      </c>
      <c r="H626" s="213">
        <v>19</v>
      </c>
      <c r="I626" s="214"/>
      <c r="J626" s="215">
        <f>ROUND(I626*H626,2)</f>
        <v>0</v>
      </c>
      <c r="K626" s="211" t="s">
        <v>11781</v>
      </c>
      <c r="L626" s="62"/>
      <c r="M626" s="216" t="s">
        <v>23</v>
      </c>
      <c r="N626" s="217" t="s">
        <v>44</v>
      </c>
      <c r="O626" s="43"/>
      <c r="P626" s="218">
        <f>O626*H626</f>
        <v>0</v>
      </c>
      <c r="Q626" s="218">
        <v>0</v>
      </c>
      <c r="R626" s="218">
        <f>Q626*H626</f>
        <v>0</v>
      </c>
      <c r="S626" s="218">
        <v>0</v>
      </c>
      <c r="T626" s="219">
        <f>S626*H626</f>
        <v>0</v>
      </c>
      <c r="AR626" s="25" t="s">
        <v>502</v>
      </c>
      <c r="AT626" s="25" t="s">
        <v>498</v>
      </c>
      <c r="AU626" s="25" t="s">
        <v>80</v>
      </c>
      <c r="AY626" s="25" t="s">
        <v>492</v>
      </c>
      <c r="BE626" s="220">
        <f>IF(N626="základní",J626,0)</f>
        <v>0</v>
      </c>
      <c r="BF626" s="220">
        <f>IF(N626="snížená",J626,0)</f>
        <v>0</v>
      </c>
      <c r="BG626" s="220">
        <f>IF(N626="zákl. přenesená",J626,0)</f>
        <v>0</v>
      </c>
      <c r="BH626" s="220">
        <f>IF(N626="sníž. přenesená",J626,0)</f>
        <v>0</v>
      </c>
      <c r="BI626" s="220">
        <f>IF(N626="nulová",J626,0)</f>
        <v>0</v>
      </c>
      <c r="BJ626" s="25" t="s">
        <v>80</v>
      </c>
      <c r="BK626" s="220">
        <f>ROUND(I626*H626,2)</f>
        <v>0</v>
      </c>
      <c r="BL626" s="25" t="s">
        <v>502</v>
      </c>
      <c r="BM626" s="25" t="s">
        <v>3149</v>
      </c>
    </row>
    <row r="627" spans="2:65" s="1" customFormat="1">
      <c r="B627" s="42"/>
      <c r="C627" s="64"/>
      <c r="D627" s="221" t="s">
        <v>506</v>
      </c>
      <c r="E627" s="64"/>
      <c r="F627" s="222" t="s">
        <v>12265</v>
      </c>
      <c r="G627" s="64"/>
      <c r="H627" s="64"/>
      <c r="I627" s="177"/>
      <c r="J627" s="64"/>
      <c r="K627" s="64"/>
      <c r="L627" s="62"/>
      <c r="M627" s="223"/>
      <c r="N627" s="43"/>
      <c r="O627" s="43"/>
      <c r="P627" s="43"/>
      <c r="Q627" s="43"/>
      <c r="R627" s="43"/>
      <c r="S627" s="43"/>
      <c r="T627" s="79"/>
      <c r="AT627" s="25" t="s">
        <v>506</v>
      </c>
      <c r="AU627" s="25" t="s">
        <v>80</v>
      </c>
    </row>
    <row r="628" spans="2:65" s="1" customFormat="1" ht="60">
      <c r="B628" s="42"/>
      <c r="C628" s="64"/>
      <c r="D628" s="227" t="s">
        <v>2254</v>
      </c>
      <c r="E628" s="64"/>
      <c r="F628" s="273" t="s">
        <v>12266</v>
      </c>
      <c r="G628" s="64"/>
      <c r="H628" s="64"/>
      <c r="I628" s="177"/>
      <c r="J628" s="64"/>
      <c r="K628" s="64"/>
      <c r="L628" s="62"/>
      <c r="M628" s="223"/>
      <c r="N628" s="43"/>
      <c r="O628" s="43"/>
      <c r="P628" s="43"/>
      <c r="Q628" s="43"/>
      <c r="R628" s="43"/>
      <c r="S628" s="43"/>
      <c r="T628" s="79"/>
      <c r="AT628" s="25" t="s">
        <v>2254</v>
      </c>
      <c r="AU628" s="25" t="s">
        <v>80</v>
      </c>
    </row>
    <row r="629" spans="2:65" s="1" customFormat="1" ht="16.5" customHeight="1">
      <c r="B629" s="42"/>
      <c r="C629" s="209" t="s">
        <v>2225</v>
      </c>
      <c r="D629" s="209" t="s">
        <v>498</v>
      </c>
      <c r="E629" s="210" t="s">
        <v>12267</v>
      </c>
      <c r="F629" s="211" t="s">
        <v>12268</v>
      </c>
      <c r="G629" s="212" t="s">
        <v>2537</v>
      </c>
      <c r="H629" s="213">
        <v>18</v>
      </c>
      <c r="I629" s="214"/>
      <c r="J629" s="215">
        <f>ROUND(I629*H629,2)</f>
        <v>0</v>
      </c>
      <c r="K629" s="211" t="s">
        <v>11781</v>
      </c>
      <c r="L629" s="62"/>
      <c r="M629" s="216" t="s">
        <v>23</v>
      </c>
      <c r="N629" s="217" t="s">
        <v>44</v>
      </c>
      <c r="O629" s="43"/>
      <c r="P629" s="218">
        <f>O629*H629</f>
        <v>0</v>
      </c>
      <c r="Q629" s="218">
        <v>0</v>
      </c>
      <c r="R629" s="218">
        <f>Q629*H629</f>
        <v>0</v>
      </c>
      <c r="S629" s="218">
        <v>0</v>
      </c>
      <c r="T629" s="219">
        <f>S629*H629</f>
        <v>0</v>
      </c>
      <c r="AR629" s="25" t="s">
        <v>502</v>
      </c>
      <c r="AT629" s="25" t="s">
        <v>498</v>
      </c>
      <c r="AU629" s="25" t="s">
        <v>80</v>
      </c>
      <c r="AY629" s="25" t="s">
        <v>492</v>
      </c>
      <c r="BE629" s="220">
        <f>IF(N629="základní",J629,0)</f>
        <v>0</v>
      </c>
      <c r="BF629" s="220">
        <f>IF(N629="snížená",J629,0)</f>
        <v>0</v>
      </c>
      <c r="BG629" s="220">
        <f>IF(N629="zákl. přenesená",J629,0)</f>
        <v>0</v>
      </c>
      <c r="BH629" s="220">
        <f>IF(N629="sníž. přenesená",J629,0)</f>
        <v>0</v>
      </c>
      <c r="BI629" s="220">
        <f>IF(N629="nulová",J629,0)</f>
        <v>0</v>
      </c>
      <c r="BJ629" s="25" t="s">
        <v>80</v>
      </c>
      <c r="BK629" s="220">
        <f>ROUND(I629*H629,2)</f>
        <v>0</v>
      </c>
      <c r="BL629" s="25" t="s">
        <v>502</v>
      </c>
      <c r="BM629" s="25" t="s">
        <v>3162</v>
      </c>
    </row>
    <row r="630" spans="2:65" s="1" customFormat="1">
      <c r="B630" s="42"/>
      <c r="C630" s="64"/>
      <c r="D630" s="221" t="s">
        <v>506</v>
      </c>
      <c r="E630" s="64"/>
      <c r="F630" s="222" t="s">
        <v>12268</v>
      </c>
      <c r="G630" s="64"/>
      <c r="H630" s="64"/>
      <c r="I630" s="177"/>
      <c r="J630" s="64"/>
      <c r="K630" s="64"/>
      <c r="L630" s="62"/>
      <c r="M630" s="223"/>
      <c r="N630" s="43"/>
      <c r="O630" s="43"/>
      <c r="P630" s="43"/>
      <c r="Q630" s="43"/>
      <c r="R630" s="43"/>
      <c r="S630" s="43"/>
      <c r="T630" s="79"/>
      <c r="AT630" s="25" t="s">
        <v>506</v>
      </c>
      <c r="AU630" s="25" t="s">
        <v>80</v>
      </c>
    </row>
    <row r="631" spans="2:65" s="1" customFormat="1" ht="24">
      <c r="B631" s="42"/>
      <c r="C631" s="64"/>
      <c r="D631" s="227" t="s">
        <v>2254</v>
      </c>
      <c r="E631" s="64"/>
      <c r="F631" s="273" t="s">
        <v>12269</v>
      </c>
      <c r="G631" s="64"/>
      <c r="H631" s="64"/>
      <c r="I631" s="177"/>
      <c r="J631" s="64"/>
      <c r="K631" s="64"/>
      <c r="L631" s="62"/>
      <c r="M631" s="223"/>
      <c r="N631" s="43"/>
      <c r="O631" s="43"/>
      <c r="P631" s="43"/>
      <c r="Q631" s="43"/>
      <c r="R631" s="43"/>
      <c r="S631" s="43"/>
      <c r="T631" s="79"/>
      <c r="AT631" s="25" t="s">
        <v>2254</v>
      </c>
      <c r="AU631" s="25" t="s">
        <v>80</v>
      </c>
    </row>
    <row r="632" spans="2:65" s="1" customFormat="1" ht="16.5" customHeight="1">
      <c r="B632" s="42"/>
      <c r="C632" s="209" t="s">
        <v>2231</v>
      </c>
      <c r="D632" s="209" t="s">
        <v>498</v>
      </c>
      <c r="E632" s="210" t="s">
        <v>12270</v>
      </c>
      <c r="F632" s="211" t="s">
        <v>12271</v>
      </c>
      <c r="G632" s="212" t="s">
        <v>2537</v>
      </c>
      <c r="H632" s="213">
        <v>1</v>
      </c>
      <c r="I632" s="214"/>
      <c r="J632" s="215">
        <f>ROUND(I632*H632,2)</f>
        <v>0</v>
      </c>
      <c r="K632" s="211" t="s">
        <v>11781</v>
      </c>
      <c r="L632" s="62"/>
      <c r="M632" s="216" t="s">
        <v>23</v>
      </c>
      <c r="N632" s="217" t="s">
        <v>44</v>
      </c>
      <c r="O632" s="43"/>
      <c r="P632" s="218">
        <f>O632*H632</f>
        <v>0</v>
      </c>
      <c r="Q632" s="218">
        <v>0</v>
      </c>
      <c r="R632" s="218">
        <f>Q632*H632</f>
        <v>0</v>
      </c>
      <c r="S632" s="218">
        <v>0</v>
      </c>
      <c r="T632" s="219">
        <f>S632*H632</f>
        <v>0</v>
      </c>
      <c r="AR632" s="25" t="s">
        <v>502</v>
      </c>
      <c r="AT632" s="25" t="s">
        <v>498</v>
      </c>
      <c r="AU632" s="25" t="s">
        <v>80</v>
      </c>
      <c r="AY632" s="25" t="s">
        <v>492</v>
      </c>
      <c r="BE632" s="220">
        <f>IF(N632="základní",J632,0)</f>
        <v>0</v>
      </c>
      <c r="BF632" s="220">
        <f>IF(N632="snížená",J632,0)</f>
        <v>0</v>
      </c>
      <c r="BG632" s="220">
        <f>IF(N632="zákl. přenesená",J632,0)</f>
        <v>0</v>
      </c>
      <c r="BH632" s="220">
        <f>IF(N632="sníž. přenesená",J632,0)</f>
        <v>0</v>
      </c>
      <c r="BI632" s="220">
        <f>IF(N632="nulová",J632,0)</f>
        <v>0</v>
      </c>
      <c r="BJ632" s="25" t="s">
        <v>80</v>
      </c>
      <c r="BK632" s="220">
        <f>ROUND(I632*H632,2)</f>
        <v>0</v>
      </c>
      <c r="BL632" s="25" t="s">
        <v>502</v>
      </c>
      <c r="BM632" s="25" t="s">
        <v>3174</v>
      </c>
    </row>
    <row r="633" spans="2:65" s="1" customFormat="1">
      <c r="B633" s="42"/>
      <c r="C633" s="64"/>
      <c r="D633" s="221" t="s">
        <v>506</v>
      </c>
      <c r="E633" s="64"/>
      <c r="F633" s="222" t="s">
        <v>12271</v>
      </c>
      <c r="G633" s="64"/>
      <c r="H633" s="64"/>
      <c r="I633" s="177"/>
      <c r="J633" s="64"/>
      <c r="K633" s="64"/>
      <c r="L633" s="62"/>
      <c r="M633" s="223"/>
      <c r="N633" s="43"/>
      <c r="O633" s="43"/>
      <c r="P633" s="43"/>
      <c r="Q633" s="43"/>
      <c r="R633" s="43"/>
      <c r="S633" s="43"/>
      <c r="T633" s="79"/>
      <c r="AT633" s="25" t="s">
        <v>506</v>
      </c>
      <c r="AU633" s="25" t="s">
        <v>80</v>
      </c>
    </row>
    <row r="634" spans="2:65" s="1" customFormat="1" ht="24">
      <c r="B634" s="42"/>
      <c r="C634" s="64"/>
      <c r="D634" s="221" t="s">
        <v>2254</v>
      </c>
      <c r="E634" s="64"/>
      <c r="F634" s="224" t="s">
        <v>12272</v>
      </c>
      <c r="G634" s="64"/>
      <c r="H634" s="64"/>
      <c r="I634" s="177"/>
      <c r="J634" s="64"/>
      <c r="K634" s="64"/>
      <c r="L634" s="62"/>
      <c r="M634" s="223"/>
      <c r="N634" s="43"/>
      <c r="O634" s="43"/>
      <c r="P634" s="43"/>
      <c r="Q634" s="43"/>
      <c r="R634" s="43"/>
      <c r="S634" s="43"/>
      <c r="T634" s="79"/>
      <c r="AT634" s="25" t="s">
        <v>2254</v>
      </c>
      <c r="AU634" s="25" t="s">
        <v>80</v>
      </c>
    </row>
    <row r="635" spans="2:65" s="11" customFormat="1" ht="37.35" customHeight="1">
      <c r="B635" s="192"/>
      <c r="C635" s="193"/>
      <c r="D635" s="206" t="s">
        <v>72</v>
      </c>
      <c r="E635" s="290" t="s">
        <v>4906</v>
      </c>
      <c r="F635" s="290" t="s">
        <v>12273</v>
      </c>
      <c r="G635" s="193"/>
      <c r="H635" s="193"/>
      <c r="I635" s="196"/>
      <c r="J635" s="291">
        <f>BK635</f>
        <v>0</v>
      </c>
      <c r="K635" s="193"/>
      <c r="L635" s="198"/>
      <c r="M635" s="199"/>
      <c r="N635" s="200"/>
      <c r="O635" s="200"/>
      <c r="P635" s="201">
        <f>SUM(P636:P713)</f>
        <v>0</v>
      </c>
      <c r="Q635" s="200"/>
      <c r="R635" s="201">
        <f>SUM(R636:R713)</f>
        <v>0</v>
      </c>
      <c r="S635" s="200"/>
      <c r="T635" s="202">
        <f>SUM(T636:T713)</f>
        <v>0</v>
      </c>
      <c r="AR635" s="203" t="s">
        <v>80</v>
      </c>
      <c r="AT635" s="204" t="s">
        <v>72</v>
      </c>
      <c r="AU635" s="204" t="s">
        <v>73</v>
      </c>
      <c r="AY635" s="203" t="s">
        <v>492</v>
      </c>
      <c r="BK635" s="205">
        <f>SUM(BK636:BK713)</f>
        <v>0</v>
      </c>
    </row>
    <row r="636" spans="2:65" s="1" customFormat="1" ht="16.5" customHeight="1">
      <c r="B636" s="42"/>
      <c r="C636" s="209" t="s">
        <v>2237</v>
      </c>
      <c r="D636" s="209" t="s">
        <v>498</v>
      </c>
      <c r="E636" s="210" t="s">
        <v>12274</v>
      </c>
      <c r="F636" s="211" t="s">
        <v>23</v>
      </c>
      <c r="G636" s="212" t="s">
        <v>23</v>
      </c>
      <c r="H636" s="213">
        <v>0</v>
      </c>
      <c r="I636" s="214"/>
      <c r="J636" s="215">
        <f>ROUND(I636*H636,2)</f>
        <v>0</v>
      </c>
      <c r="K636" s="211" t="s">
        <v>23</v>
      </c>
      <c r="L636" s="62"/>
      <c r="M636" s="216" t="s">
        <v>23</v>
      </c>
      <c r="N636" s="217" t="s">
        <v>44</v>
      </c>
      <c r="O636" s="43"/>
      <c r="P636" s="218">
        <f>O636*H636</f>
        <v>0</v>
      </c>
      <c r="Q636" s="218">
        <v>0</v>
      </c>
      <c r="R636" s="218">
        <f>Q636*H636</f>
        <v>0</v>
      </c>
      <c r="S636" s="218">
        <v>0</v>
      </c>
      <c r="T636" s="219">
        <f>S636*H636</f>
        <v>0</v>
      </c>
      <c r="AR636" s="25" t="s">
        <v>502</v>
      </c>
      <c r="AT636" s="25" t="s">
        <v>498</v>
      </c>
      <c r="AU636" s="25" t="s">
        <v>80</v>
      </c>
      <c r="AY636" s="25" t="s">
        <v>492</v>
      </c>
      <c r="BE636" s="220">
        <f>IF(N636="základní",J636,0)</f>
        <v>0</v>
      </c>
      <c r="BF636" s="220">
        <f>IF(N636="snížená",J636,0)</f>
        <v>0</v>
      </c>
      <c r="BG636" s="220">
        <f>IF(N636="zákl. přenesená",J636,0)</f>
        <v>0</v>
      </c>
      <c r="BH636" s="220">
        <f>IF(N636="sníž. přenesená",J636,0)</f>
        <v>0</v>
      </c>
      <c r="BI636" s="220">
        <f>IF(N636="nulová",J636,0)</f>
        <v>0</v>
      </c>
      <c r="BJ636" s="25" t="s">
        <v>80</v>
      </c>
      <c r="BK636" s="220">
        <f>ROUND(I636*H636,2)</f>
        <v>0</v>
      </c>
      <c r="BL636" s="25" t="s">
        <v>502</v>
      </c>
      <c r="BM636" s="25" t="s">
        <v>12275</v>
      </c>
    </row>
    <row r="637" spans="2:65" s="1" customFormat="1" ht="48">
      <c r="B637" s="42"/>
      <c r="C637" s="64"/>
      <c r="D637" s="227" t="s">
        <v>506</v>
      </c>
      <c r="E637" s="64"/>
      <c r="F637" s="274" t="s">
        <v>12276</v>
      </c>
      <c r="G637" s="64"/>
      <c r="H637" s="64"/>
      <c r="I637" s="177"/>
      <c r="J637" s="64"/>
      <c r="K637" s="64"/>
      <c r="L637" s="62"/>
      <c r="M637" s="223"/>
      <c r="N637" s="43"/>
      <c r="O637" s="43"/>
      <c r="P637" s="43"/>
      <c r="Q637" s="43"/>
      <c r="R637" s="43"/>
      <c r="S637" s="43"/>
      <c r="T637" s="79"/>
      <c r="AT637" s="25" t="s">
        <v>506</v>
      </c>
      <c r="AU637" s="25" t="s">
        <v>80</v>
      </c>
    </row>
    <row r="638" spans="2:65" s="1" customFormat="1" ht="16.5" customHeight="1">
      <c r="B638" s="42"/>
      <c r="C638" s="209" t="s">
        <v>2248</v>
      </c>
      <c r="D638" s="209" t="s">
        <v>498</v>
      </c>
      <c r="E638" s="210" t="s">
        <v>12277</v>
      </c>
      <c r="F638" s="211" t="s">
        <v>12278</v>
      </c>
      <c r="G638" s="212" t="s">
        <v>2537</v>
      </c>
      <c r="H638" s="213">
        <v>3</v>
      </c>
      <c r="I638" s="214"/>
      <c r="J638" s="215">
        <f>ROUND(I638*H638,2)</f>
        <v>0</v>
      </c>
      <c r="K638" s="211" t="s">
        <v>11781</v>
      </c>
      <c r="L638" s="62"/>
      <c r="M638" s="216" t="s">
        <v>23</v>
      </c>
      <c r="N638" s="217" t="s">
        <v>44</v>
      </c>
      <c r="O638" s="43"/>
      <c r="P638" s="218">
        <f>O638*H638</f>
        <v>0</v>
      </c>
      <c r="Q638" s="218">
        <v>0</v>
      </c>
      <c r="R638" s="218">
        <f>Q638*H638</f>
        <v>0</v>
      </c>
      <c r="S638" s="218">
        <v>0</v>
      </c>
      <c r="T638" s="219">
        <f>S638*H638</f>
        <v>0</v>
      </c>
      <c r="AR638" s="25" t="s">
        <v>502</v>
      </c>
      <c r="AT638" s="25" t="s">
        <v>498</v>
      </c>
      <c r="AU638" s="25" t="s">
        <v>80</v>
      </c>
      <c r="AY638" s="25" t="s">
        <v>492</v>
      </c>
      <c r="BE638" s="220">
        <f>IF(N638="základní",J638,0)</f>
        <v>0</v>
      </c>
      <c r="BF638" s="220">
        <f>IF(N638="snížená",J638,0)</f>
        <v>0</v>
      </c>
      <c r="BG638" s="220">
        <f>IF(N638="zákl. přenesená",J638,0)</f>
        <v>0</v>
      </c>
      <c r="BH638" s="220">
        <f>IF(N638="sníž. přenesená",J638,0)</f>
        <v>0</v>
      </c>
      <c r="BI638" s="220">
        <f>IF(N638="nulová",J638,0)</f>
        <v>0</v>
      </c>
      <c r="BJ638" s="25" t="s">
        <v>80</v>
      </c>
      <c r="BK638" s="220">
        <f>ROUND(I638*H638,2)</f>
        <v>0</v>
      </c>
      <c r="BL638" s="25" t="s">
        <v>502</v>
      </c>
      <c r="BM638" s="25" t="s">
        <v>3188</v>
      </c>
    </row>
    <row r="639" spans="2:65" s="1" customFormat="1">
      <c r="B639" s="42"/>
      <c r="C639" s="64"/>
      <c r="D639" s="221" t="s">
        <v>506</v>
      </c>
      <c r="E639" s="64"/>
      <c r="F639" s="222" t="s">
        <v>12278</v>
      </c>
      <c r="G639" s="64"/>
      <c r="H639" s="64"/>
      <c r="I639" s="177"/>
      <c r="J639" s="64"/>
      <c r="K639" s="64"/>
      <c r="L639" s="62"/>
      <c r="M639" s="223"/>
      <c r="N639" s="43"/>
      <c r="O639" s="43"/>
      <c r="P639" s="43"/>
      <c r="Q639" s="43"/>
      <c r="R639" s="43"/>
      <c r="S639" s="43"/>
      <c r="T639" s="79"/>
      <c r="AT639" s="25" t="s">
        <v>506</v>
      </c>
      <c r="AU639" s="25" t="s">
        <v>80</v>
      </c>
    </row>
    <row r="640" spans="2:65" s="1" customFormat="1" ht="36">
      <c r="B640" s="42"/>
      <c r="C640" s="64"/>
      <c r="D640" s="227" t="s">
        <v>2254</v>
      </c>
      <c r="E640" s="64"/>
      <c r="F640" s="273" t="s">
        <v>12279</v>
      </c>
      <c r="G640" s="64"/>
      <c r="H640" s="64"/>
      <c r="I640" s="177"/>
      <c r="J640" s="64"/>
      <c r="K640" s="64"/>
      <c r="L640" s="62"/>
      <c r="M640" s="223"/>
      <c r="N640" s="43"/>
      <c r="O640" s="43"/>
      <c r="P640" s="43"/>
      <c r="Q640" s="43"/>
      <c r="R640" s="43"/>
      <c r="S640" s="43"/>
      <c r="T640" s="79"/>
      <c r="AT640" s="25" t="s">
        <v>2254</v>
      </c>
      <c r="AU640" s="25" t="s">
        <v>80</v>
      </c>
    </row>
    <row r="641" spans="2:65" s="1" customFormat="1" ht="16.5" customHeight="1">
      <c r="B641" s="42"/>
      <c r="C641" s="209" t="s">
        <v>2264</v>
      </c>
      <c r="D641" s="209" t="s">
        <v>498</v>
      </c>
      <c r="E641" s="210" t="s">
        <v>12280</v>
      </c>
      <c r="F641" s="211" t="s">
        <v>12281</v>
      </c>
      <c r="G641" s="212" t="s">
        <v>2537</v>
      </c>
      <c r="H641" s="213">
        <v>3</v>
      </c>
      <c r="I641" s="214"/>
      <c r="J641" s="215">
        <f>ROUND(I641*H641,2)</f>
        <v>0</v>
      </c>
      <c r="K641" s="211" t="s">
        <v>11781</v>
      </c>
      <c r="L641" s="62"/>
      <c r="M641" s="216" t="s">
        <v>23</v>
      </c>
      <c r="N641" s="217" t="s">
        <v>44</v>
      </c>
      <c r="O641" s="43"/>
      <c r="P641" s="218">
        <f>O641*H641</f>
        <v>0</v>
      </c>
      <c r="Q641" s="218">
        <v>0</v>
      </c>
      <c r="R641" s="218">
        <f>Q641*H641</f>
        <v>0</v>
      </c>
      <c r="S641" s="218">
        <v>0</v>
      </c>
      <c r="T641" s="219">
        <f>S641*H641</f>
        <v>0</v>
      </c>
      <c r="AR641" s="25" t="s">
        <v>502</v>
      </c>
      <c r="AT641" s="25" t="s">
        <v>498</v>
      </c>
      <c r="AU641" s="25" t="s">
        <v>80</v>
      </c>
      <c r="AY641" s="25" t="s">
        <v>492</v>
      </c>
      <c r="BE641" s="220">
        <f>IF(N641="základní",J641,0)</f>
        <v>0</v>
      </c>
      <c r="BF641" s="220">
        <f>IF(N641="snížená",J641,0)</f>
        <v>0</v>
      </c>
      <c r="BG641" s="220">
        <f>IF(N641="zákl. přenesená",J641,0)</f>
        <v>0</v>
      </c>
      <c r="BH641" s="220">
        <f>IF(N641="sníž. přenesená",J641,0)</f>
        <v>0</v>
      </c>
      <c r="BI641" s="220">
        <f>IF(N641="nulová",J641,0)</f>
        <v>0</v>
      </c>
      <c r="BJ641" s="25" t="s">
        <v>80</v>
      </c>
      <c r="BK641" s="220">
        <f>ROUND(I641*H641,2)</f>
        <v>0</v>
      </c>
      <c r="BL641" s="25" t="s">
        <v>502</v>
      </c>
      <c r="BM641" s="25" t="s">
        <v>3207</v>
      </c>
    </row>
    <row r="642" spans="2:65" s="1" customFormat="1">
      <c r="B642" s="42"/>
      <c r="C642" s="64"/>
      <c r="D642" s="227" t="s">
        <v>506</v>
      </c>
      <c r="E642" s="64"/>
      <c r="F642" s="274" t="s">
        <v>12281</v>
      </c>
      <c r="G642" s="64"/>
      <c r="H642" s="64"/>
      <c r="I642" s="177"/>
      <c r="J642" s="64"/>
      <c r="K642" s="64"/>
      <c r="L642" s="62"/>
      <c r="M642" s="223"/>
      <c r="N642" s="43"/>
      <c r="O642" s="43"/>
      <c r="P642" s="43"/>
      <c r="Q642" s="43"/>
      <c r="R642" s="43"/>
      <c r="S642" s="43"/>
      <c r="T642" s="79"/>
      <c r="AT642" s="25" t="s">
        <v>506</v>
      </c>
      <c r="AU642" s="25" t="s">
        <v>80</v>
      </c>
    </row>
    <row r="643" spans="2:65" s="1" customFormat="1" ht="16.5" customHeight="1">
      <c r="B643" s="42"/>
      <c r="C643" s="209" t="s">
        <v>2274</v>
      </c>
      <c r="D643" s="209" t="s">
        <v>498</v>
      </c>
      <c r="E643" s="210" t="s">
        <v>12282</v>
      </c>
      <c r="F643" s="211" t="s">
        <v>12283</v>
      </c>
      <c r="G643" s="212" t="s">
        <v>2537</v>
      </c>
      <c r="H643" s="213">
        <v>3</v>
      </c>
      <c r="I643" s="214"/>
      <c r="J643" s="215">
        <f>ROUND(I643*H643,2)</f>
        <v>0</v>
      </c>
      <c r="K643" s="211" t="s">
        <v>11781</v>
      </c>
      <c r="L643" s="62"/>
      <c r="M643" s="216" t="s">
        <v>23</v>
      </c>
      <c r="N643" s="217" t="s">
        <v>44</v>
      </c>
      <c r="O643" s="43"/>
      <c r="P643" s="218">
        <f>O643*H643</f>
        <v>0</v>
      </c>
      <c r="Q643" s="218">
        <v>0</v>
      </c>
      <c r="R643" s="218">
        <f>Q643*H643</f>
        <v>0</v>
      </c>
      <c r="S643" s="218">
        <v>0</v>
      </c>
      <c r="T643" s="219">
        <f>S643*H643</f>
        <v>0</v>
      </c>
      <c r="AR643" s="25" t="s">
        <v>502</v>
      </c>
      <c r="AT643" s="25" t="s">
        <v>498</v>
      </c>
      <c r="AU643" s="25" t="s">
        <v>80</v>
      </c>
      <c r="AY643" s="25" t="s">
        <v>492</v>
      </c>
      <c r="BE643" s="220">
        <f>IF(N643="základní",J643,0)</f>
        <v>0</v>
      </c>
      <c r="BF643" s="220">
        <f>IF(N643="snížená",J643,0)</f>
        <v>0</v>
      </c>
      <c r="BG643" s="220">
        <f>IF(N643="zákl. přenesená",J643,0)</f>
        <v>0</v>
      </c>
      <c r="BH643" s="220">
        <f>IF(N643="sníž. přenesená",J643,0)</f>
        <v>0</v>
      </c>
      <c r="BI643" s="220">
        <f>IF(N643="nulová",J643,0)</f>
        <v>0</v>
      </c>
      <c r="BJ643" s="25" t="s">
        <v>80</v>
      </c>
      <c r="BK643" s="220">
        <f>ROUND(I643*H643,2)</f>
        <v>0</v>
      </c>
      <c r="BL643" s="25" t="s">
        <v>502</v>
      </c>
      <c r="BM643" s="25" t="s">
        <v>3223</v>
      </c>
    </row>
    <row r="644" spans="2:65" s="1" customFormat="1">
      <c r="B644" s="42"/>
      <c r="C644" s="64"/>
      <c r="D644" s="227" t="s">
        <v>506</v>
      </c>
      <c r="E644" s="64"/>
      <c r="F644" s="274" t="s">
        <v>12283</v>
      </c>
      <c r="G644" s="64"/>
      <c r="H644" s="64"/>
      <c r="I644" s="177"/>
      <c r="J644" s="64"/>
      <c r="K644" s="64"/>
      <c r="L644" s="62"/>
      <c r="M644" s="223"/>
      <c r="N644" s="43"/>
      <c r="O644" s="43"/>
      <c r="P644" s="43"/>
      <c r="Q644" s="43"/>
      <c r="R644" s="43"/>
      <c r="S644" s="43"/>
      <c r="T644" s="79"/>
      <c r="AT644" s="25" t="s">
        <v>506</v>
      </c>
      <c r="AU644" s="25" t="s">
        <v>80</v>
      </c>
    </row>
    <row r="645" spans="2:65" s="1" customFormat="1" ht="16.5" customHeight="1">
      <c r="B645" s="42"/>
      <c r="C645" s="209" t="s">
        <v>2281</v>
      </c>
      <c r="D645" s="209" t="s">
        <v>498</v>
      </c>
      <c r="E645" s="210" t="s">
        <v>12284</v>
      </c>
      <c r="F645" s="211" t="s">
        <v>12285</v>
      </c>
      <c r="G645" s="212" t="s">
        <v>2537</v>
      </c>
      <c r="H645" s="213">
        <v>5</v>
      </c>
      <c r="I645" s="214"/>
      <c r="J645" s="215">
        <f>ROUND(I645*H645,2)</f>
        <v>0</v>
      </c>
      <c r="K645" s="211" t="s">
        <v>11781</v>
      </c>
      <c r="L645" s="62"/>
      <c r="M645" s="216" t="s">
        <v>23</v>
      </c>
      <c r="N645" s="217" t="s">
        <v>44</v>
      </c>
      <c r="O645" s="43"/>
      <c r="P645" s="218">
        <f>O645*H645</f>
        <v>0</v>
      </c>
      <c r="Q645" s="218">
        <v>0</v>
      </c>
      <c r="R645" s="218">
        <f>Q645*H645</f>
        <v>0</v>
      </c>
      <c r="S645" s="218">
        <v>0</v>
      </c>
      <c r="T645" s="219">
        <f>S645*H645</f>
        <v>0</v>
      </c>
      <c r="AR645" s="25" t="s">
        <v>502</v>
      </c>
      <c r="AT645" s="25" t="s">
        <v>498</v>
      </c>
      <c r="AU645" s="25" t="s">
        <v>80</v>
      </c>
      <c r="AY645" s="25" t="s">
        <v>492</v>
      </c>
      <c r="BE645" s="220">
        <f>IF(N645="základní",J645,0)</f>
        <v>0</v>
      </c>
      <c r="BF645" s="220">
        <f>IF(N645="snížená",J645,0)</f>
        <v>0</v>
      </c>
      <c r="BG645" s="220">
        <f>IF(N645="zákl. přenesená",J645,0)</f>
        <v>0</v>
      </c>
      <c r="BH645" s="220">
        <f>IF(N645="sníž. přenesená",J645,0)</f>
        <v>0</v>
      </c>
      <c r="BI645" s="220">
        <f>IF(N645="nulová",J645,0)</f>
        <v>0</v>
      </c>
      <c r="BJ645" s="25" t="s">
        <v>80</v>
      </c>
      <c r="BK645" s="220">
        <f>ROUND(I645*H645,2)</f>
        <v>0</v>
      </c>
      <c r="BL645" s="25" t="s">
        <v>502</v>
      </c>
      <c r="BM645" s="25" t="s">
        <v>3250</v>
      </c>
    </row>
    <row r="646" spans="2:65" s="1" customFormat="1">
      <c r="B646" s="42"/>
      <c r="C646" s="64"/>
      <c r="D646" s="221" t="s">
        <v>506</v>
      </c>
      <c r="E646" s="64"/>
      <c r="F646" s="222" t="s">
        <v>12285</v>
      </c>
      <c r="G646" s="64"/>
      <c r="H646" s="64"/>
      <c r="I646" s="177"/>
      <c r="J646" s="64"/>
      <c r="K646" s="64"/>
      <c r="L646" s="62"/>
      <c r="M646" s="223"/>
      <c r="N646" s="43"/>
      <c r="O646" s="43"/>
      <c r="P646" s="43"/>
      <c r="Q646" s="43"/>
      <c r="R646" s="43"/>
      <c r="S646" s="43"/>
      <c r="T646" s="79"/>
      <c r="AT646" s="25" t="s">
        <v>506</v>
      </c>
      <c r="AU646" s="25" t="s">
        <v>80</v>
      </c>
    </row>
    <row r="647" spans="2:65" s="1" customFormat="1" ht="24">
      <c r="B647" s="42"/>
      <c r="C647" s="64"/>
      <c r="D647" s="227" t="s">
        <v>2254</v>
      </c>
      <c r="E647" s="64"/>
      <c r="F647" s="273" t="s">
        <v>12286</v>
      </c>
      <c r="G647" s="64"/>
      <c r="H647" s="64"/>
      <c r="I647" s="177"/>
      <c r="J647" s="64"/>
      <c r="K647" s="64"/>
      <c r="L647" s="62"/>
      <c r="M647" s="223"/>
      <c r="N647" s="43"/>
      <c r="O647" s="43"/>
      <c r="P647" s="43"/>
      <c r="Q647" s="43"/>
      <c r="R647" s="43"/>
      <c r="S647" s="43"/>
      <c r="T647" s="79"/>
      <c r="AT647" s="25" t="s">
        <v>2254</v>
      </c>
      <c r="AU647" s="25" t="s">
        <v>80</v>
      </c>
    </row>
    <row r="648" spans="2:65" s="1" customFormat="1" ht="16.5" customHeight="1">
      <c r="B648" s="42"/>
      <c r="C648" s="209" t="s">
        <v>2285</v>
      </c>
      <c r="D648" s="209" t="s">
        <v>498</v>
      </c>
      <c r="E648" s="210" t="s">
        <v>12287</v>
      </c>
      <c r="F648" s="211" t="s">
        <v>12288</v>
      </c>
      <c r="G648" s="212" t="s">
        <v>2537</v>
      </c>
      <c r="H648" s="213">
        <v>1</v>
      </c>
      <c r="I648" s="214"/>
      <c r="J648" s="215">
        <f>ROUND(I648*H648,2)</f>
        <v>0</v>
      </c>
      <c r="K648" s="211" t="s">
        <v>11781</v>
      </c>
      <c r="L648" s="62"/>
      <c r="M648" s="216" t="s">
        <v>23</v>
      </c>
      <c r="N648" s="217" t="s">
        <v>44</v>
      </c>
      <c r="O648" s="43"/>
      <c r="P648" s="218">
        <f>O648*H648</f>
        <v>0</v>
      </c>
      <c r="Q648" s="218">
        <v>0</v>
      </c>
      <c r="R648" s="218">
        <f>Q648*H648</f>
        <v>0</v>
      </c>
      <c r="S648" s="218">
        <v>0</v>
      </c>
      <c r="T648" s="219">
        <f>S648*H648</f>
        <v>0</v>
      </c>
      <c r="AR648" s="25" t="s">
        <v>502</v>
      </c>
      <c r="AT648" s="25" t="s">
        <v>498</v>
      </c>
      <c r="AU648" s="25" t="s">
        <v>80</v>
      </c>
      <c r="AY648" s="25" t="s">
        <v>492</v>
      </c>
      <c r="BE648" s="220">
        <f>IF(N648="základní",J648,0)</f>
        <v>0</v>
      </c>
      <c r="BF648" s="220">
        <f>IF(N648="snížená",J648,0)</f>
        <v>0</v>
      </c>
      <c r="BG648" s="220">
        <f>IF(N648="zákl. přenesená",J648,0)</f>
        <v>0</v>
      </c>
      <c r="BH648" s="220">
        <f>IF(N648="sníž. přenesená",J648,0)</f>
        <v>0</v>
      </c>
      <c r="BI648" s="220">
        <f>IF(N648="nulová",J648,0)</f>
        <v>0</v>
      </c>
      <c r="BJ648" s="25" t="s">
        <v>80</v>
      </c>
      <c r="BK648" s="220">
        <f>ROUND(I648*H648,2)</f>
        <v>0</v>
      </c>
      <c r="BL648" s="25" t="s">
        <v>502</v>
      </c>
      <c r="BM648" s="25" t="s">
        <v>3263</v>
      </c>
    </row>
    <row r="649" spans="2:65" s="1" customFormat="1">
      <c r="B649" s="42"/>
      <c r="C649" s="64"/>
      <c r="D649" s="221" t="s">
        <v>506</v>
      </c>
      <c r="E649" s="64"/>
      <c r="F649" s="222" t="s">
        <v>12288</v>
      </c>
      <c r="G649" s="64"/>
      <c r="H649" s="64"/>
      <c r="I649" s="177"/>
      <c r="J649" s="64"/>
      <c r="K649" s="64"/>
      <c r="L649" s="62"/>
      <c r="M649" s="223"/>
      <c r="N649" s="43"/>
      <c r="O649" s="43"/>
      <c r="P649" s="43"/>
      <c r="Q649" s="43"/>
      <c r="R649" s="43"/>
      <c r="S649" s="43"/>
      <c r="T649" s="79"/>
      <c r="AT649" s="25" t="s">
        <v>506</v>
      </c>
      <c r="AU649" s="25" t="s">
        <v>80</v>
      </c>
    </row>
    <row r="650" spans="2:65" s="1" customFormat="1" ht="24">
      <c r="B650" s="42"/>
      <c r="C650" s="64"/>
      <c r="D650" s="227" t="s">
        <v>2254</v>
      </c>
      <c r="E650" s="64"/>
      <c r="F650" s="273" t="s">
        <v>12286</v>
      </c>
      <c r="G650" s="64"/>
      <c r="H650" s="64"/>
      <c r="I650" s="177"/>
      <c r="J650" s="64"/>
      <c r="K650" s="64"/>
      <c r="L650" s="62"/>
      <c r="M650" s="223"/>
      <c r="N650" s="43"/>
      <c r="O650" s="43"/>
      <c r="P650" s="43"/>
      <c r="Q650" s="43"/>
      <c r="R650" s="43"/>
      <c r="S650" s="43"/>
      <c r="T650" s="79"/>
      <c r="AT650" s="25" t="s">
        <v>2254</v>
      </c>
      <c r="AU650" s="25" t="s">
        <v>80</v>
      </c>
    </row>
    <row r="651" spans="2:65" s="1" customFormat="1" ht="16.5" customHeight="1">
      <c r="B651" s="42"/>
      <c r="C651" s="209" t="s">
        <v>2289</v>
      </c>
      <c r="D651" s="209" t="s">
        <v>498</v>
      </c>
      <c r="E651" s="210" t="s">
        <v>12289</v>
      </c>
      <c r="F651" s="211" t="s">
        <v>12290</v>
      </c>
      <c r="G651" s="212" t="s">
        <v>2537</v>
      </c>
      <c r="H651" s="213">
        <v>5</v>
      </c>
      <c r="I651" s="214"/>
      <c r="J651" s="215">
        <f>ROUND(I651*H651,2)</f>
        <v>0</v>
      </c>
      <c r="K651" s="211" t="s">
        <v>11781</v>
      </c>
      <c r="L651" s="62"/>
      <c r="M651" s="216" t="s">
        <v>23</v>
      </c>
      <c r="N651" s="217" t="s">
        <v>44</v>
      </c>
      <c r="O651" s="43"/>
      <c r="P651" s="218">
        <f>O651*H651</f>
        <v>0</v>
      </c>
      <c r="Q651" s="218">
        <v>0</v>
      </c>
      <c r="R651" s="218">
        <f>Q651*H651</f>
        <v>0</v>
      </c>
      <c r="S651" s="218">
        <v>0</v>
      </c>
      <c r="T651" s="219">
        <f>S651*H651</f>
        <v>0</v>
      </c>
      <c r="AR651" s="25" t="s">
        <v>502</v>
      </c>
      <c r="AT651" s="25" t="s">
        <v>498</v>
      </c>
      <c r="AU651" s="25" t="s">
        <v>80</v>
      </c>
      <c r="AY651" s="25" t="s">
        <v>492</v>
      </c>
      <c r="BE651" s="220">
        <f>IF(N651="základní",J651,0)</f>
        <v>0</v>
      </c>
      <c r="BF651" s="220">
        <f>IF(N651="snížená",J651,0)</f>
        <v>0</v>
      </c>
      <c r="BG651" s="220">
        <f>IF(N651="zákl. přenesená",J651,0)</f>
        <v>0</v>
      </c>
      <c r="BH651" s="220">
        <f>IF(N651="sníž. přenesená",J651,0)</f>
        <v>0</v>
      </c>
      <c r="BI651" s="220">
        <f>IF(N651="nulová",J651,0)</f>
        <v>0</v>
      </c>
      <c r="BJ651" s="25" t="s">
        <v>80</v>
      </c>
      <c r="BK651" s="220">
        <f>ROUND(I651*H651,2)</f>
        <v>0</v>
      </c>
      <c r="BL651" s="25" t="s">
        <v>502</v>
      </c>
      <c r="BM651" s="25" t="s">
        <v>3277</v>
      </c>
    </row>
    <row r="652" spans="2:65" s="1" customFormat="1">
      <c r="B652" s="42"/>
      <c r="C652" s="64"/>
      <c r="D652" s="227" t="s">
        <v>506</v>
      </c>
      <c r="E652" s="64"/>
      <c r="F652" s="274" t="s">
        <v>12290</v>
      </c>
      <c r="G652" s="64"/>
      <c r="H652" s="64"/>
      <c r="I652" s="177"/>
      <c r="J652" s="64"/>
      <c r="K652" s="64"/>
      <c r="L652" s="62"/>
      <c r="M652" s="223"/>
      <c r="N652" s="43"/>
      <c r="O652" s="43"/>
      <c r="P652" s="43"/>
      <c r="Q652" s="43"/>
      <c r="R652" s="43"/>
      <c r="S652" s="43"/>
      <c r="T652" s="79"/>
      <c r="AT652" s="25" t="s">
        <v>506</v>
      </c>
      <c r="AU652" s="25" t="s">
        <v>80</v>
      </c>
    </row>
    <row r="653" spans="2:65" s="1" customFormat="1" ht="16.5" customHeight="1">
      <c r="B653" s="42"/>
      <c r="C653" s="209" t="s">
        <v>2292</v>
      </c>
      <c r="D653" s="209" t="s">
        <v>498</v>
      </c>
      <c r="E653" s="210" t="s">
        <v>12291</v>
      </c>
      <c r="F653" s="211" t="s">
        <v>12292</v>
      </c>
      <c r="G653" s="212" t="s">
        <v>2537</v>
      </c>
      <c r="H653" s="213">
        <v>5</v>
      </c>
      <c r="I653" s="214"/>
      <c r="J653" s="215">
        <f>ROUND(I653*H653,2)</f>
        <v>0</v>
      </c>
      <c r="K653" s="211" t="s">
        <v>11781</v>
      </c>
      <c r="L653" s="62"/>
      <c r="M653" s="216" t="s">
        <v>23</v>
      </c>
      <c r="N653" s="217" t="s">
        <v>44</v>
      </c>
      <c r="O653" s="43"/>
      <c r="P653" s="218">
        <f>O653*H653</f>
        <v>0</v>
      </c>
      <c r="Q653" s="218">
        <v>0</v>
      </c>
      <c r="R653" s="218">
        <f>Q653*H653</f>
        <v>0</v>
      </c>
      <c r="S653" s="218">
        <v>0</v>
      </c>
      <c r="T653" s="219">
        <f>S653*H653</f>
        <v>0</v>
      </c>
      <c r="AR653" s="25" t="s">
        <v>502</v>
      </c>
      <c r="AT653" s="25" t="s">
        <v>498</v>
      </c>
      <c r="AU653" s="25" t="s">
        <v>80</v>
      </c>
      <c r="AY653" s="25" t="s">
        <v>492</v>
      </c>
      <c r="BE653" s="220">
        <f>IF(N653="základní",J653,0)</f>
        <v>0</v>
      </c>
      <c r="BF653" s="220">
        <f>IF(N653="snížená",J653,0)</f>
        <v>0</v>
      </c>
      <c r="BG653" s="220">
        <f>IF(N653="zákl. přenesená",J653,0)</f>
        <v>0</v>
      </c>
      <c r="BH653" s="220">
        <f>IF(N653="sníž. přenesená",J653,0)</f>
        <v>0</v>
      </c>
      <c r="BI653" s="220">
        <f>IF(N653="nulová",J653,0)</f>
        <v>0</v>
      </c>
      <c r="BJ653" s="25" t="s">
        <v>80</v>
      </c>
      <c r="BK653" s="220">
        <f>ROUND(I653*H653,2)</f>
        <v>0</v>
      </c>
      <c r="BL653" s="25" t="s">
        <v>502</v>
      </c>
      <c r="BM653" s="25" t="s">
        <v>3289</v>
      </c>
    </row>
    <row r="654" spans="2:65" s="1" customFormat="1">
      <c r="B654" s="42"/>
      <c r="C654" s="64"/>
      <c r="D654" s="227" t="s">
        <v>506</v>
      </c>
      <c r="E654" s="64"/>
      <c r="F654" s="274" t="s">
        <v>12292</v>
      </c>
      <c r="G654" s="64"/>
      <c r="H654" s="64"/>
      <c r="I654" s="177"/>
      <c r="J654" s="64"/>
      <c r="K654" s="64"/>
      <c r="L654" s="62"/>
      <c r="M654" s="223"/>
      <c r="N654" s="43"/>
      <c r="O654" s="43"/>
      <c r="P654" s="43"/>
      <c r="Q654" s="43"/>
      <c r="R654" s="43"/>
      <c r="S654" s="43"/>
      <c r="T654" s="79"/>
      <c r="AT654" s="25" t="s">
        <v>506</v>
      </c>
      <c r="AU654" s="25" t="s">
        <v>80</v>
      </c>
    </row>
    <row r="655" spans="2:65" s="1" customFormat="1" ht="16.5" customHeight="1">
      <c r="B655" s="42"/>
      <c r="C655" s="209" t="s">
        <v>2296</v>
      </c>
      <c r="D655" s="209" t="s">
        <v>498</v>
      </c>
      <c r="E655" s="210" t="s">
        <v>12293</v>
      </c>
      <c r="F655" s="211" t="s">
        <v>12294</v>
      </c>
      <c r="G655" s="212" t="s">
        <v>2537</v>
      </c>
      <c r="H655" s="213">
        <v>1</v>
      </c>
      <c r="I655" s="214"/>
      <c r="J655" s="215">
        <f>ROUND(I655*H655,2)</f>
        <v>0</v>
      </c>
      <c r="K655" s="211" t="s">
        <v>11781</v>
      </c>
      <c r="L655" s="62"/>
      <c r="M655" s="216" t="s">
        <v>23</v>
      </c>
      <c r="N655" s="217" t="s">
        <v>44</v>
      </c>
      <c r="O655" s="43"/>
      <c r="P655" s="218">
        <f>O655*H655</f>
        <v>0</v>
      </c>
      <c r="Q655" s="218">
        <v>0</v>
      </c>
      <c r="R655" s="218">
        <f>Q655*H655</f>
        <v>0</v>
      </c>
      <c r="S655" s="218">
        <v>0</v>
      </c>
      <c r="T655" s="219">
        <f>S655*H655</f>
        <v>0</v>
      </c>
      <c r="AR655" s="25" t="s">
        <v>502</v>
      </c>
      <c r="AT655" s="25" t="s">
        <v>498</v>
      </c>
      <c r="AU655" s="25" t="s">
        <v>80</v>
      </c>
      <c r="AY655" s="25" t="s">
        <v>492</v>
      </c>
      <c r="BE655" s="220">
        <f>IF(N655="základní",J655,0)</f>
        <v>0</v>
      </c>
      <c r="BF655" s="220">
        <f>IF(N655="snížená",J655,0)</f>
        <v>0</v>
      </c>
      <c r="BG655" s="220">
        <f>IF(N655="zákl. přenesená",J655,0)</f>
        <v>0</v>
      </c>
      <c r="BH655" s="220">
        <f>IF(N655="sníž. přenesená",J655,0)</f>
        <v>0</v>
      </c>
      <c r="BI655" s="220">
        <f>IF(N655="nulová",J655,0)</f>
        <v>0</v>
      </c>
      <c r="BJ655" s="25" t="s">
        <v>80</v>
      </c>
      <c r="BK655" s="220">
        <f>ROUND(I655*H655,2)</f>
        <v>0</v>
      </c>
      <c r="BL655" s="25" t="s">
        <v>502</v>
      </c>
      <c r="BM655" s="25" t="s">
        <v>3303</v>
      </c>
    </row>
    <row r="656" spans="2:65" s="1" customFormat="1">
      <c r="B656" s="42"/>
      <c r="C656" s="64"/>
      <c r="D656" s="227" t="s">
        <v>506</v>
      </c>
      <c r="E656" s="64"/>
      <c r="F656" s="274" t="s">
        <v>12294</v>
      </c>
      <c r="G656" s="64"/>
      <c r="H656" s="64"/>
      <c r="I656" s="177"/>
      <c r="J656" s="64"/>
      <c r="K656" s="64"/>
      <c r="L656" s="62"/>
      <c r="M656" s="223"/>
      <c r="N656" s="43"/>
      <c r="O656" s="43"/>
      <c r="P656" s="43"/>
      <c r="Q656" s="43"/>
      <c r="R656" s="43"/>
      <c r="S656" s="43"/>
      <c r="T656" s="79"/>
      <c r="AT656" s="25" t="s">
        <v>506</v>
      </c>
      <c r="AU656" s="25" t="s">
        <v>80</v>
      </c>
    </row>
    <row r="657" spans="2:65" s="1" customFormat="1" ht="16.5" customHeight="1">
      <c r="B657" s="42"/>
      <c r="C657" s="209" t="s">
        <v>2299</v>
      </c>
      <c r="D657" s="209" t="s">
        <v>498</v>
      </c>
      <c r="E657" s="210" t="s">
        <v>12295</v>
      </c>
      <c r="F657" s="211" t="s">
        <v>12296</v>
      </c>
      <c r="G657" s="212" t="s">
        <v>2537</v>
      </c>
      <c r="H657" s="213">
        <v>15</v>
      </c>
      <c r="I657" s="214"/>
      <c r="J657" s="215">
        <f>ROUND(I657*H657,2)</f>
        <v>0</v>
      </c>
      <c r="K657" s="211" t="s">
        <v>11781</v>
      </c>
      <c r="L657" s="62"/>
      <c r="M657" s="216" t="s">
        <v>23</v>
      </c>
      <c r="N657" s="217" t="s">
        <v>44</v>
      </c>
      <c r="O657" s="43"/>
      <c r="P657" s="218">
        <f>O657*H657</f>
        <v>0</v>
      </c>
      <c r="Q657" s="218">
        <v>0</v>
      </c>
      <c r="R657" s="218">
        <f>Q657*H657</f>
        <v>0</v>
      </c>
      <c r="S657" s="218">
        <v>0</v>
      </c>
      <c r="T657" s="219">
        <f>S657*H657</f>
        <v>0</v>
      </c>
      <c r="AR657" s="25" t="s">
        <v>502</v>
      </c>
      <c r="AT657" s="25" t="s">
        <v>498</v>
      </c>
      <c r="AU657" s="25" t="s">
        <v>80</v>
      </c>
      <c r="AY657" s="25" t="s">
        <v>492</v>
      </c>
      <c r="BE657" s="220">
        <f>IF(N657="základní",J657,0)</f>
        <v>0</v>
      </c>
      <c r="BF657" s="220">
        <f>IF(N657="snížená",J657,0)</f>
        <v>0</v>
      </c>
      <c r="BG657" s="220">
        <f>IF(N657="zákl. přenesená",J657,0)</f>
        <v>0</v>
      </c>
      <c r="BH657" s="220">
        <f>IF(N657="sníž. přenesená",J657,0)</f>
        <v>0</v>
      </c>
      <c r="BI657" s="220">
        <f>IF(N657="nulová",J657,0)</f>
        <v>0</v>
      </c>
      <c r="BJ657" s="25" t="s">
        <v>80</v>
      </c>
      <c r="BK657" s="220">
        <f>ROUND(I657*H657,2)</f>
        <v>0</v>
      </c>
      <c r="BL657" s="25" t="s">
        <v>502</v>
      </c>
      <c r="BM657" s="25" t="s">
        <v>3315</v>
      </c>
    </row>
    <row r="658" spans="2:65" s="1" customFormat="1">
      <c r="B658" s="42"/>
      <c r="C658" s="64"/>
      <c r="D658" s="221" t="s">
        <v>506</v>
      </c>
      <c r="E658" s="64"/>
      <c r="F658" s="222" t="s">
        <v>12296</v>
      </c>
      <c r="G658" s="64"/>
      <c r="H658" s="64"/>
      <c r="I658" s="177"/>
      <c r="J658" s="64"/>
      <c r="K658" s="64"/>
      <c r="L658" s="62"/>
      <c r="M658" s="223"/>
      <c r="N658" s="43"/>
      <c r="O658" s="43"/>
      <c r="P658" s="43"/>
      <c r="Q658" s="43"/>
      <c r="R658" s="43"/>
      <c r="S658" s="43"/>
      <c r="T658" s="79"/>
      <c r="AT658" s="25" t="s">
        <v>506</v>
      </c>
      <c r="AU658" s="25" t="s">
        <v>80</v>
      </c>
    </row>
    <row r="659" spans="2:65" s="1" customFormat="1" ht="24">
      <c r="B659" s="42"/>
      <c r="C659" s="64"/>
      <c r="D659" s="227" t="s">
        <v>2254</v>
      </c>
      <c r="E659" s="64"/>
      <c r="F659" s="273" t="s">
        <v>12297</v>
      </c>
      <c r="G659" s="64"/>
      <c r="H659" s="64"/>
      <c r="I659" s="177"/>
      <c r="J659" s="64"/>
      <c r="K659" s="64"/>
      <c r="L659" s="62"/>
      <c r="M659" s="223"/>
      <c r="N659" s="43"/>
      <c r="O659" s="43"/>
      <c r="P659" s="43"/>
      <c r="Q659" s="43"/>
      <c r="R659" s="43"/>
      <c r="S659" s="43"/>
      <c r="T659" s="79"/>
      <c r="AT659" s="25" t="s">
        <v>2254</v>
      </c>
      <c r="AU659" s="25" t="s">
        <v>80</v>
      </c>
    </row>
    <row r="660" spans="2:65" s="1" customFormat="1" ht="16.5" customHeight="1">
      <c r="B660" s="42"/>
      <c r="C660" s="209" t="s">
        <v>2302</v>
      </c>
      <c r="D660" s="209" t="s">
        <v>498</v>
      </c>
      <c r="E660" s="210" t="s">
        <v>12298</v>
      </c>
      <c r="F660" s="211" t="s">
        <v>12296</v>
      </c>
      <c r="G660" s="212" t="s">
        <v>2537</v>
      </c>
      <c r="H660" s="213">
        <v>23</v>
      </c>
      <c r="I660" s="214"/>
      <c r="J660" s="215">
        <f>ROUND(I660*H660,2)</f>
        <v>0</v>
      </c>
      <c r="K660" s="211" t="s">
        <v>11781</v>
      </c>
      <c r="L660" s="62"/>
      <c r="M660" s="216" t="s">
        <v>23</v>
      </c>
      <c r="N660" s="217" t="s">
        <v>44</v>
      </c>
      <c r="O660" s="43"/>
      <c r="P660" s="218">
        <f>O660*H660</f>
        <v>0</v>
      </c>
      <c r="Q660" s="218">
        <v>0</v>
      </c>
      <c r="R660" s="218">
        <f>Q660*H660</f>
        <v>0</v>
      </c>
      <c r="S660" s="218">
        <v>0</v>
      </c>
      <c r="T660" s="219">
        <f>S660*H660</f>
        <v>0</v>
      </c>
      <c r="AR660" s="25" t="s">
        <v>502</v>
      </c>
      <c r="AT660" s="25" t="s">
        <v>498</v>
      </c>
      <c r="AU660" s="25" t="s">
        <v>80</v>
      </c>
      <c r="AY660" s="25" t="s">
        <v>492</v>
      </c>
      <c r="BE660" s="220">
        <f>IF(N660="základní",J660,0)</f>
        <v>0</v>
      </c>
      <c r="BF660" s="220">
        <f>IF(N660="snížená",J660,0)</f>
        <v>0</v>
      </c>
      <c r="BG660" s="220">
        <f>IF(N660="zákl. přenesená",J660,0)</f>
        <v>0</v>
      </c>
      <c r="BH660" s="220">
        <f>IF(N660="sníž. přenesená",J660,0)</f>
        <v>0</v>
      </c>
      <c r="BI660" s="220">
        <f>IF(N660="nulová",J660,0)</f>
        <v>0</v>
      </c>
      <c r="BJ660" s="25" t="s">
        <v>80</v>
      </c>
      <c r="BK660" s="220">
        <f>ROUND(I660*H660,2)</f>
        <v>0</v>
      </c>
      <c r="BL660" s="25" t="s">
        <v>502</v>
      </c>
      <c r="BM660" s="25" t="s">
        <v>3324</v>
      </c>
    </row>
    <row r="661" spans="2:65" s="1" customFormat="1">
      <c r="B661" s="42"/>
      <c r="C661" s="64"/>
      <c r="D661" s="221" t="s">
        <v>506</v>
      </c>
      <c r="E661" s="64"/>
      <c r="F661" s="222" t="s">
        <v>12296</v>
      </c>
      <c r="G661" s="64"/>
      <c r="H661" s="64"/>
      <c r="I661" s="177"/>
      <c r="J661" s="64"/>
      <c r="K661" s="64"/>
      <c r="L661" s="62"/>
      <c r="M661" s="223"/>
      <c r="N661" s="43"/>
      <c r="O661" s="43"/>
      <c r="P661" s="43"/>
      <c r="Q661" s="43"/>
      <c r="R661" s="43"/>
      <c r="S661" s="43"/>
      <c r="T661" s="79"/>
      <c r="AT661" s="25" t="s">
        <v>506</v>
      </c>
      <c r="AU661" s="25" t="s">
        <v>80</v>
      </c>
    </row>
    <row r="662" spans="2:65" s="1" customFormat="1" ht="24">
      <c r="B662" s="42"/>
      <c r="C662" s="64"/>
      <c r="D662" s="227" t="s">
        <v>2254</v>
      </c>
      <c r="E662" s="64"/>
      <c r="F662" s="273" t="s">
        <v>12299</v>
      </c>
      <c r="G662" s="64"/>
      <c r="H662" s="64"/>
      <c r="I662" s="177"/>
      <c r="J662" s="64"/>
      <c r="K662" s="64"/>
      <c r="L662" s="62"/>
      <c r="M662" s="223"/>
      <c r="N662" s="43"/>
      <c r="O662" s="43"/>
      <c r="P662" s="43"/>
      <c r="Q662" s="43"/>
      <c r="R662" s="43"/>
      <c r="S662" s="43"/>
      <c r="T662" s="79"/>
      <c r="AT662" s="25" t="s">
        <v>2254</v>
      </c>
      <c r="AU662" s="25" t="s">
        <v>80</v>
      </c>
    </row>
    <row r="663" spans="2:65" s="1" customFormat="1" ht="16.5" customHeight="1">
      <c r="B663" s="42"/>
      <c r="C663" s="209" t="s">
        <v>2305</v>
      </c>
      <c r="D663" s="209" t="s">
        <v>498</v>
      </c>
      <c r="E663" s="210" t="s">
        <v>12300</v>
      </c>
      <c r="F663" s="211" t="s">
        <v>12301</v>
      </c>
      <c r="G663" s="212" t="s">
        <v>2537</v>
      </c>
      <c r="H663" s="213">
        <v>4</v>
      </c>
      <c r="I663" s="214"/>
      <c r="J663" s="215">
        <f>ROUND(I663*H663,2)</f>
        <v>0</v>
      </c>
      <c r="K663" s="211" t="s">
        <v>11781</v>
      </c>
      <c r="L663" s="62"/>
      <c r="M663" s="216" t="s">
        <v>23</v>
      </c>
      <c r="N663" s="217" t="s">
        <v>44</v>
      </c>
      <c r="O663" s="43"/>
      <c r="P663" s="218">
        <f>O663*H663</f>
        <v>0</v>
      </c>
      <c r="Q663" s="218">
        <v>0</v>
      </c>
      <c r="R663" s="218">
        <f>Q663*H663</f>
        <v>0</v>
      </c>
      <c r="S663" s="218">
        <v>0</v>
      </c>
      <c r="T663" s="219">
        <f>S663*H663</f>
        <v>0</v>
      </c>
      <c r="AR663" s="25" t="s">
        <v>502</v>
      </c>
      <c r="AT663" s="25" t="s">
        <v>498</v>
      </c>
      <c r="AU663" s="25" t="s">
        <v>80</v>
      </c>
      <c r="AY663" s="25" t="s">
        <v>492</v>
      </c>
      <c r="BE663" s="220">
        <f>IF(N663="základní",J663,0)</f>
        <v>0</v>
      </c>
      <c r="BF663" s="220">
        <f>IF(N663="snížená",J663,0)</f>
        <v>0</v>
      </c>
      <c r="BG663" s="220">
        <f>IF(N663="zákl. přenesená",J663,0)</f>
        <v>0</v>
      </c>
      <c r="BH663" s="220">
        <f>IF(N663="sníž. přenesená",J663,0)</f>
        <v>0</v>
      </c>
      <c r="BI663" s="220">
        <f>IF(N663="nulová",J663,0)</f>
        <v>0</v>
      </c>
      <c r="BJ663" s="25" t="s">
        <v>80</v>
      </c>
      <c r="BK663" s="220">
        <f>ROUND(I663*H663,2)</f>
        <v>0</v>
      </c>
      <c r="BL663" s="25" t="s">
        <v>502</v>
      </c>
      <c r="BM663" s="25" t="s">
        <v>3336</v>
      </c>
    </row>
    <row r="664" spans="2:65" s="1" customFormat="1">
      <c r="B664" s="42"/>
      <c r="C664" s="64"/>
      <c r="D664" s="221" t="s">
        <v>506</v>
      </c>
      <c r="E664" s="64"/>
      <c r="F664" s="222" t="s">
        <v>12301</v>
      </c>
      <c r="G664" s="64"/>
      <c r="H664" s="64"/>
      <c r="I664" s="177"/>
      <c r="J664" s="64"/>
      <c r="K664" s="64"/>
      <c r="L664" s="62"/>
      <c r="M664" s="223"/>
      <c r="N664" s="43"/>
      <c r="O664" s="43"/>
      <c r="P664" s="43"/>
      <c r="Q664" s="43"/>
      <c r="R664" s="43"/>
      <c r="S664" s="43"/>
      <c r="T664" s="79"/>
      <c r="AT664" s="25" t="s">
        <v>506</v>
      </c>
      <c r="AU664" s="25" t="s">
        <v>80</v>
      </c>
    </row>
    <row r="665" spans="2:65" s="1" customFormat="1" ht="24">
      <c r="B665" s="42"/>
      <c r="C665" s="64"/>
      <c r="D665" s="227" t="s">
        <v>2254</v>
      </c>
      <c r="E665" s="64"/>
      <c r="F665" s="273" t="s">
        <v>12302</v>
      </c>
      <c r="G665" s="64"/>
      <c r="H665" s="64"/>
      <c r="I665" s="177"/>
      <c r="J665" s="64"/>
      <c r="K665" s="64"/>
      <c r="L665" s="62"/>
      <c r="M665" s="223"/>
      <c r="N665" s="43"/>
      <c r="O665" s="43"/>
      <c r="P665" s="43"/>
      <c r="Q665" s="43"/>
      <c r="R665" s="43"/>
      <c r="S665" s="43"/>
      <c r="T665" s="79"/>
      <c r="AT665" s="25" t="s">
        <v>2254</v>
      </c>
      <c r="AU665" s="25" t="s">
        <v>80</v>
      </c>
    </row>
    <row r="666" spans="2:65" s="1" customFormat="1" ht="16.5" customHeight="1">
      <c r="B666" s="42"/>
      <c r="C666" s="209" t="s">
        <v>2308</v>
      </c>
      <c r="D666" s="209" t="s">
        <v>498</v>
      </c>
      <c r="E666" s="210" t="s">
        <v>12303</v>
      </c>
      <c r="F666" s="211" t="s">
        <v>12301</v>
      </c>
      <c r="G666" s="212" t="s">
        <v>2537</v>
      </c>
      <c r="H666" s="213">
        <v>3</v>
      </c>
      <c r="I666" s="214"/>
      <c r="J666" s="215">
        <f>ROUND(I666*H666,2)</f>
        <v>0</v>
      </c>
      <c r="K666" s="211" t="s">
        <v>11781</v>
      </c>
      <c r="L666" s="62"/>
      <c r="M666" s="216" t="s">
        <v>23</v>
      </c>
      <c r="N666" s="217" t="s">
        <v>44</v>
      </c>
      <c r="O666" s="43"/>
      <c r="P666" s="218">
        <f>O666*H666</f>
        <v>0</v>
      </c>
      <c r="Q666" s="218">
        <v>0</v>
      </c>
      <c r="R666" s="218">
        <f>Q666*H666</f>
        <v>0</v>
      </c>
      <c r="S666" s="218">
        <v>0</v>
      </c>
      <c r="T666" s="219">
        <f>S666*H666</f>
        <v>0</v>
      </c>
      <c r="AR666" s="25" t="s">
        <v>502</v>
      </c>
      <c r="AT666" s="25" t="s">
        <v>498</v>
      </c>
      <c r="AU666" s="25" t="s">
        <v>80</v>
      </c>
      <c r="AY666" s="25" t="s">
        <v>492</v>
      </c>
      <c r="BE666" s="220">
        <f>IF(N666="základní",J666,0)</f>
        <v>0</v>
      </c>
      <c r="BF666" s="220">
        <f>IF(N666="snížená",J666,0)</f>
        <v>0</v>
      </c>
      <c r="BG666" s="220">
        <f>IF(N666="zákl. přenesená",J666,0)</f>
        <v>0</v>
      </c>
      <c r="BH666" s="220">
        <f>IF(N666="sníž. přenesená",J666,0)</f>
        <v>0</v>
      </c>
      <c r="BI666" s="220">
        <f>IF(N666="nulová",J666,0)</f>
        <v>0</v>
      </c>
      <c r="BJ666" s="25" t="s">
        <v>80</v>
      </c>
      <c r="BK666" s="220">
        <f>ROUND(I666*H666,2)</f>
        <v>0</v>
      </c>
      <c r="BL666" s="25" t="s">
        <v>502</v>
      </c>
      <c r="BM666" s="25" t="s">
        <v>3349</v>
      </c>
    </row>
    <row r="667" spans="2:65" s="1" customFormat="1">
      <c r="B667" s="42"/>
      <c r="C667" s="64"/>
      <c r="D667" s="221" t="s">
        <v>506</v>
      </c>
      <c r="E667" s="64"/>
      <c r="F667" s="222" t="s">
        <v>12301</v>
      </c>
      <c r="G667" s="64"/>
      <c r="H667" s="64"/>
      <c r="I667" s="177"/>
      <c r="J667" s="64"/>
      <c r="K667" s="64"/>
      <c r="L667" s="62"/>
      <c r="M667" s="223"/>
      <c r="N667" s="43"/>
      <c r="O667" s="43"/>
      <c r="P667" s="43"/>
      <c r="Q667" s="43"/>
      <c r="R667" s="43"/>
      <c r="S667" s="43"/>
      <c r="T667" s="79"/>
      <c r="AT667" s="25" t="s">
        <v>506</v>
      </c>
      <c r="AU667" s="25" t="s">
        <v>80</v>
      </c>
    </row>
    <row r="668" spans="2:65" s="1" customFormat="1" ht="24">
      <c r="B668" s="42"/>
      <c r="C668" s="64"/>
      <c r="D668" s="227" t="s">
        <v>2254</v>
      </c>
      <c r="E668" s="64"/>
      <c r="F668" s="273" t="s">
        <v>12304</v>
      </c>
      <c r="G668" s="64"/>
      <c r="H668" s="64"/>
      <c r="I668" s="177"/>
      <c r="J668" s="64"/>
      <c r="K668" s="64"/>
      <c r="L668" s="62"/>
      <c r="M668" s="223"/>
      <c r="N668" s="43"/>
      <c r="O668" s="43"/>
      <c r="P668" s="43"/>
      <c r="Q668" s="43"/>
      <c r="R668" s="43"/>
      <c r="S668" s="43"/>
      <c r="T668" s="79"/>
      <c r="AT668" s="25" t="s">
        <v>2254</v>
      </c>
      <c r="AU668" s="25" t="s">
        <v>80</v>
      </c>
    </row>
    <row r="669" spans="2:65" s="1" customFormat="1" ht="16.5" customHeight="1">
      <c r="B669" s="42"/>
      <c r="C669" s="209" t="s">
        <v>2311</v>
      </c>
      <c r="D669" s="209" t="s">
        <v>498</v>
      </c>
      <c r="E669" s="210" t="s">
        <v>12305</v>
      </c>
      <c r="F669" s="211" t="s">
        <v>12301</v>
      </c>
      <c r="G669" s="212" t="s">
        <v>2537</v>
      </c>
      <c r="H669" s="213">
        <v>9</v>
      </c>
      <c r="I669" s="214"/>
      <c r="J669" s="215">
        <f>ROUND(I669*H669,2)</f>
        <v>0</v>
      </c>
      <c r="K669" s="211" t="s">
        <v>11781</v>
      </c>
      <c r="L669" s="62"/>
      <c r="M669" s="216" t="s">
        <v>23</v>
      </c>
      <c r="N669" s="217" t="s">
        <v>44</v>
      </c>
      <c r="O669" s="43"/>
      <c r="P669" s="218">
        <f>O669*H669</f>
        <v>0</v>
      </c>
      <c r="Q669" s="218">
        <v>0</v>
      </c>
      <c r="R669" s="218">
        <f>Q669*H669</f>
        <v>0</v>
      </c>
      <c r="S669" s="218">
        <v>0</v>
      </c>
      <c r="T669" s="219">
        <f>S669*H669</f>
        <v>0</v>
      </c>
      <c r="AR669" s="25" t="s">
        <v>502</v>
      </c>
      <c r="AT669" s="25" t="s">
        <v>498</v>
      </c>
      <c r="AU669" s="25" t="s">
        <v>80</v>
      </c>
      <c r="AY669" s="25" t="s">
        <v>492</v>
      </c>
      <c r="BE669" s="220">
        <f>IF(N669="základní",J669,0)</f>
        <v>0</v>
      </c>
      <c r="BF669" s="220">
        <f>IF(N669="snížená",J669,0)</f>
        <v>0</v>
      </c>
      <c r="BG669" s="220">
        <f>IF(N669="zákl. přenesená",J669,0)</f>
        <v>0</v>
      </c>
      <c r="BH669" s="220">
        <f>IF(N669="sníž. přenesená",J669,0)</f>
        <v>0</v>
      </c>
      <c r="BI669" s="220">
        <f>IF(N669="nulová",J669,0)</f>
        <v>0</v>
      </c>
      <c r="BJ669" s="25" t="s">
        <v>80</v>
      </c>
      <c r="BK669" s="220">
        <f>ROUND(I669*H669,2)</f>
        <v>0</v>
      </c>
      <c r="BL669" s="25" t="s">
        <v>502</v>
      </c>
      <c r="BM669" s="25" t="s">
        <v>3365</v>
      </c>
    </row>
    <row r="670" spans="2:65" s="1" customFormat="1">
      <c r="B670" s="42"/>
      <c r="C670" s="64"/>
      <c r="D670" s="221" t="s">
        <v>506</v>
      </c>
      <c r="E670" s="64"/>
      <c r="F670" s="222" t="s">
        <v>12301</v>
      </c>
      <c r="G670" s="64"/>
      <c r="H670" s="64"/>
      <c r="I670" s="177"/>
      <c r="J670" s="64"/>
      <c r="K670" s="64"/>
      <c r="L670" s="62"/>
      <c r="M670" s="223"/>
      <c r="N670" s="43"/>
      <c r="O670" s="43"/>
      <c r="P670" s="43"/>
      <c r="Q670" s="43"/>
      <c r="R670" s="43"/>
      <c r="S670" s="43"/>
      <c r="T670" s="79"/>
      <c r="AT670" s="25" t="s">
        <v>506</v>
      </c>
      <c r="AU670" s="25" t="s">
        <v>80</v>
      </c>
    </row>
    <row r="671" spans="2:65" s="1" customFormat="1" ht="24">
      <c r="B671" s="42"/>
      <c r="C671" s="64"/>
      <c r="D671" s="227" t="s">
        <v>2254</v>
      </c>
      <c r="E671" s="64"/>
      <c r="F671" s="273" t="s">
        <v>12306</v>
      </c>
      <c r="G671" s="64"/>
      <c r="H671" s="64"/>
      <c r="I671" s="177"/>
      <c r="J671" s="64"/>
      <c r="K671" s="64"/>
      <c r="L671" s="62"/>
      <c r="M671" s="223"/>
      <c r="N671" s="43"/>
      <c r="O671" s="43"/>
      <c r="P671" s="43"/>
      <c r="Q671" s="43"/>
      <c r="R671" s="43"/>
      <c r="S671" s="43"/>
      <c r="T671" s="79"/>
      <c r="AT671" s="25" t="s">
        <v>2254</v>
      </c>
      <c r="AU671" s="25" t="s">
        <v>80</v>
      </c>
    </row>
    <row r="672" spans="2:65" s="1" customFormat="1" ht="16.5" customHeight="1">
      <c r="B672" s="42"/>
      <c r="C672" s="209" t="s">
        <v>2314</v>
      </c>
      <c r="D672" s="209" t="s">
        <v>498</v>
      </c>
      <c r="E672" s="210" t="s">
        <v>12307</v>
      </c>
      <c r="F672" s="211" t="s">
        <v>12308</v>
      </c>
      <c r="G672" s="212" t="s">
        <v>2537</v>
      </c>
      <c r="H672" s="213">
        <v>1</v>
      </c>
      <c r="I672" s="214"/>
      <c r="J672" s="215">
        <f>ROUND(I672*H672,2)</f>
        <v>0</v>
      </c>
      <c r="K672" s="211" t="s">
        <v>11781</v>
      </c>
      <c r="L672" s="62"/>
      <c r="M672" s="216" t="s">
        <v>23</v>
      </c>
      <c r="N672" s="217" t="s">
        <v>44</v>
      </c>
      <c r="O672" s="43"/>
      <c r="P672" s="218">
        <f>O672*H672</f>
        <v>0</v>
      </c>
      <c r="Q672" s="218">
        <v>0</v>
      </c>
      <c r="R672" s="218">
        <f>Q672*H672</f>
        <v>0</v>
      </c>
      <c r="S672" s="218">
        <v>0</v>
      </c>
      <c r="T672" s="219">
        <f>S672*H672</f>
        <v>0</v>
      </c>
      <c r="AR672" s="25" t="s">
        <v>502</v>
      </c>
      <c r="AT672" s="25" t="s">
        <v>498</v>
      </c>
      <c r="AU672" s="25" t="s">
        <v>80</v>
      </c>
      <c r="AY672" s="25" t="s">
        <v>492</v>
      </c>
      <c r="BE672" s="220">
        <f>IF(N672="základní",J672,0)</f>
        <v>0</v>
      </c>
      <c r="BF672" s="220">
        <f>IF(N672="snížená",J672,0)</f>
        <v>0</v>
      </c>
      <c r="BG672" s="220">
        <f>IF(N672="zákl. přenesená",J672,0)</f>
        <v>0</v>
      </c>
      <c r="BH672" s="220">
        <f>IF(N672="sníž. přenesená",J672,0)</f>
        <v>0</v>
      </c>
      <c r="BI672" s="220">
        <f>IF(N672="nulová",J672,0)</f>
        <v>0</v>
      </c>
      <c r="BJ672" s="25" t="s">
        <v>80</v>
      </c>
      <c r="BK672" s="220">
        <f>ROUND(I672*H672,2)</f>
        <v>0</v>
      </c>
      <c r="BL672" s="25" t="s">
        <v>502</v>
      </c>
      <c r="BM672" s="25" t="s">
        <v>3381</v>
      </c>
    </row>
    <row r="673" spans="2:65" s="1" customFormat="1">
      <c r="B673" s="42"/>
      <c r="C673" s="64"/>
      <c r="D673" s="221" t="s">
        <v>506</v>
      </c>
      <c r="E673" s="64"/>
      <c r="F673" s="222" t="s">
        <v>12308</v>
      </c>
      <c r="G673" s="64"/>
      <c r="H673" s="64"/>
      <c r="I673" s="177"/>
      <c r="J673" s="64"/>
      <c r="K673" s="64"/>
      <c r="L673" s="62"/>
      <c r="M673" s="223"/>
      <c r="N673" s="43"/>
      <c r="O673" s="43"/>
      <c r="P673" s="43"/>
      <c r="Q673" s="43"/>
      <c r="R673" s="43"/>
      <c r="S673" s="43"/>
      <c r="T673" s="79"/>
      <c r="AT673" s="25" t="s">
        <v>506</v>
      </c>
      <c r="AU673" s="25" t="s">
        <v>80</v>
      </c>
    </row>
    <row r="674" spans="2:65" s="1" customFormat="1" ht="24">
      <c r="B674" s="42"/>
      <c r="C674" s="64"/>
      <c r="D674" s="227" t="s">
        <v>2254</v>
      </c>
      <c r="E674" s="64"/>
      <c r="F674" s="273" t="s">
        <v>12309</v>
      </c>
      <c r="G674" s="64"/>
      <c r="H674" s="64"/>
      <c r="I674" s="177"/>
      <c r="J674" s="64"/>
      <c r="K674" s="64"/>
      <c r="L674" s="62"/>
      <c r="M674" s="223"/>
      <c r="N674" s="43"/>
      <c r="O674" s="43"/>
      <c r="P674" s="43"/>
      <c r="Q674" s="43"/>
      <c r="R674" s="43"/>
      <c r="S674" s="43"/>
      <c r="T674" s="79"/>
      <c r="AT674" s="25" t="s">
        <v>2254</v>
      </c>
      <c r="AU674" s="25" t="s">
        <v>80</v>
      </c>
    </row>
    <row r="675" spans="2:65" s="1" customFormat="1" ht="16.5" customHeight="1">
      <c r="B675" s="42"/>
      <c r="C675" s="209" t="s">
        <v>2317</v>
      </c>
      <c r="D675" s="209" t="s">
        <v>498</v>
      </c>
      <c r="E675" s="210" t="s">
        <v>12310</v>
      </c>
      <c r="F675" s="211" t="s">
        <v>12308</v>
      </c>
      <c r="G675" s="212" t="s">
        <v>2537</v>
      </c>
      <c r="H675" s="213">
        <v>10</v>
      </c>
      <c r="I675" s="214"/>
      <c r="J675" s="215">
        <f>ROUND(I675*H675,2)</f>
        <v>0</v>
      </c>
      <c r="K675" s="211" t="s">
        <v>11781</v>
      </c>
      <c r="L675" s="62"/>
      <c r="M675" s="216" t="s">
        <v>23</v>
      </c>
      <c r="N675" s="217" t="s">
        <v>44</v>
      </c>
      <c r="O675" s="43"/>
      <c r="P675" s="218">
        <f>O675*H675</f>
        <v>0</v>
      </c>
      <c r="Q675" s="218">
        <v>0</v>
      </c>
      <c r="R675" s="218">
        <f>Q675*H675</f>
        <v>0</v>
      </c>
      <c r="S675" s="218">
        <v>0</v>
      </c>
      <c r="T675" s="219">
        <f>S675*H675</f>
        <v>0</v>
      </c>
      <c r="AR675" s="25" t="s">
        <v>502</v>
      </c>
      <c r="AT675" s="25" t="s">
        <v>498</v>
      </c>
      <c r="AU675" s="25" t="s">
        <v>80</v>
      </c>
      <c r="AY675" s="25" t="s">
        <v>492</v>
      </c>
      <c r="BE675" s="220">
        <f>IF(N675="základní",J675,0)</f>
        <v>0</v>
      </c>
      <c r="BF675" s="220">
        <f>IF(N675="snížená",J675,0)</f>
        <v>0</v>
      </c>
      <c r="BG675" s="220">
        <f>IF(N675="zákl. přenesená",J675,0)</f>
        <v>0</v>
      </c>
      <c r="BH675" s="220">
        <f>IF(N675="sníž. přenesená",J675,0)</f>
        <v>0</v>
      </c>
      <c r="BI675" s="220">
        <f>IF(N675="nulová",J675,0)</f>
        <v>0</v>
      </c>
      <c r="BJ675" s="25" t="s">
        <v>80</v>
      </c>
      <c r="BK675" s="220">
        <f>ROUND(I675*H675,2)</f>
        <v>0</v>
      </c>
      <c r="BL675" s="25" t="s">
        <v>502</v>
      </c>
      <c r="BM675" s="25" t="s">
        <v>3397</v>
      </c>
    </row>
    <row r="676" spans="2:65" s="1" customFormat="1">
      <c r="B676" s="42"/>
      <c r="C676" s="64"/>
      <c r="D676" s="221" t="s">
        <v>506</v>
      </c>
      <c r="E676" s="64"/>
      <c r="F676" s="222" t="s">
        <v>12308</v>
      </c>
      <c r="G676" s="64"/>
      <c r="H676" s="64"/>
      <c r="I676" s="177"/>
      <c r="J676" s="64"/>
      <c r="K676" s="64"/>
      <c r="L676" s="62"/>
      <c r="M676" s="223"/>
      <c r="N676" s="43"/>
      <c r="O676" s="43"/>
      <c r="P676" s="43"/>
      <c r="Q676" s="43"/>
      <c r="R676" s="43"/>
      <c r="S676" s="43"/>
      <c r="T676" s="79"/>
      <c r="AT676" s="25" t="s">
        <v>506</v>
      </c>
      <c r="AU676" s="25" t="s">
        <v>80</v>
      </c>
    </row>
    <row r="677" spans="2:65" s="1" customFormat="1" ht="24">
      <c r="B677" s="42"/>
      <c r="C677" s="64"/>
      <c r="D677" s="227" t="s">
        <v>2254</v>
      </c>
      <c r="E677" s="64"/>
      <c r="F677" s="273" t="s">
        <v>12311</v>
      </c>
      <c r="G677" s="64"/>
      <c r="H677" s="64"/>
      <c r="I677" s="177"/>
      <c r="J677" s="64"/>
      <c r="K677" s="64"/>
      <c r="L677" s="62"/>
      <c r="M677" s="223"/>
      <c r="N677" s="43"/>
      <c r="O677" s="43"/>
      <c r="P677" s="43"/>
      <c r="Q677" s="43"/>
      <c r="R677" s="43"/>
      <c r="S677" s="43"/>
      <c r="T677" s="79"/>
      <c r="AT677" s="25" t="s">
        <v>2254</v>
      </c>
      <c r="AU677" s="25" t="s">
        <v>80</v>
      </c>
    </row>
    <row r="678" spans="2:65" s="1" customFormat="1" ht="16.5" customHeight="1">
      <c r="B678" s="42"/>
      <c r="C678" s="209" t="s">
        <v>338</v>
      </c>
      <c r="D678" s="209" t="s">
        <v>498</v>
      </c>
      <c r="E678" s="210" t="s">
        <v>12312</v>
      </c>
      <c r="F678" s="211" t="s">
        <v>12308</v>
      </c>
      <c r="G678" s="212" t="s">
        <v>2537</v>
      </c>
      <c r="H678" s="213">
        <v>10</v>
      </c>
      <c r="I678" s="214"/>
      <c r="J678" s="215">
        <f>ROUND(I678*H678,2)</f>
        <v>0</v>
      </c>
      <c r="K678" s="211" t="s">
        <v>11781</v>
      </c>
      <c r="L678" s="62"/>
      <c r="M678" s="216" t="s">
        <v>23</v>
      </c>
      <c r="N678" s="217" t="s">
        <v>44</v>
      </c>
      <c r="O678" s="43"/>
      <c r="P678" s="218">
        <f>O678*H678</f>
        <v>0</v>
      </c>
      <c r="Q678" s="218">
        <v>0</v>
      </c>
      <c r="R678" s="218">
        <f>Q678*H678</f>
        <v>0</v>
      </c>
      <c r="S678" s="218">
        <v>0</v>
      </c>
      <c r="T678" s="219">
        <f>S678*H678</f>
        <v>0</v>
      </c>
      <c r="AR678" s="25" t="s">
        <v>502</v>
      </c>
      <c r="AT678" s="25" t="s">
        <v>498</v>
      </c>
      <c r="AU678" s="25" t="s">
        <v>80</v>
      </c>
      <c r="AY678" s="25" t="s">
        <v>492</v>
      </c>
      <c r="BE678" s="220">
        <f>IF(N678="základní",J678,0)</f>
        <v>0</v>
      </c>
      <c r="BF678" s="220">
        <f>IF(N678="snížená",J678,0)</f>
        <v>0</v>
      </c>
      <c r="BG678" s="220">
        <f>IF(N678="zákl. přenesená",J678,0)</f>
        <v>0</v>
      </c>
      <c r="BH678" s="220">
        <f>IF(N678="sníž. přenesená",J678,0)</f>
        <v>0</v>
      </c>
      <c r="BI678" s="220">
        <f>IF(N678="nulová",J678,0)</f>
        <v>0</v>
      </c>
      <c r="BJ678" s="25" t="s">
        <v>80</v>
      </c>
      <c r="BK678" s="220">
        <f>ROUND(I678*H678,2)</f>
        <v>0</v>
      </c>
      <c r="BL678" s="25" t="s">
        <v>502</v>
      </c>
      <c r="BM678" s="25" t="s">
        <v>3409</v>
      </c>
    </row>
    <row r="679" spans="2:65" s="1" customFormat="1">
      <c r="B679" s="42"/>
      <c r="C679" s="64"/>
      <c r="D679" s="221" t="s">
        <v>506</v>
      </c>
      <c r="E679" s="64"/>
      <c r="F679" s="222" t="s">
        <v>12308</v>
      </c>
      <c r="G679" s="64"/>
      <c r="H679" s="64"/>
      <c r="I679" s="177"/>
      <c r="J679" s="64"/>
      <c r="K679" s="64"/>
      <c r="L679" s="62"/>
      <c r="M679" s="223"/>
      <c r="N679" s="43"/>
      <c r="O679" s="43"/>
      <c r="P679" s="43"/>
      <c r="Q679" s="43"/>
      <c r="R679" s="43"/>
      <c r="S679" s="43"/>
      <c r="T679" s="79"/>
      <c r="AT679" s="25" t="s">
        <v>506</v>
      </c>
      <c r="AU679" s="25" t="s">
        <v>80</v>
      </c>
    </row>
    <row r="680" spans="2:65" s="1" customFormat="1" ht="24">
      <c r="B680" s="42"/>
      <c r="C680" s="64"/>
      <c r="D680" s="227" t="s">
        <v>2254</v>
      </c>
      <c r="E680" s="64"/>
      <c r="F680" s="273" t="s">
        <v>12313</v>
      </c>
      <c r="G680" s="64"/>
      <c r="H680" s="64"/>
      <c r="I680" s="177"/>
      <c r="J680" s="64"/>
      <c r="K680" s="64"/>
      <c r="L680" s="62"/>
      <c r="M680" s="223"/>
      <c r="N680" s="43"/>
      <c r="O680" s="43"/>
      <c r="P680" s="43"/>
      <c r="Q680" s="43"/>
      <c r="R680" s="43"/>
      <c r="S680" s="43"/>
      <c r="T680" s="79"/>
      <c r="AT680" s="25" t="s">
        <v>2254</v>
      </c>
      <c r="AU680" s="25" t="s">
        <v>80</v>
      </c>
    </row>
    <row r="681" spans="2:65" s="1" customFormat="1" ht="16.5" customHeight="1">
      <c r="B681" s="42"/>
      <c r="C681" s="209" t="s">
        <v>2326</v>
      </c>
      <c r="D681" s="209" t="s">
        <v>498</v>
      </c>
      <c r="E681" s="210" t="s">
        <v>12314</v>
      </c>
      <c r="F681" s="211" t="s">
        <v>12315</v>
      </c>
      <c r="G681" s="212" t="s">
        <v>2537</v>
      </c>
      <c r="H681" s="213">
        <v>20</v>
      </c>
      <c r="I681" s="214"/>
      <c r="J681" s="215">
        <f>ROUND(I681*H681,2)</f>
        <v>0</v>
      </c>
      <c r="K681" s="211" t="s">
        <v>11781</v>
      </c>
      <c r="L681" s="62"/>
      <c r="M681" s="216" t="s">
        <v>23</v>
      </c>
      <c r="N681" s="217" t="s">
        <v>44</v>
      </c>
      <c r="O681" s="43"/>
      <c r="P681" s="218">
        <f>O681*H681</f>
        <v>0</v>
      </c>
      <c r="Q681" s="218">
        <v>0</v>
      </c>
      <c r="R681" s="218">
        <f>Q681*H681</f>
        <v>0</v>
      </c>
      <c r="S681" s="218">
        <v>0</v>
      </c>
      <c r="T681" s="219">
        <f>S681*H681</f>
        <v>0</v>
      </c>
      <c r="AR681" s="25" t="s">
        <v>502</v>
      </c>
      <c r="AT681" s="25" t="s">
        <v>498</v>
      </c>
      <c r="AU681" s="25" t="s">
        <v>80</v>
      </c>
      <c r="AY681" s="25" t="s">
        <v>492</v>
      </c>
      <c r="BE681" s="220">
        <f>IF(N681="základní",J681,0)</f>
        <v>0</v>
      </c>
      <c r="BF681" s="220">
        <f>IF(N681="snížená",J681,0)</f>
        <v>0</v>
      </c>
      <c r="BG681" s="220">
        <f>IF(N681="zákl. přenesená",J681,0)</f>
        <v>0</v>
      </c>
      <c r="BH681" s="220">
        <f>IF(N681="sníž. přenesená",J681,0)</f>
        <v>0</v>
      </c>
      <c r="BI681" s="220">
        <f>IF(N681="nulová",J681,0)</f>
        <v>0</v>
      </c>
      <c r="BJ681" s="25" t="s">
        <v>80</v>
      </c>
      <c r="BK681" s="220">
        <f>ROUND(I681*H681,2)</f>
        <v>0</v>
      </c>
      <c r="BL681" s="25" t="s">
        <v>502</v>
      </c>
      <c r="BM681" s="25" t="s">
        <v>3422</v>
      </c>
    </row>
    <row r="682" spans="2:65" s="1" customFormat="1">
      <c r="B682" s="42"/>
      <c r="C682" s="64"/>
      <c r="D682" s="227" t="s">
        <v>506</v>
      </c>
      <c r="E682" s="64"/>
      <c r="F682" s="274" t="s">
        <v>12315</v>
      </c>
      <c r="G682" s="64"/>
      <c r="H682" s="64"/>
      <c r="I682" s="177"/>
      <c r="J682" s="64"/>
      <c r="K682" s="64"/>
      <c r="L682" s="62"/>
      <c r="M682" s="223"/>
      <c r="N682" s="43"/>
      <c r="O682" s="43"/>
      <c r="P682" s="43"/>
      <c r="Q682" s="43"/>
      <c r="R682" s="43"/>
      <c r="S682" s="43"/>
      <c r="T682" s="79"/>
      <c r="AT682" s="25" t="s">
        <v>506</v>
      </c>
      <c r="AU682" s="25" t="s">
        <v>80</v>
      </c>
    </row>
    <row r="683" spans="2:65" s="1" customFormat="1" ht="16.5" customHeight="1">
      <c r="B683" s="42"/>
      <c r="C683" s="209" t="s">
        <v>2330</v>
      </c>
      <c r="D683" s="209" t="s">
        <v>498</v>
      </c>
      <c r="E683" s="210" t="s">
        <v>12316</v>
      </c>
      <c r="F683" s="211" t="s">
        <v>12317</v>
      </c>
      <c r="G683" s="212" t="s">
        <v>2537</v>
      </c>
      <c r="H683" s="213">
        <v>36</v>
      </c>
      <c r="I683" s="214"/>
      <c r="J683" s="215">
        <f>ROUND(I683*H683,2)</f>
        <v>0</v>
      </c>
      <c r="K683" s="211" t="s">
        <v>11781</v>
      </c>
      <c r="L683" s="62"/>
      <c r="M683" s="216" t="s">
        <v>23</v>
      </c>
      <c r="N683" s="217" t="s">
        <v>44</v>
      </c>
      <c r="O683" s="43"/>
      <c r="P683" s="218">
        <f>O683*H683</f>
        <v>0</v>
      </c>
      <c r="Q683" s="218">
        <v>0</v>
      </c>
      <c r="R683" s="218">
        <f>Q683*H683</f>
        <v>0</v>
      </c>
      <c r="S683" s="218">
        <v>0</v>
      </c>
      <c r="T683" s="219">
        <f>S683*H683</f>
        <v>0</v>
      </c>
      <c r="AR683" s="25" t="s">
        <v>502</v>
      </c>
      <c r="AT683" s="25" t="s">
        <v>498</v>
      </c>
      <c r="AU683" s="25" t="s">
        <v>80</v>
      </c>
      <c r="AY683" s="25" t="s">
        <v>492</v>
      </c>
      <c r="BE683" s="220">
        <f>IF(N683="základní",J683,0)</f>
        <v>0</v>
      </c>
      <c r="BF683" s="220">
        <f>IF(N683="snížená",J683,0)</f>
        <v>0</v>
      </c>
      <c r="BG683" s="220">
        <f>IF(N683="zákl. přenesená",J683,0)</f>
        <v>0</v>
      </c>
      <c r="BH683" s="220">
        <f>IF(N683="sníž. přenesená",J683,0)</f>
        <v>0</v>
      </c>
      <c r="BI683" s="220">
        <f>IF(N683="nulová",J683,0)</f>
        <v>0</v>
      </c>
      <c r="BJ683" s="25" t="s">
        <v>80</v>
      </c>
      <c r="BK683" s="220">
        <f>ROUND(I683*H683,2)</f>
        <v>0</v>
      </c>
      <c r="BL683" s="25" t="s">
        <v>502</v>
      </c>
      <c r="BM683" s="25" t="s">
        <v>3435</v>
      </c>
    </row>
    <row r="684" spans="2:65" s="1" customFormat="1">
      <c r="B684" s="42"/>
      <c r="C684" s="64"/>
      <c r="D684" s="221" t="s">
        <v>506</v>
      </c>
      <c r="E684" s="64"/>
      <c r="F684" s="222" t="s">
        <v>12317</v>
      </c>
      <c r="G684" s="64"/>
      <c r="H684" s="64"/>
      <c r="I684" s="177"/>
      <c r="J684" s="64"/>
      <c r="K684" s="64"/>
      <c r="L684" s="62"/>
      <c r="M684" s="223"/>
      <c r="N684" s="43"/>
      <c r="O684" s="43"/>
      <c r="P684" s="43"/>
      <c r="Q684" s="43"/>
      <c r="R684" s="43"/>
      <c r="S684" s="43"/>
      <c r="T684" s="79"/>
      <c r="AT684" s="25" t="s">
        <v>506</v>
      </c>
      <c r="AU684" s="25" t="s">
        <v>80</v>
      </c>
    </row>
    <row r="685" spans="2:65" s="1" customFormat="1" ht="24">
      <c r="B685" s="42"/>
      <c r="C685" s="64"/>
      <c r="D685" s="227" t="s">
        <v>2254</v>
      </c>
      <c r="E685" s="64"/>
      <c r="F685" s="273" t="s">
        <v>12318</v>
      </c>
      <c r="G685" s="64"/>
      <c r="H685" s="64"/>
      <c r="I685" s="177"/>
      <c r="J685" s="64"/>
      <c r="K685" s="64"/>
      <c r="L685" s="62"/>
      <c r="M685" s="223"/>
      <c r="N685" s="43"/>
      <c r="O685" s="43"/>
      <c r="P685" s="43"/>
      <c r="Q685" s="43"/>
      <c r="R685" s="43"/>
      <c r="S685" s="43"/>
      <c r="T685" s="79"/>
      <c r="AT685" s="25" t="s">
        <v>2254</v>
      </c>
      <c r="AU685" s="25" t="s">
        <v>80</v>
      </c>
    </row>
    <row r="686" spans="2:65" s="1" customFormat="1" ht="16.5" customHeight="1">
      <c r="B686" s="42"/>
      <c r="C686" s="209" t="s">
        <v>2333</v>
      </c>
      <c r="D686" s="209" t="s">
        <v>498</v>
      </c>
      <c r="E686" s="210" t="s">
        <v>12319</v>
      </c>
      <c r="F686" s="211" t="s">
        <v>12320</v>
      </c>
      <c r="G686" s="212" t="s">
        <v>2537</v>
      </c>
      <c r="H686" s="213">
        <v>43</v>
      </c>
      <c r="I686" s="214"/>
      <c r="J686" s="215">
        <f>ROUND(I686*H686,2)</f>
        <v>0</v>
      </c>
      <c r="K686" s="211" t="s">
        <v>11781</v>
      </c>
      <c r="L686" s="62"/>
      <c r="M686" s="216" t="s">
        <v>23</v>
      </c>
      <c r="N686" s="217" t="s">
        <v>44</v>
      </c>
      <c r="O686" s="43"/>
      <c r="P686" s="218">
        <f>O686*H686</f>
        <v>0</v>
      </c>
      <c r="Q686" s="218">
        <v>0</v>
      </c>
      <c r="R686" s="218">
        <f>Q686*H686</f>
        <v>0</v>
      </c>
      <c r="S686" s="218">
        <v>0</v>
      </c>
      <c r="T686" s="219">
        <f>S686*H686</f>
        <v>0</v>
      </c>
      <c r="AR686" s="25" t="s">
        <v>502</v>
      </c>
      <c r="AT686" s="25" t="s">
        <v>498</v>
      </c>
      <c r="AU686" s="25" t="s">
        <v>80</v>
      </c>
      <c r="AY686" s="25" t="s">
        <v>492</v>
      </c>
      <c r="BE686" s="220">
        <f>IF(N686="základní",J686,0)</f>
        <v>0</v>
      </c>
      <c r="BF686" s="220">
        <f>IF(N686="snížená",J686,0)</f>
        <v>0</v>
      </c>
      <c r="BG686" s="220">
        <f>IF(N686="zákl. přenesená",J686,0)</f>
        <v>0</v>
      </c>
      <c r="BH686" s="220">
        <f>IF(N686="sníž. přenesená",J686,0)</f>
        <v>0</v>
      </c>
      <c r="BI686" s="220">
        <f>IF(N686="nulová",J686,0)</f>
        <v>0</v>
      </c>
      <c r="BJ686" s="25" t="s">
        <v>80</v>
      </c>
      <c r="BK686" s="220">
        <f>ROUND(I686*H686,2)</f>
        <v>0</v>
      </c>
      <c r="BL686" s="25" t="s">
        <v>502</v>
      </c>
      <c r="BM686" s="25" t="s">
        <v>3447</v>
      </c>
    </row>
    <row r="687" spans="2:65" s="1" customFormat="1">
      <c r="B687" s="42"/>
      <c r="C687" s="64"/>
      <c r="D687" s="221" t="s">
        <v>506</v>
      </c>
      <c r="E687" s="64"/>
      <c r="F687" s="222" t="s">
        <v>12320</v>
      </c>
      <c r="G687" s="64"/>
      <c r="H687" s="64"/>
      <c r="I687" s="177"/>
      <c r="J687" s="64"/>
      <c r="K687" s="64"/>
      <c r="L687" s="62"/>
      <c r="M687" s="223"/>
      <c r="N687" s="43"/>
      <c r="O687" s="43"/>
      <c r="P687" s="43"/>
      <c r="Q687" s="43"/>
      <c r="R687" s="43"/>
      <c r="S687" s="43"/>
      <c r="T687" s="79"/>
      <c r="AT687" s="25" t="s">
        <v>506</v>
      </c>
      <c r="AU687" s="25" t="s">
        <v>80</v>
      </c>
    </row>
    <row r="688" spans="2:65" s="1" customFormat="1" ht="48">
      <c r="B688" s="42"/>
      <c r="C688" s="64"/>
      <c r="D688" s="227" t="s">
        <v>2254</v>
      </c>
      <c r="E688" s="64"/>
      <c r="F688" s="273" t="s">
        <v>12321</v>
      </c>
      <c r="G688" s="64"/>
      <c r="H688" s="64"/>
      <c r="I688" s="177"/>
      <c r="J688" s="64"/>
      <c r="K688" s="64"/>
      <c r="L688" s="62"/>
      <c r="M688" s="223"/>
      <c r="N688" s="43"/>
      <c r="O688" s="43"/>
      <c r="P688" s="43"/>
      <c r="Q688" s="43"/>
      <c r="R688" s="43"/>
      <c r="S688" s="43"/>
      <c r="T688" s="79"/>
      <c r="AT688" s="25" t="s">
        <v>2254</v>
      </c>
      <c r="AU688" s="25" t="s">
        <v>80</v>
      </c>
    </row>
    <row r="689" spans="2:65" s="1" customFormat="1" ht="16.5" customHeight="1">
      <c r="B689" s="42"/>
      <c r="C689" s="209" t="s">
        <v>2336</v>
      </c>
      <c r="D689" s="209" t="s">
        <v>498</v>
      </c>
      <c r="E689" s="210" t="s">
        <v>12322</v>
      </c>
      <c r="F689" s="211" t="s">
        <v>12323</v>
      </c>
      <c r="G689" s="212" t="s">
        <v>2537</v>
      </c>
      <c r="H689" s="213">
        <v>1</v>
      </c>
      <c r="I689" s="214"/>
      <c r="J689" s="215">
        <f>ROUND(I689*H689,2)</f>
        <v>0</v>
      </c>
      <c r="K689" s="211" t="s">
        <v>11781</v>
      </c>
      <c r="L689" s="62"/>
      <c r="M689" s="216" t="s">
        <v>23</v>
      </c>
      <c r="N689" s="217" t="s">
        <v>44</v>
      </c>
      <c r="O689" s="43"/>
      <c r="P689" s="218">
        <f>O689*H689</f>
        <v>0</v>
      </c>
      <c r="Q689" s="218">
        <v>0</v>
      </c>
      <c r="R689" s="218">
        <f>Q689*H689</f>
        <v>0</v>
      </c>
      <c r="S689" s="218">
        <v>0</v>
      </c>
      <c r="T689" s="219">
        <f>S689*H689</f>
        <v>0</v>
      </c>
      <c r="AR689" s="25" t="s">
        <v>502</v>
      </c>
      <c r="AT689" s="25" t="s">
        <v>498</v>
      </c>
      <c r="AU689" s="25" t="s">
        <v>80</v>
      </c>
      <c r="AY689" s="25" t="s">
        <v>492</v>
      </c>
      <c r="BE689" s="220">
        <f>IF(N689="základní",J689,0)</f>
        <v>0</v>
      </c>
      <c r="BF689" s="220">
        <f>IF(N689="snížená",J689,0)</f>
        <v>0</v>
      </c>
      <c r="BG689" s="220">
        <f>IF(N689="zákl. přenesená",J689,0)</f>
        <v>0</v>
      </c>
      <c r="BH689" s="220">
        <f>IF(N689="sníž. přenesená",J689,0)</f>
        <v>0</v>
      </c>
      <c r="BI689" s="220">
        <f>IF(N689="nulová",J689,0)</f>
        <v>0</v>
      </c>
      <c r="BJ689" s="25" t="s">
        <v>80</v>
      </c>
      <c r="BK689" s="220">
        <f>ROUND(I689*H689,2)</f>
        <v>0</v>
      </c>
      <c r="BL689" s="25" t="s">
        <v>502</v>
      </c>
      <c r="BM689" s="25" t="s">
        <v>3458</v>
      </c>
    </row>
    <row r="690" spans="2:65" s="1" customFormat="1">
      <c r="B690" s="42"/>
      <c r="C690" s="64"/>
      <c r="D690" s="221" t="s">
        <v>506</v>
      </c>
      <c r="E690" s="64"/>
      <c r="F690" s="222" t="s">
        <v>12323</v>
      </c>
      <c r="G690" s="64"/>
      <c r="H690" s="64"/>
      <c r="I690" s="177"/>
      <c r="J690" s="64"/>
      <c r="K690" s="64"/>
      <c r="L690" s="62"/>
      <c r="M690" s="223"/>
      <c r="N690" s="43"/>
      <c r="O690" s="43"/>
      <c r="P690" s="43"/>
      <c r="Q690" s="43"/>
      <c r="R690" s="43"/>
      <c r="S690" s="43"/>
      <c r="T690" s="79"/>
      <c r="AT690" s="25" t="s">
        <v>506</v>
      </c>
      <c r="AU690" s="25" t="s">
        <v>80</v>
      </c>
    </row>
    <row r="691" spans="2:65" s="1" customFormat="1" ht="24">
      <c r="B691" s="42"/>
      <c r="C691" s="64"/>
      <c r="D691" s="227" t="s">
        <v>2254</v>
      </c>
      <c r="E691" s="64"/>
      <c r="F691" s="273" t="s">
        <v>12324</v>
      </c>
      <c r="G691" s="64"/>
      <c r="H691" s="64"/>
      <c r="I691" s="177"/>
      <c r="J691" s="64"/>
      <c r="K691" s="64"/>
      <c r="L691" s="62"/>
      <c r="M691" s="223"/>
      <c r="N691" s="43"/>
      <c r="O691" s="43"/>
      <c r="P691" s="43"/>
      <c r="Q691" s="43"/>
      <c r="R691" s="43"/>
      <c r="S691" s="43"/>
      <c r="T691" s="79"/>
      <c r="AT691" s="25" t="s">
        <v>2254</v>
      </c>
      <c r="AU691" s="25" t="s">
        <v>80</v>
      </c>
    </row>
    <row r="692" spans="2:65" s="1" customFormat="1" ht="16.5" customHeight="1">
      <c r="B692" s="42"/>
      <c r="C692" s="209" t="s">
        <v>2339</v>
      </c>
      <c r="D692" s="209" t="s">
        <v>498</v>
      </c>
      <c r="E692" s="210" t="s">
        <v>12325</v>
      </c>
      <c r="F692" s="211" t="s">
        <v>12326</v>
      </c>
      <c r="G692" s="212" t="s">
        <v>2537</v>
      </c>
      <c r="H692" s="213">
        <v>6</v>
      </c>
      <c r="I692" s="214"/>
      <c r="J692" s="215">
        <f>ROUND(I692*H692,2)</f>
        <v>0</v>
      </c>
      <c r="K692" s="211" t="s">
        <v>11781</v>
      </c>
      <c r="L692" s="62"/>
      <c r="M692" s="216" t="s">
        <v>23</v>
      </c>
      <c r="N692" s="217" t="s">
        <v>44</v>
      </c>
      <c r="O692" s="43"/>
      <c r="P692" s="218">
        <f>O692*H692</f>
        <v>0</v>
      </c>
      <c r="Q692" s="218">
        <v>0</v>
      </c>
      <c r="R692" s="218">
        <f>Q692*H692</f>
        <v>0</v>
      </c>
      <c r="S692" s="218">
        <v>0</v>
      </c>
      <c r="T692" s="219">
        <f>S692*H692</f>
        <v>0</v>
      </c>
      <c r="AR692" s="25" t="s">
        <v>502</v>
      </c>
      <c r="AT692" s="25" t="s">
        <v>498</v>
      </c>
      <c r="AU692" s="25" t="s">
        <v>80</v>
      </c>
      <c r="AY692" s="25" t="s">
        <v>492</v>
      </c>
      <c r="BE692" s="220">
        <f>IF(N692="základní",J692,0)</f>
        <v>0</v>
      </c>
      <c r="BF692" s="220">
        <f>IF(N692="snížená",J692,0)</f>
        <v>0</v>
      </c>
      <c r="BG692" s="220">
        <f>IF(N692="zákl. přenesená",J692,0)</f>
        <v>0</v>
      </c>
      <c r="BH692" s="220">
        <f>IF(N692="sníž. přenesená",J692,0)</f>
        <v>0</v>
      </c>
      <c r="BI692" s="220">
        <f>IF(N692="nulová",J692,0)</f>
        <v>0</v>
      </c>
      <c r="BJ692" s="25" t="s">
        <v>80</v>
      </c>
      <c r="BK692" s="220">
        <f>ROUND(I692*H692,2)</f>
        <v>0</v>
      </c>
      <c r="BL692" s="25" t="s">
        <v>502</v>
      </c>
      <c r="BM692" s="25" t="s">
        <v>3470</v>
      </c>
    </row>
    <row r="693" spans="2:65" s="1" customFormat="1">
      <c r="B693" s="42"/>
      <c r="C693" s="64"/>
      <c r="D693" s="221" t="s">
        <v>506</v>
      </c>
      <c r="E693" s="64"/>
      <c r="F693" s="222" t="s">
        <v>12326</v>
      </c>
      <c r="G693" s="64"/>
      <c r="H693" s="64"/>
      <c r="I693" s="177"/>
      <c r="J693" s="64"/>
      <c r="K693" s="64"/>
      <c r="L693" s="62"/>
      <c r="M693" s="223"/>
      <c r="N693" s="43"/>
      <c r="O693" s="43"/>
      <c r="P693" s="43"/>
      <c r="Q693" s="43"/>
      <c r="R693" s="43"/>
      <c r="S693" s="43"/>
      <c r="T693" s="79"/>
      <c r="AT693" s="25" t="s">
        <v>506</v>
      </c>
      <c r="AU693" s="25" t="s">
        <v>80</v>
      </c>
    </row>
    <row r="694" spans="2:65" s="1" customFormat="1" ht="36">
      <c r="B694" s="42"/>
      <c r="C694" s="64"/>
      <c r="D694" s="227" t="s">
        <v>2254</v>
      </c>
      <c r="E694" s="64"/>
      <c r="F694" s="273" t="s">
        <v>12327</v>
      </c>
      <c r="G694" s="64"/>
      <c r="H694" s="64"/>
      <c r="I694" s="177"/>
      <c r="J694" s="64"/>
      <c r="K694" s="64"/>
      <c r="L694" s="62"/>
      <c r="M694" s="223"/>
      <c r="N694" s="43"/>
      <c r="O694" s="43"/>
      <c r="P694" s="43"/>
      <c r="Q694" s="43"/>
      <c r="R694" s="43"/>
      <c r="S694" s="43"/>
      <c r="T694" s="79"/>
      <c r="AT694" s="25" t="s">
        <v>2254</v>
      </c>
      <c r="AU694" s="25" t="s">
        <v>80</v>
      </c>
    </row>
    <row r="695" spans="2:65" s="1" customFormat="1" ht="16.5" customHeight="1">
      <c r="B695" s="42"/>
      <c r="C695" s="209" t="s">
        <v>2343</v>
      </c>
      <c r="D695" s="209" t="s">
        <v>498</v>
      </c>
      <c r="E695" s="210" t="s">
        <v>12328</v>
      </c>
      <c r="F695" s="211" t="s">
        <v>12326</v>
      </c>
      <c r="G695" s="212" t="s">
        <v>2537</v>
      </c>
      <c r="H695" s="213">
        <v>50</v>
      </c>
      <c r="I695" s="214"/>
      <c r="J695" s="215">
        <f>ROUND(I695*H695,2)</f>
        <v>0</v>
      </c>
      <c r="K695" s="211" t="s">
        <v>11781</v>
      </c>
      <c r="L695" s="62"/>
      <c r="M695" s="216" t="s">
        <v>23</v>
      </c>
      <c r="N695" s="217" t="s">
        <v>44</v>
      </c>
      <c r="O695" s="43"/>
      <c r="P695" s="218">
        <f>O695*H695</f>
        <v>0</v>
      </c>
      <c r="Q695" s="218">
        <v>0</v>
      </c>
      <c r="R695" s="218">
        <f>Q695*H695</f>
        <v>0</v>
      </c>
      <c r="S695" s="218">
        <v>0</v>
      </c>
      <c r="T695" s="219">
        <f>S695*H695</f>
        <v>0</v>
      </c>
      <c r="AR695" s="25" t="s">
        <v>502</v>
      </c>
      <c r="AT695" s="25" t="s">
        <v>498</v>
      </c>
      <c r="AU695" s="25" t="s">
        <v>80</v>
      </c>
      <c r="AY695" s="25" t="s">
        <v>492</v>
      </c>
      <c r="BE695" s="220">
        <f>IF(N695="základní",J695,0)</f>
        <v>0</v>
      </c>
      <c r="BF695" s="220">
        <f>IF(N695="snížená",J695,0)</f>
        <v>0</v>
      </c>
      <c r="BG695" s="220">
        <f>IF(N695="zákl. přenesená",J695,0)</f>
        <v>0</v>
      </c>
      <c r="BH695" s="220">
        <f>IF(N695="sníž. přenesená",J695,0)</f>
        <v>0</v>
      </c>
      <c r="BI695" s="220">
        <f>IF(N695="nulová",J695,0)</f>
        <v>0</v>
      </c>
      <c r="BJ695" s="25" t="s">
        <v>80</v>
      </c>
      <c r="BK695" s="220">
        <f>ROUND(I695*H695,2)</f>
        <v>0</v>
      </c>
      <c r="BL695" s="25" t="s">
        <v>502</v>
      </c>
      <c r="BM695" s="25" t="s">
        <v>3484</v>
      </c>
    </row>
    <row r="696" spans="2:65" s="1" customFormat="1">
      <c r="B696" s="42"/>
      <c r="C696" s="64"/>
      <c r="D696" s="221" t="s">
        <v>506</v>
      </c>
      <c r="E696" s="64"/>
      <c r="F696" s="222" t="s">
        <v>12326</v>
      </c>
      <c r="G696" s="64"/>
      <c r="H696" s="64"/>
      <c r="I696" s="177"/>
      <c r="J696" s="64"/>
      <c r="K696" s="64"/>
      <c r="L696" s="62"/>
      <c r="M696" s="223"/>
      <c r="N696" s="43"/>
      <c r="O696" s="43"/>
      <c r="P696" s="43"/>
      <c r="Q696" s="43"/>
      <c r="R696" s="43"/>
      <c r="S696" s="43"/>
      <c r="T696" s="79"/>
      <c r="AT696" s="25" t="s">
        <v>506</v>
      </c>
      <c r="AU696" s="25" t="s">
        <v>80</v>
      </c>
    </row>
    <row r="697" spans="2:65" s="1" customFormat="1" ht="24">
      <c r="B697" s="42"/>
      <c r="C697" s="64"/>
      <c r="D697" s="227" t="s">
        <v>2254</v>
      </c>
      <c r="E697" s="64"/>
      <c r="F697" s="273" t="s">
        <v>12329</v>
      </c>
      <c r="G697" s="64"/>
      <c r="H697" s="64"/>
      <c r="I697" s="177"/>
      <c r="J697" s="64"/>
      <c r="K697" s="64"/>
      <c r="L697" s="62"/>
      <c r="M697" s="223"/>
      <c r="N697" s="43"/>
      <c r="O697" s="43"/>
      <c r="P697" s="43"/>
      <c r="Q697" s="43"/>
      <c r="R697" s="43"/>
      <c r="S697" s="43"/>
      <c r="T697" s="79"/>
      <c r="AT697" s="25" t="s">
        <v>2254</v>
      </c>
      <c r="AU697" s="25" t="s">
        <v>80</v>
      </c>
    </row>
    <row r="698" spans="2:65" s="1" customFormat="1" ht="16.5" customHeight="1">
      <c r="B698" s="42"/>
      <c r="C698" s="209" t="s">
        <v>2346</v>
      </c>
      <c r="D698" s="209" t="s">
        <v>498</v>
      </c>
      <c r="E698" s="210" t="s">
        <v>12330</v>
      </c>
      <c r="F698" s="211" t="s">
        <v>12331</v>
      </c>
      <c r="G698" s="212" t="s">
        <v>832</v>
      </c>
      <c r="H698" s="213">
        <v>2500</v>
      </c>
      <c r="I698" s="214"/>
      <c r="J698" s="215">
        <f>ROUND(I698*H698,2)</f>
        <v>0</v>
      </c>
      <c r="K698" s="211" t="s">
        <v>11781</v>
      </c>
      <c r="L698" s="62"/>
      <c r="M698" s="216" t="s">
        <v>23</v>
      </c>
      <c r="N698" s="217" t="s">
        <v>44</v>
      </c>
      <c r="O698" s="43"/>
      <c r="P698" s="218">
        <f>O698*H698</f>
        <v>0</v>
      </c>
      <c r="Q698" s="218">
        <v>0</v>
      </c>
      <c r="R698" s="218">
        <f>Q698*H698</f>
        <v>0</v>
      </c>
      <c r="S698" s="218">
        <v>0</v>
      </c>
      <c r="T698" s="219">
        <f>S698*H698</f>
        <v>0</v>
      </c>
      <c r="AR698" s="25" t="s">
        <v>502</v>
      </c>
      <c r="AT698" s="25" t="s">
        <v>498</v>
      </c>
      <c r="AU698" s="25" t="s">
        <v>80</v>
      </c>
      <c r="AY698" s="25" t="s">
        <v>492</v>
      </c>
      <c r="BE698" s="220">
        <f>IF(N698="základní",J698,0)</f>
        <v>0</v>
      </c>
      <c r="BF698" s="220">
        <f>IF(N698="snížená",J698,0)</f>
        <v>0</v>
      </c>
      <c r="BG698" s="220">
        <f>IF(N698="zákl. přenesená",J698,0)</f>
        <v>0</v>
      </c>
      <c r="BH698" s="220">
        <f>IF(N698="sníž. přenesená",J698,0)</f>
        <v>0</v>
      </c>
      <c r="BI698" s="220">
        <f>IF(N698="nulová",J698,0)</f>
        <v>0</v>
      </c>
      <c r="BJ698" s="25" t="s">
        <v>80</v>
      </c>
      <c r="BK698" s="220">
        <f>ROUND(I698*H698,2)</f>
        <v>0</v>
      </c>
      <c r="BL698" s="25" t="s">
        <v>502</v>
      </c>
      <c r="BM698" s="25" t="s">
        <v>3502</v>
      </c>
    </row>
    <row r="699" spans="2:65" s="1" customFormat="1">
      <c r="B699" s="42"/>
      <c r="C699" s="64"/>
      <c r="D699" s="221" t="s">
        <v>506</v>
      </c>
      <c r="E699" s="64"/>
      <c r="F699" s="222" t="s">
        <v>12331</v>
      </c>
      <c r="G699" s="64"/>
      <c r="H699" s="64"/>
      <c r="I699" s="177"/>
      <c r="J699" s="64"/>
      <c r="K699" s="64"/>
      <c r="L699" s="62"/>
      <c r="M699" s="223"/>
      <c r="N699" s="43"/>
      <c r="O699" s="43"/>
      <c r="P699" s="43"/>
      <c r="Q699" s="43"/>
      <c r="R699" s="43"/>
      <c r="S699" s="43"/>
      <c r="T699" s="79"/>
      <c r="AT699" s="25" t="s">
        <v>506</v>
      </c>
      <c r="AU699" s="25" t="s">
        <v>80</v>
      </c>
    </row>
    <row r="700" spans="2:65" s="1" customFormat="1" ht="36">
      <c r="B700" s="42"/>
      <c r="C700" s="64"/>
      <c r="D700" s="227" t="s">
        <v>2254</v>
      </c>
      <c r="E700" s="64"/>
      <c r="F700" s="273" t="s">
        <v>12332</v>
      </c>
      <c r="G700" s="64"/>
      <c r="H700" s="64"/>
      <c r="I700" s="177"/>
      <c r="J700" s="64"/>
      <c r="K700" s="64"/>
      <c r="L700" s="62"/>
      <c r="M700" s="223"/>
      <c r="N700" s="43"/>
      <c r="O700" s="43"/>
      <c r="P700" s="43"/>
      <c r="Q700" s="43"/>
      <c r="R700" s="43"/>
      <c r="S700" s="43"/>
      <c r="T700" s="79"/>
      <c r="AT700" s="25" t="s">
        <v>2254</v>
      </c>
      <c r="AU700" s="25" t="s">
        <v>80</v>
      </c>
    </row>
    <row r="701" spans="2:65" s="1" customFormat="1" ht="16.5" customHeight="1">
      <c r="B701" s="42"/>
      <c r="C701" s="209" t="s">
        <v>2350</v>
      </c>
      <c r="D701" s="209" t="s">
        <v>498</v>
      </c>
      <c r="E701" s="210" t="s">
        <v>12333</v>
      </c>
      <c r="F701" s="211" t="s">
        <v>12331</v>
      </c>
      <c r="G701" s="212" t="s">
        <v>832</v>
      </c>
      <c r="H701" s="213">
        <v>1200</v>
      </c>
      <c r="I701" s="214"/>
      <c r="J701" s="215">
        <f>ROUND(I701*H701,2)</f>
        <v>0</v>
      </c>
      <c r="K701" s="211" t="s">
        <v>11781</v>
      </c>
      <c r="L701" s="62"/>
      <c r="M701" s="216" t="s">
        <v>23</v>
      </c>
      <c r="N701" s="217" t="s">
        <v>44</v>
      </c>
      <c r="O701" s="43"/>
      <c r="P701" s="218">
        <f>O701*H701</f>
        <v>0</v>
      </c>
      <c r="Q701" s="218">
        <v>0</v>
      </c>
      <c r="R701" s="218">
        <f>Q701*H701</f>
        <v>0</v>
      </c>
      <c r="S701" s="218">
        <v>0</v>
      </c>
      <c r="T701" s="219">
        <f>S701*H701</f>
        <v>0</v>
      </c>
      <c r="AR701" s="25" t="s">
        <v>502</v>
      </c>
      <c r="AT701" s="25" t="s">
        <v>498</v>
      </c>
      <c r="AU701" s="25" t="s">
        <v>80</v>
      </c>
      <c r="AY701" s="25" t="s">
        <v>492</v>
      </c>
      <c r="BE701" s="220">
        <f>IF(N701="základní",J701,0)</f>
        <v>0</v>
      </c>
      <c r="BF701" s="220">
        <f>IF(N701="snížená",J701,0)</f>
        <v>0</v>
      </c>
      <c r="BG701" s="220">
        <f>IF(N701="zákl. přenesená",J701,0)</f>
        <v>0</v>
      </c>
      <c r="BH701" s="220">
        <f>IF(N701="sníž. přenesená",J701,0)</f>
        <v>0</v>
      </c>
      <c r="BI701" s="220">
        <f>IF(N701="nulová",J701,0)</f>
        <v>0</v>
      </c>
      <c r="BJ701" s="25" t="s">
        <v>80</v>
      </c>
      <c r="BK701" s="220">
        <f>ROUND(I701*H701,2)</f>
        <v>0</v>
      </c>
      <c r="BL701" s="25" t="s">
        <v>502</v>
      </c>
      <c r="BM701" s="25" t="s">
        <v>3518</v>
      </c>
    </row>
    <row r="702" spans="2:65" s="1" customFormat="1">
      <c r="B702" s="42"/>
      <c r="C702" s="64"/>
      <c r="D702" s="221" t="s">
        <v>506</v>
      </c>
      <c r="E702" s="64"/>
      <c r="F702" s="222" t="s">
        <v>12331</v>
      </c>
      <c r="G702" s="64"/>
      <c r="H702" s="64"/>
      <c r="I702" s="177"/>
      <c r="J702" s="64"/>
      <c r="K702" s="64"/>
      <c r="L702" s="62"/>
      <c r="M702" s="223"/>
      <c r="N702" s="43"/>
      <c r="O702" s="43"/>
      <c r="P702" s="43"/>
      <c r="Q702" s="43"/>
      <c r="R702" s="43"/>
      <c r="S702" s="43"/>
      <c r="T702" s="79"/>
      <c r="AT702" s="25" t="s">
        <v>506</v>
      </c>
      <c r="AU702" s="25" t="s">
        <v>80</v>
      </c>
    </row>
    <row r="703" spans="2:65" s="1" customFormat="1" ht="48">
      <c r="B703" s="42"/>
      <c r="C703" s="64"/>
      <c r="D703" s="227" t="s">
        <v>2254</v>
      </c>
      <c r="E703" s="64"/>
      <c r="F703" s="273" t="s">
        <v>12334</v>
      </c>
      <c r="G703" s="64"/>
      <c r="H703" s="64"/>
      <c r="I703" s="177"/>
      <c r="J703" s="64"/>
      <c r="K703" s="64"/>
      <c r="L703" s="62"/>
      <c r="M703" s="223"/>
      <c r="N703" s="43"/>
      <c r="O703" s="43"/>
      <c r="P703" s="43"/>
      <c r="Q703" s="43"/>
      <c r="R703" s="43"/>
      <c r="S703" s="43"/>
      <c r="T703" s="79"/>
      <c r="AT703" s="25" t="s">
        <v>2254</v>
      </c>
      <c r="AU703" s="25" t="s">
        <v>80</v>
      </c>
    </row>
    <row r="704" spans="2:65" s="1" customFormat="1" ht="16.5" customHeight="1">
      <c r="B704" s="42"/>
      <c r="C704" s="209" t="s">
        <v>2353</v>
      </c>
      <c r="D704" s="209" t="s">
        <v>498</v>
      </c>
      <c r="E704" s="210" t="s">
        <v>12335</v>
      </c>
      <c r="F704" s="211" t="s">
        <v>12336</v>
      </c>
      <c r="G704" s="212" t="s">
        <v>2537</v>
      </c>
      <c r="H704" s="213">
        <v>1</v>
      </c>
      <c r="I704" s="214"/>
      <c r="J704" s="215">
        <f>ROUND(I704*H704,2)</f>
        <v>0</v>
      </c>
      <c r="K704" s="211" t="s">
        <v>11781</v>
      </c>
      <c r="L704" s="62"/>
      <c r="M704" s="216" t="s">
        <v>23</v>
      </c>
      <c r="N704" s="217" t="s">
        <v>44</v>
      </c>
      <c r="O704" s="43"/>
      <c r="P704" s="218">
        <f>O704*H704</f>
        <v>0</v>
      </c>
      <c r="Q704" s="218">
        <v>0</v>
      </c>
      <c r="R704" s="218">
        <f>Q704*H704</f>
        <v>0</v>
      </c>
      <c r="S704" s="218">
        <v>0</v>
      </c>
      <c r="T704" s="219">
        <f>S704*H704</f>
        <v>0</v>
      </c>
      <c r="AR704" s="25" t="s">
        <v>502</v>
      </c>
      <c r="AT704" s="25" t="s">
        <v>498</v>
      </c>
      <c r="AU704" s="25" t="s">
        <v>80</v>
      </c>
      <c r="AY704" s="25" t="s">
        <v>492</v>
      </c>
      <c r="BE704" s="220">
        <f>IF(N704="základní",J704,0)</f>
        <v>0</v>
      </c>
      <c r="BF704" s="220">
        <f>IF(N704="snížená",J704,0)</f>
        <v>0</v>
      </c>
      <c r="BG704" s="220">
        <f>IF(N704="zákl. přenesená",J704,0)</f>
        <v>0</v>
      </c>
      <c r="BH704" s="220">
        <f>IF(N704="sníž. přenesená",J704,0)</f>
        <v>0</v>
      </c>
      <c r="BI704" s="220">
        <f>IF(N704="nulová",J704,0)</f>
        <v>0</v>
      </c>
      <c r="BJ704" s="25" t="s">
        <v>80</v>
      </c>
      <c r="BK704" s="220">
        <f>ROUND(I704*H704,2)</f>
        <v>0</v>
      </c>
      <c r="BL704" s="25" t="s">
        <v>502</v>
      </c>
      <c r="BM704" s="25" t="s">
        <v>3533</v>
      </c>
    </row>
    <row r="705" spans="2:65" s="1" customFormat="1">
      <c r="B705" s="42"/>
      <c r="C705" s="64"/>
      <c r="D705" s="221" t="s">
        <v>506</v>
      </c>
      <c r="E705" s="64"/>
      <c r="F705" s="222" t="s">
        <v>12336</v>
      </c>
      <c r="G705" s="64"/>
      <c r="H705" s="64"/>
      <c r="I705" s="177"/>
      <c r="J705" s="64"/>
      <c r="K705" s="64"/>
      <c r="L705" s="62"/>
      <c r="M705" s="223"/>
      <c r="N705" s="43"/>
      <c r="O705" s="43"/>
      <c r="P705" s="43"/>
      <c r="Q705" s="43"/>
      <c r="R705" s="43"/>
      <c r="S705" s="43"/>
      <c r="T705" s="79"/>
      <c r="AT705" s="25" t="s">
        <v>506</v>
      </c>
      <c r="AU705" s="25" t="s">
        <v>80</v>
      </c>
    </row>
    <row r="706" spans="2:65" s="1" customFormat="1" ht="24">
      <c r="B706" s="42"/>
      <c r="C706" s="64"/>
      <c r="D706" s="227" t="s">
        <v>2254</v>
      </c>
      <c r="E706" s="64"/>
      <c r="F706" s="273" t="s">
        <v>12337</v>
      </c>
      <c r="G706" s="64"/>
      <c r="H706" s="64"/>
      <c r="I706" s="177"/>
      <c r="J706" s="64"/>
      <c r="K706" s="64"/>
      <c r="L706" s="62"/>
      <c r="M706" s="223"/>
      <c r="N706" s="43"/>
      <c r="O706" s="43"/>
      <c r="P706" s="43"/>
      <c r="Q706" s="43"/>
      <c r="R706" s="43"/>
      <c r="S706" s="43"/>
      <c r="T706" s="79"/>
      <c r="AT706" s="25" t="s">
        <v>2254</v>
      </c>
      <c r="AU706" s="25" t="s">
        <v>80</v>
      </c>
    </row>
    <row r="707" spans="2:65" s="1" customFormat="1" ht="16.5" customHeight="1">
      <c r="B707" s="42"/>
      <c r="C707" s="209" t="s">
        <v>2357</v>
      </c>
      <c r="D707" s="209" t="s">
        <v>498</v>
      </c>
      <c r="E707" s="210" t="s">
        <v>12338</v>
      </c>
      <c r="F707" s="211" t="s">
        <v>12339</v>
      </c>
      <c r="G707" s="212" t="s">
        <v>2537</v>
      </c>
      <c r="H707" s="213">
        <v>3</v>
      </c>
      <c r="I707" s="214"/>
      <c r="J707" s="215">
        <f>ROUND(I707*H707,2)</f>
        <v>0</v>
      </c>
      <c r="K707" s="211" t="s">
        <v>11781</v>
      </c>
      <c r="L707" s="62"/>
      <c r="M707" s="216" t="s">
        <v>23</v>
      </c>
      <c r="N707" s="217" t="s">
        <v>44</v>
      </c>
      <c r="O707" s="43"/>
      <c r="P707" s="218">
        <f>O707*H707</f>
        <v>0</v>
      </c>
      <c r="Q707" s="218">
        <v>0</v>
      </c>
      <c r="R707" s="218">
        <f>Q707*H707</f>
        <v>0</v>
      </c>
      <c r="S707" s="218">
        <v>0</v>
      </c>
      <c r="T707" s="219">
        <f>S707*H707</f>
        <v>0</v>
      </c>
      <c r="AR707" s="25" t="s">
        <v>502</v>
      </c>
      <c r="AT707" s="25" t="s">
        <v>498</v>
      </c>
      <c r="AU707" s="25" t="s">
        <v>80</v>
      </c>
      <c r="AY707" s="25" t="s">
        <v>492</v>
      </c>
      <c r="BE707" s="220">
        <f>IF(N707="základní",J707,0)</f>
        <v>0</v>
      </c>
      <c r="BF707" s="220">
        <f>IF(N707="snížená",J707,0)</f>
        <v>0</v>
      </c>
      <c r="BG707" s="220">
        <f>IF(N707="zákl. přenesená",J707,0)</f>
        <v>0</v>
      </c>
      <c r="BH707" s="220">
        <f>IF(N707="sníž. přenesená",J707,0)</f>
        <v>0</v>
      </c>
      <c r="BI707" s="220">
        <f>IF(N707="nulová",J707,0)</f>
        <v>0</v>
      </c>
      <c r="BJ707" s="25" t="s">
        <v>80</v>
      </c>
      <c r="BK707" s="220">
        <f>ROUND(I707*H707,2)</f>
        <v>0</v>
      </c>
      <c r="BL707" s="25" t="s">
        <v>502</v>
      </c>
      <c r="BM707" s="25" t="s">
        <v>3569</v>
      </c>
    </row>
    <row r="708" spans="2:65" s="1" customFormat="1">
      <c r="B708" s="42"/>
      <c r="C708" s="64"/>
      <c r="D708" s="227" t="s">
        <v>506</v>
      </c>
      <c r="E708" s="64"/>
      <c r="F708" s="274" t="s">
        <v>12339</v>
      </c>
      <c r="G708" s="64"/>
      <c r="H708" s="64"/>
      <c r="I708" s="177"/>
      <c r="J708" s="64"/>
      <c r="K708" s="64"/>
      <c r="L708" s="62"/>
      <c r="M708" s="223"/>
      <c r="N708" s="43"/>
      <c r="O708" s="43"/>
      <c r="P708" s="43"/>
      <c r="Q708" s="43"/>
      <c r="R708" s="43"/>
      <c r="S708" s="43"/>
      <c r="T708" s="79"/>
      <c r="AT708" s="25" t="s">
        <v>506</v>
      </c>
      <c r="AU708" s="25" t="s">
        <v>80</v>
      </c>
    </row>
    <row r="709" spans="2:65" s="1" customFormat="1" ht="16.5" customHeight="1">
      <c r="B709" s="42"/>
      <c r="C709" s="209" t="s">
        <v>2360</v>
      </c>
      <c r="D709" s="209" t="s">
        <v>498</v>
      </c>
      <c r="E709" s="210" t="s">
        <v>12340</v>
      </c>
      <c r="F709" s="211" t="s">
        <v>12341</v>
      </c>
      <c r="G709" s="212" t="s">
        <v>2537</v>
      </c>
      <c r="H709" s="213">
        <v>1</v>
      </c>
      <c r="I709" s="214"/>
      <c r="J709" s="215">
        <f>ROUND(I709*H709,2)</f>
        <v>0</v>
      </c>
      <c r="K709" s="211" t="s">
        <v>11781</v>
      </c>
      <c r="L709" s="62"/>
      <c r="M709" s="216" t="s">
        <v>23</v>
      </c>
      <c r="N709" s="217" t="s">
        <v>44</v>
      </c>
      <c r="O709" s="43"/>
      <c r="P709" s="218">
        <f>O709*H709</f>
        <v>0</v>
      </c>
      <c r="Q709" s="218">
        <v>0</v>
      </c>
      <c r="R709" s="218">
        <f>Q709*H709</f>
        <v>0</v>
      </c>
      <c r="S709" s="218">
        <v>0</v>
      </c>
      <c r="T709" s="219">
        <f>S709*H709</f>
        <v>0</v>
      </c>
      <c r="AR709" s="25" t="s">
        <v>502</v>
      </c>
      <c r="AT709" s="25" t="s">
        <v>498</v>
      </c>
      <c r="AU709" s="25" t="s">
        <v>80</v>
      </c>
      <c r="AY709" s="25" t="s">
        <v>492</v>
      </c>
      <c r="BE709" s="220">
        <f>IF(N709="základní",J709,0)</f>
        <v>0</v>
      </c>
      <c r="BF709" s="220">
        <f>IF(N709="snížená",J709,0)</f>
        <v>0</v>
      </c>
      <c r="BG709" s="220">
        <f>IF(N709="zákl. přenesená",J709,0)</f>
        <v>0</v>
      </c>
      <c r="BH709" s="220">
        <f>IF(N709="sníž. přenesená",J709,0)</f>
        <v>0</v>
      </c>
      <c r="BI709" s="220">
        <f>IF(N709="nulová",J709,0)</f>
        <v>0</v>
      </c>
      <c r="BJ709" s="25" t="s">
        <v>80</v>
      </c>
      <c r="BK709" s="220">
        <f>ROUND(I709*H709,2)</f>
        <v>0</v>
      </c>
      <c r="BL709" s="25" t="s">
        <v>502</v>
      </c>
      <c r="BM709" s="25" t="s">
        <v>3579</v>
      </c>
    </row>
    <row r="710" spans="2:65" s="1" customFormat="1">
      <c r="B710" s="42"/>
      <c r="C710" s="64"/>
      <c r="D710" s="227" t="s">
        <v>506</v>
      </c>
      <c r="E710" s="64"/>
      <c r="F710" s="274" t="s">
        <v>12341</v>
      </c>
      <c r="G710" s="64"/>
      <c r="H710" s="64"/>
      <c r="I710" s="177"/>
      <c r="J710" s="64"/>
      <c r="K710" s="64"/>
      <c r="L710" s="62"/>
      <c r="M710" s="223"/>
      <c r="N710" s="43"/>
      <c r="O710" s="43"/>
      <c r="P710" s="43"/>
      <c r="Q710" s="43"/>
      <c r="R710" s="43"/>
      <c r="S710" s="43"/>
      <c r="T710" s="79"/>
      <c r="AT710" s="25" t="s">
        <v>506</v>
      </c>
      <c r="AU710" s="25" t="s">
        <v>80</v>
      </c>
    </row>
    <row r="711" spans="2:65" s="1" customFormat="1" ht="16.5" customHeight="1">
      <c r="B711" s="42"/>
      <c r="C711" s="209" t="s">
        <v>2363</v>
      </c>
      <c r="D711" s="209" t="s">
        <v>498</v>
      </c>
      <c r="E711" s="210" t="s">
        <v>12342</v>
      </c>
      <c r="F711" s="211" t="s">
        <v>12343</v>
      </c>
      <c r="G711" s="212" t="s">
        <v>2537</v>
      </c>
      <c r="H711" s="213">
        <v>1</v>
      </c>
      <c r="I711" s="214"/>
      <c r="J711" s="215">
        <f>ROUND(I711*H711,2)</f>
        <v>0</v>
      </c>
      <c r="K711" s="211" t="s">
        <v>11781</v>
      </c>
      <c r="L711" s="62"/>
      <c r="M711" s="216" t="s">
        <v>23</v>
      </c>
      <c r="N711" s="217" t="s">
        <v>44</v>
      </c>
      <c r="O711" s="43"/>
      <c r="P711" s="218">
        <f>O711*H711</f>
        <v>0</v>
      </c>
      <c r="Q711" s="218">
        <v>0</v>
      </c>
      <c r="R711" s="218">
        <f>Q711*H711</f>
        <v>0</v>
      </c>
      <c r="S711" s="218">
        <v>0</v>
      </c>
      <c r="T711" s="219">
        <f>S711*H711</f>
        <v>0</v>
      </c>
      <c r="AR711" s="25" t="s">
        <v>502</v>
      </c>
      <c r="AT711" s="25" t="s">
        <v>498</v>
      </c>
      <c r="AU711" s="25" t="s">
        <v>80</v>
      </c>
      <c r="AY711" s="25" t="s">
        <v>492</v>
      </c>
      <c r="BE711" s="220">
        <f>IF(N711="základní",J711,0)</f>
        <v>0</v>
      </c>
      <c r="BF711" s="220">
        <f>IF(N711="snížená",J711,0)</f>
        <v>0</v>
      </c>
      <c r="BG711" s="220">
        <f>IF(N711="zákl. přenesená",J711,0)</f>
        <v>0</v>
      </c>
      <c r="BH711" s="220">
        <f>IF(N711="sníž. přenesená",J711,0)</f>
        <v>0</v>
      </c>
      <c r="BI711" s="220">
        <f>IF(N711="nulová",J711,0)</f>
        <v>0</v>
      </c>
      <c r="BJ711" s="25" t="s">
        <v>80</v>
      </c>
      <c r="BK711" s="220">
        <f>ROUND(I711*H711,2)</f>
        <v>0</v>
      </c>
      <c r="BL711" s="25" t="s">
        <v>502</v>
      </c>
      <c r="BM711" s="25" t="s">
        <v>3588</v>
      </c>
    </row>
    <row r="712" spans="2:65" s="1" customFormat="1">
      <c r="B712" s="42"/>
      <c r="C712" s="64"/>
      <c r="D712" s="221" t="s">
        <v>506</v>
      </c>
      <c r="E712" s="64"/>
      <c r="F712" s="222" t="s">
        <v>12343</v>
      </c>
      <c r="G712" s="64"/>
      <c r="H712" s="64"/>
      <c r="I712" s="177"/>
      <c r="J712" s="64"/>
      <c r="K712" s="64"/>
      <c r="L712" s="62"/>
      <c r="M712" s="223"/>
      <c r="N712" s="43"/>
      <c r="O712" s="43"/>
      <c r="P712" s="43"/>
      <c r="Q712" s="43"/>
      <c r="R712" s="43"/>
      <c r="S712" s="43"/>
      <c r="T712" s="79"/>
      <c r="AT712" s="25" t="s">
        <v>506</v>
      </c>
      <c r="AU712" s="25" t="s">
        <v>80</v>
      </c>
    </row>
    <row r="713" spans="2:65" s="1" customFormat="1" ht="24">
      <c r="B713" s="42"/>
      <c r="C713" s="64"/>
      <c r="D713" s="221" t="s">
        <v>2254</v>
      </c>
      <c r="E713" s="64"/>
      <c r="F713" s="224" t="s">
        <v>12344</v>
      </c>
      <c r="G713" s="64"/>
      <c r="H713" s="64"/>
      <c r="I713" s="177"/>
      <c r="J713" s="64"/>
      <c r="K713" s="64"/>
      <c r="L713" s="62"/>
      <c r="M713" s="223"/>
      <c r="N713" s="43"/>
      <c r="O713" s="43"/>
      <c r="P713" s="43"/>
      <c r="Q713" s="43"/>
      <c r="R713" s="43"/>
      <c r="S713" s="43"/>
      <c r="T713" s="79"/>
      <c r="AT713" s="25" t="s">
        <v>2254</v>
      </c>
      <c r="AU713" s="25" t="s">
        <v>80</v>
      </c>
    </row>
    <row r="714" spans="2:65" s="11" customFormat="1" ht="37.35" customHeight="1">
      <c r="B714" s="192"/>
      <c r="C714" s="193"/>
      <c r="D714" s="206" t="s">
        <v>72</v>
      </c>
      <c r="E714" s="290" t="s">
        <v>5556</v>
      </c>
      <c r="F714" s="290" t="s">
        <v>12345</v>
      </c>
      <c r="G714" s="193"/>
      <c r="H714" s="193"/>
      <c r="I714" s="196"/>
      <c r="J714" s="291">
        <f>BK714</f>
        <v>0</v>
      </c>
      <c r="K714" s="193"/>
      <c r="L714" s="198"/>
      <c r="M714" s="199"/>
      <c r="N714" s="200"/>
      <c r="O714" s="200"/>
      <c r="P714" s="201">
        <f>SUM(P715:P842)</f>
        <v>0</v>
      </c>
      <c r="Q714" s="200"/>
      <c r="R714" s="201">
        <f>SUM(R715:R842)</f>
        <v>0</v>
      </c>
      <c r="S714" s="200"/>
      <c r="T714" s="202">
        <f>SUM(T715:T842)</f>
        <v>0</v>
      </c>
      <c r="AR714" s="203" t="s">
        <v>80</v>
      </c>
      <c r="AT714" s="204" t="s">
        <v>72</v>
      </c>
      <c r="AU714" s="204" t="s">
        <v>73</v>
      </c>
      <c r="AY714" s="203" t="s">
        <v>492</v>
      </c>
      <c r="BK714" s="205">
        <f>SUM(BK715:BK842)</f>
        <v>0</v>
      </c>
    </row>
    <row r="715" spans="2:65" s="1" customFormat="1" ht="16.5" customHeight="1">
      <c r="B715" s="42"/>
      <c r="C715" s="209" t="s">
        <v>2366</v>
      </c>
      <c r="D715" s="209" t="s">
        <v>498</v>
      </c>
      <c r="E715" s="210" t="s">
        <v>12346</v>
      </c>
      <c r="F715" s="211" t="s">
        <v>23</v>
      </c>
      <c r="G715" s="212" t="s">
        <v>23</v>
      </c>
      <c r="H715" s="213">
        <v>0</v>
      </c>
      <c r="I715" s="214"/>
      <c r="J715" s="215">
        <f>ROUND(I715*H715,2)</f>
        <v>0</v>
      </c>
      <c r="K715" s="211" t="s">
        <v>23</v>
      </c>
      <c r="L715" s="62"/>
      <c r="M715" s="216" t="s">
        <v>23</v>
      </c>
      <c r="N715" s="217" t="s">
        <v>44</v>
      </c>
      <c r="O715" s="43"/>
      <c r="P715" s="218">
        <f>O715*H715</f>
        <v>0</v>
      </c>
      <c r="Q715" s="218">
        <v>0</v>
      </c>
      <c r="R715" s="218">
        <f>Q715*H715</f>
        <v>0</v>
      </c>
      <c r="S715" s="218">
        <v>0</v>
      </c>
      <c r="T715" s="219">
        <f>S715*H715</f>
        <v>0</v>
      </c>
      <c r="AR715" s="25" t="s">
        <v>502</v>
      </c>
      <c r="AT715" s="25" t="s">
        <v>498</v>
      </c>
      <c r="AU715" s="25" t="s">
        <v>80</v>
      </c>
      <c r="AY715" s="25" t="s">
        <v>492</v>
      </c>
      <c r="BE715" s="220">
        <f>IF(N715="základní",J715,0)</f>
        <v>0</v>
      </c>
      <c r="BF715" s="220">
        <f>IF(N715="snížená",J715,0)</f>
        <v>0</v>
      </c>
      <c r="BG715" s="220">
        <f>IF(N715="zákl. přenesená",J715,0)</f>
        <v>0</v>
      </c>
      <c r="BH715" s="220">
        <f>IF(N715="sníž. přenesená",J715,0)</f>
        <v>0</v>
      </c>
      <c r="BI715" s="220">
        <f>IF(N715="nulová",J715,0)</f>
        <v>0</v>
      </c>
      <c r="BJ715" s="25" t="s">
        <v>80</v>
      </c>
      <c r="BK715" s="220">
        <f>ROUND(I715*H715,2)</f>
        <v>0</v>
      </c>
      <c r="BL715" s="25" t="s">
        <v>502</v>
      </c>
      <c r="BM715" s="25" t="s">
        <v>12347</v>
      </c>
    </row>
    <row r="716" spans="2:65" s="1" customFormat="1" ht="60">
      <c r="B716" s="42"/>
      <c r="C716" s="64"/>
      <c r="D716" s="227" t="s">
        <v>506</v>
      </c>
      <c r="E716" s="64"/>
      <c r="F716" s="274" t="s">
        <v>12348</v>
      </c>
      <c r="G716" s="64"/>
      <c r="H716" s="64"/>
      <c r="I716" s="177"/>
      <c r="J716" s="64"/>
      <c r="K716" s="64"/>
      <c r="L716" s="62"/>
      <c r="M716" s="223"/>
      <c r="N716" s="43"/>
      <c r="O716" s="43"/>
      <c r="P716" s="43"/>
      <c r="Q716" s="43"/>
      <c r="R716" s="43"/>
      <c r="S716" s="43"/>
      <c r="T716" s="79"/>
      <c r="AT716" s="25" t="s">
        <v>506</v>
      </c>
      <c r="AU716" s="25" t="s">
        <v>80</v>
      </c>
    </row>
    <row r="717" spans="2:65" s="1" customFormat="1" ht="16.5" customHeight="1">
      <c r="B717" s="42"/>
      <c r="C717" s="209" t="s">
        <v>2369</v>
      </c>
      <c r="D717" s="209" t="s">
        <v>498</v>
      </c>
      <c r="E717" s="210" t="s">
        <v>12349</v>
      </c>
      <c r="F717" s="211" t="s">
        <v>12350</v>
      </c>
      <c r="G717" s="212" t="s">
        <v>2537</v>
      </c>
      <c r="H717" s="213">
        <v>1</v>
      </c>
      <c r="I717" s="214"/>
      <c r="J717" s="215">
        <f>ROUND(I717*H717,2)</f>
        <v>0</v>
      </c>
      <c r="K717" s="211" t="s">
        <v>11781</v>
      </c>
      <c r="L717" s="62"/>
      <c r="M717" s="216" t="s">
        <v>23</v>
      </c>
      <c r="N717" s="217" t="s">
        <v>44</v>
      </c>
      <c r="O717" s="43"/>
      <c r="P717" s="218">
        <f>O717*H717</f>
        <v>0</v>
      </c>
      <c r="Q717" s="218">
        <v>0</v>
      </c>
      <c r="R717" s="218">
        <f>Q717*H717</f>
        <v>0</v>
      </c>
      <c r="S717" s="218">
        <v>0</v>
      </c>
      <c r="T717" s="219">
        <f>S717*H717</f>
        <v>0</v>
      </c>
      <c r="AR717" s="25" t="s">
        <v>502</v>
      </c>
      <c r="AT717" s="25" t="s">
        <v>498</v>
      </c>
      <c r="AU717" s="25" t="s">
        <v>80</v>
      </c>
      <c r="AY717" s="25" t="s">
        <v>492</v>
      </c>
      <c r="BE717" s="220">
        <f>IF(N717="základní",J717,0)</f>
        <v>0</v>
      </c>
      <c r="BF717" s="220">
        <f>IF(N717="snížená",J717,0)</f>
        <v>0</v>
      </c>
      <c r="BG717" s="220">
        <f>IF(N717="zákl. přenesená",J717,0)</f>
        <v>0</v>
      </c>
      <c r="BH717" s="220">
        <f>IF(N717="sníž. přenesená",J717,0)</f>
        <v>0</v>
      </c>
      <c r="BI717" s="220">
        <f>IF(N717="nulová",J717,0)</f>
        <v>0</v>
      </c>
      <c r="BJ717" s="25" t="s">
        <v>80</v>
      </c>
      <c r="BK717" s="220">
        <f>ROUND(I717*H717,2)</f>
        <v>0</v>
      </c>
      <c r="BL717" s="25" t="s">
        <v>502</v>
      </c>
      <c r="BM717" s="25" t="s">
        <v>3603</v>
      </c>
    </row>
    <row r="718" spans="2:65" s="1" customFormat="1">
      <c r="B718" s="42"/>
      <c r="C718" s="64"/>
      <c r="D718" s="221" t="s">
        <v>506</v>
      </c>
      <c r="E718" s="64"/>
      <c r="F718" s="222" t="s">
        <v>12350</v>
      </c>
      <c r="G718" s="64"/>
      <c r="H718" s="64"/>
      <c r="I718" s="177"/>
      <c r="J718" s="64"/>
      <c r="K718" s="64"/>
      <c r="L718" s="62"/>
      <c r="M718" s="223"/>
      <c r="N718" s="43"/>
      <c r="O718" s="43"/>
      <c r="P718" s="43"/>
      <c r="Q718" s="43"/>
      <c r="R718" s="43"/>
      <c r="S718" s="43"/>
      <c r="T718" s="79"/>
      <c r="AT718" s="25" t="s">
        <v>506</v>
      </c>
      <c r="AU718" s="25" t="s">
        <v>80</v>
      </c>
    </row>
    <row r="719" spans="2:65" s="1" customFormat="1" ht="60">
      <c r="B719" s="42"/>
      <c r="C719" s="64"/>
      <c r="D719" s="227" t="s">
        <v>2254</v>
      </c>
      <c r="E719" s="64"/>
      <c r="F719" s="273" t="s">
        <v>12351</v>
      </c>
      <c r="G719" s="64"/>
      <c r="H719" s="64"/>
      <c r="I719" s="177"/>
      <c r="J719" s="64"/>
      <c r="K719" s="64"/>
      <c r="L719" s="62"/>
      <c r="M719" s="223"/>
      <c r="N719" s="43"/>
      <c r="O719" s="43"/>
      <c r="P719" s="43"/>
      <c r="Q719" s="43"/>
      <c r="R719" s="43"/>
      <c r="S719" s="43"/>
      <c r="T719" s="79"/>
      <c r="AT719" s="25" t="s">
        <v>2254</v>
      </c>
      <c r="AU719" s="25" t="s">
        <v>80</v>
      </c>
    </row>
    <row r="720" spans="2:65" s="1" customFormat="1" ht="16.5" customHeight="1">
      <c r="B720" s="42"/>
      <c r="C720" s="209" t="s">
        <v>2372</v>
      </c>
      <c r="D720" s="209" t="s">
        <v>498</v>
      </c>
      <c r="E720" s="210" t="s">
        <v>12352</v>
      </c>
      <c r="F720" s="211" t="s">
        <v>12353</v>
      </c>
      <c r="G720" s="212" t="s">
        <v>2537</v>
      </c>
      <c r="H720" s="213">
        <v>1</v>
      </c>
      <c r="I720" s="214"/>
      <c r="J720" s="215">
        <f>ROUND(I720*H720,2)</f>
        <v>0</v>
      </c>
      <c r="K720" s="211" t="s">
        <v>11781</v>
      </c>
      <c r="L720" s="62"/>
      <c r="M720" s="216" t="s">
        <v>23</v>
      </c>
      <c r="N720" s="217" t="s">
        <v>44</v>
      </c>
      <c r="O720" s="43"/>
      <c r="P720" s="218">
        <f>O720*H720</f>
        <v>0</v>
      </c>
      <c r="Q720" s="218">
        <v>0</v>
      </c>
      <c r="R720" s="218">
        <f>Q720*H720</f>
        <v>0</v>
      </c>
      <c r="S720" s="218">
        <v>0</v>
      </c>
      <c r="T720" s="219">
        <f>S720*H720</f>
        <v>0</v>
      </c>
      <c r="AR720" s="25" t="s">
        <v>502</v>
      </c>
      <c r="AT720" s="25" t="s">
        <v>498</v>
      </c>
      <c r="AU720" s="25" t="s">
        <v>80</v>
      </c>
      <c r="AY720" s="25" t="s">
        <v>492</v>
      </c>
      <c r="BE720" s="220">
        <f>IF(N720="základní",J720,0)</f>
        <v>0</v>
      </c>
      <c r="BF720" s="220">
        <f>IF(N720="snížená",J720,0)</f>
        <v>0</v>
      </c>
      <c r="BG720" s="220">
        <f>IF(N720="zákl. přenesená",J720,0)</f>
        <v>0</v>
      </c>
      <c r="BH720" s="220">
        <f>IF(N720="sníž. přenesená",J720,0)</f>
        <v>0</v>
      </c>
      <c r="BI720" s="220">
        <f>IF(N720="nulová",J720,0)</f>
        <v>0</v>
      </c>
      <c r="BJ720" s="25" t="s">
        <v>80</v>
      </c>
      <c r="BK720" s="220">
        <f>ROUND(I720*H720,2)</f>
        <v>0</v>
      </c>
      <c r="BL720" s="25" t="s">
        <v>502</v>
      </c>
      <c r="BM720" s="25" t="s">
        <v>3621</v>
      </c>
    </row>
    <row r="721" spans="2:65" s="1" customFormat="1">
      <c r="B721" s="42"/>
      <c r="C721" s="64"/>
      <c r="D721" s="221" t="s">
        <v>506</v>
      </c>
      <c r="E721" s="64"/>
      <c r="F721" s="222" t="s">
        <v>12353</v>
      </c>
      <c r="G721" s="64"/>
      <c r="H721" s="64"/>
      <c r="I721" s="177"/>
      <c r="J721" s="64"/>
      <c r="K721" s="64"/>
      <c r="L721" s="62"/>
      <c r="M721" s="223"/>
      <c r="N721" s="43"/>
      <c r="O721" s="43"/>
      <c r="P721" s="43"/>
      <c r="Q721" s="43"/>
      <c r="R721" s="43"/>
      <c r="S721" s="43"/>
      <c r="T721" s="79"/>
      <c r="AT721" s="25" t="s">
        <v>506</v>
      </c>
      <c r="AU721" s="25" t="s">
        <v>80</v>
      </c>
    </row>
    <row r="722" spans="2:65" s="1" customFormat="1" ht="72">
      <c r="B722" s="42"/>
      <c r="C722" s="64"/>
      <c r="D722" s="227" t="s">
        <v>2254</v>
      </c>
      <c r="E722" s="64"/>
      <c r="F722" s="273" t="s">
        <v>12354</v>
      </c>
      <c r="G722" s="64"/>
      <c r="H722" s="64"/>
      <c r="I722" s="177"/>
      <c r="J722" s="64"/>
      <c r="K722" s="64"/>
      <c r="L722" s="62"/>
      <c r="M722" s="223"/>
      <c r="N722" s="43"/>
      <c r="O722" s="43"/>
      <c r="P722" s="43"/>
      <c r="Q722" s="43"/>
      <c r="R722" s="43"/>
      <c r="S722" s="43"/>
      <c r="T722" s="79"/>
      <c r="AT722" s="25" t="s">
        <v>2254</v>
      </c>
      <c r="AU722" s="25" t="s">
        <v>80</v>
      </c>
    </row>
    <row r="723" spans="2:65" s="1" customFormat="1" ht="16.5" customHeight="1">
      <c r="B723" s="42"/>
      <c r="C723" s="209" t="s">
        <v>2375</v>
      </c>
      <c r="D723" s="209" t="s">
        <v>498</v>
      </c>
      <c r="E723" s="210" t="s">
        <v>12355</v>
      </c>
      <c r="F723" s="211" t="s">
        <v>12356</v>
      </c>
      <c r="G723" s="212" t="s">
        <v>2537</v>
      </c>
      <c r="H723" s="213">
        <v>1</v>
      </c>
      <c r="I723" s="214"/>
      <c r="J723" s="215">
        <f>ROUND(I723*H723,2)</f>
        <v>0</v>
      </c>
      <c r="K723" s="211" t="s">
        <v>11781</v>
      </c>
      <c r="L723" s="62"/>
      <c r="M723" s="216" t="s">
        <v>23</v>
      </c>
      <c r="N723" s="217" t="s">
        <v>44</v>
      </c>
      <c r="O723" s="43"/>
      <c r="P723" s="218">
        <f>O723*H723</f>
        <v>0</v>
      </c>
      <c r="Q723" s="218">
        <v>0</v>
      </c>
      <c r="R723" s="218">
        <f>Q723*H723</f>
        <v>0</v>
      </c>
      <c r="S723" s="218">
        <v>0</v>
      </c>
      <c r="T723" s="219">
        <f>S723*H723</f>
        <v>0</v>
      </c>
      <c r="AR723" s="25" t="s">
        <v>502</v>
      </c>
      <c r="AT723" s="25" t="s">
        <v>498</v>
      </c>
      <c r="AU723" s="25" t="s">
        <v>80</v>
      </c>
      <c r="AY723" s="25" t="s">
        <v>492</v>
      </c>
      <c r="BE723" s="220">
        <f>IF(N723="základní",J723,0)</f>
        <v>0</v>
      </c>
      <c r="BF723" s="220">
        <f>IF(N723="snížená",J723,0)</f>
        <v>0</v>
      </c>
      <c r="BG723" s="220">
        <f>IF(N723="zákl. přenesená",J723,0)</f>
        <v>0</v>
      </c>
      <c r="BH723" s="220">
        <f>IF(N723="sníž. přenesená",J723,0)</f>
        <v>0</v>
      </c>
      <c r="BI723" s="220">
        <f>IF(N723="nulová",J723,0)</f>
        <v>0</v>
      </c>
      <c r="BJ723" s="25" t="s">
        <v>80</v>
      </c>
      <c r="BK723" s="220">
        <f>ROUND(I723*H723,2)</f>
        <v>0</v>
      </c>
      <c r="BL723" s="25" t="s">
        <v>502</v>
      </c>
      <c r="BM723" s="25" t="s">
        <v>3635</v>
      </c>
    </row>
    <row r="724" spans="2:65" s="1" customFormat="1">
      <c r="B724" s="42"/>
      <c r="C724" s="64"/>
      <c r="D724" s="221" t="s">
        <v>506</v>
      </c>
      <c r="E724" s="64"/>
      <c r="F724" s="222" t="s">
        <v>12356</v>
      </c>
      <c r="G724" s="64"/>
      <c r="H724" s="64"/>
      <c r="I724" s="177"/>
      <c r="J724" s="64"/>
      <c r="K724" s="64"/>
      <c r="L724" s="62"/>
      <c r="M724" s="223"/>
      <c r="N724" s="43"/>
      <c r="O724" s="43"/>
      <c r="P724" s="43"/>
      <c r="Q724" s="43"/>
      <c r="R724" s="43"/>
      <c r="S724" s="43"/>
      <c r="T724" s="79"/>
      <c r="AT724" s="25" t="s">
        <v>506</v>
      </c>
      <c r="AU724" s="25" t="s">
        <v>80</v>
      </c>
    </row>
    <row r="725" spans="2:65" s="1" customFormat="1" ht="48">
      <c r="B725" s="42"/>
      <c r="C725" s="64"/>
      <c r="D725" s="227" t="s">
        <v>2254</v>
      </c>
      <c r="E725" s="64"/>
      <c r="F725" s="273" t="s">
        <v>12357</v>
      </c>
      <c r="G725" s="64"/>
      <c r="H725" s="64"/>
      <c r="I725" s="177"/>
      <c r="J725" s="64"/>
      <c r="K725" s="64"/>
      <c r="L725" s="62"/>
      <c r="M725" s="223"/>
      <c r="N725" s="43"/>
      <c r="O725" s="43"/>
      <c r="P725" s="43"/>
      <c r="Q725" s="43"/>
      <c r="R725" s="43"/>
      <c r="S725" s="43"/>
      <c r="T725" s="79"/>
      <c r="AT725" s="25" t="s">
        <v>2254</v>
      </c>
      <c r="AU725" s="25" t="s">
        <v>80</v>
      </c>
    </row>
    <row r="726" spans="2:65" s="1" customFormat="1" ht="16.5" customHeight="1">
      <c r="B726" s="42"/>
      <c r="C726" s="209" t="s">
        <v>2378</v>
      </c>
      <c r="D726" s="209" t="s">
        <v>498</v>
      </c>
      <c r="E726" s="210" t="s">
        <v>12358</v>
      </c>
      <c r="F726" s="211" t="s">
        <v>12359</v>
      </c>
      <c r="G726" s="212" t="s">
        <v>2537</v>
      </c>
      <c r="H726" s="213">
        <v>1</v>
      </c>
      <c r="I726" s="214"/>
      <c r="J726" s="215">
        <f>ROUND(I726*H726,2)</f>
        <v>0</v>
      </c>
      <c r="K726" s="211" t="s">
        <v>11781</v>
      </c>
      <c r="L726" s="62"/>
      <c r="M726" s="216" t="s">
        <v>23</v>
      </c>
      <c r="N726" s="217" t="s">
        <v>44</v>
      </c>
      <c r="O726" s="43"/>
      <c r="P726" s="218">
        <f>O726*H726</f>
        <v>0</v>
      </c>
      <c r="Q726" s="218">
        <v>0</v>
      </c>
      <c r="R726" s="218">
        <f>Q726*H726</f>
        <v>0</v>
      </c>
      <c r="S726" s="218">
        <v>0</v>
      </c>
      <c r="T726" s="219">
        <f>S726*H726</f>
        <v>0</v>
      </c>
      <c r="AR726" s="25" t="s">
        <v>502</v>
      </c>
      <c r="AT726" s="25" t="s">
        <v>498</v>
      </c>
      <c r="AU726" s="25" t="s">
        <v>80</v>
      </c>
      <c r="AY726" s="25" t="s">
        <v>492</v>
      </c>
      <c r="BE726" s="220">
        <f>IF(N726="základní",J726,0)</f>
        <v>0</v>
      </c>
      <c r="BF726" s="220">
        <f>IF(N726="snížená",J726,0)</f>
        <v>0</v>
      </c>
      <c r="BG726" s="220">
        <f>IF(N726="zákl. přenesená",J726,0)</f>
        <v>0</v>
      </c>
      <c r="BH726" s="220">
        <f>IF(N726="sníž. přenesená",J726,0)</f>
        <v>0</v>
      </c>
      <c r="BI726" s="220">
        <f>IF(N726="nulová",J726,0)</f>
        <v>0</v>
      </c>
      <c r="BJ726" s="25" t="s">
        <v>80</v>
      </c>
      <c r="BK726" s="220">
        <f>ROUND(I726*H726,2)</f>
        <v>0</v>
      </c>
      <c r="BL726" s="25" t="s">
        <v>502</v>
      </c>
      <c r="BM726" s="25" t="s">
        <v>3644</v>
      </c>
    </row>
    <row r="727" spans="2:65" s="1" customFormat="1">
      <c r="B727" s="42"/>
      <c r="C727" s="64"/>
      <c r="D727" s="221" t="s">
        <v>506</v>
      </c>
      <c r="E727" s="64"/>
      <c r="F727" s="222" t="s">
        <v>12359</v>
      </c>
      <c r="G727" s="64"/>
      <c r="H727" s="64"/>
      <c r="I727" s="177"/>
      <c r="J727" s="64"/>
      <c r="K727" s="64"/>
      <c r="L727" s="62"/>
      <c r="M727" s="223"/>
      <c r="N727" s="43"/>
      <c r="O727" s="43"/>
      <c r="P727" s="43"/>
      <c r="Q727" s="43"/>
      <c r="R727" s="43"/>
      <c r="S727" s="43"/>
      <c r="T727" s="79"/>
      <c r="AT727" s="25" t="s">
        <v>506</v>
      </c>
      <c r="AU727" s="25" t="s">
        <v>80</v>
      </c>
    </row>
    <row r="728" spans="2:65" s="1" customFormat="1" ht="48">
      <c r="B728" s="42"/>
      <c r="C728" s="64"/>
      <c r="D728" s="227" t="s">
        <v>2254</v>
      </c>
      <c r="E728" s="64"/>
      <c r="F728" s="273" t="s">
        <v>12360</v>
      </c>
      <c r="G728" s="64"/>
      <c r="H728" s="64"/>
      <c r="I728" s="177"/>
      <c r="J728" s="64"/>
      <c r="K728" s="64"/>
      <c r="L728" s="62"/>
      <c r="M728" s="223"/>
      <c r="N728" s="43"/>
      <c r="O728" s="43"/>
      <c r="P728" s="43"/>
      <c r="Q728" s="43"/>
      <c r="R728" s="43"/>
      <c r="S728" s="43"/>
      <c r="T728" s="79"/>
      <c r="AT728" s="25" t="s">
        <v>2254</v>
      </c>
      <c r="AU728" s="25" t="s">
        <v>80</v>
      </c>
    </row>
    <row r="729" spans="2:65" s="1" customFormat="1" ht="16.5" customHeight="1">
      <c r="B729" s="42"/>
      <c r="C729" s="209" t="s">
        <v>2381</v>
      </c>
      <c r="D729" s="209" t="s">
        <v>498</v>
      </c>
      <c r="E729" s="210" t="s">
        <v>12361</v>
      </c>
      <c r="F729" s="211" t="s">
        <v>12362</v>
      </c>
      <c r="G729" s="212" t="s">
        <v>2537</v>
      </c>
      <c r="H729" s="213">
        <v>1</v>
      </c>
      <c r="I729" s="214"/>
      <c r="J729" s="215">
        <f>ROUND(I729*H729,2)</f>
        <v>0</v>
      </c>
      <c r="K729" s="211" t="s">
        <v>11781</v>
      </c>
      <c r="L729" s="62"/>
      <c r="M729" s="216" t="s">
        <v>23</v>
      </c>
      <c r="N729" s="217" t="s">
        <v>44</v>
      </c>
      <c r="O729" s="43"/>
      <c r="P729" s="218">
        <f>O729*H729</f>
        <v>0</v>
      </c>
      <c r="Q729" s="218">
        <v>0</v>
      </c>
      <c r="R729" s="218">
        <f>Q729*H729</f>
        <v>0</v>
      </c>
      <c r="S729" s="218">
        <v>0</v>
      </c>
      <c r="T729" s="219">
        <f>S729*H729</f>
        <v>0</v>
      </c>
      <c r="AR729" s="25" t="s">
        <v>502</v>
      </c>
      <c r="AT729" s="25" t="s">
        <v>498</v>
      </c>
      <c r="AU729" s="25" t="s">
        <v>80</v>
      </c>
      <c r="AY729" s="25" t="s">
        <v>492</v>
      </c>
      <c r="BE729" s="220">
        <f>IF(N729="základní",J729,0)</f>
        <v>0</v>
      </c>
      <c r="BF729" s="220">
        <f>IF(N729="snížená",J729,0)</f>
        <v>0</v>
      </c>
      <c r="BG729" s="220">
        <f>IF(N729="zákl. přenesená",J729,0)</f>
        <v>0</v>
      </c>
      <c r="BH729" s="220">
        <f>IF(N729="sníž. přenesená",J729,0)</f>
        <v>0</v>
      </c>
      <c r="BI729" s="220">
        <f>IF(N729="nulová",J729,0)</f>
        <v>0</v>
      </c>
      <c r="BJ729" s="25" t="s">
        <v>80</v>
      </c>
      <c r="BK729" s="220">
        <f>ROUND(I729*H729,2)</f>
        <v>0</v>
      </c>
      <c r="BL729" s="25" t="s">
        <v>502</v>
      </c>
      <c r="BM729" s="25" t="s">
        <v>3655</v>
      </c>
    </row>
    <row r="730" spans="2:65" s="1" customFormat="1">
      <c r="B730" s="42"/>
      <c r="C730" s="64"/>
      <c r="D730" s="221" t="s">
        <v>506</v>
      </c>
      <c r="E730" s="64"/>
      <c r="F730" s="222" t="s">
        <v>12362</v>
      </c>
      <c r="G730" s="64"/>
      <c r="H730" s="64"/>
      <c r="I730" s="177"/>
      <c r="J730" s="64"/>
      <c r="K730" s="64"/>
      <c r="L730" s="62"/>
      <c r="M730" s="223"/>
      <c r="N730" s="43"/>
      <c r="O730" s="43"/>
      <c r="P730" s="43"/>
      <c r="Q730" s="43"/>
      <c r="R730" s="43"/>
      <c r="S730" s="43"/>
      <c r="T730" s="79"/>
      <c r="AT730" s="25" t="s">
        <v>506</v>
      </c>
      <c r="AU730" s="25" t="s">
        <v>80</v>
      </c>
    </row>
    <row r="731" spans="2:65" s="1" customFormat="1" ht="48">
      <c r="B731" s="42"/>
      <c r="C731" s="64"/>
      <c r="D731" s="227" t="s">
        <v>2254</v>
      </c>
      <c r="E731" s="64"/>
      <c r="F731" s="273" t="s">
        <v>12363</v>
      </c>
      <c r="G731" s="64"/>
      <c r="H731" s="64"/>
      <c r="I731" s="177"/>
      <c r="J731" s="64"/>
      <c r="K731" s="64"/>
      <c r="L731" s="62"/>
      <c r="M731" s="223"/>
      <c r="N731" s="43"/>
      <c r="O731" s="43"/>
      <c r="P731" s="43"/>
      <c r="Q731" s="43"/>
      <c r="R731" s="43"/>
      <c r="S731" s="43"/>
      <c r="T731" s="79"/>
      <c r="AT731" s="25" t="s">
        <v>2254</v>
      </c>
      <c r="AU731" s="25" t="s">
        <v>80</v>
      </c>
    </row>
    <row r="732" spans="2:65" s="1" customFormat="1" ht="16.5" customHeight="1">
      <c r="B732" s="42"/>
      <c r="C732" s="209" t="s">
        <v>2384</v>
      </c>
      <c r="D732" s="209" t="s">
        <v>498</v>
      </c>
      <c r="E732" s="210" t="s">
        <v>12364</v>
      </c>
      <c r="F732" s="211" t="s">
        <v>12365</v>
      </c>
      <c r="G732" s="212" t="s">
        <v>2537</v>
      </c>
      <c r="H732" s="213">
        <v>1</v>
      </c>
      <c r="I732" s="214"/>
      <c r="J732" s="215">
        <f>ROUND(I732*H732,2)</f>
        <v>0</v>
      </c>
      <c r="K732" s="211" t="s">
        <v>11781</v>
      </c>
      <c r="L732" s="62"/>
      <c r="M732" s="216" t="s">
        <v>23</v>
      </c>
      <c r="N732" s="217" t="s">
        <v>44</v>
      </c>
      <c r="O732" s="43"/>
      <c r="P732" s="218">
        <f>O732*H732</f>
        <v>0</v>
      </c>
      <c r="Q732" s="218">
        <v>0</v>
      </c>
      <c r="R732" s="218">
        <f>Q732*H732</f>
        <v>0</v>
      </c>
      <c r="S732" s="218">
        <v>0</v>
      </c>
      <c r="T732" s="219">
        <f>S732*H732</f>
        <v>0</v>
      </c>
      <c r="AR732" s="25" t="s">
        <v>502</v>
      </c>
      <c r="AT732" s="25" t="s">
        <v>498</v>
      </c>
      <c r="AU732" s="25" t="s">
        <v>80</v>
      </c>
      <c r="AY732" s="25" t="s">
        <v>492</v>
      </c>
      <c r="BE732" s="220">
        <f>IF(N732="základní",J732,0)</f>
        <v>0</v>
      </c>
      <c r="BF732" s="220">
        <f>IF(N732="snížená",J732,0)</f>
        <v>0</v>
      </c>
      <c r="BG732" s="220">
        <f>IF(N732="zákl. přenesená",J732,0)</f>
        <v>0</v>
      </c>
      <c r="BH732" s="220">
        <f>IF(N732="sníž. přenesená",J732,0)</f>
        <v>0</v>
      </c>
      <c r="BI732" s="220">
        <f>IF(N732="nulová",J732,0)</f>
        <v>0</v>
      </c>
      <c r="BJ732" s="25" t="s">
        <v>80</v>
      </c>
      <c r="BK732" s="220">
        <f>ROUND(I732*H732,2)</f>
        <v>0</v>
      </c>
      <c r="BL732" s="25" t="s">
        <v>502</v>
      </c>
      <c r="BM732" s="25" t="s">
        <v>3683</v>
      </c>
    </row>
    <row r="733" spans="2:65" s="1" customFormat="1">
      <c r="B733" s="42"/>
      <c r="C733" s="64"/>
      <c r="D733" s="221" t="s">
        <v>506</v>
      </c>
      <c r="E733" s="64"/>
      <c r="F733" s="222" t="s">
        <v>12365</v>
      </c>
      <c r="G733" s="64"/>
      <c r="H733" s="64"/>
      <c r="I733" s="177"/>
      <c r="J733" s="64"/>
      <c r="K733" s="64"/>
      <c r="L733" s="62"/>
      <c r="M733" s="223"/>
      <c r="N733" s="43"/>
      <c r="O733" s="43"/>
      <c r="P733" s="43"/>
      <c r="Q733" s="43"/>
      <c r="R733" s="43"/>
      <c r="S733" s="43"/>
      <c r="T733" s="79"/>
      <c r="AT733" s="25" t="s">
        <v>506</v>
      </c>
      <c r="AU733" s="25" t="s">
        <v>80</v>
      </c>
    </row>
    <row r="734" spans="2:65" s="1" customFormat="1" ht="48">
      <c r="B734" s="42"/>
      <c r="C734" s="64"/>
      <c r="D734" s="227" t="s">
        <v>2254</v>
      </c>
      <c r="E734" s="64"/>
      <c r="F734" s="273" t="s">
        <v>12366</v>
      </c>
      <c r="G734" s="64"/>
      <c r="H734" s="64"/>
      <c r="I734" s="177"/>
      <c r="J734" s="64"/>
      <c r="K734" s="64"/>
      <c r="L734" s="62"/>
      <c r="M734" s="223"/>
      <c r="N734" s="43"/>
      <c r="O734" s="43"/>
      <c r="P734" s="43"/>
      <c r="Q734" s="43"/>
      <c r="R734" s="43"/>
      <c r="S734" s="43"/>
      <c r="T734" s="79"/>
      <c r="AT734" s="25" t="s">
        <v>2254</v>
      </c>
      <c r="AU734" s="25" t="s">
        <v>80</v>
      </c>
    </row>
    <row r="735" spans="2:65" s="1" customFormat="1" ht="16.5" customHeight="1">
      <c r="B735" s="42"/>
      <c r="C735" s="209" t="s">
        <v>2387</v>
      </c>
      <c r="D735" s="209" t="s">
        <v>498</v>
      </c>
      <c r="E735" s="210" t="s">
        <v>12367</v>
      </c>
      <c r="F735" s="211" t="s">
        <v>12368</v>
      </c>
      <c r="G735" s="212" t="s">
        <v>2537</v>
      </c>
      <c r="H735" s="213">
        <v>1</v>
      </c>
      <c r="I735" s="214"/>
      <c r="J735" s="215">
        <f>ROUND(I735*H735,2)</f>
        <v>0</v>
      </c>
      <c r="K735" s="211" t="s">
        <v>11781</v>
      </c>
      <c r="L735" s="62"/>
      <c r="M735" s="216" t="s">
        <v>23</v>
      </c>
      <c r="N735" s="217" t="s">
        <v>44</v>
      </c>
      <c r="O735" s="43"/>
      <c r="P735" s="218">
        <f>O735*H735</f>
        <v>0</v>
      </c>
      <c r="Q735" s="218">
        <v>0</v>
      </c>
      <c r="R735" s="218">
        <f>Q735*H735</f>
        <v>0</v>
      </c>
      <c r="S735" s="218">
        <v>0</v>
      </c>
      <c r="T735" s="219">
        <f>S735*H735</f>
        <v>0</v>
      </c>
      <c r="AR735" s="25" t="s">
        <v>502</v>
      </c>
      <c r="AT735" s="25" t="s">
        <v>498</v>
      </c>
      <c r="AU735" s="25" t="s">
        <v>80</v>
      </c>
      <c r="AY735" s="25" t="s">
        <v>492</v>
      </c>
      <c r="BE735" s="220">
        <f>IF(N735="základní",J735,0)</f>
        <v>0</v>
      </c>
      <c r="BF735" s="220">
        <f>IF(N735="snížená",J735,0)</f>
        <v>0</v>
      </c>
      <c r="BG735" s="220">
        <f>IF(N735="zákl. přenesená",J735,0)</f>
        <v>0</v>
      </c>
      <c r="BH735" s="220">
        <f>IF(N735="sníž. přenesená",J735,0)</f>
        <v>0</v>
      </c>
      <c r="BI735" s="220">
        <f>IF(N735="nulová",J735,0)</f>
        <v>0</v>
      </c>
      <c r="BJ735" s="25" t="s">
        <v>80</v>
      </c>
      <c r="BK735" s="220">
        <f>ROUND(I735*H735,2)</f>
        <v>0</v>
      </c>
      <c r="BL735" s="25" t="s">
        <v>502</v>
      </c>
      <c r="BM735" s="25" t="s">
        <v>3695</v>
      </c>
    </row>
    <row r="736" spans="2:65" s="1" customFormat="1">
      <c r="B736" s="42"/>
      <c r="C736" s="64"/>
      <c r="D736" s="221" t="s">
        <v>506</v>
      </c>
      <c r="E736" s="64"/>
      <c r="F736" s="222" t="s">
        <v>12368</v>
      </c>
      <c r="G736" s="64"/>
      <c r="H736" s="64"/>
      <c r="I736" s="177"/>
      <c r="J736" s="64"/>
      <c r="K736" s="64"/>
      <c r="L736" s="62"/>
      <c r="M736" s="223"/>
      <c r="N736" s="43"/>
      <c r="O736" s="43"/>
      <c r="P736" s="43"/>
      <c r="Q736" s="43"/>
      <c r="R736" s="43"/>
      <c r="S736" s="43"/>
      <c r="T736" s="79"/>
      <c r="AT736" s="25" t="s">
        <v>506</v>
      </c>
      <c r="AU736" s="25" t="s">
        <v>80</v>
      </c>
    </row>
    <row r="737" spans="2:65" s="1" customFormat="1" ht="48">
      <c r="B737" s="42"/>
      <c r="C737" s="64"/>
      <c r="D737" s="227" t="s">
        <v>2254</v>
      </c>
      <c r="E737" s="64"/>
      <c r="F737" s="273" t="s">
        <v>12369</v>
      </c>
      <c r="G737" s="64"/>
      <c r="H737" s="64"/>
      <c r="I737" s="177"/>
      <c r="J737" s="64"/>
      <c r="K737" s="64"/>
      <c r="L737" s="62"/>
      <c r="M737" s="223"/>
      <c r="N737" s="43"/>
      <c r="O737" s="43"/>
      <c r="P737" s="43"/>
      <c r="Q737" s="43"/>
      <c r="R737" s="43"/>
      <c r="S737" s="43"/>
      <c r="T737" s="79"/>
      <c r="AT737" s="25" t="s">
        <v>2254</v>
      </c>
      <c r="AU737" s="25" t="s">
        <v>80</v>
      </c>
    </row>
    <row r="738" spans="2:65" s="1" customFormat="1" ht="16.5" customHeight="1">
      <c r="B738" s="42"/>
      <c r="C738" s="209" t="s">
        <v>2390</v>
      </c>
      <c r="D738" s="209" t="s">
        <v>498</v>
      </c>
      <c r="E738" s="210" t="s">
        <v>12370</v>
      </c>
      <c r="F738" s="211" t="s">
        <v>12371</v>
      </c>
      <c r="G738" s="212" t="s">
        <v>2537</v>
      </c>
      <c r="H738" s="213">
        <v>1</v>
      </c>
      <c r="I738" s="214"/>
      <c r="J738" s="215">
        <f>ROUND(I738*H738,2)</f>
        <v>0</v>
      </c>
      <c r="K738" s="211" t="s">
        <v>11781</v>
      </c>
      <c r="L738" s="62"/>
      <c r="M738" s="216" t="s">
        <v>23</v>
      </c>
      <c r="N738" s="217" t="s">
        <v>44</v>
      </c>
      <c r="O738" s="43"/>
      <c r="P738" s="218">
        <f>O738*H738</f>
        <v>0</v>
      </c>
      <c r="Q738" s="218">
        <v>0</v>
      </c>
      <c r="R738" s="218">
        <f>Q738*H738</f>
        <v>0</v>
      </c>
      <c r="S738" s="218">
        <v>0</v>
      </c>
      <c r="T738" s="219">
        <f>S738*H738</f>
        <v>0</v>
      </c>
      <c r="AR738" s="25" t="s">
        <v>502</v>
      </c>
      <c r="AT738" s="25" t="s">
        <v>498</v>
      </c>
      <c r="AU738" s="25" t="s">
        <v>80</v>
      </c>
      <c r="AY738" s="25" t="s">
        <v>492</v>
      </c>
      <c r="BE738" s="220">
        <f>IF(N738="základní",J738,0)</f>
        <v>0</v>
      </c>
      <c r="BF738" s="220">
        <f>IF(N738="snížená",J738,0)</f>
        <v>0</v>
      </c>
      <c r="BG738" s="220">
        <f>IF(N738="zákl. přenesená",J738,0)</f>
        <v>0</v>
      </c>
      <c r="BH738" s="220">
        <f>IF(N738="sníž. přenesená",J738,0)</f>
        <v>0</v>
      </c>
      <c r="BI738" s="220">
        <f>IF(N738="nulová",J738,0)</f>
        <v>0</v>
      </c>
      <c r="BJ738" s="25" t="s">
        <v>80</v>
      </c>
      <c r="BK738" s="220">
        <f>ROUND(I738*H738,2)</f>
        <v>0</v>
      </c>
      <c r="BL738" s="25" t="s">
        <v>502</v>
      </c>
      <c r="BM738" s="25" t="s">
        <v>3706</v>
      </c>
    </row>
    <row r="739" spans="2:65" s="1" customFormat="1">
      <c r="B739" s="42"/>
      <c r="C739" s="64"/>
      <c r="D739" s="221" t="s">
        <v>506</v>
      </c>
      <c r="E739" s="64"/>
      <c r="F739" s="222" t="s">
        <v>12371</v>
      </c>
      <c r="G739" s="64"/>
      <c r="H739" s="64"/>
      <c r="I739" s="177"/>
      <c r="J739" s="64"/>
      <c r="K739" s="64"/>
      <c r="L739" s="62"/>
      <c r="M739" s="223"/>
      <c r="N739" s="43"/>
      <c r="O739" s="43"/>
      <c r="P739" s="43"/>
      <c r="Q739" s="43"/>
      <c r="R739" s="43"/>
      <c r="S739" s="43"/>
      <c r="T739" s="79"/>
      <c r="AT739" s="25" t="s">
        <v>506</v>
      </c>
      <c r="AU739" s="25" t="s">
        <v>80</v>
      </c>
    </row>
    <row r="740" spans="2:65" s="1" customFormat="1" ht="48">
      <c r="B740" s="42"/>
      <c r="C740" s="64"/>
      <c r="D740" s="227" t="s">
        <v>2254</v>
      </c>
      <c r="E740" s="64"/>
      <c r="F740" s="273" t="s">
        <v>12372</v>
      </c>
      <c r="G740" s="64"/>
      <c r="H740" s="64"/>
      <c r="I740" s="177"/>
      <c r="J740" s="64"/>
      <c r="K740" s="64"/>
      <c r="L740" s="62"/>
      <c r="M740" s="223"/>
      <c r="N740" s="43"/>
      <c r="O740" s="43"/>
      <c r="P740" s="43"/>
      <c r="Q740" s="43"/>
      <c r="R740" s="43"/>
      <c r="S740" s="43"/>
      <c r="T740" s="79"/>
      <c r="AT740" s="25" t="s">
        <v>2254</v>
      </c>
      <c r="AU740" s="25" t="s">
        <v>80</v>
      </c>
    </row>
    <row r="741" spans="2:65" s="1" customFormat="1" ht="16.5" customHeight="1">
      <c r="B741" s="42"/>
      <c r="C741" s="209" t="s">
        <v>2393</v>
      </c>
      <c r="D741" s="209" t="s">
        <v>498</v>
      </c>
      <c r="E741" s="210" t="s">
        <v>12373</v>
      </c>
      <c r="F741" s="211" t="s">
        <v>12374</v>
      </c>
      <c r="G741" s="212" t="s">
        <v>2537</v>
      </c>
      <c r="H741" s="213">
        <v>1</v>
      </c>
      <c r="I741" s="214"/>
      <c r="J741" s="215">
        <f>ROUND(I741*H741,2)</f>
        <v>0</v>
      </c>
      <c r="K741" s="211" t="s">
        <v>11781</v>
      </c>
      <c r="L741" s="62"/>
      <c r="M741" s="216" t="s">
        <v>23</v>
      </c>
      <c r="N741" s="217" t="s">
        <v>44</v>
      </c>
      <c r="O741" s="43"/>
      <c r="P741" s="218">
        <f>O741*H741</f>
        <v>0</v>
      </c>
      <c r="Q741" s="218">
        <v>0</v>
      </c>
      <c r="R741" s="218">
        <f>Q741*H741</f>
        <v>0</v>
      </c>
      <c r="S741" s="218">
        <v>0</v>
      </c>
      <c r="T741" s="219">
        <f>S741*H741</f>
        <v>0</v>
      </c>
      <c r="AR741" s="25" t="s">
        <v>502</v>
      </c>
      <c r="AT741" s="25" t="s">
        <v>498</v>
      </c>
      <c r="AU741" s="25" t="s">
        <v>80</v>
      </c>
      <c r="AY741" s="25" t="s">
        <v>492</v>
      </c>
      <c r="BE741" s="220">
        <f>IF(N741="základní",J741,0)</f>
        <v>0</v>
      </c>
      <c r="BF741" s="220">
        <f>IF(N741="snížená",J741,0)</f>
        <v>0</v>
      </c>
      <c r="BG741" s="220">
        <f>IF(N741="zákl. přenesená",J741,0)</f>
        <v>0</v>
      </c>
      <c r="BH741" s="220">
        <f>IF(N741="sníž. přenesená",J741,0)</f>
        <v>0</v>
      </c>
      <c r="BI741" s="220">
        <f>IF(N741="nulová",J741,0)</f>
        <v>0</v>
      </c>
      <c r="BJ741" s="25" t="s">
        <v>80</v>
      </c>
      <c r="BK741" s="220">
        <f>ROUND(I741*H741,2)</f>
        <v>0</v>
      </c>
      <c r="BL741" s="25" t="s">
        <v>502</v>
      </c>
      <c r="BM741" s="25" t="s">
        <v>3720</v>
      </c>
    </row>
    <row r="742" spans="2:65" s="1" customFormat="1">
      <c r="B742" s="42"/>
      <c r="C742" s="64"/>
      <c r="D742" s="221" t="s">
        <v>506</v>
      </c>
      <c r="E742" s="64"/>
      <c r="F742" s="222" t="s">
        <v>12374</v>
      </c>
      <c r="G742" s="64"/>
      <c r="H742" s="64"/>
      <c r="I742" s="177"/>
      <c r="J742" s="64"/>
      <c r="K742" s="64"/>
      <c r="L742" s="62"/>
      <c r="M742" s="223"/>
      <c r="N742" s="43"/>
      <c r="O742" s="43"/>
      <c r="P742" s="43"/>
      <c r="Q742" s="43"/>
      <c r="R742" s="43"/>
      <c r="S742" s="43"/>
      <c r="T742" s="79"/>
      <c r="AT742" s="25" t="s">
        <v>506</v>
      </c>
      <c r="AU742" s="25" t="s">
        <v>80</v>
      </c>
    </row>
    <row r="743" spans="2:65" s="1" customFormat="1" ht="48">
      <c r="B743" s="42"/>
      <c r="C743" s="64"/>
      <c r="D743" s="227" t="s">
        <v>2254</v>
      </c>
      <c r="E743" s="64"/>
      <c r="F743" s="273" t="s">
        <v>12375</v>
      </c>
      <c r="G743" s="64"/>
      <c r="H743" s="64"/>
      <c r="I743" s="177"/>
      <c r="J743" s="64"/>
      <c r="K743" s="64"/>
      <c r="L743" s="62"/>
      <c r="M743" s="223"/>
      <c r="N743" s="43"/>
      <c r="O743" s="43"/>
      <c r="P743" s="43"/>
      <c r="Q743" s="43"/>
      <c r="R743" s="43"/>
      <c r="S743" s="43"/>
      <c r="T743" s="79"/>
      <c r="AT743" s="25" t="s">
        <v>2254</v>
      </c>
      <c r="AU743" s="25" t="s">
        <v>80</v>
      </c>
    </row>
    <row r="744" spans="2:65" s="1" customFormat="1" ht="16.5" customHeight="1">
      <c r="B744" s="42"/>
      <c r="C744" s="209" t="s">
        <v>2399</v>
      </c>
      <c r="D744" s="209" t="s">
        <v>498</v>
      </c>
      <c r="E744" s="210" t="s">
        <v>12376</v>
      </c>
      <c r="F744" s="211" t="s">
        <v>12377</v>
      </c>
      <c r="G744" s="212" t="s">
        <v>2537</v>
      </c>
      <c r="H744" s="213">
        <v>1</v>
      </c>
      <c r="I744" s="214"/>
      <c r="J744" s="215">
        <f>ROUND(I744*H744,2)</f>
        <v>0</v>
      </c>
      <c r="K744" s="211" t="s">
        <v>11781</v>
      </c>
      <c r="L744" s="62"/>
      <c r="M744" s="216" t="s">
        <v>23</v>
      </c>
      <c r="N744" s="217" t="s">
        <v>44</v>
      </c>
      <c r="O744" s="43"/>
      <c r="P744" s="218">
        <f>O744*H744</f>
        <v>0</v>
      </c>
      <c r="Q744" s="218">
        <v>0</v>
      </c>
      <c r="R744" s="218">
        <f>Q744*H744</f>
        <v>0</v>
      </c>
      <c r="S744" s="218">
        <v>0</v>
      </c>
      <c r="T744" s="219">
        <f>S744*H744</f>
        <v>0</v>
      </c>
      <c r="AR744" s="25" t="s">
        <v>502</v>
      </c>
      <c r="AT744" s="25" t="s">
        <v>498</v>
      </c>
      <c r="AU744" s="25" t="s">
        <v>80</v>
      </c>
      <c r="AY744" s="25" t="s">
        <v>492</v>
      </c>
      <c r="BE744" s="220">
        <f>IF(N744="základní",J744,0)</f>
        <v>0</v>
      </c>
      <c r="BF744" s="220">
        <f>IF(N744="snížená",J744,0)</f>
        <v>0</v>
      </c>
      <c r="BG744" s="220">
        <f>IF(N744="zákl. přenesená",J744,0)</f>
        <v>0</v>
      </c>
      <c r="BH744" s="220">
        <f>IF(N744="sníž. přenesená",J744,0)</f>
        <v>0</v>
      </c>
      <c r="BI744" s="220">
        <f>IF(N744="nulová",J744,0)</f>
        <v>0</v>
      </c>
      <c r="BJ744" s="25" t="s">
        <v>80</v>
      </c>
      <c r="BK744" s="220">
        <f>ROUND(I744*H744,2)</f>
        <v>0</v>
      </c>
      <c r="BL744" s="25" t="s">
        <v>502</v>
      </c>
      <c r="BM744" s="25" t="s">
        <v>3735</v>
      </c>
    </row>
    <row r="745" spans="2:65" s="1" customFormat="1">
      <c r="B745" s="42"/>
      <c r="C745" s="64"/>
      <c r="D745" s="221" t="s">
        <v>506</v>
      </c>
      <c r="E745" s="64"/>
      <c r="F745" s="222" t="s">
        <v>12377</v>
      </c>
      <c r="G745" s="64"/>
      <c r="H745" s="64"/>
      <c r="I745" s="177"/>
      <c r="J745" s="64"/>
      <c r="K745" s="64"/>
      <c r="L745" s="62"/>
      <c r="M745" s="223"/>
      <c r="N745" s="43"/>
      <c r="O745" s="43"/>
      <c r="P745" s="43"/>
      <c r="Q745" s="43"/>
      <c r="R745" s="43"/>
      <c r="S745" s="43"/>
      <c r="T745" s="79"/>
      <c r="AT745" s="25" t="s">
        <v>506</v>
      </c>
      <c r="AU745" s="25" t="s">
        <v>80</v>
      </c>
    </row>
    <row r="746" spans="2:65" s="1" customFormat="1" ht="48">
      <c r="B746" s="42"/>
      <c r="C746" s="64"/>
      <c r="D746" s="227" t="s">
        <v>2254</v>
      </c>
      <c r="E746" s="64"/>
      <c r="F746" s="273" t="s">
        <v>12378</v>
      </c>
      <c r="G746" s="64"/>
      <c r="H746" s="64"/>
      <c r="I746" s="177"/>
      <c r="J746" s="64"/>
      <c r="K746" s="64"/>
      <c r="L746" s="62"/>
      <c r="M746" s="223"/>
      <c r="N746" s="43"/>
      <c r="O746" s="43"/>
      <c r="P746" s="43"/>
      <c r="Q746" s="43"/>
      <c r="R746" s="43"/>
      <c r="S746" s="43"/>
      <c r="T746" s="79"/>
      <c r="AT746" s="25" t="s">
        <v>2254</v>
      </c>
      <c r="AU746" s="25" t="s">
        <v>80</v>
      </c>
    </row>
    <row r="747" spans="2:65" s="1" customFormat="1" ht="16.5" customHeight="1">
      <c r="B747" s="42"/>
      <c r="C747" s="209" t="s">
        <v>2403</v>
      </c>
      <c r="D747" s="209" t="s">
        <v>498</v>
      </c>
      <c r="E747" s="210" t="s">
        <v>12379</v>
      </c>
      <c r="F747" s="211" t="s">
        <v>12380</v>
      </c>
      <c r="G747" s="212" t="s">
        <v>2537</v>
      </c>
      <c r="H747" s="213">
        <v>1</v>
      </c>
      <c r="I747" s="214"/>
      <c r="J747" s="215">
        <f>ROUND(I747*H747,2)</f>
        <v>0</v>
      </c>
      <c r="K747" s="211" t="s">
        <v>11781</v>
      </c>
      <c r="L747" s="62"/>
      <c r="M747" s="216" t="s">
        <v>23</v>
      </c>
      <c r="N747" s="217" t="s">
        <v>44</v>
      </c>
      <c r="O747" s="43"/>
      <c r="P747" s="218">
        <f>O747*H747</f>
        <v>0</v>
      </c>
      <c r="Q747" s="218">
        <v>0</v>
      </c>
      <c r="R747" s="218">
        <f>Q747*H747</f>
        <v>0</v>
      </c>
      <c r="S747" s="218">
        <v>0</v>
      </c>
      <c r="T747" s="219">
        <f>S747*H747</f>
        <v>0</v>
      </c>
      <c r="AR747" s="25" t="s">
        <v>502</v>
      </c>
      <c r="AT747" s="25" t="s">
        <v>498</v>
      </c>
      <c r="AU747" s="25" t="s">
        <v>80</v>
      </c>
      <c r="AY747" s="25" t="s">
        <v>492</v>
      </c>
      <c r="BE747" s="220">
        <f>IF(N747="základní",J747,0)</f>
        <v>0</v>
      </c>
      <c r="BF747" s="220">
        <f>IF(N747="snížená",J747,0)</f>
        <v>0</v>
      </c>
      <c r="BG747" s="220">
        <f>IF(N747="zákl. přenesená",J747,0)</f>
        <v>0</v>
      </c>
      <c r="BH747" s="220">
        <f>IF(N747="sníž. přenesená",J747,0)</f>
        <v>0</v>
      </c>
      <c r="BI747" s="220">
        <f>IF(N747="nulová",J747,0)</f>
        <v>0</v>
      </c>
      <c r="BJ747" s="25" t="s">
        <v>80</v>
      </c>
      <c r="BK747" s="220">
        <f>ROUND(I747*H747,2)</f>
        <v>0</v>
      </c>
      <c r="BL747" s="25" t="s">
        <v>502</v>
      </c>
      <c r="BM747" s="25" t="s">
        <v>3744</v>
      </c>
    </row>
    <row r="748" spans="2:65" s="1" customFormat="1">
      <c r="B748" s="42"/>
      <c r="C748" s="64"/>
      <c r="D748" s="221" t="s">
        <v>506</v>
      </c>
      <c r="E748" s="64"/>
      <c r="F748" s="222" t="s">
        <v>12380</v>
      </c>
      <c r="G748" s="64"/>
      <c r="H748" s="64"/>
      <c r="I748" s="177"/>
      <c r="J748" s="64"/>
      <c r="K748" s="64"/>
      <c r="L748" s="62"/>
      <c r="M748" s="223"/>
      <c r="N748" s="43"/>
      <c r="O748" s="43"/>
      <c r="P748" s="43"/>
      <c r="Q748" s="43"/>
      <c r="R748" s="43"/>
      <c r="S748" s="43"/>
      <c r="T748" s="79"/>
      <c r="AT748" s="25" t="s">
        <v>506</v>
      </c>
      <c r="AU748" s="25" t="s">
        <v>80</v>
      </c>
    </row>
    <row r="749" spans="2:65" s="1" customFormat="1" ht="48">
      <c r="B749" s="42"/>
      <c r="C749" s="64"/>
      <c r="D749" s="227" t="s">
        <v>2254</v>
      </c>
      <c r="E749" s="64"/>
      <c r="F749" s="273" t="s">
        <v>12369</v>
      </c>
      <c r="G749" s="64"/>
      <c r="H749" s="64"/>
      <c r="I749" s="177"/>
      <c r="J749" s="64"/>
      <c r="K749" s="64"/>
      <c r="L749" s="62"/>
      <c r="M749" s="223"/>
      <c r="N749" s="43"/>
      <c r="O749" s="43"/>
      <c r="P749" s="43"/>
      <c r="Q749" s="43"/>
      <c r="R749" s="43"/>
      <c r="S749" s="43"/>
      <c r="T749" s="79"/>
      <c r="AT749" s="25" t="s">
        <v>2254</v>
      </c>
      <c r="AU749" s="25" t="s">
        <v>80</v>
      </c>
    </row>
    <row r="750" spans="2:65" s="1" customFormat="1" ht="16.5" customHeight="1">
      <c r="B750" s="42"/>
      <c r="C750" s="209" t="s">
        <v>2406</v>
      </c>
      <c r="D750" s="209" t="s">
        <v>498</v>
      </c>
      <c r="E750" s="210" t="s">
        <v>12381</v>
      </c>
      <c r="F750" s="211" t="s">
        <v>12382</v>
      </c>
      <c r="G750" s="212" t="s">
        <v>2537</v>
      </c>
      <c r="H750" s="213">
        <v>1</v>
      </c>
      <c r="I750" s="214"/>
      <c r="J750" s="215">
        <f>ROUND(I750*H750,2)</f>
        <v>0</v>
      </c>
      <c r="K750" s="211" t="s">
        <v>11781</v>
      </c>
      <c r="L750" s="62"/>
      <c r="M750" s="216" t="s">
        <v>23</v>
      </c>
      <c r="N750" s="217" t="s">
        <v>44</v>
      </c>
      <c r="O750" s="43"/>
      <c r="P750" s="218">
        <f>O750*H750</f>
        <v>0</v>
      </c>
      <c r="Q750" s="218">
        <v>0</v>
      </c>
      <c r="R750" s="218">
        <f>Q750*H750</f>
        <v>0</v>
      </c>
      <c r="S750" s="218">
        <v>0</v>
      </c>
      <c r="T750" s="219">
        <f>S750*H750</f>
        <v>0</v>
      </c>
      <c r="AR750" s="25" t="s">
        <v>502</v>
      </c>
      <c r="AT750" s="25" t="s">
        <v>498</v>
      </c>
      <c r="AU750" s="25" t="s">
        <v>80</v>
      </c>
      <c r="AY750" s="25" t="s">
        <v>492</v>
      </c>
      <c r="BE750" s="220">
        <f>IF(N750="základní",J750,0)</f>
        <v>0</v>
      </c>
      <c r="BF750" s="220">
        <f>IF(N750="snížená",J750,0)</f>
        <v>0</v>
      </c>
      <c r="BG750" s="220">
        <f>IF(N750="zákl. přenesená",J750,0)</f>
        <v>0</v>
      </c>
      <c r="BH750" s="220">
        <f>IF(N750="sníž. přenesená",J750,0)</f>
        <v>0</v>
      </c>
      <c r="BI750" s="220">
        <f>IF(N750="nulová",J750,0)</f>
        <v>0</v>
      </c>
      <c r="BJ750" s="25" t="s">
        <v>80</v>
      </c>
      <c r="BK750" s="220">
        <f>ROUND(I750*H750,2)</f>
        <v>0</v>
      </c>
      <c r="BL750" s="25" t="s">
        <v>502</v>
      </c>
      <c r="BM750" s="25" t="s">
        <v>3754</v>
      </c>
    </row>
    <row r="751" spans="2:65" s="1" customFormat="1">
      <c r="B751" s="42"/>
      <c r="C751" s="64"/>
      <c r="D751" s="221" t="s">
        <v>506</v>
      </c>
      <c r="E751" s="64"/>
      <c r="F751" s="222" t="s">
        <v>12382</v>
      </c>
      <c r="G751" s="64"/>
      <c r="H751" s="64"/>
      <c r="I751" s="177"/>
      <c r="J751" s="64"/>
      <c r="K751" s="64"/>
      <c r="L751" s="62"/>
      <c r="M751" s="223"/>
      <c r="N751" s="43"/>
      <c r="O751" s="43"/>
      <c r="P751" s="43"/>
      <c r="Q751" s="43"/>
      <c r="R751" s="43"/>
      <c r="S751" s="43"/>
      <c r="T751" s="79"/>
      <c r="AT751" s="25" t="s">
        <v>506</v>
      </c>
      <c r="AU751" s="25" t="s">
        <v>80</v>
      </c>
    </row>
    <row r="752" spans="2:65" s="1" customFormat="1" ht="48">
      <c r="B752" s="42"/>
      <c r="C752" s="64"/>
      <c r="D752" s="227" t="s">
        <v>2254</v>
      </c>
      <c r="E752" s="64"/>
      <c r="F752" s="273" t="s">
        <v>12383</v>
      </c>
      <c r="G752" s="64"/>
      <c r="H752" s="64"/>
      <c r="I752" s="177"/>
      <c r="J752" s="64"/>
      <c r="K752" s="64"/>
      <c r="L752" s="62"/>
      <c r="M752" s="223"/>
      <c r="N752" s="43"/>
      <c r="O752" s="43"/>
      <c r="P752" s="43"/>
      <c r="Q752" s="43"/>
      <c r="R752" s="43"/>
      <c r="S752" s="43"/>
      <c r="T752" s="79"/>
      <c r="AT752" s="25" t="s">
        <v>2254</v>
      </c>
      <c r="AU752" s="25" t="s">
        <v>80</v>
      </c>
    </row>
    <row r="753" spans="2:65" s="1" customFormat="1" ht="16.5" customHeight="1">
      <c r="B753" s="42"/>
      <c r="C753" s="209" t="s">
        <v>2410</v>
      </c>
      <c r="D753" s="209" t="s">
        <v>498</v>
      </c>
      <c r="E753" s="210" t="s">
        <v>12384</v>
      </c>
      <c r="F753" s="211" t="s">
        <v>12385</v>
      </c>
      <c r="G753" s="212" t="s">
        <v>2537</v>
      </c>
      <c r="H753" s="213">
        <v>1</v>
      </c>
      <c r="I753" s="214"/>
      <c r="J753" s="215">
        <f>ROUND(I753*H753,2)</f>
        <v>0</v>
      </c>
      <c r="K753" s="211" t="s">
        <v>11781</v>
      </c>
      <c r="L753" s="62"/>
      <c r="M753" s="216" t="s">
        <v>23</v>
      </c>
      <c r="N753" s="217" t="s">
        <v>44</v>
      </c>
      <c r="O753" s="43"/>
      <c r="P753" s="218">
        <f>O753*H753</f>
        <v>0</v>
      </c>
      <c r="Q753" s="218">
        <v>0</v>
      </c>
      <c r="R753" s="218">
        <f>Q753*H753</f>
        <v>0</v>
      </c>
      <c r="S753" s="218">
        <v>0</v>
      </c>
      <c r="T753" s="219">
        <f>S753*H753</f>
        <v>0</v>
      </c>
      <c r="AR753" s="25" t="s">
        <v>502</v>
      </c>
      <c r="AT753" s="25" t="s">
        <v>498</v>
      </c>
      <c r="AU753" s="25" t="s">
        <v>80</v>
      </c>
      <c r="AY753" s="25" t="s">
        <v>492</v>
      </c>
      <c r="BE753" s="220">
        <f>IF(N753="základní",J753,0)</f>
        <v>0</v>
      </c>
      <c r="BF753" s="220">
        <f>IF(N753="snížená",J753,0)</f>
        <v>0</v>
      </c>
      <c r="BG753" s="220">
        <f>IF(N753="zákl. přenesená",J753,0)</f>
        <v>0</v>
      </c>
      <c r="BH753" s="220">
        <f>IF(N753="sníž. přenesená",J753,0)</f>
        <v>0</v>
      </c>
      <c r="BI753" s="220">
        <f>IF(N753="nulová",J753,0)</f>
        <v>0</v>
      </c>
      <c r="BJ753" s="25" t="s">
        <v>80</v>
      </c>
      <c r="BK753" s="220">
        <f>ROUND(I753*H753,2)</f>
        <v>0</v>
      </c>
      <c r="BL753" s="25" t="s">
        <v>502</v>
      </c>
      <c r="BM753" s="25" t="s">
        <v>3764</v>
      </c>
    </row>
    <row r="754" spans="2:65" s="1" customFormat="1">
      <c r="B754" s="42"/>
      <c r="C754" s="64"/>
      <c r="D754" s="221" t="s">
        <v>506</v>
      </c>
      <c r="E754" s="64"/>
      <c r="F754" s="222" t="s">
        <v>12385</v>
      </c>
      <c r="G754" s="64"/>
      <c r="H754" s="64"/>
      <c r="I754" s="177"/>
      <c r="J754" s="64"/>
      <c r="K754" s="64"/>
      <c r="L754" s="62"/>
      <c r="M754" s="223"/>
      <c r="N754" s="43"/>
      <c r="O754" s="43"/>
      <c r="P754" s="43"/>
      <c r="Q754" s="43"/>
      <c r="R754" s="43"/>
      <c r="S754" s="43"/>
      <c r="T754" s="79"/>
      <c r="AT754" s="25" t="s">
        <v>506</v>
      </c>
      <c r="AU754" s="25" t="s">
        <v>80</v>
      </c>
    </row>
    <row r="755" spans="2:65" s="1" customFormat="1" ht="48">
      <c r="B755" s="42"/>
      <c r="C755" s="64"/>
      <c r="D755" s="227" t="s">
        <v>2254</v>
      </c>
      <c r="E755" s="64"/>
      <c r="F755" s="273" t="s">
        <v>12386</v>
      </c>
      <c r="G755" s="64"/>
      <c r="H755" s="64"/>
      <c r="I755" s="177"/>
      <c r="J755" s="64"/>
      <c r="K755" s="64"/>
      <c r="L755" s="62"/>
      <c r="M755" s="223"/>
      <c r="N755" s="43"/>
      <c r="O755" s="43"/>
      <c r="P755" s="43"/>
      <c r="Q755" s="43"/>
      <c r="R755" s="43"/>
      <c r="S755" s="43"/>
      <c r="T755" s="79"/>
      <c r="AT755" s="25" t="s">
        <v>2254</v>
      </c>
      <c r="AU755" s="25" t="s">
        <v>80</v>
      </c>
    </row>
    <row r="756" spans="2:65" s="1" customFormat="1" ht="16.5" customHeight="1">
      <c r="B756" s="42"/>
      <c r="C756" s="209" t="s">
        <v>335</v>
      </c>
      <c r="D756" s="209" t="s">
        <v>498</v>
      </c>
      <c r="E756" s="210" t="s">
        <v>12387</v>
      </c>
      <c r="F756" s="211" t="s">
        <v>12388</v>
      </c>
      <c r="G756" s="212" t="s">
        <v>2537</v>
      </c>
      <c r="H756" s="213">
        <v>1</v>
      </c>
      <c r="I756" s="214"/>
      <c r="J756" s="215">
        <f>ROUND(I756*H756,2)</f>
        <v>0</v>
      </c>
      <c r="K756" s="211" t="s">
        <v>11781</v>
      </c>
      <c r="L756" s="62"/>
      <c r="M756" s="216" t="s">
        <v>23</v>
      </c>
      <c r="N756" s="217" t="s">
        <v>44</v>
      </c>
      <c r="O756" s="43"/>
      <c r="P756" s="218">
        <f>O756*H756</f>
        <v>0</v>
      </c>
      <c r="Q756" s="218">
        <v>0</v>
      </c>
      <c r="R756" s="218">
        <f>Q756*H756</f>
        <v>0</v>
      </c>
      <c r="S756" s="218">
        <v>0</v>
      </c>
      <c r="T756" s="219">
        <f>S756*H756</f>
        <v>0</v>
      </c>
      <c r="AR756" s="25" t="s">
        <v>502</v>
      </c>
      <c r="AT756" s="25" t="s">
        <v>498</v>
      </c>
      <c r="AU756" s="25" t="s">
        <v>80</v>
      </c>
      <c r="AY756" s="25" t="s">
        <v>492</v>
      </c>
      <c r="BE756" s="220">
        <f>IF(N756="základní",J756,0)</f>
        <v>0</v>
      </c>
      <c r="BF756" s="220">
        <f>IF(N756="snížená",J756,0)</f>
        <v>0</v>
      </c>
      <c r="BG756" s="220">
        <f>IF(N756="zákl. přenesená",J756,0)</f>
        <v>0</v>
      </c>
      <c r="BH756" s="220">
        <f>IF(N756="sníž. přenesená",J756,0)</f>
        <v>0</v>
      </c>
      <c r="BI756" s="220">
        <f>IF(N756="nulová",J756,0)</f>
        <v>0</v>
      </c>
      <c r="BJ756" s="25" t="s">
        <v>80</v>
      </c>
      <c r="BK756" s="220">
        <f>ROUND(I756*H756,2)</f>
        <v>0</v>
      </c>
      <c r="BL756" s="25" t="s">
        <v>502</v>
      </c>
      <c r="BM756" s="25" t="s">
        <v>3774</v>
      </c>
    </row>
    <row r="757" spans="2:65" s="1" customFormat="1">
      <c r="B757" s="42"/>
      <c r="C757" s="64"/>
      <c r="D757" s="221" t="s">
        <v>506</v>
      </c>
      <c r="E757" s="64"/>
      <c r="F757" s="222" t="s">
        <v>12388</v>
      </c>
      <c r="G757" s="64"/>
      <c r="H757" s="64"/>
      <c r="I757" s="177"/>
      <c r="J757" s="64"/>
      <c r="K757" s="64"/>
      <c r="L757" s="62"/>
      <c r="M757" s="223"/>
      <c r="N757" s="43"/>
      <c r="O757" s="43"/>
      <c r="P757" s="43"/>
      <c r="Q757" s="43"/>
      <c r="R757" s="43"/>
      <c r="S757" s="43"/>
      <c r="T757" s="79"/>
      <c r="AT757" s="25" t="s">
        <v>506</v>
      </c>
      <c r="AU757" s="25" t="s">
        <v>80</v>
      </c>
    </row>
    <row r="758" spans="2:65" s="1" customFormat="1" ht="48">
      <c r="B758" s="42"/>
      <c r="C758" s="64"/>
      <c r="D758" s="227" t="s">
        <v>2254</v>
      </c>
      <c r="E758" s="64"/>
      <c r="F758" s="273" t="s">
        <v>12378</v>
      </c>
      <c r="G758" s="64"/>
      <c r="H758" s="64"/>
      <c r="I758" s="177"/>
      <c r="J758" s="64"/>
      <c r="K758" s="64"/>
      <c r="L758" s="62"/>
      <c r="M758" s="223"/>
      <c r="N758" s="43"/>
      <c r="O758" s="43"/>
      <c r="P758" s="43"/>
      <c r="Q758" s="43"/>
      <c r="R758" s="43"/>
      <c r="S758" s="43"/>
      <c r="T758" s="79"/>
      <c r="AT758" s="25" t="s">
        <v>2254</v>
      </c>
      <c r="AU758" s="25" t="s">
        <v>80</v>
      </c>
    </row>
    <row r="759" spans="2:65" s="1" customFormat="1" ht="16.5" customHeight="1">
      <c r="B759" s="42"/>
      <c r="C759" s="209" t="s">
        <v>2415</v>
      </c>
      <c r="D759" s="209" t="s">
        <v>498</v>
      </c>
      <c r="E759" s="210" t="s">
        <v>12389</v>
      </c>
      <c r="F759" s="211" t="s">
        <v>12390</v>
      </c>
      <c r="G759" s="212" t="s">
        <v>2537</v>
      </c>
      <c r="H759" s="213">
        <v>1</v>
      </c>
      <c r="I759" s="214"/>
      <c r="J759" s="215">
        <f>ROUND(I759*H759,2)</f>
        <v>0</v>
      </c>
      <c r="K759" s="211" t="s">
        <v>11781</v>
      </c>
      <c r="L759" s="62"/>
      <c r="M759" s="216" t="s">
        <v>23</v>
      </c>
      <c r="N759" s="217" t="s">
        <v>44</v>
      </c>
      <c r="O759" s="43"/>
      <c r="P759" s="218">
        <f>O759*H759</f>
        <v>0</v>
      </c>
      <c r="Q759" s="218">
        <v>0</v>
      </c>
      <c r="R759" s="218">
        <f>Q759*H759</f>
        <v>0</v>
      </c>
      <c r="S759" s="218">
        <v>0</v>
      </c>
      <c r="T759" s="219">
        <f>S759*H759</f>
        <v>0</v>
      </c>
      <c r="AR759" s="25" t="s">
        <v>502</v>
      </c>
      <c r="AT759" s="25" t="s">
        <v>498</v>
      </c>
      <c r="AU759" s="25" t="s">
        <v>80</v>
      </c>
      <c r="AY759" s="25" t="s">
        <v>492</v>
      </c>
      <c r="BE759" s="220">
        <f>IF(N759="základní",J759,0)</f>
        <v>0</v>
      </c>
      <c r="BF759" s="220">
        <f>IF(N759="snížená",J759,0)</f>
        <v>0</v>
      </c>
      <c r="BG759" s="220">
        <f>IF(N759="zákl. přenesená",J759,0)</f>
        <v>0</v>
      </c>
      <c r="BH759" s="220">
        <f>IF(N759="sníž. přenesená",J759,0)</f>
        <v>0</v>
      </c>
      <c r="BI759" s="220">
        <f>IF(N759="nulová",J759,0)</f>
        <v>0</v>
      </c>
      <c r="BJ759" s="25" t="s">
        <v>80</v>
      </c>
      <c r="BK759" s="220">
        <f>ROUND(I759*H759,2)</f>
        <v>0</v>
      </c>
      <c r="BL759" s="25" t="s">
        <v>502</v>
      </c>
      <c r="BM759" s="25" t="s">
        <v>1739</v>
      </c>
    </row>
    <row r="760" spans="2:65" s="1" customFormat="1">
      <c r="B760" s="42"/>
      <c r="C760" s="64"/>
      <c r="D760" s="221" t="s">
        <v>506</v>
      </c>
      <c r="E760" s="64"/>
      <c r="F760" s="222" t="s">
        <v>12390</v>
      </c>
      <c r="G760" s="64"/>
      <c r="H760" s="64"/>
      <c r="I760" s="177"/>
      <c r="J760" s="64"/>
      <c r="K760" s="64"/>
      <c r="L760" s="62"/>
      <c r="M760" s="223"/>
      <c r="N760" s="43"/>
      <c r="O760" s="43"/>
      <c r="P760" s="43"/>
      <c r="Q760" s="43"/>
      <c r="R760" s="43"/>
      <c r="S760" s="43"/>
      <c r="T760" s="79"/>
      <c r="AT760" s="25" t="s">
        <v>506</v>
      </c>
      <c r="AU760" s="25" t="s">
        <v>80</v>
      </c>
    </row>
    <row r="761" spans="2:65" s="1" customFormat="1" ht="48">
      <c r="B761" s="42"/>
      <c r="C761" s="64"/>
      <c r="D761" s="227" t="s">
        <v>2254</v>
      </c>
      <c r="E761" s="64"/>
      <c r="F761" s="273" t="s">
        <v>12391</v>
      </c>
      <c r="G761" s="64"/>
      <c r="H761" s="64"/>
      <c r="I761" s="177"/>
      <c r="J761" s="64"/>
      <c r="K761" s="64"/>
      <c r="L761" s="62"/>
      <c r="M761" s="223"/>
      <c r="N761" s="43"/>
      <c r="O761" s="43"/>
      <c r="P761" s="43"/>
      <c r="Q761" s="43"/>
      <c r="R761" s="43"/>
      <c r="S761" s="43"/>
      <c r="T761" s="79"/>
      <c r="AT761" s="25" t="s">
        <v>2254</v>
      </c>
      <c r="AU761" s="25" t="s">
        <v>80</v>
      </c>
    </row>
    <row r="762" spans="2:65" s="1" customFormat="1" ht="16.5" customHeight="1">
      <c r="B762" s="42"/>
      <c r="C762" s="209" t="s">
        <v>2418</v>
      </c>
      <c r="D762" s="209" t="s">
        <v>498</v>
      </c>
      <c r="E762" s="210" t="s">
        <v>12392</v>
      </c>
      <c r="F762" s="211" t="s">
        <v>12393</v>
      </c>
      <c r="G762" s="212" t="s">
        <v>2537</v>
      </c>
      <c r="H762" s="213">
        <v>1</v>
      </c>
      <c r="I762" s="214"/>
      <c r="J762" s="215">
        <f>ROUND(I762*H762,2)</f>
        <v>0</v>
      </c>
      <c r="K762" s="211" t="s">
        <v>11781</v>
      </c>
      <c r="L762" s="62"/>
      <c r="M762" s="216" t="s">
        <v>23</v>
      </c>
      <c r="N762" s="217" t="s">
        <v>44</v>
      </c>
      <c r="O762" s="43"/>
      <c r="P762" s="218">
        <f>O762*H762</f>
        <v>0</v>
      </c>
      <c r="Q762" s="218">
        <v>0</v>
      </c>
      <c r="R762" s="218">
        <f>Q762*H762</f>
        <v>0</v>
      </c>
      <c r="S762" s="218">
        <v>0</v>
      </c>
      <c r="T762" s="219">
        <f>S762*H762</f>
        <v>0</v>
      </c>
      <c r="AR762" s="25" t="s">
        <v>502</v>
      </c>
      <c r="AT762" s="25" t="s">
        <v>498</v>
      </c>
      <c r="AU762" s="25" t="s">
        <v>80</v>
      </c>
      <c r="AY762" s="25" t="s">
        <v>492</v>
      </c>
      <c r="BE762" s="220">
        <f>IF(N762="základní",J762,0)</f>
        <v>0</v>
      </c>
      <c r="BF762" s="220">
        <f>IF(N762="snížená",J762,0)</f>
        <v>0</v>
      </c>
      <c r="BG762" s="220">
        <f>IF(N762="zákl. přenesená",J762,0)</f>
        <v>0</v>
      </c>
      <c r="BH762" s="220">
        <f>IF(N762="sníž. přenesená",J762,0)</f>
        <v>0</v>
      </c>
      <c r="BI762" s="220">
        <f>IF(N762="nulová",J762,0)</f>
        <v>0</v>
      </c>
      <c r="BJ762" s="25" t="s">
        <v>80</v>
      </c>
      <c r="BK762" s="220">
        <f>ROUND(I762*H762,2)</f>
        <v>0</v>
      </c>
      <c r="BL762" s="25" t="s">
        <v>502</v>
      </c>
      <c r="BM762" s="25" t="s">
        <v>3792</v>
      </c>
    </row>
    <row r="763" spans="2:65" s="1" customFormat="1">
      <c r="B763" s="42"/>
      <c r="C763" s="64"/>
      <c r="D763" s="221" t="s">
        <v>506</v>
      </c>
      <c r="E763" s="64"/>
      <c r="F763" s="222" t="s">
        <v>12393</v>
      </c>
      <c r="G763" s="64"/>
      <c r="H763" s="64"/>
      <c r="I763" s="177"/>
      <c r="J763" s="64"/>
      <c r="K763" s="64"/>
      <c r="L763" s="62"/>
      <c r="M763" s="223"/>
      <c r="N763" s="43"/>
      <c r="O763" s="43"/>
      <c r="P763" s="43"/>
      <c r="Q763" s="43"/>
      <c r="R763" s="43"/>
      <c r="S763" s="43"/>
      <c r="T763" s="79"/>
      <c r="AT763" s="25" t="s">
        <v>506</v>
      </c>
      <c r="AU763" s="25" t="s">
        <v>80</v>
      </c>
    </row>
    <row r="764" spans="2:65" s="1" customFormat="1" ht="48">
      <c r="B764" s="42"/>
      <c r="C764" s="64"/>
      <c r="D764" s="227" t="s">
        <v>2254</v>
      </c>
      <c r="E764" s="64"/>
      <c r="F764" s="273" t="s">
        <v>12391</v>
      </c>
      <c r="G764" s="64"/>
      <c r="H764" s="64"/>
      <c r="I764" s="177"/>
      <c r="J764" s="64"/>
      <c r="K764" s="64"/>
      <c r="L764" s="62"/>
      <c r="M764" s="223"/>
      <c r="N764" s="43"/>
      <c r="O764" s="43"/>
      <c r="P764" s="43"/>
      <c r="Q764" s="43"/>
      <c r="R764" s="43"/>
      <c r="S764" s="43"/>
      <c r="T764" s="79"/>
      <c r="AT764" s="25" t="s">
        <v>2254</v>
      </c>
      <c r="AU764" s="25" t="s">
        <v>80</v>
      </c>
    </row>
    <row r="765" spans="2:65" s="1" customFormat="1" ht="16.5" customHeight="1">
      <c r="B765" s="42"/>
      <c r="C765" s="209" t="s">
        <v>2425</v>
      </c>
      <c r="D765" s="209" t="s">
        <v>498</v>
      </c>
      <c r="E765" s="210" t="s">
        <v>12394</v>
      </c>
      <c r="F765" s="211" t="s">
        <v>12395</v>
      </c>
      <c r="G765" s="212" t="s">
        <v>2537</v>
      </c>
      <c r="H765" s="213">
        <v>1</v>
      </c>
      <c r="I765" s="214"/>
      <c r="J765" s="215">
        <f>ROUND(I765*H765,2)</f>
        <v>0</v>
      </c>
      <c r="K765" s="211" t="s">
        <v>11781</v>
      </c>
      <c r="L765" s="62"/>
      <c r="M765" s="216" t="s">
        <v>23</v>
      </c>
      <c r="N765" s="217" t="s">
        <v>44</v>
      </c>
      <c r="O765" s="43"/>
      <c r="P765" s="218">
        <f>O765*H765</f>
        <v>0</v>
      </c>
      <c r="Q765" s="218">
        <v>0</v>
      </c>
      <c r="R765" s="218">
        <f>Q765*H765</f>
        <v>0</v>
      </c>
      <c r="S765" s="218">
        <v>0</v>
      </c>
      <c r="T765" s="219">
        <f>S765*H765</f>
        <v>0</v>
      </c>
      <c r="AR765" s="25" t="s">
        <v>502</v>
      </c>
      <c r="AT765" s="25" t="s">
        <v>498</v>
      </c>
      <c r="AU765" s="25" t="s">
        <v>80</v>
      </c>
      <c r="AY765" s="25" t="s">
        <v>492</v>
      </c>
      <c r="BE765" s="220">
        <f>IF(N765="základní",J765,0)</f>
        <v>0</v>
      </c>
      <c r="BF765" s="220">
        <f>IF(N765="snížená",J765,0)</f>
        <v>0</v>
      </c>
      <c r="BG765" s="220">
        <f>IF(N765="zákl. přenesená",J765,0)</f>
        <v>0</v>
      </c>
      <c r="BH765" s="220">
        <f>IF(N765="sníž. přenesená",J765,0)</f>
        <v>0</v>
      </c>
      <c r="BI765" s="220">
        <f>IF(N765="nulová",J765,0)</f>
        <v>0</v>
      </c>
      <c r="BJ765" s="25" t="s">
        <v>80</v>
      </c>
      <c r="BK765" s="220">
        <f>ROUND(I765*H765,2)</f>
        <v>0</v>
      </c>
      <c r="BL765" s="25" t="s">
        <v>502</v>
      </c>
      <c r="BM765" s="25" t="s">
        <v>3811</v>
      </c>
    </row>
    <row r="766" spans="2:65" s="1" customFormat="1">
      <c r="B766" s="42"/>
      <c r="C766" s="64"/>
      <c r="D766" s="221" t="s">
        <v>506</v>
      </c>
      <c r="E766" s="64"/>
      <c r="F766" s="222" t="s">
        <v>12395</v>
      </c>
      <c r="G766" s="64"/>
      <c r="H766" s="64"/>
      <c r="I766" s="177"/>
      <c r="J766" s="64"/>
      <c r="K766" s="64"/>
      <c r="L766" s="62"/>
      <c r="M766" s="223"/>
      <c r="N766" s="43"/>
      <c r="O766" s="43"/>
      <c r="P766" s="43"/>
      <c r="Q766" s="43"/>
      <c r="R766" s="43"/>
      <c r="S766" s="43"/>
      <c r="T766" s="79"/>
      <c r="AT766" s="25" t="s">
        <v>506</v>
      </c>
      <c r="AU766" s="25" t="s">
        <v>80</v>
      </c>
    </row>
    <row r="767" spans="2:65" s="1" customFormat="1" ht="48">
      <c r="B767" s="42"/>
      <c r="C767" s="64"/>
      <c r="D767" s="227" t="s">
        <v>2254</v>
      </c>
      <c r="E767" s="64"/>
      <c r="F767" s="273" t="s">
        <v>12396</v>
      </c>
      <c r="G767" s="64"/>
      <c r="H767" s="64"/>
      <c r="I767" s="177"/>
      <c r="J767" s="64"/>
      <c r="K767" s="64"/>
      <c r="L767" s="62"/>
      <c r="M767" s="223"/>
      <c r="N767" s="43"/>
      <c r="O767" s="43"/>
      <c r="P767" s="43"/>
      <c r="Q767" s="43"/>
      <c r="R767" s="43"/>
      <c r="S767" s="43"/>
      <c r="T767" s="79"/>
      <c r="AT767" s="25" t="s">
        <v>2254</v>
      </c>
      <c r="AU767" s="25" t="s">
        <v>80</v>
      </c>
    </row>
    <row r="768" spans="2:65" s="1" customFormat="1" ht="16.5" customHeight="1">
      <c r="B768" s="42"/>
      <c r="C768" s="209" t="s">
        <v>2429</v>
      </c>
      <c r="D768" s="209" t="s">
        <v>498</v>
      </c>
      <c r="E768" s="210" t="s">
        <v>12397</v>
      </c>
      <c r="F768" s="211" t="s">
        <v>12398</v>
      </c>
      <c r="G768" s="212" t="s">
        <v>2537</v>
      </c>
      <c r="H768" s="213">
        <v>1</v>
      </c>
      <c r="I768" s="214"/>
      <c r="J768" s="215">
        <f>ROUND(I768*H768,2)</f>
        <v>0</v>
      </c>
      <c r="K768" s="211" t="s">
        <v>11781</v>
      </c>
      <c r="L768" s="62"/>
      <c r="M768" s="216" t="s">
        <v>23</v>
      </c>
      <c r="N768" s="217" t="s">
        <v>44</v>
      </c>
      <c r="O768" s="43"/>
      <c r="P768" s="218">
        <f>O768*H768</f>
        <v>0</v>
      </c>
      <c r="Q768" s="218">
        <v>0</v>
      </c>
      <c r="R768" s="218">
        <f>Q768*H768</f>
        <v>0</v>
      </c>
      <c r="S768" s="218">
        <v>0</v>
      </c>
      <c r="T768" s="219">
        <f>S768*H768</f>
        <v>0</v>
      </c>
      <c r="AR768" s="25" t="s">
        <v>502</v>
      </c>
      <c r="AT768" s="25" t="s">
        <v>498</v>
      </c>
      <c r="AU768" s="25" t="s">
        <v>80</v>
      </c>
      <c r="AY768" s="25" t="s">
        <v>492</v>
      </c>
      <c r="BE768" s="220">
        <f>IF(N768="základní",J768,0)</f>
        <v>0</v>
      </c>
      <c r="BF768" s="220">
        <f>IF(N768="snížená",J768,0)</f>
        <v>0</v>
      </c>
      <c r="BG768" s="220">
        <f>IF(N768="zákl. přenesená",J768,0)</f>
        <v>0</v>
      </c>
      <c r="BH768" s="220">
        <f>IF(N768="sníž. přenesená",J768,0)</f>
        <v>0</v>
      </c>
      <c r="BI768" s="220">
        <f>IF(N768="nulová",J768,0)</f>
        <v>0</v>
      </c>
      <c r="BJ768" s="25" t="s">
        <v>80</v>
      </c>
      <c r="BK768" s="220">
        <f>ROUND(I768*H768,2)</f>
        <v>0</v>
      </c>
      <c r="BL768" s="25" t="s">
        <v>502</v>
      </c>
      <c r="BM768" s="25" t="s">
        <v>3823</v>
      </c>
    </row>
    <row r="769" spans="2:65" s="1" customFormat="1">
      <c r="B769" s="42"/>
      <c r="C769" s="64"/>
      <c r="D769" s="221" t="s">
        <v>506</v>
      </c>
      <c r="E769" s="64"/>
      <c r="F769" s="222" t="s">
        <v>12398</v>
      </c>
      <c r="G769" s="64"/>
      <c r="H769" s="64"/>
      <c r="I769" s="177"/>
      <c r="J769" s="64"/>
      <c r="K769" s="64"/>
      <c r="L769" s="62"/>
      <c r="M769" s="223"/>
      <c r="N769" s="43"/>
      <c r="O769" s="43"/>
      <c r="P769" s="43"/>
      <c r="Q769" s="43"/>
      <c r="R769" s="43"/>
      <c r="S769" s="43"/>
      <c r="T769" s="79"/>
      <c r="AT769" s="25" t="s">
        <v>506</v>
      </c>
      <c r="AU769" s="25" t="s">
        <v>80</v>
      </c>
    </row>
    <row r="770" spans="2:65" s="1" customFormat="1" ht="48">
      <c r="B770" s="42"/>
      <c r="C770" s="64"/>
      <c r="D770" s="227" t="s">
        <v>2254</v>
      </c>
      <c r="E770" s="64"/>
      <c r="F770" s="273" t="s">
        <v>12396</v>
      </c>
      <c r="G770" s="64"/>
      <c r="H770" s="64"/>
      <c r="I770" s="177"/>
      <c r="J770" s="64"/>
      <c r="K770" s="64"/>
      <c r="L770" s="62"/>
      <c r="M770" s="223"/>
      <c r="N770" s="43"/>
      <c r="O770" s="43"/>
      <c r="P770" s="43"/>
      <c r="Q770" s="43"/>
      <c r="R770" s="43"/>
      <c r="S770" s="43"/>
      <c r="T770" s="79"/>
      <c r="AT770" s="25" t="s">
        <v>2254</v>
      </c>
      <c r="AU770" s="25" t="s">
        <v>80</v>
      </c>
    </row>
    <row r="771" spans="2:65" s="1" customFormat="1" ht="16.5" customHeight="1">
      <c r="B771" s="42"/>
      <c r="C771" s="209" t="s">
        <v>2433</v>
      </c>
      <c r="D771" s="209" t="s">
        <v>498</v>
      </c>
      <c r="E771" s="210" t="s">
        <v>12399</v>
      </c>
      <c r="F771" s="211" t="s">
        <v>12400</v>
      </c>
      <c r="G771" s="212" t="s">
        <v>2537</v>
      </c>
      <c r="H771" s="213">
        <v>1</v>
      </c>
      <c r="I771" s="214"/>
      <c r="J771" s="215">
        <f>ROUND(I771*H771,2)</f>
        <v>0</v>
      </c>
      <c r="K771" s="211" t="s">
        <v>11781</v>
      </c>
      <c r="L771" s="62"/>
      <c r="M771" s="216" t="s">
        <v>23</v>
      </c>
      <c r="N771" s="217" t="s">
        <v>44</v>
      </c>
      <c r="O771" s="43"/>
      <c r="P771" s="218">
        <f>O771*H771</f>
        <v>0</v>
      </c>
      <c r="Q771" s="218">
        <v>0</v>
      </c>
      <c r="R771" s="218">
        <f>Q771*H771</f>
        <v>0</v>
      </c>
      <c r="S771" s="218">
        <v>0</v>
      </c>
      <c r="T771" s="219">
        <f>S771*H771</f>
        <v>0</v>
      </c>
      <c r="AR771" s="25" t="s">
        <v>502</v>
      </c>
      <c r="AT771" s="25" t="s">
        <v>498</v>
      </c>
      <c r="AU771" s="25" t="s">
        <v>80</v>
      </c>
      <c r="AY771" s="25" t="s">
        <v>492</v>
      </c>
      <c r="BE771" s="220">
        <f>IF(N771="základní",J771,0)</f>
        <v>0</v>
      </c>
      <c r="BF771" s="220">
        <f>IF(N771="snížená",J771,0)</f>
        <v>0</v>
      </c>
      <c r="BG771" s="220">
        <f>IF(N771="zákl. přenesená",J771,0)</f>
        <v>0</v>
      </c>
      <c r="BH771" s="220">
        <f>IF(N771="sníž. přenesená",J771,0)</f>
        <v>0</v>
      </c>
      <c r="BI771" s="220">
        <f>IF(N771="nulová",J771,0)</f>
        <v>0</v>
      </c>
      <c r="BJ771" s="25" t="s">
        <v>80</v>
      </c>
      <c r="BK771" s="220">
        <f>ROUND(I771*H771,2)</f>
        <v>0</v>
      </c>
      <c r="BL771" s="25" t="s">
        <v>502</v>
      </c>
      <c r="BM771" s="25" t="s">
        <v>3840</v>
      </c>
    </row>
    <row r="772" spans="2:65" s="1" customFormat="1">
      <c r="B772" s="42"/>
      <c r="C772" s="64"/>
      <c r="D772" s="221" t="s">
        <v>506</v>
      </c>
      <c r="E772" s="64"/>
      <c r="F772" s="222" t="s">
        <v>12400</v>
      </c>
      <c r="G772" s="64"/>
      <c r="H772" s="64"/>
      <c r="I772" s="177"/>
      <c r="J772" s="64"/>
      <c r="K772" s="64"/>
      <c r="L772" s="62"/>
      <c r="M772" s="223"/>
      <c r="N772" s="43"/>
      <c r="O772" s="43"/>
      <c r="P772" s="43"/>
      <c r="Q772" s="43"/>
      <c r="R772" s="43"/>
      <c r="S772" s="43"/>
      <c r="T772" s="79"/>
      <c r="AT772" s="25" t="s">
        <v>506</v>
      </c>
      <c r="AU772" s="25" t="s">
        <v>80</v>
      </c>
    </row>
    <row r="773" spans="2:65" s="1" customFormat="1" ht="48">
      <c r="B773" s="42"/>
      <c r="C773" s="64"/>
      <c r="D773" s="227" t="s">
        <v>2254</v>
      </c>
      <c r="E773" s="64"/>
      <c r="F773" s="273" t="s">
        <v>12378</v>
      </c>
      <c r="G773" s="64"/>
      <c r="H773" s="64"/>
      <c r="I773" s="177"/>
      <c r="J773" s="64"/>
      <c r="K773" s="64"/>
      <c r="L773" s="62"/>
      <c r="M773" s="223"/>
      <c r="N773" s="43"/>
      <c r="O773" s="43"/>
      <c r="P773" s="43"/>
      <c r="Q773" s="43"/>
      <c r="R773" s="43"/>
      <c r="S773" s="43"/>
      <c r="T773" s="79"/>
      <c r="AT773" s="25" t="s">
        <v>2254</v>
      </c>
      <c r="AU773" s="25" t="s">
        <v>80</v>
      </c>
    </row>
    <row r="774" spans="2:65" s="1" customFormat="1" ht="16.5" customHeight="1">
      <c r="B774" s="42"/>
      <c r="C774" s="209" t="s">
        <v>2437</v>
      </c>
      <c r="D774" s="209" t="s">
        <v>498</v>
      </c>
      <c r="E774" s="210" t="s">
        <v>12401</v>
      </c>
      <c r="F774" s="211" t="s">
        <v>12402</v>
      </c>
      <c r="G774" s="212" t="s">
        <v>2537</v>
      </c>
      <c r="H774" s="213">
        <v>1</v>
      </c>
      <c r="I774" s="214"/>
      <c r="J774" s="215">
        <f>ROUND(I774*H774,2)</f>
        <v>0</v>
      </c>
      <c r="K774" s="211" t="s">
        <v>11781</v>
      </c>
      <c r="L774" s="62"/>
      <c r="M774" s="216" t="s">
        <v>23</v>
      </c>
      <c r="N774" s="217" t="s">
        <v>44</v>
      </c>
      <c r="O774" s="43"/>
      <c r="P774" s="218">
        <f>O774*H774</f>
        <v>0</v>
      </c>
      <c r="Q774" s="218">
        <v>0</v>
      </c>
      <c r="R774" s="218">
        <f>Q774*H774</f>
        <v>0</v>
      </c>
      <c r="S774" s="218">
        <v>0</v>
      </c>
      <c r="T774" s="219">
        <f>S774*H774</f>
        <v>0</v>
      </c>
      <c r="AR774" s="25" t="s">
        <v>502</v>
      </c>
      <c r="AT774" s="25" t="s">
        <v>498</v>
      </c>
      <c r="AU774" s="25" t="s">
        <v>80</v>
      </c>
      <c r="AY774" s="25" t="s">
        <v>492</v>
      </c>
      <c r="BE774" s="220">
        <f>IF(N774="základní",J774,0)</f>
        <v>0</v>
      </c>
      <c r="BF774" s="220">
        <f>IF(N774="snížená",J774,0)</f>
        <v>0</v>
      </c>
      <c r="BG774" s="220">
        <f>IF(N774="zákl. přenesená",J774,0)</f>
        <v>0</v>
      </c>
      <c r="BH774" s="220">
        <f>IF(N774="sníž. přenesená",J774,0)</f>
        <v>0</v>
      </c>
      <c r="BI774" s="220">
        <f>IF(N774="nulová",J774,0)</f>
        <v>0</v>
      </c>
      <c r="BJ774" s="25" t="s">
        <v>80</v>
      </c>
      <c r="BK774" s="220">
        <f>ROUND(I774*H774,2)</f>
        <v>0</v>
      </c>
      <c r="BL774" s="25" t="s">
        <v>502</v>
      </c>
      <c r="BM774" s="25" t="s">
        <v>3854</v>
      </c>
    </row>
    <row r="775" spans="2:65" s="1" customFormat="1">
      <c r="B775" s="42"/>
      <c r="C775" s="64"/>
      <c r="D775" s="221" t="s">
        <v>506</v>
      </c>
      <c r="E775" s="64"/>
      <c r="F775" s="222" t="s">
        <v>12402</v>
      </c>
      <c r="G775" s="64"/>
      <c r="H775" s="64"/>
      <c r="I775" s="177"/>
      <c r="J775" s="64"/>
      <c r="K775" s="64"/>
      <c r="L775" s="62"/>
      <c r="M775" s="223"/>
      <c r="N775" s="43"/>
      <c r="O775" s="43"/>
      <c r="P775" s="43"/>
      <c r="Q775" s="43"/>
      <c r="R775" s="43"/>
      <c r="S775" s="43"/>
      <c r="T775" s="79"/>
      <c r="AT775" s="25" t="s">
        <v>506</v>
      </c>
      <c r="AU775" s="25" t="s">
        <v>80</v>
      </c>
    </row>
    <row r="776" spans="2:65" s="1" customFormat="1" ht="48">
      <c r="B776" s="42"/>
      <c r="C776" s="64"/>
      <c r="D776" s="227" t="s">
        <v>2254</v>
      </c>
      <c r="E776" s="64"/>
      <c r="F776" s="273" t="s">
        <v>12391</v>
      </c>
      <c r="G776" s="64"/>
      <c r="H776" s="64"/>
      <c r="I776" s="177"/>
      <c r="J776" s="64"/>
      <c r="K776" s="64"/>
      <c r="L776" s="62"/>
      <c r="M776" s="223"/>
      <c r="N776" s="43"/>
      <c r="O776" s="43"/>
      <c r="P776" s="43"/>
      <c r="Q776" s="43"/>
      <c r="R776" s="43"/>
      <c r="S776" s="43"/>
      <c r="T776" s="79"/>
      <c r="AT776" s="25" t="s">
        <v>2254</v>
      </c>
      <c r="AU776" s="25" t="s">
        <v>80</v>
      </c>
    </row>
    <row r="777" spans="2:65" s="1" customFormat="1" ht="16.5" customHeight="1">
      <c r="B777" s="42"/>
      <c r="C777" s="209" t="s">
        <v>2441</v>
      </c>
      <c r="D777" s="209" t="s">
        <v>498</v>
      </c>
      <c r="E777" s="210" t="s">
        <v>12403</v>
      </c>
      <c r="F777" s="211" t="s">
        <v>12404</v>
      </c>
      <c r="G777" s="212" t="s">
        <v>2537</v>
      </c>
      <c r="H777" s="213">
        <v>1</v>
      </c>
      <c r="I777" s="214"/>
      <c r="J777" s="215">
        <f>ROUND(I777*H777,2)</f>
        <v>0</v>
      </c>
      <c r="K777" s="211" t="s">
        <v>11781</v>
      </c>
      <c r="L777" s="62"/>
      <c r="M777" s="216" t="s">
        <v>23</v>
      </c>
      <c r="N777" s="217" t="s">
        <v>44</v>
      </c>
      <c r="O777" s="43"/>
      <c r="P777" s="218">
        <f>O777*H777</f>
        <v>0</v>
      </c>
      <c r="Q777" s="218">
        <v>0</v>
      </c>
      <c r="R777" s="218">
        <f>Q777*H777</f>
        <v>0</v>
      </c>
      <c r="S777" s="218">
        <v>0</v>
      </c>
      <c r="T777" s="219">
        <f>S777*H777</f>
        <v>0</v>
      </c>
      <c r="AR777" s="25" t="s">
        <v>502</v>
      </c>
      <c r="AT777" s="25" t="s">
        <v>498</v>
      </c>
      <c r="AU777" s="25" t="s">
        <v>80</v>
      </c>
      <c r="AY777" s="25" t="s">
        <v>492</v>
      </c>
      <c r="BE777" s="220">
        <f>IF(N777="základní",J777,0)</f>
        <v>0</v>
      </c>
      <c r="BF777" s="220">
        <f>IF(N777="snížená",J777,0)</f>
        <v>0</v>
      </c>
      <c r="BG777" s="220">
        <f>IF(N777="zákl. přenesená",J777,0)</f>
        <v>0</v>
      </c>
      <c r="BH777" s="220">
        <f>IF(N777="sníž. přenesená",J777,0)</f>
        <v>0</v>
      </c>
      <c r="BI777" s="220">
        <f>IF(N777="nulová",J777,0)</f>
        <v>0</v>
      </c>
      <c r="BJ777" s="25" t="s">
        <v>80</v>
      </c>
      <c r="BK777" s="220">
        <f>ROUND(I777*H777,2)</f>
        <v>0</v>
      </c>
      <c r="BL777" s="25" t="s">
        <v>502</v>
      </c>
      <c r="BM777" s="25" t="s">
        <v>3946</v>
      </c>
    </row>
    <row r="778" spans="2:65" s="1" customFormat="1">
      <c r="B778" s="42"/>
      <c r="C778" s="64"/>
      <c r="D778" s="221" t="s">
        <v>506</v>
      </c>
      <c r="E778" s="64"/>
      <c r="F778" s="222" t="s">
        <v>12404</v>
      </c>
      <c r="G778" s="64"/>
      <c r="H778" s="64"/>
      <c r="I778" s="177"/>
      <c r="J778" s="64"/>
      <c r="K778" s="64"/>
      <c r="L778" s="62"/>
      <c r="M778" s="223"/>
      <c r="N778" s="43"/>
      <c r="O778" s="43"/>
      <c r="P778" s="43"/>
      <c r="Q778" s="43"/>
      <c r="R778" s="43"/>
      <c r="S778" s="43"/>
      <c r="T778" s="79"/>
      <c r="AT778" s="25" t="s">
        <v>506</v>
      </c>
      <c r="AU778" s="25" t="s">
        <v>80</v>
      </c>
    </row>
    <row r="779" spans="2:65" s="1" customFormat="1" ht="48">
      <c r="B779" s="42"/>
      <c r="C779" s="64"/>
      <c r="D779" s="227" t="s">
        <v>2254</v>
      </c>
      <c r="E779" s="64"/>
      <c r="F779" s="273" t="s">
        <v>12391</v>
      </c>
      <c r="G779" s="64"/>
      <c r="H779" s="64"/>
      <c r="I779" s="177"/>
      <c r="J779" s="64"/>
      <c r="K779" s="64"/>
      <c r="L779" s="62"/>
      <c r="M779" s="223"/>
      <c r="N779" s="43"/>
      <c r="O779" s="43"/>
      <c r="P779" s="43"/>
      <c r="Q779" s="43"/>
      <c r="R779" s="43"/>
      <c r="S779" s="43"/>
      <c r="T779" s="79"/>
      <c r="AT779" s="25" t="s">
        <v>2254</v>
      </c>
      <c r="AU779" s="25" t="s">
        <v>80</v>
      </c>
    </row>
    <row r="780" spans="2:65" s="1" customFormat="1" ht="16.5" customHeight="1">
      <c r="B780" s="42"/>
      <c r="C780" s="209" t="s">
        <v>2444</v>
      </c>
      <c r="D780" s="209" t="s">
        <v>498</v>
      </c>
      <c r="E780" s="210" t="s">
        <v>12405</v>
      </c>
      <c r="F780" s="211" t="s">
        <v>12406</v>
      </c>
      <c r="G780" s="212" t="s">
        <v>2537</v>
      </c>
      <c r="H780" s="213">
        <v>1</v>
      </c>
      <c r="I780" s="214"/>
      <c r="J780" s="215">
        <f>ROUND(I780*H780,2)</f>
        <v>0</v>
      </c>
      <c r="K780" s="211" t="s">
        <v>11781</v>
      </c>
      <c r="L780" s="62"/>
      <c r="M780" s="216" t="s">
        <v>23</v>
      </c>
      <c r="N780" s="217" t="s">
        <v>44</v>
      </c>
      <c r="O780" s="43"/>
      <c r="P780" s="218">
        <f>O780*H780</f>
        <v>0</v>
      </c>
      <c r="Q780" s="218">
        <v>0</v>
      </c>
      <c r="R780" s="218">
        <f>Q780*H780</f>
        <v>0</v>
      </c>
      <c r="S780" s="218">
        <v>0</v>
      </c>
      <c r="T780" s="219">
        <f>S780*H780</f>
        <v>0</v>
      </c>
      <c r="AR780" s="25" t="s">
        <v>502</v>
      </c>
      <c r="AT780" s="25" t="s">
        <v>498</v>
      </c>
      <c r="AU780" s="25" t="s">
        <v>80</v>
      </c>
      <c r="AY780" s="25" t="s">
        <v>492</v>
      </c>
      <c r="BE780" s="220">
        <f>IF(N780="základní",J780,0)</f>
        <v>0</v>
      </c>
      <c r="BF780" s="220">
        <f>IF(N780="snížená",J780,0)</f>
        <v>0</v>
      </c>
      <c r="BG780" s="220">
        <f>IF(N780="zákl. přenesená",J780,0)</f>
        <v>0</v>
      </c>
      <c r="BH780" s="220">
        <f>IF(N780="sníž. přenesená",J780,0)</f>
        <v>0</v>
      </c>
      <c r="BI780" s="220">
        <f>IF(N780="nulová",J780,0)</f>
        <v>0</v>
      </c>
      <c r="BJ780" s="25" t="s">
        <v>80</v>
      </c>
      <c r="BK780" s="220">
        <f>ROUND(I780*H780,2)</f>
        <v>0</v>
      </c>
      <c r="BL780" s="25" t="s">
        <v>502</v>
      </c>
      <c r="BM780" s="25" t="s">
        <v>3962</v>
      </c>
    </row>
    <row r="781" spans="2:65" s="1" customFormat="1">
      <c r="B781" s="42"/>
      <c r="C781" s="64"/>
      <c r="D781" s="221" t="s">
        <v>506</v>
      </c>
      <c r="E781" s="64"/>
      <c r="F781" s="222" t="s">
        <v>12406</v>
      </c>
      <c r="G781" s="64"/>
      <c r="H781" s="64"/>
      <c r="I781" s="177"/>
      <c r="J781" s="64"/>
      <c r="K781" s="64"/>
      <c r="L781" s="62"/>
      <c r="M781" s="223"/>
      <c r="N781" s="43"/>
      <c r="O781" s="43"/>
      <c r="P781" s="43"/>
      <c r="Q781" s="43"/>
      <c r="R781" s="43"/>
      <c r="S781" s="43"/>
      <c r="T781" s="79"/>
      <c r="AT781" s="25" t="s">
        <v>506</v>
      </c>
      <c r="AU781" s="25" t="s">
        <v>80</v>
      </c>
    </row>
    <row r="782" spans="2:65" s="1" customFormat="1" ht="48">
      <c r="B782" s="42"/>
      <c r="C782" s="64"/>
      <c r="D782" s="227" t="s">
        <v>2254</v>
      </c>
      <c r="E782" s="64"/>
      <c r="F782" s="273" t="s">
        <v>12378</v>
      </c>
      <c r="G782" s="64"/>
      <c r="H782" s="64"/>
      <c r="I782" s="177"/>
      <c r="J782" s="64"/>
      <c r="K782" s="64"/>
      <c r="L782" s="62"/>
      <c r="M782" s="223"/>
      <c r="N782" s="43"/>
      <c r="O782" s="43"/>
      <c r="P782" s="43"/>
      <c r="Q782" s="43"/>
      <c r="R782" s="43"/>
      <c r="S782" s="43"/>
      <c r="T782" s="79"/>
      <c r="AT782" s="25" t="s">
        <v>2254</v>
      </c>
      <c r="AU782" s="25" t="s">
        <v>80</v>
      </c>
    </row>
    <row r="783" spans="2:65" s="1" customFormat="1" ht="16.5" customHeight="1">
      <c r="B783" s="42"/>
      <c r="C783" s="209" t="s">
        <v>2450</v>
      </c>
      <c r="D783" s="209" t="s">
        <v>498</v>
      </c>
      <c r="E783" s="210" t="s">
        <v>12407</v>
      </c>
      <c r="F783" s="211" t="s">
        <v>12408</v>
      </c>
      <c r="G783" s="212" t="s">
        <v>2537</v>
      </c>
      <c r="H783" s="213">
        <v>1</v>
      </c>
      <c r="I783" s="214"/>
      <c r="J783" s="215">
        <f>ROUND(I783*H783,2)</f>
        <v>0</v>
      </c>
      <c r="K783" s="211" t="s">
        <v>11781</v>
      </c>
      <c r="L783" s="62"/>
      <c r="M783" s="216" t="s">
        <v>23</v>
      </c>
      <c r="N783" s="217" t="s">
        <v>44</v>
      </c>
      <c r="O783" s="43"/>
      <c r="P783" s="218">
        <f>O783*H783</f>
        <v>0</v>
      </c>
      <c r="Q783" s="218">
        <v>0</v>
      </c>
      <c r="R783" s="218">
        <f>Q783*H783</f>
        <v>0</v>
      </c>
      <c r="S783" s="218">
        <v>0</v>
      </c>
      <c r="T783" s="219">
        <f>S783*H783</f>
        <v>0</v>
      </c>
      <c r="AR783" s="25" t="s">
        <v>502</v>
      </c>
      <c r="AT783" s="25" t="s">
        <v>498</v>
      </c>
      <c r="AU783" s="25" t="s">
        <v>80</v>
      </c>
      <c r="AY783" s="25" t="s">
        <v>492</v>
      </c>
      <c r="BE783" s="220">
        <f>IF(N783="základní",J783,0)</f>
        <v>0</v>
      </c>
      <c r="BF783" s="220">
        <f>IF(N783="snížená",J783,0)</f>
        <v>0</v>
      </c>
      <c r="BG783" s="220">
        <f>IF(N783="zákl. přenesená",J783,0)</f>
        <v>0</v>
      </c>
      <c r="BH783" s="220">
        <f>IF(N783="sníž. přenesená",J783,0)</f>
        <v>0</v>
      </c>
      <c r="BI783" s="220">
        <f>IF(N783="nulová",J783,0)</f>
        <v>0</v>
      </c>
      <c r="BJ783" s="25" t="s">
        <v>80</v>
      </c>
      <c r="BK783" s="220">
        <f>ROUND(I783*H783,2)</f>
        <v>0</v>
      </c>
      <c r="BL783" s="25" t="s">
        <v>502</v>
      </c>
      <c r="BM783" s="25" t="s">
        <v>3973</v>
      </c>
    </row>
    <row r="784" spans="2:65" s="1" customFormat="1">
      <c r="B784" s="42"/>
      <c r="C784" s="64"/>
      <c r="D784" s="221" t="s">
        <v>506</v>
      </c>
      <c r="E784" s="64"/>
      <c r="F784" s="222" t="s">
        <v>12408</v>
      </c>
      <c r="G784" s="64"/>
      <c r="H784" s="64"/>
      <c r="I784" s="177"/>
      <c r="J784" s="64"/>
      <c r="K784" s="64"/>
      <c r="L784" s="62"/>
      <c r="M784" s="223"/>
      <c r="N784" s="43"/>
      <c r="O784" s="43"/>
      <c r="P784" s="43"/>
      <c r="Q784" s="43"/>
      <c r="R784" s="43"/>
      <c r="S784" s="43"/>
      <c r="T784" s="79"/>
      <c r="AT784" s="25" t="s">
        <v>506</v>
      </c>
      <c r="AU784" s="25" t="s">
        <v>80</v>
      </c>
    </row>
    <row r="785" spans="2:65" s="1" customFormat="1" ht="48">
      <c r="B785" s="42"/>
      <c r="C785" s="64"/>
      <c r="D785" s="227" t="s">
        <v>2254</v>
      </c>
      <c r="E785" s="64"/>
      <c r="F785" s="273" t="s">
        <v>12391</v>
      </c>
      <c r="G785" s="64"/>
      <c r="H785" s="64"/>
      <c r="I785" s="177"/>
      <c r="J785" s="64"/>
      <c r="K785" s="64"/>
      <c r="L785" s="62"/>
      <c r="M785" s="223"/>
      <c r="N785" s="43"/>
      <c r="O785" s="43"/>
      <c r="P785" s="43"/>
      <c r="Q785" s="43"/>
      <c r="R785" s="43"/>
      <c r="S785" s="43"/>
      <c r="T785" s="79"/>
      <c r="AT785" s="25" t="s">
        <v>2254</v>
      </c>
      <c r="AU785" s="25" t="s">
        <v>80</v>
      </c>
    </row>
    <row r="786" spans="2:65" s="1" customFormat="1" ht="16.5" customHeight="1">
      <c r="B786" s="42"/>
      <c r="C786" s="209" t="s">
        <v>2454</v>
      </c>
      <c r="D786" s="209" t="s">
        <v>498</v>
      </c>
      <c r="E786" s="210" t="s">
        <v>12409</v>
      </c>
      <c r="F786" s="211" t="s">
        <v>12410</v>
      </c>
      <c r="G786" s="212" t="s">
        <v>2537</v>
      </c>
      <c r="H786" s="213">
        <v>1</v>
      </c>
      <c r="I786" s="214"/>
      <c r="J786" s="215">
        <f>ROUND(I786*H786,2)</f>
        <v>0</v>
      </c>
      <c r="K786" s="211" t="s">
        <v>11781</v>
      </c>
      <c r="L786" s="62"/>
      <c r="M786" s="216" t="s">
        <v>23</v>
      </c>
      <c r="N786" s="217" t="s">
        <v>44</v>
      </c>
      <c r="O786" s="43"/>
      <c r="P786" s="218">
        <f>O786*H786</f>
        <v>0</v>
      </c>
      <c r="Q786" s="218">
        <v>0</v>
      </c>
      <c r="R786" s="218">
        <f>Q786*H786</f>
        <v>0</v>
      </c>
      <c r="S786" s="218">
        <v>0</v>
      </c>
      <c r="T786" s="219">
        <f>S786*H786</f>
        <v>0</v>
      </c>
      <c r="AR786" s="25" t="s">
        <v>502</v>
      </c>
      <c r="AT786" s="25" t="s">
        <v>498</v>
      </c>
      <c r="AU786" s="25" t="s">
        <v>80</v>
      </c>
      <c r="AY786" s="25" t="s">
        <v>492</v>
      </c>
      <c r="BE786" s="220">
        <f>IF(N786="základní",J786,0)</f>
        <v>0</v>
      </c>
      <c r="BF786" s="220">
        <f>IF(N786="snížená",J786,0)</f>
        <v>0</v>
      </c>
      <c r="BG786" s="220">
        <f>IF(N786="zákl. přenesená",J786,0)</f>
        <v>0</v>
      </c>
      <c r="BH786" s="220">
        <f>IF(N786="sníž. přenesená",J786,0)</f>
        <v>0</v>
      </c>
      <c r="BI786" s="220">
        <f>IF(N786="nulová",J786,0)</f>
        <v>0</v>
      </c>
      <c r="BJ786" s="25" t="s">
        <v>80</v>
      </c>
      <c r="BK786" s="220">
        <f>ROUND(I786*H786,2)</f>
        <v>0</v>
      </c>
      <c r="BL786" s="25" t="s">
        <v>502</v>
      </c>
      <c r="BM786" s="25" t="s">
        <v>3982</v>
      </c>
    </row>
    <row r="787" spans="2:65" s="1" customFormat="1">
      <c r="B787" s="42"/>
      <c r="C787" s="64"/>
      <c r="D787" s="221" t="s">
        <v>506</v>
      </c>
      <c r="E787" s="64"/>
      <c r="F787" s="222" t="s">
        <v>12410</v>
      </c>
      <c r="G787" s="64"/>
      <c r="H787" s="64"/>
      <c r="I787" s="177"/>
      <c r="J787" s="64"/>
      <c r="K787" s="64"/>
      <c r="L787" s="62"/>
      <c r="M787" s="223"/>
      <c r="N787" s="43"/>
      <c r="O787" s="43"/>
      <c r="P787" s="43"/>
      <c r="Q787" s="43"/>
      <c r="R787" s="43"/>
      <c r="S787" s="43"/>
      <c r="T787" s="79"/>
      <c r="AT787" s="25" t="s">
        <v>506</v>
      </c>
      <c r="AU787" s="25" t="s">
        <v>80</v>
      </c>
    </row>
    <row r="788" spans="2:65" s="1" customFormat="1" ht="48">
      <c r="B788" s="42"/>
      <c r="C788" s="64"/>
      <c r="D788" s="227" t="s">
        <v>2254</v>
      </c>
      <c r="E788" s="64"/>
      <c r="F788" s="273" t="s">
        <v>12391</v>
      </c>
      <c r="G788" s="64"/>
      <c r="H788" s="64"/>
      <c r="I788" s="177"/>
      <c r="J788" s="64"/>
      <c r="K788" s="64"/>
      <c r="L788" s="62"/>
      <c r="M788" s="223"/>
      <c r="N788" s="43"/>
      <c r="O788" s="43"/>
      <c r="P788" s="43"/>
      <c r="Q788" s="43"/>
      <c r="R788" s="43"/>
      <c r="S788" s="43"/>
      <c r="T788" s="79"/>
      <c r="AT788" s="25" t="s">
        <v>2254</v>
      </c>
      <c r="AU788" s="25" t="s">
        <v>80</v>
      </c>
    </row>
    <row r="789" spans="2:65" s="1" customFormat="1" ht="16.5" customHeight="1">
      <c r="B789" s="42"/>
      <c r="C789" s="209" t="s">
        <v>2458</v>
      </c>
      <c r="D789" s="209" t="s">
        <v>498</v>
      </c>
      <c r="E789" s="210" t="s">
        <v>12411</v>
      </c>
      <c r="F789" s="211" t="s">
        <v>12412</v>
      </c>
      <c r="G789" s="212" t="s">
        <v>2537</v>
      </c>
      <c r="H789" s="213">
        <v>1</v>
      </c>
      <c r="I789" s="214"/>
      <c r="J789" s="215">
        <f>ROUND(I789*H789,2)</f>
        <v>0</v>
      </c>
      <c r="K789" s="211" t="s">
        <v>11781</v>
      </c>
      <c r="L789" s="62"/>
      <c r="M789" s="216" t="s">
        <v>23</v>
      </c>
      <c r="N789" s="217" t="s">
        <v>44</v>
      </c>
      <c r="O789" s="43"/>
      <c r="P789" s="218">
        <f>O789*H789</f>
        <v>0</v>
      </c>
      <c r="Q789" s="218">
        <v>0</v>
      </c>
      <c r="R789" s="218">
        <f>Q789*H789</f>
        <v>0</v>
      </c>
      <c r="S789" s="218">
        <v>0</v>
      </c>
      <c r="T789" s="219">
        <f>S789*H789</f>
        <v>0</v>
      </c>
      <c r="AR789" s="25" t="s">
        <v>502</v>
      </c>
      <c r="AT789" s="25" t="s">
        <v>498</v>
      </c>
      <c r="AU789" s="25" t="s">
        <v>80</v>
      </c>
      <c r="AY789" s="25" t="s">
        <v>492</v>
      </c>
      <c r="BE789" s="220">
        <f>IF(N789="základní",J789,0)</f>
        <v>0</v>
      </c>
      <c r="BF789" s="220">
        <f>IF(N789="snížená",J789,0)</f>
        <v>0</v>
      </c>
      <c r="BG789" s="220">
        <f>IF(N789="zákl. přenesená",J789,0)</f>
        <v>0</v>
      </c>
      <c r="BH789" s="220">
        <f>IF(N789="sníž. přenesená",J789,0)</f>
        <v>0</v>
      </c>
      <c r="BI789" s="220">
        <f>IF(N789="nulová",J789,0)</f>
        <v>0</v>
      </c>
      <c r="BJ789" s="25" t="s">
        <v>80</v>
      </c>
      <c r="BK789" s="220">
        <f>ROUND(I789*H789,2)</f>
        <v>0</v>
      </c>
      <c r="BL789" s="25" t="s">
        <v>502</v>
      </c>
      <c r="BM789" s="25" t="s">
        <v>3992</v>
      </c>
    </row>
    <row r="790" spans="2:65" s="1" customFormat="1">
      <c r="B790" s="42"/>
      <c r="C790" s="64"/>
      <c r="D790" s="221" t="s">
        <v>506</v>
      </c>
      <c r="E790" s="64"/>
      <c r="F790" s="222" t="s">
        <v>12412</v>
      </c>
      <c r="G790" s="64"/>
      <c r="H790" s="64"/>
      <c r="I790" s="177"/>
      <c r="J790" s="64"/>
      <c r="K790" s="64"/>
      <c r="L790" s="62"/>
      <c r="M790" s="223"/>
      <c r="N790" s="43"/>
      <c r="O790" s="43"/>
      <c r="P790" s="43"/>
      <c r="Q790" s="43"/>
      <c r="R790" s="43"/>
      <c r="S790" s="43"/>
      <c r="T790" s="79"/>
      <c r="AT790" s="25" t="s">
        <v>506</v>
      </c>
      <c r="AU790" s="25" t="s">
        <v>80</v>
      </c>
    </row>
    <row r="791" spans="2:65" s="1" customFormat="1" ht="48">
      <c r="B791" s="42"/>
      <c r="C791" s="64"/>
      <c r="D791" s="227" t="s">
        <v>2254</v>
      </c>
      <c r="E791" s="64"/>
      <c r="F791" s="273" t="s">
        <v>12413</v>
      </c>
      <c r="G791" s="64"/>
      <c r="H791" s="64"/>
      <c r="I791" s="177"/>
      <c r="J791" s="64"/>
      <c r="K791" s="64"/>
      <c r="L791" s="62"/>
      <c r="M791" s="223"/>
      <c r="N791" s="43"/>
      <c r="O791" s="43"/>
      <c r="P791" s="43"/>
      <c r="Q791" s="43"/>
      <c r="R791" s="43"/>
      <c r="S791" s="43"/>
      <c r="T791" s="79"/>
      <c r="AT791" s="25" t="s">
        <v>2254</v>
      </c>
      <c r="AU791" s="25" t="s">
        <v>80</v>
      </c>
    </row>
    <row r="792" spans="2:65" s="1" customFormat="1" ht="16.5" customHeight="1">
      <c r="B792" s="42"/>
      <c r="C792" s="209" t="s">
        <v>2462</v>
      </c>
      <c r="D792" s="209" t="s">
        <v>498</v>
      </c>
      <c r="E792" s="210" t="s">
        <v>12414</v>
      </c>
      <c r="F792" s="211" t="s">
        <v>12415</v>
      </c>
      <c r="G792" s="212" t="s">
        <v>2537</v>
      </c>
      <c r="H792" s="213">
        <v>1</v>
      </c>
      <c r="I792" s="214"/>
      <c r="J792" s="215">
        <f>ROUND(I792*H792,2)</f>
        <v>0</v>
      </c>
      <c r="K792" s="211" t="s">
        <v>11781</v>
      </c>
      <c r="L792" s="62"/>
      <c r="M792" s="216" t="s">
        <v>23</v>
      </c>
      <c r="N792" s="217" t="s">
        <v>44</v>
      </c>
      <c r="O792" s="43"/>
      <c r="P792" s="218">
        <f>O792*H792</f>
        <v>0</v>
      </c>
      <c r="Q792" s="218">
        <v>0</v>
      </c>
      <c r="R792" s="218">
        <f>Q792*H792</f>
        <v>0</v>
      </c>
      <c r="S792" s="218">
        <v>0</v>
      </c>
      <c r="T792" s="219">
        <f>S792*H792</f>
        <v>0</v>
      </c>
      <c r="AR792" s="25" t="s">
        <v>502</v>
      </c>
      <c r="AT792" s="25" t="s">
        <v>498</v>
      </c>
      <c r="AU792" s="25" t="s">
        <v>80</v>
      </c>
      <c r="AY792" s="25" t="s">
        <v>492</v>
      </c>
      <c r="BE792" s="220">
        <f>IF(N792="základní",J792,0)</f>
        <v>0</v>
      </c>
      <c r="BF792" s="220">
        <f>IF(N792="snížená",J792,0)</f>
        <v>0</v>
      </c>
      <c r="BG792" s="220">
        <f>IF(N792="zákl. přenesená",J792,0)</f>
        <v>0</v>
      </c>
      <c r="BH792" s="220">
        <f>IF(N792="sníž. přenesená",J792,0)</f>
        <v>0</v>
      </c>
      <c r="BI792" s="220">
        <f>IF(N792="nulová",J792,0)</f>
        <v>0</v>
      </c>
      <c r="BJ792" s="25" t="s">
        <v>80</v>
      </c>
      <c r="BK792" s="220">
        <f>ROUND(I792*H792,2)</f>
        <v>0</v>
      </c>
      <c r="BL792" s="25" t="s">
        <v>502</v>
      </c>
      <c r="BM792" s="25" t="s">
        <v>4000</v>
      </c>
    </row>
    <row r="793" spans="2:65" s="1" customFormat="1">
      <c r="B793" s="42"/>
      <c r="C793" s="64"/>
      <c r="D793" s="221" t="s">
        <v>506</v>
      </c>
      <c r="E793" s="64"/>
      <c r="F793" s="222" t="s">
        <v>12415</v>
      </c>
      <c r="G793" s="64"/>
      <c r="H793" s="64"/>
      <c r="I793" s="177"/>
      <c r="J793" s="64"/>
      <c r="K793" s="64"/>
      <c r="L793" s="62"/>
      <c r="M793" s="223"/>
      <c r="N793" s="43"/>
      <c r="O793" s="43"/>
      <c r="P793" s="43"/>
      <c r="Q793" s="43"/>
      <c r="R793" s="43"/>
      <c r="S793" s="43"/>
      <c r="T793" s="79"/>
      <c r="AT793" s="25" t="s">
        <v>506</v>
      </c>
      <c r="AU793" s="25" t="s">
        <v>80</v>
      </c>
    </row>
    <row r="794" spans="2:65" s="1" customFormat="1" ht="48">
      <c r="B794" s="42"/>
      <c r="C794" s="64"/>
      <c r="D794" s="227" t="s">
        <v>2254</v>
      </c>
      <c r="E794" s="64"/>
      <c r="F794" s="273" t="s">
        <v>12416</v>
      </c>
      <c r="G794" s="64"/>
      <c r="H794" s="64"/>
      <c r="I794" s="177"/>
      <c r="J794" s="64"/>
      <c r="K794" s="64"/>
      <c r="L794" s="62"/>
      <c r="M794" s="223"/>
      <c r="N794" s="43"/>
      <c r="O794" s="43"/>
      <c r="P794" s="43"/>
      <c r="Q794" s="43"/>
      <c r="R794" s="43"/>
      <c r="S794" s="43"/>
      <c r="T794" s="79"/>
      <c r="AT794" s="25" t="s">
        <v>2254</v>
      </c>
      <c r="AU794" s="25" t="s">
        <v>80</v>
      </c>
    </row>
    <row r="795" spans="2:65" s="1" customFormat="1" ht="16.5" customHeight="1">
      <c r="B795" s="42"/>
      <c r="C795" s="209" t="s">
        <v>2465</v>
      </c>
      <c r="D795" s="209" t="s">
        <v>498</v>
      </c>
      <c r="E795" s="210" t="s">
        <v>12417</v>
      </c>
      <c r="F795" s="211" t="s">
        <v>12418</v>
      </c>
      <c r="G795" s="212" t="s">
        <v>2537</v>
      </c>
      <c r="H795" s="213">
        <v>1</v>
      </c>
      <c r="I795" s="214"/>
      <c r="J795" s="215">
        <f>ROUND(I795*H795,2)</f>
        <v>0</v>
      </c>
      <c r="K795" s="211" t="s">
        <v>11781</v>
      </c>
      <c r="L795" s="62"/>
      <c r="M795" s="216" t="s">
        <v>23</v>
      </c>
      <c r="N795" s="217" t="s">
        <v>44</v>
      </c>
      <c r="O795" s="43"/>
      <c r="P795" s="218">
        <f>O795*H795</f>
        <v>0</v>
      </c>
      <c r="Q795" s="218">
        <v>0</v>
      </c>
      <c r="R795" s="218">
        <f>Q795*H795</f>
        <v>0</v>
      </c>
      <c r="S795" s="218">
        <v>0</v>
      </c>
      <c r="T795" s="219">
        <f>S795*H795</f>
        <v>0</v>
      </c>
      <c r="AR795" s="25" t="s">
        <v>502</v>
      </c>
      <c r="AT795" s="25" t="s">
        <v>498</v>
      </c>
      <c r="AU795" s="25" t="s">
        <v>80</v>
      </c>
      <c r="AY795" s="25" t="s">
        <v>492</v>
      </c>
      <c r="BE795" s="220">
        <f>IF(N795="základní",J795,0)</f>
        <v>0</v>
      </c>
      <c r="BF795" s="220">
        <f>IF(N795="snížená",J795,0)</f>
        <v>0</v>
      </c>
      <c r="BG795" s="220">
        <f>IF(N795="zákl. přenesená",J795,0)</f>
        <v>0</v>
      </c>
      <c r="BH795" s="220">
        <f>IF(N795="sníž. přenesená",J795,0)</f>
        <v>0</v>
      </c>
      <c r="BI795" s="220">
        <f>IF(N795="nulová",J795,0)</f>
        <v>0</v>
      </c>
      <c r="BJ795" s="25" t="s">
        <v>80</v>
      </c>
      <c r="BK795" s="220">
        <f>ROUND(I795*H795,2)</f>
        <v>0</v>
      </c>
      <c r="BL795" s="25" t="s">
        <v>502</v>
      </c>
      <c r="BM795" s="25" t="s">
        <v>4014</v>
      </c>
    </row>
    <row r="796" spans="2:65" s="1" customFormat="1">
      <c r="B796" s="42"/>
      <c r="C796" s="64"/>
      <c r="D796" s="221" t="s">
        <v>506</v>
      </c>
      <c r="E796" s="64"/>
      <c r="F796" s="222" t="s">
        <v>12418</v>
      </c>
      <c r="G796" s="64"/>
      <c r="H796" s="64"/>
      <c r="I796" s="177"/>
      <c r="J796" s="64"/>
      <c r="K796" s="64"/>
      <c r="L796" s="62"/>
      <c r="M796" s="223"/>
      <c r="N796" s="43"/>
      <c r="O796" s="43"/>
      <c r="P796" s="43"/>
      <c r="Q796" s="43"/>
      <c r="R796" s="43"/>
      <c r="S796" s="43"/>
      <c r="T796" s="79"/>
      <c r="AT796" s="25" t="s">
        <v>506</v>
      </c>
      <c r="AU796" s="25" t="s">
        <v>80</v>
      </c>
    </row>
    <row r="797" spans="2:65" s="1" customFormat="1" ht="48">
      <c r="B797" s="42"/>
      <c r="C797" s="64"/>
      <c r="D797" s="227" t="s">
        <v>2254</v>
      </c>
      <c r="E797" s="64"/>
      <c r="F797" s="273" t="s">
        <v>12419</v>
      </c>
      <c r="G797" s="64"/>
      <c r="H797" s="64"/>
      <c r="I797" s="177"/>
      <c r="J797" s="64"/>
      <c r="K797" s="64"/>
      <c r="L797" s="62"/>
      <c r="M797" s="223"/>
      <c r="N797" s="43"/>
      <c r="O797" s="43"/>
      <c r="P797" s="43"/>
      <c r="Q797" s="43"/>
      <c r="R797" s="43"/>
      <c r="S797" s="43"/>
      <c r="T797" s="79"/>
      <c r="AT797" s="25" t="s">
        <v>2254</v>
      </c>
      <c r="AU797" s="25" t="s">
        <v>80</v>
      </c>
    </row>
    <row r="798" spans="2:65" s="1" customFormat="1" ht="16.5" customHeight="1">
      <c r="B798" s="42"/>
      <c r="C798" s="209" t="s">
        <v>341</v>
      </c>
      <c r="D798" s="209" t="s">
        <v>498</v>
      </c>
      <c r="E798" s="210" t="s">
        <v>12420</v>
      </c>
      <c r="F798" s="211" t="s">
        <v>12421</v>
      </c>
      <c r="G798" s="212" t="s">
        <v>2537</v>
      </c>
      <c r="H798" s="213">
        <v>1</v>
      </c>
      <c r="I798" s="214"/>
      <c r="J798" s="215">
        <f>ROUND(I798*H798,2)</f>
        <v>0</v>
      </c>
      <c r="K798" s="211" t="s">
        <v>11781</v>
      </c>
      <c r="L798" s="62"/>
      <c r="M798" s="216" t="s">
        <v>23</v>
      </c>
      <c r="N798" s="217" t="s">
        <v>44</v>
      </c>
      <c r="O798" s="43"/>
      <c r="P798" s="218">
        <f>O798*H798</f>
        <v>0</v>
      </c>
      <c r="Q798" s="218">
        <v>0</v>
      </c>
      <c r="R798" s="218">
        <f>Q798*H798</f>
        <v>0</v>
      </c>
      <c r="S798" s="218">
        <v>0</v>
      </c>
      <c r="T798" s="219">
        <f>S798*H798</f>
        <v>0</v>
      </c>
      <c r="AR798" s="25" t="s">
        <v>502</v>
      </c>
      <c r="AT798" s="25" t="s">
        <v>498</v>
      </c>
      <c r="AU798" s="25" t="s">
        <v>80</v>
      </c>
      <c r="AY798" s="25" t="s">
        <v>492</v>
      </c>
      <c r="BE798" s="220">
        <f>IF(N798="základní",J798,0)</f>
        <v>0</v>
      </c>
      <c r="BF798" s="220">
        <f>IF(N798="snížená",J798,0)</f>
        <v>0</v>
      </c>
      <c r="BG798" s="220">
        <f>IF(N798="zákl. přenesená",J798,0)</f>
        <v>0</v>
      </c>
      <c r="BH798" s="220">
        <f>IF(N798="sníž. přenesená",J798,0)</f>
        <v>0</v>
      </c>
      <c r="BI798" s="220">
        <f>IF(N798="nulová",J798,0)</f>
        <v>0</v>
      </c>
      <c r="BJ798" s="25" t="s">
        <v>80</v>
      </c>
      <c r="BK798" s="220">
        <f>ROUND(I798*H798,2)</f>
        <v>0</v>
      </c>
      <c r="BL798" s="25" t="s">
        <v>502</v>
      </c>
      <c r="BM798" s="25" t="s">
        <v>4033</v>
      </c>
    </row>
    <row r="799" spans="2:65" s="1" customFormat="1">
      <c r="B799" s="42"/>
      <c r="C799" s="64"/>
      <c r="D799" s="221" t="s">
        <v>506</v>
      </c>
      <c r="E799" s="64"/>
      <c r="F799" s="222" t="s">
        <v>12421</v>
      </c>
      <c r="G799" s="64"/>
      <c r="H799" s="64"/>
      <c r="I799" s="177"/>
      <c r="J799" s="64"/>
      <c r="K799" s="64"/>
      <c r="L799" s="62"/>
      <c r="M799" s="223"/>
      <c r="N799" s="43"/>
      <c r="O799" s="43"/>
      <c r="P799" s="43"/>
      <c r="Q799" s="43"/>
      <c r="R799" s="43"/>
      <c r="S799" s="43"/>
      <c r="T799" s="79"/>
      <c r="AT799" s="25" t="s">
        <v>506</v>
      </c>
      <c r="AU799" s="25" t="s">
        <v>80</v>
      </c>
    </row>
    <row r="800" spans="2:65" s="1" customFormat="1" ht="48">
      <c r="B800" s="42"/>
      <c r="C800" s="64"/>
      <c r="D800" s="227" t="s">
        <v>2254</v>
      </c>
      <c r="E800" s="64"/>
      <c r="F800" s="273" t="s">
        <v>12419</v>
      </c>
      <c r="G800" s="64"/>
      <c r="H800" s="64"/>
      <c r="I800" s="177"/>
      <c r="J800" s="64"/>
      <c r="K800" s="64"/>
      <c r="L800" s="62"/>
      <c r="M800" s="223"/>
      <c r="N800" s="43"/>
      <c r="O800" s="43"/>
      <c r="P800" s="43"/>
      <c r="Q800" s="43"/>
      <c r="R800" s="43"/>
      <c r="S800" s="43"/>
      <c r="T800" s="79"/>
      <c r="AT800" s="25" t="s">
        <v>2254</v>
      </c>
      <c r="AU800" s="25" t="s">
        <v>80</v>
      </c>
    </row>
    <row r="801" spans="2:65" s="1" customFormat="1" ht="16.5" customHeight="1">
      <c r="B801" s="42"/>
      <c r="C801" s="209" t="s">
        <v>2471</v>
      </c>
      <c r="D801" s="209" t="s">
        <v>498</v>
      </c>
      <c r="E801" s="210" t="s">
        <v>12422</v>
      </c>
      <c r="F801" s="211" t="s">
        <v>12423</v>
      </c>
      <c r="G801" s="212" t="s">
        <v>2537</v>
      </c>
      <c r="H801" s="213">
        <v>1</v>
      </c>
      <c r="I801" s="214"/>
      <c r="J801" s="215">
        <f>ROUND(I801*H801,2)</f>
        <v>0</v>
      </c>
      <c r="K801" s="211" t="s">
        <v>11781</v>
      </c>
      <c r="L801" s="62"/>
      <c r="M801" s="216" t="s">
        <v>23</v>
      </c>
      <c r="N801" s="217" t="s">
        <v>44</v>
      </c>
      <c r="O801" s="43"/>
      <c r="P801" s="218">
        <f>O801*H801</f>
        <v>0</v>
      </c>
      <c r="Q801" s="218">
        <v>0</v>
      </c>
      <c r="R801" s="218">
        <f>Q801*H801</f>
        <v>0</v>
      </c>
      <c r="S801" s="218">
        <v>0</v>
      </c>
      <c r="T801" s="219">
        <f>S801*H801</f>
        <v>0</v>
      </c>
      <c r="AR801" s="25" t="s">
        <v>502</v>
      </c>
      <c r="AT801" s="25" t="s">
        <v>498</v>
      </c>
      <c r="AU801" s="25" t="s">
        <v>80</v>
      </c>
      <c r="AY801" s="25" t="s">
        <v>492</v>
      </c>
      <c r="BE801" s="220">
        <f>IF(N801="základní",J801,0)</f>
        <v>0</v>
      </c>
      <c r="BF801" s="220">
        <f>IF(N801="snížená",J801,0)</f>
        <v>0</v>
      </c>
      <c r="BG801" s="220">
        <f>IF(N801="zákl. přenesená",J801,0)</f>
        <v>0</v>
      </c>
      <c r="BH801" s="220">
        <f>IF(N801="sníž. přenesená",J801,0)</f>
        <v>0</v>
      </c>
      <c r="BI801" s="220">
        <f>IF(N801="nulová",J801,0)</f>
        <v>0</v>
      </c>
      <c r="BJ801" s="25" t="s">
        <v>80</v>
      </c>
      <c r="BK801" s="220">
        <f>ROUND(I801*H801,2)</f>
        <v>0</v>
      </c>
      <c r="BL801" s="25" t="s">
        <v>502</v>
      </c>
      <c r="BM801" s="25" t="s">
        <v>4046</v>
      </c>
    </row>
    <row r="802" spans="2:65" s="1" customFormat="1">
      <c r="B802" s="42"/>
      <c r="C802" s="64"/>
      <c r="D802" s="221" t="s">
        <v>506</v>
      </c>
      <c r="E802" s="64"/>
      <c r="F802" s="222" t="s">
        <v>12423</v>
      </c>
      <c r="G802" s="64"/>
      <c r="H802" s="64"/>
      <c r="I802" s="177"/>
      <c r="J802" s="64"/>
      <c r="K802" s="64"/>
      <c r="L802" s="62"/>
      <c r="M802" s="223"/>
      <c r="N802" s="43"/>
      <c r="O802" s="43"/>
      <c r="P802" s="43"/>
      <c r="Q802" s="43"/>
      <c r="R802" s="43"/>
      <c r="S802" s="43"/>
      <c r="T802" s="79"/>
      <c r="AT802" s="25" t="s">
        <v>506</v>
      </c>
      <c r="AU802" s="25" t="s">
        <v>80</v>
      </c>
    </row>
    <row r="803" spans="2:65" s="1" customFormat="1" ht="48">
      <c r="B803" s="42"/>
      <c r="C803" s="64"/>
      <c r="D803" s="227" t="s">
        <v>2254</v>
      </c>
      <c r="E803" s="64"/>
      <c r="F803" s="273" t="s">
        <v>12419</v>
      </c>
      <c r="G803" s="64"/>
      <c r="H803" s="64"/>
      <c r="I803" s="177"/>
      <c r="J803" s="64"/>
      <c r="K803" s="64"/>
      <c r="L803" s="62"/>
      <c r="M803" s="223"/>
      <c r="N803" s="43"/>
      <c r="O803" s="43"/>
      <c r="P803" s="43"/>
      <c r="Q803" s="43"/>
      <c r="R803" s="43"/>
      <c r="S803" s="43"/>
      <c r="T803" s="79"/>
      <c r="AT803" s="25" t="s">
        <v>2254</v>
      </c>
      <c r="AU803" s="25" t="s">
        <v>80</v>
      </c>
    </row>
    <row r="804" spans="2:65" s="1" customFormat="1" ht="16.5" customHeight="1">
      <c r="B804" s="42"/>
      <c r="C804" s="209" t="s">
        <v>2475</v>
      </c>
      <c r="D804" s="209" t="s">
        <v>498</v>
      </c>
      <c r="E804" s="210" t="s">
        <v>12424</v>
      </c>
      <c r="F804" s="211" t="s">
        <v>12425</v>
      </c>
      <c r="G804" s="212" t="s">
        <v>2537</v>
      </c>
      <c r="H804" s="213">
        <v>1</v>
      </c>
      <c r="I804" s="214"/>
      <c r="J804" s="215">
        <f>ROUND(I804*H804,2)</f>
        <v>0</v>
      </c>
      <c r="K804" s="211" t="s">
        <v>11781</v>
      </c>
      <c r="L804" s="62"/>
      <c r="M804" s="216" t="s">
        <v>23</v>
      </c>
      <c r="N804" s="217" t="s">
        <v>44</v>
      </c>
      <c r="O804" s="43"/>
      <c r="P804" s="218">
        <f>O804*H804</f>
        <v>0</v>
      </c>
      <c r="Q804" s="218">
        <v>0</v>
      </c>
      <c r="R804" s="218">
        <f>Q804*H804</f>
        <v>0</v>
      </c>
      <c r="S804" s="218">
        <v>0</v>
      </c>
      <c r="T804" s="219">
        <f>S804*H804</f>
        <v>0</v>
      </c>
      <c r="AR804" s="25" t="s">
        <v>502</v>
      </c>
      <c r="AT804" s="25" t="s">
        <v>498</v>
      </c>
      <c r="AU804" s="25" t="s">
        <v>80</v>
      </c>
      <c r="AY804" s="25" t="s">
        <v>492</v>
      </c>
      <c r="BE804" s="220">
        <f>IF(N804="základní",J804,0)</f>
        <v>0</v>
      </c>
      <c r="BF804" s="220">
        <f>IF(N804="snížená",J804,0)</f>
        <v>0</v>
      </c>
      <c r="BG804" s="220">
        <f>IF(N804="zákl. přenesená",J804,0)</f>
        <v>0</v>
      </c>
      <c r="BH804" s="220">
        <f>IF(N804="sníž. přenesená",J804,0)</f>
        <v>0</v>
      </c>
      <c r="BI804" s="220">
        <f>IF(N804="nulová",J804,0)</f>
        <v>0</v>
      </c>
      <c r="BJ804" s="25" t="s">
        <v>80</v>
      </c>
      <c r="BK804" s="220">
        <f>ROUND(I804*H804,2)</f>
        <v>0</v>
      </c>
      <c r="BL804" s="25" t="s">
        <v>502</v>
      </c>
      <c r="BM804" s="25" t="s">
        <v>4058</v>
      </c>
    </row>
    <row r="805" spans="2:65" s="1" customFormat="1">
      <c r="B805" s="42"/>
      <c r="C805" s="64"/>
      <c r="D805" s="221" t="s">
        <v>506</v>
      </c>
      <c r="E805" s="64"/>
      <c r="F805" s="222" t="s">
        <v>12425</v>
      </c>
      <c r="G805" s="64"/>
      <c r="H805" s="64"/>
      <c r="I805" s="177"/>
      <c r="J805" s="64"/>
      <c r="K805" s="64"/>
      <c r="L805" s="62"/>
      <c r="M805" s="223"/>
      <c r="N805" s="43"/>
      <c r="O805" s="43"/>
      <c r="P805" s="43"/>
      <c r="Q805" s="43"/>
      <c r="R805" s="43"/>
      <c r="S805" s="43"/>
      <c r="T805" s="79"/>
      <c r="AT805" s="25" t="s">
        <v>506</v>
      </c>
      <c r="AU805" s="25" t="s">
        <v>80</v>
      </c>
    </row>
    <row r="806" spans="2:65" s="1" customFormat="1" ht="48">
      <c r="B806" s="42"/>
      <c r="C806" s="64"/>
      <c r="D806" s="227" t="s">
        <v>2254</v>
      </c>
      <c r="E806" s="64"/>
      <c r="F806" s="273" t="s">
        <v>12426</v>
      </c>
      <c r="G806" s="64"/>
      <c r="H806" s="64"/>
      <c r="I806" s="177"/>
      <c r="J806" s="64"/>
      <c r="K806" s="64"/>
      <c r="L806" s="62"/>
      <c r="M806" s="223"/>
      <c r="N806" s="43"/>
      <c r="O806" s="43"/>
      <c r="P806" s="43"/>
      <c r="Q806" s="43"/>
      <c r="R806" s="43"/>
      <c r="S806" s="43"/>
      <c r="T806" s="79"/>
      <c r="AT806" s="25" t="s">
        <v>2254</v>
      </c>
      <c r="AU806" s="25" t="s">
        <v>80</v>
      </c>
    </row>
    <row r="807" spans="2:65" s="1" customFormat="1" ht="16.5" customHeight="1">
      <c r="B807" s="42"/>
      <c r="C807" s="209" t="s">
        <v>2479</v>
      </c>
      <c r="D807" s="209" t="s">
        <v>498</v>
      </c>
      <c r="E807" s="210" t="s">
        <v>12427</v>
      </c>
      <c r="F807" s="211" t="s">
        <v>12428</v>
      </c>
      <c r="G807" s="212" t="s">
        <v>2537</v>
      </c>
      <c r="H807" s="213">
        <v>1</v>
      </c>
      <c r="I807" s="214"/>
      <c r="J807" s="215">
        <f>ROUND(I807*H807,2)</f>
        <v>0</v>
      </c>
      <c r="K807" s="211" t="s">
        <v>11781</v>
      </c>
      <c r="L807" s="62"/>
      <c r="M807" s="216" t="s">
        <v>23</v>
      </c>
      <c r="N807" s="217" t="s">
        <v>44</v>
      </c>
      <c r="O807" s="43"/>
      <c r="P807" s="218">
        <f>O807*H807</f>
        <v>0</v>
      </c>
      <c r="Q807" s="218">
        <v>0</v>
      </c>
      <c r="R807" s="218">
        <f>Q807*H807</f>
        <v>0</v>
      </c>
      <c r="S807" s="218">
        <v>0</v>
      </c>
      <c r="T807" s="219">
        <f>S807*H807</f>
        <v>0</v>
      </c>
      <c r="AR807" s="25" t="s">
        <v>502</v>
      </c>
      <c r="AT807" s="25" t="s">
        <v>498</v>
      </c>
      <c r="AU807" s="25" t="s">
        <v>80</v>
      </c>
      <c r="AY807" s="25" t="s">
        <v>492</v>
      </c>
      <c r="BE807" s="220">
        <f>IF(N807="základní",J807,0)</f>
        <v>0</v>
      </c>
      <c r="BF807" s="220">
        <f>IF(N807="snížená",J807,0)</f>
        <v>0</v>
      </c>
      <c r="BG807" s="220">
        <f>IF(N807="zákl. přenesená",J807,0)</f>
        <v>0</v>
      </c>
      <c r="BH807" s="220">
        <f>IF(N807="sníž. přenesená",J807,0)</f>
        <v>0</v>
      </c>
      <c r="BI807" s="220">
        <f>IF(N807="nulová",J807,0)</f>
        <v>0</v>
      </c>
      <c r="BJ807" s="25" t="s">
        <v>80</v>
      </c>
      <c r="BK807" s="220">
        <f>ROUND(I807*H807,2)</f>
        <v>0</v>
      </c>
      <c r="BL807" s="25" t="s">
        <v>502</v>
      </c>
      <c r="BM807" s="25" t="s">
        <v>4071</v>
      </c>
    </row>
    <row r="808" spans="2:65" s="1" customFormat="1">
      <c r="B808" s="42"/>
      <c r="C808" s="64"/>
      <c r="D808" s="221" t="s">
        <v>506</v>
      </c>
      <c r="E808" s="64"/>
      <c r="F808" s="222" t="s">
        <v>12428</v>
      </c>
      <c r="G808" s="64"/>
      <c r="H808" s="64"/>
      <c r="I808" s="177"/>
      <c r="J808" s="64"/>
      <c r="K808" s="64"/>
      <c r="L808" s="62"/>
      <c r="M808" s="223"/>
      <c r="N808" s="43"/>
      <c r="O808" s="43"/>
      <c r="P808" s="43"/>
      <c r="Q808" s="43"/>
      <c r="R808" s="43"/>
      <c r="S808" s="43"/>
      <c r="T808" s="79"/>
      <c r="AT808" s="25" t="s">
        <v>506</v>
      </c>
      <c r="AU808" s="25" t="s">
        <v>80</v>
      </c>
    </row>
    <row r="809" spans="2:65" s="1" customFormat="1" ht="48">
      <c r="B809" s="42"/>
      <c r="C809" s="64"/>
      <c r="D809" s="227" t="s">
        <v>2254</v>
      </c>
      <c r="E809" s="64"/>
      <c r="F809" s="273" t="s">
        <v>12429</v>
      </c>
      <c r="G809" s="64"/>
      <c r="H809" s="64"/>
      <c r="I809" s="177"/>
      <c r="J809" s="64"/>
      <c r="K809" s="64"/>
      <c r="L809" s="62"/>
      <c r="M809" s="223"/>
      <c r="N809" s="43"/>
      <c r="O809" s="43"/>
      <c r="P809" s="43"/>
      <c r="Q809" s="43"/>
      <c r="R809" s="43"/>
      <c r="S809" s="43"/>
      <c r="T809" s="79"/>
      <c r="AT809" s="25" t="s">
        <v>2254</v>
      </c>
      <c r="AU809" s="25" t="s">
        <v>80</v>
      </c>
    </row>
    <row r="810" spans="2:65" s="1" customFormat="1" ht="16.5" customHeight="1">
      <c r="B810" s="42"/>
      <c r="C810" s="209" t="s">
        <v>2482</v>
      </c>
      <c r="D810" s="209" t="s">
        <v>498</v>
      </c>
      <c r="E810" s="210" t="s">
        <v>12430</v>
      </c>
      <c r="F810" s="211" t="s">
        <v>12431</v>
      </c>
      <c r="G810" s="212" t="s">
        <v>2537</v>
      </c>
      <c r="H810" s="213">
        <v>1</v>
      </c>
      <c r="I810" s="214"/>
      <c r="J810" s="215">
        <f>ROUND(I810*H810,2)</f>
        <v>0</v>
      </c>
      <c r="K810" s="211" t="s">
        <v>11781</v>
      </c>
      <c r="L810" s="62"/>
      <c r="M810" s="216" t="s">
        <v>23</v>
      </c>
      <c r="N810" s="217" t="s">
        <v>44</v>
      </c>
      <c r="O810" s="43"/>
      <c r="P810" s="218">
        <f>O810*H810</f>
        <v>0</v>
      </c>
      <c r="Q810" s="218">
        <v>0</v>
      </c>
      <c r="R810" s="218">
        <f>Q810*H810</f>
        <v>0</v>
      </c>
      <c r="S810" s="218">
        <v>0</v>
      </c>
      <c r="T810" s="219">
        <f>S810*H810</f>
        <v>0</v>
      </c>
      <c r="AR810" s="25" t="s">
        <v>502</v>
      </c>
      <c r="AT810" s="25" t="s">
        <v>498</v>
      </c>
      <c r="AU810" s="25" t="s">
        <v>80</v>
      </c>
      <c r="AY810" s="25" t="s">
        <v>492</v>
      </c>
      <c r="BE810" s="220">
        <f>IF(N810="základní",J810,0)</f>
        <v>0</v>
      </c>
      <c r="BF810" s="220">
        <f>IF(N810="snížená",J810,0)</f>
        <v>0</v>
      </c>
      <c r="BG810" s="220">
        <f>IF(N810="zákl. přenesená",J810,0)</f>
        <v>0</v>
      </c>
      <c r="BH810" s="220">
        <f>IF(N810="sníž. přenesená",J810,0)</f>
        <v>0</v>
      </c>
      <c r="BI810" s="220">
        <f>IF(N810="nulová",J810,0)</f>
        <v>0</v>
      </c>
      <c r="BJ810" s="25" t="s">
        <v>80</v>
      </c>
      <c r="BK810" s="220">
        <f>ROUND(I810*H810,2)</f>
        <v>0</v>
      </c>
      <c r="BL810" s="25" t="s">
        <v>502</v>
      </c>
      <c r="BM810" s="25" t="s">
        <v>4084</v>
      </c>
    </row>
    <row r="811" spans="2:65" s="1" customFormat="1">
      <c r="B811" s="42"/>
      <c r="C811" s="64"/>
      <c r="D811" s="221" t="s">
        <v>506</v>
      </c>
      <c r="E811" s="64"/>
      <c r="F811" s="222" t="s">
        <v>12431</v>
      </c>
      <c r="G811" s="64"/>
      <c r="H811" s="64"/>
      <c r="I811" s="177"/>
      <c r="J811" s="64"/>
      <c r="K811" s="64"/>
      <c r="L811" s="62"/>
      <c r="M811" s="223"/>
      <c r="N811" s="43"/>
      <c r="O811" s="43"/>
      <c r="P811" s="43"/>
      <c r="Q811" s="43"/>
      <c r="R811" s="43"/>
      <c r="S811" s="43"/>
      <c r="T811" s="79"/>
      <c r="AT811" s="25" t="s">
        <v>506</v>
      </c>
      <c r="AU811" s="25" t="s">
        <v>80</v>
      </c>
    </row>
    <row r="812" spans="2:65" s="1" customFormat="1" ht="48">
      <c r="B812" s="42"/>
      <c r="C812" s="64"/>
      <c r="D812" s="227" t="s">
        <v>2254</v>
      </c>
      <c r="E812" s="64"/>
      <c r="F812" s="273" t="s">
        <v>12429</v>
      </c>
      <c r="G812" s="64"/>
      <c r="H812" s="64"/>
      <c r="I812" s="177"/>
      <c r="J812" s="64"/>
      <c r="K812" s="64"/>
      <c r="L812" s="62"/>
      <c r="M812" s="223"/>
      <c r="N812" s="43"/>
      <c r="O812" s="43"/>
      <c r="P812" s="43"/>
      <c r="Q812" s="43"/>
      <c r="R812" s="43"/>
      <c r="S812" s="43"/>
      <c r="T812" s="79"/>
      <c r="AT812" s="25" t="s">
        <v>2254</v>
      </c>
      <c r="AU812" s="25" t="s">
        <v>80</v>
      </c>
    </row>
    <row r="813" spans="2:65" s="1" customFormat="1" ht="16.5" customHeight="1">
      <c r="B813" s="42"/>
      <c r="C813" s="209" t="s">
        <v>216</v>
      </c>
      <c r="D813" s="209" t="s">
        <v>498</v>
      </c>
      <c r="E813" s="210" t="s">
        <v>12432</v>
      </c>
      <c r="F813" s="211" t="s">
        <v>12433</v>
      </c>
      <c r="G813" s="212" t="s">
        <v>2537</v>
      </c>
      <c r="H813" s="213">
        <v>1</v>
      </c>
      <c r="I813" s="214"/>
      <c r="J813" s="215">
        <f>ROUND(I813*H813,2)</f>
        <v>0</v>
      </c>
      <c r="K813" s="211" t="s">
        <v>11781</v>
      </c>
      <c r="L813" s="62"/>
      <c r="M813" s="216" t="s">
        <v>23</v>
      </c>
      <c r="N813" s="217" t="s">
        <v>44</v>
      </c>
      <c r="O813" s="43"/>
      <c r="P813" s="218">
        <f>O813*H813</f>
        <v>0</v>
      </c>
      <c r="Q813" s="218">
        <v>0</v>
      </c>
      <c r="R813" s="218">
        <f>Q813*H813</f>
        <v>0</v>
      </c>
      <c r="S813" s="218">
        <v>0</v>
      </c>
      <c r="T813" s="219">
        <f>S813*H813</f>
        <v>0</v>
      </c>
      <c r="AR813" s="25" t="s">
        <v>502</v>
      </c>
      <c r="AT813" s="25" t="s">
        <v>498</v>
      </c>
      <c r="AU813" s="25" t="s">
        <v>80</v>
      </c>
      <c r="AY813" s="25" t="s">
        <v>492</v>
      </c>
      <c r="BE813" s="220">
        <f>IF(N813="základní",J813,0)</f>
        <v>0</v>
      </c>
      <c r="BF813" s="220">
        <f>IF(N813="snížená",J813,0)</f>
        <v>0</v>
      </c>
      <c r="BG813" s="220">
        <f>IF(N813="zákl. přenesená",J813,0)</f>
        <v>0</v>
      </c>
      <c r="BH813" s="220">
        <f>IF(N813="sníž. přenesená",J813,0)</f>
        <v>0</v>
      </c>
      <c r="BI813" s="220">
        <f>IF(N813="nulová",J813,0)</f>
        <v>0</v>
      </c>
      <c r="BJ813" s="25" t="s">
        <v>80</v>
      </c>
      <c r="BK813" s="220">
        <f>ROUND(I813*H813,2)</f>
        <v>0</v>
      </c>
      <c r="BL813" s="25" t="s">
        <v>502</v>
      </c>
      <c r="BM813" s="25" t="s">
        <v>4096</v>
      </c>
    </row>
    <row r="814" spans="2:65" s="1" customFormat="1">
      <c r="B814" s="42"/>
      <c r="C814" s="64"/>
      <c r="D814" s="221" t="s">
        <v>506</v>
      </c>
      <c r="E814" s="64"/>
      <c r="F814" s="222" t="s">
        <v>12433</v>
      </c>
      <c r="G814" s="64"/>
      <c r="H814" s="64"/>
      <c r="I814" s="177"/>
      <c r="J814" s="64"/>
      <c r="K814" s="64"/>
      <c r="L814" s="62"/>
      <c r="M814" s="223"/>
      <c r="N814" s="43"/>
      <c r="O814" s="43"/>
      <c r="P814" s="43"/>
      <c r="Q814" s="43"/>
      <c r="R814" s="43"/>
      <c r="S814" s="43"/>
      <c r="T814" s="79"/>
      <c r="AT814" s="25" t="s">
        <v>506</v>
      </c>
      <c r="AU814" s="25" t="s">
        <v>80</v>
      </c>
    </row>
    <row r="815" spans="2:65" s="1" customFormat="1" ht="48">
      <c r="B815" s="42"/>
      <c r="C815" s="64"/>
      <c r="D815" s="227" t="s">
        <v>2254</v>
      </c>
      <c r="E815" s="64"/>
      <c r="F815" s="273" t="s">
        <v>12434</v>
      </c>
      <c r="G815" s="64"/>
      <c r="H815" s="64"/>
      <c r="I815" s="177"/>
      <c r="J815" s="64"/>
      <c r="K815" s="64"/>
      <c r="L815" s="62"/>
      <c r="M815" s="223"/>
      <c r="N815" s="43"/>
      <c r="O815" s="43"/>
      <c r="P815" s="43"/>
      <c r="Q815" s="43"/>
      <c r="R815" s="43"/>
      <c r="S815" s="43"/>
      <c r="T815" s="79"/>
      <c r="AT815" s="25" t="s">
        <v>2254</v>
      </c>
      <c r="AU815" s="25" t="s">
        <v>80</v>
      </c>
    </row>
    <row r="816" spans="2:65" s="1" customFormat="1" ht="16.5" customHeight="1">
      <c r="B816" s="42"/>
      <c r="C816" s="209" t="s">
        <v>1447</v>
      </c>
      <c r="D816" s="209" t="s">
        <v>498</v>
      </c>
      <c r="E816" s="210" t="s">
        <v>12435</v>
      </c>
      <c r="F816" s="211" t="s">
        <v>12436</v>
      </c>
      <c r="G816" s="212" t="s">
        <v>2537</v>
      </c>
      <c r="H816" s="213">
        <v>1</v>
      </c>
      <c r="I816" s="214"/>
      <c r="J816" s="215">
        <f>ROUND(I816*H816,2)</f>
        <v>0</v>
      </c>
      <c r="K816" s="211" t="s">
        <v>11781</v>
      </c>
      <c r="L816" s="62"/>
      <c r="M816" s="216" t="s">
        <v>23</v>
      </c>
      <c r="N816" s="217" t="s">
        <v>44</v>
      </c>
      <c r="O816" s="43"/>
      <c r="P816" s="218">
        <f>O816*H816</f>
        <v>0</v>
      </c>
      <c r="Q816" s="218">
        <v>0</v>
      </c>
      <c r="R816" s="218">
        <f>Q816*H816</f>
        <v>0</v>
      </c>
      <c r="S816" s="218">
        <v>0</v>
      </c>
      <c r="T816" s="219">
        <f>S816*H816</f>
        <v>0</v>
      </c>
      <c r="AR816" s="25" t="s">
        <v>502</v>
      </c>
      <c r="AT816" s="25" t="s">
        <v>498</v>
      </c>
      <c r="AU816" s="25" t="s">
        <v>80</v>
      </c>
      <c r="AY816" s="25" t="s">
        <v>492</v>
      </c>
      <c r="BE816" s="220">
        <f>IF(N816="základní",J816,0)</f>
        <v>0</v>
      </c>
      <c r="BF816" s="220">
        <f>IF(N816="snížená",J816,0)</f>
        <v>0</v>
      </c>
      <c r="BG816" s="220">
        <f>IF(N816="zákl. přenesená",J816,0)</f>
        <v>0</v>
      </c>
      <c r="BH816" s="220">
        <f>IF(N816="sníž. přenesená",J816,0)</f>
        <v>0</v>
      </c>
      <c r="BI816" s="220">
        <f>IF(N816="nulová",J816,0)</f>
        <v>0</v>
      </c>
      <c r="BJ816" s="25" t="s">
        <v>80</v>
      </c>
      <c r="BK816" s="220">
        <f>ROUND(I816*H816,2)</f>
        <v>0</v>
      </c>
      <c r="BL816" s="25" t="s">
        <v>502</v>
      </c>
      <c r="BM816" s="25" t="s">
        <v>4109</v>
      </c>
    </row>
    <row r="817" spans="2:65" s="1" customFormat="1">
      <c r="B817" s="42"/>
      <c r="C817" s="64"/>
      <c r="D817" s="221" t="s">
        <v>506</v>
      </c>
      <c r="E817" s="64"/>
      <c r="F817" s="222" t="s">
        <v>12436</v>
      </c>
      <c r="G817" s="64"/>
      <c r="H817" s="64"/>
      <c r="I817" s="177"/>
      <c r="J817" s="64"/>
      <c r="K817" s="64"/>
      <c r="L817" s="62"/>
      <c r="M817" s="223"/>
      <c r="N817" s="43"/>
      <c r="O817" s="43"/>
      <c r="P817" s="43"/>
      <c r="Q817" s="43"/>
      <c r="R817" s="43"/>
      <c r="S817" s="43"/>
      <c r="T817" s="79"/>
      <c r="AT817" s="25" t="s">
        <v>506</v>
      </c>
      <c r="AU817" s="25" t="s">
        <v>80</v>
      </c>
    </row>
    <row r="818" spans="2:65" s="1" customFormat="1" ht="48">
      <c r="B818" s="42"/>
      <c r="C818" s="64"/>
      <c r="D818" s="227" t="s">
        <v>2254</v>
      </c>
      <c r="E818" s="64"/>
      <c r="F818" s="273" t="s">
        <v>12429</v>
      </c>
      <c r="G818" s="64"/>
      <c r="H818" s="64"/>
      <c r="I818" s="177"/>
      <c r="J818" s="64"/>
      <c r="K818" s="64"/>
      <c r="L818" s="62"/>
      <c r="M818" s="223"/>
      <c r="N818" s="43"/>
      <c r="O818" s="43"/>
      <c r="P818" s="43"/>
      <c r="Q818" s="43"/>
      <c r="R818" s="43"/>
      <c r="S818" s="43"/>
      <c r="T818" s="79"/>
      <c r="AT818" s="25" t="s">
        <v>2254</v>
      </c>
      <c r="AU818" s="25" t="s">
        <v>80</v>
      </c>
    </row>
    <row r="819" spans="2:65" s="1" customFormat="1" ht="16.5" customHeight="1">
      <c r="B819" s="42"/>
      <c r="C819" s="209" t="s">
        <v>2490</v>
      </c>
      <c r="D819" s="209" t="s">
        <v>498</v>
      </c>
      <c r="E819" s="210" t="s">
        <v>12437</v>
      </c>
      <c r="F819" s="211" t="s">
        <v>12438</v>
      </c>
      <c r="G819" s="212" t="s">
        <v>2537</v>
      </c>
      <c r="H819" s="213">
        <v>1</v>
      </c>
      <c r="I819" s="214"/>
      <c r="J819" s="215">
        <f>ROUND(I819*H819,2)</f>
        <v>0</v>
      </c>
      <c r="K819" s="211" t="s">
        <v>11781</v>
      </c>
      <c r="L819" s="62"/>
      <c r="M819" s="216" t="s">
        <v>23</v>
      </c>
      <c r="N819" s="217" t="s">
        <v>44</v>
      </c>
      <c r="O819" s="43"/>
      <c r="P819" s="218">
        <f>O819*H819</f>
        <v>0</v>
      </c>
      <c r="Q819" s="218">
        <v>0</v>
      </c>
      <c r="R819" s="218">
        <f>Q819*H819</f>
        <v>0</v>
      </c>
      <c r="S819" s="218">
        <v>0</v>
      </c>
      <c r="T819" s="219">
        <f>S819*H819</f>
        <v>0</v>
      </c>
      <c r="AR819" s="25" t="s">
        <v>502</v>
      </c>
      <c r="AT819" s="25" t="s">
        <v>498</v>
      </c>
      <c r="AU819" s="25" t="s">
        <v>80</v>
      </c>
      <c r="AY819" s="25" t="s">
        <v>492</v>
      </c>
      <c r="BE819" s="220">
        <f>IF(N819="základní",J819,0)</f>
        <v>0</v>
      </c>
      <c r="BF819" s="220">
        <f>IF(N819="snížená",J819,0)</f>
        <v>0</v>
      </c>
      <c r="BG819" s="220">
        <f>IF(N819="zákl. přenesená",J819,0)</f>
        <v>0</v>
      </c>
      <c r="BH819" s="220">
        <f>IF(N819="sníž. přenesená",J819,0)</f>
        <v>0</v>
      </c>
      <c r="BI819" s="220">
        <f>IF(N819="nulová",J819,0)</f>
        <v>0</v>
      </c>
      <c r="BJ819" s="25" t="s">
        <v>80</v>
      </c>
      <c r="BK819" s="220">
        <f>ROUND(I819*H819,2)</f>
        <v>0</v>
      </c>
      <c r="BL819" s="25" t="s">
        <v>502</v>
      </c>
      <c r="BM819" s="25" t="s">
        <v>4121</v>
      </c>
    </row>
    <row r="820" spans="2:65" s="1" customFormat="1">
      <c r="B820" s="42"/>
      <c r="C820" s="64"/>
      <c r="D820" s="221" t="s">
        <v>506</v>
      </c>
      <c r="E820" s="64"/>
      <c r="F820" s="222" t="s">
        <v>12438</v>
      </c>
      <c r="G820" s="64"/>
      <c r="H820" s="64"/>
      <c r="I820" s="177"/>
      <c r="J820" s="64"/>
      <c r="K820" s="64"/>
      <c r="L820" s="62"/>
      <c r="M820" s="223"/>
      <c r="N820" s="43"/>
      <c r="O820" s="43"/>
      <c r="P820" s="43"/>
      <c r="Q820" s="43"/>
      <c r="R820" s="43"/>
      <c r="S820" s="43"/>
      <c r="T820" s="79"/>
      <c r="AT820" s="25" t="s">
        <v>506</v>
      </c>
      <c r="AU820" s="25" t="s">
        <v>80</v>
      </c>
    </row>
    <row r="821" spans="2:65" s="1" customFormat="1" ht="48">
      <c r="B821" s="42"/>
      <c r="C821" s="64"/>
      <c r="D821" s="227" t="s">
        <v>2254</v>
      </c>
      <c r="E821" s="64"/>
      <c r="F821" s="273" t="s">
        <v>12429</v>
      </c>
      <c r="G821" s="64"/>
      <c r="H821" s="64"/>
      <c r="I821" s="177"/>
      <c r="J821" s="64"/>
      <c r="K821" s="64"/>
      <c r="L821" s="62"/>
      <c r="M821" s="223"/>
      <c r="N821" s="43"/>
      <c r="O821" s="43"/>
      <c r="P821" s="43"/>
      <c r="Q821" s="43"/>
      <c r="R821" s="43"/>
      <c r="S821" s="43"/>
      <c r="T821" s="79"/>
      <c r="AT821" s="25" t="s">
        <v>2254</v>
      </c>
      <c r="AU821" s="25" t="s">
        <v>80</v>
      </c>
    </row>
    <row r="822" spans="2:65" s="1" customFormat="1" ht="16.5" customHeight="1">
      <c r="B822" s="42"/>
      <c r="C822" s="209" t="s">
        <v>2494</v>
      </c>
      <c r="D822" s="209" t="s">
        <v>498</v>
      </c>
      <c r="E822" s="210" t="s">
        <v>12439</v>
      </c>
      <c r="F822" s="211" t="s">
        <v>12440</v>
      </c>
      <c r="G822" s="212" t="s">
        <v>2537</v>
      </c>
      <c r="H822" s="213">
        <v>1</v>
      </c>
      <c r="I822" s="214"/>
      <c r="J822" s="215">
        <f>ROUND(I822*H822,2)</f>
        <v>0</v>
      </c>
      <c r="K822" s="211" t="s">
        <v>11781</v>
      </c>
      <c r="L822" s="62"/>
      <c r="M822" s="216" t="s">
        <v>23</v>
      </c>
      <c r="N822" s="217" t="s">
        <v>44</v>
      </c>
      <c r="O822" s="43"/>
      <c r="P822" s="218">
        <f>O822*H822</f>
        <v>0</v>
      </c>
      <c r="Q822" s="218">
        <v>0</v>
      </c>
      <c r="R822" s="218">
        <f>Q822*H822</f>
        <v>0</v>
      </c>
      <c r="S822" s="218">
        <v>0</v>
      </c>
      <c r="T822" s="219">
        <f>S822*H822</f>
        <v>0</v>
      </c>
      <c r="AR822" s="25" t="s">
        <v>502</v>
      </c>
      <c r="AT822" s="25" t="s">
        <v>498</v>
      </c>
      <c r="AU822" s="25" t="s">
        <v>80</v>
      </c>
      <c r="AY822" s="25" t="s">
        <v>492</v>
      </c>
      <c r="BE822" s="220">
        <f>IF(N822="základní",J822,0)</f>
        <v>0</v>
      </c>
      <c r="BF822" s="220">
        <f>IF(N822="snížená",J822,0)</f>
        <v>0</v>
      </c>
      <c r="BG822" s="220">
        <f>IF(N822="zákl. přenesená",J822,0)</f>
        <v>0</v>
      </c>
      <c r="BH822" s="220">
        <f>IF(N822="sníž. přenesená",J822,0)</f>
        <v>0</v>
      </c>
      <c r="BI822" s="220">
        <f>IF(N822="nulová",J822,0)</f>
        <v>0</v>
      </c>
      <c r="BJ822" s="25" t="s">
        <v>80</v>
      </c>
      <c r="BK822" s="220">
        <f>ROUND(I822*H822,2)</f>
        <v>0</v>
      </c>
      <c r="BL822" s="25" t="s">
        <v>502</v>
      </c>
      <c r="BM822" s="25" t="s">
        <v>4133</v>
      </c>
    </row>
    <row r="823" spans="2:65" s="1" customFormat="1">
      <c r="B823" s="42"/>
      <c r="C823" s="64"/>
      <c r="D823" s="221" t="s">
        <v>506</v>
      </c>
      <c r="E823" s="64"/>
      <c r="F823" s="222" t="s">
        <v>12440</v>
      </c>
      <c r="G823" s="64"/>
      <c r="H823" s="64"/>
      <c r="I823" s="177"/>
      <c r="J823" s="64"/>
      <c r="K823" s="64"/>
      <c r="L823" s="62"/>
      <c r="M823" s="223"/>
      <c r="N823" s="43"/>
      <c r="O823" s="43"/>
      <c r="P823" s="43"/>
      <c r="Q823" s="43"/>
      <c r="R823" s="43"/>
      <c r="S823" s="43"/>
      <c r="T823" s="79"/>
      <c r="AT823" s="25" t="s">
        <v>506</v>
      </c>
      <c r="AU823" s="25" t="s">
        <v>80</v>
      </c>
    </row>
    <row r="824" spans="2:65" s="1" customFormat="1" ht="48">
      <c r="B824" s="42"/>
      <c r="C824" s="64"/>
      <c r="D824" s="227" t="s">
        <v>2254</v>
      </c>
      <c r="E824" s="64"/>
      <c r="F824" s="273" t="s">
        <v>12429</v>
      </c>
      <c r="G824" s="64"/>
      <c r="H824" s="64"/>
      <c r="I824" s="177"/>
      <c r="J824" s="64"/>
      <c r="K824" s="64"/>
      <c r="L824" s="62"/>
      <c r="M824" s="223"/>
      <c r="N824" s="43"/>
      <c r="O824" s="43"/>
      <c r="P824" s="43"/>
      <c r="Q824" s="43"/>
      <c r="R824" s="43"/>
      <c r="S824" s="43"/>
      <c r="T824" s="79"/>
      <c r="AT824" s="25" t="s">
        <v>2254</v>
      </c>
      <c r="AU824" s="25" t="s">
        <v>80</v>
      </c>
    </row>
    <row r="825" spans="2:65" s="1" customFormat="1" ht="16.5" customHeight="1">
      <c r="B825" s="42"/>
      <c r="C825" s="209" t="s">
        <v>2498</v>
      </c>
      <c r="D825" s="209" t="s">
        <v>498</v>
      </c>
      <c r="E825" s="210" t="s">
        <v>12441</v>
      </c>
      <c r="F825" s="211" t="s">
        <v>12442</v>
      </c>
      <c r="G825" s="212" t="s">
        <v>2537</v>
      </c>
      <c r="H825" s="213">
        <v>1</v>
      </c>
      <c r="I825" s="214"/>
      <c r="J825" s="215">
        <f>ROUND(I825*H825,2)</f>
        <v>0</v>
      </c>
      <c r="K825" s="211" t="s">
        <v>11781</v>
      </c>
      <c r="L825" s="62"/>
      <c r="M825" s="216" t="s">
        <v>23</v>
      </c>
      <c r="N825" s="217" t="s">
        <v>44</v>
      </c>
      <c r="O825" s="43"/>
      <c r="P825" s="218">
        <f>O825*H825</f>
        <v>0</v>
      </c>
      <c r="Q825" s="218">
        <v>0</v>
      </c>
      <c r="R825" s="218">
        <f>Q825*H825</f>
        <v>0</v>
      </c>
      <c r="S825" s="218">
        <v>0</v>
      </c>
      <c r="T825" s="219">
        <f>S825*H825</f>
        <v>0</v>
      </c>
      <c r="AR825" s="25" t="s">
        <v>502</v>
      </c>
      <c r="AT825" s="25" t="s">
        <v>498</v>
      </c>
      <c r="AU825" s="25" t="s">
        <v>80</v>
      </c>
      <c r="AY825" s="25" t="s">
        <v>492</v>
      </c>
      <c r="BE825" s="220">
        <f>IF(N825="základní",J825,0)</f>
        <v>0</v>
      </c>
      <c r="BF825" s="220">
        <f>IF(N825="snížená",J825,0)</f>
        <v>0</v>
      </c>
      <c r="BG825" s="220">
        <f>IF(N825="zákl. přenesená",J825,0)</f>
        <v>0</v>
      </c>
      <c r="BH825" s="220">
        <f>IF(N825="sníž. přenesená",J825,0)</f>
        <v>0</v>
      </c>
      <c r="BI825" s="220">
        <f>IF(N825="nulová",J825,0)</f>
        <v>0</v>
      </c>
      <c r="BJ825" s="25" t="s">
        <v>80</v>
      </c>
      <c r="BK825" s="220">
        <f>ROUND(I825*H825,2)</f>
        <v>0</v>
      </c>
      <c r="BL825" s="25" t="s">
        <v>502</v>
      </c>
      <c r="BM825" s="25" t="s">
        <v>4145</v>
      </c>
    </row>
    <row r="826" spans="2:65" s="1" customFormat="1">
      <c r="B826" s="42"/>
      <c r="C826" s="64"/>
      <c r="D826" s="221" t="s">
        <v>506</v>
      </c>
      <c r="E826" s="64"/>
      <c r="F826" s="222" t="s">
        <v>12442</v>
      </c>
      <c r="G826" s="64"/>
      <c r="H826" s="64"/>
      <c r="I826" s="177"/>
      <c r="J826" s="64"/>
      <c r="K826" s="64"/>
      <c r="L826" s="62"/>
      <c r="M826" s="223"/>
      <c r="N826" s="43"/>
      <c r="O826" s="43"/>
      <c r="P826" s="43"/>
      <c r="Q826" s="43"/>
      <c r="R826" s="43"/>
      <c r="S826" s="43"/>
      <c r="T826" s="79"/>
      <c r="AT826" s="25" t="s">
        <v>506</v>
      </c>
      <c r="AU826" s="25" t="s">
        <v>80</v>
      </c>
    </row>
    <row r="827" spans="2:65" s="1" customFormat="1" ht="48">
      <c r="B827" s="42"/>
      <c r="C827" s="64"/>
      <c r="D827" s="227" t="s">
        <v>2254</v>
      </c>
      <c r="E827" s="64"/>
      <c r="F827" s="273" t="s">
        <v>12426</v>
      </c>
      <c r="G827" s="64"/>
      <c r="H827" s="64"/>
      <c r="I827" s="177"/>
      <c r="J827" s="64"/>
      <c r="K827" s="64"/>
      <c r="L827" s="62"/>
      <c r="M827" s="223"/>
      <c r="N827" s="43"/>
      <c r="O827" s="43"/>
      <c r="P827" s="43"/>
      <c r="Q827" s="43"/>
      <c r="R827" s="43"/>
      <c r="S827" s="43"/>
      <c r="T827" s="79"/>
      <c r="AT827" s="25" t="s">
        <v>2254</v>
      </c>
      <c r="AU827" s="25" t="s">
        <v>80</v>
      </c>
    </row>
    <row r="828" spans="2:65" s="1" customFormat="1" ht="16.5" customHeight="1">
      <c r="B828" s="42"/>
      <c r="C828" s="209" t="s">
        <v>2502</v>
      </c>
      <c r="D828" s="209" t="s">
        <v>498</v>
      </c>
      <c r="E828" s="210" t="s">
        <v>12443</v>
      </c>
      <c r="F828" s="211" t="s">
        <v>12444</v>
      </c>
      <c r="G828" s="212" t="s">
        <v>2537</v>
      </c>
      <c r="H828" s="213">
        <v>1</v>
      </c>
      <c r="I828" s="214"/>
      <c r="J828" s="215">
        <f>ROUND(I828*H828,2)</f>
        <v>0</v>
      </c>
      <c r="K828" s="211" t="s">
        <v>11781</v>
      </c>
      <c r="L828" s="62"/>
      <c r="M828" s="216" t="s">
        <v>23</v>
      </c>
      <c r="N828" s="217" t="s">
        <v>44</v>
      </c>
      <c r="O828" s="43"/>
      <c r="P828" s="218">
        <f>O828*H828</f>
        <v>0</v>
      </c>
      <c r="Q828" s="218">
        <v>0</v>
      </c>
      <c r="R828" s="218">
        <f>Q828*H828</f>
        <v>0</v>
      </c>
      <c r="S828" s="218">
        <v>0</v>
      </c>
      <c r="T828" s="219">
        <f>S828*H828</f>
        <v>0</v>
      </c>
      <c r="AR828" s="25" t="s">
        <v>502</v>
      </c>
      <c r="AT828" s="25" t="s">
        <v>498</v>
      </c>
      <c r="AU828" s="25" t="s">
        <v>80</v>
      </c>
      <c r="AY828" s="25" t="s">
        <v>492</v>
      </c>
      <c r="BE828" s="220">
        <f>IF(N828="základní",J828,0)</f>
        <v>0</v>
      </c>
      <c r="BF828" s="220">
        <f>IF(N828="snížená",J828,0)</f>
        <v>0</v>
      </c>
      <c r="BG828" s="220">
        <f>IF(N828="zákl. přenesená",J828,0)</f>
        <v>0</v>
      </c>
      <c r="BH828" s="220">
        <f>IF(N828="sníž. přenesená",J828,0)</f>
        <v>0</v>
      </c>
      <c r="BI828" s="220">
        <f>IF(N828="nulová",J828,0)</f>
        <v>0</v>
      </c>
      <c r="BJ828" s="25" t="s">
        <v>80</v>
      </c>
      <c r="BK828" s="220">
        <f>ROUND(I828*H828,2)</f>
        <v>0</v>
      </c>
      <c r="BL828" s="25" t="s">
        <v>502</v>
      </c>
      <c r="BM828" s="25" t="s">
        <v>4155</v>
      </c>
    </row>
    <row r="829" spans="2:65" s="1" customFormat="1">
      <c r="B829" s="42"/>
      <c r="C829" s="64"/>
      <c r="D829" s="221" t="s">
        <v>506</v>
      </c>
      <c r="E829" s="64"/>
      <c r="F829" s="222" t="s">
        <v>12444</v>
      </c>
      <c r="G829" s="64"/>
      <c r="H829" s="64"/>
      <c r="I829" s="177"/>
      <c r="J829" s="64"/>
      <c r="K829" s="64"/>
      <c r="L829" s="62"/>
      <c r="M829" s="223"/>
      <c r="N829" s="43"/>
      <c r="O829" s="43"/>
      <c r="P829" s="43"/>
      <c r="Q829" s="43"/>
      <c r="R829" s="43"/>
      <c r="S829" s="43"/>
      <c r="T829" s="79"/>
      <c r="AT829" s="25" t="s">
        <v>506</v>
      </c>
      <c r="AU829" s="25" t="s">
        <v>80</v>
      </c>
    </row>
    <row r="830" spans="2:65" s="1" customFormat="1" ht="48">
      <c r="B830" s="42"/>
      <c r="C830" s="64"/>
      <c r="D830" s="227" t="s">
        <v>2254</v>
      </c>
      <c r="E830" s="64"/>
      <c r="F830" s="273" t="s">
        <v>12445</v>
      </c>
      <c r="G830" s="64"/>
      <c r="H830" s="64"/>
      <c r="I830" s="177"/>
      <c r="J830" s="64"/>
      <c r="K830" s="64"/>
      <c r="L830" s="62"/>
      <c r="M830" s="223"/>
      <c r="N830" s="43"/>
      <c r="O830" s="43"/>
      <c r="P830" s="43"/>
      <c r="Q830" s="43"/>
      <c r="R830" s="43"/>
      <c r="S830" s="43"/>
      <c r="T830" s="79"/>
      <c r="AT830" s="25" t="s">
        <v>2254</v>
      </c>
      <c r="AU830" s="25" t="s">
        <v>80</v>
      </c>
    </row>
    <row r="831" spans="2:65" s="1" customFormat="1" ht="16.5" customHeight="1">
      <c r="B831" s="42"/>
      <c r="C831" s="209" t="s">
        <v>2505</v>
      </c>
      <c r="D831" s="209" t="s">
        <v>498</v>
      </c>
      <c r="E831" s="210" t="s">
        <v>12446</v>
      </c>
      <c r="F831" s="211" t="s">
        <v>12447</v>
      </c>
      <c r="G831" s="212" t="s">
        <v>2537</v>
      </c>
      <c r="H831" s="213">
        <v>16</v>
      </c>
      <c r="I831" s="214"/>
      <c r="J831" s="215">
        <f>ROUND(I831*H831,2)</f>
        <v>0</v>
      </c>
      <c r="K831" s="211" t="s">
        <v>11781</v>
      </c>
      <c r="L831" s="62"/>
      <c r="M831" s="216" t="s">
        <v>23</v>
      </c>
      <c r="N831" s="217" t="s">
        <v>44</v>
      </c>
      <c r="O831" s="43"/>
      <c r="P831" s="218">
        <f>O831*H831</f>
        <v>0</v>
      </c>
      <c r="Q831" s="218">
        <v>0</v>
      </c>
      <c r="R831" s="218">
        <f>Q831*H831</f>
        <v>0</v>
      </c>
      <c r="S831" s="218">
        <v>0</v>
      </c>
      <c r="T831" s="219">
        <f>S831*H831</f>
        <v>0</v>
      </c>
      <c r="AR831" s="25" t="s">
        <v>502</v>
      </c>
      <c r="AT831" s="25" t="s">
        <v>498</v>
      </c>
      <c r="AU831" s="25" t="s">
        <v>80</v>
      </c>
      <c r="AY831" s="25" t="s">
        <v>492</v>
      </c>
      <c r="BE831" s="220">
        <f>IF(N831="základní",J831,0)</f>
        <v>0</v>
      </c>
      <c r="BF831" s="220">
        <f>IF(N831="snížená",J831,0)</f>
        <v>0</v>
      </c>
      <c r="BG831" s="220">
        <f>IF(N831="zákl. přenesená",J831,0)</f>
        <v>0</v>
      </c>
      <c r="BH831" s="220">
        <f>IF(N831="sníž. přenesená",J831,0)</f>
        <v>0</v>
      </c>
      <c r="BI831" s="220">
        <f>IF(N831="nulová",J831,0)</f>
        <v>0</v>
      </c>
      <c r="BJ831" s="25" t="s">
        <v>80</v>
      </c>
      <c r="BK831" s="220">
        <f>ROUND(I831*H831,2)</f>
        <v>0</v>
      </c>
      <c r="BL831" s="25" t="s">
        <v>502</v>
      </c>
      <c r="BM831" s="25" t="s">
        <v>4165</v>
      </c>
    </row>
    <row r="832" spans="2:65" s="1" customFormat="1">
      <c r="B832" s="42"/>
      <c r="C832" s="64"/>
      <c r="D832" s="221" t="s">
        <v>506</v>
      </c>
      <c r="E832" s="64"/>
      <c r="F832" s="222" t="s">
        <v>12447</v>
      </c>
      <c r="G832" s="64"/>
      <c r="H832" s="64"/>
      <c r="I832" s="177"/>
      <c r="J832" s="64"/>
      <c r="K832" s="64"/>
      <c r="L832" s="62"/>
      <c r="M832" s="223"/>
      <c r="N832" s="43"/>
      <c r="O832" s="43"/>
      <c r="P832" s="43"/>
      <c r="Q832" s="43"/>
      <c r="R832" s="43"/>
      <c r="S832" s="43"/>
      <c r="T832" s="79"/>
      <c r="AT832" s="25" t="s">
        <v>506</v>
      </c>
      <c r="AU832" s="25" t="s">
        <v>80</v>
      </c>
    </row>
    <row r="833" spans="2:65" s="1" customFormat="1" ht="36">
      <c r="B833" s="42"/>
      <c r="C833" s="64"/>
      <c r="D833" s="227" t="s">
        <v>2254</v>
      </c>
      <c r="E833" s="64"/>
      <c r="F833" s="273" t="s">
        <v>12448</v>
      </c>
      <c r="G833" s="64"/>
      <c r="H833" s="64"/>
      <c r="I833" s="177"/>
      <c r="J833" s="64"/>
      <c r="K833" s="64"/>
      <c r="L833" s="62"/>
      <c r="M833" s="223"/>
      <c r="N833" s="43"/>
      <c r="O833" s="43"/>
      <c r="P833" s="43"/>
      <c r="Q833" s="43"/>
      <c r="R833" s="43"/>
      <c r="S833" s="43"/>
      <c r="T833" s="79"/>
      <c r="AT833" s="25" t="s">
        <v>2254</v>
      </c>
      <c r="AU833" s="25" t="s">
        <v>80</v>
      </c>
    </row>
    <row r="834" spans="2:65" s="1" customFormat="1" ht="16.5" customHeight="1">
      <c r="B834" s="42"/>
      <c r="C834" s="209" t="s">
        <v>2509</v>
      </c>
      <c r="D834" s="209" t="s">
        <v>498</v>
      </c>
      <c r="E834" s="210" t="s">
        <v>12449</v>
      </c>
      <c r="F834" s="211" t="s">
        <v>12447</v>
      </c>
      <c r="G834" s="212" t="s">
        <v>2537</v>
      </c>
      <c r="H834" s="213">
        <v>2</v>
      </c>
      <c r="I834" s="214"/>
      <c r="J834" s="215">
        <f>ROUND(I834*H834,2)</f>
        <v>0</v>
      </c>
      <c r="K834" s="211" t="s">
        <v>11781</v>
      </c>
      <c r="L834" s="62"/>
      <c r="M834" s="216" t="s">
        <v>23</v>
      </c>
      <c r="N834" s="217" t="s">
        <v>44</v>
      </c>
      <c r="O834" s="43"/>
      <c r="P834" s="218">
        <f>O834*H834</f>
        <v>0</v>
      </c>
      <c r="Q834" s="218">
        <v>0</v>
      </c>
      <c r="R834" s="218">
        <f>Q834*H834</f>
        <v>0</v>
      </c>
      <c r="S834" s="218">
        <v>0</v>
      </c>
      <c r="T834" s="219">
        <f>S834*H834</f>
        <v>0</v>
      </c>
      <c r="AR834" s="25" t="s">
        <v>502</v>
      </c>
      <c r="AT834" s="25" t="s">
        <v>498</v>
      </c>
      <c r="AU834" s="25" t="s">
        <v>80</v>
      </c>
      <c r="AY834" s="25" t="s">
        <v>492</v>
      </c>
      <c r="BE834" s="220">
        <f>IF(N834="základní",J834,0)</f>
        <v>0</v>
      </c>
      <c r="BF834" s="220">
        <f>IF(N834="snížená",J834,0)</f>
        <v>0</v>
      </c>
      <c r="BG834" s="220">
        <f>IF(N834="zákl. přenesená",J834,0)</f>
        <v>0</v>
      </c>
      <c r="BH834" s="220">
        <f>IF(N834="sníž. přenesená",J834,0)</f>
        <v>0</v>
      </c>
      <c r="BI834" s="220">
        <f>IF(N834="nulová",J834,0)</f>
        <v>0</v>
      </c>
      <c r="BJ834" s="25" t="s">
        <v>80</v>
      </c>
      <c r="BK834" s="220">
        <f>ROUND(I834*H834,2)</f>
        <v>0</v>
      </c>
      <c r="BL834" s="25" t="s">
        <v>502</v>
      </c>
      <c r="BM834" s="25" t="s">
        <v>4175</v>
      </c>
    </row>
    <row r="835" spans="2:65" s="1" customFormat="1">
      <c r="B835" s="42"/>
      <c r="C835" s="64"/>
      <c r="D835" s="221" t="s">
        <v>506</v>
      </c>
      <c r="E835" s="64"/>
      <c r="F835" s="222" t="s">
        <v>12447</v>
      </c>
      <c r="G835" s="64"/>
      <c r="H835" s="64"/>
      <c r="I835" s="177"/>
      <c r="J835" s="64"/>
      <c r="K835" s="64"/>
      <c r="L835" s="62"/>
      <c r="M835" s="223"/>
      <c r="N835" s="43"/>
      <c r="O835" s="43"/>
      <c r="P835" s="43"/>
      <c r="Q835" s="43"/>
      <c r="R835" s="43"/>
      <c r="S835" s="43"/>
      <c r="T835" s="79"/>
      <c r="AT835" s="25" t="s">
        <v>506</v>
      </c>
      <c r="AU835" s="25" t="s">
        <v>80</v>
      </c>
    </row>
    <row r="836" spans="2:65" s="1" customFormat="1" ht="36">
      <c r="B836" s="42"/>
      <c r="C836" s="64"/>
      <c r="D836" s="227" t="s">
        <v>2254</v>
      </c>
      <c r="E836" s="64"/>
      <c r="F836" s="273" t="s">
        <v>12450</v>
      </c>
      <c r="G836" s="64"/>
      <c r="H836" s="64"/>
      <c r="I836" s="177"/>
      <c r="J836" s="64"/>
      <c r="K836" s="64"/>
      <c r="L836" s="62"/>
      <c r="M836" s="223"/>
      <c r="N836" s="43"/>
      <c r="O836" s="43"/>
      <c r="P836" s="43"/>
      <c r="Q836" s="43"/>
      <c r="R836" s="43"/>
      <c r="S836" s="43"/>
      <c r="T836" s="79"/>
      <c r="AT836" s="25" t="s">
        <v>2254</v>
      </c>
      <c r="AU836" s="25" t="s">
        <v>80</v>
      </c>
    </row>
    <row r="837" spans="2:65" s="1" customFormat="1" ht="16.5" customHeight="1">
      <c r="B837" s="42"/>
      <c r="C837" s="209" t="s">
        <v>2512</v>
      </c>
      <c r="D837" s="209" t="s">
        <v>498</v>
      </c>
      <c r="E837" s="210" t="s">
        <v>12451</v>
      </c>
      <c r="F837" s="211" t="s">
        <v>12452</v>
      </c>
      <c r="G837" s="212" t="s">
        <v>2537</v>
      </c>
      <c r="H837" s="213">
        <v>1</v>
      </c>
      <c r="I837" s="214"/>
      <c r="J837" s="215">
        <f>ROUND(I837*H837,2)</f>
        <v>0</v>
      </c>
      <c r="K837" s="211" t="s">
        <v>11781</v>
      </c>
      <c r="L837" s="62"/>
      <c r="M837" s="216" t="s">
        <v>23</v>
      </c>
      <c r="N837" s="217" t="s">
        <v>44</v>
      </c>
      <c r="O837" s="43"/>
      <c r="P837" s="218">
        <f>O837*H837</f>
        <v>0</v>
      </c>
      <c r="Q837" s="218">
        <v>0</v>
      </c>
      <c r="R837" s="218">
        <f>Q837*H837</f>
        <v>0</v>
      </c>
      <c r="S837" s="218">
        <v>0</v>
      </c>
      <c r="T837" s="219">
        <f>S837*H837</f>
        <v>0</v>
      </c>
      <c r="AR837" s="25" t="s">
        <v>502</v>
      </c>
      <c r="AT837" s="25" t="s">
        <v>498</v>
      </c>
      <c r="AU837" s="25" t="s">
        <v>80</v>
      </c>
      <c r="AY837" s="25" t="s">
        <v>492</v>
      </c>
      <c r="BE837" s="220">
        <f>IF(N837="základní",J837,0)</f>
        <v>0</v>
      </c>
      <c r="BF837" s="220">
        <f>IF(N837="snížená",J837,0)</f>
        <v>0</v>
      </c>
      <c r="BG837" s="220">
        <f>IF(N837="zákl. přenesená",J837,0)</f>
        <v>0</v>
      </c>
      <c r="BH837" s="220">
        <f>IF(N837="sníž. přenesená",J837,0)</f>
        <v>0</v>
      </c>
      <c r="BI837" s="220">
        <f>IF(N837="nulová",J837,0)</f>
        <v>0</v>
      </c>
      <c r="BJ837" s="25" t="s">
        <v>80</v>
      </c>
      <c r="BK837" s="220">
        <f>ROUND(I837*H837,2)</f>
        <v>0</v>
      </c>
      <c r="BL837" s="25" t="s">
        <v>502</v>
      </c>
      <c r="BM837" s="25" t="s">
        <v>4185</v>
      </c>
    </row>
    <row r="838" spans="2:65" s="1" customFormat="1">
      <c r="B838" s="42"/>
      <c r="C838" s="64"/>
      <c r="D838" s="221" t="s">
        <v>506</v>
      </c>
      <c r="E838" s="64"/>
      <c r="F838" s="222" t="s">
        <v>12452</v>
      </c>
      <c r="G838" s="64"/>
      <c r="H838" s="64"/>
      <c r="I838" s="177"/>
      <c r="J838" s="64"/>
      <c r="K838" s="64"/>
      <c r="L838" s="62"/>
      <c r="M838" s="223"/>
      <c r="N838" s="43"/>
      <c r="O838" s="43"/>
      <c r="P838" s="43"/>
      <c r="Q838" s="43"/>
      <c r="R838" s="43"/>
      <c r="S838" s="43"/>
      <c r="T838" s="79"/>
      <c r="AT838" s="25" t="s">
        <v>506</v>
      </c>
      <c r="AU838" s="25" t="s">
        <v>80</v>
      </c>
    </row>
    <row r="839" spans="2:65" s="1" customFormat="1" ht="36">
      <c r="B839" s="42"/>
      <c r="C839" s="64"/>
      <c r="D839" s="227" t="s">
        <v>2254</v>
      </c>
      <c r="E839" s="64"/>
      <c r="F839" s="273" t="s">
        <v>12453</v>
      </c>
      <c r="G839" s="64"/>
      <c r="H839" s="64"/>
      <c r="I839" s="177"/>
      <c r="J839" s="64"/>
      <c r="K839" s="64"/>
      <c r="L839" s="62"/>
      <c r="M839" s="223"/>
      <c r="N839" s="43"/>
      <c r="O839" s="43"/>
      <c r="P839" s="43"/>
      <c r="Q839" s="43"/>
      <c r="R839" s="43"/>
      <c r="S839" s="43"/>
      <c r="T839" s="79"/>
      <c r="AT839" s="25" t="s">
        <v>2254</v>
      </c>
      <c r="AU839" s="25" t="s">
        <v>80</v>
      </c>
    </row>
    <row r="840" spans="2:65" s="1" customFormat="1" ht="16.5" customHeight="1">
      <c r="B840" s="42"/>
      <c r="C840" s="209" t="s">
        <v>2516</v>
      </c>
      <c r="D840" s="209" t="s">
        <v>498</v>
      </c>
      <c r="E840" s="210" t="s">
        <v>12454</v>
      </c>
      <c r="F840" s="211" t="s">
        <v>12455</v>
      </c>
      <c r="G840" s="212" t="s">
        <v>2537</v>
      </c>
      <c r="H840" s="213">
        <v>2</v>
      </c>
      <c r="I840" s="214"/>
      <c r="J840" s="215">
        <f>ROUND(I840*H840,2)</f>
        <v>0</v>
      </c>
      <c r="K840" s="211" t="s">
        <v>11781</v>
      </c>
      <c r="L840" s="62"/>
      <c r="M840" s="216" t="s">
        <v>23</v>
      </c>
      <c r="N840" s="217" t="s">
        <v>44</v>
      </c>
      <c r="O840" s="43"/>
      <c r="P840" s="218">
        <f>O840*H840</f>
        <v>0</v>
      </c>
      <c r="Q840" s="218">
        <v>0</v>
      </c>
      <c r="R840" s="218">
        <f>Q840*H840</f>
        <v>0</v>
      </c>
      <c r="S840" s="218">
        <v>0</v>
      </c>
      <c r="T840" s="219">
        <f>S840*H840</f>
        <v>0</v>
      </c>
      <c r="AR840" s="25" t="s">
        <v>502</v>
      </c>
      <c r="AT840" s="25" t="s">
        <v>498</v>
      </c>
      <c r="AU840" s="25" t="s">
        <v>80</v>
      </c>
      <c r="AY840" s="25" t="s">
        <v>492</v>
      </c>
      <c r="BE840" s="220">
        <f>IF(N840="základní",J840,0)</f>
        <v>0</v>
      </c>
      <c r="BF840" s="220">
        <f>IF(N840="snížená",J840,0)</f>
        <v>0</v>
      </c>
      <c r="BG840" s="220">
        <f>IF(N840="zákl. přenesená",J840,0)</f>
        <v>0</v>
      </c>
      <c r="BH840" s="220">
        <f>IF(N840="sníž. přenesená",J840,0)</f>
        <v>0</v>
      </c>
      <c r="BI840" s="220">
        <f>IF(N840="nulová",J840,0)</f>
        <v>0</v>
      </c>
      <c r="BJ840" s="25" t="s">
        <v>80</v>
      </c>
      <c r="BK840" s="220">
        <f>ROUND(I840*H840,2)</f>
        <v>0</v>
      </c>
      <c r="BL840" s="25" t="s">
        <v>502</v>
      </c>
      <c r="BM840" s="25" t="s">
        <v>4195</v>
      </c>
    </row>
    <row r="841" spans="2:65" s="1" customFormat="1">
      <c r="B841" s="42"/>
      <c r="C841" s="64"/>
      <c r="D841" s="221" t="s">
        <v>506</v>
      </c>
      <c r="E841" s="64"/>
      <c r="F841" s="222" t="s">
        <v>12455</v>
      </c>
      <c r="G841" s="64"/>
      <c r="H841" s="64"/>
      <c r="I841" s="177"/>
      <c r="J841" s="64"/>
      <c r="K841" s="64"/>
      <c r="L841" s="62"/>
      <c r="M841" s="223"/>
      <c r="N841" s="43"/>
      <c r="O841" s="43"/>
      <c r="P841" s="43"/>
      <c r="Q841" s="43"/>
      <c r="R841" s="43"/>
      <c r="S841" s="43"/>
      <c r="T841" s="79"/>
      <c r="AT841" s="25" t="s">
        <v>506</v>
      </c>
      <c r="AU841" s="25" t="s">
        <v>80</v>
      </c>
    </row>
    <row r="842" spans="2:65" s="1" customFormat="1" ht="72">
      <c r="B842" s="42"/>
      <c r="C842" s="64"/>
      <c r="D842" s="221" t="s">
        <v>2254</v>
      </c>
      <c r="E842" s="64"/>
      <c r="F842" s="224" t="s">
        <v>12456</v>
      </c>
      <c r="G842" s="64"/>
      <c r="H842" s="64"/>
      <c r="I842" s="177"/>
      <c r="J842" s="64"/>
      <c r="K842" s="64"/>
      <c r="L842" s="62"/>
      <c r="M842" s="223"/>
      <c r="N842" s="43"/>
      <c r="O842" s="43"/>
      <c r="P842" s="43"/>
      <c r="Q842" s="43"/>
      <c r="R842" s="43"/>
      <c r="S842" s="43"/>
      <c r="T842" s="79"/>
      <c r="AT842" s="25" t="s">
        <v>2254</v>
      </c>
      <c r="AU842" s="25" t="s">
        <v>80</v>
      </c>
    </row>
    <row r="843" spans="2:65" s="11" customFormat="1" ht="37.35" customHeight="1">
      <c r="B843" s="192"/>
      <c r="C843" s="193"/>
      <c r="D843" s="206" t="s">
        <v>72</v>
      </c>
      <c r="E843" s="290" t="s">
        <v>4949</v>
      </c>
      <c r="F843" s="290" t="s">
        <v>12457</v>
      </c>
      <c r="G843" s="193"/>
      <c r="H843" s="193"/>
      <c r="I843" s="196"/>
      <c r="J843" s="291">
        <f>BK843</f>
        <v>0</v>
      </c>
      <c r="K843" s="193"/>
      <c r="L843" s="198"/>
      <c r="M843" s="199"/>
      <c r="N843" s="200"/>
      <c r="O843" s="200"/>
      <c r="P843" s="201">
        <f>SUM(P844:P851)</f>
        <v>0</v>
      </c>
      <c r="Q843" s="200"/>
      <c r="R843" s="201">
        <f>SUM(R844:R851)</f>
        <v>0</v>
      </c>
      <c r="S843" s="200"/>
      <c r="T843" s="202">
        <f>SUM(T844:T851)</f>
        <v>0</v>
      </c>
      <c r="AR843" s="203" t="s">
        <v>80</v>
      </c>
      <c r="AT843" s="204" t="s">
        <v>72</v>
      </c>
      <c r="AU843" s="204" t="s">
        <v>73</v>
      </c>
      <c r="AY843" s="203" t="s">
        <v>492</v>
      </c>
      <c r="BK843" s="205">
        <f>SUM(BK844:BK851)</f>
        <v>0</v>
      </c>
    </row>
    <row r="844" spans="2:65" s="1" customFormat="1" ht="16.5" customHeight="1">
      <c r="B844" s="42"/>
      <c r="C844" s="209" t="s">
        <v>2520</v>
      </c>
      <c r="D844" s="209" t="s">
        <v>498</v>
      </c>
      <c r="E844" s="210" t="s">
        <v>12458</v>
      </c>
      <c r="F844" s="211" t="s">
        <v>12459</v>
      </c>
      <c r="G844" s="212" t="s">
        <v>2537</v>
      </c>
      <c r="H844" s="213">
        <v>1</v>
      </c>
      <c r="I844" s="214"/>
      <c r="J844" s="215">
        <f>ROUND(I844*H844,2)</f>
        <v>0</v>
      </c>
      <c r="K844" s="211" t="s">
        <v>11781</v>
      </c>
      <c r="L844" s="62"/>
      <c r="M844" s="216" t="s">
        <v>23</v>
      </c>
      <c r="N844" s="217" t="s">
        <v>44</v>
      </c>
      <c r="O844" s="43"/>
      <c r="P844" s="218">
        <f>O844*H844</f>
        <v>0</v>
      </c>
      <c r="Q844" s="218">
        <v>0</v>
      </c>
      <c r="R844" s="218">
        <f>Q844*H844</f>
        <v>0</v>
      </c>
      <c r="S844" s="218">
        <v>0</v>
      </c>
      <c r="T844" s="219">
        <f>S844*H844</f>
        <v>0</v>
      </c>
      <c r="AR844" s="25" t="s">
        <v>502</v>
      </c>
      <c r="AT844" s="25" t="s">
        <v>498</v>
      </c>
      <c r="AU844" s="25" t="s">
        <v>80</v>
      </c>
      <c r="AY844" s="25" t="s">
        <v>492</v>
      </c>
      <c r="BE844" s="220">
        <f>IF(N844="základní",J844,0)</f>
        <v>0</v>
      </c>
      <c r="BF844" s="220">
        <f>IF(N844="snížená",J844,0)</f>
        <v>0</v>
      </c>
      <c r="BG844" s="220">
        <f>IF(N844="zákl. přenesená",J844,0)</f>
        <v>0</v>
      </c>
      <c r="BH844" s="220">
        <f>IF(N844="sníž. přenesená",J844,0)</f>
        <v>0</v>
      </c>
      <c r="BI844" s="220">
        <f>IF(N844="nulová",J844,0)</f>
        <v>0</v>
      </c>
      <c r="BJ844" s="25" t="s">
        <v>80</v>
      </c>
      <c r="BK844" s="220">
        <f>ROUND(I844*H844,2)</f>
        <v>0</v>
      </c>
      <c r="BL844" s="25" t="s">
        <v>502</v>
      </c>
      <c r="BM844" s="25" t="s">
        <v>4205</v>
      </c>
    </row>
    <row r="845" spans="2:65" s="1" customFormat="1">
      <c r="B845" s="42"/>
      <c r="C845" s="64"/>
      <c r="D845" s="221" t="s">
        <v>506</v>
      </c>
      <c r="E845" s="64"/>
      <c r="F845" s="222" t="s">
        <v>12459</v>
      </c>
      <c r="G845" s="64"/>
      <c r="H845" s="64"/>
      <c r="I845" s="177"/>
      <c r="J845" s="64"/>
      <c r="K845" s="64"/>
      <c r="L845" s="62"/>
      <c r="M845" s="223"/>
      <c r="N845" s="43"/>
      <c r="O845" s="43"/>
      <c r="P845" s="43"/>
      <c r="Q845" s="43"/>
      <c r="R845" s="43"/>
      <c r="S845" s="43"/>
      <c r="T845" s="79"/>
      <c r="AT845" s="25" t="s">
        <v>506</v>
      </c>
      <c r="AU845" s="25" t="s">
        <v>80</v>
      </c>
    </row>
    <row r="846" spans="2:65" s="1" customFormat="1" ht="60">
      <c r="B846" s="42"/>
      <c r="C846" s="64"/>
      <c r="D846" s="227" t="s">
        <v>2254</v>
      </c>
      <c r="E846" s="64"/>
      <c r="F846" s="273" t="s">
        <v>12460</v>
      </c>
      <c r="G846" s="64"/>
      <c r="H846" s="64"/>
      <c r="I846" s="177"/>
      <c r="J846" s="64"/>
      <c r="K846" s="64"/>
      <c r="L846" s="62"/>
      <c r="M846" s="223"/>
      <c r="N846" s="43"/>
      <c r="O846" s="43"/>
      <c r="P846" s="43"/>
      <c r="Q846" s="43"/>
      <c r="R846" s="43"/>
      <c r="S846" s="43"/>
      <c r="T846" s="79"/>
      <c r="AT846" s="25" t="s">
        <v>2254</v>
      </c>
      <c r="AU846" s="25" t="s">
        <v>80</v>
      </c>
    </row>
    <row r="847" spans="2:65" s="1" customFormat="1" ht="16.5" customHeight="1">
      <c r="B847" s="42"/>
      <c r="C847" s="209" t="s">
        <v>2523</v>
      </c>
      <c r="D847" s="209" t="s">
        <v>498</v>
      </c>
      <c r="E847" s="210" t="s">
        <v>12461</v>
      </c>
      <c r="F847" s="211" t="s">
        <v>12462</v>
      </c>
      <c r="G847" s="212" t="s">
        <v>2537</v>
      </c>
      <c r="H847" s="213">
        <v>1</v>
      </c>
      <c r="I847" s="214"/>
      <c r="J847" s="215">
        <f>ROUND(I847*H847,2)</f>
        <v>0</v>
      </c>
      <c r="K847" s="211" t="s">
        <v>11781</v>
      </c>
      <c r="L847" s="62"/>
      <c r="M847" s="216" t="s">
        <v>23</v>
      </c>
      <c r="N847" s="217" t="s">
        <v>44</v>
      </c>
      <c r="O847" s="43"/>
      <c r="P847" s="218">
        <f>O847*H847</f>
        <v>0</v>
      </c>
      <c r="Q847" s="218">
        <v>0</v>
      </c>
      <c r="R847" s="218">
        <f>Q847*H847</f>
        <v>0</v>
      </c>
      <c r="S847" s="218">
        <v>0</v>
      </c>
      <c r="T847" s="219">
        <f>S847*H847</f>
        <v>0</v>
      </c>
      <c r="AR847" s="25" t="s">
        <v>502</v>
      </c>
      <c r="AT847" s="25" t="s">
        <v>498</v>
      </c>
      <c r="AU847" s="25" t="s">
        <v>80</v>
      </c>
      <c r="AY847" s="25" t="s">
        <v>492</v>
      </c>
      <c r="BE847" s="220">
        <f>IF(N847="základní",J847,0)</f>
        <v>0</v>
      </c>
      <c r="BF847" s="220">
        <f>IF(N847="snížená",J847,0)</f>
        <v>0</v>
      </c>
      <c r="BG847" s="220">
        <f>IF(N847="zákl. přenesená",J847,0)</f>
        <v>0</v>
      </c>
      <c r="BH847" s="220">
        <f>IF(N847="sníž. přenesená",J847,0)</f>
        <v>0</v>
      </c>
      <c r="BI847" s="220">
        <f>IF(N847="nulová",J847,0)</f>
        <v>0</v>
      </c>
      <c r="BJ847" s="25" t="s">
        <v>80</v>
      </c>
      <c r="BK847" s="220">
        <f>ROUND(I847*H847,2)</f>
        <v>0</v>
      </c>
      <c r="BL847" s="25" t="s">
        <v>502</v>
      </c>
      <c r="BM847" s="25" t="s">
        <v>4215</v>
      </c>
    </row>
    <row r="848" spans="2:65" s="1" customFormat="1">
      <c r="B848" s="42"/>
      <c r="C848" s="64"/>
      <c r="D848" s="227" t="s">
        <v>506</v>
      </c>
      <c r="E848" s="64"/>
      <c r="F848" s="274" t="s">
        <v>12462</v>
      </c>
      <c r="G848" s="64"/>
      <c r="H848" s="64"/>
      <c r="I848" s="177"/>
      <c r="J848" s="64"/>
      <c r="K848" s="64"/>
      <c r="L848" s="62"/>
      <c r="M848" s="223"/>
      <c r="N848" s="43"/>
      <c r="O848" s="43"/>
      <c r="P848" s="43"/>
      <c r="Q848" s="43"/>
      <c r="R848" s="43"/>
      <c r="S848" s="43"/>
      <c r="T848" s="79"/>
      <c r="AT848" s="25" t="s">
        <v>506</v>
      </c>
      <c r="AU848" s="25" t="s">
        <v>80</v>
      </c>
    </row>
    <row r="849" spans="2:65" s="1" customFormat="1" ht="16.5" customHeight="1">
      <c r="B849" s="42"/>
      <c r="C849" s="209" t="s">
        <v>2528</v>
      </c>
      <c r="D849" s="209" t="s">
        <v>498</v>
      </c>
      <c r="E849" s="210" t="s">
        <v>12463</v>
      </c>
      <c r="F849" s="211" t="s">
        <v>12464</v>
      </c>
      <c r="G849" s="212" t="s">
        <v>2537</v>
      </c>
      <c r="H849" s="213">
        <v>1</v>
      </c>
      <c r="I849" s="214"/>
      <c r="J849" s="215">
        <f>ROUND(I849*H849,2)</f>
        <v>0</v>
      </c>
      <c r="K849" s="211" t="s">
        <v>11781</v>
      </c>
      <c r="L849" s="62"/>
      <c r="M849" s="216" t="s">
        <v>23</v>
      </c>
      <c r="N849" s="217" t="s">
        <v>44</v>
      </c>
      <c r="O849" s="43"/>
      <c r="P849" s="218">
        <f>O849*H849</f>
        <v>0</v>
      </c>
      <c r="Q849" s="218">
        <v>0</v>
      </c>
      <c r="R849" s="218">
        <f>Q849*H849</f>
        <v>0</v>
      </c>
      <c r="S849" s="218">
        <v>0</v>
      </c>
      <c r="T849" s="219">
        <f>S849*H849</f>
        <v>0</v>
      </c>
      <c r="AR849" s="25" t="s">
        <v>502</v>
      </c>
      <c r="AT849" s="25" t="s">
        <v>498</v>
      </c>
      <c r="AU849" s="25" t="s">
        <v>80</v>
      </c>
      <c r="AY849" s="25" t="s">
        <v>492</v>
      </c>
      <c r="BE849" s="220">
        <f>IF(N849="základní",J849,0)</f>
        <v>0</v>
      </c>
      <c r="BF849" s="220">
        <f>IF(N849="snížená",J849,0)</f>
        <v>0</v>
      </c>
      <c r="BG849" s="220">
        <f>IF(N849="zákl. přenesená",J849,0)</f>
        <v>0</v>
      </c>
      <c r="BH849" s="220">
        <f>IF(N849="sníž. přenesená",J849,0)</f>
        <v>0</v>
      </c>
      <c r="BI849" s="220">
        <f>IF(N849="nulová",J849,0)</f>
        <v>0</v>
      </c>
      <c r="BJ849" s="25" t="s">
        <v>80</v>
      </c>
      <c r="BK849" s="220">
        <f>ROUND(I849*H849,2)</f>
        <v>0</v>
      </c>
      <c r="BL849" s="25" t="s">
        <v>502</v>
      </c>
      <c r="BM849" s="25" t="s">
        <v>4225</v>
      </c>
    </row>
    <row r="850" spans="2:65" s="1" customFormat="1">
      <c r="B850" s="42"/>
      <c r="C850" s="64"/>
      <c r="D850" s="221" t="s">
        <v>506</v>
      </c>
      <c r="E850" s="64"/>
      <c r="F850" s="222" t="s">
        <v>12464</v>
      </c>
      <c r="G850" s="64"/>
      <c r="H850" s="64"/>
      <c r="I850" s="177"/>
      <c r="J850" s="64"/>
      <c r="K850" s="64"/>
      <c r="L850" s="62"/>
      <c r="M850" s="223"/>
      <c r="N850" s="43"/>
      <c r="O850" s="43"/>
      <c r="P850" s="43"/>
      <c r="Q850" s="43"/>
      <c r="R850" s="43"/>
      <c r="S850" s="43"/>
      <c r="T850" s="79"/>
      <c r="AT850" s="25" t="s">
        <v>506</v>
      </c>
      <c r="AU850" s="25" t="s">
        <v>80</v>
      </c>
    </row>
    <row r="851" spans="2:65" s="1" customFormat="1" ht="24">
      <c r="B851" s="42"/>
      <c r="C851" s="64"/>
      <c r="D851" s="221" t="s">
        <v>2254</v>
      </c>
      <c r="E851" s="64"/>
      <c r="F851" s="224" t="s">
        <v>12465</v>
      </c>
      <c r="G851" s="64"/>
      <c r="H851" s="64"/>
      <c r="I851" s="177"/>
      <c r="J851" s="64"/>
      <c r="K851" s="64"/>
      <c r="L851" s="62"/>
      <c r="M851" s="223"/>
      <c r="N851" s="43"/>
      <c r="O851" s="43"/>
      <c r="P851" s="43"/>
      <c r="Q851" s="43"/>
      <c r="R851" s="43"/>
      <c r="S851" s="43"/>
      <c r="T851" s="79"/>
      <c r="AT851" s="25" t="s">
        <v>2254</v>
      </c>
      <c r="AU851" s="25" t="s">
        <v>80</v>
      </c>
    </row>
    <row r="852" spans="2:65" s="11" customFormat="1" ht="37.35" customHeight="1">
      <c r="B852" s="192"/>
      <c r="C852" s="193"/>
      <c r="D852" s="206" t="s">
        <v>72</v>
      </c>
      <c r="E852" s="290" t="s">
        <v>5015</v>
      </c>
      <c r="F852" s="290" t="s">
        <v>12466</v>
      </c>
      <c r="G852" s="193"/>
      <c r="H852" s="193"/>
      <c r="I852" s="196"/>
      <c r="J852" s="291">
        <f>BK852</f>
        <v>0</v>
      </c>
      <c r="K852" s="193"/>
      <c r="L852" s="198"/>
      <c r="M852" s="199"/>
      <c r="N852" s="200"/>
      <c r="O852" s="200"/>
      <c r="P852" s="201">
        <f>SUM(P853:P883)</f>
        <v>0</v>
      </c>
      <c r="Q852" s="200"/>
      <c r="R852" s="201">
        <f>SUM(R853:R883)</f>
        <v>0</v>
      </c>
      <c r="S852" s="200"/>
      <c r="T852" s="202">
        <f>SUM(T853:T883)</f>
        <v>0</v>
      </c>
      <c r="AR852" s="203" t="s">
        <v>80</v>
      </c>
      <c r="AT852" s="204" t="s">
        <v>72</v>
      </c>
      <c r="AU852" s="204" t="s">
        <v>73</v>
      </c>
      <c r="AY852" s="203" t="s">
        <v>492</v>
      </c>
      <c r="BK852" s="205">
        <f>SUM(BK853:BK883)</f>
        <v>0</v>
      </c>
    </row>
    <row r="853" spans="2:65" s="1" customFormat="1" ht="16.5" customHeight="1">
      <c r="B853" s="42"/>
      <c r="C853" s="209" t="s">
        <v>2534</v>
      </c>
      <c r="D853" s="209" t="s">
        <v>498</v>
      </c>
      <c r="E853" s="210" t="s">
        <v>12467</v>
      </c>
      <c r="F853" s="211" t="s">
        <v>12468</v>
      </c>
      <c r="G853" s="212" t="s">
        <v>832</v>
      </c>
      <c r="H853" s="213">
        <v>750</v>
      </c>
      <c r="I853" s="214"/>
      <c r="J853" s="215">
        <f>ROUND(I853*H853,2)</f>
        <v>0</v>
      </c>
      <c r="K853" s="211" t="s">
        <v>11781</v>
      </c>
      <c r="L853" s="62"/>
      <c r="M853" s="216" t="s">
        <v>23</v>
      </c>
      <c r="N853" s="217" t="s">
        <v>44</v>
      </c>
      <c r="O853" s="43"/>
      <c r="P853" s="218">
        <f>O853*H853</f>
        <v>0</v>
      </c>
      <c r="Q853" s="218">
        <v>0</v>
      </c>
      <c r="R853" s="218">
        <f>Q853*H853</f>
        <v>0</v>
      </c>
      <c r="S853" s="218">
        <v>0</v>
      </c>
      <c r="T853" s="219">
        <f>S853*H853</f>
        <v>0</v>
      </c>
      <c r="AR853" s="25" t="s">
        <v>502</v>
      </c>
      <c r="AT853" s="25" t="s">
        <v>498</v>
      </c>
      <c r="AU853" s="25" t="s">
        <v>80</v>
      </c>
      <c r="AY853" s="25" t="s">
        <v>492</v>
      </c>
      <c r="BE853" s="220">
        <f>IF(N853="základní",J853,0)</f>
        <v>0</v>
      </c>
      <c r="BF853" s="220">
        <f>IF(N853="snížená",J853,0)</f>
        <v>0</v>
      </c>
      <c r="BG853" s="220">
        <f>IF(N853="zákl. přenesená",J853,0)</f>
        <v>0</v>
      </c>
      <c r="BH853" s="220">
        <f>IF(N853="sníž. přenesená",J853,0)</f>
        <v>0</v>
      </c>
      <c r="BI853" s="220">
        <f>IF(N853="nulová",J853,0)</f>
        <v>0</v>
      </c>
      <c r="BJ853" s="25" t="s">
        <v>80</v>
      </c>
      <c r="BK853" s="220">
        <f>ROUND(I853*H853,2)</f>
        <v>0</v>
      </c>
      <c r="BL853" s="25" t="s">
        <v>502</v>
      </c>
      <c r="BM853" s="25" t="s">
        <v>4235</v>
      </c>
    </row>
    <row r="854" spans="2:65" s="1" customFormat="1">
      <c r="B854" s="42"/>
      <c r="C854" s="64"/>
      <c r="D854" s="221" t="s">
        <v>506</v>
      </c>
      <c r="E854" s="64"/>
      <c r="F854" s="222" t="s">
        <v>12468</v>
      </c>
      <c r="G854" s="64"/>
      <c r="H854" s="64"/>
      <c r="I854" s="177"/>
      <c r="J854" s="64"/>
      <c r="K854" s="64"/>
      <c r="L854" s="62"/>
      <c r="M854" s="223"/>
      <c r="N854" s="43"/>
      <c r="O854" s="43"/>
      <c r="P854" s="43"/>
      <c r="Q854" s="43"/>
      <c r="R854" s="43"/>
      <c r="S854" s="43"/>
      <c r="T854" s="79"/>
      <c r="AT854" s="25" t="s">
        <v>506</v>
      </c>
      <c r="AU854" s="25" t="s">
        <v>80</v>
      </c>
    </row>
    <row r="855" spans="2:65" s="1" customFormat="1" ht="36">
      <c r="B855" s="42"/>
      <c r="C855" s="64"/>
      <c r="D855" s="227" t="s">
        <v>2254</v>
      </c>
      <c r="E855" s="64"/>
      <c r="F855" s="273" t="s">
        <v>12469</v>
      </c>
      <c r="G855" s="64"/>
      <c r="H855" s="64"/>
      <c r="I855" s="177"/>
      <c r="J855" s="64"/>
      <c r="K855" s="64"/>
      <c r="L855" s="62"/>
      <c r="M855" s="223"/>
      <c r="N855" s="43"/>
      <c r="O855" s="43"/>
      <c r="P855" s="43"/>
      <c r="Q855" s="43"/>
      <c r="R855" s="43"/>
      <c r="S855" s="43"/>
      <c r="T855" s="79"/>
      <c r="AT855" s="25" t="s">
        <v>2254</v>
      </c>
      <c r="AU855" s="25" t="s">
        <v>80</v>
      </c>
    </row>
    <row r="856" spans="2:65" s="1" customFormat="1" ht="16.5" customHeight="1">
      <c r="B856" s="42"/>
      <c r="C856" s="209" t="s">
        <v>2539</v>
      </c>
      <c r="D856" s="209" t="s">
        <v>498</v>
      </c>
      <c r="E856" s="210" t="s">
        <v>12470</v>
      </c>
      <c r="F856" s="211" t="s">
        <v>12471</v>
      </c>
      <c r="G856" s="212" t="s">
        <v>2537</v>
      </c>
      <c r="H856" s="213">
        <v>1</v>
      </c>
      <c r="I856" s="214"/>
      <c r="J856" s="215">
        <f>ROUND(I856*H856,2)</f>
        <v>0</v>
      </c>
      <c r="K856" s="211" t="s">
        <v>11781</v>
      </c>
      <c r="L856" s="62"/>
      <c r="M856" s="216" t="s">
        <v>23</v>
      </c>
      <c r="N856" s="217" t="s">
        <v>44</v>
      </c>
      <c r="O856" s="43"/>
      <c r="P856" s="218">
        <f>O856*H856</f>
        <v>0</v>
      </c>
      <c r="Q856" s="218">
        <v>0</v>
      </c>
      <c r="R856" s="218">
        <f>Q856*H856</f>
        <v>0</v>
      </c>
      <c r="S856" s="218">
        <v>0</v>
      </c>
      <c r="T856" s="219">
        <f>S856*H856</f>
        <v>0</v>
      </c>
      <c r="AR856" s="25" t="s">
        <v>502</v>
      </c>
      <c r="AT856" s="25" t="s">
        <v>498</v>
      </c>
      <c r="AU856" s="25" t="s">
        <v>80</v>
      </c>
      <c r="AY856" s="25" t="s">
        <v>492</v>
      </c>
      <c r="BE856" s="220">
        <f>IF(N856="základní",J856,0)</f>
        <v>0</v>
      </c>
      <c r="BF856" s="220">
        <f>IF(N856="snížená",J856,0)</f>
        <v>0</v>
      </c>
      <c r="BG856" s="220">
        <f>IF(N856="zákl. přenesená",J856,0)</f>
        <v>0</v>
      </c>
      <c r="BH856" s="220">
        <f>IF(N856="sníž. přenesená",J856,0)</f>
        <v>0</v>
      </c>
      <c r="BI856" s="220">
        <f>IF(N856="nulová",J856,0)</f>
        <v>0</v>
      </c>
      <c r="BJ856" s="25" t="s">
        <v>80</v>
      </c>
      <c r="BK856" s="220">
        <f>ROUND(I856*H856,2)</f>
        <v>0</v>
      </c>
      <c r="BL856" s="25" t="s">
        <v>502</v>
      </c>
      <c r="BM856" s="25" t="s">
        <v>4245</v>
      </c>
    </row>
    <row r="857" spans="2:65" s="1" customFormat="1">
      <c r="B857" s="42"/>
      <c r="C857" s="64"/>
      <c r="D857" s="227" t="s">
        <v>506</v>
      </c>
      <c r="E857" s="64"/>
      <c r="F857" s="274" t="s">
        <v>12471</v>
      </c>
      <c r="G857" s="64"/>
      <c r="H857" s="64"/>
      <c r="I857" s="177"/>
      <c r="J857" s="64"/>
      <c r="K857" s="64"/>
      <c r="L857" s="62"/>
      <c r="M857" s="223"/>
      <c r="N857" s="43"/>
      <c r="O857" s="43"/>
      <c r="P857" s="43"/>
      <c r="Q857" s="43"/>
      <c r="R857" s="43"/>
      <c r="S857" s="43"/>
      <c r="T857" s="79"/>
      <c r="AT857" s="25" t="s">
        <v>506</v>
      </c>
      <c r="AU857" s="25" t="s">
        <v>80</v>
      </c>
    </row>
    <row r="858" spans="2:65" s="1" customFormat="1" ht="16.5" customHeight="1">
      <c r="B858" s="42"/>
      <c r="C858" s="209" t="s">
        <v>2547</v>
      </c>
      <c r="D858" s="209" t="s">
        <v>498</v>
      </c>
      <c r="E858" s="210" t="s">
        <v>12472</v>
      </c>
      <c r="F858" s="211" t="s">
        <v>12473</v>
      </c>
      <c r="G858" s="212" t="s">
        <v>2537</v>
      </c>
      <c r="H858" s="213">
        <v>1</v>
      </c>
      <c r="I858" s="214"/>
      <c r="J858" s="215">
        <f>ROUND(I858*H858,2)</f>
        <v>0</v>
      </c>
      <c r="K858" s="211" t="s">
        <v>11781</v>
      </c>
      <c r="L858" s="62"/>
      <c r="M858" s="216" t="s">
        <v>23</v>
      </c>
      <c r="N858" s="217" t="s">
        <v>44</v>
      </c>
      <c r="O858" s="43"/>
      <c r="P858" s="218">
        <f>O858*H858</f>
        <v>0</v>
      </c>
      <c r="Q858" s="218">
        <v>0</v>
      </c>
      <c r="R858" s="218">
        <f>Q858*H858</f>
        <v>0</v>
      </c>
      <c r="S858" s="218">
        <v>0</v>
      </c>
      <c r="T858" s="219">
        <f>S858*H858</f>
        <v>0</v>
      </c>
      <c r="AR858" s="25" t="s">
        <v>502</v>
      </c>
      <c r="AT858" s="25" t="s">
        <v>498</v>
      </c>
      <c r="AU858" s="25" t="s">
        <v>80</v>
      </c>
      <c r="AY858" s="25" t="s">
        <v>492</v>
      </c>
      <c r="BE858" s="220">
        <f>IF(N858="základní",J858,0)</f>
        <v>0</v>
      </c>
      <c r="BF858" s="220">
        <f>IF(N858="snížená",J858,0)</f>
        <v>0</v>
      </c>
      <c r="BG858" s="220">
        <f>IF(N858="zákl. přenesená",J858,0)</f>
        <v>0</v>
      </c>
      <c r="BH858" s="220">
        <f>IF(N858="sníž. přenesená",J858,0)</f>
        <v>0</v>
      </c>
      <c r="BI858" s="220">
        <f>IF(N858="nulová",J858,0)</f>
        <v>0</v>
      </c>
      <c r="BJ858" s="25" t="s">
        <v>80</v>
      </c>
      <c r="BK858" s="220">
        <f>ROUND(I858*H858,2)</f>
        <v>0</v>
      </c>
      <c r="BL858" s="25" t="s">
        <v>502</v>
      </c>
      <c r="BM858" s="25" t="s">
        <v>4255</v>
      </c>
    </row>
    <row r="859" spans="2:65" s="1" customFormat="1">
      <c r="B859" s="42"/>
      <c r="C859" s="64"/>
      <c r="D859" s="227" t="s">
        <v>506</v>
      </c>
      <c r="E859" s="64"/>
      <c r="F859" s="274" t="s">
        <v>12473</v>
      </c>
      <c r="G859" s="64"/>
      <c r="H859" s="64"/>
      <c r="I859" s="177"/>
      <c r="J859" s="64"/>
      <c r="K859" s="64"/>
      <c r="L859" s="62"/>
      <c r="M859" s="223"/>
      <c r="N859" s="43"/>
      <c r="O859" s="43"/>
      <c r="P859" s="43"/>
      <c r="Q859" s="43"/>
      <c r="R859" s="43"/>
      <c r="S859" s="43"/>
      <c r="T859" s="79"/>
      <c r="AT859" s="25" t="s">
        <v>506</v>
      </c>
      <c r="AU859" s="25" t="s">
        <v>80</v>
      </c>
    </row>
    <row r="860" spans="2:65" s="1" customFormat="1" ht="16.5" customHeight="1">
      <c r="B860" s="42"/>
      <c r="C860" s="209" t="s">
        <v>2551</v>
      </c>
      <c r="D860" s="209" t="s">
        <v>498</v>
      </c>
      <c r="E860" s="210" t="s">
        <v>12474</v>
      </c>
      <c r="F860" s="211" t="s">
        <v>12475</v>
      </c>
      <c r="G860" s="212" t="s">
        <v>2537</v>
      </c>
      <c r="H860" s="213">
        <v>1</v>
      </c>
      <c r="I860" s="214"/>
      <c r="J860" s="215">
        <f>ROUND(I860*H860,2)</f>
        <v>0</v>
      </c>
      <c r="K860" s="211" t="s">
        <v>11781</v>
      </c>
      <c r="L860" s="62"/>
      <c r="M860" s="216" t="s">
        <v>23</v>
      </c>
      <c r="N860" s="217" t="s">
        <v>44</v>
      </c>
      <c r="O860" s="43"/>
      <c r="P860" s="218">
        <f>O860*H860</f>
        <v>0</v>
      </c>
      <c r="Q860" s="218">
        <v>0</v>
      </c>
      <c r="R860" s="218">
        <f>Q860*H860</f>
        <v>0</v>
      </c>
      <c r="S860" s="218">
        <v>0</v>
      </c>
      <c r="T860" s="219">
        <f>S860*H860</f>
        <v>0</v>
      </c>
      <c r="AR860" s="25" t="s">
        <v>502</v>
      </c>
      <c r="AT860" s="25" t="s">
        <v>498</v>
      </c>
      <c r="AU860" s="25" t="s">
        <v>80</v>
      </c>
      <c r="AY860" s="25" t="s">
        <v>492</v>
      </c>
      <c r="BE860" s="220">
        <f>IF(N860="základní",J860,0)</f>
        <v>0</v>
      </c>
      <c r="BF860" s="220">
        <f>IF(N860="snížená",J860,0)</f>
        <v>0</v>
      </c>
      <c r="BG860" s="220">
        <f>IF(N860="zákl. přenesená",J860,0)</f>
        <v>0</v>
      </c>
      <c r="BH860" s="220">
        <f>IF(N860="sníž. přenesená",J860,0)</f>
        <v>0</v>
      </c>
      <c r="BI860" s="220">
        <f>IF(N860="nulová",J860,0)</f>
        <v>0</v>
      </c>
      <c r="BJ860" s="25" t="s">
        <v>80</v>
      </c>
      <c r="BK860" s="220">
        <f>ROUND(I860*H860,2)</f>
        <v>0</v>
      </c>
      <c r="BL860" s="25" t="s">
        <v>502</v>
      </c>
      <c r="BM860" s="25" t="s">
        <v>4265</v>
      </c>
    </row>
    <row r="861" spans="2:65" s="1" customFormat="1">
      <c r="B861" s="42"/>
      <c r="C861" s="64"/>
      <c r="D861" s="227" t="s">
        <v>506</v>
      </c>
      <c r="E861" s="64"/>
      <c r="F861" s="274" t="s">
        <v>12475</v>
      </c>
      <c r="G861" s="64"/>
      <c r="H861" s="64"/>
      <c r="I861" s="177"/>
      <c r="J861" s="64"/>
      <c r="K861" s="64"/>
      <c r="L861" s="62"/>
      <c r="M861" s="223"/>
      <c r="N861" s="43"/>
      <c r="O861" s="43"/>
      <c r="P861" s="43"/>
      <c r="Q861" s="43"/>
      <c r="R861" s="43"/>
      <c r="S861" s="43"/>
      <c r="T861" s="79"/>
      <c r="AT861" s="25" t="s">
        <v>506</v>
      </c>
      <c r="AU861" s="25" t="s">
        <v>80</v>
      </c>
    </row>
    <row r="862" spans="2:65" s="1" customFormat="1" ht="16.5" customHeight="1">
      <c r="B862" s="42"/>
      <c r="C862" s="209" t="s">
        <v>2557</v>
      </c>
      <c r="D862" s="209" t="s">
        <v>498</v>
      </c>
      <c r="E862" s="210" t="s">
        <v>12476</v>
      </c>
      <c r="F862" s="211" t="s">
        <v>12477</v>
      </c>
      <c r="G862" s="212" t="s">
        <v>2537</v>
      </c>
      <c r="H862" s="213">
        <v>11</v>
      </c>
      <c r="I862" s="214"/>
      <c r="J862" s="215">
        <f>ROUND(I862*H862,2)</f>
        <v>0</v>
      </c>
      <c r="K862" s="211" t="s">
        <v>11781</v>
      </c>
      <c r="L862" s="62"/>
      <c r="M862" s="216" t="s">
        <v>23</v>
      </c>
      <c r="N862" s="217" t="s">
        <v>44</v>
      </c>
      <c r="O862" s="43"/>
      <c r="P862" s="218">
        <f>O862*H862</f>
        <v>0</v>
      </c>
      <c r="Q862" s="218">
        <v>0</v>
      </c>
      <c r="R862" s="218">
        <f>Q862*H862</f>
        <v>0</v>
      </c>
      <c r="S862" s="218">
        <v>0</v>
      </c>
      <c r="T862" s="219">
        <f>S862*H862</f>
        <v>0</v>
      </c>
      <c r="AR862" s="25" t="s">
        <v>502</v>
      </c>
      <c r="AT862" s="25" t="s">
        <v>498</v>
      </c>
      <c r="AU862" s="25" t="s">
        <v>80</v>
      </c>
      <c r="AY862" s="25" t="s">
        <v>492</v>
      </c>
      <c r="BE862" s="220">
        <f>IF(N862="základní",J862,0)</f>
        <v>0</v>
      </c>
      <c r="BF862" s="220">
        <f>IF(N862="snížená",J862,0)</f>
        <v>0</v>
      </c>
      <c r="BG862" s="220">
        <f>IF(N862="zákl. přenesená",J862,0)</f>
        <v>0</v>
      </c>
      <c r="BH862" s="220">
        <f>IF(N862="sníž. přenesená",J862,0)</f>
        <v>0</v>
      </c>
      <c r="BI862" s="220">
        <f>IF(N862="nulová",J862,0)</f>
        <v>0</v>
      </c>
      <c r="BJ862" s="25" t="s">
        <v>80</v>
      </c>
      <c r="BK862" s="220">
        <f>ROUND(I862*H862,2)</f>
        <v>0</v>
      </c>
      <c r="BL862" s="25" t="s">
        <v>502</v>
      </c>
      <c r="BM862" s="25" t="s">
        <v>4275</v>
      </c>
    </row>
    <row r="863" spans="2:65" s="1" customFormat="1">
      <c r="B863" s="42"/>
      <c r="C863" s="64"/>
      <c r="D863" s="221" t="s">
        <v>506</v>
      </c>
      <c r="E863" s="64"/>
      <c r="F863" s="222" t="s">
        <v>12477</v>
      </c>
      <c r="G863" s="64"/>
      <c r="H863" s="64"/>
      <c r="I863" s="177"/>
      <c r="J863" s="64"/>
      <c r="K863" s="64"/>
      <c r="L863" s="62"/>
      <c r="M863" s="223"/>
      <c r="N863" s="43"/>
      <c r="O863" s="43"/>
      <c r="P863" s="43"/>
      <c r="Q863" s="43"/>
      <c r="R863" s="43"/>
      <c r="S863" s="43"/>
      <c r="T863" s="79"/>
      <c r="AT863" s="25" t="s">
        <v>506</v>
      </c>
      <c r="AU863" s="25" t="s">
        <v>80</v>
      </c>
    </row>
    <row r="864" spans="2:65" s="1" customFormat="1" ht="24">
      <c r="B864" s="42"/>
      <c r="C864" s="64"/>
      <c r="D864" s="227" t="s">
        <v>2254</v>
      </c>
      <c r="E864" s="64"/>
      <c r="F864" s="273" t="s">
        <v>12478</v>
      </c>
      <c r="G864" s="64"/>
      <c r="H864" s="64"/>
      <c r="I864" s="177"/>
      <c r="J864" s="64"/>
      <c r="K864" s="64"/>
      <c r="L864" s="62"/>
      <c r="M864" s="223"/>
      <c r="N864" s="43"/>
      <c r="O864" s="43"/>
      <c r="P864" s="43"/>
      <c r="Q864" s="43"/>
      <c r="R864" s="43"/>
      <c r="S864" s="43"/>
      <c r="T864" s="79"/>
      <c r="AT864" s="25" t="s">
        <v>2254</v>
      </c>
      <c r="AU864" s="25" t="s">
        <v>80</v>
      </c>
    </row>
    <row r="865" spans="2:65" s="1" customFormat="1" ht="16.5" customHeight="1">
      <c r="B865" s="42"/>
      <c r="C865" s="209" t="s">
        <v>2564</v>
      </c>
      <c r="D865" s="209" t="s">
        <v>498</v>
      </c>
      <c r="E865" s="210" t="s">
        <v>12479</v>
      </c>
      <c r="F865" s="211" t="s">
        <v>12480</v>
      </c>
      <c r="G865" s="212" t="s">
        <v>2537</v>
      </c>
      <c r="H865" s="213">
        <v>200</v>
      </c>
      <c r="I865" s="214"/>
      <c r="J865" s="215">
        <f>ROUND(I865*H865,2)</f>
        <v>0</v>
      </c>
      <c r="K865" s="211" t="s">
        <v>11781</v>
      </c>
      <c r="L865" s="62"/>
      <c r="M865" s="216" t="s">
        <v>23</v>
      </c>
      <c r="N865" s="217" t="s">
        <v>44</v>
      </c>
      <c r="O865" s="43"/>
      <c r="P865" s="218">
        <f>O865*H865</f>
        <v>0</v>
      </c>
      <c r="Q865" s="218">
        <v>0</v>
      </c>
      <c r="R865" s="218">
        <f>Q865*H865</f>
        <v>0</v>
      </c>
      <c r="S865" s="218">
        <v>0</v>
      </c>
      <c r="T865" s="219">
        <f>S865*H865</f>
        <v>0</v>
      </c>
      <c r="AR865" s="25" t="s">
        <v>502</v>
      </c>
      <c r="AT865" s="25" t="s">
        <v>498</v>
      </c>
      <c r="AU865" s="25" t="s">
        <v>80</v>
      </c>
      <c r="AY865" s="25" t="s">
        <v>492</v>
      </c>
      <c r="BE865" s="220">
        <f>IF(N865="základní",J865,0)</f>
        <v>0</v>
      </c>
      <c r="BF865" s="220">
        <f>IF(N865="snížená",J865,0)</f>
        <v>0</v>
      </c>
      <c r="BG865" s="220">
        <f>IF(N865="zákl. přenesená",J865,0)</f>
        <v>0</v>
      </c>
      <c r="BH865" s="220">
        <f>IF(N865="sníž. přenesená",J865,0)</f>
        <v>0</v>
      </c>
      <c r="BI865" s="220">
        <f>IF(N865="nulová",J865,0)</f>
        <v>0</v>
      </c>
      <c r="BJ865" s="25" t="s">
        <v>80</v>
      </c>
      <c r="BK865" s="220">
        <f>ROUND(I865*H865,2)</f>
        <v>0</v>
      </c>
      <c r="BL865" s="25" t="s">
        <v>502</v>
      </c>
      <c r="BM865" s="25" t="s">
        <v>4285</v>
      </c>
    </row>
    <row r="866" spans="2:65" s="1" customFormat="1">
      <c r="B866" s="42"/>
      <c r="C866" s="64"/>
      <c r="D866" s="221" t="s">
        <v>506</v>
      </c>
      <c r="E866" s="64"/>
      <c r="F866" s="222" t="s">
        <v>12480</v>
      </c>
      <c r="G866" s="64"/>
      <c r="H866" s="64"/>
      <c r="I866" s="177"/>
      <c r="J866" s="64"/>
      <c r="K866" s="64"/>
      <c r="L866" s="62"/>
      <c r="M866" s="223"/>
      <c r="N866" s="43"/>
      <c r="O866" s="43"/>
      <c r="P866" s="43"/>
      <c r="Q866" s="43"/>
      <c r="R866" s="43"/>
      <c r="S866" s="43"/>
      <c r="T866" s="79"/>
      <c r="AT866" s="25" t="s">
        <v>506</v>
      </c>
      <c r="AU866" s="25" t="s">
        <v>80</v>
      </c>
    </row>
    <row r="867" spans="2:65" s="1" customFormat="1" ht="24">
      <c r="B867" s="42"/>
      <c r="C867" s="64"/>
      <c r="D867" s="227" t="s">
        <v>2254</v>
      </c>
      <c r="E867" s="64"/>
      <c r="F867" s="273" t="s">
        <v>12481</v>
      </c>
      <c r="G867" s="64"/>
      <c r="H867" s="64"/>
      <c r="I867" s="177"/>
      <c r="J867" s="64"/>
      <c r="K867" s="64"/>
      <c r="L867" s="62"/>
      <c r="M867" s="223"/>
      <c r="N867" s="43"/>
      <c r="O867" s="43"/>
      <c r="P867" s="43"/>
      <c r="Q867" s="43"/>
      <c r="R867" s="43"/>
      <c r="S867" s="43"/>
      <c r="T867" s="79"/>
      <c r="AT867" s="25" t="s">
        <v>2254</v>
      </c>
      <c r="AU867" s="25" t="s">
        <v>80</v>
      </c>
    </row>
    <row r="868" spans="2:65" s="1" customFormat="1" ht="16.5" customHeight="1">
      <c r="B868" s="42"/>
      <c r="C868" s="209" t="s">
        <v>2571</v>
      </c>
      <c r="D868" s="209" t="s">
        <v>498</v>
      </c>
      <c r="E868" s="210" t="s">
        <v>12482</v>
      </c>
      <c r="F868" s="211" t="s">
        <v>12483</v>
      </c>
      <c r="G868" s="212" t="s">
        <v>2537</v>
      </c>
      <c r="H868" s="213">
        <v>15</v>
      </c>
      <c r="I868" s="214"/>
      <c r="J868" s="215">
        <f>ROUND(I868*H868,2)</f>
        <v>0</v>
      </c>
      <c r="K868" s="211" t="s">
        <v>11781</v>
      </c>
      <c r="L868" s="62"/>
      <c r="M868" s="216" t="s">
        <v>23</v>
      </c>
      <c r="N868" s="217" t="s">
        <v>44</v>
      </c>
      <c r="O868" s="43"/>
      <c r="P868" s="218">
        <f>O868*H868</f>
        <v>0</v>
      </c>
      <c r="Q868" s="218">
        <v>0</v>
      </c>
      <c r="R868" s="218">
        <f>Q868*H868</f>
        <v>0</v>
      </c>
      <c r="S868" s="218">
        <v>0</v>
      </c>
      <c r="T868" s="219">
        <f>S868*H868</f>
        <v>0</v>
      </c>
      <c r="AR868" s="25" t="s">
        <v>502</v>
      </c>
      <c r="AT868" s="25" t="s">
        <v>498</v>
      </c>
      <c r="AU868" s="25" t="s">
        <v>80</v>
      </c>
      <c r="AY868" s="25" t="s">
        <v>492</v>
      </c>
      <c r="BE868" s="220">
        <f>IF(N868="základní",J868,0)</f>
        <v>0</v>
      </c>
      <c r="BF868" s="220">
        <f>IF(N868="snížená",J868,0)</f>
        <v>0</v>
      </c>
      <c r="BG868" s="220">
        <f>IF(N868="zákl. přenesená",J868,0)</f>
        <v>0</v>
      </c>
      <c r="BH868" s="220">
        <f>IF(N868="sníž. přenesená",J868,0)</f>
        <v>0</v>
      </c>
      <c r="BI868" s="220">
        <f>IF(N868="nulová",J868,0)</f>
        <v>0</v>
      </c>
      <c r="BJ868" s="25" t="s">
        <v>80</v>
      </c>
      <c r="BK868" s="220">
        <f>ROUND(I868*H868,2)</f>
        <v>0</v>
      </c>
      <c r="BL868" s="25" t="s">
        <v>502</v>
      </c>
      <c r="BM868" s="25" t="s">
        <v>4294</v>
      </c>
    </row>
    <row r="869" spans="2:65" s="1" customFormat="1">
      <c r="B869" s="42"/>
      <c r="C869" s="64"/>
      <c r="D869" s="221" t="s">
        <v>506</v>
      </c>
      <c r="E869" s="64"/>
      <c r="F869" s="222" t="s">
        <v>12483</v>
      </c>
      <c r="G869" s="64"/>
      <c r="H869" s="64"/>
      <c r="I869" s="177"/>
      <c r="J869" s="64"/>
      <c r="K869" s="64"/>
      <c r="L869" s="62"/>
      <c r="M869" s="223"/>
      <c r="N869" s="43"/>
      <c r="O869" s="43"/>
      <c r="P869" s="43"/>
      <c r="Q869" s="43"/>
      <c r="R869" s="43"/>
      <c r="S869" s="43"/>
      <c r="T869" s="79"/>
      <c r="AT869" s="25" t="s">
        <v>506</v>
      </c>
      <c r="AU869" s="25" t="s">
        <v>80</v>
      </c>
    </row>
    <row r="870" spans="2:65" s="1" customFormat="1" ht="24">
      <c r="B870" s="42"/>
      <c r="C870" s="64"/>
      <c r="D870" s="227" t="s">
        <v>2254</v>
      </c>
      <c r="E870" s="64"/>
      <c r="F870" s="273" t="s">
        <v>12484</v>
      </c>
      <c r="G870" s="64"/>
      <c r="H870" s="64"/>
      <c r="I870" s="177"/>
      <c r="J870" s="64"/>
      <c r="K870" s="64"/>
      <c r="L870" s="62"/>
      <c r="M870" s="223"/>
      <c r="N870" s="43"/>
      <c r="O870" s="43"/>
      <c r="P870" s="43"/>
      <c r="Q870" s="43"/>
      <c r="R870" s="43"/>
      <c r="S870" s="43"/>
      <c r="T870" s="79"/>
      <c r="AT870" s="25" t="s">
        <v>2254</v>
      </c>
      <c r="AU870" s="25" t="s">
        <v>80</v>
      </c>
    </row>
    <row r="871" spans="2:65" s="1" customFormat="1" ht="16.5" customHeight="1">
      <c r="B871" s="42"/>
      <c r="C871" s="209" t="s">
        <v>2578</v>
      </c>
      <c r="D871" s="209" t="s">
        <v>498</v>
      </c>
      <c r="E871" s="210" t="s">
        <v>12485</v>
      </c>
      <c r="F871" s="211" t="s">
        <v>12486</v>
      </c>
      <c r="G871" s="212" t="s">
        <v>2537</v>
      </c>
      <c r="H871" s="213">
        <v>6</v>
      </c>
      <c r="I871" s="214"/>
      <c r="J871" s="215">
        <f>ROUND(I871*H871,2)</f>
        <v>0</v>
      </c>
      <c r="K871" s="211" t="s">
        <v>11781</v>
      </c>
      <c r="L871" s="62"/>
      <c r="M871" s="216" t="s">
        <v>23</v>
      </c>
      <c r="N871" s="217" t="s">
        <v>44</v>
      </c>
      <c r="O871" s="43"/>
      <c r="P871" s="218">
        <f>O871*H871</f>
        <v>0</v>
      </c>
      <c r="Q871" s="218">
        <v>0</v>
      </c>
      <c r="R871" s="218">
        <f>Q871*H871</f>
        <v>0</v>
      </c>
      <c r="S871" s="218">
        <v>0</v>
      </c>
      <c r="T871" s="219">
        <f>S871*H871</f>
        <v>0</v>
      </c>
      <c r="AR871" s="25" t="s">
        <v>502</v>
      </c>
      <c r="AT871" s="25" t="s">
        <v>498</v>
      </c>
      <c r="AU871" s="25" t="s">
        <v>80</v>
      </c>
      <c r="AY871" s="25" t="s">
        <v>492</v>
      </c>
      <c r="BE871" s="220">
        <f>IF(N871="základní",J871,0)</f>
        <v>0</v>
      </c>
      <c r="BF871" s="220">
        <f>IF(N871="snížená",J871,0)</f>
        <v>0</v>
      </c>
      <c r="BG871" s="220">
        <f>IF(N871="zákl. přenesená",J871,0)</f>
        <v>0</v>
      </c>
      <c r="BH871" s="220">
        <f>IF(N871="sníž. přenesená",J871,0)</f>
        <v>0</v>
      </c>
      <c r="BI871" s="220">
        <f>IF(N871="nulová",J871,0)</f>
        <v>0</v>
      </c>
      <c r="BJ871" s="25" t="s">
        <v>80</v>
      </c>
      <c r="BK871" s="220">
        <f>ROUND(I871*H871,2)</f>
        <v>0</v>
      </c>
      <c r="BL871" s="25" t="s">
        <v>502</v>
      </c>
      <c r="BM871" s="25" t="s">
        <v>4304</v>
      </c>
    </row>
    <row r="872" spans="2:65" s="1" customFormat="1">
      <c r="B872" s="42"/>
      <c r="C872" s="64"/>
      <c r="D872" s="227" t="s">
        <v>506</v>
      </c>
      <c r="E872" s="64"/>
      <c r="F872" s="274" t="s">
        <v>12486</v>
      </c>
      <c r="G872" s="64"/>
      <c r="H872" s="64"/>
      <c r="I872" s="177"/>
      <c r="J872" s="64"/>
      <c r="K872" s="64"/>
      <c r="L872" s="62"/>
      <c r="M872" s="223"/>
      <c r="N872" s="43"/>
      <c r="O872" s="43"/>
      <c r="P872" s="43"/>
      <c r="Q872" s="43"/>
      <c r="R872" s="43"/>
      <c r="S872" s="43"/>
      <c r="T872" s="79"/>
      <c r="AT872" s="25" t="s">
        <v>506</v>
      </c>
      <c r="AU872" s="25" t="s">
        <v>80</v>
      </c>
    </row>
    <row r="873" spans="2:65" s="1" customFormat="1" ht="16.5" customHeight="1">
      <c r="B873" s="42"/>
      <c r="C873" s="209" t="s">
        <v>2583</v>
      </c>
      <c r="D873" s="209" t="s">
        <v>498</v>
      </c>
      <c r="E873" s="210" t="s">
        <v>12487</v>
      </c>
      <c r="F873" s="211" t="s">
        <v>12488</v>
      </c>
      <c r="G873" s="212" t="s">
        <v>2537</v>
      </c>
      <c r="H873" s="213">
        <v>8</v>
      </c>
      <c r="I873" s="214"/>
      <c r="J873" s="215">
        <f>ROUND(I873*H873,2)</f>
        <v>0</v>
      </c>
      <c r="K873" s="211" t="s">
        <v>11781</v>
      </c>
      <c r="L873" s="62"/>
      <c r="M873" s="216" t="s">
        <v>23</v>
      </c>
      <c r="N873" s="217" t="s">
        <v>44</v>
      </c>
      <c r="O873" s="43"/>
      <c r="P873" s="218">
        <f>O873*H873</f>
        <v>0</v>
      </c>
      <c r="Q873" s="218">
        <v>0</v>
      </c>
      <c r="R873" s="218">
        <f>Q873*H873</f>
        <v>0</v>
      </c>
      <c r="S873" s="218">
        <v>0</v>
      </c>
      <c r="T873" s="219">
        <f>S873*H873</f>
        <v>0</v>
      </c>
      <c r="AR873" s="25" t="s">
        <v>502</v>
      </c>
      <c r="AT873" s="25" t="s">
        <v>498</v>
      </c>
      <c r="AU873" s="25" t="s">
        <v>80</v>
      </c>
      <c r="AY873" s="25" t="s">
        <v>492</v>
      </c>
      <c r="BE873" s="220">
        <f>IF(N873="základní",J873,0)</f>
        <v>0</v>
      </c>
      <c r="BF873" s="220">
        <f>IF(N873="snížená",J873,0)</f>
        <v>0</v>
      </c>
      <c r="BG873" s="220">
        <f>IF(N873="zákl. přenesená",J873,0)</f>
        <v>0</v>
      </c>
      <c r="BH873" s="220">
        <f>IF(N873="sníž. přenesená",J873,0)</f>
        <v>0</v>
      </c>
      <c r="BI873" s="220">
        <f>IF(N873="nulová",J873,0)</f>
        <v>0</v>
      </c>
      <c r="BJ873" s="25" t="s">
        <v>80</v>
      </c>
      <c r="BK873" s="220">
        <f>ROUND(I873*H873,2)</f>
        <v>0</v>
      </c>
      <c r="BL873" s="25" t="s">
        <v>502</v>
      </c>
      <c r="BM873" s="25" t="s">
        <v>4314</v>
      </c>
    </row>
    <row r="874" spans="2:65" s="1" customFormat="1">
      <c r="B874" s="42"/>
      <c r="C874" s="64"/>
      <c r="D874" s="221" t="s">
        <v>506</v>
      </c>
      <c r="E874" s="64"/>
      <c r="F874" s="222" t="s">
        <v>12488</v>
      </c>
      <c r="G874" s="64"/>
      <c r="H874" s="64"/>
      <c r="I874" s="177"/>
      <c r="J874" s="64"/>
      <c r="K874" s="64"/>
      <c r="L874" s="62"/>
      <c r="M874" s="223"/>
      <c r="N874" s="43"/>
      <c r="O874" s="43"/>
      <c r="P874" s="43"/>
      <c r="Q874" s="43"/>
      <c r="R874" s="43"/>
      <c r="S874" s="43"/>
      <c r="T874" s="79"/>
      <c r="AT874" s="25" t="s">
        <v>506</v>
      </c>
      <c r="AU874" s="25" t="s">
        <v>80</v>
      </c>
    </row>
    <row r="875" spans="2:65" s="1" customFormat="1" ht="36">
      <c r="B875" s="42"/>
      <c r="C875" s="64"/>
      <c r="D875" s="227" t="s">
        <v>2254</v>
      </c>
      <c r="E875" s="64"/>
      <c r="F875" s="273" t="s">
        <v>12489</v>
      </c>
      <c r="G875" s="64"/>
      <c r="H875" s="64"/>
      <c r="I875" s="177"/>
      <c r="J875" s="64"/>
      <c r="K875" s="64"/>
      <c r="L875" s="62"/>
      <c r="M875" s="223"/>
      <c r="N875" s="43"/>
      <c r="O875" s="43"/>
      <c r="P875" s="43"/>
      <c r="Q875" s="43"/>
      <c r="R875" s="43"/>
      <c r="S875" s="43"/>
      <c r="T875" s="79"/>
      <c r="AT875" s="25" t="s">
        <v>2254</v>
      </c>
      <c r="AU875" s="25" t="s">
        <v>80</v>
      </c>
    </row>
    <row r="876" spans="2:65" s="1" customFormat="1" ht="16.5" customHeight="1">
      <c r="B876" s="42"/>
      <c r="C876" s="209" t="s">
        <v>2589</v>
      </c>
      <c r="D876" s="209" t="s">
        <v>498</v>
      </c>
      <c r="E876" s="210" t="s">
        <v>12490</v>
      </c>
      <c r="F876" s="211" t="s">
        <v>11802</v>
      </c>
      <c r="G876" s="212" t="s">
        <v>2537</v>
      </c>
      <c r="H876" s="213">
        <v>1</v>
      </c>
      <c r="I876" s="214"/>
      <c r="J876" s="215">
        <f>ROUND(I876*H876,2)</f>
        <v>0</v>
      </c>
      <c r="K876" s="211" t="s">
        <v>11781</v>
      </c>
      <c r="L876" s="62"/>
      <c r="M876" s="216" t="s">
        <v>23</v>
      </c>
      <c r="N876" s="217" t="s">
        <v>44</v>
      </c>
      <c r="O876" s="43"/>
      <c r="P876" s="218">
        <f>O876*H876</f>
        <v>0</v>
      </c>
      <c r="Q876" s="218">
        <v>0</v>
      </c>
      <c r="R876" s="218">
        <f>Q876*H876</f>
        <v>0</v>
      </c>
      <c r="S876" s="218">
        <v>0</v>
      </c>
      <c r="T876" s="219">
        <f>S876*H876</f>
        <v>0</v>
      </c>
      <c r="AR876" s="25" t="s">
        <v>502</v>
      </c>
      <c r="AT876" s="25" t="s">
        <v>498</v>
      </c>
      <c r="AU876" s="25" t="s">
        <v>80</v>
      </c>
      <c r="AY876" s="25" t="s">
        <v>492</v>
      </c>
      <c r="BE876" s="220">
        <f>IF(N876="základní",J876,0)</f>
        <v>0</v>
      </c>
      <c r="BF876" s="220">
        <f>IF(N876="snížená",J876,0)</f>
        <v>0</v>
      </c>
      <c r="BG876" s="220">
        <f>IF(N876="zákl. přenesená",J876,0)</f>
        <v>0</v>
      </c>
      <c r="BH876" s="220">
        <f>IF(N876="sníž. přenesená",J876,0)</f>
        <v>0</v>
      </c>
      <c r="BI876" s="220">
        <f>IF(N876="nulová",J876,0)</f>
        <v>0</v>
      </c>
      <c r="BJ876" s="25" t="s">
        <v>80</v>
      </c>
      <c r="BK876" s="220">
        <f>ROUND(I876*H876,2)</f>
        <v>0</v>
      </c>
      <c r="BL876" s="25" t="s">
        <v>502</v>
      </c>
      <c r="BM876" s="25" t="s">
        <v>4324</v>
      </c>
    </row>
    <row r="877" spans="2:65" s="1" customFormat="1">
      <c r="B877" s="42"/>
      <c r="C877" s="64"/>
      <c r="D877" s="227" t="s">
        <v>506</v>
      </c>
      <c r="E877" s="64"/>
      <c r="F877" s="274" t="s">
        <v>11802</v>
      </c>
      <c r="G877" s="64"/>
      <c r="H877" s="64"/>
      <c r="I877" s="177"/>
      <c r="J877" s="64"/>
      <c r="K877" s="64"/>
      <c r="L877" s="62"/>
      <c r="M877" s="223"/>
      <c r="N877" s="43"/>
      <c r="O877" s="43"/>
      <c r="P877" s="43"/>
      <c r="Q877" s="43"/>
      <c r="R877" s="43"/>
      <c r="S877" s="43"/>
      <c r="T877" s="79"/>
      <c r="AT877" s="25" t="s">
        <v>506</v>
      </c>
      <c r="AU877" s="25" t="s">
        <v>80</v>
      </c>
    </row>
    <row r="878" spans="2:65" s="1" customFormat="1" ht="16.5" customHeight="1">
      <c r="B878" s="42"/>
      <c r="C878" s="209" t="s">
        <v>2596</v>
      </c>
      <c r="D878" s="209" t="s">
        <v>498</v>
      </c>
      <c r="E878" s="210" t="s">
        <v>12491</v>
      </c>
      <c r="F878" s="211" t="s">
        <v>12492</v>
      </c>
      <c r="G878" s="212" t="s">
        <v>2537</v>
      </c>
      <c r="H878" s="213">
        <v>1</v>
      </c>
      <c r="I878" s="214"/>
      <c r="J878" s="215">
        <f>ROUND(I878*H878,2)</f>
        <v>0</v>
      </c>
      <c r="K878" s="211" t="s">
        <v>11781</v>
      </c>
      <c r="L878" s="62"/>
      <c r="M878" s="216" t="s">
        <v>23</v>
      </c>
      <c r="N878" s="217" t="s">
        <v>44</v>
      </c>
      <c r="O878" s="43"/>
      <c r="P878" s="218">
        <f>O878*H878</f>
        <v>0</v>
      </c>
      <c r="Q878" s="218">
        <v>0</v>
      </c>
      <c r="R878" s="218">
        <f>Q878*H878</f>
        <v>0</v>
      </c>
      <c r="S878" s="218">
        <v>0</v>
      </c>
      <c r="T878" s="219">
        <f>S878*H878</f>
        <v>0</v>
      </c>
      <c r="AR878" s="25" t="s">
        <v>502</v>
      </c>
      <c r="AT878" s="25" t="s">
        <v>498</v>
      </c>
      <c r="AU878" s="25" t="s">
        <v>80</v>
      </c>
      <c r="AY878" s="25" t="s">
        <v>492</v>
      </c>
      <c r="BE878" s="220">
        <f>IF(N878="základní",J878,0)</f>
        <v>0</v>
      </c>
      <c r="BF878" s="220">
        <f>IF(N878="snížená",J878,0)</f>
        <v>0</v>
      </c>
      <c r="BG878" s="220">
        <f>IF(N878="zákl. přenesená",J878,0)</f>
        <v>0</v>
      </c>
      <c r="BH878" s="220">
        <f>IF(N878="sníž. přenesená",J878,0)</f>
        <v>0</v>
      </c>
      <c r="BI878" s="220">
        <f>IF(N878="nulová",J878,0)</f>
        <v>0</v>
      </c>
      <c r="BJ878" s="25" t="s">
        <v>80</v>
      </c>
      <c r="BK878" s="220">
        <f>ROUND(I878*H878,2)</f>
        <v>0</v>
      </c>
      <c r="BL878" s="25" t="s">
        <v>502</v>
      </c>
      <c r="BM878" s="25" t="s">
        <v>4334</v>
      </c>
    </row>
    <row r="879" spans="2:65" s="1" customFormat="1">
      <c r="B879" s="42"/>
      <c r="C879" s="64"/>
      <c r="D879" s="227" t="s">
        <v>506</v>
      </c>
      <c r="E879" s="64"/>
      <c r="F879" s="274" t="s">
        <v>12492</v>
      </c>
      <c r="G879" s="64"/>
      <c r="H879" s="64"/>
      <c r="I879" s="177"/>
      <c r="J879" s="64"/>
      <c r="K879" s="64"/>
      <c r="L879" s="62"/>
      <c r="M879" s="223"/>
      <c r="N879" s="43"/>
      <c r="O879" s="43"/>
      <c r="P879" s="43"/>
      <c r="Q879" s="43"/>
      <c r="R879" s="43"/>
      <c r="S879" s="43"/>
      <c r="T879" s="79"/>
      <c r="AT879" s="25" t="s">
        <v>506</v>
      </c>
      <c r="AU879" s="25" t="s">
        <v>80</v>
      </c>
    </row>
    <row r="880" spans="2:65" s="1" customFormat="1" ht="16.5" customHeight="1">
      <c r="B880" s="42"/>
      <c r="C880" s="209" t="s">
        <v>2604</v>
      </c>
      <c r="D880" s="209" t="s">
        <v>498</v>
      </c>
      <c r="E880" s="210" t="s">
        <v>12493</v>
      </c>
      <c r="F880" s="211" t="s">
        <v>12494</v>
      </c>
      <c r="G880" s="212" t="s">
        <v>2537</v>
      </c>
      <c r="H880" s="213">
        <v>1</v>
      </c>
      <c r="I880" s="214"/>
      <c r="J880" s="215">
        <f>ROUND(I880*H880,2)</f>
        <v>0</v>
      </c>
      <c r="K880" s="211" t="s">
        <v>11781</v>
      </c>
      <c r="L880" s="62"/>
      <c r="M880" s="216" t="s">
        <v>23</v>
      </c>
      <c r="N880" s="217" t="s">
        <v>44</v>
      </c>
      <c r="O880" s="43"/>
      <c r="P880" s="218">
        <f>O880*H880</f>
        <v>0</v>
      </c>
      <c r="Q880" s="218">
        <v>0</v>
      </c>
      <c r="R880" s="218">
        <f>Q880*H880</f>
        <v>0</v>
      </c>
      <c r="S880" s="218">
        <v>0</v>
      </c>
      <c r="T880" s="219">
        <f>S880*H880</f>
        <v>0</v>
      </c>
      <c r="AR880" s="25" t="s">
        <v>502</v>
      </c>
      <c r="AT880" s="25" t="s">
        <v>498</v>
      </c>
      <c r="AU880" s="25" t="s">
        <v>80</v>
      </c>
      <c r="AY880" s="25" t="s">
        <v>492</v>
      </c>
      <c r="BE880" s="220">
        <f>IF(N880="základní",J880,0)</f>
        <v>0</v>
      </c>
      <c r="BF880" s="220">
        <f>IF(N880="snížená",J880,0)</f>
        <v>0</v>
      </c>
      <c r="BG880" s="220">
        <f>IF(N880="zákl. přenesená",J880,0)</f>
        <v>0</v>
      </c>
      <c r="BH880" s="220">
        <f>IF(N880="sníž. přenesená",J880,0)</f>
        <v>0</v>
      </c>
      <c r="BI880" s="220">
        <f>IF(N880="nulová",J880,0)</f>
        <v>0</v>
      </c>
      <c r="BJ880" s="25" t="s">
        <v>80</v>
      </c>
      <c r="BK880" s="220">
        <f>ROUND(I880*H880,2)</f>
        <v>0</v>
      </c>
      <c r="BL880" s="25" t="s">
        <v>502</v>
      </c>
      <c r="BM880" s="25" t="s">
        <v>4344</v>
      </c>
    </row>
    <row r="881" spans="2:65" s="1" customFormat="1">
      <c r="B881" s="42"/>
      <c r="C881" s="64"/>
      <c r="D881" s="227" t="s">
        <v>506</v>
      </c>
      <c r="E881" s="64"/>
      <c r="F881" s="274" t="s">
        <v>12494</v>
      </c>
      <c r="G881" s="64"/>
      <c r="H881" s="64"/>
      <c r="I881" s="177"/>
      <c r="J881" s="64"/>
      <c r="K881" s="64"/>
      <c r="L881" s="62"/>
      <c r="M881" s="223"/>
      <c r="N881" s="43"/>
      <c r="O881" s="43"/>
      <c r="P881" s="43"/>
      <c r="Q881" s="43"/>
      <c r="R881" s="43"/>
      <c r="S881" s="43"/>
      <c r="T881" s="79"/>
      <c r="AT881" s="25" t="s">
        <v>506</v>
      </c>
      <c r="AU881" s="25" t="s">
        <v>80</v>
      </c>
    </row>
    <row r="882" spans="2:65" s="1" customFormat="1" ht="16.5" customHeight="1">
      <c r="B882" s="42"/>
      <c r="C882" s="209" t="s">
        <v>2611</v>
      </c>
      <c r="D882" s="209" t="s">
        <v>498</v>
      </c>
      <c r="E882" s="210" t="s">
        <v>12495</v>
      </c>
      <c r="F882" s="211" t="s">
        <v>12496</v>
      </c>
      <c r="G882" s="212" t="s">
        <v>2537</v>
      </c>
      <c r="H882" s="213">
        <v>1</v>
      </c>
      <c r="I882" s="214"/>
      <c r="J882" s="215">
        <f>ROUND(I882*H882,2)</f>
        <v>0</v>
      </c>
      <c r="K882" s="211" t="s">
        <v>11781</v>
      </c>
      <c r="L882" s="62"/>
      <c r="M882" s="216" t="s">
        <v>23</v>
      </c>
      <c r="N882" s="217" t="s">
        <v>44</v>
      </c>
      <c r="O882" s="43"/>
      <c r="P882" s="218">
        <f>O882*H882</f>
        <v>0</v>
      </c>
      <c r="Q882" s="218">
        <v>0</v>
      </c>
      <c r="R882" s="218">
        <f>Q882*H882</f>
        <v>0</v>
      </c>
      <c r="S882" s="218">
        <v>0</v>
      </c>
      <c r="T882" s="219">
        <f>S882*H882</f>
        <v>0</v>
      </c>
      <c r="AR882" s="25" t="s">
        <v>502</v>
      </c>
      <c r="AT882" s="25" t="s">
        <v>498</v>
      </c>
      <c r="AU882" s="25" t="s">
        <v>80</v>
      </c>
      <c r="AY882" s="25" t="s">
        <v>492</v>
      </c>
      <c r="BE882" s="220">
        <f>IF(N882="základní",J882,0)</f>
        <v>0</v>
      </c>
      <c r="BF882" s="220">
        <f>IF(N882="snížená",J882,0)</f>
        <v>0</v>
      </c>
      <c r="BG882" s="220">
        <f>IF(N882="zákl. přenesená",J882,0)</f>
        <v>0</v>
      </c>
      <c r="BH882" s="220">
        <f>IF(N882="sníž. přenesená",J882,0)</f>
        <v>0</v>
      </c>
      <c r="BI882" s="220">
        <f>IF(N882="nulová",J882,0)</f>
        <v>0</v>
      </c>
      <c r="BJ882" s="25" t="s">
        <v>80</v>
      </c>
      <c r="BK882" s="220">
        <f>ROUND(I882*H882,2)</f>
        <v>0</v>
      </c>
      <c r="BL882" s="25" t="s">
        <v>502</v>
      </c>
      <c r="BM882" s="25" t="s">
        <v>4354</v>
      </c>
    </row>
    <row r="883" spans="2:65" s="1" customFormat="1">
      <c r="B883" s="42"/>
      <c r="C883" s="64"/>
      <c r="D883" s="221" t="s">
        <v>506</v>
      </c>
      <c r="E883" s="64"/>
      <c r="F883" s="222" t="s">
        <v>12496</v>
      </c>
      <c r="G883" s="64"/>
      <c r="H883" s="64"/>
      <c r="I883" s="177"/>
      <c r="J883" s="64"/>
      <c r="K883" s="64"/>
      <c r="L883" s="62"/>
      <c r="M883" s="223"/>
      <c r="N883" s="43"/>
      <c r="O883" s="43"/>
      <c r="P883" s="43"/>
      <c r="Q883" s="43"/>
      <c r="R883" s="43"/>
      <c r="S883" s="43"/>
      <c r="T883" s="79"/>
      <c r="AT883" s="25" t="s">
        <v>506</v>
      </c>
      <c r="AU883" s="25" t="s">
        <v>80</v>
      </c>
    </row>
    <row r="884" spans="2:65" s="11" customFormat="1" ht="37.35" customHeight="1">
      <c r="B884" s="192"/>
      <c r="C884" s="193"/>
      <c r="D884" s="206" t="s">
        <v>72</v>
      </c>
      <c r="E884" s="290" t="s">
        <v>5019</v>
      </c>
      <c r="F884" s="290" t="s">
        <v>12497</v>
      </c>
      <c r="G884" s="193"/>
      <c r="H884" s="193"/>
      <c r="I884" s="196"/>
      <c r="J884" s="291">
        <f>BK884</f>
        <v>0</v>
      </c>
      <c r="K884" s="193"/>
      <c r="L884" s="198"/>
      <c r="M884" s="199"/>
      <c r="N884" s="200"/>
      <c r="O884" s="200"/>
      <c r="P884" s="201">
        <f>SUM(P885:P941)</f>
        <v>0</v>
      </c>
      <c r="Q884" s="200"/>
      <c r="R884" s="201">
        <f>SUM(R885:R941)</f>
        <v>0</v>
      </c>
      <c r="S884" s="200"/>
      <c r="T884" s="202">
        <f>SUM(T885:T941)</f>
        <v>0</v>
      </c>
      <c r="AR884" s="203" t="s">
        <v>80</v>
      </c>
      <c r="AT884" s="204" t="s">
        <v>72</v>
      </c>
      <c r="AU884" s="204" t="s">
        <v>73</v>
      </c>
      <c r="AY884" s="203" t="s">
        <v>492</v>
      </c>
      <c r="BK884" s="205">
        <f>SUM(BK885:BK941)</f>
        <v>0</v>
      </c>
    </row>
    <row r="885" spans="2:65" s="1" customFormat="1" ht="16.5" customHeight="1">
      <c r="B885" s="42"/>
      <c r="C885" s="209" t="s">
        <v>2619</v>
      </c>
      <c r="D885" s="209" t="s">
        <v>498</v>
      </c>
      <c r="E885" s="210" t="s">
        <v>12498</v>
      </c>
      <c r="F885" s="211" t="s">
        <v>23</v>
      </c>
      <c r="G885" s="212" t="s">
        <v>23</v>
      </c>
      <c r="H885" s="213">
        <v>0</v>
      </c>
      <c r="I885" s="214"/>
      <c r="J885" s="215">
        <f>ROUND(I885*H885,2)</f>
        <v>0</v>
      </c>
      <c r="K885" s="211" t="s">
        <v>23</v>
      </c>
      <c r="L885" s="62"/>
      <c r="M885" s="216" t="s">
        <v>23</v>
      </c>
      <c r="N885" s="217" t="s">
        <v>44</v>
      </c>
      <c r="O885" s="43"/>
      <c r="P885" s="218">
        <f>O885*H885</f>
        <v>0</v>
      </c>
      <c r="Q885" s="218">
        <v>0</v>
      </c>
      <c r="R885" s="218">
        <f>Q885*H885</f>
        <v>0</v>
      </c>
      <c r="S885" s="218">
        <v>0</v>
      </c>
      <c r="T885" s="219">
        <f>S885*H885</f>
        <v>0</v>
      </c>
      <c r="AR885" s="25" t="s">
        <v>502</v>
      </c>
      <c r="AT885" s="25" t="s">
        <v>498</v>
      </c>
      <c r="AU885" s="25" t="s">
        <v>80</v>
      </c>
      <c r="AY885" s="25" t="s">
        <v>492</v>
      </c>
      <c r="BE885" s="220">
        <f>IF(N885="základní",J885,0)</f>
        <v>0</v>
      </c>
      <c r="BF885" s="220">
        <f>IF(N885="snížená",J885,0)</f>
        <v>0</v>
      </c>
      <c r="BG885" s="220">
        <f>IF(N885="zákl. přenesená",J885,0)</f>
        <v>0</v>
      </c>
      <c r="BH885" s="220">
        <f>IF(N885="sníž. přenesená",J885,0)</f>
        <v>0</v>
      </c>
      <c r="BI885" s="220">
        <f>IF(N885="nulová",J885,0)</f>
        <v>0</v>
      </c>
      <c r="BJ885" s="25" t="s">
        <v>80</v>
      </c>
      <c r="BK885" s="220">
        <f>ROUND(I885*H885,2)</f>
        <v>0</v>
      </c>
      <c r="BL885" s="25" t="s">
        <v>502</v>
      </c>
      <c r="BM885" s="25" t="s">
        <v>12499</v>
      </c>
    </row>
    <row r="886" spans="2:65" s="1" customFormat="1" ht="36">
      <c r="B886" s="42"/>
      <c r="C886" s="64"/>
      <c r="D886" s="227" t="s">
        <v>506</v>
      </c>
      <c r="E886" s="64"/>
      <c r="F886" s="274" t="s">
        <v>12500</v>
      </c>
      <c r="G886" s="64"/>
      <c r="H886" s="64"/>
      <c r="I886" s="177"/>
      <c r="J886" s="64"/>
      <c r="K886" s="64"/>
      <c r="L886" s="62"/>
      <c r="M886" s="223"/>
      <c r="N886" s="43"/>
      <c r="O886" s="43"/>
      <c r="P886" s="43"/>
      <c r="Q886" s="43"/>
      <c r="R886" s="43"/>
      <c r="S886" s="43"/>
      <c r="T886" s="79"/>
      <c r="AT886" s="25" t="s">
        <v>506</v>
      </c>
      <c r="AU886" s="25" t="s">
        <v>80</v>
      </c>
    </row>
    <row r="887" spans="2:65" s="1" customFormat="1" ht="16.5" customHeight="1">
      <c r="B887" s="42"/>
      <c r="C887" s="209" t="s">
        <v>2629</v>
      </c>
      <c r="D887" s="209" t="s">
        <v>498</v>
      </c>
      <c r="E887" s="210" t="s">
        <v>12501</v>
      </c>
      <c r="F887" s="211" t="s">
        <v>12502</v>
      </c>
      <c r="G887" s="212" t="s">
        <v>832</v>
      </c>
      <c r="H887" s="213">
        <v>1200</v>
      </c>
      <c r="I887" s="214"/>
      <c r="J887" s="215">
        <f>ROUND(I887*H887,2)</f>
        <v>0</v>
      </c>
      <c r="K887" s="211" t="s">
        <v>11781</v>
      </c>
      <c r="L887" s="62"/>
      <c r="M887" s="216" t="s">
        <v>23</v>
      </c>
      <c r="N887" s="217" t="s">
        <v>44</v>
      </c>
      <c r="O887" s="43"/>
      <c r="P887" s="218">
        <f>O887*H887</f>
        <v>0</v>
      </c>
      <c r="Q887" s="218">
        <v>0</v>
      </c>
      <c r="R887" s="218">
        <f>Q887*H887</f>
        <v>0</v>
      </c>
      <c r="S887" s="218">
        <v>0</v>
      </c>
      <c r="T887" s="219">
        <f>S887*H887</f>
        <v>0</v>
      </c>
      <c r="AR887" s="25" t="s">
        <v>502</v>
      </c>
      <c r="AT887" s="25" t="s">
        <v>498</v>
      </c>
      <c r="AU887" s="25" t="s">
        <v>80</v>
      </c>
      <c r="AY887" s="25" t="s">
        <v>492</v>
      </c>
      <c r="BE887" s="220">
        <f>IF(N887="základní",J887,0)</f>
        <v>0</v>
      </c>
      <c r="BF887" s="220">
        <f>IF(N887="snížená",J887,0)</f>
        <v>0</v>
      </c>
      <c r="BG887" s="220">
        <f>IF(N887="zákl. přenesená",J887,0)</f>
        <v>0</v>
      </c>
      <c r="BH887" s="220">
        <f>IF(N887="sníž. přenesená",J887,0)</f>
        <v>0</v>
      </c>
      <c r="BI887" s="220">
        <f>IF(N887="nulová",J887,0)</f>
        <v>0</v>
      </c>
      <c r="BJ887" s="25" t="s">
        <v>80</v>
      </c>
      <c r="BK887" s="220">
        <f>ROUND(I887*H887,2)</f>
        <v>0</v>
      </c>
      <c r="BL887" s="25" t="s">
        <v>502</v>
      </c>
      <c r="BM887" s="25" t="s">
        <v>4363</v>
      </c>
    </row>
    <row r="888" spans="2:65" s="1" customFormat="1">
      <c r="B888" s="42"/>
      <c r="C888" s="64"/>
      <c r="D888" s="227" t="s">
        <v>506</v>
      </c>
      <c r="E888" s="64"/>
      <c r="F888" s="274" t="s">
        <v>12502</v>
      </c>
      <c r="G888" s="64"/>
      <c r="H888" s="64"/>
      <c r="I888" s="177"/>
      <c r="J888" s="64"/>
      <c r="K888" s="64"/>
      <c r="L888" s="62"/>
      <c r="M888" s="223"/>
      <c r="N888" s="43"/>
      <c r="O888" s="43"/>
      <c r="P888" s="43"/>
      <c r="Q888" s="43"/>
      <c r="R888" s="43"/>
      <c r="S888" s="43"/>
      <c r="T888" s="79"/>
      <c r="AT888" s="25" t="s">
        <v>506</v>
      </c>
      <c r="AU888" s="25" t="s">
        <v>80</v>
      </c>
    </row>
    <row r="889" spans="2:65" s="1" customFormat="1" ht="16.5" customHeight="1">
      <c r="B889" s="42"/>
      <c r="C889" s="209" t="s">
        <v>2635</v>
      </c>
      <c r="D889" s="209" t="s">
        <v>498</v>
      </c>
      <c r="E889" s="210" t="s">
        <v>12503</v>
      </c>
      <c r="F889" s="211" t="s">
        <v>12504</v>
      </c>
      <c r="G889" s="212" t="s">
        <v>2537</v>
      </c>
      <c r="H889" s="213">
        <v>35</v>
      </c>
      <c r="I889" s="214"/>
      <c r="J889" s="215">
        <f>ROUND(I889*H889,2)</f>
        <v>0</v>
      </c>
      <c r="K889" s="211" t="s">
        <v>11781</v>
      </c>
      <c r="L889" s="62"/>
      <c r="M889" s="216" t="s">
        <v>23</v>
      </c>
      <c r="N889" s="217" t="s">
        <v>44</v>
      </c>
      <c r="O889" s="43"/>
      <c r="P889" s="218">
        <f>O889*H889</f>
        <v>0</v>
      </c>
      <c r="Q889" s="218">
        <v>0</v>
      </c>
      <c r="R889" s="218">
        <f>Q889*H889</f>
        <v>0</v>
      </c>
      <c r="S889" s="218">
        <v>0</v>
      </c>
      <c r="T889" s="219">
        <f>S889*H889</f>
        <v>0</v>
      </c>
      <c r="AR889" s="25" t="s">
        <v>502</v>
      </c>
      <c r="AT889" s="25" t="s">
        <v>498</v>
      </c>
      <c r="AU889" s="25" t="s">
        <v>80</v>
      </c>
      <c r="AY889" s="25" t="s">
        <v>492</v>
      </c>
      <c r="BE889" s="220">
        <f>IF(N889="základní",J889,0)</f>
        <v>0</v>
      </c>
      <c r="BF889" s="220">
        <f>IF(N889="snížená",J889,0)</f>
        <v>0</v>
      </c>
      <c r="BG889" s="220">
        <f>IF(N889="zákl. přenesená",J889,0)</f>
        <v>0</v>
      </c>
      <c r="BH889" s="220">
        <f>IF(N889="sníž. přenesená",J889,0)</f>
        <v>0</v>
      </c>
      <c r="BI889" s="220">
        <f>IF(N889="nulová",J889,0)</f>
        <v>0</v>
      </c>
      <c r="BJ889" s="25" t="s">
        <v>80</v>
      </c>
      <c r="BK889" s="220">
        <f>ROUND(I889*H889,2)</f>
        <v>0</v>
      </c>
      <c r="BL889" s="25" t="s">
        <v>502</v>
      </c>
      <c r="BM889" s="25" t="s">
        <v>4373</v>
      </c>
    </row>
    <row r="890" spans="2:65" s="1" customFormat="1">
      <c r="B890" s="42"/>
      <c r="C890" s="64"/>
      <c r="D890" s="221" t="s">
        <v>506</v>
      </c>
      <c r="E890" s="64"/>
      <c r="F890" s="222" t="s">
        <v>12504</v>
      </c>
      <c r="G890" s="64"/>
      <c r="H890" s="64"/>
      <c r="I890" s="177"/>
      <c r="J890" s="64"/>
      <c r="K890" s="64"/>
      <c r="L890" s="62"/>
      <c r="M890" s="223"/>
      <c r="N890" s="43"/>
      <c r="O890" s="43"/>
      <c r="P890" s="43"/>
      <c r="Q890" s="43"/>
      <c r="R890" s="43"/>
      <c r="S890" s="43"/>
      <c r="T890" s="79"/>
      <c r="AT890" s="25" t="s">
        <v>506</v>
      </c>
      <c r="AU890" s="25" t="s">
        <v>80</v>
      </c>
    </row>
    <row r="891" spans="2:65" s="1" customFormat="1" ht="24">
      <c r="B891" s="42"/>
      <c r="C891" s="64"/>
      <c r="D891" s="227" t="s">
        <v>2254</v>
      </c>
      <c r="E891" s="64"/>
      <c r="F891" s="273" t="s">
        <v>12505</v>
      </c>
      <c r="G891" s="64"/>
      <c r="H891" s="64"/>
      <c r="I891" s="177"/>
      <c r="J891" s="64"/>
      <c r="K891" s="64"/>
      <c r="L891" s="62"/>
      <c r="M891" s="223"/>
      <c r="N891" s="43"/>
      <c r="O891" s="43"/>
      <c r="P891" s="43"/>
      <c r="Q891" s="43"/>
      <c r="R891" s="43"/>
      <c r="S891" s="43"/>
      <c r="T891" s="79"/>
      <c r="AT891" s="25" t="s">
        <v>2254</v>
      </c>
      <c r="AU891" s="25" t="s">
        <v>80</v>
      </c>
    </row>
    <row r="892" spans="2:65" s="1" customFormat="1" ht="16.5" customHeight="1">
      <c r="B892" s="42"/>
      <c r="C892" s="209" t="s">
        <v>2641</v>
      </c>
      <c r="D892" s="209" t="s">
        <v>498</v>
      </c>
      <c r="E892" s="210" t="s">
        <v>12506</v>
      </c>
      <c r="F892" s="211" t="s">
        <v>12507</v>
      </c>
      <c r="G892" s="212" t="s">
        <v>832</v>
      </c>
      <c r="H892" s="213">
        <v>550</v>
      </c>
      <c r="I892" s="214"/>
      <c r="J892" s="215">
        <f>ROUND(I892*H892,2)</f>
        <v>0</v>
      </c>
      <c r="K892" s="211" t="s">
        <v>11781</v>
      </c>
      <c r="L892" s="62"/>
      <c r="M892" s="216" t="s">
        <v>23</v>
      </c>
      <c r="N892" s="217" t="s">
        <v>44</v>
      </c>
      <c r="O892" s="43"/>
      <c r="P892" s="218">
        <f>O892*H892</f>
        <v>0</v>
      </c>
      <c r="Q892" s="218">
        <v>0</v>
      </c>
      <c r="R892" s="218">
        <f>Q892*H892</f>
        <v>0</v>
      </c>
      <c r="S892" s="218">
        <v>0</v>
      </c>
      <c r="T892" s="219">
        <f>S892*H892</f>
        <v>0</v>
      </c>
      <c r="AR892" s="25" t="s">
        <v>502</v>
      </c>
      <c r="AT892" s="25" t="s">
        <v>498</v>
      </c>
      <c r="AU892" s="25" t="s">
        <v>80</v>
      </c>
      <c r="AY892" s="25" t="s">
        <v>492</v>
      </c>
      <c r="BE892" s="220">
        <f>IF(N892="základní",J892,0)</f>
        <v>0</v>
      </c>
      <c r="BF892" s="220">
        <f>IF(N892="snížená",J892,0)</f>
        <v>0</v>
      </c>
      <c r="BG892" s="220">
        <f>IF(N892="zákl. přenesená",J892,0)</f>
        <v>0</v>
      </c>
      <c r="BH892" s="220">
        <f>IF(N892="sníž. přenesená",J892,0)</f>
        <v>0</v>
      </c>
      <c r="BI892" s="220">
        <f>IF(N892="nulová",J892,0)</f>
        <v>0</v>
      </c>
      <c r="BJ892" s="25" t="s">
        <v>80</v>
      </c>
      <c r="BK892" s="220">
        <f>ROUND(I892*H892,2)</f>
        <v>0</v>
      </c>
      <c r="BL892" s="25" t="s">
        <v>502</v>
      </c>
      <c r="BM892" s="25" t="s">
        <v>4383</v>
      </c>
    </row>
    <row r="893" spans="2:65" s="1" customFormat="1">
      <c r="B893" s="42"/>
      <c r="C893" s="64"/>
      <c r="D893" s="227" t="s">
        <v>506</v>
      </c>
      <c r="E893" s="64"/>
      <c r="F893" s="274" t="s">
        <v>12507</v>
      </c>
      <c r="G893" s="64"/>
      <c r="H893" s="64"/>
      <c r="I893" s="177"/>
      <c r="J893" s="64"/>
      <c r="K893" s="64"/>
      <c r="L893" s="62"/>
      <c r="M893" s="223"/>
      <c r="N893" s="43"/>
      <c r="O893" s="43"/>
      <c r="P893" s="43"/>
      <c r="Q893" s="43"/>
      <c r="R893" s="43"/>
      <c r="S893" s="43"/>
      <c r="T893" s="79"/>
      <c r="AT893" s="25" t="s">
        <v>506</v>
      </c>
      <c r="AU893" s="25" t="s">
        <v>80</v>
      </c>
    </row>
    <row r="894" spans="2:65" s="1" customFormat="1" ht="16.5" customHeight="1">
      <c r="B894" s="42"/>
      <c r="C894" s="209" t="s">
        <v>2648</v>
      </c>
      <c r="D894" s="209" t="s">
        <v>498</v>
      </c>
      <c r="E894" s="210" t="s">
        <v>12508</v>
      </c>
      <c r="F894" s="211" t="s">
        <v>12509</v>
      </c>
      <c r="G894" s="212" t="s">
        <v>2537</v>
      </c>
      <c r="H894" s="213">
        <v>22</v>
      </c>
      <c r="I894" s="214"/>
      <c r="J894" s="215">
        <f>ROUND(I894*H894,2)</f>
        <v>0</v>
      </c>
      <c r="K894" s="211" t="s">
        <v>11781</v>
      </c>
      <c r="L894" s="62"/>
      <c r="M894" s="216" t="s">
        <v>23</v>
      </c>
      <c r="N894" s="217" t="s">
        <v>44</v>
      </c>
      <c r="O894" s="43"/>
      <c r="P894" s="218">
        <f>O894*H894</f>
        <v>0</v>
      </c>
      <c r="Q894" s="218">
        <v>0</v>
      </c>
      <c r="R894" s="218">
        <f>Q894*H894</f>
        <v>0</v>
      </c>
      <c r="S894" s="218">
        <v>0</v>
      </c>
      <c r="T894" s="219">
        <f>S894*H894</f>
        <v>0</v>
      </c>
      <c r="AR894" s="25" t="s">
        <v>502</v>
      </c>
      <c r="AT894" s="25" t="s">
        <v>498</v>
      </c>
      <c r="AU894" s="25" t="s">
        <v>80</v>
      </c>
      <c r="AY894" s="25" t="s">
        <v>492</v>
      </c>
      <c r="BE894" s="220">
        <f>IF(N894="základní",J894,0)</f>
        <v>0</v>
      </c>
      <c r="BF894" s="220">
        <f>IF(N894="snížená",J894,0)</f>
        <v>0</v>
      </c>
      <c r="BG894" s="220">
        <f>IF(N894="zákl. přenesená",J894,0)</f>
        <v>0</v>
      </c>
      <c r="BH894" s="220">
        <f>IF(N894="sníž. přenesená",J894,0)</f>
        <v>0</v>
      </c>
      <c r="BI894" s="220">
        <f>IF(N894="nulová",J894,0)</f>
        <v>0</v>
      </c>
      <c r="BJ894" s="25" t="s">
        <v>80</v>
      </c>
      <c r="BK894" s="220">
        <f>ROUND(I894*H894,2)</f>
        <v>0</v>
      </c>
      <c r="BL894" s="25" t="s">
        <v>502</v>
      </c>
      <c r="BM894" s="25" t="s">
        <v>4393</v>
      </c>
    </row>
    <row r="895" spans="2:65" s="1" customFormat="1">
      <c r="B895" s="42"/>
      <c r="C895" s="64"/>
      <c r="D895" s="221" t="s">
        <v>506</v>
      </c>
      <c r="E895" s="64"/>
      <c r="F895" s="222" t="s">
        <v>12509</v>
      </c>
      <c r="G895" s="64"/>
      <c r="H895" s="64"/>
      <c r="I895" s="177"/>
      <c r="J895" s="64"/>
      <c r="K895" s="64"/>
      <c r="L895" s="62"/>
      <c r="M895" s="223"/>
      <c r="N895" s="43"/>
      <c r="O895" s="43"/>
      <c r="P895" s="43"/>
      <c r="Q895" s="43"/>
      <c r="R895" s="43"/>
      <c r="S895" s="43"/>
      <c r="T895" s="79"/>
      <c r="AT895" s="25" t="s">
        <v>506</v>
      </c>
      <c r="AU895" s="25" t="s">
        <v>80</v>
      </c>
    </row>
    <row r="896" spans="2:65" s="1" customFormat="1" ht="24">
      <c r="B896" s="42"/>
      <c r="C896" s="64"/>
      <c r="D896" s="227" t="s">
        <v>2254</v>
      </c>
      <c r="E896" s="64"/>
      <c r="F896" s="273" t="s">
        <v>12510</v>
      </c>
      <c r="G896" s="64"/>
      <c r="H896" s="64"/>
      <c r="I896" s="177"/>
      <c r="J896" s="64"/>
      <c r="K896" s="64"/>
      <c r="L896" s="62"/>
      <c r="M896" s="223"/>
      <c r="N896" s="43"/>
      <c r="O896" s="43"/>
      <c r="P896" s="43"/>
      <c r="Q896" s="43"/>
      <c r="R896" s="43"/>
      <c r="S896" s="43"/>
      <c r="T896" s="79"/>
      <c r="AT896" s="25" t="s">
        <v>2254</v>
      </c>
      <c r="AU896" s="25" t="s">
        <v>80</v>
      </c>
    </row>
    <row r="897" spans="2:65" s="1" customFormat="1" ht="16.5" customHeight="1">
      <c r="B897" s="42"/>
      <c r="C897" s="209" t="s">
        <v>2654</v>
      </c>
      <c r="D897" s="209" t="s">
        <v>498</v>
      </c>
      <c r="E897" s="210" t="s">
        <v>12511</v>
      </c>
      <c r="F897" s="211" t="s">
        <v>12512</v>
      </c>
      <c r="G897" s="212" t="s">
        <v>2537</v>
      </c>
      <c r="H897" s="213">
        <v>650</v>
      </c>
      <c r="I897" s="214"/>
      <c r="J897" s="215">
        <f>ROUND(I897*H897,2)</f>
        <v>0</v>
      </c>
      <c r="K897" s="211" t="s">
        <v>11781</v>
      </c>
      <c r="L897" s="62"/>
      <c r="M897" s="216" t="s">
        <v>23</v>
      </c>
      <c r="N897" s="217" t="s">
        <v>44</v>
      </c>
      <c r="O897" s="43"/>
      <c r="P897" s="218">
        <f>O897*H897</f>
        <v>0</v>
      </c>
      <c r="Q897" s="218">
        <v>0</v>
      </c>
      <c r="R897" s="218">
        <f>Q897*H897</f>
        <v>0</v>
      </c>
      <c r="S897" s="218">
        <v>0</v>
      </c>
      <c r="T897" s="219">
        <f>S897*H897</f>
        <v>0</v>
      </c>
      <c r="AR897" s="25" t="s">
        <v>502</v>
      </c>
      <c r="AT897" s="25" t="s">
        <v>498</v>
      </c>
      <c r="AU897" s="25" t="s">
        <v>80</v>
      </c>
      <c r="AY897" s="25" t="s">
        <v>492</v>
      </c>
      <c r="BE897" s="220">
        <f>IF(N897="základní",J897,0)</f>
        <v>0</v>
      </c>
      <c r="BF897" s="220">
        <f>IF(N897="snížená",J897,0)</f>
        <v>0</v>
      </c>
      <c r="BG897" s="220">
        <f>IF(N897="zákl. přenesená",J897,0)</f>
        <v>0</v>
      </c>
      <c r="BH897" s="220">
        <f>IF(N897="sníž. přenesená",J897,0)</f>
        <v>0</v>
      </c>
      <c r="BI897" s="220">
        <f>IF(N897="nulová",J897,0)</f>
        <v>0</v>
      </c>
      <c r="BJ897" s="25" t="s">
        <v>80</v>
      </c>
      <c r="BK897" s="220">
        <f>ROUND(I897*H897,2)</f>
        <v>0</v>
      </c>
      <c r="BL897" s="25" t="s">
        <v>502</v>
      </c>
      <c r="BM897" s="25" t="s">
        <v>4403</v>
      </c>
    </row>
    <row r="898" spans="2:65" s="1" customFormat="1">
      <c r="B898" s="42"/>
      <c r="C898" s="64"/>
      <c r="D898" s="221" t="s">
        <v>506</v>
      </c>
      <c r="E898" s="64"/>
      <c r="F898" s="222" t="s">
        <v>12512</v>
      </c>
      <c r="G898" s="64"/>
      <c r="H898" s="64"/>
      <c r="I898" s="177"/>
      <c r="J898" s="64"/>
      <c r="K898" s="64"/>
      <c r="L898" s="62"/>
      <c r="M898" s="223"/>
      <c r="N898" s="43"/>
      <c r="O898" s="43"/>
      <c r="P898" s="43"/>
      <c r="Q898" s="43"/>
      <c r="R898" s="43"/>
      <c r="S898" s="43"/>
      <c r="T898" s="79"/>
      <c r="AT898" s="25" t="s">
        <v>506</v>
      </c>
      <c r="AU898" s="25" t="s">
        <v>80</v>
      </c>
    </row>
    <row r="899" spans="2:65" s="1" customFormat="1" ht="24">
      <c r="B899" s="42"/>
      <c r="C899" s="64"/>
      <c r="D899" s="227" t="s">
        <v>2254</v>
      </c>
      <c r="E899" s="64"/>
      <c r="F899" s="273" t="s">
        <v>12513</v>
      </c>
      <c r="G899" s="64"/>
      <c r="H899" s="64"/>
      <c r="I899" s="177"/>
      <c r="J899" s="64"/>
      <c r="K899" s="64"/>
      <c r="L899" s="62"/>
      <c r="M899" s="223"/>
      <c r="N899" s="43"/>
      <c r="O899" s="43"/>
      <c r="P899" s="43"/>
      <c r="Q899" s="43"/>
      <c r="R899" s="43"/>
      <c r="S899" s="43"/>
      <c r="T899" s="79"/>
      <c r="AT899" s="25" t="s">
        <v>2254</v>
      </c>
      <c r="AU899" s="25" t="s">
        <v>80</v>
      </c>
    </row>
    <row r="900" spans="2:65" s="1" customFormat="1" ht="16.5" customHeight="1">
      <c r="B900" s="42"/>
      <c r="C900" s="209" t="s">
        <v>2659</v>
      </c>
      <c r="D900" s="209" t="s">
        <v>498</v>
      </c>
      <c r="E900" s="210" t="s">
        <v>12514</v>
      </c>
      <c r="F900" s="211" t="s">
        <v>12515</v>
      </c>
      <c r="G900" s="212" t="s">
        <v>2537</v>
      </c>
      <c r="H900" s="213">
        <v>340</v>
      </c>
      <c r="I900" s="214"/>
      <c r="J900" s="215">
        <f>ROUND(I900*H900,2)</f>
        <v>0</v>
      </c>
      <c r="K900" s="211" t="s">
        <v>11781</v>
      </c>
      <c r="L900" s="62"/>
      <c r="M900" s="216" t="s">
        <v>23</v>
      </c>
      <c r="N900" s="217" t="s">
        <v>44</v>
      </c>
      <c r="O900" s="43"/>
      <c r="P900" s="218">
        <f>O900*H900</f>
        <v>0</v>
      </c>
      <c r="Q900" s="218">
        <v>0</v>
      </c>
      <c r="R900" s="218">
        <f>Q900*H900</f>
        <v>0</v>
      </c>
      <c r="S900" s="218">
        <v>0</v>
      </c>
      <c r="T900" s="219">
        <f>S900*H900</f>
        <v>0</v>
      </c>
      <c r="AR900" s="25" t="s">
        <v>502</v>
      </c>
      <c r="AT900" s="25" t="s">
        <v>498</v>
      </c>
      <c r="AU900" s="25" t="s">
        <v>80</v>
      </c>
      <c r="AY900" s="25" t="s">
        <v>492</v>
      </c>
      <c r="BE900" s="220">
        <f>IF(N900="základní",J900,0)</f>
        <v>0</v>
      </c>
      <c r="BF900" s="220">
        <f>IF(N900="snížená",J900,0)</f>
        <v>0</v>
      </c>
      <c r="BG900" s="220">
        <f>IF(N900="zákl. přenesená",J900,0)</f>
        <v>0</v>
      </c>
      <c r="BH900" s="220">
        <f>IF(N900="sníž. přenesená",J900,0)</f>
        <v>0</v>
      </c>
      <c r="BI900" s="220">
        <f>IF(N900="nulová",J900,0)</f>
        <v>0</v>
      </c>
      <c r="BJ900" s="25" t="s">
        <v>80</v>
      </c>
      <c r="BK900" s="220">
        <f>ROUND(I900*H900,2)</f>
        <v>0</v>
      </c>
      <c r="BL900" s="25" t="s">
        <v>502</v>
      </c>
      <c r="BM900" s="25" t="s">
        <v>1738</v>
      </c>
    </row>
    <row r="901" spans="2:65" s="1" customFormat="1">
      <c r="B901" s="42"/>
      <c r="C901" s="64"/>
      <c r="D901" s="221" t="s">
        <v>506</v>
      </c>
      <c r="E901" s="64"/>
      <c r="F901" s="222" t="s">
        <v>12515</v>
      </c>
      <c r="G901" s="64"/>
      <c r="H901" s="64"/>
      <c r="I901" s="177"/>
      <c r="J901" s="64"/>
      <c r="K901" s="64"/>
      <c r="L901" s="62"/>
      <c r="M901" s="223"/>
      <c r="N901" s="43"/>
      <c r="O901" s="43"/>
      <c r="P901" s="43"/>
      <c r="Q901" s="43"/>
      <c r="R901" s="43"/>
      <c r="S901" s="43"/>
      <c r="T901" s="79"/>
      <c r="AT901" s="25" t="s">
        <v>506</v>
      </c>
      <c r="AU901" s="25" t="s">
        <v>80</v>
      </c>
    </row>
    <row r="902" spans="2:65" s="1" customFormat="1" ht="24">
      <c r="B902" s="42"/>
      <c r="C902" s="64"/>
      <c r="D902" s="227" t="s">
        <v>2254</v>
      </c>
      <c r="E902" s="64"/>
      <c r="F902" s="273" t="s">
        <v>12516</v>
      </c>
      <c r="G902" s="64"/>
      <c r="H902" s="64"/>
      <c r="I902" s="177"/>
      <c r="J902" s="64"/>
      <c r="K902" s="64"/>
      <c r="L902" s="62"/>
      <c r="M902" s="223"/>
      <c r="N902" s="43"/>
      <c r="O902" s="43"/>
      <c r="P902" s="43"/>
      <c r="Q902" s="43"/>
      <c r="R902" s="43"/>
      <c r="S902" s="43"/>
      <c r="T902" s="79"/>
      <c r="AT902" s="25" t="s">
        <v>2254</v>
      </c>
      <c r="AU902" s="25" t="s">
        <v>80</v>
      </c>
    </row>
    <row r="903" spans="2:65" s="1" customFormat="1" ht="16.5" customHeight="1">
      <c r="B903" s="42"/>
      <c r="C903" s="209" t="s">
        <v>2665</v>
      </c>
      <c r="D903" s="209" t="s">
        <v>498</v>
      </c>
      <c r="E903" s="210" t="s">
        <v>12517</v>
      </c>
      <c r="F903" s="211" t="s">
        <v>12518</v>
      </c>
      <c r="G903" s="212" t="s">
        <v>2537</v>
      </c>
      <c r="H903" s="213">
        <v>420</v>
      </c>
      <c r="I903" s="214"/>
      <c r="J903" s="215">
        <f>ROUND(I903*H903,2)</f>
        <v>0</v>
      </c>
      <c r="K903" s="211" t="s">
        <v>11781</v>
      </c>
      <c r="L903" s="62"/>
      <c r="M903" s="216" t="s">
        <v>23</v>
      </c>
      <c r="N903" s="217" t="s">
        <v>44</v>
      </c>
      <c r="O903" s="43"/>
      <c r="P903" s="218">
        <f>O903*H903</f>
        <v>0</v>
      </c>
      <c r="Q903" s="218">
        <v>0</v>
      </c>
      <c r="R903" s="218">
        <f>Q903*H903</f>
        <v>0</v>
      </c>
      <c r="S903" s="218">
        <v>0</v>
      </c>
      <c r="T903" s="219">
        <f>S903*H903</f>
        <v>0</v>
      </c>
      <c r="AR903" s="25" t="s">
        <v>502</v>
      </c>
      <c r="AT903" s="25" t="s">
        <v>498</v>
      </c>
      <c r="AU903" s="25" t="s">
        <v>80</v>
      </c>
      <c r="AY903" s="25" t="s">
        <v>492</v>
      </c>
      <c r="BE903" s="220">
        <f>IF(N903="základní",J903,0)</f>
        <v>0</v>
      </c>
      <c r="BF903" s="220">
        <f>IF(N903="snížená",J903,0)</f>
        <v>0</v>
      </c>
      <c r="BG903" s="220">
        <f>IF(N903="zákl. přenesená",J903,0)</f>
        <v>0</v>
      </c>
      <c r="BH903" s="220">
        <f>IF(N903="sníž. přenesená",J903,0)</f>
        <v>0</v>
      </c>
      <c r="BI903" s="220">
        <f>IF(N903="nulová",J903,0)</f>
        <v>0</v>
      </c>
      <c r="BJ903" s="25" t="s">
        <v>80</v>
      </c>
      <c r="BK903" s="220">
        <f>ROUND(I903*H903,2)</f>
        <v>0</v>
      </c>
      <c r="BL903" s="25" t="s">
        <v>502</v>
      </c>
      <c r="BM903" s="25" t="s">
        <v>4422</v>
      </c>
    </row>
    <row r="904" spans="2:65" s="1" customFormat="1">
      <c r="B904" s="42"/>
      <c r="C904" s="64"/>
      <c r="D904" s="221" t="s">
        <v>506</v>
      </c>
      <c r="E904" s="64"/>
      <c r="F904" s="222" t="s">
        <v>12518</v>
      </c>
      <c r="G904" s="64"/>
      <c r="H904" s="64"/>
      <c r="I904" s="177"/>
      <c r="J904" s="64"/>
      <c r="K904" s="64"/>
      <c r="L904" s="62"/>
      <c r="M904" s="223"/>
      <c r="N904" s="43"/>
      <c r="O904" s="43"/>
      <c r="P904" s="43"/>
      <c r="Q904" s="43"/>
      <c r="R904" s="43"/>
      <c r="S904" s="43"/>
      <c r="T904" s="79"/>
      <c r="AT904" s="25" t="s">
        <v>506</v>
      </c>
      <c r="AU904" s="25" t="s">
        <v>80</v>
      </c>
    </row>
    <row r="905" spans="2:65" s="1" customFormat="1" ht="24">
      <c r="B905" s="42"/>
      <c r="C905" s="64"/>
      <c r="D905" s="227" t="s">
        <v>2254</v>
      </c>
      <c r="E905" s="64"/>
      <c r="F905" s="273" t="s">
        <v>12519</v>
      </c>
      <c r="G905" s="64"/>
      <c r="H905" s="64"/>
      <c r="I905" s="177"/>
      <c r="J905" s="64"/>
      <c r="K905" s="64"/>
      <c r="L905" s="62"/>
      <c r="M905" s="223"/>
      <c r="N905" s="43"/>
      <c r="O905" s="43"/>
      <c r="P905" s="43"/>
      <c r="Q905" s="43"/>
      <c r="R905" s="43"/>
      <c r="S905" s="43"/>
      <c r="T905" s="79"/>
      <c r="AT905" s="25" t="s">
        <v>2254</v>
      </c>
      <c r="AU905" s="25" t="s">
        <v>80</v>
      </c>
    </row>
    <row r="906" spans="2:65" s="1" customFormat="1" ht="16.5" customHeight="1">
      <c r="B906" s="42"/>
      <c r="C906" s="209" t="s">
        <v>2670</v>
      </c>
      <c r="D906" s="209" t="s">
        <v>498</v>
      </c>
      <c r="E906" s="210" t="s">
        <v>12520</v>
      </c>
      <c r="F906" s="211" t="s">
        <v>12521</v>
      </c>
      <c r="G906" s="212" t="s">
        <v>2537</v>
      </c>
      <c r="H906" s="213">
        <v>17</v>
      </c>
      <c r="I906" s="214"/>
      <c r="J906" s="215">
        <f>ROUND(I906*H906,2)</f>
        <v>0</v>
      </c>
      <c r="K906" s="211" t="s">
        <v>11781</v>
      </c>
      <c r="L906" s="62"/>
      <c r="M906" s="216" t="s">
        <v>23</v>
      </c>
      <c r="N906" s="217" t="s">
        <v>44</v>
      </c>
      <c r="O906" s="43"/>
      <c r="P906" s="218">
        <f>O906*H906</f>
        <v>0</v>
      </c>
      <c r="Q906" s="218">
        <v>0</v>
      </c>
      <c r="R906" s="218">
        <f>Q906*H906</f>
        <v>0</v>
      </c>
      <c r="S906" s="218">
        <v>0</v>
      </c>
      <c r="T906" s="219">
        <f>S906*H906</f>
        <v>0</v>
      </c>
      <c r="AR906" s="25" t="s">
        <v>502</v>
      </c>
      <c r="AT906" s="25" t="s">
        <v>498</v>
      </c>
      <c r="AU906" s="25" t="s">
        <v>80</v>
      </c>
      <c r="AY906" s="25" t="s">
        <v>492</v>
      </c>
      <c r="BE906" s="220">
        <f>IF(N906="základní",J906,0)</f>
        <v>0</v>
      </c>
      <c r="BF906" s="220">
        <f>IF(N906="snížená",J906,0)</f>
        <v>0</v>
      </c>
      <c r="BG906" s="220">
        <f>IF(N906="zákl. přenesená",J906,0)</f>
        <v>0</v>
      </c>
      <c r="BH906" s="220">
        <f>IF(N906="sníž. přenesená",J906,0)</f>
        <v>0</v>
      </c>
      <c r="BI906" s="220">
        <f>IF(N906="nulová",J906,0)</f>
        <v>0</v>
      </c>
      <c r="BJ906" s="25" t="s">
        <v>80</v>
      </c>
      <c r="BK906" s="220">
        <f>ROUND(I906*H906,2)</f>
        <v>0</v>
      </c>
      <c r="BL906" s="25" t="s">
        <v>502</v>
      </c>
      <c r="BM906" s="25" t="s">
        <v>4432</v>
      </c>
    </row>
    <row r="907" spans="2:65" s="1" customFormat="1">
      <c r="B907" s="42"/>
      <c r="C907" s="64"/>
      <c r="D907" s="227" t="s">
        <v>506</v>
      </c>
      <c r="E907" s="64"/>
      <c r="F907" s="274" t="s">
        <v>12521</v>
      </c>
      <c r="G907" s="64"/>
      <c r="H907" s="64"/>
      <c r="I907" s="177"/>
      <c r="J907" s="64"/>
      <c r="K907" s="64"/>
      <c r="L907" s="62"/>
      <c r="M907" s="223"/>
      <c r="N907" s="43"/>
      <c r="O907" s="43"/>
      <c r="P907" s="43"/>
      <c r="Q907" s="43"/>
      <c r="R907" s="43"/>
      <c r="S907" s="43"/>
      <c r="T907" s="79"/>
      <c r="AT907" s="25" t="s">
        <v>506</v>
      </c>
      <c r="AU907" s="25" t="s">
        <v>80</v>
      </c>
    </row>
    <row r="908" spans="2:65" s="1" customFormat="1" ht="16.5" customHeight="1">
      <c r="B908" s="42"/>
      <c r="C908" s="209" t="s">
        <v>2675</v>
      </c>
      <c r="D908" s="209" t="s">
        <v>498</v>
      </c>
      <c r="E908" s="210" t="s">
        <v>12522</v>
      </c>
      <c r="F908" s="211" t="s">
        <v>12523</v>
      </c>
      <c r="G908" s="212" t="s">
        <v>2537</v>
      </c>
      <c r="H908" s="213">
        <v>17</v>
      </c>
      <c r="I908" s="214"/>
      <c r="J908" s="215">
        <f>ROUND(I908*H908,2)</f>
        <v>0</v>
      </c>
      <c r="K908" s="211" t="s">
        <v>11781</v>
      </c>
      <c r="L908" s="62"/>
      <c r="M908" s="216" t="s">
        <v>23</v>
      </c>
      <c r="N908" s="217" t="s">
        <v>44</v>
      </c>
      <c r="O908" s="43"/>
      <c r="P908" s="218">
        <f>O908*H908</f>
        <v>0</v>
      </c>
      <c r="Q908" s="218">
        <v>0</v>
      </c>
      <c r="R908" s="218">
        <f>Q908*H908</f>
        <v>0</v>
      </c>
      <c r="S908" s="218">
        <v>0</v>
      </c>
      <c r="T908" s="219">
        <f>S908*H908</f>
        <v>0</v>
      </c>
      <c r="AR908" s="25" t="s">
        <v>502</v>
      </c>
      <c r="AT908" s="25" t="s">
        <v>498</v>
      </c>
      <c r="AU908" s="25" t="s">
        <v>80</v>
      </c>
      <c r="AY908" s="25" t="s">
        <v>492</v>
      </c>
      <c r="BE908" s="220">
        <f>IF(N908="základní",J908,0)</f>
        <v>0</v>
      </c>
      <c r="BF908" s="220">
        <f>IF(N908="snížená",J908,0)</f>
        <v>0</v>
      </c>
      <c r="BG908" s="220">
        <f>IF(N908="zákl. přenesená",J908,0)</f>
        <v>0</v>
      </c>
      <c r="BH908" s="220">
        <f>IF(N908="sníž. přenesená",J908,0)</f>
        <v>0</v>
      </c>
      <c r="BI908" s="220">
        <f>IF(N908="nulová",J908,0)</f>
        <v>0</v>
      </c>
      <c r="BJ908" s="25" t="s">
        <v>80</v>
      </c>
      <c r="BK908" s="220">
        <f>ROUND(I908*H908,2)</f>
        <v>0</v>
      </c>
      <c r="BL908" s="25" t="s">
        <v>502</v>
      </c>
      <c r="BM908" s="25" t="s">
        <v>4442</v>
      </c>
    </row>
    <row r="909" spans="2:65" s="1" customFormat="1">
      <c r="B909" s="42"/>
      <c r="C909" s="64"/>
      <c r="D909" s="227" t="s">
        <v>506</v>
      </c>
      <c r="E909" s="64"/>
      <c r="F909" s="274" t="s">
        <v>12523</v>
      </c>
      <c r="G909" s="64"/>
      <c r="H909" s="64"/>
      <c r="I909" s="177"/>
      <c r="J909" s="64"/>
      <c r="K909" s="64"/>
      <c r="L909" s="62"/>
      <c r="M909" s="223"/>
      <c r="N909" s="43"/>
      <c r="O909" s="43"/>
      <c r="P909" s="43"/>
      <c r="Q909" s="43"/>
      <c r="R909" s="43"/>
      <c r="S909" s="43"/>
      <c r="T909" s="79"/>
      <c r="AT909" s="25" t="s">
        <v>506</v>
      </c>
      <c r="AU909" s="25" t="s">
        <v>80</v>
      </c>
    </row>
    <row r="910" spans="2:65" s="1" customFormat="1" ht="16.5" customHeight="1">
      <c r="B910" s="42"/>
      <c r="C910" s="209" t="s">
        <v>2683</v>
      </c>
      <c r="D910" s="209" t="s">
        <v>498</v>
      </c>
      <c r="E910" s="210" t="s">
        <v>12524</v>
      </c>
      <c r="F910" s="211" t="s">
        <v>12525</v>
      </c>
      <c r="G910" s="212" t="s">
        <v>2537</v>
      </c>
      <c r="H910" s="213">
        <v>34</v>
      </c>
      <c r="I910" s="214"/>
      <c r="J910" s="215">
        <f>ROUND(I910*H910,2)</f>
        <v>0</v>
      </c>
      <c r="K910" s="211" t="s">
        <v>11781</v>
      </c>
      <c r="L910" s="62"/>
      <c r="M910" s="216" t="s">
        <v>23</v>
      </c>
      <c r="N910" s="217" t="s">
        <v>44</v>
      </c>
      <c r="O910" s="43"/>
      <c r="P910" s="218">
        <f>O910*H910</f>
        <v>0</v>
      </c>
      <c r="Q910" s="218">
        <v>0</v>
      </c>
      <c r="R910" s="218">
        <f>Q910*H910</f>
        <v>0</v>
      </c>
      <c r="S910" s="218">
        <v>0</v>
      </c>
      <c r="T910" s="219">
        <f>S910*H910</f>
        <v>0</v>
      </c>
      <c r="AR910" s="25" t="s">
        <v>502</v>
      </c>
      <c r="AT910" s="25" t="s">
        <v>498</v>
      </c>
      <c r="AU910" s="25" t="s">
        <v>80</v>
      </c>
      <c r="AY910" s="25" t="s">
        <v>492</v>
      </c>
      <c r="BE910" s="220">
        <f>IF(N910="základní",J910,0)</f>
        <v>0</v>
      </c>
      <c r="BF910" s="220">
        <f>IF(N910="snížená",J910,0)</f>
        <v>0</v>
      </c>
      <c r="BG910" s="220">
        <f>IF(N910="zákl. přenesená",J910,0)</f>
        <v>0</v>
      </c>
      <c r="BH910" s="220">
        <f>IF(N910="sníž. přenesená",J910,0)</f>
        <v>0</v>
      </c>
      <c r="BI910" s="220">
        <f>IF(N910="nulová",J910,0)</f>
        <v>0</v>
      </c>
      <c r="BJ910" s="25" t="s">
        <v>80</v>
      </c>
      <c r="BK910" s="220">
        <f>ROUND(I910*H910,2)</f>
        <v>0</v>
      </c>
      <c r="BL910" s="25" t="s">
        <v>502</v>
      </c>
      <c r="BM910" s="25" t="s">
        <v>4452</v>
      </c>
    </row>
    <row r="911" spans="2:65" s="1" customFormat="1">
      <c r="B911" s="42"/>
      <c r="C911" s="64"/>
      <c r="D911" s="227" t="s">
        <v>506</v>
      </c>
      <c r="E911" s="64"/>
      <c r="F911" s="274" t="s">
        <v>12525</v>
      </c>
      <c r="G911" s="64"/>
      <c r="H911" s="64"/>
      <c r="I911" s="177"/>
      <c r="J911" s="64"/>
      <c r="K911" s="64"/>
      <c r="L911" s="62"/>
      <c r="M911" s="223"/>
      <c r="N911" s="43"/>
      <c r="O911" s="43"/>
      <c r="P911" s="43"/>
      <c r="Q911" s="43"/>
      <c r="R911" s="43"/>
      <c r="S911" s="43"/>
      <c r="T911" s="79"/>
      <c r="AT911" s="25" t="s">
        <v>506</v>
      </c>
      <c r="AU911" s="25" t="s">
        <v>80</v>
      </c>
    </row>
    <row r="912" spans="2:65" s="1" customFormat="1" ht="16.5" customHeight="1">
      <c r="B912" s="42"/>
      <c r="C912" s="209" t="s">
        <v>2691</v>
      </c>
      <c r="D912" s="209" t="s">
        <v>498</v>
      </c>
      <c r="E912" s="210" t="s">
        <v>12526</v>
      </c>
      <c r="F912" s="211" t="s">
        <v>12527</v>
      </c>
      <c r="G912" s="212" t="s">
        <v>2537</v>
      </c>
      <c r="H912" s="213">
        <v>34</v>
      </c>
      <c r="I912" s="214"/>
      <c r="J912" s="215">
        <f>ROUND(I912*H912,2)</f>
        <v>0</v>
      </c>
      <c r="K912" s="211" t="s">
        <v>11781</v>
      </c>
      <c r="L912" s="62"/>
      <c r="M912" s="216" t="s">
        <v>23</v>
      </c>
      <c r="N912" s="217" t="s">
        <v>44</v>
      </c>
      <c r="O912" s="43"/>
      <c r="P912" s="218">
        <f>O912*H912</f>
        <v>0</v>
      </c>
      <c r="Q912" s="218">
        <v>0</v>
      </c>
      <c r="R912" s="218">
        <f>Q912*H912</f>
        <v>0</v>
      </c>
      <c r="S912" s="218">
        <v>0</v>
      </c>
      <c r="T912" s="219">
        <f>S912*H912</f>
        <v>0</v>
      </c>
      <c r="AR912" s="25" t="s">
        <v>502</v>
      </c>
      <c r="AT912" s="25" t="s">
        <v>498</v>
      </c>
      <c r="AU912" s="25" t="s">
        <v>80</v>
      </c>
      <c r="AY912" s="25" t="s">
        <v>492</v>
      </c>
      <c r="BE912" s="220">
        <f>IF(N912="základní",J912,0)</f>
        <v>0</v>
      </c>
      <c r="BF912" s="220">
        <f>IF(N912="snížená",J912,0)</f>
        <v>0</v>
      </c>
      <c r="BG912" s="220">
        <f>IF(N912="zákl. přenesená",J912,0)</f>
        <v>0</v>
      </c>
      <c r="BH912" s="220">
        <f>IF(N912="sníž. přenesená",J912,0)</f>
        <v>0</v>
      </c>
      <c r="BI912" s="220">
        <f>IF(N912="nulová",J912,0)</f>
        <v>0</v>
      </c>
      <c r="BJ912" s="25" t="s">
        <v>80</v>
      </c>
      <c r="BK912" s="220">
        <f>ROUND(I912*H912,2)</f>
        <v>0</v>
      </c>
      <c r="BL912" s="25" t="s">
        <v>502</v>
      </c>
      <c r="BM912" s="25" t="s">
        <v>4462</v>
      </c>
    </row>
    <row r="913" spans="2:65" s="1" customFormat="1">
      <c r="B913" s="42"/>
      <c r="C913" s="64"/>
      <c r="D913" s="227" t="s">
        <v>506</v>
      </c>
      <c r="E913" s="64"/>
      <c r="F913" s="274" t="s">
        <v>12527</v>
      </c>
      <c r="G913" s="64"/>
      <c r="H913" s="64"/>
      <c r="I913" s="177"/>
      <c r="J913" s="64"/>
      <c r="K913" s="64"/>
      <c r="L913" s="62"/>
      <c r="M913" s="223"/>
      <c r="N913" s="43"/>
      <c r="O913" s="43"/>
      <c r="P913" s="43"/>
      <c r="Q913" s="43"/>
      <c r="R913" s="43"/>
      <c r="S913" s="43"/>
      <c r="T913" s="79"/>
      <c r="AT913" s="25" t="s">
        <v>506</v>
      </c>
      <c r="AU913" s="25" t="s">
        <v>80</v>
      </c>
    </row>
    <row r="914" spans="2:65" s="1" customFormat="1" ht="16.5" customHeight="1">
      <c r="B914" s="42"/>
      <c r="C914" s="209" t="s">
        <v>2697</v>
      </c>
      <c r="D914" s="209" t="s">
        <v>498</v>
      </c>
      <c r="E914" s="210" t="s">
        <v>12528</v>
      </c>
      <c r="F914" s="211" t="s">
        <v>12529</v>
      </c>
      <c r="G914" s="212" t="s">
        <v>2537</v>
      </c>
      <c r="H914" s="213">
        <v>125</v>
      </c>
      <c r="I914" s="214"/>
      <c r="J914" s="215">
        <f>ROUND(I914*H914,2)</f>
        <v>0</v>
      </c>
      <c r="K914" s="211" t="s">
        <v>11781</v>
      </c>
      <c r="L914" s="62"/>
      <c r="M914" s="216" t="s">
        <v>23</v>
      </c>
      <c r="N914" s="217" t="s">
        <v>44</v>
      </c>
      <c r="O914" s="43"/>
      <c r="P914" s="218">
        <f>O914*H914</f>
        <v>0</v>
      </c>
      <c r="Q914" s="218">
        <v>0</v>
      </c>
      <c r="R914" s="218">
        <f>Q914*H914</f>
        <v>0</v>
      </c>
      <c r="S914" s="218">
        <v>0</v>
      </c>
      <c r="T914" s="219">
        <f>S914*H914</f>
        <v>0</v>
      </c>
      <c r="AR914" s="25" t="s">
        <v>502</v>
      </c>
      <c r="AT914" s="25" t="s">
        <v>498</v>
      </c>
      <c r="AU914" s="25" t="s">
        <v>80</v>
      </c>
      <c r="AY914" s="25" t="s">
        <v>492</v>
      </c>
      <c r="BE914" s="220">
        <f>IF(N914="základní",J914,0)</f>
        <v>0</v>
      </c>
      <c r="BF914" s="220">
        <f>IF(N914="snížená",J914,0)</f>
        <v>0</v>
      </c>
      <c r="BG914" s="220">
        <f>IF(N914="zákl. přenesená",J914,0)</f>
        <v>0</v>
      </c>
      <c r="BH914" s="220">
        <f>IF(N914="sníž. přenesená",J914,0)</f>
        <v>0</v>
      </c>
      <c r="BI914" s="220">
        <f>IF(N914="nulová",J914,0)</f>
        <v>0</v>
      </c>
      <c r="BJ914" s="25" t="s">
        <v>80</v>
      </c>
      <c r="BK914" s="220">
        <f>ROUND(I914*H914,2)</f>
        <v>0</v>
      </c>
      <c r="BL914" s="25" t="s">
        <v>502</v>
      </c>
      <c r="BM914" s="25" t="s">
        <v>4472</v>
      </c>
    </row>
    <row r="915" spans="2:65" s="1" customFormat="1">
      <c r="B915" s="42"/>
      <c r="C915" s="64"/>
      <c r="D915" s="227" t="s">
        <v>506</v>
      </c>
      <c r="E915" s="64"/>
      <c r="F915" s="274" t="s">
        <v>12529</v>
      </c>
      <c r="G915" s="64"/>
      <c r="H915" s="64"/>
      <c r="I915" s="177"/>
      <c r="J915" s="64"/>
      <c r="K915" s="64"/>
      <c r="L915" s="62"/>
      <c r="M915" s="223"/>
      <c r="N915" s="43"/>
      <c r="O915" s="43"/>
      <c r="P915" s="43"/>
      <c r="Q915" s="43"/>
      <c r="R915" s="43"/>
      <c r="S915" s="43"/>
      <c r="T915" s="79"/>
      <c r="AT915" s="25" t="s">
        <v>506</v>
      </c>
      <c r="AU915" s="25" t="s">
        <v>80</v>
      </c>
    </row>
    <row r="916" spans="2:65" s="1" customFormat="1" ht="16.5" customHeight="1">
      <c r="B916" s="42"/>
      <c r="C916" s="209" t="s">
        <v>2704</v>
      </c>
      <c r="D916" s="209" t="s">
        <v>498</v>
      </c>
      <c r="E916" s="210" t="s">
        <v>12530</v>
      </c>
      <c r="F916" s="211" t="s">
        <v>12531</v>
      </c>
      <c r="G916" s="212" t="s">
        <v>2537</v>
      </c>
      <c r="H916" s="213">
        <v>70</v>
      </c>
      <c r="I916" s="214"/>
      <c r="J916" s="215">
        <f>ROUND(I916*H916,2)</f>
        <v>0</v>
      </c>
      <c r="K916" s="211" t="s">
        <v>11781</v>
      </c>
      <c r="L916" s="62"/>
      <c r="M916" s="216" t="s">
        <v>23</v>
      </c>
      <c r="N916" s="217" t="s">
        <v>44</v>
      </c>
      <c r="O916" s="43"/>
      <c r="P916" s="218">
        <f>O916*H916</f>
        <v>0</v>
      </c>
      <c r="Q916" s="218">
        <v>0</v>
      </c>
      <c r="R916" s="218">
        <f>Q916*H916</f>
        <v>0</v>
      </c>
      <c r="S916" s="218">
        <v>0</v>
      </c>
      <c r="T916" s="219">
        <f>S916*H916</f>
        <v>0</v>
      </c>
      <c r="AR916" s="25" t="s">
        <v>502</v>
      </c>
      <c r="AT916" s="25" t="s">
        <v>498</v>
      </c>
      <c r="AU916" s="25" t="s">
        <v>80</v>
      </c>
      <c r="AY916" s="25" t="s">
        <v>492</v>
      </c>
      <c r="BE916" s="220">
        <f>IF(N916="základní",J916,0)</f>
        <v>0</v>
      </c>
      <c r="BF916" s="220">
        <f>IF(N916="snížená",J916,0)</f>
        <v>0</v>
      </c>
      <c r="BG916" s="220">
        <f>IF(N916="zákl. přenesená",J916,0)</f>
        <v>0</v>
      </c>
      <c r="BH916" s="220">
        <f>IF(N916="sníž. přenesená",J916,0)</f>
        <v>0</v>
      </c>
      <c r="BI916" s="220">
        <f>IF(N916="nulová",J916,0)</f>
        <v>0</v>
      </c>
      <c r="BJ916" s="25" t="s">
        <v>80</v>
      </c>
      <c r="BK916" s="220">
        <f>ROUND(I916*H916,2)</f>
        <v>0</v>
      </c>
      <c r="BL916" s="25" t="s">
        <v>502</v>
      </c>
      <c r="BM916" s="25" t="s">
        <v>4482</v>
      </c>
    </row>
    <row r="917" spans="2:65" s="1" customFormat="1">
      <c r="B917" s="42"/>
      <c r="C917" s="64"/>
      <c r="D917" s="227" t="s">
        <v>506</v>
      </c>
      <c r="E917" s="64"/>
      <c r="F917" s="274" t="s">
        <v>12531</v>
      </c>
      <c r="G917" s="64"/>
      <c r="H917" s="64"/>
      <c r="I917" s="177"/>
      <c r="J917" s="64"/>
      <c r="K917" s="64"/>
      <c r="L917" s="62"/>
      <c r="M917" s="223"/>
      <c r="N917" s="43"/>
      <c r="O917" s="43"/>
      <c r="P917" s="43"/>
      <c r="Q917" s="43"/>
      <c r="R917" s="43"/>
      <c r="S917" s="43"/>
      <c r="T917" s="79"/>
      <c r="AT917" s="25" t="s">
        <v>506</v>
      </c>
      <c r="AU917" s="25" t="s">
        <v>80</v>
      </c>
    </row>
    <row r="918" spans="2:65" s="1" customFormat="1" ht="16.5" customHeight="1">
      <c r="B918" s="42"/>
      <c r="C918" s="209" t="s">
        <v>2710</v>
      </c>
      <c r="D918" s="209" t="s">
        <v>498</v>
      </c>
      <c r="E918" s="210" t="s">
        <v>12532</v>
      </c>
      <c r="F918" s="211" t="s">
        <v>12533</v>
      </c>
      <c r="G918" s="212" t="s">
        <v>2537</v>
      </c>
      <c r="H918" s="213">
        <v>50</v>
      </c>
      <c r="I918" s="214"/>
      <c r="J918" s="215">
        <f>ROUND(I918*H918,2)</f>
        <v>0</v>
      </c>
      <c r="K918" s="211" t="s">
        <v>11781</v>
      </c>
      <c r="L918" s="62"/>
      <c r="M918" s="216" t="s">
        <v>23</v>
      </c>
      <c r="N918" s="217" t="s">
        <v>44</v>
      </c>
      <c r="O918" s="43"/>
      <c r="P918" s="218">
        <f>O918*H918</f>
        <v>0</v>
      </c>
      <c r="Q918" s="218">
        <v>0</v>
      </c>
      <c r="R918" s="218">
        <f>Q918*H918</f>
        <v>0</v>
      </c>
      <c r="S918" s="218">
        <v>0</v>
      </c>
      <c r="T918" s="219">
        <f>S918*H918</f>
        <v>0</v>
      </c>
      <c r="AR918" s="25" t="s">
        <v>502</v>
      </c>
      <c r="AT918" s="25" t="s">
        <v>498</v>
      </c>
      <c r="AU918" s="25" t="s">
        <v>80</v>
      </c>
      <c r="AY918" s="25" t="s">
        <v>492</v>
      </c>
      <c r="BE918" s="220">
        <f>IF(N918="základní",J918,0)</f>
        <v>0</v>
      </c>
      <c r="BF918" s="220">
        <f>IF(N918="snížená",J918,0)</f>
        <v>0</v>
      </c>
      <c r="BG918" s="220">
        <f>IF(N918="zákl. přenesená",J918,0)</f>
        <v>0</v>
      </c>
      <c r="BH918" s="220">
        <f>IF(N918="sníž. přenesená",J918,0)</f>
        <v>0</v>
      </c>
      <c r="BI918" s="220">
        <f>IF(N918="nulová",J918,0)</f>
        <v>0</v>
      </c>
      <c r="BJ918" s="25" t="s">
        <v>80</v>
      </c>
      <c r="BK918" s="220">
        <f>ROUND(I918*H918,2)</f>
        <v>0</v>
      </c>
      <c r="BL918" s="25" t="s">
        <v>502</v>
      </c>
      <c r="BM918" s="25" t="s">
        <v>4492</v>
      </c>
    </row>
    <row r="919" spans="2:65" s="1" customFormat="1">
      <c r="B919" s="42"/>
      <c r="C919" s="64"/>
      <c r="D919" s="227" t="s">
        <v>506</v>
      </c>
      <c r="E919" s="64"/>
      <c r="F919" s="274" t="s">
        <v>12533</v>
      </c>
      <c r="G919" s="64"/>
      <c r="H919" s="64"/>
      <c r="I919" s="177"/>
      <c r="J919" s="64"/>
      <c r="K919" s="64"/>
      <c r="L919" s="62"/>
      <c r="M919" s="223"/>
      <c r="N919" s="43"/>
      <c r="O919" s="43"/>
      <c r="P919" s="43"/>
      <c r="Q919" s="43"/>
      <c r="R919" s="43"/>
      <c r="S919" s="43"/>
      <c r="T919" s="79"/>
      <c r="AT919" s="25" t="s">
        <v>506</v>
      </c>
      <c r="AU919" s="25" t="s">
        <v>80</v>
      </c>
    </row>
    <row r="920" spans="2:65" s="1" customFormat="1" ht="16.5" customHeight="1">
      <c r="B920" s="42"/>
      <c r="C920" s="209" t="s">
        <v>2718</v>
      </c>
      <c r="D920" s="209" t="s">
        <v>498</v>
      </c>
      <c r="E920" s="210" t="s">
        <v>12534</v>
      </c>
      <c r="F920" s="211" t="s">
        <v>12535</v>
      </c>
      <c r="G920" s="212" t="s">
        <v>2537</v>
      </c>
      <c r="H920" s="213">
        <v>80</v>
      </c>
      <c r="I920" s="214"/>
      <c r="J920" s="215">
        <f>ROUND(I920*H920,2)</f>
        <v>0</v>
      </c>
      <c r="K920" s="211" t="s">
        <v>11781</v>
      </c>
      <c r="L920" s="62"/>
      <c r="M920" s="216" t="s">
        <v>23</v>
      </c>
      <c r="N920" s="217" t="s">
        <v>44</v>
      </c>
      <c r="O920" s="43"/>
      <c r="P920" s="218">
        <f>O920*H920</f>
        <v>0</v>
      </c>
      <c r="Q920" s="218">
        <v>0</v>
      </c>
      <c r="R920" s="218">
        <f>Q920*H920</f>
        <v>0</v>
      </c>
      <c r="S920" s="218">
        <v>0</v>
      </c>
      <c r="T920" s="219">
        <f>S920*H920</f>
        <v>0</v>
      </c>
      <c r="AR920" s="25" t="s">
        <v>502</v>
      </c>
      <c r="AT920" s="25" t="s">
        <v>498</v>
      </c>
      <c r="AU920" s="25" t="s">
        <v>80</v>
      </c>
      <c r="AY920" s="25" t="s">
        <v>492</v>
      </c>
      <c r="BE920" s="220">
        <f>IF(N920="základní",J920,0)</f>
        <v>0</v>
      </c>
      <c r="BF920" s="220">
        <f>IF(N920="snížená",J920,0)</f>
        <v>0</v>
      </c>
      <c r="BG920" s="220">
        <f>IF(N920="zákl. přenesená",J920,0)</f>
        <v>0</v>
      </c>
      <c r="BH920" s="220">
        <f>IF(N920="sníž. přenesená",J920,0)</f>
        <v>0</v>
      </c>
      <c r="BI920" s="220">
        <f>IF(N920="nulová",J920,0)</f>
        <v>0</v>
      </c>
      <c r="BJ920" s="25" t="s">
        <v>80</v>
      </c>
      <c r="BK920" s="220">
        <f>ROUND(I920*H920,2)</f>
        <v>0</v>
      </c>
      <c r="BL920" s="25" t="s">
        <v>502</v>
      </c>
      <c r="BM920" s="25" t="s">
        <v>4502</v>
      </c>
    </row>
    <row r="921" spans="2:65" s="1" customFormat="1">
      <c r="B921" s="42"/>
      <c r="C921" s="64"/>
      <c r="D921" s="221" t="s">
        <v>506</v>
      </c>
      <c r="E921" s="64"/>
      <c r="F921" s="222" t="s">
        <v>12535</v>
      </c>
      <c r="G921" s="64"/>
      <c r="H921" s="64"/>
      <c r="I921" s="177"/>
      <c r="J921" s="64"/>
      <c r="K921" s="64"/>
      <c r="L921" s="62"/>
      <c r="M921" s="223"/>
      <c r="N921" s="43"/>
      <c r="O921" s="43"/>
      <c r="P921" s="43"/>
      <c r="Q921" s="43"/>
      <c r="R921" s="43"/>
      <c r="S921" s="43"/>
      <c r="T921" s="79"/>
      <c r="AT921" s="25" t="s">
        <v>506</v>
      </c>
      <c r="AU921" s="25" t="s">
        <v>80</v>
      </c>
    </row>
    <row r="922" spans="2:65" s="1" customFormat="1" ht="24">
      <c r="B922" s="42"/>
      <c r="C922" s="64"/>
      <c r="D922" s="227" t="s">
        <v>2254</v>
      </c>
      <c r="E922" s="64"/>
      <c r="F922" s="273" t="s">
        <v>12536</v>
      </c>
      <c r="G922" s="64"/>
      <c r="H922" s="64"/>
      <c r="I922" s="177"/>
      <c r="J922" s="64"/>
      <c r="K922" s="64"/>
      <c r="L922" s="62"/>
      <c r="M922" s="223"/>
      <c r="N922" s="43"/>
      <c r="O922" s="43"/>
      <c r="P922" s="43"/>
      <c r="Q922" s="43"/>
      <c r="R922" s="43"/>
      <c r="S922" s="43"/>
      <c r="T922" s="79"/>
      <c r="AT922" s="25" t="s">
        <v>2254</v>
      </c>
      <c r="AU922" s="25" t="s">
        <v>80</v>
      </c>
    </row>
    <row r="923" spans="2:65" s="1" customFormat="1" ht="16.5" customHeight="1">
      <c r="B923" s="42"/>
      <c r="C923" s="209" t="s">
        <v>2722</v>
      </c>
      <c r="D923" s="209" t="s">
        <v>498</v>
      </c>
      <c r="E923" s="210" t="s">
        <v>12537</v>
      </c>
      <c r="F923" s="211" t="s">
        <v>12538</v>
      </c>
      <c r="G923" s="212" t="s">
        <v>2537</v>
      </c>
      <c r="H923" s="213">
        <v>60</v>
      </c>
      <c r="I923" s="214"/>
      <c r="J923" s="215">
        <f>ROUND(I923*H923,2)</f>
        <v>0</v>
      </c>
      <c r="K923" s="211" t="s">
        <v>11781</v>
      </c>
      <c r="L923" s="62"/>
      <c r="M923" s="216" t="s">
        <v>23</v>
      </c>
      <c r="N923" s="217" t="s">
        <v>44</v>
      </c>
      <c r="O923" s="43"/>
      <c r="P923" s="218">
        <f>O923*H923</f>
        <v>0</v>
      </c>
      <c r="Q923" s="218">
        <v>0</v>
      </c>
      <c r="R923" s="218">
        <f>Q923*H923</f>
        <v>0</v>
      </c>
      <c r="S923" s="218">
        <v>0</v>
      </c>
      <c r="T923" s="219">
        <f>S923*H923</f>
        <v>0</v>
      </c>
      <c r="AR923" s="25" t="s">
        <v>502</v>
      </c>
      <c r="AT923" s="25" t="s">
        <v>498</v>
      </c>
      <c r="AU923" s="25" t="s">
        <v>80</v>
      </c>
      <c r="AY923" s="25" t="s">
        <v>492</v>
      </c>
      <c r="BE923" s="220">
        <f>IF(N923="základní",J923,0)</f>
        <v>0</v>
      </c>
      <c r="BF923" s="220">
        <f>IF(N923="snížená",J923,0)</f>
        <v>0</v>
      </c>
      <c r="BG923" s="220">
        <f>IF(N923="zákl. přenesená",J923,0)</f>
        <v>0</v>
      </c>
      <c r="BH923" s="220">
        <f>IF(N923="sníž. přenesená",J923,0)</f>
        <v>0</v>
      </c>
      <c r="BI923" s="220">
        <f>IF(N923="nulová",J923,0)</f>
        <v>0</v>
      </c>
      <c r="BJ923" s="25" t="s">
        <v>80</v>
      </c>
      <c r="BK923" s="220">
        <f>ROUND(I923*H923,2)</f>
        <v>0</v>
      </c>
      <c r="BL923" s="25" t="s">
        <v>502</v>
      </c>
      <c r="BM923" s="25" t="s">
        <v>4512</v>
      </c>
    </row>
    <row r="924" spans="2:65" s="1" customFormat="1">
      <c r="B924" s="42"/>
      <c r="C924" s="64"/>
      <c r="D924" s="227" t="s">
        <v>506</v>
      </c>
      <c r="E924" s="64"/>
      <c r="F924" s="274" t="s">
        <v>12538</v>
      </c>
      <c r="G924" s="64"/>
      <c r="H924" s="64"/>
      <c r="I924" s="177"/>
      <c r="J924" s="64"/>
      <c r="K924" s="64"/>
      <c r="L924" s="62"/>
      <c r="M924" s="223"/>
      <c r="N924" s="43"/>
      <c r="O924" s="43"/>
      <c r="P924" s="43"/>
      <c r="Q924" s="43"/>
      <c r="R924" s="43"/>
      <c r="S924" s="43"/>
      <c r="T924" s="79"/>
      <c r="AT924" s="25" t="s">
        <v>506</v>
      </c>
      <c r="AU924" s="25" t="s">
        <v>80</v>
      </c>
    </row>
    <row r="925" spans="2:65" s="1" customFormat="1" ht="16.5" customHeight="1">
      <c r="B925" s="42"/>
      <c r="C925" s="209" t="s">
        <v>2728</v>
      </c>
      <c r="D925" s="209" t="s">
        <v>498</v>
      </c>
      <c r="E925" s="210" t="s">
        <v>12539</v>
      </c>
      <c r="F925" s="211" t="s">
        <v>12540</v>
      </c>
      <c r="G925" s="212" t="s">
        <v>2537</v>
      </c>
      <c r="H925" s="213">
        <v>20</v>
      </c>
      <c r="I925" s="214"/>
      <c r="J925" s="215">
        <f>ROUND(I925*H925,2)</f>
        <v>0</v>
      </c>
      <c r="K925" s="211" t="s">
        <v>11781</v>
      </c>
      <c r="L925" s="62"/>
      <c r="M925" s="216" t="s">
        <v>23</v>
      </c>
      <c r="N925" s="217" t="s">
        <v>44</v>
      </c>
      <c r="O925" s="43"/>
      <c r="P925" s="218">
        <f>O925*H925</f>
        <v>0</v>
      </c>
      <c r="Q925" s="218">
        <v>0</v>
      </c>
      <c r="R925" s="218">
        <f>Q925*H925</f>
        <v>0</v>
      </c>
      <c r="S925" s="218">
        <v>0</v>
      </c>
      <c r="T925" s="219">
        <f>S925*H925</f>
        <v>0</v>
      </c>
      <c r="AR925" s="25" t="s">
        <v>502</v>
      </c>
      <c r="AT925" s="25" t="s">
        <v>498</v>
      </c>
      <c r="AU925" s="25" t="s">
        <v>80</v>
      </c>
      <c r="AY925" s="25" t="s">
        <v>492</v>
      </c>
      <c r="BE925" s="220">
        <f>IF(N925="základní",J925,0)</f>
        <v>0</v>
      </c>
      <c r="BF925" s="220">
        <f>IF(N925="snížená",J925,0)</f>
        <v>0</v>
      </c>
      <c r="BG925" s="220">
        <f>IF(N925="zákl. přenesená",J925,0)</f>
        <v>0</v>
      </c>
      <c r="BH925" s="220">
        <f>IF(N925="sníž. přenesená",J925,0)</f>
        <v>0</v>
      </c>
      <c r="BI925" s="220">
        <f>IF(N925="nulová",J925,0)</f>
        <v>0</v>
      </c>
      <c r="BJ925" s="25" t="s">
        <v>80</v>
      </c>
      <c r="BK925" s="220">
        <f>ROUND(I925*H925,2)</f>
        <v>0</v>
      </c>
      <c r="BL925" s="25" t="s">
        <v>502</v>
      </c>
      <c r="BM925" s="25" t="s">
        <v>4522</v>
      </c>
    </row>
    <row r="926" spans="2:65" s="1" customFormat="1">
      <c r="B926" s="42"/>
      <c r="C926" s="64"/>
      <c r="D926" s="227" t="s">
        <v>506</v>
      </c>
      <c r="E926" s="64"/>
      <c r="F926" s="274" t="s">
        <v>12540</v>
      </c>
      <c r="G926" s="64"/>
      <c r="H926" s="64"/>
      <c r="I926" s="177"/>
      <c r="J926" s="64"/>
      <c r="K926" s="64"/>
      <c r="L926" s="62"/>
      <c r="M926" s="223"/>
      <c r="N926" s="43"/>
      <c r="O926" s="43"/>
      <c r="P926" s="43"/>
      <c r="Q926" s="43"/>
      <c r="R926" s="43"/>
      <c r="S926" s="43"/>
      <c r="T926" s="79"/>
      <c r="AT926" s="25" t="s">
        <v>506</v>
      </c>
      <c r="AU926" s="25" t="s">
        <v>80</v>
      </c>
    </row>
    <row r="927" spans="2:65" s="1" customFormat="1" ht="16.5" customHeight="1">
      <c r="B927" s="42"/>
      <c r="C927" s="209" t="s">
        <v>2737</v>
      </c>
      <c r="D927" s="209" t="s">
        <v>498</v>
      </c>
      <c r="E927" s="210" t="s">
        <v>12541</v>
      </c>
      <c r="F927" s="211" t="s">
        <v>12542</v>
      </c>
      <c r="G927" s="212" t="s">
        <v>832</v>
      </c>
      <c r="H927" s="213">
        <v>280</v>
      </c>
      <c r="I927" s="214"/>
      <c r="J927" s="215">
        <f>ROUND(I927*H927,2)</f>
        <v>0</v>
      </c>
      <c r="K927" s="211" t="s">
        <v>11781</v>
      </c>
      <c r="L927" s="62"/>
      <c r="M927" s="216" t="s">
        <v>23</v>
      </c>
      <c r="N927" s="217" t="s">
        <v>44</v>
      </c>
      <c r="O927" s="43"/>
      <c r="P927" s="218">
        <f>O927*H927</f>
        <v>0</v>
      </c>
      <c r="Q927" s="218">
        <v>0</v>
      </c>
      <c r="R927" s="218">
        <f>Q927*H927</f>
        <v>0</v>
      </c>
      <c r="S927" s="218">
        <v>0</v>
      </c>
      <c r="T927" s="219">
        <f>S927*H927</f>
        <v>0</v>
      </c>
      <c r="AR927" s="25" t="s">
        <v>502</v>
      </c>
      <c r="AT927" s="25" t="s">
        <v>498</v>
      </c>
      <c r="AU927" s="25" t="s">
        <v>80</v>
      </c>
      <c r="AY927" s="25" t="s">
        <v>492</v>
      </c>
      <c r="BE927" s="220">
        <f>IF(N927="základní",J927,0)</f>
        <v>0</v>
      </c>
      <c r="BF927" s="220">
        <f>IF(N927="snížená",J927,0)</f>
        <v>0</v>
      </c>
      <c r="BG927" s="220">
        <f>IF(N927="zákl. přenesená",J927,0)</f>
        <v>0</v>
      </c>
      <c r="BH927" s="220">
        <f>IF(N927="sníž. přenesená",J927,0)</f>
        <v>0</v>
      </c>
      <c r="BI927" s="220">
        <f>IF(N927="nulová",J927,0)</f>
        <v>0</v>
      </c>
      <c r="BJ927" s="25" t="s">
        <v>80</v>
      </c>
      <c r="BK927" s="220">
        <f>ROUND(I927*H927,2)</f>
        <v>0</v>
      </c>
      <c r="BL927" s="25" t="s">
        <v>502</v>
      </c>
      <c r="BM927" s="25" t="s">
        <v>4532</v>
      </c>
    </row>
    <row r="928" spans="2:65" s="1" customFormat="1">
      <c r="B928" s="42"/>
      <c r="C928" s="64"/>
      <c r="D928" s="227" t="s">
        <v>506</v>
      </c>
      <c r="E928" s="64"/>
      <c r="F928" s="274" t="s">
        <v>12542</v>
      </c>
      <c r="G928" s="64"/>
      <c r="H928" s="64"/>
      <c r="I928" s="177"/>
      <c r="J928" s="64"/>
      <c r="K928" s="64"/>
      <c r="L928" s="62"/>
      <c r="M928" s="223"/>
      <c r="N928" s="43"/>
      <c r="O928" s="43"/>
      <c r="P928" s="43"/>
      <c r="Q928" s="43"/>
      <c r="R928" s="43"/>
      <c r="S928" s="43"/>
      <c r="T928" s="79"/>
      <c r="AT928" s="25" t="s">
        <v>506</v>
      </c>
      <c r="AU928" s="25" t="s">
        <v>80</v>
      </c>
    </row>
    <row r="929" spans="2:65" s="1" customFormat="1" ht="16.5" customHeight="1">
      <c r="B929" s="42"/>
      <c r="C929" s="209" t="s">
        <v>2741</v>
      </c>
      <c r="D929" s="209" t="s">
        <v>498</v>
      </c>
      <c r="E929" s="210" t="s">
        <v>12543</v>
      </c>
      <c r="F929" s="211" t="s">
        <v>12544</v>
      </c>
      <c r="G929" s="212" t="s">
        <v>2537</v>
      </c>
      <c r="H929" s="213">
        <v>1</v>
      </c>
      <c r="I929" s="214"/>
      <c r="J929" s="215">
        <f>ROUND(I929*H929,2)</f>
        <v>0</v>
      </c>
      <c r="K929" s="211" t="s">
        <v>11781</v>
      </c>
      <c r="L929" s="62"/>
      <c r="M929" s="216" t="s">
        <v>23</v>
      </c>
      <c r="N929" s="217" t="s">
        <v>44</v>
      </c>
      <c r="O929" s="43"/>
      <c r="P929" s="218">
        <f>O929*H929</f>
        <v>0</v>
      </c>
      <c r="Q929" s="218">
        <v>0</v>
      </c>
      <c r="R929" s="218">
        <f>Q929*H929</f>
        <v>0</v>
      </c>
      <c r="S929" s="218">
        <v>0</v>
      </c>
      <c r="T929" s="219">
        <f>S929*H929</f>
        <v>0</v>
      </c>
      <c r="AR929" s="25" t="s">
        <v>502</v>
      </c>
      <c r="AT929" s="25" t="s">
        <v>498</v>
      </c>
      <c r="AU929" s="25" t="s">
        <v>80</v>
      </c>
      <c r="AY929" s="25" t="s">
        <v>492</v>
      </c>
      <c r="BE929" s="220">
        <f>IF(N929="základní",J929,0)</f>
        <v>0</v>
      </c>
      <c r="BF929" s="220">
        <f>IF(N929="snížená",J929,0)</f>
        <v>0</v>
      </c>
      <c r="BG929" s="220">
        <f>IF(N929="zákl. přenesená",J929,0)</f>
        <v>0</v>
      </c>
      <c r="BH929" s="220">
        <f>IF(N929="sníž. přenesená",J929,0)</f>
        <v>0</v>
      </c>
      <c r="BI929" s="220">
        <f>IF(N929="nulová",J929,0)</f>
        <v>0</v>
      </c>
      <c r="BJ929" s="25" t="s">
        <v>80</v>
      </c>
      <c r="BK929" s="220">
        <f>ROUND(I929*H929,2)</f>
        <v>0</v>
      </c>
      <c r="BL929" s="25" t="s">
        <v>502</v>
      </c>
      <c r="BM929" s="25" t="s">
        <v>4542</v>
      </c>
    </row>
    <row r="930" spans="2:65" s="1" customFormat="1">
      <c r="B930" s="42"/>
      <c r="C930" s="64"/>
      <c r="D930" s="221" t="s">
        <v>506</v>
      </c>
      <c r="E930" s="64"/>
      <c r="F930" s="222" t="s">
        <v>12544</v>
      </c>
      <c r="G930" s="64"/>
      <c r="H930" s="64"/>
      <c r="I930" s="177"/>
      <c r="J930" s="64"/>
      <c r="K930" s="64"/>
      <c r="L930" s="62"/>
      <c r="M930" s="223"/>
      <c r="N930" s="43"/>
      <c r="O930" s="43"/>
      <c r="P930" s="43"/>
      <c r="Q930" s="43"/>
      <c r="R930" s="43"/>
      <c r="S930" s="43"/>
      <c r="T930" s="79"/>
      <c r="AT930" s="25" t="s">
        <v>506</v>
      </c>
      <c r="AU930" s="25" t="s">
        <v>80</v>
      </c>
    </row>
    <row r="931" spans="2:65" s="1" customFormat="1" ht="24">
      <c r="B931" s="42"/>
      <c r="C931" s="64"/>
      <c r="D931" s="227" t="s">
        <v>2254</v>
      </c>
      <c r="E931" s="64"/>
      <c r="F931" s="273" t="s">
        <v>12545</v>
      </c>
      <c r="G931" s="64"/>
      <c r="H931" s="64"/>
      <c r="I931" s="177"/>
      <c r="J931" s="64"/>
      <c r="K931" s="64"/>
      <c r="L931" s="62"/>
      <c r="M931" s="223"/>
      <c r="N931" s="43"/>
      <c r="O931" s="43"/>
      <c r="P931" s="43"/>
      <c r="Q931" s="43"/>
      <c r="R931" s="43"/>
      <c r="S931" s="43"/>
      <c r="T931" s="79"/>
      <c r="AT931" s="25" t="s">
        <v>2254</v>
      </c>
      <c r="AU931" s="25" t="s">
        <v>80</v>
      </c>
    </row>
    <row r="932" spans="2:65" s="1" customFormat="1" ht="16.5" customHeight="1">
      <c r="B932" s="42"/>
      <c r="C932" s="209" t="s">
        <v>2746</v>
      </c>
      <c r="D932" s="209" t="s">
        <v>498</v>
      </c>
      <c r="E932" s="210" t="s">
        <v>12546</v>
      </c>
      <c r="F932" s="211" t="s">
        <v>12547</v>
      </c>
      <c r="G932" s="212" t="s">
        <v>9445</v>
      </c>
      <c r="H932" s="213">
        <v>40</v>
      </c>
      <c r="I932" s="214"/>
      <c r="J932" s="215">
        <f>ROUND(I932*H932,2)</f>
        <v>0</v>
      </c>
      <c r="K932" s="211" t="s">
        <v>11781</v>
      </c>
      <c r="L932" s="62"/>
      <c r="M932" s="216" t="s">
        <v>23</v>
      </c>
      <c r="N932" s="217" t="s">
        <v>44</v>
      </c>
      <c r="O932" s="43"/>
      <c r="P932" s="218">
        <f>O932*H932</f>
        <v>0</v>
      </c>
      <c r="Q932" s="218">
        <v>0</v>
      </c>
      <c r="R932" s="218">
        <f>Q932*H932</f>
        <v>0</v>
      </c>
      <c r="S932" s="218">
        <v>0</v>
      </c>
      <c r="T932" s="219">
        <f>S932*H932</f>
        <v>0</v>
      </c>
      <c r="AR932" s="25" t="s">
        <v>502</v>
      </c>
      <c r="AT932" s="25" t="s">
        <v>498</v>
      </c>
      <c r="AU932" s="25" t="s">
        <v>80</v>
      </c>
      <c r="AY932" s="25" t="s">
        <v>492</v>
      </c>
      <c r="BE932" s="220">
        <f>IF(N932="základní",J932,0)</f>
        <v>0</v>
      </c>
      <c r="BF932" s="220">
        <f>IF(N932="snížená",J932,0)</f>
        <v>0</v>
      </c>
      <c r="BG932" s="220">
        <f>IF(N932="zákl. přenesená",J932,0)</f>
        <v>0</v>
      </c>
      <c r="BH932" s="220">
        <f>IF(N932="sníž. přenesená",J932,0)</f>
        <v>0</v>
      </c>
      <c r="BI932" s="220">
        <f>IF(N932="nulová",J932,0)</f>
        <v>0</v>
      </c>
      <c r="BJ932" s="25" t="s">
        <v>80</v>
      </c>
      <c r="BK932" s="220">
        <f>ROUND(I932*H932,2)</f>
        <v>0</v>
      </c>
      <c r="BL932" s="25" t="s">
        <v>502</v>
      </c>
      <c r="BM932" s="25" t="s">
        <v>4552</v>
      </c>
    </row>
    <row r="933" spans="2:65" s="1" customFormat="1">
      <c r="B933" s="42"/>
      <c r="C933" s="64"/>
      <c r="D933" s="221" t="s">
        <v>506</v>
      </c>
      <c r="E933" s="64"/>
      <c r="F933" s="222" t="s">
        <v>12547</v>
      </c>
      <c r="G933" s="64"/>
      <c r="H933" s="64"/>
      <c r="I933" s="177"/>
      <c r="J933" s="64"/>
      <c r="K933" s="64"/>
      <c r="L933" s="62"/>
      <c r="M933" s="223"/>
      <c r="N933" s="43"/>
      <c r="O933" s="43"/>
      <c r="P933" s="43"/>
      <c r="Q933" s="43"/>
      <c r="R933" s="43"/>
      <c r="S933" s="43"/>
      <c r="T933" s="79"/>
      <c r="AT933" s="25" t="s">
        <v>506</v>
      </c>
      <c r="AU933" s="25" t="s">
        <v>80</v>
      </c>
    </row>
    <row r="934" spans="2:65" s="1" customFormat="1" ht="24">
      <c r="B934" s="42"/>
      <c r="C934" s="64"/>
      <c r="D934" s="227" t="s">
        <v>2254</v>
      </c>
      <c r="E934" s="64"/>
      <c r="F934" s="273" t="s">
        <v>12548</v>
      </c>
      <c r="G934" s="64"/>
      <c r="H934" s="64"/>
      <c r="I934" s="177"/>
      <c r="J934" s="64"/>
      <c r="K934" s="64"/>
      <c r="L934" s="62"/>
      <c r="M934" s="223"/>
      <c r="N934" s="43"/>
      <c r="O934" s="43"/>
      <c r="P934" s="43"/>
      <c r="Q934" s="43"/>
      <c r="R934" s="43"/>
      <c r="S934" s="43"/>
      <c r="T934" s="79"/>
      <c r="AT934" s="25" t="s">
        <v>2254</v>
      </c>
      <c r="AU934" s="25" t="s">
        <v>80</v>
      </c>
    </row>
    <row r="935" spans="2:65" s="1" customFormat="1" ht="16.5" customHeight="1">
      <c r="B935" s="42"/>
      <c r="C935" s="209" t="s">
        <v>2753</v>
      </c>
      <c r="D935" s="209" t="s">
        <v>498</v>
      </c>
      <c r="E935" s="210" t="s">
        <v>12549</v>
      </c>
      <c r="F935" s="211" t="s">
        <v>12550</v>
      </c>
      <c r="G935" s="212" t="s">
        <v>9445</v>
      </c>
      <c r="H935" s="213">
        <v>30</v>
      </c>
      <c r="I935" s="214"/>
      <c r="J935" s="215">
        <f>ROUND(I935*H935,2)</f>
        <v>0</v>
      </c>
      <c r="K935" s="211" t="s">
        <v>11781</v>
      </c>
      <c r="L935" s="62"/>
      <c r="M935" s="216" t="s">
        <v>23</v>
      </c>
      <c r="N935" s="217" t="s">
        <v>44</v>
      </c>
      <c r="O935" s="43"/>
      <c r="P935" s="218">
        <f>O935*H935</f>
        <v>0</v>
      </c>
      <c r="Q935" s="218">
        <v>0</v>
      </c>
      <c r="R935" s="218">
        <f>Q935*H935</f>
        <v>0</v>
      </c>
      <c r="S935" s="218">
        <v>0</v>
      </c>
      <c r="T935" s="219">
        <f>S935*H935</f>
        <v>0</v>
      </c>
      <c r="AR935" s="25" t="s">
        <v>502</v>
      </c>
      <c r="AT935" s="25" t="s">
        <v>498</v>
      </c>
      <c r="AU935" s="25" t="s">
        <v>80</v>
      </c>
      <c r="AY935" s="25" t="s">
        <v>492</v>
      </c>
      <c r="BE935" s="220">
        <f>IF(N935="základní",J935,0)</f>
        <v>0</v>
      </c>
      <c r="BF935" s="220">
        <f>IF(N935="snížená",J935,0)</f>
        <v>0</v>
      </c>
      <c r="BG935" s="220">
        <f>IF(N935="zákl. přenesená",J935,0)</f>
        <v>0</v>
      </c>
      <c r="BH935" s="220">
        <f>IF(N935="sníž. přenesená",J935,0)</f>
        <v>0</v>
      </c>
      <c r="BI935" s="220">
        <f>IF(N935="nulová",J935,0)</f>
        <v>0</v>
      </c>
      <c r="BJ935" s="25" t="s">
        <v>80</v>
      </c>
      <c r="BK935" s="220">
        <f>ROUND(I935*H935,2)</f>
        <v>0</v>
      </c>
      <c r="BL935" s="25" t="s">
        <v>502</v>
      </c>
      <c r="BM935" s="25" t="s">
        <v>4562</v>
      </c>
    </row>
    <row r="936" spans="2:65" s="1" customFormat="1">
      <c r="B936" s="42"/>
      <c r="C936" s="64"/>
      <c r="D936" s="221" t="s">
        <v>506</v>
      </c>
      <c r="E936" s="64"/>
      <c r="F936" s="222" t="s">
        <v>12550</v>
      </c>
      <c r="G936" s="64"/>
      <c r="H936" s="64"/>
      <c r="I936" s="177"/>
      <c r="J936" s="64"/>
      <c r="K936" s="64"/>
      <c r="L936" s="62"/>
      <c r="M936" s="223"/>
      <c r="N936" s="43"/>
      <c r="O936" s="43"/>
      <c r="P936" s="43"/>
      <c r="Q936" s="43"/>
      <c r="R936" s="43"/>
      <c r="S936" s="43"/>
      <c r="T936" s="79"/>
      <c r="AT936" s="25" t="s">
        <v>506</v>
      </c>
      <c r="AU936" s="25" t="s">
        <v>80</v>
      </c>
    </row>
    <row r="937" spans="2:65" s="1" customFormat="1" ht="24">
      <c r="B937" s="42"/>
      <c r="C937" s="64"/>
      <c r="D937" s="227" t="s">
        <v>2254</v>
      </c>
      <c r="E937" s="64"/>
      <c r="F937" s="273" t="s">
        <v>12551</v>
      </c>
      <c r="G937" s="64"/>
      <c r="H937" s="64"/>
      <c r="I937" s="177"/>
      <c r="J937" s="64"/>
      <c r="K937" s="64"/>
      <c r="L937" s="62"/>
      <c r="M937" s="223"/>
      <c r="N937" s="43"/>
      <c r="O937" s="43"/>
      <c r="P937" s="43"/>
      <c r="Q937" s="43"/>
      <c r="R937" s="43"/>
      <c r="S937" s="43"/>
      <c r="T937" s="79"/>
      <c r="AT937" s="25" t="s">
        <v>2254</v>
      </c>
      <c r="AU937" s="25" t="s">
        <v>80</v>
      </c>
    </row>
    <row r="938" spans="2:65" s="1" customFormat="1" ht="16.5" customHeight="1">
      <c r="B938" s="42"/>
      <c r="C938" s="209" t="s">
        <v>2767</v>
      </c>
      <c r="D938" s="209" t="s">
        <v>498</v>
      </c>
      <c r="E938" s="210" t="s">
        <v>12552</v>
      </c>
      <c r="F938" s="211" t="s">
        <v>12553</v>
      </c>
      <c r="G938" s="212" t="s">
        <v>2537</v>
      </c>
      <c r="H938" s="213">
        <v>1</v>
      </c>
      <c r="I938" s="214"/>
      <c r="J938" s="215">
        <f>ROUND(I938*H938,2)</f>
        <v>0</v>
      </c>
      <c r="K938" s="211" t="s">
        <v>11781</v>
      </c>
      <c r="L938" s="62"/>
      <c r="M938" s="216" t="s">
        <v>23</v>
      </c>
      <c r="N938" s="217" t="s">
        <v>44</v>
      </c>
      <c r="O938" s="43"/>
      <c r="P938" s="218">
        <f>O938*H938</f>
        <v>0</v>
      </c>
      <c r="Q938" s="218">
        <v>0</v>
      </c>
      <c r="R938" s="218">
        <f>Q938*H938</f>
        <v>0</v>
      </c>
      <c r="S938" s="218">
        <v>0</v>
      </c>
      <c r="T938" s="219">
        <f>S938*H938</f>
        <v>0</v>
      </c>
      <c r="AR938" s="25" t="s">
        <v>502</v>
      </c>
      <c r="AT938" s="25" t="s">
        <v>498</v>
      </c>
      <c r="AU938" s="25" t="s">
        <v>80</v>
      </c>
      <c r="AY938" s="25" t="s">
        <v>492</v>
      </c>
      <c r="BE938" s="220">
        <f>IF(N938="základní",J938,0)</f>
        <v>0</v>
      </c>
      <c r="BF938" s="220">
        <f>IF(N938="snížená",J938,0)</f>
        <v>0</v>
      </c>
      <c r="BG938" s="220">
        <f>IF(N938="zákl. přenesená",J938,0)</f>
        <v>0</v>
      </c>
      <c r="BH938" s="220">
        <f>IF(N938="sníž. přenesená",J938,0)</f>
        <v>0</v>
      </c>
      <c r="BI938" s="220">
        <f>IF(N938="nulová",J938,0)</f>
        <v>0</v>
      </c>
      <c r="BJ938" s="25" t="s">
        <v>80</v>
      </c>
      <c r="BK938" s="220">
        <f>ROUND(I938*H938,2)</f>
        <v>0</v>
      </c>
      <c r="BL938" s="25" t="s">
        <v>502</v>
      </c>
      <c r="BM938" s="25" t="s">
        <v>4572</v>
      </c>
    </row>
    <row r="939" spans="2:65" s="1" customFormat="1">
      <c r="B939" s="42"/>
      <c r="C939" s="64"/>
      <c r="D939" s="227" t="s">
        <v>506</v>
      </c>
      <c r="E939" s="64"/>
      <c r="F939" s="274" t="s">
        <v>12553</v>
      </c>
      <c r="G939" s="64"/>
      <c r="H939" s="64"/>
      <c r="I939" s="177"/>
      <c r="J939" s="64"/>
      <c r="K939" s="64"/>
      <c r="L939" s="62"/>
      <c r="M939" s="223"/>
      <c r="N939" s="43"/>
      <c r="O939" s="43"/>
      <c r="P939" s="43"/>
      <c r="Q939" s="43"/>
      <c r="R939" s="43"/>
      <c r="S939" s="43"/>
      <c r="T939" s="79"/>
      <c r="AT939" s="25" t="s">
        <v>506</v>
      </c>
      <c r="AU939" s="25" t="s">
        <v>80</v>
      </c>
    </row>
    <row r="940" spans="2:65" s="1" customFormat="1" ht="16.5" customHeight="1">
      <c r="B940" s="42"/>
      <c r="C940" s="209" t="s">
        <v>2795</v>
      </c>
      <c r="D940" s="209" t="s">
        <v>498</v>
      </c>
      <c r="E940" s="210" t="s">
        <v>12554</v>
      </c>
      <c r="F940" s="211" t="s">
        <v>12555</v>
      </c>
      <c r="G940" s="212" t="s">
        <v>2537</v>
      </c>
      <c r="H940" s="213">
        <v>1</v>
      </c>
      <c r="I940" s="214"/>
      <c r="J940" s="215">
        <f>ROUND(I940*H940,2)</f>
        <v>0</v>
      </c>
      <c r="K940" s="211" t="s">
        <v>11781</v>
      </c>
      <c r="L940" s="62"/>
      <c r="M940" s="216" t="s">
        <v>23</v>
      </c>
      <c r="N940" s="217" t="s">
        <v>44</v>
      </c>
      <c r="O940" s="43"/>
      <c r="P940" s="218">
        <f>O940*H940</f>
        <v>0</v>
      </c>
      <c r="Q940" s="218">
        <v>0</v>
      </c>
      <c r="R940" s="218">
        <f>Q940*H940</f>
        <v>0</v>
      </c>
      <c r="S940" s="218">
        <v>0</v>
      </c>
      <c r="T940" s="219">
        <f>S940*H940</f>
        <v>0</v>
      </c>
      <c r="AR940" s="25" t="s">
        <v>502</v>
      </c>
      <c r="AT940" s="25" t="s">
        <v>498</v>
      </c>
      <c r="AU940" s="25" t="s">
        <v>80</v>
      </c>
      <c r="AY940" s="25" t="s">
        <v>492</v>
      </c>
      <c r="BE940" s="220">
        <f>IF(N940="základní",J940,0)</f>
        <v>0</v>
      </c>
      <c r="BF940" s="220">
        <f>IF(N940="snížená",J940,0)</f>
        <v>0</v>
      </c>
      <c r="BG940" s="220">
        <f>IF(N940="zákl. přenesená",J940,0)</f>
        <v>0</v>
      </c>
      <c r="BH940" s="220">
        <f>IF(N940="sníž. přenesená",J940,0)</f>
        <v>0</v>
      </c>
      <c r="BI940" s="220">
        <f>IF(N940="nulová",J940,0)</f>
        <v>0</v>
      </c>
      <c r="BJ940" s="25" t="s">
        <v>80</v>
      </c>
      <c r="BK940" s="220">
        <f>ROUND(I940*H940,2)</f>
        <v>0</v>
      </c>
      <c r="BL940" s="25" t="s">
        <v>502</v>
      </c>
      <c r="BM940" s="25" t="s">
        <v>4582</v>
      </c>
    </row>
    <row r="941" spans="2:65" s="1" customFormat="1">
      <c r="B941" s="42"/>
      <c r="C941" s="64"/>
      <c r="D941" s="221" t="s">
        <v>506</v>
      </c>
      <c r="E941" s="64"/>
      <c r="F941" s="222" t="s">
        <v>12555</v>
      </c>
      <c r="G941" s="64"/>
      <c r="H941" s="64"/>
      <c r="I941" s="177"/>
      <c r="J941" s="64"/>
      <c r="K941" s="64"/>
      <c r="L941" s="62"/>
      <c r="M941" s="223"/>
      <c r="N941" s="43"/>
      <c r="O941" s="43"/>
      <c r="P941" s="43"/>
      <c r="Q941" s="43"/>
      <c r="R941" s="43"/>
      <c r="S941" s="43"/>
      <c r="T941" s="79"/>
      <c r="AT941" s="25" t="s">
        <v>506</v>
      </c>
      <c r="AU941" s="25" t="s">
        <v>80</v>
      </c>
    </row>
    <row r="942" spans="2:65" s="11" customFormat="1" ht="37.35" customHeight="1">
      <c r="B942" s="192"/>
      <c r="C942" s="193"/>
      <c r="D942" s="206" t="s">
        <v>72</v>
      </c>
      <c r="E942" s="290" t="s">
        <v>4957</v>
      </c>
      <c r="F942" s="290" t="s">
        <v>12556</v>
      </c>
      <c r="G942" s="193"/>
      <c r="H942" s="193"/>
      <c r="I942" s="196"/>
      <c r="J942" s="291">
        <f>BK942</f>
        <v>0</v>
      </c>
      <c r="K942" s="193"/>
      <c r="L942" s="198"/>
      <c r="M942" s="199"/>
      <c r="N942" s="200"/>
      <c r="O942" s="200"/>
      <c r="P942" s="201">
        <f>SUM(P943:P979)</f>
        <v>0</v>
      </c>
      <c r="Q942" s="200"/>
      <c r="R942" s="201">
        <f>SUM(R943:R979)</f>
        <v>0</v>
      </c>
      <c r="S942" s="200"/>
      <c r="T942" s="202">
        <f>SUM(T943:T979)</f>
        <v>0</v>
      </c>
      <c r="AR942" s="203" t="s">
        <v>80</v>
      </c>
      <c r="AT942" s="204" t="s">
        <v>72</v>
      </c>
      <c r="AU942" s="204" t="s">
        <v>73</v>
      </c>
      <c r="AY942" s="203" t="s">
        <v>492</v>
      </c>
      <c r="BK942" s="205">
        <f>SUM(BK943:BK979)</f>
        <v>0</v>
      </c>
    </row>
    <row r="943" spans="2:65" s="1" customFormat="1" ht="16.5" customHeight="1">
      <c r="B943" s="42"/>
      <c r="C943" s="209" t="s">
        <v>2806</v>
      </c>
      <c r="D943" s="209" t="s">
        <v>498</v>
      </c>
      <c r="E943" s="210" t="s">
        <v>12557</v>
      </c>
      <c r="F943" s="211" t="s">
        <v>23</v>
      </c>
      <c r="G943" s="212" t="s">
        <v>23</v>
      </c>
      <c r="H943" s="213">
        <v>0</v>
      </c>
      <c r="I943" s="214"/>
      <c r="J943" s="215">
        <f>ROUND(I943*H943,2)</f>
        <v>0</v>
      </c>
      <c r="K943" s="211" t="s">
        <v>23</v>
      </c>
      <c r="L943" s="62"/>
      <c r="M943" s="216" t="s">
        <v>23</v>
      </c>
      <c r="N943" s="217" t="s">
        <v>44</v>
      </c>
      <c r="O943" s="43"/>
      <c r="P943" s="218">
        <f>O943*H943</f>
        <v>0</v>
      </c>
      <c r="Q943" s="218">
        <v>0</v>
      </c>
      <c r="R943" s="218">
        <f>Q943*H943</f>
        <v>0</v>
      </c>
      <c r="S943" s="218">
        <v>0</v>
      </c>
      <c r="T943" s="219">
        <f>S943*H943</f>
        <v>0</v>
      </c>
      <c r="AR943" s="25" t="s">
        <v>502</v>
      </c>
      <c r="AT943" s="25" t="s">
        <v>498</v>
      </c>
      <c r="AU943" s="25" t="s">
        <v>80</v>
      </c>
      <c r="AY943" s="25" t="s">
        <v>492</v>
      </c>
      <c r="BE943" s="220">
        <f>IF(N943="základní",J943,0)</f>
        <v>0</v>
      </c>
      <c r="BF943" s="220">
        <f>IF(N943="snížená",J943,0)</f>
        <v>0</v>
      </c>
      <c r="BG943" s="220">
        <f>IF(N943="zákl. přenesená",J943,0)</f>
        <v>0</v>
      </c>
      <c r="BH943" s="220">
        <f>IF(N943="sníž. přenesená",J943,0)</f>
        <v>0</v>
      </c>
      <c r="BI943" s="220">
        <f>IF(N943="nulová",J943,0)</f>
        <v>0</v>
      </c>
      <c r="BJ943" s="25" t="s">
        <v>80</v>
      </c>
      <c r="BK943" s="220">
        <f>ROUND(I943*H943,2)</f>
        <v>0</v>
      </c>
      <c r="BL943" s="25" t="s">
        <v>502</v>
      </c>
      <c r="BM943" s="25" t="s">
        <v>12558</v>
      </c>
    </row>
    <row r="944" spans="2:65" s="1" customFormat="1" ht="36">
      <c r="B944" s="42"/>
      <c r="C944" s="64"/>
      <c r="D944" s="227" t="s">
        <v>506</v>
      </c>
      <c r="E944" s="64"/>
      <c r="F944" s="274" t="s">
        <v>12559</v>
      </c>
      <c r="G944" s="64"/>
      <c r="H944" s="64"/>
      <c r="I944" s="177"/>
      <c r="J944" s="64"/>
      <c r="K944" s="64"/>
      <c r="L944" s="62"/>
      <c r="M944" s="223"/>
      <c r="N944" s="43"/>
      <c r="O944" s="43"/>
      <c r="P944" s="43"/>
      <c r="Q944" s="43"/>
      <c r="R944" s="43"/>
      <c r="S944" s="43"/>
      <c r="T944" s="79"/>
      <c r="AT944" s="25" t="s">
        <v>506</v>
      </c>
      <c r="AU944" s="25" t="s">
        <v>80</v>
      </c>
    </row>
    <row r="945" spans="2:65" s="1" customFormat="1" ht="16.5" customHeight="1">
      <c r="B945" s="42"/>
      <c r="C945" s="209" t="s">
        <v>2829</v>
      </c>
      <c r="D945" s="209" t="s">
        <v>498</v>
      </c>
      <c r="E945" s="210" t="s">
        <v>12560</v>
      </c>
      <c r="F945" s="211" t="s">
        <v>12561</v>
      </c>
      <c r="G945" s="212" t="s">
        <v>832</v>
      </c>
      <c r="H945" s="213">
        <v>350</v>
      </c>
      <c r="I945" s="214"/>
      <c r="J945" s="215">
        <f>ROUND(I945*H945,2)</f>
        <v>0</v>
      </c>
      <c r="K945" s="211" t="s">
        <v>11781</v>
      </c>
      <c r="L945" s="62"/>
      <c r="M945" s="216" t="s">
        <v>23</v>
      </c>
      <c r="N945" s="217" t="s">
        <v>44</v>
      </c>
      <c r="O945" s="43"/>
      <c r="P945" s="218">
        <f>O945*H945</f>
        <v>0</v>
      </c>
      <c r="Q945" s="218">
        <v>0</v>
      </c>
      <c r="R945" s="218">
        <f>Q945*H945</f>
        <v>0</v>
      </c>
      <c r="S945" s="218">
        <v>0</v>
      </c>
      <c r="T945" s="219">
        <f>S945*H945</f>
        <v>0</v>
      </c>
      <c r="AR945" s="25" t="s">
        <v>502</v>
      </c>
      <c r="AT945" s="25" t="s">
        <v>498</v>
      </c>
      <c r="AU945" s="25" t="s">
        <v>80</v>
      </c>
      <c r="AY945" s="25" t="s">
        <v>492</v>
      </c>
      <c r="BE945" s="220">
        <f>IF(N945="základní",J945,0)</f>
        <v>0</v>
      </c>
      <c r="BF945" s="220">
        <f>IF(N945="snížená",J945,0)</f>
        <v>0</v>
      </c>
      <c r="BG945" s="220">
        <f>IF(N945="zákl. přenesená",J945,0)</f>
        <v>0</v>
      </c>
      <c r="BH945" s="220">
        <f>IF(N945="sníž. přenesená",J945,0)</f>
        <v>0</v>
      </c>
      <c r="BI945" s="220">
        <f>IF(N945="nulová",J945,0)</f>
        <v>0</v>
      </c>
      <c r="BJ945" s="25" t="s">
        <v>80</v>
      </c>
      <c r="BK945" s="220">
        <f>ROUND(I945*H945,2)</f>
        <v>0</v>
      </c>
      <c r="BL945" s="25" t="s">
        <v>502</v>
      </c>
      <c r="BM945" s="25" t="s">
        <v>4592</v>
      </c>
    </row>
    <row r="946" spans="2:65" s="1" customFormat="1">
      <c r="B946" s="42"/>
      <c r="C946" s="64"/>
      <c r="D946" s="227" t="s">
        <v>506</v>
      </c>
      <c r="E946" s="64"/>
      <c r="F946" s="274" t="s">
        <v>12561</v>
      </c>
      <c r="G946" s="64"/>
      <c r="H946" s="64"/>
      <c r="I946" s="177"/>
      <c r="J946" s="64"/>
      <c r="K946" s="64"/>
      <c r="L946" s="62"/>
      <c r="M946" s="223"/>
      <c r="N946" s="43"/>
      <c r="O946" s="43"/>
      <c r="P946" s="43"/>
      <c r="Q946" s="43"/>
      <c r="R946" s="43"/>
      <c r="S946" s="43"/>
      <c r="T946" s="79"/>
      <c r="AT946" s="25" t="s">
        <v>506</v>
      </c>
      <c r="AU946" s="25" t="s">
        <v>80</v>
      </c>
    </row>
    <row r="947" spans="2:65" s="1" customFormat="1" ht="16.5" customHeight="1">
      <c r="B947" s="42"/>
      <c r="C947" s="209" t="s">
        <v>2839</v>
      </c>
      <c r="D947" s="209" t="s">
        <v>498</v>
      </c>
      <c r="E947" s="210" t="s">
        <v>12562</v>
      </c>
      <c r="F947" s="211" t="s">
        <v>12563</v>
      </c>
      <c r="G947" s="212" t="s">
        <v>832</v>
      </c>
      <c r="H947" s="213">
        <v>100</v>
      </c>
      <c r="I947" s="214"/>
      <c r="J947" s="215">
        <f>ROUND(I947*H947,2)</f>
        <v>0</v>
      </c>
      <c r="K947" s="211" t="s">
        <v>11781</v>
      </c>
      <c r="L947" s="62"/>
      <c r="M947" s="216" t="s">
        <v>23</v>
      </c>
      <c r="N947" s="217" t="s">
        <v>44</v>
      </c>
      <c r="O947" s="43"/>
      <c r="P947" s="218">
        <f>O947*H947</f>
        <v>0</v>
      </c>
      <c r="Q947" s="218">
        <v>0</v>
      </c>
      <c r="R947" s="218">
        <f>Q947*H947</f>
        <v>0</v>
      </c>
      <c r="S947" s="218">
        <v>0</v>
      </c>
      <c r="T947" s="219">
        <f>S947*H947</f>
        <v>0</v>
      </c>
      <c r="AR947" s="25" t="s">
        <v>502</v>
      </c>
      <c r="AT947" s="25" t="s">
        <v>498</v>
      </c>
      <c r="AU947" s="25" t="s">
        <v>80</v>
      </c>
      <c r="AY947" s="25" t="s">
        <v>492</v>
      </c>
      <c r="BE947" s="220">
        <f>IF(N947="základní",J947,0)</f>
        <v>0</v>
      </c>
      <c r="BF947" s="220">
        <f>IF(N947="snížená",J947,0)</f>
        <v>0</v>
      </c>
      <c r="BG947" s="220">
        <f>IF(N947="zákl. přenesená",J947,0)</f>
        <v>0</v>
      </c>
      <c r="BH947" s="220">
        <f>IF(N947="sníž. přenesená",J947,0)</f>
        <v>0</v>
      </c>
      <c r="BI947" s="220">
        <f>IF(N947="nulová",J947,0)</f>
        <v>0</v>
      </c>
      <c r="BJ947" s="25" t="s">
        <v>80</v>
      </c>
      <c r="BK947" s="220">
        <f>ROUND(I947*H947,2)</f>
        <v>0</v>
      </c>
      <c r="BL947" s="25" t="s">
        <v>502</v>
      </c>
      <c r="BM947" s="25" t="s">
        <v>4602</v>
      </c>
    </row>
    <row r="948" spans="2:65" s="1" customFormat="1">
      <c r="B948" s="42"/>
      <c r="C948" s="64"/>
      <c r="D948" s="227" t="s">
        <v>506</v>
      </c>
      <c r="E948" s="64"/>
      <c r="F948" s="274" t="s">
        <v>12563</v>
      </c>
      <c r="G948" s="64"/>
      <c r="H948" s="64"/>
      <c r="I948" s="177"/>
      <c r="J948" s="64"/>
      <c r="K948" s="64"/>
      <c r="L948" s="62"/>
      <c r="M948" s="223"/>
      <c r="N948" s="43"/>
      <c r="O948" s="43"/>
      <c r="P948" s="43"/>
      <c r="Q948" s="43"/>
      <c r="R948" s="43"/>
      <c r="S948" s="43"/>
      <c r="T948" s="79"/>
      <c r="AT948" s="25" t="s">
        <v>506</v>
      </c>
      <c r="AU948" s="25" t="s">
        <v>80</v>
      </c>
    </row>
    <row r="949" spans="2:65" s="1" customFormat="1" ht="16.5" customHeight="1">
      <c r="B949" s="42"/>
      <c r="C949" s="209" t="s">
        <v>2846</v>
      </c>
      <c r="D949" s="209" t="s">
        <v>498</v>
      </c>
      <c r="E949" s="210" t="s">
        <v>12564</v>
      </c>
      <c r="F949" s="211" t="s">
        <v>12565</v>
      </c>
      <c r="G949" s="212" t="s">
        <v>2537</v>
      </c>
      <c r="H949" s="213">
        <v>20</v>
      </c>
      <c r="I949" s="214"/>
      <c r="J949" s="215">
        <f>ROUND(I949*H949,2)</f>
        <v>0</v>
      </c>
      <c r="K949" s="211" t="s">
        <v>11781</v>
      </c>
      <c r="L949" s="62"/>
      <c r="M949" s="216" t="s">
        <v>23</v>
      </c>
      <c r="N949" s="217" t="s">
        <v>44</v>
      </c>
      <c r="O949" s="43"/>
      <c r="P949" s="218">
        <f>O949*H949</f>
        <v>0</v>
      </c>
      <c r="Q949" s="218">
        <v>0</v>
      </c>
      <c r="R949" s="218">
        <f>Q949*H949</f>
        <v>0</v>
      </c>
      <c r="S949" s="218">
        <v>0</v>
      </c>
      <c r="T949" s="219">
        <f>S949*H949</f>
        <v>0</v>
      </c>
      <c r="AR949" s="25" t="s">
        <v>502</v>
      </c>
      <c r="AT949" s="25" t="s">
        <v>498</v>
      </c>
      <c r="AU949" s="25" t="s">
        <v>80</v>
      </c>
      <c r="AY949" s="25" t="s">
        <v>492</v>
      </c>
      <c r="BE949" s="220">
        <f>IF(N949="základní",J949,0)</f>
        <v>0</v>
      </c>
      <c r="BF949" s="220">
        <f>IF(N949="snížená",J949,0)</f>
        <v>0</v>
      </c>
      <c r="BG949" s="220">
        <f>IF(N949="zákl. přenesená",J949,0)</f>
        <v>0</v>
      </c>
      <c r="BH949" s="220">
        <f>IF(N949="sníž. přenesená",J949,0)</f>
        <v>0</v>
      </c>
      <c r="BI949" s="220">
        <f>IF(N949="nulová",J949,0)</f>
        <v>0</v>
      </c>
      <c r="BJ949" s="25" t="s">
        <v>80</v>
      </c>
      <c r="BK949" s="220">
        <f>ROUND(I949*H949,2)</f>
        <v>0</v>
      </c>
      <c r="BL949" s="25" t="s">
        <v>502</v>
      </c>
      <c r="BM949" s="25" t="s">
        <v>4612</v>
      </c>
    </row>
    <row r="950" spans="2:65" s="1" customFormat="1">
      <c r="B950" s="42"/>
      <c r="C950" s="64"/>
      <c r="D950" s="221" t="s">
        <v>506</v>
      </c>
      <c r="E950" s="64"/>
      <c r="F950" s="222" t="s">
        <v>12565</v>
      </c>
      <c r="G950" s="64"/>
      <c r="H950" s="64"/>
      <c r="I950" s="177"/>
      <c r="J950" s="64"/>
      <c r="K950" s="64"/>
      <c r="L950" s="62"/>
      <c r="M950" s="223"/>
      <c r="N950" s="43"/>
      <c r="O950" s="43"/>
      <c r="P950" s="43"/>
      <c r="Q950" s="43"/>
      <c r="R950" s="43"/>
      <c r="S950" s="43"/>
      <c r="T950" s="79"/>
      <c r="AT950" s="25" t="s">
        <v>506</v>
      </c>
      <c r="AU950" s="25" t="s">
        <v>80</v>
      </c>
    </row>
    <row r="951" spans="2:65" s="1" customFormat="1" ht="24">
      <c r="B951" s="42"/>
      <c r="C951" s="64"/>
      <c r="D951" s="227" t="s">
        <v>2254</v>
      </c>
      <c r="E951" s="64"/>
      <c r="F951" s="273" t="s">
        <v>12566</v>
      </c>
      <c r="G951" s="64"/>
      <c r="H951" s="64"/>
      <c r="I951" s="177"/>
      <c r="J951" s="64"/>
      <c r="K951" s="64"/>
      <c r="L951" s="62"/>
      <c r="M951" s="223"/>
      <c r="N951" s="43"/>
      <c r="O951" s="43"/>
      <c r="P951" s="43"/>
      <c r="Q951" s="43"/>
      <c r="R951" s="43"/>
      <c r="S951" s="43"/>
      <c r="T951" s="79"/>
      <c r="AT951" s="25" t="s">
        <v>2254</v>
      </c>
      <c r="AU951" s="25" t="s">
        <v>80</v>
      </c>
    </row>
    <row r="952" spans="2:65" s="1" customFormat="1" ht="16.5" customHeight="1">
      <c r="B952" s="42"/>
      <c r="C952" s="209" t="s">
        <v>2861</v>
      </c>
      <c r="D952" s="209" t="s">
        <v>498</v>
      </c>
      <c r="E952" s="210" t="s">
        <v>12567</v>
      </c>
      <c r="F952" s="211" t="s">
        <v>12565</v>
      </c>
      <c r="G952" s="212" t="s">
        <v>2537</v>
      </c>
      <c r="H952" s="213">
        <v>2</v>
      </c>
      <c r="I952" s="214"/>
      <c r="J952" s="215">
        <f>ROUND(I952*H952,2)</f>
        <v>0</v>
      </c>
      <c r="K952" s="211" t="s">
        <v>11781</v>
      </c>
      <c r="L952" s="62"/>
      <c r="M952" s="216" t="s">
        <v>23</v>
      </c>
      <c r="N952" s="217" t="s">
        <v>44</v>
      </c>
      <c r="O952" s="43"/>
      <c r="P952" s="218">
        <f>O952*H952</f>
        <v>0</v>
      </c>
      <c r="Q952" s="218">
        <v>0</v>
      </c>
      <c r="R952" s="218">
        <f>Q952*H952</f>
        <v>0</v>
      </c>
      <c r="S952" s="218">
        <v>0</v>
      </c>
      <c r="T952" s="219">
        <f>S952*H952</f>
        <v>0</v>
      </c>
      <c r="AR952" s="25" t="s">
        <v>502</v>
      </c>
      <c r="AT952" s="25" t="s">
        <v>498</v>
      </c>
      <c r="AU952" s="25" t="s">
        <v>80</v>
      </c>
      <c r="AY952" s="25" t="s">
        <v>492</v>
      </c>
      <c r="BE952" s="220">
        <f>IF(N952="základní",J952,0)</f>
        <v>0</v>
      </c>
      <c r="BF952" s="220">
        <f>IF(N952="snížená",J952,0)</f>
        <v>0</v>
      </c>
      <c r="BG952" s="220">
        <f>IF(N952="zákl. přenesená",J952,0)</f>
        <v>0</v>
      </c>
      <c r="BH952" s="220">
        <f>IF(N952="sníž. přenesená",J952,0)</f>
        <v>0</v>
      </c>
      <c r="BI952" s="220">
        <f>IF(N952="nulová",J952,0)</f>
        <v>0</v>
      </c>
      <c r="BJ952" s="25" t="s">
        <v>80</v>
      </c>
      <c r="BK952" s="220">
        <f>ROUND(I952*H952,2)</f>
        <v>0</v>
      </c>
      <c r="BL952" s="25" t="s">
        <v>502</v>
      </c>
      <c r="BM952" s="25" t="s">
        <v>4622</v>
      </c>
    </row>
    <row r="953" spans="2:65" s="1" customFormat="1">
      <c r="B953" s="42"/>
      <c r="C953" s="64"/>
      <c r="D953" s="221" t="s">
        <v>506</v>
      </c>
      <c r="E953" s="64"/>
      <c r="F953" s="222" t="s">
        <v>12565</v>
      </c>
      <c r="G953" s="64"/>
      <c r="H953" s="64"/>
      <c r="I953" s="177"/>
      <c r="J953" s="64"/>
      <c r="K953" s="64"/>
      <c r="L953" s="62"/>
      <c r="M953" s="223"/>
      <c r="N953" s="43"/>
      <c r="O953" s="43"/>
      <c r="P953" s="43"/>
      <c r="Q953" s="43"/>
      <c r="R953" s="43"/>
      <c r="S953" s="43"/>
      <c r="T953" s="79"/>
      <c r="AT953" s="25" t="s">
        <v>506</v>
      </c>
      <c r="AU953" s="25" t="s">
        <v>80</v>
      </c>
    </row>
    <row r="954" spans="2:65" s="1" customFormat="1" ht="24">
      <c r="B954" s="42"/>
      <c r="C954" s="64"/>
      <c r="D954" s="227" t="s">
        <v>2254</v>
      </c>
      <c r="E954" s="64"/>
      <c r="F954" s="273" t="s">
        <v>12568</v>
      </c>
      <c r="G954" s="64"/>
      <c r="H954" s="64"/>
      <c r="I954" s="177"/>
      <c r="J954" s="64"/>
      <c r="K954" s="64"/>
      <c r="L954" s="62"/>
      <c r="M954" s="223"/>
      <c r="N954" s="43"/>
      <c r="O954" s="43"/>
      <c r="P954" s="43"/>
      <c r="Q954" s="43"/>
      <c r="R954" s="43"/>
      <c r="S954" s="43"/>
      <c r="T954" s="79"/>
      <c r="AT954" s="25" t="s">
        <v>2254</v>
      </c>
      <c r="AU954" s="25" t="s">
        <v>80</v>
      </c>
    </row>
    <row r="955" spans="2:65" s="1" customFormat="1" ht="16.5" customHeight="1">
      <c r="B955" s="42"/>
      <c r="C955" s="209" t="s">
        <v>2880</v>
      </c>
      <c r="D955" s="209" t="s">
        <v>498</v>
      </c>
      <c r="E955" s="210" t="s">
        <v>12569</v>
      </c>
      <c r="F955" s="211" t="s">
        <v>12570</v>
      </c>
      <c r="G955" s="212" t="s">
        <v>2537</v>
      </c>
      <c r="H955" s="213">
        <v>200</v>
      </c>
      <c r="I955" s="214"/>
      <c r="J955" s="215">
        <f>ROUND(I955*H955,2)</f>
        <v>0</v>
      </c>
      <c r="K955" s="211" t="s">
        <v>11781</v>
      </c>
      <c r="L955" s="62"/>
      <c r="M955" s="216" t="s">
        <v>23</v>
      </c>
      <c r="N955" s="217" t="s">
        <v>44</v>
      </c>
      <c r="O955" s="43"/>
      <c r="P955" s="218">
        <f>O955*H955</f>
        <v>0</v>
      </c>
      <c r="Q955" s="218">
        <v>0</v>
      </c>
      <c r="R955" s="218">
        <f>Q955*H955</f>
        <v>0</v>
      </c>
      <c r="S955" s="218">
        <v>0</v>
      </c>
      <c r="T955" s="219">
        <f>S955*H955</f>
        <v>0</v>
      </c>
      <c r="AR955" s="25" t="s">
        <v>502</v>
      </c>
      <c r="AT955" s="25" t="s">
        <v>498</v>
      </c>
      <c r="AU955" s="25" t="s">
        <v>80</v>
      </c>
      <c r="AY955" s="25" t="s">
        <v>492</v>
      </c>
      <c r="BE955" s="220">
        <f>IF(N955="základní",J955,0)</f>
        <v>0</v>
      </c>
      <c r="BF955" s="220">
        <f>IF(N955="snížená",J955,0)</f>
        <v>0</v>
      </c>
      <c r="BG955" s="220">
        <f>IF(N955="zákl. přenesená",J955,0)</f>
        <v>0</v>
      </c>
      <c r="BH955" s="220">
        <f>IF(N955="sníž. přenesená",J955,0)</f>
        <v>0</v>
      </c>
      <c r="BI955" s="220">
        <f>IF(N955="nulová",J955,0)</f>
        <v>0</v>
      </c>
      <c r="BJ955" s="25" t="s">
        <v>80</v>
      </c>
      <c r="BK955" s="220">
        <f>ROUND(I955*H955,2)</f>
        <v>0</v>
      </c>
      <c r="BL955" s="25" t="s">
        <v>502</v>
      </c>
      <c r="BM955" s="25" t="s">
        <v>4632</v>
      </c>
    </row>
    <row r="956" spans="2:65" s="1" customFormat="1">
      <c r="B956" s="42"/>
      <c r="C956" s="64"/>
      <c r="D956" s="227" t="s">
        <v>506</v>
      </c>
      <c r="E956" s="64"/>
      <c r="F956" s="274" t="s">
        <v>12570</v>
      </c>
      <c r="G956" s="64"/>
      <c r="H956" s="64"/>
      <c r="I956" s="177"/>
      <c r="J956" s="64"/>
      <c r="K956" s="64"/>
      <c r="L956" s="62"/>
      <c r="M956" s="223"/>
      <c r="N956" s="43"/>
      <c r="O956" s="43"/>
      <c r="P956" s="43"/>
      <c r="Q956" s="43"/>
      <c r="R956" s="43"/>
      <c r="S956" s="43"/>
      <c r="T956" s="79"/>
      <c r="AT956" s="25" t="s">
        <v>506</v>
      </c>
      <c r="AU956" s="25" t="s">
        <v>80</v>
      </c>
    </row>
    <row r="957" spans="2:65" s="1" customFormat="1" ht="16.5" customHeight="1">
      <c r="B957" s="42"/>
      <c r="C957" s="209" t="s">
        <v>2890</v>
      </c>
      <c r="D957" s="209" t="s">
        <v>498</v>
      </c>
      <c r="E957" s="210" t="s">
        <v>12571</v>
      </c>
      <c r="F957" s="211" t="s">
        <v>12572</v>
      </c>
      <c r="G957" s="212" t="s">
        <v>2537</v>
      </c>
      <c r="H957" s="213">
        <v>12</v>
      </c>
      <c r="I957" s="214"/>
      <c r="J957" s="215">
        <f>ROUND(I957*H957,2)</f>
        <v>0</v>
      </c>
      <c r="K957" s="211" t="s">
        <v>11781</v>
      </c>
      <c r="L957" s="62"/>
      <c r="M957" s="216" t="s">
        <v>23</v>
      </c>
      <c r="N957" s="217" t="s">
        <v>44</v>
      </c>
      <c r="O957" s="43"/>
      <c r="P957" s="218">
        <f>O957*H957</f>
        <v>0</v>
      </c>
      <c r="Q957" s="218">
        <v>0</v>
      </c>
      <c r="R957" s="218">
        <f>Q957*H957</f>
        <v>0</v>
      </c>
      <c r="S957" s="218">
        <v>0</v>
      </c>
      <c r="T957" s="219">
        <f>S957*H957</f>
        <v>0</v>
      </c>
      <c r="AR957" s="25" t="s">
        <v>502</v>
      </c>
      <c r="AT957" s="25" t="s">
        <v>498</v>
      </c>
      <c r="AU957" s="25" t="s">
        <v>80</v>
      </c>
      <c r="AY957" s="25" t="s">
        <v>492</v>
      </c>
      <c r="BE957" s="220">
        <f>IF(N957="základní",J957,0)</f>
        <v>0</v>
      </c>
      <c r="BF957" s="220">
        <f>IF(N957="snížená",J957,0)</f>
        <v>0</v>
      </c>
      <c r="BG957" s="220">
        <f>IF(N957="zákl. přenesená",J957,0)</f>
        <v>0</v>
      </c>
      <c r="BH957" s="220">
        <f>IF(N957="sníž. přenesená",J957,0)</f>
        <v>0</v>
      </c>
      <c r="BI957" s="220">
        <f>IF(N957="nulová",J957,0)</f>
        <v>0</v>
      </c>
      <c r="BJ957" s="25" t="s">
        <v>80</v>
      </c>
      <c r="BK957" s="220">
        <f>ROUND(I957*H957,2)</f>
        <v>0</v>
      </c>
      <c r="BL957" s="25" t="s">
        <v>502</v>
      </c>
      <c r="BM957" s="25" t="s">
        <v>4642</v>
      </c>
    </row>
    <row r="958" spans="2:65" s="1" customFormat="1">
      <c r="B958" s="42"/>
      <c r="C958" s="64"/>
      <c r="D958" s="221" t="s">
        <v>506</v>
      </c>
      <c r="E958" s="64"/>
      <c r="F958" s="222" t="s">
        <v>12572</v>
      </c>
      <c r="G958" s="64"/>
      <c r="H958" s="64"/>
      <c r="I958" s="177"/>
      <c r="J958" s="64"/>
      <c r="K958" s="64"/>
      <c r="L958" s="62"/>
      <c r="M958" s="223"/>
      <c r="N958" s="43"/>
      <c r="O958" s="43"/>
      <c r="P958" s="43"/>
      <c r="Q958" s="43"/>
      <c r="R958" s="43"/>
      <c r="S958" s="43"/>
      <c r="T958" s="79"/>
      <c r="AT958" s="25" t="s">
        <v>506</v>
      </c>
      <c r="AU958" s="25" t="s">
        <v>80</v>
      </c>
    </row>
    <row r="959" spans="2:65" s="1" customFormat="1" ht="24">
      <c r="B959" s="42"/>
      <c r="C959" s="64"/>
      <c r="D959" s="227" t="s">
        <v>2254</v>
      </c>
      <c r="E959" s="64"/>
      <c r="F959" s="273" t="s">
        <v>12573</v>
      </c>
      <c r="G959" s="64"/>
      <c r="H959" s="64"/>
      <c r="I959" s="177"/>
      <c r="J959" s="64"/>
      <c r="K959" s="64"/>
      <c r="L959" s="62"/>
      <c r="M959" s="223"/>
      <c r="N959" s="43"/>
      <c r="O959" s="43"/>
      <c r="P959" s="43"/>
      <c r="Q959" s="43"/>
      <c r="R959" s="43"/>
      <c r="S959" s="43"/>
      <c r="T959" s="79"/>
      <c r="AT959" s="25" t="s">
        <v>2254</v>
      </c>
      <c r="AU959" s="25" t="s">
        <v>80</v>
      </c>
    </row>
    <row r="960" spans="2:65" s="1" customFormat="1" ht="16.5" customHeight="1">
      <c r="B960" s="42"/>
      <c r="C960" s="209" t="s">
        <v>2900</v>
      </c>
      <c r="D960" s="209" t="s">
        <v>498</v>
      </c>
      <c r="E960" s="210" t="s">
        <v>12574</v>
      </c>
      <c r="F960" s="211" t="s">
        <v>12575</v>
      </c>
      <c r="G960" s="212" t="s">
        <v>2537</v>
      </c>
      <c r="H960" s="213">
        <v>150</v>
      </c>
      <c r="I960" s="214"/>
      <c r="J960" s="215">
        <f>ROUND(I960*H960,2)</f>
        <v>0</v>
      </c>
      <c r="K960" s="211" t="s">
        <v>11781</v>
      </c>
      <c r="L960" s="62"/>
      <c r="M960" s="216" t="s">
        <v>23</v>
      </c>
      <c r="N960" s="217" t="s">
        <v>44</v>
      </c>
      <c r="O960" s="43"/>
      <c r="P960" s="218">
        <f>O960*H960</f>
        <v>0</v>
      </c>
      <c r="Q960" s="218">
        <v>0</v>
      </c>
      <c r="R960" s="218">
        <f>Q960*H960</f>
        <v>0</v>
      </c>
      <c r="S960" s="218">
        <v>0</v>
      </c>
      <c r="T960" s="219">
        <f>S960*H960</f>
        <v>0</v>
      </c>
      <c r="AR960" s="25" t="s">
        <v>502</v>
      </c>
      <c r="AT960" s="25" t="s">
        <v>498</v>
      </c>
      <c r="AU960" s="25" t="s">
        <v>80</v>
      </c>
      <c r="AY960" s="25" t="s">
        <v>492</v>
      </c>
      <c r="BE960" s="220">
        <f>IF(N960="základní",J960,0)</f>
        <v>0</v>
      </c>
      <c r="BF960" s="220">
        <f>IF(N960="snížená",J960,0)</f>
        <v>0</v>
      </c>
      <c r="BG960" s="220">
        <f>IF(N960="zákl. přenesená",J960,0)</f>
        <v>0</v>
      </c>
      <c r="BH960" s="220">
        <f>IF(N960="sníž. přenesená",J960,0)</f>
        <v>0</v>
      </c>
      <c r="BI960" s="220">
        <f>IF(N960="nulová",J960,0)</f>
        <v>0</v>
      </c>
      <c r="BJ960" s="25" t="s">
        <v>80</v>
      </c>
      <c r="BK960" s="220">
        <f>ROUND(I960*H960,2)</f>
        <v>0</v>
      </c>
      <c r="BL960" s="25" t="s">
        <v>502</v>
      </c>
      <c r="BM960" s="25" t="s">
        <v>4652</v>
      </c>
    </row>
    <row r="961" spans="2:65" s="1" customFormat="1">
      <c r="B961" s="42"/>
      <c r="C961" s="64"/>
      <c r="D961" s="227" t="s">
        <v>506</v>
      </c>
      <c r="E961" s="64"/>
      <c r="F961" s="274" t="s">
        <v>12575</v>
      </c>
      <c r="G961" s="64"/>
      <c r="H961" s="64"/>
      <c r="I961" s="177"/>
      <c r="J961" s="64"/>
      <c r="K961" s="64"/>
      <c r="L961" s="62"/>
      <c r="M961" s="223"/>
      <c r="N961" s="43"/>
      <c r="O961" s="43"/>
      <c r="P961" s="43"/>
      <c r="Q961" s="43"/>
      <c r="R961" s="43"/>
      <c r="S961" s="43"/>
      <c r="T961" s="79"/>
      <c r="AT961" s="25" t="s">
        <v>506</v>
      </c>
      <c r="AU961" s="25" t="s">
        <v>80</v>
      </c>
    </row>
    <row r="962" spans="2:65" s="1" customFormat="1" ht="16.5" customHeight="1">
      <c r="B962" s="42"/>
      <c r="C962" s="209" t="s">
        <v>2907</v>
      </c>
      <c r="D962" s="209" t="s">
        <v>498</v>
      </c>
      <c r="E962" s="210" t="s">
        <v>12576</v>
      </c>
      <c r="F962" s="211" t="s">
        <v>12577</v>
      </c>
      <c r="G962" s="212" t="s">
        <v>2537</v>
      </c>
      <c r="H962" s="213">
        <v>3</v>
      </c>
      <c r="I962" s="214"/>
      <c r="J962" s="215">
        <f>ROUND(I962*H962,2)</f>
        <v>0</v>
      </c>
      <c r="K962" s="211" t="s">
        <v>11781</v>
      </c>
      <c r="L962" s="62"/>
      <c r="M962" s="216" t="s">
        <v>23</v>
      </c>
      <c r="N962" s="217" t="s">
        <v>44</v>
      </c>
      <c r="O962" s="43"/>
      <c r="P962" s="218">
        <f>O962*H962</f>
        <v>0</v>
      </c>
      <c r="Q962" s="218">
        <v>0</v>
      </c>
      <c r="R962" s="218">
        <f>Q962*H962</f>
        <v>0</v>
      </c>
      <c r="S962" s="218">
        <v>0</v>
      </c>
      <c r="T962" s="219">
        <f>S962*H962</f>
        <v>0</v>
      </c>
      <c r="AR962" s="25" t="s">
        <v>502</v>
      </c>
      <c r="AT962" s="25" t="s">
        <v>498</v>
      </c>
      <c r="AU962" s="25" t="s">
        <v>80</v>
      </c>
      <c r="AY962" s="25" t="s">
        <v>492</v>
      </c>
      <c r="BE962" s="220">
        <f>IF(N962="základní",J962,0)</f>
        <v>0</v>
      </c>
      <c r="BF962" s="220">
        <f>IF(N962="snížená",J962,0)</f>
        <v>0</v>
      </c>
      <c r="BG962" s="220">
        <f>IF(N962="zákl. přenesená",J962,0)</f>
        <v>0</v>
      </c>
      <c r="BH962" s="220">
        <f>IF(N962="sníž. přenesená",J962,0)</f>
        <v>0</v>
      </c>
      <c r="BI962" s="220">
        <f>IF(N962="nulová",J962,0)</f>
        <v>0</v>
      </c>
      <c r="BJ962" s="25" t="s">
        <v>80</v>
      </c>
      <c r="BK962" s="220">
        <f>ROUND(I962*H962,2)</f>
        <v>0</v>
      </c>
      <c r="BL962" s="25" t="s">
        <v>502</v>
      </c>
      <c r="BM962" s="25" t="s">
        <v>4662</v>
      </c>
    </row>
    <row r="963" spans="2:65" s="1" customFormat="1">
      <c r="B963" s="42"/>
      <c r="C963" s="64"/>
      <c r="D963" s="227" t="s">
        <v>506</v>
      </c>
      <c r="E963" s="64"/>
      <c r="F963" s="274" t="s">
        <v>12577</v>
      </c>
      <c r="G963" s="64"/>
      <c r="H963" s="64"/>
      <c r="I963" s="177"/>
      <c r="J963" s="64"/>
      <c r="K963" s="64"/>
      <c r="L963" s="62"/>
      <c r="M963" s="223"/>
      <c r="N963" s="43"/>
      <c r="O963" s="43"/>
      <c r="P963" s="43"/>
      <c r="Q963" s="43"/>
      <c r="R963" s="43"/>
      <c r="S963" s="43"/>
      <c r="T963" s="79"/>
      <c r="AT963" s="25" t="s">
        <v>506</v>
      </c>
      <c r="AU963" s="25" t="s">
        <v>80</v>
      </c>
    </row>
    <row r="964" spans="2:65" s="1" customFormat="1" ht="16.5" customHeight="1">
      <c r="B964" s="42"/>
      <c r="C964" s="209" t="s">
        <v>2917</v>
      </c>
      <c r="D964" s="209" t="s">
        <v>498</v>
      </c>
      <c r="E964" s="210" t="s">
        <v>12578</v>
      </c>
      <c r="F964" s="211" t="s">
        <v>12579</v>
      </c>
      <c r="G964" s="212" t="s">
        <v>2537</v>
      </c>
      <c r="H964" s="213">
        <v>3</v>
      </c>
      <c r="I964" s="214"/>
      <c r="J964" s="215">
        <f>ROUND(I964*H964,2)</f>
        <v>0</v>
      </c>
      <c r="K964" s="211" t="s">
        <v>11781</v>
      </c>
      <c r="L964" s="62"/>
      <c r="M964" s="216" t="s">
        <v>23</v>
      </c>
      <c r="N964" s="217" t="s">
        <v>44</v>
      </c>
      <c r="O964" s="43"/>
      <c r="P964" s="218">
        <f>O964*H964</f>
        <v>0</v>
      </c>
      <c r="Q964" s="218">
        <v>0</v>
      </c>
      <c r="R964" s="218">
        <f>Q964*H964</f>
        <v>0</v>
      </c>
      <c r="S964" s="218">
        <v>0</v>
      </c>
      <c r="T964" s="219">
        <f>S964*H964</f>
        <v>0</v>
      </c>
      <c r="AR964" s="25" t="s">
        <v>502</v>
      </c>
      <c r="AT964" s="25" t="s">
        <v>498</v>
      </c>
      <c r="AU964" s="25" t="s">
        <v>80</v>
      </c>
      <c r="AY964" s="25" t="s">
        <v>492</v>
      </c>
      <c r="BE964" s="220">
        <f>IF(N964="základní",J964,0)</f>
        <v>0</v>
      </c>
      <c r="BF964" s="220">
        <f>IF(N964="snížená",J964,0)</f>
        <v>0</v>
      </c>
      <c r="BG964" s="220">
        <f>IF(N964="zákl. přenesená",J964,0)</f>
        <v>0</v>
      </c>
      <c r="BH964" s="220">
        <f>IF(N964="sníž. přenesená",J964,0)</f>
        <v>0</v>
      </c>
      <c r="BI964" s="220">
        <f>IF(N964="nulová",J964,0)</f>
        <v>0</v>
      </c>
      <c r="BJ964" s="25" t="s">
        <v>80</v>
      </c>
      <c r="BK964" s="220">
        <f>ROUND(I964*H964,2)</f>
        <v>0</v>
      </c>
      <c r="BL964" s="25" t="s">
        <v>502</v>
      </c>
      <c r="BM964" s="25" t="s">
        <v>4671</v>
      </c>
    </row>
    <row r="965" spans="2:65" s="1" customFormat="1">
      <c r="B965" s="42"/>
      <c r="C965" s="64"/>
      <c r="D965" s="221" t="s">
        <v>506</v>
      </c>
      <c r="E965" s="64"/>
      <c r="F965" s="222" t="s">
        <v>12579</v>
      </c>
      <c r="G965" s="64"/>
      <c r="H965" s="64"/>
      <c r="I965" s="177"/>
      <c r="J965" s="64"/>
      <c r="K965" s="64"/>
      <c r="L965" s="62"/>
      <c r="M965" s="223"/>
      <c r="N965" s="43"/>
      <c r="O965" s="43"/>
      <c r="P965" s="43"/>
      <c r="Q965" s="43"/>
      <c r="R965" s="43"/>
      <c r="S965" s="43"/>
      <c r="T965" s="79"/>
      <c r="AT965" s="25" t="s">
        <v>506</v>
      </c>
      <c r="AU965" s="25" t="s">
        <v>80</v>
      </c>
    </row>
    <row r="966" spans="2:65" s="1" customFormat="1" ht="24">
      <c r="B966" s="42"/>
      <c r="C966" s="64"/>
      <c r="D966" s="227" t="s">
        <v>2254</v>
      </c>
      <c r="E966" s="64"/>
      <c r="F966" s="273" t="s">
        <v>12580</v>
      </c>
      <c r="G966" s="64"/>
      <c r="H966" s="64"/>
      <c r="I966" s="177"/>
      <c r="J966" s="64"/>
      <c r="K966" s="64"/>
      <c r="L966" s="62"/>
      <c r="M966" s="223"/>
      <c r="N966" s="43"/>
      <c r="O966" s="43"/>
      <c r="P966" s="43"/>
      <c r="Q966" s="43"/>
      <c r="R966" s="43"/>
      <c r="S966" s="43"/>
      <c r="T966" s="79"/>
      <c r="AT966" s="25" t="s">
        <v>2254</v>
      </c>
      <c r="AU966" s="25" t="s">
        <v>80</v>
      </c>
    </row>
    <row r="967" spans="2:65" s="1" customFormat="1" ht="16.5" customHeight="1">
      <c r="B967" s="42"/>
      <c r="C967" s="209" t="s">
        <v>2922</v>
      </c>
      <c r="D967" s="209" t="s">
        <v>498</v>
      </c>
      <c r="E967" s="210" t="s">
        <v>12581</v>
      </c>
      <c r="F967" s="211" t="s">
        <v>12582</v>
      </c>
      <c r="G967" s="212" t="s">
        <v>832</v>
      </c>
      <c r="H967" s="213">
        <v>300</v>
      </c>
      <c r="I967" s="214"/>
      <c r="J967" s="215">
        <f>ROUND(I967*H967,2)</f>
        <v>0</v>
      </c>
      <c r="K967" s="211" t="s">
        <v>11781</v>
      </c>
      <c r="L967" s="62"/>
      <c r="M967" s="216" t="s">
        <v>23</v>
      </c>
      <c r="N967" s="217" t="s">
        <v>44</v>
      </c>
      <c r="O967" s="43"/>
      <c r="P967" s="218">
        <f>O967*H967</f>
        <v>0</v>
      </c>
      <c r="Q967" s="218">
        <v>0</v>
      </c>
      <c r="R967" s="218">
        <f>Q967*H967</f>
        <v>0</v>
      </c>
      <c r="S967" s="218">
        <v>0</v>
      </c>
      <c r="T967" s="219">
        <f>S967*H967</f>
        <v>0</v>
      </c>
      <c r="AR967" s="25" t="s">
        <v>502</v>
      </c>
      <c r="AT967" s="25" t="s">
        <v>498</v>
      </c>
      <c r="AU967" s="25" t="s">
        <v>80</v>
      </c>
      <c r="AY967" s="25" t="s">
        <v>492</v>
      </c>
      <c r="BE967" s="220">
        <f>IF(N967="základní",J967,0)</f>
        <v>0</v>
      </c>
      <c r="BF967" s="220">
        <f>IF(N967="snížená",J967,0)</f>
        <v>0</v>
      </c>
      <c r="BG967" s="220">
        <f>IF(N967="zákl. přenesená",J967,0)</f>
        <v>0</v>
      </c>
      <c r="BH967" s="220">
        <f>IF(N967="sníž. přenesená",J967,0)</f>
        <v>0</v>
      </c>
      <c r="BI967" s="220">
        <f>IF(N967="nulová",J967,0)</f>
        <v>0</v>
      </c>
      <c r="BJ967" s="25" t="s">
        <v>80</v>
      </c>
      <c r="BK967" s="220">
        <f>ROUND(I967*H967,2)</f>
        <v>0</v>
      </c>
      <c r="BL967" s="25" t="s">
        <v>502</v>
      </c>
      <c r="BM967" s="25" t="s">
        <v>4679</v>
      </c>
    </row>
    <row r="968" spans="2:65" s="1" customFormat="1">
      <c r="B968" s="42"/>
      <c r="C968" s="64"/>
      <c r="D968" s="221" t="s">
        <v>506</v>
      </c>
      <c r="E968" s="64"/>
      <c r="F968" s="222" t="s">
        <v>12582</v>
      </c>
      <c r="G968" s="64"/>
      <c r="H968" s="64"/>
      <c r="I968" s="177"/>
      <c r="J968" s="64"/>
      <c r="K968" s="64"/>
      <c r="L968" s="62"/>
      <c r="M968" s="223"/>
      <c r="N968" s="43"/>
      <c r="O968" s="43"/>
      <c r="P968" s="43"/>
      <c r="Q968" s="43"/>
      <c r="R968" s="43"/>
      <c r="S968" s="43"/>
      <c r="T968" s="79"/>
      <c r="AT968" s="25" t="s">
        <v>506</v>
      </c>
      <c r="AU968" s="25" t="s">
        <v>80</v>
      </c>
    </row>
    <row r="969" spans="2:65" s="1" customFormat="1" ht="24">
      <c r="B969" s="42"/>
      <c r="C969" s="64"/>
      <c r="D969" s="227" t="s">
        <v>2254</v>
      </c>
      <c r="E969" s="64"/>
      <c r="F969" s="273" t="s">
        <v>12583</v>
      </c>
      <c r="G969" s="64"/>
      <c r="H969" s="64"/>
      <c r="I969" s="177"/>
      <c r="J969" s="64"/>
      <c r="K969" s="64"/>
      <c r="L969" s="62"/>
      <c r="M969" s="223"/>
      <c r="N969" s="43"/>
      <c r="O969" s="43"/>
      <c r="P969" s="43"/>
      <c r="Q969" s="43"/>
      <c r="R969" s="43"/>
      <c r="S969" s="43"/>
      <c r="T969" s="79"/>
      <c r="AT969" s="25" t="s">
        <v>2254</v>
      </c>
      <c r="AU969" s="25" t="s">
        <v>80</v>
      </c>
    </row>
    <row r="970" spans="2:65" s="1" customFormat="1" ht="16.5" customHeight="1">
      <c r="B970" s="42"/>
      <c r="C970" s="209" t="s">
        <v>2951</v>
      </c>
      <c r="D970" s="209" t="s">
        <v>498</v>
      </c>
      <c r="E970" s="210" t="s">
        <v>12584</v>
      </c>
      <c r="F970" s="211" t="s">
        <v>12585</v>
      </c>
      <c r="G970" s="212" t="s">
        <v>2537</v>
      </c>
      <c r="H970" s="213">
        <v>1</v>
      </c>
      <c r="I970" s="214"/>
      <c r="J970" s="215">
        <f>ROUND(I970*H970,2)</f>
        <v>0</v>
      </c>
      <c r="K970" s="211" t="s">
        <v>11781</v>
      </c>
      <c r="L970" s="62"/>
      <c r="M970" s="216" t="s">
        <v>23</v>
      </c>
      <c r="N970" s="217" t="s">
        <v>44</v>
      </c>
      <c r="O970" s="43"/>
      <c r="P970" s="218">
        <f>O970*H970</f>
        <v>0</v>
      </c>
      <c r="Q970" s="218">
        <v>0</v>
      </c>
      <c r="R970" s="218">
        <f>Q970*H970</f>
        <v>0</v>
      </c>
      <c r="S970" s="218">
        <v>0</v>
      </c>
      <c r="T970" s="219">
        <f>S970*H970</f>
        <v>0</v>
      </c>
      <c r="AR970" s="25" t="s">
        <v>502</v>
      </c>
      <c r="AT970" s="25" t="s">
        <v>498</v>
      </c>
      <c r="AU970" s="25" t="s">
        <v>80</v>
      </c>
      <c r="AY970" s="25" t="s">
        <v>492</v>
      </c>
      <c r="BE970" s="220">
        <f>IF(N970="základní",J970,0)</f>
        <v>0</v>
      </c>
      <c r="BF970" s="220">
        <f>IF(N970="snížená",J970,0)</f>
        <v>0</v>
      </c>
      <c r="BG970" s="220">
        <f>IF(N970="zákl. přenesená",J970,0)</f>
        <v>0</v>
      </c>
      <c r="BH970" s="220">
        <f>IF(N970="sníž. přenesená",J970,0)</f>
        <v>0</v>
      </c>
      <c r="BI970" s="220">
        <f>IF(N970="nulová",J970,0)</f>
        <v>0</v>
      </c>
      <c r="BJ970" s="25" t="s">
        <v>80</v>
      </c>
      <c r="BK970" s="220">
        <f>ROUND(I970*H970,2)</f>
        <v>0</v>
      </c>
      <c r="BL970" s="25" t="s">
        <v>502</v>
      </c>
      <c r="BM970" s="25" t="s">
        <v>4687</v>
      </c>
    </row>
    <row r="971" spans="2:65" s="1" customFormat="1">
      <c r="B971" s="42"/>
      <c r="C971" s="64"/>
      <c r="D971" s="221" t="s">
        <v>506</v>
      </c>
      <c r="E971" s="64"/>
      <c r="F971" s="222" t="s">
        <v>12585</v>
      </c>
      <c r="G971" s="64"/>
      <c r="H971" s="64"/>
      <c r="I971" s="177"/>
      <c r="J971" s="64"/>
      <c r="K971" s="64"/>
      <c r="L971" s="62"/>
      <c r="M971" s="223"/>
      <c r="N971" s="43"/>
      <c r="O971" s="43"/>
      <c r="P971" s="43"/>
      <c r="Q971" s="43"/>
      <c r="R971" s="43"/>
      <c r="S971" s="43"/>
      <c r="T971" s="79"/>
      <c r="AT971" s="25" t="s">
        <v>506</v>
      </c>
      <c r="AU971" s="25" t="s">
        <v>80</v>
      </c>
    </row>
    <row r="972" spans="2:65" s="1" customFormat="1" ht="24">
      <c r="B972" s="42"/>
      <c r="C972" s="64"/>
      <c r="D972" s="227" t="s">
        <v>2254</v>
      </c>
      <c r="E972" s="64"/>
      <c r="F972" s="273" t="s">
        <v>12586</v>
      </c>
      <c r="G972" s="64"/>
      <c r="H972" s="64"/>
      <c r="I972" s="177"/>
      <c r="J972" s="64"/>
      <c r="K972" s="64"/>
      <c r="L972" s="62"/>
      <c r="M972" s="223"/>
      <c r="N972" s="43"/>
      <c r="O972" s="43"/>
      <c r="P972" s="43"/>
      <c r="Q972" s="43"/>
      <c r="R972" s="43"/>
      <c r="S972" s="43"/>
      <c r="T972" s="79"/>
      <c r="AT972" s="25" t="s">
        <v>2254</v>
      </c>
      <c r="AU972" s="25" t="s">
        <v>80</v>
      </c>
    </row>
    <row r="973" spans="2:65" s="1" customFormat="1" ht="16.5" customHeight="1">
      <c r="B973" s="42"/>
      <c r="C973" s="209" t="s">
        <v>2959</v>
      </c>
      <c r="D973" s="209" t="s">
        <v>498</v>
      </c>
      <c r="E973" s="210" t="s">
        <v>12587</v>
      </c>
      <c r="F973" s="211" t="s">
        <v>12588</v>
      </c>
      <c r="G973" s="212" t="s">
        <v>2537</v>
      </c>
      <c r="H973" s="213">
        <v>1</v>
      </c>
      <c r="I973" s="214"/>
      <c r="J973" s="215">
        <f>ROUND(I973*H973,2)</f>
        <v>0</v>
      </c>
      <c r="K973" s="211" t="s">
        <v>11781</v>
      </c>
      <c r="L973" s="62"/>
      <c r="M973" s="216" t="s">
        <v>23</v>
      </c>
      <c r="N973" s="217" t="s">
        <v>44</v>
      </c>
      <c r="O973" s="43"/>
      <c r="P973" s="218">
        <f>O973*H973</f>
        <v>0</v>
      </c>
      <c r="Q973" s="218">
        <v>0</v>
      </c>
      <c r="R973" s="218">
        <f>Q973*H973</f>
        <v>0</v>
      </c>
      <c r="S973" s="218">
        <v>0</v>
      </c>
      <c r="T973" s="219">
        <f>S973*H973</f>
        <v>0</v>
      </c>
      <c r="AR973" s="25" t="s">
        <v>502</v>
      </c>
      <c r="AT973" s="25" t="s">
        <v>498</v>
      </c>
      <c r="AU973" s="25" t="s">
        <v>80</v>
      </c>
      <c r="AY973" s="25" t="s">
        <v>492</v>
      </c>
      <c r="BE973" s="220">
        <f>IF(N973="základní",J973,0)</f>
        <v>0</v>
      </c>
      <c r="BF973" s="220">
        <f>IF(N973="snížená",J973,0)</f>
        <v>0</v>
      </c>
      <c r="BG973" s="220">
        <f>IF(N973="zákl. přenesená",J973,0)</f>
        <v>0</v>
      </c>
      <c r="BH973" s="220">
        <f>IF(N973="sníž. přenesená",J973,0)</f>
        <v>0</v>
      </c>
      <c r="BI973" s="220">
        <f>IF(N973="nulová",J973,0)</f>
        <v>0</v>
      </c>
      <c r="BJ973" s="25" t="s">
        <v>80</v>
      </c>
      <c r="BK973" s="220">
        <f>ROUND(I973*H973,2)</f>
        <v>0</v>
      </c>
      <c r="BL973" s="25" t="s">
        <v>502</v>
      </c>
      <c r="BM973" s="25" t="s">
        <v>4695</v>
      </c>
    </row>
    <row r="974" spans="2:65" s="1" customFormat="1">
      <c r="B974" s="42"/>
      <c r="C974" s="64"/>
      <c r="D974" s="227" t="s">
        <v>506</v>
      </c>
      <c r="E974" s="64"/>
      <c r="F974" s="274" t="s">
        <v>12588</v>
      </c>
      <c r="G974" s="64"/>
      <c r="H974" s="64"/>
      <c r="I974" s="177"/>
      <c r="J974" s="64"/>
      <c r="K974" s="64"/>
      <c r="L974" s="62"/>
      <c r="M974" s="223"/>
      <c r="N974" s="43"/>
      <c r="O974" s="43"/>
      <c r="P974" s="43"/>
      <c r="Q974" s="43"/>
      <c r="R974" s="43"/>
      <c r="S974" s="43"/>
      <c r="T974" s="79"/>
      <c r="AT974" s="25" t="s">
        <v>506</v>
      </c>
      <c r="AU974" s="25" t="s">
        <v>80</v>
      </c>
    </row>
    <row r="975" spans="2:65" s="1" customFormat="1" ht="16.5" customHeight="1">
      <c r="B975" s="42"/>
      <c r="C975" s="209" t="s">
        <v>2968</v>
      </c>
      <c r="D975" s="209" t="s">
        <v>498</v>
      </c>
      <c r="E975" s="210" t="s">
        <v>12589</v>
      </c>
      <c r="F975" s="211" t="s">
        <v>12590</v>
      </c>
      <c r="G975" s="212" t="s">
        <v>9445</v>
      </c>
      <c r="H975" s="213">
        <v>20</v>
      </c>
      <c r="I975" s="214"/>
      <c r="J975" s="215">
        <f>ROUND(I975*H975,2)</f>
        <v>0</v>
      </c>
      <c r="K975" s="211" t="s">
        <v>11781</v>
      </c>
      <c r="L975" s="62"/>
      <c r="M975" s="216" t="s">
        <v>23</v>
      </c>
      <c r="N975" s="217" t="s">
        <v>44</v>
      </c>
      <c r="O975" s="43"/>
      <c r="P975" s="218">
        <f>O975*H975</f>
        <v>0</v>
      </c>
      <c r="Q975" s="218">
        <v>0</v>
      </c>
      <c r="R975" s="218">
        <f>Q975*H975</f>
        <v>0</v>
      </c>
      <c r="S975" s="218">
        <v>0</v>
      </c>
      <c r="T975" s="219">
        <f>S975*H975</f>
        <v>0</v>
      </c>
      <c r="AR975" s="25" t="s">
        <v>502</v>
      </c>
      <c r="AT975" s="25" t="s">
        <v>498</v>
      </c>
      <c r="AU975" s="25" t="s">
        <v>80</v>
      </c>
      <c r="AY975" s="25" t="s">
        <v>492</v>
      </c>
      <c r="BE975" s="220">
        <f>IF(N975="základní",J975,0)</f>
        <v>0</v>
      </c>
      <c r="BF975" s="220">
        <f>IF(N975="snížená",J975,0)</f>
        <v>0</v>
      </c>
      <c r="BG975" s="220">
        <f>IF(N975="zákl. přenesená",J975,0)</f>
        <v>0</v>
      </c>
      <c r="BH975" s="220">
        <f>IF(N975="sníž. přenesená",J975,0)</f>
        <v>0</v>
      </c>
      <c r="BI975" s="220">
        <f>IF(N975="nulová",J975,0)</f>
        <v>0</v>
      </c>
      <c r="BJ975" s="25" t="s">
        <v>80</v>
      </c>
      <c r="BK975" s="220">
        <f>ROUND(I975*H975,2)</f>
        <v>0</v>
      </c>
      <c r="BL975" s="25" t="s">
        <v>502</v>
      </c>
      <c r="BM975" s="25" t="s">
        <v>4703</v>
      </c>
    </row>
    <row r="976" spans="2:65" s="1" customFormat="1">
      <c r="B976" s="42"/>
      <c r="C976" s="64"/>
      <c r="D976" s="221" t="s">
        <v>506</v>
      </c>
      <c r="E976" s="64"/>
      <c r="F976" s="222" t="s">
        <v>12590</v>
      </c>
      <c r="G976" s="64"/>
      <c r="H976" s="64"/>
      <c r="I976" s="177"/>
      <c r="J976" s="64"/>
      <c r="K976" s="64"/>
      <c r="L976" s="62"/>
      <c r="M976" s="223"/>
      <c r="N976" s="43"/>
      <c r="O976" s="43"/>
      <c r="P976" s="43"/>
      <c r="Q976" s="43"/>
      <c r="R976" s="43"/>
      <c r="S976" s="43"/>
      <c r="T976" s="79"/>
      <c r="AT976" s="25" t="s">
        <v>506</v>
      </c>
      <c r="AU976" s="25" t="s">
        <v>80</v>
      </c>
    </row>
    <row r="977" spans="2:65" s="1" customFormat="1" ht="24">
      <c r="B977" s="42"/>
      <c r="C977" s="64"/>
      <c r="D977" s="227" t="s">
        <v>2254</v>
      </c>
      <c r="E977" s="64"/>
      <c r="F977" s="273" t="s">
        <v>12551</v>
      </c>
      <c r="G977" s="64"/>
      <c r="H977" s="64"/>
      <c r="I977" s="177"/>
      <c r="J977" s="64"/>
      <c r="K977" s="64"/>
      <c r="L977" s="62"/>
      <c r="M977" s="223"/>
      <c r="N977" s="43"/>
      <c r="O977" s="43"/>
      <c r="P977" s="43"/>
      <c r="Q977" s="43"/>
      <c r="R977" s="43"/>
      <c r="S977" s="43"/>
      <c r="T977" s="79"/>
      <c r="AT977" s="25" t="s">
        <v>2254</v>
      </c>
      <c r="AU977" s="25" t="s">
        <v>80</v>
      </c>
    </row>
    <row r="978" spans="2:65" s="1" customFormat="1" ht="16.5" customHeight="1">
      <c r="B978" s="42"/>
      <c r="C978" s="209" t="s">
        <v>2976</v>
      </c>
      <c r="D978" s="209" t="s">
        <v>498</v>
      </c>
      <c r="E978" s="210" t="s">
        <v>12591</v>
      </c>
      <c r="F978" s="211" t="s">
        <v>12592</v>
      </c>
      <c r="G978" s="212" t="s">
        <v>2537</v>
      </c>
      <c r="H978" s="213">
        <v>1</v>
      </c>
      <c r="I978" s="214"/>
      <c r="J978" s="215">
        <f>ROUND(I978*H978,2)</f>
        <v>0</v>
      </c>
      <c r="K978" s="211" t="s">
        <v>11781</v>
      </c>
      <c r="L978" s="62"/>
      <c r="M978" s="216" t="s">
        <v>23</v>
      </c>
      <c r="N978" s="217" t="s">
        <v>44</v>
      </c>
      <c r="O978" s="43"/>
      <c r="P978" s="218">
        <f>O978*H978</f>
        <v>0</v>
      </c>
      <c r="Q978" s="218">
        <v>0</v>
      </c>
      <c r="R978" s="218">
        <f>Q978*H978</f>
        <v>0</v>
      </c>
      <c r="S978" s="218">
        <v>0</v>
      </c>
      <c r="T978" s="219">
        <f>S978*H978</f>
        <v>0</v>
      </c>
      <c r="AR978" s="25" t="s">
        <v>502</v>
      </c>
      <c r="AT978" s="25" t="s">
        <v>498</v>
      </c>
      <c r="AU978" s="25" t="s">
        <v>80</v>
      </c>
      <c r="AY978" s="25" t="s">
        <v>492</v>
      </c>
      <c r="BE978" s="220">
        <f>IF(N978="základní",J978,0)</f>
        <v>0</v>
      </c>
      <c r="BF978" s="220">
        <f>IF(N978="snížená",J978,0)</f>
        <v>0</v>
      </c>
      <c r="BG978" s="220">
        <f>IF(N978="zákl. přenesená",J978,0)</f>
        <v>0</v>
      </c>
      <c r="BH978" s="220">
        <f>IF(N978="sníž. přenesená",J978,0)</f>
        <v>0</v>
      </c>
      <c r="BI978" s="220">
        <f>IF(N978="nulová",J978,0)</f>
        <v>0</v>
      </c>
      <c r="BJ978" s="25" t="s">
        <v>80</v>
      </c>
      <c r="BK978" s="220">
        <f>ROUND(I978*H978,2)</f>
        <v>0</v>
      </c>
      <c r="BL978" s="25" t="s">
        <v>502</v>
      </c>
      <c r="BM978" s="25" t="s">
        <v>4711</v>
      </c>
    </row>
    <row r="979" spans="2:65" s="1" customFormat="1">
      <c r="B979" s="42"/>
      <c r="C979" s="64"/>
      <c r="D979" s="221" t="s">
        <v>506</v>
      </c>
      <c r="E979" s="64"/>
      <c r="F979" s="222" t="s">
        <v>12592</v>
      </c>
      <c r="G979" s="64"/>
      <c r="H979" s="64"/>
      <c r="I979" s="177"/>
      <c r="J979" s="64"/>
      <c r="K979" s="64"/>
      <c r="L979" s="62"/>
      <c r="M979" s="223"/>
      <c r="N979" s="43"/>
      <c r="O979" s="43"/>
      <c r="P979" s="43"/>
      <c r="Q979" s="43"/>
      <c r="R979" s="43"/>
      <c r="S979" s="43"/>
      <c r="T979" s="79"/>
      <c r="AT979" s="25" t="s">
        <v>506</v>
      </c>
      <c r="AU979" s="25" t="s">
        <v>80</v>
      </c>
    </row>
    <row r="980" spans="2:65" s="11" customFormat="1" ht="37.35" customHeight="1">
      <c r="B980" s="192"/>
      <c r="C980" s="193"/>
      <c r="D980" s="206" t="s">
        <v>72</v>
      </c>
      <c r="E980" s="290" t="s">
        <v>4961</v>
      </c>
      <c r="F980" s="290" t="s">
        <v>12593</v>
      </c>
      <c r="G980" s="193"/>
      <c r="H980" s="193"/>
      <c r="I980" s="196"/>
      <c r="J980" s="291">
        <f>BK980</f>
        <v>0</v>
      </c>
      <c r="K980" s="193"/>
      <c r="L980" s="198"/>
      <c r="M980" s="199"/>
      <c r="N980" s="200"/>
      <c r="O980" s="200"/>
      <c r="P980" s="201">
        <f>SUM(P981:P1138)</f>
        <v>0</v>
      </c>
      <c r="Q980" s="200"/>
      <c r="R980" s="201">
        <f>SUM(R981:R1138)</f>
        <v>0</v>
      </c>
      <c r="S980" s="200"/>
      <c r="T980" s="202">
        <f>SUM(T981:T1138)</f>
        <v>0</v>
      </c>
      <c r="AR980" s="203" t="s">
        <v>80</v>
      </c>
      <c r="AT980" s="204" t="s">
        <v>72</v>
      </c>
      <c r="AU980" s="204" t="s">
        <v>73</v>
      </c>
      <c r="AY980" s="203" t="s">
        <v>492</v>
      </c>
      <c r="BK980" s="205">
        <f>SUM(BK981:BK1138)</f>
        <v>0</v>
      </c>
    </row>
    <row r="981" spans="2:65" s="1" customFormat="1" ht="16.5" customHeight="1">
      <c r="B981" s="42"/>
      <c r="C981" s="209" t="s">
        <v>2989</v>
      </c>
      <c r="D981" s="209" t="s">
        <v>498</v>
      </c>
      <c r="E981" s="210" t="s">
        <v>12594</v>
      </c>
      <c r="F981" s="211" t="s">
        <v>12595</v>
      </c>
      <c r="G981" s="212" t="s">
        <v>2537</v>
      </c>
      <c r="H981" s="213">
        <v>1</v>
      </c>
      <c r="I981" s="214"/>
      <c r="J981" s="215">
        <f>ROUND(I981*H981,2)</f>
        <v>0</v>
      </c>
      <c r="K981" s="211" t="s">
        <v>11781</v>
      </c>
      <c r="L981" s="62"/>
      <c r="M981" s="216" t="s">
        <v>23</v>
      </c>
      <c r="N981" s="217" t="s">
        <v>44</v>
      </c>
      <c r="O981" s="43"/>
      <c r="P981" s="218">
        <f>O981*H981</f>
        <v>0</v>
      </c>
      <c r="Q981" s="218">
        <v>0</v>
      </c>
      <c r="R981" s="218">
        <f>Q981*H981</f>
        <v>0</v>
      </c>
      <c r="S981" s="218">
        <v>0</v>
      </c>
      <c r="T981" s="219">
        <f>S981*H981</f>
        <v>0</v>
      </c>
      <c r="AR981" s="25" t="s">
        <v>502</v>
      </c>
      <c r="AT981" s="25" t="s">
        <v>498</v>
      </c>
      <c r="AU981" s="25" t="s">
        <v>80</v>
      </c>
      <c r="AY981" s="25" t="s">
        <v>492</v>
      </c>
      <c r="BE981" s="220">
        <f>IF(N981="základní",J981,0)</f>
        <v>0</v>
      </c>
      <c r="BF981" s="220">
        <f>IF(N981="snížená",J981,0)</f>
        <v>0</v>
      </c>
      <c r="BG981" s="220">
        <f>IF(N981="zákl. přenesená",J981,0)</f>
        <v>0</v>
      </c>
      <c r="BH981" s="220">
        <f>IF(N981="sníž. přenesená",J981,0)</f>
        <v>0</v>
      </c>
      <c r="BI981" s="220">
        <f>IF(N981="nulová",J981,0)</f>
        <v>0</v>
      </c>
      <c r="BJ981" s="25" t="s">
        <v>80</v>
      </c>
      <c r="BK981" s="220">
        <f>ROUND(I981*H981,2)</f>
        <v>0</v>
      </c>
      <c r="BL981" s="25" t="s">
        <v>502</v>
      </c>
      <c r="BM981" s="25" t="s">
        <v>3030</v>
      </c>
    </row>
    <row r="982" spans="2:65" s="1" customFormat="1">
      <c r="B982" s="42"/>
      <c r="C982" s="64"/>
      <c r="D982" s="227" t="s">
        <v>506</v>
      </c>
      <c r="E982" s="64"/>
      <c r="F982" s="274" t="s">
        <v>12595</v>
      </c>
      <c r="G982" s="64"/>
      <c r="H982" s="64"/>
      <c r="I982" s="177"/>
      <c r="J982" s="64"/>
      <c r="K982" s="64"/>
      <c r="L982" s="62"/>
      <c r="M982" s="223"/>
      <c r="N982" s="43"/>
      <c r="O982" s="43"/>
      <c r="P982" s="43"/>
      <c r="Q982" s="43"/>
      <c r="R982" s="43"/>
      <c r="S982" s="43"/>
      <c r="T982" s="79"/>
      <c r="AT982" s="25" t="s">
        <v>506</v>
      </c>
      <c r="AU982" s="25" t="s">
        <v>80</v>
      </c>
    </row>
    <row r="983" spans="2:65" s="1" customFormat="1" ht="16.5" customHeight="1">
      <c r="B983" s="42"/>
      <c r="C983" s="209" t="s">
        <v>2996</v>
      </c>
      <c r="D983" s="209" t="s">
        <v>498</v>
      </c>
      <c r="E983" s="210" t="s">
        <v>12596</v>
      </c>
      <c r="F983" s="211" t="s">
        <v>12597</v>
      </c>
      <c r="G983" s="212" t="s">
        <v>2537</v>
      </c>
      <c r="H983" s="213">
        <v>1</v>
      </c>
      <c r="I983" s="214"/>
      <c r="J983" s="215">
        <f>ROUND(I983*H983,2)</f>
        <v>0</v>
      </c>
      <c r="K983" s="211" t="s">
        <v>11781</v>
      </c>
      <c r="L983" s="62"/>
      <c r="M983" s="216" t="s">
        <v>23</v>
      </c>
      <c r="N983" s="217" t="s">
        <v>44</v>
      </c>
      <c r="O983" s="43"/>
      <c r="P983" s="218">
        <f>O983*H983</f>
        <v>0</v>
      </c>
      <c r="Q983" s="218">
        <v>0</v>
      </c>
      <c r="R983" s="218">
        <f>Q983*H983</f>
        <v>0</v>
      </c>
      <c r="S983" s="218">
        <v>0</v>
      </c>
      <c r="T983" s="219">
        <f>S983*H983</f>
        <v>0</v>
      </c>
      <c r="AR983" s="25" t="s">
        <v>502</v>
      </c>
      <c r="AT983" s="25" t="s">
        <v>498</v>
      </c>
      <c r="AU983" s="25" t="s">
        <v>80</v>
      </c>
      <c r="AY983" s="25" t="s">
        <v>492</v>
      </c>
      <c r="BE983" s="220">
        <f>IF(N983="základní",J983,0)</f>
        <v>0</v>
      </c>
      <c r="BF983" s="220">
        <f>IF(N983="snížená",J983,0)</f>
        <v>0</v>
      </c>
      <c r="BG983" s="220">
        <f>IF(N983="zákl. přenesená",J983,0)</f>
        <v>0</v>
      </c>
      <c r="BH983" s="220">
        <f>IF(N983="sníž. přenesená",J983,0)</f>
        <v>0</v>
      </c>
      <c r="BI983" s="220">
        <f>IF(N983="nulová",J983,0)</f>
        <v>0</v>
      </c>
      <c r="BJ983" s="25" t="s">
        <v>80</v>
      </c>
      <c r="BK983" s="220">
        <f>ROUND(I983*H983,2)</f>
        <v>0</v>
      </c>
      <c r="BL983" s="25" t="s">
        <v>502</v>
      </c>
      <c r="BM983" s="25" t="s">
        <v>4734</v>
      </c>
    </row>
    <row r="984" spans="2:65" s="1" customFormat="1">
      <c r="B984" s="42"/>
      <c r="C984" s="64"/>
      <c r="D984" s="227" t="s">
        <v>506</v>
      </c>
      <c r="E984" s="64"/>
      <c r="F984" s="274" t="s">
        <v>12597</v>
      </c>
      <c r="G984" s="64"/>
      <c r="H984" s="64"/>
      <c r="I984" s="177"/>
      <c r="J984" s="64"/>
      <c r="K984" s="64"/>
      <c r="L984" s="62"/>
      <c r="M984" s="223"/>
      <c r="N984" s="43"/>
      <c r="O984" s="43"/>
      <c r="P984" s="43"/>
      <c r="Q984" s="43"/>
      <c r="R984" s="43"/>
      <c r="S984" s="43"/>
      <c r="T984" s="79"/>
      <c r="AT984" s="25" t="s">
        <v>506</v>
      </c>
      <c r="AU984" s="25" t="s">
        <v>80</v>
      </c>
    </row>
    <row r="985" spans="2:65" s="1" customFormat="1" ht="16.5" customHeight="1">
      <c r="B985" s="42"/>
      <c r="C985" s="209" t="s">
        <v>3006</v>
      </c>
      <c r="D985" s="209" t="s">
        <v>498</v>
      </c>
      <c r="E985" s="210" t="s">
        <v>12598</v>
      </c>
      <c r="F985" s="211" t="s">
        <v>12599</v>
      </c>
      <c r="G985" s="212" t="s">
        <v>2537</v>
      </c>
      <c r="H985" s="213">
        <v>1</v>
      </c>
      <c r="I985" s="214"/>
      <c r="J985" s="215">
        <f>ROUND(I985*H985,2)</f>
        <v>0</v>
      </c>
      <c r="K985" s="211" t="s">
        <v>11781</v>
      </c>
      <c r="L985" s="62"/>
      <c r="M985" s="216" t="s">
        <v>23</v>
      </c>
      <c r="N985" s="217" t="s">
        <v>44</v>
      </c>
      <c r="O985" s="43"/>
      <c r="P985" s="218">
        <f>O985*H985</f>
        <v>0</v>
      </c>
      <c r="Q985" s="218">
        <v>0</v>
      </c>
      <c r="R985" s="218">
        <f>Q985*H985</f>
        <v>0</v>
      </c>
      <c r="S985" s="218">
        <v>0</v>
      </c>
      <c r="T985" s="219">
        <f>S985*H985</f>
        <v>0</v>
      </c>
      <c r="AR985" s="25" t="s">
        <v>502</v>
      </c>
      <c r="AT985" s="25" t="s">
        <v>498</v>
      </c>
      <c r="AU985" s="25" t="s">
        <v>80</v>
      </c>
      <c r="AY985" s="25" t="s">
        <v>492</v>
      </c>
      <c r="BE985" s="220">
        <f>IF(N985="základní",J985,0)</f>
        <v>0</v>
      </c>
      <c r="BF985" s="220">
        <f>IF(N985="snížená",J985,0)</f>
        <v>0</v>
      </c>
      <c r="BG985" s="220">
        <f>IF(N985="zákl. přenesená",J985,0)</f>
        <v>0</v>
      </c>
      <c r="BH985" s="220">
        <f>IF(N985="sníž. přenesená",J985,0)</f>
        <v>0</v>
      </c>
      <c r="BI985" s="220">
        <f>IF(N985="nulová",J985,0)</f>
        <v>0</v>
      </c>
      <c r="BJ985" s="25" t="s">
        <v>80</v>
      </c>
      <c r="BK985" s="220">
        <f>ROUND(I985*H985,2)</f>
        <v>0</v>
      </c>
      <c r="BL985" s="25" t="s">
        <v>502</v>
      </c>
      <c r="BM985" s="25" t="s">
        <v>4743</v>
      </c>
    </row>
    <row r="986" spans="2:65" s="1" customFormat="1">
      <c r="B986" s="42"/>
      <c r="C986" s="64"/>
      <c r="D986" s="221" t="s">
        <v>506</v>
      </c>
      <c r="E986" s="64"/>
      <c r="F986" s="222" t="s">
        <v>12599</v>
      </c>
      <c r="G986" s="64"/>
      <c r="H986" s="64"/>
      <c r="I986" s="177"/>
      <c r="J986" s="64"/>
      <c r="K986" s="64"/>
      <c r="L986" s="62"/>
      <c r="M986" s="223"/>
      <c r="N986" s="43"/>
      <c r="O986" s="43"/>
      <c r="P986" s="43"/>
      <c r="Q986" s="43"/>
      <c r="R986" s="43"/>
      <c r="S986" s="43"/>
      <c r="T986" s="79"/>
      <c r="AT986" s="25" t="s">
        <v>506</v>
      </c>
      <c r="AU986" s="25" t="s">
        <v>80</v>
      </c>
    </row>
    <row r="987" spans="2:65" s="1" customFormat="1" ht="24">
      <c r="B987" s="42"/>
      <c r="C987" s="64"/>
      <c r="D987" s="227" t="s">
        <v>2254</v>
      </c>
      <c r="E987" s="64"/>
      <c r="F987" s="273" t="s">
        <v>12600</v>
      </c>
      <c r="G987" s="64"/>
      <c r="H987" s="64"/>
      <c r="I987" s="177"/>
      <c r="J987" s="64"/>
      <c r="K987" s="64"/>
      <c r="L987" s="62"/>
      <c r="M987" s="223"/>
      <c r="N987" s="43"/>
      <c r="O987" s="43"/>
      <c r="P987" s="43"/>
      <c r="Q987" s="43"/>
      <c r="R987" s="43"/>
      <c r="S987" s="43"/>
      <c r="T987" s="79"/>
      <c r="AT987" s="25" t="s">
        <v>2254</v>
      </c>
      <c r="AU987" s="25" t="s">
        <v>80</v>
      </c>
    </row>
    <row r="988" spans="2:65" s="1" customFormat="1" ht="16.5" customHeight="1">
      <c r="B988" s="42"/>
      <c r="C988" s="209" t="s">
        <v>3012</v>
      </c>
      <c r="D988" s="209" t="s">
        <v>498</v>
      </c>
      <c r="E988" s="210" t="s">
        <v>12601</v>
      </c>
      <c r="F988" s="211" t="s">
        <v>12602</v>
      </c>
      <c r="G988" s="212" t="s">
        <v>2537</v>
      </c>
      <c r="H988" s="213">
        <v>1</v>
      </c>
      <c r="I988" s="214"/>
      <c r="J988" s="215">
        <f>ROUND(I988*H988,2)</f>
        <v>0</v>
      </c>
      <c r="K988" s="211" t="s">
        <v>11781</v>
      </c>
      <c r="L988" s="62"/>
      <c r="M988" s="216" t="s">
        <v>23</v>
      </c>
      <c r="N988" s="217" t="s">
        <v>44</v>
      </c>
      <c r="O988" s="43"/>
      <c r="P988" s="218">
        <f>O988*H988</f>
        <v>0</v>
      </c>
      <c r="Q988" s="218">
        <v>0</v>
      </c>
      <c r="R988" s="218">
        <f>Q988*H988</f>
        <v>0</v>
      </c>
      <c r="S988" s="218">
        <v>0</v>
      </c>
      <c r="T988" s="219">
        <f>S988*H988</f>
        <v>0</v>
      </c>
      <c r="AR988" s="25" t="s">
        <v>502</v>
      </c>
      <c r="AT988" s="25" t="s">
        <v>498</v>
      </c>
      <c r="AU988" s="25" t="s">
        <v>80</v>
      </c>
      <c r="AY988" s="25" t="s">
        <v>492</v>
      </c>
      <c r="BE988" s="220">
        <f>IF(N988="základní",J988,0)</f>
        <v>0</v>
      </c>
      <c r="BF988" s="220">
        <f>IF(N988="snížená",J988,0)</f>
        <v>0</v>
      </c>
      <c r="BG988" s="220">
        <f>IF(N988="zákl. přenesená",J988,0)</f>
        <v>0</v>
      </c>
      <c r="BH988" s="220">
        <f>IF(N988="sníž. přenesená",J988,0)</f>
        <v>0</v>
      </c>
      <c r="BI988" s="220">
        <f>IF(N988="nulová",J988,0)</f>
        <v>0</v>
      </c>
      <c r="BJ988" s="25" t="s">
        <v>80</v>
      </c>
      <c r="BK988" s="220">
        <f>ROUND(I988*H988,2)</f>
        <v>0</v>
      </c>
      <c r="BL988" s="25" t="s">
        <v>502</v>
      </c>
      <c r="BM988" s="25" t="s">
        <v>4759</v>
      </c>
    </row>
    <row r="989" spans="2:65" s="1" customFormat="1">
      <c r="B989" s="42"/>
      <c r="C989" s="64"/>
      <c r="D989" s="221" t="s">
        <v>506</v>
      </c>
      <c r="E989" s="64"/>
      <c r="F989" s="222" t="s">
        <v>12602</v>
      </c>
      <c r="G989" s="64"/>
      <c r="H989" s="64"/>
      <c r="I989" s="177"/>
      <c r="J989" s="64"/>
      <c r="K989" s="64"/>
      <c r="L989" s="62"/>
      <c r="M989" s="223"/>
      <c r="N989" s="43"/>
      <c r="O989" s="43"/>
      <c r="P989" s="43"/>
      <c r="Q989" s="43"/>
      <c r="R989" s="43"/>
      <c r="S989" s="43"/>
      <c r="T989" s="79"/>
      <c r="AT989" s="25" t="s">
        <v>506</v>
      </c>
      <c r="AU989" s="25" t="s">
        <v>80</v>
      </c>
    </row>
    <row r="990" spans="2:65" s="1" customFormat="1" ht="24">
      <c r="B990" s="42"/>
      <c r="C990" s="64"/>
      <c r="D990" s="227" t="s">
        <v>2254</v>
      </c>
      <c r="E990" s="64"/>
      <c r="F990" s="273" t="s">
        <v>12603</v>
      </c>
      <c r="G990" s="64"/>
      <c r="H990" s="64"/>
      <c r="I990" s="177"/>
      <c r="J990" s="64"/>
      <c r="K990" s="64"/>
      <c r="L990" s="62"/>
      <c r="M990" s="223"/>
      <c r="N990" s="43"/>
      <c r="O990" s="43"/>
      <c r="P990" s="43"/>
      <c r="Q990" s="43"/>
      <c r="R990" s="43"/>
      <c r="S990" s="43"/>
      <c r="T990" s="79"/>
      <c r="AT990" s="25" t="s">
        <v>2254</v>
      </c>
      <c r="AU990" s="25" t="s">
        <v>80</v>
      </c>
    </row>
    <row r="991" spans="2:65" s="1" customFormat="1" ht="16.5" customHeight="1">
      <c r="B991" s="42"/>
      <c r="C991" s="209" t="s">
        <v>3019</v>
      </c>
      <c r="D991" s="209" t="s">
        <v>498</v>
      </c>
      <c r="E991" s="210" t="s">
        <v>12604</v>
      </c>
      <c r="F991" s="211" t="s">
        <v>12602</v>
      </c>
      <c r="G991" s="212" t="s">
        <v>2537</v>
      </c>
      <c r="H991" s="213">
        <v>1</v>
      </c>
      <c r="I991" s="214"/>
      <c r="J991" s="215">
        <f>ROUND(I991*H991,2)</f>
        <v>0</v>
      </c>
      <c r="K991" s="211" t="s">
        <v>11781</v>
      </c>
      <c r="L991" s="62"/>
      <c r="M991" s="216" t="s">
        <v>23</v>
      </c>
      <c r="N991" s="217" t="s">
        <v>44</v>
      </c>
      <c r="O991" s="43"/>
      <c r="P991" s="218">
        <f>O991*H991</f>
        <v>0</v>
      </c>
      <c r="Q991" s="218">
        <v>0</v>
      </c>
      <c r="R991" s="218">
        <f>Q991*H991</f>
        <v>0</v>
      </c>
      <c r="S991" s="218">
        <v>0</v>
      </c>
      <c r="T991" s="219">
        <f>S991*H991</f>
        <v>0</v>
      </c>
      <c r="AR991" s="25" t="s">
        <v>502</v>
      </c>
      <c r="AT991" s="25" t="s">
        <v>498</v>
      </c>
      <c r="AU991" s="25" t="s">
        <v>80</v>
      </c>
      <c r="AY991" s="25" t="s">
        <v>492</v>
      </c>
      <c r="BE991" s="220">
        <f>IF(N991="základní",J991,0)</f>
        <v>0</v>
      </c>
      <c r="BF991" s="220">
        <f>IF(N991="snížená",J991,0)</f>
        <v>0</v>
      </c>
      <c r="BG991" s="220">
        <f>IF(N991="zákl. přenesená",J991,0)</f>
        <v>0</v>
      </c>
      <c r="BH991" s="220">
        <f>IF(N991="sníž. přenesená",J991,0)</f>
        <v>0</v>
      </c>
      <c r="BI991" s="220">
        <f>IF(N991="nulová",J991,0)</f>
        <v>0</v>
      </c>
      <c r="BJ991" s="25" t="s">
        <v>80</v>
      </c>
      <c r="BK991" s="220">
        <f>ROUND(I991*H991,2)</f>
        <v>0</v>
      </c>
      <c r="BL991" s="25" t="s">
        <v>502</v>
      </c>
      <c r="BM991" s="25" t="s">
        <v>4770</v>
      </c>
    </row>
    <row r="992" spans="2:65" s="1" customFormat="1">
      <c r="B992" s="42"/>
      <c r="C992" s="64"/>
      <c r="D992" s="221" t="s">
        <v>506</v>
      </c>
      <c r="E992" s="64"/>
      <c r="F992" s="222" t="s">
        <v>12602</v>
      </c>
      <c r="G992" s="64"/>
      <c r="H992" s="64"/>
      <c r="I992" s="177"/>
      <c r="J992" s="64"/>
      <c r="K992" s="64"/>
      <c r="L992" s="62"/>
      <c r="M992" s="223"/>
      <c r="N992" s="43"/>
      <c r="O992" s="43"/>
      <c r="P992" s="43"/>
      <c r="Q992" s="43"/>
      <c r="R992" s="43"/>
      <c r="S992" s="43"/>
      <c r="T992" s="79"/>
      <c r="AT992" s="25" t="s">
        <v>506</v>
      </c>
      <c r="AU992" s="25" t="s">
        <v>80</v>
      </c>
    </row>
    <row r="993" spans="2:65" s="1" customFormat="1" ht="24">
      <c r="B993" s="42"/>
      <c r="C993" s="64"/>
      <c r="D993" s="227" t="s">
        <v>2254</v>
      </c>
      <c r="E993" s="64"/>
      <c r="F993" s="273" t="s">
        <v>12605</v>
      </c>
      <c r="G993" s="64"/>
      <c r="H993" s="64"/>
      <c r="I993" s="177"/>
      <c r="J993" s="64"/>
      <c r="K993" s="64"/>
      <c r="L993" s="62"/>
      <c r="M993" s="223"/>
      <c r="N993" s="43"/>
      <c r="O993" s="43"/>
      <c r="P993" s="43"/>
      <c r="Q993" s="43"/>
      <c r="R993" s="43"/>
      <c r="S993" s="43"/>
      <c r="T993" s="79"/>
      <c r="AT993" s="25" t="s">
        <v>2254</v>
      </c>
      <c r="AU993" s="25" t="s">
        <v>80</v>
      </c>
    </row>
    <row r="994" spans="2:65" s="1" customFormat="1" ht="16.5" customHeight="1">
      <c r="B994" s="42"/>
      <c r="C994" s="209" t="s">
        <v>3025</v>
      </c>
      <c r="D994" s="209" t="s">
        <v>498</v>
      </c>
      <c r="E994" s="210" t="s">
        <v>12606</v>
      </c>
      <c r="F994" s="211" t="s">
        <v>12602</v>
      </c>
      <c r="G994" s="212" t="s">
        <v>2537</v>
      </c>
      <c r="H994" s="213">
        <v>1</v>
      </c>
      <c r="I994" s="214"/>
      <c r="J994" s="215">
        <f>ROUND(I994*H994,2)</f>
        <v>0</v>
      </c>
      <c r="K994" s="211" t="s">
        <v>11781</v>
      </c>
      <c r="L994" s="62"/>
      <c r="M994" s="216" t="s">
        <v>23</v>
      </c>
      <c r="N994" s="217" t="s">
        <v>44</v>
      </c>
      <c r="O994" s="43"/>
      <c r="P994" s="218">
        <f>O994*H994</f>
        <v>0</v>
      </c>
      <c r="Q994" s="218">
        <v>0</v>
      </c>
      <c r="R994" s="218">
        <f>Q994*H994</f>
        <v>0</v>
      </c>
      <c r="S994" s="218">
        <v>0</v>
      </c>
      <c r="T994" s="219">
        <f>S994*H994</f>
        <v>0</v>
      </c>
      <c r="AR994" s="25" t="s">
        <v>502</v>
      </c>
      <c r="AT994" s="25" t="s">
        <v>498</v>
      </c>
      <c r="AU994" s="25" t="s">
        <v>80</v>
      </c>
      <c r="AY994" s="25" t="s">
        <v>492</v>
      </c>
      <c r="BE994" s="220">
        <f>IF(N994="základní",J994,0)</f>
        <v>0</v>
      </c>
      <c r="BF994" s="220">
        <f>IF(N994="snížená",J994,0)</f>
        <v>0</v>
      </c>
      <c r="BG994" s="220">
        <f>IF(N994="zákl. přenesená",J994,0)</f>
        <v>0</v>
      </c>
      <c r="BH994" s="220">
        <f>IF(N994="sníž. přenesená",J994,0)</f>
        <v>0</v>
      </c>
      <c r="BI994" s="220">
        <f>IF(N994="nulová",J994,0)</f>
        <v>0</v>
      </c>
      <c r="BJ994" s="25" t="s">
        <v>80</v>
      </c>
      <c r="BK994" s="220">
        <f>ROUND(I994*H994,2)</f>
        <v>0</v>
      </c>
      <c r="BL994" s="25" t="s">
        <v>502</v>
      </c>
      <c r="BM994" s="25" t="s">
        <v>4782</v>
      </c>
    </row>
    <row r="995" spans="2:65" s="1" customFormat="1">
      <c r="B995" s="42"/>
      <c r="C995" s="64"/>
      <c r="D995" s="221" t="s">
        <v>506</v>
      </c>
      <c r="E995" s="64"/>
      <c r="F995" s="222" t="s">
        <v>12602</v>
      </c>
      <c r="G995" s="64"/>
      <c r="H995" s="64"/>
      <c r="I995" s="177"/>
      <c r="J995" s="64"/>
      <c r="K995" s="64"/>
      <c r="L995" s="62"/>
      <c r="M995" s="223"/>
      <c r="N995" s="43"/>
      <c r="O995" s="43"/>
      <c r="P995" s="43"/>
      <c r="Q995" s="43"/>
      <c r="R995" s="43"/>
      <c r="S995" s="43"/>
      <c r="T995" s="79"/>
      <c r="AT995" s="25" t="s">
        <v>506</v>
      </c>
      <c r="AU995" s="25" t="s">
        <v>80</v>
      </c>
    </row>
    <row r="996" spans="2:65" s="1" customFormat="1" ht="24">
      <c r="B996" s="42"/>
      <c r="C996" s="64"/>
      <c r="D996" s="227" t="s">
        <v>2254</v>
      </c>
      <c r="E996" s="64"/>
      <c r="F996" s="273" t="s">
        <v>12607</v>
      </c>
      <c r="G996" s="64"/>
      <c r="H996" s="64"/>
      <c r="I996" s="177"/>
      <c r="J996" s="64"/>
      <c r="K996" s="64"/>
      <c r="L996" s="62"/>
      <c r="M996" s="223"/>
      <c r="N996" s="43"/>
      <c r="O996" s="43"/>
      <c r="P996" s="43"/>
      <c r="Q996" s="43"/>
      <c r="R996" s="43"/>
      <c r="S996" s="43"/>
      <c r="T996" s="79"/>
      <c r="AT996" s="25" t="s">
        <v>2254</v>
      </c>
      <c r="AU996" s="25" t="s">
        <v>80</v>
      </c>
    </row>
    <row r="997" spans="2:65" s="1" customFormat="1" ht="16.5" customHeight="1">
      <c r="B997" s="42"/>
      <c r="C997" s="209" t="s">
        <v>3031</v>
      </c>
      <c r="D997" s="209" t="s">
        <v>498</v>
      </c>
      <c r="E997" s="210" t="s">
        <v>12608</v>
      </c>
      <c r="F997" s="211" t="s">
        <v>12602</v>
      </c>
      <c r="G997" s="212" t="s">
        <v>2537</v>
      </c>
      <c r="H997" s="213">
        <v>1</v>
      </c>
      <c r="I997" s="214"/>
      <c r="J997" s="215">
        <f>ROUND(I997*H997,2)</f>
        <v>0</v>
      </c>
      <c r="K997" s="211" t="s">
        <v>11781</v>
      </c>
      <c r="L997" s="62"/>
      <c r="M997" s="216" t="s">
        <v>23</v>
      </c>
      <c r="N997" s="217" t="s">
        <v>44</v>
      </c>
      <c r="O997" s="43"/>
      <c r="P997" s="218">
        <f>O997*H997</f>
        <v>0</v>
      </c>
      <c r="Q997" s="218">
        <v>0</v>
      </c>
      <c r="R997" s="218">
        <f>Q997*H997</f>
        <v>0</v>
      </c>
      <c r="S997" s="218">
        <v>0</v>
      </c>
      <c r="T997" s="219">
        <f>S997*H997</f>
        <v>0</v>
      </c>
      <c r="AR997" s="25" t="s">
        <v>502</v>
      </c>
      <c r="AT997" s="25" t="s">
        <v>498</v>
      </c>
      <c r="AU997" s="25" t="s">
        <v>80</v>
      </c>
      <c r="AY997" s="25" t="s">
        <v>492</v>
      </c>
      <c r="BE997" s="220">
        <f>IF(N997="základní",J997,0)</f>
        <v>0</v>
      </c>
      <c r="BF997" s="220">
        <f>IF(N997="snížená",J997,0)</f>
        <v>0</v>
      </c>
      <c r="BG997" s="220">
        <f>IF(N997="zákl. přenesená",J997,0)</f>
        <v>0</v>
      </c>
      <c r="BH997" s="220">
        <f>IF(N997="sníž. přenesená",J997,0)</f>
        <v>0</v>
      </c>
      <c r="BI997" s="220">
        <f>IF(N997="nulová",J997,0)</f>
        <v>0</v>
      </c>
      <c r="BJ997" s="25" t="s">
        <v>80</v>
      </c>
      <c r="BK997" s="220">
        <f>ROUND(I997*H997,2)</f>
        <v>0</v>
      </c>
      <c r="BL997" s="25" t="s">
        <v>502</v>
      </c>
      <c r="BM997" s="25" t="s">
        <v>4792</v>
      </c>
    </row>
    <row r="998" spans="2:65" s="1" customFormat="1">
      <c r="B998" s="42"/>
      <c r="C998" s="64"/>
      <c r="D998" s="221" t="s">
        <v>506</v>
      </c>
      <c r="E998" s="64"/>
      <c r="F998" s="222" t="s">
        <v>12602</v>
      </c>
      <c r="G998" s="64"/>
      <c r="H998" s="64"/>
      <c r="I998" s="177"/>
      <c r="J998" s="64"/>
      <c r="K998" s="64"/>
      <c r="L998" s="62"/>
      <c r="M998" s="223"/>
      <c r="N998" s="43"/>
      <c r="O998" s="43"/>
      <c r="P998" s="43"/>
      <c r="Q998" s="43"/>
      <c r="R998" s="43"/>
      <c r="S998" s="43"/>
      <c r="T998" s="79"/>
      <c r="AT998" s="25" t="s">
        <v>506</v>
      </c>
      <c r="AU998" s="25" t="s">
        <v>80</v>
      </c>
    </row>
    <row r="999" spans="2:65" s="1" customFormat="1" ht="24">
      <c r="B999" s="42"/>
      <c r="C999" s="64"/>
      <c r="D999" s="227" t="s">
        <v>2254</v>
      </c>
      <c r="E999" s="64"/>
      <c r="F999" s="273" t="s">
        <v>12609</v>
      </c>
      <c r="G999" s="64"/>
      <c r="H999" s="64"/>
      <c r="I999" s="177"/>
      <c r="J999" s="64"/>
      <c r="K999" s="64"/>
      <c r="L999" s="62"/>
      <c r="M999" s="223"/>
      <c r="N999" s="43"/>
      <c r="O999" s="43"/>
      <c r="P999" s="43"/>
      <c r="Q999" s="43"/>
      <c r="R999" s="43"/>
      <c r="S999" s="43"/>
      <c r="T999" s="79"/>
      <c r="AT999" s="25" t="s">
        <v>2254</v>
      </c>
      <c r="AU999" s="25" t="s">
        <v>80</v>
      </c>
    </row>
    <row r="1000" spans="2:65" s="1" customFormat="1" ht="16.5" customHeight="1">
      <c r="B1000" s="42"/>
      <c r="C1000" s="209" t="s">
        <v>3036</v>
      </c>
      <c r="D1000" s="209" t="s">
        <v>498</v>
      </c>
      <c r="E1000" s="210" t="s">
        <v>12610</v>
      </c>
      <c r="F1000" s="211" t="s">
        <v>12602</v>
      </c>
      <c r="G1000" s="212" t="s">
        <v>2537</v>
      </c>
      <c r="H1000" s="213">
        <v>6</v>
      </c>
      <c r="I1000" s="214"/>
      <c r="J1000" s="215">
        <f>ROUND(I1000*H1000,2)</f>
        <v>0</v>
      </c>
      <c r="K1000" s="211" t="s">
        <v>11781</v>
      </c>
      <c r="L1000" s="62"/>
      <c r="M1000" s="216" t="s">
        <v>23</v>
      </c>
      <c r="N1000" s="217" t="s">
        <v>44</v>
      </c>
      <c r="O1000" s="43"/>
      <c r="P1000" s="218">
        <f>O1000*H1000</f>
        <v>0</v>
      </c>
      <c r="Q1000" s="218">
        <v>0</v>
      </c>
      <c r="R1000" s="218">
        <f>Q1000*H1000</f>
        <v>0</v>
      </c>
      <c r="S1000" s="218">
        <v>0</v>
      </c>
      <c r="T1000" s="219">
        <f>S1000*H1000</f>
        <v>0</v>
      </c>
      <c r="AR1000" s="25" t="s">
        <v>502</v>
      </c>
      <c r="AT1000" s="25" t="s">
        <v>498</v>
      </c>
      <c r="AU1000" s="25" t="s">
        <v>80</v>
      </c>
      <c r="AY1000" s="25" t="s">
        <v>492</v>
      </c>
      <c r="BE1000" s="220">
        <f>IF(N1000="základní",J1000,0)</f>
        <v>0</v>
      </c>
      <c r="BF1000" s="220">
        <f>IF(N1000="snížená",J1000,0)</f>
        <v>0</v>
      </c>
      <c r="BG1000" s="220">
        <f>IF(N1000="zákl. přenesená",J1000,0)</f>
        <v>0</v>
      </c>
      <c r="BH1000" s="220">
        <f>IF(N1000="sníž. přenesená",J1000,0)</f>
        <v>0</v>
      </c>
      <c r="BI1000" s="220">
        <f>IF(N1000="nulová",J1000,0)</f>
        <v>0</v>
      </c>
      <c r="BJ1000" s="25" t="s">
        <v>80</v>
      </c>
      <c r="BK1000" s="220">
        <f>ROUND(I1000*H1000,2)</f>
        <v>0</v>
      </c>
      <c r="BL1000" s="25" t="s">
        <v>502</v>
      </c>
      <c r="BM1000" s="25" t="s">
        <v>4800</v>
      </c>
    </row>
    <row r="1001" spans="2:65" s="1" customFormat="1">
      <c r="B1001" s="42"/>
      <c r="C1001" s="64"/>
      <c r="D1001" s="221" t="s">
        <v>506</v>
      </c>
      <c r="E1001" s="64"/>
      <c r="F1001" s="222" t="s">
        <v>12602</v>
      </c>
      <c r="G1001" s="64"/>
      <c r="H1001" s="64"/>
      <c r="I1001" s="177"/>
      <c r="J1001" s="64"/>
      <c r="K1001" s="64"/>
      <c r="L1001" s="62"/>
      <c r="M1001" s="223"/>
      <c r="N1001" s="43"/>
      <c r="O1001" s="43"/>
      <c r="P1001" s="43"/>
      <c r="Q1001" s="43"/>
      <c r="R1001" s="43"/>
      <c r="S1001" s="43"/>
      <c r="T1001" s="79"/>
      <c r="AT1001" s="25" t="s">
        <v>506</v>
      </c>
      <c r="AU1001" s="25" t="s">
        <v>80</v>
      </c>
    </row>
    <row r="1002" spans="2:65" s="1" customFormat="1" ht="24">
      <c r="B1002" s="42"/>
      <c r="C1002" s="64"/>
      <c r="D1002" s="227" t="s">
        <v>2254</v>
      </c>
      <c r="E1002" s="64"/>
      <c r="F1002" s="273" t="s">
        <v>12611</v>
      </c>
      <c r="G1002" s="64"/>
      <c r="H1002" s="64"/>
      <c r="I1002" s="177"/>
      <c r="J1002" s="64"/>
      <c r="K1002" s="64"/>
      <c r="L1002" s="62"/>
      <c r="M1002" s="223"/>
      <c r="N1002" s="43"/>
      <c r="O1002" s="43"/>
      <c r="P1002" s="43"/>
      <c r="Q1002" s="43"/>
      <c r="R1002" s="43"/>
      <c r="S1002" s="43"/>
      <c r="T1002" s="79"/>
      <c r="AT1002" s="25" t="s">
        <v>2254</v>
      </c>
      <c r="AU1002" s="25" t="s">
        <v>80</v>
      </c>
    </row>
    <row r="1003" spans="2:65" s="1" customFormat="1" ht="16.5" customHeight="1">
      <c r="B1003" s="42"/>
      <c r="C1003" s="209" t="s">
        <v>3055</v>
      </c>
      <c r="D1003" s="209" t="s">
        <v>498</v>
      </c>
      <c r="E1003" s="210" t="s">
        <v>12612</v>
      </c>
      <c r="F1003" s="211" t="s">
        <v>12602</v>
      </c>
      <c r="G1003" s="212" t="s">
        <v>2537</v>
      </c>
      <c r="H1003" s="213">
        <v>1</v>
      </c>
      <c r="I1003" s="214"/>
      <c r="J1003" s="215">
        <f>ROUND(I1003*H1003,2)</f>
        <v>0</v>
      </c>
      <c r="K1003" s="211" t="s">
        <v>11781</v>
      </c>
      <c r="L1003" s="62"/>
      <c r="M1003" s="216" t="s">
        <v>23</v>
      </c>
      <c r="N1003" s="217" t="s">
        <v>44</v>
      </c>
      <c r="O1003" s="43"/>
      <c r="P1003" s="218">
        <f>O1003*H1003</f>
        <v>0</v>
      </c>
      <c r="Q1003" s="218">
        <v>0</v>
      </c>
      <c r="R1003" s="218">
        <f>Q1003*H1003</f>
        <v>0</v>
      </c>
      <c r="S1003" s="218">
        <v>0</v>
      </c>
      <c r="T1003" s="219">
        <f>S1003*H1003</f>
        <v>0</v>
      </c>
      <c r="AR1003" s="25" t="s">
        <v>502</v>
      </c>
      <c r="AT1003" s="25" t="s">
        <v>498</v>
      </c>
      <c r="AU1003" s="25" t="s">
        <v>80</v>
      </c>
      <c r="AY1003" s="25" t="s">
        <v>492</v>
      </c>
      <c r="BE1003" s="220">
        <f>IF(N1003="základní",J1003,0)</f>
        <v>0</v>
      </c>
      <c r="BF1003" s="220">
        <f>IF(N1003="snížená",J1003,0)</f>
        <v>0</v>
      </c>
      <c r="BG1003" s="220">
        <f>IF(N1003="zákl. přenesená",J1003,0)</f>
        <v>0</v>
      </c>
      <c r="BH1003" s="220">
        <f>IF(N1003="sníž. přenesená",J1003,0)</f>
        <v>0</v>
      </c>
      <c r="BI1003" s="220">
        <f>IF(N1003="nulová",J1003,0)</f>
        <v>0</v>
      </c>
      <c r="BJ1003" s="25" t="s">
        <v>80</v>
      </c>
      <c r="BK1003" s="220">
        <f>ROUND(I1003*H1003,2)</f>
        <v>0</v>
      </c>
      <c r="BL1003" s="25" t="s">
        <v>502</v>
      </c>
      <c r="BM1003" s="25" t="s">
        <v>4812</v>
      </c>
    </row>
    <row r="1004" spans="2:65" s="1" customFormat="1">
      <c r="B1004" s="42"/>
      <c r="C1004" s="64"/>
      <c r="D1004" s="221" t="s">
        <v>506</v>
      </c>
      <c r="E1004" s="64"/>
      <c r="F1004" s="222" t="s">
        <v>12602</v>
      </c>
      <c r="G1004" s="64"/>
      <c r="H1004" s="64"/>
      <c r="I1004" s="177"/>
      <c r="J1004" s="64"/>
      <c r="K1004" s="64"/>
      <c r="L1004" s="62"/>
      <c r="M1004" s="223"/>
      <c r="N1004" s="43"/>
      <c r="O1004" s="43"/>
      <c r="P1004" s="43"/>
      <c r="Q1004" s="43"/>
      <c r="R1004" s="43"/>
      <c r="S1004" s="43"/>
      <c r="T1004" s="79"/>
      <c r="AT1004" s="25" t="s">
        <v>506</v>
      </c>
      <c r="AU1004" s="25" t="s">
        <v>80</v>
      </c>
    </row>
    <row r="1005" spans="2:65" s="1" customFormat="1" ht="24">
      <c r="B1005" s="42"/>
      <c r="C1005" s="64"/>
      <c r="D1005" s="227" t="s">
        <v>2254</v>
      </c>
      <c r="E1005" s="64"/>
      <c r="F1005" s="273" t="s">
        <v>12613</v>
      </c>
      <c r="G1005" s="64"/>
      <c r="H1005" s="64"/>
      <c r="I1005" s="177"/>
      <c r="J1005" s="64"/>
      <c r="K1005" s="64"/>
      <c r="L1005" s="62"/>
      <c r="M1005" s="223"/>
      <c r="N1005" s="43"/>
      <c r="O1005" s="43"/>
      <c r="P1005" s="43"/>
      <c r="Q1005" s="43"/>
      <c r="R1005" s="43"/>
      <c r="S1005" s="43"/>
      <c r="T1005" s="79"/>
      <c r="AT1005" s="25" t="s">
        <v>2254</v>
      </c>
      <c r="AU1005" s="25" t="s">
        <v>80</v>
      </c>
    </row>
    <row r="1006" spans="2:65" s="1" customFormat="1" ht="16.5" customHeight="1">
      <c r="B1006" s="42"/>
      <c r="C1006" s="209" t="s">
        <v>3064</v>
      </c>
      <c r="D1006" s="209" t="s">
        <v>498</v>
      </c>
      <c r="E1006" s="210" t="s">
        <v>12614</v>
      </c>
      <c r="F1006" s="211" t="s">
        <v>12602</v>
      </c>
      <c r="G1006" s="212" t="s">
        <v>2537</v>
      </c>
      <c r="H1006" s="213">
        <v>5</v>
      </c>
      <c r="I1006" s="214"/>
      <c r="J1006" s="215">
        <f>ROUND(I1006*H1006,2)</f>
        <v>0</v>
      </c>
      <c r="K1006" s="211" t="s">
        <v>11781</v>
      </c>
      <c r="L1006" s="62"/>
      <c r="M1006" s="216" t="s">
        <v>23</v>
      </c>
      <c r="N1006" s="217" t="s">
        <v>44</v>
      </c>
      <c r="O1006" s="43"/>
      <c r="P1006" s="218">
        <f>O1006*H1006</f>
        <v>0</v>
      </c>
      <c r="Q1006" s="218">
        <v>0</v>
      </c>
      <c r="R1006" s="218">
        <f>Q1006*H1006</f>
        <v>0</v>
      </c>
      <c r="S1006" s="218">
        <v>0</v>
      </c>
      <c r="T1006" s="219">
        <f>S1006*H1006</f>
        <v>0</v>
      </c>
      <c r="AR1006" s="25" t="s">
        <v>502</v>
      </c>
      <c r="AT1006" s="25" t="s">
        <v>498</v>
      </c>
      <c r="AU1006" s="25" t="s">
        <v>80</v>
      </c>
      <c r="AY1006" s="25" t="s">
        <v>492</v>
      </c>
      <c r="BE1006" s="220">
        <f>IF(N1006="základní",J1006,0)</f>
        <v>0</v>
      </c>
      <c r="BF1006" s="220">
        <f>IF(N1006="snížená",J1006,0)</f>
        <v>0</v>
      </c>
      <c r="BG1006" s="220">
        <f>IF(N1006="zákl. přenesená",J1006,0)</f>
        <v>0</v>
      </c>
      <c r="BH1006" s="220">
        <f>IF(N1006="sníž. přenesená",J1006,0)</f>
        <v>0</v>
      </c>
      <c r="BI1006" s="220">
        <f>IF(N1006="nulová",J1006,0)</f>
        <v>0</v>
      </c>
      <c r="BJ1006" s="25" t="s">
        <v>80</v>
      </c>
      <c r="BK1006" s="220">
        <f>ROUND(I1006*H1006,2)</f>
        <v>0</v>
      </c>
      <c r="BL1006" s="25" t="s">
        <v>502</v>
      </c>
      <c r="BM1006" s="25" t="s">
        <v>4824</v>
      </c>
    </row>
    <row r="1007" spans="2:65" s="1" customFormat="1">
      <c r="B1007" s="42"/>
      <c r="C1007" s="64"/>
      <c r="D1007" s="221" t="s">
        <v>506</v>
      </c>
      <c r="E1007" s="64"/>
      <c r="F1007" s="222" t="s">
        <v>12602</v>
      </c>
      <c r="G1007" s="64"/>
      <c r="H1007" s="64"/>
      <c r="I1007" s="177"/>
      <c r="J1007" s="64"/>
      <c r="K1007" s="64"/>
      <c r="L1007" s="62"/>
      <c r="M1007" s="223"/>
      <c r="N1007" s="43"/>
      <c r="O1007" s="43"/>
      <c r="P1007" s="43"/>
      <c r="Q1007" s="43"/>
      <c r="R1007" s="43"/>
      <c r="S1007" s="43"/>
      <c r="T1007" s="79"/>
      <c r="AT1007" s="25" t="s">
        <v>506</v>
      </c>
      <c r="AU1007" s="25" t="s">
        <v>80</v>
      </c>
    </row>
    <row r="1008" spans="2:65" s="1" customFormat="1" ht="24">
      <c r="B1008" s="42"/>
      <c r="C1008" s="64"/>
      <c r="D1008" s="227" t="s">
        <v>2254</v>
      </c>
      <c r="E1008" s="64"/>
      <c r="F1008" s="273" t="s">
        <v>12615</v>
      </c>
      <c r="G1008" s="64"/>
      <c r="H1008" s="64"/>
      <c r="I1008" s="177"/>
      <c r="J1008" s="64"/>
      <c r="K1008" s="64"/>
      <c r="L1008" s="62"/>
      <c r="M1008" s="223"/>
      <c r="N1008" s="43"/>
      <c r="O1008" s="43"/>
      <c r="P1008" s="43"/>
      <c r="Q1008" s="43"/>
      <c r="R1008" s="43"/>
      <c r="S1008" s="43"/>
      <c r="T1008" s="79"/>
      <c r="AT1008" s="25" t="s">
        <v>2254</v>
      </c>
      <c r="AU1008" s="25" t="s">
        <v>80</v>
      </c>
    </row>
    <row r="1009" spans="2:65" s="1" customFormat="1" ht="16.5" customHeight="1">
      <c r="B1009" s="42"/>
      <c r="C1009" s="209" t="s">
        <v>3073</v>
      </c>
      <c r="D1009" s="209" t="s">
        <v>498</v>
      </c>
      <c r="E1009" s="210" t="s">
        <v>12616</v>
      </c>
      <c r="F1009" s="211" t="s">
        <v>12617</v>
      </c>
      <c r="G1009" s="212" t="s">
        <v>2537</v>
      </c>
      <c r="H1009" s="213">
        <v>2</v>
      </c>
      <c r="I1009" s="214"/>
      <c r="J1009" s="215">
        <f>ROUND(I1009*H1009,2)</f>
        <v>0</v>
      </c>
      <c r="K1009" s="211" t="s">
        <v>11781</v>
      </c>
      <c r="L1009" s="62"/>
      <c r="M1009" s="216" t="s">
        <v>23</v>
      </c>
      <c r="N1009" s="217" t="s">
        <v>44</v>
      </c>
      <c r="O1009" s="43"/>
      <c r="P1009" s="218">
        <f>O1009*H1009</f>
        <v>0</v>
      </c>
      <c r="Q1009" s="218">
        <v>0</v>
      </c>
      <c r="R1009" s="218">
        <f>Q1009*H1009</f>
        <v>0</v>
      </c>
      <c r="S1009" s="218">
        <v>0</v>
      </c>
      <c r="T1009" s="219">
        <f>S1009*H1009</f>
        <v>0</v>
      </c>
      <c r="AR1009" s="25" t="s">
        <v>502</v>
      </c>
      <c r="AT1009" s="25" t="s">
        <v>498</v>
      </c>
      <c r="AU1009" s="25" t="s">
        <v>80</v>
      </c>
      <c r="AY1009" s="25" t="s">
        <v>492</v>
      </c>
      <c r="BE1009" s="220">
        <f>IF(N1009="základní",J1009,0)</f>
        <v>0</v>
      </c>
      <c r="BF1009" s="220">
        <f>IF(N1009="snížená",J1009,0)</f>
        <v>0</v>
      </c>
      <c r="BG1009" s="220">
        <f>IF(N1009="zákl. přenesená",J1009,0)</f>
        <v>0</v>
      </c>
      <c r="BH1009" s="220">
        <f>IF(N1009="sníž. přenesená",J1009,0)</f>
        <v>0</v>
      </c>
      <c r="BI1009" s="220">
        <f>IF(N1009="nulová",J1009,0)</f>
        <v>0</v>
      </c>
      <c r="BJ1009" s="25" t="s">
        <v>80</v>
      </c>
      <c r="BK1009" s="220">
        <f>ROUND(I1009*H1009,2)</f>
        <v>0</v>
      </c>
      <c r="BL1009" s="25" t="s">
        <v>502</v>
      </c>
      <c r="BM1009" s="25" t="s">
        <v>4832</v>
      </c>
    </row>
    <row r="1010" spans="2:65" s="1" customFormat="1">
      <c r="B1010" s="42"/>
      <c r="C1010" s="64"/>
      <c r="D1010" s="221" t="s">
        <v>506</v>
      </c>
      <c r="E1010" s="64"/>
      <c r="F1010" s="222" t="s">
        <v>12617</v>
      </c>
      <c r="G1010" s="64"/>
      <c r="H1010" s="64"/>
      <c r="I1010" s="177"/>
      <c r="J1010" s="64"/>
      <c r="K1010" s="64"/>
      <c r="L1010" s="62"/>
      <c r="M1010" s="223"/>
      <c r="N1010" s="43"/>
      <c r="O1010" s="43"/>
      <c r="P1010" s="43"/>
      <c r="Q1010" s="43"/>
      <c r="R1010" s="43"/>
      <c r="S1010" s="43"/>
      <c r="T1010" s="79"/>
      <c r="AT1010" s="25" t="s">
        <v>506</v>
      </c>
      <c r="AU1010" s="25" t="s">
        <v>80</v>
      </c>
    </row>
    <row r="1011" spans="2:65" s="1" customFormat="1" ht="24">
      <c r="B1011" s="42"/>
      <c r="C1011" s="64"/>
      <c r="D1011" s="227" t="s">
        <v>2254</v>
      </c>
      <c r="E1011" s="64"/>
      <c r="F1011" s="273" t="s">
        <v>12618</v>
      </c>
      <c r="G1011" s="64"/>
      <c r="H1011" s="64"/>
      <c r="I1011" s="177"/>
      <c r="J1011" s="64"/>
      <c r="K1011" s="64"/>
      <c r="L1011" s="62"/>
      <c r="M1011" s="223"/>
      <c r="N1011" s="43"/>
      <c r="O1011" s="43"/>
      <c r="P1011" s="43"/>
      <c r="Q1011" s="43"/>
      <c r="R1011" s="43"/>
      <c r="S1011" s="43"/>
      <c r="T1011" s="79"/>
      <c r="AT1011" s="25" t="s">
        <v>2254</v>
      </c>
      <c r="AU1011" s="25" t="s">
        <v>80</v>
      </c>
    </row>
    <row r="1012" spans="2:65" s="1" customFormat="1" ht="16.5" customHeight="1">
      <c r="B1012" s="42"/>
      <c r="C1012" s="209" t="s">
        <v>3080</v>
      </c>
      <c r="D1012" s="209" t="s">
        <v>498</v>
      </c>
      <c r="E1012" s="210" t="s">
        <v>12619</v>
      </c>
      <c r="F1012" s="211" t="s">
        <v>12620</v>
      </c>
      <c r="G1012" s="212" t="s">
        <v>2537</v>
      </c>
      <c r="H1012" s="213">
        <v>5</v>
      </c>
      <c r="I1012" s="214"/>
      <c r="J1012" s="215">
        <f>ROUND(I1012*H1012,2)</f>
        <v>0</v>
      </c>
      <c r="K1012" s="211" t="s">
        <v>11781</v>
      </c>
      <c r="L1012" s="62"/>
      <c r="M1012" s="216" t="s">
        <v>23</v>
      </c>
      <c r="N1012" s="217" t="s">
        <v>44</v>
      </c>
      <c r="O1012" s="43"/>
      <c r="P1012" s="218">
        <f>O1012*H1012</f>
        <v>0</v>
      </c>
      <c r="Q1012" s="218">
        <v>0</v>
      </c>
      <c r="R1012" s="218">
        <f>Q1012*H1012</f>
        <v>0</v>
      </c>
      <c r="S1012" s="218">
        <v>0</v>
      </c>
      <c r="T1012" s="219">
        <f>S1012*H1012</f>
        <v>0</v>
      </c>
      <c r="AR1012" s="25" t="s">
        <v>502</v>
      </c>
      <c r="AT1012" s="25" t="s">
        <v>498</v>
      </c>
      <c r="AU1012" s="25" t="s">
        <v>80</v>
      </c>
      <c r="AY1012" s="25" t="s">
        <v>492</v>
      </c>
      <c r="BE1012" s="220">
        <f>IF(N1012="základní",J1012,0)</f>
        <v>0</v>
      </c>
      <c r="BF1012" s="220">
        <f>IF(N1012="snížená",J1012,0)</f>
        <v>0</v>
      </c>
      <c r="BG1012" s="220">
        <f>IF(N1012="zákl. přenesená",J1012,0)</f>
        <v>0</v>
      </c>
      <c r="BH1012" s="220">
        <f>IF(N1012="sníž. přenesená",J1012,0)</f>
        <v>0</v>
      </c>
      <c r="BI1012" s="220">
        <f>IF(N1012="nulová",J1012,0)</f>
        <v>0</v>
      </c>
      <c r="BJ1012" s="25" t="s">
        <v>80</v>
      </c>
      <c r="BK1012" s="220">
        <f>ROUND(I1012*H1012,2)</f>
        <v>0</v>
      </c>
      <c r="BL1012" s="25" t="s">
        <v>502</v>
      </c>
      <c r="BM1012" s="25" t="s">
        <v>4840</v>
      </c>
    </row>
    <row r="1013" spans="2:65" s="1" customFormat="1">
      <c r="B1013" s="42"/>
      <c r="C1013" s="64"/>
      <c r="D1013" s="221" t="s">
        <v>506</v>
      </c>
      <c r="E1013" s="64"/>
      <c r="F1013" s="222" t="s">
        <v>12620</v>
      </c>
      <c r="G1013" s="64"/>
      <c r="H1013" s="64"/>
      <c r="I1013" s="177"/>
      <c r="J1013" s="64"/>
      <c r="K1013" s="64"/>
      <c r="L1013" s="62"/>
      <c r="M1013" s="223"/>
      <c r="N1013" s="43"/>
      <c r="O1013" s="43"/>
      <c r="P1013" s="43"/>
      <c r="Q1013" s="43"/>
      <c r="R1013" s="43"/>
      <c r="S1013" s="43"/>
      <c r="T1013" s="79"/>
      <c r="AT1013" s="25" t="s">
        <v>506</v>
      </c>
      <c r="AU1013" s="25" t="s">
        <v>80</v>
      </c>
    </row>
    <row r="1014" spans="2:65" s="1" customFormat="1" ht="24">
      <c r="B1014" s="42"/>
      <c r="C1014" s="64"/>
      <c r="D1014" s="227" t="s">
        <v>2254</v>
      </c>
      <c r="E1014" s="64"/>
      <c r="F1014" s="273" t="s">
        <v>12621</v>
      </c>
      <c r="G1014" s="64"/>
      <c r="H1014" s="64"/>
      <c r="I1014" s="177"/>
      <c r="J1014" s="64"/>
      <c r="K1014" s="64"/>
      <c r="L1014" s="62"/>
      <c r="M1014" s="223"/>
      <c r="N1014" s="43"/>
      <c r="O1014" s="43"/>
      <c r="P1014" s="43"/>
      <c r="Q1014" s="43"/>
      <c r="R1014" s="43"/>
      <c r="S1014" s="43"/>
      <c r="T1014" s="79"/>
      <c r="AT1014" s="25" t="s">
        <v>2254</v>
      </c>
      <c r="AU1014" s="25" t="s">
        <v>80</v>
      </c>
    </row>
    <row r="1015" spans="2:65" s="1" customFormat="1" ht="16.5" customHeight="1">
      <c r="B1015" s="42"/>
      <c r="C1015" s="209" t="s">
        <v>3086</v>
      </c>
      <c r="D1015" s="209" t="s">
        <v>498</v>
      </c>
      <c r="E1015" s="210" t="s">
        <v>12622</v>
      </c>
      <c r="F1015" s="211" t="s">
        <v>12620</v>
      </c>
      <c r="G1015" s="212" t="s">
        <v>2537</v>
      </c>
      <c r="H1015" s="213">
        <v>2</v>
      </c>
      <c r="I1015" s="214"/>
      <c r="J1015" s="215">
        <f>ROUND(I1015*H1015,2)</f>
        <v>0</v>
      </c>
      <c r="K1015" s="211" t="s">
        <v>11781</v>
      </c>
      <c r="L1015" s="62"/>
      <c r="M1015" s="216" t="s">
        <v>23</v>
      </c>
      <c r="N1015" s="217" t="s">
        <v>44</v>
      </c>
      <c r="O1015" s="43"/>
      <c r="P1015" s="218">
        <f>O1015*H1015</f>
        <v>0</v>
      </c>
      <c r="Q1015" s="218">
        <v>0</v>
      </c>
      <c r="R1015" s="218">
        <f>Q1015*H1015</f>
        <v>0</v>
      </c>
      <c r="S1015" s="218">
        <v>0</v>
      </c>
      <c r="T1015" s="219">
        <f>S1015*H1015</f>
        <v>0</v>
      </c>
      <c r="AR1015" s="25" t="s">
        <v>502</v>
      </c>
      <c r="AT1015" s="25" t="s">
        <v>498</v>
      </c>
      <c r="AU1015" s="25" t="s">
        <v>80</v>
      </c>
      <c r="AY1015" s="25" t="s">
        <v>492</v>
      </c>
      <c r="BE1015" s="220">
        <f>IF(N1015="základní",J1015,0)</f>
        <v>0</v>
      </c>
      <c r="BF1015" s="220">
        <f>IF(N1015="snížená",J1015,0)</f>
        <v>0</v>
      </c>
      <c r="BG1015" s="220">
        <f>IF(N1015="zákl. přenesená",J1015,0)</f>
        <v>0</v>
      </c>
      <c r="BH1015" s="220">
        <f>IF(N1015="sníž. přenesená",J1015,0)</f>
        <v>0</v>
      </c>
      <c r="BI1015" s="220">
        <f>IF(N1015="nulová",J1015,0)</f>
        <v>0</v>
      </c>
      <c r="BJ1015" s="25" t="s">
        <v>80</v>
      </c>
      <c r="BK1015" s="220">
        <f>ROUND(I1015*H1015,2)</f>
        <v>0</v>
      </c>
      <c r="BL1015" s="25" t="s">
        <v>502</v>
      </c>
      <c r="BM1015" s="25" t="s">
        <v>4848</v>
      </c>
    </row>
    <row r="1016" spans="2:65" s="1" customFormat="1">
      <c r="B1016" s="42"/>
      <c r="C1016" s="64"/>
      <c r="D1016" s="221" t="s">
        <v>506</v>
      </c>
      <c r="E1016" s="64"/>
      <c r="F1016" s="222" t="s">
        <v>12620</v>
      </c>
      <c r="G1016" s="64"/>
      <c r="H1016" s="64"/>
      <c r="I1016" s="177"/>
      <c r="J1016" s="64"/>
      <c r="K1016" s="64"/>
      <c r="L1016" s="62"/>
      <c r="M1016" s="223"/>
      <c r="N1016" s="43"/>
      <c r="O1016" s="43"/>
      <c r="P1016" s="43"/>
      <c r="Q1016" s="43"/>
      <c r="R1016" s="43"/>
      <c r="S1016" s="43"/>
      <c r="T1016" s="79"/>
      <c r="AT1016" s="25" t="s">
        <v>506</v>
      </c>
      <c r="AU1016" s="25" t="s">
        <v>80</v>
      </c>
    </row>
    <row r="1017" spans="2:65" s="1" customFormat="1" ht="24">
      <c r="B1017" s="42"/>
      <c r="C1017" s="64"/>
      <c r="D1017" s="227" t="s">
        <v>2254</v>
      </c>
      <c r="E1017" s="64"/>
      <c r="F1017" s="273" t="s">
        <v>12623</v>
      </c>
      <c r="G1017" s="64"/>
      <c r="H1017" s="64"/>
      <c r="I1017" s="177"/>
      <c r="J1017" s="64"/>
      <c r="K1017" s="64"/>
      <c r="L1017" s="62"/>
      <c r="M1017" s="223"/>
      <c r="N1017" s="43"/>
      <c r="O1017" s="43"/>
      <c r="P1017" s="43"/>
      <c r="Q1017" s="43"/>
      <c r="R1017" s="43"/>
      <c r="S1017" s="43"/>
      <c r="T1017" s="79"/>
      <c r="AT1017" s="25" t="s">
        <v>2254</v>
      </c>
      <c r="AU1017" s="25" t="s">
        <v>80</v>
      </c>
    </row>
    <row r="1018" spans="2:65" s="1" customFormat="1" ht="16.5" customHeight="1">
      <c r="B1018" s="42"/>
      <c r="C1018" s="209" t="s">
        <v>3091</v>
      </c>
      <c r="D1018" s="209" t="s">
        <v>498</v>
      </c>
      <c r="E1018" s="210" t="s">
        <v>12624</v>
      </c>
      <c r="F1018" s="211" t="s">
        <v>12620</v>
      </c>
      <c r="G1018" s="212" t="s">
        <v>2537</v>
      </c>
      <c r="H1018" s="213">
        <v>3</v>
      </c>
      <c r="I1018" s="214"/>
      <c r="J1018" s="215">
        <f>ROUND(I1018*H1018,2)</f>
        <v>0</v>
      </c>
      <c r="K1018" s="211" t="s">
        <v>11781</v>
      </c>
      <c r="L1018" s="62"/>
      <c r="M1018" s="216" t="s">
        <v>23</v>
      </c>
      <c r="N1018" s="217" t="s">
        <v>44</v>
      </c>
      <c r="O1018" s="43"/>
      <c r="P1018" s="218">
        <f>O1018*H1018</f>
        <v>0</v>
      </c>
      <c r="Q1018" s="218">
        <v>0</v>
      </c>
      <c r="R1018" s="218">
        <f>Q1018*H1018</f>
        <v>0</v>
      </c>
      <c r="S1018" s="218">
        <v>0</v>
      </c>
      <c r="T1018" s="219">
        <f>S1018*H1018</f>
        <v>0</v>
      </c>
      <c r="AR1018" s="25" t="s">
        <v>502</v>
      </c>
      <c r="AT1018" s="25" t="s">
        <v>498</v>
      </c>
      <c r="AU1018" s="25" t="s">
        <v>80</v>
      </c>
      <c r="AY1018" s="25" t="s">
        <v>492</v>
      </c>
      <c r="BE1018" s="220">
        <f>IF(N1018="základní",J1018,0)</f>
        <v>0</v>
      </c>
      <c r="BF1018" s="220">
        <f>IF(N1018="snížená",J1018,0)</f>
        <v>0</v>
      </c>
      <c r="BG1018" s="220">
        <f>IF(N1018="zákl. přenesená",J1018,0)</f>
        <v>0</v>
      </c>
      <c r="BH1018" s="220">
        <f>IF(N1018="sníž. přenesená",J1018,0)</f>
        <v>0</v>
      </c>
      <c r="BI1018" s="220">
        <f>IF(N1018="nulová",J1018,0)</f>
        <v>0</v>
      </c>
      <c r="BJ1018" s="25" t="s">
        <v>80</v>
      </c>
      <c r="BK1018" s="220">
        <f>ROUND(I1018*H1018,2)</f>
        <v>0</v>
      </c>
      <c r="BL1018" s="25" t="s">
        <v>502</v>
      </c>
      <c r="BM1018" s="25" t="s">
        <v>4856</v>
      </c>
    </row>
    <row r="1019" spans="2:65" s="1" customFormat="1">
      <c r="B1019" s="42"/>
      <c r="C1019" s="64"/>
      <c r="D1019" s="221" t="s">
        <v>506</v>
      </c>
      <c r="E1019" s="64"/>
      <c r="F1019" s="222" t="s">
        <v>12620</v>
      </c>
      <c r="G1019" s="64"/>
      <c r="H1019" s="64"/>
      <c r="I1019" s="177"/>
      <c r="J1019" s="64"/>
      <c r="K1019" s="64"/>
      <c r="L1019" s="62"/>
      <c r="M1019" s="223"/>
      <c r="N1019" s="43"/>
      <c r="O1019" s="43"/>
      <c r="P1019" s="43"/>
      <c r="Q1019" s="43"/>
      <c r="R1019" s="43"/>
      <c r="S1019" s="43"/>
      <c r="T1019" s="79"/>
      <c r="AT1019" s="25" t="s">
        <v>506</v>
      </c>
      <c r="AU1019" s="25" t="s">
        <v>80</v>
      </c>
    </row>
    <row r="1020" spans="2:65" s="1" customFormat="1" ht="24">
      <c r="B1020" s="42"/>
      <c r="C1020" s="64"/>
      <c r="D1020" s="227" t="s">
        <v>2254</v>
      </c>
      <c r="E1020" s="64"/>
      <c r="F1020" s="273" t="s">
        <v>12625</v>
      </c>
      <c r="G1020" s="64"/>
      <c r="H1020" s="64"/>
      <c r="I1020" s="177"/>
      <c r="J1020" s="64"/>
      <c r="K1020" s="64"/>
      <c r="L1020" s="62"/>
      <c r="M1020" s="223"/>
      <c r="N1020" s="43"/>
      <c r="O1020" s="43"/>
      <c r="P1020" s="43"/>
      <c r="Q1020" s="43"/>
      <c r="R1020" s="43"/>
      <c r="S1020" s="43"/>
      <c r="T1020" s="79"/>
      <c r="AT1020" s="25" t="s">
        <v>2254</v>
      </c>
      <c r="AU1020" s="25" t="s">
        <v>80</v>
      </c>
    </row>
    <row r="1021" spans="2:65" s="1" customFormat="1" ht="16.5" customHeight="1">
      <c r="B1021" s="42"/>
      <c r="C1021" s="209" t="s">
        <v>3097</v>
      </c>
      <c r="D1021" s="209" t="s">
        <v>498</v>
      </c>
      <c r="E1021" s="210" t="s">
        <v>12626</v>
      </c>
      <c r="F1021" s="211" t="s">
        <v>12627</v>
      </c>
      <c r="G1021" s="212" t="s">
        <v>2537</v>
      </c>
      <c r="H1021" s="213">
        <v>1</v>
      </c>
      <c r="I1021" s="214"/>
      <c r="J1021" s="215">
        <f>ROUND(I1021*H1021,2)</f>
        <v>0</v>
      </c>
      <c r="K1021" s="211" t="s">
        <v>11781</v>
      </c>
      <c r="L1021" s="62"/>
      <c r="M1021" s="216" t="s">
        <v>23</v>
      </c>
      <c r="N1021" s="217" t="s">
        <v>44</v>
      </c>
      <c r="O1021" s="43"/>
      <c r="P1021" s="218">
        <f>O1021*H1021</f>
        <v>0</v>
      </c>
      <c r="Q1021" s="218">
        <v>0</v>
      </c>
      <c r="R1021" s="218">
        <f>Q1021*H1021</f>
        <v>0</v>
      </c>
      <c r="S1021" s="218">
        <v>0</v>
      </c>
      <c r="T1021" s="219">
        <f>S1021*H1021</f>
        <v>0</v>
      </c>
      <c r="AR1021" s="25" t="s">
        <v>502</v>
      </c>
      <c r="AT1021" s="25" t="s">
        <v>498</v>
      </c>
      <c r="AU1021" s="25" t="s">
        <v>80</v>
      </c>
      <c r="AY1021" s="25" t="s">
        <v>492</v>
      </c>
      <c r="BE1021" s="220">
        <f>IF(N1021="základní",J1021,0)</f>
        <v>0</v>
      </c>
      <c r="BF1021" s="220">
        <f>IF(N1021="snížená",J1021,0)</f>
        <v>0</v>
      </c>
      <c r="BG1021" s="220">
        <f>IF(N1021="zákl. přenesená",J1021,0)</f>
        <v>0</v>
      </c>
      <c r="BH1021" s="220">
        <f>IF(N1021="sníž. přenesená",J1021,0)</f>
        <v>0</v>
      </c>
      <c r="BI1021" s="220">
        <f>IF(N1021="nulová",J1021,0)</f>
        <v>0</v>
      </c>
      <c r="BJ1021" s="25" t="s">
        <v>80</v>
      </c>
      <c r="BK1021" s="220">
        <f>ROUND(I1021*H1021,2)</f>
        <v>0</v>
      </c>
      <c r="BL1021" s="25" t="s">
        <v>502</v>
      </c>
      <c r="BM1021" s="25" t="s">
        <v>4865</v>
      </c>
    </row>
    <row r="1022" spans="2:65" s="1" customFormat="1">
      <c r="B1022" s="42"/>
      <c r="C1022" s="64"/>
      <c r="D1022" s="221" t="s">
        <v>506</v>
      </c>
      <c r="E1022" s="64"/>
      <c r="F1022" s="222" t="s">
        <v>12627</v>
      </c>
      <c r="G1022" s="64"/>
      <c r="H1022" s="64"/>
      <c r="I1022" s="177"/>
      <c r="J1022" s="64"/>
      <c r="K1022" s="64"/>
      <c r="L1022" s="62"/>
      <c r="M1022" s="223"/>
      <c r="N1022" s="43"/>
      <c r="O1022" s="43"/>
      <c r="P1022" s="43"/>
      <c r="Q1022" s="43"/>
      <c r="R1022" s="43"/>
      <c r="S1022" s="43"/>
      <c r="T1022" s="79"/>
      <c r="AT1022" s="25" t="s">
        <v>506</v>
      </c>
      <c r="AU1022" s="25" t="s">
        <v>80</v>
      </c>
    </row>
    <row r="1023" spans="2:65" s="1" customFormat="1" ht="24">
      <c r="B1023" s="42"/>
      <c r="C1023" s="64"/>
      <c r="D1023" s="227" t="s">
        <v>2254</v>
      </c>
      <c r="E1023" s="64"/>
      <c r="F1023" s="273" t="s">
        <v>12628</v>
      </c>
      <c r="G1023" s="64"/>
      <c r="H1023" s="64"/>
      <c r="I1023" s="177"/>
      <c r="J1023" s="64"/>
      <c r="K1023" s="64"/>
      <c r="L1023" s="62"/>
      <c r="M1023" s="223"/>
      <c r="N1023" s="43"/>
      <c r="O1023" s="43"/>
      <c r="P1023" s="43"/>
      <c r="Q1023" s="43"/>
      <c r="R1023" s="43"/>
      <c r="S1023" s="43"/>
      <c r="T1023" s="79"/>
      <c r="AT1023" s="25" t="s">
        <v>2254</v>
      </c>
      <c r="AU1023" s="25" t="s">
        <v>80</v>
      </c>
    </row>
    <row r="1024" spans="2:65" s="1" customFormat="1" ht="16.5" customHeight="1">
      <c r="B1024" s="42"/>
      <c r="C1024" s="209" t="s">
        <v>3109</v>
      </c>
      <c r="D1024" s="209" t="s">
        <v>498</v>
      </c>
      <c r="E1024" s="210" t="s">
        <v>12629</v>
      </c>
      <c r="F1024" s="211" t="s">
        <v>12627</v>
      </c>
      <c r="G1024" s="212" t="s">
        <v>2537</v>
      </c>
      <c r="H1024" s="213">
        <v>3</v>
      </c>
      <c r="I1024" s="214"/>
      <c r="J1024" s="215">
        <f>ROUND(I1024*H1024,2)</f>
        <v>0</v>
      </c>
      <c r="K1024" s="211" t="s">
        <v>11781</v>
      </c>
      <c r="L1024" s="62"/>
      <c r="M1024" s="216" t="s">
        <v>23</v>
      </c>
      <c r="N1024" s="217" t="s">
        <v>44</v>
      </c>
      <c r="O1024" s="43"/>
      <c r="P1024" s="218">
        <f>O1024*H1024</f>
        <v>0</v>
      </c>
      <c r="Q1024" s="218">
        <v>0</v>
      </c>
      <c r="R1024" s="218">
        <f>Q1024*H1024</f>
        <v>0</v>
      </c>
      <c r="S1024" s="218">
        <v>0</v>
      </c>
      <c r="T1024" s="219">
        <f>S1024*H1024</f>
        <v>0</v>
      </c>
      <c r="AR1024" s="25" t="s">
        <v>502</v>
      </c>
      <c r="AT1024" s="25" t="s">
        <v>498</v>
      </c>
      <c r="AU1024" s="25" t="s">
        <v>80</v>
      </c>
      <c r="AY1024" s="25" t="s">
        <v>492</v>
      </c>
      <c r="BE1024" s="220">
        <f>IF(N1024="základní",J1024,0)</f>
        <v>0</v>
      </c>
      <c r="BF1024" s="220">
        <f>IF(N1024="snížená",J1024,0)</f>
        <v>0</v>
      </c>
      <c r="BG1024" s="220">
        <f>IF(N1024="zákl. přenesená",J1024,0)</f>
        <v>0</v>
      </c>
      <c r="BH1024" s="220">
        <f>IF(N1024="sníž. přenesená",J1024,0)</f>
        <v>0</v>
      </c>
      <c r="BI1024" s="220">
        <f>IF(N1024="nulová",J1024,0)</f>
        <v>0</v>
      </c>
      <c r="BJ1024" s="25" t="s">
        <v>80</v>
      </c>
      <c r="BK1024" s="220">
        <f>ROUND(I1024*H1024,2)</f>
        <v>0</v>
      </c>
      <c r="BL1024" s="25" t="s">
        <v>502</v>
      </c>
      <c r="BM1024" s="25" t="s">
        <v>4877</v>
      </c>
    </row>
    <row r="1025" spans="2:65" s="1" customFormat="1">
      <c r="B1025" s="42"/>
      <c r="C1025" s="64"/>
      <c r="D1025" s="221" t="s">
        <v>506</v>
      </c>
      <c r="E1025" s="64"/>
      <c r="F1025" s="222" t="s">
        <v>12627</v>
      </c>
      <c r="G1025" s="64"/>
      <c r="H1025" s="64"/>
      <c r="I1025" s="177"/>
      <c r="J1025" s="64"/>
      <c r="K1025" s="64"/>
      <c r="L1025" s="62"/>
      <c r="M1025" s="223"/>
      <c r="N1025" s="43"/>
      <c r="O1025" s="43"/>
      <c r="P1025" s="43"/>
      <c r="Q1025" s="43"/>
      <c r="R1025" s="43"/>
      <c r="S1025" s="43"/>
      <c r="T1025" s="79"/>
      <c r="AT1025" s="25" t="s">
        <v>506</v>
      </c>
      <c r="AU1025" s="25" t="s">
        <v>80</v>
      </c>
    </row>
    <row r="1026" spans="2:65" s="1" customFormat="1" ht="24">
      <c r="B1026" s="42"/>
      <c r="C1026" s="64"/>
      <c r="D1026" s="227" t="s">
        <v>2254</v>
      </c>
      <c r="E1026" s="64"/>
      <c r="F1026" s="273" t="s">
        <v>12630</v>
      </c>
      <c r="G1026" s="64"/>
      <c r="H1026" s="64"/>
      <c r="I1026" s="177"/>
      <c r="J1026" s="64"/>
      <c r="K1026" s="64"/>
      <c r="L1026" s="62"/>
      <c r="M1026" s="223"/>
      <c r="N1026" s="43"/>
      <c r="O1026" s="43"/>
      <c r="P1026" s="43"/>
      <c r="Q1026" s="43"/>
      <c r="R1026" s="43"/>
      <c r="S1026" s="43"/>
      <c r="T1026" s="79"/>
      <c r="AT1026" s="25" t="s">
        <v>2254</v>
      </c>
      <c r="AU1026" s="25" t="s">
        <v>80</v>
      </c>
    </row>
    <row r="1027" spans="2:65" s="1" customFormat="1" ht="16.5" customHeight="1">
      <c r="B1027" s="42"/>
      <c r="C1027" s="209" t="s">
        <v>3115</v>
      </c>
      <c r="D1027" s="209" t="s">
        <v>498</v>
      </c>
      <c r="E1027" s="210" t="s">
        <v>12631</v>
      </c>
      <c r="F1027" s="211" t="s">
        <v>12627</v>
      </c>
      <c r="G1027" s="212" t="s">
        <v>2537</v>
      </c>
      <c r="H1027" s="213">
        <v>5</v>
      </c>
      <c r="I1027" s="214"/>
      <c r="J1027" s="215">
        <f>ROUND(I1027*H1027,2)</f>
        <v>0</v>
      </c>
      <c r="K1027" s="211" t="s">
        <v>11781</v>
      </c>
      <c r="L1027" s="62"/>
      <c r="M1027" s="216" t="s">
        <v>23</v>
      </c>
      <c r="N1027" s="217" t="s">
        <v>44</v>
      </c>
      <c r="O1027" s="43"/>
      <c r="P1027" s="218">
        <f>O1027*H1027</f>
        <v>0</v>
      </c>
      <c r="Q1027" s="218">
        <v>0</v>
      </c>
      <c r="R1027" s="218">
        <f>Q1027*H1027</f>
        <v>0</v>
      </c>
      <c r="S1027" s="218">
        <v>0</v>
      </c>
      <c r="T1027" s="219">
        <f>S1027*H1027</f>
        <v>0</v>
      </c>
      <c r="AR1027" s="25" t="s">
        <v>502</v>
      </c>
      <c r="AT1027" s="25" t="s">
        <v>498</v>
      </c>
      <c r="AU1027" s="25" t="s">
        <v>80</v>
      </c>
      <c r="AY1027" s="25" t="s">
        <v>492</v>
      </c>
      <c r="BE1027" s="220">
        <f>IF(N1027="základní",J1027,0)</f>
        <v>0</v>
      </c>
      <c r="BF1027" s="220">
        <f>IF(N1027="snížená",J1027,0)</f>
        <v>0</v>
      </c>
      <c r="BG1027" s="220">
        <f>IF(N1027="zákl. přenesená",J1027,0)</f>
        <v>0</v>
      </c>
      <c r="BH1027" s="220">
        <f>IF(N1027="sníž. přenesená",J1027,0)</f>
        <v>0</v>
      </c>
      <c r="BI1027" s="220">
        <f>IF(N1027="nulová",J1027,0)</f>
        <v>0</v>
      </c>
      <c r="BJ1027" s="25" t="s">
        <v>80</v>
      </c>
      <c r="BK1027" s="220">
        <f>ROUND(I1027*H1027,2)</f>
        <v>0</v>
      </c>
      <c r="BL1027" s="25" t="s">
        <v>502</v>
      </c>
      <c r="BM1027" s="25" t="s">
        <v>4885</v>
      </c>
    </row>
    <row r="1028" spans="2:65" s="1" customFormat="1">
      <c r="B1028" s="42"/>
      <c r="C1028" s="64"/>
      <c r="D1028" s="221" t="s">
        <v>506</v>
      </c>
      <c r="E1028" s="64"/>
      <c r="F1028" s="222" t="s">
        <v>12627</v>
      </c>
      <c r="G1028" s="64"/>
      <c r="H1028" s="64"/>
      <c r="I1028" s="177"/>
      <c r="J1028" s="64"/>
      <c r="K1028" s="64"/>
      <c r="L1028" s="62"/>
      <c r="M1028" s="223"/>
      <c r="N1028" s="43"/>
      <c r="O1028" s="43"/>
      <c r="P1028" s="43"/>
      <c r="Q1028" s="43"/>
      <c r="R1028" s="43"/>
      <c r="S1028" s="43"/>
      <c r="T1028" s="79"/>
      <c r="AT1028" s="25" t="s">
        <v>506</v>
      </c>
      <c r="AU1028" s="25" t="s">
        <v>80</v>
      </c>
    </row>
    <row r="1029" spans="2:65" s="1" customFormat="1" ht="24">
      <c r="B1029" s="42"/>
      <c r="C1029" s="64"/>
      <c r="D1029" s="227" t="s">
        <v>2254</v>
      </c>
      <c r="E1029" s="64"/>
      <c r="F1029" s="273" t="s">
        <v>12632</v>
      </c>
      <c r="G1029" s="64"/>
      <c r="H1029" s="64"/>
      <c r="I1029" s="177"/>
      <c r="J1029" s="64"/>
      <c r="K1029" s="64"/>
      <c r="L1029" s="62"/>
      <c r="M1029" s="223"/>
      <c r="N1029" s="43"/>
      <c r="O1029" s="43"/>
      <c r="P1029" s="43"/>
      <c r="Q1029" s="43"/>
      <c r="R1029" s="43"/>
      <c r="S1029" s="43"/>
      <c r="T1029" s="79"/>
      <c r="AT1029" s="25" t="s">
        <v>2254</v>
      </c>
      <c r="AU1029" s="25" t="s">
        <v>80</v>
      </c>
    </row>
    <row r="1030" spans="2:65" s="1" customFormat="1" ht="16.5" customHeight="1">
      <c r="B1030" s="42"/>
      <c r="C1030" s="209" t="s">
        <v>3122</v>
      </c>
      <c r="D1030" s="209" t="s">
        <v>498</v>
      </c>
      <c r="E1030" s="210" t="s">
        <v>12633</v>
      </c>
      <c r="F1030" s="211" t="s">
        <v>12634</v>
      </c>
      <c r="G1030" s="212" t="s">
        <v>2537</v>
      </c>
      <c r="H1030" s="213">
        <v>1</v>
      </c>
      <c r="I1030" s="214"/>
      <c r="J1030" s="215">
        <f>ROUND(I1030*H1030,2)</f>
        <v>0</v>
      </c>
      <c r="K1030" s="211" t="s">
        <v>11781</v>
      </c>
      <c r="L1030" s="62"/>
      <c r="M1030" s="216" t="s">
        <v>23</v>
      </c>
      <c r="N1030" s="217" t="s">
        <v>44</v>
      </c>
      <c r="O1030" s="43"/>
      <c r="P1030" s="218">
        <f>O1030*H1030</f>
        <v>0</v>
      </c>
      <c r="Q1030" s="218">
        <v>0</v>
      </c>
      <c r="R1030" s="218">
        <f>Q1030*H1030</f>
        <v>0</v>
      </c>
      <c r="S1030" s="218">
        <v>0</v>
      </c>
      <c r="T1030" s="219">
        <f>S1030*H1030</f>
        <v>0</v>
      </c>
      <c r="AR1030" s="25" t="s">
        <v>502</v>
      </c>
      <c r="AT1030" s="25" t="s">
        <v>498</v>
      </c>
      <c r="AU1030" s="25" t="s">
        <v>80</v>
      </c>
      <c r="AY1030" s="25" t="s">
        <v>492</v>
      </c>
      <c r="BE1030" s="220">
        <f>IF(N1030="základní",J1030,0)</f>
        <v>0</v>
      </c>
      <c r="BF1030" s="220">
        <f>IF(N1030="snížená",J1030,0)</f>
        <v>0</v>
      </c>
      <c r="BG1030" s="220">
        <f>IF(N1030="zákl. přenesená",J1030,0)</f>
        <v>0</v>
      </c>
      <c r="BH1030" s="220">
        <f>IF(N1030="sníž. přenesená",J1030,0)</f>
        <v>0</v>
      </c>
      <c r="BI1030" s="220">
        <f>IF(N1030="nulová",J1030,0)</f>
        <v>0</v>
      </c>
      <c r="BJ1030" s="25" t="s">
        <v>80</v>
      </c>
      <c r="BK1030" s="220">
        <f>ROUND(I1030*H1030,2)</f>
        <v>0</v>
      </c>
      <c r="BL1030" s="25" t="s">
        <v>502</v>
      </c>
      <c r="BM1030" s="25" t="s">
        <v>4893</v>
      </c>
    </row>
    <row r="1031" spans="2:65" s="1" customFormat="1">
      <c r="B1031" s="42"/>
      <c r="C1031" s="64"/>
      <c r="D1031" s="221" t="s">
        <v>506</v>
      </c>
      <c r="E1031" s="64"/>
      <c r="F1031" s="222" t="s">
        <v>12634</v>
      </c>
      <c r="G1031" s="64"/>
      <c r="H1031" s="64"/>
      <c r="I1031" s="177"/>
      <c r="J1031" s="64"/>
      <c r="K1031" s="64"/>
      <c r="L1031" s="62"/>
      <c r="M1031" s="223"/>
      <c r="N1031" s="43"/>
      <c r="O1031" s="43"/>
      <c r="P1031" s="43"/>
      <c r="Q1031" s="43"/>
      <c r="R1031" s="43"/>
      <c r="S1031" s="43"/>
      <c r="T1031" s="79"/>
      <c r="AT1031" s="25" t="s">
        <v>506</v>
      </c>
      <c r="AU1031" s="25" t="s">
        <v>80</v>
      </c>
    </row>
    <row r="1032" spans="2:65" s="1" customFormat="1" ht="24">
      <c r="B1032" s="42"/>
      <c r="C1032" s="64"/>
      <c r="D1032" s="227" t="s">
        <v>2254</v>
      </c>
      <c r="E1032" s="64"/>
      <c r="F1032" s="273" t="s">
        <v>12635</v>
      </c>
      <c r="G1032" s="64"/>
      <c r="H1032" s="64"/>
      <c r="I1032" s="177"/>
      <c r="J1032" s="64"/>
      <c r="K1032" s="64"/>
      <c r="L1032" s="62"/>
      <c r="M1032" s="223"/>
      <c r="N1032" s="43"/>
      <c r="O1032" s="43"/>
      <c r="P1032" s="43"/>
      <c r="Q1032" s="43"/>
      <c r="R1032" s="43"/>
      <c r="S1032" s="43"/>
      <c r="T1032" s="79"/>
      <c r="AT1032" s="25" t="s">
        <v>2254</v>
      </c>
      <c r="AU1032" s="25" t="s">
        <v>80</v>
      </c>
    </row>
    <row r="1033" spans="2:65" s="1" customFormat="1" ht="16.5" customHeight="1">
      <c r="B1033" s="42"/>
      <c r="C1033" s="209" t="s">
        <v>3129</v>
      </c>
      <c r="D1033" s="209" t="s">
        <v>498</v>
      </c>
      <c r="E1033" s="210" t="s">
        <v>12636</v>
      </c>
      <c r="F1033" s="211" t="s">
        <v>12637</v>
      </c>
      <c r="G1033" s="212" t="s">
        <v>2537</v>
      </c>
      <c r="H1033" s="213">
        <v>2</v>
      </c>
      <c r="I1033" s="214"/>
      <c r="J1033" s="215">
        <f>ROUND(I1033*H1033,2)</f>
        <v>0</v>
      </c>
      <c r="K1033" s="211" t="s">
        <v>11781</v>
      </c>
      <c r="L1033" s="62"/>
      <c r="M1033" s="216" t="s">
        <v>23</v>
      </c>
      <c r="N1033" s="217" t="s">
        <v>44</v>
      </c>
      <c r="O1033" s="43"/>
      <c r="P1033" s="218">
        <f>O1033*H1033</f>
        <v>0</v>
      </c>
      <c r="Q1033" s="218">
        <v>0</v>
      </c>
      <c r="R1033" s="218">
        <f>Q1033*H1033</f>
        <v>0</v>
      </c>
      <c r="S1033" s="218">
        <v>0</v>
      </c>
      <c r="T1033" s="219">
        <f>S1033*H1033</f>
        <v>0</v>
      </c>
      <c r="AR1033" s="25" t="s">
        <v>502</v>
      </c>
      <c r="AT1033" s="25" t="s">
        <v>498</v>
      </c>
      <c r="AU1033" s="25" t="s">
        <v>80</v>
      </c>
      <c r="AY1033" s="25" t="s">
        <v>492</v>
      </c>
      <c r="BE1033" s="220">
        <f>IF(N1033="základní",J1033,0)</f>
        <v>0</v>
      </c>
      <c r="BF1033" s="220">
        <f>IF(N1033="snížená",J1033,0)</f>
        <v>0</v>
      </c>
      <c r="BG1033" s="220">
        <f>IF(N1033="zákl. přenesená",J1033,0)</f>
        <v>0</v>
      </c>
      <c r="BH1033" s="220">
        <f>IF(N1033="sníž. přenesená",J1033,0)</f>
        <v>0</v>
      </c>
      <c r="BI1033" s="220">
        <f>IF(N1033="nulová",J1033,0)</f>
        <v>0</v>
      </c>
      <c r="BJ1033" s="25" t="s">
        <v>80</v>
      </c>
      <c r="BK1033" s="220">
        <f>ROUND(I1033*H1033,2)</f>
        <v>0</v>
      </c>
      <c r="BL1033" s="25" t="s">
        <v>502</v>
      </c>
      <c r="BM1033" s="25" t="s">
        <v>4901</v>
      </c>
    </row>
    <row r="1034" spans="2:65" s="1" customFormat="1">
      <c r="B1034" s="42"/>
      <c r="C1034" s="64"/>
      <c r="D1034" s="227" t="s">
        <v>506</v>
      </c>
      <c r="E1034" s="64"/>
      <c r="F1034" s="274" t="s">
        <v>12637</v>
      </c>
      <c r="G1034" s="64"/>
      <c r="H1034" s="64"/>
      <c r="I1034" s="177"/>
      <c r="J1034" s="64"/>
      <c r="K1034" s="64"/>
      <c r="L1034" s="62"/>
      <c r="M1034" s="223"/>
      <c r="N1034" s="43"/>
      <c r="O1034" s="43"/>
      <c r="P1034" s="43"/>
      <c r="Q1034" s="43"/>
      <c r="R1034" s="43"/>
      <c r="S1034" s="43"/>
      <c r="T1034" s="79"/>
      <c r="AT1034" s="25" t="s">
        <v>506</v>
      </c>
      <c r="AU1034" s="25" t="s">
        <v>80</v>
      </c>
    </row>
    <row r="1035" spans="2:65" s="1" customFormat="1" ht="16.5" customHeight="1">
      <c r="B1035" s="42"/>
      <c r="C1035" s="209" t="s">
        <v>3136</v>
      </c>
      <c r="D1035" s="209" t="s">
        <v>498</v>
      </c>
      <c r="E1035" s="210" t="s">
        <v>12638</v>
      </c>
      <c r="F1035" s="211" t="s">
        <v>12639</v>
      </c>
      <c r="G1035" s="212" t="s">
        <v>2537</v>
      </c>
      <c r="H1035" s="213">
        <v>12</v>
      </c>
      <c r="I1035" s="214"/>
      <c r="J1035" s="215">
        <f>ROUND(I1035*H1035,2)</f>
        <v>0</v>
      </c>
      <c r="K1035" s="211" t="s">
        <v>11781</v>
      </c>
      <c r="L1035" s="62"/>
      <c r="M1035" s="216" t="s">
        <v>23</v>
      </c>
      <c r="N1035" s="217" t="s">
        <v>44</v>
      </c>
      <c r="O1035" s="43"/>
      <c r="P1035" s="218">
        <f>O1035*H1035</f>
        <v>0</v>
      </c>
      <c r="Q1035" s="218">
        <v>0</v>
      </c>
      <c r="R1035" s="218">
        <f>Q1035*H1035</f>
        <v>0</v>
      </c>
      <c r="S1035" s="218">
        <v>0</v>
      </c>
      <c r="T1035" s="219">
        <f>S1035*H1035</f>
        <v>0</v>
      </c>
      <c r="AR1035" s="25" t="s">
        <v>502</v>
      </c>
      <c r="AT1035" s="25" t="s">
        <v>498</v>
      </c>
      <c r="AU1035" s="25" t="s">
        <v>80</v>
      </c>
      <c r="AY1035" s="25" t="s">
        <v>492</v>
      </c>
      <c r="BE1035" s="220">
        <f>IF(N1035="základní",J1035,0)</f>
        <v>0</v>
      </c>
      <c r="BF1035" s="220">
        <f>IF(N1035="snížená",J1035,0)</f>
        <v>0</v>
      </c>
      <c r="BG1035" s="220">
        <f>IF(N1035="zákl. přenesená",J1035,0)</f>
        <v>0</v>
      </c>
      <c r="BH1035" s="220">
        <f>IF(N1035="sníž. přenesená",J1035,0)</f>
        <v>0</v>
      </c>
      <c r="BI1035" s="220">
        <f>IF(N1035="nulová",J1035,0)</f>
        <v>0</v>
      </c>
      <c r="BJ1035" s="25" t="s">
        <v>80</v>
      </c>
      <c r="BK1035" s="220">
        <f>ROUND(I1035*H1035,2)</f>
        <v>0</v>
      </c>
      <c r="BL1035" s="25" t="s">
        <v>502</v>
      </c>
      <c r="BM1035" s="25" t="s">
        <v>4909</v>
      </c>
    </row>
    <row r="1036" spans="2:65" s="1" customFormat="1">
      <c r="B1036" s="42"/>
      <c r="C1036" s="64"/>
      <c r="D1036" s="227" t="s">
        <v>506</v>
      </c>
      <c r="E1036" s="64"/>
      <c r="F1036" s="274" t="s">
        <v>12639</v>
      </c>
      <c r="G1036" s="64"/>
      <c r="H1036" s="64"/>
      <c r="I1036" s="177"/>
      <c r="J1036" s="64"/>
      <c r="K1036" s="64"/>
      <c r="L1036" s="62"/>
      <c r="M1036" s="223"/>
      <c r="N1036" s="43"/>
      <c r="O1036" s="43"/>
      <c r="P1036" s="43"/>
      <c r="Q1036" s="43"/>
      <c r="R1036" s="43"/>
      <c r="S1036" s="43"/>
      <c r="T1036" s="79"/>
      <c r="AT1036" s="25" t="s">
        <v>506</v>
      </c>
      <c r="AU1036" s="25" t="s">
        <v>80</v>
      </c>
    </row>
    <row r="1037" spans="2:65" s="1" customFormat="1" ht="16.5" customHeight="1">
      <c r="B1037" s="42"/>
      <c r="C1037" s="209" t="s">
        <v>3143</v>
      </c>
      <c r="D1037" s="209" t="s">
        <v>498</v>
      </c>
      <c r="E1037" s="210" t="s">
        <v>12640</v>
      </c>
      <c r="F1037" s="211" t="s">
        <v>12641</v>
      </c>
      <c r="G1037" s="212" t="s">
        <v>2537</v>
      </c>
      <c r="H1037" s="213">
        <v>44</v>
      </c>
      <c r="I1037" s="214"/>
      <c r="J1037" s="215">
        <f>ROUND(I1037*H1037,2)</f>
        <v>0</v>
      </c>
      <c r="K1037" s="211" t="s">
        <v>11781</v>
      </c>
      <c r="L1037" s="62"/>
      <c r="M1037" s="216" t="s">
        <v>23</v>
      </c>
      <c r="N1037" s="217" t="s">
        <v>44</v>
      </c>
      <c r="O1037" s="43"/>
      <c r="P1037" s="218">
        <f>O1037*H1037</f>
        <v>0</v>
      </c>
      <c r="Q1037" s="218">
        <v>0</v>
      </c>
      <c r="R1037" s="218">
        <f>Q1037*H1037</f>
        <v>0</v>
      </c>
      <c r="S1037" s="218">
        <v>0</v>
      </c>
      <c r="T1037" s="219">
        <f>S1037*H1037</f>
        <v>0</v>
      </c>
      <c r="AR1037" s="25" t="s">
        <v>502</v>
      </c>
      <c r="AT1037" s="25" t="s">
        <v>498</v>
      </c>
      <c r="AU1037" s="25" t="s">
        <v>80</v>
      </c>
      <c r="AY1037" s="25" t="s">
        <v>492</v>
      </c>
      <c r="BE1037" s="220">
        <f>IF(N1037="základní",J1037,0)</f>
        <v>0</v>
      </c>
      <c r="BF1037" s="220">
        <f>IF(N1037="snížená",J1037,0)</f>
        <v>0</v>
      </c>
      <c r="BG1037" s="220">
        <f>IF(N1037="zákl. přenesená",J1037,0)</f>
        <v>0</v>
      </c>
      <c r="BH1037" s="220">
        <f>IF(N1037="sníž. přenesená",J1037,0)</f>
        <v>0</v>
      </c>
      <c r="BI1037" s="220">
        <f>IF(N1037="nulová",J1037,0)</f>
        <v>0</v>
      </c>
      <c r="BJ1037" s="25" t="s">
        <v>80</v>
      </c>
      <c r="BK1037" s="220">
        <f>ROUND(I1037*H1037,2)</f>
        <v>0</v>
      </c>
      <c r="BL1037" s="25" t="s">
        <v>502</v>
      </c>
      <c r="BM1037" s="25" t="s">
        <v>4917</v>
      </c>
    </row>
    <row r="1038" spans="2:65" s="1" customFormat="1">
      <c r="B1038" s="42"/>
      <c r="C1038" s="64"/>
      <c r="D1038" s="227" t="s">
        <v>506</v>
      </c>
      <c r="E1038" s="64"/>
      <c r="F1038" s="274" t="s">
        <v>12641</v>
      </c>
      <c r="G1038" s="64"/>
      <c r="H1038" s="64"/>
      <c r="I1038" s="177"/>
      <c r="J1038" s="64"/>
      <c r="K1038" s="64"/>
      <c r="L1038" s="62"/>
      <c r="M1038" s="223"/>
      <c r="N1038" s="43"/>
      <c r="O1038" s="43"/>
      <c r="P1038" s="43"/>
      <c r="Q1038" s="43"/>
      <c r="R1038" s="43"/>
      <c r="S1038" s="43"/>
      <c r="T1038" s="79"/>
      <c r="AT1038" s="25" t="s">
        <v>506</v>
      </c>
      <c r="AU1038" s="25" t="s">
        <v>80</v>
      </c>
    </row>
    <row r="1039" spans="2:65" s="1" customFormat="1" ht="16.5" customHeight="1">
      <c r="B1039" s="42"/>
      <c r="C1039" s="209" t="s">
        <v>3149</v>
      </c>
      <c r="D1039" s="209" t="s">
        <v>498</v>
      </c>
      <c r="E1039" s="210" t="s">
        <v>12642</v>
      </c>
      <c r="F1039" s="211" t="s">
        <v>12643</v>
      </c>
      <c r="G1039" s="212" t="s">
        <v>2537</v>
      </c>
      <c r="H1039" s="213">
        <v>56</v>
      </c>
      <c r="I1039" s="214"/>
      <c r="J1039" s="215">
        <f>ROUND(I1039*H1039,2)</f>
        <v>0</v>
      </c>
      <c r="K1039" s="211" t="s">
        <v>11781</v>
      </c>
      <c r="L1039" s="62"/>
      <c r="M1039" s="216" t="s">
        <v>23</v>
      </c>
      <c r="N1039" s="217" t="s">
        <v>44</v>
      </c>
      <c r="O1039" s="43"/>
      <c r="P1039" s="218">
        <f>O1039*H1039</f>
        <v>0</v>
      </c>
      <c r="Q1039" s="218">
        <v>0</v>
      </c>
      <c r="R1039" s="218">
        <f>Q1039*H1039</f>
        <v>0</v>
      </c>
      <c r="S1039" s="218">
        <v>0</v>
      </c>
      <c r="T1039" s="219">
        <f>S1039*H1039</f>
        <v>0</v>
      </c>
      <c r="AR1039" s="25" t="s">
        <v>502</v>
      </c>
      <c r="AT1039" s="25" t="s">
        <v>498</v>
      </c>
      <c r="AU1039" s="25" t="s">
        <v>80</v>
      </c>
      <c r="AY1039" s="25" t="s">
        <v>492</v>
      </c>
      <c r="BE1039" s="220">
        <f>IF(N1039="základní",J1039,0)</f>
        <v>0</v>
      </c>
      <c r="BF1039" s="220">
        <f>IF(N1039="snížená",J1039,0)</f>
        <v>0</v>
      </c>
      <c r="BG1039" s="220">
        <f>IF(N1039="zákl. přenesená",J1039,0)</f>
        <v>0</v>
      </c>
      <c r="BH1039" s="220">
        <f>IF(N1039="sníž. přenesená",J1039,0)</f>
        <v>0</v>
      </c>
      <c r="BI1039" s="220">
        <f>IF(N1039="nulová",J1039,0)</f>
        <v>0</v>
      </c>
      <c r="BJ1039" s="25" t="s">
        <v>80</v>
      </c>
      <c r="BK1039" s="220">
        <f>ROUND(I1039*H1039,2)</f>
        <v>0</v>
      </c>
      <c r="BL1039" s="25" t="s">
        <v>502</v>
      </c>
      <c r="BM1039" s="25" t="s">
        <v>4925</v>
      </c>
    </row>
    <row r="1040" spans="2:65" s="1" customFormat="1">
      <c r="B1040" s="42"/>
      <c r="C1040" s="64"/>
      <c r="D1040" s="227" t="s">
        <v>506</v>
      </c>
      <c r="E1040" s="64"/>
      <c r="F1040" s="274" t="s">
        <v>12643</v>
      </c>
      <c r="G1040" s="64"/>
      <c r="H1040" s="64"/>
      <c r="I1040" s="177"/>
      <c r="J1040" s="64"/>
      <c r="K1040" s="64"/>
      <c r="L1040" s="62"/>
      <c r="M1040" s="223"/>
      <c r="N1040" s="43"/>
      <c r="O1040" s="43"/>
      <c r="P1040" s="43"/>
      <c r="Q1040" s="43"/>
      <c r="R1040" s="43"/>
      <c r="S1040" s="43"/>
      <c r="T1040" s="79"/>
      <c r="AT1040" s="25" t="s">
        <v>506</v>
      </c>
      <c r="AU1040" s="25" t="s">
        <v>80</v>
      </c>
    </row>
    <row r="1041" spans="2:65" s="1" customFormat="1" ht="16.5" customHeight="1">
      <c r="B1041" s="42"/>
      <c r="C1041" s="209" t="s">
        <v>3156</v>
      </c>
      <c r="D1041" s="209" t="s">
        <v>498</v>
      </c>
      <c r="E1041" s="210" t="s">
        <v>12644</v>
      </c>
      <c r="F1041" s="211" t="s">
        <v>12645</v>
      </c>
      <c r="G1041" s="212" t="s">
        <v>2537</v>
      </c>
      <c r="H1041" s="213">
        <v>22</v>
      </c>
      <c r="I1041" s="214"/>
      <c r="J1041" s="215">
        <f>ROUND(I1041*H1041,2)</f>
        <v>0</v>
      </c>
      <c r="K1041" s="211" t="s">
        <v>11781</v>
      </c>
      <c r="L1041" s="62"/>
      <c r="M1041" s="216" t="s">
        <v>23</v>
      </c>
      <c r="N1041" s="217" t="s">
        <v>44</v>
      </c>
      <c r="O1041" s="43"/>
      <c r="P1041" s="218">
        <f>O1041*H1041</f>
        <v>0</v>
      </c>
      <c r="Q1041" s="218">
        <v>0</v>
      </c>
      <c r="R1041" s="218">
        <f>Q1041*H1041</f>
        <v>0</v>
      </c>
      <c r="S1041" s="218">
        <v>0</v>
      </c>
      <c r="T1041" s="219">
        <f>S1041*H1041</f>
        <v>0</v>
      </c>
      <c r="AR1041" s="25" t="s">
        <v>502</v>
      </c>
      <c r="AT1041" s="25" t="s">
        <v>498</v>
      </c>
      <c r="AU1041" s="25" t="s">
        <v>80</v>
      </c>
      <c r="AY1041" s="25" t="s">
        <v>492</v>
      </c>
      <c r="BE1041" s="220">
        <f>IF(N1041="základní",J1041,0)</f>
        <v>0</v>
      </c>
      <c r="BF1041" s="220">
        <f>IF(N1041="snížená",J1041,0)</f>
        <v>0</v>
      </c>
      <c r="BG1041" s="220">
        <f>IF(N1041="zákl. přenesená",J1041,0)</f>
        <v>0</v>
      </c>
      <c r="BH1041" s="220">
        <f>IF(N1041="sníž. přenesená",J1041,0)</f>
        <v>0</v>
      </c>
      <c r="BI1041" s="220">
        <f>IF(N1041="nulová",J1041,0)</f>
        <v>0</v>
      </c>
      <c r="BJ1041" s="25" t="s">
        <v>80</v>
      </c>
      <c r="BK1041" s="220">
        <f>ROUND(I1041*H1041,2)</f>
        <v>0</v>
      </c>
      <c r="BL1041" s="25" t="s">
        <v>502</v>
      </c>
      <c r="BM1041" s="25" t="s">
        <v>4936</v>
      </c>
    </row>
    <row r="1042" spans="2:65" s="1" customFormat="1">
      <c r="B1042" s="42"/>
      <c r="C1042" s="64"/>
      <c r="D1042" s="227" t="s">
        <v>506</v>
      </c>
      <c r="E1042" s="64"/>
      <c r="F1042" s="274" t="s">
        <v>12645</v>
      </c>
      <c r="G1042" s="64"/>
      <c r="H1042" s="64"/>
      <c r="I1042" s="177"/>
      <c r="J1042" s="64"/>
      <c r="K1042" s="64"/>
      <c r="L1042" s="62"/>
      <c r="M1042" s="223"/>
      <c r="N1042" s="43"/>
      <c r="O1042" s="43"/>
      <c r="P1042" s="43"/>
      <c r="Q1042" s="43"/>
      <c r="R1042" s="43"/>
      <c r="S1042" s="43"/>
      <c r="T1042" s="79"/>
      <c r="AT1042" s="25" t="s">
        <v>506</v>
      </c>
      <c r="AU1042" s="25" t="s">
        <v>80</v>
      </c>
    </row>
    <row r="1043" spans="2:65" s="1" customFormat="1" ht="16.5" customHeight="1">
      <c r="B1043" s="42"/>
      <c r="C1043" s="209" t="s">
        <v>3162</v>
      </c>
      <c r="D1043" s="209" t="s">
        <v>498</v>
      </c>
      <c r="E1043" s="210" t="s">
        <v>12646</v>
      </c>
      <c r="F1043" s="211" t="s">
        <v>12647</v>
      </c>
      <c r="G1043" s="212" t="s">
        <v>2537</v>
      </c>
      <c r="H1043" s="213">
        <v>500</v>
      </c>
      <c r="I1043" s="214"/>
      <c r="J1043" s="215">
        <f>ROUND(I1043*H1043,2)</f>
        <v>0</v>
      </c>
      <c r="K1043" s="211" t="s">
        <v>11781</v>
      </c>
      <c r="L1043" s="62"/>
      <c r="M1043" s="216" t="s">
        <v>23</v>
      </c>
      <c r="N1043" s="217" t="s">
        <v>44</v>
      </c>
      <c r="O1043" s="43"/>
      <c r="P1043" s="218">
        <f>O1043*H1043</f>
        <v>0</v>
      </c>
      <c r="Q1043" s="218">
        <v>0</v>
      </c>
      <c r="R1043" s="218">
        <f>Q1043*H1043</f>
        <v>0</v>
      </c>
      <c r="S1043" s="218">
        <v>0</v>
      </c>
      <c r="T1043" s="219">
        <f>S1043*H1043</f>
        <v>0</v>
      </c>
      <c r="AR1043" s="25" t="s">
        <v>502</v>
      </c>
      <c r="AT1043" s="25" t="s">
        <v>498</v>
      </c>
      <c r="AU1043" s="25" t="s">
        <v>80</v>
      </c>
      <c r="AY1043" s="25" t="s">
        <v>492</v>
      </c>
      <c r="BE1043" s="220">
        <f>IF(N1043="základní",J1043,0)</f>
        <v>0</v>
      </c>
      <c r="BF1043" s="220">
        <f>IF(N1043="snížená",J1043,0)</f>
        <v>0</v>
      </c>
      <c r="BG1043" s="220">
        <f>IF(N1043="zákl. přenesená",J1043,0)</f>
        <v>0</v>
      </c>
      <c r="BH1043" s="220">
        <f>IF(N1043="sníž. přenesená",J1043,0)</f>
        <v>0</v>
      </c>
      <c r="BI1043" s="220">
        <f>IF(N1043="nulová",J1043,0)</f>
        <v>0</v>
      </c>
      <c r="BJ1043" s="25" t="s">
        <v>80</v>
      </c>
      <c r="BK1043" s="220">
        <f>ROUND(I1043*H1043,2)</f>
        <v>0</v>
      </c>
      <c r="BL1043" s="25" t="s">
        <v>502</v>
      </c>
      <c r="BM1043" s="25" t="s">
        <v>4944</v>
      </c>
    </row>
    <row r="1044" spans="2:65" s="1" customFormat="1">
      <c r="B1044" s="42"/>
      <c r="C1044" s="64"/>
      <c r="D1044" s="227" t="s">
        <v>506</v>
      </c>
      <c r="E1044" s="64"/>
      <c r="F1044" s="274" t="s">
        <v>12647</v>
      </c>
      <c r="G1044" s="64"/>
      <c r="H1044" s="64"/>
      <c r="I1044" s="177"/>
      <c r="J1044" s="64"/>
      <c r="K1044" s="64"/>
      <c r="L1044" s="62"/>
      <c r="M1044" s="223"/>
      <c r="N1044" s="43"/>
      <c r="O1044" s="43"/>
      <c r="P1044" s="43"/>
      <c r="Q1044" s="43"/>
      <c r="R1044" s="43"/>
      <c r="S1044" s="43"/>
      <c r="T1044" s="79"/>
      <c r="AT1044" s="25" t="s">
        <v>506</v>
      </c>
      <c r="AU1044" s="25" t="s">
        <v>80</v>
      </c>
    </row>
    <row r="1045" spans="2:65" s="1" customFormat="1" ht="16.5" customHeight="1">
      <c r="B1045" s="42"/>
      <c r="C1045" s="209" t="s">
        <v>3168</v>
      </c>
      <c r="D1045" s="209" t="s">
        <v>498</v>
      </c>
      <c r="E1045" s="210" t="s">
        <v>12648</v>
      </c>
      <c r="F1045" s="211" t="s">
        <v>12649</v>
      </c>
      <c r="G1045" s="212" t="s">
        <v>2537</v>
      </c>
      <c r="H1045" s="213">
        <v>2600</v>
      </c>
      <c r="I1045" s="214"/>
      <c r="J1045" s="215">
        <f>ROUND(I1045*H1045,2)</f>
        <v>0</v>
      </c>
      <c r="K1045" s="211" t="s">
        <v>11781</v>
      </c>
      <c r="L1045" s="62"/>
      <c r="M1045" s="216" t="s">
        <v>23</v>
      </c>
      <c r="N1045" s="217" t="s">
        <v>44</v>
      </c>
      <c r="O1045" s="43"/>
      <c r="P1045" s="218">
        <f>O1045*H1045</f>
        <v>0</v>
      </c>
      <c r="Q1045" s="218">
        <v>0</v>
      </c>
      <c r="R1045" s="218">
        <f>Q1045*H1045</f>
        <v>0</v>
      </c>
      <c r="S1045" s="218">
        <v>0</v>
      </c>
      <c r="T1045" s="219">
        <f>S1045*H1045</f>
        <v>0</v>
      </c>
      <c r="AR1045" s="25" t="s">
        <v>502</v>
      </c>
      <c r="AT1045" s="25" t="s">
        <v>498</v>
      </c>
      <c r="AU1045" s="25" t="s">
        <v>80</v>
      </c>
      <c r="AY1045" s="25" t="s">
        <v>492</v>
      </c>
      <c r="BE1045" s="220">
        <f>IF(N1045="základní",J1045,0)</f>
        <v>0</v>
      </c>
      <c r="BF1045" s="220">
        <f>IF(N1045="snížená",J1045,0)</f>
        <v>0</v>
      </c>
      <c r="BG1045" s="220">
        <f>IF(N1045="zákl. přenesená",J1045,0)</f>
        <v>0</v>
      </c>
      <c r="BH1045" s="220">
        <f>IF(N1045="sníž. přenesená",J1045,0)</f>
        <v>0</v>
      </c>
      <c r="BI1045" s="220">
        <f>IF(N1045="nulová",J1045,0)</f>
        <v>0</v>
      </c>
      <c r="BJ1045" s="25" t="s">
        <v>80</v>
      </c>
      <c r="BK1045" s="220">
        <f>ROUND(I1045*H1045,2)</f>
        <v>0</v>
      </c>
      <c r="BL1045" s="25" t="s">
        <v>502</v>
      </c>
      <c r="BM1045" s="25" t="s">
        <v>4952</v>
      </c>
    </row>
    <row r="1046" spans="2:65" s="1" customFormat="1">
      <c r="B1046" s="42"/>
      <c r="C1046" s="64"/>
      <c r="D1046" s="227" t="s">
        <v>506</v>
      </c>
      <c r="E1046" s="64"/>
      <c r="F1046" s="274" t="s">
        <v>12649</v>
      </c>
      <c r="G1046" s="64"/>
      <c r="H1046" s="64"/>
      <c r="I1046" s="177"/>
      <c r="J1046" s="64"/>
      <c r="K1046" s="64"/>
      <c r="L1046" s="62"/>
      <c r="M1046" s="223"/>
      <c r="N1046" s="43"/>
      <c r="O1046" s="43"/>
      <c r="P1046" s="43"/>
      <c r="Q1046" s="43"/>
      <c r="R1046" s="43"/>
      <c r="S1046" s="43"/>
      <c r="T1046" s="79"/>
      <c r="AT1046" s="25" t="s">
        <v>506</v>
      </c>
      <c r="AU1046" s="25" t="s">
        <v>80</v>
      </c>
    </row>
    <row r="1047" spans="2:65" s="1" customFormat="1" ht="16.5" customHeight="1">
      <c r="B1047" s="42"/>
      <c r="C1047" s="209" t="s">
        <v>3174</v>
      </c>
      <c r="D1047" s="209" t="s">
        <v>498</v>
      </c>
      <c r="E1047" s="210" t="s">
        <v>12650</v>
      </c>
      <c r="F1047" s="211" t="s">
        <v>12651</v>
      </c>
      <c r="G1047" s="212" t="s">
        <v>2537</v>
      </c>
      <c r="H1047" s="213">
        <v>150</v>
      </c>
      <c r="I1047" s="214"/>
      <c r="J1047" s="215">
        <f>ROUND(I1047*H1047,2)</f>
        <v>0</v>
      </c>
      <c r="K1047" s="211" t="s">
        <v>11781</v>
      </c>
      <c r="L1047" s="62"/>
      <c r="M1047" s="216" t="s">
        <v>23</v>
      </c>
      <c r="N1047" s="217" t="s">
        <v>44</v>
      </c>
      <c r="O1047" s="43"/>
      <c r="P1047" s="218">
        <f>O1047*H1047</f>
        <v>0</v>
      </c>
      <c r="Q1047" s="218">
        <v>0</v>
      </c>
      <c r="R1047" s="218">
        <f>Q1047*H1047</f>
        <v>0</v>
      </c>
      <c r="S1047" s="218">
        <v>0</v>
      </c>
      <c r="T1047" s="219">
        <f>S1047*H1047</f>
        <v>0</v>
      </c>
      <c r="AR1047" s="25" t="s">
        <v>502</v>
      </c>
      <c r="AT1047" s="25" t="s">
        <v>498</v>
      </c>
      <c r="AU1047" s="25" t="s">
        <v>80</v>
      </c>
      <c r="AY1047" s="25" t="s">
        <v>492</v>
      </c>
      <c r="BE1047" s="220">
        <f>IF(N1047="základní",J1047,0)</f>
        <v>0</v>
      </c>
      <c r="BF1047" s="220">
        <f>IF(N1047="snížená",J1047,0)</f>
        <v>0</v>
      </c>
      <c r="BG1047" s="220">
        <f>IF(N1047="zákl. přenesená",J1047,0)</f>
        <v>0</v>
      </c>
      <c r="BH1047" s="220">
        <f>IF(N1047="sníž. přenesená",J1047,0)</f>
        <v>0</v>
      </c>
      <c r="BI1047" s="220">
        <f>IF(N1047="nulová",J1047,0)</f>
        <v>0</v>
      </c>
      <c r="BJ1047" s="25" t="s">
        <v>80</v>
      </c>
      <c r="BK1047" s="220">
        <f>ROUND(I1047*H1047,2)</f>
        <v>0</v>
      </c>
      <c r="BL1047" s="25" t="s">
        <v>502</v>
      </c>
      <c r="BM1047" s="25" t="s">
        <v>4960</v>
      </c>
    </row>
    <row r="1048" spans="2:65" s="1" customFormat="1">
      <c r="B1048" s="42"/>
      <c r="C1048" s="64"/>
      <c r="D1048" s="221" t="s">
        <v>506</v>
      </c>
      <c r="E1048" s="64"/>
      <c r="F1048" s="222" t="s">
        <v>12651</v>
      </c>
      <c r="G1048" s="64"/>
      <c r="H1048" s="64"/>
      <c r="I1048" s="177"/>
      <c r="J1048" s="64"/>
      <c r="K1048" s="64"/>
      <c r="L1048" s="62"/>
      <c r="M1048" s="223"/>
      <c r="N1048" s="43"/>
      <c r="O1048" s="43"/>
      <c r="P1048" s="43"/>
      <c r="Q1048" s="43"/>
      <c r="R1048" s="43"/>
      <c r="S1048" s="43"/>
      <c r="T1048" s="79"/>
      <c r="AT1048" s="25" t="s">
        <v>506</v>
      </c>
      <c r="AU1048" s="25" t="s">
        <v>80</v>
      </c>
    </row>
    <row r="1049" spans="2:65" s="1" customFormat="1" ht="24">
      <c r="B1049" s="42"/>
      <c r="C1049" s="64"/>
      <c r="D1049" s="227" t="s">
        <v>2254</v>
      </c>
      <c r="E1049" s="64"/>
      <c r="F1049" s="273" t="s">
        <v>12652</v>
      </c>
      <c r="G1049" s="64"/>
      <c r="H1049" s="64"/>
      <c r="I1049" s="177"/>
      <c r="J1049" s="64"/>
      <c r="K1049" s="64"/>
      <c r="L1049" s="62"/>
      <c r="M1049" s="223"/>
      <c r="N1049" s="43"/>
      <c r="O1049" s="43"/>
      <c r="P1049" s="43"/>
      <c r="Q1049" s="43"/>
      <c r="R1049" s="43"/>
      <c r="S1049" s="43"/>
      <c r="T1049" s="79"/>
      <c r="AT1049" s="25" t="s">
        <v>2254</v>
      </c>
      <c r="AU1049" s="25" t="s">
        <v>80</v>
      </c>
    </row>
    <row r="1050" spans="2:65" s="1" customFormat="1" ht="16.5" customHeight="1">
      <c r="B1050" s="42"/>
      <c r="C1050" s="209" t="s">
        <v>3180</v>
      </c>
      <c r="D1050" s="209" t="s">
        <v>498</v>
      </c>
      <c r="E1050" s="210" t="s">
        <v>12653</v>
      </c>
      <c r="F1050" s="211" t="s">
        <v>12654</v>
      </c>
      <c r="G1050" s="212" t="s">
        <v>2537</v>
      </c>
      <c r="H1050" s="213">
        <v>70</v>
      </c>
      <c r="I1050" s="214"/>
      <c r="J1050" s="215">
        <f>ROUND(I1050*H1050,2)</f>
        <v>0</v>
      </c>
      <c r="K1050" s="211" t="s">
        <v>11781</v>
      </c>
      <c r="L1050" s="62"/>
      <c r="M1050" s="216" t="s">
        <v>23</v>
      </c>
      <c r="N1050" s="217" t="s">
        <v>44</v>
      </c>
      <c r="O1050" s="43"/>
      <c r="P1050" s="218">
        <f>O1050*H1050</f>
        <v>0</v>
      </c>
      <c r="Q1050" s="218">
        <v>0</v>
      </c>
      <c r="R1050" s="218">
        <f>Q1050*H1050</f>
        <v>0</v>
      </c>
      <c r="S1050" s="218">
        <v>0</v>
      </c>
      <c r="T1050" s="219">
        <f>S1050*H1050</f>
        <v>0</v>
      </c>
      <c r="AR1050" s="25" t="s">
        <v>502</v>
      </c>
      <c r="AT1050" s="25" t="s">
        <v>498</v>
      </c>
      <c r="AU1050" s="25" t="s">
        <v>80</v>
      </c>
      <c r="AY1050" s="25" t="s">
        <v>492</v>
      </c>
      <c r="BE1050" s="220">
        <f>IF(N1050="základní",J1050,0)</f>
        <v>0</v>
      </c>
      <c r="BF1050" s="220">
        <f>IF(N1050="snížená",J1050,0)</f>
        <v>0</v>
      </c>
      <c r="BG1050" s="220">
        <f>IF(N1050="zákl. přenesená",J1050,0)</f>
        <v>0</v>
      </c>
      <c r="BH1050" s="220">
        <f>IF(N1050="sníž. přenesená",J1050,0)</f>
        <v>0</v>
      </c>
      <c r="BI1050" s="220">
        <f>IF(N1050="nulová",J1050,0)</f>
        <v>0</v>
      </c>
      <c r="BJ1050" s="25" t="s">
        <v>80</v>
      </c>
      <c r="BK1050" s="220">
        <f>ROUND(I1050*H1050,2)</f>
        <v>0</v>
      </c>
      <c r="BL1050" s="25" t="s">
        <v>502</v>
      </c>
      <c r="BM1050" s="25" t="s">
        <v>4968</v>
      </c>
    </row>
    <row r="1051" spans="2:65" s="1" customFormat="1">
      <c r="B1051" s="42"/>
      <c r="C1051" s="64"/>
      <c r="D1051" s="221" t="s">
        <v>506</v>
      </c>
      <c r="E1051" s="64"/>
      <c r="F1051" s="222" t="s">
        <v>12654</v>
      </c>
      <c r="G1051" s="64"/>
      <c r="H1051" s="64"/>
      <c r="I1051" s="177"/>
      <c r="J1051" s="64"/>
      <c r="K1051" s="64"/>
      <c r="L1051" s="62"/>
      <c r="M1051" s="223"/>
      <c r="N1051" s="43"/>
      <c r="O1051" s="43"/>
      <c r="P1051" s="43"/>
      <c r="Q1051" s="43"/>
      <c r="R1051" s="43"/>
      <c r="S1051" s="43"/>
      <c r="T1051" s="79"/>
      <c r="AT1051" s="25" t="s">
        <v>506</v>
      </c>
      <c r="AU1051" s="25" t="s">
        <v>80</v>
      </c>
    </row>
    <row r="1052" spans="2:65" s="1" customFormat="1" ht="24">
      <c r="B1052" s="42"/>
      <c r="C1052" s="64"/>
      <c r="D1052" s="227" t="s">
        <v>2254</v>
      </c>
      <c r="E1052" s="64"/>
      <c r="F1052" s="273" t="s">
        <v>12652</v>
      </c>
      <c r="G1052" s="64"/>
      <c r="H1052" s="64"/>
      <c r="I1052" s="177"/>
      <c r="J1052" s="64"/>
      <c r="K1052" s="64"/>
      <c r="L1052" s="62"/>
      <c r="M1052" s="223"/>
      <c r="N1052" s="43"/>
      <c r="O1052" s="43"/>
      <c r="P1052" s="43"/>
      <c r="Q1052" s="43"/>
      <c r="R1052" s="43"/>
      <c r="S1052" s="43"/>
      <c r="T1052" s="79"/>
      <c r="AT1052" s="25" t="s">
        <v>2254</v>
      </c>
      <c r="AU1052" s="25" t="s">
        <v>80</v>
      </c>
    </row>
    <row r="1053" spans="2:65" s="1" customFormat="1" ht="16.5" customHeight="1">
      <c r="B1053" s="42"/>
      <c r="C1053" s="209" t="s">
        <v>3188</v>
      </c>
      <c r="D1053" s="209" t="s">
        <v>498</v>
      </c>
      <c r="E1053" s="210" t="s">
        <v>12655</v>
      </c>
      <c r="F1053" s="211" t="s">
        <v>12656</v>
      </c>
      <c r="G1053" s="212" t="s">
        <v>2537</v>
      </c>
      <c r="H1053" s="213">
        <v>30</v>
      </c>
      <c r="I1053" s="214"/>
      <c r="J1053" s="215">
        <f>ROUND(I1053*H1053,2)</f>
        <v>0</v>
      </c>
      <c r="K1053" s="211" t="s">
        <v>11781</v>
      </c>
      <c r="L1053" s="62"/>
      <c r="M1053" s="216" t="s">
        <v>23</v>
      </c>
      <c r="N1053" s="217" t="s">
        <v>44</v>
      </c>
      <c r="O1053" s="43"/>
      <c r="P1053" s="218">
        <f>O1053*H1053</f>
        <v>0</v>
      </c>
      <c r="Q1053" s="218">
        <v>0</v>
      </c>
      <c r="R1053" s="218">
        <f>Q1053*H1053</f>
        <v>0</v>
      </c>
      <c r="S1053" s="218">
        <v>0</v>
      </c>
      <c r="T1053" s="219">
        <f>S1053*H1053</f>
        <v>0</v>
      </c>
      <c r="AR1053" s="25" t="s">
        <v>502</v>
      </c>
      <c r="AT1053" s="25" t="s">
        <v>498</v>
      </c>
      <c r="AU1053" s="25" t="s">
        <v>80</v>
      </c>
      <c r="AY1053" s="25" t="s">
        <v>492</v>
      </c>
      <c r="BE1053" s="220">
        <f>IF(N1053="základní",J1053,0)</f>
        <v>0</v>
      </c>
      <c r="BF1053" s="220">
        <f>IF(N1053="snížená",J1053,0)</f>
        <v>0</v>
      </c>
      <c r="BG1053" s="220">
        <f>IF(N1053="zákl. přenesená",J1053,0)</f>
        <v>0</v>
      </c>
      <c r="BH1053" s="220">
        <f>IF(N1053="sníž. přenesená",J1053,0)</f>
        <v>0</v>
      </c>
      <c r="BI1053" s="220">
        <f>IF(N1053="nulová",J1053,0)</f>
        <v>0</v>
      </c>
      <c r="BJ1053" s="25" t="s">
        <v>80</v>
      </c>
      <c r="BK1053" s="220">
        <f>ROUND(I1053*H1053,2)</f>
        <v>0</v>
      </c>
      <c r="BL1053" s="25" t="s">
        <v>502</v>
      </c>
      <c r="BM1053" s="25" t="s">
        <v>4976</v>
      </c>
    </row>
    <row r="1054" spans="2:65" s="1" customFormat="1">
      <c r="B1054" s="42"/>
      <c r="C1054" s="64"/>
      <c r="D1054" s="221" t="s">
        <v>506</v>
      </c>
      <c r="E1054" s="64"/>
      <c r="F1054" s="222" t="s">
        <v>12656</v>
      </c>
      <c r="G1054" s="64"/>
      <c r="H1054" s="64"/>
      <c r="I1054" s="177"/>
      <c r="J1054" s="64"/>
      <c r="K1054" s="64"/>
      <c r="L1054" s="62"/>
      <c r="M1054" s="223"/>
      <c r="N1054" s="43"/>
      <c r="O1054" s="43"/>
      <c r="P1054" s="43"/>
      <c r="Q1054" s="43"/>
      <c r="R1054" s="43"/>
      <c r="S1054" s="43"/>
      <c r="T1054" s="79"/>
      <c r="AT1054" s="25" t="s">
        <v>506</v>
      </c>
      <c r="AU1054" s="25" t="s">
        <v>80</v>
      </c>
    </row>
    <row r="1055" spans="2:65" s="1" customFormat="1" ht="24">
      <c r="B1055" s="42"/>
      <c r="C1055" s="64"/>
      <c r="D1055" s="227" t="s">
        <v>2254</v>
      </c>
      <c r="E1055" s="64"/>
      <c r="F1055" s="273" t="s">
        <v>12657</v>
      </c>
      <c r="G1055" s="64"/>
      <c r="H1055" s="64"/>
      <c r="I1055" s="177"/>
      <c r="J1055" s="64"/>
      <c r="K1055" s="64"/>
      <c r="L1055" s="62"/>
      <c r="M1055" s="223"/>
      <c r="N1055" s="43"/>
      <c r="O1055" s="43"/>
      <c r="P1055" s="43"/>
      <c r="Q1055" s="43"/>
      <c r="R1055" s="43"/>
      <c r="S1055" s="43"/>
      <c r="T1055" s="79"/>
      <c r="AT1055" s="25" t="s">
        <v>2254</v>
      </c>
      <c r="AU1055" s="25" t="s">
        <v>80</v>
      </c>
    </row>
    <row r="1056" spans="2:65" s="1" customFormat="1" ht="16.5" customHeight="1">
      <c r="B1056" s="42"/>
      <c r="C1056" s="209" t="s">
        <v>3198</v>
      </c>
      <c r="D1056" s="209" t="s">
        <v>498</v>
      </c>
      <c r="E1056" s="210" t="s">
        <v>12658</v>
      </c>
      <c r="F1056" s="211" t="s">
        <v>12659</v>
      </c>
      <c r="G1056" s="212" t="s">
        <v>2537</v>
      </c>
      <c r="H1056" s="213">
        <v>15</v>
      </c>
      <c r="I1056" s="214"/>
      <c r="J1056" s="215">
        <f>ROUND(I1056*H1056,2)</f>
        <v>0</v>
      </c>
      <c r="K1056" s="211" t="s">
        <v>11781</v>
      </c>
      <c r="L1056" s="62"/>
      <c r="M1056" s="216" t="s">
        <v>23</v>
      </c>
      <c r="N1056" s="217" t="s">
        <v>44</v>
      </c>
      <c r="O1056" s="43"/>
      <c r="P1056" s="218">
        <f>O1056*H1056</f>
        <v>0</v>
      </c>
      <c r="Q1056" s="218">
        <v>0</v>
      </c>
      <c r="R1056" s="218">
        <f>Q1056*H1056</f>
        <v>0</v>
      </c>
      <c r="S1056" s="218">
        <v>0</v>
      </c>
      <c r="T1056" s="219">
        <f>S1056*H1056</f>
        <v>0</v>
      </c>
      <c r="AR1056" s="25" t="s">
        <v>502</v>
      </c>
      <c r="AT1056" s="25" t="s">
        <v>498</v>
      </c>
      <c r="AU1056" s="25" t="s">
        <v>80</v>
      </c>
      <c r="AY1056" s="25" t="s">
        <v>492</v>
      </c>
      <c r="BE1056" s="220">
        <f>IF(N1056="základní",J1056,0)</f>
        <v>0</v>
      </c>
      <c r="BF1056" s="220">
        <f>IF(N1056="snížená",J1056,0)</f>
        <v>0</v>
      </c>
      <c r="BG1056" s="220">
        <f>IF(N1056="zákl. přenesená",J1056,0)</f>
        <v>0</v>
      </c>
      <c r="BH1056" s="220">
        <f>IF(N1056="sníž. přenesená",J1056,0)</f>
        <v>0</v>
      </c>
      <c r="BI1056" s="220">
        <f>IF(N1056="nulová",J1056,0)</f>
        <v>0</v>
      </c>
      <c r="BJ1056" s="25" t="s">
        <v>80</v>
      </c>
      <c r="BK1056" s="220">
        <f>ROUND(I1056*H1056,2)</f>
        <v>0</v>
      </c>
      <c r="BL1056" s="25" t="s">
        <v>502</v>
      </c>
      <c r="BM1056" s="25" t="s">
        <v>4987</v>
      </c>
    </row>
    <row r="1057" spans="2:65" s="1" customFormat="1">
      <c r="B1057" s="42"/>
      <c r="C1057" s="64"/>
      <c r="D1057" s="221" t="s">
        <v>506</v>
      </c>
      <c r="E1057" s="64"/>
      <c r="F1057" s="222" t="s">
        <v>12659</v>
      </c>
      <c r="G1057" s="64"/>
      <c r="H1057" s="64"/>
      <c r="I1057" s="177"/>
      <c r="J1057" s="64"/>
      <c r="K1057" s="64"/>
      <c r="L1057" s="62"/>
      <c r="M1057" s="223"/>
      <c r="N1057" s="43"/>
      <c r="O1057" s="43"/>
      <c r="P1057" s="43"/>
      <c r="Q1057" s="43"/>
      <c r="R1057" s="43"/>
      <c r="S1057" s="43"/>
      <c r="T1057" s="79"/>
      <c r="AT1057" s="25" t="s">
        <v>506</v>
      </c>
      <c r="AU1057" s="25" t="s">
        <v>80</v>
      </c>
    </row>
    <row r="1058" spans="2:65" s="1" customFormat="1" ht="24">
      <c r="B1058" s="42"/>
      <c r="C1058" s="64"/>
      <c r="D1058" s="227" t="s">
        <v>2254</v>
      </c>
      <c r="E1058" s="64"/>
      <c r="F1058" s="273" t="s">
        <v>12657</v>
      </c>
      <c r="G1058" s="64"/>
      <c r="H1058" s="64"/>
      <c r="I1058" s="177"/>
      <c r="J1058" s="64"/>
      <c r="K1058" s="64"/>
      <c r="L1058" s="62"/>
      <c r="M1058" s="223"/>
      <c r="N1058" s="43"/>
      <c r="O1058" s="43"/>
      <c r="P1058" s="43"/>
      <c r="Q1058" s="43"/>
      <c r="R1058" s="43"/>
      <c r="S1058" s="43"/>
      <c r="T1058" s="79"/>
      <c r="AT1058" s="25" t="s">
        <v>2254</v>
      </c>
      <c r="AU1058" s="25" t="s">
        <v>80</v>
      </c>
    </row>
    <row r="1059" spans="2:65" s="1" customFormat="1" ht="16.5" customHeight="1">
      <c r="B1059" s="42"/>
      <c r="C1059" s="209" t="s">
        <v>3207</v>
      </c>
      <c r="D1059" s="209" t="s">
        <v>498</v>
      </c>
      <c r="E1059" s="210" t="s">
        <v>12660</v>
      </c>
      <c r="F1059" s="211" t="s">
        <v>12661</v>
      </c>
      <c r="G1059" s="212" t="s">
        <v>2537</v>
      </c>
      <c r="H1059" s="213">
        <v>22</v>
      </c>
      <c r="I1059" s="214"/>
      <c r="J1059" s="215">
        <f>ROUND(I1059*H1059,2)</f>
        <v>0</v>
      </c>
      <c r="K1059" s="211" t="s">
        <v>11781</v>
      </c>
      <c r="L1059" s="62"/>
      <c r="M1059" s="216" t="s">
        <v>23</v>
      </c>
      <c r="N1059" s="217" t="s">
        <v>44</v>
      </c>
      <c r="O1059" s="43"/>
      <c r="P1059" s="218">
        <f>O1059*H1059</f>
        <v>0</v>
      </c>
      <c r="Q1059" s="218">
        <v>0</v>
      </c>
      <c r="R1059" s="218">
        <f>Q1059*H1059</f>
        <v>0</v>
      </c>
      <c r="S1059" s="218">
        <v>0</v>
      </c>
      <c r="T1059" s="219">
        <f>S1059*H1059</f>
        <v>0</v>
      </c>
      <c r="AR1059" s="25" t="s">
        <v>502</v>
      </c>
      <c r="AT1059" s="25" t="s">
        <v>498</v>
      </c>
      <c r="AU1059" s="25" t="s">
        <v>80</v>
      </c>
      <c r="AY1059" s="25" t="s">
        <v>492</v>
      </c>
      <c r="BE1059" s="220">
        <f>IF(N1059="základní",J1059,0)</f>
        <v>0</v>
      </c>
      <c r="BF1059" s="220">
        <f>IF(N1059="snížená",J1059,0)</f>
        <v>0</v>
      </c>
      <c r="BG1059" s="220">
        <f>IF(N1059="zákl. přenesená",J1059,0)</f>
        <v>0</v>
      </c>
      <c r="BH1059" s="220">
        <f>IF(N1059="sníž. přenesená",J1059,0)</f>
        <v>0</v>
      </c>
      <c r="BI1059" s="220">
        <f>IF(N1059="nulová",J1059,0)</f>
        <v>0</v>
      </c>
      <c r="BJ1059" s="25" t="s">
        <v>80</v>
      </c>
      <c r="BK1059" s="220">
        <f>ROUND(I1059*H1059,2)</f>
        <v>0</v>
      </c>
      <c r="BL1059" s="25" t="s">
        <v>502</v>
      </c>
      <c r="BM1059" s="25" t="s">
        <v>4995</v>
      </c>
    </row>
    <row r="1060" spans="2:65" s="1" customFormat="1">
      <c r="B1060" s="42"/>
      <c r="C1060" s="64"/>
      <c r="D1060" s="221" t="s">
        <v>506</v>
      </c>
      <c r="E1060" s="64"/>
      <c r="F1060" s="222" t="s">
        <v>12661</v>
      </c>
      <c r="G1060" s="64"/>
      <c r="H1060" s="64"/>
      <c r="I1060" s="177"/>
      <c r="J1060" s="64"/>
      <c r="K1060" s="64"/>
      <c r="L1060" s="62"/>
      <c r="M1060" s="223"/>
      <c r="N1060" s="43"/>
      <c r="O1060" s="43"/>
      <c r="P1060" s="43"/>
      <c r="Q1060" s="43"/>
      <c r="R1060" s="43"/>
      <c r="S1060" s="43"/>
      <c r="T1060" s="79"/>
      <c r="AT1060" s="25" t="s">
        <v>506</v>
      </c>
      <c r="AU1060" s="25" t="s">
        <v>80</v>
      </c>
    </row>
    <row r="1061" spans="2:65" s="1" customFormat="1" ht="36">
      <c r="B1061" s="42"/>
      <c r="C1061" s="64"/>
      <c r="D1061" s="227" t="s">
        <v>2254</v>
      </c>
      <c r="E1061" s="64"/>
      <c r="F1061" s="273" t="s">
        <v>12662</v>
      </c>
      <c r="G1061" s="64"/>
      <c r="H1061" s="64"/>
      <c r="I1061" s="177"/>
      <c r="J1061" s="64"/>
      <c r="K1061" s="64"/>
      <c r="L1061" s="62"/>
      <c r="M1061" s="223"/>
      <c r="N1061" s="43"/>
      <c r="O1061" s="43"/>
      <c r="P1061" s="43"/>
      <c r="Q1061" s="43"/>
      <c r="R1061" s="43"/>
      <c r="S1061" s="43"/>
      <c r="T1061" s="79"/>
      <c r="AT1061" s="25" t="s">
        <v>2254</v>
      </c>
      <c r="AU1061" s="25" t="s">
        <v>80</v>
      </c>
    </row>
    <row r="1062" spans="2:65" s="1" customFormat="1" ht="16.5" customHeight="1">
      <c r="B1062" s="42"/>
      <c r="C1062" s="209" t="s">
        <v>3217</v>
      </c>
      <c r="D1062" s="209" t="s">
        <v>498</v>
      </c>
      <c r="E1062" s="210" t="s">
        <v>12663</v>
      </c>
      <c r="F1062" s="211" t="s">
        <v>12664</v>
      </c>
      <c r="G1062" s="212" t="s">
        <v>2537</v>
      </c>
      <c r="H1062" s="213">
        <v>1</v>
      </c>
      <c r="I1062" s="214"/>
      <c r="J1062" s="215">
        <f>ROUND(I1062*H1062,2)</f>
        <v>0</v>
      </c>
      <c r="K1062" s="211" t="s">
        <v>11781</v>
      </c>
      <c r="L1062" s="62"/>
      <c r="M1062" s="216" t="s">
        <v>23</v>
      </c>
      <c r="N1062" s="217" t="s">
        <v>44</v>
      </c>
      <c r="O1062" s="43"/>
      <c r="P1062" s="218">
        <f>O1062*H1062</f>
        <v>0</v>
      </c>
      <c r="Q1062" s="218">
        <v>0</v>
      </c>
      <c r="R1062" s="218">
        <f>Q1062*H1062</f>
        <v>0</v>
      </c>
      <c r="S1062" s="218">
        <v>0</v>
      </c>
      <c r="T1062" s="219">
        <f>S1062*H1062</f>
        <v>0</v>
      </c>
      <c r="AR1062" s="25" t="s">
        <v>502</v>
      </c>
      <c r="AT1062" s="25" t="s">
        <v>498</v>
      </c>
      <c r="AU1062" s="25" t="s">
        <v>80</v>
      </c>
      <c r="AY1062" s="25" t="s">
        <v>492</v>
      </c>
      <c r="BE1062" s="220">
        <f>IF(N1062="základní",J1062,0)</f>
        <v>0</v>
      </c>
      <c r="BF1062" s="220">
        <f>IF(N1062="snížená",J1062,0)</f>
        <v>0</v>
      </c>
      <c r="BG1062" s="220">
        <f>IF(N1062="zákl. přenesená",J1062,0)</f>
        <v>0</v>
      </c>
      <c r="BH1062" s="220">
        <f>IF(N1062="sníž. přenesená",J1062,0)</f>
        <v>0</v>
      </c>
      <c r="BI1062" s="220">
        <f>IF(N1062="nulová",J1062,0)</f>
        <v>0</v>
      </c>
      <c r="BJ1062" s="25" t="s">
        <v>80</v>
      </c>
      <c r="BK1062" s="220">
        <f>ROUND(I1062*H1062,2)</f>
        <v>0</v>
      </c>
      <c r="BL1062" s="25" t="s">
        <v>502</v>
      </c>
      <c r="BM1062" s="25" t="s">
        <v>5006</v>
      </c>
    </row>
    <row r="1063" spans="2:65" s="1" customFormat="1">
      <c r="B1063" s="42"/>
      <c r="C1063" s="64"/>
      <c r="D1063" s="227" t="s">
        <v>506</v>
      </c>
      <c r="E1063" s="64"/>
      <c r="F1063" s="274" t="s">
        <v>12664</v>
      </c>
      <c r="G1063" s="64"/>
      <c r="H1063" s="64"/>
      <c r="I1063" s="177"/>
      <c r="J1063" s="64"/>
      <c r="K1063" s="64"/>
      <c r="L1063" s="62"/>
      <c r="M1063" s="223"/>
      <c r="N1063" s="43"/>
      <c r="O1063" s="43"/>
      <c r="P1063" s="43"/>
      <c r="Q1063" s="43"/>
      <c r="R1063" s="43"/>
      <c r="S1063" s="43"/>
      <c r="T1063" s="79"/>
      <c r="AT1063" s="25" t="s">
        <v>506</v>
      </c>
      <c r="AU1063" s="25" t="s">
        <v>80</v>
      </c>
    </row>
    <row r="1064" spans="2:65" s="1" customFormat="1" ht="16.5" customHeight="1">
      <c r="B1064" s="42"/>
      <c r="C1064" s="209" t="s">
        <v>3223</v>
      </c>
      <c r="D1064" s="209" t="s">
        <v>498</v>
      </c>
      <c r="E1064" s="210" t="s">
        <v>12665</v>
      </c>
      <c r="F1064" s="211" t="s">
        <v>12666</v>
      </c>
      <c r="G1064" s="212" t="s">
        <v>2537</v>
      </c>
      <c r="H1064" s="213">
        <v>8</v>
      </c>
      <c r="I1064" s="214"/>
      <c r="J1064" s="215">
        <f>ROUND(I1064*H1064,2)</f>
        <v>0</v>
      </c>
      <c r="K1064" s="211" t="s">
        <v>11781</v>
      </c>
      <c r="L1064" s="62"/>
      <c r="M1064" s="216" t="s">
        <v>23</v>
      </c>
      <c r="N1064" s="217" t="s">
        <v>44</v>
      </c>
      <c r="O1064" s="43"/>
      <c r="P1064" s="218">
        <f>O1064*H1064</f>
        <v>0</v>
      </c>
      <c r="Q1064" s="218">
        <v>0</v>
      </c>
      <c r="R1064" s="218">
        <f>Q1064*H1064</f>
        <v>0</v>
      </c>
      <c r="S1064" s="218">
        <v>0</v>
      </c>
      <c r="T1064" s="219">
        <f>S1064*H1064</f>
        <v>0</v>
      </c>
      <c r="AR1064" s="25" t="s">
        <v>502</v>
      </c>
      <c r="AT1064" s="25" t="s">
        <v>498</v>
      </c>
      <c r="AU1064" s="25" t="s">
        <v>80</v>
      </c>
      <c r="AY1064" s="25" t="s">
        <v>492</v>
      </c>
      <c r="BE1064" s="220">
        <f>IF(N1064="základní",J1064,0)</f>
        <v>0</v>
      </c>
      <c r="BF1064" s="220">
        <f>IF(N1064="snížená",J1064,0)</f>
        <v>0</v>
      </c>
      <c r="BG1064" s="220">
        <f>IF(N1064="zákl. přenesená",J1064,0)</f>
        <v>0</v>
      </c>
      <c r="BH1064" s="220">
        <f>IF(N1064="sníž. přenesená",J1064,0)</f>
        <v>0</v>
      </c>
      <c r="BI1064" s="220">
        <f>IF(N1064="nulová",J1064,0)</f>
        <v>0</v>
      </c>
      <c r="BJ1064" s="25" t="s">
        <v>80</v>
      </c>
      <c r="BK1064" s="220">
        <f>ROUND(I1064*H1064,2)</f>
        <v>0</v>
      </c>
      <c r="BL1064" s="25" t="s">
        <v>502</v>
      </c>
      <c r="BM1064" s="25" t="s">
        <v>5014</v>
      </c>
    </row>
    <row r="1065" spans="2:65" s="1" customFormat="1">
      <c r="B1065" s="42"/>
      <c r="C1065" s="64"/>
      <c r="D1065" s="221" t="s">
        <v>506</v>
      </c>
      <c r="E1065" s="64"/>
      <c r="F1065" s="222" t="s">
        <v>12666</v>
      </c>
      <c r="G1065" s="64"/>
      <c r="H1065" s="64"/>
      <c r="I1065" s="177"/>
      <c r="J1065" s="64"/>
      <c r="K1065" s="64"/>
      <c r="L1065" s="62"/>
      <c r="M1065" s="223"/>
      <c r="N1065" s="43"/>
      <c r="O1065" s="43"/>
      <c r="P1065" s="43"/>
      <c r="Q1065" s="43"/>
      <c r="R1065" s="43"/>
      <c r="S1065" s="43"/>
      <c r="T1065" s="79"/>
      <c r="AT1065" s="25" t="s">
        <v>506</v>
      </c>
      <c r="AU1065" s="25" t="s">
        <v>80</v>
      </c>
    </row>
    <row r="1066" spans="2:65" s="1" customFormat="1" ht="24">
      <c r="B1066" s="42"/>
      <c r="C1066" s="64"/>
      <c r="D1066" s="227" t="s">
        <v>2254</v>
      </c>
      <c r="E1066" s="64"/>
      <c r="F1066" s="273" t="s">
        <v>12667</v>
      </c>
      <c r="G1066" s="64"/>
      <c r="H1066" s="64"/>
      <c r="I1066" s="177"/>
      <c r="J1066" s="64"/>
      <c r="K1066" s="64"/>
      <c r="L1066" s="62"/>
      <c r="M1066" s="223"/>
      <c r="N1066" s="43"/>
      <c r="O1066" s="43"/>
      <c r="P1066" s="43"/>
      <c r="Q1066" s="43"/>
      <c r="R1066" s="43"/>
      <c r="S1066" s="43"/>
      <c r="T1066" s="79"/>
      <c r="AT1066" s="25" t="s">
        <v>2254</v>
      </c>
      <c r="AU1066" s="25" t="s">
        <v>80</v>
      </c>
    </row>
    <row r="1067" spans="2:65" s="1" customFormat="1" ht="16.5" customHeight="1">
      <c r="B1067" s="42"/>
      <c r="C1067" s="209" t="s">
        <v>3242</v>
      </c>
      <c r="D1067" s="209" t="s">
        <v>498</v>
      </c>
      <c r="E1067" s="210" t="s">
        <v>12668</v>
      </c>
      <c r="F1067" s="211" t="s">
        <v>12666</v>
      </c>
      <c r="G1067" s="212" t="s">
        <v>2537</v>
      </c>
      <c r="H1067" s="213">
        <v>15</v>
      </c>
      <c r="I1067" s="214"/>
      <c r="J1067" s="215">
        <f>ROUND(I1067*H1067,2)</f>
        <v>0</v>
      </c>
      <c r="K1067" s="211" t="s">
        <v>11781</v>
      </c>
      <c r="L1067" s="62"/>
      <c r="M1067" s="216" t="s">
        <v>23</v>
      </c>
      <c r="N1067" s="217" t="s">
        <v>44</v>
      </c>
      <c r="O1067" s="43"/>
      <c r="P1067" s="218">
        <f>O1067*H1067</f>
        <v>0</v>
      </c>
      <c r="Q1067" s="218">
        <v>0</v>
      </c>
      <c r="R1067" s="218">
        <f>Q1067*H1067</f>
        <v>0</v>
      </c>
      <c r="S1067" s="218">
        <v>0</v>
      </c>
      <c r="T1067" s="219">
        <f>S1067*H1067</f>
        <v>0</v>
      </c>
      <c r="AR1067" s="25" t="s">
        <v>502</v>
      </c>
      <c r="AT1067" s="25" t="s">
        <v>498</v>
      </c>
      <c r="AU1067" s="25" t="s">
        <v>80</v>
      </c>
      <c r="AY1067" s="25" t="s">
        <v>492</v>
      </c>
      <c r="BE1067" s="220">
        <f>IF(N1067="základní",J1067,0)</f>
        <v>0</v>
      </c>
      <c r="BF1067" s="220">
        <f>IF(N1067="snížená",J1067,0)</f>
        <v>0</v>
      </c>
      <c r="BG1067" s="220">
        <f>IF(N1067="zákl. přenesená",J1067,0)</f>
        <v>0</v>
      </c>
      <c r="BH1067" s="220">
        <f>IF(N1067="sníž. přenesená",J1067,0)</f>
        <v>0</v>
      </c>
      <c r="BI1067" s="220">
        <f>IF(N1067="nulová",J1067,0)</f>
        <v>0</v>
      </c>
      <c r="BJ1067" s="25" t="s">
        <v>80</v>
      </c>
      <c r="BK1067" s="220">
        <f>ROUND(I1067*H1067,2)</f>
        <v>0</v>
      </c>
      <c r="BL1067" s="25" t="s">
        <v>502</v>
      </c>
      <c r="BM1067" s="25" t="s">
        <v>5022</v>
      </c>
    </row>
    <row r="1068" spans="2:65" s="1" customFormat="1">
      <c r="B1068" s="42"/>
      <c r="C1068" s="64"/>
      <c r="D1068" s="221" t="s">
        <v>506</v>
      </c>
      <c r="E1068" s="64"/>
      <c r="F1068" s="222" t="s">
        <v>12666</v>
      </c>
      <c r="G1068" s="64"/>
      <c r="H1068" s="64"/>
      <c r="I1068" s="177"/>
      <c r="J1068" s="64"/>
      <c r="K1068" s="64"/>
      <c r="L1068" s="62"/>
      <c r="M1068" s="223"/>
      <c r="N1068" s="43"/>
      <c r="O1068" s="43"/>
      <c r="P1068" s="43"/>
      <c r="Q1068" s="43"/>
      <c r="R1068" s="43"/>
      <c r="S1068" s="43"/>
      <c r="T1068" s="79"/>
      <c r="AT1068" s="25" t="s">
        <v>506</v>
      </c>
      <c r="AU1068" s="25" t="s">
        <v>80</v>
      </c>
    </row>
    <row r="1069" spans="2:65" s="1" customFormat="1" ht="24">
      <c r="B1069" s="42"/>
      <c r="C1069" s="64"/>
      <c r="D1069" s="227" t="s">
        <v>2254</v>
      </c>
      <c r="E1069" s="64"/>
      <c r="F1069" s="273" t="s">
        <v>12669</v>
      </c>
      <c r="G1069" s="64"/>
      <c r="H1069" s="64"/>
      <c r="I1069" s="177"/>
      <c r="J1069" s="64"/>
      <c r="K1069" s="64"/>
      <c r="L1069" s="62"/>
      <c r="M1069" s="223"/>
      <c r="N1069" s="43"/>
      <c r="O1069" s="43"/>
      <c r="P1069" s="43"/>
      <c r="Q1069" s="43"/>
      <c r="R1069" s="43"/>
      <c r="S1069" s="43"/>
      <c r="T1069" s="79"/>
      <c r="AT1069" s="25" t="s">
        <v>2254</v>
      </c>
      <c r="AU1069" s="25" t="s">
        <v>80</v>
      </c>
    </row>
    <row r="1070" spans="2:65" s="1" customFormat="1" ht="16.5" customHeight="1">
      <c r="B1070" s="42"/>
      <c r="C1070" s="209" t="s">
        <v>3250</v>
      </c>
      <c r="D1070" s="209" t="s">
        <v>498</v>
      </c>
      <c r="E1070" s="210" t="s">
        <v>12670</v>
      </c>
      <c r="F1070" s="211" t="s">
        <v>12671</v>
      </c>
      <c r="G1070" s="212" t="s">
        <v>832</v>
      </c>
      <c r="H1070" s="213">
        <v>230</v>
      </c>
      <c r="I1070" s="214"/>
      <c r="J1070" s="215">
        <f>ROUND(I1070*H1070,2)</f>
        <v>0</v>
      </c>
      <c r="K1070" s="211" t="s">
        <v>11781</v>
      </c>
      <c r="L1070" s="62"/>
      <c r="M1070" s="216" t="s">
        <v>23</v>
      </c>
      <c r="N1070" s="217" t="s">
        <v>44</v>
      </c>
      <c r="O1070" s="43"/>
      <c r="P1070" s="218">
        <f>O1070*H1070</f>
        <v>0</v>
      </c>
      <c r="Q1070" s="218">
        <v>0</v>
      </c>
      <c r="R1070" s="218">
        <f>Q1070*H1070</f>
        <v>0</v>
      </c>
      <c r="S1070" s="218">
        <v>0</v>
      </c>
      <c r="T1070" s="219">
        <f>S1070*H1070</f>
        <v>0</v>
      </c>
      <c r="AR1070" s="25" t="s">
        <v>502</v>
      </c>
      <c r="AT1070" s="25" t="s">
        <v>498</v>
      </c>
      <c r="AU1070" s="25" t="s">
        <v>80</v>
      </c>
      <c r="AY1070" s="25" t="s">
        <v>492</v>
      </c>
      <c r="BE1070" s="220">
        <f>IF(N1070="základní",J1070,0)</f>
        <v>0</v>
      </c>
      <c r="BF1070" s="220">
        <f>IF(N1070="snížená",J1070,0)</f>
        <v>0</v>
      </c>
      <c r="BG1070" s="220">
        <f>IF(N1070="zákl. přenesená",J1070,0)</f>
        <v>0</v>
      </c>
      <c r="BH1070" s="220">
        <f>IF(N1070="sníž. přenesená",J1070,0)</f>
        <v>0</v>
      </c>
      <c r="BI1070" s="220">
        <f>IF(N1070="nulová",J1070,0)</f>
        <v>0</v>
      </c>
      <c r="BJ1070" s="25" t="s">
        <v>80</v>
      </c>
      <c r="BK1070" s="220">
        <f>ROUND(I1070*H1070,2)</f>
        <v>0</v>
      </c>
      <c r="BL1070" s="25" t="s">
        <v>502</v>
      </c>
      <c r="BM1070" s="25" t="s">
        <v>5030</v>
      </c>
    </row>
    <row r="1071" spans="2:65" s="1" customFormat="1">
      <c r="B1071" s="42"/>
      <c r="C1071" s="64"/>
      <c r="D1071" s="227" t="s">
        <v>506</v>
      </c>
      <c r="E1071" s="64"/>
      <c r="F1071" s="274" t="s">
        <v>12671</v>
      </c>
      <c r="G1071" s="64"/>
      <c r="H1071" s="64"/>
      <c r="I1071" s="177"/>
      <c r="J1071" s="64"/>
      <c r="K1071" s="64"/>
      <c r="L1071" s="62"/>
      <c r="M1071" s="223"/>
      <c r="N1071" s="43"/>
      <c r="O1071" s="43"/>
      <c r="P1071" s="43"/>
      <c r="Q1071" s="43"/>
      <c r="R1071" s="43"/>
      <c r="S1071" s="43"/>
      <c r="T1071" s="79"/>
      <c r="AT1071" s="25" t="s">
        <v>506</v>
      </c>
      <c r="AU1071" s="25" t="s">
        <v>80</v>
      </c>
    </row>
    <row r="1072" spans="2:65" s="1" customFormat="1" ht="16.5" customHeight="1">
      <c r="B1072" s="42"/>
      <c r="C1072" s="209" t="s">
        <v>3257</v>
      </c>
      <c r="D1072" s="209" t="s">
        <v>498</v>
      </c>
      <c r="E1072" s="210" t="s">
        <v>12672</v>
      </c>
      <c r="F1072" s="211" t="s">
        <v>12673</v>
      </c>
      <c r="G1072" s="212" t="s">
        <v>2537</v>
      </c>
      <c r="H1072" s="213">
        <v>1</v>
      </c>
      <c r="I1072" s="214"/>
      <c r="J1072" s="215">
        <f>ROUND(I1072*H1072,2)</f>
        <v>0</v>
      </c>
      <c r="K1072" s="211" t="s">
        <v>11781</v>
      </c>
      <c r="L1072" s="62"/>
      <c r="M1072" s="216" t="s">
        <v>23</v>
      </c>
      <c r="N1072" s="217" t="s">
        <v>44</v>
      </c>
      <c r="O1072" s="43"/>
      <c r="P1072" s="218">
        <f>O1072*H1072</f>
        <v>0</v>
      </c>
      <c r="Q1072" s="218">
        <v>0</v>
      </c>
      <c r="R1072" s="218">
        <f>Q1072*H1072</f>
        <v>0</v>
      </c>
      <c r="S1072" s="218">
        <v>0</v>
      </c>
      <c r="T1072" s="219">
        <f>S1072*H1072</f>
        <v>0</v>
      </c>
      <c r="AR1072" s="25" t="s">
        <v>502</v>
      </c>
      <c r="AT1072" s="25" t="s">
        <v>498</v>
      </c>
      <c r="AU1072" s="25" t="s">
        <v>80</v>
      </c>
      <c r="AY1072" s="25" t="s">
        <v>492</v>
      </c>
      <c r="BE1072" s="220">
        <f>IF(N1072="základní",J1072,0)</f>
        <v>0</v>
      </c>
      <c r="BF1072" s="220">
        <f>IF(N1072="snížená",J1072,0)</f>
        <v>0</v>
      </c>
      <c r="BG1072" s="220">
        <f>IF(N1072="zákl. přenesená",J1072,0)</f>
        <v>0</v>
      </c>
      <c r="BH1072" s="220">
        <f>IF(N1072="sníž. přenesená",J1072,0)</f>
        <v>0</v>
      </c>
      <c r="BI1072" s="220">
        <f>IF(N1072="nulová",J1072,0)</f>
        <v>0</v>
      </c>
      <c r="BJ1072" s="25" t="s">
        <v>80</v>
      </c>
      <c r="BK1072" s="220">
        <f>ROUND(I1072*H1072,2)</f>
        <v>0</v>
      </c>
      <c r="BL1072" s="25" t="s">
        <v>502</v>
      </c>
      <c r="BM1072" s="25" t="s">
        <v>5041</v>
      </c>
    </row>
    <row r="1073" spans="2:65" s="1" customFormat="1">
      <c r="B1073" s="42"/>
      <c r="C1073" s="64"/>
      <c r="D1073" s="227" t="s">
        <v>506</v>
      </c>
      <c r="E1073" s="64"/>
      <c r="F1073" s="274" t="s">
        <v>12673</v>
      </c>
      <c r="G1073" s="64"/>
      <c r="H1073" s="64"/>
      <c r="I1073" s="177"/>
      <c r="J1073" s="64"/>
      <c r="K1073" s="64"/>
      <c r="L1073" s="62"/>
      <c r="M1073" s="223"/>
      <c r="N1073" s="43"/>
      <c r="O1073" s="43"/>
      <c r="P1073" s="43"/>
      <c r="Q1073" s="43"/>
      <c r="R1073" s="43"/>
      <c r="S1073" s="43"/>
      <c r="T1073" s="79"/>
      <c r="AT1073" s="25" t="s">
        <v>506</v>
      </c>
      <c r="AU1073" s="25" t="s">
        <v>80</v>
      </c>
    </row>
    <row r="1074" spans="2:65" s="1" customFormat="1" ht="16.5" customHeight="1">
      <c r="B1074" s="42"/>
      <c r="C1074" s="209" t="s">
        <v>3263</v>
      </c>
      <c r="D1074" s="209" t="s">
        <v>498</v>
      </c>
      <c r="E1074" s="210" t="s">
        <v>12674</v>
      </c>
      <c r="F1074" s="211" t="s">
        <v>12675</v>
      </c>
      <c r="G1074" s="212" t="s">
        <v>2537</v>
      </c>
      <c r="H1074" s="213">
        <v>800</v>
      </c>
      <c r="I1074" s="214"/>
      <c r="J1074" s="215">
        <f>ROUND(I1074*H1074,2)</f>
        <v>0</v>
      </c>
      <c r="K1074" s="211" t="s">
        <v>11781</v>
      </c>
      <c r="L1074" s="62"/>
      <c r="M1074" s="216" t="s">
        <v>23</v>
      </c>
      <c r="N1074" s="217" t="s">
        <v>44</v>
      </c>
      <c r="O1074" s="43"/>
      <c r="P1074" s="218">
        <f>O1074*H1074</f>
        <v>0</v>
      </c>
      <c r="Q1074" s="218">
        <v>0</v>
      </c>
      <c r="R1074" s="218">
        <f>Q1074*H1074</f>
        <v>0</v>
      </c>
      <c r="S1074" s="218">
        <v>0</v>
      </c>
      <c r="T1074" s="219">
        <f>S1074*H1074</f>
        <v>0</v>
      </c>
      <c r="AR1074" s="25" t="s">
        <v>502</v>
      </c>
      <c r="AT1074" s="25" t="s">
        <v>498</v>
      </c>
      <c r="AU1074" s="25" t="s">
        <v>80</v>
      </c>
      <c r="AY1074" s="25" t="s">
        <v>492</v>
      </c>
      <c r="BE1074" s="220">
        <f>IF(N1074="základní",J1074,0)</f>
        <v>0</v>
      </c>
      <c r="BF1074" s="220">
        <f>IF(N1074="snížená",J1074,0)</f>
        <v>0</v>
      </c>
      <c r="BG1074" s="220">
        <f>IF(N1074="zákl. přenesená",J1074,0)</f>
        <v>0</v>
      </c>
      <c r="BH1074" s="220">
        <f>IF(N1074="sníž. přenesená",J1074,0)</f>
        <v>0</v>
      </c>
      <c r="BI1074" s="220">
        <f>IF(N1074="nulová",J1074,0)</f>
        <v>0</v>
      </c>
      <c r="BJ1074" s="25" t="s">
        <v>80</v>
      </c>
      <c r="BK1074" s="220">
        <f>ROUND(I1074*H1074,2)</f>
        <v>0</v>
      </c>
      <c r="BL1074" s="25" t="s">
        <v>502</v>
      </c>
      <c r="BM1074" s="25" t="s">
        <v>5049</v>
      </c>
    </row>
    <row r="1075" spans="2:65" s="1" customFormat="1">
      <c r="B1075" s="42"/>
      <c r="C1075" s="64"/>
      <c r="D1075" s="227" t="s">
        <v>506</v>
      </c>
      <c r="E1075" s="64"/>
      <c r="F1075" s="274" t="s">
        <v>12675</v>
      </c>
      <c r="G1075" s="64"/>
      <c r="H1075" s="64"/>
      <c r="I1075" s="177"/>
      <c r="J1075" s="64"/>
      <c r="K1075" s="64"/>
      <c r="L1075" s="62"/>
      <c r="M1075" s="223"/>
      <c r="N1075" s="43"/>
      <c r="O1075" s="43"/>
      <c r="P1075" s="43"/>
      <c r="Q1075" s="43"/>
      <c r="R1075" s="43"/>
      <c r="S1075" s="43"/>
      <c r="T1075" s="79"/>
      <c r="AT1075" s="25" t="s">
        <v>506</v>
      </c>
      <c r="AU1075" s="25" t="s">
        <v>80</v>
      </c>
    </row>
    <row r="1076" spans="2:65" s="1" customFormat="1" ht="16.5" customHeight="1">
      <c r="B1076" s="42"/>
      <c r="C1076" s="209" t="s">
        <v>3271</v>
      </c>
      <c r="D1076" s="209" t="s">
        <v>498</v>
      </c>
      <c r="E1076" s="210" t="s">
        <v>12676</v>
      </c>
      <c r="F1076" s="211" t="s">
        <v>12677</v>
      </c>
      <c r="G1076" s="212" t="s">
        <v>2537</v>
      </c>
      <c r="H1076" s="213">
        <v>1</v>
      </c>
      <c r="I1076" s="214"/>
      <c r="J1076" s="215">
        <f>ROUND(I1076*H1076,2)</f>
        <v>0</v>
      </c>
      <c r="K1076" s="211" t="s">
        <v>11781</v>
      </c>
      <c r="L1076" s="62"/>
      <c r="M1076" s="216" t="s">
        <v>23</v>
      </c>
      <c r="N1076" s="217" t="s">
        <v>44</v>
      </c>
      <c r="O1076" s="43"/>
      <c r="P1076" s="218">
        <f>O1076*H1076</f>
        <v>0</v>
      </c>
      <c r="Q1076" s="218">
        <v>0</v>
      </c>
      <c r="R1076" s="218">
        <f>Q1076*H1076</f>
        <v>0</v>
      </c>
      <c r="S1076" s="218">
        <v>0</v>
      </c>
      <c r="T1076" s="219">
        <f>S1076*H1076</f>
        <v>0</v>
      </c>
      <c r="AR1076" s="25" t="s">
        <v>502</v>
      </c>
      <c r="AT1076" s="25" t="s">
        <v>498</v>
      </c>
      <c r="AU1076" s="25" t="s">
        <v>80</v>
      </c>
      <c r="AY1076" s="25" t="s">
        <v>492</v>
      </c>
      <c r="BE1076" s="220">
        <f>IF(N1076="základní",J1076,0)</f>
        <v>0</v>
      </c>
      <c r="BF1076" s="220">
        <f>IF(N1076="snížená",J1076,0)</f>
        <v>0</v>
      </c>
      <c r="BG1076" s="220">
        <f>IF(N1076="zákl. přenesená",J1076,0)</f>
        <v>0</v>
      </c>
      <c r="BH1076" s="220">
        <f>IF(N1076="sníž. přenesená",J1076,0)</f>
        <v>0</v>
      </c>
      <c r="BI1076" s="220">
        <f>IF(N1076="nulová",J1076,0)</f>
        <v>0</v>
      </c>
      <c r="BJ1076" s="25" t="s">
        <v>80</v>
      </c>
      <c r="BK1076" s="220">
        <f>ROUND(I1076*H1076,2)</f>
        <v>0</v>
      </c>
      <c r="BL1076" s="25" t="s">
        <v>502</v>
      </c>
      <c r="BM1076" s="25" t="s">
        <v>5057</v>
      </c>
    </row>
    <row r="1077" spans="2:65" s="1" customFormat="1">
      <c r="B1077" s="42"/>
      <c r="C1077" s="64"/>
      <c r="D1077" s="227" t="s">
        <v>506</v>
      </c>
      <c r="E1077" s="64"/>
      <c r="F1077" s="274" t="s">
        <v>12677</v>
      </c>
      <c r="G1077" s="64"/>
      <c r="H1077" s="64"/>
      <c r="I1077" s="177"/>
      <c r="J1077" s="64"/>
      <c r="K1077" s="64"/>
      <c r="L1077" s="62"/>
      <c r="M1077" s="223"/>
      <c r="N1077" s="43"/>
      <c r="O1077" s="43"/>
      <c r="P1077" s="43"/>
      <c r="Q1077" s="43"/>
      <c r="R1077" s="43"/>
      <c r="S1077" s="43"/>
      <c r="T1077" s="79"/>
      <c r="AT1077" s="25" t="s">
        <v>506</v>
      </c>
      <c r="AU1077" s="25" t="s">
        <v>80</v>
      </c>
    </row>
    <row r="1078" spans="2:65" s="1" customFormat="1" ht="16.5" customHeight="1">
      <c r="B1078" s="42"/>
      <c r="C1078" s="209" t="s">
        <v>3277</v>
      </c>
      <c r="D1078" s="209" t="s">
        <v>498</v>
      </c>
      <c r="E1078" s="210" t="s">
        <v>12678</v>
      </c>
      <c r="F1078" s="211" t="s">
        <v>12679</v>
      </c>
      <c r="G1078" s="212" t="s">
        <v>2537</v>
      </c>
      <c r="H1078" s="213">
        <v>1</v>
      </c>
      <c r="I1078" s="214"/>
      <c r="J1078" s="215">
        <f>ROUND(I1078*H1078,2)</f>
        <v>0</v>
      </c>
      <c r="K1078" s="211" t="s">
        <v>11781</v>
      </c>
      <c r="L1078" s="62"/>
      <c r="M1078" s="216" t="s">
        <v>23</v>
      </c>
      <c r="N1078" s="217" t="s">
        <v>44</v>
      </c>
      <c r="O1078" s="43"/>
      <c r="P1078" s="218">
        <f>O1078*H1078</f>
        <v>0</v>
      </c>
      <c r="Q1078" s="218">
        <v>0</v>
      </c>
      <c r="R1078" s="218">
        <f>Q1078*H1078</f>
        <v>0</v>
      </c>
      <c r="S1078" s="218">
        <v>0</v>
      </c>
      <c r="T1078" s="219">
        <f>S1078*H1078</f>
        <v>0</v>
      </c>
      <c r="AR1078" s="25" t="s">
        <v>502</v>
      </c>
      <c r="AT1078" s="25" t="s">
        <v>498</v>
      </c>
      <c r="AU1078" s="25" t="s">
        <v>80</v>
      </c>
      <c r="AY1078" s="25" t="s">
        <v>492</v>
      </c>
      <c r="BE1078" s="220">
        <f>IF(N1078="základní",J1078,0)</f>
        <v>0</v>
      </c>
      <c r="BF1078" s="220">
        <f>IF(N1078="snížená",J1078,0)</f>
        <v>0</v>
      </c>
      <c r="BG1078" s="220">
        <f>IF(N1078="zákl. přenesená",J1078,0)</f>
        <v>0</v>
      </c>
      <c r="BH1078" s="220">
        <f>IF(N1078="sníž. přenesená",J1078,0)</f>
        <v>0</v>
      </c>
      <c r="BI1078" s="220">
        <f>IF(N1078="nulová",J1078,0)</f>
        <v>0</v>
      </c>
      <c r="BJ1078" s="25" t="s">
        <v>80</v>
      </c>
      <c r="BK1078" s="220">
        <f>ROUND(I1078*H1078,2)</f>
        <v>0</v>
      </c>
      <c r="BL1078" s="25" t="s">
        <v>502</v>
      </c>
      <c r="BM1078" s="25" t="s">
        <v>5065</v>
      </c>
    </row>
    <row r="1079" spans="2:65" s="1" customFormat="1">
      <c r="B1079" s="42"/>
      <c r="C1079" s="64"/>
      <c r="D1079" s="227" t="s">
        <v>506</v>
      </c>
      <c r="E1079" s="64"/>
      <c r="F1079" s="274" t="s">
        <v>12679</v>
      </c>
      <c r="G1079" s="64"/>
      <c r="H1079" s="64"/>
      <c r="I1079" s="177"/>
      <c r="J1079" s="64"/>
      <c r="K1079" s="64"/>
      <c r="L1079" s="62"/>
      <c r="M1079" s="223"/>
      <c r="N1079" s="43"/>
      <c r="O1079" s="43"/>
      <c r="P1079" s="43"/>
      <c r="Q1079" s="43"/>
      <c r="R1079" s="43"/>
      <c r="S1079" s="43"/>
      <c r="T1079" s="79"/>
      <c r="AT1079" s="25" t="s">
        <v>506</v>
      </c>
      <c r="AU1079" s="25" t="s">
        <v>80</v>
      </c>
    </row>
    <row r="1080" spans="2:65" s="1" customFormat="1" ht="16.5" customHeight="1">
      <c r="B1080" s="42"/>
      <c r="C1080" s="209" t="s">
        <v>3284</v>
      </c>
      <c r="D1080" s="209" t="s">
        <v>498</v>
      </c>
      <c r="E1080" s="210" t="s">
        <v>12680</v>
      </c>
      <c r="F1080" s="211" t="s">
        <v>12681</v>
      </c>
      <c r="G1080" s="212" t="s">
        <v>2537</v>
      </c>
      <c r="H1080" s="213">
        <v>1</v>
      </c>
      <c r="I1080" s="214"/>
      <c r="J1080" s="215">
        <f>ROUND(I1080*H1080,2)</f>
        <v>0</v>
      </c>
      <c r="K1080" s="211" t="s">
        <v>11781</v>
      </c>
      <c r="L1080" s="62"/>
      <c r="M1080" s="216" t="s">
        <v>23</v>
      </c>
      <c r="N1080" s="217" t="s">
        <v>44</v>
      </c>
      <c r="O1080" s="43"/>
      <c r="P1080" s="218">
        <f>O1080*H1080</f>
        <v>0</v>
      </c>
      <c r="Q1080" s="218">
        <v>0</v>
      </c>
      <c r="R1080" s="218">
        <f>Q1080*H1080</f>
        <v>0</v>
      </c>
      <c r="S1080" s="218">
        <v>0</v>
      </c>
      <c r="T1080" s="219">
        <f>S1080*H1080</f>
        <v>0</v>
      </c>
      <c r="AR1080" s="25" t="s">
        <v>502</v>
      </c>
      <c r="AT1080" s="25" t="s">
        <v>498</v>
      </c>
      <c r="AU1080" s="25" t="s">
        <v>80</v>
      </c>
      <c r="AY1080" s="25" t="s">
        <v>492</v>
      </c>
      <c r="BE1080" s="220">
        <f>IF(N1080="základní",J1080,0)</f>
        <v>0</v>
      </c>
      <c r="BF1080" s="220">
        <f>IF(N1080="snížená",J1080,0)</f>
        <v>0</v>
      </c>
      <c r="BG1080" s="220">
        <f>IF(N1080="zákl. přenesená",J1080,0)</f>
        <v>0</v>
      </c>
      <c r="BH1080" s="220">
        <f>IF(N1080="sníž. přenesená",J1080,0)</f>
        <v>0</v>
      </c>
      <c r="BI1080" s="220">
        <f>IF(N1080="nulová",J1080,0)</f>
        <v>0</v>
      </c>
      <c r="BJ1080" s="25" t="s">
        <v>80</v>
      </c>
      <c r="BK1080" s="220">
        <f>ROUND(I1080*H1080,2)</f>
        <v>0</v>
      </c>
      <c r="BL1080" s="25" t="s">
        <v>502</v>
      </c>
      <c r="BM1080" s="25" t="s">
        <v>5076</v>
      </c>
    </row>
    <row r="1081" spans="2:65" s="1" customFormat="1">
      <c r="B1081" s="42"/>
      <c r="C1081" s="64"/>
      <c r="D1081" s="227" t="s">
        <v>506</v>
      </c>
      <c r="E1081" s="64"/>
      <c r="F1081" s="274" t="s">
        <v>12681</v>
      </c>
      <c r="G1081" s="64"/>
      <c r="H1081" s="64"/>
      <c r="I1081" s="177"/>
      <c r="J1081" s="64"/>
      <c r="K1081" s="64"/>
      <c r="L1081" s="62"/>
      <c r="M1081" s="223"/>
      <c r="N1081" s="43"/>
      <c r="O1081" s="43"/>
      <c r="P1081" s="43"/>
      <c r="Q1081" s="43"/>
      <c r="R1081" s="43"/>
      <c r="S1081" s="43"/>
      <c r="T1081" s="79"/>
      <c r="AT1081" s="25" t="s">
        <v>506</v>
      </c>
      <c r="AU1081" s="25" t="s">
        <v>80</v>
      </c>
    </row>
    <row r="1082" spans="2:65" s="1" customFormat="1" ht="16.5" customHeight="1">
      <c r="B1082" s="42"/>
      <c r="C1082" s="209" t="s">
        <v>3289</v>
      </c>
      <c r="D1082" s="209" t="s">
        <v>498</v>
      </c>
      <c r="E1082" s="210" t="s">
        <v>12682</v>
      </c>
      <c r="F1082" s="211" t="s">
        <v>12683</v>
      </c>
      <c r="G1082" s="212" t="s">
        <v>2537</v>
      </c>
      <c r="H1082" s="213">
        <v>1</v>
      </c>
      <c r="I1082" s="214"/>
      <c r="J1082" s="215">
        <f>ROUND(I1082*H1082,2)</f>
        <v>0</v>
      </c>
      <c r="K1082" s="211" t="s">
        <v>11781</v>
      </c>
      <c r="L1082" s="62"/>
      <c r="M1082" s="216" t="s">
        <v>23</v>
      </c>
      <c r="N1082" s="217" t="s">
        <v>44</v>
      </c>
      <c r="O1082" s="43"/>
      <c r="P1082" s="218">
        <f>O1082*H1082</f>
        <v>0</v>
      </c>
      <c r="Q1082" s="218">
        <v>0</v>
      </c>
      <c r="R1082" s="218">
        <f>Q1082*H1082</f>
        <v>0</v>
      </c>
      <c r="S1082" s="218">
        <v>0</v>
      </c>
      <c r="T1082" s="219">
        <f>S1082*H1082</f>
        <v>0</v>
      </c>
      <c r="AR1082" s="25" t="s">
        <v>502</v>
      </c>
      <c r="AT1082" s="25" t="s">
        <v>498</v>
      </c>
      <c r="AU1082" s="25" t="s">
        <v>80</v>
      </c>
      <c r="AY1082" s="25" t="s">
        <v>492</v>
      </c>
      <c r="BE1082" s="220">
        <f>IF(N1082="základní",J1082,0)</f>
        <v>0</v>
      </c>
      <c r="BF1082" s="220">
        <f>IF(N1082="snížená",J1082,0)</f>
        <v>0</v>
      </c>
      <c r="BG1082" s="220">
        <f>IF(N1082="zákl. přenesená",J1082,0)</f>
        <v>0</v>
      </c>
      <c r="BH1082" s="220">
        <f>IF(N1082="sníž. přenesená",J1082,0)</f>
        <v>0</v>
      </c>
      <c r="BI1082" s="220">
        <f>IF(N1082="nulová",J1082,0)</f>
        <v>0</v>
      </c>
      <c r="BJ1082" s="25" t="s">
        <v>80</v>
      </c>
      <c r="BK1082" s="220">
        <f>ROUND(I1082*H1082,2)</f>
        <v>0</v>
      </c>
      <c r="BL1082" s="25" t="s">
        <v>502</v>
      </c>
      <c r="BM1082" s="25" t="s">
        <v>5084</v>
      </c>
    </row>
    <row r="1083" spans="2:65" s="1" customFormat="1">
      <c r="B1083" s="42"/>
      <c r="C1083" s="64"/>
      <c r="D1083" s="227" t="s">
        <v>506</v>
      </c>
      <c r="E1083" s="64"/>
      <c r="F1083" s="274" t="s">
        <v>12683</v>
      </c>
      <c r="G1083" s="64"/>
      <c r="H1083" s="64"/>
      <c r="I1083" s="177"/>
      <c r="J1083" s="64"/>
      <c r="K1083" s="64"/>
      <c r="L1083" s="62"/>
      <c r="M1083" s="223"/>
      <c r="N1083" s="43"/>
      <c r="O1083" s="43"/>
      <c r="P1083" s="43"/>
      <c r="Q1083" s="43"/>
      <c r="R1083" s="43"/>
      <c r="S1083" s="43"/>
      <c r="T1083" s="79"/>
      <c r="AT1083" s="25" t="s">
        <v>506</v>
      </c>
      <c r="AU1083" s="25" t="s">
        <v>80</v>
      </c>
    </row>
    <row r="1084" spans="2:65" s="1" customFormat="1" ht="16.5" customHeight="1">
      <c r="B1084" s="42"/>
      <c r="C1084" s="209" t="s">
        <v>3297</v>
      </c>
      <c r="D1084" s="209" t="s">
        <v>498</v>
      </c>
      <c r="E1084" s="210" t="s">
        <v>12684</v>
      </c>
      <c r="F1084" s="211" t="s">
        <v>12685</v>
      </c>
      <c r="G1084" s="212" t="s">
        <v>832</v>
      </c>
      <c r="H1084" s="213">
        <v>26</v>
      </c>
      <c r="I1084" s="214"/>
      <c r="J1084" s="215">
        <f>ROUND(I1084*H1084,2)</f>
        <v>0</v>
      </c>
      <c r="K1084" s="211" t="s">
        <v>11781</v>
      </c>
      <c r="L1084" s="62"/>
      <c r="M1084" s="216" t="s">
        <v>23</v>
      </c>
      <c r="N1084" s="217" t="s">
        <v>44</v>
      </c>
      <c r="O1084" s="43"/>
      <c r="P1084" s="218">
        <f>O1084*H1084</f>
        <v>0</v>
      </c>
      <c r="Q1084" s="218">
        <v>0</v>
      </c>
      <c r="R1084" s="218">
        <f>Q1084*H1084</f>
        <v>0</v>
      </c>
      <c r="S1084" s="218">
        <v>0</v>
      </c>
      <c r="T1084" s="219">
        <f>S1084*H1084</f>
        <v>0</v>
      </c>
      <c r="AR1084" s="25" t="s">
        <v>502</v>
      </c>
      <c r="AT1084" s="25" t="s">
        <v>498</v>
      </c>
      <c r="AU1084" s="25" t="s">
        <v>80</v>
      </c>
      <c r="AY1084" s="25" t="s">
        <v>492</v>
      </c>
      <c r="BE1084" s="220">
        <f>IF(N1084="základní",J1084,0)</f>
        <v>0</v>
      </c>
      <c r="BF1084" s="220">
        <f>IF(N1084="snížená",J1084,0)</f>
        <v>0</v>
      </c>
      <c r="BG1084" s="220">
        <f>IF(N1084="zákl. přenesená",J1084,0)</f>
        <v>0</v>
      </c>
      <c r="BH1084" s="220">
        <f>IF(N1084="sníž. přenesená",J1084,0)</f>
        <v>0</v>
      </c>
      <c r="BI1084" s="220">
        <f>IF(N1084="nulová",J1084,0)</f>
        <v>0</v>
      </c>
      <c r="BJ1084" s="25" t="s">
        <v>80</v>
      </c>
      <c r="BK1084" s="220">
        <f>ROUND(I1084*H1084,2)</f>
        <v>0</v>
      </c>
      <c r="BL1084" s="25" t="s">
        <v>502</v>
      </c>
      <c r="BM1084" s="25" t="s">
        <v>5092</v>
      </c>
    </row>
    <row r="1085" spans="2:65" s="1" customFormat="1">
      <c r="B1085" s="42"/>
      <c r="C1085" s="64"/>
      <c r="D1085" s="227" t="s">
        <v>506</v>
      </c>
      <c r="E1085" s="64"/>
      <c r="F1085" s="274" t="s">
        <v>12685</v>
      </c>
      <c r="G1085" s="64"/>
      <c r="H1085" s="64"/>
      <c r="I1085" s="177"/>
      <c r="J1085" s="64"/>
      <c r="K1085" s="64"/>
      <c r="L1085" s="62"/>
      <c r="M1085" s="223"/>
      <c r="N1085" s="43"/>
      <c r="O1085" s="43"/>
      <c r="P1085" s="43"/>
      <c r="Q1085" s="43"/>
      <c r="R1085" s="43"/>
      <c r="S1085" s="43"/>
      <c r="T1085" s="79"/>
      <c r="AT1085" s="25" t="s">
        <v>506</v>
      </c>
      <c r="AU1085" s="25" t="s">
        <v>80</v>
      </c>
    </row>
    <row r="1086" spans="2:65" s="1" customFormat="1" ht="16.5" customHeight="1">
      <c r="B1086" s="42"/>
      <c r="C1086" s="209" t="s">
        <v>3303</v>
      </c>
      <c r="D1086" s="209" t="s">
        <v>498</v>
      </c>
      <c r="E1086" s="210" t="s">
        <v>12686</v>
      </c>
      <c r="F1086" s="211" t="s">
        <v>12687</v>
      </c>
      <c r="G1086" s="212" t="s">
        <v>6197</v>
      </c>
      <c r="H1086" s="213">
        <v>500</v>
      </c>
      <c r="I1086" s="214"/>
      <c r="J1086" s="215">
        <f>ROUND(I1086*H1086,2)</f>
        <v>0</v>
      </c>
      <c r="K1086" s="211" t="s">
        <v>11781</v>
      </c>
      <c r="L1086" s="62"/>
      <c r="M1086" s="216" t="s">
        <v>23</v>
      </c>
      <c r="N1086" s="217" t="s">
        <v>44</v>
      </c>
      <c r="O1086" s="43"/>
      <c r="P1086" s="218">
        <f>O1086*H1086</f>
        <v>0</v>
      </c>
      <c r="Q1086" s="218">
        <v>0</v>
      </c>
      <c r="R1086" s="218">
        <f>Q1086*H1086</f>
        <v>0</v>
      </c>
      <c r="S1086" s="218">
        <v>0</v>
      </c>
      <c r="T1086" s="219">
        <f>S1086*H1086</f>
        <v>0</v>
      </c>
      <c r="AR1086" s="25" t="s">
        <v>502</v>
      </c>
      <c r="AT1086" s="25" t="s">
        <v>498</v>
      </c>
      <c r="AU1086" s="25" t="s">
        <v>80</v>
      </c>
      <c r="AY1086" s="25" t="s">
        <v>492</v>
      </c>
      <c r="BE1086" s="220">
        <f>IF(N1086="základní",J1086,0)</f>
        <v>0</v>
      </c>
      <c r="BF1086" s="220">
        <f>IF(N1086="snížená",J1086,0)</f>
        <v>0</v>
      </c>
      <c r="BG1086" s="220">
        <f>IF(N1086="zákl. přenesená",J1086,0)</f>
        <v>0</v>
      </c>
      <c r="BH1086" s="220">
        <f>IF(N1086="sníž. přenesená",J1086,0)</f>
        <v>0</v>
      </c>
      <c r="BI1086" s="220">
        <f>IF(N1086="nulová",J1086,0)</f>
        <v>0</v>
      </c>
      <c r="BJ1086" s="25" t="s">
        <v>80</v>
      </c>
      <c r="BK1086" s="220">
        <f>ROUND(I1086*H1086,2)</f>
        <v>0</v>
      </c>
      <c r="BL1086" s="25" t="s">
        <v>502</v>
      </c>
      <c r="BM1086" s="25" t="s">
        <v>5100</v>
      </c>
    </row>
    <row r="1087" spans="2:65" s="1" customFormat="1">
      <c r="B1087" s="42"/>
      <c r="C1087" s="64"/>
      <c r="D1087" s="227" t="s">
        <v>506</v>
      </c>
      <c r="E1087" s="64"/>
      <c r="F1087" s="274" t="s">
        <v>12687</v>
      </c>
      <c r="G1087" s="64"/>
      <c r="H1087" s="64"/>
      <c r="I1087" s="177"/>
      <c r="J1087" s="64"/>
      <c r="K1087" s="64"/>
      <c r="L1087" s="62"/>
      <c r="M1087" s="223"/>
      <c r="N1087" s="43"/>
      <c r="O1087" s="43"/>
      <c r="P1087" s="43"/>
      <c r="Q1087" s="43"/>
      <c r="R1087" s="43"/>
      <c r="S1087" s="43"/>
      <c r="T1087" s="79"/>
      <c r="AT1087" s="25" t="s">
        <v>506</v>
      </c>
      <c r="AU1087" s="25" t="s">
        <v>80</v>
      </c>
    </row>
    <row r="1088" spans="2:65" s="1" customFormat="1" ht="16.5" customHeight="1">
      <c r="B1088" s="42"/>
      <c r="C1088" s="209" t="s">
        <v>3309</v>
      </c>
      <c r="D1088" s="209" t="s">
        <v>498</v>
      </c>
      <c r="E1088" s="210" t="s">
        <v>12688</v>
      </c>
      <c r="F1088" s="211" t="s">
        <v>12689</v>
      </c>
      <c r="G1088" s="212" t="s">
        <v>2537</v>
      </c>
      <c r="H1088" s="213">
        <v>1</v>
      </c>
      <c r="I1088" s="214"/>
      <c r="J1088" s="215">
        <f>ROUND(I1088*H1088,2)</f>
        <v>0</v>
      </c>
      <c r="K1088" s="211" t="s">
        <v>11781</v>
      </c>
      <c r="L1088" s="62"/>
      <c r="M1088" s="216" t="s">
        <v>23</v>
      </c>
      <c r="N1088" s="217" t="s">
        <v>44</v>
      </c>
      <c r="O1088" s="43"/>
      <c r="P1088" s="218">
        <f>O1088*H1088</f>
        <v>0</v>
      </c>
      <c r="Q1088" s="218">
        <v>0</v>
      </c>
      <c r="R1088" s="218">
        <f>Q1088*H1088</f>
        <v>0</v>
      </c>
      <c r="S1088" s="218">
        <v>0</v>
      </c>
      <c r="T1088" s="219">
        <f>S1088*H1088</f>
        <v>0</v>
      </c>
      <c r="AR1088" s="25" t="s">
        <v>502</v>
      </c>
      <c r="AT1088" s="25" t="s">
        <v>498</v>
      </c>
      <c r="AU1088" s="25" t="s">
        <v>80</v>
      </c>
      <c r="AY1088" s="25" t="s">
        <v>492</v>
      </c>
      <c r="BE1088" s="220">
        <f>IF(N1088="základní",J1088,0)</f>
        <v>0</v>
      </c>
      <c r="BF1088" s="220">
        <f>IF(N1088="snížená",J1088,0)</f>
        <v>0</v>
      </c>
      <c r="BG1088" s="220">
        <f>IF(N1088="zákl. přenesená",J1088,0)</f>
        <v>0</v>
      </c>
      <c r="BH1088" s="220">
        <f>IF(N1088="sníž. přenesená",J1088,0)</f>
        <v>0</v>
      </c>
      <c r="BI1088" s="220">
        <f>IF(N1088="nulová",J1088,0)</f>
        <v>0</v>
      </c>
      <c r="BJ1088" s="25" t="s">
        <v>80</v>
      </c>
      <c r="BK1088" s="220">
        <f>ROUND(I1088*H1088,2)</f>
        <v>0</v>
      </c>
      <c r="BL1088" s="25" t="s">
        <v>502</v>
      </c>
      <c r="BM1088" s="25" t="s">
        <v>5108</v>
      </c>
    </row>
    <row r="1089" spans="2:65" s="1" customFormat="1">
      <c r="B1089" s="42"/>
      <c r="C1089" s="64"/>
      <c r="D1089" s="227" t="s">
        <v>506</v>
      </c>
      <c r="E1089" s="64"/>
      <c r="F1089" s="274" t="s">
        <v>12689</v>
      </c>
      <c r="G1089" s="64"/>
      <c r="H1089" s="64"/>
      <c r="I1089" s="177"/>
      <c r="J1089" s="64"/>
      <c r="K1089" s="64"/>
      <c r="L1089" s="62"/>
      <c r="M1089" s="223"/>
      <c r="N1089" s="43"/>
      <c r="O1089" s="43"/>
      <c r="P1089" s="43"/>
      <c r="Q1089" s="43"/>
      <c r="R1089" s="43"/>
      <c r="S1089" s="43"/>
      <c r="T1089" s="79"/>
      <c r="AT1089" s="25" t="s">
        <v>506</v>
      </c>
      <c r="AU1089" s="25" t="s">
        <v>80</v>
      </c>
    </row>
    <row r="1090" spans="2:65" s="1" customFormat="1" ht="16.5" customHeight="1">
      <c r="B1090" s="42"/>
      <c r="C1090" s="209" t="s">
        <v>3315</v>
      </c>
      <c r="D1090" s="209" t="s">
        <v>498</v>
      </c>
      <c r="E1090" s="210" t="s">
        <v>12690</v>
      </c>
      <c r="F1090" s="211" t="s">
        <v>12691</v>
      </c>
      <c r="G1090" s="212" t="s">
        <v>9445</v>
      </c>
      <c r="H1090" s="213">
        <v>200</v>
      </c>
      <c r="I1090" s="214"/>
      <c r="J1090" s="215">
        <f>ROUND(I1090*H1090,2)</f>
        <v>0</v>
      </c>
      <c r="K1090" s="211" t="s">
        <v>11781</v>
      </c>
      <c r="L1090" s="62"/>
      <c r="M1090" s="216" t="s">
        <v>23</v>
      </c>
      <c r="N1090" s="217" t="s">
        <v>44</v>
      </c>
      <c r="O1090" s="43"/>
      <c r="P1090" s="218">
        <f>O1090*H1090</f>
        <v>0</v>
      </c>
      <c r="Q1090" s="218">
        <v>0</v>
      </c>
      <c r="R1090" s="218">
        <f>Q1090*H1090</f>
        <v>0</v>
      </c>
      <c r="S1090" s="218">
        <v>0</v>
      </c>
      <c r="T1090" s="219">
        <f>S1090*H1090</f>
        <v>0</v>
      </c>
      <c r="AR1090" s="25" t="s">
        <v>502</v>
      </c>
      <c r="AT1090" s="25" t="s">
        <v>498</v>
      </c>
      <c r="AU1090" s="25" t="s">
        <v>80</v>
      </c>
      <c r="AY1090" s="25" t="s">
        <v>492</v>
      </c>
      <c r="BE1090" s="220">
        <f>IF(N1090="základní",J1090,0)</f>
        <v>0</v>
      </c>
      <c r="BF1090" s="220">
        <f>IF(N1090="snížená",J1090,0)</f>
        <v>0</v>
      </c>
      <c r="BG1090" s="220">
        <f>IF(N1090="zákl. přenesená",J1090,0)</f>
        <v>0</v>
      </c>
      <c r="BH1090" s="220">
        <f>IF(N1090="sníž. přenesená",J1090,0)</f>
        <v>0</v>
      </c>
      <c r="BI1090" s="220">
        <f>IF(N1090="nulová",J1090,0)</f>
        <v>0</v>
      </c>
      <c r="BJ1090" s="25" t="s">
        <v>80</v>
      </c>
      <c r="BK1090" s="220">
        <f>ROUND(I1090*H1090,2)</f>
        <v>0</v>
      </c>
      <c r="BL1090" s="25" t="s">
        <v>502</v>
      </c>
      <c r="BM1090" s="25" t="s">
        <v>5119</v>
      </c>
    </row>
    <row r="1091" spans="2:65" s="1" customFormat="1">
      <c r="B1091" s="42"/>
      <c r="C1091" s="64"/>
      <c r="D1091" s="221" t="s">
        <v>506</v>
      </c>
      <c r="E1091" s="64"/>
      <c r="F1091" s="222" t="s">
        <v>12691</v>
      </c>
      <c r="G1091" s="64"/>
      <c r="H1091" s="64"/>
      <c r="I1091" s="177"/>
      <c r="J1091" s="64"/>
      <c r="K1091" s="64"/>
      <c r="L1091" s="62"/>
      <c r="M1091" s="223"/>
      <c r="N1091" s="43"/>
      <c r="O1091" s="43"/>
      <c r="P1091" s="43"/>
      <c r="Q1091" s="43"/>
      <c r="R1091" s="43"/>
      <c r="S1091" s="43"/>
      <c r="T1091" s="79"/>
      <c r="AT1091" s="25" t="s">
        <v>506</v>
      </c>
      <c r="AU1091" s="25" t="s">
        <v>80</v>
      </c>
    </row>
    <row r="1092" spans="2:65" s="1" customFormat="1" ht="24">
      <c r="B1092" s="42"/>
      <c r="C1092" s="64"/>
      <c r="D1092" s="227" t="s">
        <v>2254</v>
      </c>
      <c r="E1092" s="64"/>
      <c r="F1092" s="273" t="s">
        <v>12551</v>
      </c>
      <c r="G1092" s="64"/>
      <c r="H1092" s="64"/>
      <c r="I1092" s="177"/>
      <c r="J1092" s="64"/>
      <c r="K1092" s="64"/>
      <c r="L1092" s="62"/>
      <c r="M1092" s="223"/>
      <c r="N1092" s="43"/>
      <c r="O1092" s="43"/>
      <c r="P1092" s="43"/>
      <c r="Q1092" s="43"/>
      <c r="R1092" s="43"/>
      <c r="S1092" s="43"/>
      <c r="T1092" s="79"/>
      <c r="AT1092" s="25" t="s">
        <v>2254</v>
      </c>
      <c r="AU1092" s="25" t="s">
        <v>80</v>
      </c>
    </row>
    <row r="1093" spans="2:65" s="1" customFormat="1" ht="16.5" customHeight="1">
      <c r="B1093" s="42"/>
      <c r="C1093" s="209" t="s">
        <v>3320</v>
      </c>
      <c r="D1093" s="209" t="s">
        <v>498</v>
      </c>
      <c r="E1093" s="210" t="s">
        <v>12692</v>
      </c>
      <c r="F1093" s="211" t="s">
        <v>12693</v>
      </c>
      <c r="G1093" s="212" t="s">
        <v>9445</v>
      </c>
      <c r="H1093" s="213">
        <v>300</v>
      </c>
      <c r="I1093" s="214"/>
      <c r="J1093" s="215">
        <f>ROUND(I1093*H1093,2)</f>
        <v>0</v>
      </c>
      <c r="K1093" s="211" t="s">
        <v>11781</v>
      </c>
      <c r="L1093" s="62"/>
      <c r="M1093" s="216" t="s">
        <v>23</v>
      </c>
      <c r="N1093" s="217" t="s">
        <v>44</v>
      </c>
      <c r="O1093" s="43"/>
      <c r="P1093" s="218">
        <f>O1093*H1093</f>
        <v>0</v>
      </c>
      <c r="Q1093" s="218">
        <v>0</v>
      </c>
      <c r="R1093" s="218">
        <f>Q1093*H1093</f>
        <v>0</v>
      </c>
      <c r="S1093" s="218">
        <v>0</v>
      </c>
      <c r="T1093" s="219">
        <f>S1093*H1093</f>
        <v>0</v>
      </c>
      <c r="AR1093" s="25" t="s">
        <v>502</v>
      </c>
      <c r="AT1093" s="25" t="s">
        <v>498</v>
      </c>
      <c r="AU1093" s="25" t="s">
        <v>80</v>
      </c>
      <c r="AY1093" s="25" t="s">
        <v>492</v>
      </c>
      <c r="BE1093" s="220">
        <f>IF(N1093="základní",J1093,0)</f>
        <v>0</v>
      </c>
      <c r="BF1093" s="220">
        <f>IF(N1093="snížená",J1093,0)</f>
        <v>0</v>
      </c>
      <c r="BG1093" s="220">
        <f>IF(N1093="zákl. přenesená",J1093,0)</f>
        <v>0</v>
      </c>
      <c r="BH1093" s="220">
        <f>IF(N1093="sníž. přenesená",J1093,0)</f>
        <v>0</v>
      </c>
      <c r="BI1093" s="220">
        <f>IF(N1093="nulová",J1093,0)</f>
        <v>0</v>
      </c>
      <c r="BJ1093" s="25" t="s">
        <v>80</v>
      </c>
      <c r="BK1093" s="220">
        <f>ROUND(I1093*H1093,2)</f>
        <v>0</v>
      </c>
      <c r="BL1093" s="25" t="s">
        <v>502</v>
      </c>
      <c r="BM1093" s="25" t="s">
        <v>5127</v>
      </c>
    </row>
    <row r="1094" spans="2:65" s="1" customFormat="1">
      <c r="B1094" s="42"/>
      <c r="C1094" s="64"/>
      <c r="D1094" s="227" t="s">
        <v>506</v>
      </c>
      <c r="E1094" s="64"/>
      <c r="F1094" s="274" t="s">
        <v>12693</v>
      </c>
      <c r="G1094" s="64"/>
      <c r="H1094" s="64"/>
      <c r="I1094" s="177"/>
      <c r="J1094" s="64"/>
      <c r="K1094" s="64"/>
      <c r="L1094" s="62"/>
      <c r="M1094" s="223"/>
      <c r="N1094" s="43"/>
      <c r="O1094" s="43"/>
      <c r="P1094" s="43"/>
      <c r="Q1094" s="43"/>
      <c r="R1094" s="43"/>
      <c r="S1094" s="43"/>
      <c r="T1094" s="79"/>
      <c r="AT1094" s="25" t="s">
        <v>506</v>
      </c>
      <c r="AU1094" s="25" t="s">
        <v>80</v>
      </c>
    </row>
    <row r="1095" spans="2:65" s="1" customFormat="1" ht="16.5" customHeight="1">
      <c r="B1095" s="42"/>
      <c r="C1095" s="209" t="s">
        <v>3324</v>
      </c>
      <c r="D1095" s="209" t="s">
        <v>498</v>
      </c>
      <c r="E1095" s="210" t="s">
        <v>12694</v>
      </c>
      <c r="F1095" s="211" t="s">
        <v>12695</v>
      </c>
      <c r="G1095" s="212" t="s">
        <v>2537</v>
      </c>
      <c r="H1095" s="213">
        <v>1</v>
      </c>
      <c r="I1095" s="214"/>
      <c r="J1095" s="215">
        <f>ROUND(I1095*H1095,2)</f>
        <v>0</v>
      </c>
      <c r="K1095" s="211" t="s">
        <v>11781</v>
      </c>
      <c r="L1095" s="62"/>
      <c r="M1095" s="216" t="s">
        <v>23</v>
      </c>
      <c r="N1095" s="217" t="s">
        <v>44</v>
      </c>
      <c r="O1095" s="43"/>
      <c r="P1095" s="218">
        <f>O1095*H1095</f>
        <v>0</v>
      </c>
      <c r="Q1095" s="218">
        <v>0</v>
      </c>
      <c r="R1095" s="218">
        <f>Q1095*H1095</f>
        <v>0</v>
      </c>
      <c r="S1095" s="218">
        <v>0</v>
      </c>
      <c r="T1095" s="219">
        <f>S1095*H1095</f>
        <v>0</v>
      </c>
      <c r="AR1095" s="25" t="s">
        <v>502</v>
      </c>
      <c r="AT1095" s="25" t="s">
        <v>498</v>
      </c>
      <c r="AU1095" s="25" t="s">
        <v>80</v>
      </c>
      <c r="AY1095" s="25" t="s">
        <v>492</v>
      </c>
      <c r="BE1095" s="220">
        <f>IF(N1095="základní",J1095,0)</f>
        <v>0</v>
      </c>
      <c r="BF1095" s="220">
        <f>IF(N1095="snížená",J1095,0)</f>
        <v>0</v>
      </c>
      <c r="BG1095" s="220">
        <f>IF(N1095="zákl. přenesená",J1095,0)</f>
        <v>0</v>
      </c>
      <c r="BH1095" s="220">
        <f>IF(N1095="sníž. přenesená",J1095,0)</f>
        <v>0</v>
      </c>
      <c r="BI1095" s="220">
        <f>IF(N1095="nulová",J1095,0)</f>
        <v>0</v>
      </c>
      <c r="BJ1095" s="25" t="s">
        <v>80</v>
      </c>
      <c r="BK1095" s="220">
        <f>ROUND(I1095*H1095,2)</f>
        <v>0</v>
      </c>
      <c r="BL1095" s="25" t="s">
        <v>502</v>
      </c>
      <c r="BM1095" s="25" t="s">
        <v>5135</v>
      </c>
    </row>
    <row r="1096" spans="2:65" s="1" customFormat="1">
      <c r="B1096" s="42"/>
      <c r="C1096" s="64"/>
      <c r="D1096" s="227" t="s">
        <v>506</v>
      </c>
      <c r="E1096" s="64"/>
      <c r="F1096" s="274" t="s">
        <v>12695</v>
      </c>
      <c r="G1096" s="64"/>
      <c r="H1096" s="64"/>
      <c r="I1096" s="177"/>
      <c r="J1096" s="64"/>
      <c r="K1096" s="64"/>
      <c r="L1096" s="62"/>
      <c r="M1096" s="223"/>
      <c r="N1096" s="43"/>
      <c r="O1096" s="43"/>
      <c r="P1096" s="43"/>
      <c r="Q1096" s="43"/>
      <c r="R1096" s="43"/>
      <c r="S1096" s="43"/>
      <c r="T1096" s="79"/>
      <c r="AT1096" s="25" t="s">
        <v>506</v>
      </c>
      <c r="AU1096" s="25" t="s">
        <v>80</v>
      </c>
    </row>
    <row r="1097" spans="2:65" s="1" customFormat="1" ht="16.5" customHeight="1">
      <c r="B1097" s="42"/>
      <c r="C1097" s="209" t="s">
        <v>3331</v>
      </c>
      <c r="D1097" s="209" t="s">
        <v>498</v>
      </c>
      <c r="E1097" s="210" t="s">
        <v>12696</v>
      </c>
      <c r="F1097" s="211" t="s">
        <v>12697</v>
      </c>
      <c r="G1097" s="212" t="s">
        <v>2537</v>
      </c>
      <c r="H1097" s="213">
        <v>1</v>
      </c>
      <c r="I1097" s="214"/>
      <c r="J1097" s="215">
        <f>ROUND(I1097*H1097,2)</f>
        <v>0</v>
      </c>
      <c r="K1097" s="211" t="s">
        <v>11781</v>
      </c>
      <c r="L1097" s="62"/>
      <c r="M1097" s="216" t="s">
        <v>23</v>
      </c>
      <c r="N1097" s="217" t="s">
        <v>44</v>
      </c>
      <c r="O1097" s="43"/>
      <c r="P1097" s="218">
        <f>O1097*H1097</f>
        <v>0</v>
      </c>
      <c r="Q1097" s="218">
        <v>0</v>
      </c>
      <c r="R1097" s="218">
        <f>Q1097*H1097</f>
        <v>0</v>
      </c>
      <c r="S1097" s="218">
        <v>0</v>
      </c>
      <c r="T1097" s="219">
        <f>S1097*H1097</f>
        <v>0</v>
      </c>
      <c r="AR1097" s="25" t="s">
        <v>502</v>
      </c>
      <c r="AT1097" s="25" t="s">
        <v>498</v>
      </c>
      <c r="AU1097" s="25" t="s">
        <v>80</v>
      </c>
      <c r="AY1097" s="25" t="s">
        <v>492</v>
      </c>
      <c r="BE1097" s="220">
        <f>IF(N1097="základní",J1097,0)</f>
        <v>0</v>
      </c>
      <c r="BF1097" s="220">
        <f>IF(N1097="snížená",J1097,0)</f>
        <v>0</v>
      </c>
      <c r="BG1097" s="220">
        <f>IF(N1097="zákl. přenesená",J1097,0)</f>
        <v>0</v>
      </c>
      <c r="BH1097" s="220">
        <f>IF(N1097="sníž. přenesená",J1097,0)</f>
        <v>0</v>
      </c>
      <c r="BI1097" s="220">
        <f>IF(N1097="nulová",J1097,0)</f>
        <v>0</v>
      </c>
      <c r="BJ1097" s="25" t="s">
        <v>80</v>
      </c>
      <c r="BK1097" s="220">
        <f>ROUND(I1097*H1097,2)</f>
        <v>0</v>
      </c>
      <c r="BL1097" s="25" t="s">
        <v>502</v>
      </c>
      <c r="BM1097" s="25" t="s">
        <v>5144</v>
      </c>
    </row>
    <row r="1098" spans="2:65" s="1" customFormat="1">
      <c r="B1098" s="42"/>
      <c r="C1098" s="64"/>
      <c r="D1098" s="227" t="s">
        <v>506</v>
      </c>
      <c r="E1098" s="64"/>
      <c r="F1098" s="274" t="s">
        <v>12697</v>
      </c>
      <c r="G1098" s="64"/>
      <c r="H1098" s="64"/>
      <c r="I1098" s="177"/>
      <c r="J1098" s="64"/>
      <c r="K1098" s="64"/>
      <c r="L1098" s="62"/>
      <c r="M1098" s="223"/>
      <c r="N1098" s="43"/>
      <c r="O1098" s="43"/>
      <c r="P1098" s="43"/>
      <c r="Q1098" s="43"/>
      <c r="R1098" s="43"/>
      <c r="S1098" s="43"/>
      <c r="T1098" s="79"/>
      <c r="AT1098" s="25" t="s">
        <v>506</v>
      </c>
      <c r="AU1098" s="25" t="s">
        <v>80</v>
      </c>
    </row>
    <row r="1099" spans="2:65" s="1" customFormat="1" ht="16.5" customHeight="1">
      <c r="B1099" s="42"/>
      <c r="C1099" s="209" t="s">
        <v>3336</v>
      </c>
      <c r="D1099" s="209" t="s">
        <v>498</v>
      </c>
      <c r="E1099" s="210" t="s">
        <v>12698</v>
      </c>
      <c r="F1099" s="211" t="s">
        <v>12699</v>
      </c>
      <c r="G1099" s="212" t="s">
        <v>9445</v>
      </c>
      <c r="H1099" s="213">
        <v>120</v>
      </c>
      <c r="I1099" s="214"/>
      <c r="J1099" s="215">
        <f>ROUND(I1099*H1099,2)</f>
        <v>0</v>
      </c>
      <c r="K1099" s="211" t="s">
        <v>11781</v>
      </c>
      <c r="L1099" s="62"/>
      <c r="M1099" s="216" t="s">
        <v>23</v>
      </c>
      <c r="N1099" s="217" t="s">
        <v>44</v>
      </c>
      <c r="O1099" s="43"/>
      <c r="P1099" s="218">
        <f>O1099*H1099</f>
        <v>0</v>
      </c>
      <c r="Q1099" s="218">
        <v>0</v>
      </c>
      <c r="R1099" s="218">
        <f>Q1099*H1099</f>
        <v>0</v>
      </c>
      <c r="S1099" s="218">
        <v>0</v>
      </c>
      <c r="T1099" s="219">
        <f>S1099*H1099</f>
        <v>0</v>
      </c>
      <c r="AR1099" s="25" t="s">
        <v>502</v>
      </c>
      <c r="AT1099" s="25" t="s">
        <v>498</v>
      </c>
      <c r="AU1099" s="25" t="s">
        <v>80</v>
      </c>
      <c r="AY1099" s="25" t="s">
        <v>492</v>
      </c>
      <c r="BE1099" s="220">
        <f>IF(N1099="základní",J1099,0)</f>
        <v>0</v>
      </c>
      <c r="BF1099" s="220">
        <f>IF(N1099="snížená",J1099,0)</f>
        <v>0</v>
      </c>
      <c r="BG1099" s="220">
        <f>IF(N1099="zákl. přenesená",J1099,0)</f>
        <v>0</v>
      </c>
      <c r="BH1099" s="220">
        <f>IF(N1099="sníž. přenesená",J1099,0)</f>
        <v>0</v>
      </c>
      <c r="BI1099" s="220">
        <f>IF(N1099="nulová",J1099,0)</f>
        <v>0</v>
      </c>
      <c r="BJ1099" s="25" t="s">
        <v>80</v>
      </c>
      <c r="BK1099" s="220">
        <f>ROUND(I1099*H1099,2)</f>
        <v>0</v>
      </c>
      <c r="BL1099" s="25" t="s">
        <v>502</v>
      </c>
      <c r="BM1099" s="25" t="s">
        <v>5152</v>
      </c>
    </row>
    <row r="1100" spans="2:65" s="1" customFormat="1">
      <c r="B1100" s="42"/>
      <c r="C1100" s="64"/>
      <c r="D1100" s="227" t="s">
        <v>506</v>
      </c>
      <c r="E1100" s="64"/>
      <c r="F1100" s="274" t="s">
        <v>12699</v>
      </c>
      <c r="G1100" s="64"/>
      <c r="H1100" s="64"/>
      <c r="I1100" s="177"/>
      <c r="J1100" s="64"/>
      <c r="K1100" s="64"/>
      <c r="L1100" s="62"/>
      <c r="M1100" s="223"/>
      <c r="N1100" s="43"/>
      <c r="O1100" s="43"/>
      <c r="P1100" s="43"/>
      <c r="Q1100" s="43"/>
      <c r="R1100" s="43"/>
      <c r="S1100" s="43"/>
      <c r="T1100" s="79"/>
      <c r="AT1100" s="25" t="s">
        <v>506</v>
      </c>
      <c r="AU1100" s="25" t="s">
        <v>80</v>
      </c>
    </row>
    <row r="1101" spans="2:65" s="1" customFormat="1" ht="16.5" customHeight="1">
      <c r="B1101" s="42"/>
      <c r="C1101" s="209" t="s">
        <v>3343</v>
      </c>
      <c r="D1101" s="209" t="s">
        <v>498</v>
      </c>
      <c r="E1101" s="210" t="s">
        <v>12700</v>
      </c>
      <c r="F1101" s="211" t="s">
        <v>12701</v>
      </c>
      <c r="G1101" s="212" t="s">
        <v>9445</v>
      </c>
      <c r="H1101" s="213">
        <v>50</v>
      </c>
      <c r="I1101" s="214"/>
      <c r="J1101" s="215">
        <f>ROUND(I1101*H1101,2)</f>
        <v>0</v>
      </c>
      <c r="K1101" s="211" t="s">
        <v>11781</v>
      </c>
      <c r="L1101" s="62"/>
      <c r="M1101" s="216" t="s">
        <v>23</v>
      </c>
      <c r="N1101" s="217" t="s">
        <v>44</v>
      </c>
      <c r="O1101" s="43"/>
      <c r="P1101" s="218">
        <f>O1101*H1101</f>
        <v>0</v>
      </c>
      <c r="Q1101" s="218">
        <v>0</v>
      </c>
      <c r="R1101" s="218">
        <f>Q1101*H1101</f>
        <v>0</v>
      </c>
      <c r="S1101" s="218">
        <v>0</v>
      </c>
      <c r="T1101" s="219">
        <f>S1101*H1101</f>
        <v>0</v>
      </c>
      <c r="AR1101" s="25" t="s">
        <v>502</v>
      </c>
      <c r="AT1101" s="25" t="s">
        <v>498</v>
      </c>
      <c r="AU1101" s="25" t="s">
        <v>80</v>
      </c>
      <c r="AY1101" s="25" t="s">
        <v>492</v>
      </c>
      <c r="BE1101" s="220">
        <f>IF(N1101="základní",J1101,0)</f>
        <v>0</v>
      </c>
      <c r="BF1101" s="220">
        <f>IF(N1101="snížená",J1101,0)</f>
        <v>0</v>
      </c>
      <c r="BG1101" s="220">
        <f>IF(N1101="zákl. přenesená",J1101,0)</f>
        <v>0</v>
      </c>
      <c r="BH1101" s="220">
        <f>IF(N1101="sníž. přenesená",J1101,0)</f>
        <v>0</v>
      </c>
      <c r="BI1101" s="220">
        <f>IF(N1101="nulová",J1101,0)</f>
        <v>0</v>
      </c>
      <c r="BJ1101" s="25" t="s">
        <v>80</v>
      </c>
      <c r="BK1101" s="220">
        <f>ROUND(I1101*H1101,2)</f>
        <v>0</v>
      </c>
      <c r="BL1101" s="25" t="s">
        <v>502</v>
      </c>
      <c r="BM1101" s="25" t="s">
        <v>5162</v>
      </c>
    </row>
    <row r="1102" spans="2:65" s="1" customFormat="1">
      <c r="B1102" s="42"/>
      <c r="C1102" s="64"/>
      <c r="D1102" s="227" t="s">
        <v>506</v>
      </c>
      <c r="E1102" s="64"/>
      <c r="F1102" s="274" t="s">
        <v>12701</v>
      </c>
      <c r="G1102" s="64"/>
      <c r="H1102" s="64"/>
      <c r="I1102" s="177"/>
      <c r="J1102" s="64"/>
      <c r="K1102" s="64"/>
      <c r="L1102" s="62"/>
      <c r="M1102" s="223"/>
      <c r="N1102" s="43"/>
      <c r="O1102" s="43"/>
      <c r="P1102" s="43"/>
      <c r="Q1102" s="43"/>
      <c r="R1102" s="43"/>
      <c r="S1102" s="43"/>
      <c r="T1102" s="79"/>
      <c r="AT1102" s="25" t="s">
        <v>506</v>
      </c>
      <c r="AU1102" s="25" t="s">
        <v>80</v>
      </c>
    </row>
    <row r="1103" spans="2:65" s="1" customFormat="1" ht="16.5" customHeight="1">
      <c r="B1103" s="42"/>
      <c r="C1103" s="209" t="s">
        <v>3349</v>
      </c>
      <c r="D1103" s="209" t="s">
        <v>498</v>
      </c>
      <c r="E1103" s="210" t="s">
        <v>12702</v>
      </c>
      <c r="F1103" s="211" t="s">
        <v>12703</v>
      </c>
      <c r="G1103" s="212" t="s">
        <v>9445</v>
      </c>
      <c r="H1103" s="213">
        <v>20</v>
      </c>
      <c r="I1103" s="214"/>
      <c r="J1103" s="215">
        <f>ROUND(I1103*H1103,2)</f>
        <v>0</v>
      </c>
      <c r="K1103" s="211" t="s">
        <v>11781</v>
      </c>
      <c r="L1103" s="62"/>
      <c r="M1103" s="216" t="s">
        <v>23</v>
      </c>
      <c r="N1103" s="217" t="s">
        <v>44</v>
      </c>
      <c r="O1103" s="43"/>
      <c r="P1103" s="218">
        <f>O1103*H1103</f>
        <v>0</v>
      </c>
      <c r="Q1103" s="218">
        <v>0</v>
      </c>
      <c r="R1103" s="218">
        <f>Q1103*H1103</f>
        <v>0</v>
      </c>
      <c r="S1103" s="218">
        <v>0</v>
      </c>
      <c r="T1103" s="219">
        <f>S1103*H1103</f>
        <v>0</v>
      </c>
      <c r="AR1103" s="25" t="s">
        <v>502</v>
      </c>
      <c r="AT1103" s="25" t="s">
        <v>498</v>
      </c>
      <c r="AU1103" s="25" t="s">
        <v>80</v>
      </c>
      <c r="AY1103" s="25" t="s">
        <v>492</v>
      </c>
      <c r="BE1103" s="220">
        <f>IF(N1103="základní",J1103,0)</f>
        <v>0</v>
      </c>
      <c r="BF1103" s="220">
        <f>IF(N1103="snížená",J1103,0)</f>
        <v>0</v>
      </c>
      <c r="BG1103" s="220">
        <f>IF(N1103="zákl. přenesená",J1103,0)</f>
        <v>0</v>
      </c>
      <c r="BH1103" s="220">
        <f>IF(N1103="sníž. přenesená",J1103,0)</f>
        <v>0</v>
      </c>
      <c r="BI1103" s="220">
        <f>IF(N1103="nulová",J1103,0)</f>
        <v>0</v>
      </c>
      <c r="BJ1103" s="25" t="s">
        <v>80</v>
      </c>
      <c r="BK1103" s="220">
        <f>ROUND(I1103*H1103,2)</f>
        <v>0</v>
      </c>
      <c r="BL1103" s="25" t="s">
        <v>502</v>
      </c>
      <c r="BM1103" s="25" t="s">
        <v>5170</v>
      </c>
    </row>
    <row r="1104" spans="2:65" s="1" customFormat="1">
      <c r="B1104" s="42"/>
      <c r="C1104" s="64"/>
      <c r="D1104" s="227" t="s">
        <v>506</v>
      </c>
      <c r="E1104" s="64"/>
      <c r="F1104" s="274" t="s">
        <v>12703</v>
      </c>
      <c r="G1104" s="64"/>
      <c r="H1104" s="64"/>
      <c r="I1104" s="177"/>
      <c r="J1104" s="64"/>
      <c r="K1104" s="64"/>
      <c r="L1104" s="62"/>
      <c r="M1104" s="223"/>
      <c r="N1104" s="43"/>
      <c r="O1104" s="43"/>
      <c r="P1104" s="43"/>
      <c r="Q1104" s="43"/>
      <c r="R1104" s="43"/>
      <c r="S1104" s="43"/>
      <c r="T1104" s="79"/>
      <c r="AT1104" s="25" t="s">
        <v>506</v>
      </c>
      <c r="AU1104" s="25" t="s">
        <v>80</v>
      </c>
    </row>
    <row r="1105" spans="2:65" s="1" customFormat="1" ht="16.5" customHeight="1">
      <c r="B1105" s="42"/>
      <c r="C1105" s="209" t="s">
        <v>3357</v>
      </c>
      <c r="D1105" s="209" t="s">
        <v>498</v>
      </c>
      <c r="E1105" s="210" t="s">
        <v>12704</v>
      </c>
      <c r="F1105" s="211" t="s">
        <v>12705</v>
      </c>
      <c r="G1105" s="212" t="s">
        <v>9445</v>
      </c>
      <c r="H1105" s="213">
        <v>30</v>
      </c>
      <c r="I1105" s="214"/>
      <c r="J1105" s="215">
        <f>ROUND(I1105*H1105,2)</f>
        <v>0</v>
      </c>
      <c r="K1105" s="211" t="s">
        <v>11781</v>
      </c>
      <c r="L1105" s="62"/>
      <c r="M1105" s="216" t="s">
        <v>23</v>
      </c>
      <c r="N1105" s="217" t="s">
        <v>44</v>
      </c>
      <c r="O1105" s="43"/>
      <c r="P1105" s="218">
        <f>O1105*H1105</f>
        <v>0</v>
      </c>
      <c r="Q1105" s="218">
        <v>0</v>
      </c>
      <c r="R1105" s="218">
        <f>Q1105*H1105</f>
        <v>0</v>
      </c>
      <c r="S1105" s="218">
        <v>0</v>
      </c>
      <c r="T1105" s="219">
        <f>S1105*H1105</f>
        <v>0</v>
      </c>
      <c r="AR1105" s="25" t="s">
        <v>502</v>
      </c>
      <c r="AT1105" s="25" t="s">
        <v>498</v>
      </c>
      <c r="AU1105" s="25" t="s">
        <v>80</v>
      </c>
      <c r="AY1105" s="25" t="s">
        <v>492</v>
      </c>
      <c r="BE1105" s="220">
        <f>IF(N1105="základní",J1105,0)</f>
        <v>0</v>
      </c>
      <c r="BF1105" s="220">
        <f>IF(N1105="snížená",J1105,0)</f>
        <v>0</v>
      </c>
      <c r="BG1105" s="220">
        <f>IF(N1105="zákl. přenesená",J1105,0)</f>
        <v>0</v>
      </c>
      <c r="BH1105" s="220">
        <f>IF(N1105="sníž. přenesená",J1105,0)</f>
        <v>0</v>
      </c>
      <c r="BI1105" s="220">
        <f>IF(N1105="nulová",J1105,0)</f>
        <v>0</v>
      </c>
      <c r="BJ1105" s="25" t="s">
        <v>80</v>
      </c>
      <c r="BK1105" s="220">
        <f>ROUND(I1105*H1105,2)</f>
        <v>0</v>
      </c>
      <c r="BL1105" s="25" t="s">
        <v>502</v>
      </c>
      <c r="BM1105" s="25" t="s">
        <v>5178</v>
      </c>
    </row>
    <row r="1106" spans="2:65" s="1" customFormat="1">
      <c r="B1106" s="42"/>
      <c r="C1106" s="64"/>
      <c r="D1106" s="227" t="s">
        <v>506</v>
      </c>
      <c r="E1106" s="64"/>
      <c r="F1106" s="274" t="s">
        <v>12705</v>
      </c>
      <c r="G1106" s="64"/>
      <c r="H1106" s="64"/>
      <c r="I1106" s="177"/>
      <c r="J1106" s="64"/>
      <c r="K1106" s="64"/>
      <c r="L1106" s="62"/>
      <c r="M1106" s="223"/>
      <c r="N1106" s="43"/>
      <c r="O1106" s="43"/>
      <c r="P1106" s="43"/>
      <c r="Q1106" s="43"/>
      <c r="R1106" s="43"/>
      <c r="S1106" s="43"/>
      <c r="T1106" s="79"/>
      <c r="AT1106" s="25" t="s">
        <v>506</v>
      </c>
      <c r="AU1106" s="25" t="s">
        <v>80</v>
      </c>
    </row>
    <row r="1107" spans="2:65" s="1" customFormat="1" ht="16.5" customHeight="1">
      <c r="B1107" s="42"/>
      <c r="C1107" s="209" t="s">
        <v>3365</v>
      </c>
      <c r="D1107" s="209" t="s">
        <v>498</v>
      </c>
      <c r="E1107" s="210" t="s">
        <v>12706</v>
      </c>
      <c r="F1107" s="211" t="s">
        <v>12707</v>
      </c>
      <c r="G1107" s="212" t="s">
        <v>9445</v>
      </c>
      <c r="H1107" s="213">
        <v>20</v>
      </c>
      <c r="I1107" s="214"/>
      <c r="J1107" s="215">
        <f>ROUND(I1107*H1107,2)</f>
        <v>0</v>
      </c>
      <c r="K1107" s="211" t="s">
        <v>11781</v>
      </c>
      <c r="L1107" s="62"/>
      <c r="M1107" s="216" t="s">
        <v>23</v>
      </c>
      <c r="N1107" s="217" t="s">
        <v>44</v>
      </c>
      <c r="O1107" s="43"/>
      <c r="P1107" s="218">
        <f>O1107*H1107</f>
        <v>0</v>
      </c>
      <c r="Q1107" s="218">
        <v>0</v>
      </c>
      <c r="R1107" s="218">
        <f>Q1107*H1107</f>
        <v>0</v>
      </c>
      <c r="S1107" s="218">
        <v>0</v>
      </c>
      <c r="T1107" s="219">
        <f>S1107*H1107</f>
        <v>0</v>
      </c>
      <c r="AR1107" s="25" t="s">
        <v>502</v>
      </c>
      <c r="AT1107" s="25" t="s">
        <v>498</v>
      </c>
      <c r="AU1107" s="25" t="s">
        <v>80</v>
      </c>
      <c r="AY1107" s="25" t="s">
        <v>492</v>
      </c>
      <c r="BE1107" s="220">
        <f>IF(N1107="základní",J1107,0)</f>
        <v>0</v>
      </c>
      <c r="BF1107" s="220">
        <f>IF(N1107="snížená",J1107,0)</f>
        <v>0</v>
      </c>
      <c r="BG1107" s="220">
        <f>IF(N1107="zákl. přenesená",J1107,0)</f>
        <v>0</v>
      </c>
      <c r="BH1107" s="220">
        <f>IF(N1107="sníž. přenesená",J1107,0)</f>
        <v>0</v>
      </c>
      <c r="BI1107" s="220">
        <f>IF(N1107="nulová",J1107,0)</f>
        <v>0</v>
      </c>
      <c r="BJ1107" s="25" t="s">
        <v>80</v>
      </c>
      <c r="BK1107" s="220">
        <f>ROUND(I1107*H1107,2)</f>
        <v>0</v>
      </c>
      <c r="BL1107" s="25" t="s">
        <v>502</v>
      </c>
      <c r="BM1107" s="25" t="s">
        <v>5186</v>
      </c>
    </row>
    <row r="1108" spans="2:65" s="1" customFormat="1">
      <c r="B1108" s="42"/>
      <c r="C1108" s="64"/>
      <c r="D1108" s="227" t="s">
        <v>506</v>
      </c>
      <c r="E1108" s="64"/>
      <c r="F1108" s="274" t="s">
        <v>12707</v>
      </c>
      <c r="G1108" s="64"/>
      <c r="H1108" s="64"/>
      <c r="I1108" s="177"/>
      <c r="J1108" s="64"/>
      <c r="K1108" s="64"/>
      <c r="L1108" s="62"/>
      <c r="M1108" s="223"/>
      <c r="N1108" s="43"/>
      <c r="O1108" s="43"/>
      <c r="P1108" s="43"/>
      <c r="Q1108" s="43"/>
      <c r="R1108" s="43"/>
      <c r="S1108" s="43"/>
      <c r="T1108" s="79"/>
      <c r="AT1108" s="25" t="s">
        <v>506</v>
      </c>
      <c r="AU1108" s="25" t="s">
        <v>80</v>
      </c>
    </row>
    <row r="1109" spans="2:65" s="1" customFormat="1" ht="16.5" customHeight="1">
      <c r="B1109" s="42"/>
      <c r="C1109" s="209" t="s">
        <v>3375</v>
      </c>
      <c r="D1109" s="209" t="s">
        <v>498</v>
      </c>
      <c r="E1109" s="210" t="s">
        <v>12708</v>
      </c>
      <c r="F1109" s="211" t="s">
        <v>12709</v>
      </c>
      <c r="G1109" s="212" t="s">
        <v>9445</v>
      </c>
      <c r="H1109" s="213">
        <v>40</v>
      </c>
      <c r="I1109" s="214"/>
      <c r="J1109" s="215">
        <f>ROUND(I1109*H1109,2)</f>
        <v>0</v>
      </c>
      <c r="K1109" s="211" t="s">
        <v>11781</v>
      </c>
      <c r="L1109" s="62"/>
      <c r="M1109" s="216" t="s">
        <v>23</v>
      </c>
      <c r="N1109" s="217" t="s">
        <v>44</v>
      </c>
      <c r="O1109" s="43"/>
      <c r="P1109" s="218">
        <f>O1109*H1109</f>
        <v>0</v>
      </c>
      <c r="Q1109" s="218">
        <v>0</v>
      </c>
      <c r="R1109" s="218">
        <f>Q1109*H1109</f>
        <v>0</v>
      </c>
      <c r="S1109" s="218">
        <v>0</v>
      </c>
      <c r="T1109" s="219">
        <f>S1109*H1109</f>
        <v>0</v>
      </c>
      <c r="AR1109" s="25" t="s">
        <v>502</v>
      </c>
      <c r="AT1109" s="25" t="s">
        <v>498</v>
      </c>
      <c r="AU1109" s="25" t="s">
        <v>80</v>
      </c>
      <c r="AY1109" s="25" t="s">
        <v>492</v>
      </c>
      <c r="BE1109" s="220">
        <f>IF(N1109="základní",J1109,0)</f>
        <v>0</v>
      </c>
      <c r="BF1109" s="220">
        <f>IF(N1109="snížená",J1109,0)</f>
        <v>0</v>
      </c>
      <c r="BG1109" s="220">
        <f>IF(N1109="zákl. přenesená",J1109,0)</f>
        <v>0</v>
      </c>
      <c r="BH1109" s="220">
        <f>IF(N1109="sníž. přenesená",J1109,0)</f>
        <v>0</v>
      </c>
      <c r="BI1109" s="220">
        <f>IF(N1109="nulová",J1109,0)</f>
        <v>0</v>
      </c>
      <c r="BJ1109" s="25" t="s">
        <v>80</v>
      </c>
      <c r="BK1109" s="220">
        <f>ROUND(I1109*H1109,2)</f>
        <v>0</v>
      </c>
      <c r="BL1109" s="25" t="s">
        <v>502</v>
      </c>
      <c r="BM1109" s="25" t="s">
        <v>5195</v>
      </c>
    </row>
    <row r="1110" spans="2:65" s="1" customFormat="1">
      <c r="B1110" s="42"/>
      <c r="C1110" s="64"/>
      <c r="D1110" s="227" t="s">
        <v>506</v>
      </c>
      <c r="E1110" s="64"/>
      <c r="F1110" s="274" t="s">
        <v>12709</v>
      </c>
      <c r="G1110" s="64"/>
      <c r="H1110" s="64"/>
      <c r="I1110" s="177"/>
      <c r="J1110" s="64"/>
      <c r="K1110" s="64"/>
      <c r="L1110" s="62"/>
      <c r="M1110" s="223"/>
      <c r="N1110" s="43"/>
      <c r="O1110" s="43"/>
      <c r="P1110" s="43"/>
      <c r="Q1110" s="43"/>
      <c r="R1110" s="43"/>
      <c r="S1110" s="43"/>
      <c r="T1110" s="79"/>
      <c r="AT1110" s="25" t="s">
        <v>506</v>
      </c>
      <c r="AU1110" s="25" t="s">
        <v>80</v>
      </c>
    </row>
    <row r="1111" spans="2:65" s="1" customFormat="1" ht="16.5" customHeight="1">
      <c r="B1111" s="42"/>
      <c r="C1111" s="209" t="s">
        <v>3381</v>
      </c>
      <c r="D1111" s="209" t="s">
        <v>498</v>
      </c>
      <c r="E1111" s="210" t="s">
        <v>12710</v>
      </c>
      <c r="F1111" s="211" t="s">
        <v>12711</v>
      </c>
      <c r="G1111" s="212" t="s">
        <v>9445</v>
      </c>
      <c r="H1111" s="213">
        <v>30</v>
      </c>
      <c r="I1111" s="214"/>
      <c r="J1111" s="215">
        <f>ROUND(I1111*H1111,2)</f>
        <v>0</v>
      </c>
      <c r="K1111" s="211" t="s">
        <v>11781</v>
      </c>
      <c r="L1111" s="62"/>
      <c r="M1111" s="216" t="s">
        <v>23</v>
      </c>
      <c r="N1111" s="217" t="s">
        <v>44</v>
      </c>
      <c r="O1111" s="43"/>
      <c r="P1111" s="218">
        <f>O1111*H1111</f>
        <v>0</v>
      </c>
      <c r="Q1111" s="218">
        <v>0</v>
      </c>
      <c r="R1111" s="218">
        <f>Q1111*H1111</f>
        <v>0</v>
      </c>
      <c r="S1111" s="218">
        <v>0</v>
      </c>
      <c r="T1111" s="219">
        <f>S1111*H1111</f>
        <v>0</v>
      </c>
      <c r="AR1111" s="25" t="s">
        <v>502</v>
      </c>
      <c r="AT1111" s="25" t="s">
        <v>498</v>
      </c>
      <c r="AU1111" s="25" t="s">
        <v>80</v>
      </c>
      <c r="AY1111" s="25" t="s">
        <v>492</v>
      </c>
      <c r="BE1111" s="220">
        <f>IF(N1111="základní",J1111,0)</f>
        <v>0</v>
      </c>
      <c r="BF1111" s="220">
        <f>IF(N1111="snížená",J1111,0)</f>
        <v>0</v>
      </c>
      <c r="BG1111" s="220">
        <f>IF(N1111="zákl. přenesená",J1111,0)</f>
        <v>0</v>
      </c>
      <c r="BH1111" s="220">
        <f>IF(N1111="sníž. přenesená",J1111,0)</f>
        <v>0</v>
      </c>
      <c r="BI1111" s="220">
        <f>IF(N1111="nulová",J1111,0)</f>
        <v>0</v>
      </c>
      <c r="BJ1111" s="25" t="s">
        <v>80</v>
      </c>
      <c r="BK1111" s="220">
        <f>ROUND(I1111*H1111,2)</f>
        <v>0</v>
      </c>
      <c r="BL1111" s="25" t="s">
        <v>502</v>
      </c>
      <c r="BM1111" s="25" t="s">
        <v>5204</v>
      </c>
    </row>
    <row r="1112" spans="2:65" s="1" customFormat="1">
      <c r="B1112" s="42"/>
      <c r="C1112" s="64"/>
      <c r="D1112" s="227" t="s">
        <v>506</v>
      </c>
      <c r="E1112" s="64"/>
      <c r="F1112" s="274" t="s">
        <v>12711</v>
      </c>
      <c r="G1112" s="64"/>
      <c r="H1112" s="64"/>
      <c r="I1112" s="177"/>
      <c r="J1112" s="64"/>
      <c r="K1112" s="64"/>
      <c r="L1112" s="62"/>
      <c r="M1112" s="223"/>
      <c r="N1112" s="43"/>
      <c r="O1112" s="43"/>
      <c r="P1112" s="43"/>
      <c r="Q1112" s="43"/>
      <c r="R1112" s="43"/>
      <c r="S1112" s="43"/>
      <c r="T1112" s="79"/>
      <c r="AT1112" s="25" t="s">
        <v>506</v>
      </c>
      <c r="AU1112" s="25" t="s">
        <v>80</v>
      </c>
    </row>
    <row r="1113" spans="2:65" s="1" customFormat="1" ht="16.5" customHeight="1">
      <c r="B1113" s="42"/>
      <c r="C1113" s="209" t="s">
        <v>3393</v>
      </c>
      <c r="D1113" s="209" t="s">
        <v>498</v>
      </c>
      <c r="E1113" s="210" t="s">
        <v>12712</v>
      </c>
      <c r="F1113" s="211" t="s">
        <v>12713</v>
      </c>
      <c r="G1113" s="212" t="s">
        <v>9445</v>
      </c>
      <c r="H1113" s="213">
        <v>30</v>
      </c>
      <c r="I1113" s="214"/>
      <c r="J1113" s="215">
        <f>ROUND(I1113*H1113,2)</f>
        <v>0</v>
      </c>
      <c r="K1113" s="211" t="s">
        <v>11781</v>
      </c>
      <c r="L1113" s="62"/>
      <c r="M1113" s="216" t="s">
        <v>23</v>
      </c>
      <c r="N1113" s="217" t="s">
        <v>44</v>
      </c>
      <c r="O1113" s="43"/>
      <c r="P1113" s="218">
        <f>O1113*H1113</f>
        <v>0</v>
      </c>
      <c r="Q1113" s="218">
        <v>0</v>
      </c>
      <c r="R1113" s="218">
        <f>Q1113*H1113</f>
        <v>0</v>
      </c>
      <c r="S1113" s="218">
        <v>0</v>
      </c>
      <c r="T1113" s="219">
        <f>S1113*H1113</f>
        <v>0</v>
      </c>
      <c r="AR1113" s="25" t="s">
        <v>502</v>
      </c>
      <c r="AT1113" s="25" t="s">
        <v>498</v>
      </c>
      <c r="AU1113" s="25" t="s">
        <v>80</v>
      </c>
      <c r="AY1113" s="25" t="s">
        <v>492</v>
      </c>
      <c r="BE1113" s="220">
        <f>IF(N1113="základní",J1113,0)</f>
        <v>0</v>
      </c>
      <c r="BF1113" s="220">
        <f>IF(N1113="snížená",J1113,0)</f>
        <v>0</v>
      </c>
      <c r="BG1113" s="220">
        <f>IF(N1113="zákl. přenesená",J1113,0)</f>
        <v>0</v>
      </c>
      <c r="BH1113" s="220">
        <f>IF(N1113="sníž. přenesená",J1113,0)</f>
        <v>0</v>
      </c>
      <c r="BI1113" s="220">
        <f>IF(N1113="nulová",J1113,0)</f>
        <v>0</v>
      </c>
      <c r="BJ1113" s="25" t="s">
        <v>80</v>
      </c>
      <c r="BK1113" s="220">
        <f>ROUND(I1113*H1113,2)</f>
        <v>0</v>
      </c>
      <c r="BL1113" s="25" t="s">
        <v>502</v>
      </c>
      <c r="BM1113" s="25" t="s">
        <v>5212</v>
      </c>
    </row>
    <row r="1114" spans="2:65" s="1" customFormat="1">
      <c r="B1114" s="42"/>
      <c r="C1114" s="64"/>
      <c r="D1114" s="227" t="s">
        <v>506</v>
      </c>
      <c r="E1114" s="64"/>
      <c r="F1114" s="274" t="s">
        <v>12713</v>
      </c>
      <c r="G1114" s="64"/>
      <c r="H1114" s="64"/>
      <c r="I1114" s="177"/>
      <c r="J1114" s="64"/>
      <c r="K1114" s="64"/>
      <c r="L1114" s="62"/>
      <c r="M1114" s="223"/>
      <c r="N1114" s="43"/>
      <c r="O1114" s="43"/>
      <c r="P1114" s="43"/>
      <c r="Q1114" s="43"/>
      <c r="R1114" s="43"/>
      <c r="S1114" s="43"/>
      <c r="T1114" s="79"/>
      <c r="AT1114" s="25" t="s">
        <v>506</v>
      </c>
      <c r="AU1114" s="25" t="s">
        <v>80</v>
      </c>
    </row>
    <row r="1115" spans="2:65" s="1" customFormat="1" ht="16.5" customHeight="1">
      <c r="B1115" s="42"/>
      <c r="C1115" s="209" t="s">
        <v>3397</v>
      </c>
      <c r="D1115" s="209" t="s">
        <v>498</v>
      </c>
      <c r="E1115" s="210" t="s">
        <v>12714</v>
      </c>
      <c r="F1115" s="211" t="s">
        <v>12715</v>
      </c>
      <c r="G1115" s="212" t="s">
        <v>9445</v>
      </c>
      <c r="H1115" s="213">
        <v>10</v>
      </c>
      <c r="I1115" s="214"/>
      <c r="J1115" s="215">
        <f>ROUND(I1115*H1115,2)</f>
        <v>0</v>
      </c>
      <c r="K1115" s="211" t="s">
        <v>11781</v>
      </c>
      <c r="L1115" s="62"/>
      <c r="M1115" s="216" t="s">
        <v>23</v>
      </c>
      <c r="N1115" s="217" t="s">
        <v>44</v>
      </c>
      <c r="O1115" s="43"/>
      <c r="P1115" s="218">
        <f>O1115*H1115</f>
        <v>0</v>
      </c>
      <c r="Q1115" s="218">
        <v>0</v>
      </c>
      <c r="R1115" s="218">
        <f>Q1115*H1115</f>
        <v>0</v>
      </c>
      <c r="S1115" s="218">
        <v>0</v>
      </c>
      <c r="T1115" s="219">
        <f>S1115*H1115</f>
        <v>0</v>
      </c>
      <c r="AR1115" s="25" t="s">
        <v>502</v>
      </c>
      <c r="AT1115" s="25" t="s">
        <v>498</v>
      </c>
      <c r="AU1115" s="25" t="s">
        <v>80</v>
      </c>
      <c r="AY1115" s="25" t="s">
        <v>492</v>
      </c>
      <c r="BE1115" s="220">
        <f>IF(N1115="základní",J1115,0)</f>
        <v>0</v>
      </c>
      <c r="BF1115" s="220">
        <f>IF(N1115="snížená",J1115,0)</f>
        <v>0</v>
      </c>
      <c r="BG1115" s="220">
        <f>IF(N1115="zákl. přenesená",J1115,0)</f>
        <v>0</v>
      </c>
      <c r="BH1115" s="220">
        <f>IF(N1115="sníž. přenesená",J1115,0)</f>
        <v>0</v>
      </c>
      <c r="BI1115" s="220">
        <f>IF(N1115="nulová",J1115,0)</f>
        <v>0</v>
      </c>
      <c r="BJ1115" s="25" t="s">
        <v>80</v>
      </c>
      <c r="BK1115" s="220">
        <f>ROUND(I1115*H1115,2)</f>
        <v>0</v>
      </c>
      <c r="BL1115" s="25" t="s">
        <v>502</v>
      </c>
      <c r="BM1115" s="25" t="s">
        <v>5220</v>
      </c>
    </row>
    <row r="1116" spans="2:65" s="1" customFormat="1">
      <c r="B1116" s="42"/>
      <c r="C1116" s="64"/>
      <c r="D1116" s="227" t="s">
        <v>506</v>
      </c>
      <c r="E1116" s="64"/>
      <c r="F1116" s="274" t="s">
        <v>12715</v>
      </c>
      <c r="G1116" s="64"/>
      <c r="H1116" s="64"/>
      <c r="I1116" s="177"/>
      <c r="J1116" s="64"/>
      <c r="K1116" s="64"/>
      <c r="L1116" s="62"/>
      <c r="M1116" s="223"/>
      <c r="N1116" s="43"/>
      <c r="O1116" s="43"/>
      <c r="P1116" s="43"/>
      <c r="Q1116" s="43"/>
      <c r="R1116" s="43"/>
      <c r="S1116" s="43"/>
      <c r="T1116" s="79"/>
      <c r="AT1116" s="25" t="s">
        <v>506</v>
      </c>
      <c r="AU1116" s="25" t="s">
        <v>80</v>
      </c>
    </row>
    <row r="1117" spans="2:65" s="1" customFormat="1" ht="16.5" customHeight="1">
      <c r="B1117" s="42"/>
      <c r="C1117" s="209" t="s">
        <v>3404</v>
      </c>
      <c r="D1117" s="209" t="s">
        <v>498</v>
      </c>
      <c r="E1117" s="210" t="s">
        <v>12716</v>
      </c>
      <c r="F1117" s="211" t="s">
        <v>12717</v>
      </c>
      <c r="G1117" s="212" t="s">
        <v>9445</v>
      </c>
      <c r="H1117" s="213">
        <v>50</v>
      </c>
      <c r="I1117" s="214"/>
      <c r="J1117" s="215">
        <f>ROUND(I1117*H1117,2)</f>
        <v>0</v>
      </c>
      <c r="K1117" s="211" t="s">
        <v>11781</v>
      </c>
      <c r="L1117" s="62"/>
      <c r="M1117" s="216" t="s">
        <v>23</v>
      </c>
      <c r="N1117" s="217" t="s">
        <v>44</v>
      </c>
      <c r="O1117" s="43"/>
      <c r="P1117" s="218">
        <f>O1117*H1117</f>
        <v>0</v>
      </c>
      <c r="Q1117" s="218">
        <v>0</v>
      </c>
      <c r="R1117" s="218">
        <f>Q1117*H1117</f>
        <v>0</v>
      </c>
      <c r="S1117" s="218">
        <v>0</v>
      </c>
      <c r="T1117" s="219">
        <f>S1117*H1117</f>
        <v>0</v>
      </c>
      <c r="AR1117" s="25" t="s">
        <v>502</v>
      </c>
      <c r="AT1117" s="25" t="s">
        <v>498</v>
      </c>
      <c r="AU1117" s="25" t="s">
        <v>80</v>
      </c>
      <c r="AY1117" s="25" t="s">
        <v>492</v>
      </c>
      <c r="BE1117" s="220">
        <f>IF(N1117="základní",J1117,0)</f>
        <v>0</v>
      </c>
      <c r="BF1117" s="220">
        <f>IF(N1117="snížená",J1117,0)</f>
        <v>0</v>
      </c>
      <c r="BG1117" s="220">
        <f>IF(N1117="zákl. přenesená",J1117,0)</f>
        <v>0</v>
      </c>
      <c r="BH1117" s="220">
        <f>IF(N1117="sníž. přenesená",J1117,0)</f>
        <v>0</v>
      </c>
      <c r="BI1117" s="220">
        <f>IF(N1117="nulová",J1117,0)</f>
        <v>0</v>
      </c>
      <c r="BJ1117" s="25" t="s">
        <v>80</v>
      </c>
      <c r="BK1117" s="220">
        <f>ROUND(I1117*H1117,2)</f>
        <v>0</v>
      </c>
      <c r="BL1117" s="25" t="s">
        <v>502</v>
      </c>
      <c r="BM1117" s="25" t="s">
        <v>5229</v>
      </c>
    </row>
    <row r="1118" spans="2:65" s="1" customFormat="1">
      <c r="B1118" s="42"/>
      <c r="C1118" s="64"/>
      <c r="D1118" s="227" t="s">
        <v>506</v>
      </c>
      <c r="E1118" s="64"/>
      <c r="F1118" s="274" t="s">
        <v>12717</v>
      </c>
      <c r="G1118" s="64"/>
      <c r="H1118" s="64"/>
      <c r="I1118" s="177"/>
      <c r="J1118" s="64"/>
      <c r="K1118" s="64"/>
      <c r="L1118" s="62"/>
      <c r="M1118" s="223"/>
      <c r="N1118" s="43"/>
      <c r="O1118" s="43"/>
      <c r="P1118" s="43"/>
      <c r="Q1118" s="43"/>
      <c r="R1118" s="43"/>
      <c r="S1118" s="43"/>
      <c r="T1118" s="79"/>
      <c r="AT1118" s="25" t="s">
        <v>506</v>
      </c>
      <c r="AU1118" s="25" t="s">
        <v>80</v>
      </c>
    </row>
    <row r="1119" spans="2:65" s="1" customFormat="1" ht="16.5" customHeight="1">
      <c r="B1119" s="42"/>
      <c r="C1119" s="209" t="s">
        <v>3409</v>
      </c>
      <c r="D1119" s="209" t="s">
        <v>498</v>
      </c>
      <c r="E1119" s="210" t="s">
        <v>12718</v>
      </c>
      <c r="F1119" s="211" t="s">
        <v>12719</v>
      </c>
      <c r="G1119" s="212" t="s">
        <v>9445</v>
      </c>
      <c r="H1119" s="213">
        <v>50</v>
      </c>
      <c r="I1119" s="214"/>
      <c r="J1119" s="215">
        <f>ROUND(I1119*H1119,2)</f>
        <v>0</v>
      </c>
      <c r="K1119" s="211" t="s">
        <v>11781</v>
      </c>
      <c r="L1119" s="62"/>
      <c r="M1119" s="216" t="s">
        <v>23</v>
      </c>
      <c r="N1119" s="217" t="s">
        <v>44</v>
      </c>
      <c r="O1119" s="43"/>
      <c r="P1119" s="218">
        <f>O1119*H1119</f>
        <v>0</v>
      </c>
      <c r="Q1119" s="218">
        <v>0</v>
      </c>
      <c r="R1119" s="218">
        <f>Q1119*H1119</f>
        <v>0</v>
      </c>
      <c r="S1119" s="218">
        <v>0</v>
      </c>
      <c r="T1119" s="219">
        <f>S1119*H1119</f>
        <v>0</v>
      </c>
      <c r="AR1119" s="25" t="s">
        <v>502</v>
      </c>
      <c r="AT1119" s="25" t="s">
        <v>498</v>
      </c>
      <c r="AU1119" s="25" t="s">
        <v>80</v>
      </c>
      <c r="AY1119" s="25" t="s">
        <v>492</v>
      </c>
      <c r="BE1119" s="220">
        <f>IF(N1119="základní",J1119,0)</f>
        <v>0</v>
      </c>
      <c r="BF1119" s="220">
        <f>IF(N1119="snížená",J1119,0)</f>
        <v>0</v>
      </c>
      <c r="BG1119" s="220">
        <f>IF(N1119="zákl. přenesená",J1119,0)</f>
        <v>0</v>
      </c>
      <c r="BH1119" s="220">
        <f>IF(N1119="sníž. přenesená",J1119,0)</f>
        <v>0</v>
      </c>
      <c r="BI1119" s="220">
        <f>IF(N1119="nulová",J1119,0)</f>
        <v>0</v>
      </c>
      <c r="BJ1119" s="25" t="s">
        <v>80</v>
      </c>
      <c r="BK1119" s="220">
        <f>ROUND(I1119*H1119,2)</f>
        <v>0</v>
      </c>
      <c r="BL1119" s="25" t="s">
        <v>502</v>
      </c>
      <c r="BM1119" s="25" t="s">
        <v>5238</v>
      </c>
    </row>
    <row r="1120" spans="2:65" s="1" customFormat="1">
      <c r="B1120" s="42"/>
      <c r="C1120" s="64"/>
      <c r="D1120" s="221" t="s">
        <v>506</v>
      </c>
      <c r="E1120" s="64"/>
      <c r="F1120" s="222" t="s">
        <v>12719</v>
      </c>
      <c r="G1120" s="64"/>
      <c r="H1120" s="64"/>
      <c r="I1120" s="177"/>
      <c r="J1120" s="64"/>
      <c r="K1120" s="64"/>
      <c r="L1120" s="62"/>
      <c r="M1120" s="223"/>
      <c r="N1120" s="43"/>
      <c r="O1120" s="43"/>
      <c r="P1120" s="43"/>
      <c r="Q1120" s="43"/>
      <c r="R1120" s="43"/>
      <c r="S1120" s="43"/>
      <c r="T1120" s="79"/>
      <c r="AT1120" s="25" t="s">
        <v>506</v>
      </c>
      <c r="AU1120" s="25" t="s">
        <v>80</v>
      </c>
    </row>
    <row r="1121" spans="2:65" s="1" customFormat="1" ht="24">
      <c r="B1121" s="42"/>
      <c r="C1121" s="64"/>
      <c r="D1121" s="227" t="s">
        <v>2254</v>
      </c>
      <c r="E1121" s="64"/>
      <c r="F1121" s="273" t="s">
        <v>12720</v>
      </c>
      <c r="G1121" s="64"/>
      <c r="H1121" s="64"/>
      <c r="I1121" s="177"/>
      <c r="J1121" s="64"/>
      <c r="K1121" s="64"/>
      <c r="L1121" s="62"/>
      <c r="M1121" s="223"/>
      <c r="N1121" s="43"/>
      <c r="O1121" s="43"/>
      <c r="P1121" s="43"/>
      <c r="Q1121" s="43"/>
      <c r="R1121" s="43"/>
      <c r="S1121" s="43"/>
      <c r="T1121" s="79"/>
      <c r="AT1121" s="25" t="s">
        <v>2254</v>
      </c>
      <c r="AU1121" s="25" t="s">
        <v>80</v>
      </c>
    </row>
    <row r="1122" spans="2:65" s="1" customFormat="1" ht="16.5" customHeight="1">
      <c r="B1122" s="42"/>
      <c r="C1122" s="209" t="s">
        <v>3416</v>
      </c>
      <c r="D1122" s="209" t="s">
        <v>498</v>
      </c>
      <c r="E1122" s="210" t="s">
        <v>12721</v>
      </c>
      <c r="F1122" s="211" t="s">
        <v>12722</v>
      </c>
      <c r="G1122" s="212" t="s">
        <v>2537</v>
      </c>
      <c r="H1122" s="213">
        <v>1</v>
      </c>
      <c r="I1122" s="214"/>
      <c r="J1122" s="215">
        <f>ROUND(I1122*H1122,2)</f>
        <v>0</v>
      </c>
      <c r="K1122" s="211" t="s">
        <v>11781</v>
      </c>
      <c r="L1122" s="62"/>
      <c r="M1122" s="216" t="s">
        <v>23</v>
      </c>
      <c r="N1122" s="217" t="s">
        <v>44</v>
      </c>
      <c r="O1122" s="43"/>
      <c r="P1122" s="218">
        <f>O1122*H1122</f>
        <v>0</v>
      </c>
      <c r="Q1122" s="218">
        <v>0</v>
      </c>
      <c r="R1122" s="218">
        <f>Q1122*H1122</f>
        <v>0</v>
      </c>
      <c r="S1122" s="218">
        <v>0</v>
      </c>
      <c r="T1122" s="219">
        <f>S1122*H1122</f>
        <v>0</v>
      </c>
      <c r="AR1122" s="25" t="s">
        <v>502</v>
      </c>
      <c r="AT1122" s="25" t="s">
        <v>498</v>
      </c>
      <c r="AU1122" s="25" t="s">
        <v>80</v>
      </c>
      <c r="AY1122" s="25" t="s">
        <v>492</v>
      </c>
      <c r="BE1122" s="220">
        <f>IF(N1122="základní",J1122,0)</f>
        <v>0</v>
      </c>
      <c r="BF1122" s="220">
        <f>IF(N1122="snížená",J1122,0)</f>
        <v>0</v>
      </c>
      <c r="BG1122" s="220">
        <f>IF(N1122="zákl. přenesená",J1122,0)</f>
        <v>0</v>
      </c>
      <c r="BH1122" s="220">
        <f>IF(N1122="sníž. přenesená",J1122,0)</f>
        <v>0</v>
      </c>
      <c r="BI1122" s="220">
        <f>IF(N1122="nulová",J1122,0)</f>
        <v>0</v>
      </c>
      <c r="BJ1122" s="25" t="s">
        <v>80</v>
      </c>
      <c r="BK1122" s="220">
        <f>ROUND(I1122*H1122,2)</f>
        <v>0</v>
      </c>
      <c r="BL1122" s="25" t="s">
        <v>502</v>
      </c>
      <c r="BM1122" s="25" t="s">
        <v>5248</v>
      </c>
    </row>
    <row r="1123" spans="2:65" s="1" customFormat="1">
      <c r="B1123" s="42"/>
      <c r="C1123" s="64"/>
      <c r="D1123" s="227" t="s">
        <v>506</v>
      </c>
      <c r="E1123" s="64"/>
      <c r="F1123" s="274" t="s">
        <v>12722</v>
      </c>
      <c r="G1123" s="64"/>
      <c r="H1123" s="64"/>
      <c r="I1123" s="177"/>
      <c r="J1123" s="64"/>
      <c r="K1123" s="64"/>
      <c r="L1123" s="62"/>
      <c r="M1123" s="223"/>
      <c r="N1123" s="43"/>
      <c r="O1123" s="43"/>
      <c r="P1123" s="43"/>
      <c r="Q1123" s="43"/>
      <c r="R1123" s="43"/>
      <c r="S1123" s="43"/>
      <c r="T1123" s="79"/>
      <c r="AT1123" s="25" t="s">
        <v>506</v>
      </c>
      <c r="AU1123" s="25" t="s">
        <v>80</v>
      </c>
    </row>
    <row r="1124" spans="2:65" s="1" customFormat="1" ht="16.5" customHeight="1">
      <c r="B1124" s="42"/>
      <c r="C1124" s="209" t="s">
        <v>3422</v>
      </c>
      <c r="D1124" s="209" t="s">
        <v>498</v>
      </c>
      <c r="E1124" s="210" t="s">
        <v>12723</v>
      </c>
      <c r="F1124" s="211" t="s">
        <v>12724</v>
      </c>
      <c r="G1124" s="212" t="s">
        <v>2537</v>
      </c>
      <c r="H1124" s="213">
        <v>1</v>
      </c>
      <c r="I1124" s="214"/>
      <c r="J1124" s="215">
        <f>ROUND(I1124*H1124,2)</f>
        <v>0</v>
      </c>
      <c r="K1124" s="211" t="s">
        <v>11781</v>
      </c>
      <c r="L1124" s="62"/>
      <c r="M1124" s="216" t="s">
        <v>23</v>
      </c>
      <c r="N1124" s="217" t="s">
        <v>44</v>
      </c>
      <c r="O1124" s="43"/>
      <c r="P1124" s="218">
        <f>O1124*H1124</f>
        <v>0</v>
      </c>
      <c r="Q1124" s="218">
        <v>0</v>
      </c>
      <c r="R1124" s="218">
        <f>Q1124*H1124</f>
        <v>0</v>
      </c>
      <c r="S1124" s="218">
        <v>0</v>
      </c>
      <c r="T1124" s="219">
        <f>S1124*H1124</f>
        <v>0</v>
      </c>
      <c r="AR1124" s="25" t="s">
        <v>502</v>
      </c>
      <c r="AT1124" s="25" t="s">
        <v>498</v>
      </c>
      <c r="AU1124" s="25" t="s">
        <v>80</v>
      </c>
      <c r="AY1124" s="25" t="s">
        <v>492</v>
      </c>
      <c r="BE1124" s="220">
        <f>IF(N1124="základní",J1124,0)</f>
        <v>0</v>
      </c>
      <c r="BF1124" s="220">
        <f>IF(N1124="snížená",J1124,0)</f>
        <v>0</v>
      </c>
      <c r="BG1124" s="220">
        <f>IF(N1124="zákl. přenesená",J1124,0)</f>
        <v>0</v>
      </c>
      <c r="BH1124" s="220">
        <f>IF(N1124="sníž. přenesená",J1124,0)</f>
        <v>0</v>
      </c>
      <c r="BI1124" s="220">
        <f>IF(N1124="nulová",J1124,0)</f>
        <v>0</v>
      </c>
      <c r="BJ1124" s="25" t="s">
        <v>80</v>
      </c>
      <c r="BK1124" s="220">
        <f>ROUND(I1124*H1124,2)</f>
        <v>0</v>
      </c>
      <c r="BL1124" s="25" t="s">
        <v>502</v>
      </c>
      <c r="BM1124" s="25" t="s">
        <v>5256</v>
      </c>
    </row>
    <row r="1125" spans="2:65" s="1" customFormat="1">
      <c r="B1125" s="42"/>
      <c r="C1125" s="64"/>
      <c r="D1125" s="227" t="s">
        <v>506</v>
      </c>
      <c r="E1125" s="64"/>
      <c r="F1125" s="274" t="s">
        <v>12724</v>
      </c>
      <c r="G1125" s="64"/>
      <c r="H1125" s="64"/>
      <c r="I1125" s="177"/>
      <c r="J1125" s="64"/>
      <c r="K1125" s="64"/>
      <c r="L1125" s="62"/>
      <c r="M1125" s="223"/>
      <c r="N1125" s="43"/>
      <c r="O1125" s="43"/>
      <c r="P1125" s="43"/>
      <c r="Q1125" s="43"/>
      <c r="R1125" s="43"/>
      <c r="S1125" s="43"/>
      <c r="T1125" s="79"/>
      <c r="AT1125" s="25" t="s">
        <v>506</v>
      </c>
      <c r="AU1125" s="25" t="s">
        <v>80</v>
      </c>
    </row>
    <row r="1126" spans="2:65" s="1" customFormat="1" ht="16.5" customHeight="1">
      <c r="B1126" s="42"/>
      <c r="C1126" s="209" t="s">
        <v>3428</v>
      </c>
      <c r="D1126" s="209" t="s">
        <v>498</v>
      </c>
      <c r="E1126" s="210" t="s">
        <v>12725</v>
      </c>
      <c r="F1126" s="211" t="s">
        <v>12726</v>
      </c>
      <c r="G1126" s="212" t="s">
        <v>2537</v>
      </c>
      <c r="H1126" s="213">
        <v>1</v>
      </c>
      <c r="I1126" s="214"/>
      <c r="J1126" s="215">
        <f>ROUND(I1126*H1126,2)</f>
        <v>0</v>
      </c>
      <c r="K1126" s="211" t="s">
        <v>11781</v>
      </c>
      <c r="L1126" s="62"/>
      <c r="M1126" s="216" t="s">
        <v>23</v>
      </c>
      <c r="N1126" s="217" t="s">
        <v>44</v>
      </c>
      <c r="O1126" s="43"/>
      <c r="P1126" s="218">
        <f>O1126*H1126</f>
        <v>0</v>
      </c>
      <c r="Q1126" s="218">
        <v>0</v>
      </c>
      <c r="R1126" s="218">
        <f>Q1126*H1126</f>
        <v>0</v>
      </c>
      <c r="S1126" s="218">
        <v>0</v>
      </c>
      <c r="T1126" s="219">
        <f>S1126*H1126</f>
        <v>0</v>
      </c>
      <c r="AR1126" s="25" t="s">
        <v>502</v>
      </c>
      <c r="AT1126" s="25" t="s">
        <v>498</v>
      </c>
      <c r="AU1126" s="25" t="s">
        <v>80</v>
      </c>
      <c r="AY1126" s="25" t="s">
        <v>492</v>
      </c>
      <c r="BE1126" s="220">
        <f>IF(N1126="základní",J1126,0)</f>
        <v>0</v>
      </c>
      <c r="BF1126" s="220">
        <f>IF(N1126="snížená",J1126,0)</f>
        <v>0</v>
      </c>
      <c r="BG1126" s="220">
        <f>IF(N1126="zákl. přenesená",J1126,0)</f>
        <v>0</v>
      </c>
      <c r="BH1126" s="220">
        <f>IF(N1126="sníž. přenesená",J1126,0)</f>
        <v>0</v>
      </c>
      <c r="BI1126" s="220">
        <f>IF(N1126="nulová",J1126,0)</f>
        <v>0</v>
      </c>
      <c r="BJ1126" s="25" t="s">
        <v>80</v>
      </c>
      <c r="BK1126" s="220">
        <f>ROUND(I1126*H1126,2)</f>
        <v>0</v>
      </c>
      <c r="BL1126" s="25" t="s">
        <v>502</v>
      </c>
      <c r="BM1126" s="25" t="s">
        <v>5264</v>
      </c>
    </row>
    <row r="1127" spans="2:65" s="1" customFormat="1">
      <c r="B1127" s="42"/>
      <c r="C1127" s="64"/>
      <c r="D1127" s="227" t="s">
        <v>506</v>
      </c>
      <c r="E1127" s="64"/>
      <c r="F1127" s="274" t="s">
        <v>12726</v>
      </c>
      <c r="G1127" s="64"/>
      <c r="H1127" s="64"/>
      <c r="I1127" s="177"/>
      <c r="J1127" s="64"/>
      <c r="K1127" s="64"/>
      <c r="L1127" s="62"/>
      <c r="M1127" s="223"/>
      <c r="N1127" s="43"/>
      <c r="O1127" s="43"/>
      <c r="P1127" s="43"/>
      <c r="Q1127" s="43"/>
      <c r="R1127" s="43"/>
      <c r="S1127" s="43"/>
      <c r="T1127" s="79"/>
      <c r="AT1127" s="25" t="s">
        <v>506</v>
      </c>
      <c r="AU1127" s="25" t="s">
        <v>80</v>
      </c>
    </row>
    <row r="1128" spans="2:65" s="1" customFormat="1" ht="16.5" customHeight="1">
      <c r="B1128" s="42"/>
      <c r="C1128" s="209" t="s">
        <v>3435</v>
      </c>
      <c r="D1128" s="209" t="s">
        <v>498</v>
      </c>
      <c r="E1128" s="210" t="s">
        <v>12727</v>
      </c>
      <c r="F1128" s="211" t="s">
        <v>12728</v>
      </c>
      <c r="G1128" s="212" t="s">
        <v>2537</v>
      </c>
      <c r="H1128" s="213">
        <v>1</v>
      </c>
      <c r="I1128" s="214"/>
      <c r="J1128" s="215">
        <f>ROUND(I1128*H1128,2)</f>
        <v>0</v>
      </c>
      <c r="K1128" s="211" t="s">
        <v>11781</v>
      </c>
      <c r="L1128" s="62"/>
      <c r="M1128" s="216" t="s">
        <v>23</v>
      </c>
      <c r="N1128" s="217" t="s">
        <v>44</v>
      </c>
      <c r="O1128" s="43"/>
      <c r="P1128" s="218">
        <f>O1128*H1128</f>
        <v>0</v>
      </c>
      <c r="Q1128" s="218">
        <v>0</v>
      </c>
      <c r="R1128" s="218">
        <f>Q1128*H1128</f>
        <v>0</v>
      </c>
      <c r="S1128" s="218">
        <v>0</v>
      </c>
      <c r="T1128" s="219">
        <f>S1128*H1128</f>
        <v>0</v>
      </c>
      <c r="AR1128" s="25" t="s">
        <v>502</v>
      </c>
      <c r="AT1128" s="25" t="s">
        <v>498</v>
      </c>
      <c r="AU1128" s="25" t="s">
        <v>80</v>
      </c>
      <c r="AY1128" s="25" t="s">
        <v>492</v>
      </c>
      <c r="BE1128" s="220">
        <f>IF(N1128="základní",J1128,0)</f>
        <v>0</v>
      </c>
      <c r="BF1128" s="220">
        <f>IF(N1128="snížená",J1128,0)</f>
        <v>0</v>
      </c>
      <c r="BG1128" s="220">
        <f>IF(N1128="zákl. přenesená",J1128,0)</f>
        <v>0</v>
      </c>
      <c r="BH1128" s="220">
        <f>IF(N1128="sníž. přenesená",J1128,0)</f>
        <v>0</v>
      </c>
      <c r="BI1128" s="220">
        <f>IF(N1128="nulová",J1128,0)</f>
        <v>0</v>
      </c>
      <c r="BJ1128" s="25" t="s">
        <v>80</v>
      </c>
      <c r="BK1128" s="220">
        <f>ROUND(I1128*H1128,2)</f>
        <v>0</v>
      </c>
      <c r="BL1128" s="25" t="s">
        <v>502</v>
      </c>
      <c r="BM1128" s="25" t="s">
        <v>3363</v>
      </c>
    </row>
    <row r="1129" spans="2:65" s="1" customFormat="1">
      <c r="B1129" s="42"/>
      <c r="C1129" s="64"/>
      <c r="D1129" s="227" t="s">
        <v>506</v>
      </c>
      <c r="E1129" s="64"/>
      <c r="F1129" s="274" t="s">
        <v>12728</v>
      </c>
      <c r="G1129" s="64"/>
      <c r="H1129" s="64"/>
      <c r="I1129" s="177"/>
      <c r="J1129" s="64"/>
      <c r="K1129" s="64"/>
      <c r="L1129" s="62"/>
      <c r="M1129" s="223"/>
      <c r="N1129" s="43"/>
      <c r="O1129" s="43"/>
      <c r="P1129" s="43"/>
      <c r="Q1129" s="43"/>
      <c r="R1129" s="43"/>
      <c r="S1129" s="43"/>
      <c r="T1129" s="79"/>
      <c r="AT1129" s="25" t="s">
        <v>506</v>
      </c>
      <c r="AU1129" s="25" t="s">
        <v>80</v>
      </c>
    </row>
    <row r="1130" spans="2:65" s="1" customFormat="1" ht="16.5" customHeight="1">
      <c r="B1130" s="42"/>
      <c r="C1130" s="209" t="s">
        <v>3441</v>
      </c>
      <c r="D1130" s="209" t="s">
        <v>498</v>
      </c>
      <c r="E1130" s="210" t="s">
        <v>12729</v>
      </c>
      <c r="F1130" s="211" t="s">
        <v>12494</v>
      </c>
      <c r="G1130" s="212" t="s">
        <v>2537</v>
      </c>
      <c r="H1130" s="213">
        <v>1</v>
      </c>
      <c r="I1130" s="214"/>
      <c r="J1130" s="215">
        <f>ROUND(I1130*H1130,2)</f>
        <v>0</v>
      </c>
      <c r="K1130" s="211" t="s">
        <v>11781</v>
      </c>
      <c r="L1130" s="62"/>
      <c r="M1130" s="216" t="s">
        <v>23</v>
      </c>
      <c r="N1130" s="217" t="s">
        <v>44</v>
      </c>
      <c r="O1130" s="43"/>
      <c r="P1130" s="218">
        <f>O1130*H1130</f>
        <v>0</v>
      </c>
      <c r="Q1130" s="218">
        <v>0</v>
      </c>
      <c r="R1130" s="218">
        <f>Q1130*H1130</f>
        <v>0</v>
      </c>
      <c r="S1130" s="218">
        <v>0</v>
      </c>
      <c r="T1130" s="219">
        <f>S1130*H1130</f>
        <v>0</v>
      </c>
      <c r="AR1130" s="25" t="s">
        <v>502</v>
      </c>
      <c r="AT1130" s="25" t="s">
        <v>498</v>
      </c>
      <c r="AU1130" s="25" t="s">
        <v>80</v>
      </c>
      <c r="AY1130" s="25" t="s">
        <v>492</v>
      </c>
      <c r="BE1130" s="220">
        <f>IF(N1130="základní",J1130,0)</f>
        <v>0</v>
      </c>
      <c r="BF1130" s="220">
        <f>IF(N1130="snížená",J1130,0)</f>
        <v>0</v>
      </c>
      <c r="BG1130" s="220">
        <f>IF(N1130="zákl. přenesená",J1130,0)</f>
        <v>0</v>
      </c>
      <c r="BH1130" s="220">
        <f>IF(N1130="sníž. přenesená",J1130,0)</f>
        <v>0</v>
      </c>
      <c r="BI1130" s="220">
        <f>IF(N1130="nulová",J1130,0)</f>
        <v>0</v>
      </c>
      <c r="BJ1130" s="25" t="s">
        <v>80</v>
      </c>
      <c r="BK1130" s="220">
        <f>ROUND(I1130*H1130,2)</f>
        <v>0</v>
      </c>
      <c r="BL1130" s="25" t="s">
        <v>502</v>
      </c>
      <c r="BM1130" s="25" t="s">
        <v>5277</v>
      </c>
    </row>
    <row r="1131" spans="2:65" s="1" customFormat="1">
      <c r="B1131" s="42"/>
      <c r="C1131" s="64"/>
      <c r="D1131" s="227" t="s">
        <v>506</v>
      </c>
      <c r="E1131" s="64"/>
      <c r="F1131" s="274" t="s">
        <v>12494</v>
      </c>
      <c r="G1131" s="64"/>
      <c r="H1131" s="64"/>
      <c r="I1131" s="177"/>
      <c r="J1131" s="64"/>
      <c r="K1131" s="64"/>
      <c r="L1131" s="62"/>
      <c r="M1131" s="223"/>
      <c r="N1131" s="43"/>
      <c r="O1131" s="43"/>
      <c r="P1131" s="43"/>
      <c r="Q1131" s="43"/>
      <c r="R1131" s="43"/>
      <c r="S1131" s="43"/>
      <c r="T1131" s="79"/>
      <c r="AT1131" s="25" t="s">
        <v>506</v>
      </c>
      <c r="AU1131" s="25" t="s">
        <v>80</v>
      </c>
    </row>
    <row r="1132" spans="2:65" s="1" customFormat="1" ht="16.5" customHeight="1">
      <c r="B1132" s="42"/>
      <c r="C1132" s="209" t="s">
        <v>3447</v>
      </c>
      <c r="D1132" s="209" t="s">
        <v>498</v>
      </c>
      <c r="E1132" s="210" t="s">
        <v>12730</v>
      </c>
      <c r="F1132" s="211" t="s">
        <v>12731</v>
      </c>
      <c r="G1132" s="212" t="s">
        <v>2537</v>
      </c>
      <c r="H1132" s="213">
        <v>1</v>
      </c>
      <c r="I1132" s="214"/>
      <c r="J1132" s="215">
        <f>ROUND(I1132*H1132,2)</f>
        <v>0</v>
      </c>
      <c r="K1132" s="211" t="s">
        <v>11781</v>
      </c>
      <c r="L1132" s="62"/>
      <c r="M1132" s="216" t="s">
        <v>23</v>
      </c>
      <c r="N1132" s="217" t="s">
        <v>44</v>
      </c>
      <c r="O1132" s="43"/>
      <c r="P1132" s="218">
        <f>O1132*H1132</f>
        <v>0</v>
      </c>
      <c r="Q1132" s="218">
        <v>0</v>
      </c>
      <c r="R1132" s="218">
        <f>Q1132*H1132</f>
        <v>0</v>
      </c>
      <c r="S1132" s="218">
        <v>0</v>
      </c>
      <c r="T1132" s="219">
        <f>S1132*H1132</f>
        <v>0</v>
      </c>
      <c r="AR1132" s="25" t="s">
        <v>502</v>
      </c>
      <c r="AT1132" s="25" t="s">
        <v>498</v>
      </c>
      <c r="AU1132" s="25" t="s">
        <v>80</v>
      </c>
      <c r="AY1132" s="25" t="s">
        <v>492</v>
      </c>
      <c r="BE1132" s="220">
        <f>IF(N1132="základní",J1132,0)</f>
        <v>0</v>
      </c>
      <c r="BF1132" s="220">
        <f>IF(N1132="snížená",J1132,0)</f>
        <v>0</v>
      </c>
      <c r="BG1132" s="220">
        <f>IF(N1132="zákl. přenesená",J1132,0)</f>
        <v>0</v>
      </c>
      <c r="BH1132" s="220">
        <f>IF(N1132="sníž. přenesená",J1132,0)</f>
        <v>0</v>
      </c>
      <c r="BI1132" s="220">
        <f>IF(N1132="nulová",J1132,0)</f>
        <v>0</v>
      </c>
      <c r="BJ1132" s="25" t="s">
        <v>80</v>
      </c>
      <c r="BK1132" s="220">
        <f>ROUND(I1132*H1132,2)</f>
        <v>0</v>
      </c>
      <c r="BL1132" s="25" t="s">
        <v>502</v>
      </c>
      <c r="BM1132" s="25" t="s">
        <v>5285</v>
      </c>
    </row>
    <row r="1133" spans="2:65" s="1" customFormat="1">
      <c r="B1133" s="42"/>
      <c r="C1133" s="64"/>
      <c r="D1133" s="227" t="s">
        <v>506</v>
      </c>
      <c r="E1133" s="64"/>
      <c r="F1133" s="274" t="s">
        <v>12731</v>
      </c>
      <c r="G1133" s="64"/>
      <c r="H1133" s="64"/>
      <c r="I1133" s="177"/>
      <c r="J1133" s="64"/>
      <c r="K1133" s="64"/>
      <c r="L1133" s="62"/>
      <c r="M1133" s="223"/>
      <c r="N1133" s="43"/>
      <c r="O1133" s="43"/>
      <c r="P1133" s="43"/>
      <c r="Q1133" s="43"/>
      <c r="R1133" s="43"/>
      <c r="S1133" s="43"/>
      <c r="T1133" s="79"/>
      <c r="AT1133" s="25" t="s">
        <v>506</v>
      </c>
      <c r="AU1133" s="25" t="s">
        <v>80</v>
      </c>
    </row>
    <row r="1134" spans="2:65" s="1" customFormat="1" ht="16.5" customHeight="1">
      <c r="B1134" s="42"/>
      <c r="C1134" s="209" t="s">
        <v>3453</v>
      </c>
      <c r="D1134" s="209" t="s">
        <v>498</v>
      </c>
      <c r="E1134" s="210" t="s">
        <v>12732</v>
      </c>
      <c r="F1134" s="211" t="s">
        <v>12733</v>
      </c>
      <c r="G1134" s="212" t="s">
        <v>2537</v>
      </c>
      <c r="H1134" s="213">
        <v>1</v>
      </c>
      <c r="I1134" s="214"/>
      <c r="J1134" s="215">
        <f>ROUND(I1134*H1134,2)</f>
        <v>0</v>
      </c>
      <c r="K1134" s="211" t="s">
        <v>11781</v>
      </c>
      <c r="L1134" s="62"/>
      <c r="M1134" s="216" t="s">
        <v>23</v>
      </c>
      <c r="N1134" s="217" t="s">
        <v>44</v>
      </c>
      <c r="O1134" s="43"/>
      <c r="P1134" s="218">
        <f>O1134*H1134</f>
        <v>0</v>
      </c>
      <c r="Q1134" s="218">
        <v>0</v>
      </c>
      <c r="R1134" s="218">
        <f>Q1134*H1134</f>
        <v>0</v>
      </c>
      <c r="S1134" s="218">
        <v>0</v>
      </c>
      <c r="T1134" s="219">
        <f>S1134*H1134</f>
        <v>0</v>
      </c>
      <c r="AR1134" s="25" t="s">
        <v>502</v>
      </c>
      <c r="AT1134" s="25" t="s">
        <v>498</v>
      </c>
      <c r="AU1134" s="25" t="s">
        <v>80</v>
      </c>
      <c r="AY1134" s="25" t="s">
        <v>492</v>
      </c>
      <c r="BE1134" s="220">
        <f>IF(N1134="základní",J1134,0)</f>
        <v>0</v>
      </c>
      <c r="BF1134" s="220">
        <f>IF(N1134="snížená",J1134,0)</f>
        <v>0</v>
      </c>
      <c r="BG1134" s="220">
        <f>IF(N1134="zákl. přenesená",J1134,0)</f>
        <v>0</v>
      </c>
      <c r="BH1134" s="220">
        <f>IF(N1134="sníž. přenesená",J1134,0)</f>
        <v>0</v>
      </c>
      <c r="BI1134" s="220">
        <f>IF(N1134="nulová",J1134,0)</f>
        <v>0</v>
      </c>
      <c r="BJ1134" s="25" t="s">
        <v>80</v>
      </c>
      <c r="BK1134" s="220">
        <f>ROUND(I1134*H1134,2)</f>
        <v>0</v>
      </c>
      <c r="BL1134" s="25" t="s">
        <v>502</v>
      </c>
      <c r="BM1134" s="25" t="s">
        <v>5294</v>
      </c>
    </row>
    <row r="1135" spans="2:65" s="1" customFormat="1">
      <c r="B1135" s="42"/>
      <c r="C1135" s="64"/>
      <c r="D1135" s="227" t="s">
        <v>506</v>
      </c>
      <c r="E1135" s="64"/>
      <c r="F1135" s="274" t="s">
        <v>12733</v>
      </c>
      <c r="G1135" s="64"/>
      <c r="H1135" s="64"/>
      <c r="I1135" s="177"/>
      <c r="J1135" s="64"/>
      <c r="K1135" s="64"/>
      <c r="L1135" s="62"/>
      <c r="M1135" s="223"/>
      <c r="N1135" s="43"/>
      <c r="O1135" s="43"/>
      <c r="P1135" s="43"/>
      <c r="Q1135" s="43"/>
      <c r="R1135" s="43"/>
      <c r="S1135" s="43"/>
      <c r="T1135" s="79"/>
      <c r="AT1135" s="25" t="s">
        <v>506</v>
      </c>
      <c r="AU1135" s="25" t="s">
        <v>80</v>
      </c>
    </row>
    <row r="1136" spans="2:65" s="1" customFormat="1" ht="16.5" customHeight="1">
      <c r="B1136" s="42"/>
      <c r="C1136" s="209" t="s">
        <v>3458</v>
      </c>
      <c r="D1136" s="209" t="s">
        <v>498</v>
      </c>
      <c r="E1136" s="210" t="s">
        <v>12734</v>
      </c>
      <c r="F1136" s="211" t="s">
        <v>12735</v>
      </c>
      <c r="G1136" s="212" t="s">
        <v>2537</v>
      </c>
      <c r="H1136" s="213">
        <v>1</v>
      </c>
      <c r="I1136" s="214"/>
      <c r="J1136" s="215">
        <f>ROUND(I1136*H1136,2)</f>
        <v>0</v>
      </c>
      <c r="K1136" s="211" t="s">
        <v>11781</v>
      </c>
      <c r="L1136" s="62"/>
      <c r="M1136" s="216" t="s">
        <v>23</v>
      </c>
      <c r="N1136" s="217" t="s">
        <v>44</v>
      </c>
      <c r="O1136" s="43"/>
      <c r="P1136" s="218">
        <f>O1136*H1136</f>
        <v>0</v>
      </c>
      <c r="Q1136" s="218">
        <v>0</v>
      </c>
      <c r="R1136" s="218">
        <f>Q1136*H1136</f>
        <v>0</v>
      </c>
      <c r="S1136" s="218">
        <v>0</v>
      </c>
      <c r="T1136" s="219">
        <f>S1136*H1136</f>
        <v>0</v>
      </c>
      <c r="AR1136" s="25" t="s">
        <v>502</v>
      </c>
      <c r="AT1136" s="25" t="s">
        <v>498</v>
      </c>
      <c r="AU1136" s="25" t="s">
        <v>80</v>
      </c>
      <c r="AY1136" s="25" t="s">
        <v>492</v>
      </c>
      <c r="BE1136" s="220">
        <f>IF(N1136="základní",J1136,0)</f>
        <v>0</v>
      </c>
      <c r="BF1136" s="220">
        <f>IF(N1136="snížená",J1136,0)</f>
        <v>0</v>
      </c>
      <c r="BG1136" s="220">
        <f>IF(N1136="zákl. přenesená",J1136,0)</f>
        <v>0</v>
      </c>
      <c r="BH1136" s="220">
        <f>IF(N1136="sníž. přenesená",J1136,0)</f>
        <v>0</v>
      </c>
      <c r="BI1136" s="220">
        <f>IF(N1136="nulová",J1136,0)</f>
        <v>0</v>
      </c>
      <c r="BJ1136" s="25" t="s">
        <v>80</v>
      </c>
      <c r="BK1136" s="220">
        <f>ROUND(I1136*H1136,2)</f>
        <v>0</v>
      </c>
      <c r="BL1136" s="25" t="s">
        <v>502</v>
      </c>
      <c r="BM1136" s="25" t="s">
        <v>5303</v>
      </c>
    </row>
    <row r="1137" spans="2:47" s="1" customFormat="1">
      <c r="B1137" s="42"/>
      <c r="C1137" s="64"/>
      <c r="D1137" s="221" t="s">
        <v>506</v>
      </c>
      <c r="E1137" s="64"/>
      <c r="F1137" s="222" t="s">
        <v>12735</v>
      </c>
      <c r="G1137" s="64"/>
      <c r="H1137" s="64"/>
      <c r="I1137" s="177"/>
      <c r="J1137" s="64"/>
      <c r="K1137" s="64"/>
      <c r="L1137" s="62"/>
      <c r="M1137" s="223"/>
      <c r="N1137" s="43"/>
      <c r="O1137" s="43"/>
      <c r="P1137" s="43"/>
      <c r="Q1137" s="43"/>
      <c r="R1137" s="43"/>
      <c r="S1137" s="43"/>
      <c r="T1137" s="79"/>
      <c r="AT1137" s="25" t="s">
        <v>506</v>
      </c>
      <c r="AU1137" s="25" t="s">
        <v>80</v>
      </c>
    </row>
    <row r="1138" spans="2:47" s="1" customFormat="1" ht="24">
      <c r="B1138" s="42"/>
      <c r="C1138" s="64"/>
      <c r="D1138" s="221" t="s">
        <v>2254</v>
      </c>
      <c r="E1138" s="64"/>
      <c r="F1138" s="224" t="s">
        <v>12736</v>
      </c>
      <c r="G1138" s="64"/>
      <c r="H1138" s="64"/>
      <c r="I1138" s="177"/>
      <c r="J1138" s="64"/>
      <c r="K1138" s="64"/>
      <c r="L1138" s="62"/>
      <c r="M1138" s="292"/>
      <c r="N1138" s="293"/>
      <c r="O1138" s="293"/>
      <c r="P1138" s="293"/>
      <c r="Q1138" s="293"/>
      <c r="R1138" s="293"/>
      <c r="S1138" s="293"/>
      <c r="T1138" s="294"/>
      <c r="AT1138" s="25" t="s">
        <v>2254</v>
      </c>
      <c r="AU1138" s="25" t="s">
        <v>80</v>
      </c>
    </row>
    <row r="1139" spans="2:47" s="1" customFormat="1" ht="6.9" customHeight="1">
      <c r="B1139" s="57"/>
      <c r="C1139" s="58"/>
      <c r="D1139" s="58"/>
      <c r="E1139" s="58"/>
      <c r="F1139" s="58"/>
      <c r="G1139" s="58"/>
      <c r="H1139" s="58"/>
      <c r="I1139" s="151"/>
      <c r="J1139" s="58"/>
      <c r="K1139" s="58"/>
      <c r="L1139" s="62"/>
    </row>
  </sheetData>
  <sheetProtection password="CC35" sheet="1" objects="1" scenarios="1" formatCells="0" formatColumns="0" formatRows="0" sort="0" autoFilter="0"/>
  <autoFilter ref="C117:K1138"/>
  <mergeCells count="16">
    <mergeCell ref="G1:H1"/>
    <mergeCell ref="E49:H49"/>
    <mergeCell ref="E53:H53"/>
    <mergeCell ref="E51:H51"/>
    <mergeCell ref="E55:H55"/>
    <mergeCell ref="E7:H7"/>
    <mergeCell ref="E11:H11"/>
    <mergeCell ref="E9:H9"/>
    <mergeCell ref="E13:H13"/>
    <mergeCell ref="E28:H28"/>
    <mergeCell ref="L2:V2"/>
    <mergeCell ref="E104:H104"/>
    <mergeCell ref="E108:H108"/>
    <mergeCell ref="E106:H106"/>
    <mergeCell ref="E110:H110"/>
    <mergeCell ref="J59:J60"/>
  </mergeCells>
  <hyperlinks>
    <hyperlink ref="F1:G1" location="C2" display="1) Krycí list soupisu"/>
    <hyperlink ref="G1:H1" location="C62" display="2) Rekapitulace"/>
    <hyperlink ref="J1" location="C11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28"/>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131</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8720</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12737</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ROUND(J90,2)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ROUND(SUM(BE90:BE327), 2)</f>
        <v>0</v>
      </c>
      <c r="G34" s="43"/>
      <c r="H34" s="43"/>
      <c r="I34" s="143">
        <v>0.21</v>
      </c>
      <c r="J34" s="142">
        <f>ROUND(ROUND((SUM(BE90:BE327)), 2)*I34, 2)</f>
        <v>0</v>
      </c>
      <c r="K34" s="46"/>
    </row>
    <row r="35" spans="2:11" s="1" customFormat="1" ht="14.4" customHeight="1">
      <c r="B35" s="42"/>
      <c r="C35" s="43"/>
      <c r="D35" s="43"/>
      <c r="E35" s="50" t="s">
        <v>45</v>
      </c>
      <c r="F35" s="142">
        <f>ROUND(SUM(BF90:BF327), 2)</f>
        <v>0</v>
      </c>
      <c r="G35" s="43"/>
      <c r="H35" s="43"/>
      <c r="I35" s="143">
        <v>0.15</v>
      </c>
      <c r="J35" s="142">
        <f>ROUND(ROUND((SUM(BF90:BF327)), 2)*I35, 2)</f>
        <v>0</v>
      </c>
      <c r="K35" s="46"/>
    </row>
    <row r="36" spans="2:11" s="1" customFormat="1" ht="14.4" hidden="1" customHeight="1">
      <c r="B36" s="42"/>
      <c r="C36" s="43"/>
      <c r="D36" s="43"/>
      <c r="E36" s="50" t="s">
        <v>46</v>
      </c>
      <c r="F36" s="142">
        <f>ROUND(SUM(BG90:BG327), 2)</f>
        <v>0</v>
      </c>
      <c r="G36" s="43"/>
      <c r="H36" s="43"/>
      <c r="I36" s="143">
        <v>0.21</v>
      </c>
      <c r="J36" s="142">
        <v>0</v>
      </c>
      <c r="K36" s="46"/>
    </row>
    <row r="37" spans="2:11" s="1" customFormat="1" ht="14.4" hidden="1" customHeight="1">
      <c r="B37" s="42"/>
      <c r="C37" s="43"/>
      <c r="D37" s="43"/>
      <c r="E37" s="50" t="s">
        <v>47</v>
      </c>
      <c r="F37" s="142">
        <f>ROUND(SUM(BH90:BH327), 2)</f>
        <v>0</v>
      </c>
      <c r="G37" s="43"/>
      <c r="H37" s="43"/>
      <c r="I37" s="143">
        <v>0.15</v>
      </c>
      <c r="J37" s="142">
        <v>0</v>
      </c>
      <c r="K37" s="46"/>
    </row>
    <row r="38" spans="2:11" s="1" customFormat="1" ht="14.4" hidden="1" customHeight="1">
      <c r="B38" s="42"/>
      <c r="C38" s="43"/>
      <c r="D38" s="43"/>
      <c r="E38" s="50" t="s">
        <v>48</v>
      </c>
      <c r="F38" s="142">
        <f>ROUND(SUM(BI90:BI327),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8720</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D.1.4.h - Zařízení EPS, ZDP, NS</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J90</f>
        <v>0</v>
      </c>
      <c r="K64" s="46"/>
      <c r="AU64" s="25" t="s">
        <v>300</v>
      </c>
    </row>
    <row r="65" spans="2:12" s="8" customFormat="1" ht="24.9" customHeight="1">
      <c r="B65" s="161"/>
      <c r="C65" s="162"/>
      <c r="D65" s="163" t="s">
        <v>12738</v>
      </c>
      <c r="E65" s="164"/>
      <c r="F65" s="164"/>
      <c r="G65" s="164"/>
      <c r="H65" s="164"/>
      <c r="I65" s="165"/>
      <c r="J65" s="166">
        <f>J91</f>
        <v>0</v>
      </c>
      <c r="K65" s="167"/>
    </row>
    <row r="66" spans="2:12" s="8" customFormat="1" ht="24.9" customHeight="1">
      <c r="B66" s="161"/>
      <c r="C66" s="162"/>
      <c r="D66" s="163" t="s">
        <v>12739</v>
      </c>
      <c r="E66" s="164"/>
      <c r="F66" s="164"/>
      <c r="G66" s="164"/>
      <c r="H66" s="164"/>
      <c r="I66" s="165"/>
      <c r="J66" s="166">
        <f>J273</f>
        <v>0</v>
      </c>
      <c r="K66" s="167"/>
    </row>
    <row r="67" spans="2:12" s="1" customFormat="1" ht="21.75" customHeight="1">
      <c r="B67" s="42"/>
      <c r="C67" s="43"/>
      <c r="D67" s="43"/>
      <c r="E67" s="43"/>
      <c r="F67" s="43"/>
      <c r="G67" s="43"/>
      <c r="H67" s="43"/>
      <c r="I67" s="129"/>
      <c r="J67" s="43"/>
      <c r="K67" s="46"/>
    </row>
    <row r="68" spans="2:12" s="1" customFormat="1" ht="6.9" customHeight="1">
      <c r="B68" s="57"/>
      <c r="C68" s="58"/>
      <c r="D68" s="58"/>
      <c r="E68" s="58"/>
      <c r="F68" s="58"/>
      <c r="G68" s="58"/>
      <c r="H68" s="58"/>
      <c r="I68" s="151"/>
      <c r="J68" s="58"/>
      <c r="K68" s="59"/>
    </row>
    <row r="72" spans="2:12" s="1" customFormat="1" ht="6.9" customHeight="1">
      <c r="B72" s="60"/>
      <c r="C72" s="61"/>
      <c r="D72" s="61"/>
      <c r="E72" s="61"/>
      <c r="F72" s="61"/>
      <c r="G72" s="61"/>
      <c r="H72" s="61"/>
      <c r="I72" s="154"/>
      <c r="J72" s="61"/>
      <c r="K72" s="61"/>
      <c r="L72" s="62"/>
    </row>
    <row r="73" spans="2:12" s="1" customFormat="1" ht="36.9" customHeight="1">
      <c r="B73" s="42"/>
      <c r="C73" s="63" t="s">
        <v>444</v>
      </c>
      <c r="D73" s="64"/>
      <c r="E73" s="64"/>
      <c r="F73" s="64"/>
      <c r="G73" s="64"/>
      <c r="H73" s="64"/>
      <c r="I73" s="177"/>
      <c r="J73" s="64"/>
      <c r="K73" s="64"/>
      <c r="L73" s="62"/>
    </row>
    <row r="74" spans="2:12" s="1" customFormat="1" ht="6.9" customHeight="1">
      <c r="B74" s="42"/>
      <c r="C74" s="64"/>
      <c r="D74" s="64"/>
      <c r="E74" s="64"/>
      <c r="F74" s="64"/>
      <c r="G74" s="64"/>
      <c r="H74" s="64"/>
      <c r="I74" s="177"/>
      <c r="J74" s="64"/>
      <c r="K74" s="64"/>
      <c r="L74" s="62"/>
    </row>
    <row r="75" spans="2:12" s="1" customFormat="1" ht="14.4" customHeight="1">
      <c r="B75" s="42"/>
      <c r="C75" s="66" t="s">
        <v>18</v>
      </c>
      <c r="D75" s="64"/>
      <c r="E75" s="64"/>
      <c r="F75" s="64"/>
      <c r="G75" s="64"/>
      <c r="H75" s="64"/>
      <c r="I75" s="177"/>
      <c r="J75" s="64"/>
      <c r="K75" s="64"/>
      <c r="L75" s="62"/>
    </row>
    <row r="76" spans="2:12" s="1" customFormat="1" ht="16.5" customHeight="1">
      <c r="B76" s="42"/>
      <c r="C76" s="64"/>
      <c r="D76" s="64"/>
      <c r="E76" s="427" t="str">
        <f>E7</f>
        <v>ZČU - STRADI - STRATEGICKÁ DISLOKACE ZČU - FZS</v>
      </c>
      <c r="F76" s="428"/>
      <c r="G76" s="428"/>
      <c r="H76" s="428"/>
      <c r="I76" s="177"/>
      <c r="J76" s="64"/>
      <c r="K76" s="64"/>
      <c r="L76" s="62"/>
    </row>
    <row r="77" spans="2:12" ht="13.2">
      <c r="B77" s="29"/>
      <c r="C77" s="66" t="s">
        <v>193</v>
      </c>
      <c r="D77" s="178"/>
      <c r="E77" s="178"/>
      <c r="F77" s="178"/>
      <c r="G77" s="178"/>
      <c r="H77" s="178"/>
      <c r="J77" s="178"/>
      <c r="K77" s="178"/>
      <c r="L77" s="179"/>
    </row>
    <row r="78" spans="2:12" ht="16.5" customHeight="1">
      <c r="B78" s="29"/>
      <c r="C78" s="178"/>
      <c r="D78" s="178"/>
      <c r="E78" s="427" t="s">
        <v>196</v>
      </c>
      <c r="F78" s="431"/>
      <c r="G78" s="431"/>
      <c r="H78" s="431"/>
      <c r="J78" s="178"/>
      <c r="K78" s="178"/>
      <c r="L78" s="179"/>
    </row>
    <row r="79" spans="2:12" ht="13.2">
      <c r="B79" s="29"/>
      <c r="C79" s="66" t="s">
        <v>199</v>
      </c>
      <c r="D79" s="178"/>
      <c r="E79" s="178"/>
      <c r="F79" s="178"/>
      <c r="G79" s="178"/>
      <c r="H79" s="178"/>
      <c r="J79" s="178"/>
      <c r="K79" s="178"/>
      <c r="L79" s="179"/>
    </row>
    <row r="80" spans="2:12" s="1" customFormat="1" ht="16.5" customHeight="1">
      <c r="B80" s="42"/>
      <c r="C80" s="64"/>
      <c r="D80" s="64"/>
      <c r="E80" s="430" t="s">
        <v>8720</v>
      </c>
      <c r="F80" s="421"/>
      <c r="G80" s="421"/>
      <c r="H80" s="421"/>
      <c r="I80" s="177"/>
      <c r="J80" s="64"/>
      <c r="K80" s="64"/>
      <c r="L80" s="62"/>
    </row>
    <row r="81" spans="2:65" s="1" customFormat="1" ht="14.4" customHeight="1">
      <c r="B81" s="42"/>
      <c r="C81" s="66" t="s">
        <v>7448</v>
      </c>
      <c r="D81" s="64"/>
      <c r="E81" s="64"/>
      <c r="F81" s="64"/>
      <c r="G81" s="64"/>
      <c r="H81" s="64"/>
      <c r="I81" s="177"/>
      <c r="J81" s="64"/>
      <c r="K81" s="64"/>
      <c r="L81" s="62"/>
    </row>
    <row r="82" spans="2:65" s="1" customFormat="1" ht="17.25" customHeight="1">
      <c r="B82" s="42"/>
      <c r="C82" s="64"/>
      <c r="D82" s="64"/>
      <c r="E82" s="393" t="str">
        <f>E13</f>
        <v>D.1.4.h - Zařízení EPS, ZDP, NS</v>
      </c>
      <c r="F82" s="421"/>
      <c r="G82" s="421"/>
      <c r="H82" s="421"/>
      <c r="I82" s="177"/>
      <c r="J82" s="64"/>
      <c r="K82" s="64"/>
      <c r="L82" s="62"/>
    </row>
    <row r="83" spans="2:65" s="1" customFormat="1" ht="6.9" customHeight="1">
      <c r="B83" s="42"/>
      <c r="C83" s="64"/>
      <c r="D83" s="64"/>
      <c r="E83" s="64"/>
      <c r="F83" s="64"/>
      <c r="G83" s="64"/>
      <c r="H83" s="64"/>
      <c r="I83" s="177"/>
      <c r="J83" s="64"/>
      <c r="K83" s="64"/>
      <c r="L83" s="62"/>
    </row>
    <row r="84" spans="2:65" s="1" customFormat="1" ht="18" customHeight="1">
      <c r="B84" s="42"/>
      <c r="C84" s="66" t="s">
        <v>24</v>
      </c>
      <c r="D84" s="64"/>
      <c r="E84" s="64"/>
      <c r="F84" s="180" t="str">
        <f>F16</f>
        <v>Tylova 59, Jižní Předměstí, 301 00 Plzeň</v>
      </c>
      <c r="G84" s="64"/>
      <c r="H84" s="64"/>
      <c r="I84" s="181" t="s">
        <v>26</v>
      </c>
      <c r="J84" s="74" t="str">
        <f>IF(J16="","",J16)</f>
        <v>23. 3. 2017</v>
      </c>
      <c r="K84" s="64"/>
      <c r="L84" s="62"/>
    </row>
    <row r="85" spans="2:65" s="1" customFormat="1" ht="6.9" customHeight="1">
      <c r="B85" s="42"/>
      <c r="C85" s="64"/>
      <c r="D85" s="64"/>
      <c r="E85" s="64"/>
      <c r="F85" s="64"/>
      <c r="G85" s="64"/>
      <c r="H85" s="64"/>
      <c r="I85" s="177"/>
      <c r="J85" s="64"/>
      <c r="K85" s="64"/>
      <c r="L85" s="62"/>
    </row>
    <row r="86" spans="2:65" s="1" customFormat="1" ht="13.2">
      <c r="B86" s="42"/>
      <c r="C86" s="66" t="s">
        <v>28</v>
      </c>
      <c r="D86" s="64"/>
      <c r="E86" s="64"/>
      <c r="F86" s="180" t="str">
        <f>E19</f>
        <v>ZČU v Plzni, Univerzitní 8, Plzeň</v>
      </c>
      <c r="G86" s="64"/>
      <c r="H86" s="64"/>
      <c r="I86" s="181" t="s">
        <v>34</v>
      </c>
      <c r="J86" s="180" t="str">
        <f>E25</f>
        <v>ATELIER SOUKUP OPL ŠVEHLA s.r.o.</v>
      </c>
      <c r="K86" s="64"/>
      <c r="L86" s="62"/>
    </row>
    <row r="87" spans="2:65" s="1" customFormat="1" ht="14.4" customHeight="1">
      <c r="B87" s="42"/>
      <c r="C87" s="66" t="s">
        <v>32</v>
      </c>
      <c r="D87" s="64"/>
      <c r="E87" s="64"/>
      <c r="F87" s="180" t="str">
        <f>IF(E22="","",E22)</f>
        <v/>
      </c>
      <c r="G87" s="64"/>
      <c r="H87" s="64"/>
      <c r="I87" s="177"/>
      <c r="J87" s="64"/>
      <c r="K87" s="64"/>
      <c r="L87" s="62"/>
    </row>
    <row r="88" spans="2:65" s="1" customFormat="1" ht="10.35" customHeight="1">
      <c r="B88" s="42"/>
      <c r="C88" s="64"/>
      <c r="D88" s="64"/>
      <c r="E88" s="64"/>
      <c r="F88" s="64"/>
      <c r="G88" s="64"/>
      <c r="H88" s="64"/>
      <c r="I88" s="177"/>
      <c r="J88" s="64"/>
      <c r="K88" s="64"/>
      <c r="L88" s="62"/>
    </row>
    <row r="89" spans="2:65" s="10" customFormat="1" ht="29.25" customHeight="1">
      <c r="B89" s="182"/>
      <c r="C89" s="183" t="s">
        <v>473</v>
      </c>
      <c r="D89" s="184" t="s">
        <v>58</v>
      </c>
      <c r="E89" s="184" t="s">
        <v>54</v>
      </c>
      <c r="F89" s="184" t="s">
        <v>474</v>
      </c>
      <c r="G89" s="184" t="s">
        <v>475</v>
      </c>
      <c r="H89" s="184" t="s">
        <v>476</v>
      </c>
      <c r="I89" s="185" t="s">
        <v>477</v>
      </c>
      <c r="J89" s="184" t="s">
        <v>294</v>
      </c>
      <c r="K89" s="186" t="s">
        <v>478</v>
      </c>
      <c r="L89" s="187"/>
      <c r="M89" s="82" t="s">
        <v>479</v>
      </c>
      <c r="N89" s="83" t="s">
        <v>43</v>
      </c>
      <c r="O89" s="83" t="s">
        <v>480</v>
      </c>
      <c r="P89" s="83" t="s">
        <v>481</v>
      </c>
      <c r="Q89" s="83" t="s">
        <v>482</v>
      </c>
      <c r="R89" s="83" t="s">
        <v>483</v>
      </c>
      <c r="S89" s="83" t="s">
        <v>484</v>
      </c>
      <c r="T89" s="84" t="s">
        <v>485</v>
      </c>
    </row>
    <row r="90" spans="2:65" s="1" customFormat="1" ht="29.25" customHeight="1">
      <c r="B90" s="42"/>
      <c r="C90" s="88" t="s">
        <v>299</v>
      </c>
      <c r="D90" s="64"/>
      <c r="E90" s="64"/>
      <c r="F90" s="64"/>
      <c r="G90" s="64"/>
      <c r="H90" s="64"/>
      <c r="I90" s="177"/>
      <c r="J90" s="188">
        <f>BK90</f>
        <v>0</v>
      </c>
      <c r="K90" s="64"/>
      <c r="L90" s="62"/>
      <c r="M90" s="85"/>
      <c r="N90" s="86"/>
      <c r="O90" s="86"/>
      <c r="P90" s="189">
        <f>P91+P273</f>
        <v>0</v>
      </c>
      <c r="Q90" s="86"/>
      <c r="R90" s="189">
        <f>R91+R273</f>
        <v>0</v>
      </c>
      <c r="S90" s="86"/>
      <c r="T90" s="190">
        <f>T91+T273</f>
        <v>0</v>
      </c>
      <c r="AT90" s="25" t="s">
        <v>72</v>
      </c>
      <c r="AU90" s="25" t="s">
        <v>300</v>
      </c>
      <c r="BK90" s="191">
        <f>BK91+BK273</f>
        <v>0</v>
      </c>
    </row>
    <row r="91" spans="2:65" s="11" customFormat="1" ht="37.35" customHeight="1">
      <c r="B91" s="192"/>
      <c r="C91" s="193"/>
      <c r="D91" s="206" t="s">
        <v>72</v>
      </c>
      <c r="E91" s="290" t="s">
        <v>5007</v>
      </c>
      <c r="F91" s="290" t="s">
        <v>12740</v>
      </c>
      <c r="G91" s="193"/>
      <c r="H91" s="193"/>
      <c r="I91" s="196"/>
      <c r="J91" s="291">
        <f>BK91</f>
        <v>0</v>
      </c>
      <c r="K91" s="193"/>
      <c r="L91" s="198"/>
      <c r="M91" s="199"/>
      <c r="N91" s="200"/>
      <c r="O91" s="200"/>
      <c r="P91" s="201">
        <f>SUM(P92:P272)</f>
        <v>0</v>
      </c>
      <c r="Q91" s="200"/>
      <c r="R91" s="201">
        <f>SUM(R92:R272)</f>
        <v>0</v>
      </c>
      <c r="S91" s="200"/>
      <c r="T91" s="202">
        <f>SUM(T92:T272)</f>
        <v>0</v>
      </c>
      <c r="AR91" s="203" t="s">
        <v>80</v>
      </c>
      <c r="AT91" s="204" t="s">
        <v>72</v>
      </c>
      <c r="AU91" s="204" t="s">
        <v>73</v>
      </c>
      <c r="AY91" s="203" t="s">
        <v>492</v>
      </c>
      <c r="BK91" s="205">
        <f>SUM(BK92:BK272)</f>
        <v>0</v>
      </c>
    </row>
    <row r="92" spans="2:65" s="1" customFormat="1" ht="16.5" customHeight="1">
      <c r="B92" s="42"/>
      <c r="C92" s="209" t="s">
        <v>80</v>
      </c>
      <c r="D92" s="209" t="s">
        <v>498</v>
      </c>
      <c r="E92" s="210" t="s">
        <v>12741</v>
      </c>
      <c r="F92" s="211" t="s">
        <v>12742</v>
      </c>
      <c r="G92" s="212" t="s">
        <v>2537</v>
      </c>
      <c r="H92" s="213">
        <v>1</v>
      </c>
      <c r="I92" s="214"/>
      <c r="J92" s="215">
        <f>ROUND(I92*H92,2)</f>
        <v>0</v>
      </c>
      <c r="K92" s="211" t="s">
        <v>23</v>
      </c>
      <c r="L92" s="62"/>
      <c r="M92" s="216" t="s">
        <v>23</v>
      </c>
      <c r="N92" s="217" t="s">
        <v>44</v>
      </c>
      <c r="O92" s="43"/>
      <c r="P92" s="218">
        <f>O92*H92</f>
        <v>0</v>
      </c>
      <c r="Q92" s="218">
        <v>0</v>
      </c>
      <c r="R92" s="218">
        <f>Q92*H92</f>
        <v>0</v>
      </c>
      <c r="S92" s="218">
        <v>0</v>
      </c>
      <c r="T92" s="219">
        <f>S92*H92</f>
        <v>0</v>
      </c>
      <c r="AR92" s="25" t="s">
        <v>502</v>
      </c>
      <c r="AT92" s="25" t="s">
        <v>498</v>
      </c>
      <c r="AU92" s="25" t="s">
        <v>80</v>
      </c>
      <c r="AY92" s="25" t="s">
        <v>492</v>
      </c>
      <c r="BE92" s="220">
        <f>IF(N92="základní",J92,0)</f>
        <v>0</v>
      </c>
      <c r="BF92" s="220">
        <f>IF(N92="snížená",J92,0)</f>
        <v>0</v>
      </c>
      <c r="BG92" s="220">
        <f>IF(N92="zákl. přenesená",J92,0)</f>
        <v>0</v>
      </c>
      <c r="BH92" s="220">
        <f>IF(N92="sníž. přenesená",J92,0)</f>
        <v>0</v>
      </c>
      <c r="BI92" s="220">
        <f>IF(N92="nulová",J92,0)</f>
        <v>0</v>
      </c>
      <c r="BJ92" s="25" t="s">
        <v>80</v>
      </c>
      <c r="BK92" s="220">
        <f>ROUND(I92*H92,2)</f>
        <v>0</v>
      </c>
      <c r="BL92" s="25" t="s">
        <v>502</v>
      </c>
      <c r="BM92" s="25" t="s">
        <v>3621</v>
      </c>
    </row>
    <row r="93" spans="2:65" s="1" customFormat="1">
      <c r="B93" s="42"/>
      <c r="C93" s="64"/>
      <c r="D93" s="221" t="s">
        <v>506</v>
      </c>
      <c r="E93" s="64"/>
      <c r="F93" s="222" t="s">
        <v>12743</v>
      </c>
      <c r="G93" s="64"/>
      <c r="H93" s="64"/>
      <c r="I93" s="177"/>
      <c r="J93" s="64"/>
      <c r="K93" s="64"/>
      <c r="L93" s="62"/>
      <c r="M93" s="223"/>
      <c r="N93" s="43"/>
      <c r="O93" s="43"/>
      <c r="P93" s="43"/>
      <c r="Q93" s="43"/>
      <c r="R93" s="43"/>
      <c r="S93" s="43"/>
      <c r="T93" s="79"/>
      <c r="AT93" s="25" t="s">
        <v>506</v>
      </c>
      <c r="AU93" s="25" t="s">
        <v>80</v>
      </c>
    </row>
    <row r="94" spans="2:65" s="1" customFormat="1" ht="24">
      <c r="B94" s="42"/>
      <c r="C94" s="64"/>
      <c r="D94" s="227" t="s">
        <v>2254</v>
      </c>
      <c r="E94" s="64"/>
      <c r="F94" s="273" t="s">
        <v>12744</v>
      </c>
      <c r="G94" s="64"/>
      <c r="H94" s="64"/>
      <c r="I94" s="177"/>
      <c r="J94" s="64"/>
      <c r="K94" s="64"/>
      <c r="L94" s="62"/>
      <c r="M94" s="223"/>
      <c r="N94" s="43"/>
      <c r="O94" s="43"/>
      <c r="P94" s="43"/>
      <c r="Q94" s="43"/>
      <c r="R94" s="43"/>
      <c r="S94" s="43"/>
      <c r="T94" s="79"/>
      <c r="AT94" s="25" t="s">
        <v>2254</v>
      </c>
      <c r="AU94" s="25" t="s">
        <v>80</v>
      </c>
    </row>
    <row r="95" spans="2:65" s="1" customFormat="1" ht="16.5" customHeight="1">
      <c r="B95" s="42"/>
      <c r="C95" s="209" t="s">
        <v>82</v>
      </c>
      <c r="D95" s="209" t="s">
        <v>498</v>
      </c>
      <c r="E95" s="210" t="s">
        <v>12745</v>
      </c>
      <c r="F95" s="211" t="s">
        <v>12746</v>
      </c>
      <c r="G95" s="212" t="s">
        <v>2537</v>
      </c>
      <c r="H95" s="213">
        <v>2</v>
      </c>
      <c r="I95" s="214"/>
      <c r="J95" s="215">
        <f>ROUND(I95*H95,2)</f>
        <v>0</v>
      </c>
      <c r="K95" s="211" t="s">
        <v>23</v>
      </c>
      <c r="L95" s="62"/>
      <c r="M95" s="216" t="s">
        <v>23</v>
      </c>
      <c r="N95" s="217" t="s">
        <v>44</v>
      </c>
      <c r="O95" s="43"/>
      <c r="P95" s="218">
        <f>O95*H95</f>
        <v>0</v>
      </c>
      <c r="Q95" s="218">
        <v>0</v>
      </c>
      <c r="R95" s="218">
        <f>Q95*H95</f>
        <v>0</v>
      </c>
      <c r="S95" s="218">
        <v>0</v>
      </c>
      <c r="T95" s="219">
        <f>S95*H95</f>
        <v>0</v>
      </c>
      <c r="AR95" s="25" t="s">
        <v>502</v>
      </c>
      <c r="AT95" s="25" t="s">
        <v>498</v>
      </c>
      <c r="AU95" s="25" t="s">
        <v>80</v>
      </c>
      <c r="AY95" s="25" t="s">
        <v>492</v>
      </c>
      <c r="BE95" s="220">
        <f>IF(N95="základní",J95,0)</f>
        <v>0</v>
      </c>
      <c r="BF95" s="220">
        <f>IF(N95="snížená",J95,0)</f>
        <v>0</v>
      </c>
      <c r="BG95" s="220">
        <f>IF(N95="zákl. přenesená",J95,0)</f>
        <v>0</v>
      </c>
      <c r="BH95" s="220">
        <f>IF(N95="sníž. přenesená",J95,0)</f>
        <v>0</v>
      </c>
      <c r="BI95" s="220">
        <f>IF(N95="nulová",J95,0)</f>
        <v>0</v>
      </c>
      <c r="BJ95" s="25" t="s">
        <v>80</v>
      </c>
      <c r="BK95" s="220">
        <f>ROUND(I95*H95,2)</f>
        <v>0</v>
      </c>
      <c r="BL95" s="25" t="s">
        <v>502</v>
      </c>
      <c r="BM95" s="25" t="s">
        <v>3635</v>
      </c>
    </row>
    <row r="96" spans="2:65" s="1" customFormat="1">
      <c r="B96" s="42"/>
      <c r="C96" s="64"/>
      <c r="D96" s="227" t="s">
        <v>506</v>
      </c>
      <c r="E96" s="64"/>
      <c r="F96" s="274" t="s">
        <v>12746</v>
      </c>
      <c r="G96" s="64"/>
      <c r="H96" s="64"/>
      <c r="I96" s="177"/>
      <c r="J96" s="64"/>
      <c r="K96" s="64"/>
      <c r="L96" s="62"/>
      <c r="M96" s="223"/>
      <c r="N96" s="43"/>
      <c r="O96" s="43"/>
      <c r="P96" s="43"/>
      <c r="Q96" s="43"/>
      <c r="R96" s="43"/>
      <c r="S96" s="43"/>
      <c r="T96" s="79"/>
      <c r="AT96" s="25" t="s">
        <v>506</v>
      </c>
      <c r="AU96" s="25" t="s">
        <v>80</v>
      </c>
    </row>
    <row r="97" spans="2:65" s="1" customFormat="1" ht="16.5" customHeight="1">
      <c r="B97" s="42"/>
      <c r="C97" s="209" t="s">
        <v>93</v>
      </c>
      <c r="D97" s="209" t="s">
        <v>498</v>
      </c>
      <c r="E97" s="210" t="s">
        <v>12747</v>
      </c>
      <c r="F97" s="211" t="s">
        <v>12748</v>
      </c>
      <c r="G97" s="212" t="s">
        <v>2537</v>
      </c>
      <c r="H97" s="213">
        <v>2</v>
      </c>
      <c r="I97" s="214"/>
      <c r="J97" s="215">
        <f>ROUND(I97*H97,2)</f>
        <v>0</v>
      </c>
      <c r="K97" s="211" t="s">
        <v>23</v>
      </c>
      <c r="L97" s="62"/>
      <c r="M97" s="216" t="s">
        <v>23</v>
      </c>
      <c r="N97" s="217" t="s">
        <v>44</v>
      </c>
      <c r="O97" s="43"/>
      <c r="P97" s="218">
        <f>O97*H97</f>
        <v>0</v>
      </c>
      <c r="Q97" s="218">
        <v>0</v>
      </c>
      <c r="R97" s="218">
        <f>Q97*H97</f>
        <v>0</v>
      </c>
      <c r="S97" s="218">
        <v>0</v>
      </c>
      <c r="T97" s="219">
        <f>S97*H97</f>
        <v>0</v>
      </c>
      <c r="AR97" s="25" t="s">
        <v>502</v>
      </c>
      <c r="AT97" s="25" t="s">
        <v>498</v>
      </c>
      <c r="AU97" s="25" t="s">
        <v>80</v>
      </c>
      <c r="AY97" s="25" t="s">
        <v>492</v>
      </c>
      <c r="BE97" s="220">
        <f>IF(N97="základní",J97,0)</f>
        <v>0</v>
      </c>
      <c r="BF97" s="220">
        <f>IF(N97="snížená",J97,0)</f>
        <v>0</v>
      </c>
      <c r="BG97" s="220">
        <f>IF(N97="zákl. přenesená",J97,0)</f>
        <v>0</v>
      </c>
      <c r="BH97" s="220">
        <f>IF(N97="sníž. přenesená",J97,0)</f>
        <v>0</v>
      </c>
      <c r="BI97" s="220">
        <f>IF(N97="nulová",J97,0)</f>
        <v>0</v>
      </c>
      <c r="BJ97" s="25" t="s">
        <v>80</v>
      </c>
      <c r="BK97" s="220">
        <f>ROUND(I97*H97,2)</f>
        <v>0</v>
      </c>
      <c r="BL97" s="25" t="s">
        <v>502</v>
      </c>
      <c r="BM97" s="25" t="s">
        <v>3644</v>
      </c>
    </row>
    <row r="98" spans="2:65" s="1" customFormat="1">
      <c r="B98" s="42"/>
      <c r="C98" s="64"/>
      <c r="D98" s="227" t="s">
        <v>506</v>
      </c>
      <c r="E98" s="64"/>
      <c r="F98" s="274" t="s">
        <v>12748</v>
      </c>
      <c r="G98" s="64"/>
      <c r="H98" s="64"/>
      <c r="I98" s="177"/>
      <c r="J98" s="64"/>
      <c r="K98" s="64"/>
      <c r="L98" s="62"/>
      <c r="M98" s="223"/>
      <c r="N98" s="43"/>
      <c r="O98" s="43"/>
      <c r="P98" s="43"/>
      <c r="Q98" s="43"/>
      <c r="R98" s="43"/>
      <c r="S98" s="43"/>
      <c r="T98" s="79"/>
      <c r="AT98" s="25" t="s">
        <v>506</v>
      </c>
      <c r="AU98" s="25" t="s">
        <v>80</v>
      </c>
    </row>
    <row r="99" spans="2:65" s="1" customFormat="1" ht="16.5" customHeight="1">
      <c r="B99" s="42"/>
      <c r="C99" s="209" t="s">
        <v>502</v>
      </c>
      <c r="D99" s="209" t="s">
        <v>498</v>
      </c>
      <c r="E99" s="210" t="s">
        <v>12749</v>
      </c>
      <c r="F99" s="211" t="s">
        <v>12750</v>
      </c>
      <c r="G99" s="212" t="s">
        <v>2537</v>
      </c>
      <c r="H99" s="213">
        <v>500</v>
      </c>
      <c r="I99" s="214"/>
      <c r="J99" s="215">
        <f>ROUND(I99*H99,2)</f>
        <v>0</v>
      </c>
      <c r="K99" s="211" t="s">
        <v>23</v>
      </c>
      <c r="L99" s="62"/>
      <c r="M99" s="216" t="s">
        <v>23</v>
      </c>
      <c r="N99" s="217" t="s">
        <v>44</v>
      </c>
      <c r="O99" s="43"/>
      <c r="P99" s="218">
        <f>O99*H99</f>
        <v>0</v>
      </c>
      <c r="Q99" s="218">
        <v>0</v>
      </c>
      <c r="R99" s="218">
        <f>Q99*H99</f>
        <v>0</v>
      </c>
      <c r="S99" s="218">
        <v>0</v>
      </c>
      <c r="T99" s="219">
        <f>S99*H99</f>
        <v>0</v>
      </c>
      <c r="AR99" s="25" t="s">
        <v>502</v>
      </c>
      <c r="AT99" s="25" t="s">
        <v>498</v>
      </c>
      <c r="AU99" s="25" t="s">
        <v>80</v>
      </c>
      <c r="AY99" s="25" t="s">
        <v>492</v>
      </c>
      <c r="BE99" s="220">
        <f>IF(N99="základní",J99,0)</f>
        <v>0</v>
      </c>
      <c r="BF99" s="220">
        <f>IF(N99="snížená",J99,0)</f>
        <v>0</v>
      </c>
      <c r="BG99" s="220">
        <f>IF(N99="zákl. přenesená",J99,0)</f>
        <v>0</v>
      </c>
      <c r="BH99" s="220">
        <f>IF(N99="sníž. přenesená",J99,0)</f>
        <v>0</v>
      </c>
      <c r="BI99" s="220">
        <f>IF(N99="nulová",J99,0)</f>
        <v>0</v>
      </c>
      <c r="BJ99" s="25" t="s">
        <v>80</v>
      </c>
      <c r="BK99" s="220">
        <f>ROUND(I99*H99,2)</f>
        <v>0</v>
      </c>
      <c r="BL99" s="25" t="s">
        <v>502</v>
      </c>
      <c r="BM99" s="25" t="s">
        <v>3655</v>
      </c>
    </row>
    <row r="100" spans="2:65" s="1" customFormat="1">
      <c r="B100" s="42"/>
      <c r="C100" s="64"/>
      <c r="D100" s="227" t="s">
        <v>506</v>
      </c>
      <c r="E100" s="64"/>
      <c r="F100" s="274" t="s">
        <v>12750</v>
      </c>
      <c r="G100" s="64"/>
      <c r="H100" s="64"/>
      <c r="I100" s="177"/>
      <c r="J100" s="64"/>
      <c r="K100" s="64"/>
      <c r="L100" s="62"/>
      <c r="M100" s="223"/>
      <c r="N100" s="43"/>
      <c r="O100" s="43"/>
      <c r="P100" s="43"/>
      <c r="Q100" s="43"/>
      <c r="R100" s="43"/>
      <c r="S100" s="43"/>
      <c r="T100" s="79"/>
      <c r="AT100" s="25" t="s">
        <v>506</v>
      </c>
      <c r="AU100" s="25" t="s">
        <v>80</v>
      </c>
    </row>
    <row r="101" spans="2:65" s="1" customFormat="1" ht="16.5" customHeight="1">
      <c r="B101" s="42"/>
      <c r="C101" s="209" t="s">
        <v>563</v>
      </c>
      <c r="D101" s="209" t="s">
        <v>498</v>
      </c>
      <c r="E101" s="210" t="s">
        <v>12751</v>
      </c>
      <c r="F101" s="211" t="s">
        <v>12752</v>
      </c>
      <c r="G101" s="212" t="s">
        <v>2537</v>
      </c>
      <c r="H101" s="213">
        <v>500</v>
      </c>
      <c r="I101" s="214"/>
      <c r="J101" s="215">
        <f>ROUND(I101*H101,2)</f>
        <v>0</v>
      </c>
      <c r="K101" s="211" t="s">
        <v>23</v>
      </c>
      <c r="L101" s="62"/>
      <c r="M101" s="216" t="s">
        <v>23</v>
      </c>
      <c r="N101" s="217" t="s">
        <v>44</v>
      </c>
      <c r="O101" s="43"/>
      <c r="P101" s="218">
        <f>O101*H101</f>
        <v>0</v>
      </c>
      <c r="Q101" s="218">
        <v>0</v>
      </c>
      <c r="R101" s="218">
        <f>Q101*H101</f>
        <v>0</v>
      </c>
      <c r="S101" s="218">
        <v>0</v>
      </c>
      <c r="T101" s="219">
        <f>S101*H101</f>
        <v>0</v>
      </c>
      <c r="AR101" s="25" t="s">
        <v>502</v>
      </c>
      <c r="AT101" s="25" t="s">
        <v>498</v>
      </c>
      <c r="AU101" s="25" t="s">
        <v>80</v>
      </c>
      <c r="AY101" s="25" t="s">
        <v>492</v>
      </c>
      <c r="BE101" s="220">
        <f>IF(N101="základní",J101,0)</f>
        <v>0</v>
      </c>
      <c r="BF101" s="220">
        <f>IF(N101="snížená",J101,0)</f>
        <v>0</v>
      </c>
      <c r="BG101" s="220">
        <f>IF(N101="zákl. přenesená",J101,0)</f>
        <v>0</v>
      </c>
      <c r="BH101" s="220">
        <f>IF(N101="sníž. přenesená",J101,0)</f>
        <v>0</v>
      </c>
      <c r="BI101" s="220">
        <f>IF(N101="nulová",J101,0)</f>
        <v>0</v>
      </c>
      <c r="BJ101" s="25" t="s">
        <v>80</v>
      </c>
      <c r="BK101" s="220">
        <f>ROUND(I101*H101,2)</f>
        <v>0</v>
      </c>
      <c r="BL101" s="25" t="s">
        <v>502</v>
      </c>
      <c r="BM101" s="25" t="s">
        <v>3683</v>
      </c>
    </row>
    <row r="102" spans="2:65" s="1" customFormat="1">
      <c r="B102" s="42"/>
      <c r="C102" s="64"/>
      <c r="D102" s="227" t="s">
        <v>506</v>
      </c>
      <c r="E102" s="64"/>
      <c r="F102" s="274" t="s">
        <v>12752</v>
      </c>
      <c r="G102" s="64"/>
      <c r="H102" s="64"/>
      <c r="I102" s="177"/>
      <c r="J102" s="64"/>
      <c r="K102" s="64"/>
      <c r="L102" s="62"/>
      <c r="M102" s="223"/>
      <c r="N102" s="43"/>
      <c r="O102" s="43"/>
      <c r="P102" s="43"/>
      <c r="Q102" s="43"/>
      <c r="R102" s="43"/>
      <c r="S102" s="43"/>
      <c r="T102" s="79"/>
      <c r="AT102" s="25" t="s">
        <v>506</v>
      </c>
      <c r="AU102" s="25" t="s">
        <v>80</v>
      </c>
    </row>
    <row r="103" spans="2:65" s="1" customFormat="1" ht="16.5" customHeight="1">
      <c r="B103" s="42"/>
      <c r="C103" s="209" t="s">
        <v>577</v>
      </c>
      <c r="D103" s="209" t="s">
        <v>498</v>
      </c>
      <c r="E103" s="210" t="s">
        <v>12753</v>
      </c>
      <c r="F103" s="211" t="s">
        <v>12754</v>
      </c>
      <c r="G103" s="212" t="s">
        <v>2537</v>
      </c>
      <c r="H103" s="213">
        <v>4</v>
      </c>
      <c r="I103" s="214"/>
      <c r="J103" s="215">
        <f>ROUND(I103*H103,2)</f>
        <v>0</v>
      </c>
      <c r="K103" s="211" t="s">
        <v>23</v>
      </c>
      <c r="L103" s="62"/>
      <c r="M103" s="216" t="s">
        <v>23</v>
      </c>
      <c r="N103" s="217" t="s">
        <v>44</v>
      </c>
      <c r="O103" s="43"/>
      <c r="P103" s="218">
        <f>O103*H103</f>
        <v>0</v>
      </c>
      <c r="Q103" s="218">
        <v>0</v>
      </c>
      <c r="R103" s="218">
        <f>Q103*H103</f>
        <v>0</v>
      </c>
      <c r="S103" s="218">
        <v>0</v>
      </c>
      <c r="T103" s="219">
        <f>S103*H103</f>
        <v>0</v>
      </c>
      <c r="AR103" s="25" t="s">
        <v>502</v>
      </c>
      <c r="AT103" s="25" t="s">
        <v>498</v>
      </c>
      <c r="AU103" s="25" t="s">
        <v>80</v>
      </c>
      <c r="AY103" s="25" t="s">
        <v>492</v>
      </c>
      <c r="BE103" s="220">
        <f>IF(N103="základní",J103,0)</f>
        <v>0</v>
      </c>
      <c r="BF103" s="220">
        <f>IF(N103="snížená",J103,0)</f>
        <v>0</v>
      </c>
      <c r="BG103" s="220">
        <f>IF(N103="zákl. přenesená",J103,0)</f>
        <v>0</v>
      </c>
      <c r="BH103" s="220">
        <f>IF(N103="sníž. přenesená",J103,0)</f>
        <v>0</v>
      </c>
      <c r="BI103" s="220">
        <f>IF(N103="nulová",J103,0)</f>
        <v>0</v>
      </c>
      <c r="BJ103" s="25" t="s">
        <v>80</v>
      </c>
      <c r="BK103" s="220">
        <f>ROUND(I103*H103,2)</f>
        <v>0</v>
      </c>
      <c r="BL103" s="25" t="s">
        <v>502</v>
      </c>
      <c r="BM103" s="25" t="s">
        <v>3695</v>
      </c>
    </row>
    <row r="104" spans="2:65" s="1" customFormat="1">
      <c r="B104" s="42"/>
      <c r="C104" s="64"/>
      <c r="D104" s="221" t="s">
        <v>506</v>
      </c>
      <c r="E104" s="64"/>
      <c r="F104" s="222" t="s">
        <v>12754</v>
      </c>
      <c r="G104" s="64"/>
      <c r="H104" s="64"/>
      <c r="I104" s="177"/>
      <c r="J104" s="64"/>
      <c r="K104" s="64"/>
      <c r="L104" s="62"/>
      <c r="M104" s="223"/>
      <c r="N104" s="43"/>
      <c r="O104" s="43"/>
      <c r="P104" s="43"/>
      <c r="Q104" s="43"/>
      <c r="R104" s="43"/>
      <c r="S104" s="43"/>
      <c r="T104" s="79"/>
      <c r="AT104" s="25" t="s">
        <v>506</v>
      </c>
      <c r="AU104" s="25" t="s">
        <v>80</v>
      </c>
    </row>
    <row r="105" spans="2:65" s="1" customFormat="1" ht="24">
      <c r="B105" s="42"/>
      <c r="C105" s="64"/>
      <c r="D105" s="227" t="s">
        <v>2254</v>
      </c>
      <c r="E105" s="64"/>
      <c r="F105" s="273" t="s">
        <v>12755</v>
      </c>
      <c r="G105" s="64"/>
      <c r="H105" s="64"/>
      <c r="I105" s="177"/>
      <c r="J105" s="64"/>
      <c r="K105" s="64"/>
      <c r="L105" s="62"/>
      <c r="M105" s="223"/>
      <c r="N105" s="43"/>
      <c r="O105" s="43"/>
      <c r="P105" s="43"/>
      <c r="Q105" s="43"/>
      <c r="R105" s="43"/>
      <c r="S105" s="43"/>
      <c r="T105" s="79"/>
      <c r="AT105" s="25" t="s">
        <v>2254</v>
      </c>
      <c r="AU105" s="25" t="s">
        <v>80</v>
      </c>
    </row>
    <row r="106" spans="2:65" s="1" customFormat="1" ht="16.5" customHeight="1">
      <c r="B106" s="42"/>
      <c r="C106" s="209" t="s">
        <v>591</v>
      </c>
      <c r="D106" s="209" t="s">
        <v>498</v>
      </c>
      <c r="E106" s="210" t="s">
        <v>12756</v>
      </c>
      <c r="F106" s="211" t="s">
        <v>12757</v>
      </c>
      <c r="G106" s="212" t="s">
        <v>2537</v>
      </c>
      <c r="H106" s="213">
        <v>104</v>
      </c>
      <c r="I106" s="214"/>
      <c r="J106" s="215">
        <f>ROUND(I106*H106,2)</f>
        <v>0</v>
      </c>
      <c r="K106" s="211" t="s">
        <v>23</v>
      </c>
      <c r="L106" s="62"/>
      <c r="M106" s="216" t="s">
        <v>23</v>
      </c>
      <c r="N106" s="217" t="s">
        <v>44</v>
      </c>
      <c r="O106" s="43"/>
      <c r="P106" s="218">
        <f>O106*H106</f>
        <v>0</v>
      </c>
      <c r="Q106" s="218">
        <v>0</v>
      </c>
      <c r="R106" s="218">
        <f>Q106*H106</f>
        <v>0</v>
      </c>
      <c r="S106" s="218">
        <v>0</v>
      </c>
      <c r="T106" s="219">
        <f>S106*H106</f>
        <v>0</v>
      </c>
      <c r="AR106" s="25" t="s">
        <v>502</v>
      </c>
      <c r="AT106" s="25" t="s">
        <v>498</v>
      </c>
      <c r="AU106" s="25" t="s">
        <v>80</v>
      </c>
      <c r="AY106" s="25" t="s">
        <v>492</v>
      </c>
      <c r="BE106" s="220">
        <f>IF(N106="základní",J106,0)</f>
        <v>0</v>
      </c>
      <c r="BF106" s="220">
        <f>IF(N106="snížená",J106,0)</f>
        <v>0</v>
      </c>
      <c r="BG106" s="220">
        <f>IF(N106="zákl. přenesená",J106,0)</f>
        <v>0</v>
      </c>
      <c r="BH106" s="220">
        <f>IF(N106="sníž. přenesená",J106,0)</f>
        <v>0</v>
      </c>
      <c r="BI106" s="220">
        <f>IF(N106="nulová",J106,0)</f>
        <v>0</v>
      </c>
      <c r="BJ106" s="25" t="s">
        <v>80</v>
      </c>
      <c r="BK106" s="220">
        <f>ROUND(I106*H106,2)</f>
        <v>0</v>
      </c>
      <c r="BL106" s="25" t="s">
        <v>502</v>
      </c>
      <c r="BM106" s="25" t="s">
        <v>3706</v>
      </c>
    </row>
    <row r="107" spans="2:65" s="1" customFormat="1">
      <c r="B107" s="42"/>
      <c r="C107" s="64"/>
      <c r="D107" s="221" t="s">
        <v>506</v>
      </c>
      <c r="E107" s="64"/>
      <c r="F107" s="222" t="s">
        <v>12757</v>
      </c>
      <c r="G107" s="64"/>
      <c r="H107" s="64"/>
      <c r="I107" s="177"/>
      <c r="J107" s="64"/>
      <c r="K107" s="64"/>
      <c r="L107" s="62"/>
      <c r="M107" s="223"/>
      <c r="N107" s="43"/>
      <c r="O107" s="43"/>
      <c r="P107" s="43"/>
      <c r="Q107" s="43"/>
      <c r="R107" s="43"/>
      <c r="S107" s="43"/>
      <c r="T107" s="79"/>
      <c r="AT107" s="25" t="s">
        <v>506</v>
      </c>
      <c r="AU107" s="25" t="s">
        <v>80</v>
      </c>
    </row>
    <row r="108" spans="2:65" s="1" customFormat="1" ht="24">
      <c r="B108" s="42"/>
      <c r="C108" s="64"/>
      <c r="D108" s="227" t="s">
        <v>2254</v>
      </c>
      <c r="E108" s="64"/>
      <c r="F108" s="273" t="s">
        <v>12758</v>
      </c>
      <c r="G108" s="64"/>
      <c r="H108" s="64"/>
      <c r="I108" s="177"/>
      <c r="J108" s="64"/>
      <c r="K108" s="64"/>
      <c r="L108" s="62"/>
      <c r="M108" s="223"/>
      <c r="N108" s="43"/>
      <c r="O108" s="43"/>
      <c r="P108" s="43"/>
      <c r="Q108" s="43"/>
      <c r="R108" s="43"/>
      <c r="S108" s="43"/>
      <c r="T108" s="79"/>
      <c r="AT108" s="25" t="s">
        <v>2254</v>
      </c>
      <c r="AU108" s="25" t="s">
        <v>80</v>
      </c>
    </row>
    <row r="109" spans="2:65" s="1" customFormat="1" ht="16.5" customHeight="1">
      <c r="B109" s="42"/>
      <c r="C109" s="209" t="s">
        <v>604</v>
      </c>
      <c r="D109" s="209" t="s">
        <v>498</v>
      </c>
      <c r="E109" s="210" t="s">
        <v>12759</v>
      </c>
      <c r="F109" s="211" t="s">
        <v>12760</v>
      </c>
      <c r="G109" s="212" t="s">
        <v>2537</v>
      </c>
      <c r="H109" s="213">
        <v>45</v>
      </c>
      <c r="I109" s="214"/>
      <c r="J109" s="215">
        <f>ROUND(I109*H109,2)</f>
        <v>0</v>
      </c>
      <c r="K109" s="211" t="s">
        <v>23</v>
      </c>
      <c r="L109" s="62"/>
      <c r="M109" s="216" t="s">
        <v>23</v>
      </c>
      <c r="N109" s="217" t="s">
        <v>44</v>
      </c>
      <c r="O109" s="43"/>
      <c r="P109" s="218">
        <f>O109*H109</f>
        <v>0</v>
      </c>
      <c r="Q109" s="218">
        <v>0</v>
      </c>
      <c r="R109" s="218">
        <f>Q109*H109</f>
        <v>0</v>
      </c>
      <c r="S109" s="218">
        <v>0</v>
      </c>
      <c r="T109" s="219">
        <f>S109*H109</f>
        <v>0</v>
      </c>
      <c r="AR109" s="25" t="s">
        <v>502</v>
      </c>
      <c r="AT109" s="25" t="s">
        <v>498</v>
      </c>
      <c r="AU109" s="25" t="s">
        <v>80</v>
      </c>
      <c r="AY109" s="25" t="s">
        <v>492</v>
      </c>
      <c r="BE109" s="220">
        <f>IF(N109="základní",J109,0)</f>
        <v>0</v>
      </c>
      <c r="BF109" s="220">
        <f>IF(N109="snížená",J109,0)</f>
        <v>0</v>
      </c>
      <c r="BG109" s="220">
        <f>IF(N109="zákl. přenesená",J109,0)</f>
        <v>0</v>
      </c>
      <c r="BH109" s="220">
        <f>IF(N109="sníž. přenesená",J109,0)</f>
        <v>0</v>
      </c>
      <c r="BI109" s="220">
        <f>IF(N109="nulová",J109,0)</f>
        <v>0</v>
      </c>
      <c r="BJ109" s="25" t="s">
        <v>80</v>
      </c>
      <c r="BK109" s="220">
        <f>ROUND(I109*H109,2)</f>
        <v>0</v>
      </c>
      <c r="BL109" s="25" t="s">
        <v>502</v>
      </c>
      <c r="BM109" s="25" t="s">
        <v>3720</v>
      </c>
    </row>
    <row r="110" spans="2:65" s="1" customFormat="1">
      <c r="B110" s="42"/>
      <c r="C110" s="64"/>
      <c r="D110" s="227" t="s">
        <v>506</v>
      </c>
      <c r="E110" s="64"/>
      <c r="F110" s="274" t="s">
        <v>12760</v>
      </c>
      <c r="G110" s="64"/>
      <c r="H110" s="64"/>
      <c r="I110" s="177"/>
      <c r="J110" s="64"/>
      <c r="K110" s="64"/>
      <c r="L110" s="62"/>
      <c r="M110" s="223"/>
      <c r="N110" s="43"/>
      <c r="O110" s="43"/>
      <c r="P110" s="43"/>
      <c r="Q110" s="43"/>
      <c r="R110" s="43"/>
      <c r="S110" s="43"/>
      <c r="T110" s="79"/>
      <c r="AT110" s="25" t="s">
        <v>506</v>
      </c>
      <c r="AU110" s="25" t="s">
        <v>80</v>
      </c>
    </row>
    <row r="111" spans="2:65" s="1" customFormat="1" ht="16.5" customHeight="1">
      <c r="B111" s="42"/>
      <c r="C111" s="209" t="s">
        <v>617</v>
      </c>
      <c r="D111" s="209" t="s">
        <v>498</v>
      </c>
      <c r="E111" s="210" t="s">
        <v>12761</v>
      </c>
      <c r="F111" s="211" t="s">
        <v>12762</v>
      </c>
      <c r="G111" s="212" t="s">
        <v>2537</v>
      </c>
      <c r="H111" s="213">
        <v>2</v>
      </c>
      <c r="I111" s="214"/>
      <c r="J111" s="215">
        <f>ROUND(I111*H111,2)</f>
        <v>0</v>
      </c>
      <c r="K111" s="211" t="s">
        <v>23</v>
      </c>
      <c r="L111" s="62"/>
      <c r="M111" s="216" t="s">
        <v>23</v>
      </c>
      <c r="N111" s="217" t="s">
        <v>44</v>
      </c>
      <c r="O111" s="43"/>
      <c r="P111" s="218">
        <f>O111*H111</f>
        <v>0</v>
      </c>
      <c r="Q111" s="218">
        <v>0</v>
      </c>
      <c r="R111" s="218">
        <f>Q111*H111</f>
        <v>0</v>
      </c>
      <c r="S111" s="218">
        <v>0</v>
      </c>
      <c r="T111" s="219">
        <f>S111*H111</f>
        <v>0</v>
      </c>
      <c r="AR111" s="25" t="s">
        <v>502</v>
      </c>
      <c r="AT111" s="25" t="s">
        <v>498</v>
      </c>
      <c r="AU111" s="25" t="s">
        <v>80</v>
      </c>
      <c r="AY111" s="25" t="s">
        <v>492</v>
      </c>
      <c r="BE111" s="220">
        <f>IF(N111="základní",J111,0)</f>
        <v>0</v>
      </c>
      <c r="BF111" s="220">
        <f>IF(N111="snížená",J111,0)</f>
        <v>0</v>
      </c>
      <c r="BG111" s="220">
        <f>IF(N111="zákl. přenesená",J111,0)</f>
        <v>0</v>
      </c>
      <c r="BH111" s="220">
        <f>IF(N111="sníž. přenesená",J111,0)</f>
        <v>0</v>
      </c>
      <c r="BI111" s="220">
        <f>IF(N111="nulová",J111,0)</f>
        <v>0</v>
      </c>
      <c r="BJ111" s="25" t="s">
        <v>80</v>
      </c>
      <c r="BK111" s="220">
        <f>ROUND(I111*H111,2)</f>
        <v>0</v>
      </c>
      <c r="BL111" s="25" t="s">
        <v>502</v>
      </c>
      <c r="BM111" s="25" t="s">
        <v>3735</v>
      </c>
    </row>
    <row r="112" spans="2:65" s="1" customFormat="1">
      <c r="B112" s="42"/>
      <c r="C112" s="64"/>
      <c r="D112" s="221" t="s">
        <v>506</v>
      </c>
      <c r="E112" s="64"/>
      <c r="F112" s="222" t="s">
        <v>12762</v>
      </c>
      <c r="G112" s="64"/>
      <c r="H112" s="64"/>
      <c r="I112" s="177"/>
      <c r="J112" s="64"/>
      <c r="K112" s="64"/>
      <c r="L112" s="62"/>
      <c r="M112" s="223"/>
      <c r="N112" s="43"/>
      <c r="O112" s="43"/>
      <c r="P112" s="43"/>
      <c r="Q112" s="43"/>
      <c r="R112" s="43"/>
      <c r="S112" s="43"/>
      <c r="T112" s="79"/>
      <c r="AT112" s="25" t="s">
        <v>506</v>
      </c>
      <c r="AU112" s="25" t="s">
        <v>80</v>
      </c>
    </row>
    <row r="113" spans="2:65" s="1" customFormat="1" ht="24">
      <c r="B113" s="42"/>
      <c r="C113" s="64"/>
      <c r="D113" s="227" t="s">
        <v>2254</v>
      </c>
      <c r="E113" s="64"/>
      <c r="F113" s="273" t="s">
        <v>12763</v>
      </c>
      <c r="G113" s="64"/>
      <c r="H113" s="64"/>
      <c r="I113" s="177"/>
      <c r="J113" s="64"/>
      <c r="K113" s="64"/>
      <c r="L113" s="62"/>
      <c r="M113" s="223"/>
      <c r="N113" s="43"/>
      <c r="O113" s="43"/>
      <c r="P113" s="43"/>
      <c r="Q113" s="43"/>
      <c r="R113" s="43"/>
      <c r="S113" s="43"/>
      <c r="T113" s="79"/>
      <c r="AT113" s="25" t="s">
        <v>2254</v>
      </c>
      <c r="AU113" s="25" t="s">
        <v>80</v>
      </c>
    </row>
    <row r="114" spans="2:65" s="1" customFormat="1" ht="16.5" customHeight="1">
      <c r="B114" s="42"/>
      <c r="C114" s="209" t="s">
        <v>255</v>
      </c>
      <c r="D114" s="209" t="s">
        <v>498</v>
      </c>
      <c r="E114" s="210" t="s">
        <v>12764</v>
      </c>
      <c r="F114" s="211" t="s">
        <v>12765</v>
      </c>
      <c r="G114" s="212" t="s">
        <v>2537</v>
      </c>
      <c r="H114" s="213">
        <v>20</v>
      </c>
      <c r="I114" s="214"/>
      <c r="J114" s="215">
        <f>ROUND(I114*H114,2)</f>
        <v>0</v>
      </c>
      <c r="K114" s="211" t="s">
        <v>23</v>
      </c>
      <c r="L114" s="62"/>
      <c r="M114" s="216" t="s">
        <v>23</v>
      </c>
      <c r="N114" s="217" t="s">
        <v>44</v>
      </c>
      <c r="O114" s="43"/>
      <c r="P114" s="218">
        <f>O114*H114</f>
        <v>0</v>
      </c>
      <c r="Q114" s="218">
        <v>0</v>
      </c>
      <c r="R114" s="218">
        <f>Q114*H114</f>
        <v>0</v>
      </c>
      <c r="S114" s="218">
        <v>0</v>
      </c>
      <c r="T114" s="219">
        <f>S114*H114</f>
        <v>0</v>
      </c>
      <c r="AR114" s="25" t="s">
        <v>502</v>
      </c>
      <c r="AT114" s="25" t="s">
        <v>498</v>
      </c>
      <c r="AU114" s="25" t="s">
        <v>80</v>
      </c>
      <c r="AY114" s="25" t="s">
        <v>492</v>
      </c>
      <c r="BE114" s="220">
        <f>IF(N114="základní",J114,0)</f>
        <v>0</v>
      </c>
      <c r="BF114" s="220">
        <f>IF(N114="snížená",J114,0)</f>
        <v>0</v>
      </c>
      <c r="BG114" s="220">
        <f>IF(N114="zákl. přenesená",J114,0)</f>
        <v>0</v>
      </c>
      <c r="BH114" s="220">
        <f>IF(N114="sníž. přenesená",J114,0)</f>
        <v>0</v>
      </c>
      <c r="BI114" s="220">
        <f>IF(N114="nulová",J114,0)</f>
        <v>0</v>
      </c>
      <c r="BJ114" s="25" t="s">
        <v>80</v>
      </c>
      <c r="BK114" s="220">
        <f>ROUND(I114*H114,2)</f>
        <v>0</v>
      </c>
      <c r="BL114" s="25" t="s">
        <v>502</v>
      </c>
      <c r="BM114" s="25" t="s">
        <v>3744</v>
      </c>
    </row>
    <row r="115" spans="2:65" s="1" customFormat="1">
      <c r="B115" s="42"/>
      <c r="C115" s="64"/>
      <c r="D115" s="227" t="s">
        <v>506</v>
      </c>
      <c r="E115" s="64"/>
      <c r="F115" s="274" t="s">
        <v>12766</v>
      </c>
      <c r="G115" s="64"/>
      <c r="H115" s="64"/>
      <c r="I115" s="177"/>
      <c r="J115" s="64"/>
      <c r="K115" s="64"/>
      <c r="L115" s="62"/>
      <c r="M115" s="223"/>
      <c r="N115" s="43"/>
      <c r="O115" s="43"/>
      <c r="P115" s="43"/>
      <c r="Q115" s="43"/>
      <c r="R115" s="43"/>
      <c r="S115" s="43"/>
      <c r="T115" s="79"/>
      <c r="AT115" s="25" t="s">
        <v>506</v>
      </c>
      <c r="AU115" s="25" t="s">
        <v>80</v>
      </c>
    </row>
    <row r="116" spans="2:65" s="1" customFormat="1" ht="16.5" customHeight="1">
      <c r="B116" s="42"/>
      <c r="C116" s="209" t="s">
        <v>727</v>
      </c>
      <c r="D116" s="209" t="s">
        <v>498</v>
      </c>
      <c r="E116" s="210" t="s">
        <v>12767</v>
      </c>
      <c r="F116" s="211" t="s">
        <v>12768</v>
      </c>
      <c r="G116" s="212" t="s">
        <v>2537</v>
      </c>
      <c r="H116" s="213">
        <v>40</v>
      </c>
      <c r="I116" s="214"/>
      <c r="J116" s="215">
        <f>ROUND(I116*H116,2)</f>
        <v>0</v>
      </c>
      <c r="K116" s="211" t="s">
        <v>23</v>
      </c>
      <c r="L116" s="62"/>
      <c r="M116" s="216" t="s">
        <v>23</v>
      </c>
      <c r="N116" s="217" t="s">
        <v>44</v>
      </c>
      <c r="O116" s="43"/>
      <c r="P116" s="218">
        <f>O116*H116</f>
        <v>0</v>
      </c>
      <c r="Q116" s="218">
        <v>0</v>
      </c>
      <c r="R116" s="218">
        <f>Q116*H116</f>
        <v>0</v>
      </c>
      <c r="S116" s="218">
        <v>0</v>
      </c>
      <c r="T116" s="219">
        <f>S116*H116</f>
        <v>0</v>
      </c>
      <c r="AR116" s="25" t="s">
        <v>502</v>
      </c>
      <c r="AT116" s="25" t="s">
        <v>498</v>
      </c>
      <c r="AU116" s="25" t="s">
        <v>80</v>
      </c>
      <c r="AY116" s="25" t="s">
        <v>492</v>
      </c>
      <c r="BE116" s="220">
        <f>IF(N116="základní",J116,0)</f>
        <v>0</v>
      </c>
      <c r="BF116" s="220">
        <f>IF(N116="snížená",J116,0)</f>
        <v>0</v>
      </c>
      <c r="BG116" s="220">
        <f>IF(N116="zákl. přenesená",J116,0)</f>
        <v>0</v>
      </c>
      <c r="BH116" s="220">
        <f>IF(N116="sníž. přenesená",J116,0)</f>
        <v>0</v>
      </c>
      <c r="BI116" s="220">
        <f>IF(N116="nulová",J116,0)</f>
        <v>0</v>
      </c>
      <c r="BJ116" s="25" t="s">
        <v>80</v>
      </c>
      <c r="BK116" s="220">
        <f>ROUND(I116*H116,2)</f>
        <v>0</v>
      </c>
      <c r="BL116" s="25" t="s">
        <v>502</v>
      </c>
      <c r="BM116" s="25" t="s">
        <v>3754</v>
      </c>
    </row>
    <row r="117" spans="2:65" s="1" customFormat="1">
      <c r="B117" s="42"/>
      <c r="C117" s="64"/>
      <c r="D117" s="227" t="s">
        <v>506</v>
      </c>
      <c r="E117" s="64"/>
      <c r="F117" s="274" t="s">
        <v>12768</v>
      </c>
      <c r="G117" s="64"/>
      <c r="H117" s="64"/>
      <c r="I117" s="177"/>
      <c r="J117" s="64"/>
      <c r="K117" s="64"/>
      <c r="L117" s="62"/>
      <c r="M117" s="223"/>
      <c r="N117" s="43"/>
      <c r="O117" s="43"/>
      <c r="P117" s="43"/>
      <c r="Q117" s="43"/>
      <c r="R117" s="43"/>
      <c r="S117" s="43"/>
      <c r="T117" s="79"/>
      <c r="AT117" s="25" t="s">
        <v>506</v>
      </c>
      <c r="AU117" s="25" t="s">
        <v>80</v>
      </c>
    </row>
    <row r="118" spans="2:65" s="1" customFormat="1" ht="16.5" customHeight="1">
      <c r="B118" s="42"/>
      <c r="C118" s="209" t="s">
        <v>742</v>
      </c>
      <c r="D118" s="209" t="s">
        <v>498</v>
      </c>
      <c r="E118" s="210" t="s">
        <v>12769</v>
      </c>
      <c r="F118" s="211" t="s">
        <v>12770</v>
      </c>
      <c r="G118" s="212" t="s">
        <v>2537</v>
      </c>
      <c r="H118" s="213">
        <v>40</v>
      </c>
      <c r="I118" s="214"/>
      <c r="J118" s="215">
        <f>ROUND(I118*H118,2)</f>
        <v>0</v>
      </c>
      <c r="K118" s="211" t="s">
        <v>23</v>
      </c>
      <c r="L118" s="62"/>
      <c r="M118" s="216" t="s">
        <v>23</v>
      </c>
      <c r="N118" s="217" t="s">
        <v>44</v>
      </c>
      <c r="O118" s="43"/>
      <c r="P118" s="218">
        <f>O118*H118</f>
        <v>0</v>
      </c>
      <c r="Q118" s="218">
        <v>0</v>
      </c>
      <c r="R118" s="218">
        <f>Q118*H118</f>
        <v>0</v>
      </c>
      <c r="S118" s="218">
        <v>0</v>
      </c>
      <c r="T118" s="219">
        <f>S118*H118</f>
        <v>0</v>
      </c>
      <c r="AR118" s="25" t="s">
        <v>502</v>
      </c>
      <c r="AT118" s="25" t="s">
        <v>498</v>
      </c>
      <c r="AU118" s="25" t="s">
        <v>80</v>
      </c>
      <c r="AY118" s="25" t="s">
        <v>492</v>
      </c>
      <c r="BE118" s="220">
        <f>IF(N118="základní",J118,0)</f>
        <v>0</v>
      </c>
      <c r="BF118" s="220">
        <f>IF(N118="snížená",J118,0)</f>
        <v>0</v>
      </c>
      <c r="BG118" s="220">
        <f>IF(N118="zákl. přenesená",J118,0)</f>
        <v>0</v>
      </c>
      <c r="BH118" s="220">
        <f>IF(N118="sníž. přenesená",J118,0)</f>
        <v>0</v>
      </c>
      <c r="BI118" s="220">
        <f>IF(N118="nulová",J118,0)</f>
        <v>0</v>
      </c>
      <c r="BJ118" s="25" t="s">
        <v>80</v>
      </c>
      <c r="BK118" s="220">
        <f>ROUND(I118*H118,2)</f>
        <v>0</v>
      </c>
      <c r="BL118" s="25" t="s">
        <v>502</v>
      </c>
      <c r="BM118" s="25" t="s">
        <v>3764</v>
      </c>
    </row>
    <row r="119" spans="2:65" s="1" customFormat="1">
      <c r="B119" s="42"/>
      <c r="C119" s="64"/>
      <c r="D119" s="227" t="s">
        <v>506</v>
      </c>
      <c r="E119" s="64"/>
      <c r="F119" s="274" t="s">
        <v>12771</v>
      </c>
      <c r="G119" s="64"/>
      <c r="H119" s="64"/>
      <c r="I119" s="177"/>
      <c r="J119" s="64"/>
      <c r="K119" s="64"/>
      <c r="L119" s="62"/>
      <c r="M119" s="223"/>
      <c r="N119" s="43"/>
      <c r="O119" s="43"/>
      <c r="P119" s="43"/>
      <c r="Q119" s="43"/>
      <c r="R119" s="43"/>
      <c r="S119" s="43"/>
      <c r="T119" s="79"/>
      <c r="AT119" s="25" t="s">
        <v>506</v>
      </c>
      <c r="AU119" s="25" t="s">
        <v>80</v>
      </c>
    </row>
    <row r="120" spans="2:65" s="1" customFormat="1" ht="16.5" customHeight="1">
      <c r="B120" s="42"/>
      <c r="C120" s="209" t="s">
        <v>752</v>
      </c>
      <c r="D120" s="209" t="s">
        <v>498</v>
      </c>
      <c r="E120" s="210" t="s">
        <v>12772</v>
      </c>
      <c r="F120" s="211" t="s">
        <v>12773</v>
      </c>
      <c r="G120" s="212" t="s">
        <v>2537</v>
      </c>
      <c r="H120" s="213">
        <v>4</v>
      </c>
      <c r="I120" s="214"/>
      <c r="J120" s="215">
        <f>ROUND(I120*H120,2)</f>
        <v>0</v>
      </c>
      <c r="K120" s="211" t="s">
        <v>23</v>
      </c>
      <c r="L120" s="62"/>
      <c r="M120" s="216" t="s">
        <v>23</v>
      </c>
      <c r="N120" s="217" t="s">
        <v>44</v>
      </c>
      <c r="O120" s="43"/>
      <c r="P120" s="218">
        <f>O120*H120</f>
        <v>0</v>
      </c>
      <c r="Q120" s="218">
        <v>0</v>
      </c>
      <c r="R120" s="218">
        <f>Q120*H120</f>
        <v>0</v>
      </c>
      <c r="S120" s="218">
        <v>0</v>
      </c>
      <c r="T120" s="219">
        <f>S120*H120</f>
        <v>0</v>
      </c>
      <c r="AR120" s="25" t="s">
        <v>502</v>
      </c>
      <c r="AT120" s="25" t="s">
        <v>498</v>
      </c>
      <c r="AU120" s="25" t="s">
        <v>80</v>
      </c>
      <c r="AY120" s="25" t="s">
        <v>492</v>
      </c>
      <c r="BE120" s="220">
        <f>IF(N120="základní",J120,0)</f>
        <v>0</v>
      </c>
      <c r="BF120" s="220">
        <f>IF(N120="snížená",J120,0)</f>
        <v>0</v>
      </c>
      <c r="BG120" s="220">
        <f>IF(N120="zákl. přenesená",J120,0)</f>
        <v>0</v>
      </c>
      <c r="BH120" s="220">
        <f>IF(N120="sníž. přenesená",J120,0)</f>
        <v>0</v>
      </c>
      <c r="BI120" s="220">
        <f>IF(N120="nulová",J120,0)</f>
        <v>0</v>
      </c>
      <c r="BJ120" s="25" t="s">
        <v>80</v>
      </c>
      <c r="BK120" s="220">
        <f>ROUND(I120*H120,2)</f>
        <v>0</v>
      </c>
      <c r="BL120" s="25" t="s">
        <v>502</v>
      </c>
      <c r="BM120" s="25" t="s">
        <v>3774</v>
      </c>
    </row>
    <row r="121" spans="2:65" s="1" customFormat="1">
      <c r="B121" s="42"/>
      <c r="C121" s="64"/>
      <c r="D121" s="227" t="s">
        <v>506</v>
      </c>
      <c r="E121" s="64"/>
      <c r="F121" s="274" t="s">
        <v>12774</v>
      </c>
      <c r="G121" s="64"/>
      <c r="H121" s="64"/>
      <c r="I121" s="177"/>
      <c r="J121" s="64"/>
      <c r="K121" s="64"/>
      <c r="L121" s="62"/>
      <c r="M121" s="223"/>
      <c r="N121" s="43"/>
      <c r="O121" s="43"/>
      <c r="P121" s="43"/>
      <c r="Q121" s="43"/>
      <c r="R121" s="43"/>
      <c r="S121" s="43"/>
      <c r="T121" s="79"/>
      <c r="AT121" s="25" t="s">
        <v>506</v>
      </c>
      <c r="AU121" s="25" t="s">
        <v>80</v>
      </c>
    </row>
    <row r="122" spans="2:65" s="1" customFormat="1" ht="16.5" customHeight="1">
      <c r="B122" s="42"/>
      <c r="C122" s="209" t="s">
        <v>765</v>
      </c>
      <c r="D122" s="209" t="s">
        <v>498</v>
      </c>
      <c r="E122" s="210" t="s">
        <v>12775</v>
      </c>
      <c r="F122" s="211" t="s">
        <v>12776</v>
      </c>
      <c r="G122" s="212" t="s">
        <v>2537</v>
      </c>
      <c r="H122" s="213">
        <v>4</v>
      </c>
      <c r="I122" s="214"/>
      <c r="J122" s="215">
        <f>ROUND(I122*H122,2)</f>
        <v>0</v>
      </c>
      <c r="K122" s="211" t="s">
        <v>23</v>
      </c>
      <c r="L122" s="62"/>
      <c r="M122" s="216" t="s">
        <v>23</v>
      </c>
      <c r="N122" s="217" t="s">
        <v>44</v>
      </c>
      <c r="O122" s="43"/>
      <c r="P122" s="218">
        <f>O122*H122</f>
        <v>0</v>
      </c>
      <c r="Q122" s="218">
        <v>0</v>
      </c>
      <c r="R122" s="218">
        <f>Q122*H122</f>
        <v>0</v>
      </c>
      <c r="S122" s="218">
        <v>0</v>
      </c>
      <c r="T122" s="219">
        <f>S122*H122</f>
        <v>0</v>
      </c>
      <c r="AR122" s="25" t="s">
        <v>502</v>
      </c>
      <c r="AT122" s="25" t="s">
        <v>498</v>
      </c>
      <c r="AU122" s="25" t="s">
        <v>80</v>
      </c>
      <c r="AY122" s="25" t="s">
        <v>492</v>
      </c>
      <c r="BE122" s="220">
        <f>IF(N122="základní",J122,0)</f>
        <v>0</v>
      </c>
      <c r="BF122" s="220">
        <f>IF(N122="snížená",J122,0)</f>
        <v>0</v>
      </c>
      <c r="BG122" s="220">
        <f>IF(N122="zákl. přenesená",J122,0)</f>
        <v>0</v>
      </c>
      <c r="BH122" s="220">
        <f>IF(N122="sníž. přenesená",J122,0)</f>
        <v>0</v>
      </c>
      <c r="BI122" s="220">
        <f>IF(N122="nulová",J122,0)</f>
        <v>0</v>
      </c>
      <c r="BJ122" s="25" t="s">
        <v>80</v>
      </c>
      <c r="BK122" s="220">
        <f>ROUND(I122*H122,2)</f>
        <v>0</v>
      </c>
      <c r="BL122" s="25" t="s">
        <v>502</v>
      </c>
      <c r="BM122" s="25" t="s">
        <v>1739</v>
      </c>
    </row>
    <row r="123" spans="2:65" s="1" customFormat="1">
      <c r="B123" s="42"/>
      <c r="C123" s="64"/>
      <c r="D123" s="227" t="s">
        <v>506</v>
      </c>
      <c r="E123" s="64"/>
      <c r="F123" s="274" t="s">
        <v>12776</v>
      </c>
      <c r="G123" s="64"/>
      <c r="H123" s="64"/>
      <c r="I123" s="177"/>
      <c r="J123" s="64"/>
      <c r="K123" s="64"/>
      <c r="L123" s="62"/>
      <c r="M123" s="223"/>
      <c r="N123" s="43"/>
      <c r="O123" s="43"/>
      <c r="P123" s="43"/>
      <c r="Q123" s="43"/>
      <c r="R123" s="43"/>
      <c r="S123" s="43"/>
      <c r="T123" s="79"/>
      <c r="AT123" s="25" t="s">
        <v>506</v>
      </c>
      <c r="AU123" s="25" t="s">
        <v>80</v>
      </c>
    </row>
    <row r="124" spans="2:65" s="1" customFormat="1" ht="16.5" customHeight="1">
      <c r="B124" s="42"/>
      <c r="C124" s="209" t="s">
        <v>10</v>
      </c>
      <c r="D124" s="209" t="s">
        <v>498</v>
      </c>
      <c r="E124" s="210" t="s">
        <v>12777</v>
      </c>
      <c r="F124" s="211" t="s">
        <v>12778</v>
      </c>
      <c r="G124" s="212" t="s">
        <v>2537</v>
      </c>
      <c r="H124" s="213">
        <v>140</v>
      </c>
      <c r="I124" s="214"/>
      <c r="J124" s="215">
        <f>ROUND(I124*H124,2)</f>
        <v>0</v>
      </c>
      <c r="K124" s="211" t="s">
        <v>23</v>
      </c>
      <c r="L124" s="62"/>
      <c r="M124" s="216" t="s">
        <v>23</v>
      </c>
      <c r="N124" s="217" t="s">
        <v>44</v>
      </c>
      <c r="O124" s="43"/>
      <c r="P124" s="218">
        <f>O124*H124</f>
        <v>0</v>
      </c>
      <c r="Q124" s="218">
        <v>0</v>
      </c>
      <c r="R124" s="218">
        <f>Q124*H124</f>
        <v>0</v>
      </c>
      <c r="S124" s="218">
        <v>0</v>
      </c>
      <c r="T124" s="219">
        <f>S124*H124</f>
        <v>0</v>
      </c>
      <c r="AR124" s="25" t="s">
        <v>502</v>
      </c>
      <c r="AT124" s="25" t="s">
        <v>498</v>
      </c>
      <c r="AU124" s="25" t="s">
        <v>80</v>
      </c>
      <c r="AY124" s="25" t="s">
        <v>492</v>
      </c>
      <c r="BE124" s="220">
        <f>IF(N124="základní",J124,0)</f>
        <v>0</v>
      </c>
      <c r="BF124" s="220">
        <f>IF(N124="snížená",J124,0)</f>
        <v>0</v>
      </c>
      <c r="BG124" s="220">
        <f>IF(N124="zákl. přenesená",J124,0)</f>
        <v>0</v>
      </c>
      <c r="BH124" s="220">
        <f>IF(N124="sníž. přenesená",J124,0)</f>
        <v>0</v>
      </c>
      <c r="BI124" s="220">
        <f>IF(N124="nulová",J124,0)</f>
        <v>0</v>
      </c>
      <c r="BJ124" s="25" t="s">
        <v>80</v>
      </c>
      <c r="BK124" s="220">
        <f>ROUND(I124*H124,2)</f>
        <v>0</v>
      </c>
      <c r="BL124" s="25" t="s">
        <v>502</v>
      </c>
      <c r="BM124" s="25" t="s">
        <v>3792</v>
      </c>
    </row>
    <row r="125" spans="2:65" s="1" customFormat="1">
      <c r="B125" s="42"/>
      <c r="C125" s="64"/>
      <c r="D125" s="227" t="s">
        <v>506</v>
      </c>
      <c r="E125" s="64"/>
      <c r="F125" s="274" t="s">
        <v>12778</v>
      </c>
      <c r="G125" s="64"/>
      <c r="H125" s="64"/>
      <c r="I125" s="177"/>
      <c r="J125" s="64"/>
      <c r="K125" s="64"/>
      <c r="L125" s="62"/>
      <c r="M125" s="223"/>
      <c r="N125" s="43"/>
      <c r="O125" s="43"/>
      <c r="P125" s="43"/>
      <c r="Q125" s="43"/>
      <c r="R125" s="43"/>
      <c r="S125" s="43"/>
      <c r="T125" s="79"/>
      <c r="AT125" s="25" t="s">
        <v>506</v>
      </c>
      <c r="AU125" s="25" t="s">
        <v>80</v>
      </c>
    </row>
    <row r="126" spans="2:65" s="1" customFormat="1" ht="16.5" customHeight="1">
      <c r="B126" s="42"/>
      <c r="C126" s="209" t="s">
        <v>775</v>
      </c>
      <c r="D126" s="209" t="s">
        <v>498</v>
      </c>
      <c r="E126" s="210" t="s">
        <v>12779</v>
      </c>
      <c r="F126" s="211" t="s">
        <v>12780</v>
      </c>
      <c r="G126" s="212" t="s">
        <v>2537</v>
      </c>
      <c r="H126" s="213">
        <v>4</v>
      </c>
      <c r="I126" s="214"/>
      <c r="J126" s="215">
        <f>ROUND(I126*H126,2)</f>
        <v>0</v>
      </c>
      <c r="K126" s="211" t="s">
        <v>23</v>
      </c>
      <c r="L126" s="62"/>
      <c r="M126" s="216" t="s">
        <v>23</v>
      </c>
      <c r="N126" s="217" t="s">
        <v>44</v>
      </c>
      <c r="O126" s="43"/>
      <c r="P126" s="218">
        <f>O126*H126</f>
        <v>0</v>
      </c>
      <c r="Q126" s="218">
        <v>0</v>
      </c>
      <c r="R126" s="218">
        <f>Q126*H126</f>
        <v>0</v>
      </c>
      <c r="S126" s="218">
        <v>0</v>
      </c>
      <c r="T126" s="219">
        <f>S126*H126</f>
        <v>0</v>
      </c>
      <c r="AR126" s="25" t="s">
        <v>502</v>
      </c>
      <c r="AT126" s="25" t="s">
        <v>498</v>
      </c>
      <c r="AU126" s="25" t="s">
        <v>80</v>
      </c>
      <c r="AY126" s="25" t="s">
        <v>492</v>
      </c>
      <c r="BE126" s="220">
        <f>IF(N126="základní",J126,0)</f>
        <v>0</v>
      </c>
      <c r="BF126" s="220">
        <f>IF(N126="snížená",J126,0)</f>
        <v>0</v>
      </c>
      <c r="BG126" s="220">
        <f>IF(N126="zákl. přenesená",J126,0)</f>
        <v>0</v>
      </c>
      <c r="BH126" s="220">
        <f>IF(N126="sníž. přenesená",J126,0)</f>
        <v>0</v>
      </c>
      <c r="BI126" s="220">
        <f>IF(N126="nulová",J126,0)</f>
        <v>0</v>
      </c>
      <c r="BJ126" s="25" t="s">
        <v>80</v>
      </c>
      <c r="BK126" s="220">
        <f>ROUND(I126*H126,2)</f>
        <v>0</v>
      </c>
      <c r="BL126" s="25" t="s">
        <v>502</v>
      </c>
      <c r="BM126" s="25" t="s">
        <v>3811</v>
      </c>
    </row>
    <row r="127" spans="2:65" s="1" customFormat="1">
      <c r="B127" s="42"/>
      <c r="C127" s="64"/>
      <c r="D127" s="227" t="s">
        <v>506</v>
      </c>
      <c r="E127" s="64"/>
      <c r="F127" s="274" t="s">
        <v>12780</v>
      </c>
      <c r="G127" s="64"/>
      <c r="H127" s="64"/>
      <c r="I127" s="177"/>
      <c r="J127" s="64"/>
      <c r="K127" s="64"/>
      <c r="L127" s="62"/>
      <c r="M127" s="223"/>
      <c r="N127" s="43"/>
      <c r="O127" s="43"/>
      <c r="P127" s="43"/>
      <c r="Q127" s="43"/>
      <c r="R127" s="43"/>
      <c r="S127" s="43"/>
      <c r="T127" s="79"/>
      <c r="AT127" s="25" t="s">
        <v>506</v>
      </c>
      <c r="AU127" s="25" t="s">
        <v>80</v>
      </c>
    </row>
    <row r="128" spans="2:65" s="1" customFormat="1" ht="16.5" customHeight="1">
      <c r="B128" s="42"/>
      <c r="C128" s="209" t="s">
        <v>781</v>
      </c>
      <c r="D128" s="209" t="s">
        <v>498</v>
      </c>
      <c r="E128" s="210" t="s">
        <v>12781</v>
      </c>
      <c r="F128" s="211" t="s">
        <v>12782</v>
      </c>
      <c r="G128" s="212" t="s">
        <v>12783</v>
      </c>
      <c r="H128" s="213">
        <v>1</v>
      </c>
      <c r="I128" s="214"/>
      <c r="J128" s="215">
        <f>ROUND(I128*H128,2)</f>
        <v>0</v>
      </c>
      <c r="K128" s="211" t="s">
        <v>23</v>
      </c>
      <c r="L128" s="62"/>
      <c r="M128" s="216" t="s">
        <v>23</v>
      </c>
      <c r="N128" s="217" t="s">
        <v>44</v>
      </c>
      <c r="O128" s="43"/>
      <c r="P128" s="218">
        <f>O128*H128</f>
        <v>0</v>
      </c>
      <c r="Q128" s="218">
        <v>0</v>
      </c>
      <c r="R128" s="218">
        <f>Q128*H128</f>
        <v>0</v>
      </c>
      <c r="S128" s="218">
        <v>0</v>
      </c>
      <c r="T128" s="219">
        <f>S128*H128</f>
        <v>0</v>
      </c>
      <c r="AR128" s="25" t="s">
        <v>502</v>
      </c>
      <c r="AT128" s="25" t="s">
        <v>498</v>
      </c>
      <c r="AU128" s="25" t="s">
        <v>80</v>
      </c>
      <c r="AY128" s="25" t="s">
        <v>492</v>
      </c>
      <c r="BE128" s="220">
        <f>IF(N128="základní",J128,0)</f>
        <v>0</v>
      </c>
      <c r="BF128" s="220">
        <f>IF(N128="snížená",J128,0)</f>
        <v>0</v>
      </c>
      <c r="BG128" s="220">
        <f>IF(N128="zákl. přenesená",J128,0)</f>
        <v>0</v>
      </c>
      <c r="BH128" s="220">
        <f>IF(N128="sníž. přenesená",J128,0)</f>
        <v>0</v>
      </c>
      <c r="BI128" s="220">
        <f>IF(N128="nulová",J128,0)</f>
        <v>0</v>
      </c>
      <c r="BJ128" s="25" t="s">
        <v>80</v>
      </c>
      <c r="BK128" s="220">
        <f>ROUND(I128*H128,2)</f>
        <v>0</v>
      </c>
      <c r="BL128" s="25" t="s">
        <v>502</v>
      </c>
      <c r="BM128" s="25" t="s">
        <v>3823</v>
      </c>
    </row>
    <row r="129" spans="2:65" s="1" customFormat="1">
      <c r="B129" s="42"/>
      <c r="C129" s="64"/>
      <c r="D129" s="227" t="s">
        <v>506</v>
      </c>
      <c r="E129" s="64"/>
      <c r="F129" s="274" t="s">
        <v>12782</v>
      </c>
      <c r="G129" s="64"/>
      <c r="H129" s="64"/>
      <c r="I129" s="177"/>
      <c r="J129" s="64"/>
      <c r="K129" s="64"/>
      <c r="L129" s="62"/>
      <c r="M129" s="223"/>
      <c r="N129" s="43"/>
      <c r="O129" s="43"/>
      <c r="P129" s="43"/>
      <c r="Q129" s="43"/>
      <c r="R129" s="43"/>
      <c r="S129" s="43"/>
      <c r="T129" s="79"/>
      <c r="AT129" s="25" t="s">
        <v>506</v>
      </c>
      <c r="AU129" s="25" t="s">
        <v>80</v>
      </c>
    </row>
    <row r="130" spans="2:65" s="1" customFormat="1" ht="16.5" customHeight="1">
      <c r="B130" s="42"/>
      <c r="C130" s="209" t="s">
        <v>787</v>
      </c>
      <c r="D130" s="209" t="s">
        <v>498</v>
      </c>
      <c r="E130" s="210" t="s">
        <v>12784</v>
      </c>
      <c r="F130" s="211" t="s">
        <v>12785</v>
      </c>
      <c r="G130" s="212" t="s">
        <v>2537</v>
      </c>
      <c r="H130" s="213">
        <v>1</v>
      </c>
      <c r="I130" s="214"/>
      <c r="J130" s="215">
        <f>ROUND(I130*H130,2)</f>
        <v>0</v>
      </c>
      <c r="K130" s="211" t="s">
        <v>23</v>
      </c>
      <c r="L130" s="62"/>
      <c r="M130" s="216" t="s">
        <v>23</v>
      </c>
      <c r="N130" s="217" t="s">
        <v>44</v>
      </c>
      <c r="O130" s="43"/>
      <c r="P130" s="218">
        <f>O130*H130</f>
        <v>0</v>
      </c>
      <c r="Q130" s="218">
        <v>0</v>
      </c>
      <c r="R130" s="218">
        <f>Q130*H130</f>
        <v>0</v>
      </c>
      <c r="S130" s="218">
        <v>0</v>
      </c>
      <c r="T130" s="219">
        <f>S130*H130</f>
        <v>0</v>
      </c>
      <c r="AR130" s="25" t="s">
        <v>502</v>
      </c>
      <c r="AT130" s="25" t="s">
        <v>498</v>
      </c>
      <c r="AU130" s="25" t="s">
        <v>80</v>
      </c>
      <c r="AY130" s="25" t="s">
        <v>492</v>
      </c>
      <c r="BE130" s="220">
        <f>IF(N130="základní",J130,0)</f>
        <v>0</v>
      </c>
      <c r="BF130" s="220">
        <f>IF(N130="snížená",J130,0)</f>
        <v>0</v>
      </c>
      <c r="BG130" s="220">
        <f>IF(N130="zákl. přenesená",J130,0)</f>
        <v>0</v>
      </c>
      <c r="BH130" s="220">
        <f>IF(N130="sníž. přenesená",J130,0)</f>
        <v>0</v>
      </c>
      <c r="BI130" s="220">
        <f>IF(N130="nulová",J130,0)</f>
        <v>0</v>
      </c>
      <c r="BJ130" s="25" t="s">
        <v>80</v>
      </c>
      <c r="BK130" s="220">
        <f>ROUND(I130*H130,2)</f>
        <v>0</v>
      </c>
      <c r="BL130" s="25" t="s">
        <v>502</v>
      </c>
      <c r="BM130" s="25" t="s">
        <v>3840</v>
      </c>
    </row>
    <row r="131" spans="2:65" s="1" customFormat="1">
      <c r="B131" s="42"/>
      <c r="C131" s="64"/>
      <c r="D131" s="227" t="s">
        <v>506</v>
      </c>
      <c r="E131" s="64"/>
      <c r="F131" s="274" t="s">
        <v>12785</v>
      </c>
      <c r="G131" s="64"/>
      <c r="H131" s="64"/>
      <c r="I131" s="177"/>
      <c r="J131" s="64"/>
      <c r="K131" s="64"/>
      <c r="L131" s="62"/>
      <c r="M131" s="223"/>
      <c r="N131" s="43"/>
      <c r="O131" s="43"/>
      <c r="P131" s="43"/>
      <c r="Q131" s="43"/>
      <c r="R131" s="43"/>
      <c r="S131" s="43"/>
      <c r="T131" s="79"/>
      <c r="AT131" s="25" t="s">
        <v>506</v>
      </c>
      <c r="AU131" s="25" t="s">
        <v>80</v>
      </c>
    </row>
    <row r="132" spans="2:65" s="1" customFormat="1" ht="16.5" customHeight="1">
      <c r="B132" s="42"/>
      <c r="C132" s="209" t="s">
        <v>792</v>
      </c>
      <c r="D132" s="209" t="s">
        <v>498</v>
      </c>
      <c r="E132" s="210" t="s">
        <v>12786</v>
      </c>
      <c r="F132" s="211" t="s">
        <v>12787</v>
      </c>
      <c r="G132" s="212" t="s">
        <v>2537</v>
      </c>
      <c r="H132" s="213">
        <v>1</v>
      </c>
      <c r="I132" s="214"/>
      <c r="J132" s="215">
        <f>ROUND(I132*H132,2)</f>
        <v>0</v>
      </c>
      <c r="K132" s="211" t="s">
        <v>23</v>
      </c>
      <c r="L132" s="62"/>
      <c r="M132" s="216" t="s">
        <v>23</v>
      </c>
      <c r="N132" s="217" t="s">
        <v>44</v>
      </c>
      <c r="O132" s="43"/>
      <c r="P132" s="218">
        <f>O132*H132</f>
        <v>0</v>
      </c>
      <c r="Q132" s="218">
        <v>0</v>
      </c>
      <c r="R132" s="218">
        <f>Q132*H132</f>
        <v>0</v>
      </c>
      <c r="S132" s="218">
        <v>0</v>
      </c>
      <c r="T132" s="219">
        <f>S132*H132</f>
        <v>0</v>
      </c>
      <c r="AR132" s="25" t="s">
        <v>502</v>
      </c>
      <c r="AT132" s="25" t="s">
        <v>498</v>
      </c>
      <c r="AU132" s="25" t="s">
        <v>80</v>
      </c>
      <c r="AY132" s="25" t="s">
        <v>492</v>
      </c>
      <c r="BE132" s="220">
        <f>IF(N132="základní",J132,0)</f>
        <v>0</v>
      </c>
      <c r="BF132" s="220">
        <f>IF(N132="snížená",J132,0)</f>
        <v>0</v>
      </c>
      <c r="BG132" s="220">
        <f>IF(N132="zákl. přenesená",J132,0)</f>
        <v>0</v>
      </c>
      <c r="BH132" s="220">
        <f>IF(N132="sníž. přenesená",J132,0)</f>
        <v>0</v>
      </c>
      <c r="BI132" s="220">
        <f>IF(N132="nulová",J132,0)</f>
        <v>0</v>
      </c>
      <c r="BJ132" s="25" t="s">
        <v>80</v>
      </c>
      <c r="BK132" s="220">
        <f>ROUND(I132*H132,2)</f>
        <v>0</v>
      </c>
      <c r="BL132" s="25" t="s">
        <v>502</v>
      </c>
      <c r="BM132" s="25" t="s">
        <v>3854</v>
      </c>
    </row>
    <row r="133" spans="2:65" s="1" customFormat="1">
      <c r="B133" s="42"/>
      <c r="C133" s="64"/>
      <c r="D133" s="227" t="s">
        <v>506</v>
      </c>
      <c r="E133" s="64"/>
      <c r="F133" s="274" t="s">
        <v>12787</v>
      </c>
      <c r="G133" s="64"/>
      <c r="H133" s="64"/>
      <c r="I133" s="177"/>
      <c r="J133" s="64"/>
      <c r="K133" s="64"/>
      <c r="L133" s="62"/>
      <c r="M133" s="223"/>
      <c r="N133" s="43"/>
      <c r="O133" s="43"/>
      <c r="P133" s="43"/>
      <c r="Q133" s="43"/>
      <c r="R133" s="43"/>
      <c r="S133" s="43"/>
      <c r="T133" s="79"/>
      <c r="AT133" s="25" t="s">
        <v>506</v>
      </c>
      <c r="AU133" s="25" t="s">
        <v>80</v>
      </c>
    </row>
    <row r="134" spans="2:65" s="1" customFormat="1" ht="16.5" customHeight="1">
      <c r="B134" s="42"/>
      <c r="C134" s="209" t="s">
        <v>800</v>
      </c>
      <c r="D134" s="209" t="s">
        <v>498</v>
      </c>
      <c r="E134" s="210" t="s">
        <v>12788</v>
      </c>
      <c r="F134" s="211" t="s">
        <v>12789</v>
      </c>
      <c r="G134" s="212" t="s">
        <v>2537</v>
      </c>
      <c r="H134" s="213">
        <v>22</v>
      </c>
      <c r="I134" s="214"/>
      <c r="J134" s="215">
        <f>ROUND(I134*H134,2)</f>
        <v>0</v>
      </c>
      <c r="K134" s="211" t="s">
        <v>23</v>
      </c>
      <c r="L134" s="62"/>
      <c r="M134" s="216" t="s">
        <v>23</v>
      </c>
      <c r="N134" s="217" t="s">
        <v>44</v>
      </c>
      <c r="O134" s="43"/>
      <c r="P134" s="218">
        <f>O134*H134</f>
        <v>0</v>
      </c>
      <c r="Q134" s="218">
        <v>0</v>
      </c>
      <c r="R134" s="218">
        <f>Q134*H134</f>
        <v>0</v>
      </c>
      <c r="S134" s="218">
        <v>0</v>
      </c>
      <c r="T134" s="219">
        <f>S134*H134</f>
        <v>0</v>
      </c>
      <c r="AR134" s="25" t="s">
        <v>502</v>
      </c>
      <c r="AT134" s="25" t="s">
        <v>498</v>
      </c>
      <c r="AU134" s="25" t="s">
        <v>80</v>
      </c>
      <c r="AY134" s="25" t="s">
        <v>492</v>
      </c>
      <c r="BE134" s="220">
        <f>IF(N134="základní",J134,0)</f>
        <v>0</v>
      </c>
      <c r="BF134" s="220">
        <f>IF(N134="snížená",J134,0)</f>
        <v>0</v>
      </c>
      <c r="BG134" s="220">
        <f>IF(N134="zákl. přenesená",J134,0)</f>
        <v>0</v>
      </c>
      <c r="BH134" s="220">
        <f>IF(N134="sníž. přenesená",J134,0)</f>
        <v>0</v>
      </c>
      <c r="BI134" s="220">
        <f>IF(N134="nulová",J134,0)</f>
        <v>0</v>
      </c>
      <c r="BJ134" s="25" t="s">
        <v>80</v>
      </c>
      <c r="BK134" s="220">
        <f>ROUND(I134*H134,2)</f>
        <v>0</v>
      </c>
      <c r="BL134" s="25" t="s">
        <v>502</v>
      </c>
      <c r="BM134" s="25" t="s">
        <v>3946</v>
      </c>
    </row>
    <row r="135" spans="2:65" s="1" customFormat="1">
      <c r="B135" s="42"/>
      <c r="C135" s="64"/>
      <c r="D135" s="227" t="s">
        <v>506</v>
      </c>
      <c r="E135" s="64"/>
      <c r="F135" s="274" t="s">
        <v>12790</v>
      </c>
      <c r="G135" s="64"/>
      <c r="H135" s="64"/>
      <c r="I135" s="177"/>
      <c r="J135" s="64"/>
      <c r="K135" s="64"/>
      <c r="L135" s="62"/>
      <c r="M135" s="223"/>
      <c r="N135" s="43"/>
      <c r="O135" s="43"/>
      <c r="P135" s="43"/>
      <c r="Q135" s="43"/>
      <c r="R135" s="43"/>
      <c r="S135" s="43"/>
      <c r="T135" s="79"/>
      <c r="AT135" s="25" t="s">
        <v>506</v>
      </c>
      <c r="AU135" s="25" t="s">
        <v>80</v>
      </c>
    </row>
    <row r="136" spans="2:65" s="1" customFormat="1" ht="16.5" customHeight="1">
      <c r="B136" s="42"/>
      <c r="C136" s="209" t="s">
        <v>9</v>
      </c>
      <c r="D136" s="209" t="s">
        <v>498</v>
      </c>
      <c r="E136" s="210" t="s">
        <v>12791</v>
      </c>
      <c r="F136" s="211" t="s">
        <v>12792</v>
      </c>
      <c r="G136" s="212" t="s">
        <v>2537</v>
      </c>
      <c r="H136" s="213">
        <v>4</v>
      </c>
      <c r="I136" s="214"/>
      <c r="J136" s="215">
        <f>ROUND(I136*H136,2)</f>
        <v>0</v>
      </c>
      <c r="K136" s="211" t="s">
        <v>23</v>
      </c>
      <c r="L136" s="62"/>
      <c r="M136" s="216" t="s">
        <v>23</v>
      </c>
      <c r="N136" s="217" t="s">
        <v>44</v>
      </c>
      <c r="O136" s="43"/>
      <c r="P136" s="218">
        <f>O136*H136</f>
        <v>0</v>
      </c>
      <c r="Q136" s="218">
        <v>0</v>
      </c>
      <c r="R136" s="218">
        <f>Q136*H136</f>
        <v>0</v>
      </c>
      <c r="S136" s="218">
        <v>0</v>
      </c>
      <c r="T136" s="219">
        <f>S136*H136</f>
        <v>0</v>
      </c>
      <c r="AR136" s="25" t="s">
        <v>502</v>
      </c>
      <c r="AT136" s="25" t="s">
        <v>498</v>
      </c>
      <c r="AU136" s="25" t="s">
        <v>80</v>
      </c>
      <c r="AY136" s="25" t="s">
        <v>492</v>
      </c>
      <c r="BE136" s="220">
        <f>IF(N136="základní",J136,0)</f>
        <v>0</v>
      </c>
      <c r="BF136" s="220">
        <f>IF(N136="snížená",J136,0)</f>
        <v>0</v>
      </c>
      <c r="BG136" s="220">
        <f>IF(N136="zákl. přenesená",J136,0)</f>
        <v>0</v>
      </c>
      <c r="BH136" s="220">
        <f>IF(N136="sníž. přenesená",J136,0)</f>
        <v>0</v>
      </c>
      <c r="BI136" s="220">
        <f>IF(N136="nulová",J136,0)</f>
        <v>0</v>
      </c>
      <c r="BJ136" s="25" t="s">
        <v>80</v>
      </c>
      <c r="BK136" s="220">
        <f>ROUND(I136*H136,2)</f>
        <v>0</v>
      </c>
      <c r="BL136" s="25" t="s">
        <v>502</v>
      </c>
      <c r="BM136" s="25" t="s">
        <v>3962</v>
      </c>
    </row>
    <row r="137" spans="2:65" s="1" customFormat="1">
      <c r="B137" s="42"/>
      <c r="C137" s="64"/>
      <c r="D137" s="227" t="s">
        <v>506</v>
      </c>
      <c r="E137" s="64"/>
      <c r="F137" s="274" t="s">
        <v>12792</v>
      </c>
      <c r="G137" s="64"/>
      <c r="H137" s="64"/>
      <c r="I137" s="177"/>
      <c r="J137" s="64"/>
      <c r="K137" s="64"/>
      <c r="L137" s="62"/>
      <c r="M137" s="223"/>
      <c r="N137" s="43"/>
      <c r="O137" s="43"/>
      <c r="P137" s="43"/>
      <c r="Q137" s="43"/>
      <c r="R137" s="43"/>
      <c r="S137" s="43"/>
      <c r="T137" s="79"/>
      <c r="AT137" s="25" t="s">
        <v>506</v>
      </c>
      <c r="AU137" s="25" t="s">
        <v>80</v>
      </c>
    </row>
    <row r="138" spans="2:65" s="1" customFormat="1" ht="16.5" customHeight="1">
      <c r="B138" s="42"/>
      <c r="C138" s="209" t="s">
        <v>308</v>
      </c>
      <c r="D138" s="209" t="s">
        <v>498</v>
      </c>
      <c r="E138" s="210" t="s">
        <v>12793</v>
      </c>
      <c r="F138" s="211" t="s">
        <v>12794</v>
      </c>
      <c r="G138" s="212" t="s">
        <v>2537</v>
      </c>
      <c r="H138" s="213">
        <v>15</v>
      </c>
      <c r="I138" s="214"/>
      <c r="J138" s="215">
        <f>ROUND(I138*H138,2)</f>
        <v>0</v>
      </c>
      <c r="K138" s="211" t="s">
        <v>23</v>
      </c>
      <c r="L138" s="62"/>
      <c r="M138" s="216" t="s">
        <v>23</v>
      </c>
      <c r="N138" s="217" t="s">
        <v>44</v>
      </c>
      <c r="O138" s="43"/>
      <c r="P138" s="218">
        <f>O138*H138</f>
        <v>0</v>
      </c>
      <c r="Q138" s="218">
        <v>0</v>
      </c>
      <c r="R138" s="218">
        <f>Q138*H138</f>
        <v>0</v>
      </c>
      <c r="S138" s="218">
        <v>0</v>
      </c>
      <c r="T138" s="219">
        <f>S138*H138</f>
        <v>0</v>
      </c>
      <c r="AR138" s="25" t="s">
        <v>502</v>
      </c>
      <c r="AT138" s="25" t="s">
        <v>498</v>
      </c>
      <c r="AU138" s="25" t="s">
        <v>80</v>
      </c>
      <c r="AY138" s="25" t="s">
        <v>492</v>
      </c>
      <c r="BE138" s="220">
        <f>IF(N138="základní",J138,0)</f>
        <v>0</v>
      </c>
      <c r="BF138" s="220">
        <f>IF(N138="snížená",J138,0)</f>
        <v>0</v>
      </c>
      <c r="BG138" s="220">
        <f>IF(N138="zákl. přenesená",J138,0)</f>
        <v>0</v>
      </c>
      <c r="BH138" s="220">
        <f>IF(N138="sníž. přenesená",J138,0)</f>
        <v>0</v>
      </c>
      <c r="BI138" s="220">
        <f>IF(N138="nulová",J138,0)</f>
        <v>0</v>
      </c>
      <c r="BJ138" s="25" t="s">
        <v>80</v>
      </c>
      <c r="BK138" s="220">
        <f>ROUND(I138*H138,2)</f>
        <v>0</v>
      </c>
      <c r="BL138" s="25" t="s">
        <v>502</v>
      </c>
      <c r="BM138" s="25" t="s">
        <v>3973</v>
      </c>
    </row>
    <row r="139" spans="2:65" s="1" customFormat="1">
      <c r="B139" s="42"/>
      <c r="C139" s="64"/>
      <c r="D139" s="227" t="s">
        <v>506</v>
      </c>
      <c r="E139" s="64"/>
      <c r="F139" s="274" t="s">
        <v>12794</v>
      </c>
      <c r="G139" s="64"/>
      <c r="H139" s="64"/>
      <c r="I139" s="177"/>
      <c r="J139" s="64"/>
      <c r="K139" s="64"/>
      <c r="L139" s="62"/>
      <c r="M139" s="223"/>
      <c r="N139" s="43"/>
      <c r="O139" s="43"/>
      <c r="P139" s="43"/>
      <c r="Q139" s="43"/>
      <c r="R139" s="43"/>
      <c r="S139" s="43"/>
      <c r="T139" s="79"/>
      <c r="AT139" s="25" t="s">
        <v>506</v>
      </c>
      <c r="AU139" s="25" t="s">
        <v>80</v>
      </c>
    </row>
    <row r="140" spans="2:65" s="1" customFormat="1" ht="16.5" customHeight="1">
      <c r="B140" s="42"/>
      <c r="C140" s="209" t="s">
        <v>829</v>
      </c>
      <c r="D140" s="209" t="s">
        <v>498</v>
      </c>
      <c r="E140" s="210" t="s">
        <v>12795</v>
      </c>
      <c r="F140" s="211" t="s">
        <v>12796</v>
      </c>
      <c r="G140" s="212" t="s">
        <v>2537</v>
      </c>
      <c r="H140" s="213">
        <v>26</v>
      </c>
      <c r="I140" s="214"/>
      <c r="J140" s="215">
        <f>ROUND(I140*H140,2)</f>
        <v>0</v>
      </c>
      <c r="K140" s="211" t="s">
        <v>23</v>
      </c>
      <c r="L140" s="62"/>
      <c r="M140" s="216" t="s">
        <v>23</v>
      </c>
      <c r="N140" s="217" t="s">
        <v>44</v>
      </c>
      <c r="O140" s="43"/>
      <c r="P140" s="218">
        <f>O140*H140</f>
        <v>0</v>
      </c>
      <c r="Q140" s="218">
        <v>0</v>
      </c>
      <c r="R140" s="218">
        <f>Q140*H140</f>
        <v>0</v>
      </c>
      <c r="S140" s="218">
        <v>0</v>
      </c>
      <c r="T140" s="219">
        <f>S140*H140</f>
        <v>0</v>
      </c>
      <c r="AR140" s="25" t="s">
        <v>502</v>
      </c>
      <c r="AT140" s="25" t="s">
        <v>498</v>
      </c>
      <c r="AU140" s="25" t="s">
        <v>80</v>
      </c>
      <c r="AY140" s="25" t="s">
        <v>492</v>
      </c>
      <c r="BE140" s="220">
        <f>IF(N140="základní",J140,0)</f>
        <v>0</v>
      </c>
      <c r="BF140" s="220">
        <f>IF(N140="snížená",J140,0)</f>
        <v>0</v>
      </c>
      <c r="BG140" s="220">
        <f>IF(N140="zákl. přenesená",J140,0)</f>
        <v>0</v>
      </c>
      <c r="BH140" s="220">
        <f>IF(N140="sníž. přenesená",J140,0)</f>
        <v>0</v>
      </c>
      <c r="BI140" s="220">
        <f>IF(N140="nulová",J140,0)</f>
        <v>0</v>
      </c>
      <c r="BJ140" s="25" t="s">
        <v>80</v>
      </c>
      <c r="BK140" s="220">
        <f>ROUND(I140*H140,2)</f>
        <v>0</v>
      </c>
      <c r="BL140" s="25" t="s">
        <v>502</v>
      </c>
      <c r="BM140" s="25" t="s">
        <v>3982</v>
      </c>
    </row>
    <row r="141" spans="2:65" s="1" customFormat="1">
      <c r="B141" s="42"/>
      <c r="C141" s="64"/>
      <c r="D141" s="227" t="s">
        <v>506</v>
      </c>
      <c r="E141" s="64"/>
      <c r="F141" s="274" t="s">
        <v>12796</v>
      </c>
      <c r="G141" s="64"/>
      <c r="H141" s="64"/>
      <c r="I141" s="177"/>
      <c r="J141" s="64"/>
      <c r="K141" s="64"/>
      <c r="L141" s="62"/>
      <c r="M141" s="223"/>
      <c r="N141" s="43"/>
      <c r="O141" s="43"/>
      <c r="P141" s="43"/>
      <c r="Q141" s="43"/>
      <c r="R141" s="43"/>
      <c r="S141" s="43"/>
      <c r="T141" s="79"/>
      <c r="AT141" s="25" t="s">
        <v>506</v>
      </c>
      <c r="AU141" s="25" t="s">
        <v>80</v>
      </c>
    </row>
    <row r="142" spans="2:65" s="1" customFormat="1" ht="16.5" customHeight="1">
      <c r="B142" s="42"/>
      <c r="C142" s="209" t="s">
        <v>838</v>
      </c>
      <c r="D142" s="209" t="s">
        <v>498</v>
      </c>
      <c r="E142" s="210" t="s">
        <v>12797</v>
      </c>
      <c r="F142" s="211" t="s">
        <v>12798</v>
      </c>
      <c r="G142" s="212" t="s">
        <v>2537</v>
      </c>
      <c r="H142" s="213">
        <v>6</v>
      </c>
      <c r="I142" s="214"/>
      <c r="J142" s="215">
        <f>ROUND(I142*H142,2)</f>
        <v>0</v>
      </c>
      <c r="K142" s="211" t="s">
        <v>23</v>
      </c>
      <c r="L142" s="62"/>
      <c r="M142" s="216" t="s">
        <v>23</v>
      </c>
      <c r="N142" s="217" t="s">
        <v>44</v>
      </c>
      <c r="O142" s="43"/>
      <c r="P142" s="218">
        <f>O142*H142</f>
        <v>0</v>
      </c>
      <c r="Q142" s="218">
        <v>0</v>
      </c>
      <c r="R142" s="218">
        <f>Q142*H142</f>
        <v>0</v>
      </c>
      <c r="S142" s="218">
        <v>0</v>
      </c>
      <c r="T142" s="219">
        <f>S142*H142</f>
        <v>0</v>
      </c>
      <c r="AR142" s="25" t="s">
        <v>502</v>
      </c>
      <c r="AT142" s="25" t="s">
        <v>498</v>
      </c>
      <c r="AU142" s="25" t="s">
        <v>80</v>
      </c>
      <c r="AY142" s="25" t="s">
        <v>492</v>
      </c>
      <c r="BE142" s="220">
        <f>IF(N142="základní",J142,0)</f>
        <v>0</v>
      </c>
      <c r="BF142" s="220">
        <f>IF(N142="snížená",J142,0)</f>
        <v>0</v>
      </c>
      <c r="BG142" s="220">
        <f>IF(N142="zákl. přenesená",J142,0)</f>
        <v>0</v>
      </c>
      <c r="BH142" s="220">
        <f>IF(N142="sníž. přenesená",J142,0)</f>
        <v>0</v>
      </c>
      <c r="BI142" s="220">
        <f>IF(N142="nulová",J142,0)</f>
        <v>0</v>
      </c>
      <c r="BJ142" s="25" t="s">
        <v>80</v>
      </c>
      <c r="BK142" s="220">
        <f>ROUND(I142*H142,2)</f>
        <v>0</v>
      </c>
      <c r="BL142" s="25" t="s">
        <v>502</v>
      </c>
      <c r="BM142" s="25" t="s">
        <v>3992</v>
      </c>
    </row>
    <row r="143" spans="2:65" s="1" customFormat="1">
      <c r="B143" s="42"/>
      <c r="C143" s="64"/>
      <c r="D143" s="227" t="s">
        <v>506</v>
      </c>
      <c r="E143" s="64"/>
      <c r="F143" s="274" t="s">
        <v>12798</v>
      </c>
      <c r="G143" s="64"/>
      <c r="H143" s="64"/>
      <c r="I143" s="177"/>
      <c r="J143" s="64"/>
      <c r="K143" s="64"/>
      <c r="L143" s="62"/>
      <c r="M143" s="223"/>
      <c r="N143" s="43"/>
      <c r="O143" s="43"/>
      <c r="P143" s="43"/>
      <c r="Q143" s="43"/>
      <c r="R143" s="43"/>
      <c r="S143" s="43"/>
      <c r="T143" s="79"/>
      <c r="AT143" s="25" t="s">
        <v>506</v>
      </c>
      <c r="AU143" s="25" t="s">
        <v>80</v>
      </c>
    </row>
    <row r="144" spans="2:65" s="1" customFormat="1" ht="16.5" customHeight="1">
      <c r="B144" s="42"/>
      <c r="C144" s="209" t="s">
        <v>888</v>
      </c>
      <c r="D144" s="209" t="s">
        <v>498</v>
      </c>
      <c r="E144" s="210" t="s">
        <v>12799</v>
      </c>
      <c r="F144" s="211" t="s">
        <v>12800</v>
      </c>
      <c r="G144" s="212" t="s">
        <v>2537</v>
      </c>
      <c r="H144" s="213">
        <v>3</v>
      </c>
      <c r="I144" s="214"/>
      <c r="J144" s="215">
        <f>ROUND(I144*H144,2)</f>
        <v>0</v>
      </c>
      <c r="K144" s="211" t="s">
        <v>23</v>
      </c>
      <c r="L144" s="62"/>
      <c r="M144" s="216" t="s">
        <v>23</v>
      </c>
      <c r="N144" s="217" t="s">
        <v>44</v>
      </c>
      <c r="O144" s="43"/>
      <c r="P144" s="218">
        <f>O144*H144</f>
        <v>0</v>
      </c>
      <c r="Q144" s="218">
        <v>0</v>
      </c>
      <c r="R144" s="218">
        <f>Q144*H144</f>
        <v>0</v>
      </c>
      <c r="S144" s="218">
        <v>0</v>
      </c>
      <c r="T144" s="219">
        <f>S144*H144</f>
        <v>0</v>
      </c>
      <c r="AR144" s="25" t="s">
        <v>502</v>
      </c>
      <c r="AT144" s="25" t="s">
        <v>498</v>
      </c>
      <c r="AU144" s="25" t="s">
        <v>80</v>
      </c>
      <c r="AY144" s="25" t="s">
        <v>492</v>
      </c>
      <c r="BE144" s="220">
        <f>IF(N144="základní",J144,0)</f>
        <v>0</v>
      </c>
      <c r="BF144" s="220">
        <f>IF(N144="snížená",J144,0)</f>
        <v>0</v>
      </c>
      <c r="BG144" s="220">
        <f>IF(N144="zákl. přenesená",J144,0)</f>
        <v>0</v>
      </c>
      <c r="BH144" s="220">
        <f>IF(N144="sníž. přenesená",J144,0)</f>
        <v>0</v>
      </c>
      <c r="BI144" s="220">
        <f>IF(N144="nulová",J144,0)</f>
        <v>0</v>
      </c>
      <c r="BJ144" s="25" t="s">
        <v>80</v>
      </c>
      <c r="BK144" s="220">
        <f>ROUND(I144*H144,2)</f>
        <v>0</v>
      </c>
      <c r="BL144" s="25" t="s">
        <v>502</v>
      </c>
      <c r="BM144" s="25" t="s">
        <v>4000</v>
      </c>
    </row>
    <row r="145" spans="2:65" s="1" customFormat="1">
      <c r="B145" s="42"/>
      <c r="C145" s="64"/>
      <c r="D145" s="221" t="s">
        <v>506</v>
      </c>
      <c r="E145" s="64"/>
      <c r="F145" s="222" t="s">
        <v>12801</v>
      </c>
      <c r="G145" s="64"/>
      <c r="H145" s="64"/>
      <c r="I145" s="177"/>
      <c r="J145" s="64"/>
      <c r="K145" s="64"/>
      <c r="L145" s="62"/>
      <c r="M145" s="223"/>
      <c r="N145" s="43"/>
      <c r="O145" s="43"/>
      <c r="P145" s="43"/>
      <c r="Q145" s="43"/>
      <c r="R145" s="43"/>
      <c r="S145" s="43"/>
      <c r="T145" s="79"/>
      <c r="AT145" s="25" t="s">
        <v>506</v>
      </c>
      <c r="AU145" s="25" t="s">
        <v>80</v>
      </c>
    </row>
    <row r="146" spans="2:65" s="1" customFormat="1" ht="24">
      <c r="B146" s="42"/>
      <c r="C146" s="64"/>
      <c r="D146" s="227" t="s">
        <v>2254</v>
      </c>
      <c r="E146" s="64"/>
      <c r="F146" s="273" t="s">
        <v>12802</v>
      </c>
      <c r="G146" s="64"/>
      <c r="H146" s="64"/>
      <c r="I146" s="177"/>
      <c r="J146" s="64"/>
      <c r="K146" s="64"/>
      <c r="L146" s="62"/>
      <c r="M146" s="223"/>
      <c r="N146" s="43"/>
      <c r="O146" s="43"/>
      <c r="P146" s="43"/>
      <c r="Q146" s="43"/>
      <c r="R146" s="43"/>
      <c r="S146" s="43"/>
      <c r="T146" s="79"/>
      <c r="AT146" s="25" t="s">
        <v>2254</v>
      </c>
      <c r="AU146" s="25" t="s">
        <v>80</v>
      </c>
    </row>
    <row r="147" spans="2:65" s="1" customFormat="1" ht="16.5" customHeight="1">
      <c r="B147" s="42"/>
      <c r="C147" s="209" t="s">
        <v>927</v>
      </c>
      <c r="D147" s="209" t="s">
        <v>498</v>
      </c>
      <c r="E147" s="210" t="s">
        <v>12803</v>
      </c>
      <c r="F147" s="211" t="s">
        <v>12804</v>
      </c>
      <c r="G147" s="212" t="s">
        <v>2537</v>
      </c>
      <c r="H147" s="213">
        <v>1</v>
      </c>
      <c r="I147" s="214"/>
      <c r="J147" s="215">
        <f>ROUND(I147*H147,2)</f>
        <v>0</v>
      </c>
      <c r="K147" s="211" t="s">
        <v>23</v>
      </c>
      <c r="L147" s="62"/>
      <c r="M147" s="216" t="s">
        <v>23</v>
      </c>
      <c r="N147" s="217" t="s">
        <v>44</v>
      </c>
      <c r="O147" s="43"/>
      <c r="P147" s="218">
        <f>O147*H147</f>
        <v>0</v>
      </c>
      <c r="Q147" s="218">
        <v>0</v>
      </c>
      <c r="R147" s="218">
        <f>Q147*H147</f>
        <v>0</v>
      </c>
      <c r="S147" s="218">
        <v>0</v>
      </c>
      <c r="T147" s="219">
        <f>S147*H147</f>
        <v>0</v>
      </c>
      <c r="AR147" s="25" t="s">
        <v>502</v>
      </c>
      <c r="AT147" s="25" t="s">
        <v>498</v>
      </c>
      <c r="AU147" s="25" t="s">
        <v>80</v>
      </c>
      <c r="AY147" s="25" t="s">
        <v>492</v>
      </c>
      <c r="BE147" s="220">
        <f>IF(N147="základní",J147,0)</f>
        <v>0</v>
      </c>
      <c r="BF147" s="220">
        <f>IF(N147="snížená",J147,0)</f>
        <v>0</v>
      </c>
      <c r="BG147" s="220">
        <f>IF(N147="zákl. přenesená",J147,0)</f>
        <v>0</v>
      </c>
      <c r="BH147" s="220">
        <f>IF(N147="sníž. přenesená",J147,0)</f>
        <v>0</v>
      </c>
      <c r="BI147" s="220">
        <f>IF(N147="nulová",J147,0)</f>
        <v>0</v>
      </c>
      <c r="BJ147" s="25" t="s">
        <v>80</v>
      </c>
      <c r="BK147" s="220">
        <f>ROUND(I147*H147,2)</f>
        <v>0</v>
      </c>
      <c r="BL147" s="25" t="s">
        <v>502</v>
      </c>
      <c r="BM147" s="25" t="s">
        <v>4014</v>
      </c>
    </row>
    <row r="148" spans="2:65" s="1" customFormat="1">
      <c r="B148" s="42"/>
      <c r="C148" s="64"/>
      <c r="D148" s="227" t="s">
        <v>506</v>
      </c>
      <c r="E148" s="64"/>
      <c r="F148" s="274" t="s">
        <v>12804</v>
      </c>
      <c r="G148" s="64"/>
      <c r="H148" s="64"/>
      <c r="I148" s="177"/>
      <c r="J148" s="64"/>
      <c r="K148" s="64"/>
      <c r="L148" s="62"/>
      <c r="M148" s="223"/>
      <c r="N148" s="43"/>
      <c r="O148" s="43"/>
      <c r="P148" s="43"/>
      <c r="Q148" s="43"/>
      <c r="R148" s="43"/>
      <c r="S148" s="43"/>
      <c r="T148" s="79"/>
      <c r="AT148" s="25" t="s">
        <v>506</v>
      </c>
      <c r="AU148" s="25" t="s">
        <v>80</v>
      </c>
    </row>
    <row r="149" spans="2:65" s="1" customFormat="1" ht="16.5" customHeight="1">
      <c r="B149" s="42"/>
      <c r="C149" s="209" t="s">
        <v>933</v>
      </c>
      <c r="D149" s="209" t="s">
        <v>498</v>
      </c>
      <c r="E149" s="210" t="s">
        <v>12805</v>
      </c>
      <c r="F149" s="211" t="s">
        <v>12806</v>
      </c>
      <c r="G149" s="212" t="s">
        <v>2537</v>
      </c>
      <c r="H149" s="213">
        <v>54</v>
      </c>
      <c r="I149" s="214"/>
      <c r="J149" s="215">
        <f>ROUND(I149*H149,2)</f>
        <v>0</v>
      </c>
      <c r="K149" s="211" t="s">
        <v>23</v>
      </c>
      <c r="L149" s="62"/>
      <c r="M149" s="216" t="s">
        <v>23</v>
      </c>
      <c r="N149" s="217" t="s">
        <v>44</v>
      </c>
      <c r="O149" s="43"/>
      <c r="P149" s="218">
        <f>O149*H149</f>
        <v>0</v>
      </c>
      <c r="Q149" s="218">
        <v>0</v>
      </c>
      <c r="R149" s="218">
        <f>Q149*H149</f>
        <v>0</v>
      </c>
      <c r="S149" s="218">
        <v>0</v>
      </c>
      <c r="T149" s="219">
        <f>S149*H149</f>
        <v>0</v>
      </c>
      <c r="AR149" s="25" t="s">
        <v>502</v>
      </c>
      <c r="AT149" s="25" t="s">
        <v>498</v>
      </c>
      <c r="AU149" s="25" t="s">
        <v>80</v>
      </c>
      <c r="AY149" s="25" t="s">
        <v>492</v>
      </c>
      <c r="BE149" s="220">
        <f>IF(N149="základní",J149,0)</f>
        <v>0</v>
      </c>
      <c r="BF149" s="220">
        <f>IF(N149="snížená",J149,0)</f>
        <v>0</v>
      </c>
      <c r="BG149" s="220">
        <f>IF(N149="zákl. přenesená",J149,0)</f>
        <v>0</v>
      </c>
      <c r="BH149" s="220">
        <f>IF(N149="sníž. přenesená",J149,0)</f>
        <v>0</v>
      </c>
      <c r="BI149" s="220">
        <f>IF(N149="nulová",J149,0)</f>
        <v>0</v>
      </c>
      <c r="BJ149" s="25" t="s">
        <v>80</v>
      </c>
      <c r="BK149" s="220">
        <f>ROUND(I149*H149,2)</f>
        <v>0</v>
      </c>
      <c r="BL149" s="25" t="s">
        <v>502</v>
      </c>
      <c r="BM149" s="25" t="s">
        <v>4033</v>
      </c>
    </row>
    <row r="150" spans="2:65" s="1" customFormat="1">
      <c r="B150" s="42"/>
      <c r="C150" s="64"/>
      <c r="D150" s="221" t="s">
        <v>506</v>
      </c>
      <c r="E150" s="64"/>
      <c r="F150" s="222" t="s">
        <v>12806</v>
      </c>
      <c r="G150" s="64"/>
      <c r="H150" s="64"/>
      <c r="I150" s="177"/>
      <c r="J150" s="64"/>
      <c r="K150" s="64"/>
      <c r="L150" s="62"/>
      <c r="M150" s="223"/>
      <c r="N150" s="43"/>
      <c r="O150" s="43"/>
      <c r="P150" s="43"/>
      <c r="Q150" s="43"/>
      <c r="R150" s="43"/>
      <c r="S150" s="43"/>
      <c r="T150" s="79"/>
      <c r="AT150" s="25" t="s">
        <v>506</v>
      </c>
      <c r="AU150" s="25" t="s">
        <v>80</v>
      </c>
    </row>
    <row r="151" spans="2:65" s="1" customFormat="1" ht="24">
      <c r="B151" s="42"/>
      <c r="C151" s="64"/>
      <c r="D151" s="227" t="s">
        <v>2254</v>
      </c>
      <c r="E151" s="64"/>
      <c r="F151" s="273" t="s">
        <v>12807</v>
      </c>
      <c r="G151" s="64"/>
      <c r="H151" s="64"/>
      <c r="I151" s="177"/>
      <c r="J151" s="64"/>
      <c r="K151" s="64"/>
      <c r="L151" s="62"/>
      <c r="M151" s="223"/>
      <c r="N151" s="43"/>
      <c r="O151" s="43"/>
      <c r="P151" s="43"/>
      <c r="Q151" s="43"/>
      <c r="R151" s="43"/>
      <c r="S151" s="43"/>
      <c r="T151" s="79"/>
      <c r="AT151" s="25" t="s">
        <v>2254</v>
      </c>
      <c r="AU151" s="25" t="s">
        <v>80</v>
      </c>
    </row>
    <row r="152" spans="2:65" s="1" customFormat="1" ht="16.5" customHeight="1">
      <c r="B152" s="42"/>
      <c r="C152" s="209" t="s">
        <v>940</v>
      </c>
      <c r="D152" s="209" t="s">
        <v>498</v>
      </c>
      <c r="E152" s="210" t="s">
        <v>12808</v>
      </c>
      <c r="F152" s="211" t="s">
        <v>12809</v>
      </c>
      <c r="G152" s="212" t="s">
        <v>2537</v>
      </c>
      <c r="H152" s="213">
        <v>6</v>
      </c>
      <c r="I152" s="214"/>
      <c r="J152" s="215">
        <f>ROUND(I152*H152,2)</f>
        <v>0</v>
      </c>
      <c r="K152" s="211" t="s">
        <v>23</v>
      </c>
      <c r="L152" s="62"/>
      <c r="M152" s="216" t="s">
        <v>23</v>
      </c>
      <c r="N152" s="217" t="s">
        <v>44</v>
      </c>
      <c r="O152" s="43"/>
      <c r="P152" s="218">
        <f>O152*H152</f>
        <v>0</v>
      </c>
      <c r="Q152" s="218">
        <v>0</v>
      </c>
      <c r="R152" s="218">
        <f>Q152*H152</f>
        <v>0</v>
      </c>
      <c r="S152" s="218">
        <v>0</v>
      </c>
      <c r="T152" s="219">
        <f>S152*H152</f>
        <v>0</v>
      </c>
      <c r="AR152" s="25" t="s">
        <v>502</v>
      </c>
      <c r="AT152" s="25" t="s">
        <v>498</v>
      </c>
      <c r="AU152" s="25" t="s">
        <v>80</v>
      </c>
      <c r="AY152" s="25" t="s">
        <v>492</v>
      </c>
      <c r="BE152" s="220">
        <f>IF(N152="základní",J152,0)</f>
        <v>0</v>
      </c>
      <c r="BF152" s="220">
        <f>IF(N152="snížená",J152,0)</f>
        <v>0</v>
      </c>
      <c r="BG152" s="220">
        <f>IF(N152="zákl. přenesená",J152,0)</f>
        <v>0</v>
      </c>
      <c r="BH152" s="220">
        <f>IF(N152="sníž. přenesená",J152,0)</f>
        <v>0</v>
      </c>
      <c r="BI152" s="220">
        <f>IF(N152="nulová",J152,0)</f>
        <v>0</v>
      </c>
      <c r="BJ152" s="25" t="s">
        <v>80</v>
      </c>
      <c r="BK152" s="220">
        <f>ROUND(I152*H152,2)</f>
        <v>0</v>
      </c>
      <c r="BL152" s="25" t="s">
        <v>502</v>
      </c>
      <c r="BM152" s="25" t="s">
        <v>4046</v>
      </c>
    </row>
    <row r="153" spans="2:65" s="1" customFormat="1">
      <c r="B153" s="42"/>
      <c r="C153" s="64"/>
      <c r="D153" s="227" t="s">
        <v>506</v>
      </c>
      <c r="E153" s="64"/>
      <c r="F153" s="274" t="s">
        <v>12809</v>
      </c>
      <c r="G153" s="64"/>
      <c r="H153" s="64"/>
      <c r="I153" s="177"/>
      <c r="J153" s="64"/>
      <c r="K153" s="64"/>
      <c r="L153" s="62"/>
      <c r="M153" s="223"/>
      <c r="N153" s="43"/>
      <c r="O153" s="43"/>
      <c r="P153" s="43"/>
      <c r="Q153" s="43"/>
      <c r="R153" s="43"/>
      <c r="S153" s="43"/>
      <c r="T153" s="79"/>
      <c r="AT153" s="25" t="s">
        <v>506</v>
      </c>
      <c r="AU153" s="25" t="s">
        <v>80</v>
      </c>
    </row>
    <row r="154" spans="2:65" s="1" customFormat="1" ht="16.5" customHeight="1">
      <c r="B154" s="42"/>
      <c r="C154" s="209" t="s">
        <v>952</v>
      </c>
      <c r="D154" s="209" t="s">
        <v>498</v>
      </c>
      <c r="E154" s="210" t="s">
        <v>12810</v>
      </c>
      <c r="F154" s="211" t="s">
        <v>12811</v>
      </c>
      <c r="G154" s="212" t="s">
        <v>2537</v>
      </c>
      <c r="H154" s="213">
        <v>6</v>
      </c>
      <c r="I154" s="214"/>
      <c r="J154" s="215">
        <f>ROUND(I154*H154,2)</f>
        <v>0</v>
      </c>
      <c r="K154" s="211" t="s">
        <v>23</v>
      </c>
      <c r="L154" s="62"/>
      <c r="M154" s="216" t="s">
        <v>23</v>
      </c>
      <c r="N154" s="217" t="s">
        <v>44</v>
      </c>
      <c r="O154" s="43"/>
      <c r="P154" s="218">
        <f>O154*H154</f>
        <v>0</v>
      </c>
      <c r="Q154" s="218">
        <v>0</v>
      </c>
      <c r="R154" s="218">
        <f>Q154*H154</f>
        <v>0</v>
      </c>
      <c r="S154" s="218">
        <v>0</v>
      </c>
      <c r="T154" s="219">
        <f>S154*H154</f>
        <v>0</v>
      </c>
      <c r="AR154" s="25" t="s">
        <v>502</v>
      </c>
      <c r="AT154" s="25" t="s">
        <v>498</v>
      </c>
      <c r="AU154" s="25" t="s">
        <v>80</v>
      </c>
      <c r="AY154" s="25" t="s">
        <v>492</v>
      </c>
      <c r="BE154" s="220">
        <f>IF(N154="základní",J154,0)</f>
        <v>0</v>
      </c>
      <c r="BF154" s="220">
        <f>IF(N154="snížená",J154,0)</f>
        <v>0</v>
      </c>
      <c r="BG154" s="220">
        <f>IF(N154="zákl. přenesená",J154,0)</f>
        <v>0</v>
      </c>
      <c r="BH154" s="220">
        <f>IF(N154="sníž. přenesená",J154,0)</f>
        <v>0</v>
      </c>
      <c r="BI154" s="220">
        <f>IF(N154="nulová",J154,0)</f>
        <v>0</v>
      </c>
      <c r="BJ154" s="25" t="s">
        <v>80</v>
      </c>
      <c r="BK154" s="220">
        <f>ROUND(I154*H154,2)</f>
        <v>0</v>
      </c>
      <c r="BL154" s="25" t="s">
        <v>502</v>
      </c>
      <c r="BM154" s="25" t="s">
        <v>4058</v>
      </c>
    </row>
    <row r="155" spans="2:65" s="1" customFormat="1">
      <c r="B155" s="42"/>
      <c r="C155" s="64"/>
      <c r="D155" s="227" t="s">
        <v>506</v>
      </c>
      <c r="E155" s="64"/>
      <c r="F155" s="274" t="s">
        <v>12811</v>
      </c>
      <c r="G155" s="64"/>
      <c r="H155" s="64"/>
      <c r="I155" s="177"/>
      <c r="J155" s="64"/>
      <c r="K155" s="64"/>
      <c r="L155" s="62"/>
      <c r="M155" s="223"/>
      <c r="N155" s="43"/>
      <c r="O155" s="43"/>
      <c r="P155" s="43"/>
      <c r="Q155" s="43"/>
      <c r="R155" s="43"/>
      <c r="S155" s="43"/>
      <c r="T155" s="79"/>
      <c r="AT155" s="25" t="s">
        <v>506</v>
      </c>
      <c r="AU155" s="25" t="s">
        <v>80</v>
      </c>
    </row>
    <row r="156" spans="2:65" s="1" customFormat="1" ht="16.5" customHeight="1">
      <c r="B156" s="42"/>
      <c r="C156" s="209" t="s">
        <v>958</v>
      </c>
      <c r="D156" s="209" t="s">
        <v>498</v>
      </c>
      <c r="E156" s="210" t="s">
        <v>12812</v>
      </c>
      <c r="F156" s="211" t="s">
        <v>12813</v>
      </c>
      <c r="G156" s="212" t="s">
        <v>2537</v>
      </c>
      <c r="H156" s="213">
        <v>4</v>
      </c>
      <c r="I156" s="214"/>
      <c r="J156" s="215">
        <f>ROUND(I156*H156,2)</f>
        <v>0</v>
      </c>
      <c r="K156" s="211" t="s">
        <v>23</v>
      </c>
      <c r="L156" s="62"/>
      <c r="M156" s="216" t="s">
        <v>23</v>
      </c>
      <c r="N156" s="217" t="s">
        <v>44</v>
      </c>
      <c r="O156" s="43"/>
      <c r="P156" s="218">
        <f>O156*H156</f>
        <v>0</v>
      </c>
      <c r="Q156" s="218">
        <v>0</v>
      </c>
      <c r="R156" s="218">
        <f>Q156*H156</f>
        <v>0</v>
      </c>
      <c r="S156" s="218">
        <v>0</v>
      </c>
      <c r="T156" s="219">
        <f>S156*H156</f>
        <v>0</v>
      </c>
      <c r="AR156" s="25" t="s">
        <v>502</v>
      </c>
      <c r="AT156" s="25" t="s">
        <v>498</v>
      </c>
      <c r="AU156" s="25" t="s">
        <v>80</v>
      </c>
      <c r="AY156" s="25" t="s">
        <v>492</v>
      </c>
      <c r="BE156" s="220">
        <f>IF(N156="základní",J156,0)</f>
        <v>0</v>
      </c>
      <c r="BF156" s="220">
        <f>IF(N156="snížená",J156,0)</f>
        <v>0</v>
      </c>
      <c r="BG156" s="220">
        <f>IF(N156="zákl. přenesená",J156,0)</f>
        <v>0</v>
      </c>
      <c r="BH156" s="220">
        <f>IF(N156="sníž. přenesená",J156,0)</f>
        <v>0</v>
      </c>
      <c r="BI156" s="220">
        <f>IF(N156="nulová",J156,0)</f>
        <v>0</v>
      </c>
      <c r="BJ156" s="25" t="s">
        <v>80</v>
      </c>
      <c r="BK156" s="220">
        <f>ROUND(I156*H156,2)</f>
        <v>0</v>
      </c>
      <c r="BL156" s="25" t="s">
        <v>502</v>
      </c>
      <c r="BM156" s="25" t="s">
        <v>4071</v>
      </c>
    </row>
    <row r="157" spans="2:65" s="1" customFormat="1">
      <c r="B157" s="42"/>
      <c r="C157" s="64"/>
      <c r="D157" s="221" t="s">
        <v>506</v>
      </c>
      <c r="E157" s="64"/>
      <c r="F157" s="222" t="s">
        <v>12813</v>
      </c>
      <c r="G157" s="64"/>
      <c r="H157" s="64"/>
      <c r="I157" s="177"/>
      <c r="J157" s="64"/>
      <c r="K157" s="64"/>
      <c r="L157" s="62"/>
      <c r="M157" s="223"/>
      <c r="N157" s="43"/>
      <c r="O157" s="43"/>
      <c r="P157" s="43"/>
      <c r="Q157" s="43"/>
      <c r="R157" s="43"/>
      <c r="S157" s="43"/>
      <c r="T157" s="79"/>
      <c r="AT157" s="25" t="s">
        <v>506</v>
      </c>
      <c r="AU157" s="25" t="s">
        <v>80</v>
      </c>
    </row>
    <row r="158" spans="2:65" s="1" customFormat="1" ht="24">
      <c r="B158" s="42"/>
      <c r="C158" s="64"/>
      <c r="D158" s="227" t="s">
        <v>2254</v>
      </c>
      <c r="E158" s="64"/>
      <c r="F158" s="273" t="s">
        <v>12814</v>
      </c>
      <c r="G158" s="64"/>
      <c r="H158" s="64"/>
      <c r="I158" s="177"/>
      <c r="J158" s="64"/>
      <c r="K158" s="64"/>
      <c r="L158" s="62"/>
      <c r="M158" s="223"/>
      <c r="N158" s="43"/>
      <c r="O158" s="43"/>
      <c r="P158" s="43"/>
      <c r="Q158" s="43"/>
      <c r="R158" s="43"/>
      <c r="S158" s="43"/>
      <c r="T158" s="79"/>
      <c r="AT158" s="25" t="s">
        <v>2254</v>
      </c>
      <c r="AU158" s="25" t="s">
        <v>80</v>
      </c>
    </row>
    <row r="159" spans="2:65" s="1" customFormat="1" ht="16.5" customHeight="1">
      <c r="B159" s="42"/>
      <c r="C159" s="209" t="s">
        <v>965</v>
      </c>
      <c r="D159" s="209" t="s">
        <v>498</v>
      </c>
      <c r="E159" s="210" t="s">
        <v>12815</v>
      </c>
      <c r="F159" s="211" t="s">
        <v>12816</v>
      </c>
      <c r="G159" s="212" t="s">
        <v>2537</v>
      </c>
      <c r="H159" s="213">
        <v>4</v>
      </c>
      <c r="I159" s="214"/>
      <c r="J159" s="215">
        <f>ROUND(I159*H159,2)</f>
        <v>0</v>
      </c>
      <c r="K159" s="211" t="s">
        <v>23</v>
      </c>
      <c r="L159" s="62"/>
      <c r="M159" s="216" t="s">
        <v>23</v>
      </c>
      <c r="N159" s="217" t="s">
        <v>44</v>
      </c>
      <c r="O159" s="43"/>
      <c r="P159" s="218">
        <f>O159*H159</f>
        <v>0</v>
      </c>
      <c r="Q159" s="218">
        <v>0</v>
      </c>
      <c r="R159" s="218">
        <f>Q159*H159</f>
        <v>0</v>
      </c>
      <c r="S159" s="218">
        <v>0</v>
      </c>
      <c r="T159" s="219">
        <f>S159*H159</f>
        <v>0</v>
      </c>
      <c r="AR159" s="25" t="s">
        <v>502</v>
      </c>
      <c r="AT159" s="25" t="s">
        <v>498</v>
      </c>
      <c r="AU159" s="25" t="s">
        <v>80</v>
      </c>
      <c r="AY159" s="25" t="s">
        <v>492</v>
      </c>
      <c r="BE159" s="220">
        <f>IF(N159="základní",J159,0)</f>
        <v>0</v>
      </c>
      <c r="BF159" s="220">
        <f>IF(N159="snížená",J159,0)</f>
        <v>0</v>
      </c>
      <c r="BG159" s="220">
        <f>IF(N159="zákl. přenesená",J159,0)</f>
        <v>0</v>
      </c>
      <c r="BH159" s="220">
        <f>IF(N159="sníž. přenesená",J159,0)</f>
        <v>0</v>
      </c>
      <c r="BI159" s="220">
        <f>IF(N159="nulová",J159,0)</f>
        <v>0</v>
      </c>
      <c r="BJ159" s="25" t="s">
        <v>80</v>
      </c>
      <c r="BK159" s="220">
        <f>ROUND(I159*H159,2)</f>
        <v>0</v>
      </c>
      <c r="BL159" s="25" t="s">
        <v>502</v>
      </c>
      <c r="BM159" s="25" t="s">
        <v>4084</v>
      </c>
    </row>
    <row r="160" spans="2:65" s="1" customFormat="1">
      <c r="B160" s="42"/>
      <c r="C160" s="64"/>
      <c r="D160" s="221" t="s">
        <v>506</v>
      </c>
      <c r="E160" s="64"/>
      <c r="F160" s="222" t="s">
        <v>12816</v>
      </c>
      <c r="G160" s="64"/>
      <c r="H160" s="64"/>
      <c r="I160" s="177"/>
      <c r="J160" s="64"/>
      <c r="K160" s="64"/>
      <c r="L160" s="62"/>
      <c r="M160" s="223"/>
      <c r="N160" s="43"/>
      <c r="O160" s="43"/>
      <c r="P160" s="43"/>
      <c r="Q160" s="43"/>
      <c r="R160" s="43"/>
      <c r="S160" s="43"/>
      <c r="T160" s="79"/>
      <c r="AT160" s="25" t="s">
        <v>506</v>
      </c>
      <c r="AU160" s="25" t="s">
        <v>80</v>
      </c>
    </row>
    <row r="161" spans="2:65" s="1" customFormat="1" ht="24">
      <c r="B161" s="42"/>
      <c r="C161" s="64"/>
      <c r="D161" s="227" t="s">
        <v>2254</v>
      </c>
      <c r="E161" s="64"/>
      <c r="F161" s="273" t="s">
        <v>12817</v>
      </c>
      <c r="G161" s="64"/>
      <c r="H161" s="64"/>
      <c r="I161" s="177"/>
      <c r="J161" s="64"/>
      <c r="K161" s="64"/>
      <c r="L161" s="62"/>
      <c r="M161" s="223"/>
      <c r="N161" s="43"/>
      <c r="O161" s="43"/>
      <c r="P161" s="43"/>
      <c r="Q161" s="43"/>
      <c r="R161" s="43"/>
      <c r="S161" s="43"/>
      <c r="T161" s="79"/>
      <c r="AT161" s="25" t="s">
        <v>2254</v>
      </c>
      <c r="AU161" s="25" t="s">
        <v>80</v>
      </c>
    </row>
    <row r="162" spans="2:65" s="1" customFormat="1" ht="16.5" customHeight="1">
      <c r="B162" s="42"/>
      <c r="C162" s="209" t="s">
        <v>977</v>
      </c>
      <c r="D162" s="209" t="s">
        <v>498</v>
      </c>
      <c r="E162" s="210" t="s">
        <v>12818</v>
      </c>
      <c r="F162" s="211" t="s">
        <v>12819</v>
      </c>
      <c r="G162" s="212" t="s">
        <v>2537</v>
      </c>
      <c r="H162" s="213">
        <v>1</v>
      </c>
      <c r="I162" s="214"/>
      <c r="J162" s="215">
        <f>ROUND(I162*H162,2)</f>
        <v>0</v>
      </c>
      <c r="K162" s="211" t="s">
        <v>23</v>
      </c>
      <c r="L162" s="62"/>
      <c r="M162" s="216" t="s">
        <v>23</v>
      </c>
      <c r="N162" s="217" t="s">
        <v>44</v>
      </c>
      <c r="O162" s="43"/>
      <c r="P162" s="218">
        <f>O162*H162</f>
        <v>0</v>
      </c>
      <c r="Q162" s="218">
        <v>0</v>
      </c>
      <c r="R162" s="218">
        <f>Q162*H162</f>
        <v>0</v>
      </c>
      <c r="S162" s="218">
        <v>0</v>
      </c>
      <c r="T162" s="219">
        <f>S162*H162</f>
        <v>0</v>
      </c>
      <c r="AR162" s="25" t="s">
        <v>502</v>
      </c>
      <c r="AT162" s="25" t="s">
        <v>498</v>
      </c>
      <c r="AU162" s="25" t="s">
        <v>80</v>
      </c>
      <c r="AY162" s="25" t="s">
        <v>492</v>
      </c>
      <c r="BE162" s="220">
        <f>IF(N162="základní",J162,0)</f>
        <v>0</v>
      </c>
      <c r="BF162" s="220">
        <f>IF(N162="snížená",J162,0)</f>
        <v>0</v>
      </c>
      <c r="BG162" s="220">
        <f>IF(N162="zákl. přenesená",J162,0)</f>
        <v>0</v>
      </c>
      <c r="BH162" s="220">
        <f>IF(N162="sníž. přenesená",J162,0)</f>
        <v>0</v>
      </c>
      <c r="BI162" s="220">
        <f>IF(N162="nulová",J162,0)</f>
        <v>0</v>
      </c>
      <c r="BJ162" s="25" t="s">
        <v>80</v>
      </c>
      <c r="BK162" s="220">
        <f>ROUND(I162*H162,2)</f>
        <v>0</v>
      </c>
      <c r="BL162" s="25" t="s">
        <v>502</v>
      </c>
      <c r="BM162" s="25" t="s">
        <v>4096</v>
      </c>
    </row>
    <row r="163" spans="2:65" s="1" customFormat="1">
      <c r="B163" s="42"/>
      <c r="C163" s="64"/>
      <c r="D163" s="227" t="s">
        <v>506</v>
      </c>
      <c r="E163" s="64"/>
      <c r="F163" s="274" t="s">
        <v>12820</v>
      </c>
      <c r="G163" s="64"/>
      <c r="H163" s="64"/>
      <c r="I163" s="177"/>
      <c r="J163" s="64"/>
      <c r="K163" s="64"/>
      <c r="L163" s="62"/>
      <c r="M163" s="223"/>
      <c r="N163" s="43"/>
      <c r="O163" s="43"/>
      <c r="P163" s="43"/>
      <c r="Q163" s="43"/>
      <c r="R163" s="43"/>
      <c r="S163" s="43"/>
      <c r="T163" s="79"/>
      <c r="AT163" s="25" t="s">
        <v>506</v>
      </c>
      <c r="AU163" s="25" t="s">
        <v>80</v>
      </c>
    </row>
    <row r="164" spans="2:65" s="1" customFormat="1" ht="16.5" customHeight="1">
      <c r="B164" s="42"/>
      <c r="C164" s="209" t="s">
        <v>993</v>
      </c>
      <c r="D164" s="209" t="s">
        <v>498</v>
      </c>
      <c r="E164" s="210" t="s">
        <v>12821</v>
      </c>
      <c r="F164" s="211" t="s">
        <v>12822</v>
      </c>
      <c r="G164" s="212" t="s">
        <v>2537</v>
      </c>
      <c r="H164" s="213">
        <v>500</v>
      </c>
      <c r="I164" s="214"/>
      <c r="J164" s="215">
        <f>ROUND(I164*H164,2)</f>
        <v>0</v>
      </c>
      <c r="K164" s="211" t="s">
        <v>23</v>
      </c>
      <c r="L164" s="62"/>
      <c r="M164" s="216" t="s">
        <v>23</v>
      </c>
      <c r="N164" s="217" t="s">
        <v>44</v>
      </c>
      <c r="O164" s="43"/>
      <c r="P164" s="218">
        <f>O164*H164</f>
        <v>0</v>
      </c>
      <c r="Q164" s="218">
        <v>0</v>
      </c>
      <c r="R164" s="218">
        <f>Q164*H164</f>
        <v>0</v>
      </c>
      <c r="S164" s="218">
        <v>0</v>
      </c>
      <c r="T164" s="219">
        <f>S164*H164</f>
        <v>0</v>
      </c>
      <c r="AR164" s="25" t="s">
        <v>502</v>
      </c>
      <c r="AT164" s="25" t="s">
        <v>498</v>
      </c>
      <c r="AU164" s="25" t="s">
        <v>80</v>
      </c>
      <c r="AY164" s="25" t="s">
        <v>492</v>
      </c>
      <c r="BE164" s="220">
        <f>IF(N164="základní",J164,0)</f>
        <v>0</v>
      </c>
      <c r="BF164" s="220">
        <f>IF(N164="snížená",J164,0)</f>
        <v>0</v>
      </c>
      <c r="BG164" s="220">
        <f>IF(N164="zákl. přenesená",J164,0)</f>
        <v>0</v>
      </c>
      <c r="BH164" s="220">
        <f>IF(N164="sníž. přenesená",J164,0)</f>
        <v>0</v>
      </c>
      <c r="BI164" s="220">
        <f>IF(N164="nulová",J164,0)</f>
        <v>0</v>
      </c>
      <c r="BJ164" s="25" t="s">
        <v>80</v>
      </c>
      <c r="BK164" s="220">
        <f>ROUND(I164*H164,2)</f>
        <v>0</v>
      </c>
      <c r="BL164" s="25" t="s">
        <v>502</v>
      </c>
      <c r="BM164" s="25" t="s">
        <v>4109</v>
      </c>
    </row>
    <row r="165" spans="2:65" s="1" customFormat="1">
      <c r="B165" s="42"/>
      <c r="C165" s="64"/>
      <c r="D165" s="227" t="s">
        <v>506</v>
      </c>
      <c r="E165" s="64"/>
      <c r="F165" s="274" t="s">
        <v>12822</v>
      </c>
      <c r="G165" s="64"/>
      <c r="H165" s="64"/>
      <c r="I165" s="177"/>
      <c r="J165" s="64"/>
      <c r="K165" s="64"/>
      <c r="L165" s="62"/>
      <c r="M165" s="223"/>
      <c r="N165" s="43"/>
      <c r="O165" s="43"/>
      <c r="P165" s="43"/>
      <c r="Q165" s="43"/>
      <c r="R165" s="43"/>
      <c r="S165" s="43"/>
      <c r="T165" s="79"/>
      <c r="AT165" s="25" t="s">
        <v>506</v>
      </c>
      <c r="AU165" s="25" t="s">
        <v>80</v>
      </c>
    </row>
    <row r="166" spans="2:65" s="1" customFormat="1" ht="16.5" customHeight="1">
      <c r="B166" s="42"/>
      <c r="C166" s="209" t="s">
        <v>1008</v>
      </c>
      <c r="D166" s="209" t="s">
        <v>498</v>
      </c>
      <c r="E166" s="210" t="s">
        <v>12823</v>
      </c>
      <c r="F166" s="211" t="s">
        <v>12824</v>
      </c>
      <c r="G166" s="212" t="s">
        <v>2537</v>
      </c>
      <c r="H166" s="213">
        <v>500</v>
      </c>
      <c r="I166" s="214"/>
      <c r="J166" s="215">
        <f>ROUND(I166*H166,2)</f>
        <v>0</v>
      </c>
      <c r="K166" s="211" t="s">
        <v>23</v>
      </c>
      <c r="L166" s="62"/>
      <c r="M166" s="216" t="s">
        <v>23</v>
      </c>
      <c r="N166" s="217" t="s">
        <v>44</v>
      </c>
      <c r="O166" s="43"/>
      <c r="P166" s="218">
        <f>O166*H166</f>
        <v>0</v>
      </c>
      <c r="Q166" s="218">
        <v>0</v>
      </c>
      <c r="R166" s="218">
        <f>Q166*H166</f>
        <v>0</v>
      </c>
      <c r="S166" s="218">
        <v>0</v>
      </c>
      <c r="T166" s="219">
        <f>S166*H166</f>
        <v>0</v>
      </c>
      <c r="AR166" s="25" t="s">
        <v>502</v>
      </c>
      <c r="AT166" s="25" t="s">
        <v>498</v>
      </c>
      <c r="AU166" s="25" t="s">
        <v>80</v>
      </c>
      <c r="AY166" s="25" t="s">
        <v>492</v>
      </c>
      <c r="BE166" s="220">
        <f>IF(N166="základní",J166,0)</f>
        <v>0</v>
      </c>
      <c r="BF166" s="220">
        <f>IF(N166="snížená",J166,0)</f>
        <v>0</v>
      </c>
      <c r="BG166" s="220">
        <f>IF(N166="zákl. přenesená",J166,0)</f>
        <v>0</v>
      </c>
      <c r="BH166" s="220">
        <f>IF(N166="sníž. přenesená",J166,0)</f>
        <v>0</v>
      </c>
      <c r="BI166" s="220">
        <f>IF(N166="nulová",J166,0)</f>
        <v>0</v>
      </c>
      <c r="BJ166" s="25" t="s">
        <v>80</v>
      </c>
      <c r="BK166" s="220">
        <f>ROUND(I166*H166,2)</f>
        <v>0</v>
      </c>
      <c r="BL166" s="25" t="s">
        <v>502</v>
      </c>
      <c r="BM166" s="25" t="s">
        <v>4121</v>
      </c>
    </row>
    <row r="167" spans="2:65" s="1" customFormat="1">
      <c r="B167" s="42"/>
      <c r="C167" s="64"/>
      <c r="D167" s="227" t="s">
        <v>506</v>
      </c>
      <c r="E167" s="64"/>
      <c r="F167" s="274" t="s">
        <v>12824</v>
      </c>
      <c r="G167" s="64"/>
      <c r="H167" s="64"/>
      <c r="I167" s="177"/>
      <c r="J167" s="64"/>
      <c r="K167" s="64"/>
      <c r="L167" s="62"/>
      <c r="M167" s="223"/>
      <c r="N167" s="43"/>
      <c r="O167" s="43"/>
      <c r="P167" s="43"/>
      <c r="Q167" s="43"/>
      <c r="R167" s="43"/>
      <c r="S167" s="43"/>
      <c r="T167" s="79"/>
      <c r="AT167" s="25" t="s">
        <v>506</v>
      </c>
      <c r="AU167" s="25" t="s">
        <v>80</v>
      </c>
    </row>
    <row r="168" spans="2:65" s="1" customFormat="1" ht="16.5" customHeight="1">
      <c r="B168" s="42"/>
      <c r="C168" s="209" t="s">
        <v>497</v>
      </c>
      <c r="D168" s="209" t="s">
        <v>498</v>
      </c>
      <c r="E168" s="210" t="s">
        <v>12825</v>
      </c>
      <c r="F168" s="211" t="s">
        <v>12826</v>
      </c>
      <c r="G168" s="212" t="s">
        <v>2537</v>
      </c>
      <c r="H168" s="213">
        <v>1</v>
      </c>
      <c r="I168" s="214"/>
      <c r="J168" s="215">
        <f>ROUND(I168*H168,2)</f>
        <v>0</v>
      </c>
      <c r="K168" s="211" t="s">
        <v>23</v>
      </c>
      <c r="L168" s="62"/>
      <c r="M168" s="216" t="s">
        <v>23</v>
      </c>
      <c r="N168" s="217" t="s">
        <v>44</v>
      </c>
      <c r="O168" s="43"/>
      <c r="P168" s="218">
        <f>O168*H168</f>
        <v>0</v>
      </c>
      <c r="Q168" s="218">
        <v>0</v>
      </c>
      <c r="R168" s="218">
        <f>Q168*H168</f>
        <v>0</v>
      </c>
      <c r="S168" s="218">
        <v>0</v>
      </c>
      <c r="T168" s="219">
        <f>S168*H168</f>
        <v>0</v>
      </c>
      <c r="AR168" s="25" t="s">
        <v>502</v>
      </c>
      <c r="AT168" s="25" t="s">
        <v>498</v>
      </c>
      <c r="AU168" s="25" t="s">
        <v>80</v>
      </c>
      <c r="AY168" s="25" t="s">
        <v>492</v>
      </c>
      <c r="BE168" s="220">
        <f>IF(N168="základní",J168,0)</f>
        <v>0</v>
      </c>
      <c r="BF168" s="220">
        <f>IF(N168="snížená",J168,0)</f>
        <v>0</v>
      </c>
      <c r="BG168" s="220">
        <f>IF(N168="zákl. přenesená",J168,0)</f>
        <v>0</v>
      </c>
      <c r="BH168" s="220">
        <f>IF(N168="sníž. přenesená",J168,0)</f>
        <v>0</v>
      </c>
      <c r="BI168" s="220">
        <f>IF(N168="nulová",J168,0)</f>
        <v>0</v>
      </c>
      <c r="BJ168" s="25" t="s">
        <v>80</v>
      </c>
      <c r="BK168" s="220">
        <f>ROUND(I168*H168,2)</f>
        <v>0</v>
      </c>
      <c r="BL168" s="25" t="s">
        <v>502</v>
      </c>
      <c r="BM168" s="25" t="s">
        <v>4133</v>
      </c>
    </row>
    <row r="169" spans="2:65" s="1" customFormat="1">
      <c r="B169" s="42"/>
      <c r="C169" s="64"/>
      <c r="D169" s="227" t="s">
        <v>506</v>
      </c>
      <c r="E169" s="64"/>
      <c r="F169" s="274" t="s">
        <v>12826</v>
      </c>
      <c r="G169" s="64"/>
      <c r="H169" s="64"/>
      <c r="I169" s="177"/>
      <c r="J169" s="64"/>
      <c r="K169" s="64"/>
      <c r="L169" s="62"/>
      <c r="M169" s="223"/>
      <c r="N169" s="43"/>
      <c r="O169" s="43"/>
      <c r="P169" s="43"/>
      <c r="Q169" s="43"/>
      <c r="R169" s="43"/>
      <c r="S169" s="43"/>
      <c r="T169" s="79"/>
      <c r="AT169" s="25" t="s">
        <v>506</v>
      </c>
      <c r="AU169" s="25" t="s">
        <v>80</v>
      </c>
    </row>
    <row r="170" spans="2:65" s="1" customFormat="1" ht="16.5" customHeight="1">
      <c r="B170" s="42"/>
      <c r="C170" s="209" t="s">
        <v>1022</v>
      </c>
      <c r="D170" s="209" t="s">
        <v>498</v>
      </c>
      <c r="E170" s="210" t="s">
        <v>12827</v>
      </c>
      <c r="F170" s="211" t="s">
        <v>12828</v>
      </c>
      <c r="G170" s="212" t="s">
        <v>2537</v>
      </c>
      <c r="H170" s="213">
        <v>30</v>
      </c>
      <c r="I170" s="214"/>
      <c r="J170" s="215">
        <f>ROUND(I170*H170,2)</f>
        <v>0</v>
      </c>
      <c r="K170" s="211" t="s">
        <v>23</v>
      </c>
      <c r="L170" s="62"/>
      <c r="M170" s="216" t="s">
        <v>23</v>
      </c>
      <c r="N170" s="217" t="s">
        <v>44</v>
      </c>
      <c r="O170" s="43"/>
      <c r="P170" s="218">
        <f>O170*H170</f>
        <v>0</v>
      </c>
      <c r="Q170" s="218">
        <v>0</v>
      </c>
      <c r="R170" s="218">
        <f>Q170*H170</f>
        <v>0</v>
      </c>
      <c r="S170" s="218">
        <v>0</v>
      </c>
      <c r="T170" s="219">
        <f>S170*H170</f>
        <v>0</v>
      </c>
      <c r="AR170" s="25" t="s">
        <v>502</v>
      </c>
      <c r="AT170" s="25" t="s">
        <v>498</v>
      </c>
      <c r="AU170" s="25" t="s">
        <v>80</v>
      </c>
      <c r="AY170" s="25" t="s">
        <v>492</v>
      </c>
      <c r="BE170" s="220">
        <f>IF(N170="základní",J170,0)</f>
        <v>0</v>
      </c>
      <c r="BF170" s="220">
        <f>IF(N170="snížená",J170,0)</f>
        <v>0</v>
      </c>
      <c r="BG170" s="220">
        <f>IF(N170="zákl. přenesená",J170,0)</f>
        <v>0</v>
      </c>
      <c r="BH170" s="220">
        <f>IF(N170="sníž. přenesená",J170,0)</f>
        <v>0</v>
      </c>
      <c r="BI170" s="220">
        <f>IF(N170="nulová",J170,0)</f>
        <v>0</v>
      </c>
      <c r="BJ170" s="25" t="s">
        <v>80</v>
      </c>
      <c r="BK170" s="220">
        <f>ROUND(I170*H170,2)</f>
        <v>0</v>
      </c>
      <c r="BL170" s="25" t="s">
        <v>502</v>
      </c>
      <c r="BM170" s="25" t="s">
        <v>4145</v>
      </c>
    </row>
    <row r="171" spans="2:65" s="1" customFormat="1">
      <c r="B171" s="42"/>
      <c r="C171" s="64"/>
      <c r="D171" s="227" t="s">
        <v>506</v>
      </c>
      <c r="E171" s="64"/>
      <c r="F171" s="274" t="s">
        <v>12828</v>
      </c>
      <c r="G171" s="64"/>
      <c r="H171" s="64"/>
      <c r="I171" s="177"/>
      <c r="J171" s="64"/>
      <c r="K171" s="64"/>
      <c r="L171" s="62"/>
      <c r="M171" s="223"/>
      <c r="N171" s="43"/>
      <c r="O171" s="43"/>
      <c r="P171" s="43"/>
      <c r="Q171" s="43"/>
      <c r="R171" s="43"/>
      <c r="S171" s="43"/>
      <c r="T171" s="79"/>
      <c r="AT171" s="25" t="s">
        <v>506</v>
      </c>
      <c r="AU171" s="25" t="s">
        <v>80</v>
      </c>
    </row>
    <row r="172" spans="2:65" s="1" customFormat="1" ht="16.5" customHeight="1">
      <c r="B172" s="42"/>
      <c r="C172" s="209" t="s">
        <v>1034</v>
      </c>
      <c r="D172" s="209" t="s">
        <v>498</v>
      </c>
      <c r="E172" s="210" t="s">
        <v>12829</v>
      </c>
      <c r="F172" s="211" t="s">
        <v>12830</v>
      </c>
      <c r="G172" s="212" t="s">
        <v>2537</v>
      </c>
      <c r="H172" s="213">
        <v>3</v>
      </c>
      <c r="I172" s="214"/>
      <c r="J172" s="215">
        <f>ROUND(I172*H172,2)</f>
        <v>0</v>
      </c>
      <c r="K172" s="211" t="s">
        <v>23</v>
      </c>
      <c r="L172" s="62"/>
      <c r="M172" s="216" t="s">
        <v>23</v>
      </c>
      <c r="N172" s="217" t="s">
        <v>44</v>
      </c>
      <c r="O172" s="43"/>
      <c r="P172" s="218">
        <f>O172*H172</f>
        <v>0</v>
      </c>
      <c r="Q172" s="218">
        <v>0</v>
      </c>
      <c r="R172" s="218">
        <f>Q172*H172</f>
        <v>0</v>
      </c>
      <c r="S172" s="218">
        <v>0</v>
      </c>
      <c r="T172" s="219">
        <f>S172*H172</f>
        <v>0</v>
      </c>
      <c r="AR172" s="25" t="s">
        <v>502</v>
      </c>
      <c r="AT172" s="25" t="s">
        <v>498</v>
      </c>
      <c r="AU172" s="25" t="s">
        <v>80</v>
      </c>
      <c r="AY172" s="25" t="s">
        <v>492</v>
      </c>
      <c r="BE172" s="220">
        <f>IF(N172="základní",J172,0)</f>
        <v>0</v>
      </c>
      <c r="BF172" s="220">
        <f>IF(N172="snížená",J172,0)</f>
        <v>0</v>
      </c>
      <c r="BG172" s="220">
        <f>IF(N172="zákl. přenesená",J172,0)</f>
        <v>0</v>
      </c>
      <c r="BH172" s="220">
        <f>IF(N172="sníž. přenesená",J172,0)</f>
        <v>0</v>
      </c>
      <c r="BI172" s="220">
        <f>IF(N172="nulová",J172,0)</f>
        <v>0</v>
      </c>
      <c r="BJ172" s="25" t="s">
        <v>80</v>
      </c>
      <c r="BK172" s="220">
        <f>ROUND(I172*H172,2)</f>
        <v>0</v>
      </c>
      <c r="BL172" s="25" t="s">
        <v>502</v>
      </c>
      <c r="BM172" s="25" t="s">
        <v>4155</v>
      </c>
    </row>
    <row r="173" spans="2:65" s="1" customFormat="1">
      <c r="B173" s="42"/>
      <c r="C173" s="64"/>
      <c r="D173" s="227" t="s">
        <v>506</v>
      </c>
      <c r="E173" s="64"/>
      <c r="F173" s="274" t="s">
        <v>12831</v>
      </c>
      <c r="G173" s="64"/>
      <c r="H173" s="64"/>
      <c r="I173" s="177"/>
      <c r="J173" s="64"/>
      <c r="K173" s="64"/>
      <c r="L173" s="62"/>
      <c r="M173" s="223"/>
      <c r="N173" s="43"/>
      <c r="O173" s="43"/>
      <c r="P173" s="43"/>
      <c r="Q173" s="43"/>
      <c r="R173" s="43"/>
      <c r="S173" s="43"/>
      <c r="T173" s="79"/>
      <c r="AT173" s="25" t="s">
        <v>506</v>
      </c>
      <c r="AU173" s="25" t="s">
        <v>80</v>
      </c>
    </row>
    <row r="174" spans="2:65" s="1" customFormat="1" ht="16.5" customHeight="1">
      <c r="B174" s="42"/>
      <c r="C174" s="209" t="s">
        <v>1039</v>
      </c>
      <c r="D174" s="209" t="s">
        <v>498</v>
      </c>
      <c r="E174" s="210" t="s">
        <v>12832</v>
      </c>
      <c r="F174" s="211" t="s">
        <v>12833</v>
      </c>
      <c r="G174" s="212" t="s">
        <v>2537</v>
      </c>
      <c r="H174" s="213">
        <v>6</v>
      </c>
      <c r="I174" s="214"/>
      <c r="J174" s="215">
        <f>ROUND(I174*H174,2)</f>
        <v>0</v>
      </c>
      <c r="K174" s="211" t="s">
        <v>23</v>
      </c>
      <c r="L174" s="62"/>
      <c r="M174" s="216" t="s">
        <v>23</v>
      </c>
      <c r="N174" s="217" t="s">
        <v>44</v>
      </c>
      <c r="O174" s="43"/>
      <c r="P174" s="218">
        <f>O174*H174</f>
        <v>0</v>
      </c>
      <c r="Q174" s="218">
        <v>0</v>
      </c>
      <c r="R174" s="218">
        <f>Q174*H174</f>
        <v>0</v>
      </c>
      <c r="S174" s="218">
        <v>0</v>
      </c>
      <c r="T174" s="219">
        <f>S174*H174</f>
        <v>0</v>
      </c>
      <c r="AR174" s="25" t="s">
        <v>502</v>
      </c>
      <c r="AT174" s="25" t="s">
        <v>498</v>
      </c>
      <c r="AU174" s="25" t="s">
        <v>80</v>
      </c>
      <c r="AY174" s="25" t="s">
        <v>492</v>
      </c>
      <c r="BE174" s="220">
        <f>IF(N174="základní",J174,0)</f>
        <v>0</v>
      </c>
      <c r="BF174" s="220">
        <f>IF(N174="snížená",J174,0)</f>
        <v>0</v>
      </c>
      <c r="BG174" s="220">
        <f>IF(N174="zákl. přenesená",J174,0)</f>
        <v>0</v>
      </c>
      <c r="BH174" s="220">
        <f>IF(N174="sníž. přenesená",J174,0)</f>
        <v>0</v>
      </c>
      <c r="BI174" s="220">
        <f>IF(N174="nulová",J174,0)</f>
        <v>0</v>
      </c>
      <c r="BJ174" s="25" t="s">
        <v>80</v>
      </c>
      <c r="BK174" s="220">
        <f>ROUND(I174*H174,2)</f>
        <v>0</v>
      </c>
      <c r="BL174" s="25" t="s">
        <v>502</v>
      </c>
      <c r="BM174" s="25" t="s">
        <v>4165</v>
      </c>
    </row>
    <row r="175" spans="2:65" s="1" customFormat="1">
      <c r="B175" s="42"/>
      <c r="C175" s="64"/>
      <c r="D175" s="227" t="s">
        <v>506</v>
      </c>
      <c r="E175" s="64"/>
      <c r="F175" s="274" t="s">
        <v>12833</v>
      </c>
      <c r="G175" s="64"/>
      <c r="H175" s="64"/>
      <c r="I175" s="177"/>
      <c r="J175" s="64"/>
      <c r="K175" s="64"/>
      <c r="L175" s="62"/>
      <c r="M175" s="223"/>
      <c r="N175" s="43"/>
      <c r="O175" s="43"/>
      <c r="P175" s="43"/>
      <c r="Q175" s="43"/>
      <c r="R175" s="43"/>
      <c r="S175" s="43"/>
      <c r="T175" s="79"/>
      <c r="AT175" s="25" t="s">
        <v>506</v>
      </c>
      <c r="AU175" s="25" t="s">
        <v>80</v>
      </c>
    </row>
    <row r="176" spans="2:65" s="1" customFormat="1" ht="16.5" customHeight="1">
      <c r="B176" s="42"/>
      <c r="C176" s="209" t="s">
        <v>1044</v>
      </c>
      <c r="D176" s="209" t="s">
        <v>498</v>
      </c>
      <c r="E176" s="210" t="s">
        <v>12834</v>
      </c>
      <c r="F176" s="211" t="s">
        <v>12835</v>
      </c>
      <c r="G176" s="212" t="s">
        <v>2537</v>
      </c>
      <c r="H176" s="213">
        <v>1</v>
      </c>
      <c r="I176" s="214"/>
      <c r="J176" s="215">
        <f>ROUND(I176*H176,2)</f>
        <v>0</v>
      </c>
      <c r="K176" s="211" t="s">
        <v>23</v>
      </c>
      <c r="L176" s="62"/>
      <c r="M176" s="216" t="s">
        <v>23</v>
      </c>
      <c r="N176" s="217" t="s">
        <v>44</v>
      </c>
      <c r="O176" s="43"/>
      <c r="P176" s="218">
        <f>O176*H176</f>
        <v>0</v>
      </c>
      <c r="Q176" s="218">
        <v>0</v>
      </c>
      <c r="R176" s="218">
        <f>Q176*H176</f>
        <v>0</v>
      </c>
      <c r="S176" s="218">
        <v>0</v>
      </c>
      <c r="T176" s="219">
        <f>S176*H176</f>
        <v>0</v>
      </c>
      <c r="AR176" s="25" t="s">
        <v>502</v>
      </c>
      <c r="AT176" s="25" t="s">
        <v>498</v>
      </c>
      <c r="AU176" s="25" t="s">
        <v>80</v>
      </c>
      <c r="AY176" s="25" t="s">
        <v>492</v>
      </c>
      <c r="BE176" s="220">
        <f>IF(N176="základní",J176,0)</f>
        <v>0</v>
      </c>
      <c r="BF176" s="220">
        <f>IF(N176="snížená",J176,0)</f>
        <v>0</v>
      </c>
      <c r="BG176" s="220">
        <f>IF(N176="zákl. přenesená",J176,0)</f>
        <v>0</v>
      </c>
      <c r="BH176" s="220">
        <f>IF(N176="sníž. přenesená",J176,0)</f>
        <v>0</v>
      </c>
      <c r="BI176" s="220">
        <f>IF(N176="nulová",J176,0)</f>
        <v>0</v>
      </c>
      <c r="BJ176" s="25" t="s">
        <v>80</v>
      </c>
      <c r="BK176" s="220">
        <f>ROUND(I176*H176,2)</f>
        <v>0</v>
      </c>
      <c r="BL176" s="25" t="s">
        <v>502</v>
      </c>
      <c r="BM176" s="25" t="s">
        <v>4175</v>
      </c>
    </row>
    <row r="177" spans="2:65" s="1" customFormat="1">
      <c r="B177" s="42"/>
      <c r="C177" s="64"/>
      <c r="D177" s="227" t="s">
        <v>506</v>
      </c>
      <c r="E177" s="64"/>
      <c r="F177" s="274" t="s">
        <v>12835</v>
      </c>
      <c r="G177" s="64"/>
      <c r="H177" s="64"/>
      <c r="I177" s="177"/>
      <c r="J177" s="64"/>
      <c r="K177" s="64"/>
      <c r="L177" s="62"/>
      <c r="M177" s="223"/>
      <c r="N177" s="43"/>
      <c r="O177" s="43"/>
      <c r="P177" s="43"/>
      <c r="Q177" s="43"/>
      <c r="R177" s="43"/>
      <c r="S177" s="43"/>
      <c r="T177" s="79"/>
      <c r="AT177" s="25" t="s">
        <v>506</v>
      </c>
      <c r="AU177" s="25" t="s">
        <v>80</v>
      </c>
    </row>
    <row r="178" spans="2:65" s="1" customFormat="1" ht="16.5" customHeight="1">
      <c r="B178" s="42"/>
      <c r="C178" s="209" t="s">
        <v>1055</v>
      </c>
      <c r="D178" s="209" t="s">
        <v>498</v>
      </c>
      <c r="E178" s="210" t="s">
        <v>12836</v>
      </c>
      <c r="F178" s="211" t="s">
        <v>12837</v>
      </c>
      <c r="G178" s="212" t="s">
        <v>2537</v>
      </c>
      <c r="H178" s="213">
        <v>1</v>
      </c>
      <c r="I178" s="214"/>
      <c r="J178" s="215">
        <f>ROUND(I178*H178,2)</f>
        <v>0</v>
      </c>
      <c r="K178" s="211" t="s">
        <v>23</v>
      </c>
      <c r="L178" s="62"/>
      <c r="M178" s="216" t="s">
        <v>23</v>
      </c>
      <c r="N178" s="217" t="s">
        <v>44</v>
      </c>
      <c r="O178" s="43"/>
      <c r="P178" s="218">
        <f>O178*H178</f>
        <v>0</v>
      </c>
      <c r="Q178" s="218">
        <v>0</v>
      </c>
      <c r="R178" s="218">
        <f>Q178*H178</f>
        <v>0</v>
      </c>
      <c r="S178" s="218">
        <v>0</v>
      </c>
      <c r="T178" s="219">
        <f>S178*H178</f>
        <v>0</v>
      </c>
      <c r="AR178" s="25" t="s">
        <v>502</v>
      </c>
      <c r="AT178" s="25" t="s">
        <v>498</v>
      </c>
      <c r="AU178" s="25" t="s">
        <v>80</v>
      </c>
      <c r="AY178" s="25" t="s">
        <v>492</v>
      </c>
      <c r="BE178" s="220">
        <f>IF(N178="základní",J178,0)</f>
        <v>0</v>
      </c>
      <c r="BF178" s="220">
        <f>IF(N178="snížená",J178,0)</f>
        <v>0</v>
      </c>
      <c r="BG178" s="220">
        <f>IF(N178="zákl. přenesená",J178,0)</f>
        <v>0</v>
      </c>
      <c r="BH178" s="220">
        <f>IF(N178="sníž. přenesená",J178,0)</f>
        <v>0</v>
      </c>
      <c r="BI178" s="220">
        <f>IF(N178="nulová",J178,0)</f>
        <v>0</v>
      </c>
      <c r="BJ178" s="25" t="s">
        <v>80</v>
      </c>
      <c r="BK178" s="220">
        <f>ROUND(I178*H178,2)</f>
        <v>0</v>
      </c>
      <c r="BL178" s="25" t="s">
        <v>502</v>
      </c>
      <c r="BM178" s="25" t="s">
        <v>4185</v>
      </c>
    </row>
    <row r="179" spans="2:65" s="1" customFormat="1">
      <c r="B179" s="42"/>
      <c r="C179" s="64"/>
      <c r="D179" s="227" t="s">
        <v>506</v>
      </c>
      <c r="E179" s="64"/>
      <c r="F179" s="274" t="s">
        <v>12837</v>
      </c>
      <c r="G179" s="64"/>
      <c r="H179" s="64"/>
      <c r="I179" s="177"/>
      <c r="J179" s="64"/>
      <c r="K179" s="64"/>
      <c r="L179" s="62"/>
      <c r="M179" s="223"/>
      <c r="N179" s="43"/>
      <c r="O179" s="43"/>
      <c r="P179" s="43"/>
      <c r="Q179" s="43"/>
      <c r="R179" s="43"/>
      <c r="S179" s="43"/>
      <c r="T179" s="79"/>
      <c r="AT179" s="25" t="s">
        <v>506</v>
      </c>
      <c r="AU179" s="25" t="s">
        <v>80</v>
      </c>
    </row>
    <row r="180" spans="2:65" s="1" customFormat="1" ht="16.5" customHeight="1">
      <c r="B180" s="42"/>
      <c r="C180" s="209" t="s">
        <v>1060</v>
      </c>
      <c r="D180" s="209" t="s">
        <v>498</v>
      </c>
      <c r="E180" s="210" t="s">
        <v>12838</v>
      </c>
      <c r="F180" s="211" t="s">
        <v>12839</v>
      </c>
      <c r="G180" s="212" t="s">
        <v>2537</v>
      </c>
      <c r="H180" s="213">
        <v>20</v>
      </c>
      <c r="I180" s="214"/>
      <c r="J180" s="215">
        <f>ROUND(I180*H180,2)</f>
        <v>0</v>
      </c>
      <c r="K180" s="211" t="s">
        <v>23</v>
      </c>
      <c r="L180" s="62"/>
      <c r="M180" s="216" t="s">
        <v>23</v>
      </c>
      <c r="N180" s="217" t="s">
        <v>44</v>
      </c>
      <c r="O180" s="43"/>
      <c r="P180" s="218">
        <f>O180*H180</f>
        <v>0</v>
      </c>
      <c r="Q180" s="218">
        <v>0</v>
      </c>
      <c r="R180" s="218">
        <f>Q180*H180</f>
        <v>0</v>
      </c>
      <c r="S180" s="218">
        <v>0</v>
      </c>
      <c r="T180" s="219">
        <f>S180*H180</f>
        <v>0</v>
      </c>
      <c r="AR180" s="25" t="s">
        <v>502</v>
      </c>
      <c r="AT180" s="25" t="s">
        <v>498</v>
      </c>
      <c r="AU180" s="25" t="s">
        <v>80</v>
      </c>
      <c r="AY180" s="25" t="s">
        <v>492</v>
      </c>
      <c r="BE180" s="220">
        <f>IF(N180="základní",J180,0)</f>
        <v>0</v>
      </c>
      <c r="BF180" s="220">
        <f>IF(N180="snížená",J180,0)</f>
        <v>0</v>
      </c>
      <c r="BG180" s="220">
        <f>IF(N180="zákl. přenesená",J180,0)</f>
        <v>0</v>
      </c>
      <c r="BH180" s="220">
        <f>IF(N180="sníž. přenesená",J180,0)</f>
        <v>0</v>
      </c>
      <c r="BI180" s="220">
        <f>IF(N180="nulová",J180,0)</f>
        <v>0</v>
      </c>
      <c r="BJ180" s="25" t="s">
        <v>80</v>
      </c>
      <c r="BK180" s="220">
        <f>ROUND(I180*H180,2)</f>
        <v>0</v>
      </c>
      <c r="BL180" s="25" t="s">
        <v>502</v>
      </c>
      <c r="BM180" s="25" t="s">
        <v>4195</v>
      </c>
    </row>
    <row r="181" spans="2:65" s="1" customFormat="1">
      <c r="B181" s="42"/>
      <c r="C181" s="64"/>
      <c r="D181" s="221" t="s">
        <v>506</v>
      </c>
      <c r="E181" s="64"/>
      <c r="F181" s="222" t="s">
        <v>12839</v>
      </c>
      <c r="G181" s="64"/>
      <c r="H181" s="64"/>
      <c r="I181" s="177"/>
      <c r="J181" s="64"/>
      <c r="K181" s="64"/>
      <c r="L181" s="62"/>
      <c r="M181" s="223"/>
      <c r="N181" s="43"/>
      <c r="O181" s="43"/>
      <c r="P181" s="43"/>
      <c r="Q181" s="43"/>
      <c r="R181" s="43"/>
      <c r="S181" s="43"/>
      <c r="T181" s="79"/>
      <c r="AT181" s="25" t="s">
        <v>506</v>
      </c>
      <c r="AU181" s="25" t="s">
        <v>80</v>
      </c>
    </row>
    <row r="182" spans="2:65" s="1" customFormat="1" ht="24">
      <c r="B182" s="42"/>
      <c r="C182" s="64"/>
      <c r="D182" s="227" t="s">
        <v>2254</v>
      </c>
      <c r="E182" s="64"/>
      <c r="F182" s="273" t="s">
        <v>12840</v>
      </c>
      <c r="G182" s="64"/>
      <c r="H182" s="64"/>
      <c r="I182" s="177"/>
      <c r="J182" s="64"/>
      <c r="K182" s="64"/>
      <c r="L182" s="62"/>
      <c r="M182" s="223"/>
      <c r="N182" s="43"/>
      <c r="O182" s="43"/>
      <c r="P182" s="43"/>
      <c r="Q182" s="43"/>
      <c r="R182" s="43"/>
      <c r="S182" s="43"/>
      <c r="T182" s="79"/>
      <c r="AT182" s="25" t="s">
        <v>2254</v>
      </c>
      <c r="AU182" s="25" t="s">
        <v>80</v>
      </c>
    </row>
    <row r="183" spans="2:65" s="1" customFormat="1" ht="16.5" customHeight="1">
      <c r="B183" s="42"/>
      <c r="C183" s="209" t="s">
        <v>1067</v>
      </c>
      <c r="D183" s="209" t="s">
        <v>498</v>
      </c>
      <c r="E183" s="210" t="s">
        <v>12841</v>
      </c>
      <c r="F183" s="211" t="s">
        <v>12842</v>
      </c>
      <c r="G183" s="212" t="s">
        <v>2537</v>
      </c>
      <c r="H183" s="213">
        <v>1</v>
      </c>
      <c r="I183" s="214"/>
      <c r="J183" s="215">
        <f>ROUND(I183*H183,2)</f>
        <v>0</v>
      </c>
      <c r="K183" s="211" t="s">
        <v>23</v>
      </c>
      <c r="L183" s="62"/>
      <c r="M183" s="216" t="s">
        <v>23</v>
      </c>
      <c r="N183" s="217" t="s">
        <v>44</v>
      </c>
      <c r="O183" s="43"/>
      <c r="P183" s="218">
        <f>O183*H183</f>
        <v>0</v>
      </c>
      <c r="Q183" s="218">
        <v>0</v>
      </c>
      <c r="R183" s="218">
        <f>Q183*H183</f>
        <v>0</v>
      </c>
      <c r="S183" s="218">
        <v>0</v>
      </c>
      <c r="T183" s="219">
        <f>S183*H183</f>
        <v>0</v>
      </c>
      <c r="AR183" s="25" t="s">
        <v>502</v>
      </c>
      <c r="AT183" s="25" t="s">
        <v>498</v>
      </c>
      <c r="AU183" s="25" t="s">
        <v>80</v>
      </c>
      <c r="AY183" s="25" t="s">
        <v>492</v>
      </c>
      <c r="BE183" s="220">
        <f>IF(N183="základní",J183,0)</f>
        <v>0</v>
      </c>
      <c r="BF183" s="220">
        <f>IF(N183="snížená",J183,0)</f>
        <v>0</v>
      </c>
      <c r="BG183" s="220">
        <f>IF(N183="zákl. přenesená",J183,0)</f>
        <v>0</v>
      </c>
      <c r="BH183" s="220">
        <f>IF(N183="sníž. přenesená",J183,0)</f>
        <v>0</v>
      </c>
      <c r="BI183" s="220">
        <f>IF(N183="nulová",J183,0)</f>
        <v>0</v>
      </c>
      <c r="BJ183" s="25" t="s">
        <v>80</v>
      </c>
      <c r="BK183" s="220">
        <f>ROUND(I183*H183,2)</f>
        <v>0</v>
      </c>
      <c r="BL183" s="25" t="s">
        <v>502</v>
      </c>
      <c r="BM183" s="25" t="s">
        <v>4205</v>
      </c>
    </row>
    <row r="184" spans="2:65" s="1" customFormat="1">
      <c r="B184" s="42"/>
      <c r="C184" s="64"/>
      <c r="D184" s="221" t="s">
        <v>506</v>
      </c>
      <c r="E184" s="64"/>
      <c r="F184" s="222" t="s">
        <v>12843</v>
      </c>
      <c r="G184" s="64"/>
      <c r="H184" s="64"/>
      <c r="I184" s="177"/>
      <c r="J184" s="64"/>
      <c r="K184" s="64"/>
      <c r="L184" s="62"/>
      <c r="M184" s="223"/>
      <c r="N184" s="43"/>
      <c r="O184" s="43"/>
      <c r="P184" s="43"/>
      <c r="Q184" s="43"/>
      <c r="R184" s="43"/>
      <c r="S184" s="43"/>
      <c r="T184" s="79"/>
      <c r="AT184" s="25" t="s">
        <v>506</v>
      </c>
      <c r="AU184" s="25" t="s">
        <v>80</v>
      </c>
    </row>
    <row r="185" spans="2:65" s="1" customFormat="1" ht="24">
      <c r="B185" s="42"/>
      <c r="C185" s="64"/>
      <c r="D185" s="227" t="s">
        <v>2254</v>
      </c>
      <c r="E185" s="64"/>
      <c r="F185" s="273" t="s">
        <v>12844</v>
      </c>
      <c r="G185" s="64"/>
      <c r="H185" s="64"/>
      <c r="I185" s="177"/>
      <c r="J185" s="64"/>
      <c r="K185" s="64"/>
      <c r="L185" s="62"/>
      <c r="M185" s="223"/>
      <c r="N185" s="43"/>
      <c r="O185" s="43"/>
      <c r="P185" s="43"/>
      <c r="Q185" s="43"/>
      <c r="R185" s="43"/>
      <c r="S185" s="43"/>
      <c r="T185" s="79"/>
      <c r="AT185" s="25" t="s">
        <v>2254</v>
      </c>
      <c r="AU185" s="25" t="s">
        <v>80</v>
      </c>
    </row>
    <row r="186" spans="2:65" s="1" customFormat="1" ht="16.5" customHeight="1">
      <c r="B186" s="42"/>
      <c r="C186" s="209" t="s">
        <v>1073</v>
      </c>
      <c r="D186" s="209" t="s">
        <v>498</v>
      </c>
      <c r="E186" s="210" t="s">
        <v>12845</v>
      </c>
      <c r="F186" s="211" t="s">
        <v>12846</v>
      </c>
      <c r="G186" s="212" t="s">
        <v>832</v>
      </c>
      <c r="H186" s="213">
        <v>6000</v>
      </c>
      <c r="I186" s="214"/>
      <c r="J186" s="215">
        <f>ROUND(I186*H186,2)</f>
        <v>0</v>
      </c>
      <c r="K186" s="211" t="s">
        <v>23</v>
      </c>
      <c r="L186" s="62"/>
      <c r="M186" s="216" t="s">
        <v>23</v>
      </c>
      <c r="N186" s="217" t="s">
        <v>44</v>
      </c>
      <c r="O186" s="43"/>
      <c r="P186" s="218">
        <f>O186*H186</f>
        <v>0</v>
      </c>
      <c r="Q186" s="218">
        <v>0</v>
      </c>
      <c r="R186" s="218">
        <f>Q186*H186</f>
        <v>0</v>
      </c>
      <c r="S186" s="218">
        <v>0</v>
      </c>
      <c r="T186" s="219">
        <f>S186*H186</f>
        <v>0</v>
      </c>
      <c r="AR186" s="25" t="s">
        <v>502</v>
      </c>
      <c r="AT186" s="25" t="s">
        <v>498</v>
      </c>
      <c r="AU186" s="25" t="s">
        <v>80</v>
      </c>
      <c r="AY186" s="25" t="s">
        <v>492</v>
      </c>
      <c r="BE186" s="220">
        <f>IF(N186="základní",J186,0)</f>
        <v>0</v>
      </c>
      <c r="BF186" s="220">
        <f>IF(N186="snížená",J186,0)</f>
        <v>0</v>
      </c>
      <c r="BG186" s="220">
        <f>IF(N186="zákl. přenesená",J186,0)</f>
        <v>0</v>
      </c>
      <c r="BH186" s="220">
        <f>IF(N186="sníž. přenesená",J186,0)</f>
        <v>0</v>
      </c>
      <c r="BI186" s="220">
        <f>IF(N186="nulová",J186,0)</f>
        <v>0</v>
      </c>
      <c r="BJ186" s="25" t="s">
        <v>80</v>
      </c>
      <c r="BK186" s="220">
        <f>ROUND(I186*H186,2)</f>
        <v>0</v>
      </c>
      <c r="BL186" s="25" t="s">
        <v>502</v>
      </c>
      <c r="BM186" s="25" t="s">
        <v>4215</v>
      </c>
    </row>
    <row r="187" spans="2:65" s="1" customFormat="1">
      <c r="B187" s="42"/>
      <c r="C187" s="64"/>
      <c r="D187" s="221" t="s">
        <v>506</v>
      </c>
      <c r="E187" s="64"/>
      <c r="F187" s="222" t="s">
        <v>12847</v>
      </c>
      <c r="G187" s="64"/>
      <c r="H187" s="64"/>
      <c r="I187" s="177"/>
      <c r="J187" s="64"/>
      <c r="K187" s="64"/>
      <c r="L187" s="62"/>
      <c r="M187" s="223"/>
      <c r="N187" s="43"/>
      <c r="O187" s="43"/>
      <c r="P187" s="43"/>
      <c r="Q187" s="43"/>
      <c r="R187" s="43"/>
      <c r="S187" s="43"/>
      <c r="T187" s="79"/>
      <c r="AT187" s="25" t="s">
        <v>506</v>
      </c>
      <c r="AU187" s="25" t="s">
        <v>80</v>
      </c>
    </row>
    <row r="188" spans="2:65" s="1" customFormat="1" ht="24">
      <c r="B188" s="42"/>
      <c r="C188" s="64"/>
      <c r="D188" s="227" t="s">
        <v>2254</v>
      </c>
      <c r="E188" s="64"/>
      <c r="F188" s="273" t="s">
        <v>12848</v>
      </c>
      <c r="G188" s="64"/>
      <c r="H188" s="64"/>
      <c r="I188" s="177"/>
      <c r="J188" s="64"/>
      <c r="K188" s="64"/>
      <c r="L188" s="62"/>
      <c r="M188" s="223"/>
      <c r="N188" s="43"/>
      <c r="O188" s="43"/>
      <c r="P188" s="43"/>
      <c r="Q188" s="43"/>
      <c r="R188" s="43"/>
      <c r="S188" s="43"/>
      <c r="T188" s="79"/>
      <c r="AT188" s="25" t="s">
        <v>2254</v>
      </c>
      <c r="AU188" s="25" t="s">
        <v>80</v>
      </c>
    </row>
    <row r="189" spans="2:65" s="1" customFormat="1" ht="16.5" customHeight="1">
      <c r="B189" s="42"/>
      <c r="C189" s="209" t="s">
        <v>1079</v>
      </c>
      <c r="D189" s="209" t="s">
        <v>498</v>
      </c>
      <c r="E189" s="210" t="s">
        <v>12849</v>
      </c>
      <c r="F189" s="211" t="s">
        <v>12850</v>
      </c>
      <c r="G189" s="212" t="s">
        <v>832</v>
      </c>
      <c r="H189" s="213">
        <v>100</v>
      </c>
      <c r="I189" s="214"/>
      <c r="J189" s="215">
        <f>ROUND(I189*H189,2)</f>
        <v>0</v>
      </c>
      <c r="K189" s="211" t="s">
        <v>23</v>
      </c>
      <c r="L189" s="62"/>
      <c r="M189" s="216" t="s">
        <v>23</v>
      </c>
      <c r="N189" s="217" t="s">
        <v>44</v>
      </c>
      <c r="O189" s="43"/>
      <c r="P189" s="218">
        <f>O189*H189</f>
        <v>0</v>
      </c>
      <c r="Q189" s="218">
        <v>0</v>
      </c>
      <c r="R189" s="218">
        <f>Q189*H189</f>
        <v>0</v>
      </c>
      <c r="S189" s="218">
        <v>0</v>
      </c>
      <c r="T189" s="219">
        <f>S189*H189</f>
        <v>0</v>
      </c>
      <c r="AR189" s="25" t="s">
        <v>502</v>
      </c>
      <c r="AT189" s="25" t="s">
        <v>498</v>
      </c>
      <c r="AU189" s="25" t="s">
        <v>80</v>
      </c>
      <c r="AY189" s="25" t="s">
        <v>492</v>
      </c>
      <c r="BE189" s="220">
        <f>IF(N189="základní",J189,0)</f>
        <v>0</v>
      </c>
      <c r="BF189" s="220">
        <f>IF(N189="snížená",J189,0)</f>
        <v>0</v>
      </c>
      <c r="BG189" s="220">
        <f>IF(N189="zákl. přenesená",J189,0)</f>
        <v>0</v>
      </c>
      <c r="BH189" s="220">
        <f>IF(N189="sníž. přenesená",J189,0)</f>
        <v>0</v>
      </c>
      <c r="BI189" s="220">
        <f>IF(N189="nulová",J189,0)</f>
        <v>0</v>
      </c>
      <c r="BJ189" s="25" t="s">
        <v>80</v>
      </c>
      <c r="BK189" s="220">
        <f>ROUND(I189*H189,2)</f>
        <v>0</v>
      </c>
      <c r="BL189" s="25" t="s">
        <v>502</v>
      </c>
      <c r="BM189" s="25" t="s">
        <v>4225</v>
      </c>
    </row>
    <row r="190" spans="2:65" s="1" customFormat="1">
      <c r="B190" s="42"/>
      <c r="C190" s="64"/>
      <c r="D190" s="221" t="s">
        <v>506</v>
      </c>
      <c r="E190" s="64"/>
      <c r="F190" s="222" t="s">
        <v>12851</v>
      </c>
      <c r="G190" s="64"/>
      <c r="H190" s="64"/>
      <c r="I190" s="177"/>
      <c r="J190" s="64"/>
      <c r="K190" s="64"/>
      <c r="L190" s="62"/>
      <c r="M190" s="223"/>
      <c r="N190" s="43"/>
      <c r="O190" s="43"/>
      <c r="P190" s="43"/>
      <c r="Q190" s="43"/>
      <c r="R190" s="43"/>
      <c r="S190" s="43"/>
      <c r="T190" s="79"/>
      <c r="AT190" s="25" t="s">
        <v>506</v>
      </c>
      <c r="AU190" s="25" t="s">
        <v>80</v>
      </c>
    </row>
    <row r="191" spans="2:65" s="1" customFormat="1" ht="24">
      <c r="B191" s="42"/>
      <c r="C191" s="64"/>
      <c r="D191" s="227" t="s">
        <v>2254</v>
      </c>
      <c r="E191" s="64"/>
      <c r="F191" s="273" t="s">
        <v>12848</v>
      </c>
      <c r="G191" s="64"/>
      <c r="H191" s="64"/>
      <c r="I191" s="177"/>
      <c r="J191" s="64"/>
      <c r="K191" s="64"/>
      <c r="L191" s="62"/>
      <c r="M191" s="223"/>
      <c r="N191" s="43"/>
      <c r="O191" s="43"/>
      <c r="P191" s="43"/>
      <c r="Q191" s="43"/>
      <c r="R191" s="43"/>
      <c r="S191" s="43"/>
      <c r="T191" s="79"/>
      <c r="AT191" s="25" t="s">
        <v>2254</v>
      </c>
      <c r="AU191" s="25" t="s">
        <v>80</v>
      </c>
    </row>
    <row r="192" spans="2:65" s="1" customFormat="1" ht="16.5" customHeight="1">
      <c r="B192" s="42"/>
      <c r="C192" s="209" t="s">
        <v>1084</v>
      </c>
      <c r="D192" s="209" t="s">
        <v>498</v>
      </c>
      <c r="E192" s="210" t="s">
        <v>12852</v>
      </c>
      <c r="F192" s="211" t="s">
        <v>12853</v>
      </c>
      <c r="G192" s="212" t="s">
        <v>832</v>
      </c>
      <c r="H192" s="213">
        <v>400</v>
      </c>
      <c r="I192" s="214"/>
      <c r="J192" s="215">
        <f>ROUND(I192*H192,2)</f>
        <v>0</v>
      </c>
      <c r="K192" s="211" t="s">
        <v>23</v>
      </c>
      <c r="L192" s="62"/>
      <c r="M192" s="216" t="s">
        <v>23</v>
      </c>
      <c r="N192" s="217" t="s">
        <v>44</v>
      </c>
      <c r="O192" s="43"/>
      <c r="P192" s="218">
        <f>O192*H192</f>
        <v>0</v>
      </c>
      <c r="Q192" s="218">
        <v>0</v>
      </c>
      <c r="R192" s="218">
        <f>Q192*H192</f>
        <v>0</v>
      </c>
      <c r="S192" s="218">
        <v>0</v>
      </c>
      <c r="T192" s="219">
        <f>S192*H192</f>
        <v>0</v>
      </c>
      <c r="AR192" s="25" t="s">
        <v>502</v>
      </c>
      <c r="AT192" s="25" t="s">
        <v>498</v>
      </c>
      <c r="AU192" s="25" t="s">
        <v>80</v>
      </c>
      <c r="AY192" s="25" t="s">
        <v>492</v>
      </c>
      <c r="BE192" s="220">
        <f>IF(N192="základní",J192,0)</f>
        <v>0</v>
      </c>
      <c r="BF192" s="220">
        <f>IF(N192="snížená",J192,0)</f>
        <v>0</v>
      </c>
      <c r="BG192" s="220">
        <f>IF(N192="zákl. přenesená",J192,0)</f>
        <v>0</v>
      </c>
      <c r="BH192" s="220">
        <f>IF(N192="sníž. přenesená",J192,0)</f>
        <v>0</v>
      </c>
      <c r="BI192" s="220">
        <f>IF(N192="nulová",J192,0)</f>
        <v>0</v>
      </c>
      <c r="BJ192" s="25" t="s">
        <v>80</v>
      </c>
      <c r="BK192" s="220">
        <f>ROUND(I192*H192,2)</f>
        <v>0</v>
      </c>
      <c r="BL192" s="25" t="s">
        <v>502</v>
      </c>
      <c r="BM192" s="25" t="s">
        <v>4235</v>
      </c>
    </row>
    <row r="193" spans="2:65" s="1" customFormat="1">
      <c r="B193" s="42"/>
      <c r="C193" s="64"/>
      <c r="D193" s="221" t="s">
        <v>506</v>
      </c>
      <c r="E193" s="64"/>
      <c r="F193" s="222" t="s">
        <v>12854</v>
      </c>
      <c r="G193" s="64"/>
      <c r="H193" s="64"/>
      <c r="I193" s="177"/>
      <c r="J193" s="64"/>
      <c r="K193" s="64"/>
      <c r="L193" s="62"/>
      <c r="M193" s="223"/>
      <c r="N193" s="43"/>
      <c r="O193" s="43"/>
      <c r="P193" s="43"/>
      <c r="Q193" s="43"/>
      <c r="R193" s="43"/>
      <c r="S193" s="43"/>
      <c r="T193" s="79"/>
      <c r="AT193" s="25" t="s">
        <v>506</v>
      </c>
      <c r="AU193" s="25" t="s">
        <v>80</v>
      </c>
    </row>
    <row r="194" spans="2:65" s="1" customFormat="1" ht="24">
      <c r="B194" s="42"/>
      <c r="C194" s="64"/>
      <c r="D194" s="227" t="s">
        <v>2254</v>
      </c>
      <c r="E194" s="64"/>
      <c r="F194" s="273" t="s">
        <v>12848</v>
      </c>
      <c r="G194" s="64"/>
      <c r="H194" s="64"/>
      <c r="I194" s="177"/>
      <c r="J194" s="64"/>
      <c r="K194" s="64"/>
      <c r="L194" s="62"/>
      <c r="M194" s="223"/>
      <c r="N194" s="43"/>
      <c r="O194" s="43"/>
      <c r="P194" s="43"/>
      <c r="Q194" s="43"/>
      <c r="R194" s="43"/>
      <c r="S194" s="43"/>
      <c r="T194" s="79"/>
      <c r="AT194" s="25" t="s">
        <v>2254</v>
      </c>
      <c r="AU194" s="25" t="s">
        <v>80</v>
      </c>
    </row>
    <row r="195" spans="2:65" s="1" customFormat="1" ht="16.5" customHeight="1">
      <c r="B195" s="42"/>
      <c r="C195" s="209" t="s">
        <v>1089</v>
      </c>
      <c r="D195" s="209" t="s">
        <v>498</v>
      </c>
      <c r="E195" s="210" t="s">
        <v>12855</v>
      </c>
      <c r="F195" s="211" t="s">
        <v>12851</v>
      </c>
      <c r="G195" s="212" t="s">
        <v>832</v>
      </c>
      <c r="H195" s="213">
        <v>1100</v>
      </c>
      <c r="I195" s="214"/>
      <c r="J195" s="215">
        <f>ROUND(I195*H195,2)</f>
        <v>0</v>
      </c>
      <c r="K195" s="211" t="s">
        <v>23</v>
      </c>
      <c r="L195" s="62"/>
      <c r="M195" s="216" t="s">
        <v>23</v>
      </c>
      <c r="N195" s="217" t="s">
        <v>44</v>
      </c>
      <c r="O195" s="43"/>
      <c r="P195" s="218">
        <f>O195*H195</f>
        <v>0</v>
      </c>
      <c r="Q195" s="218">
        <v>0</v>
      </c>
      <c r="R195" s="218">
        <f>Q195*H195</f>
        <v>0</v>
      </c>
      <c r="S195" s="218">
        <v>0</v>
      </c>
      <c r="T195" s="219">
        <f>S195*H195</f>
        <v>0</v>
      </c>
      <c r="AR195" s="25" t="s">
        <v>502</v>
      </c>
      <c r="AT195" s="25" t="s">
        <v>498</v>
      </c>
      <c r="AU195" s="25" t="s">
        <v>80</v>
      </c>
      <c r="AY195" s="25" t="s">
        <v>492</v>
      </c>
      <c r="BE195" s="220">
        <f>IF(N195="základní",J195,0)</f>
        <v>0</v>
      </c>
      <c r="BF195" s="220">
        <f>IF(N195="snížená",J195,0)</f>
        <v>0</v>
      </c>
      <c r="BG195" s="220">
        <f>IF(N195="zákl. přenesená",J195,0)</f>
        <v>0</v>
      </c>
      <c r="BH195" s="220">
        <f>IF(N195="sníž. přenesená",J195,0)</f>
        <v>0</v>
      </c>
      <c r="BI195" s="220">
        <f>IF(N195="nulová",J195,0)</f>
        <v>0</v>
      </c>
      <c r="BJ195" s="25" t="s">
        <v>80</v>
      </c>
      <c r="BK195" s="220">
        <f>ROUND(I195*H195,2)</f>
        <v>0</v>
      </c>
      <c r="BL195" s="25" t="s">
        <v>502</v>
      </c>
      <c r="BM195" s="25" t="s">
        <v>4245</v>
      </c>
    </row>
    <row r="196" spans="2:65" s="1" customFormat="1">
      <c r="B196" s="42"/>
      <c r="C196" s="64"/>
      <c r="D196" s="221" t="s">
        <v>506</v>
      </c>
      <c r="E196" s="64"/>
      <c r="F196" s="222" t="s">
        <v>12851</v>
      </c>
      <c r="G196" s="64"/>
      <c r="H196" s="64"/>
      <c r="I196" s="177"/>
      <c r="J196" s="64"/>
      <c r="K196" s="64"/>
      <c r="L196" s="62"/>
      <c r="M196" s="223"/>
      <c r="N196" s="43"/>
      <c r="O196" s="43"/>
      <c r="P196" s="43"/>
      <c r="Q196" s="43"/>
      <c r="R196" s="43"/>
      <c r="S196" s="43"/>
      <c r="T196" s="79"/>
      <c r="AT196" s="25" t="s">
        <v>506</v>
      </c>
      <c r="AU196" s="25" t="s">
        <v>80</v>
      </c>
    </row>
    <row r="197" spans="2:65" s="1" customFormat="1" ht="24">
      <c r="B197" s="42"/>
      <c r="C197" s="64"/>
      <c r="D197" s="227" t="s">
        <v>2254</v>
      </c>
      <c r="E197" s="64"/>
      <c r="F197" s="273" t="s">
        <v>12856</v>
      </c>
      <c r="G197" s="64"/>
      <c r="H197" s="64"/>
      <c r="I197" s="177"/>
      <c r="J197" s="64"/>
      <c r="K197" s="64"/>
      <c r="L197" s="62"/>
      <c r="M197" s="223"/>
      <c r="N197" s="43"/>
      <c r="O197" s="43"/>
      <c r="P197" s="43"/>
      <c r="Q197" s="43"/>
      <c r="R197" s="43"/>
      <c r="S197" s="43"/>
      <c r="T197" s="79"/>
      <c r="AT197" s="25" t="s">
        <v>2254</v>
      </c>
      <c r="AU197" s="25" t="s">
        <v>80</v>
      </c>
    </row>
    <row r="198" spans="2:65" s="1" customFormat="1" ht="16.5" customHeight="1">
      <c r="B198" s="42"/>
      <c r="C198" s="209" t="s">
        <v>1095</v>
      </c>
      <c r="D198" s="209" t="s">
        <v>498</v>
      </c>
      <c r="E198" s="210" t="s">
        <v>12857</v>
      </c>
      <c r="F198" s="211" t="s">
        <v>12858</v>
      </c>
      <c r="G198" s="212" t="s">
        <v>832</v>
      </c>
      <c r="H198" s="213">
        <v>200</v>
      </c>
      <c r="I198" s="214"/>
      <c r="J198" s="215">
        <f>ROUND(I198*H198,2)</f>
        <v>0</v>
      </c>
      <c r="K198" s="211" t="s">
        <v>23</v>
      </c>
      <c r="L198" s="62"/>
      <c r="M198" s="216" t="s">
        <v>23</v>
      </c>
      <c r="N198" s="217" t="s">
        <v>44</v>
      </c>
      <c r="O198" s="43"/>
      <c r="P198" s="218">
        <f>O198*H198</f>
        <v>0</v>
      </c>
      <c r="Q198" s="218">
        <v>0</v>
      </c>
      <c r="R198" s="218">
        <f>Q198*H198</f>
        <v>0</v>
      </c>
      <c r="S198" s="218">
        <v>0</v>
      </c>
      <c r="T198" s="219">
        <f>S198*H198</f>
        <v>0</v>
      </c>
      <c r="AR198" s="25" t="s">
        <v>502</v>
      </c>
      <c r="AT198" s="25" t="s">
        <v>498</v>
      </c>
      <c r="AU198" s="25" t="s">
        <v>80</v>
      </c>
      <c r="AY198" s="25" t="s">
        <v>492</v>
      </c>
      <c r="BE198" s="220">
        <f>IF(N198="základní",J198,0)</f>
        <v>0</v>
      </c>
      <c r="BF198" s="220">
        <f>IF(N198="snížená",J198,0)</f>
        <v>0</v>
      </c>
      <c r="BG198" s="220">
        <f>IF(N198="zákl. přenesená",J198,0)</f>
        <v>0</v>
      </c>
      <c r="BH198" s="220">
        <f>IF(N198="sníž. přenesená",J198,0)</f>
        <v>0</v>
      </c>
      <c r="BI198" s="220">
        <f>IF(N198="nulová",J198,0)</f>
        <v>0</v>
      </c>
      <c r="BJ198" s="25" t="s">
        <v>80</v>
      </c>
      <c r="BK198" s="220">
        <f>ROUND(I198*H198,2)</f>
        <v>0</v>
      </c>
      <c r="BL198" s="25" t="s">
        <v>502</v>
      </c>
      <c r="BM198" s="25" t="s">
        <v>4255</v>
      </c>
    </row>
    <row r="199" spans="2:65" s="1" customFormat="1">
      <c r="B199" s="42"/>
      <c r="C199" s="64"/>
      <c r="D199" s="221" t="s">
        <v>506</v>
      </c>
      <c r="E199" s="64"/>
      <c r="F199" s="222" t="s">
        <v>12858</v>
      </c>
      <c r="G199" s="64"/>
      <c r="H199" s="64"/>
      <c r="I199" s="177"/>
      <c r="J199" s="64"/>
      <c r="K199" s="64"/>
      <c r="L199" s="62"/>
      <c r="M199" s="223"/>
      <c r="N199" s="43"/>
      <c r="O199" s="43"/>
      <c r="P199" s="43"/>
      <c r="Q199" s="43"/>
      <c r="R199" s="43"/>
      <c r="S199" s="43"/>
      <c r="T199" s="79"/>
      <c r="AT199" s="25" t="s">
        <v>506</v>
      </c>
      <c r="AU199" s="25" t="s">
        <v>80</v>
      </c>
    </row>
    <row r="200" spans="2:65" s="1" customFormat="1" ht="24">
      <c r="B200" s="42"/>
      <c r="C200" s="64"/>
      <c r="D200" s="227" t="s">
        <v>2254</v>
      </c>
      <c r="E200" s="64"/>
      <c r="F200" s="273" t="s">
        <v>12856</v>
      </c>
      <c r="G200" s="64"/>
      <c r="H200" s="64"/>
      <c r="I200" s="177"/>
      <c r="J200" s="64"/>
      <c r="K200" s="64"/>
      <c r="L200" s="62"/>
      <c r="M200" s="223"/>
      <c r="N200" s="43"/>
      <c r="O200" s="43"/>
      <c r="P200" s="43"/>
      <c r="Q200" s="43"/>
      <c r="R200" s="43"/>
      <c r="S200" s="43"/>
      <c r="T200" s="79"/>
      <c r="AT200" s="25" t="s">
        <v>2254</v>
      </c>
      <c r="AU200" s="25" t="s">
        <v>80</v>
      </c>
    </row>
    <row r="201" spans="2:65" s="1" customFormat="1" ht="16.5" customHeight="1">
      <c r="B201" s="42"/>
      <c r="C201" s="209" t="s">
        <v>1102</v>
      </c>
      <c r="D201" s="209" t="s">
        <v>498</v>
      </c>
      <c r="E201" s="210" t="s">
        <v>12859</v>
      </c>
      <c r="F201" s="211" t="s">
        <v>12860</v>
      </c>
      <c r="G201" s="212" t="s">
        <v>832</v>
      </c>
      <c r="H201" s="213">
        <v>200</v>
      </c>
      <c r="I201" s="214"/>
      <c r="J201" s="215">
        <f>ROUND(I201*H201,2)</f>
        <v>0</v>
      </c>
      <c r="K201" s="211" t="s">
        <v>23</v>
      </c>
      <c r="L201" s="62"/>
      <c r="M201" s="216" t="s">
        <v>23</v>
      </c>
      <c r="N201" s="217" t="s">
        <v>44</v>
      </c>
      <c r="O201" s="43"/>
      <c r="P201" s="218">
        <f>O201*H201</f>
        <v>0</v>
      </c>
      <c r="Q201" s="218">
        <v>0</v>
      </c>
      <c r="R201" s="218">
        <f>Q201*H201</f>
        <v>0</v>
      </c>
      <c r="S201" s="218">
        <v>0</v>
      </c>
      <c r="T201" s="219">
        <f>S201*H201</f>
        <v>0</v>
      </c>
      <c r="AR201" s="25" t="s">
        <v>502</v>
      </c>
      <c r="AT201" s="25" t="s">
        <v>498</v>
      </c>
      <c r="AU201" s="25" t="s">
        <v>80</v>
      </c>
      <c r="AY201" s="25" t="s">
        <v>492</v>
      </c>
      <c r="BE201" s="220">
        <f>IF(N201="základní",J201,0)</f>
        <v>0</v>
      </c>
      <c r="BF201" s="220">
        <f>IF(N201="snížená",J201,0)</f>
        <v>0</v>
      </c>
      <c r="BG201" s="220">
        <f>IF(N201="zákl. přenesená",J201,0)</f>
        <v>0</v>
      </c>
      <c r="BH201" s="220">
        <f>IF(N201="sníž. přenesená",J201,0)</f>
        <v>0</v>
      </c>
      <c r="BI201" s="220">
        <f>IF(N201="nulová",J201,0)</f>
        <v>0</v>
      </c>
      <c r="BJ201" s="25" t="s">
        <v>80</v>
      </c>
      <c r="BK201" s="220">
        <f>ROUND(I201*H201,2)</f>
        <v>0</v>
      </c>
      <c r="BL201" s="25" t="s">
        <v>502</v>
      </c>
      <c r="BM201" s="25" t="s">
        <v>4265</v>
      </c>
    </row>
    <row r="202" spans="2:65" s="1" customFormat="1">
      <c r="B202" s="42"/>
      <c r="C202" s="64"/>
      <c r="D202" s="221" t="s">
        <v>506</v>
      </c>
      <c r="E202" s="64"/>
      <c r="F202" s="222" t="s">
        <v>12860</v>
      </c>
      <c r="G202" s="64"/>
      <c r="H202" s="64"/>
      <c r="I202" s="177"/>
      <c r="J202" s="64"/>
      <c r="K202" s="64"/>
      <c r="L202" s="62"/>
      <c r="M202" s="223"/>
      <c r="N202" s="43"/>
      <c r="O202" s="43"/>
      <c r="P202" s="43"/>
      <c r="Q202" s="43"/>
      <c r="R202" s="43"/>
      <c r="S202" s="43"/>
      <c r="T202" s="79"/>
      <c r="AT202" s="25" t="s">
        <v>506</v>
      </c>
      <c r="AU202" s="25" t="s">
        <v>80</v>
      </c>
    </row>
    <row r="203" spans="2:65" s="1" customFormat="1" ht="24">
      <c r="B203" s="42"/>
      <c r="C203" s="64"/>
      <c r="D203" s="227" t="s">
        <v>2254</v>
      </c>
      <c r="E203" s="64"/>
      <c r="F203" s="273" t="s">
        <v>12856</v>
      </c>
      <c r="G203" s="64"/>
      <c r="H203" s="64"/>
      <c r="I203" s="177"/>
      <c r="J203" s="64"/>
      <c r="K203" s="64"/>
      <c r="L203" s="62"/>
      <c r="M203" s="223"/>
      <c r="N203" s="43"/>
      <c r="O203" s="43"/>
      <c r="P203" s="43"/>
      <c r="Q203" s="43"/>
      <c r="R203" s="43"/>
      <c r="S203" s="43"/>
      <c r="T203" s="79"/>
      <c r="AT203" s="25" t="s">
        <v>2254</v>
      </c>
      <c r="AU203" s="25" t="s">
        <v>80</v>
      </c>
    </row>
    <row r="204" spans="2:65" s="1" customFormat="1" ht="16.5" customHeight="1">
      <c r="B204" s="42"/>
      <c r="C204" s="209" t="s">
        <v>1109</v>
      </c>
      <c r="D204" s="209" t="s">
        <v>498</v>
      </c>
      <c r="E204" s="210" t="s">
        <v>12861</v>
      </c>
      <c r="F204" s="211" t="s">
        <v>12854</v>
      </c>
      <c r="G204" s="212" t="s">
        <v>832</v>
      </c>
      <c r="H204" s="213">
        <v>150</v>
      </c>
      <c r="I204" s="214"/>
      <c r="J204" s="215">
        <f>ROUND(I204*H204,2)</f>
        <v>0</v>
      </c>
      <c r="K204" s="211" t="s">
        <v>23</v>
      </c>
      <c r="L204" s="62"/>
      <c r="M204" s="216" t="s">
        <v>23</v>
      </c>
      <c r="N204" s="217" t="s">
        <v>44</v>
      </c>
      <c r="O204" s="43"/>
      <c r="P204" s="218">
        <f>O204*H204</f>
        <v>0</v>
      </c>
      <c r="Q204" s="218">
        <v>0</v>
      </c>
      <c r="R204" s="218">
        <f>Q204*H204</f>
        <v>0</v>
      </c>
      <c r="S204" s="218">
        <v>0</v>
      </c>
      <c r="T204" s="219">
        <f>S204*H204</f>
        <v>0</v>
      </c>
      <c r="AR204" s="25" t="s">
        <v>502</v>
      </c>
      <c r="AT204" s="25" t="s">
        <v>498</v>
      </c>
      <c r="AU204" s="25" t="s">
        <v>80</v>
      </c>
      <c r="AY204" s="25" t="s">
        <v>492</v>
      </c>
      <c r="BE204" s="220">
        <f>IF(N204="základní",J204,0)</f>
        <v>0</v>
      </c>
      <c r="BF204" s="220">
        <f>IF(N204="snížená",J204,0)</f>
        <v>0</v>
      </c>
      <c r="BG204" s="220">
        <f>IF(N204="zákl. přenesená",J204,0)</f>
        <v>0</v>
      </c>
      <c r="BH204" s="220">
        <f>IF(N204="sníž. přenesená",J204,0)</f>
        <v>0</v>
      </c>
      <c r="BI204" s="220">
        <f>IF(N204="nulová",J204,0)</f>
        <v>0</v>
      </c>
      <c r="BJ204" s="25" t="s">
        <v>80</v>
      </c>
      <c r="BK204" s="220">
        <f>ROUND(I204*H204,2)</f>
        <v>0</v>
      </c>
      <c r="BL204" s="25" t="s">
        <v>502</v>
      </c>
      <c r="BM204" s="25" t="s">
        <v>4275</v>
      </c>
    </row>
    <row r="205" spans="2:65" s="1" customFormat="1">
      <c r="B205" s="42"/>
      <c r="C205" s="64"/>
      <c r="D205" s="221" t="s">
        <v>506</v>
      </c>
      <c r="E205" s="64"/>
      <c r="F205" s="222" t="s">
        <v>12854</v>
      </c>
      <c r="G205" s="64"/>
      <c r="H205" s="64"/>
      <c r="I205" s="177"/>
      <c r="J205" s="64"/>
      <c r="K205" s="64"/>
      <c r="L205" s="62"/>
      <c r="M205" s="223"/>
      <c r="N205" s="43"/>
      <c r="O205" s="43"/>
      <c r="P205" s="43"/>
      <c r="Q205" s="43"/>
      <c r="R205" s="43"/>
      <c r="S205" s="43"/>
      <c r="T205" s="79"/>
      <c r="AT205" s="25" t="s">
        <v>506</v>
      </c>
      <c r="AU205" s="25" t="s">
        <v>80</v>
      </c>
    </row>
    <row r="206" spans="2:65" s="1" customFormat="1" ht="24">
      <c r="B206" s="42"/>
      <c r="C206" s="64"/>
      <c r="D206" s="227" t="s">
        <v>2254</v>
      </c>
      <c r="E206" s="64"/>
      <c r="F206" s="273" t="s">
        <v>12856</v>
      </c>
      <c r="G206" s="64"/>
      <c r="H206" s="64"/>
      <c r="I206" s="177"/>
      <c r="J206" s="64"/>
      <c r="K206" s="64"/>
      <c r="L206" s="62"/>
      <c r="M206" s="223"/>
      <c r="N206" s="43"/>
      <c r="O206" s="43"/>
      <c r="P206" s="43"/>
      <c r="Q206" s="43"/>
      <c r="R206" s="43"/>
      <c r="S206" s="43"/>
      <c r="T206" s="79"/>
      <c r="AT206" s="25" t="s">
        <v>2254</v>
      </c>
      <c r="AU206" s="25" t="s">
        <v>80</v>
      </c>
    </row>
    <row r="207" spans="2:65" s="1" customFormat="1" ht="16.5" customHeight="1">
      <c r="B207" s="42"/>
      <c r="C207" s="209" t="s">
        <v>1119</v>
      </c>
      <c r="D207" s="209" t="s">
        <v>498</v>
      </c>
      <c r="E207" s="210" t="s">
        <v>12862</v>
      </c>
      <c r="F207" s="211" t="s">
        <v>12863</v>
      </c>
      <c r="G207" s="212" t="s">
        <v>832</v>
      </c>
      <c r="H207" s="213">
        <v>1500</v>
      </c>
      <c r="I207" s="214"/>
      <c r="J207" s="215">
        <f>ROUND(I207*H207,2)</f>
        <v>0</v>
      </c>
      <c r="K207" s="211" t="s">
        <v>23</v>
      </c>
      <c r="L207" s="62"/>
      <c r="M207" s="216" t="s">
        <v>23</v>
      </c>
      <c r="N207" s="217" t="s">
        <v>44</v>
      </c>
      <c r="O207" s="43"/>
      <c r="P207" s="218">
        <f>O207*H207</f>
        <v>0</v>
      </c>
      <c r="Q207" s="218">
        <v>0</v>
      </c>
      <c r="R207" s="218">
        <f>Q207*H207</f>
        <v>0</v>
      </c>
      <c r="S207" s="218">
        <v>0</v>
      </c>
      <c r="T207" s="219">
        <f>S207*H207</f>
        <v>0</v>
      </c>
      <c r="AR207" s="25" t="s">
        <v>502</v>
      </c>
      <c r="AT207" s="25" t="s">
        <v>498</v>
      </c>
      <c r="AU207" s="25" t="s">
        <v>80</v>
      </c>
      <c r="AY207" s="25" t="s">
        <v>492</v>
      </c>
      <c r="BE207" s="220">
        <f>IF(N207="základní",J207,0)</f>
        <v>0</v>
      </c>
      <c r="BF207" s="220">
        <f>IF(N207="snížená",J207,0)</f>
        <v>0</v>
      </c>
      <c r="BG207" s="220">
        <f>IF(N207="zákl. přenesená",J207,0)</f>
        <v>0</v>
      </c>
      <c r="BH207" s="220">
        <f>IF(N207="sníž. přenesená",J207,0)</f>
        <v>0</v>
      </c>
      <c r="BI207" s="220">
        <f>IF(N207="nulová",J207,0)</f>
        <v>0</v>
      </c>
      <c r="BJ207" s="25" t="s">
        <v>80</v>
      </c>
      <c r="BK207" s="220">
        <f>ROUND(I207*H207,2)</f>
        <v>0</v>
      </c>
      <c r="BL207" s="25" t="s">
        <v>502</v>
      </c>
      <c r="BM207" s="25" t="s">
        <v>4285</v>
      </c>
    </row>
    <row r="208" spans="2:65" s="1" customFormat="1">
      <c r="B208" s="42"/>
      <c r="C208" s="64"/>
      <c r="D208" s="221" t="s">
        <v>506</v>
      </c>
      <c r="E208" s="64"/>
      <c r="F208" s="222" t="s">
        <v>12863</v>
      </c>
      <c r="G208" s="64"/>
      <c r="H208" s="64"/>
      <c r="I208" s="177"/>
      <c r="J208" s="64"/>
      <c r="K208" s="64"/>
      <c r="L208" s="62"/>
      <c r="M208" s="223"/>
      <c r="N208" s="43"/>
      <c r="O208" s="43"/>
      <c r="P208" s="43"/>
      <c r="Q208" s="43"/>
      <c r="R208" s="43"/>
      <c r="S208" s="43"/>
      <c r="T208" s="79"/>
      <c r="AT208" s="25" t="s">
        <v>506</v>
      </c>
      <c r="AU208" s="25" t="s">
        <v>80</v>
      </c>
    </row>
    <row r="209" spans="2:65" s="1" customFormat="1" ht="24">
      <c r="B209" s="42"/>
      <c r="C209" s="64"/>
      <c r="D209" s="227" t="s">
        <v>2254</v>
      </c>
      <c r="E209" s="64"/>
      <c r="F209" s="273" t="s">
        <v>12856</v>
      </c>
      <c r="G209" s="64"/>
      <c r="H209" s="64"/>
      <c r="I209" s="177"/>
      <c r="J209" s="64"/>
      <c r="K209" s="64"/>
      <c r="L209" s="62"/>
      <c r="M209" s="223"/>
      <c r="N209" s="43"/>
      <c r="O209" s="43"/>
      <c r="P209" s="43"/>
      <c r="Q209" s="43"/>
      <c r="R209" s="43"/>
      <c r="S209" s="43"/>
      <c r="T209" s="79"/>
      <c r="AT209" s="25" t="s">
        <v>2254</v>
      </c>
      <c r="AU209" s="25" t="s">
        <v>80</v>
      </c>
    </row>
    <row r="210" spans="2:65" s="1" customFormat="1" ht="16.5" customHeight="1">
      <c r="B210" s="42"/>
      <c r="C210" s="209" t="s">
        <v>1149</v>
      </c>
      <c r="D210" s="209" t="s">
        <v>498</v>
      </c>
      <c r="E210" s="210" t="s">
        <v>12864</v>
      </c>
      <c r="F210" s="211" t="s">
        <v>12865</v>
      </c>
      <c r="G210" s="212" t="s">
        <v>832</v>
      </c>
      <c r="H210" s="213">
        <v>900</v>
      </c>
      <c r="I210" s="214"/>
      <c r="J210" s="215">
        <f>ROUND(I210*H210,2)</f>
        <v>0</v>
      </c>
      <c r="K210" s="211" t="s">
        <v>23</v>
      </c>
      <c r="L210" s="62"/>
      <c r="M210" s="216" t="s">
        <v>23</v>
      </c>
      <c r="N210" s="217" t="s">
        <v>44</v>
      </c>
      <c r="O210" s="43"/>
      <c r="P210" s="218">
        <f>O210*H210</f>
        <v>0</v>
      </c>
      <c r="Q210" s="218">
        <v>0</v>
      </c>
      <c r="R210" s="218">
        <f>Q210*H210</f>
        <v>0</v>
      </c>
      <c r="S210" s="218">
        <v>0</v>
      </c>
      <c r="T210" s="219">
        <f>S210*H210</f>
        <v>0</v>
      </c>
      <c r="AR210" s="25" t="s">
        <v>502</v>
      </c>
      <c r="AT210" s="25" t="s">
        <v>498</v>
      </c>
      <c r="AU210" s="25" t="s">
        <v>80</v>
      </c>
      <c r="AY210" s="25" t="s">
        <v>492</v>
      </c>
      <c r="BE210" s="220">
        <f>IF(N210="základní",J210,0)</f>
        <v>0</v>
      </c>
      <c r="BF210" s="220">
        <f>IF(N210="snížená",J210,0)</f>
        <v>0</v>
      </c>
      <c r="BG210" s="220">
        <f>IF(N210="zákl. přenesená",J210,0)</f>
        <v>0</v>
      </c>
      <c r="BH210" s="220">
        <f>IF(N210="sníž. přenesená",J210,0)</f>
        <v>0</v>
      </c>
      <c r="BI210" s="220">
        <f>IF(N210="nulová",J210,0)</f>
        <v>0</v>
      </c>
      <c r="BJ210" s="25" t="s">
        <v>80</v>
      </c>
      <c r="BK210" s="220">
        <f>ROUND(I210*H210,2)</f>
        <v>0</v>
      </c>
      <c r="BL210" s="25" t="s">
        <v>502</v>
      </c>
      <c r="BM210" s="25" t="s">
        <v>4294</v>
      </c>
    </row>
    <row r="211" spans="2:65" s="1" customFormat="1">
      <c r="B211" s="42"/>
      <c r="C211" s="64"/>
      <c r="D211" s="221" t="s">
        <v>506</v>
      </c>
      <c r="E211" s="64"/>
      <c r="F211" s="222" t="s">
        <v>12865</v>
      </c>
      <c r="G211" s="64"/>
      <c r="H211" s="64"/>
      <c r="I211" s="177"/>
      <c r="J211" s="64"/>
      <c r="K211" s="64"/>
      <c r="L211" s="62"/>
      <c r="M211" s="223"/>
      <c r="N211" s="43"/>
      <c r="O211" s="43"/>
      <c r="P211" s="43"/>
      <c r="Q211" s="43"/>
      <c r="R211" s="43"/>
      <c r="S211" s="43"/>
      <c r="T211" s="79"/>
      <c r="AT211" s="25" t="s">
        <v>506</v>
      </c>
      <c r="AU211" s="25" t="s">
        <v>80</v>
      </c>
    </row>
    <row r="212" spans="2:65" s="1" customFormat="1" ht="24">
      <c r="B212" s="42"/>
      <c r="C212" s="64"/>
      <c r="D212" s="227" t="s">
        <v>2254</v>
      </c>
      <c r="E212" s="64"/>
      <c r="F212" s="273" t="s">
        <v>12866</v>
      </c>
      <c r="G212" s="64"/>
      <c r="H212" s="64"/>
      <c r="I212" s="177"/>
      <c r="J212" s="64"/>
      <c r="K212" s="64"/>
      <c r="L212" s="62"/>
      <c r="M212" s="223"/>
      <c r="N212" s="43"/>
      <c r="O212" s="43"/>
      <c r="P212" s="43"/>
      <c r="Q212" s="43"/>
      <c r="R212" s="43"/>
      <c r="S212" s="43"/>
      <c r="T212" s="79"/>
      <c r="AT212" s="25" t="s">
        <v>2254</v>
      </c>
      <c r="AU212" s="25" t="s">
        <v>80</v>
      </c>
    </row>
    <row r="213" spans="2:65" s="1" customFormat="1" ht="16.5" customHeight="1">
      <c r="B213" s="42"/>
      <c r="C213" s="209" t="s">
        <v>1162</v>
      </c>
      <c r="D213" s="209" t="s">
        <v>498</v>
      </c>
      <c r="E213" s="210" t="s">
        <v>12867</v>
      </c>
      <c r="F213" s="211" t="s">
        <v>12868</v>
      </c>
      <c r="G213" s="212" t="s">
        <v>832</v>
      </c>
      <c r="H213" s="213">
        <v>120</v>
      </c>
      <c r="I213" s="214"/>
      <c r="J213" s="215">
        <f>ROUND(I213*H213,2)</f>
        <v>0</v>
      </c>
      <c r="K213" s="211" t="s">
        <v>23</v>
      </c>
      <c r="L213" s="62"/>
      <c r="M213" s="216" t="s">
        <v>23</v>
      </c>
      <c r="N213" s="217" t="s">
        <v>44</v>
      </c>
      <c r="O213" s="43"/>
      <c r="P213" s="218">
        <f>O213*H213</f>
        <v>0</v>
      </c>
      <c r="Q213" s="218">
        <v>0</v>
      </c>
      <c r="R213" s="218">
        <f>Q213*H213</f>
        <v>0</v>
      </c>
      <c r="S213" s="218">
        <v>0</v>
      </c>
      <c r="T213" s="219">
        <f>S213*H213</f>
        <v>0</v>
      </c>
      <c r="AR213" s="25" t="s">
        <v>502</v>
      </c>
      <c r="AT213" s="25" t="s">
        <v>498</v>
      </c>
      <c r="AU213" s="25" t="s">
        <v>80</v>
      </c>
      <c r="AY213" s="25" t="s">
        <v>492</v>
      </c>
      <c r="BE213" s="220">
        <f>IF(N213="základní",J213,0)</f>
        <v>0</v>
      </c>
      <c r="BF213" s="220">
        <f>IF(N213="snížená",J213,0)</f>
        <v>0</v>
      </c>
      <c r="BG213" s="220">
        <f>IF(N213="zákl. přenesená",J213,0)</f>
        <v>0</v>
      </c>
      <c r="BH213" s="220">
        <f>IF(N213="sníž. přenesená",J213,0)</f>
        <v>0</v>
      </c>
      <c r="BI213" s="220">
        <f>IF(N213="nulová",J213,0)</f>
        <v>0</v>
      </c>
      <c r="BJ213" s="25" t="s">
        <v>80</v>
      </c>
      <c r="BK213" s="220">
        <f>ROUND(I213*H213,2)</f>
        <v>0</v>
      </c>
      <c r="BL213" s="25" t="s">
        <v>502</v>
      </c>
      <c r="BM213" s="25" t="s">
        <v>4304</v>
      </c>
    </row>
    <row r="214" spans="2:65" s="1" customFormat="1">
      <c r="B214" s="42"/>
      <c r="C214" s="64"/>
      <c r="D214" s="221" t="s">
        <v>506</v>
      </c>
      <c r="E214" s="64"/>
      <c r="F214" s="222" t="s">
        <v>12868</v>
      </c>
      <c r="G214" s="64"/>
      <c r="H214" s="64"/>
      <c r="I214" s="177"/>
      <c r="J214" s="64"/>
      <c r="K214" s="64"/>
      <c r="L214" s="62"/>
      <c r="M214" s="223"/>
      <c r="N214" s="43"/>
      <c r="O214" s="43"/>
      <c r="P214" s="43"/>
      <c r="Q214" s="43"/>
      <c r="R214" s="43"/>
      <c r="S214" s="43"/>
      <c r="T214" s="79"/>
      <c r="AT214" s="25" t="s">
        <v>506</v>
      </c>
      <c r="AU214" s="25" t="s">
        <v>80</v>
      </c>
    </row>
    <row r="215" spans="2:65" s="1" customFormat="1" ht="24">
      <c r="B215" s="42"/>
      <c r="C215" s="64"/>
      <c r="D215" s="227" t="s">
        <v>2254</v>
      </c>
      <c r="E215" s="64"/>
      <c r="F215" s="273" t="s">
        <v>12866</v>
      </c>
      <c r="G215" s="64"/>
      <c r="H215" s="64"/>
      <c r="I215" s="177"/>
      <c r="J215" s="64"/>
      <c r="K215" s="64"/>
      <c r="L215" s="62"/>
      <c r="M215" s="223"/>
      <c r="N215" s="43"/>
      <c r="O215" s="43"/>
      <c r="P215" s="43"/>
      <c r="Q215" s="43"/>
      <c r="R215" s="43"/>
      <c r="S215" s="43"/>
      <c r="T215" s="79"/>
      <c r="AT215" s="25" t="s">
        <v>2254</v>
      </c>
      <c r="AU215" s="25" t="s">
        <v>80</v>
      </c>
    </row>
    <row r="216" spans="2:65" s="1" customFormat="1" ht="16.5" customHeight="1">
      <c r="B216" s="42"/>
      <c r="C216" s="209" t="s">
        <v>1173</v>
      </c>
      <c r="D216" s="209" t="s">
        <v>498</v>
      </c>
      <c r="E216" s="210" t="s">
        <v>12869</v>
      </c>
      <c r="F216" s="211" t="s">
        <v>12870</v>
      </c>
      <c r="G216" s="212" t="s">
        <v>2537</v>
      </c>
      <c r="H216" s="213">
        <v>20</v>
      </c>
      <c r="I216" s="214"/>
      <c r="J216" s="215">
        <f>ROUND(I216*H216,2)</f>
        <v>0</v>
      </c>
      <c r="K216" s="211" t="s">
        <v>23</v>
      </c>
      <c r="L216" s="62"/>
      <c r="M216" s="216" t="s">
        <v>23</v>
      </c>
      <c r="N216" s="217" t="s">
        <v>44</v>
      </c>
      <c r="O216" s="43"/>
      <c r="P216" s="218">
        <f>O216*H216</f>
        <v>0</v>
      </c>
      <c r="Q216" s="218">
        <v>0</v>
      </c>
      <c r="R216" s="218">
        <f>Q216*H216</f>
        <v>0</v>
      </c>
      <c r="S216" s="218">
        <v>0</v>
      </c>
      <c r="T216" s="219">
        <f>S216*H216</f>
        <v>0</v>
      </c>
      <c r="AR216" s="25" t="s">
        <v>502</v>
      </c>
      <c r="AT216" s="25" t="s">
        <v>498</v>
      </c>
      <c r="AU216" s="25" t="s">
        <v>80</v>
      </c>
      <c r="AY216" s="25" t="s">
        <v>492</v>
      </c>
      <c r="BE216" s="220">
        <f>IF(N216="základní",J216,0)</f>
        <v>0</v>
      </c>
      <c r="BF216" s="220">
        <f>IF(N216="snížená",J216,0)</f>
        <v>0</v>
      </c>
      <c r="BG216" s="220">
        <f>IF(N216="zákl. přenesená",J216,0)</f>
        <v>0</v>
      </c>
      <c r="BH216" s="220">
        <f>IF(N216="sníž. přenesená",J216,0)</f>
        <v>0</v>
      </c>
      <c r="BI216" s="220">
        <f>IF(N216="nulová",J216,0)</f>
        <v>0</v>
      </c>
      <c r="BJ216" s="25" t="s">
        <v>80</v>
      </c>
      <c r="BK216" s="220">
        <f>ROUND(I216*H216,2)</f>
        <v>0</v>
      </c>
      <c r="BL216" s="25" t="s">
        <v>502</v>
      </c>
      <c r="BM216" s="25" t="s">
        <v>4314</v>
      </c>
    </row>
    <row r="217" spans="2:65" s="1" customFormat="1">
      <c r="B217" s="42"/>
      <c r="C217" s="64"/>
      <c r="D217" s="227" t="s">
        <v>506</v>
      </c>
      <c r="E217" s="64"/>
      <c r="F217" s="274" t="s">
        <v>12870</v>
      </c>
      <c r="G217" s="64"/>
      <c r="H217" s="64"/>
      <c r="I217" s="177"/>
      <c r="J217" s="64"/>
      <c r="K217" s="64"/>
      <c r="L217" s="62"/>
      <c r="M217" s="223"/>
      <c r="N217" s="43"/>
      <c r="O217" s="43"/>
      <c r="P217" s="43"/>
      <c r="Q217" s="43"/>
      <c r="R217" s="43"/>
      <c r="S217" s="43"/>
      <c r="T217" s="79"/>
      <c r="AT217" s="25" t="s">
        <v>506</v>
      </c>
      <c r="AU217" s="25" t="s">
        <v>80</v>
      </c>
    </row>
    <row r="218" spans="2:65" s="1" customFormat="1" ht="16.5" customHeight="1">
      <c r="B218" s="42"/>
      <c r="C218" s="209" t="s">
        <v>1184</v>
      </c>
      <c r="D218" s="209" t="s">
        <v>498</v>
      </c>
      <c r="E218" s="210" t="s">
        <v>12871</v>
      </c>
      <c r="F218" s="211" t="s">
        <v>12872</v>
      </c>
      <c r="G218" s="212" t="s">
        <v>832</v>
      </c>
      <c r="H218" s="213">
        <v>4000</v>
      </c>
      <c r="I218" s="214"/>
      <c r="J218" s="215">
        <f>ROUND(I218*H218,2)</f>
        <v>0</v>
      </c>
      <c r="K218" s="211" t="s">
        <v>23</v>
      </c>
      <c r="L218" s="62"/>
      <c r="M218" s="216" t="s">
        <v>23</v>
      </c>
      <c r="N218" s="217" t="s">
        <v>44</v>
      </c>
      <c r="O218" s="43"/>
      <c r="P218" s="218">
        <f>O218*H218</f>
        <v>0</v>
      </c>
      <c r="Q218" s="218">
        <v>0</v>
      </c>
      <c r="R218" s="218">
        <f>Q218*H218</f>
        <v>0</v>
      </c>
      <c r="S218" s="218">
        <v>0</v>
      </c>
      <c r="T218" s="219">
        <f>S218*H218</f>
        <v>0</v>
      </c>
      <c r="AR218" s="25" t="s">
        <v>502</v>
      </c>
      <c r="AT218" s="25" t="s">
        <v>498</v>
      </c>
      <c r="AU218" s="25" t="s">
        <v>80</v>
      </c>
      <c r="AY218" s="25" t="s">
        <v>492</v>
      </c>
      <c r="BE218" s="220">
        <f>IF(N218="základní",J218,0)</f>
        <v>0</v>
      </c>
      <c r="BF218" s="220">
        <f>IF(N218="snížená",J218,0)</f>
        <v>0</v>
      </c>
      <c r="BG218" s="220">
        <f>IF(N218="zákl. přenesená",J218,0)</f>
        <v>0</v>
      </c>
      <c r="BH218" s="220">
        <f>IF(N218="sníž. přenesená",J218,0)</f>
        <v>0</v>
      </c>
      <c r="BI218" s="220">
        <f>IF(N218="nulová",J218,0)</f>
        <v>0</v>
      </c>
      <c r="BJ218" s="25" t="s">
        <v>80</v>
      </c>
      <c r="BK218" s="220">
        <f>ROUND(I218*H218,2)</f>
        <v>0</v>
      </c>
      <c r="BL218" s="25" t="s">
        <v>502</v>
      </c>
      <c r="BM218" s="25" t="s">
        <v>4324</v>
      </c>
    </row>
    <row r="219" spans="2:65" s="1" customFormat="1">
      <c r="B219" s="42"/>
      <c r="C219" s="64"/>
      <c r="D219" s="221" t="s">
        <v>506</v>
      </c>
      <c r="E219" s="64"/>
      <c r="F219" s="222" t="s">
        <v>12872</v>
      </c>
      <c r="G219" s="64"/>
      <c r="H219" s="64"/>
      <c r="I219" s="177"/>
      <c r="J219" s="64"/>
      <c r="K219" s="64"/>
      <c r="L219" s="62"/>
      <c r="M219" s="223"/>
      <c r="N219" s="43"/>
      <c r="O219" s="43"/>
      <c r="P219" s="43"/>
      <c r="Q219" s="43"/>
      <c r="R219" s="43"/>
      <c r="S219" s="43"/>
      <c r="T219" s="79"/>
      <c r="AT219" s="25" t="s">
        <v>506</v>
      </c>
      <c r="AU219" s="25" t="s">
        <v>80</v>
      </c>
    </row>
    <row r="220" spans="2:65" s="1" customFormat="1" ht="24">
      <c r="B220" s="42"/>
      <c r="C220" s="64"/>
      <c r="D220" s="227" t="s">
        <v>2254</v>
      </c>
      <c r="E220" s="64"/>
      <c r="F220" s="273" t="s">
        <v>12873</v>
      </c>
      <c r="G220" s="64"/>
      <c r="H220" s="64"/>
      <c r="I220" s="177"/>
      <c r="J220" s="64"/>
      <c r="K220" s="64"/>
      <c r="L220" s="62"/>
      <c r="M220" s="223"/>
      <c r="N220" s="43"/>
      <c r="O220" s="43"/>
      <c r="P220" s="43"/>
      <c r="Q220" s="43"/>
      <c r="R220" s="43"/>
      <c r="S220" s="43"/>
      <c r="T220" s="79"/>
      <c r="AT220" s="25" t="s">
        <v>2254</v>
      </c>
      <c r="AU220" s="25" t="s">
        <v>80</v>
      </c>
    </row>
    <row r="221" spans="2:65" s="1" customFormat="1" ht="16.5" customHeight="1">
      <c r="B221" s="42"/>
      <c r="C221" s="209" t="s">
        <v>1227</v>
      </c>
      <c r="D221" s="209" t="s">
        <v>498</v>
      </c>
      <c r="E221" s="210" t="s">
        <v>12874</v>
      </c>
      <c r="F221" s="211" t="s">
        <v>12875</v>
      </c>
      <c r="G221" s="212" t="s">
        <v>832</v>
      </c>
      <c r="H221" s="213">
        <v>400</v>
      </c>
      <c r="I221" s="214"/>
      <c r="J221" s="215">
        <f>ROUND(I221*H221,2)</f>
        <v>0</v>
      </c>
      <c r="K221" s="211" t="s">
        <v>23</v>
      </c>
      <c r="L221" s="62"/>
      <c r="M221" s="216" t="s">
        <v>23</v>
      </c>
      <c r="N221" s="217" t="s">
        <v>44</v>
      </c>
      <c r="O221" s="43"/>
      <c r="P221" s="218">
        <f>O221*H221</f>
        <v>0</v>
      </c>
      <c r="Q221" s="218">
        <v>0</v>
      </c>
      <c r="R221" s="218">
        <f>Q221*H221</f>
        <v>0</v>
      </c>
      <c r="S221" s="218">
        <v>0</v>
      </c>
      <c r="T221" s="219">
        <f>S221*H221</f>
        <v>0</v>
      </c>
      <c r="AR221" s="25" t="s">
        <v>502</v>
      </c>
      <c r="AT221" s="25" t="s">
        <v>498</v>
      </c>
      <c r="AU221" s="25" t="s">
        <v>80</v>
      </c>
      <c r="AY221" s="25" t="s">
        <v>492</v>
      </c>
      <c r="BE221" s="220">
        <f>IF(N221="základní",J221,0)</f>
        <v>0</v>
      </c>
      <c r="BF221" s="220">
        <f>IF(N221="snížená",J221,0)</f>
        <v>0</v>
      </c>
      <c r="BG221" s="220">
        <f>IF(N221="zákl. přenesená",J221,0)</f>
        <v>0</v>
      </c>
      <c r="BH221" s="220">
        <f>IF(N221="sníž. přenesená",J221,0)</f>
        <v>0</v>
      </c>
      <c r="BI221" s="220">
        <f>IF(N221="nulová",J221,0)</f>
        <v>0</v>
      </c>
      <c r="BJ221" s="25" t="s">
        <v>80</v>
      </c>
      <c r="BK221" s="220">
        <f>ROUND(I221*H221,2)</f>
        <v>0</v>
      </c>
      <c r="BL221" s="25" t="s">
        <v>502</v>
      </c>
      <c r="BM221" s="25" t="s">
        <v>4334</v>
      </c>
    </row>
    <row r="222" spans="2:65" s="1" customFormat="1">
      <c r="B222" s="42"/>
      <c r="C222" s="64"/>
      <c r="D222" s="221" t="s">
        <v>506</v>
      </c>
      <c r="E222" s="64"/>
      <c r="F222" s="222" t="s">
        <v>12875</v>
      </c>
      <c r="G222" s="64"/>
      <c r="H222" s="64"/>
      <c r="I222" s="177"/>
      <c r="J222" s="64"/>
      <c r="K222" s="64"/>
      <c r="L222" s="62"/>
      <c r="M222" s="223"/>
      <c r="N222" s="43"/>
      <c r="O222" s="43"/>
      <c r="P222" s="43"/>
      <c r="Q222" s="43"/>
      <c r="R222" s="43"/>
      <c r="S222" s="43"/>
      <c r="T222" s="79"/>
      <c r="AT222" s="25" t="s">
        <v>506</v>
      </c>
      <c r="AU222" s="25" t="s">
        <v>80</v>
      </c>
    </row>
    <row r="223" spans="2:65" s="1" customFormat="1" ht="24">
      <c r="B223" s="42"/>
      <c r="C223" s="64"/>
      <c r="D223" s="227" t="s">
        <v>2254</v>
      </c>
      <c r="E223" s="64"/>
      <c r="F223" s="273" t="s">
        <v>12876</v>
      </c>
      <c r="G223" s="64"/>
      <c r="H223" s="64"/>
      <c r="I223" s="177"/>
      <c r="J223" s="64"/>
      <c r="K223" s="64"/>
      <c r="L223" s="62"/>
      <c r="M223" s="223"/>
      <c r="N223" s="43"/>
      <c r="O223" s="43"/>
      <c r="P223" s="43"/>
      <c r="Q223" s="43"/>
      <c r="R223" s="43"/>
      <c r="S223" s="43"/>
      <c r="T223" s="79"/>
      <c r="AT223" s="25" t="s">
        <v>2254</v>
      </c>
      <c r="AU223" s="25" t="s">
        <v>80</v>
      </c>
    </row>
    <row r="224" spans="2:65" s="1" customFormat="1" ht="16.5" customHeight="1">
      <c r="B224" s="42"/>
      <c r="C224" s="209" t="s">
        <v>1234</v>
      </c>
      <c r="D224" s="209" t="s">
        <v>498</v>
      </c>
      <c r="E224" s="210" t="s">
        <v>12877</v>
      </c>
      <c r="F224" s="211" t="s">
        <v>12875</v>
      </c>
      <c r="G224" s="212" t="s">
        <v>832</v>
      </c>
      <c r="H224" s="213">
        <v>30</v>
      </c>
      <c r="I224" s="214"/>
      <c r="J224" s="215">
        <f>ROUND(I224*H224,2)</f>
        <v>0</v>
      </c>
      <c r="K224" s="211" t="s">
        <v>23</v>
      </c>
      <c r="L224" s="62"/>
      <c r="M224" s="216" t="s">
        <v>23</v>
      </c>
      <c r="N224" s="217" t="s">
        <v>44</v>
      </c>
      <c r="O224" s="43"/>
      <c r="P224" s="218">
        <f>O224*H224</f>
        <v>0</v>
      </c>
      <c r="Q224" s="218">
        <v>0</v>
      </c>
      <c r="R224" s="218">
        <f>Q224*H224</f>
        <v>0</v>
      </c>
      <c r="S224" s="218">
        <v>0</v>
      </c>
      <c r="T224" s="219">
        <f>S224*H224</f>
        <v>0</v>
      </c>
      <c r="AR224" s="25" t="s">
        <v>502</v>
      </c>
      <c r="AT224" s="25" t="s">
        <v>498</v>
      </c>
      <c r="AU224" s="25" t="s">
        <v>80</v>
      </c>
      <c r="AY224" s="25" t="s">
        <v>492</v>
      </c>
      <c r="BE224" s="220">
        <f>IF(N224="základní",J224,0)</f>
        <v>0</v>
      </c>
      <c r="BF224" s="220">
        <f>IF(N224="snížená",J224,0)</f>
        <v>0</v>
      </c>
      <c r="BG224" s="220">
        <f>IF(N224="zákl. přenesená",J224,0)</f>
        <v>0</v>
      </c>
      <c r="BH224" s="220">
        <f>IF(N224="sníž. přenesená",J224,0)</f>
        <v>0</v>
      </c>
      <c r="BI224" s="220">
        <f>IF(N224="nulová",J224,0)</f>
        <v>0</v>
      </c>
      <c r="BJ224" s="25" t="s">
        <v>80</v>
      </c>
      <c r="BK224" s="220">
        <f>ROUND(I224*H224,2)</f>
        <v>0</v>
      </c>
      <c r="BL224" s="25" t="s">
        <v>502</v>
      </c>
      <c r="BM224" s="25" t="s">
        <v>4344</v>
      </c>
    </row>
    <row r="225" spans="2:65" s="1" customFormat="1">
      <c r="B225" s="42"/>
      <c r="C225" s="64"/>
      <c r="D225" s="221" t="s">
        <v>506</v>
      </c>
      <c r="E225" s="64"/>
      <c r="F225" s="222" t="s">
        <v>12875</v>
      </c>
      <c r="G225" s="64"/>
      <c r="H225" s="64"/>
      <c r="I225" s="177"/>
      <c r="J225" s="64"/>
      <c r="K225" s="64"/>
      <c r="L225" s="62"/>
      <c r="M225" s="223"/>
      <c r="N225" s="43"/>
      <c r="O225" s="43"/>
      <c r="P225" s="43"/>
      <c r="Q225" s="43"/>
      <c r="R225" s="43"/>
      <c r="S225" s="43"/>
      <c r="T225" s="79"/>
      <c r="AT225" s="25" t="s">
        <v>506</v>
      </c>
      <c r="AU225" s="25" t="s">
        <v>80</v>
      </c>
    </row>
    <row r="226" spans="2:65" s="1" customFormat="1" ht="24">
      <c r="B226" s="42"/>
      <c r="C226" s="64"/>
      <c r="D226" s="227" t="s">
        <v>2254</v>
      </c>
      <c r="E226" s="64"/>
      <c r="F226" s="273" t="s">
        <v>12878</v>
      </c>
      <c r="G226" s="64"/>
      <c r="H226" s="64"/>
      <c r="I226" s="177"/>
      <c r="J226" s="64"/>
      <c r="K226" s="64"/>
      <c r="L226" s="62"/>
      <c r="M226" s="223"/>
      <c r="N226" s="43"/>
      <c r="O226" s="43"/>
      <c r="P226" s="43"/>
      <c r="Q226" s="43"/>
      <c r="R226" s="43"/>
      <c r="S226" s="43"/>
      <c r="T226" s="79"/>
      <c r="AT226" s="25" t="s">
        <v>2254</v>
      </c>
      <c r="AU226" s="25" t="s">
        <v>80</v>
      </c>
    </row>
    <row r="227" spans="2:65" s="1" customFormat="1" ht="16.5" customHeight="1">
      <c r="B227" s="42"/>
      <c r="C227" s="209" t="s">
        <v>1271</v>
      </c>
      <c r="D227" s="209" t="s">
        <v>498</v>
      </c>
      <c r="E227" s="210" t="s">
        <v>12879</v>
      </c>
      <c r="F227" s="211" t="s">
        <v>12880</v>
      </c>
      <c r="G227" s="212" t="s">
        <v>2537</v>
      </c>
      <c r="H227" s="213">
        <v>20</v>
      </c>
      <c r="I227" s="214"/>
      <c r="J227" s="215">
        <f>ROUND(I227*H227,2)</f>
        <v>0</v>
      </c>
      <c r="K227" s="211" t="s">
        <v>23</v>
      </c>
      <c r="L227" s="62"/>
      <c r="M227" s="216" t="s">
        <v>23</v>
      </c>
      <c r="N227" s="217" t="s">
        <v>44</v>
      </c>
      <c r="O227" s="43"/>
      <c r="P227" s="218">
        <f>O227*H227</f>
        <v>0</v>
      </c>
      <c r="Q227" s="218">
        <v>0</v>
      </c>
      <c r="R227" s="218">
        <f>Q227*H227</f>
        <v>0</v>
      </c>
      <c r="S227" s="218">
        <v>0</v>
      </c>
      <c r="T227" s="219">
        <f>S227*H227</f>
        <v>0</v>
      </c>
      <c r="AR227" s="25" t="s">
        <v>502</v>
      </c>
      <c r="AT227" s="25" t="s">
        <v>498</v>
      </c>
      <c r="AU227" s="25" t="s">
        <v>80</v>
      </c>
      <c r="AY227" s="25" t="s">
        <v>492</v>
      </c>
      <c r="BE227" s="220">
        <f>IF(N227="základní",J227,0)</f>
        <v>0</v>
      </c>
      <c r="BF227" s="220">
        <f>IF(N227="snížená",J227,0)</f>
        <v>0</v>
      </c>
      <c r="BG227" s="220">
        <f>IF(N227="zákl. přenesená",J227,0)</f>
        <v>0</v>
      </c>
      <c r="BH227" s="220">
        <f>IF(N227="sníž. přenesená",J227,0)</f>
        <v>0</v>
      </c>
      <c r="BI227" s="220">
        <f>IF(N227="nulová",J227,0)</f>
        <v>0</v>
      </c>
      <c r="BJ227" s="25" t="s">
        <v>80</v>
      </c>
      <c r="BK227" s="220">
        <f>ROUND(I227*H227,2)</f>
        <v>0</v>
      </c>
      <c r="BL227" s="25" t="s">
        <v>502</v>
      </c>
      <c r="BM227" s="25" t="s">
        <v>4354</v>
      </c>
    </row>
    <row r="228" spans="2:65" s="1" customFormat="1">
      <c r="B228" s="42"/>
      <c r="C228" s="64"/>
      <c r="D228" s="221" t="s">
        <v>506</v>
      </c>
      <c r="E228" s="64"/>
      <c r="F228" s="222" t="s">
        <v>12880</v>
      </c>
      <c r="G228" s="64"/>
      <c r="H228" s="64"/>
      <c r="I228" s="177"/>
      <c r="J228" s="64"/>
      <c r="K228" s="64"/>
      <c r="L228" s="62"/>
      <c r="M228" s="223"/>
      <c r="N228" s="43"/>
      <c r="O228" s="43"/>
      <c r="P228" s="43"/>
      <c r="Q228" s="43"/>
      <c r="R228" s="43"/>
      <c r="S228" s="43"/>
      <c r="T228" s="79"/>
      <c r="AT228" s="25" t="s">
        <v>506</v>
      </c>
      <c r="AU228" s="25" t="s">
        <v>80</v>
      </c>
    </row>
    <row r="229" spans="2:65" s="1" customFormat="1" ht="24">
      <c r="B229" s="42"/>
      <c r="C229" s="64"/>
      <c r="D229" s="227" t="s">
        <v>2254</v>
      </c>
      <c r="E229" s="64"/>
      <c r="F229" s="273" t="s">
        <v>12881</v>
      </c>
      <c r="G229" s="64"/>
      <c r="H229" s="64"/>
      <c r="I229" s="177"/>
      <c r="J229" s="64"/>
      <c r="K229" s="64"/>
      <c r="L229" s="62"/>
      <c r="M229" s="223"/>
      <c r="N229" s="43"/>
      <c r="O229" s="43"/>
      <c r="P229" s="43"/>
      <c r="Q229" s="43"/>
      <c r="R229" s="43"/>
      <c r="S229" s="43"/>
      <c r="T229" s="79"/>
      <c r="AT229" s="25" t="s">
        <v>2254</v>
      </c>
      <c r="AU229" s="25" t="s">
        <v>80</v>
      </c>
    </row>
    <row r="230" spans="2:65" s="1" customFormat="1" ht="16.5" customHeight="1">
      <c r="B230" s="42"/>
      <c r="C230" s="209" t="s">
        <v>1278</v>
      </c>
      <c r="D230" s="209" t="s">
        <v>498</v>
      </c>
      <c r="E230" s="210" t="s">
        <v>12882</v>
      </c>
      <c r="F230" s="211" t="s">
        <v>12883</v>
      </c>
      <c r="G230" s="212" t="s">
        <v>2537</v>
      </c>
      <c r="H230" s="213">
        <v>10</v>
      </c>
      <c r="I230" s="214"/>
      <c r="J230" s="215">
        <f>ROUND(I230*H230,2)</f>
        <v>0</v>
      </c>
      <c r="K230" s="211" t="s">
        <v>23</v>
      </c>
      <c r="L230" s="62"/>
      <c r="M230" s="216" t="s">
        <v>23</v>
      </c>
      <c r="N230" s="217" t="s">
        <v>44</v>
      </c>
      <c r="O230" s="43"/>
      <c r="P230" s="218">
        <f>O230*H230</f>
        <v>0</v>
      </c>
      <c r="Q230" s="218">
        <v>0</v>
      </c>
      <c r="R230" s="218">
        <f>Q230*H230</f>
        <v>0</v>
      </c>
      <c r="S230" s="218">
        <v>0</v>
      </c>
      <c r="T230" s="219">
        <f>S230*H230</f>
        <v>0</v>
      </c>
      <c r="AR230" s="25" t="s">
        <v>502</v>
      </c>
      <c r="AT230" s="25" t="s">
        <v>498</v>
      </c>
      <c r="AU230" s="25" t="s">
        <v>80</v>
      </c>
      <c r="AY230" s="25" t="s">
        <v>492</v>
      </c>
      <c r="BE230" s="220">
        <f>IF(N230="základní",J230,0)</f>
        <v>0</v>
      </c>
      <c r="BF230" s="220">
        <f>IF(N230="snížená",J230,0)</f>
        <v>0</v>
      </c>
      <c r="BG230" s="220">
        <f>IF(N230="zákl. přenesená",J230,0)</f>
        <v>0</v>
      </c>
      <c r="BH230" s="220">
        <f>IF(N230="sníž. přenesená",J230,0)</f>
        <v>0</v>
      </c>
      <c r="BI230" s="220">
        <f>IF(N230="nulová",J230,0)</f>
        <v>0</v>
      </c>
      <c r="BJ230" s="25" t="s">
        <v>80</v>
      </c>
      <c r="BK230" s="220">
        <f>ROUND(I230*H230,2)</f>
        <v>0</v>
      </c>
      <c r="BL230" s="25" t="s">
        <v>502</v>
      </c>
      <c r="BM230" s="25" t="s">
        <v>4363</v>
      </c>
    </row>
    <row r="231" spans="2:65" s="1" customFormat="1">
      <c r="B231" s="42"/>
      <c r="C231" s="64"/>
      <c r="D231" s="227" t="s">
        <v>506</v>
      </c>
      <c r="E231" s="64"/>
      <c r="F231" s="274" t="s">
        <v>12883</v>
      </c>
      <c r="G231" s="64"/>
      <c r="H231" s="64"/>
      <c r="I231" s="177"/>
      <c r="J231" s="64"/>
      <c r="K231" s="64"/>
      <c r="L231" s="62"/>
      <c r="M231" s="223"/>
      <c r="N231" s="43"/>
      <c r="O231" s="43"/>
      <c r="P231" s="43"/>
      <c r="Q231" s="43"/>
      <c r="R231" s="43"/>
      <c r="S231" s="43"/>
      <c r="T231" s="79"/>
      <c r="AT231" s="25" t="s">
        <v>506</v>
      </c>
      <c r="AU231" s="25" t="s">
        <v>80</v>
      </c>
    </row>
    <row r="232" spans="2:65" s="1" customFormat="1" ht="16.5" customHeight="1">
      <c r="B232" s="42"/>
      <c r="C232" s="209" t="s">
        <v>1284</v>
      </c>
      <c r="D232" s="209" t="s">
        <v>498</v>
      </c>
      <c r="E232" s="210" t="s">
        <v>12884</v>
      </c>
      <c r="F232" s="211" t="s">
        <v>12885</v>
      </c>
      <c r="G232" s="212" t="s">
        <v>2537</v>
      </c>
      <c r="H232" s="213">
        <v>35</v>
      </c>
      <c r="I232" s="214"/>
      <c r="J232" s="215">
        <f>ROUND(I232*H232,2)</f>
        <v>0</v>
      </c>
      <c r="K232" s="211" t="s">
        <v>23</v>
      </c>
      <c r="L232" s="62"/>
      <c r="M232" s="216" t="s">
        <v>23</v>
      </c>
      <c r="N232" s="217" t="s">
        <v>44</v>
      </c>
      <c r="O232" s="43"/>
      <c r="P232" s="218">
        <f>O232*H232</f>
        <v>0</v>
      </c>
      <c r="Q232" s="218">
        <v>0</v>
      </c>
      <c r="R232" s="218">
        <f>Q232*H232</f>
        <v>0</v>
      </c>
      <c r="S232" s="218">
        <v>0</v>
      </c>
      <c r="T232" s="219">
        <f>S232*H232</f>
        <v>0</v>
      </c>
      <c r="AR232" s="25" t="s">
        <v>502</v>
      </c>
      <c r="AT232" s="25" t="s">
        <v>498</v>
      </c>
      <c r="AU232" s="25" t="s">
        <v>80</v>
      </c>
      <c r="AY232" s="25" t="s">
        <v>492</v>
      </c>
      <c r="BE232" s="220">
        <f>IF(N232="základní",J232,0)</f>
        <v>0</v>
      </c>
      <c r="BF232" s="220">
        <f>IF(N232="snížená",J232,0)</f>
        <v>0</v>
      </c>
      <c r="BG232" s="220">
        <f>IF(N232="zákl. přenesená",J232,0)</f>
        <v>0</v>
      </c>
      <c r="BH232" s="220">
        <f>IF(N232="sníž. přenesená",J232,0)</f>
        <v>0</v>
      </c>
      <c r="BI232" s="220">
        <f>IF(N232="nulová",J232,0)</f>
        <v>0</v>
      </c>
      <c r="BJ232" s="25" t="s">
        <v>80</v>
      </c>
      <c r="BK232" s="220">
        <f>ROUND(I232*H232,2)</f>
        <v>0</v>
      </c>
      <c r="BL232" s="25" t="s">
        <v>502</v>
      </c>
      <c r="BM232" s="25" t="s">
        <v>4373</v>
      </c>
    </row>
    <row r="233" spans="2:65" s="1" customFormat="1">
      <c r="B233" s="42"/>
      <c r="C233" s="64"/>
      <c r="D233" s="227" t="s">
        <v>506</v>
      </c>
      <c r="E233" s="64"/>
      <c r="F233" s="274" t="s">
        <v>12885</v>
      </c>
      <c r="G233" s="64"/>
      <c r="H233" s="64"/>
      <c r="I233" s="177"/>
      <c r="J233" s="64"/>
      <c r="K233" s="64"/>
      <c r="L233" s="62"/>
      <c r="M233" s="223"/>
      <c r="N233" s="43"/>
      <c r="O233" s="43"/>
      <c r="P233" s="43"/>
      <c r="Q233" s="43"/>
      <c r="R233" s="43"/>
      <c r="S233" s="43"/>
      <c r="T233" s="79"/>
      <c r="AT233" s="25" t="s">
        <v>506</v>
      </c>
      <c r="AU233" s="25" t="s">
        <v>80</v>
      </c>
    </row>
    <row r="234" spans="2:65" s="1" customFormat="1" ht="16.5" customHeight="1">
      <c r="B234" s="42"/>
      <c r="C234" s="209" t="s">
        <v>1299</v>
      </c>
      <c r="D234" s="209" t="s">
        <v>498</v>
      </c>
      <c r="E234" s="210" t="s">
        <v>12886</v>
      </c>
      <c r="F234" s="211" t="s">
        <v>12883</v>
      </c>
      <c r="G234" s="212" t="s">
        <v>2537</v>
      </c>
      <c r="H234" s="213">
        <v>110</v>
      </c>
      <c r="I234" s="214"/>
      <c r="J234" s="215">
        <f>ROUND(I234*H234,2)</f>
        <v>0</v>
      </c>
      <c r="K234" s="211" t="s">
        <v>23</v>
      </c>
      <c r="L234" s="62"/>
      <c r="M234" s="216" t="s">
        <v>23</v>
      </c>
      <c r="N234" s="217" t="s">
        <v>44</v>
      </c>
      <c r="O234" s="43"/>
      <c r="P234" s="218">
        <f>O234*H234</f>
        <v>0</v>
      </c>
      <c r="Q234" s="218">
        <v>0</v>
      </c>
      <c r="R234" s="218">
        <f>Q234*H234</f>
        <v>0</v>
      </c>
      <c r="S234" s="218">
        <v>0</v>
      </c>
      <c r="T234" s="219">
        <f>S234*H234</f>
        <v>0</v>
      </c>
      <c r="AR234" s="25" t="s">
        <v>502</v>
      </c>
      <c r="AT234" s="25" t="s">
        <v>498</v>
      </c>
      <c r="AU234" s="25" t="s">
        <v>80</v>
      </c>
      <c r="AY234" s="25" t="s">
        <v>492</v>
      </c>
      <c r="BE234" s="220">
        <f>IF(N234="základní",J234,0)</f>
        <v>0</v>
      </c>
      <c r="BF234" s="220">
        <f>IF(N234="snížená",J234,0)</f>
        <v>0</v>
      </c>
      <c r="BG234" s="220">
        <f>IF(N234="zákl. přenesená",J234,0)</f>
        <v>0</v>
      </c>
      <c r="BH234" s="220">
        <f>IF(N234="sníž. přenesená",J234,0)</f>
        <v>0</v>
      </c>
      <c r="BI234" s="220">
        <f>IF(N234="nulová",J234,0)</f>
        <v>0</v>
      </c>
      <c r="BJ234" s="25" t="s">
        <v>80</v>
      </c>
      <c r="BK234" s="220">
        <f>ROUND(I234*H234,2)</f>
        <v>0</v>
      </c>
      <c r="BL234" s="25" t="s">
        <v>502</v>
      </c>
      <c r="BM234" s="25" t="s">
        <v>4383</v>
      </c>
    </row>
    <row r="235" spans="2:65" s="1" customFormat="1">
      <c r="B235" s="42"/>
      <c r="C235" s="64"/>
      <c r="D235" s="227" t="s">
        <v>506</v>
      </c>
      <c r="E235" s="64"/>
      <c r="F235" s="274" t="s">
        <v>12883</v>
      </c>
      <c r="G235" s="64"/>
      <c r="H235" s="64"/>
      <c r="I235" s="177"/>
      <c r="J235" s="64"/>
      <c r="K235" s="64"/>
      <c r="L235" s="62"/>
      <c r="M235" s="223"/>
      <c r="N235" s="43"/>
      <c r="O235" s="43"/>
      <c r="P235" s="43"/>
      <c r="Q235" s="43"/>
      <c r="R235" s="43"/>
      <c r="S235" s="43"/>
      <c r="T235" s="79"/>
      <c r="AT235" s="25" t="s">
        <v>506</v>
      </c>
      <c r="AU235" s="25" t="s">
        <v>80</v>
      </c>
    </row>
    <row r="236" spans="2:65" s="1" customFormat="1" ht="16.5" customHeight="1">
      <c r="B236" s="42"/>
      <c r="C236" s="209" t="s">
        <v>1306</v>
      </c>
      <c r="D236" s="209" t="s">
        <v>498</v>
      </c>
      <c r="E236" s="210" t="s">
        <v>12887</v>
      </c>
      <c r="F236" s="211" t="s">
        <v>12888</v>
      </c>
      <c r="G236" s="212" t="s">
        <v>2537</v>
      </c>
      <c r="H236" s="213">
        <v>2000</v>
      </c>
      <c r="I236" s="214"/>
      <c r="J236" s="215">
        <f>ROUND(I236*H236,2)</f>
        <v>0</v>
      </c>
      <c r="K236" s="211" t="s">
        <v>23</v>
      </c>
      <c r="L236" s="62"/>
      <c r="M236" s="216" t="s">
        <v>23</v>
      </c>
      <c r="N236" s="217" t="s">
        <v>44</v>
      </c>
      <c r="O236" s="43"/>
      <c r="P236" s="218">
        <f>O236*H236</f>
        <v>0</v>
      </c>
      <c r="Q236" s="218">
        <v>0</v>
      </c>
      <c r="R236" s="218">
        <f>Q236*H236</f>
        <v>0</v>
      </c>
      <c r="S236" s="218">
        <v>0</v>
      </c>
      <c r="T236" s="219">
        <f>S236*H236</f>
        <v>0</v>
      </c>
      <c r="AR236" s="25" t="s">
        <v>502</v>
      </c>
      <c r="AT236" s="25" t="s">
        <v>498</v>
      </c>
      <c r="AU236" s="25" t="s">
        <v>80</v>
      </c>
      <c r="AY236" s="25" t="s">
        <v>492</v>
      </c>
      <c r="BE236" s="220">
        <f>IF(N236="základní",J236,0)</f>
        <v>0</v>
      </c>
      <c r="BF236" s="220">
        <f>IF(N236="snížená",J236,0)</f>
        <v>0</v>
      </c>
      <c r="BG236" s="220">
        <f>IF(N236="zákl. přenesená",J236,0)</f>
        <v>0</v>
      </c>
      <c r="BH236" s="220">
        <f>IF(N236="sníž. přenesená",J236,0)</f>
        <v>0</v>
      </c>
      <c r="BI236" s="220">
        <f>IF(N236="nulová",J236,0)</f>
        <v>0</v>
      </c>
      <c r="BJ236" s="25" t="s">
        <v>80</v>
      </c>
      <c r="BK236" s="220">
        <f>ROUND(I236*H236,2)</f>
        <v>0</v>
      </c>
      <c r="BL236" s="25" t="s">
        <v>502</v>
      </c>
      <c r="BM236" s="25" t="s">
        <v>4393</v>
      </c>
    </row>
    <row r="237" spans="2:65" s="1" customFormat="1">
      <c r="B237" s="42"/>
      <c r="C237" s="64"/>
      <c r="D237" s="221" t="s">
        <v>506</v>
      </c>
      <c r="E237" s="64"/>
      <c r="F237" s="222" t="s">
        <v>12888</v>
      </c>
      <c r="G237" s="64"/>
      <c r="H237" s="64"/>
      <c r="I237" s="177"/>
      <c r="J237" s="64"/>
      <c r="K237" s="64"/>
      <c r="L237" s="62"/>
      <c r="M237" s="223"/>
      <c r="N237" s="43"/>
      <c r="O237" s="43"/>
      <c r="P237" s="43"/>
      <c r="Q237" s="43"/>
      <c r="R237" s="43"/>
      <c r="S237" s="43"/>
      <c r="T237" s="79"/>
      <c r="AT237" s="25" t="s">
        <v>506</v>
      </c>
      <c r="AU237" s="25" t="s">
        <v>80</v>
      </c>
    </row>
    <row r="238" spans="2:65" s="1" customFormat="1" ht="24">
      <c r="B238" s="42"/>
      <c r="C238" s="64"/>
      <c r="D238" s="227" t="s">
        <v>2254</v>
      </c>
      <c r="E238" s="64"/>
      <c r="F238" s="273" t="s">
        <v>12889</v>
      </c>
      <c r="G238" s="64"/>
      <c r="H238" s="64"/>
      <c r="I238" s="177"/>
      <c r="J238" s="64"/>
      <c r="K238" s="64"/>
      <c r="L238" s="62"/>
      <c r="M238" s="223"/>
      <c r="N238" s="43"/>
      <c r="O238" s="43"/>
      <c r="P238" s="43"/>
      <c r="Q238" s="43"/>
      <c r="R238" s="43"/>
      <c r="S238" s="43"/>
      <c r="T238" s="79"/>
      <c r="AT238" s="25" t="s">
        <v>2254</v>
      </c>
      <c r="AU238" s="25" t="s">
        <v>80</v>
      </c>
    </row>
    <row r="239" spans="2:65" s="1" customFormat="1" ht="16.5" customHeight="1">
      <c r="B239" s="42"/>
      <c r="C239" s="209" t="s">
        <v>1316</v>
      </c>
      <c r="D239" s="209" t="s">
        <v>498</v>
      </c>
      <c r="E239" s="210" t="s">
        <v>12890</v>
      </c>
      <c r="F239" s="211" t="s">
        <v>12891</v>
      </c>
      <c r="G239" s="212" t="s">
        <v>832</v>
      </c>
      <c r="H239" s="213">
        <v>2100</v>
      </c>
      <c r="I239" s="214"/>
      <c r="J239" s="215">
        <f>ROUND(I239*H239,2)</f>
        <v>0</v>
      </c>
      <c r="K239" s="211" t="s">
        <v>23</v>
      </c>
      <c r="L239" s="62"/>
      <c r="M239" s="216" t="s">
        <v>23</v>
      </c>
      <c r="N239" s="217" t="s">
        <v>44</v>
      </c>
      <c r="O239" s="43"/>
      <c r="P239" s="218">
        <f>O239*H239</f>
        <v>0</v>
      </c>
      <c r="Q239" s="218">
        <v>0</v>
      </c>
      <c r="R239" s="218">
        <f>Q239*H239</f>
        <v>0</v>
      </c>
      <c r="S239" s="218">
        <v>0</v>
      </c>
      <c r="T239" s="219">
        <f>S239*H239</f>
        <v>0</v>
      </c>
      <c r="AR239" s="25" t="s">
        <v>502</v>
      </c>
      <c r="AT239" s="25" t="s">
        <v>498</v>
      </c>
      <c r="AU239" s="25" t="s">
        <v>80</v>
      </c>
      <c r="AY239" s="25" t="s">
        <v>492</v>
      </c>
      <c r="BE239" s="220">
        <f>IF(N239="základní",J239,0)</f>
        <v>0</v>
      </c>
      <c r="BF239" s="220">
        <f>IF(N239="snížená",J239,0)</f>
        <v>0</v>
      </c>
      <c r="BG239" s="220">
        <f>IF(N239="zákl. přenesená",J239,0)</f>
        <v>0</v>
      </c>
      <c r="BH239" s="220">
        <f>IF(N239="sníž. přenesená",J239,0)</f>
        <v>0</v>
      </c>
      <c r="BI239" s="220">
        <f>IF(N239="nulová",J239,0)</f>
        <v>0</v>
      </c>
      <c r="BJ239" s="25" t="s">
        <v>80</v>
      </c>
      <c r="BK239" s="220">
        <f>ROUND(I239*H239,2)</f>
        <v>0</v>
      </c>
      <c r="BL239" s="25" t="s">
        <v>502</v>
      </c>
      <c r="BM239" s="25" t="s">
        <v>4403</v>
      </c>
    </row>
    <row r="240" spans="2:65" s="1" customFormat="1">
      <c r="B240" s="42"/>
      <c r="C240" s="64"/>
      <c r="D240" s="221" t="s">
        <v>506</v>
      </c>
      <c r="E240" s="64"/>
      <c r="F240" s="222" t="s">
        <v>12891</v>
      </c>
      <c r="G240" s="64"/>
      <c r="H240" s="64"/>
      <c r="I240" s="177"/>
      <c r="J240" s="64"/>
      <c r="K240" s="64"/>
      <c r="L240" s="62"/>
      <c r="M240" s="223"/>
      <c r="N240" s="43"/>
      <c r="O240" s="43"/>
      <c r="P240" s="43"/>
      <c r="Q240" s="43"/>
      <c r="R240" s="43"/>
      <c r="S240" s="43"/>
      <c r="T240" s="79"/>
      <c r="AT240" s="25" t="s">
        <v>506</v>
      </c>
      <c r="AU240" s="25" t="s">
        <v>80</v>
      </c>
    </row>
    <row r="241" spans="2:65" s="1" customFormat="1" ht="24">
      <c r="B241" s="42"/>
      <c r="C241" s="64"/>
      <c r="D241" s="227" t="s">
        <v>2254</v>
      </c>
      <c r="E241" s="64"/>
      <c r="F241" s="273" t="s">
        <v>12892</v>
      </c>
      <c r="G241" s="64"/>
      <c r="H241" s="64"/>
      <c r="I241" s="177"/>
      <c r="J241" s="64"/>
      <c r="K241" s="64"/>
      <c r="L241" s="62"/>
      <c r="M241" s="223"/>
      <c r="N241" s="43"/>
      <c r="O241" s="43"/>
      <c r="P241" s="43"/>
      <c r="Q241" s="43"/>
      <c r="R241" s="43"/>
      <c r="S241" s="43"/>
      <c r="T241" s="79"/>
      <c r="AT241" s="25" t="s">
        <v>2254</v>
      </c>
      <c r="AU241" s="25" t="s">
        <v>80</v>
      </c>
    </row>
    <row r="242" spans="2:65" s="1" customFormat="1" ht="16.5" customHeight="1">
      <c r="B242" s="42"/>
      <c r="C242" s="209" t="s">
        <v>1324</v>
      </c>
      <c r="D242" s="209" t="s">
        <v>498</v>
      </c>
      <c r="E242" s="210" t="s">
        <v>12893</v>
      </c>
      <c r="F242" s="211" t="s">
        <v>12894</v>
      </c>
      <c r="G242" s="212" t="s">
        <v>832</v>
      </c>
      <c r="H242" s="213">
        <v>130</v>
      </c>
      <c r="I242" s="214"/>
      <c r="J242" s="215">
        <f>ROUND(I242*H242,2)</f>
        <v>0</v>
      </c>
      <c r="K242" s="211" t="s">
        <v>23</v>
      </c>
      <c r="L242" s="62"/>
      <c r="M242" s="216" t="s">
        <v>23</v>
      </c>
      <c r="N242" s="217" t="s">
        <v>44</v>
      </c>
      <c r="O242" s="43"/>
      <c r="P242" s="218">
        <f>O242*H242</f>
        <v>0</v>
      </c>
      <c r="Q242" s="218">
        <v>0</v>
      </c>
      <c r="R242" s="218">
        <f>Q242*H242</f>
        <v>0</v>
      </c>
      <c r="S242" s="218">
        <v>0</v>
      </c>
      <c r="T242" s="219">
        <f>S242*H242</f>
        <v>0</v>
      </c>
      <c r="AR242" s="25" t="s">
        <v>502</v>
      </c>
      <c r="AT242" s="25" t="s">
        <v>498</v>
      </c>
      <c r="AU242" s="25" t="s">
        <v>80</v>
      </c>
      <c r="AY242" s="25" t="s">
        <v>492</v>
      </c>
      <c r="BE242" s="220">
        <f>IF(N242="základní",J242,0)</f>
        <v>0</v>
      </c>
      <c r="BF242" s="220">
        <f>IF(N242="snížená",J242,0)</f>
        <v>0</v>
      </c>
      <c r="BG242" s="220">
        <f>IF(N242="zákl. přenesená",J242,0)</f>
        <v>0</v>
      </c>
      <c r="BH242" s="220">
        <f>IF(N242="sníž. přenesená",J242,0)</f>
        <v>0</v>
      </c>
      <c r="BI242" s="220">
        <f>IF(N242="nulová",J242,0)</f>
        <v>0</v>
      </c>
      <c r="BJ242" s="25" t="s">
        <v>80</v>
      </c>
      <c r="BK242" s="220">
        <f>ROUND(I242*H242,2)</f>
        <v>0</v>
      </c>
      <c r="BL242" s="25" t="s">
        <v>502</v>
      </c>
      <c r="BM242" s="25" t="s">
        <v>1738</v>
      </c>
    </row>
    <row r="243" spans="2:65" s="1" customFormat="1">
      <c r="B243" s="42"/>
      <c r="C243" s="64"/>
      <c r="D243" s="227" t="s">
        <v>506</v>
      </c>
      <c r="E243" s="64"/>
      <c r="F243" s="274" t="s">
        <v>12895</v>
      </c>
      <c r="G243" s="64"/>
      <c r="H243" s="64"/>
      <c r="I243" s="177"/>
      <c r="J243" s="64"/>
      <c r="K243" s="64"/>
      <c r="L243" s="62"/>
      <c r="M243" s="223"/>
      <c r="N243" s="43"/>
      <c r="O243" s="43"/>
      <c r="P243" s="43"/>
      <c r="Q243" s="43"/>
      <c r="R243" s="43"/>
      <c r="S243" s="43"/>
      <c r="T243" s="79"/>
      <c r="AT243" s="25" t="s">
        <v>506</v>
      </c>
      <c r="AU243" s="25" t="s">
        <v>80</v>
      </c>
    </row>
    <row r="244" spans="2:65" s="1" customFormat="1" ht="16.5" customHeight="1">
      <c r="B244" s="42"/>
      <c r="C244" s="209" t="s">
        <v>1331</v>
      </c>
      <c r="D244" s="209" t="s">
        <v>498</v>
      </c>
      <c r="E244" s="210" t="s">
        <v>12896</v>
      </c>
      <c r="F244" s="211" t="s">
        <v>12897</v>
      </c>
      <c r="G244" s="212" t="s">
        <v>832</v>
      </c>
      <c r="H244" s="213">
        <v>60</v>
      </c>
      <c r="I244" s="214"/>
      <c r="J244" s="215">
        <f>ROUND(I244*H244,2)</f>
        <v>0</v>
      </c>
      <c r="K244" s="211" t="s">
        <v>23</v>
      </c>
      <c r="L244" s="62"/>
      <c r="M244" s="216" t="s">
        <v>23</v>
      </c>
      <c r="N244" s="217" t="s">
        <v>44</v>
      </c>
      <c r="O244" s="43"/>
      <c r="P244" s="218">
        <f>O244*H244</f>
        <v>0</v>
      </c>
      <c r="Q244" s="218">
        <v>0</v>
      </c>
      <c r="R244" s="218">
        <f>Q244*H244</f>
        <v>0</v>
      </c>
      <c r="S244" s="218">
        <v>0</v>
      </c>
      <c r="T244" s="219">
        <f>S244*H244</f>
        <v>0</v>
      </c>
      <c r="AR244" s="25" t="s">
        <v>502</v>
      </c>
      <c r="AT244" s="25" t="s">
        <v>498</v>
      </c>
      <c r="AU244" s="25" t="s">
        <v>80</v>
      </c>
      <c r="AY244" s="25" t="s">
        <v>492</v>
      </c>
      <c r="BE244" s="220">
        <f>IF(N244="základní",J244,0)</f>
        <v>0</v>
      </c>
      <c r="BF244" s="220">
        <f>IF(N244="snížená",J244,0)</f>
        <v>0</v>
      </c>
      <c r="BG244" s="220">
        <f>IF(N244="zákl. přenesená",J244,0)</f>
        <v>0</v>
      </c>
      <c r="BH244" s="220">
        <f>IF(N244="sníž. přenesená",J244,0)</f>
        <v>0</v>
      </c>
      <c r="BI244" s="220">
        <f>IF(N244="nulová",J244,0)</f>
        <v>0</v>
      </c>
      <c r="BJ244" s="25" t="s">
        <v>80</v>
      </c>
      <c r="BK244" s="220">
        <f>ROUND(I244*H244,2)</f>
        <v>0</v>
      </c>
      <c r="BL244" s="25" t="s">
        <v>502</v>
      </c>
      <c r="BM244" s="25" t="s">
        <v>4422</v>
      </c>
    </row>
    <row r="245" spans="2:65" s="1" customFormat="1">
      <c r="B245" s="42"/>
      <c r="C245" s="64"/>
      <c r="D245" s="227" t="s">
        <v>506</v>
      </c>
      <c r="E245" s="64"/>
      <c r="F245" s="274" t="s">
        <v>12897</v>
      </c>
      <c r="G245" s="64"/>
      <c r="H245" s="64"/>
      <c r="I245" s="177"/>
      <c r="J245" s="64"/>
      <c r="K245" s="64"/>
      <c r="L245" s="62"/>
      <c r="M245" s="223"/>
      <c r="N245" s="43"/>
      <c r="O245" s="43"/>
      <c r="P245" s="43"/>
      <c r="Q245" s="43"/>
      <c r="R245" s="43"/>
      <c r="S245" s="43"/>
      <c r="T245" s="79"/>
      <c r="AT245" s="25" t="s">
        <v>506</v>
      </c>
      <c r="AU245" s="25" t="s">
        <v>80</v>
      </c>
    </row>
    <row r="246" spans="2:65" s="1" customFormat="1" ht="16.5" customHeight="1">
      <c r="B246" s="42"/>
      <c r="C246" s="209" t="s">
        <v>1337</v>
      </c>
      <c r="D246" s="209" t="s">
        <v>498</v>
      </c>
      <c r="E246" s="210" t="s">
        <v>12898</v>
      </c>
      <c r="F246" s="211" t="s">
        <v>12899</v>
      </c>
      <c r="G246" s="212" t="s">
        <v>2537</v>
      </c>
      <c r="H246" s="213">
        <v>20</v>
      </c>
      <c r="I246" s="214"/>
      <c r="J246" s="215">
        <f>ROUND(I246*H246,2)</f>
        <v>0</v>
      </c>
      <c r="K246" s="211" t="s">
        <v>23</v>
      </c>
      <c r="L246" s="62"/>
      <c r="M246" s="216" t="s">
        <v>23</v>
      </c>
      <c r="N246" s="217" t="s">
        <v>44</v>
      </c>
      <c r="O246" s="43"/>
      <c r="P246" s="218">
        <f>O246*H246</f>
        <v>0</v>
      </c>
      <c r="Q246" s="218">
        <v>0</v>
      </c>
      <c r="R246" s="218">
        <f>Q246*H246</f>
        <v>0</v>
      </c>
      <c r="S246" s="218">
        <v>0</v>
      </c>
      <c r="T246" s="219">
        <f>S246*H246</f>
        <v>0</v>
      </c>
      <c r="AR246" s="25" t="s">
        <v>502</v>
      </c>
      <c r="AT246" s="25" t="s">
        <v>498</v>
      </c>
      <c r="AU246" s="25" t="s">
        <v>80</v>
      </c>
      <c r="AY246" s="25" t="s">
        <v>492</v>
      </c>
      <c r="BE246" s="220">
        <f>IF(N246="základní",J246,0)</f>
        <v>0</v>
      </c>
      <c r="BF246" s="220">
        <f>IF(N246="snížená",J246,0)</f>
        <v>0</v>
      </c>
      <c r="BG246" s="220">
        <f>IF(N246="zákl. přenesená",J246,0)</f>
        <v>0</v>
      </c>
      <c r="BH246" s="220">
        <f>IF(N246="sníž. přenesená",J246,0)</f>
        <v>0</v>
      </c>
      <c r="BI246" s="220">
        <f>IF(N246="nulová",J246,0)</f>
        <v>0</v>
      </c>
      <c r="BJ246" s="25" t="s">
        <v>80</v>
      </c>
      <c r="BK246" s="220">
        <f>ROUND(I246*H246,2)</f>
        <v>0</v>
      </c>
      <c r="BL246" s="25" t="s">
        <v>502</v>
      </c>
      <c r="BM246" s="25" t="s">
        <v>4432</v>
      </c>
    </row>
    <row r="247" spans="2:65" s="1" customFormat="1">
      <c r="B247" s="42"/>
      <c r="C247" s="64"/>
      <c r="D247" s="227" t="s">
        <v>506</v>
      </c>
      <c r="E247" s="64"/>
      <c r="F247" s="274" t="s">
        <v>12899</v>
      </c>
      <c r="G247" s="64"/>
      <c r="H247" s="64"/>
      <c r="I247" s="177"/>
      <c r="J247" s="64"/>
      <c r="K247" s="64"/>
      <c r="L247" s="62"/>
      <c r="M247" s="223"/>
      <c r="N247" s="43"/>
      <c r="O247" s="43"/>
      <c r="P247" s="43"/>
      <c r="Q247" s="43"/>
      <c r="R247" s="43"/>
      <c r="S247" s="43"/>
      <c r="T247" s="79"/>
      <c r="AT247" s="25" t="s">
        <v>506</v>
      </c>
      <c r="AU247" s="25" t="s">
        <v>80</v>
      </c>
    </row>
    <row r="248" spans="2:65" s="1" customFormat="1" ht="16.5" customHeight="1">
      <c r="B248" s="42"/>
      <c r="C248" s="209" t="s">
        <v>1365</v>
      </c>
      <c r="D248" s="209" t="s">
        <v>498</v>
      </c>
      <c r="E248" s="210" t="s">
        <v>12900</v>
      </c>
      <c r="F248" s="211" t="s">
        <v>12901</v>
      </c>
      <c r="G248" s="212" t="s">
        <v>2537</v>
      </c>
      <c r="H248" s="213">
        <v>5</v>
      </c>
      <c r="I248" s="214"/>
      <c r="J248" s="215">
        <f>ROUND(I248*H248,2)</f>
        <v>0</v>
      </c>
      <c r="K248" s="211" t="s">
        <v>23</v>
      </c>
      <c r="L248" s="62"/>
      <c r="M248" s="216" t="s">
        <v>23</v>
      </c>
      <c r="N248" s="217" t="s">
        <v>44</v>
      </c>
      <c r="O248" s="43"/>
      <c r="P248" s="218">
        <f>O248*H248</f>
        <v>0</v>
      </c>
      <c r="Q248" s="218">
        <v>0</v>
      </c>
      <c r="R248" s="218">
        <f>Q248*H248</f>
        <v>0</v>
      </c>
      <c r="S248" s="218">
        <v>0</v>
      </c>
      <c r="T248" s="219">
        <f>S248*H248</f>
        <v>0</v>
      </c>
      <c r="AR248" s="25" t="s">
        <v>502</v>
      </c>
      <c r="AT248" s="25" t="s">
        <v>498</v>
      </c>
      <c r="AU248" s="25" t="s">
        <v>80</v>
      </c>
      <c r="AY248" s="25" t="s">
        <v>492</v>
      </c>
      <c r="BE248" s="220">
        <f>IF(N248="základní",J248,0)</f>
        <v>0</v>
      </c>
      <c r="BF248" s="220">
        <f>IF(N248="snížená",J248,0)</f>
        <v>0</v>
      </c>
      <c r="BG248" s="220">
        <f>IF(N248="zákl. přenesená",J248,0)</f>
        <v>0</v>
      </c>
      <c r="BH248" s="220">
        <f>IF(N248="sníž. přenesená",J248,0)</f>
        <v>0</v>
      </c>
      <c r="BI248" s="220">
        <f>IF(N248="nulová",J248,0)</f>
        <v>0</v>
      </c>
      <c r="BJ248" s="25" t="s">
        <v>80</v>
      </c>
      <c r="BK248" s="220">
        <f>ROUND(I248*H248,2)</f>
        <v>0</v>
      </c>
      <c r="BL248" s="25" t="s">
        <v>502</v>
      </c>
      <c r="BM248" s="25" t="s">
        <v>4442</v>
      </c>
    </row>
    <row r="249" spans="2:65" s="1" customFormat="1">
      <c r="B249" s="42"/>
      <c r="C249" s="64"/>
      <c r="D249" s="227" t="s">
        <v>506</v>
      </c>
      <c r="E249" s="64"/>
      <c r="F249" s="274" t="s">
        <v>12902</v>
      </c>
      <c r="G249" s="64"/>
      <c r="H249" s="64"/>
      <c r="I249" s="177"/>
      <c r="J249" s="64"/>
      <c r="K249" s="64"/>
      <c r="L249" s="62"/>
      <c r="M249" s="223"/>
      <c r="N249" s="43"/>
      <c r="O249" s="43"/>
      <c r="P249" s="43"/>
      <c r="Q249" s="43"/>
      <c r="R249" s="43"/>
      <c r="S249" s="43"/>
      <c r="T249" s="79"/>
      <c r="AT249" s="25" t="s">
        <v>506</v>
      </c>
      <c r="AU249" s="25" t="s">
        <v>80</v>
      </c>
    </row>
    <row r="250" spans="2:65" s="1" customFormat="1" ht="16.5" customHeight="1">
      <c r="B250" s="42"/>
      <c r="C250" s="209" t="s">
        <v>1381</v>
      </c>
      <c r="D250" s="209" t="s">
        <v>498</v>
      </c>
      <c r="E250" s="210" t="s">
        <v>12903</v>
      </c>
      <c r="F250" s="211" t="s">
        <v>12904</v>
      </c>
      <c r="G250" s="212" t="s">
        <v>2537</v>
      </c>
      <c r="H250" s="213">
        <v>7</v>
      </c>
      <c r="I250" s="214"/>
      <c r="J250" s="215">
        <f>ROUND(I250*H250,2)</f>
        <v>0</v>
      </c>
      <c r="K250" s="211" t="s">
        <v>23</v>
      </c>
      <c r="L250" s="62"/>
      <c r="M250" s="216" t="s">
        <v>23</v>
      </c>
      <c r="N250" s="217" t="s">
        <v>44</v>
      </c>
      <c r="O250" s="43"/>
      <c r="P250" s="218">
        <f>O250*H250</f>
        <v>0</v>
      </c>
      <c r="Q250" s="218">
        <v>0</v>
      </c>
      <c r="R250" s="218">
        <f>Q250*H250</f>
        <v>0</v>
      </c>
      <c r="S250" s="218">
        <v>0</v>
      </c>
      <c r="T250" s="219">
        <f>S250*H250</f>
        <v>0</v>
      </c>
      <c r="AR250" s="25" t="s">
        <v>502</v>
      </c>
      <c r="AT250" s="25" t="s">
        <v>498</v>
      </c>
      <c r="AU250" s="25" t="s">
        <v>80</v>
      </c>
      <c r="AY250" s="25" t="s">
        <v>492</v>
      </c>
      <c r="BE250" s="220">
        <f>IF(N250="základní",J250,0)</f>
        <v>0</v>
      </c>
      <c r="BF250" s="220">
        <f>IF(N250="snížená",J250,0)</f>
        <v>0</v>
      </c>
      <c r="BG250" s="220">
        <f>IF(N250="zákl. přenesená",J250,0)</f>
        <v>0</v>
      </c>
      <c r="BH250" s="220">
        <f>IF(N250="sníž. přenesená",J250,0)</f>
        <v>0</v>
      </c>
      <c r="BI250" s="220">
        <f>IF(N250="nulová",J250,0)</f>
        <v>0</v>
      </c>
      <c r="BJ250" s="25" t="s">
        <v>80</v>
      </c>
      <c r="BK250" s="220">
        <f>ROUND(I250*H250,2)</f>
        <v>0</v>
      </c>
      <c r="BL250" s="25" t="s">
        <v>502</v>
      </c>
      <c r="BM250" s="25" t="s">
        <v>4452</v>
      </c>
    </row>
    <row r="251" spans="2:65" s="1" customFormat="1">
      <c r="B251" s="42"/>
      <c r="C251" s="64"/>
      <c r="D251" s="221" t="s">
        <v>506</v>
      </c>
      <c r="E251" s="64"/>
      <c r="F251" s="222" t="s">
        <v>12905</v>
      </c>
      <c r="G251" s="64"/>
      <c r="H251" s="64"/>
      <c r="I251" s="177"/>
      <c r="J251" s="64"/>
      <c r="K251" s="64"/>
      <c r="L251" s="62"/>
      <c r="M251" s="223"/>
      <c r="N251" s="43"/>
      <c r="O251" s="43"/>
      <c r="P251" s="43"/>
      <c r="Q251" s="43"/>
      <c r="R251" s="43"/>
      <c r="S251" s="43"/>
      <c r="T251" s="79"/>
      <c r="AT251" s="25" t="s">
        <v>506</v>
      </c>
      <c r="AU251" s="25" t="s">
        <v>80</v>
      </c>
    </row>
    <row r="252" spans="2:65" s="1" customFormat="1" ht="24">
      <c r="B252" s="42"/>
      <c r="C252" s="64"/>
      <c r="D252" s="227" t="s">
        <v>2254</v>
      </c>
      <c r="E252" s="64"/>
      <c r="F252" s="273" t="s">
        <v>12906</v>
      </c>
      <c r="G252" s="64"/>
      <c r="H252" s="64"/>
      <c r="I252" s="177"/>
      <c r="J252" s="64"/>
      <c r="K252" s="64"/>
      <c r="L252" s="62"/>
      <c r="M252" s="223"/>
      <c r="N252" s="43"/>
      <c r="O252" s="43"/>
      <c r="P252" s="43"/>
      <c r="Q252" s="43"/>
      <c r="R252" s="43"/>
      <c r="S252" s="43"/>
      <c r="T252" s="79"/>
      <c r="AT252" s="25" t="s">
        <v>2254</v>
      </c>
      <c r="AU252" s="25" t="s">
        <v>80</v>
      </c>
    </row>
    <row r="253" spans="2:65" s="1" customFormat="1" ht="16.5" customHeight="1">
      <c r="B253" s="42"/>
      <c r="C253" s="209" t="s">
        <v>1393</v>
      </c>
      <c r="D253" s="209" t="s">
        <v>498</v>
      </c>
      <c r="E253" s="210" t="s">
        <v>12907</v>
      </c>
      <c r="F253" s="211" t="s">
        <v>12908</v>
      </c>
      <c r="G253" s="212" t="s">
        <v>2537</v>
      </c>
      <c r="H253" s="213">
        <v>1</v>
      </c>
      <c r="I253" s="214"/>
      <c r="J253" s="215">
        <f>ROUND(I253*H253,2)</f>
        <v>0</v>
      </c>
      <c r="K253" s="211" t="s">
        <v>23</v>
      </c>
      <c r="L253" s="62"/>
      <c r="M253" s="216" t="s">
        <v>23</v>
      </c>
      <c r="N253" s="217" t="s">
        <v>44</v>
      </c>
      <c r="O253" s="43"/>
      <c r="P253" s="218">
        <f>O253*H253</f>
        <v>0</v>
      </c>
      <c r="Q253" s="218">
        <v>0</v>
      </c>
      <c r="R253" s="218">
        <f>Q253*H253</f>
        <v>0</v>
      </c>
      <c r="S253" s="218">
        <v>0</v>
      </c>
      <c r="T253" s="219">
        <f>S253*H253</f>
        <v>0</v>
      </c>
      <c r="AR253" s="25" t="s">
        <v>502</v>
      </c>
      <c r="AT253" s="25" t="s">
        <v>498</v>
      </c>
      <c r="AU253" s="25" t="s">
        <v>80</v>
      </c>
      <c r="AY253" s="25" t="s">
        <v>492</v>
      </c>
      <c r="BE253" s="220">
        <f>IF(N253="základní",J253,0)</f>
        <v>0</v>
      </c>
      <c r="BF253" s="220">
        <f>IF(N253="snížená",J253,0)</f>
        <v>0</v>
      </c>
      <c r="BG253" s="220">
        <f>IF(N253="zákl. přenesená",J253,0)</f>
        <v>0</v>
      </c>
      <c r="BH253" s="220">
        <f>IF(N253="sníž. přenesená",J253,0)</f>
        <v>0</v>
      </c>
      <c r="BI253" s="220">
        <f>IF(N253="nulová",J253,0)</f>
        <v>0</v>
      </c>
      <c r="BJ253" s="25" t="s">
        <v>80</v>
      </c>
      <c r="BK253" s="220">
        <f>ROUND(I253*H253,2)</f>
        <v>0</v>
      </c>
      <c r="BL253" s="25" t="s">
        <v>502</v>
      </c>
      <c r="BM253" s="25" t="s">
        <v>4462</v>
      </c>
    </row>
    <row r="254" spans="2:65" s="1" customFormat="1">
      <c r="B254" s="42"/>
      <c r="C254" s="64"/>
      <c r="D254" s="221" t="s">
        <v>506</v>
      </c>
      <c r="E254" s="64"/>
      <c r="F254" s="222" t="s">
        <v>12909</v>
      </c>
      <c r="G254" s="64"/>
      <c r="H254" s="64"/>
      <c r="I254" s="177"/>
      <c r="J254" s="64"/>
      <c r="K254" s="64"/>
      <c r="L254" s="62"/>
      <c r="M254" s="223"/>
      <c r="N254" s="43"/>
      <c r="O254" s="43"/>
      <c r="P254" s="43"/>
      <c r="Q254" s="43"/>
      <c r="R254" s="43"/>
      <c r="S254" s="43"/>
      <c r="T254" s="79"/>
      <c r="AT254" s="25" t="s">
        <v>506</v>
      </c>
      <c r="AU254" s="25" t="s">
        <v>80</v>
      </c>
    </row>
    <row r="255" spans="2:65" s="1" customFormat="1" ht="24">
      <c r="B255" s="42"/>
      <c r="C255" s="64"/>
      <c r="D255" s="227" t="s">
        <v>2254</v>
      </c>
      <c r="E255" s="64"/>
      <c r="F255" s="273" t="s">
        <v>12906</v>
      </c>
      <c r="G255" s="64"/>
      <c r="H255" s="64"/>
      <c r="I255" s="177"/>
      <c r="J255" s="64"/>
      <c r="K255" s="64"/>
      <c r="L255" s="62"/>
      <c r="M255" s="223"/>
      <c r="N255" s="43"/>
      <c r="O255" s="43"/>
      <c r="P255" s="43"/>
      <c r="Q255" s="43"/>
      <c r="R255" s="43"/>
      <c r="S255" s="43"/>
      <c r="T255" s="79"/>
      <c r="AT255" s="25" t="s">
        <v>2254</v>
      </c>
      <c r="AU255" s="25" t="s">
        <v>80</v>
      </c>
    </row>
    <row r="256" spans="2:65" s="1" customFormat="1" ht="16.5" customHeight="1">
      <c r="B256" s="42"/>
      <c r="C256" s="209" t="s">
        <v>1400</v>
      </c>
      <c r="D256" s="209" t="s">
        <v>498</v>
      </c>
      <c r="E256" s="210" t="s">
        <v>12910</v>
      </c>
      <c r="F256" s="211" t="s">
        <v>12911</v>
      </c>
      <c r="G256" s="212" t="s">
        <v>2537</v>
      </c>
      <c r="H256" s="213">
        <v>260</v>
      </c>
      <c r="I256" s="214"/>
      <c r="J256" s="215">
        <f>ROUND(I256*H256,2)</f>
        <v>0</v>
      </c>
      <c r="K256" s="211" t="s">
        <v>23</v>
      </c>
      <c r="L256" s="62"/>
      <c r="M256" s="216" t="s">
        <v>23</v>
      </c>
      <c r="N256" s="217" t="s">
        <v>44</v>
      </c>
      <c r="O256" s="43"/>
      <c r="P256" s="218">
        <f>O256*H256</f>
        <v>0</v>
      </c>
      <c r="Q256" s="218">
        <v>0</v>
      </c>
      <c r="R256" s="218">
        <f>Q256*H256</f>
        <v>0</v>
      </c>
      <c r="S256" s="218">
        <v>0</v>
      </c>
      <c r="T256" s="219">
        <f>S256*H256</f>
        <v>0</v>
      </c>
      <c r="AR256" s="25" t="s">
        <v>502</v>
      </c>
      <c r="AT256" s="25" t="s">
        <v>498</v>
      </c>
      <c r="AU256" s="25" t="s">
        <v>80</v>
      </c>
      <c r="AY256" s="25" t="s">
        <v>492</v>
      </c>
      <c r="BE256" s="220">
        <f>IF(N256="základní",J256,0)</f>
        <v>0</v>
      </c>
      <c r="BF256" s="220">
        <f>IF(N256="snížená",J256,0)</f>
        <v>0</v>
      </c>
      <c r="BG256" s="220">
        <f>IF(N256="zákl. přenesená",J256,0)</f>
        <v>0</v>
      </c>
      <c r="BH256" s="220">
        <f>IF(N256="sníž. přenesená",J256,0)</f>
        <v>0</v>
      </c>
      <c r="BI256" s="220">
        <f>IF(N256="nulová",J256,0)</f>
        <v>0</v>
      </c>
      <c r="BJ256" s="25" t="s">
        <v>80</v>
      </c>
      <c r="BK256" s="220">
        <f>ROUND(I256*H256,2)</f>
        <v>0</v>
      </c>
      <c r="BL256" s="25" t="s">
        <v>502</v>
      </c>
      <c r="BM256" s="25" t="s">
        <v>4472</v>
      </c>
    </row>
    <row r="257" spans="2:65" s="1" customFormat="1">
      <c r="B257" s="42"/>
      <c r="C257" s="64"/>
      <c r="D257" s="227" t="s">
        <v>506</v>
      </c>
      <c r="E257" s="64"/>
      <c r="F257" s="274" t="s">
        <v>12912</v>
      </c>
      <c r="G257" s="64"/>
      <c r="H257" s="64"/>
      <c r="I257" s="177"/>
      <c r="J257" s="64"/>
      <c r="K257" s="64"/>
      <c r="L257" s="62"/>
      <c r="M257" s="223"/>
      <c r="N257" s="43"/>
      <c r="O257" s="43"/>
      <c r="P257" s="43"/>
      <c r="Q257" s="43"/>
      <c r="R257" s="43"/>
      <c r="S257" s="43"/>
      <c r="T257" s="79"/>
      <c r="AT257" s="25" t="s">
        <v>506</v>
      </c>
      <c r="AU257" s="25" t="s">
        <v>80</v>
      </c>
    </row>
    <row r="258" spans="2:65" s="1" customFormat="1" ht="16.5" customHeight="1">
      <c r="B258" s="42"/>
      <c r="C258" s="209" t="s">
        <v>1407</v>
      </c>
      <c r="D258" s="209" t="s">
        <v>498</v>
      </c>
      <c r="E258" s="210" t="s">
        <v>12913</v>
      </c>
      <c r="F258" s="211" t="s">
        <v>12914</v>
      </c>
      <c r="G258" s="212" t="s">
        <v>832</v>
      </c>
      <c r="H258" s="213">
        <v>400</v>
      </c>
      <c r="I258" s="214"/>
      <c r="J258" s="215">
        <f>ROUND(I258*H258,2)</f>
        <v>0</v>
      </c>
      <c r="K258" s="211" t="s">
        <v>23</v>
      </c>
      <c r="L258" s="62"/>
      <c r="M258" s="216" t="s">
        <v>23</v>
      </c>
      <c r="N258" s="217" t="s">
        <v>44</v>
      </c>
      <c r="O258" s="43"/>
      <c r="P258" s="218">
        <f>O258*H258</f>
        <v>0</v>
      </c>
      <c r="Q258" s="218">
        <v>0</v>
      </c>
      <c r="R258" s="218">
        <f>Q258*H258</f>
        <v>0</v>
      </c>
      <c r="S258" s="218">
        <v>0</v>
      </c>
      <c r="T258" s="219">
        <f>S258*H258</f>
        <v>0</v>
      </c>
      <c r="AR258" s="25" t="s">
        <v>502</v>
      </c>
      <c r="AT258" s="25" t="s">
        <v>498</v>
      </c>
      <c r="AU258" s="25" t="s">
        <v>80</v>
      </c>
      <c r="AY258" s="25" t="s">
        <v>492</v>
      </c>
      <c r="BE258" s="220">
        <f>IF(N258="základní",J258,0)</f>
        <v>0</v>
      </c>
      <c r="BF258" s="220">
        <f>IF(N258="snížená",J258,0)</f>
        <v>0</v>
      </c>
      <c r="BG258" s="220">
        <f>IF(N258="zákl. přenesená",J258,0)</f>
        <v>0</v>
      </c>
      <c r="BH258" s="220">
        <f>IF(N258="sníž. přenesená",J258,0)</f>
        <v>0</v>
      </c>
      <c r="BI258" s="220">
        <f>IF(N258="nulová",J258,0)</f>
        <v>0</v>
      </c>
      <c r="BJ258" s="25" t="s">
        <v>80</v>
      </c>
      <c r="BK258" s="220">
        <f>ROUND(I258*H258,2)</f>
        <v>0</v>
      </c>
      <c r="BL258" s="25" t="s">
        <v>502</v>
      </c>
      <c r="BM258" s="25" t="s">
        <v>4482</v>
      </c>
    </row>
    <row r="259" spans="2:65" s="1" customFormat="1">
      <c r="B259" s="42"/>
      <c r="C259" s="64"/>
      <c r="D259" s="227" t="s">
        <v>506</v>
      </c>
      <c r="E259" s="64"/>
      <c r="F259" s="274" t="s">
        <v>12914</v>
      </c>
      <c r="G259" s="64"/>
      <c r="H259" s="64"/>
      <c r="I259" s="177"/>
      <c r="J259" s="64"/>
      <c r="K259" s="64"/>
      <c r="L259" s="62"/>
      <c r="M259" s="223"/>
      <c r="N259" s="43"/>
      <c r="O259" s="43"/>
      <c r="P259" s="43"/>
      <c r="Q259" s="43"/>
      <c r="R259" s="43"/>
      <c r="S259" s="43"/>
      <c r="T259" s="79"/>
      <c r="AT259" s="25" t="s">
        <v>506</v>
      </c>
      <c r="AU259" s="25" t="s">
        <v>80</v>
      </c>
    </row>
    <row r="260" spans="2:65" s="1" customFormat="1" ht="16.5" customHeight="1">
      <c r="B260" s="42"/>
      <c r="C260" s="209" t="s">
        <v>1414</v>
      </c>
      <c r="D260" s="209" t="s">
        <v>498</v>
      </c>
      <c r="E260" s="210" t="s">
        <v>12915</v>
      </c>
      <c r="F260" s="211" t="s">
        <v>12916</v>
      </c>
      <c r="G260" s="212" t="s">
        <v>2537</v>
      </c>
      <c r="H260" s="213">
        <v>1</v>
      </c>
      <c r="I260" s="214"/>
      <c r="J260" s="215">
        <f>ROUND(I260*H260,2)</f>
        <v>0</v>
      </c>
      <c r="K260" s="211" t="s">
        <v>23</v>
      </c>
      <c r="L260" s="62"/>
      <c r="M260" s="216" t="s">
        <v>23</v>
      </c>
      <c r="N260" s="217" t="s">
        <v>44</v>
      </c>
      <c r="O260" s="43"/>
      <c r="P260" s="218">
        <f>O260*H260</f>
        <v>0</v>
      </c>
      <c r="Q260" s="218">
        <v>0</v>
      </c>
      <c r="R260" s="218">
        <f>Q260*H260</f>
        <v>0</v>
      </c>
      <c r="S260" s="218">
        <v>0</v>
      </c>
      <c r="T260" s="219">
        <f>S260*H260</f>
        <v>0</v>
      </c>
      <c r="AR260" s="25" t="s">
        <v>502</v>
      </c>
      <c r="AT260" s="25" t="s">
        <v>498</v>
      </c>
      <c r="AU260" s="25" t="s">
        <v>80</v>
      </c>
      <c r="AY260" s="25" t="s">
        <v>492</v>
      </c>
      <c r="BE260" s="220">
        <f>IF(N260="základní",J260,0)</f>
        <v>0</v>
      </c>
      <c r="BF260" s="220">
        <f>IF(N260="snížená",J260,0)</f>
        <v>0</v>
      </c>
      <c r="BG260" s="220">
        <f>IF(N260="zákl. přenesená",J260,0)</f>
        <v>0</v>
      </c>
      <c r="BH260" s="220">
        <f>IF(N260="sníž. přenesená",J260,0)</f>
        <v>0</v>
      </c>
      <c r="BI260" s="220">
        <f>IF(N260="nulová",J260,0)</f>
        <v>0</v>
      </c>
      <c r="BJ260" s="25" t="s">
        <v>80</v>
      </c>
      <c r="BK260" s="220">
        <f>ROUND(I260*H260,2)</f>
        <v>0</v>
      </c>
      <c r="BL260" s="25" t="s">
        <v>502</v>
      </c>
      <c r="BM260" s="25" t="s">
        <v>4492</v>
      </c>
    </row>
    <row r="261" spans="2:65" s="1" customFormat="1">
      <c r="B261" s="42"/>
      <c r="C261" s="64"/>
      <c r="D261" s="227" t="s">
        <v>506</v>
      </c>
      <c r="E261" s="64"/>
      <c r="F261" s="274" t="s">
        <v>12916</v>
      </c>
      <c r="G261" s="64"/>
      <c r="H261" s="64"/>
      <c r="I261" s="177"/>
      <c r="J261" s="64"/>
      <c r="K261" s="64"/>
      <c r="L261" s="62"/>
      <c r="M261" s="223"/>
      <c r="N261" s="43"/>
      <c r="O261" s="43"/>
      <c r="P261" s="43"/>
      <c r="Q261" s="43"/>
      <c r="R261" s="43"/>
      <c r="S261" s="43"/>
      <c r="T261" s="79"/>
      <c r="AT261" s="25" t="s">
        <v>506</v>
      </c>
      <c r="AU261" s="25" t="s">
        <v>80</v>
      </c>
    </row>
    <row r="262" spans="2:65" s="1" customFormat="1" ht="16.5" customHeight="1">
      <c r="B262" s="42"/>
      <c r="C262" s="209" t="s">
        <v>1419</v>
      </c>
      <c r="D262" s="209" t="s">
        <v>498</v>
      </c>
      <c r="E262" s="210" t="s">
        <v>12917</v>
      </c>
      <c r="F262" s="211" t="s">
        <v>12918</v>
      </c>
      <c r="G262" s="212" t="s">
        <v>2537</v>
      </c>
      <c r="H262" s="213">
        <v>70</v>
      </c>
      <c r="I262" s="214"/>
      <c r="J262" s="215">
        <f>ROUND(I262*H262,2)</f>
        <v>0</v>
      </c>
      <c r="K262" s="211" t="s">
        <v>23</v>
      </c>
      <c r="L262" s="62"/>
      <c r="M262" s="216" t="s">
        <v>23</v>
      </c>
      <c r="N262" s="217" t="s">
        <v>44</v>
      </c>
      <c r="O262" s="43"/>
      <c r="P262" s="218">
        <f>O262*H262</f>
        <v>0</v>
      </c>
      <c r="Q262" s="218">
        <v>0</v>
      </c>
      <c r="R262" s="218">
        <f>Q262*H262</f>
        <v>0</v>
      </c>
      <c r="S262" s="218">
        <v>0</v>
      </c>
      <c r="T262" s="219">
        <f>S262*H262</f>
        <v>0</v>
      </c>
      <c r="AR262" s="25" t="s">
        <v>502</v>
      </c>
      <c r="AT262" s="25" t="s">
        <v>498</v>
      </c>
      <c r="AU262" s="25" t="s">
        <v>80</v>
      </c>
      <c r="AY262" s="25" t="s">
        <v>492</v>
      </c>
      <c r="BE262" s="220">
        <f>IF(N262="základní",J262,0)</f>
        <v>0</v>
      </c>
      <c r="BF262" s="220">
        <f>IF(N262="snížená",J262,0)</f>
        <v>0</v>
      </c>
      <c r="BG262" s="220">
        <f>IF(N262="zákl. přenesená",J262,0)</f>
        <v>0</v>
      </c>
      <c r="BH262" s="220">
        <f>IF(N262="sníž. přenesená",J262,0)</f>
        <v>0</v>
      </c>
      <c r="BI262" s="220">
        <f>IF(N262="nulová",J262,0)</f>
        <v>0</v>
      </c>
      <c r="BJ262" s="25" t="s">
        <v>80</v>
      </c>
      <c r="BK262" s="220">
        <f>ROUND(I262*H262,2)</f>
        <v>0</v>
      </c>
      <c r="BL262" s="25" t="s">
        <v>502</v>
      </c>
      <c r="BM262" s="25" t="s">
        <v>4502</v>
      </c>
    </row>
    <row r="263" spans="2:65" s="1" customFormat="1">
      <c r="B263" s="42"/>
      <c r="C263" s="64"/>
      <c r="D263" s="227" t="s">
        <v>506</v>
      </c>
      <c r="E263" s="64"/>
      <c r="F263" s="274" t="s">
        <v>12918</v>
      </c>
      <c r="G263" s="64"/>
      <c r="H263" s="64"/>
      <c r="I263" s="177"/>
      <c r="J263" s="64"/>
      <c r="K263" s="64"/>
      <c r="L263" s="62"/>
      <c r="M263" s="223"/>
      <c r="N263" s="43"/>
      <c r="O263" s="43"/>
      <c r="P263" s="43"/>
      <c r="Q263" s="43"/>
      <c r="R263" s="43"/>
      <c r="S263" s="43"/>
      <c r="T263" s="79"/>
      <c r="AT263" s="25" t="s">
        <v>506</v>
      </c>
      <c r="AU263" s="25" t="s">
        <v>80</v>
      </c>
    </row>
    <row r="264" spans="2:65" s="1" customFormat="1" ht="16.5" customHeight="1">
      <c r="B264" s="42"/>
      <c r="C264" s="209" t="s">
        <v>1426</v>
      </c>
      <c r="D264" s="209" t="s">
        <v>498</v>
      </c>
      <c r="E264" s="210" t="s">
        <v>12919</v>
      </c>
      <c r="F264" s="211" t="s">
        <v>12920</v>
      </c>
      <c r="G264" s="212" t="s">
        <v>832</v>
      </c>
      <c r="H264" s="213">
        <v>2</v>
      </c>
      <c r="I264" s="214"/>
      <c r="J264" s="215">
        <f>ROUND(I264*H264,2)</f>
        <v>0</v>
      </c>
      <c r="K264" s="211" t="s">
        <v>23</v>
      </c>
      <c r="L264" s="62"/>
      <c r="M264" s="216" t="s">
        <v>23</v>
      </c>
      <c r="N264" s="217" t="s">
        <v>44</v>
      </c>
      <c r="O264" s="43"/>
      <c r="P264" s="218">
        <f>O264*H264</f>
        <v>0</v>
      </c>
      <c r="Q264" s="218">
        <v>0</v>
      </c>
      <c r="R264" s="218">
        <f>Q264*H264</f>
        <v>0</v>
      </c>
      <c r="S264" s="218">
        <v>0</v>
      </c>
      <c r="T264" s="219">
        <f>S264*H264</f>
        <v>0</v>
      </c>
      <c r="AR264" s="25" t="s">
        <v>502</v>
      </c>
      <c r="AT264" s="25" t="s">
        <v>498</v>
      </c>
      <c r="AU264" s="25" t="s">
        <v>80</v>
      </c>
      <c r="AY264" s="25" t="s">
        <v>492</v>
      </c>
      <c r="BE264" s="220">
        <f>IF(N264="základní",J264,0)</f>
        <v>0</v>
      </c>
      <c r="BF264" s="220">
        <f>IF(N264="snížená",J264,0)</f>
        <v>0</v>
      </c>
      <c r="BG264" s="220">
        <f>IF(N264="zákl. přenesená",J264,0)</f>
        <v>0</v>
      </c>
      <c r="BH264" s="220">
        <f>IF(N264="sníž. přenesená",J264,0)</f>
        <v>0</v>
      </c>
      <c r="BI264" s="220">
        <f>IF(N264="nulová",J264,0)</f>
        <v>0</v>
      </c>
      <c r="BJ264" s="25" t="s">
        <v>80</v>
      </c>
      <c r="BK264" s="220">
        <f>ROUND(I264*H264,2)</f>
        <v>0</v>
      </c>
      <c r="BL264" s="25" t="s">
        <v>502</v>
      </c>
      <c r="BM264" s="25" t="s">
        <v>4512</v>
      </c>
    </row>
    <row r="265" spans="2:65" s="1" customFormat="1">
      <c r="B265" s="42"/>
      <c r="C265" s="64"/>
      <c r="D265" s="221" t="s">
        <v>506</v>
      </c>
      <c r="E265" s="64"/>
      <c r="F265" s="222" t="s">
        <v>12920</v>
      </c>
      <c r="G265" s="64"/>
      <c r="H265" s="64"/>
      <c r="I265" s="177"/>
      <c r="J265" s="64"/>
      <c r="K265" s="64"/>
      <c r="L265" s="62"/>
      <c r="M265" s="223"/>
      <c r="N265" s="43"/>
      <c r="O265" s="43"/>
      <c r="P265" s="43"/>
      <c r="Q265" s="43"/>
      <c r="R265" s="43"/>
      <c r="S265" s="43"/>
      <c r="T265" s="79"/>
      <c r="AT265" s="25" t="s">
        <v>506</v>
      </c>
      <c r="AU265" s="25" t="s">
        <v>80</v>
      </c>
    </row>
    <row r="266" spans="2:65" s="1" customFormat="1" ht="24">
      <c r="B266" s="42"/>
      <c r="C266" s="64"/>
      <c r="D266" s="227" t="s">
        <v>2254</v>
      </c>
      <c r="E266" s="64"/>
      <c r="F266" s="273" t="s">
        <v>12921</v>
      </c>
      <c r="G266" s="64"/>
      <c r="H266" s="64"/>
      <c r="I266" s="177"/>
      <c r="J266" s="64"/>
      <c r="K266" s="64"/>
      <c r="L266" s="62"/>
      <c r="M266" s="223"/>
      <c r="N266" s="43"/>
      <c r="O266" s="43"/>
      <c r="P266" s="43"/>
      <c r="Q266" s="43"/>
      <c r="R266" s="43"/>
      <c r="S266" s="43"/>
      <c r="T266" s="79"/>
      <c r="AT266" s="25" t="s">
        <v>2254</v>
      </c>
      <c r="AU266" s="25" t="s">
        <v>80</v>
      </c>
    </row>
    <row r="267" spans="2:65" s="1" customFormat="1" ht="16.5" customHeight="1">
      <c r="B267" s="42"/>
      <c r="C267" s="209" t="s">
        <v>1432</v>
      </c>
      <c r="D267" s="209" t="s">
        <v>498</v>
      </c>
      <c r="E267" s="210" t="s">
        <v>12922</v>
      </c>
      <c r="F267" s="211" t="s">
        <v>12923</v>
      </c>
      <c r="G267" s="212" t="s">
        <v>2537</v>
      </c>
      <c r="H267" s="213">
        <v>620</v>
      </c>
      <c r="I267" s="214"/>
      <c r="J267" s="215">
        <f>ROUND(I267*H267,2)</f>
        <v>0</v>
      </c>
      <c r="K267" s="211" t="s">
        <v>23</v>
      </c>
      <c r="L267" s="62"/>
      <c r="M267" s="216" t="s">
        <v>23</v>
      </c>
      <c r="N267" s="217" t="s">
        <v>44</v>
      </c>
      <c r="O267" s="43"/>
      <c r="P267" s="218">
        <f>O267*H267</f>
        <v>0</v>
      </c>
      <c r="Q267" s="218">
        <v>0</v>
      </c>
      <c r="R267" s="218">
        <f>Q267*H267</f>
        <v>0</v>
      </c>
      <c r="S267" s="218">
        <v>0</v>
      </c>
      <c r="T267" s="219">
        <f>S267*H267</f>
        <v>0</v>
      </c>
      <c r="AR267" s="25" t="s">
        <v>502</v>
      </c>
      <c r="AT267" s="25" t="s">
        <v>498</v>
      </c>
      <c r="AU267" s="25" t="s">
        <v>80</v>
      </c>
      <c r="AY267" s="25" t="s">
        <v>492</v>
      </c>
      <c r="BE267" s="220">
        <f>IF(N267="základní",J267,0)</f>
        <v>0</v>
      </c>
      <c r="BF267" s="220">
        <f>IF(N267="snížená",J267,0)</f>
        <v>0</v>
      </c>
      <c r="BG267" s="220">
        <f>IF(N267="zákl. přenesená",J267,0)</f>
        <v>0</v>
      </c>
      <c r="BH267" s="220">
        <f>IF(N267="sníž. přenesená",J267,0)</f>
        <v>0</v>
      </c>
      <c r="BI267" s="220">
        <f>IF(N267="nulová",J267,0)</f>
        <v>0</v>
      </c>
      <c r="BJ267" s="25" t="s">
        <v>80</v>
      </c>
      <c r="BK267" s="220">
        <f>ROUND(I267*H267,2)</f>
        <v>0</v>
      </c>
      <c r="BL267" s="25" t="s">
        <v>502</v>
      </c>
      <c r="BM267" s="25" t="s">
        <v>4522</v>
      </c>
    </row>
    <row r="268" spans="2:65" s="1" customFormat="1">
      <c r="B268" s="42"/>
      <c r="C268" s="64"/>
      <c r="D268" s="227" t="s">
        <v>506</v>
      </c>
      <c r="E268" s="64"/>
      <c r="F268" s="274" t="s">
        <v>12923</v>
      </c>
      <c r="G268" s="64"/>
      <c r="H268" s="64"/>
      <c r="I268" s="177"/>
      <c r="J268" s="64"/>
      <c r="K268" s="64"/>
      <c r="L268" s="62"/>
      <c r="M268" s="223"/>
      <c r="N268" s="43"/>
      <c r="O268" s="43"/>
      <c r="P268" s="43"/>
      <c r="Q268" s="43"/>
      <c r="R268" s="43"/>
      <c r="S268" s="43"/>
      <c r="T268" s="79"/>
      <c r="AT268" s="25" t="s">
        <v>506</v>
      </c>
      <c r="AU268" s="25" t="s">
        <v>80</v>
      </c>
    </row>
    <row r="269" spans="2:65" s="1" customFormat="1" ht="16.5" customHeight="1">
      <c r="B269" s="42"/>
      <c r="C269" s="209" t="s">
        <v>1440</v>
      </c>
      <c r="D269" s="209" t="s">
        <v>498</v>
      </c>
      <c r="E269" s="210" t="s">
        <v>12924</v>
      </c>
      <c r="F269" s="211" t="s">
        <v>12925</v>
      </c>
      <c r="G269" s="212" t="s">
        <v>2537</v>
      </c>
      <c r="H269" s="213">
        <v>1</v>
      </c>
      <c r="I269" s="214"/>
      <c r="J269" s="215">
        <f>ROUND(I269*H269,2)</f>
        <v>0</v>
      </c>
      <c r="K269" s="211" t="s">
        <v>23</v>
      </c>
      <c r="L269" s="62"/>
      <c r="M269" s="216" t="s">
        <v>23</v>
      </c>
      <c r="N269" s="217" t="s">
        <v>44</v>
      </c>
      <c r="O269" s="43"/>
      <c r="P269" s="218">
        <f>O269*H269</f>
        <v>0</v>
      </c>
      <c r="Q269" s="218">
        <v>0</v>
      </c>
      <c r="R269" s="218">
        <f>Q269*H269</f>
        <v>0</v>
      </c>
      <c r="S269" s="218">
        <v>0</v>
      </c>
      <c r="T269" s="219">
        <f>S269*H269</f>
        <v>0</v>
      </c>
      <c r="AR269" s="25" t="s">
        <v>502</v>
      </c>
      <c r="AT269" s="25" t="s">
        <v>498</v>
      </c>
      <c r="AU269" s="25" t="s">
        <v>80</v>
      </c>
      <c r="AY269" s="25" t="s">
        <v>492</v>
      </c>
      <c r="BE269" s="220">
        <f>IF(N269="základní",J269,0)</f>
        <v>0</v>
      </c>
      <c r="BF269" s="220">
        <f>IF(N269="snížená",J269,0)</f>
        <v>0</v>
      </c>
      <c r="BG269" s="220">
        <f>IF(N269="zákl. přenesená",J269,0)</f>
        <v>0</v>
      </c>
      <c r="BH269" s="220">
        <f>IF(N269="sníž. přenesená",J269,0)</f>
        <v>0</v>
      </c>
      <c r="BI269" s="220">
        <f>IF(N269="nulová",J269,0)</f>
        <v>0</v>
      </c>
      <c r="BJ269" s="25" t="s">
        <v>80</v>
      </c>
      <c r="BK269" s="220">
        <f>ROUND(I269*H269,2)</f>
        <v>0</v>
      </c>
      <c r="BL269" s="25" t="s">
        <v>502</v>
      </c>
      <c r="BM269" s="25" t="s">
        <v>4532</v>
      </c>
    </row>
    <row r="270" spans="2:65" s="1" customFormat="1">
      <c r="B270" s="42"/>
      <c r="C270" s="64"/>
      <c r="D270" s="227" t="s">
        <v>506</v>
      </c>
      <c r="E270" s="64"/>
      <c r="F270" s="274" t="s">
        <v>12925</v>
      </c>
      <c r="G270" s="64"/>
      <c r="H270" s="64"/>
      <c r="I270" s="177"/>
      <c r="J270" s="64"/>
      <c r="K270" s="64"/>
      <c r="L270" s="62"/>
      <c r="M270" s="223"/>
      <c r="N270" s="43"/>
      <c r="O270" s="43"/>
      <c r="P270" s="43"/>
      <c r="Q270" s="43"/>
      <c r="R270" s="43"/>
      <c r="S270" s="43"/>
      <c r="T270" s="79"/>
      <c r="AT270" s="25" t="s">
        <v>506</v>
      </c>
      <c r="AU270" s="25" t="s">
        <v>80</v>
      </c>
    </row>
    <row r="271" spans="2:65" s="1" customFormat="1" ht="16.5" customHeight="1">
      <c r="B271" s="42"/>
      <c r="C271" s="209" t="s">
        <v>1448</v>
      </c>
      <c r="D271" s="209" t="s">
        <v>498</v>
      </c>
      <c r="E271" s="210" t="s">
        <v>12926</v>
      </c>
      <c r="F271" s="211" t="s">
        <v>12494</v>
      </c>
      <c r="G271" s="212" t="s">
        <v>2537</v>
      </c>
      <c r="H271" s="213">
        <v>1</v>
      </c>
      <c r="I271" s="214"/>
      <c r="J271" s="215">
        <f>ROUND(I271*H271,2)</f>
        <v>0</v>
      </c>
      <c r="K271" s="211" t="s">
        <v>23</v>
      </c>
      <c r="L271" s="62"/>
      <c r="M271" s="216" t="s">
        <v>23</v>
      </c>
      <c r="N271" s="217" t="s">
        <v>44</v>
      </c>
      <c r="O271" s="43"/>
      <c r="P271" s="218">
        <f>O271*H271</f>
        <v>0</v>
      </c>
      <c r="Q271" s="218">
        <v>0</v>
      </c>
      <c r="R271" s="218">
        <f>Q271*H271</f>
        <v>0</v>
      </c>
      <c r="S271" s="218">
        <v>0</v>
      </c>
      <c r="T271" s="219">
        <f>S271*H271</f>
        <v>0</v>
      </c>
      <c r="AR271" s="25" t="s">
        <v>502</v>
      </c>
      <c r="AT271" s="25" t="s">
        <v>498</v>
      </c>
      <c r="AU271" s="25" t="s">
        <v>80</v>
      </c>
      <c r="AY271" s="25" t="s">
        <v>492</v>
      </c>
      <c r="BE271" s="220">
        <f>IF(N271="základní",J271,0)</f>
        <v>0</v>
      </c>
      <c r="BF271" s="220">
        <f>IF(N271="snížená",J271,0)</f>
        <v>0</v>
      </c>
      <c r="BG271" s="220">
        <f>IF(N271="zákl. přenesená",J271,0)</f>
        <v>0</v>
      </c>
      <c r="BH271" s="220">
        <f>IF(N271="sníž. přenesená",J271,0)</f>
        <v>0</v>
      </c>
      <c r="BI271" s="220">
        <f>IF(N271="nulová",J271,0)</f>
        <v>0</v>
      </c>
      <c r="BJ271" s="25" t="s">
        <v>80</v>
      </c>
      <c r="BK271" s="220">
        <f>ROUND(I271*H271,2)</f>
        <v>0</v>
      </c>
      <c r="BL271" s="25" t="s">
        <v>502</v>
      </c>
      <c r="BM271" s="25" t="s">
        <v>4542</v>
      </c>
    </row>
    <row r="272" spans="2:65" s="1" customFormat="1">
      <c r="B272" s="42"/>
      <c r="C272" s="64"/>
      <c r="D272" s="221" t="s">
        <v>506</v>
      </c>
      <c r="E272" s="64"/>
      <c r="F272" s="222" t="s">
        <v>12494</v>
      </c>
      <c r="G272" s="64"/>
      <c r="H272" s="64"/>
      <c r="I272" s="177"/>
      <c r="J272" s="64"/>
      <c r="K272" s="64"/>
      <c r="L272" s="62"/>
      <c r="M272" s="223"/>
      <c r="N272" s="43"/>
      <c r="O272" s="43"/>
      <c r="P272" s="43"/>
      <c r="Q272" s="43"/>
      <c r="R272" s="43"/>
      <c r="S272" s="43"/>
      <c r="T272" s="79"/>
      <c r="AT272" s="25" t="s">
        <v>506</v>
      </c>
      <c r="AU272" s="25" t="s">
        <v>80</v>
      </c>
    </row>
    <row r="273" spans="2:65" s="11" customFormat="1" ht="37.35" customHeight="1">
      <c r="B273" s="192"/>
      <c r="C273" s="193"/>
      <c r="D273" s="206" t="s">
        <v>72</v>
      </c>
      <c r="E273" s="290" t="s">
        <v>4882</v>
      </c>
      <c r="F273" s="290" t="s">
        <v>12927</v>
      </c>
      <c r="G273" s="193"/>
      <c r="H273" s="193"/>
      <c r="I273" s="196"/>
      <c r="J273" s="291">
        <f>BK273</f>
        <v>0</v>
      </c>
      <c r="K273" s="193"/>
      <c r="L273" s="198"/>
      <c r="M273" s="199"/>
      <c r="N273" s="200"/>
      <c r="O273" s="200"/>
      <c r="P273" s="201">
        <f>SUM(P274:P327)</f>
        <v>0</v>
      </c>
      <c r="Q273" s="200"/>
      <c r="R273" s="201">
        <f>SUM(R274:R327)</f>
        <v>0</v>
      </c>
      <c r="S273" s="200"/>
      <c r="T273" s="202">
        <f>SUM(T274:T327)</f>
        <v>0</v>
      </c>
      <c r="AR273" s="203" t="s">
        <v>80</v>
      </c>
      <c r="AT273" s="204" t="s">
        <v>72</v>
      </c>
      <c r="AU273" s="204" t="s">
        <v>73</v>
      </c>
      <c r="AY273" s="203" t="s">
        <v>492</v>
      </c>
      <c r="BK273" s="205">
        <f>SUM(BK274:BK327)</f>
        <v>0</v>
      </c>
    </row>
    <row r="274" spans="2:65" s="1" customFormat="1" ht="16.5" customHeight="1">
      <c r="B274" s="42"/>
      <c r="C274" s="209" t="s">
        <v>1452</v>
      </c>
      <c r="D274" s="209" t="s">
        <v>498</v>
      </c>
      <c r="E274" s="210" t="s">
        <v>12928</v>
      </c>
      <c r="F274" s="211" t="s">
        <v>12929</v>
      </c>
      <c r="G274" s="212" t="s">
        <v>2537</v>
      </c>
      <c r="H274" s="213">
        <v>1</v>
      </c>
      <c r="I274" s="214"/>
      <c r="J274" s="215">
        <f>ROUND(I274*H274,2)</f>
        <v>0</v>
      </c>
      <c r="K274" s="211" t="s">
        <v>23</v>
      </c>
      <c r="L274" s="62"/>
      <c r="M274" s="216" t="s">
        <v>23</v>
      </c>
      <c r="N274" s="217" t="s">
        <v>44</v>
      </c>
      <c r="O274" s="43"/>
      <c r="P274" s="218">
        <f>O274*H274</f>
        <v>0</v>
      </c>
      <c r="Q274" s="218">
        <v>0</v>
      </c>
      <c r="R274" s="218">
        <f>Q274*H274</f>
        <v>0</v>
      </c>
      <c r="S274" s="218">
        <v>0</v>
      </c>
      <c r="T274" s="219">
        <f>S274*H274</f>
        <v>0</v>
      </c>
      <c r="AR274" s="25" t="s">
        <v>502</v>
      </c>
      <c r="AT274" s="25" t="s">
        <v>498</v>
      </c>
      <c r="AU274" s="25" t="s">
        <v>80</v>
      </c>
      <c r="AY274" s="25" t="s">
        <v>492</v>
      </c>
      <c r="BE274" s="220">
        <f>IF(N274="základní",J274,0)</f>
        <v>0</v>
      </c>
      <c r="BF274" s="220">
        <f>IF(N274="snížená",J274,0)</f>
        <v>0</v>
      </c>
      <c r="BG274" s="220">
        <f>IF(N274="zákl. přenesená",J274,0)</f>
        <v>0</v>
      </c>
      <c r="BH274" s="220">
        <f>IF(N274="sníž. přenesená",J274,0)</f>
        <v>0</v>
      </c>
      <c r="BI274" s="220">
        <f>IF(N274="nulová",J274,0)</f>
        <v>0</v>
      </c>
      <c r="BJ274" s="25" t="s">
        <v>80</v>
      </c>
      <c r="BK274" s="220">
        <f>ROUND(I274*H274,2)</f>
        <v>0</v>
      </c>
      <c r="BL274" s="25" t="s">
        <v>502</v>
      </c>
      <c r="BM274" s="25" t="s">
        <v>4552</v>
      </c>
    </row>
    <row r="275" spans="2:65" s="1" customFormat="1">
      <c r="B275" s="42"/>
      <c r="C275" s="64"/>
      <c r="D275" s="227" t="s">
        <v>506</v>
      </c>
      <c r="E275" s="64"/>
      <c r="F275" s="274" t="s">
        <v>12929</v>
      </c>
      <c r="G275" s="64"/>
      <c r="H275" s="64"/>
      <c r="I275" s="177"/>
      <c r="J275" s="64"/>
      <c r="K275" s="64"/>
      <c r="L275" s="62"/>
      <c r="M275" s="223"/>
      <c r="N275" s="43"/>
      <c r="O275" s="43"/>
      <c r="P275" s="43"/>
      <c r="Q275" s="43"/>
      <c r="R275" s="43"/>
      <c r="S275" s="43"/>
      <c r="T275" s="79"/>
      <c r="AT275" s="25" t="s">
        <v>506</v>
      </c>
      <c r="AU275" s="25" t="s">
        <v>80</v>
      </c>
    </row>
    <row r="276" spans="2:65" s="1" customFormat="1" ht="16.5" customHeight="1">
      <c r="B276" s="42"/>
      <c r="C276" s="209" t="s">
        <v>1458</v>
      </c>
      <c r="D276" s="209" t="s">
        <v>498</v>
      </c>
      <c r="E276" s="210" t="s">
        <v>12930</v>
      </c>
      <c r="F276" s="211" t="s">
        <v>12931</v>
      </c>
      <c r="G276" s="212" t="s">
        <v>2537</v>
      </c>
      <c r="H276" s="213">
        <v>1</v>
      </c>
      <c r="I276" s="214"/>
      <c r="J276" s="215">
        <f>ROUND(I276*H276,2)</f>
        <v>0</v>
      </c>
      <c r="K276" s="211" t="s">
        <v>23</v>
      </c>
      <c r="L276" s="62"/>
      <c r="M276" s="216" t="s">
        <v>23</v>
      </c>
      <c r="N276" s="217" t="s">
        <v>44</v>
      </c>
      <c r="O276" s="43"/>
      <c r="P276" s="218">
        <f>O276*H276</f>
        <v>0</v>
      </c>
      <c r="Q276" s="218">
        <v>0</v>
      </c>
      <c r="R276" s="218">
        <f>Q276*H276</f>
        <v>0</v>
      </c>
      <c r="S276" s="218">
        <v>0</v>
      </c>
      <c r="T276" s="219">
        <f>S276*H276</f>
        <v>0</v>
      </c>
      <c r="AR276" s="25" t="s">
        <v>502</v>
      </c>
      <c r="AT276" s="25" t="s">
        <v>498</v>
      </c>
      <c r="AU276" s="25" t="s">
        <v>80</v>
      </c>
      <c r="AY276" s="25" t="s">
        <v>492</v>
      </c>
      <c r="BE276" s="220">
        <f>IF(N276="základní",J276,0)</f>
        <v>0</v>
      </c>
      <c r="BF276" s="220">
        <f>IF(N276="snížená",J276,0)</f>
        <v>0</v>
      </c>
      <c r="BG276" s="220">
        <f>IF(N276="zákl. přenesená",J276,0)</f>
        <v>0</v>
      </c>
      <c r="BH276" s="220">
        <f>IF(N276="sníž. přenesená",J276,0)</f>
        <v>0</v>
      </c>
      <c r="BI276" s="220">
        <f>IF(N276="nulová",J276,0)</f>
        <v>0</v>
      </c>
      <c r="BJ276" s="25" t="s">
        <v>80</v>
      </c>
      <c r="BK276" s="220">
        <f>ROUND(I276*H276,2)</f>
        <v>0</v>
      </c>
      <c r="BL276" s="25" t="s">
        <v>502</v>
      </c>
      <c r="BM276" s="25" t="s">
        <v>4562</v>
      </c>
    </row>
    <row r="277" spans="2:65" s="1" customFormat="1">
      <c r="B277" s="42"/>
      <c r="C277" s="64"/>
      <c r="D277" s="227" t="s">
        <v>506</v>
      </c>
      <c r="E277" s="64"/>
      <c r="F277" s="274" t="s">
        <v>12931</v>
      </c>
      <c r="G277" s="64"/>
      <c r="H277" s="64"/>
      <c r="I277" s="177"/>
      <c r="J277" s="64"/>
      <c r="K277" s="64"/>
      <c r="L277" s="62"/>
      <c r="M277" s="223"/>
      <c r="N277" s="43"/>
      <c r="O277" s="43"/>
      <c r="P277" s="43"/>
      <c r="Q277" s="43"/>
      <c r="R277" s="43"/>
      <c r="S277" s="43"/>
      <c r="T277" s="79"/>
      <c r="AT277" s="25" t="s">
        <v>506</v>
      </c>
      <c r="AU277" s="25" t="s">
        <v>80</v>
      </c>
    </row>
    <row r="278" spans="2:65" s="1" customFormat="1" ht="16.5" customHeight="1">
      <c r="B278" s="42"/>
      <c r="C278" s="209" t="s">
        <v>1462</v>
      </c>
      <c r="D278" s="209" t="s">
        <v>498</v>
      </c>
      <c r="E278" s="210" t="s">
        <v>12932</v>
      </c>
      <c r="F278" s="211" t="s">
        <v>12933</v>
      </c>
      <c r="G278" s="212" t="s">
        <v>2537</v>
      </c>
      <c r="H278" s="213">
        <v>10</v>
      </c>
      <c r="I278" s="214"/>
      <c r="J278" s="215">
        <f>ROUND(I278*H278,2)</f>
        <v>0</v>
      </c>
      <c r="K278" s="211" t="s">
        <v>23</v>
      </c>
      <c r="L278" s="62"/>
      <c r="M278" s="216" t="s">
        <v>23</v>
      </c>
      <c r="N278" s="217" t="s">
        <v>44</v>
      </c>
      <c r="O278" s="43"/>
      <c r="P278" s="218">
        <f>O278*H278</f>
        <v>0</v>
      </c>
      <c r="Q278" s="218">
        <v>0</v>
      </c>
      <c r="R278" s="218">
        <f>Q278*H278</f>
        <v>0</v>
      </c>
      <c r="S278" s="218">
        <v>0</v>
      </c>
      <c r="T278" s="219">
        <f>S278*H278</f>
        <v>0</v>
      </c>
      <c r="AR278" s="25" t="s">
        <v>502</v>
      </c>
      <c r="AT278" s="25" t="s">
        <v>498</v>
      </c>
      <c r="AU278" s="25" t="s">
        <v>80</v>
      </c>
      <c r="AY278" s="25" t="s">
        <v>492</v>
      </c>
      <c r="BE278" s="220">
        <f>IF(N278="základní",J278,0)</f>
        <v>0</v>
      </c>
      <c r="BF278" s="220">
        <f>IF(N278="snížená",J278,0)</f>
        <v>0</v>
      </c>
      <c r="BG278" s="220">
        <f>IF(N278="zákl. přenesená",J278,0)</f>
        <v>0</v>
      </c>
      <c r="BH278" s="220">
        <f>IF(N278="sníž. přenesená",J278,0)</f>
        <v>0</v>
      </c>
      <c r="BI278" s="220">
        <f>IF(N278="nulová",J278,0)</f>
        <v>0</v>
      </c>
      <c r="BJ278" s="25" t="s">
        <v>80</v>
      </c>
      <c r="BK278" s="220">
        <f>ROUND(I278*H278,2)</f>
        <v>0</v>
      </c>
      <c r="BL278" s="25" t="s">
        <v>502</v>
      </c>
      <c r="BM278" s="25" t="s">
        <v>4572</v>
      </c>
    </row>
    <row r="279" spans="2:65" s="1" customFormat="1">
      <c r="B279" s="42"/>
      <c r="C279" s="64"/>
      <c r="D279" s="227" t="s">
        <v>506</v>
      </c>
      <c r="E279" s="64"/>
      <c r="F279" s="274" t="s">
        <v>12933</v>
      </c>
      <c r="G279" s="64"/>
      <c r="H279" s="64"/>
      <c r="I279" s="177"/>
      <c r="J279" s="64"/>
      <c r="K279" s="64"/>
      <c r="L279" s="62"/>
      <c r="M279" s="223"/>
      <c r="N279" s="43"/>
      <c r="O279" s="43"/>
      <c r="P279" s="43"/>
      <c r="Q279" s="43"/>
      <c r="R279" s="43"/>
      <c r="S279" s="43"/>
      <c r="T279" s="79"/>
      <c r="AT279" s="25" t="s">
        <v>506</v>
      </c>
      <c r="AU279" s="25" t="s">
        <v>80</v>
      </c>
    </row>
    <row r="280" spans="2:65" s="1" customFormat="1" ht="16.5" customHeight="1">
      <c r="B280" s="42"/>
      <c r="C280" s="209" t="s">
        <v>1490</v>
      </c>
      <c r="D280" s="209" t="s">
        <v>498</v>
      </c>
      <c r="E280" s="210" t="s">
        <v>12934</v>
      </c>
      <c r="F280" s="211" t="s">
        <v>12935</v>
      </c>
      <c r="G280" s="212" t="s">
        <v>2537</v>
      </c>
      <c r="H280" s="213">
        <v>10</v>
      </c>
      <c r="I280" s="214"/>
      <c r="J280" s="215">
        <f>ROUND(I280*H280,2)</f>
        <v>0</v>
      </c>
      <c r="K280" s="211" t="s">
        <v>23</v>
      </c>
      <c r="L280" s="62"/>
      <c r="M280" s="216" t="s">
        <v>23</v>
      </c>
      <c r="N280" s="217" t="s">
        <v>44</v>
      </c>
      <c r="O280" s="43"/>
      <c r="P280" s="218">
        <f>O280*H280</f>
        <v>0</v>
      </c>
      <c r="Q280" s="218">
        <v>0</v>
      </c>
      <c r="R280" s="218">
        <f>Q280*H280</f>
        <v>0</v>
      </c>
      <c r="S280" s="218">
        <v>0</v>
      </c>
      <c r="T280" s="219">
        <f>S280*H280</f>
        <v>0</v>
      </c>
      <c r="AR280" s="25" t="s">
        <v>502</v>
      </c>
      <c r="AT280" s="25" t="s">
        <v>498</v>
      </c>
      <c r="AU280" s="25" t="s">
        <v>80</v>
      </c>
      <c r="AY280" s="25" t="s">
        <v>492</v>
      </c>
      <c r="BE280" s="220">
        <f>IF(N280="základní",J280,0)</f>
        <v>0</v>
      </c>
      <c r="BF280" s="220">
        <f>IF(N280="snížená",J280,0)</f>
        <v>0</v>
      </c>
      <c r="BG280" s="220">
        <f>IF(N280="zákl. přenesená",J280,0)</f>
        <v>0</v>
      </c>
      <c r="BH280" s="220">
        <f>IF(N280="sníž. přenesená",J280,0)</f>
        <v>0</v>
      </c>
      <c r="BI280" s="220">
        <f>IF(N280="nulová",J280,0)</f>
        <v>0</v>
      </c>
      <c r="BJ280" s="25" t="s">
        <v>80</v>
      </c>
      <c r="BK280" s="220">
        <f>ROUND(I280*H280,2)</f>
        <v>0</v>
      </c>
      <c r="BL280" s="25" t="s">
        <v>502</v>
      </c>
      <c r="BM280" s="25" t="s">
        <v>4582</v>
      </c>
    </row>
    <row r="281" spans="2:65" s="1" customFormat="1">
      <c r="B281" s="42"/>
      <c r="C281" s="64"/>
      <c r="D281" s="227" t="s">
        <v>506</v>
      </c>
      <c r="E281" s="64"/>
      <c r="F281" s="274" t="s">
        <v>12935</v>
      </c>
      <c r="G281" s="64"/>
      <c r="H281" s="64"/>
      <c r="I281" s="177"/>
      <c r="J281" s="64"/>
      <c r="K281" s="64"/>
      <c r="L281" s="62"/>
      <c r="M281" s="223"/>
      <c r="N281" s="43"/>
      <c r="O281" s="43"/>
      <c r="P281" s="43"/>
      <c r="Q281" s="43"/>
      <c r="R281" s="43"/>
      <c r="S281" s="43"/>
      <c r="T281" s="79"/>
      <c r="AT281" s="25" t="s">
        <v>506</v>
      </c>
      <c r="AU281" s="25" t="s">
        <v>80</v>
      </c>
    </row>
    <row r="282" spans="2:65" s="1" customFormat="1" ht="16.5" customHeight="1">
      <c r="B282" s="42"/>
      <c r="C282" s="209" t="s">
        <v>1497</v>
      </c>
      <c r="D282" s="209" t="s">
        <v>498</v>
      </c>
      <c r="E282" s="210" t="s">
        <v>12936</v>
      </c>
      <c r="F282" s="211" t="s">
        <v>12937</v>
      </c>
      <c r="G282" s="212" t="s">
        <v>2537</v>
      </c>
      <c r="H282" s="213">
        <v>10</v>
      </c>
      <c r="I282" s="214"/>
      <c r="J282" s="215">
        <f>ROUND(I282*H282,2)</f>
        <v>0</v>
      </c>
      <c r="K282" s="211" t="s">
        <v>23</v>
      </c>
      <c r="L282" s="62"/>
      <c r="M282" s="216" t="s">
        <v>23</v>
      </c>
      <c r="N282" s="217" t="s">
        <v>44</v>
      </c>
      <c r="O282" s="43"/>
      <c r="P282" s="218">
        <f>O282*H282</f>
        <v>0</v>
      </c>
      <c r="Q282" s="218">
        <v>0</v>
      </c>
      <c r="R282" s="218">
        <f>Q282*H282</f>
        <v>0</v>
      </c>
      <c r="S282" s="218">
        <v>0</v>
      </c>
      <c r="T282" s="219">
        <f>S282*H282</f>
        <v>0</v>
      </c>
      <c r="AR282" s="25" t="s">
        <v>502</v>
      </c>
      <c r="AT282" s="25" t="s">
        <v>498</v>
      </c>
      <c r="AU282" s="25" t="s">
        <v>80</v>
      </c>
      <c r="AY282" s="25" t="s">
        <v>492</v>
      </c>
      <c r="BE282" s="220">
        <f>IF(N282="základní",J282,0)</f>
        <v>0</v>
      </c>
      <c r="BF282" s="220">
        <f>IF(N282="snížená",J282,0)</f>
        <v>0</v>
      </c>
      <c r="BG282" s="220">
        <f>IF(N282="zákl. přenesená",J282,0)</f>
        <v>0</v>
      </c>
      <c r="BH282" s="220">
        <f>IF(N282="sníž. přenesená",J282,0)</f>
        <v>0</v>
      </c>
      <c r="BI282" s="220">
        <f>IF(N282="nulová",J282,0)</f>
        <v>0</v>
      </c>
      <c r="BJ282" s="25" t="s">
        <v>80</v>
      </c>
      <c r="BK282" s="220">
        <f>ROUND(I282*H282,2)</f>
        <v>0</v>
      </c>
      <c r="BL282" s="25" t="s">
        <v>502</v>
      </c>
      <c r="BM282" s="25" t="s">
        <v>4592</v>
      </c>
    </row>
    <row r="283" spans="2:65" s="1" customFormat="1">
      <c r="B283" s="42"/>
      <c r="C283" s="64"/>
      <c r="D283" s="227" t="s">
        <v>506</v>
      </c>
      <c r="E283" s="64"/>
      <c r="F283" s="274" t="s">
        <v>12937</v>
      </c>
      <c r="G283" s="64"/>
      <c r="H283" s="64"/>
      <c r="I283" s="177"/>
      <c r="J283" s="64"/>
      <c r="K283" s="64"/>
      <c r="L283" s="62"/>
      <c r="M283" s="223"/>
      <c r="N283" s="43"/>
      <c r="O283" s="43"/>
      <c r="P283" s="43"/>
      <c r="Q283" s="43"/>
      <c r="R283" s="43"/>
      <c r="S283" s="43"/>
      <c r="T283" s="79"/>
      <c r="AT283" s="25" t="s">
        <v>506</v>
      </c>
      <c r="AU283" s="25" t="s">
        <v>80</v>
      </c>
    </row>
    <row r="284" spans="2:65" s="1" customFormat="1" ht="16.5" customHeight="1">
      <c r="B284" s="42"/>
      <c r="C284" s="209" t="s">
        <v>1502</v>
      </c>
      <c r="D284" s="209" t="s">
        <v>498</v>
      </c>
      <c r="E284" s="210" t="s">
        <v>12938</v>
      </c>
      <c r="F284" s="211" t="s">
        <v>12939</v>
      </c>
      <c r="G284" s="212" t="s">
        <v>2537</v>
      </c>
      <c r="H284" s="213">
        <v>10</v>
      </c>
      <c r="I284" s="214"/>
      <c r="J284" s="215">
        <f>ROUND(I284*H284,2)</f>
        <v>0</v>
      </c>
      <c r="K284" s="211" t="s">
        <v>23</v>
      </c>
      <c r="L284" s="62"/>
      <c r="M284" s="216" t="s">
        <v>23</v>
      </c>
      <c r="N284" s="217" t="s">
        <v>44</v>
      </c>
      <c r="O284" s="43"/>
      <c r="P284" s="218">
        <f>O284*H284</f>
        <v>0</v>
      </c>
      <c r="Q284" s="218">
        <v>0</v>
      </c>
      <c r="R284" s="218">
        <f>Q284*H284</f>
        <v>0</v>
      </c>
      <c r="S284" s="218">
        <v>0</v>
      </c>
      <c r="T284" s="219">
        <f>S284*H284</f>
        <v>0</v>
      </c>
      <c r="AR284" s="25" t="s">
        <v>502</v>
      </c>
      <c r="AT284" s="25" t="s">
        <v>498</v>
      </c>
      <c r="AU284" s="25" t="s">
        <v>80</v>
      </c>
      <c r="AY284" s="25" t="s">
        <v>492</v>
      </c>
      <c r="BE284" s="220">
        <f>IF(N284="základní",J284,0)</f>
        <v>0</v>
      </c>
      <c r="BF284" s="220">
        <f>IF(N284="snížená",J284,0)</f>
        <v>0</v>
      </c>
      <c r="BG284" s="220">
        <f>IF(N284="zákl. přenesená",J284,0)</f>
        <v>0</v>
      </c>
      <c r="BH284" s="220">
        <f>IF(N284="sníž. přenesená",J284,0)</f>
        <v>0</v>
      </c>
      <c r="BI284" s="220">
        <f>IF(N284="nulová",J284,0)</f>
        <v>0</v>
      </c>
      <c r="BJ284" s="25" t="s">
        <v>80</v>
      </c>
      <c r="BK284" s="220">
        <f>ROUND(I284*H284,2)</f>
        <v>0</v>
      </c>
      <c r="BL284" s="25" t="s">
        <v>502</v>
      </c>
      <c r="BM284" s="25" t="s">
        <v>4602</v>
      </c>
    </row>
    <row r="285" spans="2:65" s="1" customFormat="1">
      <c r="B285" s="42"/>
      <c r="C285" s="64"/>
      <c r="D285" s="227" t="s">
        <v>506</v>
      </c>
      <c r="E285" s="64"/>
      <c r="F285" s="274" t="s">
        <v>12939</v>
      </c>
      <c r="G285" s="64"/>
      <c r="H285" s="64"/>
      <c r="I285" s="177"/>
      <c r="J285" s="64"/>
      <c r="K285" s="64"/>
      <c r="L285" s="62"/>
      <c r="M285" s="223"/>
      <c r="N285" s="43"/>
      <c r="O285" s="43"/>
      <c r="P285" s="43"/>
      <c r="Q285" s="43"/>
      <c r="R285" s="43"/>
      <c r="S285" s="43"/>
      <c r="T285" s="79"/>
      <c r="AT285" s="25" t="s">
        <v>506</v>
      </c>
      <c r="AU285" s="25" t="s">
        <v>80</v>
      </c>
    </row>
    <row r="286" spans="2:65" s="1" customFormat="1" ht="16.5" customHeight="1">
      <c r="B286" s="42"/>
      <c r="C286" s="209" t="s">
        <v>1529</v>
      </c>
      <c r="D286" s="209" t="s">
        <v>498</v>
      </c>
      <c r="E286" s="210" t="s">
        <v>12940</v>
      </c>
      <c r="F286" s="211" t="s">
        <v>12941</v>
      </c>
      <c r="G286" s="212" t="s">
        <v>2537</v>
      </c>
      <c r="H286" s="213">
        <v>10</v>
      </c>
      <c r="I286" s="214"/>
      <c r="J286" s="215">
        <f>ROUND(I286*H286,2)</f>
        <v>0</v>
      </c>
      <c r="K286" s="211" t="s">
        <v>23</v>
      </c>
      <c r="L286" s="62"/>
      <c r="M286" s="216" t="s">
        <v>23</v>
      </c>
      <c r="N286" s="217" t="s">
        <v>44</v>
      </c>
      <c r="O286" s="43"/>
      <c r="P286" s="218">
        <f>O286*H286</f>
        <v>0</v>
      </c>
      <c r="Q286" s="218">
        <v>0</v>
      </c>
      <c r="R286" s="218">
        <f>Q286*H286</f>
        <v>0</v>
      </c>
      <c r="S286" s="218">
        <v>0</v>
      </c>
      <c r="T286" s="219">
        <f>S286*H286</f>
        <v>0</v>
      </c>
      <c r="AR286" s="25" t="s">
        <v>502</v>
      </c>
      <c r="AT286" s="25" t="s">
        <v>498</v>
      </c>
      <c r="AU286" s="25" t="s">
        <v>80</v>
      </c>
      <c r="AY286" s="25" t="s">
        <v>492</v>
      </c>
      <c r="BE286" s="220">
        <f>IF(N286="základní",J286,0)</f>
        <v>0</v>
      </c>
      <c r="BF286" s="220">
        <f>IF(N286="snížená",J286,0)</f>
        <v>0</v>
      </c>
      <c r="BG286" s="220">
        <f>IF(N286="zákl. přenesená",J286,0)</f>
        <v>0</v>
      </c>
      <c r="BH286" s="220">
        <f>IF(N286="sníž. přenesená",J286,0)</f>
        <v>0</v>
      </c>
      <c r="BI286" s="220">
        <f>IF(N286="nulová",J286,0)</f>
        <v>0</v>
      </c>
      <c r="BJ286" s="25" t="s">
        <v>80</v>
      </c>
      <c r="BK286" s="220">
        <f>ROUND(I286*H286,2)</f>
        <v>0</v>
      </c>
      <c r="BL286" s="25" t="s">
        <v>502</v>
      </c>
      <c r="BM286" s="25" t="s">
        <v>4612</v>
      </c>
    </row>
    <row r="287" spans="2:65" s="1" customFormat="1">
      <c r="B287" s="42"/>
      <c r="C287" s="64"/>
      <c r="D287" s="227" t="s">
        <v>506</v>
      </c>
      <c r="E287" s="64"/>
      <c r="F287" s="274" t="s">
        <v>12941</v>
      </c>
      <c r="G287" s="64"/>
      <c r="H287" s="64"/>
      <c r="I287" s="177"/>
      <c r="J287" s="64"/>
      <c r="K287" s="64"/>
      <c r="L287" s="62"/>
      <c r="M287" s="223"/>
      <c r="N287" s="43"/>
      <c r="O287" s="43"/>
      <c r="P287" s="43"/>
      <c r="Q287" s="43"/>
      <c r="R287" s="43"/>
      <c r="S287" s="43"/>
      <c r="T287" s="79"/>
      <c r="AT287" s="25" t="s">
        <v>506</v>
      </c>
      <c r="AU287" s="25" t="s">
        <v>80</v>
      </c>
    </row>
    <row r="288" spans="2:65" s="1" customFormat="1" ht="16.5" customHeight="1">
      <c r="B288" s="42"/>
      <c r="C288" s="209" t="s">
        <v>1535</v>
      </c>
      <c r="D288" s="209" t="s">
        <v>498</v>
      </c>
      <c r="E288" s="210" t="s">
        <v>12942</v>
      </c>
      <c r="F288" s="211" t="s">
        <v>12943</v>
      </c>
      <c r="G288" s="212" t="s">
        <v>2537</v>
      </c>
      <c r="H288" s="213">
        <v>1</v>
      </c>
      <c r="I288" s="214"/>
      <c r="J288" s="215">
        <f>ROUND(I288*H288,2)</f>
        <v>0</v>
      </c>
      <c r="K288" s="211" t="s">
        <v>23</v>
      </c>
      <c r="L288" s="62"/>
      <c r="M288" s="216" t="s">
        <v>23</v>
      </c>
      <c r="N288" s="217" t="s">
        <v>44</v>
      </c>
      <c r="O288" s="43"/>
      <c r="P288" s="218">
        <f>O288*H288</f>
        <v>0</v>
      </c>
      <c r="Q288" s="218">
        <v>0</v>
      </c>
      <c r="R288" s="218">
        <f>Q288*H288</f>
        <v>0</v>
      </c>
      <c r="S288" s="218">
        <v>0</v>
      </c>
      <c r="T288" s="219">
        <f>S288*H288</f>
        <v>0</v>
      </c>
      <c r="AR288" s="25" t="s">
        <v>502</v>
      </c>
      <c r="AT288" s="25" t="s">
        <v>498</v>
      </c>
      <c r="AU288" s="25" t="s">
        <v>80</v>
      </c>
      <c r="AY288" s="25" t="s">
        <v>492</v>
      </c>
      <c r="BE288" s="220">
        <f>IF(N288="základní",J288,0)</f>
        <v>0</v>
      </c>
      <c r="BF288" s="220">
        <f>IF(N288="snížená",J288,0)</f>
        <v>0</v>
      </c>
      <c r="BG288" s="220">
        <f>IF(N288="zákl. přenesená",J288,0)</f>
        <v>0</v>
      </c>
      <c r="BH288" s="220">
        <f>IF(N288="sníž. přenesená",J288,0)</f>
        <v>0</v>
      </c>
      <c r="BI288" s="220">
        <f>IF(N288="nulová",J288,0)</f>
        <v>0</v>
      </c>
      <c r="BJ288" s="25" t="s">
        <v>80</v>
      </c>
      <c r="BK288" s="220">
        <f>ROUND(I288*H288,2)</f>
        <v>0</v>
      </c>
      <c r="BL288" s="25" t="s">
        <v>502</v>
      </c>
      <c r="BM288" s="25" t="s">
        <v>4622</v>
      </c>
    </row>
    <row r="289" spans="2:65" s="1" customFormat="1">
      <c r="B289" s="42"/>
      <c r="C289" s="64"/>
      <c r="D289" s="227" t="s">
        <v>506</v>
      </c>
      <c r="E289" s="64"/>
      <c r="F289" s="274" t="s">
        <v>12943</v>
      </c>
      <c r="G289" s="64"/>
      <c r="H289" s="64"/>
      <c r="I289" s="177"/>
      <c r="J289" s="64"/>
      <c r="K289" s="64"/>
      <c r="L289" s="62"/>
      <c r="M289" s="223"/>
      <c r="N289" s="43"/>
      <c r="O289" s="43"/>
      <c r="P289" s="43"/>
      <c r="Q289" s="43"/>
      <c r="R289" s="43"/>
      <c r="S289" s="43"/>
      <c r="T289" s="79"/>
      <c r="AT289" s="25" t="s">
        <v>506</v>
      </c>
      <c r="AU289" s="25" t="s">
        <v>80</v>
      </c>
    </row>
    <row r="290" spans="2:65" s="1" customFormat="1" ht="16.5" customHeight="1">
      <c r="B290" s="42"/>
      <c r="C290" s="209" t="s">
        <v>1541</v>
      </c>
      <c r="D290" s="209" t="s">
        <v>498</v>
      </c>
      <c r="E290" s="210" t="s">
        <v>12944</v>
      </c>
      <c r="F290" s="211" t="s">
        <v>12945</v>
      </c>
      <c r="G290" s="212" t="s">
        <v>2537</v>
      </c>
      <c r="H290" s="213">
        <v>1</v>
      </c>
      <c r="I290" s="214"/>
      <c r="J290" s="215">
        <f>ROUND(I290*H290,2)</f>
        <v>0</v>
      </c>
      <c r="K290" s="211" t="s">
        <v>23</v>
      </c>
      <c r="L290" s="62"/>
      <c r="M290" s="216" t="s">
        <v>23</v>
      </c>
      <c r="N290" s="217" t="s">
        <v>44</v>
      </c>
      <c r="O290" s="43"/>
      <c r="P290" s="218">
        <f>O290*H290</f>
        <v>0</v>
      </c>
      <c r="Q290" s="218">
        <v>0</v>
      </c>
      <c r="R290" s="218">
        <f>Q290*H290</f>
        <v>0</v>
      </c>
      <c r="S290" s="218">
        <v>0</v>
      </c>
      <c r="T290" s="219">
        <f>S290*H290</f>
        <v>0</v>
      </c>
      <c r="AR290" s="25" t="s">
        <v>502</v>
      </c>
      <c r="AT290" s="25" t="s">
        <v>498</v>
      </c>
      <c r="AU290" s="25" t="s">
        <v>80</v>
      </c>
      <c r="AY290" s="25" t="s">
        <v>492</v>
      </c>
      <c r="BE290" s="220">
        <f>IF(N290="základní",J290,0)</f>
        <v>0</v>
      </c>
      <c r="BF290" s="220">
        <f>IF(N290="snížená",J290,0)</f>
        <v>0</v>
      </c>
      <c r="BG290" s="220">
        <f>IF(N290="zákl. přenesená",J290,0)</f>
        <v>0</v>
      </c>
      <c r="BH290" s="220">
        <f>IF(N290="sníž. přenesená",J290,0)</f>
        <v>0</v>
      </c>
      <c r="BI290" s="220">
        <f>IF(N290="nulová",J290,0)</f>
        <v>0</v>
      </c>
      <c r="BJ290" s="25" t="s">
        <v>80</v>
      </c>
      <c r="BK290" s="220">
        <f>ROUND(I290*H290,2)</f>
        <v>0</v>
      </c>
      <c r="BL290" s="25" t="s">
        <v>502</v>
      </c>
      <c r="BM290" s="25" t="s">
        <v>4632</v>
      </c>
    </row>
    <row r="291" spans="2:65" s="1" customFormat="1">
      <c r="B291" s="42"/>
      <c r="C291" s="64"/>
      <c r="D291" s="227" t="s">
        <v>506</v>
      </c>
      <c r="E291" s="64"/>
      <c r="F291" s="274" t="s">
        <v>12945</v>
      </c>
      <c r="G291" s="64"/>
      <c r="H291" s="64"/>
      <c r="I291" s="177"/>
      <c r="J291" s="64"/>
      <c r="K291" s="64"/>
      <c r="L291" s="62"/>
      <c r="M291" s="223"/>
      <c r="N291" s="43"/>
      <c r="O291" s="43"/>
      <c r="P291" s="43"/>
      <c r="Q291" s="43"/>
      <c r="R291" s="43"/>
      <c r="S291" s="43"/>
      <c r="T291" s="79"/>
      <c r="AT291" s="25" t="s">
        <v>506</v>
      </c>
      <c r="AU291" s="25" t="s">
        <v>80</v>
      </c>
    </row>
    <row r="292" spans="2:65" s="1" customFormat="1" ht="16.5" customHeight="1">
      <c r="B292" s="42"/>
      <c r="C292" s="209" t="s">
        <v>1546</v>
      </c>
      <c r="D292" s="209" t="s">
        <v>498</v>
      </c>
      <c r="E292" s="210" t="s">
        <v>12946</v>
      </c>
      <c r="F292" s="211" t="s">
        <v>12947</v>
      </c>
      <c r="G292" s="212" t="s">
        <v>2537</v>
      </c>
      <c r="H292" s="213">
        <v>40</v>
      </c>
      <c r="I292" s="214"/>
      <c r="J292" s="215">
        <f>ROUND(I292*H292,2)</f>
        <v>0</v>
      </c>
      <c r="K292" s="211" t="s">
        <v>23</v>
      </c>
      <c r="L292" s="62"/>
      <c r="M292" s="216" t="s">
        <v>23</v>
      </c>
      <c r="N292" s="217" t="s">
        <v>44</v>
      </c>
      <c r="O292" s="43"/>
      <c r="P292" s="218">
        <f>O292*H292</f>
        <v>0</v>
      </c>
      <c r="Q292" s="218">
        <v>0</v>
      </c>
      <c r="R292" s="218">
        <f>Q292*H292</f>
        <v>0</v>
      </c>
      <c r="S292" s="218">
        <v>0</v>
      </c>
      <c r="T292" s="219">
        <f>S292*H292</f>
        <v>0</v>
      </c>
      <c r="AR292" s="25" t="s">
        <v>502</v>
      </c>
      <c r="AT292" s="25" t="s">
        <v>498</v>
      </c>
      <c r="AU292" s="25" t="s">
        <v>80</v>
      </c>
      <c r="AY292" s="25" t="s">
        <v>492</v>
      </c>
      <c r="BE292" s="220">
        <f>IF(N292="základní",J292,0)</f>
        <v>0</v>
      </c>
      <c r="BF292" s="220">
        <f>IF(N292="snížená",J292,0)</f>
        <v>0</v>
      </c>
      <c r="BG292" s="220">
        <f>IF(N292="zákl. přenesená",J292,0)</f>
        <v>0</v>
      </c>
      <c r="BH292" s="220">
        <f>IF(N292="sníž. přenesená",J292,0)</f>
        <v>0</v>
      </c>
      <c r="BI292" s="220">
        <f>IF(N292="nulová",J292,0)</f>
        <v>0</v>
      </c>
      <c r="BJ292" s="25" t="s">
        <v>80</v>
      </c>
      <c r="BK292" s="220">
        <f>ROUND(I292*H292,2)</f>
        <v>0</v>
      </c>
      <c r="BL292" s="25" t="s">
        <v>502</v>
      </c>
      <c r="BM292" s="25" t="s">
        <v>4642</v>
      </c>
    </row>
    <row r="293" spans="2:65" s="1" customFormat="1">
      <c r="B293" s="42"/>
      <c r="C293" s="64"/>
      <c r="D293" s="227" t="s">
        <v>506</v>
      </c>
      <c r="E293" s="64"/>
      <c r="F293" s="274" t="s">
        <v>12947</v>
      </c>
      <c r="G293" s="64"/>
      <c r="H293" s="64"/>
      <c r="I293" s="177"/>
      <c r="J293" s="64"/>
      <c r="K293" s="64"/>
      <c r="L293" s="62"/>
      <c r="M293" s="223"/>
      <c r="N293" s="43"/>
      <c r="O293" s="43"/>
      <c r="P293" s="43"/>
      <c r="Q293" s="43"/>
      <c r="R293" s="43"/>
      <c r="S293" s="43"/>
      <c r="T293" s="79"/>
      <c r="AT293" s="25" t="s">
        <v>506</v>
      </c>
      <c r="AU293" s="25" t="s">
        <v>80</v>
      </c>
    </row>
    <row r="294" spans="2:65" s="1" customFormat="1" ht="16.5" customHeight="1">
      <c r="B294" s="42"/>
      <c r="C294" s="209" t="s">
        <v>1554</v>
      </c>
      <c r="D294" s="209" t="s">
        <v>498</v>
      </c>
      <c r="E294" s="210" t="s">
        <v>12948</v>
      </c>
      <c r="F294" s="211" t="s">
        <v>12949</v>
      </c>
      <c r="G294" s="212" t="s">
        <v>2537</v>
      </c>
      <c r="H294" s="213">
        <v>2</v>
      </c>
      <c r="I294" s="214"/>
      <c r="J294" s="215">
        <f>ROUND(I294*H294,2)</f>
        <v>0</v>
      </c>
      <c r="K294" s="211" t="s">
        <v>23</v>
      </c>
      <c r="L294" s="62"/>
      <c r="M294" s="216" t="s">
        <v>23</v>
      </c>
      <c r="N294" s="217" t="s">
        <v>44</v>
      </c>
      <c r="O294" s="43"/>
      <c r="P294" s="218">
        <f>O294*H294</f>
        <v>0</v>
      </c>
      <c r="Q294" s="218">
        <v>0</v>
      </c>
      <c r="R294" s="218">
        <f>Q294*H294</f>
        <v>0</v>
      </c>
      <c r="S294" s="218">
        <v>0</v>
      </c>
      <c r="T294" s="219">
        <f>S294*H294</f>
        <v>0</v>
      </c>
      <c r="AR294" s="25" t="s">
        <v>502</v>
      </c>
      <c r="AT294" s="25" t="s">
        <v>498</v>
      </c>
      <c r="AU294" s="25" t="s">
        <v>80</v>
      </c>
      <c r="AY294" s="25" t="s">
        <v>492</v>
      </c>
      <c r="BE294" s="220">
        <f>IF(N294="základní",J294,0)</f>
        <v>0</v>
      </c>
      <c r="BF294" s="220">
        <f>IF(N294="snížená",J294,0)</f>
        <v>0</v>
      </c>
      <c r="BG294" s="220">
        <f>IF(N294="zákl. přenesená",J294,0)</f>
        <v>0</v>
      </c>
      <c r="BH294" s="220">
        <f>IF(N294="sníž. přenesená",J294,0)</f>
        <v>0</v>
      </c>
      <c r="BI294" s="220">
        <f>IF(N294="nulová",J294,0)</f>
        <v>0</v>
      </c>
      <c r="BJ294" s="25" t="s">
        <v>80</v>
      </c>
      <c r="BK294" s="220">
        <f>ROUND(I294*H294,2)</f>
        <v>0</v>
      </c>
      <c r="BL294" s="25" t="s">
        <v>502</v>
      </c>
      <c r="BM294" s="25" t="s">
        <v>4652</v>
      </c>
    </row>
    <row r="295" spans="2:65" s="1" customFormat="1">
      <c r="B295" s="42"/>
      <c r="C295" s="64"/>
      <c r="D295" s="221" t="s">
        <v>506</v>
      </c>
      <c r="E295" s="64"/>
      <c r="F295" s="222" t="s">
        <v>12949</v>
      </c>
      <c r="G295" s="64"/>
      <c r="H295" s="64"/>
      <c r="I295" s="177"/>
      <c r="J295" s="64"/>
      <c r="K295" s="64"/>
      <c r="L295" s="62"/>
      <c r="M295" s="223"/>
      <c r="N295" s="43"/>
      <c r="O295" s="43"/>
      <c r="P295" s="43"/>
      <c r="Q295" s="43"/>
      <c r="R295" s="43"/>
      <c r="S295" s="43"/>
      <c r="T295" s="79"/>
      <c r="AT295" s="25" t="s">
        <v>506</v>
      </c>
      <c r="AU295" s="25" t="s">
        <v>80</v>
      </c>
    </row>
    <row r="296" spans="2:65" s="1" customFormat="1" ht="24">
      <c r="B296" s="42"/>
      <c r="C296" s="64"/>
      <c r="D296" s="227" t="s">
        <v>2254</v>
      </c>
      <c r="E296" s="64"/>
      <c r="F296" s="273" t="s">
        <v>12950</v>
      </c>
      <c r="G296" s="64"/>
      <c r="H296" s="64"/>
      <c r="I296" s="177"/>
      <c r="J296" s="64"/>
      <c r="K296" s="64"/>
      <c r="L296" s="62"/>
      <c r="M296" s="223"/>
      <c r="N296" s="43"/>
      <c r="O296" s="43"/>
      <c r="P296" s="43"/>
      <c r="Q296" s="43"/>
      <c r="R296" s="43"/>
      <c r="S296" s="43"/>
      <c r="T296" s="79"/>
      <c r="AT296" s="25" t="s">
        <v>2254</v>
      </c>
      <c r="AU296" s="25" t="s">
        <v>80</v>
      </c>
    </row>
    <row r="297" spans="2:65" s="1" customFormat="1" ht="16.5" customHeight="1">
      <c r="B297" s="42"/>
      <c r="C297" s="209" t="s">
        <v>1563</v>
      </c>
      <c r="D297" s="209" t="s">
        <v>498</v>
      </c>
      <c r="E297" s="210" t="s">
        <v>12951</v>
      </c>
      <c r="F297" s="211" t="s">
        <v>12952</v>
      </c>
      <c r="G297" s="212" t="s">
        <v>832</v>
      </c>
      <c r="H297" s="213">
        <v>1300</v>
      </c>
      <c r="I297" s="214"/>
      <c r="J297" s="215">
        <f>ROUND(I297*H297,2)</f>
        <v>0</v>
      </c>
      <c r="K297" s="211" t="s">
        <v>23</v>
      </c>
      <c r="L297" s="62"/>
      <c r="M297" s="216" t="s">
        <v>23</v>
      </c>
      <c r="N297" s="217" t="s">
        <v>44</v>
      </c>
      <c r="O297" s="43"/>
      <c r="P297" s="218">
        <f>O297*H297</f>
        <v>0</v>
      </c>
      <c r="Q297" s="218">
        <v>0</v>
      </c>
      <c r="R297" s="218">
        <f>Q297*H297</f>
        <v>0</v>
      </c>
      <c r="S297" s="218">
        <v>0</v>
      </c>
      <c r="T297" s="219">
        <f>S297*H297</f>
        <v>0</v>
      </c>
      <c r="AR297" s="25" t="s">
        <v>502</v>
      </c>
      <c r="AT297" s="25" t="s">
        <v>498</v>
      </c>
      <c r="AU297" s="25" t="s">
        <v>80</v>
      </c>
      <c r="AY297" s="25" t="s">
        <v>492</v>
      </c>
      <c r="BE297" s="220">
        <f>IF(N297="základní",J297,0)</f>
        <v>0</v>
      </c>
      <c r="BF297" s="220">
        <f>IF(N297="snížená",J297,0)</f>
        <v>0</v>
      </c>
      <c r="BG297" s="220">
        <f>IF(N297="zákl. přenesená",J297,0)</f>
        <v>0</v>
      </c>
      <c r="BH297" s="220">
        <f>IF(N297="sníž. přenesená",J297,0)</f>
        <v>0</v>
      </c>
      <c r="BI297" s="220">
        <f>IF(N297="nulová",J297,0)</f>
        <v>0</v>
      </c>
      <c r="BJ297" s="25" t="s">
        <v>80</v>
      </c>
      <c r="BK297" s="220">
        <f>ROUND(I297*H297,2)</f>
        <v>0</v>
      </c>
      <c r="BL297" s="25" t="s">
        <v>502</v>
      </c>
      <c r="BM297" s="25" t="s">
        <v>4662</v>
      </c>
    </row>
    <row r="298" spans="2:65" s="1" customFormat="1">
      <c r="B298" s="42"/>
      <c r="C298" s="64"/>
      <c r="D298" s="227" t="s">
        <v>506</v>
      </c>
      <c r="E298" s="64"/>
      <c r="F298" s="274" t="s">
        <v>12952</v>
      </c>
      <c r="G298" s="64"/>
      <c r="H298" s="64"/>
      <c r="I298" s="177"/>
      <c r="J298" s="64"/>
      <c r="K298" s="64"/>
      <c r="L298" s="62"/>
      <c r="M298" s="223"/>
      <c r="N298" s="43"/>
      <c r="O298" s="43"/>
      <c r="P298" s="43"/>
      <c r="Q298" s="43"/>
      <c r="R298" s="43"/>
      <c r="S298" s="43"/>
      <c r="T298" s="79"/>
      <c r="AT298" s="25" t="s">
        <v>506</v>
      </c>
      <c r="AU298" s="25" t="s">
        <v>80</v>
      </c>
    </row>
    <row r="299" spans="2:65" s="1" customFormat="1" ht="16.5" customHeight="1">
      <c r="B299" s="42"/>
      <c r="C299" s="209" t="s">
        <v>1567</v>
      </c>
      <c r="D299" s="209" t="s">
        <v>498</v>
      </c>
      <c r="E299" s="210" t="s">
        <v>12953</v>
      </c>
      <c r="F299" s="211" t="s">
        <v>12954</v>
      </c>
      <c r="G299" s="212" t="s">
        <v>832</v>
      </c>
      <c r="H299" s="213">
        <v>50</v>
      </c>
      <c r="I299" s="214"/>
      <c r="J299" s="215">
        <f>ROUND(I299*H299,2)</f>
        <v>0</v>
      </c>
      <c r="K299" s="211" t="s">
        <v>23</v>
      </c>
      <c r="L299" s="62"/>
      <c r="M299" s="216" t="s">
        <v>23</v>
      </c>
      <c r="N299" s="217" t="s">
        <v>44</v>
      </c>
      <c r="O299" s="43"/>
      <c r="P299" s="218">
        <f>O299*H299</f>
        <v>0</v>
      </c>
      <c r="Q299" s="218">
        <v>0</v>
      </c>
      <c r="R299" s="218">
        <f>Q299*H299</f>
        <v>0</v>
      </c>
      <c r="S299" s="218">
        <v>0</v>
      </c>
      <c r="T299" s="219">
        <f>S299*H299</f>
        <v>0</v>
      </c>
      <c r="AR299" s="25" t="s">
        <v>502</v>
      </c>
      <c r="AT299" s="25" t="s">
        <v>498</v>
      </c>
      <c r="AU299" s="25" t="s">
        <v>80</v>
      </c>
      <c r="AY299" s="25" t="s">
        <v>492</v>
      </c>
      <c r="BE299" s="220">
        <f>IF(N299="základní",J299,0)</f>
        <v>0</v>
      </c>
      <c r="BF299" s="220">
        <f>IF(N299="snížená",J299,0)</f>
        <v>0</v>
      </c>
      <c r="BG299" s="220">
        <f>IF(N299="zákl. přenesená",J299,0)</f>
        <v>0</v>
      </c>
      <c r="BH299" s="220">
        <f>IF(N299="sníž. přenesená",J299,0)</f>
        <v>0</v>
      </c>
      <c r="BI299" s="220">
        <f>IF(N299="nulová",J299,0)</f>
        <v>0</v>
      </c>
      <c r="BJ299" s="25" t="s">
        <v>80</v>
      </c>
      <c r="BK299" s="220">
        <f>ROUND(I299*H299,2)</f>
        <v>0</v>
      </c>
      <c r="BL299" s="25" t="s">
        <v>502</v>
      </c>
      <c r="BM299" s="25" t="s">
        <v>4671</v>
      </c>
    </row>
    <row r="300" spans="2:65" s="1" customFormat="1">
      <c r="B300" s="42"/>
      <c r="C300" s="64"/>
      <c r="D300" s="227" t="s">
        <v>506</v>
      </c>
      <c r="E300" s="64"/>
      <c r="F300" s="274" t="s">
        <v>12955</v>
      </c>
      <c r="G300" s="64"/>
      <c r="H300" s="64"/>
      <c r="I300" s="177"/>
      <c r="J300" s="64"/>
      <c r="K300" s="64"/>
      <c r="L300" s="62"/>
      <c r="M300" s="223"/>
      <c r="N300" s="43"/>
      <c r="O300" s="43"/>
      <c r="P300" s="43"/>
      <c r="Q300" s="43"/>
      <c r="R300" s="43"/>
      <c r="S300" s="43"/>
      <c r="T300" s="79"/>
      <c r="AT300" s="25" t="s">
        <v>506</v>
      </c>
      <c r="AU300" s="25" t="s">
        <v>80</v>
      </c>
    </row>
    <row r="301" spans="2:65" s="1" customFormat="1" ht="16.5" customHeight="1">
      <c r="B301" s="42"/>
      <c r="C301" s="209" t="s">
        <v>1571</v>
      </c>
      <c r="D301" s="209" t="s">
        <v>498</v>
      </c>
      <c r="E301" s="210" t="s">
        <v>12956</v>
      </c>
      <c r="F301" s="211" t="s">
        <v>12957</v>
      </c>
      <c r="G301" s="212" t="s">
        <v>832</v>
      </c>
      <c r="H301" s="213">
        <v>1000</v>
      </c>
      <c r="I301" s="214"/>
      <c r="J301" s="215">
        <f>ROUND(I301*H301,2)</f>
        <v>0</v>
      </c>
      <c r="K301" s="211" t="s">
        <v>23</v>
      </c>
      <c r="L301" s="62"/>
      <c r="M301" s="216" t="s">
        <v>23</v>
      </c>
      <c r="N301" s="217" t="s">
        <v>44</v>
      </c>
      <c r="O301" s="43"/>
      <c r="P301" s="218">
        <f>O301*H301</f>
        <v>0</v>
      </c>
      <c r="Q301" s="218">
        <v>0</v>
      </c>
      <c r="R301" s="218">
        <f>Q301*H301</f>
        <v>0</v>
      </c>
      <c r="S301" s="218">
        <v>0</v>
      </c>
      <c r="T301" s="219">
        <f>S301*H301</f>
        <v>0</v>
      </c>
      <c r="AR301" s="25" t="s">
        <v>502</v>
      </c>
      <c r="AT301" s="25" t="s">
        <v>498</v>
      </c>
      <c r="AU301" s="25" t="s">
        <v>80</v>
      </c>
      <c r="AY301" s="25" t="s">
        <v>492</v>
      </c>
      <c r="BE301" s="220">
        <f>IF(N301="základní",J301,0)</f>
        <v>0</v>
      </c>
      <c r="BF301" s="220">
        <f>IF(N301="snížená",J301,0)</f>
        <v>0</v>
      </c>
      <c r="BG301" s="220">
        <f>IF(N301="zákl. přenesená",J301,0)</f>
        <v>0</v>
      </c>
      <c r="BH301" s="220">
        <f>IF(N301="sníž. přenesená",J301,0)</f>
        <v>0</v>
      </c>
      <c r="BI301" s="220">
        <f>IF(N301="nulová",J301,0)</f>
        <v>0</v>
      </c>
      <c r="BJ301" s="25" t="s">
        <v>80</v>
      </c>
      <c r="BK301" s="220">
        <f>ROUND(I301*H301,2)</f>
        <v>0</v>
      </c>
      <c r="BL301" s="25" t="s">
        <v>502</v>
      </c>
      <c r="BM301" s="25" t="s">
        <v>4679</v>
      </c>
    </row>
    <row r="302" spans="2:65" s="1" customFormat="1">
      <c r="B302" s="42"/>
      <c r="C302" s="64"/>
      <c r="D302" s="221" t="s">
        <v>506</v>
      </c>
      <c r="E302" s="64"/>
      <c r="F302" s="222" t="s">
        <v>12957</v>
      </c>
      <c r="G302" s="64"/>
      <c r="H302" s="64"/>
      <c r="I302" s="177"/>
      <c r="J302" s="64"/>
      <c r="K302" s="64"/>
      <c r="L302" s="62"/>
      <c r="M302" s="223"/>
      <c r="N302" s="43"/>
      <c r="O302" s="43"/>
      <c r="P302" s="43"/>
      <c r="Q302" s="43"/>
      <c r="R302" s="43"/>
      <c r="S302" s="43"/>
      <c r="T302" s="79"/>
      <c r="AT302" s="25" t="s">
        <v>506</v>
      </c>
      <c r="AU302" s="25" t="s">
        <v>80</v>
      </c>
    </row>
    <row r="303" spans="2:65" s="1" customFormat="1" ht="24">
      <c r="B303" s="42"/>
      <c r="C303" s="64"/>
      <c r="D303" s="227" t="s">
        <v>2254</v>
      </c>
      <c r="E303" s="64"/>
      <c r="F303" s="273" t="s">
        <v>12873</v>
      </c>
      <c r="G303" s="64"/>
      <c r="H303" s="64"/>
      <c r="I303" s="177"/>
      <c r="J303" s="64"/>
      <c r="K303" s="64"/>
      <c r="L303" s="62"/>
      <c r="M303" s="223"/>
      <c r="N303" s="43"/>
      <c r="O303" s="43"/>
      <c r="P303" s="43"/>
      <c r="Q303" s="43"/>
      <c r="R303" s="43"/>
      <c r="S303" s="43"/>
      <c r="T303" s="79"/>
      <c r="AT303" s="25" t="s">
        <v>2254</v>
      </c>
      <c r="AU303" s="25" t="s">
        <v>80</v>
      </c>
    </row>
    <row r="304" spans="2:65" s="1" customFormat="1" ht="16.5" customHeight="1">
      <c r="B304" s="42"/>
      <c r="C304" s="209" t="s">
        <v>1578</v>
      </c>
      <c r="D304" s="209" t="s">
        <v>498</v>
      </c>
      <c r="E304" s="210" t="s">
        <v>12958</v>
      </c>
      <c r="F304" s="211" t="s">
        <v>12959</v>
      </c>
      <c r="G304" s="212" t="s">
        <v>832</v>
      </c>
      <c r="H304" s="213">
        <v>200</v>
      </c>
      <c r="I304" s="214"/>
      <c r="J304" s="215">
        <f>ROUND(I304*H304,2)</f>
        <v>0</v>
      </c>
      <c r="K304" s="211" t="s">
        <v>23</v>
      </c>
      <c r="L304" s="62"/>
      <c r="M304" s="216" t="s">
        <v>23</v>
      </c>
      <c r="N304" s="217" t="s">
        <v>44</v>
      </c>
      <c r="O304" s="43"/>
      <c r="P304" s="218">
        <f>O304*H304</f>
        <v>0</v>
      </c>
      <c r="Q304" s="218">
        <v>0</v>
      </c>
      <c r="R304" s="218">
        <f>Q304*H304</f>
        <v>0</v>
      </c>
      <c r="S304" s="218">
        <v>0</v>
      </c>
      <c r="T304" s="219">
        <f>S304*H304</f>
        <v>0</v>
      </c>
      <c r="AR304" s="25" t="s">
        <v>502</v>
      </c>
      <c r="AT304" s="25" t="s">
        <v>498</v>
      </c>
      <c r="AU304" s="25" t="s">
        <v>80</v>
      </c>
      <c r="AY304" s="25" t="s">
        <v>492</v>
      </c>
      <c r="BE304" s="220">
        <f>IF(N304="základní",J304,0)</f>
        <v>0</v>
      </c>
      <c r="BF304" s="220">
        <f>IF(N304="snížená",J304,0)</f>
        <v>0</v>
      </c>
      <c r="BG304" s="220">
        <f>IF(N304="zákl. přenesená",J304,0)</f>
        <v>0</v>
      </c>
      <c r="BH304" s="220">
        <f>IF(N304="sníž. přenesená",J304,0)</f>
        <v>0</v>
      </c>
      <c r="BI304" s="220">
        <f>IF(N304="nulová",J304,0)</f>
        <v>0</v>
      </c>
      <c r="BJ304" s="25" t="s">
        <v>80</v>
      </c>
      <c r="BK304" s="220">
        <f>ROUND(I304*H304,2)</f>
        <v>0</v>
      </c>
      <c r="BL304" s="25" t="s">
        <v>502</v>
      </c>
      <c r="BM304" s="25" t="s">
        <v>4687</v>
      </c>
    </row>
    <row r="305" spans="2:65" s="1" customFormat="1">
      <c r="B305" s="42"/>
      <c r="C305" s="64"/>
      <c r="D305" s="221" t="s">
        <v>506</v>
      </c>
      <c r="E305" s="64"/>
      <c r="F305" s="222" t="s">
        <v>12959</v>
      </c>
      <c r="G305" s="64"/>
      <c r="H305" s="64"/>
      <c r="I305" s="177"/>
      <c r="J305" s="64"/>
      <c r="K305" s="64"/>
      <c r="L305" s="62"/>
      <c r="M305" s="223"/>
      <c r="N305" s="43"/>
      <c r="O305" s="43"/>
      <c r="P305" s="43"/>
      <c r="Q305" s="43"/>
      <c r="R305" s="43"/>
      <c r="S305" s="43"/>
      <c r="T305" s="79"/>
      <c r="AT305" s="25" t="s">
        <v>506</v>
      </c>
      <c r="AU305" s="25" t="s">
        <v>80</v>
      </c>
    </row>
    <row r="306" spans="2:65" s="1" customFormat="1" ht="24">
      <c r="B306" s="42"/>
      <c r="C306" s="64"/>
      <c r="D306" s="227" t="s">
        <v>2254</v>
      </c>
      <c r="E306" s="64"/>
      <c r="F306" s="273" t="s">
        <v>12876</v>
      </c>
      <c r="G306" s="64"/>
      <c r="H306" s="64"/>
      <c r="I306" s="177"/>
      <c r="J306" s="64"/>
      <c r="K306" s="64"/>
      <c r="L306" s="62"/>
      <c r="M306" s="223"/>
      <c r="N306" s="43"/>
      <c r="O306" s="43"/>
      <c r="P306" s="43"/>
      <c r="Q306" s="43"/>
      <c r="R306" s="43"/>
      <c r="S306" s="43"/>
      <c r="T306" s="79"/>
      <c r="AT306" s="25" t="s">
        <v>2254</v>
      </c>
      <c r="AU306" s="25" t="s">
        <v>80</v>
      </c>
    </row>
    <row r="307" spans="2:65" s="1" customFormat="1" ht="16.5" customHeight="1">
      <c r="B307" s="42"/>
      <c r="C307" s="209" t="s">
        <v>1584</v>
      </c>
      <c r="D307" s="209" t="s">
        <v>498</v>
      </c>
      <c r="E307" s="210" t="s">
        <v>12960</v>
      </c>
      <c r="F307" s="211" t="s">
        <v>12959</v>
      </c>
      <c r="G307" s="212" t="s">
        <v>832</v>
      </c>
      <c r="H307" s="213">
        <v>50</v>
      </c>
      <c r="I307" s="214"/>
      <c r="J307" s="215">
        <f>ROUND(I307*H307,2)</f>
        <v>0</v>
      </c>
      <c r="K307" s="211" t="s">
        <v>23</v>
      </c>
      <c r="L307" s="62"/>
      <c r="M307" s="216" t="s">
        <v>23</v>
      </c>
      <c r="N307" s="217" t="s">
        <v>44</v>
      </c>
      <c r="O307" s="43"/>
      <c r="P307" s="218">
        <f>O307*H307</f>
        <v>0</v>
      </c>
      <c r="Q307" s="218">
        <v>0</v>
      </c>
      <c r="R307" s="218">
        <f>Q307*H307</f>
        <v>0</v>
      </c>
      <c r="S307" s="218">
        <v>0</v>
      </c>
      <c r="T307" s="219">
        <f>S307*H307</f>
        <v>0</v>
      </c>
      <c r="AR307" s="25" t="s">
        <v>502</v>
      </c>
      <c r="AT307" s="25" t="s">
        <v>498</v>
      </c>
      <c r="AU307" s="25" t="s">
        <v>80</v>
      </c>
      <c r="AY307" s="25" t="s">
        <v>492</v>
      </c>
      <c r="BE307" s="220">
        <f>IF(N307="základní",J307,0)</f>
        <v>0</v>
      </c>
      <c r="BF307" s="220">
        <f>IF(N307="snížená",J307,0)</f>
        <v>0</v>
      </c>
      <c r="BG307" s="220">
        <f>IF(N307="zákl. přenesená",J307,0)</f>
        <v>0</v>
      </c>
      <c r="BH307" s="220">
        <f>IF(N307="sníž. přenesená",J307,0)</f>
        <v>0</v>
      </c>
      <c r="BI307" s="220">
        <f>IF(N307="nulová",J307,0)</f>
        <v>0</v>
      </c>
      <c r="BJ307" s="25" t="s">
        <v>80</v>
      </c>
      <c r="BK307" s="220">
        <f>ROUND(I307*H307,2)</f>
        <v>0</v>
      </c>
      <c r="BL307" s="25" t="s">
        <v>502</v>
      </c>
      <c r="BM307" s="25" t="s">
        <v>4695</v>
      </c>
    </row>
    <row r="308" spans="2:65" s="1" customFormat="1">
      <c r="B308" s="42"/>
      <c r="C308" s="64"/>
      <c r="D308" s="221" t="s">
        <v>506</v>
      </c>
      <c r="E308" s="64"/>
      <c r="F308" s="222" t="s">
        <v>12959</v>
      </c>
      <c r="G308" s="64"/>
      <c r="H308" s="64"/>
      <c r="I308" s="177"/>
      <c r="J308" s="64"/>
      <c r="K308" s="64"/>
      <c r="L308" s="62"/>
      <c r="M308" s="223"/>
      <c r="N308" s="43"/>
      <c r="O308" s="43"/>
      <c r="P308" s="43"/>
      <c r="Q308" s="43"/>
      <c r="R308" s="43"/>
      <c r="S308" s="43"/>
      <c r="T308" s="79"/>
      <c r="AT308" s="25" t="s">
        <v>506</v>
      </c>
      <c r="AU308" s="25" t="s">
        <v>80</v>
      </c>
    </row>
    <row r="309" spans="2:65" s="1" customFormat="1" ht="24">
      <c r="B309" s="42"/>
      <c r="C309" s="64"/>
      <c r="D309" s="227" t="s">
        <v>2254</v>
      </c>
      <c r="E309" s="64"/>
      <c r="F309" s="273" t="s">
        <v>12878</v>
      </c>
      <c r="G309" s="64"/>
      <c r="H309" s="64"/>
      <c r="I309" s="177"/>
      <c r="J309" s="64"/>
      <c r="K309" s="64"/>
      <c r="L309" s="62"/>
      <c r="M309" s="223"/>
      <c r="N309" s="43"/>
      <c r="O309" s="43"/>
      <c r="P309" s="43"/>
      <c r="Q309" s="43"/>
      <c r="R309" s="43"/>
      <c r="S309" s="43"/>
      <c r="T309" s="79"/>
      <c r="AT309" s="25" t="s">
        <v>2254</v>
      </c>
      <c r="AU309" s="25" t="s">
        <v>80</v>
      </c>
    </row>
    <row r="310" spans="2:65" s="1" customFormat="1" ht="16.5" customHeight="1">
      <c r="B310" s="42"/>
      <c r="C310" s="209" t="s">
        <v>1591</v>
      </c>
      <c r="D310" s="209" t="s">
        <v>498</v>
      </c>
      <c r="E310" s="210" t="s">
        <v>12961</v>
      </c>
      <c r="F310" s="211" t="s">
        <v>12962</v>
      </c>
      <c r="G310" s="212" t="s">
        <v>832</v>
      </c>
      <c r="H310" s="213">
        <v>40</v>
      </c>
      <c r="I310" s="214"/>
      <c r="J310" s="215">
        <f>ROUND(I310*H310,2)</f>
        <v>0</v>
      </c>
      <c r="K310" s="211" t="s">
        <v>23</v>
      </c>
      <c r="L310" s="62"/>
      <c r="M310" s="216" t="s">
        <v>23</v>
      </c>
      <c r="N310" s="217" t="s">
        <v>44</v>
      </c>
      <c r="O310" s="43"/>
      <c r="P310" s="218">
        <f>O310*H310</f>
        <v>0</v>
      </c>
      <c r="Q310" s="218">
        <v>0</v>
      </c>
      <c r="R310" s="218">
        <f>Q310*H310</f>
        <v>0</v>
      </c>
      <c r="S310" s="218">
        <v>0</v>
      </c>
      <c r="T310" s="219">
        <f>S310*H310</f>
        <v>0</v>
      </c>
      <c r="AR310" s="25" t="s">
        <v>502</v>
      </c>
      <c r="AT310" s="25" t="s">
        <v>498</v>
      </c>
      <c r="AU310" s="25" t="s">
        <v>80</v>
      </c>
      <c r="AY310" s="25" t="s">
        <v>492</v>
      </c>
      <c r="BE310" s="220">
        <f>IF(N310="základní",J310,0)</f>
        <v>0</v>
      </c>
      <c r="BF310" s="220">
        <f>IF(N310="snížená",J310,0)</f>
        <v>0</v>
      </c>
      <c r="BG310" s="220">
        <f>IF(N310="zákl. přenesená",J310,0)</f>
        <v>0</v>
      </c>
      <c r="BH310" s="220">
        <f>IF(N310="sníž. přenesená",J310,0)</f>
        <v>0</v>
      </c>
      <c r="BI310" s="220">
        <f>IF(N310="nulová",J310,0)</f>
        <v>0</v>
      </c>
      <c r="BJ310" s="25" t="s">
        <v>80</v>
      </c>
      <c r="BK310" s="220">
        <f>ROUND(I310*H310,2)</f>
        <v>0</v>
      </c>
      <c r="BL310" s="25" t="s">
        <v>502</v>
      </c>
      <c r="BM310" s="25" t="s">
        <v>4703</v>
      </c>
    </row>
    <row r="311" spans="2:65" s="1" customFormat="1">
      <c r="B311" s="42"/>
      <c r="C311" s="64"/>
      <c r="D311" s="227" t="s">
        <v>506</v>
      </c>
      <c r="E311" s="64"/>
      <c r="F311" s="274" t="s">
        <v>12963</v>
      </c>
      <c r="G311" s="64"/>
      <c r="H311" s="64"/>
      <c r="I311" s="177"/>
      <c r="J311" s="64"/>
      <c r="K311" s="64"/>
      <c r="L311" s="62"/>
      <c r="M311" s="223"/>
      <c r="N311" s="43"/>
      <c r="O311" s="43"/>
      <c r="P311" s="43"/>
      <c r="Q311" s="43"/>
      <c r="R311" s="43"/>
      <c r="S311" s="43"/>
      <c r="T311" s="79"/>
      <c r="AT311" s="25" t="s">
        <v>506</v>
      </c>
      <c r="AU311" s="25" t="s">
        <v>80</v>
      </c>
    </row>
    <row r="312" spans="2:65" s="1" customFormat="1" ht="16.5" customHeight="1">
      <c r="B312" s="42"/>
      <c r="C312" s="209" t="s">
        <v>1596</v>
      </c>
      <c r="D312" s="209" t="s">
        <v>498</v>
      </c>
      <c r="E312" s="210" t="s">
        <v>12964</v>
      </c>
      <c r="F312" s="211" t="s">
        <v>12965</v>
      </c>
      <c r="G312" s="212" t="s">
        <v>2537</v>
      </c>
      <c r="H312" s="213">
        <v>20</v>
      </c>
      <c r="I312" s="214"/>
      <c r="J312" s="215">
        <f>ROUND(I312*H312,2)</f>
        <v>0</v>
      </c>
      <c r="K312" s="211" t="s">
        <v>23</v>
      </c>
      <c r="L312" s="62"/>
      <c r="M312" s="216" t="s">
        <v>23</v>
      </c>
      <c r="N312" s="217" t="s">
        <v>44</v>
      </c>
      <c r="O312" s="43"/>
      <c r="P312" s="218">
        <f>O312*H312</f>
        <v>0</v>
      </c>
      <c r="Q312" s="218">
        <v>0</v>
      </c>
      <c r="R312" s="218">
        <f>Q312*H312</f>
        <v>0</v>
      </c>
      <c r="S312" s="218">
        <v>0</v>
      </c>
      <c r="T312" s="219">
        <f>S312*H312</f>
        <v>0</v>
      </c>
      <c r="AR312" s="25" t="s">
        <v>502</v>
      </c>
      <c r="AT312" s="25" t="s">
        <v>498</v>
      </c>
      <c r="AU312" s="25" t="s">
        <v>80</v>
      </c>
      <c r="AY312" s="25" t="s">
        <v>492</v>
      </c>
      <c r="BE312" s="220">
        <f>IF(N312="základní",J312,0)</f>
        <v>0</v>
      </c>
      <c r="BF312" s="220">
        <f>IF(N312="snížená",J312,0)</f>
        <v>0</v>
      </c>
      <c r="BG312" s="220">
        <f>IF(N312="zákl. přenesená",J312,0)</f>
        <v>0</v>
      </c>
      <c r="BH312" s="220">
        <f>IF(N312="sníž. přenesená",J312,0)</f>
        <v>0</v>
      </c>
      <c r="BI312" s="220">
        <f>IF(N312="nulová",J312,0)</f>
        <v>0</v>
      </c>
      <c r="BJ312" s="25" t="s">
        <v>80</v>
      </c>
      <c r="BK312" s="220">
        <f>ROUND(I312*H312,2)</f>
        <v>0</v>
      </c>
      <c r="BL312" s="25" t="s">
        <v>502</v>
      </c>
      <c r="BM312" s="25" t="s">
        <v>4711</v>
      </c>
    </row>
    <row r="313" spans="2:65" s="1" customFormat="1">
      <c r="B313" s="42"/>
      <c r="C313" s="64"/>
      <c r="D313" s="221" t="s">
        <v>506</v>
      </c>
      <c r="E313" s="64"/>
      <c r="F313" s="222" t="s">
        <v>12965</v>
      </c>
      <c r="G313" s="64"/>
      <c r="H313" s="64"/>
      <c r="I313" s="177"/>
      <c r="J313" s="64"/>
      <c r="K313" s="64"/>
      <c r="L313" s="62"/>
      <c r="M313" s="223"/>
      <c r="N313" s="43"/>
      <c r="O313" s="43"/>
      <c r="P313" s="43"/>
      <c r="Q313" s="43"/>
      <c r="R313" s="43"/>
      <c r="S313" s="43"/>
      <c r="T313" s="79"/>
      <c r="AT313" s="25" t="s">
        <v>506</v>
      </c>
      <c r="AU313" s="25" t="s">
        <v>80</v>
      </c>
    </row>
    <row r="314" spans="2:65" s="1" customFormat="1" ht="24">
      <c r="B314" s="42"/>
      <c r="C314" s="64"/>
      <c r="D314" s="227" t="s">
        <v>2254</v>
      </c>
      <c r="E314" s="64"/>
      <c r="F314" s="273" t="s">
        <v>12966</v>
      </c>
      <c r="G314" s="64"/>
      <c r="H314" s="64"/>
      <c r="I314" s="177"/>
      <c r="J314" s="64"/>
      <c r="K314" s="64"/>
      <c r="L314" s="62"/>
      <c r="M314" s="223"/>
      <c r="N314" s="43"/>
      <c r="O314" s="43"/>
      <c r="P314" s="43"/>
      <c r="Q314" s="43"/>
      <c r="R314" s="43"/>
      <c r="S314" s="43"/>
      <c r="T314" s="79"/>
      <c r="AT314" s="25" t="s">
        <v>2254</v>
      </c>
      <c r="AU314" s="25" t="s">
        <v>80</v>
      </c>
    </row>
    <row r="315" spans="2:65" s="1" customFormat="1" ht="16.5" customHeight="1">
      <c r="B315" s="42"/>
      <c r="C315" s="209" t="s">
        <v>1603</v>
      </c>
      <c r="D315" s="209" t="s">
        <v>498</v>
      </c>
      <c r="E315" s="210" t="s">
        <v>12967</v>
      </c>
      <c r="F315" s="211" t="s">
        <v>12965</v>
      </c>
      <c r="G315" s="212" t="s">
        <v>2537</v>
      </c>
      <c r="H315" s="213">
        <v>20</v>
      </c>
      <c r="I315" s="214"/>
      <c r="J315" s="215">
        <f>ROUND(I315*H315,2)</f>
        <v>0</v>
      </c>
      <c r="K315" s="211" t="s">
        <v>23</v>
      </c>
      <c r="L315" s="62"/>
      <c r="M315" s="216" t="s">
        <v>23</v>
      </c>
      <c r="N315" s="217" t="s">
        <v>44</v>
      </c>
      <c r="O315" s="43"/>
      <c r="P315" s="218">
        <f>O315*H315</f>
        <v>0</v>
      </c>
      <c r="Q315" s="218">
        <v>0</v>
      </c>
      <c r="R315" s="218">
        <f>Q315*H315</f>
        <v>0</v>
      </c>
      <c r="S315" s="218">
        <v>0</v>
      </c>
      <c r="T315" s="219">
        <f>S315*H315</f>
        <v>0</v>
      </c>
      <c r="AR315" s="25" t="s">
        <v>502</v>
      </c>
      <c r="AT315" s="25" t="s">
        <v>498</v>
      </c>
      <c r="AU315" s="25" t="s">
        <v>80</v>
      </c>
      <c r="AY315" s="25" t="s">
        <v>492</v>
      </c>
      <c r="BE315" s="220">
        <f>IF(N315="základní",J315,0)</f>
        <v>0</v>
      </c>
      <c r="BF315" s="220">
        <f>IF(N315="snížená",J315,0)</f>
        <v>0</v>
      </c>
      <c r="BG315" s="220">
        <f>IF(N315="zákl. přenesená",J315,0)</f>
        <v>0</v>
      </c>
      <c r="BH315" s="220">
        <f>IF(N315="sníž. přenesená",J315,0)</f>
        <v>0</v>
      </c>
      <c r="BI315" s="220">
        <f>IF(N315="nulová",J315,0)</f>
        <v>0</v>
      </c>
      <c r="BJ315" s="25" t="s">
        <v>80</v>
      </c>
      <c r="BK315" s="220">
        <f>ROUND(I315*H315,2)</f>
        <v>0</v>
      </c>
      <c r="BL315" s="25" t="s">
        <v>502</v>
      </c>
      <c r="BM315" s="25" t="s">
        <v>3030</v>
      </c>
    </row>
    <row r="316" spans="2:65" s="1" customFormat="1">
      <c r="B316" s="42"/>
      <c r="C316" s="64"/>
      <c r="D316" s="221" t="s">
        <v>506</v>
      </c>
      <c r="E316" s="64"/>
      <c r="F316" s="222" t="s">
        <v>12965</v>
      </c>
      <c r="G316" s="64"/>
      <c r="H316" s="64"/>
      <c r="I316" s="177"/>
      <c r="J316" s="64"/>
      <c r="K316" s="64"/>
      <c r="L316" s="62"/>
      <c r="M316" s="223"/>
      <c r="N316" s="43"/>
      <c r="O316" s="43"/>
      <c r="P316" s="43"/>
      <c r="Q316" s="43"/>
      <c r="R316" s="43"/>
      <c r="S316" s="43"/>
      <c r="T316" s="79"/>
      <c r="AT316" s="25" t="s">
        <v>506</v>
      </c>
      <c r="AU316" s="25" t="s">
        <v>80</v>
      </c>
    </row>
    <row r="317" spans="2:65" s="1" customFormat="1" ht="24">
      <c r="B317" s="42"/>
      <c r="C317" s="64"/>
      <c r="D317" s="227" t="s">
        <v>2254</v>
      </c>
      <c r="E317" s="64"/>
      <c r="F317" s="273" t="s">
        <v>12968</v>
      </c>
      <c r="G317" s="64"/>
      <c r="H317" s="64"/>
      <c r="I317" s="177"/>
      <c r="J317" s="64"/>
      <c r="K317" s="64"/>
      <c r="L317" s="62"/>
      <c r="M317" s="223"/>
      <c r="N317" s="43"/>
      <c r="O317" s="43"/>
      <c r="P317" s="43"/>
      <c r="Q317" s="43"/>
      <c r="R317" s="43"/>
      <c r="S317" s="43"/>
      <c r="T317" s="79"/>
      <c r="AT317" s="25" t="s">
        <v>2254</v>
      </c>
      <c r="AU317" s="25" t="s">
        <v>80</v>
      </c>
    </row>
    <row r="318" spans="2:65" s="1" customFormat="1" ht="16.5" customHeight="1">
      <c r="B318" s="42"/>
      <c r="C318" s="209" t="s">
        <v>1608</v>
      </c>
      <c r="D318" s="209" t="s">
        <v>498</v>
      </c>
      <c r="E318" s="210" t="s">
        <v>12969</v>
      </c>
      <c r="F318" s="211" t="s">
        <v>12970</v>
      </c>
      <c r="G318" s="212" t="s">
        <v>2537</v>
      </c>
      <c r="H318" s="213">
        <v>15</v>
      </c>
      <c r="I318" s="214"/>
      <c r="J318" s="215">
        <f>ROUND(I318*H318,2)</f>
        <v>0</v>
      </c>
      <c r="K318" s="211" t="s">
        <v>23</v>
      </c>
      <c r="L318" s="62"/>
      <c r="M318" s="216" t="s">
        <v>23</v>
      </c>
      <c r="N318" s="217" t="s">
        <v>44</v>
      </c>
      <c r="O318" s="43"/>
      <c r="P318" s="218">
        <f>O318*H318</f>
        <v>0</v>
      </c>
      <c r="Q318" s="218">
        <v>0</v>
      </c>
      <c r="R318" s="218">
        <f>Q318*H318</f>
        <v>0</v>
      </c>
      <c r="S318" s="218">
        <v>0</v>
      </c>
      <c r="T318" s="219">
        <f>S318*H318</f>
        <v>0</v>
      </c>
      <c r="AR318" s="25" t="s">
        <v>502</v>
      </c>
      <c r="AT318" s="25" t="s">
        <v>498</v>
      </c>
      <c r="AU318" s="25" t="s">
        <v>80</v>
      </c>
      <c r="AY318" s="25" t="s">
        <v>492</v>
      </c>
      <c r="BE318" s="220">
        <f>IF(N318="základní",J318,0)</f>
        <v>0</v>
      </c>
      <c r="BF318" s="220">
        <f>IF(N318="snížená",J318,0)</f>
        <v>0</v>
      </c>
      <c r="BG318" s="220">
        <f>IF(N318="zákl. přenesená",J318,0)</f>
        <v>0</v>
      </c>
      <c r="BH318" s="220">
        <f>IF(N318="sníž. přenesená",J318,0)</f>
        <v>0</v>
      </c>
      <c r="BI318" s="220">
        <f>IF(N318="nulová",J318,0)</f>
        <v>0</v>
      </c>
      <c r="BJ318" s="25" t="s">
        <v>80</v>
      </c>
      <c r="BK318" s="220">
        <f>ROUND(I318*H318,2)</f>
        <v>0</v>
      </c>
      <c r="BL318" s="25" t="s">
        <v>502</v>
      </c>
      <c r="BM318" s="25" t="s">
        <v>4734</v>
      </c>
    </row>
    <row r="319" spans="2:65" s="1" customFormat="1">
      <c r="B319" s="42"/>
      <c r="C319" s="64"/>
      <c r="D319" s="227" t="s">
        <v>506</v>
      </c>
      <c r="E319" s="64"/>
      <c r="F319" s="274" t="s">
        <v>12970</v>
      </c>
      <c r="G319" s="64"/>
      <c r="H319" s="64"/>
      <c r="I319" s="177"/>
      <c r="J319" s="64"/>
      <c r="K319" s="64"/>
      <c r="L319" s="62"/>
      <c r="M319" s="223"/>
      <c r="N319" s="43"/>
      <c r="O319" s="43"/>
      <c r="P319" s="43"/>
      <c r="Q319" s="43"/>
      <c r="R319" s="43"/>
      <c r="S319" s="43"/>
      <c r="T319" s="79"/>
      <c r="AT319" s="25" t="s">
        <v>506</v>
      </c>
      <c r="AU319" s="25" t="s">
        <v>80</v>
      </c>
    </row>
    <row r="320" spans="2:65" s="1" customFormat="1" ht="16.5" customHeight="1">
      <c r="B320" s="42"/>
      <c r="C320" s="209" t="s">
        <v>1613</v>
      </c>
      <c r="D320" s="209" t="s">
        <v>498</v>
      </c>
      <c r="E320" s="210" t="s">
        <v>12971</v>
      </c>
      <c r="F320" s="211" t="s">
        <v>12972</v>
      </c>
      <c r="G320" s="212" t="s">
        <v>2537</v>
      </c>
      <c r="H320" s="213">
        <v>36</v>
      </c>
      <c r="I320" s="214"/>
      <c r="J320" s="215">
        <f>ROUND(I320*H320,2)</f>
        <v>0</v>
      </c>
      <c r="K320" s="211" t="s">
        <v>23</v>
      </c>
      <c r="L320" s="62"/>
      <c r="M320" s="216" t="s">
        <v>23</v>
      </c>
      <c r="N320" s="217" t="s">
        <v>44</v>
      </c>
      <c r="O320" s="43"/>
      <c r="P320" s="218">
        <f>O320*H320</f>
        <v>0</v>
      </c>
      <c r="Q320" s="218">
        <v>0</v>
      </c>
      <c r="R320" s="218">
        <f>Q320*H320</f>
        <v>0</v>
      </c>
      <c r="S320" s="218">
        <v>0</v>
      </c>
      <c r="T320" s="219">
        <f>S320*H320</f>
        <v>0</v>
      </c>
      <c r="AR320" s="25" t="s">
        <v>502</v>
      </c>
      <c r="AT320" s="25" t="s">
        <v>498</v>
      </c>
      <c r="AU320" s="25" t="s">
        <v>80</v>
      </c>
      <c r="AY320" s="25" t="s">
        <v>492</v>
      </c>
      <c r="BE320" s="220">
        <f>IF(N320="základní",J320,0)</f>
        <v>0</v>
      </c>
      <c r="BF320" s="220">
        <f>IF(N320="snížená",J320,0)</f>
        <v>0</v>
      </c>
      <c r="BG320" s="220">
        <f>IF(N320="zákl. přenesená",J320,0)</f>
        <v>0</v>
      </c>
      <c r="BH320" s="220">
        <f>IF(N320="sníž. přenesená",J320,0)</f>
        <v>0</v>
      </c>
      <c r="BI320" s="220">
        <f>IF(N320="nulová",J320,0)</f>
        <v>0</v>
      </c>
      <c r="BJ320" s="25" t="s">
        <v>80</v>
      </c>
      <c r="BK320" s="220">
        <f>ROUND(I320*H320,2)</f>
        <v>0</v>
      </c>
      <c r="BL320" s="25" t="s">
        <v>502</v>
      </c>
      <c r="BM320" s="25" t="s">
        <v>4743</v>
      </c>
    </row>
    <row r="321" spans="2:65" s="1" customFormat="1">
      <c r="B321" s="42"/>
      <c r="C321" s="64"/>
      <c r="D321" s="227" t="s">
        <v>506</v>
      </c>
      <c r="E321" s="64"/>
      <c r="F321" s="274" t="s">
        <v>12972</v>
      </c>
      <c r="G321" s="64"/>
      <c r="H321" s="64"/>
      <c r="I321" s="177"/>
      <c r="J321" s="64"/>
      <c r="K321" s="64"/>
      <c r="L321" s="62"/>
      <c r="M321" s="223"/>
      <c r="N321" s="43"/>
      <c r="O321" s="43"/>
      <c r="P321" s="43"/>
      <c r="Q321" s="43"/>
      <c r="R321" s="43"/>
      <c r="S321" s="43"/>
      <c r="T321" s="79"/>
      <c r="AT321" s="25" t="s">
        <v>506</v>
      </c>
      <c r="AU321" s="25" t="s">
        <v>80</v>
      </c>
    </row>
    <row r="322" spans="2:65" s="1" customFormat="1" ht="16.5" customHeight="1">
      <c r="B322" s="42"/>
      <c r="C322" s="209" t="s">
        <v>1619</v>
      </c>
      <c r="D322" s="209" t="s">
        <v>498</v>
      </c>
      <c r="E322" s="210" t="s">
        <v>12973</v>
      </c>
      <c r="F322" s="211" t="s">
        <v>12974</v>
      </c>
      <c r="G322" s="212" t="s">
        <v>832</v>
      </c>
      <c r="H322" s="213">
        <v>150</v>
      </c>
      <c r="I322" s="214"/>
      <c r="J322" s="215">
        <f>ROUND(I322*H322,2)</f>
        <v>0</v>
      </c>
      <c r="K322" s="211" t="s">
        <v>23</v>
      </c>
      <c r="L322" s="62"/>
      <c r="M322" s="216" t="s">
        <v>23</v>
      </c>
      <c r="N322" s="217" t="s">
        <v>44</v>
      </c>
      <c r="O322" s="43"/>
      <c r="P322" s="218">
        <f>O322*H322</f>
        <v>0</v>
      </c>
      <c r="Q322" s="218">
        <v>0</v>
      </c>
      <c r="R322" s="218">
        <f>Q322*H322</f>
        <v>0</v>
      </c>
      <c r="S322" s="218">
        <v>0</v>
      </c>
      <c r="T322" s="219">
        <f>S322*H322</f>
        <v>0</v>
      </c>
      <c r="AR322" s="25" t="s">
        <v>502</v>
      </c>
      <c r="AT322" s="25" t="s">
        <v>498</v>
      </c>
      <c r="AU322" s="25" t="s">
        <v>80</v>
      </c>
      <c r="AY322" s="25" t="s">
        <v>492</v>
      </c>
      <c r="BE322" s="220">
        <f>IF(N322="základní",J322,0)</f>
        <v>0</v>
      </c>
      <c r="BF322" s="220">
        <f>IF(N322="snížená",J322,0)</f>
        <v>0</v>
      </c>
      <c r="BG322" s="220">
        <f>IF(N322="zákl. přenesená",J322,0)</f>
        <v>0</v>
      </c>
      <c r="BH322" s="220">
        <f>IF(N322="sníž. přenesená",J322,0)</f>
        <v>0</v>
      </c>
      <c r="BI322" s="220">
        <f>IF(N322="nulová",J322,0)</f>
        <v>0</v>
      </c>
      <c r="BJ322" s="25" t="s">
        <v>80</v>
      </c>
      <c r="BK322" s="220">
        <f>ROUND(I322*H322,2)</f>
        <v>0</v>
      </c>
      <c r="BL322" s="25" t="s">
        <v>502</v>
      </c>
      <c r="BM322" s="25" t="s">
        <v>4759</v>
      </c>
    </row>
    <row r="323" spans="2:65" s="1" customFormat="1">
      <c r="B323" s="42"/>
      <c r="C323" s="64"/>
      <c r="D323" s="227" t="s">
        <v>506</v>
      </c>
      <c r="E323" s="64"/>
      <c r="F323" s="274" t="s">
        <v>12975</v>
      </c>
      <c r="G323" s="64"/>
      <c r="H323" s="64"/>
      <c r="I323" s="177"/>
      <c r="J323" s="64"/>
      <c r="K323" s="64"/>
      <c r="L323" s="62"/>
      <c r="M323" s="223"/>
      <c r="N323" s="43"/>
      <c r="O323" s="43"/>
      <c r="P323" s="43"/>
      <c r="Q323" s="43"/>
      <c r="R323" s="43"/>
      <c r="S323" s="43"/>
      <c r="T323" s="79"/>
      <c r="AT323" s="25" t="s">
        <v>506</v>
      </c>
      <c r="AU323" s="25" t="s">
        <v>80</v>
      </c>
    </row>
    <row r="324" spans="2:65" s="1" customFormat="1" ht="16.5" customHeight="1">
      <c r="B324" s="42"/>
      <c r="C324" s="209" t="s">
        <v>1624</v>
      </c>
      <c r="D324" s="209" t="s">
        <v>498</v>
      </c>
      <c r="E324" s="210" t="s">
        <v>12976</v>
      </c>
      <c r="F324" s="211" t="s">
        <v>12977</v>
      </c>
      <c r="G324" s="212" t="s">
        <v>2537</v>
      </c>
      <c r="H324" s="213">
        <v>1</v>
      </c>
      <c r="I324" s="214"/>
      <c r="J324" s="215">
        <f>ROUND(I324*H324,2)</f>
        <v>0</v>
      </c>
      <c r="K324" s="211" t="s">
        <v>23</v>
      </c>
      <c r="L324" s="62"/>
      <c r="M324" s="216" t="s">
        <v>23</v>
      </c>
      <c r="N324" s="217" t="s">
        <v>44</v>
      </c>
      <c r="O324" s="43"/>
      <c r="P324" s="218">
        <f>O324*H324</f>
        <v>0</v>
      </c>
      <c r="Q324" s="218">
        <v>0</v>
      </c>
      <c r="R324" s="218">
        <f>Q324*H324</f>
        <v>0</v>
      </c>
      <c r="S324" s="218">
        <v>0</v>
      </c>
      <c r="T324" s="219">
        <f>S324*H324</f>
        <v>0</v>
      </c>
      <c r="AR324" s="25" t="s">
        <v>502</v>
      </c>
      <c r="AT324" s="25" t="s">
        <v>498</v>
      </c>
      <c r="AU324" s="25" t="s">
        <v>80</v>
      </c>
      <c r="AY324" s="25" t="s">
        <v>492</v>
      </c>
      <c r="BE324" s="220">
        <f>IF(N324="základní",J324,0)</f>
        <v>0</v>
      </c>
      <c r="BF324" s="220">
        <f>IF(N324="snížená",J324,0)</f>
        <v>0</v>
      </c>
      <c r="BG324" s="220">
        <f>IF(N324="zákl. přenesená",J324,0)</f>
        <v>0</v>
      </c>
      <c r="BH324" s="220">
        <f>IF(N324="sníž. přenesená",J324,0)</f>
        <v>0</v>
      </c>
      <c r="BI324" s="220">
        <f>IF(N324="nulová",J324,0)</f>
        <v>0</v>
      </c>
      <c r="BJ324" s="25" t="s">
        <v>80</v>
      </c>
      <c r="BK324" s="220">
        <f>ROUND(I324*H324,2)</f>
        <v>0</v>
      </c>
      <c r="BL324" s="25" t="s">
        <v>502</v>
      </c>
      <c r="BM324" s="25" t="s">
        <v>4770</v>
      </c>
    </row>
    <row r="325" spans="2:65" s="1" customFormat="1">
      <c r="B325" s="42"/>
      <c r="C325" s="64"/>
      <c r="D325" s="227" t="s">
        <v>506</v>
      </c>
      <c r="E325" s="64"/>
      <c r="F325" s="274" t="s">
        <v>12977</v>
      </c>
      <c r="G325" s="64"/>
      <c r="H325" s="64"/>
      <c r="I325" s="177"/>
      <c r="J325" s="64"/>
      <c r="K325" s="64"/>
      <c r="L325" s="62"/>
      <c r="M325" s="223"/>
      <c r="N325" s="43"/>
      <c r="O325" s="43"/>
      <c r="P325" s="43"/>
      <c r="Q325" s="43"/>
      <c r="R325" s="43"/>
      <c r="S325" s="43"/>
      <c r="T325" s="79"/>
      <c r="AT325" s="25" t="s">
        <v>506</v>
      </c>
      <c r="AU325" s="25" t="s">
        <v>80</v>
      </c>
    </row>
    <row r="326" spans="2:65" s="1" customFormat="1" ht="16.5" customHeight="1">
      <c r="B326" s="42"/>
      <c r="C326" s="209" t="s">
        <v>1629</v>
      </c>
      <c r="D326" s="209" t="s">
        <v>498</v>
      </c>
      <c r="E326" s="210" t="s">
        <v>12978</v>
      </c>
      <c r="F326" s="211" t="s">
        <v>12979</v>
      </c>
      <c r="G326" s="212" t="s">
        <v>2537</v>
      </c>
      <c r="H326" s="213">
        <v>1</v>
      </c>
      <c r="I326" s="214"/>
      <c r="J326" s="215">
        <f>ROUND(I326*H326,2)</f>
        <v>0</v>
      </c>
      <c r="K326" s="211" t="s">
        <v>23</v>
      </c>
      <c r="L326" s="62"/>
      <c r="M326" s="216" t="s">
        <v>23</v>
      </c>
      <c r="N326" s="217" t="s">
        <v>44</v>
      </c>
      <c r="O326" s="43"/>
      <c r="P326" s="218">
        <f>O326*H326</f>
        <v>0</v>
      </c>
      <c r="Q326" s="218">
        <v>0</v>
      </c>
      <c r="R326" s="218">
        <f>Q326*H326</f>
        <v>0</v>
      </c>
      <c r="S326" s="218">
        <v>0</v>
      </c>
      <c r="T326" s="219">
        <f>S326*H326</f>
        <v>0</v>
      </c>
      <c r="AR326" s="25" t="s">
        <v>502</v>
      </c>
      <c r="AT326" s="25" t="s">
        <v>498</v>
      </c>
      <c r="AU326" s="25" t="s">
        <v>80</v>
      </c>
      <c r="AY326" s="25" t="s">
        <v>492</v>
      </c>
      <c r="BE326" s="220">
        <f>IF(N326="základní",J326,0)</f>
        <v>0</v>
      </c>
      <c r="BF326" s="220">
        <f>IF(N326="snížená",J326,0)</f>
        <v>0</v>
      </c>
      <c r="BG326" s="220">
        <f>IF(N326="zákl. přenesená",J326,0)</f>
        <v>0</v>
      </c>
      <c r="BH326" s="220">
        <f>IF(N326="sníž. přenesená",J326,0)</f>
        <v>0</v>
      </c>
      <c r="BI326" s="220">
        <f>IF(N326="nulová",J326,0)</f>
        <v>0</v>
      </c>
      <c r="BJ326" s="25" t="s">
        <v>80</v>
      </c>
      <c r="BK326" s="220">
        <f>ROUND(I326*H326,2)</f>
        <v>0</v>
      </c>
      <c r="BL326" s="25" t="s">
        <v>502</v>
      </c>
      <c r="BM326" s="25" t="s">
        <v>4782</v>
      </c>
    </row>
    <row r="327" spans="2:65" s="1" customFormat="1">
      <c r="B327" s="42"/>
      <c r="C327" s="64"/>
      <c r="D327" s="221" t="s">
        <v>506</v>
      </c>
      <c r="E327" s="64"/>
      <c r="F327" s="222" t="s">
        <v>12979</v>
      </c>
      <c r="G327" s="64"/>
      <c r="H327" s="64"/>
      <c r="I327" s="177"/>
      <c r="J327" s="64"/>
      <c r="K327" s="64"/>
      <c r="L327" s="62"/>
      <c r="M327" s="292"/>
      <c r="N327" s="293"/>
      <c r="O327" s="293"/>
      <c r="P327" s="293"/>
      <c r="Q327" s="293"/>
      <c r="R327" s="293"/>
      <c r="S327" s="293"/>
      <c r="T327" s="294"/>
      <c r="AT327" s="25" t="s">
        <v>506</v>
      </c>
      <c r="AU327" s="25" t="s">
        <v>80</v>
      </c>
    </row>
    <row r="328" spans="2:65" s="1" customFormat="1" ht="6.9" customHeight="1">
      <c r="B328" s="57"/>
      <c r="C328" s="58"/>
      <c r="D328" s="58"/>
      <c r="E328" s="58"/>
      <c r="F328" s="58"/>
      <c r="G328" s="58"/>
      <c r="H328" s="58"/>
      <c r="I328" s="151"/>
      <c r="J328" s="58"/>
      <c r="K328" s="58"/>
      <c r="L328" s="62"/>
    </row>
  </sheetData>
  <sheetProtection password="CC35" sheet="1" objects="1" scenarios="1" formatCells="0" formatColumns="0" formatRows="0" sort="0" autoFilter="0"/>
  <autoFilter ref="C89:K327"/>
  <mergeCells count="16">
    <mergeCell ref="G1:H1"/>
    <mergeCell ref="E49:H49"/>
    <mergeCell ref="E53:H53"/>
    <mergeCell ref="E51:H51"/>
    <mergeCell ref="E55:H55"/>
    <mergeCell ref="E7:H7"/>
    <mergeCell ref="E11:H11"/>
    <mergeCell ref="E9:H9"/>
    <mergeCell ref="E13:H13"/>
    <mergeCell ref="E28:H28"/>
    <mergeCell ref="L2:V2"/>
    <mergeCell ref="E76:H76"/>
    <mergeCell ref="E80:H80"/>
    <mergeCell ref="E78:H78"/>
    <mergeCell ref="E82:H82"/>
    <mergeCell ref="J59:J60"/>
  </mergeCells>
  <hyperlinks>
    <hyperlink ref="F1:G1" location="C2" display="1) Krycí list soupisu"/>
    <hyperlink ref="G1:H1" location="C62" display="2) Rekapitulace"/>
    <hyperlink ref="J1" location="C8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81"/>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134</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8720</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12980</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ROUND(J90,2)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ROUND(SUM(BE90:BE180), 2)</f>
        <v>0</v>
      </c>
      <c r="G34" s="43"/>
      <c r="H34" s="43"/>
      <c r="I34" s="143">
        <v>0.21</v>
      </c>
      <c r="J34" s="142">
        <f>ROUND(ROUND((SUM(BE90:BE180)), 2)*I34, 2)</f>
        <v>0</v>
      </c>
      <c r="K34" s="46"/>
    </row>
    <row r="35" spans="2:11" s="1" customFormat="1" ht="14.4" customHeight="1">
      <c r="B35" s="42"/>
      <c r="C35" s="43"/>
      <c r="D35" s="43"/>
      <c r="E35" s="50" t="s">
        <v>45</v>
      </c>
      <c r="F35" s="142">
        <f>ROUND(SUM(BF90:BF180), 2)</f>
        <v>0</v>
      </c>
      <c r="G35" s="43"/>
      <c r="H35" s="43"/>
      <c r="I35" s="143">
        <v>0.15</v>
      </c>
      <c r="J35" s="142">
        <f>ROUND(ROUND((SUM(BF90:BF180)), 2)*I35, 2)</f>
        <v>0</v>
      </c>
      <c r="K35" s="46"/>
    </row>
    <row r="36" spans="2:11" s="1" customFormat="1" ht="14.4" hidden="1" customHeight="1">
      <c r="B36" s="42"/>
      <c r="C36" s="43"/>
      <c r="D36" s="43"/>
      <c r="E36" s="50" t="s">
        <v>46</v>
      </c>
      <c r="F36" s="142">
        <f>ROUND(SUM(BG90:BG180), 2)</f>
        <v>0</v>
      </c>
      <c r="G36" s="43"/>
      <c r="H36" s="43"/>
      <c r="I36" s="143">
        <v>0.21</v>
      </c>
      <c r="J36" s="142">
        <v>0</v>
      </c>
      <c r="K36" s="46"/>
    </row>
    <row r="37" spans="2:11" s="1" customFormat="1" ht="14.4" hidden="1" customHeight="1">
      <c r="B37" s="42"/>
      <c r="C37" s="43"/>
      <c r="D37" s="43"/>
      <c r="E37" s="50" t="s">
        <v>47</v>
      </c>
      <c r="F37" s="142">
        <f>ROUND(SUM(BH90:BH180), 2)</f>
        <v>0</v>
      </c>
      <c r="G37" s="43"/>
      <c r="H37" s="43"/>
      <c r="I37" s="143">
        <v>0.15</v>
      </c>
      <c r="J37" s="142">
        <v>0</v>
      </c>
      <c r="K37" s="46"/>
    </row>
    <row r="38" spans="2:11" s="1" customFormat="1" ht="14.4" hidden="1" customHeight="1">
      <c r="B38" s="42"/>
      <c r="C38" s="43"/>
      <c r="D38" s="43"/>
      <c r="E38" s="50" t="s">
        <v>48</v>
      </c>
      <c r="F38" s="142">
        <f>ROUND(SUM(BI90:BI180),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8720</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D.1.4.i - Zařízení EZS</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J90</f>
        <v>0</v>
      </c>
      <c r="K64" s="46"/>
      <c r="AU64" s="25" t="s">
        <v>300</v>
      </c>
    </row>
    <row r="65" spans="2:12" s="8" customFormat="1" ht="24.9" customHeight="1">
      <c r="B65" s="161"/>
      <c r="C65" s="162"/>
      <c r="D65" s="163" t="s">
        <v>12981</v>
      </c>
      <c r="E65" s="164"/>
      <c r="F65" s="164"/>
      <c r="G65" s="164"/>
      <c r="H65" s="164"/>
      <c r="I65" s="165"/>
      <c r="J65" s="166">
        <f>J91</f>
        <v>0</v>
      </c>
      <c r="K65" s="167"/>
    </row>
    <row r="66" spans="2:12" s="9" customFormat="1" ht="19.95" customHeight="1">
      <c r="B66" s="169"/>
      <c r="C66" s="170"/>
      <c r="D66" s="171" t="s">
        <v>12982</v>
      </c>
      <c r="E66" s="172"/>
      <c r="F66" s="172"/>
      <c r="G66" s="172"/>
      <c r="H66" s="172"/>
      <c r="I66" s="173"/>
      <c r="J66" s="174">
        <f>J92</f>
        <v>0</v>
      </c>
      <c r="K66" s="175"/>
    </row>
    <row r="67" spans="2:12" s="1" customFormat="1" ht="21.75" customHeight="1">
      <c r="B67" s="42"/>
      <c r="C67" s="43"/>
      <c r="D67" s="43"/>
      <c r="E67" s="43"/>
      <c r="F67" s="43"/>
      <c r="G67" s="43"/>
      <c r="H67" s="43"/>
      <c r="I67" s="129"/>
      <c r="J67" s="43"/>
      <c r="K67" s="46"/>
    </row>
    <row r="68" spans="2:12" s="1" customFormat="1" ht="6.9" customHeight="1">
      <c r="B68" s="57"/>
      <c r="C68" s="58"/>
      <c r="D68" s="58"/>
      <c r="E68" s="58"/>
      <c r="F68" s="58"/>
      <c r="G68" s="58"/>
      <c r="H68" s="58"/>
      <c r="I68" s="151"/>
      <c r="J68" s="58"/>
      <c r="K68" s="59"/>
    </row>
    <row r="72" spans="2:12" s="1" customFormat="1" ht="6.9" customHeight="1">
      <c r="B72" s="60"/>
      <c r="C72" s="61"/>
      <c r="D72" s="61"/>
      <c r="E72" s="61"/>
      <c r="F72" s="61"/>
      <c r="G72" s="61"/>
      <c r="H72" s="61"/>
      <c r="I72" s="154"/>
      <c r="J72" s="61"/>
      <c r="K72" s="61"/>
      <c r="L72" s="62"/>
    </row>
    <row r="73" spans="2:12" s="1" customFormat="1" ht="36.9" customHeight="1">
      <c r="B73" s="42"/>
      <c r="C73" s="63" t="s">
        <v>444</v>
      </c>
      <c r="D73" s="64"/>
      <c r="E73" s="64"/>
      <c r="F73" s="64"/>
      <c r="G73" s="64"/>
      <c r="H73" s="64"/>
      <c r="I73" s="177"/>
      <c r="J73" s="64"/>
      <c r="K73" s="64"/>
      <c r="L73" s="62"/>
    </row>
    <row r="74" spans="2:12" s="1" customFormat="1" ht="6.9" customHeight="1">
      <c r="B74" s="42"/>
      <c r="C74" s="64"/>
      <c r="D74" s="64"/>
      <c r="E74" s="64"/>
      <c r="F74" s="64"/>
      <c r="G74" s="64"/>
      <c r="H74" s="64"/>
      <c r="I74" s="177"/>
      <c r="J74" s="64"/>
      <c r="K74" s="64"/>
      <c r="L74" s="62"/>
    </row>
    <row r="75" spans="2:12" s="1" customFormat="1" ht="14.4" customHeight="1">
      <c r="B75" s="42"/>
      <c r="C75" s="66" t="s">
        <v>18</v>
      </c>
      <c r="D75" s="64"/>
      <c r="E75" s="64"/>
      <c r="F75" s="64"/>
      <c r="G75" s="64"/>
      <c r="H75" s="64"/>
      <c r="I75" s="177"/>
      <c r="J75" s="64"/>
      <c r="K75" s="64"/>
      <c r="L75" s="62"/>
    </row>
    <row r="76" spans="2:12" s="1" customFormat="1" ht="16.5" customHeight="1">
      <c r="B76" s="42"/>
      <c r="C76" s="64"/>
      <c r="D76" s="64"/>
      <c r="E76" s="427" t="str">
        <f>E7</f>
        <v>ZČU - STRADI - STRATEGICKÁ DISLOKACE ZČU - FZS</v>
      </c>
      <c r="F76" s="428"/>
      <c r="G76" s="428"/>
      <c r="H76" s="428"/>
      <c r="I76" s="177"/>
      <c r="J76" s="64"/>
      <c r="K76" s="64"/>
      <c r="L76" s="62"/>
    </row>
    <row r="77" spans="2:12" ht="13.2">
      <c r="B77" s="29"/>
      <c r="C77" s="66" t="s">
        <v>193</v>
      </c>
      <c r="D77" s="178"/>
      <c r="E77" s="178"/>
      <c r="F77" s="178"/>
      <c r="G77" s="178"/>
      <c r="H77" s="178"/>
      <c r="J77" s="178"/>
      <c r="K77" s="178"/>
      <c r="L77" s="179"/>
    </row>
    <row r="78" spans="2:12" ht="16.5" customHeight="1">
      <c r="B78" s="29"/>
      <c r="C78" s="178"/>
      <c r="D78" s="178"/>
      <c r="E78" s="427" t="s">
        <v>196</v>
      </c>
      <c r="F78" s="431"/>
      <c r="G78" s="431"/>
      <c r="H78" s="431"/>
      <c r="J78" s="178"/>
      <c r="K78" s="178"/>
      <c r="L78" s="179"/>
    </row>
    <row r="79" spans="2:12" ht="13.2">
      <c r="B79" s="29"/>
      <c r="C79" s="66" t="s">
        <v>199</v>
      </c>
      <c r="D79" s="178"/>
      <c r="E79" s="178"/>
      <c r="F79" s="178"/>
      <c r="G79" s="178"/>
      <c r="H79" s="178"/>
      <c r="J79" s="178"/>
      <c r="K79" s="178"/>
      <c r="L79" s="179"/>
    </row>
    <row r="80" spans="2:12" s="1" customFormat="1" ht="16.5" customHeight="1">
      <c r="B80" s="42"/>
      <c r="C80" s="64"/>
      <c r="D80" s="64"/>
      <c r="E80" s="430" t="s">
        <v>8720</v>
      </c>
      <c r="F80" s="421"/>
      <c r="G80" s="421"/>
      <c r="H80" s="421"/>
      <c r="I80" s="177"/>
      <c r="J80" s="64"/>
      <c r="K80" s="64"/>
      <c r="L80" s="62"/>
    </row>
    <row r="81" spans="2:65" s="1" customFormat="1" ht="14.4" customHeight="1">
      <c r="B81" s="42"/>
      <c r="C81" s="66" t="s">
        <v>7448</v>
      </c>
      <c r="D81" s="64"/>
      <c r="E81" s="64"/>
      <c r="F81" s="64"/>
      <c r="G81" s="64"/>
      <c r="H81" s="64"/>
      <c r="I81" s="177"/>
      <c r="J81" s="64"/>
      <c r="K81" s="64"/>
      <c r="L81" s="62"/>
    </row>
    <row r="82" spans="2:65" s="1" customFormat="1" ht="17.25" customHeight="1">
      <c r="B82" s="42"/>
      <c r="C82" s="64"/>
      <c r="D82" s="64"/>
      <c r="E82" s="393" t="str">
        <f>E13</f>
        <v>D.1.4.i - Zařízení EZS</v>
      </c>
      <c r="F82" s="421"/>
      <c r="G82" s="421"/>
      <c r="H82" s="421"/>
      <c r="I82" s="177"/>
      <c r="J82" s="64"/>
      <c r="K82" s="64"/>
      <c r="L82" s="62"/>
    </row>
    <row r="83" spans="2:65" s="1" customFormat="1" ht="6.9" customHeight="1">
      <c r="B83" s="42"/>
      <c r="C83" s="64"/>
      <c r="D83" s="64"/>
      <c r="E83" s="64"/>
      <c r="F83" s="64"/>
      <c r="G83" s="64"/>
      <c r="H83" s="64"/>
      <c r="I83" s="177"/>
      <c r="J83" s="64"/>
      <c r="K83" s="64"/>
      <c r="L83" s="62"/>
    </row>
    <row r="84" spans="2:65" s="1" customFormat="1" ht="18" customHeight="1">
      <c r="B84" s="42"/>
      <c r="C84" s="66" t="s">
        <v>24</v>
      </c>
      <c r="D84" s="64"/>
      <c r="E84" s="64"/>
      <c r="F84" s="180" t="str">
        <f>F16</f>
        <v>Tylova 59, Jižní Předměstí, 301 00 Plzeň</v>
      </c>
      <c r="G84" s="64"/>
      <c r="H84" s="64"/>
      <c r="I84" s="181" t="s">
        <v>26</v>
      </c>
      <c r="J84" s="74" t="str">
        <f>IF(J16="","",J16)</f>
        <v>23. 3. 2017</v>
      </c>
      <c r="K84" s="64"/>
      <c r="L84" s="62"/>
    </row>
    <row r="85" spans="2:65" s="1" customFormat="1" ht="6.9" customHeight="1">
      <c r="B85" s="42"/>
      <c r="C85" s="64"/>
      <c r="D85" s="64"/>
      <c r="E85" s="64"/>
      <c r="F85" s="64"/>
      <c r="G85" s="64"/>
      <c r="H85" s="64"/>
      <c r="I85" s="177"/>
      <c r="J85" s="64"/>
      <c r="K85" s="64"/>
      <c r="L85" s="62"/>
    </row>
    <row r="86" spans="2:65" s="1" customFormat="1" ht="13.2">
      <c r="B86" s="42"/>
      <c r="C86" s="66" t="s">
        <v>28</v>
      </c>
      <c r="D86" s="64"/>
      <c r="E86" s="64"/>
      <c r="F86" s="180" t="str">
        <f>E19</f>
        <v>ZČU v Plzni, Univerzitní 8, Plzeň</v>
      </c>
      <c r="G86" s="64"/>
      <c r="H86" s="64"/>
      <c r="I86" s="181" t="s">
        <v>34</v>
      </c>
      <c r="J86" s="180" t="str">
        <f>E25</f>
        <v>ATELIER SOUKUP OPL ŠVEHLA s.r.o.</v>
      </c>
      <c r="K86" s="64"/>
      <c r="L86" s="62"/>
    </row>
    <row r="87" spans="2:65" s="1" customFormat="1" ht="14.4" customHeight="1">
      <c r="B87" s="42"/>
      <c r="C87" s="66" t="s">
        <v>32</v>
      </c>
      <c r="D87" s="64"/>
      <c r="E87" s="64"/>
      <c r="F87" s="180" t="str">
        <f>IF(E22="","",E22)</f>
        <v/>
      </c>
      <c r="G87" s="64"/>
      <c r="H87" s="64"/>
      <c r="I87" s="177"/>
      <c r="J87" s="64"/>
      <c r="K87" s="64"/>
      <c r="L87" s="62"/>
    </row>
    <row r="88" spans="2:65" s="1" customFormat="1" ht="10.35" customHeight="1">
      <c r="B88" s="42"/>
      <c r="C88" s="64"/>
      <c r="D88" s="64"/>
      <c r="E88" s="64"/>
      <c r="F88" s="64"/>
      <c r="G88" s="64"/>
      <c r="H88" s="64"/>
      <c r="I88" s="177"/>
      <c r="J88" s="64"/>
      <c r="K88" s="64"/>
      <c r="L88" s="62"/>
    </row>
    <row r="89" spans="2:65" s="10" customFormat="1" ht="29.25" customHeight="1">
      <c r="B89" s="182"/>
      <c r="C89" s="183" t="s">
        <v>473</v>
      </c>
      <c r="D89" s="184" t="s">
        <v>58</v>
      </c>
      <c r="E89" s="184" t="s">
        <v>54</v>
      </c>
      <c r="F89" s="184" t="s">
        <v>474</v>
      </c>
      <c r="G89" s="184" t="s">
        <v>475</v>
      </c>
      <c r="H89" s="184" t="s">
        <v>476</v>
      </c>
      <c r="I89" s="185" t="s">
        <v>477</v>
      </c>
      <c r="J89" s="184" t="s">
        <v>294</v>
      </c>
      <c r="K89" s="186" t="s">
        <v>478</v>
      </c>
      <c r="L89" s="187"/>
      <c r="M89" s="82" t="s">
        <v>479</v>
      </c>
      <c r="N89" s="83" t="s">
        <v>43</v>
      </c>
      <c r="O89" s="83" t="s">
        <v>480</v>
      </c>
      <c r="P89" s="83" t="s">
        <v>481</v>
      </c>
      <c r="Q89" s="83" t="s">
        <v>482</v>
      </c>
      <c r="R89" s="83" t="s">
        <v>483</v>
      </c>
      <c r="S89" s="83" t="s">
        <v>484</v>
      </c>
      <c r="T89" s="84" t="s">
        <v>485</v>
      </c>
    </row>
    <row r="90" spans="2:65" s="1" customFormat="1" ht="29.25" customHeight="1">
      <c r="B90" s="42"/>
      <c r="C90" s="88" t="s">
        <v>299</v>
      </c>
      <c r="D90" s="64"/>
      <c r="E90" s="64"/>
      <c r="F90" s="64"/>
      <c r="G90" s="64"/>
      <c r="H90" s="64"/>
      <c r="I90" s="177"/>
      <c r="J90" s="188">
        <f>BK90</f>
        <v>0</v>
      </c>
      <c r="K90" s="64"/>
      <c r="L90" s="62"/>
      <c r="M90" s="85"/>
      <c r="N90" s="86"/>
      <c r="O90" s="86"/>
      <c r="P90" s="189">
        <f>P91</f>
        <v>0</v>
      </c>
      <c r="Q90" s="86"/>
      <c r="R90" s="189">
        <f>R91</f>
        <v>0</v>
      </c>
      <c r="S90" s="86"/>
      <c r="T90" s="190">
        <f>T91</f>
        <v>0</v>
      </c>
      <c r="AT90" s="25" t="s">
        <v>72</v>
      </c>
      <c r="AU90" s="25" t="s">
        <v>300</v>
      </c>
      <c r="BK90" s="191">
        <f>BK91</f>
        <v>0</v>
      </c>
    </row>
    <row r="91" spans="2:65" s="11" customFormat="1" ht="37.35" customHeight="1">
      <c r="B91" s="192"/>
      <c r="C91" s="193"/>
      <c r="D91" s="194" t="s">
        <v>72</v>
      </c>
      <c r="E91" s="195" t="s">
        <v>5011</v>
      </c>
      <c r="F91" s="195" t="s">
        <v>12983</v>
      </c>
      <c r="G91" s="193"/>
      <c r="H91" s="193"/>
      <c r="I91" s="196"/>
      <c r="J91" s="197">
        <f>BK91</f>
        <v>0</v>
      </c>
      <c r="K91" s="193"/>
      <c r="L91" s="198"/>
      <c r="M91" s="199"/>
      <c r="N91" s="200"/>
      <c r="O91" s="200"/>
      <c r="P91" s="201">
        <f>P92</f>
        <v>0</v>
      </c>
      <c r="Q91" s="200"/>
      <c r="R91" s="201">
        <f>R92</f>
        <v>0</v>
      </c>
      <c r="S91" s="200"/>
      <c r="T91" s="202">
        <f>T92</f>
        <v>0</v>
      </c>
      <c r="AR91" s="203" t="s">
        <v>80</v>
      </c>
      <c r="AT91" s="204" t="s">
        <v>72</v>
      </c>
      <c r="AU91" s="204" t="s">
        <v>73</v>
      </c>
      <c r="AY91" s="203" t="s">
        <v>492</v>
      </c>
      <c r="BK91" s="205">
        <f>BK92</f>
        <v>0</v>
      </c>
    </row>
    <row r="92" spans="2:65" s="11" customFormat="1" ht="19.95" customHeight="1">
      <c r="B92" s="192"/>
      <c r="C92" s="193"/>
      <c r="D92" s="206" t="s">
        <v>72</v>
      </c>
      <c r="E92" s="207" t="s">
        <v>4937</v>
      </c>
      <c r="F92" s="207" t="s">
        <v>133</v>
      </c>
      <c r="G92" s="193"/>
      <c r="H92" s="193"/>
      <c r="I92" s="196"/>
      <c r="J92" s="208">
        <f>BK92</f>
        <v>0</v>
      </c>
      <c r="K92" s="193"/>
      <c r="L92" s="198"/>
      <c r="M92" s="199"/>
      <c r="N92" s="200"/>
      <c r="O92" s="200"/>
      <c r="P92" s="201">
        <f>SUM(P93:P180)</f>
        <v>0</v>
      </c>
      <c r="Q92" s="200"/>
      <c r="R92" s="201">
        <f>SUM(R93:R180)</f>
        <v>0</v>
      </c>
      <c r="S92" s="200"/>
      <c r="T92" s="202">
        <f>SUM(T93:T180)</f>
        <v>0</v>
      </c>
      <c r="AR92" s="203" t="s">
        <v>80</v>
      </c>
      <c r="AT92" s="204" t="s">
        <v>72</v>
      </c>
      <c r="AU92" s="204" t="s">
        <v>80</v>
      </c>
      <c r="AY92" s="203" t="s">
        <v>492</v>
      </c>
      <c r="BK92" s="205">
        <f>SUM(BK93:BK180)</f>
        <v>0</v>
      </c>
    </row>
    <row r="93" spans="2:65" s="1" customFormat="1" ht="16.5" customHeight="1">
      <c r="B93" s="42"/>
      <c r="C93" s="209" t="s">
        <v>80</v>
      </c>
      <c r="D93" s="209" t="s">
        <v>498</v>
      </c>
      <c r="E93" s="210" t="s">
        <v>12984</v>
      </c>
      <c r="F93" s="211" t="s">
        <v>12985</v>
      </c>
      <c r="G93" s="212" t="s">
        <v>2537</v>
      </c>
      <c r="H93" s="213">
        <v>1</v>
      </c>
      <c r="I93" s="214"/>
      <c r="J93" s="215">
        <f>ROUND(I93*H93,2)</f>
        <v>0</v>
      </c>
      <c r="K93" s="211" t="s">
        <v>23</v>
      </c>
      <c r="L93" s="62"/>
      <c r="M93" s="216" t="s">
        <v>23</v>
      </c>
      <c r="N93" s="217" t="s">
        <v>44</v>
      </c>
      <c r="O93" s="43"/>
      <c r="P93" s="218">
        <f>O93*H93</f>
        <v>0</v>
      </c>
      <c r="Q93" s="218">
        <v>0</v>
      </c>
      <c r="R93" s="218">
        <f>Q93*H93</f>
        <v>0</v>
      </c>
      <c r="S93" s="218">
        <v>0</v>
      </c>
      <c r="T93" s="219">
        <f>S93*H93</f>
        <v>0</v>
      </c>
      <c r="AR93" s="25" t="s">
        <v>502</v>
      </c>
      <c r="AT93" s="25" t="s">
        <v>498</v>
      </c>
      <c r="AU93" s="25" t="s">
        <v>82</v>
      </c>
      <c r="AY93" s="25" t="s">
        <v>492</v>
      </c>
      <c r="BE93" s="220">
        <f>IF(N93="základní",J93,0)</f>
        <v>0</v>
      </c>
      <c r="BF93" s="220">
        <f>IF(N93="snížená",J93,0)</f>
        <v>0</v>
      </c>
      <c r="BG93" s="220">
        <f>IF(N93="zákl. přenesená",J93,0)</f>
        <v>0</v>
      </c>
      <c r="BH93" s="220">
        <f>IF(N93="sníž. přenesená",J93,0)</f>
        <v>0</v>
      </c>
      <c r="BI93" s="220">
        <f>IF(N93="nulová",J93,0)</f>
        <v>0</v>
      </c>
      <c r="BJ93" s="25" t="s">
        <v>80</v>
      </c>
      <c r="BK93" s="220">
        <f>ROUND(I93*H93,2)</f>
        <v>0</v>
      </c>
      <c r="BL93" s="25" t="s">
        <v>502</v>
      </c>
      <c r="BM93" s="25" t="s">
        <v>4792</v>
      </c>
    </row>
    <row r="94" spans="2:65" s="1" customFormat="1">
      <c r="B94" s="42"/>
      <c r="C94" s="64"/>
      <c r="D94" s="221" t="s">
        <v>506</v>
      </c>
      <c r="E94" s="64"/>
      <c r="F94" s="222" t="s">
        <v>12985</v>
      </c>
      <c r="G94" s="64"/>
      <c r="H94" s="64"/>
      <c r="I94" s="177"/>
      <c r="J94" s="64"/>
      <c r="K94" s="64"/>
      <c r="L94" s="62"/>
      <c r="M94" s="223"/>
      <c r="N94" s="43"/>
      <c r="O94" s="43"/>
      <c r="P94" s="43"/>
      <c r="Q94" s="43"/>
      <c r="R94" s="43"/>
      <c r="S94" s="43"/>
      <c r="T94" s="79"/>
      <c r="AT94" s="25" t="s">
        <v>506</v>
      </c>
      <c r="AU94" s="25" t="s">
        <v>82</v>
      </c>
    </row>
    <row r="95" spans="2:65" s="1" customFormat="1" ht="36">
      <c r="B95" s="42"/>
      <c r="C95" s="64"/>
      <c r="D95" s="227" t="s">
        <v>2254</v>
      </c>
      <c r="E95" s="64"/>
      <c r="F95" s="273" t="s">
        <v>12986</v>
      </c>
      <c r="G95" s="64"/>
      <c r="H95" s="64"/>
      <c r="I95" s="177"/>
      <c r="J95" s="64"/>
      <c r="K95" s="64"/>
      <c r="L95" s="62"/>
      <c r="M95" s="223"/>
      <c r="N95" s="43"/>
      <c r="O95" s="43"/>
      <c r="P95" s="43"/>
      <c r="Q95" s="43"/>
      <c r="R95" s="43"/>
      <c r="S95" s="43"/>
      <c r="T95" s="79"/>
      <c r="AT95" s="25" t="s">
        <v>2254</v>
      </c>
      <c r="AU95" s="25" t="s">
        <v>82</v>
      </c>
    </row>
    <row r="96" spans="2:65" s="1" customFormat="1" ht="16.5" customHeight="1">
      <c r="B96" s="42"/>
      <c r="C96" s="209" t="s">
        <v>82</v>
      </c>
      <c r="D96" s="209" t="s">
        <v>498</v>
      </c>
      <c r="E96" s="210" t="s">
        <v>12987</v>
      </c>
      <c r="F96" s="211" t="s">
        <v>12988</v>
      </c>
      <c r="G96" s="212" t="s">
        <v>2537</v>
      </c>
      <c r="H96" s="213">
        <v>2</v>
      </c>
      <c r="I96" s="214"/>
      <c r="J96" s="215">
        <f>ROUND(I96*H96,2)</f>
        <v>0</v>
      </c>
      <c r="K96" s="211" t="s">
        <v>23</v>
      </c>
      <c r="L96" s="62"/>
      <c r="M96" s="216" t="s">
        <v>23</v>
      </c>
      <c r="N96" s="217" t="s">
        <v>44</v>
      </c>
      <c r="O96" s="43"/>
      <c r="P96" s="218">
        <f>O96*H96</f>
        <v>0</v>
      </c>
      <c r="Q96" s="218">
        <v>0</v>
      </c>
      <c r="R96" s="218">
        <f>Q96*H96</f>
        <v>0</v>
      </c>
      <c r="S96" s="218">
        <v>0</v>
      </c>
      <c r="T96" s="219">
        <f>S96*H96</f>
        <v>0</v>
      </c>
      <c r="AR96" s="25" t="s">
        <v>502</v>
      </c>
      <c r="AT96" s="25" t="s">
        <v>498</v>
      </c>
      <c r="AU96" s="25" t="s">
        <v>82</v>
      </c>
      <c r="AY96" s="25" t="s">
        <v>492</v>
      </c>
      <c r="BE96" s="220">
        <f>IF(N96="základní",J96,0)</f>
        <v>0</v>
      </c>
      <c r="BF96" s="220">
        <f>IF(N96="snížená",J96,0)</f>
        <v>0</v>
      </c>
      <c r="BG96" s="220">
        <f>IF(N96="zákl. přenesená",J96,0)</f>
        <v>0</v>
      </c>
      <c r="BH96" s="220">
        <f>IF(N96="sníž. přenesená",J96,0)</f>
        <v>0</v>
      </c>
      <c r="BI96" s="220">
        <f>IF(N96="nulová",J96,0)</f>
        <v>0</v>
      </c>
      <c r="BJ96" s="25" t="s">
        <v>80</v>
      </c>
      <c r="BK96" s="220">
        <f>ROUND(I96*H96,2)</f>
        <v>0</v>
      </c>
      <c r="BL96" s="25" t="s">
        <v>502</v>
      </c>
      <c r="BM96" s="25" t="s">
        <v>4800</v>
      </c>
    </row>
    <row r="97" spans="2:65" s="1" customFormat="1">
      <c r="B97" s="42"/>
      <c r="C97" s="64"/>
      <c r="D97" s="227" t="s">
        <v>506</v>
      </c>
      <c r="E97" s="64"/>
      <c r="F97" s="274" t="s">
        <v>12988</v>
      </c>
      <c r="G97" s="64"/>
      <c r="H97" s="64"/>
      <c r="I97" s="177"/>
      <c r="J97" s="64"/>
      <c r="K97" s="64"/>
      <c r="L97" s="62"/>
      <c r="M97" s="223"/>
      <c r="N97" s="43"/>
      <c r="O97" s="43"/>
      <c r="P97" s="43"/>
      <c r="Q97" s="43"/>
      <c r="R97" s="43"/>
      <c r="S97" s="43"/>
      <c r="T97" s="79"/>
      <c r="AT97" s="25" t="s">
        <v>506</v>
      </c>
      <c r="AU97" s="25" t="s">
        <v>82</v>
      </c>
    </row>
    <row r="98" spans="2:65" s="1" customFormat="1" ht="16.5" customHeight="1">
      <c r="B98" s="42"/>
      <c r="C98" s="209" t="s">
        <v>93</v>
      </c>
      <c r="D98" s="209" t="s">
        <v>498</v>
      </c>
      <c r="E98" s="210" t="s">
        <v>12989</v>
      </c>
      <c r="F98" s="211" t="s">
        <v>12990</v>
      </c>
      <c r="G98" s="212" t="s">
        <v>2537</v>
      </c>
      <c r="H98" s="213">
        <v>1</v>
      </c>
      <c r="I98" s="214"/>
      <c r="J98" s="215">
        <f>ROUND(I98*H98,2)</f>
        <v>0</v>
      </c>
      <c r="K98" s="211" t="s">
        <v>23</v>
      </c>
      <c r="L98" s="62"/>
      <c r="M98" s="216" t="s">
        <v>23</v>
      </c>
      <c r="N98" s="217" t="s">
        <v>44</v>
      </c>
      <c r="O98" s="43"/>
      <c r="P98" s="218">
        <f>O98*H98</f>
        <v>0</v>
      </c>
      <c r="Q98" s="218">
        <v>0</v>
      </c>
      <c r="R98" s="218">
        <f>Q98*H98</f>
        <v>0</v>
      </c>
      <c r="S98" s="218">
        <v>0</v>
      </c>
      <c r="T98" s="219">
        <f>S98*H98</f>
        <v>0</v>
      </c>
      <c r="AR98" s="25" t="s">
        <v>502</v>
      </c>
      <c r="AT98" s="25" t="s">
        <v>498</v>
      </c>
      <c r="AU98" s="25" t="s">
        <v>82</v>
      </c>
      <c r="AY98" s="25" t="s">
        <v>492</v>
      </c>
      <c r="BE98" s="220">
        <f>IF(N98="základní",J98,0)</f>
        <v>0</v>
      </c>
      <c r="BF98" s="220">
        <f>IF(N98="snížená",J98,0)</f>
        <v>0</v>
      </c>
      <c r="BG98" s="220">
        <f>IF(N98="zákl. přenesená",J98,0)</f>
        <v>0</v>
      </c>
      <c r="BH98" s="220">
        <f>IF(N98="sníž. přenesená",J98,0)</f>
        <v>0</v>
      </c>
      <c r="BI98" s="220">
        <f>IF(N98="nulová",J98,0)</f>
        <v>0</v>
      </c>
      <c r="BJ98" s="25" t="s">
        <v>80</v>
      </c>
      <c r="BK98" s="220">
        <f>ROUND(I98*H98,2)</f>
        <v>0</v>
      </c>
      <c r="BL98" s="25" t="s">
        <v>502</v>
      </c>
      <c r="BM98" s="25" t="s">
        <v>4812</v>
      </c>
    </row>
    <row r="99" spans="2:65" s="1" customFormat="1">
      <c r="B99" s="42"/>
      <c r="C99" s="64"/>
      <c r="D99" s="227" t="s">
        <v>506</v>
      </c>
      <c r="E99" s="64"/>
      <c r="F99" s="274" t="s">
        <v>12990</v>
      </c>
      <c r="G99" s="64"/>
      <c r="H99" s="64"/>
      <c r="I99" s="177"/>
      <c r="J99" s="64"/>
      <c r="K99" s="64"/>
      <c r="L99" s="62"/>
      <c r="M99" s="223"/>
      <c r="N99" s="43"/>
      <c r="O99" s="43"/>
      <c r="P99" s="43"/>
      <c r="Q99" s="43"/>
      <c r="R99" s="43"/>
      <c r="S99" s="43"/>
      <c r="T99" s="79"/>
      <c r="AT99" s="25" t="s">
        <v>506</v>
      </c>
      <c r="AU99" s="25" t="s">
        <v>82</v>
      </c>
    </row>
    <row r="100" spans="2:65" s="1" customFormat="1" ht="16.5" customHeight="1">
      <c r="B100" s="42"/>
      <c r="C100" s="209" t="s">
        <v>502</v>
      </c>
      <c r="D100" s="209" t="s">
        <v>498</v>
      </c>
      <c r="E100" s="210" t="s">
        <v>12991</v>
      </c>
      <c r="F100" s="211" t="s">
        <v>12992</v>
      </c>
      <c r="G100" s="212" t="s">
        <v>2537</v>
      </c>
      <c r="H100" s="213">
        <v>1</v>
      </c>
      <c r="I100" s="214"/>
      <c r="J100" s="215">
        <f>ROUND(I100*H100,2)</f>
        <v>0</v>
      </c>
      <c r="K100" s="211" t="s">
        <v>23</v>
      </c>
      <c r="L100" s="62"/>
      <c r="M100" s="216" t="s">
        <v>23</v>
      </c>
      <c r="N100" s="217" t="s">
        <v>44</v>
      </c>
      <c r="O100" s="43"/>
      <c r="P100" s="218">
        <f>O100*H100</f>
        <v>0</v>
      </c>
      <c r="Q100" s="218">
        <v>0</v>
      </c>
      <c r="R100" s="218">
        <f>Q100*H100</f>
        <v>0</v>
      </c>
      <c r="S100" s="218">
        <v>0</v>
      </c>
      <c r="T100" s="219">
        <f>S100*H100</f>
        <v>0</v>
      </c>
      <c r="AR100" s="25" t="s">
        <v>502</v>
      </c>
      <c r="AT100" s="25" t="s">
        <v>498</v>
      </c>
      <c r="AU100" s="25" t="s">
        <v>82</v>
      </c>
      <c r="AY100" s="25" t="s">
        <v>492</v>
      </c>
      <c r="BE100" s="220">
        <f>IF(N100="základní",J100,0)</f>
        <v>0</v>
      </c>
      <c r="BF100" s="220">
        <f>IF(N100="snížená",J100,0)</f>
        <v>0</v>
      </c>
      <c r="BG100" s="220">
        <f>IF(N100="zákl. přenesená",J100,0)</f>
        <v>0</v>
      </c>
      <c r="BH100" s="220">
        <f>IF(N100="sníž. přenesená",J100,0)</f>
        <v>0</v>
      </c>
      <c r="BI100" s="220">
        <f>IF(N100="nulová",J100,0)</f>
        <v>0</v>
      </c>
      <c r="BJ100" s="25" t="s">
        <v>80</v>
      </c>
      <c r="BK100" s="220">
        <f>ROUND(I100*H100,2)</f>
        <v>0</v>
      </c>
      <c r="BL100" s="25" t="s">
        <v>502</v>
      </c>
      <c r="BM100" s="25" t="s">
        <v>4824</v>
      </c>
    </row>
    <row r="101" spans="2:65" s="1" customFormat="1">
      <c r="B101" s="42"/>
      <c r="C101" s="64"/>
      <c r="D101" s="227" t="s">
        <v>506</v>
      </c>
      <c r="E101" s="64"/>
      <c r="F101" s="274" t="s">
        <v>12992</v>
      </c>
      <c r="G101" s="64"/>
      <c r="H101" s="64"/>
      <c r="I101" s="177"/>
      <c r="J101" s="64"/>
      <c r="K101" s="64"/>
      <c r="L101" s="62"/>
      <c r="M101" s="223"/>
      <c r="N101" s="43"/>
      <c r="O101" s="43"/>
      <c r="P101" s="43"/>
      <c r="Q101" s="43"/>
      <c r="R101" s="43"/>
      <c r="S101" s="43"/>
      <c r="T101" s="79"/>
      <c r="AT101" s="25" t="s">
        <v>506</v>
      </c>
      <c r="AU101" s="25" t="s">
        <v>82</v>
      </c>
    </row>
    <row r="102" spans="2:65" s="1" customFormat="1" ht="16.5" customHeight="1">
      <c r="B102" s="42"/>
      <c r="C102" s="209" t="s">
        <v>563</v>
      </c>
      <c r="D102" s="209" t="s">
        <v>498</v>
      </c>
      <c r="E102" s="210" t="s">
        <v>12993</v>
      </c>
      <c r="F102" s="211" t="s">
        <v>12994</v>
      </c>
      <c r="G102" s="212" t="s">
        <v>2537</v>
      </c>
      <c r="H102" s="213">
        <v>2</v>
      </c>
      <c r="I102" s="214"/>
      <c r="J102" s="215">
        <f>ROUND(I102*H102,2)</f>
        <v>0</v>
      </c>
      <c r="K102" s="211" t="s">
        <v>23</v>
      </c>
      <c r="L102" s="62"/>
      <c r="M102" s="216" t="s">
        <v>23</v>
      </c>
      <c r="N102" s="217" t="s">
        <v>44</v>
      </c>
      <c r="O102" s="43"/>
      <c r="P102" s="218">
        <f>O102*H102</f>
        <v>0</v>
      </c>
      <c r="Q102" s="218">
        <v>0</v>
      </c>
      <c r="R102" s="218">
        <f>Q102*H102</f>
        <v>0</v>
      </c>
      <c r="S102" s="218">
        <v>0</v>
      </c>
      <c r="T102" s="219">
        <f>S102*H102</f>
        <v>0</v>
      </c>
      <c r="AR102" s="25" t="s">
        <v>502</v>
      </c>
      <c r="AT102" s="25" t="s">
        <v>498</v>
      </c>
      <c r="AU102" s="25" t="s">
        <v>82</v>
      </c>
      <c r="AY102" s="25" t="s">
        <v>492</v>
      </c>
      <c r="BE102" s="220">
        <f>IF(N102="základní",J102,0)</f>
        <v>0</v>
      </c>
      <c r="BF102" s="220">
        <f>IF(N102="snížená",J102,0)</f>
        <v>0</v>
      </c>
      <c r="BG102" s="220">
        <f>IF(N102="zákl. přenesená",J102,0)</f>
        <v>0</v>
      </c>
      <c r="BH102" s="220">
        <f>IF(N102="sníž. přenesená",J102,0)</f>
        <v>0</v>
      </c>
      <c r="BI102" s="220">
        <f>IF(N102="nulová",J102,0)</f>
        <v>0</v>
      </c>
      <c r="BJ102" s="25" t="s">
        <v>80</v>
      </c>
      <c r="BK102" s="220">
        <f>ROUND(I102*H102,2)</f>
        <v>0</v>
      </c>
      <c r="BL102" s="25" t="s">
        <v>502</v>
      </c>
      <c r="BM102" s="25" t="s">
        <v>4832</v>
      </c>
    </row>
    <row r="103" spans="2:65" s="1" customFormat="1">
      <c r="B103" s="42"/>
      <c r="C103" s="64"/>
      <c r="D103" s="227" t="s">
        <v>506</v>
      </c>
      <c r="E103" s="64"/>
      <c r="F103" s="274" t="s">
        <v>12994</v>
      </c>
      <c r="G103" s="64"/>
      <c r="H103" s="64"/>
      <c r="I103" s="177"/>
      <c r="J103" s="64"/>
      <c r="K103" s="64"/>
      <c r="L103" s="62"/>
      <c r="M103" s="223"/>
      <c r="N103" s="43"/>
      <c r="O103" s="43"/>
      <c r="P103" s="43"/>
      <c r="Q103" s="43"/>
      <c r="R103" s="43"/>
      <c r="S103" s="43"/>
      <c r="T103" s="79"/>
      <c r="AT103" s="25" t="s">
        <v>506</v>
      </c>
      <c r="AU103" s="25" t="s">
        <v>82</v>
      </c>
    </row>
    <row r="104" spans="2:65" s="1" customFormat="1" ht="16.5" customHeight="1">
      <c r="B104" s="42"/>
      <c r="C104" s="209" t="s">
        <v>577</v>
      </c>
      <c r="D104" s="209" t="s">
        <v>498</v>
      </c>
      <c r="E104" s="210" t="s">
        <v>12995</v>
      </c>
      <c r="F104" s="211" t="s">
        <v>12996</v>
      </c>
      <c r="G104" s="212" t="s">
        <v>2537</v>
      </c>
      <c r="H104" s="213">
        <v>31</v>
      </c>
      <c r="I104" s="214"/>
      <c r="J104" s="215">
        <f>ROUND(I104*H104,2)</f>
        <v>0</v>
      </c>
      <c r="K104" s="211" t="s">
        <v>23</v>
      </c>
      <c r="L104" s="62"/>
      <c r="M104" s="216" t="s">
        <v>23</v>
      </c>
      <c r="N104" s="217" t="s">
        <v>44</v>
      </c>
      <c r="O104" s="43"/>
      <c r="P104" s="218">
        <f>O104*H104</f>
        <v>0</v>
      </c>
      <c r="Q104" s="218">
        <v>0</v>
      </c>
      <c r="R104" s="218">
        <f>Q104*H104</f>
        <v>0</v>
      </c>
      <c r="S104" s="218">
        <v>0</v>
      </c>
      <c r="T104" s="219">
        <f>S104*H104</f>
        <v>0</v>
      </c>
      <c r="AR104" s="25" t="s">
        <v>502</v>
      </c>
      <c r="AT104" s="25" t="s">
        <v>498</v>
      </c>
      <c r="AU104" s="25" t="s">
        <v>82</v>
      </c>
      <c r="AY104" s="25" t="s">
        <v>492</v>
      </c>
      <c r="BE104" s="220">
        <f>IF(N104="základní",J104,0)</f>
        <v>0</v>
      </c>
      <c r="BF104" s="220">
        <f>IF(N104="snížená",J104,0)</f>
        <v>0</v>
      </c>
      <c r="BG104" s="220">
        <f>IF(N104="zákl. přenesená",J104,0)</f>
        <v>0</v>
      </c>
      <c r="BH104" s="220">
        <f>IF(N104="sníž. přenesená",J104,0)</f>
        <v>0</v>
      </c>
      <c r="BI104" s="220">
        <f>IF(N104="nulová",J104,0)</f>
        <v>0</v>
      </c>
      <c r="BJ104" s="25" t="s">
        <v>80</v>
      </c>
      <c r="BK104" s="220">
        <f>ROUND(I104*H104,2)</f>
        <v>0</v>
      </c>
      <c r="BL104" s="25" t="s">
        <v>502</v>
      </c>
      <c r="BM104" s="25" t="s">
        <v>4840</v>
      </c>
    </row>
    <row r="105" spans="2:65" s="1" customFormat="1">
      <c r="B105" s="42"/>
      <c r="C105" s="64"/>
      <c r="D105" s="227" t="s">
        <v>506</v>
      </c>
      <c r="E105" s="64"/>
      <c r="F105" s="274" t="s">
        <v>12997</v>
      </c>
      <c r="G105" s="64"/>
      <c r="H105" s="64"/>
      <c r="I105" s="177"/>
      <c r="J105" s="64"/>
      <c r="K105" s="64"/>
      <c r="L105" s="62"/>
      <c r="M105" s="223"/>
      <c r="N105" s="43"/>
      <c r="O105" s="43"/>
      <c r="P105" s="43"/>
      <c r="Q105" s="43"/>
      <c r="R105" s="43"/>
      <c r="S105" s="43"/>
      <c r="T105" s="79"/>
      <c r="AT105" s="25" t="s">
        <v>506</v>
      </c>
      <c r="AU105" s="25" t="s">
        <v>82</v>
      </c>
    </row>
    <row r="106" spans="2:65" s="1" customFormat="1" ht="16.5" customHeight="1">
      <c r="B106" s="42"/>
      <c r="C106" s="209" t="s">
        <v>591</v>
      </c>
      <c r="D106" s="209" t="s">
        <v>498</v>
      </c>
      <c r="E106" s="210" t="s">
        <v>12998</v>
      </c>
      <c r="F106" s="211" t="s">
        <v>12999</v>
      </c>
      <c r="G106" s="212" t="s">
        <v>2537</v>
      </c>
      <c r="H106" s="213">
        <v>4</v>
      </c>
      <c r="I106" s="214"/>
      <c r="J106" s="215">
        <f>ROUND(I106*H106,2)</f>
        <v>0</v>
      </c>
      <c r="K106" s="211" t="s">
        <v>23</v>
      </c>
      <c r="L106" s="62"/>
      <c r="M106" s="216" t="s">
        <v>23</v>
      </c>
      <c r="N106" s="217" t="s">
        <v>44</v>
      </c>
      <c r="O106" s="43"/>
      <c r="P106" s="218">
        <f>O106*H106</f>
        <v>0</v>
      </c>
      <c r="Q106" s="218">
        <v>0</v>
      </c>
      <c r="R106" s="218">
        <f>Q106*H106</f>
        <v>0</v>
      </c>
      <c r="S106" s="218">
        <v>0</v>
      </c>
      <c r="T106" s="219">
        <f>S106*H106</f>
        <v>0</v>
      </c>
      <c r="AR106" s="25" t="s">
        <v>502</v>
      </c>
      <c r="AT106" s="25" t="s">
        <v>498</v>
      </c>
      <c r="AU106" s="25" t="s">
        <v>82</v>
      </c>
      <c r="AY106" s="25" t="s">
        <v>492</v>
      </c>
      <c r="BE106" s="220">
        <f>IF(N106="základní",J106,0)</f>
        <v>0</v>
      </c>
      <c r="BF106" s="220">
        <f>IF(N106="snížená",J106,0)</f>
        <v>0</v>
      </c>
      <c r="BG106" s="220">
        <f>IF(N106="zákl. přenesená",J106,0)</f>
        <v>0</v>
      </c>
      <c r="BH106" s="220">
        <f>IF(N106="sníž. přenesená",J106,0)</f>
        <v>0</v>
      </c>
      <c r="BI106" s="220">
        <f>IF(N106="nulová",J106,0)</f>
        <v>0</v>
      </c>
      <c r="BJ106" s="25" t="s">
        <v>80</v>
      </c>
      <c r="BK106" s="220">
        <f>ROUND(I106*H106,2)</f>
        <v>0</v>
      </c>
      <c r="BL106" s="25" t="s">
        <v>502</v>
      </c>
      <c r="BM106" s="25" t="s">
        <v>4848</v>
      </c>
    </row>
    <row r="107" spans="2:65" s="1" customFormat="1">
      <c r="B107" s="42"/>
      <c r="C107" s="64"/>
      <c r="D107" s="227" t="s">
        <v>506</v>
      </c>
      <c r="E107" s="64"/>
      <c r="F107" s="274" t="s">
        <v>13000</v>
      </c>
      <c r="G107" s="64"/>
      <c r="H107" s="64"/>
      <c r="I107" s="177"/>
      <c r="J107" s="64"/>
      <c r="K107" s="64"/>
      <c r="L107" s="62"/>
      <c r="M107" s="223"/>
      <c r="N107" s="43"/>
      <c r="O107" s="43"/>
      <c r="P107" s="43"/>
      <c r="Q107" s="43"/>
      <c r="R107" s="43"/>
      <c r="S107" s="43"/>
      <c r="T107" s="79"/>
      <c r="AT107" s="25" t="s">
        <v>506</v>
      </c>
      <c r="AU107" s="25" t="s">
        <v>82</v>
      </c>
    </row>
    <row r="108" spans="2:65" s="1" customFormat="1" ht="16.5" customHeight="1">
      <c r="B108" s="42"/>
      <c r="C108" s="209" t="s">
        <v>604</v>
      </c>
      <c r="D108" s="209" t="s">
        <v>498</v>
      </c>
      <c r="E108" s="210" t="s">
        <v>13001</v>
      </c>
      <c r="F108" s="211" t="s">
        <v>13002</v>
      </c>
      <c r="G108" s="212" t="s">
        <v>2537</v>
      </c>
      <c r="H108" s="213">
        <v>93</v>
      </c>
      <c r="I108" s="214"/>
      <c r="J108" s="215">
        <f>ROUND(I108*H108,2)</f>
        <v>0</v>
      </c>
      <c r="K108" s="211" t="s">
        <v>23</v>
      </c>
      <c r="L108" s="62"/>
      <c r="M108" s="216" t="s">
        <v>23</v>
      </c>
      <c r="N108" s="217" t="s">
        <v>44</v>
      </c>
      <c r="O108" s="43"/>
      <c r="P108" s="218">
        <f>O108*H108</f>
        <v>0</v>
      </c>
      <c r="Q108" s="218">
        <v>0</v>
      </c>
      <c r="R108" s="218">
        <f>Q108*H108</f>
        <v>0</v>
      </c>
      <c r="S108" s="218">
        <v>0</v>
      </c>
      <c r="T108" s="219">
        <f>S108*H108</f>
        <v>0</v>
      </c>
      <c r="AR108" s="25" t="s">
        <v>502</v>
      </c>
      <c r="AT108" s="25" t="s">
        <v>498</v>
      </c>
      <c r="AU108" s="25" t="s">
        <v>82</v>
      </c>
      <c r="AY108" s="25" t="s">
        <v>492</v>
      </c>
      <c r="BE108" s="220">
        <f>IF(N108="základní",J108,0)</f>
        <v>0</v>
      </c>
      <c r="BF108" s="220">
        <f>IF(N108="snížená",J108,0)</f>
        <v>0</v>
      </c>
      <c r="BG108" s="220">
        <f>IF(N108="zákl. přenesená",J108,0)</f>
        <v>0</v>
      </c>
      <c r="BH108" s="220">
        <f>IF(N108="sníž. přenesená",J108,0)</f>
        <v>0</v>
      </c>
      <c r="BI108" s="220">
        <f>IF(N108="nulová",J108,0)</f>
        <v>0</v>
      </c>
      <c r="BJ108" s="25" t="s">
        <v>80</v>
      </c>
      <c r="BK108" s="220">
        <f>ROUND(I108*H108,2)</f>
        <v>0</v>
      </c>
      <c r="BL108" s="25" t="s">
        <v>502</v>
      </c>
      <c r="BM108" s="25" t="s">
        <v>4856</v>
      </c>
    </row>
    <row r="109" spans="2:65" s="1" customFormat="1">
      <c r="B109" s="42"/>
      <c r="C109" s="64"/>
      <c r="D109" s="227" t="s">
        <v>506</v>
      </c>
      <c r="E109" s="64"/>
      <c r="F109" s="274" t="s">
        <v>13002</v>
      </c>
      <c r="G109" s="64"/>
      <c r="H109" s="64"/>
      <c r="I109" s="177"/>
      <c r="J109" s="64"/>
      <c r="K109" s="64"/>
      <c r="L109" s="62"/>
      <c r="M109" s="223"/>
      <c r="N109" s="43"/>
      <c r="O109" s="43"/>
      <c r="P109" s="43"/>
      <c r="Q109" s="43"/>
      <c r="R109" s="43"/>
      <c r="S109" s="43"/>
      <c r="T109" s="79"/>
      <c r="AT109" s="25" t="s">
        <v>506</v>
      </c>
      <c r="AU109" s="25" t="s">
        <v>82</v>
      </c>
    </row>
    <row r="110" spans="2:65" s="1" customFormat="1" ht="16.5" customHeight="1">
      <c r="B110" s="42"/>
      <c r="C110" s="209" t="s">
        <v>617</v>
      </c>
      <c r="D110" s="209" t="s">
        <v>498</v>
      </c>
      <c r="E110" s="210" t="s">
        <v>13003</v>
      </c>
      <c r="F110" s="211" t="s">
        <v>13004</v>
      </c>
      <c r="G110" s="212" t="s">
        <v>2537</v>
      </c>
      <c r="H110" s="213">
        <v>9</v>
      </c>
      <c r="I110" s="214"/>
      <c r="J110" s="215">
        <f>ROUND(I110*H110,2)</f>
        <v>0</v>
      </c>
      <c r="K110" s="211" t="s">
        <v>23</v>
      </c>
      <c r="L110" s="62"/>
      <c r="M110" s="216" t="s">
        <v>23</v>
      </c>
      <c r="N110" s="217" t="s">
        <v>44</v>
      </c>
      <c r="O110" s="43"/>
      <c r="P110" s="218">
        <f>O110*H110</f>
        <v>0</v>
      </c>
      <c r="Q110" s="218">
        <v>0</v>
      </c>
      <c r="R110" s="218">
        <f>Q110*H110</f>
        <v>0</v>
      </c>
      <c r="S110" s="218">
        <v>0</v>
      </c>
      <c r="T110" s="219">
        <f>S110*H110</f>
        <v>0</v>
      </c>
      <c r="AR110" s="25" t="s">
        <v>502</v>
      </c>
      <c r="AT110" s="25" t="s">
        <v>498</v>
      </c>
      <c r="AU110" s="25" t="s">
        <v>82</v>
      </c>
      <c r="AY110" s="25" t="s">
        <v>492</v>
      </c>
      <c r="BE110" s="220">
        <f>IF(N110="základní",J110,0)</f>
        <v>0</v>
      </c>
      <c r="BF110" s="220">
        <f>IF(N110="snížená",J110,0)</f>
        <v>0</v>
      </c>
      <c r="BG110" s="220">
        <f>IF(N110="zákl. přenesená",J110,0)</f>
        <v>0</v>
      </c>
      <c r="BH110" s="220">
        <f>IF(N110="sníž. přenesená",J110,0)</f>
        <v>0</v>
      </c>
      <c r="BI110" s="220">
        <f>IF(N110="nulová",J110,0)</f>
        <v>0</v>
      </c>
      <c r="BJ110" s="25" t="s">
        <v>80</v>
      </c>
      <c r="BK110" s="220">
        <f>ROUND(I110*H110,2)</f>
        <v>0</v>
      </c>
      <c r="BL110" s="25" t="s">
        <v>502</v>
      </c>
      <c r="BM110" s="25" t="s">
        <v>4865</v>
      </c>
    </row>
    <row r="111" spans="2:65" s="1" customFormat="1">
      <c r="B111" s="42"/>
      <c r="C111" s="64"/>
      <c r="D111" s="227" t="s">
        <v>506</v>
      </c>
      <c r="E111" s="64"/>
      <c r="F111" s="274" t="s">
        <v>13004</v>
      </c>
      <c r="G111" s="64"/>
      <c r="H111" s="64"/>
      <c r="I111" s="177"/>
      <c r="J111" s="64"/>
      <c r="K111" s="64"/>
      <c r="L111" s="62"/>
      <c r="M111" s="223"/>
      <c r="N111" s="43"/>
      <c r="O111" s="43"/>
      <c r="P111" s="43"/>
      <c r="Q111" s="43"/>
      <c r="R111" s="43"/>
      <c r="S111" s="43"/>
      <c r="T111" s="79"/>
      <c r="AT111" s="25" t="s">
        <v>506</v>
      </c>
      <c r="AU111" s="25" t="s">
        <v>82</v>
      </c>
    </row>
    <row r="112" spans="2:65" s="1" customFormat="1" ht="16.5" customHeight="1">
      <c r="B112" s="42"/>
      <c r="C112" s="209" t="s">
        <v>255</v>
      </c>
      <c r="D112" s="209" t="s">
        <v>498</v>
      </c>
      <c r="E112" s="210" t="s">
        <v>13005</v>
      </c>
      <c r="F112" s="211" t="s">
        <v>13006</v>
      </c>
      <c r="G112" s="212" t="s">
        <v>2537</v>
      </c>
      <c r="H112" s="213">
        <v>15</v>
      </c>
      <c r="I112" s="214"/>
      <c r="J112" s="215">
        <f>ROUND(I112*H112,2)</f>
        <v>0</v>
      </c>
      <c r="K112" s="211" t="s">
        <v>23</v>
      </c>
      <c r="L112" s="62"/>
      <c r="M112" s="216" t="s">
        <v>23</v>
      </c>
      <c r="N112" s="217" t="s">
        <v>44</v>
      </c>
      <c r="O112" s="43"/>
      <c r="P112" s="218">
        <f>O112*H112</f>
        <v>0</v>
      </c>
      <c r="Q112" s="218">
        <v>0</v>
      </c>
      <c r="R112" s="218">
        <f>Q112*H112</f>
        <v>0</v>
      </c>
      <c r="S112" s="218">
        <v>0</v>
      </c>
      <c r="T112" s="219">
        <f>S112*H112</f>
        <v>0</v>
      </c>
      <c r="AR112" s="25" t="s">
        <v>502</v>
      </c>
      <c r="AT112" s="25" t="s">
        <v>498</v>
      </c>
      <c r="AU112" s="25" t="s">
        <v>82</v>
      </c>
      <c r="AY112" s="25" t="s">
        <v>492</v>
      </c>
      <c r="BE112" s="220">
        <f>IF(N112="základní",J112,0)</f>
        <v>0</v>
      </c>
      <c r="BF112" s="220">
        <f>IF(N112="snížená",J112,0)</f>
        <v>0</v>
      </c>
      <c r="BG112" s="220">
        <f>IF(N112="zákl. přenesená",J112,0)</f>
        <v>0</v>
      </c>
      <c r="BH112" s="220">
        <f>IF(N112="sníž. přenesená",J112,0)</f>
        <v>0</v>
      </c>
      <c r="BI112" s="220">
        <f>IF(N112="nulová",J112,0)</f>
        <v>0</v>
      </c>
      <c r="BJ112" s="25" t="s">
        <v>80</v>
      </c>
      <c r="BK112" s="220">
        <f>ROUND(I112*H112,2)</f>
        <v>0</v>
      </c>
      <c r="BL112" s="25" t="s">
        <v>502</v>
      </c>
      <c r="BM112" s="25" t="s">
        <v>4877</v>
      </c>
    </row>
    <row r="113" spans="2:65" s="1" customFormat="1">
      <c r="B113" s="42"/>
      <c r="C113" s="64"/>
      <c r="D113" s="227" t="s">
        <v>506</v>
      </c>
      <c r="E113" s="64"/>
      <c r="F113" s="274" t="s">
        <v>13006</v>
      </c>
      <c r="G113" s="64"/>
      <c r="H113" s="64"/>
      <c r="I113" s="177"/>
      <c r="J113" s="64"/>
      <c r="K113" s="64"/>
      <c r="L113" s="62"/>
      <c r="M113" s="223"/>
      <c r="N113" s="43"/>
      <c r="O113" s="43"/>
      <c r="P113" s="43"/>
      <c r="Q113" s="43"/>
      <c r="R113" s="43"/>
      <c r="S113" s="43"/>
      <c r="T113" s="79"/>
      <c r="AT113" s="25" t="s">
        <v>506</v>
      </c>
      <c r="AU113" s="25" t="s">
        <v>82</v>
      </c>
    </row>
    <row r="114" spans="2:65" s="1" customFormat="1" ht="16.5" customHeight="1">
      <c r="B114" s="42"/>
      <c r="C114" s="209" t="s">
        <v>727</v>
      </c>
      <c r="D114" s="209" t="s">
        <v>498</v>
      </c>
      <c r="E114" s="210" t="s">
        <v>13007</v>
      </c>
      <c r="F114" s="211" t="s">
        <v>13008</v>
      </c>
      <c r="G114" s="212" t="s">
        <v>2537</v>
      </c>
      <c r="H114" s="213">
        <v>83</v>
      </c>
      <c r="I114" s="214"/>
      <c r="J114" s="215">
        <f>ROUND(I114*H114,2)</f>
        <v>0</v>
      </c>
      <c r="K114" s="211" t="s">
        <v>23</v>
      </c>
      <c r="L114" s="62"/>
      <c r="M114" s="216" t="s">
        <v>23</v>
      </c>
      <c r="N114" s="217" t="s">
        <v>44</v>
      </c>
      <c r="O114" s="43"/>
      <c r="P114" s="218">
        <f>O114*H114</f>
        <v>0</v>
      </c>
      <c r="Q114" s="218">
        <v>0</v>
      </c>
      <c r="R114" s="218">
        <f>Q114*H114</f>
        <v>0</v>
      </c>
      <c r="S114" s="218">
        <v>0</v>
      </c>
      <c r="T114" s="219">
        <f>S114*H114</f>
        <v>0</v>
      </c>
      <c r="AR114" s="25" t="s">
        <v>502</v>
      </c>
      <c r="AT114" s="25" t="s">
        <v>498</v>
      </c>
      <c r="AU114" s="25" t="s">
        <v>82</v>
      </c>
      <c r="AY114" s="25" t="s">
        <v>492</v>
      </c>
      <c r="BE114" s="220">
        <f>IF(N114="základní",J114,0)</f>
        <v>0</v>
      </c>
      <c r="BF114" s="220">
        <f>IF(N114="snížená",J114,0)</f>
        <v>0</v>
      </c>
      <c r="BG114" s="220">
        <f>IF(N114="zákl. přenesená",J114,0)</f>
        <v>0</v>
      </c>
      <c r="BH114" s="220">
        <f>IF(N114="sníž. přenesená",J114,0)</f>
        <v>0</v>
      </c>
      <c r="BI114" s="220">
        <f>IF(N114="nulová",J114,0)</f>
        <v>0</v>
      </c>
      <c r="BJ114" s="25" t="s">
        <v>80</v>
      </c>
      <c r="BK114" s="220">
        <f>ROUND(I114*H114,2)</f>
        <v>0</v>
      </c>
      <c r="BL114" s="25" t="s">
        <v>502</v>
      </c>
      <c r="BM114" s="25" t="s">
        <v>4885</v>
      </c>
    </row>
    <row r="115" spans="2:65" s="1" customFormat="1">
      <c r="B115" s="42"/>
      <c r="C115" s="64"/>
      <c r="D115" s="227" t="s">
        <v>506</v>
      </c>
      <c r="E115" s="64"/>
      <c r="F115" s="274" t="s">
        <v>13008</v>
      </c>
      <c r="G115" s="64"/>
      <c r="H115" s="64"/>
      <c r="I115" s="177"/>
      <c r="J115" s="64"/>
      <c r="K115" s="64"/>
      <c r="L115" s="62"/>
      <c r="M115" s="223"/>
      <c r="N115" s="43"/>
      <c r="O115" s="43"/>
      <c r="P115" s="43"/>
      <c r="Q115" s="43"/>
      <c r="R115" s="43"/>
      <c r="S115" s="43"/>
      <c r="T115" s="79"/>
      <c r="AT115" s="25" t="s">
        <v>506</v>
      </c>
      <c r="AU115" s="25" t="s">
        <v>82</v>
      </c>
    </row>
    <row r="116" spans="2:65" s="1" customFormat="1" ht="16.5" customHeight="1">
      <c r="B116" s="42"/>
      <c r="C116" s="209" t="s">
        <v>742</v>
      </c>
      <c r="D116" s="209" t="s">
        <v>498</v>
      </c>
      <c r="E116" s="210" t="s">
        <v>13009</v>
      </c>
      <c r="F116" s="211" t="s">
        <v>13010</v>
      </c>
      <c r="G116" s="212" t="s">
        <v>2537</v>
      </c>
      <c r="H116" s="213">
        <v>1</v>
      </c>
      <c r="I116" s="214"/>
      <c r="J116" s="215">
        <f>ROUND(I116*H116,2)</f>
        <v>0</v>
      </c>
      <c r="K116" s="211" t="s">
        <v>23</v>
      </c>
      <c r="L116" s="62"/>
      <c r="M116" s="216" t="s">
        <v>23</v>
      </c>
      <c r="N116" s="217" t="s">
        <v>44</v>
      </c>
      <c r="O116" s="43"/>
      <c r="P116" s="218">
        <f>O116*H116</f>
        <v>0</v>
      </c>
      <c r="Q116" s="218">
        <v>0</v>
      </c>
      <c r="R116" s="218">
        <f>Q116*H116</f>
        <v>0</v>
      </c>
      <c r="S116" s="218">
        <v>0</v>
      </c>
      <c r="T116" s="219">
        <f>S116*H116</f>
        <v>0</v>
      </c>
      <c r="AR116" s="25" t="s">
        <v>502</v>
      </c>
      <c r="AT116" s="25" t="s">
        <v>498</v>
      </c>
      <c r="AU116" s="25" t="s">
        <v>82</v>
      </c>
      <c r="AY116" s="25" t="s">
        <v>492</v>
      </c>
      <c r="BE116" s="220">
        <f>IF(N116="základní",J116,0)</f>
        <v>0</v>
      </c>
      <c r="BF116" s="220">
        <f>IF(N116="snížená",J116,0)</f>
        <v>0</v>
      </c>
      <c r="BG116" s="220">
        <f>IF(N116="zákl. přenesená",J116,0)</f>
        <v>0</v>
      </c>
      <c r="BH116" s="220">
        <f>IF(N116="sníž. přenesená",J116,0)</f>
        <v>0</v>
      </c>
      <c r="BI116" s="220">
        <f>IF(N116="nulová",J116,0)</f>
        <v>0</v>
      </c>
      <c r="BJ116" s="25" t="s">
        <v>80</v>
      </c>
      <c r="BK116" s="220">
        <f>ROUND(I116*H116,2)</f>
        <v>0</v>
      </c>
      <c r="BL116" s="25" t="s">
        <v>502</v>
      </c>
      <c r="BM116" s="25" t="s">
        <v>4893</v>
      </c>
    </row>
    <row r="117" spans="2:65" s="1" customFormat="1">
      <c r="B117" s="42"/>
      <c r="C117" s="64"/>
      <c r="D117" s="227" t="s">
        <v>506</v>
      </c>
      <c r="E117" s="64"/>
      <c r="F117" s="274" t="s">
        <v>13010</v>
      </c>
      <c r="G117" s="64"/>
      <c r="H117" s="64"/>
      <c r="I117" s="177"/>
      <c r="J117" s="64"/>
      <c r="K117" s="64"/>
      <c r="L117" s="62"/>
      <c r="M117" s="223"/>
      <c r="N117" s="43"/>
      <c r="O117" s="43"/>
      <c r="P117" s="43"/>
      <c r="Q117" s="43"/>
      <c r="R117" s="43"/>
      <c r="S117" s="43"/>
      <c r="T117" s="79"/>
      <c r="AT117" s="25" t="s">
        <v>506</v>
      </c>
      <c r="AU117" s="25" t="s">
        <v>82</v>
      </c>
    </row>
    <row r="118" spans="2:65" s="1" customFormat="1" ht="16.5" customHeight="1">
      <c r="B118" s="42"/>
      <c r="C118" s="209" t="s">
        <v>752</v>
      </c>
      <c r="D118" s="209" t="s">
        <v>498</v>
      </c>
      <c r="E118" s="210" t="s">
        <v>13011</v>
      </c>
      <c r="F118" s="211" t="s">
        <v>13012</v>
      </c>
      <c r="G118" s="212" t="s">
        <v>2537</v>
      </c>
      <c r="H118" s="213">
        <v>16</v>
      </c>
      <c r="I118" s="214"/>
      <c r="J118" s="215">
        <f>ROUND(I118*H118,2)</f>
        <v>0</v>
      </c>
      <c r="K118" s="211" t="s">
        <v>23</v>
      </c>
      <c r="L118" s="62"/>
      <c r="M118" s="216" t="s">
        <v>23</v>
      </c>
      <c r="N118" s="217" t="s">
        <v>44</v>
      </c>
      <c r="O118" s="43"/>
      <c r="P118" s="218">
        <f>O118*H118</f>
        <v>0</v>
      </c>
      <c r="Q118" s="218">
        <v>0</v>
      </c>
      <c r="R118" s="218">
        <f>Q118*H118</f>
        <v>0</v>
      </c>
      <c r="S118" s="218">
        <v>0</v>
      </c>
      <c r="T118" s="219">
        <f>S118*H118</f>
        <v>0</v>
      </c>
      <c r="AR118" s="25" t="s">
        <v>502</v>
      </c>
      <c r="AT118" s="25" t="s">
        <v>498</v>
      </c>
      <c r="AU118" s="25" t="s">
        <v>82</v>
      </c>
      <c r="AY118" s="25" t="s">
        <v>492</v>
      </c>
      <c r="BE118" s="220">
        <f>IF(N118="základní",J118,0)</f>
        <v>0</v>
      </c>
      <c r="BF118" s="220">
        <f>IF(N118="snížená",J118,0)</f>
        <v>0</v>
      </c>
      <c r="BG118" s="220">
        <f>IF(N118="zákl. přenesená",J118,0)</f>
        <v>0</v>
      </c>
      <c r="BH118" s="220">
        <f>IF(N118="sníž. přenesená",J118,0)</f>
        <v>0</v>
      </c>
      <c r="BI118" s="220">
        <f>IF(N118="nulová",J118,0)</f>
        <v>0</v>
      </c>
      <c r="BJ118" s="25" t="s">
        <v>80</v>
      </c>
      <c r="BK118" s="220">
        <f>ROUND(I118*H118,2)</f>
        <v>0</v>
      </c>
      <c r="BL118" s="25" t="s">
        <v>502</v>
      </c>
      <c r="BM118" s="25" t="s">
        <v>4901</v>
      </c>
    </row>
    <row r="119" spans="2:65" s="1" customFormat="1">
      <c r="B119" s="42"/>
      <c r="C119" s="64"/>
      <c r="D119" s="227" t="s">
        <v>506</v>
      </c>
      <c r="E119" s="64"/>
      <c r="F119" s="274" t="s">
        <v>13012</v>
      </c>
      <c r="G119" s="64"/>
      <c r="H119" s="64"/>
      <c r="I119" s="177"/>
      <c r="J119" s="64"/>
      <c r="K119" s="64"/>
      <c r="L119" s="62"/>
      <c r="M119" s="223"/>
      <c r="N119" s="43"/>
      <c r="O119" s="43"/>
      <c r="P119" s="43"/>
      <c r="Q119" s="43"/>
      <c r="R119" s="43"/>
      <c r="S119" s="43"/>
      <c r="T119" s="79"/>
      <c r="AT119" s="25" t="s">
        <v>506</v>
      </c>
      <c r="AU119" s="25" t="s">
        <v>82</v>
      </c>
    </row>
    <row r="120" spans="2:65" s="1" customFormat="1" ht="16.5" customHeight="1">
      <c r="B120" s="42"/>
      <c r="C120" s="209" t="s">
        <v>765</v>
      </c>
      <c r="D120" s="209" t="s">
        <v>498</v>
      </c>
      <c r="E120" s="210" t="s">
        <v>13013</v>
      </c>
      <c r="F120" s="211" t="s">
        <v>13014</v>
      </c>
      <c r="G120" s="212" t="s">
        <v>2537</v>
      </c>
      <c r="H120" s="213">
        <v>20</v>
      </c>
      <c r="I120" s="214"/>
      <c r="J120" s="215">
        <f>ROUND(I120*H120,2)</f>
        <v>0</v>
      </c>
      <c r="K120" s="211" t="s">
        <v>23</v>
      </c>
      <c r="L120" s="62"/>
      <c r="M120" s="216" t="s">
        <v>23</v>
      </c>
      <c r="N120" s="217" t="s">
        <v>44</v>
      </c>
      <c r="O120" s="43"/>
      <c r="P120" s="218">
        <f>O120*H120</f>
        <v>0</v>
      </c>
      <c r="Q120" s="218">
        <v>0</v>
      </c>
      <c r="R120" s="218">
        <f>Q120*H120</f>
        <v>0</v>
      </c>
      <c r="S120" s="218">
        <v>0</v>
      </c>
      <c r="T120" s="219">
        <f>S120*H120</f>
        <v>0</v>
      </c>
      <c r="AR120" s="25" t="s">
        <v>502</v>
      </c>
      <c r="AT120" s="25" t="s">
        <v>498</v>
      </c>
      <c r="AU120" s="25" t="s">
        <v>82</v>
      </c>
      <c r="AY120" s="25" t="s">
        <v>492</v>
      </c>
      <c r="BE120" s="220">
        <f>IF(N120="základní",J120,0)</f>
        <v>0</v>
      </c>
      <c r="BF120" s="220">
        <f>IF(N120="snížená",J120,0)</f>
        <v>0</v>
      </c>
      <c r="BG120" s="220">
        <f>IF(N120="zákl. přenesená",J120,0)</f>
        <v>0</v>
      </c>
      <c r="BH120" s="220">
        <f>IF(N120="sníž. přenesená",J120,0)</f>
        <v>0</v>
      </c>
      <c r="BI120" s="220">
        <f>IF(N120="nulová",J120,0)</f>
        <v>0</v>
      </c>
      <c r="BJ120" s="25" t="s">
        <v>80</v>
      </c>
      <c r="BK120" s="220">
        <f>ROUND(I120*H120,2)</f>
        <v>0</v>
      </c>
      <c r="BL120" s="25" t="s">
        <v>502</v>
      </c>
      <c r="BM120" s="25" t="s">
        <v>4909</v>
      </c>
    </row>
    <row r="121" spans="2:65" s="1" customFormat="1">
      <c r="B121" s="42"/>
      <c r="C121" s="64"/>
      <c r="D121" s="227" t="s">
        <v>506</v>
      </c>
      <c r="E121" s="64"/>
      <c r="F121" s="274" t="s">
        <v>13014</v>
      </c>
      <c r="G121" s="64"/>
      <c r="H121" s="64"/>
      <c r="I121" s="177"/>
      <c r="J121" s="64"/>
      <c r="K121" s="64"/>
      <c r="L121" s="62"/>
      <c r="M121" s="223"/>
      <c r="N121" s="43"/>
      <c r="O121" s="43"/>
      <c r="P121" s="43"/>
      <c r="Q121" s="43"/>
      <c r="R121" s="43"/>
      <c r="S121" s="43"/>
      <c r="T121" s="79"/>
      <c r="AT121" s="25" t="s">
        <v>506</v>
      </c>
      <c r="AU121" s="25" t="s">
        <v>82</v>
      </c>
    </row>
    <row r="122" spans="2:65" s="1" customFormat="1" ht="16.5" customHeight="1">
      <c r="B122" s="42"/>
      <c r="C122" s="209" t="s">
        <v>10</v>
      </c>
      <c r="D122" s="209" t="s">
        <v>498</v>
      </c>
      <c r="E122" s="210" t="s">
        <v>13015</v>
      </c>
      <c r="F122" s="211" t="s">
        <v>13016</v>
      </c>
      <c r="G122" s="212" t="s">
        <v>2537</v>
      </c>
      <c r="H122" s="213">
        <v>6</v>
      </c>
      <c r="I122" s="214"/>
      <c r="J122" s="215">
        <f>ROUND(I122*H122,2)</f>
        <v>0</v>
      </c>
      <c r="K122" s="211" t="s">
        <v>23</v>
      </c>
      <c r="L122" s="62"/>
      <c r="M122" s="216" t="s">
        <v>23</v>
      </c>
      <c r="N122" s="217" t="s">
        <v>44</v>
      </c>
      <c r="O122" s="43"/>
      <c r="P122" s="218">
        <f>O122*H122</f>
        <v>0</v>
      </c>
      <c r="Q122" s="218">
        <v>0</v>
      </c>
      <c r="R122" s="218">
        <f>Q122*H122</f>
        <v>0</v>
      </c>
      <c r="S122" s="218">
        <v>0</v>
      </c>
      <c r="T122" s="219">
        <f>S122*H122</f>
        <v>0</v>
      </c>
      <c r="AR122" s="25" t="s">
        <v>502</v>
      </c>
      <c r="AT122" s="25" t="s">
        <v>498</v>
      </c>
      <c r="AU122" s="25" t="s">
        <v>82</v>
      </c>
      <c r="AY122" s="25" t="s">
        <v>492</v>
      </c>
      <c r="BE122" s="220">
        <f>IF(N122="základní",J122,0)</f>
        <v>0</v>
      </c>
      <c r="BF122" s="220">
        <f>IF(N122="snížená",J122,0)</f>
        <v>0</v>
      </c>
      <c r="BG122" s="220">
        <f>IF(N122="zákl. přenesená",J122,0)</f>
        <v>0</v>
      </c>
      <c r="BH122" s="220">
        <f>IF(N122="sníž. přenesená",J122,0)</f>
        <v>0</v>
      </c>
      <c r="BI122" s="220">
        <f>IF(N122="nulová",J122,0)</f>
        <v>0</v>
      </c>
      <c r="BJ122" s="25" t="s">
        <v>80</v>
      </c>
      <c r="BK122" s="220">
        <f>ROUND(I122*H122,2)</f>
        <v>0</v>
      </c>
      <c r="BL122" s="25" t="s">
        <v>502</v>
      </c>
      <c r="BM122" s="25" t="s">
        <v>4917</v>
      </c>
    </row>
    <row r="123" spans="2:65" s="1" customFormat="1">
      <c r="B123" s="42"/>
      <c r="C123" s="64"/>
      <c r="D123" s="227" t="s">
        <v>506</v>
      </c>
      <c r="E123" s="64"/>
      <c r="F123" s="274" t="s">
        <v>13016</v>
      </c>
      <c r="G123" s="64"/>
      <c r="H123" s="64"/>
      <c r="I123" s="177"/>
      <c r="J123" s="64"/>
      <c r="K123" s="64"/>
      <c r="L123" s="62"/>
      <c r="M123" s="223"/>
      <c r="N123" s="43"/>
      <c r="O123" s="43"/>
      <c r="P123" s="43"/>
      <c r="Q123" s="43"/>
      <c r="R123" s="43"/>
      <c r="S123" s="43"/>
      <c r="T123" s="79"/>
      <c r="AT123" s="25" t="s">
        <v>506</v>
      </c>
      <c r="AU123" s="25" t="s">
        <v>82</v>
      </c>
    </row>
    <row r="124" spans="2:65" s="1" customFormat="1" ht="16.5" customHeight="1">
      <c r="B124" s="42"/>
      <c r="C124" s="209" t="s">
        <v>775</v>
      </c>
      <c r="D124" s="209" t="s">
        <v>498</v>
      </c>
      <c r="E124" s="210" t="s">
        <v>13017</v>
      </c>
      <c r="F124" s="211" t="s">
        <v>13018</v>
      </c>
      <c r="G124" s="212" t="s">
        <v>2537</v>
      </c>
      <c r="H124" s="213">
        <v>6</v>
      </c>
      <c r="I124" s="214"/>
      <c r="J124" s="215">
        <f>ROUND(I124*H124,2)</f>
        <v>0</v>
      </c>
      <c r="K124" s="211" t="s">
        <v>23</v>
      </c>
      <c r="L124" s="62"/>
      <c r="M124" s="216" t="s">
        <v>23</v>
      </c>
      <c r="N124" s="217" t="s">
        <v>44</v>
      </c>
      <c r="O124" s="43"/>
      <c r="P124" s="218">
        <f>O124*H124</f>
        <v>0</v>
      </c>
      <c r="Q124" s="218">
        <v>0</v>
      </c>
      <c r="R124" s="218">
        <f>Q124*H124</f>
        <v>0</v>
      </c>
      <c r="S124" s="218">
        <v>0</v>
      </c>
      <c r="T124" s="219">
        <f>S124*H124</f>
        <v>0</v>
      </c>
      <c r="AR124" s="25" t="s">
        <v>502</v>
      </c>
      <c r="AT124" s="25" t="s">
        <v>498</v>
      </c>
      <c r="AU124" s="25" t="s">
        <v>82</v>
      </c>
      <c r="AY124" s="25" t="s">
        <v>492</v>
      </c>
      <c r="BE124" s="220">
        <f>IF(N124="základní",J124,0)</f>
        <v>0</v>
      </c>
      <c r="BF124" s="220">
        <f>IF(N124="snížená",J124,0)</f>
        <v>0</v>
      </c>
      <c r="BG124" s="220">
        <f>IF(N124="zákl. přenesená",J124,0)</f>
        <v>0</v>
      </c>
      <c r="BH124" s="220">
        <f>IF(N124="sníž. přenesená",J124,0)</f>
        <v>0</v>
      </c>
      <c r="BI124" s="220">
        <f>IF(N124="nulová",J124,0)</f>
        <v>0</v>
      </c>
      <c r="BJ124" s="25" t="s">
        <v>80</v>
      </c>
      <c r="BK124" s="220">
        <f>ROUND(I124*H124,2)</f>
        <v>0</v>
      </c>
      <c r="BL124" s="25" t="s">
        <v>502</v>
      </c>
      <c r="BM124" s="25" t="s">
        <v>4925</v>
      </c>
    </row>
    <row r="125" spans="2:65" s="1" customFormat="1">
      <c r="B125" s="42"/>
      <c r="C125" s="64"/>
      <c r="D125" s="227" t="s">
        <v>506</v>
      </c>
      <c r="E125" s="64"/>
      <c r="F125" s="274" t="s">
        <v>13018</v>
      </c>
      <c r="G125" s="64"/>
      <c r="H125" s="64"/>
      <c r="I125" s="177"/>
      <c r="J125" s="64"/>
      <c r="K125" s="64"/>
      <c r="L125" s="62"/>
      <c r="M125" s="223"/>
      <c r="N125" s="43"/>
      <c r="O125" s="43"/>
      <c r="P125" s="43"/>
      <c r="Q125" s="43"/>
      <c r="R125" s="43"/>
      <c r="S125" s="43"/>
      <c r="T125" s="79"/>
      <c r="AT125" s="25" t="s">
        <v>506</v>
      </c>
      <c r="AU125" s="25" t="s">
        <v>82</v>
      </c>
    </row>
    <row r="126" spans="2:65" s="1" customFormat="1" ht="16.5" customHeight="1">
      <c r="B126" s="42"/>
      <c r="C126" s="209" t="s">
        <v>781</v>
      </c>
      <c r="D126" s="209" t="s">
        <v>498</v>
      </c>
      <c r="E126" s="210" t="s">
        <v>13019</v>
      </c>
      <c r="F126" s="211" t="s">
        <v>13020</v>
      </c>
      <c r="G126" s="212" t="s">
        <v>2537</v>
      </c>
      <c r="H126" s="213">
        <v>1</v>
      </c>
      <c r="I126" s="214"/>
      <c r="J126" s="215">
        <f>ROUND(I126*H126,2)</f>
        <v>0</v>
      </c>
      <c r="K126" s="211" t="s">
        <v>23</v>
      </c>
      <c r="L126" s="62"/>
      <c r="M126" s="216" t="s">
        <v>23</v>
      </c>
      <c r="N126" s="217" t="s">
        <v>44</v>
      </c>
      <c r="O126" s="43"/>
      <c r="P126" s="218">
        <f>O126*H126</f>
        <v>0</v>
      </c>
      <c r="Q126" s="218">
        <v>0</v>
      </c>
      <c r="R126" s="218">
        <f>Q126*H126</f>
        <v>0</v>
      </c>
      <c r="S126" s="218">
        <v>0</v>
      </c>
      <c r="T126" s="219">
        <f>S126*H126</f>
        <v>0</v>
      </c>
      <c r="AR126" s="25" t="s">
        <v>502</v>
      </c>
      <c r="AT126" s="25" t="s">
        <v>498</v>
      </c>
      <c r="AU126" s="25" t="s">
        <v>82</v>
      </c>
      <c r="AY126" s="25" t="s">
        <v>492</v>
      </c>
      <c r="BE126" s="220">
        <f>IF(N126="základní",J126,0)</f>
        <v>0</v>
      </c>
      <c r="BF126" s="220">
        <f>IF(N126="snížená",J126,0)</f>
        <v>0</v>
      </c>
      <c r="BG126" s="220">
        <f>IF(N126="zákl. přenesená",J126,0)</f>
        <v>0</v>
      </c>
      <c r="BH126" s="220">
        <f>IF(N126="sníž. přenesená",J126,0)</f>
        <v>0</v>
      </c>
      <c r="BI126" s="220">
        <f>IF(N126="nulová",J126,0)</f>
        <v>0</v>
      </c>
      <c r="BJ126" s="25" t="s">
        <v>80</v>
      </c>
      <c r="BK126" s="220">
        <f>ROUND(I126*H126,2)</f>
        <v>0</v>
      </c>
      <c r="BL126" s="25" t="s">
        <v>502</v>
      </c>
      <c r="BM126" s="25" t="s">
        <v>4936</v>
      </c>
    </row>
    <row r="127" spans="2:65" s="1" customFormat="1">
      <c r="B127" s="42"/>
      <c r="C127" s="64"/>
      <c r="D127" s="221" t="s">
        <v>506</v>
      </c>
      <c r="E127" s="64"/>
      <c r="F127" s="222" t="s">
        <v>13020</v>
      </c>
      <c r="G127" s="64"/>
      <c r="H127" s="64"/>
      <c r="I127" s="177"/>
      <c r="J127" s="64"/>
      <c r="K127" s="64"/>
      <c r="L127" s="62"/>
      <c r="M127" s="223"/>
      <c r="N127" s="43"/>
      <c r="O127" s="43"/>
      <c r="P127" s="43"/>
      <c r="Q127" s="43"/>
      <c r="R127" s="43"/>
      <c r="S127" s="43"/>
      <c r="T127" s="79"/>
      <c r="AT127" s="25" t="s">
        <v>506</v>
      </c>
      <c r="AU127" s="25" t="s">
        <v>82</v>
      </c>
    </row>
    <row r="128" spans="2:65" s="1" customFormat="1" ht="24">
      <c r="B128" s="42"/>
      <c r="C128" s="64"/>
      <c r="D128" s="227" t="s">
        <v>2254</v>
      </c>
      <c r="E128" s="64"/>
      <c r="F128" s="273" t="s">
        <v>13021</v>
      </c>
      <c r="G128" s="64"/>
      <c r="H128" s="64"/>
      <c r="I128" s="177"/>
      <c r="J128" s="64"/>
      <c r="K128" s="64"/>
      <c r="L128" s="62"/>
      <c r="M128" s="223"/>
      <c r="N128" s="43"/>
      <c r="O128" s="43"/>
      <c r="P128" s="43"/>
      <c r="Q128" s="43"/>
      <c r="R128" s="43"/>
      <c r="S128" s="43"/>
      <c r="T128" s="79"/>
      <c r="AT128" s="25" t="s">
        <v>2254</v>
      </c>
      <c r="AU128" s="25" t="s">
        <v>82</v>
      </c>
    </row>
    <row r="129" spans="2:65" s="1" customFormat="1" ht="16.5" customHeight="1">
      <c r="B129" s="42"/>
      <c r="C129" s="209" t="s">
        <v>787</v>
      </c>
      <c r="D129" s="209" t="s">
        <v>498</v>
      </c>
      <c r="E129" s="210" t="s">
        <v>13022</v>
      </c>
      <c r="F129" s="211" t="s">
        <v>13023</v>
      </c>
      <c r="G129" s="212" t="s">
        <v>832</v>
      </c>
      <c r="H129" s="213">
        <v>800</v>
      </c>
      <c r="I129" s="214"/>
      <c r="J129" s="215">
        <f>ROUND(I129*H129,2)</f>
        <v>0</v>
      </c>
      <c r="K129" s="211" t="s">
        <v>23</v>
      </c>
      <c r="L129" s="62"/>
      <c r="M129" s="216" t="s">
        <v>23</v>
      </c>
      <c r="N129" s="217" t="s">
        <v>44</v>
      </c>
      <c r="O129" s="43"/>
      <c r="P129" s="218">
        <f>O129*H129</f>
        <v>0</v>
      </c>
      <c r="Q129" s="218">
        <v>0</v>
      </c>
      <c r="R129" s="218">
        <f>Q129*H129</f>
        <v>0</v>
      </c>
      <c r="S129" s="218">
        <v>0</v>
      </c>
      <c r="T129" s="219">
        <f>S129*H129</f>
        <v>0</v>
      </c>
      <c r="AR129" s="25" t="s">
        <v>502</v>
      </c>
      <c r="AT129" s="25" t="s">
        <v>498</v>
      </c>
      <c r="AU129" s="25" t="s">
        <v>82</v>
      </c>
      <c r="AY129" s="25" t="s">
        <v>492</v>
      </c>
      <c r="BE129" s="220">
        <f>IF(N129="základní",J129,0)</f>
        <v>0</v>
      </c>
      <c r="BF129" s="220">
        <f>IF(N129="snížená",J129,0)</f>
        <v>0</v>
      </c>
      <c r="BG129" s="220">
        <f>IF(N129="zákl. přenesená",J129,0)</f>
        <v>0</v>
      </c>
      <c r="BH129" s="220">
        <f>IF(N129="sníž. přenesená",J129,0)</f>
        <v>0</v>
      </c>
      <c r="BI129" s="220">
        <f>IF(N129="nulová",J129,0)</f>
        <v>0</v>
      </c>
      <c r="BJ129" s="25" t="s">
        <v>80</v>
      </c>
      <c r="BK129" s="220">
        <f>ROUND(I129*H129,2)</f>
        <v>0</v>
      </c>
      <c r="BL129" s="25" t="s">
        <v>502</v>
      </c>
      <c r="BM129" s="25" t="s">
        <v>4944</v>
      </c>
    </row>
    <row r="130" spans="2:65" s="1" customFormat="1">
      <c r="B130" s="42"/>
      <c r="C130" s="64"/>
      <c r="D130" s="227" t="s">
        <v>506</v>
      </c>
      <c r="E130" s="64"/>
      <c r="F130" s="274" t="s">
        <v>13023</v>
      </c>
      <c r="G130" s="64"/>
      <c r="H130" s="64"/>
      <c r="I130" s="177"/>
      <c r="J130" s="64"/>
      <c r="K130" s="64"/>
      <c r="L130" s="62"/>
      <c r="M130" s="223"/>
      <c r="N130" s="43"/>
      <c r="O130" s="43"/>
      <c r="P130" s="43"/>
      <c r="Q130" s="43"/>
      <c r="R130" s="43"/>
      <c r="S130" s="43"/>
      <c r="T130" s="79"/>
      <c r="AT130" s="25" t="s">
        <v>506</v>
      </c>
      <c r="AU130" s="25" t="s">
        <v>82</v>
      </c>
    </row>
    <row r="131" spans="2:65" s="1" customFormat="1" ht="16.5" customHeight="1">
      <c r="B131" s="42"/>
      <c r="C131" s="209" t="s">
        <v>792</v>
      </c>
      <c r="D131" s="209" t="s">
        <v>498</v>
      </c>
      <c r="E131" s="210" t="s">
        <v>13022</v>
      </c>
      <c r="F131" s="211" t="s">
        <v>13023</v>
      </c>
      <c r="G131" s="212" t="s">
        <v>832</v>
      </c>
      <c r="H131" s="213">
        <v>200</v>
      </c>
      <c r="I131" s="214"/>
      <c r="J131" s="215">
        <f>ROUND(I131*H131,2)</f>
        <v>0</v>
      </c>
      <c r="K131" s="211" t="s">
        <v>23</v>
      </c>
      <c r="L131" s="62"/>
      <c r="M131" s="216" t="s">
        <v>23</v>
      </c>
      <c r="N131" s="217" t="s">
        <v>44</v>
      </c>
      <c r="O131" s="43"/>
      <c r="P131" s="218">
        <f>O131*H131</f>
        <v>0</v>
      </c>
      <c r="Q131" s="218">
        <v>0</v>
      </c>
      <c r="R131" s="218">
        <f>Q131*H131</f>
        <v>0</v>
      </c>
      <c r="S131" s="218">
        <v>0</v>
      </c>
      <c r="T131" s="219">
        <f>S131*H131</f>
        <v>0</v>
      </c>
      <c r="AR131" s="25" t="s">
        <v>502</v>
      </c>
      <c r="AT131" s="25" t="s">
        <v>498</v>
      </c>
      <c r="AU131" s="25" t="s">
        <v>82</v>
      </c>
      <c r="AY131" s="25" t="s">
        <v>492</v>
      </c>
      <c r="BE131" s="220">
        <f>IF(N131="základní",J131,0)</f>
        <v>0</v>
      </c>
      <c r="BF131" s="220">
        <f>IF(N131="snížená",J131,0)</f>
        <v>0</v>
      </c>
      <c r="BG131" s="220">
        <f>IF(N131="zákl. přenesená",J131,0)</f>
        <v>0</v>
      </c>
      <c r="BH131" s="220">
        <f>IF(N131="sníž. přenesená",J131,0)</f>
        <v>0</v>
      </c>
      <c r="BI131" s="220">
        <f>IF(N131="nulová",J131,0)</f>
        <v>0</v>
      </c>
      <c r="BJ131" s="25" t="s">
        <v>80</v>
      </c>
      <c r="BK131" s="220">
        <f>ROUND(I131*H131,2)</f>
        <v>0</v>
      </c>
      <c r="BL131" s="25" t="s">
        <v>502</v>
      </c>
      <c r="BM131" s="25" t="s">
        <v>4952</v>
      </c>
    </row>
    <row r="132" spans="2:65" s="1" customFormat="1">
      <c r="B132" s="42"/>
      <c r="C132" s="64"/>
      <c r="D132" s="221" t="s">
        <v>506</v>
      </c>
      <c r="E132" s="64"/>
      <c r="F132" s="222" t="s">
        <v>13023</v>
      </c>
      <c r="G132" s="64"/>
      <c r="H132" s="64"/>
      <c r="I132" s="177"/>
      <c r="J132" s="64"/>
      <c r="K132" s="64"/>
      <c r="L132" s="62"/>
      <c r="M132" s="223"/>
      <c r="N132" s="43"/>
      <c r="O132" s="43"/>
      <c r="P132" s="43"/>
      <c r="Q132" s="43"/>
      <c r="R132" s="43"/>
      <c r="S132" s="43"/>
      <c r="T132" s="79"/>
      <c r="AT132" s="25" t="s">
        <v>506</v>
      </c>
      <c r="AU132" s="25" t="s">
        <v>82</v>
      </c>
    </row>
    <row r="133" spans="2:65" s="1" customFormat="1" ht="24">
      <c r="B133" s="42"/>
      <c r="C133" s="64"/>
      <c r="D133" s="227" t="s">
        <v>2254</v>
      </c>
      <c r="E133" s="64"/>
      <c r="F133" s="273" t="s">
        <v>13024</v>
      </c>
      <c r="G133" s="64"/>
      <c r="H133" s="64"/>
      <c r="I133" s="177"/>
      <c r="J133" s="64"/>
      <c r="K133" s="64"/>
      <c r="L133" s="62"/>
      <c r="M133" s="223"/>
      <c r="N133" s="43"/>
      <c r="O133" s="43"/>
      <c r="P133" s="43"/>
      <c r="Q133" s="43"/>
      <c r="R133" s="43"/>
      <c r="S133" s="43"/>
      <c r="T133" s="79"/>
      <c r="AT133" s="25" t="s">
        <v>2254</v>
      </c>
      <c r="AU133" s="25" t="s">
        <v>82</v>
      </c>
    </row>
    <row r="134" spans="2:65" s="1" customFormat="1" ht="16.5" customHeight="1">
      <c r="B134" s="42"/>
      <c r="C134" s="209" t="s">
        <v>800</v>
      </c>
      <c r="D134" s="209" t="s">
        <v>498</v>
      </c>
      <c r="E134" s="210" t="s">
        <v>13025</v>
      </c>
      <c r="F134" s="211" t="s">
        <v>13026</v>
      </c>
      <c r="G134" s="212" t="s">
        <v>832</v>
      </c>
      <c r="H134" s="213">
        <v>100</v>
      </c>
      <c r="I134" s="214"/>
      <c r="J134" s="215">
        <f>ROUND(I134*H134,2)</f>
        <v>0</v>
      </c>
      <c r="K134" s="211" t="s">
        <v>23</v>
      </c>
      <c r="L134" s="62"/>
      <c r="M134" s="216" t="s">
        <v>23</v>
      </c>
      <c r="N134" s="217" t="s">
        <v>44</v>
      </c>
      <c r="O134" s="43"/>
      <c r="P134" s="218">
        <f>O134*H134</f>
        <v>0</v>
      </c>
      <c r="Q134" s="218">
        <v>0</v>
      </c>
      <c r="R134" s="218">
        <f>Q134*H134</f>
        <v>0</v>
      </c>
      <c r="S134" s="218">
        <v>0</v>
      </c>
      <c r="T134" s="219">
        <f>S134*H134</f>
        <v>0</v>
      </c>
      <c r="AR134" s="25" t="s">
        <v>502</v>
      </c>
      <c r="AT134" s="25" t="s">
        <v>498</v>
      </c>
      <c r="AU134" s="25" t="s">
        <v>82</v>
      </c>
      <c r="AY134" s="25" t="s">
        <v>492</v>
      </c>
      <c r="BE134" s="220">
        <f>IF(N134="základní",J134,0)</f>
        <v>0</v>
      </c>
      <c r="BF134" s="220">
        <f>IF(N134="snížená",J134,0)</f>
        <v>0</v>
      </c>
      <c r="BG134" s="220">
        <f>IF(N134="zákl. přenesená",J134,0)</f>
        <v>0</v>
      </c>
      <c r="BH134" s="220">
        <f>IF(N134="sníž. přenesená",J134,0)</f>
        <v>0</v>
      </c>
      <c r="BI134" s="220">
        <f>IF(N134="nulová",J134,0)</f>
        <v>0</v>
      </c>
      <c r="BJ134" s="25" t="s">
        <v>80</v>
      </c>
      <c r="BK134" s="220">
        <f>ROUND(I134*H134,2)</f>
        <v>0</v>
      </c>
      <c r="BL134" s="25" t="s">
        <v>502</v>
      </c>
      <c r="BM134" s="25" t="s">
        <v>4960</v>
      </c>
    </row>
    <row r="135" spans="2:65" s="1" customFormat="1">
      <c r="B135" s="42"/>
      <c r="C135" s="64"/>
      <c r="D135" s="227" t="s">
        <v>506</v>
      </c>
      <c r="E135" s="64"/>
      <c r="F135" s="274" t="s">
        <v>13026</v>
      </c>
      <c r="G135" s="64"/>
      <c r="H135" s="64"/>
      <c r="I135" s="177"/>
      <c r="J135" s="64"/>
      <c r="K135" s="64"/>
      <c r="L135" s="62"/>
      <c r="M135" s="223"/>
      <c r="N135" s="43"/>
      <c r="O135" s="43"/>
      <c r="P135" s="43"/>
      <c r="Q135" s="43"/>
      <c r="R135" s="43"/>
      <c r="S135" s="43"/>
      <c r="T135" s="79"/>
      <c r="AT135" s="25" t="s">
        <v>506</v>
      </c>
      <c r="AU135" s="25" t="s">
        <v>82</v>
      </c>
    </row>
    <row r="136" spans="2:65" s="1" customFormat="1" ht="16.5" customHeight="1">
      <c r="B136" s="42"/>
      <c r="C136" s="209" t="s">
        <v>9</v>
      </c>
      <c r="D136" s="209" t="s">
        <v>498</v>
      </c>
      <c r="E136" s="210" t="s">
        <v>13025</v>
      </c>
      <c r="F136" s="211" t="s">
        <v>13026</v>
      </c>
      <c r="G136" s="212" t="s">
        <v>832</v>
      </c>
      <c r="H136" s="213">
        <v>100</v>
      </c>
      <c r="I136" s="214"/>
      <c r="J136" s="215">
        <f>ROUND(I136*H136,2)</f>
        <v>0</v>
      </c>
      <c r="K136" s="211" t="s">
        <v>23</v>
      </c>
      <c r="L136" s="62"/>
      <c r="M136" s="216" t="s">
        <v>23</v>
      </c>
      <c r="N136" s="217" t="s">
        <v>44</v>
      </c>
      <c r="O136" s="43"/>
      <c r="P136" s="218">
        <f>O136*H136</f>
        <v>0</v>
      </c>
      <c r="Q136" s="218">
        <v>0</v>
      </c>
      <c r="R136" s="218">
        <f>Q136*H136</f>
        <v>0</v>
      </c>
      <c r="S136" s="218">
        <v>0</v>
      </c>
      <c r="T136" s="219">
        <f>S136*H136</f>
        <v>0</v>
      </c>
      <c r="AR136" s="25" t="s">
        <v>502</v>
      </c>
      <c r="AT136" s="25" t="s">
        <v>498</v>
      </c>
      <c r="AU136" s="25" t="s">
        <v>82</v>
      </c>
      <c r="AY136" s="25" t="s">
        <v>492</v>
      </c>
      <c r="BE136" s="220">
        <f>IF(N136="základní",J136,0)</f>
        <v>0</v>
      </c>
      <c r="BF136" s="220">
        <f>IF(N136="snížená",J136,0)</f>
        <v>0</v>
      </c>
      <c r="BG136" s="220">
        <f>IF(N136="zákl. přenesená",J136,0)</f>
        <v>0</v>
      </c>
      <c r="BH136" s="220">
        <f>IF(N136="sníž. přenesená",J136,0)</f>
        <v>0</v>
      </c>
      <c r="BI136" s="220">
        <f>IF(N136="nulová",J136,0)</f>
        <v>0</v>
      </c>
      <c r="BJ136" s="25" t="s">
        <v>80</v>
      </c>
      <c r="BK136" s="220">
        <f>ROUND(I136*H136,2)</f>
        <v>0</v>
      </c>
      <c r="BL136" s="25" t="s">
        <v>502</v>
      </c>
      <c r="BM136" s="25" t="s">
        <v>4968</v>
      </c>
    </row>
    <row r="137" spans="2:65" s="1" customFormat="1">
      <c r="B137" s="42"/>
      <c r="C137" s="64"/>
      <c r="D137" s="221" t="s">
        <v>506</v>
      </c>
      <c r="E137" s="64"/>
      <c r="F137" s="222" t="s">
        <v>13026</v>
      </c>
      <c r="G137" s="64"/>
      <c r="H137" s="64"/>
      <c r="I137" s="177"/>
      <c r="J137" s="64"/>
      <c r="K137" s="64"/>
      <c r="L137" s="62"/>
      <c r="M137" s="223"/>
      <c r="N137" s="43"/>
      <c r="O137" s="43"/>
      <c r="P137" s="43"/>
      <c r="Q137" s="43"/>
      <c r="R137" s="43"/>
      <c r="S137" s="43"/>
      <c r="T137" s="79"/>
      <c r="AT137" s="25" t="s">
        <v>506</v>
      </c>
      <c r="AU137" s="25" t="s">
        <v>82</v>
      </c>
    </row>
    <row r="138" spans="2:65" s="1" customFormat="1" ht="24">
      <c r="B138" s="42"/>
      <c r="C138" s="64"/>
      <c r="D138" s="227" t="s">
        <v>2254</v>
      </c>
      <c r="E138" s="64"/>
      <c r="F138" s="273" t="s">
        <v>13027</v>
      </c>
      <c r="G138" s="64"/>
      <c r="H138" s="64"/>
      <c r="I138" s="177"/>
      <c r="J138" s="64"/>
      <c r="K138" s="64"/>
      <c r="L138" s="62"/>
      <c r="M138" s="223"/>
      <c r="N138" s="43"/>
      <c r="O138" s="43"/>
      <c r="P138" s="43"/>
      <c r="Q138" s="43"/>
      <c r="R138" s="43"/>
      <c r="S138" s="43"/>
      <c r="T138" s="79"/>
      <c r="AT138" s="25" t="s">
        <v>2254</v>
      </c>
      <c r="AU138" s="25" t="s">
        <v>82</v>
      </c>
    </row>
    <row r="139" spans="2:65" s="1" customFormat="1" ht="16.5" customHeight="1">
      <c r="B139" s="42"/>
      <c r="C139" s="209" t="s">
        <v>308</v>
      </c>
      <c r="D139" s="209" t="s">
        <v>498</v>
      </c>
      <c r="E139" s="210" t="s">
        <v>13028</v>
      </c>
      <c r="F139" s="211" t="s">
        <v>13029</v>
      </c>
      <c r="G139" s="212" t="s">
        <v>832</v>
      </c>
      <c r="H139" s="213">
        <v>300</v>
      </c>
      <c r="I139" s="214"/>
      <c r="J139" s="215">
        <f>ROUND(I139*H139,2)</f>
        <v>0</v>
      </c>
      <c r="K139" s="211" t="s">
        <v>23</v>
      </c>
      <c r="L139" s="62"/>
      <c r="M139" s="216" t="s">
        <v>23</v>
      </c>
      <c r="N139" s="217" t="s">
        <v>44</v>
      </c>
      <c r="O139" s="43"/>
      <c r="P139" s="218">
        <f>O139*H139</f>
        <v>0</v>
      </c>
      <c r="Q139" s="218">
        <v>0</v>
      </c>
      <c r="R139" s="218">
        <f>Q139*H139</f>
        <v>0</v>
      </c>
      <c r="S139" s="218">
        <v>0</v>
      </c>
      <c r="T139" s="219">
        <f>S139*H139</f>
        <v>0</v>
      </c>
      <c r="AR139" s="25" t="s">
        <v>502</v>
      </c>
      <c r="AT139" s="25" t="s">
        <v>498</v>
      </c>
      <c r="AU139" s="25" t="s">
        <v>82</v>
      </c>
      <c r="AY139" s="25" t="s">
        <v>492</v>
      </c>
      <c r="BE139" s="220">
        <f>IF(N139="základní",J139,0)</f>
        <v>0</v>
      </c>
      <c r="BF139" s="220">
        <f>IF(N139="snížená",J139,0)</f>
        <v>0</v>
      </c>
      <c r="BG139" s="220">
        <f>IF(N139="zákl. přenesená",J139,0)</f>
        <v>0</v>
      </c>
      <c r="BH139" s="220">
        <f>IF(N139="sníž. přenesená",J139,0)</f>
        <v>0</v>
      </c>
      <c r="BI139" s="220">
        <f>IF(N139="nulová",J139,0)</f>
        <v>0</v>
      </c>
      <c r="BJ139" s="25" t="s">
        <v>80</v>
      </c>
      <c r="BK139" s="220">
        <f>ROUND(I139*H139,2)</f>
        <v>0</v>
      </c>
      <c r="BL139" s="25" t="s">
        <v>502</v>
      </c>
      <c r="BM139" s="25" t="s">
        <v>4976</v>
      </c>
    </row>
    <row r="140" spans="2:65" s="1" customFormat="1">
      <c r="B140" s="42"/>
      <c r="C140" s="64"/>
      <c r="D140" s="227" t="s">
        <v>506</v>
      </c>
      <c r="E140" s="64"/>
      <c r="F140" s="274" t="s">
        <v>13029</v>
      </c>
      <c r="G140" s="64"/>
      <c r="H140" s="64"/>
      <c r="I140" s="177"/>
      <c r="J140" s="64"/>
      <c r="K140" s="64"/>
      <c r="L140" s="62"/>
      <c r="M140" s="223"/>
      <c r="N140" s="43"/>
      <c r="O140" s="43"/>
      <c r="P140" s="43"/>
      <c r="Q140" s="43"/>
      <c r="R140" s="43"/>
      <c r="S140" s="43"/>
      <c r="T140" s="79"/>
      <c r="AT140" s="25" t="s">
        <v>506</v>
      </c>
      <c r="AU140" s="25" t="s">
        <v>82</v>
      </c>
    </row>
    <row r="141" spans="2:65" s="1" customFormat="1" ht="16.5" customHeight="1">
      <c r="B141" s="42"/>
      <c r="C141" s="209" t="s">
        <v>829</v>
      </c>
      <c r="D141" s="209" t="s">
        <v>498</v>
      </c>
      <c r="E141" s="210" t="s">
        <v>13028</v>
      </c>
      <c r="F141" s="211" t="s">
        <v>13029</v>
      </c>
      <c r="G141" s="212" t="s">
        <v>832</v>
      </c>
      <c r="H141" s="213">
        <v>3300</v>
      </c>
      <c r="I141" s="214"/>
      <c r="J141" s="215">
        <f>ROUND(I141*H141,2)</f>
        <v>0</v>
      </c>
      <c r="K141" s="211" t="s">
        <v>23</v>
      </c>
      <c r="L141" s="62"/>
      <c r="M141" s="216" t="s">
        <v>23</v>
      </c>
      <c r="N141" s="217" t="s">
        <v>44</v>
      </c>
      <c r="O141" s="43"/>
      <c r="P141" s="218">
        <f>O141*H141</f>
        <v>0</v>
      </c>
      <c r="Q141" s="218">
        <v>0</v>
      </c>
      <c r="R141" s="218">
        <f>Q141*H141</f>
        <v>0</v>
      </c>
      <c r="S141" s="218">
        <v>0</v>
      </c>
      <c r="T141" s="219">
        <f>S141*H141</f>
        <v>0</v>
      </c>
      <c r="AR141" s="25" t="s">
        <v>502</v>
      </c>
      <c r="AT141" s="25" t="s">
        <v>498</v>
      </c>
      <c r="AU141" s="25" t="s">
        <v>82</v>
      </c>
      <c r="AY141" s="25" t="s">
        <v>492</v>
      </c>
      <c r="BE141" s="220">
        <f>IF(N141="základní",J141,0)</f>
        <v>0</v>
      </c>
      <c r="BF141" s="220">
        <f>IF(N141="snížená",J141,0)</f>
        <v>0</v>
      </c>
      <c r="BG141" s="220">
        <f>IF(N141="zákl. přenesená",J141,0)</f>
        <v>0</v>
      </c>
      <c r="BH141" s="220">
        <f>IF(N141="sníž. přenesená",J141,0)</f>
        <v>0</v>
      </c>
      <c r="BI141" s="220">
        <f>IF(N141="nulová",J141,0)</f>
        <v>0</v>
      </c>
      <c r="BJ141" s="25" t="s">
        <v>80</v>
      </c>
      <c r="BK141" s="220">
        <f>ROUND(I141*H141,2)</f>
        <v>0</v>
      </c>
      <c r="BL141" s="25" t="s">
        <v>502</v>
      </c>
      <c r="BM141" s="25" t="s">
        <v>4987</v>
      </c>
    </row>
    <row r="142" spans="2:65" s="1" customFormat="1">
      <c r="B142" s="42"/>
      <c r="C142" s="64"/>
      <c r="D142" s="221" t="s">
        <v>506</v>
      </c>
      <c r="E142" s="64"/>
      <c r="F142" s="222" t="s">
        <v>13029</v>
      </c>
      <c r="G142" s="64"/>
      <c r="H142" s="64"/>
      <c r="I142" s="177"/>
      <c r="J142" s="64"/>
      <c r="K142" s="64"/>
      <c r="L142" s="62"/>
      <c r="M142" s="223"/>
      <c r="N142" s="43"/>
      <c r="O142" s="43"/>
      <c r="P142" s="43"/>
      <c r="Q142" s="43"/>
      <c r="R142" s="43"/>
      <c r="S142" s="43"/>
      <c r="T142" s="79"/>
      <c r="AT142" s="25" t="s">
        <v>506</v>
      </c>
      <c r="AU142" s="25" t="s">
        <v>82</v>
      </c>
    </row>
    <row r="143" spans="2:65" s="1" customFormat="1" ht="24">
      <c r="B143" s="42"/>
      <c r="C143" s="64"/>
      <c r="D143" s="227" t="s">
        <v>2254</v>
      </c>
      <c r="E143" s="64"/>
      <c r="F143" s="273" t="s">
        <v>13027</v>
      </c>
      <c r="G143" s="64"/>
      <c r="H143" s="64"/>
      <c r="I143" s="177"/>
      <c r="J143" s="64"/>
      <c r="K143" s="64"/>
      <c r="L143" s="62"/>
      <c r="M143" s="223"/>
      <c r="N143" s="43"/>
      <c r="O143" s="43"/>
      <c r="P143" s="43"/>
      <c r="Q143" s="43"/>
      <c r="R143" s="43"/>
      <c r="S143" s="43"/>
      <c r="T143" s="79"/>
      <c r="AT143" s="25" t="s">
        <v>2254</v>
      </c>
      <c r="AU143" s="25" t="s">
        <v>82</v>
      </c>
    </row>
    <row r="144" spans="2:65" s="1" customFormat="1" ht="16.5" customHeight="1">
      <c r="B144" s="42"/>
      <c r="C144" s="209" t="s">
        <v>838</v>
      </c>
      <c r="D144" s="209" t="s">
        <v>498</v>
      </c>
      <c r="E144" s="210" t="s">
        <v>13030</v>
      </c>
      <c r="F144" s="211" t="s">
        <v>13031</v>
      </c>
      <c r="G144" s="212" t="s">
        <v>832</v>
      </c>
      <c r="H144" s="213">
        <v>800</v>
      </c>
      <c r="I144" s="214"/>
      <c r="J144" s="215">
        <f>ROUND(I144*H144,2)</f>
        <v>0</v>
      </c>
      <c r="K144" s="211" t="s">
        <v>23</v>
      </c>
      <c r="L144" s="62"/>
      <c r="M144" s="216" t="s">
        <v>23</v>
      </c>
      <c r="N144" s="217" t="s">
        <v>44</v>
      </c>
      <c r="O144" s="43"/>
      <c r="P144" s="218">
        <f>O144*H144</f>
        <v>0</v>
      </c>
      <c r="Q144" s="218">
        <v>0</v>
      </c>
      <c r="R144" s="218">
        <f>Q144*H144</f>
        <v>0</v>
      </c>
      <c r="S144" s="218">
        <v>0</v>
      </c>
      <c r="T144" s="219">
        <f>S144*H144</f>
        <v>0</v>
      </c>
      <c r="AR144" s="25" t="s">
        <v>502</v>
      </c>
      <c r="AT144" s="25" t="s">
        <v>498</v>
      </c>
      <c r="AU144" s="25" t="s">
        <v>82</v>
      </c>
      <c r="AY144" s="25" t="s">
        <v>492</v>
      </c>
      <c r="BE144" s="220">
        <f>IF(N144="základní",J144,0)</f>
        <v>0</v>
      </c>
      <c r="BF144" s="220">
        <f>IF(N144="snížená",J144,0)</f>
        <v>0</v>
      </c>
      <c r="BG144" s="220">
        <f>IF(N144="zákl. přenesená",J144,0)</f>
        <v>0</v>
      </c>
      <c r="BH144" s="220">
        <f>IF(N144="sníž. přenesená",J144,0)</f>
        <v>0</v>
      </c>
      <c r="BI144" s="220">
        <f>IF(N144="nulová",J144,0)</f>
        <v>0</v>
      </c>
      <c r="BJ144" s="25" t="s">
        <v>80</v>
      </c>
      <c r="BK144" s="220">
        <f>ROUND(I144*H144,2)</f>
        <v>0</v>
      </c>
      <c r="BL144" s="25" t="s">
        <v>502</v>
      </c>
      <c r="BM144" s="25" t="s">
        <v>4995</v>
      </c>
    </row>
    <row r="145" spans="2:65" s="1" customFormat="1">
      <c r="B145" s="42"/>
      <c r="C145" s="64"/>
      <c r="D145" s="227" t="s">
        <v>506</v>
      </c>
      <c r="E145" s="64"/>
      <c r="F145" s="274" t="s">
        <v>13031</v>
      </c>
      <c r="G145" s="64"/>
      <c r="H145" s="64"/>
      <c r="I145" s="177"/>
      <c r="J145" s="64"/>
      <c r="K145" s="64"/>
      <c r="L145" s="62"/>
      <c r="M145" s="223"/>
      <c r="N145" s="43"/>
      <c r="O145" s="43"/>
      <c r="P145" s="43"/>
      <c r="Q145" s="43"/>
      <c r="R145" s="43"/>
      <c r="S145" s="43"/>
      <c r="T145" s="79"/>
      <c r="AT145" s="25" t="s">
        <v>506</v>
      </c>
      <c r="AU145" s="25" t="s">
        <v>82</v>
      </c>
    </row>
    <row r="146" spans="2:65" s="1" customFormat="1" ht="16.5" customHeight="1">
      <c r="B146" s="42"/>
      <c r="C146" s="209" t="s">
        <v>888</v>
      </c>
      <c r="D146" s="209" t="s">
        <v>498</v>
      </c>
      <c r="E146" s="210" t="s">
        <v>13030</v>
      </c>
      <c r="F146" s="211" t="s">
        <v>13031</v>
      </c>
      <c r="G146" s="212" t="s">
        <v>832</v>
      </c>
      <c r="H146" s="213">
        <v>200</v>
      </c>
      <c r="I146" s="214"/>
      <c r="J146" s="215">
        <f>ROUND(I146*H146,2)</f>
        <v>0</v>
      </c>
      <c r="K146" s="211" t="s">
        <v>23</v>
      </c>
      <c r="L146" s="62"/>
      <c r="M146" s="216" t="s">
        <v>23</v>
      </c>
      <c r="N146" s="217" t="s">
        <v>44</v>
      </c>
      <c r="O146" s="43"/>
      <c r="P146" s="218">
        <f>O146*H146</f>
        <v>0</v>
      </c>
      <c r="Q146" s="218">
        <v>0</v>
      </c>
      <c r="R146" s="218">
        <f>Q146*H146</f>
        <v>0</v>
      </c>
      <c r="S146" s="218">
        <v>0</v>
      </c>
      <c r="T146" s="219">
        <f>S146*H146</f>
        <v>0</v>
      </c>
      <c r="AR146" s="25" t="s">
        <v>502</v>
      </c>
      <c r="AT146" s="25" t="s">
        <v>498</v>
      </c>
      <c r="AU146" s="25" t="s">
        <v>82</v>
      </c>
      <c r="AY146" s="25" t="s">
        <v>492</v>
      </c>
      <c r="BE146" s="220">
        <f>IF(N146="základní",J146,0)</f>
        <v>0</v>
      </c>
      <c r="BF146" s="220">
        <f>IF(N146="snížená",J146,0)</f>
        <v>0</v>
      </c>
      <c r="BG146" s="220">
        <f>IF(N146="zákl. přenesená",J146,0)</f>
        <v>0</v>
      </c>
      <c r="BH146" s="220">
        <f>IF(N146="sníž. přenesená",J146,0)</f>
        <v>0</v>
      </c>
      <c r="BI146" s="220">
        <f>IF(N146="nulová",J146,0)</f>
        <v>0</v>
      </c>
      <c r="BJ146" s="25" t="s">
        <v>80</v>
      </c>
      <c r="BK146" s="220">
        <f>ROUND(I146*H146,2)</f>
        <v>0</v>
      </c>
      <c r="BL146" s="25" t="s">
        <v>502</v>
      </c>
      <c r="BM146" s="25" t="s">
        <v>5006</v>
      </c>
    </row>
    <row r="147" spans="2:65" s="1" customFormat="1">
      <c r="B147" s="42"/>
      <c r="C147" s="64"/>
      <c r="D147" s="221" t="s">
        <v>506</v>
      </c>
      <c r="E147" s="64"/>
      <c r="F147" s="222" t="s">
        <v>13031</v>
      </c>
      <c r="G147" s="64"/>
      <c r="H147" s="64"/>
      <c r="I147" s="177"/>
      <c r="J147" s="64"/>
      <c r="K147" s="64"/>
      <c r="L147" s="62"/>
      <c r="M147" s="223"/>
      <c r="N147" s="43"/>
      <c r="O147" s="43"/>
      <c r="P147" s="43"/>
      <c r="Q147" s="43"/>
      <c r="R147" s="43"/>
      <c r="S147" s="43"/>
      <c r="T147" s="79"/>
      <c r="AT147" s="25" t="s">
        <v>506</v>
      </c>
      <c r="AU147" s="25" t="s">
        <v>82</v>
      </c>
    </row>
    <row r="148" spans="2:65" s="1" customFormat="1" ht="24">
      <c r="B148" s="42"/>
      <c r="C148" s="64"/>
      <c r="D148" s="227" t="s">
        <v>2254</v>
      </c>
      <c r="E148" s="64"/>
      <c r="F148" s="273" t="s">
        <v>13027</v>
      </c>
      <c r="G148" s="64"/>
      <c r="H148" s="64"/>
      <c r="I148" s="177"/>
      <c r="J148" s="64"/>
      <c r="K148" s="64"/>
      <c r="L148" s="62"/>
      <c r="M148" s="223"/>
      <c r="N148" s="43"/>
      <c r="O148" s="43"/>
      <c r="P148" s="43"/>
      <c r="Q148" s="43"/>
      <c r="R148" s="43"/>
      <c r="S148" s="43"/>
      <c r="T148" s="79"/>
      <c r="AT148" s="25" t="s">
        <v>2254</v>
      </c>
      <c r="AU148" s="25" t="s">
        <v>82</v>
      </c>
    </row>
    <row r="149" spans="2:65" s="1" customFormat="1" ht="16.5" customHeight="1">
      <c r="B149" s="42"/>
      <c r="C149" s="209" t="s">
        <v>927</v>
      </c>
      <c r="D149" s="209" t="s">
        <v>498</v>
      </c>
      <c r="E149" s="210" t="s">
        <v>13032</v>
      </c>
      <c r="F149" s="211" t="s">
        <v>13033</v>
      </c>
      <c r="G149" s="212" t="s">
        <v>832</v>
      </c>
      <c r="H149" s="213">
        <v>3000</v>
      </c>
      <c r="I149" s="214"/>
      <c r="J149" s="215">
        <f>ROUND(I149*H149,2)</f>
        <v>0</v>
      </c>
      <c r="K149" s="211" t="s">
        <v>23</v>
      </c>
      <c r="L149" s="62"/>
      <c r="M149" s="216" t="s">
        <v>23</v>
      </c>
      <c r="N149" s="217" t="s">
        <v>44</v>
      </c>
      <c r="O149" s="43"/>
      <c r="P149" s="218">
        <f>O149*H149</f>
        <v>0</v>
      </c>
      <c r="Q149" s="218">
        <v>0</v>
      </c>
      <c r="R149" s="218">
        <f>Q149*H149</f>
        <v>0</v>
      </c>
      <c r="S149" s="218">
        <v>0</v>
      </c>
      <c r="T149" s="219">
        <f>S149*H149</f>
        <v>0</v>
      </c>
      <c r="AR149" s="25" t="s">
        <v>502</v>
      </c>
      <c r="AT149" s="25" t="s">
        <v>498</v>
      </c>
      <c r="AU149" s="25" t="s">
        <v>82</v>
      </c>
      <c r="AY149" s="25" t="s">
        <v>492</v>
      </c>
      <c r="BE149" s="220">
        <f>IF(N149="základní",J149,0)</f>
        <v>0</v>
      </c>
      <c r="BF149" s="220">
        <f>IF(N149="snížená",J149,0)</f>
        <v>0</v>
      </c>
      <c r="BG149" s="220">
        <f>IF(N149="zákl. přenesená",J149,0)</f>
        <v>0</v>
      </c>
      <c r="BH149" s="220">
        <f>IF(N149="sníž. přenesená",J149,0)</f>
        <v>0</v>
      </c>
      <c r="BI149" s="220">
        <f>IF(N149="nulová",J149,0)</f>
        <v>0</v>
      </c>
      <c r="BJ149" s="25" t="s">
        <v>80</v>
      </c>
      <c r="BK149" s="220">
        <f>ROUND(I149*H149,2)</f>
        <v>0</v>
      </c>
      <c r="BL149" s="25" t="s">
        <v>502</v>
      </c>
      <c r="BM149" s="25" t="s">
        <v>5014</v>
      </c>
    </row>
    <row r="150" spans="2:65" s="1" customFormat="1">
      <c r="B150" s="42"/>
      <c r="C150" s="64"/>
      <c r="D150" s="227" t="s">
        <v>506</v>
      </c>
      <c r="E150" s="64"/>
      <c r="F150" s="274" t="s">
        <v>13033</v>
      </c>
      <c r="G150" s="64"/>
      <c r="H150" s="64"/>
      <c r="I150" s="177"/>
      <c r="J150" s="64"/>
      <c r="K150" s="64"/>
      <c r="L150" s="62"/>
      <c r="M150" s="223"/>
      <c r="N150" s="43"/>
      <c r="O150" s="43"/>
      <c r="P150" s="43"/>
      <c r="Q150" s="43"/>
      <c r="R150" s="43"/>
      <c r="S150" s="43"/>
      <c r="T150" s="79"/>
      <c r="AT150" s="25" t="s">
        <v>506</v>
      </c>
      <c r="AU150" s="25" t="s">
        <v>82</v>
      </c>
    </row>
    <row r="151" spans="2:65" s="1" customFormat="1" ht="16.5" customHeight="1">
      <c r="B151" s="42"/>
      <c r="C151" s="209" t="s">
        <v>933</v>
      </c>
      <c r="D151" s="209" t="s">
        <v>498</v>
      </c>
      <c r="E151" s="210" t="s">
        <v>13034</v>
      </c>
      <c r="F151" s="211" t="s">
        <v>13035</v>
      </c>
      <c r="G151" s="212" t="s">
        <v>832</v>
      </c>
      <c r="H151" s="213">
        <v>300</v>
      </c>
      <c r="I151" s="214"/>
      <c r="J151" s="215">
        <f>ROUND(I151*H151,2)</f>
        <v>0</v>
      </c>
      <c r="K151" s="211" t="s">
        <v>23</v>
      </c>
      <c r="L151" s="62"/>
      <c r="M151" s="216" t="s">
        <v>23</v>
      </c>
      <c r="N151" s="217" t="s">
        <v>44</v>
      </c>
      <c r="O151" s="43"/>
      <c r="P151" s="218">
        <f>O151*H151</f>
        <v>0</v>
      </c>
      <c r="Q151" s="218">
        <v>0</v>
      </c>
      <c r="R151" s="218">
        <f>Q151*H151</f>
        <v>0</v>
      </c>
      <c r="S151" s="218">
        <v>0</v>
      </c>
      <c r="T151" s="219">
        <f>S151*H151</f>
        <v>0</v>
      </c>
      <c r="AR151" s="25" t="s">
        <v>502</v>
      </c>
      <c r="AT151" s="25" t="s">
        <v>498</v>
      </c>
      <c r="AU151" s="25" t="s">
        <v>82</v>
      </c>
      <c r="AY151" s="25" t="s">
        <v>492</v>
      </c>
      <c r="BE151" s="220">
        <f>IF(N151="základní",J151,0)</f>
        <v>0</v>
      </c>
      <c r="BF151" s="220">
        <f>IF(N151="snížená",J151,0)</f>
        <v>0</v>
      </c>
      <c r="BG151" s="220">
        <f>IF(N151="zákl. přenesená",J151,0)</f>
        <v>0</v>
      </c>
      <c r="BH151" s="220">
        <f>IF(N151="sníž. přenesená",J151,0)</f>
        <v>0</v>
      </c>
      <c r="BI151" s="220">
        <f>IF(N151="nulová",J151,0)</f>
        <v>0</v>
      </c>
      <c r="BJ151" s="25" t="s">
        <v>80</v>
      </c>
      <c r="BK151" s="220">
        <f>ROUND(I151*H151,2)</f>
        <v>0</v>
      </c>
      <c r="BL151" s="25" t="s">
        <v>502</v>
      </c>
      <c r="BM151" s="25" t="s">
        <v>5022</v>
      </c>
    </row>
    <row r="152" spans="2:65" s="1" customFormat="1">
      <c r="B152" s="42"/>
      <c r="C152" s="64"/>
      <c r="D152" s="227" t="s">
        <v>506</v>
      </c>
      <c r="E152" s="64"/>
      <c r="F152" s="274" t="s">
        <v>13035</v>
      </c>
      <c r="G152" s="64"/>
      <c r="H152" s="64"/>
      <c r="I152" s="177"/>
      <c r="J152" s="64"/>
      <c r="K152" s="64"/>
      <c r="L152" s="62"/>
      <c r="M152" s="223"/>
      <c r="N152" s="43"/>
      <c r="O152" s="43"/>
      <c r="P152" s="43"/>
      <c r="Q152" s="43"/>
      <c r="R152" s="43"/>
      <c r="S152" s="43"/>
      <c r="T152" s="79"/>
      <c r="AT152" s="25" t="s">
        <v>506</v>
      </c>
      <c r="AU152" s="25" t="s">
        <v>82</v>
      </c>
    </row>
    <row r="153" spans="2:65" s="1" customFormat="1" ht="16.5" customHeight="1">
      <c r="B153" s="42"/>
      <c r="C153" s="209" t="s">
        <v>940</v>
      </c>
      <c r="D153" s="209" t="s">
        <v>498</v>
      </c>
      <c r="E153" s="210" t="s">
        <v>13036</v>
      </c>
      <c r="F153" s="211" t="s">
        <v>13037</v>
      </c>
      <c r="G153" s="212" t="s">
        <v>832</v>
      </c>
      <c r="H153" s="213">
        <v>50</v>
      </c>
      <c r="I153" s="214"/>
      <c r="J153" s="215">
        <f>ROUND(I153*H153,2)</f>
        <v>0</v>
      </c>
      <c r="K153" s="211" t="s">
        <v>23</v>
      </c>
      <c r="L153" s="62"/>
      <c r="M153" s="216" t="s">
        <v>23</v>
      </c>
      <c r="N153" s="217" t="s">
        <v>44</v>
      </c>
      <c r="O153" s="43"/>
      <c r="P153" s="218">
        <f>O153*H153</f>
        <v>0</v>
      </c>
      <c r="Q153" s="218">
        <v>0</v>
      </c>
      <c r="R153" s="218">
        <f>Q153*H153</f>
        <v>0</v>
      </c>
      <c r="S153" s="218">
        <v>0</v>
      </c>
      <c r="T153" s="219">
        <f>S153*H153</f>
        <v>0</v>
      </c>
      <c r="AR153" s="25" t="s">
        <v>502</v>
      </c>
      <c r="AT153" s="25" t="s">
        <v>498</v>
      </c>
      <c r="AU153" s="25" t="s">
        <v>82</v>
      </c>
      <c r="AY153" s="25" t="s">
        <v>492</v>
      </c>
      <c r="BE153" s="220">
        <f>IF(N153="základní",J153,0)</f>
        <v>0</v>
      </c>
      <c r="BF153" s="220">
        <f>IF(N153="snížená",J153,0)</f>
        <v>0</v>
      </c>
      <c r="BG153" s="220">
        <f>IF(N153="zákl. přenesená",J153,0)</f>
        <v>0</v>
      </c>
      <c r="BH153" s="220">
        <f>IF(N153="sníž. přenesená",J153,0)</f>
        <v>0</v>
      </c>
      <c r="BI153" s="220">
        <f>IF(N153="nulová",J153,0)</f>
        <v>0</v>
      </c>
      <c r="BJ153" s="25" t="s">
        <v>80</v>
      </c>
      <c r="BK153" s="220">
        <f>ROUND(I153*H153,2)</f>
        <v>0</v>
      </c>
      <c r="BL153" s="25" t="s">
        <v>502</v>
      </c>
      <c r="BM153" s="25" t="s">
        <v>5030</v>
      </c>
    </row>
    <row r="154" spans="2:65" s="1" customFormat="1">
      <c r="B154" s="42"/>
      <c r="C154" s="64"/>
      <c r="D154" s="227" t="s">
        <v>506</v>
      </c>
      <c r="E154" s="64"/>
      <c r="F154" s="274" t="s">
        <v>13037</v>
      </c>
      <c r="G154" s="64"/>
      <c r="H154" s="64"/>
      <c r="I154" s="177"/>
      <c r="J154" s="64"/>
      <c r="K154" s="64"/>
      <c r="L154" s="62"/>
      <c r="M154" s="223"/>
      <c r="N154" s="43"/>
      <c r="O154" s="43"/>
      <c r="P154" s="43"/>
      <c r="Q154" s="43"/>
      <c r="R154" s="43"/>
      <c r="S154" s="43"/>
      <c r="T154" s="79"/>
      <c r="AT154" s="25" t="s">
        <v>506</v>
      </c>
      <c r="AU154" s="25" t="s">
        <v>82</v>
      </c>
    </row>
    <row r="155" spans="2:65" s="1" customFormat="1" ht="16.5" customHeight="1">
      <c r="B155" s="42"/>
      <c r="C155" s="209" t="s">
        <v>952</v>
      </c>
      <c r="D155" s="209" t="s">
        <v>498</v>
      </c>
      <c r="E155" s="210" t="s">
        <v>13038</v>
      </c>
      <c r="F155" s="211" t="s">
        <v>13039</v>
      </c>
      <c r="G155" s="212" t="s">
        <v>832</v>
      </c>
      <c r="H155" s="213">
        <v>100</v>
      </c>
      <c r="I155" s="214"/>
      <c r="J155" s="215">
        <f>ROUND(I155*H155,2)</f>
        <v>0</v>
      </c>
      <c r="K155" s="211" t="s">
        <v>23</v>
      </c>
      <c r="L155" s="62"/>
      <c r="M155" s="216" t="s">
        <v>23</v>
      </c>
      <c r="N155" s="217" t="s">
        <v>44</v>
      </c>
      <c r="O155" s="43"/>
      <c r="P155" s="218">
        <f>O155*H155</f>
        <v>0</v>
      </c>
      <c r="Q155" s="218">
        <v>0</v>
      </c>
      <c r="R155" s="218">
        <f>Q155*H155</f>
        <v>0</v>
      </c>
      <c r="S155" s="218">
        <v>0</v>
      </c>
      <c r="T155" s="219">
        <f>S155*H155</f>
        <v>0</v>
      </c>
      <c r="AR155" s="25" t="s">
        <v>502</v>
      </c>
      <c r="AT155" s="25" t="s">
        <v>498</v>
      </c>
      <c r="AU155" s="25" t="s">
        <v>82</v>
      </c>
      <c r="AY155" s="25" t="s">
        <v>492</v>
      </c>
      <c r="BE155" s="220">
        <f>IF(N155="základní",J155,0)</f>
        <v>0</v>
      </c>
      <c r="BF155" s="220">
        <f>IF(N155="snížená",J155,0)</f>
        <v>0</v>
      </c>
      <c r="BG155" s="220">
        <f>IF(N155="zákl. přenesená",J155,0)</f>
        <v>0</v>
      </c>
      <c r="BH155" s="220">
        <f>IF(N155="sníž. přenesená",J155,0)</f>
        <v>0</v>
      </c>
      <c r="BI155" s="220">
        <f>IF(N155="nulová",J155,0)</f>
        <v>0</v>
      </c>
      <c r="BJ155" s="25" t="s">
        <v>80</v>
      </c>
      <c r="BK155" s="220">
        <f>ROUND(I155*H155,2)</f>
        <v>0</v>
      </c>
      <c r="BL155" s="25" t="s">
        <v>502</v>
      </c>
      <c r="BM155" s="25" t="s">
        <v>5041</v>
      </c>
    </row>
    <row r="156" spans="2:65" s="1" customFormat="1">
      <c r="B156" s="42"/>
      <c r="C156" s="64"/>
      <c r="D156" s="227" t="s">
        <v>506</v>
      </c>
      <c r="E156" s="64"/>
      <c r="F156" s="274" t="s">
        <v>13039</v>
      </c>
      <c r="G156" s="64"/>
      <c r="H156" s="64"/>
      <c r="I156" s="177"/>
      <c r="J156" s="64"/>
      <c r="K156" s="64"/>
      <c r="L156" s="62"/>
      <c r="M156" s="223"/>
      <c r="N156" s="43"/>
      <c r="O156" s="43"/>
      <c r="P156" s="43"/>
      <c r="Q156" s="43"/>
      <c r="R156" s="43"/>
      <c r="S156" s="43"/>
      <c r="T156" s="79"/>
      <c r="AT156" s="25" t="s">
        <v>506</v>
      </c>
      <c r="AU156" s="25" t="s">
        <v>82</v>
      </c>
    </row>
    <row r="157" spans="2:65" s="1" customFormat="1" ht="16.5" customHeight="1">
      <c r="B157" s="42"/>
      <c r="C157" s="209" t="s">
        <v>958</v>
      </c>
      <c r="D157" s="209" t="s">
        <v>498</v>
      </c>
      <c r="E157" s="210" t="s">
        <v>13040</v>
      </c>
      <c r="F157" s="211" t="s">
        <v>13041</v>
      </c>
      <c r="G157" s="212" t="s">
        <v>2537</v>
      </c>
      <c r="H157" s="213">
        <v>6000</v>
      </c>
      <c r="I157" s="214"/>
      <c r="J157" s="215">
        <f>ROUND(I157*H157,2)</f>
        <v>0</v>
      </c>
      <c r="K157" s="211" t="s">
        <v>23</v>
      </c>
      <c r="L157" s="62"/>
      <c r="M157" s="216" t="s">
        <v>23</v>
      </c>
      <c r="N157" s="217" t="s">
        <v>44</v>
      </c>
      <c r="O157" s="43"/>
      <c r="P157" s="218">
        <f>O157*H157</f>
        <v>0</v>
      </c>
      <c r="Q157" s="218">
        <v>0</v>
      </c>
      <c r="R157" s="218">
        <f>Q157*H157</f>
        <v>0</v>
      </c>
      <c r="S157" s="218">
        <v>0</v>
      </c>
      <c r="T157" s="219">
        <f>S157*H157</f>
        <v>0</v>
      </c>
      <c r="AR157" s="25" t="s">
        <v>502</v>
      </c>
      <c r="AT157" s="25" t="s">
        <v>498</v>
      </c>
      <c r="AU157" s="25" t="s">
        <v>82</v>
      </c>
      <c r="AY157" s="25" t="s">
        <v>492</v>
      </c>
      <c r="BE157" s="220">
        <f>IF(N157="základní",J157,0)</f>
        <v>0</v>
      </c>
      <c r="BF157" s="220">
        <f>IF(N157="snížená",J157,0)</f>
        <v>0</v>
      </c>
      <c r="BG157" s="220">
        <f>IF(N157="zákl. přenesená",J157,0)</f>
        <v>0</v>
      </c>
      <c r="BH157" s="220">
        <f>IF(N157="sníž. přenesená",J157,0)</f>
        <v>0</v>
      </c>
      <c r="BI157" s="220">
        <f>IF(N157="nulová",J157,0)</f>
        <v>0</v>
      </c>
      <c r="BJ157" s="25" t="s">
        <v>80</v>
      </c>
      <c r="BK157" s="220">
        <f>ROUND(I157*H157,2)</f>
        <v>0</v>
      </c>
      <c r="BL157" s="25" t="s">
        <v>502</v>
      </c>
      <c r="BM157" s="25" t="s">
        <v>5049</v>
      </c>
    </row>
    <row r="158" spans="2:65" s="1" customFormat="1">
      <c r="B158" s="42"/>
      <c r="C158" s="64"/>
      <c r="D158" s="227" t="s">
        <v>506</v>
      </c>
      <c r="E158" s="64"/>
      <c r="F158" s="274" t="s">
        <v>13041</v>
      </c>
      <c r="G158" s="64"/>
      <c r="H158" s="64"/>
      <c r="I158" s="177"/>
      <c r="J158" s="64"/>
      <c r="K158" s="64"/>
      <c r="L158" s="62"/>
      <c r="M158" s="223"/>
      <c r="N158" s="43"/>
      <c r="O158" s="43"/>
      <c r="P158" s="43"/>
      <c r="Q158" s="43"/>
      <c r="R158" s="43"/>
      <c r="S158" s="43"/>
      <c r="T158" s="79"/>
      <c r="AT158" s="25" t="s">
        <v>506</v>
      </c>
      <c r="AU158" s="25" t="s">
        <v>82</v>
      </c>
    </row>
    <row r="159" spans="2:65" s="1" customFormat="1" ht="16.5" customHeight="1">
      <c r="B159" s="42"/>
      <c r="C159" s="209" t="s">
        <v>965</v>
      </c>
      <c r="D159" s="209" t="s">
        <v>498</v>
      </c>
      <c r="E159" s="210" t="s">
        <v>13042</v>
      </c>
      <c r="F159" s="211" t="s">
        <v>13043</v>
      </c>
      <c r="G159" s="212" t="s">
        <v>2537</v>
      </c>
      <c r="H159" s="213">
        <v>600</v>
      </c>
      <c r="I159" s="214"/>
      <c r="J159" s="215">
        <f>ROUND(I159*H159,2)</f>
        <v>0</v>
      </c>
      <c r="K159" s="211" t="s">
        <v>23</v>
      </c>
      <c r="L159" s="62"/>
      <c r="M159" s="216" t="s">
        <v>23</v>
      </c>
      <c r="N159" s="217" t="s">
        <v>44</v>
      </c>
      <c r="O159" s="43"/>
      <c r="P159" s="218">
        <f>O159*H159</f>
        <v>0</v>
      </c>
      <c r="Q159" s="218">
        <v>0</v>
      </c>
      <c r="R159" s="218">
        <f>Q159*H159</f>
        <v>0</v>
      </c>
      <c r="S159" s="218">
        <v>0</v>
      </c>
      <c r="T159" s="219">
        <f>S159*H159</f>
        <v>0</v>
      </c>
      <c r="AR159" s="25" t="s">
        <v>502</v>
      </c>
      <c r="AT159" s="25" t="s">
        <v>498</v>
      </c>
      <c r="AU159" s="25" t="s">
        <v>82</v>
      </c>
      <c r="AY159" s="25" t="s">
        <v>492</v>
      </c>
      <c r="BE159" s="220">
        <f>IF(N159="základní",J159,0)</f>
        <v>0</v>
      </c>
      <c r="BF159" s="220">
        <f>IF(N159="snížená",J159,0)</f>
        <v>0</v>
      </c>
      <c r="BG159" s="220">
        <f>IF(N159="zákl. přenesená",J159,0)</f>
        <v>0</v>
      </c>
      <c r="BH159" s="220">
        <f>IF(N159="sníž. přenesená",J159,0)</f>
        <v>0</v>
      </c>
      <c r="BI159" s="220">
        <f>IF(N159="nulová",J159,0)</f>
        <v>0</v>
      </c>
      <c r="BJ159" s="25" t="s">
        <v>80</v>
      </c>
      <c r="BK159" s="220">
        <f>ROUND(I159*H159,2)</f>
        <v>0</v>
      </c>
      <c r="BL159" s="25" t="s">
        <v>502</v>
      </c>
      <c r="BM159" s="25" t="s">
        <v>5057</v>
      </c>
    </row>
    <row r="160" spans="2:65" s="1" customFormat="1">
      <c r="B160" s="42"/>
      <c r="C160" s="64"/>
      <c r="D160" s="227" t="s">
        <v>506</v>
      </c>
      <c r="E160" s="64"/>
      <c r="F160" s="274" t="s">
        <v>13043</v>
      </c>
      <c r="G160" s="64"/>
      <c r="H160" s="64"/>
      <c r="I160" s="177"/>
      <c r="J160" s="64"/>
      <c r="K160" s="64"/>
      <c r="L160" s="62"/>
      <c r="M160" s="223"/>
      <c r="N160" s="43"/>
      <c r="O160" s="43"/>
      <c r="P160" s="43"/>
      <c r="Q160" s="43"/>
      <c r="R160" s="43"/>
      <c r="S160" s="43"/>
      <c r="T160" s="79"/>
      <c r="AT160" s="25" t="s">
        <v>506</v>
      </c>
      <c r="AU160" s="25" t="s">
        <v>82</v>
      </c>
    </row>
    <row r="161" spans="2:65" s="1" customFormat="1" ht="16.5" customHeight="1">
      <c r="B161" s="42"/>
      <c r="C161" s="209" t="s">
        <v>977</v>
      </c>
      <c r="D161" s="209" t="s">
        <v>498</v>
      </c>
      <c r="E161" s="210" t="s">
        <v>13044</v>
      </c>
      <c r="F161" s="211" t="s">
        <v>13045</v>
      </c>
      <c r="G161" s="212" t="s">
        <v>2537</v>
      </c>
      <c r="H161" s="213">
        <v>100</v>
      </c>
      <c r="I161" s="214"/>
      <c r="J161" s="215">
        <f>ROUND(I161*H161,2)</f>
        <v>0</v>
      </c>
      <c r="K161" s="211" t="s">
        <v>23</v>
      </c>
      <c r="L161" s="62"/>
      <c r="M161" s="216" t="s">
        <v>23</v>
      </c>
      <c r="N161" s="217" t="s">
        <v>44</v>
      </c>
      <c r="O161" s="43"/>
      <c r="P161" s="218">
        <f>O161*H161</f>
        <v>0</v>
      </c>
      <c r="Q161" s="218">
        <v>0</v>
      </c>
      <c r="R161" s="218">
        <f>Q161*H161</f>
        <v>0</v>
      </c>
      <c r="S161" s="218">
        <v>0</v>
      </c>
      <c r="T161" s="219">
        <f>S161*H161</f>
        <v>0</v>
      </c>
      <c r="AR161" s="25" t="s">
        <v>502</v>
      </c>
      <c r="AT161" s="25" t="s">
        <v>498</v>
      </c>
      <c r="AU161" s="25" t="s">
        <v>82</v>
      </c>
      <c r="AY161" s="25" t="s">
        <v>492</v>
      </c>
      <c r="BE161" s="220">
        <f>IF(N161="základní",J161,0)</f>
        <v>0</v>
      </c>
      <c r="BF161" s="220">
        <f>IF(N161="snížená",J161,0)</f>
        <v>0</v>
      </c>
      <c r="BG161" s="220">
        <f>IF(N161="zákl. přenesená",J161,0)</f>
        <v>0</v>
      </c>
      <c r="BH161" s="220">
        <f>IF(N161="sníž. přenesená",J161,0)</f>
        <v>0</v>
      </c>
      <c r="BI161" s="220">
        <f>IF(N161="nulová",J161,0)</f>
        <v>0</v>
      </c>
      <c r="BJ161" s="25" t="s">
        <v>80</v>
      </c>
      <c r="BK161" s="220">
        <f>ROUND(I161*H161,2)</f>
        <v>0</v>
      </c>
      <c r="BL161" s="25" t="s">
        <v>502</v>
      </c>
      <c r="BM161" s="25" t="s">
        <v>5065</v>
      </c>
    </row>
    <row r="162" spans="2:65" s="1" customFormat="1">
      <c r="B162" s="42"/>
      <c r="C162" s="64"/>
      <c r="D162" s="227" t="s">
        <v>506</v>
      </c>
      <c r="E162" s="64"/>
      <c r="F162" s="274" t="s">
        <v>13045</v>
      </c>
      <c r="G162" s="64"/>
      <c r="H162" s="64"/>
      <c r="I162" s="177"/>
      <c r="J162" s="64"/>
      <c r="K162" s="64"/>
      <c r="L162" s="62"/>
      <c r="M162" s="223"/>
      <c r="N162" s="43"/>
      <c r="O162" s="43"/>
      <c r="P162" s="43"/>
      <c r="Q162" s="43"/>
      <c r="R162" s="43"/>
      <c r="S162" s="43"/>
      <c r="T162" s="79"/>
      <c r="AT162" s="25" t="s">
        <v>506</v>
      </c>
      <c r="AU162" s="25" t="s">
        <v>82</v>
      </c>
    </row>
    <row r="163" spans="2:65" s="1" customFormat="1" ht="16.5" customHeight="1">
      <c r="B163" s="42"/>
      <c r="C163" s="209" t="s">
        <v>993</v>
      </c>
      <c r="D163" s="209" t="s">
        <v>498</v>
      </c>
      <c r="E163" s="210" t="s">
        <v>13046</v>
      </c>
      <c r="F163" s="211" t="s">
        <v>13047</v>
      </c>
      <c r="G163" s="212" t="s">
        <v>832</v>
      </c>
      <c r="H163" s="213">
        <v>200</v>
      </c>
      <c r="I163" s="214"/>
      <c r="J163" s="215">
        <f>ROUND(I163*H163,2)</f>
        <v>0</v>
      </c>
      <c r="K163" s="211" t="s">
        <v>23</v>
      </c>
      <c r="L163" s="62"/>
      <c r="M163" s="216" t="s">
        <v>23</v>
      </c>
      <c r="N163" s="217" t="s">
        <v>44</v>
      </c>
      <c r="O163" s="43"/>
      <c r="P163" s="218">
        <f>O163*H163</f>
        <v>0</v>
      </c>
      <c r="Q163" s="218">
        <v>0</v>
      </c>
      <c r="R163" s="218">
        <f>Q163*H163</f>
        <v>0</v>
      </c>
      <c r="S163" s="218">
        <v>0</v>
      </c>
      <c r="T163" s="219">
        <f>S163*H163</f>
        <v>0</v>
      </c>
      <c r="AR163" s="25" t="s">
        <v>502</v>
      </c>
      <c r="AT163" s="25" t="s">
        <v>498</v>
      </c>
      <c r="AU163" s="25" t="s">
        <v>82</v>
      </c>
      <c r="AY163" s="25" t="s">
        <v>492</v>
      </c>
      <c r="BE163" s="220">
        <f>IF(N163="základní",J163,0)</f>
        <v>0</v>
      </c>
      <c r="BF163" s="220">
        <f>IF(N163="snížená",J163,0)</f>
        <v>0</v>
      </c>
      <c r="BG163" s="220">
        <f>IF(N163="zákl. přenesená",J163,0)</f>
        <v>0</v>
      </c>
      <c r="BH163" s="220">
        <f>IF(N163="sníž. přenesená",J163,0)</f>
        <v>0</v>
      </c>
      <c r="BI163" s="220">
        <f>IF(N163="nulová",J163,0)</f>
        <v>0</v>
      </c>
      <c r="BJ163" s="25" t="s">
        <v>80</v>
      </c>
      <c r="BK163" s="220">
        <f>ROUND(I163*H163,2)</f>
        <v>0</v>
      </c>
      <c r="BL163" s="25" t="s">
        <v>502</v>
      </c>
      <c r="BM163" s="25" t="s">
        <v>5076</v>
      </c>
    </row>
    <row r="164" spans="2:65" s="1" customFormat="1">
      <c r="B164" s="42"/>
      <c r="C164" s="64"/>
      <c r="D164" s="227" t="s">
        <v>506</v>
      </c>
      <c r="E164" s="64"/>
      <c r="F164" s="274" t="s">
        <v>13047</v>
      </c>
      <c r="G164" s="64"/>
      <c r="H164" s="64"/>
      <c r="I164" s="177"/>
      <c r="J164" s="64"/>
      <c r="K164" s="64"/>
      <c r="L164" s="62"/>
      <c r="M164" s="223"/>
      <c r="N164" s="43"/>
      <c r="O164" s="43"/>
      <c r="P164" s="43"/>
      <c r="Q164" s="43"/>
      <c r="R164" s="43"/>
      <c r="S164" s="43"/>
      <c r="T164" s="79"/>
      <c r="AT164" s="25" t="s">
        <v>506</v>
      </c>
      <c r="AU164" s="25" t="s">
        <v>82</v>
      </c>
    </row>
    <row r="165" spans="2:65" s="1" customFormat="1" ht="16.5" customHeight="1">
      <c r="B165" s="42"/>
      <c r="C165" s="209" t="s">
        <v>1008</v>
      </c>
      <c r="D165" s="209" t="s">
        <v>498</v>
      </c>
      <c r="E165" s="210" t="s">
        <v>13048</v>
      </c>
      <c r="F165" s="211" t="s">
        <v>13049</v>
      </c>
      <c r="G165" s="212" t="s">
        <v>832</v>
      </c>
      <c r="H165" s="213">
        <v>60</v>
      </c>
      <c r="I165" s="214"/>
      <c r="J165" s="215">
        <f>ROUND(I165*H165,2)</f>
        <v>0</v>
      </c>
      <c r="K165" s="211" t="s">
        <v>23</v>
      </c>
      <c r="L165" s="62"/>
      <c r="M165" s="216" t="s">
        <v>23</v>
      </c>
      <c r="N165" s="217" t="s">
        <v>44</v>
      </c>
      <c r="O165" s="43"/>
      <c r="P165" s="218">
        <f>O165*H165</f>
        <v>0</v>
      </c>
      <c r="Q165" s="218">
        <v>0</v>
      </c>
      <c r="R165" s="218">
        <f>Q165*H165</f>
        <v>0</v>
      </c>
      <c r="S165" s="218">
        <v>0</v>
      </c>
      <c r="T165" s="219">
        <f>S165*H165</f>
        <v>0</v>
      </c>
      <c r="AR165" s="25" t="s">
        <v>502</v>
      </c>
      <c r="AT165" s="25" t="s">
        <v>498</v>
      </c>
      <c r="AU165" s="25" t="s">
        <v>82</v>
      </c>
      <c r="AY165" s="25" t="s">
        <v>492</v>
      </c>
      <c r="BE165" s="220">
        <f>IF(N165="základní",J165,0)</f>
        <v>0</v>
      </c>
      <c r="BF165" s="220">
        <f>IF(N165="snížená",J165,0)</f>
        <v>0</v>
      </c>
      <c r="BG165" s="220">
        <f>IF(N165="zákl. přenesená",J165,0)</f>
        <v>0</v>
      </c>
      <c r="BH165" s="220">
        <f>IF(N165="sníž. přenesená",J165,0)</f>
        <v>0</v>
      </c>
      <c r="BI165" s="220">
        <f>IF(N165="nulová",J165,0)</f>
        <v>0</v>
      </c>
      <c r="BJ165" s="25" t="s">
        <v>80</v>
      </c>
      <c r="BK165" s="220">
        <f>ROUND(I165*H165,2)</f>
        <v>0</v>
      </c>
      <c r="BL165" s="25" t="s">
        <v>502</v>
      </c>
      <c r="BM165" s="25" t="s">
        <v>5084</v>
      </c>
    </row>
    <row r="166" spans="2:65" s="1" customFormat="1">
      <c r="B166" s="42"/>
      <c r="C166" s="64"/>
      <c r="D166" s="227" t="s">
        <v>506</v>
      </c>
      <c r="E166" s="64"/>
      <c r="F166" s="274" t="s">
        <v>13049</v>
      </c>
      <c r="G166" s="64"/>
      <c r="H166" s="64"/>
      <c r="I166" s="177"/>
      <c r="J166" s="64"/>
      <c r="K166" s="64"/>
      <c r="L166" s="62"/>
      <c r="M166" s="223"/>
      <c r="N166" s="43"/>
      <c r="O166" s="43"/>
      <c r="P166" s="43"/>
      <c r="Q166" s="43"/>
      <c r="R166" s="43"/>
      <c r="S166" s="43"/>
      <c r="T166" s="79"/>
      <c r="AT166" s="25" t="s">
        <v>506</v>
      </c>
      <c r="AU166" s="25" t="s">
        <v>82</v>
      </c>
    </row>
    <row r="167" spans="2:65" s="1" customFormat="1" ht="16.5" customHeight="1">
      <c r="B167" s="42"/>
      <c r="C167" s="209" t="s">
        <v>497</v>
      </c>
      <c r="D167" s="209" t="s">
        <v>498</v>
      </c>
      <c r="E167" s="210" t="s">
        <v>13050</v>
      </c>
      <c r="F167" s="211" t="s">
        <v>13051</v>
      </c>
      <c r="G167" s="212" t="s">
        <v>2537</v>
      </c>
      <c r="H167" s="213">
        <v>80</v>
      </c>
      <c r="I167" s="214"/>
      <c r="J167" s="215">
        <f>ROUND(I167*H167,2)</f>
        <v>0</v>
      </c>
      <c r="K167" s="211" t="s">
        <v>23</v>
      </c>
      <c r="L167" s="62"/>
      <c r="M167" s="216" t="s">
        <v>23</v>
      </c>
      <c r="N167" s="217" t="s">
        <v>44</v>
      </c>
      <c r="O167" s="43"/>
      <c r="P167" s="218">
        <f>O167*H167</f>
        <v>0</v>
      </c>
      <c r="Q167" s="218">
        <v>0</v>
      </c>
      <c r="R167" s="218">
        <f>Q167*H167</f>
        <v>0</v>
      </c>
      <c r="S167" s="218">
        <v>0</v>
      </c>
      <c r="T167" s="219">
        <f>S167*H167</f>
        <v>0</v>
      </c>
      <c r="AR167" s="25" t="s">
        <v>502</v>
      </c>
      <c r="AT167" s="25" t="s">
        <v>498</v>
      </c>
      <c r="AU167" s="25" t="s">
        <v>82</v>
      </c>
      <c r="AY167" s="25" t="s">
        <v>492</v>
      </c>
      <c r="BE167" s="220">
        <f>IF(N167="základní",J167,0)</f>
        <v>0</v>
      </c>
      <c r="BF167" s="220">
        <f>IF(N167="snížená",J167,0)</f>
        <v>0</v>
      </c>
      <c r="BG167" s="220">
        <f>IF(N167="zákl. přenesená",J167,0)</f>
        <v>0</v>
      </c>
      <c r="BH167" s="220">
        <f>IF(N167="sníž. přenesená",J167,0)</f>
        <v>0</v>
      </c>
      <c r="BI167" s="220">
        <f>IF(N167="nulová",J167,0)</f>
        <v>0</v>
      </c>
      <c r="BJ167" s="25" t="s">
        <v>80</v>
      </c>
      <c r="BK167" s="220">
        <f>ROUND(I167*H167,2)</f>
        <v>0</v>
      </c>
      <c r="BL167" s="25" t="s">
        <v>502</v>
      </c>
      <c r="BM167" s="25" t="s">
        <v>5092</v>
      </c>
    </row>
    <row r="168" spans="2:65" s="1" customFormat="1">
      <c r="B168" s="42"/>
      <c r="C168" s="64"/>
      <c r="D168" s="227" t="s">
        <v>506</v>
      </c>
      <c r="E168" s="64"/>
      <c r="F168" s="274" t="s">
        <v>13051</v>
      </c>
      <c r="G168" s="64"/>
      <c r="H168" s="64"/>
      <c r="I168" s="177"/>
      <c r="J168" s="64"/>
      <c r="K168" s="64"/>
      <c r="L168" s="62"/>
      <c r="M168" s="223"/>
      <c r="N168" s="43"/>
      <c r="O168" s="43"/>
      <c r="P168" s="43"/>
      <c r="Q168" s="43"/>
      <c r="R168" s="43"/>
      <c r="S168" s="43"/>
      <c r="T168" s="79"/>
      <c r="AT168" s="25" t="s">
        <v>506</v>
      </c>
      <c r="AU168" s="25" t="s">
        <v>82</v>
      </c>
    </row>
    <row r="169" spans="2:65" s="1" customFormat="1" ht="16.5" customHeight="1">
      <c r="B169" s="42"/>
      <c r="C169" s="209" t="s">
        <v>1022</v>
      </c>
      <c r="D169" s="209" t="s">
        <v>498</v>
      </c>
      <c r="E169" s="210" t="s">
        <v>12969</v>
      </c>
      <c r="F169" s="211" t="s">
        <v>12970</v>
      </c>
      <c r="G169" s="212" t="s">
        <v>2537</v>
      </c>
      <c r="H169" s="213">
        <v>60</v>
      </c>
      <c r="I169" s="214"/>
      <c r="J169" s="215">
        <f>ROUND(I169*H169,2)</f>
        <v>0</v>
      </c>
      <c r="K169" s="211" t="s">
        <v>23</v>
      </c>
      <c r="L169" s="62"/>
      <c r="M169" s="216" t="s">
        <v>23</v>
      </c>
      <c r="N169" s="217" t="s">
        <v>44</v>
      </c>
      <c r="O169" s="43"/>
      <c r="P169" s="218">
        <f>O169*H169</f>
        <v>0</v>
      </c>
      <c r="Q169" s="218">
        <v>0</v>
      </c>
      <c r="R169" s="218">
        <f>Q169*H169</f>
        <v>0</v>
      </c>
      <c r="S169" s="218">
        <v>0</v>
      </c>
      <c r="T169" s="219">
        <f>S169*H169</f>
        <v>0</v>
      </c>
      <c r="AR169" s="25" t="s">
        <v>502</v>
      </c>
      <c r="AT169" s="25" t="s">
        <v>498</v>
      </c>
      <c r="AU169" s="25" t="s">
        <v>82</v>
      </c>
      <c r="AY169" s="25" t="s">
        <v>492</v>
      </c>
      <c r="BE169" s="220">
        <f>IF(N169="základní",J169,0)</f>
        <v>0</v>
      </c>
      <c r="BF169" s="220">
        <f>IF(N169="snížená",J169,0)</f>
        <v>0</v>
      </c>
      <c r="BG169" s="220">
        <f>IF(N169="zákl. přenesená",J169,0)</f>
        <v>0</v>
      </c>
      <c r="BH169" s="220">
        <f>IF(N169="sníž. přenesená",J169,0)</f>
        <v>0</v>
      </c>
      <c r="BI169" s="220">
        <f>IF(N169="nulová",J169,0)</f>
        <v>0</v>
      </c>
      <c r="BJ169" s="25" t="s">
        <v>80</v>
      </c>
      <c r="BK169" s="220">
        <f>ROUND(I169*H169,2)</f>
        <v>0</v>
      </c>
      <c r="BL169" s="25" t="s">
        <v>502</v>
      </c>
      <c r="BM169" s="25" t="s">
        <v>5100</v>
      </c>
    </row>
    <row r="170" spans="2:65" s="1" customFormat="1">
      <c r="B170" s="42"/>
      <c r="C170" s="64"/>
      <c r="D170" s="227" t="s">
        <v>506</v>
      </c>
      <c r="E170" s="64"/>
      <c r="F170" s="274" t="s">
        <v>12970</v>
      </c>
      <c r="G170" s="64"/>
      <c r="H170" s="64"/>
      <c r="I170" s="177"/>
      <c r="J170" s="64"/>
      <c r="K170" s="64"/>
      <c r="L170" s="62"/>
      <c r="M170" s="223"/>
      <c r="N170" s="43"/>
      <c r="O170" s="43"/>
      <c r="P170" s="43"/>
      <c r="Q170" s="43"/>
      <c r="R170" s="43"/>
      <c r="S170" s="43"/>
      <c r="T170" s="79"/>
      <c r="AT170" s="25" t="s">
        <v>506</v>
      </c>
      <c r="AU170" s="25" t="s">
        <v>82</v>
      </c>
    </row>
    <row r="171" spans="2:65" s="1" customFormat="1" ht="16.5" customHeight="1">
      <c r="B171" s="42"/>
      <c r="C171" s="209" t="s">
        <v>1034</v>
      </c>
      <c r="D171" s="209" t="s">
        <v>498</v>
      </c>
      <c r="E171" s="210" t="s">
        <v>13052</v>
      </c>
      <c r="F171" s="211" t="s">
        <v>13053</v>
      </c>
      <c r="G171" s="212" t="s">
        <v>832</v>
      </c>
      <c r="H171" s="213">
        <v>60</v>
      </c>
      <c r="I171" s="214"/>
      <c r="J171" s="215">
        <f>ROUND(I171*H171,2)</f>
        <v>0</v>
      </c>
      <c r="K171" s="211" t="s">
        <v>23</v>
      </c>
      <c r="L171" s="62"/>
      <c r="M171" s="216" t="s">
        <v>23</v>
      </c>
      <c r="N171" s="217" t="s">
        <v>44</v>
      </c>
      <c r="O171" s="43"/>
      <c r="P171" s="218">
        <f>O171*H171</f>
        <v>0</v>
      </c>
      <c r="Q171" s="218">
        <v>0</v>
      </c>
      <c r="R171" s="218">
        <f>Q171*H171</f>
        <v>0</v>
      </c>
      <c r="S171" s="218">
        <v>0</v>
      </c>
      <c r="T171" s="219">
        <f>S171*H171</f>
        <v>0</v>
      </c>
      <c r="AR171" s="25" t="s">
        <v>502</v>
      </c>
      <c r="AT171" s="25" t="s">
        <v>498</v>
      </c>
      <c r="AU171" s="25" t="s">
        <v>82</v>
      </c>
      <c r="AY171" s="25" t="s">
        <v>492</v>
      </c>
      <c r="BE171" s="220">
        <f>IF(N171="základní",J171,0)</f>
        <v>0</v>
      </c>
      <c r="BF171" s="220">
        <f>IF(N171="snížená",J171,0)</f>
        <v>0</v>
      </c>
      <c r="BG171" s="220">
        <f>IF(N171="zákl. přenesená",J171,0)</f>
        <v>0</v>
      </c>
      <c r="BH171" s="220">
        <f>IF(N171="sníž. přenesená",J171,0)</f>
        <v>0</v>
      </c>
      <c r="BI171" s="220">
        <f>IF(N171="nulová",J171,0)</f>
        <v>0</v>
      </c>
      <c r="BJ171" s="25" t="s">
        <v>80</v>
      </c>
      <c r="BK171" s="220">
        <f>ROUND(I171*H171,2)</f>
        <v>0</v>
      </c>
      <c r="BL171" s="25" t="s">
        <v>502</v>
      </c>
      <c r="BM171" s="25" t="s">
        <v>5108</v>
      </c>
    </row>
    <row r="172" spans="2:65" s="1" customFormat="1">
      <c r="B172" s="42"/>
      <c r="C172" s="64"/>
      <c r="D172" s="227" t="s">
        <v>506</v>
      </c>
      <c r="E172" s="64"/>
      <c r="F172" s="274" t="s">
        <v>13053</v>
      </c>
      <c r="G172" s="64"/>
      <c r="H172" s="64"/>
      <c r="I172" s="177"/>
      <c r="J172" s="64"/>
      <c r="K172" s="64"/>
      <c r="L172" s="62"/>
      <c r="M172" s="223"/>
      <c r="N172" s="43"/>
      <c r="O172" s="43"/>
      <c r="P172" s="43"/>
      <c r="Q172" s="43"/>
      <c r="R172" s="43"/>
      <c r="S172" s="43"/>
      <c r="T172" s="79"/>
      <c r="AT172" s="25" t="s">
        <v>506</v>
      </c>
      <c r="AU172" s="25" t="s">
        <v>82</v>
      </c>
    </row>
    <row r="173" spans="2:65" s="1" customFormat="1" ht="16.5" customHeight="1">
      <c r="B173" s="42"/>
      <c r="C173" s="209" t="s">
        <v>1039</v>
      </c>
      <c r="D173" s="209" t="s">
        <v>498</v>
      </c>
      <c r="E173" s="210" t="s">
        <v>13054</v>
      </c>
      <c r="F173" s="211" t="s">
        <v>13055</v>
      </c>
      <c r="G173" s="212" t="s">
        <v>2537</v>
      </c>
      <c r="H173" s="213">
        <v>1</v>
      </c>
      <c r="I173" s="214"/>
      <c r="J173" s="215">
        <f>ROUND(I173*H173,2)</f>
        <v>0</v>
      </c>
      <c r="K173" s="211" t="s">
        <v>23</v>
      </c>
      <c r="L173" s="62"/>
      <c r="M173" s="216" t="s">
        <v>23</v>
      </c>
      <c r="N173" s="217" t="s">
        <v>44</v>
      </c>
      <c r="O173" s="43"/>
      <c r="P173" s="218">
        <f>O173*H173</f>
        <v>0</v>
      </c>
      <c r="Q173" s="218">
        <v>0</v>
      </c>
      <c r="R173" s="218">
        <f>Q173*H173</f>
        <v>0</v>
      </c>
      <c r="S173" s="218">
        <v>0</v>
      </c>
      <c r="T173" s="219">
        <f>S173*H173</f>
        <v>0</v>
      </c>
      <c r="AR173" s="25" t="s">
        <v>502</v>
      </c>
      <c r="AT173" s="25" t="s">
        <v>498</v>
      </c>
      <c r="AU173" s="25" t="s">
        <v>82</v>
      </c>
      <c r="AY173" s="25" t="s">
        <v>492</v>
      </c>
      <c r="BE173" s="220">
        <f>IF(N173="základní",J173,0)</f>
        <v>0</v>
      </c>
      <c r="BF173" s="220">
        <f>IF(N173="snížená",J173,0)</f>
        <v>0</v>
      </c>
      <c r="BG173" s="220">
        <f>IF(N173="zákl. přenesená",J173,0)</f>
        <v>0</v>
      </c>
      <c r="BH173" s="220">
        <f>IF(N173="sníž. přenesená",J173,0)</f>
        <v>0</v>
      </c>
      <c r="BI173" s="220">
        <f>IF(N173="nulová",J173,0)</f>
        <v>0</v>
      </c>
      <c r="BJ173" s="25" t="s">
        <v>80</v>
      </c>
      <c r="BK173" s="220">
        <f>ROUND(I173*H173,2)</f>
        <v>0</v>
      </c>
      <c r="BL173" s="25" t="s">
        <v>502</v>
      </c>
      <c r="BM173" s="25" t="s">
        <v>5119</v>
      </c>
    </row>
    <row r="174" spans="2:65" s="1" customFormat="1">
      <c r="B174" s="42"/>
      <c r="C174" s="64"/>
      <c r="D174" s="227" t="s">
        <v>506</v>
      </c>
      <c r="E174" s="64"/>
      <c r="F174" s="274" t="s">
        <v>13055</v>
      </c>
      <c r="G174" s="64"/>
      <c r="H174" s="64"/>
      <c r="I174" s="177"/>
      <c r="J174" s="64"/>
      <c r="K174" s="64"/>
      <c r="L174" s="62"/>
      <c r="M174" s="223"/>
      <c r="N174" s="43"/>
      <c r="O174" s="43"/>
      <c r="P174" s="43"/>
      <c r="Q174" s="43"/>
      <c r="R174" s="43"/>
      <c r="S174" s="43"/>
      <c r="T174" s="79"/>
      <c r="AT174" s="25" t="s">
        <v>506</v>
      </c>
      <c r="AU174" s="25" t="s">
        <v>82</v>
      </c>
    </row>
    <row r="175" spans="2:65" s="1" customFormat="1" ht="16.5" customHeight="1">
      <c r="B175" s="42"/>
      <c r="C175" s="209" t="s">
        <v>1044</v>
      </c>
      <c r="D175" s="209" t="s">
        <v>498</v>
      </c>
      <c r="E175" s="210" t="s">
        <v>13056</v>
      </c>
      <c r="F175" s="211" t="s">
        <v>13057</v>
      </c>
      <c r="G175" s="212" t="s">
        <v>2537</v>
      </c>
      <c r="H175" s="213">
        <v>1</v>
      </c>
      <c r="I175" s="214"/>
      <c r="J175" s="215">
        <f>ROUND(I175*H175,2)</f>
        <v>0</v>
      </c>
      <c r="K175" s="211" t="s">
        <v>23</v>
      </c>
      <c r="L175" s="62"/>
      <c r="M175" s="216" t="s">
        <v>23</v>
      </c>
      <c r="N175" s="217" t="s">
        <v>44</v>
      </c>
      <c r="O175" s="43"/>
      <c r="P175" s="218">
        <f>O175*H175</f>
        <v>0</v>
      </c>
      <c r="Q175" s="218">
        <v>0</v>
      </c>
      <c r="R175" s="218">
        <f>Q175*H175</f>
        <v>0</v>
      </c>
      <c r="S175" s="218">
        <v>0</v>
      </c>
      <c r="T175" s="219">
        <f>S175*H175</f>
        <v>0</v>
      </c>
      <c r="AR175" s="25" t="s">
        <v>502</v>
      </c>
      <c r="AT175" s="25" t="s">
        <v>498</v>
      </c>
      <c r="AU175" s="25" t="s">
        <v>82</v>
      </c>
      <c r="AY175" s="25" t="s">
        <v>492</v>
      </c>
      <c r="BE175" s="220">
        <f>IF(N175="základní",J175,0)</f>
        <v>0</v>
      </c>
      <c r="BF175" s="220">
        <f>IF(N175="snížená",J175,0)</f>
        <v>0</v>
      </c>
      <c r="BG175" s="220">
        <f>IF(N175="zákl. přenesená",J175,0)</f>
        <v>0</v>
      </c>
      <c r="BH175" s="220">
        <f>IF(N175="sníž. přenesená",J175,0)</f>
        <v>0</v>
      </c>
      <c r="BI175" s="220">
        <f>IF(N175="nulová",J175,0)</f>
        <v>0</v>
      </c>
      <c r="BJ175" s="25" t="s">
        <v>80</v>
      </c>
      <c r="BK175" s="220">
        <f>ROUND(I175*H175,2)</f>
        <v>0</v>
      </c>
      <c r="BL175" s="25" t="s">
        <v>502</v>
      </c>
      <c r="BM175" s="25" t="s">
        <v>5127</v>
      </c>
    </row>
    <row r="176" spans="2:65" s="1" customFormat="1">
      <c r="B176" s="42"/>
      <c r="C176" s="64"/>
      <c r="D176" s="227" t="s">
        <v>506</v>
      </c>
      <c r="E176" s="64"/>
      <c r="F176" s="274" t="s">
        <v>13057</v>
      </c>
      <c r="G176" s="64"/>
      <c r="H176" s="64"/>
      <c r="I176" s="177"/>
      <c r="J176" s="64"/>
      <c r="K176" s="64"/>
      <c r="L176" s="62"/>
      <c r="M176" s="223"/>
      <c r="N176" s="43"/>
      <c r="O176" s="43"/>
      <c r="P176" s="43"/>
      <c r="Q176" s="43"/>
      <c r="R176" s="43"/>
      <c r="S176" s="43"/>
      <c r="T176" s="79"/>
      <c r="AT176" s="25" t="s">
        <v>506</v>
      </c>
      <c r="AU176" s="25" t="s">
        <v>82</v>
      </c>
    </row>
    <row r="177" spans="2:65" s="1" customFormat="1" ht="16.5" customHeight="1">
      <c r="B177" s="42"/>
      <c r="C177" s="209" t="s">
        <v>1055</v>
      </c>
      <c r="D177" s="209" t="s">
        <v>498</v>
      </c>
      <c r="E177" s="210" t="s">
        <v>13058</v>
      </c>
      <c r="F177" s="211" t="s">
        <v>13059</v>
      </c>
      <c r="G177" s="212" t="s">
        <v>2537</v>
      </c>
      <c r="H177" s="213">
        <v>1</v>
      </c>
      <c r="I177" s="214"/>
      <c r="J177" s="215">
        <f>ROUND(I177*H177,2)</f>
        <v>0</v>
      </c>
      <c r="K177" s="211" t="s">
        <v>23</v>
      </c>
      <c r="L177" s="62"/>
      <c r="M177" s="216" t="s">
        <v>23</v>
      </c>
      <c r="N177" s="217" t="s">
        <v>44</v>
      </c>
      <c r="O177" s="43"/>
      <c r="P177" s="218">
        <f>O177*H177</f>
        <v>0</v>
      </c>
      <c r="Q177" s="218">
        <v>0</v>
      </c>
      <c r="R177" s="218">
        <f>Q177*H177</f>
        <v>0</v>
      </c>
      <c r="S177" s="218">
        <v>0</v>
      </c>
      <c r="T177" s="219">
        <f>S177*H177</f>
        <v>0</v>
      </c>
      <c r="AR177" s="25" t="s">
        <v>502</v>
      </c>
      <c r="AT177" s="25" t="s">
        <v>498</v>
      </c>
      <c r="AU177" s="25" t="s">
        <v>82</v>
      </c>
      <c r="AY177" s="25" t="s">
        <v>492</v>
      </c>
      <c r="BE177" s="220">
        <f>IF(N177="základní",J177,0)</f>
        <v>0</v>
      </c>
      <c r="BF177" s="220">
        <f>IF(N177="snížená",J177,0)</f>
        <v>0</v>
      </c>
      <c r="BG177" s="220">
        <f>IF(N177="zákl. přenesená",J177,0)</f>
        <v>0</v>
      </c>
      <c r="BH177" s="220">
        <f>IF(N177="sníž. přenesená",J177,0)</f>
        <v>0</v>
      </c>
      <c r="BI177" s="220">
        <f>IF(N177="nulová",J177,0)</f>
        <v>0</v>
      </c>
      <c r="BJ177" s="25" t="s">
        <v>80</v>
      </c>
      <c r="BK177" s="220">
        <f>ROUND(I177*H177,2)</f>
        <v>0</v>
      </c>
      <c r="BL177" s="25" t="s">
        <v>502</v>
      </c>
      <c r="BM177" s="25" t="s">
        <v>5135</v>
      </c>
    </row>
    <row r="178" spans="2:65" s="1" customFormat="1">
      <c r="B178" s="42"/>
      <c r="C178" s="64"/>
      <c r="D178" s="227" t="s">
        <v>506</v>
      </c>
      <c r="E178" s="64"/>
      <c r="F178" s="274" t="s">
        <v>13059</v>
      </c>
      <c r="G178" s="64"/>
      <c r="H178" s="64"/>
      <c r="I178" s="177"/>
      <c r="J178" s="64"/>
      <c r="K178" s="64"/>
      <c r="L178" s="62"/>
      <c r="M178" s="223"/>
      <c r="N178" s="43"/>
      <c r="O178" s="43"/>
      <c r="P178" s="43"/>
      <c r="Q178" s="43"/>
      <c r="R178" s="43"/>
      <c r="S178" s="43"/>
      <c r="T178" s="79"/>
      <c r="AT178" s="25" t="s">
        <v>506</v>
      </c>
      <c r="AU178" s="25" t="s">
        <v>82</v>
      </c>
    </row>
    <row r="179" spans="2:65" s="1" customFormat="1" ht="16.5" customHeight="1">
      <c r="B179" s="42"/>
      <c r="C179" s="209" t="s">
        <v>1060</v>
      </c>
      <c r="D179" s="209" t="s">
        <v>498</v>
      </c>
      <c r="E179" s="210" t="s">
        <v>13060</v>
      </c>
      <c r="F179" s="211" t="s">
        <v>13061</v>
      </c>
      <c r="G179" s="212" t="s">
        <v>2537</v>
      </c>
      <c r="H179" s="213">
        <v>1</v>
      </c>
      <c r="I179" s="214"/>
      <c r="J179" s="215">
        <f>ROUND(I179*H179,2)</f>
        <v>0</v>
      </c>
      <c r="K179" s="211" t="s">
        <v>23</v>
      </c>
      <c r="L179" s="62"/>
      <c r="M179" s="216" t="s">
        <v>23</v>
      </c>
      <c r="N179" s="217" t="s">
        <v>44</v>
      </c>
      <c r="O179" s="43"/>
      <c r="P179" s="218">
        <f>O179*H179</f>
        <v>0</v>
      </c>
      <c r="Q179" s="218">
        <v>0</v>
      </c>
      <c r="R179" s="218">
        <f>Q179*H179</f>
        <v>0</v>
      </c>
      <c r="S179" s="218">
        <v>0</v>
      </c>
      <c r="T179" s="219">
        <f>S179*H179</f>
        <v>0</v>
      </c>
      <c r="AR179" s="25" t="s">
        <v>502</v>
      </c>
      <c r="AT179" s="25" t="s">
        <v>498</v>
      </c>
      <c r="AU179" s="25" t="s">
        <v>82</v>
      </c>
      <c r="AY179" s="25" t="s">
        <v>492</v>
      </c>
      <c r="BE179" s="220">
        <f>IF(N179="základní",J179,0)</f>
        <v>0</v>
      </c>
      <c r="BF179" s="220">
        <f>IF(N179="snížená",J179,0)</f>
        <v>0</v>
      </c>
      <c r="BG179" s="220">
        <f>IF(N179="zákl. přenesená",J179,0)</f>
        <v>0</v>
      </c>
      <c r="BH179" s="220">
        <f>IF(N179="sníž. přenesená",J179,0)</f>
        <v>0</v>
      </c>
      <c r="BI179" s="220">
        <f>IF(N179="nulová",J179,0)</f>
        <v>0</v>
      </c>
      <c r="BJ179" s="25" t="s">
        <v>80</v>
      </c>
      <c r="BK179" s="220">
        <f>ROUND(I179*H179,2)</f>
        <v>0</v>
      </c>
      <c r="BL179" s="25" t="s">
        <v>502</v>
      </c>
      <c r="BM179" s="25" t="s">
        <v>5144</v>
      </c>
    </row>
    <row r="180" spans="2:65" s="1" customFormat="1">
      <c r="B180" s="42"/>
      <c r="C180" s="64"/>
      <c r="D180" s="221" t="s">
        <v>506</v>
      </c>
      <c r="E180" s="64"/>
      <c r="F180" s="222" t="s">
        <v>13061</v>
      </c>
      <c r="G180" s="64"/>
      <c r="H180" s="64"/>
      <c r="I180" s="177"/>
      <c r="J180" s="64"/>
      <c r="K180" s="64"/>
      <c r="L180" s="62"/>
      <c r="M180" s="292"/>
      <c r="N180" s="293"/>
      <c r="O180" s="293"/>
      <c r="P180" s="293"/>
      <c r="Q180" s="293"/>
      <c r="R180" s="293"/>
      <c r="S180" s="293"/>
      <c r="T180" s="294"/>
      <c r="AT180" s="25" t="s">
        <v>506</v>
      </c>
      <c r="AU180" s="25" t="s">
        <v>82</v>
      </c>
    </row>
    <row r="181" spans="2:65" s="1" customFormat="1" ht="6.9" customHeight="1">
      <c r="B181" s="57"/>
      <c r="C181" s="58"/>
      <c r="D181" s="58"/>
      <c r="E181" s="58"/>
      <c r="F181" s="58"/>
      <c r="G181" s="58"/>
      <c r="H181" s="58"/>
      <c r="I181" s="151"/>
      <c r="J181" s="58"/>
      <c r="K181" s="58"/>
      <c r="L181" s="62"/>
    </row>
  </sheetData>
  <sheetProtection password="CC35" sheet="1" objects="1" scenarios="1" formatCells="0" formatColumns="0" formatRows="0" sort="0" autoFilter="0"/>
  <autoFilter ref="C89:K180"/>
  <mergeCells count="16">
    <mergeCell ref="G1:H1"/>
    <mergeCell ref="E49:H49"/>
    <mergeCell ref="E53:H53"/>
    <mergeCell ref="E51:H51"/>
    <mergeCell ref="E55:H55"/>
    <mergeCell ref="E7:H7"/>
    <mergeCell ref="E11:H11"/>
    <mergeCell ref="E9:H9"/>
    <mergeCell ref="E13:H13"/>
    <mergeCell ref="E28:H28"/>
    <mergeCell ref="L2:V2"/>
    <mergeCell ref="E76:H76"/>
    <mergeCell ref="E80:H80"/>
    <mergeCell ref="E78:H78"/>
    <mergeCell ref="E82:H82"/>
    <mergeCell ref="J59:J60"/>
  </mergeCells>
  <hyperlinks>
    <hyperlink ref="F1:G1" location="C2" display="1) Krycí list soupisu"/>
    <hyperlink ref="G1:H1" location="C62" display="2) Rekapitulace"/>
    <hyperlink ref="J1" location="C8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71"/>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137</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8720</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13062</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ROUND(J90,2)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ROUND(SUM(BE90:BE170), 2)</f>
        <v>0</v>
      </c>
      <c r="G34" s="43"/>
      <c r="H34" s="43"/>
      <c r="I34" s="143">
        <v>0.21</v>
      </c>
      <c r="J34" s="142">
        <f>ROUND(ROUND((SUM(BE90:BE170)), 2)*I34, 2)</f>
        <v>0</v>
      </c>
      <c r="K34" s="46"/>
    </row>
    <row r="35" spans="2:11" s="1" customFormat="1" ht="14.4" customHeight="1">
      <c r="B35" s="42"/>
      <c r="C35" s="43"/>
      <c r="D35" s="43"/>
      <c r="E35" s="50" t="s">
        <v>45</v>
      </c>
      <c r="F35" s="142">
        <f>ROUND(SUM(BF90:BF170), 2)</f>
        <v>0</v>
      </c>
      <c r="G35" s="43"/>
      <c r="H35" s="43"/>
      <c r="I35" s="143">
        <v>0.15</v>
      </c>
      <c r="J35" s="142">
        <f>ROUND(ROUND((SUM(BF90:BF170)), 2)*I35, 2)</f>
        <v>0</v>
      </c>
      <c r="K35" s="46"/>
    </row>
    <row r="36" spans="2:11" s="1" customFormat="1" ht="14.4" hidden="1" customHeight="1">
      <c r="B36" s="42"/>
      <c r="C36" s="43"/>
      <c r="D36" s="43"/>
      <c r="E36" s="50" t="s">
        <v>46</v>
      </c>
      <c r="F36" s="142">
        <f>ROUND(SUM(BG90:BG170), 2)</f>
        <v>0</v>
      </c>
      <c r="G36" s="43"/>
      <c r="H36" s="43"/>
      <c r="I36" s="143">
        <v>0.21</v>
      </c>
      <c r="J36" s="142">
        <v>0</v>
      </c>
      <c r="K36" s="46"/>
    </row>
    <row r="37" spans="2:11" s="1" customFormat="1" ht="14.4" hidden="1" customHeight="1">
      <c r="B37" s="42"/>
      <c r="C37" s="43"/>
      <c r="D37" s="43"/>
      <c r="E37" s="50" t="s">
        <v>47</v>
      </c>
      <c r="F37" s="142">
        <f>ROUND(SUM(BH90:BH170), 2)</f>
        <v>0</v>
      </c>
      <c r="G37" s="43"/>
      <c r="H37" s="43"/>
      <c r="I37" s="143">
        <v>0.15</v>
      </c>
      <c r="J37" s="142">
        <v>0</v>
      </c>
      <c r="K37" s="46"/>
    </row>
    <row r="38" spans="2:11" s="1" customFormat="1" ht="14.4" hidden="1" customHeight="1">
      <c r="B38" s="42"/>
      <c r="C38" s="43"/>
      <c r="D38" s="43"/>
      <c r="E38" s="50" t="s">
        <v>48</v>
      </c>
      <c r="F38" s="142">
        <f>ROUND(SUM(BI90:BI170),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8720</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D.1.4.j - Zařízení JIS</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J90</f>
        <v>0</v>
      </c>
      <c r="K64" s="46"/>
      <c r="AU64" s="25" t="s">
        <v>300</v>
      </c>
    </row>
    <row r="65" spans="2:12" s="8" customFormat="1" ht="24.9" customHeight="1">
      <c r="B65" s="161"/>
      <c r="C65" s="162"/>
      <c r="D65" s="163" t="s">
        <v>13063</v>
      </c>
      <c r="E65" s="164"/>
      <c r="F65" s="164"/>
      <c r="G65" s="164"/>
      <c r="H65" s="164"/>
      <c r="I65" s="165"/>
      <c r="J65" s="166">
        <f>J91</f>
        <v>0</v>
      </c>
      <c r="K65" s="167"/>
    </row>
    <row r="66" spans="2:12" s="9" customFormat="1" ht="19.95" customHeight="1">
      <c r="B66" s="169"/>
      <c r="C66" s="170"/>
      <c r="D66" s="171" t="s">
        <v>13064</v>
      </c>
      <c r="E66" s="172"/>
      <c r="F66" s="172"/>
      <c r="G66" s="172"/>
      <c r="H66" s="172"/>
      <c r="I66" s="173"/>
      <c r="J66" s="174">
        <f>J92</f>
        <v>0</v>
      </c>
      <c r="K66" s="175"/>
    </row>
    <row r="67" spans="2:12" s="1" customFormat="1" ht="21.75" customHeight="1">
      <c r="B67" s="42"/>
      <c r="C67" s="43"/>
      <c r="D67" s="43"/>
      <c r="E67" s="43"/>
      <c r="F67" s="43"/>
      <c r="G67" s="43"/>
      <c r="H67" s="43"/>
      <c r="I67" s="129"/>
      <c r="J67" s="43"/>
      <c r="K67" s="46"/>
    </row>
    <row r="68" spans="2:12" s="1" customFormat="1" ht="6.9" customHeight="1">
      <c r="B68" s="57"/>
      <c r="C68" s="58"/>
      <c r="D68" s="58"/>
      <c r="E68" s="58"/>
      <c r="F68" s="58"/>
      <c r="G68" s="58"/>
      <c r="H68" s="58"/>
      <c r="I68" s="151"/>
      <c r="J68" s="58"/>
      <c r="K68" s="59"/>
    </row>
    <row r="72" spans="2:12" s="1" customFormat="1" ht="6.9" customHeight="1">
      <c r="B72" s="60"/>
      <c r="C72" s="61"/>
      <c r="D72" s="61"/>
      <c r="E72" s="61"/>
      <c r="F72" s="61"/>
      <c r="G72" s="61"/>
      <c r="H72" s="61"/>
      <c r="I72" s="154"/>
      <c r="J72" s="61"/>
      <c r="K72" s="61"/>
      <c r="L72" s="62"/>
    </row>
    <row r="73" spans="2:12" s="1" customFormat="1" ht="36.9" customHeight="1">
      <c r="B73" s="42"/>
      <c r="C73" s="63" t="s">
        <v>444</v>
      </c>
      <c r="D73" s="64"/>
      <c r="E73" s="64"/>
      <c r="F73" s="64"/>
      <c r="G73" s="64"/>
      <c r="H73" s="64"/>
      <c r="I73" s="177"/>
      <c r="J73" s="64"/>
      <c r="K73" s="64"/>
      <c r="L73" s="62"/>
    </row>
    <row r="74" spans="2:12" s="1" customFormat="1" ht="6.9" customHeight="1">
      <c r="B74" s="42"/>
      <c r="C74" s="64"/>
      <c r="D74" s="64"/>
      <c r="E74" s="64"/>
      <c r="F74" s="64"/>
      <c r="G74" s="64"/>
      <c r="H74" s="64"/>
      <c r="I74" s="177"/>
      <c r="J74" s="64"/>
      <c r="K74" s="64"/>
      <c r="L74" s="62"/>
    </row>
    <row r="75" spans="2:12" s="1" customFormat="1" ht="14.4" customHeight="1">
      <c r="B75" s="42"/>
      <c r="C75" s="66" t="s">
        <v>18</v>
      </c>
      <c r="D75" s="64"/>
      <c r="E75" s="64"/>
      <c r="F75" s="64"/>
      <c r="G75" s="64"/>
      <c r="H75" s="64"/>
      <c r="I75" s="177"/>
      <c r="J75" s="64"/>
      <c r="K75" s="64"/>
      <c r="L75" s="62"/>
    </row>
    <row r="76" spans="2:12" s="1" customFormat="1" ht="16.5" customHeight="1">
      <c r="B76" s="42"/>
      <c r="C76" s="64"/>
      <c r="D76" s="64"/>
      <c r="E76" s="427" t="str">
        <f>E7</f>
        <v>ZČU - STRADI - STRATEGICKÁ DISLOKACE ZČU - FZS</v>
      </c>
      <c r="F76" s="428"/>
      <c r="G76" s="428"/>
      <c r="H76" s="428"/>
      <c r="I76" s="177"/>
      <c r="J76" s="64"/>
      <c r="K76" s="64"/>
      <c r="L76" s="62"/>
    </row>
    <row r="77" spans="2:12" ht="13.2">
      <c r="B77" s="29"/>
      <c r="C77" s="66" t="s">
        <v>193</v>
      </c>
      <c r="D77" s="178"/>
      <c r="E77" s="178"/>
      <c r="F77" s="178"/>
      <c r="G77" s="178"/>
      <c r="H77" s="178"/>
      <c r="J77" s="178"/>
      <c r="K77" s="178"/>
      <c r="L77" s="179"/>
    </row>
    <row r="78" spans="2:12" ht="16.5" customHeight="1">
      <c r="B78" s="29"/>
      <c r="C78" s="178"/>
      <c r="D78" s="178"/>
      <c r="E78" s="427" t="s">
        <v>196</v>
      </c>
      <c r="F78" s="431"/>
      <c r="G78" s="431"/>
      <c r="H78" s="431"/>
      <c r="J78" s="178"/>
      <c r="K78" s="178"/>
      <c r="L78" s="179"/>
    </row>
    <row r="79" spans="2:12" ht="13.2">
      <c r="B79" s="29"/>
      <c r="C79" s="66" t="s">
        <v>199</v>
      </c>
      <c r="D79" s="178"/>
      <c r="E79" s="178"/>
      <c r="F79" s="178"/>
      <c r="G79" s="178"/>
      <c r="H79" s="178"/>
      <c r="J79" s="178"/>
      <c r="K79" s="178"/>
      <c r="L79" s="179"/>
    </row>
    <row r="80" spans="2:12" s="1" customFormat="1" ht="16.5" customHeight="1">
      <c r="B80" s="42"/>
      <c r="C80" s="64"/>
      <c r="D80" s="64"/>
      <c r="E80" s="430" t="s">
        <v>8720</v>
      </c>
      <c r="F80" s="421"/>
      <c r="G80" s="421"/>
      <c r="H80" s="421"/>
      <c r="I80" s="177"/>
      <c r="J80" s="64"/>
      <c r="K80" s="64"/>
      <c r="L80" s="62"/>
    </row>
    <row r="81" spans="2:65" s="1" customFormat="1" ht="14.4" customHeight="1">
      <c r="B81" s="42"/>
      <c r="C81" s="66" t="s">
        <v>7448</v>
      </c>
      <c r="D81" s="64"/>
      <c r="E81" s="64"/>
      <c r="F81" s="64"/>
      <c r="G81" s="64"/>
      <c r="H81" s="64"/>
      <c r="I81" s="177"/>
      <c r="J81" s="64"/>
      <c r="K81" s="64"/>
      <c r="L81" s="62"/>
    </row>
    <row r="82" spans="2:65" s="1" customFormat="1" ht="17.25" customHeight="1">
      <c r="B82" s="42"/>
      <c r="C82" s="64"/>
      <c r="D82" s="64"/>
      <c r="E82" s="393" t="str">
        <f>E13</f>
        <v>D.1.4.j - Zařízení JIS</v>
      </c>
      <c r="F82" s="421"/>
      <c r="G82" s="421"/>
      <c r="H82" s="421"/>
      <c r="I82" s="177"/>
      <c r="J82" s="64"/>
      <c r="K82" s="64"/>
      <c r="L82" s="62"/>
    </row>
    <row r="83" spans="2:65" s="1" customFormat="1" ht="6.9" customHeight="1">
      <c r="B83" s="42"/>
      <c r="C83" s="64"/>
      <c r="D83" s="64"/>
      <c r="E83" s="64"/>
      <c r="F83" s="64"/>
      <c r="G83" s="64"/>
      <c r="H83" s="64"/>
      <c r="I83" s="177"/>
      <c r="J83" s="64"/>
      <c r="K83" s="64"/>
      <c r="L83" s="62"/>
    </row>
    <row r="84" spans="2:65" s="1" customFormat="1" ht="18" customHeight="1">
      <c r="B84" s="42"/>
      <c r="C84" s="66" t="s">
        <v>24</v>
      </c>
      <c r="D84" s="64"/>
      <c r="E84" s="64"/>
      <c r="F84" s="180" t="str">
        <f>F16</f>
        <v>Tylova 59, Jižní Předměstí, 301 00 Plzeň</v>
      </c>
      <c r="G84" s="64"/>
      <c r="H84" s="64"/>
      <c r="I84" s="181" t="s">
        <v>26</v>
      </c>
      <c r="J84" s="74" t="str">
        <f>IF(J16="","",J16)</f>
        <v>23. 3. 2017</v>
      </c>
      <c r="K84" s="64"/>
      <c r="L84" s="62"/>
    </row>
    <row r="85" spans="2:65" s="1" customFormat="1" ht="6.9" customHeight="1">
      <c r="B85" s="42"/>
      <c r="C85" s="64"/>
      <c r="D85" s="64"/>
      <c r="E85" s="64"/>
      <c r="F85" s="64"/>
      <c r="G85" s="64"/>
      <c r="H85" s="64"/>
      <c r="I85" s="177"/>
      <c r="J85" s="64"/>
      <c r="K85" s="64"/>
      <c r="L85" s="62"/>
    </row>
    <row r="86" spans="2:65" s="1" customFormat="1" ht="13.2">
      <c r="B86" s="42"/>
      <c r="C86" s="66" t="s">
        <v>28</v>
      </c>
      <c r="D86" s="64"/>
      <c r="E86" s="64"/>
      <c r="F86" s="180" t="str">
        <f>E19</f>
        <v>ZČU v Plzni, Univerzitní 8, Plzeň</v>
      </c>
      <c r="G86" s="64"/>
      <c r="H86" s="64"/>
      <c r="I86" s="181" t="s">
        <v>34</v>
      </c>
      <c r="J86" s="180" t="str">
        <f>E25</f>
        <v>ATELIER SOUKUP OPL ŠVEHLA s.r.o.</v>
      </c>
      <c r="K86" s="64"/>
      <c r="L86" s="62"/>
    </row>
    <row r="87" spans="2:65" s="1" customFormat="1" ht="14.4" customHeight="1">
      <c r="B87" s="42"/>
      <c r="C87" s="66" t="s">
        <v>32</v>
      </c>
      <c r="D87" s="64"/>
      <c r="E87" s="64"/>
      <c r="F87" s="180" t="str">
        <f>IF(E22="","",E22)</f>
        <v/>
      </c>
      <c r="G87" s="64"/>
      <c r="H87" s="64"/>
      <c r="I87" s="177"/>
      <c r="J87" s="64"/>
      <c r="K87" s="64"/>
      <c r="L87" s="62"/>
    </row>
    <row r="88" spans="2:65" s="1" customFormat="1" ht="10.35" customHeight="1">
      <c r="B88" s="42"/>
      <c r="C88" s="64"/>
      <c r="D88" s="64"/>
      <c r="E88" s="64"/>
      <c r="F88" s="64"/>
      <c r="G88" s="64"/>
      <c r="H88" s="64"/>
      <c r="I88" s="177"/>
      <c r="J88" s="64"/>
      <c r="K88" s="64"/>
      <c r="L88" s="62"/>
    </row>
    <row r="89" spans="2:65" s="10" customFormat="1" ht="29.25" customHeight="1">
      <c r="B89" s="182"/>
      <c r="C89" s="183" t="s">
        <v>473</v>
      </c>
      <c r="D89" s="184" t="s">
        <v>58</v>
      </c>
      <c r="E89" s="184" t="s">
        <v>54</v>
      </c>
      <c r="F89" s="184" t="s">
        <v>474</v>
      </c>
      <c r="G89" s="184" t="s">
        <v>475</v>
      </c>
      <c r="H89" s="184" t="s">
        <v>476</v>
      </c>
      <c r="I89" s="185" t="s">
        <v>477</v>
      </c>
      <c r="J89" s="184" t="s">
        <v>294</v>
      </c>
      <c r="K89" s="186" t="s">
        <v>478</v>
      </c>
      <c r="L89" s="187"/>
      <c r="M89" s="82" t="s">
        <v>479</v>
      </c>
      <c r="N89" s="83" t="s">
        <v>43</v>
      </c>
      <c r="O89" s="83" t="s">
        <v>480</v>
      </c>
      <c r="P89" s="83" t="s">
        <v>481</v>
      </c>
      <c r="Q89" s="83" t="s">
        <v>482</v>
      </c>
      <c r="R89" s="83" t="s">
        <v>483</v>
      </c>
      <c r="S89" s="83" t="s">
        <v>484</v>
      </c>
      <c r="T89" s="84" t="s">
        <v>485</v>
      </c>
    </row>
    <row r="90" spans="2:65" s="1" customFormat="1" ht="29.25" customHeight="1">
      <c r="B90" s="42"/>
      <c r="C90" s="88" t="s">
        <v>299</v>
      </c>
      <c r="D90" s="64"/>
      <c r="E90" s="64"/>
      <c r="F90" s="64"/>
      <c r="G90" s="64"/>
      <c r="H90" s="64"/>
      <c r="I90" s="177"/>
      <c r="J90" s="188">
        <f>BK90</f>
        <v>0</v>
      </c>
      <c r="K90" s="64"/>
      <c r="L90" s="62"/>
      <c r="M90" s="85"/>
      <c r="N90" s="86"/>
      <c r="O90" s="86"/>
      <c r="P90" s="189">
        <f>P91</f>
        <v>0</v>
      </c>
      <c r="Q90" s="86"/>
      <c r="R90" s="189">
        <f>R91</f>
        <v>0</v>
      </c>
      <c r="S90" s="86"/>
      <c r="T90" s="190">
        <f>T91</f>
        <v>0</v>
      </c>
      <c r="AT90" s="25" t="s">
        <v>72</v>
      </c>
      <c r="AU90" s="25" t="s">
        <v>300</v>
      </c>
      <c r="BK90" s="191">
        <f>BK91</f>
        <v>0</v>
      </c>
    </row>
    <row r="91" spans="2:65" s="11" customFormat="1" ht="37.35" customHeight="1">
      <c r="B91" s="192"/>
      <c r="C91" s="193"/>
      <c r="D91" s="194" t="s">
        <v>72</v>
      </c>
      <c r="E91" s="195" t="s">
        <v>4890</v>
      </c>
      <c r="F91" s="195" t="s">
        <v>13065</v>
      </c>
      <c r="G91" s="193"/>
      <c r="H91" s="193"/>
      <c r="I91" s="196"/>
      <c r="J91" s="197">
        <f>BK91</f>
        <v>0</v>
      </c>
      <c r="K91" s="193"/>
      <c r="L91" s="198"/>
      <c r="M91" s="199"/>
      <c r="N91" s="200"/>
      <c r="O91" s="200"/>
      <c r="P91" s="201">
        <f>P92</f>
        <v>0</v>
      </c>
      <c r="Q91" s="200"/>
      <c r="R91" s="201">
        <f>R92</f>
        <v>0</v>
      </c>
      <c r="S91" s="200"/>
      <c r="T91" s="202">
        <f>T92</f>
        <v>0</v>
      </c>
      <c r="AR91" s="203" t="s">
        <v>80</v>
      </c>
      <c r="AT91" s="204" t="s">
        <v>72</v>
      </c>
      <c r="AU91" s="204" t="s">
        <v>73</v>
      </c>
      <c r="AY91" s="203" t="s">
        <v>492</v>
      </c>
      <c r="BK91" s="205">
        <f>BK92</f>
        <v>0</v>
      </c>
    </row>
    <row r="92" spans="2:65" s="11" customFormat="1" ht="19.95" customHeight="1">
      <c r="B92" s="192"/>
      <c r="C92" s="193"/>
      <c r="D92" s="206" t="s">
        <v>72</v>
      </c>
      <c r="E92" s="207" t="s">
        <v>4894</v>
      </c>
      <c r="F92" s="207" t="s">
        <v>136</v>
      </c>
      <c r="G92" s="193"/>
      <c r="H92" s="193"/>
      <c r="I92" s="196"/>
      <c r="J92" s="208">
        <f>BK92</f>
        <v>0</v>
      </c>
      <c r="K92" s="193"/>
      <c r="L92" s="198"/>
      <c r="M92" s="199"/>
      <c r="N92" s="200"/>
      <c r="O92" s="200"/>
      <c r="P92" s="201">
        <f>SUM(P93:P170)</f>
        <v>0</v>
      </c>
      <c r="Q92" s="200"/>
      <c r="R92" s="201">
        <f>SUM(R93:R170)</f>
        <v>0</v>
      </c>
      <c r="S92" s="200"/>
      <c r="T92" s="202">
        <f>SUM(T93:T170)</f>
        <v>0</v>
      </c>
      <c r="AR92" s="203" t="s">
        <v>80</v>
      </c>
      <c r="AT92" s="204" t="s">
        <v>72</v>
      </c>
      <c r="AU92" s="204" t="s">
        <v>80</v>
      </c>
      <c r="AY92" s="203" t="s">
        <v>492</v>
      </c>
      <c r="BK92" s="205">
        <f>SUM(BK93:BK170)</f>
        <v>0</v>
      </c>
    </row>
    <row r="93" spans="2:65" s="1" customFormat="1" ht="16.5" customHeight="1">
      <c r="B93" s="42"/>
      <c r="C93" s="209" t="s">
        <v>80</v>
      </c>
      <c r="D93" s="209" t="s">
        <v>498</v>
      </c>
      <c r="E93" s="210" t="s">
        <v>13066</v>
      </c>
      <c r="F93" s="211" t="s">
        <v>13067</v>
      </c>
      <c r="G93" s="212" t="s">
        <v>2537</v>
      </c>
      <c r="H93" s="213">
        <v>19</v>
      </c>
      <c r="I93" s="214"/>
      <c r="J93" s="215">
        <f>ROUND(I93*H93,2)</f>
        <v>0</v>
      </c>
      <c r="K93" s="211" t="s">
        <v>23</v>
      </c>
      <c r="L93" s="62"/>
      <c r="M93" s="216" t="s">
        <v>23</v>
      </c>
      <c r="N93" s="217" t="s">
        <v>44</v>
      </c>
      <c r="O93" s="43"/>
      <c r="P93" s="218">
        <f>O93*H93</f>
        <v>0</v>
      </c>
      <c r="Q93" s="218">
        <v>0</v>
      </c>
      <c r="R93" s="218">
        <f>Q93*H93</f>
        <v>0</v>
      </c>
      <c r="S93" s="218">
        <v>0</v>
      </c>
      <c r="T93" s="219">
        <f>S93*H93</f>
        <v>0</v>
      </c>
      <c r="AR93" s="25" t="s">
        <v>502</v>
      </c>
      <c r="AT93" s="25" t="s">
        <v>498</v>
      </c>
      <c r="AU93" s="25" t="s">
        <v>82</v>
      </c>
      <c r="AY93" s="25" t="s">
        <v>492</v>
      </c>
      <c r="BE93" s="220">
        <f>IF(N93="základní",J93,0)</f>
        <v>0</v>
      </c>
      <c r="BF93" s="220">
        <f>IF(N93="snížená",J93,0)</f>
        <v>0</v>
      </c>
      <c r="BG93" s="220">
        <f>IF(N93="zákl. přenesená",J93,0)</f>
        <v>0</v>
      </c>
      <c r="BH93" s="220">
        <f>IF(N93="sníž. přenesená",J93,0)</f>
        <v>0</v>
      </c>
      <c r="BI93" s="220">
        <f>IF(N93="nulová",J93,0)</f>
        <v>0</v>
      </c>
      <c r="BJ93" s="25" t="s">
        <v>80</v>
      </c>
      <c r="BK93" s="220">
        <f>ROUND(I93*H93,2)</f>
        <v>0</v>
      </c>
      <c r="BL93" s="25" t="s">
        <v>502</v>
      </c>
      <c r="BM93" s="25" t="s">
        <v>5354</v>
      </c>
    </row>
    <row r="94" spans="2:65" s="1" customFormat="1">
      <c r="B94" s="42"/>
      <c r="C94" s="64"/>
      <c r="D94" s="227" t="s">
        <v>506</v>
      </c>
      <c r="E94" s="64"/>
      <c r="F94" s="274" t="s">
        <v>13067</v>
      </c>
      <c r="G94" s="64"/>
      <c r="H94" s="64"/>
      <c r="I94" s="177"/>
      <c r="J94" s="64"/>
      <c r="K94" s="64"/>
      <c r="L94" s="62"/>
      <c r="M94" s="223"/>
      <c r="N94" s="43"/>
      <c r="O94" s="43"/>
      <c r="P94" s="43"/>
      <c r="Q94" s="43"/>
      <c r="R94" s="43"/>
      <c r="S94" s="43"/>
      <c r="T94" s="79"/>
      <c r="AT94" s="25" t="s">
        <v>506</v>
      </c>
      <c r="AU94" s="25" t="s">
        <v>82</v>
      </c>
    </row>
    <row r="95" spans="2:65" s="1" customFormat="1" ht="16.5" customHeight="1">
      <c r="B95" s="42"/>
      <c r="C95" s="209" t="s">
        <v>82</v>
      </c>
      <c r="D95" s="209" t="s">
        <v>498</v>
      </c>
      <c r="E95" s="210" t="s">
        <v>13068</v>
      </c>
      <c r="F95" s="211" t="s">
        <v>13069</v>
      </c>
      <c r="G95" s="212" t="s">
        <v>2537</v>
      </c>
      <c r="H95" s="213">
        <v>156</v>
      </c>
      <c r="I95" s="214"/>
      <c r="J95" s="215">
        <f>ROUND(I95*H95,2)</f>
        <v>0</v>
      </c>
      <c r="K95" s="211" t="s">
        <v>23</v>
      </c>
      <c r="L95" s="62"/>
      <c r="M95" s="216" t="s">
        <v>23</v>
      </c>
      <c r="N95" s="217" t="s">
        <v>44</v>
      </c>
      <c r="O95" s="43"/>
      <c r="P95" s="218">
        <f>O95*H95</f>
        <v>0</v>
      </c>
      <c r="Q95" s="218">
        <v>0</v>
      </c>
      <c r="R95" s="218">
        <f>Q95*H95</f>
        <v>0</v>
      </c>
      <c r="S95" s="218">
        <v>0</v>
      </c>
      <c r="T95" s="219">
        <f>S95*H95</f>
        <v>0</v>
      </c>
      <c r="AR95" s="25" t="s">
        <v>502</v>
      </c>
      <c r="AT95" s="25" t="s">
        <v>498</v>
      </c>
      <c r="AU95" s="25" t="s">
        <v>82</v>
      </c>
      <c r="AY95" s="25" t="s">
        <v>492</v>
      </c>
      <c r="BE95" s="220">
        <f>IF(N95="základní",J95,0)</f>
        <v>0</v>
      </c>
      <c r="BF95" s="220">
        <f>IF(N95="snížená",J95,0)</f>
        <v>0</v>
      </c>
      <c r="BG95" s="220">
        <f>IF(N95="zákl. přenesená",J95,0)</f>
        <v>0</v>
      </c>
      <c r="BH95" s="220">
        <f>IF(N95="sníž. přenesená",J95,0)</f>
        <v>0</v>
      </c>
      <c r="BI95" s="220">
        <f>IF(N95="nulová",J95,0)</f>
        <v>0</v>
      </c>
      <c r="BJ95" s="25" t="s">
        <v>80</v>
      </c>
      <c r="BK95" s="220">
        <f>ROUND(I95*H95,2)</f>
        <v>0</v>
      </c>
      <c r="BL95" s="25" t="s">
        <v>502</v>
      </c>
      <c r="BM95" s="25" t="s">
        <v>5362</v>
      </c>
    </row>
    <row r="96" spans="2:65" s="1" customFormat="1">
      <c r="B96" s="42"/>
      <c r="C96" s="64"/>
      <c r="D96" s="227" t="s">
        <v>506</v>
      </c>
      <c r="E96" s="64"/>
      <c r="F96" s="274" t="s">
        <v>13069</v>
      </c>
      <c r="G96" s="64"/>
      <c r="H96" s="64"/>
      <c r="I96" s="177"/>
      <c r="J96" s="64"/>
      <c r="K96" s="64"/>
      <c r="L96" s="62"/>
      <c r="M96" s="223"/>
      <c r="N96" s="43"/>
      <c r="O96" s="43"/>
      <c r="P96" s="43"/>
      <c r="Q96" s="43"/>
      <c r="R96" s="43"/>
      <c r="S96" s="43"/>
      <c r="T96" s="79"/>
      <c r="AT96" s="25" t="s">
        <v>506</v>
      </c>
      <c r="AU96" s="25" t="s">
        <v>82</v>
      </c>
    </row>
    <row r="97" spans="2:65" s="1" customFormat="1" ht="16.5" customHeight="1">
      <c r="B97" s="42"/>
      <c r="C97" s="209" t="s">
        <v>93</v>
      </c>
      <c r="D97" s="209" t="s">
        <v>498</v>
      </c>
      <c r="E97" s="210" t="s">
        <v>13070</v>
      </c>
      <c r="F97" s="211" t="s">
        <v>13071</v>
      </c>
      <c r="G97" s="212" t="s">
        <v>2537</v>
      </c>
      <c r="H97" s="213">
        <v>25</v>
      </c>
      <c r="I97" s="214"/>
      <c r="J97" s="215">
        <f>ROUND(I97*H97,2)</f>
        <v>0</v>
      </c>
      <c r="K97" s="211" t="s">
        <v>23</v>
      </c>
      <c r="L97" s="62"/>
      <c r="M97" s="216" t="s">
        <v>23</v>
      </c>
      <c r="N97" s="217" t="s">
        <v>44</v>
      </c>
      <c r="O97" s="43"/>
      <c r="P97" s="218">
        <f>O97*H97</f>
        <v>0</v>
      </c>
      <c r="Q97" s="218">
        <v>0</v>
      </c>
      <c r="R97" s="218">
        <f>Q97*H97</f>
        <v>0</v>
      </c>
      <c r="S97" s="218">
        <v>0</v>
      </c>
      <c r="T97" s="219">
        <f>S97*H97</f>
        <v>0</v>
      </c>
      <c r="AR97" s="25" t="s">
        <v>502</v>
      </c>
      <c r="AT97" s="25" t="s">
        <v>498</v>
      </c>
      <c r="AU97" s="25" t="s">
        <v>82</v>
      </c>
      <c r="AY97" s="25" t="s">
        <v>492</v>
      </c>
      <c r="BE97" s="220">
        <f>IF(N97="základní",J97,0)</f>
        <v>0</v>
      </c>
      <c r="BF97" s="220">
        <f>IF(N97="snížená",J97,0)</f>
        <v>0</v>
      </c>
      <c r="BG97" s="220">
        <f>IF(N97="zákl. přenesená",J97,0)</f>
        <v>0</v>
      </c>
      <c r="BH97" s="220">
        <f>IF(N97="sníž. přenesená",J97,0)</f>
        <v>0</v>
      </c>
      <c r="BI97" s="220">
        <f>IF(N97="nulová",J97,0)</f>
        <v>0</v>
      </c>
      <c r="BJ97" s="25" t="s">
        <v>80</v>
      </c>
      <c r="BK97" s="220">
        <f>ROUND(I97*H97,2)</f>
        <v>0</v>
      </c>
      <c r="BL97" s="25" t="s">
        <v>502</v>
      </c>
      <c r="BM97" s="25" t="s">
        <v>5374</v>
      </c>
    </row>
    <row r="98" spans="2:65" s="1" customFormat="1">
      <c r="B98" s="42"/>
      <c r="C98" s="64"/>
      <c r="D98" s="221" t="s">
        <v>506</v>
      </c>
      <c r="E98" s="64"/>
      <c r="F98" s="222" t="s">
        <v>13071</v>
      </c>
      <c r="G98" s="64"/>
      <c r="H98" s="64"/>
      <c r="I98" s="177"/>
      <c r="J98" s="64"/>
      <c r="K98" s="64"/>
      <c r="L98" s="62"/>
      <c r="M98" s="223"/>
      <c r="N98" s="43"/>
      <c r="O98" s="43"/>
      <c r="P98" s="43"/>
      <c r="Q98" s="43"/>
      <c r="R98" s="43"/>
      <c r="S98" s="43"/>
      <c r="T98" s="79"/>
      <c r="AT98" s="25" t="s">
        <v>506</v>
      </c>
      <c r="AU98" s="25" t="s">
        <v>82</v>
      </c>
    </row>
    <row r="99" spans="2:65" s="1" customFormat="1" ht="24">
      <c r="B99" s="42"/>
      <c r="C99" s="64"/>
      <c r="D99" s="227" t="s">
        <v>2254</v>
      </c>
      <c r="E99" s="64"/>
      <c r="F99" s="273" t="s">
        <v>13072</v>
      </c>
      <c r="G99" s="64"/>
      <c r="H99" s="64"/>
      <c r="I99" s="177"/>
      <c r="J99" s="64"/>
      <c r="K99" s="64"/>
      <c r="L99" s="62"/>
      <c r="M99" s="223"/>
      <c r="N99" s="43"/>
      <c r="O99" s="43"/>
      <c r="P99" s="43"/>
      <c r="Q99" s="43"/>
      <c r="R99" s="43"/>
      <c r="S99" s="43"/>
      <c r="T99" s="79"/>
      <c r="AT99" s="25" t="s">
        <v>2254</v>
      </c>
      <c r="AU99" s="25" t="s">
        <v>82</v>
      </c>
    </row>
    <row r="100" spans="2:65" s="1" customFormat="1" ht="16.5" customHeight="1">
      <c r="B100" s="42"/>
      <c r="C100" s="209" t="s">
        <v>502</v>
      </c>
      <c r="D100" s="209" t="s">
        <v>498</v>
      </c>
      <c r="E100" s="210" t="s">
        <v>13070</v>
      </c>
      <c r="F100" s="211" t="s">
        <v>13071</v>
      </c>
      <c r="G100" s="212" t="s">
        <v>2537</v>
      </c>
      <c r="H100" s="213">
        <v>34</v>
      </c>
      <c r="I100" s="214"/>
      <c r="J100" s="215">
        <f>ROUND(I100*H100,2)</f>
        <v>0</v>
      </c>
      <c r="K100" s="211" t="s">
        <v>23</v>
      </c>
      <c r="L100" s="62"/>
      <c r="M100" s="216" t="s">
        <v>23</v>
      </c>
      <c r="N100" s="217" t="s">
        <v>44</v>
      </c>
      <c r="O100" s="43"/>
      <c r="P100" s="218">
        <f>O100*H100</f>
        <v>0</v>
      </c>
      <c r="Q100" s="218">
        <v>0</v>
      </c>
      <c r="R100" s="218">
        <f>Q100*H100</f>
        <v>0</v>
      </c>
      <c r="S100" s="218">
        <v>0</v>
      </c>
      <c r="T100" s="219">
        <f>S100*H100</f>
        <v>0</v>
      </c>
      <c r="AR100" s="25" t="s">
        <v>502</v>
      </c>
      <c r="AT100" s="25" t="s">
        <v>498</v>
      </c>
      <c r="AU100" s="25" t="s">
        <v>82</v>
      </c>
      <c r="AY100" s="25" t="s">
        <v>492</v>
      </c>
      <c r="BE100" s="220">
        <f>IF(N100="základní",J100,0)</f>
        <v>0</v>
      </c>
      <c r="BF100" s="220">
        <f>IF(N100="snížená",J100,0)</f>
        <v>0</v>
      </c>
      <c r="BG100" s="220">
        <f>IF(N100="zákl. přenesená",J100,0)</f>
        <v>0</v>
      </c>
      <c r="BH100" s="220">
        <f>IF(N100="sníž. přenesená",J100,0)</f>
        <v>0</v>
      </c>
      <c r="BI100" s="220">
        <f>IF(N100="nulová",J100,0)</f>
        <v>0</v>
      </c>
      <c r="BJ100" s="25" t="s">
        <v>80</v>
      </c>
      <c r="BK100" s="220">
        <f>ROUND(I100*H100,2)</f>
        <v>0</v>
      </c>
      <c r="BL100" s="25" t="s">
        <v>502</v>
      </c>
      <c r="BM100" s="25" t="s">
        <v>5386</v>
      </c>
    </row>
    <row r="101" spans="2:65" s="1" customFormat="1">
      <c r="B101" s="42"/>
      <c r="C101" s="64"/>
      <c r="D101" s="221" t="s">
        <v>506</v>
      </c>
      <c r="E101" s="64"/>
      <c r="F101" s="222" t="s">
        <v>13071</v>
      </c>
      <c r="G101" s="64"/>
      <c r="H101" s="64"/>
      <c r="I101" s="177"/>
      <c r="J101" s="64"/>
      <c r="K101" s="64"/>
      <c r="L101" s="62"/>
      <c r="M101" s="223"/>
      <c r="N101" s="43"/>
      <c r="O101" s="43"/>
      <c r="P101" s="43"/>
      <c r="Q101" s="43"/>
      <c r="R101" s="43"/>
      <c r="S101" s="43"/>
      <c r="T101" s="79"/>
      <c r="AT101" s="25" t="s">
        <v>506</v>
      </c>
      <c r="AU101" s="25" t="s">
        <v>82</v>
      </c>
    </row>
    <row r="102" spans="2:65" s="1" customFormat="1" ht="24">
      <c r="B102" s="42"/>
      <c r="C102" s="64"/>
      <c r="D102" s="227" t="s">
        <v>2254</v>
      </c>
      <c r="E102" s="64"/>
      <c r="F102" s="273" t="s">
        <v>13073</v>
      </c>
      <c r="G102" s="64"/>
      <c r="H102" s="64"/>
      <c r="I102" s="177"/>
      <c r="J102" s="64"/>
      <c r="K102" s="64"/>
      <c r="L102" s="62"/>
      <c r="M102" s="223"/>
      <c r="N102" s="43"/>
      <c r="O102" s="43"/>
      <c r="P102" s="43"/>
      <c r="Q102" s="43"/>
      <c r="R102" s="43"/>
      <c r="S102" s="43"/>
      <c r="T102" s="79"/>
      <c r="AT102" s="25" t="s">
        <v>2254</v>
      </c>
      <c r="AU102" s="25" t="s">
        <v>82</v>
      </c>
    </row>
    <row r="103" spans="2:65" s="1" customFormat="1" ht="16.5" customHeight="1">
      <c r="B103" s="42"/>
      <c r="C103" s="209" t="s">
        <v>563</v>
      </c>
      <c r="D103" s="209" t="s">
        <v>498</v>
      </c>
      <c r="E103" s="210" t="s">
        <v>13074</v>
      </c>
      <c r="F103" s="211" t="s">
        <v>13075</v>
      </c>
      <c r="G103" s="212" t="s">
        <v>2537</v>
      </c>
      <c r="H103" s="213">
        <v>210</v>
      </c>
      <c r="I103" s="214"/>
      <c r="J103" s="215">
        <f>ROUND(I103*H103,2)</f>
        <v>0</v>
      </c>
      <c r="K103" s="211" t="s">
        <v>23</v>
      </c>
      <c r="L103" s="62"/>
      <c r="M103" s="216" t="s">
        <v>23</v>
      </c>
      <c r="N103" s="217" t="s">
        <v>44</v>
      </c>
      <c r="O103" s="43"/>
      <c r="P103" s="218">
        <f>O103*H103</f>
        <v>0</v>
      </c>
      <c r="Q103" s="218">
        <v>0</v>
      </c>
      <c r="R103" s="218">
        <f>Q103*H103</f>
        <v>0</v>
      </c>
      <c r="S103" s="218">
        <v>0</v>
      </c>
      <c r="T103" s="219">
        <f>S103*H103</f>
        <v>0</v>
      </c>
      <c r="AR103" s="25" t="s">
        <v>502</v>
      </c>
      <c r="AT103" s="25" t="s">
        <v>498</v>
      </c>
      <c r="AU103" s="25" t="s">
        <v>82</v>
      </c>
      <c r="AY103" s="25" t="s">
        <v>492</v>
      </c>
      <c r="BE103" s="220">
        <f>IF(N103="základní",J103,0)</f>
        <v>0</v>
      </c>
      <c r="BF103" s="220">
        <f>IF(N103="snížená",J103,0)</f>
        <v>0</v>
      </c>
      <c r="BG103" s="220">
        <f>IF(N103="zákl. přenesená",J103,0)</f>
        <v>0</v>
      </c>
      <c r="BH103" s="220">
        <f>IF(N103="sníž. přenesená",J103,0)</f>
        <v>0</v>
      </c>
      <c r="BI103" s="220">
        <f>IF(N103="nulová",J103,0)</f>
        <v>0</v>
      </c>
      <c r="BJ103" s="25" t="s">
        <v>80</v>
      </c>
      <c r="BK103" s="220">
        <f>ROUND(I103*H103,2)</f>
        <v>0</v>
      </c>
      <c r="BL103" s="25" t="s">
        <v>502</v>
      </c>
      <c r="BM103" s="25" t="s">
        <v>5394</v>
      </c>
    </row>
    <row r="104" spans="2:65" s="1" customFormat="1">
      <c r="B104" s="42"/>
      <c r="C104" s="64"/>
      <c r="D104" s="227" t="s">
        <v>506</v>
      </c>
      <c r="E104" s="64"/>
      <c r="F104" s="274" t="s">
        <v>13075</v>
      </c>
      <c r="G104" s="64"/>
      <c r="H104" s="64"/>
      <c r="I104" s="177"/>
      <c r="J104" s="64"/>
      <c r="K104" s="64"/>
      <c r="L104" s="62"/>
      <c r="M104" s="223"/>
      <c r="N104" s="43"/>
      <c r="O104" s="43"/>
      <c r="P104" s="43"/>
      <c r="Q104" s="43"/>
      <c r="R104" s="43"/>
      <c r="S104" s="43"/>
      <c r="T104" s="79"/>
      <c r="AT104" s="25" t="s">
        <v>506</v>
      </c>
      <c r="AU104" s="25" t="s">
        <v>82</v>
      </c>
    </row>
    <row r="105" spans="2:65" s="1" customFormat="1" ht="16.5" customHeight="1">
      <c r="B105" s="42"/>
      <c r="C105" s="209" t="s">
        <v>577</v>
      </c>
      <c r="D105" s="209" t="s">
        <v>498</v>
      </c>
      <c r="E105" s="210" t="s">
        <v>13076</v>
      </c>
      <c r="F105" s="211" t="s">
        <v>13077</v>
      </c>
      <c r="G105" s="212" t="s">
        <v>2537</v>
      </c>
      <c r="H105" s="213">
        <v>5</v>
      </c>
      <c r="I105" s="214"/>
      <c r="J105" s="215">
        <f>ROUND(I105*H105,2)</f>
        <v>0</v>
      </c>
      <c r="K105" s="211" t="s">
        <v>23</v>
      </c>
      <c r="L105" s="62"/>
      <c r="M105" s="216" t="s">
        <v>23</v>
      </c>
      <c r="N105" s="217" t="s">
        <v>44</v>
      </c>
      <c r="O105" s="43"/>
      <c r="P105" s="218">
        <f>O105*H105</f>
        <v>0</v>
      </c>
      <c r="Q105" s="218">
        <v>0</v>
      </c>
      <c r="R105" s="218">
        <f>Q105*H105</f>
        <v>0</v>
      </c>
      <c r="S105" s="218">
        <v>0</v>
      </c>
      <c r="T105" s="219">
        <f>S105*H105</f>
        <v>0</v>
      </c>
      <c r="AR105" s="25" t="s">
        <v>502</v>
      </c>
      <c r="AT105" s="25" t="s">
        <v>498</v>
      </c>
      <c r="AU105" s="25" t="s">
        <v>82</v>
      </c>
      <c r="AY105" s="25" t="s">
        <v>492</v>
      </c>
      <c r="BE105" s="220">
        <f>IF(N105="základní",J105,0)</f>
        <v>0</v>
      </c>
      <c r="BF105" s="220">
        <f>IF(N105="snížená",J105,0)</f>
        <v>0</v>
      </c>
      <c r="BG105" s="220">
        <f>IF(N105="zákl. přenesená",J105,0)</f>
        <v>0</v>
      </c>
      <c r="BH105" s="220">
        <f>IF(N105="sníž. přenesená",J105,0)</f>
        <v>0</v>
      </c>
      <c r="BI105" s="220">
        <f>IF(N105="nulová",J105,0)</f>
        <v>0</v>
      </c>
      <c r="BJ105" s="25" t="s">
        <v>80</v>
      </c>
      <c r="BK105" s="220">
        <f>ROUND(I105*H105,2)</f>
        <v>0</v>
      </c>
      <c r="BL105" s="25" t="s">
        <v>502</v>
      </c>
      <c r="BM105" s="25" t="s">
        <v>5402</v>
      </c>
    </row>
    <row r="106" spans="2:65" s="1" customFormat="1">
      <c r="B106" s="42"/>
      <c r="C106" s="64"/>
      <c r="D106" s="227" t="s">
        <v>506</v>
      </c>
      <c r="E106" s="64"/>
      <c r="F106" s="274" t="s">
        <v>13077</v>
      </c>
      <c r="G106" s="64"/>
      <c r="H106" s="64"/>
      <c r="I106" s="177"/>
      <c r="J106" s="64"/>
      <c r="K106" s="64"/>
      <c r="L106" s="62"/>
      <c r="M106" s="223"/>
      <c r="N106" s="43"/>
      <c r="O106" s="43"/>
      <c r="P106" s="43"/>
      <c r="Q106" s="43"/>
      <c r="R106" s="43"/>
      <c r="S106" s="43"/>
      <c r="T106" s="79"/>
      <c r="AT106" s="25" t="s">
        <v>506</v>
      </c>
      <c r="AU106" s="25" t="s">
        <v>82</v>
      </c>
    </row>
    <row r="107" spans="2:65" s="1" customFormat="1" ht="16.5" customHeight="1">
      <c r="B107" s="42"/>
      <c r="C107" s="209" t="s">
        <v>591</v>
      </c>
      <c r="D107" s="209" t="s">
        <v>498</v>
      </c>
      <c r="E107" s="210" t="s">
        <v>13078</v>
      </c>
      <c r="F107" s="211" t="s">
        <v>13079</v>
      </c>
      <c r="G107" s="212" t="s">
        <v>2537</v>
      </c>
      <c r="H107" s="213">
        <v>126</v>
      </c>
      <c r="I107" s="214"/>
      <c r="J107" s="215">
        <f>ROUND(I107*H107,2)</f>
        <v>0</v>
      </c>
      <c r="K107" s="211" t="s">
        <v>23</v>
      </c>
      <c r="L107" s="62"/>
      <c r="M107" s="216" t="s">
        <v>23</v>
      </c>
      <c r="N107" s="217" t="s">
        <v>44</v>
      </c>
      <c r="O107" s="43"/>
      <c r="P107" s="218">
        <f>O107*H107</f>
        <v>0</v>
      </c>
      <c r="Q107" s="218">
        <v>0</v>
      </c>
      <c r="R107" s="218">
        <f>Q107*H107</f>
        <v>0</v>
      </c>
      <c r="S107" s="218">
        <v>0</v>
      </c>
      <c r="T107" s="219">
        <f>S107*H107</f>
        <v>0</v>
      </c>
      <c r="AR107" s="25" t="s">
        <v>502</v>
      </c>
      <c r="AT107" s="25" t="s">
        <v>498</v>
      </c>
      <c r="AU107" s="25" t="s">
        <v>82</v>
      </c>
      <c r="AY107" s="25" t="s">
        <v>492</v>
      </c>
      <c r="BE107" s="220">
        <f>IF(N107="základní",J107,0)</f>
        <v>0</v>
      </c>
      <c r="BF107" s="220">
        <f>IF(N107="snížená",J107,0)</f>
        <v>0</v>
      </c>
      <c r="BG107" s="220">
        <f>IF(N107="zákl. přenesená",J107,0)</f>
        <v>0</v>
      </c>
      <c r="BH107" s="220">
        <f>IF(N107="sníž. přenesená",J107,0)</f>
        <v>0</v>
      </c>
      <c r="BI107" s="220">
        <f>IF(N107="nulová",J107,0)</f>
        <v>0</v>
      </c>
      <c r="BJ107" s="25" t="s">
        <v>80</v>
      </c>
      <c r="BK107" s="220">
        <f>ROUND(I107*H107,2)</f>
        <v>0</v>
      </c>
      <c r="BL107" s="25" t="s">
        <v>502</v>
      </c>
      <c r="BM107" s="25" t="s">
        <v>5409</v>
      </c>
    </row>
    <row r="108" spans="2:65" s="1" customFormat="1">
      <c r="B108" s="42"/>
      <c r="C108" s="64"/>
      <c r="D108" s="221" t="s">
        <v>506</v>
      </c>
      <c r="E108" s="64"/>
      <c r="F108" s="222" t="s">
        <v>13079</v>
      </c>
      <c r="G108" s="64"/>
      <c r="H108" s="64"/>
      <c r="I108" s="177"/>
      <c r="J108" s="64"/>
      <c r="K108" s="64"/>
      <c r="L108" s="62"/>
      <c r="M108" s="223"/>
      <c r="N108" s="43"/>
      <c r="O108" s="43"/>
      <c r="P108" s="43"/>
      <c r="Q108" s="43"/>
      <c r="R108" s="43"/>
      <c r="S108" s="43"/>
      <c r="T108" s="79"/>
      <c r="AT108" s="25" t="s">
        <v>506</v>
      </c>
      <c r="AU108" s="25" t="s">
        <v>82</v>
      </c>
    </row>
    <row r="109" spans="2:65" s="1" customFormat="1" ht="24">
      <c r="B109" s="42"/>
      <c r="C109" s="64"/>
      <c r="D109" s="227" t="s">
        <v>2254</v>
      </c>
      <c r="E109" s="64"/>
      <c r="F109" s="273" t="s">
        <v>13080</v>
      </c>
      <c r="G109" s="64"/>
      <c r="H109" s="64"/>
      <c r="I109" s="177"/>
      <c r="J109" s="64"/>
      <c r="K109" s="64"/>
      <c r="L109" s="62"/>
      <c r="M109" s="223"/>
      <c r="N109" s="43"/>
      <c r="O109" s="43"/>
      <c r="P109" s="43"/>
      <c r="Q109" s="43"/>
      <c r="R109" s="43"/>
      <c r="S109" s="43"/>
      <c r="T109" s="79"/>
      <c r="AT109" s="25" t="s">
        <v>2254</v>
      </c>
      <c r="AU109" s="25" t="s">
        <v>82</v>
      </c>
    </row>
    <row r="110" spans="2:65" s="1" customFormat="1" ht="16.5" customHeight="1">
      <c r="B110" s="42"/>
      <c r="C110" s="209" t="s">
        <v>604</v>
      </c>
      <c r="D110" s="209" t="s">
        <v>498</v>
      </c>
      <c r="E110" s="210" t="s">
        <v>13081</v>
      </c>
      <c r="F110" s="211" t="s">
        <v>13082</v>
      </c>
      <c r="G110" s="212" t="s">
        <v>2537</v>
      </c>
      <c r="H110" s="213">
        <v>19</v>
      </c>
      <c r="I110" s="214"/>
      <c r="J110" s="215">
        <f>ROUND(I110*H110,2)</f>
        <v>0</v>
      </c>
      <c r="K110" s="211" t="s">
        <v>23</v>
      </c>
      <c r="L110" s="62"/>
      <c r="M110" s="216" t="s">
        <v>23</v>
      </c>
      <c r="N110" s="217" t="s">
        <v>44</v>
      </c>
      <c r="O110" s="43"/>
      <c r="P110" s="218">
        <f>O110*H110</f>
        <v>0</v>
      </c>
      <c r="Q110" s="218">
        <v>0</v>
      </c>
      <c r="R110" s="218">
        <f>Q110*H110</f>
        <v>0</v>
      </c>
      <c r="S110" s="218">
        <v>0</v>
      </c>
      <c r="T110" s="219">
        <f>S110*H110</f>
        <v>0</v>
      </c>
      <c r="AR110" s="25" t="s">
        <v>502</v>
      </c>
      <c r="AT110" s="25" t="s">
        <v>498</v>
      </c>
      <c r="AU110" s="25" t="s">
        <v>82</v>
      </c>
      <c r="AY110" s="25" t="s">
        <v>492</v>
      </c>
      <c r="BE110" s="220">
        <f>IF(N110="základní",J110,0)</f>
        <v>0</v>
      </c>
      <c r="BF110" s="220">
        <f>IF(N110="snížená",J110,0)</f>
        <v>0</v>
      </c>
      <c r="BG110" s="220">
        <f>IF(N110="zákl. přenesená",J110,0)</f>
        <v>0</v>
      </c>
      <c r="BH110" s="220">
        <f>IF(N110="sníž. přenesená",J110,0)</f>
        <v>0</v>
      </c>
      <c r="BI110" s="220">
        <f>IF(N110="nulová",J110,0)</f>
        <v>0</v>
      </c>
      <c r="BJ110" s="25" t="s">
        <v>80</v>
      </c>
      <c r="BK110" s="220">
        <f>ROUND(I110*H110,2)</f>
        <v>0</v>
      </c>
      <c r="BL110" s="25" t="s">
        <v>502</v>
      </c>
      <c r="BM110" s="25" t="s">
        <v>5417</v>
      </c>
    </row>
    <row r="111" spans="2:65" s="1" customFormat="1">
      <c r="B111" s="42"/>
      <c r="C111" s="64"/>
      <c r="D111" s="221" t="s">
        <v>506</v>
      </c>
      <c r="E111" s="64"/>
      <c r="F111" s="222" t="s">
        <v>13082</v>
      </c>
      <c r="G111" s="64"/>
      <c r="H111" s="64"/>
      <c r="I111" s="177"/>
      <c r="J111" s="64"/>
      <c r="K111" s="64"/>
      <c r="L111" s="62"/>
      <c r="M111" s="223"/>
      <c r="N111" s="43"/>
      <c r="O111" s="43"/>
      <c r="P111" s="43"/>
      <c r="Q111" s="43"/>
      <c r="R111" s="43"/>
      <c r="S111" s="43"/>
      <c r="T111" s="79"/>
      <c r="AT111" s="25" t="s">
        <v>506</v>
      </c>
      <c r="AU111" s="25" t="s">
        <v>82</v>
      </c>
    </row>
    <row r="112" spans="2:65" s="1" customFormat="1" ht="24">
      <c r="B112" s="42"/>
      <c r="C112" s="64"/>
      <c r="D112" s="227" t="s">
        <v>2254</v>
      </c>
      <c r="E112" s="64"/>
      <c r="F112" s="273" t="s">
        <v>13083</v>
      </c>
      <c r="G112" s="64"/>
      <c r="H112" s="64"/>
      <c r="I112" s="177"/>
      <c r="J112" s="64"/>
      <c r="K112" s="64"/>
      <c r="L112" s="62"/>
      <c r="M112" s="223"/>
      <c r="N112" s="43"/>
      <c r="O112" s="43"/>
      <c r="P112" s="43"/>
      <c r="Q112" s="43"/>
      <c r="R112" s="43"/>
      <c r="S112" s="43"/>
      <c r="T112" s="79"/>
      <c r="AT112" s="25" t="s">
        <v>2254</v>
      </c>
      <c r="AU112" s="25" t="s">
        <v>82</v>
      </c>
    </row>
    <row r="113" spans="2:65" s="1" customFormat="1" ht="16.5" customHeight="1">
      <c r="B113" s="42"/>
      <c r="C113" s="209" t="s">
        <v>617</v>
      </c>
      <c r="D113" s="209" t="s">
        <v>498</v>
      </c>
      <c r="E113" s="210" t="s">
        <v>13084</v>
      </c>
      <c r="F113" s="211" t="s">
        <v>13085</v>
      </c>
      <c r="G113" s="212" t="s">
        <v>2537</v>
      </c>
      <c r="H113" s="213">
        <v>193</v>
      </c>
      <c r="I113" s="214"/>
      <c r="J113" s="215">
        <f>ROUND(I113*H113,2)</f>
        <v>0</v>
      </c>
      <c r="K113" s="211" t="s">
        <v>23</v>
      </c>
      <c r="L113" s="62"/>
      <c r="M113" s="216" t="s">
        <v>23</v>
      </c>
      <c r="N113" s="217" t="s">
        <v>44</v>
      </c>
      <c r="O113" s="43"/>
      <c r="P113" s="218">
        <f>O113*H113</f>
        <v>0</v>
      </c>
      <c r="Q113" s="218">
        <v>0</v>
      </c>
      <c r="R113" s="218">
        <f>Q113*H113</f>
        <v>0</v>
      </c>
      <c r="S113" s="218">
        <v>0</v>
      </c>
      <c r="T113" s="219">
        <f>S113*H113</f>
        <v>0</v>
      </c>
      <c r="AR113" s="25" t="s">
        <v>502</v>
      </c>
      <c r="AT113" s="25" t="s">
        <v>498</v>
      </c>
      <c r="AU113" s="25" t="s">
        <v>82</v>
      </c>
      <c r="AY113" s="25" t="s">
        <v>492</v>
      </c>
      <c r="BE113" s="220">
        <f>IF(N113="základní",J113,0)</f>
        <v>0</v>
      </c>
      <c r="BF113" s="220">
        <f>IF(N113="snížená",J113,0)</f>
        <v>0</v>
      </c>
      <c r="BG113" s="220">
        <f>IF(N113="zákl. přenesená",J113,0)</f>
        <v>0</v>
      </c>
      <c r="BH113" s="220">
        <f>IF(N113="sníž. přenesená",J113,0)</f>
        <v>0</v>
      </c>
      <c r="BI113" s="220">
        <f>IF(N113="nulová",J113,0)</f>
        <v>0</v>
      </c>
      <c r="BJ113" s="25" t="s">
        <v>80</v>
      </c>
      <c r="BK113" s="220">
        <f>ROUND(I113*H113,2)</f>
        <v>0</v>
      </c>
      <c r="BL113" s="25" t="s">
        <v>502</v>
      </c>
      <c r="BM113" s="25" t="s">
        <v>5425</v>
      </c>
    </row>
    <row r="114" spans="2:65" s="1" customFormat="1">
      <c r="B114" s="42"/>
      <c r="C114" s="64"/>
      <c r="D114" s="221" t="s">
        <v>506</v>
      </c>
      <c r="E114" s="64"/>
      <c r="F114" s="222" t="s">
        <v>13085</v>
      </c>
      <c r="G114" s="64"/>
      <c r="H114" s="64"/>
      <c r="I114" s="177"/>
      <c r="J114" s="64"/>
      <c r="K114" s="64"/>
      <c r="L114" s="62"/>
      <c r="M114" s="223"/>
      <c r="N114" s="43"/>
      <c r="O114" s="43"/>
      <c r="P114" s="43"/>
      <c r="Q114" s="43"/>
      <c r="R114" s="43"/>
      <c r="S114" s="43"/>
      <c r="T114" s="79"/>
      <c r="AT114" s="25" t="s">
        <v>506</v>
      </c>
      <c r="AU114" s="25" t="s">
        <v>82</v>
      </c>
    </row>
    <row r="115" spans="2:65" s="1" customFormat="1" ht="24">
      <c r="B115" s="42"/>
      <c r="C115" s="64"/>
      <c r="D115" s="227" t="s">
        <v>2254</v>
      </c>
      <c r="E115" s="64"/>
      <c r="F115" s="273" t="s">
        <v>13086</v>
      </c>
      <c r="G115" s="64"/>
      <c r="H115" s="64"/>
      <c r="I115" s="177"/>
      <c r="J115" s="64"/>
      <c r="K115" s="64"/>
      <c r="L115" s="62"/>
      <c r="M115" s="223"/>
      <c r="N115" s="43"/>
      <c r="O115" s="43"/>
      <c r="P115" s="43"/>
      <c r="Q115" s="43"/>
      <c r="R115" s="43"/>
      <c r="S115" s="43"/>
      <c r="T115" s="79"/>
      <c r="AT115" s="25" t="s">
        <v>2254</v>
      </c>
      <c r="AU115" s="25" t="s">
        <v>82</v>
      </c>
    </row>
    <row r="116" spans="2:65" s="1" customFormat="1" ht="16.5" customHeight="1">
      <c r="B116" s="42"/>
      <c r="C116" s="209" t="s">
        <v>255</v>
      </c>
      <c r="D116" s="209" t="s">
        <v>498</v>
      </c>
      <c r="E116" s="210" t="s">
        <v>13087</v>
      </c>
      <c r="F116" s="211" t="s">
        <v>13088</v>
      </c>
      <c r="G116" s="212" t="s">
        <v>2537</v>
      </c>
      <c r="H116" s="213">
        <v>1</v>
      </c>
      <c r="I116" s="214"/>
      <c r="J116" s="215">
        <f>ROUND(I116*H116,2)</f>
        <v>0</v>
      </c>
      <c r="K116" s="211" t="s">
        <v>23</v>
      </c>
      <c r="L116" s="62"/>
      <c r="M116" s="216" t="s">
        <v>23</v>
      </c>
      <c r="N116" s="217" t="s">
        <v>44</v>
      </c>
      <c r="O116" s="43"/>
      <c r="P116" s="218">
        <f>O116*H116</f>
        <v>0</v>
      </c>
      <c r="Q116" s="218">
        <v>0</v>
      </c>
      <c r="R116" s="218">
        <f>Q116*H116</f>
        <v>0</v>
      </c>
      <c r="S116" s="218">
        <v>0</v>
      </c>
      <c r="T116" s="219">
        <f>S116*H116</f>
        <v>0</v>
      </c>
      <c r="AR116" s="25" t="s">
        <v>502</v>
      </c>
      <c r="AT116" s="25" t="s">
        <v>498</v>
      </c>
      <c r="AU116" s="25" t="s">
        <v>82</v>
      </c>
      <c r="AY116" s="25" t="s">
        <v>492</v>
      </c>
      <c r="BE116" s="220">
        <f>IF(N116="základní",J116,0)</f>
        <v>0</v>
      </c>
      <c r="BF116" s="220">
        <f>IF(N116="snížená",J116,0)</f>
        <v>0</v>
      </c>
      <c r="BG116" s="220">
        <f>IF(N116="zákl. přenesená",J116,0)</f>
        <v>0</v>
      </c>
      <c r="BH116" s="220">
        <f>IF(N116="sníž. přenesená",J116,0)</f>
        <v>0</v>
      </c>
      <c r="BI116" s="220">
        <f>IF(N116="nulová",J116,0)</f>
        <v>0</v>
      </c>
      <c r="BJ116" s="25" t="s">
        <v>80</v>
      </c>
      <c r="BK116" s="220">
        <f>ROUND(I116*H116,2)</f>
        <v>0</v>
      </c>
      <c r="BL116" s="25" t="s">
        <v>502</v>
      </c>
      <c r="BM116" s="25" t="s">
        <v>5433</v>
      </c>
    </row>
    <row r="117" spans="2:65" s="1" customFormat="1">
      <c r="B117" s="42"/>
      <c r="C117" s="64"/>
      <c r="D117" s="221" t="s">
        <v>506</v>
      </c>
      <c r="E117" s="64"/>
      <c r="F117" s="222" t="s">
        <v>13088</v>
      </c>
      <c r="G117" s="64"/>
      <c r="H117" s="64"/>
      <c r="I117" s="177"/>
      <c r="J117" s="64"/>
      <c r="K117" s="64"/>
      <c r="L117" s="62"/>
      <c r="M117" s="223"/>
      <c r="N117" s="43"/>
      <c r="O117" s="43"/>
      <c r="P117" s="43"/>
      <c r="Q117" s="43"/>
      <c r="R117" s="43"/>
      <c r="S117" s="43"/>
      <c r="T117" s="79"/>
      <c r="AT117" s="25" t="s">
        <v>506</v>
      </c>
      <c r="AU117" s="25" t="s">
        <v>82</v>
      </c>
    </row>
    <row r="118" spans="2:65" s="1" customFormat="1" ht="24">
      <c r="B118" s="42"/>
      <c r="C118" s="64"/>
      <c r="D118" s="227" t="s">
        <v>2254</v>
      </c>
      <c r="E118" s="64"/>
      <c r="F118" s="273" t="s">
        <v>13089</v>
      </c>
      <c r="G118" s="64"/>
      <c r="H118" s="64"/>
      <c r="I118" s="177"/>
      <c r="J118" s="64"/>
      <c r="K118" s="64"/>
      <c r="L118" s="62"/>
      <c r="M118" s="223"/>
      <c r="N118" s="43"/>
      <c r="O118" s="43"/>
      <c r="P118" s="43"/>
      <c r="Q118" s="43"/>
      <c r="R118" s="43"/>
      <c r="S118" s="43"/>
      <c r="T118" s="79"/>
      <c r="AT118" s="25" t="s">
        <v>2254</v>
      </c>
      <c r="AU118" s="25" t="s">
        <v>82</v>
      </c>
    </row>
    <row r="119" spans="2:65" s="1" customFormat="1" ht="16.5" customHeight="1">
      <c r="B119" s="42"/>
      <c r="C119" s="209" t="s">
        <v>727</v>
      </c>
      <c r="D119" s="209" t="s">
        <v>498</v>
      </c>
      <c r="E119" s="210" t="s">
        <v>13090</v>
      </c>
      <c r="F119" s="211" t="s">
        <v>13091</v>
      </c>
      <c r="G119" s="212" t="s">
        <v>2537</v>
      </c>
      <c r="H119" s="213">
        <v>4</v>
      </c>
      <c r="I119" s="214"/>
      <c r="J119" s="215">
        <f>ROUND(I119*H119,2)</f>
        <v>0</v>
      </c>
      <c r="K119" s="211" t="s">
        <v>23</v>
      </c>
      <c r="L119" s="62"/>
      <c r="M119" s="216" t="s">
        <v>23</v>
      </c>
      <c r="N119" s="217" t="s">
        <v>44</v>
      </c>
      <c r="O119" s="43"/>
      <c r="P119" s="218">
        <f>O119*H119</f>
        <v>0</v>
      </c>
      <c r="Q119" s="218">
        <v>0</v>
      </c>
      <c r="R119" s="218">
        <f>Q119*H119</f>
        <v>0</v>
      </c>
      <c r="S119" s="218">
        <v>0</v>
      </c>
      <c r="T119" s="219">
        <f>S119*H119</f>
        <v>0</v>
      </c>
      <c r="AR119" s="25" t="s">
        <v>502</v>
      </c>
      <c r="AT119" s="25" t="s">
        <v>498</v>
      </c>
      <c r="AU119" s="25" t="s">
        <v>82</v>
      </c>
      <c r="AY119" s="25" t="s">
        <v>492</v>
      </c>
      <c r="BE119" s="220">
        <f>IF(N119="základní",J119,0)</f>
        <v>0</v>
      </c>
      <c r="BF119" s="220">
        <f>IF(N119="snížená",J119,0)</f>
        <v>0</v>
      </c>
      <c r="BG119" s="220">
        <f>IF(N119="zákl. přenesená",J119,0)</f>
        <v>0</v>
      </c>
      <c r="BH119" s="220">
        <f>IF(N119="sníž. přenesená",J119,0)</f>
        <v>0</v>
      </c>
      <c r="BI119" s="220">
        <f>IF(N119="nulová",J119,0)</f>
        <v>0</v>
      </c>
      <c r="BJ119" s="25" t="s">
        <v>80</v>
      </c>
      <c r="BK119" s="220">
        <f>ROUND(I119*H119,2)</f>
        <v>0</v>
      </c>
      <c r="BL119" s="25" t="s">
        <v>502</v>
      </c>
      <c r="BM119" s="25" t="s">
        <v>5440</v>
      </c>
    </row>
    <row r="120" spans="2:65" s="1" customFormat="1">
      <c r="B120" s="42"/>
      <c r="C120" s="64"/>
      <c r="D120" s="221" t="s">
        <v>506</v>
      </c>
      <c r="E120" s="64"/>
      <c r="F120" s="222" t="s">
        <v>13091</v>
      </c>
      <c r="G120" s="64"/>
      <c r="H120" s="64"/>
      <c r="I120" s="177"/>
      <c r="J120" s="64"/>
      <c r="K120" s="64"/>
      <c r="L120" s="62"/>
      <c r="M120" s="223"/>
      <c r="N120" s="43"/>
      <c r="O120" s="43"/>
      <c r="P120" s="43"/>
      <c r="Q120" s="43"/>
      <c r="R120" s="43"/>
      <c r="S120" s="43"/>
      <c r="T120" s="79"/>
      <c r="AT120" s="25" t="s">
        <v>506</v>
      </c>
      <c r="AU120" s="25" t="s">
        <v>82</v>
      </c>
    </row>
    <row r="121" spans="2:65" s="1" customFormat="1" ht="24">
      <c r="B121" s="42"/>
      <c r="C121" s="64"/>
      <c r="D121" s="227" t="s">
        <v>2254</v>
      </c>
      <c r="E121" s="64"/>
      <c r="F121" s="273" t="s">
        <v>13092</v>
      </c>
      <c r="G121" s="64"/>
      <c r="H121" s="64"/>
      <c r="I121" s="177"/>
      <c r="J121" s="64"/>
      <c r="K121" s="64"/>
      <c r="L121" s="62"/>
      <c r="M121" s="223"/>
      <c r="N121" s="43"/>
      <c r="O121" s="43"/>
      <c r="P121" s="43"/>
      <c r="Q121" s="43"/>
      <c r="R121" s="43"/>
      <c r="S121" s="43"/>
      <c r="T121" s="79"/>
      <c r="AT121" s="25" t="s">
        <v>2254</v>
      </c>
      <c r="AU121" s="25" t="s">
        <v>82</v>
      </c>
    </row>
    <row r="122" spans="2:65" s="1" customFormat="1" ht="16.5" customHeight="1">
      <c r="B122" s="42"/>
      <c r="C122" s="209" t="s">
        <v>742</v>
      </c>
      <c r="D122" s="209" t="s">
        <v>498</v>
      </c>
      <c r="E122" s="210" t="s">
        <v>13090</v>
      </c>
      <c r="F122" s="211" t="s">
        <v>13091</v>
      </c>
      <c r="G122" s="212" t="s">
        <v>2537</v>
      </c>
      <c r="H122" s="213">
        <v>1</v>
      </c>
      <c r="I122" s="214"/>
      <c r="J122" s="215">
        <f>ROUND(I122*H122,2)</f>
        <v>0</v>
      </c>
      <c r="K122" s="211" t="s">
        <v>23</v>
      </c>
      <c r="L122" s="62"/>
      <c r="M122" s="216" t="s">
        <v>23</v>
      </c>
      <c r="N122" s="217" t="s">
        <v>44</v>
      </c>
      <c r="O122" s="43"/>
      <c r="P122" s="218">
        <f>O122*H122</f>
        <v>0</v>
      </c>
      <c r="Q122" s="218">
        <v>0</v>
      </c>
      <c r="R122" s="218">
        <f>Q122*H122</f>
        <v>0</v>
      </c>
      <c r="S122" s="218">
        <v>0</v>
      </c>
      <c r="T122" s="219">
        <f>S122*H122</f>
        <v>0</v>
      </c>
      <c r="AR122" s="25" t="s">
        <v>502</v>
      </c>
      <c r="AT122" s="25" t="s">
        <v>498</v>
      </c>
      <c r="AU122" s="25" t="s">
        <v>82</v>
      </c>
      <c r="AY122" s="25" t="s">
        <v>492</v>
      </c>
      <c r="BE122" s="220">
        <f>IF(N122="základní",J122,0)</f>
        <v>0</v>
      </c>
      <c r="BF122" s="220">
        <f>IF(N122="snížená",J122,0)</f>
        <v>0</v>
      </c>
      <c r="BG122" s="220">
        <f>IF(N122="zákl. přenesená",J122,0)</f>
        <v>0</v>
      </c>
      <c r="BH122" s="220">
        <f>IF(N122="sníž. přenesená",J122,0)</f>
        <v>0</v>
      </c>
      <c r="BI122" s="220">
        <f>IF(N122="nulová",J122,0)</f>
        <v>0</v>
      </c>
      <c r="BJ122" s="25" t="s">
        <v>80</v>
      </c>
      <c r="BK122" s="220">
        <f>ROUND(I122*H122,2)</f>
        <v>0</v>
      </c>
      <c r="BL122" s="25" t="s">
        <v>502</v>
      </c>
      <c r="BM122" s="25" t="s">
        <v>5448</v>
      </c>
    </row>
    <row r="123" spans="2:65" s="1" customFormat="1">
      <c r="B123" s="42"/>
      <c r="C123" s="64"/>
      <c r="D123" s="221" t="s">
        <v>506</v>
      </c>
      <c r="E123" s="64"/>
      <c r="F123" s="222" t="s">
        <v>13091</v>
      </c>
      <c r="G123" s="64"/>
      <c r="H123" s="64"/>
      <c r="I123" s="177"/>
      <c r="J123" s="64"/>
      <c r="K123" s="64"/>
      <c r="L123" s="62"/>
      <c r="M123" s="223"/>
      <c r="N123" s="43"/>
      <c r="O123" s="43"/>
      <c r="P123" s="43"/>
      <c r="Q123" s="43"/>
      <c r="R123" s="43"/>
      <c r="S123" s="43"/>
      <c r="T123" s="79"/>
      <c r="AT123" s="25" t="s">
        <v>506</v>
      </c>
      <c r="AU123" s="25" t="s">
        <v>82</v>
      </c>
    </row>
    <row r="124" spans="2:65" s="1" customFormat="1" ht="24">
      <c r="B124" s="42"/>
      <c r="C124" s="64"/>
      <c r="D124" s="227" t="s">
        <v>2254</v>
      </c>
      <c r="E124" s="64"/>
      <c r="F124" s="273" t="s">
        <v>13093</v>
      </c>
      <c r="G124" s="64"/>
      <c r="H124" s="64"/>
      <c r="I124" s="177"/>
      <c r="J124" s="64"/>
      <c r="K124" s="64"/>
      <c r="L124" s="62"/>
      <c r="M124" s="223"/>
      <c r="N124" s="43"/>
      <c r="O124" s="43"/>
      <c r="P124" s="43"/>
      <c r="Q124" s="43"/>
      <c r="R124" s="43"/>
      <c r="S124" s="43"/>
      <c r="T124" s="79"/>
      <c r="AT124" s="25" t="s">
        <v>2254</v>
      </c>
      <c r="AU124" s="25" t="s">
        <v>82</v>
      </c>
    </row>
    <row r="125" spans="2:65" s="1" customFormat="1" ht="16.5" customHeight="1">
      <c r="B125" s="42"/>
      <c r="C125" s="209" t="s">
        <v>752</v>
      </c>
      <c r="D125" s="209" t="s">
        <v>498</v>
      </c>
      <c r="E125" s="210" t="s">
        <v>13094</v>
      </c>
      <c r="F125" s="211" t="s">
        <v>13095</v>
      </c>
      <c r="G125" s="212" t="s">
        <v>2537</v>
      </c>
      <c r="H125" s="213">
        <v>33</v>
      </c>
      <c r="I125" s="214"/>
      <c r="J125" s="215">
        <f>ROUND(I125*H125,2)</f>
        <v>0</v>
      </c>
      <c r="K125" s="211" t="s">
        <v>23</v>
      </c>
      <c r="L125" s="62"/>
      <c r="M125" s="216" t="s">
        <v>23</v>
      </c>
      <c r="N125" s="217" t="s">
        <v>44</v>
      </c>
      <c r="O125" s="43"/>
      <c r="P125" s="218">
        <f>O125*H125</f>
        <v>0</v>
      </c>
      <c r="Q125" s="218">
        <v>0</v>
      </c>
      <c r="R125" s="218">
        <f>Q125*H125</f>
        <v>0</v>
      </c>
      <c r="S125" s="218">
        <v>0</v>
      </c>
      <c r="T125" s="219">
        <f>S125*H125</f>
        <v>0</v>
      </c>
      <c r="AR125" s="25" t="s">
        <v>502</v>
      </c>
      <c r="AT125" s="25" t="s">
        <v>498</v>
      </c>
      <c r="AU125" s="25" t="s">
        <v>82</v>
      </c>
      <c r="AY125" s="25" t="s">
        <v>492</v>
      </c>
      <c r="BE125" s="220">
        <f>IF(N125="základní",J125,0)</f>
        <v>0</v>
      </c>
      <c r="BF125" s="220">
        <f>IF(N125="snížená",J125,0)</f>
        <v>0</v>
      </c>
      <c r="BG125" s="220">
        <f>IF(N125="zákl. přenesená",J125,0)</f>
        <v>0</v>
      </c>
      <c r="BH125" s="220">
        <f>IF(N125="sníž. přenesená",J125,0)</f>
        <v>0</v>
      </c>
      <c r="BI125" s="220">
        <f>IF(N125="nulová",J125,0)</f>
        <v>0</v>
      </c>
      <c r="BJ125" s="25" t="s">
        <v>80</v>
      </c>
      <c r="BK125" s="220">
        <f>ROUND(I125*H125,2)</f>
        <v>0</v>
      </c>
      <c r="BL125" s="25" t="s">
        <v>502</v>
      </c>
      <c r="BM125" s="25" t="s">
        <v>5456</v>
      </c>
    </row>
    <row r="126" spans="2:65" s="1" customFormat="1">
      <c r="B126" s="42"/>
      <c r="C126" s="64"/>
      <c r="D126" s="227" t="s">
        <v>506</v>
      </c>
      <c r="E126" s="64"/>
      <c r="F126" s="274" t="s">
        <v>13096</v>
      </c>
      <c r="G126" s="64"/>
      <c r="H126" s="64"/>
      <c r="I126" s="177"/>
      <c r="J126" s="64"/>
      <c r="K126" s="64"/>
      <c r="L126" s="62"/>
      <c r="M126" s="223"/>
      <c r="N126" s="43"/>
      <c r="O126" s="43"/>
      <c r="P126" s="43"/>
      <c r="Q126" s="43"/>
      <c r="R126" s="43"/>
      <c r="S126" s="43"/>
      <c r="T126" s="79"/>
      <c r="AT126" s="25" t="s">
        <v>506</v>
      </c>
      <c r="AU126" s="25" t="s">
        <v>82</v>
      </c>
    </row>
    <row r="127" spans="2:65" s="1" customFormat="1" ht="16.5" customHeight="1">
      <c r="B127" s="42"/>
      <c r="C127" s="209" t="s">
        <v>765</v>
      </c>
      <c r="D127" s="209" t="s">
        <v>498</v>
      </c>
      <c r="E127" s="210" t="s">
        <v>13097</v>
      </c>
      <c r="F127" s="211" t="s">
        <v>13098</v>
      </c>
      <c r="G127" s="212" t="s">
        <v>2537</v>
      </c>
      <c r="H127" s="213">
        <v>214</v>
      </c>
      <c r="I127" s="214"/>
      <c r="J127" s="215">
        <f>ROUND(I127*H127,2)</f>
        <v>0</v>
      </c>
      <c r="K127" s="211" t="s">
        <v>23</v>
      </c>
      <c r="L127" s="62"/>
      <c r="M127" s="216" t="s">
        <v>23</v>
      </c>
      <c r="N127" s="217" t="s">
        <v>44</v>
      </c>
      <c r="O127" s="43"/>
      <c r="P127" s="218">
        <f>O127*H127</f>
        <v>0</v>
      </c>
      <c r="Q127" s="218">
        <v>0</v>
      </c>
      <c r="R127" s="218">
        <f>Q127*H127</f>
        <v>0</v>
      </c>
      <c r="S127" s="218">
        <v>0</v>
      </c>
      <c r="T127" s="219">
        <f>S127*H127</f>
        <v>0</v>
      </c>
      <c r="AR127" s="25" t="s">
        <v>502</v>
      </c>
      <c r="AT127" s="25" t="s">
        <v>498</v>
      </c>
      <c r="AU127" s="25" t="s">
        <v>82</v>
      </c>
      <c r="AY127" s="25" t="s">
        <v>492</v>
      </c>
      <c r="BE127" s="220">
        <f>IF(N127="základní",J127,0)</f>
        <v>0</v>
      </c>
      <c r="BF127" s="220">
        <f>IF(N127="snížená",J127,0)</f>
        <v>0</v>
      </c>
      <c r="BG127" s="220">
        <f>IF(N127="zákl. přenesená",J127,0)</f>
        <v>0</v>
      </c>
      <c r="BH127" s="220">
        <f>IF(N127="sníž. přenesená",J127,0)</f>
        <v>0</v>
      </c>
      <c r="BI127" s="220">
        <f>IF(N127="nulová",J127,0)</f>
        <v>0</v>
      </c>
      <c r="BJ127" s="25" t="s">
        <v>80</v>
      </c>
      <c r="BK127" s="220">
        <f>ROUND(I127*H127,2)</f>
        <v>0</v>
      </c>
      <c r="BL127" s="25" t="s">
        <v>502</v>
      </c>
      <c r="BM127" s="25" t="s">
        <v>5464</v>
      </c>
    </row>
    <row r="128" spans="2:65" s="1" customFormat="1">
      <c r="B128" s="42"/>
      <c r="C128" s="64"/>
      <c r="D128" s="221" t="s">
        <v>506</v>
      </c>
      <c r="E128" s="64"/>
      <c r="F128" s="222" t="s">
        <v>13098</v>
      </c>
      <c r="G128" s="64"/>
      <c r="H128" s="64"/>
      <c r="I128" s="177"/>
      <c r="J128" s="64"/>
      <c r="K128" s="64"/>
      <c r="L128" s="62"/>
      <c r="M128" s="223"/>
      <c r="N128" s="43"/>
      <c r="O128" s="43"/>
      <c r="P128" s="43"/>
      <c r="Q128" s="43"/>
      <c r="R128" s="43"/>
      <c r="S128" s="43"/>
      <c r="T128" s="79"/>
      <c r="AT128" s="25" t="s">
        <v>506</v>
      </c>
      <c r="AU128" s="25" t="s">
        <v>82</v>
      </c>
    </row>
    <row r="129" spans="2:65" s="1" customFormat="1" ht="24">
      <c r="B129" s="42"/>
      <c r="C129" s="64"/>
      <c r="D129" s="227" t="s">
        <v>2254</v>
      </c>
      <c r="E129" s="64"/>
      <c r="F129" s="273" t="s">
        <v>13099</v>
      </c>
      <c r="G129" s="64"/>
      <c r="H129" s="64"/>
      <c r="I129" s="177"/>
      <c r="J129" s="64"/>
      <c r="K129" s="64"/>
      <c r="L129" s="62"/>
      <c r="M129" s="223"/>
      <c r="N129" s="43"/>
      <c r="O129" s="43"/>
      <c r="P129" s="43"/>
      <c r="Q129" s="43"/>
      <c r="R129" s="43"/>
      <c r="S129" s="43"/>
      <c r="T129" s="79"/>
      <c r="AT129" s="25" t="s">
        <v>2254</v>
      </c>
      <c r="AU129" s="25" t="s">
        <v>82</v>
      </c>
    </row>
    <row r="130" spans="2:65" s="1" customFormat="1" ht="16.5" customHeight="1">
      <c r="B130" s="42"/>
      <c r="C130" s="209" t="s">
        <v>10</v>
      </c>
      <c r="D130" s="209" t="s">
        <v>498</v>
      </c>
      <c r="E130" s="210" t="s">
        <v>13100</v>
      </c>
      <c r="F130" s="211" t="s">
        <v>13101</v>
      </c>
      <c r="G130" s="212" t="s">
        <v>2537</v>
      </c>
      <c r="H130" s="213">
        <v>209</v>
      </c>
      <c r="I130" s="214"/>
      <c r="J130" s="215">
        <f>ROUND(I130*H130,2)</f>
        <v>0</v>
      </c>
      <c r="K130" s="211" t="s">
        <v>23</v>
      </c>
      <c r="L130" s="62"/>
      <c r="M130" s="216" t="s">
        <v>23</v>
      </c>
      <c r="N130" s="217" t="s">
        <v>44</v>
      </c>
      <c r="O130" s="43"/>
      <c r="P130" s="218">
        <f>O130*H130</f>
        <v>0</v>
      </c>
      <c r="Q130" s="218">
        <v>0</v>
      </c>
      <c r="R130" s="218">
        <f>Q130*H130</f>
        <v>0</v>
      </c>
      <c r="S130" s="218">
        <v>0</v>
      </c>
      <c r="T130" s="219">
        <f>S130*H130</f>
        <v>0</v>
      </c>
      <c r="AR130" s="25" t="s">
        <v>502</v>
      </c>
      <c r="AT130" s="25" t="s">
        <v>498</v>
      </c>
      <c r="AU130" s="25" t="s">
        <v>82</v>
      </c>
      <c r="AY130" s="25" t="s">
        <v>492</v>
      </c>
      <c r="BE130" s="220">
        <f>IF(N130="základní",J130,0)</f>
        <v>0</v>
      </c>
      <c r="BF130" s="220">
        <f>IF(N130="snížená",J130,0)</f>
        <v>0</v>
      </c>
      <c r="BG130" s="220">
        <f>IF(N130="zákl. přenesená",J130,0)</f>
        <v>0</v>
      </c>
      <c r="BH130" s="220">
        <f>IF(N130="sníž. přenesená",J130,0)</f>
        <v>0</v>
      </c>
      <c r="BI130" s="220">
        <f>IF(N130="nulová",J130,0)</f>
        <v>0</v>
      </c>
      <c r="BJ130" s="25" t="s">
        <v>80</v>
      </c>
      <c r="BK130" s="220">
        <f>ROUND(I130*H130,2)</f>
        <v>0</v>
      </c>
      <c r="BL130" s="25" t="s">
        <v>502</v>
      </c>
      <c r="BM130" s="25" t="s">
        <v>5472</v>
      </c>
    </row>
    <row r="131" spans="2:65" s="1" customFormat="1">
      <c r="B131" s="42"/>
      <c r="C131" s="64"/>
      <c r="D131" s="221" t="s">
        <v>506</v>
      </c>
      <c r="E131" s="64"/>
      <c r="F131" s="222" t="s">
        <v>13101</v>
      </c>
      <c r="G131" s="64"/>
      <c r="H131" s="64"/>
      <c r="I131" s="177"/>
      <c r="J131" s="64"/>
      <c r="K131" s="64"/>
      <c r="L131" s="62"/>
      <c r="M131" s="223"/>
      <c r="N131" s="43"/>
      <c r="O131" s="43"/>
      <c r="P131" s="43"/>
      <c r="Q131" s="43"/>
      <c r="R131" s="43"/>
      <c r="S131" s="43"/>
      <c r="T131" s="79"/>
      <c r="AT131" s="25" t="s">
        <v>506</v>
      </c>
      <c r="AU131" s="25" t="s">
        <v>82</v>
      </c>
    </row>
    <row r="132" spans="2:65" s="1" customFormat="1" ht="24">
      <c r="B132" s="42"/>
      <c r="C132" s="64"/>
      <c r="D132" s="227" t="s">
        <v>2254</v>
      </c>
      <c r="E132" s="64"/>
      <c r="F132" s="273" t="s">
        <v>13102</v>
      </c>
      <c r="G132" s="64"/>
      <c r="H132" s="64"/>
      <c r="I132" s="177"/>
      <c r="J132" s="64"/>
      <c r="K132" s="64"/>
      <c r="L132" s="62"/>
      <c r="M132" s="223"/>
      <c r="N132" s="43"/>
      <c r="O132" s="43"/>
      <c r="P132" s="43"/>
      <c r="Q132" s="43"/>
      <c r="R132" s="43"/>
      <c r="S132" s="43"/>
      <c r="T132" s="79"/>
      <c r="AT132" s="25" t="s">
        <v>2254</v>
      </c>
      <c r="AU132" s="25" t="s">
        <v>82</v>
      </c>
    </row>
    <row r="133" spans="2:65" s="1" customFormat="1" ht="16.5" customHeight="1">
      <c r="B133" s="42"/>
      <c r="C133" s="209" t="s">
        <v>775</v>
      </c>
      <c r="D133" s="209" t="s">
        <v>498</v>
      </c>
      <c r="E133" s="210" t="s">
        <v>13103</v>
      </c>
      <c r="F133" s="211" t="s">
        <v>13101</v>
      </c>
      <c r="G133" s="212" t="s">
        <v>2537</v>
      </c>
      <c r="H133" s="213">
        <v>5</v>
      </c>
      <c r="I133" s="214"/>
      <c r="J133" s="215">
        <f>ROUND(I133*H133,2)</f>
        <v>0</v>
      </c>
      <c r="K133" s="211" t="s">
        <v>23</v>
      </c>
      <c r="L133" s="62"/>
      <c r="M133" s="216" t="s">
        <v>23</v>
      </c>
      <c r="N133" s="217" t="s">
        <v>44</v>
      </c>
      <c r="O133" s="43"/>
      <c r="P133" s="218">
        <f>O133*H133</f>
        <v>0</v>
      </c>
      <c r="Q133" s="218">
        <v>0</v>
      </c>
      <c r="R133" s="218">
        <f>Q133*H133</f>
        <v>0</v>
      </c>
      <c r="S133" s="218">
        <v>0</v>
      </c>
      <c r="T133" s="219">
        <f>S133*H133</f>
        <v>0</v>
      </c>
      <c r="AR133" s="25" t="s">
        <v>502</v>
      </c>
      <c r="AT133" s="25" t="s">
        <v>498</v>
      </c>
      <c r="AU133" s="25" t="s">
        <v>82</v>
      </c>
      <c r="AY133" s="25" t="s">
        <v>492</v>
      </c>
      <c r="BE133" s="220">
        <f>IF(N133="základní",J133,0)</f>
        <v>0</v>
      </c>
      <c r="BF133" s="220">
        <f>IF(N133="snížená",J133,0)</f>
        <v>0</v>
      </c>
      <c r="BG133" s="220">
        <f>IF(N133="zákl. přenesená",J133,0)</f>
        <v>0</v>
      </c>
      <c r="BH133" s="220">
        <f>IF(N133="sníž. přenesená",J133,0)</f>
        <v>0</v>
      </c>
      <c r="BI133" s="220">
        <f>IF(N133="nulová",J133,0)</f>
        <v>0</v>
      </c>
      <c r="BJ133" s="25" t="s">
        <v>80</v>
      </c>
      <c r="BK133" s="220">
        <f>ROUND(I133*H133,2)</f>
        <v>0</v>
      </c>
      <c r="BL133" s="25" t="s">
        <v>502</v>
      </c>
      <c r="BM133" s="25" t="s">
        <v>3653</v>
      </c>
    </row>
    <row r="134" spans="2:65" s="1" customFormat="1">
      <c r="B134" s="42"/>
      <c r="C134" s="64"/>
      <c r="D134" s="221" t="s">
        <v>506</v>
      </c>
      <c r="E134" s="64"/>
      <c r="F134" s="222" t="s">
        <v>13101</v>
      </c>
      <c r="G134" s="64"/>
      <c r="H134" s="64"/>
      <c r="I134" s="177"/>
      <c r="J134" s="64"/>
      <c r="K134" s="64"/>
      <c r="L134" s="62"/>
      <c r="M134" s="223"/>
      <c r="N134" s="43"/>
      <c r="O134" s="43"/>
      <c r="P134" s="43"/>
      <c r="Q134" s="43"/>
      <c r="R134" s="43"/>
      <c r="S134" s="43"/>
      <c r="T134" s="79"/>
      <c r="AT134" s="25" t="s">
        <v>506</v>
      </c>
      <c r="AU134" s="25" t="s">
        <v>82</v>
      </c>
    </row>
    <row r="135" spans="2:65" s="1" customFormat="1" ht="24">
      <c r="B135" s="42"/>
      <c r="C135" s="64"/>
      <c r="D135" s="227" t="s">
        <v>2254</v>
      </c>
      <c r="E135" s="64"/>
      <c r="F135" s="273" t="s">
        <v>13104</v>
      </c>
      <c r="G135" s="64"/>
      <c r="H135" s="64"/>
      <c r="I135" s="177"/>
      <c r="J135" s="64"/>
      <c r="K135" s="64"/>
      <c r="L135" s="62"/>
      <c r="M135" s="223"/>
      <c r="N135" s="43"/>
      <c r="O135" s="43"/>
      <c r="P135" s="43"/>
      <c r="Q135" s="43"/>
      <c r="R135" s="43"/>
      <c r="S135" s="43"/>
      <c r="T135" s="79"/>
      <c r="AT135" s="25" t="s">
        <v>2254</v>
      </c>
      <c r="AU135" s="25" t="s">
        <v>82</v>
      </c>
    </row>
    <row r="136" spans="2:65" s="1" customFormat="1" ht="16.5" customHeight="1">
      <c r="B136" s="42"/>
      <c r="C136" s="209" t="s">
        <v>781</v>
      </c>
      <c r="D136" s="209" t="s">
        <v>498</v>
      </c>
      <c r="E136" s="210" t="s">
        <v>13105</v>
      </c>
      <c r="F136" s="211" t="s">
        <v>13106</v>
      </c>
      <c r="G136" s="212" t="s">
        <v>2537</v>
      </c>
      <c r="H136" s="213">
        <v>19</v>
      </c>
      <c r="I136" s="214"/>
      <c r="J136" s="215">
        <f>ROUND(I136*H136,2)</f>
        <v>0</v>
      </c>
      <c r="K136" s="211" t="s">
        <v>23</v>
      </c>
      <c r="L136" s="62"/>
      <c r="M136" s="216" t="s">
        <v>23</v>
      </c>
      <c r="N136" s="217" t="s">
        <v>44</v>
      </c>
      <c r="O136" s="43"/>
      <c r="P136" s="218">
        <f>O136*H136</f>
        <v>0</v>
      </c>
      <c r="Q136" s="218">
        <v>0</v>
      </c>
      <c r="R136" s="218">
        <f>Q136*H136</f>
        <v>0</v>
      </c>
      <c r="S136" s="218">
        <v>0</v>
      </c>
      <c r="T136" s="219">
        <f>S136*H136</f>
        <v>0</v>
      </c>
      <c r="AR136" s="25" t="s">
        <v>502</v>
      </c>
      <c r="AT136" s="25" t="s">
        <v>498</v>
      </c>
      <c r="AU136" s="25" t="s">
        <v>82</v>
      </c>
      <c r="AY136" s="25" t="s">
        <v>492</v>
      </c>
      <c r="BE136" s="220">
        <f>IF(N136="základní",J136,0)</f>
        <v>0</v>
      </c>
      <c r="BF136" s="220">
        <f>IF(N136="snížená",J136,0)</f>
        <v>0</v>
      </c>
      <c r="BG136" s="220">
        <f>IF(N136="zákl. přenesená",J136,0)</f>
        <v>0</v>
      </c>
      <c r="BH136" s="220">
        <f>IF(N136="sníž. přenesená",J136,0)</f>
        <v>0</v>
      </c>
      <c r="BI136" s="220">
        <f>IF(N136="nulová",J136,0)</f>
        <v>0</v>
      </c>
      <c r="BJ136" s="25" t="s">
        <v>80</v>
      </c>
      <c r="BK136" s="220">
        <f>ROUND(I136*H136,2)</f>
        <v>0</v>
      </c>
      <c r="BL136" s="25" t="s">
        <v>502</v>
      </c>
      <c r="BM136" s="25" t="s">
        <v>4102</v>
      </c>
    </row>
    <row r="137" spans="2:65" s="1" customFormat="1">
      <c r="B137" s="42"/>
      <c r="C137" s="64"/>
      <c r="D137" s="221" t="s">
        <v>506</v>
      </c>
      <c r="E137" s="64"/>
      <c r="F137" s="222" t="s">
        <v>13106</v>
      </c>
      <c r="G137" s="64"/>
      <c r="H137" s="64"/>
      <c r="I137" s="177"/>
      <c r="J137" s="64"/>
      <c r="K137" s="64"/>
      <c r="L137" s="62"/>
      <c r="M137" s="223"/>
      <c r="N137" s="43"/>
      <c r="O137" s="43"/>
      <c r="P137" s="43"/>
      <c r="Q137" s="43"/>
      <c r="R137" s="43"/>
      <c r="S137" s="43"/>
      <c r="T137" s="79"/>
      <c r="AT137" s="25" t="s">
        <v>506</v>
      </c>
      <c r="AU137" s="25" t="s">
        <v>82</v>
      </c>
    </row>
    <row r="138" spans="2:65" s="1" customFormat="1" ht="24">
      <c r="B138" s="42"/>
      <c r="C138" s="64"/>
      <c r="D138" s="227" t="s">
        <v>2254</v>
      </c>
      <c r="E138" s="64"/>
      <c r="F138" s="273" t="s">
        <v>13107</v>
      </c>
      <c r="G138" s="64"/>
      <c r="H138" s="64"/>
      <c r="I138" s="177"/>
      <c r="J138" s="64"/>
      <c r="K138" s="64"/>
      <c r="L138" s="62"/>
      <c r="M138" s="223"/>
      <c r="N138" s="43"/>
      <c r="O138" s="43"/>
      <c r="P138" s="43"/>
      <c r="Q138" s="43"/>
      <c r="R138" s="43"/>
      <c r="S138" s="43"/>
      <c r="T138" s="79"/>
      <c r="AT138" s="25" t="s">
        <v>2254</v>
      </c>
      <c r="AU138" s="25" t="s">
        <v>82</v>
      </c>
    </row>
    <row r="139" spans="2:65" s="1" customFormat="1" ht="16.5" customHeight="1">
      <c r="B139" s="42"/>
      <c r="C139" s="209" t="s">
        <v>787</v>
      </c>
      <c r="D139" s="209" t="s">
        <v>498</v>
      </c>
      <c r="E139" s="210" t="s">
        <v>13108</v>
      </c>
      <c r="F139" s="211" t="s">
        <v>13109</v>
      </c>
      <c r="G139" s="212" t="s">
        <v>832</v>
      </c>
      <c r="H139" s="213">
        <v>3500</v>
      </c>
      <c r="I139" s="214"/>
      <c r="J139" s="215">
        <f>ROUND(I139*H139,2)</f>
        <v>0</v>
      </c>
      <c r="K139" s="211" t="s">
        <v>23</v>
      </c>
      <c r="L139" s="62"/>
      <c r="M139" s="216" t="s">
        <v>23</v>
      </c>
      <c r="N139" s="217" t="s">
        <v>44</v>
      </c>
      <c r="O139" s="43"/>
      <c r="P139" s="218">
        <f>O139*H139</f>
        <v>0</v>
      </c>
      <c r="Q139" s="218">
        <v>0</v>
      </c>
      <c r="R139" s="218">
        <f>Q139*H139</f>
        <v>0</v>
      </c>
      <c r="S139" s="218">
        <v>0</v>
      </c>
      <c r="T139" s="219">
        <f>S139*H139</f>
        <v>0</v>
      </c>
      <c r="AR139" s="25" t="s">
        <v>502</v>
      </c>
      <c r="AT139" s="25" t="s">
        <v>498</v>
      </c>
      <c r="AU139" s="25" t="s">
        <v>82</v>
      </c>
      <c r="AY139" s="25" t="s">
        <v>492</v>
      </c>
      <c r="BE139" s="220">
        <f>IF(N139="základní",J139,0)</f>
        <v>0</v>
      </c>
      <c r="BF139" s="220">
        <f>IF(N139="snížená",J139,0)</f>
        <v>0</v>
      </c>
      <c r="BG139" s="220">
        <f>IF(N139="zákl. přenesená",J139,0)</f>
        <v>0</v>
      </c>
      <c r="BH139" s="220">
        <f>IF(N139="sníž. přenesená",J139,0)</f>
        <v>0</v>
      </c>
      <c r="BI139" s="220">
        <f>IF(N139="nulová",J139,0)</f>
        <v>0</v>
      </c>
      <c r="BJ139" s="25" t="s">
        <v>80</v>
      </c>
      <c r="BK139" s="220">
        <f>ROUND(I139*H139,2)</f>
        <v>0</v>
      </c>
      <c r="BL139" s="25" t="s">
        <v>502</v>
      </c>
      <c r="BM139" s="25" t="s">
        <v>4749</v>
      </c>
    </row>
    <row r="140" spans="2:65" s="1" customFormat="1">
      <c r="B140" s="42"/>
      <c r="C140" s="64"/>
      <c r="D140" s="221" t="s">
        <v>506</v>
      </c>
      <c r="E140" s="64"/>
      <c r="F140" s="222" t="s">
        <v>13109</v>
      </c>
      <c r="G140" s="64"/>
      <c r="H140" s="64"/>
      <c r="I140" s="177"/>
      <c r="J140" s="64"/>
      <c r="K140" s="64"/>
      <c r="L140" s="62"/>
      <c r="M140" s="223"/>
      <c r="N140" s="43"/>
      <c r="O140" s="43"/>
      <c r="P140" s="43"/>
      <c r="Q140" s="43"/>
      <c r="R140" s="43"/>
      <c r="S140" s="43"/>
      <c r="T140" s="79"/>
      <c r="AT140" s="25" t="s">
        <v>506</v>
      </c>
      <c r="AU140" s="25" t="s">
        <v>82</v>
      </c>
    </row>
    <row r="141" spans="2:65" s="1" customFormat="1" ht="24">
      <c r="B141" s="42"/>
      <c r="C141" s="64"/>
      <c r="D141" s="227" t="s">
        <v>2254</v>
      </c>
      <c r="E141" s="64"/>
      <c r="F141" s="273" t="s">
        <v>13110</v>
      </c>
      <c r="G141" s="64"/>
      <c r="H141" s="64"/>
      <c r="I141" s="177"/>
      <c r="J141" s="64"/>
      <c r="K141" s="64"/>
      <c r="L141" s="62"/>
      <c r="M141" s="223"/>
      <c r="N141" s="43"/>
      <c r="O141" s="43"/>
      <c r="P141" s="43"/>
      <c r="Q141" s="43"/>
      <c r="R141" s="43"/>
      <c r="S141" s="43"/>
      <c r="T141" s="79"/>
      <c r="AT141" s="25" t="s">
        <v>2254</v>
      </c>
      <c r="AU141" s="25" t="s">
        <v>82</v>
      </c>
    </row>
    <row r="142" spans="2:65" s="1" customFormat="1" ht="16.5" customHeight="1">
      <c r="B142" s="42"/>
      <c r="C142" s="209" t="s">
        <v>792</v>
      </c>
      <c r="D142" s="209" t="s">
        <v>498</v>
      </c>
      <c r="E142" s="210" t="s">
        <v>13111</v>
      </c>
      <c r="F142" s="211" t="s">
        <v>13112</v>
      </c>
      <c r="G142" s="212" t="s">
        <v>832</v>
      </c>
      <c r="H142" s="213">
        <v>400</v>
      </c>
      <c r="I142" s="214"/>
      <c r="J142" s="215">
        <f>ROUND(I142*H142,2)</f>
        <v>0</v>
      </c>
      <c r="K142" s="211" t="s">
        <v>23</v>
      </c>
      <c r="L142" s="62"/>
      <c r="M142" s="216" t="s">
        <v>23</v>
      </c>
      <c r="N142" s="217" t="s">
        <v>44</v>
      </c>
      <c r="O142" s="43"/>
      <c r="P142" s="218">
        <f>O142*H142</f>
        <v>0</v>
      </c>
      <c r="Q142" s="218">
        <v>0</v>
      </c>
      <c r="R142" s="218">
        <f>Q142*H142</f>
        <v>0</v>
      </c>
      <c r="S142" s="218">
        <v>0</v>
      </c>
      <c r="T142" s="219">
        <f>S142*H142</f>
        <v>0</v>
      </c>
      <c r="AR142" s="25" t="s">
        <v>502</v>
      </c>
      <c r="AT142" s="25" t="s">
        <v>498</v>
      </c>
      <c r="AU142" s="25" t="s">
        <v>82</v>
      </c>
      <c r="AY142" s="25" t="s">
        <v>492</v>
      </c>
      <c r="BE142" s="220">
        <f>IF(N142="základní",J142,0)</f>
        <v>0</v>
      </c>
      <c r="BF142" s="220">
        <f>IF(N142="snížená",J142,0)</f>
        <v>0</v>
      </c>
      <c r="BG142" s="220">
        <f>IF(N142="zákl. přenesená",J142,0)</f>
        <v>0</v>
      </c>
      <c r="BH142" s="220">
        <f>IF(N142="sníž. přenesená",J142,0)</f>
        <v>0</v>
      </c>
      <c r="BI142" s="220">
        <f>IF(N142="nulová",J142,0)</f>
        <v>0</v>
      </c>
      <c r="BJ142" s="25" t="s">
        <v>80</v>
      </c>
      <c r="BK142" s="220">
        <f>ROUND(I142*H142,2)</f>
        <v>0</v>
      </c>
      <c r="BL142" s="25" t="s">
        <v>502</v>
      </c>
      <c r="BM142" s="25" t="s">
        <v>5498</v>
      </c>
    </row>
    <row r="143" spans="2:65" s="1" customFormat="1">
      <c r="B143" s="42"/>
      <c r="C143" s="64"/>
      <c r="D143" s="221" t="s">
        <v>506</v>
      </c>
      <c r="E143" s="64"/>
      <c r="F143" s="222" t="s">
        <v>13112</v>
      </c>
      <c r="G143" s="64"/>
      <c r="H143" s="64"/>
      <c r="I143" s="177"/>
      <c r="J143" s="64"/>
      <c r="K143" s="64"/>
      <c r="L143" s="62"/>
      <c r="M143" s="223"/>
      <c r="N143" s="43"/>
      <c r="O143" s="43"/>
      <c r="P143" s="43"/>
      <c r="Q143" s="43"/>
      <c r="R143" s="43"/>
      <c r="S143" s="43"/>
      <c r="T143" s="79"/>
      <c r="AT143" s="25" t="s">
        <v>506</v>
      </c>
      <c r="AU143" s="25" t="s">
        <v>82</v>
      </c>
    </row>
    <row r="144" spans="2:65" s="1" customFormat="1" ht="24">
      <c r="B144" s="42"/>
      <c r="C144" s="64"/>
      <c r="D144" s="227" t="s">
        <v>2254</v>
      </c>
      <c r="E144" s="64"/>
      <c r="F144" s="273" t="s">
        <v>13113</v>
      </c>
      <c r="G144" s="64"/>
      <c r="H144" s="64"/>
      <c r="I144" s="177"/>
      <c r="J144" s="64"/>
      <c r="K144" s="64"/>
      <c r="L144" s="62"/>
      <c r="M144" s="223"/>
      <c r="N144" s="43"/>
      <c r="O144" s="43"/>
      <c r="P144" s="43"/>
      <c r="Q144" s="43"/>
      <c r="R144" s="43"/>
      <c r="S144" s="43"/>
      <c r="T144" s="79"/>
      <c r="AT144" s="25" t="s">
        <v>2254</v>
      </c>
      <c r="AU144" s="25" t="s">
        <v>82</v>
      </c>
    </row>
    <row r="145" spans="2:65" s="1" customFormat="1" ht="16.5" customHeight="1">
      <c r="B145" s="42"/>
      <c r="C145" s="209" t="s">
        <v>800</v>
      </c>
      <c r="D145" s="209" t="s">
        <v>498</v>
      </c>
      <c r="E145" s="210" t="s">
        <v>13114</v>
      </c>
      <c r="F145" s="211" t="s">
        <v>13115</v>
      </c>
      <c r="G145" s="212" t="s">
        <v>832</v>
      </c>
      <c r="H145" s="213">
        <v>300</v>
      </c>
      <c r="I145" s="214"/>
      <c r="J145" s="215">
        <f>ROUND(I145*H145,2)</f>
        <v>0</v>
      </c>
      <c r="K145" s="211" t="s">
        <v>23</v>
      </c>
      <c r="L145" s="62"/>
      <c r="M145" s="216" t="s">
        <v>23</v>
      </c>
      <c r="N145" s="217" t="s">
        <v>44</v>
      </c>
      <c r="O145" s="43"/>
      <c r="P145" s="218">
        <f>O145*H145</f>
        <v>0</v>
      </c>
      <c r="Q145" s="218">
        <v>0</v>
      </c>
      <c r="R145" s="218">
        <f>Q145*H145</f>
        <v>0</v>
      </c>
      <c r="S145" s="218">
        <v>0</v>
      </c>
      <c r="T145" s="219">
        <f>S145*H145</f>
        <v>0</v>
      </c>
      <c r="AR145" s="25" t="s">
        <v>502</v>
      </c>
      <c r="AT145" s="25" t="s">
        <v>498</v>
      </c>
      <c r="AU145" s="25" t="s">
        <v>82</v>
      </c>
      <c r="AY145" s="25" t="s">
        <v>492</v>
      </c>
      <c r="BE145" s="220">
        <f>IF(N145="základní",J145,0)</f>
        <v>0</v>
      </c>
      <c r="BF145" s="220">
        <f>IF(N145="snížená",J145,0)</f>
        <v>0</v>
      </c>
      <c r="BG145" s="220">
        <f>IF(N145="zákl. přenesená",J145,0)</f>
        <v>0</v>
      </c>
      <c r="BH145" s="220">
        <f>IF(N145="sníž. přenesená",J145,0)</f>
        <v>0</v>
      </c>
      <c r="BI145" s="220">
        <f>IF(N145="nulová",J145,0)</f>
        <v>0</v>
      </c>
      <c r="BJ145" s="25" t="s">
        <v>80</v>
      </c>
      <c r="BK145" s="220">
        <f>ROUND(I145*H145,2)</f>
        <v>0</v>
      </c>
      <c r="BL145" s="25" t="s">
        <v>502</v>
      </c>
      <c r="BM145" s="25" t="s">
        <v>5506</v>
      </c>
    </row>
    <row r="146" spans="2:65" s="1" customFormat="1">
      <c r="B146" s="42"/>
      <c r="C146" s="64"/>
      <c r="D146" s="227" t="s">
        <v>506</v>
      </c>
      <c r="E146" s="64"/>
      <c r="F146" s="274" t="s">
        <v>13115</v>
      </c>
      <c r="G146" s="64"/>
      <c r="H146" s="64"/>
      <c r="I146" s="177"/>
      <c r="J146" s="64"/>
      <c r="K146" s="64"/>
      <c r="L146" s="62"/>
      <c r="M146" s="223"/>
      <c r="N146" s="43"/>
      <c r="O146" s="43"/>
      <c r="P146" s="43"/>
      <c r="Q146" s="43"/>
      <c r="R146" s="43"/>
      <c r="S146" s="43"/>
      <c r="T146" s="79"/>
      <c r="AT146" s="25" t="s">
        <v>506</v>
      </c>
      <c r="AU146" s="25" t="s">
        <v>82</v>
      </c>
    </row>
    <row r="147" spans="2:65" s="1" customFormat="1" ht="16.5" customHeight="1">
      <c r="B147" s="42"/>
      <c r="C147" s="209" t="s">
        <v>9</v>
      </c>
      <c r="D147" s="209" t="s">
        <v>498</v>
      </c>
      <c r="E147" s="210" t="s">
        <v>13116</v>
      </c>
      <c r="F147" s="211" t="s">
        <v>13117</v>
      </c>
      <c r="G147" s="212" t="s">
        <v>832</v>
      </c>
      <c r="H147" s="213">
        <v>1800</v>
      </c>
      <c r="I147" s="214"/>
      <c r="J147" s="215">
        <f>ROUND(I147*H147,2)</f>
        <v>0</v>
      </c>
      <c r="K147" s="211" t="s">
        <v>23</v>
      </c>
      <c r="L147" s="62"/>
      <c r="M147" s="216" t="s">
        <v>23</v>
      </c>
      <c r="N147" s="217" t="s">
        <v>44</v>
      </c>
      <c r="O147" s="43"/>
      <c r="P147" s="218">
        <f>O147*H147</f>
        <v>0</v>
      </c>
      <c r="Q147" s="218">
        <v>0</v>
      </c>
      <c r="R147" s="218">
        <f>Q147*H147</f>
        <v>0</v>
      </c>
      <c r="S147" s="218">
        <v>0</v>
      </c>
      <c r="T147" s="219">
        <f>S147*H147</f>
        <v>0</v>
      </c>
      <c r="AR147" s="25" t="s">
        <v>502</v>
      </c>
      <c r="AT147" s="25" t="s">
        <v>498</v>
      </c>
      <c r="AU147" s="25" t="s">
        <v>82</v>
      </c>
      <c r="AY147" s="25" t="s">
        <v>492</v>
      </c>
      <c r="BE147" s="220">
        <f>IF(N147="základní",J147,0)</f>
        <v>0</v>
      </c>
      <c r="BF147" s="220">
        <f>IF(N147="snížená",J147,0)</f>
        <v>0</v>
      </c>
      <c r="BG147" s="220">
        <f>IF(N147="zákl. přenesená",J147,0)</f>
        <v>0</v>
      </c>
      <c r="BH147" s="220">
        <f>IF(N147="sníž. přenesená",J147,0)</f>
        <v>0</v>
      </c>
      <c r="BI147" s="220">
        <f>IF(N147="nulová",J147,0)</f>
        <v>0</v>
      </c>
      <c r="BJ147" s="25" t="s">
        <v>80</v>
      </c>
      <c r="BK147" s="220">
        <f>ROUND(I147*H147,2)</f>
        <v>0</v>
      </c>
      <c r="BL147" s="25" t="s">
        <v>502</v>
      </c>
      <c r="BM147" s="25" t="s">
        <v>5514</v>
      </c>
    </row>
    <row r="148" spans="2:65" s="1" customFormat="1">
      <c r="B148" s="42"/>
      <c r="C148" s="64"/>
      <c r="D148" s="227" t="s">
        <v>506</v>
      </c>
      <c r="E148" s="64"/>
      <c r="F148" s="274" t="s">
        <v>13117</v>
      </c>
      <c r="G148" s="64"/>
      <c r="H148" s="64"/>
      <c r="I148" s="177"/>
      <c r="J148" s="64"/>
      <c r="K148" s="64"/>
      <c r="L148" s="62"/>
      <c r="M148" s="223"/>
      <c r="N148" s="43"/>
      <c r="O148" s="43"/>
      <c r="P148" s="43"/>
      <c r="Q148" s="43"/>
      <c r="R148" s="43"/>
      <c r="S148" s="43"/>
      <c r="T148" s="79"/>
      <c r="AT148" s="25" t="s">
        <v>506</v>
      </c>
      <c r="AU148" s="25" t="s">
        <v>82</v>
      </c>
    </row>
    <row r="149" spans="2:65" s="1" customFormat="1" ht="16.5" customHeight="1">
      <c r="B149" s="42"/>
      <c r="C149" s="209" t="s">
        <v>308</v>
      </c>
      <c r="D149" s="209" t="s">
        <v>498</v>
      </c>
      <c r="E149" s="210" t="s">
        <v>13118</v>
      </c>
      <c r="F149" s="211" t="s">
        <v>13119</v>
      </c>
      <c r="G149" s="212" t="s">
        <v>832</v>
      </c>
      <c r="H149" s="213">
        <v>1200</v>
      </c>
      <c r="I149" s="214"/>
      <c r="J149" s="215">
        <f>ROUND(I149*H149,2)</f>
        <v>0</v>
      </c>
      <c r="K149" s="211" t="s">
        <v>23</v>
      </c>
      <c r="L149" s="62"/>
      <c r="M149" s="216" t="s">
        <v>23</v>
      </c>
      <c r="N149" s="217" t="s">
        <v>44</v>
      </c>
      <c r="O149" s="43"/>
      <c r="P149" s="218">
        <f>O149*H149</f>
        <v>0</v>
      </c>
      <c r="Q149" s="218">
        <v>0</v>
      </c>
      <c r="R149" s="218">
        <f>Q149*H149</f>
        <v>0</v>
      </c>
      <c r="S149" s="218">
        <v>0</v>
      </c>
      <c r="T149" s="219">
        <f>S149*H149</f>
        <v>0</v>
      </c>
      <c r="AR149" s="25" t="s">
        <v>502</v>
      </c>
      <c r="AT149" s="25" t="s">
        <v>498</v>
      </c>
      <c r="AU149" s="25" t="s">
        <v>82</v>
      </c>
      <c r="AY149" s="25" t="s">
        <v>492</v>
      </c>
      <c r="BE149" s="220">
        <f>IF(N149="základní",J149,0)</f>
        <v>0</v>
      </c>
      <c r="BF149" s="220">
        <f>IF(N149="snížená",J149,0)</f>
        <v>0</v>
      </c>
      <c r="BG149" s="220">
        <f>IF(N149="zákl. přenesená",J149,0)</f>
        <v>0</v>
      </c>
      <c r="BH149" s="220">
        <f>IF(N149="sníž. přenesená",J149,0)</f>
        <v>0</v>
      </c>
      <c r="BI149" s="220">
        <f>IF(N149="nulová",J149,0)</f>
        <v>0</v>
      </c>
      <c r="BJ149" s="25" t="s">
        <v>80</v>
      </c>
      <c r="BK149" s="220">
        <f>ROUND(I149*H149,2)</f>
        <v>0</v>
      </c>
      <c r="BL149" s="25" t="s">
        <v>502</v>
      </c>
      <c r="BM149" s="25" t="s">
        <v>5522</v>
      </c>
    </row>
    <row r="150" spans="2:65" s="1" customFormat="1">
      <c r="B150" s="42"/>
      <c r="C150" s="64"/>
      <c r="D150" s="227" t="s">
        <v>506</v>
      </c>
      <c r="E150" s="64"/>
      <c r="F150" s="274" t="s">
        <v>13119</v>
      </c>
      <c r="G150" s="64"/>
      <c r="H150" s="64"/>
      <c r="I150" s="177"/>
      <c r="J150" s="64"/>
      <c r="K150" s="64"/>
      <c r="L150" s="62"/>
      <c r="M150" s="223"/>
      <c r="N150" s="43"/>
      <c r="O150" s="43"/>
      <c r="P150" s="43"/>
      <c r="Q150" s="43"/>
      <c r="R150" s="43"/>
      <c r="S150" s="43"/>
      <c r="T150" s="79"/>
      <c r="AT150" s="25" t="s">
        <v>506</v>
      </c>
      <c r="AU150" s="25" t="s">
        <v>82</v>
      </c>
    </row>
    <row r="151" spans="2:65" s="1" customFormat="1" ht="16.5" customHeight="1">
      <c r="B151" s="42"/>
      <c r="C151" s="209" t="s">
        <v>829</v>
      </c>
      <c r="D151" s="209" t="s">
        <v>498</v>
      </c>
      <c r="E151" s="210" t="s">
        <v>13034</v>
      </c>
      <c r="F151" s="211" t="s">
        <v>13035</v>
      </c>
      <c r="G151" s="212" t="s">
        <v>832</v>
      </c>
      <c r="H151" s="213">
        <v>1700</v>
      </c>
      <c r="I151" s="214"/>
      <c r="J151" s="215">
        <f>ROUND(I151*H151,2)</f>
        <v>0</v>
      </c>
      <c r="K151" s="211" t="s">
        <v>23</v>
      </c>
      <c r="L151" s="62"/>
      <c r="M151" s="216" t="s">
        <v>23</v>
      </c>
      <c r="N151" s="217" t="s">
        <v>44</v>
      </c>
      <c r="O151" s="43"/>
      <c r="P151" s="218">
        <f>O151*H151</f>
        <v>0</v>
      </c>
      <c r="Q151" s="218">
        <v>0</v>
      </c>
      <c r="R151" s="218">
        <f>Q151*H151</f>
        <v>0</v>
      </c>
      <c r="S151" s="218">
        <v>0</v>
      </c>
      <c r="T151" s="219">
        <f>S151*H151</f>
        <v>0</v>
      </c>
      <c r="AR151" s="25" t="s">
        <v>502</v>
      </c>
      <c r="AT151" s="25" t="s">
        <v>498</v>
      </c>
      <c r="AU151" s="25" t="s">
        <v>82</v>
      </c>
      <c r="AY151" s="25" t="s">
        <v>492</v>
      </c>
      <c r="BE151" s="220">
        <f>IF(N151="základní",J151,0)</f>
        <v>0</v>
      </c>
      <c r="BF151" s="220">
        <f>IF(N151="snížená",J151,0)</f>
        <v>0</v>
      </c>
      <c r="BG151" s="220">
        <f>IF(N151="zákl. přenesená",J151,0)</f>
        <v>0</v>
      </c>
      <c r="BH151" s="220">
        <f>IF(N151="sníž. přenesená",J151,0)</f>
        <v>0</v>
      </c>
      <c r="BI151" s="220">
        <f>IF(N151="nulová",J151,0)</f>
        <v>0</v>
      </c>
      <c r="BJ151" s="25" t="s">
        <v>80</v>
      </c>
      <c r="BK151" s="220">
        <f>ROUND(I151*H151,2)</f>
        <v>0</v>
      </c>
      <c r="BL151" s="25" t="s">
        <v>502</v>
      </c>
      <c r="BM151" s="25" t="s">
        <v>5530</v>
      </c>
    </row>
    <row r="152" spans="2:65" s="1" customFormat="1">
      <c r="B152" s="42"/>
      <c r="C152" s="64"/>
      <c r="D152" s="227" t="s">
        <v>506</v>
      </c>
      <c r="E152" s="64"/>
      <c r="F152" s="274" t="s">
        <v>13035</v>
      </c>
      <c r="G152" s="64"/>
      <c r="H152" s="64"/>
      <c r="I152" s="177"/>
      <c r="J152" s="64"/>
      <c r="K152" s="64"/>
      <c r="L152" s="62"/>
      <c r="M152" s="223"/>
      <c r="N152" s="43"/>
      <c r="O152" s="43"/>
      <c r="P152" s="43"/>
      <c r="Q152" s="43"/>
      <c r="R152" s="43"/>
      <c r="S152" s="43"/>
      <c r="T152" s="79"/>
      <c r="AT152" s="25" t="s">
        <v>506</v>
      </c>
      <c r="AU152" s="25" t="s">
        <v>82</v>
      </c>
    </row>
    <row r="153" spans="2:65" s="1" customFormat="1" ht="16.5" customHeight="1">
      <c r="B153" s="42"/>
      <c r="C153" s="209" t="s">
        <v>838</v>
      </c>
      <c r="D153" s="209" t="s">
        <v>498</v>
      </c>
      <c r="E153" s="210" t="s">
        <v>13120</v>
      </c>
      <c r="F153" s="211" t="s">
        <v>13043</v>
      </c>
      <c r="G153" s="212" t="s">
        <v>2537</v>
      </c>
      <c r="H153" s="213">
        <v>3200</v>
      </c>
      <c r="I153" s="214"/>
      <c r="J153" s="215">
        <f>ROUND(I153*H153,2)</f>
        <v>0</v>
      </c>
      <c r="K153" s="211" t="s">
        <v>23</v>
      </c>
      <c r="L153" s="62"/>
      <c r="M153" s="216" t="s">
        <v>23</v>
      </c>
      <c r="N153" s="217" t="s">
        <v>44</v>
      </c>
      <c r="O153" s="43"/>
      <c r="P153" s="218">
        <f>O153*H153</f>
        <v>0</v>
      </c>
      <c r="Q153" s="218">
        <v>0</v>
      </c>
      <c r="R153" s="218">
        <f>Q153*H153</f>
        <v>0</v>
      </c>
      <c r="S153" s="218">
        <v>0</v>
      </c>
      <c r="T153" s="219">
        <f>S153*H153</f>
        <v>0</v>
      </c>
      <c r="AR153" s="25" t="s">
        <v>502</v>
      </c>
      <c r="AT153" s="25" t="s">
        <v>498</v>
      </c>
      <c r="AU153" s="25" t="s">
        <v>82</v>
      </c>
      <c r="AY153" s="25" t="s">
        <v>492</v>
      </c>
      <c r="BE153" s="220">
        <f>IF(N153="základní",J153,0)</f>
        <v>0</v>
      </c>
      <c r="BF153" s="220">
        <f>IF(N153="snížená",J153,0)</f>
        <v>0</v>
      </c>
      <c r="BG153" s="220">
        <f>IF(N153="zákl. přenesená",J153,0)</f>
        <v>0</v>
      </c>
      <c r="BH153" s="220">
        <f>IF(N153="sníž. přenesená",J153,0)</f>
        <v>0</v>
      </c>
      <c r="BI153" s="220">
        <f>IF(N153="nulová",J153,0)</f>
        <v>0</v>
      </c>
      <c r="BJ153" s="25" t="s">
        <v>80</v>
      </c>
      <c r="BK153" s="220">
        <f>ROUND(I153*H153,2)</f>
        <v>0</v>
      </c>
      <c r="BL153" s="25" t="s">
        <v>502</v>
      </c>
      <c r="BM153" s="25" t="s">
        <v>5538</v>
      </c>
    </row>
    <row r="154" spans="2:65" s="1" customFormat="1">
      <c r="B154" s="42"/>
      <c r="C154" s="64"/>
      <c r="D154" s="227" t="s">
        <v>506</v>
      </c>
      <c r="E154" s="64"/>
      <c r="F154" s="274" t="s">
        <v>13043</v>
      </c>
      <c r="G154" s="64"/>
      <c r="H154" s="64"/>
      <c r="I154" s="177"/>
      <c r="J154" s="64"/>
      <c r="K154" s="64"/>
      <c r="L154" s="62"/>
      <c r="M154" s="223"/>
      <c r="N154" s="43"/>
      <c r="O154" s="43"/>
      <c r="P154" s="43"/>
      <c r="Q154" s="43"/>
      <c r="R154" s="43"/>
      <c r="S154" s="43"/>
      <c r="T154" s="79"/>
      <c r="AT154" s="25" t="s">
        <v>506</v>
      </c>
      <c r="AU154" s="25" t="s">
        <v>82</v>
      </c>
    </row>
    <row r="155" spans="2:65" s="1" customFormat="1" ht="16.5" customHeight="1">
      <c r="B155" s="42"/>
      <c r="C155" s="209" t="s">
        <v>888</v>
      </c>
      <c r="D155" s="209" t="s">
        <v>498</v>
      </c>
      <c r="E155" s="210" t="s">
        <v>13121</v>
      </c>
      <c r="F155" s="211" t="s">
        <v>13122</v>
      </c>
      <c r="G155" s="212" t="s">
        <v>832</v>
      </c>
      <c r="H155" s="213">
        <v>1200</v>
      </c>
      <c r="I155" s="214"/>
      <c r="J155" s="215">
        <f>ROUND(I155*H155,2)</f>
        <v>0</v>
      </c>
      <c r="K155" s="211" t="s">
        <v>23</v>
      </c>
      <c r="L155" s="62"/>
      <c r="M155" s="216" t="s">
        <v>23</v>
      </c>
      <c r="N155" s="217" t="s">
        <v>44</v>
      </c>
      <c r="O155" s="43"/>
      <c r="P155" s="218">
        <f>O155*H155</f>
        <v>0</v>
      </c>
      <c r="Q155" s="218">
        <v>0</v>
      </c>
      <c r="R155" s="218">
        <f>Q155*H155</f>
        <v>0</v>
      </c>
      <c r="S155" s="218">
        <v>0</v>
      </c>
      <c r="T155" s="219">
        <f>S155*H155</f>
        <v>0</v>
      </c>
      <c r="AR155" s="25" t="s">
        <v>502</v>
      </c>
      <c r="AT155" s="25" t="s">
        <v>498</v>
      </c>
      <c r="AU155" s="25" t="s">
        <v>82</v>
      </c>
      <c r="AY155" s="25" t="s">
        <v>492</v>
      </c>
      <c r="BE155" s="220">
        <f>IF(N155="základní",J155,0)</f>
        <v>0</v>
      </c>
      <c r="BF155" s="220">
        <f>IF(N155="snížená",J155,0)</f>
        <v>0</v>
      </c>
      <c r="BG155" s="220">
        <f>IF(N155="zákl. přenesená",J155,0)</f>
        <v>0</v>
      </c>
      <c r="BH155" s="220">
        <f>IF(N155="sníž. přenesená",J155,0)</f>
        <v>0</v>
      </c>
      <c r="BI155" s="220">
        <f>IF(N155="nulová",J155,0)</f>
        <v>0</v>
      </c>
      <c r="BJ155" s="25" t="s">
        <v>80</v>
      </c>
      <c r="BK155" s="220">
        <f>ROUND(I155*H155,2)</f>
        <v>0</v>
      </c>
      <c r="BL155" s="25" t="s">
        <v>502</v>
      </c>
      <c r="BM155" s="25" t="s">
        <v>5546</v>
      </c>
    </row>
    <row r="156" spans="2:65" s="1" customFormat="1">
      <c r="B156" s="42"/>
      <c r="C156" s="64"/>
      <c r="D156" s="227" t="s">
        <v>506</v>
      </c>
      <c r="E156" s="64"/>
      <c r="F156" s="274" t="s">
        <v>13122</v>
      </c>
      <c r="G156" s="64"/>
      <c r="H156" s="64"/>
      <c r="I156" s="177"/>
      <c r="J156" s="64"/>
      <c r="K156" s="64"/>
      <c r="L156" s="62"/>
      <c r="M156" s="223"/>
      <c r="N156" s="43"/>
      <c r="O156" s="43"/>
      <c r="P156" s="43"/>
      <c r="Q156" s="43"/>
      <c r="R156" s="43"/>
      <c r="S156" s="43"/>
      <c r="T156" s="79"/>
      <c r="AT156" s="25" t="s">
        <v>506</v>
      </c>
      <c r="AU156" s="25" t="s">
        <v>82</v>
      </c>
    </row>
    <row r="157" spans="2:65" s="1" customFormat="1" ht="16.5" customHeight="1">
      <c r="B157" s="42"/>
      <c r="C157" s="209" t="s">
        <v>927</v>
      </c>
      <c r="D157" s="209" t="s">
        <v>498</v>
      </c>
      <c r="E157" s="210" t="s">
        <v>13050</v>
      </c>
      <c r="F157" s="211" t="s">
        <v>13051</v>
      </c>
      <c r="G157" s="212" t="s">
        <v>2537</v>
      </c>
      <c r="H157" s="213">
        <v>45</v>
      </c>
      <c r="I157" s="214"/>
      <c r="J157" s="215">
        <f>ROUND(I157*H157,2)</f>
        <v>0</v>
      </c>
      <c r="K157" s="211" t="s">
        <v>23</v>
      </c>
      <c r="L157" s="62"/>
      <c r="M157" s="216" t="s">
        <v>23</v>
      </c>
      <c r="N157" s="217" t="s">
        <v>44</v>
      </c>
      <c r="O157" s="43"/>
      <c r="P157" s="218">
        <f>O157*H157</f>
        <v>0</v>
      </c>
      <c r="Q157" s="218">
        <v>0</v>
      </c>
      <c r="R157" s="218">
        <f>Q157*H157</f>
        <v>0</v>
      </c>
      <c r="S157" s="218">
        <v>0</v>
      </c>
      <c r="T157" s="219">
        <f>S157*H157</f>
        <v>0</v>
      </c>
      <c r="AR157" s="25" t="s">
        <v>502</v>
      </c>
      <c r="AT157" s="25" t="s">
        <v>498</v>
      </c>
      <c r="AU157" s="25" t="s">
        <v>82</v>
      </c>
      <c r="AY157" s="25" t="s">
        <v>492</v>
      </c>
      <c r="BE157" s="220">
        <f>IF(N157="základní",J157,0)</f>
        <v>0</v>
      </c>
      <c r="BF157" s="220">
        <f>IF(N157="snížená",J157,0)</f>
        <v>0</v>
      </c>
      <c r="BG157" s="220">
        <f>IF(N157="zákl. přenesená",J157,0)</f>
        <v>0</v>
      </c>
      <c r="BH157" s="220">
        <f>IF(N157="sníž. přenesená",J157,0)</f>
        <v>0</v>
      </c>
      <c r="BI157" s="220">
        <f>IF(N157="nulová",J157,0)</f>
        <v>0</v>
      </c>
      <c r="BJ157" s="25" t="s">
        <v>80</v>
      </c>
      <c r="BK157" s="220">
        <f>ROUND(I157*H157,2)</f>
        <v>0</v>
      </c>
      <c r="BL157" s="25" t="s">
        <v>502</v>
      </c>
      <c r="BM157" s="25" t="s">
        <v>5555</v>
      </c>
    </row>
    <row r="158" spans="2:65" s="1" customFormat="1">
      <c r="B158" s="42"/>
      <c r="C158" s="64"/>
      <c r="D158" s="227" t="s">
        <v>506</v>
      </c>
      <c r="E158" s="64"/>
      <c r="F158" s="274" t="s">
        <v>13051</v>
      </c>
      <c r="G158" s="64"/>
      <c r="H158" s="64"/>
      <c r="I158" s="177"/>
      <c r="J158" s="64"/>
      <c r="K158" s="64"/>
      <c r="L158" s="62"/>
      <c r="M158" s="223"/>
      <c r="N158" s="43"/>
      <c r="O158" s="43"/>
      <c r="P158" s="43"/>
      <c r="Q158" s="43"/>
      <c r="R158" s="43"/>
      <c r="S158" s="43"/>
      <c r="T158" s="79"/>
      <c r="AT158" s="25" t="s">
        <v>506</v>
      </c>
      <c r="AU158" s="25" t="s">
        <v>82</v>
      </c>
    </row>
    <row r="159" spans="2:65" s="1" customFormat="1" ht="16.5" customHeight="1">
      <c r="B159" s="42"/>
      <c r="C159" s="209" t="s">
        <v>933</v>
      </c>
      <c r="D159" s="209" t="s">
        <v>498</v>
      </c>
      <c r="E159" s="210" t="s">
        <v>13123</v>
      </c>
      <c r="F159" s="211" t="s">
        <v>12970</v>
      </c>
      <c r="G159" s="212" t="s">
        <v>2537</v>
      </c>
      <c r="H159" s="213">
        <v>25</v>
      </c>
      <c r="I159" s="214"/>
      <c r="J159" s="215">
        <f>ROUND(I159*H159,2)</f>
        <v>0</v>
      </c>
      <c r="K159" s="211" t="s">
        <v>23</v>
      </c>
      <c r="L159" s="62"/>
      <c r="M159" s="216" t="s">
        <v>23</v>
      </c>
      <c r="N159" s="217" t="s">
        <v>44</v>
      </c>
      <c r="O159" s="43"/>
      <c r="P159" s="218">
        <f>O159*H159</f>
        <v>0</v>
      </c>
      <c r="Q159" s="218">
        <v>0</v>
      </c>
      <c r="R159" s="218">
        <f>Q159*H159</f>
        <v>0</v>
      </c>
      <c r="S159" s="218">
        <v>0</v>
      </c>
      <c r="T159" s="219">
        <f>S159*H159</f>
        <v>0</v>
      </c>
      <c r="AR159" s="25" t="s">
        <v>502</v>
      </c>
      <c r="AT159" s="25" t="s">
        <v>498</v>
      </c>
      <c r="AU159" s="25" t="s">
        <v>82</v>
      </c>
      <c r="AY159" s="25" t="s">
        <v>492</v>
      </c>
      <c r="BE159" s="220">
        <f>IF(N159="základní",J159,0)</f>
        <v>0</v>
      </c>
      <c r="BF159" s="220">
        <f>IF(N159="snížená",J159,0)</f>
        <v>0</v>
      </c>
      <c r="BG159" s="220">
        <f>IF(N159="zákl. přenesená",J159,0)</f>
        <v>0</v>
      </c>
      <c r="BH159" s="220">
        <f>IF(N159="sníž. přenesená",J159,0)</f>
        <v>0</v>
      </c>
      <c r="BI159" s="220">
        <f>IF(N159="nulová",J159,0)</f>
        <v>0</v>
      </c>
      <c r="BJ159" s="25" t="s">
        <v>80</v>
      </c>
      <c r="BK159" s="220">
        <f>ROUND(I159*H159,2)</f>
        <v>0</v>
      </c>
      <c r="BL159" s="25" t="s">
        <v>502</v>
      </c>
      <c r="BM159" s="25" t="s">
        <v>5566</v>
      </c>
    </row>
    <row r="160" spans="2:65" s="1" customFormat="1">
      <c r="B160" s="42"/>
      <c r="C160" s="64"/>
      <c r="D160" s="227" t="s">
        <v>506</v>
      </c>
      <c r="E160" s="64"/>
      <c r="F160" s="274" t="s">
        <v>12970</v>
      </c>
      <c r="G160" s="64"/>
      <c r="H160" s="64"/>
      <c r="I160" s="177"/>
      <c r="J160" s="64"/>
      <c r="K160" s="64"/>
      <c r="L160" s="62"/>
      <c r="M160" s="223"/>
      <c r="N160" s="43"/>
      <c r="O160" s="43"/>
      <c r="P160" s="43"/>
      <c r="Q160" s="43"/>
      <c r="R160" s="43"/>
      <c r="S160" s="43"/>
      <c r="T160" s="79"/>
      <c r="AT160" s="25" t="s">
        <v>506</v>
      </c>
      <c r="AU160" s="25" t="s">
        <v>82</v>
      </c>
    </row>
    <row r="161" spans="2:65" s="1" customFormat="1" ht="16.5" customHeight="1">
      <c r="B161" s="42"/>
      <c r="C161" s="209" t="s">
        <v>940</v>
      </c>
      <c r="D161" s="209" t="s">
        <v>498</v>
      </c>
      <c r="E161" s="210" t="s">
        <v>13124</v>
      </c>
      <c r="F161" s="211" t="s">
        <v>13125</v>
      </c>
      <c r="G161" s="212" t="s">
        <v>2537</v>
      </c>
      <c r="H161" s="213">
        <v>69</v>
      </c>
      <c r="I161" s="214"/>
      <c r="J161" s="215">
        <f>ROUND(I161*H161,2)</f>
        <v>0</v>
      </c>
      <c r="K161" s="211" t="s">
        <v>23</v>
      </c>
      <c r="L161" s="62"/>
      <c r="M161" s="216" t="s">
        <v>23</v>
      </c>
      <c r="N161" s="217" t="s">
        <v>44</v>
      </c>
      <c r="O161" s="43"/>
      <c r="P161" s="218">
        <f>O161*H161</f>
        <v>0</v>
      </c>
      <c r="Q161" s="218">
        <v>0</v>
      </c>
      <c r="R161" s="218">
        <f>Q161*H161</f>
        <v>0</v>
      </c>
      <c r="S161" s="218">
        <v>0</v>
      </c>
      <c r="T161" s="219">
        <f>S161*H161</f>
        <v>0</v>
      </c>
      <c r="AR161" s="25" t="s">
        <v>502</v>
      </c>
      <c r="AT161" s="25" t="s">
        <v>498</v>
      </c>
      <c r="AU161" s="25" t="s">
        <v>82</v>
      </c>
      <c r="AY161" s="25" t="s">
        <v>492</v>
      </c>
      <c r="BE161" s="220">
        <f>IF(N161="základní",J161,0)</f>
        <v>0</v>
      </c>
      <c r="BF161" s="220">
        <f>IF(N161="snížená",J161,0)</f>
        <v>0</v>
      </c>
      <c r="BG161" s="220">
        <f>IF(N161="zákl. přenesená",J161,0)</f>
        <v>0</v>
      </c>
      <c r="BH161" s="220">
        <f>IF(N161="sníž. přenesená",J161,0)</f>
        <v>0</v>
      </c>
      <c r="BI161" s="220">
        <f>IF(N161="nulová",J161,0)</f>
        <v>0</v>
      </c>
      <c r="BJ161" s="25" t="s">
        <v>80</v>
      </c>
      <c r="BK161" s="220">
        <f>ROUND(I161*H161,2)</f>
        <v>0</v>
      </c>
      <c r="BL161" s="25" t="s">
        <v>502</v>
      </c>
      <c r="BM161" s="25" t="s">
        <v>5574</v>
      </c>
    </row>
    <row r="162" spans="2:65" s="1" customFormat="1">
      <c r="B162" s="42"/>
      <c r="C162" s="64"/>
      <c r="D162" s="227" t="s">
        <v>506</v>
      </c>
      <c r="E162" s="64"/>
      <c r="F162" s="274" t="s">
        <v>13125</v>
      </c>
      <c r="G162" s="64"/>
      <c r="H162" s="64"/>
      <c r="I162" s="177"/>
      <c r="J162" s="64"/>
      <c r="K162" s="64"/>
      <c r="L162" s="62"/>
      <c r="M162" s="223"/>
      <c r="N162" s="43"/>
      <c r="O162" s="43"/>
      <c r="P162" s="43"/>
      <c r="Q162" s="43"/>
      <c r="R162" s="43"/>
      <c r="S162" s="43"/>
      <c r="T162" s="79"/>
      <c r="AT162" s="25" t="s">
        <v>506</v>
      </c>
      <c r="AU162" s="25" t="s">
        <v>82</v>
      </c>
    </row>
    <row r="163" spans="2:65" s="1" customFormat="1" ht="16.5" customHeight="1">
      <c r="B163" s="42"/>
      <c r="C163" s="209" t="s">
        <v>952</v>
      </c>
      <c r="D163" s="209" t="s">
        <v>498</v>
      </c>
      <c r="E163" s="210" t="s">
        <v>13054</v>
      </c>
      <c r="F163" s="211" t="s">
        <v>13055</v>
      </c>
      <c r="G163" s="212" t="s">
        <v>2537</v>
      </c>
      <c r="H163" s="213">
        <v>1</v>
      </c>
      <c r="I163" s="214"/>
      <c r="J163" s="215">
        <f>ROUND(I163*H163,2)</f>
        <v>0</v>
      </c>
      <c r="K163" s="211" t="s">
        <v>23</v>
      </c>
      <c r="L163" s="62"/>
      <c r="M163" s="216" t="s">
        <v>23</v>
      </c>
      <c r="N163" s="217" t="s">
        <v>44</v>
      </c>
      <c r="O163" s="43"/>
      <c r="P163" s="218">
        <f>O163*H163</f>
        <v>0</v>
      </c>
      <c r="Q163" s="218">
        <v>0</v>
      </c>
      <c r="R163" s="218">
        <f>Q163*H163</f>
        <v>0</v>
      </c>
      <c r="S163" s="218">
        <v>0</v>
      </c>
      <c r="T163" s="219">
        <f>S163*H163</f>
        <v>0</v>
      </c>
      <c r="AR163" s="25" t="s">
        <v>502</v>
      </c>
      <c r="AT163" s="25" t="s">
        <v>498</v>
      </c>
      <c r="AU163" s="25" t="s">
        <v>82</v>
      </c>
      <c r="AY163" s="25" t="s">
        <v>492</v>
      </c>
      <c r="BE163" s="220">
        <f>IF(N163="základní",J163,0)</f>
        <v>0</v>
      </c>
      <c r="BF163" s="220">
        <f>IF(N163="snížená",J163,0)</f>
        <v>0</v>
      </c>
      <c r="BG163" s="220">
        <f>IF(N163="zákl. přenesená",J163,0)</f>
        <v>0</v>
      </c>
      <c r="BH163" s="220">
        <f>IF(N163="sníž. přenesená",J163,0)</f>
        <v>0</v>
      </c>
      <c r="BI163" s="220">
        <f>IF(N163="nulová",J163,0)</f>
        <v>0</v>
      </c>
      <c r="BJ163" s="25" t="s">
        <v>80</v>
      </c>
      <c r="BK163" s="220">
        <f>ROUND(I163*H163,2)</f>
        <v>0</v>
      </c>
      <c r="BL163" s="25" t="s">
        <v>502</v>
      </c>
      <c r="BM163" s="25" t="s">
        <v>5582</v>
      </c>
    </row>
    <row r="164" spans="2:65" s="1" customFormat="1">
      <c r="B164" s="42"/>
      <c r="C164" s="64"/>
      <c r="D164" s="227" t="s">
        <v>506</v>
      </c>
      <c r="E164" s="64"/>
      <c r="F164" s="274" t="s">
        <v>13055</v>
      </c>
      <c r="G164" s="64"/>
      <c r="H164" s="64"/>
      <c r="I164" s="177"/>
      <c r="J164" s="64"/>
      <c r="K164" s="64"/>
      <c r="L164" s="62"/>
      <c r="M164" s="223"/>
      <c r="N164" s="43"/>
      <c r="O164" s="43"/>
      <c r="P164" s="43"/>
      <c r="Q164" s="43"/>
      <c r="R164" s="43"/>
      <c r="S164" s="43"/>
      <c r="T164" s="79"/>
      <c r="AT164" s="25" t="s">
        <v>506</v>
      </c>
      <c r="AU164" s="25" t="s">
        <v>82</v>
      </c>
    </row>
    <row r="165" spans="2:65" s="1" customFormat="1" ht="16.5" customHeight="1">
      <c r="B165" s="42"/>
      <c r="C165" s="209" t="s">
        <v>958</v>
      </c>
      <c r="D165" s="209" t="s">
        <v>498</v>
      </c>
      <c r="E165" s="210" t="s">
        <v>13126</v>
      </c>
      <c r="F165" s="211" t="s">
        <v>13057</v>
      </c>
      <c r="G165" s="212" t="s">
        <v>2537</v>
      </c>
      <c r="H165" s="213">
        <v>1</v>
      </c>
      <c r="I165" s="214"/>
      <c r="J165" s="215">
        <f>ROUND(I165*H165,2)</f>
        <v>0</v>
      </c>
      <c r="K165" s="211" t="s">
        <v>23</v>
      </c>
      <c r="L165" s="62"/>
      <c r="M165" s="216" t="s">
        <v>23</v>
      </c>
      <c r="N165" s="217" t="s">
        <v>44</v>
      </c>
      <c r="O165" s="43"/>
      <c r="P165" s="218">
        <f>O165*H165</f>
        <v>0</v>
      </c>
      <c r="Q165" s="218">
        <v>0</v>
      </c>
      <c r="R165" s="218">
        <f>Q165*H165</f>
        <v>0</v>
      </c>
      <c r="S165" s="218">
        <v>0</v>
      </c>
      <c r="T165" s="219">
        <f>S165*H165</f>
        <v>0</v>
      </c>
      <c r="AR165" s="25" t="s">
        <v>502</v>
      </c>
      <c r="AT165" s="25" t="s">
        <v>498</v>
      </c>
      <c r="AU165" s="25" t="s">
        <v>82</v>
      </c>
      <c r="AY165" s="25" t="s">
        <v>492</v>
      </c>
      <c r="BE165" s="220">
        <f>IF(N165="základní",J165,0)</f>
        <v>0</v>
      </c>
      <c r="BF165" s="220">
        <f>IF(N165="snížená",J165,0)</f>
        <v>0</v>
      </c>
      <c r="BG165" s="220">
        <f>IF(N165="zákl. přenesená",J165,0)</f>
        <v>0</v>
      </c>
      <c r="BH165" s="220">
        <f>IF(N165="sníž. přenesená",J165,0)</f>
        <v>0</v>
      </c>
      <c r="BI165" s="220">
        <f>IF(N165="nulová",J165,0)</f>
        <v>0</v>
      </c>
      <c r="BJ165" s="25" t="s">
        <v>80</v>
      </c>
      <c r="BK165" s="220">
        <f>ROUND(I165*H165,2)</f>
        <v>0</v>
      </c>
      <c r="BL165" s="25" t="s">
        <v>502</v>
      </c>
      <c r="BM165" s="25" t="s">
        <v>5591</v>
      </c>
    </row>
    <row r="166" spans="2:65" s="1" customFormat="1">
      <c r="B166" s="42"/>
      <c r="C166" s="64"/>
      <c r="D166" s="227" t="s">
        <v>506</v>
      </c>
      <c r="E166" s="64"/>
      <c r="F166" s="274" t="s">
        <v>13057</v>
      </c>
      <c r="G166" s="64"/>
      <c r="H166" s="64"/>
      <c r="I166" s="177"/>
      <c r="J166" s="64"/>
      <c r="K166" s="64"/>
      <c r="L166" s="62"/>
      <c r="M166" s="223"/>
      <c r="N166" s="43"/>
      <c r="O166" s="43"/>
      <c r="P166" s="43"/>
      <c r="Q166" s="43"/>
      <c r="R166" s="43"/>
      <c r="S166" s="43"/>
      <c r="T166" s="79"/>
      <c r="AT166" s="25" t="s">
        <v>506</v>
      </c>
      <c r="AU166" s="25" t="s">
        <v>82</v>
      </c>
    </row>
    <row r="167" spans="2:65" s="1" customFormat="1" ht="16.5" customHeight="1">
      <c r="B167" s="42"/>
      <c r="C167" s="209" t="s">
        <v>965</v>
      </c>
      <c r="D167" s="209" t="s">
        <v>498</v>
      </c>
      <c r="E167" s="210" t="s">
        <v>13127</v>
      </c>
      <c r="F167" s="211" t="s">
        <v>13059</v>
      </c>
      <c r="G167" s="212" t="s">
        <v>2537</v>
      </c>
      <c r="H167" s="213">
        <v>1</v>
      </c>
      <c r="I167" s="214"/>
      <c r="J167" s="215">
        <f>ROUND(I167*H167,2)</f>
        <v>0</v>
      </c>
      <c r="K167" s="211" t="s">
        <v>23</v>
      </c>
      <c r="L167" s="62"/>
      <c r="M167" s="216" t="s">
        <v>23</v>
      </c>
      <c r="N167" s="217" t="s">
        <v>44</v>
      </c>
      <c r="O167" s="43"/>
      <c r="P167" s="218">
        <f>O167*H167</f>
        <v>0</v>
      </c>
      <c r="Q167" s="218">
        <v>0</v>
      </c>
      <c r="R167" s="218">
        <f>Q167*H167</f>
        <v>0</v>
      </c>
      <c r="S167" s="218">
        <v>0</v>
      </c>
      <c r="T167" s="219">
        <f>S167*H167</f>
        <v>0</v>
      </c>
      <c r="AR167" s="25" t="s">
        <v>502</v>
      </c>
      <c r="AT167" s="25" t="s">
        <v>498</v>
      </c>
      <c r="AU167" s="25" t="s">
        <v>82</v>
      </c>
      <c r="AY167" s="25" t="s">
        <v>492</v>
      </c>
      <c r="BE167" s="220">
        <f>IF(N167="základní",J167,0)</f>
        <v>0</v>
      </c>
      <c r="BF167" s="220">
        <f>IF(N167="snížená",J167,0)</f>
        <v>0</v>
      </c>
      <c r="BG167" s="220">
        <f>IF(N167="zákl. přenesená",J167,0)</f>
        <v>0</v>
      </c>
      <c r="BH167" s="220">
        <f>IF(N167="sníž. přenesená",J167,0)</f>
        <v>0</v>
      </c>
      <c r="BI167" s="220">
        <f>IF(N167="nulová",J167,0)</f>
        <v>0</v>
      </c>
      <c r="BJ167" s="25" t="s">
        <v>80</v>
      </c>
      <c r="BK167" s="220">
        <f>ROUND(I167*H167,2)</f>
        <v>0</v>
      </c>
      <c r="BL167" s="25" t="s">
        <v>502</v>
      </c>
      <c r="BM167" s="25" t="s">
        <v>5602</v>
      </c>
    </row>
    <row r="168" spans="2:65" s="1" customFormat="1">
      <c r="B168" s="42"/>
      <c r="C168" s="64"/>
      <c r="D168" s="227" t="s">
        <v>506</v>
      </c>
      <c r="E168" s="64"/>
      <c r="F168" s="274" t="s">
        <v>13059</v>
      </c>
      <c r="G168" s="64"/>
      <c r="H168" s="64"/>
      <c r="I168" s="177"/>
      <c r="J168" s="64"/>
      <c r="K168" s="64"/>
      <c r="L168" s="62"/>
      <c r="M168" s="223"/>
      <c r="N168" s="43"/>
      <c r="O168" s="43"/>
      <c r="P168" s="43"/>
      <c r="Q168" s="43"/>
      <c r="R168" s="43"/>
      <c r="S168" s="43"/>
      <c r="T168" s="79"/>
      <c r="AT168" s="25" t="s">
        <v>506</v>
      </c>
      <c r="AU168" s="25" t="s">
        <v>82</v>
      </c>
    </row>
    <row r="169" spans="2:65" s="1" customFormat="1" ht="16.5" customHeight="1">
      <c r="B169" s="42"/>
      <c r="C169" s="209" t="s">
        <v>977</v>
      </c>
      <c r="D169" s="209" t="s">
        <v>498</v>
      </c>
      <c r="E169" s="210" t="s">
        <v>13128</v>
      </c>
      <c r="F169" s="211" t="s">
        <v>13061</v>
      </c>
      <c r="G169" s="212" t="s">
        <v>2537</v>
      </c>
      <c r="H169" s="213">
        <v>1</v>
      </c>
      <c r="I169" s="214"/>
      <c r="J169" s="215">
        <f>ROUND(I169*H169,2)</f>
        <v>0</v>
      </c>
      <c r="K169" s="211" t="s">
        <v>23</v>
      </c>
      <c r="L169" s="62"/>
      <c r="M169" s="216" t="s">
        <v>23</v>
      </c>
      <c r="N169" s="217" t="s">
        <v>44</v>
      </c>
      <c r="O169" s="43"/>
      <c r="P169" s="218">
        <f>O169*H169</f>
        <v>0</v>
      </c>
      <c r="Q169" s="218">
        <v>0</v>
      </c>
      <c r="R169" s="218">
        <f>Q169*H169</f>
        <v>0</v>
      </c>
      <c r="S169" s="218">
        <v>0</v>
      </c>
      <c r="T169" s="219">
        <f>S169*H169</f>
        <v>0</v>
      </c>
      <c r="AR169" s="25" t="s">
        <v>502</v>
      </c>
      <c r="AT169" s="25" t="s">
        <v>498</v>
      </c>
      <c r="AU169" s="25" t="s">
        <v>82</v>
      </c>
      <c r="AY169" s="25" t="s">
        <v>492</v>
      </c>
      <c r="BE169" s="220">
        <f>IF(N169="základní",J169,0)</f>
        <v>0</v>
      </c>
      <c r="BF169" s="220">
        <f>IF(N169="snížená",J169,0)</f>
        <v>0</v>
      </c>
      <c r="BG169" s="220">
        <f>IF(N169="zákl. přenesená",J169,0)</f>
        <v>0</v>
      </c>
      <c r="BH169" s="220">
        <f>IF(N169="sníž. přenesená",J169,0)</f>
        <v>0</v>
      </c>
      <c r="BI169" s="220">
        <f>IF(N169="nulová",J169,0)</f>
        <v>0</v>
      </c>
      <c r="BJ169" s="25" t="s">
        <v>80</v>
      </c>
      <c r="BK169" s="220">
        <f>ROUND(I169*H169,2)</f>
        <v>0</v>
      </c>
      <c r="BL169" s="25" t="s">
        <v>502</v>
      </c>
      <c r="BM169" s="25" t="s">
        <v>5610</v>
      </c>
    </row>
    <row r="170" spans="2:65" s="1" customFormat="1">
      <c r="B170" s="42"/>
      <c r="C170" s="64"/>
      <c r="D170" s="221" t="s">
        <v>506</v>
      </c>
      <c r="E170" s="64"/>
      <c r="F170" s="222" t="s">
        <v>13061</v>
      </c>
      <c r="G170" s="64"/>
      <c r="H170" s="64"/>
      <c r="I170" s="177"/>
      <c r="J170" s="64"/>
      <c r="K170" s="64"/>
      <c r="L170" s="62"/>
      <c r="M170" s="292"/>
      <c r="N170" s="293"/>
      <c r="O170" s="293"/>
      <c r="P170" s="293"/>
      <c r="Q170" s="293"/>
      <c r="R170" s="293"/>
      <c r="S170" s="293"/>
      <c r="T170" s="294"/>
      <c r="AT170" s="25" t="s">
        <v>506</v>
      </c>
      <c r="AU170" s="25" t="s">
        <v>82</v>
      </c>
    </row>
    <row r="171" spans="2:65" s="1" customFormat="1" ht="6.9" customHeight="1">
      <c r="B171" s="57"/>
      <c r="C171" s="58"/>
      <c r="D171" s="58"/>
      <c r="E171" s="58"/>
      <c r="F171" s="58"/>
      <c r="G171" s="58"/>
      <c r="H171" s="58"/>
      <c r="I171" s="151"/>
      <c r="J171" s="58"/>
      <c r="K171" s="58"/>
      <c r="L171" s="62"/>
    </row>
  </sheetData>
  <sheetProtection password="CC35" sheet="1" objects="1" scenarios="1" formatCells="0" formatColumns="0" formatRows="0" sort="0" autoFilter="0"/>
  <autoFilter ref="C89:K170"/>
  <mergeCells count="16">
    <mergeCell ref="G1:H1"/>
    <mergeCell ref="E49:H49"/>
    <mergeCell ref="E53:H53"/>
    <mergeCell ref="E51:H51"/>
    <mergeCell ref="E55:H55"/>
    <mergeCell ref="E7:H7"/>
    <mergeCell ref="E11:H11"/>
    <mergeCell ref="E9:H9"/>
    <mergeCell ref="E13:H13"/>
    <mergeCell ref="E28:H28"/>
    <mergeCell ref="L2:V2"/>
    <mergeCell ref="E76:H76"/>
    <mergeCell ref="E80:H80"/>
    <mergeCell ref="E78:H78"/>
    <mergeCell ref="E82:H82"/>
    <mergeCell ref="J59:J60"/>
  </mergeCells>
  <hyperlinks>
    <hyperlink ref="F1:G1" location="C2" display="1) Krycí list soupisu"/>
    <hyperlink ref="G1:H1" location="C62" display="2) Rekapitulace"/>
    <hyperlink ref="J1" location="C8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4"/>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140</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8720</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13129</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ROUND(J90,2)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ROUND(SUM(BE90:BE143), 2)</f>
        <v>0</v>
      </c>
      <c r="G34" s="43"/>
      <c r="H34" s="43"/>
      <c r="I34" s="143">
        <v>0.21</v>
      </c>
      <c r="J34" s="142">
        <f>ROUND(ROUND((SUM(BE90:BE143)), 2)*I34, 2)</f>
        <v>0</v>
      </c>
      <c r="K34" s="46"/>
    </row>
    <row r="35" spans="2:11" s="1" customFormat="1" ht="14.4" customHeight="1">
      <c r="B35" s="42"/>
      <c r="C35" s="43"/>
      <c r="D35" s="43"/>
      <c r="E35" s="50" t="s">
        <v>45</v>
      </c>
      <c r="F35" s="142">
        <f>ROUND(SUM(BF90:BF143), 2)</f>
        <v>0</v>
      </c>
      <c r="G35" s="43"/>
      <c r="H35" s="43"/>
      <c r="I35" s="143">
        <v>0.15</v>
      </c>
      <c r="J35" s="142">
        <f>ROUND(ROUND((SUM(BF90:BF143)), 2)*I35, 2)</f>
        <v>0</v>
      </c>
      <c r="K35" s="46"/>
    </row>
    <row r="36" spans="2:11" s="1" customFormat="1" ht="14.4" hidden="1" customHeight="1">
      <c r="B36" s="42"/>
      <c r="C36" s="43"/>
      <c r="D36" s="43"/>
      <c r="E36" s="50" t="s">
        <v>46</v>
      </c>
      <c r="F36" s="142">
        <f>ROUND(SUM(BG90:BG143), 2)</f>
        <v>0</v>
      </c>
      <c r="G36" s="43"/>
      <c r="H36" s="43"/>
      <c r="I36" s="143">
        <v>0.21</v>
      </c>
      <c r="J36" s="142">
        <v>0</v>
      </c>
      <c r="K36" s="46"/>
    </row>
    <row r="37" spans="2:11" s="1" customFormat="1" ht="14.4" hidden="1" customHeight="1">
      <c r="B37" s="42"/>
      <c r="C37" s="43"/>
      <c r="D37" s="43"/>
      <c r="E37" s="50" t="s">
        <v>47</v>
      </c>
      <c r="F37" s="142">
        <f>ROUND(SUM(BH90:BH143), 2)</f>
        <v>0</v>
      </c>
      <c r="G37" s="43"/>
      <c r="H37" s="43"/>
      <c r="I37" s="143">
        <v>0.15</v>
      </c>
      <c r="J37" s="142">
        <v>0</v>
      </c>
      <c r="K37" s="46"/>
    </row>
    <row r="38" spans="2:11" s="1" customFormat="1" ht="14.4" hidden="1" customHeight="1">
      <c r="B38" s="42"/>
      <c r="C38" s="43"/>
      <c r="D38" s="43"/>
      <c r="E38" s="50" t="s">
        <v>48</v>
      </c>
      <c r="F38" s="142">
        <f>ROUND(SUM(BI90:BI143),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8720</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D.1.4.k - CCTV kamerový systém</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J90</f>
        <v>0</v>
      </c>
      <c r="K64" s="46"/>
      <c r="AU64" s="25" t="s">
        <v>300</v>
      </c>
    </row>
    <row r="65" spans="2:12" s="8" customFormat="1" ht="24.9" customHeight="1">
      <c r="B65" s="161"/>
      <c r="C65" s="162"/>
      <c r="D65" s="163" t="s">
        <v>13130</v>
      </c>
      <c r="E65" s="164"/>
      <c r="F65" s="164"/>
      <c r="G65" s="164"/>
      <c r="H65" s="164"/>
      <c r="I65" s="165"/>
      <c r="J65" s="166">
        <f>J91</f>
        <v>0</v>
      </c>
      <c r="K65" s="167"/>
    </row>
    <row r="66" spans="2:12" s="9" customFormat="1" ht="19.95" customHeight="1">
      <c r="B66" s="169"/>
      <c r="C66" s="170"/>
      <c r="D66" s="171" t="s">
        <v>13131</v>
      </c>
      <c r="E66" s="172"/>
      <c r="F66" s="172"/>
      <c r="G66" s="172"/>
      <c r="H66" s="172"/>
      <c r="I66" s="173"/>
      <c r="J66" s="174">
        <f>J92</f>
        <v>0</v>
      </c>
      <c r="K66" s="175"/>
    </row>
    <row r="67" spans="2:12" s="1" customFormat="1" ht="21.75" customHeight="1">
      <c r="B67" s="42"/>
      <c r="C67" s="43"/>
      <c r="D67" s="43"/>
      <c r="E67" s="43"/>
      <c r="F67" s="43"/>
      <c r="G67" s="43"/>
      <c r="H67" s="43"/>
      <c r="I67" s="129"/>
      <c r="J67" s="43"/>
      <c r="K67" s="46"/>
    </row>
    <row r="68" spans="2:12" s="1" customFormat="1" ht="6.9" customHeight="1">
      <c r="B68" s="57"/>
      <c r="C68" s="58"/>
      <c r="D68" s="58"/>
      <c r="E68" s="58"/>
      <c r="F68" s="58"/>
      <c r="G68" s="58"/>
      <c r="H68" s="58"/>
      <c r="I68" s="151"/>
      <c r="J68" s="58"/>
      <c r="K68" s="59"/>
    </row>
    <row r="72" spans="2:12" s="1" customFormat="1" ht="6.9" customHeight="1">
      <c r="B72" s="60"/>
      <c r="C72" s="61"/>
      <c r="D72" s="61"/>
      <c r="E72" s="61"/>
      <c r="F72" s="61"/>
      <c r="G72" s="61"/>
      <c r="H72" s="61"/>
      <c r="I72" s="154"/>
      <c r="J72" s="61"/>
      <c r="K72" s="61"/>
      <c r="L72" s="62"/>
    </row>
    <row r="73" spans="2:12" s="1" customFormat="1" ht="36.9" customHeight="1">
      <c r="B73" s="42"/>
      <c r="C73" s="63" t="s">
        <v>444</v>
      </c>
      <c r="D73" s="64"/>
      <c r="E73" s="64"/>
      <c r="F73" s="64"/>
      <c r="G73" s="64"/>
      <c r="H73" s="64"/>
      <c r="I73" s="177"/>
      <c r="J73" s="64"/>
      <c r="K73" s="64"/>
      <c r="L73" s="62"/>
    </row>
    <row r="74" spans="2:12" s="1" customFormat="1" ht="6.9" customHeight="1">
      <c r="B74" s="42"/>
      <c r="C74" s="64"/>
      <c r="D74" s="64"/>
      <c r="E74" s="64"/>
      <c r="F74" s="64"/>
      <c r="G74" s="64"/>
      <c r="H74" s="64"/>
      <c r="I74" s="177"/>
      <c r="J74" s="64"/>
      <c r="K74" s="64"/>
      <c r="L74" s="62"/>
    </row>
    <row r="75" spans="2:12" s="1" customFormat="1" ht="14.4" customHeight="1">
      <c r="B75" s="42"/>
      <c r="C75" s="66" t="s">
        <v>18</v>
      </c>
      <c r="D75" s="64"/>
      <c r="E75" s="64"/>
      <c r="F75" s="64"/>
      <c r="G75" s="64"/>
      <c r="H75" s="64"/>
      <c r="I75" s="177"/>
      <c r="J75" s="64"/>
      <c r="K75" s="64"/>
      <c r="L75" s="62"/>
    </row>
    <row r="76" spans="2:12" s="1" customFormat="1" ht="16.5" customHeight="1">
      <c r="B76" s="42"/>
      <c r="C76" s="64"/>
      <c r="D76" s="64"/>
      <c r="E76" s="427" t="str">
        <f>E7</f>
        <v>ZČU - STRADI - STRATEGICKÁ DISLOKACE ZČU - FZS</v>
      </c>
      <c r="F76" s="428"/>
      <c r="G76" s="428"/>
      <c r="H76" s="428"/>
      <c r="I76" s="177"/>
      <c r="J76" s="64"/>
      <c r="K76" s="64"/>
      <c r="L76" s="62"/>
    </row>
    <row r="77" spans="2:12" ht="13.2">
      <c r="B77" s="29"/>
      <c r="C77" s="66" t="s">
        <v>193</v>
      </c>
      <c r="D77" s="178"/>
      <c r="E77" s="178"/>
      <c r="F77" s="178"/>
      <c r="G77" s="178"/>
      <c r="H77" s="178"/>
      <c r="J77" s="178"/>
      <c r="K77" s="178"/>
      <c r="L77" s="179"/>
    </row>
    <row r="78" spans="2:12" ht="16.5" customHeight="1">
      <c r="B78" s="29"/>
      <c r="C78" s="178"/>
      <c r="D78" s="178"/>
      <c r="E78" s="427" t="s">
        <v>196</v>
      </c>
      <c r="F78" s="431"/>
      <c r="G78" s="431"/>
      <c r="H78" s="431"/>
      <c r="J78" s="178"/>
      <c r="K78" s="178"/>
      <c r="L78" s="179"/>
    </row>
    <row r="79" spans="2:12" ht="13.2">
      <c r="B79" s="29"/>
      <c r="C79" s="66" t="s">
        <v>199</v>
      </c>
      <c r="D79" s="178"/>
      <c r="E79" s="178"/>
      <c r="F79" s="178"/>
      <c r="G79" s="178"/>
      <c r="H79" s="178"/>
      <c r="J79" s="178"/>
      <c r="K79" s="178"/>
      <c r="L79" s="179"/>
    </row>
    <row r="80" spans="2:12" s="1" customFormat="1" ht="16.5" customHeight="1">
      <c r="B80" s="42"/>
      <c r="C80" s="64"/>
      <c r="D80" s="64"/>
      <c r="E80" s="430" t="s">
        <v>8720</v>
      </c>
      <c r="F80" s="421"/>
      <c r="G80" s="421"/>
      <c r="H80" s="421"/>
      <c r="I80" s="177"/>
      <c r="J80" s="64"/>
      <c r="K80" s="64"/>
      <c r="L80" s="62"/>
    </row>
    <row r="81" spans="2:65" s="1" customFormat="1" ht="14.4" customHeight="1">
      <c r="B81" s="42"/>
      <c r="C81" s="66" t="s">
        <v>7448</v>
      </c>
      <c r="D81" s="64"/>
      <c r="E81" s="64"/>
      <c r="F81" s="64"/>
      <c r="G81" s="64"/>
      <c r="H81" s="64"/>
      <c r="I81" s="177"/>
      <c r="J81" s="64"/>
      <c r="K81" s="64"/>
      <c r="L81" s="62"/>
    </row>
    <row r="82" spans="2:65" s="1" customFormat="1" ht="17.25" customHeight="1">
      <c r="B82" s="42"/>
      <c r="C82" s="64"/>
      <c r="D82" s="64"/>
      <c r="E82" s="393" t="str">
        <f>E13</f>
        <v>D.1.4.k - CCTV kamerový systém</v>
      </c>
      <c r="F82" s="421"/>
      <c r="G82" s="421"/>
      <c r="H82" s="421"/>
      <c r="I82" s="177"/>
      <c r="J82" s="64"/>
      <c r="K82" s="64"/>
      <c r="L82" s="62"/>
    </row>
    <row r="83" spans="2:65" s="1" customFormat="1" ht="6.9" customHeight="1">
      <c r="B83" s="42"/>
      <c r="C83" s="64"/>
      <c r="D83" s="64"/>
      <c r="E83" s="64"/>
      <c r="F83" s="64"/>
      <c r="G83" s="64"/>
      <c r="H83" s="64"/>
      <c r="I83" s="177"/>
      <c r="J83" s="64"/>
      <c r="K83" s="64"/>
      <c r="L83" s="62"/>
    </row>
    <row r="84" spans="2:65" s="1" customFormat="1" ht="18" customHeight="1">
      <c r="B84" s="42"/>
      <c r="C84" s="66" t="s">
        <v>24</v>
      </c>
      <c r="D84" s="64"/>
      <c r="E84" s="64"/>
      <c r="F84" s="180" t="str">
        <f>F16</f>
        <v>Tylova 59, Jižní Předměstí, 301 00 Plzeň</v>
      </c>
      <c r="G84" s="64"/>
      <c r="H84" s="64"/>
      <c r="I84" s="181" t="s">
        <v>26</v>
      </c>
      <c r="J84" s="74" t="str">
        <f>IF(J16="","",J16)</f>
        <v>23. 3. 2017</v>
      </c>
      <c r="K84" s="64"/>
      <c r="L84" s="62"/>
    </row>
    <row r="85" spans="2:65" s="1" customFormat="1" ht="6.9" customHeight="1">
      <c r="B85" s="42"/>
      <c r="C85" s="64"/>
      <c r="D85" s="64"/>
      <c r="E85" s="64"/>
      <c r="F85" s="64"/>
      <c r="G85" s="64"/>
      <c r="H85" s="64"/>
      <c r="I85" s="177"/>
      <c r="J85" s="64"/>
      <c r="K85" s="64"/>
      <c r="L85" s="62"/>
    </row>
    <row r="86" spans="2:65" s="1" customFormat="1" ht="13.2">
      <c r="B86" s="42"/>
      <c r="C86" s="66" t="s">
        <v>28</v>
      </c>
      <c r="D86" s="64"/>
      <c r="E86" s="64"/>
      <c r="F86" s="180" t="str">
        <f>E19</f>
        <v>ZČU v Plzni, Univerzitní 8, Plzeň</v>
      </c>
      <c r="G86" s="64"/>
      <c r="H86" s="64"/>
      <c r="I86" s="181" t="s">
        <v>34</v>
      </c>
      <c r="J86" s="180" t="str">
        <f>E25</f>
        <v>ATELIER SOUKUP OPL ŠVEHLA s.r.o.</v>
      </c>
      <c r="K86" s="64"/>
      <c r="L86" s="62"/>
    </row>
    <row r="87" spans="2:65" s="1" customFormat="1" ht="14.4" customHeight="1">
      <c r="B87" s="42"/>
      <c r="C87" s="66" t="s">
        <v>32</v>
      </c>
      <c r="D87" s="64"/>
      <c r="E87" s="64"/>
      <c r="F87" s="180" t="str">
        <f>IF(E22="","",E22)</f>
        <v/>
      </c>
      <c r="G87" s="64"/>
      <c r="H87" s="64"/>
      <c r="I87" s="177"/>
      <c r="J87" s="64"/>
      <c r="K87" s="64"/>
      <c r="L87" s="62"/>
    </row>
    <row r="88" spans="2:65" s="1" customFormat="1" ht="10.35" customHeight="1">
      <c r="B88" s="42"/>
      <c r="C88" s="64"/>
      <c r="D88" s="64"/>
      <c r="E88" s="64"/>
      <c r="F88" s="64"/>
      <c r="G88" s="64"/>
      <c r="H88" s="64"/>
      <c r="I88" s="177"/>
      <c r="J88" s="64"/>
      <c r="K88" s="64"/>
      <c r="L88" s="62"/>
    </row>
    <row r="89" spans="2:65" s="10" customFormat="1" ht="29.25" customHeight="1">
      <c r="B89" s="182"/>
      <c r="C89" s="183" t="s">
        <v>473</v>
      </c>
      <c r="D89" s="184" t="s">
        <v>58</v>
      </c>
      <c r="E89" s="184" t="s">
        <v>54</v>
      </c>
      <c r="F89" s="184" t="s">
        <v>474</v>
      </c>
      <c r="G89" s="184" t="s">
        <v>475</v>
      </c>
      <c r="H89" s="184" t="s">
        <v>476</v>
      </c>
      <c r="I89" s="185" t="s">
        <v>477</v>
      </c>
      <c r="J89" s="184" t="s">
        <v>294</v>
      </c>
      <c r="K89" s="186" t="s">
        <v>478</v>
      </c>
      <c r="L89" s="187"/>
      <c r="M89" s="82" t="s">
        <v>479</v>
      </c>
      <c r="N89" s="83" t="s">
        <v>43</v>
      </c>
      <c r="O89" s="83" t="s">
        <v>480</v>
      </c>
      <c r="P89" s="83" t="s">
        <v>481</v>
      </c>
      <c r="Q89" s="83" t="s">
        <v>482</v>
      </c>
      <c r="R89" s="83" t="s">
        <v>483</v>
      </c>
      <c r="S89" s="83" t="s">
        <v>484</v>
      </c>
      <c r="T89" s="84" t="s">
        <v>485</v>
      </c>
    </row>
    <row r="90" spans="2:65" s="1" customFormat="1" ht="29.25" customHeight="1">
      <c r="B90" s="42"/>
      <c r="C90" s="88" t="s">
        <v>299</v>
      </c>
      <c r="D90" s="64"/>
      <c r="E90" s="64"/>
      <c r="F90" s="64"/>
      <c r="G90" s="64"/>
      <c r="H90" s="64"/>
      <c r="I90" s="177"/>
      <c r="J90" s="188">
        <f>BK90</f>
        <v>0</v>
      </c>
      <c r="K90" s="64"/>
      <c r="L90" s="62"/>
      <c r="M90" s="85"/>
      <c r="N90" s="86"/>
      <c r="O90" s="86"/>
      <c r="P90" s="189">
        <f>P91</f>
        <v>0</v>
      </c>
      <c r="Q90" s="86"/>
      <c r="R90" s="189">
        <f>R91</f>
        <v>0</v>
      </c>
      <c r="S90" s="86"/>
      <c r="T90" s="190">
        <f>T91</f>
        <v>0</v>
      </c>
      <c r="AT90" s="25" t="s">
        <v>72</v>
      </c>
      <c r="AU90" s="25" t="s">
        <v>300</v>
      </c>
      <c r="BK90" s="191">
        <f>BK91</f>
        <v>0</v>
      </c>
    </row>
    <row r="91" spans="2:65" s="11" customFormat="1" ht="37.35" customHeight="1">
      <c r="B91" s="192"/>
      <c r="C91" s="193"/>
      <c r="D91" s="194" t="s">
        <v>72</v>
      </c>
      <c r="E91" s="195" t="s">
        <v>4941</v>
      </c>
      <c r="F91" s="195" t="s">
        <v>13132</v>
      </c>
      <c r="G91" s="193"/>
      <c r="H91" s="193"/>
      <c r="I91" s="196"/>
      <c r="J91" s="197">
        <f>BK91</f>
        <v>0</v>
      </c>
      <c r="K91" s="193"/>
      <c r="L91" s="198"/>
      <c r="M91" s="199"/>
      <c r="N91" s="200"/>
      <c r="O91" s="200"/>
      <c r="P91" s="201">
        <f>P92</f>
        <v>0</v>
      </c>
      <c r="Q91" s="200"/>
      <c r="R91" s="201">
        <f>R92</f>
        <v>0</v>
      </c>
      <c r="S91" s="200"/>
      <c r="T91" s="202">
        <f>T92</f>
        <v>0</v>
      </c>
      <c r="AR91" s="203" t="s">
        <v>80</v>
      </c>
      <c r="AT91" s="204" t="s">
        <v>72</v>
      </c>
      <c r="AU91" s="204" t="s">
        <v>73</v>
      </c>
      <c r="AY91" s="203" t="s">
        <v>492</v>
      </c>
      <c r="BK91" s="205">
        <f>BK92</f>
        <v>0</v>
      </c>
    </row>
    <row r="92" spans="2:65" s="11" customFormat="1" ht="19.95" customHeight="1">
      <c r="B92" s="192"/>
      <c r="C92" s="193"/>
      <c r="D92" s="206" t="s">
        <v>72</v>
      </c>
      <c r="E92" s="207" t="s">
        <v>4886</v>
      </c>
      <c r="F92" s="207" t="s">
        <v>13133</v>
      </c>
      <c r="G92" s="193"/>
      <c r="H92" s="193"/>
      <c r="I92" s="196"/>
      <c r="J92" s="208">
        <f>BK92</f>
        <v>0</v>
      </c>
      <c r="K92" s="193"/>
      <c r="L92" s="198"/>
      <c r="M92" s="199"/>
      <c r="N92" s="200"/>
      <c r="O92" s="200"/>
      <c r="P92" s="201">
        <f>SUM(P93:P143)</f>
        <v>0</v>
      </c>
      <c r="Q92" s="200"/>
      <c r="R92" s="201">
        <f>SUM(R93:R143)</f>
        <v>0</v>
      </c>
      <c r="S92" s="200"/>
      <c r="T92" s="202">
        <f>SUM(T93:T143)</f>
        <v>0</v>
      </c>
      <c r="AR92" s="203" t="s">
        <v>80</v>
      </c>
      <c r="AT92" s="204" t="s">
        <v>72</v>
      </c>
      <c r="AU92" s="204" t="s">
        <v>80</v>
      </c>
      <c r="AY92" s="203" t="s">
        <v>492</v>
      </c>
      <c r="BK92" s="205">
        <f>SUM(BK93:BK143)</f>
        <v>0</v>
      </c>
    </row>
    <row r="93" spans="2:65" s="1" customFormat="1" ht="16.5" customHeight="1">
      <c r="B93" s="42"/>
      <c r="C93" s="209" t="s">
        <v>80</v>
      </c>
      <c r="D93" s="209" t="s">
        <v>498</v>
      </c>
      <c r="E93" s="210" t="s">
        <v>13134</v>
      </c>
      <c r="F93" s="211" t="s">
        <v>13135</v>
      </c>
      <c r="G93" s="212" t="s">
        <v>2537</v>
      </c>
      <c r="H93" s="213">
        <v>45</v>
      </c>
      <c r="I93" s="214"/>
      <c r="J93" s="215">
        <f>ROUND(I93*H93,2)</f>
        <v>0</v>
      </c>
      <c r="K93" s="211" t="s">
        <v>23</v>
      </c>
      <c r="L93" s="62"/>
      <c r="M93" s="216" t="s">
        <v>23</v>
      </c>
      <c r="N93" s="217" t="s">
        <v>44</v>
      </c>
      <c r="O93" s="43"/>
      <c r="P93" s="218">
        <f>O93*H93</f>
        <v>0</v>
      </c>
      <c r="Q93" s="218">
        <v>0</v>
      </c>
      <c r="R93" s="218">
        <f>Q93*H93</f>
        <v>0</v>
      </c>
      <c r="S93" s="218">
        <v>0</v>
      </c>
      <c r="T93" s="219">
        <f>S93*H93</f>
        <v>0</v>
      </c>
      <c r="AR93" s="25" t="s">
        <v>502</v>
      </c>
      <c r="AT93" s="25" t="s">
        <v>498</v>
      </c>
      <c r="AU93" s="25" t="s">
        <v>82</v>
      </c>
      <c r="AY93" s="25" t="s">
        <v>492</v>
      </c>
      <c r="BE93" s="220">
        <f>IF(N93="základní",J93,0)</f>
        <v>0</v>
      </c>
      <c r="BF93" s="220">
        <f>IF(N93="snížená",J93,0)</f>
        <v>0</v>
      </c>
      <c r="BG93" s="220">
        <f>IF(N93="zákl. přenesená",J93,0)</f>
        <v>0</v>
      </c>
      <c r="BH93" s="220">
        <f>IF(N93="sníž. přenesená",J93,0)</f>
        <v>0</v>
      </c>
      <c r="BI93" s="220">
        <f>IF(N93="nulová",J93,0)</f>
        <v>0</v>
      </c>
      <c r="BJ93" s="25" t="s">
        <v>80</v>
      </c>
      <c r="BK93" s="220">
        <f>ROUND(I93*H93,2)</f>
        <v>0</v>
      </c>
      <c r="BL93" s="25" t="s">
        <v>502</v>
      </c>
      <c r="BM93" s="25" t="s">
        <v>5152</v>
      </c>
    </row>
    <row r="94" spans="2:65" s="1" customFormat="1">
      <c r="B94" s="42"/>
      <c r="C94" s="64"/>
      <c r="D94" s="221" t="s">
        <v>506</v>
      </c>
      <c r="E94" s="64"/>
      <c r="F94" s="222" t="s">
        <v>13135</v>
      </c>
      <c r="G94" s="64"/>
      <c r="H94" s="64"/>
      <c r="I94" s="177"/>
      <c r="J94" s="64"/>
      <c r="K94" s="64"/>
      <c r="L94" s="62"/>
      <c r="M94" s="223"/>
      <c r="N94" s="43"/>
      <c r="O94" s="43"/>
      <c r="P94" s="43"/>
      <c r="Q94" s="43"/>
      <c r="R94" s="43"/>
      <c r="S94" s="43"/>
      <c r="T94" s="79"/>
      <c r="AT94" s="25" t="s">
        <v>506</v>
      </c>
      <c r="AU94" s="25" t="s">
        <v>82</v>
      </c>
    </row>
    <row r="95" spans="2:65" s="1" customFormat="1" ht="24">
      <c r="B95" s="42"/>
      <c r="C95" s="64"/>
      <c r="D95" s="227" t="s">
        <v>2254</v>
      </c>
      <c r="E95" s="64"/>
      <c r="F95" s="273" t="s">
        <v>13136</v>
      </c>
      <c r="G95" s="64"/>
      <c r="H95" s="64"/>
      <c r="I95" s="177"/>
      <c r="J95" s="64"/>
      <c r="K95" s="64"/>
      <c r="L95" s="62"/>
      <c r="M95" s="223"/>
      <c r="N95" s="43"/>
      <c r="O95" s="43"/>
      <c r="P95" s="43"/>
      <c r="Q95" s="43"/>
      <c r="R95" s="43"/>
      <c r="S95" s="43"/>
      <c r="T95" s="79"/>
      <c r="AT95" s="25" t="s">
        <v>2254</v>
      </c>
      <c r="AU95" s="25" t="s">
        <v>82</v>
      </c>
    </row>
    <row r="96" spans="2:65" s="1" customFormat="1" ht="16.5" customHeight="1">
      <c r="B96" s="42"/>
      <c r="C96" s="209" t="s">
        <v>82</v>
      </c>
      <c r="D96" s="209" t="s">
        <v>498</v>
      </c>
      <c r="E96" s="210" t="s">
        <v>13137</v>
      </c>
      <c r="F96" s="211" t="s">
        <v>13138</v>
      </c>
      <c r="G96" s="212" t="s">
        <v>2537</v>
      </c>
      <c r="H96" s="213">
        <v>1</v>
      </c>
      <c r="I96" s="214"/>
      <c r="J96" s="215">
        <f>ROUND(I96*H96,2)</f>
        <v>0</v>
      </c>
      <c r="K96" s="211" t="s">
        <v>23</v>
      </c>
      <c r="L96" s="62"/>
      <c r="M96" s="216" t="s">
        <v>23</v>
      </c>
      <c r="N96" s="217" t="s">
        <v>44</v>
      </c>
      <c r="O96" s="43"/>
      <c r="P96" s="218">
        <f>O96*H96</f>
        <v>0</v>
      </c>
      <c r="Q96" s="218">
        <v>0</v>
      </c>
      <c r="R96" s="218">
        <f>Q96*H96</f>
        <v>0</v>
      </c>
      <c r="S96" s="218">
        <v>0</v>
      </c>
      <c r="T96" s="219">
        <f>S96*H96</f>
        <v>0</v>
      </c>
      <c r="AR96" s="25" t="s">
        <v>502</v>
      </c>
      <c r="AT96" s="25" t="s">
        <v>498</v>
      </c>
      <c r="AU96" s="25" t="s">
        <v>82</v>
      </c>
      <c r="AY96" s="25" t="s">
        <v>492</v>
      </c>
      <c r="BE96" s="220">
        <f>IF(N96="základní",J96,0)</f>
        <v>0</v>
      </c>
      <c r="BF96" s="220">
        <f>IF(N96="snížená",J96,0)</f>
        <v>0</v>
      </c>
      <c r="BG96" s="220">
        <f>IF(N96="zákl. přenesená",J96,0)</f>
        <v>0</v>
      </c>
      <c r="BH96" s="220">
        <f>IF(N96="sníž. přenesená",J96,0)</f>
        <v>0</v>
      </c>
      <c r="BI96" s="220">
        <f>IF(N96="nulová",J96,0)</f>
        <v>0</v>
      </c>
      <c r="BJ96" s="25" t="s">
        <v>80</v>
      </c>
      <c r="BK96" s="220">
        <f>ROUND(I96*H96,2)</f>
        <v>0</v>
      </c>
      <c r="BL96" s="25" t="s">
        <v>502</v>
      </c>
      <c r="BM96" s="25" t="s">
        <v>5162</v>
      </c>
    </row>
    <row r="97" spans="2:65" s="1" customFormat="1">
      <c r="B97" s="42"/>
      <c r="C97" s="64"/>
      <c r="D97" s="227" t="s">
        <v>506</v>
      </c>
      <c r="E97" s="64"/>
      <c r="F97" s="274" t="s">
        <v>13139</v>
      </c>
      <c r="G97" s="64"/>
      <c r="H97" s="64"/>
      <c r="I97" s="177"/>
      <c r="J97" s="64"/>
      <c r="K97" s="64"/>
      <c r="L97" s="62"/>
      <c r="M97" s="223"/>
      <c r="N97" s="43"/>
      <c r="O97" s="43"/>
      <c r="P97" s="43"/>
      <c r="Q97" s="43"/>
      <c r="R97" s="43"/>
      <c r="S97" s="43"/>
      <c r="T97" s="79"/>
      <c r="AT97" s="25" t="s">
        <v>506</v>
      </c>
      <c r="AU97" s="25" t="s">
        <v>82</v>
      </c>
    </row>
    <row r="98" spans="2:65" s="1" customFormat="1" ht="16.5" customHeight="1">
      <c r="B98" s="42"/>
      <c r="C98" s="209" t="s">
        <v>93</v>
      </c>
      <c r="D98" s="209" t="s">
        <v>498</v>
      </c>
      <c r="E98" s="210" t="s">
        <v>13140</v>
      </c>
      <c r="F98" s="211" t="s">
        <v>13141</v>
      </c>
      <c r="G98" s="212" t="s">
        <v>2537</v>
      </c>
      <c r="H98" s="213">
        <v>3</v>
      </c>
      <c r="I98" s="214"/>
      <c r="J98" s="215">
        <f>ROUND(I98*H98,2)</f>
        <v>0</v>
      </c>
      <c r="K98" s="211" t="s">
        <v>23</v>
      </c>
      <c r="L98" s="62"/>
      <c r="M98" s="216" t="s">
        <v>23</v>
      </c>
      <c r="N98" s="217" t="s">
        <v>44</v>
      </c>
      <c r="O98" s="43"/>
      <c r="P98" s="218">
        <f>O98*H98</f>
        <v>0</v>
      </c>
      <c r="Q98" s="218">
        <v>0</v>
      </c>
      <c r="R98" s="218">
        <f>Q98*H98</f>
        <v>0</v>
      </c>
      <c r="S98" s="218">
        <v>0</v>
      </c>
      <c r="T98" s="219">
        <f>S98*H98</f>
        <v>0</v>
      </c>
      <c r="AR98" s="25" t="s">
        <v>502</v>
      </c>
      <c r="AT98" s="25" t="s">
        <v>498</v>
      </c>
      <c r="AU98" s="25" t="s">
        <v>82</v>
      </c>
      <c r="AY98" s="25" t="s">
        <v>492</v>
      </c>
      <c r="BE98" s="220">
        <f>IF(N98="základní",J98,0)</f>
        <v>0</v>
      </c>
      <c r="BF98" s="220">
        <f>IF(N98="snížená",J98,0)</f>
        <v>0</v>
      </c>
      <c r="BG98" s="220">
        <f>IF(N98="zákl. přenesená",J98,0)</f>
        <v>0</v>
      </c>
      <c r="BH98" s="220">
        <f>IF(N98="sníž. přenesená",J98,0)</f>
        <v>0</v>
      </c>
      <c r="BI98" s="220">
        <f>IF(N98="nulová",J98,0)</f>
        <v>0</v>
      </c>
      <c r="BJ98" s="25" t="s">
        <v>80</v>
      </c>
      <c r="BK98" s="220">
        <f>ROUND(I98*H98,2)</f>
        <v>0</v>
      </c>
      <c r="BL98" s="25" t="s">
        <v>502</v>
      </c>
      <c r="BM98" s="25" t="s">
        <v>5170</v>
      </c>
    </row>
    <row r="99" spans="2:65" s="1" customFormat="1">
      <c r="B99" s="42"/>
      <c r="C99" s="64"/>
      <c r="D99" s="221" t="s">
        <v>506</v>
      </c>
      <c r="E99" s="64"/>
      <c r="F99" s="222" t="s">
        <v>13141</v>
      </c>
      <c r="G99" s="64"/>
      <c r="H99" s="64"/>
      <c r="I99" s="177"/>
      <c r="J99" s="64"/>
      <c r="K99" s="64"/>
      <c r="L99" s="62"/>
      <c r="M99" s="223"/>
      <c r="N99" s="43"/>
      <c r="O99" s="43"/>
      <c r="P99" s="43"/>
      <c r="Q99" s="43"/>
      <c r="R99" s="43"/>
      <c r="S99" s="43"/>
      <c r="T99" s="79"/>
      <c r="AT99" s="25" t="s">
        <v>506</v>
      </c>
      <c r="AU99" s="25" t="s">
        <v>82</v>
      </c>
    </row>
    <row r="100" spans="2:65" s="1" customFormat="1" ht="24">
      <c r="B100" s="42"/>
      <c r="C100" s="64"/>
      <c r="D100" s="227" t="s">
        <v>2254</v>
      </c>
      <c r="E100" s="64"/>
      <c r="F100" s="273" t="s">
        <v>13142</v>
      </c>
      <c r="G100" s="64"/>
      <c r="H100" s="64"/>
      <c r="I100" s="177"/>
      <c r="J100" s="64"/>
      <c r="K100" s="64"/>
      <c r="L100" s="62"/>
      <c r="M100" s="223"/>
      <c r="N100" s="43"/>
      <c r="O100" s="43"/>
      <c r="P100" s="43"/>
      <c r="Q100" s="43"/>
      <c r="R100" s="43"/>
      <c r="S100" s="43"/>
      <c r="T100" s="79"/>
      <c r="AT100" s="25" t="s">
        <v>2254</v>
      </c>
      <c r="AU100" s="25" t="s">
        <v>82</v>
      </c>
    </row>
    <row r="101" spans="2:65" s="1" customFormat="1" ht="16.5" customHeight="1">
      <c r="B101" s="42"/>
      <c r="C101" s="209" t="s">
        <v>502</v>
      </c>
      <c r="D101" s="209" t="s">
        <v>498</v>
      </c>
      <c r="E101" s="210" t="s">
        <v>13143</v>
      </c>
      <c r="F101" s="211" t="s">
        <v>13144</v>
      </c>
      <c r="G101" s="212" t="s">
        <v>832</v>
      </c>
      <c r="H101" s="213">
        <v>3800</v>
      </c>
      <c r="I101" s="214"/>
      <c r="J101" s="215">
        <f>ROUND(I101*H101,2)</f>
        <v>0</v>
      </c>
      <c r="K101" s="211" t="s">
        <v>23</v>
      </c>
      <c r="L101" s="62"/>
      <c r="M101" s="216" t="s">
        <v>23</v>
      </c>
      <c r="N101" s="217" t="s">
        <v>44</v>
      </c>
      <c r="O101" s="43"/>
      <c r="P101" s="218">
        <f>O101*H101</f>
        <v>0</v>
      </c>
      <c r="Q101" s="218">
        <v>0</v>
      </c>
      <c r="R101" s="218">
        <f>Q101*H101</f>
        <v>0</v>
      </c>
      <c r="S101" s="218">
        <v>0</v>
      </c>
      <c r="T101" s="219">
        <f>S101*H101</f>
        <v>0</v>
      </c>
      <c r="AR101" s="25" t="s">
        <v>502</v>
      </c>
      <c r="AT101" s="25" t="s">
        <v>498</v>
      </c>
      <c r="AU101" s="25" t="s">
        <v>82</v>
      </c>
      <c r="AY101" s="25" t="s">
        <v>492</v>
      </c>
      <c r="BE101" s="220">
        <f>IF(N101="základní",J101,0)</f>
        <v>0</v>
      </c>
      <c r="BF101" s="220">
        <f>IF(N101="snížená",J101,0)</f>
        <v>0</v>
      </c>
      <c r="BG101" s="220">
        <f>IF(N101="zákl. přenesená",J101,0)</f>
        <v>0</v>
      </c>
      <c r="BH101" s="220">
        <f>IF(N101="sníž. přenesená",J101,0)</f>
        <v>0</v>
      </c>
      <c r="BI101" s="220">
        <f>IF(N101="nulová",J101,0)</f>
        <v>0</v>
      </c>
      <c r="BJ101" s="25" t="s">
        <v>80</v>
      </c>
      <c r="BK101" s="220">
        <f>ROUND(I101*H101,2)</f>
        <v>0</v>
      </c>
      <c r="BL101" s="25" t="s">
        <v>502</v>
      </c>
      <c r="BM101" s="25" t="s">
        <v>5178</v>
      </c>
    </row>
    <row r="102" spans="2:65" s="1" customFormat="1">
      <c r="B102" s="42"/>
      <c r="C102" s="64"/>
      <c r="D102" s="227" t="s">
        <v>506</v>
      </c>
      <c r="E102" s="64"/>
      <c r="F102" s="274" t="s">
        <v>13144</v>
      </c>
      <c r="G102" s="64"/>
      <c r="H102" s="64"/>
      <c r="I102" s="177"/>
      <c r="J102" s="64"/>
      <c r="K102" s="64"/>
      <c r="L102" s="62"/>
      <c r="M102" s="223"/>
      <c r="N102" s="43"/>
      <c r="O102" s="43"/>
      <c r="P102" s="43"/>
      <c r="Q102" s="43"/>
      <c r="R102" s="43"/>
      <c r="S102" s="43"/>
      <c r="T102" s="79"/>
      <c r="AT102" s="25" t="s">
        <v>506</v>
      </c>
      <c r="AU102" s="25" t="s">
        <v>82</v>
      </c>
    </row>
    <row r="103" spans="2:65" s="1" customFormat="1" ht="16.5" customHeight="1">
      <c r="B103" s="42"/>
      <c r="C103" s="209" t="s">
        <v>563</v>
      </c>
      <c r="D103" s="209" t="s">
        <v>498</v>
      </c>
      <c r="E103" s="210" t="s">
        <v>13145</v>
      </c>
      <c r="F103" s="211" t="s">
        <v>13146</v>
      </c>
      <c r="G103" s="212" t="s">
        <v>2537</v>
      </c>
      <c r="H103" s="213">
        <v>90</v>
      </c>
      <c r="I103" s="214"/>
      <c r="J103" s="215">
        <f>ROUND(I103*H103,2)</f>
        <v>0</v>
      </c>
      <c r="K103" s="211" t="s">
        <v>23</v>
      </c>
      <c r="L103" s="62"/>
      <c r="M103" s="216" t="s">
        <v>23</v>
      </c>
      <c r="N103" s="217" t="s">
        <v>44</v>
      </c>
      <c r="O103" s="43"/>
      <c r="P103" s="218">
        <f>O103*H103</f>
        <v>0</v>
      </c>
      <c r="Q103" s="218">
        <v>0</v>
      </c>
      <c r="R103" s="218">
        <f>Q103*H103</f>
        <v>0</v>
      </c>
      <c r="S103" s="218">
        <v>0</v>
      </c>
      <c r="T103" s="219">
        <f>S103*H103</f>
        <v>0</v>
      </c>
      <c r="AR103" s="25" t="s">
        <v>502</v>
      </c>
      <c r="AT103" s="25" t="s">
        <v>498</v>
      </c>
      <c r="AU103" s="25" t="s">
        <v>82</v>
      </c>
      <c r="AY103" s="25" t="s">
        <v>492</v>
      </c>
      <c r="BE103" s="220">
        <f>IF(N103="základní",J103,0)</f>
        <v>0</v>
      </c>
      <c r="BF103" s="220">
        <f>IF(N103="snížená",J103,0)</f>
        <v>0</v>
      </c>
      <c r="BG103" s="220">
        <f>IF(N103="zákl. přenesená",J103,0)</f>
        <v>0</v>
      </c>
      <c r="BH103" s="220">
        <f>IF(N103="sníž. přenesená",J103,0)</f>
        <v>0</v>
      </c>
      <c r="BI103" s="220">
        <f>IF(N103="nulová",J103,0)</f>
        <v>0</v>
      </c>
      <c r="BJ103" s="25" t="s">
        <v>80</v>
      </c>
      <c r="BK103" s="220">
        <f>ROUND(I103*H103,2)</f>
        <v>0</v>
      </c>
      <c r="BL103" s="25" t="s">
        <v>502</v>
      </c>
      <c r="BM103" s="25" t="s">
        <v>5186</v>
      </c>
    </row>
    <row r="104" spans="2:65" s="1" customFormat="1">
      <c r="B104" s="42"/>
      <c r="C104" s="64"/>
      <c r="D104" s="227" t="s">
        <v>506</v>
      </c>
      <c r="E104" s="64"/>
      <c r="F104" s="274" t="s">
        <v>13146</v>
      </c>
      <c r="G104" s="64"/>
      <c r="H104" s="64"/>
      <c r="I104" s="177"/>
      <c r="J104" s="64"/>
      <c r="K104" s="64"/>
      <c r="L104" s="62"/>
      <c r="M104" s="223"/>
      <c r="N104" s="43"/>
      <c r="O104" s="43"/>
      <c r="P104" s="43"/>
      <c r="Q104" s="43"/>
      <c r="R104" s="43"/>
      <c r="S104" s="43"/>
      <c r="T104" s="79"/>
      <c r="AT104" s="25" t="s">
        <v>506</v>
      </c>
      <c r="AU104" s="25" t="s">
        <v>82</v>
      </c>
    </row>
    <row r="105" spans="2:65" s="1" customFormat="1" ht="16.5" customHeight="1">
      <c r="B105" s="42"/>
      <c r="C105" s="209" t="s">
        <v>577</v>
      </c>
      <c r="D105" s="209" t="s">
        <v>498</v>
      </c>
      <c r="E105" s="210" t="s">
        <v>13147</v>
      </c>
      <c r="F105" s="211" t="s">
        <v>13148</v>
      </c>
      <c r="G105" s="212" t="s">
        <v>2537</v>
      </c>
      <c r="H105" s="213">
        <v>3</v>
      </c>
      <c r="I105" s="214"/>
      <c r="J105" s="215">
        <f>ROUND(I105*H105,2)</f>
        <v>0</v>
      </c>
      <c r="K105" s="211" t="s">
        <v>23</v>
      </c>
      <c r="L105" s="62"/>
      <c r="M105" s="216" t="s">
        <v>23</v>
      </c>
      <c r="N105" s="217" t="s">
        <v>44</v>
      </c>
      <c r="O105" s="43"/>
      <c r="P105" s="218">
        <f>O105*H105</f>
        <v>0</v>
      </c>
      <c r="Q105" s="218">
        <v>0</v>
      </c>
      <c r="R105" s="218">
        <f>Q105*H105</f>
        <v>0</v>
      </c>
      <c r="S105" s="218">
        <v>0</v>
      </c>
      <c r="T105" s="219">
        <f>S105*H105</f>
        <v>0</v>
      </c>
      <c r="AR105" s="25" t="s">
        <v>502</v>
      </c>
      <c r="AT105" s="25" t="s">
        <v>498</v>
      </c>
      <c r="AU105" s="25" t="s">
        <v>82</v>
      </c>
      <c r="AY105" s="25" t="s">
        <v>492</v>
      </c>
      <c r="BE105" s="220">
        <f>IF(N105="základní",J105,0)</f>
        <v>0</v>
      </c>
      <c r="BF105" s="220">
        <f>IF(N105="snížená",J105,0)</f>
        <v>0</v>
      </c>
      <c r="BG105" s="220">
        <f>IF(N105="zákl. přenesená",J105,0)</f>
        <v>0</v>
      </c>
      <c r="BH105" s="220">
        <f>IF(N105="sníž. přenesená",J105,0)</f>
        <v>0</v>
      </c>
      <c r="BI105" s="220">
        <f>IF(N105="nulová",J105,0)</f>
        <v>0</v>
      </c>
      <c r="BJ105" s="25" t="s">
        <v>80</v>
      </c>
      <c r="BK105" s="220">
        <f>ROUND(I105*H105,2)</f>
        <v>0</v>
      </c>
      <c r="BL105" s="25" t="s">
        <v>502</v>
      </c>
      <c r="BM105" s="25" t="s">
        <v>5195</v>
      </c>
    </row>
    <row r="106" spans="2:65" s="1" customFormat="1">
      <c r="B106" s="42"/>
      <c r="C106" s="64"/>
      <c r="D106" s="227" t="s">
        <v>506</v>
      </c>
      <c r="E106" s="64"/>
      <c r="F106" s="274" t="s">
        <v>13148</v>
      </c>
      <c r="G106" s="64"/>
      <c r="H106" s="64"/>
      <c r="I106" s="177"/>
      <c r="J106" s="64"/>
      <c r="K106" s="64"/>
      <c r="L106" s="62"/>
      <c r="M106" s="223"/>
      <c r="N106" s="43"/>
      <c r="O106" s="43"/>
      <c r="P106" s="43"/>
      <c r="Q106" s="43"/>
      <c r="R106" s="43"/>
      <c r="S106" s="43"/>
      <c r="T106" s="79"/>
      <c r="AT106" s="25" t="s">
        <v>506</v>
      </c>
      <c r="AU106" s="25" t="s">
        <v>82</v>
      </c>
    </row>
    <row r="107" spans="2:65" s="1" customFormat="1" ht="16.5" customHeight="1">
      <c r="B107" s="42"/>
      <c r="C107" s="209" t="s">
        <v>591</v>
      </c>
      <c r="D107" s="209" t="s">
        <v>498</v>
      </c>
      <c r="E107" s="210" t="s">
        <v>13149</v>
      </c>
      <c r="F107" s="211" t="s">
        <v>13150</v>
      </c>
      <c r="G107" s="212" t="s">
        <v>2537</v>
      </c>
      <c r="H107" s="213">
        <v>45</v>
      </c>
      <c r="I107" s="214"/>
      <c r="J107" s="215">
        <f>ROUND(I107*H107,2)</f>
        <v>0</v>
      </c>
      <c r="K107" s="211" t="s">
        <v>23</v>
      </c>
      <c r="L107" s="62"/>
      <c r="M107" s="216" t="s">
        <v>23</v>
      </c>
      <c r="N107" s="217" t="s">
        <v>44</v>
      </c>
      <c r="O107" s="43"/>
      <c r="P107" s="218">
        <f>O107*H107</f>
        <v>0</v>
      </c>
      <c r="Q107" s="218">
        <v>0</v>
      </c>
      <c r="R107" s="218">
        <f>Q107*H107</f>
        <v>0</v>
      </c>
      <c r="S107" s="218">
        <v>0</v>
      </c>
      <c r="T107" s="219">
        <f>S107*H107</f>
        <v>0</v>
      </c>
      <c r="AR107" s="25" t="s">
        <v>502</v>
      </c>
      <c r="AT107" s="25" t="s">
        <v>498</v>
      </c>
      <c r="AU107" s="25" t="s">
        <v>82</v>
      </c>
      <c r="AY107" s="25" t="s">
        <v>492</v>
      </c>
      <c r="BE107" s="220">
        <f>IF(N107="základní",J107,0)</f>
        <v>0</v>
      </c>
      <c r="BF107" s="220">
        <f>IF(N107="snížená",J107,0)</f>
        <v>0</v>
      </c>
      <c r="BG107" s="220">
        <f>IF(N107="zákl. přenesená",J107,0)</f>
        <v>0</v>
      </c>
      <c r="BH107" s="220">
        <f>IF(N107="sníž. přenesená",J107,0)</f>
        <v>0</v>
      </c>
      <c r="BI107" s="220">
        <f>IF(N107="nulová",J107,0)</f>
        <v>0</v>
      </c>
      <c r="BJ107" s="25" t="s">
        <v>80</v>
      </c>
      <c r="BK107" s="220">
        <f>ROUND(I107*H107,2)</f>
        <v>0</v>
      </c>
      <c r="BL107" s="25" t="s">
        <v>502</v>
      </c>
      <c r="BM107" s="25" t="s">
        <v>5204</v>
      </c>
    </row>
    <row r="108" spans="2:65" s="1" customFormat="1">
      <c r="B108" s="42"/>
      <c r="C108" s="64"/>
      <c r="D108" s="227" t="s">
        <v>506</v>
      </c>
      <c r="E108" s="64"/>
      <c r="F108" s="274" t="s">
        <v>13150</v>
      </c>
      <c r="G108" s="64"/>
      <c r="H108" s="64"/>
      <c r="I108" s="177"/>
      <c r="J108" s="64"/>
      <c r="K108" s="64"/>
      <c r="L108" s="62"/>
      <c r="M108" s="223"/>
      <c r="N108" s="43"/>
      <c r="O108" s="43"/>
      <c r="P108" s="43"/>
      <c r="Q108" s="43"/>
      <c r="R108" s="43"/>
      <c r="S108" s="43"/>
      <c r="T108" s="79"/>
      <c r="AT108" s="25" t="s">
        <v>506</v>
      </c>
      <c r="AU108" s="25" t="s">
        <v>82</v>
      </c>
    </row>
    <row r="109" spans="2:65" s="1" customFormat="1" ht="16.5" customHeight="1">
      <c r="B109" s="42"/>
      <c r="C109" s="209" t="s">
        <v>604</v>
      </c>
      <c r="D109" s="209" t="s">
        <v>498</v>
      </c>
      <c r="E109" s="210" t="s">
        <v>13151</v>
      </c>
      <c r="F109" s="211" t="s">
        <v>13152</v>
      </c>
      <c r="G109" s="212" t="s">
        <v>2537</v>
      </c>
      <c r="H109" s="213">
        <v>45</v>
      </c>
      <c r="I109" s="214"/>
      <c r="J109" s="215">
        <f>ROUND(I109*H109,2)</f>
        <v>0</v>
      </c>
      <c r="K109" s="211" t="s">
        <v>23</v>
      </c>
      <c r="L109" s="62"/>
      <c r="M109" s="216" t="s">
        <v>23</v>
      </c>
      <c r="N109" s="217" t="s">
        <v>44</v>
      </c>
      <c r="O109" s="43"/>
      <c r="P109" s="218">
        <f>O109*H109</f>
        <v>0</v>
      </c>
      <c r="Q109" s="218">
        <v>0</v>
      </c>
      <c r="R109" s="218">
        <f>Q109*H109</f>
        <v>0</v>
      </c>
      <c r="S109" s="218">
        <v>0</v>
      </c>
      <c r="T109" s="219">
        <f>S109*H109</f>
        <v>0</v>
      </c>
      <c r="AR109" s="25" t="s">
        <v>502</v>
      </c>
      <c r="AT109" s="25" t="s">
        <v>498</v>
      </c>
      <c r="AU109" s="25" t="s">
        <v>82</v>
      </c>
      <c r="AY109" s="25" t="s">
        <v>492</v>
      </c>
      <c r="BE109" s="220">
        <f>IF(N109="základní",J109,0)</f>
        <v>0</v>
      </c>
      <c r="BF109" s="220">
        <f>IF(N109="snížená",J109,0)</f>
        <v>0</v>
      </c>
      <c r="BG109" s="220">
        <f>IF(N109="zákl. přenesená",J109,0)</f>
        <v>0</v>
      </c>
      <c r="BH109" s="220">
        <f>IF(N109="sníž. přenesená",J109,0)</f>
        <v>0</v>
      </c>
      <c r="BI109" s="220">
        <f>IF(N109="nulová",J109,0)</f>
        <v>0</v>
      </c>
      <c r="BJ109" s="25" t="s">
        <v>80</v>
      </c>
      <c r="BK109" s="220">
        <f>ROUND(I109*H109,2)</f>
        <v>0</v>
      </c>
      <c r="BL109" s="25" t="s">
        <v>502</v>
      </c>
      <c r="BM109" s="25" t="s">
        <v>5212</v>
      </c>
    </row>
    <row r="110" spans="2:65" s="1" customFormat="1">
      <c r="B110" s="42"/>
      <c r="C110" s="64"/>
      <c r="D110" s="227" t="s">
        <v>506</v>
      </c>
      <c r="E110" s="64"/>
      <c r="F110" s="274" t="s">
        <v>13152</v>
      </c>
      <c r="G110" s="64"/>
      <c r="H110" s="64"/>
      <c r="I110" s="177"/>
      <c r="J110" s="64"/>
      <c r="K110" s="64"/>
      <c r="L110" s="62"/>
      <c r="M110" s="223"/>
      <c r="N110" s="43"/>
      <c r="O110" s="43"/>
      <c r="P110" s="43"/>
      <c r="Q110" s="43"/>
      <c r="R110" s="43"/>
      <c r="S110" s="43"/>
      <c r="T110" s="79"/>
      <c r="AT110" s="25" t="s">
        <v>506</v>
      </c>
      <c r="AU110" s="25" t="s">
        <v>82</v>
      </c>
    </row>
    <row r="111" spans="2:65" s="1" customFormat="1" ht="16.5" customHeight="1">
      <c r="B111" s="42"/>
      <c r="C111" s="209" t="s">
        <v>617</v>
      </c>
      <c r="D111" s="209" t="s">
        <v>498</v>
      </c>
      <c r="E111" s="210" t="s">
        <v>13153</v>
      </c>
      <c r="F111" s="211" t="s">
        <v>13154</v>
      </c>
      <c r="G111" s="212" t="s">
        <v>2537</v>
      </c>
      <c r="H111" s="213">
        <v>45</v>
      </c>
      <c r="I111" s="214"/>
      <c r="J111" s="215">
        <f>ROUND(I111*H111,2)</f>
        <v>0</v>
      </c>
      <c r="K111" s="211" t="s">
        <v>23</v>
      </c>
      <c r="L111" s="62"/>
      <c r="M111" s="216" t="s">
        <v>23</v>
      </c>
      <c r="N111" s="217" t="s">
        <v>44</v>
      </c>
      <c r="O111" s="43"/>
      <c r="P111" s="218">
        <f>O111*H111</f>
        <v>0</v>
      </c>
      <c r="Q111" s="218">
        <v>0</v>
      </c>
      <c r="R111" s="218">
        <f>Q111*H111</f>
        <v>0</v>
      </c>
      <c r="S111" s="218">
        <v>0</v>
      </c>
      <c r="T111" s="219">
        <f>S111*H111</f>
        <v>0</v>
      </c>
      <c r="AR111" s="25" t="s">
        <v>502</v>
      </c>
      <c r="AT111" s="25" t="s">
        <v>498</v>
      </c>
      <c r="AU111" s="25" t="s">
        <v>82</v>
      </c>
      <c r="AY111" s="25" t="s">
        <v>492</v>
      </c>
      <c r="BE111" s="220">
        <f>IF(N111="základní",J111,0)</f>
        <v>0</v>
      </c>
      <c r="BF111" s="220">
        <f>IF(N111="snížená",J111,0)</f>
        <v>0</v>
      </c>
      <c r="BG111" s="220">
        <f>IF(N111="zákl. přenesená",J111,0)</f>
        <v>0</v>
      </c>
      <c r="BH111" s="220">
        <f>IF(N111="sníž. přenesená",J111,0)</f>
        <v>0</v>
      </c>
      <c r="BI111" s="220">
        <f>IF(N111="nulová",J111,0)</f>
        <v>0</v>
      </c>
      <c r="BJ111" s="25" t="s">
        <v>80</v>
      </c>
      <c r="BK111" s="220">
        <f>ROUND(I111*H111,2)</f>
        <v>0</v>
      </c>
      <c r="BL111" s="25" t="s">
        <v>502</v>
      </c>
      <c r="BM111" s="25" t="s">
        <v>5220</v>
      </c>
    </row>
    <row r="112" spans="2:65" s="1" customFormat="1">
      <c r="B112" s="42"/>
      <c r="C112" s="64"/>
      <c r="D112" s="227" t="s">
        <v>506</v>
      </c>
      <c r="E112" s="64"/>
      <c r="F112" s="274" t="s">
        <v>13154</v>
      </c>
      <c r="G112" s="64"/>
      <c r="H112" s="64"/>
      <c r="I112" s="177"/>
      <c r="J112" s="64"/>
      <c r="K112" s="64"/>
      <c r="L112" s="62"/>
      <c r="M112" s="223"/>
      <c r="N112" s="43"/>
      <c r="O112" s="43"/>
      <c r="P112" s="43"/>
      <c r="Q112" s="43"/>
      <c r="R112" s="43"/>
      <c r="S112" s="43"/>
      <c r="T112" s="79"/>
      <c r="AT112" s="25" t="s">
        <v>506</v>
      </c>
      <c r="AU112" s="25" t="s">
        <v>82</v>
      </c>
    </row>
    <row r="113" spans="2:65" s="1" customFormat="1" ht="16.5" customHeight="1">
      <c r="B113" s="42"/>
      <c r="C113" s="209" t="s">
        <v>255</v>
      </c>
      <c r="D113" s="209" t="s">
        <v>498</v>
      </c>
      <c r="E113" s="210" t="s">
        <v>13155</v>
      </c>
      <c r="F113" s="211" t="s">
        <v>13156</v>
      </c>
      <c r="G113" s="212" t="s">
        <v>2537</v>
      </c>
      <c r="H113" s="213">
        <v>45</v>
      </c>
      <c r="I113" s="214"/>
      <c r="J113" s="215">
        <f>ROUND(I113*H113,2)</f>
        <v>0</v>
      </c>
      <c r="K113" s="211" t="s">
        <v>23</v>
      </c>
      <c r="L113" s="62"/>
      <c r="M113" s="216" t="s">
        <v>23</v>
      </c>
      <c r="N113" s="217" t="s">
        <v>44</v>
      </c>
      <c r="O113" s="43"/>
      <c r="P113" s="218">
        <f>O113*H113</f>
        <v>0</v>
      </c>
      <c r="Q113" s="218">
        <v>0</v>
      </c>
      <c r="R113" s="218">
        <f>Q113*H113</f>
        <v>0</v>
      </c>
      <c r="S113" s="218">
        <v>0</v>
      </c>
      <c r="T113" s="219">
        <f>S113*H113</f>
        <v>0</v>
      </c>
      <c r="AR113" s="25" t="s">
        <v>502</v>
      </c>
      <c r="AT113" s="25" t="s">
        <v>498</v>
      </c>
      <c r="AU113" s="25" t="s">
        <v>82</v>
      </c>
      <c r="AY113" s="25" t="s">
        <v>492</v>
      </c>
      <c r="BE113" s="220">
        <f>IF(N113="základní",J113,0)</f>
        <v>0</v>
      </c>
      <c r="BF113" s="220">
        <f>IF(N113="snížená",J113,0)</f>
        <v>0</v>
      </c>
      <c r="BG113" s="220">
        <f>IF(N113="zákl. přenesená",J113,0)</f>
        <v>0</v>
      </c>
      <c r="BH113" s="220">
        <f>IF(N113="sníž. přenesená",J113,0)</f>
        <v>0</v>
      </c>
      <c r="BI113" s="220">
        <f>IF(N113="nulová",J113,0)</f>
        <v>0</v>
      </c>
      <c r="BJ113" s="25" t="s">
        <v>80</v>
      </c>
      <c r="BK113" s="220">
        <f>ROUND(I113*H113,2)</f>
        <v>0</v>
      </c>
      <c r="BL113" s="25" t="s">
        <v>502</v>
      </c>
      <c r="BM113" s="25" t="s">
        <v>5229</v>
      </c>
    </row>
    <row r="114" spans="2:65" s="1" customFormat="1">
      <c r="B114" s="42"/>
      <c r="C114" s="64"/>
      <c r="D114" s="221" t="s">
        <v>506</v>
      </c>
      <c r="E114" s="64"/>
      <c r="F114" s="222" t="s">
        <v>13156</v>
      </c>
      <c r="G114" s="64"/>
      <c r="H114" s="64"/>
      <c r="I114" s="177"/>
      <c r="J114" s="64"/>
      <c r="K114" s="64"/>
      <c r="L114" s="62"/>
      <c r="M114" s="223"/>
      <c r="N114" s="43"/>
      <c r="O114" s="43"/>
      <c r="P114" s="43"/>
      <c r="Q114" s="43"/>
      <c r="R114" s="43"/>
      <c r="S114" s="43"/>
      <c r="T114" s="79"/>
      <c r="AT114" s="25" t="s">
        <v>506</v>
      </c>
      <c r="AU114" s="25" t="s">
        <v>82</v>
      </c>
    </row>
    <row r="115" spans="2:65" s="1" customFormat="1" ht="24">
      <c r="B115" s="42"/>
      <c r="C115" s="64"/>
      <c r="D115" s="227" t="s">
        <v>2254</v>
      </c>
      <c r="E115" s="64"/>
      <c r="F115" s="273" t="s">
        <v>13157</v>
      </c>
      <c r="G115" s="64"/>
      <c r="H115" s="64"/>
      <c r="I115" s="177"/>
      <c r="J115" s="64"/>
      <c r="K115" s="64"/>
      <c r="L115" s="62"/>
      <c r="M115" s="223"/>
      <c r="N115" s="43"/>
      <c r="O115" s="43"/>
      <c r="P115" s="43"/>
      <c r="Q115" s="43"/>
      <c r="R115" s="43"/>
      <c r="S115" s="43"/>
      <c r="T115" s="79"/>
      <c r="AT115" s="25" t="s">
        <v>2254</v>
      </c>
      <c r="AU115" s="25" t="s">
        <v>82</v>
      </c>
    </row>
    <row r="116" spans="2:65" s="1" customFormat="1" ht="16.5" customHeight="1">
      <c r="B116" s="42"/>
      <c r="C116" s="209" t="s">
        <v>727</v>
      </c>
      <c r="D116" s="209" t="s">
        <v>498</v>
      </c>
      <c r="E116" s="210" t="s">
        <v>13158</v>
      </c>
      <c r="F116" s="211" t="s">
        <v>13159</v>
      </c>
      <c r="G116" s="212" t="s">
        <v>832</v>
      </c>
      <c r="H116" s="213">
        <v>30</v>
      </c>
      <c r="I116" s="214"/>
      <c r="J116" s="215">
        <f>ROUND(I116*H116,2)</f>
        <v>0</v>
      </c>
      <c r="K116" s="211" t="s">
        <v>23</v>
      </c>
      <c r="L116" s="62"/>
      <c r="M116" s="216" t="s">
        <v>23</v>
      </c>
      <c r="N116" s="217" t="s">
        <v>44</v>
      </c>
      <c r="O116" s="43"/>
      <c r="P116" s="218">
        <f>O116*H116</f>
        <v>0</v>
      </c>
      <c r="Q116" s="218">
        <v>0</v>
      </c>
      <c r="R116" s="218">
        <f>Q116*H116</f>
        <v>0</v>
      </c>
      <c r="S116" s="218">
        <v>0</v>
      </c>
      <c r="T116" s="219">
        <f>S116*H116</f>
        <v>0</v>
      </c>
      <c r="AR116" s="25" t="s">
        <v>502</v>
      </c>
      <c r="AT116" s="25" t="s">
        <v>498</v>
      </c>
      <c r="AU116" s="25" t="s">
        <v>82</v>
      </c>
      <c r="AY116" s="25" t="s">
        <v>492</v>
      </c>
      <c r="BE116" s="220">
        <f>IF(N116="základní",J116,0)</f>
        <v>0</v>
      </c>
      <c r="BF116" s="220">
        <f>IF(N116="snížená",J116,0)</f>
        <v>0</v>
      </c>
      <c r="BG116" s="220">
        <f>IF(N116="zákl. přenesená",J116,0)</f>
        <v>0</v>
      </c>
      <c r="BH116" s="220">
        <f>IF(N116="sníž. přenesená",J116,0)</f>
        <v>0</v>
      </c>
      <c r="BI116" s="220">
        <f>IF(N116="nulová",J116,0)</f>
        <v>0</v>
      </c>
      <c r="BJ116" s="25" t="s">
        <v>80</v>
      </c>
      <c r="BK116" s="220">
        <f>ROUND(I116*H116,2)</f>
        <v>0</v>
      </c>
      <c r="BL116" s="25" t="s">
        <v>502</v>
      </c>
      <c r="BM116" s="25" t="s">
        <v>5238</v>
      </c>
    </row>
    <row r="117" spans="2:65" s="1" customFormat="1">
      <c r="B117" s="42"/>
      <c r="C117" s="64"/>
      <c r="D117" s="227" t="s">
        <v>506</v>
      </c>
      <c r="E117" s="64"/>
      <c r="F117" s="274" t="s">
        <v>13159</v>
      </c>
      <c r="G117" s="64"/>
      <c r="H117" s="64"/>
      <c r="I117" s="177"/>
      <c r="J117" s="64"/>
      <c r="K117" s="64"/>
      <c r="L117" s="62"/>
      <c r="M117" s="223"/>
      <c r="N117" s="43"/>
      <c r="O117" s="43"/>
      <c r="P117" s="43"/>
      <c r="Q117" s="43"/>
      <c r="R117" s="43"/>
      <c r="S117" s="43"/>
      <c r="T117" s="79"/>
      <c r="AT117" s="25" t="s">
        <v>506</v>
      </c>
      <c r="AU117" s="25" t="s">
        <v>82</v>
      </c>
    </row>
    <row r="118" spans="2:65" s="1" customFormat="1" ht="16.5" customHeight="1">
      <c r="B118" s="42"/>
      <c r="C118" s="209" t="s">
        <v>742</v>
      </c>
      <c r="D118" s="209" t="s">
        <v>498</v>
      </c>
      <c r="E118" s="210" t="s">
        <v>13160</v>
      </c>
      <c r="F118" s="211" t="s">
        <v>13161</v>
      </c>
      <c r="G118" s="212" t="s">
        <v>832</v>
      </c>
      <c r="H118" s="213">
        <v>20</v>
      </c>
      <c r="I118" s="214"/>
      <c r="J118" s="215">
        <f>ROUND(I118*H118,2)</f>
        <v>0</v>
      </c>
      <c r="K118" s="211" t="s">
        <v>23</v>
      </c>
      <c r="L118" s="62"/>
      <c r="M118" s="216" t="s">
        <v>23</v>
      </c>
      <c r="N118" s="217" t="s">
        <v>44</v>
      </c>
      <c r="O118" s="43"/>
      <c r="P118" s="218">
        <f>O118*H118</f>
        <v>0</v>
      </c>
      <c r="Q118" s="218">
        <v>0</v>
      </c>
      <c r="R118" s="218">
        <f>Q118*H118</f>
        <v>0</v>
      </c>
      <c r="S118" s="218">
        <v>0</v>
      </c>
      <c r="T118" s="219">
        <f>S118*H118</f>
        <v>0</v>
      </c>
      <c r="AR118" s="25" t="s">
        <v>502</v>
      </c>
      <c r="AT118" s="25" t="s">
        <v>498</v>
      </c>
      <c r="AU118" s="25" t="s">
        <v>82</v>
      </c>
      <c r="AY118" s="25" t="s">
        <v>492</v>
      </c>
      <c r="BE118" s="220">
        <f>IF(N118="základní",J118,0)</f>
        <v>0</v>
      </c>
      <c r="BF118" s="220">
        <f>IF(N118="snížená",J118,0)</f>
        <v>0</v>
      </c>
      <c r="BG118" s="220">
        <f>IF(N118="zákl. přenesená",J118,0)</f>
        <v>0</v>
      </c>
      <c r="BH118" s="220">
        <f>IF(N118="sníž. přenesená",J118,0)</f>
        <v>0</v>
      </c>
      <c r="BI118" s="220">
        <f>IF(N118="nulová",J118,0)</f>
        <v>0</v>
      </c>
      <c r="BJ118" s="25" t="s">
        <v>80</v>
      </c>
      <c r="BK118" s="220">
        <f>ROUND(I118*H118,2)</f>
        <v>0</v>
      </c>
      <c r="BL118" s="25" t="s">
        <v>502</v>
      </c>
      <c r="BM118" s="25" t="s">
        <v>5248</v>
      </c>
    </row>
    <row r="119" spans="2:65" s="1" customFormat="1">
      <c r="B119" s="42"/>
      <c r="C119" s="64"/>
      <c r="D119" s="227" t="s">
        <v>506</v>
      </c>
      <c r="E119" s="64"/>
      <c r="F119" s="274" t="s">
        <v>13161</v>
      </c>
      <c r="G119" s="64"/>
      <c r="H119" s="64"/>
      <c r="I119" s="177"/>
      <c r="J119" s="64"/>
      <c r="K119" s="64"/>
      <c r="L119" s="62"/>
      <c r="M119" s="223"/>
      <c r="N119" s="43"/>
      <c r="O119" s="43"/>
      <c r="P119" s="43"/>
      <c r="Q119" s="43"/>
      <c r="R119" s="43"/>
      <c r="S119" s="43"/>
      <c r="T119" s="79"/>
      <c r="AT119" s="25" t="s">
        <v>506</v>
      </c>
      <c r="AU119" s="25" t="s">
        <v>82</v>
      </c>
    </row>
    <row r="120" spans="2:65" s="1" customFormat="1" ht="16.5" customHeight="1">
      <c r="B120" s="42"/>
      <c r="C120" s="209" t="s">
        <v>752</v>
      </c>
      <c r="D120" s="209" t="s">
        <v>498</v>
      </c>
      <c r="E120" s="210" t="s">
        <v>13034</v>
      </c>
      <c r="F120" s="211" t="s">
        <v>13035</v>
      </c>
      <c r="G120" s="212" t="s">
        <v>832</v>
      </c>
      <c r="H120" s="213">
        <v>2500</v>
      </c>
      <c r="I120" s="214"/>
      <c r="J120" s="215">
        <f>ROUND(I120*H120,2)</f>
        <v>0</v>
      </c>
      <c r="K120" s="211" t="s">
        <v>23</v>
      </c>
      <c r="L120" s="62"/>
      <c r="M120" s="216" t="s">
        <v>23</v>
      </c>
      <c r="N120" s="217" t="s">
        <v>44</v>
      </c>
      <c r="O120" s="43"/>
      <c r="P120" s="218">
        <f>O120*H120</f>
        <v>0</v>
      </c>
      <c r="Q120" s="218">
        <v>0</v>
      </c>
      <c r="R120" s="218">
        <f>Q120*H120</f>
        <v>0</v>
      </c>
      <c r="S120" s="218">
        <v>0</v>
      </c>
      <c r="T120" s="219">
        <f>S120*H120</f>
        <v>0</v>
      </c>
      <c r="AR120" s="25" t="s">
        <v>502</v>
      </c>
      <c r="AT120" s="25" t="s">
        <v>498</v>
      </c>
      <c r="AU120" s="25" t="s">
        <v>82</v>
      </c>
      <c r="AY120" s="25" t="s">
        <v>492</v>
      </c>
      <c r="BE120" s="220">
        <f>IF(N120="základní",J120,0)</f>
        <v>0</v>
      </c>
      <c r="BF120" s="220">
        <f>IF(N120="snížená",J120,0)</f>
        <v>0</v>
      </c>
      <c r="BG120" s="220">
        <f>IF(N120="zákl. přenesená",J120,0)</f>
        <v>0</v>
      </c>
      <c r="BH120" s="220">
        <f>IF(N120="sníž. přenesená",J120,0)</f>
        <v>0</v>
      </c>
      <c r="BI120" s="220">
        <f>IF(N120="nulová",J120,0)</f>
        <v>0</v>
      </c>
      <c r="BJ120" s="25" t="s">
        <v>80</v>
      </c>
      <c r="BK120" s="220">
        <f>ROUND(I120*H120,2)</f>
        <v>0</v>
      </c>
      <c r="BL120" s="25" t="s">
        <v>502</v>
      </c>
      <c r="BM120" s="25" t="s">
        <v>5256</v>
      </c>
    </row>
    <row r="121" spans="2:65" s="1" customFormat="1">
      <c r="B121" s="42"/>
      <c r="C121" s="64"/>
      <c r="D121" s="227" t="s">
        <v>506</v>
      </c>
      <c r="E121" s="64"/>
      <c r="F121" s="274" t="s">
        <v>13035</v>
      </c>
      <c r="G121" s="64"/>
      <c r="H121" s="64"/>
      <c r="I121" s="177"/>
      <c r="J121" s="64"/>
      <c r="K121" s="64"/>
      <c r="L121" s="62"/>
      <c r="M121" s="223"/>
      <c r="N121" s="43"/>
      <c r="O121" s="43"/>
      <c r="P121" s="43"/>
      <c r="Q121" s="43"/>
      <c r="R121" s="43"/>
      <c r="S121" s="43"/>
      <c r="T121" s="79"/>
      <c r="AT121" s="25" t="s">
        <v>506</v>
      </c>
      <c r="AU121" s="25" t="s">
        <v>82</v>
      </c>
    </row>
    <row r="122" spans="2:65" s="1" customFormat="1" ht="16.5" customHeight="1">
      <c r="B122" s="42"/>
      <c r="C122" s="209" t="s">
        <v>765</v>
      </c>
      <c r="D122" s="209" t="s">
        <v>498</v>
      </c>
      <c r="E122" s="210" t="s">
        <v>13162</v>
      </c>
      <c r="F122" s="211" t="s">
        <v>13163</v>
      </c>
      <c r="G122" s="212" t="s">
        <v>832</v>
      </c>
      <c r="H122" s="213">
        <v>400</v>
      </c>
      <c r="I122" s="214"/>
      <c r="J122" s="215">
        <f>ROUND(I122*H122,2)</f>
        <v>0</v>
      </c>
      <c r="K122" s="211" t="s">
        <v>23</v>
      </c>
      <c r="L122" s="62"/>
      <c r="M122" s="216" t="s">
        <v>23</v>
      </c>
      <c r="N122" s="217" t="s">
        <v>44</v>
      </c>
      <c r="O122" s="43"/>
      <c r="P122" s="218">
        <f>O122*H122</f>
        <v>0</v>
      </c>
      <c r="Q122" s="218">
        <v>0</v>
      </c>
      <c r="R122" s="218">
        <f>Q122*H122</f>
        <v>0</v>
      </c>
      <c r="S122" s="218">
        <v>0</v>
      </c>
      <c r="T122" s="219">
        <f>S122*H122</f>
        <v>0</v>
      </c>
      <c r="AR122" s="25" t="s">
        <v>502</v>
      </c>
      <c r="AT122" s="25" t="s">
        <v>498</v>
      </c>
      <c r="AU122" s="25" t="s">
        <v>82</v>
      </c>
      <c r="AY122" s="25" t="s">
        <v>492</v>
      </c>
      <c r="BE122" s="220">
        <f>IF(N122="základní",J122,0)</f>
        <v>0</v>
      </c>
      <c r="BF122" s="220">
        <f>IF(N122="snížená",J122,0)</f>
        <v>0</v>
      </c>
      <c r="BG122" s="220">
        <f>IF(N122="zákl. přenesená",J122,0)</f>
        <v>0</v>
      </c>
      <c r="BH122" s="220">
        <f>IF(N122="sníž. přenesená",J122,0)</f>
        <v>0</v>
      </c>
      <c r="BI122" s="220">
        <f>IF(N122="nulová",J122,0)</f>
        <v>0</v>
      </c>
      <c r="BJ122" s="25" t="s">
        <v>80</v>
      </c>
      <c r="BK122" s="220">
        <f>ROUND(I122*H122,2)</f>
        <v>0</v>
      </c>
      <c r="BL122" s="25" t="s">
        <v>502</v>
      </c>
      <c r="BM122" s="25" t="s">
        <v>5264</v>
      </c>
    </row>
    <row r="123" spans="2:65" s="1" customFormat="1">
      <c r="B123" s="42"/>
      <c r="C123" s="64"/>
      <c r="D123" s="227" t="s">
        <v>506</v>
      </c>
      <c r="E123" s="64"/>
      <c r="F123" s="274" t="s">
        <v>13163</v>
      </c>
      <c r="G123" s="64"/>
      <c r="H123" s="64"/>
      <c r="I123" s="177"/>
      <c r="J123" s="64"/>
      <c r="K123" s="64"/>
      <c r="L123" s="62"/>
      <c r="M123" s="223"/>
      <c r="N123" s="43"/>
      <c r="O123" s="43"/>
      <c r="P123" s="43"/>
      <c r="Q123" s="43"/>
      <c r="R123" s="43"/>
      <c r="S123" s="43"/>
      <c r="T123" s="79"/>
      <c r="AT123" s="25" t="s">
        <v>506</v>
      </c>
      <c r="AU123" s="25" t="s">
        <v>82</v>
      </c>
    </row>
    <row r="124" spans="2:65" s="1" customFormat="1" ht="16.5" customHeight="1">
      <c r="B124" s="42"/>
      <c r="C124" s="209" t="s">
        <v>10</v>
      </c>
      <c r="D124" s="209" t="s">
        <v>498</v>
      </c>
      <c r="E124" s="210" t="s">
        <v>13164</v>
      </c>
      <c r="F124" s="211" t="s">
        <v>13165</v>
      </c>
      <c r="G124" s="212" t="s">
        <v>2537</v>
      </c>
      <c r="H124" s="213">
        <v>5000</v>
      </c>
      <c r="I124" s="214"/>
      <c r="J124" s="215">
        <f>ROUND(I124*H124,2)</f>
        <v>0</v>
      </c>
      <c r="K124" s="211" t="s">
        <v>23</v>
      </c>
      <c r="L124" s="62"/>
      <c r="M124" s="216" t="s">
        <v>23</v>
      </c>
      <c r="N124" s="217" t="s">
        <v>44</v>
      </c>
      <c r="O124" s="43"/>
      <c r="P124" s="218">
        <f>O124*H124</f>
        <v>0</v>
      </c>
      <c r="Q124" s="218">
        <v>0</v>
      </c>
      <c r="R124" s="218">
        <f>Q124*H124</f>
        <v>0</v>
      </c>
      <c r="S124" s="218">
        <v>0</v>
      </c>
      <c r="T124" s="219">
        <f>S124*H124</f>
        <v>0</v>
      </c>
      <c r="AR124" s="25" t="s">
        <v>502</v>
      </c>
      <c r="AT124" s="25" t="s">
        <v>498</v>
      </c>
      <c r="AU124" s="25" t="s">
        <v>82</v>
      </c>
      <c r="AY124" s="25" t="s">
        <v>492</v>
      </c>
      <c r="BE124" s="220">
        <f>IF(N124="základní",J124,0)</f>
        <v>0</v>
      </c>
      <c r="BF124" s="220">
        <f>IF(N124="snížená",J124,0)</f>
        <v>0</v>
      </c>
      <c r="BG124" s="220">
        <f>IF(N124="zákl. přenesená",J124,0)</f>
        <v>0</v>
      </c>
      <c r="BH124" s="220">
        <f>IF(N124="sníž. přenesená",J124,0)</f>
        <v>0</v>
      </c>
      <c r="BI124" s="220">
        <f>IF(N124="nulová",J124,0)</f>
        <v>0</v>
      </c>
      <c r="BJ124" s="25" t="s">
        <v>80</v>
      </c>
      <c r="BK124" s="220">
        <f>ROUND(I124*H124,2)</f>
        <v>0</v>
      </c>
      <c r="BL124" s="25" t="s">
        <v>502</v>
      </c>
      <c r="BM124" s="25" t="s">
        <v>3363</v>
      </c>
    </row>
    <row r="125" spans="2:65" s="1" customFormat="1">
      <c r="B125" s="42"/>
      <c r="C125" s="64"/>
      <c r="D125" s="227" t="s">
        <v>506</v>
      </c>
      <c r="E125" s="64"/>
      <c r="F125" s="274" t="s">
        <v>13165</v>
      </c>
      <c r="G125" s="64"/>
      <c r="H125" s="64"/>
      <c r="I125" s="177"/>
      <c r="J125" s="64"/>
      <c r="K125" s="64"/>
      <c r="L125" s="62"/>
      <c r="M125" s="223"/>
      <c r="N125" s="43"/>
      <c r="O125" s="43"/>
      <c r="P125" s="43"/>
      <c r="Q125" s="43"/>
      <c r="R125" s="43"/>
      <c r="S125" s="43"/>
      <c r="T125" s="79"/>
      <c r="AT125" s="25" t="s">
        <v>506</v>
      </c>
      <c r="AU125" s="25" t="s">
        <v>82</v>
      </c>
    </row>
    <row r="126" spans="2:65" s="1" customFormat="1" ht="16.5" customHeight="1">
      <c r="B126" s="42"/>
      <c r="C126" s="209" t="s">
        <v>775</v>
      </c>
      <c r="D126" s="209" t="s">
        <v>498</v>
      </c>
      <c r="E126" s="210" t="s">
        <v>13166</v>
      </c>
      <c r="F126" s="211" t="s">
        <v>13167</v>
      </c>
      <c r="G126" s="212" t="s">
        <v>2537</v>
      </c>
      <c r="H126" s="213">
        <v>30</v>
      </c>
      <c r="I126" s="214"/>
      <c r="J126" s="215">
        <f>ROUND(I126*H126,2)</f>
        <v>0</v>
      </c>
      <c r="K126" s="211" t="s">
        <v>23</v>
      </c>
      <c r="L126" s="62"/>
      <c r="M126" s="216" t="s">
        <v>23</v>
      </c>
      <c r="N126" s="217" t="s">
        <v>44</v>
      </c>
      <c r="O126" s="43"/>
      <c r="P126" s="218">
        <f>O126*H126</f>
        <v>0</v>
      </c>
      <c r="Q126" s="218">
        <v>0</v>
      </c>
      <c r="R126" s="218">
        <f>Q126*H126</f>
        <v>0</v>
      </c>
      <c r="S126" s="218">
        <v>0</v>
      </c>
      <c r="T126" s="219">
        <f>S126*H126</f>
        <v>0</v>
      </c>
      <c r="AR126" s="25" t="s">
        <v>502</v>
      </c>
      <c r="AT126" s="25" t="s">
        <v>498</v>
      </c>
      <c r="AU126" s="25" t="s">
        <v>82</v>
      </c>
      <c r="AY126" s="25" t="s">
        <v>492</v>
      </c>
      <c r="BE126" s="220">
        <f>IF(N126="základní",J126,0)</f>
        <v>0</v>
      </c>
      <c r="BF126" s="220">
        <f>IF(N126="snížená",J126,0)</f>
        <v>0</v>
      </c>
      <c r="BG126" s="220">
        <f>IF(N126="zákl. přenesená",J126,0)</f>
        <v>0</v>
      </c>
      <c r="BH126" s="220">
        <f>IF(N126="sníž. přenesená",J126,0)</f>
        <v>0</v>
      </c>
      <c r="BI126" s="220">
        <f>IF(N126="nulová",J126,0)</f>
        <v>0</v>
      </c>
      <c r="BJ126" s="25" t="s">
        <v>80</v>
      </c>
      <c r="BK126" s="220">
        <f>ROUND(I126*H126,2)</f>
        <v>0</v>
      </c>
      <c r="BL126" s="25" t="s">
        <v>502</v>
      </c>
      <c r="BM126" s="25" t="s">
        <v>5277</v>
      </c>
    </row>
    <row r="127" spans="2:65" s="1" customFormat="1">
      <c r="B127" s="42"/>
      <c r="C127" s="64"/>
      <c r="D127" s="227" t="s">
        <v>506</v>
      </c>
      <c r="E127" s="64"/>
      <c r="F127" s="274" t="s">
        <v>13167</v>
      </c>
      <c r="G127" s="64"/>
      <c r="H127" s="64"/>
      <c r="I127" s="177"/>
      <c r="J127" s="64"/>
      <c r="K127" s="64"/>
      <c r="L127" s="62"/>
      <c r="M127" s="223"/>
      <c r="N127" s="43"/>
      <c r="O127" s="43"/>
      <c r="P127" s="43"/>
      <c r="Q127" s="43"/>
      <c r="R127" s="43"/>
      <c r="S127" s="43"/>
      <c r="T127" s="79"/>
      <c r="AT127" s="25" t="s">
        <v>506</v>
      </c>
      <c r="AU127" s="25" t="s">
        <v>82</v>
      </c>
    </row>
    <row r="128" spans="2:65" s="1" customFormat="1" ht="16.5" customHeight="1">
      <c r="B128" s="42"/>
      <c r="C128" s="209" t="s">
        <v>781</v>
      </c>
      <c r="D128" s="209" t="s">
        <v>498</v>
      </c>
      <c r="E128" s="210" t="s">
        <v>13168</v>
      </c>
      <c r="F128" s="211" t="s">
        <v>13169</v>
      </c>
      <c r="G128" s="212" t="s">
        <v>2537</v>
      </c>
      <c r="H128" s="213">
        <v>3</v>
      </c>
      <c r="I128" s="214"/>
      <c r="J128" s="215">
        <f>ROUND(I128*H128,2)</f>
        <v>0</v>
      </c>
      <c r="K128" s="211" t="s">
        <v>23</v>
      </c>
      <c r="L128" s="62"/>
      <c r="M128" s="216" t="s">
        <v>23</v>
      </c>
      <c r="N128" s="217" t="s">
        <v>44</v>
      </c>
      <c r="O128" s="43"/>
      <c r="P128" s="218">
        <f>O128*H128</f>
        <v>0</v>
      </c>
      <c r="Q128" s="218">
        <v>0</v>
      </c>
      <c r="R128" s="218">
        <f>Q128*H128</f>
        <v>0</v>
      </c>
      <c r="S128" s="218">
        <v>0</v>
      </c>
      <c r="T128" s="219">
        <f>S128*H128</f>
        <v>0</v>
      </c>
      <c r="AR128" s="25" t="s">
        <v>502</v>
      </c>
      <c r="AT128" s="25" t="s">
        <v>498</v>
      </c>
      <c r="AU128" s="25" t="s">
        <v>82</v>
      </c>
      <c r="AY128" s="25" t="s">
        <v>492</v>
      </c>
      <c r="BE128" s="220">
        <f>IF(N128="základní",J128,0)</f>
        <v>0</v>
      </c>
      <c r="BF128" s="220">
        <f>IF(N128="snížená",J128,0)</f>
        <v>0</v>
      </c>
      <c r="BG128" s="220">
        <f>IF(N128="zákl. přenesená",J128,0)</f>
        <v>0</v>
      </c>
      <c r="BH128" s="220">
        <f>IF(N128="sníž. přenesená",J128,0)</f>
        <v>0</v>
      </c>
      <c r="BI128" s="220">
        <f>IF(N128="nulová",J128,0)</f>
        <v>0</v>
      </c>
      <c r="BJ128" s="25" t="s">
        <v>80</v>
      </c>
      <c r="BK128" s="220">
        <f>ROUND(I128*H128,2)</f>
        <v>0</v>
      </c>
      <c r="BL128" s="25" t="s">
        <v>502</v>
      </c>
      <c r="BM128" s="25" t="s">
        <v>5285</v>
      </c>
    </row>
    <row r="129" spans="2:65" s="1" customFormat="1">
      <c r="B129" s="42"/>
      <c r="C129" s="64"/>
      <c r="D129" s="227" t="s">
        <v>506</v>
      </c>
      <c r="E129" s="64"/>
      <c r="F129" s="274" t="s">
        <v>13169</v>
      </c>
      <c r="G129" s="64"/>
      <c r="H129" s="64"/>
      <c r="I129" s="177"/>
      <c r="J129" s="64"/>
      <c r="K129" s="64"/>
      <c r="L129" s="62"/>
      <c r="M129" s="223"/>
      <c r="N129" s="43"/>
      <c r="O129" s="43"/>
      <c r="P129" s="43"/>
      <c r="Q129" s="43"/>
      <c r="R129" s="43"/>
      <c r="S129" s="43"/>
      <c r="T129" s="79"/>
      <c r="AT129" s="25" t="s">
        <v>506</v>
      </c>
      <c r="AU129" s="25" t="s">
        <v>82</v>
      </c>
    </row>
    <row r="130" spans="2:65" s="1" customFormat="1" ht="16.5" customHeight="1">
      <c r="B130" s="42"/>
      <c r="C130" s="209" t="s">
        <v>787</v>
      </c>
      <c r="D130" s="209" t="s">
        <v>498</v>
      </c>
      <c r="E130" s="210" t="s">
        <v>13170</v>
      </c>
      <c r="F130" s="211" t="s">
        <v>13171</v>
      </c>
      <c r="G130" s="212" t="s">
        <v>2537</v>
      </c>
      <c r="H130" s="213">
        <v>50</v>
      </c>
      <c r="I130" s="214"/>
      <c r="J130" s="215">
        <f>ROUND(I130*H130,2)</f>
        <v>0</v>
      </c>
      <c r="K130" s="211" t="s">
        <v>23</v>
      </c>
      <c r="L130" s="62"/>
      <c r="M130" s="216" t="s">
        <v>23</v>
      </c>
      <c r="N130" s="217" t="s">
        <v>44</v>
      </c>
      <c r="O130" s="43"/>
      <c r="P130" s="218">
        <f>O130*H130</f>
        <v>0</v>
      </c>
      <c r="Q130" s="218">
        <v>0</v>
      </c>
      <c r="R130" s="218">
        <f>Q130*H130</f>
        <v>0</v>
      </c>
      <c r="S130" s="218">
        <v>0</v>
      </c>
      <c r="T130" s="219">
        <f>S130*H130</f>
        <v>0</v>
      </c>
      <c r="AR130" s="25" t="s">
        <v>502</v>
      </c>
      <c r="AT130" s="25" t="s">
        <v>498</v>
      </c>
      <c r="AU130" s="25" t="s">
        <v>82</v>
      </c>
      <c r="AY130" s="25" t="s">
        <v>492</v>
      </c>
      <c r="BE130" s="220">
        <f>IF(N130="základní",J130,0)</f>
        <v>0</v>
      </c>
      <c r="BF130" s="220">
        <f>IF(N130="snížená",J130,0)</f>
        <v>0</v>
      </c>
      <c r="BG130" s="220">
        <f>IF(N130="zákl. přenesená",J130,0)</f>
        <v>0</v>
      </c>
      <c r="BH130" s="220">
        <f>IF(N130="sníž. přenesená",J130,0)</f>
        <v>0</v>
      </c>
      <c r="BI130" s="220">
        <f>IF(N130="nulová",J130,0)</f>
        <v>0</v>
      </c>
      <c r="BJ130" s="25" t="s">
        <v>80</v>
      </c>
      <c r="BK130" s="220">
        <f>ROUND(I130*H130,2)</f>
        <v>0</v>
      </c>
      <c r="BL130" s="25" t="s">
        <v>502</v>
      </c>
      <c r="BM130" s="25" t="s">
        <v>5294</v>
      </c>
    </row>
    <row r="131" spans="2:65" s="1" customFormat="1">
      <c r="B131" s="42"/>
      <c r="C131" s="64"/>
      <c r="D131" s="227" t="s">
        <v>506</v>
      </c>
      <c r="E131" s="64"/>
      <c r="F131" s="274" t="s">
        <v>13171</v>
      </c>
      <c r="G131" s="64"/>
      <c r="H131" s="64"/>
      <c r="I131" s="177"/>
      <c r="J131" s="64"/>
      <c r="K131" s="64"/>
      <c r="L131" s="62"/>
      <c r="M131" s="223"/>
      <c r="N131" s="43"/>
      <c r="O131" s="43"/>
      <c r="P131" s="43"/>
      <c r="Q131" s="43"/>
      <c r="R131" s="43"/>
      <c r="S131" s="43"/>
      <c r="T131" s="79"/>
      <c r="AT131" s="25" t="s">
        <v>506</v>
      </c>
      <c r="AU131" s="25" t="s">
        <v>82</v>
      </c>
    </row>
    <row r="132" spans="2:65" s="1" customFormat="1" ht="16.5" customHeight="1">
      <c r="B132" s="42"/>
      <c r="C132" s="209" t="s">
        <v>792</v>
      </c>
      <c r="D132" s="209" t="s">
        <v>498</v>
      </c>
      <c r="E132" s="210" t="s">
        <v>13172</v>
      </c>
      <c r="F132" s="211" t="s">
        <v>13173</v>
      </c>
      <c r="G132" s="212" t="s">
        <v>2537</v>
      </c>
      <c r="H132" s="213">
        <v>21</v>
      </c>
      <c r="I132" s="214"/>
      <c r="J132" s="215">
        <f>ROUND(I132*H132,2)</f>
        <v>0</v>
      </c>
      <c r="K132" s="211" t="s">
        <v>23</v>
      </c>
      <c r="L132" s="62"/>
      <c r="M132" s="216" t="s">
        <v>23</v>
      </c>
      <c r="N132" s="217" t="s">
        <v>44</v>
      </c>
      <c r="O132" s="43"/>
      <c r="P132" s="218">
        <f>O132*H132</f>
        <v>0</v>
      </c>
      <c r="Q132" s="218">
        <v>0</v>
      </c>
      <c r="R132" s="218">
        <f>Q132*H132</f>
        <v>0</v>
      </c>
      <c r="S132" s="218">
        <v>0</v>
      </c>
      <c r="T132" s="219">
        <f>S132*H132</f>
        <v>0</v>
      </c>
      <c r="AR132" s="25" t="s">
        <v>502</v>
      </c>
      <c r="AT132" s="25" t="s">
        <v>498</v>
      </c>
      <c r="AU132" s="25" t="s">
        <v>82</v>
      </c>
      <c r="AY132" s="25" t="s">
        <v>492</v>
      </c>
      <c r="BE132" s="220">
        <f>IF(N132="základní",J132,0)</f>
        <v>0</v>
      </c>
      <c r="BF132" s="220">
        <f>IF(N132="snížená",J132,0)</f>
        <v>0</v>
      </c>
      <c r="BG132" s="220">
        <f>IF(N132="zákl. přenesená",J132,0)</f>
        <v>0</v>
      </c>
      <c r="BH132" s="220">
        <f>IF(N132="sníž. přenesená",J132,0)</f>
        <v>0</v>
      </c>
      <c r="BI132" s="220">
        <f>IF(N132="nulová",J132,0)</f>
        <v>0</v>
      </c>
      <c r="BJ132" s="25" t="s">
        <v>80</v>
      </c>
      <c r="BK132" s="220">
        <f>ROUND(I132*H132,2)</f>
        <v>0</v>
      </c>
      <c r="BL132" s="25" t="s">
        <v>502</v>
      </c>
      <c r="BM132" s="25" t="s">
        <v>5303</v>
      </c>
    </row>
    <row r="133" spans="2:65" s="1" customFormat="1">
      <c r="B133" s="42"/>
      <c r="C133" s="64"/>
      <c r="D133" s="227" t="s">
        <v>506</v>
      </c>
      <c r="E133" s="64"/>
      <c r="F133" s="274" t="s">
        <v>13173</v>
      </c>
      <c r="G133" s="64"/>
      <c r="H133" s="64"/>
      <c r="I133" s="177"/>
      <c r="J133" s="64"/>
      <c r="K133" s="64"/>
      <c r="L133" s="62"/>
      <c r="M133" s="223"/>
      <c r="N133" s="43"/>
      <c r="O133" s="43"/>
      <c r="P133" s="43"/>
      <c r="Q133" s="43"/>
      <c r="R133" s="43"/>
      <c r="S133" s="43"/>
      <c r="T133" s="79"/>
      <c r="AT133" s="25" t="s">
        <v>506</v>
      </c>
      <c r="AU133" s="25" t="s">
        <v>82</v>
      </c>
    </row>
    <row r="134" spans="2:65" s="1" customFormat="1" ht="16.5" customHeight="1">
      <c r="B134" s="42"/>
      <c r="C134" s="209" t="s">
        <v>800</v>
      </c>
      <c r="D134" s="209" t="s">
        <v>498</v>
      </c>
      <c r="E134" s="210" t="s">
        <v>12969</v>
      </c>
      <c r="F134" s="211" t="s">
        <v>12970</v>
      </c>
      <c r="G134" s="212" t="s">
        <v>2537</v>
      </c>
      <c r="H134" s="213">
        <v>14</v>
      </c>
      <c r="I134" s="214"/>
      <c r="J134" s="215">
        <f>ROUND(I134*H134,2)</f>
        <v>0</v>
      </c>
      <c r="K134" s="211" t="s">
        <v>23</v>
      </c>
      <c r="L134" s="62"/>
      <c r="M134" s="216" t="s">
        <v>23</v>
      </c>
      <c r="N134" s="217" t="s">
        <v>44</v>
      </c>
      <c r="O134" s="43"/>
      <c r="P134" s="218">
        <f>O134*H134</f>
        <v>0</v>
      </c>
      <c r="Q134" s="218">
        <v>0</v>
      </c>
      <c r="R134" s="218">
        <f>Q134*H134</f>
        <v>0</v>
      </c>
      <c r="S134" s="218">
        <v>0</v>
      </c>
      <c r="T134" s="219">
        <f>S134*H134</f>
        <v>0</v>
      </c>
      <c r="AR134" s="25" t="s">
        <v>502</v>
      </c>
      <c r="AT134" s="25" t="s">
        <v>498</v>
      </c>
      <c r="AU134" s="25" t="s">
        <v>82</v>
      </c>
      <c r="AY134" s="25" t="s">
        <v>492</v>
      </c>
      <c r="BE134" s="220">
        <f>IF(N134="základní",J134,0)</f>
        <v>0</v>
      </c>
      <c r="BF134" s="220">
        <f>IF(N134="snížená",J134,0)</f>
        <v>0</v>
      </c>
      <c r="BG134" s="220">
        <f>IF(N134="zákl. přenesená",J134,0)</f>
        <v>0</v>
      </c>
      <c r="BH134" s="220">
        <f>IF(N134="sníž. přenesená",J134,0)</f>
        <v>0</v>
      </c>
      <c r="BI134" s="220">
        <f>IF(N134="nulová",J134,0)</f>
        <v>0</v>
      </c>
      <c r="BJ134" s="25" t="s">
        <v>80</v>
      </c>
      <c r="BK134" s="220">
        <f>ROUND(I134*H134,2)</f>
        <v>0</v>
      </c>
      <c r="BL134" s="25" t="s">
        <v>502</v>
      </c>
      <c r="BM134" s="25" t="s">
        <v>5311</v>
      </c>
    </row>
    <row r="135" spans="2:65" s="1" customFormat="1">
      <c r="B135" s="42"/>
      <c r="C135" s="64"/>
      <c r="D135" s="227" t="s">
        <v>506</v>
      </c>
      <c r="E135" s="64"/>
      <c r="F135" s="274" t="s">
        <v>12970</v>
      </c>
      <c r="G135" s="64"/>
      <c r="H135" s="64"/>
      <c r="I135" s="177"/>
      <c r="J135" s="64"/>
      <c r="K135" s="64"/>
      <c r="L135" s="62"/>
      <c r="M135" s="223"/>
      <c r="N135" s="43"/>
      <c r="O135" s="43"/>
      <c r="P135" s="43"/>
      <c r="Q135" s="43"/>
      <c r="R135" s="43"/>
      <c r="S135" s="43"/>
      <c r="T135" s="79"/>
      <c r="AT135" s="25" t="s">
        <v>506</v>
      </c>
      <c r="AU135" s="25" t="s">
        <v>82</v>
      </c>
    </row>
    <row r="136" spans="2:65" s="1" customFormat="1" ht="16.5" customHeight="1">
      <c r="B136" s="42"/>
      <c r="C136" s="209" t="s">
        <v>9</v>
      </c>
      <c r="D136" s="209" t="s">
        <v>498</v>
      </c>
      <c r="E136" s="210" t="s">
        <v>13174</v>
      </c>
      <c r="F136" s="211" t="s">
        <v>13055</v>
      </c>
      <c r="G136" s="212" t="s">
        <v>2537</v>
      </c>
      <c r="H136" s="213">
        <v>1</v>
      </c>
      <c r="I136" s="214"/>
      <c r="J136" s="215">
        <f>ROUND(I136*H136,2)</f>
        <v>0</v>
      </c>
      <c r="K136" s="211" t="s">
        <v>23</v>
      </c>
      <c r="L136" s="62"/>
      <c r="M136" s="216" t="s">
        <v>23</v>
      </c>
      <c r="N136" s="217" t="s">
        <v>44</v>
      </c>
      <c r="O136" s="43"/>
      <c r="P136" s="218">
        <f>O136*H136</f>
        <v>0</v>
      </c>
      <c r="Q136" s="218">
        <v>0</v>
      </c>
      <c r="R136" s="218">
        <f>Q136*H136</f>
        <v>0</v>
      </c>
      <c r="S136" s="218">
        <v>0</v>
      </c>
      <c r="T136" s="219">
        <f>S136*H136</f>
        <v>0</v>
      </c>
      <c r="AR136" s="25" t="s">
        <v>502</v>
      </c>
      <c r="AT136" s="25" t="s">
        <v>498</v>
      </c>
      <c r="AU136" s="25" t="s">
        <v>82</v>
      </c>
      <c r="AY136" s="25" t="s">
        <v>492</v>
      </c>
      <c r="BE136" s="220">
        <f>IF(N136="základní",J136,0)</f>
        <v>0</v>
      </c>
      <c r="BF136" s="220">
        <f>IF(N136="snížená",J136,0)</f>
        <v>0</v>
      </c>
      <c r="BG136" s="220">
        <f>IF(N136="zákl. přenesená",J136,0)</f>
        <v>0</v>
      </c>
      <c r="BH136" s="220">
        <f>IF(N136="sníž. přenesená",J136,0)</f>
        <v>0</v>
      </c>
      <c r="BI136" s="220">
        <f>IF(N136="nulová",J136,0)</f>
        <v>0</v>
      </c>
      <c r="BJ136" s="25" t="s">
        <v>80</v>
      </c>
      <c r="BK136" s="220">
        <f>ROUND(I136*H136,2)</f>
        <v>0</v>
      </c>
      <c r="BL136" s="25" t="s">
        <v>502</v>
      </c>
      <c r="BM136" s="25" t="s">
        <v>5319</v>
      </c>
    </row>
    <row r="137" spans="2:65" s="1" customFormat="1">
      <c r="B137" s="42"/>
      <c r="C137" s="64"/>
      <c r="D137" s="227" t="s">
        <v>506</v>
      </c>
      <c r="E137" s="64"/>
      <c r="F137" s="274" t="s">
        <v>13055</v>
      </c>
      <c r="G137" s="64"/>
      <c r="H137" s="64"/>
      <c r="I137" s="177"/>
      <c r="J137" s="64"/>
      <c r="K137" s="64"/>
      <c r="L137" s="62"/>
      <c r="M137" s="223"/>
      <c r="N137" s="43"/>
      <c r="O137" s="43"/>
      <c r="P137" s="43"/>
      <c r="Q137" s="43"/>
      <c r="R137" s="43"/>
      <c r="S137" s="43"/>
      <c r="T137" s="79"/>
      <c r="AT137" s="25" t="s">
        <v>506</v>
      </c>
      <c r="AU137" s="25" t="s">
        <v>82</v>
      </c>
    </row>
    <row r="138" spans="2:65" s="1" customFormat="1" ht="16.5" customHeight="1">
      <c r="B138" s="42"/>
      <c r="C138" s="209" t="s">
        <v>308</v>
      </c>
      <c r="D138" s="209" t="s">
        <v>498</v>
      </c>
      <c r="E138" s="210" t="s">
        <v>13175</v>
      </c>
      <c r="F138" s="211" t="s">
        <v>13057</v>
      </c>
      <c r="G138" s="212" t="s">
        <v>2537</v>
      </c>
      <c r="H138" s="213">
        <v>1</v>
      </c>
      <c r="I138" s="214"/>
      <c r="J138" s="215">
        <f>ROUND(I138*H138,2)</f>
        <v>0</v>
      </c>
      <c r="K138" s="211" t="s">
        <v>23</v>
      </c>
      <c r="L138" s="62"/>
      <c r="M138" s="216" t="s">
        <v>23</v>
      </c>
      <c r="N138" s="217" t="s">
        <v>44</v>
      </c>
      <c r="O138" s="43"/>
      <c r="P138" s="218">
        <f>O138*H138</f>
        <v>0</v>
      </c>
      <c r="Q138" s="218">
        <v>0</v>
      </c>
      <c r="R138" s="218">
        <f>Q138*H138</f>
        <v>0</v>
      </c>
      <c r="S138" s="218">
        <v>0</v>
      </c>
      <c r="T138" s="219">
        <f>S138*H138</f>
        <v>0</v>
      </c>
      <c r="AR138" s="25" t="s">
        <v>502</v>
      </c>
      <c r="AT138" s="25" t="s">
        <v>498</v>
      </c>
      <c r="AU138" s="25" t="s">
        <v>82</v>
      </c>
      <c r="AY138" s="25" t="s">
        <v>492</v>
      </c>
      <c r="BE138" s="220">
        <f>IF(N138="základní",J138,0)</f>
        <v>0</v>
      </c>
      <c r="BF138" s="220">
        <f>IF(N138="snížená",J138,0)</f>
        <v>0</v>
      </c>
      <c r="BG138" s="220">
        <f>IF(N138="zákl. přenesená",J138,0)</f>
        <v>0</v>
      </c>
      <c r="BH138" s="220">
        <f>IF(N138="sníž. přenesená",J138,0)</f>
        <v>0</v>
      </c>
      <c r="BI138" s="220">
        <f>IF(N138="nulová",J138,0)</f>
        <v>0</v>
      </c>
      <c r="BJ138" s="25" t="s">
        <v>80</v>
      </c>
      <c r="BK138" s="220">
        <f>ROUND(I138*H138,2)</f>
        <v>0</v>
      </c>
      <c r="BL138" s="25" t="s">
        <v>502</v>
      </c>
      <c r="BM138" s="25" t="s">
        <v>5327</v>
      </c>
    </row>
    <row r="139" spans="2:65" s="1" customFormat="1">
      <c r="B139" s="42"/>
      <c r="C139" s="64"/>
      <c r="D139" s="227" t="s">
        <v>506</v>
      </c>
      <c r="E139" s="64"/>
      <c r="F139" s="274" t="s">
        <v>13057</v>
      </c>
      <c r="G139" s="64"/>
      <c r="H139" s="64"/>
      <c r="I139" s="177"/>
      <c r="J139" s="64"/>
      <c r="K139" s="64"/>
      <c r="L139" s="62"/>
      <c r="M139" s="223"/>
      <c r="N139" s="43"/>
      <c r="O139" s="43"/>
      <c r="P139" s="43"/>
      <c r="Q139" s="43"/>
      <c r="R139" s="43"/>
      <c r="S139" s="43"/>
      <c r="T139" s="79"/>
      <c r="AT139" s="25" t="s">
        <v>506</v>
      </c>
      <c r="AU139" s="25" t="s">
        <v>82</v>
      </c>
    </row>
    <row r="140" spans="2:65" s="1" customFormat="1" ht="16.5" customHeight="1">
      <c r="B140" s="42"/>
      <c r="C140" s="209" t="s">
        <v>829</v>
      </c>
      <c r="D140" s="209" t="s">
        <v>498</v>
      </c>
      <c r="E140" s="210" t="s">
        <v>13176</v>
      </c>
      <c r="F140" s="211" t="s">
        <v>13059</v>
      </c>
      <c r="G140" s="212" t="s">
        <v>2537</v>
      </c>
      <c r="H140" s="213">
        <v>1</v>
      </c>
      <c r="I140" s="214"/>
      <c r="J140" s="215">
        <f>ROUND(I140*H140,2)</f>
        <v>0</v>
      </c>
      <c r="K140" s="211" t="s">
        <v>23</v>
      </c>
      <c r="L140" s="62"/>
      <c r="M140" s="216" t="s">
        <v>23</v>
      </c>
      <c r="N140" s="217" t="s">
        <v>44</v>
      </c>
      <c r="O140" s="43"/>
      <c r="P140" s="218">
        <f>O140*H140</f>
        <v>0</v>
      </c>
      <c r="Q140" s="218">
        <v>0</v>
      </c>
      <c r="R140" s="218">
        <f>Q140*H140</f>
        <v>0</v>
      </c>
      <c r="S140" s="218">
        <v>0</v>
      </c>
      <c r="T140" s="219">
        <f>S140*H140</f>
        <v>0</v>
      </c>
      <c r="AR140" s="25" t="s">
        <v>502</v>
      </c>
      <c r="AT140" s="25" t="s">
        <v>498</v>
      </c>
      <c r="AU140" s="25" t="s">
        <v>82</v>
      </c>
      <c r="AY140" s="25" t="s">
        <v>492</v>
      </c>
      <c r="BE140" s="220">
        <f>IF(N140="základní",J140,0)</f>
        <v>0</v>
      </c>
      <c r="BF140" s="220">
        <f>IF(N140="snížená",J140,0)</f>
        <v>0</v>
      </c>
      <c r="BG140" s="220">
        <f>IF(N140="zákl. přenesená",J140,0)</f>
        <v>0</v>
      </c>
      <c r="BH140" s="220">
        <f>IF(N140="sníž. přenesená",J140,0)</f>
        <v>0</v>
      </c>
      <c r="BI140" s="220">
        <f>IF(N140="nulová",J140,0)</f>
        <v>0</v>
      </c>
      <c r="BJ140" s="25" t="s">
        <v>80</v>
      </c>
      <c r="BK140" s="220">
        <f>ROUND(I140*H140,2)</f>
        <v>0</v>
      </c>
      <c r="BL140" s="25" t="s">
        <v>502</v>
      </c>
      <c r="BM140" s="25" t="s">
        <v>5335</v>
      </c>
    </row>
    <row r="141" spans="2:65" s="1" customFormat="1">
      <c r="B141" s="42"/>
      <c r="C141" s="64"/>
      <c r="D141" s="227" t="s">
        <v>506</v>
      </c>
      <c r="E141" s="64"/>
      <c r="F141" s="274" t="s">
        <v>13059</v>
      </c>
      <c r="G141" s="64"/>
      <c r="H141" s="64"/>
      <c r="I141" s="177"/>
      <c r="J141" s="64"/>
      <c r="K141" s="64"/>
      <c r="L141" s="62"/>
      <c r="M141" s="223"/>
      <c r="N141" s="43"/>
      <c r="O141" s="43"/>
      <c r="P141" s="43"/>
      <c r="Q141" s="43"/>
      <c r="R141" s="43"/>
      <c r="S141" s="43"/>
      <c r="T141" s="79"/>
      <c r="AT141" s="25" t="s">
        <v>506</v>
      </c>
      <c r="AU141" s="25" t="s">
        <v>82</v>
      </c>
    </row>
    <row r="142" spans="2:65" s="1" customFormat="1" ht="16.5" customHeight="1">
      <c r="B142" s="42"/>
      <c r="C142" s="209" t="s">
        <v>838</v>
      </c>
      <c r="D142" s="209" t="s">
        <v>498</v>
      </c>
      <c r="E142" s="210" t="s">
        <v>13177</v>
      </c>
      <c r="F142" s="211" t="s">
        <v>13061</v>
      </c>
      <c r="G142" s="212" t="s">
        <v>2537</v>
      </c>
      <c r="H142" s="213">
        <v>1</v>
      </c>
      <c r="I142" s="214"/>
      <c r="J142" s="215">
        <f>ROUND(I142*H142,2)</f>
        <v>0</v>
      </c>
      <c r="K142" s="211" t="s">
        <v>23</v>
      </c>
      <c r="L142" s="62"/>
      <c r="M142" s="216" t="s">
        <v>23</v>
      </c>
      <c r="N142" s="217" t="s">
        <v>44</v>
      </c>
      <c r="O142" s="43"/>
      <c r="P142" s="218">
        <f>O142*H142</f>
        <v>0</v>
      </c>
      <c r="Q142" s="218">
        <v>0</v>
      </c>
      <c r="R142" s="218">
        <f>Q142*H142</f>
        <v>0</v>
      </c>
      <c r="S142" s="218">
        <v>0</v>
      </c>
      <c r="T142" s="219">
        <f>S142*H142</f>
        <v>0</v>
      </c>
      <c r="AR142" s="25" t="s">
        <v>502</v>
      </c>
      <c r="AT142" s="25" t="s">
        <v>498</v>
      </c>
      <c r="AU142" s="25" t="s">
        <v>82</v>
      </c>
      <c r="AY142" s="25" t="s">
        <v>492</v>
      </c>
      <c r="BE142" s="220">
        <f>IF(N142="základní",J142,0)</f>
        <v>0</v>
      </c>
      <c r="BF142" s="220">
        <f>IF(N142="snížená",J142,0)</f>
        <v>0</v>
      </c>
      <c r="BG142" s="220">
        <f>IF(N142="zákl. přenesená",J142,0)</f>
        <v>0</v>
      </c>
      <c r="BH142" s="220">
        <f>IF(N142="sníž. přenesená",J142,0)</f>
        <v>0</v>
      </c>
      <c r="BI142" s="220">
        <f>IF(N142="nulová",J142,0)</f>
        <v>0</v>
      </c>
      <c r="BJ142" s="25" t="s">
        <v>80</v>
      </c>
      <c r="BK142" s="220">
        <f>ROUND(I142*H142,2)</f>
        <v>0</v>
      </c>
      <c r="BL142" s="25" t="s">
        <v>502</v>
      </c>
      <c r="BM142" s="25" t="s">
        <v>5343</v>
      </c>
    </row>
    <row r="143" spans="2:65" s="1" customFormat="1">
      <c r="B143" s="42"/>
      <c r="C143" s="64"/>
      <c r="D143" s="221" t="s">
        <v>506</v>
      </c>
      <c r="E143" s="64"/>
      <c r="F143" s="222" t="s">
        <v>13061</v>
      </c>
      <c r="G143" s="64"/>
      <c r="H143" s="64"/>
      <c r="I143" s="177"/>
      <c r="J143" s="64"/>
      <c r="K143" s="64"/>
      <c r="L143" s="62"/>
      <c r="M143" s="292"/>
      <c r="N143" s="293"/>
      <c r="O143" s="293"/>
      <c r="P143" s="293"/>
      <c r="Q143" s="293"/>
      <c r="R143" s="293"/>
      <c r="S143" s="293"/>
      <c r="T143" s="294"/>
      <c r="AT143" s="25" t="s">
        <v>506</v>
      </c>
      <c r="AU143" s="25" t="s">
        <v>82</v>
      </c>
    </row>
    <row r="144" spans="2:65" s="1" customFormat="1" ht="6.9" customHeight="1">
      <c r="B144" s="57"/>
      <c r="C144" s="58"/>
      <c r="D144" s="58"/>
      <c r="E144" s="58"/>
      <c r="F144" s="58"/>
      <c r="G144" s="58"/>
      <c r="H144" s="58"/>
      <c r="I144" s="151"/>
      <c r="J144" s="58"/>
      <c r="K144" s="58"/>
      <c r="L144" s="62"/>
    </row>
  </sheetData>
  <sheetProtection password="CC35" sheet="1" objects="1" scenarios="1" formatCells="0" formatColumns="0" formatRows="0" sort="0" autoFilter="0"/>
  <autoFilter ref="C89:K143"/>
  <mergeCells count="16">
    <mergeCell ref="G1:H1"/>
    <mergeCell ref="E49:H49"/>
    <mergeCell ref="E53:H53"/>
    <mergeCell ref="E51:H51"/>
    <mergeCell ref="E55:H55"/>
    <mergeCell ref="E7:H7"/>
    <mergeCell ref="E11:H11"/>
    <mergeCell ref="E9:H9"/>
    <mergeCell ref="E13:H13"/>
    <mergeCell ref="E28:H28"/>
    <mergeCell ref="L2:V2"/>
    <mergeCell ref="E76:H76"/>
    <mergeCell ref="E80:H80"/>
    <mergeCell ref="E78:H78"/>
    <mergeCell ref="E82:H82"/>
    <mergeCell ref="J59:J60"/>
  </mergeCells>
  <hyperlinks>
    <hyperlink ref="F1:G1" location="C2" display="1) Krycí list soupisu"/>
    <hyperlink ref="G1:H1" location="C62" display="2) Rekapitulace"/>
    <hyperlink ref="J1" location="C8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67"/>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143</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8720</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13178</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ROUND(J97,2)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ROUND(SUM(BE97:BE466), 2)</f>
        <v>0</v>
      </c>
      <c r="G34" s="43"/>
      <c r="H34" s="43"/>
      <c r="I34" s="143">
        <v>0.21</v>
      </c>
      <c r="J34" s="142">
        <f>ROUND(ROUND((SUM(BE97:BE466)), 2)*I34, 2)</f>
        <v>0</v>
      </c>
      <c r="K34" s="46"/>
    </row>
    <row r="35" spans="2:11" s="1" customFormat="1" ht="14.4" customHeight="1">
      <c r="B35" s="42"/>
      <c r="C35" s="43"/>
      <c r="D35" s="43"/>
      <c r="E35" s="50" t="s">
        <v>45</v>
      </c>
      <c r="F35" s="142">
        <f>ROUND(SUM(BF97:BF466), 2)</f>
        <v>0</v>
      </c>
      <c r="G35" s="43"/>
      <c r="H35" s="43"/>
      <c r="I35" s="143">
        <v>0.15</v>
      </c>
      <c r="J35" s="142">
        <f>ROUND(ROUND((SUM(BF97:BF466)), 2)*I35, 2)</f>
        <v>0</v>
      </c>
      <c r="K35" s="46"/>
    </row>
    <row r="36" spans="2:11" s="1" customFormat="1" ht="14.4" hidden="1" customHeight="1">
      <c r="B36" s="42"/>
      <c r="C36" s="43"/>
      <c r="D36" s="43"/>
      <c r="E36" s="50" t="s">
        <v>46</v>
      </c>
      <c r="F36" s="142">
        <f>ROUND(SUM(BG97:BG466), 2)</f>
        <v>0</v>
      </c>
      <c r="G36" s="43"/>
      <c r="H36" s="43"/>
      <c r="I36" s="143">
        <v>0.21</v>
      </c>
      <c r="J36" s="142">
        <v>0</v>
      </c>
      <c r="K36" s="46"/>
    </row>
    <row r="37" spans="2:11" s="1" customFormat="1" ht="14.4" hidden="1" customHeight="1">
      <c r="B37" s="42"/>
      <c r="C37" s="43"/>
      <c r="D37" s="43"/>
      <c r="E37" s="50" t="s">
        <v>47</v>
      </c>
      <c r="F37" s="142">
        <f>ROUND(SUM(BH97:BH466), 2)</f>
        <v>0</v>
      </c>
      <c r="G37" s="43"/>
      <c r="H37" s="43"/>
      <c r="I37" s="143">
        <v>0.15</v>
      </c>
      <c r="J37" s="142">
        <v>0</v>
      </c>
      <c r="K37" s="46"/>
    </row>
    <row r="38" spans="2:11" s="1" customFormat="1" ht="14.4" hidden="1" customHeight="1">
      <c r="B38" s="42"/>
      <c r="C38" s="43"/>
      <c r="D38" s="43"/>
      <c r="E38" s="50" t="s">
        <v>48</v>
      </c>
      <c r="F38" s="142">
        <f>ROUND(SUM(BI97:BI466),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8720</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 xml:space="preserve">D.1.4.l - Zařízení strukturované kabeláže, přípojka slaboproudých rozvodů (SITMP) </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J97</f>
        <v>0</v>
      </c>
      <c r="K64" s="46"/>
      <c r="AU64" s="25" t="s">
        <v>300</v>
      </c>
    </row>
    <row r="65" spans="2:12" s="8" customFormat="1" ht="24.9" customHeight="1">
      <c r="B65" s="161"/>
      <c r="C65" s="162"/>
      <c r="D65" s="163" t="s">
        <v>13179</v>
      </c>
      <c r="E65" s="164"/>
      <c r="F65" s="164"/>
      <c r="G65" s="164"/>
      <c r="H65" s="164"/>
      <c r="I65" s="165"/>
      <c r="J65" s="166">
        <f>J98</f>
        <v>0</v>
      </c>
      <c r="K65" s="167"/>
    </row>
    <row r="66" spans="2:12" s="9" customFormat="1" ht="19.95" customHeight="1">
      <c r="B66" s="169"/>
      <c r="C66" s="170"/>
      <c r="D66" s="171" t="s">
        <v>13180</v>
      </c>
      <c r="E66" s="172"/>
      <c r="F66" s="172"/>
      <c r="G66" s="172"/>
      <c r="H66" s="172"/>
      <c r="I66" s="173"/>
      <c r="J66" s="174">
        <f>J99</f>
        <v>0</v>
      </c>
      <c r="K66" s="175"/>
    </row>
    <row r="67" spans="2:12" s="9" customFormat="1" ht="19.95" customHeight="1">
      <c r="B67" s="169"/>
      <c r="C67" s="170"/>
      <c r="D67" s="171" t="s">
        <v>13181</v>
      </c>
      <c r="E67" s="172"/>
      <c r="F67" s="172"/>
      <c r="G67" s="172"/>
      <c r="H67" s="172"/>
      <c r="I67" s="173"/>
      <c r="J67" s="174">
        <f>J229</f>
        <v>0</v>
      </c>
      <c r="K67" s="175"/>
    </row>
    <row r="68" spans="2:12" s="9" customFormat="1" ht="19.95" customHeight="1">
      <c r="B68" s="169"/>
      <c r="C68" s="170"/>
      <c r="D68" s="171" t="s">
        <v>13182</v>
      </c>
      <c r="E68" s="172"/>
      <c r="F68" s="172"/>
      <c r="G68" s="172"/>
      <c r="H68" s="172"/>
      <c r="I68" s="173"/>
      <c r="J68" s="174">
        <f>J240</f>
        <v>0</v>
      </c>
      <c r="K68" s="175"/>
    </row>
    <row r="69" spans="2:12" s="9" customFormat="1" ht="19.95" customHeight="1">
      <c r="B69" s="169"/>
      <c r="C69" s="170"/>
      <c r="D69" s="171" t="s">
        <v>13183</v>
      </c>
      <c r="E69" s="172"/>
      <c r="F69" s="172"/>
      <c r="G69" s="172"/>
      <c r="H69" s="172"/>
      <c r="I69" s="173"/>
      <c r="J69" s="174">
        <f>J244</f>
        <v>0</v>
      </c>
      <c r="K69" s="175"/>
    </row>
    <row r="70" spans="2:12" s="9" customFormat="1" ht="19.95" customHeight="1">
      <c r="B70" s="169"/>
      <c r="C70" s="170"/>
      <c r="D70" s="171" t="s">
        <v>13184</v>
      </c>
      <c r="E70" s="172"/>
      <c r="F70" s="172"/>
      <c r="G70" s="172"/>
      <c r="H70" s="172"/>
      <c r="I70" s="173"/>
      <c r="J70" s="174">
        <f>J254</f>
        <v>0</v>
      </c>
      <c r="K70" s="175"/>
    </row>
    <row r="71" spans="2:12" s="9" customFormat="1" ht="19.95" customHeight="1">
      <c r="B71" s="169"/>
      <c r="C71" s="170"/>
      <c r="D71" s="171" t="s">
        <v>13185</v>
      </c>
      <c r="E71" s="172"/>
      <c r="F71" s="172"/>
      <c r="G71" s="172"/>
      <c r="H71" s="172"/>
      <c r="I71" s="173"/>
      <c r="J71" s="174">
        <f>J332</f>
        <v>0</v>
      </c>
      <c r="K71" s="175"/>
    </row>
    <row r="72" spans="2:12" s="9" customFormat="1" ht="19.95" customHeight="1">
      <c r="B72" s="169"/>
      <c r="C72" s="170"/>
      <c r="D72" s="171" t="s">
        <v>13186</v>
      </c>
      <c r="E72" s="172"/>
      <c r="F72" s="172"/>
      <c r="G72" s="172"/>
      <c r="H72" s="172"/>
      <c r="I72" s="173"/>
      <c r="J72" s="174">
        <f>J393</f>
        <v>0</v>
      </c>
      <c r="K72" s="175"/>
    </row>
    <row r="73" spans="2:12" s="9" customFormat="1" ht="19.95" customHeight="1">
      <c r="B73" s="169"/>
      <c r="C73" s="170"/>
      <c r="D73" s="171" t="s">
        <v>13187</v>
      </c>
      <c r="E73" s="172"/>
      <c r="F73" s="172"/>
      <c r="G73" s="172"/>
      <c r="H73" s="172"/>
      <c r="I73" s="173"/>
      <c r="J73" s="174">
        <f>J460</f>
        <v>0</v>
      </c>
      <c r="K73" s="175"/>
    </row>
    <row r="74" spans="2:12" s="1" customFormat="1" ht="21.75" customHeight="1">
      <c r="B74" s="42"/>
      <c r="C74" s="43"/>
      <c r="D74" s="43"/>
      <c r="E74" s="43"/>
      <c r="F74" s="43"/>
      <c r="G74" s="43"/>
      <c r="H74" s="43"/>
      <c r="I74" s="129"/>
      <c r="J74" s="43"/>
      <c r="K74" s="46"/>
    </row>
    <row r="75" spans="2:12" s="1" customFormat="1" ht="6.9" customHeight="1">
      <c r="B75" s="57"/>
      <c r="C75" s="58"/>
      <c r="D75" s="58"/>
      <c r="E75" s="58"/>
      <c r="F75" s="58"/>
      <c r="G75" s="58"/>
      <c r="H75" s="58"/>
      <c r="I75" s="151"/>
      <c r="J75" s="58"/>
      <c r="K75" s="59"/>
    </row>
    <row r="79" spans="2:12" s="1" customFormat="1" ht="6.9" customHeight="1">
      <c r="B79" s="60"/>
      <c r="C79" s="61"/>
      <c r="D79" s="61"/>
      <c r="E79" s="61"/>
      <c r="F79" s="61"/>
      <c r="G79" s="61"/>
      <c r="H79" s="61"/>
      <c r="I79" s="154"/>
      <c r="J79" s="61"/>
      <c r="K79" s="61"/>
      <c r="L79" s="62"/>
    </row>
    <row r="80" spans="2:12" s="1" customFormat="1" ht="36.9" customHeight="1">
      <c r="B80" s="42"/>
      <c r="C80" s="63" t="s">
        <v>444</v>
      </c>
      <c r="D80" s="64"/>
      <c r="E80" s="64"/>
      <c r="F80" s="64"/>
      <c r="G80" s="64"/>
      <c r="H80" s="64"/>
      <c r="I80" s="177"/>
      <c r="J80" s="64"/>
      <c r="K80" s="64"/>
      <c r="L80" s="62"/>
    </row>
    <row r="81" spans="2:20" s="1" customFormat="1" ht="6.9" customHeight="1">
      <c r="B81" s="42"/>
      <c r="C81" s="64"/>
      <c r="D81" s="64"/>
      <c r="E81" s="64"/>
      <c r="F81" s="64"/>
      <c r="G81" s="64"/>
      <c r="H81" s="64"/>
      <c r="I81" s="177"/>
      <c r="J81" s="64"/>
      <c r="K81" s="64"/>
      <c r="L81" s="62"/>
    </row>
    <row r="82" spans="2:20" s="1" customFormat="1" ht="14.4" customHeight="1">
      <c r="B82" s="42"/>
      <c r="C82" s="66" t="s">
        <v>18</v>
      </c>
      <c r="D82" s="64"/>
      <c r="E82" s="64"/>
      <c r="F82" s="64"/>
      <c r="G82" s="64"/>
      <c r="H82" s="64"/>
      <c r="I82" s="177"/>
      <c r="J82" s="64"/>
      <c r="K82" s="64"/>
      <c r="L82" s="62"/>
    </row>
    <row r="83" spans="2:20" s="1" customFormat="1" ht="16.5" customHeight="1">
      <c r="B83" s="42"/>
      <c r="C83" s="64"/>
      <c r="D83" s="64"/>
      <c r="E83" s="427" t="str">
        <f>E7</f>
        <v>ZČU - STRADI - STRATEGICKÁ DISLOKACE ZČU - FZS</v>
      </c>
      <c r="F83" s="428"/>
      <c r="G83" s="428"/>
      <c r="H83" s="428"/>
      <c r="I83" s="177"/>
      <c r="J83" s="64"/>
      <c r="K83" s="64"/>
      <c r="L83" s="62"/>
    </row>
    <row r="84" spans="2:20" ht="13.2">
      <c r="B84" s="29"/>
      <c r="C84" s="66" t="s">
        <v>193</v>
      </c>
      <c r="D84" s="178"/>
      <c r="E84" s="178"/>
      <c r="F84" s="178"/>
      <c r="G84" s="178"/>
      <c r="H84" s="178"/>
      <c r="J84" s="178"/>
      <c r="K84" s="178"/>
      <c r="L84" s="179"/>
    </row>
    <row r="85" spans="2:20" ht="16.5" customHeight="1">
      <c r="B85" s="29"/>
      <c r="C85" s="178"/>
      <c r="D85" s="178"/>
      <c r="E85" s="427" t="s">
        <v>196</v>
      </c>
      <c r="F85" s="431"/>
      <c r="G85" s="431"/>
      <c r="H85" s="431"/>
      <c r="J85" s="178"/>
      <c r="K85" s="178"/>
      <c r="L85" s="179"/>
    </row>
    <row r="86" spans="2:20" ht="13.2">
      <c r="B86" s="29"/>
      <c r="C86" s="66" t="s">
        <v>199</v>
      </c>
      <c r="D86" s="178"/>
      <c r="E86" s="178"/>
      <c r="F86" s="178"/>
      <c r="G86" s="178"/>
      <c r="H86" s="178"/>
      <c r="J86" s="178"/>
      <c r="K86" s="178"/>
      <c r="L86" s="179"/>
    </row>
    <row r="87" spans="2:20" s="1" customFormat="1" ht="16.5" customHeight="1">
      <c r="B87" s="42"/>
      <c r="C87" s="64"/>
      <c r="D87" s="64"/>
      <c r="E87" s="430" t="s">
        <v>8720</v>
      </c>
      <c r="F87" s="421"/>
      <c r="G87" s="421"/>
      <c r="H87" s="421"/>
      <c r="I87" s="177"/>
      <c r="J87" s="64"/>
      <c r="K87" s="64"/>
      <c r="L87" s="62"/>
    </row>
    <row r="88" spans="2:20" s="1" customFormat="1" ht="14.4" customHeight="1">
      <c r="B88" s="42"/>
      <c r="C88" s="66" t="s">
        <v>7448</v>
      </c>
      <c r="D88" s="64"/>
      <c r="E88" s="64"/>
      <c r="F88" s="64"/>
      <c r="G88" s="64"/>
      <c r="H88" s="64"/>
      <c r="I88" s="177"/>
      <c r="J88" s="64"/>
      <c r="K88" s="64"/>
      <c r="L88" s="62"/>
    </row>
    <row r="89" spans="2:20" s="1" customFormat="1" ht="17.25" customHeight="1">
      <c r="B89" s="42"/>
      <c r="C89" s="64"/>
      <c r="D89" s="64"/>
      <c r="E89" s="393" t="str">
        <f>E13</f>
        <v xml:space="preserve">D.1.4.l - Zařízení strukturované kabeláže, přípojka slaboproudých rozvodů (SITMP) </v>
      </c>
      <c r="F89" s="421"/>
      <c r="G89" s="421"/>
      <c r="H89" s="421"/>
      <c r="I89" s="177"/>
      <c r="J89" s="64"/>
      <c r="K89" s="64"/>
      <c r="L89" s="62"/>
    </row>
    <row r="90" spans="2:20" s="1" customFormat="1" ht="6.9" customHeight="1">
      <c r="B90" s="42"/>
      <c r="C90" s="64"/>
      <c r="D90" s="64"/>
      <c r="E90" s="64"/>
      <c r="F90" s="64"/>
      <c r="G90" s="64"/>
      <c r="H90" s="64"/>
      <c r="I90" s="177"/>
      <c r="J90" s="64"/>
      <c r="K90" s="64"/>
      <c r="L90" s="62"/>
    </row>
    <row r="91" spans="2:20" s="1" customFormat="1" ht="18" customHeight="1">
      <c r="B91" s="42"/>
      <c r="C91" s="66" t="s">
        <v>24</v>
      </c>
      <c r="D91" s="64"/>
      <c r="E91" s="64"/>
      <c r="F91" s="180" t="str">
        <f>F16</f>
        <v>Tylova 59, Jižní Předměstí, 301 00 Plzeň</v>
      </c>
      <c r="G91" s="64"/>
      <c r="H91" s="64"/>
      <c r="I91" s="181" t="s">
        <v>26</v>
      </c>
      <c r="J91" s="74" t="str">
        <f>IF(J16="","",J16)</f>
        <v>23. 3. 2017</v>
      </c>
      <c r="K91" s="64"/>
      <c r="L91" s="62"/>
    </row>
    <row r="92" spans="2:20" s="1" customFormat="1" ht="6.9" customHeight="1">
      <c r="B92" s="42"/>
      <c r="C92" s="64"/>
      <c r="D92" s="64"/>
      <c r="E92" s="64"/>
      <c r="F92" s="64"/>
      <c r="G92" s="64"/>
      <c r="H92" s="64"/>
      <c r="I92" s="177"/>
      <c r="J92" s="64"/>
      <c r="K92" s="64"/>
      <c r="L92" s="62"/>
    </row>
    <row r="93" spans="2:20" s="1" customFormat="1" ht="13.2">
      <c r="B93" s="42"/>
      <c r="C93" s="66" t="s">
        <v>28</v>
      </c>
      <c r="D93" s="64"/>
      <c r="E93" s="64"/>
      <c r="F93" s="180" t="str">
        <f>E19</f>
        <v>ZČU v Plzni, Univerzitní 8, Plzeň</v>
      </c>
      <c r="G93" s="64"/>
      <c r="H93" s="64"/>
      <c r="I93" s="181" t="s">
        <v>34</v>
      </c>
      <c r="J93" s="180" t="str">
        <f>E25</f>
        <v>ATELIER SOUKUP OPL ŠVEHLA s.r.o.</v>
      </c>
      <c r="K93" s="64"/>
      <c r="L93" s="62"/>
    </row>
    <row r="94" spans="2:20" s="1" customFormat="1" ht="14.4" customHeight="1">
      <c r="B94" s="42"/>
      <c r="C94" s="66" t="s">
        <v>32</v>
      </c>
      <c r="D94" s="64"/>
      <c r="E94" s="64"/>
      <c r="F94" s="180" t="str">
        <f>IF(E22="","",E22)</f>
        <v/>
      </c>
      <c r="G94" s="64"/>
      <c r="H94" s="64"/>
      <c r="I94" s="177"/>
      <c r="J94" s="64"/>
      <c r="K94" s="64"/>
      <c r="L94" s="62"/>
    </row>
    <row r="95" spans="2:20" s="1" customFormat="1" ht="10.35" customHeight="1">
      <c r="B95" s="42"/>
      <c r="C95" s="64"/>
      <c r="D95" s="64"/>
      <c r="E95" s="64"/>
      <c r="F95" s="64"/>
      <c r="G95" s="64"/>
      <c r="H95" s="64"/>
      <c r="I95" s="177"/>
      <c r="J95" s="64"/>
      <c r="K95" s="64"/>
      <c r="L95" s="62"/>
    </row>
    <row r="96" spans="2:20" s="10" customFormat="1" ht="29.25" customHeight="1">
      <c r="B96" s="182"/>
      <c r="C96" s="183" t="s">
        <v>473</v>
      </c>
      <c r="D96" s="184" t="s">
        <v>58</v>
      </c>
      <c r="E96" s="184" t="s">
        <v>54</v>
      </c>
      <c r="F96" s="184" t="s">
        <v>474</v>
      </c>
      <c r="G96" s="184" t="s">
        <v>475</v>
      </c>
      <c r="H96" s="184" t="s">
        <v>476</v>
      </c>
      <c r="I96" s="185" t="s">
        <v>477</v>
      </c>
      <c r="J96" s="184" t="s">
        <v>294</v>
      </c>
      <c r="K96" s="186" t="s">
        <v>478</v>
      </c>
      <c r="L96" s="187"/>
      <c r="M96" s="82" t="s">
        <v>479</v>
      </c>
      <c r="N96" s="83" t="s">
        <v>43</v>
      </c>
      <c r="O96" s="83" t="s">
        <v>480</v>
      </c>
      <c r="P96" s="83" t="s">
        <v>481</v>
      </c>
      <c r="Q96" s="83" t="s">
        <v>482</v>
      </c>
      <c r="R96" s="83" t="s">
        <v>483</v>
      </c>
      <c r="S96" s="83" t="s">
        <v>484</v>
      </c>
      <c r="T96" s="84" t="s">
        <v>485</v>
      </c>
    </row>
    <row r="97" spans="2:65" s="1" customFormat="1" ht="29.25" customHeight="1">
      <c r="B97" s="42"/>
      <c r="C97" s="88" t="s">
        <v>299</v>
      </c>
      <c r="D97" s="64"/>
      <c r="E97" s="64"/>
      <c r="F97" s="64"/>
      <c r="G97" s="64"/>
      <c r="H97" s="64"/>
      <c r="I97" s="177"/>
      <c r="J97" s="188">
        <f>BK97</f>
        <v>0</v>
      </c>
      <c r="K97" s="64"/>
      <c r="L97" s="62"/>
      <c r="M97" s="85"/>
      <c r="N97" s="86"/>
      <c r="O97" s="86"/>
      <c r="P97" s="189">
        <f>P98</f>
        <v>0</v>
      </c>
      <c r="Q97" s="86"/>
      <c r="R97" s="189">
        <f>R98</f>
        <v>0</v>
      </c>
      <c r="S97" s="86"/>
      <c r="T97" s="190">
        <f>T98</f>
        <v>0</v>
      </c>
      <c r="AT97" s="25" t="s">
        <v>72</v>
      </c>
      <c r="AU97" s="25" t="s">
        <v>300</v>
      </c>
      <c r="BK97" s="191">
        <f>BK98</f>
        <v>0</v>
      </c>
    </row>
    <row r="98" spans="2:65" s="11" customFormat="1" ht="37.35" customHeight="1">
      <c r="B98" s="192"/>
      <c r="C98" s="193"/>
      <c r="D98" s="194" t="s">
        <v>72</v>
      </c>
      <c r="E98" s="195" t="s">
        <v>77</v>
      </c>
      <c r="F98" s="195" t="s">
        <v>13188</v>
      </c>
      <c r="G98" s="193"/>
      <c r="H98" s="193"/>
      <c r="I98" s="196"/>
      <c r="J98" s="197">
        <f>BK98</f>
        <v>0</v>
      </c>
      <c r="K98" s="193"/>
      <c r="L98" s="198"/>
      <c r="M98" s="199"/>
      <c r="N98" s="200"/>
      <c r="O98" s="200"/>
      <c r="P98" s="201">
        <f>P99+P229+P240+P244+P254+P332+P393+P460</f>
        <v>0</v>
      </c>
      <c r="Q98" s="200"/>
      <c r="R98" s="201">
        <f>R99+R229+R240+R244+R254+R332+R393+R460</f>
        <v>0</v>
      </c>
      <c r="S98" s="200"/>
      <c r="T98" s="202">
        <f>T99+T229+T240+T244+T254+T332+T393+T460</f>
        <v>0</v>
      </c>
      <c r="AR98" s="203" t="s">
        <v>80</v>
      </c>
      <c r="AT98" s="204" t="s">
        <v>72</v>
      </c>
      <c r="AU98" s="204" t="s">
        <v>73</v>
      </c>
      <c r="AY98" s="203" t="s">
        <v>492</v>
      </c>
      <c r="BK98" s="205">
        <f>BK99+BK229+BK240+BK244+BK254+BK332+BK393+BK460</f>
        <v>0</v>
      </c>
    </row>
    <row r="99" spans="2:65" s="11" customFormat="1" ht="19.95" customHeight="1">
      <c r="B99" s="192"/>
      <c r="C99" s="193"/>
      <c r="D99" s="206" t="s">
        <v>72</v>
      </c>
      <c r="E99" s="207" t="s">
        <v>156</v>
      </c>
      <c r="F99" s="207" t="s">
        <v>13189</v>
      </c>
      <c r="G99" s="193"/>
      <c r="H99" s="193"/>
      <c r="I99" s="196"/>
      <c r="J99" s="208">
        <f>BK99</f>
        <v>0</v>
      </c>
      <c r="K99" s="193"/>
      <c r="L99" s="198"/>
      <c r="M99" s="199"/>
      <c r="N99" s="200"/>
      <c r="O99" s="200"/>
      <c r="P99" s="201">
        <f>SUM(P100:P228)</f>
        <v>0</v>
      </c>
      <c r="Q99" s="200"/>
      <c r="R99" s="201">
        <f>SUM(R100:R228)</f>
        <v>0</v>
      </c>
      <c r="S99" s="200"/>
      <c r="T99" s="202">
        <f>SUM(T100:T228)</f>
        <v>0</v>
      </c>
      <c r="AR99" s="203" t="s">
        <v>80</v>
      </c>
      <c r="AT99" s="204" t="s">
        <v>72</v>
      </c>
      <c r="AU99" s="204" t="s">
        <v>80</v>
      </c>
      <c r="AY99" s="203" t="s">
        <v>492</v>
      </c>
      <c r="BK99" s="205">
        <f>SUM(BK100:BK228)</f>
        <v>0</v>
      </c>
    </row>
    <row r="100" spans="2:65" s="1" customFormat="1" ht="16.5" customHeight="1">
      <c r="B100" s="42"/>
      <c r="C100" s="209" t="s">
        <v>80</v>
      </c>
      <c r="D100" s="209" t="s">
        <v>498</v>
      </c>
      <c r="E100" s="210" t="s">
        <v>13190</v>
      </c>
      <c r="F100" s="211" t="s">
        <v>13191</v>
      </c>
      <c r="G100" s="212" t="s">
        <v>832</v>
      </c>
      <c r="H100" s="213">
        <v>112</v>
      </c>
      <c r="I100" s="214"/>
      <c r="J100" s="215">
        <f>ROUND(I100*H100,2)</f>
        <v>0</v>
      </c>
      <c r="K100" s="211" t="s">
        <v>23</v>
      </c>
      <c r="L100" s="62"/>
      <c r="M100" s="216" t="s">
        <v>23</v>
      </c>
      <c r="N100" s="217" t="s">
        <v>44</v>
      </c>
      <c r="O100" s="43"/>
      <c r="P100" s="218">
        <f>O100*H100</f>
        <v>0</v>
      </c>
      <c r="Q100" s="218">
        <v>0</v>
      </c>
      <c r="R100" s="218">
        <f>Q100*H100</f>
        <v>0</v>
      </c>
      <c r="S100" s="218">
        <v>0</v>
      </c>
      <c r="T100" s="219">
        <f>S100*H100</f>
        <v>0</v>
      </c>
      <c r="AR100" s="25" t="s">
        <v>502</v>
      </c>
      <c r="AT100" s="25" t="s">
        <v>498</v>
      </c>
      <c r="AU100" s="25" t="s">
        <v>82</v>
      </c>
      <c r="AY100" s="25" t="s">
        <v>492</v>
      </c>
      <c r="BE100" s="220">
        <f>IF(N100="základní",J100,0)</f>
        <v>0</v>
      </c>
      <c r="BF100" s="220">
        <f>IF(N100="snížená",J100,0)</f>
        <v>0</v>
      </c>
      <c r="BG100" s="220">
        <f>IF(N100="zákl. přenesená",J100,0)</f>
        <v>0</v>
      </c>
      <c r="BH100" s="220">
        <f>IF(N100="sníž. přenesená",J100,0)</f>
        <v>0</v>
      </c>
      <c r="BI100" s="220">
        <f>IF(N100="nulová",J100,0)</f>
        <v>0</v>
      </c>
      <c r="BJ100" s="25" t="s">
        <v>80</v>
      </c>
      <c r="BK100" s="220">
        <f>ROUND(I100*H100,2)</f>
        <v>0</v>
      </c>
      <c r="BL100" s="25" t="s">
        <v>502</v>
      </c>
      <c r="BM100" s="25" t="s">
        <v>82</v>
      </c>
    </row>
    <row r="101" spans="2:65" s="1" customFormat="1">
      <c r="B101" s="42"/>
      <c r="C101" s="64"/>
      <c r="D101" s="227" t="s">
        <v>506</v>
      </c>
      <c r="E101" s="64"/>
      <c r="F101" s="274" t="s">
        <v>13191</v>
      </c>
      <c r="G101" s="64"/>
      <c r="H101" s="64"/>
      <c r="I101" s="177"/>
      <c r="J101" s="64"/>
      <c r="K101" s="64"/>
      <c r="L101" s="62"/>
      <c r="M101" s="223"/>
      <c r="N101" s="43"/>
      <c r="O101" s="43"/>
      <c r="P101" s="43"/>
      <c r="Q101" s="43"/>
      <c r="R101" s="43"/>
      <c r="S101" s="43"/>
      <c r="T101" s="79"/>
      <c r="AT101" s="25" t="s">
        <v>506</v>
      </c>
      <c r="AU101" s="25" t="s">
        <v>82</v>
      </c>
    </row>
    <row r="102" spans="2:65" s="1" customFormat="1" ht="16.5" customHeight="1">
      <c r="B102" s="42"/>
      <c r="C102" s="209" t="s">
        <v>82</v>
      </c>
      <c r="D102" s="209" t="s">
        <v>498</v>
      </c>
      <c r="E102" s="210" t="s">
        <v>13192</v>
      </c>
      <c r="F102" s="211" t="s">
        <v>13193</v>
      </c>
      <c r="G102" s="212" t="s">
        <v>832</v>
      </c>
      <c r="H102" s="213">
        <v>86272</v>
      </c>
      <c r="I102" s="214"/>
      <c r="J102" s="215">
        <f>ROUND(I102*H102,2)</f>
        <v>0</v>
      </c>
      <c r="K102" s="211" t="s">
        <v>23</v>
      </c>
      <c r="L102" s="62"/>
      <c r="M102" s="216" t="s">
        <v>23</v>
      </c>
      <c r="N102" s="217" t="s">
        <v>44</v>
      </c>
      <c r="O102" s="43"/>
      <c r="P102" s="218">
        <f>O102*H102</f>
        <v>0</v>
      </c>
      <c r="Q102" s="218">
        <v>0</v>
      </c>
      <c r="R102" s="218">
        <f>Q102*H102</f>
        <v>0</v>
      </c>
      <c r="S102" s="218">
        <v>0</v>
      </c>
      <c r="T102" s="219">
        <f>S102*H102</f>
        <v>0</v>
      </c>
      <c r="AR102" s="25" t="s">
        <v>502</v>
      </c>
      <c r="AT102" s="25" t="s">
        <v>498</v>
      </c>
      <c r="AU102" s="25" t="s">
        <v>82</v>
      </c>
      <c r="AY102" s="25" t="s">
        <v>492</v>
      </c>
      <c r="BE102" s="220">
        <f>IF(N102="základní",J102,0)</f>
        <v>0</v>
      </c>
      <c r="BF102" s="220">
        <f>IF(N102="snížená",J102,0)</f>
        <v>0</v>
      </c>
      <c r="BG102" s="220">
        <f>IF(N102="zákl. přenesená",J102,0)</f>
        <v>0</v>
      </c>
      <c r="BH102" s="220">
        <f>IF(N102="sníž. přenesená",J102,0)</f>
        <v>0</v>
      </c>
      <c r="BI102" s="220">
        <f>IF(N102="nulová",J102,0)</f>
        <v>0</v>
      </c>
      <c r="BJ102" s="25" t="s">
        <v>80</v>
      </c>
      <c r="BK102" s="220">
        <f>ROUND(I102*H102,2)</f>
        <v>0</v>
      </c>
      <c r="BL102" s="25" t="s">
        <v>502</v>
      </c>
      <c r="BM102" s="25" t="s">
        <v>502</v>
      </c>
    </row>
    <row r="103" spans="2:65" s="1" customFormat="1">
      <c r="B103" s="42"/>
      <c r="C103" s="64"/>
      <c r="D103" s="227" t="s">
        <v>506</v>
      </c>
      <c r="E103" s="64"/>
      <c r="F103" s="274" t="s">
        <v>13193</v>
      </c>
      <c r="G103" s="64"/>
      <c r="H103" s="64"/>
      <c r="I103" s="177"/>
      <c r="J103" s="64"/>
      <c r="K103" s="64"/>
      <c r="L103" s="62"/>
      <c r="M103" s="223"/>
      <c r="N103" s="43"/>
      <c r="O103" s="43"/>
      <c r="P103" s="43"/>
      <c r="Q103" s="43"/>
      <c r="R103" s="43"/>
      <c r="S103" s="43"/>
      <c r="T103" s="79"/>
      <c r="AT103" s="25" t="s">
        <v>506</v>
      </c>
      <c r="AU103" s="25" t="s">
        <v>82</v>
      </c>
    </row>
    <row r="104" spans="2:65" s="1" customFormat="1" ht="16.5" customHeight="1">
      <c r="B104" s="42"/>
      <c r="C104" s="209" t="s">
        <v>93</v>
      </c>
      <c r="D104" s="209" t="s">
        <v>498</v>
      </c>
      <c r="E104" s="210" t="s">
        <v>13194</v>
      </c>
      <c r="F104" s="211" t="s">
        <v>13195</v>
      </c>
      <c r="G104" s="212" t="s">
        <v>2537</v>
      </c>
      <c r="H104" s="213">
        <v>22</v>
      </c>
      <c r="I104" s="214"/>
      <c r="J104" s="215">
        <f>ROUND(I104*H104,2)</f>
        <v>0</v>
      </c>
      <c r="K104" s="211" t="s">
        <v>23</v>
      </c>
      <c r="L104" s="62"/>
      <c r="M104" s="216" t="s">
        <v>23</v>
      </c>
      <c r="N104" s="217" t="s">
        <v>44</v>
      </c>
      <c r="O104" s="43"/>
      <c r="P104" s="218">
        <f>O104*H104</f>
        <v>0</v>
      </c>
      <c r="Q104" s="218">
        <v>0</v>
      </c>
      <c r="R104" s="218">
        <f>Q104*H104</f>
        <v>0</v>
      </c>
      <c r="S104" s="218">
        <v>0</v>
      </c>
      <c r="T104" s="219">
        <f>S104*H104</f>
        <v>0</v>
      </c>
      <c r="AR104" s="25" t="s">
        <v>502</v>
      </c>
      <c r="AT104" s="25" t="s">
        <v>498</v>
      </c>
      <c r="AU104" s="25" t="s">
        <v>82</v>
      </c>
      <c r="AY104" s="25" t="s">
        <v>492</v>
      </c>
      <c r="BE104" s="220">
        <f>IF(N104="základní",J104,0)</f>
        <v>0</v>
      </c>
      <c r="BF104" s="220">
        <f>IF(N104="snížená",J104,0)</f>
        <v>0</v>
      </c>
      <c r="BG104" s="220">
        <f>IF(N104="zákl. přenesená",J104,0)</f>
        <v>0</v>
      </c>
      <c r="BH104" s="220">
        <f>IF(N104="sníž. přenesená",J104,0)</f>
        <v>0</v>
      </c>
      <c r="BI104" s="220">
        <f>IF(N104="nulová",J104,0)</f>
        <v>0</v>
      </c>
      <c r="BJ104" s="25" t="s">
        <v>80</v>
      </c>
      <c r="BK104" s="220">
        <f>ROUND(I104*H104,2)</f>
        <v>0</v>
      </c>
      <c r="BL104" s="25" t="s">
        <v>502</v>
      </c>
      <c r="BM104" s="25" t="s">
        <v>577</v>
      </c>
    </row>
    <row r="105" spans="2:65" s="1" customFormat="1">
      <c r="B105" s="42"/>
      <c r="C105" s="64"/>
      <c r="D105" s="227" t="s">
        <v>506</v>
      </c>
      <c r="E105" s="64"/>
      <c r="F105" s="274" t="s">
        <v>13195</v>
      </c>
      <c r="G105" s="64"/>
      <c r="H105" s="64"/>
      <c r="I105" s="177"/>
      <c r="J105" s="64"/>
      <c r="K105" s="64"/>
      <c r="L105" s="62"/>
      <c r="M105" s="223"/>
      <c r="N105" s="43"/>
      <c r="O105" s="43"/>
      <c r="P105" s="43"/>
      <c r="Q105" s="43"/>
      <c r="R105" s="43"/>
      <c r="S105" s="43"/>
      <c r="T105" s="79"/>
      <c r="AT105" s="25" t="s">
        <v>506</v>
      </c>
      <c r="AU105" s="25" t="s">
        <v>82</v>
      </c>
    </row>
    <row r="106" spans="2:65" s="1" customFormat="1" ht="16.5" customHeight="1">
      <c r="B106" s="42"/>
      <c r="C106" s="209" t="s">
        <v>502</v>
      </c>
      <c r="D106" s="209" t="s">
        <v>498</v>
      </c>
      <c r="E106" s="210" t="s">
        <v>13196</v>
      </c>
      <c r="F106" s="211" t="s">
        <v>13197</v>
      </c>
      <c r="G106" s="212" t="s">
        <v>2537</v>
      </c>
      <c r="H106" s="213">
        <v>5</v>
      </c>
      <c r="I106" s="214"/>
      <c r="J106" s="215">
        <f>ROUND(I106*H106,2)</f>
        <v>0</v>
      </c>
      <c r="K106" s="211" t="s">
        <v>23</v>
      </c>
      <c r="L106" s="62"/>
      <c r="M106" s="216" t="s">
        <v>23</v>
      </c>
      <c r="N106" s="217" t="s">
        <v>44</v>
      </c>
      <c r="O106" s="43"/>
      <c r="P106" s="218">
        <f>O106*H106</f>
        <v>0</v>
      </c>
      <c r="Q106" s="218">
        <v>0</v>
      </c>
      <c r="R106" s="218">
        <f>Q106*H106</f>
        <v>0</v>
      </c>
      <c r="S106" s="218">
        <v>0</v>
      </c>
      <c r="T106" s="219">
        <f>S106*H106</f>
        <v>0</v>
      </c>
      <c r="AR106" s="25" t="s">
        <v>502</v>
      </c>
      <c r="AT106" s="25" t="s">
        <v>498</v>
      </c>
      <c r="AU106" s="25" t="s">
        <v>82</v>
      </c>
      <c r="AY106" s="25" t="s">
        <v>492</v>
      </c>
      <c r="BE106" s="220">
        <f>IF(N106="základní",J106,0)</f>
        <v>0</v>
      </c>
      <c r="BF106" s="220">
        <f>IF(N106="snížená",J106,0)</f>
        <v>0</v>
      </c>
      <c r="BG106" s="220">
        <f>IF(N106="zákl. přenesená",J106,0)</f>
        <v>0</v>
      </c>
      <c r="BH106" s="220">
        <f>IF(N106="sníž. přenesená",J106,0)</f>
        <v>0</v>
      </c>
      <c r="BI106" s="220">
        <f>IF(N106="nulová",J106,0)</f>
        <v>0</v>
      </c>
      <c r="BJ106" s="25" t="s">
        <v>80</v>
      </c>
      <c r="BK106" s="220">
        <f>ROUND(I106*H106,2)</f>
        <v>0</v>
      </c>
      <c r="BL106" s="25" t="s">
        <v>502</v>
      </c>
      <c r="BM106" s="25" t="s">
        <v>604</v>
      </c>
    </row>
    <row r="107" spans="2:65" s="1" customFormat="1">
      <c r="B107" s="42"/>
      <c r="C107" s="64"/>
      <c r="D107" s="227" t="s">
        <v>506</v>
      </c>
      <c r="E107" s="64"/>
      <c r="F107" s="274" t="s">
        <v>13197</v>
      </c>
      <c r="G107" s="64"/>
      <c r="H107" s="64"/>
      <c r="I107" s="177"/>
      <c r="J107" s="64"/>
      <c r="K107" s="64"/>
      <c r="L107" s="62"/>
      <c r="M107" s="223"/>
      <c r="N107" s="43"/>
      <c r="O107" s="43"/>
      <c r="P107" s="43"/>
      <c r="Q107" s="43"/>
      <c r="R107" s="43"/>
      <c r="S107" s="43"/>
      <c r="T107" s="79"/>
      <c r="AT107" s="25" t="s">
        <v>506</v>
      </c>
      <c r="AU107" s="25" t="s">
        <v>82</v>
      </c>
    </row>
    <row r="108" spans="2:65" s="1" customFormat="1" ht="16.5" customHeight="1">
      <c r="B108" s="42"/>
      <c r="C108" s="209" t="s">
        <v>563</v>
      </c>
      <c r="D108" s="209" t="s">
        <v>498</v>
      </c>
      <c r="E108" s="210" t="s">
        <v>13198</v>
      </c>
      <c r="F108" s="211" t="s">
        <v>13199</v>
      </c>
      <c r="G108" s="212" t="s">
        <v>2537</v>
      </c>
      <c r="H108" s="213">
        <v>163</v>
      </c>
      <c r="I108" s="214"/>
      <c r="J108" s="215">
        <f>ROUND(I108*H108,2)</f>
        <v>0</v>
      </c>
      <c r="K108" s="211" t="s">
        <v>23</v>
      </c>
      <c r="L108" s="62"/>
      <c r="M108" s="216" t="s">
        <v>23</v>
      </c>
      <c r="N108" s="217" t="s">
        <v>44</v>
      </c>
      <c r="O108" s="43"/>
      <c r="P108" s="218">
        <f>O108*H108</f>
        <v>0</v>
      </c>
      <c r="Q108" s="218">
        <v>0</v>
      </c>
      <c r="R108" s="218">
        <f>Q108*H108</f>
        <v>0</v>
      </c>
      <c r="S108" s="218">
        <v>0</v>
      </c>
      <c r="T108" s="219">
        <f>S108*H108</f>
        <v>0</v>
      </c>
      <c r="AR108" s="25" t="s">
        <v>502</v>
      </c>
      <c r="AT108" s="25" t="s">
        <v>498</v>
      </c>
      <c r="AU108" s="25" t="s">
        <v>82</v>
      </c>
      <c r="AY108" s="25" t="s">
        <v>492</v>
      </c>
      <c r="BE108" s="220">
        <f>IF(N108="základní",J108,0)</f>
        <v>0</v>
      </c>
      <c r="BF108" s="220">
        <f>IF(N108="snížená",J108,0)</f>
        <v>0</v>
      </c>
      <c r="BG108" s="220">
        <f>IF(N108="zákl. přenesená",J108,0)</f>
        <v>0</v>
      </c>
      <c r="BH108" s="220">
        <f>IF(N108="sníž. přenesená",J108,0)</f>
        <v>0</v>
      </c>
      <c r="BI108" s="220">
        <f>IF(N108="nulová",J108,0)</f>
        <v>0</v>
      </c>
      <c r="BJ108" s="25" t="s">
        <v>80</v>
      </c>
      <c r="BK108" s="220">
        <f>ROUND(I108*H108,2)</f>
        <v>0</v>
      </c>
      <c r="BL108" s="25" t="s">
        <v>502</v>
      </c>
      <c r="BM108" s="25" t="s">
        <v>255</v>
      </c>
    </row>
    <row r="109" spans="2:65" s="1" customFormat="1">
      <c r="B109" s="42"/>
      <c r="C109" s="64"/>
      <c r="D109" s="227" t="s">
        <v>506</v>
      </c>
      <c r="E109" s="64"/>
      <c r="F109" s="274" t="s">
        <v>13199</v>
      </c>
      <c r="G109" s="64"/>
      <c r="H109" s="64"/>
      <c r="I109" s="177"/>
      <c r="J109" s="64"/>
      <c r="K109" s="64"/>
      <c r="L109" s="62"/>
      <c r="M109" s="223"/>
      <c r="N109" s="43"/>
      <c r="O109" s="43"/>
      <c r="P109" s="43"/>
      <c r="Q109" s="43"/>
      <c r="R109" s="43"/>
      <c r="S109" s="43"/>
      <c r="T109" s="79"/>
      <c r="AT109" s="25" t="s">
        <v>506</v>
      </c>
      <c r="AU109" s="25" t="s">
        <v>82</v>
      </c>
    </row>
    <row r="110" spans="2:65" s="1" customFormat="1" ht="16.5" customHeight="1">
      <c r="B110" s="42"/>
      <c r="C110" s="209" t="s">
        <v>577</v>
      </c>
      <c r="D110" s="209" t="s">
        <v>498</v>
      </c>
      <c r="E110" s="210" t="s">
        <v>13200</v>
      </c>
      <c r="F110" s="211" t="s">
        <v>13201</v>
      </c>
      <c r="G110" s="212" t="s">
        <v>2537</v>
      </c>
      <c r="H110" s="213">
        <v>38</v>
      </c>
      <c r="I110" s="214"/>
      <c r="J110" s="215">
        <f>ROUND(I110*H110,2)</f>
        <v>0</v>
      </c>
      <c r="K110" s="211" t="s">
        <v>23</v>
      </c>
      <c r="L110" s="62"/>
      <c r="M110" s="216" t="s">
        <v>23</v>
      </c>
      <c r="N110" s="217" t="s">
        <v>44</v>
      </c>
      <c r="O110" s="43"/>
      <c r="P110" s="218">
        <f>O110*H110</f>
        <v>0</v>
      </c>
      <c r="Q110" s="218">
        <v>0</v>
      </c>
      <c r="R110" s="218">
        <f>Q110*H110</f>
        <v>0</v>
      </c>
      <c r="S110" s="218">
        <v>0</v>
      </c>
      <c r="T110" s="219">
        <f>S110*H110</f>
        <v>0</v>
      </c>
      <c r="AR110" s="25" t="s">
        <v>502</v>
      </c>
      <c r="AT110" s="25" t="s">
        <v>498</v>
      </c>
      <c r="AU110" s="25" t="s">
        <v>82</v>
      </c>
      <c r="AY110" s="25" t="s">
        <v>492</v>
      </c>
      <c r="BE110" s="220">
        <f>IF(N110="základní",J110,0)</f>
        <v>0</v>
      </c>
      <c r="BF110" s="220">
        <f>IF(N110="snížená",J110,0)</f>
        <v>0</v>
      </c>
      <c r="BG110" s="220">
        <f>IF(N110="zákl. přenesená",J110,0)</f>
        <v>0</v>
      </c>
      <c r="BH110" s="220">
        <f>IF(N110="sníž. přenesená",J110,0)</f>
        <v>0</v>
      </c>
      <c r="BI110" s="220">
        <f>IF(N110="nulová",J110,0)</f>
        <v>0</v>
      </c>
      <c r="BJ110" s="25" t="s">
        <v>80</v>
      </c>
      <c r="BK110" s="220">
        <f>ROUND(I110*H110,2)</f>
        <v>0</v>
      </c>
      <c r="BL110" s="25" t="s">
        <v>502</v>
      </c>
      <c r="BM110" s="25" t="s">
        <v>742</v>
      </c>
    </row>
    <row r="111" spans="2:65" s="1" customFormat="1">
      <c r="B111" s="42"/>
      <c r="C111" s="64"/>
      <c r="D111" s="227" t="s">
        <v>506</v>
      </c>
      <c r="E111" s="64"/>
      <c r="F111" s="274" t="s">
        <v>13201</v>
      </c>
      <c r="G111" s="64"/>
      <c r="H111" s="64"/>
      <c r="I111" s="177"/>
      <c r="J111" s="64"/>
      <c r="K111" s="64"/>
      <c r="L111" s="62"/>
      <c r="M111" s="223"/>
      <c r="N111" s="43"/>
      <c r="O111" s="43"/>
      <c r="P111" s="43"/>
      <c r="Q111" s="43"/>
      <c r="R111" s="43"/>
      <c r="S111" s="43"/>
      <c r="T111" s="79"/>
      <c r="AT111" s="25" t="s">
        <v>506</v>
      </c>
      <c r="AU111" s="25" t="s">
        <v>82</v>
      </c>
    </row>
    <row r="112" spans="2:65" s="1" customFormat="1" ht="16.5" customHeight="1">
      <c r="B112" s="42"/>
      <c r="C112" s="209" t="s">
        <v>591</v>
      </c>
      <c r="D112" s="209" t="s">
        <v>498</v>
      </c>
      <c r="E112" s="210" t="s">
        <v>13202</v>
      </c>
      <c r="F112" s="211" t="s">
        <v>13203</v>
      </c>
      <c r="G112" s="212" t="s">
        <v>2537</v>
      </c>
      <c r="H112" s="213">
        <v>353</v>
      </c>
      <c r="I112" s="214"/>
      <c r="J112" s="215">
        <f>ROUND(I112*H112,2)</f>
        <v>0</v>
      </c>
      <c r="K112" s="211" t="s">
        <v>23</v>
      </c>
      <c r="L112" s="62"/>
      <c r="M112" s="216" t="s">
        <v>23</v>
      </c>
      <c r="N112" s="217" t="s">
        <v>44</v>
      </c>
      <c r="O112" s="43"/>
      <c r="P112" s="218">
        <f>O112*H112</f>
        <v>0</v>
      </c>
      <c r="Q112" s="218">
        <v>0</v>
      </c>
      <c r="R112" s="218">
        <f>Q112*H112</f>
        <v>0</v>
      </c>
      <c r="S112" s="218">
        <v>0</v>
      </c>
      <c r="T112" s="219">
        <f>S112*H112</f>
        <v>0</v>
      </c>
      <c r="AR112" s="25" t="s">
        <v>502</v>
      </c>
      <c r="AT112" s="25" t="s">
        <v>498</v>
      </c>
      <c r="AU112" s="25" t="s">
        <v>82</v>
      </c>
      <c r="AY112" s="25" t="s">
        <v>492</v>
      </c>
      <c r="BE112" s="220">
        <f>IF(N112="základní",J112,0)</f>
        <v>0</v>
      </c>
      <c r="BF112" s="220">
        <f>IF(N112="snížená",J112,0)</f>
        <v>0</v>
      </c>
      <c r="BG112" s="220">
        <f>IF(N112="zákl. přenesená",J112,0)</f>
        <v>0</v>
      </c>
      <c r="BH112" s="220">
        <f>IF(N112="sníž. přenesená",J112,0)</f>
        <v>0</v>
      </c>
      <c r="BI112" s="220">
        <f>IF(N112="nulová",J112,0)</f>
        <v>0</v>
      </c>
      <c r="BJ112" s="25" t="s">
        <v>80</v>
      </c>
      <c r="BK112" s="220">
        <f>ROUND(I112*H112,2)</f>
        <v>0</v>
      </c>
      <c r="BL112" s="25" t="s">
        <v>502</v>
      </c>
      <c r="BM112" s="25" t="s">
        <v>765</v>
      </c>
    </row>
    <row r="113" spans="2:65" s="1" customFormat="1">
      <c r="B113" s="42"/>
      <c r="C113" s="64"/>
      <c r="D113" s="221" t="s">
        <v>506</v>
      </c>
      <c r="E113" s="64"/>
      <c r="F113" s="222" t="s">
        <v>13203</v>
      </c>
      <c r="G113" s="64"/>
      <c r="H113" s="64"/>
      <c r="I113" s="177"/>
      <c r="J113" s="64"/>
      <c r="K113" s="64"/>
      <c r="L113" s="62"/>
      <c r="M113" s="223"/>
      <c r="N113" s="43"/>
      <c r="O113" s="43"/>
      <c r="P113" s="43"/>
      <c r="Q113" s="43"/>
      <c r="R113" s="43"/>
      <c r="S113" s="43"/>
      <c r="T113" s="79"/>
      <c r="AT113" s="25" t="s">
        <v>506</v>
      </c>
      <c r="AU113" s="25" t="s">
        <v>82</v>
      </c>
    </row>
    <row r="114" spans="2:65" s="1" customFormat="1" ht="24">
      <c r="B114" s="42"/>
      <c r="C114" s="64"/>
      <c r="D114" s="227" t="s">
        <v>2254</v>
      </c>
      <c r="E114" s="64"/>
      <c r="F114" s="273" t="s">
        <v>13204</v>
      </c>
      <c r="G114" s="64"/>
      <c r="H114" s="64"/>
      <c r="I114" s="177"/>
      <c r="J114" s="64"/>
      <c r="K114" s="64"/>
      <c r="L114" s="62"/>
      <c r="M114" s="223"/>
      <c r="N114" s="43"/>
      <c r="O114" s="43"/>
      <c r="P114" s="43"/>
      <c r="Q114" s="43"/>
      <c r="R114" s="43"/>
      <c r="S114" s="43"/>
      <c r="T114" s="79"/>
      <c r="AT114" s="25" t="s">
        <v>2254</v>
      </c>
      <c r="AU114" s="25" t="s">
        <v>82</v>
      </c>
    </row>
    <row r="115" spans="2:65" s="1" customFormat="1" ht="16.5" customHeight="1">
      <c r="B115" s="42"/>
      <c r="C115" s="209" t="s">
        <v>604</v>
      </c>
      <c r="D115" s="209" t="s">
        <v>498</v>
      </c>
      <c r="E115" s="210" t="s">
        <v>13205</v>
      </c>
      <c r="F115" s="211" t="s">
        <v>13206</v>
      </c>
      <c r="G115" s="212" t="s">
        <v>2537</v>
      </c>
      <c r="H115" s="213">
        <v>200</v>
      </c>
      <c r="I115" s="214"/>
      <c r="J115" s="215">
        <f>ROUND(I115*H115,2)</f>
        <v>0</v>
      </c>
      <c r="K115" s="211" t="s">
        <v>23</v>
      </c>
      <c r="L115" s="62"/>
      <c r="M115" s="216" t="s">
        <v>23</v>
      </c>
      <c r="N115" s="217" t="s">
        <v>44</v>
      </c>
      <c r="O115" s="43"/>
      <c r="P115" s="218">
        <f>O115*H115</f>
        <v>0</v>
      </c>
      <c r="Q115" s="218">
        <v>0</v>
      </c>
      <c r="R115" s="218">
        <f>Q115*H115</f>
        <v>0</v>
      </c>
      <c r="S115" s="218">
        <v>0</v>
      </c>
      <c r="T115" s="219">
        <f>S115*H115</f>
        <v>0</v>
      </c>
      <c r="AR115" s="25" t="s">
        <v>502</v>
      </c>
      <c r="AT115" s="25" t="s">
        <v>498</v>
      </c>
      <c r="AU115" s="25" t="s">
        <v>82</v>
      </c>
      <c r="AY115" s="25" t="s">
        <v>492</v>
      </c>
      <c r="BE115" s="220">
        <f>IF(N115="základní",J115,0)</f>
        <v>0</v>
      </c>
      <c r="BF115" s="220">
        <f>IF(N115="snížená",J115,0)</f>
        <v>0</v>
      </c>
      <c r="BG115" s="220">
        <f>IF(N115="zákl. přenesená",J115,0)</f>
        <v>0</v>
      </c>
      <c r="BH115" s="220">
        <f>IF(N115="sníž. přenesená",J115,0)</f>
        <v>0</v>
      </c>
      <c r="BI115" s="220">
        <f>IF(N115="nulová",J115,0)</f>
        <v>0</v>
      </c>
      <c r="BJ115" s="25" t="s">
        <v>80</v>
      </c>
      <c r="BK115" s="220">
        <f>ROUND(I115*H115,2)</f>
        <v>0</v>
      </c>
      <c r="BL115" s="25" t="s">
        <v>502</v>
      </c>
      <c r="BM115" s="25" t="s">
        <v>775</v>
      </c>
    </row>
    <row r="116" spans="2:65" s="1" customFormat="1">
      <c r="B116" s="42"/>
      <c r="C116" s="64"/>
      <c r="D116" s="227" t="s">
        <v>506</v>
      </c>
      <c r="E116" s="64"/>
      <c r="F116" s="274" t="s">
        <v>13206</v>
      </c>
      <c r="G116" s="64"/>
      <c r="H116" s="64"/>
      <c r="I116" s="177"/>
      <c r="J116" s="64"/>
      <c r="K116" s="64"/>
      <c r="L116" s="62"/>
      <c r="M116" s="223"/>
      <c r="N116" s="43"/>
      <c r="O116" s="43"/>
      <c r="P116" s="43"/>
      <c r="Q116" s="43"/>
      <c r="R116" s="43"/>
      <c r="S116" s="43"/>
      <c r="T116" s="79"/>
      <c r="AT116" s="25" t="s">
        <v>506</v>
      </c>
      <c r="AU116" s="25" t="s">
        <v>82</v>
      </c>
    </row>
    <row r="117" spans="2:65" s="1" customFormat="1" ht="16.5" customHeight="1">
      <c r="B117" s="42"/>
      <c r="C117" s="209" t="s">
        <v>617</v>
      </c>
      <c r="D117" s="209" t="s">
        <v>498</v>
      </c>
      <c r="E117" s="210" t="s">
        <v>13149</v>
      </c>
      <c r="F117" s="211" t="s">
        <v>13150</v>
      </c>
      <c r="G117" s="212" t="s">
        <v>2537</v>
      </c>
      <c r="H117" s="213">
        <v>500</v>
      </c>
      <c r="I117" s="214"/>
      <c r="J117" s="215">
        <f>ROUND(I117*H117,2)</f>
        <v>0</v>
      </c>
      <c r="K117" s="211" t="s">
        <v>23</v>
      </c>
      <c r="L117" s="62"/>
      <c r="M117" s="216" t="s">
        <v>23</v>
      </c>
      <c r="N117" s="217" t="s">
        <v>44</v>
      </c>
      <c r="O117" s="43"/>
      <c r="P117" s="218">
        <f>O117*H117</f>
        <v>0</v>
      </c>
      <c r="Q117" s="218">
        <v>0</v>
      </c>
      <c r="R117" s="218">
        <f>Q117*H117</f>
        <v>0</v>
      </c>
      <c r="S117" s="218">
        <v>0</v>
      </c>
      <c r="T117" s="219">
        <f>S117*H117</f>
        <v>0</v>
      </c>
      <c r="AR117" s="25" t="s">
        <v>502</v>
      </c>
      <c r="AT117" s="25" t="s">
        <v>498</v>
      </c>
      <c r="AU117" s="25" t="s">
        <v>82</v>
      </c>
      <c r="AY117" s="25" t="s">
        <v>492</v>
      </c>
      <c r="BE117" s="220">
        <f>IF(N117="základní",J117,0)</f>
        <v>0</v>
      </c>
      <c r="BF117" s="220">
        <f>IF(N117="snížená",J117,0)</f>
        <v>0</v>
      </c>
      <c r="BG117" s="220">
        <f>IF(N117="zákl. přenesená",J117,0)</f>
        <v>0</v>
      </c>
      <c r="BH117" s="220">
        <f>IF(N117="sníž. přenesená",J117,0)</f>
        <v>0</v>
      </c>
      <c r="BI117" s="220">
        <f>IF(N117="nulová",J117,0)</f>
        <v>0</v>
      </c>
      <c r="BJ117" s="25" t="s">
        <v>80</v>
      </c>
      <c r="BK117" s="220">
        <f>ROUND(I117*H117,2)</f>
        <v>0</v>
      </c>
      <c r="BL117" s="25" t="s">
        <v>502</v>
      </c>
      <c r="BM117" s="25" t="s">
        <v>787</v>
      </c>
    </row>
    <row r="118" spans="2:65" s="1" customFormat="1">
      <c r="B118" s="42"/>
      <c r="C118" s="64"/>
      <c r="D118" s="227" t="s">
        <v>506</v>
      </c>
      <c r="E118" s="64"/>
      <c r="F118" s="274" t="s">
        <v>13150</v>
      </c>
      <c r="G118" s="64"/>
      <c r="H118" s="64"/>
      <c r="I118" s="177"/>
      <c r="J118" s="64"/>
      <c r="K118" s="64"/>
      <c r="L118" s="62"/>
      <c r="M118" s="223"/>
      <c r="N118" s="43"/>
      <c r="O118" s="43"/>
      <c r="P118" s="43"/>
      <c r="Q118" s="43"/>
      <c r="R118" s="43"/>
      <c r="S118" s="43"/>
      <c r="T118" s="79"/>
      <c r="AT118" s="25" t="s">
        <v>506</v>
      </c>
      <c r="AU118" s="25" t="s">
        <v>82</v>
      </c>
    </row>
    <row r="119" spans="2:65" s="1" customFormat="1" ht="16.5" customHeight="1">
      <c r="B119" s="42"/>
      <c r="C119" s="209" t="s">
        <v>255</v>
      </c>
      <c r="D119" s="209" t="s">
        <v>498</v>
      </c>
      <c r="E119" s="210" t="s">
        <v>13207</v>
      </c>
      <c r="F119" s="211" t="s">
        <v>13208</v>
      </c>
      <c r="G119" s="212" t="s">
        <v>2537</v>
      </c>
      <c r="H119" s="213">
        <v>300</v>
      </c>
      <c r="I119" s="214"/>
      <c r="J119" s="215">
        <f>ROUND(I119*H119,2)</f>
        <v>0</v>
      </c>
      <c r="K119" s="211" t="s">
        <v>23</v>
      </c>
      <c r="L119" s="62"/>
      <c r="M119" s="216" t="s">
        <v>23</v>
      </c>
      <c r="N119" s="217" t="s">
        <v>44</v>
      </c>
      <c r="O119" s="43"/>
      <c r="P119" s="218">
        <f>O119*H119</f>
        <v>0</v>
      </c>
      <c r="Q119" s="218">
        <v>0</v>
      </c>
      <c r="R119" s="218">
        <f>Q119*H119</f>
        <v>0</v>
      </c>
      <c r="S119" s="218">
        <v>0</v>
      </c>
      <c r="T119" s="219">
        <f>S119*H119</f>
        <v>0</v>
      </c>
      <c r="AR119" s="25" t="s">
        <v>502</v>
      </c>
      <c r="AT119" s="25" t="s">
        <v>498</v>
      </c>
      <c r="AU119" s="25" t="s">
        <v>82</v>
      </c>
      <c r="AY119" s="25" t="s">
        <v>492</v>
      </c>
      <c r="BE119" s="220">
        <f>IF(N119="základní",J119,0)</f>
        <v>0</v>
      </c>
      <c r="BF119" s="220">
        <f>IF(N119="snížená",J119,0)</f>
        <v>0</v>
      </c>
      <c r="BG119" s="220">
        <f>IF(N119="zákl. přenesená",J119,0)</f>
        <v>0</v>
      </c>
      <c r="BH119" s="220">
        <f>IF(N119="sníž. přenesená",J119,0)</f>
        <v>0</v>
      </c>
      <c r="BI119" s="220">
        <f>IF(N119="nulová",J119,0)</f>
        <v>0</v>
      </c>
      <c r="BJ119" s="25" t="s">
        <v>80</v>
      </c>
      <c r="BK119" s="220">
        <f>ROUND(I119*H119,2)</f>
        <v>0</v>
      </c>
      <c r="BL119" s="25" t="s">
        <v>502</v>
      </c>
      <c r="BM119" s="25" t="s">
        <v>800</v>
      </c>
    </row>
    <row r="120" spans="2:65" s="1" customFormat="1">
      <c r="B120" s="42"/>
      <c r="C120" s="64"/>
      <c r="D120" s="227" t="s">
        <v>506</v>
      </c>
      <c r="E120" s="64"/>
      <c r="F120" s="274" t="s">
        <v>13208</v>
      </c>
      <c r="G120" s="64"/>
      <c r="H120" s="64"/>
      <c r="I120" s="177"/>
      <c r="J120" s="64"/>
      <c r="K120" s="64"/>
      <c r="L120" s="62"/>
      <c r="M120" s="223"/>
      <c r="N120" s="43"/>
      <c r="O120" s="43"/>
      <c r="P120" s="43"/>
      <c r="Q120" s="43"/>
      <c r="R120" s="43"/>
      <c r="S120" s="43"/>
      <c r="T120" s="79"/>
      <c r="AT120" s="25" t="s">
        <v>506</v>
      </c>
      <c r="AU120" s="25" t="s">
        <v>82</v>
      </c>
    </row>
    <row r="121" spans="2:65" s="1" customFormat="1" ht="16.5" customHeight="1">
      <c r="B121" s="42"/>
      <c r="C121" s="209" t="s">
        <v>727</v>
      </c>
      <c r="D121" s="209" t="s">
        <v>498</v>
      </c>
      <c r="E121" s="210" t="s">
        <v>13209</v>
      </c>
      <c r="F121" s="211" t="s">
        <v>13210</v>
      </c>
      <c r="G121" s="212" t="s">
        <v>2537</v>
      </c>
      <c r="H121" s="213">
        <v>200</v>
      </c>
      <c r="I121" s="214"/>
      <c r="J121" s="215">
        <f>ROUND(I121*H121,2)</f>
        <v>0</v>
      </c>
      <c r="K121" s="211" t="s">
        <v>23</v>
      </c>
      <c r="L121" s="62"/>
      <c r="M121" s="216" t="s">
        <v>23</v>
      </c>
      <c r="N121" s="217" t="s">
        <v>44</v>
      </c>
      <c r="O121" s="43"/>
      <c r="P121" s="218">
        <f>O121*H121</f>
        <v>0</v>
      </c>
      <c r="Q121" s="218">
        <v>0</v>
      </c>
      <c r="R121" s="218">
        <f>Q121*H121</f>
        <v>0</v>
      </c>
      <c r="S121" s="218">
        <v>0</v>
      </c>
      <c r="T121" s="219">
        <f>S121*H121</f>
        <v>0</v>
      </c>
      <c r="AR121" s="25" t="s">
        <v>502</v>
      </c>
      <c r="AT121" s="25" t="s">
        <v>498</v>
      </c>
      <c r="AU121" s="25" t="s">
        <v>82</v>
      </c>
      <c r="AY121" s="25" t="s">
        <v>492</v>
      </c>
      <c r="BE121" s="220">
        <f>IF(N121="základní",J121,0)</f>
        <v>0</v>
      </c>
      <c r="BF121" s="220">
        <f>IF(N121="snížená",J121,0)</f>
        <v>0</v>
      </c>
      <c r="BG121" s="220">
        <f>IF(N121="zákl. přenesená",J121,0)</f>
        <v>0</v>
      </c>
      <c r="BH121" s="220">
        <f>IF(N121="sníž. přenesená",J121,0)</f>
        <v>0</v>
      </c>
      <c r="BI121" s="220">
        <f>IF(N121="nulová",J121,0)</f>
        <v>0</v>
      </c>
      <c r="BJ121" s="25" t="s">
        <v>80</v>
      </c>
      <c r="BK121" s="220">
        <f>ROUND(I121*H121,2)</f>
        <v>0</v>
      </c>
      <c r="BL121" s="25" t="s">
        <v>502</v>
      </c>
      <c r="BM121" s="25" t="s">
        <v>308</v>
      </c>
    </row>
    <row r="122" spans="2:65" s="1" customFormat="1">
      <c r="B122" s="42"/>
      <c r="C122" s="64"/>
      <c r="D122" s="227" t="s">
        <v>506</v>
      </c>
      <c r="E122" s="64"/>
      <c r="F122" s="274" t="s">
        <v>13210</v>
      </c>
      <c r="G122" s="64"/>
      <c r="H122" s="64"/>
      <c r="I122" s="177"/>
      <c r="J122" s="64"/>
      <c r="K122" s="64"/>
      <c r="L122" s="62"/>
      <c r="M122" s="223"/>
      <c r="N122" s="43"/>
      <c r="O122" s="43"/>
      <c r="P122" s="43"/>
      <c r="Q122" s="43"/>
      <c r="R122" s="43"/>
      <c r="S122" s="43"/>
      <c r="T122" s="79"/>
      <c r="AT122" s="25" t="s">
        <v>506</v>
      </c>
      <c r="AU122" s="25" t="s">
        <v>82</v>
      </c>
    </row>
    <row r="123" spans="2:65" s="1" customFormat="1" ht="16.5" customHeight="1">
      <c r="B123" s="42"/>
      <c r="C123" s="209" t="s">
        <v>742</v>
      </c>
      <c r="D123" s="209" t="s">
        <v>498</v>
      </c>
      <c r="E123" s="210" t="s">
        <v>13211</v>
      </c>
      <c r="F123" s="211" t="s">
        <v>13212</v>
      </c>
      <c r="G123" s="212" t="s">
        <v>2537</v>
      </c>
      <c r="H123" s="213">
        <v>6</v>
      </c>
      <c r="I123" s="214"/>
      <c r="J123" s="215">
        <f>ROUND(I123*H123,2)</f>
        <v>0</v>
      </c>
      <c r="K123" s="211" t="s">
        <v>23</v>
      </c>
      <c r="L123" s="62"/>
      <c r="M123" s="216" t="s">
        <v>23</v>
      </c>
      <c r="N123" s="217" t="s">
        <v>44</v>
      </c>
      <c r="O123" s="43"/>
      <c r="P123" s="218">
        <f>O123*H123</f>
        <v>0</v>
      </c>
      <c r="Q123" s="218">
        <v>0</v>
      </c>
      <c r="R123" s="218">
        <f>Q123*H123</f>
        <v>0</v>
      </c>
      <c r="S123" s="218">
        <v>0</v>
      </c>
      <c r="T123" s="219">
        <f>S123*H123</f>
        <v>0</v>
      </c>
      <c r="AR123" s="25" t="s">
        <v>502</v>
      </c>
      <c r="AT123" s="25" t="s">
        <v>498</v>
      </c>
      <c r="AU123" s="25" t="s">
        <v>82</v>
      </c>
      <c r="AY123" s="25" t="s">
        <v>492</v>
      </c>
      <c r="BE123" s="220">
        <f>IF(N123="základní",J123,0)</f>
        <v>0</v>
      </c>
      <c r="BF123" s="220">
        <f>IF(N123="snížená",J123,0)</f>
        <v>0</v>
      </c>
      <c r="BG123" s="220">
        <f>IF(N123="zákl. přenesená",J123,0)</f>
        <v>0</v>
      </c>
      <c r="BH123" s="220">
        <f>IF(N123="sníž. přenesená",J123,0)</f>
        <v>0</v>
      </c>
      <c r="BI123" s="220">
        <f>IF(N123="nulová",J123,0)</f>
        <v>0</v>
      </c>
      <c r="BJ123" s="25" t="s">
        <v>80</v>
      </c>
      <c r="BK123" s="220">
        <f>ROUND(I123*H123,2)</f>
        <v>0</v>
      </c>
      <c r="BL123" s="25" t="s">
        <v>502</v>
      </c>
      <c r="BM123" s="25" t="s">
        <v>838</v>
      </c>
    </row>
    <row r="124" spans="2:65" s="1" customFormat="1">
      <c r="B124" s="42"/>
      <c r="C124" s="64"/>
      <c r="D124" s="221" t="s">
        <v>506</v>
      </c>
      <c r="E124" s="64"/>
      <c r="F124" s="222" t="s">
        <v>13212</v>
      </c>
      <c r="G124" s="64"/>
      <c r="H124" s="64"/>
      <c r="I124" s="177"/>
      <c r="J124" s="64"/>
      <c r="K124" s="64"/>
      <c r="L124" s="62"/>
      <c r="M124" s="223"/>
      <c r="N124" s="43"/>
      <c r="O124" s="43"/>
      <c r="P124" s="43"/>
      <c r="Q124" s="43"/>
      <c r="R124" s="43"/>
      <c r="S124" s="43"/>
      <c r="T124" s="79"/>
      <c r="AT124" s="25" t="s">
        <v>506</v>
      </c>
      <c r="AU124" s="25" t="s">
        <v>82</v>
      </c>
    </row>
    <row r="125" spans="2:65" s="1" customFormat="1" ht="24">
      <c r="B125" s="42"/>
      <c r="C125" s="64"/>
      <c r="D125" s="227" t="s">
        <v>2254</v>
      </c>
      <c r="E125" s="64"/>
      <c r="F125" s="273" t="s">
        <v>13213</v>
      </c>
      <c r="G125" s="64"/>
      <c r="H125" s="64"/>
      <c r="I125" s="177"/>
      <c r="J125" s="64"/>
      <c r="K125" s="64"/>
      <c r="L125" s="62"/>
      <c r="M125" s="223"/>
      <c r="N125" s="43"/>
      <c r="O125" s="43"/>
      <c r="P125" s="43"/>
      <c r="Q125" s="43"/>
      <c r="R125" s="43"/>
      <c r="S125" s="43"/>
      <c r="T125" s="79"/>
      <c r="AT125" s="25" t="s">
        <v>2254</v>
      </c>
      <c r="AU125" s="25" t="s">
        <v>82</v>
      </c>
    </row>
    <row r="126" spans="2:65" s="1" customFormat="1" ht="16.5" customHeight="1">
      <c r="B126" s="42"/>
      <c r="C126" s="209" t="s">
        <v>752</v>
      </c>
      <c r="D126" s="209" t="s">
        <v>498</v>
      </c>
      <c r="E126" s="210" t="s">
        <v>13214</v>
      </c>
      <c r="F126" s="211" t="s">
        <v>13215</v>
      </c>
      <c r="G126" s="212" t="s">
        <v>2537</v>
      </c>
      <c r="H126" s="213">
        <v>6</v>
      </c>
      <c r="I126" s="214"/>
      <c r="J126" s="215">
        <f>ROUND(I126*H126,2)</f>
        <v>0</v>
      </c>
      <c r="K126" s="211" t="s">
        <v>23</v>
      </c>
      <c r="L126" s="62"/>
      <c r="M126" s="216" t="s">
        <v>23</v>
      </c>
      <c r="N126" s="217" t="s">
        <v>44</v>
      </c>
      <c r="O126" s="43"/>
      <c r="P126" s="218">
        <f>O126*H126</f>
        <v>0</v>
      </c>
      <c r="Q126" s="218">
        <v>0</v>
      </c>
      <c r="R126" s="218">
        <f>Q126*H126</f>
        <v>0</v>
      </c>
      <c r="S126" s="218">
        <v>0</v>
      </c>
      <c r="T126" s="219">
        <f>S126*H126</f>
        <v>0</v>
      </c>
      <c r="AR126" s="25" t="s">
        <v>502</v>
      </c>
      <c r="AT126" s="25" t="s">
        <v>498</v>
      </c>
      <c r="AU126" s="25" t="s">
        <v>82</v>
      </c>
      <c r="AY126" s="25" t="s">
        <v>492</v>
      </c>
      <c r="BE126" s="220">
        <f>IF(N126="základní",J126,0)</f>
        <v>0</v>
      </c>
      <c r="BF126" s="220">
        <f>IF(N126="snížená",J126,0)</f>
        <v>0</v>
      </c>
      <c r="BG126" s="220">
        <f>IF(N126="zákl. přenesená",J126,0)</f>
        <v>0</v>
      </c>
      <c r="BH126" s="220">
        <f>IF(N126="sníž. přenesená",J126,0)</f>
        <v>0</v>
      </c>
      <c r="BI126" s="220">
        <f>IF(N126="nulová",J126,0)</f>
        <v>0</v>
      </c>
      <c r="BJ126" s="25" t="s">
        <v>80</v>
      </c>
      <c r="BK126" s="220">
        <f>ROUND(I126*H126,2)</f>
        <v>0</v>
      </c>
      <c r="BL126" s="25" t="s">
        <v>502</v>
      </c>
      <c r="BM126" s="25" t="s">
        <v>927</v>
      </c>
    </row>
    <row r="127" spans="2:65" s="1" customFormat="1">
      <c r="B127" s="42"/>
      <c r="C127" s="64"/>
      <c r="D127" s="227" t="s">
        <v>506</v>
      </c>
      <c r="E127" s="64"/>
      <c r="F127" s="274" t="s">
        <v>13215</v>
      </c>
      <c r="G127" s="64"/>
      <c r="H127" s="64"/>
      <c r="I127" s="177"/>
      <c r="J127" s="64"/>
      <c r="K127" s="64"/>
      <c r="L127" s="62"/>
      <c r="M127" s="223"/>
      <c r="N127" s="43"/>
      <c r="O127" s="43"/>
      <c r="P127" s="43"/>
      <c r="Q127" s="43"/>
      <c r="R127" s="43"/>
      <c r="S127" s="43"/>
      <c r="T127" s="79"/>
      <c r="AT127" s="25" t="s">
        <v>506</v>
      </c>
      <c r="AU127" s="25" t="s">
        <v>82</v>
      </c>
    </row>
    <row r="128" spans="2:65" s="1" customFormat="1" ht="16.5" customHeight="1">
      <c r="B128" s="42"/>
      <c r="C128" s="209" t="s">
        <v>765</v>
      </c>
      <c r="D128" s="209" t="s">
        <v>498</v>
      </c>
      <c r="E128" s="210" t="s">
        <v>13216</v>
      </c>
      <c r="F128" s="211" t="s">
        <v>13152</v>
      </c>
      <c r="G128" s="212" t="s">
        <v>2537</v>
      </c>
      <c r="H128" s="213">
        <v>1197</v>
      </c>
      <c r="I128" s="214"/>
      <c r="J128" s="215">
        <f>ROUND(I128*H128,2)</f>
        <v>0</v>
      </c>
      <c r="K128" s="211" t="s">
        <v>23</v>
      </c>
      <c r="L128" s="62"/>
      <c r="M128" s="216" t="s">
        <v>23</v>
      </c>
      <c r="N128" s="217" t="s">
        <v>44</v>
      </c>
      <c r="O128" s="43"/>
      <c r="P128" s="218">
        <f>O128*H128</f>
        <v>0</v>
      </c>
      <c r="Q128" s="218">
        <v>0</v>
      </c>
      <c r="R128" s="218">
        <f>Q128*H128</f>
        <v>0</v>
      </c>
      <c r="S128" s="218">
        <v>0</v>
      </c>
      <c r="T128" s="219">
        <f>S128*H128</f>
        <v>0</v>
      </c>
      <c r="AR128" s="25" t="s">
        <v>502</v>
      </c>
      <c r="AT128" s="25" t="s">
        <v>498</v>
      </c>
      <c r="AU128" s="25" t="s">
        <v>82</v>
      </c>
      <c r="AY128" s="25" t="s">
        <v>492</v>
      </c>
      <c r="BE128" s="220">
        <f>IF(N128="základní",J128,0)</f>
        <v>0</v>
      </c>
      <c r="BF128" s="220">
        <f>IF(N128="snížená",J128,0)</f>
        <v>0</v>
      </c>
      <c r="BG128" s="220">
        <f>IF(N128="zákl. přenesená",J128,0)</f>
        <v>0</v>
      </c>
      <c r="BH128" s="220">
        <f>IF(N128="sníž. přenesená",J128,0)</f>
        <v>0</v>
      </c>
      <c r="BI128" s="220">
        <f>IF(N128="nulová",J128,0)</f>
        <v>0</v>
      </c>
      <c r="BJ128" s="25" t="s">
        <v>80</v>
      </c>
      <c r="BK128" s="220">
        <f>ROUND(I128*H128,2)</f>
        <v>0</v>
      </c>
      <c r="BL128" s="25" t="s">
        <v>502</v>
      </c>
      <c r="BM128" s="25" t="s">
        <v>940</v>
      </c>
    </row>
    <row r="129" spans="2:65" s="1" customFormat="1">
      <c r="B129" s="42"/>
      <c r="C129" s="64"/>
      <c r="D129" s="227" t="s">
        <v>506</v>
      </c>
      <c r="E129" s="64"/>
      <c r="F129" s="274" t="s">
        <v>13152</v>
      </c>
      <c r="G129" s="64"/>
      <c r="H129" s="64"/>
      <c r="I129" s="177"/>
      <c r="J129" s="64"/>
      <c r="K129" s="64"/>
      <c r="L129" s="62"/>
      <c r="M129" s="223"/>
      <c r="N129" s="43"/>
      <c r="O129" s="43"/>
      <c r="P129" s="43"/>
      <c r="Q129" s="43"/>
      <c r="R129" s="43"/>
      <c r="S129" s="43"/>
      <c r="T129" s="79"/>
      <c r="AT129" s="25" t="s">
        <v>506</v>
      </c>
      <c r="AU129" s="25" t="s">
        <v>82</v>
      </c>
    </row>
    <row r="130" spans="2:65" s="1" customFormat="1" ht="16.5" customHeight="1">
      <c r="B130" s="42"/>
      <c r="C130" s="209" t="s">
        <v>10</v>
      </c>
      <c r="D130" s="209" t="s">
        <v>498</v>
      </c>
      <c r="E130" s="210" t="s">
        <v>13217</v>
      </c>
      <c r="F130" s="211" t="s">
        <v>13154</v>
      </c>
      <c r="G130" s="212" t="s">
        <v>2537</v>
      </c>
      <c r="H130" s="213">
        <v>1197</v>
      </c>
      <c r="I130" s="214"/>
      <c r="J130" s="215">
        <f>ROUND(I130*H130,2)</f>
        <v>0</v>
      </c>
      <c r="K130" s="211" t="s">
        <v>23</v>
      </c>
      <c r="L130" s="62"/>
      <c r="M130" s="216" t="s">
        <v>23</v>
      </c>
      <c r="N130" s="217" t="s">
        <v>44</v>
      </c>
      <c r="O130" s="43"/>
      <c r="P130" s="218">
        <f>O130*H130</f>
        <v>0</v>
      </c>
      <c r="Q130" s="218">
        <v>0</v>
      </c>
      <c r="R130" s="218">
        <f>Q130*H130</f>
        <v>0</v>
      </c>
      <c r="S130" s="218">
        <v>0</v>
      </c>
      <c r="T130" s="219">
        <f>S130*H130</f>
        <v>0</v>
      </c>
      <c r="AR130" s="25" t="s">
        <v>502</v>
      </c>
      <c r="AT130" s="25" t="s">
        <v>498</v>
      </c>
      <c r="AU130" s="25" t="s">
        <v>82</v>
      </c>
      <c r="AY130" s="25" t="s">
        <v>492</v>
      </c>
      <c r="BE130" s="220">
        <f>IF(N130="základní",J130,0)</f>
        <v>0</v>
      </c>
      <c r="BF130" s="220">
        <f>IF(N130="snížená",J130,0)</f>
        <v>0</v>
      </c>
      <c r="BG130" s="220">
        <f>IF(N130="zákl. přenesená",J130,0)</f>
        <v>0</v>
      </c>
      <c r="BH130" s="220">
        <f>IF(N130="sníž. přenesená",J130,0)</f>
        <v>0</v>
      </c>
      <c r="BI130" s="220">
        <f>IF(N130="nulová",J130,0)</f>
        <v>0</v>
      </c>
      <c r="BJ130" s="25" t="s">
        <v>80</v>
      </c>
      <c r="BK130" s="220">
        <f>ROUND(I130*H130,2)</f>
        <v>0</v>
      </c>
      <c r="BL130" s="25" t="s">
        <v>502</v>
      </c>
      <c r="BM130" s="25" t="s">
        <v>958</v>
      </c>
    </row>
    <row r="131" spans="2:65" s="1" customFormat="1">
      <c r="B131" s="42"/>
      <c r="C131" s="64"/>
      <c r="D131" s="227" t="s">
        <v>506</v>
      </c>
      <c r="E131" s="64"/>
      <c r="F131" s="274" t="s">
        <v>13154</v>
      </c>
      <c r="G131" s="64"/>
      <c r="H131" s="64"/>
      <c r="I131" s="177"/>
      <c r="J131" s="64"/>
      <c r="K131" s="64"/>
      <c r="L131" s="62"/>
      <c r="M131" s="223"/>
      <c r="N131" s="43"/>
      <c r="O131" s="43"/>
      <c r="P131" s="43"/>
      <c r="Q131" s="43"/>
      <c r="R131" s="43"/>
      <c r="S131" s="43"/>
      <c r="T131" s="79"/>
      <c r="AT131" s="25" t="s">
        <v>506</v>
      </c>
      <c r="AU131" s="25" t="s">
        <v>82</v>
      </c>
    </row>
    <row r="132" spans="2:65" s="1" customFormat="1" ht="16.5" customHeight="1">
      <c r="B132" s="42"/>
      <c r="C132" s="209" t="s">
        <v>775</v>
      </c>
      <c r="D132" s="209" t="s">
        <v>498</v>
      </c>
      <c r="E132" s="210" t="s">
        <v>13218</v>
      </c>
      <c r="F132" s="211" t="s">
        <v>13219</v>
      </c>
      <c r="G132" s="212" t="s">
        <v>2537</v>
      </c>
      <c r="H132" s="213">
        <v>2</v>
      </c>
      <c r="I132" s="214"/>
      <c r="J132" s="215">
        <f>ROUND(I132*H132,2)</f>
        <v>0</v>
      </c>
      <c r="K132" s="211" t="s">
        <v>23</v>
      </c>
      <c r="L132" s="62"/>
      <c r="M132" s="216" t="s">
        <v>23</v>
      </c>
      <c r="N132" s="217" t="s">
        <v>44</v>
      </c>
      <c r="O132" s="43"/>
      <c r="P132" s="218">
        <f>O132*H132</f>
        <v>0</v>
      </c>
      <c r="Q132" s="218">
        <v>0</v>
      </c>
      <c r="R132" s="218">
        <f>Q132*H132</f>
        <v>0</v>
      </c>
      <c r="S132" s="218">
        <v>0</v>
      </c>
      <c r="T132" s="219">
        <f>S132*H132</f>
        <v>0</v>
      </c>
      <c r="AR132" s="25" t="s">
        <v>502</v>
      </c>
      <c r="AT132" s="25" t="s">
        <v>498</v>
      </c>
      <c r="AU132" s="25" t="s">
        <v>82</v>
      </c>
      <c r="AY132" s="25" t="s">
        <v>492</v>
      </c>
      <c r="BE132" s="220">
        <f>IF(N132="základní",J132,0)</f>
        <v>0</v>
      </c>
      <c r="BF132" s="220">
        <f>IF(N132="snížená",J132,0)</f>
        <v>0</v>
      </c>
      <c r="BG132" s="220">
        <f>IF(N132="zákl. přenesená",J132,0)</f>
        <v>0</v>
      </c>
      <c r="BH132" s="220">
        <f>IF(N132="sníž. přenesená",J132,0)</f>
        <v>0</v>
      </c>
      <c r="BI132" s="220">
        <f>IF(N132="nulová",J132,0)</f>
        <v>0</v>
      </c>
      <c r="BJ132" s="25" t="s">
        <v>80</v>
      </c>
      <c r="BK132" s="220">
        <f>ROUND(I132*H132,2)</f>
        <v>0</v>
      </c>
      <c r="BL132" s="25" t="s">
        <v>502</v>
      </c>
      <c r="BM132" s="25" t="s">
        <v>977</v>
      </c>
    </row>
    <row r="133" spans="2:65" s="1" customFormat="1">
      <c r="B133" s="42"/>
      <c r="C133" s="64"/>
      <c r="D133" s="221" t="s">
        <v>506</v>
      </c>
      <c r="E133" s="64"/>
      <c r="F133" s="222" t="s">
        <v>13219</v>
      </c>
      <c r="G133" s="64"/>
      <c r="H133" s="64"/>
      <c r="I133" s="177"/>
      <c r="J133" s="64"/>
      <c r="K133" s="64"/>
      <c r="L133" s="62"/>
      <c r="M133" s="223"/>
      <c r="N133" s="43"/>
      <c r="O133" s="43"/>
      <c r="P133" s="43"/>
      <c r="Q133" s="43"/>
      <c r="R133" s="43"/>
      <c r="S133" s="43"/>
      <c r="T133" s="79"/>
      <c r="AT133" s="25" t="s">
        <v>506</v>
      </c>
      <c r="AU133" s="25" t="s">
        <v>82</v>
      </c>
    </row>
    <row r="134" spans="2:65" s="1" customFormat="1" ht="24">
      <c r="B134" s="42"/>
      <c r="C134" s="64"/>
      <c r="D134" s="227" t="s">
        <v>2254</v>
      </c>
      <c r="E134" s="64"/>
      <c r="F134" s="273" t="s">
        <v>13220</v>
      </c>
      <c r="G134" s="64"/>
      <c r="H134" s="64"/>
      <c r="I134" s="177"/>
      <c r="J134" s="64"/>
      <c r="K134" s="64"/>
      <c r="L134" s="62"/>
      <c r="M134" s="223"/>
      <c r="N134" s="43"/>
      <c r="O134" s="43"/>
      <c r="P134" s="43"/>
      <c r="Q134" s="43"/>
      <c r="R134" s="43"/>
      <c r="S134" s="43"/>
      <c r="T134" s="79"/>
      <c r="AT134" s="25" t="s">
        <v>2254</v>
      </c>
      <c r="AU134" s="25" t="s">
        <v>82</v>
      </c>
    </row>
    <row r="135" spans="2:65" s="1" customFormat="1" ht="16.5" customHeight="1">
      <c r="B135" s="42"/>
      <c r="C135" s="209" t="s">
        <v>781</v>
      </c>
      <c r="D135" s="209" t="s">
        <v>498</v>
      </c>
      <c r="E135" s="210" t="s">
        <v>13221</v>
      </c>
      <c r="F135" s="211" t="s">
        <v>13222</v>
      </c>
      <c r="G135" s="212" t="s">
        <v>13223</v>
      </c>
      <c r="H135" s="213">
        <v>1197</v>
      </c>
      <c r="I135" s="214"/>
      <c r="J135" s="215">
        <f>ROUND(I135*H135,2)</f>
        <v>0</v>
      </c>
      <c r="K135" s="211" t="s">
        <v>23</v>
      </c>
      <c r="L135" s="62"/>
      <c r="M135" s="216" t="s">
        <v>23</v>
      </c>
      <c r="N135" s="217" t="s">
        <v>44</v>
      </c>
      <c r="O135" s="43"/>
      <c r="P135" s="218">
        <f>O135*H135</f>
        <v>0</v>
      </c>
      <c r="Q135" s="218">
        <v>0</v>
      </c>
      <c r="R135" s="218">
        <f>Q135*H135</f>
        <v>0</v>
      </c>
      <c r="S135" s="218">
        <v>0</v>
      </c>
      <c r="T135" s="219">
        <f>S135*H135</f>
        <v>0</v>
      </c>
      <c r="AR135" s="25" t="s">
        <v>502</v>
      </c>
      <c r="AT135" s="25" t="s">
        <v>498</v>
      </c>
      <c r="AU135" s="25" t="s">
        <v>82</v>
      </c>
      <c r="AY135" s="25" t="s">
        <v>492</v>
      </c>
      <c r="BE135" s="220">
        <f>IF(N135="základní",J135,0)</f>
        <v>0</v>
      </c>
      <c r="BF135" s="220">
        <f>IF(N135="snížená",J135,0)</f>
        <v>0</v>
      </c>
      <c r="BG135" s="220">
        <f>IF(N135="zákl. přenesená",J135,0)</f>
        <v>0</v>
      </c>
      <c r="BH135" s="220">
        <f>IF(N135="sníž. přenesená",J135,0)</f>
        <v>0</v>
      </c>
      <c r="BI135" s="220">
        <f>IF(N135="nulová",J135,0)</f>
        <v>0</v>
      </c>
      <c r="BJ135" s="25" t="s">
        <v>80</v>
      </c>
      <c r="BK135" s="220">
        <f>ROUND(I135*H135,2)</f>
        <v>0</v>
      </c>
      <c r="BL135" s="25" t="s">
        <v>502</v>
      </c>
      <c r="BM135" s="25" t="s">
        <v>1008</v>
      </c>
    </row>
    <row r="136" spans="2:65" s="1" customFormat="1">
      <c r="B136" s="42"/>
      <c r="C136" s="64"/>
      <c r="D136" s="221" t="s">
        <v>506</v>
      </c>
      <c r="E136" s="64"/>
      <c r="F136" s="222" t="s">
        <v>13222</v>
      </c>
      <c r="G136" s="64"/>
      <c r="H136" s="64"/>
      <c r="I136" s="177"/>
      <c r="J136" s="64"/>
      <c r="K136" s="64"/>
      <c r="L136" s="62"/>
      <c r="M136" s="223"/>
      <c r="N136" s="43"/>
      <c r="O136" s="43"/>
      <c r="P136" s="43"/>
      <c r="Q136" s="43"/>
      <c r="R136" s="43"/>
      <c r="S136" s="43"/>
      <c r="T136" s="79"/>
      <c r="AT136" s="25" t="s">
        <v>506</v>
      </c>
      <c r="AU136" s="25" t="s">
        <v>82</v>
      </c>
    </row>
    <row r="137" spans="2:65" s="1" customFormat="1" ht="24">
      <c r="B137" s="42"/>
      <c r="C137" s="64"/>
      <c r="D137" s="227" t="s">
        <v>2254</v>
      </c>
      <c r="E137" s="64"/>
      <c r="F137" s="273" t="s">
        <v>13157</v>
      </c>
      <c r="G137" s="64"/>
      <c r="H137" s="64"/>
      <c r="I137" s="177"/>
      <c r="J137" s="64"/>
      <c r="K137" s="64"/>
      <c r="L137" s="62"/>
      <c r="M137" s="223"/>
      <c r="N137" s="43"/>
      <c r="O137" s="43"/>
      <c r="P137" s="43"/>
      <c r="Q137" s="43"/>
      <c r="R137" s="43"/>
      <c r="S137" s="43"/>
      <c r="T137" s="79"/>
      <c r="AT137" s="25" t="s">
        <v>2254</v>
      </c>
      <c r="AU137" s="25" t="s">
        <v>82</v>
      </c>
    </row>
    <row r="138" spans="2:65" s="1" customFormat="1" ht="16.5" customHeight="1">
      <c r="B138" s="42"/>
      <c r="C138" s="209" t="s">
        <v>787</v>
      </c>
      <c r="D138" s="209" t="s">
        <v>498</v>
      </c>
      <c r="E138" s="210" t="s">
        <v>13224</v>
      </c>
      <c r="F138" s="211" t="s">
        <v>13225</v>
      </c>
      <c r="G138" s="212" t="s">
        <v>13226</v>
      </c>
      <c r="H138" s="213">
        <v>12</v>
      </c>
      <c r="I138" s="214"/>
      <c r="J138" s="215">
        <f>ROUND(I138*H138,2)</f>
        <v>0</v>
      </c>
      <c r="K138" s="211" t="s">
        <v>23</v>
      </c>
      <c r="L138" s="62"/>
      <c r="M138" s="216" t="s">
        <v>23</v>
      </c>
      <c r="N138" s="217" t="s">
        <v>44</v>
      </c>
      <c r="O138" s="43"/>
      <c r="P138" s="218">
        <f>O138*H138</f>
        <v>0</v>
      </c>
      <c r="Q138" s="218">
        <v>0</v>
      </c>
      <c r="R138" s="218">
        <f>Q138*H138</f>
        <v>0</v>
      </c>
      <c r="S138" s="218">
        <v>0</v>
      </c>
      <c r="T138" s="219">
        <f>S138*H138</f>
        <v>0</v>
      </c>
      <c r="AR138" s="25" t="s">
        <v>502</v>
      </c>
      <c r="AT138" s="25" t="s">
        <v>498</v>
      </c>
      <c r="AU138" s="25" t="s">
        <v>82</v>
      </c>
      <c r="AY138" s="25" t="s">
        <v>492</v>
      </c>
      <c r="BE138" s="220">
        <f>IF(N138="základní",J138,0)</f>
        <v>0</v>
      </c>
      <c r="BF138" s="220">
        <f>IF(N138="snížená",J138,0)</f>
        <v>0</v>
      </c>
      <c r="BG138" s="220">
        <f>IF(N138="zákl. přenesená",J138,0)</f>
        <v>0</v>
      </c>
      <c r="BH138" s="220">
        <f>IF(N138="sníž. přenesená",J138,0)</f>
        <v>0</v>
      </c>
      <c r="BI138" s="220">
        <f>IF(N138="nulová",J138,0)</f>
        <v>0</v>
      </c>
      <c r="BJ138" s="25" t="s">
        <v>80</v>
      </c>
      <c r="BK138" s="220">
        <f>ROUND(I138*H138,2)</f>
        <v>0</v>
      </c>
      <c r="BL138" s="25" t="s">
        <v>502</v>
      </c>
      <c r="BM138" s="25" t="s">
        <v>1022</v>
      </c>
    </row>
    <row r="139" spans="2:65" s="1" customFormat="1">
      <c r="B139" s="42"/>
      <c r="C139" s="64"/>
      <c r="D139" s="227" t="s">
        <v>506</v>
      </c>
      <c r="E139" s="64"/>
      <c r="F139" s="274" t="s">
        <v>13225</v>
      </c>
      <c r="G139" s="64"/>
      <c r="H139" s="64"/>
      <c r="I139" s="177"/>
      <c r="J139" s="64"/>
      <c r="K139" s="64"/>
      <c r="L139" s="62"/>
      <c r="M139" s="223"/>
      <c r="N139" s="43"/>
      <c r="O139" s="43"/>
      <c r="P139" s="43"/>
      <c r="Q139" s="43"/>
      <c r="R139" s="43"/>
      <c r="S139" s="43"/>
      <c r="T139" s="79"/>
      <c r="AT139" s="25" t="s">
        <v>506</v>
      </c>
      <c r="AU139" s="25" t="s">
        <v>82</v>
      </c>
    </row>
    <row r="140" spans="2:65" s="1" customFormat="1" ht="16.5" customHeight="1">
      <c r="B140" s="42"/>
      <c r="C140" s="209" t="s">
        <v>792</v>
      </c>
      <c r="D140" s="209" t="s">
        <v>498</v>
      </c>
      <c r="E140" s="210" t="s">
        <v>13227</v>
      </c>
      <c r="F140" s="211" t="s">
        <v>13228</v>
      </c>
      <c r="G140" s="212" t="s">
        <v>2537</v>
      </c>
      <c r="H140" s="213">
        <v>4199</v>
      </c>
      <c r="I140" s="214"/>
      <c r="J140" s="215">
        <f>ROUND(I140*H140,2)</f>
        <v>0</v>
      </c>
      <c r="K140" s="211" t="s">
        <v>23</v>
      </c>
      <c r="L140" s="62"/>
      <c r="M140" s="216" t="s">
        <v>23</v>
      </c>
      <c r="N140" s="217" t="s">
        <v>44</v>
      </c>
      <c r="O140" s="43"/>
      <c r="P140" s="218">
        <f>O140*H140</f>
        <v>0</v>
      </c>
      <c r="Q140" s="218">
        <v>0</v>
      </c>
      <c r="R140" s="218">
        <f>Q140*H140</f>
        <v>0</v>
      </c>
      <c r="S140" s="218">
        <v>0</v>
      </c>
      <c r="T140" s="219">
        <f>S140*H140</f>
        <v>0</v>
      </c>
      <c r="AR140" s="25" t="s">
        <v>502</v>
      </c>
      <c r="AT140" s="25" t="s">
        <v>498</v>
      </c>
      <c r="AU140" s="25" t="s">
        <v>82</v>
      </c>
      <c r="AY140" s="25" t="s">
        <v>492</v>
      </c>
      <c r="BE140" s="220">
        <f>IF(N140="základní",J140,0)</f>
        <v>0</v>
      </c>
      <c r="BF140" s="220">
        <f>IF(N140="snížená",J140,0)</f>
        <v>0</v>
      </c>
      <c r="BG140" s="220">
        <f>IF(N140="zákl. přenesená",J140,0)</f>
        <v>0</v>
      </c>
      <c r="BH140" s="220">
        <f>IF(N140="sníž. přenesená",J140,0)</f>
        <v>0</v>
      </c>
      <c r="BI140" s="220">
        <f>IF(N140="nulová",J140,0)</f>
        <v>0</v>
      </c>
      <c r="BJ140" s="25" t="s">
        <v>80</v>
      </c>
      <c r="BK140" s="220">
        <f>ROUND(I140*H140,2)</f>
        <v>0</v>
      </c>
      <c r="BL140" s="25" t="s">
        <v>502</v>
      </c>
      <c r="BM140" s="25" t="s">
        <v>1039</v>
      </c>
    </row>
    <row r="141" spans="2:65" s="1" customFormat="1">
      <c r="B141" s="42"/>
      <c r="C141" s="64"/>
      <c r="D141" s="227" t="s">
        <v>506</v>
      </c>
      <c r="E141" s="64"/>
      <c r="F141" s="274" t="s">
        <v>13228</v>
      </c>
      <c r="G141" s="64"/>
      <c r="H141" s="64"/>
      <c r="I141" s="177"/>
      <c r="J141" s="64"/>
      <c r="K141" s="64"/>
      <c r="L141" s="62"/>
      <c r="M141" s="223"/>
      <c r="N141" s="43"/>
      <c r="O141" s="43"/>
      <c r="P141" s="43"/>
      <c r="Q141" s="43"/>
      <c r="R141" s="43"/>
      <c r="S141" s="43"/>
      <c r="T141" s="79"/>
      <c r="AT141" s="25" t="s">
        <v>506</v>
      </c>
      <c r="AU141" s="25" t="s">
        <v>82</v>
      </c>
    </row>
    <row r="142" spans="2:65" s="1" customFormat="1" ht="16.5" customHeight="1">
      <c r="B142" s="42"/>
      <c r="C142" s="209" t="s">
        <v>800</v>
      </c>
      <c r="D142" s="209" t="s">
        <v>498</v>
      </c>
      <c r="E142" s="210" t="s">
        <v>13229</v>
      </c>
      <c r="F142" s="211" t="s">
        <v>13230</v>
      </c>
      <c r="G142" s="212" t="s">
        <v>832</v>
      </c>
      <c r="H142" s="213">
        <v>20</v>
      </c>
      <c r="I142" s="214"/>
      <c r="J142" s="215">
        <f>ROUND(I142*H142,2)</f>
        <v>0</v>
      </c>
      <c r="K142" s="211" t="s">
        <v>23</v>
      </c>
      <c r="L142" s="62"/>
      <c r="M142" s="216" t="s">
        <v>23</v>
      </c>
      <c r="N142" s="217" t="s">
        <v>44</v>
      </c>
      <c r="O142" s="43"/>
      <c r="P142" s="218">
        <f>O142*H142</f>
        <v>0</v>
      </c>
      <c r="Q142" s="218">
        <v>0</v>
      </c>
      <c r="R142" s="218">
        <f>Q142*H142</f>
        <v>0</v>
      </c>
      <c r="S142" s="218">
        <v>0</v>
      </c>
      <c r="T142" s="219">
        <f>S142*H142</f>
        <v>0</v>
      </c>
      <c r="AR142" s="25" t="s">
        <v>502</v>
      </c>
      <c r="AT142" s="25" t="s">
        <v>498</v>
      </c>
      <c r="AU142" s="25" t="s">
        <v>82</v>
      </c>
      <c r="AY142" s="25" t="s">
        <v>492</v>
      </c>
      <c r="BE142" s="220">
        <f>IF(N142="základní",J142,0)</f>
        <v>0</v>
      </c>
      <c r="BF142" s="220">
        <f>IF(N142="snížená",J142,0)</f>
        <v>0</v>
      </c>
      <c r="BG142" s="220">
        <f>IF(N142="zákl. přenesená",J142,0)</f>
        <v>0</v>
      </c>
      <c r="BH142" s="220">
        <f>IF(N142="sníž. přenesená",J142,0)</f>
        <v>0</v>
      </c>
      <c r="BI142" s="220">
        <f>IF(N142="nulová",J142,0)</f>
        <v>0</v>
      </c>
      <c r="BJ142" s="25" t="s">
        <v>80</v>
      </c>
      <c r="BK142" s="220">
        <f>ROUND(I142*H142,2)</f>
        <v>0</v>
      </c>
      <c r="BL142" s="25" t="s">
        <v>502</v>
      </c>
      <c r="BM142" s="25" t="s">
        <v>1055</v>
      </c>
    </row>
    <row r="143" spans="2:65" s="1" customFormat="1">
      <c r="B143" s="42"/>
      <c r="C143" s="64"/>
      <c r="D143" s="227" t="s">
        <v>506</v>
      </c>
      <c r="E143" s="64"/>
      <c r="F143" s="274" t="s">
        <v>13230</v>
      </c>
      <c r="G143" s="64"/>
      <c r="H143" s="64"/>
      <c r="I143" s="177"/>
      <c r="J143" s="64"/>
      <c r="K143" s="64"/>
      <c r="L143" s="62"/>
      <c r="M143" s="223"/>
      <c r="N143" s="43"/>
      <c r="O143" s="43"/>
      <c r="P143" s="43"/>
      <c r="Q143" s="43"/>
      <c r="R143" s="43"/>
      <c r="S143" s="43"/>
      <c r="T143" s="79"/>
      <c r="AT143" s="25" t="s">
        <v>506</v>
      </c>
      <c r="AU143" s="25" t="s">
        <v>82</v>
      </c>
    </row>
    <row r="144" spans="2:65" s="1" customFormat="1" ht="16.5" customHeight="1">
      <c r="B144" s="42"/>
      <c r="C144" s="209" t="s">
        <v>9</v>
      </c>
      <c r="D144" s="209" t="s">
        <v>498</v>
      </c>
      <c r="E144" s="210" t="s">
        <v>13231</v>
      </c>
      <c r="F144" s="211" t="s">
        <v>13232</v>
      </c>
      <c r="G144" s="212" t="s">
        <v>2537</v>
      </c>
      <c r="H144" s="213">
        <v>5</v>
      </c>
      <c r="I144" s="214"/>
      <c r="J144" s="215">
        <f>ROUND(I144*H144,2)</f>
        <v>0</v>
      </c>
      <c r="K144" s="211" t="s">
        <v>23</v>
      </c>
      <c r="L144" s="62"/>
      <c r="M144" s="216" t="s">
        <v>23</v>
      </c>
      <c r="N144" s="217" t="s">
        <v>44</v>
      </c>
      <c r="O144" s="43"/>
      <c r="P144" s="218">
        <f>O144*H144</f>
        <v>0</v>
      </c>
      <c r="Q144" s="218">
        <v>0</v>
      </c>
      <c r="R144" s="218">
        <f>Q144*H144</f>
        <v>0</v>
      </c>
      <c r="S144" s="218">
        <v>0</v>
      </c>
      <c r="T144" s="219">
        <f>S144*H144</f>
        <v>0</v>
      </c>
      <c r="AR144" s="25" t="s">
        <v>502</v>
      </c>
      <c r="AT144" s="25" t="s">
        <v>498</v>
      </c>
      <c r="AU144" s="25" t="s">
        <v>82</v>
      </c>
      <c r="AY144" s="25" t="s">
        <v>492</v>
      </c>
      <c r="BE144" s="220">
        <f>IF(N144="základní",J144,0)</f>
        <v>0</v>
      </c>
      <c r="BF144" s="220">
        <f>IF(N144="snížená",J144,0)</f>
        <v>0</v>
      </c>
      <c r="BG144" s="220">
        <f>IF(N144="zákl. přenesená",J144,0)</f>
        <v>0</v>
      </c>
      <c r="BH144" s="220">
        <f>IF(N144="sníž. přenesená",J144,0)</f>
        <v>0</v>
      </c>
      <c r="BI144" s="220">
        <f>IF(N144="nulová",J144,0)</f>
        <v>0</v>
      </c>
      <c r="BJ144" s="25" t="s">
        <v>80</v>
      </c>
      <c r="BK144" s="220">
        <f>ROUND(I144*H144,2)</f>
        <v>0</v>
      </c>
      <c r="BL144" s="25" t="s">
        <v>502</v>
      </c>
      <c r="BM144" s="25" t="s">
        <v>1067</v>
      </c>
    </row>
    <row r="145" spans="2:65" s="1" customFormat="1">
      <c r="B145" s="42"/>
      <c r="C145" s="64"/>
      <c r="D145" s="221" t="s">
        <v>506</v>
      </c>
      <c r="E145" s="64"/>
      <c r="F145" s="222" t="s">
        <v>13232</v>
      </c>
      <c r="G145" s="64"/>
      <c r="H145" s="64"/>
      <c r="I145" s="177"/>
      <c r="J145" s="64"/>
      <c r="K145" s="64"/>
      <c r="L145" s="62"/>
      <c r="M145" s="223"/>
      <c r="N145" s="43"/>
      <c r="O145" s="43"/>
      <c r="P145" s="43"/>
      <c r="Q145" s="43"/>
      <c r="R145" s="43"/>
      <c r="S145" s="43"/>
      <c r="T145" s="79"/>
      <c r="AT145" s="25" t="s">
        <v>506</v>
      </c>
      <c r="AU145" s="25" t="s">
        <v>82</v>
      </c>
    </row>
    <row r="146" spans="2:65" s="1" customFormat="1" ht="36">
      <c r="B146" s="42"/>
      <c r="C146" s="64"/>
      <c r="D146" s="227" t="s">
        <v>2254</v>
      </c>
      <c r="E146" s="64"/>
      <c r="F146" s="273" t="s">
        <v>13233</v>
      </c>
      <c r="G146" s="64"/>
      <c r="H146" s="64"/>
      <c r="I146" s="177"/>
      <c r="J146" s="64"/>
      <c r="K146" s="64"/>
      <c r="L146" s="62"/>
      <c r="M146" s="223"/>
      <c r="N146" s="43"/>
      <c r="O146" s="43"/>
      <c r="P146" s="43"/>
      <c r="Q146" s="43"/>
      <c r="R146" s="43"/>
      <c r="S146" s="43"/>
      <c r="T146" s="79"/>
      <c r="AT146" s="25" t="s">
        <v>2254</v>
      </c>
      <c r="AU146" s="25" t="s">
        <v>82</v>
      </c>
    </row>
    <row r="147" spans="2:65" s="1" customFormat="1" ht="16.5" customHeight="1">
      <c r="B147" s="42"/>
      <c r="C147" s="209" t="s">
        <v>308</v>
      </c>
      <c r="D147" s="209" t="s">
        <v>498</v>
      </c>
      <c r="E147" s="210" t="s">
        <v>13234</v>
      </c>
      <c r="F147" s="211" t="s">
        <v>13235</v>
      </c>
      <c r="G147" s="212" t="s">
        <v>2537</v>
      </c>
      <c r="H147" s="213">
        <v>1</v>
      </c>
      <c r="I147" s="214"/>
      <c r="J147" s="215">
        <f>ROUND(I147*H147,2)</f>
        <v>0</v>
      </c>
      <c r="K147" s="211" t="s">
        <v>23</v>
      </c>
      <c r="L147" s="62"/>
      <c r="M147" s="216" t="s">
        <v>23</v>
      </c>
      <c r="N147" s="217" t="s">
        <v>44</v>
      </c>
      <c r="O147" s="43"/>
      <c r="P147" s="218">
        <f>O147*H147</f>
        <v>0</v>
      </c>
      <c r="Q147" s="218">
        <v>0</v>
      </c>
      <c r="R147" s="218">
        <f>Q147*H147</f>
        <v>0</v>
      </c>
      <c r="S147" s="218">
        <v>0</v>
      </c>
      <c r="T147" s="219">
        <f>S147*H147</f>
        <v>0</v>
      </c>
      <c r="AR147" s="25" t="s">
        <v>502</v>
      </c>
      <c r="AT147" s="25" t="s">
        <v>498</v>
      </c>
      <c r="AU147" s="25" t="s">
        <v>82</v>
      </c>
      <c r="AY147" s="25" t="s">
        <v>492</v>
      </c>
      <c r="BE147" s="220">
        <f>IF(N147="základní",J147,0)</f>
        <v>0</v>
      </c>
      <c r="BF147" s="220">
        <f>IF(N147="snížená",J147,0)</f>
        <v>0</v>
      </c>
      <c r="BG147" s="220">
        <f>IF(N147="zákl. přenesená",J147,0)</f>
        <v>0</v>
      </c>
      <c r="BH147" s="220">
        <f>IF(N147="sníž. přenesená",J147,0)</f>
        <v>0</v>
      </c>
      <c r="BI147" s="220">
        <f>IF(N147="nulová",J147,0)</f>
        <v>0</v>
      </c>
      <c r="BJ147" s="25" t="s">
        <v>80</v>
      </c>
      <c r="BK147" s="220">
        <f>ROUND(I147*H147,2)</f>
        <v>0</v>
      </c>
      <c r="BL147" s="25" t="s">
        <v>502</v>
      </c>
      <c r="BM147" s="25" t="s">
        <v>1079</v>
      </c>
    </row>
    <row r="148" spans="2:65" s="1" customFormat="1">
      <c r="B148" s="42"/>
      <c r="C148" s="64"/>
      <c r="D148" s="221" t="s">
        <v>506</v>
      </c>
      <c r="E148" s="64"/>
      <c r="F148" s="222" t="s">
        <v>13235</v>
      </c>
      <c r="G148" s="64"/>
      <c r="H148" s="64"/>
      <c r="I148" s="177"/>
      <c r="J148" s="64"/>
      <c r="K148" s="64"/>
      <c r="L148" s="62"/>
      <c r="M148" s="223"/>
      <c r="N148" s="43"/>
      <c r="O148" s="43"/>
      <c r="P148" s="43"/>
      <c r="Q148" s="43"/>
      <c r="R148" s="43"/>
      <c r="S148" s="43"/>
      <c r="T148" s="79"/>
      <c r="AT148" s="25" t="s">
        <v>506</v>
      </c>
      <c r="AU148" s="25" t="s">
        <v>82</v>
      </c>
    </row>
    <row r="149" spans="2:65" s="1" customFormat="1" ht="24">
      <c r="B149" s="42"/>
      <c r="C149" s="64"/>
      <c r="D149" s="227" t="s">
        <v>2254</v>
      </c>
      <c r="E149" s="64"/>
      <c r="F149" s="273" t="s">
        <v>13236</v>
      </c>
      <c r="G149" s="64"/>
      <c r="H149" s="64"/>
      <c r="I149" s="177"/>
      <c r="J149" s="64"/>
      <c r="K149" s="64"/>
      <c r="L149" s="62"/>
      <c r="M149" s="223"/>
      <c r="N149" s="43"/>
      <c r="O149" s="43"/>
      <c r="P149" s="43"/>
      <c r="Q149" s="43"/>
      <c r="R149" s="43"/>
      <c r="S149" s="43"/>
      <c r="T149" s="79"/>
      <c r="AT149" s="25" t="s">
        <v>2254</v>
      </c>
      <c r="AU149" s="25" t="s">
        <v>82</v>
      </c>
    </row>
    <row r="150" spans="2:65" s="1" customFormat="1" ht="16.5" customHeight="1">
      <c r="B150" s="42"/>
      <c r="C150" s="209" t="s">
        <v>829</v>
      </c>
      <c r="D150" s="209" t="s">
        <v>498</v>
      </c>
      <c r="E150" s="210" t="s">
        <v>13237</v>
      </c>
      <c r="F150" s="211" t="s">
        <v>13238</v>
      </c>
      <c r="G150" s="212" t="s">
        <v>2537</v>
      </c>
      <c r="H150" s="213">
        <v>4</v>
      </c>
      <c r="I150" s="214"/>
      <c r="J150" s="215">
        <f>ROUND(I150*H150,2)</f>
        <v>0</v>
      </c>
      <c r="K150" s="211" t="s">
        <v>23</v>
      </c>
      <c r="L150" s="62"/>
      <c r="M150" s="216" t="s">
        <v>23</v>
      </c>
      <c r="N150" s="217" t="s">
        <v>44</v>
      </c>
      <c r="O150" s="43"/>
      <c r="P150" s="218">
        <f>O150*H150</f>
        <v>0</v>
      </c>
      <c r="Q150" s="218">
        <v>0</v>
      </c>
      <c r="R150" s="218">
        <f>Q150*H150</f>
        <v>0</v>
      </c>
      <c r="S150" s="218">
        <v>0</v>
      </c>
      <c r="T150" s="219">
        <f>S150*H150</f>
        <v>0</v>
      </c>
      <c r="AR150" s="25" t="s">
        <v>502</v>
      </c>
      <c r="AT150" s="25" t="s">
        <v>498</v>
      </c>
      <c r="AU150" s="25" t="s">
        <v>82</v>
      </c>
      <c r="AY150" s="25" t="s">
        <v>492</v>
      </c>
      <c r="BE150" s="220">
        <f>IF(N150="základní",J150,0)</f>
        <v>0</v>
      </c>
      <c r="BF150" s="220">
        <f>IF(N150="snížená",J150,0)</f>
        <v>0</v>
      </c>
      <c r="BG150" s="220">
        <f>IF(N150="zákl. přenesená",J150,0)</f>
        <v>0</v>
      </c>
      <c r="BH150" s="220">
        <f>IF(N150="sníž. přenesená",J150,0)</f>
        <v>0</v>
      </c>
      <c r="BI150" s="220">
        <f>IF(N150="nulová",J150,0)</f>
        <v>0</v>
      </c>
      <c r="BJ150" s="25" t="s">
        <v>80</v>
      </c>
      <c r="BK150" s="220">
        <f>ROUND(I150*H150,2)</f>
        <v>0</v>
      </c>
      <c r="BL150" s="25" t="s">
        <v>502</v>
      </c>
      <c r="BM150" s="25" t="s">
        <v>1089</v>
      </c>
    </row>
    <row r="151" spans="2:65" s="1" customFormat="1">
      <c r="B151" s="42"/>
      <c r="C151" s="64"/>
      <c r="D151" s="221" t="s">
        <v>506</v>
      </c>
      <c r="E151" s="64"/>
      <c r="F151" s="222" t="s">
        <v>13238</v>
      </c>
      <c r="G151" s="64"/>
      <c r="H151" s="64"/>
      <c r="I151" s="177"/>
      <c r="J151" s="64"/>
      <c r="K151" s="64"/>
      <c r="L151" s="62"/>
      <c r="M151" s="223"/>
      <c r="N151" s="43"/>
      <c r="O151" s="43"/>
      <c r="P151" s="43"/>
      <c r="Q151" s="43"/>
      <c r="R151" s="43"/>
      <c r="S151" s="43"/>
      <c r="T151" s="79"/>
      <c r="AT151" s="25" t="s">
        <v>506</v>
      </c>
      <c r="AU151" s="25" t="s">
        <v>82</v>
      </c>
    </row>
    <row r="152" spans="2:65" s="1" customFormat="1" ht="24">
      <c r="B152" s="42"/>
      <c r="C152" s="64"/>
      <c r="D152" s="227" t="s">
        <v>2254</v>
      </c>
      <c r="E152" s="64"/>
      <c r="F152" s="273" t="s">
        <v>13239</v>
      </c>
      <c r="G152" s="64"/>
      <c r="H152" s="64"/>
      <c r="I152" s="177"/>
      <c r="J152" s="64"/>
      <c r="K152" s="64"/>
      <c r="L152" s="62"/>
      <c r="M152" s="223"/>
      <c r="N152" s="43"/>
      <c r="O152" s="43"/>
      <c r="P152" s="43"/>
      <c r="Q152" s="43"/>
      <c r="R152" s="43"/>
      <c r="S152" s="43"/>
      <c r="T152" s="79"/>
      <c r="AT152" s="25" t="s">
        <v>2254</v>
      </c>
      <c r="AU152" s="25" t="s">
        <v>82</v>
      </c>
    </row>
    <row r="153" spans="2:65" s="1" customFormat="1" ht="16.5" customHeight="1">
      <c r="B153" s="42"/>
      <c r="C153" s="209" t="s">
        <v>838</v>
      </c>
      <c r="D153" s="209" t="s">
        <v>498</v>
      </c>
      <c r="E153" s="210" t="s">
        <v>13240</v>
      </c>
      <c r="F153" s="211" t="s">
        <v>13241</v>
      </c>
      <c r="G153" s="212" t="s">
        <v>2537</v>
      </c>
      <c r="H153" s="213">
        <v>4</v>
      </c>
      <c r="I153" s="214"/>
      <c r="J153" s="215">
        <f>ROUND(I153*H153,2)</f>
        <v>0</v>
      </c>
      <c r="K153" s="211" t="s">
        <v>23</v>
      </c>
      <c r="L153" s="62"/>
      <c r="M153" s="216" t="s">
        <v>23</v>
      </c>
      <c r="N153" s="217" t="s">
        <v>44</v>
      </c>
      <c r="O153" s="43"/>
      <c r="P153" s="218">
        <f>O153*H153</f>
        <v>0</v>
      </c>
      <c r="Q153" s="218">
        <v>0</v>
      </c>
      <c r="R153" s="218">
        <f>Q153*H153</f>
        <v>0</v>
      </c>
      <c r="S153" s="218">
        <v>0</v>
      </c>
      <c r="T153" s="219">
        <f>S153*H153</f>
        <v>0</v>
      </c>
      <c r="AR153" s="25" t="s">
        <v>502</v>
      </c>
      <c r="AT153" s="25" t="s">
        <v>498</v>
      </c>
      <c r="AU153" s="25" t="s">
        <v>82</v>
      </c>
      <c r="AY153" s="25" t="s">
        <v>492</v>
      </c>
      <c r="BE153" s="220">
        <f>IF(N153="základní",J153,0)</f>
        <v>0</v>
      </c>
      <c r="BF153" s="220">
        <f>IF(N153="snížená",J153,0)</f>
        <v>0</v>
      </c>
      <c r="BG153" s="220">
        <f>IF(N153="zákl. přenesená",J153,0)</f>
        <v>0</v>
      </c>
      <c r="BH153" s="220">
        <f>IF(N153="sníž. přenesená",J153,0)</f>
        <v>0</v>
      </c>
      <c r="BI153" s="220">
        <f>IF(N153="nulová",J153,0)</f>
        <v>0</v>
      </c>
      <c r="BJ153" s="25" t="s">
        <v>80</v>
      </c>
      <c r="BK153" s="220">
        <f>ROUND(I153*H153,2)</f>
        <v>0</v>
      </c>
      <c r="BL153" s="25" t="s">
        <v>502</v>
      </c>
      <c r="BM153" s="25" t="s">
        <v>1102</v>
      </c>
    </row>
    <row r="154" spans="2:65" s="1" customFormat="1">
      <c r="B154" s="42"/>
      <c r="C154" s="64"/>
      <c r="D154" s="221" t="s">
        <v>506</v>
      </c>
      <c r="E154" s="64"/>
      <c r="F154" s="222" t="s">
        <v>13241</v>
      </c>
      <c r="G154" s="64"/>
      <c r="H154" s="64"/>
      <c r="I154" s="177"/>
      <c r="J154" s="64"/>
      <c r="K154" s="64"/>
      <c r="L154" s="62"/>
      <c r="M154" s="223"/>
      <c r="N154" s="43"/>
      <c r="O154" s="43"/>
      <c r="P154" s="43"/>
      <c r="Q154" s="43"/>
      <c r="R154" s="43"/>
      <c r="S154" s="43"/>
      <c r="T154" s="79"/>
      <c r="AT154" s="25" t="s">
        <v>506</v>
      </c>
      <c r="AU154" s="25" t="s">
        <v>82</v>
      </c>
    </row>
    <row r="155" spans="2:65" s="1" customFormat="1" ht="36">
      <c r="B155" s="42"/>
      <c r="C155" s="64"/>
      <c r="D155" s="227" t="s">
        <v>2254</v>
      </c>
      <c r="E155" s="64"/>
      <c r="F155" s="273" t="s">
        <v>13242</v>
      </c>
      <c r="G155" s="64"/>
      <c r="H155" s="64"/>
      <c r="I155" s="177"/>
      <c r="J155" s="64"/>
      <c r="K155" s="64"/>
      <c r="L155" s="62"/>
      <c r="M155" s="223"/>
      <c r="N155" s="43"/>
      <c r="O155" s="43"/>
      <c r="P155" s="43"/>
      <c r="Q155" s="43"/>
      <c r="R155" s="43"/>
      <c r="S155" s="43"/>
      <c r="T155" s="79"/>
      <c r="AT155" s="25" t="s">
        <v>2254</v>
      </c>
      <c r="AU155" s="25" t="s">
        <v>82</v>
      </c>
    </row>
    <row r="156" spans="2:65" s="1" customFormat="1" ht="16.5" customHeight="1">
      <c r="B156" s="42"/>
      <c r="C156" s="209" t="s">
        <v>888</v>
      </c>
      <c r="D156" s="209" t="s">
        <v>498</v>
      </c>
      <c r="E156" s="210" t="s">
        <v>13243</v>
      </c>
      <c r="F156" s="211" t="s">
        <v>13244</v>
      </c>
      <c r="G156" s="212" t="s">
        <v>2537</v>
      </c>
      <c r="H156" s="213">
        <v>4</v>
      </c>
      <c r="I156" s="214"/>
      <c r="J156" s="215">
        <f>ROUND(I156*H156,2)</f>
        <v>0</v>
      </c>
      <c r="K156" s="211" t="s">
        <v>23</v>
      </c>
      <c r="L156" s="62"/>
      <c r="M156" s="216" t="s">
        <v>23</v>
      </c>
      <c r="N156" s="217" t="s">
        <v>44</v>
      </c>
      <c r="O156" s="43"/>
      <c r="P156" s="218">
        <f>O156*H156</f>
        <v>0</v>
      </c>
      <c r="Q156" s="218">
        <v>0</v>
      </c>
      <c r="R156" s="218">
        <f>Q156*H156</f>
        <v>0</v>
      </c>
      <c r="S156" s="218">
        <v>0</v>
      </c>
      <c r="T156" s="219">
        <f>S156*H156</f>
        <v>0</v>
      </c>
      <c r="AR156" s="25" t="s">
        <v>502</v>
      </c>
      <c r="AT156" s="25" t="s">
        <v>498</v>
      </c>
      <c r="AU156" s="25" t="s">
        <v>82</v>
      </c>
      <c r="AY156" s="25" t="s">
        <v>492</v>
      </c>
      <c r="BE156" s="220">
        <f>IF(N156="základní",J156,0)</f>
        <v>0</v>
      </c>
      <c r="BF156" s="220">
        <f>IF(N156="snížená",J156,0)</f>
        <v>0</v>
      </c>
      <c r="BG156" s="220">
        <f>IF(N156="zákl. přenesená",J156,0)</f>
        <v>0</v>
      </c>
      <c r="BH156" s="220">
        <f>IF(N156="sníž. přenesená",J156,0)</f>
        <v>0</v>
      </c>
      <c r="BI156" s="220">
        <f>IF(N156="nulová",J156,0)</f>
        <v>0</v>
      </c>
      <c r="BJ156" s="25" t="s">
        <v>80</v>
      </c>
      <c r="BK156" s="220">
        <f>ROUND(I156*H156,2)</f>
        <v>0</v>
      </c>
      <c r="BL156" s="25" t="s">
        <v>502</v>
      </c>
      <c r="BM156" s="25" t="s">
        <v>1119</v>
      </c>
    </row>
    <row r="157" spans="2:65" s="1" customFormat="1">
      <c r="B157" s="42"/>
      <c r="C157" s="64"/>
      <c r="D157" s="227" t="s">
        <v>506</v>
      </c>
      <c r="E157" s="64"/>
      <c r="F157" s="274" t="s">
        <v>13244</v>
      </c>
      <c r="G157" s="64"/>
      <c r="H157" s="64"/>
      <c r="I157" s="177"/>
      <c r="J157" s="64"/>
      <c r="K157" s="64"/>
      <c r="L157" s="62"/>
      <c r="M157" s="223"/>
      <c r="N157" s="43"/>
      <c r="O157" s="43"/>
      <c r="P157" s="43"/>
      <c r="Q157" s="43"/>
      <c r="R157" s="43"/>
      <c r="S157" s="43"/>
      <c r="T157" s="79"/>
      <c r="AT157" s="25" t="s">
        <v>506</v>
      </c>
      <c r="AU157" s="25" t="s">
        <v>82</v>
      </c>
    </row>
    <row r="158" spans="2:65" s="1" customFormat="1" ht="16.5" customHeight="1">
      <c r="B158" s="42"/>
      <c r="C158" s="209" t="s">
        <v>927</v>
      </c>
      <c r="D158" s="209" t="s">
        <v>498</v>
      </c>
      <c r="E158" s="210" t="s">
        <v>13245</v>
      </c>
      <c r="F158" s="211" t="s">
        <v>13246</v>
      </c>
      <c r="G158" s="212" t="s">
        <v>2537</v>
      </c>
      <c r="H158" s="213">
        <v>4</v>
      </c>
      <c r="I158" s="214"/>
      <c r="J158" s="215">
        <f>ROUND(I158*H158,2)</f>
        <v>0</v>
      </c>
      <c r="K158" s="211" t="s">
        <v>23</v>
      </c>
      <c r="L158" s="62"/>
      <c r="M158" s="216" t="s">
        <v>23</v>
      </c>
      <c r="N158" s="217" t="s">
        <v>44</v>
      </c>
      <c r="O158" s="43"/>
      <c r="P158" s="218">
        <f>O158*H158</f>
        <v>0</v>
      </c>
      <c r="Q158" s="218">
        <v>0</v>
      </c>
      <c r="R158" s="218">
        <f>Q158*H158</f>
        <v>0</v>
      </c>
      <c r="S158" s="218">
        <v>0</v>
      </c>
      <c r="T158" s="219">
        <f>S158*H158</f>
        <v>0</v>
      </c>
      <c r="AR158" s="25" t="s">
        <v>502</v>
      </c>
      <c r="AT158" s="25" t="s">
        <v>498</v>
      </c>
      <c r="AU158" s="25" t="s">
        <v>82</v>
      </c>
      <c r="AY158" s="25" t="s">
        <v>492</v>
      </c>
      <c r="BE158" s="220">
        <f>IF(N158="základní",J158,0)</f>
        <v>0</v>
      </c>
      <c r="BF158" s="220">
        <f>IF(N158="snížená",J158,0)</f>
        <v>0</v>
      </c>
      <c r="BG158" s="220">
        <f>IF(N158="zákl. přenesená",J158,0)</f>
        <v>0</v>
      </c>
      <c r="BH158" s="220">
        <f>IF(N158="sníž. přenesená",J158,0)</f>
        <v>0</v>
      </c>
      <c r="BI158" s="220">
        <f>IF(N158="nulová",J158,0)</f>
        <v>0</v>
      </c>
      <c r="BJ158" s="25" t="s">
        <v>80</v>
      </c>
      <c r="BK158" s="220">
        <f>ROUND(I158*H158,2)</f>
        <v>0</v>
      </c>
      <c r="BL158" s="25" t="s">
        <v>502</v>
      </c>
      <c r="BM158" s="25" t="s">
        <v>1162</v>
      </c>
    </row>
    <row r="159" spans="2:65" s="1" customFormat="1">
      <c r="B159" s="42"/>
      <c r="C159" s="64"/>
      <c r="D159" s="227" t="s">
        <v>506</v>
      </c>
      <c r="E159" s="64"/>
      <c r="F159" s="274" t="s">
        <v>13246</v>
      </c>
      <c r="G159" s="64"/>
      <c r="H159" s="64"/>
      <c r="I159" s="177"/>
      <c r="J159" s="64"/>
      <c r="K159" s="64"/>
      <c r="L159" s="62"/>
      <c r="M159" s="223"/>
      <c r="N159" s="43"/>
      <c r="O159" s="43"/>
      <c r="P159" s="43"/>
      <c r="Q159" s="43"/>
      <c r="R159" s="43"/>
      <c r="S159" s="43"/>
      <c r="T159" s="79"/>
      <c r="AT159" s="25" t="s">
        <v>506</v>
      </c>
      <c r="AU159" s="25" t="s">
        <v>82</v>
      </c>
    </row>
    <row r="160" spans="2:65" s="1" customFormat="1" ht="16.5" customHeight="1">
      <c r="B160" s="42"/>
      <c r="C160" s="209" t="s">
        <v>933</v>
      </c>
      <c r="D160" s="209" t="s">
        <v>498</v>
      </c>
      <c r="E160" s="210" t="s">
        <v>13247</v>
      </c>
      <c r="F160" s="211" t="s">
        <v>13248</v>
      </c>
      <c r="G160" s="212" t="s">
        <v>2537</v>
      </c>
      <c r="H160" s="213">
        <v>95</v>
      </c>
      <c r="I160" s="214"/>
      <c r="J160" s="215">
        <f>ROUND(I160*H160,2)</f>
        <v>0</v>
      </c>
      <c r="K160" s="211" t="s">
        <v>23</v>
      </c>
      <c r="L160" s="62"/>
      <c r="M160" s="216" t="s">
        <v>23</v>
      </c>
      <c r="N160" s="217" t="s">
        <v>44</v>
      </c>
      <c r="O160" s="43"/>
      <c r="P160" s="218">
        <f>O160*H160</f>
        <v>0</v>
      </c>
      <c r="Q160" s="218">
        <v>0</v>
      </c>
      <c r="R160" s="218">
        <f>Q160*H160</f>
        <v>0</v>
      </c>
      <c r="S160" s="218">
        <v>0</v>
      </c>
      <c r="T160" s="219">
        <f>S160*H160</f>
        <v>0</v>
      </c>
      <c r="AR160" s="25" t="s">
        <v>502</v>
      </c>
      <c r="AT160" s="25" t="s">
        <v>498</v>
      </c>
      <c r="AU160" s="25" t="s">
        <v>82</v>
      </c>
      <c r="AY160" s="25" t="s">
        <v>492</v>
      </c>
      <c r="BE160" s="220">
        <f>IF(N160="základní",J160,0)</f>
        <v>0</v>
      </c>
      <c r="BF160" s="220">
        <f>IF(N160="snížená",J160,0)</f>
        <v>0</v>
      </c>
      <c r="BG160" s="220">
        <f>IF(N160="zákl. přenesená",J160,0)</f>
        <v>0</v>
      </c>
      <c r="BH160" s="220">
        <f>IF(N160="sníž. přenesená",J160,0)</f>
        <v>0</v>
      </c>
      <c r="BI160" s="220">
        <f>IF(N160="nulová",J160,0)</f>
        <v>0</v>
      </c>
      <c r="BJ160" s="25" t="s">
        <v>80</v>
      </c>
      <c r="BK160" s="220">
        <f>ROUND(I160*H160,2)</f>
        <v>0</v>
      </c>
      <c r="BL160" s="25" t="s">
        <v>502</v>
      </c>
      <c r="BM160" s="25" t="s">
        <v>1184</v>
      </c>
    </row>
    <row r="161" spans="2:65" s="1" customFormat="1">
      <c r="B161" s="42"/>
      <c r="C161" s="64"/>
      <c r="D161" s="221" t="s">
        <v>506</v>
      </c>
      <c r="E161" s="64"/>
      <c r="F161" s="222" t="s">
        <v>13248</v>
      </c>
      <c r="G161" s="64"/>
      <c r="H161" s="64"/>
      <c r="I161" s="177"/>
      <c r="J161" s="64"/>
      <c r="K161" s="64"/>
      <c r="L161" s="62"/>
      <c r="M161" s="223"/>
      <c r="N161" s="43"/>
      <c r="O161" s="43"/>
      <c r="P161" s="43"/>
      <c r="Q161" s="43"/>
      <c r="R161" s="43"/>
      <c r="S161" s="43"/>
      <c r="T161" s="79"/>
      <c r="AT161" s="25" t="s">
        <v>506</v>
      </c>
      <c r="AU161" s="25" t="s">
        <v>82</v>
      </c>
    </row>
    <row r="162" spans="2:65" s="1" customFormat="1" ht="24">
      <c r="B162" s="42"/>
      <c r="C162" s="64"/>
      <c r="D162" s="227" t="s">
        <v>2254</v>
      </c>
      <c r="E162" s="64"/>
      <c r="F162" s="273" t="s">
        <v>13249</v>
      </c>
      <c r="G162" s="64"/>
      <c r="H162" s="64"/>
      <c r="I162" s="177"/>
      <c r="J162" s="64"/>
      <c r="K162" s="64"/>
      <c r="L162" s="62"/>
      <c r="M162" s="223"/>
      <c r="N162" s="43"/>
      <c r="O162" s="43"/>
      <c r="P162" s="43"/>
      <c r="Q162" s="43"/>
      <c r="R162" s="43"/>
      <c r="S162" s="43"/>
      <c r="T162" s="79"/>
      <c r="AT162" s="25" t="s">
        <v>2254</v>
      </c>
      <c r="AU162" s="25" t="s">
        <v>82</v>
      </c>
    </row>
    <row r="163" spans="2:65" s="1" customFormat="1" ht="16.5" customHeight="1">
      <c r="B163" s="42"/>
      <c r="C163" s="209" t="s">
        <v>940</v>
      </c>
      <c r="D163" s="209" t="s">
        <v>498</v>
      </c>
      <c r="E163" s="210" t="s">
        <v>13250</v>
      </c>
      <c r="F163" s="211" t="s">
        <v>13251</v>
      </c>
      <c r="G163" s="212" t="s">
        <v>2537</v>
      </c>
      <c r="H163" s="213">
        <v>25</v>
      </c>
      <c r="I163" s="214"/>
      <c r="J163" s="215">
        <f>ROUND(I163*H163,2)</f>
        <v>0</v>
      </c>
      <c r="K163" s="211" t="s">
        <v>23</v>
      </c>
      <c r="L163" s="62"/>
      <c r="M163" s="216" t="s">
        <v>23</v>
      </c>
      <c r="N163" s="217" t="s">
        <v>44</v>
      </c>
      <c r="O163" s="43"/>
      <c r="P163" s="218">
        <f>O163*H163</f>
        <v>0</v>
      </c>
      <c r="Q163" s="218">
        <v>0</v>
      </c>
      <c r="R163" s="218">
        <f>Q163*H163</f>
        <v>0</v>
      </c>
      <c r="S163" s="218">
        <v>0</v>
      </c>
      <c r="T163" s="219">
        <f>S163*H163</f>
        <v>0</v>
      </c>
      <c r="AR163" s="25" t="s">
        <v>502</v>
      </c>
      <c r="AT163" s="25" t="s">
        <v>498</v>
      </c>
      <c r="AU163" s="25" t="s">
        <v>82</v>
      </c>
      <c r="AY163" s="25" t="s">
        <v>492</v>
      </c>
      <c r="BE163" s="220">
        <f>IF(N163="základní",J163,0)</f>
        <v>0</v>
      </c>
      <c r="BF163" s="220">
        <f>IF(N163="snížená",J163,0)</f>
        <v>0</v>
      </c>
      <c r="BG163" s="220">
        <f>IF(N163="zákl. přenesená",J163,0)</f>
        <v>0</v>
      </c>
      <c r="BH163" s="220">
        <f>IF(N163="sníž. přenesená",J163,0)</f>
        <v>0</v>
      </c>
      <c r="BI163" s="220">
        <f>IF(N163="nulová",J163,0)</f>
        <v>0</v>
      </c>
      <c r="BJ163" s="25" t="s">
        <v>80</v>
      </c>
      <c r="BK163" s="220">
        <f>ROUND(I163*H163,2)</f>
        <v>0</v>
      </c>
      <c r="BL163" s="25" t="s">
        <v>502</v>
      </c>
      <c r="BM163" s="25" t="s">
        <v>1234</v>
      </c>
    </row>
    <row r="164" spans="2:65" s="1" customFormat="1">
      <c r="B164" s="42"/>
      <c r="C164" s="64"/>
      <c r="D164" s="227" t="s">
        <v>506</v>
      </c>
      <c r="E164" s="64"/>
      <c r="F164" s="274" t="s">
        <v>13251</v>
      </c>
      <c r="G164" s="64"/>
      <c r="H164" s="64"/>
      <c r="I164" s="177"/>
      <c r="J164" s="64"/>
      <c r="K164" s="64"/>
      <c r="L164" s="62"/>
      <c r="M164" s="223"/>
      <c r="N164" s="43"/>
      <c r="O164" s="43"/>
      <c r="P164" s="43"/>
      <c r="Q164" s="43"/>
      <c r="R164" s="43"/>
      <c r="S164" s="43"/>
      <c r="T164" s="79"/>
      <c r="AT164" s="25" t="s">
        <v>506</v>
      </c>
      <c r="AU164" s="25" t="s">
        <v>82</v>
      </c>
    </row>
    <row r="165" spans="2:65" s="1" customFormat="1" ht="16.5" customHeight="1">
      <c r="B165" s="42"/>
      <c r="C165" s="209" t="s">
        <v>952</v>
      </c>
      <c r="D165" s="209" t="s">
        <v>498</v>
      </c>
      <c r="E165" s="210" t="s">
        <v>13252</v>
      </c>
      <c r="F165" s="211" t="s">
        <v>13253</v>
      </c>
      <c r="G165" s="212" t="s">
        <v>2537</v>
      </c>
      <c r="H165" s="213">
        <v>40</v>
      </c>
      <c r="I165" s="214"/>
      <c r="J165" s="215">
        <f>ROUND(I165*H165,2)</f>
        <v>0</v>
      </c>
      <c r="K165" s="211" t="s">
        <v>23</v>
      </c>
      <c r="L165" s="62"/>
      <c r="M165" s="216" t="s">
        <v>23</v>
      </c>
      <c r="N165" s="217" t="s">
        <v>44</v>
      </c>
      <c r="O165" s="43"/>
      <c r="P165" s="218">
        <f>O165*H165</f>
        <v>0</v>
      </c>
      <c r="Q165" s="218">
        <v>0</v>
      </c>
      <c r="R165" s="218">
        <f>Q165*H165</f>
        <v>0</v>
      </c>
      <c r="S165" s="218">
        <v>0</v>
      </c>
      <c r="T165" s="219">
        <f>S165*H165</f>
        <v>0</v>
      </c>
      <c r="AR165" s="25" t="s">
        <v>502</v>
      </c>
      <c r="AT165" s="25" t="s">
        <v>498</v>
      </c>
      <c r="AU165" s="25" t="s">
        <v>82</v>
      </c>
      <c r="AY165" s="25" t="s">
        <v>492</v>
      </c>
      <c r="BE165" s="220">
        <f>IF(N165="základní",J165,0)</f>
        <v>0</v>
      </c>
      <c r="BF165" s="220">
        <f>IF(N165="snížená",J165,0)</f>
        <v>0</v>
      </c>
      <c r="BG165" s="220">
        <f>IF(N165="zákl. přenesená",J165,0)</f>
        <v>0</v>
      </c>
      <c r="BH165" s="220">
        <f>IF(N165="sníž. přenesená",J165,0)</f>
        <v>0</v>
      </c>
      <c r="BI165" s="220">
        <f>IF(N165="nulová",J165,0)</f>
        <v>0</v>
      </c>
      <c r="BJ165" s="25" t="s">
        <v>80</v>
      </c>
      <c r="BK165" s="220">
        <f>ROUND(I165*H165,2)</f>
        <v>0</v>
      </c>
      <c r="BL165" s="25" t="s">
        <v>502</v>
      </c>
      <c r="BM165" s="25" t="s">
        <v>1278</v>
      </c>
    </row>
    <row r="166" spans="2:65" s="1" customFormat="1">
      <c r="B166" s="42"/>
      <c r="C166" s="64"/>
      <c r="D166" s="227" t="s">
        <v>506</v>
      </c>
      <c r="E166" s="64"/>
      <c r="F166" s="274" t="s">
        <v>13253</v>
      </c>
      <c r="G166" s="64"/>
      <c r="H166" s="64"/>
      <c r="I166" s="177"/>
      <c r="J166" s="64"/>
      <c r="K166" s="64"/>
      <c r="L166" s="62"/>
      <c r="M166" s="223"/>
      <c r="N166" s="43"/>
      <c r="O166" s="43"/>
      <c r="P166" s="43"/>
      <c r="Q166" s="43"/>
      <c r="R166" s="43"/>
      <c r="S166" s="43"/>
      <c r="T166" s="79"/>
      <c r="AT166" s="25" t="s">
        <v>506</v>
      </c>
      <c r="AU166" s="25" t="s">
        <v>82</v>
      </c>
    </row>
    <row r="167" spans="2:65" s="1" customFormat="1" ht="16.5" customHeight="1">
      <c r="B167" s="42"/>
      <c r="C167" s="209" t="s">
        <v>958</v>
      </c>
      <c r="D167" s="209" t="s">
        <v>498</v>
      </c>
      <c r="E167" s="210" t="s">
        <v>13254</v>
      </c>
      <c r="F167" s="211" t="s">
        <v>13255</v>
      </c>
      <c r="G167" s="212" t="s">
        <v>2537</v>
      </c>
      <c r="H167" s="213">
        <v>4</v>
      </c>
      <c r="I167" s="214"/>
      <c r="J167" s="215">
        <f>ROUND(I167*H167,2)</f>
        <v>0</v>
      </c>
      <c r="K167" s="211" t="s">
        <v>23</v>
      </c>
      <c r="L167" s="62"/>
      <c r="M167" s="216" t="s">
        <v>23</v>
      </c>
      <c r="N167" s="217" t="s">
        <v>44</v>
      </c>
      <c r="O167" s="43"/>
      <c r="P167" s="218">
        <f>O167*H167</f>
        <v>0</v>
      </c>
      <c r="Q167" s="218">
        <v>0</v>
      </c>
      <c r="R167" s="218">
        <f>Q167*H167</f>
        <v>0</v>
      </c>
      <c r="S167" s="218">
        <v>0</v>
      </c>
      <c r="T167" s="219">
        <f>S167*H167</f>
        <v>0</v>
      </c>
      <c r="AR167" s="25" t="s">
        <v>502</v>
      </c>
      <c r="AT167" s="25" t="s">
        <v>498</v>
      </c>
      <c r="AU167" s="25" t="s">
        <v>82</v>
      </c>
      <c r="AY167" s="25" t="s">
        <v>492</v>
      </c>
      <c r="BE167" s="220">
        <f>IF(N167="základní",J167,0)</f>
        <v>0</v>
      </c>
      <c r="BF167" s="220">
        <f>IF(N167="snížená",J167,0)</f>
        <v>0</v>
      </c>
      <c r="BG167" s="220">
        <f>IF(N167="zákl. přenesená",J167,0)</f>
        <v>0</v>
      </c>
      <c r="BH167" s="220">
        <f>IF(N167="sníž. přenesená",J167,0)</f>
        <v>0</v>
      </c>
      <c r="BI167" s="220">
        <f>IF(N167="nulová",J167,0)</f>
        <v>0</v>
      </c>
      <c r="BJ167" s="25" t="s">
        <v>80</v>
      </c>
      <c r="BK167" s="220">
        <f>ROUND(I167*H167,2)</f>
        <v>0</v>
      </c>
      <c r="BL167" s="25" t="s">
        <v>502</v>
      </c>
      <c r="BM167" s="25" t="s">
        <v>1299</v>
      </c>
    </row>
    <row r="168" spans="2:65" s="1" customFormat="1">
      <c r="B168" s="42"/>
      <c r="C168" s="64"/>
      <c r="D168" s="227" t="s">
        <v>506</v>
      </c>
      <c r="E168" s="64"/>
      <c r="F168" s="274" t="s">
        <v>13255</v>
      </c>
      <c r="G168" s="64"/>
      <c r="H168" s="64"/>
      <c r="I168" s="177"/>
      <c r="J168" s="64"/>
      <c r="K168" s="64"/>
      <c r="L168" s="62"/>
      <c r="M168" s="223"/>
      <c r="N168" s="43"/>
      <c r="O168" s="43"/>
      <c r="P168" s="43"/>
      <c r="Q168" s="43"/>
      <c r="R168" s="43"/>
      <c r="S168" s="43"/>
      <c r="T168" s="79"/>
      <c r="AT168" s="25" t="s">
        <v>506</v>
      </c>
      <c r="AU168" s="25" t="s">
        <v>82</v>
      </c>
    </row>
    <row r="169" spans="2:65" s="1" customFormat="1" ht="16.5" customHeight="1">
      <c r="B169" s="42"/>
      <c r="C169" s="209" t="s">
        <v>965</v>
      </c>
      <c r="D169" s="209" t="s">
        <v>498</v>
      </c>
      <c r="E169" s="210" t="s">
        <v>13256</v>
      </c>
      <c r="F169" s="211" t="s">
        <v>13257</v>
      </c>
      <c r="G169" s="212" t="s">
        <v>2537</v>
      </c>
      <c r="H169" s="213">
        <v>47</v>
      </c>
      <c r="I169" s="214"/>
      <c r="J169" s="215">
        <f>ROUND(I169*H169,2)</f>
        <v>0</v>
      </c>
      <c r="K169" s="211" t="s">
        <v>23</v>
      </c>
      <c r="L169" s="62"/>
      <c r="M169" s="216" t="s">
        <v>23</v>
      </c>
      <c r="N169" s="217" t="s">
        <v>44</v>
      </c>
      <c r="O169" s="43"/>
      <c r="P169" s="218">
        <f>O169*H169</f>
        <v>0</v>
      </c>
      <c r="Q169" s="218">
        <v>0</v>
      </c>
      <c r="R169" s="218">
        <f>Q169*H169</f>
        <v>0</v>
      </c>
      <c r="S169" s="218">
        <v>0</v>
      </c>
      <c r="T169" s="219">
        <f>S169*H169</f>
        <v>0</v>
      </c>
      <c r="AR169" s="25" t="s">
        <v>502</v>
      </c>
      <c r="AT169" s="25" t="s">
        <v>498</v>
      </c>
      <c r="AU169" s="25" t="s">
        <v>82</v>
      </c>
      <c r="AY169" s="25" t="s">
        <v>492</v>
      </c>
      <c r="BE169" s="220">
        <f>IF(N169="základní",J169,0)</f>
        <v>0</v>
      </c>
      <c r="BF169" s="220">
        <f>IF(N169="snížená",J169,0)</f>
        <v>0</v>
      </c>
      <c r="BG169" s="220">
        <f>IF(N169="zákl. přenesená",J169,0)</f>
        <v>0</v>
      </c>
      <c r="BH169" s="220">
        <f>IF(N169="sníž. přenesená",J169,0)</f>
        <v>0</v>
      </c>
      <c r="BI169" s="220">
        <f>IF(N169="nulová",J169,0)</f>
        <v>0</v>
      </c>
      <c r="BJ169" s="25" t="s">
        <v>80</v>
      </c>
      <c r="BK169" s="220">
        <f>ROUND(I169*H169,2)</f>
        <v>0</v>
      </c>
      <c r="BL169" s="25" t="s">
        <v>502</v>
      </c>
      <c r="BM169" s="25" t="s">
        <v>1316</v>
      </c>
    </row>
    <row r="170" spans="2:65" s="1" customFormat="1">
      <c r="B170" s="42"/>
      <c r="C170" s="64"/>
      <c r="D170" s="227" t="s">
        <v>506</v>
      </c>
      <c r="E170" s="64"/>
      <c r="F170" s="274" t="s">
        <v>13257</v>
      </c>
      <c r="G170" s="64"/>
      <c r="H170" s="64"/>
      <c r="I170" s="177"/>
      <c r="J170" s="64"/>
      <c r="K170" s="64"/>
      <c r="L170" s="62"/>
      <c r="M170" s="223"/>
      <c r="N170" s="43"/>
      <c r="O170" s="43"/>
      <c r="P170" s="43"/>
      <c r="Q170" s="43"/>
      <c r="R170" s="43"/>
      <c r="S170" s="43"/>
      <c r="T170" s="79"/>
      <c r="AT170" s="25" t="s">
        <v>506</v>
      </c>
      <c r="AU170" s="25" t="s">
        <v>82</v>
      </c>
    </row>
    <row r="171" spans="2:65" s="1" customFormat="1" ht="16.5" customHeight="1">
      <c r="B171" s="42"/>
      <c r="C171" s="209" t="s">
        <v>977</v>
      </c>
      <c r="D171" s="209" t="s">
        <v>498</v>
      </c>
      <c r="E171" s="210" t="s">
        <v>13258</v>
      </c>
      <c r="F171" s="211" t="s">
        <v>13259</v>
      </c>
      <c r="G171" s="212" t="s">
        <v>2537</v>
      </c>
      <c r="H171" s="213">
        <v>1</v>
      </c>
      <c r="I171" s="214"/>
      <c r="J171" s="215">
        <f>ROUND(I171*H171,2)</f>
        <v>0</v>
      </c>
      <c r="K171" s="211" t="s">
        <v>23</v>
      </c>
      <c r="L171" s="62"/>
      <c r="M171" s="216" t="s">
        <v>23</v>
      </c>
      <c r="N171" s="217" t="s">
        <v>44</v>
      </c>
      <c r="O171" s="43"/>
      <c r="P171" s="218">
        <f>O171*H171</f>
        <v>0</v>
      </c>
      <c r="Q171" s="218">
        <v>0</v>
      </c>
      <c r="R171" s="218">
        <f>Q171*H171</f>
        <v>0</v>
      </c>
      <c r="S171" s="218">
        <v>0</v>
      </c>
      <c r="T171" s="219">
        <f>S171*H171</f>
        <v>0</v>
      </c>
      <c r="AR171" s="25" t="s">
        <v>502</v>
      </c>
      <c r="AT171" s="25" t="s">
        <v>498</v>
      </c>
      <c r="AU171" s="25" t="s">
        <v>82</v>
      </c>
      <c r="AY171" s="25" t="s">
        <v>492</v>
      </c>
      <c r="BE171" s="220">
        <f>IF(N171="základní",J171,0)</f>
        <v>0</v>
      </c>
      <c r="BF171" s="220">
        <f>IF(N171="snížená",J171,0)</f>
        <v>0</v>
      </c>
      <c r="BG171" s="220">
        <f>IF(N171="zákl. přenesená",J171,0)</f>
        <v>0</v>
      </c>
      <c r="BH171" s="220">
        <f>IF(N171="sníž. přenesená",J171,0)</f>
        <v>0</v>
      </c>
      <c r="BI171" s="220">
        <f>IF(N171="nulová",J171,0)</f>
        <v>0</v>
      </c>
      <c r="BJ171" s="25" t="s">
        <v>80</v>
      </c>
      <c r="BK171" s="220">
        <f>ROUND(I171*H171,2)</f>
        <v>0</v>
      </c>
      <c r="BL171" s="25" t="s">
        <v>502</v>
      </c>
      <c r="BM171" s="25" t="s">
        <v>1331</v>
      </c>
    </row>
    <row r="172" spans="2:65" s="1" customFormat="1">
      <c r="B172" s="42"/>
      <c r="C172" s="64"/>
      <c r="D172" s="221" t="s">
        <v>506</v>
      </c>
      <c r="E172" s="64"/>
      <c r="F172" s="222" t="s">
        <v>13259</v>
      </c>
      <c r="G172" s="64"/>
      <c r="H172" s="64"/>
      <c r="I172" s="177"/>
      <c r="J172" s="64"/>
      <c r="K172" s="64"/>
      <c r="L172" s="62"/>
      <c r="M172" s="223"/>
      <c r="N172" s="43"/>
      <c r="O172" s="43"/>
      <c r="P172" s="43"/>
      <c r="Q172" s="43"/>
      <c r="R172" s="43"/>
      <c r="S172" s="43"/>
      <c r="T172" s="79"/>
      <c r="AT172" s="25" t="s">
        <v>506</v>
      </c>
      <c r="AU172" s="25" t="s">
        <v>82</v>
      </c>
    </row>
    <row r="173" spans="2:65" s="1" customFormat="1" ht="24">
      <c r="B173" s="42"/>
      <c r="C173" s="64"/>
      <c r="D173" s="227" t="s">
        <v>2254</v>
      </c>
      <c r="E173" s="64"/>
      <c r="F173" s="273" t="s">
        <v>13260</v>
      </c>
      <c r="G173" s="64"/>
      <c r="H173" s="64"/>
      <c r="I173" s="177"/>
      <c r="J173" s="64"/>
      <c r="K173" s="64"/>
      <c r="L173" s="62"/>
      <c r="M173" s="223"/>
      <c r="N173" s="43"/>
      <c r="O173" s="43"/>
      <c r="P173" s="43"/>
      <c r="Q173" s="43"/>
      <c r="R173" s="43"/>
      <c r="S173" s="43"/>
      <c r="T173" s="79"/>
      <c r="AT173" s="25" t="s">
        <v>2254</v>
      </c>
      <c r="AU173" s="25" t="s">
        <v>82</v>
      </c>
    </row>
    <row r="174" spans="2:65" s="1" customFormat="1" ht="16.5" customHeight="1">
      <c r="B174" s="42"/>
      <c r="C174" s="209" t="s">
        <v>993</v>
      </c>
      <c r="D174" s="209" t="s">
        <v>498</v>
      </c>
      <c r="E174" s="210" t="s">
        <v>13261</v>
      </c>
      <c r="F174" s="211" t="s">
        <v>13262</v>
      </c>
      <c r="G174" s="212" t="s">
        <v>2537</v>
      </c>
      <c r="H174" s="213">
        <v>1</v>
      </c>
      <c r="I174" s="214"/>
      <c r="J174" s="215">
        <f>ROUND(I174*H174,2)</f>
        <v>0</v>
      </c>
      <c r="K174" s="211" t="s">
        <v>23</v>
      </c>
      <c r="L174" s="62"/>
      <c r="M174" s="216" t="s">
        <v>23</v>
      </c>
      <c r="N174" s="217" t="s">
        <v>44</v>
      </c>
      <c r="O174" s="43"/>
      <c r="P174" s="218">
        <f>O174*H174</f>
        <v>0</v>
      </c>
      <c r="Q174" s="218">
        <v>0</v>
      </c>
      <c r="R174" s="218">
        <f>Q174*H174</f>
        <v>0</v>
      </c>
      <c r="S174" s="218">
        <v>0</v>
      </c>
      <c r="T174" s="219">
        <f>S174*H174</f>
        <v>0</v>
      </c>
      <c r="AR174" s="25" t="s">
        <v>502</v>
      </c>
      <c r="AT174" s="25" t="s">
        <v>498</v>
      </c>
      <c r="AU174" s="25" t="s">
        <v>82</v>
      </c>
      <c r="AY174" s="25" t="s">
        <v>492</v>
      </c>
      <c r="BE174" s="220">
        <f>IF(N174="základní",J174,0)</f>
        <v>0</v>
      </c>
      <c r="BF174" s="220">
        <f>IF(N174="snížená",J174,0)</f>
        <v>0</v>
      </c>
      <c r="BG174" s="220">
        <f>IF(N174="zákl. přenesená",J174,0)</f>
        <v>0</v>
      </c>
      <c r="BH174" s="220">
        <f>IF(N174="sníž. přenesená",J174,0)</f>
        <v>0</v>
      </c>
      <c r="BI174" s="220">
        <f>IF(N174="nulová",J174,0)</f>
        <v>0</v>
      </c>
      <c r="BJ174" s="25" t="s">
        <v>80</v>
      </c>
      <c r="BK174" s="220">
        <f>ROUND(I174*H174,2)</f>
        <v>0</v>
      </c>
      <c r="BL174" s="25" t="s">
        <v>502</v>
      </c>
      <c r="BM174" s="25" t="s">
        <v>1365</v>
      </c>
    </row>
    <row r="175" spans="2:65" s="1" customFormat="1">
      <c r="B175" s="42"/>
      <c r="C175" s="64"/>
      <c r="D175" s="227" t="s">
        <v>506</v>
      </c>
      <c r="E175" s="64"/>
      <c r="F175" s="274" t="s">
        <v>13262</v>
      </c>
      <c r="G175" s="64"/>
      <c r="H175" s="64"/>
      <c r="I175" s="177"/>
      <c r="J175" s="64"/>
      <c r="K175" s="64"/>
      <c r="L175" s="62"/>
      <c r="M175" s="223"/>
      <c r="N175" s="43"/>
      <c r="O175" s="43"/>
      <c r="P175" s="43"/>
      <c r="Q175" s="43"/>
      <c r="R175" s="43"/>
      <c r="S175" s="43"/>
      <c r="T175" s="79"/>
      <c r="AT175" s="25" t="s">
        <v>506</v>
      </c>
      <c r="AU175" s="25" t="s">
        <v>82</v>
      </c>
    </row>
    <row r="176" spans="2:65" s="1" customFormat="1" ht="16.5" customHeight="1">
      <c r="B176" s="42"/>
      <c r="C176" s="209" t="s">
        <v>1008</v>
      </c>
      <c r="D176" s="209" t="s">
        <v>498</v>
      </c>
      <c r="E176" s="210" t="s">
        <v>13263</v>
      </c>
      <c r="F176" s="211" t="s">
        <v>13264</v>
      </c>
      <c r="G176" s="212" t="s">
        <v>2537</v>
      </c>
      <c r="H176" s="213">
        <v>1</v>
      </c>
      <c r="I176" s="214"/>
      <c r="J176" s="215">
        <f>ROUND(I176*H176,2)</f>
        <v>0</v>
      </c>
      <c r="K176" s="211" t="s">
        <v>23</v>
      </c>
      <c r="L176" s="62"/>
      <c r="M176" s="216" t="s">
        <v>23</v>
      </c>
      <c r="N176" s="217" t="s">
        <v>44</v>
      </c>
      <c r="O176" s="43"/>
      <c r="P176" s="218">
        <f>O176*H176</f>
        <v>0</v>
      </c>
      <c r="Q176" s="218">
        <v>0</v>
      </c>
      <c r="R176" s="218">
        <f>Q176*H176</f>
        <v>0</v>
      </c>
      <c r="S176" s="218">
        <v>0</v>
      </c>
      <c r="T176" s="219">
        <f>S176*H176</f>
        <v>0</v>
      </c>
      <c r="AR176" s="25" t="s">
        <v>502</v>
      </c>
      <c r="AT176" s="25" t="s">
        <v>498</v>
      </c>
      <c r="AU176" s="25" t="s">
        <v>82</v>
      </c>
      <c r="AY176" s="25" t="s">
        <v>492</v>
      </c>
      <c r="BE176" s="220">
        <f>IF(N176="základní",J176,0)</f>
        <v>0</v>
      </c>
      <c r="BF176" s="220">
        <f>IF(N176="snížená",J176,0)</f>
        <v>0</v>
      </c>
      <c r="BG176" s="220">
        <f>IF(N176="zákl. přenesená",J176,0)</f>
        <v>0</v>
      </c>
      <c r="BH176" s="220">
        <f>IF(N176="sníž. přenesená",J176,0)</f>
        <v>0</v>
      </c>
      <c r="BI176" s="220">
        <f>IF(N176="nulová",J176,0)</f>
        <v>0</v>
      </c>
      <c r="BJ176" s="25" t="s">
        <v>80</v>
      </c>
      <c r="BK176" s="220">
        <f>ROUND(I176*H176,2)</f>
        <v>0</v>
      </c>
      <c r="BL176" s="25" t="s">
        <v>502</v>
      </c>
      <c r="BM176" s="25" t="s">
        <v>1393</v>
      </c>
    </row>
    <row r="177" spans="2:65" s="1" customFormat="1">
      <c r="B177" s="42"/>
      <c r="C177" s="64"/>
      <c r="D177" s="227" t="s">
        <v>506</v>
      </c>
      <c r="E177" s="64"/>
      <c r="F177" s="274" t="s">
        <v>13264</v>
      </c>
      <c r="G177" s="64"/>
      <c r="H177" s="64"/>
      <c r="I177" s="177"/>
      <c r="J177" s="64"/>
      <c r="K177" s="64"/>
      <c r="L177" s="62"/>
      <c r="M177" s="223"/>
      <c r="N177" s="43"/>
      <c r="O177" s="43"/>
      <c r="P177" s="43"/>
      <c r="Q177" s="43"/>
      <c r="R177" s="43"/>
      <c r="S177" s="43"/>
      <c r="T177" s="79"/>
      <c r="AT177" s="25" t="s">
        <v>506</v>
      </c>
      <c r="AU177" s="25" t="s">
        <v>82</v>
      </c>
    </row>
    <row r="178" spans="2:65" s="1" customFormat="1" ht="16.5" customHeight="1">
      <c r="B178" s="42"/>
      <c r="C178" s="209" t="s">
        <v>497</v>
      </c>
      <c r="D178" s="209" t="s">
        <v>498</v>
      </c>
      <c r="E178" s="210" t="s">
        <v>13265</v>
      </c>
      <c r="F178" s="211" t="s">
        <v>13266</v>
      </c>
      <c r="G178" s="212" t="s">
        <v>2537</v>
      </c>
      <c r="H178" s="213">
        <v>13</v>
      </c>
      <c r="I178" s="214"/>
      <c r="J178" s="215">
        <f>ROUND(I178*H178,2)</f>
        <v>0</v>
      </c>
      <c r="K178" s="211" t="s">
        <v>23</v>
      </c>
      <c r="L178" s="62"/>
      <c r="M178" s="216" t="s">
        <v>23</v>
      </c>
      <c r="N178" s="217" t="s">
        <v>44</v>
      </c>
      <c r="O178" s="43"/>
      <c r="P178" s="218">
        <f>O178*H178</f>
        <v>0</v>
      </c>
      <c r="Q178" s="218">
        <v>0</v>
      </c>
      <c r="R178" s="218">
        <f>Q178*H178</f>
        <v>0</v>
      </c>
      <c r="S178" s="218">
        <v>0</v>
      </c>
      <c r="T178" s="219">
        <f>S178*H178</f>
        <v>0</v>
      </c>
      <c r="AR178" s="25" t="s">
        <v>502</v>
      </c>
      <c r="AT178" s="25" t="s">
        <v>498</v>
      </c>
      <c r="AU178" s="25" t="s">
        <v>82</v>
      </c>
      <c r="AY178" s="25" t="s">
        <v>492</v>
      </c>
      <c r="BE178" s="220">
        <f>IF(N178="základní",J178,0)</f>
        <v>0</v>
      </c>
      <c r="BF178" s="220">
        <f>IF(N178="snížená",J178,0)</f>
        <v>0</v>
      </c>
      <c r="BG178" s="220">
        <f>IF(N178="zákl. přenesená",J178,0)</f>
        <v>0</v>
      </c>
      <c r="BH178" s="220">
        <f>IF(N178="sníž. přenesená",J178,0)</f>
        <v>0</v>
      </c>
      <c r="BI178" s="220">
        <f>IF(N178="nulová",J178,0)</f>
        <v>0</v>
      </c>
      <c r="BJ178" s="25" t="s">
        <v>80</v>
      </c>
      <c r="BK178" s="220">
        <f>ROUND(I178*H178,2)</f>
        <v>0</v>
      </c>
      <c r="BL178" s="25" t="s">
        <v>502</v>
      </c>
      <c r="BM178" s="25" t="s">
        <v>1407</v>
      </c>
    </row>
    <row r="179" spans="2:65" s="1" customFormat="1">
      <c r="B179" s="42"/>
      <c r="C179" s="64"/>
      <c r="D179" s="227" t="s">
        <v>506</v>
      </c>
      <c r="E179" s="64"/>
      <c r="F179" s="274" t="s">
        <v>13266</v>
      </c>
      <c r="G179" s="64"/>
      <c r="H179" s="64"/>
      <c r="I179" s="177"/>
      <c r="J179" s="64"/>
      <c r="K179" s="64"/>
      <c r="L179" s="62"/>
      <c r="M179" s="223"/>
      <c r="N179" s="43"/>
      <c r="O179" s="43"/>
      <c r="P179" s="43"/>
      <c r="Q179" s="43"/>
      <c r="R179" s="43"/>
      <c r="S179" s="43"/>
      <c r="T179" s="79"/>
      <c r="AT179" s="25" t="s">
        <v>506</v>
      </c>
      <c r="AU179" s="25" t="s">
        <v>82</v>
      </c>
    </row>
    <row r="180" spans="2:65" s="1" customFormat="1" ht="16.5" customHeight="1">
      <c r="B180" s="42"/>
      <c r="C180" s="209" t="s">
        <v>1022</v>
      </c>
      <c r="D180" s="209" t="s">
        <v>498</v>
      </c>
      <c r="E180" s="210" t="s">
        <v>13267</v>
      </c>
      <c r="F180" s="211" t="s">
        <v>13268</v>
      </c>
      <c r="G180" s="212" t="s">
        <v>2537</v>
      </c>
      <c r="H180" s="213">
        <v>13</v>
      </c>
      <c r="I180" s="214"/>
      <c r="J180" s="215">
        <f>ROUND(I180*H180,2)</f>
        <v>0</v>
      </c>
      <c r="K180" s="211" t="s">
        <v>23</v>
      </c>
      <c r="L180" s="62"/>
      <c r="M180" s="216" t="s">
        <v>23</v>
      </c>
      <c r="N180" s="217" t="s">
        <v>44</v>
      </c>
      <c r="O180" s="43"/>
      <c r="P180" s="218">
        <f>O180*H180</f>
        <v>0</v>
      </c>
      <c r="Q180" s="218">
        <v>0</v>
      </c>
      <c r="R180" s="218">
        <f>Q180*H180</f>
        <v>0</v>
      </c>
      <c r="S180" s="218">
        <v>0</v>
      </c>
      <c r="T180" s="219">
        <f>S180*H180</f>
        <v>0</v>
      </c>
      <c r="AR180" s="25" t="s">
        <v>502</v>
      </c>
      <c r="AT180" s="25" t="s">
        <v>498</v>
      </c>
      <c r="AU180" s="25" t="s">
        <v>82</v>
      </c>
      <c r="AY180" s="25" t="s">
        <v>492</v>
      </c>
      <c r="BE180" s="220">
        <f>IF(N180="základní",J180,0)</f>
        <v>0</v>
      </c>
      <c r="BF180" s="220">
        <f>IF(N180="snížená",J180,0)</f>
        <v>0</v>
      </c>
      <c r="BG180" s="220">
        <f>IF(N180="zákl. přenesená",J180,0)</f>
        <v>0</v>
      </c>
      <c r="BH180" s="220">
        <f>IF(N180="sníž. přenesená",J180,0)</f>
        <v>0</v>
      </c>
      <c r="BI180" s="220">
        <f>IF(N180="nulová",J180,0)</f>
        <v>0</v>
      </c>
      <c r="BJ180" s="25" t="s">
        <v>80</v>
      </c>
      <c r="BK180" s="220">
        <f>ROUND(I180*H180,2)</f>
        <v>0</v>
      </c>
      <c r="BL180" s="25" t="s">
        <v>502</v>
      </c>
      <c r="BM180" s="25" t="s">
        <v>1419</v>
      </c>
    </row>
    <row r="181" spans="2:65" s="1" customFormat="1">
      <c r="B181" s="42"/>
      <c r="C181" s="64"/>
      <c r="D181" s="221" t="s">
        <v>506</v>
      </c>
      <c r="E181" s="64"/>
      <c r="F181" s="222" t="s">
        <v>13268</v>
      </c>
      <c r="G181" s="64"/>
      <c r="H181" s="64"/>
      <c r="I181" s="177"/>
      <c r="J181" s="64"/>
      <c r="K181" s="64"/>
      <c r="L181" s="62"/>
      <c r="M181" s="223"/>
      <c r="N181" s="43"/>
      <c r="O181" s="43"/>
      <c r="P181" s="43"/>
      <c r="Q181" s="43"/>
      <c r="R181" s="43"/>
      <c r="S181" s="43"/>
      <c r="T181" s="79"/>
      <c r="AT181" s="25" t="s">
        <v>506</v>
      </c>
      <c r="AU181" s="25" t="s">
        <v>82</v>
      </c>
    </row>
    <row r="182" spans="2:65" s="1" customFormat="1" ht="24">
      <c r="B182" s="42"/>
      <c r="C182" s="64"/>
      <c r="D182" s="227" t="s">
        <v>2254</v>
      </c>
      <c r="E182" s="64"/>
      <c r="F182" s="273" t="s">
        <v>13269</v>
      </c>
      <c r="G182" s="64"/>
      <c r="H182" s="64"/>
      <c r="I182" s="177"/>
      <c r="J182" s="64"/>
      <c r="K182" s="64"/>
      <c r="L182" s="62"/>
      <c r="M182" s="223"/>
      <c r="N182" s="43"/>
      <c r="O182" s="43"/>
      <c r="P182" s="43"/>
      <c r="Q182" s="43"/>
      <c r="R182" s="43"/>
      <c r="S182" s="43"/>
      <c r="T182" s="79"/>
      <c r="AT182" s="25" t="s">
        <v>2254</v>
      </c>
      <c r="AU182" s="25" t="s">
        <v>82</v>
      </c>
    </row>
    <row r="183" spans="2:65" s="1" customFormat="1" ht="16.5" customHeight="1">
      <c r="B183" s="42"/>
      <c r="C183" s="209" t="s">
        <v>1034</v>
      </c>
      <c r="D183" s="209" t="s">
        <v>498</v>
      </c>
      <c r="E183" s="210" t="s">
        <v>13270</v>
      </c>
      <c r="F183" s="211" t="s">
        <v>13271</v>
      </c>
      <c r="G183" s="212" t="s">
        <v>832</v>
      </c>
      <c r="H183" s="213">
        <v>80</v>
      </c>
      <c r="I183" s="214"/>
      <c r="J183" s="215">
        <f>ROUND(I183*H183,2)</f>
        <v>0</v>
      </c>
      <c r="K183" s="211" t="s">
        <v>23</v>
      </c>
      <c r="L183" s="62"/>
      <c r="M183" s="216" t="s">
        <v>23</v>
      </c>
      <c r="N183" s="217" t="s">
        <v>44</v>
      </c>
      <c r="O183" s="43"/>
      <c r="P183" s="218">
        <f>O183*H183</f>
        <v>0</v>
      </c>
      <c r="Q183" s="218">
        <v>0</v>
      </c>
      <c r="R183" s="218">
        <f>Q183*H183</f>
        <v>0</v>
      </c>
      <c r="S183" s="218">
        <v>0</v>
      </c>
      <c r="T183" s="219">
        <f>S183*H183</f>
        <v>0</v>
      </c>
      <c r="AR183" s="25" t="s">
        <v>502</v>
      </c>
      <c r="AT183" s="25" t="s">
        <v>498</v>
      </c>
      <c r="AU183" s="25" t="s">
        <v>82</v>
      </c>
      <c r="AY183" s="25" t="s">
        <v>492</v>
      </c>
      <c r="BE183" s="220">
        <f>IF(N183="základní",J183,0)</f>
        <v>0</v>
      </c>
      <c r="BF183" s="220">
        <f>IF(N183="snížená",J183,0)</f>
        <v>0</v>
      </c>
      <c r="BG183" s="220">
        <f>IF(N183="zákl. přenesená",J183,0)</f>
        <v>0</v>
      </c>
      <c r="BH183" s="220">
        <f>IF(N183="sníž. přenesená",J183,0)</f>
        <v>0</v>
      </c>
      <c r="BI183" s="220">
        <f>IF(N183="nulová",J183,0)</f>
        <v>0</v>
      </c>
      <c r="BJ183" s="25" t="s">
        <v>80</v>
      </c>
      <c r="BK183" s="220">
        <f>ROUND(I183*H183,2)</f>
        <v>0</v>
      </c>
      <c r="BL183" s="25" t="s">
        <v>502</v>
      </c>
      <c r="BM183" s="25" t="s">
        <v>1432</v>
      </c>
    </row>
    <row r="184" spans="2:65" s="1" customFormat="1">
      <c r="B184" s="42"/>
      <c r="C184" s="64"/>
      <c r="D184" s="227" t="s">
        <v>506</v>
      </c>
      <c r="E184" s="64"/>
      <c r="F184" s="274" t="s">
        <v>13271</v>
      </c>
      <c r="G184" s="64"/>
      <c r="H184" s="64"/>
      <c r="I184" s="177"/>
      <c r="J184" s="64"/>
      <c r="K184" s="64"/>
      <c r="L184" s="62"/>
      <c r="M184" s="223"/>
      <c r="N184" s="43"/>
      <c r="O184" s="43"/>
      <c r="P184" s="43"/>
      <c r="Q184" s="43"/>
      <c r="R184" s="43"/>
      <c r="S184" s="43"/>
      <c r="T184" s="79"/>
      <c r="AT184" s="25" t="s">
        <v>506</v>
      </c>
      <c r="AU184" s="25" t="s">
        <v>82</v>
      </c>
    </row>
    <row r="185" spans="2:65" s="1" customFormat="1" ht="16.5" customHeight="1">
      <c r="B185" s="42"/>
      <c r="C185" s="209" t="s">
        <v>1039</v>
      </c>
      <c r="D185" s="209" t="s">
        <v>498</v>
      </c>
      <c r="E185" s="210" t="s">
        <v>13272</v>
      </c>
      <c r="F185" s="211" t="s">
        <v>13273</v>
      </c>
      <c r="G185" s="212" t="s">
        <v>2537</v>
      </c>
      <c r="H185" s="213">
        <v>3</v>
      </c>
      <c r="I185" s="214"/>
      <c r="J185" s="215">
        <f>ROUND(I185*H185,2)</f>
        <v>0</v>
      </c>
      <c r="K185" s="211" t="s">
        <v>23</v>
      </c>
      <c r="L185" s="62"/>
      <c r="M185" s="216" t="s">
        <v>23</v>
      </c>
      <c r="N185" s="217" t="s">
        <v>44</v>
      </c>
      <c r="O185" s="43"/>
      <c r="P185" s="218">
        <f>O185*H185</f>
        <v>0</v>
      </c>
      <c r="Q185" s="218">
        <v>0</v>
      </c>
      <c r="R185" s="218">
        <f>Q185*H185</f>
        <v>0</v>
      </c>
      <c r="S185" s="218">
        <v>0</v>
      </c>
      <c r="T185" s="219">
        <f>S185*H185</f>
        <v>0</v>
      </c>
      <c r="AR185" s="25" t="s">
        <v>502</v>
      </c>
      <c r="AT185" s="25" t="s">
        <v>498</v>
      </c>
      <c r="AU185" s="25" t="s">
        <v>82</v>
      </c>
      <c r="AY185" s="25" t="s">
        <v>492</v>
      </c>
      <c r="BE185" s="220">
        <f>IF(N185="základní",J185,0)</f>
        <v>0</v>
      </c>
      <c r="BF185" s="220">
        <f>IF(N185="snížená",J185,0)</f>
        <v>0</v>
      </c>
      <c r="BG185" s="220">
        <f>IF(N185="zákl. přenesená",J185,0)</f>
        <v>0</v>
      </c>
      <c r="BH185" s="220">
        <f>IF(N185="sníž. přenesená",J185,0)</f>
        <v>0</v>
      </c>
      <c r="BI185" s="220">
        <f>IF(N185="nulová",J185,0)</f>
        <v>0</v>
      </c>
      <c r="BJ185" s="25" t="s">
        <v>80</v>
      </c>
      <c r="BK185" s="220">
        <f>ROUND(I185*H185,2)</f>
        <v>0</v>
      </c>
      <c r="BL185" s="25" t="s">
        <v>502</v>
      </c>
      <c r="BM185" s="25" t="s">
        <v>1448</v>
      </c>
    </row>
    <row r="186" spans="2:65" s="1" customFormat="1">
      <c r="B186" s="42"/>
      <c r="C186" s="64"/>
      <c r="D186" s="221" t="s">
        <v>506</v>
      </c>
      <c r="E186" s="64"/>
      <c r="F186" s="222" t="s">
        <v>13273</v>
      </c>
      <c r="G186" s="64"/>
      <c r="H186" s="64"/>
      <c r="I186" s="177"/>
      <c r="J186" s="64"/>
      <c r="K186" s="64"/>
      <c r="L186" s="62"/>
      <c r="M186" s="223"/>
      <c r="N186" s="43"/>
      <c r="O186" s="43"/>
      <c r="P186" s="43"/>
      <c r="Q186" s="43"/>
      <c r="R186" s="43"/>
      <c r="S186" s="43"/>
      <c r="T186" s="79"/>
      <c r="AT186" s="25" t="s">
        <v>506</v>
      </c>
      <c r="AU186" s="25" t="s">
        <v>82</v>
      </c>
    </row>
    <row r="187" spans="2:65" s="1" customFormat="1" ht="36">
      <c r="B187" s="42"/>
      <c r="C187" s="64"/>
      <c r="D187" s="227" t="s">
        <v>2254</v>
      </c>
      <c r="E187" s="64"/>
      <c r="F187" s="273" t="s">
        <v>13274</v>
      </c>
      <c r="G187" s="64"/>
      <c r="H187" s="64"/>
      <c r="I187" s="177"/>
      <c r="J187" s="64"/>
      <c r="K187" s="64"/>
      <c r="L187" s="62"/>
      <c r="M187" s="223"/>
      <c r="N187" s="43"/>
      <c r="O187" s="43"/>
      <c r="P187" s="43"/>
      <c r="Q187" s="43"/>
      <c r="R187" s="43"/>
      <c r="S187" s="43"/>
      <c r="T187" s="79"/>
      <c r="AT187" s="25" t="s">
        <v>2254</v>
      </c>
      <c r="AU187" s="25" t="s">
        <v>82</v>
      </c>
    </row>
    <row r="188" spans="2:65" s="1" customFormat="1" ht="16.5" customHeight="1">
      <c r="B188" s="42"/>
      <c r="C188" s="209" t="s">
        <v>1044</v>
      </c>
      <c r="D188" s="209" t="s">
        <v>498</v>
      </c>
      <c r="E188" s="210" t="s">
        <v>13275</v>
      </c>
      <c r="F188" s="211" t="s">
        <v>13276</v>
      </c>
      <c r="G188" s="212" t="s">
        <v>2537</v>
      </c>
      <c r="H188" s="213">
        <v>4</v>
      </c>
      <c r="I188" s="214"/>
      <c r="J188" s="215">
        <f>ROUND(I188*H188,2)</f>
        <v>0</v>
      </c>
      <c r="K188" s="211" t="s">
        <v>23</v>
      </c>
      <c r="L188" s="62"/>
      <c r="M188" s="216" t="s">
        <v>23</v>
      </c>
      <c r="N188" s="217" t="s">
        <v>44</v>
      </c>
      <c r="O188" s="43"/>
      <c r="P188" s="218">
        <f>O188*H188</f>
        <v>0</v>
      </c>
      <c r="Q188" s="218">
        <v>0</v>
      </c>
      <c r="R188" s="218">
        <f>Q188*H188</f>
        <v>0</v>
      </c>
      <c r="S188" s="218">
        <v>0</v>
      </c>
      <c r="T188" s="219">
        <f>S188*H188</f>
        <v>0</v>
      </c>
      <c r="AR188" s="25" t="s">
        <v>502</v>
      </c>
      <c r="AT188" s="25" t="s">
        <v>498</v>
      </c>
      <c r="AU188" s="25" t="s">
        <v>82</v>
      </c>
      <c r="AY188" s="25" t="s">
        <v>492</v>
      </c>
      <c r="BE188" s="220">
        <f>IF(N188="základní",J188,0)</f>
        <v>0</v>
      </c>
      <c r="BF188" s="220">
        <f>IF(N188="snížená",J188,0)</f>
        <v>0</v>
      </c>
      <c r="BG188" s="220">
        <f>IF(N188="zákl. přenesená",J188,0)</f>
        <v>0</v>
      </c>
      <c r="BH188" s="220">
        <f>IF(N188="sníž. přenesená",J188,0)</f>
        <v>0</v>
      </c>
      <c r="BI188" s="220">
        <f>IF(N188="nulová",J188,0)</f>
        <v>0</v>
      </c>
      <c r="BJ188" s="25" t="s">
        <v>80</v>
      </c>
      <c r="BK188" s="220">
        <f>ROUND(I188*H188,2)</f>
        <v>0</v>
      </c>
      <c r="BL188" s="25" t="s">
        <v>502</v>
      </c>
      <c r="BM188" s="25" t="s">
        <v>1458</v>
      </c>
    </row>
    <row r="189" spans="2:65" s="1" customFormat="1">
      <c r="B189" s="42"/>
      <c r="C189" s="64"/>
      <c r="D189" s="221" t="s">
        <v>506</v>
      </c>
      <c r="E189" s="64"/>
      <c r="F189" s="222" t="s">
        <v>13276</v>
      </c>
      <c r="G189" s="64"/>
      <c r="H189" s="64"/>
      <c r="I189" s="177"/>
      <c r="J189" s="64"/>
      <c r="K189" s="64"/>
      <c r="L189" s="62"/>
      <c r="M189" s="223"/>
      <c r="N189" s="43"/>
      <c r="O189" s="43"/>
      <c r="P189" s="43"/>
      <c r="Q189" s="43"/>
      <c r="R189" s="43"/>
      <c r="S189" s="43"/>
      <c r="T189" s="79"/>
      <c r="AT189" s="25" t="s">
        <v>506</v>
      </c>
      <c r="AU189" s="25" t="s">
        <v>82</v>
      </c>
    </row>
    <row r="190" spans="2:65" s="1" customFormat="1" ht="24">
      <c r="B190" s="42"/>
      <c r="C190" s="64"/>
      <c r="D190" s="227" t="s">
        <v>2254</v>
      </c>
      <c r="E190" s="64"/>
      <c r="F190" s="273" t="s">
        <v>13277</v>
      </c>
      <c r="G190" s="64"/>
      <c r="H190" s="64"/>
      <c r="I190" s="177"/>
      <c r="J190" s="64"/>
      <c r="K190" s="64"/>
      <c r="L190" s="62"/>
      <c r="M190" s="223"/>
      <c r="N190" s="43"/>
      <c r="O190" s="43"/>
      <c r="P190" s="43"/>
      <c r="Q190" s="43"/>
      <c r="R190" s="43"/>
      <c r="S190" s="43"/>
      <c r="T190" s="79"/>
      <c r="AT190" s="25" t="s">
        <v>2254</v>
      </c>
      <c r="AU190" s="25" t="s">
        <v>82</v>
      </c>
    </row>
    <row r="191" spans="2:65" s="1" customFormat="1" ht="16.5" customHeight="1">
      <c r="B191" s="42"/>
      <c r="C191" s="209" t="s">
        <v>1055</v>
      </c>
      <c r="D191" s="209" t="s">
        <v>498</v>
      </c>
      <c r="E191" s="210" t="s">
        <v>13237</v>
      </c>
      <c r="F191" s="211" t="s">
        <v>13238</v>
      </c>
      <c r="G191" s="212" t="s">
        <v>2537</v>
      </c>
      <c r="H191" s="213">
        <v>2</v>
      </c>
      <c r="I191" s="214"/>
      <c r="J191" s="215">
        <f>ROUND(I191*H191,2)</f>
        <v>0</v>
      </c>
      <c r="K191" s="211" t="s">
        <v>23</v>
      </c>
      <c r="L191" s="62"/>
      <c r="M191" s="216" t="s">
        <v>23</v>
      </c>
      <c r="N191" s="217" t="s">
        <v>44</v>
      </c>
      <c r="O191" s="43"/>
      <c r="P191" s="218">
        <f>O191*H191</f>
        <v>0</v>
      </c>
      <c r="Q191" s="218">
        <v>0</v>
      </c>
      <c r="R191" s="218">
        <f>Q191*H191</f>
        <v>0</v>
      </c>
      <c r="S191" s="218">
        <v>0</v>
      </c>
      <c r="T191" s="219">
        <f>S191*H191</f>
        <v>0</v>
      </c>
      <c r="AR191" s="25" t="s">
        <v>502</v>
      </c>
      <c r="AT191" s="25" t="s">
        <v>498</v>
      </c>
      <c r="AU191" s="25" t="s">
        <v>82</v>
      </c>
      <c r="AY191" s="25" t="s">
        <v>492</v>
      </c>
      <c r="BE191" s="220">
        <f>IF(N191="základní",J191,0)</f>
        <v>0</v>
      </c>
      <c r="BF191" s="220">
        <f>IF(N191="snížená",J191,0)</f>
        <v>0</v>
      </c>
      <c r="BG191" s="220">
        <f>IF(N191="zákl. přenesená",J191,0)</f>
        <v>0</v>
      </c>
      <c r="BH191" s="220">
        <f>IF(N191="sníž. přenesená",J191,0)</f>
        <v>0</v>
      </c>
      <c r="BI191" s="220">
        <f>IF(N191="nulová",J191,0)</f>
        <v>0</v>
      </c>
      <c r="BJ191" s="25" t="s">
        <v>80</v>
      </c>
      <c r="BK191" s="220">
        <f>ROUND(I191*H191,2)</f>
        <v>0</v>
      </c>
      <c r="BL191" s="25" t="s">
        <v>502</v>
      </c>
      <c r="BM191" s="25" t="s">
        <v>1490</v>
      </c>
    </row>
    <row r="192" spans="2:65" s="1" customFormat="1">
      <c r="B192" s="42"/>
      <c r="C192" s="64"/>
      <c r="D192" s="221" t="s">
        <v>506</v>
      </c>
      <c r="E192" s="64"/>
      <c r="F192" s="222" t="s">
        <v>13238</v>
      </c>
      <c r="G192" s="64"/>
      <c r="H192" s="64"/>
      <c r="I192" s="177"/>
      <c r="J192" s="64"/>
      <c r="K192" s="64"/>
      <c r="L192" s="62"/>
      <c r="M192" s="223"/>
      <c r="N192" s="43"/>
      <c r="O192" s="43"/>
      <c r="P192" s="43"/>
      <c r="Q192" s="43"/>
      <c r="R192" s="43"/>
      <c r="S192" s="43"/>
      <c r="T192" s="79"/>
      <c r="AT192" s="25" t="s">
        <v>506</v>
      </c>
      <c r="AU192" s="25" t="s">
        <v>82</v>
      </c>
    </row>
    <row r="193" spans="2:65" s="1" customFormat="1" ht="24">
      <c r="B193" s="42"/>
      <c r="C193" s="64"/>
      <c r="D193" s="227" t="s">
        <v>2254</v>
      </c>
      <c r="E193" s="64"/>
      <c r="F193" s="273" t="s">
        <v>13239</v>
      </c>
      <c r="G193" s="64"/>
      <c r="H193" s="64"/>
      <c r="I193" s="177"/>
      <c r="J193" s="64"/>
      <c r="K193" s="64"/>
      <c r="L193" s="62"/>
      <c r="M193" s="223"/>
      <c r="N193" s="43"/>
      <c r="O193" s="43"/>
      <c r="P193" s="43"/>
      <c r="Q193" s="43"/>
      <c r="R193" s="43"/>
      <c r="S193" s="43"/>
      <c r="T193" s="79"/>
      <c r="AT193" s="25" t="s">
        <v>2254</v>
      </c>
      <c r="AU193" s="25" t="s">
        <v>82</v>
      </c>
    </row>
    <row r="194" spans="2:65" s="1" customFormat="1" ht="16.5" customHeight="1">
      <c r="B194" s="42"/>
      <c r="C194" s="209" t="s">
        <v>1060</v>
      </c>
      <c r="D194" s="209" t="s">
        <v>498</v>
      </c>
      <c r="E194" s="210" t="s">
        <v>13240</v>
      </c>
      <c r="F194" s="211" t="s">
        <v>13241</v>
      </c>
      <c r="G194" s="212" t="s">
        <v>2537</v>
      </c>
      <c r="H194" s="213">
        <v>2</v>
      </c>
      <c r="I194" s="214"/>
      <c r="J194" s="215">
        <f>ROUND(I194*H194,2)</f>
        <v>0</v>
      </c>
      <c r="K194" s="211" t="s">
        <v>23</v>
      </c>
      <c r="L194" s="62"/>
      <c r="M194" s="216" t="s">
        <v>23</v>
      </c>
      <c r="N194" s="217" t="s">
        <v>44</v>
      </c>
      <c r="O194" s="43"/>
      <c r="P194" s="218">
        <f>O194*H194</f>
        <v>0</v>
      </c>
      <c r="Q194" s="218">
        <v>0</v>
      </c>
      <c r="R194" s="218">
        <f>Q194*H194</f>
        <v>0</v>
      </c>
      <c r="S194" s="218">
        <v>0</v>
      </c>
      <c r="T194" s="219">
        <f>S194*H194</f>
        <v>0</v>
      </c>
      <c r="AR194" s="25" t="s">
        <v>502</v>
      </c>
      <c r="AT194" s="25" t="s">
        <v>498</v>
      </c>
      <c r="AU194" s="25" t="s">
        <v>82</v>
      </c>
      <c r="AY194" s="25" t="s">
        <v>492</v>
      </c>
      <c r="BE194" s="220">
        <f>IF(N194="základní",J194,0)</f>
        <v>0</v>
      </c>
      <c r="BF194" s="220">
        <f>IF(N194="snížená",J194,0)</f>
        <v>0</v>
      </c>
      <c r="BG194" s="220">
        <f>IF(N194="zákl. přenesená",J194,0)</f>
        <v>0</v>
      </c>
      <c r="BH194" s="220">
        <f>IF(N194="sníž. přenesená",J194,0)</f>
        <v>0</v>
      </c>
      <c r="BI194" s="220">
        <f>IF(N194="nulová",J194,0)</f>
        <v>0</v>
      </c>
      <c r="BJ194" s="25" t="s">
        <v>80</v>
      </c>
      <c r="BK194" s="220">
        <f>ROUND(I194*H194,2)</f>
        <v>0</v>
      </c>
      <c r="BL194" s="25" t="s">
        <v>502</v>
      </c>
      <c r="BM194" s="25" t="s">
        <v>1502</v>
      </c>
    </row>
    <row r="195" spans="2:65" s="1" customFormat="1">
      <c r="B195" s="42"/>
      <c r="C195" s="64"/>
      <c r="D195" s="221" t="s">
        <v>506</v>
      </c>
      <c r="E195" s="64"/>
      <c r="F195" s="222" t="s">
        <v>13241</v>
      </c>
      <c r="G195" s="64"/>
      <c r="H195" s="64"/>
      <c r="I195" s="177"/>
      <c r="J195" s="64"/>
      <c r="K195" s="64"/>
      <c r="L195" s="62"/>
      <c r="M195" s="223"/>
      <c r="N195" s="43"/>
      <c r="O195" s="43"/>
      <c r="P195" s="43"/>
      <c r="Q195" s="43"/>
      <c r="R195" s="43"/>
      <c r="S195" s="43"/>
      <c r="T195" s="79"/>
      <c r="AT195" s="25" t="s">
        <v>506</v>
      </c>
      <c r="AU195" s="25" t="s">
        <v>82</v>
      </c>
    </row>
    <row r="196" spans="2:65" s="1" customFormat="1" ht="36">
      <c r="B196" s="42"/>
      <c r="C196" s="64"/>
      <c r="D196" s="227" t="s">
        <v>2254</v>
      </c>
      <c r="E196" s="64"/>
      <c r="F196" s="273" t="s">
        <v>13278</v>
      </c>
      <c r="G196" s="64"/>
      <c r="H196" s="64"/>
      <c r="I196" s="177"/>
      <c r="J196" s="64"/>
      <c r="K196" s="64"/>
      <c r="L196" s="62"/>
      <c r="M196" s="223"/>
      <c r="N196" s="43"/>
      <c r="O196" s="43"/>
      <c r="P196" s="43"/>
      <c r="Q196" s="43"/>
      <c r="R196" s="43"/>
      <c r="S196" s="43"/>
      <c r="T196" s="79"/>
      <c r="AT196" s="25" t="s">
        <v>2254</v>
      </c>
      <c r="AU196" s="25" t="s">
        <v>82</v>
      </c>
    </row>
    <row r="197" spans="2:65" s="1" customFormat="1" ht="16.5" customHeight="1">
      <c r="B197" s="42"/>
      <c r="C197" s="209" t="s">
        <v>1067</v>
      </c>
      <c r="D197" s="209" t="s">
        <v>498</v>
      </c>
      <c r="E197" s="210" t="s">
        <v>13243</v>
      </c>
      <c r="F197" s="211" t="s">
        <v>13244</v>
      </c>
      <c r="G197" s="212" t="s">
        <v>2537</v>
      </c>
      <c r="H197" s="213">
        <v>2</v>
      </c>
      <c r="I197" s="214"/>
      <c r="J197" s="215">
        <f>ROUND(I197*H197,2)</f>
        <v>0</v>
      </c>
      <c r="K197" s="211" t="s">
        <v>23</v>
      </c>
      <c r="L197" s="62"/>
      <c r="M197" s="216" t="s">
        <v>23</v>
      </c>
      <c r="N197" s="217" t="s">
        <v>44</v>
      </c>
      <c r="O197" s="43"/>
      <c r="P197" s="218">
        <f>O197*H197</f>
        <v>0</v>
      </c>
      <c r="Q197" s="218">
        <v>0</v>
      </c>
      <c r="R197" s="218">
        <f>Q197*H197</f>
        <v>0</v>
      </c>
      <c r="S197" s="218">
        <v>0</v>
      </c>
      <c r="T197" s="219">
        <f>S197*H197</f>
        <v>0</v>
      </c>
      <c r="AR197" s="25" t="s">
        <v>502</v>
      </c>
      <c r="AT197" s="25" t="s">
        <v>498</v>
      </c>
      <c r="AU197" s="25" t="s">
        <v>82</v>
      </c>
      <c r="AY197" s="25" t="s">
        <v>492</v>
      </c>
      <c r="BE197" s="220">
        <f>IF(N197="základní",J197,0)</f>
        <v>0</v>
      </c>
      <c r="BF197" s="220">
        <f>IF(N197="snížená",J197,0)</f>
        <v>0</v>
      </c>
      <c r="BG197" s="220">
        <f>IF(N197="zákl. přenesená",J197,0)</f>
        <v>0</v>
      </c>
      <c r="BH197" s="220">
        <f>IF(N197="sníž. přenesená",J197,0)</f>
        <v>0</v>
      </c>
      <c r="BI197" s="220">
        <f>IF(N197="nulová",J197,0)</f>
        <v>0</v>
      </c>
      <c r="BJ197" s="25" t="s">
        <v>80</v>
      </c>
      <c r="BK197" s="220">
        <f>ROUND(I197*H197,2)</f>
        <v>0</v>
      </c>
      <c r="BL197" s="25" t="s">
        <v>502</v>
      </c>
      <c r="BM197" s="25" t="s">
        <v>1535</v>
      </c>
    </row>
    <row r="198" spans="2:65" s="1" customFormat="1">
      <c r="B198" s="42"/>
      <c r="C198" s="64"/>
      <c r="D198" s="227" t="s">
        <v>506</v>
      </c>
      <c r="E198" s="64"/>
      <c r="F198" s="274" t="s">
        <v>13244</v>
      </c>
      <c r="G198" s="64"/>
      <c r="H198" s="64"/>
      <c r="I198" s="177"/>
      <c r="J198" s="64"/>
      <c r="K198" s="64"/>
      <c r="L198" s="62"/>
      <c r="M198" s="223"/>
      <c r="N198" s="43"/>
      <c r="O198" s="43"/>
      <c r="P198" s="43"/>
      <c r="Q198" s="43"/>
      <c r="R198" s="43"/>
      <c r="S198" s="43"/>
      <c r="T198" s="79"/>
      <c r="AT198" s="25" t="s">
        <v>506</v>
      </c>
      <c r="AU198" s="25" t="s">
        <v>82</v>
      </c>
    </row>
    <row r="199" spans="2:65" s="1" customFormat="1" ht="16.5" customHeight="1">
      <c r="B199" s="42"/>
      <c r="C199" s="209" t="s">
        <v>1073</v>
      </c>
      <c r="D199" s="209" t="s">
        <v>498</v>
      </c>
      <c r="E199" s="210" t="s">
        <v>13245</v>
      </c>
      <c r="F199" s="211" t="s">
        <v>13246</v>
      </c>
      <c r="G199" s="212" t="s">
        <v>2537</v>
      </c>
      <c r="H199" s="213">
        <v>2</v>
      </c>
      <c r="I199" s="214"/>
      <c r="J199" s="215">
        <f>ROUND(I199*H199,2)</f>
        <v>0</v>
      </c>
      <c r="K199" s="211" t="s">
        <v>23</v>
      </c>
      <c r="L199" s="62"/>
      <c r="M199" s="216" t="s">
        <v>23</v>
      </c>
      <c r="N199" s="217" t="s">
        <v>44</v>
      </c>
      <c r="O199" s="43"/>
      <c r="P199" s="218">
        <f>O199*H199</f>
        <v>0</v>
      </c>
      <c r="Q199" s="218">
        <v>0</v>
      </c>
      <c r="R199" s="218">
        <f>Q199*H199</f>
        <v>0</v>
      </c>
      <c r="S199" s="218">
        <v>0</v>
      </c>
      <c r="T199" s="219">
        <f>S199*H199</f>
        <v>0</v>
      </c>
      <c r="AR199" s="25" t="s">
        <v>502</v>
      </c>
      <c r="AT199" s="25" t="s">
        <v>498</v>
      </c>
      <c r="AU199" s="25" t="s">
        <v>82</v>
      </c>
      <c r="AY199" s="25" t="s">
        <v>492</v>
      </c>
      <c r="BE199" s="220">
        <f>IF(N199="základní",J199,0)</f>
        <v>0</v>
      </c>
      <c r="BF199" s="220">
        <f>IF(N199="snížená",J199,0)</f>
        <v>0</v>
      </c>
      <c r="BG199" s="220">
        <f>IF(N199="zákl. přenesená",J199,0)</f>
        <v>0</v>
      </c>
      <c r="BH199" s="220">
        <f>IF(N199="sníž. přenesená",J199,0)</f>
        <v>0</v>
      </c>
      <c r="BI199" s="220">
        <f>IF(N199="nulová",J199,0)</f>
        <v>0</v>
      </c>
      <c r="BJ199" s="25" t="s">
        <v>80</v>
      </c>
      <c r="BK199" s="220">
        <f>ROUND(I199*H199,2)</f>
        <v>0</v>
      </c>
      <c r="BL199" s="25" t="s">
        <v>502</v>
      </c>
      <c r="BM199" s="25" t="s">
        <v>1546</v>
      </c>
    </row>
    <row r="200" spans="2:65" s="1" customFormat="1">
      <c r="B200" s="42"/>
      <c r="C200" s="64"/>
      <c r="D200" s="227" t="s">
        <v>506</v>
      </c>
      <c r="E200" s="64"/>
      <c r="F200" s="274" t="s">
        <v>13246</v>
      </c>
      <c r="G200" s="64"/>
      <c r="H200" s="64"/>
      <c r="I200" s="177"/>
      <c r="J200" s="64"/>
      <c r="K200" s="64"/>
      <c r="L200" s="62"/>
      <c r="M200" s="223"/>
      <c r="N200" s="43"/>
      <c r="O200" s="43"/>
      <c r="P200" s="43"/>
      <c r="Q200" s="43"/>
      <c r="R200" s="43"/>
      <c r="S200" s="43"/>
      <c r="T200" s="79"/>
      <c r="AT200" s="25" t="s">
        <v>506</v>
      </c>
      <c r="AU200" s="25" t="s">
        <v>82</v>
      </c>
    </row>
    <row r="201" spans="2:65" s="1" customFormat="1" ht="16.5" customHeight="1">
      <c r="B201" s="42"/>
      <c r="C201" s="209" t="s">
        <v>1079</v>
      </c>
      <c r="D201" s="209" t="s">
        <v>498</v>
      </c>
      <c r="E201" s="210" t="s">
        <v>13247</v>
      </c>
      <c r="F201" s="211" t="s">
        <v>13248</v>
      </c>
      <c r="G201" s="212" t="s">
        <v>2537</v>
      </c>
      <c r="H201" s="213">
        <v>30</v>
      </c>
      <c r="I201" s="214"/>
      <c r="J201" s="215">
        <f>ROUND(I201*H201,2)</f>
        <v>0</v>
      </c>
      <c r="K201" s="211" t="s">
        <v>23</v>
      </c>
      <c r="L201" s="62"/>
      <c r="M201" s="216" t="s">
        <v>23</v>
      </c>
      <c r="N201" s="217" t="s">
        <v>44</v>
      </c>
      <c r="O201" s="43"/>
      <c r="P201" s="218">
        <f>O201*H201</f>
        <v>0</v>
      </c>
      <c r="Q201" s="218">
        <v>0</v>
      </c>
      <c r="R201" s="218">
        <f>Q201*H201</f>
        <v>0</v>
      </c>
      <c r="S201" s="218">
        <v>0</v>
      </c>
      <c r="T201" s="219">
        <f>S201*H201</f>
        <v>0</v>
      </c>
      <c r="AR201" s="25" t="s">
        <v>502</v>
      </c>
      <c r="AT201" s="25" t="s">
        <v>498</v>
      </c>
      <c r="AU201" s="25" t="s">
        <v>82</v>
      </c>
      <c r="AY201" s="25" t="s">
        <v>492</v>
      </c>
      <c r="BE201" s="220">
        <f>IF(N201="základní",J201,0)</f>
        <v>0</v>
      </c>
      <c r="BF201" s="220">
        <f>IF(N201="snížená",J201,0)</f>
        <v>0</v>
      </c>
      <c r="BG201" s="220">
        <f>IF(N201="zákl. přenesená",J201,0)</f>
        <v>0</v>
      </c>
      <c r="BH201" s="220">
        <f>IF(N201="sníž. přenesená",J201,0)</f>
        <v>0</v>
      </c>
      <c r="BI201" s="220">
        <f>IF(N201="nulová",J201,0)</f>
        <v>0</v>
      </c>
      <c r="BJ201" s="25" t="s">
        <v>80</v>
      </c>
      <c r="BK201" s="220">
        <f>ROUND(I201*H201,2)</f>
        <v>0</v>
      </c>
      <c r="BL201" s="25" t="s">
        <v>502</v>
      </c>
      <c r="BM201" s="25" t="s">
        <v>1563</v>
      </c>
    </row>
    <row r="202" spans="2:65" s="1" customFormat="1">
      <c r="B202" s="42"/>
      <c r="C202" s="64"/>
      <c r="D202" s="221" t="s">
        <v>506</v>
      </c>
      <c r="E202" s="64"/>
      <c r="F202" s="222" t="s">
        <v>13248</v>
      </c>
      <c r="G202" s="64"/>
      <c r="H202" s="64"/>
      <c r="I202" s="177"/>
      <c r="J202" s="64"/>
      <c r="K202" s="64"/>
      <c r="L202" s="62"/>
      <c r="M202" s="223"/>
      <c r="N202" s="43"/>
      <c r="O202" s="43"/>
      <c r="P202" s="43"/>
      <c r="Q202" s="43"/>
      <c r="R202" s="43"/>
      <c r="S202" s="43"/>
      <c r="T202" s="79"/>
      <c r="AT202" s="25" t="s">
        <v>506</v>
      </c>
      <c r="AU202" s="25" t="s">
        <v>82</v>
      </c>
    </row>
    <row r="203" spans="2:65" s="1" customFormat="1" ht="24">
      <c r="B203" s="42"/>
      <c r="C203" s="64"/>
      <c r="D203" s="227" t="s">
        <v>2254</v>
      </c>
      <c r="E203" s="64"/>
      <c r="F203" s="273" t="s">
        <v>13249</v>
      </c>
      <c r="G203" s="64"/>
      <c r="H203" s="64"/>
      <c r="I203" s="177"/>
      <c r="J203" s="64"/>
      <c r="K203" s="64"/>
      <c r="L203" s="62"/>
      <c r="M203" s="223"/>
      <c r="N203" s="43"/>
      <c r="O203" s="43"/>
      <c r="P203" s="43"/>
      <c r="Q203" s="43"/>
      <c r="R203" s="43"/>
      <c r="S203" s="43"/>
      <c r="T203" s="79"/>
      <c r="AT203" s="25" t="s">
        <v>2254</v>
      </c>
      <c r="AU203" s="25" t="s">
        <v>82</v>
      </c>
    </row>
    <row r="204" spans="2:65" s="1" customFormat="1" ht="16.5" customHeight="1">
      <c r="B204" s="42"/>
      <c r="C204" s="209" t="s">
        <v>1084</v>
      </c>
      <c r="D204" s="209" t="s">
        <v>498</v>
      </c>
      <c r="E204" s="210" t="s">
        <v>13250</v>
      </c>
      <c r="F204" s="211" t="s">
        <v>13251</v>
      </c>
      <c r="G204" s="212" t="s">
        <v>2537</v>
      </c>
      <c r="H204" s="213">
        <v>7</v>
      </c>
      <c r="I204" s="214"/>
      <c r="J204" s="215">
        <f>ROUND(I204*H204,2)</f>
        <v>0</v>
      </c>
      <c r="K204" s="211" t="s">
        <v>23</v>
      </c>
      <c r="L204" s="62"/>
      <c r="M204" s="216" t="s">
        <v>23</v>
      </c>
      <c r="N204" s="217" t="s">
        <v>44</v>
      </c>
      <c r="O204" s="43"/>
      <c r="P204" s="218">
        <f>O204*H204</f>
        <v>0</v>
      </c>
      <c r="Q204" s="218">
        <v>0</v>
      </c>
      <c r="R204" s="218">
        <f>Q204*H204</f>
        <v>0</v>
      </c>
      <c r="S204" s="218">
        <v>0</v>
      </c>
      <c r="T204" s="219">
        <f>S204*H204</f>
        <v>0</v>
      </c>
      <c r="AR204" s="25" t="s">
        <v>502</v>
      </c>
      <c r="AT204" s="25" t="s">
        <v>498</v>
      </c>
      <c r="AU204" s="25" t="s">
        <v>82</v>
      </c>
      <c r="AY204" s="25" t="s">
        <v>492</v>
      </c>
      <c r="BE204" s="220">
        <f>IF(N204="základní",J204,0)</f>
        <v>0</v>
      </c>
      <c r="BF204" s="220">
        <f>IF(N204="snížená",J204,0)</f>
        <v>0</v>
      </c>
      <c r="BG204" s="220">
        <f>IF(N204="zákl. přenesená",J204,0)</f>
        <v>0</v>
      </c>
      <c r="BH204" s="220">
        <f>IF(N204="sníž. přenesená",J204,0)</f>
        <v>0</v>
      </c>
      <c r="BI204" s="220">
        <f>IF(N204="nulová",J204,0)</f>
        <v>0</v>
      </c>
      <c r="BJ204" s="25" t="s">
        <v>80</v>
      </c>
      <c r="BK204" s="220">
        <f>ROUND(I204*H204,2)</f>
        <v>0</v>
      </c>
      <c r="BL204" s="25" t="s">
        <v>502</v>
      </c>
      <c r="BM204" s="25" t="s">
        <v>1571</v>
      </c>
    </row>
    <row r="205" spans="2:65" s="1" customFormat="1">
      <c r="B205" s="42"/>
      <c r="C205" s="64"/>
      <c r="D205" s="227" t="s">
        <v>506</v>
      </c>
      <c r="E205" s="64"/>
      <c r="F205" s="274" t="s">
        <v>13251</v>
      </c>
      <c r="G205" s="64"/>
      <c r="H205" s="64"/>
      <c r="I205" s="177"/>
      <c r="J205" s="64"/>
      <c r="K205" s="64"/>
      <c r="L205" s="62"/>
      <c r="M205" s="223"/>
      <c r="N205" s="43"/>
      <c r="O205" s="43"/>
      <c r="P205" s="43"/>
      <c r="Q205" s="43"/>
      <c r="R205" s="43"/>
      <c r="S205" s="43"/>
      <c r="T205" s="79"/>
      <c r="AT205" s="25" t="s">
        <v>506</v>
      </c>
      <c r="AU205" s="25" t="s">
        <v>82</v>
      </c>
    </row>
    <row r="206" spans="2:65" s="1" customFormat="1" ht="16.5" customHeight="1">
      <c r="B206" s="42"/>
      <c r="C206" s="209" t="s">
        <v>1089</v>
      </c>
      <c r="D206" s="209" t="s">
        <v>498</v>
      </c>
      <c r="E206" s="210" t="s">
        <v>13252</v>
      </c>
      <c r="F206" s="211" t="s">
        <v>13253</v>
      </c>
      <c r="G206" s="212" t="s">
        <v>2537</v>
      </c>
      <c r="H206" s="213">
        <v>20</v>
      </c>
      <c r="I206" s="214"/>
      <c r="J206" s="215">
        <f>ROUND(I206*H206,2)</f>
        <v>0</v>
      </c>
      <c r="K206" s="211" t="s">
        <v>23</v>
      </c>
      <c r="L206" s="62"/>
      <c r="M206" s="216" t="s">
        <v>23</v>
      </c>
      <c r="N206" s="217" t="s">
        <v>44</v>
      </c>
      <c r="O206" s="43"/>
      <c r="P206" s="218">
        <f>O206*H206</f>
        <v>0</v>
      </c>
      <c r="Q206" s="218">
        <v>0</v>
      </c>
      <c r="R206" s="218">
        <f>Q206*H206</f>
        <v>0</v>
      </c>
      <c r="S206" s="218">
        <v>0</v>
      </c>
      <c r="T206" s="219">
        <f>S206*H206</f>
        <v>0</v>
      </c>
      <c r="AR206" s="25" t="s">
        <v>502</v>
      </c>
      <c r="AT206" s="25" t="s">
        <v>498</v>
      </c>
      <c r="AU206" s="25" t="s">
        <v>82</v>
      </c>
      <c r="AY206" s="25" t="s">
        <v>492</v>
      </c>
      <c r="BE206" s="220">
        <f>IF(N206="základní",J206,0)</f>
        <v>0</v>
      </c>
      <c r="BF206" s="220">
        <f>IF(N206="snížená",J206,0)</f>
        <v>0</v>
      </c>
      <c r="BG206" s="220">
        <f>IF(N206="zákl. přenesená",J206,0)</f>
        <v>0</v>
      </c>
      <c r="BH206" s="220">
        <f>IF(N206="sníž. přenesená",J206,0)</f>
        <v>0</v>
      </c>
      <c r="BI206" s="220">
        <f>IF(N206="nulová",J206,0)</f>
        <v>0</v>
      </c>
      <c r="BJ206" s="25" t="s">
        <v>80</v>
      </c>
      <c r="BK206" s="220">
        <f>ROUND(I206*H206,2)</f>
        <v>0</v>
      </c>
      <c r="BL206" s="25" t="s">
        <v>502</v>
      </c>
      <c r="BM206" s="25" t="s">
        <v>1584</v>
      </c>
    </row>
    <row r="207" spans="2:65" s="1" customFormat="1">
      <c r="B207" s="42"/>
      <c r="C207" s="64"/>
      <c r="D207" s="227" t="s">
        <v>506</v>
      </c>
      <c r="E207" s="64"/>
      <c r="F207" s="274" t="s">
        <v>13253</v>
      </c>
      <c r="G207" s="64"/>
      <c r="H207" s="64"/>
      <c r="I207" s="177"/>
      <c r="J207" s="64"/>
      <c r="K207" s="64"/>
      <c r="L207" s="62"/>
      <c r="M207" s="223"/>
      <c r="N207" s="43"/>
      <c r="O207" s="43"/>
      <c r="P207" s="43"/>
      <c r="Q207" s="43"/>
      <c r="R207" s="43"/>
      <c r="S207" s="43"/>
      <c r="T207" s="79"/>
      <c r="AT207" s="25" t="s">
        <v>506</v>
      </c>
      <c r="AU207" s="25" t="s">
        <v>82</v>
      </c>
    </row>
    <row r="208" spans="2:65" s="1" customFormat="1" ht="16.5" customHeight="1">
      <c r="B208" s="42"/>
      <c r="C208" s="209" t="s">
        <v>1095</v>
      </c>
      <c r="D208" s="209" t="s">
        <v>498</v>
      </c>
      <c r="E208" s="210" t="s">
        <v>13279</v>
      </c>
      <c r="F208" s="211" t="s">
        <v>13280</v>
      </c>
      <c r="G208" s="212" t="s">
        <v>2537</v>
      </c>
      <c r="H208" s="213">
        <v>2</v>
      </c>
      <c r="I208" s="214"/>
      <c r="J208" s="215">
        <f>ROUND(I208*H208,2)</f>
        <v>0</v>
      </c>
      <c r="K208" s="211" t="s">
        <v>23</v>
      </c>
      <c r="L208" s="62"/>
      <c r="M208" s="216" t="s">
        <v>23</v>
      </c>
      <c r="N208" s="217" t="s">
        <v>44</v>
      </c>
      <c r="O208" s="43"/>
      <c r="P208" s="218">
        <f>O208*H208</f>
        <v>0</v>
      </c>
      <c r="Q208" s="218">
        <v>0</v>
      </c>
      <c r="R208" s="218">
        <f>Q208*H208</f>
        <v>0</v>
      </c>
      <c r="S208" s="218">
        <v>0</v>
      </c>
      <c r="T208" s="219">
        <f>S208*H208</f>
        <v>0</v>
      </c>
      <c r="AR208" s="25" t="s">
        <v>502</v>
      </c>
      <c r="AT208" s="25" t="s">
        <v>498</v>
      </c>
      <c r="AU208" s="25" t="s">
        <v>82</v>
      </c>
      <c r="AY208" s="25" t="s">
        <v>492</v>
      </c>
      <c r="BE208" s="220">
        <f>IF(N208="základní",J208,0)</f>
        <v>0</v>
      </c>
      <c r="BF208" s="220">
        <f>IF(N208="snížená",J208,0)</f>
        <v>0</v>
      </c>
      <c r="BG208" s="220">
        <f>IF(N208="zákl. přenesená",J208,0)</f>
        <v>0</v>
      </c>
      <c r="BH208" s="220">
        <f>IF(N208="sníž. přenesená",J208,0)</f>
        <v>0</v>
      </c>
      <c r="BI208" s="220">
        <f>IF(N208="nulová",J208,0)</f>
        <v>0</v>
      </c>
      <c r="BJ208" s="25" t="s">
        <v>80</v>
      </c>
      <c r="BK208" s="220">
        <f>ROUND(I208*H208,2)</f>
        <v>0</v>
      </c>
      <c r="BL208" s="25" t="s">
        <v>502</v>
      </c>
      <c r="BM208" s="25" t="s">
        <v>1596</v>
      </c>
    </row>
    <row r="209" spans="2:65" s="1" customFormat="1">
      <c r="B209" s="42"/>
      <c r="C209" s="64"/>
      <c r="D209" s="227" t="s">
        <v>506</v>
      </c>
      <c r="E209" s="64"/>
      <c r="F209" s="274" t="s">
        <v>13280</v>
      </c>
      <c r="G209" s="64"/>
      <c r="H209" s="64"/>
      <c r="I209" s="177"/>
      <c r="J209" s="64"/>
      <c r="K209" s="64"/>
      <c r="L209" s="62"/>
      <c r="M209" s="223"/>
      <c r="N209" s="43"/>
      <c r="O209" s="43"/>
      <c r="P209" s="43"/>
      <c r="Q209" s="43"/>
      <c r="R209" s="43"/>
      <c r="S209" s="43"/>
      <c r="T209" s="79"/>
      <c r="AT209" s="25" t="s">
        <v>506</v>
      </c>
      <c r="AU209" s="25" t="s">
        <v>82</v>
      </c>
    </row>
    <row r="210" spans="2:65" s="1" customFormat="1" ht="16.5" customHeight="1">
      <c r="B210" s="42"/>
      <c r="C210" s="209" t="s">
        <v>1102</v>
      </c>
      <c r="D210" s="209" t="s">
        <v>498</v>
      </c>
      <c r="E210" s="210" t="s">
        <v>13256</v>
      </c>
      <c r="F210" s="211" t="s">
        <v>13257</v>
      </c>
      <c r="G210" s="212" t="s">
        <v>2537</v>
      </c>
      <c r="H210" s="213">
        <v>11</v>
      </c>
      <c r="I210" s="214"/>
      <c r="J210" s="215">
        <f>ROUND(I210*H210,2)</f>
        <v>0</v>
      </c>
      <c r="K210" s="211" t="s">
        <v>23</v>
      </c>
      <c r="L210" s="62"/>
      <c r="M210" s="216" t="s">
        <v>23</v>
      </c>
      <c r="N210" s="217" t="s">
        <v>44</v>
      </c>
      <c r="O210" s="43"/>
      <c r="P210" s="218">
        <f>O210*H210</f>
        <v>0</v>
      </c>
      <c r="Q210" s="218">
        <v>0</v>
      </c>
      <c r="R210" s="218">
        <f>Q210*H210</f>
        <v>0</v>
      </c>
      <c r="S210" s="218">
        <v>0</v>
      </c>
      <c r="T210" s="219">
        <f>S210*H210</f>
        <v>0</v>
      </c>
      <c r="AR210" s="25" t="s">
        <v>502</v>
      </c>
      <c r="AT210" s="25" t="s">
        <v>498</v>
      </c>
      <c r="AU210" s="25" t="s">
        <v>82</v>
      </c>
      <c r="AY210" s="25" t="s">
        <v>492</v>
      </c>
      <c r="BE210" s="220">
        <f>IF(N210="základní",J210,0)</f>
        <v>0</v>
      </c>
      <c r="BF210" s="220">
        <f>IF(N210="snížená",J210,0)</f>
        <v>0</v>
      </c>
      <c r="BG210" s="220">
        <f>IF(N210="zákl. přenesená",J210,0)</f>
        <v>0</v>
      </c>
      <c r="BH210" s="220">
        <f>IF(N210="sníž. přenesená",J210,0)</f>
        <v>0</v>
      </c>
      <c r="BI210" s="220">
        <f>IF(N210="nulová",J210,0)</f>
        <v>0</v>
      </c>
      <c r="BJ210" s="25" t="s">
        <v>80</v>
      </c>
      <c r="BK210" s="220">
        <f>ROUND(I210*H210,2)</f>
        <v>0</v>
      </c>
      <c r="BL210" s="25" t="s">
        <v>502</v>
      </c>
      <c r="BM210" s="25" t="s">
        <v>1608</v>
      </c>
    </row>
    <row r="211" spans="2:65" s="1" customFormat="1">
      <c r="B211" s="42"/>
      <c r="C211" s="64"/>
      <c r="D211" s="227" t="s">
        <v>506</v>
      </c>
      <c r="E211" s="64"/>
      <c r="F211" s="274" t="s">
        <v>13257</v>
      </c>
      <c r="G211" s="64"/>
      <c r="H211" s="64"/>
      <c r="I211" s="177"/>
      <c r="J211" s="64"/>
      <c r="K211" s="64"/>
      <c r="L211" s="62"/>
      <c r="M211" s="223"/>
      <c r="N211" s="43"/>
      <c r="O211" s="43"/>
      <c r="P211" s="43"/>
      <c r="Q211" s="43"/>
      <c r="R211" s="43"/>
      <c r="S211" s="43"/>
      <c r="T211" s="79"/>
      <c r="AT211" s="25" t="s">
        <v>506</v>
      </c>
      <c r="AU211" s="25" t="s">
        <v>82</v>
      </c>
    </row>
    <row r="212" spans="2:65" s="1" customFormat="1" ht="16.5" customHeight="1">
      <c r="B212" s="42"/>
      <c r="C212" s="209" t="s">
        <v>1109</v>
      </c>
      <c r="D212" s="209" t="s">
        <v>498</v>
      </c>
      <c r="E212" s="210" t="s">
        <v>13258</v>
      </c>
      <c r="F212" s="211" t="s">
        <v>13259</v>
      </c>
      <c r="G212" s="212" t="s">
        <v>2537</v>
      </c>
      <c r="H212" s="213">
        <v>1</v>
      </c>
      <c r="I212" s="214"/>
      <c r="J212" s="215">
        <f>ROUND(I212*H212,2)</f>
        <v>0</v>
      </c>
      <c r="K212" s="211" t="s">
        <v>23</v>
      </c>
      <c r="L212" s="62"/>
      <c r="M212" s="216" t="s">
        <v>23</v>
      </c>
      <c r="N212" s="217" t="s">
        <v>44</v>
      </c>
      <c r="O212" s="43"/>
      <c r="P212" s="218">
        <f>O212*H212</f>
        <v>0</v>
      </c>
      <c r="Q212" s="218">
        <v>0</v>
      </c>
      <c r="R212" s="218">
        <f>Q212*H212</f>
        <v>0</v>
      </c>
      <c r="S212" s="218">
        <v>0</v>
      </c>
      <c r="T212" s="219">
        <f>S212*H212</f>
        <v>0</v>
      </c>
      <c r="AR212" s="25" t="s">
        <v>502</v>
      </c>
      <c r="AT212" s="25" t="s">
        <v>498</v>
      </c>
      <c r="AU212" s="25" t="s">
        <v>82</v>
      </c>
      <c r="AY212" s="25" t="s">
        <v>492</v>
      </c>
      <c r="BE212" s="220">
        <f>IF(N212="základní",J212,0)</f>
        <v>0</v>
      </c>
      <c r="BF212" s="220">
        <f>IF(N212="snížená",J212,0)</f>
        <v>0</v>
      </c>
      <c r="BG212" s="220">
        <f>IF(N212="zákl. přenesená",J212,0)</f>
        <v>0</v>
      </c>
      <c r="BH212" s="220">
        <f>IF(N212="sníž. přenesená",J212,0)</f>
        <v>0</v>
      </c>
      <c r="BI212" s="220">
        <f>IF(N212="nulová",J212,0)</f>
        <v>0</v>
      </c>
      <c r="BJ212" s="25" t="s">
        <v>80</v>
      </c>
      <c r="BK212" s="220">
        <f>ROUND(I212*H212,2)</f>
        <v>0</v>
      </c>
      <c r="BL212" s="25" t="s">
        <v>502</v>
      </c>
      <c r="BM212" s="25" t="s">
        <v>1619</v>
      </c>
    </row>
    <row r="213" spans="2:65" s="1" customFormat="1">
      <c r="B213" s="42"/>
      <c r="C213" s="64"/>
      <c r="D213" s="221" t="s">
        <v>506</v>
      </c>
      <c r="E213" s="64"/>
      <c r="F213" s="222" t="s">
        <v>13259</v>
      </c>
      <c r="G213" s="64"/>
      <c r="H213" s="64"/>
      <c r="I213" s="177"/>
      <c r="J213" s="64"/>
      <c r="K213" s="64"/>
      <c r="L213" s="62"/>
      <c r="M213" s="223"/>
      <c r="N213" s="43"/>
      <c r="O213" s="43"/>
      <c r="P213" s="43"/>
      <c r="Q213" s="43"/>
      <c r="R213" s="43"/>
      <c r="S213" s="43"/>
      <c r="T213" s="79"/>
      <c r="AT213" s="25" t="s">
        <v>506</v>
      </c>
      <c r="AU213" s="25" t="s">
        <v>82</v>
      </c>
    </row>
    <row r="214" spans="2:65" s="1" customFormat="1" ht="24">
      <c r="B214" s="42"/>
      <c r="C214" s="64"/>
      <c r="D214" s="227" t="s">
        <v>2254</v>
      </c>
      <c r="E214" s="64"/>
      <c r="F214" s="273" t="s">
        <v>13260</v>
      </c>
      <c r="G214" s="64"/>
      <c r="H214" s="64"/>
      <c r="I214" s="177"/>
      <c r="J214" s="64"/>
      <c r="K214" s="64"/>
      <c r="L214" s="62"/>
      <c r="M214" s="223"/>
      <c r="N214" s="43"/>
      <c r="O214" s="43"/>
      <c r="P214" s="43"/>
      <c r="Q214" s="43"/>
      <c r="R214" s="43"/>
      <c r="S214" s="43"/>
      <c r="T214" s="79"/>
      <c r="AT214" s="25" t="s">
        <v>2254</v>
      </c>
      <c r="AU214" s="25" t="s">
        <v>82</v>
      </c>
    </row>
    <row r="215" spans="2:65" s="1" customFormat="1" ht="16.5" customHeight="1">
      <c r="B215" s="42"/>
      <c r="C215" s="209" t="s">
        <v>1119</v>
      </c>
      <c r="D215" s="209" t="s">
        <v>498</v>
      </c>
      <c r="E215" s="210" t="s">
        <v>13261</v>
      </c>
      <c r="F215" s="211" t="s">
        <v>13262</v>
      </c>
      <c r="G215" s="212" t="s">
        <v>2537</v>
      </c>
      <c r="H215" s="213">
        <v>1</v>
      </c>
      <c r="I215" s="214"/>
      <c r="J215" s="215">
        <f>ROUND(I215*H215,2)</f>
        <v>0</v>
      </c>
      <c r="K215" s="211" t="s">
        <v>23</v>
      </c>
      <c r="L215" s="62"/>
      <c r="M215" s="216" t="s">
        <v>23</v>
      </c>
      <c r="N215" s="217" t="s">
        <v>44</v>
      </c>
      <c r="O215" s="43"/>
      <c r="P215" s="218">
        <f>O215*H215</f>
        <v>0</v>
      </c>
      <c r="Q215" s="218">
        <v>0</v>
      </c>
      <c r="R215" s="218">
        <f>Q215*H215</f>
        <v>0</v>
      </c>
      <c r="S215" s="218">
        <v>0</v>
      </c>
      <c r="T215" s="219">
        <f>S215*H215</f>
        <v>0</v>
      </c>
      <c r="AR215" s="25" t="s">
        <v>502</v>
      </c>
      <c r="AT215" s="25" t="s">
        <v>498</v>
      </c>
      <c r="AU215" s="25" t="s">
        <v>82</v>
      </c>
      <c r="AY215" s="25" t="s">
        <v>492</v>
      </c>
      <c r="BE215" s="220">
        <f>IF(N215="základní",J215,0)</f>
        <v>0</v>
      </c>
      <c r="BF215" s="220">
        <f>IF(N215="snížená",J215,0)</f>
        <v>0</v>
      </c>
      <c r="BG215" s="220">
        <f>IF(N215="zákl. přenesená",J215,0)</f>
        <v>0</v>
      </c>
      <c r="BH215" s="220">
        <f>IF(N215="sníž. přenesená",J215,0)</f>
        <v>0</v>
      </c>
      <c r="BI215" s="220">
        <f>IF(N215="nulová",J215,0)</f>
        <v>0</v>
      </c>
      <c r="BJ215" s="25" t="s">
        <v>80</v>
      </c>
      <c r="BK215" s="220">
        <f>ROUND(I215*H215,2)</f>
        <v>0</v>
      </c>
      <c r="BL215" s="25" t="s">
        <v>502</v>
      </c>
      <c r="BM215" s="25" t="s">
        <v>1629</v>
      </c>
    </row>
    <row r="216" spans="2:65" s="1" customFormat="1">
      <c r="B216" s="42"/>
      <c r="C216" s="64"/>
      <c r="D216" s="227" t="s">
        <v>506</v>
      </c>
      <c r="E216" s="64"/>
      <c r="F216" s="274" t="s">
        <v>13262</v>
      </c>
      <c r="G216" s="64"/>
      <c r="H216" s="64"/>
      <c r="I216" s="177"/>
      <c r="J216" s="64"/>
      <c r="K216" s="64"/>
      <c r="L216" s="62"/>
      <c r="M216" s="223"/>
      <c r="N216" s="43"/>
      <c r="O216" s="43"/>
      <c r="P216" s="43"/>
      <c r="Q216" s="43"/>
      <c r="R216" s="43"/>
      <c r="S216" s="43"/>
      <c r="T216" s="79"/>
      <c r="AT216" s="25" t="s">
        <v>506</v>
      </c>
      <c r="AU216" s="25" t="s">
        <v>82</v>
      </c>
    </row>
    <row r="217" spans="2:65" s="1" customFormat="1" ht="16.5" customHeight="1">
      <c r="B217" s="42"/>
      <c r="C217" s="209" t="s">
        <v>1149</v>
      </c>
      <c r="D217" s="209" t="s">
        <v>498</v>
      </c>
      <c r="E217" s="210" t="s">
        <v>13263</v>
      </c>
      <c r="F217" s="211" t="s">
        <v>13264</v>
      </c>
      <c r="G217" s="212" t="s">
        <v>2537</v>
      </c>
      <c r="H217" s="213">
        <v>1</v>
      </c>
      <c r="I217" s="214"/>
      <c r="J217" s="215">
        <f>ROUND(I217*H217,2)</f>
        <v>0</v>
      </c>
      <c r="K217" s="211" t="s">
        <v>23</v>
      </c>
      <c r="L217" s="62"/>
      <c r="M217" s="216" t="s">
        <v>23</v>
      </c>
      <c r="N217" s="217" t="s">
        <v>44</v>
      </c>
      <c r="O217" s="43"/>
      <c r="P217" s="218">
        <f>O217*H217</f>
        <v>0</v>
      </c>
      <c r="Q217" s="218">
        <v>0</v>
      </c>
      <c r="R217" s="218">
        <f>Q217*H217</f>
        <v>0</v>
      </c>
      <c r="S217" s="218">
        <v>0</v>
      </c>
      <c r="T217" s="219">
        <f>S217*H217</f>
        <v>0</v>
      </c>
      <c r="AR217" s="25" t="s">
        <v>502</v>
      </c>
      <c r="AT217" s="25" t="s">
        <v>498</v>
      </c>
      <c r="AU217" s="25" t="s">
        <v>82</v>
      </c>
      <c r="AY217" s="25" t="s">
        <v>492</v>
      </c>
      <c r="BE217" s="220">
        <f>IF(N217="základní",J217,0)</f>
        <v>0</v>
      </c>
      <c r="BF217" s="220">
        <f>IF(N217="snížená",J217,0)</f>
        <v>0</v>
      </c>
      <c r="BG217" s="220">
        <f>IF(N217="zákl. přenesená",J217,0)</f>
        <v>0</v>
      </c>
      <c r="BH217" s="220">
        <f>IF(N217="sníž. přenesená",J217,0)</f>
        <v>0</v>
      </c>
      <c r="BI217" s="220">
        <f>IF(N217="nulová",J217,0)</f>
        <v>0</v>
      </c>
      <c r="BJ217" s="25" t="s">
        <v>80</v>
      </c>
      <c r="BK217" s="220">
        <f>ROUND(I217*H217,2)</f>
        <v>0</v>
      </c>
      <c r="BL217" s="25" t="s">
        <v>502</v>
      </c>
      <c r="BM217" s="25" t="s">
        <v>1643</v>
      </c>
    </row>
    <row r="218" spans="2:65" s="1" customFormat="1">
      <c r="B218" s="42"/>
      <c r="C218" s="64"/>
      <c r="D218" s="227" t="s">
        <v>506</v>
      </c>
      <c r="E218" s="64"/>
      <c r="F218" s="274" t="s">
        <v>13264</v>
      </c>
      <c r="G218" s="64"/>
      <c r="H218" s="64"/>
      <c r="I218" s="177"/>
      <c r="J218" s="64"/>
      <c r="K218" s="64"/>
      <c r="L218" s="62"/>
      <c r="M218" s="223"/>
      <c r="N218" s="43"/>
      <c r="O218" s="43"/>
      <c r="P218" s="43"/>
      <c r="Q218" s="43"/>
      <c r="R218" s="43"/>
      <c r="S218" s="43"/>
      <c r="T218" s="79"/>
      <c r="AT218" s="25" t="s">
        <v>506</v>
      </c>
      <c r="AU218" s="25" t="s">
        <v>82</v>
      </c>
    </row>
    <row r="219" spans="2:65" s="1" customFormat="1" ht="16.5" customHeight="1">
      <c r="B219" s="42"/>
      <c r="C219" s="209" t="s">
        <v>1162</v>
      </c>
      <c r="D219" s="209" t="s">
        <v>498</v>
      </c>
      <c r="E219" s="210" t="s">
        <v>13265</v>
      </c>
      <c r="F219" s="211" t="s">
        <v>13266</v>
      </c>
      <c r="G219" s="212" t="s">
        <v>2537</v>
      </c>
      <c r="H219" s="213">
        <v>13</v>
      </c>
      <c r="I219" s="214"/>
      <c r="J219" s="215">
        <f>ROUND(I219*H219,2)</f>
        <v>0</v>
      </c>
      <c r="K219" s="211" t="s">
        <v>23</v>
      </c>
      <c r="L219" s="62"/>
      <c r="M219" s="216" t="s">
        <v>23</v>
      </c>
      <c r="N219" s="217" t="s">
        <v>44</v>
      </c>
      <c r="O219" s="43"/>
      <c r="P219" s="218">
        <f>O219*H219</f>
        <v>0</v>
      </c>
      <c r="Q219" s="218">
        <v>0</v>
      </c>
      <c r="R219" s="218">
        <f>Q219*H219</f>
        <v>0</v>
      </c>
      <c r="S219" s="218">
        <v>0</v>
      </c>
      <c r="T219" s="219">
        <f>S219*H219</f>
        <v>0</v>
      </c>
      <c r="AR219" s="25" t="s">
        <v>502</v>
      </c>
      <c r="AT219" s="25" t="s">
        <v>498</v>
      </c>
      <c r="AU219" s="25" t="s">
        <v>82</v>
      </c>
      <c r="AY219" s="25" t="s">
        <v>492</v>
      </c>
      <c r="BE219" s="220">
        <f>IF(N219="základní",J219,0)</f>
        <v>0</v>
      </c>
      <c r="BF219" s="220">
        <f>IF(N219="snížená",J219,0)</f>
        <v>0</v>
      </c>
      <c r="BG219" s="220">
        <f>IF(N219="zákl. přenesená",J219,0)</f>
        <v>0</v>
      </c>
      <c r="BH219" s="220">
        <f>IF(N219="sníž. přenesená",J219,0)</f>
        <v>0</v>
      </c>
      <c r="BI219" s="220">
        <f>IF(N219="nulová",J219,0)</f>
        <v>0</v>
      </c>
      <c r="BJ219" s="25" t="s">
        <v>80</v>
      </c>
      <c r="BK219" s="220">
        <f>ROUND(I219*H219,2)</f>
        <v>0</v>
      </c>
      <c r="BL219" s="25" t="s">
        <v>502</v>
      </c>
      <c r="BM219" s="25" t="s">
        <v>1656</v>
      </c>
    </row>
    <row r="220" spans="2:65" s="1" customFormat="1">
      <c r="B220" s="42"/>
      <c r="C220" s="64"/>
      <c r="D220" s="227" t="s">
        <v>506</v>
      </c>
      <c r="E220" s="64"/>
      <c r="F220" s="274" t="s">
        <v>13266</v>
      </c>
      <c r="G220" s="64"/>
      <c r="H220" s="64"/>
      <c r="I220" s="177"/>
      <c r="J220" s="64"/>
      <c r="K220" s="64"/>
      <c r="L220" s="62"/>
      <c r="M220" s="223"/>
      <c r="N220" s="43"/>
      <c r="O220" s="43"/>
      <c r="P220" s="43"/>
      <c r="Q220" s="43"/>
      <c r="R220" s="43"/>
      <c r="S220" s="43"/>
      <c r="T220" s="79"/>
      <c r="AT220" s="25" t="s">
        <v>506</v>
      </c>
      <c r="AU220" s="25" t="s">
        <v>82</v>
      </c>
    </row>
    <row r="221" spans="2:65" s="1" customFormat="1" ht="16.5" customHeight="1">
      <c r="B221" s="42"/>
      <c r="C221" s="209" t="s">
        <v>1173</v>
      </c>
      <c r="D221" s="209" t="s">
        <v>498</v>
      </c>
      <c r="E221" s="210" t="s">
        <v>13267</v>
      </c>
      <c r="F221" s="211" t="s">
        <v>13268</v>
      </c>
      <c r="G221" s="212" t="s">
        <v>2537</v>
      </c>
      <c r="H221" s="213">
        <v>13</v>
      </c>
      <c r="I221" s="214"/>
      <c r="J221" s="215">
        <f>ROUND(I221*H221,2)</f>
        <v>0</v>
      </c>
      <c r="K221" s="211" t="s">
        <v>23</v>
      </c>
      <c r="L221" s="62"/>
      <c r="M221" s="216" t="s">
        <v>23</v>
      </c>
      <c r="N221" s="217" t="s">
        <v>44</v>
      </c>
      <c r="O221" s="43"/>
      <c r="P221" s="218">
        <f>O221*H221</f>
        <v>0</v>
      </c>
      <c r="Q221" s="218">
        <v>0</v>
      </c>
      <c r="R221" s="218">
        <f>Q221*H221</f>
        <v>0</v>
      </c>
      <c r="S221" s="218">
        <v>0</v>
      </c>
      <c r="T221" s="219">
        <f>S221*H221</f>
        <v>0</v>
      </c>
      <c r="AR221" s="25" t="s">
        <v>502</v>
      </c>
      <c r="AT221" s="25" t="s">
        <v>498</v>
      </c>
      <c r="AU221" s="25" t="s">
        <v>82</v>
      </c>
      <c r="AY221" s="25" t="s">
        <v>492</v>
      </c>
      <c r="BE221" s="220">
        <f>IF(N221="základní",J221,0)</f>
        <v>0</v>
      </c>
      <c r="BF221" s="220">
        <f>IF(N221="snížená",J221,0)</f>
        <v>0</v>
      </c>
      <c r="BG221" s="220">
        <f>IF(N221="zákl. přenesená",J221,0)</f>
        <v>0</v>
      </c>
      <c r="BH221" s="220">
        <f>IF(N221="sníž. přenesená",J221,0)</f>
        <v>0</v>
      </c>
      <c r="BI221" s="220">
        <f>IF(N221="nulová",J221,0)</f>
        <v>0</v>
      </c>
      <c r="BJ221" s="25" t="s">
        <v>80</v>
      </c>
      <c r="BK221" s="220">
        <f>ROUND(I221*H221,2)</f>
        <v>0</v>
      </c>
      <c r="BL221" s="25" t="s">
        <v>502</v>
      </c>
      <c r="BM221" s="25" t="s">
        <v>1667</v>
      </c>
    </row>
    <row r="222" spans="2:65" s="1" customFormat="1">
      <c r="B222" s="42"/>
      <c r="C222" s="64"/>
      <c r="D222" s="221" t="s">
        <v>506</v>
      </c>
      <c r="E222" s="64"/>
      <c r="F222" s="222" t="s">
        <v>13268</v>
      </c>
      <c r="G222" s="64"/>
      <c r="H222" s="64"/>
      <c r="I222" s="177"/>
      <c r="J222" s="64"/>
      <c r="K222" s="64"/>
      <c r="L222" s="62"/>
      <c r="M222" s="223"/>
      <c r="N222" s="43"/>
      <c r="O222" s="43"/>
      <c r="P222" s="43"/>
      <c r="Q222" s="43"/>
      <c r="R222" s="43"/>
      <c r="S222" s="43"/>
      <c r="T222" s="79"/>
      <c r="AT222" s="25" t="s">
        <v>506</v>
      </c>
      <c r="AU222" s="25" t="s">
        <v>82</v>
      </c>
    </row>
    <row r="223" spans="2:65" s="1" customFormat="1" ht="24">
      <c r="B223" s="42"/>
      <c r="C223" s="64"/>
      <c r="D223" s="227" t="s">
        <v>2254</v>
      </c>
      <c r="E223" s="64"/>
      <c r="F223" s="273" t="s">
        <v>13281</v>
      </c>
      <c r="G223" s="64"/>
      <c r="H223" s="64"/>
      <c r="I223" s="177"/>
      <c r="J223" s="64"/>
      <c r="K223" s="64"/>
      <c r="L223" s="62"/>
      <c r="M223" s="223"/>
      <c r="N223" s="43"/>
      <c r="O223" s="43"/>
      <c r="P223" s="43"/>
      <c r="Q223" s="43"/>
      <c r="R223" s="43"/>
      <c r="S223" s="43"/>
      <c r="T223" s="79"/>
      <c r="AT223" s="25" t="s">
        <v>2254</v>
      </c>
      <c r="AU223" s="25" t="s">
        <v>82</v>
      </c>
    </row>
    <row r="224" spans="2:65" s="1" customFormat="1" ht="16.5" customHeight="1">
      <c r="B224" s="42"/>
      <c r="C224" s="209" t="s">
        <v>1184</v>
      </c>
      <c r="D224" s="209" t="s">
        <v>498</v>
      </c>
      <c r="E224" s="210" t="s">
        <v>13272</v>
      </c>
      <c r="F224" s="211" t="s">
        <v>13273</v>
      </c>
      <c r="G224" s="212" t="s">
        <v>2537</v>
      </c>
      <c r="H224" s="213">
        <v>2</v>
      </c>
      <c r="I224" s="214"/>
      <c r="J224" s="215">
        <f>ROUND(I224*H224,2)</f>
        <v>0</v>
      </c>
      <c r="K224" s="211" t="s">
        <v>23</v>
      </c>
      <c r="L224" s="62"/>
      <c r="M224" s="216" t="s">
        <v>23</v>
      </c>
      <c r="N224" s="217" t="s">
        <v>44</v>
      </c>
      <c r="O224" s="43"/>
      <c r="P224" s="218">
        <f>O224*H224</f>
        <v>0</v>
      </c>
      <c r="Q224" s="218">
        <v>0</v>
      </c>
      <c r="R224" s="218">
        <f>Q224*H224</f>
        <v>0</v>
      </c>
      <c r="S224" s="218">
        <v>0</v>
      </c>
      <c r="T224" s="219">
        <f>S224*H224</f>
        <v>0</v>
      </c>
      <c r="AR224" s="25" t="s">
        <v>502</v>
      </c>
      <c r="AT224" s="25" t="s">
        <v>498</v>
      </c>
      <c r="AU224" s="25" t="s">
        <v>82</v>
      </c>
      <c r="AY224" s="25" t="s">
        <v>492</v>
      </c>
      <c r="BE224" s="220">
        <f>IF(N224="základní",J224,0)</f>
        <v>0</v>
      </c>
      <c r="BF224" s="220">
        <f>IF(N224="snížená",J224,0)</f>
        <v>0</v>
      </c>
      <c r="BG224" s="220">
        <f>IF(N224="zákl. přenesená",J224,0)</f>
        <v>0</v>
      </c>
      <c r="BH224" s="220">
        <f>IF(N224="sníž. přenesená",J224,0)</f>
        <v>0</v>
      </c>
      <c r="BI224" s="220">
        <f>IF(N224="nulová",J224,0)</f>
        <v>0</v>
      </c>
      <c r="BJ224" s="25" t="s">
        <v>80</v>
      </c>
      <c r="BK224" s="220">
        <f>ROUND(I224*H224,2)</f>
        <v>0</v>
      </c>
      <c r="BL224" s="25" t="s">
        <v>502</v>
      </c>
      <c r="BM224" s="25" t="s">
        <v>1684</v>
      </c>
    </row>
    <row r="225" spans="2:65" s="1" customFormat="1">
      <c r="B225" s="42"/>
      <c r="C225" s="64"/>
      <c r="D225" s="221" t="s">
        <v>506</v>
      </c>
      <c r="E225" s="64"/>
      <c r="F225" s="222" t="s">
        <v>13273</v>
      </c>
      <c r="G225" s="64"/>
      <c r="H225" s="64"/>
      <c r="I225" s="177"/>
      <c r="J225" s="64"/>
      <c r="K225" s="64"/>
      <c r="L225" s="62"/>
      <c r="M225" s="223"/>
      <c r="N225" s="43"/>
      <c r="O225" s="43"/>
      <c r="P225" s="43"/>
      <c r="Q225" s="43"/>
      <c r="R225" s="43"/>
      <c r="S225" s="43"/>
      <c r="T225" s="79"/>
      <c r="AT225" s="25" t="s">
        <v>506</v>
      </c>
      <c r="AU225" s="25" t="s">
        <v>82</v>
      </c>
    </row>
    <row r="226" spans="2:65" s="1" customFormat="1" ht="36">
      <c r="B226" s="42"/>
      <c r="C226" s="64"/>
      <c r="D226" s="227" t="s">
        <v>2254</v>
      </c>
      <c r="E226" s="64"/>
      <c r="F226" s="273" t="s">
        <v>13274</v>
      </c>
      <c r="G226" s="64"/>
      <c r="H226" s="64"/>
      <c r="I226" s="177"/>
      <c r="J226" s="64"/>
      <c r="K226" s="64"/>
      <c r="L226" s="62"/>
      <c r="M226" s="223"/>
      <c r="N226" s="43"/>
      <c r="O226" s="43"/>
      <c r="P226" s="43"/>
      <c r="Q226" s="43"/>
      <c r="R226" s="43"/>
      <c r="S226" s="43"/>
      <c r="T226" s="79"/>
      <c r="AT226" s="25" t="s">
        <v>2254</v>
      </c>
      <c r="AU226" s="25" t="s">
        <v>82</v>
      </c>
    </row>
    <row r="227" spans="2:65" s="1" customFormat="1" ht="16.5" customHeight="1">
      <c r="B227" s="42"/>
      <c r="C227" s="209" t="s">
        <v>1227</v>
      </c>
      <c r="D227" s="209" t="s">
        <v>498</v>
      </c>
      <c r="E227" s="210" t="s">
        <v>13282</v>
      </c>
      <c r="F227" s="211" t="s">
        <v>13276</v>
      </c>
      <c r="G227" s="212" t="s">
        <v>2537</v>
      </c>
      <c r="H227" s="213">
        <v>2</v>
      </c>
      <c r="I227" s="214"/>
      <c r="J227" s="215">
        <f>ROUND(I227*H227,2)</f>
        <v>0</v>
      </c>
      <c r="K227" s="211" t="s">
        <v>23</v>
      </c>
      <c r="L227" s="62"/>
      <c r="M227" s="216" t="s">
        <v>23</v>
      </c>
      <c r="N227" s="217" t="s">
        <v>44</v>
      </c>
      <c r="O227" s="43"/>
      <c r="P227" s="218">
        <f>O227*H227</f>
        <v>0</v>
      </c>
      <c r="Q227" s="218">
        <v>0</v>
      </c>
      <c r="R227" s="218">
        <f>Q227*H227</f>
        <v>0</v>
      </c>
      <c r="S227" s="218">
        <v>0</v>
      </c>
      <c r="T227" s="219">
        <f>S227*H227</f>
        <v>0</v>
      </c>
      <c r="AR227" s="25" t="s">
        <v>502</v>
      </c>
      <c r="AT227" s="25" t="s">
        <v>498</v>
      </c>
      <c r="AU227" s="25" t="s">
        <v>82</v>
      </c>
      <c r="AY227" s="25" t="s">
        <v>492</v>
      </c>
      <c r="BE227" s="220">
        <f>IF(N227="základní",J227,0)</f>
        <v>0</v>
      </c>
      <c r="BF227" s="220">
        <f>IF(N227="snížená",J227,0)</f>
        <v>0</v>
      </c>
      <c r="BG227" s="220">
        <f>IF(N227="zákl. přenesená",J227,0)</f>
        <v>0</v>
      </c>
      <c r="BH227" s="220">
        <f>IF(N227="sníž. přenesená",J227,0)</f>
        <v>0</v>
      </c>
      <c r="BI227" s="220">
        <f>IF(N227="nulová",J227,0)</f>
        <v>0</v>
      </c>
      <c r="BJ227" s="25" t="s">
        <v>80</v>
      </c>
      <c r="BK227" s="220">
        <f>ROUND(I227*H227,2)</f>
        <v>0</v>
      </c>
      <c r="BL227" s="25" t="s">
        <v>502</v>
      </c>
      <c r="BM227" s="25" t="s">
        <v>1702</v>
      </c>
    </row>
    <row r="228" spans="2:65" s="1" customFormat="1">
      <c r="B228" s="42"/>
      <c r="C228" s="64"/>
      <c r="D228" s="221" t="s">
        <v>506</v>
      </c>
      <c r="E228" s="64"/>
      <c r="F228" s="222" t="s">
        <v>13276</v>
      </c>
      <c r="G228" s="64"/>
      <c r="H228" s="64"/>
      <c r="I228" s="177"/>
      <c r="J228" s="64"/>
      <c r="K228" s="64"/>
      <c r="L228" s="62"/>
      <c r="M228" s="223"/>
      <c r="N228" s="43"/>
      <c r="O228" s="43"/>
      <c r="P228" s="43"/>
      <c r="Q228" s="43"/>
      <c r="R228" s="43"/>
      <c r="S228" s="43"/>
      <c r="T228" s="79"/>
      <c r="AT228" s="25" t="s">
        <v>506</v>
      </c>
      <c r="AU228" s="25" t="s">
        <v>82</v>
      </c>
    </row>
    <row r="229" spans="2:65" s="11" customFormat="1" ht="29.85" customHeight="1">
      <c r="B229" s="192"/>
      <c r="C229" s="193"/>
      <c r="D229" s="206" t="s">
        <v>72</v>
      </c>
      <c r="E229" s="207" t="s">
        <v>4874</v>
      </c>
      <c r="F229" s="207" t="s">
        <v>13283</v>
      </c>
      <c r="G229" s="193"/>
      <c r="H229" s="193"/>
      <c r="I229" s="196"/>
      <c r="J229" s="208">
        <f>BK229</f>
        <v>0</v>
      </c>
      <c r="K229" s="193"/>
      <c r="L229" s="198"/>
      <c r="M229" s="199"/>
      <c r="N229" s="200"/>
      <c r="O229" s="200"/>
      <c r="P229" s="201">
        <f>SUM(P230:P239)</f>
        <v>0</v>
      </c>
      <c r="Q229" s="200"/>
      <c r="R229" s="201">
        <f>SUM(R230:R239)</f>
        <v>0</v>
      </c>
      <c r="S229" s="200"/>
      <c r="T229" s="202">
        <f>SUM(T230:T239)</f>
        <v>0</v>
      </c>
      <c r="AR229" s="203" t="s">
        <v>80</v>
      </c>
      <c r="AT229" s="204" t="s">
        <v>72</v>
      </c>
      <c r="AU229" s="204" t="s">
        <v>80</v>
      </c>
      <c r="AY229" s="203" t="s">
        <v>492</v>
      </c>
      <c r="BK229" s="205">
        <f>SUM(BK230:BK239)</f>
        <v>0</v>
      </c>
    </row>
    <row r="230" spans="2:65" s="1" customFormat="1" ht="16.5" customHeight="1">
      <c r="B230" s="42"/>
      <c r="C230" s="209" t="s">
        <v>1234</v>
      </c>
      <c r="D230" s="209" t="s">
        <v>498</v>
      </c>
      <c r="E230" s="210" t="s">
        <v>13284</v>
      </c>
      <c r="F230" s="211" t="s">
        <v>13285</v>
      </c>
      <c r="G230" s="212" t="s">
        <v>2537</v>
      </c>
      <c r="H230" s="213">
        <v>1</v>
      </c>
      <c r="I230" s="214"/>
      <c r="J230" s="215">
        <f>ROUND(I230*H230,2)</f>
        <v>0</v>
      </c>
      <c r="K230" s="211" t="s">
        <v>23</v>
      </c>
      <c r="L230" s="62"/>
      <c r="M230" s="216" t="s">
        <v>23</v>
      </c>
      <c r="N230" s="217" t="s">
        <v>44</v>
      </c>
      <c r="O230" s="43"/>
      <c r="P230" s="218">
        <f>O230*H230</f>
        <v>0</v>
      </c>
      <c r="Q230" s="218">
        <v>0</v>
      </c>
      <c r="R230" s="218">
        <f>Q230*H230</f>
        <v>0</v>
      </c>
      <c r="S230" s="218">
        <v>0</v>
      </c>
      <c r="T230" s="219">
        <f>S230*H230</f>
        <v>0</v>
      </c>
      <c r="AR230" s="25" t="s">
        <v>502</v>
      </c>
      <c r="AT230" s="25" t="s">
        <v>498</v>
      </c>
      <c r="AU230" s="25" t="s">
        <v>82</v>
      </c>
      <c r="AY230" s="25" t="s">
        <v>492</v>
      </c>
      <c r="BE230" s="220">
        <f>IF(N230="základní",J230,0)</f>
        <v>0</v>
      </c>
      <c r="BF230" s="220">
        <f>IF(N230="snížená",J230,0)</f>
        <v>0</v>
      </c>
      <c r="BG230" s="220">
        <f>IF(N230="zákl. přenesená",J230,0)</f>
        <v>0</v>
      </c>
      <c r="BH230" s="220">
        <f>IF(N230="sníž. přenesená",J230,0)</f>
        <v>0</v>
      </c>
      <c r="BI230" s="220">
        <f>IF(N230="nulová",J230,0)</f>
        <v>0</v>
      </c>
      <c r="BJ230" s="25" t="s">
        <v>80</v>
      </c>
      <c r="BK230" s="220">
        <f>ROUND(I230*H230,2)</f>
        <v>0</v>
      </c>
      <c r="BL230" s="25" t="s">
        <v>502</v>
      </c>
      <c r="BM230" s="25" t="s">
        <v>1716</v>
      </c>
    </row>
    <row r="231" spans="2:65" s="1" customFormat="1">
      <c r="B231" s="42"/>
      <c r="C231" s="64"/>
      <c r="D231" s="227" t="s">
        <v>506</v>
      </c>
      <c r="E231" s="64"/>
      <c r="F231" s="274" t="s">
        <v>13285</v>
      </c>
      <c r="G231" s="64"/>
      <c r="H231" s="64"/>
      <c r="I231" s="177"/>
      <c r="J231" s="64"/>
      <c r="K231" s="64"/>
      <c r="L231" s="62"/>
      <c r="M231" s="223"/>
      <c r="N231" s="43"/>
      <c r="O231" s="43"/>
      <c r="P231" s="43"/>
      <c r="Q231" s="43"/>
      <c r="R231" s="43"/>
      <c r="S231" s="43"/>
      <c r="T231" s="79"/>
      <c r="AT231" s="25" t="s">
        <v>506</v>
      </c>
      <c r="AU231" s="25" t="s">
        <v>82</v>
      </c>
    </row>
    <row r="232" spans="2:65" s="1" customFormat="1" ht="16.5" customHeight="1">
      <c r="B232" s="42"/>
      <c r="C232" s="209" t="s">
        <v>1271</v>
      </c>
      <c r="D232" s="209" t="s">
        <v>498</v>
      </c>
      <c r="E232" s="210" t="s">
        <v>13286</v>
      </c>
      <c r="F232" s="211" t="s">
        <v>13287</v>
      </c>
      <c r="G232" s="212" t="s">
        <v>2537</v>
      </c>
      <c r="H232" s="213">
        <v>10</v>
      </c>
      <c r="I232" s="214"/>
      <c r="J232" s="215">
        <f>ROUND(I232*H232,2)</f>
        <v>0</v>
      </c>
      <c r="K232" s="211" t="s">
        <v>23</v>
      </c>
      <c r="L232" s="62"/>
      <c r="M232" s="216" t="s">
        <v>23</v>
      </c>
      <c r="N232" s="217" t="s">
        <v>44</v>
      </c>
      <c r="O232" s="43"/>
      <c r="P232" s="218">
        <f>O232*H232</f>
        <v>0</v>
      </c>
      <c r="Q232" s="218">
        <v>0</v>
      </c>
      <c r="R232" s="218">
        <f>Q232*H232</f>
        <v>0</v>
      </c>
      <c r="S232" s="218">
        <v>0</v>
      </c>
      <c r="T232" s="219">
        <f>S232*H232</f>
        <v>0</v>
      </c>
      <c r="AR232" s="25" t="s">
        <v>502</v>
      </c>
      <c r="AT232" s="25" t="s">
        <v>498</v>
      </c>
      <c r="AU232" s="25" t="s">
        <v>82</v>
      </c>
      <c r="AY232" s="25" t="s">
        <v>492</v>
      </c>
      <c r="BE232" s="220">
        <f>IF(N232="základní",J232,0)</f>
        <v>0</v>
      </c>
      <c r="BF232" s="220">
        <f>IF(N232="snížená",J232,0)</f>
        <v>0</v>
      </c>
      <c r="BG232" s="220">
        <f>IF(N232="zákl. přenesená",J232,0)</f>
        <v>0</v>
      </c>
      <c r="BH232" s="220">
        <f>IF(N232="sníž. přenesená",J232,0)</f>
        <v>0</v>
      </c>
      <c r="BI232" s="220">
        <f>IF(N232="nulová",J232,0)</f>
        <v>0</v>
      </c>
      <c r="BJ232" s="25" t="s">
        <v>80</v>
      </c>
      <c r="BK232" s="220">
        <f>ROUND(I232*H232,2)</f>
        <v>0</v>
      </c>
      <c r="BL232" s="25" t="s">
        <v>502</v>
      </c>
      <c r="BM232" s="25" t="s">
        <v>1741</v>
      </c>
    </row>
    <row r="233" spans="2:65" s="1" customFormat="1">
      <c r="B233" s="42"/>
      <c r="C233" s="64"/>
      <c r="D233" s="227" t="s">
        <v>506</v>
      </c>
      <c r="E233" s="64"/>
      <c r="F233" s="274" t="s">
        <v>13287</v>
      </c>
      <c r="G233" s="64"/>
      <c r="H233" s="64"/>
      <c r="I233" s="177"/>
      <c r="J233" s="64"/>
      <c r="K233" s="64"/>
      <c r="L233" s="62"/>
      <c r="M233" s="223"/>
      <c r="N233" s="43"/>
      <c r="O233" s="43"/>
      <c r="P233" s="43"/>
      <c r="Q233" s="43"/>
      <c r="R233" s="43"/>
      <c r="S233" s="43"/>
      <c r="T233" s="79"/>
      <c r="AT233" s="25" t="s">
        <v>506</v>
      </c>
      <c r="AU233" s="25" t="s">
        <v>82</v>
      </c>
    </row>
    <row r="234" spans="2:65" s="1" customFormat="1" ht="16.5" customHeight="1">
      <c r="B234" s="42"/>
      <c r="C234" s="209" t="s">
        <v>1278</v>
      </c>
      <c r="D234" s="209" t="s">
        <v>498</v>
      </c>
      <c r="E234" s="210" t="s">
        <v>13288</v>
      </c>
      <c r="F234" s="211" t="s">
        <v>13289</v>
      </c>
      <c r="G234" s="212" t="s">
        <v>2537</v>
      </c>
      <c r="H234" s="213">
        <v>20</v>
      </c>
      <c r="I234" s="214"/>
      <c r="J234" s="215">
        <f>ROUND(I234*H234,2)</f>
        <v>0</v>
      </c>
      <c r="K234" s="211" t="s">
        <v>23</v>
      </c>
      <c r="L234" s="62"/>
      <c r="M234" s="216" t="s">
        <v>23</v>
      </c>
      <c r="N234" s="217" t="s">
        <v>44</v>
      </c>
      <c r="O234" s="43"/>
      <c r="P234" s="218">
        <f>O234*H234</f>
        <v>0</v>
      </c>
      <c r="Q234" s="218">
        <v>0</v>
      </c>
      <c r="R234" s="218">
        <f>Q234*H234</f>
        <v>0</v>
      </c>
      <c r="S234" s="218">
        <v>0</v>
      </c>
      <c r="T234" s="219">
        <f>S234*H234</f>
        <v>0</v>
      </c>
      <c r="AR234" s="25" t="s">
        <v>502</v>
      </c>
      <c r="AT234" s="25" t="s">
        <v>498</v>
      </c>
      <c r="AU234" s="25" t="s">
        <v>82</v>
      </c>
      <c r="AY234" s="25" t="s">
        <v>492</v>
      </c>
      <c r="BE234" s="220">
        <f>IF(N234="základní",J234,0)</f>
        <v>0</v>
      </c>
      <c r="BF234" s="220">
        <f>IF(N234="snížená",J234,0)</f>
        <v>0</v>
      </c>
      <c r="BG234" s="220">
        <f>IF(N234="zákl. přenesená",J234,0)</f>
        <v>0</v>
      </c>
      <c r="BH234" s="220">
        <f>IF(N234="sníž. přenesená",J234,0)</f>
        <v>0</v>
      </c>
      <c r="BI234" s="220">
        <f>IF(N234="nulová",J234,0)</f>
        <v>0</v>
      </c>
      <c r="BJ234" s="25" t="s">
        <v>80</v>
      </c>
      <c r="BK234" s="220">
        <f>ROUND(I234*H234,2)</f>
        <v>0</v>
      </c>
      <c r="BL234" s="25" t="s">
        <v>502</v>
      </c>
      <c r="BM234" s="25" t="s">
        <v>1761</v>
      </c>
    </row>
    <row r="235" spans="2:65" s="1" customFormat="1">
      <c r="B235" s="42"/>
      <c r="C235" s="64"/>
      <c r="D235" s="227" t="s">
        <v>506</v>
      </c>
      <c r="E235" s="64"/>
      <c r="F235" s="274" t="s">
        <v>13289</v>
      </c>
      <c r="G235" s="64"/>
      <c r="H235" s="64"/>
      <c r="I235" s="177"/>
      <c r="J235" s="64"/>
      <c r="K235" s="64"/>
      <c r="L235" s="62"/>
      <c r="M235" s="223"/>
      <c r="N235" s="43"/>
      <c r="O235" s="43"/>
      <c r="P235" s="43"/>
      <c r="Q235" s="43"/>
      <c r="R235" s="43"/>
      <c r="S235" s="43"/>
      <c r="T235" s="79"/>
      <c r="AT235" s="25" t="s">
        <v>506</v>
      </c>
      <c r="AU235" s="25" t="s">
        <v>82</v>
      </c>
    </row>
    <row r="236" spans="2:65" s="1" customFormat="1" ht="16.5" customHeight="1">
      <c r="B236" s="42"/>
      <c r="C236" s="209" t="s">
        <v>1284</v>
      </c>
      <c r="D236" s="209" t="s">
        <v>498</v>
      </c>
      <c r="E236" s="210" t="s">
        <v>13290</v>
      </c>
      <c r="F236" s="211" t="s">
        <v>13291</v>
      </c>
      <c r="G236" s="212" t="s">
        <v>2537</v>
      </c>
      <c r="H236" s="213">
        <v>55</v>
      </c>
      <c r="I236" s="214"/>
      <c r="J236" s="215">
        <f>ROUND(I236*H236,2)</f>
        <v>0</v>
      </c>
      <c r="K236" s="211" t="s">
        <v>23</v>
      </c>
      <c r="L236" s="62"/>
      <c r="M236" s="216" t="s">
        <v>23</v>
      </c>
      <c r="N236" s="217" t="s">
        <v>44</v>
      </c>
      <c r="O236" s="43"/>
      <c r="P236" s="218">
        <f>O236*H236</f>
        <v>0</v>
      </c>
      <c r="Q236" s="218">
        <v>0</v>
      </c>
      <c r="R236" s="218">
        <f>Q236*H236</f>
        <v>0</v>
      </c>
      <c r="S236" s="218">
        <v>0</v>
      </c>
      <c r="T236" s="219">
        <f>S236*H236</f>
        <v>0</v>
      </c>
      <c r="AR236" s="25" t="s">
        <v>502</v>
      </c>
      <c r="AT236" s="25" t="s">
        <v>498</v>
      </c>
      <c r="AU236" s="25" t="s">
        <v>82</v>
      </c>
      <c r="AY236" s="25" t="s">
        <v>492</v>
      </c>
      <c r="BE236" s="220">
        <f>IF(N236="základní",J236,0)</f>
        <v>0</v>
      </c>
      <c r="BF236" s="220">
        <f>IF(N236="snížená",J236,0)</f>
        <v>0</v>
      </c>
      <c r="BG236" s="220">
        <f>IF(N236="zákl. přenesená",J236,0)</f>
        <v>0</v>
      </c>
      <c r="BH236" s="220">
        <f>IF(N236="sníž. přenesená",J236,0)</f>
        <v>0</v>
      </c>
      <c r="BI236" s="220">
        <f>IF(N236="nulová",J236,0)</f>
        <v>0</v>
      </c>
      <c r="BJ236" s="25" t="s">
        <v>80</v>
      </c>
      <c r="BK236" s="220">
        <f>ROUND(I236*H236,2)</f>
        <v>0</v>
      </c>
      <c r="BL236" s="25" t="s">
        <v>502</v>
      </c>
      <c r="BM236" s="25" t="s">
        <v>1779</v>
      </c>
    </row>
    <row r="237" spans="2:65" s="1" customFormat="1">
      <c r="B237" s="42"/>
      <c r="C237" s="64"/>
      <c r="D237" s="227" t="s">
        <v>506</v>
      </c>
      <c r="E237" s="64"/>
      <c r="F237" s="274" t="s">
        <v>13291</v>
      </c>
      <c r="G237" s="64"/>
      <c r="H237" s="64"/>
      <c r="I237" s="177"/>
      <c r="J237" s="64"/>
      <c r="K237" s="64"/>
      <c r="L237" s="62"/>
      <c r="M237" s="223"/>
      <c r="N237" s="43"/>
      <c r="O237" s="43"/>
      <c r="P237" s="43"/>
      <c r="Q237" s="43"/>
      <c r="R237" s="43"/>
      <c r="S237" s="43"/>
      <c r="T237" s="79"/>
      <c r="AT237" s="25" t="s">
        <v>506</v>
      </c>
      <c r="AU237" s="25" t="s">
        <v>82</v>
      </c>
    </row>
    <row r="238" spans="2:65" s="1" customFormat="1" ht="16.5" customHeight="1">
      <c r="B238" s="42"/>
      <c r="C238" s="209" t="s">
        <v>1299</v>
      </c>
      <c r="D238" s="209" t="s">
        <v>498</v>
      </c>
      <c r="E238" s="210" t="s">
        <v>13292</v>
      </c>
      <c r="F238" s="211" t="s">
        <v>13293</v>
      </c>
      <c r="G238" s="212" t="s">
        <v>2537</v>
      </c>
      <c r="H238" s="213">
        <v>20</v>
      </c>
      <c r="I238" s="214"/>
      <c r="J238" s="215">
        <f>ROUND(I238*H238,2)</f>
        <v>0</v>
      </c>
      <c r="K238" s="211" t="s">
        <v>23</v>
      </c>
      <c r="L238" s="62"/>
      <c r="M238" s="216" t="s">
        <v>23</v>
      </c>
      <c r="N238" s="217" t="s">
        <v>44</v>
      </c>
      <c r="O238" s="43"/>
      <c r="P238" s="218">
        <f>O238*H238</f>
        <v>0</v>
      </c>
      <c r="Q238" s="218">
        <v>0</v>
      </c>
      <c r="R238" s="218">
        <f>Q238*H238</f>
        <v>0</v>
      </c>
      <c r="S238" s="218">
        <v>0</v>
      </c>
      <c r="T238" s="219">
        <f>S238*H238</f>
        <v>0</v>
      </c>
      <c r="AR238" s="25" t="s">
        <v>502</v>
      </c>
      <c r="AT238" s="25" t="s">
        <v>498</v>
      </c>
      <c r="AU238" s="25" t="s">
        <v>82</v>
      </c>
      <c r="AY238" s="25" t="s">
        <v>492</v>
      </c>
      <c r="BE238" s="220">
        <f>IF(N238="základní",J238,0)</f>
        <v>0</v>
      </c>
      <c r="BF238" s="220">
        <f>IF(N238="snížená",J238,0)</f>
        <v>0</v>
      </c>
      <c r="BG238" s="220">
        <f>IF(N238="zákl. přenesená",J238,0)</f>
        <v>0</v>
      </c>
      <c r="BH238" s="220">
        <f>IF(N238="sníž. přenesená",J238,0)</f>
        <v>0</v>
      </c>
      <c r="BI238" s="220">
        <f>IF(N238="nulová",J238,0)</f>
        <v>0</v>
      </c>
      <c r="BJ238" s="25" t="s">
        <v>80</v>
      </c>
      <c r="BK238" s="220">
        <f>ROUND(I238*H238,2)</f>
        <v>0</v>
      </c>
      <c r="BL238" s="25" t="s">
        <v>502</v>
      </c>
      <c r="BM238" s="25" t="s">
        <v>1793</v>
      </c>
    </row>
    <row r="239" spans="2:65" s="1" customFormat="1">
      <c r="B239" s="42"/>
      <c r="C239" s="64"/>
      <c r="D239" s="221" t="s">
        <v>506</v>
      </c>
      <c r="E239" s="64"/>
      <c r="F239" s="222" t="s">
        <v>13293</v>
      </c>
      <c r="G239" s="64"/>
      <c r="H239" s="64"/>
      <c r="I239" s="177"/>
      <c r="J239" s="64"/>
      <c r="K239" s="64"/>
      <c r="L239" s="62"/>
      <c r="M239" s="223"/>
      <c r="N239" s="43"/>
      <c r="O239" s="43"/>
      <c r="P239" s="43"/>
      <c r="Q239" s="43"/>
      <c r="R239" s="43"/>
      <c r="S239" s="43"/>
      <c r="T239" s="79"/>
      <c r="AT239" s="25" t="s">
        <v>506</v>
      </c>
      <c r="AU239" s="25" t="s">
        <v>82</v>
      </c>
    </row>
    <row r="240" spans="2:65" s="11" customFormat="1" ht="29.85" customHeight="1">
      <c r="B240" s="192"/>
      <c r="C240" s="193"/>
      <c r="D240" s="206" t="s">
        <v>72</v>
      </c>
      <c r="E240" s="207" t="s">
        <v>5912</v>
      </c>
      <c r="F240" s="207" t="s">
        <v>13294</v>
      </c>
      <c r="G240" s="193"/>
      <c r="H240" s="193"/>
      <c r="I240" s="196"/>
      <c r="J240" s="208">
        <f>BK240</f>
        <v>0</v>
      </c>
      <c r="K240" s="193"/>
      <c r="L240" s="198"/>
      <c r="M240" s="199"/>
      <c r="N240" s="200"/>
      <c r="O240" s="200"/>
      <c r="P240" s="201">
        <f>SUM(P241:P243)</f>
        <v>0</v>
      </c>
      <c r="Q240" s="200"/>
      <c r="R240" s="201">
        <f>SUM(R241:R243)</f>
        <v>0</v>
      </c>
      <c r="S240" s="200"/>
      <c r="T240" s="202">
        <f>SUM(T241:T243)</f>
        <v>0</v>
      </c>
      <c r="AR240" s="203" t="s">
        <v>80</v>
      </c>
      <c r="AT240" s="204" t="s">
        <v>72</v>
      </c>
      <c r="AU240" s="204" t="s">
        <v>80</v>
      </c>
      <c r="AY240" s="203" t="s">
        <v>492</v>
      </c>
      <c r="BK240" s="205">
        <f>SUM(BK241:BK243)</f>
        <v>0</v>
      </c>
    </row>
    <row r="241" spans="2:65" s="1" customFormat="1" ht="16.5" customHeight="1">
      <c r="B241" s="42"/>
      <c r="C241" s="209" t="s">
        <v>1306</v>
      </c>
      <c r="D241" s="209" t="s">
        <v>498</v>
      </c>
      <c r="E241" s="210" t="s">
        <v>13295</v>
      </c>
      <c r="F241" s="211" t="s">
        <v>13296</v>
      </c>
      <c r="G241" s="212" t="s">
        <v>2537</v>
      </c>
      <c r="H241" s="213">
        <v>24</v>
      </c>
      <c r="I241" s="214"/>
      <c r="J241" s="215">
        <f>ROUND(I241*H241,2)</f>
        <v>0</v>
      </c>
      <c r="K241" s="211" t="s">
        <v>23</v>
      </c>
      <c r="L241" s="62"/>
      <c r="M241" s="216" t="s">
        <v>23</v>
      </c>
      <c r="N241" s="217" t="s">
        <v>44</v>
      </c>
      <c r="O241" s="43"/>
      <c r="P241" s="218">
        <f>O241*H241</f>
        <v>0</v>
      </c>
      <c r="Q241" s="218">
        <v>0</v>
      </c>
      <c r="R241" s="218">
        <f>Q241*H241</f>
        <v>0</v>
      </c>
      <c r="S241" s="218">
        <v>0</v>
      </c>
      <c r="T241" s="219">
        <f>S241*H241</f>
        <v>0</v>
      </c>
      <c r="AR241" s="25" t="s">
        <v>502</v>
      </c>
      <c r="AT241" s="25" t="s">
        <v>498</v>
      </c>
      <c r="AU241" s="25" t="s">
        <v>82</v>
      </c>
      <c r="AY241" s="25" t="s">
        <v>492</v>
      </c>
      <c r="BE241" s="220">
        <f>IF(N241="základní",J241,0)</f>
        <v>0</v>
      </c>
      <c r="BF241" s="220">
        <f>IF(N241="snížená",J241,0)</f>
        <v>0</v>
      </c>
      <c r="BG241" s="220">
        <f>IF(N241="zákl. přenesená",J241,0)</f>
        <v>0</v>
      </c>
      <c r="BH241" s="220">
        <f>IF(N241="sníž. přenesená",J241,0)</f>
        <v>0</v>
      </c>
      <c r="BI241" s="220">
        <f>IF(N241="nulová",J241,0)</f>
        <v>0</v>
      </c>
      <c r="BJ241" s="25" t="s">
        <v>80</v>
      </c>
      <c r="BK241" s="220">
        <f>ROUND(I241*H241,2)</f>
        <v>0</v>
      </c>
      <c r="BL241" s="25" t="s">
        <v>502</v>
      </c>
      <c r="BM241" s="25" t="s">
        <v>1825</v>
      </c>
    </row>
    <row r="242" spans="2:65" s="1" customFormat="1">
      <c r="B242" s="42"/>
      <c r="C242" s="64"/>
      <c r="D242" s="221" t="s">
        <v>506</v>
      </c>
      <c r="E242" s="64"/>
      <c r="F242" s="222" t="s">
        <v>13297</v>
      </c>
      <c r="G242" s="64"/>
      <c r="H242" s="64"/>
      <c r="I242" s="177"/>
      <c r="J242" s="64"/>
      <c r="K242" s="64"/>
      <c r="L242" s="62"/>
      <c r="M242" s="223"/>
      <c r="N242" s="43"/>
      <c r="O242" s="43"/>
      <c r="P242" s="43"/>
      <c r="Q242" s="43"/>
      <c r="R242" s="43"/>
      <c r="S242" s="43"/>
      <c r="T242" s="79"/>
      <c r="AT242" s="25" t="s">
        <v>506</v>
      </c>
      <c r="AU242" s="25" t="s">
        <v>82</v>
      </c>
    </row>
    <row r="243" spans="2:65" s="1" customFormat="1" ht="120">
      <c r="B243" s="42"/>
      <c r="C243" s="64"/>
      <c r="D243" s="221" t="s">
        <v>2254</v>
      </c>
      <c r="E243" s="64"/>
      <c r="F243" s="224" t="s">
        <v>13298</v>
      </c>
      <c r="G243" s="64"/>
      <c r="H243" s="64"/>
      <c r="I243" s="177"/>
      <c r="J243" s="64"/>
      <c r="K243" s="64"/>
      <c r="L243" s="62"/>
      <c r="M243" s="223"/>
      <c r="N243" s="43"/>
      <c r="O243" s="43"/>
      <c r="P243" s="43"/>
      <c r="Q243" s="43"/>
      <c r="R243" s="43"/>
      <c r="S243" s="43"/>
      <c r="T243" s="79"/>
      <c r="AT243" s="25" t="s">
        <v>2254</v>
      </c>
      <c r="AU243" s="25" t="s">
        <v>82</v>
      </c>
    </row>
    <row r="244" spans="2:65" s="11" customFormat="1" ht="29.85" customHeight="1">
      <c r="B244" s="192"/>
      <c r="C244" s="193"/>
      <c r="D244" s="206" t="s">
        <v>72</v>
      </c>
      <c r="E244" s="207" t="s">
        <v>5933</v>
      </c>
      <c r="F244" s="207" t="s">
        <v>13299</v>
      </c>
      <c r="G244" s="193"/>
      <c r="H244" s="193"/>
      <c r="I244" s="196"/>
      <c r="J244" s="208">
        <f>BK244</f>
        <v>0</v>
      </c>
      <c r="K244" s="193"/>
      <c r="L244" s="198"/>
      <c r="M244" s="199"/>
      <c r="N244" s="200"/>
      <c r="O244" s="200"/>
      <c r="P244" s="201">
        <f>SUM(P245:P253)</f>
        <v>0</v>
      </c>
      <c r="Q244" s="200"/>
      <c r="R244" s="201">
        <f>SUM(R245:R253)</f>
        <v>0</v>
      </c>
      <c r="S244" s="200"/>
      <c r="T244" s="202">
        <f>SUM(T245:T253)</f>
        <v>0</v>
      </c>
      <c r="AR244" s="203" t="s">
        <v>80</v>
      </c>
      <c r="AT244" s="204" t="s">
        <v>72</v>
      </c>
      <c r="AU244" s="204" t="s">
        <v>80</v>
      </c>
      <c r="AY244" s="203" t="s">
        <v>492</v>
      </c>
      <c r="BK244" s="205">
        <f>SUM(BK245:BK253)</f>
        <v>0</v>
      </c>
    </row>
    <row r="245" spans="2:65" s="1" customFormat="1" ht="16.5" customHeight="1">
      <c r="B245" s="42"/>
      <c r="C245" s="209" t="s">
        <v>1316</v>
      </c>
      <c r="D245" s="209" t="s">
        <v>498</v>
      </c>
      <c r="E245" s="210" t="s">
        <v>13300</v>
      </c>
      <c r="F245" s="211" t="s">
        <v>13301</v>
      </c>
      <c r="G245" s="212" t="s">
        <v>2537</v>
      </c>
      <c r="H245" s="213">
        <v>5</v>
      </c>
      <c r="I245" s="214"/>
      <c r="J245" s="215">
        <f>ROUND(I245*H245,2)</f>
        <v>0</v>
      </c>
      <c r="K245" s="211" t="s">
        <v>23</v>
      </c>
      <c r="L245" s="62"/>
      <c r="M245" s="216" t="s">
        <v>23</v>
      </c>
      <c r="N245" s="217" t="s">
        <v>44</v>
      </c>
      <c r="O245" s="43"/>
      <c r="P245" s="218">
        <f>O245*H245</f>
        <v>0</v>
      </c>
      <c r="Q245" s="218">
        <v>0</v>
      </c>
      <c r="R245" s="218">
        <f>Q245*H245</f>
        <v>0</v>
      </c>
      <c r="S245" s="218">
        <v>0</v>
      </c>
      <c r="T245" s="219">
        <f>S245*H245</f>
        <v>0</v>
      </c>
      <c r="AR245" s="25" t="s">
        <v>502</v>
      </c>
      <c r="AT245" s="25" t="s">
        <v>498</v>
      </c>
      <c r="AU245" s="25" t="s">
        <v>82</v>
      </c>
      <c r="AY245" s="25" t="s">
        <v>492</v>
      </c>
      <c r="BE245" s="220">
        <f>IF(N245="základní",J245,0)</f>
        <v>0</v>
      </c>
      <c r="BF245" s="220">
        <f>IF(N245="snížená",J245,0)</f>
        <v>0</v>
      </c>
      <c r="BG245" s="220">
        <f>IF(N245="zákl. přenesená",J245,0)</f>
        <v>0</v>
      </c>
      <c r="BH245" s="220">
        <f>IF(N245="sníž. přenesená",J245,0)</f>
        <v>0</v>
      </c>
      <c r="BI245" s="220">
        <f>IF(N245="nulová",J245,0)</f>
        <v>0</v>
      </c>
      <c r="BJ245" s="25" t="s">
        <v>80</v>
      </c>
      <c r="BK245" s="220">
        <f>ROUND(I245*H245,2)</f>
        <v>0</v>
      </c>
      <c r="BL245" s="25" t="s">
        <v>502</v>
      </c>
      <c r="BM245" s="25" t="s">
        <v>1837</v>
      </c>
    </row>
    <row r="246" spans="2:65" s="1" customFormat="1">
      <c r="B246" s="42"/>
      <c r="C246" s="64"/>
      <c r="D246" s="227" t="s">
        <v>506</v>
      </c>
      <c r="E246" s="64"/>
      <c r="F246" s="274" t="s">
        <v>13301</v>
      </c>
      <c r="G246" s="64"/>
      <c r="H246" s="64"/>
      <c r="I246" s="177"/>
      <c r="J246" s="64"/>
      <c r="K246" s="64"/>
      <c r="L246" s="62"/>
      <c r="M246" s="223"/>
      <c r="N246" s="43"/>
      <c r="O246" s="43"/>
      <c r="P246" s="43"/>
      <c r="Q246" s="43"/>
      <c r="R246" s="43"/>
      <c r="S246" s="43"/>
      <c r="T246" s="79"/>
      <c r="AT246" s="25" t="s">
        <v>506</v>
      </c>
      <c r="AU246" s="25" t="s">
        <v>82</v>
      </c>
    </row>
    <row r="247" spans="2:65" s="1" customFormat="1" ht="16.5" customHeight="1">
      <c r="B247" s="42"/>
      <c r="C247" s="209" t="s">
        <v>1324</v>
      </c>
      <c r="D247" s="209" t="s">
        <v>498</v>
      </c>
      <c r="E247" s="210" t="s">
        <v>13302</v>
      </c>
      <c r="F247" s="211" t="s">
        <v>13303</v>
      </c>
      <c r="G247" s="212" t="s">
        <v>2537</v>
      </c>
      <c r="H247" s="213">
        <v>5</v>
      </c>
      <c r="I247" s="214"/>
      <c r="J247" s="215">
        <f>ROUND(I247*H247,2)</f>
        <v>0</v>
      </c>
      <c r="K247" s="211" t="s">
        <v>23</v>
      </c>
      <c r="L247" s="62"/>
      <c r="M247" s="216" t="s">
        <v>23</v>
      </c>
      <c r="N247" s="217" t="s">
        <v>44</v>
      </c>
      <c r="O247" s="43"/>
      <c r="P247" s="218">
        <f>O247*H247</f>
        <v>0</v>
      </c>
      <c r="Q247" s="218">
        <v>0</v>
      </c>
      <c r="R247" s="218">
        <f>Q247*H247</f>
        <v>0</v>
      </c>
      <c r="S247" s="218">
        <v>0</v>
      </c>
      <c r="T247" s="219">
        <f>S247*H247</f>
        <v>0</v>
      </c>
      <c r="AR247" s="25" t="s">
        <v>502</v>
      </c>
      <c r="AT247" s="25" t="s">
        <v>498</v>
      </c>
      <c r="AU247" s="25" t="s">
        <v>82</v>
      </c>
      <c r="AY247" s="25" t="s">
        <v>492</v>
      </c>
      <c r="BE247" s="220">
        <f>IF(N247="základní",J247,0)</f>
        <v>0</v>
      </c>
      <c r="BF247" s="220">
        <f>IF(N247="snížená",J247,0)</f>
        <v>0</v>
      </c>
      <c r="BG247" s="220">
        <f>IF(N247="zákl. přenesená",J247,0)</f>
        <v>0</v>
      </c>
      <c r="BH247" s="220">
        <f>IF(N247="sníž. přenesená",J247,0)</f>
        <v>0</v>
      </c>
      <c r="BI247" s="220">
        <f>IF(N247="nulová",J247,0)</f>
        <v>0</v>
      </c>
      <c r="BJ247" s="25" t="s">
        <v>80</v>
      </c>
      <c r="BK247" s="220">
        <f>ROUND(I247*H247,2)</f>
        <v>0</v>
      </c>
      <c r="BL247" s="25" t="s">
        <v>502</v>
      </c>
      <c r="BM247" s="25" t="s">
        <v>1848</v>
      </c>
    </row>
    <row r="248" spans="2:65" s="1" customFormat="1">
      <c r="B248" s="42"/>
      <c r="C248" s="64"/>
      <c r="D248" s="221" t="s">
        <v>506</v>
      </c>
      <c r="E248" s="64"/>
      <c r="F248" s="222" t="s">
        <v>13303</v>
      </c>
      <c r="G248" s="64"/>
      <c r="H248" s="64"/>
      <c r="I248" s="177"/>
      <c r="J248" s="64"/>
      <c r="K248" s="64"/>
      <c r="L248" s="62"/>
      <c r="M248" s="223"/>
      <c r="N248" s="43"/>
      <c r="O248" s="43"/>
      <c r="P248" s="43"/>
      <c r="Q248" s="43"/>
      <c r="R248" s="43"/>
      <c r="S248" s="43"/>
      <c r="T248" s="79"/>
      <c r="AT248" s="25" t="s">
        <v>506</v>
      </c>
      <c r="AU248" s="25" t="s">
        <v>82</v>
      </c>
    </row>
    <row r="249" spans="2:65" s="1" customFormat="1" ht="24">
      <c r="B249" s="42"/>
      <c r="C249" s="64"/>
      <c r="D249" s="227" t="s">
        <v>2254</v>
      </c>
      <c r="E249" s="64"/>
      <c r="F249" s="273" t="s">
        <v>13304</v>
      </c>
      <c r="G249" s="64"/>
      <c r="H249" s="64"/>
      <c r="I249" s="177"/>
      <c r="J249" s="64"/>
      <c r="K249" s="64"/>
      <c r="L249" s="62"/>
      <c r="M249" s="223"/>
      <c r="N249" s="43"/>
      <c r="O249" s="43"/>
      <c r="P249" s="43"/>
      <c r="Q249" s="43"/>
      <c r="R249" s="43"/>
      <c r="S249" s="43"/>
      <c r="T249" s="79"/>
      <c r="AT249" s="25" t="s">
        <v>2254</v>
      </c>
      <c r="AU249" s="25" t="s">
        <v>82</v>
      </c>
    </row>
    <row r="250" spans="2:65" s="1" customFormat="1" ht="16.5" customHeight="1">
      <c r="B250" s="42"/>
      <c r="C250" s="209" t="s">
        <v>1331</v>
      </c>
      <c r="D250" s="209" t="s">
        <v>498</v>
      </c>
      <c r="E250" s="210" t="s">
        <v>13305</v>
      </c>
      <c r="F250" s="211" t="s">
        <v>13306</v>
      </c>
      <c r="G250" s="212" t="s">
        <v>832</v>
      </c>
      <c r="H250" s="213">
        <v>40</v>
      </c>
      <c r="I250" s="214"/>
      <c r="J250" s="215">
        <f>ROUND(I250*H250,2)</f>
        <v>0</v>
      </c>
      <c r="K250" s="211" t="s">
        <v>23</v>
      </c>
      <c r="L250" s="62"/>
      <c r="M250" s="216" t="s">
        <v>23</v>
      </c>
      <c r="N250" s="217" t="s">
        <v>44</v>
      </c>
      <c r="O250" s="43"/>
      <c r="P250" s="218">
        <f>O250*H250</f>
        <v>0</v>
      </c>
      <c r="Q250" s="218">
        <v>0</v>
      </c>
      <c r="R250" s="218">
        <f>Q250*H250</f>
        <v>0</v>
      </c>
      <c r="S250" s="218">
        <v>0</v>
      </c>
      <c r="T250" s="219">
        <f>S250*H250</f>
        <v>0</v>
      </c>
      <c r="AR250" s="25" t="s">
        <v>502</v>
      </c>
      <c r="AT250" s="25" t="s">
        <v>498</v>
      </c>
      <c r="AU250" s="25" t="s">
        <v>82</v>
      </c>
      <c r="AY250" s="25" t="s">
        <v>492</v>
      </c>
      <c r="BE250" s="220">
        <f>IF(N250="základní",J250,0)</f>
        <v>0</v>
      </c>
      <c r="BF250" s="220">
        <f>IF(N250="snížená",J250,0)</f>
        <v>0</v>
      </c>
      <c r="BG250" s="220">
        <f>IF(N250="zákl. přenesená",J250,0)</f>
        <v>0</v>
      </c>
      <c r="BH250" s="220">
        <f>IF(N250="sníž. přenesená",J250,0)</f>
        <v>0</v>
      </c>
      <c r="BI250" s="220">
        <f>IF(N250="nulová",J250,0)</f>
        <v>0</v>
      </c>
      <c r="BJ250" s="25" t="s">
        <v>80</v>
      </c>
      <c r="BK250" s="220">
        <f>ROUND(I250*H250,2)</f>
        <v>0</v>
      </c>
      <c r="BL250" s="25" t="s">
        <v>502</v>
      </c>
      <c r="BM250" s="25" t="s">
        <v>1858</v>
      </c>
    </row>
    <row r="251" spans="2:65" s="1" customFormat="1">
      <c r="B251" s="42"/>
      <c r="C251" s="64"/>
      <c r="D251" s="227" t="s">
        <v>506</v>
      </c>
      <c r="E251" s="64"/>
      <c r="F251" s="274" t="s">
        <v>13306</v>
      </c>
      <c r="G251" s="64"/>
      <c r="H251" s="64"/>
      <c r="I251" s="177"/>
      <c r="J251" s="64"/>
      <c r="K251" s="64"/>
      <c r="L251" s="62"/>
      <c r="M251" s="223"/>
      <c r="N251" s="43"/>
      <c r="O251" s="43"/>
      <c r="P251" s="43"/>
      <c r="Q251" s="43"/>
      <c r="R251" s="43"/>
      <c r="S251" s="43"/>
      <c r="T251" s="79"/>
      <c r="AT251" s="25" t="s">
        <v>506</v>
      </c>
      <c r="AU251" s="25" t="s">
        <v>82</v>
      </c>
    </row>
    <row r="252" spans="2:65" s="1" customFormat="1" ht="16.5" customHeight="1">
      <c r="B252" s="42"/>
      <c r="C252" s="209" t="s">
        <v>1337</v>
      </c>
      <c r="D252" s="209" t="s">
        <v>498</v>
      </c>
      <c r="E252" s="210" t="s">
        <v>13307</v>
      </c>
      <c r="F252" s="211" t="s">
        <v>13235</v>
      </c>
      <c r="G252" s="212" t="s">
        <v>2537</v>
      </c>
      <c r="H252" s="213">
        <v>1</v>
      </c>
      <c r="I252" s="214"/>
      <c r="J252" s="215">
        <f>ROUND(I252*H252,2)</f>
        <v>0</v>
      </c>
      <c r="K252" s="211" t="s">
        <v>23</v>
      </c>
      <c r="L252" s="62"/>
      <c r="M252" s="216" t="s">
        <v>23</v>
      </c>
      <c r="N252" s="217" t="s">
        <v>44</v>
      </c>
      <c r="O252" s="43"/>
      <c r="P252" s="218">
        <f>O252*H252</f>
        <v>0</v>
      </c>
      <c r="Q252" s="218">
        <v>0</v>
      </c>
      <c r="R252" s="218">
        <f>Q252*H252</f>
        <v>0</v>
      </c>
      <c r="S252" s="218">
        <v>0</v>
      </c>
      <c r="T252" s="219">
        <f>S252*H252</f>
        <v>0</v>
      </c>
      <c r="AR252" s="25" t="s">
        <v>502</v>
      </c>
      <c r="AT252" s="25" t="s">
        <v>498</v>
      </c>
      <c r="AU252" s="25" t="s">
        <v>82</v>
      </c>
      <c r="AY252" s="25" t="s">
        <v>492</v>
      </c>
      <c r="BE252" s="220">
        <f>IF(N252="základní",J252,0)</f>
        <v>0</v>
      </c>
      <c r="BF252" s="220">
        <f>IF(N252="snížená",J252,0)</f>
        <v>0</v>
      </c>
      <c r="BG252" s="220">
        <f>IF(N252="zákl. přenesená",J252,0)</f>
        <v>0</v>
      </c>
      <c r="BH252" s="220">
        <f>IF(N252="sníž. přenesená",J252,0)</f>
        <v>0</v>
      </c>
      <c r="BI252" s="220">
        <f>IF(N252="nulová",J252,0)</f>
        <v>0</v>
      </c>
      <c r="BJ252" s="25" t="s">
        <v>80</v>
      </c>
      <c r="BK252" s="220">
        <f>ROUND(I252*H252,2)</f>
        <v>0</v>
      </c>
      <c r="BL252" s="25" t="s">
        <v>502</v>
      </c>
      <c r="BM252" s="25" t="s">
        <v>1875</v>
      </c>
    </row>
    <row r="253" spans="2:65" s="1" customFormat="1">
      <c r="B253" s="42"/>
      <c r="C253" s="64"/>
      <c r="D253" s="221" t="s">
        <v>506</v>
      </c>
      <c r="E253" s="64"/>
      <c r="F253" s="222" t="s">
        <v>13235</v>
      </c>
      <c r="G253" s="64"/>
      <c r="H253" s="64"/>
      <c r="I253" s="177"/>
      <c r="J253" s="64"/>
      <c r="K253" s="64"/>
      <c r="L253" s="62"/>
      <c r="M253" s="223"/>
      <c r="N253" s="43"/>
      <c r="O253" s="43"/>
      <c r="P253" s="43"/>
      <c r="Q253" s="43"/>
      <c r="R253" s="43"/>
      <c r="S253" s="43"/>
      <c r="T253" s="79"/>
      <c r="AT253" s="25" t="s">
        <v>506</v>
      </c>
      <c r="AU253" s="25" t="s">
        <v>82</v>
      </c>
    </row>
    <row r="254" spans="2:65" s="11" customFormat="1" ht="29.85" customHeight="1">
      <c r="B254" s="192"/>
      <c r="C254" s="193"/>
      <c r="D254" s="206" t="s">
        <v>72</v>
      </c>
      <c r="E254" s="207" t="s">
        <v>5916</v>
      </c>
      <c r="F254" s="207" t="s">
        <v>13308</v>
      </c>
      <c r="G254" s="193"/>
      <c r="H254" s="193"/>
      <c r="I254" s="196"/>
      <c r="J254" s="208">
        <f>BK254</f>
        <v>0</v>
      </c>
      <c r="K254" s="193"/>
      <c r="L254" s="198"/>
      <c r="M254" s="199"/>
      <c r="N254" s="200"/>
      <c r="O254" s="200"/>
      <c r="P254" s="201">
        <f>SUM(P255:P331)</f>
        <v>0</v>
      </c>
      <c r="Q254" s="200"/>
      <c r="R254" s="201">
        <f>SUM(R255:R331)</f>
        <v>0</v>
      </c>
      <c r="S254" s="200"/>
      <c r="T254" s="202">
        <f>SUM(T255:T331)</f>
        <v>0</v>
      </c>
      <c r="AR254" s="203" t="s">
        <v>80</v>
      </c>
      <c r="AT254" s="204" t="s">
        <v>72</v>
      </c>
      <c r="AU254" s="204" t="s">
        <v>80</v>
      </c>
      <c r="AY254" s="203" t="s">
        <v>492</v>
      </c>
      <c r="BK254" s="205">
        <f>SUM(BK255:BK331)</f>
        <v>0</v>
      </c>
    </row>
    <row r="255" spans="2:65" s="1" customFormat="1" ht="16.5" customHeight="1">
      <c r="B255" s="42"/>
      <c r="C255" s="209" t="s">
        <v>1365</v>
      </c>
      <c r="D255" s="209" t="s">
        <v>498</v>
      </c>
      <c r="E255" s="210" t="s">
        <v>13309</v>
      </c>
      <c r="F255" s="211" t="s">
        <v>13310</v>
      </c>
      <c r="G255" s="212" t="s">
        <v>2537</v>
      </c>
      <c r="H255" s="213">
        <v>1</v>
      </c>
      <c r="I255" s="214"/>
      <c r="J255" s="215">
        <f>ROUND(I255*H255,2)</f>
        <v>0</v>
      </c>
      <c r="K255" s="211" t="s">
        <v>23</v>
      </c>
      <c r="L255" s="62"/>
      <c r="M255" s="216" t="s">
        <v>23</v>
      </c>
      <c r="N255" s="217" t="s">
        <v>44</v>
      </c>
      <c r="O255" s="43"/>
      <c r="P255" s="218">
        <f>O255*H255</f>
        <v>0</v>
      </c>
      <c r="Q255" s="218">
        <v>0</v>
      </c>
      <c r="R255" s="218">
        <f>Q255*H255</f>
        <v>0</v>
      </c>
      <c r="S255" s="218">
        <v>0</v>
      </c>
      <c r="T255" s="219">
        <f>S255*H255</f>
        <v>0</v>
      </c>
      <c r="AR255" s="25" t="s">
        <v>502</v>
      </c>
      <c r="AT255" s="25" t="s">
        <v>498</v>
      </c>
      <c r="AU255" s="25" t="s">
        <v>82</v>
      </c>
      <c r="AY255" s="25" t="s">
        <v>492</v>
      </c>
      <c r="BE255" s="220">
        <f>IF(N255="základní",J255,0)</f>
        <v>0</v>
      </c>
      <c r="BF255" s="220">
        <f>IF(N255="snížená",J255,0)</f>
        <v>0</v>
      </c>
      <c r="BG255" s="220">
        <f>IF(N255="zákl. přenesená",J255,0)</f>
        <v>0</v>
      </c>
      <c r="BH255" s="220">
        <f>IF(N255="sníž. přenesená",J255,0)</f>
        <v>0</v>
      </c>
      <c r="BI255" s="220">
        <f>IF(N255="nulová",J255,0)</f>
        <v>0</v>
      </c>
      <c r="BJ255" s="25" t="s">
        <v>80</v>
      </c>
      <c r="BK255" s="220">
        <f>ROUND(I255*H255,2)</f>
        <v>0</v>
      </c>
      <c r="BL255" s="25" t="s">
        <v>502</v>
      </c>
      <c r="BM255" s="25" t="s">
        <v>1887</v>
      </c>
    </row>
    <row r="256" spans="2:65" s="1" customFormat="1">
      <c r="B256" s="42"/>
      <c r="C256" s="64"/>
      <c r="D256" s="221" t="s">
        <v>506</v>
      </c>
      <c r="E256" s="64"/>
      <c r="F256" s="222" t="s">
        <v>13310</v>
      </c>
      <c r="G256" s="64"/>
      <c r="H256" s="64"/>
      <c r="I256" s="177"/>
      <c r="J256" s="64"/>
      <c r="K256" s="64"/>
      <c r="L256" s="62"/>
      <c r="M256" s="223"/>
      <c r="N256" s="43"/>
      <c r="O256" s="43"/>
      <c r="P256" s="43"/>
      <c r="Q256" s="43"/>
      <c r="R256" s="43"/>
      <c r="S256" s="43"/>
      <c r="T256" s="79"/>
      <c r="AT256" s="25" t="s">
        <v>506</v>
      </c>
      <c r="AU256" s="25" t="s">
        <v>82</v>
      </c>
    </row>
    <row r="257" spans="2:65" s="1" customFormat="1" ht="24">
      <c r="B257" s="42"/>
      <c r="C257" s="64"/>
      <c r="D257" s="227" t="s">
        <v>2254</v>
      </c>
      <c r="E257" s="64"/>
      <c r="F257" s="273" t="s">
        <v>13311</v>
      </c>
      <c r="G257" s="64"/>
      <c r="H257" s="64"/>
      <c r="I257" s="177"/>
      <c r="J257" s="64"/>
      <c r="K257" s="64"/>
      <c r="L257" s="62"/>
      <c r="M257" s="223"/>
      <c r="N257" s="43"/>
      <c r="O257" s="43"/>
      <c r="P257" s="43"/>
      <c r="Q257" s="43"/>
      <c r="R257" s="43"/>
      <c r="S257" s="43"/>
      <c r="T257" s="79"/>
      <c r="AT257" s="25" t="s">
        <v>2254</v>
      </c>
      <c r="AU257" s="25" t="s">
        <v>82</v>
      </c>
    </row>
    <row r="258" spans="2:65" s="1" customFormat="1" ht="16.5" customHeight="1">
      <c r="B258" s="42"/>
      <c r="C258" s="209" t="s">
        <v>1381</v>
      </c>
      <c r="D258" s="209" t="s">
        <v>498</v>
      </c>
      <c r="E258" s="210" t="s">
        <v>13312</v>
      </c>
      <c r="F258" s="211" t="s">
        <v>13310</v>
      </c>
      <c r="G258" s="212" t="s">
        <v>832</v>
      </c>
      <c r="H258" s="213">
        <v>35</v>
      </c>
      <c r="I258" s="214"/>
      <c r="J258" s="215">
        <f>ROUND(I258*H258,2)</f>
        <v>0</v>
      </c>
      <c r="K258" s="211" t="s">
        <v>23</v>
      </c>
      <c r="L258" s="62"/>
      <c r="M258" s="216" t="s">
        <v>23</v>
      </c>
      <c r="N258" s="217" t="s">
        <v>44</v>
      </c>
      <c r="O258" s="43"/>
      <c r="P258" s="218">
        <f>O258*H258</f>
        <v>0</v>
      </c>
      <c r="Q258" s="218">
        <v>0</v>
      </c>
      <c r="R258" s="218">
        <f>Q258*H258</f>
        <v>0</v>
      </c>
      <c r="S258" s="218">
        <v>0</v>
      </c>
      <c r="T258" s="219">
        <f>S258*H258</f>
        <v>0</v>
      </c>
      <c r="AR258" s="25" t="s">
        <v>502</v>
      </c>
      <c r="AT258" s="25" t="s">
        <v>498</v>
      </c>
      <c r="AU258" s="25" t="s">
        <v>82</v>
      </c>
      <c r="AY258" s="25" t="s">
        <v>492</v>
      </c>
      <c r="BE258" s="220">
        <f>IF(N258="základní",J258,0)</f>
        <v>0</v>
      </c>
      <c r="BF258" s="220">
        <f>IF(N258="snížená",J258,0)</f>
        <v>0</v>
      </c>
      <c r="BG258" s="220">
        <f>IF(N258="zákl. přenesená",J258,0)</f>
        <v>0</v>
      </c>
      <c r="BH258" s="220">
        <f>IF(N258="sníž. přenesená",J258,0)</f>
        <v>0</v>
      </c>
      <c r="BI258" s="220">
        <f>IF(N258="nulová",J258,0)</f>
        <v>0</v>
      </c>
      <c r="BJ258" s="25" t="s">
        <v>80</v>
      </c>
      <c r="BK258" s="220">
        <f>ROUND(I258*H258,2)</f>
        <v>0</v>
      </c>
      <c r="BL258" s="25" t="s">
        <v>502</v>
      </c>
      <c r="BM258" s="25" t="s">
        <v>1904</v>
      </c>
    </row>
    <row r="259" spans="2:65" s="1" customFormat="1">
      <c r="B259" s="42"/>
      <c r="C259" s="64"/>
      <c r="D259" s="221" t="s">
        <v>506</v>
      </c>
      <c r="E259" s="64"/>
      <c r="F259" s="222" t="s">
        <v>13310</v>
      </c>
      <c r="G259" s="64"/>
      <c r="H259" s="64"/>
      <c r="I259" s="177"/>
      <c r="J259" s="64"/>
      <c r="K259" s="64"/>
      <c r="L259" s="62"/>
      <c r="M259" s="223"/>
      <c r="N259" s="43"/>
      <c r="O259" s="43"/>
      <c r="P259" s="43"/>
      <c r="Q259" s="43"/>
      <c r="R259" s="43"/>
      <c r="S259" s="43"/>
      <c r="T259" s="79"/>
      <c r="AT259" s="25" t="s">
        <v>506</v>
      </c>
      <c r="AU259" s="25" t="s">
        <v>82</v>
      </c>
    </row>
    <row r="260" spans="2:65" s="1" customFormat="1" ht="36">
      <c r="B260" s="42"/>
      <c r="C260" s="64"/>
      <c r="D260" s="227" t="s">
        <v>2254</v>
      </c>
      <c r="E260" s="64"/>
      <c r="F260" s="273" t="s">
        <v>13313</v>
      </c>
      <c r="G260" s="64"/>
      <c r="H260" s="64"/>
      <c r="I260" s="177"/>
      <c r="J260" s="64"/>
      <c r="K260" s="64"/>
      <c r="L260" s="62"/>
      <c r="M260" s="223"/>
      <c r="N260" s="43"/>
      <c r="O260" s="43"/>
      <c r="P260" s="43"/>
      <c r="Q260" s="43"/>
      <c r="R260" s="43"/>
      <c r="S260" s="43"/>
      <c r="T260" s="79"/>
      <c r="AT260" s="25" t="s">
        <v>2254</v>
      </c>
      <c r="AU260" s="25" t="s">
        <v>82</v>
      </c>
    </row>
    <row r="261" spans="2:65" s="1" customFormat="1" ht="16.5" customHeight="1">
      <c r="B261" s="42"/>
      <c r="C261" s="209" t="s">
        <v>1393</v>
      </c>
      <c r="D261" s="209" t="s">
        <v>498</v>
      </c>
      <c r="E261" s="210" t="s">
        <v>13312</v>
      </c>
      <c r="F261" s="211" t="s">
        <v>13310</v>
      </c>
      <c r="G261" s="212" t="s">
        <v>832</v>
      </c>
      <c r="H261" s="213">
        <v>35</v>
      </c>
      <c r="I261" s="214"/>
      <c r="J261" s="215">
        <f>ROUND(I261*H261,2)</f>
        <v>0</v>
      </c>
      <c r="K261" s="211" t="s">
        <v>23</v>
      </c>
      <c r="L261" s="62"/>
      <c r="M261" s="216" t="s">
        <v>23</v>
      </c>
      <c r="N261" s="217" t="s">
        <v>44</v>
      </c>
      <c r="O261" s="43"/>
      <c r="P261" s="218">
        <f>O261*H261</f>
        <v>0</v>
      </c>
      <c r="Q261" s="218">
        <v>0</v>
      </c>
      <c r="R261" s="218">
        <f>Q261*H261</f>
        <v>0</v>
      </c>
      <c r="S261" s="218">
        <v>0</v>
      </c>
      <c r="T261" s="219">
        <f>S261*H261</f>
        <v>0</v>
      </c>
      <c r="AR261" s="25" t="s">
        <v>502</v>
      </c>
      <c r="AT261" s="25" t="s">
        <v>498</v>
      </c>
      <c r="AU261" s="25" t="s">
        <v>82</v>
      </c>
      <c r="AY261" s="25" t="s">
        <v>492</v>
      </c>
      <c r="BE261" s="220">
        <f>IF(N261="základní",J261,0)</f>
        <v>0</v>
      </c>
      <c r="BF261" s="220">
        <f>IF(N261="snížená",J261,0)</f>
        <v>0</v>
      </c>
      <c r="BG261" s="220">
        <f>IF(N261="zákl. přenesená",J261,0)</f>
        <v>0</v>
      </c>
      <c r="BH261" s="220">
        <f>IF(N261="sníž. přenesená",J261,0)</f>
        <v>0</v>
      </c>
      <c r="BI261" s="220">
        <f>IF(N261="nulová",J261,0)</f>
        <v>0</v>
      </c>
      <c r="BJ261" s="25" t="s">
        <v>80</v>
      </c>
      <c r="BK261" s="220">
        <f>ROUND(I261*H261,2)</f>
        <v>0</v>
      </c>
      <c r="BL261" s="25" t="s">
        <v>502</v>
      </c>
      <c r="BM261" s="25" t="s">
        <v>1913</v>
      </c>
    </row>
    <row r="262" spans="2:65" s="1" customFormat="1">
      <c r="B262" s="42"/>
      <c r="C262" s="64"/>
      <c r="D262" s="221" t="s">
        <v>506</v>
      </c>
      <c r="E262" s="64"/>
      <c r="F262" s="222" t="s">
        <v>13310</v>
      </c>
      <c r="G262" s="64"/>
      <c r="H262" s="64"/>
      <c r="I262" s="177"/>
      <c r="J262" s="64"/>
      <c r="K262" s="64"/>
      <c r="L262" s="62"/>
      <c r="M262" s="223"/>
      <c r="N262" s="43"/>
      <c r="O262" s="43"/>
      <c r="P262" s="43"/>
      <c r="Q262" s="43"/>
      <c r="R262" s="43"/>
      <c r="S262" s="43"/>
      <c r="T262" s="79"/>
      <c r="AT262" s="25" t="s">
        <v>506</v>
      </c>
      <c r="AU262" s="25" t="s">
        <v>82</v>
      </c>
    </row>
    <row r="263" spans="2:65" s="1" customFormat="1" ht="24">
      <c r="B263" s="42"/>
      <c r="C263" s="64"/>
      <c r="D263" s="227" t="s">
        <v>2254</v>
      </c>
      <c r="E263" s="64"/>
      <c r="F263" s="273" t="s">
        <v>13314</v>
      </c>
      <c r="G263" s="64"/>
      <c r="H263" s="64"/>
      <c r="I263" s="177"/>
      <c r="J263" s="64"/>
      <c r="K263" s="64"/>
      <c r="L263" s="62"/>
      <c r="M263" s="223"/>
      <c r="N263" s="43"/>
      <c r="O263" s="43"/>
      <c r="P263" s="43"/>
      <c r="Q263" s="43"/>
      <c r="R263" s="43"/>
      <c r="S263" s="43"/>
      <c r="T263" s="79"/>
      <c r="AT263" s="25" t="s">
        <v>2254</v>
      </c>
      <c r="AU263" s="25" t="s">
        <v>82</v>
      </c>
    </row>
    <row r="264" spans="2:65" s="1" customFormat="1" ht="16.5" customHeight="1">
      <c r="B264" s="42"/>
      <c r="C264" s="209" t="s">
        <v>1400</v>
      </c>
      <c r="D264" s="209" t="s">
        <v>498</v>
      </c>
      <c r="E264" s="210" t="s">
        <v>13211</v>
      </c>
      <c r="F264" s="211" t="s">
        <v>13212</v>
      </c>
      <c r="G264" s="212" t="s">
        <v>2537</v>
      </c>
      <c r="H264" s="213">
        <v>1</v>
      </c>
      <c r="I264" s="214"/>
      <c r="J264" s="215">
        <f>ROUND(I264*H264,2)</f>
        <v>0</v>
      </c>
      <c r="K264" s="211" t="s">
        <v>23</v>
      </c>
      <c r="L264" s="62"/>
      <c r="M264" s="216" t="s">
        <v>23</v>
      </c>
      <c r="N264" s="217" t="s">
        <v>44</v>
      </c>
      <c r="O264" s="43"/>
      <c r="P264" s="218">
        <f>O264*H264</f>
        <v>0</v>
      </c>
      <c r="Q264" s="218">
        <v>0</v>
      </c>
      <c r="R264" s="218">
        <f>Q264*H264</f>
        <v>0</v>
      </c>
      <c r="S264" s="218">
        <v>0</v>
      </c>
      <c r="T264" s="219">
        <f>S264*H264</f>
        <v>0</v>
      </c>
      <c r="AR264" s="25" t="s">
        <v>502</v>
      </c>
      <c r="AT264" s="25" t="s">
        <v>498</v>
      </c>
      <c r="AU264" s="25" t="s">
        <v>82</v>
      </c>
      <c r="AY264" s="25" t="s">
        <v>492</v>
      </c>
      <c r="BE264" s="220">
        <f>IF(N264="základní",J264,0)</f>
        <v>0</v>
      </c>
      <c r="BF264" s="220">
        <f>IF(N264="snížená",J264,0)</f>
        <v>0</v>
      </c>
      <c r="BG264" s="220">
        <f>IF(N264="zákl. přenesená",J264,0)</f>
        <v>0</v>
      </c>
      <c r="BH264" s="220">
        <f>IF(N264="sníž. přenesená",J264,0)</f>
        <v>0</v>
      </c>
      <c r="BI264" s="220">
        <f>IF(N264="nulová",J264,0)</f>
        <v>0</v>
      </c>
      <c r="BJ264" s="25" t="s">
        <v>80</v>
      </c>
      <c r="BK264" s="220">
        <f>ROUND(I264*H264,2)</f>
        <v>0</v>
      </c>
      <c r="BL264" s="25" t="s">
        <v>502</v>
      </c>
      <c r="BM264" s="25" t="s">
        <v>1922</v>
      </c>
    </row>
    <row r="265" spans="2:65" s="1" customFormat="1">
      <c r="B265" s="42"/>
      <c r="C265" s="64"/>
      <c r="D265" s="221" t="s">
        <v>506</v>
      </c>
      <c r="E265" s="64"/>
      <c r="F265" s="222" t="s">
        <v>13212</v>
      </c>
      <c r="G265" s="64"/>
      <c r="H265" s="64"/>
      <c r="I265" s="177"/>
      <c r="J265" s="64"/>
      <c r="K265" s="64"/>
      <c r="L265" s="62"/>
      <c r="M265" s="223"/>
      <c r="N265" s="43"/>
      <c r="O265" s="43"/>
      <c r="P265" s="43"/>
      <c r="Q265" s="43"/>
      <c r="R265" s="43"/>
      <c r="S265" s="43"/>
      <c r="T265" s="79"/>
      <c r="AT265" s="25" t="s">
        <v>506</v>
      </c>
      <c r="AU265" s="25" t="s">
        <v>82</v>
      </c>
    </row>
    <row r="266" spans="2:65" s="1" customFormat="1" ht="24">
      <c r="B266" s="42"/>
      <c r="C266" s="64"/>
      <c r="D266" s="227" t="s">
        <v>2254</v>
      </c>
      <c r="E266" s="64"/>
      <c r="F266" s="273" t="s">
        <v>13315</v>
      </c>
      <c r="G266" s="64"/>
      <c r="H266" s="64"/>
      <c r="I266" s="177"/>
      <c r="J266" s="64"/>
      <c r="K266" s="64"/>
      <c r="L266" s="62"/>
      <c r="M266" s="223"/>
      <c r="N266" s="43"/>
      <c r="O266" s="43"/>
      <c r="P266" s="43"/>
      <c r="Q266" s="43"/>
      <c r="R266" s="43"/>
      <c r="S266" s="43"/>
      <c r="T266" s="79"/>
      <c r="AT266" s="25" t="s">
        <v>2254</v>
      </c>
      <c r="AU266" s="25" t="s">
        <v>82</v>
      </c>
    </row>
    <row r="267" spans="2:65" s="1" customFormat="1" ht="16.5" customHeight="1">
      <c r="B267" s="42"/>
      <c r="C267" s="209" t="s">
        <v>1407</v>
      </c>
      <c r="D267" s="209" t="s">
        <v>498</v>
      </c>
      <c r="E267" s="210" t="s">
        <v>13316</v>
      </c>
      <c r="F267" s="211" t="s">
        <v>13317</v>
      </c>
      <c r="G267" s="212" t="s">
        <v>832</v>
      </c>
      <c r="H267" s="213">
        <v>6</v>
      </c>
      <c r="I267" s="214"/>
      <c r="J267" s="215">
        <f>ROUND(I267*H267,2)</f>
        <v>0</v>
      </c>
      <c r="K267" s="211" t="s">
        <v>23</v>
      </c>
      <c r="L267" s="62"/>
      <c r="M267" s="216" t="s">
        <v>23</v>
      </c>
      <c r="N267" s="217" t="s">
        <v>44</v>
      </c>
      <c r="O267" s="43"/>
      <c r="P267" s="218">
        <f>O267*H267</f>
        <v>0</v>
      </c>
      <c r="Q267" s="218">
        <v>0</v>
      </c>
      <c r="R267" s="218">
        <f>Q267*H267</f>
        <v>0</v>
      </c>
      <c r="S267" s="218">
        <v>0</v>
      </c>
      <c r="T267" s="219">
        <f>S267*H267</f>
        <v>0</v>
      </c>
      <c r="AR267" s="25" t="s">
        <v>502</v>
      </c>
      <c r="AT267" s="25" t="s">
        <v>498</v>
      </c>
      <c r="AU267" s="25" t="s">
        <v>82</v>
      </c>
      <c r="AY267" s="25" t="s">
        <v>492</v>
      </c>
      <c r="BE267" s="220">
        <f>IF(N267="základní",J267,0)</f>
        <v>0</v>
      </c>
      <c r="BF267" s="220">
        <f>IF(N267="snížená",J267,0)</f>
        <v>0</v>
      </c>
      <c r="BG267" s="220">
        <f>IF(N267="zákl. přenesená",J267,0)</f>
        <v>0</v>
      </c>
      <c r="BH267" s="220">
        <f>IF(N267="sníž. přenesená",J267,0)</f>
        <v>0</v>
      </c>
      <c r="BI267" s="220">
        <f>IF(N267="nulová",J267,0)</f>
        <v>0</v>
      </c>
      <c r="BJ267" s="25" t="s">
        <v>80</v>
      </c>
      <c r="BK267" s="220">
        <f>ROUND(I267*H267,2)</f>
        <v>0</v>
      </c>
      <c r="BL267" s="25" t="s">
        <v>502</v>
      </c>
      <c r="BM267" s="25" t="s">
        <v>1932</v>
      </c>
    </row>
    <row r="268" spans="2:65" s="1" customFormat="1">
      <c r="B268" s="42"/>
      <c r="C268" s="64"/>
      <c r="D268" s="221" t="s">
        <v>506</v>
      </c>
      <c r="E268" s="64"/>
      <c r="F268" s="222" t="s">
        <v>13317</v>
      </c>
      <c r="G268" s="64"/>
      <c r="H268" s="64"/>
      <c r="I268" s="177"/>
      <c r="J268" s="64"/>
      <c r="K268" s="64"/>
      <c r="L268" s="62"/>
      <c r="M268" s="223"/>
      <c r="N268" s="43"/>
      <c r="O268" s="43"/>
      <c r="P268" s="43"/>
      <c r="Q268" s="43"/>
      <c r="R268" s="43"/>
      <c r="S268" s="43"/>
      <c r="T268" s="79"/>
      <c r="AT268" s="25" t="s">
        <v>506</v>
      </c>
      <c r="AU268" s="25" t="s">
        <v>82</v>
      </c>
    </row>
    <row r="269" spans="2:65" s="1" customFormat="1" ht="24">
      <c r="B269" s="42"/>
      <c r="C269" s="64"/>
      <c r="D269" s="227" t="s">
        <v>2254</v>
      </c>
      <c r="E269" s="64"/>
      <c r="F269" s="273" t="s">
        <v>13318</v>
      </c>
      <c r="G269" s="64"/>
      <c r="H269" s="64"/>
      <c r="I269" s="177"/>
      <c r="J269" s="64"/>
      <c r="K269" s="64"/>
      <c r="L269" s="62"/>
      <c r="M269" s="223"/>
      <c r="N269" s="43"/>
      <c r="O269" s="43"/>
      <c r="P269" s="43"/>
      <c r="Q269" s="43"/>
      <c r="R269" s="43"/>
      <c r="S269" s="43"/>
      <c r="T269" s="79"/>
      <c r="AT269" s="25" t="s">
        <v>2254</v>
      </c>
      <c r="AU269" s="25" t="s">
        <v>82</v>
      </c>
    </row>
    <row r="270" spans="2:65" s="1" customFormat="1" ht="16.5" customHeight="1">
      <c r="B270" s="42"/>
      <c r="C270" s="209" t="s">
        <v>1414</v>
      </c>
      <c r="D270" s="209" t="s">
        <v>498</v>
      </c>
      <c r="E270" s="210" t="s">
        <v>13319</v>
      </c>
      <c r="F270" s="211" t="s">
        <v>13317</v>
      </c>
      <c r="G270" s="212" t="s">
        <v>832</v>
      </c>
      <c r="H270" s="213">
        <v>33</v>
      </c>
      <c r="I270" s="214"/>
      <c r="J270" s="215">
        <f>ROUND(I270*H270,2)</f>
        <v>0</v>
      </c>
      <c r="K270" s="211" t="s">
        <v>23</v>
      </c>
      <c r="L270" s="62"/>
      <c r="M270" s="216" t="s">
        <v>23</v>
      </c>
      <c r="N270" s="217" t="s">
        <v>44</v>
      </c>
      <c r="O270" s="43"/>
      <c r="P270" s="218">
        <f>O270*H270</f>
        <v>0</v>
      </c>
      <c r="Q270" s="218">
        <v>0</v>
      </c>
      <c r="R270" s="218">
        <f>Q270*H270</f>
        <v>0</v>
      </c>
      <c r="S270" s="218">
        <v>0</v>
      </c>
      <c r="T270" s="219">
        <f>S270*H270</f>
        <v>0</v>
      </c>
      <c r="AR270" s="25" t="s">
        <v>502</v>
      </c>
      <c r="AT270" s="25" t="s">
        <v>498</v>
      </c>
      <c r="AU270" s="25" t="s">
        <v>82</v>
      </c>
      <c r="AY270" s="25" t="s">
        <v>492</v>
      </c>
      <c r="BE270" s="220">
        <f>IF(N270="základní",J270,0)</f>
        <v>0</v>
      </c>
      <c r="BF270" s="220">
        <f>IF(N270="snížená",J270,0)</f>
        <v>0</v>
      </c>
      <c r="BG270" s="220">
        <f>IF(N270="zákl. přenesená",J270,0)</f>
        <v>0</v>
      </c>
      <c r="BH270" s="220">
        <f>IF(N270="sníž. přenesená",J270,0)</f>
        <v>0</v>
      </c>
      <c r="BI270" s="220">
        <f>IF(N270="nulová",J270,0)</f>
        <v>0</v>
      </c>
      <c r="BJ270" s="25" t="s">
        <v>80</v>
      </c>
      <c r="BK270" s="220">
        <f>ROUND(I270*H270,2)</f>
        <v>0</v>
      </c>
      <c r="BL270" s="25" t="s">
        <v>502</v>
      </c>
      <c r="BM270" s="25" t="s">
        <v>1942</v>
      </c>
    </row>
    <row r="271" spans="2:65" s="1" customFormat="1">
      <c r="B271" s="42"/>
      <c r="C271" s="64"/>
      <c r="D271" s="221" t="s">
        <v>506</v>
      </c>
      <c r="E271" s="64"/>
      <c r="F271" s="222" t="s">
        <v>13317</v>
      </c>
      <c r="G271" s="64"/>
      <c r="H271" s="64"/>
      <c r="I271" s="177"/>
      <c r="J271" s="64"/>
      <c r="K271" s="64"/>
      <c r="L271" s="62"/>
      <c r="M271" s="223"/>
      <c r="N271" s="43"/>
      <c r="O271" s="43"/>
      <c r="P271" s="43"/>
      <c r="Q271" s="43"/>
      <c r="R271" s="43"/>
      <c r="S271" s="43"/>
      <c r="T271" s="79"/>
      <c r="AT271" s="25" t="s">
        <v>506</v>
      </c>
      <c r="AU271" s="25" t="s">
        <v>82</v>
      </c>
    </row>
    <row r="272" spans="2:65" s="1" customFormat="1" ht="24">
      <c r="B272" s="42"/>
      <c r="C272" s="64"/>
      <c r="D272" s="227" t="s">
        <v>2254</v>
      </c>
      <c r="E272" s="64"/>
      <c r="F272" s="273" t="s">
        <v>13320</v>
      </c>
      <c r="G272" s="64"/>
      <c r="H272" s="64"/>
      <c r="I272" s="177"/>
      <c r="J272" s="64"/>
      <c r="K272" s="64"/>
      <c r="L272" s="62"/>
      <c r="M272" s="223"/>
      <c r="N272" s="43"/>
      <c r="O272" s="43"/>
      <c r="P272" s="43"/>
      <c r="Q272" s="43"/>
      <c r="R272" s="43"/>
      <c r="S272" s="43"/>
      <c r="T272" s="79"/>
      <c r="AT272" s="25" t="s">
        <v>2254</v>
      </c>
      <c r="AU272" s="25" t="s">
        <v>82</v>
      </c>
    </row>
    <row r="273" spans="2:65" s="1" customFormat="1" ht="16.5" customHeight="1">
      <c r="B273" s="42"/>
      <c r="C273" s="209" t="s">
        <v>1419</v>
      </c>
      <c r="D273" s="209" t="s">
        <v>498</v>
      </c>
      <c r="E273" s="210" t="s">
        <v>13321</v>
      </c>
      <c r="F273" s="211" t="s">
        <v>13322</v>
      </c>
      <c r="G273" s="212" t="s">
        <v>2537</v>
      </c>
      <c r="H273" s="213">
        <v>3</v>
      </c>
      <c r="I273" s="214"/>
      <c r="J273" s="215">
        <f>ROUND(I273*H273,2)</f>
        <v>0</v>
      </c>
      <c r="K273" s="211" t="s">
        <v>23</v>
      </c>
      <c r="L273" s="62"/>
      <c r="M273" s="216" t="s">
        <v>23</v>
      </c>
      <c r="N273" s="217" t="s">
        <v>44</v>
      </c>
      <c r="O273" s="43"/>
      <c r="P273" s="218">
        <f>O273*H273</f>
        <v>0</v>
      </c>
      <c r="Q273" s="218">
        <v>0</v>
      </c>
      <c r="R273" s="218">
        <f>Q273*H273</f>
        <v>0</v>
      </c>
      <c r="S273" s="218">
        <v>0</v>
      </c>
      <c r="T273" s="219">
        <f>S273*H273</f>
        <v>0</v>
      </c>
      <c r="AR273" s="25" t="s">
        <v>502</v>
      </c>
      <c r="AT273" s="25" t="s">
        <v>498</v>
      </c>
      <c r="AU273" s="25" t="s">
        <v>82</v>
      </c>
      <c r="AY273" s="25" t="s">
        <v>492</v>
      </c>
      <c r="BE273" s="220">
        <f>IF(N273="základní",J273,0)</f>
        <v>0</v>
      </c>
      <c r="BF273" s="220">
        <f>IF(N273="snížená",J273,0)</f>
        <v>0</v>
      </c>
      <c r="BG273" s="220">
        <f>IF(N273="zákl. přenesená",J273,0)</f>
        <v>0</v>
      </c>
      <c r="BH273" s="220">
        <f>IF(N273="sníž. přenesená",J273,0)</f>
        <v>0</v>
      </c>
      <c r="BI273" s="220">
        <f>IF(N273="nulová",J273,0)</f>
        <v>0</v>
      </c>
      <c r="BJ273" s="25" t="s">
        <v>80</v>
      </c>
      <c r="BK273" s="220">
        <f>ROUND(I273*H273,2)</f>
        <v>0</v>
      </c>
      <c r="BL273" s="25" t="s">
        <v>502</v>
      </c>
      <c r="BM273" s="25" t="s">
        <v>1952</v>
      </c>
    </row>
    <row r="274" spans="2:65" s="1" customFormat="1">
      <c r="B274" s="42"/>
      <c r="C274" s="64"/>
      <c r="D274" s="227" t="s">
        <v>506</v>
      </c>
      <c r="E274" s="64"/>
      <c r="F274" s="274" t="s">
        <v>13322</v>
      </c>
      <c r="G274" s="64"/>
      <c r="H274" s="64"/>
      <c r="I274" s="177"/>
      <c r="J274" s="64"/>
      <c r="K274" s="64"/>
      <c r="L274" s="62"/>
      <c r="M274" s="223"/>
      <c r="N274" s="43"/>
      <c r="O274" s="43"/>
      <c r="P274" s="43"/>
      <c r="Q274" s="43"/>
      <c r="R274" s="43"/>
      <c r="S274" s="43"/>
      <c r="T274" s="79"/>
      <c r="AT274" s="25" t="s">
        <v>506</v>
      </c>
      <c r="AU274" s="25" t="s">
        <v>82</v>
      </c>
    </row>
    <row r="275" spans="2:65" s="1" customFormat="1" ht="16.5" customHeight="1">
      <c r="B275" s="42"/>
      <c r="C275" s="209" t="s">
        <v>1426</v>
      </c>
      <c r="D275" s="209" t="s">
        <v>498</v>
      </c>
      <c r="E275" s="210" t="s">
        <v>13323</v>
      </c>
      <c r="F275" s="211" t="s">
        <v>13324</v>
      </c>
      <c r="G275" s="212" t="s">
        <v>2537</v>
      </c>
      <c r="H275" s="213">
        <v>3</v>
      </c>
      <c r="I275" s="214"/>
      <c r="J275" s="215">
        <f>ROUND(I275*H275,2)</f>
        <v>0</v>
      </c>
      <c r="K275" s="211" t="s">
        <v>23</v>
      </c>
      <c r="L275" s="62"/>
      <c r="M275" s="216" t="s">
        <v>23</v>
      </c>
      <c r="N275" s="217" t="s">
        <v>44</v>
      </c>
      <c r="O275" s="43"/>
      <c r="P275" s="218">
        <f>O275*H275</f>
        <v>0</v>
      </c>
      <c r="Q275" s="218">
        <v>0</v>
      </c>
      <c r="R275" s="218">
        <f>Q275*H275</f>
        <v>0</v>
      </c>
      <c r="S275" s="218">
        <v>0</v>
      </c>
      <c r="T275" s="219">
        <f>S275*H275</f>
        <v>0</v>
      </c>
      <c r="AR275" s="25" t="s">
        <v>502</v>
      </c>
      <c r="AT275" s="25" t="s">
        <v>498</v>
      </c>
      <c r="AU275" s="25" t="s">
        <v>82</v>
      </c>
      <c r="AY275" s="25" t="s">
        <v>492</v>
      </c>
      <c r="BE275" s="220">
        <f>IF(N275="základní",J275,0)</f>
        <v>0</v>
      </c>
      <c r="BF275" s="220">
        <f>IF(N275="snížená",J275,0)</f>
        <v>0</v>
      </c>
      <c r="BG275" s="220">
        <f>IF(N275="zákl. přenesená",J275,0)</f>
        <v>0</v>
      </c>
      <c r="BH275" s="220">
        <f>IF(N275="sníž. přenesená",J275,0)</f>
        <v>0</v>
      </c>
      <c r="BI275" s="220">
        <f>IF(N275="nulová",J275,0)</f>
        <v>0</v>
      </c>
      <c r="BJ275" s="25" t="s">
        <v>80</v>
      </c>
      <c r="BK275" s="220">
        <f>ROUND(I275*H275,2)</f>
        <v>0</v>
      </c>
      <c r="BL275" s="25" t="s">
        <v>502</v>
      </c>
      <c r="BM275" s="25" t="s">
        <v>1966</v>
      </c>
    </row>
    <row r="276" spans="2:65" s="1" customFormat="1">
      <c r="B276" s="42"/>
      <c r="C276" s="64"/>
      <c r="D276" s="227" t="s">
        <v>506</v>
      </c>
      <c r="E276" s="64"/>
      <c r="F276" s="274" t="s">
        <v>13324</v>
      </c>
      <c r="G276" s="64"/>
      <c r="H276" s="64"/>
      <c r="I276" s="177"/>
      <c r="J276" s="64"/>
      <c r="K276" s="64"/>
      <c r="L276" s="62"/>
      <c r="M276" s="223"/>
      <c r="N276" s="43"/>
      <c r="O276" s="43"/>
      <c r="P276" s="43"/>
      <c r="Q276" s="43"/>
      <c r="R276" s="43"/>
      <c r="S276" s="43"/>
      <c r="T276" s="79"/>
      <c r="AT276" s="25" t="s">
        <v>506</v>
      </c>
      <c r="AU276" s="25" t="s">
        <v>82</v>
      </c>
    </row>
    <row r="277" spans="2:65" s="1" customFormat="1" ht="16.5" customHeight="1">
      <c r="B277" s="42"/>
      <c r="C277" s="209" t="s">
        <v>1432</v>
      </c>
      <c r="D277" s="209" t="s">
        <v>498</v>
      </c>
      <c r="E277" s="210" t="s">
        <v>13325</v>
      </c>
      <c r="F277" s="211" t="s">
        <v>13326</v>
      </c>
      <c r="G277" s="212" t="s">
        <v>832</v>
      </c>
      <c r="H277" s="213">
        <v>10</v>
      </c>
      <c r="I277" s="214"/>
      <c r="J277" s="215">
        <f>ROUND(I277*H277,2)</f>
        <v>0</v>
      </c>
      <c r="K277" s="211" t="s">
        <v>23</v>
      </c>
      <c r="L277" s="62"/>
      <c r="M277" s="216" t="s">
        <v>23</v>
      </c>
      <c r="N277" s="217" t="s">
        <v>44</v>
      </c>
      <c r="O277" s="43"/>
      <c r="P277" s="218">
        <f>O277*H277</f>
        <v>0</v>
      </c>
      <c r="Q277" s="218">
        <v>0</v>
      </c>
      <c r="R277" s="218">
        <f>Q277*H277</f>
        <v>0</v>
      </c>
      <c r="S277" s="218">
        <v>0</v>
      </c>
      <c r="T277" s="219">
        <f>S277*H277</f>
        <v>0</v>
      </c>
      <c r="AR277" s="25" t="s">
        <v>502</v>
      </c>
      <c r="AT277" s="25" t="s">
        <v>498</v>
      </c>
      <c r="AU277" s="25" t="s">
        <v>82</v>
      </c>
      <c r="AY277" s="25" t="s">
        <v>492</v>
      </c>
      <c r="BE277" s="220">
        <f>IF(N277="základní",J277,0)</f>
        <v>0</v>
      </c>
      <c r="BF277" s="220">
        <f>IF(N277="snížená",J277,0)</f>
        <v>0</v>
      </c>
      <c r="BG277" s="220">
        <f>IF(N277="zákl. přenesená",J277,0)</f>
        <v>0</v>
      </c>
      <c r="BH277" s="220">
        <f>IF(N277="sníž. přenesená",J277,0)</f>
        <v>0</v>
      </c>
      <c r="BI277" s="220">
        <f>IF(N277="nulová",J277,0)</f>
        <v>0</v>
      </c>
      <c r="BJ277" s="25" t="s">
        <v>80</v>
      </c>
      <c r="BK277" s="220">
        <f>ROUND(I277*H277,2)</f>
        <v>0</v>
      </c>
      <c r="BL277" s="25" t="s">
        <v>502</v>
      </c>
      <c r="BM277" s="25" t="s">
        <v>1977</v>
      </c>
    </row>
    <row r="278" spans="2:65" s="1" customFormat="1">
      <c r="B278" s="42"/>
      <c r="C278" s="64"/>
      <c r="D278" s="227" t="s">
        <v>506</v>
      </c>
      <c r="E278" s="64"/>
      <c r="F278" s="274" t="s">
        <v>13326</v>
      </c>
      <c r="G278" s="64"/>
      <c r="H278" s="64"/>
      <c r="I278" s="177"/>
      <c r="J278" s="64"/>
      <c r="K278" s="64"/>
      <c r="L278" s="62"/>
      <c r="M278" s="223"/>
      <c r="N278" s="43"/>
      <c r="O278" s="43"/>
      <c r="P278" s="43"/>
      <c r="Q278" s="43"/>
      <c r="R278" s="43"/>
      <c r="S278" s="43"/>
      <c r="T278" s="79"/>
      <c r="AT278" s="25" t="s">
        <v>506</v>
      </c>
      <c r="AU278" s="25" t="s">
        <v>82</v>
      </c>
    </row>
    <row r="279" spans="2:65" s="1" customFormat="1" ht="16.5" customHeight="1">
      <c r="B279" s="42"/>
      <c r="C279" s="209" t="s">
        <v>1440</v>
      </c>
      <c r="D279" s="209" t="s">
        <v>498</v>
      </c>
      <c r="E279" s="210" t="s">
        <v>13327</v>
      </c>
      <c r="F279" s="211" t="s">
        <v>13328</v>
      </c>
      <c r="G279" s="212" t="s">
        <v>2537</v>
      </c>
      <c r="H279" s="213">
        <v>1</v>
      </c>
      <c r="I279" s="214"/>
      <c r="J279" s="215">
        <f>ROUND(I279*H279,2)</f>
        <v>0</v>
      </c>
      <c r="K279" s="211" t="s">
        <v>23</v>
      </c>
      <c r="L279" s="62"/>
      <c r="M279" s="216" t="s">
        <v>23</v>
      </c>
      <c r="N279" s="217" t="s">
        <v>44</v>
      </c>
      <c r="O279" s="43"/>
      <c r="P279" s="218">
        <f>O279*H279</f>
        <v>0</v>
      </c>
      <c r="Q279" s="218">
        <v>0</v>
      </c>
      <c r="R279" s="218">
        <f>Q279*H279</f>
        <v>0</v>
      </c>
      <c r="S279" s="218">
        <v>0</v>
      </c>
      <c r="T279" s="219">
        <f>S279*H279</f>
        <v>0</v>
      </c>
      <c r="AR279" s="25" t="s">
        <v>502</v>
      </c>
      <c r="AT279" s="25" t="s">
        <v>498</v>
      </c>
      <c r="AU279" s="25" t="s">
        <v>82</v>
      </c>
      <c r="AY279" s="25" t="s">
        <v>492</v>
      </c>
      <c r="BE279" s="220">
        <f>IF(N279="základní",J279,0)</f>
        <v>0</v>
      </c>
      <c r="BF279" s="220">
        <f>IF(N279="snížená",J279,0)</f>
        <v>0</v>
      </c>
      <c r="BG279" s="220">
        <f>IF(N279="zákl. přenesená",J279,0)</f>
        <v>0</v>
      </c>
      <c r="BH279" s="220">
        <f>IF(N279="sníž. přenesená",J279,0)</f>
        <v>0</v>
      </c>
      <c r="BI279" s="220">
        <f>IF(N279="nulová",J279,0)</f>
        <v>0</v>
      </c>
      <c r="BJ279" s="25" t="s">
        <v>80</v>
      </c>
      <c r="BK279" s="220">
        <f>ROUND(I279*H279,2)</f>
        <v>0</v>
      </c>
      <c r="BL279" s="25" t="s">
        <v>502</v>
      </c>
      <c r="BM279" s="25" t="s">
        <v>1987</v>
      </c>
    </row>
    <row r="280" spans="2:65" s="1" customFormat="1">
      <c r="B280" s="42"/>
      <c r="C280" s="64"/>
      <c r="D280" s="227" t="s">
        <v>506</v>
      </c>
      <c r="E280" s="64"/>
      <c r="F280" s="274" t="s">
        <v>13328</v>
      </c>
      <c r="G280" s="64"/>
      <c r="H280" s="64"/>
      <c r="I280" s="177"/>
      <c r="J280" s="64"/>
      <c r="K280" s="64"/>
      <c r="L280" s="62"/>
      <c r="M280" s="223"/>
      <c r="N280" s="43"/>
      <c r="O280" s="43"/>
      <c r="P280" s="43"/>
      <c r="Q280" s="43"/>
      <c r="R280" s="43"/>
      <c r="S280" s="43"/>
      <c r="T280" s="79"/>
      <c r="AT280" s="25" t="s">
        <v>506</v>
      </c>
      <c r="AU280" s="25" t="s">
        <v>82</v>
      </c>
    </row>
    <row r="281" spans="2:65" s="1" customFormat="1" ht="16.5" customHeight="1">
      <c r="B281" s="42"/>
      <c r="C281" s="209" t="s">
        <v>1448</v>
      </c>
      <c r="D281" s="209" t="s">
        <v>498</v>
      </c>
      <c r="E281" s="210" t="s">
        <v>13329</v>
      </c>
      <c r="F281" s="211" t="s">
        <v>13330</v>
      </c>
      <c r="G281" s="212" t="s">
        <v>2537</v>
      </c>
      <c r="H281" s="213">
        <v>1</v>
      </c>
      <c r="I281" s="214"/>
      <c r="J281" s="215">
        <f>ROUND(I281*H281,2)</f>
        <v>0</v>
      </c>
      <c r="K281" s="211" t="s">
        <v>23</v>
      </c>
      <c r="L281" s="62"/>
      <c r="M281" s="216" t="s">
        <v>23</v>
      </c>
      <c r="N281" s="217" t="s">
        <v>44</v>
      </c>
      <c r="O281" s="43"/>
      <c r="P281" s="218">
        <f>O281*H281</f>
        <v>0</v>
      </c>
      <c r="Q281" s="218">
        <v>0</v>
      </c>
      <c r="R281" s="218">
        <f>Q281*H281</f>
        <v>0</v>
      </c>
      <c r="S281" s="218">
        <v>0</v>
      </c>
      <c r="T281" s="219">
        <f>S281*H281</f>
        <v>0</v>
      </c>
      <c r="AR281" s="25" t="s">
        <v>502</v>
      </c>
      <c r="AT281" s="25" t="s">
        <v>498</v>
      </c>
      <c r="AU281" s="25" t="s">
        <v>82</v>
      </c>
      <c r="AY281" s="25" t="s">
        <v>492</v>
      </c>
      <c r="BE281" s="220">
        <f>IF(N281="základní",J281,0)</f>
        <v>0</v>
      </c>
      <c r="BF281" s="220">
        <f>IF(N281="snížená",J281,0)</f>
        <v>0</v>
      </c>
      <c r="BG281" s="220">
        <f>IF(N281="zákl. přenesená",J281,0)</f>
        <v>0</v>
      </c>
      <c r="BH281" s="220">
        <f>IF(N281="sníž. přenesená",J281,0)</f>
        <v>0</v>
      </c>
      <c r="BI281" s="220">
        <f>IF(N281="nulová",J281,0)</f>
        <v>0</v>
      </c>
      <c r="BJ281" s="25" t="s">
        <v>80</v>
      </c>
      <c r="BK281" s="220">
        <f>ROUND(I281*H281,2)</f>
        <v>0</v>
      </c>
      <c r="BL281" s="25" t="s">
        <v>502</v>
      </c>
      <c r="BM281" s="25" t="s">
        <v>2000</v>
      </c>
    </row>
    <row r="282" spans="2:65" s="1" customFormat="1">
      <c r="B282" s="42"/>
      <c r="C282" s="64"/>
      <c r="D282" s="227" t="s">
        <v>506</v>
      </c>
      <c r="E282" s="64"/>
      <c r="F282" s="274" t="s">
        <v>13330</v>
      </c>
      <c r="G282" s="64"/>
      <c r="H282" s="64"/>
      <c r="I282" s="177"/>
      <c r="J282" s="64"/>
      <c r="K282" s="64"/>
      <c r="L282" s="62"/>
      <c r="M282" s="223"/>
      <c r="N282" s="43"/>
      <c r="O282" s="43"/>
      <c r="P282" s="43"/>
      <c r="Q282" s="43"/>
      <c r="R282" s="43"/>
      <c r="S282" s="43"/>
      <c r="T282" s="79"/>
      <c r="AT282" s="25" t="s">
        <v>506</v>
      </c>
      <c r="AU282" s="25" t="s">
        <v>82</v>
      </c>
    </row>
    <row r="283" spans="2:65" s="1" customFormat="1" ht="16.5" customHeight="1">
      <c r="B283" s="42"/>
      <c r="C283" s="209" t="s">
        <v>1452</v>
      </c>
      <c r="D283" s="209" t="s">
        <v>498</v>
      </c>
      <c r="E283" s="210" t="s">
        <v>13331</v>
      </c>
      <c r="F283" s="211" t="s">
        <v>13159</v>
      </c>
      <c r="G283" s="212" t="s">
        <v>2537</v>
      </c>
      <c r="H283" s="213">
        <v>25</v>
      </c>
      <c r="I283" s="214"/>
      <c r="J283" s="215">
        <f>ROUND(I283*H283,2)</f>
        <v>0</v>
      </c>
      <c r="K283" s="211" t="s">
        <v>23</v>
      </c>
      <c r="L283" s="62"/>
      <c r="M283" s="216" t="s">
        <v>23</v>
      </c>
      <c r="N283" s="217" t="s">
        <v>44</v>
      </c>
      <c r="O283" s="43"/>
      <c r="P283" s="218">
        <f>O283*H283</f>
        <v>0</v>
      </c>
      <c r="Q283" s="218">
        <v>0</v>
      </c>
      <c r="R283" s="218">
        <f>Q283*H283</f>
        <v>0</v>
      </c>
      <c r="S283" s="218">
        <v>0</v>
      </c>
      <c r="T283" s="219">
        <f>S283*H283</f>
        <v>0</v>
      </c>
      <c r="AR283" s="25" t="s">
        <v>502</v>
      </c>
      <c r="AT283" s="25" t="s">
        <v>498</v>
      </c>
      <c r="AU283" s="25" t="s">
        <v>82</v>
      </c>
      <c r="AY283" s="25" t="s">
        <v>492</v>
      </c>
      <c r="BE283" s="220">
        <f>IF(N283="základní",J283,0)</f>
        <v>0</v>
      </c>
      <c r="BF283" s="220">
        <f>IF(N283="snížená",J283,0)</f>
        <v>0</v>
      </c>
      <c r="BG283" s="220">
        <f>IF(N283="zákl. přenesená",J283,0)</f>
        <v>0</v>
      </c>
      <c r="BH283" s="220">
        <f>IF(N283="sníž. přenesená",J283,0)</f>
        <v>0</v>
      </c>
      <c r="BI283" s="220">
        <f>IF(N283="nulová",J283,0)</f>
        <v>0</v>
      </c>
      <c r="BJ283" s="25" t="s">
        <v>80</v>
      </c>
      <c r="BK283" s="220">
        <f>ROUND(I283*H283,2)</f>
        <v>0</v>
      </c>
      <c r="BL283" s="25" t="s">
        <v>502</v>
      </c>
      <c r="BM283" s="25" t="s">
        <v>2011</v>
      </c>
    </row>
    <row r="284" spans="2:65" s="1" customFormat="1">
      <c r="B284" s="42"/>
      <c r="C284" s="64"/>
      <c r="D284" s="227" t="s">
        <v>506</v>
      </c>
      <c r="E284" s="64"/>
      <c r="F284" s="274" t="s">
        <v>13159</v>
      </c>
      <c r="G284" s="64"/>
      <c r="H284" s="64"/>
      <c r="I284" s="177"/>
      <c r="J284" s="64"/>
      <c r="K284" s="64"/>
      <c r="L284" s="62"/>
      <c r="M284" s="223"/>
      <c r="N284" s="43"/>
      <c r="O284" s="43"/>
      <c r="P284" s="43"/>
      <c r="Q284" s="43"/>
      <c r="R284" s="43"/>
      <c r="S284" s="43"/>
      <c r="T284" s="79"/>
      <c r="AT284" s="25" t="s">
        <v>506</v>
      </c>
      <c r="AU284" s="25" t="s">
        <v>82</v>
      </c>
    </row>
    <row r="285" spans="2:65" s="1" customFormat="1" ht="16.5" customHeight="1">
      <c r="B285" s="42"/>
      <c r="C285" s="209" t="s">
        <v>1458</v>
      </c>
      <c r="D285" s="209" t="s">
        <v>498</v>
      </c>
      <c r="E285" s="210" t="s">
        <v>13332</v>
      </c>
      <c r="F285" s="211" t="s">
        <v>13333</v>
      </c>
      <c r="G285" s="212" t="s">
        <v>2537</v>
      </c>
      <c r="H285" s="213">
        <v>3</v>
      </c>
      <c r="I285" s="214"/>
      <c r="J285" s="215">
        <f>ROUND(I285*H285,2)</f>
        <v>0</v>
      </c>
      <c r="K285" s="211" t="s">
        <v>23</v>
      </c>
      <c r="L285" s="62"/>
      <c r="M285" s="216" t="s">
        <v>23</v>
      </c>
      <c r="N285" s="217" t="s">
        <v>44</v>
      </c>
      <c r="O285" s="43"/>
      <c r="P285" s="218">
        <f>O285*H285</f>
        <v>0</v>
      </c>
      <c r="Q285" s="218">
        <v>0</v>
      </c>
      <c r="R285" s="218">
        <f>Q285*H285</f>
        <v>0</v>
      </c>
      <c r="S285" s="218">
        <v>0</v>
      </c>
      <c r="T285" s="219">
        <f>S285*H285</f>
        <v>0</v>
      </c>
      <c r="AR285" s="25" t="s">
        <v>502</v>
      </c>
      <c r="AT285" s="25" t="s">
        <v>498</v>
      </c>
      <c r="AU285" s="25" t="s">
        <v>82</v>
      </c>
      <c r="AY285" s="25" t="s">
        <v>492</v>
      </c>
      <c r="BE285" s="220">
        <f>IF(N285="základní",J285,0)</f>
        <v>0</v>
      </c>
      <c r="BF285" s="220">
        <f>IF(N285="snížená",J285,0)</f>
        <v>0</v>
      </c>
      <c r="BG285" s="220">
        <f>IF(N285="zákl. přenesená",J285,0)</f>
        <v>0</v>
      </c>
      <c r="BH285" s="220">
        <f>IF(N285="sníž. přenesená",J285,0)</f>
        <v>0</v>
      </c>
      <c r="BI285" s="220">
        <f>IF(N285="nulová",J285,0)</f>
        <v>0</v>
      </c>
      <c r="BJ285" s="25" t="s">
        <v>80</v>
      </c>
      <c r="BK285" s="220">
        <f>ROUND(I285*H285,2)</f>
        <v>0</v>
      </c>
      <c r="BL285" s="25" t="s">
        <v>502</v>
      </c>
      <c r="BM285" s="25" t="s">
        <v>2029</v>
      </c>
    </row>
    <row r="286" spans="2:65" s="1" customFormat="1">
      <c r="B286" s="42"/>
      <c r="C286" s="64"/>
      <c r="D286" s="227" t="s">
        <v>506</v>
      </c>
      <c r="E286" s="64"/>
      <c r="F286" s="274" t="s">
        <v>13333</v>
      </c>
      <c r="G286" s="64"/>
      <c r="H286" s="64"/>
      <c r="I286" s="177"/>
      <c r="J286" s="64"/>
      <c r="K286" s="64"/>
      <c r="L286" s="62"/>
      <c r="M286" s="223"/>
      <c r="N286" s="43"/>
      <c r="O286" s="43"/>
      <c r="P286" s="43"/>
      <c r="Q286" s="43"/>
      <c r="R286" s="43"/>
      <c r="S286" s="43"/>
      <c r="T286" s="79"/>
      <c r="AT286" s="25" t="s">
        <v>506</v>
      </c>
      <c r="AU286" s="25" t="s">
        <v>82</v>
      </c>
    </row>
    <row r="287" spans="2:65" s="1" customFormat="1" ht="16.5" customHeight="1">
      <c r="B287" s="42"/>
      <c r="C287" s="209" t="s">
        <v>1462</v>
      </c>
      <c r="D287" s="209" t="s">
        <v>498</v>
      </c>
      <c r="E287" s="210" t="s">
        <v>13334</v>
      </c>
      <c r="F287" s="211" t="s">
        <v>13219</v>
      </c>
      <c r="G287" s="212" t="s">
        <v>2537</v>
      </c>
      <c r="H287" s="213">
        <v>1</v>
      </c>
      <c r="I287" s="214"/>
      <c r="J287" s="215">
        <f>ROUND(I287*H287,2)</f>
        <v>0</v>
      </c>
      <c r="K287" s="211" t="s">
        <v>23</v>
      </c>
      <c r="L287" s="62"/>
      <c r="M287" s="216" t="s">
        <v>23</v>
      </c>
      <c r="N287" s="217" t="s">
        <v>44</v>
      </c>
      <c r="O287" s="43"/>
      <c r="P287" s="218">
        <f>O287*H287</f>
        <v>0</v>
      </c>
      <c r="Q287" s="218">
        <v>0</v>
      </c>
      <c r="R287" s="218">
        <f>Q287*H287</f>
        <v>0</v>
      </c>
      <c r="S287" s="218">
        <v>0</v>
      </c>
      <c r="T287" s="219">
        <f>S287*H287</f>
        <v>0</v>
      </c>
      <c r="AR287" s="25" t="s">
        <v>502</v>
      </c>
      <c r="AT287" s="25" t="s">
        <v>498</v>
      </c>
      <c r="AU287" s="25" t="s">
        <v>82</v>
      </c>
      <c r="AY287" s="25" t="s">
        <v>492</v>
      </c>
      <c r="BE287" s="220">
        <f>IF(N287="základní",J287,0)</f>
        <v>0</v>
      </c>
      <c r="BF287" s="220">
        <f>IF(N287="snížená",J287,0)</f>
        <v>0</v>
      </c>
      <c r="BG287" s="220">
        <f>IF(N287="zákl. přenesená",J287,0)</f>
        <v>0</v>
      </c>
      <c r="BH287" s="220">
        <f>IF(N287="sníž. přenesená",J287,0)</f>
        <v>0</v>
      </c>
      <c r="BI287" s="220">
        <f>IF(N287="nulová",J287,0)</f>
        <v>0</v>
      </c>
      <c r="BJ287" s="25" t="s">
        <v>80</v>
      </c>
      <c r="BK287" s="220">
        <f>ROUND(I287*H287,2)</f>
        <v>0</v>
      </c>
      <c r="BL287" s="25" t="s">
        <v>502</v>
      </c>
      <c r="BM287" s="25" t="s">
        <v>2040</v>
      </c>
    </row>
    <row r="288" spans="2:65" s="1" customFormat="1">
      <c r="B288" s="42"/>
      <c r="C288" s="64"/>
      <c r="D288" s="221" t="s">
        <v>506</v>
      </c>
      <c r="E288" s="64"/>
      <c r="F288" s="222" t="s">
        <v>13219</v>
      </c>
      <c r="G288" s="64"/>
      <c r="H288" s="64"/>
      <c r="I288" s="177"/>
      <c r="J288" s="64"/>
      <c r="K288" s="64"/>
      <c r="L288" s="62"/>
      <c r="M288" s="223"/>
      <c r="N288" s="43"/>
      <c r="O288" s="43"/>
      <c r="P288" s="43"/>
      <c r="Q288" s="43"/>
      <c r="R288" s="43"/>
      <c r="S288" s="43"/>
      <c r="T288" s="79"/>
      <c r="AT288" s="25" t="s">
        <v>506</v>
      </c>
      <c r="AU288" s="25" t="s">
        <v>82</v>
      </c>
    </row>
    <row r="289" spans="2:65" s="1" customFormat="1" ht="24">
      <c r="B289" s="42"/>
      <c r="C289" s="64"/>
      <c r="D289" s="227" t="s">
        <v>2254</v>
      </c>
      <c r="E289" s="64"/>
      <c r="F289" s="273" t="s">
        <v>13335</v>
      </c>
      <c r="G289" s="64"/>
      <c r="H289" s="64"/>
      <c r="I289" s="177"/>
      <c r="J289" s="64"/>
      <c r="K289" s="64"/>
      <c r="L289" s="62"/>
      <c r="M289" s="223"/>
      <c r="N289" s="43"/>
      <c r="O289" s="43"/>
      <c r="P289" s="43"/>
      <c r="Q289" s="43"/>
      <c r="R289" s="43"/>
      <c r="S289" s="43"/>
      <c r="T289" s="79"/>
      <c r="AT289" s="25" t="s">
        <v>2254</v>
      </c>
      <c r="AU289" s="25" t="s">
        <v>82</v>
      </c>
    </row>
    <row r="290" spans="2:65" s="1" customFormat="1" ht="16.5" customHeight="1">
      <c r="B290" s="42"/>
      <c r="C290" s="209" t="s">
        <v>1490</v>
      </c>
      <c r="D290" s="209" t="s">
        <v>498</v>
      </c>
      <c r="E290" s="210" t="s">
        <v>13336</v>
      </c>
      <c r="F290" s="211" t="s">
        <v>13337</v>
      </c>
      <c r="G290" s="212" t="s">
        <v>13226</v>
      </c>
      <c r="H290" s="213">
        <v>24</v>
      </c>
      <c r="I290" s="214"/>
      <c r="J290" s="215">
        <f>ROUND(I290*H290,2)</f>
        <v>0</v>
      </c>
      <c r="K290" s="211" t="s">
        <v>23</v>
      </c>
      <c r="L290" s="62"/>
      <c r="M290" s="216" t="s">
        <v>23</v>
      </c>
      <c r="N290" s="217" t="s">
        <v>44</v>
      </c>
      <c r="O290" s="43"/>
      <c r="P290" s="218">
        <f>O290*H290</f>
        <v>0</v>
      </c>
      <c r="Q290" s="218">
        <v>0</v>
      </c>
      <c r="R290" s="218">
        <f>Q290*H290</f>
        <v>0</v>
      </c>
      <c r="S290" s="218">
        <v>0</v>
      </c>
      <c r="T290" s="219">
        <f>S290*H290</f>
        <v>0</v>
      </c>
      <c r="AR290" s="25" t="s">
        <v>502</v>
      </c>
      <c r="AT290" s="25" t="s">
        <v>498</v>
      </c>
      <c r="AU290" s="25" t="s">
        <v>82</v>
      </c>
      <c r="AY290" s="25" t="s">
        <v>492</v>
      </c>
      <c r="BE290" s="220">
        <f>IF(N290="základní",J290,0)</f>
        <v>0</v>
      </c>
      <c r="BF290" s="220">
        <f>IF(N290="snížená",J290,0)</f>
        <v>0</v>
      </c>
      <c r="BG290" s="220">
        <f>IF(N290="zákl. přenesená",J290,0)</f>
        <v>0</v>
      </c>
      <c r="BH290" s="220">
        <f>IF(N290="sníž. přenesená",J290,0)</f>
        <v>0</v>
      </c>
      <c r="BI290" s="220">
        <f>IF(N290="nulová",J290,0)</f>
        <v>0</v>
      </c>
      <c r="BJ290" s="25" t="s">
        <v>80</v>
      </c>
      <c r="BK290" s="220">
        <f>ROUND(I290*H290,2)</f>
        <v>0</v>
      </c>
      <c r="BL290" s="25" t="s">
        <v>502</v>
      </c>
      <c r="BM290" s="25" t="s">
        <v>2051</v>
      </c>
    </row>
    <row r="291" spans="2:65" s="1" customFormat="1">
      <c r="B291" s="42"/>
      <c r="C291" s="64"/>
      <c r="D291" s="227" t="s">
        <v>506</v>
      </c>
      <c r="E291" s="64"/>
      <c r="F291" s="274" t="s">
        <v>13337</v>
      </c>
      <c r="G291" s="64"/>
      <c r="H291" s="64"/>
      <c r="I291" s="177"/>
      <c r="J291" s="64"/>
      <c r="K291" s="64"/>
      <c r="L291" s="62"/>
      <c r="M291" s="223"/>
      <c r="N291" s="43"/>
      <c r="O291" s="43"/>
      <c r="P291" s="43"/>
      <c r="Q291" s="43"/>
      <c r="R291" s="43"/>
      <c r="S291" s="43"/>
      <c r="T291" s="79"/>
      <c r="AT291" s="25" t="s">
        <v>506</v>
      </c>
      <c r="AU291" s="25" t="s">
        <v>82</v>
      </c>
    </row>
    <row r="292" spans="2:65" s="1" customFormat="1" ht="16.5" customHeight="1">
      <c r="B292" s="42"/>
      <c r="C292" s="209" t="s">
        <v>1497</v>
      </c>
      <c r="D292" s="209" t="s">
        <v>498</v>
      </c>
      <c r="E292" s="210" t="s">
        <v>13338</v>
      </c>
      <c r="F292" s="211" t="s">
        <v>13339</v>
      </c>
      <c r="G292" s="212" t="s">
        <v>832</v>
      </c>
      <c r="H292" s="213">
        <v>10</v>
      </c>
      <c r="I292" s="214"/>
      <c r="J292" s="215">
        <f>ROUND(I292*H292,2)</f>
        <v>0</v>
      </c>
      <c r="K292" s="211" t="s">
        <v>23</v>
      </c>
      <c r="L292" s="62"/>
      <c r="M292" s="216" t="s">
        <v>23</v>
      </c>
      <c r="N292" s="217" t="s">
        <v>44</v>
      </c>
      <c r="O292" s="43"/>
      <c r="P292" s="218">
        <f>O292*H292</f>
        <v>0</v>
      </c>
      <c r="Q292" s="218">
        <v>0</v>
      </c>
      <c r="R292" s="218">
        <f>Q292*H292</f>
        <v>0</v>
      </c>
      <c r="S292" s="218">
        <v>0</v>
      </c>
      <c r="T292" s="219">
        <f>S292*H292</f>
        <v>0</v>
      </c>
      <c r="AR292" s="25" t="s">
        <v>502</v>
      </c>
      <c r="AT292" s="25" t="s">
        <v>498</v>
      </c>
      <c r="AU292" s="25" t="s">
        <v>82</v>
      </c>
      <c r="AY292" s="25" t="s">
        <v>492</v>
      </c>
      <c r="BE292" s="220">
        <f>IF(N292="základní",J292,0)</f>
        <v>0</v>
      </c>
      <c r="BF292" s="220">
        <f>IF(N292="snížená",J292,0)</f>
        <v>0</v>
      </c>
      <c r="BG292" s="220">
        <f>IF(N292="zákl. přenesená",J292,0)</f>
        <v>0</v>
      </c>
      <c r="BH292" s="220">
        <f>IF(N292="sníž. přenesená",J292,0)</f>
        <v>0</v>
      </c>
      <c r="BI292" s="220">
        <f>IF(N292="nulová",J292,0)</f>
        <v>0</v>
      </c>
      <c r="BJ292" s="25" t="s">
        <v>80</v>
      </c>
      <c r="BK292" s="220">
        <f>ROUND(I292*H292,2)</f>
        <v>0</v>
      </c>
      <c r="BL292" s="25" t="s">
        <v>502</v>
      </c>
      <c r="BM292" s="25" t="s">
        <v>2068</v>
      </c>
    </row>
    <row r="293" spans="2:65" s="1" customFormat="1">
      <c r="B293" s="42"/>
      <c r="C293" s="64"/>
      <c r="D293" s="221" t="s">
        <v>506</v>
      </c>
      <c r="E293" s="64"/>
      <c r="F293" s="222" t="s">
        <v>13339</v>
      </c>
      <c r="G293" s="64"/>
      <c r="H293" s="64"/>
      <c r="I293" s="177"/>
      <c r="J293" s="64"/>
      <c r="K293" s="64"/>
      <c r="L293" s="62"/>
      <c r="M293" s="223"/>
      <c r="N293" s="43"/>
      <c r="O293" s="43"/>
      <c r="P293" s="43"/>
      <c r="Q293" s="43"/>
      <c r="R293" s="43"/>
      <c r="S293" s="43"/>
      <c r="T293" s="79"/>
      <c r="AT293" s="25" t="s">
        <v>506</v>
      </c>
      <c r="AU293" s="25" t="s">
        <v>82</v>
      </c>
    </row>
    <row r="294" spans="2:65" s="1" customFormat="1" ht="24">
      <c r="B294" s="42"/>
      <c r="C294" s="64"/>
      <c r="D294" s="227" t="s">
        <v>2254</v>
      </c>
      <c r="E294" s="64"/>
      <c r="F294" s="273" t="s">
        <v>13340</v>
      </c>
      <c r="G294" s="64"/>
      <c r="H294" s="64"/>
      <c r="I294" s="177"/>
      <c r="J294" s="64"/>
      <c r="K294" s="64"/>
      <c r="L294" s="62"/>
      <c r="M294" s="223"/>
      <c r="N294" s="43"/>
      <c r="O294" s="43"/>
      <c r="P294" s="43"/>
      <c r="Q294" s="43"/>
      <c r="R294" s="43"/>
      <c r="S294" s="43"/>
      <c r="T294" s="79"/>
      <c r="AT294" s="25" t="s">
        <v>2254</v>
      </c>
      <c r="AU294" s="25" t="s">
        <v>82</v>
      </c>
    </row>
    <row r="295" spans="2:65" s="1" customFormat="1" ht="16.5" customHeight="1">
      <c r="B295" s="42"/>
      <c r="C295" s="209" t="s">
        <v>1502</v>
      </c>
      <c r="D295" s="209" t="s">
        <v>498</v>
      </c>
      <c r="E295" s="210" t="s">
        <v>13341</v>
      </c>
      <c r="F295" s="211" t="s">
        <v>13342</v>
      </c>
      <c r="G295" s="212" t="s">
        <v>832</v>
      </c>
      <c r="H295" s="213">
        <v>10</v>
      </c>
      <c r="I295" s="214"/>
      <c r="J295" s="215">
        <f>ROUND(I295*H295,2)</f>
        <v>0</v>
      </c>
      <c r="K295" s="211" t="s">
        <v>23</v>
      </c>
      <c r="L295" s="62"/>
      <c r="M295" s="216" t="s">
        <v>23</v>
      </c>
      <c r="N295" s="217" t="s">
        <v>44</v>
      </c>
      <c r="O295" s="43"/>
      <c r="P295" s="218">
        <f>O295*H295</f>
        <v>0</v>
      </c>
      <c r="Q295" s="218">
        <v>0</v>
      </c>
      <c r="R295" s="218">
        <f>Q295*H295</f>
        <v>0</v>
      </c>
      <c r="S295" s="218">
        <v>0</v>
      </c>
      <c r="T295" s="219">
        <f>S295*H295</f>
        <v>0</v>
      </c>
      <c r="AR295" s="25" t="s">
        <v>502</v>
      </c>
      <c r="AT295" s="25" t="s">
        <v>498</v>
      </c>
      <c r="AU295" s="25" t="s">
        <v>82</v>
      </c>
      <c r="AY295" s="25" t="s">
        <v>492</v>
      </c>
      <c r="BE295" s="220">
        <f>IF(N295="základní",J295,0)</f>
        <v>0</v>
      </c>
      <c r="BF295" s="220">
        <f>IF(N295="snížená",J295,0)</f>
        <v>0</v>
      </c>
      <c r="BG295" s="220">
        <f>IF(N295="zákl. přenesená",J295,0)</f>
        <v>0</v>
      </c>
      <c r="BH295" s="220">
        <f>IF(N295="sníž. přenesená",J295,0)</f>
        <v>0</v>
      </c>
      <c r="BI295" s="220">
        <f>IF(N295="nulová",J295,0)</f>
        <v>0</v>
      </c>
      <c r="BJ295" s="25" t="s">
        <v>80</v>
      </c>
      <c r="BK295" s="220">
        <f>ROUND(I295*H295,2)</f>
        <v>0</v>
      </c>
      <c r="BL295" s="25" t="s">
        <v>502</v>
      </c>
      <c r="BM295" s="25" t="s">
        <v>2077</v>
      </c>
    </row>
    <row r="296" spans="2:65" s="1" customFormat="1">
      <c r="B296" s="42"/>
      <c r="C296" s="64"/>
      <c r="D296" s="227" t="s">
        <v>506</v>
      </c>
      <c r="E296" s="64"/>
      <c r="F296" s="274" t="s">
        <v>13342</v>
      </c>
      <c r="G296" s="64"/>
      <c r="H296" s="64"/>
      <c r="I296" s="177"/>
      <c r="J296" s="64"/>
      <c r="K296" s="64"/>
      <c r="L296" s="62"/>
      <c r="M296" s="223"/>
      <c r="N296" s="43"/>
      <c r="O296" s="43"/>
      <c r="P296" s="43"/>
      <c r="Q296" s="43"/>
      <c r="R296" s="43"/>
      <c r="S296" s="43"/>
      <c r="T296" s="79"/>
      <c r="AT296" s="25" t="s">
        <v>506</v>
      </c>
      <c r="AU296" s="25" t="s">
        <v>82</v>
      </c>
    </row>
    <row r="297" spans="2:65" s="1" customFormat="1" ht="16.5" customHeight="1">
      <c r="B297" s="42"/>
      <c r="C297" s="209" t="s">
        <v>1529</v>
      </c>
      <c r="D297" s="209" t="s">
        <v>498</v>
      </c>
      <c r="E297" s="210" t="s">
        <v>13343</v>
      </c>
      <c r="F297" s="211" t="s">
        <v>13344</v>
      </c>
      <c r="G297" s="212" t="s">
        <v>2537</v>
      </c>
      <c r="H297" s="213">
        <v>1</v>
      </c>
      <c r="I297" s="214"/>
      <c r="J297" s="215">
        <f>ROUND(I297*H297,2)</f>
        <v>0</v>
      </c>
      <c r="K297" s="211" t="s">
        <v>23</v>
      </c>
      <c r="L297" s="62"/>
      <c r="M297" s="216" t="s">
        <v>23</v>
      </c>
      <c r="N297" s="217" t="s">
        <v>44</v>
      </c>
      <c r="O297" s="43"/>
      <c r="P297" s="218">
        <f>O297*H297</f>
        <v>0</v>
      </c>
      <c r="Q297" s="218">
        <v>0</v>
      </c>
      <c r="R297" s="218">
        <f>Q297*H297</f>
        <v>0</v>
      </c>
      <c r="S297" s="218">
        <v>0</v>
      </c>
      <c r="T297" s="219">
        <f>S297*H297</f>
        <v>0</v>
      </c>
      <c r="AR297" s="25" t="s">
        <v>502</v>
      </c>
      <c r="AT297" s="25" t="s">
        <v>498</v>
      </c>
      <c r="AU297" s="25" t="s">
        <v>82</v>
      </c>
      <c r="AY297" s="25" t="s">
        <v>492</v>
      </c>
      <c r="BE297" s="220">
        <f>IF(N297="základní",J297,0)</f>
        <v>0</v>
      </c>
      <c r="BF297" s="220">
        <f>IF(N297="snížená",J297,0)</f>
        <v>0</v>
      </c>
      <c r="BG297" s="220">
        <f>IF(N297="zákl. přenesená",J297,0)</f>
        <v>0</v>
      </c>
      <c r="BH297" s="220">
        <f>IF(N297="sníž. přenesená",J297,0)</f>
        <v>0</v>
      </c>
      <c r="BI297" s="220">
        <f>IF(N297="nulová",J297,0)</f>
        <v>0</v>
      </c>
      <c r="BJ297" s="25" t="s">
        <v>80</v>
      </c>
      <c r="BK297" s="220">
        <f>ROUND(I297*H297,2)</f>
        <v>0</v>
      </c>
      <c r="BL297" s="25" t="s">
        <v>502</v>
      </c>
      <c r="BM297" s="25" t="s">
        <v>2092</v>
      </c>
    </row>
    <row r="298" spans="2:65" s="1" customFormat="1">
      <c r="B298" s="42"/>
      <c r="C298" s="64"/>
      <c r="D298" s="227" t="s">
        <v>506</v>
      </c>
      <c r="E298" s="64"/>
      <c r="F298" s="274" t="s">
        <v>13344</v>
      </c>
      <c r="G298" s="64"/>
      <c r="H298" s="64"/>
      <c r="I298" s="177"/>
      <c r="J298" s="64"/>
      <c r="K298" s="64"/>
      <c r="L298" s="62"/>
      <c r="M298" s="223"/>
      <c r="N298" s="43"/>
      <c r="O298" s="43"/>
      <c r="P298" s="43"/>
      <c r="Q298" s="43"/>
      <c r="R298" s="43"/>
      <c r="S298" s="43"/>
      <c r="T298" s="79"/>
      <c r="AT298" s="25" t="s">
        <v>506</v>
      </c>
      <c r="AU298" s="25" t="s">
        <v>82</v>
      </c>
    </row>
    <row r="299" spans="2:65" s="1" customFormat="1" ht="16.5" customHeight="1">
      <c r="B299" s="42"/>
      <c r="C299" s="209" t="s">
        <v>1535</v>
      </c>
      <c r="D299" s="209" t="s">
        <v>498</v>
      </c>
      <c r="E299" s="210" t="s">
        <v>13345</v>
      </c>
      <c r="F299" s="211" t="s">
        <v>13346</v>
      </c>
      <c r="G299" s="212" t="s">
        <v>2537</v>
      </c>
      <c r="H299" s="213">
        <v>1</v>
      </c>
      <c r="I299" s="214"/>
      <c r="J299" s="215">
        <f>ROUND(I299*H299,2)</f>
        <v>0</v>
      </c>
      <c r="K299" s="211" t="s">
        <v>23</v>
      </c>
      <c r="L299" s="62"/>
      <c r="M299" s="216" t="s">
        <v>23</v>
      </c>
      <c r="N299" s="217" t="s">
        <v>44</v>
      </c>
      <c r="O299" s="43"/>
      <c r="P299" s="218">
        <f>O299*H299</f>
        <v>0</v>
      </c>
      <c r="Q299" s="218">
        <v>0</v>
      </c>
      <c r="R299" s="218">
        <f>Q299*H299</f>
        <v>0</v>
      </c>
      <c r="S299" s="218">
        <v>0</v>
      </c>
      <c r="T299" s="219">
        <f>S299*H299</f>
        <v>0</v>
      </c>
      <c r="AR299" s="25" t="s">
        <v>502</v>
      </c>
      <c r="AT299" s="25" t="s">
        <v>498</v>
      </c>
      <c r="AU299" s="25" t="s">
        <v>82</v>
      </c>
      <c r="AY299" s="25" t="s">
        <v>492</v>
      </c>
      <c r="BE299" s="220">
        <f>IF(N299="základní",J299,0)</f>
        <v>0</v>
      </c>
      <c r="BF299" s="220">
        <f>IF(N299="snížená",J299,0)</f>
        <v>0</v>
      </c>
      <c r="BG299" s="220">
        <f>IF(N299="zákl. přenesená",J299,0)</f>
        <v>0</v>
      </c>
      <c r="BH299" s="220">
        <f>IF(N299="sníž. přenesená",J299,0)</f>
        <v>0</v>
      </c>
      <c r="BI299" s="220">
        <f>IF(N299="nulová",J299,0)</f>
        <v>0</v>
      </c>
      <c r="BJ299" s="25" t="s">
        <v>80</v>
      </c>
      <c r="BK299" s="220">
        <f>ROUND(I299*H299,2)</f>
        <v>0</v>
      </c>
      <c r="BL299" s="25" t="s">
        <v>502</v>
      </c>
      <c r="BM299" s="25" t="s">
        <v>2101</v>
      </c>
    </row>
    <row r="300" spans="2:65" s="1" customFormat="1">
      <c r="B300" s="42"/>
      <c r="C300" s="64"/>
      <c r="D300" s="221" t="s">
        <v>506</v>
      </c>
      <c r="E300" s="64"/>
      <c r="F300" s="222" t="s">
        <v>13346</v>
      </c>
      <c r="G300" s="64"/>
      <c r="H300" s="64"/>
      <c r="I300" s="177"/>
      <c r="J300" s="64"/>
      <c r="K300" s="64"/>
      <c r="L300" s="62"/>
      <c r="M300" s="223"/>
      <c r="N300" s="43"/>
      <c r="O300" s="43"/>
      <c r="P300" s="43"/>
      <c r="Q300" s="43"/>
      <c r="R300" s="43"/>
      <c r="S300" s="43"/>
      <c r="T300" s="79"/>
      <c r="AT300" s="25" t="s">
        <v>506</v>
      </c>
      <c r="AU300" s="25" t="s">
        <v>82</v>
      </c>
    </row>
    <row r="301" spans="2:65" s="1" customFormat="1" ht="24">
      <c r="B301" s="42"/>
      <c r="C301" s="64"/>
      <c r="D301" s="227" t="s">
        <v>2254</v>
      </c>
      <c r="E301" s="64"/>
      <c r="F301" s="273" t="s">
        <v>13347</v>
      </c>
      <c r="G301" s="64"/>
      <c r="H301" s="64"/>
      <c r="I301" s="177"/>
      <c r="J301" s="64"/>
      <c r="K301" s="64"/>
      <c r="L301" s="62"/>
      <c r="M301" s="223"/>
      <c r="N301" s="43"/>
      <c r="O301" s="43"/>
      <c r="P301" s="43"/>
      <c r="Q301" s="43"/>
      <c r="R301" s="43"/>
      <c r="S301" s="43"/>
      <c r="T301" s="79"/>
      <c r="AT301" s="25" t="s">
        <v>2254</v>
      </c>
      <c r="AU301" s="25" t="s">
        <v>82</v>
      </c>
    </row>
    <row r="302" spans="2:65" s="1" customFormat="1" ht="16.5" customHeight="1">
      <c r="B302" s="42"/>
      <c r="C302" s="209" t="s">
        <v>1541</v>
      </c>
      <c r="D302" s="209" t="s">
        <v>498</v>
      </c>
      <c r="E302" s="210" t="s">
        <v>13348</v>
      </c>
      <c r="F302" s="211" t="s">
        <v>13235</v>
      </c>
      <c r="G302" s="212" t="s">
        <v>2537</v>
      </c>
      <c r="H302" s="213">
        <v>1</v>
      </c>
      <c r="I302" s="214"/>
      <c r="J302" s="215">
        <f>ROUND(I302*H302,2)</f>
        <v>0</v>
      </c>
      <c r="K302" s="211" t="s">
        <v>23</v>
      </c>
      <c r="L302" s="62"/>
      <c r="M302" s="216" t="s">
        <v>23</v>
      </c>
      <c r="N302" s="217" t="s">
        <v>44</v>
      </c>
      <c r="O302" s="43"/>
      <c r="P302" s="218">
        <f>O302*H302</f>
        <v>0</v>
      </c>
      <c r="Q302" s="218">
        <v>0</v>
      </c>
      <c r="R302" s="218">
        <f>Q302*H302</f>
        <v>0</v>
      </c>
      <c r="S302" s="218">
        <v>0</v>
      </c>
      <c r="T302" s="219">
        <f>S302*H302</f>
        <v>0</v>
      </c>
      <c r="AR302" s="25" t="s">
        <v>502</v>
      </c>
      <c r="AT302" s="25" t="s">
        <v>498</v>
      </c>
      <c r="AU302" s="25" t="s">
        <v>82</v>
      </c>
      <c r="AY302" s="25" t="s">
        <v>492</v>
      </c>
      <c r="BE302" s="220">
        <f>IF(N302="základní",J302,0)</f>
        <v>0</v>
      </c>
      <c r="BF302" s="220">
        <f>IF(N302="snížená",J302,0)</f>
        <v>0</v>
      </c>
      <c r="BG302" s="220">
        <f>IF(N302="zákl. přenesená",J302,0)</f>
        <v>0</v>
      </c>
      <c r="BH302" s="220">
        <f>IF(N302="sníž. přenesená",J302,0)</f>
        <v>0</v>
      </c>
      <c r="BI302" s="220">
        <f>IF(N302="nulová",J302,0)</f>
        <v>0</v>
      </c>
      <c r="BJ302" s="25" t="s">
        <v>80</v>
      </c>
      <c r="BK302" s="220">
        <f>ROUND(I302*H302,2)</f>
        <v>0</v>
      </c>
      <c r="BL302" s="25" t="s">
        <v>502</v>
      </c>
      <c r="BM302" s="25" t="s">
        <v>2113</v>
      </c>
    </row>
    <row r="303" spans="2:65" s="1" customFormat="1">
      <c r="B303" s="42"/>
      <c r="C303" s="64"/>
      <c r="D303" s="227" t="s">
        <v>506</v>
      </c>
      <c r="E303" s="64"/>
      <c r="F303" s="274" t="s">
        <v>13235</v>
      </c>
      <c r="G303" s="64"/>
      <c r="H303" s="64"/>
      <c r="I303" s="177"/>
      <c r="J303" s="64"/>
      <c r="K303" s="64"/>
      <c r="L303" s="62"/>
      <c r="M303" s="223"/>
      <c r="N303" s="43"/>
      <c r="O303" s="43"/>
      <c r="P303" s="43"/>
      <c r="Q303" s="43"/>
      <c r="R303" s="43"/>
      <c r="S303" s="43"/>
      <c r="T303" s="79"/>
      <c r="AT303" s="25" t="s">
        <v>506</v>
      </c>
      <c r="AU303" s="25" t="s">
        <v>82</v>
      </c>
    </row>
    <row r="304" spans="2:65" s="1" customFormat="1" ht="16.5" customHeight="1">
      <c r="B304" s="42"/>
      <c r="C304" s="209" t="s">
        <v>1546</v>
      </c>
      <c r="D304" s="209" t="s">
        <v>498</v>
      </c>
      <c r="E304" s="210" t="s">
        <v>13349</v>
      </c>
      <c r="F304" s="211" t="s">
        <v>13350</v>
      </c>
      <c r="G304" s="212" t="s">
        <v>2537</v>
      </c>
      <c r="H304" s="213">
        <v>1</v>
      </c>
      <c r="I304" s="214"/>
      <c r="J304" s="215">
        <f>ROUND(I304*H304,2)</f>
        <v>0</v>
      </c>
      <c r="K304" s="211" t="s">
        <v>23</v>
      </c>
      <c r="L304" s="62"/>
      <c r="M304" s="216" t="s">
        <v>23</v>
      </c>
      <c r="N304" s="217" t="s">
        <v>44</v>
      </c>
      <c r="O304" s="43"/>
      <c r="P304" s="218">
        <f>O304*H304</f>
        <v>0</v>
      </c>
      <c r="Q304" s="218">
        <v>0</v>
      </c>
      <c r="R304" s="218">
        <f>Q304*H304</f>
        <v>0</v>
      </c>
      <c r="S304" s="218">
        <v>0</v>
      </c>
      <c r="T304" s="219">
        <f>S304*H304</f>
        <v>0</v>
      </c>
      <c r="AR304" s="25" t="s">
        <v>502</v>
      </c>
      <c r="AT304" s="25" t="s">
        <v>498</v>
      </c>
      <c r="AU304" s="25" t="s">
        <v>82</v>
      </c>
      <c r="AY304" s="25" t="s">
        <v>492</v>
      </c>
      <c r="BE304" s="220">
        <f>IF(N304="základní",J304,0)</f>
        <v>0</v>
      </c>
      <c r="BF304" s="220">
        <f>IF(N304="snížená",J304,0)</f>
        <v>0</v>
      </c>
      <c r="BG304" s="220">
        <f>IF(N304="zákl. přenesená",J304,0)</f>
        <v>0</v>
      </c>
      <c r="BH304" s="220">
        <f>IF(N304="sníž. přenesená",J304,0)</f>
        <v>0</v>
      </c>
      <c r="BI304" s="220">
        <f>IF(N304="nulová",J304,0)</f>
        <v>0</v>
      </c>
      <c r="BJ304" s="25" t="s">
        <v>80</v>
      </c>
      <c r="BK304" s="220">
        <f>ROUND(I304*H304,2)</f>
        <v>0</v>
      </c>
      <c r="BL304" s="25" t="s">
        <v>502</v>
      </c>
      <c r="BM304" s="25" t="s">
        <v>2125</v>
      </c>
    </row>
    <row r="305" spans="2:65" s="1" customFormat="1">
      <c r="B305" s="42"/>
      <c r="C305" s="64"/>
      <c r="D305" s="227" t="s">
        <v>506</v>
      </c>
      <c r="E305" s="64"/>
      <c r="F305" s="274" t="s">
        <v>13350</v>
      </c>
      <c r="G305" s="64"/>
      <c r="H305" s="64"/>
      <c r="I305" s="177"/>
      <c r="J305" s="64"/>
      <c r="K305" s="64"/>
      <c r="L305" s="62"/>
      <c r="M305" s="223"/>
      <c r="N305" s="43"/>
      <c r="O305" s="43"/>
      <c r="P305" s="43"/>
      <c r="Q305" s="43"/>
      <c r="R305" s="43"/>
      <c r="S305" s="43"/>
      <c r="T305" s="79"/>
      <c r="AT305" s="25" t="s">
        <v>506</v>
      </c>
      <c r="AU305" s="25" t="s">
        <v>82</v>
      </c>
    </row>
    <row r="306" spans="2:65" s="1" customFormat="1" ht="16.5" customHeight="1">
      <c r="B306" s="42"/>
      <c r="C306" s="209" t="s">
        <v>1554</v>
      </c>
      <c r="D306" s="209" t="s">
        <v>498</v>
      </c>
      <c r="E306" s="210" t="s">
        <v>13351</v>
      </c>
      <c r="F306" s="211" t="s">
        <v>13352</v>
      </c>
      <c r="G306" s="212" t="s">
        <v>2537</v>
      </c>
      <c r="H306" s="213">
        <v>1</v>
      </c>
      <c r="I306" s="214"/>
      <c r="J306" s="215">
        <f>ROUND(I306*H306,2)</f>
        <v>0</v>
      </c>
      <c r="K306" s="211" t="s">
        <v>23</v>
      </c>
      <c r="L306" s="62"/>
      <c r="M306" s="216" t="s">
        <v>23</v>
      </c>
      <c r="N306" s="217" t="s">
        <v>44</v>
      </c>
      <c r="O306" s="43"/>
      <c r="P306" s="218">
        <f>O306*H306</f>
        <v>0</v>
      </c>
      <c r="Q306" s="218">
        <v>0</v>
      </c>
      <c r="R306" s="218">
        <f>Q306*H306</f>
        <v>0</v>
      </c>
      <c r="S306" s="218">
        <v>0</v>
      </c>
      <c r="T306" s="219">
        <f>S306*H306</f>
        <v>0</v>
      </c>
      <c r="AR306" s="25" t="s">
        <v>502</v>
      </c>
      <c r="AT306" s="25" t="s">
        <v>498</v>
      </c>
      <c r="AU306" s="25" t="s">
        <v>82</v>
      </c>
      <c r="AY306" s="25" t="s">
        <v>492</v>
      </c>
      <c r="BE306" s="220">
        <f>IF(N306="základní",J306,0)</f>
        <v>0</v>
      </c>
      <c r="BF306" s="220">
        <f>IF(N306="snížená",J306,0)</f>
        <v>0</v>
      </c>
      <c r="BG306" s="220">
        <f>IF(N306="zákl. přenesená",J306,0)</f>
        <v>0</v>
      </c>
      <c r="BH306" s="220">
        <f>IF(N306="sníž. přenesená",J306,0)</f>
        <v>0</v>
      </c>
      <c r="BI306" s="220">
        <f>IF(N306="nulová",J306,0)</f>
        <v>0</v>
      </c>
      <c r="BJ306" s="25" t="s">
        <v>80</v>
      </c>
      <c r="BK306" s="220">
        <f>ROUND(I306*H306,2)</f>
        <v>0</v>
      </c>
      <c r="BL306" s="25" t="s">
        <v>502</v>
      </c>
      <c r="BM306" s="25" t="s">
        <v>2133</v>
      </c>
    </row>
    <row r="307" spans="2:65" s="1" customFormat="1">
      <c r="B307" s="42"/>
      <c r="C307" s="64"/>
      <c r="D307" s="221" t="s">
        <v>506</v>
      </c>
      <c r="E307" s="64"/>
      <c r="F307" s="222" t="s">
        <v>13353</v>
      </c>
      <c r="G307" s="64"/>
      <c r="H307" s="64"/>
      <c r="I307" s="177"/>
      <c r="J307" s="64"/>
      <c r="K307" s="64"/>
      <c r="L307" s="62"/>
      <c r="M307" s="223"/>
      <c r="N307" s="43"/>
      <c r="O307" s="43"/>
      <c r="P307" s="43"/>
      <c r="Q307" s="43"/>
      <c r="R307" s="43"/>
      <c r="S307" s="43"/>
      <c r="T307" s="79"/>
      <c r="AT307" s="25" t="s">
        <v>506</v>
      </c>
      <c r="AU307" s="25" t="s">
        <v>82</v>
      </c>
    </row>
    <row r="308" spans="2:65" s="1" customFormat="1" ht="24">
      <c r="B308" s="42"/>
      <c r="C308" s="64"/>
      <c r="D308" s="227" t="s">
        <v>2254</v>
      </c>
      <c r="E308" s="64"/>
      <c r="F308" s="273" t="s">
        <v>13354</v>
      </c>
      <c r="G308" s="64"/>
      <c r="H308" s="64"/>
      <c r="I308" s="177"/>
      <c r="J308" s="64"/>
      <c r="K308" s="64"/>
      <c r="L308" s="62"/>
      <c r="M308" s="223"/>
      <c r="N308" s="43"/>
      <c r="O308" s="43"/>
      <c r="P308" s="43"/>
      <c r="Q308" s="43"/>
      <c r="R308" s="43"/>
      <c r="S308" s="43"/>
      <c r="T308" s="79"/>
      <c r="AT308" s="25" t="s">
        <v>2254</v>
      </c>
      <c r="AU308" s="25" t="s">
        <v>82</v>
      </c>
    </row>
    <row r="309" spans="2:65" s="1" customFormat="1" ht="16.5" customHeight="1">
      <c r="B309" s="42"/>
      <c r="C309" s="209" t="s">
        <v>1563</v>
      </c>
      <c r="D309" s="209" t="s">
        <v>498</v>
      </c>
      <c r="E309" s="210" t="s">
        <v>13355</v>
      </c>
      <c r="F309" s="211" t="s">
        <v>13356</v>
      </c>
      <c r="G309" s="212" t="s">
        <v>2537</v>
      </c>
      <c r="H309" s="213">
        <v>1</v>
      </c>
      <c r="I309" s="214"/>
      <c r="J309" s="215">
        <f>ROUND(I309*H309,2)</f>
        <v>0</v>
      </c>
      <c r="K309" s="211" t="s">
        <v>23</v>
      </c>
      <c r="L309" s="62"/>
      <c r="M309" s="216" t="s">
        <v>23</v>
      </c>
      <c r="N309" s="217" t="s">
        <v>44</v>
      </c>
      <c r="O309" s="43"/>
      <c r="P309" s="218">
        <f>O309*H309</f>
        <v>0</v>
      </c>
      <c r="Q309" s="218">
        <v>0</v>
      </c>
      <c r="R309" s="218">
        <f>Q309*H309</f>
        <v>0</v>
      </c>
      <c r="S309" s="218">
        <v>0</v>
      </c>
      <c r="T309" s="219">
        <f>S309*H309</f>
        <v>0</v>
      </c>
      <c r="AR309" s="25" t="s">
        <v>502</v>
      </c>
      <c r="AT309" s="25" t="s">
        <v>498</v>
      </c>
      <c r="AU309" s="25" t="s">
        <v>82</v>
      </c>
      <c r="AY309" s="25" t="s">
        <v>492</v>
      </c>
      <c r="BE309" s="220">
        <f>IF(N309="základní",J309,0)</f>
        <v>0</v>
      </c>
      <c r="BF309" s="220">
        <f>IF(N309="snížená",J309,0)</f>
        <v>0</v>
      </c>
      <c r="BG309" s="220">
        <f>IF(N309="zákl. přenesená",J309,0)</f>
        <v>0</v>
      </c>
      <c r="BH309" s="220">
        <f>IF(N309="sníž. přenesená",J309,0)</f>
        <v>0</v>
      </c>
      <c r="BI309" s="220">
        <f>IF(N309="nulová",J309,0)</f>
        <v>0</v>
      </c>
      <c r="BJ309" s="25" t="s">
        <v>80</v>
      </c>
      <c r="BK309" s="220">
        <f>ROUND(I309*H309,2)</f>
        <v>0</v>
      </c>
      <c r="BL309" s="25" t="s">
        <v>502</v>
      </c>
      <c r="BM309" s="25" t="s">
        <v>2147</v>
      </c>
    </row>
    <row r="310" spans="2:65" s="1" customFormat="1">
      <c r="B310" s="42"/>
      <c r="C310" s="64"/>
      <c r="D310" s="221" t="s">
        <v>506</v>
      </c>
      <c r="E310" s="64"/>
      <c r="F310" s="222" t="s">
        <v>13356</v>
      </c>
      <c r="G310" s="64"/>
      <c r="H310" s="64"/>
      <c r="I310" s="177"/>
      <c r="J310" s="64"/>
      <c r="K310" s="64"/>
      <c r="L310" s="62"/>
      <c r="M310" s="223"/>
      <c r="N310" s="43"/>
      <c r="O310" s="43"/>
      <c r="P310" s="43"/>
      <c r="Q310" s="43"/>
      <c r="R310" s="43"/>
      <c r="S310" s="43"/>
      <c r="T310" s="79"/>
      <c r="AT310" s="25" t="s">
        <v>506</v>
      </c>
      <c r="AU310" s="25" t="s">
        <v>82</v>
      </c>
    </row>
    <row r="311" spans="2:65" s="1" customFormat="1" ht="24">
      <c r="B311" s="42"/>
      <c r="C311" s="64"/>
      <c r="D311" s="227" t="s">
        <v>2254</v>
      </c>
      <c r="E311" s="64"/>
      <c r="F311" s="273" t="s">
        <v>13260</v>
      </c>
      <c r="G311" s="64"/>
      <c r="H311" s="64"/>
      <c r="I311" s="177"/>
      <c r="J311" s="64"/>
      <c r="K311" s="64"/>
      <c r="L311" s="62"/>
      <c r="M311" s="223"/>
      <c r="N311" s="43"/>
      <c r="O311" s="43"/>
      <c r="P311" s="43"/>
      <c r="Q311" s="43"/>
      <c r="R311" s="43"/>
      <c r="S311" s="43"/>
      <c r="T311" s="79"/>
      <c r="AT311" s="25" t="s">
        <v>2254</v>
      </c>
      <c r="AU311" s="25" t="s">
        <v>82</v>
      </c>
    </row>
    <row r="312" spans="2:65" s="1" customFormat="1" ht="16.5" customHeight="1">
      <c r="B312" s="42"/>
      <c r="C312" s="209" t="s">
        <v>1567</v>
      </c>
      <c r="D312" s="209" t="s">
        <v>498</v>
      </c>
      <c r="E312" s="210" t="s">
        <v>13261</v>
      </c>
      <c r="F312" s="211" t="s">
        <v>13262</v>
      </c>
      <c r="G312" s="212" t="s">
        <v>2537</v>
      </c>
      <c r="H312" s="213">
        <v>1</v>
      </c>
      <c r="I312" s="214"/>
      <c r="J312" s="215">
        <f>ROUND(I312*H312,2)</f>
        <v>0</v>
      </c>
      <c r="K312" s="211" t="s">
        <v>23</v>
      </c>
      <c r="L312" s="62"/>
      <c r="M312" s="216" t="s">
        <v>23</v>
      </c>
      <c r="N312" s="217" t="s">
        <v>44</v>
      </c>
      <c r="O312" s="43"/>
      <c r="P312" s="218">
        <f>O312*H312</f>
        <v>0</v>
      </c>
      <c r="Q312" s="218">
        <v>0</v>
      </c>
      <c r="R312" s="218">
        <f>Q312*H312</f>
        <v>0</v>
      </c>
      <c r="S312" s="218">
        <v>0</v>
      </c>
      <c r="T312" s="219">
        <f>S312*H312</f>
        <v>0</v>
      </c>
      <c r="AR312" s="25" t="s">
        <v>502</v>
      </c>
      <c r="AT312" s="25" t="s">
        <v>498</v>
      </c>
      <c r="AU312" s="25" t="s">
        <v>82</v>
      </c>
      <c r="AY312" s="25" t="s">
        <v>492</v>
      </c>
      <c r="BE312" s="220">
        <f>IF(N312="základní",J312,0)</f>
        <v>0</v>
      </c>
      <c r="BF312" s="220">
        <f>IF(N312="snížená",J312,0)</f>
        <v>0</v>
      </c>
      <c r="BG312" s="220">
        <f>IF(N312="zákl. přenesená",J312,0)</f>
        <v>0</v>
      </c>
      <c r="BH312" s="220">
        <f>IF(N312="sníž. přenesená",J312,0)</f>
        <v>0</v>
      </c>
      <c r="BI312" s="220">
        <f>IF(N312="nulová",J312,0)</f>
        <v>0</v>
      </c>
      <c r="BJ312" s="25" t="s">
        <v>80</v>
      </c>
      <c r="BK312" s="220">
        <f>ROUND(I312*H312,2)</f>
        <v>0</v>
      </c>
      <c r="BL312" s="25" t="s">
        <v>502</v>
      </c>
      <c r="BM312" s="25" t="s">
        <v>2160</v>
      </c>
    </row>
    <row r="313" spans="2:65" s="1" customFormat="1">
      <c r="B313" s="42"/>
      <c r="C313" s="64"/>
      <c r="D313" s="227" t="s">
        <v>506</v>
      </c>
      <c r="E313" s="64"/>
      <c r="F313" s="274" t="s">
        <v>13262</v>
      </c>
      <c r="G313" s="64"/>
      <c r="H313" s="64"/>
      <c r="I313" s="177"/>
      <c r="J313" s="64"/>
      <c r="K313" s="64"/>
      <c r="L313" s="62"/>
      <c r="M313" s="223"/>
      <c r="N313" s="43"/>
      <c r="O313" s="43"/>
      <c r="P313" s="43"/>
      <c r="Q313" s="43"/>
      <c r="R313" s="43"/>
      <c r="S313" s="43"/>
      <c r="T313" s="79"/>
      <c r="AT313" s="25" t="s">
        <v>506</v>
      </c>
      <c r="AU313" s="25" t="s">
        <v>82</v>
      </c>
    </row>
    <row r="314" spans="2:65" s="1" customFormat="1" ht="16.5" customHeight="1">
      <c r="B314" s="42"/>
      <c r="C314" s="209" t="s">
        <v>1571</v>
      </c>
      <c r="D314" s="209" t="s">
        <v>498</v>
      </c>
      <c r="E314" s="210" t="s">
        <v>13263</v>
      </c>
      <c r="F314" s="211" t="s">
        <v>13264</v>
      </c>
      <c r="G314" s="212" t="s">
        <v>2537</v>
      </c>
      <c r="H314" s="213">
        <v>2</v>
      </c>
      <c r="I314" s="214"/>
      <c r="J314" s="215">
        <f>ROUND(I314*H314,2)</f>
        <v>0</v>
      </c>
      <c r="K314" s="211" t="s">
        <v>23</v>
      </c>
      <c r="L314" s="62"/>
      <c r="M314" s="216" t="s">
        <v>23</v>
      </c>
      <c r="N314" s="217" t="s">
        <v>44</v>
      </c>
      <c r="O314" s="43"/>
      <c r="P314" s="218">
        <f>O314*H314</f>
        <v>0</v>
      </c>
      <c r="Q314" s="218">
        <v>0</v>
      </c>
      <c r="R314" s="218">
        <f>Q314*H314</f>
        <v>0</v>
      </c>
      <c r="S314" s="218">
        <v>0</v>
      </c>
      <c r="T314" s="219">
        <f>S314*H314</f>
        <v>0</v>
      </c>
      <c r="AR314" s="25" t="s">
        <v>502</v>
      </c>
      <c r="AT314" s="25" t="s">
        <v>498</v>
      </c>
      <c r="AU314" s="25" t="s">
        <v>82</v>
      </c>
      <c r="AY314" s="25" t="s">
        <v>492</v>
      </c>
      <c r="BE314" s="220">
        <f>IF(N314="základní",J314,0)</f>
        <v>0</v>
      </c>
      <c r="BF314" s="220">
        <f>IF(N314="snížená",J314,0)</f>
        <v>0</v>
      </c>
      <c r="BG314" s="220">
        <f>IF(N314="zákl. přenesená",J314,0)</f>
        <v>0</v>
      </c>
      <c r="BH314" s="220">
        <f>IF(N314="sníž. přenesená",J314,0)</f>
        <v>0</v>
      </c>
      <c r="BI314" s="220">
        <f>IF(N314="nulová",J314,0)</f>
        <v>0</v>
      </c>
      <c r="BJ314" s="25" t="s">
        <v>80</v>
      </c>
      <c r="BK314" s="220">
        <f>ROUND(I314*H314,2)</f>
        <v>0</v>
      </c>
      <c r="BL314" s="25" t="s">
        <v>502</v>
      </c>
      <c r="BM314" s="25" t="s">
        <v>2180</v>
      </c>
    </row>
    <row r="315" spans="2:65" s="1" customFormat="1">
      <c r="B315" s="42"/>
      <c r="C315" s="64"/>
      <c r="D315" s="227" t="s">
        <v>506</v>
      </c>
      <c r="E315" s="64"/>
      <c r="F315" s="274" t="s">
        <v>13264</v>
      </c>
      <c r="G315" s="64"/>
      <c r="H315" s="64"/>
      <c r="I315" s="177"/>
      <c r="J315" s="64"/>
      <c r="K315" s="64"/>
      <c r="L315" s="62"/>
      <c r="M315" s="223"/>
      <c r="N315" s="43"/>
      <c r="O315" s="43"/>
      <c r="P315" s="43"/>
      <c r="Q315" s="43"/>
      <c r="R315" s="43"/>
      <c r="S315" s="43"/>
      <c r="T315" s="79"/>
      <c r="AT315" s="25" t="s">
        <v>506</v>
      </c>
      <c r="AU315" s="25" t="s">
        <v>82</v>
      </c>
    </row>
    <row r="316" spans="2:65" s="1" customFormat="1" ht="16.5" customHeight="1">
      <c r="B316" s="42"/>
      <c r="C316" s="209" t="s">
        <v>1578</v>
      </c>
      <c r="D316" s="209" t="s">
        <v>498</v>
      </c>
      <c r="E316" s="210" t="s">
        <v>13265</v>
      </c>
      <c r="F316" s="211" t="s">
        <v>13266</v>
      </c>
      <c r="G316" s="212" t="s">
        <v>2537</v>
      </c>
      <c r="H316" s="213">
        <v>26</v>
      </c>
      <c r="I316" s="214"/>
      <c r="J316" s="215">
        <f>ROUND(I316*H316,2)</f>
        <v>0</v>
      </c>
      <c r="K316" s="211" t="s">
        <v>23</v>
      </c>
      <c r="L316" s="62"/>
      <c r="M316" s="216" t="s">
        <v>23</v>
      </c>
      <c r="N316" s="217" t="s">
        <v>44</v>
      </c>
      <c r="O316" s="43"/>
      <c r="P316" s="218">
        <f>O316*H316</f>
        <v>0</v>
      </c>
      <c r="Q316" s="218">
        <v>0</v>
      </c>
      <c r="R316" s="218">
        <f>Q316*H316</f>
        <v>0</v>
      </c>
      <c r="S316" s="218">
        <v>0</v>
      </c>
      <c r="T316" s="219">
        <f>S316*H316</f>
        <v>0</v>
      </c>
      <c r="AR316" s="25" t="s">
        <v>502</v>
      </c>
      <c r="AT316" s="25" t="s">
        <v>498</v>
      </c>
      <c r="AU316" s="25" t="s">
        <v>82</v>
      </c>
      <c r="AY316" s="25" t="s">
        <v>492</v>
      </c>
      <c r="BE316" s="220">
        <f>IF(N316="základní",J316,0)</f>
        <v>0</v>
      </c>
      <c r="BF316" s="220">
        <f>IF(N316="snížená",J316,0)</f>
        <v>0</v>
      </c>
      <c r="BG316" s="220">
        <f>IF(N316="zákl. přenesená",J316,0)</f>
        <v>0</v>
      </c>
      <c r="BH316" s="220">
        <f>IF(N316="sníž. přenesená",J316,0)</f>
        <v>0</v>
      </c>
      <c r="BI316" s="220">
        <f>IF(N316="nulová",J316,0)</f>
        <v>0</v>
      </c>
      <c r="BJ316" s="25" t="s">
        <v>80</v>
      </c>
      <c r="BK316" s="220">
        <f>ROUND(I316*H316,2)</f>
        <v>0</v>
      </c>
      <c r="BL316" s="25" t="s">
        <v>502</v>
      </c>
      <c r="BM316" s="25" t="s">
        <v>2194</v>
      </c>
    </row>
    <row r="317" spans="2:65" s="1" customFormat="1">
      <c r="B317" s="42"/>
      <c r="C317" s="64"/>
      <c r="D317" s="227" t="s">
        <v>506</v>
      </c>
      <c r="E317" s="64"/>
      <c r="F317" s="274" t="s">
        <v>13266</v>
      </c>
      <c r="G317" s="64"/>
      <c r="H317" s="64"/>
      <c r="I317" s="177"/>
      <c r="J317" s="64"/>
      <c r="K317" s="64"/>
      <c r="L317" s="62"/>
      <c r="M317" s="223"/>
      <c r="N317" s="43"/>
      <c r="O317" s="43"/>
      <c r="P317" s="43"/>
      <c r="Q317" s="43"/>
      <c r="R317" s="43"/>
      <c r="S317" s="43"/>
      <c r="T317" s="79"/>
      <c r="AT317" s="25" t="s">
        <v>506</v>
      </c>
      <c r="AU317" s="25" t="s">
        <v>82</v>
      </c>
    </row>
    <row r="318" spans="2:65" s="1" customFormat="1" ht="16.5" customHeight="1">
      <c r="B318" s="42"/>
      <c r="C318" s="209" t="s">
        <v>1584</v>
      </c>
      <c r="D318" s="209" t="s">
        <v>498</v>
      </c>
      <c r="E318" s="210" t="s">
        <v>13357</v>
      </c>
      <c r="F318" s="211" t="s">
        <v>13358</v>
      </c>
      <c r="G318" s="212" t="s">
        <v>2537</v>
      </c>
      <c r="H318" s="213">
        <v>26</v>
      </c>
      <c r="I318" s="214"/>
      <c r="J318" s="215">
        <f>ROUND(I318*H318,2)</f>
        <v>0</v>
      </c>
      <c r="K318" s="211" t="s">
        <v>23</v>
      </c>
      <c r="L318" s="62"/>
      <c r="M318" s="216" t="s">
        <v>23</v>
      </c>
      <c r="N318" s="217" t="s">
        <v>44</v>
      </c>
      <c r="O318" s="43"/>
      <c r="P318" s="218">
        <f>O318*H318</f>
        <v>0</v>
      </c>
      <c r="Q318" s="218">
        <v>0</v>
      </c>
      <c r="R318" s="218">
        <f>Q318*H318</f>
        <v>0</v>
      </c>
      <c r="S318" s="218">
        <v>0</v>
      </c>
      <c r="T318" s="219">
        <f>S318*H318</f>
        <v>0</v>
      </c>
      <c r="AR318" s="25" t="s">
        <v>502</v>
      </c>
      <c r="AT318" s="25" t="s">
        <v>498</v>
      </c>
      <c r="AU318" s="25" t="s">
        <v>82</v>
      </c>
      <c r="AY318" s="25" t="s">
        <v>492</v>
      </c>
      <c r="BE318" s="220">
        <f>IF(N318="základní",J318,0)</f>
        <v>0</v>
      </c>
      <c r="BF318" s="220">
        <f>IF(N318="snížená",J318,0)</f>
        <v>0</v>
      </c>
      <c r="BG318" s="220">
        <f>IF(N318="zákl. přenesená",J318,0)</f>
        <v>0</v>
      </c>
      <c r="BH318" s="220">
        <f>IF(N318="sníž. přenesená",J318,0)</f>
        <v>0</v>
      </c>
      <c r="BI318" s="220">
        <f>IF(N318="nulová",J318,0)</f>
        <v>0</v>
      </c>
      <c r="BJ318" s="25" t="s">
        <v>80</v>
      </c>
      <c r="BK318" s="220">
        <f>ROUND(I318*H318,2)</f>
        <v>0</v>
      </c>
      <c r="BL318" s="25" t="s">
        <v>502</v>
      </c>
      <c r="BM318" s="25" t="s">
        <v>2205</v>
      </c>
    </row>
    <row r="319" spans="2:65" s="1" customFormat="1">
      <c r="B319" s="42"/>
      <c r="C319" s="64"/>
      <c r="D319" s="221" t="s">
        <v>506</v>
      </c>
      <c r="E319" s="64"/>
      <c r="F319" s="222" t="s">
        <v>13358</v>
      </c>
      <c r="G319" s="64"/>
      <c r="H319" s="64"/>
      <c r="I319" s="177"/>
      <c r="J319" s="64"/>
      <c r="K319" s="64"/>
      <c r="L319" s="62"/>
      <c r="M319" s="223"/>
      <c r="N319" s="43"/>
      <c r="O319" s="43"/>
      <c r="P319" s="43"/>
      <c r="Q319" s="43"/>
      <c r="R319" s="43"/>
      <c r="S319" s="43"/>
      <c r="T319" s="79"/>
      <c r="AT319" s="25" t="s">
        <v>506</v>
      </c>
      <c r="AU319" s="25" t="s">
        <v>82</v>
      </c>
    </row>
    <row r="320" spans="2:65" s="1" customFormat="1" ht="24">
      <c r="B320" s="42"/>
      <c r="C320" s="64"/>
      <c r="D320" s="227" t="s">
        <v>2254</v>
      </c>
      <c r="E320" s="64"/>
      <c r="F320" s="273" t="s">
        <v>13269</v>
      </c>
      <c r="G320" s="64"/>
      <c r="H320" s="64"/>
      <c r="I320" s="177"/>
      <c r="J320" s="64"/>
      <c r="K320" s="64"/>
      <c r="L320" s="62"/>
      <c r="M320" s="223"/>
      <c r="N320" s="43"/>
      <c r="O320" s="43"/>
      <c r="P320" s="43"/>
      <c r="Q320" s="43"/>
      <c r="R320" s="43"/>
      <c r="S320" s="43"/>
      <c r="T320" s="79"/>
      <c r="AT320" s="25" t="s">
        <v>2254</v>
      </c>
      <c r="AU320" s="25" t="s">
        <v>82</v>
      </c>
    </row>
    <row r="321" spans="2:65" s="1" customFormat="1" ht="16.5" customHeight="1">
      <c r="B321" s="42"/>
      <c r="C321" s="209" t="s">
        <v>1591</v>
      </c>
      <c r="D321" s="209" t="s">
        <v>498</v>
      </c>
      <c r="E321" s="210" t="s">
        <v>13247</v>
      </c>
      <c r="F321" s="211" t="s">
        <v>13248</v>
      </c>
      <c r="G321" s="212" t="s">
        <v>2537</v>
      </c>
      <c r="H321" s="213">
        <v>2</v>
      </c>
      <c r="I321" s="214"/>
      <c r="J321" s="215">
        <f>ROUND(I321*H321,2)</f>
        <v>0</v>
      </c>
      <c r="K321" s="211" t="s">
        <v>23</v>
      </c>
      <c r="L321" s="62"/>
      <c r="M321" s="216" t="s">
        <v>23</v>
      </c>
      <c r="N321" s="217" t="s">
        <v>44</v>
      </c>
      <c r="O321" s="43"/>
      <c r="P321" s="218">
        <f>O321*H321</f>
        <v>0</v>
      </c>
      <c r="Q321" s="218">
        <v>0</v>
      </c>
      <c r="R321" s="218">
        <f>Q321*H321</f>
        <v>0</v>
      </c>
      <c r="S321" s="218">
        <v>0</v>
      </c>
      <c r="T321" s="219">
        <f>S321*H321</f>
        <v>0</v>
      </c>
      <c r="AR321" s="25" t="s">
        <v>502</v>
      </c>
      <c r="AT321" s="25" t="s">
        <v>498</v>
      </c>
      <c r="AU321" s="25" t="s">
        <v>82</v>
      </c>
      <c r="AY321" s="25" t="s">
        <v>492</v>
      </c>
      <c r="BE321" s="220">
        <f>IF(N321="základní",J321,0)</f>
        <v>0</v>
      </c>
      <c r="BF321" s="220">
        <f>IF(N321="snížená",J321,0)</f>
        <v>0</v>
      </c>
      <c r="BG321" s="220">
        <f>IF(N321="zákl. přenesená",J321,0)</f>
        <v>0</v>
      </c>
      <c r="BH321" s="220">
        <f>IF(N321="sníž. přenesená",J321,0)</f>
        <v>0</v>
      </c>
      <c r="BI321" s="220">
        <f>IF(N321="nulová",J321,0)</f>
        <v>0</v>
      </c>
      <c r="BJ321" s="25" t="s">
        <v>80</v>
      </c>
      <c r="BK321" s="220">
        <f>ROUND(I321*H321,2)</f>
        <v>0</v>
      </c>
      <c r="BL321" s="25" t="s">
        <v>502</v>
      </c>
      <c r="BM321" s="25" t="s">
        <v>2214</v>
      </c>
    </row>
    <row r="322" spans="2:65" s="1" customFormat="1">
      <c r="B322" s="42"/>
      <c r="C322" s="64"/>
      <c r="D322" s="221" t="s">
        <v>506</v>
      </c>
      <c r="E322" s="64"/>
      <c r="F322" s="222" t="s">
        <v>13248</v>
      </c>
      <c r="G322" s="64"/>
      <c r="H322" s="64"/>
      <c r="I322" s="177"/>
      <c r="J322" s="64"/>
      <c r="K322" s="64"/>
      <c r="L322" s="62"/>
      <c r="M322" s="223"/>
      <c r="N322" s="43"/>
      <c r="O322" s="43"/>
      <c r="P322" s="43"/>
      <c r="Q322" s="43"/>
      <c r="R322" s="43"/>
      <c r="S322" s="43"/>
      <c r="T322" s="79"/>
      <c r="AT322" s="25" t="s">
        <v>506</v>
      </c>
      <c r="AU322" s="25" t="s">
        <v>82</v>
      </c>
    </row>
    <row r="323" spans="2:65" s="1" customFormat="1" ht="24">
      <c r="B323" s="42"/>
      <c r="C323" s="64"/>
      <c r="D323" s="227" t="s">
        <v>2254</v>
      </c>
      <c r="E323" s="64"/>
      <c r="F323" s="273" t="s">
        <v>13249</v>
      </c>
      <c r="G323" s="64"/>
      <c r="H323" s="64"/>
      <c r="I323" s="177"/>
      <c r="J323" s="64"/>
      <c r="K323" s="64"/>
      <c r="L323" s="62"/>
      <c r="M323" s="223"/>
      <c r="N323" s="43"/>
      <c r="O323" s="43"/>
      <c r="P323" s="43"/>
      <c r="Q323" s="43"/>
      <c r="R323" s="43"/>
      <c r="S323" s="43"/>
      <c r="T323" s="79"/>
      <c r="AT323" s="25" t="s">
        <v>2254</v>
      </c>
      <c r="AU323" s="25" t="s">
        <v>82</v>
      </c>
    </row>
    <row r="324" spans="2:65" s="1" customFormat="1" ht="16.5" customHeight="1">
      <c r="B324" s="42"/>
      <c r="C324" s="209" t="s">
        <v>1596</v>
      </c>
      <c r="D324" s="209" t="s">
        <v>498</v>
      </c>
      <c r="E324" s="210" t="s">
        <v>13250</v>
      </c>
      <c r="F324" s="211" t="s">
        <v>13251</v>
      </c>
      <c r="G324" s="212" t="s">
        <v>2537</v>
      </c>
      <c r="H324" s="213">
        <v>1</v>
      </c>
      <c r="I324" s="214"/>
      <c r="J324" s="215">
        <f>ROUND(I324*H324,2)</f>
        <v>0</v>
      </c>
      <c r="K324" s="211" t="s">
        <v>23</v>
      </c>
      <c r="L324" s="62"/>
      <c r="M324" s="216" t="s">
        <v>23</v>
      </c>
      <c r="N324" s="217" t="s">
        <v>44</v>
      </c>
      <c r="O324" s="43"/>
      <c r="P324" s="218">
        <f>O324*H324</f>
        <v>0</v>
      </c>
      <c r="Q324" s="218">
        <v>0</v>
      </c>
      <c r="R324" s="218">
        <f>Q324*H324</f>
        <v>0</v>
      </c>
      <c r="S324" s="218">
        <v>0</v>
      </c>
      <c r="T324" s="219">
        <f>S324*H324</f>
        <v>0</v>
      </c>
      <c r="AR324" s="25" t="s">
        <v>502</v>
      </c>
      <c r="AT324" s="25" t="s">
        <v>498</v>
      </c>
      <c r="AU324" s="25" t="s">
        <v>82</v>
      </c>
      <c r="AY324" s="25" t="s">
        <v>492</v>
      </c>
      <c r="BE324" s="220">
        <f>IF(N324="základní",J324,0)</f>
        <v>0</v>
      </c>
      <c r="BF324" s="220">
        <f>IF(N324="snížená",J324,0)</f>
        <v>0</v>
      </c>
      <c r="BG324" s="220">
        <f>IF(N324="zákl. přenesená",J324,0)</f>
        <v>0</v>
      </c>
      <c r="BH324" s="220">
        <f>IF(N324="sníž. přenesená",J324,0)</f>
        <v>0</v>
      </c>
      <c r="BI324" s="220">
        <f>IF(N324="nulová",J324,0)</f>
        <v>0</v>
      </c>
      <c r="BJ324" s="25" t="s">
        <v>80</v>
      </c>
      <c r="BK324" s="220">
        <f>ROUND(I324*H324,2)</f>
        <v>0</v>
      </c>
      <c r="BL324" s="25" t="s">
        <v>502</v>
      </c>
      <c r="BM324" s="25" t="s">
        <v>2225</v>
      </c>
    </row>
    <row r="325" spans="2:65" s="1" customFormat="1">
      <c r="B325" s="42"/>
      <c r="C325" s="64"/>
      <c r="D325" s="227" t="s">
        <v>506</v>
      </c>
      <c r="E325" s="64"/>
      <c r="F325" s="274" t="s">
        <v>13251</v>
      </c>
      <c r="G325" s="64"/>
      <c r="H325" s="64"/>
      <c r="I325" s="177"/>
      <c r="J325" s="64"/>
      <c r="K325" s="64"/>
      <c r="L325" s="62"/>
      <c r="M325" s="223"/>
      <c r="N325" s="43"/>
      <c r="O325" s="43"/>
      <c r="P325" s="43"/>
      <c r="Q325" s="43"/>
      <c r="R325" s="43"/>
      <c r="S325" s="43"/>
      <c r="T325" s="79"/>
      <c r="AT325" s="25" t="s">
        <v>506</v>
      </c>
      <c r="AU325" s="25" t="s">
        <v>82</v>
      </c>
    </row>
    <row r="326" spans="2:65" s="1" customFormat="1" ht="16.5" customHeight="1">
      <c r="B326" s="42"/>
      <c r="C326" s="209" t="s">
        <v>1603</v>
      </c>
      <c r="D326" s="209" t="s">
        <v>498</v>
      </c>
      <c r="E326" s="210" t="s">
        <v>13270</v>
      </c>
      <c r="F326" s="211" t="s">
        <v>13271</v>
      </c>
      <c r="G326" s="212" t="s">
        <v>832</v>
      </c>
      <c r="H326" s="213">
        <v>1</v>
      </c>
      <c r="I326" s="214"/>
      <c r="J326" s="215">
        <f>ROUND(I326*H326,2)</f>
        <v>0</v>
      </c>
      <c r="K326" s="211" t="s">
        <v>23</v>
      </c>
      <c r="L326" s="62"/>
      <c r="M326" s="216" t="s">
        <v>23</v>
      </c>
      <c r="N326" s="217" t="s">
        <v>44</v>
      </c>
      <c r="O326" s="43"/>
      <c r="P326" s="218">
        <f>O326*H326</f>
        <v>0</v>
      </c>
      <c r="Q326" s="218">
        <v>0</v>
      </c>
      <c r="R326" s="218">
        <f>Q326*H326</f>
        <v>0</v>
      </c>
      <c r="S326" s="218">
        <v>0</v>
      </c>
      <c r="T326" s="219">
        <f>S326*H326</f>
        <v>0</v>
      </c>
      <c r="AR326" s="25" t="s">
        <v>502</v>
      </c>
      <c r="AT326" s="25" t="s">
        <v>498</v>
      </c>
      <c r="AU326" s="25" t="s">
        <v>82</v>
      </c>
      <c r="AY326" s="25" t="s">
        <v>492</v>
      </c>
      <c r="BE326" s="220">
        <f>IF(N326="základní",J326,0)</f>
        <v>0</v>
      </c>
      <c r="BF326" s="220">
        <f>IF(N326="snížená",J326,0)</f>
        <v>0</v>
      </c>
      <c r="BG326" s="220">
        <f>IF(N326="zákl. přenesená",J326,0)</f>
        <v>0</v>
      </c>
      <c r="BH326" s="220">
        <f>IF(N326="sníž. přenesená",J326,0)</f>
        <v>0</v>
      </c>
      <c r="BI326" s="220">
        <f>IF(N326="nulová",J326,0)</f>
        <v>0</v>
      </c>
      <c r="BJ326" s="25" t="s">
        <v>80</v>
      </c>
      <c r="BK326" s="220">
        <f>ROUND(I326*H326,2)</f>
        <v>0</v>
      </c>
      <c r="BL326" s="25" t="s">
        <v>502</v>
      </c>
      <c r="BM326" s="25" t="s">
        <v>2237</v>
      </c>
    </row>
    <row r="327" spans="2:65" s="1" customFormat="1">
      <c r="B327" s="42"/>
      <c r="C327" s="64"/>
      <c r="D327" s="221" t="s">
        <v>506</v>
      </c>
      <c r="E327" s="64"/>
      <c r="F327" s="222" t="s">
        <v>13271</v>
      </c>
      <c r="G327" s="64"/>
      <c r="H327" s="64"/>
      <c r="I327" s="177"/>
      <c r="J327" s="64"/>
      <c r="K327" s="64"/>
      <c r="L327" s="62"/>
      <c r="M327" s="223"/>
      <c r="N327" s="43"/>
      <c r="O327" s="43"/>
      <c r="P327" s="43"/>
      <c r="Q327" s="43"/>
      <c r="R327" s="43"/>
      <c r="S327" s="43"/>
      <c r="T327" s="79"/>
      <c r="AT327" s="25" t="s">
        <v>506</v>
      </c>
      <c r="AU327" s="25" t="s">
        <v>82</v>
      </c>
    </row>
    <row r="328" spans="2:65" s="1" customFormat="1" ht="24">
      <c r="B328" s="42"/>
      <c r="C328" s="64"/>
      <c r="D328" s="227" t="s">
        <v>2254</v>
      </c>
      <c r="E328" s="64"/>
      <c r="F328" s="273" t="s">
        <v>13359</v>
      </c>
      <c r="G328" s="64"/>
      <c r="H328" s="64"/>
      <c r="I328" s="177"/>
      <c r="J328" s="64"/>
      <c r="K328" s="64"/>
      <c r="L328" s="62"/>
      <c r="M328" s="223"/>
      <c r="N328" s="43"/>
      <c r="O328" s="43"/>
      <c r="P328" s="43"/>
      <c r="Q328" s="43"/>
      <c r="R328" s="43"/>
      <c r="S328" s="43"/>
      <c r="T328" s="79"/>
      <c r="AT328" s="25" t="s">
        <v>2254</v>
      </c>
      <c r="AU328" s="25" t="s">
        <v>82</v>
      </c>
    </row>
    <row r="329" spans="2:65" s="1" customFormat="1" ht="16.5" customHeight="1">
      <c r="B329" s="42"/>
      <c r="C329" s="209" t="s">
        <v>1608</v>
      </c>
      <c r="D329" s="209" t="s">
        <v>498</v>
      </c>
      <c r="E329" s="210" t="s">
        <v>13360</v>
      </c>
      <c r="F329" s="211" t="s">
        <v>13361</v>
      </c>
      <c r="G329" s="212" t="s">
        <v>2537</v>
      </c>
      <c r="H329" s="213">
        <v>1</v>
      </c>
      <c r="I329" s="214"/>
      <c r="J329" s="215">
        <f>ROUND(I329*H329,2)</f>
        <v>0</v>
      </c>
      <c r="K329" s="211" t="s">
        <v>23</v>
      </c>
      <c r="L329" s="62"/>
      <c r="M329" s="216" t="s">
        <v>23</v>
      </c>
      <c r="N329" s="217" t="s">
        <v>44</v>
      </c>
      <c r="O329" s="43"/>
      <c r="P329" s="218">
        <f>O329*H329</f>
        <v>0</v>
      </c>
      <c r="Q329" s="218">
        <v>0</v>
      </c>
      <c r="R329" s="218">
        <f>Q329*H329</f>
        <v>0</v>
      </c>
      <c r="S329" s="218">
        <v>0</v>
      </c>
      <c r="T329" s="219">
        <f>S329*H329</f>
        <v>0</v>
      </c>
      <c r="AR329" s="25" t="s">
        <v>502</v>
      </c>
      <c r="AT329" s="25" t="s">
        <v>498</v>
      </c>
      <c r="AU329" s="25" t="s">
        <v>82</v>
      </c>
      <c r="AY329" s="25" t="s">
        <v>492</v>
      </c>
      <c r="BE329" s="220">
        <f>IF(N329="základní",J329,0)</f>
        <v>0</v>
      </c>
      <c r="BF329" s="220">
        <f>IF(N329="snížená",J329,0)</f>
        <v>0</v>
      </c>
      <c r="BG329" s="220">
        <f>IF(N329="zákl. přenesená",J329,0)</f>
        <v>0</v>
      </c>
      <c r="BH329" s="220">
        <f>IF(N329="sníž. přenesená",J329,0)</f>
        <v>0</v>
      </c>
      <c r="BI329" s="220">
        <f>IF(N329="nulová",J329,0)</f>
        <v>0</v>
      </c>
      <c r="BJ329" s="25" t="s">
        <v>80</v>
      </c>
      <c r="BK329" s="220">
        <f>ROUND(I329*H329,2)</f>
        <v>0</v>
      </c>
      <c r="BL329" s="25" t="s">
        <v>502</v>
      </c>
      <c r="BM329" s="25" t="s">
        <v>2264</v>
      </c>
    </row>
    <row r="330" spans="2:65" s="1" customFormat="1">
      <c r="B330" s="42"/>
      <c r="C330" s="64"/>
      <c r="D330" s="221" t="s">
        <v>506</v>
      </c>
      <c r="E330" s="64"/>
      <c r="F330" s="222" t="s">
        <v>13361</v>
      </c>
      <c r="G330" s="64"/>
      <c r="H330" s="64"/>
      <c r="I330" s="177"/>
      <c r="J330" s="64"/>
      <c r="K330" s="64"/>
      <c r="L330" s="62"/>
      <c r="M330" s="223"/>
      <c r="N330" s="43"/>
      <c r="O330" s="43"/>
      <c r="P330" s="43"/>
      <c r="Q330" s="43"/>
      <c r="R330" s="43"/>
      <c r="S330" s="43"/>
      <c r="T330" s="79"/>
      <c r="AT330" s="25" t="s">
        <v>506</v>
      </c>
      <c r="AU330" s="25" t="s">
        <v>82</v>
      </c>
    </row>
    <row r="331" spans="2:65" s="1" customFormat="1" ht="24">
      <c r="B331" s="42"/>
      <c r="C331" s="64"/>
      <c r="D331" s="221" t="s">
        <v>2254</v>
      </c>
      <c r="E331" s="64"/>
      <c r="F331" s="224" t="s">
        <v>13362</v>
      </c>
      <c r="G331" s="64"/>
      <c r="H331" s="64"/>
      <c r="I331" s="177"/>
      <c r="J331" s="64"/>
      <c r="K331" s="64"/>
      <c r="L331" s="62"/>
      <c r="M331" s="223"/>
      <c r="N331" s="43"/>
      <c r="O331" s="43"/>
      <c r="P331" s="43"/>
      <c r="Q331" s="43"/>
      <c r="R331" s="43"/>
      <c r="S331" s="43"/>
      <c r="T331" s="79"/>
      <c r="AT331" s="25" t="s">
        <v>2254</v>
      </c>
      <c r="AU331" s="25" t="s">
        <v>82</v>
      </c>
    </row>
    <row r="332" spans="2:65" s="11" customFormat="1" ht="29.85" customHeight="1">
      <c r="B332" s="192"/>
      <c r="C332" s="193"/>
      <c r="D332" s="206" t="s">
        <v>72</v>
      </c>
      <c r="E332" s="207" t="s">
        <v>5920</v>
      </c>
      <c r="F332" s="207" t="s">
        <v>13363</v>
      </c>
      <c r="G332" s="193"/>
      <c r="H332" s="193"/>
      <c r="I332" s="196"/>
      <c r="J332" s="208">
        <f>BK332</f>
        <v>0</v>
      </c>
      <c r="K332" s="193"/>
      <c r="L332" s="198"/>
      <c r="M332" s="199"/>
      <c r="N332" s="200"/>
      <c r="O332" s="200"/>
      <c r="P332" s="201">
        <f>SUM(P333:P392)</f>
        <v>0</v>
      </c>
      <c r="Q332" s="200"/>
      <c r="R332" s="201">
        <f>SUM(R333:R392)</f>
        <v>0</v>
      </c>
      <c r="S332" s="200"/>
      <c r="T332" s="202">
        <f>SUM(T333:T392)</f>
        <v>0</v>
      </c>
      <c r="AR332" s="203" t="s">
        <v>80</v>
      </c>
      <c r="AT332" s="204" t="s">
        <v>72</v>
      </c>
      <c r="AU332" s="204" t="s">
        <v>80</v>
      </c>
      <c r="AY332" s="203" t="s">
        <v>492</v>
      </c>
      <c r="BK332" s="205">
        <f>SUM(BK333:BK392)</f>
        <v>0</v>
      </c>
    </row>
    <row r="333" spans="2:65" s="1" customFormat="1" ht="16.5" customHeight="1">
      <c r="B333" s="42"/>
      <c r="C333" s="209" t="s">
        <v>1613</v>
      </c>
      <c r="D333" s="209" t="s">
        <v>498</v>
      </c>
      <c r="E333" s="210" t="s">
        <v>13190</v>
      </c>
      <c r="F333" s="211" t="s">
        <v>13191</v>
      </c>
      <c r="G333" s="212" t="s">
        <v>832</v>
      </c>
      <c r="H333" s="213">
        <v>120</v>
      </c>
      <c r="I333" s="214"/>
      <c r="J333" s="215">
        <f>ROUND(I333*H333,2)</f>
        <v>0</v>
      </c>
      <c r="K333" s="211" t="s">
        <v>23</v>
      </c>
      <c r="L333" s="62"/>
      <c r="M333" s="216" t="s">
        <v>23</v>
      </c>
      <c r="N333" s="217" t="s">
        <v>44</v>
      </c>
      <c r="O333" s="43"/>
      <c r="P333" s="218">
        <f>O333*H333</f>
        <v>0</v>
      </c>
      <c r="Q333" s="218">
        <v>0</v>
      </c>
      <c r="R333" s="218">
        <f>Q333*H333</f>
        <v>0</v>
      </c>
      <c r="S333" s="218">
        <v>0</v>
      </c>
      <c r="T333" s="219">
        <f>S333*H333</f>
        <v>0</v>
      </c>
      <c r="AR333" s="25" t="s">
        <v>502</v>
      </c>
      <c r="AT333" s="25" t="s">
        <v>498</v>
      </c>
      <c r="AU333" s="25" t="s">
        <v>82</v>
      </c>
      <c r="AY333" s="25" t="s">
        <v>492</v>
      </c>
      <c r="BE333" s="220">
        <f>IF(N333="základní",J333,0)</f>
        <v>0</v>
      </c>
      <c r="BF333" s="220">
        <f>IF(N333="snížená",J333,0)</f>
        <v>0</v>
      </c>
      <c r="BG333" s="220">
        <f>IF(N333="zákl. přenesená",J333,0)</f>
        <v>0</v>
      </c>
      <c r="BH333" s="220">
        <f>IF(N333="sníž. přenesená",J333,0)</f>
        <v>0</v>
      </c>
      <c r="BI333" s="220">
        <f>IF(N333="nulová",J333,0)</f>
        <v>0</v>
      </c>
      <c r="BJ333" s="25" t="s">
        <v>80</v>
      </c>
      <c r="BK333" s="220">
        <f>ROUND(I333*H333,2)</f>
        <v>0</v>
      </c>
      <c r="BL333" s="25" t="s">
        <v>502</v>
      </c>
      <c r="BM333" s="25" t="s">
        <v>2281</v>
      </c>
    </row>
    <row r="334" spans="2:65" s="1" customFormat="1">
      <c r="B334" s="42"/>
      <c r="C334" s="64"/>
      <c r="D334" s="227" t="s">
        <v>506</v>
      </c>
      <c r="E334" s="64"/>
      <c r="F334" s="274" t="s">
        <v>13191</v>
      </c>
      <c r="G334" s="64"/>
      <c r="H334" s="64"/>
      <c r="I334" s="177"/>
      <c r="J334" s="64"/>
      <c r="K334" s="64"/>
      <c r="L334" s="62"/>
      <c r="M334" s="223"/>
      <c r="N334" s="43"/>
      <c r="O334" s="43"/>
      <c r="P334" s="43"/>
      <c r="Q334" s="43"/>
      <c r="R334" s="43"/>
      <c r="S334" s="43"/>
      <c r="T334" s="79"/>
      <c r="AT334" s="25" t="s">
        <v>506</v>
      </c>
      <c r="AU334" s="25" t="s">
        <v>82</v>
      </c>
    </row>
    <row r="335" spans="2:65" s="1" customFormat="1" ht="16.5" customHeight="1">
      <c r="B335" s="42"/>
      <c r="C335" s="209" t="s">
        <v>1619</v>
      </c>
      <c r="D335" s="209" t="s">
        <v>498</v>
      </c>
      <c r="E335" s="210" t="s">
        <v>13211</v>
      </c>
      <c r="F335" s="211" t="s">
        <v>13212</v>
      </c>
      <c r="G335" s="212" t="s">
        <v>2537</v>
      </c>
      <c r="H335" s="213">
        <v>1</v>
      </c>
      <c r="I335" s="214"/>
      <c r="J335" s="215">
        <f>ROUND(I335*H335,2)</f>
        <v>0</v>
      </c>
      <c r="K335" s="211" t="s">
        <v>23</v>
      </c>
      <c r="L335" s="62"/>
      <c r="M335" s="216" t="s">
        <v>23</v>
      </c>
      <c r="N335" s="217" t="s">
        <v>44</v>
      </c>
      <c r="O335" s="43"/>
      <c r="P335" s="218">
        <f>O335*H335</f>
        <v>0</v>
      </c>
      <c r="Q335" s="218">
        <v>0</v>
      </c>
      <c r="R335" s="218">
        <f>Q335*H335</f>
        <v>0</v>
      </c>
      <c r="S335" s="218">
        <v>0</v>
      </c>
      <c r="T335" s="219">
        <f>S335*H335</f>
        <v>0</v>
      </c>
      <c r="AR335" s="25" t="s">
        <v>502</v>
      </c>
      <c r="AT335" s="25" t="s">
        <v>498</v>
      </c>
      <c r="AU335" s="25" t="s">
        <v>82</v>
      </c>
      <c r="AY335" s="25" t="s">
        <v>492</v>
      </c>
      <c r="BE335" s="220">
        <f>IF(N335="základní",J335,0)</f>
        <v>0</v>
      </c>
      <c r="BF335" s="220">
        <f>IF(N335="snížená",J335,0)</f>
        <v>0</v>
      </c>
      <c r="BG335" s="220">
        <f>IF(N335="zákl. přenesená",J335,0)</f>
        <v>0</v>
      </c>
      <c r="BH335" s="220">
        <f>IF(N335="sníž. přenesená",J335,0)</f>
        <v>0</v>
      </c>
      <c r="BI335" s="220">
        <f>IF(N335="nulová",J335,0)</f>
        <v>0</v>
      </c>
      <c r="BJ335" s="25" t="s">
        <v>80</v>
      </c>
      <c r="BK335" s="220">
        <f>ROUND(I335*H335,2)</f>
        <v>0</v>
      </c>
      <c r="BL335" s="25" t="s">
        <v>502</v>
      </c>
      <c r="BM335" s="25" t="s">
        <v>2289</v>
      </c>
    </row>
    <row r="336" spans="2:65" s="1" customFormat="1">
      <c r="B336" s="42"/>
      <c r="C336" s="64"/>
      <c r="D336" s="221" t="s">
        <v>506</v>
      </c>
      <c r="E336" s="64"/>
      <c r="F336" s="222" t="s">
        <v>13212</v>
      </c>
      <c r="G336" s="64"/>
      <c r="H336" s="64"/>
      <c r="I336" s="177"/>
      <c r="J336" s="64"/>
      <c r="K336" s="64"/>
      <c r="L336" s="62"/>
      <c r="M336" s="223"/>
      <c r="N336" s="43"/>
      <c r="O336" s="43"/>
      <c r="P336" s="43"/>
      <c r="Q336" s="43"/>
      <c r="R336" s="43"/>
      <c r="S336" s="43"/>
      <c r="T336" s="79"/>
      <c r="AT336" s="25" t="s">
        <v>506</v>
      </c>
      <c r="AU336" s="25" t="s">
        <v>82</v>
      </c>
    </row>
    <row r="337" spans="2:65" s="1" customFormat="1" ht="24">
      <c r="B337" s="42"/>
      <c r="C337" s="64"/>
      <c r="D337" s="227" t="s">
        <v>2254</v>
      </c>
      <c r="E337" s="64"/>
      <c r="F337" s="273" t="s">
        <v>13315</v>
      </c>
      <c r="G337" s="64"/>
      <c r="H337" s="64"/>
      <c r="I337" s="177"/>
      <c r="J337" s="64"/>
      <c r="K337" s="64"/>
      <c r="L337" s="62"/>
      <c r="M337" s="223"/>
      <c r="N337" s="43"/>
      <c r="O337" s="43"/>
      <c r="P337" s="43"/>
      <c r="Q337" s="43"/>
      <c r="R337" s="43"/>
      <c r="S337" s="43"/>
      <c r="T337" s="79"/>
      <c r="AT337" s="25" t="s">
        <v>2254</v>
      </c>
      <c r="AU337" s="25" t="s">
        <v>82</v>
      </c>
    </row>
    <row r="338" spans="2:65" s="1" customFormat="1" ht="16.5" customHeight="1">
      <c r="B338" s="42"/>
      <c r="C338" s="209" t="s">
        <v>1624</v>
      </c>
      <c r="D338" s="209" t="s">
        <v>498</v>
      </c>
      <c r="E338" s="210" t="s">
        <v>13331</v>
      </c>
      <c r="F338" s="211" t="s">
        <v>13159</v>
      </c>
      <c r="G338" s="212" t="s">
        <v>2537</v>
      </c>
      <c r="H338" s="213">
        <v>9</v>
      </c>
      <c r="I338" s="214"/>
      <c r="J338" s="215">
        <f>ROUND(I338*H338,2)</f>
        <v>0</v>
      </c>
      <c r="K338" s="211" t="s">
        <v>23</v>
      </c>
      <c r="L338" s="62"/>
      <c r="M338" s="216" t="s">
        <v>23</v>
      </c>
      <c r="N338" s="217" t="s">
        <v>44</v>
      </c>
      <c r="O338" s="43"/>
      <c r="P338" s="218">
        <f>O338*H338</f>
        <v>0</v>
      </c>
      <c r="Q338" s="218">
        <v>0</v>
      </c>
      <c r="R338" s="218">
        <f>Q338*H338</f>
        <v>0</v>
      </c>
      <c r="S338" s="218">
        <v>0</v>
      </c>
      <c r="T338" s="219">
        <f>S338*H338</f>
        <v>0</v>
      </c>
      <c r="AR338" s="25" t="s">
        <v>502</v>
      </c>
      <c r="AT338" s="25" t="s">
        <v>498</v>
      </c>
      <c r="AU338" s="25" t="s">
        <v>82</v>
      </c>
      <c r="AY338" s="25" t="s">
        <v>492</v>
      </c>
      <c r="BE338" s="220">
        <f>IF(N338="základní",J338,0)</f>
        <v>0</v>
      </c>
      <c r="BF338" s="220">
        <f>IF(N338="snížená",J338,0)</f>
        <v>0</v>
      </c>
      <c r="BG338" s="220">
        <f>IF(N338="zákl. přenesená",J338,0)</f>
        <v>0</v>
      </c>
      <c r="BH338" s="220">
        <f>IF(N338="sníž. přenesená",J338,0)</f>
        <v>0</v>
      </c>
      <c r="BI338" s="220">
        <f>IF(N338="nulová",J338,0)</f>
        <v>0</v>
      </c>
      <c r="BJ338" s="25" t="s">
        <v>80</v>
      </c>
      <c r="BK338" s="220">
        <f>ROUND(I338*H338,2)</f>
        <v>0</v>
      </c>
      <c r="BL338" s="25" t="s">
        <v>502</v>
      </c>
      <c r="BM338" s="25" t="s">
        <v>2296</v>
      </c>
    </row>
    <row r="339" spans="2:65" s="1" customFormat="1">
      <c r="B339" s="42"/>
      <c r="C339" s="64"/>
      <c r="D339" s="227" t="s">
        <v>506</v>
      </c>
      <c r="E339" s="64"/>
      <c r="F339" s="274" t="s">
        <v>13159</v>
      </c>
      <c r="G339" s="64"/>
      <c r="H339" s="64"/>
      <c r="I339" s="177"/>
      <c r="J339" s="64"/>
      <c r="K339" s="64"/>
      <c r="L339" s="62"/>
      <c r="M339" s="223"/>
      <c r="N339" s="43"/>
      <c r="O339" s="43"/>
      <c r="P339" s="43"/>
      <c r="Q339" s="43"/>
      <c r="R339" s="43"/>
      <c r="S339" s="43"/>
      <c r="T339" s="79"/>
      <c r="AT339" s="25" t="s">
        <v>506</v>
      </c>
      <c r="AU339" s="25" t="s">
        <v>82</v>
      </c>
    </row>
    <row r="340" spans="2:65" s="1" customFormat="1" ht="16.5" customHeight="1">
      <c r="B340" s="42"/>
      <c r="C340" s="209" t="s">
        <v>1629</v>
      </c>
      <c r="D340" s="209" t="s">
        <v>498</v>
      </c>
      <c r="E340" s="210" t="s">
        <v>13364</v>
      </c>
      <c r="F340" s="211" t="s">
        <v>13219</v>
      </c>
      <c r="G340" s="212" t="s">
        <v>2537</v>
      </c>
      <c r="H340" s="213">
        <v>1</v>
      </c>
      <c r="I340" s="214"/>
      <c r="J340" s="215">
        <f>ROUND(I340*H340,2)</f>
        <v>0</v>
      </c>
      <c r="K340" s="211" t="s">
        <v>23</v>
      </c>
      <c r="L340" s="62"/>
      <c r="M340" s="216" t="s">
        <v>23</v>
      </c>
      <c r="N340" s="217" t="s">
        <v>44</v>
      </c>
      <c r="O340" s="43"/>
      <c r="P340" s="218">
        <f>O340*H340</f>
        <v>0</v>
      </c>
      <c r="Q340" s="218">
        <v>0</v>
      </c>
      <c r="R340" s="218">
        <f>Q340*H340</f>
        <v>0</v>
      </c>
      <c r="S340" s="218">
        <v>0</v>
      </c>
      <c r="T340" s="219">
        <f>S340*H340</f>
        <v>0</v>
      </c>
      <c r="AR340" s="25" t="s">
        <v>502</v>
      </c>
      <c r="AT340" s="25" t="s">
        <v>498</v>
      </c>
      <c r="AU340" s="25" t="s">
        <v>82</v>
      </c>
      <c r="AY340" s="25" t="s">
        <v>492</v>
      </c>
      <c r="BE340" s="220">
        <f>IF(N340="základní",J340,0)</f>
        <v>0</v>
      </c>
      <c r="BF340" s="220">
        <f>IF(N340="snížená",J340,0)</f>
        <v>0</v>
      </c>
      <c r="BG340" s="220">
        <f>IF(N340="zákl. přenesená",J340,0)</f>
        <v>0</v>
      </c>
      <c r="BH340" s="220">
        <f>IF(N340="sníž. přenesená",J340,0)</f>
        <v>0</v>
      </c>
      <c r="BI340" s="220">
        <f>IF(N340="nulová",J340,0)</f>
        <v>0</v>
      </c>
      <c r="BJ340" s="25" t="s">
        <v>80</v>
      </c>
      <c r="BK340" s="220">
        <f>ROUND(I340*H340,2)</f>
        <v>0</v>
      </c>
      <c r="BL340" s="25" t="s">
        <v>502</v>
      </c>
      <c r="BM340" s="25" t="s">
        <v>2302</v>
      </c>
    </row>
    <row r="341" spans="2:65" s="1" customFormat="1">
      <c r="B341" s="42"/>
      <c r="C341" s="64"/>
      <c r="D341" s="221" t="s">
        <v>506</v>
      </c>
      <c r="E341" s="64"/>
      <c r="F341" s="222" t="s">
        <v>13219</v>
      </c>
      <c r="G341" s="64"/>
      <c r="H341" s="64"/>
      <c r="I341" s="177"/>
      <c r="J341" s="64"/>
      <c r="K341" s="64"/>
      <c r="L341" s="62"/>
      <c r="M341" s="223"/>
      <c r="N341" s="43"/>
      <c r="O341" s="43"/>
      <c r="P341" s="43"/>
      <c r="Q341" s="43"/>
      <c r="R341" s="43"/>
      <c r="S341" s="43"/>
      <c r="T341" s="79"/>
      <c r="AT341" s="25" t="s">
        <v>506</v>
      </c>
      <c r="AU341" s="25" t="s">
        <v>82</v>
      </c>
    </row>
    <row r="342" spans="2:65" s="1" customFormat="1" ht="24">
      <c r="B342" s="42"/>
      <c r="C342" s="64"/>
      <c r="D342" s="227" t="s">
        <v>2254</v>
      </c>
      <c r="E342" s="64"/>
      <c r="F342" s="273" t="s">
        <v>13365</v>
      </c>
      <c r="G342" s="64"/>
      <c r="H342" s="64"/>
      <c r="I342" s="177"/>
      <c r="J342" s="64"/>
      <c r="K342" s="64"/>
      <c r="L342" s="62"/>
      <c r="M342" s="223"/>
      <c r="N342" s="43"/>
      <c r="O342" s="43"/>
      <c r="P342" s="43"/>
      <c r="Q342" s="43"/>
      <c r="R342" s="43"/>
      <c r="S342" s="43"/>
      <c r="T342" s="79"/>
      <c r="AT342" s="25" t="s">
        <v>2254</v>
      </c>
      <c r="AU342" s="25" t="s">
        <v>82</v>
      </c>
    </row>
    <row r="343" spans="2:65" s="1" customFormat="1" ht="16.5" customHeight="1">
      <c r="B343" s="42"/>
      <c r="C343" s="209" t="s">
        <v>1636</v>
      </c>
      <c r="D343" s="209" t="s">
        <v>498</v>
      </c>
      <c r="E343" s="210" t="s">
        <v>13224</v>
      </c>
      <c r="F343" s="211" t="s">
        <v>13225</v>
      </c>
      <c r="G343" s="212" t="s">
        <v>13226</v>
      </c>
      <c r="H343" s="213">
        <v>4</v>
      </c>
      <c r="I343" s="214"/>
      <c r="J343" s="215">
        <f>ROUND(I343*H343,2)</f>
        <v>0</v>
      </c>
      <c r="K343" s="211" t="s">
        <v>23</v>
      </c>
      <c r="L343" s="62"/>
      <c r="M343" s="216" t="s">
        <v>23</v>
      </c>
      <c r="N343" s="217" t="s">
        <v>44</v>
      </c>
      <c r="O343" s="43"/>
      <c r="P343" s="218">
        <f>O343*H343</f>
        <v>0</v>
      </c>
      <c r="Q343" s="218">
        <v>0</v>
      </c>
      <c r="R343" s="218">
        <f>Q343*H343</f>
        <v>0</v>
      </c>
      <c r="S343" s="218">
        <v>0</v>
      </c>
      <c r="T343" s="219">
        <f>S343*H343</f>
        <v>0</v>
      </c>
      <c r="AR343" s="25" t="s">
        <v>502</v>
      </c>
      <c r="AT343" s="25" t="s">
        <v>498</v>
      </c>
      <c r="AU343" s="25" t="s">
        <v>82</v>
      </c>
      <c r="AY343" s="25" t="s">
        <v>492</v>
      </c>
      <c r="BE343" s="220">
        <f>IF(N343="základní",J343,0)</f>
        <v>0</v>
      </c>
      <c r="BF343" s="220">
        <f>IF(N343="snížená",J343,0)</f>
        <v>0</v>
      </c>
      <c r="BG343" s="220">
        <f>IF(N343="zákl. přenesená",J343,0)</f>
        <v>0</v>
      </c>
      <c r="BH343" s="220">
        <f>IF(N343="sníž. přenesená",J343,0)</f>
        <v>0</v>
      </c>
      <c r="BI343" s="220">
        <f>IF(N343="nulová",J343,0)</f>
        <v>0</v>
      </c>
      <c r="BJ343" s="25" t="s">
        <v>80</v>
      </c>
      <c r="BK343" s="220">
        <f>ROUND(I343*H343,2)</f>
        <v>0</v>
      </c>
      <c r="BL343" s="25" t="s">
        <v>502</v>
      </c>
      <c r="BM343" s="25" t="s">
        <v>2308</v>
      </c>
    </row>
    <row r="344" spans="2:65" s="1" customFormat="1">
      <c r="B344" s="42"/>
      <c r="C344" s="64"/>
      <c r="D344" s="227" t="s">
        <v>506</v>
      </c>
      <c r="E344" s="64"/>
      <c r="F344" s="274" t="s">
        <v>13225</v>
      </c>
      <c r="G344" s="64"/>
      <c r="H344" s="64"/>
      <c r="I344" s="177"/>
      <c r="J344" s="64"/>
      <c r="K344" s="64"/>
      <c r="L344" s="62"/>
      <c r="M344" s="223"/>
      <c r="N344" s="43"/>
      <c r="O344" s="43"/>
      <c r="P344" s="43"/>
      <c r="Q344" s="43"/>
      <c r="R344" s="43"/>
      <c r="S344" s="43"/>
      <c r="T344" s="79"/>
      <c r="AT344" s="25" t="s">
        <v>506</v>
      </c>
      <c r="AU344" s="25" t="s">
        <v>82</v>
      </c>
    </row>
    <row r="345" spans="2:65" s="1" customFormat="1" ht="16.5" customHeight="1">
      <c r="B345" s="42"/>
      <c r="C345" s="209" t="s">
        <v>1643</v>
      </c>
      <c r="D345" s="209" t="s">
        <v>498</v>
      </c>
      <c r="E345" s="210" t="s">
        <v>13366</v>
      </c>
      <c r="F345" s="211" t="s">
        <v>13367</v>
      </c>
      <c r="G345" s="212" t="s">
        <v>9445</v>
      </c>
      <c r="H345" s="213">
        <v>32</v>
      </c>
      <c r="I345" s="214"/>
      <c r="J345" s="215">
        <f>ROUND(I345*H345,2)</f>
        <v>0</v>
      </c>
      <c r="K345" s="211" t="s">
        <v>23</v>
      </c>
      <c r="L345" s="62"/>
      <c r="M345" s="216" t="s">
        <v>23</v>
      </c>
      <c r="N345" s="217" t="s">
        <v>44</v>
      </c>
      <c r="O345" s="43"/>
      <c r="P345" s="218">
        <f>O345*H345</f>
        <v>0</v>
      </c>
      <c r="Q345" s="218">
        <v>0</v>
      </c>
      <c r="R345" s="218">
        <f>Q345*H345</f>
        <v>0</v>
      </c>
      <c r="S345" s="218">
        <v>0</v>
      </c>
      <c r="T345" s="219">
        <f>S345*H345</f>
        <v>0</v>
      </c>
      <c r="AR345" s="25" t="s">
        <v>502</v>
      </c>
      <c r="AT345" s="25" t="s">
        <v>498</v>
      </c>
      <c r="AU345" s="25" t="s">
        <v>82</v>
      </c>
      <c r="AY345" s="25" t="s">
        <v>492</v>
      </c>
      <c r="BE345" s="220">
        <f>IF(N345="základní",J345,0)</f>
        <v>0</v>
      </c>
      <c r="BF345" s="220">
        <f>IF(N345="snížená",J345,0)</f>
        <v>0</v>
      </c>
      <c r="BG345" s="220">
        <f>IF(N345="zákl. přenesená",J345,0)</f>
        <v>0</v>
      </c>
      <c r="BH345" s="220">
        <f>IF(N345="sníž. přenesená",J345,0)</f>
        <v>0</v>
      </c>
      <c r="BI345" s="220">
        <f>IF(N345="nulová",J345,0)</f>
        <v>0</v>
      </c>
      <c r="BJ345" s="25" t="s">
        <v>80</v>
      </c>
      <c r="BK345" s="220">
        <f>ROUND(I345*H345,2)</f>
        <v>0</v>
      </c>
      <c r="BL345" s="25" t="s">
        <v>502</v>
      </c>
      <c r="BM345" s="25" t="s">
        <v>2314</v>
      </c>
    </row>
    <row r="346" spans="2:65" s="1" customFormat="1">
      <c r="B346" s="42"/>
      <c r="C346" s="64"/>
      <c r="D346" s="221" t="s">
        <v>506</v>
      </c>
      <c r="E346" s="64"/>
      <c r="F346" s="222" t="s">
        <v>13367</v>
      </c>
      <c r="G346" s="64"/>
      <c r="H346" s="64"/>
      <c r="I346" s="177"/>
      <c r="J346" s="64"/>
      <c r="K346" s="64"/>
      <c r="L346" s="62"/>
      <c r="M346" s="223"/>
      <c r="N346" s="43"/>
      <c r="O346" s="43"/>
      <c r="P346" s="43"/>
      <c r="Q346" s="43"/>
      <c r="R346" s="43"/>
      <c r="S346" s="43"/>
      <c r="T346" s="79"/>
      <c r="AT346" s="25" t="s">
        <v>506</v>
      </c>
      <c r="AU346" s="25" t="s">
        <v>82</v>
      </c>
    </row>
    <row r="347" spans="2:65" s="1" customFormat="1" ht="36">
      <c r="B347" s="42"/>
      <c r="C347" s="64"/>
      <c r="D347" s="227" t="s">
        <v>2254</v>
      </c>
      <c r="E347" s="64"/>
      <c r="F347" s="273" t="s">
        <v>13368</v>
      </c>
      <c r="G347" s="64"/>
      <c r="H347" s="64"/>
      <c r="I347" s="177"/>
      <c r="J347" s="64"/>
      <c r="K347" s="64"/>
      <c r="L347" s="62"/>
      <c r="M347" s="223"/>
      <c r="N347" s="43"/>
      <c r="O347" s="43"/>
      <c r="P347" s="43"/>
      <c r="Q347" s="43"/>
      <c r="R347" s="43"/>
      <c r="S347" s="43"/>
      <c r="T347" s="79"/>
      <c r="AT347" s="25" t="s">
        <v>2254</v>
      </c>
      <c r="AU347" s="25" t="s">
        <v>82</v>
      </c>
    </row>
    <row r="348" spans="2:65" s="1" customFormat="1" ht="16.5" customHeight="1">
      <c r="B348" s="42"/>
      <c r="C348" s="209" t="s">
        <v>1650</v>
      </c>
      <c r="D348" s="209" t="s">
        <v>498</v>
      </c>
      <c r="E348" s="210" t="s">
        <v>13369</v>
      </c>
      <c r="F348" s="211" t="s">
        <v>13370</v>
      </c>
      <c r="G348" s="212" t="s">
        <v>180</v>
      </c>
      <c r="H348" s="213">
        <v>35</v>
      </c>
      <c r="I348" s="214"/>
      <c r="J348" s="215">
        <f>ROUND(I348*H348,2)</f>
        <v>0</v>
      </c>
      <c r="K348" s="211" t="s">
        <v>23</v>
      </c>
      <c r="L348" s="62"/>
      <c r="M348" s="216" t="s">
        <v>23</v>
      </c>
      <c r="N348" s="217" t="s">
        <v>44</v>
      </c>
      <c r="O348" s="43"/>
      <c r="P348" s="218">
        <f>O348*H348</f>
        <v>0</v>
      </c>
      <c r="Q348" s="218">
        <v>0</v>
      </c>
      <c r="R348" s="218">
        <f>Q348*H348</f>
        <v>0</v>
      </c>
      <c r="S348" s="218">
        <v>0</v>
      </c>
      <c r="T348" s="219">
        <f>S348*H348</f>
        <v>0</v>
      </c>
      <c r="AR348" s="25" t="s">
        <v>502</v>
      </c>
      <c r="AT348" s="25" t="s">
        <v>498</v>
      </c>
      <c r="AU348" s="25" t="s">
        <v>82</v>
      </c>
      <c r="AY348" s="25" t="s">
        <v>492</v>
      </c>
      <c r="BE348" s="220">
        <f>IF(N348="základní",J348,0)</f>
        <v>0</v>
      </c>
      <c r="BF348" s="220">
        <f>IF(N348="snížená",J348,0)</f>
        <v>0</v>
      </c>
      <c r="BG348" s="220">
        <f>IF(N348="zákl. přenesená",J348,0)</f>
        <v>0</v>
      </c>
      <c r="BH348" s="220">
        <f>IF(N348="sníž. přenesená",J348,0)</f>
        <v>0</v>
      </c>
      <c r="BI348" s="220">
        <f>IF(N348="nulová",J348,0)</f>
        <v>0</v>
      </c>
      <c r="BJ348" s="25" t="s">
        <v>80</v>
      </c>
      <c r="BK348" s="220">
        <f>ROUND(I348*H348,2)</f>
        <v>0</v>
      </c>
      <c r="BL348" s="25" t="s">
        <v>502</v>
      </c>
      <c r="BM348" s="25" t="s">
        <v>338</v>
      </c>
    </row>
    <row r="349" spans="2:65" s="1" customFormat="1">
      <c r="B349" s="42"/>
      <c r="C349" s="64"/>
      <c r="D349" s="221" t="s">
        <v>506</v>
      </c>
      <c r="E349" s="64"/>
      <c r="F349" s="222" t="s">
        <v>13370</v>
      </c>
      <c r="G349" s="64"/>
      <c r="H349" s="64"/>
      <c r="I349" s="177"/>
      <c r="J349" s="64"/>
      <c r="K349" s="64"/>
      <c r="L349" s="62"/>
      <c r="M349" s="223"/>
      <c r="N349" s="43"/>
      <c r="O349" s="43"/>
      <c r="P349" s="43"/>
      <c r="Q349" s="43"/>
      <c r="R349" s="43"/>
      <c r="S349" s="43"/>
      <c r="T349" s="79"/>
      <c r="AT349" s="25" t="s">
        <v>506</v>
      </c>
      <c r="AU349" s="25" t="s">
        <v>82</v>
      </c>
    </row>
    <row r="350" spans="2:65" s="1" customFormat="1" ht="24">
      <c r="B350" s="42"/>
      <c r="C350" s="64"/>
      <c r="D350" s="227" t="s">
        <v>2254</v>
      </c>
      <c r="E350" s="64"/>
      <c r="F350" s="273" t="s">
        <v>13371</v>
      </c>
      <c r="G350" s="64"/>
      <c r="H350" s="64"/>
      <c r="I350" s="177"/>
      <c r="J350" s="64"/>
      <c r="K350" s="64"/>
      <c r="L350" s="62"/>
      <c r="M350" s="223"/>
      <c r="N350" s="43"/>
      <c r="O350" s="43"/>
      <c r="P350" s="43"/>
      <c r="Q350" s="43"/>
      <c r="R350" s="43"/>
      <c r="S350" s="43"/>
      <c r="T350" s="79"/>
      <c r="AT350" s="25" t="s">
        <v>2254</v>
      </c>
      <c r="AU350" s="25" t="s">
        <v>82</v>
      </c>
    </row>
    <row r="351" spans="2:65" s="1" customFormat="1" ht="16.5" customHeight="1">
      <c r="B351" s="42"/>
      <c r="C351" s="209" t="s">
        <v>1656</v>
      </c>
      <c r="D351" s="209" t="s">
        <v>498</v>
      </c>
      <c r="E351" s="210" t="s">
        <v>13372</v>
      </c>
      <c r="F351" s="211" t="s">
        <v>13235</v>
      </c>
      <c r="G351" s="212" t="s">
        <v>2537</v>
      </c>
      <c r="H351" s="213">
        <v>1</v>
      </c>
      <c r="I351" s="214"/>
      <c r="J351" s="215">
        <f>ROUND(I351*H351,2)</f>
        <v>0</v>
      </c>
      <c r="K351" s="211" t="s">
        <v>23</v>
      </c>
      <c r="L351" s="62"/>
      <c r="M351" s="216" t="s">
        <v>23</v>
      </c>
      <c r="N351" s="217" t="s">
        <v>44</v>
      </c>
      <c r="O351" s="43"/>
      <c r="P351" s="218">
        <f>O351*H351</f>
        <v>0</v>
      </c>
      <c r="Q351" s="218">
        <v>0</v>
      </c>
      <c r="R351" s="218">
        <f>Q351*H351</f>
        <v>0</v>
      </c>
      <c r="S351" s="218">
        <v>0</v>
      </c>
      <c r="T351" s="219">
        <f>S351*H351</f>
        <v>0</v>
      </c>
      <c r="AR351" s="25" t="s">
        <v>502</v>
      </c>
      <c r="AT351" s="25" t="s">
        <v>498</v>
      </c>
      <c r="AU351" s="25" t="s">
        <v>82</v>
      </c>
      <c r="AY351" s="25" t="s">
        <v>492</v>
      </c>
      <c r="BE351" s="220">
        <f>IF(N351="základní",J351,0)</f>
        <v>0</v>
      </c>
      <c r="BF351" s="220">
        <f>IF(N351="snížená",J351,0)</f>
        <v>0</v>
      </c>
      <c r="BG351" s="220">
        <f>IF(N351="zákl. přenesená",J351,0)</f>
        <v>0</v>
      </c>
      <c r="BH351" s="220">
        <f>IF(N351="sníž. přenesená",J351,0)</f>
        <v>0</v>
      </c>
      <c r="BI351" s="220">
        <f>IF(N351="nulová",J351,0)</f>
        <v>0</v>
      </c>
      <c r="BJ351" s="25" t="s">
        <v>80</v>
      </c>
      <c r="BK351" s="220">
        <f>ROUND(I351*H351,2)</f>
        <v>0</v>
      </c>
      <c r="BL351" s="25" t="s">
        <v>502</v>
      </c>
      <c r="BM351" s="25" t="s">
        <v>2330</v>
      </c>
    </row>
    <row r="352" spans="2:65" s="1" customFormat="1">
      <c r="B352" s="42"/>
      <c r="C352" s="64"/>
      <c r="D352" s="221" t="s">
        <v>506</v>
      </c>
      <c r="E352" s="64"/>
      <c r="F352" s="222" t="s">
        <v>13235</v>
      </c>
      <c r="G352" s="64"/>
      <c r="H352" s="64"/>
      <c r="I352" s="177"/>
      <c r="J352" s="64"/>
      <c r="K352" s="64"/>
      <c r="L352" s="62"/>
      <c r="M352" s="223"/>
      <c r="N352" s="43"/>
      <c r="O352" s="43"/>
      <c r="P352" s="43"/>
      <c r="Q352" s="43"/>
      <c r="R352" s="43"/>
      <c r="S352" s="43"/>
      <c r="T352" s="79"/>
      <c r="AT352" s="25" t="s">
        <v>506</v>
      </c>
      <c r="AU352" s="25" t="s">
        <v>82</v>
      </c>
    </row>
    <row r="353" spans="2:65" s="1" customFormat="1" ht="24">
      <c r="B353" s="42"/>
      <c r="C353" s="64"/>
      <c r="D353" s="227" t="s">
        <v>2254</v>
      </c>
      <c r="E353" s="64"/>
      <c r="F353" s="273" t="s">
        <v>13373</v>
      </c>
      <c r="G353" s="64"/>
      <c r="H353" s="64"/>
      <c r="I353" s="177"/>
      <c r="J353" s="64"/>
      <c r="K353" s="64"/>
      <c r="L353" s="62"/>
      <c r="M353" s="223"/>
      <c r="N353" s="43"/>
      <c r="O353" s="43"/>
      <c r="P353" s="43"/>
      <c r="Q353" s="43"/>
      <c r="R353" s="43"/>
      <c r="S353" s="43"/>
      <c r="T353" s="79"/>
      <c r="AT353" s="25" t="s">
        <v>2254</v>
      </c>
      <c r="AU353" s="25" t="s">
        <v>82</v>
      </c>
    </row>
    <row r="354" spans="2:65" s="1" customFormat="1" ht="16.5" customHeight="1">
      <c r="B354" s="42"/>
      <c r="C354" s="209" t="s">
        <v>452</v>
      </c>
      <c r="D354" s="209" t="s">
        <v>498</v>
      </c>
      <c r="E354" s="210" t="s">
        <v>13258</v>
      </c>
      <c r="F354" s="211" t="s">
        <v>13259</v>
      </c>
      <c r="G354" s="212" t="s">
        <v>2537</v>
      </c>
      <c r="H354" s="213">
        <v>1</v>
      </c>
      <c r="I354" s="214"/>
      <c r="J354" s="215">
        <f>ROUND(I354*H354,2)</f>
        <v>0</v>
      </c>
      <c r="K354" s="211" t="s">
        <v>23</v>
      </c>
      <c r="L354" s="62"/>
      <c r="M354" s="216" t="s">
        <v>23</v>
      </c>
      <c r="N354" s="217" t="s">
        <v>44</v>
      </c>
      <c r="O354" s="43"/>
      <c r="P354" s="218">
        <f>O354*H354</f>
        <v>0</v>
      </c>
      <c r="Q354" s="218">
        <v>0</v>
      </c>
      <c r="R354" s="218">
        <f>Q354*H354</f>
        <v>0</v>
      </c>
      <c r="S354" s="218">
        <v>0</v>
      </c>
      <c r="T354" s="219">
        <f>S354*H354</f>
        <v>0</v>
      </c>
      <c r="AR354" s="25" t="s">
        <v>502</v>
      </c>
      <c r="AT354" s="25" t="s">
        <v>498</v>
      </c>
      <c r="AU354" s="25" t="s">
        <v>82</v>
      </c>
      <c r="AY354" s="25" t="s">
        <v>492</v>
      </c>
      <c r="BE354" s="220">
        <f>IF(N354="základní",J354,0)</f>
        <v>0</v>
      </c>
      <c r="BF354" s="220">
        <f>IF(N354="snížená",J354,0)</f>
        <v>0</v>
      </c>
      <c r="BG354" s="220">
        <f>IF(N354="zákl. přenesená",J354,0)</f>
        <v>0</v>
      </c>
      <c r="BH354" s="220">
        <f>IF(N354="sníž. přenesená",J354,0)</f>
        <v>0</v>
      </c>
      <c r="BI354" s="220">
        <f>IF(N354="nulová",J354,0)</f>
        <v>0</v>
      </c>
      <c r="BJ354" s="25" t="s">
        <v>80</v>
      </c>
      <c r="BK354" s="220">
        <f>ROUND(I354*H354,2)</f>
        <v>0</v>
      </c>
      <c r="BL354" s="25" t="s">
        <v>502</v>
      </c>
      <c r="BM354" s="25" t="s">
        <v>2336</v>
      </c>
    </row>
    <row r="355" spans="2:65" s="1" customFormat="1">
      <c r="B355" s="42"/>
      <c r="C355" s="64"/>
      <c r="D355" s="221" t="s">
        <v>506</v>
      </c>
      <c r="E355" s="64"/>
      <c r="F355" s="222" t="s">
        <v>13259</v>
      </c>
      <c r="G355" s="64"/>
      <c r="H355" s="64"/>
      <c r="I355" s="177"/>
      <c r="J355" s="64"/>
      <c r="K355" s="64"/>
      <c r="L355" s="62"/>
      <c r="M355" s="223"/>
      <c r="N355" s="43"/>
      <c r="O355" s="43"/>
      <c r="P355" s="43"/>
      <c r="Q355" s="43"/>
      <c r="R355" s="43"/>
      <c r="S355" s="43"/>
      <c r="T355" s="79"/>
      <c r="AT355" s="25" t="s">
        <v>506</v>
      </c>
      <c r="AU355" s="25" t="s">
        <v>82</v>
      </c>
    </row>
    <row r="356" spans="2:65" s="1" customFormat="1" ht="24">
      <c r="B356" s="42"/>
      <c r="C356" s="64"/>
      <c r="D356" s="227" t="s">
        <v>2254</v>
      </c>
      <c r="E356" s="64"/>
      <c r="F356" s="273" t="s">
        <v>13260</v>
      </c>
      <c r="G356" s="64"/>
      <c r="H356" s="64"/>
      <c r="I356" s="177"/>
      <c r="J356" s="64"/>
      <c r="K356" s="64"/>
      <c r="L356" s="62"/>
      <c r="M356" s="223"/>
      <c r="N356" s="43"/>
      <c r="O356" s="43"/>
      <c r="P356" s="43"/>
      <c r="Q356" s="43"/>
      <c r="R356" s="43"/>
      <c r="S356" s="43"/>
      <c r="T356" s="79"/>
      <c r="AT356" s="25" t="s">
        <v>2254</v>
      </c>
      <c r="AU356" s="25" t="s">
        <v>82</v>
      </c>
    </row>
    <row r="357" spans="2:65" s="1" customFormat="1" ht="16.5" customHeight="1">
      <c r="B357" s="42"/>
      <c r="C357" s="209" t="s">
        <v>1667</v>
      </c>
      <c r="D357" s="209" t="s">
        <v>498</v>
      </c>
      <c r="E357" s="210" t="s">
        <v>13261</v>
      </c>
      <c r="F357" s="211" t="s">
        <v>13262</v>
      </c>
      <c r="G357" s="212" t="s">
        <v>2537</v>
      </c>
      <c r="H357" s="213">
        <v>1</v>
      </c>
      <c r="I357" s="214"/>
      <c r="J357" s="215">
        <f>ROUND(I357*H357,2)</f>
        <v>0</v>
      </c>
      <c r="K357" s="211" t="s">
        <v>23</v>
      </c>
      <c r="L357" s="62"/>
      <c r="M357" s="216" t="s">
        <v>23</v>
      </c>
      <c r="N357" s="217" t="s">
        <v>44</v>
      </c>
      <c r="O357" s="43"/>
      <c r="P357" s="218">
        <f>O357*H357</f>
        <v>0</v>
      </c>
      <c r="Q357" s="218">
        <v>0</v>
      </c>
      <c r="R357" s="218">
        <f>Q357*H357</f>
        <v>0</v>
      </c>
      <c r="S357" s="218">
        <v>0</v>
      </c>
      <c r="T357" s="219">
        <f>S357*H357</f>
        <v>0</v>
      </c>
      <c r="AR357" s="25" t="s">
        <v>502</v>
      </c>
      <c r="AT357" s="25" t="s">
        <v>498</v>
      </c>
      <c r="AU357" s="25" t="s">
        <v>82</v>
      </c>
      <c r="AY357" s="25" t="s">
        <v>492</v>
      </c>
      <c r="BE357" s="220">
        <f>IF(N357="základní",J357,0)</f>
        <v>0</v>
      </c>
      <c r="BF357" s="220">
        <f>IF(N357="snížená",J357,0)</f>
        <v>0</v>
      </c>
      <c r="BG357" s="220">
        <f>IF(N357="zákl. přenesená",J357,0)</f>
        <v>0</v>
      </c>
      <c r="BH357" s="220">
        <f>IF(N357="sníž. přenesená",J357,0)</f>
        <v>0</v>
      </c>
      <c r="BI357" s="220">
        <f>IF(N357="nulová",J357,0)</f>
        <v>0</v>
      </c>
      <c r="BJ357" s="25" t="s">
        <v>80</v>
      </c>
      <c r="BK357" s="220">
        <f>ROUND(I357*H357,2)</f>
        <v>0</v>
      </c>
      <c r="BL357" s="25" t="s">
        <v>502</v>
      </c>
      <c r="BM357" s="25" t="s">
        <v>2343</v>
      </c>
    </row>
    <row r="358" spans="2:65" s="1" customFormat="1">
      <c r="B358" s="42"/>
      <c r="C358" s="64"/>
      <c r="D358" s="227" t="s">
        <v>506</v>
      </c>
      <c r="E358" s="64"/>
      <c r="F358" s="274" t="s">
        <v>13262</v>
      </c>
      <c r="G358" s="64"/>
      <c r="H358" s="64"/>
      <c r="I358" s="177"/>
      <c r="J358" s="64"/>
      <c r="K358" s="64"/>
      <c r="L358" s="62"/>
      <c r="M358" s="223"/>
      <c r="N358" s="43"/>
      <c r="O358" s="43"/>
      <c r="P358" s="43"/>
      <c r="Q358" s="43"/>
      <c r="R358" s="43"/>
      <c r="S358" s="43"/>
      <c r="T358" s="79"/>
      <c r="AT358" s="25" t="s">
        <v>506</v>
      </c>
      <c r="AU358" s="25" t="s">
        <v>82</v>
      </c>
    </row>
    <row r="359" spans="2:65" s="1" customFormat="1" ht="16.5" customHeight="1">
      <c r="B359" s="42"/>
      <c r="C359" s="209" t="s">
        <v>1674</v>
      </c>
      <c r="D359" s="209" t="s">
        <v>498</v>
      </c>
      <c r="E359" s="210" t="s">
        <v>13263</v>
      </c>
      <c r="F359" s="211" t="s">
        <v>13264</v>
      </c>
      <c r="G359" s="212" t="s">
        <v>2537</v>
      </c>
      <c r="H359" s="213">
        <v>1</v>
      </c>
      <c r="I359" s="214"/>
      <c r="J359" s="215">
        <f>ROUND(I359*H359,2)</f>
        <v>0</v>
      </c>
      <c r="K359" s="211" t="s">
        <v>23</v>
      </c>
      <c r="L359" s="62"/>
      <c r="M359" s="216" t="s">
        <v>23</v>
      </c>
      <c r="N359" s="217" t="s">
        <v>44</v>
      </c>
      <c r="O359" s="43"/>
      <c r="P359" s="218">
        <f>O359*H359</f>
        <v>0</v>
      </c>
      <c r="Q359" s="218">
        <v>0</v>
      </c>
      <c r="R359" s="218">
        <f>Q359*H359</f>
        <v>0</v>
      </c>
      <c r="S359" s="218">
        <v>0</v>
      </c>
      <c r="T359" s="219">
        <f>S359*H359</f>
        <v>0</v>
      </c>
      <c r="AR359" s="25" t="s">
        <v>502</v>
      </c>
      <c r="AT359" s="25" t="s">
        <v>498</v>
      </c>
      <c r="AU359" s="25" t="s">
        <v>82</v>
      </c>
      <c r="AY359" s="25" t="s">
        <v>492</v>
      </c>
      <c r="BE359" s="220">
        <f>IF(N359="základní",J359,0)</f>
        <v>0</v>
      </c>
      <c r="BF359" s="220">
        <f>IF(N359="snížená",J359,0)</f>
        <v>0</v>
      </c>
      <c r="BG359" s="220">
        <f>IF(N359="zákl. přenesená",J359,0)</f>
        <v>0</v>
      </c>
      <c r="BH359" s="220">
        <f>IF(N359="sníž. přenesená",J359,0)</f>
        <v>0</v>
      </c>
      <c r="BI359" s="220">
        <f>IF(N359="nulová",J359,0)</f>
        <v>0</v>
      </c>
      <c r="BJ359" s="25" t="s">
        <v>80</v>
      </c>
      <c r="BK359" s="220">
        <f>ROUND(I359*H359,2)</f>
        <v>0</v>
      </c>
      <c r="BL359" s="25" t="s">
        <v>502</v>
      </c>
      <c r="BM359" s="25" t="s">
        <v>2350</v>
      </c>
    </row>
    <row r="360" spans="2:65" s="1" customFormat="1">
      <c r="B360" s="42"/>
      <c r="C360" s="64"/>
      <c r="D360" s="227" t="s">
        <v>506</v>
      </c>
      <c r="E360" s="64"/>
      <c r="F360" s="274" t="s">
        <v>13264</v>
      </c>
      <c r="G360" s="64"/>
      <c r="H360" s="64"/>
      <c r="I360" s="177"/>
      <c r="J360" s="64"/>
      <c r="K360" s="64"/>
      <c r="L360" s="62"/>
      <c r="M360" s="223"/>
      <c r="N360" s="43"/>
      <c r="O360" s="43"/>
      <c r="P360" s="43"/>
      <c r="Q360" s="43"/>
      <c r="R360" s="43"/>
      <c r="S360" s="43"/>
      <c r="T360" s="79"/>
      <c r="AT360" s="25" t="s">
        <v>506</v>
      </c>
      <c r="AU360" s="25" t="s">
        <v>82</v>
      </c>
    </row>
    <row r="361" spans="2:65" s="1" customFormat="1" ht="16.5" customHeight="1">
      <c r="B361" s="42"/>
      <c r="C361" s="209" t="s">
        <v>1684</v>
      </c>
      <c r="D361" s="209" t="s">
        <v>498</v>
      </c>
      <c r="E361" s="210" t="s">
        <v>13265</v>
      </c>
      <c r="F361" s="211" t="s">
        <v>13266</v>
      </c>
      <c r="G361" s="212" t="s">
        <v>2537</v>
      </c>
      <c r="H361" s="213">
        <v>5</v>
      </c>
      <c r="I361" s="214"/>
      <c r="J361" s="215">
        <f>ROUND(I361*H361,2)</f>
        <v>0</v>
      </c>
      <c r="K361" s="211" t="s">
        <v>23</v>
      </c>
      <c r="L361" s="62"/>
      <c r="M361" s="216" t="s">
        <v>23</v>
      </c>
      <c r="N361" s="217" t="s">
        <v>44</v>
      </c>
      <c r="O361" s="43"/>
      <c r="P361" s="218">
        <f>O361*H361</f>
        <v>0</v>
      </c>
      <c r="Q361" s="218">
        <v>0</v>
      </c>
      <c r="R361" s="218">
        <f>Q361*H361</f>
        <v>0</v>
      </c>
      <c r="S361" s="218">
        <v>0</v>
      </c>
      <c r="T361" s="219">
        <f>S361*H361</f>
        <v>0</v>
      </c>
      <c r="AR361" s="25" t="s">
        <v>502</v>
      </c>
      <c r="AT361" s="25" t="s">
        <v>498</v>
      </c>
      <c r="AU361" s="25" t="s">
        <v>82</v>
      </c>
      <c r="AY361" s="25" t="s">
        <v>492</v>
      </c>
      <c r="BE361" s="220">
        <f>IF(N361="základní",J361,0)</f>
        <v>0</v>
      </c>
      <c r="BF361" s="220">
        <f>IF(N361="snížená",J361,0)</f>
        <v>0</v>
      </c>
      <c r="BG361" s="220">
        <f>IF(N361="zákl. přenesená",J361,0)</f>
        <v>0</v>
      </c>
      <c r="BH361" s="220">
        <f>IF(N361="sníž. přenesená",J361,0)</f>
        <v>0</v>
      </c>
      <c r="BI361" s="220">
        <f>IF(N361="nulová",J361,0)</f>
        <v>0</v>
      </c>
      <c r="BJ361" s="25" t="s">
        <v>80</v>
      </c>
      <c r="BK361" s="220">
        <f>ROUND(I361*H361,2)</f>
        <v>0</v>
      </c>
      <c r="BL361" s="25" t="s">
        <v>502</v>
      </c>
      <c r="BM361" s="25" t="s">
        <v>2357</v>
      </c>
    </row>
    <row r="362" spans="2:65" s="1" customFormat="1">
      <c r="B362" s="42"/>
      <c r="C362" s="64"/>
      <c r="D362" s="227" t="s">
        <v>506</v>
      </c>
      <c r="E362" s="64"/>
      <c r="F362" s="274" t="s">
        <v>13266</v>
      </c>
      <c r="G362" s="64"/>
      <c r="H362" s="64"/>
      <c r="I362" s="177"/>
      <c r="J362" s="64"/>
      <c r="K362" s="64"/>
      <c r="L362" s="62"/>
      <c r="M362" s="223"/>
      <c r="N362" s="43"/>
      <c r="O362" s="43"/>
      <c r="P362" s="43"/>
      <c r="Q362" s="43"/>
      <c r="R362" s="43"/>
      <c r="S362" s="43"/>
      <c r="T362" s="79"/>
      <c r="AT362" s="25" t="s">
        <v>506</v>
      </c>
      <c r="AU362" s="25" t="s">
        <v>82</v>
      </c>
    </row>
    <row r="363" spans="2:65" s="1" customFormat="1" ht="16.5" customHeight="1">
      <c r="B363" s="42"/>
      <c r="C363" s="209" t="s">
        <v>326</v>
      </c>
      <c r="D363" s="209" t="s">
        <v>498</v>
      </c>
      <c r="E363" s="210" t="s">
        <v>13267</v>
      </c>
      <c r="F363" s="211" t="s">
        <v>13268</v>
      </c>
      <c r="G363" s="212" t="s">
        <v>2537</v>
      </c>
      <c r="H363" s="213">
        <v>5</v>
      </c>
      <c r="I363" s="214"/>
      <c r="J363" s="215">
        <f>ROUND(I363*H363,2)</f>
        <v>0</v>
      </c>
      <c r="K363" s="211" t="s">
        <v>23</v>
      </c>
      <c r="L363" s="62"/>
      <c r="M363" s="216" t="s">
        <v>23</v>
      </c>
      <c r="N363" s="217" t="s">
        <v>44</v>
      </c>
      <c r="O363" s="43"/>
      <c r="P363" s="218">
        <f>O363*H363</f>
        <v>0</v>
      </c>
      <c r="Q363" s="218">
        <v>0</v>
      </c>
      <c r="R363" s="218">
        <f>Q363*H363</f>
        <v>0</v>
      </c>
      <c r="S363" s="218">
        <v>0</v>
      </c>
      <c r="T363" s="219">
        <f>S363*H363</f>
        <v>0</v>
      </c>
      <c r="AR363" s="25" t="s">
        <v>502</v>
      </c>
      <c r="AT363" s="25" t="s">
        <v>498</v>
      </c>
      <c r="AU363" s="25" t="s">
        <v>82</v>
      </c>
      <c r="AY363" s="25" t="s">
        <v>492</v>
      </c>
      <c r="BE363" s="220">
        <f>IF(N363="základní",J363,0)</f>
        <v>0</v>
      </c>
      <c r="BF363" s="220">
        <f>IF(N363="snížená",J363,0)</f>
        <v>0</v>
      </c>
      <c r="BG363" s="220">
        <f>IF(N363="zákl. přenesená",J363,0)</f>
        <v>0</v>
      </c>
      <c r="BH363" s="220">
        <f>IF(N363="sníž. přenesená",J363,0)</f>
        <v>0</v>
      </c>
      <c r="BI363" s="220">
        <f>IF(N363="nulová",J363,0)</f>
        <v>0</v>
      </c>
      <c r="BJ363" s="25" t="s">
        <v>80</v>
      </c>
      <c r="BK363" s="220">
        <f>ROUND(I363*H363,2)</f>
        <v>0</v>
      </c>
      <c r="BL363" s="25" t="s">
        <v>502</v>
      </c>
      <c r="BM363" s="25" t="s">
        <v>2363</v>
      </c>
    </row>
    <row r="364" spans="2:65" s="1" customFormat="1">
      <c r="B364" s="42"/>
      <c r="C364" s="64"/>
      <c r="D364" s="221" t="s">
        <v>506</v>
      </c>
      <c r="E364" s="64"/>
      <c r="F364" s="222" t="s">
        <v>13268</v>
      </c>
      <c r="G364" s="64"/>
      <c r="H364" s="64"/>
      <c r="I364" s="177"/>
      <c r="J364" s="64"/>
      <c r="K364" s="64"/>
      <c r="L364" s="62"/>
      <c r="M364" s="223"/>
      <c r="N364" s="43"/>
      <c r="O364" s="43"/>
      <c r="P364" s="43"/>
      <c r="Q364" s="43"/>
      <c r="R364" s="43"/>
      <c r="S364" s="43"/>
      <c r="T364" s="79"/>
      <c r="AT364" s="25" t="s">
        <v>506</v>
      </c>
      <c r="AU364" s="25" t="s">
        <v>82</v>
      </c>
    </row>
    <row r="365" spans="2:65" s="1" customFormat="1" ht="24">
      <c r="B365" s="42"/>
      <c r="C365" s="64"/>
      <c r="D365" s="227" t="s">
        <v>2254</v>
      </c>
      <c r="E365" s="64"/>
      <c r="F365" s="273" t="s">
        <v>13269</v>
      </c>
      <c r="G365" s="64"/>
      <c r="H365" s="64"/>
      <c r="I365" s="177"/>
      <c r="J365" s="64"/>
      <c r="K365" s="64"/>
      <c r="L365" s="62"/>
      <c r="M365" s="223"/>
      <c r="N365" s="43"/>
      <c r="O365" s="43"/>
      <c r="P365" s="43"/>
      <c r="Q365" s="43"/>
      <c r="R365" s="43"/>
      <c r="S365" s="43"/>
      <c r="T365" s="79"/>
      <c r="AT365" s="25" t="s">
        <v>2254</v>
      </c>
      <c r="AU365" s="25" t="s">
        <v>82</v>
      </c>
    </row>
    <row r="366" spans="2:65" s="1" customFormat="1" ht="16.5" customHeight="1">
      <c r="B366" s="42"/>
      <c r="C366" s="209" t="s">
        <v>1702</v>
      </c>
      <c r="D366" s="209" t="s">
        <v>498</v>
      </c>
      <c r="E366" s="210" t="s">
        <v>13247</v>
      </c>
      <c r="F366" s="211" t="s">
        <v>13248</v>
      </c>
      <c r="G366" s="212" t="s">
        <v>2537</v>
      </c>
      <c r="H366" s="213">
        <v>2</v>
      </c>
      <c r="I366" s="214"/>
      <c r="J366" s="215">
        <f>ROUND(I366*H366,2)</f>
        <v>0</v>
      </c>
      <c r="K366" s="211" t="s">
        <v>23</v>
      </c>
      <c r="L366" s="62"/>
      <c r="M366" s="216" t="s">
        <v>23</v>
      </c>
      <c r="N366" s="217" t="s">
        <v>44</v>
      </c>
      <c r="O366" s="43"/>
      <c r="P366" s="218">
        <f>O366*H366</f>
        <v>0</v>
      </c>
      <c r="Q366" s="218">
        <v>0</v>
      </c>
      <c r="R366" s="218">
        <f>Q366*H366</f>
        <v>0</v>
      </c>
      <c r="S366" s="218">
        <v>0</v>
      </c>
      <c r="T366" s="219">
        <f>S366*H366</f>
        <v>0</v>
      </c>
      <c r="AR366" s="25" t="s">
        <v>502</v>
      </c>
      <c r="AT366" s="25" t="s">
        <v>498</v>
      </c>
      <c r="AU366" s="25" t="s">
        <v>82</v>
      </c>
      <c r="AY366" s="25" t="s">
        <v>492</v>
      </c>
      <c r="BE366" s="220">
        <f>IF(N366="základní",J366,0)</f>
        <v>0</v>
      </c>
      <c r="BF366" s="220">
        <f>IF(N366="snížená",J366,0)</f>
        <v>0</v>
      </c>
      <c r="BG366" s="220">
        <f>IF(N366="zákl. přenesená",J366,0)</f>
        <v>0</v>
      </c>
      <c r="BH366" s="220">
        <f>IF(N366="sníž. přenesená",J366,0)</f>
        <v>0</v>
      </c>
      <c r="BI366" s="220">
        <f>IF(N366="nulová",J366,0)</f>
        <v>0</v>
      </c>
      <c r="BJ366" s="25" t="s">
        <v>80</v>
      </c>
      <c r="BK366" s="220">
        <f>ROUND(I366*H366,2)</f>
        <v>0</v>
      </c>
      <c r="BL366" s="25" t="s">
        <v>502</v>
      </c>
      <c r="BM366" s="25" t="s">
        <v>2369</v>
      </c>
    </row>
    <row r="367" spans="2:65" s="1" customFormat="1">
      <c r="B367" s="42"/>
      <c r="C367" s="64"/>
      <c r="D367" s="221" t="s">
        <v>506</v>
      </c>
      <c r="E367" s="64"/>
      <c r="F367" s="222" t="s">
        <v>13248</v>
      </c>
      <c r="G367" s="64"/>
      <c r="H367" s="64"/>
      <c r="I367" s="177"/>
      <c r="J367" s="64"/>
      <c r="K367" s="64"/>
      <c r="L367" s="62"/>
      <c r="M367" s="223"/>
      <c r="N367" s="43"/>
      <c r="O367" s="43"/>
      <c r="P367" s="43"/>
      <c r="Q367" s="43"/>
      <c r="R367" s="43"/>
      <c r="S367" s="43"/>
      <c r="T367" s="79"/>
      <c r="AT367" s="25" t="s">
        <v>506</v>
      </c>
      <c r="AU367" s="25" t="s">
        <v>82</v>
      </c>
    </row>
    <row r="368" spans="2:65" s="1" customFormat="1" ht="24">
      <c r="B368" s="42"/>
      <c r="C368" s="64"/>
      <c r="D368" s="227" t="s">
        <v>2254</v>
      </c>
      <c r="E368" s="64"/>
      <c r="F368" s="273" t="s">
        <v>13249</v>
      </c>
      <c r="G368" s="64"/>
      <c r="H368" s="64"/>
      <c r="I368" s="177"/>
      <c r="J368" s="64"/>
      <c r="K368" s="64"/>
      <c r="L368" s="62"/>
      <c r="M368" s="223"/>
      <c r="N368" s="43"/>
      <c r="O368" s="43"/>
      <c r="P368" s="43"/>
      <c r="Q368" s="43"/>
      <c r="R368" s="43"/>
      <c r="S368" s="43"/>
      <c r="T368" s="79"/>
      <c r="AT368" s="25" t="s">
        <v>2254</v>
      </c>
      <c r="AU368" s="25" t="s">
        <v>82</v>
      </c>
    </row>
    <row r="369" spans="2:65" s="1" customFormat="1" ht="16.5" customHeight="1">
      <c r="B369" s="42"/>
      <c r="C369" s="209" t="s">
        <v>1708</v>
      </c>
      <c r="D369" s="209" t="s">
        <v>498</v>
      </c>
      <c r="E369" s="210" t="s">
        <v>13250</v>
      </c>
      <c r="F369" s="211" t="s">
        <v>13251</v>
      </c>
      <c r="G369" s="212" t="s">
        <v>2537</v>
      </c>
      <c r="H369" s="213">
        <v>1</v>
      </c>
      <c r="I369" s="214"/>
      <c r="J369" s="215">
        <f>ROUND(I369*H369,2)</f>
        <v>0</v>
      </c>
      <c r="K369" s="211" t="s">
        <v>23</v>
      </c>
      <c r="L369" s="62"/>
      <c r="M369" s="216" t="s">
        <v>23</v>
      </c>
      <c r="N369" s="217" t="s">
        <v>44</v>
      </c>
      <c r="O369" s="43"/>
      <c r="P369" s="218">
        <f>O369*H369</f>
        <v>0</v>
      </c>
      <c r="Q369" s="218">
        <v>0</v>
      </c>
      <c r="R369" s="218">
        <f>Q369*H369</f>
        <v>0</v>
      </c>
      <c r="S369" s="218">
        <v>0</v>
      </c>
      <c r="T369" s="219">
        <f>S369*H369</f>
        <v>0</v>
      </c>
      <c r="AR369" s="25" t="s">
        <v>502</v>
      </c>
      <c r="AT369" s="25" t="s">
        <v>498</v>
      </c>
      <c r="AU369" s="25" t="s">
        <v>82</v>
      </c>
      <c r="AY369" s="25" t="s">
        <v>492</v>
      </c>
      <c r="BE369" s="220">
        <f>IF(N369="základní",J369,0)</f>
        <v>0</v>
      </c>
      <c r="BF369" s="220">
        <f>IF(N369="snížená",J369,0)</f>
        <v>0</v>
      </c>
      <c r="BG369" s="220">
        <f>IF(N369="zákl. přenesená",J369,0)</f>
        <v>0</v>
      </c>
      <c r="BH369" s="220">
        <f>IF(N369="sníž. přenesená",J369,0)</f>
        <v>0</v>
      </c>
      <c r="BI369" s="220">
        <f>IF(N369="nulová",J369,0)</f>
        <v>0</v>
      </c>
      <c r="BJ369" s="25" t="s">
        <v>80</v>
      </c>
      <c r="BK369" s="220">
        <f>ROUND(I369*H369,2)</f>
        <v>0</v>
      </c>
      <c r="BL369" s="25" t="s">
        <v>502</v>
      </c>
      <c r="BM369" s="25" t="s">
        <v>2375</v>
      </c>
    </row>
    <row r="370" spans="2:65" s="1" customFormat="1">
      <c r="B370" s="42"/>
      <c r="C370" s="64"/>
      <c r="D370" s="227" t="s">
        <v>506</v>
      </c>
      <c r="E370" s="64"/>
      <c r="F370" s="274" t="s">
        <v>13251</v>
      </c>
      <c r="G370" s="64"/>
      <c r="H370" s="64"/>
      <c r="I370" s="177"/>
      <c r="J370" s="64"/>
      <c r="K370" s="64"/>
      <c r="L370" s="62"/>
      <c r="M370" s="223"/>
      <c r="N370" s="43"/>
      <c r="O370" s="43"/>
      <c r="P370" s="43"/>
      <c r="Q370" s="43"/>
      <c r="R370" s="43"/>
      <c r="S370" s="43"/>
      <c r="T370" s="79"/>
      <c r="AT370" s="25" t="s">
        <v>506</v>
      </c>
      <c r="AU370" s="25" t="s">
        <v>82</v>
      </c>
    </row>
    <row r="371" spans="2:65" s="1" customFormat="1" ht="16.5" customHeight="1">
      <c r="B371" s="42"/>
      <c r="C371" s="209" t="s">
        <v>1716</v>
      </c>
      <c r="D371" s="209" t="s">
        <v>498</v>
      </c>
      <c r="E371" s="210" t="s">
        <v>13270</v>
      </c>
      <c r="F371" s="211" t="s">
        <v>13271</v>
      </c>
      <c r="G371" s="212" t="s">
        <v>832</v>
      </c>
      <c r="H371" s="213">
        <v>1</v>
      </c>
      <c r="I371" s="214"/>
      <c r="J371" s="215">
        <f>ROUND(I371*H371,2)</f>
        <v>0</v>
      </c>
      <c r="K371" s="211" t="s">
        <v>23</v>
      </c>
      <c r="L371" s="62"/>
      <c r="M371" s="216" t="s">
        <v>23</v>
      </c>
      <c r="N371" s="217" t="s">
        <v>44</v>
      </c>
      <c r="O371" s="43"/>
      <c r="P371" s="218">
        <f>O371*H371</f>
        <v>0</v>
      </c>
      <c r="Q371" s="218">
        <v>0</v>
      </c>
      <c r="R371" s="218">
        <f>Q371*H371</f>
        <v>0</v>
      </c>
      <c r="S371" s="218">
        <v>0</v>
      </c>
      <c r="T371" s="219">
        <f>S371*H371</f>
        <v>0</v>
      </c>
      <c r="AR371" s="25" t="s">
        <v>502</v>
      </c>
      <c r="AT371" s="25" t="s">
        <v>498</v>
      </c>
      <c r="AU371" s="25" t="s">
        <v>82</v>
      </c>
      <c r="AY371" s="25" t="s">
        <v>492</v>
      </c>
      <c r="BE371" s="220">
        <f>IF(N371="základní",J371,0)</f>
        <v>0</v>
      </c>
      <c r="BF371" s="220">
        <f>IF(N371="snížená",J371,0)</f>
        <v>0</v>
      </c>
      <c r="BG371" s="220">
        <f>IF(N371="zákl. přenesená",J371,0)</f>
        <v>0</v>
      </c>
      <c r="BH371" s="220">
        <f>IF(N371="sníž. přenesená",J371,0)</f>
        <v>0</v>
      </c>
      <c r="BI371" s="220">
        <f>IF(N371="nulová",J371,0)</f>
        <v>0</v>
      </c>
      <c r="BJ371" s="25" t="s">
        <v>80</v>
      </c>
      <c r="BK371" s="220">
        <f>ROUND(I371*H371,2)</f>
        <v>0</v>
      </c>
      <c r="BL371" s="25" t="s">
        <v>502</v>
      </c>
      <c r="BM371" s="25" t="s">
        <v>2381</v>
      </c>
    </row>
    <row r="372" spans="2:65" s="1" customFormat="1">
      <c r="B372" s="42"/>
      <c r="C372" s="64"/>
      <c r="D372" s="221" t="s">
        <v>506</v>
      </c>
      <c r="E372" s="64"/>
      <c r="F372" s="222" t="s">
        <v>13271</v>
      </c>
      <c r="G372" s="64"/>
      <c r="H372" s="64"/>
      <c r="I372" s="177"/>
      <c r="J372" s="64"/>
      <c r="K372" s="64"/>
      <c r="L372" s="62"/>
      <c r="M372" s="223"/>
      <c r="N372" s="43"/>
      <c r="O372" s="43"/>
      <c r="P372" s="43"/>
      <c r="Q372" s="43"/>
      <c r="R372" s="43"/>
      <c r="S372" s="43"/>
      <c r="T372" s="79"/>
      <c r="AT372" s="25" t="s">
        <v>506</v>
      </c>
      <c r="AU372" s="25" t="s">
        <v>82</v>
      </c>
    </row>
    <row r="373" spans="2:65" s="1" customFormat="1" ht="24">
      <c r="B373" s="42"/>
      <c r="C373" s="64"/>
      <c r="D373" s="227" t="s">
        <v>2254</v>
      </c>
      <c r="E373" s="64"/>
      <c r="F373" s="273" t="s">
        <v>13374</v>
      </c>
      <c r="G373" s="64"/>
      <c r="H373" s="64"/>
      <c r="I373" s="177"/>
      <c r="J373" s="64"/>
      <c r="K373" s="64"/>
      <c r="L373" s="62"/>
      <c r="M373" s="223"/>
      <c r="N373" s="43"/>
      <c r="O373" s="43"/>
      <c r="P373" s="43"/>
      <c r="Q373" s="43"/>
      <c r="R373" s="43"/>
      <c r="S373" s="43"/>
      <c r="T373" s="79"/>
      <c r="AT373" s="25" t="s">
        <v>2254</v>
      </c>
      <c r="AU373" s="25" t="s">
        <v>82</v>
      </c>
    </row>
    <row r="374" spans="2:65" s="1" customFormat="1" ht="16.5" customHeight="1">
      <c r="B374" s="42"/>
      <c r="C374" s="209" t="s">
        <v>1725</v>
      </c>
      <c r="D374" s="209" t="s">
        <v>498</v>
      </c>
      <c r="E374" s="210" t="s">
        <v>13258</v>
      </c>
      <c r="F374" s="211" t="s">
        <v>13259</v>
      </c>
      <c r="G374" s="212" t="s">
        <v>2537</v>
      </c>
      <c r="H374" s="213">
        <v>1</v>
      </c>
      <c r="I374" s="214"/>
      <c r="J374" s="215">
        <f>ROUND(I374*H374,2)</f>
        <v>0</v>
      </c>
      <c r="K374" s="211" t="s">
        <v>23</v>
      </c>
      <c r="L374" s="62"/>
      <c r="M374" s="216" t="s">
        <v>23</v>
      </c>
      <c r="N374" s="217" t="s">
        <v>44</v>
      </c>
      <c r="O374" s="43"/>
      <c r="P374" s="218">
        <f>O374*H374</f>
        <v>0</v>
      </c>
      <c r="Q374" s="218">
        <v>0</v>
      </c>
      <c r="R374" s="218">
        <f>Q374*H374</f>
        <v>0</v>
      </c>
      <c r="S374" s="218">
        <v>0</v>
      </c>
      <c r="T374" s="219">
        <f>S374*H374</f>
        <v>0</v>
      </c>
      <c r="AR374" s="25" t="s">
        <v>502</v>
      </c>
      <c r="AT374" s="25" t="s">
        <v>498</v>
      </c>
      <c r="AU374" s="25" t="s">
        <v>82</v>
      </c>
      <c r="AY374" s="25" t="s">
        <v>492</v>
      </c>
      <c r="BE374" s="220">
        <f>IF(N374="základní",J374,0)</f>
        <v>0</v>
      </c>
      <c r="BF374" s="220">
        <f>IF(N374="snížená",J374,0)</f>
        <v>0</v>
      </c>
      <c r="BG374" s="220">
        <f>IF(N374="zákl. přenesená",J374,0)</f>
        <v>0</v>
      </c>
      <c r="BH374" s="220">
        <f>IF(N374="sníž. přenesená",J374,0)</f>
        <v>0</v>
      </c>
      <c r="BI374" s="220">
        <f>IF(N374="nulová",J374,0)</f>
        <v>0</v>
      </c>
      <c r="BJ374" s="25" t="s">
        <v>80</v>
      </c>
      <c r="BK374" s="220">
        <f>ROUND(I374*H374,2)</f>
        <v>0</v>
      </c>
      <c r="BL374" s="25" t="s">
        <v>502</v>
      </c>
      <c r="BM374" s="25" t="s">
        <v>2387</v>
      </c>
    </row>
    <row r="375" spans="2:65" s="1" customFormat="1">
      <c r="B375" s="42"/>
      <c r="C375" s="64"/>
      <c r="D375" s="221" t="s">
        <v>506</v>
      </c>
      <c r="E375" s="64"/>
      <c r="F375" s="222" t="s">
        <v>13259</v>
      </c>
      <c r="G375" s="64"/>
      <c r="H375" s="64"/>
      <c r="I375" s="177"/>
      <c r="J375" s="64"/>
      <c r="K375" s="64"/>
      <c r="L375" s="62"/>
      <c r="M375" s="223"/>
      <c r="N375" s="43"/>
      <c r="O375" s="43"/>
      <c r="P375" s="43"/>
      <c r="Q375" s="43"/>
      <c r="R375" s="43"/>
      <c r="S375" s="43"/>
      <c r="T375" s="79"/>
      <c r="AT375" s="25" t="s">
        <v>506</v>
      </c>
      <c r="AU375" s="25" t="s">
        <v>82</v>
      </c>
    </row>
    <row r="376" spans="2:65" s="1" customFormat="1" ht="24">
      <c r="B376" s="42"/>
      <c r="C376" s="64"/>
      <c r="D376" s="227" t="s">
        <v>2254</v>
      </c>
      <c r="E376" s="64"/>
      <c r="F376" s="273" t="s">
        <v>13260</v>
      </c>
      <c r="G376" s="64"/>
      <c r="H376" s="64"/>
      <c r="I376" s="177"/>
      <c r="J376" s="64"/>
      <c r="K376" s="64"/>
      <c r="L376" s="62"/>
      <c r="M376" s="223"/>
      <c r="N376" s="43"/>
      <c r="O376" s="43"/>
      <c r="P376" s="43"/>
      <c r="Q376" s="43"/>
      <c r="R376" s="43"/>
      <c r="S376" s="43"/>
      <c r="T376" s="79"/>
      <c r="AT376" s="25" t="s">
        <v>2254</v>
      </c>
      <c r="AU376" s="25" t="s">
        <v>82</v>
      </c>
    </row>
    <row r="377" spans="2:65" s="1" customFormat="1" ht="16.5" customHeight="1">
      <c r="B377" s="42"/>
      <c r="C377" s="209" t="s">
        <v>1741</v>
      </c>
      <c r="D377" s="209" t="s">
        <v>498</v>
      </c>
      <c r="E377" s="210" t="s">
        <v>13261</v>
      </c>
      <c r="F377" s="211" t="s">
        <v>13262</v>
      </c>
      <c r="G377" s="212" t="s">
        <v>2537</v>
      </c>
      <c r="H377" s="213">
        <v>1</v>
      </c>
      <c r="I377" s="214"/>
      <c r="J377" s="215">
        <f>ROUND(I377*H377,2)</f>
        <v>0</v>
      </c>
      <c r="K377" s="211" t="s">
        <v>23</v>
      </c>
      <c r="L377" s="62"/>
      <c r="M377" s="216" t="s">
        <v>23</v>
      </c>
      <c r="N377" s="217" t="s">
        <v>44</v>
      </c>
      <c r="O377" s="43"/>
      <c r="P377" s="218">
        <f>O377*H377</f>
        <v>0</v>
      </c>
      <c r="Q377" s="218">
        <v>0</v>
      </c>
      <c r="R377" s="218">
        <f>Q377*H377</f>
        <v>0</v>
      </c>
      <c r="S377" s="218">
        <v>0</v>
      </c>
      <c r="T377" s="219">
        <f>S377*H377</f>
        <v>0</v>
      </c>
      <c r="AR377" s="25" t="s">
        <v>502</v>
      </c>
      <c r="AT377" s="25" t="s">
        <v>498</v>
      </c>
      <c r="AU377" s="25" t="s">
        <v>82</v>
      </c>
      <c r="AY377" s="25" t="s">
        <v>492</v>
      </c>
      <c r="BE377" s="220">
        <f>IF(N377="základní",J377,0)</f>
        <v>0</v>
      </c>
      <c r="BF377" s="220">
        <f>IF(N377="snížená",J377,0)</f>
        <v>0</v>
      </c>
      <c r="BG377" s="220">
        <f>IF(N377="zákl. přenesená",J377,0)</f>
        <v>0</v>
      </c>
      <c r="BH377" s="220">
        <f>IF(N377="sníž. přenesená",J377,0)</f>
        <v>0</v>
      </c>
      <c r="BI377" s="220">
        <f>IF(N377="nulová",J377,0)</f>
        <v>0</v>
      </c>
      <c r="BJ377" s="25" t="s">
        <v>80</v>
      </c>
      <c r="BK377" s="220">
        <f>ROUND(I377*H377,2)</f>
        <v>0</v>
      </c>
      <c r="BL377" s="25" t="s">
        <v>502</v>
      </c>
      <c r="BM377" s="25" t="s">
        <v>2393</v>
      </c>
    </row>
    <row r="378" spans="2:65" s="1" customFormat="1">
      <c r="B378" s="42"/>
      <c r="C378" s="64"/>
      <c r="D378" s="227" t="s">
        <v>506</v>
      </c>
      <c r="E378" s="64"/>
      <c r="F378" s="274" t="s">
        <v>13262</v>
      </c>
      <c r="G378" s="64"/>
      <c r="H378" s="64"/>
      <c r="I378" s="177"/>
      <c r="J378" s="64"/>
      <c r="K378" s="64"/>
      <c r="L378" s="62"/>
      <c r="M378" s="223"/>
      <c r="N378" s="43"/>
      <c r="O378" s="43"/>
      <c r="P378" s="43"/>
      <c r="Q378" s="43"/>
      <c r="R378" s="43"/>
      <c r="S378" s="43"/>
      <c r="T378" s="79"/>
      <c r="AT378" s="25" t="s">
        <v>506</v>
      </c>
      <c r="AU378" s="25" t="s">
        <v>82</v>
      </c>
    </row>
    <row r="379" spans="2:65" s="1" customFormat="1" ht="16.5" customHeight="1">
      <c r="B379" s="42"/>
      <c r="C379" s="209" t="s">
        <v>1748</v>
      </c>
      <c r="D379" s="209" t="s">
        <v>498</v>
      </c>
      <c r="E379" s="210" t="s">
        <v>13263</v>
      </c>
      <c r="F379" s="211" t="s">
        <v>13264</v>
      </c>
      <c r="G379" s="212" t="s">
        <v>2537</v>
      </c>
      <c r="H379" s="213">
        <v>1</v>
      </c>
      <c r="I379" s="214"/>
      <c r="J379" s="215">
        <f>ROUND(I379*H379,2)</f>
        <v>0</v>
      </c>
      <c r="K379" s="211" t="s">
        <v>23</v>
      </c>
      <c r="L379" s="62"/>
      <c r="M379" s="216" t="s">
        <v>23</v>
      </c>
      <c r="N379" s="217" t="s">
        <v>44</v>
      </c>
      <c r="O379" s="43"/>
      <c r="P379" s="218">
        <f>O379*H379</f>
        <v>0</v>
      </c>
      <c r="Q379" s="218">
        <v>0</v>
      </c>
      <c r="R379" s="218">
        <f>Q379*H379</f>
        <v>0</v>
      </c>
      <c r="S379" s="218">
        <v>0</v>
      </c>
      <c r="T379" s="219">
        <f>S379*H379</f>
        <v>0</v>
      </c>
      <c r="AR379" s="25" t="s">
        <v>502</v>
      </c>
      <c r="AT379" s="25" t="s">
        <v>498</v>
      </c>
      <c r="AU379" s="25" t="s">
        <v>82</v>
      </c>
      <c r="AY379" s="25" t="s">
        <v>492</v>
      </c>
      <c r="BE379" s="220">
        <f>IF(N379="základní",J379,0)</f>
        <v>0</v>
      </c>
      <c r="BF379" s="220">
        <f>IF(N379="snížená",J379,0)</f>
        <v>0</v>
      </c>
      <c r="BG379" s="220">
        <f>IF(N379="zákl. přenesená",J379,0)</f>
        <v>0</v>
      </c>
      <c r="BH379" s="220">
        <f>IF(N379="sníž. přenesená",J379,0)</f>
        <v>0</v>
      </c>
      <c r="BI379" s="220">
        <f>IF(N379="nulová",J379,0)</f>
        <v>0</v>
      </c>
      <c r="BJ379" s="25" t="s">
        <v>80</v>
      </c>
      <c r="BK379" s="220">
        <f>ROUND(I379*H379,2)</f>
        <v>0</v>
      </c>
      <c r="BL379" s="25" t="s">
        <v>502</v>
      </c>
      <c r="BM379" s="25" t="s">
        <v>2403</v>
      </c>
    </row>
    <row r="380" spans="2:65" s="1" customFormat="1">
      <c r="B380" s="42"/>
      <c r="C380" s="64"/>
      <c r="D380" s="227" t="s">
        <v>506</v>
      </c>
      <c r="E380" s="64"/>
      <c r="F380" s="274" t="s">
        <v>13264</v>
      </c>
      <c r="G380" s="64"/>
      <c r="H380" s="64"/>
      <c r="I380" s="177"/>
      <c r="J380" s="64"/>
      <c r="K380" s="64"/>
      <c r="L380" s="62"/>
      <c r="M380" s="223"/>
      <c r="N380" s="43"/>
      <c r="O380" s="43"/>
      <c r="P380" s="43"/>
      <c r="Q380" s="43"/>
      <c r="R380" s="43"/>
      <c r="S380" s="43"/>
      <c r="T380" s="79"/>
      <c r="AT380" s="25" t="s">
        <v>506</v>
      </c>
      <c r="AU380" s="25" t="s">
        <v>82</v>
      </c>
    </row>
    <row r="381" spans="2:65" s="1" customFormat="1" ht="16.5" customHeight="1">
      <c r="B381" s="42"/>
      <c r="C381" s="209" t="s">
        <v>1761</v>
      </c>
      <c r="D381" s="209" t="s">
        <v>498</v>
      </c>
      <c r="E381" s="210" t="s">
        <v>13265</v>
      </c>
      <c r="F381" s="211" t="s">
        <v>13266</v>
      </c>
      <c r="G381" s="212" t="s">
        <v>2537</v>
      </c>
      <c r="H381" s="213">
        <v>5</v>
      </c>
      <c r="I381" s="214"/>
      <c r="J381" s="215">
        <f>ROUND(I381*H381,2)</f>
        <v>0</v>
      </c>
      <c r="K381" s="211" t="s">
        <v>23</v>
      </c>
      <c r="L381" s="62"/>
      <c r="M381" s="216" t="s">
        <v>23</v>
      </c>
      <c r="N381" s="217" t="s">
        <v>44</v>
      </c>
      <c r="O381" s="43"/>
      <c r="P381" s="218">
        <f>O381*H381</f>
        <v>0</v>
      </c>
      <c r="Q381" s="218">
        <v>0</v>
      </c>
      <c r="R381" s="218">
        <f>Q381*H381</f>
        <v>0</v>
      </c>
      <c r="S381" s="218">
        <v>0</v>
      </c>
      <c r="T381" s="219">
        <f>S381*H381</f>
        <v>0</v>
      </c>
      <c r="AR381" s="25" t="s">
        <v>502</v>
      </c>
      <c r="AT381" s="25" t="s">
        <v>498</v>
      </c>
      <c r="AU381" s="25" t="s">
        <v>82</v>
      </c>
      <c r="AY381" s="25" t="s">
        <v>492</v>
      </c>
      <c r="BE381" s="220">
        <f>IF(N381="základní",J381,0)</f>
        <v>0</v>
      </c>
      <c r="BF381" s="220">
        <f>IF(N381="snížená",J381,0)</f>
        <v>0</v>
      </c>
      <c r="BG381" s="220">
        <f>IF(N381="zákl. přenesená",J381,0)</f>
        <v>0</v>
      </c>
      <c r="BH381" s="220">
        <f>IF(N381="sníž. přenesená",J381,0)</f>
        <v>0</v>
      </c>
      <c r="BI381" s="220">
        <f>IF(N381="nulová",J381,0)</f>
        <v>0</v>
      </c>
      <c r="BJ381" s="25" t="s">
        <v>80</v>
      </c>
      <c r="BK381" s="220">
        <f>ROUND(I381*H381,2)</f>
        <v>0</v>
      </c>
      <c r="BL381" s="25" t="s">
        <v>502</v>
      </c>
      <c r="BM381" s="25" t="s">
        <v>2410</v>
      </c>
    </row>
    <row r="382" spans="2:65" s="1" customFormat="1">
      <c r="B382" s="42"/>
      <c r="C382" s="64"/>
      <c r="D382" s="227" t="s">
        <v>506</v>
      </c>
      <c r="E382" s="64"/>
      <c r="F382" s="274" t="s">
        <v>13266</v>
      </c>
      <c r="G382" s="64"/>
      <c r="H382" s="64"/>
      <c r="I382" s="177"/>
      <c r="J382" s="64"/>
      <c r="K382" s="64"/>
      <c r="L382" s="62"/>
      <c r="M382" s="223"/>
      <c r="N382" s="43"/>
      <c r="O382" s="43"/>
      <c r="P382" s="43"/>
      <c r="Q382" s="43"/>
      <c r="R382" s="43"/>
      <c r="S382" s="43"/>
      <c r="T382" s="79"/>
      <c r="AT382" s="25" t="s">
        <v>506</v>
      </c>
      <c r="AU382" s="25" t="s">
        <v>82</v>
      </c>
    </row>
    <row r="383" spans="2:65" s="1" customFormat="1" ht="16.5" customHeight="1">
      <c r="B383" s="42"/>
      <c r="C383" s="209" t="s">
        <v>1772</v>
      </c>
      <c r="D383" s="209" t="s">
        <v>498</v>
      </c>
      <c r="E383" s="210" t="s">
        <v>13267</v>
      </c>
      <c r="F383" s="211" t="s">
        <v>13268</v>
      </c>
      <c r="G383" s="212" t="s">
        <v>2537</v>
      </c>
      <c r="H383" s="213">
        <v>5</v>
      </c>
      <c r="I383" s="214"/>
      <c r="J383" s="215">
        <f>ROUND(I383*H383,2)</f>
        <v>0</v>
      </c>
      <c r="K383" s="211" t="s">
        <v>23</v>
      </c>
      <c r="L383" s="62"/>
      <c r="M383" s="216" t="s">
        <v>23</v>
      </c>
      <c r="N383" s="217" t="s">
        <v>44</v>
      </c>
      <c r="O383" s="43"/>
      <c r="P383" s="218">
        <f>O383*H383</f>
        <v>0</v>
      </c>
      <c r="Q383" s="218">
        <v>0</v>
      </c>
      <c r="R383" s="218">
        <f>Q383*H383</f>
        <v>0</v>
      </c>
      <c r="S383" s="218">
        <v>0</v>
      </c>
      <c r="T383" s="219">
        <f>S383*H383</f>
        <v>0</v>
      </c>
      <c r="AR383" s="25" t="s">
        <v>502</v>
      </c>
      <c r="AT383" s="25" t="s">
        <v>498</v>
      </c>
      <c r="AU383" s="25" t="s">
        <v>82</v>
      </c>
      <c r="AY383" s="25" t="s">
        <v>492</v>
      </c>
      <c r="BE383" s="220">
        <f>IF(N383="základní",J383,0)</f>
        <v>0</v>
      </c>
      <c r="BF383" s="220">
        <f>IF(N383="snížená",J383,0)</f>
        <v>0</v>
      </c>
      <c r="BG383" s="220">
        <f>IF(N383="zákl. přenesená",J383,0)</f>
        <v>0</v>
      </c>
      <c r="BH383" s="220">
        <f>IF(N383="sníž. přenesená",J383,0)</f>
        <v>0</v>
      </c>
      <c r="BI383" s="220">
        <f>IF(N383="nulová",J383,0)</f>
        <v>0</v>
      </c>
      <c r="BJ383" s="25" t="s">
        <v>80</v>
      </c>
      <c r="BK383" s="220">
        <f>ROUND(I383*H383,2)</f>
        <v>0</v>
      </c>
      <c r="BL383" s="25" t="s">
        <v>502</v>
      </c>
      <c r="BM383" s="25" t="s">
        <v>2415</v>
      </c>
    </row>
    <row r="384" spans="2:65" s="1" customFormat="1">
      <c r="B384" s="42"/>
      <c r="C384" s="64"/>
      <c r="D384" s="221" t="s">
        <v>506</v>
      </c>
      <c r="E384" s="64"/>
      <c r="F384" s="222" t="s">
        <v>13268</v>
      </c>
      <c r="G384" s="64"/>
      <c r="H384" s="64"/>
      <c r="I384" s="177"/>
      <c r="J384" s="64"/>
      <c r="K384" s="64"/>
      <c r="L384" s="62"/>
      <c r="M384" s="223"/>
      <c r="N384" s="43"/>
      <c r="O384" s="43"/>
      <c r="P384" s="43"/>
      <c r="Q384" s="43"/>
      <c r="R384" s="43"/>
      <c r="S384" s="43"/>
      <c r="T384" s="79"/>
      <c r="AT384" s="25" t="s">
        <v>506</v>
      </c>
      <c r="AU384" s="25" t="s">
        <v>82</v>
      </c>
    </row>
    <row r="385" spans="2:65" s="1" customFormat="1" ht="24">
      <c r="B385" s="42"/>
      <c r="C385" s="64"/>
      <c r="D385" s="227" t="s">
        <v>2254</v>
      </c>
      <c r="E385" s="64"/>
      <c r="F385" s="273" t="s">
        <v>13269</v>
      </c>
      <c r="G385" s="64"/>
      <c r="H385" s="64"/>
      <c r="I385" s="177"/>
      <c r="J385" s="64"/>
      <c r="K385" s="64"/>
      <c r="L385" s="62"/>
      <c r="M385" s="223"/>
      <c r="N385" s="43"/>
      <c r="O385" s="43"/>
      <c r="P385" s="43"/>
      <c r="Q385" s="43"/>
      <c r="R385" s="43"/>
      <c r="S385" s="43"/>
      <c r="T385" s="79"/>
      <c r="AT385" s="25" t="s">
        <v>2254</v>
      </c>
      <c r="AU385" s="25" t="s">
        <v>82</v>
      </c>
    </row>
    <row r="386" spans="2:65" s="1" customFormat="1" ht="16.5" customHeight="1">
      <c r="B386" s="42"/>
      <c r="C386" s="209" t="s">
        <v>1779</v>
      </c>
      <c r="D386" s="209" t="s">
        <v>498</v>
      </c>
      <c r="E386" s="210" t="s">
        <v>13247</v>
      </c>
      <c r="F386" s="211" t="s">
        <v>13248</v>
      </c>
      <c r="G386" s="212" t="s">
        <v>2537</v>
      </c>
      <c r="H386" s="213">
        <v>2</v>
      </c>
      <c r="I386" s="214"/>
      <c r="J386" s="215">
        <f>ROUND(I386*H386,2)</f>
        <v>0</v>
      </c>
      <c r="K386" s="211" t="s">
        <v>23</v>
      </c>
      <c r="L386" s="62"/>
      <c r="M386" s="216" t="s">
        <v>23</v>
      </c>
      <c r="N386" s="217" t="s">
        <v>44</v>
      </c>
      <c r="O386" s="43"/>
      <c r="P386" s="218">
        <f>O386*H386</f>
        <v>0</v>
      </c>
      <c r="Q386" s="218">
        <v>0</v>
      </c>
      <c r="R386" s="218">
        <f>Q386*H386</f>
        <v>0</v>
      </c>
      <c r="S386" s="218">
        <v>0</v>
      </c>
      <c r="T386" s="219">
        <f>S386*H386</f>
        <v>0</v>
      </c>
      <c r="AR386" s="25" t="s">
        <v>502</v>
      </c>
      <c r="AT386" s="25" t="s">
        <v>498</v>
      </c>
      <c r="AU386" s="25" t="s">
        <v>82</v>
      </c>
      <c r="AY386" s="25" t="s">
        <v>492</v>
      </c>
      <c r="BE386" s="220">
        <f>IF(N386="základní",J386,0)</f>
        <v>0</v>
      </c>
      <c r="BF386" s="220">
        <f>IF(N386="snížená",J386,0)</f>
        <v>0</v>
      </c>
      <c r="BG386" s="220">
        <f>IF(N386="zákl. přenesená",J386,0)</f>
        <v>0</v>
      </c>
      <c r="BH386" s="220">
        <f>IF(N386="sníž. přenesená",J386,0)</f>
        <v>0</v>
      </c>
      <c r="BI386" s="220">
        <f>IF(N386="nulová",J386,0)</f>
        <v>0</v>
      </c>
      <c r="BJ386" s="25" t="s">
        <v>80</v>
      </c>
      <c r="BK386" s="220">
        <f>ROUND(I386*H386,2)</f>
        <v>0</v>
      </c>
      <c r="BL386" s="25" t="s">
        <v>502</v>
      </c>
      <c r="BM386" s="25" t="s">
        <v>2425</v>
      </c>
    </row>
    <row r="387" spans="2:65" s="1" customFormat="1">
      <c r="B387" s="42"/>
      <c r="C387" s="64"/>
      <c r="D387" s="221" t="s">
        <v>506</v>
      </c>
      <c r="E387" s="64"/>
      <c r="F387" s="222" t="s">
        <v>13248</v>
      </c>
      <c r="G387" s="64"/>
      <c r="H387" s="64"/>
      <c r="I387" s="177"/>
      <c r="J387" s="64"/>
      <c r="K387" s="64"/>
      <c r="L387" s="62"/>
      <c r="M387" s="223"/>
      <c r="N387" s="43"/>
      <c r="O387" s="43"/>
      <c r="P387" s="43"/>
      <c r="Q387" s="43"/>
      <c r="R387" s="43"/>
      <c r="S387" s="43"/>
      <c r="T387" s="79"/>
      <c r="AT387" s="25" t="s">
        <v>506</v>
      </c>
      <c r="AU387" s="25" t="s">
        <v>82</v>
      </c>
    </row>
    <row r="388" spans="2:65" s="1" customFormat="1" ht="24">
      <c r="B388" s="42"/>
      <c r="C388" s="64"/>
      <c r="D388" s="227" t="s">
        <v>2254</v>
      </c>
      <c r="E388" s="64"/>
      <c r="F388" s="273" t="s">
        <v>13249</v>
      </c>
      <c r="G388" s="64"/>
      <c r="H388" s="64"/>
      <c r="I388" s="177"/>
      <c r="J388" s="64"/>
      <c r="K388" s="64"/>
      <c r="L388" s="62"/>
      <c r="M388" s="223"/>
      <c r="N388" s="43"/>
      <c r="O388" s="43"/>
      <c r="P388" s="43"/>
      <c r="Q388" s="43"/>
      <c r="R388" s="43"/>
      <c r="S388" s="43"/>
      <c r="T388" s="79"/>
      <c r="AT388" s="25" t="s">
        <v>2254</v>
      </c>
      <c r="AU388" s="25" t="s">
        <v>82</v>
      </c>
    </row>
    <row r="389" spans="2:65" s="1" customFormat="1" ht="16.5" customHeight="1">
      <c r="B389" s="42"/>
      <c r="C389" s="209" t="s">
        <v>1785</v>
      </c>
      <c r="D389" s="209" t="s">
        <v>498</v>
      </c>
      <c r="E389" s="210" t="s">
        <v>13250</v>
      </c>
      <c r="F389" s="211" t="s">
        <v>13251</v>
      </c>
      <c r="G389" s="212" t="s">
        <v>2537</v>
      </c>
      <c r="H389" s="213">
        <v>1</v>
      </c>
      <c r="I389" s="214"/>
      <c r="J389" s="215">
        <f>ROUND(I389*H389,2)</f>
        <v>0</v>
      </c>
      <c r="K389" s="211" t="s">
        <v>23</v>
      </c>
      <c r="L389" s="62"/>
      <c r="M389" s="216" t="s">
        <v>23</v>
      </c>
      <c r="N389" s="217" t="s">
        <v>44</v>
      </c>
      <c r="O389" s="43"/>
      <c r="P389" s="218">
        <f>O389*H389</f>
        <v>0</v>
      </c>
      <c r="Q389" s="218">
        <v>0</v>
      </c>
      <c r="R389" s="218">
        <f>Q389*H389</f>
        <v>0</v>
      </c>
      <c r="S389" s="218">
        <v>0</v>
      </c>
      <c r="T389" s="219">
        <f>S389*H389</f>
        <v>0</v>
      </c>
      <c r="AR389" s="25" t="s">
        <v>502</v>
      </c>
      <c r="AT389" s="25" t="s">
        <v>498</v>
      </c>
      <c r="AU389" s="25" t="s">
        <v>82</v>
      </c>
      <c r="AY389" s="25" t="s">
        <v>492</v>
      </c>
      <c r="BE389" s="220">
        <f>IF(N389="základní",J389,0)</f>
        <v>0</v>
      </c>
      <c r="BF389" s="220">
        <f>IF(N389="snížená",J389,0)</f>
        <v>0</v>
      </c>
      <c r="BG389" s="220">
        <f>IF(N389="zákl. přenesená",J389,0)</f>
        <v>0</v>
      </c>
      <c r="BH389" s="220">
        <f>IF(N389="sníž. přenesená",J389,0)</f>
        <v>0</v>
      </c>
      <c r="BI389" s="220">
        <f>IF(N389="nulová",J389,0)</f>
        <v>0</v>
      </c>
      <c r="BJ389" s="25" t="s">
        <v>80</v>
      </c>
      <c r="BK389" s="220">
        <f>ROUND(I389*H389,2)</f>
        <v>0</v>
      </c>
      <c r="BL389" s="25" t="s">
        <v>502</v>
      </c>
      <c r="BM389" s="25" t="s">
        <v>2433</v>
      </c>
    </row>
    <row r="390" spans="2:65" s="1" customFormat="1">
      <c r="B390" s="42"/>
      <c r="C390" s="64"/>
      <c r="D390" s="227" t="s">
        <v>506</v>
      </c>
      <c r="E390" s="64"/>
      <c r="F390" s="274" t="s">
        <v>13251</v>
      </c>
      <c r="G390" s="64"/>
      <c r="H390" s="64"/>
      <c r="I390" s="177"/>
      <c r="J390" s="64"/>
      <c r="K390" s="64"/>
      <c r="L390" s="62"/>
      <c r="M390" s="223"/>
      <c r="N390" s="43"/>
      <c r="O390" s="43"/>
      <c r="P390" s="43"/>
      <c r="Q390" s="43"/>
      <c r="R390" s="43"/>
      <c r="S390" s="43"/>
      <c r="T390" s="79"/>
      <c r="AT390" s="25" t="s">
        <v>506</v>
      </c>
      <c r="AU390" s="25" t="s">
        <v>82</v>
      </c>
    </row>
    <row r="391" spans="2:65" s="1" customFormat="1" ht="16.5" customHeight="1">
      <c r="B391" s="42"/>
      <c r="C391" s="209" t="s">
        <v>1793</v>
      </c>
      <c r="D391" s="209" t="s">
        <v>498</v>
      </c>
      <c r="E391" s="210" t="s">
        <v>13270</v>
      </c>
      <c r="F391" s="211" t="s">
        <v>13271</v>
      </c>
      <c r="G391" s="212" t="s">
        <v>832</v>
      </c>
      <c r="H391" s="213">
        <v>1</v>
      </c>
      <c r="I391" s="214"/>
      <c r="J391" s="215">
        <f>ROUND(I391*H391,2)</f>
        <v>0</v>
      </c>
      <c r="K391" s="211" t="s">
        <v>23</v>
      </c>
      <c r="L391" s="62"/>
      <c r="M391" s="216" t="s">
        <v>23</v>
      </c>
      <c r="N391" s="217" t="s">
        <v>44</v>
      </c>
      <c r="O391" s="43"/>
      <c r="P391" s="218">
        <f>O391*H391</f>
        <v>0</v>
      </c>
      <c r="Q391" s="218">
        <v>0</v>
      </c>
      <c r="R391" s="218">
        <f>Q391*H391</f>
        <v>0</v>
      </c>
      <c r="S391" s="218">
        <v>0</v>
      </c>
      <c r="T391" s="219">
        <f>S391*H391</f>
        <v>0</v>
      </c>
      <c r="AR391" s="25" t="s">
        <v>502</v>
      </c>
      <c r="AT391" s="25" t="s">
        <v>498</v>
      </c>
      <c r="AU391" s="25" t="s">
        <v>82</v>
      </c>
      <c r="AY391" s="25" t="s">
        <v>492</v>
      </c>
      <c r="BE391" s="220">
        <f>IF(N391="základní",J391,0)</f>
        <v>0</v>
      </c>
      <c r="BF391" s="220">
        <f>IF(N391="snížená",J391,0)</f>
        <v>0</v>
      </c>
      <c r="BG391" s="220">
        <f>IF(N391="zákl. přenesená",J391,0)</f>
        <v>0</v>
      </c>
      <c r="BH391" s="220">
        <f>IF(N391="sníž. přenesená",J391,0)</f>
        <v>0</v>
      </c>
      <c r="BI391" s="220">
        <f>IF(N391="nulová",J391,0)</f>
        <v>0</v>
      </c>
      <c r="BJ391" s="25" t="s">
        <v>80</v>
      </c>
      <c r="BK391" s="220">
        <f>ROUND(I391*H391,2)</f>
        <v>0</v>
      </c>
      <c r="BL391" s="25" t="s">
        <v>502</v>
      </c>
      <c r="BM391" s="25" t="s">
        <v>2441</v>
      </c>
    </row>
    <row r="392" spans="2:65" s="1" customFormat="1">
      <c r="B392" s="42"/>
      <c r="C392" s="64"/>
      <c r="D392" s="221" t="s">
        <v>506</v>
      </c>
      <c r="E392" s="64"/>
      <c r="F392" s="222" t="s">
        <v>13271</v>
      </c>
      <c r="G392" s="64"/>
      <c r="H392" s="64"/>
      <c r="I392" s="177"/>
      <c r="J392" s="64"/>
      <c r="K392" s="64"/>
      <c r="L392" s="62"/>
      <c r="M392" s="223"/>
      <c r="N392" s="43"/>
      <c r="O392" s="43"/>
      <c r="P392" s="43"/>
      <c r="Q392" s="43"/>
      <c r="R392" s="43"/>
      <c r="S392" s="43"/>
      <c r="T392" s="79"/>
      <c r="AT392" s="25" t="s">
        <v>506</v>
      </c>
      <c r="AU392" s="25" t="s">
        <v>82</v>
      </c>
    </row>
    <row r="393" spans="2:65" s="11" customFormat="1" ht="29.85" customHeight="1">
      <c r="B393" s="192"/>
      <c r="C393" s="193"/>
      <c r="D393" s="206" t="s">
        <v>72</v>
      </c>
      <c r="E393" s="207" t="s">
        <v>5003</v>
      </c>
      <c r="F393" s="207" t="s">
        <v>13375</v>
      </c>
      <c r="G393" s="193"/>
      <c r="H393" s="193"/>
      <c r="I393" s="196"/>
      <c r="J393" s="208">
        <f>BK393</f>
        <v>0</v>
      </c>
      <c r="K393" s="193"/>
      <c r="L393" s="198"/>
      <c r="M393" s="199"/>
      <c r="N393" s="200"/>
      <c r="O393" s="200"/>
      <c r="P393" s="201">
        <f>SUM(P394:P459)</f>
        <v>0</v>
      </c>
      <c r="Q393" s="200"/>
      <c r="R393" s="201">
        <f>SUM(R394:R459)</f>
        <v>0</v>
      </c>
      <c r="S393" s="200"/>
      <c r="T393" s="202">
        <f>SUM(T394:T459)</f>
        <v>0</v>
      </c>
      <c r="AR393" s="203" t="s">
        <v>80</v>
      </c>
      <c r="AT393" s="204" t="s">
        <v>72</v>
      </c>
      <c r="AU393" s="204" t="s">
        <v>80</v>
      </c>
      <c r="AY393" s="203" t="s">
        <v>492</v>
      </c>
      <c r="BK393" s="205">
        <f>SUM(BK394:BK459)</f>
        <v>0</v>
      </c>
    </row>
    <row r="394" spans="2:65" s="1" customFormat="1" ht="16.5" customHeight="1">
      <c r="B394" s="42"/>
      <c r="C394" s="209" t="s">
        <v>1818</v>
      </c>
      <c r="D394" s="209" t="s">
        <v>498</v>
      </c>
      <c r="E394" s="210" t="s">
        <v>13376</v>
      </c>
      <c r="F394" s="211" t="s">
        <v>13377</v>
      </c>
      <c r="G394" s="212" t="s">
        <v>832</v>
      </c>
      <c r="H394" s="213">
        <v>53</v>
      </c>
      <c r="I394" s="214"/>
      <c r="J394" s="215">
        <f>ROUND(I394*H394,2)</f>
        <v>0</v>
      </c>
      <c r="K394" s="211" t="s">
        <v>23</v>
      </c>
      <c r="L394" s="62"/>
      <c r="M394" s="216" t="s">
        <v>23</v>
      </c>
      <c r="N394" s="217" t="s">
        <v>44</v>
      </c>
      <c r="O394" s="43"/>
      <c r="P394" s="218">
        <f>O394*H394</f>
        <v>0</v>
      </c>
      <c r="Q394" s="218">
        <v>0</v>
      </c>
      <c r="R394" s="218">
        <f>Q394*H394</f>
        <v>0</v>
      </c>
      <c r="S394" s="218">
        <v>0</v>
      </c>
      <c r="T394" s="219">
        <f>S394*H394</f>
        <v>0</v>
      </c>
      <c r="AR394" s="25" t="s">
        <v>502</v>
      </c>
      <c r="AT394" s="25" t="s">
        <v>498</v>
      </c>
      <c r="AU394" s="25" t="s">
        <v>82</v>
      </c>
      <c r="AY394" s="25" t="s">
        <v>492</v>
      </c>
      <c r="BE394" s="220">
        <f>IF(N394="základní",J394,0)</f>
        <v>0</v>
      </c>
      <c r="BF394" s="220">
        <f>IF(N394="snížená",J394,0)</f>
        <v>0</v>
      </c>
      <c r="BG394" s="220">
        <f>IF(N394="zákl. přenesená",J394,0)</f>
        <v>0</v>
      </c>
      <c r="BH394" s="220">
        <f>IF(N394="sníž. přenesená",J394,0)</f>
        <v>0</v>
      </c>
      <c r="BI394" s="220">
        <f>IF(N394="nulová",J394,0)</f>
        <v>0</v>
      </c>
      <c r="BJ394" s="25" t="s">
        <v>80</v>
      </c>
      <c r="BK394" s="220">
        <f>ROUND(I394*H394,2)</f>
        <v>0</v>
      </c>
      <c r="BL394" s="25" t="s">
        <v>502</v>
      </c>
      <c r="BM394" s="25" t="s">
        <v>2450</v>
      </c>
    </row>
    <row r="395" spans="2:65" s="1" customFormat="1">
      <c r="B395" s="42"/>
      <c r="C395" s="64"/>
      <c r="D395" s="221" t="s">
        <v>506</v>
      </c>
      <c r="E395" s="64"/>
      <c r="F395" s="222" t="s">
        <v>13377</v>
      </c>
      <c r="G395" s="64"/>
      <c r="H395" s="64"/>
      <c r="I395" s="177"/>
      <c r="J395" s="64"/>
      <c r="K395" s="64"/>
      <c r="L395" s="62"/>
      <c r="M395" s="223"/>
      <c r="N395" s="43"/>
      <c r="O395" s="43"/>
      <c r="P395" s="43"/>
      <c r="Q395" s="43"/>
      <c r="R395" s="43"/>
      <c r="S395" s="43"/>
      <c r="T395" s="79"/>
      <c r="AT395" s="25" t="s">
        <v>506</v>
      </c>
      <c r="AU395" s="25" t="s">
        <v>82</v>
      </c>
    </row>
    <row r="396" spans="2:65" s="1" customFormat="1" ht="24">
      <c r="B396" s="42"/>
      <c r="C396" s="64"/>
      <c r="D396" s="227" t="s">
        <v>2254</v>
      </c>
      <c r="E396" s="64"/>
      <c r="F396" s="273" t="s">
        <v>13378</v>
      </c>
      <c r="G396" s="64"/>
      <c r="H396" s="64"/>
      <c r="I396" s="177"/>
      <c r="J396" s="64"/>
      <c r="K396" s="64"/>
      <c r="L396" s="62"/>
      <c r="M396" s="223"/>
      <c r="N396" s="43"/>
      <c r="O396" s="43"/>
      <c r="P396" s="43"/>
      <c r="Q396" s="43"/>
      <c r="R396" s="43"/>
      <c r="S396" s="43"/>
      <c r="T396" s="79"/>
      <c r="AT396" s="25" t="s">
        <v>2254</v>
      </c>
      <c r="AU396" s="25" t="s">
        <v>82</v>
      </c>
    </row>
    <row r="397" spans="2:65" s="1" customFormat="1" ht="16.5" customHeight="1">
      <c r="B397" s="42"/>
      <c r="C397" s="209" t="s">
        <v>1825</v>
      </c>
      <c r="D397" s="209" t="s">
        <v>498</v>
      </c>
      <c r="E397" s="210" t="s">
        <v>13379</v>
      </c>
      <c r="F397" s="211" t="s">
        <v>13380</v>
      </c>
      <c r="G397" s="212" t="s">
        <v>832</v>
      </c>
      <c r="H397" s="213">
        <v>10</v>
      </c>
      <c r="I397" s="214"/>
      <c r="J397" s="215">
        <f>ROUND(I397*H397,2)</f>
        <v>0</v>
      </c>
      <c r="K397" s="211" t="s">
        <v>23</v>
      </c>
      <c r="L397" s="62"/>
      <c r="M397" s="216" t="s">
        <v>23</v>
      </c>
      <c r="N397" s="217" t="s">
        <v>44</v>
      </c>
      <c r="O397" s="43"/>
      <c r="P397" s="218">
        <f>O397*H397</f>
        <v>0</v>
      </c>
      <c r="Q397" s="218">
        <v>0</v>
      </c>
      <c r="R397" s="218">
        <f>Q397*H397</f>
        <v>0</v>
      </c>
      <c r="S397" s="218">
        <v>0</v>
      </c>
      <c r="T397" s="219">
        <f>S397*H397</f>
        <v>0</v>
      </c>
      <c r="AR397" s="25" t="s">
        <v>502</v>
      </c>
      <c r="AT397" s="25" t="s">
        <v>498</v>
      </c>
      <c r="AU397" s="25" t="s">
        <v>82</v>
      </c>
      <c r="AY397" s="25" t="s">
        <v>492</v>
      </c>
      <c r="BE397" s="220">
        <f>IF(N397="základní",J397,0)</f>
        <v>0</v>
      </c>
      <c r="BF397" s="220">
        <f>IF(N397="snížená",J397,0)</f>
        <v>0</v>
      </c>
      <c r="BG397" s="220">
        <f>IF(N397="zákl. přenesená",J397,0)</f>
        <v>0</v>
      </c>
      <c r="BH397" s="220">
        <f>IF(N397="sníž. přenesená",J397,0)</f>
        <v>0</v>
      </c>
      <c r="BI397" s="220">
        <f>IF(N397="nulová",J397,0)</f>
        <v>0</v>
      </c>
      <c r="BJ397" s="25" t="s">
        <v>80</v>
      </c>
      <c r="BK397" s="220">
        <f>ROUND(I397*H397,2)</f>
        <v>0</v>
      </c>
      <c r="BL397" s="25" t="s">
        <v>502</v>
      </c>
      <c r="BM397" s="25" t="s">
        <v>2458</v>
      </c>
    </row>
    <row r="398" spans="2:65" s="1" customFormat="1">
      <c r="B398" s="42"/>
      <c r="C398" s="64"/>
      <c r="D398" s="221" t="s">
        <v>506</v>
      </c>
      <c r="E398" s="64"/>
      <c r="F398" s="222" t="s">
        <v>13380</v>
      </c>
      <c r="G398" s="64"/>
      <c r="H398" s="64"/>
      <c r="I398" s="177"/>
      <c r="J398" s="64"/>
      <c r="K398" s="64"/>
      <c r="L398" s="62"/>
      <c r="M398" s="223"/>
      <c r="N398" s="43"/>
      <c r="O398" s="43"/>
      <c r="P398" s="43"/>
      <c r="Q398" s="43"/>
      <c r="R398" s="43"/>
      <c r="S398" s="43"/>
      <c r="T398" s="79"/>
      <c r="AT398" s="25" t="s">
        <v>506</v>
      </c>
      <c r="AU398" s="25" t="s">
        <v>82</v>
      </c>
    </row>
    <row r="399" spans="2:65" s="1" customFormat="1" ht="24">
      <c r="B399" s="42"/>
      <c r="C399" s="64"/>
      <c r="D399" s="227" t="s">
        <v>2254</v>
      </c>
      <c r="E399" s="64"/>
      <c r="F399" s="273" t="s">
        <v>13378</v>
      </c>
      <c r="G399" s="64"/>
      <c r="H399" s="64"/>
      <c r="I399" s="177"/>
      <c r="J399" s="64"/>
      <c r="K399" s="64"/>
      <c r="L399" s="62"/>
      <c r="M399" s="223"/>
      <c r="N399" s="43"/>
      <c r="O399" s="43"/>
      <c r="P399" s="43"/>
      <c r="Q399" s="43"/>
      <c r="R399" s="43"/>
      <c r="S399" s="43"/>
      <c r="T399" s="79"/>
      <c r="AT399" s="25" t="s">
        <v>2254</v>
      </c>
      <c r="AU399" s="25" t="s">
        <v>82</v>
      </c>
    </row>
    <row r="400" spans="2:65" s="1" customFormat="1" ht="16.5" customHeight="1">
      <c r="B400" s="42"/>
      <c r="C400" s="209" t="s">
        <v>332</v>
      </c>
      <c r="D400" s="209" t="s">
        <v>498</v>
      </c>
      <c r="E400" s="210" t="s">
        <v>13381</v>
      </c>
      <c r="F400" s="211" t="s">
        <v>13382</v>
      </c>
      <c r="G400" s="212" t="s">
        <v>832</v>
      </c>
      <c r="H400" s="213">
        <v>915</v>
      </c>
      <c r="I400" s="214"/>
      <c r="J400" s="215">
        <f>ROUND(I400*H400,2)</f>
        <v>0</v>
      </c>
      <c r="K400" s="211" t="s">
        <v>23</v>
      </c>
      <c r="L400" s="62"/>
      <c r="M400" s="216" t="s">
        <v>23</v>
      </c>
      <c r="N400" s="217" t="s">
        <v>44</v>
      </c>
      <c r="O400" s="43"/>
      <c r="P400" s="218">
        <f>O400*H400</f>
        <v>0</v>
      </c>
      <c r="Q400" s="218">
        <v>0</v>
      </c>
      <c r="R400" s="218">
        <f>Q400*H400</f>
        <v>0</v>
      </c>
      <c r="S400" s="218">
        <v>0</v>
      </c>
      <c r="T400" s="219">
        <f>S400*H400</f>
        <v>0</v>
      </c>
      <c r="AR400" s="25" t="s">
        <v>502</v>
      </c>
      <c r="AT400" s="25" t="s">
        <v>498</v>
      </c>
      <c r="AU400" s="25" t="s">
        <v>82</v>
      </c>
      <c r="AY400" s="25" t="s">
        <v>492</v>
      </c>
      <c r="BE400" s="220">
        <f>IF(N400="základní",J400,0)</f>
        <v>0</v>
      </c>
      <c r="BF400" s="220">
        <f>IF(N400="snížená",J400,0)</f>
        <v>0</v>
      </c>
      <c r="BG400" s="220">
        <f>IF(N400="zákl. přenesená",J400,0)</f>
        <v>0</v>
      </c>
      <c r="BH400" s="220">
        <f>IF(N400="sníž. přenesená",J400,0)</f>
        <v>0</v>
      </c>
      <c r="BI400" s="220">
        <f>IF(N400="nulová",J400,0)</f>
        <v>0</v>
      </c>
      <c r="BJ400" s="25" t="s">
        <v>80</v>
      </c>
      <c r="BK400" s="220">
        <f>ROUND(I400*H400,2)</f>
        <v>0</v>
      </c>
      <c r="BL400" s="25" t="s">
        <v>502</v>
      </c>
      <c r="BM400" s="25" t="s">
        <v>2465</v>
      </c>
    </row>
    <row r="401" spans="2:65" s="1" customFormat="1">
      <c r="B401" s="42"/>
      <c r="C401" s="64"/>
      <c r="D401" s="221" t="s">
        <v>506</v>
      </c>
      <c r="E401" s="64"/>
      <c r="F401" s="222" t="s">
        <v>13382</v>
      </c>
      <c r="G401" s="64"/>
      <c r="H401" s="64"/>
      <c r="I401" s="177"/>
      <c r="J401" s="64"/>
      <c r="K401" s="64"/>
      <c r="L401" s="62"/>
      <c r="M401" s="223"/>
      <c r="N401" s="43"/>
      <c r="O401" s="43"/>
      <c r="P401" s="43"/>
      <c r="Q401" s="43"/>
      <c r="R401" s="43"/>
      <c r="S401" s="43"/>
      <c r="T401" s="79"/>
      <c r="AT401" s="25" t="s">
        <v>506</v>
      </c>
      <c r="AU401" s="25" t="s">
        <v>82</v>
      </c>
    </row>
    <row r="402" spans="2:65" s="1" customFormat="1" ht="24">
      <c r="B402" s="42"/>
      <c r="C402" s="64"/>
      <c r="D402" s="227" t="s">
        <v>2254</v>
      </c>
      <c r="E402" s="64"/>
      <c r="F402" s="273" t="s">
        <v>13383</v>
      </c>
      <c r="G402" s="64"/>
      <c r="H402" s="64"/>
      <c r="I402" s="177"/>
      <c r="J402" s="64"/>
      <c r="K402" s="64"/>
      <c r="L402" s="62"/>
      <c r="M402" s="223"/>
      <c r="N402" s="43"/>
      <c r="O402" s="43"/>
      <c r="P402" s="43"/>
      <c r="Q402" s="43"/>
      <c r="R402" s="43"/>
      <c r="S402" s="43"/>
      <c r="T402" s="79"/>
      <c r="AT402" s="25" t="s">
        <v>2254</v>
      </c>
      <c r="AU402" s="25" t="s">
        <v>82</v>
      </c>
    </row>
    <row r="403" spans="2:65" s="1" customFormat="1" ht="16.5" customHeight="1">
      <c r="B403" s="42"/>
      <c r="C403" s="209" t="s">
        <v>1837</v>
      </c>
      <c r="D403" s="209" t="s">
        <v>498</v>
      </c>
      <c r="E403" s="210" t="s">
        <v>13384</v>
      </c>
      <c r="F403" s="211" t="s">
        <v>13385</v>
      </c>
      <c r="G403" s="212" t="s">
        <v>832</v>
      </c>
      <c r="H403" s="213">
        <v>87</v>
      </c>
      <c r="I403" s="214"/>
      <c r="J403" s="215">
        <f>ROUND(I403*H403,2)</f>
        <v>0</v>
      </c>
      <c r="K403" s="211" t="s">
        <v>23</v>
      </c>
      <c r="L403" s="62"/>
      <c r="M403" s="216" t="s">
        <v>23</v>
      </c>
      <c r="N403" s="217" t="s">
        <v>44</v>
      </c>
      <c r="O403" s="43"/>
      <c r="P403" s="218">
        <f>O403*H403</f>
        <v>0</v>
      </c>
      <c r="Q403" s="218">
        <v>0</v>
      </c>
      <c r="R403" s="218">
        <f>Q403*H403</f>
        <v>0</v>
      </c>
      <c r="S403" s="218">
        <v>0</v>
      </c>
      <c r="T403" s="219">
        <f>S403*H403</f>
        <v>0</v>
      </c>
      <c r="AR403" s="25" t="s">
        <v>502</v>
      </c>
      <c r="AT403" s="25" t="s">
        <v>498</v>
      </c>
      <c r="AU403" s="25" t="s">
        <v>82</v>
      </c>
      <c r="AY403" s="25" t="s">
        <v>492</v>
      </c>
      <c r="BE403" s="220">
        <f>IF(N403="základní",J403,0)</f>
        <v>0</v>
      </c>
      <c r="BF403" s="220">
        <f>IF(N403="snížená",J403,0)</f>
        <v>0</v>
      </c>
      <c r="BG403" s="220">
        <f>IF(N403="zákl. přenesená",J403,0)</f>
        <v>0</v>
      </c>
      <c r="BH403" s="220">
        <f>IF(N403="sníž. přenesená",J403,0)</f>
        <v>0</v>
      </c>
      <c r="BI403" s="220">
        <f>IF(N403="nulová",J403,0)</f>
        <v>0</v>
      </c>
      <c r="BJ403" s="25" t="s">
        <v>80</v>
      </c>
      <c r="BK403" s="220">
        <f>ROUND(I403*H403,2)</f>
        <v>0</v>
      </c>
      <c r="BL403" s="25" t="s">
        <v>502</v>
      </c>
      <c r="BM403" s="25" t="s">
        <v>2471</v>
      </c>
    </row>
    <row r="404" spans="2:65" s="1" customFormat="1">
      <c r="B404" s="42"/>
      <c r="C404" s="64"/>
      <c r="D404" s="221" t="s">
        <v>506</v>
      </c>
      <c r="E404" s="64"/>
      <c r="F404" s="222" t="s">
        <v>13385</v>
      </c>
      <c r="G404" s="64"/>
      <c r="H404" s="64"/>
      <c r="I404" s="177"/>
      <c r="J404" s="64"/>
      <c r="K404" s="64"/>
      <c r="L404" s="62"/>
      <c r="M404" s="223"/>
      <c r="N404" s="43"/>
      <c r="O404" s="43"/>
      <c r="P404" s="43"/>
      <c r="Q404" s="43"/>
      <c r="R404" s="43"/>
      <c r="S404" s="43"/>
      <c r="T404" s="79"/>
      <c r="AT404" s="25" t="s">
        <v>506</v>
      </c>
      <c r="AU404" s="25" t="s">
        <v>82</v>
      </c>
    </row>
    <row r="405" spans="2:65" s="1" customFormat="1" ht="24">
      <c r="B405" s="42"/>
      <c r="C405" s="64"/>
      <c r="D405" s="227" t="s">
        <v>2254</v>
      </c>
      <c r="E405" s="64"/>
      <c r="F405" s="273" t="s">
        <v>13383</v>
      </c>
      <c r="G405" s="64"/>
      <c r="H405" s="64"/>
      <c r="I405" s="177"/>
      <c r="J405" s="64"/>
      <c r="K405" s="64"/>
      <c r="L405" s="62"/>
      <c r="M405" s="223"/>
      <c r="N405" s="43"/>
      <c r="O405" s="43"/>
      <c r="P405" s="43"/>
      <c r="Q405" s="43"/>
      <c r="R405" s="43"/>
      <c r="S405" s="43"/>
      <c r="T405" s="79"/>
      <c r="AT405" s="25" t="s">
        <v>2254</v>
      </c>
      <c r="AU405" s="25" t="s">
        <v>82</v>
      </c>
    </row>
    <row r="406" spans="2:65" s="1" customFormat="1" ht="16.5" customHeight="1">
      <c r="B406" s="42"/>
      <c r="C406" s="209" t="s">
        <v>1842</v>
      </c>
      <c r="D406" s="209" t="s">
        <v>498</v>
      </c>
      <c r="E406" s="210" t="s">
        <v>13386</v>
      </c>
      <c r="F406" s="211" t="s">
        <v>13387</v>
      </c>
      <c r="G406" s="212" t="s">
        <v>832</v>
      </c>
      <c r="H406" s="213">
        <v>282</v>
      </c>
      <c r="I406" s="214"/>
      <c r="J406" s="215">
        <f>ROUND(I406*H406,2)</f>
        <v>0</v>
      </c>
      <c r="K406" s="211" t="s">
        <v>23</v>
      </c>
      <c r="L406" s="62"/>
      <c r="M406" s="216" t="s">
        <v>23</v>
      </c>
      <c r="N406" s="217" t="s">
        <v>44</v>
      </c>
      <c r="O406" s="43"/>
      <c r="P406" s="218">
        <f>O406*H406</f>
        <v>0</v>
      </c>
      <c r="Q406" s="218">
        <v>0</v>
      </c>
      <c r="R406" s="218">
        <f>Q406*H406</f>
        <v>0</v>
      </c>
      <c r="S406" s="218">
        <v>0</v>
      </c>
      <c r="T406" s="219">
        <f>S406*H406</f>
        <v>0</v>
      </c>
      <c r="AR406" s="25" t="s">
        <v>502</v>
      </c>
      <c r="AT406" s="25" t="s">
        <v>498</v>
      </c>
      <c r="AU406" s="25" t="s">
        <v>82</v>
      </c>
      <c r="AY406" s="25" t="s">
        <v>492</v>
      </c>
      <c r="BE406" s="220">
        <f>IF(N406="základní",J406,0)</f>
        <v>0</v>
      </c>
      <c r="BF406" s="220">
        <f>IF(N406="snížená",J406,0)</f>
        <v>0</v>
      </c>
      <c r="BG406" s="220">
        <f>IF(N406="zákl. přenesená",J406,0)</f>
        <v>0</v>
      </c>
      <c r="BH406" s="220">
        <f>IF(N406="sníž. přenesená",J406,0)</f>
        <v>0</v>
      </c>
      <c r="BI406" s="220">
        <f>IF(N406="nulová",J406,0)</f>
        <v>0</v>
      </c>
      <c r="BJ406" s="25" t="s">
        <v>80</v>
      </c>
      <c r="BK406" s="220">
        <f>ROUND(I406*H406,2)</f>
        <v>0</v>
      </c>
      <c r="BL406" s="25" t="s">
        <v>502</v>
      </c>
      <c r="BM406" s="25" t="s">
        <v>2479</v>
      </c>
    </row>
    <row r="407" spans="2:65" s="1" customFormat="1">
      <c r="B407" s="42"/>
      <c r="C407" s="64"/>
      <c r="D407" s="221" t="s">
        <v>506</v>
      </c>
      <c r="E407" s="64"/>
      <c r="F407" s="222" t="s">
        <v>13387</v>
      </c>
      <c r="G407" s="64"/>
      <c r="H407" s="64"/>
      <c r="I407" s="177"/>
      <c r="J407" s="64"/>
      <c r="K407" s="64"/>
      <c r="L407" s="62"/>
      <c r="M407" s="223"/>
      <c r="N407" s="43"/>
      <c r="O407" s="43"/>
      <c r="P407" s="43"/>
      <c r="Q407" s="43"/>
      <c r="R407" s="43"/>
      <c r="S407" s="43"/>
      <c r="T407" s="79"/>
      <c r="AT407" s="25" t="s">
        <v>506</v>
      </c>
      <c r="AU407" s="25" t="s">
        <v>82</v>
      </c>
    </row>
    <row r="408" spans="2:65" s="1" customFormat="1" ht="24">
      <c r="B408" s="42"/>
      <c r="C408" s="64"/>
      <c r="D408" s="227" t="s">
        <v>2254</v>
      </c>
      <c r="E408" s="64"/>
      <c r="F408" s="273" t="s">
        <v>13383</v>
      </c>
      <c r="G408" s="64"/>
      <c r="H408" s="64"/>
      <c r="I408" s="177"/>
      <c r="J408" s="64"/>
      <c r="K408" s="64"/>
      <c r="L408" s="62"/>
      <c r="M408" s="223"/>
      <c r="N408" s="43"/>
      <c r="O408" s="43"/>
      <c r="P408" s="43"/>
      <c r="Q408" s="43"/>
      <c r="R408" s="43"/>
      <c r="S408" s="43"/>
      <c r="T408" s="79"/>
      <c r="AT408" s="25" t="s">
        <v>2254</v>
      </c>
      <c r="AU408" s="25" t="s">
        <v>82</v>
      </c>
    </row>
    <row r="409" spans="2:65" s="1" customFormat="1" ht="16.5" customHeight="1">
      <c r="B409" s="42"/>
      <c r="C409" s="209" t="s">
        <v>1848</v>
      </c>
      <c r="D409" s="209" t="s">
        <v>498</v>
      </c>
      <c r="E409" s="210" t="s">
        <v>13388</v>
      </c>
      <c r="F409" s="211" t="s">
        <v>13389</v>
      </c>
      <c r="G409" s="212" t="s">
        <v>832</v>
      </c>
      <c r="H409" s="213">
        <v>86</v>
      </c>
      <c r="I409" s="214"/>
      <c r="J409" s="215">
        <f>ROUND(I409*H409,2)</f>
        <v>0</v>
      </c>
      <c r="K409" s="211" t="s">
        <v>23</v>
      </c>
      <c r="L409" s="62"/>
      <c r="M409" s="216" t="s">
        <v>23</v>
      </c>
      <c r="N409" s="217" t="s">
        <v>44</v>
      </c>
      <c r="O409" s="43"/>
      <c r="P409" s="218">
        <f>O409*H409</f>
        <v>0</v>
      </c>
      <c r="Q409" s="218">
        <v>0</v>
      </c>
      <c r="R409" s="218">
        <f>Q409*H409</f>
        <v>0</v>
      </c>
      <c r="S409" s="218">
        <v>0</v>
      </c>
      <c r="T409" s="219">
        <f>S409*H409</f>
        <v>0</v>
      </c>
      <c r="AR409" s="25" t="s">
        <v>502</v>
      </c>
      <c r="AT409" s="25" t="s">
        <v>498</v>
      </c>
      <c r="AU409" s="25" t="s">
        <v>82</v>
      </c>
      <c r="AY409" s="25" t="s">
        <v>492</v>
      </c>
      <c r="BE409" s="220">
        <f>IF(N409="základní",J409,0)</f>
        <v>0</v>
      </c>
      <c r="BF409" s="220">
        <f>IF(N409="snížená",J409,0)</f>
        <v>0</v>
      </c>
      <c r="BG409" s="220">
        <f>IF(N409="zákl. přenesená",J409,0)</f>
        <v>0</v>
      </c>
      <c r="BH409" s="220">
        <f>IF(N409="sníž. přenesená",J409,0)</f>
        <v>0</v>
      </c>
      <c r="BI409" s="220">
        <f>IF(N409="nulová",J409,0)</f>
        <v>0</v>
      </c>
      <c r="BJ409" s="25" t="s">
        <v>80</v>
      </c>
      <c r="BK409" s="220">
        <f>ROUND(I409*H409,2)</f>
        <v>0</v>
      </c>
      <c r="BL409" s="25" t="s">
        <v>502</v>
      </c>
      <c r="BM409" s="25" t="s">
        <v>216</v>
      </c>
    </row>
    <row r="410" spans="2:65" s="1" customFormat="1">
      <c r="B410" s="42"/>
      <c r="C410" s="64"/>
      <c r="D410" s="221" t="s">
        <v>506</v>
      </c>
      <c r="E410" s="64"/>
      <c r="F410" s="222" t="s">
        <v>13389</v>
      </c>
      <c r="G410" s="64"/>
      <c r="H410" s="64"/>
      <c r="I410" s="177"/>
      <c r="J410" s="64"/>
      <c r="K410" s="64"/>
      <c r="L410" s="62"/>
      <c r="M410" s="223"/>
      <c r="N410" s="43"/>
      <c r="O410" s="43"/>
      <c r="P410" s="43"/>
      <c r="Q410" s="43"/>
      <c r="R410" s="43"/>
      <c r="S410" s="43"/>
      <c r="T410" s="79"/>
      <c r="AT410" s="25" t="s">
        <v>506</v>
      </c>
      <c r="AU410" s="25" t="s">
        <v>82</v>
      </c>
    </row>
    <row r="411" spans="2:65" s="1" customFormat="1" ht="24">
      <c r="B411" s="42"/>
      <c r="C411" s="64"/>
      <c r="D411" s="227" t="s">
        <v>2254</v>
      </c>
      <c r="E411" s="64"/>
      <c r="F411" s="273" t="s">
        <v>13383</v>
      </c>
      <c r="G411" s="64"/>
      <c r="H411" s="64"/>
      <c r="I411" s="177"/>
      <c r="J411" s="64"/>
      <c r="K411" s="64"/>
      <c r="L411" s="62"/>
      <c r="M411" s="223"/>
      <c r="N411" s="43"/>
      <c r="O411" s="43"/>
      <c r="P411" s="43"/>
      <c r="Q411" s="43"/>
      <c r="R411" s="43"/>
      <c r="S411" s="43"/>
      <c r="T411" s="79"/>
      <c r="AT411" s="25" t="s">
        <v>2254</v>
      </c>
      <c r="AU411" s="25" t="s">
        <v>82</v>
      </c>
    </row>
    <row r="412" spans="2:65" s="1" customFormat="1" ht="16.5" customHeight="1">
      <c r="B412" s="42"/>
      <c r="C412" s="209" t="s">
        <v>1853</v>
      </c>
      <c r="D412" s="209" t="s">
        <v>498</v>
      </c>
      <c r="E412" s="210" t="s">
        <v>13390</v>
      </c>
      <c r="F412" s="211" t="s">
        <v>13391</v>
      </c>
      <c r="G412" s="212" t="s">
        <v>832</v>
      </c>
      <c r="H412" s="213">
        <v>5</v>
      </c>
      <c r="I412" s="214"/>
      <c r="J412" s="215">
        <f>ROUND(I412*H412,2)</f>
        <v>0</v>
      </c>
      <c r="K412" s="211" t="s">
        <v>23</v>
      </c>
      <c r="L412" s="62"/>
      <c r="M412" s="216" t="s">
        <v>23</v>
      </c>
      <c r="N412" s="217" t="s">
        <v>44</v>
      </c>
      <c r="O412" s="43"/>
      <c r="P412" s="218">
        <f>O412*H412</f>
        <v>0</v>
      </c>
      <c r="Q412" s="218">
        <v>0</v>
      </c>
      <c r="R412" s="218">
        <f>Q412*H412</f>
        <v>0</v>
      </c>
      <c r="S412" s="218">
        <v>0</v>
      </c>
      <c r="T412" s="219">
        <f>S412*H412</f>
        <v>0</v>
      </c>
      <c r="AR412" s="25" t="s">
        <v>502</v>
      </c>
      <c r="AT412" s="25" t="s">
        <v>498</v>
      </c>
      <c r="AU412" s="25" t="s">
        <v>82</v>
      </c>
      <c r="AY412" s="25" t="s">
        <v>492</v>
      </c>
      <c r="BE412" s="220">
        <f>IF(N412="základní",J412,0)</f>
        <v>0</v>
      </c>
      <c r="BF412" s="220">
        <f>IF(N412="snížená",J412,0)</f>
        <v>0</v>
      </c>
      <c r="BG412" s="220">
        <f>IF(N412="zákl. přenesená",J412,0)</f>
        <v>0</v>
      </c>
      <c r="BH412" s="220">
        <f>IF(N412="sníž. přenesená",J412,0)</f>
        <v>0</v>
      </c>
      <c r="BI412" s="220">
        <f>IF(N412="nulová",J412,0)</f>
        <v>0</v>
      </c>
      <c r="BJ412" s="25" t="s">
        <v>80</v>
      </c>
      <c r="BK412" s="220">
        <f>ROUND(I412*H412,2)</f>
        <v>0</v>
      </c>
      <c r="BL412" s="25" t="s">
        <v>502</v>
      </c>
      <c r="BM412" s="25" t="s">
        <v>2490</v>
      </c>
    </row>
    <row r="413" spans="2:65" s="1" customFormat="1">
      <c r="B413" s="42"/>
      <c r="C413" s="64"/>
      <c r="D413" s="221" t="s">
        <v>506</v>
      </c>
      <c r="E413" s="64"/>
      <c r="F413" s="222" t="s">
        <v>13391</v>
      </c>
      <c r="G413" s="64"/>
      <c r="H413" s="64"/>
      <c r="I413" s="177"/>
      <c r="J413" s="64"/>
      <c r="K413" s="64"/>
      <c r="L413" s="62"/>
      <c r="M413" s="223"/>
      <c r="N413" s="43"/>
      <c r="O413" s="43"/>
      <c r="P413" s="43"/>
      <c r="Q413" s="43"/>
      <c r="R413" s="43"/>
      <c r="S413" s="43"/>
      <c r="T413" s="79"/>
      <c r="AT413" s="25" t="s">
        <v>506</v>
      </c>
      <c r="AU413" s="25" t="s">
        <v>82</v>
      </c>
    </row>
    <row r="414" spans="2:65" s="1" customFormat="1" ht="24">
      <c r="B414" s="42"/>
      <c r="C414" s="64"/>
      <c r="D414" s="227" t="s">
        <v>2254</v>
      </c>
      <c r="E414" s="64"/>
      <c r="F414" s="273" t="s">
        <v>13383</v>
      </c>
      <c r="G414" s="64"/>
      <c r="H414" s="64"/>
      <c r="I414" s="177"/>
      <c r="J414" s="64"/>
      <c r="K414" s="64"/>
      <c r="L414" s="62"/>
      <c r="M414" s="223"/>
      <c r="N414" s="43"/>
      <c r="O414" s="43"/>
      <c r="P414" s="43"/>
      <c r="Q414" s="43"/>
      <c r="R414" s="43"/>
      <c r="S414" s="43"/>
      <c r="T414" s="79"/>
      <c r="AT414" s="25" t="s">
        <v>2254</v>
      </c>
      <c r="AU414" s="25" t="s">
        <v>82</v>
      </c>
    </row>
    <row r="415" spans="2:65" s="1" customFormat="1" ht="16.5" customHeight="1">
      <c r="B415" s="42"/>
      <c r="C415" s="209" t="s">
        <v>1858</v>
      </c>
      <c r="D415" s="209" t="s">
        <v>498</v>
      </c>
      <c r="E415" s="210" t="s">
        <v>13392</v>
      </c>
      <c r="F415" s="211" t="s">
        <v>13393</v>
      </c>
      <c r="G415" s="212" t="s">
        <v>832</v>
      </c>
      <c r="H415" s="213">
        <v>10</v>
      </c>
      <c r="I415" s="214"/>
      <c r="J415" s="215">
        <f>ROUND(I415*H415,2)</f>
        <v>0</v>
      </c>
      <c r="K415" s="211" t="s">
        <v>23</v>
      </c>
      <c r="L415" s="62"/>
      <c r="M415" s="216" t="s">
        <v>23</v>
      </c>
      <c r="N415" s="217" t="s">
        <v>44</v>
      </c>
      <c r="O415" s="43"/>
      <c r="P415" s="218">
        <f>O415*H415</f>
        <v>0</v>
      </c>
      <c r="Q415" s="218">
        <v>0</v>
      </c>
      <c r="R415" s="218">
        <f>Q415*H415</f>
        <v>0</v>
      </c>
      <c r="S415" s="218">
        <v>0</v>
      </c>
      <c r="T415" s="219">
        <f>S415*H415</f>
        <v>0</v>
      </c>
      <c r="AR415" s="25" t="s">
        <v>502</v>
      </c>
      <c r="AT415" s="25" t="s">
        <v>498</v>
      </c>
      <c r="AU415" s="25" t="s">
        <v>82</v>
      </c>
      <c r="AY415" s="25" t="s">
        <v>492</v>
      </c>
      <c r="BE415" s="220">
        <f>IF(N415="základní",J415,0)</f>
        <v>0</v>
      </c>
      <c r="BF415" s="220">
        <f>IF(N415="snížená",J415,0)</f>
        <v>0</v>
      </c>
      <c r="BG415" s="220">
        <f>IF(N415="zákl. přenesená",J415,0)</f>
        <v>0</v>
      </c>
      <c r="BH415" s="220">
        <f>IF(N415="sníž. přenesená",J415,0)</f>
        <v>0</v>
      </c>
      <c r="BI415" s="220">
        <f>IF(N415="nulová",J415,0)</f>
        <v>0</v>
      </c>
      <c r="BJ415" s="25" t="s">
        <v>80</v>
      </c>
      <c r="BK415" s="220">
        <f>ROUND(I415*H415,2)</f>
        <v>0</v>
      </c>
      <c r="BL415" s="25" t="s">
        <v>502</v>
      </c>
      <c r="BM415" s="25" t="s">
        <v>2498</v>
      </c>
    </row>
    <row r="416" spans="2:65" s="1" customFormat="1">
      <c r="B416" s="42"/>
      <c r="C416" s="64"/>
      <c r="D416" s="221" t="s">
        <v>506</v>
      </c>
      <c r="E416" s="64"/>
      <c r="F416" s="222" t="s">
        <v>13393</v>
      </c>
      <c r="G416" s="64"/>
      <c r="H416" s="64"/>
      <c r="I416" s="177"/>
      <c r="J416" s="64"/>
      <c r="K416" s="64"/>
      <c r="L416" s="62"/>
      <c r="M416" s="223"/>
      <c r="N416" s="43"/>
      <c r="O416" s="43"/>
      <c r="P416" s="43"/>
      <c r="Q416" s="43"/>
      <c r="R416" s="43"/>
      <c r="S416" s="43"/>
      <c r="T416" s="79"/>
      <c r="AT416" s="25" t="s">
        <v>506</v>
      </c>
      <c r="AU416" s="25" t="s">
        <v>82</v>
      </c>
    </row>
    <row r="417" spans="2:65" s="1" customFormat="1" ht="24">
      <c r="B417" s="42"/>
      <c r="C417" s="64"/>
      <c r="D417" s="227" t="s">
        <v>2254</v>
      </c>
      <c r="E417" s="64"/>
      <c r="F417" s="273" t="s">
        <v>13383</v>
      </c>
      <c r="G417" s="64"/>
      <c r="H417" s="64"/>
      <c r="I417" s="177"/>
      <c r="J417" s="64"/>
      <c r="K417" s="64"/>
      <c r="L417" s="62"/>
      <c r="M417" s="223"/>
      <c r="N417" s="43"/>
      <c r="O417" s="43"/>
      <c r="P417" s="43"/>
      <c r="Q417" s="43"/>
      <c r="R417" s="43"/>
      <c r="S417" s="43"/>
      <c r="T417" s="79"/>
      <c r="AT417" s="25" t="s">
        <v>2254</v>
      </c>
      <c r="AU417" s="25" t="s">
        <v>82</v>
      </c>
    </row>
    <row r="418" spans="2:65" s="1" customFormat="1" ht="16.5" customHeight="1">
      <c r="B418" s="42"/>
      <c r="C418" s="209" t="s">
        <v>1869</v>
      </c>
      <c r="D418" s="209" t="s">
        <v>498</v>
      </c>
      <c r="E418" s="210" t="s">
        <v>13394</v>
      </c>
      <c r="F418" s="211" t="s">
        <v>13395</v>
      </c>
      <c r="G418" s="212" t="s">
        <v>2537</v>
      </c>
      <c r="H418" s="213">
        <v>1145</v>
      </c>
      <c r="I418" s="214"/>
      <c r="J418" s="215">
        <f>ROUND(I418*H418,2)</f>
        <v>0</v>
      </c>
      <c r="K418" s="211" t="s">
        <v>23</v>
      </c>
      <c r="L418" s="62"/>
      <c r="M418" s="216" t="s">
        <v>23</v>
      </c>
      <c r="N418" s="217" t="s">
        <v>44</v>
      </c>
      <c r="O418" s="43"/>
      <c r="P418" s="218">
        <f>O418*H418</f>
        <v>0</v>
      </c>
      <c r="Q418" s="218">
        <v>0</v>
      </c>
      <c r="R418" s="218">
        <f>Q418*H418</f>
        <v>0</v>
      </c>
      <c r="S418" s="218">
        <v>0</v>
      </c>
      <c r="T418" s="219">
        <f>S418*H418</f>
        <v>0</v>
      </c>
      <c r="AR418" s="25" t="s">
        <v>502</v>
      </c>
      <c r="AT418" s="25" t="s">
        <v>498</v>
      </c>
      <c r="AU418" s="25" t="s">
        <v>82</v>
      </c>
      <c r="AY418" s="25" t="s">
        <v>492</v>
      </c>
      <c r="BE418" s="220">
        <f>IF(N418="základní",J418,0)</f>
        <v>0</v>
      </c>
      <c r="BF418" s="220">
        <f>IF(N418="snížená",J418,0)</f>
        <v>0</v>
      </c>
      <c r="BG418" s="220">
        <f>IF(N418="zákl. přenesená",J418,0)</f>
        <v>0</v>
      </c>
      <c r="BH418" s="220">
        <f>IF(N418="sníž. přenesená",J418,0)</f>
        <v>0</v>
      </c>
      <c r="BI418" s="220">
        <f>IF(N418="nulová",J418,0)</f>
        <v>0</v>
      </c>
      <c r="BJ418" s="25" t="s">
        <v>80</v>
      </c>
      <c r="BK418" s="220">
        <f>ROUND(I418*H418,2)</f>
        <v>0</v>
      </c>
      <c r="BL418" s="25" t="s">
        <v>502</v>
      </c>
      <c r="BM418" s="25" t="s">
        <v>2505</v>
      </c>
    </row>
    <row r="419" spans="2:65" s="1" customFormat="1">
      <c r="B419" s="42"/>
      <c r="C419" s="64"/>
      <c r="D419" s="227" t="s">
        <v>506</v>
      </c>
      <c r="E419" s="64"/>
      <c r="F419" s="274" t="s">
        <v>13395</v>
      </c>
      <c r="G419" s="64"/>
      <c r="H419" s="64"/>
      <c r="I419" s="177"/>
      <c r="J419" s="64"/>
      <c r="K419" s="64"/>
      <c r="L419" s="62"/>
      <c r="M419" s="223"/>
      <c r="N419" s="43"/>
      <c r="O419" s="43"/>
      <c r="P419" s="43"/>
      <c r="Q419" s="43"/>
      <c r="R419" s="43"/>
      <c r="S419" s="43"/>
      <c r="T419" s="79"/>
      <c r="AT419" s="25" t="s">
        <v>506</v>
      </c>
      <c r="AU419" s="25" t="s">
        <v>82</v>
      </c>
    </row>
    <row r="420" spans="2:65" s="1" customFormat="1" ht="16.5" customHeight="1">
      <c r="B420" s="42"/>
      <c r="C420" s="209" t="s">
        <v>1875</v>
      </c>
      <c r="D420" s="209" t="s">
        <v>498</v>
      </c>
      <c r="E420" s="210" t="s">
        <v>13396</v>
      </c>
      <c r="F420" s="211" t="s">
        <v>13397</v>
      </c>
      <c r="G420" s="212" t="s">
        <v>2537</v>
      </c>
      <c r="H420" s="213">
        <v>44</v>
      </c>
      <c r="I420" s="214"/>
      <c r="J420" s="215">
        <f>ROUND(I420*H420,2)</f>
        <v>0</v>
      </c>
      <c r="K420" s="211" t="s">
        <v>23</v>
      </c>
      <c r="L420" s="62"/>
      <c r="M420" s="216" t="s">
        <v>23</v>
      </c>
      <c r="N420" s="217" t="s">
        <v>44</v>
      </c>
      <c r="O420" s="43"/>
      <c r="P420" s="218">
        <f>O420*H420</f>
        <v>0</v>
      </c>
      <c r="Q420" s="218">
        <v>0</v>
      </c>
      <c r="R420" s="218">
        <f>Q420*H420</f>
        <v>0</v>
      </c>
      <c r="S420" s="218">
        <v>0</v>
      </c>
      <c r="T420" s="219">
        <f>S420*H420</f>
        <v>0</v>
      </c>
      <c r="AR420" s="25" t="s">
        <v>502</v>
      </c>
      <c r="AT420" s="25" t="s">
        <v>498</v>
      </c>
      <c r="AU420" s="25" t="s">
        <v>82</v>
      </c>
      <c r="AY420" s="25" t="s">
        <v>492</v>
      </c>
      <c r="BE420" s="220">
        <f>IF(N420="základní",J420,0)</f>
        <v>0</v>
      </c>
      <c r="BF420" s="220">
        <f>IF(N420="snížená",J420,0)</f>
        <v>0</v>
      </c>
      <c r="BG420" s="220">
        <f>IF(N420="zákl. přenesená",J420,0)</f>
        <v>0</v>
      </c>
      <c r="BH420" s="220">
        <f>IF(N420="sníž. přenesená",J420,0)</f>
        <v>0</v>
      </c>
      <c r="BI420" s="220">
        <f>IF(N420="nulová",J420,0)</f>
        <v>0</v>
      </c>
      <c r="BJ420" s="25" t="s">
        <v>80</v>
      </c>
      <c r="BK420" s="220">
        <f>ROUND(I420*H420,2)</f>
        <v>0</v>
      </c>
      <c r="BL420" s="25" t="s">
        <v>502</v>
      </c>
      <c r="BM420" s="25" t="s">
        <v>2512</v>
      </c>
    </row>
    <row r="421" spans="2:65" s="1" customFormat="1">
      <c r="B421" s="42"/>
      <c r="C421" s="64"/>
      <c r="D421" s="227" t="s">
        <v>506</v>
      </c>
      <c r="E421" s="64"/>
      <c r="F421" s="274" t="s">
        <v>13397</v>
      </c>
      <c r="G421" s="64"/>
      <c r="H421" s="64"/>
      <c r="I421" s="177"/>
      <c r="J421" s="64"/>
      <c r="K421" s="64"/>
      <c r="L421" s="62"/>
      <c r="M421" s="223"/>
      <c r="N421" s="43"/>
      <c r="O421" s="43"/>
      <c r="P421" s="43"/>
      <c r="Q421" s="43"/>
      <c r="R421" s="43"/>
      <c r="S421" s="43"/>
      <c r="T421" s="79"/>
      <c r="AT421" s="25" t="s">
        <v>506</v>
      </c>
      <c r="AU421" s="25" t="s">
        <v>82</v>
      </c>
    </row>
    <row r="422" spans="2:65" s="1" customFormat="1" ht="16.5" customHeight="1">
      <c r="B422" s="42"/>
      <c r="C422" s="209" t="s">
        <v>1880</v>
      </c>
      <c r="D422" s="209" t="s">
        <v>498</v>
      </c>
      <c r="E422" s="210" t="s">
        <v>13398</v>
      </c>
      <c r="F422" s="211" t="s">
        <v>13399</v>
      </c>
      <c r="G422" s="212" t="s">
        <v>832</v>
      </c>
      <c r="H422" s="213">
        <v>648</v>
      </c>
      <c r="I422" s="214"/>
      <c r="J422" s="215">
        <f>ROUND(I422*H422,2)</f>
        <v>0</v>
      </c>
      <c r="K422" s="211" t="s">
        <v>23</v>
      </c>
      <c r="L422" s="62"/>
      <c r="M422" s="216" t="s">
        <v>23</v>
      </c>
      <c r="N422" s="217" t="s">
        <v>44</v>
      </c>
      <c r="O422" s="43"/>
      <c r="P422" s="218">
        <f>O422*H422</f>
        <v>0</v>
      </c>
      <c r="Q422" s="218">
        <v>0</v>
      </c>
      <c r="R422" s="218">
        <f>Q422*H422</f>
        <v>0</v>
      </c>
      <c r="S422" s="218">
        <v>0</v>
      </c>
      <c r="T422" s="219">
        <f>S422*H422</f>
        <v>0</v>
      </c>
      <c r="AR422" s="25" t="s">
        <v>502</v>
      </c>
      <c r="AT422" s="25" t="s">
        <v>498</v>
      </c>
      <c r="AU422" s="25" t="s">
        <v>82</v>
      </c>
      <c r="AY422" s="25" t="s">
        <v>492</v>
      </c>
      <c r="BE422" s="220">
        <f>IF(N422="základní",J422,0)</f>
        <v>0</v>
      </c>
      <c r="BF422" s="220">
        <f>IF(N422="snížená",J422,0)</f>
        <v>0</v>
      </c>
      <c r="BG422" s="220">
        <f>IF(N422="zákl. přenesená",J422,0)</f>
        <v>0</v>
      </c>
      <c r="BH422" s="220">
        <f>IF(N422="sníž. přenesená",J422,0)</f>
        <v>0</v>
      </c>
      <c r="BI422" s="220">
        <f>IF(N422="nulová",J422,0)</f>
        <v>0</v>
      </c>
      <c r="BJ422" s="25" t="s">
        <v>80</v>
      </c>
      <c r="BK422" s="220">
        <f>ROUND(I422*H422,2)</f>
        <v>0</v>
      </c>
      <c r="BL422" s="25" t="s">
        <v>502</v>
      </c>
      <c r="BM422" s="25" t="s">
        <v>2520</v>
      </c>
    </row>
    <row r="423" spans="2:65" s="1" customFormat="1">
      <c r="B423" s="42"/>
      <c r="C423" s="64"/>
      <c r="D423" s="227" t="s">
        <v>506</v>
      </c>
      <c r="E423" s="64"/>
      <c r="F423" s="274" t="s">
        <v>13399</v>
      </c>
      <c r="G423" s="64"/>
      <c r="H423" s="64"/>
      <c r="I423" s="177"/>
      <c r="J423" s="64"/>
      <c r="K423" s="64"/>
      <c r="L423" s="62"/>
      <c r="M423" s="223"/>
      <c r="N423" s="43"/>
      <c r="O423" s="43"/>
      <c r="P423" s="43"/>
      <c r="Q423" s="43"/>
      <c r="R423" s="43"/>
      <c r="S423" s="43"/>
      <c r="T423" s="79"/>
      <c r="AT423" s="25" t="s">
        <v>506</v>
      </c>
      <c r="AU423" s="25" t="s">
        <v>82</v>
      </c>
    </row>
    <row r="424" spans="2:65" s="1" customFormat="1" ht="16.5" customHeight="1">
      <c r="B424" s="42"/>
      <c r="C424" s="209" t="s">
        <v>1887</v>
      </c>
      <c r="D424" s="209" t="s">
        <v>498</v>
      </c>
      <c r="E424" s="210" t="s">
        <v>13400</v>
      </c>
      <c r="F424" s="211" t="s">
        <v>13401</v>
      </c>
      <c r="G424" s="212" t="s">
        <v>832</v>
      </c>
      <c r="H424" s="213">
        <v>139</v>
      </c>
      <c r="I424" s="214"/>
      <c r="J424" s="215">
        <f>ROUND(I424*H424,2)</f>
        <v>0</v>
      </c>
      <c r="K424" s="211" t="s">
        <v>23</v>
      </c>
      <c r="L424" s="62"/>
      <c r="M424" s="216" t="s">
        <v>23</v>
      </c>
      <c r="N424" s="217" t="s">
        <v>44</v>
      </c>
      <c r="O424" s="43"/>
      <c r="P424" s="218">
        <f>O424*H424</f>
        <v>0</v>
      </c>
      <c r="Q424" s="218">
        <v>0</v>
      </c>
      <c r="R424" s="218">
        <f>Q424*H424</f>
        <v>0</v>
      </c>
      <c r="S424" s="218">
        <v>0</v>
      </c>
      <c r="T424" s="219">
        <f>S424*H424</f>
        <v>0</v>
      </c>
      <c r="AR424" s="25" t="s">
        <v>502</v>
      </c>
      <c r="AT424" s="25" t="s">
        <v>498</v>
      </c>
      <c r="AU424" s="25" t="s">
        <v>82</v>
      </c>
      <c r="AY424" s="25" t="s">
        <v>492</v>
      </c>
      <c r="BE424" s="220">
        <f>IF(N424="základní",J424,0)</f>
        <v>0</v>
      </c>
      <c r="BF424" s="220">
        <f>IF(N424="snížená",J424,0)</f>
        <v>0</v>
      </c>
      <c r="BG424" s="220">
        <f>IF(N424="zákl. přenesená",J424,0)</f>
        <v>0</v>
      </c>
      <c r="BH424" s="220">
        <f>IF(N424="sníž. přenesená",J424,0)</f>
        <v>0</v>
      </c>
      <c r="BI424" s="220">
        <f>IF(N424="nulová",J424,0)</f>
        <v>0</v>
      </c>
      <c r="BJ424" s="25" t="s">
        <v>80</v>
      </c>
      <c r="BK424" s="220">
        <f>ROUND(I424*H424,2)</f>
        <v>0</v>
      </c>
      <c r="BL424" s="25" t="s">
        <v>502</v>
      </c>
      <c r="BM424" s="25" t="s">
        <v>2528</v>
      </c>
    </row>
    <row r="425" spans="2:65" s="1" customFormat="1">
      <c r="B425" s="42"/>
      <c r="C425" s="64"/>
      <c r="D425" s="227" t="s">
        <v>506</v>
      </c>
      <c r="E425" s="64"/>
      <c r="F425" s="274" t="s">
        <v>13401</v>
      </c>
      <c r="G425" s="64"/>
      <c r="H425" s="64"/>
      <c r="I425" s="177"/>
      <c r="J425" s="64"/>
      <c r="K425" s="64"/>
      <c r="L425" s="62"/>
      <c r="M425" s="223"/>
      <c r="N425" s="43"/>
      <c r="O425" s="43"/>
      <c r="P425" s="43"/>
      <c r="Q425" s="43"/>
      <c r="R425" s="43"/>
      <c r="S425" s="43"/>
      <c r="T425" s="79"/>
      <c r="AT425" s="25" t="s">
        <v>506</v>
      </c>
      <c r="AU425" s="25" t="s">
        <v>82</v>
      </c>
    </row>
    <row r="426" spans="2:65" s="1" customFormat="1" ht="16.5" customHeight="1">
      <c r="B426" s="42"/>
      <c r="C426" s="209" t="s">
        <v>1893</v>
      </c>
      <c r="D426" s="209" t="s">
        <v>498</v>
      </c>
      <c r="E426" s="210" t="s">
        <v>13402</v>
      </c>
      <c r="F426" s="211" t="s">
        <v>13403</v>
      </c>
      <c r="G426" s="212" t="s">
        <v>832</v>
      </c>
      <c r="H426" s="213">
        <v>67</v>
      </c>
      <c r="I426" s="214"/>
      <c r="J426" s="215">
        <f>ROUND(I426*H426,2)</f>
        <v>0</v>
      </c>
      <c r="K426" s="211" t="s">
        <v>23</v>
      </c>
      <c r="L426" s="62"/>
      <c r="M426" s="216" t="s">
        <v>23</v>
      </c>
      <c r="N426" s="217" t="s">
        <v>44</v>
      </c>
      <c r="O426" s="43"/>
      <c r="P426" s="218">
        <f>O426*H426</f>
        <v>0</v>
      </c>
      <c r="Q426" s="218">
        <v>0</v>
      </c>
      <c r="R426" s="218">
        <f>Q426*H426</f>
        <v>0</v>
      </c>
      <c r="S426" s="218">
        <v>0</v>
      </c>
      <c r="T426" s="219">
        <f>S426*H426</f>
        <v>0</v>
      </c>
      <c r="AR426" s="25" t="s">
        <v>502</v>
      </c>
      <c r="AT426" s="25" t="s">
        <v>498</v>
      </c>
      <c r="AU426" s="25" t="s">
        <v>82</v>
      </c>
      <c r="AY426" s="25" t="s">
        <v>492</v>
      </c>
      <c r="BE426" s="220">
        <f>IF(N426="základní",J426,0)</f>
        <v>0</v>
      </c>
      <c r="BF426" s="220">
        <f>IF(N426="snížená",J426,0)</f>
        <v>0</v>
      </c>
      <c r="BG426" s="220">
        <f>IF(N426="zákl. přenesená",J426,0)</f>
        <v>0</v>
      </c>
      <c r="BH426" s="220">
        <f>IF(N426="sníž. přenesená",J426,0)</f>
        <v>0</v>
      </c>
      <c r="BI426" s="220">
        <f>IF(N426="nulová",J426,0)</f>
        <v>0</v>
      </c>
      <c r="BJ426" s="25" t="s">
        <v>80</v>
      </c>
      <c r="BK426" s="220">
        <f>ROUND(I426*H426,2)</f>
        <v>0</v>
      </c>
      <c r="BL426" s="25" t="s">
        <v>502</v>
      </c>
      <c r="BM426" s="25" t="s">
        <v>2539</v>
      </c>
    </row>
    <row r="427" spans="2:65" s="1" customFormat="1">
      <c r="B427" s="42"/>
      <c r="C427" s="64"/>
      <c r="D427" s="227" t="s">
        <v>506</v>
      </c>
      <c r="E427" s="64"/>
      <c r="F427" s="274" t="s">
        <v>13403</v>
      </c>
      <c r="G427" s="64"/>
      <c r="H427" s="64"/>
      <c r="I427" s="177"/>
      <c r="J427" s="64"/>
      <c r="K427" s="64"/>
      <c r="L427" s="62"/>
      <c r="M427" s="223"/>
      <c r="N427" s="43"/>
      <c r="O427" s="43"/>
      <c r="P427" s="43"/>
      <c r="Q427" s="43"/>
      <c r="R427" s="43"/>
      <c r="S427" s="43"/>
      <c r="T427" s="79"/>
      <c r="AT427" s="25" t="s">
        <v>506</v>
      </c>
      <c r="AU427" s="25" t="s">
        <v>82</v>
      </c>
    </row>
    <row r="428" spans="2:65" s="1" customFormat="1" ht="16.5" customHeight="1">
      <c r="B428" s="42"/>
      <c r="C428" s="209" t="s">
        <v>1904</v>
      </c>
      <c r="D428" s="209" t="s">
        <v>498</v>
      </c>
      <c r="E428" s="210" t="s">
        <v>13404</v>
      </c>
      <c r="F428" s="211" t="s">
        <v>13405</v>
      </c>
      <c r="G428" s="212" t="s">
        <v>832</v>
      </c>
      <c r="H428" s="213">
        <v>90</v>
      </c>
      <c r="I428" s="214"/>
      <c r="J428" s="215">
        <f>ROUND(I428*H428,2)</f>
        <v>0</v>
      </c>
      <c r="K428" s="211" t="s">
        <v>23</v>
      </c>
      <c r="L428" s="62"/>
      <c r="M428" s="216" t="s">
        <v>23</v>
      </c>
      <c r="N428" s="217" t="s">
        <v>44</v>
      </c>
      <c r="O428" s="43"/>
      <c r="P428" s="218">
        <f>O428*H428</f>
        <v>0</v>
      </c>
      <c r="Q428" s="218">
        <v>0</v>
      </c>
      <c r="R428" s="218">
        <f>Q428*H428</f>
        <v>0</v>
      </c>
      <c r="S428" s="218">
        <v>0</v>
      </c>
      <c r="T428" s="219">
        <f>S428*H428</f>
        <v>0</v>
      </c>
      <c r="AR428" s="25" t="s">
        <v>502</v>
      </c>
      <c r="AT428" s="25" t="s">
        <v>498</v>
      </c>
      <c r="AU428" s="25" t="s">
        <v>82</v>
      </c>
      <c r="AY428" s="25" t="s">
        <v>492</v>
      </c>
      <c r="BE428" s="220">
        <f>IF(N428="základní",J428,0)</f>
        <v>0</v>
      </c>
      <c r="BF428" s="220">
        <f>IF(N428="snížená",J428,0)</f>
        <v>0</v>
      </c>
      <c r="BG428" s="220">
        <f>IF(N428="zákl. přenesená",J428,0)</f>
        <v>0</v>
      </c>
      <c r="BH428" s="220">
        <f>IF(N428="sníž. přenesená",J428,0)</f>
        <v>0</v>
      </c>
      <c r="BI428" s="220">
        <f>IF(N428="nulová",J428,0)</f>
        <v>0</v>
      </c>
      <c r="BJ428" s="25" t="s">
        <v>80</v>
      </c>
      <c r="BK428" s="220">
        <f>ROUND(I428*H428,2)</f>
        <v>0</v>
      </c>
      <c r="BL428" s="25" t="s">
        <v>502</v>
      </c>
      <c r="BM428" s="25" t="s">
        <v>2551</v>
      </c>
    </row>
    <row r="429" spans="2:65" s="1" customFormat="1">
      <c r="B429" s="42"/>
      <c r="C429" s="64"/>
      <c r="D429" s="227" t="s">
        <v>506</v>
      </c>
      <c r="E429" s="64"/>
      <c r="F429" s="274" t="s">
        <v>13405</v>
      </c>
      <c r="G429" s="64"/>
      <c r="H429" s="64"/>
      <c r="I429" s="177"/>
      <c r="J429" s="64"/>
      <c r="K429" s="64"/>
      <c r="L429" s="62"/>
      <c r="M429" s="223"/>
      <c r="N429" s="43"/>
      <c r="O429" s="43"/>
      <c r="P429" s="43"/>
      <c r="Q429" s="43"/>
      <c r="R429" s="43"/>
      <c r="S429" s="43"/>
      <c r="T429" s="79"/>
      <c r="AT429" s="25" t="s">
        <v>506</v>
      </c>
      <c r="AU429" s="25" t="s">
        <v>82</v>
      </c>
    </row>
    <row r="430" spans="2:65" s="1" customFormat="1" ht="16.5" customHeight="1">
      <c r="B430" s="42"/>
      <c r="C430" s="209" t="s">
        <v>1908</v>
      </c>
      <c r="D430" s="209" t="s">
        <v>498</v>
      </c>
      <c r="E430" s="210" t="s">
        <v>13406</v>
      </c>
      <c r="F430" s="211" t="s">
        <v>13407</v>
      </c>
      <c r="G430" s="212" t="s">
        <v>832</v>
      </c>
      <c r="H430" s="213">
        <v>29</v>
      </c>
      <c r="I430" s="214"/>
      <c r="J430" s="215">
        <f>ROUND(I430*H430,2)</f>
        <v>0</v>
      </c>
      <c r="K430" s="211" t="s">
        <v>23</v>
      </c>
      <c r="L430" s="62"/>
      <c r="M430" s="216" t="s">
        <v>23</v>
      </c>
      <c r="N430" s="217" t="s">
        <v>44</v>
      </c>
      <c r="O430" s="43"/>
      <c r="P430" s="218">
        <f>O430*H430</f>
        <v>0</v>
      </c>
      <c r="Q430" s="218">
        <v>0</v>
      </c>
      <c r="R430" s="218">
        <f>Q430*H430</f>
        <v>0</v>
      </c>
      <c r="S430" s="218">
        <v>0</v>
      </c>
      <c r="T430" s="219">
        <f>S430*H430</f>
        <v>0</v>
      </c>
      <c r="AR430" s="25" t="s">
        <v>502</v>
      </c>
      <c r="AT430" s="25" t="s">
        <v>498</v>
      </c>
      <c r="AU430" s="25" t="s">
        <v>82</v>
      </c>
      <c r="AY430" s="25" t="s">
        <v>492</v>
      </c>
      <c r="BE430" s="220">
        <f>IF(N430="základní",J430,0)</f>
        <v>0</v>
      </c>
      <c r="BF430" s="220">
        <f>IF(N430="snížená",J430,0)</f>
        <v>0</v>
      </c>
      <c r="BG430" s="220">
        <f>IF(N430="zákl. přenesená",J430,0)</f>
        <v>0</v>
      </c>
      <c r="BH430" s="220">
        <f>IF(N430="sníž. přenesená",J430,0)</f>
        <v>0</v>
      </c>
      <c r="BI430" s="220">
        <f>IF(N430="nulová",J430,0)</f>
        <v>0</v>
      </c>
      <c r="BJ430" s="25" t="s">
        <v>80</v>
      </c>
      <c r="BK430" s="220">
        <f>ROUND(I430*H430,2)</f>
        <v>0</v>
      </c>
      <c r="BL430" s="25" t="s">
        <v>502</v>
      </c>
      <c r="BM430" s="25" t="s">
        <v>2564</v>
      </c>
    </row>
    <row r="431" spans="2:65" s="1" customFormat="1">
      <c r="B431" s="42"/>
      <c r="C431" s="64"/>
      <c r="D431" s="221" t="s">
        <v>506</v>
      </c>
      <c r="E431" s="64"/>
      <c r="F431" s="222" t="s">
        <v>13407</v>
      </c>
      <c r="G431" s="64"/>
      <c r="H431" s="64"/>
      <c r="I431" s="177"/>
      <c r="J431" s="64"/>
      <c r="K431" s="64"/>
      <c r="L431" s="62"/>
      <c r="M431" s="223"/>
      <c r="N431" s="43"/>
      <c r="O431" s="43"/>
      <c r="P431" s="43"/>
      <c r="Q431" s="43"/>
      <c r="R431" s="43"/>
      <c r="S431" s="43"/>
      <c r="T431" s="79"/>
      <c r="AT431" s="25" t="s">
        <v>506</v>
      </c>
      <c r="AU431" s="25" t="s">
        <v>82</v>
      </c>
    </row>
    <row r="432" spans="2:65" s="1" customFormat="1" ht="24">
      <c r="B432" s="42"/>
      <c r="C432" s="64"/>
      <c r="D432" s="227" t="s">
        <v>2254</v>
      </c>
      <c r="E432" s="64"/>
      <c r="F432" s="273" t="s">
        <v>13408</v>
      </c>
      <c r="G432" s="64"/>
      <c r="H432" s="64"/>
      <c r="I432" s="177"/>
      <c r="J432" s="64"/>
      <c r="K432" s="64"/>
      <c r="L432" s="62"/>
      <c r="M432" s="223"/>
      <c r="N432" s="43"/>
      <c r="O432" s="43"/>
      <c r="P432" s="43"/>
      <c r="Q432" s="43"/>
      <c r="R432" s="43"/>
      <c r="S432" s="43"/>
      <c r="T432" s="79"/>
      <c r="AT432" s="25" t="s">
        <v>2254</v>
      </c>
      <c r="AU432" s="25" t="s">
        <v>82</v>
      </c>
    </row>
    <row r="433" spans="2:65" s="1" customFormat="1" ht="16.5" customHeight="1">
      <c r="B433" s="42"/>
      <c r="C433" s="209" t="s">
        <v>1913</v>
      </c>
      <c r="D433" s="209" t="s">
        <v>498</v>
      </c>
      <c r="E433" s="210" t="s">
        <v>13409</v>
      </c>
      <c r="F433" s="211" t="s">
        <v>13410</v>
      </c>
      <c r="G433" s="212" t="s">
        <v>2537</v>
      </c>
      <c r="H433" s="213">
        <v>194</v>
      </c>
      <c r="I433" s="214"/>
      <c r="J433" s="215">
        <f>ROUND(I433*H433,2)</f>
        <v>0</v>
      </c>
      <c r="K433" s="211" t="s">
        <v>23</v>
      </c>
      <c r="L433" s="62"/>
      <c r="M433" s="216" t="s">
        <v>23</v>
      </c>
      <c r="N433" s="217" t="s">
        <v>44</v>
      </c>
      <c r="O433" s="43"/>
      <c r="P433" s="218">
        <f>O433*H433</f>
        <v>0</v>
      </c>
      <c r="Q433" s="218">
        <v>0</v>
      </c>
      <c r="R433" s="218">
        <f>Q433*H433</f>
        <v>0</v>
      </c>
      <c r="S433" s="218">
        <v>0</v>
      </c>
      <c r="T433" s="219">
        <f>S433*H433</f>
        <v>0</v>
      </c>
      <c r="AR433" s="25" t="s">
        <v>502</v>
      </c>
      <c r="AT433" s="25" t="s">
        <v>498</v>
      </c>
      <c r="AU433" s="25" t="s">
        <v>82</v>
      </c>
      <c r="AY433" s="25" t="s">
        <v>492</v>
      </c>
      <c r="BE433" s="220">
        <f>IF(N433="základní",J433,0)</f>
        <v>0</v>
      </c>
      <c r="BF433" s="220">
        <f>IF(N433="snížená",J433,0)</f>
        <v>0</v>
      </c>
      <c r="BG433" s="220">
        <f>IF(N433="zákl. přenesená",J433,0)</f>
        <v>0</v>
      </c>
      <c r="BH433" s="220">
        <f>IF(N433="sníž. přenesená",J433,0)</f>
        <v>0</v>
      </c>
      <c r="BI433" s="220">
        <f>IF(N433="nulová",J433,0)</f>
        <v>0</v>
      </c>
      <c r="BJ433" s="25" t="s">
        <v>80</v>
      </c>
      <c r="BK433" s="220">
        <f>ROUND(I433*H433,2)</f>
        <v>0</v>
      </c>
      <c r="BL433" s="25" t="s">
        <v>502</v>
      </c>
      <c r="BM433" s="25" t="s">
        <v>2578</v>
      </c>
    </row>
    <row r="434" spans="2:65" s="1" customFormat="1">
      <c r="B434" s="42"/>
      <c r="C434" s="64"/>
      <c r="D434" s="227" t="s">
        <v>506</v>
      </c>
      <c r="E434" s="64"/>
      <c r="F434" s="274" t="s">
        <v>13410</v>
      </c>
      <c r="G434" s="64"/>
      <c r="H434" s="64"/>
      <c r="I434" s="177"/>
      <c r="J434" s="64"/>
      <c r="K434" s="64"/>
      <c r="L434" s="62"/>
      <c r="M434" s="223"/>
      <c r="N434" s="43"/>
      <c r="O434" s="43"/>
      <c r="P434" s="43"/>
      <c r="Q434" s="43"/>
      <c r="R434" s="43"/>
      <c r="S434" s="43"/>
      <c r="T434" s="79"/>
      <c r="AT434" s="25" t="s">
        <v>506</v>
      </c>
      <c r="AU434" s="25" t="s">
        <v>82</v>
      </c>
    </row>
    <row r="435" spans="2:65" s="1" customFormat="1" ht="16.5" customHeight="1">
      <c r="B435" s="42"/>
      <c r="C435" s="209" t="s">
        <v>344</v>
      </c>
      <c r="D435" s="209" t="s">
        <v>498</v>
      </c>
      <c r="E435" s="210" t="s">
        <v>13411</v>
      </c>
      <c r="F435" s="211" t="s">
        <v>13412</v>
      </c>
      <c r="G435" s="212" t="s">
        <v>2537</v>
      </c>
      <c r="H435" s="213">
        <v>32</v>
      </c>
      <c r="I435" s="214"/>
      <c r="J435" s="215">
        <f>ROUND(I435*H435,2)</f>
        <v>0</v>
      </c>
      <c r="K435" s="211" t="s">
        <v>23</v>
      </c>
      <c r="L435" s="62"/>
      <c r="M435" s="216" t="s">
        <v>23</v>
      </c>
      <c r="N435" s="217" t="s">
        <v>44</v>
      </c>
      <c r="O435" s="43"/>
      <c r="P435" s="218">
        <f>O435*H435</f>
        <v>0</v>
      </c>
      <c r="Q435" s="218">
        <v>0</v>
      </c>
      <c r="R435" s="218">
        <f>Q435*H435</f>
        <v>0</v>
      </c>
      <c r="S435" s="218">
        <v>0</v>
      </c>
      <c r="T435" s="219">
        <f>S435*H435</f>
        <v>0</v>
      </c>
      <c r="AR435" s="25" t="s">
        <v>502</v>
      </c>
      <c r="AT435" s="25" t="s">
        <v>498</v>
      </c>
      <c r="AU435" s="25" t="s">
        <v>82</v>
      </c>
      <c r="AY435" s="25" t="s">
        <v>492</v>
      </c>
      <c r="BE435" s="220">
        <f>IF(N435="základní",J435,0)</f>
        <v>0</v>
      </c>
      <c r="BF435" s="220">
        <f>IF(N435="snížená",J435,0)</f>
        <v>0</v>
      </c>
      <c r="BG435" s="220">
        <f>IF(N435="zákl. přenesená",J435,0)</f>
        <v>0</v>
      </c>
      <c r="BH435" s="220">
        <f>IF(N435="sníž. přenesená",J435,0)</f>
        <v>0</v>
      </c>
      <c r="BI435" s="220">
        <f>IF(N435="nulová",J435,0)</f>
        <v>0</v>
      </c>
      <c r="BJ435" s="25" t="s">
        <v>80</v>
      </c>
      <c r="BK435" s="220">
        <f>ROUND(I435*H435,2)</f>
        <v>0</v>
      </c>
      <c r="BL435" s="25" t="s">
        <v>502</v>
      </c>
      <c r="BM435" s="25" t="s">
        <v>2589</v>
      </c>
    </row>
    <row r="436" spans="2:65" s="1" customFormat="1">
      <c r="B436" s="42"/>
      <c r="C436" s="64"/>
      <c r="D436" s="227" t="s">
        <v>506</v>
      </c>
      <c r="E436" s="64"/>
      <c r="F436" s="274" t="s">
        <v>13412</v>
      </c>
      <c r="G436" s="64"/>
      <c r="H436" s="64"/>
      <c r="I436" s="177"/>
      <c r="J436" s="64"/>
      <c r="K436" s="64"/>
      <c r="L436" s="62"/>
      <c r="M436" s="223"/>
      <c r="N436" s="43"/>
      <c r="O436" s="43"/>
      <c r="P436" s="43"/>
      <c r="Q436" s="43"/>
      <c r="R436" s="43"/>
      <c r="S436" s="43"/>
      <c r="T436" s="79"/>
      <c r="AT436" s="25" t="s">
        <v>506</v>
      </c>
      <c r="AU436" s="25" t="s">
        <v>82</v>
      </c>
    </row>
    <row r="437" spans="2:65" s="1" customFormat="1" ht="16.5" customHeight="1">
      <c r="B437" s="42"/>
      <c r="C437" s="209" t="s">
        <v>1922</v>
      </c>
      <c r="D437" s="209" t="s">
        <v>498</v>
      </c>
      <c r="E437" s="210" t="s">
        <v>13413</v>
      </c>
      <c r="F437" s="211" t="s">
        <v>13414</v>
      </c>
      <c r="G437" s="212" t="s">
        <v>2537</v>
      </c>
      <c r="H437" s="213">
        <v>21</v>
      </c>
      <c r="I437" s="214"/>
      <c r="J437" s="215">
        <f>ROUND(I437*H437,2)</f>
        <v>0</v>
      </c>
      <c r="K437" s="211" t="s">
        <v>23</v>
      </c>
      <c r="L437" s="62"/>
      <c r="M437" s="216" t="s">
        <v>23</v>
      </c>
      <c r="N437" s="217" t="s">
        <v>44</v>
      </c>
      <c r="O437" s="43"/>
      <c r="P437" s="218">
        <f>O437*H437</f>
        <v>0</v>
      </c>
      <c r="Q437" s="218">
        <v>0</v>
      </c>
      <c r="R437" s="218">
        <f>Q437*H437</f>
        <v>0</v>
      </c>
      <c r="S437" s="218">
        <v>0</v>
      </c>
      <c r="T437" s="219">
        <f>S437*H437</f>
        <v>0</v>
      </c>
      <c r="AR437" s="25" t="s">
        <v>502</v>
      </c>
      <c r="AT437" s="25" t="s">
        <v>498</v>
      </c>
      <c r="AU437" s="25" t="s">
        <v>82</v>
      </c>
      <c r="AY437" s="25" t="s">
        <v>492</v>
      </c>
      <c r="BE437" s="220">
        <f>IF(N437="základní",J437,0)</f>
        <v>0</v>
      </c>
      <c r="BF437" s="220">
        <f>IF(N437="snížená",J437,0)</f>
        <v>0</v>
      </c>
      <c r="BG437" s="220">
        <f>IF(N437="zákl. přenesená",J437,0)</f>
        <v>0</v>
      </c>
      <c r="BH437" s="220">
        <f>IF(N437="sníž. přenesená",J437,0)</f>
        <v>0</v>
      </c>
      <c r="BI437" s="220">
        <f>IF(N437="nulová",J437,0)</f>
        <v>0</v>
      </c>
      <c r="BJ437" s="25" t="s">
        <v>80</v>
      </c>
      <c r="BK437" s="220">
        <f>ROUND(I437*H437,2)</f>
        <v>0</v>
      </c>
      <c r="BL437" s="25" t="s">
        <v>502</v>
      </c>
      <c r="BM437" s="25" t="s">
        <v>2604</v>
      </c>
    </row>
    <row r="438" spans="2:65" s="1" customFormat="1">
      <c r="B438" s="42"/>
      <c r="C438" s="64"/>
      <c r="D438" s="227" t="s">
        <v>506</v>
      </c>
      <c r="E438" s="64"/>
      <c r="F438" s="274" t="s">
        <v>13414</v>
      </c>
      <c r="G438" s="64"/>
      <c r="H438" s="64"/>
      <c r="I438" s="177"/>
      <c r="J438" s="64"/>
      <c r="K438" s="64"/>
      <c r="L438" s="62"/>
      <c r="M438" s="223"/>
      <c r="N438" s="43"/>
      <c r="O438" s="43"/>
      <c r="P438" s="43"/>
      <c r="Q438" s="43"/>
      <c r="R438" s="43"/>
      <c r="S438" s="43"/>
      <c r="T438" s="79"/>
      <c r="AT438" s="25" t="s">
        <v>506</v>
      </c>
      <c r="AU438" s="25" t="s">
        <v>82</v>
      </c>
    </row>
    <row r="439" spans="2:65" s="1" customFormat="1" ht="16.5" customHeight="1">
      <c r="B439" s="42"/>
      <c r="C439" s="209" t="s">
        <v>1927</v>
      </c>
      <c r="D439" s="209" t="s">
        <v>498</v>
      </c>
      <c r="E439" s="210" t="s">
        <v>13415</v>
      </c>
      <c r="F439" s="211" t="s">
        <v>13416</v>
      </c>
      <c r="G439" s="212" t="s">
        <v>832</v>
      </c>
      <c r="H439" s="213">
        <v>944</v>
      </c>
      <c r="I439" s="214"/>
      <c r="J439" s="215">
        <f>ROUND(I439*H439,2)</f>
        <v>0</v>
      </c>
      <c r="K439" s="211" t="s">
        <v>23</v>
      </c>
      <c r="L439" s="62"/>
      <c r="M439" s="216" t="s">
        <v>23</v>
      </c>
      <c r="N439" s="217" t="s">
        <v>44</v>
      </c>
      <c r="O439" s="43"/>
      <c r="P439" s="218">
        <f>O439*H439</f>
        <v>0</v>
      </c>
      <c r="Q439" s="218">
        <v>0</v>
      </c>
      <c r="R439" s="218">
        <f>Q439*H439</f>
        <v>0</v>
      </c>
      <c r="S439" s="218">
        <v>0</v>
      </c>
      <c r="T439" s="219">
        <f>S439*H439</f>
        <v>0</v>
      </c>
      <c r="AR439" s="25" t="s">
        <v>502</v>
      </c>
      <c r="AT439" s="25" t="s">
        <v>498</v>
      </c>
      <c r="AU439" s="25" t="s">
        <v>82</v>
      </c>
      <c r="AY439" s="25" t="s">
        <v>492</v>
      </c>
      <c r="BE439" s="220">
        <f>IF(N439="základní",J439,0)</f>
        <v>0</v>
      </c>
      <c r="BF439" s="220">
        <f>IF(N439="snížená",J439,0)</f>
        <v>0</v>
      </c>
      <c r="BG439" s="220">
        <f>IF(N439="zákl. přenesená",J439,0)</f>
        <v>0</v>
      </c>
      <c r="BH439" s="220">
        <f>IF(N439="sníž. přenesená",J439,0)</f>
        <v>0</v>
      </c>
      <c r="BI439" s="220">
        <f>IF(N439="nulová",J439,0)</f>
        <v>0</v>
      </c>
      <c r="BJ439" s="25" t="s">
        <v>80</v>
      </c>
      <c r="BK439" s="220">
        <f>ROUND(I439*H439,2)</f>
        <v>0</v>
      </c>
      <c r="BL439" s="25" t="s">
        <v>502</v>
      </c>
      <c r="BM439" s="25" t="s">
        <v>2619</v>
      </c>
    </row>
    <row r="440" spans="2:65" s="1" customFormat="1">
      <c r="B440" s="42"/>
      <c r="C440" s="64"/>
      <c r="D440" s="227" t="s">
        <v>506</v>
      </c>
      <c r="E440" s="64"/>
      <c r="F440" s="274" t="s">
        <v>13416</v>
      </c>
      <c r="G440" s="64"/>
      <c r="H440" s="64"/>
      <c r="I440" s="177"/>
      <c r="J440" s="64"/>
      <c r="K440" s="64"/>
      <c r="L440" s="62"/>
      <c r="M440" s="223"/>
      <c r="N440" s="43"/>
      <c r="O440" s="43"/>
      <c r="P440" s="43"/>
      <c r="Q440" s="43"/>
      <c r="R440" s="43"/>
      <c r="S440" s="43"/>
      <c r="T440" s="79"/>
      <c r="AT440" s="25" t="s">
        <v>506</v>
      </c>
      <c r="AU440" s="25" t="s">
        <v>82</v>
      </c>
    </row>
    <row r="441" spans="2:65" s="1" customFormat="1" ht="16.5" customHeight="1">
      <c r="B441" s="42"/>
      <c r="C441" s="209" t="s">
        <v>1932</v>
      </c>
      <c r="D441" s="209" t="s">
        <v>498</v>
      </c>
      <c r="E441" s="210" t="s">
        <v>13417</v>
      </c>
      <c r="F441" s="211" t="s">
        <v>13418</v>
      </c>
      <c r="G441" s="212" t="s">
        <v>832</v>
      </c>
      <c r="H441" s="213">
        <v>648</v>
      </c>
      <c r="I441" s="214"/>
      <c r="J441" s="215">
        <f>ROUND(I441*H441,2)</f>
        <v>0</v>
      </c>
      <c r="K441" s="211" t="s">
        <v>23</v>
      </c>
      <c r="L441" s="62"/>
      <c r="M441" s="216" t="s">
        <v>23</v>
      </c>
      <c r="N441" s="217" t="s">
        <v>44</v>
      </c>
      <c r="O441" s="43"/>
      <c r="P441" s="218">
        <f>O441*H441</f>
        <v>0</v>
      </c>
      <c r="Q441" s="218">
        <v>0</v>
      </c>
      <c r="R441" s="218">
        <f>Q441*H441</f>
        <v>0</v>
      </c>
      <c r="S441" s="218">
        <v>0</v>
      </c>
      <c r="T441" s="219">
        <f>S441*H441</f>
        <v>0</v>
      </c>
      <c r="AR441" s="25" t="s">
        <v>502</v>
      </c>
      <c r="AT441" s="25" t="s">
        <v>498</v>
      </c>
      <c r="AU441" s="25" t="s">
        <v>82</v>
      </c>
      <c r="AY441" s="25" t="s">
        <v>492</v>
      </c>
      <c r="BE441" s="220">
        <f>IF(N441="základní",J441,0)</f>
        <v>0</v>
      </c>
      <c r="BF441" s="220">
        <f>IF(N441="snížená",J441,0)</f>
        <v>0</v>
      </c>
      <c r="BG441" s="220">
        <f>IF(N441="zákl. přenesená",J441,0)</f>
        <v>0</v>
      </c>
      <c r="BH441" s="220">
        <f>IF(N441="sníž. přenesená",J441,0)</f>
        <v>0</v>
      </c>
      <c r="BI441" s="220">
        <f>IF(N441="nulová",J441,0)</f>
        <v>0</v>
      </c>
      <c r="BJ441" s="25" t="s">
        <v>80</v>
      </c>
      <c r="BK441" s="220">
        <f>ROUND(I441*H441,2)</f>
        <v>0</v>
      </c>
      <c r="BL441" s="25" t="s">
        <v>502</v>
      </c>
      <c r="BM441" s="25" t="s">
        <v>2635</v>
      </c>
    </row>
    <row r="442" spans="2:65" s="1" customFormat="1">
      <c r="B442" s="42"/>
      <c r="C442" s="64"/>
      <c r="D442" s="227" t="s">
        <v>506</v>
      </c>
      <c r="E442" s="64"/>
      <c r="F442" s="274" t="s">
        <v>13418</v>
      </c>
      <c r="G442" s="64"/>
      <c r="H442" s="64"/>
      <c r="I442" s="177"/>
      <c r="J442" s="64"/>
      <c r="K442" s="64"/>
      <c r="L442" s="62"/>
      <c r="M442" s="223"/>
      <c r="N442" s="43"/>
      <c r="O442" s="43"/>
      <c r="P442" s="43"/>
      <c r="Q442" s="43"/>
      <c r="R442" s="43"/>
      <c r="S442" s="43"/>
      <c r="T442" s="79"/>
      <c r="AT442" s="25" t="s">
        <v>506</v>
      </c>
      <c r="AU442" s="25" t="s">
        <v>82</v>
      </c>
    </row>
    <row r="443" spans="2:65" s="1" customFormat="1" ht="16.5" customHeight="1">
      <c r="B443" s="42"/>
      <c r="C443" s="209" t="s">
        <v>1937</v>
      </c>
      <c r="D443" s="209" t="s">
        <v>498</v>
      </c>
      <c r="E443" s="210" t="s">
        <v>13419</v>
      </c>
      <c r="F443" s="211" t="s">
        <v>13420</v>
      </c>
      <c r="G443" s="212" t="s">
        <v>832</v>
      </c>
      <c r="H443" s="213">
        <v>139</v>
      </c>
      <c r="I443" s="214"/>
      <c r="J443" s="215">
        <f>ROUND(I443*H443,2)</f>
        <v>0</v>
      </c>
      <c r="K443" s="211" t="s">
        <v>23</v>
      </c>
      <c r="L443" s="62"/>
      <c r="M443" s="216" t="s">
        <v>23</v>
      </c>
      <c r="N443" s="217" t="s">
        <v>44</v>
      </c>
      <c r="O443" s="43"/>
      <c r="P443" s="218">
        <f>O443*H443</f>
        <v>0</v>
      </c>
      <c r="Q443" s="218">
        <v>0</v>
      </c>
      <c r="R443" s="218">
        <f>Q443*H443</f>
        <v>0</v>
      </c>
      <c r="S443" s="218">
        <v>0</v>
      </c>
      <c r="T443" s="219">
        <f>S443*H443</f>
        <v>0</v>
      </c>
      <c r="AR443" s="25" t="s">
        <v>502</v>
      </c>
      <c r="AT443" s="25" t="s">
        <v>498</v>
      </c>
      <c r="AU443" s="25" t="s">
        <v>82</v>
      </c>
      <c r="AY443" s="25" t="s">
        <v>492</v>
      </c>
      <c r="BE443" s="220">
        <f>IF(N443="základní",J443,0)</f>
        <v>0</v>
      </c>
      <c r="BF443" s="220">
        <f>IF(N443="snížená",J443,0)</f>
        <v>0</v>
      </c>
      <c r="BG443" s="220">
        <f>IF(N443="zákl. přenesená",J443,0)</f>
        <v>0</v>
      </c>
      <c r="BH443" s="220">
        <f>IF(N443="sníž. přenesená",J443,0)</f>
        <v>0</v>
      </c>
      <c r="BI443" s="220">
        <f>IF(N443="nulová",J443,0)</f>
        <v>0</v>
      </c>
      <c r="BJ443" s="25" t="s">
        <v>80</v>
      </c>
      <c r="BK443" s="220">
        <f>ROUND(I443*H443,2)</f>
        <v>0</v>
      </c>
      <c r="BL443" s="25" t="s">
        <v>502</v>
      </c>
      <c r="BM443" s="25" t="s">
        <v>2648</v>
      </c>
    </row>
    <row r="444" spans="2:65" s="1" customFormat="1">
      <c r="B444" s="42"/>
      <c r="C444" s="64"/>
      <c r="D444" s="227" t="s">
        <v>506</v>
      </c>
      <c r="E444" s="64"/>
      <c r="F444" s="274" t="s">
        <v>13420</v>
      </c>
      <c r="G444" s="64"/>
      <c r="H444" s="64"/>
      <c r="I444" s="177"/>
      <c r="J444" s="64"/>
      <c r="K444" s="64"/>
      <c r="L444" s="62"/>
      <c r="M444" s="223"/>
      <c r="N444" s="43"/>
      <c r="O444" s="43"/>
      <c r="P444" s="43"/>
      <c r="Q444" s="43"/>
      <c r="R444" s="43"/>
      <c r="S444" s="43"/>
      <c r="T444" s="79"/>
      <c r="AT444" s="25" t="s">
        <v>506</v>
      </c>
      <c r="AU444" s="25" t="s">
        <v>82</v>
      </c>
    </row>
    <row r="445" spans="2:65" s="1" customFormat="1" ht="16.5" customHeight="1">
      <c r="B445" s="42"/>
      <c r="C445" s="209" t="s">
        <v>1942</v>
      </c>
      <c r="D445" s="209" t="s">
        <v>498</v>
      </c>
      <c r="E445" s="210" t="s">
        <v>13421</v>
      </c>
      <c r="F445" s="211" t="s">
        <v>13422</v>
      </c>
      <c r="G445" s="212" t="s">
        <v>832</v>
      </c>
      <c r="H445" s="213">
        <v>67</v>
      </c>
      <c r="I445" s="214"/>
      <c r="J445" s="215">
        <f>ROUND(I445*H445,2)</f>
        <v>0</v>
      </c>
      <c r="K445" s="211" t="s">
        <v>23</v>
      </c>
      <c r="L445" s="62"/>
      <c r="M445" s="216" t="s">
        <v>23</v>
      </c>
      <c r="N445" s="217" t="s">
        <v>44</v>
      </c>
      <c r="O445" s="43"/>
      <c r="P445" s="218">
        <f>O445*H445</f>
        <v>0</v>
      </c>
      <c r="Q445" s="218">
        <v>0</v>
      </c>
      <c r="R445" s="218">
        <f>Q445*H445</f>
        <v>0</v>
      </c>
      <c r="S445" s="218">
        <v>0</v>
      </c>
      <c r="T445" s="219">
        <f>S445*H445</f>
        <v>0</v>
      </c>
      <c r="AR445" s="25" t="s">
        <v>502</v>
      </c>
      <c r="AT445" s="25" t="s">
        <v>498</v>
      </c>
      <c r="AU445" s="25" t="s">
        <v>82</v>
      </c>
      <c r="AY445" s="25" t="s">
        <v>492</v>
      </c>
      <c r="BE445" s="220">
        <f>IF(N445="základní",J445,0)</f>
        <v>0</v>
      </c>
      <c r="BF445" s="220">
        <f>IF(N445="snížená",J445,0)</f>
        <v>0</v>
      </c>
      <c r="BG445" s="220">
        <f>IF(N445="zákl. přenesená",J445,0)</f>
        <v>0</v>
      </c>
      <c r="BH445" s="220">
        <f>IF(N445="sníž. přenesená",J445,0)</f>
        <v>0</v>
      </c>
      <c r="BI445" s="220">
        <f>IF(N445="nulová",J445,0)</f>
        <v>0</v>
      </c>
      <c r="BJ445" s="25" t="s">
        <v>80</v>
      </c>
      <c r="BK445" s="220">
        <f>ROUND(I445*H445,2)</f>
        <v>0</v>
      </c>
      <c r="BL445" s="25" t="s">
        <v>502</v>
      </c>
      <c r="BM445" s="25" t="s">
        <v>2659</v>
      </c>
    </row>
    <row r="446" spans="2:65" s="1" customFormat="1">
      <c r="B446" s="42"/>
      <c r="C446" s="64"/>
      <c r="D446" s="227" t="s">
        <v>506</v>
      </c>
      <c r="E446" s="64"/>
      <c r="F446" s="274" t="s">
        <v>13422</v>
      </c>
      <c r="G446" s="64"/>
      <c r="H446" s="64"/>
      <c r="I446" s="177"/>
      <c r="J446" s="64"/>
      <c r="K446" s="64"/>
      <c r="L446" s="62"/>
      <c r="M446" s="223"/>
      <c r="N446" s="43"/>
      <c r="O446" s="43"/>
      <c r="P446" s="43"/>
      <c r="Q446" s="43"/>
      <c r="R446" s="43"/>
      <c r="S446" s="43"/>
      <c r="T446" s="79"/>
      <c r="AT446" s="25" t="s">
        <v>506</v>
      </c>
      <c r="AU446" s="25" t="s">
        <v>82</v>
      </c>
    </row>
    <row r="447" spans="2:65" s="1" customFormat="1" ht="16.5" customHeight="1">
      <c r="B447" s="42"/>
      <c r="C447" s="209" t="s">
        <v>1947</v>
      </c>
      <c r="D447" s="209" t="s">
        <v>498</v>
      </c>
      <c r="E447" s="210" t="s">
        <v>13423</v>
      </c>
      <c r="F447" s="211" t="s">
        <v>13424</v>
      </c>
      <c r="G447" s="212" t="s">
        <v>2537</v>
      </c>
      <c r="H447" s="213">
        <v>270</v>
      </c>
      <c r="I447" s="214"/>
      <c r="J447" s="215">
        <f>ROUND(I447*H447,2)</f>
        <v>0</v>
      </c>
      <c r="K447" s="211" t="s">
        <v>23</v>
      </c>
      <c r="L447" s="62"/>
      <c r="M447" s="216" t="s">
        <v>23</v>
      </c>
      <c r="N447" s="217" t="s">
        <v>44</v>
      </c>
      <c r="O447" s="43"/>
      <c r="P447" s="218">
        <f>O447*H447</f>
        <v>0</v>
      </c>
      <c r="Q447" s="218">
        <v>0</v>
      </c>
      <c r="R447" s="218">
        <f>Q447*H447</f>
        <v>0</v>
      </c>
      <c r="S447" s="218">
        <v>0</v>
      </c>
      <c r="T447" s="219">
        <f>S447*H447</f>
        <v>0</v>
      </c>
      <c r="AR447" s="25" t="s">
        <v>502</v>
      </c>
      <c r="AT447" s="25" t="s">
        <v>498</v>
      </c>
      <c r="AU447" s="25" t="s">
        <v>82</v>
      </c>
      <c r="AY447" s="25" t="s">
        <v>492</v>
      </c>
      <c r="BE447" s="220">
        <f>IF(N447="základní",J447,0)</f>
        <v>0</v>
      </c>
      <c r="BF447" s="220">
        <f>IF(N447="snížená",J447,0)</f>
        <v>0</v>
      </c>
      <c r="BG447" s="220">
        <f>IF(N447="zákl. přenesená",J447,0)</f>
        <v>0</v>
      </c>
      <c r="BH447" s="220">
        <f>IF(N447="sníž. přenesená",J447,0)</f>
        <v>0</v>
      </c>
      <c r="BI447" s="220">
        <f>IF(N447="nulová",J447,0)</f>
        <v>0</v>
      </c>
      <c r="BJ447" s="25" t="s">
        <v>80</v>
      </c>
      <c r="BK447" s="220">
        <f>ROUND(I447*H447,2)</f>
        <v>0</v>
      </c>
      <c r="BL447" s="25" t="s">
        <v>502</v>
      </c>
      <c r="BM447" s="25" t="s">
        <v>2670</v>
      </c>
    </row>
    <row r="448" spans="2:65" s="1" customFormat="1">
      <c r="B448" s="42"/>
      <c r="C448" s="64"/>
      <c r="D448" s="227" t="s">
        <v>506</v>
      </c>
      <c r="E448" s="64"/>
      <c r="F448" s="274" t="s">
        <v>13424</v>
      </c>
      <c r="G448" s="64"/>
      <c r="H448" s="64"/>
      <c r="I448" s="177"/>
      <c r="J448" s="64"/>
      <c r="K448" s="64"/>
      <c r="L448" s="62"/>
      <c r="M448" s="223"/>
      <c r="N448" s="43"/>
      <c r="O448" s="43"/>
      <c r="P448" s="43"/>
      <c r="Q448" s="43"/>
      <c r="R448" s="43"/>
      <c r="S448" s="43"/>
      <c r="T448" s="79"/>
      <c r="AT448" s="25" t="s">
        <v>506</v>
      </c>
      <c r="AU448" s="25" t="s">
        <v>82</v>
      </c>
    </row>
    <row r="449" spans="2:65" s="1" customFormat="1" ht="16.5" customHeight="1">
      <c r="B449" s="42"/>
      <c r="C449" s="209" t="s">
        <v>1952</v>
      </c>
      <c r="D449" s="209" t="s">
        <v>498</v>
      </c>
      <c r="E449" s="210" t="s">
        <v>13425</v>
      </c>
      <c r="F449" s="211" t="s">
        <v>13426</v>
      </c>
      <c r="G449" s="212" t="s">
        <v>2537</v>
      </c>
      <c r="H449" s="213">
        <v>2</v>
      </c>
      <c r="I449" s="214"/>
      <c r="J449" s="215">
        <f>ROUND(I449*H449,2)</f>
        <v>0</v>
      </c>
      <c r="K449" s="211" t="s">
        <v>23</v>
      </c>
      <c r="L449" s="62"/>
      <c r="M449" s="216" t="s">
        <v>23</v>
      </c>
      <c r="N449" s="217" t="s">
        <v>44</v>
      </c>
      <c r="O449" s="43"/>
      <c r="P449" s="218">
        <f>O449*H449</f>
        <v>0</v>
      </c>
      <c r="Q449" s="218">
        <v>0</v>
      </c>
      <c r="R449" s="218">
        <f>Q449*H449</f>
        <v>0</v>
      </c>
      <c r="S449" s="218">
        <v>0</v>
      </c>
      <c r="T449" s="219">
        <f>S449*H449</f>
        <v>0</v>
      </c>
      <c r="AR449" s="25" t="s">
        <v>502</v>
      </c>
      <c r="AT449" s="25" t="s">
        <v>498</v>
      </c>
      <c r="AU449" s="25" t="s">
        <v>82</v>
      </c>
      <c r="AY449" s="25" t="s">
        <v>492</v>
      </c>
      <c r="BE449" s="220">
        <f>IF(N449="základní",J449,0)</f>
        <v>0</v>
      </c>
      <c r="BF449" s="220">
        <f>IF(N449="snížená",J449,0)</f>
        <v>0</v>
      </c>
      <c r="BG449" s="220">
        <f>IF(N449="zákl. přenesená",J449,0)</f>
        <v>0</v>
      </c>
      <c r="BH449" s="220">
        <f>IF(N449="sníž. přenesená",J449,0)</f>
        <v>0</v>
      </c>
      <c r="BI449" s="220">
        <f>IF(N449="nulová",J449,0)</f>
        <v>0</v>
      </c>
      <c r="BJ449" s="25" t="s">
        <v>80</v>
      </c>
      <c r="BK449" s="220">
        <f>ROUND(I449*H449,2)</f>
        <v>0</v>
      </c>
      <c r="BL449" s="25" t="s">
        <v>502</v>
      </c>
      <c r="BM449" s="25" t="s">
        <v>2683</v>
      </c>
    </row>
    <row r="450" spans="2:65" s="1" customFormat="1">
      <c r="B450" s="42"/>
      <c r="C450" s="64"/>
      <c r="D450" s="227" t="s">
        <v>506</v>
      </c>
      <c r="E450" s="64"/>
      <c r="F450" s="274" t="s">
        <v>13426</v>
      </c>
      <c r="G450" s="64"/>
      <c r="H450" s="64"/>
      <c r="I450" s="177"/>
      <c r="J450" s="64"/>
      <c r="K450" s="64"/>
      <c r="L450" s="62"/>
      <c r="M450" s="223"/>
      <c r="N450" s="43"/>
      <c r="O450" s="43"/>
      <c r="P450" s="43"/>
      <c r="Q450" s="43"/>
      <c r="R450" s="43"/>
      <c r="S450" s="43"/>
      <c r="T450" s="79"/>
      <c r="AT450" s="25" t="s">
        <v>506</v>
      </c>
      <c r="AU450" s="25" t="s">
        <v>82</v>
      </c>
    </row>
    <row r="451" spans="2:65" s="1" customFormat="1" ht="16.5" customHeight="1">
      <c r="B451" s="42"/>
      <c r="C451" s="209" t="s">
        <v>1958</v>
      </c>
      <c r="D451" s="209" t="s">
        <v>498</v>
      </c>
      <c r="E451" s="210" t="s">
        <v>13427</v>
      </c>
      <c r="F451" s="211" t="s">
        <v>13428</v>
      </c>
      <c r="G451" s="212" t="s">
        <v>2537</v>
      </c>
      <c r="H451" s="213">
        <v>91</v>
      </c>
      <c r="I451" s="214"/>
      <c r="J451" s="215">
        <f>ROUND(I451*H451,2)</f>
        <v>0</v>
      </c>
      <c r="K451" s="211" t="s">
        <v>23</v>
      </c>
      <c r="L451" s="62"/>
      <c r="M451" s="216" t="s">
        <v>23</v>
      </c>
      <c r="N451" s="217" t="s">
        <v>44</v>
      </c>
      <c r="O451" s="43"/>
      <c r="P451" s="218">
        <f>O451*H451</f>
        <v>0</v>
      </c>
      <c r="Q451" s="218">
        <v>0</v>
      </c>
      <c r="R451" s="218">
        <f>Q451*H451</f>
        <v>0</v>
      </c>
      <c r="S451" s="218">
        <v>0</v>
      </c>
      <c r="T451" s="219">
        <f>S451*H451</f>
        <v>0</v>
      </c>
      <c r="AR451" s="25" t="s">
        <v>502</v>
      </c>
      <c r="AT451" s="25" t="s">
        <v>498</v>
      </c>
      <c r="AU451" s="25" t="s">
        <v>82</v>
      </c>
      <c r="AY451" s="25" t="s">
        <v>492</v>
      </c>
      <c r="BE451" s="220">
        <f>IF(N451="základní",J451,0)</f>
        <v>0</v>
      </c>
      <c r="BF451" s="220">
        <f>IF(N451="snížená",J451,0)</f>
        <v>0</v>
      </c>
      <c r="BG451" s="220">
        <f>IF(N451="zákl. přenesená",J451,0)</f>
        <v>0</v>
      </c>
      <c r="BH451" s="220">
        <f>IF(N451="sníž. přenesená",J451,0)</f>
        <v>0</v>
      </c>
      <c r="BI451" s="220">
        <f>IF(N451="nulová",J451,0)</f>
        <v>0</v>
      </c>
      <c r="BJ451" s="25" t="s">
        <v>80</v>
      </c>
      <c r="BK451" s="220">
        <f>ROUND(I451*H451,2)</f>
        <v>0</v>
      </c>
      <c r="BL451" s="25" t="s">
        <v>502</v>
      </c>
      <c r="BM451" s="25" t="s">
        <v>2697</v>
      </c>
    </row>
    <row r="452" spans="2:65" s="1" customFormat="1">
      <c r="B452" s="42"/>
      <c r="C452" s="64"/>
      <c r="D452" s="227" t="s">
        <v>506</v>
      </c>
      <c r="E452" s="64"/>
      <c r="F452" s="274" t="s">
        <v>13428</v>
      </c>
      <c r="G452" s="64"/>
      <c r="H452" s="64"/>
      <c r="I452" s="177"/>
      <c r="J452" s="64"/>
      <c r="K452" s="64"/>
      <c r="L452" s="62"/>
      <c r="M452" s="223"/>
      <c r="N452" s="43"/>
      <c r="O452" s="43"/>
      <c r="P452" s="43"/>
      <c r="Q452" s="43"/>
      <c r="R452" s="43"/>
      <c r="S452" s="43"/>
      <c r="T452" s="79"/>
      <c r="AT452" s="25" t="s">
        <v>506</v>
      </c>
      <c r="AU452" s="25" t="s">
        <v>82</v>
      </c>
    </row>
    <row r="453" spans="2:65" s="1" customFormat="1" ht="16.5" customHeight="1">
      <c r="B453" s="42"/>
      <c r="C453" s="209" t="s">
        <v>1966</v>
      </c>
      <c r="D453" s="209" t="s">
        <v>498</v>
      </c>
      <c r="E453" s="210" t="s">
        <v>13429</v>
      </c>
      <c r="F453" s="211" t="s">
        <v>13430</v>
      </c>
      <c r="G453" s="212" t="s">
        <v>9577</v>
      </c>
      <c r="H453" s="213">
        <v>103</v>
      </c>
      <c r="I453" s="214"/>
      <c r="J453" s="215">
        <f>ROUND(I453*H453,2)</f>
        <v>0</v>
      </c>
      <c r="K453" s="211" t="s">
        <v>23</v>
      </c>
      <c r="L453" s="62"/>
      <c r="M453" s="216" t="s">
        <v>23</v>
      </c>
      <c r="N453" s="217" t="s">
        <v>44</v>
      </c>
      <c r="O453" s="43"/>
      <c r="P453" s="218">
        <f>O453*H453</f>
        <v>0</v>
      </c>
      <c r="Q453" s="218">
        <v>0</v>
      </c>
      <c r="R453" s="218">
        <f>Q453*H453</f>
        <v>0</v>
      </c>
      <c r="S453" s="218">
        <v>0</v>
      </c>
      <c r="T453" s="219">
        <f>S453*H453</f>
        <v>0</v>
      </c>
      <c r="AR453" s="25" t="s">
        <v>502</v>
      </c>
      <c r="AT453" s="25" t="s">
        <v>498</v>
      </c>
      <c r="AU453" s="25" t="s">
        <v>82</v>
      </c>
      <c r="AY453" s="25" t="s">
        <v>492</v>
      </c>
      <c r="BE453" s="220">
        <f>IF(N453="základní",J453,0)</f>
        <v>0</v>
      </c>
      <c r="BF453" s="220">
        <f>IF(N453="snížená",J453,0)</f>
        <v>0</v>
      </c>
      <c r="BG453" s="220">
        <f>IF(N453="zákl. přenesená",J453,0)</f>
        <v>0</v>
      </c>
      <c r="BH453" s="220">
        <f>IF(N453="sníž. přenesená",J453,0)</f>
        <v>0</v>
      </c>
      <c r="BI453" s="220">
        <f>IF(N453="nulová",J453,0)</f>
        <v>0</v>
      </c>
      <c r="BJ453" s="25" t="s">
        <v>80</v>
      </c>
      <c r="BK453" s="220">
        <f>ROUND(I453*H453,2)</f>
        <v>0</v>
      </c>
      <c r="BL453" s="25" t="s">
        <v>502</v>
      </c>
      <c r="BM453" s="25" t="s">
        <v>2710</v>
      </c>
    </row>
    <row r="454" spans="2:65" s="1" customFormat="1">
      <c r="B454" s="42"/>
      <c r="C454" s="64"/>
      <c r="D454" s="221" t="s">
        <v>506</v>
      </c>
      <c r="E454" s="64"/>
      <c r="F454" s="222" t="s">
        <v>13430</v>
      </c>
      <c r="G454" s="64"/>
      <c r="H454" s="64"/>
      <c r="I454" s="177"/>
      <c r="J454" s="64"/>
      <c r="K454" s="64"/>
      <c r="L454" s="62"/>
      <c r="M454" s="223"/>
      <c r="N454" s="43"/>
      <c r="O454" s="43"/>
      <c r="P454" s="43"/>
      <c r="Q454" s="43"/>
      <c r="R454" s="43"/>
      <c r="S454" s="43"/>
      <c r="T454" s="79"/>
      <c r="AT454" s="25" t="s">
        <v>506</v>
      </c>
      <c r="AU454" s="25" t="s">
        <v>82</v>
      </c>
    </row>
    <row r="455" spans="2:65" s="1" customFormat="1" ht="24">
      <c r="B455" s="42"/>
      <c r="C455" s="64"/>
      <c r="D455" s="227" t="s">
        <v>2254</v>
      </c>
      <c r="E455" s="64"/>
      <c r="F455" s="273" t="s">
        <v>13431</v>
      </c>
      <c r="G455" s="64"/>
      <c r="H455" s="64"/>
      <c r="I455" s="177"/>
      <c r="J455" s="64"/>
      <c r="K455" s="64"/>
      <c r="L455" s="62"/>
      <c r="M455" s="223"/>
      <c r="N455" s="43"/>
      <c r="O455" s="43"/>
      <c r="P455" s="43"/>
      <c r="Q455" s="43"/>
      <c r="R455" s="43"/>
      <c r="S455" s="43"/>
      <c r="T455" s="79"/>
      <c r="AT455" s="25" t="s">
        <v>2254</v>
      </c>
      <c r="AU455" s="25" t="s">
        <v>82</v>
      </c>
    </row>
    <row r="456" spans="2:65" s="1" customFormat="1" ht="16.5" customHeight="1">
      <c r="B456" s="42"/>
      <c r="C456" s="209" t="s">
        <v>1971</v>
      </c>
      <c r="D456" s="209" t="s">
        <v>498</v>
      </c>
      <c r="E456" s="210" t="s">
        <v>13432</v>
      </c>
      <c r="F456" s="211" t="s">
        <v>13433</v>
      </c>
      <c r="G456" s="212" t="s">
        <v>2537</v>
      </c>
      <c r="H456" s="213">
        <v>1</v>
      </c>
      <c r="I456" s="214"/>
      <c r="J456" s="215">
        <f>ROUND(I456*H456,2)</f>
        <v>0</v>
      </c>
      <c r="K456" s="211" t="s">
        <v>23</v>
      </c>
      <c r="L456" s="62"/>
      <c r="M456" s="216" t="s">
        <v>23</v>
      </c>
      <c r="N456" s="217" t="s">
        <v>44</v>
      </c>
      <c r="O456" s="43"/>
      <c r="P456" s="218">
        <f>O456*H456</f>
        <v>0</v>
      </c>
      <c r="Q456" s="218">
        <v>0</v>
      </c>
      <c r="R456" s="218">
        <f>Q456*H456</f>
        <v>0</v>
      </c>
      <c r="S456" s="218">
        <v>0</v>
      </c>
      <c r="T456" s="219">
        <f>S456*H456</f>
        <v>0</v>
      </c>
      <c r="AR456" s="25" t="s">
        <v>502</v>
      </c>
      <c r="AT456" s="25" t="s">
        <v>498</v>
      </c>
      <c r="AU456" s="25" t="s">
        <v>82</v>
      </c>
      <c r="AY456" s="25" t="s">
        <v>492</v>
      </c>
      <c r="BE456" s="220">
        <f>IF(N456="základní",J456,0)</f>
        <v>0</v>
      </c>
      <c r="BF456" s="220">
        <f>IF(N456="snížená",J456,0)</f>
        <v>0</v>
      </c>
      <c r="BG456" s="220">
        <f>IF(N456="zákl. přenesená",J456,0)</f>
        <v>0</v>
      </c>
      <c r="BH456" s="220">
        <f>IF(N456="sníž. přenesená",J456,0)</f>
        <v>0</v>
      </c>
      <c r="BI456" s="220">
        <f>IF(N456="nulová",J456,0)</f>
        <v>0</v>
      </c>
      <c r="BJ456" s="25" t="s">
        <v>80</v>
      </c>
      <c r="BK456" s="220">
        <f>ROUND(I456*H456,2)</f>
        <v>0</v>
      </c>
      <c r="BL456" s="25" t="s">
        <v>502</v>
      </c>
      <c r="BM456" s="25" t="s">
        <v>2722</v>
      </c>
    </row>
    <row r="457" spans="2:65" s="1" customFormat="1">
      <c r="B457" s="42"/>
      <c r="C457" s="64"/>
      <c r="D457" s="227" t="s">
        <v>506</v>
      </c>
      <c r="E457" s="64"/>
      <c r="F457" s="274" t="s">
        <v>13433</v>
      </c>
      <c r="G457" s="64"/>
      <c r="H457" s="64"/>
      <c r="I457" s="177"/>
      <c r="J457" s="64"/>
      <c r="K457" s="64"/>
      <c r="L457" s="62"/>
      <c r="M457" s="223"/>
      <c r="N457" s="43"/>
      <c r="O457" s="43"/>
      <c r="P457" s="43"/>
      <c r="Q457" s="43"/>
      <c r="R457" s="43"/>
      <c r="S457" s="43"/>
      <c r="T457" s="79"/>
      <c r="AT457" s="25" t="s">
        <v>506</v>
      </c>
      <c r="AU457" s="25" t="s">
        <v>82</v>
      </c>
    </row>
    <row r="458" spans="2:65" s="1" customFormat="1" ht="16.5" customHeight="1">
      <c r="B458" s="42"/>
      <c r="C458" s="209" t="s">
        <v>1977</v>
      </c>
      <c r="D458" s="209" t="s">
        <v>498</v>
      </c>
      <c r="E458" s="210" t="s">
        <v>13434</v>
      </c>
      <c r="F458" s="211" t="s">
        <v>13235</v>
      </c>
      <c r="G458" s="212" t="s">
        <v>2537</v>
      </c>
      <c r="H458" s="213">
        <v>1</v>
      </c>
      <c r="I458" s="214"/>
      <c r="J458" s="215">
        <f>ROUND(I458*H458,2)</f>
        <v>0</v>
      </c>
      <c r="K458" s="211" t="s">
        <v>23</v>
      </c>
      <c r="L458" s="62"/>
      <c r="M458" s="216" t="s">
        <v>23</v>
      </c>
      <c r="N458" s="217" t="s">
        <v>44</v>
      </c>
      <c r="O458" s="43"/>
      <c r="P458" s="218">
        <f>O458*H458</f>
        <v>0</v>
      </c>
      <c r="Q458" s="218">
        <v>0</v>
      </c>
      <c r="R458" s="218">
        <f>Q458*H458</f>
        <v>0</v>
      </c>
      <c r="S458" s="218">
        <v>0</v>
      </c>
      <c r="T458" s="219">
        <f>S458*H458</f>
        <v>0</v>
      </c>
      <c r="AR458" s="25" t="s">
        <v>502</v>
      </c>
      <c r="AT458" s="25" t="s">
        <v>498</v>
      </c>
      <c r="AU458" s="25" t="s">
        <v>82</v>
      </c>
      <c r="AY458" s="25" t="s">
        <v>492</v>
      </c>
      <c r="BE458" s="220">
        <f>IF(N458="základní",J458,0)</f>
        <v>0</v>
      </c>
      <c r="BF458" s="220">
        <f>IF(N458="snížená",J458,0)</f>
        <v>0</v>
      </c>
      <c r="BG458" s="220">
        <f>IF(N458="zákl. přenesená",J458,0)</f>
        <v>0</v>
      </c>
      <c r="BH458" s="220">
        <f>IF(N458="sníž. přenesená",J458,0)</f>
        <v>0</v>
      </c>
      <c r="BI458" s="220">
        <f>IF(N458="nulová",J458,0)</f>
        <v>0</v>
      </c>
      <c r="BJ458" s="25" t="s">
        <v>80</v>
      </c>
      <c r="BK458" s="220">
        <f>ROUND(I458*H458,2)</f>
        <v>0</v>
      </c>
      <c r="BL458" s="25" t="s">
        <v>502</v>
      </c>
      <c r="BM458" s="25" t="s">
        <v>2737</v>
      </c>
    </row>
    <row r="459" spans="2:65" s="1" customFormat="1">
      <c r="B459" s="42"/>
      <c r="C459" s="64"/>
      <c r="D459" s="221" t="s">
        <v>506</v>
      </c>
      <c r="E459" s="64"/>
      <c r="F459" s="222" t="s">
        <v>13235</v>
      </c>
      <c r="G459" s="64"/>
      <c r="H459" s="64"/>
      <c r="I459" s="177"/>
      <c r="J459" s="64"/>
      <c r="K459" s="64"/>
      <c r="L459" s="62"/>
      <c r="M459" s="223"/>
      <c r="N459" s="43"/>
      <c r="O459" s="43"/>
      <c r="P459" s="43"/>
      <c r="Q459" s="43"/>
      <c r="R459" s="43"/>
      <c r="S459" s="43"/>
      <c r="T459" s="79"/>
      <c r="AT459" s="25" t="s">
        <v>506</v>
      </c>
      <c r="AU459" s="25" t="s">
        <v>82</v>
      </c>
    </row>
    <row r="460" spans="2:65" s="11" customFormat="1" ht="29.85" customHeight="1">
      <c r="B460" s="192"/>
      <c r="C460" s="193"/>
      <c r="D460" s="206" t="s">
        <v>72</v>
      </c>
      <c r="E460" s="207" t="s">
        <v>5946</v>
      </c>
      <c r="F460" s="207" t="s">
        <v>13435</v>
      </c>
      <c r="G460" s="193"/>
      <c r="H460" s="193"/>
      <c r="I460" s="196"/>
      <c r="J460" s="208">
        <f>BK460</f>
        <v>0</v>
      </c>
      <c r="K460" s="193"/>
      <c r="L460" s="198"/>
      <c r="M460" s="199"/>
      <c r="N460" s="200"/>
      <c r="O460" s="200"/>
      <c r="P460" s="201">
        <f>SUM(P461:P466)</f>
        <v>0</v>
      </c>
      <c r="Q460" s="200"/>
      <c r="R460" s="201">
        <f>SUM(R461:R466)</f>
        <v>0</v>
      </c>
      <c r="S460" s="200"/>
      <c r="T460" s="202">
        <f>SUM(T461:T466)</f>
        <v>0</v>
      </c>
      <c r="AR460" s="203" t="s">
        <v>80</v>
      </c>
      <c r="AT460" s="204" t="s">
        <v>72</v>
      </c>
      <c r="AU460" s="204" t="s">
        <v>80</v>
      </c>
      <c r="AY460" s="203" t="s">
        <v>492</v>
      </c>
      <c r="BK460" s="205">
        <f>SUM(BK461:BK466)</f>
        <v>0</v>
      </c>
    </row>
    <row r="461" spans="2:65" s="1" customFormat="1" ht="16.5" customHeight="1">
      <c r="B461" s="42"/>
      <c r="C461" s="209" t="s">
        <v>1982</v>
      </c>
      <c r="D461" s="209" t="s">
        <v>498</v>
      </c>
      <c r="E461" s="210" t="s">
        <v>13436</v>
      </c>
      <c r="F461" s="211" t="s">
        <v>13437</v>
      </c>
      <c r="G461" s="212" t="s">
        <v>9445</v>
      </c>
      <c r="H461" s="213">
        <v>120</v>
      </c>
      <c r="I461" s="214"/>
      <c r="J461" s="215">
        <f>ROUND(I461*H461,2)</f>
        <v>0</v>
      </c>
      <c r="K461" s="211" t="s">
        <v>23</v>
      </c>
      <c r="L461" s="62"/>
      <c r="M461" s="216" t="s">
        <v>23</v>
      </c>
      <c r="N461" s="217" t="s">
        <v>44</v>
      </c>
      <c r="O461" s="43"/>
      <c r="P461" s="218">
        <f>O461*H461</f>
        <v>0</v>
      </c>
      <c r="Q461" s="218">
        <v>0</v>
      </c>
      <c r="R461" s="218">
        <f>Q461*H461</f>
        <v>0</v>
      </c>
      <c r="S461" s="218">
        <v>0</v>
      </c>
      <c r="T461" s="219">
        <f>S461*H461</f>
        <v>0</v>
      </c>
      <c r="AR461" s="25" t="s">
        <v>502</v>
      </c>
      <c r="AT461" s="25" t="s">
        <v>498</v>
      </c>
      <c r="AU461" s="25" t="s">
        <v>82</v>
      </c>
      <c r="AY461" s="25" t="s">
        <v>492</v>
      </c>
      <c r="BE461" s="220">
        <f>IF(N461="základní",J461,0)</f>
        <v>0</v>
      </c>
      <c r="BF461" s="220">
        <f>IF(N461="snížená",J461,0)</f>
        <v>0</v>
      </c>
      <c r="BG461" s="220">
        <f>IF(N461="zákl. přenesená",J461,0)</f>
        <v>0</v>
      </c>
      <c r="BH461" s="220">
        <f>IF(N461="sníž. přenesená",J461,0)</f>
        <v>0</v>
      </c>
      <c r="BI461" s="220">
        <f>IF(N461="nulová",J461,0)</f>
        <v>0</v>
      </c>
      <c r="BJ461" s="25" t="s">
        <v>80</v>
      </c>
      <c r="BK461" s="220">
        <f>ROUND(I461*H461,2)</f>
        <v>0</v>
      </c>
      <c r="BL461" s="25" t="s">
        <v>502</v>
      </c>
      <c r="BM461" s="25" t="s">
        <v>2746</v>
      </c>
    </row>
    <row r="462" spans="2:65" s="1" customFormat="1">
      <c r="B462" s="42"/>
      <c r="C462" s="64"/>
      <c r="D462" s="221" t="s">
        <v>506</v>
      </c>
      <c r="E462" s="64"/>
      <c r="F462" s="222" t="s">
        <v>13437</v>
      </c>
      <c r="G462" s="64"/>
      <c r="H462" s="64"/>
      <c r="I462" s="177"/>
      <c r="J462" s="64"/>
      <c r="K462" s="64"/>
      <c r="L462" s="62"/>
      <c r="M462" s="223"/>
      <c r="N462" s="43"/>
      <c r="O462" s="43"/>
      <c r="P462" s="43"/>
      <c r="Q462" s="43"/>
      <c r="R462" s="43"/>
      <c r="S462" s="43"/>
      <c r="T462" s="79"/>
      <c r="AT462" s="25" t="s">
        <v>506</v>
      </c>
      <c r="AU462" s="25" t="s">
        <v>82</v>
      </c>
    </row>
    <row r="463" spans="2:65" s="1" customFormat="1" ht="24">
      <c r="B463" s="42"/>
      <c r="C463" s="64"/>
      <c r="D463" s="227" t="s">
        <v>2254</v>
      </c>
      <c r="E463" s="64"/>
      <c r="F463" s="273" t="s">
        <v>13438</v>
      </c>
      <c r="G463" s="64"/>
      <c r="H463" s="64"/>
      <c r="I463" s="177"/>
      <c r="J463" s="64"/>
      <c r="K463" s="64"/>
      <c r="L463" s="62"/>
      <c r="M463" s="223"/>
      <c r="N463" s="43"/>
      <c r="O463" s="43"/>
      <c r="P463" s="43"/>
      <c r="Q463" s="43"/>
      <c r="R463" s="43"/>
      <c r="S463" s="43"/>
      <c r="T463" s="79"/>
      <c r="AT463" s="25" t="s">
        <v>2254</v>
      </c>
      <c r="AU463" s="25" t="s">
        <v>82</v>
      </c>
    </row>
    <row r="464" spans="2:65" s="1" customFormat="1" ht="16.5" customHeight="1">
      <c r="B464" s="42"/>
      <c r="C464" s="209" t="s">
        <v>1987</v>
      </c>
      <c r="D464" s="209" t="s">
        <v>498</v>
      </c>
      <c r="E464" s="210" t="s">
        <v>13439</v>
      </c>
      <c r="F464" s="211" t="s">
        <v>13440</v>
      </c>
      <c r="G464" s="212" t="s">
        <v>9445</v>
      </c>
      <c r="H464" s="213">
        <v>120</v>
      </c>
      <c r="I464" s="214"/>
      <c r="J464" s="215">
        <f>ROUND(I464*H464,2)</f>
        <v>0</v>
      </c>
      <c r="K464" s="211" t="s">
        <v>23</v>
      </c>
      <c r="L464" s="62"/>
      <c r="M464" s="216" t="s">
        <v>23</v>
      </c>
      <c r="N464" s="217" t="s">
        <v>44</v>
      </c>
      <c r="O464" s="43"/>
      <c r="P464" s="218">
        <f>O464*H464</f>
        <v>0</v>
      </c>
      <c r="Q464" s="218">
        <v>0</v>
      </c>
      <c r="R464" s="218">
        <f>Q464*H464</f>
        <v>0</v>
      </c>
      <c r="S464" s="218">
        <v>0</v>
      </c>
      <c r="T464" s="219">
        <f>S464*H464</f>
        <v>0</v>
      </c>
      <c r="AR464" s="25" t="s">
        <v>502</v>
      </c>
      <c r="AT464" s="25" t="s">
        <v>498</v>
      </c>
      <c r="AU464" s="25" t="s">
        <v>82</v>
      </c>
      <c r="AY464" s="25" t="s">
        <v>492</v>
      </c>
      <c r="BE464" s="220">
        <f>IF(N464="základní",J464,0)</f>
        <v>0</v>
      </c>
      <c r="BF464" s="220">
        <f>IF(N464="snížená",J464,0)</f>
        <v>0</v>
      </c>
      <c r="BG464" s="220">
        <f>IF(N464="zákl. přenesená",J464,0)</f>
        <v>0</v>
      </c>
      <c r="BH464" s="220">
        <f>IF(N464="sníž. přenesená",J464,0)</f>
        <v>0</v>
      </c>
      <c r="BI464" s="220">
        <f>IF(N464="nulová",J464,0)</f>
        <v>0</v>
      </c>
      <c r="BJ464" s="25" t="s">
        <v>80</v>
      </c>
      <c r="BK464" s="220">
        <f>ROUND(I464*H464,2)</f>
        <v>0</v>
      </c>
      <c r="BL464" s="25" t="s">
        <v>502</v>
      </c>
      <c r="BM464" s="25" t="s">
        <v>2767</v>
      </c>
    </row>
    <row r="465" spans="2:47" s="1" customFormat="1">
      <c r="B465" s="42"/>
      <c r="C465" s="64"/>
      <c r="D465" s="221" t="s">
        <v>506</v>
      </c>
      <c r="E465" s="64"/>
      <c r="F465" s="222" t="s">
        <v>13440</v>
      </c>
      <c r="G465" s="64"/>
      <c r="H465" s="64"/>
      <c r="I465" s="177"/>
      <c r="J465" s="64"/>
      <c r="K465" s="64"/>
      <c r="L465" s="62"/>
      <c r="M465" s="223"/>
      <c r="N465" s="43"/>
      <c r="O465" s="43"/>
      <c r="P465" s="43"/>
      <c r="Q465" s="43"/>
      <c r="R465" s="43"/>
      <c r="S465" s="43"/>
      <c r="T465" s="79"/>
      <c r="AT465" s="25" t="s">
        <v>506</v>
      </c>
      <c r="AU465" s="25" t="s">
        <v>82</v>
      </c>
    </row>
    <row r="466" spans="2:47" s="1" customFormat="1" ht="24">
      <c r="B466" s="42"/>
      <c r="C466" s="64"/>
      <c r="D466" s="221" t="s">
        <v>2254</v>
      </c>
      <c r="E466" s="64"/>
      <c r="F466" s="224" t="s">
        <v>13441</v>
      </c>
      <c r="G466" s="64"/>
      <c r="H466" s="64"/>
      <c r="I466" s="177"/>
      <c r="J466" s="64"/>
      <c r="K466" s="64"/>
      <c r="L466" s="62"/>
      <c r="M466" s="292"/>
      <c r="N466" s="293"/>
      <c r="O466" s="293"/>
      <c r="P466" s="293"/>
      <c r="Q466" s="293"/>
      <c r="R466" s="293"/>
      <c r="S466" s="293"/>
      <c r="T466" s="294"/>
      <c r="AT466" s="25" t="s">
        <v>2254</v>
      </c>
      <c r="AU466" s="25" t="s">
        <v>82</v>
      </c>
    </row>
    <row r="467" spans="2:47" s="1" customFormat="1" ht="6.9" customHeight="1">
      <c r="B467" s="57"/>
      <c r="C467" s="58"/>
      <c r="D467" s="58"/>
      <c r="E467" s="58"/>
      <c r="F467" s="58"/>
      <c r="G467" s="58"/>
      <c r="H467" s="58"/>
      <c r="I467" s="151"/>
      <c r="J467" s="58"/>
      <c r="K467" s="58"/>
      <c r="L467" s="62"/>
    </row>
  </sheetData>
  <sheetProtection password="CC35" sheet="1" objects="1" scenarios="1" formatCells="0" formatColumns="0" formatRows="0" sort="0" autoFilter="0"/>
  <autoFilter ref="C96:K466"/>
  <mergeCells count="16">
    <mergeCell ref="G1:H1"/>
    <mergeCell ref="E49:H49"/>
    <mergeCell ref="E53:H53"/>
    <mergeCell ref="E51:H51"/>
    <mergeCell ref="E55:H55"/>
    <mergeCell ref="E7:H7"/>
    <mergeCell ref="E11:H11"/>
    <mergeCell ref="E9:H9"/>
    <mergeCell ref="E13:H13"/>
    <mergeCell ref="E28:H28"/>
    <mergeCell ref="L2:V2"/>
    <mergeCell ref="E83:H83"/>
    <mergeCell ref="E87:H87"/>
    <mergeCell ref="E85:H85"/>
    <mergeCell ref="E89:H89"/>
    <mergeCell ref="J59:J60"/>
  </mergeCells>
  <hyperlinks>
    <hyperlink ref="F1:G1" location="C2" display="1) Krycí list soupisu"/>
    <hyperlink ref="G1:H1" location="C62" display="2) Rekapitulace"/>
    <hyperlink ref="J1" location="C9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20"/>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146</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8720</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13442</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ROUND(J91,2)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ROUND(SUM(BE91:BE219), 2)</f>
        <v>0</v>
      </c>
      <c r="G34" s="43"/>
      <c r="H34" s="43"/>
      <c r="I34" s="143">
        <v>0.21</v>
      </c>
      <c r="J34" s="142">
        <f>ROUND(ROUND((SUM(BE91:BE219)), 2)*I34, 2)</f>
        <v>0</v>
      </c>
      <c r="K34" s="46"/>
    </row>
    <row r="35" spans="2:11" s="1" customFormat="1" ht="14.4" customHeight="1">
      <c r="B35" s="42"/>
      <c r="C35" s="43"/>
      <c r="D35" s="43"/>
      <c r="E35" s="50" t="s">
        <v>45</v>
      </c>
      <c r="F35" s="142">
        <f>ROUND(SUM(BF91:BF219), 2)</f>
        <v>0</v>
      </c>
      <c r="G35" s="43"/>
      <c r="H35" s="43"/>
      <c r="I35" s="143">
        <v>0.15</v>
      </c>
      <c r="J35" s="142">
        <f>ROUND(ROUND((SUM(BF91:BF219)), 2)*I35, 2)</f>
        <v>0</v>
      </c>
      <c r="K35" s="46"/>
    </row>
    <row r="36" spans="2:11" s="1" customFormat="1" ht="14.4" hidden="1" customHeight="1">
      <c r="B36" s="42"/>
      <c r="C36" s="43"/>
      <c r="D36" s="43"/>
      <c r="E36" s="50" t="s">
        <v>46</v>
      </c>
      <c r="F36" s="142">
        <f>ROUND(SUM(BG91:BG219), 2)</f>
        <v>0</v>
      </c>
      <c r="G36" s="43"/>
      <c r="H36" s="43"/>
      <c r="I36" s="143">
        <v>0.21</v>
      </c>
      <c r="J36" s="142">
        <v>0</v>
      </c>
      <c r="K36" s="46"/>
    </row>
    <row r="37" spans="2:11" s="1" customFormat="1" ht="14.4" hidden="1" customHeight="1">
      <c r="B37" s="42"/>
      <c r="C37" s="43"/>
      <c r="D37" s="43"/>
      <c r="E37" s="50" t="s">
        <v>47</v>
      </c>
      <c r="F37" s="142">
        <f>ROUND(SUM(BH91:BH219), 2)</f>
        <v>0</v>
      </c>
      <c r="G37" s="43"/>
      <c r="H37" s="43"/>
      <c r="I37" s="143">
        <v>0.15</v>
      </c>
      <c r="J37" s="142">
        <v>0</v>
      </c>
      <c r="K37" s="46"/>
    </row>
    <row r="38" spans="2:11" s="1" customFormat="1" ht="14.4" hidden="1" customHeight="1">
      <c r="B38" s="42"/>
      <c r="C38" s="43"/>
      <c r="D38" s="43"/>
      <c r="E38" s="50" t="s">
        <v>48</v>
      </c>
      <c r="F38" s="142">
        <f>ROUND(SUM(BI91:BI219),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8720</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D.1.4.m - Zařízení evakuačního rozhlasu</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J91</f>
        <v>0</v>
      </c>
      <c r="K64" s="46"/>
      <c r="AU64" s="25" t="s">
        <v>300</v>
      </c>
    </row>
    <row r="65" spans="2:12" s="8" customFormat="1" ht="24.9" customHeight="1">
      <c r="B65" s="161"/>
      <c r="C65" s="162"/>
      <c r="D65" s="163" t="s">
        <v>13443</v>
      </c>
      <c r="E65" s="164"/>
      <c r="F65" s="164"/>
      <c r="G65" s="164"/>
      <c r="H65" s="164"/>
      <c r="I65" s="165"/>
      <c r="J65" s="166">
        <f>J92</f>
        <v>0</v>
      </c>
      <c r="K65" s="167"/>
    </row>
    <row r="66" spans="2:12" s="9" customFormat="1" ht="19.95" customHeight="1">
      <c r="B66" s="169"/>
      <c r="C66" s="170"/>
      <c r="D66" s="171" t="s">
        <v>13444</v>
      </c>
      <c r="E66" s="172"/>
      <c r="F66" s="172"/>
      <c r="G66" s="172"/>
      <c r="H66" s="172"/>
      <c r="I66" s="173"/>
      <c r="J66" s="174">
        <f>J93</f>
        <v>0</v>
      </c>
      <c r="K66" s="175"/>
    </row>
    <row r="67" spans="2:12" s="9" customFormat="1" ht="19.95" customHeight="1">
      <c r="B67" s="169"/>
      <c r="C67" s="170"/>
      <c r="D67" s="171" t="s">
        <v>13445</v>
      </c>
      <c r="E67" s="172"/>
      <c r="F67" s="172"/>
      <c r="G67" s="172"/>
      <c r="H67" s="172"/>
      <c r="I67" s="173"/>
      <c r="J67" s="174">
        <f>J199</f>
        <v>0</v>
      </c>
      <c r="K67" s="175"/>
    </row>
    <row r="68" spans="2:12" s="1" customFormat="1" ht="21.75" customHeight="1">
      <c r="B68" s="42"/>
      <c r="C68" s="43"/>
      <c r="D68" s="43"/>
      <c r="E68" s="43"/>
      <c r="F68" s="43"/>
      <c r="G68" s="43"/>
      <c r="H68" s="43"/>
      <c r="I68" s="129"/>
      <c r="J68" s="43"/>
      <c r="K68" s="46"/>
    </row>
    <row r="69" spans="2:12" s="1" customFormat="1" ht="6.9" customHeight="1">
      <c r="B69" s="57"/>
      <c r="C69" s="58"/>
      <c r="D69" s="58"/>
      <c r="E69" s="58"/>
      <c r="F69" s="58"/>
      <c r="G69" s="58"/>
      <c r="H69" s="58"/>
      <c r="I69" s="151"/>
      <c r="J69" s="58"/>
      <c r="K69" s="59"/>
    </row>
    <row r="73" spans="2:12" s="1" customFormat="1" ht="6.9" customHeight="1">
      <c r="B73" s="60"/>
      <c r="C73" s="61"/>
      <c r="D73" s="61"/>
      <c r="E73" s="61"/>
      <c r="F73" s="61"/>
      <c r="G73" s="61"/>
      <c r="H73" s="61"/>
      <c r="I73" s="154"/>
      <c r="J73" s="61"/>
      <c r="K73" s="61"/>
      <c r="L73" s="62"/>
    </row>
    <row r="74" spans="2:12" s="1" customFormat="1" ht="36.9" customHeight="1">
      <c r="B74" s="42"/>
      <c r="C74" s="63" t="s">
        <v>444</v>
      </c>
      <c r="D74" s="64"/>
      <c r="E74" s="64"/>
      <c r="F74" s="64"/>
      <c r="G74" s="64"/>
      <c r="H74" s="64"/>
      <c r="I74" s="177"/>
      <c r="J74" s="64"/>
      <c r="K74" s="64"/>
      <c r="L74" s="62"/>
    </row>
    <row r="75" spans="2:12" s="1" customFormat="1" ht="6.9" customHeight="1">
      <c r="B75" s="42"/>
      <c r="C75" s="64"/>
      <c r="D75" s="64"/>
      <c r="E75" s="64"/>
      <c r="F75" s="64"/>
      <c r="G75" s="64"/>
      <c r="H75" s="64"/>
      <c r="I75" s="177"/>
      <c r="J75" s="64"/>
      <c r="K75" s="64"/>
      <c r="L75" s="62"/>
    </row>
    <row r="76" spans="2:12" s="1" customFormat="1" ht="14.4" customHeight="1">
      <c r="B76" s="42"/>
      <c r="C76" s="66" t="s">
        <v>18</v>
      </c>
      <c r="D76" s="64"/>
      <c r="E76" s="64"/>
      <c r="F76" s="64"/>
      <c r="G76" s="64"/>
      <c r="H76" s="64"/>
      <c r="I76" s="177"/>
      <c r="J76" s="64"/>
      <c r="K76" s="64"/>
      <c r="L76" s="62"/>
    </row>
    <row r="77" spans="2:12" s="1" customFormat="1" ht="16.5" customHeight="1">
      <c r="B77" s="42"/>
      <c r="C77" s="64"/>
      <c r="D77" s="64"/>
      <c r="E77" s="427" t="str">
        <f>E7</f>
        <v>ZČU - STRADI - STRATEGICKÁ DISLOKACE ZČU - FZS</v>
      </c>
      <c r="F77" s="428"/>
      <c r="G77" s="428"/>
      <c r="H77" s="428"/>
      <c r="I77" s="177"/>
      <c r="J77" s="64"/>
      <c r="K77" s="64"/>
      <c r="L77" s="62"/>
    </row>
    <row r="78" spans="2:12" ht="13.2">
      <c r="B78" s="29"/>
      <c r="C78" s="66" t="s">
        <v>193</v>
      </c>
      <c r="D78" s="178"/>
      <c r="E78" s="178"/>
      <c r="F78" s="178"/>
      <c r="G78" s="178"/>
      <c r="H78" s="178"/>
      <c r="J78" s="178"/>
      <c r="K78" s="178"/>
      <c r="L78" s="179"/>
    </row>
    <row r="79" spans="2:12" ht="16.5" customHeight="1">
      <c r="B79" s="29"/>
      <c r="C79" s="178"/>
      <c r="D79" s="178"/>
      <c r="E79" s="427" t="s">
        <v>196</v>
      </c>
      <c r="F79" s="431"/>
      <c r="G79" s="431"/>
      <c r="H79" s="431"/>
      <c r="J79" s="178"/>
      <c r="K79" s="178"/>
      <c r="L79" s="179"/>
    </row>
    <row r="80" spans="2:12" ht="13.2">
      <c r="B80" s="29"/>
      <c r="C80" s="66" t="s">
        <v>199</v>
      </c>
      <c r="D80" s="178"/>
      <c r="E80" s="178"/>
      <c r="F80" s="178"/>
      <c r="G80" s="178"/>
      <c r="H80" s="178"/>
      <c r="J80" s="178"/>
      <c r="K80" s="178"/>
      <c r="L80" s="179"/>
    </row>
    <row r="81" spans="2:65" s="1" customFormat="1" ht="16.5" customHeight="1">
      <c r="B81" s="42"/>
      <c r="C81" s="64"/>
      <c r="D81" s="64"/>
      <c r="E81" s="430" t="s">
        <v>8720</v>
      </c>
      <c r="F81" s="421"/>
      <c r="G81" s="421"/>
      <c r="H81" s="421"/>
      <c r="I81" s="177"/>
      <c r="J81" s="64"/>
      <c r="K81" s="64"/>
      <c r="L81" s="62"/>
    </row>
    <row r="82" spans="2:65" s="1" customFormat="1" ht="14.4" customHeight="1">
      <c r="B82" s="42"/>
      <c r="C82" s="66" t="s">
        <v>7448</v>
      </c>
      <c r="D82" s="64"/>
      <c r="E82" s="64"/>
      <c r="F82" s="64"/>
      <c r="G82" s="64"/>
      <c r="H82" s="64"/>
      <c r="I82" s="177"/>
      <c r="J82" s="64"/>
      <c r="K82" s="64"/>
      <c r="L82" s="62"/>
    </row>
    <row r="83" spans="2:65" s="1" customFormat="1" ht="17.25" customHeight="1">
      <c r="B83" s="42"/>
      <c r="C83" s="64"/>
      <c r="D83" s="64"/>
      <c r="E83" s="393" t="str">
        <f>E13</f>
        <v>D.1.4.m - Zařízení evakuačního rozhlasu</v>
      </c>
      <c r="F83" s="421"/>
      <c r="G83" s="421"/>
      <c r="H83" s="421"/>
      <c r="I83" s="177"/>
      <c r="J83" s="64"/>
      <c r="K83" s="64"/>
      <c r="L83" s="62"/>
    </row>
    <row r="84" spans="2:65" s="1" customFormat="1" ht="6.9" customHeight="1">
      <c r="B84" s="42"/>
      <c r="C84" s="64"/>
      <c r="D84" s="64"/>
      <c r="E84" s="64"/>
      <c r="F84" s="64"/>
      <c r="G84" s="64"/>
      <c r="H84" s="64"/>
      <c r="I84" s="177"/>
      <c r="J84" s="64"/>
      <c r="K84" s="64"/>
      <c r="L84" s="62"/>
    </row>
    <row r="85" spans="2:65" s="1" customFormat="1" ht="18" customHeight="1">
      <c r="B85" s="42"/>
      <c r="C85" s="66" t="s">
        <v>24</v>
      </c>
      <c r="D85" s="64"/>
      <c r="E85" s="64"/>
      <c r="F85" s="180" t="str">
        <f>F16</f>
        <v>Tylova 59, Jižní Předměstí, 301 00 Plzeň</v>
      </c>
      <c r="G85" s="64"/>
      <c r="H85" s="64"/>
      <c r="I85" s="181" t="s">
        <v>26</v>
      </c>
      <c r="J85" s="74" t="str">
        <f>IF(J16="","",J16)</f>
        <v>23. 3. 2017</v>
      </c>
      <c r="K85" s="64"/>
      <c r="L85" s="62"/>
    </row>
    <row r="86" spans="2:65" s="1" customFormat="1" ht="6.9" customHeight="1">
      <c r="B86" s="42"/>
      <c r="C86" s="64"/>
      <c r="D86" s="64"/>
      <c r="E86" s="64"/>
      <c r="F86" s="64"/>
      <c r="G86" s="64"/>
      <c r="H86" s="64"/>
      <c r="I86" s="177"/>
      <c r="J86" s="64"/>
      <c r="K86" s="64"/>
      <c r="L86" s="62"/>
    </row>
    <row r="87" spans="2:65" s="1" customFormat="1" ht="13.2">
      <c r="B87" s="42"/>
      <c r="C87" s="66" t="s">
        <v>28</v>
      </c>
      <c r="D87" s="64"/>
      <c r="E87" s="64"/>
      <c r="F87" s="180" t="str">
        <f>E19</f>
        <v>ZČU v Plzni, Univerzitní 8, Plzeň</v>
      </c>
      <c r="G87" s="64"/>
      <c r="H87" s="64"/>
      <c r="I87" s="181" t="s">
        <v>34</v>
      </c>
      <c r="J87" s="180" t="str">
        <f>E25</f>
        <v>ATELIER SOUKUP OPL ŠVEHLA s.r.o.</v>
      </c>
      <c r="K87" s="64"/>
      <c r="L87" s="62"/>
    </row>
    <row r="88" spans="2:65" s="1" customFormat="1" ht="14.4" customHeight="1">
      <c r="B88" s="42"/>
      <c r="C88" s="66" t="s">
        <v>32</v>
      </c>
      <c r="D88" s="64"/>
      <c r="E88" s="64"/>
      <c r="F88" s="180" t="str">
        <f>IF(E22="","",E22)</f>
        <v/>
      </c>
      <c r="G88" s="64"/>
      <c r="H88" s="64"/>
      <c r="I88" s="177"/>
      <c r="J88" s="64"/>
      <c r="K88" s="64"/>
      <c r="L88" s="62"/>
    </row>
    <row r="89" spans="2:65" s="1" customFormat="1" ht="10.35" customHeight="1">
      <c r="B89" s="42"/>
      <c r="C89" s="64"/>
      <c r="D89" s="64"/>
      <c r="E89" s="64"/>
      <c r="F89" s="64"/>
      <c r="G89" s="64"/>
      <c r="H89" s="64"/>
      <c r="I89" s="177"/>
      <c r="J89" s="64"/>
      <c r="K89" s="64"/>
      <c r="L89" s="62"/>
    </row>
    <row r="90" spans="2:65" s="10" customFormat="1" ht="29.25" customHeight="1">
      <c r="B90" s="182"/>
      <c r="C90" s="183" t="s">
        <v>473</v>
      </c>
      <c r="D90" s="184" t="s">
        <v>58</v>
      </c>
      <c r="E90" s="184" t="s">
        <v>54</v>
      </c>
      <c r="F90" s="184" t="s">
        <v>474</v>
      </c>
      <c r="G90" s="184" t="s">
        <v>475</v>
      </c>
      <c r="H90" s="184" t="s">
        <v>476</v>
      </c>
      <c r="I90" s="185" t="s">
        <v>477</v>
      </c>
      <c r="J90" s="184" t="s">
        <v>294</v>
      </c>
      <c r="K90" s="186" t="s">
        <v>478</v>
      </c>
      <c r="L90" s="187"/>
      <c r="M90" s="82" t="s">
        <v>479</v>
      </c>
      <c r="N90" s="83" t="s">
        <v>43</v>
      </c>
      <c r="O90" s="83" t="s">
        <v>480</v>
      </c>
      <c r="P90" s="83" t="s">
        <v>481</v>
      </c>
      <c r="Q90" s="83" t="s">
        <v>482</v>
      </c>
      <c r="R90" s="83" t="s">
        <v>483</v>
      </c>
      <c r="S90" s="83" t="s">
        <v>484</v>
      </c>
      <c r="T90" s="84" t="s">
        <v>485</v>
      </c>
    </row>
    <row r="91" spans="2:65" s="1" customFormat="1" ht="29.25" customHeight="1">
      <c r="B91" s="42"/>
      <c r="C91" s="88" t="s">
        <v>299</v>
      </c>
      <c r="D91" s="64"/>
      <c r="E91" s="64"/>
      <c r="F91" s="64"/>
      <c r="G91" s="64"/>
      <c r="H91" s="64"/>
      <c r="I91" s="177"/>
      <c r="J91" s="188">
        <f>BK91</f>
        <v>0</v>
      </c>
      <c r="K91" s="64"/>
      <c r="L91" s="62"/>
      <c r="M91" s="85"/>
      <c r="N91" s="86"/>
      <c r="O91" s="86"/>
      <c r="P91" s="189">
        <f>P92</f>
        <v>0</v>
      </c>
      <c r="Q91" s="86"/>
      <c r="R91" s="189">
        <f>R92</f>
        <v>0</v>
      </c>
      <c r="S91" s="86"/>
      <c r="T91" s="190">
        <f>T92</f>
        <v>0</v>
      </c>
      <c r="AT91" s="25" t="s">
        <v>72</v>
      </c>
      <c r="AU91" s="25" t="s">
        <v>300</v>
      </c>
      <c r="BK91" s="191">
        <f>BK92</f>
        <v>0</v>
      </c>
    </row>
    <row r="92" spans="2:65" s="11" customFormat="1" ht="37.35" customHeight="1">
      <c r="B92" s="192"/>
      <c r="C92" s="193"/>
      <c r="D92" s="194" t="s">
        <v>72</v>
      </c>
      <c r="E92" s="195" t="s">
        <v>77</v>
      </c>
      <c r="F92" s="195" t="s">
        <v>13446</v>
      </c>
      <c r="G92" s="193"/>
      <c r="H92" s="193"/>
      <c r="I92" s="196"/>
      <c r="J92" s="197">
        <f>BK92</f>
        <v>0</v>
      </c>
      <c r="K92" s="193"/>
      <c r="L92" s="198"/>
      <c r="M92" s="199"/>
      <c r="N92" s="200"/>
      <c r="O92" s="200"/>
      <c r="P92" s="201">
        <f>P93+P199</f>
        <v>0</v>
      </c>
      <c r="Q92" s="200"/>
      <c r="R92" s="201">
        <f>R93+R199</f>
        <v>0</v>
      </c>
      <c r="S92" s="200"/>
      <c r="T92" s="202">
        <f>T93+T199</f>
        <v>0</v>
      </c>
      <c r="AR92" s="203" t="s">
        <v>80</v>
      </c>
      <c r="AT92" s="204" t="s">
        <v>72</v>
      </c>
      <c r="AU92" s="204" t="s">
        <v>73</v>
      </c>
      <c r="AY92" s="203" t="s">
        <v>492</v>
      </c>
      <c r="BK92" s="205">
        <f>BK93+BK199</f>
        <v>0</v>
      </c>
    </row>
    <row r="93" spans="2:65" s="11" customFormat="1" ht="19.95" customHeight="1">
      <c r="B93" s="192"/>
      <c r="C93" s="193"/>
      <c r="D93" s="206" t="s">
        <v>72</v>
      </c>
      <c r="E93" s="207" t="s">
        <v>156</v>
      </c>
      <c r="F93" s="207" t="s">
        <v>13447</v>
      </c>
      <c r="G93" s="193"/>
      <c r="H93" s="193"/>
      <c r="I93" s="196"/>
      <c r="J93" s="208">
        <f>BK93</f>
        <v>0</v>
      </c>
      <c r="K93" s="193"/>
      <c r="L93" s="198"/>
      <c r="M93" s="199"/>
      <c r="N93" s="200"/>
      <c r="O93" s="200"/>
      <c r="P93" s="201">
        <f>SUM(P94:P198)</f>
        <v>0</v>
      </c>
      <c r="Q93" s="200"/>
      <c r="R93" s="201">
        <f>SUM(R94:R198)</f>
        <v>0</v>
      </c>
      <c r="S93" s="200"/>
      <c r="T93" s="202">
        <f>SUM(T94:T198)</f>
        <v>0</v>
      </c>
      <c r="AR93" s="203" t="s">
        <v>80</v>
      </c>
      <c r="AT93" s="204" t="s">
        <v>72</v>
      </c>
      <c r="AU93" s="204" t="s">
        <v>80</v>
      </c>
      <c r="AY93" s="203" t="s">
        <v>492</v>
      </c>
      <c r="BK93" s="205">
        <f>SUM(BK94:BK198)</f>
        <v>0</v>
      </c>
    </row>
    <row r="94" spans="2:65" s="1" customFormat="1" ht="16.5" customHeight="1">
      <c r="B94" s="42"/>
      <c r="C94" s="209" t="s">
        <v>80</v>
      </c>
      <c r="D94" s="209" t="s">
        <v>498</v>
      </c>
      <c r="E94" s="210" t="s">
        <v>13448</v>
      </c>
      <c r="F94" s="211" t="s">
        <v>13449</v>
      </c>
      <c r="G94" s="212" t="s">
        <v>832</v>
      </c>
      <c r="H94" s="213">
        <v>4513</v>
      </c>
      <c r="I94" s="214"/>
      <c r="J94" s="215">
        <f>ROUND(I94*H94,2)</f>
        <v>0</v>
      </c>
      <c r="K94" s="211" t="s">
        <v>23</v>
      </c>
      <c r="L94" s="62"/>
      <c r="M94" s="216" t="s">
        <v>23</v>
      </c>
      <c r="N94" s="217" t="s">
        <v>44</v>
      </c>
      <c r="O94" s="43"/>
      <c r="P94" s="218">
        <f>O94*H94</f>
        <v>0</v>
      </c>
      <c r="Q94" s="218">
        <v>0</v>
      </c>
      <c r="R94" s="218">
        <f>Q94*H94</f>
        <v>0</v>
      </c>
      <c r="S94" s="218">
        <v>0</v>
      </c>
      <c r="T94" s="219">
        <f>S94*H94</f>
        <v>0</v>
      </c>
      <c r="AR94" s="25" t="s">
        <v>502</v>
      </c>
      <c r="AT94" s="25" t="s">
        <v>498</v>
      </c>
      <c r="AU94" s="25" t="s">
        <v>82</v>
      </c>
      <c r="AY94" s="25" t="s">
        <v>492</v>
      </c>
      <c r="BE94" s="220">
        <f>IF(N94="základní",J94,0)</f>
        <v>0</v>
      </c>
      <c r="BF94" s="220">
        <f>IF(N94="snížená",J94,0)</f>
        <v>0</v>
      </c>
      <c r="BG94" s="220">
        <f>IF(N94="zákl. přenesená",J94,0)</f>
        <v>0</v>
      </c>
      <c r="BH94" s="220">
        <f>IF(N94="sníž. přenesená",J94,0)</f>
        <v>0</v>
      </c>
      <c r="BI94" s="220">
        <f>IF(N94="nulová",J94,0)</f>
        <v>0</v>
      </c>
      <c r="BJ94" s="25" t="s">
        <v>80</v>
      </c>
      <c r="BK94" s="220">
        <f>ROUND(I94*H94,2)</f>
        <v>0</v>
      </c>
      <c r="BL94" s="25" t="s">
        <v>502</v>
      </c>
      <c r="BM94" s="25" t="s">
        <v>82</v>
      </c>
    </row>
    <row r="95" spans="2:65" s="1" customFormat="1">
      <c r="B95" s="42"/>
      <c r="C95" s="64"/>
      <c r="D95" s="227" t="s">
        <v>506</v>
      </c>
      <c r="E95" s="64"/>
      <c r="F95" s="274" t="s">
        <v>13449</v>
      </c>
      <c r="G95" s="64"/>
      <c r="H95" s="64"/>
      <c r="I95" s="177"/>
      <c r="J95" s="64"/>
      <c r="K95" s="64"/>
      <c r="L95" s="62"/>
      <c r="M95" s="223"/>
      <c r="N95" s="43"/>
      <c r="O95" s="43"/>
      <c r="P95" s="43"/>
      <c r="Q95" s="43"/>
      <c r="R95" s="43"/>
      <c r="S95" s="43"/>
      <c r="T95" s="79"/>
      <c r="AT95" s="25" t="s">
        <v>506</v>
      </c>
      <c r="AU95" s="25" t="s">
        <v>82</v>
      </c>
    </row>
    <row r="96" spans="2:65" s="1" customFormat="1" ht="16.5" customHeight="1">
      <c r="B96" s="42"/>
      <c r="C96" s="209" t="s">
        <v>82</v>
      </c>
      <c r="D96" s="209" t="s">
        <v>498</v>
      </c>
      <c r="E96" s="210" t="s">
        <v>13450</v>
      </c>
      <c r="F96" s="211" t="s">
        <v>13451</v>
      </c>
      <c r="G96" s="212" t="s">
        <v>832</v>
      </c>
      <c r="H96" s="213">
        <v>80</v>
      </c>
      <c r="I96" s="214"/>
      <c r="J96" s="215">
        <f>ROUND(I96*H96,2)</f>
        <v>0</v>
      </c>
      <c r="K96" s="211" t="s">
        <v>23</v>
      </c>
      <c r="L96" s="62"/>
      <c r="M96" s="216" t="s">
        <v>23</v>
      </c>
      <c r="N96" s="217" t="s">
        <v>44</v>
      </c>
      <c r="O96" s="43"/>
      <c r="P96" s="218">
        <f>O96*H96</f>
        <v>0</v>
      </c>
      <c r="Q96" s="218">
        <v>0</v>
      </c>
      <c r="R96" s="218">
        <f>Q96*H96</f>
        <v>0</v>
      </c>
      <c r="S96" s="218">
        <v>0</v>
      </c>
      <c r="T96" s="219">
        <f>S96*H96</f>
        <v>0</v>
      </c>
      <c r="AR96" s="25" t="s">
        <v>502</v>
      </c>
      <c r="AT96" s="25" t="s">
        <v>498</v>
      </c>
      <c r="AU96" s="25" t="s">
        <v>82</v>
      </c>
      <c r="AY96" s="25" t="s">
        <v>492</v>
      </c>
      <c r="BE96" s="220">
        <f>IF(N96="základní",J96,0)</f>
        <v>0</v>
      </c>
      <c r="BF96" s="220">
        <f>IF(N96="snížená",J96,0)</f>
        <v>0</v>
      </c>
      <c r="BG96" s="220">
        <f>IF(N96="zákl. přenesená",J96,0)</f>
        <v>0</v>
      </c>
      <c r="BH96" s="220">
        <f>IF(N96="sníž. přenesená",J96,0)</f>
        <v>0</v>
      </c>
      <c r="BI96" s="220">
        <f>IF(N96="nulová",J96,0)</f>
        <v>0</v>
      </c>
      <c r="BJ96" s="25" t="s">
        <v>80</v>
      </c>
      <c r="BK96" s="220">
        <f>ROUND(I96*H96,2)</f>
        <v>0</v>
      </c>
      <c r="BL96" s="25" t="s">
        <v>502</v>
      </c>
      <c r="BM96" s="25" t="s">
        <v>502</v>
      </c>
    </row>
    <row r="97" spans="2:65" s="1" customFormat="1">
      <c r="B97" s="42"/>
      <c r="C97" s="64"/>
      <c r="D97" s="227" t="s">
        <v>506</v>
      </c>
      <c r="E97" s="64"/>
      <c r="F97" s="274" t="s">
        <v>13451</v>
      </c>
      <c r="G97" s="64"/>
      <c r="H97" s="64"/>
      <c r="I97" s="177"/>
      <c r="J97" s="64"/>
      <c r="K97" s="64"/>
      <c r="L97" s="62"/>
      <c r="M97" s="223"/>
      <c r="N97" s="43"/>
      <c r="O97" s="43"/>
      <c r="P97" s="43"/>
      <c r="Q97" s="43"/>
      <c r="R97" s="43"/>
      <c r="S97" s="43"/>
      <c r="T97" s="79"/>
      <c r="AT97" s="25" t="s">
        <v>506</v>
      </c>
      <c r="AU97" s="25" t="s">
        <v>82</v>
      </c>
    </row>
    <row r="98" spans="2:65" s="1" customFormat="1" ht="16.5" customHeight="1">
      <c r="B98" s="42"/>
      <c r="C98" s="209" t="s">
        <v>93</v>
      </c>
      <c r="D98" s="209" t="s">
        <v>498</v>
      </c>
      <c r="E98" s="210" t="s">
        <v>13452</v>
      </c>
      <c r="F98" s="211" t="s">
        <v>13453</v>
      </c>
      <c r="G98" s="212" t="s">
        <v>2537</v>
      </c>
      <c r="H98" s="213">
        <v>329</v>
      </c>
      <c r="I98" s="214"/>
      <c r="J98" s="215">
        <f>ROUND(I98*H98,2)</f>
        <v>0</v>
      </c>
      <c r="K98" s="211" t="s">
        <v>23</v>
      </c>
      <c r="L98" s="62"/>
      <c r="M98" s="216" t="s">
        <v>23</v>
      </c>
      <c r="N98" s="217" t="s">
        <v>44</v>
      </c>
      <c r="O98" s="43"/>
      <c r="P98" s="218">
        <f>O98*H98</f>
        <v>0</v>
      </c>
      <c r="Q98" s="218">
        <v>0</v>
      </c>
      <c r="R98" s="218">
        <f>Q98*H98</f>
        <v>0</v>
      </c>
      <c r="S98" s="218">
        <v>0</v>
      </c>
      <c r="T98" s="219">
        <f>S98*H98</f>
        <v>0</v>
      </c>
      <c r="AR98" s="25" t="s">
        <v>502</v>
      </c>
      <c r="AT98" s="25" t="s">
        <v>498</v>
      </c>
      <c r="AU98" s="25" t="s">
        <v>82</v>
      </c>
      <c r="AY98" s="25" t="s">
        <v>492</v>
      </c>
      <c r="BE98" s="220">
        <f>IF(N98="základní",J98,0)</f>
        <v>0</v>
      </c>
      <c r="BF98" s="220">
        <f>IF(N98="snížená",J98,0)</f>
        <v>0</v>
      </c>
      <c r="BG98" s="220">
        <f>IF(N98="zákl. přenesená",J98,0)</f>
        <v>0</v>
      </c>
      <c r="BH98" s="220">
        <f>IF(N98="sníž. přenesená",J98,0)</f>
        <v>0</v>
      </c>
      <c r="BI98" s="220">
        <f>IF(N98="nulová",J98,0)</f>
        <v>0</v>
      </c>
      <c r="BJ98" s="25" t="s">
        <v>80</v>
      </c>
      <c r="BK98" s="220">
        <f>ROUND(I98*H98,2)</f>
        <v>0</v>
      </c>
      <c r="BL98" s="25" t="s">
        <v>502</v>
      </c>
      <c r="BM98" s="25" t="s">
        <v>577</v>
      </c>
    </row>
    <row r="99" spans="2:65" s="1" customFormat="1">
      <c r="B99" s="42"/>
      <c r="C99" s="64"/>
      <c r="D99" s="221" t="s">
        <v>506</v>
      </c>
      <c r="E99" s="64"/>
      <c r="F99" s="222" t="s">
        <v>13453</v>
      </c>
      <c r="G99" s="64"/>
      <c r="H99" s="64"/>
      <c r="I99" s="177"/>
      <c r="J99" s="64"/>
      <c r="K99" s="64"/>
      <c r="L99" s="62"/>
      <c r="M99" s="223"/>
      <c r="N99" s="43"/>
      <c r="O99" s="43"/>
      <c r="P99" s="43"/>
      <c r="Q99" s="43"/>
      <c r="R99" s="43"/>
      <c r="S99" s="43"/>
      <c r="T99" s="79"/>
      <c r="AT99" s="25" t="s">
        <v>506</v>
      </c>
      <c r="AU99" s="25" t="s">
        <v>82</v>
      </c>
    </row>
    <row r="100" spans="2:65" s="1" customFormat="1" ht="24">
      <c r="B100" s="42"/>
      <c r="C100" s="64"/>
      <c r="D100" s="227" t="s">
        <v>2254</v>
      </c>
      <c r="E100" s="64"/>
      <c r="F100" s="273" t="s">
        <v>13454</v>
      </c>
      <c r="G100" s="64"/>
      <c r="H100" s="64"/>
      <c r="I100" s="177"/>
      <c r="J100" s="64"/>
      <c r="K100" s="64"/>
      <c r="L100" s="62"/>
      <c r="M100" s="223"/>
      <c r="N100" s="43"/>
      <c r="O100" s="43"/>
      <c r="P100" s="43"/>
      <c r="Q100" s="43"/>
      <c r="R100" s="43"/>
      <c r="S100" s="43"/>
      <c r="T100" s="79"/>
      <c r="AT100" s="25" t="s">
        <v>2254</v>
      </c>
      <c r="AU100" s="25" t="s">
        <v>82</v>
      </c>
    </row>
    <row r="101" spans="2:65" s="1" customFormat="1" ht="16.5" customHeight="1">
      <c r="B101" s="42"/>
      <c r="C101" s="209" t="s">
        <v>502</v>
      </c>
      <c r="D101" s="209" t="s">
        <v>498</v>
      </c>
      <c r="E101" s="210" t="s">
        <v>13455</v>
      </c>
      <c r="F101" s="211" t="s">
        <v>13456</v>
      </c>
      <c r="G101" s="212" t="s">
        <v>2537</v>
      </c>
      <c r="H101" s="213">
        <v>12</v>
      </c>
      <c r="I101" s="214"/>
      <c r="J101" s="215">
        <f>ROUND(I101*H101,2)</f>
        <v>0</v>
      </c>
      <c r="K101" s="211" t="s">
        <v>23</v>
      </c>
      <c r="L101" s="62"/>
      <c r="M101" s="216" t="s">
        <v>23</v>
      </c>
      <c r="N101" s="217" t="s">
        <v>44</v>
      </c>
      <c r="O101" s="43"/>
      <c r="P101" s="218">
        <f>O101*H101</f>
        <v>0</v>
      </c>
      <c r="Q101" s="218">
        <v>0</v>
      </c>
      <c r="R101" s="218">
        <f>Q101*H101</f>
        <v>0</v>
      </c>
      <c r="S101" s="218">
        <v>0</v>
      </c>
      <c r="T101" s="219">
        <f>S101*H101</f>
        <v>0</v>
      </c>
      <c r="AR101" s="25" t="s">
        <v>502</v>
      </c>
      <c r="AT101" s="25" t="s">
        <v>498</v>
      </c>
      <c r="AU101" s="25" t="s">
        <v>82</v>
      </c>
      <c r="AY101" s="25" t="s">
        <v>492</v>
      </c>
      <c r="BE101" s="220">
        <f>IF(N101="základní",J101,0)</f>
        <v>0</v>
      </c>
      <c r="BF101" s="220">
        <f>IF(N101="snížená",J101,0)</f>
        <v>0</v>
      </c>
      <c r="BG101" s="220">
        <f>IF(N101="zákl. přenesená",J101,0)</f>
        <v>0</v>
      </c>
      <c r="BH101" s="220">
        <f>IF(N101="sníž. přenesená",J101,0)</f>
        <v>0</v>
      </c>
      <c r="BI101" s="220">
        <f>IF(N101="nulová",J101,0)</f>
        <v>0</v>
      </c>
      <c r="BJ101" s="25" t="s">
        <v>80</v>
      </c>
      <c r="BK101" s="220">
        <f>ROUND(I101*H101,2)</f>
        <v>0</v>
      </c>
      <c r="BL101" s="25" t="s">
        <v>502</v>
      </c>
      <c r="BM101" s="25" t="s">
        <v>604</v>
      </c>
    </row>
    <row r="102" spans="2:65" s="1" customFormat="1">
      <c r="B102" s="42"/>
      <c r="C102" s="64"/>
      <c r="D102" s="221" t="s">
        <v>506</v>
      </c>
      <c r="E102" s="64"/>
      <c r="F102" s="222" t="s">
        <v>13456</v>
      </c>
      <c r="G102" s="64"/>
      <c r="H102" s="64"/>
      <c r="I102" s="177"/>
      <c r="J102" s="64"/>
      <c r="K102" s="64"/>
      <c r="L102" s="62"/>
      <c r="M102" s="223"/>
      <c r="N102" s="43"/>
      <c r="O102" s="43"/>
      <c r="P102" s="43"/>
      <c r="Q102" s="43"/>
      <c r="R102" s="43"/>
      <c r="S102" s="43"/>
      <c r="T102" s="79"/>
      <c r="AT102" s="25" t="s">
        <v>506</v>
      </c>
      <c r="AU102" s="25" t="s">
        <v>82</v>
      </c>
    </row>
    <row r="103" spans="2:65" s="1" customFormat="1" ht="36">
      <c r="B103" s="42"/>
      <c r="C103" s="64"/>
      <c r="D103" s="227" t="s">
        <v>2254</v>
      </c>
      <c r="E103" s="64"/>
      <c r="F103" s="273" t="s">
        <v>13457</v>
      </c>
      <c r="G103" s="64"/>
      <c r="H103" s="64"/>
      <c r="I103" s="177"/>
      <c r="J103" s="64"/>
      <c r="K103" s="64"/>
      <c r="L103" s="62"/>
      <c r="M103" s="223"/>
      <c r="N103" s="43"/>
      <c r="O103" s="43"/>
      <c r="P103" s="43"/>
      <c r="Q103" s="43"/>
      <c r="R103" s="43"/>
      <c r="S103" s="43"/>
      <c r="T103" s="79"/>
      <c r="AT103" s="25" t="s">
        <v>2254</v>
      </c>
      <c r="AU103" s="25" t="s">
        <v>82</v>
      </c>
    </row>
    <row r="104" spans="2:65" s="1" customFormat="1" ht="16.5" customHeight="1">
      <c r="B104" s="42"/>
      <c r="C104" s="209" t="s">
        <v>563</v>
      </c>
      <c r="D104" s="209" t="s">
        <v>498</v>
      </c>
      <c r="E104" s="210" t="s">
        <v>13458</v>
      </c>
      <c r="F104" s="211" t="s">
        <v>13459</v>
      </c>
      <c r="G104" s="212" t="s">
        <v>2537</v>
      </c>
      <c r="H104" s="213">
        <v>2</v>
      </c>
      <c r="I104" s="214"/>
      <c r="J104" s="215">
        <f>ROUND(I104*H104,2)</f>
        <v>0</v>
      </c>
      <c r="K104" s="211" t="s">
        <v>23</v>
      </c>
      <c r="L104" s="62"/>
      <c r="M104" s="216" t="s">
        <v>23</v>
      </c>
      <c r="N104" s="217" t="s">
        <v>44</v>
      </c>
      <c r="O104" s="43"/>
      <c r="P104" s="218">
        <f>O104*H104</f>
        <v>0</v>
      </c>
      <c r="Q104" s="218">
        <v>0</v>
      </c>
      <c r="R104" s="218">
        <f>Q104*H104</f>
        <v>0</v>
      </c>
      <c r="S104" s="218">
        <v>0</v>
      </c>
      <c r="T104" s="219">
        <f>S104*H104</f>
        <v>0</v>
      </c>
      <c r="AR104" s="25" t="s">
        <v>502</v>
      </c>
      <c r="AT104" s="25" t="s">
        <v>498</v>
      </c>
      <c r="AU104" s="25" t="s">
        <v>82</v>
      </c>
      <c r="AY104" s="25" t="s">
        <v>492</v>
      </c>
      <c r="BE104" s="220">
        <f>IF(N104="základní",J104,0)</f>
        <v>0</v>
      </c>
      <c r="BF104" s="220">
        <f>IF(N104="snížená",J104,0)</f>
        <v>0</v>
      </c>
      <c r="BG104" s="220">
        <f>IF(N104="zákl. přenesená",J104,0)</f>
        <v>0</v>
      </c>
      <c r="BH104" s="220">
        <f>IF(N104="sníž. přenesená",J104,0)</f>
        <v>0</v>
      </c>
      <c r="BI104" s="220">
        <f>IF(N104="nulová",J104,0)</f>
        <v>0</v>
      </c>
      <c r="BJ104" s="25" t="s">
        <v>80</v>
      </c>
      <c r="BK104" s="220">
        <f>ROUND(I104*H104,2)</f>
        <v>0</v>
      </c>
      <c r="BL104" s="25" t="s">
        <v>502</v>
      </c>
      <c r="BM104" s="25" t="s">
        <v>255</v>
      </c>
    </row>
    <row r="105" spans="2:65" s="1" customFormat="1">
      <c r="B105" s="42"/>
      <c r="C105" s="64"/>
      <c r="D105" s="221" t="s">
        <v>506</v>
      </c>
      <c r="E105" s="64"/>
      <c r="F105" s="222" t="s">
        <v>13459</v>
      </c>
      <c r="G105" s="64"/>
      <c r="H105" s="64"/>
      <c r="I105" s="177"/>
      <c r="J105" s="64"/>
      <c r="K105" s="64"/>
      <c r="L105" s="62"/>
      <c r="M105" s="223"/>
      <c r="N105" s="43"/>
      <c r="O105" s="43"/>
      <c r="P105" s="43"/>
      <c r="Q105" s="43"/>
      <c r="R105" s="43"/>
      <c r="S105" s="43"/>
      <c r="T105" s="79"/>
      <c r="AT105" s="25" t="s">
        <v>506</v>
      </c>
      <c r="AU105" s="25" t="s">
        <v>82</v>
      </c>
    </row>
    <row r="106" spans="2:65" s="1" customFormat="1" ht="24">
      <c r="B106" s="42"/>
      <c r="C106" s="64"/>
      <c r="D106" s="227" t="s">
        <v>2254</v>
      </c>
      <c r="E106" s="64"/>
      <c r="F106" s="273" t="s">
        <v>13460</v>
      </c>
      <c r="G106" s="64"/>
      <c r="H106" s="64"/>
      <c r="I106" s="177"/>
      <c r="J106" s="64"/>
      <c r="K106" s="64"/>
      <c r="L106" s="62"/>
      <c r="M106" s="223"/>
      <c r="N106" s="43"/>
      <c r="O106" s="43"/>
      <c r="P106" s="43"/>
      <c r="Q106" s="43"/>
      <c r="R106" s="43"/>
      <c r="S106" s="43"/>
      <c r="T106" s="79"/>
      <c r="AT106" s="25" t="s">
        <v>2254</v>
      </c>
      <c r="AU106" s="25" t="s">
        <v>82</v>
      </c>
    </row>
    <row r="107" spans="2:65" s="1" customFormat="1" ht="16.5" customHeight="1">
      <c r="B107" s="42"/>
      <c r="C107" s="209" t="s">
        <v>577</v>
      </c>
      <c r="D107" s="209" t="s">
        <v>498</v>
      </c>
      <c r="E107" s="210" t="s">
        <v>13229</v>
      </c>
      <c r="F107" s="211" t="s">
        <v>13230</v>
      </c>
      <c r="G107" s="212" t="s">
        <v>832</v>
      </c>
      <c r="H107" s="213">
        <v>15</v>
      </c>
      <c r="I107" s="214"/>
      <c r="J107" s="215">
        <f>ROUND(I107*H107,2)</f>
        <v>0</v>
      </c>
      <c r="K107" s="211" t="s">
        <v>23</v>
      </c>
      <c r="L107" s="62"/>
      <c r="M107" s="216" t="s">
        <v>23</v>
      </c>
      <c r="N107" s="217" t="s">
        <v>44</v>
      </c>
      <c r="O107" s="43"/>
      <c r="P107" s="218">
        <f>O107*H107</f>
        <v>0</v>
      </c>
      <c r="Q107" s="218">
        <v>0</v>
      </c>
      <c r="R107" s="218">
        <f>Q107*H107</f>
        <v>0</v>
      </c>
      <c r="S107" s="218">
        <v>0</v>
      </c>
      <c r="T107" s="219">
        <f>S107*H107</f>
        <v>0</v>
      </c>
      <c r="AR107" s="25" t="s">
        <v>502</v>
      </c>
      <c r="AT107" s="25" t="s">
        <v>498</v>
      </c>
      <c r="AU107" s="25" t="s">
        <v>82</v>
      </c>
      <c r="AY107" s="25" t="s">
        <v>492</v>
      </c>
      <c r="BE107" s="220">
        <f>IF(N107="základní",J107,0)</f>
        <v>0</v>
      </c>
      <c r="BF107" s="220">
        <f>IF(N107="snížená",J107,0)</f>
        <v>0</v>
      </c>
      <c r="BG107" s="220">
        <f>IF(N107="zákl. přenesená",J107,0)</f>
        <v>0</v>
      </c>
      <c r="BH107" s="220">
        <f>IF(N107="sníž. přenesená",J107,0)</f>
        <v>0</v>
      </c>
      <c r="BI107" s="220">
        <f>IF(N107="nulová",J107,0)</f>
        <v>0</v>
      </c>
      <c r="BJ107" s="25" t="s">
        <v>80</v>
      </c>
      <c r="BK107" s="220">
        <f>ROUND(I107*H107,2)</f>
        <v>0</v>
      </c>
      <c r="BL107" s="25" t="s">
        <v>502</v>
      </c>
      <c r="BM107" s="25" t="s">
        <v>742</v>
      </c>
    </row>
    <row r="108" spans="2:65" s="1" customFormat="1">
      <c r="B108" s="42"/>
      <c r="C108" s="64"/>
      <c r="D108" s="227" t="s">
        <v>506</v>
      </c>
      <c r="E108" s="64"/>
      <c r="F108" s="274" t="s">
        <v>13230</v>
      </c>
      <c r="G108" s="64"/>
      <c r="H108" s="64"/>
      <c r="I108" s="177"/>
      <c r="J108" s="64"/>
      <c r="K108" s="64"/>
      <c r="L108" s="62"/>
      <c r="M108" s="223"/>
      <c r="N108" s="43"/>
      <c r="O108" s="43"/>
      <c r="P108" s="43"/>
      <c r="Q108" s="43"/>
      <c r="R108" s="43"/>
      <c r="S108" s="43"/>
      <c r="T108" s="79"/>
      <c r="AT108" s="25" t="s">
        <v>506</v>
      </c>
      <c r="AU108" s="25" t="s">
        <v>82</v>
      </c>
    </row>
    <row r="109" spans="2:65" s="1" customFormat="1" ht="16.5" customHeight="1">
      <c r="B109" s="42"/>
      <c r="C109" s="209" t="s">
        <v>591</v>
      </c>
      <c r="D109" s="209" t="s">
        <v>498</v>
      </c>
      <c r="E109" s="210" t="s">
        <v>13461</v>
      </c>
      <c r="F109" s="211" t="s">
        <v>13462</v>
      </c>
      <c r="G109" s="212" t="s">
        <v>2537</v>
      </c>
      <c r="H109" s="213">
        <v>329</v>
      </c>
      <c r="I109" s="214"/>
      <c r="J109" s="215">
        <f>ROUND(I109*H109,2)</f>
        <v>0</v>
      </c>
      <c r="K109" s="211" t="s">
        <v>23</v>
      </c>
      <c r="L109" s="62"/>
      <c r="M109" s="216" t="s">
        <v>23</v>
      </c>
      <c r="N109" s="217" t="s">
        <v>44</v>
      </c>
      <c r="O109" s="43"/>
      <c r="P109" s="218">
        <f>O109*H109</f>
        <v>0</v>
      </c>
      <c r="Q109" s="218">
        <v>0</v>
      </c>
      <c r="R109" s="218">
        <f>Q109*H109</f>
        <v>0</v>
      </c>
      <c r="S109" s="218">
        <v>0</v>
      </c>
      <c r="T109" s="219">
        <f>S109*H109</f>
        <v>0</v>
      </c>
      <c r="AR109" s="25" t="s">
        <v>502</v>
      </c>
      <c r="AT109" s="25" t="s">
        <v>498</v>
      </c>
      <c r="AU109" s="25" t="s">
        <v>82</v>
      </c>
      <c r="AY109" s="25" t="s">
        <v>492</v>
      </c>
      <c r="BE109" s="220">
        <f>IF(N109="základní",J109,0)</f>
        <v>0</v>
      </c>
      <c r="BF109" s="220">
        <f>IF(N109="snížená",J109,0)</f>
        <v>0</v>
      </c>
      <c r="BG109" s="220">
        <f>IF(N109="zákl. přenesená",J109,0)</f>
        <v>0</v>
      </c>
      <c r="BH109" s="220">
        <f>IF(N109="sníž. přenesená",J109,0)</f>
        <v>0</v>
      </c>
      <c r="BI109" s="220">
        <f>IF(N109="nulová",J109,0)</f>
        <v>0</v>
      </c>
      <c r="BJ109" s="25" t="s">
        <v>80</v>
      </c>
      <c r="BK109" s="220">
        <f>ROUND(I109*H109,2)</f>
        <v>0</v>
      </c>
      <c r="BL109" s="25" t="s">
        <v>502</v>
      </c>
      <c r="BM109" s="25" t="s">
        <v>765</v>
      </c>
    </row>
    <row r="110" spans="2:65" s="1" customFormat="1">
      <c r="B110" s="42"/>
      <c r="C110" s="64"/>
      <c r="D110" s="221" t="s">
        <v>506</v>
      </c>
      <c r="E110" s="64"/>
      <c r="F110" s="222" t="s">
        <v>13462</v>
      </c>
      <c r="G110" s="64"/>
      <c r="H110" s="64"/>
      <c r="I110" s="177"/>
      <c r="J110" s="64"/>
      <c r="K110" s="64"/>
      <c r="L110" s="62"/>
      <c r="M110" s="223"/>
      <c r="N110" s="43"/>
      <c r="O110" s="43"/>
      <c r="P110" s="43"/>
      <c r="Q110" s="43"/>
      <c r="R110" s="43"/>
      <c r="S110" s="43"/>
      <c r="T110" s="79"/>
      <c r="AT110" s="25" t="s">
        <v>506</v>
      </c>
      <c r="AU110" s="25" t="s">
        <v>82</v>
      </c>
    </row>
    <row r="111" spans="2:65" s="1" customFormat="1" ht="24">
      <c r="B111" s="42"/>
      <c r="C111" s="64"/>
      <c r="D111" s="227" t="s">
        <v>2254</v>
      </c>
      <c r="E111" s="64"/>
      <c r="F111" s="273" t="s">
        <v>13463</v>
      </c>
      <c r="G111" s="64"/>
      <c r="H111" s="64"/>
      <c r="I111" s="177"/>
      <c r="J111" s="64"/>
      <c r="K111" s="64"/>
      <c r="L111" s="62"/>
      <c r="M111" s="223"/>
      <c r="N111" s="43"/>
      <c r="O111" s="43"/>
      <c r="P111" s="43"/>
      <c r="Q111" s="43"/>
      <c r="R111" s="43"/>
      <c r="S111" s="43"/>
      <c r="T111" s="79"/>
      <c r="AT111" s="25" t="s">
        <v>2254</v>
      </c>
      <c r="AU111" s="25" t="s">
        <v>82</v>
      </c>
    </row>
    <row r="112" spans="2:65" s="1" customFormat="1" ht="16.5" customHeight="1">
      <c r="B112" s="42"/>
      <c r="C112" s="209" t="s">
        <v>604</v>
      </c>
      <c r="D112" s="209" t="s">
        <v>498</v>
      </c>
      <c r="E112" s="210" t="s">
        <v>13464</v>
      </c>
      <c r="F112" s="211" t="s">
        <v>13465</v>
      </c>
      <c r="G112" s="212" t="s">
        <v>2537</v>
      </c>
      <c r="H112" s="213">
        <v>341</v>
      </c>
      <c r="I112" s="214"/>
      <c r="J112" s="215">
        <f>ROUND(I112*H112,2)</f>
        <v>0</v>
      </c>
      <c r="K112" s="211" t="s">
        <v>23</v>
      </c>
      <c r="L112" s="62"/>
      <c r="M112" s="216" t="s">
        <v>23</v>
      </c>
      <c r="N112" s="217" t="s">
        <v>44</v>
      </c>
      <c r="O112" s="43"/>
      <c r="P112" s="218">
        <f>O112*H112</f>
        <v>0</v>
      </c>
      <c r="Q112" s="218">
        <v>0</v>
      </c>
      <c r="R112" s="218">
        <f>Q112*H112</f>
        <v>0</v>
      </c>
      <c r="S112" s="218">
        <v>0</v>
      </c>
      <c r="T112" s="219">
        <f>S112*H112</f>
        <v>0</v>
      </c>
      <c r="AR112" s="25" t="s">
        <v>502</v>
      </c>
      <c r="AT112" s="25" t="s">
        <v>498</v>
      </c>
      <c r="AU112" s="25" t="s">
        <v>82</v>
      </c>
      <c r="AY112" s="25" t="s">
        <v>492</v>
      </c>
      <c r="BE112" s="220">
        <f>IF(N112="základní",J112,0)</f>
        <v>0</v>
      </c>
      <c r="BF112" s="220">
        <f>IF(N112="snížená",J112,0)</f>
        <v>0</v>
      </c>
      <c r="BG112" s="220">
        <f>IF(N112="zákl. přenesená",J112,0)</f>
        <v>0</v>
      </c>
      <c r="BH112" s="220">
        <f>IF(N112="sníž. přenesená",J112,0)</f>
        <v>0</v>
      </c>
      <c r="BI112" s="220">
        <f>IF(N112="nulová",J112,0)</f>
        <v>0</v>
      </c>
      <c r="BJ112" s="25" t="s">
        <v>80</v>
      </c>
      <c r="BK112" s="220">
        <f>ROUND(I112*H112,2)</f>
        <v>0</v>
      </c>
      <c r="BL112" s="25" t="s">
        <v>502</v>
      </c>
      <c r="BM112" s="25" t="s">
        <v>775</v>
      </c>
    </row>
    <row r="113" spans="2:65" s="1" customFormat="1">
      <c r="B113" s="42"/>
      <c r="C113" s="64"/>
      <c r="D113" s="227" t="s">
        <v>506</v>
      </c>
      <c r="E113" s="64"/>
      <c r="F113" s="274" t="s">
        <v>13465</v>
      </c>
      <c r="G113" s="64"/>
      <c r="H113" s="64"/>
      <c r="I113" s="177"/>
      <c r="J113" s="64"/>
      <c r="K113" s="64"/>
      <c r="L113" s="62"/>
      <c r="M113" s="223"/>
      <c r="N113" s="43"/>
      <c r="O113" s="43"/>
      <c r="P113" s="43"/>
      <c r="Q113" s="43"/>
      <c r="R113" s="43"/>
      <c r="S113" s="43"/>
      <c r="T113" s="79"/>
      <c r="AT113" s="25" t="s">
        <v>506</v>
      </c>
      <c r="AU113" s="25" t="s">
        <v>82</v>
      </c>
    </row>
    <row r="114" spans="2:65" s="1" customFormat="1" ht="16.5" customHeight="1">
      <c r="B114" s="42"/>
      <c r="C114" s="209" t="s">
        <v>617</v>
      </c>
      <c r="D114" s="209" t="s">
        <v>498</v>
      </c>
      <c r="E114" s="210" t="s">
        <v>13466</v>
      </c>
      <c r="F114" s="211" t="s">
        <v>13467</v>
      </c>
      <c r="G114" s="212" t="s">
        <v>2537</v>
      </c>
      <c r="H114" s="213">
        <v>1</v>
      </c>
      <c r="I114" s="214"/>
      <c r="J114" s="215">
        <f>ROUND(I114*H114,2)</f>
        <v>0</v>
      </c>
      <c r="K114" s="211" t="s">
        <v>23</v>
      </c>
      <c r="L114" s="62"/>
      <c r="M114" s="216" t="s">
        <v>23</v>
      </c>
      <c r="N114" s="217" t="s">
        <v>44</v>
      </c>
      <c r="O114" s="43"/>
      <c r="P114" s="218">
        <f>O114*H114</f>
        <v>0</v>
      </c>
      <c r="Q114" s="218">
        <v>0</v>
      </c>
      <c r="R114" s="218">
        <f>Q114*H114</f>
        <v>0</v>
      </c>
      <c r="S114" s="218">
        <v>0</v>
      </c>
      <c r="T114" s="219">
        <f>S114*H114</f>
        <v>0</v>
      </c>
      <c r="AR114" s="25" t="s">
        <v>502</v>
      </c>
      <c r="AT114" s="25" t="s">
        <v>498</v>
      </c>
      <c r="AU114" s="25" t="s">
        <v>82</v>
      </c>
      <c r="AY114" s="25" t="s">
        <v>492</v>
      </c>
      <c r="BE114" s="220">
        <f>IF(N114="základní",J114,0)</f>
        <v>0</v>
      </c>
      <c r="BF114" s="220">
        <f>IF(N114="snížená",J114,0)</f>
        <v>0</v>
      </c>
      <c r="BG114" s="220">
        <f>IF(N114="zákl. přenesená",J114,0)</f>
        <v>0</v>
      </c>
      <c r="BH114" s="220">
        <f>IF(N114="sníž. přenesená",J114,0)</f>
        <v>0</v>
      </c>
      <c r="BI114" s="220">
        <f>IF(N114="nulová",J114,0)</f>
        <v>0</v>
      </c>
      <c r="BJ114" s="25" t="s">
        <v>80</v>
      </c>
      <c r="BK114" s="220">
        <f>ROUND(I114*H114,2)</f>
        <v>0</v>
      </c>
      <c r="BL114" s="25" t="s">
        <v>502</v>
      </c>
      <c r="BM114" s="25" t="s">
        <v>787</v>
      </c>
    </row>
    <row r="115" spans="2:65" s="1" customFormat="1">
      <c r="B115" s="42"/>
      <c r="C115" s="64"/>
      <c r="D115" s="227" t="s">
        <v>506</v>
      </c>
      <c r="E115" s="64"/>
      <c r="F115" s="274" t="s">
        <v>13467</v>
      </c>
      <c r="G115" s="64"/>
      <c r="H115" s="64"/>
      <c r="I115" s="177"/>
      <c r="J115" s="64"/>
      <c r="K115" s="64"/>
      <c r="L115" s="62"/>
      <c r="M115" s="223"/>
      <c r="N115" s="43"/>
      <c r="O115" s="43"/>
      <c r="P115" s="43"/>
      <c r="Q115" s="43"/>
      <c r="R115" s="43"/>
      <c r="S115" s="43"/>
      <c r="T115" s="79"/>
      <c r="AT115" s="25" t="s">
        <v>506</v>
      </c>
      <c r="AU115" s="25" t="s">
        <v>82</v>
      </c>
    </row>
    <row r="116" spans="2:65" s="1" customFormat="1" ht="16.5" customHeight="1">
      <c r="B116" s="42"/>
      <c r="C116" s="209" t="s">
        <v>255</v>
      </c>
      <c r="D116" s="209" t="s">
        <v>498</v>
      </c>
      <c r="E116" s="210" t="s">
        <v>13468</v>
      </c>
      <c r="F116" s="211" t="s">
        <v>13469</v>
      </c>
      <c r="G116" s="212" t="s">
        <v>2537</v>
      </c>
      <c r="H116" s="213">
        <v>1</v>
      </c>
      <c r="I116" s="214"/>
      <c r="J116" s="215">
        <f>ROUND(I116*H116,2)</f>
        <v>0</v>
      </c>
      <c r="K116" s="211" t="s">
        <v>23</v>
      </c>
      <c r="L116" s="62"/>
      <c r="M116" s="216" t="s">
        <v>23</v>
      </c>
      <c r="N116" s="217" t="s">
        <v>44</v>
      </c>
      <c r="O116" s="43"/>
      <c r="P116" s="218">
        <f>O116*H116</f>
        <v>0</v>
      </c>
      <c r="Q116" s="218">
        <v>0</v>
      </c>
      <c r="R116" s="218">
        <f>Q116*H116</f>
        <v>0</v>
      </c>
      <c r="S116" s="218">
        <v>0</v>
      </c>
      <c r="T116" s="219">
        <f>S116*H116</f>
        <v>0</v>
      </c>
      <c r="AR116" s="25" t="s">
        <v>502</v>
      </c>
      <c r="AT116" s="25" t="s">
        <v>498</v>
      </c>
      <c r="AU116" s="25" t="s">
        <v>82</v>
      </c>
      <c r="AY116" s="25" t="s">
        <v>492</v>
      </c>
      <c r="BE116" s="220">
        <f>IF(N116="základní",J116,0)</f>
        <v>0</v>
      </c>
      <c r="BF116" s="220">
        <f>IF(N116="snížená",J116,0)</f>
        <v>0</v>
      </c>
      <c r="BG116" s="220">
        <f>IF(N116="zákl. přenesená",J116,0)</f>
        <v>0</v>
      </c>
      <c r="BH116" s="220">
        <f>IF(N116="sníž. přenesená",J116,0)</f>
        <v>0</v>
      </c>
      <c r="BI116" s="220">
        <f>IF(N116="nulová",J116,0)</f>
        <v>0</v>
      </c>
      <c r="BJ116" s="25" t="s">
        <v>80</v>
      </c>
      <c r="BK116" s="220">
        <f>ROUND(I116*H116,2)</f>
        <v>0</v>
      </c>
      <c r="BL116" s="25" t="s">
        <v>502</v>
      </c>
      <c r="BM116" s="25" t="s">
        <v>800</v>
      </c>
    </row>
    <row r="117" spans="2:65" s="1" customFormat="1">
      <c r="B117" s="42"/>
      <c r="C117" s="64"/>
      <c r="D117" s="221" t="s">
        <v>506</v>
      </c>
      <c r="E117" s="64"/>
      <c r="F117" s="222" t="s">
        <v>13469</v>
      </c>
      <c r="G117" s="64"/>
      <c r="H117" s="64"/>
      <c r="I117" s="177"/>
      <c r="J117" s="64"/>
      <c r="K117" s="64"/>
      <c r="L117" s="62"/>
      <c r="M117" s="223"/>
      <c r="N117" s="43"/>
      <c r="O117" s="43"/>
      <c r="P117" s="43"/>
      <c r="Q117" s="43"/>
      <c r="R117" s="43"/>
      <c r="S117" s="43"/>
      <c r="T117" s="79"/>
      <c r="AT117" s="25" t="s">
        <v>506</v>
      </c>
      <c r="AU117" s="25" t="s">
        <v>82</v>
      </c>
    </row>
    <row r="118" spans="2:65" s="1" customFormat="1" ht="24">
      <c r="B118" s="42"/>
      <c r="C118" s="64"/>
      <c r="D118" s="227" t="s">
        <v>2254</v>
      </c>
      <c r="E118" s="64"/>
      <c r="F118" s="273" t="s">
        <v>13470</v>
      </c>
      <c r="G118" s="64"/>
      <c r="H118" s="64"/>
      <c r="I118" s="177"/>
      <c r="J118" s="64"/>
      <c r="K118" s="64"/>
      <c r="L118" s="62"/>
      <c r="M118" s="223"/>
      <c r="N118" s="43"/>
      <c r="O118" s="43"/>
      <c r="P118" s="43"/>
      <c r="Q118" s="43"/>
      <c r="R118" s="43"/>
      <c r="S118" s="43"/>
      <c r="T118" s="79"/>
      <c r="AT118" s="25" t="s">
        <v>2254</v>
      </c>
      <c r="AU118" s="25" t="s">
        <v>82</v>
      </c>
    </row>
    <row r="119" spans="2:65" s="1" customFormat="1" ht="16.5" customHeight="1">
      <c r="B119" s="42"/>
      <c r="C119" s="209" t="s">
        <v>727</v>
      </c>
      <c r="D119" s="209" t="s">
        <v>498</v>
      </c>
      <c r="E119" s="210" t="s">
        <v>13471</v>
      </c>
      <c r="F119" s="211" t="s">
        <v>13472</v>
      </c>
      <c r="G119" s="212" t="s">
        <v>2537</v>
      </c>
      <c r="H119" s="213">
        <v>1</v>
      </c>
      <c r="I119" s="214"/>
      <c r="J119" s="215">
        <f>ROUND(I119*H119,2)</f>
        <v>0</v>
      </c>
      <c r="K119" s="211" t="s">
        <v>23</v>
      </c>
      <c r="L119" s="62"/>
      <c r="M119" s="216" t="s">
        <v>23</v>
      </c>
      <c r="N119" s="217" t="s">
        <v>44</v>
      </c>
      <c r="O119" s="43"/>
      <c r="P119" s="218">
        <f>O119*H119</f>
        <v>0</v>
      </c>
      <c r="Q119" s="218">
        <v>0</v>
      </c>
      <c r="R119" s="218">
        <f>Q119*H119</f>
        <v>0</v>
      </c>
      <c r="S119" s="218">
        <v>0</v>
      </c>
      <c r="T119" s="219">
        <f>S119*H119</f>
        <v>0</v>
      </c>
      <c r="AR119" s="25" t="s">
        <v>502</v>
      </c>
      <c r="AT119" s="25" t="s">
        <v>498</v>
      </c>
      <c r="AU119" s="25" t="s">
        <v>82</v>
      </c>
      <c r="AY119" s="25" t="s">
        <v>492</v>
      </c>
      <c r="BE119" s="220">
        <f>IF(N119="základní",J119,0)</f>
        <v>0</v>
      </c>
      <c r="BF119" s="220">
        <f>IF(N119="snížená",J119,0)</f>
        <v>0</v>
      </c>
      <c r="BG119" s="220">
        <f>IF(N119="zákl. přenesená",J119,0)</f>
        <v>0</v>
      </c>
      <c r="BH119" s="220">
        <f>IF(N119="sníž. přenesená",J119,0)</f>
        <v>0</v>
      </c>
      <c r="BI119" s="220">
        <f>IF(N119="nulová",J119,0)</f>
        <v>0</v>
      </c>
      <c r="BJ119" s="25" t="s">
        <v>80</v>
      </c>
      <c r="BK119" s="220">
        <f>ROUND(I119*H119,2)</f>
        <v>0</v>
      </c>
      <c r="BL119" s="25" t="s">
        <v>502</v>
      </c>
      <c r="BM119" s="25" t="s">
        <v>308</v>
      </c>
    </row>
    <row r="120" spans="2:65" s="1" customFormat="1">
      <c r="B120" s="42"/>
      <c r="C120" s="64"/>
      <c r="D120" s="221" t="s">
        <v>506</v>
      </c>
      <c r="E120" s="64"/>
      <c r="F120" s="222" t="s">
        <v>13472</v>
      </c>
      <c r="G120" s="64"/>
      <c r="H120" s="64"/>
      <c r="I120" s="177"/>
      <c r="J120" s="64"/>
      <c r="K120" s="64"/>
      <c r="L120" s="62"/>
      <c r="M120" s="223"/>
      <c r="N120" s="43"/>
      <c r="O120" s="43"/>
      <c r="P120" s="43"/>
      <c r="Q120" s="43"/>
      <c r="R120" s="43"/>
      <c r="S120" s="43"/>
      <c r="T120" s="79"/>
      <c r="AT120" s="25" t="s">
        <v>506</v>
      </c>
      <c r="AU120" s="25" t="s">
        <v>82</v>
      </c>
    </row>
    <row r="121" spans="2:65" s="1" customFormat="1" ht="24">
      <c r="B121" s="42"/>
      <c r="C121" s="64"/>
      <c r="D121" s="227" t="s">
        <v>2254</v>
      </c>
      <c r="E121" s="64"/>
      <c r="F121" s="273" t="s">
        <v>13473</v>
      </c>
      <c r="G121" s="64"/>
      <c r="H121" s="64"/>
      <c r="I121" s="177"/>
      <c r="J121" s="64"/>
      <c r="K121" s="64"/>
      <c r="L121" s="62"/>
      <c r="M121" s="223"/>
      <c r="N121" s="43"/>
      <c r="O121" s="43"/>
      <c r="P121" s="43"/>
      <c r="Q121" s="43"/>
      <c r="R121" s="43"/>
      <c r="S121" s="43"/>
      <c r="T121" s="79"/>
      <c r="AT121" s="25" t="s">
        <v>2254</v>
      </c>
      <c r="AU121" s="25" t="s">
        <v>82</v>
      </c>
    </row>
    <row r="122" spans="2:65" s="1" customFormat="1" ht="16.5" customHeight="1">
      <c r="B122" s="42"/>
      <c r="C122" s="209" t="s">
        <v>742</v>
      </c>
      <c r="D122" s="209" t="s">
        <v>498</v>
      </c>
      <c r="E122" s="210" t="s">
        <v>13474</v>
      </c>
      <c r="F122" s="211" t="s">
        <v>13475</v>
      </c>
      <c r="G122" s="212" t="s">
        <v>2537</v>
      </c>
      <c r="H122" s="213">
        <v>1</v>
      </c>
      <c r="I122" s="214"/>
      <c r="J122" s="215">
        <f>ROUND(I122*H122,2)</f>
        <v>0</v>
      </c>
      <c r="K122" s="211" t="s">
        <v>23</v>
      </c>
      <c r="L122" s="62"/>
      <c r="M122" s="216" t="s">
        <v>23</v>
      </c>
      <c r="N122" s="217" t="s">
        <v>44</v>
      </c>
      <c r="O122" s="43"/>
      <c r="P122" s="218">
        <f>O122*H122</f>
        <v>0</v>
      </c>
      <c r="Q122" s="218">
        <v>0</v>
      </c>
      <c r="R122" s="218">
        <f>Q122*H122</f>
        <v>0</v>
      </c>
      <c r="S122" s="218">
        <v>0</v>
      </c>
      <c r="T122" s="219">
        <f>S122*H122</f>
        <v>0</v>
      </c>
      <c r="AR122" s="25" t="s">
        <v>502</v>
      </c>
      <c r="AT122" s="25" t="s">
        <v>498</v>
      </c>
      <c r="AU122" s="25" t="s">
        <v>82</v>
      </c>
      <c r="AY122" s="25" t="s">
        <v>492</v>
      </c>
      <c r="BE122" s="220">
        <f>IF(N122="základní",J122,0)</f>
        <v>0</v>
      </c>
      <c r="BF122" s="220">
        <f>IF(N122="snížená",J122,0)</f>
        <v>0</v>
      </c>
      <c r="BG122" s="220">
        <f>IF(N122="zákl. přenesená",J122,0)</f>
        <v>0</v>
      </c>
      <c r="BH122" s="220">
        <f>IF(N122="sníž. přenesená",J122,0)</f>
        <v>0</v>
      </c>
      <c r="BI122" s="220">
        <f>IF(N122="nulová",J122,0)</f>
        <v>0</v>
      </c>
      <c r="BJ122" s="25" t="s">
        <v>80</v>
      </c>
      <c r="BK122" s="220">
        <f>ROUND(I122*H122,2)</f>
        <v>0</v>
      </c>
      <c r="BL122" s="25" t="s">
        <v>502</v>
      </c>
      <c r="BM122" s="25" t="s">
        <v>838</v>
      </c>
    </row>
    <row r="123" spans="2:65" s="1" customFormat="1">
      <c r="B123" s="42"/>
      <c r="C123" s="64"/>
      <c r="D123" s="221" t="s">
        <v>506</v>
      </c>
      <c r="E123" s="64"/>
      <c r="F123" s="222" t="s">
        <v>13475</v>
      </c>
      <c r="G123" s="64"/>
      <c r="H123" s="64"/>
      <c r="I123" s="177"/>
      <c r="J123" s="64"/>
      <c r="K123" s="64"/>
      <c r="L123" s="62"/>
      <c r="M123" s="223"/>
      <c r="N123" s="43"/>
      <c r="O123" s="43"/>
      <c r="P123" s="43"/>
      <c r="Q123" s="43"/>
      <c r="R123" s="43"/>
      <c r="S123" s="43"/>
      <c r="T123" s="79"/>
      <c r="AT123" s="25" t="s">
        <v>506</v>
      </c>
      <c r="AU123" s="25" t="s">
        <v>82</v>
      </c>
    </row>
    <row r="124" spans="2:65" s="1" customFormat="1" ht="24">
      <c r="B124" s="42"/>
      <c r="C124" s="64"/>
      <c r="D124" s="227" t="s">
        <v>2254</v>
      </c>
      <c r="E124" s="64"/>
      <c r="F124" s="273" t="s">
        <v>13476</v>
      </c>
      <c r="G124" s="64"/>
      <c r="H124" s="64"/>
      <c r="I124" s="177"/>
      <c r="J124" s="64"/>
      <c r="K124" s="64"/>
      <c r="L124" s="62"/>
      <c r="M124" s="223"/>
      <c r="N124" s="43"/>
      <c r="O124" s="43"/>
      <c r="P124" s="43"/>
      <c r="Q124" s="43"/>
      <c r="R124" s="43"/>
      <c r="S124" s="43"/>
      <c r="T124" s="79"/>
      <c r="AT124" s="25" t="s">
        <v>2254</v>
      </c>
      <c r="AU124" s="25" t="s">
        <v>82</v>
      </c>
    </row>
    <row r="125" spans="2:65" s="1" customFormat="1" ht="16.5" customHeight="1">
      <c r="B125" s="42"/>
      <c r="C125" s="209" t="s">
        <v>752</v>
      </c>
      <c r="D125" s="209" t="s">
        <v>498</v>
      </c>
      <c r="E125" s="210" t="s">
        <v>13477</v>
      </c>
      <c r="F125" s="211" t="s">
        <v>13478</v>
      </c>
      <c r="G125" s="212" t="s">
        <v>2537</v>
      </c>
      <c r="H125" s="213">
        <v>1</v>
      </c>
      <c r="I125" s="214"/>
      <c r="J125" s="215">
        <f>ROUND(I125*H125,2)</f>
        <v>0</v>
      </c>
      <c r="K125" s="211" t="s">
        <v>23</v>
      </c>
      <c r="L125" s="62"/>
      <c r="M125" s="216" t="s">
        <v>23</v>
      </c>
      <c r="N125" s="217" t="s">
        <v>44</v>
      </c>
      <c r="O125" s="43"/>
      <c r="P125" s="218">
        <f>O125*H125</f>
        <v>0</v>
      </c>
      <c r="Q125" s="218">
        <v>0</v>
      </c>
      <c r="R125" s="218">
        <f>Q125*H125</f>
        <v>0</v>
      </c>
      <c r="S125" s="218">
        <v>0</v>
      </c>
      <c r="T125" s="219">
        <f>S125*H125</f>
        <v>0</v>
      </c>
      <c r="AR125" s="25" t="s">
        <v>502</v>
      </c>
      <c r="AT125" s="25" t="s">
        <v>498</v>
      </c>
      <c r="AU125" s="25" t="s">
        <v>82</v>
      </c>
      <c r="AY125" s="25" t="s">
        <v>492</v>
      </c>
      <c r="BE125" s="220">
        <f>IF(N125="základní",J125,0)</f>
        <v>0</v>
      </c>
      <c r="BF125" s="220">
        <f>IF(N125="snížená",J125,0)</f>
        <v>0</v>
      </c>
      <c r="BG125" s="220">
        <f>IF(N125="zákl. přenesená",J125,0)</f>
        <v>0</v>
      </c>
      <c r="BH125" s="220">
        <f>IF(N125="sníž. přenesená",J125,0)</f>
        <v>0</v>
      </c>
      <c r="BI125" s="220">
        <f>IF(N125="nulová",J125,0)</f>
        <v>0</v>
      </c>
      <c r="BJ125" s="25" t="s">
        <v>80</v>
      </c>
      <c r="BK125" s="220">
        <f>ROUND(I125*H125,2)</f>
        <v>0</v>
      </c>
      <c r="BL125" s="25" t="s">
        <v>502</v>
      </c>
      <c r="BM125" s="25" t="s">
        <v>927</v>
      </c>
    </row>
    <row r="126" spans="2:65" s="1" customFormat="1">
      <c r="B126" s="42"/>
      <c r="C126" s="64"/>
      <c r="D126" s="227" t="s">
        <v>506</v>
      </c>
      <c r="E126" s="64"/>
      <c r="F126" s="274" t="s">
        <v>13478</v>
      </c>
      <c r="G126" s="64"/>
      <c r="H126" s="64"/>
      <c r="I126" s="177"/>
      <c r="J126" s="64"/>
      <c r="K126" s="64"/>
      <c r="L126" s="62"/>
      <c r="M126" s="223"/>
      <c r="N126" s="43"/>
      <c r="O126" s="43"/>
      <c r="P126" s="43"/>
      <c r="Q126" s="43"/>
      <c r="R126" s="43"/>
      <c r="S126" s="43"/>
      <c r="T126" s="79"/>
      <c r="AT126" s="25" t="s">
        <v>506</v>
      </c>
      <c r="AU126" s="25" t="s">
        <v>82</v>
      </c>
    </row>
    <row r="127" spans="2:65" s="1" customFormat="1" ht="16.5" customHeight="1">
      <c r="B127" s="42"/>
      <c r="C127" s="209" t="s">
        <v>765</v>
      </c>
      <c r="D127" s="209" t="s">
        <v>498</v>
      </c>
      <c r="E127" s="210" t="s">
        <v>13479</v>
      </c>
      <c r="F127" s="211" t="s">
        <v>13235</v>
      </c>
      <c r="G127" s="212" t="s">
        <v>2537</v>
      </c>
      <c r="H127" s="213">
        <v>1</v>
      </c>
      <c r="I127" s="214"/>
      <c r="J127" s="215">
        <f>ROUND(I127*H127,2)</f>
        <v>0</v>
      </c>
      <c r="K127" s="211" t="s">
        <v>23</v>
      </c>
      <c r="L127" s="62"/>
      <c r="M127" s="216" t="s">
        <v>23</v>
      </c>
      <c r="N127" s="217" t="s">
        <v>44</v>
      </c>
      <c r="O127" s="43"/>
      <c r="P127" s="218">
        <f>O127*H127</f>
        <v>0</v>
      </c>
      <c r="Q127" s="218">
        <v>0</v>
      </c>
      <c r="R127" s="218">
        <f>Q127*H127</f>
        <v>0</v>
      </c>
      <c r="S127" s="218">
        <v>0</v>
      </c>
      <c r="T127" s="219">
        <f>S127*H127</f>
        <v>0</v>
      </c>
      <c r="AR127" s="25" t="s">
        <v>502</v>
      </c>
      <c r="AT127" s="25" t="s">
        <v>498</v>
      </c>
      <c r="AU127" s="25" t="s">
        <v>82</v>
      </c>
      <c r="AY127" s="25" t="s">
        <v>492</v>
      </c>
      <c r="BE127" s="220">
        <f>IF(N127="základní",J127,0)</f>
        <v>0</v>
      </c>
      <c r="BF127" s="220">
        <f>IF(N127="snížená",J127,0)</f>
        <v>0</v>
      </c>
      <c r="BG127" s="220">
        <f>IF(N127="zákl. přenesená",J127,0)</f>
        <v>0</v>
      </c>
      <c r="BH127" s="220">
        <f>IF(N127="sníž. přenesená",J127,0)</f>
        <v>0</v>
      </c>
      <c r="BI127" s="220">
        <f>IF(N127="nulová",J127,0)</f>
        <v>0</v>
      </c>
      <c r="BJ127" s="25" t="s">
        <v>80</v>
      </c>
      <c r="BK127" s="220">
        <f>ROUND(I127*H127,2)</f>
        <v>0</v>
      </c>
      <c r="BL127" s="25" t="s">
        <v>502</v>
      </c>
      <c r="BM127" s="25" t="s">
        <v>940</v>
      </c>
    </row>
    <row r="128" spans="2:65" s="1" customFormat="1">
      <c r="B128" s="42"/>
      <c r="C128" s="64"/>
      <c r="D128" s="221" t="s">
        <v>506</v>
      </c>
      <c r="E128" s="64"/>
      <c r="F128" s="222" t="s">
        <v>13235</v>
      </c>
      <c r="G128" s="64"/>
      <c r="H128" s="64"/>
      <c r="I128" s="177"/>
      <c r="J128" s="64"/>
      <c r="K128" s="64"/>
      <c r="L128" s="62"/>
      <c r="M128" s="223"/>
      <c r="N128" s="43"/>
      <c r="O128" s="43"/>
      <c r="P128" s="43"/>
      <c r="Q128" s="43"/>
      <c r="R128" s="43"/>
      <c r="S128" s="43"/>
      <c r="T128" s="79"/>
      <c r="AT128" s="25" t="s">
        <v>506</v>
      </c>
      <c r="AU128" s="25" t="s">
        <v>82</v>
      </c>
    </row>
    <row r="129" spans="2:65" s="1" customFormat="1" ht="24">
      <c r="B129" s="42"/>
      <c r="C129" s="64"/>
      <c r="D129" s="227" t="s">
        <v>2254</v>
      </c>
      <c r="E129" s="64"/>
      <c r="F129" s="273" t="s">
        <v>13480</v>
      </c>
      <c r="G129" s="64"/>
      <c r="H129" s="64"/>
      <c r="I129" s="177"/>
      <c r="J129" s="64"/>
      <c r="K129" s="64"/>
      <c r="L129" s="62"/>
      <c r="M129" s="223"/>
      <c r="N129" s="43"/>
      <c r="O129" s="43"/>
      <c r="P129" s="43"/>
      <c r="Q129" s="43"/>
      <c r="R129" s="43"/>
      <c r="S129" s="43"/>
      <c r="T129" s="79"/>
      <c r="AT129" s="25" t="s">
        <v>2254</v>
      </c>
      <c r="AU129" s="25" t="s">
        <v>82</v>
      </c>
    </row>
    <row r="130" spans="2:65" s="1" customFormat="1" ht="16.5" customHeight="1">
      <c r="B130" s="42"/>
      <c r="C130" s="209" t="s">
        <v>10</v>
      </c>
      <c r="D130" s="209" t="s">
        <v>498</v>
      </c>
      <c r="E130" s="210" t="s">
        <v>13481</v>
      </c>
      <c r="F130" s="211" t="s">
        <v>13482</v>
      </c>
      <c r="G130" s="212" t="s">
        <v>2537</v>
      </c>
      <c r="H130" s="213">
        <v>2</v>
      </c>
      <c r="I130" s="214"/>
      <c r="J130" s="215">
        <f>ROUND(I130*H130,2)</f>
        <v>0</v>
      </c>
      <c r="K130" s="211" t="s">
        <v>23</v>
      </c>
      <c r="L130" s="62"/>
      <c r="M130" s="216" t="s">
        <v>23</v>
      </c>
      <c r="N130" s="217" t="s">
        <v>44</v>
      </c>
      <c r="O130" s="43"/>
      <c r="P130" s="218">
        <f>O130*H130</f>
        <v>0</v>
      </c>
      <c r="Q130" s="218">
        <v>0</v>
      </c>
      <c r="R130" s="218">
        <f>Q130*H130</f>
        <v>0</v>
      </c>
      <c r="S130" s="218">
        <v>0</v>
      </c>
      <c r="T130" s="219">
        <f>S130*H130</f>
        <v>0</v>
      </c>
      <c r="AR130" s="25" t="s">
        <v>502</v>
      </c>
      <c r="AT130" s="25" t="s">
        <v>498</v>
      </c>
      <c r="AU130" s="25" t="s">
        <v>82</v>
      </c>
      <c r="AY130" s="25" t="s">
        <v>492</v>
      </c>
      <c r="BE130" s="220">
        <f>IF(N130="základní",J130,0)</f>
        <v>0</v>
      </c>
      <c r="BF130" s="220">
        <f>IF(N130="snížená",J130,0)</f>
        <v>0</v>
      </c>
      <c r="BG130" s="220">
        <f>IF(N130="zákl. přenesená",J130,0)</f>
        <v>0</v>
      </c>
      <c r="BH130" s="220">
        <f>IF(N130="sníž. přenesená",J130,0)</f>
        <v>0</v>
      </c>
      <c r="BI130" s="220">
        <f>IF(N130="nulová",J130,0)</f>
        <v>0</v>
      </c>
      <c r="BJ130" s="25" t="s">
        <v>80</v>
      </c>
      <c r="BK130" s="220">
        <f>ROUND(I130*H130,2)</f>
        <v>0</v>
      </c>
      <c r="BL130" s="25" t="s">
        <v>502</v>
      </c>
      <c r="BM130" s="25" t="s">
        <v>958</v>
      </c>
    </row>
    <row r="131" spans="2:65" s="1" customFormat="1">
      <c r="B131" s="42"/>
      <c r="C131" s="64"/>
      <c r="D131" s="221" t="s">
        <v>506</v>
      </c>
      <c r="E131" s="64"/>
      <c r="F131" s="222" t="s">
        <v>13482</v>
      </c>
      <c r="G131" s="64"/>
      <c r="H131" s="64"/>
      <c r="I131" s="177"/>
      <c r="J131" s="64"/>
      <c r="K131" s="64"/>
      <c r="L131" s="62"/>
      <c r="M131" s="223"/>
      <c r="N131" s="43"/>
      <c r="O131" s="43"/>
      <c r="P131" s="43"/>
      <c r="Q131" s="43"/>
      <c r="R131" s="43"/>
      <c r="S131" s="43"/>
      <c r="T131" s="79"/>
      <c r="AT131" s="25" t="s">
        <v>506</v>
      </c>
      <c r="AU131" s="25" t="s">
        <v>82</v>
      </c>
    </row>
    <row r="132" spans="2:65" s="1" customFormat="1" ht="24">
      <c r="B132" s="42"/>
      <c r="C132" s="64"/>
      <c r="D132" s="227" t="s">
        <v>2254</v>
      </c>
      <c r="E132" s="64"/>
      <c r="F132" s="273" t="s">
        <v>13483</v>
      </c>
      <c r="G132" s="64"/>
      <c r="H132" s="64"/>
      <c r="I132" s="177"/>
      <c r="J132" s="64"/>
      <c r="K132" s="64"/>
      <c r="L132" s="62"/>
      <c r="M132" s="223"/>
      <c r="N132" s="43"/>
      <c r="O132" s="43"/>
      <c r="P132" s="43"/>
      <c r="Q132" s="43"/>
      <c r="R132" s="43"/>
      <c r="S132" s="43"/>
      <c r="T132" s="79"/>
      <c r="AT132" s="25" t="s">
        <v>2254</v>
      </c>
      <c r="AU132" s="25" t="s">
        <v>82</v>
      </c>
    </row>
    <row r="133" spans="2:65" s="1" customFormat="1" ht="16.5" customHeight="1">
      <c r="B133" s="42"/>
      <c r="C133" s="209" t="s">
        <v>775</v>
      </c>
      <c r="D133" s="209" t="s">
        <v>498</v>
      </c>
      <c r="E133" s="210" t="s">
        <v>13484</v>
      </c>
      <c r="F133" s="211" t="s">
        <v>13485</v>
      </c>
      <c r="G133" s="212" t="s">
        <v>2537</v>
      </c>
      <c r="H133" s="213">
        <v>1</v>
      </c>
      <c r="I133" s="214"/>
      <c r="J133" s="215">
        <f>ROUND(I133*H133,2)</f>
        <v>0</v>
      </c>
      <c r="K133" s="211" t="s">
        <v>23</v>
      </c>
      <c r="L133" s="62"/>
      <c r="M133" s="216" t="s">
        <v>23</v>
      </c>
      <c r="N133" s="217" t="s">
        <v>44</v>
      </c>
      <c r="O133" s="43"/>
      <c r="P133" s="218">
        <f>O133*H133</f>
        <v>0</v>
      </c>
      <c r="Q133" s="218">
        <v>0</v>
      </c>
      <c r="R133" s="218">
        <f>Q133*H133</f>
        <v>0</v>
      </c>
      <c r="S133" s="218">
        <v>0</v>
      </c>
      <c r="T133" s="219">
        <f>S133*H133</f>
        <v>0</v>
      </c>
      <c r="AR133" s="25" t="s">
        <v>502</v>
      </c>
      <c r="AT133" s="25" t="s">
        <v>498</v>
      </c>
      <c r="AU133" s="25" t="s">
        <v>82</v>
      </c>
      <c r="AY133" s="25" t="s">
        <v>492</v>
      </c>
      <c r="BE133" s="220">
        <f>IF(N133="základní",J133,0)</f>
        <v>0</v>
      </c>
      <c r="BF133" s="220">
        <f>IF(N133="snížená",J133,0)</f>
        <v>0</v>
      </c>
      <c r="BG133" s="220">
        <f>IF(N133="zákl. přenesená",J133,0)</f>
        <v>0</v>
      </c>
      <c r="BH133" s="220">
        <f>IF(N133="sníž. přenesená",J133,0)</f>
        <v>0</v>
      </c>
      <c r="BI133" s="220">
        <f>IF(N133="nulová",J133,0)</f>
        <v>0</v>
      </c>
      <c r="BJ133" s="25" t="s">
        <v>80</v>
      </c>
      <c r="BK133" s="220">
        <f>ROUND(I133*H133,2)</f>
        <v>0</v>
      </c>
      <c r="BL133" s="25" t="s">
        <v>502</v>
      </c>
      <c r="BM133" s="25" t="s">
        <v>977</v>
      </c>
    </row>
    <row r="134" spans="2:65" s="1" customFormat="1">
      <c r="B134" s="42"/>
      <c r="C134" s="64"/>
      <c r="D134" s="227" t="s">
        <v>506</v>
      </c>
      <c r="E134" s="64"/>
      <c r="F134" s="274" t="s">
        <v>13485</v>
      </c>
      <c r="G134" s="64"/>
      <c r="H134" s="64"/>
      <c r="I134" s="177"/>
      <c r="J134" s="64"/>
      <c r="K134" s="64"/>
      <c r="L134" s="62"/>
      <c r="M134" s="223"/>
      <c r="N134" s="43"/>
      <c r="O134" s="43"/>
      <c r="P134" s="43"/>
      <c r="Q134" s="43"/>
      <c r="R134" s="43"/>
      <c r="S134" s="43"/>
      <c r="T134" s="79"/>
      <c r="AT134" s="25" t="s">
        <v>506</v>
      </c>
      <c r="AU134" s="25" t="s">
        <v>82</v>
      </c>
    </row>
    <row r="135" spans="2:65" s="1" customFormat="1" ht="16.5" customHeight="1">
      <c r="B135" s="42"/>
      <c r="C135" s="209" t="s">
        <v>781</v>
      </c>
      <c r="D135" s="209" t="s">
        <v>498</v>
      </c>
      <c r="E135" s="210" t="s">
        <v>13486</v>
      </c>
      <c r="F135" s="211" t="s">
        <v>13487</v>
      </c>
      <c r="G135" s="212" t="s">
        <v>2537</v>
      </c>
      <c r="H135" s="213">
        <v>1</v>
      </c>
      <c r="I135" s="214"/>
      <c r="J135" s="215">
        <f>ROUND(I135*H135,2)</f>
        <v>0</v>
      </c>
      <c r="K135" s="211" t="s">
        <v>23</v>
      </c>
      <c r="L135" s="62"/>
      <c r="M135" s="216" t="s">
        <v>23</v>
      </c>
      <c r="N135" s="217" t="s">
        <v>44</v>
      </c>
      <c r="O135" s="43"/>
      <c r="P135" s="218">
        <f>O135*H135</f>
        <v>0</v>
      </c>
      <c r="Q135" s="218">
        <v>0</v>
      </c>
      <c r="R135" s="218">
        <f>Q135*H135</f>
        <v>0</v>
      </c>
      <c r="S135" s="218">
        <v>0</v>
      </c>
      <c r="T135" s="219">
        <f>S135*H135</f>
        <v>0</v>
      </c>
      <c r="AR135" s="25" t="s">
        <v>502</v>
      </c>
      <c r="AT135" s="25" t="s">
        <v>498</v>
      </c>
      <c r="AU135" s="25" t="s">
        <v>82</v>
      </c>
      <c r="AY135" s="25" t="s">
        <v>492</v>
      </c>
      <c r="BE135" s="220">
        <f>IF(N135="základní",J135,0)</f>
        <v>0</v>
      </c>
      <c r="BF135" s="220">
        <f>IF(N135="snížená",J135,0)</f>
        <v>0</v>
      </c>
      <c r="BG135" s="220">
        <f>IF(N135="zákl. přenesená",J135,0)</f>
        <v>0</v>
      </c>
      <c r="BH135" s="220">
        <f>IF(N135="sníž. přenesená",J135,0)</f>
        <v>0</v>
      </c>
      <c r="BI135" s="220">
        <f>IF(N135="nulová",J135,0)</f>
        <v>0</v>
      </c>
      <c r="BJ135" s="25" t="s">
        <v>80</v>
      </c>
      <c r="BK135" s="220">
        <f>ROUND(I135*H135,2)</f>
        <v>0</v>
      </c>
      <c r="BL135" s="25" t="s">
        <v>502</v>
      </c>
      <c r="BM135" s="25" t="s">
        <v>1008</v>
      </c>
    </row>
    <row r="136" spans="2:65" s="1" customFormat="1">
      <c r="B136" s="42"/>
      <c r="C136" s="64"/>
      <c r="D136" s="227" t="s">
        <v>506</v>
      </c>
      <c r="E136" s="64"/>
      <c r="F136" s="274" t="s">
        <v>13487</v>
      </c>
      <c r="G136" s="64"/>
      <c r="H136" s="64"/>
      <c r="I136" s="177"/>
      <c r="J136" s="64"/>
      <c r="K136" s="64"/>
      <c r="L136" s="62"/>
      <c r="M136" s="223"/>
      <c r="N136" s="43"/>
      <c r="O136" s="43"/>
      <c r="P136" s="43"/>
      <c r="Q136" s="43"/>
      <c r="R136" s="43"/>
      <c r="S136" s="43"/>
      <c r="T136" s="79"/>
      <c r="AT136" s="25" t="s">
        <v>506</v>
      </c>
      <c r="AU136" s="25" t="s">
        <v>82</v>
      </c>
    </row>
    <row r="137" spans="2:65" s="1" customFormat="1" ht="16.5" customHeight="1">
      <c r="B137" s="42"/>
      <c r="C137" s="209" t="s">
        <v>787</v>
      </c>
      <c r="D137" s="209" t="s">
        <v>498</v>
      </c>
      <c r="E137" s="210" t="s">
        <v>13488</v>
      </c>
      <c r="F137" s="211" t="s">
        <v>13489</v>
      </c>
      <c r="G137" s="212" t="s">
        <v>2537</v>
      </c>
      <c r="H137" s="213">
        <v>1</v>
      </c>
      <c r="I137" s="214"/>
      <c r="J137" s="215">
        <f>ROUND(I137*H137,2)</f>
        <v>0</v>
      </c>
      <c r="K137" s="211" t="s">
        <v>23</v>
      </c>
      <c r="L137" s="62"/>
      <c r="M137" s="216" t="s">
        <v>23</v>
      </c>
      <c r="N137" s="217" t="s">
        <v>44</v>
      </c>
      <c r="O137" s="43"/>
      <c r="P137" s="218">
        <f>O137*H137</f>
        <v>0</v>
      </c>
      <c r="Q137" s="218">
        <v>0</v>
      </c>
      <c r="R137" s="218">
        <f>Q137*H137</f>
        <v>0</v>
      </c>
      <c r="S137" s="218">
        <v>0</v>
      </c>
      <c r="T137" s="219">
        <f>S137*H137</f>
        <v>0</v>
      </c>
      <c r="AR137" s="25" t="s">
        <v>502</v>
      </c>
      <c r="AT137" s="25" t="s">
        <v>498</v>
      </c>
      <c r="AU137" s="25" t="s">
        <v>82</v>
      </c>
      <c r="AY137" s="25" t="s">
        <v>492</v>
      </c>
      <c r="BE137" s="220">
        <f>IF(N137="základní",J137,0)</f>
        <v>0</v>
      </c>
      <c r="BF137" s="220">
        <f>IF(N137="snížená",J137,0)</f>
        <v>0</v>
      </c>
      <c r="BG137" s="220">
        <f>IF(N137="zákl. přenesená",J137,0)</f>
        <v>0</v>
      </c>
      <c r="BH137" s="220">
        <f>IF(N137="sníž. přenesená",J137,0)</f>
        <v>0</v>
      </c>
      <c r="BI137" s="220">
        <f>IF(N137="nulová",J137,0)</f>
        <v>0</v>
      </c>
      <c r="BJ137" s="25" t="s">
        <v>80</v>
      </c>
      <c r="BK137" s="220">
        <f>ROUND(I137*H137,2)</f>
        <v>0</v>
      </c>
      <c r="BL137" s="25" t="s">
        <v>502</v>
      </c>
      <c r="BM137" s="25" t="s">
        <v>1022</v>
      </c>
    </row>
    <row r="138" spans="2:65" s="1" customFormat="1">
      <c r="B138" s="42"/>
      <c r="C138" s="64"/>
      <c r="D138" s="221" t="s">
        <v>506</v>
      </c>
      <c r="E138" s="64"/>
      <c r="F138" s="222" t="s">
        <v>13489</v>
      </c>
      <c r="G138" s="64"/>
      <c r="H138" s="64"/>
      <c r="I138" s="177"/>
      <c r="J138" s="64"/>
      <c r="K138" s="64"/>
      <c r="L138" s="62"/>
      <c r="M138" s="223"/>
      <c r="N138" s="43"/>
      <c r="O138" s="43"/>
      <c r="P138" s="43"/>
      <c r="Q138" s="43"/>
      <c r="R138" s="43"/>
      <c r="S138" s="43"/>
      <c r="T138" s="79"/>
      <c r="AT138" s="25" t="s">
        <v>506</v>
      </c>
      <c r="AU138" s="25" t="s">
        <v>82</v>
      </c>
    </row>
    <row r="139" spans="2:65" s="1" customFormat="1" ht="24">
      <c r="B139" s="42"/>
      <c r="C139" s="64"/>
      <c r="D139" s="227" t="s">
        <v>2254</v>
      </c>
      <c r="E139" s="64"/>
      <c r="F139" s="273" t="s">
        <v>13490</v>
      </c>
      <c r="G139" s="64"/>
      <c r="H139" s="64"/>
      <c r="I139" s="177"/>
      <c r="J139" s="64"/>
      <c r="K139" s="64"/>
      <c r="L139" s="62"/>
      <c r="M139" s="223"/>
      <c r="N139" s="43"/>
      <c r="O139" s="43"/>
      <c r="P139" s="43"/>
      <c r="Q139" s="43"/>
      <c r="R139" s="43"/>
      <c r="S139" s="43"/>
      <c r="T139" s="79"/>
      <c r="AT139" s="25" t="s">
        <v>2254</v>
      </c>
      <c r="AU139" s="25" t="s">
        <v>82</v>
      </c>
    </row>
    <row r="140" spans="2:65" s="1" customFormat="1" ht="16.5" customHeight="1">
      <c r="B140" s="42"/>
      <c r="C140" s="209" t="s">
        <v>792</v>
      </c>
      <c r="D140" s="209" t="s">
        <v>498</v>
      </c>
      <c r="E140" s="210" t="s">
        <v>13491</v>
      </c>
      <c r="F140" s="211" t="s">
        <v>13492</v>
      </c>
      <c r="G140" s="212" t="s">
        <v>2537</v>
      </c>
      <c r="H140" s="213">
        <v>1</v>
      </c>
      <c r="I140" s="214"/>
      <c r="J140" s="215">
        <f>ROUND(I140*H140,2)</f>
        <v>0</v>
      </c>
      <c r="K140" s="211" t="s">
        <v>23</v>
      </c>
      <c r="L140" s="62"/>
      <c r="M140" s="216" t="s">
        <v>23</v>
      </c>
      <c r="N140" s="217" t="s">
        <v>44</v>
      </c>
      <c r="O140" s="43"/>
      <c r="P140" s="218">
        <f>O140*H140</f>
        <v>0</v>
      </c>
      <c r="Q140" s="218">
        <v>0</v>
      </c>
      <c r="R140" s="218">
        <f>Q140*H140</f>
        <v>0</v>
      </c>
      <c r="S140" s="218">
        <v>0</v>
      </c>
      <c r="T140" s="219">
        <f>S140*H140</f>
        <v>0</v>
      </c>
      <c r="AR140" s="25" t="s">
        <v>502</v>
      </c>
      <c r="AT140" s="25" t="s">
        <v>498</v>
      </c>
      <c r="AU140" s="25" t="s">
        <v>82</v>
      </c>
      <c r="AY140" s="25" t="s">
        <v>492</v>
      </c>
      <c r="BE140" s="220">
        <f>IF(N140="základní",J140,0)</f>
        <v>0</v>
      </c>
      <c r="BF140" s="220">
        <f>IF(N140="snížená",J140,0)</f>
        <v>0</v>
      </c>
      <c r="BG140" s="220">
        <f>IF(N140="zákl. přenesená",J140,0)</f>
        <v>0</v>
      </c>
      <c r="BH140" s="220">
        <f>IF(N140="sníž. přenesená",J140,0)</f>
        <v>0</v>
      </c>
      <c r="BI140" s="220">
        <f>IF(N140="nulová",J140,0)</f>
        <v>0</v>
      </c>
      <c r="BJ140" s="25" t="s">
        <v>80</v>
      </c>
      <c r="BK140" s="220">
        <f>ROUND(I140*H140,2)</f>
        <v>0</v>
      </c>
      <c r="BL140" s="25" t="s">
        <v>502</v>
      </c>
      <c r="BM140" s="25" t="s">
        <v>1039</v>
      </c>
    </row>
    <row r="141" spans="2:65" s="1" customFormat="1">
      <c r="B141" s="42"/>
      <c r="C141" s="64"/>
      <c r="D141" s="221" t="s">
        <v>506</v>
      </c>
      <c r="E141" s="64"/>
      <c r="F141" s="222" t="s">
        <v>13492</v>
      </c>
      <c r="G141" s="64"/>
      <c r="H141" s="64"/>
      <c r="I141" s="177"/>
      <c r="J141" s="64"/>
      <c r="K141" s="64"/>
      <c r="L141" s="62"/>
      <c r="M141" s="223"/>
      <c r="N141" s="43"/>
      <c r="O141" s="43"/>
      <c r="P141" s="43"/>
      <c r="Q141" s="43"/>
      <c r="R141" s="43"/>
      <c r="S141" s="43"/>
      <c r="T141" s="79"/>
      <c r="AT141" s="25" t="s">
        <v>506</v>
      </c>
      <c r="AU141" s="25" t="s">
        <v>82</v>
      </c>
    </row>
    <row r="142" spans="2:65" s="1" customFormat="1" ht="24">
      <c r="B142" s="42"/>
      <c r="C142" s="64"/>
      <c r="D142" s="227" t="s">
        <v>2254</v>
      </c>
      <c r="E142" s="64"/>
      <c r="F142" s="273" t="s">
        <v>13493</v>
      </c>
      <c r="G142" s="64"/>
      <c r="H142" s="64"/>
      <c r="I142" s="177"/>
      <c r="J142" s="64"/>
      <c r="K142" s="64"/>
      <c r="L142" s="62"/>
      <c r="M142" s="223"/>
      <c r="N142" s="43"/>
      <c r="O142" s="43"/>
      <c r="P142" s="43"/>
      <c r="Q142" s="43"/>
      <c r="R142" s="43"/>
      <c r="S142" s="43"/>
      <c r="T142" s="79"/>
      <c r="AT142" s="25" t="s">
        <v>2254</v>
      </c>
      <c r="AU142" s="25" t="s">
        <v>82</v>
      </c>
    </row>
    <row r="143" spans="2:65" s="1" customFormat="1" ht="16.5" customHeight="1">
      <c r="B143" s="42"/>
      <c r="C143" s="209" t="s">
        <v>800</v>
      </c>
      <c r="D143" s="209" t="s">
        <v>498</v>
      </c>
      <c r="E143" s="210" t="s">
        <v>13494</v>
      </c>
      <c r="F143" s="211" t="s">
        <v>13495</v>
      </c>
      <c r="G143" s="212" t="s">
        <v>2537</v>
      </c>
      <c r="H143" s="213">
        <v>1</v>
      </c>
      <c r="I143" s="214"/>
      <c r="J143" s="215">
        <f>ROUND(I143*H143,2)</f>
        <v>0</v>
      </c>
      <c r="K143" s="211" t="s">
        <v>23</v>
      </c>
      <c r="L143" s="62"/>
      <c r="M143" s="216" t="s">
        <v>23</v>
      </c>
      <c r="N143" s="217" t="s">
        <v>44</v>
      </c>
      <c r="O143" s="43"/>
      <c r="P143" s="218">
        <f>O143*H143</f>
        <v>0</v>
      </c>
      <c r="Q143" s="218">
        <v>0</v>
      </c>
      <c r="R143" s="218">
        <f>Q143*H143</f>
        <v>0</v>
      </c>
      <c r="S143" s="218">
        <v>0</v>
      </c>
      <c r="T143" s="219">
        <f>S143*H143</f>
        <v>0</v>
      </c>
      <c r="AR143" s="25" t="s">
        <v>502</v>
      </c>
      <c r="AT143" s="25" t="s">
        <v>498</v>
      </c>
      <c r="AU143" s="25" t="s">
        <v>82</v>
      </c>
      <c r="AY143" s="25" t="s">
        <v>492</v>
      </c>
      <c r="BE143" s="220">
        <f>IF(N143="základní",J143,0)</f>
        <v>0</v>
      </c>
      <c r="BF143" s="220">
        <f>IF(N143="snížená",J143,0)</f>
        <v>0</v>
      </c>
      <c r="BG143" s="220">
        <f>IF(N143="zákl. přenesená",J143,0)</f>
        <v>0</v>
      </c>
      <c r="BH143" s="220">
        <f>IF(N143="sníž. přenesená",J143,0)</f>
        <v>0</v>
      </c>
      <c r="BI143" s="220">
        <f>IF(N143="nulová",J143,0)</f>
        <v>0</v>
      </c>
      <c r="BJ143" s="25" t="s">
        <v>80</v>
      </c>
      <c r="BK143" s="220">
        <f>ROUND(I143*H143,2)</f>
        <v>0</v>
      </c>
      <c r="BL143" s="25" t="s">
        <v>502</v>
      </c>
      <c r="BM143" s="25" t="s">
        <v>1055</v>
      </c>
    </row>
    <row r="144" spans="2:65" s="1" customFormat="1">
      <c r="B144" s="42"/>
      <c r="C144" s="64"/>
      <c r="D144" s="221" t="s">
        <v>506</v>
      </c>
      <c r="E144" s="64"/>
      <c r="F144" s="222" t="s">
        <v>13495</v>
      </c>
      <c r="G144" s="64"/>
      <c r="H144" s="64"/>
      <c r="I144" s="177"/>
      <c r="J144" s="64"/>
      <c r="K144" s="64"/>
      <c r="L144" s="62"/>
      <c r="M144" s="223"/>
      <c r="N144" s="43"/>
      <c r="O144" s="43"/>
      <c r="P144" s="43"/>
      <c r="Q144" s="43"/>
      <c r="R144" s="43"/>
      <c r="S144" s="43"/>
      <c r="T144" s="79"/>
      <c r="AT144" s="25" t="s">
        <v>506</v>
      </c>
      <c r="AU144" s="25" t="s">
        <v>82</v>
      </c>
    </row>
    <row r="145" spans="2:65" s="1" customFormat="1" ht="24">
      <c r="B145" s="42"/>
      <c r="C145" s="64"/>
      <c r="D145" s="227" t="s">
        <v>2254</v>
      </c>
      <c r="E145" s="64"/>
      <c r="F145" s="273" t="s">
        <v>13496</v>
      </c>
      <c r="G145" s="64"/>
      <c r="H145" s="64"/>
      <c r="I145" s="177"/>
      <c r="J145" s="64"/>
      <c r="K145" s="64"/>
      <c r="L145" s="62"/>
      <c r="M145" s="223"/>
      <c r="N145" s="43"/>
      <c r="O145" s="43"/>
      <c r="P145" s="43"/>
      <c r="Q145" s="43"/>
      <c r="R145" s="43"/>
      <c r="S145" s="43"/>
      <c r="T145" s="79"/>
      <c r="AT145" s="25" t="s">
        <v>2254</v>
      </c>
      <c r="AU145" s="25" t="s">
        <v>82</v>
      </c>
    </row>
    <row r="146" spans="2:65" s="1" customFormat="1" ht="16.5" customHeight="1">
      <c r="B146" s="42"/>
      <c r="C146" s="209" t="s">
        <v>9</v>
      </c>
      <c r="D146" s="209" t="s">
        <v>498</v>
      </c>
      <c r="E146" s="210" t="s">
        <v>13497</v>
      </c>
      <c r="F146" s="211" t="s">
        <v>13498</v>
      </c>
      <c r="G146" s="212" t="s">
        <v>2537</v>
      </c>
      <c r="H146" s="213">
        <v>1</v>
      </c>
      <c r="I146" s="214"/>
      <c r="J146" s="215">
        <f>ROUND(I146*H146,2)</f>
        <v>0</v>
      </c>
      <c r="K146" s="211" t="s">
        <v>23</v>
      </c>
      <c r="L146" s="62"/>
      <c r="M146" s="216" t="s">
        <v>23</v>
      </c>
      <c r="N146" s="217" t="s">
        <v>44</v>
      </c>
      <c r="O146" s="43"/>
      <c r="P146" s="218">
        <f>O146*H146</f>
        <v>0</v>
      </c>
      <c r="Q146" s="218">
        <v>0</v>
      </c>
      <c r="R146" s="218">
        <f>Q146*H146</f>
        <v>0</v>
      </c>
      <c r="S146" s="218">
        <v>0</v>
      </c>
      <c r="T146" s="219">
        <f>S146*H146</f>
        <v>0</v>
      </c>
      <c r="AR146" s="25" t="s">
        <v>502</v>
      </c>
      <c r="AT146" s="25" t="s">
        <v>498</v>
      </c>
      <c r="AU146" s="25" t="s">
        <v>82</v>
      </c>
      <c r="AY146" s="25" t="s">
        <v>492</v>
      </c>
      <c r="BE146" s="220">
        <f>IF(N146="základní",J146,0)</f>
        <v>0</v>
      </c>
      <c r="BF146" s="220">
        <f>IF(N146="snížená",J146,0)</f>
        <v>0</v>
      </c>
      <c r="BG146" s="220">
        <f>IF(N146="zákl. přenesená",J146,0)</f>
        <v>0</v>
      </c>
      <c r="BH146" s="220">
        <f>IF(N146="sníž. přenesená",J146,0)</f>
        <v>0</v>
      </c>
      <c r="BI146" s="220">
        <f>IF(N146="nulová",J146,0)</f>
        <v>0</v>
      </c>
      <c r="BJ146" s="25" t="s">
        <v>80</v>
      </c>
      <c r="BK146" s="220">
        <f>ROUND(I146*H146,2)</f>
        <v>0</v>
      </c>
      <c r="BL146" s="25" t="s">
        <v>502</v>
      </c>
      <c r="BM146" s="25" t="s">
        <v>1067</v>
      </c>
    </row>
    <row r="147" spans="2:65" s="1" customFormat="1">
      <c r="B147" s="42"/>
      <c r="C147" s="64"/>
      <c r="D147" s="227" t="s">
        <v>506</v>
      </c>
      <c r="E147" s="64"/>
      <c r="F147" s="274" t="s">
        <v>13498</v>
      </c>
      <c r="G147" s="64"/>
      <c r="H147" s="64"/>
      <c r="I147" s="177"/>
      <c r="J147" s="64"/>
      <c r="K147" s="64"/>
      <c r="L147" s="62"/>
      <c r="M147" s="223"/>
      <c r="N147" s="43"/>
      <c r="O147" s="43"/>
      <c r="P147" s="43"/>
      <c r="Q147" s="43"/>
      <c r="R147" s="43"/>
      <c r="S147" s="43"/>
      <c r="T147" s="79"/>
      <c r="AT147" s="25" t="s">
        <v>506</v>
      </c>
      <c r="AU147" s="25" t="s">
        <v>82</v>
      </c>
    </row>
    <row r="148" spans="2:65" s="1" customFormat="1" ht="16.5" customHeight="1">
      <c r="B148" s="42"/>
      <c r="C148" s="209" t="s">
        <v>308</v>
      </c>
      <c r="D148" s="209" t="s">
        <v>498</v>
      </c>
      <c r="E148" s="210" t="s">
        <v>13499</v>
      </c>
      <c r="F148" s="211" t="s">
        <v>13500</v>
      </c>
      <c r="G148" s="212" t="s">
        <v>2537</v>
      </c>
      <c r="H148" s="213">
        <v>2</v>
      </c>
      <c r="I148" s="214"/>
      <c r="J148" s="215">
        <f>ROUND(I148*H148,2)</f>
        <v>0</v>
      </c>
      <c r="K148" s="211" t="s">
        <v>23</v>
      </c>
      <c r="L148" s="62"/>
      <c r="M148" s="216" t="s">
        <v>23</v>
      </c>
      <c r="N148" s="217" t="s">
        <v>44</v>
      </c>
      <c r="O148" s="43"/>
      <c r="P148" s="218">
        <f>O148*H148</f>
        <v>0</v>
      </c>
      <c r="Q148" s="218">
        <v>0</v>
      </c>
      <c r="R148" s="218">
        <f>Q148*H148</f>
        <v>0</v>
      </c>
      <c r="S148" s="218">
        <v>0</v>
      </c>
      <c r="T148" s="219">
        <f>S148*H148</f>
        <v>0</v>
      </c>
      <c r="AR148" s="25" t="s">
        <v>502</v>
      </c>
      <c r="AT148" s="25" t="s">
        <v>498</v>
      </c>
      <c r="AU148" s="25" t="s">
        <v>82</v>
      </c>
      <c r="AY148" s="25" t="s">
        <v>492</v>
      </c>
      <c r="BE148" s="220">
        <f>IF(N148="základní",J148,0)</f>
        <v>0</v>
      </c>
      <c r="BF148" s="220">
        <f>IF(N148="snížená",J148,0)</f>
        <v>0</v>
      </c>
      <c r="BG148" s="220">
        <f>IF(N148="zákl. přenesená",J148,0)</f>
        <v>0</v>
      </c>
      <c r="BH148" s="220">
        <f>IF(N148="sníž. přenesená",J148,0)</f>
        <v>0</v>
      </c>
      <c r="BI148" s="220">
        <f>IF(N148="nulová",J148,0)</f>
        <v>0</v>
      </c>
      <c r="BJ148" s="25" t="s">
        <v>80</v>
      </c>
      <c r="BK148" s="220">
        <f>ROUND(I148*H148,2)</f>
        <v>0</v>
      </c>
      <c r="BL148" s="25" t="s">
        <v>502</v>
      </c>
      <c r="BM148" s="25" t="s">
        <v>1079</v>
      </c>
    </row>
    <row r="149" spans="2:65" s="1" customFormat="1">
      <c r="B149" s="42"/>
      <c r="C149" s="64"/>
      <c r="D149" s="227" t="s">
        <v>506</v>
      </c>
      <c r="E149" s="64"/>
      <c r="F149" s="274" t="s">
        <v>13500</v>
      </c>
      <c r="G149" s="64"/>
      <c r="H149" s="64"/>
      <c r="I149" s="177"/>
      <c r="J149" s="64"/>
      <c r="K149" s="64"/>
      <c r="L149" s="62"/>
      <c r="M149" s="223"/>
      <c r="N149" s="43"/>
      <c r="O149" s="43"/>
      <c r="P149" s="43"/>
      <c r="Q149" s="43"/>
      <c r="R149" s="43"/>
      <c r="S149" s="43"/>
      <c r="T149" s="79"/>
      <c r="AT149" s="25" t="s">
        <v>506</v>
      </c>
      <c r="AU149" s="25" t="s">
        <v>82</v>
      </c>
    </row>
    <row r="150" spans="2:65" s="1" customFormat="1" ht="16.5" customHeight="1">
      <c r="B150" s="42"/>
      <c r="C150" s="209" t="s">
        <v>829</v>
      </c>
      <c r="D150" s="209" t="s">
        <v>498</v>
      </c>
      <c r="E150" s="210" t="s">
        <v>13501</v>
      </c>
      <c r="F150" s="211" t="s">
        <v>13502</v>
      </c>
      <c r="G150" s="212" t="s">
        <v>2537</v>
      </c>
      <c r="H150" s="213">
        <v>3</v>
      </c>
      <c r="I150" s="214"/>
      <c r="J150" s="215">
        <f>ROUND(I150*H150,2)</f>
        <v>0</v>
      </c>
      <c r="K150" s="211" t="s">
        <v>23</v>
      </c>
      <c r="L150" s="62"/>
      <c r="M150" s="216" t="s">
        <v>23</v>
      </c>
      <c r="N150" s="217" t="s">
        <v>44</v>
      </c>
      <c r="O150" s="43"/>
      <c r="P150" s="218">
        <f>O150*H150</f>
        <v>0</v>
      </c>
      <c r="Q150" s="218">
        <v>0</v>
      </c>
      <c r="R150" s="218">
        <f>Q150*H150</f>
        <v>0</v>
      </c>
      <c r="S150" s="218">
        <v>0</v>
      </c>
      <c r="T150" s="219">
        <f>S150*H150</f>
        <v>0</v>
      </c>
      <c r="AR150" s="25" t="s">
        <v>502</v>
      </c>
      <c r="AT150" s="25" t="s">
        <v>498</v>
      </c>
      <c r="AU150" s="25" t="s">
        <v>82</v>
      </c>
      <c r="AY150" s="25" t="s">
        <v>492</v>
      </c>
      <c r="BE150" s="220">
        <f>IF(N150="základní",J150,0)</f>
        <v>0</v>
      </c>
      <c r="BF150" s="220">
        <f>IF(N150="snížená",J150,0)</f>
        <v>0</v>
      </c>
      <c r="BG150" s="220">
        <f>IF(N150="zákl. přenesená",J150,0)</f>
        <v>0</v>
      </c>
      <c r="BH150" s="220">
        <f>IF(N150="sníž. přenesená",J150,0)</f>
        <v>0</v>
      </c>
      <c r="BI150" s="220">
        <f>IF(N150="nulová",J150,0)</f>
        <v>0</v>
      </c>
      <c r="BJ150" s="25" t="s">
        <v>80</v>
      </c>
      <c r="BK150" s="220">
        <f>ROUND(I150*H150,2)</f>
        <v>0</v>
      </c>
      <c r="BL150" s="25" t="s">
        <v>502</v>
      </c>
      <c r="BM150" s="25" t="s">
        <v>1089</v>
      </c>
    </row>
    <row r="151" spans="2:65" s="1" customFormat="1">
      <c r="B151" s="42"/>
      <c r="C151" s="64"/>
      <c r="D151" s="227" t="s">
        <v>506</v>
      </c>
      <c r="E151" s="64"/>
      <c r="F151" s="274" t="s">
        <v>13502</v>
      </c>
      <c r="G151" s="64"/>
      <c r="H151" s="64"/>
      <c r="I151" s="177"/>
      <c r="J151" s="64"/>
      <c r="K151" s="64"/>
      <c r="L151" s="62"/>
      <c r="M151" s="223"/>
      <c r="N151" s="43"/>
      <c r="O151" s="43"/>
      <c r="P151" s="43"/>
      <c r="Q151" s="43"/>
      <c r="R151" s="43"/>
      <c r="S151" s="43"/>
      <c r="T151" s="79"/>
      <c r="AT151" s="25" t="s">
        <v>506</v>
      </c>
      <c r="AU151" s="25" t="s">
        <v>82</v>
      </c>
    </row>
    <row r="152" spans="2:65" s="1" customFormat="1" ht="16.5" customHeight="1">
      <c r="B152" s="42"/>
      <c r="C152" s="209" t="s">
        <v>838</v>
      </c>
      <c r="D152" s="209" t="s">
        <v>498</v>
      </c>
      <c r="E152" s="210" t="s">
        <v>13503</v>
      </c>
      <c r="F152" s="211" t="s">
        <v>13504</v>
      </c>
      <c r="G152" s="212" t="s">
        <v>2537</v>
      </c>
      <c r="H152" s="213">
        <v>5</v>
      </c>
      <c r="I152" s="214"/>
      <c r="J152" s="215">
        <f>ROUND(I152*H152,2)</f>
        <v>0</v>
      </c>
      <c r="K152" s="211" t="s">
        <v>23</v>
      </c>
      <c r="L152" s="62"/>
      <c r="M152" s="216" t="s">
        <v>23</v>
      </c>
      <c r="N152" s="217" t="s">
        <v>44</v>
      </c>
      <c r="O152" s="43"/>
      <c r="P152" s="218">
        <f>O152*H152</f>
        <v>0</v>
      </c>
      <c r="Q152" s="218">
        <v>0</v>
      </c>
      <c r="R152" s="218">
        <f>Q152*H152</f>
        <v>0</v>
      </c>
      <c r="S152" s="218">
        <v>0</v>
      </c>
      <c r="T152" s="219">
        <f>S152*H152</f>
        <v>0</v>
      </c>
      <c r="AR152" s="25" t="s">
        <v>502</v>
      </c>
      <c r="AT152" s="25" t="s">
        <v>498</v>
      </c>
      <c r="AU152" s="25" t="s">
        <v>82</v>
      </c>
      <c r="AY152" s="25" t="s">
        <v>492</v>
      </c>
      <c r="BE152" s="220">
        <f>IF(N152="základní",J152,0)</f>
        <v>0</v>
      </c>
      <c r="BF152" s="220">
        <f>IF(N152="snížená",J152,0)</f>
        <v>0</v>
      </c>
      <c r="BG152" s="220">
        <f>IF(N152="zákl. přenesená",J152,0)</f>
        <v>0</v>
      </c>
      <c r="BH152" s="220">
        <f>IF(N152="sníž. přenesená",J152,0)</f>
        <v>0</v>
      </c>
      <c r="BI152" s="220">
        <f>IF(N152="nulová",J152,0)</f>
        <v>0</v>
      </c>
      <c r="BJ152" s="25" t="s">
        <v>80</v>
      </c>
      <c r="BK152" s="220">
        <f>ROUND(I152*H152,2)</f>
        <v>0</v>
      </c>
      <c r="BL152" s="25" t="s">
        <v>502</v>
      </c>
      <c r="BM152" s="25" t="s">
        <v>1102</v>
      </c>
    </row>
    <row r="153" spans="2:65" s="1" customFormat="1">
      <c r="B153" s="42"/>
      <c r="C153" s="64"/>
      <c r="D153" s="221" t="s">
        <v>506</v>
      </c>
      <c r="E153" s="64"/>
      <c r="F153" s="222" t="s">
        <v>13504</v>
      </c>
      <c r="G153" s="64"/>
      <c r="H153" s="64"/>
      <c r="I153" s="177"/>
      <c r="J153" s="64"/>
      <c r="K153" s="64"/>
      <c r="L153" s="62"/>
      <c r="M153" s="223"/>
      <c r="N153" s="43"/>
      <c r="O153" s="43"/>
      <c r="P153" s="43"/>
      <c r="Q153" s="43"/>
      <c r="R153" s="43"/>
      <c r="S153" s="43"/>
      <c r="T153" s="79"/>
      <c r="AT153" s="25" t="s">
        <v>506</v>
      </c>
      <c r="AU153" s="25" t="s">
        <v>82</v>
      </c>
    </row>
    <row r="154" spans="2:65" s="1" customFormat="1" ht="24">
      <c r="B154" s="42"/>
      <c r="C154" s="64"/>
      <c r="D154" s="227" t="s">
        <v>2254</v>
      </c>
      <c r="E154" s="64"/>
      <c r="F154" s="273" t="s">
        <v>13505</v>
      </c>
      <c r="G154" s="64"/>
      <c r="H154" s="64"/>
      <c r="I154" s="177"/>
      <c r="J154" s="64"/>
      <c r="K154" s="64"/>
      <c r="L154" s="62"/>
      <c r="M154" s="223"/>
      <c r="N154" s="43"/>
      <c r="O154" s="43"/>
      <c r="P154" s="43"/>
      <c r="Q154" s="43"/>
      <c r="R154" s="43"/>
      <c r="S154" s="43"/>
      <c r="T154" s="79"/>
      <c r="AT154" s="25" t="s">
        <v>2254</v>
      </c>
      <c r="AU154" s="25" t="s">
        <v>82</v>
      </c>
    </row>
    <row r="155" spans="2:65" s="1" customFormat="1" ht="16.5" customHeight="1">
      <c r="B155" s="42"/>
      <c r="C155" s="209" t="s">
        <v>888</v>
      </c>
      <c r="D155" s="209" t="s">
        <v>498</v>
      </c>
      <c r="E155" s="210" t="s">
        <v>13506</v>
      </c>
      <c r="F155" s="211" t="s">
        <v>13507</v>
      </c>
      <c r="G155" s="212" t="s">
        <v>2537</v>
      </c>
      <c r="H155" s="213">
        <v>1</v>
      </c>
      <c r="I155" s="214"/>
      <c r="J155" s="215">
        <f>ROUND(I155*H155,2)</f>
        <v>0</v>
      </c>
      <c r="K155" s="211" t="s">
        <v>23</v>
      </c>
      <c r="L155" s="62"/>
      <c r="M155" s="216" t="s">
        <v>23</v>
      </c>
      <c r="N155" s="217" t="s">
        <v>44</v>
      </c>
      <c r="O155" s="43"/>
      <c r="P155" s="218">
        <f>O155*H155</f>
        <v>0</v>
      </c>
      <c r="Q155" s="218">
        <v>0</v>
      </c>
      <c r="R155" s="218">
        <f>Q155*H155</f>
        <v>0</v>
      </c>
      <c r="S155" s="218">
        <v>0</v>
      </c>
      <c r="T155" s="219">
        <f>S155*H155</f>
        <v>0</v>
      </c>
      <c r="AR155" s="25" t="s">
        <v>502</v>
      </c>
      <c r="AT155" s="25" t="s">
        <v>498</v>
      </c>
      <c r="AU155" s="25" t="s">
        <v>82</v>
      </c>
      <c r="AY155" s="25" t="s">
        <v>492</v>
      </c>
      <c r="BE155" s="220">
        <f>IF(N155="základní",J155,0)</f>
        <v>0</v>
      </c>
      <c r="BF155" s="220">
        <f>IF(N155="snížená",J155,0)</f>
        <v>0</v>
      </c>
      <c r="BG155" s="220">
        <f>IF(N155="zákl. přenesená",J155,0)</f>
        <v>0</v>
      </c>
      <c r="BH155" s="220">
        <f>IF(N155="sníž. přenesená",J155,0)</f>
        <v>0</v>
      </c>
      <c r="BI155" s="220">
        <f>IF(N155="nulová",J155,0)</f>
        <v>0</v>
      </c>
      <c r="BJ155" s="25" t="s">
        <v>80</v>
      </c>
      <c r="BK155" s="220">
        <f>ROUND(I155*H155,2)</f>
        <v>0</v>
      </c>
      <c r="BL155" s="25" t="s">
        <v>502</v>
      </c>
      <c r="BM155" s="25" t="s">
        <v>1119</v>
      </c>
    </row>
    <row r="156" spans="2:65" s="1" customFormat="1">
      <c r="B156" s="42"/>
      <c r="C156" s="64"/>
      <c r="D156" s="221" t="s">
        <v>506</v>
      </c>
      <c r="E156" s="64"/>
      <c r="F156" s="222" t="s">
        <v>13507</v>
      </c>
      <c r="G156" s="64"/>
      <c r="H156" s="64"/>
      <c r="I156" s="177"/>
      <c r="J156" s="64"/>
      <c r="K156" s="64"/>
      <c r="L156" s="62"/>
      <c r="M156" s="223"/>
      <c r="N156" s="43"/>
      <c r="O156" s="43"/>
      <c r="P156" s="43"/>
      <c r="Q156" s="43"/>
      <c r="R156" s="43"/>
      <c r="S156" s="43"/>
      <c r="T156" s="79"/>
      <c r="AT156" s="25" t="s">
        <v>506</v>
      </c>
      <c r="AU156" s="25" t="s">
        <v>82</v>
      </c>
    </row>
    <row r="157" spans="2:65" s="1" customFormat="1" ht="24">
      <c r="B157" s="42"/>
      <c r="C157" s="64"/>
      <c r="D157" s="227" t="s">
        <v>2254</v>
      </c>
      <c r="E157" s="64"/>
      <c r="F157" s="273" t="s">
        <v>13508</v>
      </c>
      <c r="G157" s="64"/>
      <c r="H157" s="64"/>
      <c r="I157" s="177"/>
      <c r="J157" s="64"/>
      <c r="K157" s="64"/>
      <c r="L157" s="62"/>
      <c r="M157" s="223"/>
      <c r="N157" s="43"/>
      <c r="O157" s="43"/>
      <c r="P157" s="43"/>
      <c r="Q157" s="43"/>
      <c r="R157" s="43"/>
      <c r="S157" s="43"/>
      <c r="T157" s="79"/>
      <c r="AT157" s="25" t="s">
        <v>2254</v>
      </c>
      <c r="AU157" s="25" t="s">
        <v>82</v>
      </c>
    </row>
    <row r="158" spans="2:65" s="1" customFormat="1" ht="16.5" customHeight="1">
      <c r="B158" s="42"/>
      <c r="C158" s="209" t="s">
        <v>927</v>
      </c>
      <c r="D158" s="209" t="s">
        <v>498</v>
      </c>
      <c r="E158" s="210" t="s">
        <v>13509</v>
      </c>
      <c r="F158" s="211" t="s">
        <v>13510</v>
      </c>
      <c r="G158" s="212" t="s">
        <v>2537</v>
      </c>
      <c r="H158" s="213">
        <v>1</v>
      </c>
      <c r="I158" s="214"/>
      <c r="J158" s="215">
        <f>ROUND(I158*H158,2)</f>
        <v>0</v>
      </c>
      <c r="K158" s="211" t="s">
        <v>23</v>
      </c>
      <c r="L158" s="62"/>
      <c r="M158" s="216" t="s">
        <v>23</v>
      </c>
      <c r="N158" s="217" t="s">
        <v>44</v>
      </c>
      <c r="O158" s="43"/>
      <c r="P158" s="218">
        <f>O158*H158</f>
        <v>0</v>
      </c>
      <c r="Q158" s="218">
        <v>0</v>
      </c>
      <c r="R158" s="218">
        <f>Q158*H158</f>
        <v>0</v>
      </c>
      <c r="S158" s="218">
        <v>0</v>
      </c>
      <c r="T158" s="219">
        <f>S158*H158</f>
        <v>0</v>
      </c>
      <c r="AR158" s="25" t="s">
        <v>502</v>
      </c>
      <c r="AT158" s="25" t="s">
        <v>498</v>
      </c>
      <c r="AU158" s="25" t="s">
        <v>82</v>
      </c>
      <c r="AY158" s="25" t="s">
        <v>492</v>
      </c>
      <c r="BE158" s="220">
        <f>IF(N158="základní",J158,0)</f>
        <v>0</v>
      </c>
      <c r="BF158" s="220">
        <f>IF(N158="snížená",J158,0)</f>
        <v>0</v>
      </c>
      <c r="BG158" s="220">
        <f>IF(N158="zákl. přenesená",J158,0)</f>
        <v>0</v>
      </c>
      <c r="BH158" s="220">
        <f>IF(N158="sníž. přenesená",J158,0)</f>
        <v>0</v>
      </c>
      <c r="BI158" s="220">
        <f>IF(N158="nulová",J158,0)</f>
        <v>0</v>
      </c>
      <c r="BJ158" s="25" t="s">
        <v>80</v>
      </c>
      <c r="BK158" s="220">
        <f>ROUND(I158*H158,2)</f>
        <v>0</v>
      </c>
      <c r="BL158" s="25" t="s">
        <v>502</v>
      </c>
      <c r="BM158" s="25" t="s">
        <v>1162</v>
      </c>
    </row>
    <row r="159" spans="2:65" s="1" customFormat="1">
      <c r="B159" s="42"/>
      <c r="C159" s="64"/>
      <c r="D159" s="221" t="s">
        <v>506</v>
      </c>
      <c r="E159" s="64"/>
      <c r="F159" s="222" t="s">
        <v>13510</v>
      </c>
      <c r="G159" s="64"/>
      <c r="H159" s="64"/>
      <c r="I159" s="177"/>
      <c r="J159" s="64"/>
      <c r="K159" s="64"/>
      <c r="L159" s="62"/>
      <c r="M159" s="223"/>
      <c r="N159" s="43"/>
      <c r="O159" s="43"/>
      <c r="P159" s="43"/>
      <c r="Q159" s="43"/>
      <c r="R159" s="43"/>
      <c r="S159" s="43"/>
      <c r="T159" s="79"/>
      <c r="AT159" s="25" t="s">
        <v>506</v>
      </c>
      <c r="AU159" s="25" t="s">
        <v>82</v>
      </c>
    </row>
    <row r="160" spans="2:65" s="1" customFormat="1" ht="24">
      <c r="B160" s="42"/>
      <c r="C160" s="64"/>
      <c r="D160" s="227" t="s">
        <v>2254</v>
      </c>
      <c r="E160" s="64"/>
      <c r="F160" s="273" t="s">
        <v>13511</v>
      </c>
      <c r="G160" s="64"/>
      <c r="H160" s="64"/>
      <c r="I160" s="177"/>
      <c r="J160" s="64"/>
      <c r="K160" s="64"/>
      <c r="L160" s="62"/>
      <c r="M160" s="223"/>
      <c r="N160" s="43"/>
      <c r="O160" s="43"/>
      <c r="P160" s="43"/>
      <c r="Q160" s="43"/>
      <c r="R160" s="43"/>
      <c r="S160" s="43"/>
      <c r="T160" s="79"/>
      <c r="AT160" s="25" t="s">
        <v>2254</v>
      </c>
      <c r="AU160" s="25" t="s">
        <v>82</v>
      </c>
    </row>
    <row r="161" spans="2:65" s="1" customFormat="1" ht="16.5" customHeight="1">
      <c r="B161" s="42"/>
      <c r="C161" s="209" t="s">
        <v>933</v>
      </c>
      <c r="D161" s="209" t="s">
        <v>498</v>
      </c>
      <c r="E161" s="210" t="s">
        <v>13512</v>
      </c>
      <c r="F161" s="211" t="s">
        <v>13513</v>
      </c>
      <c r="G161" s="212" t="s">
        <v>2537</v>
      </c>
      <c r="H161" s="213">
        <v>2</v>
      </c>
      <c r="I161" s="214"/>
      <c r="J161" s="215">
        <f>ROUND(I161*H161,2)</f>
        <v>0</v>
      </c>
      <c r="K161" s="211" t="s">
        <v>23</v>
      </c>
      <c r="L161" s="62"/>
      <c r="M161" s="216" t="s">
        <v>23</v>
      </c>
      <c r="N161" s="217" t="s">
        <v>44</v>
      </c>
      <c r="O161" s="43"/>
      <c r="P161" s="218">
        <f>O161*H161</f>
        <v>0</v>
      </c>
      <c r="Q161" s="218">
        <v>0</v>
      </c>
      <c r="R161" s="218">
        <f>Q161*H161</f>
        <v>0</v>
      </c>
      <c r="S161" s="218">
        <v>0</v>
      </c>
      <c r="T161" s="219">
        <f>S161*H161</f>
        <v>0</v>
      </c>
      <c r="AR161" s="25" t="s">
        <v>502</v>
      </c>
      <c r="AT161" s="25" t="s">
        <v>498</v>
      </c>
      <c r="AU161" s="25" t="s">
        <v>82</v>
      </c>
      <c r="AY161" s="25" t="s">
        <v>492</v>
      </c>
      <c r="BE161" s="220">
        <f>IF(N161="základní",J161,0)</f>
        <v>0</v>
      </c>
      <c r="BF161" s="220">
        <f>IF(N161="snížená",J161,0)</f>
        <v>0</v>
      </c>
      <c r="BG161" s="220">
        <f>IF(N161="zákl. přenesená",J161,0)</f>
        <v>0</v>
      </c>
      <c r="BH161" s="220">
        <f>IF(N161="sníž. přenesená",J161,0)</f>
        <v>0</v>
      </c>
      <c r="BI161" s="220">
        <f>IF(N161="nulová",J161,0)</f>
        <v>0</v>
      </c>
      <c r="BJ161" s="25" t="s">
        <v>80</v>
      </c>
      <c r="BK161" s="220">
        <f>ROUND(I161*H161,2)</f>
        <v>0</v>
      </c>
      <c r="BL161" s="25" t="s">
        <v>502</v>
      </c>
      <c r="BM161" s="25" t="s">
        <v>1184</v>
      </c>
    </row>
    <row r="162" spans="2:65" s="1" customFormat="1">
      <c r="B162" s="42"/>
      <c r="C162" s="64"/>
      <c r="D162" s="221" t="s">
        <v>506</v>
      </c>
      <c r="E162" s="64"/>
      <c r="F162" s="222" t="s">
        <v>13513</v>
      </c>
      <c r="G162" s="64"/>
      <c r="H162" s="64"/>
      <c r="I162" s="177"/>
      <c r="J162" s="64"/>
      <c r="K162" s="64"/>
      <c r="L162" s="62"/>
      <c r="M162" s="223"/>
      <c r="N162" s="43"/>
      <c r="O162" s="43"/>
      <c r="P162" s="43"/>
      <c r="Q162" s="43"/>
      <c r="R162" s="43"/>
      <c r="S162" s="43"/>
      <c r="T162" s="79"/>
      <c r="AT162" s="25" t="s">
        <v>506</v>
      </c>
      <c r="AU162" s="25" t="s">
        <v>82</v>
      </c>
    </row>
    <row r="163" spans="2:65" s="1" customFormat="1" ht="24">
      <c r="B163" s="42"/>
      <c r="C163" s="64"/>
      <c r="D163" s="227" t="s">
        <v>2254</v>
      </c>
      <c r="E163" s="64"/>
      <c r="F163" s="273" t="s">
        <v>13514</v>
      </c>
      <c r="G163" s="64"/>
      <c r="H163" s="64"/>
      <c r="I163" s="177"/>
      <c r="J163" s="64"/>
      <c r="K163" s="64"/>
      <c r="L163" s="62"/>
      <c r="M163" s="223"/>
      <c r="N163" s="43"/>
      <c r="O163" s="43"/>
      <c r="P163" s="43"/>
      <c r="Q163" s="43"/>
      <c r="R163" s="43"/>
      <c r="S163" s="43"/>
      <c r="T163" s="79"/>
      <c r="AT163" s="25" t="s">
        <v>2254</v>
      </c>
      <c r="AU163" s="25" t="s">
        <v>82</v>
      </c>
    </row>
    <row r="164" spans="2:65" s="1" customFormat="1" ht="16.5" customHeight="1">
      <c r="B164" s="42"/>
      <c r="C164" s="209" t="s">
        <v>940</v>
      </c>
      <c r="D164" s="209" t="s">
        <v>498</v>
      </c>
      <c r="E164" s="210" t="s">
        <v>13515</v>
      </c>
      <c r="F164" s="211" t="s">
        <v>13516</v>
      </c>
      <c r="G164" s="212" t="s">
        <v>2537</v>
      </c>
      <c r="H164" s="213">
        <v>1</v>
      </c>
      <c r="I164" s="214"/>
      <c r="J164" s="215">
        <f>ROUND(I164*H164,2)</f>
        <v>0</v>
      </c>
      <c r="K164" s="211" t="s">
        <v>23</v>
      </c>
      <c r="L164" s="62"/>
      <c r="M164" s="216" t="s">
        <v>23</v>
      </c>
      <c r="N164" s="217" t="s">
        <v>44</v>
      </c>
      <c r="O164" s="43"/>
      <c r="P164" s="218">
        <f>O164*H164</f>
        <v>0</v>
      </c>
      <c r="Q164" s="218">
        <v>0</v>
      </c>
      <c r="R164" s="218">
        <f>Q164*H164</f>
        <v>0</v>
      </c>
      <c r="S164" s="218">
        <v>0</v>
      </c>
      <c r="T164" s="219">
        <f>S164*H164</f>
        <v>0</v>
      </c>
      <c r="AR164" s="25" t="s">
        <v>502</v>
      </c>
      <c r="AT164" s="25" t="s">
        <v>498</v>
      </c>
      <c r="AU164" s="25" t="s">
        <v>82</v>
      </c>
      <c r="AY164" s="25" t="s">
        <v>492</v>
      </c>
      <c r="BE164" s="220">
        <f>IF(N164="základní",J164,0)</f>
        <v>0</v>
      </c>
      <c r="BF164" s="220">
        <f>IF(N164="snížená",J164,0)</f>
        <v>0</v>
      </c>
      <c r="BG164" s="220">
        <f>IF(N164="zákl. přenesená",J164,0)</f>
        <v>0</v>
      </c>
      <c r="BH164" s="220">
        <f>IF(N164="sníž. přenesená",J164,0)</f>
        <v>0</v>
      </c>
      <c r="BI164" s="220">
        <f>IF(N164="nulová",J164,0)</f>
        <v>0</v>
      </c>
      <c r="BJ164" s="25" t="s">
        <v>80</v>
      </c>
      <c r="BK164" s="220">
        <f>ROUND(I164*H164,2)</f>
        <v>0</v>
      </c>
      <c r="BL164" s="25" t="s">
        <v>502</v>
      </c>
      <c r="BM164" s="25" t="s">
        <v>1234</v>
      </c>
    </row>
    <row r="165" spans="2:65" s="1" customFormat="1">
      <c r="B165" s="42"/>
      <c r="C165" s="64"/>
      <c r="D165" s="227" t="s">
        <v>506</v>
      </c>
      <c r="E165" s="64"/>
      <c r="F165" s="274" t="s">
        <v>13516</v>
      </c>
      <c r="G165" s="64"/>
      <c r="H165" s="64"/>
      <c r="I165" s="177"/>
      <c r="J165" s="64"/>
      <c r="K165" s="64"/>
      <c r="L165" s="62"/>
      <c r="M165" s="223"/>
      <c r="N165" s="43"/>
      <c r="O165" s="43"/>
      <c r="P165" s="43"/>
      <c r="Q165" s="43"/>
      <c r="R165" s="43"/>
      <c r="S165" s="43"/>
      <c r="T165" s="79"/>
      <c r="AT165" s="25" t="s">
        <v>506</v>
      </c>
      <c r="AU165" s="25" t="s">
        <v>82</v>
      </c>
    </row>
    <row r="166" spans="2:65" s="1" customFormat="1" ht="16.5" customHeight="1">
      <c r="B166" s="42"/>
      <c r="C166" s="209" t="s">
        <v>952</v>
      </c>
      <c r="D166" s="209" t="s">
        <v>498</v>
      </c>
      <c r="E166" s="210" t="s">
        <v>13517</v>
      </c>
      <c r="F166" s="211" t="s">
        <v>13518</v>
      </c>
      <c r="G166" s="212" t="s">
        <v>2537</v>
      </c>
      <c r="H166" s="213">
        <v>4</v>
      </c>
      <c r="I166" s="214"/>
      <c r="J166" s="215">
        <f>ROUND(I166*H166,2)</f>
        <v>0</v>
      </c>
      <c r="K166" s="211" t="s">
        <v>23</v>
      </c>
      <c r="L166" s="62"/>
      <c r="M166" s="216" t="s">
        <v>23</v>
      </c>
      <c r="N166" s="217" t="s">
        <v>44</v>
      </c>
      <c r="O166" s="43"/>
      <c r="P166" s="218">
        <f>O166*H166</f>
        <v>0</v>
      </c>
      <c r="Q166" s="218">
        <v>0</v>
      </c>
      <c r="R166" s="218">
        <f>Q166*H166</f>
        <v>0</v>
      </c>
      <c r="S166" s="218">
        <v>0</v>
      </c>
      <c r="T166" s="219">
        <f>S166*H166</f>
        <v>0</v>
      </c>
      <c r="AR166" s="25" t="s">
        <v>502</v>
      </c>
      <c r="AT166" s="25" t="s">
        <v>498</v>
      </c>
      <c r="AU166" s="25" t="s">
        <v>82</v>
      </c>
      <c r="AY166" s="25" t="s">
        <v>492</v>
      </c>
      <c r="BE166" s="220">
        <f>IF(N166="základní",J166,0)</f>
        <v>0</v>
      </c>
      <c r="BF166" s="220">
        <f>IF(N166="snížená",J166,0)</f>
        <v>0</v>
      </c>
      <c r="BG166" s="220">
        <f>IF(N166="zákl. přenesená",J166,0)</f>
        <v>0</v>
      </c>
      <c r="BH166" s="220">
        <f>IF(N166="sníž. přenesená",J166,0)</f>
        <v>0</v>
      </c>
      <c r="BI166" s="220">
        <f>IF(N166="nulová",J166,0)</f>
        <v>0</v>
      </c>
      <c r="BJ166" s="25" t="s">
        <v>80</v>
      </c>
      <c r="BK166" s="220">
        <f>ROUND(I166*H166,2)</f>
        <v>0</v>
      </c>
      <c r="BL166" s="25" t="s">
        <v>502</v>
      </c>
      <c r="BM166" s="25" t="s">
        <v>1278</v>
      </c>
    </row>
    <row r="167" spans="2:65" s="1" customFormat="1">
      <c r="B167" s="42"/>
      <c r="C167" s="64"/>
      <c r="D167" s="221" t="s">
        <v>506</v>
      </c>
      <c r="E167" s="64"/>
      <c r="F167" s="222" t="s">
        <v>13518</v>
      </c>
      <c r="G167" s="64"/>
      <c r="H167" s="64"/>
      <c r="I167" s="177"/>
      <c r="J167" s="64"/>
      <c r="K167" s="64"/>
      <c r="L167" s="62"/>
      <c r="M167" s="223"/>
      <c r="N167" s="43"/>
      <c r="O167" s="43"/>
      <c r="P167" s="43"/>
      <c r="Q167" s="43"/>
      <c r="R167" s="43"/>
      <c r="S167" s="43"/>
      <c r="T167" s="79"/>
      <c r="AT167" s="25" t="s">
        <v>506</v>
      </c>
      <c r="AU167" s="25" t="s">
        <v>82</v>
      </c>
    </row>
    <row r="168" spans="2:65" s="1" customFormat="1" ht="24">
      <c r="B168" s="42"/>
      <c r="C168" s="64"/>
      <c r="D168" s="227" t="s">
        <v>2254</v>
      </c>
      <c r="E168" s="64"/>
      <c r="F168" s="273" t="s">
        <v>13519</v>
      </c>
      <c r="G168" s="64"/>
      <c r="H168" s="64"/>
      <c r="I168" s="177"/>
      <c r="J168" s="64"/>
      <c r="K168" s="64"/>
      <c r="L168" s="62"/>
      <c r="M168" s="223"/>
      <c r="N168" s="43"/>
      <c r="O168" s="43"/>
      <c r="P168" s="43"/>
      <c r="Q168" s="43"/>
      <c r="R168" s="43"/>
      <c r="S168" s="43"/>
      <c r="T168" s="79"/>
      <c r="AT168" s="25" t="s">
        <v>2254</v>
      </c>
      <c r="AU168" s="25" t="s">
        <v>82</v>
      </c>
    </row>
    <row r="169" spans="2:65" s="1" customFormat="1" ht="16.5" customHeight="1">
      <c r="B169" s="42"/>
      <c r="C169" s="209" t="s">
        <v>958</v>
      </c>
      <c r="D169" s="209" t="s">
        <v>498</v>
      </c>
      <c r="E169" s="210" t="s">
        <v>13520</v>
      </c>
      <c r="F169" s="211" t="s">
        <v>13521</v>
      </c>
      <c r="G169" s="212" t="s">
        <v>2537</v>
      </c>
      <c r="H169" s="213">
        <v>3</v>
      </c>
      <c r="I169" s="214"/>
      <c r="J169" s="215">
        <f>ROUND(I169*H169,2)</f>
        <v>0</v>
      </c>
      <c r="K169" s="211" t="s">
        <v>23</v>
      </c>
      <c r="L169" s="62"/>
      <c r="M169" s="216" t="s">
        <v>23</v>
      </c>
      <c r="N169" s="217" t="s">
        <v>44</v>
      </c>
      <c r="O169" s="43"/>
      <c r="P169" s="218">
        <f>O169*H169</f>
        <v>0</v>
      </c>
      <c r="Q169" s="218">
        <v>0</v>
      </c>
      <c r="R169" s="218">
        <f>Q169*H169</f>
        <v>0</v>
      </c>
      <c r="S169" s="218">
        <v>0</v>
      </c>
      <c r="T169" s="219">
        <f>S169*H169</f>
        <v>0</v>
      </c>
      <c r="AR169" s="25" t="s">
        <v>502</v>
      </c>
      <c r="AT169" s="25" t="s">
        <v>498</v>
      </c>
      <c r="AU169" s="25" t="s">
        <v>82</v>
      </c>
      <c r="AY169" s="25" t="s">
        <v>492</v>
      </c>
      <c r="BE169" s="220">
        <f>IF(N169="základní",J169,0)</f>
        <v>0</v>
      </c>
      <c r="BF169" s="220">
        <f>IF(N169="snížená",J169,0)</f>
        <v>0</v>
      </c>
      <c r="BG169" s="220">
        <f>IF(N169="zákl. přenesená",J169,0)</f>
        <v>0</v>
      </c>
      <c r="BH169" s="220">
        <f>IF(N169="sníž. přenesená",J169,0)</f>
        <v>0</v>
      </c>
      <c r="BI169" s="220">
        <f>IF(N169="nulová",J169,0)</f>
        <v>0</v>
      </c>
      <c r="BJ169" s="25" t="s">
        <v>80</v>
      </c>
      <c r="BK169" s="220">
        <f>ROUND(I169*H169,2)</f>
        <v>0</v>
      </c>
      <c r="BL169" s="25" t="s">
        <v>502</v>
      </c>
      <c r="BM169" s="25" t="s">
        <v>1299</v>
      </c>
    </row>
    <row r="170" spans="2:65" s="1" customFormat="1">
      <c r="B170" s="42"/>
      <c r="C170" s="64"/>
      <c r="D170" s="221" t="s">
        <v>506</v>
      </c>
      <c r="E170" s="64"/>
      <c r="F170" s="222" t="s">
        <v>13521</v>
      </c>
      <c r="G170" s="64"/>
      <c r="H170" s="64"/>
      <c r="I170" s="177"/>
      <c r="J170" s="64"/>
      <c r="K170" s="64"/>
      <c r="L170" s="62"/>
      <c r="M170" s="223"/>
      <c r="N170" s="43"/>
      <c r="O170" s="43"/>
      <c r="P170" s="43"/>
      <c r="Q170" s="43"/>
      <c r="R170" s="43"/>
      <c r="S170" s="43"/>
      <c r="T170" s="79"/>
      <c r="AT170" s="25" t="s">
        <v>506</v>
      </c>
      <c r="AU170" s="25" t="s">
        <v>82</v>
      </c>
    </row>
    <row r="171" spans="2:65" s="1" customFormat="1" ht="24">
      <c r="B171" s="42"/>
      <c r="C171" s="64"/>
      <c r="D171" s="227" t="s">
        <v>2254</v>
      </c>
      <c r="E171" s="64"/>
      <c r="F171" s="273" t="s">
        <v>13522</v>
      </c>
      <c r="G171" s="64"/>
      <c r="H171" s="64"/>
      <c r="I171" s="177"/>
      <c r="J171" s="64"/>
      <c r="K171" s="64"/>
      <c r="L171" s="62"/>
      <c r="M171" s="223"/>
      <c r="N171" s="43"/>
      <c r="O171" s="43"/>
      <c r="P171" s="43"/>
      <c r="Q171" s="43"/>
      <c r="R171" s="43"/>
      <c r="S171" s="43"/>
      <c r="T171" s="79"/>
      <c r="AT171" s="25" t="s">
        <v>2254</v>
      </c>
      <c r="AU171" s="25" t="s">
        <v>82</v>
      </c>
    </row>
    <row r="172" spans="2:65" s="1" customFormat="1" ht="16.5" customHeight="1">
      <c r="B172" s="42"/>
      <c r="C172" s="209" t="s">
        <v>965</v>
      </c>
      <c r="D172" s="209" t="s">
        <v>498</v>
      </c>
      <c r="E172" s="210" t="s">
        <v>13523</v>
      </c>
      <c r="F172" s="211" t="s">
        <v>13524</v>
      </c>
      <c r="G172" s="212" t="s">
        <v>2537</v>
      </c>
      <c r="H172" s="213">
        <v>2</v>
      </c>
      <c r="I172" s="214"/>
      <c r="J172" s="215">
        <f>ROUND(I172*H172,2)</f>
        <v>0</v>
      </c>
      <c r="K172" s="211" t="s">
        <v>23</v>
      </c>
      <c r="L172" s="62"/>
      <c r="M172" s="216" t="s">
        <v>23</v>
      </c>
      <c r="N172" s="217" t="s">
        <v>44</v>
      </c>
      <c r="O172" s="43"/>
      <c r="P172" s="218">
        <f>O172*H172</f>
        <v>0</v>
      </c>
      <c r="Q172" s="218">
        <v>0</v>
      </c>
      <c r="R172" s="218">
        <f>Q172*H172</f>
        <v>0</v>
      </c>
      <c r="S172" s="218">
        <v>0</v>
      </c>
      <c r="T172" s="219">
        <f>S172*H172</f>
        <v>0</v>
      </c>
      <c r="AR172" s="25" t="s">
        <v>502</v>
      </c>
      <c r="AT172" s="25" t="s">
        <v>498</v>
      </c>
      <c r="AU172" s="25" t="s">
        <v>82</v>
      </c>
      <c r="AY172" s="25" t="s">
        <v>492</v>
      </c>
      <c r="BE172" s="220">
        <f>IF(N172="základní",J172,0)</f>
        <v>0</v>
      </c>
      <c r="BF172" s="220">
        <f>IF(N172="snížená",J172,0)</f>
        <v>0</v>
      </c>
      <c r="BG172" s="220">
        <f>IF(N172="zákl. přenesená",J172,0)</f>
        <v>0</v>
      </c>
      <c r="BH172" s="220">
        <f>IF(N172="sníž. přenesená",J172,0)</f>
        <v>0</v>
      </c>
      <c r="BI172" s="220">
        <f>IF(N172="nulová",J172,0)</f>
        <v>0</v>
      </c>
      <c r="BJ172" s="25" t="s">
        <v>80</v>
      </c>
      <c r="BK172" s="220">
        <f>ROUND(I172*H172,2)</f>
        <v>0</v>
      </c>
      <c r="BL172" s="25" t="s">
        <v>502</v>
      </c>
      <c r="BM172" s="25" t="s">
        <v>1316</v>
      </c>
    </row>
    <row r="173" spans="2:65" s="1" customFormat="1">
      <c r="B173" s="42"/>
      <c r="C173" s="64"/>
      <c r="D173" s="227" t="s">
        <v>506</v>
      </c>
      <c r="E173" s="64"/>
      <c r="F173" s="274" t="s">
        <v>13524</v>
      </c>
      <c r="G173" s="64"/>
      <c r="H173" s="64"/>
      <c r="I173" s="177"/>
      <c r="J173" s="64"/>
      <c r="K173" s="64"/>
      <c r="L173" s="62"/>
      <c r="M173" s="223"/>
      <c r="N173" s="43"/>
      <c r="O173" s="43"/>
      <c r="P173" s="43"/>
      <c r="Q173" s="43"/>
      <c r="R173" s="43"/>
      <c r="S173" s="43"/>
      <c r="T173" s="79"/>
      <c r="AT173" s="25" t="s">
        <v>506</v>
      </c>
      <c r="AU173" s="25" t="s">
        <v>82</v>
      </c>
    </row>
    <row r="174" spans="2:65" s="1" customFormat="1" ht="16.5" customHeight="1">
      <c r="B174" s="42"/>
      <c r="C174" s="209" t="s">
        <v>977</v>
      </c>
      <c r="D174" s="209" t="s">
        <v>498</v>
      </c>
      <c r="E174" s="210" t="s">
        <v>13525</v>
      </c>
      <c r="F174" s="211" t="s">
        <v>13526</v>
      </c>
      <c r="G174" s="212" t="s">
        <v>2537</v>
      </c>
      <c r="H174" s="213">
        <v>1</v>
      </c>
      <c r="I174" s="214"/>
      <c r="J174" s="215">
        <f>ROUND(I174*H174,2)</f>
        <v>0</v>
      </c>
      <c r="K174" s="211" t="s">
        <v>23</v>
      </c>
      <c r="L174" s="62"/>
      <c r="M174" s="216" t="s">
        <v>23</v>
      </c>
      <c r="N174" s="217" t="s">
        <v>44</v>
      </c>
      <c r="O174" s="43"/>
      <c r="P174" s="218">
        <f>O174*H174</f>
        <v>0</v>
      </c>
      <c r="Q174" s="218">
        <v>0</v>
      </c>
      <c r="R174" s="218">
        <f>Q174*H174</f>
        <v>0</v>
      </c>
      <c r="S174" s="218">
        <v>0</v>
      </c>
      <c r="T174" s="219">
        <f>S174*H174</f>
        <v>0</v>
      </c>
      <c r="AR174" s="25" t="s">
        <v>502</v>
      </c>
      <c r="AT174" s="25" t="s">
        <v>498</v>
      </c>
      <c r="AU174" s="25" t="s">
        <v>82</v>
      </c>
      <c r="AY174" s="25" t="s">
        <v>492</v>
      </c>
      <c r="BE174" s="220">
        <f>IF(N174="základní",J174,0)</f>
        <v>0</v>
      </c>
      <c r="BF174" s="220">
        <f>IF(N174="snížená",J174,0)</f>
        <v>0</v>
      </c>
      <c r="BG174" s="220">
        <f>IF(N174="zákl. přenesená",J174,0)</f>
        <v>0</v>
      </c>
      <c r="BH174" s="220">
        <f>IF(N174="sníž. přenesená",J174,0)</f>
        <v>0</v>
      </c>
      <c r="BI174" s="220">
        <f>IF(N174="nulová",J174,0)</f>
        <v>0</v>
      </c>
      <c r="BJ174" s="25" t="s">
        <v>80</v>
      </c>
      <c r="BK174" s="220">
        <f>ROUND(I174*H174,2)</f>
        <v>0</v>
      </c>
      <c r="BL174" s="25" t="s">
        <v>502</v>
      </c>
      <c r="BM174" s="25" t="s">
        <v>1331</v>
      </c>
    </row>
    <row r="175" spans="2:65" s="1" customFormat="1">
      <c r="B175" s="42"/>
      <c r="C175" s="64"/>
      <c r="D175" s="221" t="s">
        <v>506</v>
      </c>
      <c r="E175" s="64"/>
      <c r="F175" s="222" t="s">
        <v>13526</v>
      </c>
      <c r="G175" s="64"/>
      <c r="H175" s="64"/>
      <c r="I175" s="177"/>
      <c r="J175" s="64"/>
      <c r="K175" s="64"/>
      <c r="L175" s="62"/>
      <c r="M175" s="223"/>
      <c r="N175" s="43"/>
      <c r="O175" s="43"/>
      <c r="P175" s="43"/>
      <c r="Q175" s="43"/>
      <c r="R175" s="43"/>
      <c r="S175" s="43"/>
      <c r="T175" s="79"/>
      <c r="AT175" s="25" t="s">
        <v>506</v>
      </c>
      <c r="AU175" s="25" t="s">
        <v>82</v>
      </c>
    </row>
    <row r="176" spans="2:65" s="1" customFormat="1" ht="24">
      <c r="B176" s="42"/>
      <c r="C176" s="64"/>
      <c r="D176" s="227" t="s">
        <v>2254</v>
      </c>
      <c r="E176" s="64"/>
      <c r="F176" s="273" t="s">
        <v>13527</v>
      </c>
      <c r="G176" s="64"/>
      <c r="H176" s="64"/>
      <c r="I176" s="177"/>
      <c r="J176" s="64"/>
      <c r="K176" s="64"/>
      <c r="L176" s="62"/>
      <c r="M176" s="223"/>
      <c r="N176" s="43"/>
      <c r="O176" s="43"/>
      <c r="P176" s="43"/>
      <c r="Q176" s="43"/>
      <c r="R176" s="43"/>
      <c r="S176" s="43"/>
      <c r="T176" s="79"/>
      <c r="AT176" s="25" t="s">
        <v>2254</v>
      </c>
      <c r="AU176" s="25" t="s">
        <v>82</v>
      </c>
    </row>
    <row r="177" spans="2:65" s="1" customFormat="1" ht="16.5" customHeight="1">
      <c r="B177" s="42"/>
      <c r="C177" s="209" t="s">
        <v>993</v>
      </c>
      <c r="D177" s="209" t="s">
        <v>498</v>
      </c>
      <c r="E177" s="210" t="s">
        <v>13528</v>
      </c>
      <c r="F177" s="211" t="s">
        <v>13529</v>
      </c>
      <c r="G177" s="212" t="s">
        <v>2537</v>
      </c>
      <c r="H177" s="213">
        <v>1</v>
      </c>
      <c r="I177" s="214"/>
      <c r="J177" s="215">
        <f>ROUND(I177*H177,2)</f>
        <v>0</v>
      </c>
      <c r="K177" s="211" t="s">
        <v>23</v>
      </c>
      <c r="L177" s="62"/>
      <c r="M177" s="216" t="s">
        <v>23</v>
      </c>
      <c r="N177" s="217" t="s">
        <v>44</v>
      </c>
      <c r="O177" s="43"/>
      <c r="P177" s="218">
        <f>O177*H177</f>
        <v>0</v>
      </c>
      <c r="Q177" s="218">
        <v>0</v>
      </c>
      <c r="R177" s="218">
        <f>Q177*H177</f>
        <v>0</v>
      </c>
      <c r="S177" s="218">
        <v>0</v>
      </c>
      <c r="T177" s="219">
        <f>S177*H177</f>
        <v>0</v>
      </c>
      <c r="AR177" s="25" t="s">
        <v>502</v>
      </c>
      <c r="AT177" s="25" t="s">
        <v>498</v>
      </c>
      <c r="AU177" s="25" t="s">
        <v>82</v>
      </c>
      <c r="AY177" s="25" t="s">
        <v>492</v>
      </c>
      <c r="BE177" s="220">
        <f>IF(N177="základní",J177,0)</f>
        <v>0</v>
      </c>
      <c r="BF177" s="220">
        <f>IF(N177="snížená",J177,0)</f>
        <v>0</v>
      </c>
      <c r="BG177" s="220">
        <f>IF(N177="zákl. přenesená",J177,0)</f>
        <v>0</v>
      </c>
      <c r="BH177" s="220">
        <f>IF(N177="sníž. přenesená",J177,0)</f>
        <v>0</v>
      </c>
      <c r="BI177" s="220">
        <f>IF(N177="nulová",J177,0)</f>
        <v>0</v>
      </c>
      <c r="BJ177" s="25" t="s">
        <v>80</v>
      </c>
      <c r="BK177" s="220">
        <f>ROUND(I177*H177,2)</f>
        <v>0</v>
      </c>
      <c r="BL177" s="25" t="s">
        <v>502</v>
      </c>
      <c r="BM177" s="25" t="s">
        <v>1365</v>
      </c>
    </row>
    <row r="178" spans="2:65" s="1" customFormat="1">
      <c r="B178" s="42"/>
      <c r="C178" s="64"/>
      <c r="D178" s="221" t="s">
        <v>506</v>
      </c>
      <c r="E178" s="64"/>
      <c r="F178" s="222" t="s">
        <v>13529</v>
      </c>
      <c r="G178" s="64"/>
      <c r="H178" s="64"/>
      <c r="I178" s="177"/>
      <c r="J178" s="64"/>
      <c r="K178" s="64"/>
      <c r="L178" s="62"/>
      <c r="M178" s="223"/>
      <c r="N178" s="43"/>
      <c r="O178" s="43"/>
      <c r="P178" s="43"/>
      <c r="Q178" s="43"/>
      <c r="R178" s="43"/>
      <c r="S178" s="43"/>
      <c r="T178" s="79"/>
      <c r="AT178" s="25" t="s">
        <v>506</v>
      </c>
      <c r="AU178" s="25" t="s">
        <v>82</v>
      </c>
    </row>
    <row r="179" spans="2:65" s="1" customFormat="1" ht="24">
      <c r="B179" s="42"/>
      <c r="C179" s="64"/>
      <c r="D179" s="227" t="s">
        <v>2254</v>
      </c>
      <c r="E179" s="64"/>
      <c r="F179" s="273" t="s">
        <v>13530</v>
      </c>
      <c r="G179" s="64"/>
      <c r="H179" s="64"/>
      <c r="I179" s="177"/>
      <c r="J179" s="64"/>
      <c r="K179" s="64"/>
      <c r="L179" s="62"/>
      <c r="M179" s="223"/>
      <c r="N179" s="43"/>
      <c r="O179" s="43"/>
      <c r="P179" s="43"/>
      <c r="Q179" s="43"/>
      <c r="R179" s="43"/>
      <c r="S179" s="43"/>
      <c r="T179" s="79"/>
      <c r="AT179" s="25" t="s">
        <v>2254</v>
      </c>
      <c r="AU179" s="25" t="s">
        <v>82</v>
      </c>
    </row>
    <row r="180" spans="2:65" s="1" customFormat="1" ht="16.5" customHeight="1">
      <c r="B180" s="42"/>
      <c r="C180" s="209" t="s">
        <v>1008</v>
      </c>
      <c r="D180" s="209" t="s">
        <v>498</v>
      </c>
      <c r="E180" s="210" t="s">
        <v>13531</v>
      </c>
      <c r="F180" s="211" t="s">
        <v>13532</v>
      </c>
      <c r="G180" s="212" t="s">
        <v>2537</v>
      </c>
      <c r="H180" s="213">
        <v>1</v>
      </c>
      <c r="I180" s="214"/>
      <c r="J180" s="215">
        <f>ROUND(I180*H180,2)</f>
        <v>0</v>
      </c>
      <c r="K180" s="211" t="s">
        <v>23</v>
      </c>
      <c r="L180" s="62"/>
      <c r="M180" s="216" t="s">
        <v>23</v>
      </c>
      <c r="N180" s="217" t="s">
        <v>44</v>
      </c>
      <c r="O180" s="43"/>
      <c r="P180" s="218">
        <f>O180*H180</f>
        <v>0</v>
      </c>
      <c r="Q180" s="218">
        <v>0</v>
      </c>
      <c r="R180" s="218">
        <f>Q180*H180</f>
        <v>0</v>
      </c>
      <c r="S180" s="218">
        <v>0</v>
      </c>
      <c r="T180" s="219">
        <f>S180*H180</f>
        <v>0</v>
      </c>
      <c r="AR180" s="25" t="s">
        <v>502</v>
      </c>
      <c r="AT180" s="25" t="s">
        <v>498</v>
      </c>
      <c r="AU180" s="25" t="s">
        <v>82</v>
      </c>
      <c r="AY180" s="25" t="s">
        <v>492</v>
      </c>
      <c r="BE180" s="220">
        <f>IF(N180="základní",J180,0)</f>
        <v>0</v>
      </c>
      <c r="BF180" s="220">
        <f>IF(N180="snížená",J180,0)</f>
        <v>0</v>
      </c>
      <c r="BG180" s="220">
        <f>IF(N180="zákl. přenesená",J180,0)</f>
        <v>0</v>
      </c>
      <c r="BH180" s="220">
        <f>IF(N180="sníž. přenesená",J180,0)</f>
        <v>0</v>
      </c>
      <c r="BI180" s="220">
        <f>IF(N180="nulová",J180,0)</f>
        <v>0</v>
      </c>
      <c r="BJ180" s="25" t="s">
        <v>80</v>
      </c>
      <c r="BK180" s="220">
        <f>ROUND(I180*H180,2)</f>
        <v>0</v>
      </c>
      <c r="BL180" s="25" t="s">
        <v>502</v>
      </c>
      <c r="BM180" s="25" t="s">
        <v>1393</v>
      </c>
    </row>
    <row r="181" spans="2:65" s="1" customFormat="1">
      <c r="B181" s="42"/>
      <c r="C181" s="64"/>
      <c r="D181" s="227" t="s">
        <v>506</v>
      </c>
      <c r="E181" s="64"/>
      <c r="F181" s="274" t="s">
        <v>13532</v>
      </c>
      <c r="G181" s="64"/>
      <c r="H181" s="64"/>
      <c r="I181" s="177"/>
      <c r="J181" s="64"/>
      <c r="K181" s="64"/>
      <c r="L181" s="62"/>
      <c r="M181" s="223"/>
      <c r="N181" s="43"/>
      <c r="O181" s="43"/>
      <c r="P181" s="43"/>
      <c r="Q181" s="43"/>
      <c r="R181" s="43"/>
      <c r="S181" s="43"/>
      <c r="T181" s="79"/>
      <c r="AT181" s="25" t="s">
        <v>506</v>
      </c>
      <c r="AU181" s="25" t="s">
        <v>82</v>
      </c>
    </row>
    <row r="182" spans="2:65" s="1" customFormat="1" ht="16.5" customHeight="1">
      <c r="B182" s="42"/>
      <c r="C182" s="209" t="s">
        <v>497</v>
      </c>
      <c r="D182" s="209" t="s">
        <v>498</v>
      </c>
      <c r="E182" s="210" t="s">
        <v>13533</v>
      </c>
      <c r="F182" s="211" t="s">
        <v>13246</v>
      </c>
      <c r="G182" s="212" t="s">
        <v>2537</v>
      </c>
      <c r="H182" s="213">
        <v>1</v>
      </c>
      <c r="I182" s="214"/>
      <c r="J182" s="215">
        <f>ROUND(I182*H182,2)</f>
        <v>0</v>
      </c>
      <c r="K182" s="211" t="s">
        <v>23</v>
      </c>
      <c r="L182" s="62"/>
      <c r="M182" s="216" t="s">
        <v>23</v>
      </c>
      <c r="N182" s="217" t="s">
        <v>44</v>
      </c>
      <c r="O182" s="43"/>
      <c r="P182" s="218">
        <f>O182*H182</f>
        <v>0</v>
      </c>
      <c r="Q182" s="218">
        <v>0</v>
      </c>
      <c r="R182" s="218">
        <f>Q182*H182</f>
        <v>0</v>
      </c>
      <c r="S182" s="218">
        <v>0</v>
      </c>
      <c r="T182" s="219">
        <f>S182*H182</f>
        <v>0</v>
      </c>
      <c r="AR182" s="25" t="s">
        <v>502</v>
      </c>
      <c r="AT182" s="25" t="s">
        <v>498</v>
      </c>
      <c r="AU182" s="25" t="s">
        <v>82</v>
      </c>
      <c r="AY182" s="25" t="s">
        <v>492</v>
      </c>
      <c r="BE182" s="220">
        <f>IF(N182="základní",J182,0)</f>
        <v>0</v>
      </c>
      <c r="BF182" s="220">
        <f>IF(N182="snížená",J182,0)</f>
        <v>0</v>
      </c>
      <c r="BG182" s="220">
        <f>IF(N182="zákl. přenesená",J182,0)</f>
        <v>0</v>
      </c>
      <c r="BH182" s="220">
        <f>IF(N182="sníž. přenesená",J182,0)</f>
        <v>0</v>
      </c>
      <c r="BI182" s="220">
        <f>IF(N182="nulová",J182,0)</f>
        <v>0</v>
      </c>
      <c r="BJ182" s="25" t="s">
        <v>80</v>
      </c>
      <c r="BK182" s="220">
        <f>ROUND(I182*H182,2)</f>
        <v>0</v>
      </c>
      <c r="BL182" s="25" t="s">
        <v>502</v>
      </c>
      <c r="BM182" s="25" t="s">
        <v>1407</v>
      </c>
    </row>
    <row r="183" spans="2:65" s="1" customFormat="1">
      <c r="B183" s="42"/>
      <c r="C183" s="64"/>
      <c r="D183" s="227" t="s">
        <v>506</v>
      </c>
      <c r="E183" s="64"/>
      <c r="F183" s="274" t="s">
        <v>13246</v>
      </c>
      <c r="G183" s="64"/>
      <c r="H183" s="64"/>
      <c r="I183" s="177"/>
      <c r="J183" s="64"/>
      <c r="K183" s="64"/>
      <c r="L183" s="62"/>
      <c r="M183" s="223"/>
      <c r="N183" s="43"/>
      <c r="O183" s="43"/>
      <c r="P183" s="43"/>
      <c r="Q183" s="43"/>
      <c r="R183" s="43"/>
      <c r="S183" s="43"/>
      <c r="T183" s="79"/>
      <c r="AT183" s="25" t="s">
        <v>506</v>
      </c>
      <c r="AU183" s="25" t="s">
        <v>82</v>
      </c>
    </row>
    <row r="184" spans="2:65" s="1" customFormat="1" ht="16.5" customHeight="1">
      <c r="B184" s="42"/>
      <c r="C184" s="209" t="s">
        <v>1022</v>
      </c>
      <c r="D184" s="209" t="s">
        <v>498</v>
      </c>
      <c r="E184" s="210" t="s">
        <v>13534</v>
      </c>
      <c r="F184" s="211" t="s">
        <v>13248</v>
      </c>
      <c r="G184" s="212" t="s">
        <v>2537</v>
      </c>
      <c r="H184" s="213">
        <v>15</v>
      </c>
      <c r="I184" s="214"/>
      <c r="J184" s="215">
        <f>ROUND(I184*H184,2)</f>
        <v>0</v>
      </c>
      <c r="K184" s="211" t="s">
        <v>23</v>
      </c>
      <c r="L184" s="62"/>
      <c r="M184" s="216" t="s">
        <v>23</v>
      </c>
      <c r="N184" s="217" t="s">
        <v>44</v>
      </c>
      <c r="O184" s="43"/>
      <c r="P184" s="218">
        <f>O184*H184</f>
        <v>0</v>
      </c>
      <c r="Q184" s="218">
        <v>0</v>
      </c>
      <c r="R184" s="218">
        <f>Q184*H184</f>
        <v>0</v>
      </c>
      <c r="S184" s="218">
        <v>0</v>
      </c>
      <c r="T184" s="219">
        <f>S184*H184</f>
        <v>0</v>
      </c>
      <c r="AR184" s="25" t="s">
        <v>502</v>
      </c>
      <c r="AT184" s="25" t="s">
        <v>498</v>
      </c>
      <c r="AU184" s="25" t="s">
        <v>82</v>
      </c>
      <c r="AY184" s="25" t="s">
        <v>492</v>
      </c>
      <c r="BE184" s="220">
        <f>IF(N184="základní",J184,0)</f>
        <v>0</v>
      </c>
      <c r="BF184" s="220">
        <f>IF(N184="snížená",J184,0)</f>
        <v>0</v>
      </c>
      <c r="BG184" s="220">
        <f>IF(N184="zákl. přenesená",J184,0)</f>
        <v>0</v>
      </c>
      <c r="BH184" s="220">
        <f>IF(N184="sníž. přenesená",J184,0)</f>
        <v>0</v>
      </c>
      <c r="BI184" s="220">
        <f>IF(N184="nulová",J184,0)</f>
        <v>0</v>
      </c>
      <c r="BJ184" s="25" t="s">
        <v>80</v>
      </c>
      <c r="BK184" s="220">
        <f>ROUND(I184*H184,2)</f>
        <v>0</v>
      </c>
      <c r="BL184" s="25" t="s">
        <v>502</v>
      </c>
      <c r="BM184" s="25" t="s">
        <v>1419</v>
      </c>
    </row>
    <row r="185" spans="2:65" s="1" customFormat="1">
      <c r="B185" s="42"/>
      <c r="C185" s="64"/>
      <c r="D185" s="221" t="s">
        <v>506</v>
      </c>
      <c r="E185" s="64"/>
      <c r="F185" s="222" t="s">
        <v>13248</v>
      </c>
      <c r="G185" s="64"/>
      <c r="H185" s="64"/>
      <c r="I185" s="177"/>
      <c r="J185" s="64"/>
      <c r="K185" s="64"/>
      <c r="L185" s="62"/>
      <c r="M185" s="223"/>
      <c r="N185" s="43"/>
      <c r="O185" s="43"/>
      <c r="P185" s="43"/>
      <c r="Q185" s="43"/>
      <c r="R185" s="43"/>
      <c r="S185" s="43"/>
      <c r="T185" s="79"/>
      <c r="AT185" s="25" t="s">
        <v>506</v>
      </c>
      <c r="AU185" s="25" t="s">
        <v>82</v>
      </c>
    </row>
    <row r="186" spans="2:65" s="1" customFormat="1" ht="24">
      <c r="B186" s="42"/>
      <c r="C186" s="64"/>
      <c r="D186" s="227" t="s">
        <v>2254</v>
      </c>
      <c r="E186" s="64"/>
      <c r="F186" s="273" t="s">
        <v>13535</v>
      </c>
      <c r="G186" s="64"/>
      <c r="H186" s="64"/>
      <c r="I186" s="177"/>
      <c r="J186" s="64"/>
      <c r="K186" s="64"/>
      <c r="L186" s="62"/>
      <c r="M186" s="223"/>
      <c r="N186" s="43"/>
      <c r="O186" s="43"/>
      <c r="P186" s="43"/>
      <c r="Q186" s="43"/>
      <c r="R186" s="43"/>
      <c r="S186" s="43"/>
      <c r="T186" s="79"/>
      <c r="AT186" s="25" t="s">
        <v>2254</v>
      </c>
      <c r="AU186" s="25" t="s">
        <v>82</v>
      </c>
    </row>
    <row r="187" spans="2:65" s="1" customFormat="1" ht="16.5" customHeight="1">
      <c r="B187" s="42"/>
      <c r="C187" s="209" t="s">
        <v>1034</v>
      </c>
      <c r="D187" s="209" t="s">
        <v>498</v>
      </c>
      <c r="E187" s="210" t="s">
        <v>13536</v>
      </c>
      <c r="F187" s="211" t="s">
        <v>13537</v>
      </c>
      <c r="G187" s="212" t="s">
        <v>2537</v>
      </c>
      <c r="H187" s="213">
        <v>1</v>
      </c>
      <c r="I187" s="214"/>
      <c r="J187" s="215">
        <f>ROUND(I187*H187,2)</f>
        <v>0</v>
      </c>
      <c r="K187" s="211" t="s">
        <v>23</v>
      </c>
      <c r="L187" s="62"/>
      <c r="M187" s="216" t="s">
        <v>23</v>
      </c>
      <c r="N187" s="217" t="s">
        <v>44</v>
      </c>
      <c r="O187" s="43"/>
      <c r="P187" s="218">
        <f>O187*H187</f>
        <v>0</v>
      </c>
      <c r="Q187" s="218">
        <v>0</v>
      </c>
      <c r="R187" s="218">
        <f>Q187*H187</f>
        <v>0</v>
      </c>
      <c r="S187" s="218">
        <v>0</v>
      </c>
      <c r="T187" s="219">
        <f>S187*H187</f>
        <v>0</v>
      </c>
      <c r="AR187" s="25" t="s">
        <v>502</v>
      </c>
      <c r="AT187" s="25" t="s">
        <v>498</v>
      </c>
      <c r="AU187" s="25" t="s">
        <v>82</v>
      </c>
      <c r="AY187" s="25" t="s">
        <v>492</v>
      </c>
      <c r="BE187" s="220">
        <f>IF(N187="základní",J187,0)</f>
        <v>0</v>
      </c>
      <c r="BF187" s="220">
        <f>IF(N187="snížená",J187,0)</f>
        <v>0</v>
      </c>
      <c r="BG187" s="220">
        <f>IF(N187="zákl. přenesená",J187,0)</f>
        <v>0</v>
      </c>
      <c r="BH187" s="220">
        <f>IF(N187="sníž. přenesená",J187,0)</f>
        <v>0</v>
      </c>
      <c r="BI187" s="220">
        <f>IF(N187="nulová",J187,0)</f>
        <v>0</v>
      </c>
      <c r="BJ187" s="25" t="s">
        <v>80</v>
      </c>
      <c r="BK187" s="220">
        <f>ROUND(I187*H187,2)</f>
        <v>0</v>
      </c>
      <c r="BL187" s="25" t="s">
        <v>502</v>
      </c>
      <c r="BM187" s="25" t="s">
        <v>1432</v>
      </c>
    </row>
    <row r="188" spans="2:65" s="1" customFormat="1">
      <c r="B188" s="42"/>
      <c r="C188" s="64"/>
      <c r="D188" s="227" t="s">
        <v>506</v>
      </c>
      <c r="E188" s="64"/>
      <c r="F188" s="274" t="s">
        <v>13537</v>
      </c>
      <c r="G188" s="64"/>
      <c r="H188" s="64"/>
      <c r="I188" s="177"/>
      <c r="J188" s="64"/>
      <c r="K188" s="64"/>
      <c r="L188" s="62"/>
      <c r="M188" s="223"/>
      <c r="N188" s="43"/>
      <c r="O188" s="43"/>
      <c r="P188" s="43"/>
      <c r="Q188" s="43"/>
      <c r="R188" s="43"/>
      <c r="S188" s="43"/>
      <c r="T188" s="79"/>
      <c r="AT188" s="25" t="s">
        <v>506</v>
      </c>
      <c r="AU188" s="25" t="s">
        <v>82</v>
      </c>
    </row>
    <row r="189" spans="2:65" s="1" customFormat="1" ht="16.5" customHeight="1">
      <c r="B189" s="42"/>
      <c r="C189" s="209" t="s">
        <v>1039</v>
      </c>
      <c r="D189" s="209" t="s">
        <v>498</v>
      </c>
      <c r="E189" s="210" t="s">
        <v>13538</v>
      </c>
      <c r="F189" s="211" t="s">
        <v>13539</v>
      </c>
      <c r="G189" s="212" t="s">
        <v>13540</v>
      </c>
      <c r="H189" s="213">
        <v>2</v>
      </c>
      <c r="I189" s="214"/>
      <c r="J189" s="215">
        <f>ROUND(I189*H189,2)</f>
        <v>0</v>
      </c>
      <c r="K189" s="211" t="s">
        <v>23</v>
      </c>
      <c r="L189" s="62"/>
      <c r="M189" s="216" t="s">
        <v>23</v>
      </c>
      <c r="N189" s="217" t="s">
        <v>44</v>
      </c>
      <c r="O189" s="43"/>
      <c r="P189" s="218">
        <f>O189*H189</f>
        <v>0</v>
      </c>
      <c r="Q189" s="218">
        <v>0</v>
      </c>
      <c r="R189" s="218">
        <f>Q189*H189</f>
        <v>0</v>
      </c>
      <c r="S189" s="218">
        <v>0</v>
      </c>
      <c r="T189" s="219">
        <f>S189*H189</f>
        <v>0</v>
      </c>
      <c r="AR189" s="25" t="s">
        <v>502</v>
      </c>
      <c r="AT189" s="25" t="s">
        <v>498</v>
      </c>
      <c r="AU189" s="25" t="s">
        <v>82</v>
      </c>
      <c r="AY189" s="25" t="s">
        <v>492</v>
      </c>
      <c r="BE189" s="220">
        <f>IF(N189="základní",J189,0)</f>
        <v>0</v>
      </c>
      <c r="BF189" s="220">
        <f>IF(N189="snížená",J189,0)</f>
        <v>0</v>
      </c>
      <c r="BG189" s="220">
        <f>IF(N189="zákl. přenesená",J189,0)</f>
        <v>0</v>
      </c>
      <c r="BH189" s="220">
        <f>IF(N189="sníž. přenesená",J189,0)</f>
        <v>0</v>
      </c>
      <c r="BI189" s="220">
        <f>IF(N189="nulová",J189,0)</f>
        <v>0</v>
      </c>
      <c r="BJ189" s="25" t="s">
        <v>80</v>
      </c>
      <c r="BK189" s="220">
        <f>ROUND(I189*H189,2)</f>
        <v>0</v>
      </c>
      <c r="BL189" s="25" t="s">
        <v>502</v>
      </c>
      <c r="BM189" s="25" t="s">
        <v>1448</v>
      </c>
    </row>
    <row r="190" spans="2:65" s="1" customFormat="1">
      <c r="B190" s="42"/>
      <c r="C190" s="64"/>
      <c r="D190" s="227" t="s">
        <v>506</v>
      </c>
      <c r="E190" s="64"/>
      <c r="F190" s="274" t="s">
        <v>13539</v>
      </c>
      <c r="G190" s="64"/>
      <c r="H190" s="64"/>
      <c r="I190" s="177"/>
      <c r="J190" s="64"/>
      <c r="K190" s="64"/>
      <c r="L190" s="62"/>
      <c r="M190" s="223"/>
      <c r="N190" s="43"/>
      <c r="O190" s="43"/>
      <c r="P190" s="43"/>
      <c r="Q190" s="43"/>
      <c r="R190" s="43"/>
      <c r="S190" s="43"/>
      <c r="T190" s="79"/>
      <c r="AT190" s="25" t="s">
        <v>506</v>
      </c>
      <c r="AU190" s="25" t="s">
        <v>82</v>
      </c>
    </row>
    <row r="191" spans="2:65" s="1" customFormat="1" ht="16.5" customHeight="1">
      <c r="B191" s="42"/>
      <c r="C191" s="209" t="s">
        <v>1044</v>
      </c>
      <c r="D191" s="209" t="s">
        <v>498</v>
      </c>
      <c r="E191" s="210" t="s">
        <v>13541</v>
      </c>
      <c r="F191" s="211" t="s">
        <v>13542</v>
      </c>
      <c r="G191" s="212" t="s">
        <v>2537</v>
      </c>
      <c r="H191" s="213">
        <v>40</v>
      </c>
      <c r="I191" s="214"/>
      <c r="J191" s="215">
        <f>ROUND(I191*H191,2)</f>
        <v>0</v>
      </c>
      <c r="K191" s="211" t="s">
        <v>23</v>
      </c>
      <c r="L191" s="62"/>
      <c r="M191" s="216" t="s">
        <v>23</v>
      </c>
      <c r="N191" s="217" t="s">
        <v>44</v>
      </c>
      <c r="O191" s="43"/>
      <c r="P191" s="218">
        <f>O191*H191</f>
        <v>0</v>
      </c>
      <c r="Q191" s="218">
        <v>0</v>
      </c>
      <c r="R191" s="218">
        <f>Q191*H191</f>
        <v>0</v>
      </c>
      <c r="S191" s="218">
        <v>0</v>
      </c>
      <c r="T191" s="219">
        <f>S191*H191</f>
        <v>0</v>
      </c>
      <c r="AR191" s="25" t="s">
        <v>502</v>
      </c>
      <c r="AT191" s="25" t="s">
        <v>498</v>
      </c>
      <c r="AU191" s="25" t="s">
        <v>82</v>
      </c>
      <c r="AY191" s="25" t="s">
        <v>492</v>
      </c>
      <c r="BE191" s="220">
        <f>IF(N191="základní",J191,0)</f>
        <v>0</v>
      </c>
      <c r="BF191" s="220">
        <f>IF(N191="snížená",J191,0)</f>
        <v>0</v>
      </c>
      <c r="BG191" s="220">
        <f>IF(N191="zákl. přenesená",J191,0)</f>
        <v>0</v>
      </c>
      <c r="BH191" s="220">
        <f>IF(N191="sníž. přenesená",J191,0)</f>
        <v>0</v>
      </c>
      <c r="BI191" s="220">
        <f>IF(N191="nulová",J191,0)</f>
        <v>0</v>
      </c>
      <c r="BJ191" s="25" t="s">
        <v>80</v>
      </c>
      <c r="BK191" s="220">
        <f>ROUND(I191*H191,2)</f>
        <v>0</v>
      </c>
      <c r="BL191" s="25" t="s">
        <v>502</v>
      </c>
      <c r="BM191" s="25" t="s">
        <v>1458</v>
      </c>
    </row>
    <row r="192" spans="2:65" s="1" customFormat="1">
      <c r="B192" s="42"/>
      <c r="C192" s="64"/>
      <c r="D192" s="227" t="s">
        <v>506</v>
      </c>
      <c r="E192" s="64"/>
      <c r="F192" s="274" t="s">
        <v>13542</v>
      </c>
      <c r="G192" s="64"/>
      <c r="H192" s="64"/>
      <c r="I192" s="177"/>
      <c r="J192" s="64"/>
      <c r="K192" s="64"/>
      <c r="L192" s="62"/>
      <c r="M192" s="223"/>
      <c r="N192" s="43"/>
      <c r="O192" s="43"/>
      <c r="P192" s="43"/>
      <c r="Q192" s="43"/>
      <c r="R192" s="43"/>
      <c r="S192" s="43"/>
      <c r="T192" s="79"/>
      <c r="AT192" s="25" t="s">
        <v>506</v>
      </c>
      <c r="AU192" s="25" t="s">
        <v>82</v>
      </c>
    </row>
    <row r="193" spans="2:65" s="1" customFormat="1" ht="16.5" customHeight="1">
      <c r="B193" s="42"/>
      <c r="C193" s="209" t="s">
        <v>1055</v>
      </c>
      <c r="D193" s="209" t="s">
        <v>498</v>
      </c>
      <c r="E193" s="210" t="s">
        <v>13543</v>
      </c>
      <c r="F193" s="211" t="s">
        <v>13544</v>
      </c>
      <c r="G193" s="212" t="s">
        <v>2537</v>
      </c>
      <c r="H193" s="213">
        <v>5</v>
      </c>
      <c r="I193" s="214"/>
      <c r="J193" s="215">
        <f>ROUND(I193*H193,2)</f>
        <v>0</v>
      </c>
      <c r="K193" s="211" t="s">
        <v>23</v>
      </c>
      <c r="L193" s="62"/>
      <c r="M193" s="216" t="s">
        <v>23</v>
      </c>
      <c r="N193" s="217" t="s">
        <v>44</v>
      </c>
      <c r="O193" s="43"/>
      <c r="P193" s="218">
        <f>O193*H193</f>
        <v>0</v>
      </c>
      <c r="Q193" s="218">
        <v>0</v>
      </c>
      <c r="R193" s="218">
        <f>Q193*H193</f>
        <v>0</v>
      </c>
      <c r="S193" s="218">
        <v>0</v>
      </c>
      <c r="T193" s="219">
        <f>S193*H193</f>
        <v>0</v>
      </c>
      <c r="AR193" s="25" t="s">
        <v>502</v>
      </c>
      <c r="AT193" s="25" t="s">
        <v>498</v>
      </c>
      <c r="AU193" s="25" t="s">
        <v>82</v>
      </c>
      <c r="AY193" s="25" t="s">
        <v>492</v>
      </c>
      <c r="BE193" s="220">
        <f>IF(N193="základní",J193,0)</f>
        <v>0</v>
      </c>
      <c r="BF193" s="220">
        <f>IF(N193="snížená",J193,0)</f>
        <v>0</v>
      </c>
      <c r="BG193" s="220">
        <f>IF(N193="zákl. přenesená",J193,0)</f>
        <v>0</v>
      </c>
      <c r="BH193" s="220">
        <f>IF(N193="sníž. přenesená",J193,0)</f>
        <v>0</v>
      </c>
      <c r="BI193" s="220">
        <f>IF(N193="nulová",J193,0)</f>
        <v>0</v>
      </c>
      <c r="BJ193" s="25" t="s">
        <v>80</v>
      </c>
      <c r="BK193" s="220">
        <f>ROUND(I193*H193,2)</f>
        <v>0</v>
      </c>
      <c r="BL193" s="25" t="s">
        <v>502</v>
      </c>
      <c r="BM193" s="25" t="s">
        <v>1490</v>
      </c>
    </row>
    <row r="194" spans="2:65" s="1" customFormat="1">
      <c r="B194" s="42"/>
      <c r="C194" s="64"/>
      <c r="D194" s="227" t="s">
        <v>506</v>
      </c>
      <c r="E194" s="64"/>
      <c r="F194" s="274" t="s">
        <v>13544</v>
      </c>
      <c r="G194" s="64"/>
      <c r="H194" s="64"/>
      <c r="I194" s="177"/>
      <c r="J194" s="64"/>
      <c r="K194" s="64"/>
      <c r="L194" s="62"/>
      <c r="M194" s="223"/>
      <c r="N194" s="43"/>
      <c r="O194" s="43"/>
      <c r="P194" s="43"/>
      <c r="Q194" s="43"/>
      <c r="R194" s="43"/>
      <c r="S194" s="43"/>
      <c r="T194" s="79"/>
      <c r="AT194" s="25" t="s">
        <v>506</v>
      </c>
      <c r="AU194" s="25" t="s">
        <v>82</v>
      </c>
    </row>
    <row r="195" spans="2:65" s="1" customFormat="1" ht="16.5" customHeight="1">
      <c r="B195" s="42"/>
      <c r="C195" s="209" t="s">
        <v>1060</v>
      </c>
      <c r="D195" s="209" t="s">
        <v>498</v>
      </c>
      <c r="E195" s="210" t="s">
        <v>13270</v>
      </c>
      <c r="F195" s="211" t="s">
        <v>13271</v>
      </c>
      <c r="G195" s="212" t="s">
        <v>832</v>
      </c>
      <c r="H195" s="213">
        <v>5</v>
      </c>
      <c r="I195" s="214"/>
      <c r="J195" s="215">
        <f>ROUND(I195*H195,2)</f>
        <v>0</v>
      </c>
      <c r="K195" s="211" t="s">
        <v>23</v>
      </c>
      <c r="L195" s="62"/>
      <c r="M195" s="216" t="s">
        <v>23</v>
      </c>
      <c r="N195" s="217" t="s">
        <v>44</v>
      </c>
      <c r="O195" s="43"/>
      <c r="P195" s="218">
        <f>O195*H195</f>
        <v>0</v>
      </c>
      <c r="Q195" s="218">
        <v>0</v>
      </c>
      <c r="R195" s="218">
        <f>Q195*H195</f>
        <v>0</v>
      </c>
      <c r="S195" s="218">
        <v>0</v>
      </c>
      <c r="T195" s="219">
        <f>S195*H195</f>
        <v>0</v>
      </c>
      <c r="AR195" s="25" t="s">
        <v>502</v>
      </c>
      <c r="AT195" s="25" t="s">
        <v>498</v>
      </c>
      <c r="AU195" s="25" t="s">
        <v>82</v>
      </c>
      <c r="AY195" s="25" t="s">
        <v>492</v>
      </c>
      <c r="BE195" s="220">
        <f>IF(N195="základní",J195,0)</f>
        <v>0</v>
      </c>
      <c r="BF195" s="220">
        <f>IF(N195="snížená",J195,0)</f>
        <v>0</v>
      </c>
      <c r="BG195" s="220">
        <f>IF(N195="zákl. přenesená",J195,0)</f>
        <v>0</v>
      </c>
      <c r="BH195" s="220">
        <f>IF(N195="sníž. přenesená",J195,0)</f>
        <v>0</v>
      </c>
      <c r="BI195" s="220">
        <f>IF(N195="nulová",J195,0)</f>
        <v>0</v>
      </c>
      <c r="BJ195" s="25" t="s">
        <v>80</v>
      </c>
      <c r="BK195" s="220">
        <f>ROUND(I195*H195,2)</f>
        <v>0</v>
      </c>
      <c r="BL195" s="25" t="s">
        <v>502</v>
      </c>
      <c r="BM195" s="25" t="s">
        <v>1502</v>
      </c>
    </row>
    <row r="196" spans="2:65" s="1" customFormat="1">
      <c r="B196" s="42"/>
      <c r="C196" s="64"/>
      <c r="D196" s="227" t="s">
        <v>506</v>
      </c>
      <c r="E196" s="64"/>
      <c r="F196" s="274" t="s">
        <v>13271</v>
      </c>
      <c r="G196" s="64"/>
      <c r="H196" s="64"/>
      <c r="I196" s="177"/>
      <c r="J196" s="64"/>
      <c r="K196" s="64"/>
      <c r="L196" s="62"/>
      <c r="M196" s="223"/>
      <c r="N196" s="43"/>
      <c r="O196" s="43"/>
      <c r="P196" s="43"/>
      <c r="Q196" s="43"/>
      <c r="R196" s="43"/>
      <c r="S196" s="43"/>
      <c r="T196" s="79"/>
      <c r="AT196" s="25" t="s">
        <v>506</v>
      </c>
      <c r="AU196" s="25" t="s">
        <v>82</v>
      </c>
    </row>
    <row r="197" spans="2:65" s="1" customFormat="1" ht="16.5" customHeight="1">
      <c r="B197" s="42"/>
      <c r="C197" s="209" t="s">
        <v>1067</v>
      </c>
      <c r="D197" s="209" t="s">
        <v>498</v>
      </c>
      <c r="E197" s="210" t="s">
        <v>13545</v>
      </c>
      <c r="F197" s="211" t="s">
        <v>13276</v>
      </c>
      <c r="G197" s="212" t="s">
        <v>2537</v>
      </c>
      <c r="H197" s="213">
        <v>1</v>
      </c>
      <c r="I197" s="214"/>
      <c r="J197" s="215">
        <f>ROUND(I197*H197,2)</f>
        <v>0</v>
      </c>
      <c r="K197" s="211" t="s">
        <v>23</v>
      </c>
      <c r="L197" s="62"/>
      <c r="M197" s="216" t="s">
        <v>23</v>
      </c>
      <c r="N197" s="217" t="s">
        <v>44</v>
      </c>
      <c r="O197" s="43"/>
      <c r="P197" s="218">
        <f>O197*H197</f>
        <v>0</v>
      </c>
      <c r="Q197" s="218">
        <v>0</v>
      </c>
      <c r="R197" s="218">
        <f>Q197*H197</f>
        <v>0</v>
      </c>
      <c r="S197" s="218">
        <v>0</v>
      </c>
      <c r="T197" s="219">
        <f>S197*H197</f>
        <v>0</v>
      </c>
      <c r="AR197" s="25" t="s">
        <v>502</v>
      </c>
      <c r="AT197" s="25" t="s">
        <v>498</v>
      </c>
      <c r="AU197" s="25" t="s">
        <v>82</v>
      </c>
      <c r="AY197" s="25" t="s">
        <v>492</v>
      </c>
      <c r="BE197" s="220">
        <f>IF(N197="základní",J197,0)</f>
        <v>0</v>
      </c>
      <c r="BF197" s="220">
        <f>IF(N197="snížená",J197,0)</f>
        <v>0</v>
      </c>
      <c r="BG197" s="220">
        <f>IF(N197="zákl. přenesená",J197,0)</f>
        <v>0</v>
      </c>
      <c r="BH197" s="220">
        <f>IF(N197="sníž. přenesená",J197,0)</f>
        <v>0</v>
      </c>
      <c r="BI197" s="220">
        <f>IF(N197="nulová",J197,0)</f>
        <v>0</v>
      </c>
      <c r="BJ197" s="25" t="s">
        <v>80</v>
      </c>
      <c r="BK197" s="220">
        <f>ROUND(I197*H197,2)</f>
        <v>0</v>
      </c>
      <c r="BL197" s="25" t="s">
        <v>502</v>
      </c>
      <c r="BM197" s="25" t="s">
        <v>1535</v>
      </c>
    </row>
    <row r="198" spans="2:65" s="1" customFormat="1">
      <c r="B198" s="42"/>
      <c r="C198" s="64"/>
      <c r="D198" s="221" t="s">
        <v>506</v>
      </c>
      <c r="E198" s="64"/>
      <c r="F198" s="222" t="s">
        <v>13276</v>
      </c>
      <c r="G198" s="64"/>
      <c r="H198" s="64"/>
      <c r="I198" s="177"/>
      <c r="J198" s="64"/>
      <c r="K198" s="64"/>
      <c r="L198" s="62"/>
      <c r="M198" s="223"/>
      <c r="N198" s="43"/>
      <c r="O198" s="43"/>
      <c r="P198" s="43"/>
      <c r="Q198" s="43"/>
      <c r="R198" s="43"/>
      <c r="S198" s="43"/>
      <c r="T198" s="79"/>
      <c r="AT198" s="25" t="s">
        <v>506</v>
      </c>
      <c r="AU198" s="25" t="s">
        <v>82</v>
      </c>
    </row>
    <row r="199" spans="2:65" s="11" customFormat="1" ht="29.85" customHeight="1">
      <c r="B199" s="192"/>
      <c r="C199" s="193"/>
      <c r="D199" s="206" t="s">
        <v>72</v>
      </c>
      <c r="E199" s="207" t="s">
        <v>4874</v>
      </c>
      <c r="F199" s="207" t="s">
        <v>13546</v>
      </c>
      <c r="G199" s="193"/>
      <c r="H199" s="193"/>
      <c r="I199" s="196"/>
      <c r="J199" s="208">
        <f>BK199</f>
        <v>0</v>
      </c>
      <c r="K199" s="193"/>
      <c r="L199" s="198"/>
      <c r="M199" s="199"/>
      <c r="N199" s="200"/>
      <c r="O199" s="200"/>
      <c r="P199" s="201">
        <f>SUM(P200:P219)</f>
        <v>0</v>
      </c>
      <c r="Q199" s="200"/>
      <c r="R199" s="201">
        <f>SUM(R200:R219)</f>
        <v>0</v>
      </c>
      <c r="S199" s="200"/>
      <c r="T199" s="202">
        <f>SUM(T200:T219)</f>
        <v>0</v>
      </c>
      <c r="AR199" s="203" t="s">
        <v>80</v>
      </c>
      <c r="AT199" s="204" t="s">
        <v>72</v>
      </c>
      <c r="AU199" s="204" t="s">
        <v>80</v>
      </c>
      <c r="AY199" s="203" t="s">
        <v>492</v>
      </c>
      <c r="BK199" s="205">
        <f>SUM(BK200:BK219)</f>
        <v>0</v>
      </c>
    </row>
    <row r="200" spans="2:65" s="1" customFormat="1" ht="16.5" customHeight="1">
      <c r="B200" s="42"/>
      <c r="C200" s="209" t="s">
        <v>1073</v>
      </c>
      <c r="D200" s="209" t="s">
        <v>498</v>
      </c>
      <c r="E200" s="210" t="s">
        <v>13547</v>
      </c>
      <c r="F200" s="211" t="s">
        <v>13548</v>
      </c>
      <c r="G200" s="212" t="s">
        <v>832</v>
      </c>
      <c r="H200" s="213">
        <v>58</v>
      </c>
      <c r="I200" s="214"/>
      <c r="J200" s="215">
        <f>ROUND(I200*H200,2)</f>
        <v>0</v>
      </c>
      <c r="K200" s="211" t="s">
        <v>23</v>
      </c>
      <c r="L200" s="62"/>
      <c r="M200" s="216" t="s">
        <v>23</v>
      </c>
      <c r="N200" s="217" t="s">
        <v>44</v>
      </c>
      <c r="O200" s="43"/>
      <c r="P200" s="218">
        <f>O200*H200</f>
        <v>0</v>
      </c>
      <c r="Q200" s="218">
        <v>0</v>
      </c>
      <c r="R200" s="218">
        <f>Q200*H200</f>
        <v>0</v>
      </c>
      <c r="S200" s="218">
        <v>0</v>
      </c>
      <c r="T200" s="219">
        <f>S200*H200</f>
        <v>0</v>
      </c>
      <c r="AR200" s="25" t="s">
        <v>502</v>
      </c>
      <c r="AT200" s="25" t="s">
        <v>498</v>
      </c>
      <c r="AU200" s="25" t="s">
        <v>82</v>
      </c>
      <c r="AY200" s="25" t="s">
        <v>492</v>
      </c>
      <c r="BE200" s="220">
        <f>IF(N200="základní",J200,0)</f>
        <v>0</v>
      </c>
      <c r="BF200" s="220">
        <f>IF(N200="snížená",J200,0)</f>
        <v>0</v>
      </c>
      <c r="BG200" s="220">
        <f>IF(N200="zákl. přenesená",J200,0)</f>
        <v>0</v>
      </c>
      <c r="BH200" s="220">
        <f>IF(N200="sníž. přenesená",J200,0)</f>
        <v>0</v>
      </c>
      <c r="BI200" s="220">
        <f>IF(N200="nulová",J200,0)</f>
        <v>0</v>
      </c>
      <c r="BJ200" s="25" t="s">
        <v>80</v>
      </c>
      <c r="BK200" s="220">
        <f>ROUND(I200*H200,2)</f>
        <v>0</v>
      </c>
      <c r="BL200" s="25" t="s">
        <v>502</v>
      </c>
      <c r="BM200" s="25" t="s">
        <v>1546</v>
      </c>
    </row>
    <row r="201" spans="2:65" s="1" customFormat="1">
      <c r="B201" s="42"/>
      <c r="C201" s="64"/>
      <c r="D201" s="221" t="s">
        <v>506</v>
      </c>
      <c r="E201" s="64"/>
      <c r="F201" s="222" t="s">
        <v>13548</v>
      </c>
      <c r="G201" s="64"/>
      <c r="H201" s="64"/>
      <c r="I201" s="177"/>
      <c r="J201" s="64"/>
      <c r="K201" s="64"/>
      <c r="L201" s="62"/>
      <c r="M201" s="223"/>
      <c r="N201" s="43"/>
      <c r="O201" s="43"/>
      <c r="P201" s="43"/>
      <c r="Q201" s="43"/>
      <c r="R201" s="43"/>
      <c r="S201" s="43"/>
      <c r="T201" s="79"/>
      <c r="AT201" s="25" t="s">
        <v>506</v>
      </c>
      <c r="AU201" s="25" t="s">
        <v>82</v>
      </c>
    </row>
    <row r="202" spans="2:65" s="1" customFormat="1" ht="24">
      <c r="B202" s="42"/>
      <c r="C202" s="64"/>
      <c r="D202" s="227" t="s">
        <v>2254</v>
      </c>
      <c r="E202" s="64"/>
      <c r="F202" s="273" t="s">
        <v>13549</v>
      </c>
      <c r="G202" s="64"/>
      <c r="H202" s="64"/>
      <c r="I202" s="177"/>
      <c r="J202" s="64"/>
      <c r="K202" s="64"/>
      <c r="L202" s="62"/>
      <c r="M202" s="223"/>
      <c r="N202" s="43"/>
      <c r="O202" s="43"/>
      <c r="P202" s="43"/>
      <c r="Q202" s="43"/>
      <c r="R202" s="43"/>
      <c r="S202" s="43"/>
      <c r="T202" s="79"/>
      <c r="AT202" s="25" t="s">
        <v>2254</v>
      </c>
      <c r="AU202" s="25" t="s">
        <v>82</v>
      </c>
    </row>
    <row r="203" spans="2:65" s="1" customFormat="1" ht="16.5" customHeight="1">
      <c r="B203" s="42"/>
      <c r="C203" s="209" t="s">
        <v>1079</v>
      </c>
      <c r="D203" s="209" t="s">
        <v>498</v>
      </c>
      <c r="E203" s="210" t="s">
        <v>13550</v>
      </c>
      <c r="F203" s="211" t="s">
        <v>13551</v>
      </c>
      <c r="G203" s="212" t="s">
        <v>832</v>
      </c>
      <c r="H203" s="213">
        <v>1786</v>
      </c>
      <c r="I203" s="214"/>
      <c r="J203" s="215">
        <f>ROUND(I203*H203,2)</f>
        <v>0</v>
      </c>
      <c r="K203" s="211" t="s">
        <v>23</v>
      </c>
      <c r="L203" s="62"/>
      <c r="M203" s="216" t="s">
        <v>23</v>
      </c>
      <c r="N203" s="217" t="s">
        <v>44</v>
      </c>
      <c r="O203" s="43"/>
      <c r="P203" s="218">
        <f>O203*H203</f>
        <v>0</v>
      </c>
      <c r="Q203" s="218">
        <v>0</v>
      </c>
      <c r="R203" s="218">
        <f>Q203*H203</f>
        <v>0</v>
      </c>
      <c r="S203" s="218">
        <v>0</v>
      </c>
      <c r="T203" s="219">
        <f>S203*H203</f>
        <v>0</v>
      </c>
      <c r="AR203" s="25" t="s">
        <v>502</v>
      </c>
      <c r="AT203" s="25" t="s">
        <v>498</v>
      </c>
      <c r="AU203" s="25" t="s">
        <v>82</v>
      </c>
      <c r="AY203" s="25" t="s">
        <v>492</v>
      </c>
      <c r="BE203" s="220">
        <f>IF(N203="základní",J203,0)</f>
        <v>0</v>
      </c>
      <c r="BF203" s="220">
        <f>IF(N203="snížená",J203,0)</f>
        <v>0</v>
      </c>
      <c r="BG203" s="220">
        <f>IF(N203="zákl. přenesená",J203,0)</f>
        <v>0</v>
      </c>
      <c r="BH203" s="220">
        <f>IF(N203="sníž. přenesená",J203,0)</f>
        <v>0</v>
      </c>
      <c r="BI203" s="220">
        <f>IF(N203="nulová",J203,0)</f>
        <v>0</v>
      </c>
      <c r="BJ203" s="25" t="s">
        <v>80</v>
      </c>
      <c r="BK203" s="220">
        <f>ROUND(I203*H203,2)</f>
        <v>0</v>
      </c>
      <c r="BL203" s="25" t="s">
        <v>502</v>
      </c>
      <c r="BM203" s="25" t="s">
        <v>1563</v>
      </c>
    </row>
    <row r="204" spans="2:65" s="1" customFormat="1">
      <c r="B204" s="42"/>
      <c r="C204" s="64"/>
      <c r="D204" s="221" t="s">
        <v>506</v>
      </c>
      <c r="E204" s="64"/>
      <c r="F204" s="222" t="s">
        <v>13551</v>
      </c>
      <c r="G204" s="64"/>
      <c r="H204" s="64"/>
      <c r="I204" s="177"/>
      <c r="J204" s="64"/>
      <c r="K204" s="64"/>
      <c r="L204" s="62"/>
      <c r="M204" s="223"/>
      <c r="N204" s="43"/>
      <c r="O204" s="43"/>
      <c r="P204" s="43"/>
      <c r="Q204" s="43"/>
      <c r="R204" s="43"/>
      <c r="S204" s="43"/>
      <c r="T204" s="79"/>
      <c r="AT204" s="25" t="s">
        <v>506</v>
      </c>
      <c r="AU204" s="25" t="s">
        <v>82</v>
      </c>
    </row>
    <row r="205" spans="2:65" s="1" customFormat="1" ht="36">
      <c r="B205" s="42"/>
      <c r="C205" s="64"/>
      <c r="D205" s="227" t="s">
        <v>2254</v>
      </c>
      <c r="E205" s="64"/>
      <c r="F205" s="273" t="s">
        <v>13552</v>
      </c>
      <c r="G205" s="64"/>
      <c r="H205" s="64"/>
      <c r="I205" s="177"/>
      <c r="J205" s="64"/>
      <c r="K205" s="64"/>
      <c r="L205" s="62"/>
      <c r="M205" s="223"/>
      <c r="N205" s="43"/>
      <c r="O205" s="43"/>
      <c r="P205" s="43"/>
      <c r="Q205" s="43"/>
      <c r="R205" s="43"/>
      <c r="S205" s="43"/>
      <c r="T205" s="79"/>
      <c r="AT205" s="25" t="s">
        <v>2254</v>
      </c>
      <c r="AU205" s="25" t="s">
        <v>82</v>
      </c>
    </row>
    <row r="206" spans="2:65" s="1" customFormat="1" ht="16.5" customHeight="1">
      <c r="B206" s="42"/>
      <c r="C206" s="209" t="s">
        <v>1084</v>
      </c>
      <c r="D206" s="209" t="s">
        <v>498</v>
      </c>
      <c r="E206" s="210" t="s">
        <v>13553</v>
      </c>
      <c r="F206" s="211" t="s">
        <v>13554</v>
      </c>
      <c r="G206" s="212" t="s">
        <v>832</v>
      </c>
      <c r="H206" s="213">
        <v>12</v>
      </c>
      <c r="I206" s="214"/>
      <c r="J206" s="215">
        <f>ROUND(I206*H206,2)</f>
        <v>0</v>
      </c>
      <c r="K206" s="211" t="s">
        <v>23</v>
      </c>
      <c r="L206" s="62"/>
      <c r="M206" s="216" t="s">
        <v>23</v>
      </c>
      <c r="N206" s="217" t="s">
        <v>44</v>
      </c>
      <c r="O206" s="43"/>
      <c r="P206" s="218">
        <f>O206*H206</f>
        <v>0</v>
      </c>
      <c r="Q206" s="218">
        <v>0</v>
      </c>
      <c r="R206" s="218">
        <f>Q206*H206</f>
        <v>0</v>
      </c>
      <c r="S206" s="218">
        <v>0</v>
      </c>
      <c r="T206" s="219">
        <f>S206*H206</f>
        <v>0</v>
      </c>
      <c r="AR206" s="25" t="s">
        <v>502</v>
      </c>
      <c r="AT206" s="25" t="s">
        <v>498</v>
      </c>
      <c r="AU206" s="25" t="s">
        <v>82</v>
      </c>
      <c r="AY206" s="25" t="s">
        <v>492</v>
      </c>
      <c r="BE206" s="220">
        <f>IF(N206="základní",J206,0)</f>
        <v>0</v>
      </c>
      <c r="BF206" s="220">
        <f>IF(N206="snížená",J206,0)</f>
        <v>0</v>
      </c>
      <c r="BG206" s="220">
        <f>IF(N206="zákl. přenesená",J206,0)</f>
        <v>0</v>
      </c>
      <c r="BH206" s="220">
        <f>IF(N206="sníž. přenesená",J206,0)</f>
        <v>0</v>
      </c>
      <c r="BI206" s="220">
        <f>IF(N206="nulová",J206,0)</f>
        <v>0</v>
      </c>
      <c r="BJ206" s="25" t="s">
        <v>80</v>
      </c>
      <c r="BK206" s="220">
        <f>ROUND(I206*H206,2)</f>
        <v>0</v>
      </c>
      <c r="BL206" s="25" t="s">
        <v>502</v>
      </c>
      <c r="BM206" s="25" t="s">
        <v>1571</v>
      </c>
    </row>
    <row r="207" spans="2:65" s="1" customFormat="1">
      <c r="B207" s="42"/>
      <c r="C207" s="64"/>
      <c r="D207" s="221" t="s">
        <v>506</v>
      </c>
      <c r="E207" s="64"/>
      <c r="F207" s="222" t="s">
        <v>13554</v>
      </c>
      <c r="G207" s="64"/>
      <c r="H207" s="64"/>
      <c r="I207" s="177"/>
      <c r="J207" s="64"/>
      <c r="K207" s="64"/>
      <c r="L207" s="62"/>
      <c r="M207" s="223"/>
      <c r="N207" s="43"/>
      <c r="O207" s="43"/>
      <c r="P207" s="43"/>
      <c r="Q207" s="43"/>
      <c r="R207" s="43"/>
      <c r="S207" s="43"/>
      <c r="T207" s="79"/>
      <c r="AT207" s="25" t="s">
        <v>506</v>
      </c>
      <c r="AU207" s="25" t="s">
        <v>82</v>
      </c>
    </row>
    <row r="208" spans="2:65" s="1" customFormat="1" ht="36">
      <c r="B208" s="42"/>
      <c r="C208" s="64"/>
      <c r="D208" s="227" t="s">
        <v>2254</v>
      </c>
      <c r="E208" s="64"/>
      <c r="F208" s="273" t="s">
        <v>13552</v>
      </c>
      <c r="G208" s="64"/>
      <c r="H208" s="64"/>
      <c r="I208" s="177"/>
      <c r="J208" s="64"/>
      <c r="K208" s="64"/>
      <c r="L208" s="62"/>
      <c r="M208" s="223"/>
      <c r="N208" s="43"/>
      <c r="O208" s="43"/>
      <c r="P208" s="43"/>
      <c r="Q208" s="43"/>
      <c r="R208" s="43"/>
      <c r="S208" s="43"/>
      <c r="T208" s="79"/>
      <c r="AT208" s="25" t="s">
        <v>2254</v>
      </c>
      <c r="AU208" s="25" t="s">
        <v>82</v>
      </c>
    </row>
    <row r="209" spans="2:65" s="1" customFormat="1" ht="16.5" customHeight="1">
      <c r="B209" s="42"/>
      <c r="C209" s="209" t="s">
        <v>1089</v>
      </c>
      <c r="D209" s="209" t="s">
        <v>498</v>
      </c>
      <c r="E209" s="210" t="s">
        <v>13555</v>
      </c>
      <c r="F209" s="211" t="s">
        <v>13556</v>
      </c>
      <c r="G209" s="212" t="s">
        <v>2537</v>
      </c>
      <c r="H209" s="213">
        <v>1760</v>
      </c>
      <c r="I209" s="214"/>
      <c r="J209" s="215">
        <f>ROUND(I209*H209,2)</f>
        <v>0</v>
      </c>
      <c r="K209" s="211" t="s">
        <v>23</v>
      </c>
      <c r="L209" s="62"/>
      <c r="M209" s="216" t="s">
        <v>23</v>
      </c>
      <c r="N209" s="217" t="s">
        <v>44</v>
      </c>
      <c r="O209" s="43"/>
      <c r="P209" s="218">
        <f>O209*H209</f>
        <v>0</v>
      </c>
      <c r="Q209" s="218">
        <v>0</v>
      </c>
      <c r="R209" s="218">
        <f>Q209*H209</f>
        <v>0</v>
      </c>
      <c r="S209" s="218">
        <v>0</v>
      </c>
      <c r="T209" s="219">
        <f>S209*H209</f>
        <v>0</v>
      </c>
      <c r="AR209" s="25" t="s">
        <v>502</v>
      </c>
      <c r="AT209" s="25" t="s">
        <v>498</v>
      </c>
      <c r="AU209" s="25" t="s">
        <v>82</v>
      </c>
      <c r="AY209" s="25" t="s">
        <v>492</v>
      </c>
      <c r="BE209" s="220">
        <f>IF(N209="základní",J209,0)</f>
        <v>0</v>
      </c>
      <c r="BF209" s="220">
        <f>IF(N209="snížená",J209,0)</f>
        <v>0</v>
      </c>
      <c r="BG209" s="220">
        <f>IF(N209="zákl. přenesená",J209,0)</f>
        <v>0</v>
      </c>
      <c r="BH209" s="220">
        <f>IF(N209="sníž. přenesená",J209,0)</f>
        <v>0</v>
      </c>
      <c r="BI209" s="220">
        <f>IF(N209="nulová",J209,0)</f>
        <v>0</v>
      </c>
      <c r="BJ209" s="25" t="s">
        <v>80</v>
      </c>
      <c r="BK209" s="220">
        <f>ROUND(I209*H209,2)</f>
        <v>0</v>
      </c>
      <c r="BL209" s="25" t="s">
        <v>502</v>
      </c>
      <c r="BM209" s="25" t="s">
        <v>1584</v>
      </c>
    </row>
    <row r="210" spans="2:65" s="1" customFormat="1">
      <c r="B210" s="42"/>
      <c r="C210" s="64"/>
      <c r="D210" s="221" t="s">
        <v>506</v>
      </c>
      <c r="E210" s="64"/>
      <c r="F210" s="222" t="s">
        <v>13556</v>
      </c>
      <c r="G210" s="64"/>
      <c r="H210" s="64"/>
      <c r="I210" s="177"/>
      <c r="J210" s="64"/>
      <c r="K210" s="64"/>
      <c r="L210" s="62"/>
      <c r="M210" s="223"/>
      <c r="N210" s="43"/>
      <c r="O210" s="43"/>
      <c r="P210" s="43"/>
      <c r="Q210" s="43"/>
      <c r="R210" s="43"/>
      <c r="S210" s="43"/>
      <c r="T210" s="79"/>
      <c r="AT210" s="25" t="s">
        <v>506</v>
      </c>
      <c r="AU210" s="25" t="s">
        <v>82</v>
      </c>
    </row>
    <row r="211" spans="2:65" s="1" customFormat="1" ht="24">
      <c r="B211" s="42"/>
      <c r="C211" s="64"/>
      <c r="D211" s="227" t="s">
        <v>2254</v>
      </c>
      <c r="E211" s="64"/>
      <c r="F211" s="273" t="s">
        <v>13557</v>
      </c>
      <c r="G211" s="64"/>
      <c r="H211" s="64"/>
      <c r="I211" s="177"/>
      <c r="J211" s="64"/>
      <c r="K211" s="64"/>
      <c r="L211" s="62"/>
      <c r="M211" s="223"/>
      <c r="N211" s="43"/>
      <c r="O211" s="43"/>
      <c r="P211" s="43"/>
      <c r="Q211" s="43"/>
      <c r="R211" s="43"/>
      <c r="S211" s="43"/>
      <c r="T211" s="79"/>
      <c r="AT211" s="25" t="s">
        <v>2254</v>
      </c>
      <c r="AU211" s="25" t="s">
        <v>82</v>
      </c>
    </row>
    <row r="212" spans="2:65" s="1" customFormat="1" ht="16.5" customHeight="1">
      <c r="B212" s="42"/>
      <c r="C212" s="209" t="s">
        <v>1095</v>
      </c>
      <c r="D212" s="209" t="s">
        <v>498</v>
      </c>
      <c r="E212" s="210" t="s">
        <v>13423</v>
      </c>
      <c r="F212" s="211" t="s">
        <v>13424</v>
      </c>
      <c r="G212" s="212" t="s">
        <v>2537</v>
      </c>
      <c r="H212" s="213">
        <v>247</v>
      </c>
      <c r="I212" s="214"/>
      <c r="J212" s="215">
        <f>ROUND(I212*H212,2)</f>
        <v>0</v>
      </c>
      <c r="K212" s="211" t="s">
        <v>23</v>
      </c>
      <c r="L212" s="62"/>
      <c r="M212" s="216" t="s">
        <v>23</v>
      </c>
      <c r="N212" s="217" t="s">
        <v>44</v>
      </c>
      <c r="O212" s="43"/>
      <c r="P212" s="218">
        <f>O212*H212</f>
        <v>0</v>
      </c>
      <c r="Q212" s="218">
        <v>0</v>
      </c>
      <c r="R212" s="218">
        <f>Q212*H212</f>
        <v>0</v>
      </c>
      <c r="S212" s="218">
        <v>0</v>
      </c>
      <c r="T212" s="219">
        <f>S212*H212</f>
        <v>0</v>
      </c>
      <c r="AR212" s="25" t="s">
        <v>502</v>
      </c>
      <c r="AT212" s="25" t="s">
        <v>498</v>
      </c>
      <c r="AU212" s="25" t="s">
        <v>82</v>
      </c>
      <c r="AY212" s="25" t="s">
        <v>492</v>
      </c>
      <c r="BE212" s="220">
        <f>IF(N212="základní",J212,0)</f>
        <v>0</v>
      </c>
      <c r="BF212" s="220">
        <f>IF(N212="snížená",J212,0)</f>
        <v>0</v>
      </c>
      <c r="BG212" s="220">
        <f>IF(N212="zákl. přenesená",J212,0)</f>
        <v>0</v>
      </c>
      <c r="BH212" s="220">
        <f>IF(N212="sníž. přenesená",J212,0)</f>
        <v>0</v>
      </c>
      <c r="BI212" s="220">
        <f>IF(N212="nulová",J212,0)</f>
        <v>0</v>
      </c>
      <c r="BJ212" s="25" t="s">
        <v>80</v>
      </c>
      <c r="BK212" s="220">
        <f>ROUND(I212*H212,2)</f>
        <v>0</v>
      </c>
      <c r="BL212" s="25" t="s">
        <v>502</v>
      </c>
      <c r="BM212" s="25" t="s">
        <v>1596</v>
      </c>
    </row>
    <row r="213" spans="2:65" s="1" customFormat="1">
      <c r="B213" s="42"/>
      <c r="C213" s="64"/>
      <c r="D213" s="227" t="s">
        <v>506</v>
      </c>
      <c r="E213" s="64"/>
      <c r="F213" s="274" t="s">
        <v>13424</v>
      </c>
      <c r="G213" s="64"/>
      <c r="H213" s="64"/>
      <c r="I213" s="177"/>
      <c r="J213" s="64"/>
      <c r="K213" s="64"/>
      <c r="L213" s="62"/>
      <c r="M213" s="223"/>
      <c r="N213" s="43"/>
      <c r="O213" s="43"/>
      <c r="P213" s="43"/>
      <c r="Q213" s="43"/>
      <c r="R213" s="43"/>
      <c r="S213" s="43"/>
      <c r="T213" s="79"/>
      <c r="AT213" s="25" t="s">
        <v>506</v>
      </c>
      <c r="AU213" s="25" t="s">
        <v>82</v>
      </c>
    </row>
    <row r="214" spans="2:65" s="1" customFormat="1" ht="16.5" customHeight="1">
      <c r="B214" s="42"/>
      <c r="C214" s="209" t="s">
        <v>1102</v>
      </c>
      <c r="D214" s="209" t="s">
        <v>498</v>
      </c>
      <c r="E214" s="210" t="s">
        <v>13427</v>
      </c>
      <c r="F214" s="211" t="s">
        <v>13428</v>
      </c>
      <c r="G214" s="212" t="s">
        <v>2537</v>
      </c>
      <c r="H214" s="213">
        <v>67</v>
      </c>
      <c r="I214" s="214"/>
      <c r="J214" s="215">
        <f>ROUND(I214*H214,2)</f>
        <v>0</v>
      </c>
      <c r="K214" s="211" t="s">
        <v>23</v>
      </c>
      <c r="L214" s="62"/>
      <c r="M214" s="216" t="s">
        <v>23</v>
      </c>
      <c r="N214" s="217" t="s">
        <v>44</v>
      </c>
      <c r="O214" s="43"/>
      <c r="P214" s="218">
        <f>O214*H214</f>
        <v>0</v>
      </c>
      <c r="Q214" s="218">
        <v>0</v>
      </c>
      <c r="R214" s="218">
        <f>Q214*H214</f>
        <v>0</v>
      </c>
      <c r="S214" s="218">
        <v>0</v>
      </c>
      <c r="T214" s="219">
        <f>S214*H214</f>
        <v>0</v>
      </c>
      <c r="AR214" s="25" t="s">
        <v>502</v>
      </c>
      <c r="AT214" s="25" t="s">
        <v>498</v>
      </c>
      <c r="AU214" s="25" t="s">
        <v>82</v>
      </c>
      <c r="AY214" s="25" t="s">
        <v>492</v>
      </c>
      <c r="BE214" s="220">
        <f>IF(N214="základní",J214,0)</f>
        <v>0</v>
      </c>
      <c r="BF214" s="220">
        <f>IF(N214="snížená",J214,0)</f>
        <v>0</v>
      </c>
      <c r="BG214" s="220">
        <f>IF(N214="zákl. přenesená",J214,0)</f>
        <v>0</v>
      </c>
      <c r="BH214" s="220">
        <f>IF(N214="sníž. přenesená",J214,0)</f>
        <v>0</v>
      </c>
      <c r="BI214" s="220">
        <f>IF(N214="nulová",J214,0)</f>
        <v>0</v>
      </c>
      <c r="BJ214" s="25" t="s">
        <v>80</v>
      </c>
      <c r="BK214" s="220">
        <f>ROUND(I214*H214,2)</f>
        <v>0</v>
      </c>
      <c r="BL214" s="25" t="s">
        <v>502</v>
      </c>
      <c r="BM214" s="25" t="s">
        <v>1608</v>
      </c>
    </row>
    <row r="215" spans="2:65" s="1" customFormat="1">
      <c r="B215" s="42"/>
      <c r="C215" s="64"/>
      <c r="D215" s="227" t="s">
        <v>506</v>
      </c>
      <c r="E215" s="64"/>
      <c r="F215" s="274" t="s">
        <v>13428</v>
      </c>
      <c r="G215" s="64"/>
      <c r="H215" s="64"/>
      <c r="I215" s="177"/>
      <c r="J215" s="64"/>
      <c r="K215" s="64"/>
      <c r="L215" s="62"/>
      <c r="M215" s="223"/>
      <c r="N215" s="43"/>
      <c r="O215" s="43"/>
      <c r="P215" s="43"/>
      <c r="Q215" s="43"/>
      <c r="R215" s="43"/>
      <c r="S215" s="43"/>
      <c r="T215" s="79"/>
      <c r="AT215" s="25" t="s">
        <v>506</v>
      </c>
      <c r="AU215" s="25" t="s">
        <v>82</v>
      </c>
    </row>
    <row r="216" spans="2:65" s="1" customFormat="1" ht="16.5" customHeight="1">
      <c r="B216" s="42"/>
      <c r="C216" s="209" t="s">
        <v>1109</v>
      </c>
      <c r="D216" s="209" t="s">
        <v>498</v>
      </c>
      <c r="E216" s="210" t="s">
        <v>13558</v>
      </c>
      <c r="F216" s="211" t="s">
        <v>13433</v>
      </c>
      <c r="G216" s="212" t="s">
        <v>2537</v>
      </c>
      <c r="H216" s="213">
        <v>1</v>
      </c>
      <c r="I216" s="214"/>
      <c r="J216" s="215">
        <f>ROUND(I216*H216,2)</f>
        <v>0</v>
      </c>
      <c r="K216" s="211" t="s">
        <v>23</v>
      </c>
      <c r="L216" s="62"/>
      <c r="M216" s="216" t="s">
        <v>23</v>
      </c>
      <c r="N216" s="217" t="s">
        <v>44</v>
      </c>
      <c r="O216" s="43"/>
      <c r="P216" s="218">
        <f>O216*H216</f>
        <v>0</v>
      </c>
      <c r="Q216" s="218">
        <v>0</v>
      </c>
      <c r="R216" s="218">
        <f>Q216*H216</f>
        <v>0</v>
      </c>
      <c r="S216" s="218">
        <v>0</v>
      </c>
      <c r="T216" s="219">
        <f>S216*H216</f>
        <v>0</v>
      </c>
      <c r="AR216" s="25" t="s">
        <v>502</v>
      </c>
      <c r="AT216" s="25" t="s">
        <v>498</v>
      </c>
      <c r="AU216" s="25" t="s">
        <v>82</v>
      </c>
      <c r="AY216" s="25" t="s">
        <v>492</v>
      </c>
      <c r="BE216" s="220">
        <f>IF(N216="základní",J216,0)</f>
        <v>0</v>
      </c>
      <c r="BF216" s="220">
        <f>IF(N216="snížená",J216,0)</f>
        <v>0</v>
      </c>
      <c r="BG216" s="220">
        <f>IF(N216="zákl. přenesená",J216,0)</f>
        <v>0</v>
      </c>
      <c r="BH216" s="220">
        <f>IF(N216="sníž. přenesená",J216,0)</f>
        <v>0</v>
      </c>
      <c r="BI216" s="220">
        <f>IF(N216="nulová",J216,0)</f>
        <v>0</v>
      </c>
      <c r="BJ216" s="25" t="s">
        <v>80</v>
      </c>
      <c r="BK216" s="220">
        <f>ROUND(I216*H216,2)</f>
        <v>0</v>
      </c>
      <c r="BL216" s="25" t="s">
        <v>502</v>
      </c>
      <c r="BM216" s="25" t="s">
        <v>1619</v>
      </c>
    </row>
    <row r="217" spans="2:65" s="1" customFormat="1">
      <c r="B217" s="42"/>
      <c r="C217" s="64"/>
      <c r="D217" s="227" t="s">
        <v>506</v>
      </c>
      <c r="E217" s="64"/>
      <c r="F217" s="274" t="s">
        <v>13433</v>
      </c>
      <c r="G217" s="64"/>
      <c r="H217" s="64"/>
      <c r="I217" s="177"/>
      <c r="J217" s="64"/>
      <c r="K217" s="64"/>
      <c r="L217" s="62"/>
      <c r="M217" s="223"/>
      <c r="N217" s="43"/>
      <c r="O217" s="43"/>
      <c r="P217" s="43"/>
      <c r="Q217" s="43"/>
      <c r="R217" s="43"/>
      <c r="S217" s="43"/>
      <c r="T217" s="79"/>
      <c r="AT217" s="25" t="s">
        <v>506</v>
      </c>
      <c r="AU217" s="25" t="s">
        <v>82</v>
      </c>
    </row>
    <row r="218" spans="2:65" s="1" customFormat="1" ht="16.5" customHeight="1">
      <c r="B218" s="42"/>
      <c r="C218" s="209" t="s">
        <v>1119</v>
      </c>
      <c r="D218" s="209" t="s">
        <v>498</v>
      </c>
      <c r="E218" s="210" t="s">
        <v>13559</v>
      </c>
      <c r="F218" s="211" t="s">
        <v>13235</v>
      </c>
      <c r="G218" s="212" t="s">
        <v>2537</v>
      </c>
      <c r="H218" s="213">
        <v>1</v>
      </c>
      <c r="I218" s="214"/>
      <c r="J218" s="215">
        <f>ROUND(I218*H218,2)</f>
        <v>0</v>
      </c>
      <c r="K218" s="211" t="s">
        <v>23</v>
      </c>
      <c r="L218" s="62"/>
      <c r="M218" s="216" t="s">
        <v>23</v>
      </c>
      <c r="N218" s="217" t="s">
        <v>44</v>
      </c>
      <c r="O218" s="43"/>
      <c r="P218" s="218">
        <f>O218*H218</f>
        <v>0</v>
      </c>
      <c r="Q218" s="218">
        <v>0</v>
      </c>
      <c r="R218" s="218">
        <f>Q218*H218</f>
        <v>0</v>
      </c>
      <c r="S218" s="218">
        <v>0</v>
      </c>
      <c r="T218" s="219">
        <f>S218*H218</f>
        <v>0</v>
      </c>
      <c r="AR218" s="25" t="s">
        <v>502</v>
      </c>
      <c r="AT218" s="25" t="s">
        <v>498</v>
      </c>
      <c r="AU218" s="25" t="s">
        <v>82</v>
      </c>
      <c r="AY218" s="25" t="s">
        <v>492</v>
      </c>
      <c r="BE218" s="220">
        <f>IF(N218="základní",J218,0)</f>
        <v>0</v>
      </c>
      <c r="BF218" s="220">
        <f>IF(N218="snížená",J218,0)</f>
        <v>0</v>
      </c>
      <c r="BG218" s="220">
        <f>IF(N218="zákl. přenesená",J218,0)</f>
        <v>0</v>
      </c>
      <c r="BH218" s="220">
        <f>IF(N218="sníž. přenesená",J218,0)</f>
        <v>0</v>
      </c>
      <c r="BI218" s="220">
        <f>IF(N218="nulová",J218,0)</f>
        <v>0</v>
      </c>
      <c r="BJ218" s="25" t="s">
        <v>80</v>
      </c>
      <c r="BK218" s="220">
        <f>ROUND(I218*H218,2)</f>
        <v>0</v>
      </c>
      <c r="BL218" s="25" t="s">
        <v>502</v>
      </c>
      <c r="BM218" s="25" t="s">
        <v>1629</v>
      </c>
    </row>
    <row r="219" spans="2:65" s="1" customFormat="1">
      <c r="B219" s="42"/>
      <c r="C219" s="64"/>
      <c r="D219" s="221" t="s">
        <v>506</v>
      </c>
      <c r="E219" s="64"/>
      <c r="F219" s="222" t="s">
        <v>13235</v>
      </c>
      <c r="G219" s="64"/>
      <c r="H219" s="64"/>
      <c r="I219" s="177"/>
      <c r="J219" s="64"/>
      <c r="K219" s="64"/>
      <c r="L219" s="62"/>
      <c r="M219" s="292"/>
      <c r="N219" s="293"/>
      <c r="O219" s="293"/>
      <c r="P219" s="293"/>
      <c r="Q219" s="293"/>
      <c r="R219" s="293"/>
      <c r="S219" s="293"/>
      <c r="T219" s="294"/>
      <c r="AT219" s="25" t="s">
        <v>506</v>
      </c>
      <c r="AU219" s="25" t="s">
        <v>82</v>
      </c>
    </row>
    <row r="220" spans="2:65" s="1" customFormat="1" ht="6.9" customHeight="1">
      <c r="B220" s="57"/>
      <c r="C220" s="58"/>
      <c r="D220" s="58"/>
      <c r="E220" s="58"/>
      <c r="F220" s="58"/>
      <c r="G220" s="58"/>
      <c r="H220" s="58"/>
      <c r="I220" s="151"/>
      <c r="J220" s="58"/>
      <c r="K220" s="58"/>
      <c r="L220" s="62"/>
    </row>
  </sheetData>
  <sheetProtection password="CC35" sheet="1" objects="1" scenarios="1" formatCells="0" formatColumns="0" formatRows="0" sort="0" autoFilter="0"/>
  <autoFilter ref="C90:K219"/>
  <mergeCells count="16">
    <mergeCell ref="G1:H1"/>
    <mergeCell ref="E49:H49"/>
    <mergeCell ref="E53:H53"/>
    <mergeCell ref="E51:H51"/>
    <mergeCell ref="E55:H55"/>
    <mergeCell ref="E7:H7"/>
    <mergeCell ref="E11:H11"/>
    <mergeCell ref="E9:H9"/>
    <mergeCell ref="E13:H13"/>
    <mergeCell ref="E28:H28"/>
    <mergeCell ref="L2:V2"/>
    <mergeCell ref="E77:H77"/>
    <mergeCell ref="E81:H81"/>
    <mergeCell ref="E79:H79"/>
    <mergeCell ref="E83:H83"/>
    <mergeCell ref="J59:J60"/>
  </mergeCells>
  <hyperlinks>
    <hyperlink ref="F1:G1" location="C2" display="1) Krycí list soupisu"/>
    <hyperlink ref="G1:H1" location="C62" display="2) Rekapitulace"/>
    <hyperlink ref="J1" location="C9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294"/>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87</v>
      </c>
      <c r="AZ2" s="126" t="s">
        <v>179</v>
      </c>
      <c r="BA2" s="126" t="s">
        <v>23</v>
      </c>
      <c r="BB2" s="126" t="s">
        <v>180</v>
      </c>
      <c r="BC2" s="126" t="s">
        <v>181</v>
      </c>
      <c r="BD2" s="126" t="s">
        <v>82</v>
      </c>
    </row>
    <row r="3" spans="1:70" ht="6.9" customHeight="1">
      <c r="B3" s="26"/>
      <c r="C3" s="27"/>
      <c r="D3" s="27"/>
      <c r="E3" s="27"/>
      <c r="F3" s="27"/>
      <c r="G3" s="27"/>
      <c r="H3" s="27"/>
      <c r="I3" s="127"/>
      <c r="J3" s="27"/>
      <c r="K3" s="28"/>
      <c r="AT3" s="25" t="s">
        <v>82</v>
      </c>
      <c r="AZ3" s="126" t="s">
        <v>182</v>
      </c>
      <c r="BA3" s="126" t="s">
        <v>23</v>
      </c>
      <c r="BB3" s="126" t="s">
        <v>180</v>
      </c>
      <c r="BC3" s="126" t="s">
        <v>183</v>
      </c>
      <c r="BD3" s="126" t="s">
        <v>82</v>
      </c>
    </row>
    <row r="4" spans="1:70" ht="36.9" customHeight="1">
      <c r="B4" s="29"/>
      <c r="C4" s="30"/>
      <c r="D4" s="31" t="s">
        <v>184</v>
      </c>
      <c r="E4" s="30"/>
      <c r="F4" s="30"/>
      <c r="G4" s="30"/>
      <c r="H4" s="30"/>
      <c r="I4" s="128"/>
      <c r="J4" s="30"/>
      <c r="K4" s="32"/>
      <c r="M4" s="33" t="s">
        <v>12</v>
      </c>
      <c r="AT4" s="25" t="s">
        <v>6</v>
      </c>
      <c r="AZ4" s="126" t="s">
        <v>185</v>
      </c>
      <c r="BA4" s="126" t="s">
        <v>23</v>
      </c>
      <c r="BB4" s="126" t="s">
        <v>180</v>
      </c>
      <c r="BC4" s="126" t="s">
        <v>186</v>
      </c>
      <c r="BD4" s="126" t="s">
        <v>82</v>
      </c>
    </row>
    <row r="5" spans="1:70" ht="6.9" customHeight="1">
      <c r="B5" s="29"/>
      <c r="C5" s="30"/>
      <c r="D5" s="30"/>
      <c r="E5" s="30"/>
      <c r="F5" s="30"/>
      <c r="G5" s="30"/>
      <c r="H5" s="30"/>
      <c r="I5" s="128"/>
      <c r="J5" s="30"/>
      <c r="K5" s="32"/>
      <c r="AZ5" s="126" t="s">
        <v>187</v>
      </c>
      <c r="BA5" s="126" t="s">
        <v>23</v>
      </c>
      <c r="BB5" s="126" t="s">
        <v>180</v>
      </c>
      <c r="BC5" s="126" t="s">
        <v>188</v>
      </c>
      <c r="BD5" s="126" t="s">
        <v>82</v>
      </c>
    </row>
    <row r="6" spans="1:70" ht="13.2">
      <c r="B6" s="29"/>
      <c r="C6" s="30"/>
      <c r="D6" s="38" t="s">
        <v>18</v>
      </c>
      <c r="E6" s="30"/>
      <c r="F6" s="30"/>
      <c r="G6" s="30"/>
      <c r="H6" s="30"/>
      <c r="I6" s="128"/>
      <c r="J6" s="30"/>
      <c r="K6" s="32"/>
      <c r="AZ6" s="126" t="s">
        <v>189</v>
      </c>
      <c r="BA6" s="126" t="s">
        <v>23</v>
      </c>
      <c r="BB6" s="126" t="s">
        <v>180</v>
      </c>
      <c r="BC6" s="126" t="s">
        <v>190</v>
      </c>
      <c r="BD6" s="126" t="s">
        <v>82</v>
      </c>
    </row>
    <row r="7" spans="1:70" ht="16.5" customHeight="1">
      <c r="B7" s="29"/>
      <c r="C7" s="30"/>
      <c r="D7" s="30"/>
      <c r="E7" s="423" t="str">
        <f>'Rekapitulace stavby'!K6</f>
        <v>ZČU - STRADI - STRATEGICKÁ DISLOKACE ZČU - FZS</v>
      </c>
      <c r="F7" s="429"/>
      <c r="G7" s="429"/>
      <c r="H7" s="429"/>
      <c r="I7" s="128"/>
      <c r="J7" s="30"/>
      <c r="K7" s="32"/>
      <c r="AZ7" s="126" t="s">
        <v>191</v>
      </c>
      <c r="BA7" s="126" t="s">
        <v>23</v>
      </c>
      <c r="BB7" s="126" t="s">
        <v>180</v>
      </c>
      <c r="BC7" s="126" t="s">
        <v>192</v>
      </c>
      <c r="BD7" s="126" t="s">
        <v>82</v>
      </c>
    </row>
    <row r="8" spans="1:70" ht="13.2">
      <c r="B8" s="29"/>
      <c r="C8" s="30"/>
      <c r="D8" s="38" t="s">
        <v>193</v>
      </c>
      <c r="E8" s="30"/>
      <c r="F8" s="30"/>
      <c r="G8" s="30"/>
      <c r="H8" s="30"/>
      <c r="I8" s="128"/>
      <c r="J8" s="30"/>
      <c r="K8" s="32"/>
      <c r="AZ8" s="126" t="s">
        <v>194</v>
      </c>
      <c r="BA8" s="126" t="s">
        <v>23</v>
      </c>
      <c r="BB8" s="126" t="s">
        <v>180</v>
      </c>
      <c r="BC8" s="126" t="s">
        <v>195</v>
      </c>
      <c r="BD8" s="126" t="s">
        <v>82</v>
      </c>
    </row>
    <row r="9" spans="1:70" s="1" customFormat="1" ht="16.5" customHeight="1">
      <c r="B9" s="42"/>
      <c r="C9" s="43"/>
      <c r="D9" s="43"/>
      <c r="E9" s="423" t="s">
        <v>196</v>
      </c>
      <c r="F9" s="424"/>
      <c r="G9" s="424"/>
      <c r="H9" s="424"/>
      <c r="I9" s="129"/>
      <c r="J9" s="43"/>
      <c r="K9" s="46"/>
      <c r="AZ9" s="126" t="s">
        <v>197</v>
      </c>
      <c r="BA9" s="126" t="s">
        <v>23</v>
      </c>
      <c r="BB9" s="126" t="s">
        <v>180</v>
      </c>
      <c r="BC9" s="126" t="s">
        <v>198</v>
      </c>
      <c r="BD9" s="126" t="s">
        <v>82</v>
      </c>
    </row>
    <row r="10" spans="1:70" s="1" customFormat="1" ht="13.2">
      <c r="B10" s="42"/>
      <c r="C10" s="43"/>
      <c r="D10" s="38" t="s">
        <v>199</v>
      </c>
      <c r="E10" s="43"/>
      <c r="F10" s="43"/>
      <c r="G10" s="43"/>
      <c r="H10" s="43"/>
      <c r="I10" s="129"/>
      <c r="J10" s="43"/>
      <c r="K10" s="46"/>
      <c r="AZ10" s="126" t="s">
        <v>200</v>
      </c>
      <c r="BA10" s="126" t="s">
        <v>23</v>
      </c>
      <c r="BB10" s="126" t="s">
        <v>180</v>
      </c>
      <c r="BC10" s="126" t="s">
        <v>201</v>
      </c>
      <c r="BD10" s="126" t="s">
        <v>82</v>
      </c>
    </row>
    <row r="11" spans="1:70" s="1" customFormat="1" ht="36.9" customHeight="1">
      <c r="B11" s="42"/>
      <c r="C11" s="43"/>
      <c r="D11" s="43"/>
      <c r="E11" s="425" t="s">
        <v>202</v>
      </c>
      <c r="F11" s="424"/>
      <c r="G11" s="424"/>
      <c r="H11" s="424"/>
      <c r="I11" s="129"/>
      <c r="J11" s="43"/>
      <c r="K11" s="46"/>
      <c r="AZ11" s="126" t="s">
        <v>203</v>
      </c>
      <c r="BA11" s="126" t="s">
        <v>23</v>
      </c>
      <c r="BB11" s="126" t="s">
        <v>180</v>
      </c>
      <c r="BC11" s="126" t="s">
        <v>204</v>
      </c>
      <c r="BD11" s="126" t="s">
        <v>82</v>
      </c>
    </row>
    <row r="12" spans="1:70" s="1" customFormat="1">
      <c r="B12" s="42"/>
      <c r="C12" s="43"/>
      <c r="D12" s="43"/>
      <c r="E12" s="43"/>
      <c r="F12" s="43"/>
      <c r="G12" s="43"/>
      <c r="H12" s="43"/>
      <c r="I12" s="129"/>
      <c r="J12" s="43"/>
      <c r="K12" s="46"/>
      <c r="AZ12" s="126" t="s">
        <v>205</v>
      </c>
      <c r="BA12" s="126" t="s">
        <v>23</v>
      </c>
      <c r="BB12" s="126" t="s">
        <v>180</v>
      </c>
      <c r="BC12" s="126" t="s">
        <v>206</v>
      </c>
      <c r="BD12" s="126" t="s">
        <v>82</v>
      </c>
    </row>
    <row r="13" spans="1:70" s="1" customFormat="1" ht="14.4" customHeight="1">
      <c r="B13" s="42"/>
      <c r="C13" s="43"/>
      <c r="D13" s="38" t="s">
        <v>20</v>
      </c>
      <c r="E13" s="43"/>
      <c r="F13" s="36" t="s">
        <v>23</v>
      </c>
      <c r="G13" s="43"/>
      <c r="H13" s="43"/>
      <c r="I13" s="130" t="s">
        <v>22</v>
      </c>
      <c r="J13" s="36" t="s">
        <v>23</v>
      </c>
      <c r="K13" s="46"/>
      <c r="AZ13" s="126" t="s">
        <v>207</v>
      </c>
      <c r="BA13" s="126" t="s">
        <v>23</v>
      </c>
      <c r="BB13" s="126" t="s">
        <v>180</v>
      </c>
      <c r="BC13" s="126" t="s">
        <v>208</v>
      </c>
      <c r="BD13" s="126" t="s">
        <v>82</v>
      </c>
    </row>
    <row r="14" spans="1:70" s="1" customFormat="1" ht="14.4" customHeight="1">
      <c r="B14" s="42"/>
      <c r="C14" s="43"/>
      <c r="D14" s="38" t="s">
        <v>24</v>
      </c>
      <c r="E14" s="43"/>
      <c r="F14" s="36" t="s">
        <v>25</v>
      </c>
      <c r="G14" s="43"/>
      <c r="H14" s="43"/>
      <c r="I14" s="130" t="s">
        <v>26</v>
      </c>
      <c r="J14" s="131" t="str">
        <f>'Rekapitulace stavby'!AN8</f>
        <v>23. 3. 2017</v>
      </c>
      <c r="K14" s="46"/>
      <c r="AZ14" s="126" t="s">
        <v>209</v>
      </c>
      <c r="BA14" s="126" t="s">
        <v>23</v>
      </c>
      <c r="BB14" s="126" t="s">
        <v>180</v>
      </c>
      <c r="BC14" s="126" t="s">
        <v>210</v>
      </c>
      <c r="BD14" s="126" t="s">
        <v>82</v>
      </c>
    </row>
    <row r="15" spans="1:70" s="1" customFormat="1" ht="10.95" customHeight="1">
      <c r="B15" s="42"/>
      <c r="C15" s="43"/>
      <c r="D15" s="43"/>
      <c r="E15" s="43"/>
      <c r="F15" s="43"/>
      <c r="G15" s="43"/>
      <c r="H15" s="43"/>
      <c r="I15" s="129"/>
      <c r="J15" s="43"/>
      <c r="K15" s="46"/>
      <c r="AZ15" s="126" t="s">
        <v>211</v>
      </c>
      <c r="BA15" s="126" t="s">
        <v>23</v>
      </c>
      <c r="BB15" s="126" t="s">
        <v>180</v>
      </c>
      <c r="BC15" s="126" t="s">
        <v>212</v>
      </c>
      <c r="BD15" s="126" t="s">
        <v>82</v>
      </c>
    </row>
    <row r="16" spans="1:70" s="1" customFormat="1" ht="14.4" customHeight="1">
      <c r="B16" s="42"/>
      <c r="C16" s="43"/>
      <c r="D16" s="38" t="s">
        <v>28</v>
      </c>
      <c r="E16" s="43"/>
      <c r="F16" s="43"/>
      <c r="G16" s="43"/>
      <c r="H16" s="43"/>
      <c r="I16" s="130" t="s">
        <v>29</v>
      </c>
      <c r="J16" s="36" t="s">
        <v>23</v>
      </c>
      <c r="K16" s="46"/>
      <c r="AZ16" s="126" t="s">
        <v>213</v>
      </c>
      <c r="BA16" s="126" t="s">
        <v>23</v>
      </c>
      <c r="BB16" s="126" t="s">
        <v>180</v>
      </c>
      <c r="BC16" s="126" t="s">
        <v>214</v>
      </c>
      <c r="BD16" s="126" t="s">
        <v>82</v>
      </c>
    </row>
    <row r="17" spans="2:56" s="1" customFormat="1" ht="18" customHeight="1">
      <c r="B17" s="42"/>
      <c r="C17" s="43"/>
      <c r="D17" s="43"/>
      <c r="E17" s="36" t="s">
        <v>30</v>
      </c>
      <c r="F17" s="43"/>
      <c r="G17" s="43"/>
      <c r="H17" s="43"/>
      <c r="I17" s="130" t="s">
        <v>31</v>
      </c>
      <c r="J17" s="36" t="s">
        <v>23</v>
      </c>
      <c r="K17" s="46"/>
      <c r="AZ17" s="126" t="s">
        <v>215</v>
      </c>
      <c r="BA17" s="126" t="s">
        <v>23</v>
      </c>
      <c r="BB17" s="126" t="s">
        <v>180</v>
      </c>
      <c r="BC17" s="126" t="s">
        <v>216</v>
      </c>
      <c r="BD17" s="126" t="s">
        <v>82</v>
      </c>
    </row>
    <row r="18" spans="2:56" s="1" customFormat="1" ht="6.9" customHeight="1">
      <c r="B18" s="42"/>
      <c r="C18" s="43"/>
      <c r="D18" s="43"/>
      <c r="E18" s="43"/>
      <c r="F18" s="43"/>
      <c r="G18" s="43"/>
      <c r="H18" s="43"/>
      <c r="I18" s="129"/>
      <c r="J18" s="43"/>
      <c r="K18" s="46"/>
      <c r="AZ18" s="126" t="s">
        <v>217</v>
      </c>
      <c r="BA18" s="126" t="s">
        <v>23</v>
      </c>
      <c r="BB18" s="126" t="s">
        <v>180</v>
      </c>
      <c r="BC18" s="126" t="s">
        <v>218</v>
      </c>
      <c r="BD18" s="126" t="s">
        <v>82</v>
      </c>
    </row>
    <row r="19" spans="2:56" s="1" customFormat="1" ht="14.4" customHeight="1">
      <c r="B19" s="42"/>
      <c r="C19" s="43"/>
      <c r="D19" s="38" t="s">
        <v>32</v>
      </c>
      <c r="E19" s="43"/>
      <c r="F19" s="43"/>
      <c r="G19" s="43"/>
      <c r="H19" s="43"/>
      <c r="I19" s="130" t="s">
        <v>29</v>
      </c>
      <c r="J19" s="36" t="str">
        <f>IF('Rekapitulace stavby'!AN13="Vyplň údaj","",IF('Rekapitulace stavby'!AN13="","",'Rekapitulace stavby'!AN13))</f>
        <v/>
      </c>
      <c r="K19" s="46"/>
      <c r="AZ19" s="126" t="s">
        <v>219</v>
      </c>
      <c r="BA19" s="126" t="s">
        <v>23</v>
      </c>
      <c r="BB19" s="126" t="s">
        <v>180</v>
      </c>
      <c r="BC19" s="126" t="s">
        <v>220</v>
      </c>
      <c r="BD19" s="126" t="s">
        <v>82</v>
      </c>
    </row>
    <row r="20" spans="2:56" s="1" customFormat="1" ht="18" customHeight="1">
      <c r="B20" s="42"/>
      <c r="C20" s="43"/>
      <c r="D20" s="43"/>
      <c r="E20" s="36" t="str">
        <f>IF('Rekapitulace stavby'!E14="Vyplň údaj","",IF('Rekapitulace stavby'!E14="","",'Rekapitulace stavby'!E14))</f>
        <v/>
      </c>
      <c r="F20" s="43"/>
      <c r="G20" s="43"/>
      <c r="H20" s="43"/>
      <c r="I20" s="130" t="s">
        <v>31</v>
      </c>
      <c r="J20" s="36" t="str">
        <f>IF('Rekapitulace stavby'!AN14="Vyplň údaj","",IF('Rekapitulace stavby'!AN14="","",'Rekapitulace stavby'!AN14))</f>
        <v/>
      </c>
      <c r="K20" s="46"/>
      <c r="AZ20" s="126" t="s">
        <v>221</v>
      </c>
      <c r="BA20" s="126" t="s">
        <v>23</v>
      </c>
      <c r="BB20" s="126" t="s">
        <v>180</v>
      </c>
      <c r="BC20" s="126" t="s">
        <v>222</v>
      </c>
      <c r="BD20" s="126" t="s">
        <v>82</v>
      </c>
    </row>
    <row r="21" spans="2:56" s="1" customFormat="1" ht="6.9" customHeight="1">
      <c r="B21" s="42"/>
      <c r="C21" s="43"/>
      <c r="D21" s="43"/>
      <c r="E21" s="43"/>
      <c r="F21" s="43"/>
      <c r="G21" s="43"/>
      <c r="H21" s="43"/>
      <c r="I21" s="129"/>
      <c r="J21" s="43"/>
      <c r="K21" s="46"/>
      <c r="AZ21" s="126" t="s">
        <v>223</v>
      </c>
      <c r="BA21" s="126" t="s">
        <v>23</v>
      </c>
      <c r="BB21" s="126" t="s">
        <v>180</v>
      </c>
      <c r="BC21" s="126" t="s">
        <v>224</v>
      </c>
      <c r="BD21" s="126" t="s">
        <v>82</v>
      </c>
    </row>
    <row r="22" spans="2:56" s="1" customFormat="1" ht="14.4" customHeight="1">
      <c r="B22" s="42"/>
      <c r="C22" s="43"/>
      <c r="D22" s="38" t="s">
        <v>34</v>
      </c>
      <c r="E22" s="43"/>
      <c r="F22" s="43"/>
      <c r="G22" s="43"/>
      <c r="H22" s="43"/>
      <c r="I22" s="130" t="s">
        <v>29</v>
      </c>
      <c r="J22" s="36" t="s">
        <v>23</v>
      </c>
      <c r="K22" s="46"/>
      <c r="AZ22" s="126" t="s">
        <v>225</v>
      </c>
      <c r="BA22" s="126" t="s">
        <v>23</v>
      </c>
      <c r="BB22" s="126" t="s">
        <v>180</v>
      </c>
      <c r="BC22" s="126" t="s">
        <v>226</v>
      </c>
      <c r="BD22" s="126" t="s">
        <v>82</v>
      </c>
    </row>
    <row r="23" spans="2:56" s="1" customFormat="1" ht="18" customHeight="1">
      <c r="B23" s="42"/>
      <c r="C23" s="43"/>
      <c r="D23" s="43"/>
      <c r="E23" s="36" t="s">
        <v>35</v>
      </c>
      <c r="F23" s="43"/>
      <c r="G23" s="43"/>
      <c r="H23" s="43"/>
      <c r="I23" s="130" t="s">
        <v>31</v>
      </c>
      <c r="J23" s="36" t="s">
        <v>23</v>
      </c>
      <c r="K23" s="46"/>
      <c r="AZ23" s="126" t="s">
        <v>227</v>
      </c>
      <c r="BA23" s="126" t="s">
        <v>23</v>
      </c>
      <c r="BB23" s="126" t="s">
        <v>180</v>
      </c>
      <c r="BC23" s="126" t="s">
        <v>228</v>
      </c>
      <c r="BD23" s="126" t="s">
        <v>82</v>
      </c>
    </row>
    <row r="24" spans="2:56" s="1" customFormat="1" ht="6.9" customHeight="1">
      <c r="B24" s="42"/>
      <c r="C24" s="43"/>
      <c r="D24" s="43"/>
      <c r="E24" s="43"/>
      <c r="F24" s="43"/>
      <c r="G24" s="43"/>
      <c r="H24" s="43"/>
      <c r="I24" s="129"/>
      <c r="J24" s="43"/>
      <c r="K24" s="46"/>
      <c r="AZ24" s="126" t="s">
        <v>229</v>
      </c>
      <c r="BA24" s="126" t="s">
        <v>23</v>
      </c>
      <c r="BB24" s="126" t="s">
        <v>180</v>
      </c>
      <c r="BC24" s="126" t="s">
        <v>230</v>
      </c>
      <c r="BD24" s="126" t="s">
        <v>82</v>
      </c>
    </row>
    <row r="25" spans="2:56" s="1" customFormat="1" ht="14.4" customHeight="1">
      <c r="B25" s="42"/>
      <c r="C25" s="43"/>
      <c r="D25" s="38" t="s">
        <v>37</v>
      </c>
      <c r="E25" s="43"/>
      <c r="F25" s="43"/>
      <c r="G25" s="43"/>
      <c r="H25" s="43"/>
      <c r="I25" s="129"/>
      <c r="J25" s="43"/>
      <c r="K25" s="46"/>
      <c r="AZ25" s="126" t="s">
        <v>231</v>
      </c>
      <c r="BA25" s="126" t="s">
        <v>23</v>
      </c>
      <c r="BB25" s="126" t="s">
        <v>180</v>
      </c>
      <c r="BC25" s="126" t="s">
        <v>232</v>
      </c>
      <c r="BD25" s="126" t="s">
        <v>82</v>
      </c>
    </row>
    <row r="26" spans="2:56" s="7" customFormat="1" ht="71.25" customHeight="1">
      <c r="B26" s="132"/>
      <c r="C26" s="133"/>
      <c r="D26" s="133"/>
      <c r="E26" s="414" t="s">
        <v>38</v>
      </c>
      <c r="F26" s="414"/>
      <c r="G26" s="414"/>
      <c r="H26" s="414"/>
      <c r="I26" s="134"/>
      <c r="J26" s="133"/>
      <c r="K26" s="135"/>
      <c r="AZ26" s="136" t="s">
        <v>233</v>
      </c>
      <c r="BA26" s="136" t="s">
        <v>23</v>
      </c>
      <c r="BB26" s="136" t="s">
        <v>180</v>
      </c>
      <c r="BC26" s="136" t="s">
        <v>234</v>
      </c>
      <c r="BD26" s="136" t="s">
        <v>82</v>
      </c>
    </row>
    <row r="27" spans="2:56" s="1" customFormat="1" ht="6.9" customHeight="1">
      <c r="B27" s="42"/>
      <c r="C27" s="43"/>
      <c r="D27" s="43"/>
      <c r="E27" s="43"/>
      <c r="F27" s="43"/>
      <c r="G27" s="43"/>
      <c r="H27" s="43"/>
      <c r="I27" s="129"/>
      <c r="J27" s="43"/>
      <c r="K27" s="46"/>
      <c r="AZ27" s="126" t="s">
        <v>235</v>
      </c>
      <c r="BA27" s="126" t="s">
        <v>23</v>
      </c>
      <c r="BB27" s="126" t="s">
        <v>180</v>
      </c>
      <c r="BC27" s="126" t="s">
        <v>236</v>
      </c>
      <c r="BD27" s="126" t="s">
        <v>82</v>
      </c>
    </row>
    <row r="28" spans="2:56" s="1" customFormat="1" ht="6.9" customHeight="1">
      <c r="B28" s="42"/>
      <c r="C28" s="43"/>
      <c r="D28" s="86"/>
      <c r="E28" s="86"/>
      <c r="F28" s="86"/>
      <c r="G28" s="86"/>
      <c r="H28" s="86"/>
      <c r="I28" s="137"/>
      <c r="J28" s="86"/>
      <c r="K28" s="138"/>
      <c r="AZ28" s="126" t="s">
        <v>237</v>
      </c>
      <c r="BA28" s="126" t="s">
        <v>23</v>
      </c>
      <c r="BB28" s="126" t="s">
        <v>180</v>
      </c>
      <c r="BC28" s="126" t="s">
        <v>238</v>
      </c>
      <c r="BD28" s="126" t="s">
        <v>82</v>
      </c>
    </row>
    <row r="29" spans="2:56" s="1" customFormat="1" ht="25.35" customHeight="1">
      <c r="B29" s="42"/>
      <c r="C29" s="43"/>
      <c r="D29" s="139" t="s">
        <v>39</v>
      </c>
      <c r="E29" s="43"/>
      <c r="F29" s="43"/>
      <c r="G29" s="43"/>
      <c r="H29" s="43"/>
      <c r="I29" s="129"/>
      <c r="J29" s="140">
        <f>ROUND(J125,2)</f>
        <v>0</v>
      </c>
      <c r="K29" s="46"/>
      <c r="AZ29" s="126" t="s">
        <v>239</v>
      </c>
      <c r="BA29" s="126" t="s">
        <v>23</v>
      </c>
      <c r="BB29" s="126" t="s">
        <v>180</v>
      </c>
      <c r="BC29" s="126" t="s">
        <v>240</v>
      </c>
      <c r="BD29" s="126" t="s">
        <v>82</v>
      </c>
    </row>
    <row r="30" spans="2:56" s="1" customFormat="1" ht="6.9" customHeight="1">
      <c r="B30" s="42"/>
      <c r="C30" s="43"/>
      <c r="D30" s="86"/>
      <c r="E30" s="86"/>
      <c r="F30" s="86"/>
      <c r="G30" s="86"/>
      <c r="H30" s="86"/>
      <c r="I30" s="137"/>
      <c r="J30" s="86"/>
      <c r="K30" s="138"/>
      <c r="AZ30" s="126" t="s">
        <v>241</v>
      </c>
      <c r="BA30" s="126" t="s">
        <v>23</v>
      </c>
      <c r="BB30" s="126" t="s">
        <v>180</v>
      </c>
      <c r="BC30" s="126" t="s">
        <v>242</v>
      </c>
      <c r="BD30" s="126" t="s">
        <v>82</v>
      </c>
    </row>
    <row r="31" spans="2:56" s="1" customFormat="1" ht="14.4" customHeight="1">
      <c r="B31" s="42"/>
      <c r="C31" s="43"/>
      <c r="D31" s="43"/>
      <c r="E31" s="43"/>
      <c r="F31" s="47" t="s">
        <v>41</v>
      </c>
      <c r="G31" s="43"/>
      <c r="H31" s="43"/>
      <c r="I31" s="141" t="s">
        <v>40</v>
      </c>
      <c r="J31" s="47" t="s">
        <v>42</v>
      </c>
      <c r="K31" s="46"/>
      <c r="AZ31" s="126" t="s">
        <v>243</v>
      </c>
      <c r="BA31" s="126" t="s">
        <v>23</v>
      </c>
      <c r="BB31" s="126" t="s">
        <v>180</v>
      </c>
      <c r="BC31" s="126" t="s">
        <v>244</v>
      </c>
      <c r="BD31" s="126" t="s">
        <v>82</v>
      </c>
    </row>
    <row r="32" spans="2:56" s="1" customFormat="1" ht="14.4" customHeight="1">
      <c r="B32" s="42"/>
      <c r="C32" s="43"/>
      <c r="D32" s="50" t="s">
        <v>43</v>
      </c>
      <c r="E32" s="50" t="s">
        <v>44</v>
      </c>
      <c r="F32" s="142">
        <f>ROUND(SUM(BE125:BE5293), 2)</f>
        <v>0</v>
      </c>
      <c r="G32" s="43"/>
      <c r="H32" s="43"/>
      <c r="I32" s="143">
        <v>0.21</v>
      </c>
      <c r="J32" s="142">
        <f>ROUND(ROUND((SUM(BE125:BE5293)), 2)*I32, 2)</f>
        <v>0</v>
      </c>
      <c r="K32" s="46"/>
      <c r="AZ32" s="126" t="s">
        <v>245</v>
      </c>
      <c r="BA32" s="126" t="s">
        <v>23</v>
      </c>
      <c r="BB32" s="126" t="s">
        <v>180</v>
      </c>
      <c r="BC32" s="126" t="s">
        <v>246</v>
      </c>
      <c r="BD32" s="126" t="s">
        <v>82</v>
      </c>
    </row>
    <row r="33" spans="2:56" s="1" customFormat="1" ht="14.4" customHeight="1">
      <c r="B33" s="42"/>
      <c r="C33" s="43"/>
      <c r="D33" s="43"/>
      <c r="E33" s="50" t="s">
        <v>45</v>
      </c>
      <c r="F33" s="142">
        <f>ROUND(SUM(BF125:BF5293), 2)</f>
        <v>0</v>
      </c>
      <c r="G33" s="43"/>
      <c r="H33" s="43"/>
      <c r="I33" s="143">
        <v>0.15</v>
      </c>
      <c r="J33" s="142">
        <f>ROUND(ROUND((SUM(BF125:BF5293)), 2)*I33, 2)</f>
        <v>0</v>
      </c>
      <c r="K33" s="46"/>
      <c r="AZ33" s="126" t="s">
        <v>247</v>
      </c>
      <c r="BA33" s="126" t="s">
        <v>23</v>
      </c>
      <c r="BB33" s="126" t="s">
        <v>180</v>
      </c>
      <c r="BC33" s="126" t="s">
        <v>248</v>
      </c>
      <c r="BD33" s="126" t="s">
        <v>82</v>
      </c>
    </row>
    <row r="34" spans="2:56" s="1" customFormat="1" ht="14.4" hidden="1" customHeight="1">
      <c r="B34" s="42"/>
      <c r="C34" s="43"/>
      <c r="D34" s="43"/>
      <c r="E34" s="50" t="s">
        <v>46</v>
      </c>
      <c r="F34" s="142">
        <f>ROUND(SUM(BG125:BG5293), 2)</f>
        <v>0</v>
      </c>
      <c r="G34" s="43"/>
      <c r="H34" s="43"/>
      <c r="I34" s="143">
        <v>0.21</v>
      </c>
      <c r="J34" s="142">
        <v>0</v>
      </c>
      <c r="K34" s="46"/>
      <c r="AZ34" s="126" t="s">
        <v>249</v>
      </c>
      <c r="BA34" s="126" t="s">
        <v>23</v>
      </c>
      <c r="BB34" s="126" t="s">
        <v>180</v>
      </c>
      <c r="BC34" s="126" t="s">
        <v>248</v>
      </c>
      <c r="BD34" s="126" t="s">
        <v>82</v>
      </c>
    </row>
    <row r="35" spans="2:56" s="1" customFormat="1" ht="14.4" hidden="1" customHeight="1">
      <c r="B35" s="42"/>
      <c r="C35" s="43"/>
      <c r="D35" s="43"/>
      <c r="E35" s="50" t="s">
        <v>47</v>
      </c>
      <c r="F35" s="142">
        <f>ROUND(SUM(BH125:BH5293), 2)</f>
        <v>0</v>
      </c>
      <c r="G35" s="43"/>
      <c r="H35" s="43"/>
      <c r="I35" s="143">
        <v>0.15</v>
      </c>
      <c r="J35" s="142">
        <v>0</v>
      </c>
      <c r="K35" s="46"/>
      <c r="AZ35" s="126" t="s">
        <v>250</v>
      </c>
      <c r="BA35" s="126" t="s">
        <v>23</v>
      </c>
      <c r="BB35" s="126" t="s">
        <v>180</v>
      </c>
      <c r="BC35" s="126" t="s">
        <v>251</v>
      </c>
      <c r="BD35" s="126" t="s">
        <v>82</v>
      </c>
    </row>
    <row r="36" spans="2:56" s="1" customFormat="1" ht="14.4" hidden="1" customHeight="1">
      <c r="B36" s="42"/>
      <c r="C36" s="43"/>
      <c r="D36" s="43"/>
      <c r="E36" s="50" t="s">
        <v>48</v>
      </c>
      <c r="F36" s="142">
        <f>ROUND(SUM(BI125:BI5293), 2)</f>
        <v>0</v>
      </c>
      <c r="G36" s="43"/>
      <c r="H36" s="43"/>
      <c r="I36" s="143">
        <v>0</v>
      </c>
      <c r="J36" s="142">
        <v>0</v>
      </c>
      <c r="K36" s="46"/>
      <c r="AZ36" s="126" t="s">
        <v>252</v>
      </c>
      <c r="BA36" s="126" t="s">
        <v>23</v>
      </c>
      <c r="BB36" s="126" t="s">
        <v>180</v>
      </c>
      <c r="BC36" s="126" t="s">
        <v>253</v>
      </c>
      <c r="BD36" s="126" t="s">
        <v>82</v>
      </c>
    </row>
    <row r="37" spans="2:56" s="1" customFormat="1" ht="6.9" customHeight="1">
      <c r="B37" s="42"/>
      <c r="C37" s="43"/>
      <c r="D37" s="43"/>
      <c r="E37" s="43"/>
      <c r="F37" s="43"/>
      <c r="G37" s="43"/>
      <c r="H37" s="43"/>
      <c r="I37" s="129"/>
      <c r="J37" s="43"/>
      <c r="K37" s="46"/>
      <c r="AZ37" s="126" t="s">
        <v>254</v>
      </c>
      <c r="BA37" s="126" t="s">
        <v>23</v>
      </c>
      <c r="BB37" s="126" t="s">
        <v>180</v>
      </c>
      <c r="BC37" s="126" t="s">
        <v>255</v>
      </c>
      <c r="BD37" s="126" t="s">
        <v>82</v>
      </c>
    </row>
    <row r="38" spans="2:56" s="1" customFormat="1" ht="25.35" customHeight="1">
      <c r="B38" s="42"/>
      <c r="C38" s="144"/>
      <c r="D38" s="145" t="s">
        <v>49</v>
      </c>
      <c r="E38" s="80"/>
      <c r="F38" s="80"/>
      <c r="G38" s="146" t="s">
        <v>50</v>
      </c>
      <c r="H38" s="147" t="s">
        <v>51</v>
      </c>
      <c r="I38" s="148"/>
      <c r="J38" s="149">
        <f>SUM(J29:J36)</f>
        <v>0</v>
      </c>
      <c r="K38" s="150"/>
      <c r="AZ38" s="126" t="s">
        <v>256</v>
      </c>
      <c r="BA38" s="126" t="s">
        <v>23</v>
      </c>
      <c r="BB38" s="126" t="s">
        <v>180</v>
      </c>
      <c r="BC38" s="126" t="s">
        <v>257</v>
      </c>
      <c r="BD38" s="126" t="s">
        <v>82</v>
      </c>
    </row>
    <row r="39" spans="2:56" s="1" customFormat="1" ht="14.4" customHeight="1">
      <c r="B39" s="57"/>
      <c r="C39" s="58"/>
      <c r="D39" s="58"/>
      <c r="E39" s="58"/>
      <c r="F39" s="58"/>
      <c r="G39" s="58"/>
      <c r="H39" s="58"/>
      <c r="I39" s="151"/>
      <c r="J39" s="58"/>
      <c r="K39" s="59"/>
      <c r="AZ39" s="126" t="s">
        <v>258</v>
      </c>
      <c r="BA39" s="126" t="s">
        <v>23</v>
      </c>
      <c r="BB39" s="126" t="s">
        <v>180</v>
      </c>
      <c r="BC39" s="126" t="s">
        <v>257</v>
      </c>
      <c r="BD39" s="126" t="s">
        <v>82</v>
      </c>
    </row>
    <row r="40" spans="2:56">
      <c r="AZ40" s="126" t="s">
        <v>259</v>
      </c>
      <c r="BA40" s="126" t="s">
        <v>23</v>
      </c>
      <c r="BB40" s="126" t="s">
        <v>180</v>
      </c>
      <c r="BC40" s="126" t="s">
        <v>257</v>
      </c>
      <c r="BD40" s="126" t="s">
        <v>82</v>
      </c>
    </row>
    <row r="41" spans="2:56">
      <c r="AZ41" s="126" t="s">
        <v>260</v>
      </c>
      <c r="BA41" s="126" t="s">
        <v>23</v>
      </c>
      <c r="BB41" s="126" t="s">
        <v>180</v>
      </c>
      <c r="BC41" s="126" t="s">
        <v>257</v>
      </c>
      <c r="BD41" s="126" t="s">
        <v>82</v>
      </c>
    </row>
    <row r="42" spans="2:56">
      <c r="AZ42" s="126" t="s">
        <v>261</v>
      </c>
      <c r="BA42" s="126" t="s">
        <v>23</v>
      </c>
      <c r="BB42" s="126" t="s">
        <v>180</v>
      </c>
      <c r="BC42" s="126" t="s">
        <v>262</v>
      </c>
      <c r="BD42" s="126" t="s">
        <v>82</v>
      </c>
    </row>
    <row r="43" spans="2:56" s="1" customFormat="1" ht="6.9" customHeight="1">
      <c r="B43" s="152"/>
      <c r="C43" s="153"/>
      <c r="D43" s="153"/>
      <c r="E43" s="153"/>
      <c r="F43" s="153"/>
      <c r="G43" s="153"/>
      <c r="H43" s="153"/>
      <c r="I43" s="154"/>
      <c r="J43" s="153"/>
      <c r="K43" s="155"/>
      <c r="AZ43" s="126" t="s">
        <v>263</v>
      </c>
      <c r="BA43" s="126" t="s">
        <v>23</v>
      </c>
      <c r="BB43" s="126" t="s">
        <v>180</v>
      </c>
      <c r="BC43" s="126" t="s">
        <v>264</v>
      </c>
      <c r="BD43" s="126" t="s">
        <v>82</v>
      </c>
    </row>
    <row r="44" spans="2:56" s="1" customFormat="1" ht="36.9" customHeight="1">
      <c r="B44" s="42"/>
      <c r="C44" s="31" t="s">
        <v>265</v>
      </c>
      <c r="D44" s="43"/>
      <c r="E44" s="43"/>
      <c r="F44" s="43"/>
      <c r="G44" s="43"/>
      <c r="H44" s="43"/>
      <c r="I44" s="129"/>
      <c r="J44" s="43"/>
      <c r="K44" s="46"/>
      <c r="AZ44" s="126" t="s">
        <v>266</v>
      </c>
      <c r="BA44" s="126" t="s">
        <v>23</v>
      </c>
      <c r="BB44" s="126" t="s">
        <v>180</v>
      </c>
      <c r="BC44" s="126" t="s">
        <v>264</v>
      </c>
      <c r="BD44" s="126" t="s">
        <v>82</v>
      </c>
    </row>
    <row r="45" spans="2:56" s="1" customFormat="1" ht="6.9" customHeight="1">
      <c r="B45" s="42"/>
      <c r="C45" s="43"/>
      <c r="D45" s="43"/>
      <c r="E45" s="43"/>
      <c r="F45" s="43"/>
      <c r="G45" s="43"/>
      <c r="H45" s="43"/>
      <c r="I45" s="129"/>
      <c r="J45" s="43"/>
      <c r="K45" s="46"/>
      <c r="AZ45" s="126" t="s">
        <v>267</v>
      </c>
      <c r="BA45" s="126" t="s">
        <v>23</v>
      </c>
      <c r="BB45" s="126" t="s">
        <v>180</v>
      </c>
      <c r="BC45" s="126" t="s">
        <v>268</v>
      </c>
      <c r="BD45" s="126" t="s">
        <v>82</v>
      </c>
    </row>
    <row r="46" spans="2:56" s="1" customFormat="1" ht="14.4" customHeight="1">
      <c r="B46" s="42"/>
      <c r="C46" s="38" t="s">
        <v>18</v>
      </c>
      <c r="D46" s="43"/>
      <c r="E46" s="43"/>
      <c r="F46" s="43"/>
      <c r="G46" s="43"/>
      <c r="H46" s="43"/>
      <c r="I46" s="129"/>
      <c r="J46" s="43"/>
      <c r="K46" s="46"/>
      <c r="AZ46" s="126" t="s">
        <v>269</v>
      </c>
      <c r="BA46" s="126" t="s">
        <v>23</v>
      </c>
      <c r="BB46" s="126" t="s">
        <v>180</v>
      </c>
      <c r="BC46" s="126" t="s">
        <v>270</v>
      </c>
      <c r="BD46" s="126" t="s">
        <v>82</v>
      </c>
    </row>
    <row r="47" spans="2:56" s="1" customFormat="1" ht="16.5" customHeight="1">
      <c r="B47" s="42"/>
      <c r="C47" s="43"/>
      <c r="D47" s="43"/>
      <c r="E47" s="423" t="str">
        <f>E7</f>
        <v>ZČU - STRADI - STRATEGICKÁ DISLOKACE ZČU - FZS</v>
      </c>
      <c r="F47" s="429"/>
      <c r="G47" s="429"/>
      <c r="H47" s="429"/>
      <c r="I47" s="129"/>
      <c r="J47" s="43"/>
      <c r="K47" s="46"/>
      <c r="AZ47" s="126" t="s">
        <v>271</v>
      </c>
      <c r="BA47" s="126" t="s">
        <v>23</v>
      </c>
      <c r="BB47" s="126" t="s">
        <v>180</v>
      </c>
      <c r="BC47" s="126" t="s">
        <v>272</v>
      </c>
      <c r="BD47" s="126" t="s">
        <v>82</v>
      </c>
    </row>
    <row r="48" spans="2:56" ht="13.2">
      <c r="B48" s="29"/>
      <c r="C48" s="38" t="s">
        <v>193</v>
      </c>
      <c r="D48" s="30"/>
      <c r="E48" s="30"/>
      <c r="F48" s="30"/>
      <c r="G48" s="30"/>
      <c r="H48" s="30"/>
      <c r="I48" s="128"/>
      <c r="J48" s="30"/>
      <c r="K48" s="32"/>
      <c r="AZ48" s="126" t="s">
        <v>273</v>
      </c>
      <c r="BA48" s="126" t="s">
        <v>23</v>
      </c>
      <c r="BB48" s="126" t="s">
        <v>180</v>
      </c>
      <c r="BC48" s="126" t="s">
        <v>274</v>
      </c>
      <c r="BD48" s="126" t="s">
        <v>82</v>
      </c>
    </row>
    <row r="49" spans="2:56" s="1" customFormat="1" ht="16.5" customHeight="1">
      <c r="B49" s="42"/>
      <c r="C49" s="43"/>
      <c r="D49" s="43"/>
      <c r="E49" s="423" t="s">
        <v>196</v>
      </c>
      <c r="F49" s="424"/>
      <c r="G49" s="424"/>
      <c r="H49" s="424"/>
      <c r="I49" s="129"/>
      <c r="J49" s="43"/>
      <c r="K49" s="46"/>
      <c r="AZ49" s="126" t="s">
        <v>275</v>
      </c>
      <c r="BA49" s="126" t="s">
        <v>23</v>
      </c>
      <c r="BB49" s="126" t="s">
        <v>180</v>
      </c>
      <c r="BC49" s="126" t="s">
        <v>276</v>
      </c>
      <c r="BD49" s="126" t="s">
        <v>82</v>
      </c>
    </row>
    <row r="50" spans="2:56" s="1" customFormat="1" ht="14.4" customHeight="1">
      <c r="B50" s="42"/>
      <c r="C50" s="38" t="s">
        <v>199</v>
      </c>
      <c r="D50" s="43"/>
      <c r="E50" s="43"/>
      <c r="F50" s="43"/>
      <c r="G50" s="43"/>
      <c r="H50" s="43"/>
      <c r="I50" s="129"/>
      <c r="J50" s="43"/>
      <c r="K50" s="46"/>
      <c r="AZ50" s="126" t="s">
        <v>277</v>
      </c>
      <c r="BA50" s="126" t="s">
        <v>23</v>
      </c>
      <c r="BB50" s="126" t="s">
        <v>180</v>
      </c>
      <c r="BC50" s="126" t="s">
        <v>278</v>
      </c>
      <c r="BD50" s="126" t="s">
        <v>82</v>
      </c>
    </row>
    <row r="51" spans="2:56" s="1" customFormat="1" ht="17.25" customHeight="1">
      <c r="B51" s="42"/>
      <c r="C51" s="43"/>
      <c r="D51" s="43"/>
      <c r="E51" s="425" t="str">
        <f>E11</f>
        <v>D.1.1 - ARCHITEKTONICKO-STAVEBNÍ ŘEŠENÍ</v>
      </c>
      <c r="F51" s="424"/>
      <c r="G51" s="424"/>
      <c r="H51" s="424"/>
      <c r="I51" s="129"/>
      <c r="J51" s="43"/>
      <c r="K51" s="46"/>
      <c r="AZ51" s="126" t="s">
        <v>279</v>
      </c>
      <c r="BA51" s="126" t="s">
        <v>23</v>
      </c>
      <c r="BB51" s="126" t="s">
        <v>180</v>
      </c>
      <c r="BC51" s="126" t="s">
        <v>280</v>
      </c>
      <c r="BD51" s="126" t="s">
        <v>82</v>
      </c>
    </row>
    <row r="52" spans="2:56" s="1" customFormat="1" ht="6.9" customHeight="1">
      <c r="B52" s="42"/>
      <c r="C52" s="43"/>
      <c r="D52" s="43"/>
      <c r="E52" s="43"/>
      <c r="F52" s="43"/>
      <c r="G52" s="43"/>
      <c r="H52" s="43"/>
      <c r="I52" s="129"/>
      <c r="J52" s="43"/>
      <c r="K52" s="46"/>
      <c r="AZ52" s="126" t="s">
        <v>281</v>
      </c>
      <c r="BA52" s="126" t="s">
        <v>23</v>
      </c>
      <c r="BB52" s="126" t="s">
        <v>180</v>
      </c>
      <c r="BC52" s="126" t="s">
        <v>282</v>
      </c>
      <c r="BD52" s="126" t="s">
        <v>82</v>
      </c>
    </row>
    <row r="53" spans="2:56" s="1" customFormat="1" ht="18" customHeight="1">
      <c r="B53" s="42"/>
      <c r="C53" s="38" t="s">
        <v>24</v>
      </c>
      <c r="D53" s="43"/>
      <c r="E53" s="43"/>
      <c r="F53" s="36" t="str">
        <f>F14</f>
        <v>Tylova 59, Jižní Předměstí, 301 00 Plzeň</v>
      </c>
      <c r="G53" s="43"/>
      <c r="H53" s="43"/>
      <c r="I53" s="130" t="s">
        <v>26</v>
      </c>
      <c r="J53" s="131" t="str">
        <f>IF(J14="","",J14)</f>
        <v>23. 3. 2017</v>
      </c>
      <c r="K53" s="46"/>
      <c r="AZ53" s="126" t="s">
        <v>283</v>
      </c>
      <c r="BA53" s="126" t="s">
        <v>23</v>
      </c>
      <c r="BB53" s="126" t="s">
        <v>180</v>
      </c>
      <c r="BC53" s="126" t="s">
        <v>284</v>
      </c>
      <c r="BD53" s="126" t="s">
        <v>82</v>
      </c>
    </row>
    <row r="54" spans="2:56" s="1" customFormat="1" ht="6.9" customHeight="1">
      <c r="B54" s="42"/>
      <c r="C54" s="43"/>
      <c r="D54" s="43"/>
      <c r="E54" s="43"/>
      <c r="F54" s="43"/>
      <c r="G54" s="43"/>
      <c r="H54" s="43"/>
      <c r="I54" s="129"/>
      <c r="J54" s="43"/>
      <c r="K54" s="46"/>
      <c r="AZ54" s="126" t="s">
        <v>285</v>
      </c>
      <c r="BA54" s="126" t="s">
        <v>23</v>
      </c>
      <c r="BB54" s="126" t="s">
        <v>180</v>
      </c>
      <c r="BC54" s="126" t="s">
        <v>286</v>
      </c>
      <c r="BD54" s="126" t="s">
        <v>82</v>
      </c>
    </row>
    <row r="55" spans="2:56" s="1" customFormat="1" ht="13.2">
      <c r="B55" s="42"/>
      <c r="C55" s="38" t="s">
        <v>28</v>
      </c>
      <c r="D55" s="43"/>
      <c r="E55" s="43"/>
      <c r="F55" s="36" t="str">
        <f>E17</f>
        <v>ZČU v Plzni, Univerzitní 8, Plzeň</v>
      </c>
      <c r="G55" s="43"/>
      <c r="H55" s="43"/>
      <c r="I55" s="130" t="s">
        <v>34</v>
      </c>
      <c r="J55" s="414" t="str">
        <f>E23</f>
        <v>ATELIER SOUKUP OPL ŠVEHLA s.r.o.</v>
      </c>
      <c r="K55" s="46"/>
      <c r="AZ55" s="126" t="s">
        <v>287</v>
      </c>
      <c r="BA55" s="126" t="s">
        <v>23</v>
      </c>
      <c r="BB55" s="126" t="s">
        <v>180</v>
      </c>
      <c r="BC55" s="126" t="s">
        <v>288</v>
      </c>
      <c r="BD55" s="126" t="s">
        <v>82</v>
      </c>
    </row>
    <row r="56" spans="2:56" s="1" customFormat="1" ht="14.4" customHeight="1">
      <c r="B56" s="42"/>
      <c r="C56" s="38" t="s">
        <v>32</v>
      </c>
      <c r="D56" s="43"/>
      <c r="E56" s="43"/>
      <c r="F56" s="36" t="str">
        <f>IF(E20="","",E20)</f>
        <v/>
      </c>
      <c r="G56" s="43"/>
      <c r="H56" s="43"/>
      <c r="I56" s="129"/>
      <c r="J56" s="426"/>
      <c r="K56" s="46"/>
      <c r="AZ56" s="126" t="s">
        <v>289</v>
      </c>
      <c r="BA56" s="126" t="s">
        <v>23</v>
      </c>
      <c r="BB56" s="126" t="s">
        <v>180</v>
      </c>
      <c r="BC56" s="126" t="s">
        <v>290</v>
      </c>
      <c r="BD56" s="126" t="s">
        <v>82</v>
      </c>
    </row>
    <row r="57" spans="2:56" s="1" customFormat="1" ht="10.35" customHeight="1">
      <c r="B57" s="42"/>
      <c r="C57" s="43"/>
      <c r="D57" s="43"/>
      <c r="E57" s="43"/>
      <c r="F57" s="43"/>
      <c r="G57" s="43"/>
      <c r="H57" s="43"/>
      <c r="I57" s="129"/>
      <c r="J57" s="43"/>
      <c r="K57" s="46"/>
      <c r="AZ57" s="126" t="s">
        <v>291</v>
      </c>
      <c r="BA57" s="126" t="s">
        <v>23</v>
      </c>
      <c r="BB57" s="126" t="s">
        <v>180</v>
      </c>
      <c r="BC57" s="126" t="s">
        <v>292</v>
      </c>
      <c r="BD57" s="126" t="s">
        <v>82</v>
      </c>
    </row>
    <row r="58" spans="2:56" s="1" customFormat="1" ht="29.25" customHeight="1">
      <c r="B58" s="42"/>
      <c r="C58" s="156" t="s">
        <v>293</v>
      </c>
      <c r="D58" s="144"/>
      <c r="E58" s="144"/>
      <c r="F58" s="144"/>
      <c r="G58" s="144"/>
      <c r="H58" s="144"/>
      <c r="I58" s="157"/>
      <c r="J58" s="158" t="s">
        <v>294</v>
      </c>
      <c r="K58" s="159"/>
      <c r="AZ58" s="126" t="s">
        <v>295</v>
      </c>
      <c r="BA58" s="126" t="s">
        <v>23</v>
      </c>
      <c r="BB58" s="126" t="s">
        <v>180</v>
      </c>
      <c r="BC58" s="126" t="s">
        <v>296</v>
      </c>
      <c r="BD58" s="126" t="s">
        <v>82</v>
      </c>
    </row>
    <row r="59" spans="2:56" s="1" customFormat="1" ht="10.35" customHeight="1">
      <c r="B59" s="42"/>
      <c r="C59" s="43"/>
      <c r="D59" s="43"/>
      <c r="E59" s="43"/>
      <c r="F59" s="43"/>
      <c r="G59" s="43"/>
      <c r="H59" s="43"/>
      <c r="I59" s="129"/>
      <c r="J59" s="43"/>
      <c r="K59" s="46"/>
      <c r="AZ59" s="126" t="s">
        <v>297</v>
      </c>
      <c r="BA59" s="126" t="s">
        <v>23</v>
      </c>
      <c r="BB59" s="126" t="s">
        <v>180</v>
      </c>
      <c r="BC59" s="126" t="s">
        <v>298</v>
      </c>
      <c r="BD59" s="126" t="s">
        <v>82</v>
      </c>
    </row>
    <row r="60" spans="2:56" s="1" customFormat="1" ht="29.25" customHeight="1">
      <c r="B60" s="42"/>
      <c r="C60" s="160" t="s">
        <v>299</v>
      </c>
      <c r="D60" s="43"/>
      <c r="E60" s="43"/>
      <c r="F60" s="43"/>
      <c r="G60" s="43"/>
      <c r="H60" s="43"/>
      <c r="I60" s="129"/>
      <c r="J60" s="140">
        <f>J125</f>
        <v>0</v>
      </c>
      <c r="K60" s="46"/>
      <c r="AU60" s="25" t="s">
        <v>300</v>
      </c>
      <c r="AZ60" s="126" t="s">
        <v>301</v>
      </c>
      <c r="BA60" s="126" t="s">
        <v>23</v>
      </c>
      <c r="BB60" s="126" t="s">
        <v>180</v>
      </c>
      <c r="BC60" s="126" t="s">
        <v>302</v>
      </c>
      <c r="BD60" s="126" t="s">
        <v>82</v>
      </c>
    </row>
    <row r="61" spans="2:56" s="8" customFormat="1" ht="24.9" customHeight="1">
      <c r="B61" s="161"/>
      <c r="C61" s="162"/>
      <c r="D61" s="163" t="s">
        <v>303</v>
      </c>
      <c r="E61" s="164"/>
      <c r="F61" s="164"/>
      <c r="G61" s="164"/>
      <c r="H61" s="164"/>
      <c r="I61" s="165"/>
      <c r="J61" s="166">
        <f>J126</f>
        <v>0</v>
      </c>
      <c r="K61" s="167"/>
      <c r="AZ61" s="168" t="s">
        <v>304</v>
      </c>
      <c r="BA61" s="168" t="s">
        <v>23</v>
      </c>
      <c r="BB61" s="168" t="s">
        <v>180</v>
      </c>
      <c r="BC61" s="168" t="s">
        <v>305</v>
      </c>
      <c r="BD61" s="168" t="s">
        <v>82</v>
      </c>
    </row>
    <row r="62" spans="2:56" s="9" customFormat="1" ht="19.95" customHeight="1">
      <c r="B62" s="169"/>
      <c r="C62" s="170"/>
      <c r="D62" s="171" t="s">
        <v>306</v>
      </c>
      <c r="E62" s="172"/>
      <c r="F62" s="172"/>
      <c r="G62" s="172"/>
      <c r="H62" s="172"/>
      <c r="I62" s="173"/>
      <c r="J62" s="174">
        <f>J127</f>
        <v>0</v>
      </c>
      <c r="K62" s="175"/>
      <c r="AZ62" s="176" t="s">
        <v>307</v>
      </c>
      <c r="BA62" s="176" t="s">
        <v>23</v>
      </c>
      <c r="BB62" s="176" t="s">
        <v>180</v>
      </c>
      <c r="BC62" s="176" t="s">
        <v>308</v>
      </c>
      <c r="BD62" s="176" t="s">
        <v>82</v>
      </c>
    </row>
    <row r="63" spans="2:56" s="9" customFormat="1" ht="19.95" customHeight="1">
      <c r="B63" s="169"/>
      <c r="C63" s="170"/>
      <c r="D63" s="171" t="s">
        <v>309</v>
      </c>
      <c r="E63" s="172"/>
      <c r="F63" s="172"/>
      <c r="G63" s="172"/>
      <c r="H63" s="172"/>
      <c r="I63" s="173"/>
      <c r="J63" s="174">
        <f>J253</f>
        <v>0</v>
      </c>
      <c r="K63" s="175"/>
      <c r="AZ63" s="176" t="s">
        <v>310</v>
      </c>
      <c r="BA63" s="176" t="s">
        <v>23</v>
      </c>
      <c r="BB63" s="176" t="s">
        <v>180</v>
      </c>
      <c r="BC63" s="176" t="s">
        <v>311</v>
      </c>
      <c r="BD63" s="176" t="s">
        <v>82</v>
      </c>
    </row>
    <row r="64" spans="2:56" s="9" customFormat="1" ht="19.95" customHeight="1">
      <c r="B64" s="169"/>
      <c r="C64" s="170"/>
      <c r="D64" s="171" t="s">
        <v>312</v>
      </c>
      <c r="E64" s="172"/>
      <c r="F64" s="172"/>
      <c r="G64" s="172"/>
      <c r="H64" s="172"/>
      <c r="I64" s="173"/>
      <c r="J64" s="174">
        <f>J370</f>
        <v>0</v>
      </c>
      <c r="K64" s="175"/>
      <c r="AZ64" s="176" t="s">
        <v>313</v>
      </c>
      <c r="BA64" s="176" t="s">
        <v>23</v>
      </c>
      <c r="BB64" s="176" t="s">
        <v>180</v>
      </c>
      <c r="BC64" s="176" t="s">
        <v>314</v>
      </c>
      <c r="BD64" s="176" t="s">
        <v>82</v>
      </c>
    </row>
    <row r="65" spans="2:56" s="9" customFormat="1" ht="19.95" customHeight="1">
      <c r="B65" s="169"/>
      <c r="C65" s="170"/>
      <c r="D65" s="171" t="s">
        <v>315</v>
      </c>
      <c r="E65" s="172"/>
      <c r="F65" s="172"/>
      <c r="G65" s="172"/>
      <c r="H65" s="172"/>
      <c r="I65" s="173"/>
      <c r="J65" s="174">
        <f>J910</f>
        <v>0</v>
      </c>
      <c r="K65" s="175"/>
      <c r="AZ65" s="176" t="s">
        <v>316</v>
      </c>
      <c r="BA65" s="176" t="s">
        <v>23</v>
      </c>
      <c r="BB65" s="176" t="s">
        <v>180</v>
      </c>
      <c r="BC65" s="176" t="s">
        <v>317</v>
      </c>
      <c r="BD65" s="176" t="s">
        <v>82</v>
      </c>
    </row>
    <row r="66" spans="2:56" s="9" customFormat="1" ht="19.95" customHeight="1">
      <c r="B66" s="169"/>
      <c r="C66" s="170"/>
      <c r="D66" s="171" t="s">
        <v>318</v>
      </c>
      <c r="E66" s="172"/>
      <c r="F66" s="172"/>
      <c r="G66" s="172"/>
      <c r="H66" s="172"/>
      <c r="I66" s="173"/>
      <c r="J66" s="174">
        <f>J1046</f>
        <v>0</v>
      </c>
      <c r="K66" s="175"/>
      <c r="AZ66" s="176" t="s">
        <v>319</v>
      </c>
      <c r="BA66" s="176" t="s">
        <v>23</v>
      </c>
      <c r="BB66" s="176" t="s">
        <v>180</v>
      </c>
      <c r="BC66" s="176" t="s">
        <v>320</v>
      </c>
      <c r="BD66" s="176" t="s">
        <v>82</v>
      </c>
    </row>
    <row r="67" spans="2:56" s="9" customFormat="1" ht="19.95" customHeight="1">
      <c r="B67" s="169"/>
      <c r="C67" s="170"/>
      <c r="D67" s="171" t="s">
        <v>321</v>
      </c>
      <c r="E67" s="172"/>
      <c r="F67" s="172"/>
      <c r="G67" s="172"/>
      <c r="H67" s="172"/>
      <c r="I67" s="173"/>
      <c r="J67" s="174">
        <f>J1083</f>
        <v>0</v>
      </c>
      <c r="K67" s="175"/>
      <c r="AZ67" s="176" t="s">
        <v>322</v>
      </c>
      <c r="BA67" s="176" t="s">
        <v>23</v>
      </c>
      <c r="BB67" s="176" t="s">
        <v>180</v>
      </c>
      <c r="BC67" s="176" t="s">
        <v>323</v>
      </c>
      <c r="BD67" s="176" t="s">
        <v>82</v>
      </c>
    </row>
    <row r="68" spans="2:56" s="9" customFormat="1" ht="14.85" customHeight="1">
      <c r="B68" s="169"/>
      <c r="C68" s="170"/>
      <c r="D68" s="171" t="s">
        <v>324</v>
      </c>
      <c r="E68" s="172"/>
      <c r="F68" s="172"/>
      <c r="G68" s="172"/>
      <c r="H68" s="172"/>
      <c r="I68" s="173"/>
      <c r="J68" s="174">
        <f>J1084</f>
        <v>0</v>
      </c>
      <c r="K68" s="175"/>
      <c r="AZ68" s="176" t="s">
        <v>325</v>
      </c>
      <c r="BA68" s="176" t="s">
        <v>23</v>
      </c>
      <c r="BB68" s="176" t="s">
        <v>180</v>
      </c>
      <c r="BC68" s="176" t="s">
        <v>326</v>
      </c>
      <c r="BD68" s="176" t="s">
        <v>82</v>
      </c>
    </row>
    <row r="69" spans="2:56" s="9" customFormat="1" ht="14.85" customHeight="1">
      <c r="B69" s="169"/>
      <c r="C69" s="170"/>
      <c r="D69" s="171" t="s">
        <v>327</v>
      </c>
      <c r="E69" s="172"/>
      <c r="F69" s="172"/>
      <c r="G69" s="172"/>
      <c r="H69" s="172"/>
      <c r="I69" s="173"/>
      <c r="J69" s="174">
        <f>J1206</f>
        <v>0</v>
      </c>
      <c r="K69" s="175"/>
      <c r="AZ69" s="176" t="s">
        <v>328</v>
      </c>
      <c r="BA69" s="176" t="s">
        <v>23</v>
      </c>
      <c r="BB69" s="176" t="s">
        <v>180</v>
      </c>
      <c r="BC69" s="176" t="s">
        <v>329</v>
      </c>
      <c r="BD69" s="176" t="s">
        <v>82</v>
      </c>
    </row>
    <row r="70" spans="2:56" s="9" customFormat="1" ht="14.85" customHeight="1">
      <c r="B70" s="169"/>
      <c r="C70" s="170"/>
      <c r="D70" s="171" t="s">
        <v>330</v>
      </c>
      <c r="E70" s="172"/>
      <c r="F70" s="172"/>
      <c r="G70" s="172"/>
      <c r="H70" s="172"/>
      <c r="I70" s="173"/>
      <c r="J70" s="174">
        <f>J1527</f>
        <v>0</v>
      </c>
      <c r="K70" s="175"/>
      <c r="AZ70" s="176" t="s">
        <v>331</v>
      </c>
      <c r="BA70" s="176" t="s">
        <v>23</v>
      </c>
      <c r="BB70" s="176" t="s">
        <v>180</v>
      </c>
      <c r="BC70" s="176" t="s">
        <v>332</v>
      </c>
      <c r="BD70" s="176" t="s">
        <v>82</v>
      </c>
    </row>
    <row r="71" spans="2:56" s="9" customFormat="1" ht="14.85" customHeight="1">
      <c r="B71" s="169"/>
      <c r="C71" s="170"/>
      <c r="D71" s="171" t="s">
        <v>333</v>
      </c>
      <c r="E71" s="172"/>
      <c r="F71" s="172"/>
      <c r="G71" s="172"/>
      <c r="H71" s="172"/>
      <c r="I71" s="173"/>
      <c r="J71" s="174">
        <f>J1638</f>
        <v>0</v>
      </c>
      <c r="K71" s="175"/>
      <c r="AZ71" s="176" t="s">
        <v>334</v>
      </c>
      <c r="BA71" s="176" t="s">
        <v>23</v>
      </c>
      <c r="BB71" s="176" t="s">
        <v>180</v>
      </c>
      <c r="BC71" s="176" t="s">
        <v>335</v>
      </c>
      <c r="BD71" s="176" t="s">
        <v>82</v>
      </c>
    </row>
    <row r="72" spans="2:56" s="9" customFormat="1" ht="19.95" customHeight="1">
      <c r="B72" s="169"/>
      <c r="C72" s="170"/>
      <c r="D72" s="171" t="s">
        <v>336</v>
      </c>
      <c r="E72" s="172"/>
      <c r="F72" s="172"/>
      <c r="G72" s="172"/>
      <c r="H72" s="172"/>
      <c r="I72" s="173"/>
      <c r="J72" s="174">
        <f>J1791</f>
        <v>0</v>
      </c>
      <c r="K72" s="175"/>
      <c r="AZ72" s="176" t="s">
        <v>337</v>
      </c>
      <c r="BA72" s="176" t="s">
        <v>23</v>
      </c>
      <c r="BB72" s="176" t="s">
        <v>180</v>
      </c>
      <c r="BC72" s="176" t="s">
        <v>338</v>
      </c>
      <c r="BD72" s="176" t="s">
        <v>82</v>
      </c>
    </row>
    <row r="73" spans="2:56" s="9" customFormat="1" ht="19.95" customHeight="1">
      <c r="B73" s="169"/>
      <c r="C73" s="170"/>
      <c r="D73" s="171" t="s">
        <v>339</v>
      </c>
      <c r="E73" s="172"/>
      <c r="F73" s="172"/>
      <c r="G73" s="172"/>
      <c r="H73" s="172"/>
      <c r="I73" s="173"/>
      <c r="J73" s="174">
        <f>J1807</f>
        <v>0</v>
      </c>
      <c r="K73" s="175"/>
      <c r="AZ73" s="176" t="s">
        <v>340</v>
      </c>
      <c r="BA73" s="176" t="s">
        <v>23</v>
      </c>
      <c r="BB73" s="176" t="s">
        <v>180</v>
      </c>
      <c r="BC73" s="176" t="s">
        <v>341</v>
      </c>
      <c r="BD73" s="176" t="s">
        <v>82</v>
      </c>
    </row>
    <row r="74" spans="2:56" s="9" customFormat="1" ht="14.85" customHeight="1">
      <c r="B74" s="169"/>
      <c r="C74" s="170"/>
      <c r="D74" s="171" t="s">
        <v>342</v>
      </c>
      <c r="E74" s="172"/>
      <c r="F74" s="172"/>
      <c r="G74" s="172"/>
      <c r="H74" s="172"/>
      <c r="I74" s="173"/>
      <c r="J74" s="174">
        <f>J1808</f>
        <v>0</v>
      </c>
      <c r="K74" s="175"/>
      <c r="AZ74" s="176" t="s">
        <v>343</v>
      </c>
      <c r="BA74" s="176" t="s">
        <v>23</v>
      </c>
      <c r="BB74" s="176" t="s">
        <v>180</v>
      </c>
      <c r="BC74" s="176" t="s">
        <v>344</v>
      </c>
      <c r="BD74" s="176" t="s">
        <v>82</v>
      </c>
    </row>
    <row r="75" spans="2:56" s="9" customFormat="1" ht="14.85" customHeight="1">
      <c r="B75" s="169"/>
      <c r="C75" s="170"/>
      <c r="D75" s="171" t="s">
        <v>345</v>
      </c>
      <c r="E75" s="172"/>
      <c r="F75" s="172"/>
      <c r="G75" s="172"/>
      <c r="H75" s="172"/>
      <c r="I75" s="173"/>
      <c r="J75" s="174">
        <f>J1846</f>
        <v>0</v>
      </c>
      <c r="K75" s="175"/>
      <c r="AZ75" s="176" t="s">
        <v>346</v>
      </c>
      <c r="BA75" s="176" t="s">
        <v>23</v>
      </c>
      <c r="BB75" s="176" t="s">
        <v>180</v>
      </c>
      <c r="BC75" s="176" t="s">
        <v>347</v>
      </c>
      <c r="BD75" s="176" t="s">
        <v>82</v>
      </c>
    </row>
    <row r="76" spans="2:56" s="9" customFormat="1" ht="14.85" customHeight="1">
      <c r="B76" s="169"/>
      <c r="C76" s="170"/>
      <c r="D76" s="171" t="s">
        <v>348</v>
      </c>
      <c r="E76" s="172"/>
      <c r="F76" s="172"/>
      <c r="G76" s="172"/>
      <c r="H76" s="172"/>
      <c r="I76" s="173"/>
      <c r="J76" s="174">
        <f>J1858</f>
        <v>0</v>
      </c>
      <c r="K76" s="175"/>
      <c r="AZ76" s="176" t="s">
        <v>349</v>
      </c>
      <c r="BA76" s="176" t="s">
        <v>23</v>
      </c>
      <c r="BB76" s="176" t="s">
        <v>180</v>
      </c>
      <c r="BC76" s="176" t="s">
        <v>350</v>
      </c>
      <c r="BD76" s="176" t="s">
        <v>82</v>
      </c>
    </row>
    <row r="77" spans="2:56" s="9" customFormat="1" ht="14.85" customHeight="1">
      <c r="B77" s="169"/>
      <c r="C77" s="170"/>
      <c r="D77" s="171" t="s">
        <v>351</v>
      </c>
      <c r="E77" s="172"/>
      <c r="F77" s="172"/>
      <c r="G77" s="172"/>
      <c r="H77" s="172"/>
      <c r="I77" s="173"/>
      <c r="J77" s="174">
        <f>J1915</f>
        <v>0</v>
      </c>
      <c r="K77" s="175"/>
      <c r="AZ77" s="176" t="s">
        <v>352</v>
      </c>
      <c r="BA77" s="176" t="s">
        <v>23</v>
      </c>
      <c r="BB77" s="176" t="s">
        <v>180</v>
      </c>
      <c r="BC77" s="176" t="s">
        <v>353</v>
      </c>
      <c r="BD77" s="176" t="s">
        <v>82</v>
      </c>
    </row>
    <row r="78" spans="2:56" s="9" customFormat="1" ht="14.85" customHeight="1">
      <c r="B78" s="169"/>
      <c r="C78" s="170"/>
      <c r="D78" s="171" t="s">
        <v>354</v>
      </c>
      <c r="E78" s="172"/>
      <c r="F78" s="172"/>
      <c r="G78" s="172"/>
      <c r="H78" s="172"/>
      <c r="I78" s="173"/>
      <c r="J78" s="174">
        <f>J1946</f>
        <v>0</v>
      </c>
      <c r="K78" s="175"/>
      <c r="AZ78" s="176" t="s">
        <v>355</v>
      </c>
      <c r="BA78" s="176" t="s">
        <v>23</v>
      </c>
      <c r="BB78" s="176" t="s">
        <v>180</v>
      </c>
      <c r="BC78" s="176" t="s">
        <v>356</v>
      </c>
      <c r="BD78" s="176" t="s">
        <v>82</v>
      </c>
    </row>
    <row r="79" spans="2:56" s="9" customFormat="1" ht="14.85" customHeight="1">
      <c r="B79" s="169"/>
      <c r="C79" s="170"/>
      <c r="D79" s="171" t="s">
        <v>357</v>
      </c>
      <c r="E79" s="172"/>
      <c r="F79" s="172"/>
      <c r="G79" s="172"/>
      <c r="H79" s="172"/>
      <c r="I79" s="173"/>
      <c r="J79" s="174">
        <f>J2214</f>
        <v>0</v>
      </c>
      <c r="K79" s="175"/>
      <c r="AZ79" s="176" t="s">
        <v>358</v>
      </c>
      <c r="BA79" s="176" t="s">
        <v>23</v>
      </c>
      <c r="BB79" s="176" t="s">
        <v>180</v>
      </c>
      <c r="BC79" s="176" t="s">
        <v>359</v>
      </c>
      <c r="BD79" s="176" t="s">
        <v>82</v>
      </c>
    </row>
    <row r="80" spans="2:56" s="9" customFormat="1" ht="14.85" customHeight="1">
      <c r="B80" s="169"/>
      <c r="C80" s="170"/>
      <c r="D80" s="171" t="s">
        <v>360</v>
      </c>
      <c r="E80" s="172"/>
      <c r="F80" s="172"/>
      <c r="G80" s="172"/>
      <c r="H80" s="172"/>
      <c r="I80" s="173"/>
      <c r="J80" s="174">
        <f>J2343</f>
        <v>0</v>
      </c>
      <c r="K80" s="175"/>
      <c r="AZ80" s="176" t="s">
        <v>361</v>
      </c>
      <c r="BA80" s="176" t="s">
        <v>23</v>
      </c>
      <c r="BB80" s="176" t="s">
        <v>180</v>
      </c>
      <c r="BC80" s="176" t="s">
        <v>362</v>
      </c>
      <c r="BD80" s="176" t="s">
        <v>82</v>
      </c>
    </row>
    <row r="81" spans="2:56" s="9" customFormat="1" ht="19.95" customHeight="1">
      <c r="B81" s="169"/>
      <c r="C81" s="170"/>
      <c r="D81" s="171" t="s">
        <v>363</v>
      </c>
      <c r="E81" s="172"/>
      <c r="F81" s="172"/>
      <c r="G81" s="172"/>
      <c r="H81" s="172"/>
      <c r="I81" s="173"/>
      <c r="J81" s="174">
        <f>J2376</f>
        <v>0</v>
      </c>
      <c r="K81" s="175"/>
      <c r="AZ81" s="176" t="s">
        <v>364</v>
      </c>
      <c r="BA81" s="176" t="s">
        <v>23</v>
      </c>
      <c r="BB81" s="176" t="s">
        <v>180</v>
      </c>
      <c r="BC81" s="176" t="s">
        <v>365</v>
      </c>
      <c r="BD81" s="176" t="s">
        <v>82</v>
      </c>
    </row>
    <row r="82" spans="2:56" s="9" customFormat="1" ht="19.95" customHeight="1">
      <c r="B82" s="169"/>
      <c r="C82" s="170"/>
      <c r="D82" s="171" t="s">
        <v>366</v>
      </c>
      <c r="E82" s="172"/>
      <c r="F82" s="172"/>
      <c r="G82" s="172"/>
      <c r="H82" s="172"/>
      <c r="I82" s="173"/>
      <c r="J82" s="174">
        <f>J2394</f>
        <v>0</v>
      </c>
      <c r="K82" s="175"/>
      <c r="AZ82" s="176" t="s">
        <v>367</v>
      </c>
      <c r="BA82" s="176" t="s">
        <v>23</v>
      </c>
      <c r="BB82" s="176" t="s">
        <v>180</v>
      </c>
      <c r="BC82" s="176" t="s">
        <v>368</v>
      </c>
      <c r="BD82" s="176" t="s">
        <v>82</v>
      </c>
    </row>
    <row r="83" spans="2:56" s="8" customFormat="1" ht="24.9" customHeight="1">
      <c r="B83" s="161"/>
      <c r="C83" s="162"/>
      <c r="D83" s="163" t="s">
        <v>369</v>
      </c>
      <c r="E83" s="164"/>
      <c r="F83" s="164"/>
      <c r="G83" s="164"/>
      <c r="H83" s="164"/>
      <c r="I83" s="165"/>
      <c r="J83" s="166">
        <f>J2398</f>
        <v>0</v>
      </c>
      <c r="K83" s="167"/>
      <c r="AZ83" s="168" t="s">
        <v>370</v>
      </c>
      <c r="BA83" s="168" t="s">
        <v>23</v>
      </c>
      <c r="BB83" s="168" t="s">
        <v>180</v>
      </c>
      <c r="BC83" s="168" t="s">
        <v>371</v>
      </c>
      <c r="BD83" s="168" t="s">
        <v>82</v>
      </c>
    </row>
    <row r="84" spans="2:56" s="9" customFormat="1" ht="19.95" customHeight="1">
      <c r="B84" s="169"/>
      <c r="C84" s="170"/>
      <c r="D84" s="171" t="s">
        <v>372</v>
      </c>
      <c r="E84" s="172"/>
      <c r="F84" s="172"/>
      <c r="G84" s="172"/>
      <c r="H84" s="172"/>
      <c r="I84" s="173"/>
      <c r="J84" s="174">
        <f>J2399</f>
        <v>0</v>
      </c>
      <c r="K84" s="175"/>
      <c r="AZ84" s="176" t="s">
        <v>373</v>
      </c>
      <c r="BA84" s="176" t="s">
        <v>23</v>
      </c>
      <c r="BB84" s="176" t="s">
        <v>180</v>
      </c>
      <c r="BC84" s="176" t="s">
        <v>374</v>
      </c>
      <c r="BD84" s="176" t="s">
        <v>82</v>
      </c>
    </row>
    <row r="85" spans="2:56" s="9" customFormat="1" ht="19.95" customHeight="1">
      <c r="B85" s="169"/>
      <c r="C85" s="170"/>
      <c r="D85" s="171" t="s">
        <v>375</v>
      </c>
      <c r="E85" s="172"/>
      <c r="F85" s="172"/>
      <c r="G85" s="172"/>
      <c r="H85" s="172"/>
      <c r="I85" s="173"/>
      <c r="J85" s="174">
        <f>J2543</f>
        <v>0</v>
      </c>
      <c r="K85" s="175"/>
      <c r="AZ85" s="176" t="s">
        <v>376</v>
      </c>
      <c r="BA85" s="176" t="s">
        <v>23</v>
      </c>
      <c r="BB85" s="176" t="s">
        <v>180</v>
      </c>
      <c r="BC85" s="176" t="s">
        <v>377</v>
      </c>
      <c r="BD85" s="176" t="s">
        <v>82</v>
      </c>
    </row>
    <row r="86" spans="2:56" s="9" customFormat="1" ht="19.95" customHeight="1">
      <c r="B86" s="169"/>
      <c r="C86" s="170"/>
      <c r="D86" s="171" t="s">
        <v>378</v>
      </c>
      <c r="E86" s="172"/>
      <c r="F86" s="172"/>
      <c r="G86" s="172"/>
      <c r="H86" s="172"/>
      <c r="I86" s="173"/>
      <c r="J86" s="174">
        <f>J2629</f>
        <v>0</v>
      </c>
      <c r="K86" s="175"/>
      <c r="AZ86" s="176" t="s">
        <v>379</v>
      </c>
      <c r="BA86" s="176" t="s">
        <v>23</v>
      </c>
      <c r="BB86" s="176" t="s">
        <v>180</v>
      </c>
      <c r="BC86" s="176" t="s">
        <v>380</v>
      </c>
      <c r="BD86" s="176" t="s">
        <v>82</v>
      </c>
    </row>
    <row r="87" spans="2:56" s="9" customFormat="1" ht="19.95" customHeight="1">
      <c r="B87" s="169"/>
      <c r="C87" s="170"/>
      <c r="D87" s="171" t="s">
        <v>381</v>
      </c>
      <c r="E87" s="172"/>
      <c r="F87" s="172"/>
      <c r="G87" s="172"/>
      <c r="H87" s="172"/>
      <c r="I87" s="173"/>
      <c r="J87" s="174">
        <f>J2776</f>
        <v>0</v>
      </c>
      <c r="K87" s="175"/>
      <c r="AZ87" s="176" t="s">
        <v>382</v>
      </c>
      <c r="BA87" s="176" t="s">
        <v>23</v>
      </c>
      <c r="BB87" s="176" t="s">
        <v>180</v>
      </c>
      <c r="BC87" s="176" t="s">
        <v>383</v>
      </c>
      <c r="BD87" s="176" t="s">
        <v>82</v>
      </c>
    </row>
    <row r="88" spans="2:56" s="9" customFormat="1" ht="19.95" customHeight="1">
      <c r="B88" s="169"/>
      <c r="C88" s="170"/>
      <c r="D88" s="171" t="s">
        <v>384</v>
      </c>
      <c r="E88" s="172"/>
      <c r="F88" s="172"/>
      <c r="G88" s="172"/>
      <c r="H88" s="172"/>
      <c r="I88" s="173"/>
      <c r="J88" s="174">
        <f>J2779</f>
        <v>0</v>
      </c>
      <c r="K88" s="175"/>
      <c r="AZ88" s="176" t="s">
        <v>385</v>
      </c>
      <c r="BA88" s="176" t="s">
        <v>23</v>
      </c>
      <c r="BB88" s="176" t="s">
        <v>180</v>
      </c>
      <c r="BC88" s="176" t="s">
        <v>386</v>
      </c>
      <c r="BD88" s="176" t="s">
        <v>82</v>
      </c>
    </row>
    <row r="89" spans="2:56" s="9" customFormat="1" ht="19.95" customHeight="1">
      <c r="B89" s="169"/>
      <c r="C89" s="170"/>
      <c r="D89" s="171" t="s">
        <v>387</v>
      </c>
      <c r="E89" s="172"/>
      <c r="F89" s="172"/>
      <c r="G89" s="172"/>
      <c r="H89" s="172"/>
      <c r="I89" s="173"/>
      <c r="J89" s="174">
        <f>J2788</f>
        <v>0</v>
      </c>
      <c r="K89" s="175"/>
      <c r="AZ89" s="176" t="s">
        <v>388</v>
      </c>
      <c r="BA89" s="176" t="s">
        <v>23</v>
      </c>
      <c r="BB89" s="176" t="s">
        <v>180</v>
      </c>
      <c r="BC89" s="176" t="s">
        <v>389</v>
      </c>
      <c r="BD89" s="176" t="s">
        <v>82</v>
      </c>
    </row>
    <row r="90" spans="2:56" s="9" customFormat="1" ht="19.95" customHeight="1">
      <c r="B90" s="169"/>
      <c r="C90" s="170"/>
      <c r="D90" s="171" t="s">
        <v>390</v>
      </c>
      <c r="E90" s="172"/>
      <c r="F90" s="172"/>
      <c r="G90" s="172"/>
      <c r="H90" s="172"/>
      <c r="I90" s="173"/>
      <c r="J90" s="174">
        <f>J2962</f>
        <v>0</v>
      </c>
      <c r="K90" s="175"/>
      <c r="AZ90" s="176" t="s">
        <v>391</v>
      </c>
      <c r="BA90" s="176" t="s">
        <v>23</v>
      </c>
      <c r="BB90" s="176" t="s">
        <v>180</v>
      </c>
      <c r="BC90" s="176" t="s">
        <v>392</v>
      </c>
      <c r="BD90" s="176" t="s">
        <v>82</v>
      </c>
    </row>
    <row r="91" spans="2:56" s="9" customFormat="1" ht="19.95" customHeight="1">
      <c r="B91" s="169"/>
      <c r="C91" s="170"/>
      <c r="D91" s="171" t="s">
        <v>393</v>
      </c>
      <c r="E91" s="172"/>
      <c r="F91" s="172"/>
      <c r="G91" s="172"/>
      <c r="H91" s="172"/>
      <c r="I91" s="173"/>
      <c r="J91" s="174">
        <f>J3205</f>
        <v>0</v>
      </c>
      <c r="K91" s="175"/>
      <c r="AZ91" s="176" t="s">
        <v>394</v>
      </c>
      <c r="BA91" s="176" t="s">
        <v>23</v>
      </c>
      <c r="BB91" s="176" t="s">
        <v>180</v>
      </c>
      <c r="BC91" s="176" t="s">
        <v>395</v>
      </c>
      <c r="BD91" s="176" t="s">
        <v>82</v>
      </c>
    </row>
    <row r="92" spans="2:56" s="9" customFormat="1" ht="19.95" customHeight="1">
      <c r="B92" s="169"/>
      <c r="C92" s="170"/>
      <c r="D92" s="171" t="s">
        <v>396</v>
      </c>
      <c r="E92" s="172"/>
      <c r="F92" s="172"/>
      <c r="G92" s="172"/>
      <c r="H92" s="172"/>
      <c r="I92" s="173"/>
      <c r="J92" s="174">
        <f>J3468</f>
        <v>0</v>
      </c>
      <c r="K92" s="175"/>
      <c r="AZ92" s="176" t="s">
        <v>397</v>
      </c>
      <c r="BA92" s="176" t="s">
        <v>23</v>
      </c>
      <c r="BB92" s="176" t="s">
        <v>180</v>
      </c>
      <c r="BC92" s="176" t="s">
        <v>398</v>
      </c>
      <c r="BD92" s="176" t="s">
        <v>82</v>
      </c>
    </row>
    <row r="93" spans="2:56" s="9" customFormat="1" ht="19.95" customHeight="1">
      <c r="B93" s="169"/>
      <c r="C93" s="170"/>
      <c r="D93" s="171" t="s">
        <v>399</v>
      </c>
      <c r="E93" s="172"/>
      <c r="F93" s="172"/>
      <c r="G93" s="172"/>
      <c r="H93" s="172"/>
      <c r="I93" s="173"/>
      <c r="J93" s="174">
        <f>J3486</f>
        <v>0</v>
      </c>
      <c r="K93" s="175"/>
      <c r="AZ93" s="176" t="s">
        <v>400</v>
      </c>
      <c r="BA93" s="176" t="s">
        <v>23</v>
      </c>
      <c r="BB93" s="176" t="s">
        <v>180</v>
      </c>
      <c r="BC93" s="176" t="s">
        <v>401</v>
      </c>
      <c r="BD93" s="176" t="s">
        <v>82</v>
      </c>
    </row>
    <row r="94" spans="2:56" s="9" customFormat="1" ht="19.95" customHeight="1">
      <c r="B94" s="169"/>
      <c r="C94" s="170"/>
      <c r="D94" s="171" t="s">
        <v>402</v>
      </c>
      <c r="E94" s="172"/>
      <c r="F94" s="172"/>
      <c r="G94" s="172"/>
      <c r="H94" s="172"/>
      <c r="I94" s="173"/>
      <c r="J94" s="174">
        <f>J3824</f>
        <v>0</v>
      </c>
      <c r="K94" s="175"/>
      <c r="AZ94" s="176" t="s">
        <v>403</v>
      </c>
      <c r="BA94" s="176" t="s">
        <v>23</v>
      </c>
      <c r="BB94" s="176" t="s">
        <v>180</v>
      </c>
      <c r="BC94" s="176" t="s">
        <v>404</v>
      </c>
      <c r="BD94" s="176" t="s">
        <v>82</v>
      </c>
    </row>
    <row r="95" spans="2:56" s="9" customFormat="1" ht="19.95" customHeight="1">
      <c r="B95" s="169"/>
      <c r="C95" s="170"/>
      <c r="D95" s="171" t="s">
        <v>405</v>
      </c>
      <c r="E95" s="172"/>
      <c r="F95" s="172"/>
      <c r="G95" s="172"/>
      <c r="H95" s="172"/>
      <c r="I95" s="173"/>
      <c r="J95" s="174">
        <f>J4711</f>
        <v>0</v>
      </c>
      <c r="K95" s="175"/>
      <c r="AZ95" s="176" t="s">
        <v>406</v>
      </c>
      <c r="BA95" s="176" t="s">
        <v>23</v>
      </c>
      <c r="BB95" s="176" t="s">
        <v>180</v>
      </c>
      <c r="BC95" s="176" t="s">
        <v>407</v>
      </c>
      <c r="BD95" s="176" t="s">
        <v>82</v>
      </c>
    </row>
    <row r="96" spans="2:56" s="9" customFormat="1" ht="19.95" customHeight="1">
      <c r="B96" s="169"/>
      <c r="C96" s="170"/>
      <c r="D96" s="171" t="s">
        <v>408</v>
      </c>
      <c r="E96" s="172"/>
      <c r="F96" s="172"/>
      <c r="G96" s="172"/>
      <c r="H96" s="172"/>
      <c r="I96" s="173"/>
      <c r="J96" s="174">
        <f>J4903</f>
        <v>0</v>
      </c>
      <c r="K96" s="175"/>
      <c r="AZ96" s="176" t="s">
        <v>409</v>
      </c>
      <c r="BA96" s="176" t="s">
        <v>23</v>
      </c>
      <c r="BB96" s="176" t="s">
        <v>180</v>
      </c>
      <c r="BC96" s="176" t="s">
        <v>410</v>
      </c>
      <c r="BD96" s="176" t="s">
        <v>82</v>
      </c>
    </row>
    <row r="97" spans="2:56" s="9" customFormat="1" ht="19.95" customHeight="1">
      <c r="B97" s="169"/>
      <c r="C97" s="170"/>
      <c r="D97" s="171" t="s">
        <v>411</v>
      </c>
      <c r="E97" s="172"/>
      <c r="F97" s="172"/>
      <c r="G97" s="172"/>
      <c r="H97" s="172"/>
      <c r="I97" s="173"/>
      <c r="J97" s="174">
        <f>J4916</f>
        <v>0</v>
      </c>
      <c r="K97" s="175"/>
      <c r="AZ97" s="176" t="s">
        <v>412</v>
      </c>
      <c r="BA97" s="176" t="s">
        <v>23</v>
      </c>
      <c r="BB97" s="176" t="s">
        <v>180</v>
      </c>
      <c r="BC97" s="176" t="s">
        <v>413</v>
      </c>
      <c r="BD97" s="176" t="s">
        <v>82</v>
      </c>
    </row>
    <row r="98" spans="2:56" s="9" customFormat="1" ht="19.95" customHeight="1">
      <c r="B98" s="169"/>
      <c r="C98" s="170"/>
      <c r="D98" s="171" t="s">
        <v>414</v>
      </c>
      <c r="E98" s="172"/>
      <c r="F98" s="172"/>
      <c r="G98" s="172"/>
      <c r="H98" s="172"/>
      <c r="I98" s="173"/>
      <c r="J98" s="174">
        <f>J5056</f>
        <v>0</v>
      </c>
      <c r="K98" s="175"/>
      <c r="AZ98" s="176" t="s">
        <v>415</v>
      </c>
      <c r="BA98" s="176" t="s">
        <v>23</v>
      </c>
      <c r="BB98" s="176" t="s">
        <v>180</v>
      </c>
      <c r="BC98" s="176" t="s">
        <v>416</v>
      </c>
      <c r="BD98" s="176" t="s">
        <v>82</v>
      </c>
    </row>
    <row r="99" spans="2:56" s="9" customFormat="1" ht="19.95" customHeight="1">
      <c r="B99" s="169"/>
      <c r="C99" s="170"/>
      <c r="D99" s="171" t="s">
        <v>417</v>
      </c>
      <c r="E99" s="172"/>
      <c r="F99" s="172"/>
      <c r="G99" s="172"/>
      <c r="H99" s="172"/>
      <c r="I99" s="173"/>
      <c r="J99" s="174">
        <f>J5072</f>
        <v>0</v>
      </c>
      <c r="K99" s="175"/>
      <c r="AZ99" s="176" t="s">
        <v>418</v>
      </c>
      <c r="BA99" s="176" t="s">
        <v>23</v>
      </c>
      <c r="BB99" s="176" t="s">
        <v>180</v>
      </c>
      <c r="BC99" s="176" t="s">
        <v>419</v>
      </c>
      <c r="BD99" s="176" t="s">
        <v>82</v>
      </c>
    </row>
    <row r="100" spans="2:56" s="9" customFormat="1" ht="19.95" customHeight="1">
      <c r="B100" s="169"/>
      <c r="C100" s="170"/>
      <c r="D100" s="171" t="s">
        <v>420</v>
      </c>
      <c r="E100" s="172"/>
      <c r="F100" s="172"/>
      <c r="G100" s="172"/>
      <c r="H100" s="172"/>
      <c r="I100" s="173"/>
      <c r="J100" s="174">
        <f>J5150</f>
        <v>0</v>
      </c>
      <c r="K100" s="175"/>
      <c r="AZ100" s="176" t="s">
        <v>421</v>
      </c>
      <c r="BA100" s="176" t="s">
        <v>23</v>
      </c>
      <c r="BB100" s="176" t="s">
        <v>180</v>
      </c>
      <c r="BC100" s="176" t="s">
        <v>422</v>
      </c>
      <c r="BD100" s="176" t="s">
        <v>82</v>
      </c>
    </row>
    <row r="101" spans="2:56" s="9" customFormat="1" ht="19.95" customHeight="1">
      <c r="B101" s="169"/>
      <c r="C101" s="170"/>
      <c r="D101" s="171" t="s">
        <v>423</v>
      </c>
      <c r="E101" s="172"/>
      <c r="F101" s="172"/>
      <c r="G101" s="172"/>
      <c r="H101" s="172"/>
      <c r="I101" s="173"/>
      <c r="J101" s="174">
        <f>J5198</f>
        <v>0</v>
      </c>
      <c r="K101" s="175"/>
      <c r="AZ101" s="176" t="s">
        <v>424</v>
      </c>
      <c r="BA101" s="176" t="s">
        <v>23</v>
      </c>
      <c r="BB101" s="176" t="s">
        <v>180</v>
      </c>
      <c r="BC101" s="176" t="s">
        <v>425</v>
      </c>
      <c r="BD101" s="176" t="s">
        <v>82</v>
      </c>
    </row>
    <row r="102" spans="2:56" s="9" customFormat="1" ht="19.95" customHeight="1">
      <c r="B102" s="169"/>
      <c r="C102" s="170"/>
      <c r="D102" s="171" t="s">
        <v>426</v>
      </c>
      <c r="E102" s="172"/>
      <c r="F102" s="172"/>
      <c r="G102" s="172"/>
      <c r="H102" s="172"/>
      <c r="I102" s="173"/>
      <c r="J102" s="174">
        <f>J5232</f>
        <v>0</v>
      </c>
      <c r="K102" s="175"/>
      <c r="AZ102" s="176" t="s">
        <v>427</v>
      </c>
      <c r="BA102" s="176" t="s">
        <v>23</v>
      </c>
      <c r="BB102" s="176" t="s">
        <v>180</v>
      </c>
      <c r="BC102" s="176" t="s">
        <v>428</v>
      </c>
      <c r="BD102" s="176" t="s">
        <v>82</v>
      </c>
    </row>
    <row r="103" spans="2:56" s="8" customFormat="1" ht="24.9" customHeight="1">
      <c r="B103" s="161"/>
      <c r="C103" s="162"/>
      <c r="D103" s="163" t="s">
        <v>429</v>
      </c>
      <c r="E103" s="164"/>
      <c r="F103" s="164"/>
      <c r="G103" s="164"/>
      <c r="H103" s="164"/>
      <c r="I103" s="165"/>
      <c r="J103" s="166">
        <f>J5257</f>
        <v>0</v>
      </c>
      <c r="K103" s="167"/>
      <c r="AZ103" s="168" t="s">
        <v>430</v>
      </c>
      <c r="BA103" s="168" t="s">
        <v>23</v>
      </c>
      <c r="BB103" s="168" t="s">
        <v>180</v>
      </c>
      <c r="BC103" s="168" t="s">
        <v>431</v>
      </c>
      <c r="BD103" s="168" t="s">
        <v>82</v>
      </c>
    </row>
    <row r="104" spans="2:56" s="1" customFormat="1" ht="21.75" customHeight="1">
      <c r="B104" s="42"/>
      <c r="C104" s="43"/>
      <c r="D104" s="43"/>
      <c r="E104" s="43"/>
      <c r="F104" s="43"/>
      <c r="G104" s="43"/>
      <c r="H104" s="43"/>
      <c r="I104" s="129"/>
      <c r="J104" s="43"/>
      <c r="K104" s="46"/>
      <c r="AZ104" s="126" t="s">
        <v>432</v>
      </c>
      <c r="BA104" s="126" t="s">
        <v>23</v>
      </c>
      <c r="BB104" s="126" t="s">
        <v>180</v>
      </c>
      <c r="BC104" s="126" t="s">
        <v>433</v>
      </c>
      <c r="BD104" s="126" t="s">
        <v>82</v>
      </c>
    </row>
    <row r="105" spans="2:56" s="1" customFormat="1" ht="6.9" customHeight="1">
      <c r="B105" s="57"/>
      <c r="C105" s="58"/>
      <c r="D105" s="58"/>
      <c r="E105" s="58"/>
      <c r="F105" s="58"/>
      <c r="G105" s="58"/>
      <c r="H105" s="58"/>
      <c r="I105" s="151"/>
      <c r="J105" s="58"/>
      <c r="K105" s="59"/>
      <c r="AZ105" s="126" t="s">
        <v>434</v>
      </c>
      <c r="BA105" s="126" t="s">
        <v>23</v>
      </c>
      <c r="BB105" s="126" t="s">
        <v>180</v>
      </c>
      <c r="BC105" s="126" t="s">
        <v>435</v>
      </c>
      <c r="BD105" s="126" t="s">
        <v>82</v>
      </c>
    </row>
    <row r="106" spans="2:56">
      <c r="AZ106" s="126" t="s">
        <v>436</v>
      </c>
      <c r="BA106" s="126" t="s">
        <v>23</v>
      </c>
      <c r="BB106" s="126" t="s">
        <v>180</v>
      </c>
      <c r="BC106" s="126" t="s">
        <v>437</v>
      </c>
      <c r="BD106" s="126" t="s">
        <v>82</v>
      </c>
    </row>
    <row r="107" spans="2:56">
      <c r="AZ107" s="126" t="s">
        <v>438</v>
      </c>
      <c r="BA107" s="126" t="s">
        <v>23</v>
      </c>
      <c r="BB107" s="126" t="s">
        <v>180</v>
      </c>
      <c r="BC107" s="126" t="s">
        <v>439</v>
      </c>
      <c r="BD107" s="126" t="s">
        <v>82</v>
      </c>
    </row>
    <row r="108" spans="2:56">
      <c r="AZ108" s="126" t="s">
        <v>440</v>
      </c>
      <c r="BA108" s="126" t="s">
        <v>23</v>
      </c>
      <c r="BB108" s="126" t="s">
        <v>180</v>
      </c>
      <c r="BC108" s="126" t="s">
        <v>441</v>
      </c>
      <c r="BD108" s="126" t="s">
        <v>82</v>
      </c>
    </row>
    <row r="109" spans="2:56" s="1" customFormat="1" ht="6.9" customHeight="1">
      <c r="B109" s="60"/>
      <c r="C109" s="61"/>
      <c r="D109" s="61"/>
      <c r="E109" s="61"/>
      <c r="F109" s="61"/>
      <c r="G109" s="61"/>
      <c r="H109" s="61"/>
      <c r="I109" s="154"/>
      <c r="J109" s="61"/>
      <c r="K109" s="61"/>
      <c r="L109" s="62"/>
      <c r="AZ109" s="126" t="s">
        <v>442</v>
      </c>
      <c r="BA109" s="126" t="s">
        <v>23</v>
      </c>
      <c r="BB109" s="126" t="s">
        <v>180</v>
      </c>
      <c r="BC109" s="126" t="s">
        <v>443</v>
      </c>
      <c r="BD109" s="126" t="s">
        <v>82</v>
      </c>
    </row>
    <row r="110" spans="2:56" s="1" customFormat="1" ht="36.9" customHeight="1">
      <c r="B110" s="42"/>
      <c r="C110" s="63" t="s">
        <v>444</v>
      </c>
      <c r="D110" s="64"/>
      <c r="E110" s="64"/>
      <c r="F110" s="64"/>
      <c r="G110" s="64"/>
      <c r="H110" s="64"/>
      <c r="I110" s="177"/>
      <c r="J110" s="64"/>
      <c r="K110" s="64"/>
      <c r="L110" s="62"/>
      <c r="AZ110" s="126" t="s">
        <v>445</v>
      </c>
      <c r="BA110" s="126" t="s">
        <v>23</v>
      </c>
      <c r="BB110" s="126" t="s">
        <v>180</v>
      </c>
      <c r="BC110" s="126" t="s">
        <v>446</v>
      </c>
      <c r="BD110" s="126" t="s">
        <v>82</v>
      </c>
    </row>
    <row r="111" spans="2:56" s="1" customFormat="1" ht="6.9" customHeight="1">
      <c r="B111" s="42"/>
      <c r="C111" s="64"/>
      <c r="D111" s="64"/>
      <c r="E111" s="64"/>
      <c r="F111" s="64"/>
      <c r="G111" s="64"/>
      <c r="H111" s="64"/>
      <c r="I111" s="177"/>
      <c r="J111" s="64"/>
      <c r="K111" s="64"/>
      <c r="L111" s="62"/>
      <c r="AZ111" s="126" t="s">
        <v>447</v>
      </c>
      <c r="BA111" s="126" t="s">
        <v>23</v>
      </c>
      <c r="BB111" s="126" t="s">
        <v>180</v>
      </c>
      <c r="BC111" s="126" t="s">
        <v>448</v>
      </c>
      <c r="BD111" s="126" t="s">
        <v>82</v>
      </c>
    </row>
    <row r="112" spans="2:56" s="1" customFormat="1" ht="14.4" customHeight="1">
      <c r="B112" s="42"/>
      <c r="C112" s="66" t="s">
        <v>18</v>
      </c>
      <c r="D112" s="64"/>
      <c r="E112" s="64"/>
      <c r="F112" s="64"/>
      <c r="G112" s="64"/>
      <c r="H112" s="64"/>
      <c r="I112" s="177"/>
      <c r="J112" s="64"/>
      <c r="K112" s="64"/>
      <c r="L112" s="62"/>
      <c r="AZ112" s="126" t="s">
        <v>449</v>
      </c>
      <c r="BA112" s="126" t="s">
        <v>23</v>
      </c>
      <c r="BB112" s="126" t="s">
        <v>180</v>
      </c>
      <c r="BC112" s="126" t="s">
        <v>450</v>
      </c>
      <c r="BD112" s="126" t="s">
        <v>82</v>
      </c>
    </row>
    <row r="113" spans="2:65" s="1" customFormat="1" ht="16.5" customHeight="1">
      <c r="B113" s="42"/>
      <c r="C113" s="64"/>
      <c r="D113" s="64"/>
      <c r="E113" s="427" t="str">
        <f>E7</f>
        <v>ZČU - STRADI - STRATEGICKÁ DISLOKACE ZČU - FZS</v>
      </c>
      <c r="F113" s="428"/>
      <c r="G113" s="428"/>
      <c r="H113" s="428"/>
      <c r="I113" s="177"/>
      <c r="J113" s="64"/>
      <c r="K113" s="64"/>
      <c r="L113" s="62"/>
      <c r="AZ113" s="126" t="s">
        <v>451</v>
      </c>
      <c r="BA113" s="126" t="s">
        <v>23</v>
      </c>
      <c r="BB113" s="126" t="s">
        <v>180</v>
      </c>
      <c r="BC113" s="126" t="s">
        <v>452</v>
      </c>
      <c r="BD113" s="126" t="s">
        <v>82</v>
      </c>
    </row>
    <row r="114" spans="2:65" ht="13.2">
      <c r="B114" s="29"/>
      <c r="C114" s="66" t="s">
        <v>193</v>
      </c>
      <c r="D114" s="178"/>
      <c r="E114" s="178"/>
      <c r="F114" s="178"/>
      <c r="G114" s="178"/>
      <c r="H114" s="178"/>
      <c r="J114" s="178"/>
      <c r="K114" s="178"/>
      <c r="L114" s="179"/>
      <c r="AZ114" s="126" t="s">
        <v>453</v>
      </c>
      <c r="BA114" s="126" t="s">
        <v>23</v>
      </c>
      <c r="BB114" s="126" t="s">
        <v>180</v>
      </c>
      <c r="BC114" s="126" t="s">
        <v>454</v>
      </c>
      <c r="BD114" s="126" t="s">
        <v>82</v>
      </c>
    </row>
    <row r="115" spans="2:65" s="1" customFormat="1" ht="16.5" customHeight="1">
      <c r="B115" s="42"/>
      <c r="C115" s="64"/>
      <c r="D115" s="64"/>
      <c r="E115" s="427" t="s">
        <v>196</v>
      </c>
      <c r="F115" s="421"/>
      <c r="G115" s="421"/>
      <c r="H115" s="421"/>
      <c r="I115" s="177"/>
      <c r="J115" s="64"/>
      <c r="K115" s="64"/>
      <c r="L115" s="62"/>
      <c r="AZ115" s="126" t="s">
        <v>455</v>
      </c>
      <c r="BA115" s="126" t="s">
        <v>23</v>
      </c>
      <c r="BB115" s="126" t="s">
        <v>180</v>
      </c>
      <c r="BC115" s="126" t="s">
        <v>456</v>
      </c>
      <c r="BD115" s="126" t="s">
        <v>82</v>
      </c>
    </row>
    <row r="116" spans="2:65" s="1" customFormat="1" ht="14.4" customHeight="1">
      <c r="B116" s="42"/>
      <c r="C116" s="66" t="s">
        <v>199</v>
      </c>
      <c r="D116" s="64"/>
      <c r="E116" s="64"/>
      <c r="F116" s="64"/>
      <c r="G116" s="64"/>
      <c r="H116" s="64"/>
      <c r="I116" s="177"/>
      <c r="J116" s="64"/>
      <c r="K116" s="64"/>
      <c r="L116" s="62"/>
      <c r="AZ116" s="126" t="s">
        <v>457</v>
      </c>
      <c r="BA116" s="126" t="s">
        <v>23</v>
      </c>
      <c r="BB116" s="126" t="s">
        <v>180</v>
      </c>
      <c r="BC116" s="126" t="s">
        <v>458</v>
      </c>
      <c r="BD116" s="126" t="s">
        <v>82</v>
      </c>
    </row>
    <row r="117" spans="2:65" s="1" customFormat="1" ht="17.25" customHeight="1">
      <c r="B117" s="42"/>
      <c r="C117" s="64"/>
      <c r="D117" s="64"/>
      <c r="E117" s="393" t="str">
        <f>E11</f>
        <v>D.1.1 - ARCHITEKTONICKO-STAVEBNÍ ŘEŠENÍ</v>
      </c>
      <c r="F117" s="421"/>
      <c r="G117" s="421"/>
      <c r="H117" s="421"/>
      <c r="I117" s="177"/>
      <c r="J117" s="64"/>
      <c r="K117" s="64"/>
      <c r="L117" s="62"/>
      <c r="AZ117" s="126" t="s">
        <v>459</v>
      </c>
      <c r="BA117" s="126" t="s">
        <v>23</v>
      </c>
      <c r="BB117" s="126" t="s">
        <v>180</v>
      </c>
      <c r="BC117" s="126" t="s">
        <v>460</v>
      </c>
      <c r="BD117" s="126" t="s">
        <v>82</v>
      </c>
    </row>
    <row r="118" spans="2:65" s="1" customFormat="1" ht="6.9" customHeight="1">
      <c r="B118" s="42"/>
      <c r="C118" s="64"/>
      <c r="D118" s="64"/>
      <c r="E118" s="64"/>
      <c r="F118" s="64"/>
      <c r="G118" s="64"/>
      <c r="H118" s="64"/>
      <c r="I118" s="177"/>
      <c r="J118" s="64"/>
      <c r="K118" s="64"/>
      <c r="L118" s="62"/>
      <c r="AZ118" s="126" t="s">
        <v>461</v>
      </c>
      <c r="BA118" s="126" t="s">
        <v>23</v>
      </c>
      <c r="BB118" s="126" t="s">
        <v>180</v>
      </c>
      <c r="BC118" s="126" t="s">
        <v>462</v>
      </c>
      <c r="BD118" s="126" t="s">
        <v>82</v>
      </c>
    </row>
    <row r="119" spans="2:65" s="1" customFormat="1" ht="18" customHeight="1">
      <c r="B119" s="42"/>
      <c r="C119" s="66" t="s">
        <v>24</v>
      </c>
      <c r="D119" s="64"/>
      <c r="E119" s="64"/>
      <c r="F119" s="180" t="str">
        <f>F14</f>
        <v>Tylova 59, Jižní Předměstí, 301 00 Plzeň</v>
      </c>
      <c r="G119" s="64"/>
      <c r="H119" s="64"/>
      <c r="I119" s="181" t="s">
        <v>26</v>
      </c>
      <c r="J119" s="74" t="str">
        <f>IF(J14="","",J14)</f>
        <v>23. 3. 2017</v>
      </c>
      <c r="K119" s="64"/>
      <c r="L119" s="62"/>
      <c r="AZ119" s="126" t="s">
        <v>463</v>
      </c>
      <c r="BA119" s="126" t="s">
        <v>23</v>
      </c>
      <c r="BB119" s="126" t="s">
        <v>180</v>
      </c>
      <c r="BC119" s="126" t="s">
        <v>464</v>
      </c>
      <c r="BD119" s="126" t="s">
        <v>82</v>
      </c>
    </row>
    <row r="120" spans="2:65" s="1" customFormat="1" ht="6.9" customHeight="1">
      <c r="B120" s="42"/>
      <c r="C120" s="64"/>
      <c r="D120" s="64"/>
      <c r="E120" s="64"/>
      <c r="F120" s="64"/>
      <c r="G120" s="64"/>
      <c r="H120" s="64"/>
      <c r="I120" s="177"/>
      <c r="J120" s="64"/>
      <c r="K120" s="64"/>
      <c r="L120" s="62"/>
      <c r="AZ120" s="126" t="s">
        <v>465</v>
      </c>
      <c r="BA120" s="126" t="s">
        <v>23</v>
      </c>
      <c r="BB120" s="126" t="s">
        <v>180</v>
      </c>
      <c r="BC120" s="126" t="s">
        <v>466</v>
      </c>
      <c r="BD120" s="126" t="s">
        <v>82</v>
      </c>
    </row>
    <row r="121" spans="2:65" s="1" customFormat="1" ht="13.2">
      <c r="B121" s="42"/>
      <c r="C121" s="66" t="s">
        <v>28</v>
      </c>
      <c r="D121" s="64"/>
      <c r="E121" s="64"/>
      <c r="F121" s="180" t="str">
        <f>E17</f>
        <v>ZČU v Plzni, Univerzitní 8, Plzeň</v>
      </c>
      <c r="G121" s="64"/>
      <c r="H121" s="64"/>
      <c r="I121" s="181" t="s">
        <v>34</v>
      </c>
      <c r="J121" s="180" t="str">
        <f>E23</f>
        <v>ATELIER SOUKUP OPL ŠVEHLA s.r.o.</v>
      </c>
      <c r="K121" s="64"/>
      <c r="L121" s="62"/>
      <c r="AZ121" s="126" t="s">
        <v>467</v>
      </c>
      <c r="BA121" s="126" t="s">
        <v>23</v>
      </c>
      <c r="BB121" s="126" t="s">
        <v>180</v>
      </c>
      <c r="BC121" s="126" t="s">
        <v>468</v>
      </c>
      <c r="BD121" s="126" t="s">
        <v>82</v>
      </c>
    </row>
    <row r="122" spans="2:65" s="1" customFormat="1" ht="14.4" customHeight="1">
      <c r="B122" s="42"/>
      <c r="C122" s="66" t="s">
        <v>32</v>
      </c>
      <c r="D122" s="64"/>
      <c r="E122" s="64"/>
      <c r="F122" s="180" t="str">
        <f>IF(E20="","",E20)</f>
        <v/>
      </c>
      <c r="G122" s="64"/>
      <c r="H122" s="64"/>
      <c r="I122" s="177"/>
      <c r="J122" s="64"/>
      <c r="K122" s="64"/>
      <c r="L122" s="62"/>
      <c r="AZ122" s="126" t="s">
        <v>469</v>
      </c>
      <c r="BA122" s="126" t="s">
        <v>23</v>
      </c>
      <c r="BB122" s="126" t="s">
        <v>180</v>
      </c>
      <c r="BC122" s="126" t="s">
        <v>470</v>
      </c>
      <c r="BD122" s="126" t="s">
        <v>82</v>
      </c>
    </row>
    <row r="123" spans="2:65" s="1" customFormat="1" ht="10.35" customHeight="1">
      <c r="B123" s="42"/>
      <c r="C123" s="64"/>
      <c r="D123" s="64"/>
      <c r="E123" s="64"/>
      <c r="F123" s="64"/>
      <c r="G123" s="64"/>
      <c r="H123" s="64"/>
      <c r="I123" s="177"/>
      <c r="J123" s="64"/>
      <c r="K123" s="64"/>
      <c r="L123" s="62"/>
      <c r="AZ123" s="126" t="s">
        <v>471</v>
      </c>
      <c r="BA123" s="126" t="s">
        <v>23</v>
      </c>
      <c r="BB123" s="126" t="s">
        <v>180</v>
      </c>
      <c r="BC123" s="126" t="s">
        <v>472</v>
      </c>
      <c r="BD123" s="126" t="s">
        <v>82</v>
      </c>
    </row>
    <row r="124" spans="2:65" s="10" customFormat="1" ht="29.25" customHeight="1">
      <c r="B124" s="182"/>
      <c r="C124" s="183" t="s">
        <v>473</v>
      </c>
      <c r="D124" s="184" t="s">
        <v>58</v>
      </c>
      <c r="E124" s="184" t="s">
        <v>54</v>
      </c>
      <c r="F124" s="184" t="s">
        <v>474</v>
      </c>
      <c r="G124" s="184" t="s">
        <v>475</v>
      </c>
      <c r="H124" s="184" t="s">
        <v>476</v>
      </c>
      <c r="I124" s="185" t="s">
        <v>477</v>
      </c>
      <c r="J124" s="184" t="s">
        <v>294</v>
      </c>
      <c r="K124" s="186" t="s">
        <v>478</v>
      </c>
      <c r="L124" s="187"/>
      <c r="M124" s="82" t="s">
        <v>479</v>
      </c>
      <c r="N124" s="83" t="s">
        <v>43</v>
      </c>
      <c r="O124" s="83" t="s">
        <v>480</v>
      </c>
      <c r="P124" s="83" t="s">
        <v>481</v>
      </c>
      <c r="Q124" s="83" t="s">
        <v>482</v>
      </c>
      <c r="R124" s="83" t="s">
        <v>483</v>
      </c>
      <c r="S124" s="83" t="s">
        <v>484</v>
      </c>
      <c r="T124" s="84" t="s">
        <v>485</v>
      </c>
      <c r="AZ124" s="136" t="s">
        <v>486</v>
      </c>
      <c r="BA124" s="136" t="s">
        <v>23</v>
      </c>
      <c r="BB124" s="136" t="s">
        <v>180</v>
      </c>
      <c r="BC124" s="136" t="s">
        <v>487</v>
      </c>
      <c r="BD124" s="136" t="s">
        <v>82</v>
      </c>
    </row>
    <row r="125" spans="2:65" s="1" customFormat="1" ht="29.25" customHeight="1">
      <c r="B125" s="42"/>
      <c r="C125" s="88" t="s">
        <v>299</v>
      </c>
      <c r="D125" s="64"/>
      <c r="E125" s="64"/>
      <c r="F125" s="64"/>
      <c r="G125" s="64"/>
      <c r="H125" s="64"/>
      <c r="I125" s="177"/>
      <c r="J125" s="188">
        <f>BK125</f>
        <v>0</v>
      </c>
      <c r="K125" s="64"/>
      <c r="L125" s="62"/>
      <c r="M125" s="85"/>
      <c r="N125" s="86"/>
      <c r="O125" s="86"/>
      <c r="P125" s="189">
        <f>P126+P2398+P5257</f>
        <v>0</v>
      </c>
      <c r="Q125" s="86"/>
      <c r="R125" s="189">
        <f>R126+R2398+R5257</f>
        <v>6279.5793977399999</v>
      </c>
      <c r="S125" s="86"/>
      <c r="T125" s="190">
        <f>T126+T2398+T5257</f>
        <v>7008.048311829999</v>
      </c>
      <c r="AT125" s="25" t="s">
        <v>72</v>
      </c>
      <c r="AU125" s="25" t="s">
        <v>300</v>
      </c>
      <c r="AZ125" s="126" t="s">
        <v>488</v>
      </c>
      <c r="BA125" s="126" t="s">
        <v>23</v>
      </c>
      <c r="BB125" s="126" t="s">
        <v>180</v>
      </c>
      <c r="BC125" s="126" t="s">
        <v>489</v>
      </c>
      <c r="BD125" s="126" t="s">
        <v>82</v>
      </c>
      <c r="BK125" s="191">
        <f>BK126+BK2398+BK5257</f>
        <v>0</v>
      </c>
    </row>
    <row r="126" spans="2:65" s="11" customFormat="1" ht="37.35" customHeight="1">
      <c r="B126" s="192"/>
      <c r="C126" s="193"/>
      <c r="D126" s="194" t="s">
        <v>72</v>
      </c>
      <c r="E126" s="195" t="s">
        <v>490</v>
      </c>
      <c r="F126" s="195" t="s">
        <v>491</v>
      </c>
      <c r="G126" s="193"/>
      <c r="H126" s="193"/>
      <c r="I126" s="196"/>
      <c r="J126" s="197">
        <f>BK126</f>
        <v>0</v>
      </c>
      <c r="K126" s="193"/>
      <c r="L126" s="198"/>
      <c r="M126" s="199"/>
      <c r="N126" s="200"/>
      <c r="O126" s="200"/>
      <c r="P126" s="201">
        <f>P127+P253+P370+P910+P1046+P1083+P1791+P1807+P2376+P2394</f>
        <v>0</v>
      </c>
      <c r="Q126" s="200"/>
      <c r="R126" s="201">
        <f>R127+R253+R370+R910+R1046+R1083+R1791+R1807+R2376+R2394</f>
        <v>5592.1554220799999</v>
      </c>
      <c r="S126" s="200"/>
      <c r="T126" s="202">
        <f>T127+T253+T370+T910+T1046+T1083+T1791+T1807+T2376+T2394</f>
        <v>6930.3147890199989</v>
      </c>
      <c r="AR126" s="203" t="s">
        <v>80</v>
      </c>
      <c r="AT126" s="204" t="s">
        <v>72</v>
      </c>
      <c r="AU126" s="204" t="s">
        <v>73</v>
      </c>
      <c r="AY126" s="203" t="s">
        <v>492</v>
      </c>
      <c r="AZ126" s="126" t="s">
        <v>493</v>
      </c>
      <c r="BA126" s="126" t="s">
        <v>23</v>
      </c>
      <c r="BB126" s="126" t="s">
        <v>180</v>
      </c>
      <c r="BC126" s="126" t="s">
        <v>494</v>
      </c>
      <c r="BD126" s="126" t="s">
        <v>82</v>
      </c>
      <c r="BK126" s="205">
        <f>BK127+BK253+BK370+BK910+BK1046+BK1083+BK1791+BK1807+BK2376+BK2394</f>
        <v>0</v>
      </c>
    </row>
    <row r="127" spans="2:65" s="11" customFormat="1" ht="19.95" customHeight="1">
      <c r="B127" s="192"/>
      <c r="C127" s="193"/>
      <c r="D127" s="206" t="s">
        <v>72</v>
      </c>
      <c r="E127" s="207" t="s">
        <v>80</v>
      </c>
      <c r="F127" s="207" t="s">
        <v>495</v>
      </c>
      <c r="G127" s="193"/>
      <c r="H127" s="193"/>
      <c r="I127" s="196"/>
      <c r="J127" s="208">
        <f>BK127</f>
        <v>0</v>
      </c>
      <c r="K127" s="193"/>
      <c r="L127" s="198"/>
      <c r="M127" s="199"/>
      <c r="N127" s="200"/>
      <c r="O127" s="200"/>
      <c r="P127" s="201">
        <f>SUM(P128:P252)</f>
        <v>0</v>
      </c>
      <c r="Q127" s="200"/>
      <c r="R127" s="201">
        <f>SUM(R128:R252)</f>
        <v>0</v>
      </c>
      <c r="S127" s="200"/>
      <c r="T127" s="202">
        <f>SUM(T128:T252)</f>
        <v>490.28975700000001</v>
      </c>
      <c r="AR127" s="203" t="s">
        <v>80</v>
      </c>
      <c r="AT127" s="204" t="s">
        <v>72</v>
      </c>
      <c r="AU127" s="204" t="s">
        <v>80</v>
      </c>
      <c r="AY127" s="203" t="s">
        <v>492</v>
      </c>
      <c r="AZ127" s="126" t="s">
        <v>496</v>
      </c>
      <c r="BA127" s="126" t="s">
        <v>23</v>
      </c>
      <c r="BB127" s="126" t="s">
        <v>180</v>
      </c>
      <c r="BC127" s="126" t="s">
        <v>497</v>
      </c>
      <c r="BD127" s="126" t="s">
        <v>82</v>
      </c>
      <c r="BK127" s="205">
        <f>SUM(BK128:BK252)</f>
        <v>0</v>
      </c>
    </row>
    <row r="128" spans="2:65" s="1" customFormat="1" ht="16.5" customHeight="1">
      <c r="B128" s="42"/>
      <c r="C128" s="209" t="s">
        <v>80</v>
      </c>
      <c r="D128" s="209" t="s">
        <v>498</v>
      </c>
      <c r="E128" s="210" t="s">
        <v>499</v>
      </c>
      <c r="F128" s="211" t="s">
        <v>500</v>
      </c>
      <c r="G128" s="212" t="s">
        <v>180</v>
      </c>
      <c r="H128" s="213">
        <v>82.798000000000002</v>
      </c>
      <c r="I128" s="214"/>
      <c r="J128" s="215">
        <f>ROUND(I128*H128,2)</f>
        <v>0</v>
      </c>
      <c r="K128" s="211" t="s">
        <v>501</v>
      </c>
      <c r="L128" s="62"/>
      <c r="M128" s="216" t="s">
        <v>23</v>
      </c>
      <c r="N128" s="217" t="s">
        <v>44</v>
      </c>
      <c r="O128" s="43"/>
      <c r="P128" s="218">
        <f>O128*H128</f>
        <v>0</v>
      </c>
      <c r="Q128" s="218">
        <v>0</v>
      </c>
      <c r="R128" s="218">
        <f>Q128*H128</f>
        <v>0</v>
      </c>
      <c r="S128" s="218">
        <v>0.255</v>
      </c>
      <c r="T128" s="219">
        <f>S128*H128</f>
        <v>21.113490000000002</v>
      </c>
      <c r="AR128" s="25" t="s">
        <v>502</v>
      </c>
      <c r="AT128" s="25" t="s">
        <v>498</v>
      </c>
      <c r="AU128" s="25" t="s">
        <v>82</v>
      </c>
      <c r="AY128" s="25" t="s">
        <v>492</v>
      </c>
      <c r="AZ128" s="126" t="s">
        <v>503</v>
      </c>
      <c r="BA128" s="126" t="s">
        <v>23</v>
      </c>
      <c r="BB128" s="126" t="s">
        <v>180</v>
      </c>
      <c r="BC128" s="126" t="s">
        <v>504</v>
      </c>
      <c r="BD128" s="126" t="s">
        <v>82</v>
      </c>
      <c r="BE128" s="220">
        <f>IF(N128="základní",J128,0)</f>
        <v>0</v>
      </c>
      <c r="BF128" s="220">
        <f>IF(N128="snížená",J128,0)</f>
        <v>0</v>
      </c>
      <c r="BG128" s="220">
        <f>IF(N128="zákl. přenesená",J128,0)</f>
        <v>0</v>
      </c>
      <c r="BH128" s="220">
        <f>IF(N128="sníž. přenesená",J128,0)</f>
        <v>0</v>
      </c>
      <c r="BI128" s="220">
        <f>IF(N128="nulová",J128,0)</f>
        <v>0</v>
      </c>
      <c r="BJ128" s="25" t="s">
        <v>80</v>
      </c>
      <c r="BK128" s="220">
        <f>ROUND(I128*H128,2)</f>
        <v>0</v>
      </c>
      <c r="BL128" s="25" t="s">
        <v>502</v>
      </c>
      <c r="BM128" s="25" t="s">
        <v>505</v>
      </c>
    </row>
    <row r="129" spans="2:65" s="1" customFormat="1" ht="48">
      <c r="B129" s="42"/>
      <c r="C129" s="64"/>
      <c r="D129" s="221" t="s">
        <v>506</v>
      </c>
      <c r="E129" s="64"/>
      <c r="F129" s="222" t="s">
        <v>507</v>
      </c>
      <c r="G129" s="64"/>
      <c r="H129" s="64"/>
      <c r="I129" s="177"/>
      <c r="J129" s="64"/>
      <c r="K129" s="64"/>
      <c r="L129" s="62"/>
      <c r="M129" s="223"/>
      <c r="N129" s="43"/>
      <c r="O129" s="43"/>
      <c r="P129" s="43"/>
      <c r="Q129" s="43"/>
      <c r="R129" s="43"/>
      <c r="S129" s="43"/>
      <c r="T129" s="79"/>
      <c r="AT129" s="25" t="s">
        <v>506</v>
      </c>
      <c r="AU129" s="25" t="s">
        <v>82</v>
      </c>
      <c r="AZ129" s="126" t="s">
        <v>508</v>
      </c>
      <c r="BA129" s="126" t="s">
        <v>23</v>
      </c>
      <c r="BB129" s="126" t="s">
        <v>180</v>
      </c>
      <c r="BC129" s="126" t="s">
        <v>504</v>
      </c>
      <c r="BD129" s="126" t="s">
        <v>82</v>
      </c>
    </row>
    <row r="130" spans="2:65" s="1" customFormat="1" ht="180">
      <c r="B130" s="42"/>
      <c r="C130" s="64"/>
      <c r="D130" s="221" t="s">
        <v>509</v>
      </c>
      <c r="E130" s="64"/>
      <c r="F130" s="224" t="s">
        <v>510</v>
      </c>
      <c r="G130" s="64"/>
      <c r="H130" s="64"/>
      <c r="I130" s="177"/>
      <c r="J130" s="64"/>
      <c r="K130" s="64"/>
      <c r="L130" s="62"/>
      <c r="M130" s="223"/>
      <c r="N130" s="43"/>
      <c r="O130" s="43"/>
      <c r="P130" s="43"/>
      <c r="Q130" s="43"/>
      <c r="R130" s="43"/>
      <c r="S130" s="43"/>
      <c r="T130" s="79"/>
      <c r="AT130" s="25" t="s">
        <v>509</v>
      </c>
      <c r="AU130" s="25" t="s">
        <v>82</v>
      </c>
      <c r="AZ130" s="126" t="s">
        <v>511</v>
      </c>
      <c r="BA130" s="126" t="s">
        <v>23</v>
      </c>
      <c r="BB130" s="126" t="s">
        <v>180</v>
      </c>
      <c r="BC130" s="126" t="s">
        <v>512</v>
      </c>
      <c r="BD130" s="126" t="s">
        <v>82</v>
      </c>
    </row>
    <row r="131" spans="2:65" s="12" customFormat="1">
      <c r="B131" s="225"/>
      <c r="C131" s="226"/>
      <c r="D131" s="227" t="s">
        <v>513</v>
      </c>
      <c r="E131" s="228" t="s">
        <v>23</v>
      </c>
      <c r="F131" s="229" t="s">
        <v>514</v>
      </c>
      <c r="G131" s="226"/>
      <c r="H131" s="230">
        <v>82.798000000000002</v>
      </c>
      <c r="I131" s="231"/>
      <c r="J131" s="226"/>
      <c r="K131" s="226"/>
      <c r="L131" s="232"/>
      <c r="M131" s="233"/>
      <c r="N131" s="234"/>
      <c r="O131" s="234"/>
      <c r="P131" s="234"/>
      <c r="Q131" s="234"/>
      <c r="R131" s="234"/>
      <c r="S131" s="234"/>
      <c r="T131" s="235"/>
      <c r="AT131" s="236" t="s">
        <v>513</v>
      </c>
      <c r="AU131" s="236" t="s">
        <v>82</v>
      </c>
      <c r="AV131" s="12" t="s">
        <v>82</v>
      </c>
      <c r="AW131" s="12" t="s">
        <v>36</v>
      </c>
      <c r="AX131" s="12" t="s">
        <v>80</v>
      </c>
      <c r="AY131" s="236" t="s">
        <v>492</v>
      </c>
      <c r="AZ131" s="126" t="s">
        <v>515</v>
      </c>
      <c r="BA131" s="126" t="s">
        <v>23</v>
      </c>
      <c r="BB131" s="126" t="s">
        <v>180</v>
      </c>
      <c r="BC131" s="126" t="s">
        <v>516</v>
      </c>
      <c r="BD131" s="126" t="s">
        <v>82</v>
      </c>
    </row>
    <row r="132" spans="2:65" s="1" customFormat="1" ht="25.5" customHeight="1">
      <c r="B132" s="42"/>
      <c r="C132" s="209" t="s">
        <v>82</v>
      </c>
      <c r="D132" s="209" t="s">
        <v>498</v>
      </c>
      <c r="E132" s="210" t="s">
        <v>517</v>
      </c>
      <c r="F132" s="211" t="s">
        <v>518</v>
      </c>
      <c r="G132" s="212" t="s">
        <v>180</v>
      </c>
      <c r="H132" s="213">
        <v>123</v>
      </c>
      <c r="I132" s="214"/>
      <c r="J132" s="215">
        <f>ROUND(I132*H132,2)</f>
        <v>0</v>
      </c>
      <c r="K132" s="211" t="s">
        <v>501</v>
      </c>
      <c r="L132" s="62"/>
      <c r="M132" s="216" t="s">
        <v>23</v>
      </c>
      <c r="N132" s="217" t="s">
        <v>44</v>
      </c>
      <c r="O132" s="43"/>
      <c r="P132" s="218">
        <f>O132*H132</f>
        <v>0</v>
      </c>
      <c r="Q132" s="218">
        <v>0</v>
      </c>
      <c r="R132" s="218">
        <f>Q132*H132</f>
        <v>0</v>
      </c>
      <c r="S132" s="218">
        <v>0.32</v>
      </c>
      <c r="T132" s="219">
        <f>S132*H132</f>
        <v>39.36</v>
      </c>
      <c r="AR132" s="25" t="s">
        <v>502</v>
      </c>
      <c r="AT132" s="25" t="s">
        <v>498</v>
      </c>
      <c r="AU132" s="25" t="s">
        <v>82</v>
      </c>
      <c r="AY132" s="25" t="s">
        <v>492</v>
      </c>
      <c r="AZ132" s="126" t="s">
        <v>519</v>
      </c>
      <c r="BA132" s="126" t="s">
        <v>23</v>
      </c>
      <c r="BB132" s="126" t="s">
        <v>180</v>
      </c>
      <c r="BC132" s="126" t="s">
        <v>520</v>
      </c>
      <c r="BD132" s="126" t="s">
        <v>82</v>
      </c>
      <c r="BE132" s="220">
        <f>IF(N132="základní",J132,0)</f>
        <v>0</v>
      </c>
      <c r="BF132" s="220">
        <f>IF(N132="snížená",J132,0)</f>
        <v>0</v>
      </c>
      <c r="BG132" s="220">
        <f>IF(N132="zákl. přenesená",J132,0)</f>
        <v>0</v>
      </c>
      <c r="BH132" s="220">
        <f>IF(N132="sníž. přenesená",J132,0)</f>
        <v>0</v>
      </c>
      <c r="BI132" s="220">
        <f>IF(N132="nulová",J132,0)</f>
        <v>0</v>
      </c>
      <c r="BJ132" s="25" t="s">
        <v>80</v>
      </c>
      <c r="BK132" s="220">
        <f>ROUND(I132*H132,2)</f>
        <v>0</v>
      </c>
      <c r="BL132" s="25" t="s">
        <v>502</v>
      </c>
      <c r="BM132" s="25" t="s">
        <v>521</v>
      </c>
    </row>
    <row r="133" spans="2:65" s="1" customFormat="1" ht="48">
      <c r="B133" s="42"/>
      <c r="C133" s="64"/>
      <c r="D133" s="221" t="s">
        <v>506</v>
      </c>
      <c r="E133" s="64"/>
      <c r="F133" s="222" t="s">
        <v>522</v>
      </c>
      <c r="G133" s="64"/>
      <c r="H133" s="64"/>
      <c r="I133" s="177"/>
      <c r="J133" s="64"/>
      <c r="K133" s="64"/>
      <c r="L133" s="62"/>
      <c r="M133" s="223"/>
      <c r="N133" s="43"/>
      <c r="O133" s="43"/>
      <c r="P133" s="43"/>
      <c r="Q133" s="43"/>
      <c r="R133" s="43"/>
      <c r="S133" s="43"/>
      <c r="T133" s="79"/>
      <c r="AT133" s="25" t="s">
        <v>506</v>
      </c>
      <c r="AU133" s="25" t="s">
        <v>82</v>
      </c>
      <c r="AZ133" s="126" t="s">
        <v>523</v>
      </c>
      <c r="BA133" s="126" t="s">
        <v>23</v>
      </c>
      <c r="BB133" s="126" t="s">
        <v>180</v>
      </c>
      <c r="BC133" s="126" t="s">
        <v>524</v>
      </c>
      <c r="BD133" s="126" t="s">
        <v>82</v>
      </c>
    </row>
    <row r="134" spans="2:65" s="1" customFormat="1" ht="180">
      <c r="B134" s="42"/>
      <c r="C134" s="64"/>
      <c r="D134" s="221" t="s">
        <v>509</v>
      </c>
      <c r="E134" s="64"/>
      <c r="F134" s="224" t="s">
        <v>510</v>
      </c>
      <c r="G134" s="64"/>
      <c r="H134" s="64"/>
      <c r="I134" s="177"/>
      <c r="J134" s="64"/>
      <c r="K134" s="64"/>
      <c r="L134" s="62"/>
      <c r="M134" s="223"/>
      <c r="N134" s="43"/>
      <c r="O134" s="43"/>
      <c r="P134" s="43"/>
      <c r="Q134" s="43"/>
      <c r="R134" s="43"/>
      <c r="S134" s="43"/>
      <c r="T134" s="79"/>
      <c r="AT134" s="25" t="s">
        <v>509</v>
      </c>
      <c r="AU134" s="25" t="s">
        <v>82</v>
      </c>
      <c r="AZ134" s="126" t="s">
        <v>525</v>
      </c>
      <c r="BA134" s="126" t="s">
        <v>23</v>
      </c>
      <c r="BB134" s="126" t="s">
        <v>180</v>
      </c>
      <c r="BC134" s="126" t="s">
        <v>526</v>
      </c>
      <c r="BD134" s="126" t="s">
        <v>82</v>
      </c>
    </row>
    <row r="135" spans="2:65" s="12" customFormat="1">
      <c r="B135" s="225"/>
      <c r="C135" s="226"/>
      <c r="D135" s="227" t="s">
        <v>513</v>
      </c>
      <c r="E135" s="228" t="s">
        <v>331</v>
      </c>
      <c r="F135" s="229" t="s">
        <v>527</v>
      </c>
      <c r="G135" s="226"/>
      <c r="H135" s="230">
        <v>123</v>
      </c>
      <c r="I135" s="231"/>
      <c r="J135" s="226"/>
      <c r="K135" s="226"/>
      <c r="L135" s="232"/>
      <c r="M135" s="233"/>
      <c r="N135" s="234"/>
      <c r="O135" s="234"/>
      <c r="P135" s="234"/>
      <c r="Q135" s="234"/>
      <c r="R135" s="234"/>
      <c r="S135" s="234"/>
      <c r="T135" s="235"/>
      <c r="AT135" s="236" t="s">
        <v>513</v>
      </c>
      <c r="AU135" s="236" t="s">
        <v>82</v>
      </c>
      <c r="AV135" s="12" t="s">
        <v>82</v>
      </c>
      <c r="AW135" s="12" t="s">
        <v>36</v>
      </c>
      <c r="AX135" s="12" t="s">
        <v>80</v>
      </c>
      <c r="AY135" s="236" t="s">
        <v>492</v>
      </c>
      <c r="AZ135" s="126" t="s">
        <v>528</v>
      </c>
      <c r="BA135" s="126" t="s">
        <v>23</v>
      </c>
      <c r="BB135" s="126" t="s">
        <v>180</v>
      </c>
      <c r="BC135" s="126" t="s">
        <v>529</v>
      </c>
      <c r="BD135" s="126" t="s">
        <v>82</v>
      </c>
    </row>
    <row r="136" spans="2:65" s="1" customFormat="1" ht="25.5" customHeight="1">
      <c r="B136" s="42"/>
      <c r="C136" s="209" t="s">
        <v>93</v>
      </c>
      <c r="D136" s="209" t="s">
        <v>498</v>
      </c>
      <c r="E136" s="210" t="s">
        <v>530</v>
      </c>
      <c r="F136" s="211" t="s">
        <v>531</v>
      </c>
      <c r="G136" s="212" t="s">
        <v>180</v>
      </c>
      <c r="H136" s="213">
        <v>384</v>
      </c>
      <c r="I136" s="214"/>
      <c r="J136" s="215">
        <f>ROUND(I136*H136,2)</f>
        <v>0</v>
      </c>
      <c r="K136" s="211" t="s">
        <v>501</v>
      </c>
      <c r="L136" s="62"/>
      <c r="M136" s="216" t="s">
        <v>23</v>
      </c>
      <c r="N136" s="217" t="s">
        <v>44</v>
      </c>
      <c r="O136" s="43"/>
      <c r="P136" s="218">
        <f>O136*H136</f>
        <v>0</v>
      </c>
      <c r="Q136" s="218">
        <v>0</v>
      </c>
      <c r="R136" s="218">
        <f>Q136*H136</f>
        <v>0</v>
      </c>
      <c r="S136" s="218">
        <v>0.29499999999999998</v>
      </c>
      <c r="T136" s="219">
        <f>S136*H136</f>
        <v>113.28</v>
      </c>
      <c r="AR136" s="25" t="s">
        <v>502</v>
      </c>
      <c r="AT136" s="25" t="s">
        <v>498</v>
      </c>
      <c r="AU136" s="25" t="s">
        <v>82</v>
      </c>
      <c r="AY136" s="25" t="s">
        <v>492</v>
      </c>
      <c r="AZ136" s="126" t="s">
        <v>532</v>
      </c>
      <c r="BA136" s="126" t="s">
        <v>23</v>
      </c>
      <c r="BB136" s="126" t="s">
        <v>180</v>
      </c>
      <c r="BC136" s="126" t="s">
        <v>533</v>
      </c>
      <c r="BD136" s="126" t="s">
        <v>82</v>
      </c>
      <c r="BE136" s="220">
        <f>IF(N136="základní",J136,0)</f>
        <v>0</v>
      </c>
      <c r="BF136" s="220">
        <f>IF(N136="snížená",J136,0)</f>
        <v>0</v>
      </c>
      <c r="BG136" s="220">
        <f>IF(N136="zákl. přenesená",J136,0)</f>
        <v>0</v>
      </c>
      <c r="BH136" s="220">
        <f>IF(N136="sníž. přenesená",J136,0)</f>
        <v>0</v>
      </c>
      <c r="BI136" s="220">
        <f>IF(N136="nulová",J136,0)</f>
        <v>0</v>
      </c>
      <c r="BJ136" s="25" t="s">
        <v>80</v>
      </c>
      <c r="BK136" s="220">
        <f>ROUND(I136*H136,2)</f>
        <v>0</v>
      </c>
      <c r="BL136" s="25" t="s">
        <v>502</v>
      </c>
      <c r="BM136" s="25" t="s">
        <v>534</v>
      </c>
    </row>
    <row r="137" spans="2:65" s="1" customFormat="1" ht="36">
      <c r="B137" s="42"/>
      <c r="C137" s="64"/>
      <c r="D137" s="221" t="s">
        <v>506</v>
      </c>
      <c r="E137" s="64"/>
      <c r="F137" s="222" t="s">
        <v>535</v>
      </c>
      <c r="G137" s="64"/>
      <c r="H137" s="64"/>
      <c r="I137" s="177"/>
      <c r="J137" s="64"/>
      <c r="K137" s="64"/>
      <c r="L137" s="62"/>
      <c r="M137" s="223"/>
      <c r="N137" s="43"/>
      <c r="O137" s="43"/>
      <c r="P137" s="43"/>
      <c r="Q137" s="43"/>
      <c r="R137" s="43"/>
      <c r="S137" s="43"/>
      <c r="T137" s="79"/>
      <c r="AT137" s="25" t="s">
        <v>506</v>
      </c>
      <c r="AU137" s="25" t="s">
        <v>82</v>
      </c>
      <c r="AZ137" s="126" t="s">
        <v>536</v>
      </c>
      <c r="BA137" s="126" t="s">
        <v>23</v>
      </c>
      <c r="BB137" s="126" t="s">
        <v>180</v>
      </c>
      <c r="BC137" s="126" t="s">
        <v>537</v>
      </c>
      <c r="BD137" s="126" t="s">
        <v>82</v>
      </c>
    </row>
    <row r="138" spans="2:65" s="1" customFormat="1" ht="180">
      <c r="B138" s="42"/>
      <c r="C138" s="64"/>
      <c r="D138" s="221" t="s">
        <v>509</v>
      </c>
      <c r="E138" s="64"/>
      <c r="F138" s="224" t="s">
        <v>510</v>
      </c>
      <c r="G138" s="64"/>
      <c r="H138" s="64"/>
      <c r="I138" s="177"/>
      <c r="J138" s="64"/>
      <c r="K138" s="64"/>
      <c r="L138" s="62"/>
      <c r="M138" s="223"/>
      <c r="N138" s="43"/>
      <c r="O138" s="43"/>
      <c r="P138" s="43"/>
      <c r="Q138" s="43"/>
      <c r="R138" s="43"/>
      <c r="S138" s="43"/>
      <c r="T138" s="79"/>
      <c r="AT138" s="25" t="s">
        <v>509</v>
      </c>
      <c r="AU138" s="25" t="s">
        <v>82</v>
      </c>
      <c r="AZ138" s="126" t="s">
        <v>538</v>
      </c>
      <c r="BA138" s="126" t="s">
        <v>23</v>
      </c>
      <c r="BB138" s="126" t="s">
        <v>180</v>
      </c>
      <c r="BC138" s="126" t="s">
        <v>539</v>
      </c>
      <c r="BD138" s="126" t="s">
        <v>82</v>
      </c>
    </row>
    <row r="139" spans="2:65" s="12" customFormat="1">
      <c r="B139" s="225"/>
      <c r="C139" s="226"/>
      <c r="D139" s="227" t="s">
        <v>513</v>
      </c>
      <c r="E139" s="228" t="s">
        <v>23</v>
      </c>
      <c r="F139" s="229" t="s">
        <v>540</v>
      </c>
      <c r="G139" s="226"/>
      <c r="H139" s="230">
        <v>384</v>
      </c>
      <c r="I139" s="231"/>
      <c r="J139" s="226"/>
      <c r="K139" s="226"/>
      <c r="L139" s="232"/>
      <c r="M139" s="233"/>
      <c r="N139" s="234"/>
      <c r="O139" s="234"/>
      <c r="P139" s="234"/>
      <c r="Q139" s="234"/>
      <c r="R139" s="234"/>
      <c r="S139" s="234"/>
      <c r="T139" s="235"/>
      <c r="AT139" s="236" t="s">
        <v>513</v>
      </c>
      <c r="AU139" s="236" t="s">
        <v>82</v>
      </c>
      <c r="AV139" s="12" t="s">
        <v>82</v>
      </c>
      <c r="AW139" s="12" t="s">
        <v>36</v>
      </c>
      <c r="AX139" s="12" t="s">
        <v>80</v>
      </c>
      <c r="AY139" s="236" t="s">
        <v>492</v>
      </c>
      <c r="AZ139" s="126" t="s">
        <v>541</v>
      </c>
      <c r="BA139" s="126" t="s">
        <v>23</v>
      </c>
      <c r="BB139" s="126" t="s">
        <v>180</v>
      </c>
      <c r="BC139" s="126" t="s">
        <v>542</v>
      </c>
      <c r="BD139" s="126" t="s">
        <v>82</v>
      </c>
    </row>
    <row r="140" spans="2:65" s="1" customFormat="1" ht="16.5" customHeight="1">
      <c r="B140" s="42"/>
      <c r="C140" s="209" t="s">
        <v>502</v>
      </c>
      <c r="D140" s="209" t="s">
        <v>498</v>
      </c>
      <c r="E140" s="210" t="s">
        <v>543</v>
      </c>
      <c r="F140" s="211" t="s">
        <v>544</v>
      </c>
      <c r="G140" s="212" t="s">
        <v>180</v>
      </c>
      <c r="H140" s="213">
        <v>31.31</v>
      </c>
      <c r="I140" s="214"/>
      <c r="J140" s="215">
        <f>ROUND(I140*H140,2)</f>
        <v>0</v>
      </c>
      <c r="K140" s="211" t="s">
        <v>501</v>
      </c>
      <c r="L140" s="62"/>
      <c r="M140" s="216" t="s">
        <v>23</v>
      </c>
      <c r="N140" s="217" t="s">
        <v>44</v>
      </c>
      <c r="O140" s="43"/>
      <c r="P140" s="218">
        <f>O140*H140</f>
        <v>0</v>
      </c>
      <c r="Q140" s="218">
        <v>0</v>
      </c>
      <c r="R140" s="218">
        <f>Q140*H140</f>
        <v>0</v>
      </c>
      <c r="S140" s="218">
        <v>0.32500000000000001</v>
      </c>
      <c r="T140" s="219">
        <f>S140*H140</f>
        <v>10.175750000000001</v>
      </c>
      <c r="AR140" s="25" t="s">
        <v>502</v>
      </c>
      <c r="AT140" s="25" t="s">
        <v>498</v>
      </c>
      <c r="AU140" s="25" t="s">
        <v>82</v>
      </c>
      <c r="AY140" s="25" t="s">
        <v>492</v>
      </c>
      <c r="AZ140" s="126" t="s">
        <v>545</v>
      </c>
      <c r="BA140" s="126" t="s">
        <v>23</v>
      </c>
      <c r="BB140" s="126" t="s">
        <v>180</v>
      </c>
      <c r="BC140" s="126" t="s">
        <v>546</v>
      </c>
      <c r="BD140" s="126" t="s">
        <v>82</v>
      </c>
      <c r="BE140" s="220">
        <f>IF(N140="základní",J140,0)</f>
        <v>0</v>
      </c>
      <c r="BF140" s="220">
        <f>IF(N140="snížená",J140,0)</f>
        <v>0</v>
      </c>
      <c r="BG140" s="220">
        <f>IF(N140="zákl. přenesená",J140,0)</f>
        <v>0</v>
      </c>
      <c r="BH140" s="220">
        <f>IF(N140="sníž. přenesená",J140,0)</f>
        <v>0</v>
      </c>
      <c r="BI140" s="220">
        <f>IF(N140="nulová",J140,0)</f>
        <v>0</v>
      </c>
      <c r="BJ140" s="25" t="s">
        <v>80</v>
      </c>
      <c r="BK140" s="220">
        <f>ROUND(I140*H140,2)</f>
        <v>0</v>
      </c>
      <c r="BL140" s="25" t="s">
        <v>502</v>
      </c>
      <c r="BM140" s="25" t="s">
        <v>547</v>
      </c>
    </row>
    <row r="141" spans="2:65" s="1" customFormat="1" ht="36">
      <c r="B141" s="42"/>
      <c r="C141" s="64"/>
      <c r="D141" s="221" t="s">
        <v>506</v>
      </c>
      <c r="E141" s="64"/>
      <c r="F141" s="222" t="s">
        <v>548</v>
      </c>
      <c r="G141" s="64"/>
      <c r="H141" s="64"/>
      <c r="I141" s="177"/>
      <c r="J141" s="64"/>
      <c r="K141" s="64"/>
      <c r="L141" s="62"/>
      <c r="M141" s="223"/>
      <c r="N141" s="43"/>
      <c r="O141" s="43"/>
      <c r="P141" s="43"/>
      <c r="Q141" s="43"/>
      <c r="R141" s="43"/>
      <c r="S141" s="43"/>
      <c r="T141" s="79"/>
      <c r="AT141" s="25" t="s">
        <v>506</v>
      </c>
      <c r="AU141" s="25" t="s">
        <v>82</v>
      </c>
      <c r="AZ141" s="126" t="s">
        <v>549</v>
      </c>
      <c r="BA141" s="126" t="s">
        <v>23</v>
      </c>
      <c r="BB141" s="126" t="s">
        <v>180</v>
      </c>
      <c r="BC141" s="126" t="s">
        <v>550</v>
      </c>
      <c r="BD141" s="126" t="s">
        <v>82</v>
      </c>
    </row>
    <row r="142" spans="2:65" s="1" customFormat="1" ht="252">
      <c r="B142" s="42"/>
      <c r="C142" s="64"/>
      <c r="D142" s="221" t="s">
        <v>509</v>
      </c>
      <c r="E142" s="64"/>
      <c r="F142" s="224" t="s">
        <v>551</v>
      </c>
      <c r="G142" s="64"/>
      <c r="H142" s="64"/>
      <c r="I142" s="177"/>
      <c r="J142" s="64"/>
      <c r="K142" s="64"/>
      <c r="L142" s="62"/>
      <c r="M142" s="223"/>
      <c r="N142" s="43"/>
      <c r="O142" s="43"/>
      <c r="P142" s="43"/>
      <c r="Q142" s="43"/>
      <c r="R142" s="43"/>
      <c r="S142" s="43"/>
      <c r="T142" s="79"/>
      <c r="AT142" s="25" t="s">
        <v>509</v>
      </c>
      <c r="AU142" s="25" t="s">
        <v>82</v>
      </c>
      <c r="AZ142" s="126" t="s">
        <v>552</v>
      </c>
      <c r="BA142" s="126" t="s">
        <v>23</v>
      </c>
      <c r="BB142" s="126" t="s">
        <v>180</v>
      </c>
      <c r="BC142" s="126" t="s">
        <v>553</v>
      </c>
      <c r="BD142" s="126" t="s">
        <v>82</v>
      </c>
    </row>
    <row r="143" spans="2:65" s="13" customFormat="1">
      <c r="B143" s="237"/>
      <c r="C143" s="238"/>
      <c r="D143" s="221" t="s">
        <v>513</v>
      </c>
      <c r="E143" s="239" t="s">
        <v>23</v>
      </c>
      <c r="F143" s="240" t="s">
        <v>554</v>
      </c>
      <c r="G143" s="238"/>
      <c r="H143" s="241" t="s">
        <v>23</v>
      </c>
      <c r="I143" s="242"/>
      <c r="J143" s="238"/>
      <c r="K143" s="238"/>
      <c r="L143" s="243"/>
      <c r="M143" s="244"/>
      <c r="N143" s="245"/>
      <c r="O143" s="245"/>
      <c r="P143" s="245"/>
      <c r="Q143" s="245"/>
      <c r="R143" s="245"/>
      <c r="S143" s="245"/>
      <c r="T143" s="246"/>
      <c r="AT143" s="247" t="s">
        <v>513</v>
      </c>
      <c r="AU143" s="247" t="s">
        <v>82</v>
      </c>
      <c r="AV143" s="13" t="s">
        <v>80</v>
      </c>
      <c r="AW143" s="13" t="s">
        <v>36</v>
      </c>
      <c r="AX143" s="13" t="s">
        <v>73</v>
      </c>
      <c r="AY143" s="247" t="s">
        <v>492</v>
      </c>
      <c r="AZ143" s="126" t="s">
        <v>555</v>
      </c>
      <c r="BA143" s="126" t="s">
        <v>23</v>
      </c>
      <c r="BB143" s="126" t="s">
        <v>180</v>
      </c>
      <c r="BC143" s="126" t="s">
        <v>556</v>
      </c>
      <c r="BD143" s="126" t="s">
        <v>82</v>
      </c>
    </row>
    <row r="144" spans="2:65" s="12" customFormat="1">
      <c r="B144" s="225"/>
      <c r="C144" s="226"/>
      <c r="D144" s="221" t="s">
        <v>513</v>
      </c>
      <c r="E144" s="248" t="s">
        <v>23</v>
      </c>
      <c r="F144" s="249" t="s">
        <v>557</v>
      </c>
      <c r="G144" s="226"/>
      <c r="H144" s="250">
        <v>31.31</v>
      </c>
      <c r="I144" s="231"/>
      <c r="J144" s="226"/>
      <c r="K144" s="226"/>
      <c r="L144" s="232"/>
      <c r="M144" s="233"/>
      <c r="N144" s="234"/>
      <c r="O144" s="234"/>
      <c r="P144" s="234"/>
      <c r="Q144" s="234"/>
      <c r="R144" s="234"/>
      <c r="S144" s="234"/>
      <c r="T144" s="235"/>
      <c r="AT144" s="236" t="s">
        <v>513</v>
      </c>
      <c r="AU144" s="236" t="s">
        <v>82</v>
      </c>
      <c r="AV144" s="12" t="s">
        <v>82</v>
      </c>
      <c r="AW144" s="12" t="s">
        <v>36</v>
      </c>
      <c r="AX144" s="12" t="s">
        <v>73</v>
      </c>
      <c r="AY144" s="236" t="s">
        <v>492</v>
      </c>
      <c r="AZ144" s="126" t="s">
        <v>558</v>
      </c>
      <c r="BA144" s="126" t="s">
        <v>23</v>
      </c>
      <c r="BB144" s="126" t="s">
        <v>180</v>
      </c>
      <c r="BC144" s="126" t="s">
        <v>559</v>
      </c>
      <c r="BD144" s="126" t="s">
        <v>82</v>
      </c>
    </row>
    <row r="145" spans="2:65" s="14" customFormat="1">
      <c r="B145" s="251"/>
      <c r="C145" s="252"/>
      <c r="D145" s="227" t="s">
        <v>513</v>
      </c>
      <c r="E145" s="253" t="s">
        <v>23</v>
      </c>
      <c r="F145" s="254" t="s">
        <v>560</v>
      </c>
      <c r="G145" s="252"/>
      <c r="H145" s="255">
        <v>31.31</v>
      </c>
      <c r="I145" s="256"/>
      <c r="J145" s="252"/>
      <c r="K145" s="252"/>
      <c r="L145" s="257"/>
      <c r="M145" s="258"/>
      <c r="N145" s="259"/>
      <c r="O145" s="259"/>
      <c r="P145" s="259"/>
      <c r="Q145" s="259"/>
      <c r="R145" s="259"/>
      <c r="S145" s="259"/>
      <c r="T145" s="260"/>
      <c r="AT145" s="261" t="s">
        <v>513</v>
      </c>
      <c r="AU145" s="261" t="s">
        <v>82</v>
      </c>
      <c r="AV145" s="14" t="s">
        <v>502</v>
      </c>
      <c r="AW145" s="14" t="s">
        <v>36</v>
      </c>
      <c r="AX145" s="14" t="s">
        <v>80</v>
      </c>
      <c r="AY145" s="261" t="s">
        <v>492</v>
      </c>
      <c r="AZ145" s="126" t="s">
        <v>561</v>
      </c>
      <c r="BA145" s="126" t="s">
        <v>23</v>
      </c>
      <c r="BB145" s="126" t="s">
        <v>180</v>
      </c>
      <c r="BC145" s="126" t="s">
        <v>562</v>
      </c>
      <c r="BD145" s="126" t="s">
        <v>82</v>
      </c>
    </row>
    <row r="146" spans="2:65" s="1" customFormat="1" ht="16.5" customHeight="1">
      <c r="B146" s="42"/>
      <c r="C146" s="209" t="s">
        <v>563</v>
      </c>
      <c r="D146" s="209" t="s">
        <v>498</v>
      </c>
      <c r="E146" s="210" t="s">
        <v>564</v>
      </c>
      <c r="F146" s="211" t="s">
        <v>565</v>
      </c>
      <c r="G146" s="212" t="s">
        <v>180</v>
      </c>
      <c r="H146" s="213">
        <v>376.93700000000001</v>
      </c>
      <c r="I146" s="214"/>
      <c r="J146" s="215">
        <f>ROUND(I146*H146,2)</f>
        <v>0</v>
      </c>
      <c r="K146" s="211" t="s">
        <v>501</v>
      </c>
      <c r="L146" s="62"/>
      <c r="M146" s="216" t="s">
        <v>23</v>
      </c>
      <c r="N146" s="217" t="s">
        <v>44</v>
      </c>
      <c r="O146" s="43"/>
      <c r="P146" s="218">
        <f>O146*H146</f>
        <v>0</v>
      </c>
      <c r="Q146" s="218">
        <v>0</v>
      </c>
      <c r="R146" s="218">
        <f>Q146*H146</f>
        <v>0</v>
      </c>
      <c r="S146" s="218">
        <v>9.8000000000000004E-2</v>
      </c>
      <c r="T146" s="219">
        <f>S146*H146</f>
        <v>36.939826000000004</v>
      </c>
      <c r="AR146" s="25" t="s">
        <v>502</v>
      </c>
      <c r="AT146" s="25" t="s">
        <v>498</v>
      </c>
      <c r="AU146" s="25" t="s">
        <v>82</v>
      </c>
      <c r="AY146" s="25" t="s">
        <v>492</v>
      </c>
      <c r="AZ146" s="126" t="s">
        <v>566</v>
      </c>
      <c r="BA146" s="126" t="s">
        <v>23</v>
      </c>
      <c r="BB146" s="126" t="s">
        <v>180</v>
      </c>
      <c r="BC146" s="126" t="s">
        <v>567</v>
      </c>
      <c r="BD146" s="126" t="s">
        <v>82</v>
      </c>
      <c r="BE146" s="220">
        <f>IF(N146="základní",J146,0)</f>
        <v>0</v>
      </c>
      <c r="BF146" s="220">
        <f>IF(N146="snížená",J146,0)</f>
        <v>0</v>
      </c>
      <c r="BG146" s="220">
        <f>IF(N146="zákl. přenesená",J146,0)</f>
        <v>0</v>
      </c>
      <c r="BH146" s="220">
        <f>IF(N146="sníž. přenesená",J146,0)</f>
        <v>0</v>
      </c>
      <c r="BI146" s="220">
        <f>IF(N146="nulová",J146,0)</f>
        <v>0</v>
      </c>
      <c r="BJ146" s="25" t="s">
        <v>80</v>
      </c>
      <c r="BK146" s="220">
        <f>ROUND(I146*H146,2)</f>
        <v>0</v>
      </c>
      <c r="BL146" s="25" t="s">
        <v>502</v>
      </c>
      <c r="BM146" s="25" t="s">
        <v>568</v>
      </c>
    </row>
    <row r="147" spans="2:65" s="1" customFormat="1" ht="36">
      <c r="B147" s="42"/>
      <c r="C147" s="64"/>
      <c r="D147" s="221" t="s">
        <v>506</v>
      </c>
      <c r="E147" s="64"/>
      <c r="F147" s="222" t="s">
        <v>569</v>
      </c>
      <c r="G147" s="64"/>
      <c r="H147" s="64"/>
      <c r="I147" s="177"/>
      <c r="J147" s="64"/>
      <c r="K147" s="64"/>
      <c r="L147" s="62"/>
      <c r="M147" s="223"/>
      <c r="N147" s="43"/>
      <c r="O147" s="43"/>
      <c r="P147" s="43"/>
      <c r="Q147" s="43"/>
      <c r="R147" s="43"/>
      <c r="S147" s="43"/>
      <c r="T147" s="79"/>
      <c r="AT147" s="25" t="s">
        <v>506</v>
      </c>
      <c r="AU147" s="25" t="s">
        <v>82</v>
      </c>
      <c r="AZ147" s="126" t="s">
        <v>570</v>
      </c>
      <c r="BA147" s="126" t="s">
        <v>23</v>
      </c>
      <c r="BB147" s="126" t="s">
        <v>180</v>
      </c>
      <c r="BC147" s="126" t="s">
        <v>571</v>
      </c>
      <c r="BD147" s="126" t="s">
        <v>82</v>
      </c>
    </row>
    <row r="148" spans="2:65" s="1" customFormat="1" ht="252">
      <c r="B148" s="42"/>
      <c r="C148" s="64"/>
      <c r="D148" s="221" t="s">
        <v>509</v>
      </c>
      <c r="E148" s="64"/>
      <c r="F148" s="224" t="s">
        <v>551</v>
      </c>
      <c r="G148" s="64"/>
      <c r="H148" s="64"/>
      <c r="I148" s="177"/>
      <c r="J148" s="64"/>
      <c r="K148" s="64"/>
      <c r="L148" s="62"/>
      <c r="M148" s="223"/>
      <c r="N148" s="43"/>
      <c r="O148" s="43"/>
      <c r="P148" s="43"/>
      <c r="Q148" s="43"/>
      <c r="R148" s="43"/>
      <c r="S148" s="43"/>
      <c r="T148" s="79"/>
      <c r="AT148" s="25" t="s">
        <v>509</v>
      </c>
      <c r="AU148" s="25" t="s">
        <v>82</v>
      </c>
      <c r="AZ148" s="126" t="s">
        <v>572</v>
      </c>
      <c r="BA148" s="126" t="s">
        <v>23</v>
      </c>
      <c r="BB148" s="126" t="s">
        <v>180</v>
      </c>
      <c r="BC148" s="126" t="s">
        <v>573</v>
      </c>
      <c r="BD148" s="126" t="s">
        <v>82</v>
      </c>
    </row>
    <row r="149" spans="2:65" s="12" customFormat="1">
      <c r="B149" s="225"/>
      <c r="C149" s="226"/>
      <c r="D149" s="227" t="s">
        <v>513</v>
      </c>
      <c r="E149" s="228" t="s">
        <v>23</v>
      </c>
      <c r="F149" s="229" t="s">
        <v>574</v>
      </c>
      <c r="G149" s="226"/>
      <c r="H149" s="230">
        <v>376.93700000000001</v>
      </c>
      <c r="I149" s="231"/>
      <c r="J149" s="226"/>
      <c r="K149" s="226"/>
      <c r="L149" s="232"/>
      <c r="M149" s="233"/>
      <c r="N149" s="234"/>
      <c r="O149" s="234"/>
      <c r="P149" s="234"/>
      <c r="Q149" s="234"/>
      <c r="R149" s="234"/>
      <c r="S149" s="234"/>
      <c r="T149" s="235"/>
      <c r="AT149" s="236" t="s">
        <v>513</v>
      </c>
      <c r="AU149" s="236" t="s">
        <v>82</v>
      </c>
      <c r="AV149" s="12" t="s">
        <v>82</v>
      </c>
      <c r="AW149" s="12" t="s">
        <v>36</v>
      </c>
      <c r="AX149" s="12" t="s">
        <v>80</v>
      </c>
      <c r="AY149" s="236" t="s">
        <v>492</v>
      </c>
      <c r="AZ149" s="126" t="s">
        <v>575</v>
      </c>
      <c r="BA149" s="126" t="s">
        <v>23</v>
      </c>
      <c r="BB149" s="126" t="s">
        <v>180</v>
      </c>
      <c r="BC149" s="126" t="s">
        <v>576</v>
      </c>
      <c r="BD149" s="126" t="s">
        <v>82</v>
      </c>
    </row>
    <row r="150" spans="2:65" s="1" customFormat="1" ht="16.5" customHeight="1">
      <c r="B150" s="42"/>
      <c r="C150" s="209" t="s">
        <v>577</v>
      </c>
      <c r="D150" s="209" t="s">
        <v>498</v>
      </c>
      <c r="E150" s="210" t="s">
        <v>578</v>
      </c>
      <c r="F150" s="211" t="s">
        <v>579</v>
      </c>
      <c r="G150" s="212" t="s">
        <v>180</v>
      </c>
      <c r="H150" s="213">
        <v>384</v>
      </c>
      <c r="I150" s="214"/>
      <c r="J150" s="215">
        <f>ROUND(I150*H150,2)</f>
        <v>0</v>
      </c>
      <c r="K150" s="211" t="s">
        <v>501</v>
      </c>
      <c r="L150" s="62"/>
      <c r="M150" s="216" t="s">
        <v>23</v>
      </c>
      <c r="N150" s="217" t="s">
        <v>44</v>
      </c>
      <c r="O150" s="43"/>
      <c r="P150" s="218">
        <f>O150*H150</f>
        <v>0</v>
      </c>
      <c r="Q150" s="218">
        <v>0</v>
      </c>
      <c r="R150" s="218">
        <f>Q150*H150</f>
        <v>0</v>
      </c>
      <c r="S150" s="218">
        <v>0.17</v>
      </c>
      <c r="T150" s="219">
        <f>S150*H150</f>
        <v>65.28</v>
      </c>
      <c r="AR150" s="25" t="s">
        <v>502</v>
      </c>
      <c r="AT150" s="25" t="s">
        <v>498</v>
      </c>
      <c r="AU150" s="25" t="s">
        <v>82</v>
      </c>
      <c r="AY150" s="25" t="s">
        <v>492</v>
      </c>
      <c r="AZ150" s="126" t="s">
        <v>580</v>
      </c>
      <c r="BA150" s="126" t="s">
        <v>23</v>
      </c>
      <c r="BB150" s="126" t="s">
        <v>180</v>
      </c>
      <c r="BC150" s="126" t="s">
        <v>581</v>
      </c>
      <c r="BD150" s="126" t="s">
        <v>82</v>
      </c>
      <c r="BE150" s="220">
        <f>IF(N150="základní",J150,0)</f>
        <v>0</v>
      </c>
      <c r="BF150" s="220">
        <f>IF(N150="snížená",J150,0)</f>
        <v>0</v>
      </c>
      <c r="BG150" s="220">
        <f>IF(N150="zákl. přenesená",J150,0)</f>
        <v>0</v>
      </c>
      <c r="BH150" s="220">
        <f>IF(N150="sníž. přenesená",J150,0)</f>
        <v>0</v>
      </c>
      <c r="BI150" s="220">
        <f>IF(N150="nulová",J150,0)</f>
        <v>0</v>
      </c>
      <c r="BJ150" s="25" t="s">
        <v>80</v>
      </c>
      <c r="BK150" s="220">
        <f>ROUND(I150*H150,2)</f>
        <v>0</v>
      </c>
      <c r="BL150" s="25" t="s">
        <v>502</v>
      </c>
      <c r="BM150" s="25" t="s">
        <v>582</v>
      </c>
    </row>
    <row r="151" spans="2:65" s="1" customFormat="1" ht="36">
      <c r="B151" s="42"/>
      <c r="C151" s="64"/>
      <c r="D151" s="221" t="s">
        <v>506</v>
      </c>
      <c r="E151" s="64"/>
      <c r="F151" s="222" t="s">
        <v>583</v>
      </c>
      <c r="G151" s="64"/>
      <c r="H151" s="64"/>
      <c r="I151" s="177"/>
      <c r="J151" s="64"/>
      <c r="K151" s="64"/>
      <c r="L151" s="62"/>
      <c r="M151" s="223"/>
      <c r="N151" s="43"/>
      <c r="O151" s="43"/>
      <c r="P151" s="43"/>
      <c r="Q151" s="43"/>
      <c r="R151" s="43"/>
      <c r="S151" s="43"/>
      <c r="T151" s="79"/>
      <c r="AT151" s="25" t="s">
        <v>506</v>
      </c>
      <c r="AU151" s="25" t="s">
        <v>82</v>
      </c>
      <c r="AZ151" s="126" t="s">
        <v>584</v>
      </c>
      <c r="BA151" s="126" t="s">
        <v>23</v>
      </c>
      <c r="BB151" s="126" t="s">
        <v>180</v>
      </c>
      <c r="BC151" s="126" t="s">
        <v>585</v>
      </c>
      <c r="BD151" s="126" t="s">
        <v>82</v>
      </c>
    </row>
    <row r="152" spans="2:65" s="1" customFormat="1" ht="252">
      <c r="B152" s="42"/>
      <c r="C152" s="64"/>
      <c r="D152" s="221" t="s">
        <v>509</v>
      </c>
      <c r="E152" s="64"/>
      <c r="F152" s="224" t="s">
        <v>551</v>
      </c>
      <c r="G152" s="64"/>
      <c r="H152" s="64"/>
      <c r="I152" s="177"/>
      <c r="J152" s="64"/>
      <c r="K152" s="64"/>
      <c r="L152" s="62"/>
      <c r="M152" s="223"/>
      <c r="N152" s="43"/>
      <c r="O152" s="43"/>
      <c r="P152" s="43"/>
      <c r="Q152" s="43"/>
      <c r="R152" s="43"/>
      <c r="S152" s="43"/>
      <c r="T152" s="79"/>
      <c r="AT152" s="25" t="s">
        <v>509</v>
      </c>
      <c r="AU152" s="25" t="s">
        <v>82</v>
      </c>
      <c r="AZ152" s="126" t="s">
        <v>586</v>
      </c>
      <c r="BA152" s="126" t="s">
        <v>23</v>
      </c>
      <c r="BB152" s="126" t="s">
        <v>180</v>
      </c>
      <c r="BC152" s="126" t="s">
        <v>587</v>
      </c>
      <c r="BD152" s="126" t="s">
        <v>82</v>
      </c>
    </row>
    <row r="153" spans="2:65" s="12" customFormat="1">
      <c r="B153" s="225"/>
      <c r="C153" s="226"/>
      <c r="D153" s="227" t="s">
        <v>513</v>
      </c>
      <c r="E153" s="228" t="s">
        <v>23</v>
      </c>
      <c r="F153" s="229" t="s">
        <v>588</v>
      </c>
      <c r="G153" s="226"/>
      <c r="H153" s="230">
        <v>384</v>
      </c>
      <c r="I153" s="231"/>
      <c r="J153" s="226"/>
      <c r="K153" s="226"/>
      <c r="L153" s="232"/>
      <c r="M153" s="233"/>
      <c r="N153" s="234"/>
      <c r="O153" s="234"/>
      <c r="P153" s="234"/>
      <c r="Q153" s="234"/>
      <c r="R153" s="234"/>
      <c r="S153" s="234"/>
      <c r="T153" s="235"/>
      <c r="AT153" s="236" t="s">
        <v>513</v>
      </c>
      <c r="AU153" s="236" t="s">
        <v>82</v>
      </c>
      <c r="AV153" s="12" t="s">
        <v>82</v>
      </c>
      <c r="AW153" s="12" t="s">
        <v>36</v>
      </c>
      <c r="AX153" s="12" t="s">
        <v>80</v>
      </c>
      <c r="AY153" s="236" t="s">
        <v>492</v>
      </c>
      <c r="AZ153" s="126" t="s">
        <v>589</v>
      </c>
      <c r="BA153" s="126" t="s">
        <v>23</v>
      </c>
      <c r="BB153" s="126" t="s">
        <v>180</v>
      </c>
      <c r="BC153" s="126" t="s">
        <v>590</v>
      </c>
      <c r="BD153" s="126" t="s">
        <v>82</v>
      </c>
    </row>
    <row r="154" spans="2:65" s="1" customFormat="1" ht="16.5" customHeight="1">
      <c r="B154" s="42"/>
      <c r="C154" s="209" t="s">
        <v>591</v>
      </c>
      <c r="D154" s="209" t="s">
        <v>498</v>
      </c>
      <c r="E154" s="210" t="s">
        <v>592</v>
      </c>
      <c r="F154" s="211" t="s">
        <v>593</v>
      </c>
      <c r="G154" s="212" t="s">
        <v>180</v>
      </c>
      <c r="H154" s="213">
        <v>123</v>
      </c>
      <c r="I154" s="214"/>
      <c r="J154" s="215">
        <f>ROUND(I154*H154,2)</f>
        <v>0</v>
      </c>
      <c r="K154" s="211" t="s">
        <v>501</v>
      </c>
      <c r="L154" s="62"/>
      <c r="M154" s="216" t="s">
        <v>23</v>
      </c>
      <c r="N154" s="217" t="s">
        <v>44</v>
      </c>
      <c r="O154" s="43"/>
      <c r="P154" s="218">
        <f>O154*H154</f>
        <v>0</v>
      </c>
      <c r="Q154" s="218">
        <v>0</v>
      </c>
      <c r="R154" s="218">
        <f>Q154*H154</f>
        <v>0</v>
      </c>
      <c r="S154" s="218">
        <v>0.28999999999999998</v>
      </c>
      <c r="T154" s="219">
        <f>S154*H154</f>
        <v>35.669999999999995</v>
      </c>
      <c r="AR154" s="25" t="s">
        <v>502</v>
      </c>
      <c r="AT154" s="25" t="s">
        <v>498</v>
      </c>
      <c r="AU154" s="25" t="s">
        <v>82</v>
      </c>
      <c r="AY154" s="25" t="s">
        <v>492</v>
      </c>
      <c r="AZ154" s="126" t="s">
        <v>594</v>
      </c>
      <c r="BA154" s="126" t="s">
        <v>23</v>
      </c>
      <c r="BB154" s="126" t="s">
        <v>180</v>
      </c>
      <c r="BC154" s="126" t="s">
        <v>595</v>
      </c>
      <c r="BD154" s="126" t="s">
        <v>82</v>
      </c>
      <c r="BE154" s="220">
        <f>IF(N154="základní",J154,0)</f>
        <v>0</v>
      </c>
      <c r="BF154" s="220">
        <f>IF(N154="snížená",J154,0)</f>
        <v>0</v>
      </c>
      <c r="BG154" s="220">
        <f>IF(N154="zákl. přenesená",J154,0)</f>
        <v>0</v>
      </c>
      <c r="BH154" s="220">
        <f>IF(N154="sníž. přenesená",J154,0)</f>
        <v>0</v>
      </c>
      <c r="BI154" s="220">
        <f>IF(N154="nulová",J154,0)</f>
        <v>0</v>
      </c>
      <c r="BJ154" s="25" t="s">
        <v>80</v>
      </c>
      <c r="BK154" s="220">
        <f>ROUND(I154*H154,2)</f>
        <v>0</v>
      </c>
      <c r="BL154" s="25" t="s">
        <v>502</v>
      </c>
      <c r="BM154" s="25" t="s">
        <v>596</v>
      </c>
    </row>
    <row r="155" spans="2:65" s="1" customFormat="1" ht="36">
      <c r="B155" s="42"/>
      <c r="C155" s="64"/>
      <c r="D155" s="221" t="s">
        <v>506</v>
      </c>
      <c r="E155" s="64"/>
      <c r="F155" s="222" t="s">
        <v>597</v>
      </c>
      <c r="G155" s="64"/>
      <c r="H155" s="64"/>
      <c r="I155" s="177"/>
      <c r="J155" s="64"/>
      <c r="K155" s="64"/>
      <c r="L155" s="62"/>
      <c r="M155" s="223"/>
      <c r="N155" s="43"/>
      <c r="O155" s="43"/>
      <c r="P155" s="43"/>
      <c r="Q155" s="43"/>
      <c r="R155" s="43"/>
      <c r="S155" s="43"/>
      <c r="T155" s="79"/>
      <c r="AT155" s="25" t="s">
        <v>506</v>
      </c>
      <c r="AU155" s="25" t="s">
        <v>82</v>
      </c>
      <c r="AZ155" s="126" t="s">
        <v>598</v>
      </c>
      <c r="BA155" s="126" t="s">
        <v>23</v>
      </c>
      <c r="BB155" s="126" t="s">
        <v>180</v>
      </c>
      <c r="BC155" s="126" t="s">
        <v>599</v>
      </c>
      <c r="BD155" s="126" t="s">
        <v>82</v>
      </c>
    </row>
    <row r="156" spans="2:65" s="1" customFormat="1" ht="252">
      <c r="B156" s="42"/>
      <c r="C156" s="64"/>
      <c r="D156" s="221" t="s">
        <v>509</v>
      </c>
      <c r="E156" s="64"/>
      <c r="F156" s="224" t="s">
        <v>551</v>
      </c>
      <c r="G156" s="64"/>
      <c r="H156" s="64"/>
      <c r="I156" s="177"/>
      <c r="J156" s="64"/>
      <c r="K156" s="64"/>
      <c r="L156" s="62"/>
      <c r="M156" s="223"/>
      <c r="N156" s="43"/>
      <c r="O156" s="43"/>
      <c r="P156" s="43"/>
      <c r="Q156" s="43"/>
      <c r="R156" s="43"/>
      <c r="S156" s="43"/>
      <c r="T156" s="79"/>
      <c r="AT156" s="25" t="s">
        <v>509</v>
      </c>
      <c r="AU156" s="25" t="s">
        <v>82</v>
      </c>
      <c r="AZ156" s="126" t="s">
        <v>600</v>
      </c>
      <c r="BA156" s="126" t="s">
        <v>23</v>
      </c>
      <c r="BB156" s="126" t="s">
        <v>180</v>
      </c>
      <c r="BC156" s="126" t="s">
        <v>601</v>
      </c>
      <c r="BD156" s="126" t="s">
        <v>82</v>
      </c>
    </row>
    <row r="157" spans="2:65" s="12" customFormat="1">
      <c r="B157" s="225"/>
      <c r="C157" s="226"/>
      <c r="D157" s="227" t="s">
        <v>513</v>
      </c>
      <c r="E157" s="228" t="s">
        <v>23</v>
      </c>
      <c r="F157" s="229" t="s">
        <v>331</v>
      </c>
      <c r="G157" s="226"/>
      <c r="H157" s="230">
        <v>123</v>
      </c>
      <c r="I157" s="231"/>
      <c r="J157" s="226"/>
      <c r="K157" s="226"/>
      <c r="L157" s="232"/>
      <c r="M157" s="233"/>
      <c r="N157" s="234"/>
      <c r="O157" s="234"/>
      <c r="P157" s="234"/>
      <c r="Q157" s="234"/>
      <c r="R157" s="234"/>
      <c r="S157" s="234"/>
      <c r="T157" s="235"/>
      <c r="AT157" s="236" t="s">
        <v>513</v>
      </c>
      <c r="AU157" s="236" t="s">
        <v>82</v>
      </c>
      <c r="AV157" s="12" t="s">
        <v>82</v>
      </c>
      <c r="AW157" s="12" t="s">
        <v>36</v>
      </c>
      <c r="AX157" s="12" t="s">
        <v>80</v>
      </c>
      <c r="AY157" s="236" t="s">
        <v>492</v>
      </c>
      <c r="AZ157" s="126" t="s">
        <v>602</v>
      </c>
      <c r="BA157" s="126" t="s">
        <v>23</v>
      </c>
      <c r="BB157" s="126" t="s">
        <v>180</v>
      </c>
      <c r="BC157" s="126" t="s">
        <v>603</v>
      </c>
      <c r="BD157" s="126" t="s">
        <v>82</v>
      </c>
    </row>
    <row r="158" spans="2:65" s="1" customFormat="1" ht="16.5" customHeight="1">
      <c r="B158" s="42"/>
      <c r="C158" s="209" t="s">
        <v>604</v>
      </c>
      <c r="D158" s="209" t="s">
        <v>498</v>
      </c>
      <c r="E158" s="210" t="s">
        <v>605</v>
      </c>
      <c r="F158" s="211" t="s">
        <v>606</v>
      </c>
      <c r="G158" s="212" t="s">
        <v>180</v>
      </c>
      <c r="H158" s="213">
        <v>123</v>
      </c>
      <c r="I158" s="214"/>
      <c r="J158" s="215">
        <f>ROUND(I158*H158,2)</f>
        <v>0</v>
      </c>
      <c r="K158" s="211" t="s">
        <v>501</v>
      </c>
      <c r="L158" s="62"/>
      <c r="M158" s="216" t="s">
        <v>23</v>
      </c>
      <c r="N158" s="217" t="s">
        <v>44</v>
      </c>
      <c r="O158" s="43"/>
      <c r="P158" s="218">
        <f>O158*H158</f>
        <v>0</v>
      </c>
      <c r="Q158" s="218">
        <v>0</v>
      </c>
      <c r="R158" s="218">
        <f>Q158*H158</f>
        <v>0</v>
      </c>
      <c r="S158" s="218">
        <v>0.625</v>
      </c>
      <c r="T158" s="219">
        <f>S158*H158</f>
        <v>76.875</v>
      </c>
      <c r="AR158" s="25" t="s">
        <v>502</v>
      </c>
      <c r="AT158" s="25" t="s">
        <v>498</v>
      </c>
      <c r="AU158" s="25" t="s">
        <v>82</v>
      </c>
      <c r="AY158" s="25" t="s">
        <v>492</v>
      </c>
      <c r="AZ158" s="126" t="s">
        <v>607</v>
      </c>
      <c r="BA158" s="126" t="s">
        <v>23</v>
      </c>
      <c r="BB158" s="126" t="s">
        <v>180</v>
      </c>
      <c r="BC158" s="126" t="s">
        <v>608</v>
      </c>
      <c r="BD158" s="126" t="s">
        <v>82</v>
      </c>
      <c r="BE158" s="220">
        <f>IF(N158="základní",J158,0)</f>
        <v>0</v>
      </c>
      <c r="BF158" s="220">
        <f>IF(N158="snížená",J158,0)</f>
        <v>0</v>
      </c>
      <c r="BG158" s="220">
        <f>IF(N158="zákl. přenesená",J158,0)</f>
        <v>0</v>
      </c>
      <c r="BH158" s="220">
        <f>IF(N158="sníž. přenesená",J158,0)</f>
        <v>0</v>
      </c>
      <c r="BI158" s="220">
        <f>IF(N158="nulová",J158,0)</f>
        <v>0</v>
      </c>
      <c r="BJ158" s="25" t="s">
        <v>80</v>
      </c>
      <c r="BK158" s="220">
        <f>ROUND(I158*H158,2)</f>
        <v>0</v>
      </c>
      <c r="BL158" s="25" t="s">
        <v>502</v>
      </c>
      <c r="BM158" s="25" t="s">
        <v>609</v>
      </c>
    </row>
    <row r="159" spans="2:65" s="1" customFormat="1" ht="36">
      <c r="B159" s="42"/>
      <c r="C159" s="64"/>
      <c r="D159" s="221" t="s">
        <v>506</v>
      </c>
      <c r="E159" s="64"/>
      <c r="F159" s="222" t="s">
        <v>610</v>
      </c>
      <c r="G159" s="64"/>
      <c r="H159" s="64"/>
      <c r="I159" s="177"/>
      <c r="J159" s="64"/>
      <c r="K159" s="64"/>
      <c r="L159" s="62"/>
      <c r="M159" s="223"/>
      <c r="N159" s="43"/>
      <c r="O159" s="43"/>
      <c r="P159" s="43"/>
      <c r="Q159" s="43"/>
      <c r="R159" s="43"/>
      <c r="S159" s="43"/>
      <c r="T159" s="79"/>
      <c r="AT159" s="25" t="s">
        <v>506</v>
      </c>
      <c r="AU159" s="25" t="s">
        <v>82</v>
      </c>
      <c r="AZ159" s="126" t="s">
        <v>611</v>
      </c>
      <c r="BA159" s="126" t="s">
        <v>23</v>
      </c>
      <c r="BB159" s="126" t="s">
        <v>180</v>
      </c>
      <c r="BC159" s="126" t="s">
        <v>612</v>
      </c>
      <c r="BD159" s="126" t="s">
        <v>82</v>
      </c>
    </row>
    <row r="160" spans="2:65" s="1" customFormat="1" ht="252">
      <c r="B160" s="42"/>
      <c r="C160" s="64"/>
      <c r="D160" s="221" t="s">
        <v>509</v>
      </c>
      <c r="E160" s="64"/>
      <c r="F160" s="224" t="s">
        <v>551</v>
      </c>
      <c r="G160" s="64"/>
      <c r="H160" s="64"/>
      <c r="I160" s="177"/>
      <c r="J160" s="64"/>
      <c r="K160" s="64"/>
      <c r="L160" s="62"/>
      <c r="M160" s="223"/>
      <c r="N160" s="43"/>
      <c r="O160" s="43"/>
      <c r="P160" s="43"/>
      <c r="Q160" s="43"/>
      <c r="R160" s="43"/>
      <c r="S160" s="43"/>
      <c r="T160" s="79"/>
      <c r="AT160" s="25" t="s">
        <v>509</v>
      </c>
      <c r="AU160" s="25" t="s">
        <v>82</v>
      </c>
      <c r="AZ160" s="126" t="s">
        <v>613</v>
      </c>
      <c r="BA160" s="126" t="s">
        <v>23</v>
      </c>
      <c r="BB160" s="126" t="s">
        <v>180</v>
      </c>
      <c r="BC160" s="126" t="s">
        <v>614</v>
      </c>
      <c r="BD160" s="126" t="s">
        <v>82</v>
      </c>
    </row>
    <row r="161" spans="2:65" s="12" customFormat="1">
      <c r="B161" s="225"/>
      <c r="C161" s="226"/>
      <c r="D161" s="227" t="s">
        <v>513</v>
      </c>
      <c r="E161" s="228" t="s">
        <v>23</v>
      </c>
      <c r="F161" s="229" t="s">
        <v>331</v>
      </c>
      <c r="G161" s="226"/>
      <c r="H161" s="230">
        <v>123</v>
      </c>
      <c r="I161" s="231"/>
      <c r="J161" s="226"/>
      <c r="K161" s="226"/>
      <c r="L161" s="232"/>
      <c r="M161" s="233"/>
      <c r="N161" s="234"/>
      <c r="O161" s="234"/>
      <c r="P161" s="234"/>
      <c r="Q161" s="234"/>
      <c r="R161" s="234"/>
      <c r="S161" s="234"/>
      <c r="T161" s="235"/>
      <c r="AT161" s="236" t="s">
        <v>513</v>
      </c>
      <c r="AU161" s="236" t="s">
        <v>82</v>
      </c>
      <c r="AV161" s="12" t="s">
        <v>82</v>
      </c>
      <c r="AW161" s="12" t="s">
        <v>36</v>
      </c>
      <c r="AX161" s="12" t="s">
        <v>80</v>
      </c>
      <c r="AY161" s="236" t="s">
        <v>492</v>
      </c>
      <c r="AZ161" s="126" t="s">
        <v>615</v>
      </c>
      <c r="BA161" s="126" t="s">
        <v>23</v>
      </c>
      <c r="BB161" s="126" t="s">
        <v>180</v>
      </c>
      <c r="BC161" s="126" t="s">
        <v>616</v>
      </c>
      <c r="BD161" s="126" t="s">
        <v>82</v>
      </c>
    </row>
    <row r="162" spans="2:65" s="1" customFormat="1" ht="16.5" customHeight="1">
      <c r="B162" s="42"/>
      <c r="C162" s="209" t="s">
        <v>617</v>
      </c>
      <c r="D162" s="209" t="s">
        <v>498</v>
      </c>
      <c r="E162" s="210" t="s">
        <v>618</v>
      </c>
      <c r="F162" s="211" t="s">
        <v>619</v>
      </c>
      <c r="G162" s="212" t="s">
        <v>180</v>
      </c>
      <c r="H162" s="213">
        <v>376.93700000000001</v>
      </c>
      <c r="I162" s="214"/>
      <c r="J162" s="215">
        <f>ROUND(I162*H162,2)</f>
        <v>0</v>
      </c>
      <c r="K162" s="211" t="s">
        <v>501</v>
      </c>
      <c r="L162" s="62"/>
      <c r="M162" s="216" t="s">
        <v>23</v>
      </c>
      <c r="N162" s="217" t="s">
        <v>44</v>
      </c>
      <c r="O162" s="43"/>
      <c r="P162" s="218">
        <f>O162*H162</f>
        <v>0</v>
      </c>
      <c r="Q162" s="218">
        <v>0</v>
      </c>
      <c r="R162" s="218">
        <f>Q162*H162</f>
        <v>0</v>
      </c>
      <c r="S162" s="218">
        <v>0.24299999999999999</v>
      </c>
      <c r="T162" s="219">
        <f>S162*H162</f>
        <v>91.595691000000002</v>
      </c>
      <c r="AR162" s="25" t="s">
        <v>502</v>
      </c>
      <c r="AT162" s="25" t="s">
        <v>498</v>
      </c>
      <c r="AU162" s="25" t="s">
        <v>82</v>
      </c>
      <c r="AY162" s="25" t="s">
        <v>492</v>
      </c>
      <c r="AZ162" s="126" t="s">
        <v>620</v>
      </c>
      <c r="BA162" s="126" t="s">
        <v>23</v>
      </c>
      <c r="BB162" s="126" t="s">
        <v>180</v>
      </c>
      <c r="BC162" s="126" t="s">
        <v>621</v>
      </c>
      <c r="BD162" s="126" t="s">
        <v>82</v>
      </c>
      <c r="BE162" s="220">
        <f>IF(N162="základní",J162,0)</f>
        <v>0</v>
      </c>
      <c r="BF162" s="220">
        <f>IF(N162="snížená",J162,0)</f>
        <v>0</v>
      </c>
      <c r="BG162" s="220">
        <f>IF(N162="zákl. přenesená",J162,0)</f>
        <v>0</v>
      </c>
      <c r="BH162" s="220">
        <f>IF(N162="sníž. přenesená",J162,0)</f>
        <v>0</v>
      </c>
      <c r="BI162" s="220">
        <f>IF(N162="nulová",J162,0)</f>
        <v>0</v>
      </c>
      <c r="BJ162" s="25" t="s">
        <v>80</v>
      </c>
      <c r="BK162" s="220">
        <f>ROUND(I162*H162,2)</f>
        <v>0</v>
      </c>
      <c r="BL162" s="25" t="s">
        <v>502</v>
      </c>
      <c r="BM162" s="25" t="s">
        <v>622</v>
      </c>
    </row>
    <row r="163" spans="2:65" s="1" customFormat="1" ht="36">
      <c r="B163" s="42"/>
      <c r="C163" s="64"/>
      <c r="D163" s="221" t="s">
        <v>506</v>
      </c>
      <c r="E163" s="64"/>
      <c r="F163" s="222" t="s">
        <v>623</v>
      </c>
      <c r="G163" s="64"/>
      <c r="H163" s="64"/>
      <c r="I163" s="177"/>
      <c r="J163" s="64"/>
      <c r="K163" s="64"/>
      <c r="L163" s="62"/>
      <c r="M163" s="223"/>
      <c r="N163" s="43"/>
      <c r="O163" s="43"/>
      <c r="P163" s="43"/>
      <c r="Q163" s="43"/>
      <c r="R163" s="43"/>
      <c r="S163" s="43"/>
      <c r="T163" s="79"/>
      <c r="AT163" s="25" t="s">
        <v>506</v>
      </c>
      <c r="AU163" s="25" t="s">
        <v>82</v>
      </c>
      <c r="AZ163" s="126" t="s">
        <v>624</v>
      </c>
      <c r="BA163" s="126" t="s">
        <v>23</v>
      </c>
      <c r="BB163" s="126" t="s">
        <v>180</v>
      </c>
      <c r="BC163" s="126" t="s">
        <v>625</v>
      </c>
      <c r="BD163" s="126" t="s">
        <v>82</v>
      </c>
    </row>
    <row r="164" spans="2:65" s="1" customFormat="1" ht="252">
      <c r="B164" s="42"/>
      <c r="C164" s="64"/>
      <c r="D164" s="221" t="s">
        <v>509</v>
      </c>
      <c r="E164" s="64"/>
      <c r="F164" s="224" t="s">
        <v>551</v>
      </c>
      <c r="G164" s="64"/>
      <c r="H164" s="64"/>
      <c r="I164" s="177"/>
      <c r="J164" s="64"/>
      <c r="K164" s="64"/>
      <c r="L164" s="62"/>
      <c r="M164" s="223"/>
      <c r="N164" s="43"/>
      <c r="O164" s="43"/>
      <c r="P164" s="43"/>
      <c r="Q164" s="43"/>
      <c r="R164" s="43"/>
      <c r="S164" s="43"/>
      <c r="T164" s="79"/>
      <c r="AT164" s="25" t="s">
        <v>509</v>
      </c>
      <c r="AU164" s="25" t="s">
        <v>82</v>
      </c>
      <c r="AZ164" s="126" t="s">
        <v>626</v>
      </c>
      <c r="BA164" s="126" t="s">
        <v>23</v>
      </c>
      <c r="BB164" s="126" t="s">
        <v>180</v>
      </c>
      <c r="BC164" s="126" t="s">
        <v>627</v>
      </c>
      <c r="BD164" s="126" t="s">
        <v>82</v>
      </c>
    </row>
    <row r="165" spans="2:65" s="12" customFormat="1">
      <c r="B165" s="225"/>
      <c r="C165" s="226"/>
      <c r="D165" s="227" t="s">
        <v>513</v>
      </c>
      <c r="E165" s="228" t="s">
        <v>23</v>
      </c>
      <c r="F165" s="229" t="s">
        <v>574</v>
      </c>
      <c r="G165" s="226"/>
      <c r="H165" s="230">
        <v>376.93700000000001</v>
      </c>
      <c r="I165" s="231"/>
      <c r="J165" s="226"/>
      <c r="K165" s="226"/>
      <c r="L165" s="232"/>
      <c r="M165" s="233"/>
      <c r="N165" s="234"/>
      <c r="O165" s="234"/>
      <c r="P165" s="234"/>
      <c r="Q165" s="234"/>
      <c r="R165" s="234"/>
      <c r="S165" s="234"/>
      <c r="T165" s="235"/>
      <c r="AT165" s="236" t="s">
        <v>513</v>
      </c>
      <c r="AU165" s="236" t="s">
        <v>82</v>
      </c>
      <c r="AV165" s="12" t="s">
        <v>82</v>
      </c>
      <c r="AW165" s="12" t="s">
        <v>36</v>
      </c>
      <c r="AX165" s="12" t="s">
        <v>80</v>
      </c>
      <c r="AY165" s="236" t="s">
        <v>492</v>
      </c>
      <c r="AZ165" s="126" t="s">
        <v>628</v>
      </c>
      <c r="BA165" s="126" t="s">
        <v>23</v>
      </c>
      <c r="BB165" s="126" t="s">
        <v>180</v>
      </c>
      <c r="BC165" s="126" t="s">
        <v>629</v>
      </c>
      <c r="BD165" s="126" t="s">
        <v>82</v>
      </c>
    </row>
    <row r="166" spans="2:65" s="1" customFormat="1" ht="16.5" customHeight="1">
      <c r="B166" s="42"/>
      <c r="C166" s="209" t="s">
        <v>255</v>
      </c>
      <c r="D166" s="209" t="s">
        <v>498</v>
      </c>
      <c r="E166" s="210" t="s">
        <v>630</v>
      </c>
      <c r="F166" s="211" t="s">
        <v>631</v>
      </c>
      <c r="G166" s="212" t="s">
        <v>632</v>
      </c>
      <c r="H166" s="213">
        <v>532.41200000000003</v>
      </c>
      <c r="I166" s="214"/>
      <c r="J166" s="215">
        <f>ROUND(I166*H166,2)</f>
        <v>0</v>
      </c>
      <c r="K166" s="211" t="s">
        <v>501</v>
      </c>
      <c r="L166" s="62"/>
      <c r="M166" s="216" t="s">
        <v>23</v>
      </c>
      <c r="N166" s="217" t="s">
        <v>44</v>
      </c>
      <c r="O166" s="43"/>
      <c r="P166" s="218">
        <f>O166*H166</f>
        <v>0</v>
      </c>
      <c r="Q166" s="218">
        <v>0</v>
      </c>
      <c r="R166" s="218">
        <f>Q166*H166</f>
        <v>0</v>
      </c>
      <c r="S166" s="218">
        <v>0</v>
      </c>
      <c r="T166" s="219">
        <f>S166*H166</f>
        <v>0</v>
      </c>
      <c r="AR166" s="25" t="s">
        <v>502</v>
      </c>
      <c r="AT166" s="25" t="s">
        <v>498</v>
      </c>
      <c r="AU166" s="25" t="s">
        <v>82</v>
      </c>
      <c r="AY166" s="25" t="s">
        <v>492</v>
      </c>
      <c r="AZ166" s="126" t="s">
        <v>633</v>
      </c>
      <c r="BA166" s="126" t="s">
        <v>23</v>
      </c>
      <c r="BB166" s="126" t="s">
        <v>180</v>
      </c>
      <c r="BC166" s="126" t="s">
        <v>634</v>
      </c>
      <c r="BD166" s="126" t="s">
        <v>82</v>
      </c>
      <c r="BE166" s="220">
        <f>IF(N166="základní",J166,0)</f>
        <v>0</v>
      </c>
      <c r="BF166" s="220">
        <f>IF(N166="snížená",J166,0)</f>
        <v>0</v>
      </c>
      <c r="BG166" s="220">
        <f>IF(N166="zákl. přenesená",J166,0)</f>
        <v>0</v>
      </c>
      <c r="BH166" s="220">
        <f>IF(N166="sníž. přenesená",J166,0)</f>
        <v>0</v>
      </c>
      <c r="BI166" s="220">
        <f>IF(N166="nulová",J166,0)</f>
        <v>0</v>
      </c>
      <c r="BJ166" s="25" t="s">
        <v>80</v>
      </c>
      <c r="BK166" s="220">
        <f>ROUND(I166*H166,2)</f>
        <v>0</v>
      </c>
      <c r="BL166" s="25" t="s">
        <v>502</v>
      </c>
      <c r="BM166" s="25" t="s">
        <v>635</v>
      </c>
    </row>
    <row r="167" spans="2:65" s="1" customFormat="1" ht="24">
      <c r="B167" s="42"/>
      <c r="C167" s="64"/>
      <c r="D167" s="221" t="s">
        <v>506</v>
      </c>
      <c r="E167" s="64"/>
      <c r="F167" s="222" t="s">
        <v>636</v>
      </c>
      <c r="G167" s="64"/>
      <c r="H167" s="64"/>
      <c r="I167" s="177"/>
      <c r="J167" s="64"/>
      <c r="K167" s="64"/>
      <c r="L167" s="62"/>
      <c r="M167" s="223"/>
      <c r="N167" s="43"/>
      <c r="O167" s="43"/>
      <c r="P167" s="43"/>
      <c r="Q167" s="43"/>
      <c r="R167" s="43"/>
      <c r="S167" s="43"/>
      <c r="T167" s="79"/>
      <c r="AT167" s="25" t="s">
        <v>506</v>
      </c>
      <c r="AU167" s="25" t="s">
        <v>82</v>
      </c>
      <c r="AZ167" s="126" t="s">
        <v>637</v>
      </c>
      <c r="BA167" s="126" t="s">
        <v>23</v>
      </c>
      <c r="BB167" s="126" t="s">
        <v>180</v>
      </c>
      <c r="BC167" s="126" t="s">
        <v>638</v>
      </c>
      <c r="BD167" s="126" t="s">
        <v>82</v>
      </c>
    </row>
    <row r="168" spans="2:65" s="1" customFormat="1" ht="60">
      <c r="B168" s="42"/>
      <c r="C168" s="64"/>
      <c r="D168" s="221" t="s">
        <v>509</v>
      </c>
      <c r="E168" s="64"/>
      <c r="F168" s="224" t="s">
        <v>639</v>
      </c>
      <c r="G168" s="64"/>
      <c r="H168" s="64"/>
      <c r="I168" s="177"/>
      <c r="J168" s="64"/>
      <c r="K168" s="64"/>
      <c r="L168" s="62"/>
      <c r="M168" s="223"/>
      <c r="N168" s="43"/>
      <c r="O168" s="43"/>
      <c r="P168" s="43"/>
      <c r="Q168" s="43"/>
      <c r="R168" s="43"/>
      <c r="S168" s="43"/>
      <c r="T168" s="79"/>
      <c r="AT168" s="25" t="s">
        <v>509</v>
      </c>
      <c r="AU168" s="25" t="s">
        <v>82</v>
      </c>
      <c r="AZ168" s="126" t="s">
        <v>640</v>
      </c>
      <c r="BA168" s="126" t="s">
        <v>23</v>
      </c>
      <c r="BB168" s="126" t="s">
        <v>180</v>
      </c>
      <c r="BC168" s="126" t="s">
        <v>641</v>
      </c>
      <c r="BD168" s="126" t="s">
        <v>82</v>
      </c>
    </row>
    <row r="169" spans="2:65" s="13" customFormat="1">
      <c r="B169" s="237"/>
      <c r="C169" s="238"/>
      <c r="D169" s="221" t="s">
        <v>513</v>
      </c>
      <c r="E169" s="239" t="s">
        <v>23</v>
      </c>
      <c r="F169" s="240" t="s">
        <v>642</v>
      </c>
      <c r="G169" s="238"/>
      <c r="H169" s="241" t="s">
        <v>23</v>
      </c>
      <c r="I169" s="242"/>
      <c r="J169" s="238"/>
      <c r="K169" s="238"/>
      <c r="L169" s="243"/>
      <c r="M169" s="244"/>
      <c r="N169" s="245"/>
      <c r="O169" s="245"/>
      <c r="P169" s="245"/>
      <c r="Q169" s="245"/>
      <c r="R169" s="245"/>
      <c r="S169" s="245"/>
      <c r="T169" s="246"/>
      <c r="AT169" s="247" t="s">
        <v>513</v>
      </c>
      <c r="AU169" s="247" t="s">
        <v>82</v>
      </c>
      <c r="AV169" s="13" t="s">
        <v>80</v>
      </c>
      <c r="AW169" s="13" t="s">
        <v>36</v>
      </c>
      <c r="AX169" s="13" t="s">
        <v>73</v>
      </c>
      <c r="AY169" s="247" t="s">
        <v>492</v>
      </c>
      <c r="AZ169" s="126" t="s">
        <v>643</v>
      </c>
      <c r="BA169" s="126" t="s">
        <v>23</v>
      </c>
      <c r="BB169" s="126" t="s">
        <v>180</v>
      </c>
      <c r="BC169" s="126" t="s">
        <v>644</v>
      </c>
      <c r="BD169" s="126" t="s">
        <v>82</v>
      </c>
    </row>
    <row r="170" spans="2:65" s="12" customFormat="1">
      <c r="B170" s="225"/>
      <c r="C170" s="226"/>
      <c r="D170" s="221" t="s">
        <v>513</v>
      </c>
      <c r="E170" s="248" t="s">
        <v>23</v>
      </c>
      <c r="F170" s="249" t="s">
        <v>645</v>
      </c>
      <c r="G170" s="226"/>
      <c r="H170" s="250">
        <v>18.556000000000001</v>
      </c>
      <c r="I170" s="231"/>
      <c r="J170" s="226"/>
      <c r="K170" s="226"/>
      <c r="L170" s="232"/>
      <c r="M170" s="233"/>
      <c r="N170" s="234"/>
      <c r="O170" s="234"/>
      <c r="P170" s="234"/>
      <c r="Q170" s="234"/>
      <c r="R170" s="234"/>
      <c r="S170" s="234"/>
      <c r="T170" s="235"/>
      <c r="AT170" s="236" t="s">
        <v>513</v>
      </c>
      <c r="AU170" s="236" t="s">
        <v>82</v>
      </c>
      <c r="AV170" s="12" t="s">
        <v>82</v>
      </c>
      <c r="AW170" s="12" t="s">
        <v>36</v>
      </c>
      <c r="AX170" s="12" t="s">
        <v>73</v>
      </c>
      <c r="AY170" s="236" t="s">
        <v>492</v>
      </c>
      <c r="AZ170" s="126" t="s">
        <v>646</v>
      </c>
      <c r="BA170" s="126" t="s">
        <v>23</v>
      </c>
      <c r="BB170" s="126" t="s">
        <v>180</v>
      </c>
      <c r="BC170" s="126" t="s">
        <v>647</v>
      </c>
      <c r="BD170" s="126" t="s">
        <v>82</v>
      </c>
    </row>
    <row r="171" spans="2:65" s="13" customFormat="1">
      <c r="B171" s="237"/>
      <c r="C171" s="238"/>
      <c r="D171" s="221" t="s">
        <v>513</v>
      </c>
      <c r="E171" s="239" t="s">
        <v>23</v>
      </c>
      <c r="F171" s="240" t="s">
        <v>648</v>
      </c>
      <c r="G171" s="238"/>
      <c r="H171" s="241" t="s">
        <v>23</v>
      </c>
      <c r="I171" s="242"/>
      <c r="J171" s="238"/>
      <c r="K171" s="238"/>
      <c r="L171" s="243"/>
      <c r="M171" s="244"/>
      <c r="N171" s="245"/>
      <c r="O171" s="245"/>
      <c r="P171" s="245"/>
      <c r="Q171" s="245"/>
      <c r="R171" s="245"/>
      <c r="S171" s="245"/>
      <c r="T171" s="246"/>
      <c r="AT171" s="247" t="s">
        <v>513</v>
      </c>
      <c r="AU171" s="247" t="s">
        <v>82</v>
      </c>
      <c r="AV171" s="13" t="s">
        <v>80</v>
      </c>
      <c r="AW171" s="13" t="s">
        <v>36</v>
      </c>
      <c r="AX171" s="13" t="s">
        <v>73</v>
      </c>
      <c r="AY171" s="247" t="s">
        <v>492</v>
      </c>
      <c r="AZ171" s="126" t="s">
        <v>649</v>
      </c>
      <c r="BA171" s="126" t="s">
        <v>23</v>
      </c>
      <c r="BB171" s="126" t="s">
        <v>180</v>
      </c>
      <c r="BC171" s="126" t="s">
        <v>650</v>
      </c>
      <c r="BD171" s="126" t="s">
        <v>82</v>
      </c>
    </row>
    <row r="172" spans="2:65" s="12" customFormat="1">
      <c r="B172" s="225"/>
      <c r="C172" s="226"/>
      <c r="D172" s="221" t="s">
        <v>513</v>
      </c>
      <c r="E172" s="248" t="s">
        <v>23</v>
      </c>
      <c r="F172" s="249" t="s">
        <v>651</v>
      </c>
      <c r="G172" s="226"/>
      <c r="H172" s="250">
        <v>44.92</v>
      </c>
      <c r="I172" s="231"/>
      <c r="J172" s="226"/>
      <c r="K172" s="226"/>
      <c r="L172" s="232"/>
      <c r="M172" s="233"/>
      <c r="N172" s="234"/>
      <c r="O172" s="234"/>
      <c r="P172" s="234"/>
      <c r="Q172" s="234"/>
      <c r="R172" s="234"/>
      <c r="S172" s="234"/>
      <c r="T172" s="235"/>
      <c r="AT172" s="236" t="s">
        <v>513</v>
      </c>
      <c r="AU172" s="236" t="s">
        <v>82</v>
      </c>
      <c r="AV172" s="12" t="s">
        <v>82</v>
      </c>
      <c r="AW172" s="12" t="s">
        <v>36</v>
      </c>
      <c r="AX172" s="12" t="s">
        <v>73</v>
      </c>
      <c r="AY172" s="236" t="s">
        <v>492</v>
      </c>
      <c r="AZ172" s="126" t="s">
        <v>652</v>
      </c>
      <c r="BA172" s="126" t="s">
        <v>23</v>
      </c>
      <c r="BB172" s="126" t="s">
        <v>180</v>
      </c>
      <c r="BC172" s="126" t="s">
        <v>653</v>
      </c>
      <c r="BD172" s="126" t="s">
        <v>82</v>
      </c>
    </row>
    <row r="173" spans="2:65" s="13" customFormat="1">
      <c r="B173" s="237"/>
      <c r="C173" s="238"/>
      <c r="D173" s="221" t="s">
        <v>513</v>
      </c>
      <c r="E173" s="239" t="s">
        <v>23</v>
      </c>
      <c r="F173" s="240" t="s">
        <v>654</v>
      </c>
      <c r="G173" s="238"/>
      <c r="H173" s="241" t="s">
        <v>23</v>
      </c>
      <c r="I173" s="242"/>
      <c r="J173" s="238"/>
      <c r="K173" s="238"/>
      <c r="L173" s="243"/>
      <c r="M173" s="244"/>
      <c r="N173" s="245"/>
      <c r="O173" s="245"/>
      <c r="P173" s="245"/>
      <c r="Q173" s="245"/>
      <c r="R173" s="245"/>
      <c r="S173" s="245"/>
      <c r="T173" s="246"/>
      <c r="AT173" s="247" t="s">
        <v>513</v>
      </c>
      <c r="AU173" s="247" t="s">
        <v>82</v>
      </c>
      <c r="AV173" s="13" t="s">
        <v>80</v>
      </c>
      <c r="AW173" s="13" t="s">
        <v>36</v>
      </c>
      <c r="AX173" s="13" t="s">
        <v>73</v>
      </c>
      <c r="AY173" s="247" t="s">
        <v>492</v>
      </c>
      <c r="AZ173" s="126" t="s">
        <v>655</v>
      </c>
      <c r="BA173" s="126" t="s">
        <v>23</v>
      </c>
      <c r="BB173" s="126" t="s">
        <v>180</v>
      </c>
      <c r="BC173" s="126" t="s">
        <v>656</v>
      </c>
      <c r="BD173" s="126" t="s">
        <v>82</v>
      </c>
    </row>
    <row r="174" spans="2:65" s="12" customFormat="1">
      <c r="B174" s="225"/>
      <c r="C174" s="226"/>
      <c r="D174" s="221" t="s">
        <v>513</v>
      </c>
      <c r="E174" s="248" t="s">
        <v>23</v>
      </c>
      <c r="F174" s="249" t="s">
        <v>657</v>
      </c>
      <c r="G174" s="226"/>
      <c r="H174" s="250">
        <v>1.6279999999999999</v>
      </c>
      <c r="I174" s="231"/>
      <c r="J174" s="226"/>
      <c r="K174" s="226"/>
      <c r="L174" s="232"/>
      <c r="M174" s="233"/>
      <c r="N174" s="234"/>
      <c r="O174" s="234"/>
      <c r="P174" s="234"/>
      <c r="Q174" s="234"/>
      <c r="R174" s="234"/>
      <c r="S174" s="234"/>
      <c r="T174" s="235"/>
      <c r="AT174" s="236" t="s">
        <v>513</v>
      </c>
      <c r="AU174" s="236" t="s">
        <v>82</v>
      </c>
      <c r="AV174" s="12" t="s">
        <v>82</v>
      </c>
      <c r="AW174" s="12" t="s">
        <v>36</v>
      </c>
      <c r="AX174" s="12" t="s">
        <v>73</v>
      </c>
      <c r="AY174" s="236" t="s">
        <v>492</v>
      </c>
      <c r="AZ174" s="126" t="s">
        <v>658</v>
      </c>
      <c r="BA174" s="126" t="s">
        <v>23</v>
      </c>
      <c r="BB174" s="126" t="s">
        <v>180</v>
      </c>
      <c r="BC174" s="126" t="s">
        <v>659</v>
      </c>
      <c r="BD174" s="126" t="s">
        <v>82</v>
      </c>
    </row>
    <row r="175" spans="2:65" s="13" customFormat="1">
      <c r="B175" s="237"/>
      <c r="C175" s="238"/>
      <c r="D175" s="221" t="s">
        <v>513</v>
      </c>
      <c r="E175" s="239" t="s">
        <v>23</v>
      </c>
      <c r="F175" s="240" t="s">
        <v>660</v>
      </c>
      <c r="G175" s="238"/>
      <c r="H175" s="241" t="s">
        <v>23</v>
      </c>
      <c r="I175" s="242"/>
      <c r="J175" s="238"/>
      <c r="K175" s="238"/>
      <c r="L175" s="243"/>
      <c r="M175" s="244"/>
      <c r="N175" s="245"/>
      <c r="O175" s="245"/>
      <c r="P175" s="245"/>
      <c r="Q175" s="245"/>
      <c r="R175" s="245"/>
      <c r="S175" s="245"/>
      <c r="T175" s="246"/>
      <c r="AT175" s="247" t="s">
        <v>513</v>
      </c>
      <c r="AU175" s="247" t="s">
        <v>82</v>
      </c>
      <c r="AV175" s="13" t="s">
        <v>80</v>
      </c>
      <c r="AW175" s="13" t="s">
        <v>36</v>
      </c>
      <c r="AX175" s="13" t="s">
        <v>73</v>
      </c>
      <c r="AY175" s="247" t="s">
        <v>492</v>
      </c>
      <c r="AZ175" s="126" t="s">
        <v>661</v>
      </c>
      <c r="BA175" s="126" t="s">
        <v>23</v>
      </c>
      <c r="BB175" s="126" t="s">
        <v>180</v>
      </c>
      <c r="BC175" s="126" t="s">
        <v>662</v>
      </c>
      <c r="BD175" s="126" t="s">
        <v>82</v>
      </c>
    </row>
    <row r="176" spans="2:65" s="12" customFormat="1">
      <c r="B176" s="225"/>
      <c r="C176" s="226"/>
      <c r="D176" s="221" t="s">
        <v>513</v>
      </c>
      <c r="E176" s="248" t="s">
        <v>23</v>
      </c>
      <c r="F176" s="249" t="s">
        <v>663</v>
      </c>
      <c r="G176" s="226"/>
      <c r="H176" s="250">
        <v>42.722000000000001</v>
      </c>
      <c r="I176" s="231"/>
      <c r="J176" s="226"/>
      <c r="K176" s="226"/>
      <c r="L176" s="232"/>
      <c r="M176" s="233"/>
      <c r="N176" s="234"/>
      <c r="O176" s="234"/>
      <c r="P176" s="234"/>
      <c r="Q176" s="234"/>
      <c r="R176" s="234"/>
      <c r="S176" s="234"/>
      <c r="T176" s="235"/>
      <c r="AT176" s="236" t="s">
        <v>513</v>
      </c>
      <c r="AU176" s="236" t="s">
        <v>82</v>
      </c>
      <c r="AV176" s="12" t="s">
        <v>82</v>
      </c>
      <c r="AW176" s="12" t="s">
        <v>36</v>
      </c>
      <c r="AX176" s="12" t="s">
        <v>73</v>
      </c>
      <c r="AY176" s="236" t="s">
        <v>492</v>
      </c>
      <c r="AZ176" s="126" t="s">
        <v>664</v>
      </c>
      <c r="BA176" s="126" t="s">
        <v>23</v>
      </c>
      <c r="BB176" s="126" t="s">
        <v>180</v>
      </c>
      <c r="BC176" s="126" t="s">
        <v>665</v>
      </c>
      <c r="BD176" s="126" t="s">
        <v>82</v>
      </c>
    </row>
    <row r="177" spans="2:56" s="13" customFormat="1">
      <c r="B177" s="237"/>
      <c r="C177" s="238"/>
      <c r="D177" s="221" t="s">
        <v>513</v>
      </c>
      <c r="E177" s="239" t="s">
        <v>23</v>
      </c>
      <c r="F177" s="240" t="s">
        <v>666</v>
      </c>
      <c r="G177" s="238"/>
      <c r="H177" s="241" t="s">
        <v>23</v>
      </c>
      <c r="I177" s="242"/>
      <c r="J177" s="238"/>
      <c r="K177" s="238"/>
      <c r="L177" s="243"/>
      <c r="M177" s="244"/>
      <c r="N177" s="245"/>
      <c r="O177" s="245"/>
      <c r="P177" s="245"/>
      <c r="Q177" s="245"/>
      <c r="R177" s="245"/>
      <c r="S177" s="245"/>
      <c r="T177" s="246"/>
      <c r="AT177" s="247" t="s">
        <v>513</v>
      </c>
      <c r="AU177" s="247" t="s">
        <v>82</v>
      </c>
      <c r="AV177" s="13" t="s">
        <v>80</v>
      </c>
      <c r="AW177" s="13" t="s">
        <v>36</v>
      </c>
      <c r="AX177" s="13" t="s">
        <v>73</v>
      </c>
      <c r="AY177" s="247" t="s">
        <v>492</v>
      </c>
      <c r="AZ177" s="126" t="s">
        <v>667</v>
      </c>
      <c r="BA177" s="126" t="s">
        <v>23</v>
      </c>
      <c r="BB177" s="126" t="s">
        <v>180</v>
      </c>
      <c r="BC177" s="126" t="s">
        <v>668</v>
      </c>
      <c r="BD177" s="126" t="s">
        <v>82</v>
      </c>
    </row>
    <row r="178" spans="2:56" s="12" customFormat="1">
      <c r="B178" s="225"/>
      <c r="C178" s="226"/>
      <c r="D178" s="221" t="s">
        <v>513</v>
      </c>
      <c r="E178" s="248" t="s">
        <v>23</v>
      </c>
      <c r="F178" s="249" t="s">
        <v>669</v>
      </c>
      <c r="G178" s="226"/>
      <c r="H178" s="250">
        <v>1.1279999999999999</v>
      </c>
      <c r="I178" s="231"/>
      <c r="J178" s="226"/>
      <c r="K178" s="226"/>
      <c r="L178" s="232"/>
      <c r="M178" s="233"/>
      <c r="N178" s="234"/>
      <c r="O178" s="234"/>
      <c r="P178" s="234"/>
      <c r="Q178" s="234"/>
      <c r="R178" s="234"/>
      <c r="S178" s="234"/>
      <c r="T178" s="235"/>
      <c r="AT178" s="236" t="s">
        <v>513</v>
      </c>
      <c r="AU178" s="236" t="s">
        <v>82</v>
      </c>
      <c r="AV178" s="12" t="s">
        <v>82</v>
      </c>
      <c r="AW178" s="12" t="s">
        <v>36</v>
      </c>
      <c r="AX178" s="12" t="s">
        <v>73</v>
      </c>
      <c r="AY178" s="236" t="s">
        <v>492</v>
      </c>
      <c r="AZ178" s="126" t="s">
        <v>670</v>
      </c>
      <c r="BA178" s="126" t="s">
        <v>23</v>
      </c>
      <c r="BB178" s="126" t="s">
        <v>180</v>
      </c>
      <c r="BC178" s="126" t="s">
        <v>671</v>
      </c>
      <c r="BD178" s="126" t="s">
        <v>82</v>
      </c>
    </row>
    <row r="179" spans="2:56" s="13" customFormat="1">
      <c r="B179" s="237"/>
      <c r="C179" s="238"/>
      <c r="D179" s="221" t="s">
        <v>513</v>
      </c>
      <c r="E179" s="239" t="s">
        <v>23</v>
      </c>
      <c r="F179" s="240" t="s">
        <v>672</v>
      </c>
      <c r="G179" s="238"/>
      <c r="H179" s="241" t="s">
        <v>23</v>
      </c>
      <c r="I179" s="242"/>
      <c r="J179" s="238"/>
      <c r="K179" s="238"/>
      <c r="L179" s="243"/>
      <c r="M179" s="244"/>
      <c r="N179" s="245"/>
      <c r="O179" s="245"/>
      <c r="P179" s="245"/>
      <c r="Q179" s="245"/>
      <c r="R179" s="245"/>
      <c r="S179" s="245"/>
      <c r="T179" s="246"/>
      <c r="AT179" s="247" t="s">
        <v>513</v>
      </c>
      <c r="AU179" s="247" t="s">
        <v>82</v>
      </c>
      <c r="AV179" s="13" t="s">
        <v>80</v>
      </c>
      <c r="AW179" s="13" t="s">
        <v>36</v>
      </c>
      <c r="AX179" s="13" t="s">
        <v>73</v>
      </c>
      <c r="AY179" s="247" t="s">
        <v>492</v>
      </c>
      <c r="AZ179" s="126" t="s">
        <v>673</v>
      </c>
      <c r="BA179" s="126" t="s">
        <v>23</v>
      </c>
      <c r="BB179" s="126" t="s">
        <v>180</v>
      </c>
      <c r="BC179" s="126" t="s">
        <v>674</v>
      </c>
      <c r="BD179" s="126" t="s">
        <v>82</v>
      </c>
    </row>
    <row r="180" spans="2:56" s="12" customFormat="1">
      <c r="B180" s="225"/>
      <c r="C180" s="226"/>
      <c r="D180" s="221" t="s">
        <v>513</v>
      </c>
      <c r="E180" s="248" t="s">
        <v>23</v>
      </c>
      <c r="F180" s="249" t="s">
        <v>675</v>
      </c>
      <c r="G180" s="226"/>
      <c r="H180" s="250">
        <v>134.12899999999999</v>
      </c>
      <c r="I180" s="231"/>
      <c r="J180" s="226"/>
      <c r="K180" s="226"/>
      <c r="L180" s="232"/>
      <c r="M180" s="233"/>
      <c r="N180" s="234"/>
      <c r="O180" s="234"/>
      <c r="P180" s="234"/>
      <c r="Q180" s="234"/>
      <c r="R180" s="234"/>
      <c r="S180" s="234"/>
      <c r="T180" s="235"/>
      <c r="AT180" s="236" t="s">
        <v>513</v>
      </c>
      <c r="AU180" s="236" t="s">
        <v>82</v>
      </c>
      <c r="AV180" s="12" t="s">
        <v>82</v>
      </c>
      <c r="AW180" s="12" t="s">
        <v>36</v>
      </c>
      <c r="AX180" s="12" t="s">
        <v>73</v>
      </c>
      <c r="AY180" s="236" t="s">
        <v>492</v>
      </c>
      <c r="AZ180" s="126" t="s">
        <v>676</v>
      </c>
      <c r="BA180" s="126" t="s">
        <v>23</v>
      </c>
      <c r="BB180" s="126" t="s">
        <v>180</v>
      </c>
      <c r="BC180" s="126" t="s">
        <v>677</v>
      </c>
      <c r="BD180" s="126" t="s">
        <v>82</v>
      </c>
    </row>
    <row r="181" spans="2:56" s="13" customFormat="1">
      <c r="B181" s="237"/>
      <c r="C181" s="238"/>
      <c r="D181" s="221" t="s">
        <v>513</v>
      </c>
      <c r="E181" s="239" t="s">
        <v>23</v>
      </c>
      <c r="F181" s="240" t="s">
        <v>678</v>
      </c>
      <c r="G181" s="238"/>
      <c r="H181" s="241" t="s">
        <v>23</v>
      </c>
      <c r="I181" s="242"/>
      <c r="J181" s="238"/>
      <c r="K181" s="238"/>
      <c r="L181" s="243"/>
      <c r="M181" s="244"/>
      <c r="N181" s="245"/>
      <c r="O181" s="245"/>
      <c r="P181" s="245"/>
      <c r="Q181" s="245"/>
      <c r="R181" s="245"/>
      <c r="S181" s="245"/>
      <c r="T181" s="246"/>
      <c r="AT181" s="247" t="s">
        <v>513</v>
      </c>
      <c r="AU181" s="247" t="s">
        <v>82</v>
      </c>
      <c r="AV181" s="13" t="s">
        <v>80</v>
      </c>
      <c r="AW181" s="13" t="s">
        <v>36</v>
      </c>
      <c r="AX181" s="13" t="s">
        <v>73</v>
      </c>
      <c r="AY181" s="247" t="s">
        <v>492</v>
      </c>
      <c r="AZ181" s="126" t="s">
        <v>679</v>
      </c>
      <c r="BA181" s="126" t="s">
        <v>23</v>
      </c>
      <c r="BB181" s="126" t="s">
        <v>180</v>
      </c>
      <c r="BC181" s="126" t="s">
        <v>680</v>
      </c>
      <c r="BD181" s="126" t="s">
        <v>82</v>
      </c>
    </row>
    <row r="182" spans="2:56" s="12" customFormat="1">
      <c r="B182" s="225"/>
      <c r="C182" s="226"/>
      <c r="D182" s="221" t="s">
        <v>513</v>
      </c>
      <c r="E182" s="248" t="s">
        <v>23</v>
      </c>
      <c r="F182" s="249" t="s">
        <v>681</v>
      </c>
      <c r="G182" s="226"/>
      <c r="H182" s="250">
        <v>1.9550000000000001</v>
      </c>
      <c r="I182" s="231"/>
      <c r="J182" s="226"/>
      <c r="K182" s="226"/>
      <c r="L182" s="232"/>
      <c r="M182" s="233"/>
      <c r="N182" s="234"/>
      <c r="O182" s="234"/>
      <c r="P182" s="234"/>
      <c r="Q182" s="234"/>
      <c r="R182" s="234"/>
      <c r="S182" s="234"/>
      <c r="T182" s="235"/>
      <c r="AT182" s="236" t="s">
        <v>513</v>
      </c>
      <c r="AU182" s="236" t="s">
        <v>82</v>
      </c>
      <c r="AV182" s="12" t="s">
        <v>82</v>
      </c>
      <c r="AW182" s="12" t="s">
        <v>36</v>
      </c>
      <c r="AX182" s="12" t="s">
        <v>73</v>
      </c>
      <c r="AY182" s="236" t="s">
        <v>492</v>
      </c>
      <c r="AZ182" s="126" t="s">
        <v>682</v>
      </c>
      <c r="BA182" s="126" t="s">
        <v>23</v>
      </c>
      <c r="BB182" s="126" t="s">
        <v>180</v>
      </c>
      <c r="BC182" s="126" t="s">
        <v>683</v>
      </c>
      <c r="BD182" s="126" t="s">
        <v>82</v>
      </c>
    </row>
    <row r="183" spans="2:56" s="13" customFormat="1">
      <c r="B183" s="237"/>
      <c r="C183" s="238"/>
      <c r="D183" s="221" t="s">
        <v>513</v>
      </c>
      <c r="E183" s="239" t="s">
        <v>23</v>
      </c>
      <c r="F183" s="240" t="s">
        <v>684</v>
      </c>
      <c r="G183" s="238"/>
      <c r="H183" s="241" t="s">
        <v>23</v>
      </c>
      <c r="I183" s="242"/>
      <c r="J183" s="238"/>
      <c r="K183" s="238"/>
      <c r="L183" s="243"/>
      <c r="M183" s="244"/>
      <c r="N183" s="245"/>
      <c r="O183" s="245"/>
      <c r="P183" s="245"/>
      <c r="Q183" s="245"/>
      <c r="R183" s="245"/>
      <c r="S183" s="245"/>
      <c r="T183" s="246"/>
      <c r="AT183" s="247" t="s">
        <v>513</v>
      </c>
      <c r="AU183" s="247" t="s">
        <v>82</v>
      </c>
      <c r="AV183" s="13" t="s">
        <v>80</v>
      </c>
      <c r="AW183" s="13" t="s">
        <v>36</v>
      </c>
      <c r="AX183" s="13" t="s">
        <v>73</v>
      </c>
      <c r="AY183" s="247" t="s">
        <v>492</v>
      </c>
      <c r="AZ183" s="126" t="s">
        <v>685</v>
      </c>
      <c r="BA183" s="126" t="s">
        <v>23</v>
      </c>
      <c r="BB183" s="126" t="s">
        <v>180</v>
      </c>
      <c r="BC183" s="126" t="s">
        <v>686</v>
      </c>
      <c r="BD183" s="126" t="s">
        <v>82</v>
      </c>
    </row>
    <row r="184" spans="2:56" s="12" customFormat="1">
      <c r="B184" s="225"/>
      <c r="C184" s="226"/>
      <c r="D184" s="221" t="s">
        <v>513</v>
      </c>
      <c r="E184" s="248" t="s">
        <v>23</v>
      </c>
      <c r="F184" s="249" t="s">
        <v>687</v>
      </c>
      <c r="G184" s="226"/>
      <c r="H184" s="250">
        <v>6.2779999999999996</v>
      </c>
      <c r="I184" s="231"/>
      <c r="J184" s="226"/>
      <c r="K184" s="226"/>
      <c r="L184" s="232"/>
      <c r="M184" s="233"/>
      <c r="N184" s="234"/>
      <c r="O184" s="234"/>
      <c r="P184" s="234"/>
      <c r="Q184" s="234"/>
      <c r="R184" s="234"/>
      <c r="S184" s="234"/>
      <c r="T184" s="235"/>
      <c r="AT184" s="236" t="s">
        <v>513</v>
      </c>
      <c r="AU184" s="236" t="s">
        <v>82</v>
      </c>
      <c r="AV184" s="12" t="s">
        <v>82</v>
      </c>
      <c r="AW184" s="12" t="s">
        <v>36</v>
      </c>
      <c r="AX184" s="12" t="s">
        <v>73</v>
      </c>
      <c r="AY184" s="236" t="s">
        <v>492</v>
      </c>
      <c r="AZ184" s="126" t="s">
        <v>688</v>
      </c>
      <c r="BA184" s="126" t="s">
        <v>23</v>
      </c>
      <c r="BB184" s="126" t="s">
        <v>180</v>
      </c>
      <c r="BC184" s="126" t="s">
        <v>689</v>
      </c>
      <c r="BD184" s="126" t="s">
        <v>82</v>
      </c>
    </row>
    <row r="185" spans="2:56" s="15" customFormat="1">
      <c r="B185" s="262"/>
      <c r="C185" s="263"/>
      <c r="D185" s="221" t="s">
        <v>513</v>
      </c>
      <c r="E185" s="264" t="s">
        <v>23</v>
      </c>
      <c r="F185" s="265" t="s">
        <v>690</v>
      </c>
      <c r="G185" s="263"/>
      <c r="H185" s="266">
        <v>251.316</v>
      </c>
      <c r="I185" s="267"/>
      <c r="J185" s="263"/>
      <c r="K185" s="263"/>
      <c r="L185" s="268"/>
      <c r="M185" s="269"/>
      <c r="N185" s="270"/>
      <c r="O185" s="270"/>
      <c r="P185" s="270"/>
      <c r="Q185" s="270"/>
      <c r="R185" s="270"/>
      <c r="S185" s="270"/>
      <c r="T185" s="271"/>
      <c r="AT185" s="272" t="s">
        <v>513</v>
      </c>
      <c r="AU185" s="272" t="s">
        <v>82</v>
      </c>
      <c r="AV185" s="15" t="s">
        <v>93</v>
      </c>
      <c r="AW185" s="15" t="s">
        <v>36</v>
      </c>
      <c r="AX185" s="15" t="s">
        <v>73</v>
      </c>
      <c r="AY185" s="272" t="s">
        <v>492</v>
      </c>
      <c r="AZ185" s="126" t="s">
        <v>691</v>
      </c>
      <c r="BA185" s="126" t="s">
        <v>23</v>
      </c>
      <c r="BB185" s="126" t="s">
        <v>180</v>
      </c>
      <c r="BC185" s="126" t="s">
        <v>692</v>
      </c>
      <c r="BD185" s="126" t="s">
        <v>82</v>
      </c>
    </row>
    <row r="186" spans="2:56" s="13" customFormat="1">
      <c r="B186" s="237"/>
      <c r="C186" s="238"/>
      <c r="D186" s="221" t="s">
        <v>513</v>
      </c>
      <c r="E186" s="239" t="s">
        <v>23</v>
      </c>
      <c r="F186" s="240" t="s">
        <v>693</v>
      </c>
      <c r="G186" s="238"/>
      <c r="H186" s="241" t="s">
        <v>23</v>
      </c>
      <c r="I186" s="242"/>
      <c r="J186" s="238"/>
      <c r="K186" s="238"/>
      <c r="L186" s="243"/>
      <c r="M186" s="244"/>
      <c r="N186" s="245"/>
      <c r="O186" s="245"/>
      <c r="P186" s="245"/>
      <c r="Q186" s="245"/>
      <c r="R186" s="245"/>
      <c r="S186" s="245"/>
      <c r="T186" s="246"/>
      <c r="AT186" s="247" t="s">
        <v>513</v>
      </c>
      <c r="AU186" s="247" t="s">
        <v>82</v>
      </c>
      <c r="AV186" s="13" t="s">
        <v>80</v>
      </c>
      <c r="AW186" s="13" t="s">
        <v>36</v>
      </c>
      <c r="AX186" s="13" t="s">
        <v>73</v>
      </c>
      <c r="AY186" s="247" t="s">
        <v>492</v>
      </c>
      <c r="AZ186" s="126" t="s">
        <v>694</v>
      </c>
      <c r="BA186" s="126" t="s">
        <v>23</v>
      </c>
      <c r="BB186" s="126" t="s">
        <v>180</v>
      </c>
      <c r="BC186" s="126" t="s">
        <v>695</v>
      </c>
      <c r="BD186" s="126" t="s">
        <v>82</v>
      </c>
    </row>
    <row r="187" spans="2:56" s="12" customFormat="1">
      <c r="B187" s="225"/>
      <c r="C187" s="226"/>
      <c r="D187" s="221" t="s">
        <v>513</v>
      </c>
      <c r="E187" s="248" t="s">
        <v>23</v>
      </c>
      <c r="F187" s="249" t="s">
        <v>696</v>
      </c>
      <c r="G187" s="226"/>
      <c r="H187" s="250">
        <v>1.6080000000000001</v>
      </c>
      <c r="I187" s="231"/>
      <c r="J187" s="226"/>
      <c r="K187" s="226"/>
      <c r="L187" s="232"/>
      <c r="M187" s="233"/>
      <c r="N187" s="234"/>
      <c r="O187" s="234"/>
      <c r="P187" s="234"/>
      <c r="Q187" s="234"/>
      <c r="R187" s="234"/>
      <c r="S187" s="234"/>
      <c r="T187" s="235"/>
      <c r="AT187" s="236" t="s">
        <v>513</v>
      </c>
      <c r="AU187" s="236" t="s">
        <v>82</v>
      </c>
      <c r="AV187" s="12" t="s">
        <v>82</v>
      </c>
      <c r="AW187" s="12" t="s">
        <v>36</v>
      </c>
      <c r="AX187" s="12" t="s">
        <v>73</v>
      </c>
      <c r="AY187" s="236" t="s">
        <v>492</v>
      </c>
      <c r="AZ187" s="126" t="s">
        <v>697</v>
      </c>
      <c r="BA187" s="126" t="s">
        <v>23</v>
      </c>
      <c r="BB187" s="126" t="s">
        <v>180</v>
      </c>
      <c r="BC187" s="126" t="s">
        <v>698</v>
      </c>
      <c r="BD187" s="126" t="s">
        <v>82</v>
      </c>
    </row>
    <row r="188" spans="2:56" s="12" customFormat="1">
      <c r="B188" s="225"/>
      <c r="C188" s="226"/>
      <c r="D188" s="221" t="s">
        <v>513</v>
      </c>
      <c r="E188" s="248" t="s">
        <v>23</v>
      </c>
      <c r="F188" s="249" t="s">
        <v>699</v>
      </c>
      <c r="G188" s="226"/>
      <c r="H188" s="250">
        <v>11.968999999999999</v>
      </c>
      <c r="I188" s="231"/>
      <c r="J188" s="226"/>
      <c r="K188" s="226"/>
      <c r="L188" s="232"/>
      <c r="M188" s="233"/>
      <c r="N188" s="234"/>
      <c r="O188" s="234"/>
      <c r="P188" s="234"/>
      <c r="Q188" s="234"/>
      <c r="R188" s="234"/>
      <c r="S188" s="234"/>
      <c r="T188" s="235"/>
      <c r="AT188" s="236" t="s">
        <v>513</v>
      </c>
      <c r="AU188" s="236" t="s">
        <v>82</v>
      </c>
      <c r="AV188" s="12" t="s">
        <v>82</v>
      </c>
      <c r="AW188" s="12" t="s">
        <v>36</v>
      </c>
      <c r="AX188" s="12" t="s">
        <v>73</v>
      </c>
      <c r="AY188" s="236" t="s">
        <v>492</v>
      </c>
      <c r="AZ188" s="126" t="s">
        <v>700</v>
      </c>
      <c r="BA188" s="126" t="s">
        <v>23</v>
      </c>
      <c r="BB188" s="126" t="s">
        <v>180</v>
      </c>
      <c r="BC188" s="126" t="s">
        <v>701</v>
      </c>
      <c r="BD188" s="126" t="s">
        <v>82</v>
      </c>
    </row>
    <row r="189" spans="2:56" s="12" customFormat="1">
      <c r="B189" s="225"/>
      <c r="C189" s="226"/>
      <c r="D189" s="221" t="s">
        <v>513</v>
      </c>
      <c r="E189" s="248" t="s">
        <v>23</v>
      </c>
      <c r="F189" s="249" t="s">
        <v>702</v>
      </c>
      <c r="G189" s="226"/>
      <c r="H189" s="250">
        <v>28.972999999999999</v>
      </c>
      <c r="I189" s="231"/>
      <c r="J189" s="226"/>
      <c r="K189" s="226"/>
      <c r="L189" s="232"/>
      <c r="M189" s="233"/>
      <c r="N189" s="234"/>
      <c r="O189" s="234"/>
      <c r="P189" s="234"/>
      <c r="Q189" s="234"/>
      <c r="R189" s="234"/>
      <c r="S189" s="234"/>
      <c r="T189" s="235"/>
      <c r="AT189" s="236" t="s">
        <v>513</v>
      </c>
      <c r="AU189" s="236" t="s">
        <v>82</v>
      </c>
      <c r="AV189" s="12" t="s">
        <v>82</v>
      </c>
      <c r="AW189" s="12" t="s">
        <v>36</v>
      </c>
      <c r="AX189" s="12" t="s">
        <v>73</v>
      </c>
      <c r="AY189" s="236" t="s">
        <v>492</v>
      </c>
      <c r="AZ189" s="126" t="s">
        <v>703</v>
      </c>
      <c r="BA189" s="126" t="s">
        <v>23</v>
      </c>
      <c r="BB189" s="126" t="s">
        <v>180</v>
      </c>
      <c r="BC189" s="126" t="s">
        <v>704</v>
      </c>
      <c r="BD189" s="126" t="s">
        <v>82</v>
      </c>
    </row>
    <row r="190" spans="2:56" s="12" customFormat="1">
      <c r="B190" s="225"/>
      <c r="C190" s="226"/>
      <c r="D190" s="221" t="s">
        <v>513</v>
      </c>
      <c r="E190" s="248" t="s">
        <v>23</v>
      </c>
      <c r="F190" s="249" t="s">
        <v>705</v>
      </c>
      <c r="G190" s="226"/>
      <c r="H190" s="250">
        <v>1.0740000000000001</v>
      </c>
      <c r="I190" s="231"/>
      <c r="J190" s="226"/>
      <c r="K190" s="226"/>
      <c r="L190" s="232"/>
      <c r="M190" s="233"/>
      <c r="N190" s="234"/>
      <c r="O190" s="234"/>
      <c r="P190" s="234"/>
      <c r="Q190" s="234"/>
      <c r="R190" s="234"/>
      <c r="S190" s="234"/>
      <c r="T190" s="235"/>
      <c r="AT190" s="236" t="s">
        <v>513</v>
      </c>
      <c r="AU190" s="236" t="s">
        <v>82</v>
      </c>
      <c r="AV190" s="12" t="s">
        <v>82</v>
      </c>
      <c r="AW190" s="12" t="s">
        <v>36</v>
      </c>
      <c r="AX190" s="12" t="s">
        <v>73</v>
      </c>
      <c r="AY190" s="236" t="s">
        <v>492</v>
      </c>
      <c r="AZ190" s="126" t="s">
        <v>706</v>
      </c>
      <c r="BA190" s="126" t="s">
        <v>23</v>
      </c>
      <c r="BB190" s="126" t="s">
        <v>180</v>
      </c>
      <c r="BC190" s="126" t="s">
        <v>707</v>
      </c>
      <c r="BD190" s="126" t="s">
        <v>82</v>
      </c>
    </row>
    <row r="191" spans="2:56" s="12" customFormat="1">
      <c r="B191" s="225"/>
      <c r="C191" s="226"/>
      <c r="D191" s="221" t="s">
        <v>513</v>
      </c>
      <c r="E191" s="248" t="s">
        <v>23</v>
      </c>
      <c r="F191" s="249" t="s">
        <v>708</v>
      </c>
      <c r="G191" s="226"/>
      <c r="H191" s="250">
        <v>96.552000000000007</v>
      </c>
      <c r="I191" s="231"/>
      <c r="J191" s="226"/>
      <c r="K191" s="226"/>
      <c r="L191" s="232"/>
      <c r="M191" s="233"/>
      <c r="N191" s="234"/>
      <c r="O191" s="234"/>
      <c r="P191" s="234"/>
      <c r="Q191" s="234"/>
      <c r="R191" s="234"/>
      <c r="S191" s="234"/>
      <c r="T191" s="235"/>
      <c r="AT191" s="236" t="s">
        <v>513</v>
      </c>
      <c r="AU191" s="236" t="s">
        <v>82</v>
      </c>
      <c r="AV191" s="12" t="s">
        <v>82</v>
      </c>
      <c r="AW191" s="12" t="s">
        <v>36</v>
      </c>
      <c r="AX191" s="12" t="s">
        <v>73</v>
      </c>
      <c r="AY191" s="236" t="s">
        <v>492</v>
      </c>
      <c r="AZ191" s="126" t="s">
        <v>709</v>
      </c>
      <c r="BA191" s="126" t="s">
        <v>23</v>
      </c>
      <c r="BB191" s="126" t="s">
        <v>180</v>
      </c>
      <c r="BC191" s="126" t="s">
        <v>710</v>
      </c>
      <c r="BD191" s="126" t="s">
        <v>82</v>
      </c>
    </row>
    <row r="192" spans="2:56" s="12" customFormat="1">
      <c r="B192" s="225"/>
      <c r="C192" s="226"/>
      <c r="D192" s="221" t="s">
        <v>513</v>
      </c>
      <c r="E192" s="248" t="s">
        <v>23</v>
      </c>
      <c r="F192" s="249" t="s">
        <v>711</v>
      </c>
      <c r="G192" s="226"/>
      <c r="H192" s="250">
        <v>1.28</v>
      </c>
      <c r="I192" s="231"/>
      <c r="J192" s="226"/>
      <c r="K192" s="226"/>
      <c r="L192" s="232"/>
      <c r="M192" s="233"/>
      <c r="N192" s="234"/>
      <c r="O192" s="234"/>
      <c r="P192" s="234"/>
      <c r="Q192" s="234"/>
      <c r="R192" s="234"/>
      <c r="S192" s="234"/>
      <c r="T192" s="235"/>
      <c r="AT192" s="236" t="s">
        <v>513</v>
      </c>
      <c r="AU192" s="236" t="s">
        <v>82</v>
      </c>
      <c r="AV192" s="12" t="s">
        <v>82</v>
      </c>
      <c r="AW192" s="12" t="s">
        <v>36</v>
      </c>
      <c r="AX192" s="12" t="s">
        <v>73</v>
      </c>
      <c r="AY192" s="236" t="s">
        <v>492</v>
      </c>
      <c r="AZ192" s="126" t="s">
        <v>712</v>
      </c>
      <c r="BA192" s="126" t="s">
        <v>23</v>
      </c>
      <c r="BB192" s="126" t="s">
        <v>180</v>
      </c>
      <c r="BC192" s="126" t="s">
        <v>713</v>
      </c>
      <c r="BD192" s="126" t="s">
        <v>82</v>
      </c>
    </row>
    <row r="193" spans="2:65" s="12" customFormat="1">
      <c r="B193" s="225"/>
      <c r="C193" s="226"/>
      <c r="D193" s="221" t="s">
        <v>513</v>
      </c>
      <c r="E193" s="248" t="s">
        <v>23</v>
      </c>
      <c r="F193" s="249" t="s">
        <v>714</v>
      </c>
      <c r="G193" s="226"/>
      <c r="H193" s="250">
        <v>105.291</v>
      </c>
      <c r="I193" s="231"/>
      <c r="J193" s="226"/>
      <c r="K193" s="226"/>
      <c r="L193" s="232"/>
      <c r="M193" s="233"/>
      <c r="N193" s="234"/>
      <c r="O193" s="234"/>
      <c r="P193" s="234"/>
      <c r="Q193" s="234"/>
      <c r="R193" s="234"/>
      <c r="S193" s="234"/>
      <c r="T193" s="235"/>
      <c r="AT193" s="236" t="s">
        <v>513</v>
      </c>
      <c r="AU193" s="236" t="s">
        <v>82</v>
      </c>
      <c r="AV193" s="12" t="s">
        <v>82</v>
      </c>
      <c r="AW193" s="12" t="s">
        <v>36</v>
      </c>
      <c r="AX193" s="12" t="s">
        <v>73</v>
      </c>
      <c r="AY193" s="236" t="s">
        <v>492</v>
      </c>
      <c r="AZ193" s="126" t="s">
        <v>715</v>
      </c>
      <c r="BA193" s="126" t="s">
        <v>23</v>
      </c>
      <c r="BB193" s="126" t="s">
        <v>180</v>
      </c>
      <c r="BC193" s="126" t="s">
        <v>716</v>
      </c>
      <c r="BD193" s="126" t="s">
        <v>82</v>
      </c>
    </row>
    <row r="194" spans="2:65" s="12" customFormat="1">
      <c r="B194" s="225"/>
      <c r="C194" s="226"/>
      <c r="D194" s="221" t="s">
        <v>513</v>
      </c>
      <c r="E194" s="248" t="s">
        <v>23</v>
      </c>
      <c r="F194" s="249" t="s">
        <v>717</v>
      </c>
      <c r="G194" s="226"/>
      <c r="H194" s="250">
        <v>13.255000000000001</v>
      </c>
      <c r="I194" s="231"/>
      <c r="J194" s="226"/>
      <c r="K194" s="226"/>
      <c r="L194" s="232"/>
      <c r="M194" s="233"/>
      <c r="N194" s="234"/>
      <c r="O194" s="234"/>
      <c r="P194" s="234"/>
      <c r="Q194" s="234"/>
      <c r="R194" s="234"/>
      <c r="S194" s="234"/>
      <c r="T194" s="235"/>
      <c r="AT194" s="236" t="s">
        <v>513</v>
      </c>
      <c r="AU194" s="236" t="s">
        <v>82</v>
      </c>
      <c r="AV194" s="12" t="s">
        <v>82</v>
      </c>
      <c r="AW194" s="12" t="s">
        <v>36</v>
      </c>
      <c r="AX194" s="12" t="s">
        <v>73</v>
      </c>
      <c r="AY194" s="236" t="s">
        <v>492</v>
      </c>
      <c r="AZ194" s="126" t="s">
        <v>718</v>
      </c>
      <c r="BA194" s="126" t="s">
        <v>23</v>
      </c>
      <c r="BB194" s="126" t="s">
        <v>180</v>
      </c>
      <c r="BC194" s="126" t="s">
        <v>719</v>
      </c>
      <c r="BD194" s="126" t="s">
        <v>82</v>
      </c>
    </row>
    <row r="195" spans="2:65" s="12" customFormat="1">
      <c r="B195" s="225"/>
      <c r="C195" s="226"/>
      <c r="D195" s="221" t="s">
        <v>513</v>
      </c>
      <c r="E195" s="248" t="s">
        <v>23</v>
      </c>
      <c r="F195" s="249" t="s">
        <v>720</v>
      </c>
      <c r="G195" s="226"/>
      <c r="H195" s="250">
        <v>21.094000000000001</v>
      </c>
      <c r="I195" s="231"/>
      <c r="J195" s="226"/>
      <c r="K195" s="226"/>
      <c r="L195" s="232"/>
      <c r="M195" s="233"/>
      <c r="N195" s="234"/>
      <c r="O195" s="234"/>
      <c r="P195" s="234"/>
      <c r="Q195" s="234"/>
      <c r="R195" s="234"/>
      <c r="S195" s="234"/>
      <c r="T195" s="235"/>
      <c r="AT195" s="236" t="s">
        <v>513</v>
      </c>
      <c r="AU195" s="236" t="s">
        <v>82</v>
      </c>
      <c r="AV195" s="12" t="s">
        <v>82</v>
      </c>
      <c r="AW195" s="12" t="s">
        <v>36</v>
      </c>
      <c r="AX195" s="12" t="s">
        <v>73</v>
      </c>
      <c r="AY195" s="236" t="s">
        <v>492</v>
      </c>
      <c r="AZ195" s="126" t="s">
        <v>721</v>
      </c>
      <c r="BA195" s="126" t="s">
        <v>23</v>
      </c>
      <c r="BB195" s="126" t="s">
        <v>180</v>
      </c>
      <c r="BC195" s="126" t="s">
        <v>722</v>
      </c>
      <c r="BD195" s="126" t="s">
        <v>82</v>
      </c>
    </row>
    <row r="196" spans="2:65" s="15" customFormat="1">
      <c r="B196" s="262"/>
      <c r="C196" s="263"/>
      <c r="D196" s="221" t="s">
        <v>513</v>
      </c>
      <c r="E196" s="264" t="s">
        <v>23</v>
      </c>
      <c r="F196" s="265" t="s">
        <v>690</v>
      </c>
      <c r="G196" s="263"/>
      <c r="H196" s="266">
        <v>281.096</v>
      </c>
      <c r="I196" s="267"/>
      <c r="J196" s="263"/>
      <c r="K196" s="263"/>
      <c r="L196" s="268"/>
      <c r="M196" s="269"/>
      <c r="N196" s="270"/>
      <c r="O196" s="270"/>
      <c r="P196" s="270"/>
      <c r="Q196" s="270"/>
      <c r="R196" s="270"/>
      <c r="S196" s="270"/>
      <c r="T196" s="271"/>
      <c r="AT196" s="272" t="s">
        <v>513</v>
      </c>
      <c r="AU196" s="272" t="s">
        <v>82</v>
      </c>
      <c r="AV196" s="15" t="s">
        <v>93</v>
      </c>
      <c r="AW196" s="15" t="s">
        <v>36</v>
      </c>
      <c r="AX196" s="15" t="s">
        <v>73</v>
      </c>
      <c r="AY196" s="272" t="s">
        <v>492</v>
      </c>
      <c r="AZ196" s="126" t="s">
        <v>723</v>
      </c>
      <c r="BA196" s="126" t="s">
        <v>23</v>
      </c>
      <c r="BB196" s="126" t="s">
        <v>180</v>
      </c>
      <c r="BC196" s="126" t="s">
        <v>724</v>
      </c>
      <c r="BD196" s="126" t="s">
        <v>82</v>
      </c>
    </row>
    <row r="197" spans="2:65" s="14" customFormat="1">
      <c r="B197" s="251"/>
      <c r="C197" s="252"/>
      <c r="D197" s="227" t="s">
        <v>513</v>
      </c>
      <c r="E197" s="253" t="s">
        <v>23</v>
      </c>
      <c r="F197" s="254" t="s">
        <v>560</v>
      </c>
      <c r="G197" s="252"/>
      <c r="H197" s="255">
        <v>532.41200000000003</v>
      </c>
      <c r="I197" s="256"/>
      <c r="J197" s="252"/>
      <c r="K197" s="252"/>
      <c r="L197" s="257"/>
      <c r="M197" s="258"/>
      <c r="N197" s="259"/>
      <c r="O197" s="259"/>
      <c r="P197" s="259"/>
      <c r="Q197" s="259"/>
      <c r="R197" s="259"/>
      <c r="S197" s="259"/>
      <c r="T197" s="260"/>
      <c r="AT197" s="261" t="s">
        <v>513</v>
      </c>
      <c r="AU197" s="261" t="s">
        <v>82</v>
      </c>
      <c r="AV197" s="14" t="s">
        <v>502</v>
      </c>
      <c r="AW197" s="14" t="s">
        <v>36</v>
      </c>
      <c r="AX197" s="14" t="s">
        <v>80</v>
      </c>
      <c r="AY197" s="261" t="s">
        <v>492</v>
      </c>
      <c r="AZ197" s="126" t="s">
        <v>725</v>
      </c>
      <c r="BA197" s="126" t="s">
        <v>23</v>
      </c>
      <c r="BB197" s="126" t="s">
        <v>180</v>
      </c>
      <c r="BC197" s="126" t="s">
        <v>726</v>
      </c>
      <c r="BD197" s="126" t="s">
        <v>82</v>
      </c>
    </row>
    <row r="198" spans="2:65" s="1" customFormat="1" ht="16.5" customHeight="1">
      <c r="B198" s="42"/>
      <c r="C198" s="209" t="s">
        <v>727</v>
      </c>
      <c r="D198" s="209" t="s">
        <v>498</v>
      </c>
      <c r="E198" s="210" t="s">
        <v>728</v>
      </c>
      <c r="F198" s="211" t="s">
        <v>729</v>
      </c>
      <c r="G198" s="212" t="s">
        <v>632</v>
      </c>
      <c r="H198" s="213">
        <v>709.39200000000005</v>
      </c>
      <c r="I198" s="214"/>
      <c r="J198" s="215">
        <f>ROUND(I198*H198,2)</f>
        <v>0</v>
      </c>
      <c r="K198" s="211" t="s">
        <v>501</v>
      </c>
      <c r="L198" s="62"/>
      <c r="M198" s="216" t="s">
        <v>23</v>
      </c>
      <c r="N198" s="217" t="s">
        <v>44</v>
      </c>
      <c r="O198" s="43"/>
      <c r="P198" s="218">
        <f>O198*H198</f>
        <v>0</v>
      </c>
      <c r="Q198" s="218">
        <v>0</v>
      </c>
      <c r="R198" s="218">
        <f>Q198*H198</f>
        <v>0</v>
      </c>
      <c r="S198" s="218">
        <v>0</v>
      </c>
      <c r="T198" s="219">
        <f>S198*H198</f>
        <v>0</v>
      </c>
      <c r="AR198" s="25" t="s">
        <v>502</v>
      </c>
      <c r="AT198" s="25" t="s">
        <v>498</v>
      </c>
      <c r="AU198" s="25" t="s">
        <v>82</v>
      </c>
      <c r="AY198" s="25" t="s">
        <v>492</v>
      </c>
      <c r="AZ198" s="126" t="s">
        <v>730</v>
      </c>
      <c r="BA198" s="126" t="s">
        <v>23</v>
      </c>
      <c r="BB198" s="126" t="s">
        <v>180</v>
      </c>
      <c r="BC198" s="126" t="s">
        <v>731</v>
      </c>
      <c r="BD198" s="126" t="s">
        <v>82</v>
      </c>
      <c r="BE198" s="220">
        <f>IF(N198="základní",J198,0)</f>
        <v>0</v>
      </c>
      <c r="BF198" s="220">
        <f>IF(N198="snížená",J198,0)</f>
        <v>0</v>
      </c>
      <c r="BG198" s="220">
        <f>IF(N198="zákl. přenesená",J198,0)</f>
        <v>0</v>
      </c>
      <c r="BH198" s="220">
        <f>IF(N198="sníž. přenesená",J198,0)</f>
        <v>0</v>
      </c>
      <c r="BI198" s="220">
        <f>IF(N198="nulová",J198,0)</f>
        <v>0</v>
      </c>
      <c r="BJ198" s="25" t="s">
        <v>80</v>
      </c>
      <c r="BK198" s="220">
        <f>ROUND(I198*H198,2)</f>
        <v>0</v>
      </c>
      <c r="BL198" s="25" t="s">
        <v>502</v>
      </c>
      <c r="BM198" s="25" t="s">
        <v>732</v>
      </c>
    </row>
    <row r="199" spans="2:65" s="1" customFormat="1" ht="24">
      <c r="B199" s="42"/>
      <c r="C199" s="64"/>
      <c r="D199" s="221" t="s">
        <v>506</v>
      </c>
      <c r="E199" s="64"/>
      <c r="F199" s="222" t="s">
        <v>733</v>
      </c>
      <c r="G199" s="64"/>
      <c r="H199" s="64"/>
      <c r="I199" s="177"/>
      <c r="J199" s="64"/>
      <c r="K199" s="64"/>
      <c r="L199" s="62"/>
      <c r="M199" s="223"/>
      <c r="N199" s="43"/>
      <c r="O199" s="43"/>
      <c r="P199" s="43"/>
      <c r="Q199" s="43"/>
      <c r="R199" s="43"/>
      <c r="S199" s="43"/>
      <c r="T199" s="79"/>
      <c r="AT199" s="25" t="s">
        <v>506</v>
      </c>
      <c r="AU199" s="25" t="s">
        <v>82</v>
      </c>
      <c r="AZ199" s="126" t="s">
        <v>734</v>
      </c>
      <c r="BA199" s="126" t="s">
        <v>23</v>
      </c>
      <c r="BB199" s="126" t="s">
        <v>180</v>
      </c>
      <c r="BC199" s="126" t="s">
        <v>735</v>
      </c>
      <c r="BD199" s="126" t="s">
        <v>82</v>
      </c>
    </row>
    <row r="200" spans="2:65" s="1" customFormat="1" ht="204">
      <c r="B200" s="42"/>
      <c r="C200" s="64"/>
      <c r="D200" s="221" t="s">
        <v>509</v>
      </c>
      <c r="E200" s="64"/>
      <c r="F200" s="224" t="s">
        <v>736</v>
      </c>
      <c r="G200" s="64"/>
      <c r="H200" s="64"/>
      <c r="I200" s="177"/>
      <c r="J200" s="64"/>
      <c r="K200" s="64"/>
      <c r="L200" s="62"/>
      <c r="M200" s="223"/>
      <c r="N200" s="43"/>
      <c r="O200" s="43"/>
      <c r="P200" s="43"/>
      <c r="Q200" s="43"/>
      <c r="R200" s="43"/>
      <c r="S200" s="43"/>
      <c r="T200" s="79"/>
      <c r="AT200" s="25" t="s">
        <v>509</v>
      </c>
      <c r="AU200" s="25" t="s">
        <v>82</v>
      </c>
      <c r="AZ200" s="126" t="s">
        <v>737</v>
      </c>
      <c r="BA200" s="126" t="s">
        <v>23</v>
      </c>
      <c r="BB200" s="126" t="s">
        <v>180</v>
      </c>
      <c r="BC200" s="126" t="s">
        <v>738</v>
      </c>
      <c r="BD200" s="126" t="s">
        <v>82</v>
      </c>
    </row>
    <row r="201" spans="2:65" s="12" customFormat="1">
      <c r="B201" s="225"/>
      <c r="C201" s="226"/>
      <c r="D201" s="227" t="s">
        <v>513</v>
      </c>
      <c r="E201" s="228" t="s">
        <v>23</v>
      </c>
      <c r="F201" s="229" t="s">
        <v>739</v>
      </c>
      <c r="G201" s="226"/>
      <c r="H201" s="230">
        <v>709.39200000000005</v>
      </c>
      <c r="I201" s="231"/>
      <c r="J201" s="226"/>
      <c r="K201" s="226"/>
      <c r="L201" s="232"/>
      <c r="M201" s="233"/>
      <c r="N201" s="234"/>
      <c r="O201" s="234"/>
      <c r="P201" s="234"/>
      <c r="Q201" s="234"/>
      <c r="R201" s="234"/>
      <c r="S201" s="234"/>
      <c r="T201" s="235"/>
      <c r="AT201" s="236" t="s">
        <v>513</v>
      </c>
      <c r="AU201" s="236" t="s">
        <v>82</v>
      </c>
      <c r="AV201" s="12" t="s">
        <v>82</v>
      </c>
      <c r="AW201" s="12" t="s">
        <v>36</v>
      </c>
      <c r="AX201" s="12" t="s">
        <v>80</v>
      </c>
      <c r="AY201" s="236" t="s">
        <v>492</v>
      </c>
      <c r="AZ201" s="126" t="s">
        <v>740</v>
      </c>
      <c r="BA201" s="126" t="s">
        <v>23</v>
      </c>
      <c r="BB201" s="126" t="s">
        <v>180</v>
      </c>
      <c r="BC201" s="126" t="s">
        <v>741</v>
      </c>
      <c r="BD201" s="126" t="s">
        <v>82</v>
      </c>
    </row>
    <row r="202" spans="2:65" s="1" customFormat="1" ht="16.5" customHeight="1">
      <c r="B202" s="42"/>
      <c r="C202" s="209" t="s">
        <v>742</v>
      </c>
      <c r="D202" s="209" t="s">
        <v>498</v>
      </c>
      <c r="E202" s="210" t="s">
        <v>743</v>
      </c>
      <c r="F202" s="211" t="s">
        <v>744</v>
      </c>
      <c r="G202" s="212" t="s">
        <v>632</v>
      </c>
      <c r="H202" s="213">
        <v>709.39200000000005</v>
      </c>
      <c r="I202" s="214"/>
      <c r="J202" s="215">
        <f>ROUND(I202*H202,2)</f>
        <v>0</v>
      </c>
      <c r="K202" s="211" t="s">
        <v>501</v>
      </c>
      <c r="L202" s="62"/>
      <c r="M202" s="216" t="s">
        <v>23</v>
      </c>
      <c r="N202" s="217" t="s">
        <v>44</v>
      </c>
      <c r="O202" s="43"/>
      <c r="P202" s="218">
        <f>O202*H202</f>
        <v>0</v>
      </c>
      <c r="Q202" s="218">
        <v>0</v>
      </c>
      <c r="R202" s="218">
        <f>Q202*H202</f>
        <v>0</v>
      </c>
      <c r="S202" s="218">
        <v>0</v>
      </c>
      <c r="T202" s="219">
        <f>S202*H202</f>
        <v>0</v>
      </c>
      <c r="AR202" s="25" t="s">
        <v>502</v>
      </c>
      <c r="AT202" s="25" t="s">
        <v>498</v>
      </c>
      <c r="AU202" s="25" t="s">
        <v>82</v>
      </c>
      <c r="AY202" s="25" t="s">
        <v>492</v>
      </c>
      <c r="AZ202" s="126" t="s">
        <v>745</v>
      </c>
      <c r="BA202" s="126" t="s">
        <v>23</v>
      </c>
      <c r="BB202" s="126" t="s">
        <v>180</v>
      </c>
      <c r="BC202" s="126" t="s">
        <v>746</v>
      </c>
      <c r="BD202" s="126" t="s">
        <v>82</v>
      </c>
      <c r="BE202" s="220">
        <f>IF(N202="základní",J202,0)</f>
        <v>0</v>
      </c>
      <c r="BF202" s="220">
        <f>IF(N202="snížená",J202,0)</f>
        <v>0</v>
      </c>
      <c r="BG202" s="220">
        <f>IF(N202="zákl. přenesená",J202,0)</f>
        <v>0</v>
      </c>
      <c r="BH202" s="220">
        <f>IF(N202="sníž. přenesená",J202,0)</f>
        <v>0</v>
      </c>
      <c r="BI202" s="220">
        <f>IF(N202="nulová",J202,0)</f>
        <v>0</v>
      </c>
      <c r="BJ202" s="25" t="s">
        <v>80</v>
      </c>
      <c r="BK202" s="220">
        <f>ROUND(I202*H202,2)</f>
        <v>0</v>
      </c>
      <c r="BL202" s="25" t="s">
        <v>502</v>
      </c>
      <c r="BM202" s="25" t="s">
        <v>747</v>
      </c>
    </row>
    <row r="203" spans="2:65" s="1" customFormat="1" ht="24">
      <c r="B203" s="42"/>
      <c r="C203" s="64"/>
      <c r="D203" s="221" t="s">
        <v>506</v>
      </c>
      <c r="E203" s="64"/>
      <c r="F203" s="222" t="s">
        <v>748</v>
      </c>
      <c r="G203" s="64"/>
      <c r="H203" s="64"/>
      <c r="I203" s="177"/>
      <c r="J203" s="64"/>
      <c r="K203" s="64"/>
      <c r="L203" s="62"/>
      <c r="M203" s="223"/>
      <c r="N203" s="43"/>
      <c r="O203" s="43"/>
      <c r="P203" s="43"/>
      <c r="Q203" s="43"/>
      <c r="R203" s="43"/>
      <c r="S203" s="43"/>
      <c r="T203" s="79"/>
      <c r="AT203" s="25" t="s">
        <v>506</v>
      </c>
      <c r="AU203" s="25" t="s">
        <v>82</v>
      </c>
      <c r="AZ203" s="126" t="s">
        <v>749</v>
      </c>
      <c r="BA203" s="126" t="s">
        <v>23</v>
      </c>
      <c r="BB203" s="126" t="s">
        <v>180</v>
      </c>
      <c r="BC203" s="126" t="s">
        <v>750</v>
      </c>
      <c r="BD203" s="126" t="s">
        <v>82</v>
      </c>
    </row>
    <row r="204" spans="2:65" s="1" customFormat="1" ht="204">
      <c r="B204" s="42"/>
      <c r="C204" s="64"/>
      <c r="D204" s="227" t="s">
        <v>509</v>
      </c>
      <c r="E204" s="64"/>
      <c r="F204" s="273" t="s">
        <v>736</v>
      </c>
      <c r="G204" s="64"/>
      <c r="H204" s="64"/>
      <c r="I204" s="177"/>
      <c r="J204" s="64"/>
      <c r="K204" s="64"/>
      <c r="L204" s="62"/>
      <c r="M204" s="223"/>
      <c r="N204" s="43"/>
      <c r="O204" s="43"/>
      <c r="P204" s="43"/>
      <c r="Q204" s="43"/>
      <c r="R204" s="43"/>
      <c r="S204" s="43"/>
      <c r="T204" s="79"/>
      <c r="AT204" s="25" t="s">
        <v>509</v>
      </c>
      <c r="AU204" s="25" t="s">
        <v>82</v>
      </c>
      <c r="AZ204" s="126" t="s">
        <v>751</v>
      </c>
      <c r="BA204" s="126" t="s">
        <v>23</v>
      </c>
      <c r="BB204" s="126" t="s">
        <v>180</v>
      </c>
      <c r="BC204" s="126" t="s">
        <v>716</v>
      </c>
      <c r="BD204" s="126" t="s">
        <v>82</v>
      </c>
    </row>
    <row r="205" spans="2:65" s="1" customFormat="1" ht="16.5" customHeight="1">
      <c r="B205" s="42"/>
      <c r="C205" s="209" t="s">
        <v>752</v>
      </c>
      <c r="D205" s="209" t="s">
        <v>498</v>
      </c>
      <c r="E205" s="210" t="s">
        <v>753</v>
      </c>
      <c r="F205" s="211" t="s">
        <v>754</v>
      </c>
      <c r="G205" s="212" t="s">
        <v>632</v>
      </c>
      <c r="H205" s="213">
        <v>390.166</v>
      </c>
      <c r="I205" s="214"/>
      <c r="J205" s="215">
        <f>ROUND(I205*H205,2)</f>
        <v>0</v>
      </c>
      <c r="K205" s="211" t="s">
        <v>501</v>
      </c>
      <c r="L205" s="62"/>
      <c r="M205" s="216" t="s">
        <v>23</v>
      </c>
      <c r="N205" s="217" t="s">
        <v>44</v>
      </c>
      <c r="O205" s="43"/>
      <c r="P205" s="218">
        <f>O205*H205</f>
        <v>0</v>
      </c>
      <c r="Q205" s="218">
        <v>0</v>
      </c>
      <c r="R205" s="218">
        <f>Q205*H205</f>
        <v>0</v>
      </c>
      <c r="S205" s="218">
        <v>0</v>
      </c>
      <c r="T205" s="219">
        <f>S205*H205</f>
        <v>0</v>
      </c>
      <c r="AR205" s="25" t="s">
        <v>502</v>
      </c>
      <c r="AT205" s="25" t="s">
        <v>498</v>
      </c>
      <c r="AU205" s="25" t="s">
        <v>82</v>
      </c>
      <c r="AY205" s="25" t="s">
        <v>492</v>
      </c>
      <c r="AZ205" s="126" t="s">
        <v>755</v>
      </c>
      <c r="BA205" s="126" t="s">
        <v>23</v>
      </c>
      <c r="BB205" s="126" t="s">
        <v>180</v>
      </c>
      <c r="BC205" s="126" t="s">
        <v>756</v>
      </c>
      <c r="BD205" s="126" t="s">
        <v>82</v>
      </c>
      <c r="BE205" s="220">
        <f>IF(N205="základní",J205,0)</f>
        <v>0</v>
      </c>
      <c r="BF205" s="220">
        <f>IF(N205="snížená",J205,0)</f>
        <v>0</v>
      </c>
      <c r="BG205" s="220">
        <f>IF(N205="zákl. přenesená",J205,0)</f>
        <v>0</v>
      </c>
      <c r="BH205" s="220">
        <f>IF(N205="sníž. přenesená",J205,0)</f>
        <v>0</v>
      </c>
      <c r="BI205" s="220">
        <f>IF(N205="nulová",J205,0)</f>
        <v>0</v>
      </c>
      <c r="BJ205" s="25" t="s">
        <v>80</v>
      </c>
      <c r="BK205" s="220">
        <f>ROUND(I205*H205,2)</f>
        <v>0</v>
      </c>
      <c r="BL205" s="25" t="s">
        <v>502</v>
      </c>
      <c r="BM205" s="25" t="s">
        <v>757</v>
      </c>
    </row>
    <row r="206" spans="2:65" s="1" customFormat="1" ht="36">
      <c r="B206" s="42"/>
      <c r="C206" s="64"/>
      <c r="D206" s="221" t="s">
        <v>506</v>
      </c>
      <c r="E206" s="64"/>
      <c r="F206" s="222" t="s">
        <v>758</v>
      </c>
      <c r="G206" s="64"/>
      <c r="H206" s="64"/>
      <c r="I206" s="177"/>
      <c r="J206" s="64"/>
      <c r="K206" s="64"/>
      <c r="L206" s="62"/>
      <c r="M206" s="223"/>
      <c r="N206" s="43"/>
      <c r="O206" s="43"/>
      <c r="P206" s="43"/>
      <c r="Q206" s="43"/>
      <c r="R206" s="43"/>
      <c r="S206" s="43"/>
      <c r="T206" s="79"/>
      <c r="AT206" s="25" t="s">
        <v>506</v>
      </c>
      <c r="AU206" s="25" t="s">
        <v>82</v>
      </c>
      <c r="AZ206" s="126" t="s">
        <v>759</v>
      </c>
      <c r="BA206" s="126" t="s">
        <v>23</v>
      </c>
      <c r="BB206" s="126" t="s">
        <v>180</v>
      </c>
      <c r="BC206" s="126" t="s">
        <v>760</v>
      </c>
      <c r="BD206" s="126" t="s">
        <v>82</v>
      </c>
    </row>
    <row r="207" spans="2:65" s="1" customFormat="1" ht="84">
      <c r="B207" s="42"/>
      <c r="C207" s="64"/>
      <c r="D207" s="221" t="s">
        <v>509</v>
      </c>
      <c r="E207" s="64"/>
      <c r="F207" s="224" t="s">
        <v>761</v>
      </c>
      <c r="G207" s="64"/>
      <c r="H207" s="64"/>
      <c r="I207" s="177"/>
      <c r="J207" s="64"/>
      <c r="K207" s="64"/>
      <c r="L207" s="62"/>
      <c r="M207" s="223"/>
      <c r="N207" s="43"/>
      <c r="O207" s="43"/>
      <c r="P207" s="43"/>
      <c r="Q207" s="43"/>
      <c r="R207" s="43"/>
      <c r="S207" s="43"/>
      <c r="T207" s="79"/>
      <c r="AT207" s="25" t="s">
        <v>509</v>
      </c>
      <c r="AU207" s="25" t="s">
        <v>82</v>
      </c>
      <c r="AZ207" s="126" t="s">
        <v>762</v>
      </c>
      <c r="BA207" s="126" t="s">
        <v>23</v>
      </c>
      <c r="BB207" s="126" t="s">
        <v>180</v>
      </c>
      <c r="BC207" s="126" t="s">
        <v>763</v>
      </c>
      <c r="BD207" s="126" t="s">
        <v>82</v>
      </c>
    </row>
    <row r="208" spans="2:65" s="12" customFormat="1">
      <c r="B208" s="225"/>
      <c r="C208" s="226"/>
      <c r="D208" s="227" t="s">
        <v>513</v>
      </c>
      <c r="E208" s="228" t="s">
        <v>23</v>
      </c>
      <c r="F208" s="229" t="s">
        <v>764</v>
      </c>
      <c r="G208" s="226"/>
      <c r="H208" s="230">
        <v>390.166</v>
      </c>
      <c r="I208" s="231"/>
      <c r="J208" s="226"/>
      <c r="K208" s="226"/>
      <c r="L208" s="232"/>
      <c r="M208" s="233"/>
      <c r="N208" s="234"/>
      <c r="O208" s="234"/>
      <c r="P208" s="234"/>
      <c r="Q208" s="234"/>
      <c r="R208" s="234"/>
      <c r="S208" s="234"/>
      <c r="T208" s="235"/>
      <c r="AT208" s="236" t="s">
        <v>513</v>
      </c>
      <c r="AU208" s="236" t="s">
        <v>82</v>
      </c>
      <c r="AV208" s="12" t="s">
        <v>82</v>
      </c>
      <c r="AW208" s="12" t="s">
        <v>36</v>
      </c>
      <c r="AX208" s="12" t="s">
        <v>80</v>
      </c>
      <c r="AY208" s="236" t="s">
        <v>492</v>
      </c>
    </row>
    <row r="209" spans="2:65" s="1" customFormat="1" ht="25.5" customHeight="1">
      <c r="B209" s="42"/>
      <c r="C209" s="209" t="s">
        <v>765</v>
      </c>
      <c r="D209" s="209" t="s">
        <v>498</v>
      </c>
      <c r="E209" s="210" t="s">
        <v>766</v>
      </c>
      <c r="F209" s="211" t="s">
        <v>767</v>
      </c>
      <c r="G209" s="212" t="s">
        <v>632</v>
      </c>
      <c r="H209" s="213">
        <v>394.73</v>
      </c>
      <c r="I209" s="214"/>
      <c r="J209" s="215">
        <f>ROUND(I209*H209,2)</f>
        <v>0</v>
      </c>
      <c r="K209" s="211" t="s">
        <v>501</v>
      </c>
      <c r="L209" s="62"/>
      <c r="M209" s="216" t="s">
        <v>23</v>
      </c>
      <c r="N209" s="217" t="s">
        <v>44</v>
      </c>
      <c r="O209" s="43"/>
      <c r="P209" s="218">
        <f>O209*H209</f>
        <v>0</v>
      </c>
      <c r="Q209" s="218">
        <v>0</v>
      </c>
      <c r="R209" s="218">
        <f>Q209*H209</f>
        <v>0</v>
      </c>
      <c r="S209" s="218">
        <v>0</v>
      </c>
      <c r="T209" s="219">
        <f>S209*H209</f>
        <v>0</v>
      </c>
      <c r="AR209" s="25" t="s">
        <v>502</v>
      </c>
      <c r="AT209" s="25" t="s">
        <v>498</v>
      </c>
      <c r="AU209" s="25" t="s">
        <v>82</v>
      </c>
      <c r="AY209" s="25" t="s">
        <v>492</v>
      </c>
      <c r="BE209" s="220">
        <f>IF(N209="základní",J209,0)</f>
        <v>0</v>
      </c>
      <c r="BF209" s="220">
        <f>IF(N209="snížená",J209,0)</f>
        <v>0</v>
      </c>
      <c r="BG209" s="220">
        <f>IF(N209="zákl. přenesená",J209,0)</f>
        <v>0</v>
      </c>
      <c r="BH209" s="220">
        <f>IF(N209="sníž. přenesená",J209,0)</f>
        <v>0</v>
      </c>
      <c r="BI209" s="220">
        <f>IF(N209="nulová",J209,0)</f>
        <v>0</v>
      </c>
      <c r="BJ209" s="25" t="s">
        <v>80</v>
      </c>
      <c r="BK209" s="220">
        <f>ROUND(I209*H209,2)</f>
        <v>0</v>
      </c>
      <c r="BL209" s="25" t="s">
        <v>502</v>
      </c>
      <c r="BM209" s="25" t="s">
        <v>768</v>
      </c>
    </row>
    <row r="210" spans="2:65" s="1" customFormat="1" ht="36">
      <c r="B210" s="42"/>
      <c r="C210" s="64"/>
      <c r="D210" s="221" t="s">
        <v>506</v>
      </c>
      <c r="E210" s="64"/>
      <c r="F210" s="222" t="s">
        <v>769</v>
      </c>
      <c r="G210" s="64"/>
      <c r="H210" s="64"/>
      <c r="I210" s="177"/>
      <c r="J210" s="64"/>
      <c r="K210" s="64"/>
      <c r="L210" s="62"/>
      <c r="M210" s="223"/>
      <c r="N210" s="43"/>
      <c r="O210" s="43"/>
      <c r="P210" s="43"/>
      <c r="Q210" s="43"/>
      <c r="R210" s="43"/>
      <c r="S210" s="43"/>
      <c r="T210" s="79"/>
      <c r="AT210" s="25" t="s">
        <v>506</v>
      </c>
      <c r="AU210" s="25" t="s">
        <v>82</v>
      </c>
    </row>
    <row r="211" spans="2:65" s="12" customFormat="1">
      <c r="B211" s="225"/>
      <c r="C211" s="226"/>
      <c r="D211" s="227" t="s">
        <v>513</v>
      </c>
      <c r="E211" s="228" t="s">
        <v>23</v>
      </c>
      <c r="F211" s="229" t="s">
        <v>770</v>
      </c>
      <c r="G211" s="226"/>
      <c r="H211" s="230">
        <v>394.73</v>
      </c>
      <c r="I211" s="231"/>
      <c r="J211" s="226"/>
      <c r="K211" s="226"/>
      <c r="L211" s="232"/>
      <c r="M211" s="233"/>
      <c r="N211" s="234"/>
      <c r="O211" s="234"/>
      <c r="P211" s="234"/>
      <c r="Q211" s="234"/>
      <c r="R211" s="234"/>
      <c r="S211" s="234"/>
      <c r="T211" s="235"/>
      <c r="AT211" s="236" t="s">
        <v>513</v>
      </c>
      <c r="AU211" s="236" t="s">
        <v>82</v>
      </c>
      <c r="AV211" s="12" t="s">
        <v>82</v>
      </c>
      <c r="AW211" s="12" t="s">
        <v>36</v>
      </c>
      <c r="AX211" s="12" t="s">
        <v>80</v>
      </c>
      <c r="AY211" s="236" t="s">
        <v>492</v>
      </c>
    </row>
    <row r="212" spans="2:65" s="1" customFormat="1" ht="25.5" customHeight="1">
      <c r="B212" s="42"/>
      <c r="C212" s="209" t="s">
        <v>10</v>
      </c>
      <c r="D212" s="209" t="s">
        <v>498</v>
      </c>
      <c r="E212" s="210" t="s">
        <v>771</v>
      </c>
      <c r="F212" s="211" t="s">
        <v>772</v>
      </c>
      <c r="G212" s="212" t="s">
        <v>632</v>
      </c>
      <c r="H212" s="213">
        <v>394.73</v>
      </c>
      <c r="I212" s="214"/>
      <c r="J212" s="215">
        <f>ROUND(I212*H212,2)</f>
        <v>0</v>
      </c>
      <c r="K212" s="211" t="s">
        <v>501</v>
      </c>
      <c r="L212" s="62"/>
      <c r="M212" s="216" t="s">
        <v>23</v>
      </c>
      <c r="N212" s="217" t="s">
        <v>44</v>
      </c>
      <c r="O212" s="43"/>
      <c r="P212" s="218">
        <f>O212*H212</f>
        <v>0</v>
      </c>
      <c r="Q212" s="218">
        <v>0</v>
      </c>
      <c r="R212" s="218">
        <f>Q212*H212</f>
        <v>0</v>
      </c>
      <c r="S212" s="218">
        <v>0</v>
      </c>
      <c r="T212" s="219">
        <f>S212*H212</f>
        <v>0</v>
      </c>
      <c r="AR212" s="25" t="s">
        <v>502</v>
      </c>
      <c r="AT212" s="25" t="s">
        <v>498</v>
      </c>
      <c r="AU212" s="25" t="s">
        <v>82</v>
      </c>
      <c r="AY212" s="25" t="s">
        <v>492</v>
      </c>
      <c r="BE212" s="220">
        <f>IF(N212="základní",J212,0)</f>
        <v>0</v>
      </c>
      <c r="BF212" s="220">
        <f>IF(N212="snížená",J212,0)</f>
        <v>0</v>
      </c>
      <c r="BG212" s="220">
        <f>IF(N212="zákl. přenesená",J212,0)</f>
        <v>0</v>
      </c>
      <c r="BH212" s="220">
        <f>IF(N212="sníž. přenesená",J212,0)</f>
        <v>0</v>
      </c>
      <c r="BI212" s="220">
        <f>IF(N212="nulová",J212,0)</f>
        <v>0</v>
      </c>
      <c r="BJ212" s="25" t="s">
        <v>80</v>
      </c>
      <c r="BK212" s="220">
        <f>ROUND(I212*H212,2)</f>
        <v>0</v>
      </c>
      <c r="BL212" s="25" t="s">
        <v>502</v>
      </c>
      <c r="BM212" s="25" t="s">
        <v>773</v>
      </c>
    </row>
    <row r="213" spans="2:65" s="1" customFormat="1" ht="36">
      <c r="B213" s="42"/>
      <c r="C213" s="64"/>
      <c r="D213" s="227" t="s">
        <v>506</v>
      </c>
      <c r="E213" s="64"/>
      <c r="F213" s="274" t="s">
        <v>774</v>
      </c>
      <c r="G213" s="64"/>
      <c r="H213" s="64"/>
      <c r="I213" s="177"/>
      <c r="J213" s="64"/>
      <c r="K213" s="64"/>
      <c r="L213" s="62"/>
      <c r="M213" s="223"/>
      <c r="N213" s="43"/>
      <c r="O213" s="43"/>
      <c r="P213" s="43"/>
      <c r="Q213" s="43"/>
      <c r="R213" s="43"/>
      <c r="S213" s="43"/>
      <c r="T213" s="79"/>
      <c r="AT213" s="25" t="s">
        <v>506</v>
      </c>
      <c r="AU213" s="25" t="s">
        <v>82</v>
      </c>
    </row>
    <row r="214" spans="2:65" s="1" customFormat="1" ht="25.5" customHeight="1">
      <c r="B214" s="42"/>
      <c r="C214" s="209" t="s">
        <v>775</v>
      </c>
      <c r="D214" s="209" t="s">
        <v>498</v>
      </c>
      <c r="E214" s="210" t="s">
        <v>776</v>
      </c>
      <c r="F214" s="211" t="s">
        <v>777</v>
      </c>
      <c r="G214" s="212" t="s">
        <v>632</v>
      </c>
      <c r="H214" s="213">
        <v>1973.65</v>
      </c>
      <c r="I214" s="214"/>
      <c r="J214" s="215">
        <f>ROUND(I214*H214,2)</f>
        <v>0</v>
      </c>
      <c r="K214" s="211" t="s">
        <v>501</v>
      </c>
      <c r="L214" s="62"/>
      <c r="M214" s="216" t="s">
        <v>23</v>
      </c>
      <c r="N214" s="217" t="s">
        <v>44</v>
      </c>
      <c r="O214" s="43"/>
      <c r="P214" s="218">
        <f>O214*H214</f>
        <v>0</v>
      </c>
      <c r="Q214" s="218">
        <v>0</v>
      </c>
      <c r="R214" s="218">
        <f>Q214*H214</f>
        <v>0</v>
      </c>
      <c r="S214" s="218">
        <v>0</v>
      </c>
      <c r="T214" s="219">
        <f>S214*H214</f>
        <v>0</v>
      </c>
      <c r="AR214" s="25" t="s">
        <v>502</v>
      </c>
      <c r="AT214" s="25" t="s">
        <v>498</v>
      </c>
      <c r="AU214" s="25" t="s">
        <v>82</v>
      </c>
      <c r="AY214" s="25" t="s">
        <v>492</v>
      </c>
      <c r="BE214" s="220">
        <f>IF(N214="základní",J214,0)</f>
        <v>0</v>
      </c>
      <c r="BF214" s="220">
        <f>IF(N214="snížená",J214,0)</f>
        <v>0</v>
      </c>
      <c r="BG214" s="220">
        <f>IF(N214="zákl. přenesená",J214,0)</f>
        <v>0</v>
      </c>
      <c r="BH214" s="220">
        <f>IF(N214="sníž. přenesená",J214,0)</f>
        <v>0</v>
      </c>
      <c r="BI214" s="220">
        <f>IF(N214="nulová",J214,0)</f>
        <v>0</v>
      </c>
      <c r="BJ214" s="25" t="s">
        <v>80</v>
      </c>
      <c r="BK214" s="220">
        <f>ROUND(I214*H214,2)</f>
        <v>0</v>
      </c>
      <c r="BL214" s="25" t="s">
        <v>502</v>
      </c>
      <c r="BM214" s="25" t="s">
        <v>778</v>
      </c>
    </row>
    <row r="215" spans="2:65" s="1" customFormat="1" ht="36">
      <c r="B215" s="42"/>
      <c r="C215" s="64"/>
      <c r="D215" s="221" t="s">
        <v>506</v>
      </c>
      <c r="E215" s="64"/>
      <c r="F215" s="222" t="s">
        <v>779</v>
      </c>
      <c r="G215" s="64"/>
      <c r="H215" s="64"/>
      <c r="I215" s="177"/>
      <c r="J215" s="64"/>
      <c r="K215" s="64"/>
      <c r="L215" s="62"/>
      <c r="M215" s="223"/>
      <c r="N215" s="43"/>
      <c r="O215" s="43"/>
      <c r="P215" s="43"/>
      <c r="Q215" s="43"/>
      <c r="R215" s="43"/>
      <c r="S215" s="43"/>
      <c r="T215" s="79"/>
      <c r="AT215" s="25" t="s">
        <v>506</v>
      </c>
      <c r="AU215" s="25" t="s">
        <v>82</v>
      </c>
    </row>
    <row r="216" spans="2:65" s="12" customFormat="1">
      <c r="B216" s="225"/>
      <c r="C216" s="226"/>
      <c r="D216" s="227" t="s">
        <v>513</v>
      </c>
      <c r="E216" s="228" t="s">
        <v>23</v>
      </c>
      <c r="F216" s="229" t="s">
        <v>780</v>
      </c>
      <c r="G216" s="226"/>
      <c r="H216" s="230">
        <v>1973.65</v>
      </c>
      <c r="I216" s="231"/>
      <c r="J216" s="226"/>
      <c r="K216" s="226"/>
      <c r="L216" s="232"/>
      <c r="M216" s="233"/>
      <c r="N216" s="234"/>
      <c r="O216" s="234"/>
      <c r="P216" s="234"/>
      <c r="Q216" s="234"/>
      <c r="R216" s="234"/>
      <c r="S216" s="234"/>
      <c r="T216" s="235"/>
      <c r="AT216" s="236" t="s">
        <v>513</v>
      </c>
      <c r="AU216" s="236" t="s">
        <v>82</v>
      </c>
      <c r="AV216" s="12" t="s">
        <v>82</v>
      </c>
      <c r="AW216" s="12" t="s">
        <v>36</v>
      </c>
      <c r="AX216" s="12" t="s">
        <v>80</v>
      </c>
      <c r="AY216" s="236" t="s">
        <v>492</v>
      </c>
    </row>
    <row r="217" spans="2:65" s="1" customFormat="1" ht="16.5" customHeight="1">
      <c r="B217" s="42"/>
      <c r="C217" s="209" t="s">
        <v>781</v>
      </c>
      <c r="D217" s="209" t="s">
        <v>498</v>
      </c>
      <c r="E217" s="210" t="s">
        <v>782</v>
      </c>
      <c r="F217" s="211" t="s">
        <v>783</v>
      </c>
      <c r="G217" s="212" t="s">
        <v>632</v>
      </c>
      <c r="H217" s="213">
        <v>394.73</v>
      </c>
      <c r="I217" s="214"/>
      <c r="J217" s="215">
        <f>ROUND(I217*H217,2)</f>
        <v>0</v>
      </c>
      <c r="K217" s="211" t="s">
        <v>501</v>
      </c>
      <c r="L217" s="62"/>
      <c r="M217" s="216" t="s">
        <v>23</v>
      </c>
      <c r="N217" s="217" t="s">
        <v>44</v>
      </c>
      <c r="O217" s="43"/>
      <c r="P217" s="218">
        <f>O217*H217</f>
        <v>0</v>
      </c>
      <c r="Q217" s="218">
        <v>0</v>
      </c>
      <c r="R217" s="218">
        <f>Q217*H217</f>
        <v>0</v>
      </c>
      <c r="S217" s="218">
        <v>0</v>
      </c>
      <c r="T217" s="219">
        <f>S217*H217</f>
        <v>0</v>
      </c>
      <c r="AR217" s="25" t="s">
        <v>502</v>
      </c>
      <c r="AT217" s="25" t="s">
        <v>498</v>
      </c>
      <c r="AU217" s="25" t="s">
        <v>82</v>
      </c>
      <c r="AY217" s="25" t="s">
        <v>492</v>
      </c>
      <c r="BE217" s="220">
        <f>IF(N217="základní",J217,0)</f>
        <v>0</v>
      </c>
      <c r="BF217" s="220">
        <f>IF(N217="snížená",J217,0)</f>
        <v>0</v>
      </c>
      <c r="BG217" s="220">
        <f>IF(N217="zákl. přenesená",J217,0)</f>
        <v>0</v>
      </c>
      <c r="BH217" s="220">
        <f>IF(N217="sníž. přenesená",J217,0)</f>
        <v>0</v>
      </c>
      <c r="BI217" s="220">
        <f>IF(N217="nulová",J217,0)</f>
        <v>0</v>
      </c>
      <c r="BJ217" s="25" t="s">
        <v>80</v>
      </c>
      <c r="BK217" s="220">
        <f>ROUND(I217*H217,2)</f>
        <v>0</v>
      </c>
      <c r="BL217" s="25" t="s">
        <v>502</v>
      </c>
      <c r="BM217" s="25" t="s">
        <v>784</v>
      </c>
    </row>
    <row r="218" spans="2:65" s="1" customFormat="1" ht="36">
      <c r="B218" s="42"/>
      <c r="C218" s="64"/>
      <c r="D218" s="221" t="s">
        <v>506</v>
      </c>
      <c r="E218" s="64"/>
      <c r="F218" s="222" t="s">
        <v>785</v>
      </c>
      <c r="G218" s="64"/>
      <c r="H218" s="64"/>
      <c r="I218" s="177"/>
      <c r="J218" s="64"/>
      <c r="K218" s="64"/>
      <c r="L218" s="62"/>
      <c r="M218" s="223"/>
      <c r="N218" s="43"/>
      <c r="O218" s="43"/>
      <c r="P218" s="43"/>
      <c r="Q218" s="43"/>
      <c r="R218" s="43"/>
      <c r="S218" s="43"/>
      <c r="T218" s="79"/>
      <c r="AT218" s="25" t="s">
        <v>506</v>
      </c>
      <c r="AU218" s="25" t="s">
        <v>82</v>
      </c>
    </row>
    <row r="219" spans="2:65" s="1" customFormat="1" ht="192">
      <c r="B219" s="42"/>
      <c r="C219" s="64"/>
      <c r="D219" s="227" t="s">
        <v>509</v>
      </c>
      <c r="E219" s="64"/>
      <c r="F219" s="273" t="s">
        <v>786</v>
      </c>
      <c r="G219" s="64"/>
      <c r="H219" s="64"/>
      <c r="I219" s="177"/>
      <c r="J219" s="64"/>
      <c r="K219" s="64"/>
      <c r="L219" s="62"/>
      <c r="M219" s="223"/>
      <c r="N219" s="43"/>
      <c r="O219" s="43"/>
      <c r="P219" s="43"/>
      <c r="Q219" s="43"/>
      <c r="R219" s="43"/>
      <c r="S219" s="43"/>
      <c r="T219" s="79"/>
      <c r="AT219" s="25" t="s">
        <v>509</v>
      </c>
      <c r="AU219" s="25" t="s">
        <v>82</v>
      </c>
    </row>
    <row r="220" spans="2:65" s="1" customFormat="1" ht="25.5" customHeight="1">
      <c r="B220" s="42"/>
      <c r="C220" s="209" t="s">
        <v>787</v>
      </c>
      <c r="D220" s="209" t="s">
        <v>498</v>
      </c>
      <c r="E220" s="210" t="s">
        <v>788</v>
      </c>
      <c r="F220" s="211" t="s">
        <v>789</v>
      </c>
      <c r="G220" s="212" t="s">
        <v>632</v>
      </c>
      <c r="H220" s="213">
        <v>1973.65</v>
      </c>
      <c r="I220" s="214"/>
      <c r="J220" s="215">
        <f>ROUND(I220*H220,2)</f>
        <v>0</v>
      </c>
      <c r="K220" s="211" t="s">
        <v>501</v>
      </c>
      <c r="L220" s="62"/>
      <c r="M220" s="216" t="s">
        <v>23</v>
      </c>
      <c r="N220" s="217" t="s">
        <v>44</v>
      </c>
      <c r="O220" s="43"/>
      <c r="P220" s="218">
        <f>O220*H220</f>
        <v>0</v>
      </c>
      <c r="Q220" s="218">
        <v>0</v>
      </c>
      <c r="R220" s="218">
        <f>Q220*H220</f>
        <v>0</v>
      </c>
      <c r="S220" s="218">
        <v>0</v>
      </c>
      <c r="T220" s="219">
        <f>S220*H220</f>
        <v>0</v>
      </c>
      <c r="AR220" s="25" t="s">
        <v>502</v>
      </c>
      <c r="AT220" s="25" t="s">
        <v>498</v>
      </c>
      <c r="AU220" s="25" t="s">
        <v>82</v>
      </c>
      <c r="AY220" s="25" t="s">
        <v>492</v>
      </c>
      <c r="BE220" s="220">
        <f>IF(N220="základní",J220,0)</f>
        <v>0</v>
      </c>
      <c r="BF220" s="220">
        <f>IF(N220="snížená",J220,0)</f>
        <v>0</v>
      </c>
      <c r="BG220" s="220">
        <f>IF(N220="zákl. přenesená",J220,0)</f>
        <v>0</v>
      </c>
      <c r="BH220" s="220">
        <f>IF(N220="sníž. přenesená",J220,0)</f>
        <v>0</v>
      </c>
      <c r="BI220" s="220">
        <f>IF(N220="nulová",J220,0)</f>
        <v>0</v>
      </c>
      <c r="BJ220" s="25" t="s">
        <v>80</v>
      </c>
      <c r="BK220" s="220">
        <f>ROUND(I220*H220,2)</f>
        <v>0</v>
      </c>
      <c r="BL220" s="25" t="s">
        <v>502</v>
      </c>
      <c r="BM220" s="25" t="s">
        <v>790</v>
      </c>
    </row>
    <row r="221" spans="2:65" s="1" customFormat="1" ht="36">
      <c r="B221" s="42"/>
      <c r="C221" s="64"/>
      <c r="D221" s="221" t="s">
        <v>506</v>
      </c>
      <c r="E221" s="64"/>
      <c r="F221" s="222" t="s">
        <v>791</v>
      </c>
      <c r="G221" s="64"/>
      <c r="H221" s="64"/>
      <c r="I221" s="177"/>
      <c r="J221" s="64"/>
      <c r="K221" s="64"/>
      <c r="L221" s="62"/>
      <c r="M221" s="223"/>
      <c r="N221" s="43"/>
      <c r="O221" s="43"/>
      <c r="P221" s="43"/>
      <c r="Q221" s="43"/>
      <c r="R221" s="43"/>
      <c r="S221" s="43"/>
      <c r="T221" s="79"/>
      <c r="AT221" s="25" t="s">
        <v>506</v>
      </c>
      <c r="AU221" s="25" t="s">
        <v>82</v>
      </c>
    </row>
    <row r="222" spans="2:65" s="1" customFormat="1" ht="192">
      <c r="B222" s="42"/>
      <c r="C222" s="64"/>
      <c r="D222" s="221" t="s">
        <v>509</v>
      </c>
      <c r="E222" s="64"/>
      <c r="F222" s="224" t="s">
        <v>786</v>
      </c>
      <c r="G222" s="64"/>
      <c r="H222" s="64"/>
      <c r="I222" s="177"/>
      <c r="J222" s="64"/>
      <c r="K222" s="64"/>
      <c r="L222" s="62"/>
      <c r="M222" s="223"/>
      <c r="N222" s="43"/>
      <c r="O222" s="43"/>
      <c r="P222" s="43"/>
      <c r="Q222" s="43"/>
      <c r="R222" s="43"/>
      <c r="S222" s="43"/>
      <c r="T222" s="79"/>
      <c r="AT222" s="25" t="s">
        <v>509</v>
      </c>
      <c r="AU222" s="25" t="s">
        <v>82</v>
      </c>
    </row>
    <row r="223" spans="2:65" s="12" customFormat="1">
      <c r="B223" s="225"/>
      <c r="C223" s="226"/>
      <c r="D223" s="227" t="s">
        <v>513</v>
      </c>
      <c r="E223" s="228" t="s">
        <v>23</v>
      </c>
      <c r="F223" s="229" t="s">
        <v>780</v>
      </c>
      <c r="G223" s="226"/>
      <c r="H223" s="230">
        <v>1973.65</v>
      </c>
      <c r="I223" s="231"/>
      <c r="J223" s="226"/>
      <c r="K223" s="226"/>
      <c r="L223" s="232"/>
      <c r="M223" s="233"/>
      <c r="N223" s="234"/>
      <c r="O223" s="234"/>
      <c r="P223" s="234"/>
      <c r="Q223" s="234"/>
      <c r="R223" s="234"/>
      <c r="S223" s="234"/>
      <c r="T223" s="235"/>
      <c r="AT223" s="236" t="s">
        <v>513</v>
      </c>
      <c r="AU223" s="236" t="s">
        <v>82</v>
      </c>
      <c r="AV223" s="12" t="s">
        <v>82</v>
      </c>
      <c r="AW223" s="12" t="s">
        <v>36</v>
      </c>
      <c r="AX223" s="12" t="s">
        <v>80</v>
      </c>
      <c r="AY223" s="236" t="s">
        <v>492</v>
      </c>
    </row>
    <row r="224" spans="2:65" s="1" customFormat="1" ht="16.5" customHeight="1">
      <c r="B224" s="42"/>
      <c r="C224" s="209" t="s">
        <v>792</v>
      </c>
      <c r="D224" s="209" t="s">
        <v>498</v>
      </c>
      <c r="E224" s="210" t="s">
        <v>793</v>
      </c>
      <c r="F224" s="211" t="s">
        <v>794</v>
      </c>
      <c r="G224" s="212" t="s">
        <v>795</v>
      </c>
      <c r="H224" s="213">
        <v>710.51400000000001</v>
      </c>
      <c r="I224" s="214"/>
      <c r="J224" s="215">
        <f>ROUND(I224*H224,2)</f>
        <v>0</v>
      </c>
      <c r="K224" s="211" t="s">
        <v>501</v>
      </c>
      <c r="L224" s="62"/>
      <c r="M224" s="216" t="s">
        <v>23</v>
      </c>
      <c r="N224" s="217" t="s">
        <v>44</v>
      </c>
      <c r="O224" s="43"/>
      <c r="P224" s="218">
        <f>O224*H224</f>
        <v>0</v>
      </c>
      <c r="Q224" s="218">
        <v>0</v>
      </c>
      <c r="R224" s="218">
        <f>Q224*H224</f>
        <v>0</v>
      </c>
      <c r="S224" s="218">
        <v>0</v>
      </c>
      <c r="T224" s="219">
        <f>S224*H224</f>
        <v>0</v>
      </c>
      <c r="AR224" s="25" t="s">
        <v>502</v>
      </c>
      <c r="AT224" s="25" t="s">
        <v>498</v>
      </c>
      <c r="AU224" s="25" t="s">
        <v>82</v>
      </c>
      <c r="AY224" s="25" t="s">
        <v>492</v>
      </c>
      <c r="BE224" s="220">
        <f>IF(N224="základní",J224,0)</f>
        <v>0</v>
      </c>
      <c r="BF224" s="220">
        <f>IF(N224="snížená",J224,0)</f>
        <v>0</v>
      </c>
      <c r="BG224" s="220">
        <f>IF(N224="zákl. přenesená",J224,0)</f>
        <v>0</v>
      </c>
      <c r="BH224" s="220">
        <f>IF(N224="sníž. přenesená",J224,0)</f>
        <v>0</v>
      </c>
      <c r="BI224" s="220">
        <f>IF(N224="nulová",J224,0)</f>
        <v>0</v>
      </c>
      <c r="BJ224" s="25" t="s">
        <v>80</v>
      </c>
      <c r="BK224" s="220">
        <f>ROUND(I224*H224,2)</f>
        <v>0</v>
      </c>
      <c r="BL224" s="25" t="s">
        <v>502</v>
      </c>
      <c r="BM224" s="25" t="s">
        <v>796</v>
      </c>
    </row>
    <row r="225" spans="2:65" s="1" customFormat="1">
      <c r="B225" s="42"/>
      <c r="C225" s="64"/>
      <c r="D225" s="221" t="s">
        <v>506</v>
      </c>
      <c r="E225" s="64"/>
      <c r="F225" s="222" t="s">
        <v>797</v>
      </c>
      <c r="G225" s="64"/>
      <c r="H225" s="64"/>
      <c r="I225" s="177"/>
      <c r="J225" s="64"/>
      <c r="K225" s="64"/>
      <c r="L225" s="62"/>
      <c r="M225" s="223"/>
      <c r="N225" s="43"/>
      <c r="O225" s="43"/>
      <c r="P225" s="43"/>
      <c r="Q225" s="43"/>
      <c r="R225" s="43"/>
      <c r="S225" s="43"/>
      <c r="T225" s="79"/>
      <c r="AT225" s="25" t="s">
        <v>506</v>
      </c>
      <c r="AU225" s="25" t="s">
        <v>82</v>
      </c>
    </row>
    <row r="226" spans="2:65" s="1" customFormat="1" ht="276">
      <c r="B226" s="42"/>
      <c r="C226" s="64"/>
      <c r="D226" s="221" t="s">
        <v>509</v>
      </c>
      <c r="E226" s="64"/>
      <c r="F226" s="224" t="s">
        <v>798</v>
      </c>
      <c r="G226" s="64"/>
      <c r="H226" s="64"/>
      <c r="I226" s="177"/>
      <c r="J226" s="64"/>
      <c r="K226" s="64"/>
      <c r="L226" s="62"/>
      <c r="M226" s="223"/>
      <c r="N226" s="43"/>
      <c r="O226" s="43"/>
      <c r="P226" s="43"/>
      <c r="Q226" s="43"/>
      <c r="R226" s="43"/>
      <c r="S226" s="43"/>
      <c r="T226" s="79"/>
      <c r="AT226" s="25" t="s">
        <v>509</v>
      </c>
      <c r="AU226" s="25" t="s">
        <v>82</v>
      </c>
    </row>
    <row r="227" spans="2:65" s="12" customFormat="1">
      <c r="B227" s="225"/>
      <c r="C227" s="226"/>
      <c r="D227" s="227" t="s">
        <v>513</v>
      </c>
      <c r="E227" s="228" t="s">
        <v>23</v>
      </c>
      <c r="F227" s="229" t="s">
        <v>799</v>
      </c>
      <c r="G227" s="226"/>
      <c r="H227" s="230">
        <v>710.51400000000001</v>
      </c>
      <c r="I227" s="231"/>
      <c r="J227" s="226"/>
      <c r="K227" s="226"/>
      <c r="L227" s="232"/>
      <c r="M227" s="233"/>
      <c r="N227" s="234"/>
      <c r="O227" s="234"/>
      <c r="P227" s="234"/>
      <c r="Q227" s="234"/>
      <c r="R227" s="234"/>
      <c r="S227" s="234"/>
      <c r="T227" s="235"/>
      <c r="AT227" s="236" t="s">
        <v>513</v>
      </c>
      <c r="AU227" s="236" t="s">
        <v>82</v>
      </c>
      <c r="AV227" s="12" t="s">
        <v>82</v>
      </c>
      <c r="AW227" s="12" t="s">
        <v>36</v>
      </c>
      <c r="AX227" s="12" t="s">
        <v>80</v>
      </c>
      <c r="AY227" s="236" t="s">
        <v>492</v>
      </c>
    </row>
    <row r="228" spans="2:65" s="1" customFormat="1" ht="16.5" customHeight="1">
      <c r="B228" s="42"/>
      <c r="C228" s="209" t="s">
        <v>800</v>
      </c>
      <c r="D228" s="209" t="s">
        <v>498</v>
      </c>
      <c r="E228" s="210" t="s">
        <v>801</v>
      </c>
      <c r="F228" s="211" t="s">
        <v>802</v>
      </c>
      <c r="G228" s="212" t="s">
        <v>632</v>
      </c>
      <c r="H228" s="213">
        <v>709.39200000000005</v>
      </c>
      <c r="I228" s="214"/>
      <c r="J228" s="215">
        <f>ROUND(I228*H228,2)</f>
        <v>0</v>
      </c>
      <c r="K228" s="211" t="s">
        <v>501</v>
      </c>
      <c r="L228" s="62"/>
      <c r="M228" s="216" t="s">
        <v>23</v>
      </c>
      <c r="N228" s="217" t="s">
        <v>44</v>
      </c>
      <c r="O228" s="43"/>
      <c r="P228" s="218">
        <f>O228*H228</f>
        <v>0</v>
      </c>
      <c r="Q228" s="218">
        <v>0</v>
      </c>
      <c r="R228" s="218">
        <f>Q228*H228</f>
        <v>0</v>
      </c>
      <c r="S228" s="218">
        <v>0</v>
      </c>
      <c r="T228" s="219">
        <f>S228*H228</f>
        <v>0</v>
      </c>
      <c r="AR228" s="25" t="s">
        <v>502</v>
      </c>
      <c r="AT228" s="25" t="s">
        <v>498</v>
      </c>
      <c r="AU228" s="25" t="s">
        <v>82</v>
      </c>
      <c r="AY228" s="25" t="s">
        <v>492</v>
      </c>
      <c r="BE228" s="220">
        <f>IF(N228="základní",J228,0)</f>
        <v>0</v>
      </c>
      <c r="BF228" s="220">
        <f>IF(N228="snížená",J228,0)</f>
        <v>0</v>
      </c>
      <c r="BG228" s="220">
        <f>IF(N228="zákl. přenesená",J228,0)</f>
        <v>0</v>
      </c>
      <c r="BH228" s="220">
        <f>IF(N228="sníž. přenesená",J228,0)</f>
        <v>0</v>
      </c>
      <c r="BI228" s="220">
        <f>IF(N228="nulová",J228,0)</f>
        <v>0</v>
      </c>
      <c r="BJ228" s="25" t="s">
        <v>80</v>
      </c>
      <c r="BK228" s="220">
        <f>ROUND(I228*H228,2)</f>
        <v>0</v>
      </c>
      <c r="BL228" s="25" t="s">
        <v>502</v>
      </c>
      <c r="BM228" s="25" t="s">
        <v>803</v>
      </c>
    </row>
    <row r="229" spans="2:65" s="1" customFormat="1" ht="24">
      <c r="B229" s="42"/>
      <c r="C229" s="64"/>
      <c r="D229" s="221" t="s">
        <v>506</v>
      </c>
      <c r="E229" s="64"/>
      <c r="F229" s="222" t="s">
        <v>804</v>
      </c>
      <c r="G229" s="64"/>
      <c r="H229" s="64"/>
      <c r="I229" s="177"/>
      <c r="J229" s="64"/>
      <c r="K229" s="64"/>
      <c r="L229" s="62"/>
      <c r="M229" s="223"/>
      <c r="N229" s="43"/>
      <c r="O229" s="43"/>
      <c r="P229" s="43"/>
      <c r="Q229" s="43"/>
      <c r="R229" s="43"/>
      <c r="S229" s="43"/>
      <c r="T229" s="79"/>
      <c r="AT229" s="25" t="s">
        <v>506</v>
      </c>
      <c r="AU229" s="25" t="s">
        <v>82</v>
      </c>
    </row>
    <row r="230" spans="2:65" s="1" customFormat="1" ht="409.6">
      <c r="B230" s="42"/>
      <c r="C230" s="64"/>
      <c r="D230" s="221" t="s">
        <v>509</v>
      </c>
      <c r="E230" s="64"/>
      <c r="F230" s="224" t="s">
        <v>805</v>
      </c>
      <c r="G230" s="64"/>
      <c r="H230" s="64"/>
      <c r="I230" s="177"/>
      <c r="J230" s="64"/>
      <c r="K230" s="64"/>
      <c r="L230" s="62"/>
      <c r="M230" s="223"/>
      <c r="N230" s="43"/>
      <c r="O230" s="43"/>
      <c r="P230" s="43"/>
      <c r="Q230" s="43"/>
      <c r="R230" s="43"/>
      <c r="S230" s="43"/>
      <c r="T230" s="79"/>
      <c r="AT230" s="25" t="s">
        <v>509</v>
      </c>
      <c r="AU230" s="25" t="s">
        <v>82</v>
      </c>
    </row>
    <row r="231" spans="2:65" s="12" customFormat="1" ht="24">
      <c r="B231" s="225"/>
      <c r="C231" s="226"/>
      <c r="D231" s="227" t="s">
        <v>513</v>
      </c>
      <c r="E231" s="228" t="s">
        <v>23</v>
      </c>
      <c r="F231" s="229" t="s">
        <v>806</v>
      </c>
      <c r="G231" s="226"/>
      <c r="H231" s="230">
        <v>709.39200000000005</v>
      </c>
      <c r="I231" s="231"/>
      <c r="J231" s="226"/>
      <c r="K231" s="226"/>
      <c r="L231" s="232"/>
      <c r="M231" s="233"/>
      <c r="N231" s="234"/>
      <c r="O231" s="234"/>
      <c r="P231" s="234"/>
      <c r="Q231" s="234"/>
      <c r="R231" s="234"/>
      <c r="S231" s="234"/>
      <c r="T231" s="235"/>
      <c r="AT231" s="236" t="s">
        <v>513</v>
      </c>
      <c r="AU231" s="236" t="s">
        <v>82</v>
      </c>
      <c r="AV231" s="12" t="s">
        <v>82</v>
      </c>
      <c r="AW231" s="12" t="s">
        <v>36</v>
      </c>
      <c r="AX231" s="12" t="s">
        <v>80</v>
      </c>
      <c r="AY231" s="236" t="s">
        <v>492</v>
      </c>
    </row>
    <row r="232" spans="2:65" s="1" customFormat="1" ht="16.5" customHeight="1">
      <c r="B232" s="42"/>
      <c r="C232" s="209" t="s">
        <v>9</v>
      </c>
      <c r="D232" s="209" t="s">
        <v>498</v>
      </c>
      <c r="E232" s="210" t="s">
        <v>807</v>
      </c>
      <c r="F232" s="211" t="s">
        <v>808</v>
      </c>
      <c r="G232" s="212" t="s">
        <v>632</v>
      </c>
      <c r="H232" s="213">
        <v>152.71700000000001</v>
      </c>
      <c r="I232" s="214"/>
      <c r="J232" s="215">
        <f>ROUND(I232*H232,2)</f>
        <v>0</v>
      </c>
      <c r="K232" s="211" t="s">
        <v>501</v>
      </c>
      <c r="L232" s="62"/>
      <c r="M232" s="216" t="s">
        <v>23</v>
      </c>
      <c r="N232" s="217" t="s">
        <v>44</v>
      </c>
      <c r="O232" s="43"/>
      <c r="P232" s="218">
        <f>O232*H232</f>
        <v>0</v>
      </c>
      <c r="Q232" s="218">
        <v>0</v>
      </c>
      <c r="R232" s="218">
        <f>Q232*H232</f>
        <v>0</v>
      </c>
      <c r="S232" s="218">
        <v>0</v>
      </c>
      <c r="T232" s="219">
        <f>S232*H232</f>
        <v>0</v>
      </c>
      <c r="AR232" s="25" t="s">
        <v>502</v>
      </c>
      <c r="AT232" s="25" t="s">
        <v>498</v>
      </c>
      <c r="AU232" s="25" t="s">
        <v>82</v>
      </c>
      <c r="AY232" s="25" t="s">
        <v>492</v>
      </c>
      <c r="BE232" s="220">
        <f>IF(N232="základní",J232,0)</f>
        <v>0</v>
      </c>
      <c r="BF232" s="220">
        <f>IF(N232="snížená",J232,0)</f>
        <v>0</v>
      </c>
      <c r="BG232" s="220">
        <f>IF(N232="zákl. přenesená",J232,0)</f>
        <v>0</v>
      </c>
      <c r="BH232" s="220">
        <f>IF(N232="sníž. přenesená",J232,0)</f>
        <v>0</v>
      </c>
      <c r="BI232" s="220">
        <f>IF(N232="nulová",J232,0)</f>
        <v>0</v>
      </c>
      <c r="BJ232" s="25" t="s">
        <v>80</v>
      </c>
      <c r="BK232" s="220">
        <f>ROUND(I232*H232,2)</f>
        <v>0</v>
      </c>
      <c r="BL232" s="25" t="s">
        <v>502</v>
      </c>
      <c r="BM232" s="25" t="s">
        <v>809</v>
      </c>
    </row>
    <row r="233" spans="2:65" s="1" customFormat="1" ht="24">
      <c r="B233" s="42"/>
      <c r="C233" s="64"/>
      <c r="D233" s="221" t="s">
        <v>506</v>
      </c>
      <c r="E233" s="64"/>
      <c r="F233" s="222" t="s">
        <v>810</v>
      </c>
      <c r="G233" s="64"/>
      <c r="H233" s="64"/>
      <c r="I233" s="177"/>
      <c r="J233" s="64"/>
      <c r="K233" s="64"/>
      <c r="L233" s="62"/>
      <c r="M233" s="223"/>
      <c r="N233" s="43"/>
      <c r="O233" s="43"/>
      <c r="P233" s="43"/>
      <c r="Q233" s="43"/>
      <c r="R233" s="43"/>
      <c r="S233" s="43"/>
      <c r="T233" s="79"/>
      <c r="AT233" s="25" t="s">
        <v>506</v>
      </c>
      <c r="AU233" s="25" t="s">
        <v>82</v>
      </c>
    </row>
    <row r="234" spans="2:65" s="1" customFormat="1" ht="409.6">
      <c r="B234" s="42"/>
      <c r="C234" s="64"/>
      <c r="D234" s="221" t="s">
        <v>509</v>
      </c>
      <c r="E234" s="64"/>
      <c r="F234" s="224" t="s">
        <v>805</v>
      </c>
      <c r="G234" s="64"/>
      <c r="H234" s="64"/>
      <c r="I234" s="177"/>
      <c r="J234" s="64"/>
      <c r="K234" s="64"/>
      <c r="L234" s="62"/>
      <c r="M234" s="223"/>
      <c r="N234" s="43"/>
      <c r="O234" s="43"/>
      <c r="P234" s="43"/>
      <c r="Q234" s="43"/>
      <c r="R234" s="43"/>
      <c r="S234" s="43"/>
      <c r="T234" s="79"/>
      <c r="AT234" s="25" t="s">
        <v>509</v>
      </c>
      <c r="AU234" s="25" t="s">
        <v>82</v>
      </c>
    </row>
    <row r="235" spans="2:65" s="12" customFormat="1">
      <c r="B235" s="225"/>
      <c r="C235" s="226"/>
      <c r="D235" s="221" t="s">
        <v>513</v>
      </c>
      <c r="E235" s="248" t="s">
        <v>23</v>
      </c>
      <c r="F235" s="249" t="s">
        <v>811</v>
      </c>
      <c r="G235" s="226"/>
      <c r="H235" s="250">
        <v>10.255000000000001</v>
      </c>
      <c r="I235" s="231"/>
      <c r="J235" s="226"/>
      <c r="K235" s="226"/>
      <c r="L235" s="232"/>
      <c r="M235" s="233"/>
      <c r="N235" s="234"/>
      <c r="O235" s="234"/>
      <c r="P235" s="234"/>
      <c r="Q235" s="234"/>
      <c r="R235" s="234"/>
      <c r="S235" s="234"/>
      <c r="T235" s="235"/>
      <c r="AT235" s="236" t="s">
        <v>513</v>
      </c>
      <c r="AU235" s="236" t="s">
        <v>82</v>
      </c>
      <c r="AV235" s="12" t="s">
        <v>82</v>
      </c>
      <c r="AW235" s="12" t="s">
        <v>36</v>
      </c>
      <c r="AX235" s="12" t="s">
        <v>73</v>
      </c>
      <c r="AY235" s="236" t="s">
        <v>492</v>
      </c>
    </row>
    <row r="236" spans="2:65" s="12" customFormat="1">
      <c r="B236" s="225"/>
      <c r="C236" s="226"/>
      <c r="D236" s="221" t="s">
        <v>513</v>
      </c>
      <c r="E236" s="248" t="s">
        <v>23</v>
      </c>
      <c r="F236" s="249" t="s">
        <v>812</v>
      </c>
      <c r="G236" s="226"/>
      <c r="H236" s="250">
        <v>36.176000000000002</v>
      </c>
      <c r="I236" s="231"/>
      <c r="J236" s="226"/>
      <c r="K236" s="226"/>
      <c r="L236" s="232"/>
      <c r="M236" s="233"/>
      <c r="N236" s="234"/>
      <c r="O236" s="234"/>
      <c r="P236" s="234"/>
      <c r="Q236" s="234"/>
      <c r="R236" s="234"/>
      <c r="S236" s="234"/>
      <c r="T236" s="235"/>
      <c r="AT236" s="236" t="s">
        <v>513</v>
      </c>
      <c r="AU236" s="236" t="s">
        <v>82</v>
      </c>
      <c r="AV236" s="12" t="s">
        <v>82</v>
      </c>
      <c r="AW236" s="12" t="s">
        <v>36</v>
      </c>
      <c r="AX236" s="12" t="s">
        <v>73</v>
      </c>
      <c r="AY236" s="236" t="s">
        <v>492</v>
      </c>
    </row>
    <row r="237" spans="2:65" s="12" customFormat="1">
      <c r="B237" s="225"/>
      <c r="C237" s="226"/>
      <c r="D237" s="221" t="s">
        <v>513</v>
      </c>
      <c r="E237" s="248" t="s">
        <v>23</v>
      </c>
      <c r="F237" s="249" t="s">
        <v>813</v>
      </c>
      <c r="G237" s="226"/>
      <c r="H237" s="250">
        <v>5.202</v>
      </c>
      <c r="I237" s="231"/>
      <c r="J237" s="226"/>
      <c r="K237" s="226"/>
      <c r="L237" s="232"/>
      <c r="M237" s="233"/>
      <c r="N237" s="234"/>
      <c r="O237" s="234"/>
      <c r="P237" s="234"/>
      <c r="Q237" s="234"/>
      <c r="R237" s="234"/>
      <c r="S237" s="234"/>
      <c r="T237" s="235"/>
      <c r="AT237" s="236" t="s">
        <v>513</v>
      </c>
      <c r="AU237" s="236" t="s">
        <v>82</v>
      </c>
      <c r="AV237" s="12" t="s">
        <v>82</v>
      </c>
      <c r="AW237" s="12" t="s">
        <v>36</v>
      </c>
      <c r="AX237" s="12" t="s">
        <v>73</v>
      </c>
      <c r="AY237" s="236" t="s">
        <v>492</v>
      </c>
    </row>
    <row r="238" spans="2:65" s="12" customFormat="1">
      <c r="B238" s="225"/>
      <c r="C238" s="226"/>
      <c r="D238" s="221" t="s">
        <v>513</v>
      </c>
      <c r="E238" s="248" t="s">
        <v>23</v>
      </c>
      <c r="F238" s="249" t="s">
        <v>814</v>
      </c>
      <c r="G238" s="226"/>
      <c r="H238" s="250">
        <v>26.37</v>
      </c>
      <c r="I238" s="231"/>
      <c r="J238" s="226"/>
      <c r="K238" s="226"/>
      <c r="L238" s="232"/>
      <c r="M238" s="233"/>
      <c r="N238" s="234"/>
      <c r="O238" s="234"/>
      <c r="P238" s="234"/>
      <c r="Q238" s="234"/>
      <c r="R238" s="234"/>
      <c r="S238" s="234"/>
      <c r="T238" s="235"/>
      <c r="AT238" s="236" t="s">
        <v>513</v>
      </c>
      <c r="AU238" s="236" t="s">
        <v>82</v>
      </c>
      <c r="AV238" s="12" t="s">
        <v>82</v>
      </c>
      <c r="AW238" s="12" t="s">
        <v>36</v>
      </c>
      <c r="AX238" s="12" t="s">
        <v>73</v>
      </c>
      <c r="AY238" s="236" t="s">
        <v>492</v>
      </c>
    </row>
    <row r="239" spans="2:65" s="12" customFormat="1">
      <c r="B239" s="225"/>
      <c r="C239" s="226"/>
      <c r="D239" s="221" t="s">
        <v>513</v>
      </c>
      <c r="E239" s="248" t="s">
        <v>23</v>
      </c>
      <c r="F239" s="249" t="s">
        <v>815</v>
      </c>
      <c r="G239" s="226"/>
      <c r="H239" s="250">
        <v>7.681</v>
      </c>
      <c r="I239" s="231"/>
      <c r="J239" s="226"/>
      <c r="K239" s="226"/>
      <c r="L239" s="232"/>
      <c r="M239" s="233"/>
      <c r="N239" s="234"/>
      <c r="O239" s="234"/>
      <c r="P239" s="234"/>
      <c r="Q239" s="234"/>
      <c r="R239" s="234"/>
      <c r="S239" s="234"/>
      <c r="T239" s="235"/>
      <c r="AT239" s="236" t="s">
        <v>513</v>
      </c>
      <c r="AU239" s="236" t="s">
        <v>82</v>
      </c>
      <c r="AV239" s="12" t="s">
        <v>82</v>
      </c>
      <c r="AW239" s="12" t="s">
        <v>36</v>
      </c>
      <c r="AX239" s="12" t="s">
        <v>73</v>
      </c>
      <c r="AY239" s="236" t="s">
        <v>492</v>
      </c>
    </row>
    <row r="240" spans="2:65" s="12" customFormat="1">
      <c r="B240" s="225"/>
      <c r="C240" s="226"/>
      <c r="D240" s="221" t="s">
        <v>513</v>
      </c>
      <c r="E240" s="248" t="s">
        <v>23</v>
      </c>
      <c r="F240" s="249" t="s">
        <v>816</v>
      </c>
      <c r="G240" s="226"/>
      <c r="H240" s="250">
        <v>9.1649999999999991</v>
      </c>
      <c r="I240" s="231"/>
      <c r="J240" s="226"/>
      <c r="K240" s="226"/>
      <c r="L240" s="232"/>
      <c r="M240" s="233"/>
      <c r="N240" s="234"/>
      <c r="O240" s="234"/>
      <c r="P240" s="234"/>
      <c r="Q240" s="234"/>
      <c r="R240" s="234"/>
      <c r="S240" s="234"/>
      <c r="T240" s="235"/>
      <c r="AT240" s="236" t="s">
        <v>513</v>
      </c>
      <c r="AU240" s="236" t="s">
        <v>82</v>
      </c>
      <c r="AV240" s="12" t="s">
        <v>82</v>
      </c>
      <c r="AW240" s="12" t="s">
        <v>36</v>
      </c>
      <c r="AX240" s="12" t="s">
        <v>73</v>
      </c>
      <c r="AY240" s="236" t="s">
        <v>492</v>
      </c>
    </row>
    <row r="241" spans="2:65" s="12" customFormat="1">
      <c r="B241" s="225"/>
      <c r="C241" s="226"/>
      <c r="D241" s="221" t="s">
        <v>513</v>
      </c>
      <c r="E241" s="248" t="s">
        <v>23</v>
      </c>
      <c r="F241" s="249" t="s">
        <v>817</v>
      </c>
      <c r="G241" s="226"/>
      <c r="H241" s="250">
        <v>15.035</v>
      </c>
      <c r="I241" s="231"/>
      <c r="J241" s="226"/>
      <c r="K241" s="226"/>
      <c r="L241" s="232"/>
      <c r="M241" s="233"/>
      <c r="N241" s="234"/>
      <c r="O241" s="234"/>
      <c r="P241" s="234"/>
      <c r="Q241" s="234"/>
      <c r="R241" s="234"/>
      <c r="S241" s="234"/>
      <c r="T241" s="235"/>
      <c r="AT241" s="236" t="s">
        <v>513</v>
      </c>
      <c r="AU241" s="236" t="s">
        <v>82</v>
      </c>
      <c r="AV241" s="12" t="s">
        <v>82</v>
      </c>
      <c r="AW241" s="12" t="s">
        <v>36</v>
      </c>
      <c r="AX241" s="12" t="s">
        <v>73</v>
      </c>
      <c r="AY241" s="236" t="s">
        <v>492</v>
      </c>
    </row>
    <row r="242" spans="2:65" s="12" customFormat="1">
      <c r="B242" s="225"/>
      <c r="C242" s="226"/>
      <c r="D242" s="221" t="s">
        <v>513</v>
      </c>
      <c r="E242" s="248" t="s">
        <v>23</v>
      </c>
      <c r="F242" s="249" t="s">
        <v>818</v>
      </c>
      <c r="G242" s="226"/>
      <c r="H242" s="250">
        <v>4.84</v>
      </c>
      <c r="I242" s="231"/>
      <c r="J242" s="226"/>
      <c r="K242" s="226"/>
      <c r="L242" s="232"/>
      <c r="M242" s="233"/>
      <c r="N242" s="234"/>
      <c r="O242" s="234"/>
      <c r="P242" s="234"/>
      <c r="Q242" s="234"/>
      <c r="R242" s="234"/>
      <c r="S242" s="234"/>
      <c r="T242" s="235"/>
      <c r="AT242" s="236" t="s">
        <v>513</v>
      </c>
      <c r="AU242" s="236" t="s">
        <v>82</v>
      </c>
      <c r="AV242" s="12" t="s">
        <v>82</v>
      </c>
      <c r="AW242" s="12" t="s">
        <v>36</v>
      </c>
      <c r="AX242" s="12" t="s">
        <v>73</v>
      </c>
      <c r="AY242" s="236" t="s">
        <v>492</v>
      </c>
    </row>
    <row r="243" spans="2:65" s="12" customFormat="1">
      <c r="B243" s="225"/>
      <c r="C243" s="226"/>
      <c r="D243" s="221" t="s">
        <v>513</v>
      </c>
      <c r="E243" s="248" t="s">
        <v>23</v>
      </c>
      <c r="F243" s="249" t="s">
        <v>819</v>
      </c>
      <c r="G243" s="226"/>
      <c r="H243" s="250">
        <v>25.41</v>
      </c>
      <c r="I243" s="231"/>
      <c r="J243" s="226"/>
      <c r="K243" s="226"/>
      <c r="L243" s="232"/>
      <c r="M243" s="233"/>
      <c r="N243" s="234"/>
      <c r="O243" s="234"/>
      <c r="P243" s="234"/>
      <c r="Q243" s="234"/>
      <c r="R243" s="234"/>
      <c r="S243" s="234"/>
      <c r="T243" s="235"/>
      <c r="AT243" s="236" t="s">
        <v>513</v>
      </c>
      <c r="AU243" s="236" t="s">
        <v>82</v>
      </c>
      <c r="AV243" s="12" t="s">
        <v>82</v>
      </c>
      <c r="AW243" s="12" t="s">
        <v>36</v>
      </c>
      <c r="AX243" s="12" t="s">
        <v>73</v>
      </c>
      <c r="AY243" s="236" t="s">
        <v>492</v>
      </c>
    </row>
    <row r="244" spans="2:65" s="12" customFormat="1">
      <c r="B244" s="225"/>
      <c r="C244" s="226"/>
      <c r="D244" s="221" t="s">
        <v>513</v>
      </c>
      <c r="E244" s="248" t="s">
        <v>23</v>
      </c>
      <c r="F244" s="249" t="s">
        <v>820</v>
      </c>
      <c r="G244" s="226"/>
      <c r="H244" s="250">
        <v>5.8650000000000002</v>
      </c>
      <c r="I244" s="231"/>
      <c r="J244" s="226"/>
      <c r="K244" s="226"/>
      <c r="L244" s="232"/>
      <c r="M244" s="233"/>
      <c r="N244" s="234"/>
      <c r="O244" s="234"/>
      <c r="P244" s="234"/>
      <c r="Q244" s="234"/>
      <c r="R244" s="234"/>
      <c r="S244" s="234"/>
      <c r="T244" s="235"/>
      <c r="AT244" s="236" t="s">
        <v>513</v>
      </c>
      <c r="AU244" s="236" t="s">
        <v>82</v>
      </c>
      <c r="AV244" s="12" t="s">
        <v>82</v>
      </c>
      <c r="AW244" s="12" t="s">
        <v>36</v>
      </c>
      <c r="AX244" s="12" t="s">
        <v>73</v>
      </c>
      <c r="AY244" s="236" t="s">
        <v>492</v>
      </c>
    </row>
    <row r="245" spans="2:65" s="12" customFormat="1">
      <c r="B245" s="225"/>
      <c r="C245" s="226"/>
      <c r="D245" s="221" t="s">
        <v>513</v>
      </c>
      <c r="E245" s="248" t="s">
        <v>23</v>
      </c>
      <c r="F245" s="249" t="s">
        <v>821</v>
      </c>
      <c r="G245" s="226"/>
      <c r="H245" s="250">
        <v>6.718</v>
      </c>
      <c r="I245" s="231"/>
      <c r="J245" s="226"/>
      <c r="K245" s="226"/>
      <c r="L245" s="232"/>
      <c r="M245" s="233"/>
      <c r="N245" s="234"/>
      <c r="O245" s="234"/>
      <c r="P245" s="234"/>
      <c r="Q245" s="234"/>
      <c r="R245" s="234"/>
      <c r="S245" s="234"/>
      <c r="T245" s="235"/>
      <c r="AT245" s="236" t="s">
        <v>513</v>
      </c>
      <c r="AU245" s="236" t="s">
        <v>82</v>
      </c>
      <c r="AV245" s="12" t="s">
        <v>82</v>
      </c>
      <c r="AW245" s="12" t="s">
        <v>36</v>
      </c>
      <c r="AX245" s="12" t="s">
        <v>73</v>
      </c>
      <c r="AY245" s="236" t="s">
        <v>492</v>
      </c>
    </row>
    <row r="246" spans="2:65" s="14" customFormat="1">
      <c r="B246" s="251"/>
      <c r="C246" s="252"/>
      <c r="D246" s="227" t="s">
        <v>513</v>
      </c>
      <c r="E246" s="253" t="s">
        <v>23</v>
      </c>
      <c r="F246" s="254" t="s">
        <v>560</v>
      </c>
      <c r="G246" s="252"/>
      <c r="H246" s="255">
        <v>152.71700000000001</v>
      </c>
      <c r="I246" s="256"/>
      <c r="J246" s="252"/>
      <c r="K246" s="252"/>
      <c r="L246" s="257"/>
      <c r="M246" s="258"/>
      <c r="N246" s="259"/>
      <c r="O246" s="259"/>
      <c r="P246" s="259"/>
      <c r="Q246" s="259"/>
      <c r="R246" s="259"/>
      <c r="S246" s="259"/>
      <c r="T246" s="260"/>
      <c r="AT246" s="261" t="s">
        <v>513</v>
      </c>
      <c r="AU246" s="261" t="s">
        <v>82</v>
      </c>
      <c r="AV246" s="14" t="s">
        <v>502</v>
      </c>
      <c r="AW246" s="14" t="s">
        <v>36</v>
      </c>
      <c r="AX246" s="14" t="s">
        <v>80</v>
      </c>
      <c r="AY246" s="261" t="s">
        <v>492</v>
      </c>
    </row>
    <row r="247" spans="2:65" s="1" customFormat="1" ht="16.5" customHeight="1">
      <c r="B247" s="42"/>
      <c r="C247" s="209" t="s">
        <v>308</v>
      </c>
      <c r="D247" s="209" t="s">
        <v>498</v>
      </c>
      <c r="E247" s="210" t="s">
        <v>822</v>
      </c>
      <c r="F247" s="211" t="s">
        <v>823</v>
      </c>
      <c r="G247" s="212" t="s">
        <v>180</v>
      </c>
      <c r="H247" s="213">
        <v>356</v>
      </c>
      <c r="I247" s="214"/>
      <c r="J247" s="215">
        <f>ROUND(I247*H247,2)</f>
        <v>0</v>
      </c>
      <c r="K247" s="211" t="s">
        <v>501</v>
      </c>
      <c r="L247" s="62"/>
      <c r="M247" s="216" t="s">
        <v>23</v>
      </c>
      <c r="N247" s="217" t="s">
        <v>44</v>
      </c>
      <c r="O247" s="43"/>
      <c r="P247" s="218">
        <f>O247*H247</f>
        <v>0</v>
      </c>
      <c r="Q247" s="218">
        <v>0</v>
      </c>
      <c r="R247" s="218">
        <f>Q247*H247</f>
        <v>0</v>
      </c>
      <c r="S247" s="218">
        <v>0</v>
      </c>
      <c r="T247" s="219">
        <f>S247*H247</f>
        <v>0</v>
      </c>
      <c r="AR247" s="25" t="s">
        <v>502</v>
      </c>
      <c r="AT247" s="25" t="s">
        <v>498</v>
      </c>
      <c r="AU247" s="25" t="s">
        <v>82</v>
      </c>
      <c r="AY247" s="25" t="s">
        <v>492</v>
      </c>
      <c r="BE247" s="220">
        <f>IF(N247="základní",J247,0)</f>
        <v>0</v>
      </c>
      <c r="BF247" s="220">
        <f>IF(N247="snížená",J247,0)</f>
        <v>0</v>
      </c>
      <c r="BG247" s="220">
        <f>IF(N247="zákl. přenesená",J247,0)</f>
        <v>0</v>
      </c>
      <c r="BH247" s="220">
        <f>IF(N247="sníž. přenesená",J247,0)</f>
        <v>0</v>
      </c>
      <c r="BI247" s="220">
        <f>IF(N247="nulová",J247,0)</f>
        <v>0</v>
      </c>
      <c r="BJ247" s="25" t="s">
        <v>80</v>
      </c>
      <c r="BK247" s="220">
        <f>ROUND(I247*H247,2)</f>
        <v>0</v>
      </c>
      <c r="BL247" s="25" t="s">
        <v>502</v>
      </c>
      <c r="BM247" s="25" t="s">
        <v>824</v>
      </c>
    </row>
    <row r="248" spans="2:65" s="1" customFormat="1">
      <c r="B248" s="42"/>
      <c r="C248" s="64"/>
      <c r="D248" s="221" t="s">
        <v>506</v>
      </c>
      <c r="E248" s="64"/>
      <c r="F248" s="222" t="s">
        <v>825</v>
      </c>
      <c r="G248" s="64"/>
      <c r="H248" s="64"/>
      <c r="I248" s="177"/>
      <c r="J248" s="64"/>
      <c r="K248" s="64"/>
      <c r="L248" s="62"/>
      <c r="M248" s="223"/>
      <c r="N248" s="43"/>
      <c r="O248" s="43"/>
      <c r="P248" s="43"/>
      <c r="Q248" s="43"/>
      <c r="R248" s="43"/>
      <c r="S248" s="43"/>
      <c r="T248" s="79"/>
      <c r="AT248" s="25" t="s">
        <v>506</v>
      </c>
      <c r="AU248" s="25" t="s">
        <v>82</v>
      </c>
    </row>
    <row r="249" spans="2:65" s="1" customFormat="1" ht="156">
      <c r="B249" s="42"/>
      <c r="C249" s="64"/>
      <c r="D249" s="221" t="s">
        <v>509</v>
      </c>
      <c r="E249" s="64"/>
      <c r="F249" s="224" t="s">
        <v>826</v>
      </c>
      <c r="G249" s="64"/>
      <c r="H249" s="64"/>
      <c r="I249" s="177"/>
      <c r="J249" s="64"/>
      <c r="K249" s="64"/>
      <c r="L249" s="62"/>
      <c r="M249" s="223"/>
      <c r="N249" s="43"/>
      <c r="O249" s="43"/>
      <c r="P249" s="43"/>
      <c r="Q249" s="43"/>
      <c r="R249" s="43"/>
      <c r="S249" s="43"/>
      <c r="T249" s="79"/>
      <c r="AT249" s="25" t="s">
        <v>509</v>
      </c>
      <c r="AU249" s="25" t="s">
        <v>82</v>
      </c>
    </row>
    <row r="250" spans="2:65" s="12" customFormat="1">
      <c r="B250" s="225"/>
      <c r="C250" s="226"/>
      <c r="D250" s="221" t="s">
        <v>513</v>
      </c>
      <c r="E250" s="248" t="s">
        <v>23</v>
      </c>
      <c r="F250" s="249" t="s">
        <v>331</v>
      </c>
      <c r="G250" s="226"/>
      <c r="H250" s="250">
        <v>123</v>
      </c>
      <c r="I250" s="231"/>
      <c r="J250" s="226"/>
      <c r="K250" s="226"/>
      <c r="L250" s="232"/>
      <c r="M250" s="233"/>
      <c r="N250" s="234"/>
      <c r="O250" s="234"/>
      <c r="P250" s="234"/>
      <c r="Q250" s="234"/>
      <c r="R250" s="234"/>
      <c r="S250" s="234"/>
      <c r="T250" s="235"/>
      <c r="AT250" s="236" t="s">
        <v>513</v>
      </c>
      <c r="AU250" s="236" t="s">
        <v>82</v>
      </c>
      <c r="AV250" s="12" t="s">
        <v>82</v>
      </c>
      <c r="AW250" s="12" t="s">
        <v>36</v>
      </c>
      <c r="AX250" s="12" t="s">
        <v>73</v>
      </c>
      <c r="AY250" s="236" t="s">
        <v>492</v>
      </c>
    </row>
    <row r="251" spans="2:65" s="12" customFormat="1">
      <c r="B251" s="225"/>
      <c r="C251" s="226"/>
      <c r="D251" s="221" t="s">
        <v>513</v>
      </c>
      <c r="E251" s="248" t="s">
        <v>334</v>
      </c>
      <c r="F251" s="249" t="s">
        <v>827</v>
      </c>
      <c r="G251" s="226"/>
      <c r="H251" s="250">
        <v>233</v>
      </c>
      <c r="I251" s="231"/>
      <c r="J251" s="226"/>
      <c r="K251" s="226"/>
      <c r="L251" s="232"/>
      <c r="M251" s="233"/>
      <c r="N251" s="234"/>
      <c r="O251" s="234"/>
      <c r="P251" s="234"/>
      <c r="Q251" s="234"/>
      <c r="R251" s="234"/>
      <c r="S251" s="234"/>
      <c r="T251" s="235"/>
      <c r="AT251" s="236" t="s">
        <v>513</v>
      </c>
      <c r="AU251" s="236" t="s">
        <v>82</v>
      </c>
      <c r="AV251" s="12" t="s">
        <v>82</v>
      </c>
      <c r="AW251" s="12" t="s">
        <v>36</v>
      </c>
      <c r="AX251" s="12" t="s">
        <v>73</v>
      </c>
      <c r="AY251" s="236" t="s">
        <v>492</v>
      </c>
    </row>
    <row r="252" spans="2:65" s="14" customFormat="1">
      <c r="B252" s="251"/>
      <c r="C252" s="252"/>
      <c r="D252" s="221" t="s">
        <v>513</v>
      </c>
      <c r="E252" s="275" t="s">
        <v>23</v>
      </c>
      <c r="F252" s="276" t="s">
        <v>560</v>
      </c>
      <c r="G252" s="252"/>
      <c r="H252" s="277">
        <v>356</v>
      </c>
      <c r="I252" s="256"/>
      <c r="J252" s="252"/>
      <c r="K252" s="252"/>
      <c r="L252" s="257"/>
      <c r="M252" s="258"/>
      <c r="N252" s="259"/>
      <c r="O252" s="259"/>
      <c r="P252" s="259"/>
      <c r="Q252" s="259"/>
      <c r="R252" s="259"/>
      <c r="S252" s="259"/>
      <c r="T252" s="260"/>
      <c r="AT252" s="261" t="s">
        <v>513</v>
      </c>
      <c r="AU252" s="261" t="s">
        <v>82</v>
      </c>
      <c r="AV252" s="14" t="s">
        <v>502</v>
      </c>
      <c r="AW252" s="14" t="s">
        <v>36</v>
      </c>
      <c r="AX252" s="14" t="s">
        <v>80</v>
      </c>
      <c r="AY252" s="261" t="s">
        <v>492</v>
      </c>
    </row>
    <row r="253" spans="2:65" s="11" customFormat="1" ht="29.85" customHeight="1">
      <c r="B253" s="192"/>
      <c r="C253" s="193"/>
      <c r="D253" s="206" t="s">
        <v>72</v>
      </c>
      <c r="E253" s="207" t="s">
        <v>82</v>
      </c>
      <c r="F253" s="207" t="s">
        <v>828</v>
      </c>
      <c r="G253" s="193"/>
      <c r="H253" s="193"/>
      <c r="I253" s="196"/>
      <c r="J253" s="208">
        <f>BK253</f>
        <v>0</v>
      </c>
      <c r="K253" s="193"/>
      <c r="L253" s="198"/>
      <c r="M253" s="199"/>
      <c r="N253" s="200"/>
      <c r="O253" s="200"/>
      <c r="P253" s="201">
        <f>SUM(P254:P369)</f>
        <v>0</v>
      </c>
      <c r="Q253" s="200"/>
      <c r="R253" s="201">
        <f>SUM(R254:R369)</f>
        <v>379.95126383000002</v>
      </c>
      <c r="S253" s="200"/>
      <c r="T253" s="202">
        <f>SUM(T254:T369)</f>
        <v>0</v>
      </c>
      <c r="AR253" s="203" t="s">
        <v>80</v>
      </c>
      <c r="AT253" s="204" t="s">
        <v>72</v>
      </c>
      <c r="AU253" s="204" t="s">
        <v>80</v>
      </c>
      <c r="AY253" s="203" t="s">
        <v>492</v>
      </c>
      <c r="BK253" s="205">
        <f>SUM(BK254:BK369)</f>
        <v>0</v>
      </c>
    </row>
    <row r="254" spans="2:65" s="1" customFormat="1" ht="16.5" customHeight="1">
      <c r="B254" s="42"/>
      <c r="C254" s="209" t="s">
        <v>829</v>
      </c>
      <c r="D254" s="209" t="s">
        <v>498</v>
      </c>
      <c r="E254" s="210" t="s">
        <v>830</v>
      </c>
      <c r="F254" s="211" t="s">
        <v>831</v>
      </c>
      <c r="G254" s="212" t="s">
        <v>832</v>
      </c>
      <c r="H254" s="213">
        <v>76</v>
      </c>
      <c r="I254" s="214"/>
      <c r="J254" s="215">
        <f>ROUND(I254*H254,2)</f>
        <v>0</v>
      </c>
      <c r="K254" s="211" t="s">
        <v>501</v>
      </c>
      <c r="L254" s="62"/>
      <c r="M254" s="216" t="s">
        <v>23</v>
      </c>
      <c r="N254" s="217" t="s">
        <v>44</v>
      </c>
      <c r="O254" s="43"/>
      <c r="P254" s="218">
        <f>O254*H254</f>
        <v>0</v>
      </c>
      <c r="Q254" s="218">
        <v>3.3E-4</v>
      </c>
      <c r="R254" s="218">
        <f>Q254*H254</f>
        <v>2.5079999999999998E-2</v>
      </c>
      <c r="S254" s="218">
        <v>0</v>
      </c>
      <c r="T254" s="219">
        <f>S254*H254</f>
        <v>0</v>
      </c>
      <c r="AR254" s="25" t="s">
        <v>502</v>
      </c>
      <c r="AT254" s="25" t="s">
        <v>498</v>
      </c>
      <c r="AU254" s="25" t="s">
        <v>82</v>
      </c>
      <c r="AY254" s="25" t="s">
        <v>492</v>
      </c>
      <c r="BE254" s="220">
        <f>IF(N254="základní",J254,0)</f>
        <v>0</v>
      </c>
      <c r="BF254" s="220">
        <f>IF(N254="snížená",J254,0)</f>
        <v>0</v>
      </c>
      <c r="BG254" s="220">
        <f>IF(N254="zákl. přenesená",J254,0)</f>
        <v>0</v>
      </c>
      <c r="BH254" s="220">
        <f>IF(N254="sníž. přenesená",J254,0)</f>
        <v>0</v>
      </c>
      <c r="BI254" s="220">
        <f>IF(N254="nulová",J254,0)</f>
        <v>0</v>
      </c>
      <c r="BJ254" s="25" t="s">
        <v>80</v>
      </c>
      <c r="BK254" s="220">
        <f>ROUND(I254*H254,2)</f>
        <v>0</v>
      </c>
      <c r="BL254" s="25" t="s">
        <v>502</v>
      </c>
      <c r="BM254" s="25" t="s">
        <v>833</v>
      </c>
    </row>
    <row r="255" spans="2:65" s="1" customFormat="1">
      <c r="B255" s="42"/>
      <c r="C255" s="64"/>
      <c r="D255" s="221" t="s">
        <v>506</v>
      </c>
      <c r="E255" s="64"/>
      <c r="F255" s="222" t="s">
        <v>834</v>
      </c>
      <c r="G255" s="64"/>
      <c r="H255" s="64"/>
      <c r="I255" s="177"/>
      <c r="J255" s="64"/>
      <c r="K255" s="64"/>
      <c r="L255" s="62"/>
      <c r="M255" s="223"/>
      <c r="N255" s="43"/>
      <c r="O255" s="43"/>
      <c r="P255" s="43"/>
      <c r="Q255" s="43"/>
      <c r="R255" s="43"/>
      <c r="S255" s="43"/>
      <c r="T255" s="79"/>
      <c r="AT255" s="25" t="s">
        <v>506</v>
      </c>
      <c r="AU255" s="25" t="s">
        <v>82</v>
      </c>
    </row>
    <row r="256" spans="2:65" s="1" customFormat="1" ht="60">
      <c r="B256" s="42"/>
      <c r="C256" s="64"/>
      <c r="D256" s="221" t="s">
        <v>509</v>
      </c>
      <c r="E256" s="64"/>
      <c r="F256" s="224" t="s">
        <v>835</v>
      </c>
      <c r="G256" s="64"/>
      <c r="H256" s="64"/>
      <c r="I256" s="177"/>
      <c r="J256" s="64"/>
      <c r="K256" s="64"/>
      <c r="L256" s="62"/>
      <c r="M256" s="223"/>
      <c r="N256" s="43"/>
      <c r="O256" s="43"/>
      <c r="P256" s="43"/>
      <c r="Q256" s="43"/>
      <c r="R256" s="43"/>
      <c r="S256" s="43"/>
      <c r="T256" s="79"/>
      <c r="AT256" s="25" t="s">
        <v>509</v>
      </c>
      <c r="AU256" s="25" t="s">
        <v>82</v>
      </c>
    </row>
    <row r="257" spans="2:65" s="13" customFormat="1">
      <c r="B257" s="237"/>
      <c r="C257" s="238"/>
      <c r="D257" s="221" t="s">
        <v>513</v>
      </c>
      <c r="E257" s="239" t="s">
        <v>23</v>
      </c>
      <c r="F257" s="240" t="s">
        <v>836</v>
      </c>
      <c r="G257" s="238"/>
      <c r="H257" s="241" t="s">
        <v>23</v>
      </c>
      <c r="I257" s="242"/>
      <c r="J257" s="238"/>
      <c r="K257" s="238"/>
      <c r="L257" s="243"/>
      <c r="M257" s="244"/>
      <c r="N257" s="245"/>
      <c r="O257" s="245"/>
      <c r="P257" s="245"/>
      <c r="Q257" s="245"/>
      <c r="R257" s="245"/>
      <c r="S257" s="245"/>
      <c r="T257" s="246"/>
      <c r="AT257" s="247" t="s">
        <v>513</v>
      </c>
      <c r="AU257" s="247" t="s">
        <v>82</v>
      </c>
      <c r="AV257" s="13" t="s">
        <v>80</v>
      </c>
      <c r="AW257" s="13" t="s">
        <v>36</v>
      </c>
      <c r="AX257" s="13" t="s">
        <v>73</v>
      </c>
      <c r="AY257" s="247" t="s">
        <v>492</v>
      </c>
    </row>
    <row r="258" spans="2:65" s="12" customFormat="1">
      <c r="B258" s="225"/>
      <c r="C258" s="226"/>
      <c r="D258" s="221" t="s">
        <v>513</v>
      </c>
      <c r="E258" s="248" t="s">
        <v>23</v>
      </c>
      <c r="F258" s="249" t="s">
        <v>837</v>
      </c>
      <c r="G258" s="226"/>
      <c r="H258" s="250">
        <v>76</v>
      </c>
      <c r="I258" s="231"/>
      <c r="J258" s="226"/>
      <c r="K258" s="226"/>
      <c r="L258" s="232"/>
      <c r="M258" s="233"/>
      <c r="N258" s="234"/>
      <c r="O258" s="234"/>
      <c r="P258" s="234"/>
      <c r="Q258" s="234"/>
      <c r="R258" s="234"/>
      <c r="S258" s="234"/>
      <c r="T258" s="235"/>
      <c r="AT258" s="236" t="s">
        <v>513</v>
      </c>
      <c r="AU258" s="236" t="s">
        <v>82</v>
      </c>
      <c r="AV258" s="12" t="s">
        <v>82</v>
      </c>
      <c r="AW258" s="12" t="s">
        <v>36</v>
      </c>
      <c r="AX258" s="12" t="s">
        <v>73</v>
      </c>
      <c r="AY258" s="236" t="s">
        <v>492</v>
      </c>
    </row>
    <row r="259" spans="2:65" s="14" customFormat="1">
      <c r="B259" s="251"/>
      <c r="C259" s="252"/>
      <c r="D259" s="227" t="s">
        <v>513</v>
      </c>
      <c r="E259" s="253" t="s">
        <v>23</v>
      </c>
      <c r="F259" s="254" t="s">
        <v>560</v>
      </c>
      <c r="G259" s="252"/>
      <c r="H259" s="255">
        <v>76</v>
      </c>
      <c r="I259" s="256"/>
      <c r="J259" s="252"/>
      <c r="K259" s="252"/>
      <c r="L259" s="257"/>
      <c r="M259" s="258"/>
      <c r="N259" s="259"/>
      <c r="O259" s="259"/>
      <c r="P259" s="259"/>
      <c r="Q259" s="259"/>
      <c r="R259" s="259"/>
      <c r="S259" s="259"/>
      <c r="T259" s="260"/>
      <c r="AT259" s="261" t="s">
        <v>513</v>
      </c>
      <c r="AU259" s="261" t="s">
        <v>82</v>
      </c>
      <c r="AV259" s="14" t="s">
        <v>502</v>
      </c>
      <c r="AW259" s="14" t="s">
        <v>36</v>
      </c>
      <c r="AX259" s="14" t="s">
        <v>80</v>
      </c>
      <c r="AY259" s="261" t="s">
        <v>492</v>
      </c>
    </row>
    <row r="260" spans="2:65" s="1" customFormat="1" ht="16.5" customHeight="1">
      <c r="B260" s="42"/>
      <c r="C260" s="209" t="s">
        <v>838</v>
      </c>
      <c r="D260" s="209" t="s">
        <v>498</v>
      </c>
      <c r="E260" s="210" t="s">
        <v>839</v>
      </c>
      <c r="F260" s="211" t="s">
        <v>840</v>
      </c>
      <c r="G260" s="212" t="s">
        <v>632</v>
      </c>
      <c r="H260" s="213">
        <v>130.959</v>
      </c>
      <c r="I260" s="214"/>
      <c r="J260" s="215">
        <f>ROUND(I260*H260,2)</f>
        <v>0</v>
      </c>
      <c r="K260" s="211" t="s">
        <v>501</v>
      </c>
      <c r="L260" s="62"/>
      <c r="M260" s="216" t="s">
        <v>23</v>
      </c>
      <c r="N260" s="217" t="s">
        <v>44</v>
      </c>
      <c r="O260" s="43"/>
      <c r="P260" s="218">
        <f>O260*H260</f>
        <v>0</v>
      </c>
      <c r="Q260" s="218">
        <v>2.45329</v>
      </c>
      <c r="R260" s="218">
        <f>Q260*H260</f>
        <v>321.28040511</v>
      </c>
      <c r="S260" s="218">
        <v>0</v>
      </c>
      <c r="T260" s="219">
        <f>S260*H260</f>
        <v>0</v>
      </c>
      <c r="AR260" s="25" t="s">
        <v>502</v>
      </c>
      <c r="AT260" s="25" t="s">
        <v>498</v>
      </c>
      <c r="AU260" s="25" t="s">
        <v>82</v>
      </c>
      <c r="AY260" s="25" t="s">
        <v>492</v>
      </c>
      <c r="BE260" s="220">
        <f>IF(N260="základní",J260,0)</f>
        <v>0</v>
      </c>
      <c r="BF260" s="220">
        <f>IF(N260="snížená",J260,0)</f>
        <v>0</v>
      </c>
      <c r="BG260" s="220">
        <f>IF(N260="zákl. přenesená",J260,0)</f>
        <v>0</v>
      </c>
      <c r="BH260" s="220">
        <f>IF(N260="sníž. přenesená",J260,0)</f>
        <v>0</v>
      </c>
      <c r="BI260" s="220">
        <f>IF(N260="nulová",J260,0)</f>
        <v>0</v>
      </c>
      <c r="BJ260" s="25" t="s">
        <v>80</v>
      </c>
      <c r="BK260" s="220">
        <f>ROUND(I260*H260,2)</f>
        <v>0</v>
      </c>
      <c r="BL260" s="25" t="s">
        <v>502</v>
      </c>
      <c r="BM260" s="25" t="s">
        <v>841</v>
      </c>
    </row>
    <row r="261" spans="2:65" s="1" customFormat="1" ht="24">
      <c r="B261" s="42"/>
      <c r="C261" s="64"/>
      <c r="D261" s="221" t="s">
        <v>506</v>
      </c>
      <c r="E261" s="64"/>
      <c r="F261" s="222" t="s">
        <v>842</v>
      </c>
      <c r="G261" s="64"/>
      <c r="H261" s="64"/>
      <c r="I261" s="177"/>
      <c r="J261" s="64"/>
      <c r="K261" s="64"/>
      <c r="L261" s="62"/>
      <c r="M261" s="223"/>
      <c r="N261" s="43"/>
      <c r="O261" s="43"/>
      <c r="P261" s="43"/>
      <c r="Q261" s="43"/>
      <c r="R261" s="43"/>
      <c r="S261" s="43"/>
      <c r="T261" s="79"/>
      <c r="AT261" s="25" t="s">
        <v>506</v>
      </c>
      <c r="AU261" s="25" t="s">
        <v>82</v>
      </c>
    </row>
    <row r="262" spans="2:65" s="1" customFormat="1" ht="96">
      <c r="B262" s="42"/>
      <c r="C262" s="64"/>
      <c r="D262" s="221" t="s">
        <v>509</v>
      </c>
      <c r="E262" s="64"/>
      <c r="F262" s="224" t="s">
        <v>843</v>
      </c>
      <c r="G262" s="64"/>
      <c r="H262" s="64"/>
      <c r="I262" s="177"/>
      <c r="J262" s="64"/>
      <c r="K262" s="64"/>
      <c r="L262" s="62"/>
      <c r="M262" s="223"/>
      <c r="N262" s="43"/>
      <c r="O262" s="43"/>
      <c r="P262" s="43"/>
      <c r="Q262" s="43"/>
      <c r="R262" s="43"/>
      <c r="S262" s="43"/>
      <c r="T262" s="79"/>
      <c r="AT262" s="25" t="s">
        <v>509</v>
      </c>
      <c r="AU262" s="25" t="s">
        <v>82</v>
      </c>
    </row>
    <row r="263" spans="2:65" s="12" customFormat="1">
      <c r="B263" s="225"/>
      <c r="C263" s="226"/>
      <c r="D263" s="221" t="s">
        <v>513</v>
      </c>
      <c r="E263" s="248" t="s">
        <v>23</v>
      </c>
      <c r="F263" s="249" t="s">
        <v>844</v>
      </c>
      <c r="G263" s="226"/>
      <c r="H263" s="250">
        <v>8.0790000000000006</v>
      </c>
      <c r="I263" s="231"/>
      <c r="J263" s="226"/>
      <c r="K263" s="226"/>
      <c r="L263" s="232"/>
      <c r="M263" s="233"/>
      <c r="N263" s="234"/>
      <c r="O263" s="234"/>
      <c r="P263" s="234"/>
      <c r="Q263" s="234"/>
      <c r="R263" s="234"/>
      <c r="S263" s="234"/>
      <c r="T263" s="235"/>
      <c r="AT263" s="236" t="s">
        <v>513</v>
      </c>
      <c r="AU263" s="236" t="s">
        <v>82</v>
      </c>
      <c r="AV263" s="12" t="s">
        <v>82</v>
      </c>
      <c r="AW263" s="12" t="s">
        <v>36</v>
      </c>
      <c r="AX263" s="12" t="s">
        <v>73</v>
      </c>
      <c r="AY263" s="236" t="s">
        <v>492</v>
      </c>
    </row>
    <row r="264" spans="2:65" s="12" customFormat="1">
      <c r="B264" s="225"/>
      <c r="C264" s="226"/>
      <c r="D264" s="221" t="s">
        <v>513</v>
      </c>
      <c r="E264" s="248" t="s">
        <v>23</v>
      </c>
      <c r="F264" s="249" t="s">
        <v>845</v>
      </c>
      <c r="G264" s="226"/>
      <c r="H264" s="250">
        <v>3.2309999999999999</v>
      </c>
      <c r="I264" s="231"/>
      <c r="J264" s="226"/>
      <c r="K264" s="226"/>
      <c r="L264" s="232"/>
      <c r="M264" s="233"/>
      <c r="N264" s="234"/>
      <c r="O264" s="234"/>
      <c r="P264" s="234"/>
      <c r="Q264" s="234"/>
      <c r="R264" s="234"/>
      <c r="S264" s="234"/>
      <c r="T264" s="235"/>
      <c r="AT264" s="236" t="s">
        <v>513</v>
      </c>
      <c r="AU264" s="236" t="s">
        <v>82</v>
      </c>
      <c r="AV264" s="12" t="s">
        <v>82</v>
      </c>
      <c r="AW264" s="12" t="s">
        <v>36</v>
      </c>
      <c r="AX264" s="12" t="s">
        <v>73</v>
      </c>
      <c r="AY264" s="236" t="s">
        <v>492</v>
      </c>
    </row>
    <row r="265" spans="2:65" s="12" customFormat="1">
      <c r="B265" s="225"/>
      <c r="C265" s="226"/>
      <c r="D265" s="221" t="s">
        <v>513</v>
      </c>
      <c r="E265" s="248" t="s">
        <v>23</v>
      </c>
      <c r="F265" s="249" t="s">
        <v>846</v>
      </c>
      <c r="G265" s="226"/>
      <c r="H265" s="250">
        <v>2.82</v>
      </c>
      <c r="I265" s="231"/>
      <c r="J265" s="226"/>
      <c r="K265" s="226"/>
      <c r="L265" s="232"/>
      <c r="M265" s="233"/>
      <c r="N265" s="234"/>
      <c r="O265" s="234"/>
      <c r="P265" s="234"/>
      <c r="Q265" s="234"/>
      <c r="R265" s="234"/>
      <c r="S265" s="234"/>
      <c r="T265" s="235"/>
      <c r="AT265" s="236" t="s">
        <v>513</v>
      </c>
      <c r="AU265" s="236" t="s">
        <v>82</v>
      </c>
      <c r="AV265" s="12" t="s">
        <v>82</v>
      </c>
      <c r="AW265" s="12" t="s">
        <v>36</v>
      </c>
      <c r="AX265" s="12" t="s">
        <v>73</v>
      </c>
      <c r="AY265" s="236" t="s">
        <v>492</v>
      </c>
    </row>
    <row r="266" spans="2:65" s="12" customFormat="1">
      <c r="B266" s="225"/>
      <c r="C266" s="226"/>
      <c r="D266" s="221" t="s">
        <v>513</v>
      </c>
      <c r="E266" s="248" t="s">
        <v>23</v>
      </c>
      <c r="F266" s="249" t="s">
        <v>847</v>
      </c>
      <c r="G266" s="226"/>
      <c r="H266" s="250">
        <v>1.1279999999999999</v>
      </c>
      <c r="I266" s="231"/>
      <c r="J266" s="226"/>
      <c r="K266" s="226"/>
      <c r="L266" s="232"/>
      <c r="M266" s="233"/>
      <c r="N266" s="234"/>
      <c r="O266" s="234"/>
      <c r="P266" s="234"/>
      <c r="Q266" s="234"/>
      <c r="R266" s="234"/>
      <c r="S266" s="234"/>
      <c r="T266" s="235"/>
      <c r="AT266" s="236" t="s">
        <v>513</v>
      </c>
      <c r="AU266" s="236" t="s">
        <v>82</v>
      </c>
      <c r="AV266" s="12" t="s">
        <v>82</v>
      </c>
      <c r="AW266" s="12" t="s">
        <v>36</v>
      </c>
      <c r="AX266" s="12" t="s">
        <v>73</v>
      </c>
      <c r="AY266" s="236" t="s">
        <v>492</v>
      </c>
    </row>
    <row r="267" spans="2:65" s="12" customFormat="1">
      <c r="B267" s="225"/>
      <c r="C267" s="226"/>
      <c r="D267" s="221" t="s">
        <v>513</v>
      </c>
      <c r="E267" s="248" t="s">
        <v>23</v>
      </c>
      <c r="F267" s="249" t="s">
        <v>848</v>
      </c>
      <c r="G267" s="226"/>
      <c r="H267" s="250">
        <v>0.71899999999999997</v>
      </c>
      <c r="I267" s="231"/>
      <c r="J267" s="226"/>
      <c r="K267" s="226"/>
      <c r="L267" s="232"/>
      <c r="M267" s="233"/>
      <c r="N267" s="234"/>
      <c r="O267" s="234"/>
      <c r="P267" s="234"/>
      <c r="Q267" s="234"/>
      <c r="R267" s="234"/>
      <c r="S267" s="234"/>
      <c r="T267" s="235"/>
      <c r="AT267" s="236" t="s">
        <v>513</v>
      </c>
      <c r="AU267" s="236" t="s">
        <v>82</v>
      </c>
      <c r="AV267" s="12" t="s">
        <v>82</v>
      </c>
      <c r="AW267" s="12" t="s">
        <v>36</v>
      </c>
      <c r="AX267" s="12" t="s">
        <v>73</v>
      </c>
      <c r="AY267" s="236" t="s">
        <v>492</v>
      </c>
    </row>
    <row r="268" spans="2:65" s="12" customFormat="1">
      <c r="B268" s="225"/>
      <c r="C268" s="226"/>
      <c r="D268" s="221" t="s">
        <v>513</v>
      </c>
      <c r="E268" s="248" t="s">
        <v>23</v>
      </c>
      <c r="F268" s="249" t="s">
        <v>849</v>
      </c>
      <c r="G268" s="226"/>
      <c r="H268" s="250">
        <v>1.7989999999999999</v>
      </c>
      <c r="I268" s="231"/>
      <c r="J268" s="226"/>
      <c r="K268" s="226"/>
      <c r="L268" s="232"/>
      <c r="M268" s="233"/>
      <c r="N268" s="234"/>
      <c r="O268" s="234"/>
      <c r="P268" s="234"/>
      <c r="Q268" s="234"/>
      <c r="R268" s="234"/>
      <c r="S268" s="234"/>
      <c r="T268" s="235"/>
      <c r="AT268" s="236" t="s">
        <v>513</v>
      </c>
      <c r="AU268" s="236" t="s">
        <v>82</v>
      </c>
      <c r="AV268" s="12" t="s">
        <v>82</v>
      </c>
      <c r="AW268" s="12" t="s">
        <v>36</v>
      </c>
      <c r="AX268" s="12" t="s">
        <v>73</v>
      </c>
      <c r="AY268" s="236" t="s">
        <v>492</v>
      </c>
    </row>
    <row r="269" spans="2:65" s="12" customFormat="1">
      <c r="B269" s="225"/>
      <c r="C269" s="226"/>
      <c r="D269" s="221" t="s">
        <v>513</v>
      </c>
      <c r="E269" s="248" t="s">
        <v>23</v>
      </c>
      <c r="F269" s="249" t="s">
        <v>850</v>
      </c>
      <c r="G269" s="226"/>
      <c r="H269" s="250">
        <v>0.89900000000000002</v>
      </c>
      <c r="I269" s="231"/>
      <c r="J269" s="226"/>
      <c r="K269" s="226"/>
      <c r="L269" s="232"/>
      <c r="M269" s="233"/>
      <c r="N269" s="234"/>
      <c r="O269" s="234"/>
      <c r="P269" s="234"/>
      <c r="Q269" s="234"/>
      <c r="R269" s="234"/>
      <c r="S269" s="234"/>
      <c r="T269" s="235"/>
      <c r="AT269" s="236" t="s">
        <v>513</v>
      </c>
      <c r="AU269" s="236" t="s">
        <v>82</v>
      </c>
      <c r="AV269" s="12" t="s">
        <v>82</v>
      </c>
      <c r="AW269" s="12" t="s">
        <v>36</v>
      </c>
      <c r="AX269" s="12" t="s">
        <v>73</v>
      </c>
      <c r="AY269" s="236" t="s">
        <v>492</v>
      </c>
    </row>
    <row r="270" spans="2:65" s="12" customFormat="1">
      <c r="B270" s="225"/>
      <c r="C270" s="226"/>
      <c r="D270" s="221" t="s">
        <v>513</v>
      </c>
      <c r="E270" s="248" t="s">
        <v>23</v>
      </c>
      <c r="F270" s="249" t="s">
        <v>851</v>
      </c>
      <c r="G270" s="226"/>
      <c r="H270" s="250">
        <v>0.45</v>
      </c>
      <c r="I270" s="231"/>
      <c r="J270" s="226"/>
      <c r="K270" s="226"/>
      <c r="L270" s="232"/>
      <c r="M270" s="233"/>
      <c r="N270" s="234"/>
      <c r="O270" s="234"/>
      <c r="P270" s="234"/>
      <c r="Q270" s="234"/>
      <c r="R270" s="234"/>
      <c r="S270" s="234"/>
      <c r="T270" s="235"/>
      <c r="AT270" s="236" t="s">
        <v>513</v>
      </c>
      <c r="AU270" s="236" t="s">
        <v>82</v>
      </c>
      <c r="AV270" s="12" t="s">
        <v>82</v>
      </c>
      <c r="AW270" s="12" t="s">
        <v>36</v>
      </c>
      <c r="AX270" s="12" t="s">
        <v>73</v>
      </c>
      <c r="AY270" s="236" t="s">
        <v>492</v>
      </c>
    </row>
    <row r="271" spans="2:65" s="12" customFormat="1">
      <c r="B271" s="225"/>
      <c r="C271" s="226"/>
      <c r="D271" s="221" t="s">
        <v>513</v>
      </c>
      <c r="E271" s="248" t="s">
        <v>23</v>
      </c>
      <c r="F271" s="249" t="s">
        <v>852</v>
      </c>
      <c r="G271" s="226"/>
      <c r="H271" s="250">
        <v>0.63300000000000001</v>
      </c>
      <c r="I271" s="231"/>
      <c r="J271" s="226"/>
      <c r="K271" s="226"/>
      <c r="L271" s="232"/>
      <c r="M271" s="233"/>
      <c r="N271" s="234"/>
      <c r="O271" s="234"/>
      <c r="P271" s="234"/>
      <c r="Q271" s="234"/>
      <c r="R271" s="234"/>
      <c r="S271" s="234"/>
      <c r="T271" s="235"/>
      <c r="AT271" s="236" t="s">
        <v>513</v>
      </c>
      <c r="AU271" s="236" t="s">
        <v>82</v>
      </c>
      <c r="AV271" s="12" t="s">
        <v>82</v>
      </c>
      <c r="AW271" s="12" t="s">
        <v>36</v>
      </c>
      <c r="AX271" s="12" t="s">
        <v>73</v>
      </c>
      <c r="AY271" s="236" t="s">
        <v>492</v>
      </c>
    </row>
    <row r="272" spans="2:65" s="12" customFormat="1">
      <c r="B272" s="225"/>
      <c r="C272" s="226"/>
      <c r="D272" s="221" t="s">
        <v>513</v>
      </c>
      <c r="E272" s="248" t="s">
        <v>23</v>
      </c>
      <c r="F272" s="249" t="s">
        <v>853</v>
      </c>
      <c r="G272" s="226"/>
      <c r="H272" s="250">
        <v>1.5820000000000001</v>
      </c>
      <c r="I272" s="231"/>
      <c r="J272" s="226"/>
      <c r="K272" s="226"/>
      <c r="L272" s="232"/>
      <c r="M272" s="233"/>
      <c r="N272" s="234"/>
      <c r="O272" s="234"/>
      <c r="P272" s="234"/>
      <c r="Q272" s="234"/>
      <c r="R272" s="234"/>
      <c r="S272" s="234"/>
      <c r="T272" s="235"/>
      <c r="AT272" s="236" t="s">
        <v>513</v>
      </c>
      <c r="AU272" s="236" t="s">
        <v>82</v>
      </c>
      <c r="AV272" s="12" t="s">
        <v>82</v>
      </c>
      <c r="AW272" s="12" t="s">
        <v>36</v>
      </c>
      <c r="AX272" s="12" t="s">
        <v>73</v>
      </c>
      <c r="AY272" s="236" t="s">
        <v>492</v>
      </c>
    </row>
    <row r="273" spans="2:51" s="12" customFormat="1">
      <c r="B273" s="225"/>
      <c r="C273" s="226"/>
      <c r="D273" s="221" t="s">
        <v>513</v>
      </c>
      <c r="E273" s="248" t="s">
        <v>23</v>
      </c>
      <c r="F273" s="249" t="s">
        <v>854</v>
      </c>
      <c r="G273" s="226"/>
      <c r="H273" s="250">
        <v>3.26</v>
      </c>
      <c r="I273" s="231"/>
      <c r="J273" s="226"/>
      <c r="K273" s="226"/>
      <c r="L273" s="232"/>
      <c r="M273" s="233"/>
      <c r="N273" s="234"/>
      <c r="O273" s="234"/>
      <c r="P273" s="234"/>
      <c r="Q273" s="234"/>
      <c r="R273" s="234"/>
      <c r="S273" s="234"/>
      <c r="T273" s="235"/>
      <c r="AT273" s="236" t="s">
        <v>513</v>
      </c>
      <c r="AU273" s="236" t="s">
        <v>82</v>
      </c>
      <c r="AV273" s="12" t="s">
        <v>82</v>
      </c>
      <c r="AW273" s="12" t="s">
        <v>36</v>
      </c>
      <c r="AX273" s="12" t="s">
        <v>73</v>
      </c>
      <c r="AY273" s="236" t="s">
        <v>492</v>
      </c>
    </row>
    <row r="274" spans="2:51" s="12" customFormat="1">
      <c r="B274" s="225"/>
      <c r="C274" s="226"/>
      <c r="D274" s="221" t="s">
        <v>513</v>
      </c>
      <c r="E274" s="248" t="s">
        <v>23</v>
      </c>
      <c r="F274" s="249" t="s">
        <v>855</v>
      </c>
      <c r="G274" s="226"/>
      <c r="H274" s="250">
        <v>7.2450000000000001</v>
      </c>
      <c r="I274" s="231"/>
      <c r="J274" s="226"/>
      <c r="K274" s="226"/>
      <c r="L274" s="232"/>
      <c r="M274" s="233"/>
      <c r="N274" s="234"/>
      <c r="O274" s="234"/>
      <c r="P274" s="234"/>
      <c r="Q274" s="234"/>
      <c r="R274" s="234"/>
      <c r="S274" s="234"/>
      <c r="T274" s="235"/>
      <c r="AT274" s="236" t="s">
        <v>513</v>
      </c>
      <c r="AU274" s="236" t="s">
        <v>82</v>
      </c>
      <c r="AV274" s="12" t="s">
        <v>82</v>
      </c>
      <c r="AW274" s="12" t="s">
        <v>36</v>
      </c>
      <c r="AX274" s="12" t="s">
        <v>73</v>
      </c>
      <c r="AY274" s="236" t="s">
        <v>492</v>
      </c>
    </row>
    <row r="275" spans="2:51" s="12" customFormat="1">
      <c r="B275" s="225"/>
      <c r="C275" s="226"/>
      <c r="D275" s="221" t="s">
        <v>513</v>
      </c>
      <c r="E275" s="248" t="s">
        <v>23</v>
      </c>
      <c r="F275" s="249" t="s">
        <v>856</v>
      </c>
      <c r="G275" s="226"/>
      <c r="H275" s="250">
        <v>1.6180000000000001</v>
      </c>
      <c r="I275" s="231"/>
      <c r="J275" s="226"/>
      <c r="K275" s="226"/>
      <c r="L275" s="232"/>
      <c r="M275" s="233"/>
      <c r="N275" s="234"/>
      <c r="O275" s="234"/>
      <c r="P275" s="234"/>
      <c r="Q275" s="234"/>
      <c r="R275" s="234"/>
      <c r="S275" s="234"/>
      <c r="T275" s="235"/>
      <c r="AT275" s="236" t="s">
        <v>513</v>
      </c>
      <c r="AU275" s="236" t="s">
        <v>82</v>
      </c>
      <c r="AV275" s="12" t="s">
        <v>82</v>
      </c>
      <c r="AW275" s="12" t="s">
        <v>36</v>
      </c>
      <c r="AX275" s="12" t="s">
        <v>73</v>
      </c>
      <c r="AY275" s="236" t="s">
        <v>492</v>
      </c>
    </row>
    <row r="276" spans="2:51" s="12" customFormat="1">
      <c r="B276" s="225"/>
      <c r="C276" s="226"/>
      <c r="D276" s="221" t="s">
        <v>513</v>
      </c>
      <c r="E276" s="248" t="s">
        <v>23</v>
      </c>
      <c r="F276" s="249" t="s">
        <v>857</v>
      </c>
      <c r="G276" s="226"/>
      <c r="H276" s="250">
        <v>3.2349999999999999</v>
      </c>
      <c r="I276" s="231"/>
      <c r="J276" s="226"/>
      <c r="K276" s="226"/>
      <c r="L276" s="232"/>
      <c r="M276" s="233"/>
      <c r="N276" s="234"/>
      <c r="O276" s="234"/>
      <c r="P276" s="234"/>
      <c r="Q276" s="234"/>
      <c r="R276" s="234"/>
      <c r="S276" s="234"/>
      <c r="T276" s="235"/>
      <c r="AT276" s="236" t="s">
        <v>513</v>
      </c>
      <c r="AU276" s="236" t="s">
        <v>82</v>
      </c>
      <c r="AV276" s="12" t="s">
        <v>82</v>
      </c>
      <c r="AW276" s="12" t="s">
        <v>36</v>
      </c>
      <c r="AX276" s="12" t="s">
        <v>73</v>
      </c>
      <c r="AY276" s="236" t="s">
        <v>492</v>
      </c>
    </row>
    <row r="277" spans="2:51" s="12" customFormat="1">
      <c r="B277" s="225"/>
      <c r="C277" s="226"/>
      <c r="D277" s="221" t="s">
        <v>513</v>
      </c>
      <c r="E277" s="248" t="s">
        <v>23</v>
      </c>
      <c r="F277" s="249" t="s">
        <v>858</v>
      </c>
      <c r="G277" s="226"/>
      <c r="H277" s="250">
        <v>1.456</v>
      </c>
      <c r="I277" s="231"/>
      <c r="J277" s="226"/>
      <c r="K277" s="226"/>
      <c r="L277" s="232"/>
      <c r="M277" s="233"/>
      <c r="N277" s="234"/>
      <c r="O277" s="234"/>
      <c r="P277" s="234"/>
      <c r="Q277" s="234"/>
      <c r="R277" s="234"/>
      <c r="S277" s="234"/>
      <c r="T277" s="235"/>
      <c r="AT277" s="236" t="s">
        <v>513</v>
      </c>
      <c r="AU277" s="236" t="s">
        <v>82</v>
      </c>
      <c r="AV277" s="12" t="s">
        <v>82</v>
      </c>
      <c r="AW277" s="12" t="s">
        <v>36</v>
      </c>
      <c r="AX277" s="12" t="s">
        <v>73</v>
      </c>
      <c r="AY277" s="236" t="s">
        <v>492</v>
      </c>
    </row>
    <row r="278" spans="2:51" s="12" customFormat="1">
      <c r="B278" s="225"/>
      <c r="C278" s="226"/>
      <c r="D278" s="221" t="s">
        <v>513</v>
      </c>
      <c r="E278" s="248" t="s">
        <v>23</v>
      </c>
      <c r="F278" s="249" t="s">
        <v>859</v>
      </c>
      <c r="G278" s="226"/>
      <c r="H278" s="250">
        <v>0.80900000000000005</v>
      </c>
      <c r="I278" s="231"/>
      <c r="J278" s="226"/>
      <c r="K278" s="226"/>
      <c r="L278" s="232"/>
      <c r="M278" s="233"/>
      <c r="N278" s="234"/>
      <c r="O278" s="234"/>
      <c r="P278" s="234"/>
      <c r="Q278" s="234"/>
      <c r="R278" s="234"/>
      <c r="S278" s="234"/>
      <c r="T278" s="235"/>
      <c r="AT278" s="236" t="s">
        <v>513</v>
      </c>
      <c r="AU278" s="236" t="s">
        <v>82</v>
      </c>
      <c r="AV278" s="12" t="s">
        <v>82</v>
      </c>
      <c r="AW278" s="12" t="s">
        <v>36</v>
      </c>
      <c r="AX278" s="12" t="s">
        <v>73</v>
      </c>
      <c r="AY278" s="236" t="s">
        <v>492</v>
      </c>
    </row>
    <row r="279" spans="2:51" s="12" customFormat="1">
      <c r="B279" s="225"/>
      <c r="C279" s="226"/>
      <c r="D279" s="221" t="s">
        <v>513</v>
      </c>
      <c r="E279" s="248" t="s">
        <v>23</v>
      </c>
      <c r="F279" s="249" t="s">
        <v>860</v>
      </c>
      <c r="G279" s="226"/>
      <c r="H279" s="250">
        <v>2.2109999999999999</v>
      </c>
      <c r="I279" s="231"/>
      <c r="J279" s="226"/>
      <c r="K279" s="226"/>
      <c r="L279" s="232"/>
      <c r="M279" s="233"/>
      <c r="N279" s="234"/>
      <c r="O279" s="234"/>
      <c r="P279" s="234"/>
      <c r="Q279" s="234"/>
      <c r="R279" s="234"/>
      <c r="S279" s="234"/>
      <c r="T279" s="235"/>
      <c r="AT279" s="236" t="s">
        <v>513</v>
      </c>
      <c r="AU279" s="236" t="s">
        <v>82</v>
      </c>
      <c r="AV279" s="12" t="s">
        <v>82</v>
      </c>
      <c r="AW279" s="12" t="s">
        <v>36</v>
      </c>
      <c r="AX279" s="12" t="s">
        <v>73</v>
      </c>
      <c r="AY279" s="236" t="s">
        <v>492</v>
      </c>
    </row>
    <row r="280" spans="2:51" s="12" customFormat="1">
      <c r="B280" s="225"/>
      <c r="C280" s="226"/>
      <c r="D280" s="221" t="s">
        <v>513</v>
      </c>
      <c r="E280" s="248" t="s">
        <v>23</v>
      </c>
      <c r="F280" s="249" t="s">
        <v>861</v>
      </c>
      <c r="G280" s="226"/>
      <c r="H280" s="250">
        <v>4.9130000000000003</v>
      </c>
      <c r="I280" s="231"/>
      <c r="J280" s="226"/>
      <c r="K280" s="226"/>
      <c r="L280" s="232"/>
      <c r="M280" s="233"/>
      <c r="N280" s="234"/>
      <c r="O280" s="234"/>
      <c r="P280" s="234"/>
      <c r="Q280" s="234"/>
      <c r="R280" s="234"/>
      <c r="S280" s="234"/>
      <c r="T280" s="235"/>
      <c r="AT280" s="236" t="s">
        <v>513</v>
      </c>
      <c r="AU280" s="236" t="s">
        <v>82</v>
      </c>
      <c r="AV280" s="12" t="s">
        <v>82</v>
      </c>
      <c r="AW280" s="12" t="s">
        <v>36</v>
      </c>
      <c r="AX280" s="12" t="s">
        <v>73</v>
      </c>
      <c r="AY280" s="236" t="s">
        <v>492</v>
      </c>
    </row>
    <row r="281" spans="2:51" s="12" customFormat="1">
      <c r="B281" s="225"/>
      <c r="C281" s="226"/>
      <c r="D281" s="221" t="s">
        <v>513</v>
      </c>
      <c r="E281" s="248" t="s">
        <v>23</v>
      </c>
      <c r="F281" s="249" t="s">
        <v>862</v>
      </c>
      <c r="G281" s="226"/>
      <c r="H281" s="250">
        <v>1.8480000000000001</v>
      </c>
      <c r="I281" s="231"/>
      <c r="J281" s="226"/>
      <c r="K281" s="226"/>
      <c r="L281" s="232"/>
      <c r="M281" s="233"/>
      <c r="N281" s="234"/>
      <c r="O281" s="234"/>
      <c r="P281" s="234"/>
      <c r="Q281" s="234"/>
      <c r="R281" s="234"/>
      <c r="S281" s="234"/>
      <c r="T281" s="235"/>
      <c r="AT281" s="236" t="s">
        <v>513</v>
      </c>
      <c r="AU281" s="236" t="s">
        <v>82</v>
      </c>
      <c r="AV281" s="12" t="s">
        <v>82</v>
      </c>
      <c r="AW281" s="12" t="s">
        <v>36</v>
      </c>
      <c r="AX281" s="12" t="s">
        <v>73</v>
      </c>
      <c r="AY281" s="236" t="s">
        <v>492</v>
      </c>
    </row>
    <row r="282" spans="2:51" s="12" customFormat="1">
      <c r="B282" s="225"/>
      <c r="C282" s="226"/>
      <c r="D282" s="221" t="s">
        <v>513</v>
      </c>
      <c r="E282" s="248" t="s">
        <v>23</v>
      </c>
      <c r="F282" s="249" t="s">
        <v>863</v>
      </c>
      <c r="G282" s="226"/>
      <c r="H282" s="250">
        <v>4.62</v>
      </c>
      <c r="I282" s="231"/>
      <c r="J282" s="226"/>
      <c r="K282" s="226"/>
      <c r="L282" s="232"/>
      <c r="M282" s="233"/>
      <c r="N282" s="234"/>
      <c r="O282" s="234"/>
      <c r="P282" s="234"/>
      <c r="Q282" s="234"/>
      <c r="R282" s="234"/>
      <c r="S282" s="234"/>
      <c r="T282" s="235"/>
      <c r="AT282" s="236" t="s">
        <v>513</v>
      </c>
      <c r="AU282" s="236" t="s">
        <v>82</v>
      </c>
      <c r="AV282" s="12" t="s">
        <v>82</v>
      </c>
      <c r="AW282" s="12" t="s">
        <v>36</v>
      </c>
      <c r="AX282" s="12" t="s">
        <v>73</v>
      </c>
      <c r="AY282" s="236" t="s">
        <v>492</v>
      </c>
    </row>
    <row r="283" spans="2:51" s="12" customFormat="1">
      <c r="B283" s="225"/>
      <c r="C283" s="226"/>
      <c r="D283" s="221" t="s">
        <v>513</v>
      </c>
      <c r="E283" s="248" t="s">
        <v>23</v>
      </c>
      <c r="F283" s="249" t="s">
        <v>864</v>
      </c>
      <c r="G283" s="226"/>
      <c r="H283" s="250">
        <v>9.1959999999999997</v>
      </c>
      <c r="I283" s="231"/>
      <c r="J283" s="226"/>
      <c r="K283" s="226"/>
      <c r="L283" s="232"/>
      <c r="M283" s="233"/>
      <c r="N283" s="234"/>
      <c r="O283" s="234"/>
      <c r="P283" s="234"/>
      <c r="Q283" s="234"/>
      <c r="R283" s="234"/>
      <c r="S283" s="234"/>
      <c r="T283" s="235"/>
      <c r="AT283" s="236" t="s">
        <v>513</v>
      </c>
      <c r="AU283" s="236" t="s">
        <v>82</v>
      </c>
      <c r="AV283" s="12" t="s">
        <v>82</v>
      </c>
      <c r="AW283" s="12" t="s">
        <v>36</v>
      </c>
      <c r="AX283" s="12" t="s">
        <v>73</v>
      </c>
      <c r="AY283" s="236" t="s">
        <v>492</v>
      </c>
    </row>
    <row r="284" spans="2:51" s="12" customFormat="1">
      <c r="B284" s="225"/>
      <c r="C284" s="226"/>
      <c r="D284" s="221" t="s">
        <v>513</v>
      </c>
      <c r="E284" s="248" t="s">
        <v>23</v>
      </c>
      <c r="F284" s="249" t="s">
        <v>865</v>
      </c>
      <c r="G284" s="226"/>
      <c r="H284" s="250">
        <v>22.99</v>
      </c>
      <c r="I284" s="231"/>
      <c r="J284" s="226"/>
      <c r="K284" s="226"/>
      <c r="L284" s="232"/>
      <c r="M284" s="233"/>
      <c r="N284" s="234"/>
      <c r="O284" s="234"/>
      <c r="P284" s="234"/>
      <c r="Q284" s="234"/>
      <c r="R284" s="234"/>
      <c r="S284" s="234"/>
      <c r="T284" s="235"/>
      <c r="AT284" s="236" t="s">
        <v>513</v>
      </c>
      <c r="AU284" s="236" t="s">
        <v>82</v>
      </c>
      <c r="AV284" s="12" t="s">
        <v>82</v>
      </c>
      <c r="AW284" s="12" t="s">
        <v>36</v>
      </c>
      <c r="AX284" s="12" t="s">
        <v>73</v>
      </c>
      <c r="AY284" s="236" t="s">
        <v>492</v>
      </c>
    </row>
    <row r="285" spans="2:51" s="12" customFormat="1">
      <c r="B285" s="225"/>
      <c r="C285" s="226"/>
      <c r="D285" s="221" t="s">
        <v>513</v>
      </c>
      <c r="E285" s="248" t="s">
        <v>23</v>
      </c>
      <c r="F285" s="249" t="s">
        <v>866</v>
      </c>
      <c r="G285" s="226"/>
      <c r="H285" s="250">
        <v>0.307</v>
      </c>
      <c r="I285" s="231"/>
      <c r="J285" s="226"/>
      <c r="K285" s="226"/>
      <c r="L285" s="232"/>
      <c r="M285" s="233"/>
      <c r="N285" s="234"/>
      <c r="O285" s="234"/>
      <c r="P285" s="234"/>
      <c r="Q285" s="234"/>
      <c r="R285" s="234"/>
      <c r="S285" s="234"/>
      <c r="T285" s="235"/>
      <c r="AT285" s="236" t="s">
        <v>513</v>
      </c>
      <c r="AU285" s="236" t="s">
        <v>82</v>
      </c>
      <c r="AV285" s="12" t="s">
        <v>82</v>
      </c>
      <c r="AW285" s="12" t="s">
        <v>36</v>
      </c>
      <c r="AX285" s="12" t="s">
        <v>73</v>
      </c>
      <c r="AY285" s="236" t="s">
        <v>492</v>
      </c>
    </row>
    <row r="286" spans="2:51" s="12" customFormat="1">
      <c r="B286" s="225"/>
      <c r="C286" s="226"/>
      <c r="D286" s="221" t="s">
        <v>513</v>
      </c>
      <c r="E286" s="248" t="s">
        <v>23</v>
      </c>
      <c r="F286" s="249" t="s">
        <v>867</v>
      </c>
      <c r="G286" s="226"/>
      <c r="H286" s="250">
        <v>1.091</v>
      </c>
      <c r="I286" s="231"/>
      <c r="J286" s="226"/>
      <c r="K286" s="226"/>
      <c r="L286" s="232"/>
      <c r="M286" s="233"/>
      <c r="N286" s="234"/>
      <c r="O286" s="234"/>
      <c r="P286" s="234"/>
      <c r="Q286" s="234"/>
      <c r="R286" s="234"/>
      <c r="S286" s="234"/>
      <c r="T286" s="235"/>
      <c r="AT286" s="236" t="s">
        <v>513</v>
      </c>
      <c r="AU286" s="236" t="s">
        <v>82</v>
      </c>
      <c r="AV286" s="12" t="s">
        <v>82</v>
      </c>
      <c r="AW286" s="12" t="s">
        <v>36</v>
      </c>
      <c r="AX286" s="12" t="s">
        <v>73</v>
      </c>
      <c r="AY286" s="236" t="s">
        <v>492</v>
      </c>
    </row>
    <row r="287" spans="2:51" s="12" customFormat="1">
      <c r="B287" s="225"/>
      <c r="C287" s="226"/>
      <c r="D287" s="221" t="s">
        <v>513</v>
      </c>
      <c r="E287" s="248" t="s">
        <v>23</v>
      </c>
      <c r="F287" s="249" t="s">
        <v>868</v>
      </c>
      <c r="G287" s="226"/>
      <c r="H287" s="250">
        <v>2.7280000000000002</v>
      </c>
      <c r="I287" s="231"/>
      <c r="J287" s="226"/>
      <c r="K287" s="226"/>
      <c r="L287" s="232"/>
      <c r="M287" s="233"/>
      <c r="N287" s="234"/>
      <c r="O287" s="234"/>
      <c r="P287" s="234"/>
      <c r="Q287" s="234"/>
      <c r="R287" s="234"/>
      <c r="S287" s="234"/>
      <c r="T287" s="235"/>
      <c r="AT287" s="236" t="s">
        <v>513</v>
      </c>
      <c r="AU287" s="236" t="s">
        <v>82</v>
      </c>
      <c r="AV287" s="12" t="s">
        <v>82</v>
      </c>
      <c r="AW287" s="12" t="s">
        <v>36</v>
      </c>
      <c r="AX287" s="12" t="s">
        <v>73</v>
      </c>
      <c r="AY287" s="236" t="s">
        <v>492</v>
      </c>
    </row>
    <row r="288" spans="2:51" s="12" customFormat="1">
      <c r="B288" s="225"/>
      <c r="C288" s="226"/>
      <c r="D288" s="221" t="s">
        <v>513</v>
      </c>
      <c r="E288" s="248" t="s">
        <v>23</v>
      </c>
      <c r="F288" s="249" t="s">
        <v>869</v>
      </c>
      <c r="G288" s="226"/>
      <c r="H288" s="250">
        <v>0.53700000000000003</v>
      </c>
      <c r="I288" s="231"/>
      <c r="J288" s="226"/>
      <c r="K288" s="226"/>
      <c r="L288" s="232"/>
      <c r="M288" s="233"/>
      <c r="N288" s="234"/>
      <c r="O288" s="234"/>
      <c r="P288" s="234"/>
      <c r="Q288" s="234"/>
      <c r="R288" s="234"/>
      <c r="S288" s="234"/>
      <c r="T288" s="235"/>
      <c r="AT288" s="236" t="s">
        <v>513</v>
      </c>
      <c r="AU288" s="236" t="s">
        <v>82</v>
      </c>
      <c r="AV288" s="12" t="s">
        <v>82</v>
      </c>
      <c r="AW288" s="12" t="s">
        <v>36</v>
      </c>
      <c r="AX288" s="12" t="s">
        <v>73</v>
      </c>
      <c r="AY288" s="236" t="s">
        <v>492</v>
      </c>
    </row>
    <row r="289" spans="2:51" s="12" customFormat="1">
      <c r="B289" s="225"/>
      <c r="C289" s="226"/>
      <c r="D289" s="221" t="s">
        <v>513</v>
      </c>
      <c r="E289" s="248" t="s">
        <v>23</v>
      </c>
      <c r="F289" s="249" t="s">
        <v>870</v>
      </c>
      <c r="G289" s="226"/>
      <c r="H289" s="250">
        <v>1.3440000000000001</v>
      </c>
      <c r="I289" s="231"/>
      <c r="J289" s="226"/>
      <c r="K289" s="226"/>
      <c r="L289" s="232"/>
      <c r="M289" s="233"/>
      <c r="N289" s="234"/>
      <c r="O289" s="234"/>
      <c r="P289" s="234"/>
      <c r="Q289" s="234"/>
      <c r="R289" s="234"/>
      <c r="S289" s="234"/>
      <c r="T289" s="235"/>
      <c r="AT289" s="236" t="s">
        <v>513</v>
      </c>
      <c r="AU289" s="236" t="s">
        <v>82</v>
      </c>
      <c r="AV289" s="12" t="s">
        <v>82</v>
      </c>
      <c r="AW289" s="12" t="s">
        <v>36</v>
      </c>
      <c r="AX289" s="12" t="s">
        <v>73</v>
      </c>
      <c r="AY289" s="236" t="s">
        <v>492</v>
      </c>
    </row>
    <row r="290" spans="2:51" s="12" customFormat="1">
      <c r="B290" s="225"/>
      <c r="C290" s="226"/>
      <c r="D290" s="221" t="s">
        <v>513</v>
      </c>
      <c r="E290" s="248" t="s">
        <v>23</v>
      </c>
      <c r="F290" s="249" t="s">
        <v>871</v>
      </c>
      <c r="G290" s="226"/>
      <c r="H290" s="250">
        <v>0.33600000000000002</v>
      </c>
      <c r="I290" s="231"/>
      <c r="J290" s="226"/>
      <c r="K290" s="226"/>
      <c r="L290" s="232"/>
      <c r="M290" s="233"/>
      <c r="N290" s="234"/>
      <c r="O290" s="234"/>
      <c r="P290" s="234"/>
      <c r="Q290" s="234"/>
      <c r="R290" s="234"/>
      <c r="S290" s="234"/>
      <c r="T290" s="235"/>
      <c r="AT290" s="236" t="s">
        <v>513</v>
      </c>
      <c r="AU290" s="236" t="s">
        <v>82</v>
      </c>
      <c r="AV290" s="12" t="s">
        <v>82</v>
      </c>
      <c r="AW290" s="12" t="s">
        <v>36</v>
      </c>
      <c r="AX290" s="12" t="s">
        <v>73</v>
      </c>
      <c r="AY290" s="236" t="s">
        <v>492</v>
      </c>
    </row>
    <row r="291" spans="2:51" s="12" customFormat="1">
      <c r="B291" s="225"/>
      <c r="C291" s="226"/>
      <c r="D291" s="221" t="s">
        <v>513</v>
      </c>
      <c r="E291" s="248" t="s">
        <v>23</v>
      </c>
      <c r="F291" s="249" t="s">
        <v>872</v>
      </c>
      <c r="G291" s="226"/>
      <c r="H291" s="250">
        <v>0.67200000000000004</v>
      </c>
      <c r="I291" s="231"/>
      <c r="J291" s="226"/>
      <c r="K291" s="226"/>
      <c r="L291" s="232"/>
      <c r="M291" s="233"/>
      <c r="N291" s="234"/>
      <c r="O291" s="234"/>
      <c r="P291" s="234"/>
      <c r="Q291" s="234"/>
      <c r="R291" s="234"/>
      <c r="S291" s="234"/>
      <c r="T291" s="235"/>
      <c r="AT291" s="236" t="s">
        <v>513</v>
      </c>
      <c r="AU291" s="236" t="s">
        <v>82</v>
      </c>
      <c r="AV291" s="12" t="s">
        <v>82</v>
      </c>
      <c r="AW291" s="12" t="s">
        <v>36</v>
      </c>
      <c r="AX291" s="12" t="s">
        <v>73</v>
      </c>
      <c r="AY291" s="236" t="s">
        <v>492</v>
      </c>
    </row>
    <row r="292" spans="2:51" s="12" customFormat="1">
      <c r="B292" s="225"/>
      <c r="C292" s="226"/>
      <c r="D292" s="221" t="s">
        <v>513</v>
      </c>
      <c r="E292" s="248" t="s">
        <v>23</v>
      </c>
      <c r="F292" s="249" t="s">
        <v>873</v>
      </c>
      <c r="G292" s="226"/>
      <c r="H292" s="250">
        <v>0.76700000000000002</v>
      </c>
      <c r="I292" s="231"/>
      <c r="J292" s="226"/>
      <c r="K292" s="226"/>
      <c r="L292" s="232"/>
      <c r="M292" s="233"/>
      <c r="N292" s="234"/>
      <c r="O292" s="234"/>
      <c r="P292" s="234"/>
      <c r="Q292" s="234"/>
      <c r="R292" s="234"/>
      <c r="S292" s="234"/>
      <c r="T292" s="235"/>
      <c r="AT292" s="236" t="s">
        <v>513</v>
      </c>
      <c r="AU292" s="236" t="s">
        <v>82</v>
      </c>
      <c r="AV292" s="12" t="s">
        <v>82</v>
      </c>
      <c r="AW292" s="12" t="s">
        <v>36</v>
      </c>
      <c r="AX292" s="12" t="s">
        <v>73</v>
      </c>
      <c r="AY292" s="236" t="s">
        <v>492</v>
      </c>
    </row>
    <row r="293" spans="2:51" s="12" customFormat="1">
      <c r="B293" s="225"/>
      <c r="C293" s="226"/>
      <c r="D293" s="221" t="s">
        <v>513</v>
      </c>
      <c r="E293" s="248" t="s">
        <v>23</v>
      </c>
      <c r="F293" s="249" t="s">
        <v>874</v>
      </c>
      <c r="G293" s="226"/>
      <c r="H293" s="250">
        <v>1.917</v>
      </c>
      <c r="I293" s="231"/>
      <c r="J293" s="226"/>
      <c r="K293" s="226"/>
      <c r="L293" s="232"/>
      <c r="M293" s="233"/>
      <c r="N293" s="234"/>
      <c r="O293" s="234"/>
      <c r="P293" s="234"/>
      <c r="Q293" s="234"/>
      <c r="R293" s="234"/>
      <c r="S293" s="234"/>
      <c r="T293" s="235"/>
      <c r="AT293" s="236" t="s">
        <v>513</v>
      </c>
      <c r="AU293" s="236" t="s">
        <v>82</v>
      </c>
      <c r="AV293" s="12" t="s">
        <v>82</v>
      </c>
      <c r="AW293" s="12" t="s">
        <v>36</v>
      </c>
      <c r="AX293" s="12" t="s">
        <v>73</v>
      </c>
      <c r="AY293" s="236" t="s">
        <v>492</v>
      </c>
    </row>
    <row r="294" spans="2:51" s="12" customFormat="1">
      <c r="B294" s="225"/>
      <c r="C294" s="226"/>
      <c r="D294" s="221" t="s">
        <v>513</v>
      </c>
      <c r="E294" s="248" t="s">
        <v>23</v>
      </c>
      <c r="F294" s="249" t="s">
        <v>875</v>
      </c>
      <c r="G294" s="226"/>
      <c r="H294" s="250">
        <v>4.2530000000000001</v>
      </c>
      <c r="I294" s="231"/>
      <c r="J294" s="226"/>
      <c r="K294" s="226"/>
      <c r="L294" s="232"/>
      <c r="M294" s="233"/>
      <c r="N294" s="234"/>
      <c r="O294" s="234"/>
      <c r="P294" s="234"/>
      <c r="Q294" s="234"/>
      <c r="R294" s="234"/>
      <c r="S294" s="234"/>
      <c r="T294" s="235"/>
      <c r="AT294" s="236" t="s">
        <v>513</v>
      </c>
      <c r="AU294" s="236" t="s">
        <v>82</v>
      </c>
      <c r="AV294" s="12" t="s">
        <v>82</v>
      </c>
      <c r="AW294" s="12" t="s">
        <v>36</v>
      </c>
      <c r="AX294" s="12" t="s">
        <v>73</v>
      </c>
      <c r="AY294" s="236" t="s">
        <v>492</v>
      </c>
    </row>
    <row r="295" spans="2:51" s="12" customFormat="1">
      <c r="B295" s="225"/>
      <c r="C295" s="226"/>
      <c r="D295" s="221" t="s">
        <v>513</v>
      </c>
      <c r="E295" s="248" t="s">
        <v>23</v>
      </c>
      <c r="F295" s="249" t="s">
        <v>876</v>
      </c>
      <c r="G295" s="226"/>
      <c r="H295" s="250">
        <v>10.632999999999999</v>
      </c>
      <c r="I295" s="231"/>
      <c r="J295" s="226"/>
      <c r="K295" s="226"/>
      <c r="L295" s="232"/>
      <c r="M295" s="233"/>
      <c r="N295" s="234"/>
      <c r="O295" s="234"/>
      <c r="P295" s="234"/>
      <c r="Q295" s="234"/>
      <c r="R295" s="234"/>
      <c r="S295" s="234"/>
      <c r="T295" s="235"/>
      <c r="AT295" s="236" t="s">
        <v>513</v>
      </c>
      <c r="AU295" s="236" t="s">
        <v>82</v>
      </c>
      <c r="AV295" s="12" t="s">
        <v>82</v>
      </c>
      <c r="AW295" s="12" t="s">
        <v>36</v>
      </c>
      <c r="AX295" s="12" t="s">
        <v>73</v>
      </c>
      <c r="AY295" s="236" t="s">
        <v>492</v>
      </c>
    </row>
    <row r="296" spans="2:51" s="12" customFormat="1">
      <c r="B296" s="225"/>
      <c r="C296" s="226"/>
      <c r="D296" s="221" t="s">
        <v>513</v>
      </c>
      <c r="E296" s="248" t="s">
        <v>23</v>
      </c>
      <c r="F296" s="249" t="s">
        <v>877</v>
      </c>
      <c r="G296" s="226"/>
      <c r="H296" s="250">
        <v>0.58599999999999997</v>
      </c>
      <c r="I296" s="231"/>
      <c r="J296" s="226"/>
      <c r="K296" s="226"/>
      <c r="L296" s="232"/>
      <c r="M296" s="233"/>
      <c r="N296" s="234"/>
      <c r="O296" s="234"/>
      <c r="P296" s="234"/>
      <c r="Q296" s="234"/>
      <c r="R296" s="234"/>
      <c r="S296" s="234"/>
      <c r="T296" s="235"/>
      <c r="AT296" s="236" t="s">
        <v>513</v>
      </c>
      <c r="AU296" s="236" t="s">
        <v>82</v>
      </c>
      <c r="AV296" s="12" t="s">
        <v>82</v>
      </c>
      <c r="AW296" s="12" t="s">
        <v>36</v>
      </c>
      <c r="AX296" s="12" t="s">
        <v>73</v>
      </c>
      <c r="AY296" s="236" t="s">
        <v>492</v>
      </c>
    </row>
    <row r="297" spans="2:51" s="12" customFormat="1">
      <c r="B297" s="225"/>
      <c r="C297" s="226"/>
      <c r="D297" s="221" t="s">
        <v>513</v>
      </c>
      <c r="E297" s="248" t="s">
        <v>23</v>
      </c>
      <c r="F297" s="249" t="s">
        <v>878</v>
      </c>
      <c r="G297" s="226"/>
      <c r="H297" s="250">
        <v>1.4650000000000001</v>
      </c>
      <c r="I297" s="231"/>
      <c r="J297" s="226"/>
      <c r="K297" s="226"/>
      <c r="L297" s="232"/>
      <c r="M297" s="233"/>
      <c r="N297" s="234"/>
      <c r="O297" s="234"/>
      <c r="P297" s="234"/>
      <c r="Q297" s="234"/>
      <c r="R297" s="234"/>
      <c r="S297" s="234"/>
      <c r="T297" s="235"/>
      <c r="AT297" s="236" t="s">
        <v>513</v>
      </c>
      <c r="AU297" s="236" t="s">
        <v>82</v>
      </c>
      <c r="AV297" s="12" t="s">
        <v>82</v>
      </c>
      <c r="AW297" s="12" t="s">
        <v>36</v>
      </c>
      <c r="AX297" s="12" t="s">
        <v>73</v>
      </c>
      <c r="AY297" s="236" t="s">
        <v>492</v>
      </c>
    </row>
    <row r="298" spans="2:51" s="12" customFormat="1">
      <c r="B298" s="225"/>
      <c r="C298" s="226"/>
      <c r="D298" s="221" t="s">
        <v>513</v>
      </c>
      <c r="E298" s="248" t="s">
        <v>23</v>
      </c>
      <c r="F298" s="249" t="s">
        <v>879</v>
      </c>
      <c r="G298" s="226"/>
      <c r="H298" s="250">
        <v>0.36599999999999999</v>
      </c>
      <c r="I298" s="231"/>
      <c r="J298" s="226"/>
      <c r="K298" s="226"/>
      <c r="L298" s="232"/>
      <c r="M298" s="233"/>
      <c r="N298" s="234"/>
      <c r="O298" s="234"/>
      <c r="P298" s="234"/>
      <c r="Q298" s="234"/>
      <c r="R298" s="234"/>
      <c r="S298" s="234"/>
      <c r="T298" s="235"/>
      <c r="AT298" s="236" t="s">
        <v>513</v>
      </c>
      <c r="AU298" s="236" t="s">
        <v>82</v>
      </c>
      <c r="AV298" s="12" t="s">
        <v>82</v>
      </c>
      <c r="AW298" s="12" t="s">
        <v>36</v>
      </c>
      <c r="AX298" s="12" t="s">
        <v>73</v>
      </c>
      <c r="AY298" s="236" t="s">
        <v>492</v>
      </c>
    </row>
    <row r="299" spans="2:51" s="12" customFormat="1">
      <c r="B299" s="225"/>
      <c r="C299" s="226"/>
      <c r="D299" s="221" t="s">
        <v>513</v>
      </c>
      <c r="E299" s="248" t="s">
        <v>23</v>
      </c>
      <c r="F299" s="249" t="s">
        <v>880</v>
      </c>
      <c r="G299" s="226"/>
      <c r="H299" s="250">
        <v>0.73199999999999998</v>
      </c>
      <c r="I299" s="231"/>
      <c r="J299" s="226"/>
      <c r="K299" s="226"/>
      <c r="L299" s="232"/>
      <c r="M299" s="233"/>
      <c r="N299" s="234"/>
      <c r="O299" s="234"/>
      <c r="P299" s="234"/>
      <c r="Q299" s="234"/>
      <c r="R299" s="234"/>
      <c r="S299" s="234"/>
      <c r="T299" s="235"/>
      <c r="AT299" s="236" t="s">
        <v>513</v>
      </c>
      <c r="AU299" s="236" t="s">
        <v>82</v>
      </c>
      <c r="AV299" s="12" t="s">
        <v>82</v>
      </c>
      <c r="AW299" s="12" t="s">
        <v>36</v>
      </c>
      <c r="AX299" s="12" t="s">
        <v>73</v>
      </c>
      <c r="AY299" s="236" t="s">
        <v>492</v>
      </c>
    </row>
    <row r="300" spans="2:51" s="12" customFormat="1">
      <c r="B300" s="225"/>
      <c r="C300" s="226"/>
      <c r="D300" s="221" t="s">
        <v>513</v>
      </c>
      <c r="E300" s="248" t="s">
        <v>23</v>
      </c>
      <c r="F300" s="249" t="s">
        <v>881</v>
      </c>
      <c r="G300" s="226"/>
      <c r="H300" s="250">
        <v>0.878</v>
      </c>
      <c r="I300" s="231"/>
      <c r="J300" s="226"/>
      <c r="K300" s="226"/>
      <c r="L300" s="232"/>
      <c r="M300" s="233"/>
      <c r="N300" s="234"/>
      <c r="O300" s="234"/>
      <c r="P300" s="234"/>
      <c r="Q300" s="234"/>
      <c r="R300" s="234"/>
      <c r="S300" s="234"/>
      <c r="T300" s="235"/>
      <c r="AT300" s="236" t="s">
        <v>513</v>
      </c>
      <c r="AU300" s="236" t="s">
        <v>82</v>
      </c>
      <c r="AV300" s="12" t="s">
        <v>82</v>
      </c>
      <c r="AW300" s="12" t="s">
        <v>36</v>
      </c>
      <c r="AX300" s="12" t="s">
        <v>73</v>
      </c>
      <c r="AY300" s="236" t="s">
        <v>492</v>
      </c>
    </row>
    <row r="301" spans="2:51" s="12" customFormat="1">
      <c r="B301" s="225"/>
      <c r="C301" s="226"/>
      <c r="D301" s="221" t="s">
        <v>513</v>
      </c>
      <c r="E301" s="248" t="s">
        <v>23</v>
      </c>
      <c r="F301" s="249" t="s">
        <v>882</v>
      </c>
      <c r="G301" s="226"/>
      <c r="H301" s="250">
        <v>2.1949999999999998</v>
      </c>
      <c r="I301" s="231"/>
      <c r="J301" s="226"/>
      <c r="K301" s="226"/>
      <c r="L301" s="232"/>
      <c r="M301" s="233"/>
      <c r="N301" s="234"/>
      <c r="O301" s="234"/>
      <c r="P301" s="234"/>
      <c r="Q301" s="234"/>
      <c r="R301" s="234"/>
      <c r="S301" s="234"/>
      <c r="T301" s="235"/>
      <c r="AT301" s="236" t="s">
        <v>513</v>
      </c>
      <c r="AU301" s="236" t="s">
        <v>82</v>
      </c>
      <c r="AV301" s="12" t="s">
        <v>82</v>
      </c>
      <c r="AW301" s="12" t="s">
        <v>36</v>
      </c>
      <c r="AX301" s="12" t="s">
        <v>73</v>
      </c>
      <c r="AY301" s="236" t="s">
        <v>492</v>
      </c>
    </row>
    <row r="302" spans="2:51" s="12" customFormat="1">
      <c r="B302" s="225"/>
      <c r="C302" s="226"/>
      <c r="D302" s="221" t="s">
        <v>513</v>
      </c>
      <c r="E302" s="248" t="s">
        <v>23</v>
      </c>
      <c r="F302" s="249" t="s">
        <v>883</v>
      </c>
      <c r="G302" s="226"/>
      <c r="H302" s="250">
        <v>1.0669999999999999</v>
      </c>
      <c r="I302" s="231"/>
      <c r="J302" s="226"/>
      <c r="K302" s="226"/>
      <c r="L302" s="232"/>
      <c r="M302" s="233"/>
      <c r="N302" s="234"/>
      <c r="O302" s="234"/>
      <c r="P302" s="234"/>
      <c r="Q302" s="234"/>
      <c r="R302" s="234"/>
      <c r="S302" s="234"/>
      <c r="T302" s="235"/>
      <c r="AT302" s="236" t="s">
        <v>513</v>
      </c>
      <c r="AU302" s="236" t="s">
        <v>82</v>
      </c>
      <c r="AV302" s="12" t="s">
        <v>82</v>
      </c>
      <c r="AW302" s="12" t="s">
        <v>36</v>
      </c>
      <c r="AX302" s="12" t="s">
        <v>73</v>
      </c>
      <c r="AY302" s="236" t="s">
        <v>492</v>
      </c>
    </row>
    <row r="303" spans="2:51" s="12" customFormat="1">
      <c r="B303" s="225"/>
      <c r="C303" s="226"/>
      <c r="D303" s="221" t="s">
        <v>513</v>
      </c>
      <c r="E303" s="248" t="s">
        <v>23</v>
      </c>
      <c r="F303" s="249" t="s">
        <v>884</v>
      </c>
      <c r="G303" s="226"/>
      <c r="H303" s="250">
        <v>2.3719999999999999</v>
      </c>
      <c r="I303" s="231"/>
      <c r="J303" s="226"/>
      <c r="K303" s="226"/>
      <c r="L303" s="232"/>
      <c r="M303" s="233"/>
      <c r="N303" s="234"/>
      <c r="O303" s="234"/>
      <c r="P303" s="234"/>
      <c r="Q303" s="234"/>
      <c r="R303" s="234"/>
      <c r="S303" s="234"/>
      <c r="T303" s="235"/>
      <c r="AT303" s="236" t="s">
        <v>513</v>
      </c>
      <c r="AU303" s="236" t="s">
        <v>82</v>
      </c>
      <c r="AV303" s="12" t="s">
        <v>82</v>
      </c>
      <c r="AW303" s="12" t="s">
        <v>36</v>
      </c>
      <c r="AX303" s="12" t="s">
        <v>73</v>
      </c>
      <c r="AY303" s="236" t="s">
        <v>492</v>
      </c>
    </row>
    <row r="304" spans="2:51" s="12" customFormat="1">
      <c r="B304" s="225"/>
      <c r="C304" s="226"/>
      <c r="D304" s="221" t="s">
        <v>513</v>
      </c>
      <c r="E304" s="248" t="s">
        <v>23</v>
      </c>
      <c r="F304" s="249" t="s">
        <v>885</v>
      </c>
      <c r="G304" s="226"/>
      <c r="H304" s="250">
        <v>2.1179999999999999</v>
      </c>
      <c r="I304" s="231"/>
      <c r="J304" s="226"/>
      <c r="K304" s="226"/>
      <c r="L304" s="232"/>
      <c r="M304" s="233"/>
      <c r="N304" s="234"/>
      <c r="O304" s="234"/>
      <c r="P304" s="234"/>
      <c r="Q304" s="234"/>
      <c r="R304" s="234"/>
      <c r="S304" s="234"/>
      <c r="T304" s="235"/>
      <c r="AT304" s="236" t="s">
        <v>513</v>
      </c>
      <c r="AU304" s="236" t="s">
        <v>82</v>
      </c>
      <c r="AV304" s="12" t="s">
        <v>82</v>
      </c>
      <c r="AW304" s="12" t="s">
        <v>36</v>
      </c>
      <c r="AX304" s="12" t="s">
        <v>73</v>
      </c>
      <c r="AY304" s="236" t="s">
        <v>492</v>
      </c>
    </row>
    <row r="305" spans="2:65" s="12" customFormat="1">
      <c r="B305" s="225"/>
      <c r="C305" s="226"/>
      <c r="D305" s="221" t="s">
        <v>513</v>
      </c>
      <c r="E305" s="248" t="s">
        <v>23</v>
      </c>
      <c r="F305" s="249" t="s">
        <v>886</v>
      </c>
      <c r="G305" s="226"/>
      <c r="H305" s="250">
        <v>5.2939999999999996</v>
      </c>
      <c r="I305" s="231"/>
      <c r="J305" s="226"/>
      <c r="K305" s="226"/>
      <c r="L305" s="232"/>
      <c r="M305" s="233"/>
      <c r="N305" s="234"/>
      <c r="O305" s="234"/>
      <c r="P305" s="234"/>
      <c r="Q305" s="234"/>
      <c r="R305" s="234"/>
      <c r="S305" s="234"/>
      <c r="T305" s="235"/>
      <c r="AT305" s="236" t="s">
        <v>513</v>
      </c>
      <c r="AU305" s="236" t="s">
        <v>82</v>
      </c>
      <c r="AV305" s="12" t="s">
        <v>82</v>
      </c>
      <c r="AW305" s="12" t="s">
        <v>36</v>
      </c>
      <c r="AX305" s="12" t="s">
        <v>73</v>
      </c>
      <c r="AY305" s="236" t="s">
        <v>492</v>
      </c>
    </row>
    <row r="306" spans="2:65" s="12" customFormat="1">
      <c r="B306" s="225"/>
      <c r="C306" s="226"/>
      <c r="D306" s="221" t="s">
        <v>513</v>
      </c>
      <c r="E306" s="248" t="s">
        <v>23</v>
      </c>
      <c r="F306" s="249" t="s">
        <v>887</v>
      </c>
      <c r="G306" s="226"/>
      <c r="H306" s="250">
        <v>4.5599999999999996</v>
      </c>
      <c r="I306" s="231"/>
      <c r="J306" s="226"/>
      <c r="K306" s="226"/>
      <c r="L306" s="232"/>
      <c r="M306" s="233"/>
      <c r="N306" s="234"/>
      <c r="O306" s="234"/>
      <c r="P306" s="234"/>
      <c r="Q306" s="234"/>
      <c r="R306" s="234"/>
      <c r="S306" s="234"/>
      <c r="T306" s="235"/>
      <c r="AT306" s="236" t="s">
        <v>513</v>
      </c>
      <c r="AU306" s="236" t="s">
        <v>82</v>
      </c>
      <c r="AV306" s="12" t="s">
        <v>82</v>
      </c>
      <c r="AW306" s="12" t="s">
        <v>36</v>
      </c>
      <c r="AX306" s="12" t="s">
        <v>73</v>
      </c>
      <c r="AY306" s="236" t="s">
        <v>492</v>
      </c>
    </row>
    <row r="307" spans="2:65" s="14" customFormat="1">
      <c r="B307" s="251"/>
      <c r="C307" s="252"/>
      <c r="D307" s="227" t="s">
        <v>513</v>
      </c>
      <c r="E307" s="253" t="s">
        <v>23</v>
      </c>
      <c r="F307" s="254" t="s">
        <v>560</v>
      </c>
      <c r="G307" s="252"/>
      <c r="H307" s="255">
        <v>130.959</v>
      </c>
      <c r="I307" s="256"/>
      <c r="J307" s="252"/>
      <c r="K307" s="252"/>
      <c r="L307" s="257"/>
      <c r="M307" s="258"/>
      <c r="N307" s="259"/>
      <c r="O307" s="259"/>
      <c r="P307" s="259"/>
      <c r="Q307" s="259"/>
      <c r="R307" s="259"/>
      <c r="S307" s="259"/>
      <c r="T307" s="260"/>
      <c r="AT307" s="261" t="s">
        <v>513</v>
      </c>
      <c r="AU307" s="261" t="s">
        <v>82</v>
      </c>
      <c r="AV307" s="14" t="s">
        <v>502</v>
      </c>
      <c r="AW307" s="14" t="s">
        <v>36</v>
      </c>
      <c r="AX307" s="14" t="s">
        <v>80</v>
      </c>
      <c r="AY307" s="261" t="s">
        <v>492</v>
      </c>
    </row>
    <row r="308" spans="2:65" s="1" customFormat="1" ht="16.5" customHeight="1">
      <c r="B308" s="42"/>
      <c r="C308" s="209" t="s">
        <v>888</v>
      </c>
      <c r="D308" s="209" t="s">
        <v>498</v>
      </c>
      <c r="E308" s="210" t="s">
        <v>889</v>
      </c>
      <c r="F308" s="211" t="s">
        <v>890</v>
      </c>
      <c r="G308" s="212" t="s">
        <v>795</v>
      </c>
      <c r="H308" s="213">
        <v>14.696999999999999</v>
      </c>
      <c r="I308" s="214"/>
      <c r="J308" s="215">
        <f>ROUND(I308*H308,2)</f>
        <v>0</v>
      </c>
      <c r="K308" s="211" t="s">
        <v>501</v>
      </c>
      <c r="L308" s="62"/>
      <c r="M308" s="216" t="s">
        <v>23</v>
      </c>
      <c r="N308" s="217" t="s">
        <v>44</v>
      </c>
      <c r="O308" s="43"/>
      <c r="P308" s="218">
        <f>O308*H308</f>
        <v>0</v>
      </c>
      <c r="Q308" s="218">
        <v>1.0530600000000001</v>
      </c>
      <c r="R308" s="218">
        <f>Q308*H308</f>
        <v>15.476822820000001</v>
      </c>
      <c r="S308" s="218">
        <v>0</v>
      </c>
      <c r="T308" s="219">
        <f>S308*H308</f>
        <v>0</v>
      </c>
      <c r="AR308" s="25" t="s">
        <v>502</v>
      </c>
      <c r="AT308" s="25" t="s">
        <v>498</v>
      </c>
      <c r="AU308" s="25" t="s">
        <v>82</v>
      </c>
      <c r="AY308" s="25" t="s">
        <v>492</v>
      </c>
      <c r="BE308" s="220">
        <f>IF(N308="základní",J308,0)</f>
        <v>0</v>
      </c>
      <c r="BF308" s="220">
        <f>IF(N308="snížená",J308,0)</f>
        <v>0</v>
      </c>
      <c r="BG308" s="220">
        <f>IF(N308="zákl. přenesená",J308,0)</f>
        <v>0</v>
      </c>
      <c r="BH308" s="220">
        <f>IF(N308="sníž. přenesená",J308,0)</f>
        <v>0</v>
      </c>
      <c r="BI308" s="220">
        <f>IF(N308="nulová",J308,0)</f>
        <v>0</v>
      </c>
      <c r="BJ308" s="25" t="s">
        <v>80</v>
      </c>
      <c r="BK308" s="220">
        <f>ROUND(I308*H308,2)</f>
        <v>0</v>
      </c>
      <c r="BL308" s="25" t="s">
        <v>502</v>
      </c>
      <c r="BM308" s="25" t="s">
        <v>891</v>
      </c>
    </row>
    <row r="309" spans="2:65" s="1" customFormat="1">
      <c r="B309" s="42"/>
      <c r="C309" s="64"/>
      <c r="D309" s="221" t="s">
        <v>506</v>
      </c>
      <c r="E309" s="64"/>
      <c r="F309" s="222" t="s">
        <v>892</v>
      </c>
      <c r="G309" s="64"/>
      <c r="H309" s="64"/>
      <c r="I309" s="177"/>
      <c r="J309" s="64"/>
      <c r="K309" s="64"/>
      <c r="L309" s="62"/>
      <c r="M309" s="223"/>
      <c r="N309" s="43"/>
      <c r="O309" s="43"/>
      <c r="P309" s="43"/>
      <c r="Q309" s="43"/>
      <c r="R309" s="43"/>
      <c r="S309" s="43"/>
      <c r="T309" s="79"/>
      <c r="AT309" s="25" t="s">
        <v>506</v>
      </c>
      <c r="AU309" s="25" t="s">
        <v>82</v>
      </c>
    </row>
    <row r="310" spans="2:65" s="1" customFormat="1" ht="36">
      <c r="B310" s="42"/>
      <c r="C310" s="64"/>
      <c r="D310" s="221" t="s">
        <v>509</v>
      </c>
      <c r="E310" s="64"/>
      <c r="F310" s="224" t="s">
        <v>893</v>
      </c>
      <c r="G310" s="64"/>
      <c r="H310" s="64"/>
      <c r="I310" s="177"/>
      <c r="J310" s="64"/>
      <c r="K310" s="64"/>
      <c r="L310" s="62"/>
      <c r="M310" s="223"/>
      <c r="N310" s="43"/>
      <c r="O310" s="43"/>
      <c r="P310" s="43"/>
      <c r="Q310" s="43"/>
      <c r="R310" s="43"/>
      <c r="S310" s="43"/>
      <c r="T310" s="79"/>
      <c r="AT310" s="25" t="s">
        <v>509</v>
      </c>
      <c r="AU310" s="25" t="s">
        <v>82</v>
      </c>
    </row>
    <row r="311" spans="2:65" s="12" customFormat="1">
      <c r="B311" s="225"/>
      <c r="C311" s="226"/>
      <c r="D311" s="221" t="s">
        <v>513</v>
      </c>
      <c r="E311" s="248" t="s">
        <v>23</v>
      </c>
      <c r="F311" s="249" t="s">
        <v>894</v>
      </c>
      <c r="G311" s="226"/>
      <c r="H311" s="250">
        <v>0.70199999999999996</v>
      </c>
      <c r="I311" s="231"/>
      <c r="J311" s="226"/>
      <c r="K311" s="226"/>
      <c r="L311" s="232"/>
      <c r="M311" s="233"/>
      <c r="N311" s="234"/>
      <c r="O311" s="234"/>
      <c r="P311" s="234"/>
      <c r="Q311" s="234"/>
      <c r="R311" s="234"/>
      <c r="S311" s="234"/>
      <c r="T311" s="235"/>
      <c r="AT311" s="236" t="s">
        <v>513</v>
      </c>
      <c r="AU311" s="236" t="s">
        <v>82</v>
      </c>
      <c r="AV311" s="12" t="s">
        <v>82</v>
      </c>
      <c r="AW311" s="12" t="s">
        <v>36</v>
      </c>
      <c r="AX311" s="12" t="s">
        <v>73</v>
      </c>
      <c r="AY311" s="236" t="s">
        <v>492</v>
      </c>
    </row>
    <row r="312" spans="2:65" s="12" customFormat="1">
      <c r="B312" s="225"/>
      <c r="C312" s="226"/>
      <c r="D312" s="221" t="s">
        <v>513</v>
      </c>
      <c r="E312" s="248" t="s">
        <v>23</v>
      </c>
      <c r="F312" s="249" t="s">
        <v>895</v>
      </c>
      <c r="G312" s="226"/>
      <c r="H312" s="250">
        <v>0.39500000000000002</v>
      </c>
      <c r="I312" s="231"/>
      <c r="J312" s="226"/>
      <c r="K312" s="226"/>
      <c r="L312" s="232"/>
      <c r="M312" s="233"/>
      <c r="N312" s="234"/>
      <c r="O312" s="234"/>
      <c r="P312" s="234"/>
      <c r="Q312" s="234"/>
      <c r="R312" s="234"/>
      <c r="S312" s="234"/>
      <c r="T312" s="235"/>
      <c r="AT312" s="236" t="s">
        <v>513</v>
      </c>
      <c r="AU312" s="236" t="s">
        <v>82</v>
      </c>
      <c r="AV312" s="12" t="s">
        <v>82</v>
      </c>
      <c r="AW312" s="12" t="s">
        <v>36</v>
      </c>
      <c r="AX312" s="12" t="s">
        <v>73</v>
      </c>
      <c r="AY312" s="236" t="s">
        <v>492</v>
      </c>
    </row>
    <row r="313" spans="2:65" s="12" customFormat="1">
      <c r="B313" s="225"/>
      <c r="C313" s="226"/>
      <c r="D313" s="221" t="s">
        <v>513</v>
      </c>
      <c r="E313" s="248" t="s">
        <v>23</v>
      </c>
      <c r="F313" s="249" t="s">
        <v>896</v>
      </c>
      <c r="G313" s="226"/>
      <c r="H313" s="250">
        <v>0.245</v>
      </c>
      <c r="I313" s="231"/>
      <c r="J313" s="226"/>
      <c r="K313" s="226"/>
      <c r="L313" s="232"/>
      <c r="M313" s="233"/>
      <c r="N313" s="234"/>
      <c r="O313" s="234"/>
      <c r="P313" s="234"/>
      <c r="Q313" s="234"/>
      <c r="R313" s="234"/>
      <c r="S313" s="234"/>
      <c r="T313" s="235"/>
      <c r="AT313" s="236" t="s">
        <v>513</v>
      </c>
      <c r="AU313" s="236" t="s">
        <v>82</v>
      </c>
      <c r="AV313" s="12" t="s">
        <v>82</v>
      </c>
      <c r="AW313" s="12" t="s">
        <v>36</v>
      </c>
      <c r="AX313" s="12" t="s">
        <v>73</v>
      </c>
      <c r="AY313" s="236" t="s">
        <v>492</v>
      </c>
    </row>
    <row r="314" spans="2:65" s="12" customFormat="1">
      <c r="B314" s="225"/>
      <c r="C314" s="226"/>
      <c r="D314" s="221" t="s">
        <v>513</v>
      </c>
      <c r="E314" s="248" t="s">
        <v>23</v>
      </c>
      <c r="F314" s="249" t="s">
        <v>897</v>
      </c>
      <c r="G314" s="226"/>
      <c r="H314" s="250">
        <v>0.13800000000000001</v>
      </c>
      <c r="I314" s="231"/>
      <c r="J314" s="226"/>
      <c r="K314" s="226"/>
      <c r="L314" s="232"/>
      <c r="M314" s="233"/>
      <c r="N314" s="234"/>
      <c r="O314" s="234"/>
      <c r="P314" s="234"/>
      <c r="Q314" s="234"/>
      <c r="R314" s="234"/>
      <c r="S314" s="234"/>
      <c r="T314" s="235"/>
      <c r="AT314" s="236" t="s">
        <v>513</v>
      </c>
      <c r="AU314" s="236" t="s">
        <v>82</v>
      </c>
      <c r="AV314" s="12" t="s">
        <v>82</v>
      </c>
      <c r="AW314" s="12" t="s">
        <v>36</v>
      </c>
      <c r="AX314" s="12" t="s">
        <v>73</v>
      </c>
      <c r="AY314" s="236" t="s">
        <v>492</v>
      </c>
    </row>
    <row r="315" spans="2:65" s="12" customFormat="1">
      <c r="B315" s="225"/>
      <c r="C315" s="226"/>
      <c r="D315" s="221" t="s">
        <v>513</v>
      </c>
      <c r="E315" s="248" t="s">
        <v>23</v>
      </c>
      <c r="F315" s="249" t="s">
        <v>898</v>
      </c>
      <c r="G315" s="226"/>
      <c r="H315" s="250">
        <v>0.17599999999999999</v>
      </c>
      <c r="I315" s="231"/>
      <c r="J315" s="226"/>
      <c r="K315" s="226"/>
      <c r="L315" s="232"/>
      <c r="M315" s="233"/>
      <c r="N315" s="234"/>
      <c r="O315" s="234"/>
      <c r="P315" s="234"/>
      <c r="Q315" s="234"/>
      <c r="R315" s="234"/>
      <c r="S315" s="234"/>
      <c r="T315" s="235"/>
      <c r="AT315" s="236" t="s">
        <v>513</v>
      </c>
      <c r="AU315" s="236" t="s">
        <v>82</v>
      </c>
      <c r="AV315" s="12" t="s">
        <v>82</v>
      </c>
      <c r="AW315" s="12" t="s">
        <v>36</v>
      </c>
      <c r="AX315" s="12" t="s">
        <v>73</v>
      </c>
      <c r="AY315" s="236" t="s">
        <v>492</v>
      </c>
    </row>
    <row r="316" spans="2:65" s="12" customFormat="1">
      <c r="B316" s="225"/>
      <c r="C316" s="226"/>
      <c r="D316" s="221" t="s">
        <v>513</v>
      </c>
      <c r="E316" s="248" t="s">
        <v>23</v>
      </c>
      <c r="F316" s="249" t="s">
        <v>899</v>
      </c>
      <c r="G316" s="226"/>
      <c r="H316" s="250">
        <v>0.156</v>
      </c>
      <c r="I316" s="231"/>
      <c r="J316" s="226"/>
      <c r="K316" s="226"/>
      <c r="L316" s="232"/>
      <c r="M316" s="233"/>
      <c r="N316" s="234"/>
      <c r="O316" s="234"/>
      <c r="P316" s="234"/>
      <c r="Q316" s="234"/>
      <c r="R316" s="234"/>
      <c r="S316" s="234"/>
      <c r="T316" s="235"/>
      <c r="AT316" s="236" t="s">
        <v>513</v>
      </c>
      <c r="AU316" s="236" t="s">
        <v>82</v>
      </c>
      <c r="AV316" s="12" t="s">
        <v>82</v>
      </c>
      <c r="AW316" s="12" t="s">
        <v>36</v>
      </c>
      <c r="AX316" s="12" t="s">
        <v>73</v>
      </c>
      <c r="AY316" s="236" t="s">
        <v>492</v>
      </c>
    </row>
    <row r="317" spans="2:65" s="12" customFormat="1">
      <c r="B317" s="225"/>
      <c r="C317" s="226"/>
      <c r="D317" s="221" t="s">
        <v>513</v>
      </c>
      <c r="E317" s="248" t="s">
        <v>23</v>
      </c>
      <c r="F317" s="249" t="s">
        <v>900</v>
      </c>
      <c r="G317" s="226"/>
      <c r="H317" s="250">
        <v>4.3999999999999997E-2</v>
      </c>
      <c r="I317" s="231"/>
      <c r="J317" s="226"/>
      <c r="K317" s="226"/>
      <c r="L317" s="232"/>
      <c r="M317" s="233"/>
      <c r="N317" s="234"/>
      <c r="O317" s="234"/>
      <c r="P317" s="234"/>
      <c r="Q317" s="234"/>
      <c r="R317" s="234"/>
      <c r="S317" s="234"/>
      <c r="T317" s="235"/>
      <c r="AT317" s="236" t="s">
        <v>513</v>
      </c>
      <c r="AU317" s="236" t="s">
        <v>82</v>
      </c>
      <c r="AV317" s="12" t="s">
        <v>82</v>
      </c>
      <c r="AW317" s="12" t="s">
        <v>36</v>
      </c>
      <c r="AX317" s="12" t="s">
        <v>73</v>
      </c>
      <c r="AY317" s="236" t="s">
        <v>492</v>
      </c>
    </row>
    <row r="318" spans="2:65" s="12" customFormat="1">
      <c r="B318" s="225"/>
      <c r="C318" s="226"/>
      <c r="D318" s="221" t="s">
        <v>513</v>
      </c>
      <c r="E318" s="248" t="s">
        <v>23</v>
      </c>
      <c r="F318" s="249" t="s">
        <v>901</v>
      </c>
      <c r="G318" s="226"/>
      <c r="H318" s="250">
        <v>7.6999999999999999E-2</v>
      </c>
      <c r="I318" s="231"/>
      <c r="J318" s="226"/>
      <c r="K318" s="226"/>
      <c r="L318" s="232"/>
      <c r="M318" s="233"/>
      <c r="N318" s="234"/>
      <c r="O318" s="234"/>
      <c r="P318" s="234"/>
      <c r="Q318" s="234"/>
      <c r="R318" s="234"/>
      <c r="S318" s="234"/>
      <c r="T318" s="235"/>
      <c r="AT318" s="236" t="s">
        <v>513</v>
      </c>
      <c r="AU318" s="236" t="s">
        <v>82</v>
      </c>
      <c r="AV318" s="12" t="s">
        <v>82</v>
      </c>
      <c r="AW318" s="12" t="s">
        <v>36</v>
      </c>
      <c r="AX318" s="12" t="s">
        <v>73</v>
      </c>
      <c r="AY318" s="236" t="s">
        <v>492</v>
      </c>
    </row>
    <row r="319" spans="2:65" s="12" customFormat="1">
      <c r="B319" s="225"/>
      <c r="C319" s="226"/>
      <c r="D319" s="221" t="s">
        <v>513</v>
      </c>
      <c r="E319" s="248" t="s">
        <v>23</v>
      </c>
      <c r="F319" s="249" t="s">
        <v>902</v>
      </c>
      <c r="G319" s="226"/>
      <c r="H319" s="250">
        <v>0.13700000000000001</v>
      </c>
      <c r="I319" s="231"/>
      <c r="J319" s="226"/>
      <c r="K319" s="226"/>
      <c r="L319" s="232"/>
      <c r="M319" s="233"/>
      <c r="N319" s="234"/>
      <c r="O319" s="234"/>
      <c r="P319" s="234"/>
      <c r="Q319" s="234"/>
      <c r="R319" s="234"/>
      <c r="S319" s="234"/>
      <c r="T319" s="235"/>
      <c r="AT319" s="236" t="s">
        <v>513</v>
      </c>
      <c r="AU319" s="236" t="s">
        <v>82</v>
      </c>
      <c r="AV319" s="12" t="s">
        <v>82</v>
      </c>
      <c r="AW319" s="12" t="s">
        <v>36</v>
      </c>
      <c r="AX319" s="12" t="s">
        <v>73</v>
      </c>
      <c r="AY319" s="236" t="s">
        <v>492</v>
      </c>
    </row>
    <row r="320" spans="2:65" s="12" customFormat="1">
      <c r="B320" s="225"/>
      <c r="C320" s="226"/>
      <c r="D320" s="221" t="s">
        <v>513</v>
      </c>
      <c r="E320" s="248" t="s">
        <v>23</v>
      </c>
      <c r="F320" s="249" t="s">
        <v>903</v>
      </c>
      <c r="G320" s="226"/>
      <c r="H320" s="250">
        <v>0.35399999999999998</v>
      </c>
      <c r="I320" s="231"/>
      <c r="J320" s="226"/>
      <c r="K320" s="226"/>
      <c r="L320" s="232"/>
      <c r="M320" s="233"/>
      <c r="N320" s="234"/>
      <c r="O320" s="234"/>
      <c r="P320" s="234"/>
      <c r="Q320" s="234"/>
      <c r="R320" s="234"/>
      <c r="S320" s="234"/>
      <c r="T320" s="235"/>
      <c r="AT320" s="236" t="s">
        <v>513</v>
      </c>
      <c r="AU320" s="236" t="s">
        <v>82</v>
      </c>
      <c r="AV320" s="12" t="s">
        <v>82</v>
      </c>
      <c r="AW320" s="12" t="s">
        <v>36</v>
      </c>
      <c r="AX320" s="12" t="s">
        <v>73</v>
      </c>
      <c r="AY320" s="236" t="s">
        <v>492</v>
      </c>
    </row>
    <row r="321" spans="2:51" s="12" customFormat="1">
      <c r="B321" s="225"/>
      <c r="C321" s="226"/>
      <c r="D321" s="221" t="s">
        <v>513</v>
      </c>
      <c r="E321" s="248" t="s">
        <v>23</v>
      </c>
      <c r="F321" s="249" t="s">
        <v>904</v>
      </c>
      <c r="G321" s="226"/>
      <c r="H321" s="250">
        <v>0.63</v>
      </c>
      <c r="I321" s="231"/>
      <c r="J321" s="226"/>
      <c r="K321" s="226"/>
      <c r="L321" s="232"/>
      <c r="M321" s="233"/>
      <c r="N321" s="234"/>
      <c r="O321" s="234"/>
      <c r="P321" s="234"/>
      <c r="Q321" s="234"/>
      <c r="R321" s="234"/>
      <c r="S321" s="234"/>
      <c r="T321" s="235"/>
      <c r="AT321" s="236" t="s">
        <v>513</v>
      </c>
      <c r="AU321" s="236" t="s">
        <v>82</v>
      </c>
      <c r="AV321" s="12" t="s">
        <v>82</v>
      </c>
      <c r="AW321" s="12" t="s">
        <v>36</v>
      </c>
      <c r="AX321" s="12" t="s">
        <v>73</v>
      </c>
      <c r="AY321" s="236" t="s">
        <v>492</v>
      </c>
    </row>
    <row r="322" spans="2:51" s="12" customFormat="1">
      <c r="B322" s="225"/>
      <c r="C322" s="226"/>
      <c r="D322" s="221" t="s">
        <v>513</v>
      </c>
      <c r="E322" s="248" t="s">
        <v>23</v>
      </c>
      <c r="F322" s="249" t="s">
        <v>905</v>
      </c>
      <c r="G322" s="226"/>
      <c r="H322" s="250">
        <v>0.316</v>
      </c>
      <c r="I322" s="231"/>
      <c r="J322" s="226"/>
      <c r="K322" s="226"/>
      <c r="L322" s="232"/>
      <c r="M322" s="233"/>
      <c r="N322" s="234"/>
      <c r="O322" s="234"/>
      <c r="P322" s="234"/>
      <c r="Q322" s="234"/>
      <c r="R322" s="234"/>
      <c r="S322" s="234"/>
      <c r="T322" s="235"/>
      <c r="AT322" s="236" t="s">
        <v>513</v>
      </c>
      <c r="AU322" s="236" t="s">
        <v>82</v>
      </c>
      <c r="AV322" s="12" t="s">
        <v>82</v>
      </c>
      <c r="AW322" s="12" t="s">
        <v>36</v>
      </c>
      <c r="AX322" s="12" t="s">
        <v>73</v>
      </c>
      <c r="AY322" s="236" t="s">
        <v>492</v>
      </c>
    </row>
    <row r="323" spans="2:51" s="12" customFormat="1">
      <c r="B323" s="225"/>
      <c r="C323" s="226"/>
      <c r="D323" s="221" t="s">
        <v>513</v>
      </c>
      <c r="E323" s="248" t="s">
        <v>23</v>
      </c>
      <c r="F323" s="249" t="s">
        <v>906</v>
      </c>
      <c r="G323" s="226"/>
      <c r="H323" s="250">
        <v>7.9000000000000001E-2</v>
      </c>
      <c r="I323" s="231"/>
      <c r="J323" s="226"/>
      <c r="K323" s="226"/>
      <c r="L323" s="232"/>
      <c r="M323" s="233"/>
      <c r="N323" s="234"/>
      <c r="O323" s="234"/>
      <c r="P323" s="234"/>
      <c r="Q323" s="234"/>
      <c r="R323" s="234"/>
      <c r="S323" s="234"/>
      <c r="T323" s="235"/>
      <c r="AT323" s="236" t="s">
        <v>513</v>
      </c>
      <c r="AU323" s="236" t="s">
        <v>82</v>
      </c>
      <c r="AV323" s="12" t="s">
        <v>82</v>
      </c>
      <c r="AW323" s="12" t="s">
        <v>36</v>
      </c>
      <c r="AX323" s="12" t="s">
        <v>73</v>
      </c>
      <c r="AY323" s="236" t="s">
        <v>492</v>
      </c>
    </row>
    <row r="324" spans="2:51" s="12" customFormat="1">
      <c r="B324" s="225"/>
      <c r="C324" s="226"/>
      <c r="D324" s="221" t="s">
        <v>513</v>
      </c>
      <c r="E324" s="248" t="s">
        <v>23</v>
      </c>
      <c r="F324" s="249" t="s">
        <v>907</v>
      </c>
      <c r="G324" s="226"/>
      <c r="H324" s="250">
        <v>0.28100000000000003</v>
      </c>
      <c r="I324" s="231"/>
      <c r="J324" s="226"/>
      <c r="K324" s="226"/>
      <c r="L324" s="232"/>
      <c r="M324" s="233"/>
      <c r="N324" s="234"/>
      <c r="O324" s="234"/>
      <c r="P324" s="234"/>
      <c r="Q324" s="234"/>
      <c r="R324" s="234"/>
      <c r="S324" s="234"/>
      <c r="T324" s="235"/>
      <c r="AT324" s="236" t="s">
        <v>513</v>
      </c>
      <c r="AU324" s="236" t="s">
        <v>82</v>
      </c>
      <c r="AV324" s="12" t="s">
        <v>82</v>
      </c>
      <c r="AW324" s="12" t="s">
        <v>36</v>
      </c>
      <c r="AX324" s="12" t="s">
        <v>73</v>
      </c>
      <c r="AY324" s="236" t="s">
        <v>492</v>
      </c>
    </row>
    <row r="325" spans="2:51" s="12" customFormat="1">
      <c r="B325" s="225"/>
      <c r="C325" s="226"/>
      <c r="D325" s="221" t="s">
        <v>513</v>
      </c>
      <c r="E325" s="248" t="s">
        <v>23</v>
      </c>
      <c r="F325" s="249" t="s">
        <v>908</v>
      </c>
      <c r="G325" s="226"/>
      <c r="H325" s="250">
        <v>0.24</v>
      </c>
      <c r="I325" s="231"/>
      <c r="J325" s="226"/>
      <c r="K325" s="226"/>
      <c r="L325" s="232"/>
      <c r="M325" s="233"/>
      <c r="N325" s="234"/>
      <c r="O325" s="234"/>
      <c r="P325" s="234"/>
      <c r="Q325" s="234"/>
      <c r="R325" s="234"/>
      <c r="S325" s="234"/>
      <c r="T325" s="235"/>
      <c r="AT325" s="236" t="s">
        <v>513</v>
      </c>
      <c r="AU325" s="236" t="s">
        <v>82</v>
      </c>
      <c r="AV325" s="12" t="s">
        <v>82</v>
      </c>
      <c r="AW325" s="12" t="s">
        <v>36</v>
      </c>
      <c r="AX325" s="12" t="s">
        <v>73</v>
      </c>
      <c r="AY325" s="236" t="s">
        <v>492</v>
      </c>
    </row>
    <row r="326" spans="2:51" s="12" customFormat="1">
      <c r="B326" s="225"/>
      <c r="C326" s="226"/>
      <c r="D326" s="221" t="s">
        <v>513</v>
      </c>
      <c r="E326" s="248" t="s">
        <v>23</v>
      </c>
      <c r="F326" s="249" t="s">
        <v>909</v>
      </c>
      <c r="G326" s="226"/>
      <c r="H326" s="250">
        <v>0.42699999999999999</v>
      </c>
      <c r="I326" s="231"/>
      <c r="J326" s="226"/>
      <c r="K326" s="226"/>
      <c r="L326" s="232"/>
      <c r="M326" s="233"/>
      <c r="N326" s="234"/>
      <c r="O326" s="234"/>
      <c r="P326" s="234"/>
      <c r="Q326" s="234"/>
      <c r="R326" s="234"/>
      <c r="S326" s="234"/>
      <c r="T326" s="235"/>
      <c r="AT326" s="236" t="s">
        <v>513</v>
      </c>
      <c r="AU326" s="236" t="s">
        <v>82</v>
      </c>
      <c r="AV326" s="12" t="s">
        <v>82</v>
      </c>
      <c r="AW326" s="12" t="s">
        <v>36</v>
      </c>
      <c r="AX326" s="12" t="s">
        <v>73</v>
      </c>
      <c r="AY326" s="236" t="s">
        <v>492</v>
      </c>
    </row>
    <row r="327" spans="2:51" s="12" customFormat="1">
      <c r="B327" s="225"/>
      <c r="C327" s="226"/>
      <c r="D327" s="221" t="s">
        <v>513</v>
      </c>
      <c r="E327" s="248" t="s">
        <v>23</v>
      </c>
      <c r="F327" s="249" t="s">
        <v>910</v>
      </c>
      <c r="G327" s="226"/>
      <c r="H327" s="250">
        <v>0.40100000000000002</v>
      </c>
      <c r="I327" s="231"/>
      <c r="J327" s="226"/>
      <c r="K327" s="226"/>
      <c r="L327" s="232"/>
      <c r="M327" s="233"/>
      <c r="N327" s="234"/>
      <c r="O327" s="234"/>
      <c r="P327" s="234"/>
      <c r="Q327" s="234"/>
      <c r="R327" s="234"/>
      <c r="S327" s="234"/>
      <c r="T327" s="235"/>
      <c r="AT327" s="236" t="s">
        <v>513</v>
      </c>
      <c r="AU327" s="236" t="s">
        <v>82</v>
      </c>
      <c r="AV327" s="12" t="s">
        <v>82</v>
      </c>
      <c r="AW327" s="12" t="s">
        <v>36</v>
      </c>
      <c r="AX327" s="12" t="s">
        <v>73</v>
      </c>
      <c r="AY327" s="236" t="s">
        <v>492</v>
      </c>
    </row>
    <row r="328" spans="2:51" s="12" customFormat="1">
      <c r="B328" s="225"/>
      <c r="C328" s="226"/>
      <c r="D328" s="221" t="s">
        <v>513</v>
      </c>
      <c r="E328" s="248" t="s">
        <v>23</v>
      </c>
      <c r="F328" s="249" t="s">
        <v>911</v>
      </c>
      <c r="G328" s="226"/>
      <c r="H328" s="250">
        <v>0.22600000000000001</v>
      </c>
      <c r="I328" s="231"/>
      <c r="J328" s="226"/>
      <c r="K328" s="226"/>
      <c r="L328" s="232"/>
      <c r="M328" s="233"/>
      <c r="N328" s="234"/>
      <c r="O328" s="234"/>
      <c r="P328" s="234"/>
      <c r="Q328" s="234"/>
      <c r="R328" s="234"/>
      <c r="S328" s="234"/>
      <c r="T328" s="235"/>
      <c r="AT328" s="236" t="s">
        <v>513</v>
      </c>
      <c r="AU328" s="236" t="s">
        <v>82</v>
      </c>
      <c r="AV328" s="12" t="s">
        <v>82</v>
      </c>
      <c r="AW328" s="12" t="s">
        <v>36</v>
      </c>
      <c r="AX328" s="12" t="s">
        <v>73</v>
      </c>
      <c r="AY328" s="236" t="s">
        <v>492</v>
      </c>
    </row>
    <row r="329" spans="2:51" s="12" customFormat="1">
      <c r="B329" s="225"/>
      <c r="C329" s="226"/>
      <c r="D329" s="221" t="s">
        <v>513</v>
      </c>
      <c r="E329" s="248" t="s">
        <v>23</v>
      </c>
      <c r="F329" s="249" t="s">
        <v>912</v>
      </c>
      <c r="G329" s="226"/>
      <c r="H329" s="250">
        <v>3.996</v>
      </c>
      <c r="I329" s="231"/>
      <c r="J329" s="226"/>
      <c r="K329" s="226"/>
      <c r="L329" s="232"/>
      <c r="M329" s="233"/>
      <c r="N329" s="234"/>
      <c r="O329" s="234"/>
      <c r="P329" s="234"/>
      <c r="Q329" s="234"/>
      <c r="R329" s="234"/>
      <c r="S329" s="234"/>
      <c r="T329" s="235"/>
      <c r="AT329" s="236" t="s">
        <v>513</v>
      </c>
      <c r="AU329" s="236" t="s">
        <v>82</v>
      </c>
      <c r="AV329" s="12" t="s">
        <v>82</v>
      </c>
      <c r="AW329" s="12" t="s">
        <v>36</v>
      </c>
      <c r="AX329" s="12" t="s">
        <v>73</v>
      </c>
      <c r="AY329" s="236" t="s">
        <v>492</v>
      </c>
    </row>
    <row r="330" spans="2:51" s="12" customFormat="1">
      <c r="B330" s="225"/>
      <c r="C330" s="226"/>
      <c r="D330" s="221" t="s">
        <v>513</v>
      </c>
      <c r="E330" s="248" t="s">
        <v>23</v>
      </c>
      <c r="F330" s="249" t="s">
        <v>913</v>
      </c>
      <c r="G330" s="226"/>
      <c r="H330" s="250">
        <v>8.3000000000000004E-2</v>
      </c>
      <c r="I330" s="231"/>
      <c r="J330" s="226"/>
      <c r="K330" s="226"/>
      <c r="L330" s="232"/>
      <c r="M330" s="233"/>
      <c r="N330" s="234"/>
      <c r="O330" s="234"/>
      <c r="P330" s="234"/>
      <c r="Q330" s="234"/>
      <c r="R330" s="234"/>
      <c r="S330" s="234"/>
      <c r="T330" s="235"/>
      <c r="AT330" s="236" t="s">
        <v>513</v>
      </c>
      <c r="AU330" s="236" t="s">
        <v>82</v>
      </c>
      <c r="AV330" s="12" t="s">
        <v>82</v>
      </c>
      <c r="AW330" s="12" t="s">
        <v>36</v>
      </c>
      <c r="AX330" s="12" t="s">
        <v>73</v>
      </c>
      <c r="AY330" s="236" t="s">
        <v>492</v>
      </c>
    </row>
    <row r="331" spans="2:51" s="12" customFormat="1">
      <c r="B331" s="225"/>
      <c r="C331" s="226"/>
      <c r="D331" s="221" t="s">
        <v>513</v>
      </c>
      <c r="E331" s="248" t="s">
        <v>23</v>
      </c>
      <c r="F331" s="249" t="s">
        <v>914</v>
      </c>
      <c r="G331" s="226"/>
      <c r="H331" s="250">
        <v>0.47399999999999998</v>
      </c>
      <c r="I331" s="231"/>
      <c r="J331" s="226"/>
      <c r="K331" s="226"/>
      <c r="L331" s="232"/>
      <c r="M331" s="233"/>
      <c r="N331" s="234"/>
      <c r="O331" s="234"/>
      <c r="P331" s="234"/>
      <c r="Q331" s="234"/>
      <c r="R331" s="234"/>
      <c r="S331" s="234"/>
      <c r="T331" s="235"/>
      <c r="AT331" s="236" t="s">
        <v>513</v>
      </c>
      <c r="AU331" s="236" t="s">
        <v>82</v>
      </c>
      <c r="AV331" s="12" t="s">
        <v>82</v>
      </c>
      <c r="AW331" s="12" t="s">
        <v>36</v>
      </c>
      <c r="AX331" s="12" t="s">
        <v>73</v>
      </c>
      <c r="AY331" s="236" t="s">
        <v>492</v>
      </c>
    </row>
    <row r="332" spans="2:51" s="12" customFormat="1">
      <c r="B332" s="225"/>
      <c r="C332" s="226"/>
      <c r="D332" s="221" t="s">
        <v>513</v>
      </c>
      <c r="E332" s="248" t="s">
        <v>23</v>
      </c>
      <c r="F332" s="249" t="s">
        <v>915</v>
      </c>
      <c r="G332" s="226"/>
      <c r="H332" s="250">
        <v>6.6000000000000003E-2</v>
      </c>
      <c r="I332" s="231"/>
      <c r="J332" s="226"/>
      <c r="K332" s="226"/>
      <c r="L332" s="232"/>
      <c r="M332" s="233"/>
      <c r="N332" s="234"/>
      <c r="O332" s="234"/>
      <c r="P332" s="234"/>
      <c r="Q332" s="234"/>
      <c r="R332" s="234"/>
      <c r="S332" s="234"/>
      <c r="T332" s="235"/>
      <c r="AT332" s="236" t="s">
        <v>513</v>
      </c>
      <c r="AU332" s="236" t="s">
        <v>82</v>
      </c>
      <c r="AV332" s="12" t="s">
        <v>82</v>
      </c>
      <c r="AW332" s="12" t="s">
        <v>36</v>
      </c>
      <c r="AX332" s="12" t="s">
        <v>73</v>
      </c>
      <c r="AY332" s="236" t="s">
        <v>492</v>
      </c>
    </row>
    <row r="333" spans="2:51" s="12" customFormat="1">
      <c r="B333" s="225"/>
      <c r="C333" s="226"/>
      <c r="D333" s="221" t="s">
        <v>513</v>
      </c>
      <c r="E333" s="248" t="s">
        <v>23</v>
      </c>
      <c r="F333" s="249" t="s">
        <v>916</v>
      </c>
      <c r="G333" s="226"/>
      <c r="H333" s="250">
        <v>3.3000000000000002E-2</v>
      </c>
      <c r="I333" s="231"/>
      <c r="J333" s="226"/>
      <c r="K333" s="226"/>
      <c r="L333" s="232"/>
      <c r="M333" s="233"/>
      <c r="N333" s="234"/>
      <c r="O333" s="234"/>
      <c r="P333" s="234"/>
      <c r="Q333" s="234"/>
      <c r="R333" s="234"/>
      <c r="S333" s="234"/>
      <c r="T333" s="235"/>
      <c r="AT333" s="236" t="s">
        <v>513</v>
      </c>
      <c r="AU333" s="236" t="s">
        <v>82</v>
      </c>
      <c r="AV333" s="12" t="s">
        <v>82</v>
      </c>
      <c r="AW333" s="12" t="s">
        <v>36</v>
      </c>
      <c r="AX333" s="12" t="s">
        <v>73</v>
      </c>
      <c r="AY333" s="236" t="s">
        <v>492</v>
      </c>
    </row>
    <row r="334" spans="2:51" s="12" customFormat="1">
      <c r="B334" s="225"/>
      <c r="C334" s="226"/>
      <c r="D334" s="221" t="s">
        <v>513</v>
      </c>
      <c r="E334" s="248" t="s">
        <v>23</v>
      </c>
      <c r="F334" s="249" t="s">
        <v>917</v>
      </c>
      <c r="G334" s="226"/>
      <c r="H334" s="250">
        <v>0.23400000000000001</v>
      </c>
      <c r="I334" s="231"/>
      <c r="J334" s="226"/>
      <c r="K334" s="226"/>
      <c r="L334" s="232"/>
      <c r="M334" s="233"/>
      <c r="N334" s="234"/>
      <c r="O334" s="234"/>
      <c r="P334" s="234"/>
      <c r="Q334" s="234"/>
      <c r="R334" s="234"/>
      <c r="S334" s="234"/>
      <c r="T334" s="235"/>
      <c r="AT334" s="236" t="s">
        <v>513</v>
      </c>
      <c r="AU334" s="236" t="s">
        <v>82</v>
      </c>
      <c r="AV334" s="12" t="s">
        <v>82</v>
      </c>
      <c r="AW334" s="12" t="s">
        <v>36</v>
      </c>
      <c r="AX334" s="12" t="s">
        <v>73</v>
      </c>
      <c r="AY334" s="236" t="s">
        <v>492</v>
      </c>
    </row>
    <row r="335" spans="2:51" s="12" customFormat="1">
      <c r="B335" s="225"/>
      <c r="C335" s="226"/>
      <c r="D335" s="221" t="s">
        <v>513</v>
      </c>
      <c r="E335" s="248" t="s">
        <v>23</v>
      </c>
      <c r="F335" s="249" t="s">
        <v>918</v>
      </c>
      <c r="G335" s="226"/>
      <c r="H335" s="250">
        <v>0.33300000000000002</v>
      </c>
      <c r="I335" s="231"/>
      <c r="J335" s="226"/>
      <c r="K335" s="226"/>
      <c r="L335" s="232"/>
      <c r="M335" s="233"/>
      <c r="N335" s="234"/>
      <c r="O335" s="234"/>
      <c r="P335" s="234"/>
      <c r="Q335" s="234"/>
      <c r="R335" s="234"/>
      <c r="S335" s="234"/>
      <c r="T335" s="235"/>
      <c r="AT335" s="236" t="s">
        <v>513</v>
      </c>
      <c r="AU335" s="236" t="s">
        <v>82</v>
      </c>
      <c r="AV335" s="12" t="s">
        <v>82</v>
      </c>
      <c r="AW335" s="12" t="s">
        <v>36</v>
      </c>
      <c r="AX335" s="12" t="s">
        <v>73</v>
      </c>
      <c r="AY335" s="236" t="s">
        <v>492</v>
      </c>
    </row>
    <row r="336" spans="2:51" s="12" customFormat="1">
      <c r="B336" s="225"/>
      <c r="C336" s="226"/>
      <c r="D336" s="221" t="s">
        <v>513</v>
      </c>
      <c r="E336" s="248" t="s">
        <v>23</v>
      </c>
      <c r="F336" s="249" t="s">
        <v>919</v>
      </c>
      <c r="G336" s="226"/>
      <c r="H336" s="250">
        <v>1.8480000000000001</v>
      </c>
      <c r="I336" s="231"/>
      <c r="J336" s="226"/>
      <c r="K336" s="226"/>
      <c r="L336" s="232"/>
      <c r="M336" s="233"/>
      <c r="N336" s="234"/>
      <c r="O336" s="234"/>
      <c r="P336" s="234"/>
      <c r="Q336" s="234"/>
      <c r="R336" s="234"/>
      <c r="S336" s="234"/>
      <c r="T336" s="235"/>
      <c r="AT336" s="236" t="s">
        <v>513</v>
      </c>
      <c r="AU336" s="236" t="s">
        <v>82</v>
      </c>
      <c r="AV336" s="12" t="s">
        <v>82</v>
      </c>
      <c r="AW336" s="12" t="s">
        <v>36</v>
      </c>
      <c r="AX336" s="12" t="s">
        <v>73</v>
      </c>
      <c r="AY336" s="236" t="s">
        <v>492</v>
      </c>
    </row>
    <row r="337" spans="2:65" s="12" customFormat="1">
      <c r="B337" s="225"/>
      <c r="C337" s="226"/>
      <c r="D337" s="221" t="s">
        <v>513</v>
      </c>
      <c r="E337" s="248" t="s">
        <v>23</v>
      </c>
      <c r="F337" s="249" t="s">
        <v>920</v>
      </c>
      <c r="G337" s="226"/>
      <c r="H337" s="250">
        <v>0.255</v>
      </c>
      <c r="I337" s="231"/>
      <c r="J337" s="226"/>
      <c r="K337" s="226"/>
      <c r="L337" s="232"/>
      <c r="M337" s="233"/>
      <c r="N337" s="234"/>
      <c r="O337" s="234"/>
      <c r="P337" s="234"/>
      <c r="Q337" s="234"/>
      <c r="R337" s="234"/>
      <c r="S337" s="234"/>
      <c r="T337" s="235"/>
      <c r="AT337" s="236" t="s">
        <v>513</v>
      </c>
      <c r="AU337" s="236" t="s">
        <v>82</v>
      </c>
      <c r="AV337" s="12" t="s">
        <v>82</v>
      </c>
      <c r="AW337" s="12" t="s">
        <v>36</v>
      </c>
      <c r="AX337" s="12" t="s">
        <v>73</v>
      </c>
      <c r="AY337" s="236" t="s">
        <v>492</v>
      </c>
    </row>
    <row r="338" spans="2:65" s="12" customFormat="1">
      <c r="B338" s="225"/>
      <c r="C338" s="226"/>
      <c r="D338" s="221" t="s">
        <v>513</v>
      </c>
      <c r="E338" s="248" t="s">
        <v>23</v>
      </c>
      <c r="F338" s="249" t="s">
        <v>921</v>
      </c>
      <c r="G338" s="226"/>
      <c r="H338" s="250">
        <v>3.5999999999999997E-2</v>
      </c>
      <c r="I338" s="231"/>
      <c r="J338" s="226"/>
      <c r="K338" s="226"/>
      <c r="L338" s="232"/>
      <c r="M338" s="233"/>
      <c r="N338" s="234"/>
      <c r="O338" s="234"/>
      <c r="P338" s="234"/>
      <c r="Q338" s="234"/>
      <c r="R338" s="234"/>
      <c r="S338" s="234"/>
      <c r="T338" s="235"/>
      <c r="AT338" s="236" t="s">
        <v>513</v>
      </c>
      <c r="AU338" s="236" t="s">
        <v>82</v>
      </c>
      <c r="AV338" s="12" t="s">
        <v>82</v>
      </c>
      <c r="AW338" s="12" t="s">
        <v>36</v>
      </c>
      <c r="AX338" s="12" t="s">
        <v>73</v>
      </c>
      <c r="AY338" s="236" t="s">
        <v>492</v>
      </c>
    </row>
    <row r="339" spans="2:65" s="12" customFormat="1">
      <c r="B339" s="225"/>
      <c r="C339" s="226"/>
      <c r="D339" s="221" t="s">
        <v>513</v>
      </c>
      <c r="E339" s="248" t="s">
        <v>23</v>
      </c>
      <c r="F339" s="249" t="s">
        <v>922</v>
      </c>
      <c r="G339" s="226"/>
      <c r="H339" s="250">
        <v>7.1999999999999995E-2</v>
      </c>
      <c r="I339" s="231"/>
      <c r="J339" s="226"/>
      <c r="K339" s="226"/>
      <c r="L339" s="232"/>
      <c r="M339" s="233"/>
      <c r="N339" s="234"/>
      <c r="O339" s="234"/>
      <c r="P339" s="234"/>
      <c r="Q339" s="234"/>
      <c r="R339" s="234"/>
      <c r="S339" s="234"/>
      <c r="T339" s="235"/>
      <c r="AT339" s="236" t="s">
        <v>513</v>
      </c>
      <c r="AU339" s="236" t="s">
        <v>82</v>
      </c>
      <c r="AV339" s="12" t="s">
        <v>82</v>
      </c>
      <c r="AW339" s="12" t="s">
        <v>36</v>
      </c>
      <c r="AX339" s="12" t="s">
        <v>73</v>
      </c>
      <c r="AY339" s="236" t="s">
        <v>492</v>
      </c>
    </row>
    <row r="340" spans="2:65" s="12" customFormat="1">
      <c r="B340" s="225"/>
      <c r="C340" s="226"/>
      <c r="D340" s="221" t="s">
        <v>513</v>
      </c>
      <c r="E340" s="248" t="s">
        <v>23</v>
      </c>
      <c r="F340" s="249" t="s">
        <v>923</v>
      </c>
      <c r="G340" s="226"/>
      <c r="H340" s="250">
        <v>0.191</v>
      </c>
      <c r="I340" s="231"/>
      <c r="J340" s="226"/>
      <c r="K340" s="226"/>
      <c r="L340" s="232"/>
      <c r="M340" s="233"/>
      <c r="N340" s="234"/>
      <c r="O340" s="234"/>
      <c r="P340" s="234"/>
      <c r="Q340" s="234"/>
      <c r="R340" s="234"/>
      <c r="S340" s="234"/>
      <c r="T340" s="235"/>
      <c r="AT340" s="236" t="s">
        <v>513</v>
      </c>
      <c r="AU340" s="236" t="s">
        <v>82</v>
      </c>
      <c r="AV340" s="12" t="s">
        <v>82</v>
      </c>
      <c r="AW340" s="12" t="s">
        <v>36</v>
      </c>
      <c r="AX340" s="12" t="s">
        <v>73</v>
      </c>
      <c r="AY340" s="236" t="s">
        <v>492</v>
      </c>
    </row>
    <row r="341" spans="2:65" s="12" customFormat="1">
      <c r="B341" s="225"/>
      <c r="C341" s="226"/>
      <c r="D341" s="221" t="s">
        <v>513</v>
      </c>
      <c r="E341" s="248" t="s">
        <v>23</v>
      </c>
      <c r="F341" s="249" t="s">
        <v>924</v>
      </c>
      <c r="G341" s="226"/>
      <c r="H341" s="250">
        <v>0.41199999999999998</v>
      </c>
      <c r="I341" s="231"/>
      <c r="J341" s="226"/>
      <c r="K341" s="226"/>
      <c r="L341" s="232"/>
      <c r="M341" s="233"/>
      <c r="N341" s="234"/>
      <c r="O341" s="234"/>
      <c r="P341" s="234"/>
      <c r="Q341" s="234"/>
      <c r="R341" s="234"/>
      <c r="S341" s="234"/>
      <c r="T341" s="235"/>
      <c r="AT341" s="236" t="s">
        <v>513</v>
      </c>
      <c r="AU341" s="236" t="s">
        <v>82</v>
      </c>
      <c r="AV341" s="12" t="s">
        <v>82</v>
      </c>
      <c r="AW341" s="12" t="s">
        <v>36</v>
      </c>
      <c r="AX341" s="12" t="s">
        <v>73</v>
      </c>
      <c r="AY341" s="236" t="s">
        <v>492</v>
      </c>
    </row>
    <row r="342" spans="2:65" s="12" customFormat="1">
      <c r="B342" s="225"/>
      <c r="C342" s="226"/>
      <c r="D342" s="221" t="s">
        <v>513</v>
      </c>
      <c r="E342" s="248" t="s">
        <v>23</v>
      </c>
      <c r="F342" s="249" t="s">
        <v>925</v>
      </c>
      <c r="G342" s="226"/>
      <c r="H342" s="250">
        <v>0.92</v>
      </c>
      <c r="I342" s="231"/>
      <c r="J342" s="226"/>
      <c r="K342" s="226"/>
      <c r="L342" s="232"/>
      <c r="M342" s="233"/>
      <c r="N342" s="234"/>
      <c r="O342" s="234"/>
      <c r="P342" s="234"/>
      <c r="Q342" s="234"/>
      <c r="R342" s="234"/>
      <c r="S342" s="234"/>
      <c r="T342" s="235"/>
      <c r="AT342" s="236" t="s">
        <v>513</v>
      </c>
      <c r="AU342" s="236" t="s">
        <v>82</v>
      </c>
      <c r="AV342" s="12" t="s">
        <v>82</v>
      </c>
      <c r="AW342" s="12" t="s">
        <v>36</v>
      </c>
      <c r="AX342" s="12" t="s">
        <v>73</v>
      </c>
      <c r="AY342" s="236" t="s">
        <v>492</v>
      </c>
    </row>
    <row r="343" spans="2:65" s="12" customFormat="1">
      <c r="B343" s="225"/>
      <c r="C343" s="226"/>
      <c r="D343" s="221" t="s">
        <v>513</v>
      </c>
      <c r="E343" s="248" t="s">
        <v>23</v>
      </c>
      <c r="F343" s="249" t="s">
        <v>926</v>
      </c>
      <c r="G343" s="226"/>
      <c r="H343" s="250">
        <v>0.72</v>
      </c>
      <c r="I343" s="231"/>
      <c r="J343" s="226"/>
      <c r="K343" s="226"/>
      <c r="L343" s="232"/>
      <c r="M343" s="233"/>
      <c r="N343" s="234"/>
      <c r="O343" s="234"/>
      <c r="P343" s="234"/>
      <c r="Q343" s="234"/>
      <c r="R343" s="234"/>
      <c r="S343" s="234"/>
      <c r="T343" s="235"/>
      <c r="AT343" s="236" t="s">
        <v>513</v>
      </c>
      <c r="AU343" s="236" t="s">
        <v>82</v>
      </c>
      <c r="AV343" s="12" t="s">
        <v>82</v>
      </c>
      <c r="AW343" s="12" t="s">
        <v>36</v>
      </c>
      <c r="AX343" s="12" t="s">
        <v>73</v>
      </c>
      <c r="AY343" s="236" t="s">
        <v>492</v>
      </c>
    </row>
    <row r="344" spans="2:65" s="14" customFormat="1">
      <c r="B344" s="251"/>
      <c r="C344" s="252"/>
      <c r="D344" s="227" t="s">
        <v>513</v>
      </c>
      <c r="E344" s="253" t="s">
        <v>23</v>
      </c>
      <c r="F344" s="254" t="s">
        <v>560</v>
      </c>
      <c r="G344" s="252"/>
      <c r="H344" s="255">
        <v>14.696999999999999</v>
      </c>
      <c r="I344" s="256"/>
      <c r="J344" s="252"/>
      <c r="K344" s="252"/>
      <c r="L344" s="257"/>
      <c r="M344" s="258"/>
      <c r="N344" s="259"/>
      <c r="O344" s="259"/>
      <c r="P344" s="259"/>
      <c r="Q344" s="259"/>
      <c r="R344" s="259"/>
      <c r="S344" s="259"/>
      <c r="T344" s="260"/>
      <c r="AT344" s="261" t="s">
        <v>513</v>
      </c>
      <c r="AU344" s="261" t="s">
        <v>82</v>
      </c>
      <c r="AV344" s="14" t="s">
        <v>502</v>
      </c>
      <c r="AW344" s="14" t="s">
        <v>36</v>
      </c>
      <c r="AX344" s="14" t="s">
        <v>80</v>
      </c>
      <c r="AY344" s="261" t="s">
        <v>492</v>
      </c>
    </row>
    <row r="345" spans="2:65" s="1" customFormat="1" ht="25.5" customHeight="1">
      <c r="B345" s="42"/>
      <c r="C345" s="209" t="s">
        <v>927</v>
      </c>
      <c r="D345" s="209" t="s">
        <v>498</v>
      </c>
      <c r="E345" s="210" t="s">
        <v>928</v>
      </c>
      <c r="F345" s="211" t="s">
        <v>929</v>
      </c>
      <c r="G345" s="212" t="s">
        <v>180</v>
      </c>
      <c r="H345" s="213">
        <v>99</v>
      </c>
      <c r="I345" s="214"/>
      <c r="J345" s="215">
        <f>ROUND(I345*H345,2)</f>
        <v>0</v>
      </c>
      <c r="K345" s="211" t="s">
        <v>23</v>
      </c>
      <c r="L345" s="62"/>
      <c r="M345" s="216" t="s">
        <v>23</v>
      </c>
      <c r="N345" s="217" t="s">
        <v>44</v>
      </c>
      <c r="O345" s="43"/>
      <c r="P345" s="218">
        <f>O345*H345</f>
        <v>0</v>
      </c>
      <c r="Q345" s="218">
        <v>0.34661999999999998</v>
      </c>
      <c r="R345" s="218">
        <f>Q345*H345</f>
        <v>34.315379999999998</v>
      </c>
      <c r="S345" s="218">
        <v>0</v>
      </c>
      <c r="T345" s="219">
        <f>S345*H345</f>
        <v>0</v>
      </c>
      <c r="AR345" s="25" t="s">
        <v>502</v>
      </c>
      <c r="AT345" s="25" t="s">
        <v>498</v>
      </c>
      <c r="AU345" s="25" t="s">
        <v>82</v>
      </c>
      <c r="AY345" s="25" t="s">
        <v>492</v>
      </c>
      <c r="BE345" s="220">
        <f>IF(N345="základní",J345,0)</f>
        <v>0</v>
      </c>
      <c r="BF345" s="220">
        <f>IF(N345="snížená",J345,0)</f>
        <v>0</v>
      </c>
      <c r="BG345" s="220">
        <f>IF(N345="zákl. přenesená",J345,0)</f>
        <v>0</v>
      </c>
      <c r="BH345" s="220">
        <f>IF(N345="sníž. přenesená",J345,0)</f>
        <v>0</v>
      </c>
      <c r="BI345" s="220">
        <f>IF(N345="nulová",J345,0)</f>
        <v>0</v>
      </c>
      <c r="BJ345" s="25" t="s">
        <v>80</v>
      </c>
      <c r="BK345" s="220">
        <f>ROUND(I345*H345,2)</f>
        <v>0</v>
      </c>
      <c r="BL345" s="25" t="s">
        <v>502</v>
      </c>
      <c r="BM345" s="25" t="s">
        <v>930</v>
      </c>
    </row>
    <row r="346" spans="2:65" s="1" customFormat="1">
      <c r="B346" s="42"/>
      <c r="C346" s="64"/>
      <c r="D346" s="221" t="s">
        <v>506</v>
      </c>
      <c r="E346" s="64"/>
      <c r="F346" s="222" t="s">
        <v>929</v>
      </c>
      <c r="G346" s="64"/>
      <c r="H346" s="64"/>
      <c r="I346" s="177"/>
      <c r="J346" s="64"/>
      <c r="K346" s="64"/>
      <c r="L346" s="62"/>
      <c r="M346" s="223"/>
      <c r="N346" s="43"/>
      <c r="O346" s="43"/>
      <c r="P346" s="43"/>
      <c r="Q346" s="43"/>
      <c r="R346" s="43"/>
      <c r="S346" s="43"/>
      <c r="T346" s="79"/>
      <c r="AT346" s="25" t="s">
        <v>506</v>
      </c>
      <c r="AU346" s="25" t="s">
        <v>82</v>
      </c>
    </row>
    <row r="347" spans="2:65" s="13" customFormat="1" ht="24">
      <c r="B347" s="237"/>
      <c r="C347" s="238"/>
      <c r="D347" s="221" t="s">
        <v>513</v>
      </c>
      <c r="E347" s="239" t="s">
        <v>23</v>
      </c>
      <c r="F347" s="240" t="s">
        <v>931</v>
      </c>
      <c r="G347" s="238"/>
      <c r="H347" s="241" t="s">
        <v>23</v>
      </c>
      <c r="I347" s="242"/>
      <c r="J347" s="238"/>
      <c r="K347" s="238"/>
      <c r="L347" s="243"/>
      <c r="M347" s="244"/>
      <c r="N347" s="245"/>
      <c r="O347" s="245"/>
      <c r="P347" s="245"/>
      <c r="Q347" s="245"/>
      <c r="R347" s="245"/>
      <c r="S347" s="245"/>
      <c r="T347" s="246"/>
      <c r="AT347" s="247" t="s">
        <v>513</v>
      </c>
      <c r="AU347" s="247" t="s">
        <v>82</v>
      </c>
      <c r="AV347" s="13" t="s">
        <v>80</v>
      </c>
      <c r="AW347" s="13" t="s">
        <v>36</v>
      </c>
      <c r="AX347" s="13" t="s">
        <v>73</v>
      </c>
      <c r="AY347" s="247" t="s">
        <v>492</v>
      </c>
    </row>
    <row r="348" spans="2:65" s="12" customFormat="1">
      <c r="B348" s="225"/>
      <c r="C348" s="226"/>
      <c r="D348" s="221" t="s">
        <v>513</v>
      </c>
      <c r="E348" s="248" t="s">
        <v>23</v>
      </c>
      <c r="F348" s="249" t="s">
        <v>932</v>
      </c>
      <c r="G348" s="226"/>
      <c r="H348" s="250">
        <v>99</v>
      </c>
      <c r="I348" s="231"/>
      <c r="J348" s="226"/>
      <c r="K348" s="226"/>
      <c r="L348" s="232"/>
      <c r="M348" s="233"/>
      <c r="N348" s="234"/>
      <c r="O348" s="234"/>
      <c r="P348" s="234"/>
      <c r="Q348" s="234"/>
      <c r="R348" s="234"/>
      <c r="S348" s="234"/>
      <c r="T348" s="235"/>
      <c r="AT348" s="236" t="s">
        <v>513</v>
      </c>
      <c r="AU348" s="236" t="s">
        <v>82</v>
      </c>
      <c r="AV348" s="12" t="s">
        <v>82</v>
      </c>
      <c r="AW348" s="12" t="s">
        <v>36</v>
      </c>
      <c r="AX348" s="12" t="s">
        <v>73</v>
      </c>
      <c r="AY348" s="236" t="s">
        <v>492</v>
      </c>
    </row>
    <row r="349" spans="2:65" s="14" customFormat="1">
      <c r="B349" s="251"/>
      <c r="C349" s="252"/>
      <c r="D349" s="227" t="s">
        <v>513</v>
      </c>
      <c r="E349" s="253" t="s">
        <v>23</v>
      </c>
      <c r="F349" s="254" t="s">
        <v>560</v>
      </c>
      <c r="G349" s="252"/>
      <c r="H349" s="255">
        <v>99</v>
      </c>
      <c r="I349" s="256"/>
      <c r="J349" s="252"/>
      <c r="K349" s="252"/>
      <c r="L349" s="257"/>
      <c r="M349" s="258"/>
      <c r="N349" s="259"/>
      <c r="O349" s="259"/>
      <c r="P349" s="259"/>
      <c r="Q349" s="259"/>
      <c r="R349" s="259"/>
      <c r="S349" s="259"/>
      <c r="T349" s="260"/>
      <c r="AT349" s="261" t="s">
        <v>513</v>
      </c>
      <c r="AU349" s="261" t="s">
        <v>82</v>
      </c>
      <c r="AV349" s="14" t="s">
        <v>502</v>
      </c>
      <c r="AW349" s="14" t="s">
        <v>36</v>
      </c>
      <c r="AX349" s="14" t="s">
        <v>80</v>
      </c>
      <c r="AY349" s="261" t="s">
        <v>492</v>
      </c>
    </row>
    <row r="350" spans="2:65" s="1" customFormat="1" ht="25.5" customHeight="1">
      <c r="B350" s="42"/>
      <c r="C350" s="209" t="s">
        <v>933</v>
      </c>
      <c r="D350" s="209" t="s">
        <v>498</v>
      </c>
      <c r="E350" s="210" t="s">
        <v>934</v>
      </c>
      <c r="F350" s="211" t="s">
        <v>935</v>
      </c>
      <c r="G350" s="212" t="s">
        <v>180</v>
      </c>
      <c r="H350" s="213">
        <v>14.5</v>
      </c>
      <c r="I350" s="214"/>
      <c r="J350" s="215">
        <f>ROUND(I350*H350,2)</f>
        <v>0</v>
      </c>
      <c r="K350" s="211" t="s">
        <v>23</v>
      </c>
      <c r="L350" s="62"/>
      <c r="M350" s="216" t="s">
        <v>23</v>
      </c>
      <c r="N350" s="217" t="s">
        <v>44</v>
      </c>
      <c r="O350" s="43"/>
      <c r="P350" s="218">
        <f>O350*H350</f>
        <v>0</v>
      </c>
      <c r="Q350" s="218">
        <v>0.55291000000000001</v>
      </c>
      <c r="R350" s="218">
        <f>Q350*H350</f>
        <v>8.017195000000001</v>
      </c>
      <c r="S350" s="218">
        <v>0</v>
      </c>
      <c r="T350" s="219">
        <f>S350*H350</f>
        <v>0</v>
      </c>
      <c r="AR350" s="25" t="s">
        <v>502</v>
      </c>
      <c r="AT350" s="25" t="s">
        <v>498</v>
      </c>
      <c r="AU350" s="25" t="s">
        <v>82</v>
      </c>
      <c r="AY350" s="25" t="s">
        <v>492</v>
      </c>
      <c r="BE350" s="220">
        <f>IF(N350="základní",J350,0)</f>
        <v>0</v>
      </c>
      <c r="BF350" s="220">
        <f>IF(N350="snížená",J350,0)</f>
        <v>0</v>
      </c>
      <c r="BG350" s="220">
        <f>IF(N350="zákl. přenesená",J350,0)</f>
        <v>0</v>
      </c>
      <c r="BH350" s="220">
        <f>IF(N350="sníž. přenesená",J350,0)</f>
        <v>0</v>
      </c>
      <c r="BI350" s="220">
        <f>IF(N350="nulová",J350,0)</f>
        <v>0</v>
      </c>
      <c r="BJ350" s="25" t="s">
        <v>80</v>
      </c>
      <c r="BK350" s="220">
        <f>ROUND(I350*H350,2)</f>
        <v>0</v>
      </c>
      <c r="BL350" s="25" t="s">
        <v>502</v>
      </c>
      <c r="BM350" s="25" t="s">
        <v>936</v>
      </c>
    </row>
    <row r="351" spans="2:65" s="1" customFormat="1" ht="24">
      <c r="B351" s="42"/>
      <c r="C351" s="64"/>
      <c r="D351" s="221" t="s">
        <v>506</v>
      </c>
      <c r="E351" s="64"/>
      <c r="F351" s="222" t="s">
        <v>935</v>
      </c>
      <c r="G351" s="64"/>
      <c r="H351" s="64"/>
      <c r="I351" s="177"/>
      <c r="J351" s="64"/>
      <c r="K351" s="64"/>
      <c r="L351" s="62"/>
      <c r="M351" s="223"/>
      <c r="N351" s="43"/>
      <c r="O351" s="43"/>
      <c r="P351" s="43"/>
      <c r="Q351" s="43"/>
      <c r="R351" s="43"/>
      <c r="S351" s="43"/>
      <c r="T351" s="79"/>
      <c r="AT351" s="25" t="s">
        <v>506</v>
      </c>
      <c r="AU351" s="25" t="s">
        <v>82</v>
      </c>
    </row>
    <row r="352" spans="2:65" s="1" customFormat="1" ht="60">
      <c r="B352" s="42"/>
      <c r="C352" s="64"/>
      <c r="D352" s="221" t="s">
        <v>509</v>
      </c>
      <c r="E352" s="64"/>
      <c r="F352" s="224" t="s">
        <v>937</v>
      </c>
      <c r="G352" s="64"/>
      <c r="H352" s="64"/>
      <c r="I352" s="177"/>
      <c r="J352" s="64"/>
      <c r="K352" s="64"/>
      <c r="L352" s="62"/>
      <c r="M352" s="223"/>
      <c r="N352" s="43"/>
      <c r="O352" s="43"/>
      <c r="P352" s="43"/>
      <c r="Q352" s="43"/>
      <c r="R352" s="43"/>
      <c r="S352" s="43"/>
      <c r="T352" s="79"/>
      <c r="AT352" s="25" t="s">
        <v>509</v>
      </c>
      <c r="AU352" s="25" t="s">
        <v>82</v>
      </c>
    </row>
    <row r="353" spans="2:65" s="13" customFormat="1" ht="24">
      <c r="B353" s="237"/>
      <c r="C353" s="238"/>
      <c r="D353" s="221" t="s">
        <v>513</v>
      </c>
      <c r="E353" s="239" t="s">
        <v>23</v>
      </c>
      <c r="F353" s="240" t="s">
        <v>938</v>
      </c>
      <c r="G353" s="238"/>
      <c r="H353" s="241" t="s">
        <v>23</v>
      </c>
      <c r="I353" s="242"/>
      <c r="J353" s="238"/>
      <c r="K353" s="238"/>
      <c r="L353" s="243"/>
      <c r="M353" s="244"/>
      <c r="N353" s="245"/>
      <c r="O353" s="245"/>
      <c r="P353" s="245"/>
      <c r="Q353" s="245"/>
      <c r="R353" s="245"/>
      <c r="S353" s="245"/>
      <c r="T353" s="246"/>
      <c r="AT353" s="247" t="s">
        <v>513</v>
      </c>
      <c r="AU353" s="247" t="s">
        <v>82</v>
      </c>
      <c r="AV353" s="13" t="s">
        <v>80</v>
      </c>
      <c r="AW353" s="13" t="s">
        <v>36</v>
      </c>
      <c r="AX353" s="13" t="s">
        <v>73</v>
      </c>
      <c r="AY353" s="247" t="s">
        <v>492</v>
      </c>
    </row>
    <row r="354" spans="2:65" s="12" customFormat="1">
      <c r="B354" s="225"/>
      <c r="C354" s="226"/>
      <c r="D354" s="221" t="s">
        <v>513</v>
      </c>
      <c r="E354" s="248" t="s">
        <v>23</v>
      </c>
      <c r="F354" s="249" t="s">
        <v>939</v>
      </c>
      <c r="G354" s="226"/>
      <c r="H354" s="250">
        <v>14.5</v>
      </c>
      <c r="I354" s="231"/>
      <c r="J354" s="226"/>
      <c r="K354" s="226"/>
      <c r="L354" s="232"/>
      <c r="M354" s="233"/>
      <c r="N354" s="234"/>
      <c r="O354" s="234"/>
      <c r="P354" s="234"/>
      <c r="Q354" s="234"/>
      <c r="R354" s="234"/>
      <c r="S354" s="234"/>
      <c r="T354" s="235"/>
      <c r="AT354" s="236" t="s">
        <v>513</v>
      </c>
      <c r="AU354" s="236" t="s">
        <v>82</v>
      </c>
      <c r="AV354" s="12" t="s">
        <v>82</v>
      </c>
      <c r="AW354" s="12" t="s">
        <v>36</v>
      </c>
      <c r="AX354" s="12" t="s">
        <v>73</v>
      </c>
      <c r="AY354" s="236" t="s">
        <v>492</v>
      </c>
    </row>
    <row r="355" spans="2:65" s="14" customFormat="1">
      <c r="B355" s="251"/>
      <c r="C355" s="252"/>
      <c r="D355" s="227" t="s">
        <v>513</v>
      </c>
      <c r="E355" s="253" t="s">
        <v>23</v>
      </c>
      <c r="F355" s="254" t="s">
        <v>560</v>
      </c>
      <c r="G355" s="252"/>
      <c r="H355" s="255">
        <v>14.5</v>
      </c>
      <c r="I355" s="256"/>
      <c r="J355" s="252"/>
      <c r="K355" s="252"/>
      <c r="L355" s="257"/>
      <c r="M355" s="258"/>
      <c r="N355" s="259"/>
      <c r="O355" s="259"/>
      <c r="P355" s="259"/>
      <c r="Q355" s="259"/>
      <c r="R355" s="259"/>
      <c r="S355" s="259"/>
      <c r="T355" s="260"/>
      <c r="AT355" s="261" t="s">
        <v>513</v>
      </c>
      <c r="AU355" s="261" t="s">
        <v>82</v>
      </c>
      <c r="AV355" s="14" t="s">
        <v>502</v>
      </c>
      <c r="AW355" s="14" t="s">
        <v>36</v>
      </c>
      <c r="AX355" s="14" t="s">
        <v>80</v>
      </c>
      <c r="AY355" s="261" t="s">
        <v>492</v>
      </c>
    </row>
    <row r="356" spans="2:65" s="1" customFormat="1" ht="16.5" customHeight="1">
      <c r="B356" s="42"/>
      <c r="C356" s="209" t="s">
        <v>940</v>
      </c>
      <c r="D356" s="209" t="s">
        <v>498</v>
      </c>
      <c r="E356" s="210" t="s">
        <v>941</v>
      </c>
      <c r="F356" s="211" t="s">
        <v>942</v>
      </c>
      <c r="G356" s="212" t="s">
        <v>795</v>
      </c>
      <c r="H356" s="213">
        <v>0.79</v>
      </c>
      <c r="I356" s="214"/>
      <c r="J356" s="215">
        <f>ROUND(I356*H356,2)</f>
        <v>0</v>
      </c>
      <c r="K356" s="211" t="s">
        <v>501</v>
      </c>
      <c r="L356" s="62"/>
      <c r="M356" s="216" t="s">
        <v>23</v>
      </c>
      <c r="N356" s="217" t="s">
        <v>44</v>
      </c>
      <c r="O356" s="43"/>
      <c r="P356" s="218">
        <f>O356*H356</f>
        <v>0</v>
      </c>
      <c r="Q356" s="218">
        <v>1.05871</v>
      </c>
      <c r="R356" s="218">
        <f>Q356*H356</f>
        <v>0.83638090000000009</v>
      </c>
      <c r="S356" s="218">
        <v>0</v>
      </c>
      <c r="T356" s="219">
        <f>S356*H356</f>
        <v>0</v>
      </c>
      <c r="AR356" s="25" t="s">
        <v>502</v>
      </c>
      <c r="AT356" s="25" t="s">
        <v>498</v>
      </c>
      <c r="AU356" s="25" t="s">
        <v>82</v>
      </c>
      <c r="AY356" s="25" t="s">
        <v>492</v>
      </c>
      <c r="BE356" s="220">
        <f>IF(N356="základní",J356,0)</f>
        <v>0</v>
      </c>
      <c r="BF356" s="220">
        <f>IF(N356="snížená",J356,0)</f>
        <v>0</v>
      </c>
      <c r="BG356" s="220">
        <f>IF(N356="zákl. přenesená",J356,0)</f>
        <v>0</v>
      </c>
      <c r="BH356" s="220">
        <f>IF(N356="sníž. přenesená",J356,0)</f>
        <v>0</v>
      </c>
      <c r="BI356" s="220">
        <f>IF(N356="nulová",J356,0)</f>
        <v>0</v>
      </c>
      <c r="BJ356" s="25" t="s">
        <v>80</v>
      </c>
      <c r="BK356" s="220">
        <f>ROUND(I356*H356,2)</f>
        <v>0</v>
      </c>
      <c r="BL356" s="25" t="s">
        <v>502</v>
      </c>
      <c r="BM356" s="25" t="s">
        <v>943</v>
      </c>
    </row>
    <row r="357" spans="2:65" s="1" customFormat="1" ht="36">
      <c r="B357" s="42"/>
      <c r="C357" s="64"/>
      <c r="D357" s="221" t="s">
        <v>506</v>
      </c>
      <c r="E357" s="64"/>
      <c r="F357" s="222" t="s">
        <v>944</v>
      </c>
      <c r="G357" s="64"/>
      <c r="H357" s="64"/>
      <c r="I357" s="177"/>
      <c r="J357" s="64"/>
      <c r="K357" s="64"/>
      <c r="L357" s="62"/>
      <c r="M357" s="223"/>
      <c r="N357" s="43"/>
      <c r="O357" s="43"/>
      <c r="P357" s="43"/>
      <c r="Q357" s="43"/>
      <c r="R357" s="43"/>
      <c r="S357" s="43"/>
      <c r="T357" s="79"/>
      <c r="AT357" s="25" t="s">
        <v>506</v>
      </c>
      <c r="AU357" s="25" t="s">
        <v>82</v>
      </c>
    </row>
    <row r="358" spans="2:65" s="13" customFormat="1">
      <c r="B358" s="237"/>
      <c r="C358" s="238"/>
      <c r="D358" s="221" t="s">
        <v>513</v>
      </c>
      <c r="E358" s="239" t="s">
        <v>23</v>
      </c>
      <c r="F358" s="240" t="s">
        <v>945</v>
      </c>
      <c r="G358" s="238"/>
      <c r="H358" s="241" t="s">
        <v>23</v>
      </c>
      <c r="I358" s="242"/>
      <c r="J358" s="238"/>
      <c r="K358" s="238"/>
      <c r="L358" s="243"/>
      <c r="M358" s="244"/>
      <c r="N358" s="245"/>
      <c r="O358" s="245"/>
      <c r="P358" s="245"/>
      <c r="Q358" s="245"/>
      <c r="R358" s="245"/>
      <c r="S358" s="245"/>
      <c r="T358" s="246"/>
      <c r="AT358" s="247" t="s">
        <v>513</v>
      </c>
      <c r="AU358" s="247" t="s">
        <v>82</v>
      </c>
      <c r="AV358" s="13" t="s">
        <v>80</v>
      </c>
      <c r="AW358" s="13" t="s">
        <v>36</v>
      </c>
      <c r="AX358" s="13" t="s">
        <v>73</v>
      </c>
      <c r="AY358" s="247" t="s">
        <v>492</v>
      </c>
    </row>
    <row r="359" spans="2:65" s="13" customFormat="1">
      <c r="B359" s="237"/>
      <c r="C359" s="238"/>
      <c r="D359" s="221" t="s">
        <v>513</v>
      </c>
      <c r="E359" s="239" t="s">
        <v>23</v>
      </c>
      <c r="F359" s="240" t="s">
        <v>946</v>
      </c>
      <c r="G359" s="238"/>
      <c r="H359" s="241" t="s">
        <v>23</v>
      </c>
      <c r="I359" s="242"/>
      <c r="J359" s="238"/>
      <c r="K359" s="238"/>
      <c r="L359" s="243"/>
      <c r="M359" s="244"/>
      <c r="N359" s="245"/>
      <c r="O359" s="245"/>
      <c r="P359" s="245"/>
      <c r="Q359" s="245"/>
      <c r="R359" s="245"/>
      <c r="S359" s="245"/>
      <c r="T359" s="246"/>
      <c r="AT359" s="247" t="s">
        <v>513</v>
      </c>
      <c r="AU359" s="247" t="s">
        <v>82</v>
      </c>
      <c r="AV359" s="13" t="s">
        <v>80</v>
      </c>
      <c r="AW359" s="13" t="s">
        <v>36</v>
      </c>
      <c r="AX359" s="13" t="s">
        <v>73</v>
      </c>
      <c r="AY359" s="247" t="s">
        <v>492</v>
      </c>
    </row>
    <row r="360" spans="2:65" s="12" customFormat="1">
      <c r="B360" s="225"/>
      <c r="C360" s="226"/>
      <c r="D360" s="221" t="s">
        <v>513</v>
      </c>
      <c r="E360" s="248" t="s">
        <v>23</v>
      </c>
      <c r="F360" s="249" t="s">
        <v>947</v>
      </c>
      <c r="G360" s="226"/>
      <c r="H360" s="250">
        <v>0.13400000000000001</v>
      </c>
      <c r="I360" s="231"/>
      <c r="J360" s="226"/>
      <c r="K360" s="226"/>
      <c r="L360" s="232"/>
      <c r="M360" s="233"/>
      <c r="N360" s="234"/>
      <c r="O360" s="234"/>
      <c r="P360" s="234"/>
      <c r="Q360" s="234"/>
      <c r="R360" s="234"/>
      <c r="S360" s="234"/>
      <c r="T360" s="235"/>
      <c r="AT360" s="236" t="s">
        <v>513</v>
      </c>
      <c r="AU360" s="236" t="s">
        <v>82</v>
      </c>
      <c r="AV360" s="12" t="s">
        <v>82</v>
      </c>
      <c r="AW360" s="12" t="s">
        <v>36</v>
      </c>
      <c r="AX360" s="12" t="s">
        <v>73</v>
      </c>
      <c r="AY360" s="236" t="s">
        <v>492</v>
      </c>
    </row>
    <row r="361" spans="2:65" s="12" customFormat="1">
      <c r="B361" s="225"/>
      <c r="C361" s="226"/>
      <c r="D361" s="221" t="s">
        <v>513</v>
      </c>
      <c r="E361" s="248" t="s">
        <v>23</v>
      </c>
      <c r="F361" s="249" t="s">
        <v>948</v>
      </c>
      <c r="G361" s="226"/>
      <c r="H361" s="250">
        <v>0.53800000000000003</v>
      </c>
      <c r="I361" s="231"/>
      <c r="J361" s="226"/>
      <c r="K361" s="226"/>
      <c r="L361" s="232"/>
      <c r="M361" s="233"/>
      <c r="N361" s="234"/>
      <c r="O361" s="234"/>
      <c r="P361" s="234"/>
      <c r="Q361" s="234"/>
      <c r="R361" s="234"/>
      <c r="S361" s="234"/>
      <c r="T361" s="235"/>
      <c r="AT361" s="236" t="s">
        <v>513</v>
      </c>
      <c r="AU361" s="236" t="s">
        <v>82</v>
      </c>
      <c r="AV361" s="12" t="s">
        <v>82</v>
      </c>
      <c r="AW361" s="12" t="s">
        <v>36</v>
      </c>
      <c r="AX361" s="12" t="s">
        <v>73</v>
      </c>
      <c r="AY361" s="236" t="s">
        <v>492</v>
      </c>
    </row>
    <row r="362" spans="2:65" s="13" customFormat="1">
      <c r="B362" s="237"/>
      <c r="C362" s="238"/>
      <c r="D362" s="221" t="s">
        <v>513</v>
      </c>
      <c r="E362" s="239" t="s">
        <v>23</v>
      </c>
      <c r="F362" s="240" t="s">
        <v>949</v>
      </c>
      <c r="G362" s="238"/>
      <c r="H362" s="241" t="s">
        <v>23</v>
      </c>
      <c r="I362" s="242"/>
      <c r="J362" s="238"/>
      <c r="K362" s="238"/>
      <c r="L362" s="243"/>
      <c r="M362" s="244"/>
      <c r="N362" s="245"/>
      <c r="O362" s="245"/>
      <c r="P362" s="245"/>
      <c r="Q362" s="245"/>
      <c r="R362" s="245"/>
      <c r="S362" s="245"/>
      <c r="T362" s="246"/>
      <c r="AT362" s="247" t="s">
        <v>513</v>
      </c>
      <c r="AU362" s="247" t="s">
        <v>82</v>
      </c>
      <c r="AV362" s="13" t="s">
        <v>80</v>
      </c>
      <c r="AW362" s="13" t="s">
        <v>36</v>
      </c>
      <c r="AX362" s="13" t="s">
        <v>73</v>
      </c>
      <c r="AY362" s="247" t="s">
        <v>492</v>
      </c>
    </row>
    <row r="363" spans="2:65" s="13" customFormat="1">
      <c r="B363" s="237"/>
      <c r="C363" s="238"/>
      <c r="D363" s="221" t="s">
        <v>513</v>
      </c>
      <c r="E363" s="239" t="s">
        <v>23</v>
      </c>
      <c r="F363" s="240" t="s">
        <v>946</v>
      </c>
      <c r="G363" s="238"/>
      <c r="H363" s="241" t="s">
        <v>23</v>
      </c>
      <c r="I363" s="242"/>
      <c r="J363" s="238"/>
      <c r="K363" s="238"/>
      <c r="L363" s="243"/>
      <c r="M363" s="244"/>
      <c r="N363" s="245"/>
      <c r="O363" s="245"/>
      <c r="P363" s="245"/>
      <c r="Q363" s="245"/>
      <c r="R363" s="245"/>
      <c r="S363" s="245"/>
      <c r="T363" s="246"/>
      <c r="AT363" s="247" t="s">
        <v>513</v>
      </c>
      <c r="AU363" s="247" t="s">
        <v>82</v>
      </c>
      <c r="AV363" s="13" t="s">
        <v>80</v>
      </c>
      <c r="AW363" s="13" t="s">
        <v>36</v>
      </c>
      <c r="AX363" s="13" t="s">
        <v>73</v>
      </c>
      <c r="AY363" s="247" t="s">
        <v>492</v>
      </c>
    </row>
    <row r="364" spans="2:65" s="12" customFormat="1">
      <c r="B364" s="225"/>
      <c r="C364" s="226"/>
      <c r="D364" s="221" t="s">
        <v>513</v>
      </c>
      <c r="E364" s="248" t="s">
        <v>23</v>
      </c>
      <c r="F364" s="249" t="s">
        <v>950</v>
      </c>
      <c r="G364" s="226"/>
      <c r="H364" s="250">
        <v>3.9E-2</v>
      </c>
      <c r="I364" s="231"/>
      <c r="J364" s="226"/>
      <c r="K364" s="226"/>
      <c r="L364" s="232"/>
      <c r="M364" s="233"/>
      <c r="N364" s="234"/>
      <c r="O364" s="234"/>
      <c r="P364" s="234"/>
      <c r="Q364" s="234"/>
      <c r="R364" s="234"/>
      <c r="S364" s="234"/>
      <c r="T364" s="235"/>
      <c r="AT364" s="236" t="s">
        <v>513</v>
      </c>
      <c r="AU364" s="236" t="s">
        <v>82</v>
      </c>
      <c r="AV364" s="12" t="s">
        <v>82</v>
      </c>
      <c r="AW364" s="12" t="s">
        <v>36</v>
      </c>
      <c r="AX364" s="12" t="s">
        <v>73</v>
      </c>
      <c r="AY364" s="236" t="s">
        <v>492</v>
      </c>
    </row>
    <row r="365" spans="2:65" s="12" customFormat="1">
      <c r="B365" s="225"/>
      <c r="C365" s="226"/>
      <c r="D365" s="221" t="s">
        <v>513</v>
      </c>
      <c r="E365" s="248" t="s">
        <v>23</v>
      </c>
      <c r="F365" s="249" t="s">
        <v>951</v>
      </c>
      <c r="G365" s="226"/>
      <c r="H365" s="250">
        <v>7.9000000000000001E-2</v>
      </c>
      <c r="I365" s="231"/>
      <c r="J365" s="226"/>
      <c r="K365" s="226"/>
      <c r="L365" s="232"/>
      <c r="M365" s="233"/>
      <c r="N365" s="234"/>
      <c r="O365" s="234"/>
      <c r="P365" s="234"/>
      <c r="Q365" s="234"/>
      <c r="R365" s="234"/>
      <c r="S365" s="234"/>
      <c r="T365" s="235"/>
      <c r="AT365" s="236" t="s">
        <v>513</v>
      </c>
      <c r="AU365" s="236" t="s">
        <v>82</v>
      </c>
      <c r="AV365" s="12" t="s">
        <v>82</v>
      </c>
      <c r="AW365" s="12" t="s">
        <v>36</v>
      </c>
      <c r="AX365" s="12" t="s">
        <v>73</v>
      </c>
      <c r="AY365" s="236" t="s">
        <v>492</v>
      </c>
    </row>
    <row r="366" spans="2:65" s="14" customFormat="1">
      <c r="B366" s="251"/>
      <c r="C366" s="252"/>
      <c r="D366" s="227" t="s">
        <v>513</v>
      </c>
      <c r="E366" s="253" t="s">
        <v>23</v>
      </c>
      <c r="F366" s="254" t="s">
        <v>560</v>
      </c>
      <c r="G366" s="252"/>
      <c r="H366" s="255">
        <v>0.79</v>
      </c>
      <c r="I366" s="256"/>
      <c r="J366" s="252"/>
      <c r="K366" s="252"/>
      <c r="L366" s="257"/>
      <c r="M366" s="258"/>
      <c r="N366" s="259"/>
      <c r="O366" s="259"/>
      <c r="P366" s="259"/>
      <c r="Q366" s="259"/>
      <c r="R366" s="259"/>
      <c r="S366" s="259"/>
      <c r="T366" s="260"/>
      <c r="AT366" s="261" t="s">
        <v>513</v>
      </c>
      <c r="AU366" s="261" t="s">
        <v>82</v>
      </c>
      <c r="AV366" s="14" t="s">
        <v>502</v>
      </c>
      <c r="AW366" s="14" t="s">
        <v>36</v>
      </c>
      <c r="AX366" s="14" t="s">
        <v>80</v>
      </c>
      <c r="AY366" s="261" t="s">
        <v>492</v>
      </c>
    </row>
    <row r="367" spans="2:65" s="1" customFormat="1" ht="25.5" customHeight="1">
      <c r="B367" s="42"/>
      <c r="C367" s="209" t="s">
        <v>952</v>
      </c>
      <c r="D367" s="209" t="s">
        <v>498</v>
      </c>
      <c r="E367" s="210" t="s">
        <v>953</v>
      </c>
      <c r="F367" s="211" t="s">
        <v>954</v>
      </c>
      <c r="G367" s="212" t="s">
        <v>632</v>
      </c>
      <c r="H367" s="213">
        <v>4.2779999999999996</v>
      </c>
      <c r="I367" s="214"/>
      <c r="J367" s="215">
        <f>ROUND(I367*H367,2)</f>
        <v>0</v>
      </c>
      <c r="K367" s="211" t="s">
        <v>23</v>
      </c>
      <c r="L367" s="62"/>
      <c r="M367" s="216" t="s">
        <v>23</v>
      </c>
      <c r="N367" s="217" t="s">
        <v>44</v>
      </c>
      <c r="O367" s="43"/>
      <c r="P367" s="218">
        <f>O367*H367</f>
        <v>0</v>
      </c>
      <c r="Q367" s="218">
        <v>0</v>
      </c>
      <c r="R367" s="218">
        <f>Q367*H367</f>
        <v>0</v>
      </c>
      <c r="S367" s="218">
        <v>0</v>
      </c>
      <c r="T367" s="219">
        <f>S367*H367</f>
        <v>0</v>
      </c>
      <c r="AR367" s="25" t="s">
        <v>502</v>
      </c>
      <c r="AT367" s="25" t="s">
        <v>498</v>
      </c>
      <c r="AU367" s="25" t="s">
        <v>82</v>
      </c>
      <c r="AY367" s="25" t="s">
        <v>492</v>
      </c>
      <c r="BE367" s="220">
        <f>IF(N367="základní",J367,0)</f>
        <v>0</v>
      </c>
      <c r="BF367" s="220">
        <f>IF(N367="snížená",J367,0)</f>
        <v>0</v>
      </c>
      <c r="BG367" s="220">
        <f>IF(N367="zákl. přenesená",J367,0)</f>
        <v>0</v>
      </c>
      <c r="BH367" s="220">
        <f>IF(N367="sníž. přenesená",J367,0)</f>
        <v>0</v>
      </c>
      <c r="BI367" s="220">
        <f>IF(N367="nulová",J367,0)</f>
        <v>0</v>
      </c>
      <c r="BJ367" s="25" t="s">
        <v>80</v>
      </c>
      <c r="BK367" s="220">
        <f>ROUND(I367*H367,2)</f>
        <v>0</v>
      </c>
      <c r="BL367" s="25" t="s">
        <v>502</v>
      </c>
      <c r="BM367" s="25" t="s">
        <v>955</v>
      </c>
    </row>
    <row r="368" spans="2:65" s="1" customFormat="1" ht="24">
      <c r="B368" s="42"/>
      <c r="C368" s="64"/>
      <c r="D368" s="221" t="s">
        <v>506</v>
      </c>
      <c r="E368" s="64"/>
      <c r="F368" s="222" t="s">
        <v>954</v>
      </c>
      <c r="G368" s="64"/>
      <c r="H368" s="64"/>
      <c r="I368" s="177"/>
      <c r="J368" s="64"/>
      <c r="K368" s="64"/>
      <c r="L368" s="62"/>
      <c r="M368" s="223"/>
      <c r="N368" s="43"/>
      <c r="O368" s="43"/>
      <c r="P368" s="43"/>
      <c r="Q368" s="43"/>
      <c r="R368" s="43"/>
      <c r="S368" s="43"/>
      <c r="T368" s="79"/>
      <c r="AT368" s="25" t="s">
        <v>506</v>
      </c>
      <c r="AU368" s="25" t="s">
        <v>82</v>
      </c>
    </row>
    <row r="369" spans="2:65" s="12" customFormat="1">
      <c r="B369" s="225"/>
      <c r="C369" s="226"/>
      <c r="D369" s="221" t="s">
        <v>513</v>
      </c>
      <c r="E369" s="248" t="s">
        <v>23</v>
      </c>
      <c r="F369" s="249" t="s">
        <v>956</v>
      </c>
      <c r="G369" s="226"/>
      <c r="H369" s="250">
        <v>4.2779999999999996</v>
      </c>
      <c r="I369" s="231"/>
      <c r="J369" s="226"/>
      <c r="K369" s="226"/>
      <c r="L369" s="232"/>
      <c r="M369" s="233"/>
      <c r="N369" s="234"/>
      <c r="O369" s="234"/>
      <c r="P369" s="234"/>
      <c r="Q369" s="234"/>
      <c r="R369" s="234"/>
      <c r="S369" s="234"/>
      <c r="T369" s="235"/>
      <c r="AT369" s="236" t="s">
        <v>513</v>
      </c>
      <c r="AU369" s="236" t="s">
        <v>82</v>
      </c>
      <c r="AV369" s="12" t="s">
        <v>82</v>
      </c>
      <c r="AW369" s="12" t="s">
        <v>36</v>
      </c>
      <c r="AX369" s="12" t="s">
        <v>80</v>
      </c>
      <c r="AY369" s="236" t="s">
        <v>492</v>
      </c>
    </row>
    <row r="370" spans="2:65" s="11" customFormat="1" ht="29.85" customHeight="1">
      <c r="B370" s="192"/>
      <c r="C370" s="193"/>
      <c r="D370" s="206" t="s">
        <v>72</v>
      </c>
      <c r="E370" s="207" t="s">
        <v>93</v>
      </c>
      <c r="F370" s="207" t="s">
        <v>957</v>
      </c>
      <c r="G370" s="193"/>
      <c r="H370" s="193"/>
      <c r="I370" s="196"/>
      <c r="J370" s="208">
        <f>BK370</f>
        <v>0</v>
      </c>
      <c r="K370" s="193"/>
      <c r="L370" s="198"/>
      <c r="M370" s="199"/>
      <c r="N370" s="200"/>
      <c r="O370" s="200"/>
      <c r="P370" s="201">
        <f>SUM(P371:P909)</f>
        <v>0</v>
      </c>
      <c r="Q370" s="200"/>
      <c r="R370" s="201">
        <f>SUM(R371:R909)</f>
        <v>2130.3206093600006</v>
      </c>
      <c r="S370" s="200"/>
      <c r="T370" s="202">
        <f>SUM(T371:T909)</f>
        <v>2.7400200000000001E-3</v>
      </c>
      <c r="AR370" s="203" t="s">
        <v>80</v>
      </c>
      <c r="AT370" s="204" t="s">
        <v>72</v>
      </c>
      <c r="AU370" s="204" t="s">
        <v>80</v>
      </c>
      <c r="AY370" s="203" t="s">
        <v>492</v>
      </c>
      <c r="BK370" s="205">
        <f>SUM(BK371:BK909)</f>
        <v>0</v>
      </c>
    </row>
    <row r="371" spans="2:65" s="1" customFormat="1" ht="25.5" customHeight="1">
      <c r="B371" s="42"/>
      <c r="C371" s="209" t="s">
        <v>958</v>
      </c>
      <c r="D371" s="209" t="s">
        <v>498</v>
      </c>
      <c r="E371" s="210" t="s">
        <v>959</v>
      </c>
      <c r="F371" s="211" t="s">
        <v>960</v>
      </c>
      <c r="G371" s="212" t="s">
        <v>632</v>
      </c>
      <c r="H371" s="213">
        <v>5.6000000000000001E-2</v>
      </c>
      <c r="I371" s="214"/>
      <c r="J371" s="215">
        <f>ROUND(I371*H371,2)</f>
        <v>0</v>
      </c>
      <c r="K371" s="211" t="s">
        <v>501</v>
      </c>
      <c r="L371" s="62"/>
      <c r="M371" s="216" t="s">
        <v>23</v>
      </c>
      <c r="N371" s="217" t="s">
        <v>44</v>
      </c>
      <c r="O371" s="43"/>
      <c r="P371" s="218">
        <f>O371*H371</f>
        <v>0</v>
      </c>
      <c r="Q371" s="218">
        <v>1.8774999999999999</v>
      </c>
      <c r="R371" s="218">
        <f>Q371*H371</f>
        <v>0.10514</v>
      </c>
      <c r="S371" s="218">
        <v>0</v>
      </c>
      <c r="T371" s="219">
        <f>S371*H371</f>
        <v>0</v>
      </c>
      <c r="AR371" s="25" t="s">
        <v>502</v>
      </c>
      <c r="AT371" s="25" t="s">
        <v>498</v>
      </c>
      <c r="AU371" s="25" t="s">
        <v>82</v>
      </c>
      <c r="AY371" s="25" t="s">
        <v>492</v>
      </c>
      <c r="BE371" s="220">
        <f>IF(N371="základní",J371,0)</f>
        <v>0</v>
      </c>
      <c r="BF371" s="220">
        <f>IF(N371="snížená",J371,0)</f>
        <v>0</v>
      </c>
      <c r="BG371" s="220">
        <f>IF(N371="zákl. přenesená",J371,0)</f>
        <v>0</v>
      </c>
      <c r="BH371" s="220">
        <f>IF(N371="sníž. přenesená",J371,0)</f>
        <v>0</v>
      </c>
      <c r="BI371" s="220">
        <f>IF(N371="nulová",J371,0)</f>
        <v>0</v>
      </c>
      <c r="BJ371" s="25" t="s">
        <v>80</v>
      </c>
      <c r="BK371" s="220">
        <f>ROUND(I371*H371,2)</f>
        <v>0</v>
      </c>
      <c r="BL371" s="25" t="s">
        <v>502</v>
      </c>
      <c r="BM371" s="25" t="s">
        <v>961</v>
      </c>
    </row>
    <row r="372" spans="2:65" s="1" customFormat="1" ht="24">
      <c r="B372" s="42"/>
      <c r="C372" s="64"/>
      <c r="D372" s="221" t="s">
        <v>506</v>
      </c>
      <c r="E372" s="64"/>
      <c r="F372" s="222" t="s">
        <v>962</v>
      </c>
      <c r="G372" s="64"/>
      <c r="H372" s="64"/>
      <c r="I372" s="177"/>
      <c r="J372" s="64"/>
      <c r="K372" s="64"/>
      <c r="L372" s="62"/>
      <c r="M372" s="223"/>
      <c r="N372" s="43"/>
      <c r="O372" s="43"/>
      <c r="P372" s="43"/>
      <c r="Q372" s="43"/>
      <c r="R372" s="43"/>
      <c r="S372" s="43"/>
      <c r="T372" s="79"/>
      <c r="AT372" s="25" t="s">
        <v>506</v>
      </c>
      <c r="AU372" s="25" t="s">
        <v>82</v>
      </c>
    </row>
    <row r="373" spans="2:65" s="13" customFormat="1">
      <c r="B373" s="237"/>
      <c r="C373" s="238"/>
      <c r="D373" s="221" t="s">
        <v>513</v>
      </c>
      <c r="E373" s="239" t="s">
        <v>23</v>
      </c>
      <c r="F373" s="240" t="s">
        <v>963</v>
      </c>
      <c r="G373" s="238"/>
      <c r="H373" s="241" t="s">
        <v>23</v>
      </c>
      <c r="I373" s="242"/>
      <c r="J373" s="238"/>
      <c r="K373" s="238"/>
      <c r="L373" s="243"/>
      <c r="M373" s="244"/>
      <c r="N373" s="245"/>
      <c r="O373" s="245"/>
      <c r="P373" s="245"/>
      <c r="Q373" s="245"/>
      <c r="R373" s="245"/>
      <c r="S373" s="245"/>
      <c r="T373" s="246"/>
      <c r="AT373" s="247" t="s">
        <v>513</v>
      </c>
      <c r="AU373" s="247" t="s">
        <v>82</v>
      </c>
      <c r="AV373" s="13" t="s">
        <v>80</v>
      </c>
      <c r="AW373" s="13" t="s">
        <v>36</v>
      </c>
      <c r="AX373" s="13" t="s">
        <v>73</v>
      </c>
      <c r="AY373" s="247" t="s">
        <v>492</v>
      </c>
    </row>
    <row r="374" spans="2:65" s="12" customFormat="1">
      <c r="B374" s="225"/>
      <c r="C374" s="226"/>
      <c r="D374" s="221" t="s">
        <v>513</v>
      </c>
      <c r="E374" s="248" t="s">
        <v>23</v>
      </c>
      <c r="F374" s="249" t="s">
        <v>964</v>
      </c>
      <c r="G374" s="226"/>
      <c r="H374" s="250">
        <v>5.6000000000000001E-2</v>
      </c>
      <c r="I374" s="231"/>
      <c r="J374" s="226"/>
      <c r="K374" s="226"/>
      <c r="L374" s="232"/>
      <c r="M374" s="233"/>
      <c r="N374" s="234"/>
      <c r="O374" s="234"/>
      <c r="P374" s="234"/>
      <c r="Q374" s="234"/>
      <c r="R374" s="234"/>
      <c r="S374" s="234"/>
      <c r="T374" s="235"/>
      <c r="AT374" s="236" t="s">
        <v>513</v>
      </c>
      <c r="AU374" s="236" t="s">
        <v>82</v>
      </c>
      <c r="AV374" s="12" t="s">
        <v>82</v>
      </c>
      <c r="AW374" s="12" t="s">
        <v>36</v>
      </c>
      <c r="AX374" s="12" t="s">
        <v>73</v>
      </c>
      <c r="AY374" s="236" t="s">
        <v>492</v>
      </c>
    </row>
    <row r="375" spans="2:65" s="14" customFormat="1">
      <c r="B375" s="251"/>
      <c r="C375" s="252"/>
      <c r="D375" s="227" t="s">
        <v>513</v>
      </c>
      <c r="E375" s="253" t="s">
        <v>23</v>
      </c>
      <c r="F375" s="254" t="s">
        <v>560</v>
      </c>
      <c r="G375" s="252"/>
      <c r="H375" s="255">
        <v>5.6000000000000001E-2</v>
      </c>
      <c r="I375" s="256"/>
      <c r="J375" s="252"/>
      <c r="K375" s="252"/>
      <c r="L375" s="257"/>
      <c r="M375" s="258"/>
      <c r="N375" s="259"/>
      <c r="O375" s="259"/>
      <c r="P375" s="259"/>
      <c r="Q375" s="259"/>
      <c r="R375" s="259"/>
      <c r="S375" s="259"/>
      <c r="T375" s="260"/>
      <c r="AT375" s="261" t="s">
        <v>513</v>
      </c>
      <c r="AU375" s="261" t="s">
        <v>82</v>
      </c>
      <c r="AV375" s="14" t="s">
        <v>502</v>
      </c>
      <c r="AW375" s="14" t="s">
        <v>36</v>
      </c>
      <c r="AX375" s="14" t="s">
        <v>80</v>
      </c>
      <c r="AY375" s="261" t="s">
        <v>492</v>
      </c>
    </row>
    <row r="376" spans="2:65" s="1" customFormat="1" ht="16.5" customHeight="1">
      <c r="B376" s="42"/>
      <c r="C376" s="209" t="s">
        <v>965</v>
      </c>
      <c r="D376" s="209" t="s">
        <v>498</v>
      </c>
      <c r="E376" s="210" t="s">
        <v>966</v>
      </c>
      <c r="F376" s="211" t="s">
        <v>967</v>
      </c>
      <c r="G376" s="212" t="s">
        <v>632</v>
      </c>
      <c r="H376" s="213">
        <v>7.7690000000000001</v>
      </c>
      <c r="I376" s="214"/>
      <c r="J376" s="215">
        <f>ROUND(I376*H376,2)</f>
        <v>0</v>
      </c>
      <c r="K376" s="211" t="s">
        <v>501</v>
      </c>
      <c r="L376" s="62"/>
      <c r="M376" s="216" t="s">
        <v>23</v>
      </c>
      <c r="N376" s="217" t="s">
        <v>44</v>
      </c>
      <c r="O376" s="43"/>
      <c r="P376" s="218">
        <f>O376*H376</f>
        <v>0</v>
      </c>
      <c r="Q376" s="218">
        <v>1.80972</v>
      </c>
      <c r="R376" s="218">
        <f>Q376*H376</f>
        <v>14.059714680000001</v>
      </c>
      <c r="S376" s="218">
        <v>0</v>
      </c>
      <c r="T376" s="219">
        <f>S376*H376</f>
        <v>0</v>
      </c>
      <c r="AR376" s="25" t="s">
        <v>502</v>
      </c>
      <c r="AT376" s="25" t="s">
        <v>498</v>
      </c>
      <c r="AU376" s="25" t="s">
        <v>82</v>
      </c>
      <c r="AY376" s="25" t="s">
        <v>492</v>
      </c>
      <c r="BE376" s="220">
        <f>IF(N376="základní",J376,0)</f>
        <v>0</v>
      </c>
      <c r="BF376" s="220">
        <f>IF(N376="snížená",J376,0)</f>
        <v>0</v>
      </c>
      <c r="BG376" s="220">
        <f>IF(N376="zákl. přenesená",J376,0)</f>
        <v>0</v>
      </c>
      <c r="BH376" s="220">
        <f>IF(N376="sníž. přenesená",J376,0)</f>
        <v>0</v>
      </c>
      <c r="BI376" s="220">
        <f>IF(N376="nulová",J376,0)</f>
        <v>0</v>
      </c>
      <c r="BJ376" s="25" t="s">
        <v>80</v>
      </c>
      <c r="BK376" s="220">
        <f>ROUND(I376*H376,2)</f>
        <v>0</v>
      </c>
      <c r="BL376" s="25" t="s">
        <v>502</v>
      </c>
      <c r="BM376" s="25" t="s">
        <v>968</v>
      </c>
    </row>
    <row r="377" spans="2:65" s="1" customFormat="1">
      <c r="B377" s="42"/>
      <c r="C377" s="64"/>
      <c r="D377" s="221" t="s">
        <v>506</v>
      </c>
      <c r="E377" s="64"/>
      <c r="F377" s="222" t="s">
        <v>969</v>
      </c>
      <c r="G377" s="64"/>
      <c r="H377" s="64"/>
      <c r="I377" s="177"/>
      <c r="J377" s="64"/>
      <c r="K377" s="64"/>
      <c r="L377" s="62"/>
      <c r="M377" s="223"/>
      <c r="N377" s="43"/>
      <c r="O377" s="43"/>
      <c r="P377" s="43"/>
      <c r="Q377" s="43"/>
      <c r="R377" s="43"/>
      <c r="S377" s="43"/>
      <c r="T377" s="79"/>
      <c r="AT377" s="25" t="s">
        <v>506</v>
      </c>
      <c r="AU377" s="25" t="s">
        <v>82</v>
      </c>
    </row>
    <row r="378" spans="2:65" s="1" customFormat="1" ht="84">
      <c r="B378" s="42"/>
      <c r="C378" s="64"/>
      <c r="D378" s="221" t="s">
        <v>509</v>
      </c>
      <c r="E378" s="64"/>
      <c r="F378" s="224" t="s">
        <v>970</v>
      </c>
      <c r="G378" s="64"/>
      <c r="H378" s="64"/>
      <c r="I378" s="177"/>
      <c r="J378" s="64"/>
      <c r="K378" s="64"/>
      <c r="L378" s="62"/>
      <c r="M378" s="223"/>
      <c r="N378" s="43"/>
      <c r="O378" s="43"/>
      <c r="P378" s="43"/>
      <c r="Q378" s="43"/>
      <c r="R378" s="43"/>
      <c r="S378" s="43"/>
      <c r="T378" s="79"/>
      <c r="AT378" s="25" t="s">
        <v>509</v>
      </c>
      <c r="AU378" s="25" t="s">
        <v>82</v>
      </c>
    </row>
    <row r="379" spans="2:65" s="13" customFormat="1">
      <c r="B379" s="237"/>
      <c r="C379" s="238"/>
      <c r="D379" s="221" t="s">
        <v>513</v>
      </c>
      <c r="E379" s="239" t="s">
        <v>23</v>
      </c>
      <c r="F379" s="240" t="s">
        <v>971</v>
      </c>
      <c r="G379" s="238"/>
      <c r="H379" s="241" t="s">
        <v>23</v>
      </c>
      <c r="I379" s="242"/>
      <c r="J379" s="238"/>
      <c r="K379" s="238"/>
      <c r="L379" s="243"/>
      <c r="M379" s="244"/>
      <c r="N379" s="245"/>
      <c r="O379" s="245"/>
      <c r="P379" s="245"/>
      <c r="Q379" s="245"/>
      <c r="R379" s="245"/>
      <c r="S379" s="245"/>
      <c r="T379" s="246"/>
      <c r="AT379" s="247" t="s">
        <v>513</v>
      </c>
      <c r="AU379" s="247" t="s">
        <v>82</v>
      </c>
      <c r="AV379" s="13" t="s">
        <v>80</v>
      </c>
      <c r="AW379" s="13" t="s">
        <v>36</v>
      </c>
      <c r="AX379" s="13" t="s">
        <v>73</v>
      </c>
      <c r="AY379" s="247" t="s">
        <v>492</v>
      </c>
    </row>
    <row r="380" spans="2:65" s="12" customFormat="1">
      <c r="B380" s="225"/>
      <c r="C380" s="226"/>
      <c r="D380" s="221" t="s">
        <v>513</v>
      </c>
      <c r="E380" s="248" t="s">
        <v>23</v>
      </c>
      <c r="F380" s="249" t="s">
        <v>972</v>
      </c>
      <c r="G380" s="226"/>
      <c r="H380" s="250">
        <v>1.3480000000000001</v>
      </c>
      <c r="I380" s="231"/>
      <c r="J380" s="226"/>
      <c r="K380" s="226"/>
      <c r="L380" s="232"/>
      <c r="M380" s="233"/>
      <c r="N380" s="234"/>
      <c r="O380" s="234"/>
      <c r="P380" s="234"/>
      <c r="Q380" s="234"/>
      <c r="R380" s="234"/>
      <c r="S380" s="234"/>
      <c r="T380" s="235"/>
      <c r="AT380" s="236" t="s">
        <v>513</v>
      </c>
      <c r="AU380" s="236" t="s">
        <v>82</v>
      </c>
      <c r="AV380" s="12" t="s">
        <v>82</v>
      </c>
      <c r="AW380" s="12" t="s">
        <v>36</v>
      </c>
      <c r="AX380" s="12" t="s">
        <v>73</v>
      </c>
      <c r="AY380" s="236" t="s">
        <v>492</v>
      </c>
    </row>
    <row r="381" spans="2:65" s="13" customFormat="1">
      <c r="B381" s="237"/>
      <c r="C381" s="238"/>
      <c r="D381" s="221" t="s">
        <v>513</v>
      </c>
      <c r="E381" s="239" t="s">
        <v>23</v>
      </c>
      <c r="F381" s="240" t="s">
        <v>973</v>
      </c>
      <c r="G381" s="238"/>
      <c r="H381" s="241" t="s">
        <v>23</v>
      </c>
      <c r="I381" s="242"/>
      <c r="J381" s="238"/>
      <c r="K381" s="238"/>
      <c r="L381" s="243"/>
      <c r="M381" s="244"/>
      <c r="N381" s="245"/>
      <c r="O381" s="245"/>
      <c r="P381" s="245"/>
      <c r="Q381" s="245"/>
      <c r="R381" s="245"/>
      <c r="S381" s="245"/>
      <c r="T381" s="246"/>
      <c r="AT381" s="247" t="s">
        <v>513</v>
      </c>
      <c r="AU381" s="247" t="s">
        <v>82</v>
      </c>
      <c r="AV381" s="13" t="s">
        <v>80</v>
      </c>
      <c r="AW381" s="13" t="s">
        <v>36</v>
      </c>
      <c r="AX381" s="13" t="s">
        <v>73</v>
      </c>
      <c r="AY381" s="247" t="s">
        <v>492</v>
      </c>
    </row>
    <row r="382" spans="2:65" s="12" customFormat="1">
      <c r="B382" s="225"/>
      <c r="C382" s="226"/>
      <c r="D382" s="221" t="s">
        <v>513</v>
      </c>
      <c r="E382" s="248" t="s">
        <v>23</v>
      </c>
      <c r="F382" s="249" t="s">
        <v>974</v>
      </c>
      <c r="G382" s="226"/>
      <c r="H382" s="250">
        <v>3.496</v>
      </c>
      <c r="I382" s="231"/>
      <c r="J382" s="226"/>
      <c r="K382" s="226"/>
      <c r="L382" s="232"/>
      <c r="M382" s="233"/>
      <c r="N382" s="234"/>
      <c r="O382" s="234"/>
      <c r="P382" s="234"/>
      <c r="Q382" s="234"/>
      <c r="R382" s="234"/>
      <c r="S382" s="234"/>
      <c r="T382" s="235"/>
      <c r="AT382" s="236" t="s">
        <v>513</v>
      </c>
      <c r="AU382" s="236" t="s">
        <v>82</v>
      </c>
      <c r="AV382" s="12" t="s">
        <v>82</v>
      </c>
      <c r="AW382" s="12" t="s">
        <v>36</v>
      </c>
      <c r="AX382" s="12" t="s">
        <v>73</v>
      </c>
      <c r="AY382" s="236" t="s">
        <v>492</v>
      </c>
    </row>
    <row r="383" spans="2:65" s="13" customFormat="1">
      <c r="B383" s="237"/>
      <c r="C383" s="238"/>
      <c r="D383" s="221" t="s">
        <v>513</v>
      </c>
      <c r="E383" s="239" t="s">
        <v>23</v>
      </c>
      <c r="F383" s="240" t="s">
        <v>975</v>
      </c>
      <c r="G383" s="238"/>
      <c r="H383" s="241" t="s">
        <v>23</v>
      </c>
      <c r="I383" s="242"/>
      <c r="J383" s="238"/>
      <c r="K383" s="238"/>
      <c r="L383" s="243"/>
      <c r="M383" s="244"/>
      <c r="N383" s="245"/>
      <c r="O383" s="245"/>
      <c r="P383" s="245"/>
      <c r="Q383" s="245"/>
      <c r="R383" s="245"/>
      <c r="S383" s="245"/>
      <c r="T383" s="246"/>
      <c r="AT383" s="247" t="s">
        <v>513</v>
      </c>
      <c r="AU383" s="247" t="s">
        <v>82</v>
      </c>
      <c r="AV383" s="13" t="s">
        <v>80</v>
      </c>
      <c r="AW383" s="13" t="s">
        <v>36</v>
      </c>
      <c r="AX383" s="13" t="s">
        <v>73</v>
      </c>
      <c r="AY383" s="247" t="s">
        <v>492</v>
      </c>
    </row>
    <row r="384" spans="2:65" s="12" customFormat="1">
      <c r="B384" s="225"/>
      <c r="C384" s="226"/>
      <c r="D384" s="221" t="s">
        <v>513</v>
      </c>
      <c r="E384" s="248" t="s">
        <v>23</v>
      </c>
      <c r="F384" s="249" t="s">
        <v>976</v>
      </c>
      <c r="G384" s="226"/>
      <c r="H384" s="250">
        <v>2.9249999999999998</v>
      </c>
      <c r="I384" s="231"/>
      <c r="J384" s="226"/>
      <c r="K384" s="226"/>
      <c r="L384" s="232"/>
      <c r="M384" s="233"/>
      <c r="N384" s="234"/>
      <c r="O384" s="234"/>
      <c r="P384" s="234"/>
      <c r="Q384" s="234"/>
      <c r="R384" s="234"/>
      <c r="S384" s="234"/>
      <c r="T384" s="235"/>
      <c r="AT384" s="236" t="s">
        <v>513</v>
      </c>
      <c r="AU384" s="236" t="s">
        <v>82</v>
      </c>
      <c r="AV384" s="12" t="s">
        <v>82</v>
      </c>
      <c r="AW384" s="12" t="s">
        <v>36</v>
      </c>
      <c r="AX384" s="12" t="s">
        <v>73</v>
      </c>
      <c r="AY384" s="236" t="s">
        <v>492</v>
      </c>
    </row>
    <row r="385" spans="2:65" s="14" customFormat="1">
      <c r="B385" s="251"/>
      <c r="C385" s="252"/>
      <c r="D385" s="227" t="s">
        <v>513</v>
      </c>
      <c r="E385" s="253" t="s">
        <v>23</v>
      </c>
      <c r="F385" s="254" t="s">
        <v>560</v>
      </c>
      <c r="G385" s="252"/>
      <c r="H385" s="255">
        <v>7.7690000000000001</v>
      </c>
      <c r="I385" s="256"/>
      <c r="J385" s="252"/>
      <c r="K385" s="252"/>
      <c r="L385" s="257"/>
      <c r="M385" s="258"/>
      <c r="N385" s="259"/>
      <c r="O385" s="259"/>
      <c r="P385" s="259"/>
      <c r="Q385" s="259"/>
      <c r="R385" s="259"/>
      <c r="S385" s="259"/>
      <c r="T385" s="260"/>
      <c r="AT385" s="261" t="s">
        <v>513</v>
      </c>
      <c r="AU385" s="261" t="s">
        <v>82</v>
      </c>
      <c r="AV385" s="14" t="s">
        <v>502</v>
      </c>
      <c r="AW385" s="14" t="s">
        <v>36</v>
      </c>
      <c r="AX385" s="14" t="s">
        <v>80</v>
      </c>
      <c r="AY385" s="261" t="s">
        <v>492</v>
      </c>
    </row>
    <row r="386" spans="2:65" s="1" customFormat="1" ht="25.5" customHeight="1">
      <c r="B386" s="42"/>
      <c r="C386" s="209" t="s">
        <v>977</v>
      </c>
      <c r="D386" s="209" t="s">
        <v>498</v>
      </c>
      <c r="E386" s="210" t="s">
        <v>978</v>
      </c>
      <c r="F386" s="211" t="s">
        <v>979</v>
      </c>
      <c r="G386" s="212" t="s">
        <v>180</v>
      </c>
      <c r="H386" s="213">
        <v>874.16399999999999</v>
      </c>
      <c r="I386" s="214"/>
      <c r="J386" s="215">
        <f>ROUND(I386*H386,2)</f>
        <v>0</v>
      </c>
      <c r="K386" s="211" t="s">
        <v>501</v>
      </c>
      <c r="L386" s="62"/>
      <c r="M386" s="216" t="s">
        <v>23</v>
      </c>
      <c r="N386" s="217" t="s">
        <v>44</v>
      </c>
      <c r="O386" s="43"/>
      <c r="P386" s="218">
        <f>O386*H386</f>
        <v>0</v>
      </c>
      <c r="Q386" s="218">
        <v>0.27162999999999998</v>
      </c>
      <c r="R386" s="218">
        <f>Q386*H386</f>
        <v>237.44916731999999</v>
      </c>
      <c r="S386" s="218">
        <v>0</v>
      </c>
      <c r="T386" s="219">
        <f>S386*H386</f>
        <v>0</v>
      </c>
      <c r="AR386" s="25" t="s">
        <v>502</v>
      </c>
      <c r="AT386" s="25" t="s">
        <v>498</v>
      </c>
      <c r="AU386" s="25" t="s">
        <v>82</v>
      </c>
      <c r="AY386" s="25" t="s">
        <v>492</v>
      </c>
      <c r="BE386" s="220">
        <f>IF(N386="základní",J386,0)</f>
        <v>0</v>
      </c>
      <c r="BF386" s="220">
        <f>IF(N386="snížená",J386,0)</f>
        <v>0</v>
      </c>
      <c r="BG386" s="220">
        <f>IF(N386="zákl. přenesená",J386,0)</f>
        <v>0</v>
      </c>
      <c r="BH386" s="220">
        <f>IF(N386="sníž. přenesená",J386,0)</f>
        <v>0</v>
      </c>
      <c r="BI386" s="220">
        <f>IF(N386="nulová",J386,0)</f>
        <v>0</v>
      </c>
      <c r="BJ386" s="25" t="s">
        <v>80</v>
      </c>
      <c r="BK386" s="220">
        <f>ROUND(I386*H386,2)</f>
        <v>0</v>
      </c>
      <c r="BL386" s="25" t="s">
        <v>502</v>
      </c>
      <c r="BM386" s="25" t="s">
        <v>980</v>
      </c>
    </row>
    <row r="387" spans="2:65" s="1" customFormat="1" ht="24">
      <c r="B387" s="42"/>
      <c r="C387" s="64"/>
      <c r="D387" s="221" t="s">
        <v>506</v>
      </c>
      <c r="E387" s="64"/>
      <c r="F387" s="222" t="s">
        <v>981</v>
      </c>
      <c r="G387" s="64"/>
      <c r="H387" s="64"/>
      <c r="I387" s="177"/>
      <c r="J387" s="64"/>
      <c r="K387" s="64"/>
      <c r="L387" s="62"/>
      <c r="M387" s="223"/>
      <c r="N387" s="43"/>
      <c r="O387" s="43"/>
      <c r="P387" s="43"/>
      <c r="Q387" s="43"/>
      <c r="R387" s="43"/>
      <c r="S387" s="43"/>
      <c r="T387" s="79"/>
      <c r="AT387" s="25" t="s">
        <v>506</v>
      </c>
      <c r="AU387" s="25" t="s">
        <v>82</v>
      </c>
    </row>
    <row r="388" spans="2:65" s="1" customFormat="1" ht="132">
      <c r="B388" s="42"/>
      <c r="C388" s="64"/>
      <c r="D388" s="221" t="s">
        <v>509</v>
      </c>
      <c r="E388" s="64"/>
      <c r="F388" s="224" t="s">
        <v>982</v>
      </c>
      <c r="G388" s="64"/>
      <c r="H388" s="64"/>
      <c r="I388" s="177"/>
      <c r="J388" s="64"/>
      <c r="K388" s="64"/>
      <c r="L388" s="62"/>
      <c r="M388" s="223"/>
      <c r="N388" s="43"/>
      <c r="O388" s="43"/>
      <c r="P388" s="43"/>
      <c r="Q388" s="43"/>
      <c r="R388" s="43"/>
      <c r="S388" s="43"/>
      <c r="T388" s="79"/>
      <c r="AT388" s="25" t="s">
        <v>509</v>
      </c>
      <c r="AU388" s="25" t="s">
        <v>82</v>
      </c>
    </row>
    <row r="389" spans="2:65" s="13" customFormat="1">
      <c r="B389" s="237"/>
      <c r="C389" s="238"/>
      <c r="D389" s="221" t="s">
        <v>513</v>
      </c>
      <c r="E389" s="239" t="s">
        <v>23</v>
      </c>
      <c r="F389" s="240" t="s">
        <v>983</v>
      </c>
      <c r="G389" s="238"/>
      <c r="H389" s="241" t="s">
        <v>23</v>
      </c>
      <c r="I389" s="242"/>
      <c r="J389" s="238"/>
      <c r="K389" s="238"/>
      <c r="L389" s="243"/>
      <c r="M389" s="244"/>
      <c r="N389" s="245"/>
      <c r="O389" s="245"/>
      <c r="P389" s="245"/>
      <c r="Q389" s="245"/>
      <c r="R389" s="245"/>
      <c r="S389" s="245"/>
      <c r="T389" s="246"/>
      <c r="AT389" s="247" t="s">
        <v>513</v>
      </c>
      <c r="AU389" s="247" t="s">
        <v>82</v>
      </c>
      <c r="AV389" s="13" t="s">
        <v>80</v>
      </c>
      <c r="AW389" s="13" t="s">
        <v>36</v>
      </c>
      <c r="AX389" s="13" t="s">
        <v>73</v>
      </c>
      <c r="AY389" s="247" t="s">
        <v>492</v>
      </c>
    </row>
    <row r="390" spans="2:65" s="12" customFormat="1">
      <c r="B390" s="225"/>
      <c r="C390" s="226"/>
      <c r="D390" s="221" t="s">
        <v>513</v>
      </c>
      <c r="E390" s="248" t="s">
        <v>23</v>
      </c>
      <c r="F390" s="249" t="s">
        <v>984</v>
      </c>
      <c r="G390" s="226"/>
      <c r="H390" s="250">
        <v>38.734999999999999</v>
      </c>
      <c r="I390" s="231"/>
      <c r="J390" s="226"/>
      <c r="K390" s="226"/>
      <c r="L390" s="232"/>
      <c r="M390" s="233"/>
      <c r="N390" s="234"/>
      <c r="O390" s="234"/>
      <c r="P390" s="234"/>
      <c r="Q390" s="234"/>
      <c r="R390" s="234"/>
      <c r="S390" s="234"/>
      <c r="T390" s="235"/>
      <c r="AT390" s="236" t="s">
        <v>513</v>
      </c>
      <c r="AU390" s="236" t="s">
        <v>82</v>
      </c>
      <c r="AV390" s="12" t="s">
        <v>82</v>
      </c>
      <c r="AW390" s="12" t="s">
        <v>36</v>
      </c>
      <c r="AX390" s="12" t="s">
        <v>73</v>
      </c>
      <c r="AY390" s="236" t="s">
        <v>492</v>
      </c>
    </row>
    <row r="391" spans="2:65" s="15" customFormat="1">
      <c r="B391" s="262"/>
      <c r="C391" s="263"/>
      <c r="D391" s="221" t="s">
        <v>513</v>
      </c>
      <c r="E391" s="264" t="s">
        <v>23</v>
      </c>
      <c r="F391" s="265" t="s">
        <v>690</v>
      </c>
      <c r="G391" s="263"/>
      <c r="H391" s="266">
        <v>38.734999999999999</v>
      </c>
      <c r="I391" s="267"/>
      <c r="J391" s="263"/>
      <c r="K391" s="263"/>
      <c r="L391" s="268"/>
      <c r="M391" s="269"/>
      <c r="N391" s="270"/>
      <c r="O391" s="270"/>
      <c r="P391" s="270"/>
      <c r="Q391" s="270"/>
      <c r="R391" s="270"/>
      <c r="S391" s="270"/>
      <c r="T391" s="271"/>
      <c r="AT391" s="272" t="s">
        <v>513</v>
      </c>
      <c r="AU391" s="272" t="s">
        <v>82</v>
      </c>
      <c r="AV391" s="15" t="s">
        <v>93</v>
      </c>
      <c r="AW391" s="15" t="s">
        <v>36</v>
      </c>
      <c r="AX391" s="15" t="s">
        <v>73</v>
      </c>
      <c r="AY391" s="272" t="s">
        <v>492</v>
      </c>
    </row>
    <row r="392" spans="2:65" s="13" customFormat="1">
      <c r="B392" s="237"/>
      <c r="C392" s="238"/>
      <c r="D392" s="221" t="s">
        <v>513</v>
      </c>
      <c r="E392" s="239" t="s">
        <v>23</v>
      </c>
      <c r="F392" s="240" t="s">
        <v>971</v>
      </c>
      <c r="G392" s="238"/>
      <c r="H392" s="241" t="s">
        <v>23</v>
      </c>
      <c r="I392" s="242"/>
      <c r="J392" s="238"/>
      <c r="K392" s="238"/>
      <c r="L392" s="243"/>
      <c r="M392" s="244"/>
      <c r="N392" s="245"/>
      <c r="O392" s="245"/>
      <c r="P392" s="245"/>
      <c r="Q392" s="245"/>
      <c r="R392" s="245"/>
      <c r="S392" s="245"/>
      <c r="T392" s="246"/>
      <c r="AT392" s="247" t="s">
        <v>513</v>
      </c>
      <c r="AU392" s="247" t="s">
        <v>82</v>
      </c>
      <c r="AV392" s="13" t="s">
        <v>80</v>
      </c>
      <c r="AW392" s="13" t="s">
        <v>36</v>
      </c>
      <c r="AX392" s="13" t="s">
        <v>73</v>
      </c>
      <c r="AY392" s="247" t="s">
        <v>492</v>
      </c>
    </row>
    <row r="393" spans="2:65" s="12" customFormat="1" ht="24">
      <c r="B393" s="225"/>
      <c r="C393" s="226"/>
      <c r="D393" s="221" t="s">
        <v>513</v>
      </c>
      <c r="E393" s="248" t="s">
        <v>23</v>
      </c>
      <c r="F393" s="249" t="s">
        <v>985</v>
      </c>
      <c r="G393" s="226"/>
      <c r="H393" s="250">
        <v>128.60599999999999</v>
      </c>
      <c r="I393" s="231"/>
      <c r="J393" s="226"/>
      <c r="K393" s="226"/>
      <c r="L393" s="232"/>
      <c r="M393" s="233"/>
      <c r="N393" s="234"/>
      <c r="O393" s="234"/>
      <c r="P393" s="234"/>
      <c r="Q393" s="234"/>
      <c r="R393" s="234"/>
      <c r="S393" s="234"/>
      <c r="T393" s="235"/>
      <c r="AT393" s="236" t="s">
        <v>513</v>
      </c>
      <c r="AU393" s="236" t="s">
        <v>82</v>
      </c>
      <c r="AV393" s="12" t="s">
        <v>82</v>
      </c>
      <c r="AW393" s="12" t="s">
        <v>36</v>
      </c>
      <c r="AX393" s="12" t="s">
        <v>73</v>
      </c>
      <c r="AY393" s="236" t="s">
        <v>492</v>
      </c>
    </row>
    <row r="394" spans="2:65" s="15" customFormat="1">
      <c r="B394" s="262"/>
      <c r="C394" s="263"/>
      <c r="D394" s="221" t="s">
        <v>513</v>
      </c>
      <c r="E394" s="264" t="s">
        <v>23</v>
      </c>
      <c r="F394" s="265" t="s">
        <v>690</v>
      </c>
      <c r="G394" s="263"/>
      <c r="H394" s="266">
        <v>128.60599999999999</v>
      </c>
      <c r="I394" s="267"/>
      <c r="J394" s="263"/>
      <c r="K394" s="263"/>
      <c r="L394" s="268"/>
      <c r="M394" s="269"/>
      <c r="N394" s="270"/>
      <c r="O394" s="270"/>
      <c r="P394" s="270"/>
      <c r="Q394" s="270"/>
      <c r="R394" s="270"/>
      <c r="S394" s="270"/>
      <c r="T394" s="271"/>
      <c r="AT394" s="272" t="s">
        <v>513</v>
      </c>
      <c r="AU394" s="272" t="s">
        <v>82</v>
      </c>
      <c r="AV394" s="15" t="s">
        <v>93</v>
      </c>
      <c r="AW394" s="15" t="s">
        <v>36</v>
      </c>
      <c r="AX394" s="15" t="s">
        <v>73</v>
      </c>
      <c r="AY394" s="272" t="s">
        <v>492</v>
      </c>
    </row>
    <row r="395" spans="2:65" s="13" customFormat="1">
      <c r="B395" s="237"/>
      <c r="C395" s="238"/>
      <c r="D395" s="221" t="s">
        <v>513</v>
      </c>
      <c r="E395" s="239" t="s">
        <v>23</v>
      </c>
      <c r="F395" s="240" t="s">
        <v>973</v>
      </c>
      <c r="G395" s="238"/>
      <c r="H395" s="241" t="s">
        <v>23</v>
      </c>
      <c r="I395" s="242"/>
      <c r="J395" s="238"/>
      <c r="K395" s="238"/>
      <c r="L395" s="243"/>
      <c r="M395" s="244"/>
      <c r="N395" s="245"/>
      <c r="O395" s="245"/>
      <c r="P395" s="245"/>
      <c r="Q395" s="245"/>
      <c r="R395" s="245"/>
      <c r="S395" s="245"/>
      <c r="T395" s="246"/>
      <c r="AT395" s="247" t="s">
        <v>513</v>
      </c>
      <c r="AU395" s="247" t="s">
        <v>82</v>
      </c>
      <c r="AV395" s="13" t="s">
        <v>80</v>
      </c>
      <c r="AW395" s="13" t="s">
        <v>36</v>
      </c>
      <c r="AX395" s="13" t="s">
        <v>73</v>
      </c>
      <c r="AY395" s="247" t="s">
        <v>492</v>
      </c>
    </row>
    <row r="396" spans="2:65" s="12" customFormat="1" ht="24">
      <c r="B396" s="225"/>
      <c r="C396" s="226"/>
      <c r="D396" s="221" t="s">
        <v>513</v>
      </c>
      <c r="E396" s="248" t="s">
        <v>23</v>
      </c>
      <c r="F396" s="249" t="s">
        <v>986</v>
      </c>
      <c r="G396" s="226"/>
      <c r="H396" s="250">
        <v>254.81399999999999</v>
      </c>
      <c r="I396" s="231"/>
      <c r="J396" s="226"/>
      <c r="K396" s="226"/>
      <c r="L396" s="232"/>
      <c r="M396" s="233"/>
      <c r="N396" s="234"/>
      <c r="O396" s="234"/>
      <c r="P396" s="234"/>
      <c r="Q396" s="234"/>
      <c r="R396" s="234"/>
      <c r="S396" s="234"/>
      <c r="T396" s="235"/>
      <c r="AT396" s="236" t="s">
        <v>513</v>
      </c>
      <c r="AU396" s="236" t="s">
        <v>82</v>
      </c>
      <c r="AV396" s="12" t="s">
        <v>82</v>
      </c>
      <c r="AW396" s="12" t="s">
        <v>36</v>
      </c>
      <c r="AX396" s="12" t="s">
        <v>73</v>
      </c>
      <c r="AY396" s="236" t="s">
        <v>492</v>
      </c>
    </row>
    <row r="397" spans="2:65" s="15" customFormat="1">
      <c r="B397" s="262"/>
      <c r="C397" s="263"/>
      <c r="D397" s="221" t="s">
        <v>513</v>
      </c>
      <c r="E397" s="264" t="s">
        <v>23</v>
      </c>
      <c r="F397" s="265" t="s">
        <v>690</v>
      </c>
      <c r="G397" s="263"/>
      <c r="H397" s="266">
        <v>254.81399999999999</v>
      </c>
      <c r="I397" s="267"/>
      <c r="J397" s="263"/>
      <c r="K397" s="263"/>
      <c r="L397" s="268"/>
      <c r="M397" s="269"/>
      <c r="N397" s="270"/>
      <c r="O397" s="270"/>
      <c r="P397" s="270"/>
      <c r="Q397" s="270"/>
      <c r="R397" s="270"/>
      <c r="S397" s="270"/>
      <c r="T397" s="271"/>
      <c r="AT397" s="272" t="s">
        <v>513</v>
      </c>
      <c r="AU397" s="272" t="s">
        <v>82</v>
      </c>
      <c r="AV397" s="15" t="s">
        <v>93</v>
      </c>
      <c r="AW397" s="15" t="s">
        <v>36</v>
      </c>
      <c r="AX397" s="15" t="s">
        <v>73</v>
      </c>
      <c r="AY397" s="272" t="s">
        <v>492</v>
      </c>
    </row>
    <row r="398" spans="2:65" s="13" customFormat="1">
      <c r="B398" s="237"/>
      <c r="C398" s="238"/>
      <c r="D398" s="221" t="s">
        <v>513</v>
      </c>
      <c r="E398" s="239" t="s">
        <v>23</v>
      </c>
      <c r="F398" s="240" t="s">
        <v>987</v>
      </c>
      <c r="G398" s="238"/>
      <c r="H398" s="241" t="s">
        <v>23</v>
      </c>
      <c r="I398" s="242"/>
      <c r="J398" s="238"/>
      <c r="K398" s="238"/>
      <c r="L398" s="243"/>
      <c r="M398" s="244"/>
      <c r="N398" s="245"/>
      <c r="O398" s="245"/>
      <c r="P398" s="245"/>
      <c r="Q398" s="245"/>
      <c r="R398" s="245"/>
      <c r="S398" s="245"/>
      <c r="T398" s="246"/>
      <c r="AT398" s="247" t="s">
        <v>513</v>
      </c>
      <c r="AU398" s="247" t="s">
        <v>82</v>
      </c>
      <c r="AV398" s="13" t="s">
        <v>80</v>
      </c>
      <c r="AW398" s="13" t="s">
        <v>36</v>
      </c>
      <c r="AX398" s="13" t="s">
        <v>73</v>
      </c>
      <c r="AY398" s="247" t="s">
        <v>492</v>
      </c>
    </row>
    <row r="399" spans="2:65" s="12" customFormat="1" ht="24">
      <c r="B399" s="225"/>
      <c r="C399" s="226"/>
      <c r="D399" s="221" t="s">
        <v>513</v>
      </c>
      <c r="E399" s="248" t="s">
        <v>23</v>
      </c>
      <c r="F399" s="249" t="s">
        <v>988</v>
      </c>
      <c r="G399" s="226"/>
      <c r="H399" s="250">
        <v>274.51299999999998</v>
      </c>
      <c r="I399" s="231"/>
      <c r="J399" s="226"/>
      <c r="K399" s="226"/>
      <c r="L399" s="232"/>
      <c r="M399" s="233"/>
      <c r="N399" s="234"/>
      <c r="O399" s="234"/>
      <c r="P399" s="234"/>
      <c r="Q399" s="234"/>
      <c r="R399" s="234"/>
      <c r="S399" s="234"/>
      <c r="T399" s="235"/>
      <c r="AT399" s="236" t="s">
        <v>513</v>
      </c>
      <c r="AU399" s="236" t="s">
        <v>82</v>
      </c>
      <c r="AV399" s="12" t="s">
        <v>82</v>
      </c>
      <c r="AW399" s="12" t="s">
        <v>36</v>
      </c>
      <c r="AX399" s="12" t="s">
        <v>73</v>
      </c>
      <c r="AY399" s="236" t="s">
        <v>492</v>
      </c>
    </row>
    <row r="400" spans="2:65" s="15" customFormat="1">
      <c r="B400" s="262"/>
      <c r="C400" s="263"/>
      <c r="D400" s="221" t="s">
        <v>513</v>
      </c>
      <c r="E400" s="264" t="s">
        <v>23</v>
      </c>
      <c r="F400" s="265" t="s">
        <v>690</v>
      </c>
      <c r="G400" s="263"/>
      <c r="H400" s="266">
        <v>274.51299999999998</v>
      </c>
      <c r="I400" s="267"/>
      <c r="J400" s="263"/>
      <c r="K400" s="263"/>
      <c r="L400" s="268"/>
      <c r="M400" s="269"/>
      <c r="N400" s="270"/>
      <c r="O400" s="270"/>
      <c r="P400" s="270"/>
      <c r="Q400" s="270"/>
      <c r="R400" s="270"/>
      <c r="S400" s="270"/>
      <c r="T400" s="271"/>
      <c r="AT400" s="272" t="s">
        <v>513</v>
      </c>
      <c r="AU400" s="272" t="s">
        <v>82</v>
      </c>
      <c r="AV400" s="15" t="s">
        <v>93</v>
      </c>
      <c r="AW400" s="15" t="s">
        <v>36</v>
      </c>
      <c r="AX400" s="15" t="s">
        <v>73</v>
      </c>
      <c r="AY400" s="272" t="s">
        <v>492</v>
      </c>
    </row>
    <row r="401" spans="2:65" s="13" customFormat="1">
      <c r="B401" s="237"/>
      <c r="C401" s="238"/>
      <c r="D401" s="221" t="s">
        <v>513</v>
      </c>
      <c r="E401" s="239" t="s">
        <v>23</v>
      </c>
      <c r="F401" s="240" t="s">
        <v>989</v>
      </c>
      <c r="G401" s="238"/>
      <c r="H401" s="241" t="s">
        <v>23</v>
      </c>
      <c r="I401" s="242"/>
      <c r="J401" s="238"/>
      <c r="K401" s="238"/>
      <c r="L401" s="243"/>
      <c r="M401" s="244"/>
      <c r="N401" s="245"/>
      <c r="O401" s="245"/>
      <c r="P401" s="245"/>
      <c r="Q401" s="245"/>
      <c r="R401" s="245"/>
      <c r="S401" s="245"/>
      <c r="T401" s="246"/>
      <c r="AT401" s="247" t="s">
        <v>513</v>
      </c>
      <c r="AU401" s="247" t="s">
        <v>82</v>
      </c>
      <c r="AV401" s="13" t="s">
        <v>80</v>
      </c>
      <c r="AW401" s="13" t="s">
        <v>36</v>
      </c>
      <c r="AX401" s="13" t="s">
        <v>73</v>
      </c>
      <c r="AY401" s="247" t="s">
        <v>492</v>
      </c>
    </row>
    <row r="402" spans="2:65" s="12" customFormat="1">
      <c r="B402" s="225"/>
      <c r="C402" s="226"/>
      <c r="D402" s="221" t="s">
        <v>513</v>
      </c>
      <c r="E402" s="248" t="s">
        <v>23</v>
      </c>
      <c r="F402" s="249" t="s">
        <v>990</v>
      </c>
      <c r="G402" s="226"/>
      <c r="H402" s="250">
        <v>85.882999999999996</v>
      </c>
      <c r="I402" s="231"/>
      <c r="J402" s="226"/>
      <c r="K402" s="226"/>
      <c r="L402" s="232"/>
      <c r="M402" s="233"/>
      <c r="N402" s="234"/>
      <c r="O402" s="234"/>
      <c r="P402" s="234"/>
      <c r="Q402" s="234"/>
      <c r="R402" s="234"/>
      <c r="S402" s="234"/>
      <c r="T402" s="235"/>
      <c r="AT402" s="236" t="s">
        <v>513</v>
      </c>
      <c r="AU402" s="236" t="s">
        <v>82</v>
      </c>
      <c r="AV402" s="12" t="s">
        <v>82</v>
      </c>
      <c r="AW402" s="12" t="s">
        <v>36</v>
      </c>
      <c r="AX402" s="12" t="s">
        <v>73</v>
      </c>
      <c r="AY402" s="236" t="s">
        <v>492</v>
      </c>
    </row>
    <row r="403" spans="2:65" s="15" customFormat="1">
      <c r="B403" s="262"/>
      <c r="C403" s="263"/>
      <c r="D403" s="221" t="s">
        <v>513</v>
      </c>
      <c r="E403" s="264" t="s">
        <v>23</v>
      </c>
      <c r="F403" s="265" t="s">
        <v>690</v>
      </c>
      <c r="G403" s="263"/>
      <c r="H403" s="266">
        <v>85.882999999999996</v>
      </c>
      <c r="I403" s="267"/>
      <c r="J403" s="263"/>
      <c r="K403" s="263"/>
      <c r="L403" s="268"/>
      <c r="M403" s="269"/>
      <c r="N403" s="270"/>
      <c r="O403" s="270"/>
      <c r="P403" s="270"/>
      <c r="Q403" s="270"/>
      <c r="R403" s="270"/>
      <c r="S403" s="270"/>
      <c r="T403" s="271"/>
      <c r="AT403" s="272" t="s">
        <v>513</v>
      </c>
      <c r="AU403" s="272" t="s">
        <v>82</v>
      </c>
      <c r="AV403" s="15" t="s">
        <v>93</v>
      </c>
      <c r="AW403" s="15" t="s">
        <v>36</v>
      </c>
      <c r="AX403" s="15" t="s">
        <v>73</v>
      </c>
      <c r="AY403" s="272" t="s">
        <v>492</v>
      </c>
    </row>
    <row r="404" spans="2:65" s="13" customFormat="1">
      <c r="B404" s="237"/>
      <c r="C404" s="238"/>
      <c r="D404" s="221" t="s">
        <v>513</v>
      </c>
      <c r="E404" s="239" t="s">
        <v>23</v>
      </c>
      <c r="F404" s="240" t="s">
        <v>991</v>
      </c>
      <c r="G404" s="238"/>
      <c r="H404" s="241" t="s">
        <v>23</v>
      </c>
      <c r="I404" s="242"/>
      <c r="J404" s="238"/>
      <c r="K404" s="238"/>
      <c r="L404" s="243"/>
      <c r="M404" s="244"/>
      <c r="N404" s="245"/>
      <c r="O404" s="245"/>
      <c r="P404" s="245"/>
      <c r="Q404" s="245"/>
      <c r="R404" s="245"/>
      <c r="S404" s="245"/>
      <c r="T404" s="246"/>
      <c r="AT404" s="247" t="s">
        <v>513</v>
      </c>
      <c r="AU404" s="247" t="s">
        <v>82</v>
      </c>
      <c r="AV404" s="13" t="s">
        <v>80</v>
      </c>
      <c r="AW404" s="13" t="s">
        <v>36</v>
      </c>
      <c r="AX404" s="13" t="s">
        <v>73</v>
      </c>
      <c r="AY404" s="247" t="s">
        <v>492</v>
      </c>
    </row>
    <row r="405" spans="2:65" s="12" customFormat="1">
      <c r="B405" s="225"/>
      <c r="C405" s="226"/>
      <c r="D405" s="221" t="s">
        <v>513</v>
      </c>
      <c r="E405" s="248" t="s">
        <v>23</v>
      </c>
      <c r="F405" s="249" t="s">
        <v>992</v>
      </c>
      <c r="G405" s="226"/>
      <c r="H405" s="250">
        <v>91.613</v>
      </c>
      <c r="I405" s="231"/>
      <c r="J405" s="226"/>
      <c r="K405" s="226"/>
      <c r="L405" s="232"/>
      <c r="M405" s="233"/>
      <c r="N405" s="234"/>
      <c r="O405" s="234"/>
      <c r="P405" s="234"/>
      <c r="Q405" s="234"/>
      <c r="R405" s="234"/>
      <c r="S405" s="234"/>
      <c r="T405" s="235"/>
      <c r="AT405" s="236" t="s">
        <v>513</v>
      </c>
      <c r="AU405" s="236" t="s">
        <v>82</v>
      </c>
      <c r="AV405" s="12" t="s">
        <v>82</v>
      </c>
      <c r="AW405" s="12" t="s">
        <v>36</v>
      </c>
      <c r="AX405" s="12" t="s">
        <v>73</v>
      </c>
      <c r="AY405" s="236" t="s">
        <v>492</v>
      </c>
    </row>
    <row r="406" spans="2:65" s="15" customFormat="1">
      <c r="B406" s="262"/>
      <c r="C406" s="263"/>
      <c r="D406" s="221" t="s">
        <v>513</v>
      </c>
      <c r="E406" s="264" t="s">
        <v>23</v>
      </c>
      <c r="F406" s="265" t="s">
        <v>690</v>
      </c>
      <c r="G406" s="263"/>
      <c r="H406" s="266">
        <v>91.613</v>
      </c>
      <c r="I406" s="267"/>
      <c r="J406" s="263"/>
      <c r="K406" s="263"/>
      <c r="L406" s="268"/>
      <c r="M406" s="269"/>
      <c r="N406" s="270"/>
      <c r="O406" s="270"/>
      <c r="P406" s="270"/>
      <c r="Q406" s="270"/>
      <c r="R406" s="270"/>
      <c r="S406" s="270"/>
      <c r="T406" s="271"/>
      <c r="AT406" s="272" t="s">
        <v>513</v>
      </c>
      <c r="AU406" s="272" t="s">
        <v>82</v>
      </c>
      <c r="AV406" s="15" t="s">
        <v>93</v>
      </c>
      <c r="AW406" s="15" t="s">
        <v>36</v>
      </c>
      <c r="AX406" s="15" t="s">
        <v>73</v>
      </c>
      <c r="AY406" s="272" t="s">
        <v>492</v>
      </c>
    </row>
    <row r="407" spans="2:65" s="14" customFormat="1">
      <c r="B407" s="251"/>
      <c r="C407" s="252"/>
      <c r="D407" s="227" t="s">
        <v>513</v>
      </c>
      <c r="E407" s="253" t="s">
        <v>23</v>
      </c>
      <c r="F407" s="254" t="s">
        <v>560</v>
      </c>
      <c r="G407" s="252"/>
      <c r="H407" s="255">
        <v>874.16399999999999</v>
      </c>
      <c r="I407" s="256"/>
      <c r="J407" s="252"/>
      <c r="K407" s="252"/>
      <c r="L407" s="257"/>
      <c r="M407" s="258"/>
      <c r="N407" s="259"/>
      <c r="O407" s="259"/>
      <c r="P407" s="259"/>
      <c r="Q407" s="259"/>
      <c r="R407" s="259"/>
      <c r="S407" s="259"/>
      <c r="T407" s="260"/>
      <c r="AT407" s="261" t="s">
        <v>513</v>
      </c>
      <c r="AU407" s="261" t="s">
        <v>82</v>
      </c>
      <c r="AV407" s="14" t="s">
        <v>502</v>
      </c>
      <c r="AW407" s="14" t="s">
        <v>36</v>
      </c>
      <c r="AX407" s="14" t="s">
        <v>80</v>
      </c>
      <c r="AY407" s="261" t="s">
        <v>492</v>
      </c>
    </row>
    <row r="408" spans="2:65" s="1" customFormat="1" ht="25.5" customHeight="1">
      <c r="B408" s="42"/>
      <c r="C408" s="209" t="s">
        <v>993</v>
      </c>
      <c r="D408" s="209" t="s">
        <v>498</v>
      </c>
      <c r="E408" s="210" t="s">
        <v>994</v>
      </c>
      <c r="F408" s="211" t="s">
        <v>995</v>
      </c>
      <c r="G408" s="212" t="s">
        <v>180</v>
      </c>
      <c r="H408" s="213">
        <v>5700.8580000000002</v>
      </c>
      <c r="I408" s="214"/>
      <c r="J408" s="215">
        <f>ROUND(I408*H408,2)</f>
        <v>0</v>
      </c>
      <c r="K408" s="211" t="s">
        <v>501</v>
      </c>
      <c r="L408" s="62"/>
      <c r="M408" s="216" t="s">
        <v>23</v>
      </c>
      <c r="N408" s="217" t="s">
        <v>44</v>
      </c>
      <c r="O408" s="43"/>
      <c r="P408" s="218">
        <f>O408*H408</f>
        <v>0</v>
      </c>
      <c r="Q408" s="218">
        <v>0.19087000000000001</v>
      </c>
      <c r="R408" s="218">
        <f>Q408*H408</f>
        <v>1088.1227664600001</v>
      </c>
      <c r="S408" s="218">
        <v>0</v>
      </c>
      <c r="T408" s="219">
        <f>S408*H408</f>
        <v>0</v>
      </c>
      <c r="AR408" s="25" t="s">
        <v>502</v>
      </c>
      <c r="AT408" s="25" t="s">
        <v>498</v>
      </c>
      <c r="AU408" s="25" t="s">
        <v>82</v>
      </c>
      <c r="AY408" s="25" t="s">
        <v>492</v>
      </c>
      <c r="BE408" s="220">
        <f>IF(N408="základní",J408,0)</f>
        <v>0</v>
      </c>
      <c r="BF408" s="220">
        <f>IF(N408="snížená",J408,0)</f>
        <v>0</v>
      </c>
      <c r="BG408" s="220">
        <f>IF(N408="zákl. přenesená",J408,0)</f>
        <v>0</v>
      </c>
      <c r="BH408" s="220">
        <f>IF(N408="sníž. přenesená",J408,0)</f>
        <v>0</v>
      </c>
      <c r="BI408" s="220">
        <f>IF(N408="nulová",J408,0)</f>
        <v>0</v>
      </c>
      <c r="BJ408" s="25" t="s">
        <v>80</v>
      </c>
      <c r="BK408" s="220">
        <f>ROUND(I408*H408,2)</f>
        <v>0</v>
      </c>
      <c r="BL408" s="25" t="s">
        <v>502</v>
      </c>
      <c r="BM408" s="25" t="s">
        <v>996</v>
      </c>
    </row>
    <row r="409" spans="2:65" s="1" customFormat="1" ht="24">
      <c r="B409" s="42"/>
      <c r="C409" s="64"/>
      <c r="D409" s="221" t="s">
        <v>506</v>
      </c>
      <c r="E409" s="64"/>
      <c r="F409" s="222" t="s">
        <v>997</v>
      </c>
      <c r="G409" s="64"/>
      <c r="H409" s="64"/>
      <c r="I409" s="177"/>
      <c r="J409" s="64"/>
      <c r="K409" s="64"/>
      <c r="L409" s="62"/>
      <c r="M409" s="223"/>
      <c r="N409" s="43"/>
      <c r="O409" s="43"/>
      <c r="P409" s="43"/>
      <c r="Q409" s="43"/>
      <c r="R409" s="43"/>
      <c r="S409" s="43"/>
      <c r="T409" s="79"/>
      <c r="AT409" s="25" t="s">
        <v>506</v>
      </c>
      <c r="AU409" s="25" t="s">
        <v>82</v>
      </c>
    </row>
    <row r="410" spans="2:65" s="1" customFormat="1" ht="132">
      <c r="B410" s="42"/>
      <c r="C410" s="64"/>
      <c r="D410" s="221" t="s">
        <v>509</v>
      </c>
      <c r="E410" s="64"/>
      <c r="F410" s="224" t="s">
        <v>982</v>
      </c>
      <c r="G410" s="64"/>
      <c r="H410" s="64"/>
      <c r="I410" s="177"/>
      <c r="J410" s="64"/>
      <c r="K410" s="64"/>
      <c r="L410" s="62"/>
      <c r="M410" s="223"/>
      <c r="N410" s="43"/>
      <c r="O410" s="43"/>
      <c r="P410" s="43"/>
      <c r="Q410" s="43"/>
      <c r="R410" s="43"/>
      <c r="S410" s="43"/>
      <c r="T410" s="79"/>
      <c r="AT410" s="25" t="s">
        <v>509</v>
      </c>
      <c r="AU410" s="25" t="s">
        <v>82</v>
      </c>
    </row>
    <row r="411" spans="2:65" s="13" customFormat="1">
      <c r="B411" s="237"/>
      <c r="C411" s="238"/>
      <c r="D411" s="221" t="s">
        <v>513</v>
      </c>
      <c r="E411" s="239" t="s">
        <v>23</v>
      </c>
      <c r="F411" s="240" t="s">
        <v>971</v>
      </c>
      <c r="G411" s="238"/>
      <c r="H411" s="241" t="s">
        <v>23</v>
      </c>
      <c r="I411" s="242"/>
      <c r="J411" s="238"/>
      <c r="K411" s="238"/>
      <c r="L411" s="243"/>
      <c r="M411" s="244"/>
      <c r="N411" s="245"/>
      <c r="O411" s="245"/>
      <c r="P411" s="245"/>
      <c r="Q411" s="245"/>
      <c r="R411" s="245"/>
      <c r="S411" s="245"/>
      <c r="T411" s="246"/>
      <c r="AT411" s="247" t="s">
        <v>513</v>
      </c>
      <c r="AU411" s="247" t="s">
        <v>82</v>
      </c>
      <c r="AV411" s="13" t="s">
        <v>80</v>
      </c>
      <c r="AW411" s="13" t="s">
        <v>36</v>
      </c>
      <c r="AX411" s="13" t="s">
        <v>73</v>
      </c>
      <c r="AY411" s="247" t="s">
        <v>492</v>
      </c>
    </row>
    <row r="412" spans="2:65" s="12" customFormat="1" ht="24">
      <c r="B412" s="225"/>
      <c r="C412" s="226"/>
      <c r="D412" s="221" t="s">
        <v>513</v>
      </c>
      <c r="E412" s="248" t="s">
        <v>23</v>
      </c>
      <c r="F412" s="249" t="s">
        <v>998</v>
      </c>
      <c r="G412" s="226"/>
      <c r="H412" s="250">
        <v>169.25200000000001</v>
      </c>
      <c r="I412" s="231"/>
      <c r="J412" s="226"/>
      <c r="K412" s="226"/>
      <c r="L412" s="232"/>
      <c r="M412" s="233"/>
      <c r="N412" s="234"/>
      <c r="O412" s="234"/>
      <c r="P412" s="234"/>
      <c r="Q412" s="234"/>
      <c r="R412" s="234"/>
      <c r="S412" s="234"/>
      <c r="T412" s="235"/>
      <c r="AT412" s="236" t="s">
        <v>513</v>
      </c>
      <c r="AU412" s="236" t="s">
        <v>82</v>
      </c>
      <c r="AV412" s="12" t="s">
        <v>82</v>
      </c>
      <c r="AW412" s="12" t="s">
        <v>36</v>
      </c>
      <c r="AX412" s="12" t="s">
        <v>73</v>
      </c>
      <c r="AY412" s="236" t="s">
        <v>492</v>
      </c>
    </row>
    <row r="413" spans="2:65" s="12" customFormat="1" ht="24">
      <c r="B413" s="225"/>
      <c r="C413" s="226"/>
      <c r="D413" s="221" t="s">
        <v>513</v>
      </c>
      <c r="E413" s="248" t="s">
        <v>23</v>
      </c>
      <c r="F413" s="249" t="s">
        <v>999</v>
      </c>
      <c r="G413" s="226"/>
      <c r="H413" s="250">
        <v>314.11500000000001</v>
      </c>
      <c r="I413" s="231"/>
      <c r="J413" s="226"/>
      <c r="K413" s="226"/>
      <c r="L413" s="232"/>
      <c r="M413" s="233"/>
      <c r="N413" s="234"/>
      <c r="O413" s="234"/>
      <c r="P413" s="234"/>
      <c r="Q413" s="234"/>
      <c r="R413" s="234"/>
      <c r="S413" s="234"/>
      <c r="T413" s="235"/>
      <c r="AT413" s="236" t="s">
        <v>513</v>
      </c>
      <c r="AU413" s="236" t="s">
        <v>82</v>
      </c>
      <c r="AV413" s="12" t="s">
        <v>82</v>
      </c>
      <c r="AW413" s="12" t="s">
        <v>36</v>
      </c>
      <c r="AX413" s="12" t="s">
        <v>73</v>
      </c>
      <c r="AY413" s="236" t="s">
        <v>492</v>
      </c>
    </row>
    <row r="414" spans="2:65" s="15" customFormat="1">
      <c r="B414" s="262"/>
      <c r="C414" s="263"/>
      <c r="D414" s="221" t="s">
        <v>513</v>
      </c>
      <c r="E414" s="264" t="s">
        <v>23</v>
      </c>
      <c r="F414" s="265" t="s">
        <v>690</v>
      </c>
      <c r="G414" s="263"/>
      <c r="H414" s="266">
        <v>483.36700000000002</v>
      </c>
      <c r="I414" s="267"/>
      <c r="J414" s="263"/>
      <c r="K414" s="263"/>
      <c r="L414" s="268"/>
      <c r="M414" s="269"/>
      <c r="N414" s="270"/>
      <c r="O414" s="270"/>
      <c r="P414" s="270"/>
      <c r="Q414" s="270"/>
      <c r="R414" s="270"/>
      <c r="S414" s="270"/>
      <c r="T414" s="271"/>
      <c r="AT414" s="272" t="s">
        <v>513</v>
      </c>
      <c r="AU414" s="272" t="s">
        <v>82</v>
      </c>
      <c r="AV414" s="15" t="s">
        <v>93</v>
      </c>
      <c r="AW414" s="15" t="s">
        <v>36</v>
      </c>
      <c r="AX414" s="15" t="s">
        <v>73</v>
      </c>
      <c r="AY414" s="272" t="s">
        <v>492</v>
      </c>
    </row>
    <row r="415" spans="2:65" s="13" customFormat="1">
      <c r="B415" s="237"/>
      <c r="C415" s="238"/>
      <c r="D415" s="221" t="s">
        <v>513</v>
      </c>
      <c r="E415" s="239" t="s">
        <v>23</v>
      </c>
      <c r="F415" s="240" t="s">
        <v>973</v>
      </c>
      <c r="G415" s="238"/>
      <c r="H415" s="241" t="s">
        <v>23</v>
      </c>
      <c r="I415" s="242"/>
      <c r="J415" s="238"/>
      <c r="K415" s="238"/>
      <c r="L415" s="243"/>
      <c r="M415" s="244"/>
      <c r="N415" s="245"/>
      <c r="O415" s="245"/>
      <c r="P415" s="245"/>
      <c r="Q415" s="245"/>
      <c r="R415" s="245"/>
      <c r="S415" s="245"/>
      <c r="T415" s="246"/>
      <c r="AT415" s="247" t="s">
        <v>513</v>
      </c>
      <c r="AU415" s="247" t="s">
        <v>82</v>
      </c>
      <c r="AV415" s="13" t="s">
        <v>80</v>
      </c>
      <c r="AW415" s="13" t="s">
        <v>36</v>
      </c>
      <c r="AX415" s="13" t="s">
        <v>73</v>
      </c>
      <c r="AY415" s="247" t="s">
        <v>492</v>
      </c>
    </row>
    <row r="416" spans="2:65" s="12" customFormat="1" ht="24">
      <c r="B416" s="225"/>
      <c r="C416" s="226"/>
      <c r="D416" s="221" t="s">
        <v>513</v>
      </c>
      <c r="E416" s="248" t="s">
        <v>23</v>
      </c>
      <c r="F416" s="249" t="s">
        <v>1000</v>
      </c>
      <c r="G416" s="226"/>
      <c r="H416" s="250">
        <v>398.24</v>
      </c>
      <c r="I416" s="231"/>
      <c r="J416" s="226"/>
      <c r="K416" s="226"/>
      <c r="L416" s="232"/>
      <c r="M416" s="233"/>
      <c r="N416" s="234"/>
      <c r="O416" s="234"/>
      <c r="P416" s="234"/>
      <c r="Q416" s="234"/>
      <c r="R416" s="234"/>
      <c r="S416" s="234"/>
      <c r="T416" s="235"/>
      <c r="AT416" s="236" t="s">
        <v>513</v>
      </c>
      <c r="AU416" s="236" t="s">
        <v>82</v>
      </c>
      <c r="AV416" s="12" t="s">
        <v>82</v>
      </c>
      <c r="AW416" s="12" t="s">
        <v>36</v>
      </c>
      <c r="AX416" s="12" t="s">
        <v>73</v>
      </c>
      <c r="AY416" s="236" t="s">
        <v>492</v>
      </c>
    </row>
    <row r="417" spans="2:65" s="12" customFormat="1" ht="24">
      <c r="B417" s="225"/>
      <c r="C417" s="226"/>
      <c r="D417" s="221" t="s">
        <v>513</v>
      </c>
      <c r="E417" s="248" t="s">
        <v>23</v>
      </c>
      <c r="F417" s="249" t="s">
        <v>1001</v>
      </c>
      <c r="G417" s="226"/>
      <c r="H417" s="250">
        <v>347.798</v>
      </c>
      <c r="I417" s="231"/>
      <c r="J417" s="226"/>
      <c r="K417" s="226"/>
      <c r="L417" s="232"/>
      <c r="M417" s="233"/>
      <c r="N417" s="234"/>
      <c r="O417" s="234"/>
      <c r="P417" s="234"/>
      <c r="Q417" s="234"/>
      <c r="R417" s="234"/>
      <c r="S417" s="234"/>
      <c r="T417" s="235"/>
      <c r="AT417" s="236" t="s">
        <v>513</v>
      </c>
      <c r="AU417" s="236" t="s">
        <v>82</v>
      </c>
      <c r="AV417" s="12" t="s">
        <v>82</v>
      </c>
      <c r="AW417" s="12" t="s">
        <v>36</v>
      </c>
      <c r="AX417" s="12" t="s">
        <v>73</v>
      </c>
      <c r="AY417" s="236" t="s">
        <v>492</v>
      </c>
    </row>
    <row r="418" spans="2:65" s="15" customFormat="1">
      <c r="B418" s="262"/>
      <c r="C418" s="263"/>
      <c r="D418" s="221" t="s">
        <v>513</v>
      </c>
      <c r="E418" s="264" t="s">
        <v>23</v>
      </c>
      <c r="F418" s="265" t="s">
        <v>690</v>
      </c>
      <c r="G418" s="263"/>
      <c r="H418" s="266">
        <v>746.03800000000001</v>
      </c>
      <c r="I418" s="267"/>
      <c r="J418" s="263"/>
      <c r="K418" s="263"/>
      <c r="L418" s="268"/>
      <c r="M418" s="269"/>
      <c r="N418" s="270"/>
      <c r="O418" s="270"/>
      <c r="P418" s="270"/>
      <c r="Q418" s="270"/>
      <c r="R418" s="270"/>
      <c r="S418" s="270"/>
      <c r="T418" s="271"/>
      <c r="AT418" s="272" t="s">
        <v>513</v>
      </c>
      <c r="AU418" s="272" t="s">
        <v>82</v>
      </c>
      <c r="AV418" s="15" t="s">
        <v>93</v>
      </c>
      <c r="AW418" s="15" t="s">
        <v>36</v>
      </c>
      <c r="AX418" s="15" t="s">
        <v>73</v>
      </c>
      <c r="AY418" s="272" t="s">
        <v>492</v>
      </c>
    </row>
    <row r="419" spans="2:65" s="13" customFormat="1">
      <c r="B419" s="237"/>
      <c r="C419" s="238"/>
      <c r="D419" s="221" t="s">
        <v>513</v>
      </c>
      <c r="E419" s="239" t="s">
        <v>23</v>
      </c>
      <c r="F419" s="240" t="s">
        <v>987</v>
      </c>
      <c r="G419" s="238"/>
      <c r="H419" s="241" t="s">
        <v>23</v>
      </c>
      <c r="I419" s="242"/>
      <c r="J419" s="238"/>
      <c r="K419" s="238"/>
      <c r="L419" s="243"/>
      <c r="M419" s="244"/>
      <c r="N419" s="245"/>
      <c r="O419" s="245"/>
      <c r="P419" s="245"/>
      <c r="Q419" s="245"/>
      <c r="R419" s="245"/>
      <c r="S419" s="245"/>
      <c r="T419" s="246"/>
      <c r="AT419" s="247" t="s">
        <v>513</v>
      </c>
      <c r="AU419" s="247" t="s">
        <v>82</v>
      </c>
      <c r="AV419" s="13" t="s">
        <v>80</v>
      </c>
      <c r="AW419" s="13" t="s">
        <v>36</v>
      </c>
      <c r="AX419" s="13" t="s">
        <v>73</v>
      </c>
      <c r="AY419" s="247" t="s">
        <v>492</v>
      </c>
    </row>
    <row r="420" spans="2:65" s="12" customFormat="1" ht="24">
      <c r="B420" s="225"/>
      <c r="C420" s="226"/>
      <c r="D420" s="221" t="s">
        <v>513</v>
      </c>
      <c r="E420" s="248" t="s">
        <v>23</v>
      </c>
      <c r="F420" s="249" t="s">
        <v>1002</v>
      </c>
      <c r="G420" s="226"/>
      <c r="H420" s="250">
        <v>562.49699999999996</v>
      </c>
      <c r="I420" s="231"/>
      <c r="J420" s="226"/>
      <c r="K420" s="226"/>
      <c r="L420" s="232"/>
      <c r="M420" s="233"/>
      <c r="N420" s="234"/>
      <c r="O420" s="234"/>
      <c r="P420" s="234"/>
      <c r="Q420" s="234"/>
      <c r="R420" s="234"/>
      <c r="S420" s="234"/>
      <c r="T420" s="235"/>
      <c r="AT420" s="236" t="s">
        <v>513</v>
      </c>
      <c r="AU420" s="236" t="s">
        <v>82</v>
      </c>
      <c r="AV420" s="12" t="s">
        <v>82</v>
      </c>
      <c r="AW420" s="12" t="s">
        <v>36</v>
      </c>
      <c r="AX420" s="12" t="s">
        <v>73</v>
      </c>
      <c r="AY420" s="236" t="s">
        <v>492</v>
      </c>
    </row>
    <row r="421" spans="2:65" s="12" customFormat="1" ht="24">
      <c r="B421" s="225"/>
      <c r="C421" s="226"/>
      <c r="D421" s="221" t="s">
        <v>513</v>
      </c>
      <c r="E421" s="248" t="s">
        <v>23</v>
      </c>
      <c r="F421" s="249" t="s">
        <v>1003</v>
      </c>
      <c r="G421" s="226"/>
      <c r="H421" s="250">
        <v>630.43299999999999</v>
      </c>
      <c r="I421" s="231"/>
      <c r="J421" s="226"/>
      <c r="K421" s="226"/>
      <c r="L421" s="232"/>
      <c r="M421" s="233"/>
      <c r="N421" s="234"/>
      <c r="O421" s="234"/>
      <c r="P421" s="234"/>
      <c r="Q421" s="234"/>
      <c r="R421" s="234"/>
      <c r="S421" s="234"/>
      <c r="T421" s="235"/>
      <c r="AT421" s="236" t="s">
        <v>513</v>
      </c>
      <c r="AU421" s="236" t="s">
        <v>82</v>
      </c>
      <c r="AV421" s="12" t="s">
        <v>82</v>
      </c>
      <c r="AW421" s="12" t="s">
        <v>36</v>
      </c>
      <c r="AX421" s="12" t="s">
        <v>73</v>
      </c>
      <c r="AY421" s="236" t="s">
        <v>492</v>
      </c>
    </row>
    <row r="422" spans="2:65" s="15" customFormat="1">
      <c r="B422" s="262"/>
      <c r="C422" s="263"/>
      <c r="D422" s="221" t="s">
        <v>513</v>
      </c>
      <c r="E422" s="264" t="s">
        <v>23</v>
      </c>
      <c r="F422" s="265" t="s">
        <v>690</v>
      </c>
      <c r="G422" s="263"/>
      <c r="H422" s="266">
        <v>1192.93</v>
      </c>
      <c r="I422" s="267"/>
      <c r="J422" s="263"/>
      <c r="K422" s="263"/>
      <c r="L422" s="268"/>
      <c r="M422" s="269"/>
      <c r="N422" s="270"/>
      <c r="O422" s="270"/>
      <c r="P422" s="270"/>
      <c r="Q422" s="270"/>
      <c r="R422" s="270"/>
      <c r="S422" s="270"/>
      <c r="T422" s="271"/>
      <c r="AT422" s="272" t="s">
        <v>513</v>
      </c>
      <c r="AU422" s="272" t="s">
        <v>82</v>
      </c>
      <c r="AV422" s="15" t="s">
        <v>93</v>
      </c>
      <c r="AW422" s="15" t="s">
        <v>36</v>
      </c>
      <c r="AX422" s="15" t="s">
        <v>73</v>
      </c>
      <c r="AY422" s="272" t="s">
        <v>492</v>
      </c>
    </row>
    <row r="423" spans="2:65" s="13" customFormat="1">
      <c r="B423" s="237"/>
      <c r="C423" s="238"/>
      <c r="D423" s="221" t="s">
        <v>513</v>
      </c>
      <c r="E423" s="239" t="s">
        <v>23</v>
      </c>
      <c r="F423" s="240" t="s">
        <v>989</v>
      </c>
      <c r="G423" s="238"/>
      <c r="H423" s="241" t="s">
        <v>23</v>
      </c>
      <c r="I423" s="242"/>
      <c r="J423" s="238"/>
      <c r="K423" s="238"/>
      <c r="L423" s="243"/>
      <c r="M423" s="244"/>
      <c r="N423" s="245"/>
      <c r="O423" s="245"/>
      <c r="P423" s="245"/>
      <c r="Q423" s="245"/>
      <c r="R423" s="245"/>
      <c r="S423" s="245"/>
      <c r="T423" s="246"/>
      <c r="AT423" s="247" t="s">
        <v>513</v>
      </c>
      <c r="AU423" s="247" t="s">
        <v>82</v>
      </c>
      <c r="AV423" s="13" t="s">
        <v>80</v>
      </c>
      <c r="AW423" s="13" t="s">
        <v>36</v>
      </c>
      <c r="AX423" s="13" t="s">
        <v>73</v>
      </c>
      <c r="AY423" s="247" t="s">
        <v>492</v>
      </c>
    </row>
    <row r="424" spans="2:65" s="12" customFormat="1" ht="24">
      <c r="B424" s="225"/>
      <c r="C424" s="226"/>
      <c r="D424" s="221" t="s">
        <v>513</v>
      </c>
      <c r="E424" s="248" t="s">
        <v>23</v>
      </c>
      <c r="F424" s="249" t="s">
        <v>1004</v>
      </c>
      <c r="G424" s="226"/>
      <c r="H424" s="250">
        <v>641.43899999999996</v>
      </c>
      <c r="I424" s="231"/>
      <c r="J424" s="226"/>
      <c r="K424" s="226"/>
      <c r="L424" s="232"/>
      <c r="M424" s="233"/>
      <c r="N424" s="234"/>
      <c r="O424" s="234"/>
      <c r="P424" s="234"/>
      <c r="Q424" s="234"/>
      <c r="R424" s="234"/>
      <c r="S424" s="234"/>
      <c r="T424" s="235"/>
      <c r="AT424" s="236" t="s">
        <v>513</v>
      </c>
      <c r="AU424" s="236" t="s">
        <v>82</v>
      </c>
      <c r="AV424" s="12" t="s">
        <v>82</v>
      </c>
      <c r="AW424" s="12" t="s">
        <v>36</v>
      </c>
      <c r="AX424" s="12" t="s">
        <v>73</v>
      </c>
      <c r="AY424" s="236" t="s">
        <v>492</v>
      </c>
    </row>
    <row r="425" spans="2:65" s="12" customFormat="1" ht="24">
      <c r="B425" s="225"/>
      <c r="C425" s="226"/>
      <c r="D425" s="221" t="s">
        <v>513</v>
      </c>
      <c r="E425" s="248" t="s">
        <v>23</v>
      </c>
      <c r="F425" s="249" t="s">
        <v>1005</v>
      </c>
      <c r="G425" s="226"/>
      <c r="H425" s="250">
        <v>1104.7080000000001</v>
      </c>
      <c r="I425" s="231"/>
      <c r="J425" s="226"/>
      <c r="K425" s="226"/>
      <c r="L425" s="232"/>
      <c r="M425" s="233"/>
      <c r="N425" s="234"/>
      <c r="O425" s="234"/>
      <c r="P425" s="234"/>
      <c r="Q425" s="234"/>
      <c r="R425" s="234"/>
      <c r="S425" s="234"/>
      <c r="T425" s="235"/>
      <c r="AT425" s="236" t="s">
        <v>513</v>
      </c>
      <c r="AU425" s="236" t="s">
        <v>82</v>
      </c>
      <c r="AV425" s="12" t="s">
        <v>82</v>
      </c>
      <c r="AW425" s="12" t="s">
        <v>36</v>
      </c>
      <c r="AX425" s="12" t="s">
        <v>73</v>
      </c>
      <c r="AY425" s="236" t="s">
        <v>492</v>
      </c>
    </row>
    <row r="426" spans="2:65" s="15" customFormat="1">
      <c r="B426" s="262"/>
      <c r="C426" s="263"/>
      <c r="D426" s="221" t="s">
        <v>513</v>
      </c>
      <c r="E426" s="264" t="s">
        <v>23</v>
      </c>
      <c r="F426" s="265" t="s">
        <v>690</v>
      </c>
      <c r="G426" s="263"/>
      <c r="H426" s="266">
        <v>1746.1469999999999</v>
      </c>
      <c r="I426" s="267"/>
      <c r="J426" s="263"/>
      <c r="K426" s="263"/>
      <c r="L426" s="268"/>
      <c r="M426" s="269"/>
      <c r="N426" s="270"/>
      <c r="O426" s="270"/>
      <c r="P426" s="270"/>
      <c r="Q426" s="270"/>
      <c r="R426" s="270"/>
      <c r="S426" s="270"/>
      <c r="T426" s="271"/>
      <c r="AT426" s="272" t="s">
        <v>513</v>
      </c>
      <c r="AU426" s="272" t="s">
        <v>82</v>
      </c>
      <c r="AV426" s="15" t="s">
        <v>93</v>
      </c>
      <c r="AW426" s="15" t="s">
        <v>36</v>
      </c>
      <c r="AX426" s="15" t="s">
        <v>73</v>
      </c>
      <c r="AY426" s="272" t="s">
        <v>492</v>
      </c>
    </row>
    <row r="427" spans="2:65" s="13" customFormat="1">
      <c r="B427" s="237"/>
      <c r="C427" s="238"/>
      <c r="D427" s="221" t="s">
        <v>513</v>
      </c>
      <c r="E427" s="239" t="s">
        <v>23</v>
      </c>
      <c r="F427" s="240" t="s">
        <v>991</v>
      </c>
      <c r="G427" s="238"/>
      <c r="H427" s="241" t="s">
        <v>23</v>
      </c>
      <c r="I427" s="242"/>
      <c r="J427" s="238"/>
      <c r="K427" s="238"/>
      <c r="L427" s="243"/>
      <c r="M427" s="244"/>
      <c r="N427" s="245"/>
      <c r="O427" s="245"/>
      <c r="P427" s="245"/>
      <c r="Q427" s="245"/>
      <c r="R427" s="245"/>
      <c r="S427" s="245"/>
      <c r="T427" s="246"/>
      <c r="AT427" s="247" t="s">
        <v>513</v>
      </c>
      <c r="AU427" s="247" t="s">
        <v>82</v>
      </c>
      <c r="AV427" s="13" t="s">
        <v>80</v>
      </c>
      <c r="AW427" s="13" t="s">
        <v>36</v>
      </c>
      <c r="AX427" s="13" t="s">
        <v>73</v>
      </c>
      <c r="AY427" s="247" t="s">
        <v>492</v>
      </c>
    </row>
    <row r="428" spans="2:65" s="12" customFormat="1" ht="24">
      <c r="B428" s="225"/>
      <c r="C428" s="226"/>
      <c r="D428" s="221" t="s">
        <v>513</v>
      </c>
      <c r="E428" s="248" t="s">
        <v>23</v>
      </c>
      <c r="F428" s="249" t="s">
        <v>1006</v>
      </c>
      <c r="G428" s="226"/>
      <c r="H428" s="250">
        <v>871.81600000000003</v>
      </c>
      <c r="I428" s="231"/>
      <c r="J428" s="226"/>
      <c r="K428" s="226"/>
      <c r="L428" s="232"/>
      <c r="M428" s="233"/>
      <c r="N428" s="234"/>
      <c r="O428" s="234"/>
      <c r="P428" s="234"/>
      <c r="Q428" s="234"/>
      <c r="R428" s="234"/>
      <c r="S428" s="234"/>
      <c r="T428" s="235"/>
      <c r="AT428" s="236" t="s">
        <v>513</v>
      </c>
      <c r="AU428" s="236" t="s">
        <v>82</v>
      </c>
      <c r="AV428" s="12" t="s">
        <v>82</v>
      </c>
      <c r="AW428" s="12" t="s">
        <v>36</v>
      </c>
      <c r="AX428" s="12" t="s">
        <v>73</v>
      </c>
      <c r="AY428" s="236" t="s">
        <v>492</v>
      </c>
    </row>
    <row r="429" spans="2:65" s="12" customFormat="1">
      <c r="B429" s="225"/>
      <c r="C429" s="226"/>
      <c r="D429" s="221" t="s">
        <v>513</v>
      </c>
      <c r="E429" s="248" t="s">
        <v>23</v>
      </c>
      <c r="F429" s="249" t="s">
        <v>1007</v>
      </c>
      <c r="G429" s="226"/>
      <c r="H429" s="250">
        <v>660.56</v>
      </c>
      <c r="I429" s="231"/>
      <c r="J429" s="226"/>
      <c r="K429" s="226"/>
      <c r="L429" s="232"/>
      <c r="M429" s="233"/>
      <c r="N429" s="234"/>
      <c r="O429" s="234"/>
      <c r="P429" s="234"/>
      <c r="Q429" s="234"/>
      <c r="R429" s="234"/>
      <c r="S429" s="234"/>
      <c r="T429" s="235"/>
      <c r="AT429" s="236" t="s">
        <v>513</v>
      </c>
      <c r="AU429" s="236" t="s">
        <v>82</v>
      </c>
      <c r="AV429" s="12" t="s">
        <v>82</v>
      </c>
      <c r="AW429" s="12" t="s">
        <v>36</v>
      </c>
      <c r="AX429" s="12" t="s">
        <v>73</v>
      </c>
      <c r="AY429" s="236" t="s">
        <v>492</v>
      </c>
    </row>
    <row r="430" spans="2:65" s="15" customFormat="1">
      <c r="B430" s="262"/>
      <c r="C430" s="263"/>
      <c r="D430" s="221" t="s">
        <v>513</v>
      </c>
      <c r="E430" s="264" t="s">
        <v>23</v>
      </c>
      <c r="F430" s="265" t="s">
        <v>690</v>
      </c>
      <c r="G430" s="263"/>
      <c r="H430" s="266">
        <v>1532.376</v>
      </c>
      <c r="I430" s="267"/>
      <c r="J430" s="263"/>
      <c r="K430" s="263"/>
      <c r="L430" s="268"/>
      <c r="M430" s="269"/>
      <c r="N430" s="270"/>
      <c r="O430" s="270"/>
      <c r="P430" s="270"/>
      <c r="Q430" s="270"/>
      <c r="R430" s="270"/>
      <c r="S430" s="270"/>
      <c r="T430" s="271"/>
      <c r="AT430" s="272" t="s">
        <v>513</v>
      </c>
      <c r="AU430" s="272" t="s">
        <v>82</v>
      </c>
      <c r="AV430" s="15" t="s">
        <v>93</v>
      </c>
      <c r="AW430" s="15" t="s">
        <v>36</v>
      </c>
      <c r="AX430" s="15" t="s">
        <v>73</v>
      </c>
      <c r="AY430" s="272" t="s">
        <v>492</v>
      </c>
    </row>
    <row r="431" spans="2:65" s="14" customFormat="1">
      <c r="B431" s="251"/>
      <c r="C431" s="252"/>
      <c r="D431" s="227" t="s">
        <v>513</v>
      </c>
      <c r="E431" s="253" t="s">
        <v>23</v>
      </c>
      <c r="F431" s="254" t="s">
        <v>560</v>
      </c>
      <c r="G431" s="252"/>
      <c r="H431" s="255">
        <v>5700.8580000000002</v>
      </c>
      <c r="I431" s="256"/>
      <c r="J431" s="252"/>
      <c r="K431" s="252"/>
      <c r="L431" s="257"/>
      <c r="M431" s="258"/>
      <c r="N431" s="259"/>
      <c r="O431" s="259"/>
      <c r="P431" s="259"/>
      <c r="Q431" s="259"/>
      <c r="R431" s="259"/>
      <c r="S431" s="259"/>
      <c r="T431" s="260"/>
      <c r="AT431" s="261" t="s">
        <v>513</v>
      </c>
      <c r="AU431" s="261" t="s">
        <v>82</v>
      </c>
      <c r="AV431" s="14" t="s">
        <v>502</v>
      </c>
      <c r="AW431" s="14" t="s">
        <v>36</v>
      </c>
      <c r="AX431" s="14" t="s">
        <v>80</v>
      </c>
      <c r="AY431" s="261" t="s">
        <v>492</v>
      </c>
    </row>
    <row r="432" spans="2:65" s="1" customFormat="1" ht="25.5" customHeight="1">
      <c r="B432" s="42"/>
      <c r="C432" s="209" t="s">
        <v>1008</v>
      </c>
      <c r="D432" s="209" t="s">
        <v>498</v>
      </c>
      <c r="E432" s="210" t="s">
        <v>1009</v>
      </c>
      <c r="F432" s="211" t="s">
        <v>1010</v>
      </c>
      <c r="G432" s="212" t="s">
        <v>180</v>
      </c>
      <c r="H432" s="213">
        <v>452.90100000000001</v>
      </c>
      <c r="I432" s="214"/>
      <c r="J432" s="215">
        <f>ROUND(I432*H432,2)</f>
        <v>0</v>
      </c>
      <c r="K432" s="211" t="s">
        <v>501</v>
      </c>
      <c r="L432" s="62"/>
      <c r="M432" s="216" t="s">
        <v>23</v>
      </c>
      <c r="N432" s="217" t="s">
        <v>44</v>
      </c>
      <c r="O432" s="43"/>
      <c r="P432" s="218">
        <f>O432*H432</f>
        <v>0</v>
      </c>
      <c r="Q432" s="218">
        <v>0.26150000000000001</v>
      </c>
      <c r="R432" s="218">
        <f>Q432*H432</f>
        <v>118.43361150000001</v>
      </c>
      <c r="S432" s="218">
        <v>0</v>
      </c>
      <c r="T432" s="219">
        <f>S432*H432</f>
        <v>0</v>
      </c>
      <c r="AR432" s="25" t="s">
        <v>502</v>
      </c>
      <c r="AT432" s="25" t="s">
        <v>498</v>
      </c>
      <c r="AU432" s="25" t="s">
        <v>82</v>
      </c>
      <c r="AY432" s="25" t="s">
        <v>492</v>
      </c>
      <c r="BE432" s="220">
        <f>IF(N432="základní",J432,0)</f>
        <v>0</v>
      </c>
      <c r="BF432" s="220">
        <f>IF(N432="snížená",J432,0)</f>
        <v>0</v>
      </c>
      <c r="BG432" s="220">
        <f>IF(N432="zákl. přenesená",J432,0)</f>
        <v>0</v>
      </c>
      <c r="BH432" s="220">
        <f>IF(N432="sníž. přenesená",J432,0)</f>
        <v>0</v>
      </c>
      <c r="BI432" s="220">
        <f>IF(N432="nulová",J432,0)</f>
        <v>0</v>
      </c>
      <c r="BJ432" s="25" t="s">
        <v>80</v>
      </c>
      <c r="BK432" s="220">
        <f>ROUND(I432*H432,2)</f>
        <v>0</v>
      </c>
      <c r="BL432" s="25" t="s">
        <v>502</v>
      </c>
      <c r="BM432" s="25" t="s">
        <v>1011</v>
      </c>
    </row>
    <row r="433" spans="2:51" s="1" customFormat="1" ht="24">
      <c r="B433" s="42"/>
      <c r="C433" s="64"/>
      <c r="D433" s="221" t="s">
        <v>506</v>
      </c>
      <c r="E433" s="64"/>
      <c r="F433" s="222" t="s">
        <v>1012</v>
      </c>
      <c r="G433" s="64"/>
      <c r="H433" s="64"/>
      <c r="I433" s="177"/>
      <c r="J433" s="64"/>
      <c r="K433" s="64"/>
      <c r="L433" s="62"/>
      <c r="M433" s="223"/>
      <c r="N433" s="43"/>
      <c r="O433" s="43"/>
      <c r="P433" s="43"/>
      <c r="Q433" s="43"/>
      <c r="R433" s="43"/>
      <c r="S433" s="43"/>
      <c r="T433" s="79"/>
      <c r="AT433" s="25" t="s">
        <v>506</v>
      </c>
      <c r="AU433" s="25" t="s">
        <v>82</v>
      </c>
    </row>
    <row r="434" spans="2:51" s="1" customFormat="1" ht="132">
      <c r="B434" s="42"/>
      <c r="C434" s="64"/>
      <c r="D434" s="221" t="s">
        <v>509</v>
      </c>
      <c r="E434" s="64"/>
      <c r="F434" s="224" t="s">
        <v>982</v>
      </c>
      <c r="G434" s="64"/>
      <c r="H434" s="64"/>
      <c r="I434" s="177"/>
      <c r="J434" s="64"/>
      <c r="K434" s="64"/>
      <c r="L434" s="62"/>
      <c r="M434" s="223"/>
      <c r="N434" s="43"/>
      <c r="O434" s="43"/>
      <c r="P434" s="43"/>
      <c r="Q434" s="43"/>
      <c r="R434" s="43"/>
      <c r="S434" s="43"/>
      <c r="T434" s="79"/>
      <c r="AT434" s="25" t="s">
        <v>509</v>
      </c>
      <c r="AU434" s="25" t="s">
        <v>82</v>
      </c>
    </row>
    <row r="435" spans="2:51" s="13" customFormat="1">
      <c r="B435" s="237"/>
      <c r="C435" s="238"/>
      <c r="D435" s="221" t="s">
        <v>513</v>
      </c>
      <c r="E435" s="239" t="s">
        <v>23</v>
      </c>
      <c r="F435" s="240" t="s">
        <v>971</v>
      </c>
      <c r="G435" s="238"/>
      <c r="H435" s="241" t="s">
        <v>23</v>
      </c>
      <c r="I435" s="242"/>
      <c r="J435" s="238"/>
      <c r="K435" s="238"/>
      <c r="L435" s="243"/>
      <c r="M435" s="244"/>
      <c r="N435" s="245"/>
      <c r="O435" s="245"/>
      <c r="P435" s="245"/>
      <c r="Q435" s="245"/>
      <c r="R435" s="245"/>
      <c r="S435" s="245"/>
      <c r="T435" s="246"/>
      <c r="AT435" s="247" t="s">
        <v>513</v>
      </c>
      <c r="AU435" s="247" t="s">
        <v>82</v>
      </c>
      <c r="AV435" s="13" t="s">
        <v>80</v>
      </c>
      <c r="AW435" s="13" t="s">
        <v>36</v>
      </c>
      <c r="AX435" s="13" t="s">
        <v>73</v>
      </c>
      <c r="AY435" s="247" t="s">
        <v>492</v>
      </c>
    </row>
    <row r="436" spans="2:51" s="12" customFormat="1">
      <c r="B436" s="225"/>
      <c r="C436" s="226"/>
      <c r="D436" s="221" t="s">
        <v>513</v>
      </c>
      <c r="E436" s="248" t="s">
        <v>23</v>
      </c>
      <c r="F436" s="249" t="s">
        <v>1013</v>
      </c>
      <c r="G436" s="226"/>
      <c r="H436" s="250">
        <v>32.582000000000001</v>
      </c>
      <c r="I436" s="231"/>
      <c r="J436" s="226"/>
      <c r="K436" s="226"/>
      <c r="L436" s="232"/>
      <c r="M436" s="233"/>
      <c r="N436" s="234"/>
      <c r="O436" s="234"/>
      <c r="P436" s="234"/>
      <c r="Q436" s="234"/>
      <c r="R436" s="234"/>
      <c r="S436" s="234"/>
      <c r="T436" s="235"/>
      <c r="AT436" s="236" t="s">
        <v>513</v>
      </c>
      <c r="AU436" s="236" t="s">
        <v>82</v>
      </c>
      <c r="AV436" s="12" t="s">
        <v>82</v>
      </c>
      <c r="AW436" s="12" t="s">
        <v>36</v>
      </c>
      <c r="AX436" s="12" t="s">
        <v>73</v>
      </c>
      <c r="AY436" s="236" t="s">
        <v>492</v>
      </c>
    </row>
    <row r="437" spans="2:51" s="15" customFormat="1">
      <c r="B437" s="262"/>
      <c r="C437" s="263"/>
      <c r="D437" s="221" t="s">
        <v>513</v>
      </c>
      <c r="E437" s="264" t="s">
        <v>23</v>
      </c>
      <c r="F437" s="265" t="s">
        <v>690</v>
      </c>
      <c r="G437" s="263"/>
      <c r="H437" s="266">
        <v>32.582000000000001</v>
      </c>
      <c r="I437" s="267"/>
      <c r="J437" s="263"/>
      <c r="K437" s="263"/>
      <c r="L437" s="268"/>
      <c r="M437" s="269"/>
      <c r="N437" s="270"/>
      <c r="O437" s="270"/>
      <c r="P437" s="270"/>
      <c r="Q437" s="270"/>
      <c r="R437" s="270"/>
      <c r="S437" s="270"/>
      <c r="T437" s="271"/>
      <c r="AT437" s="272" t="s">
        <v>513</v>
      </c>
      <c r="AU437" s="272" t="s">
        <v>82</v>
      </c>
      <c r="AV437" s="15" t="s">
        <v>93</v>
      </c>
      <c r="AW437" s="15" t="s">
        <v>36</v>
      </c>
      <c r="AX437" s="15" t="s">
        <v>73</v>
      </c>
      <c r="AY437" s="272" t="s">
        <v>492</v>
      </c>
    </row>
    <row r="438" spans="2:51" s="13" customFormat="1">
      <c r="B438" s="237"/>
      <c r="C438" s="238"/>
      <c r="D438" s="221" t="s">
        <v>513</v>
      </c>
      <c r="E438" s="239" t="s">
        <v>23</v>
      </c>
      <c r="F438" s="240" t="s">
        <v>973</v>
      </c>
      <c r="G438" s="238"/>
      <c r="H438" s="241" t="s">
        <v>23</v>
      </c>
      <c r="I438" s="242"/>
      <c r="J438" s="238"/>
      <c r="K438" s="238"/>
      <c r="L438" s="243"/>
      <c r="M438" s="244"/>
      <c r="N438" s="245"/>
      <c r="O438" s="245"/>
      <c r="P438" s="245"/>
      <c r="Q438" s="245"/>
      <c r="R438" s="245"/>
      <c r="S438" s="245"/>
      <c r="T438" s="246"/>
      <c r="AT438" s="247" t="s">
        <v>513</v>
      </c>
      <c r="AU438" s="247" t="s">
        <v>82</v>
      </c>
      <c r="AV438" s="13" t="s">
        <v>80</v>
      </c>
      <c r="AW438" s="13" t="s">
        <v>36</v>
      </c>
      <c r="AX438" s="13" t="s">
        <v>73</v>
      </c>
      <c r="AY438" s="247" t="s">
        <v>492</v>
      </c>
    </row>
    <row r="439" spans="2:51" s="12" customFormat="1">
      <c r="B439" s="225"/>
      <c r="C439" s="226"/>
      <c r="D439" s="221" t="s">
        <v>513</v>
      </c>
      <c r="E439" s="248" t="s">
        <v>23</v>
      </c>
      <c r="F439" s="249" t="s">
        <v>1014</v>
      </c>
      <c r="G439" s="226"/>
      <c r="H439" s="250">
        <v>95.379000000000005</v>
      </c>
      <c r="I439" s="231"/>
      <c r="J439" s="226"/>
      <c r="K439" s="226"/>
      <c r="L439" s="232"/>
      <c r="M439" s="233"/>
      <c r="N439" s="234"/>
      <c r="O439" s="234"/>
      <c r="P439" s="234"/>
      <c r="Q439" s="234"/>
      <c r="R439" s="234"/>
      <c r="S439" s="234"/>
      <c r="T439" s="235"/>
      <c r="AT439" s="236" t="s">
        <v>513</v>
      </c>
      <c r="AU439" s="236" t="s">
        <v>82</v>
      </c>
      <c r="AV439" s="12" t="s">
        <v>82</v>
      </c>
      <c r="AW439" s="12" t="s">
        <v>36</v>
      </c>
      <c r="AX439" s="12" t="s">
        <v>73</v>
      </c>
      <c r="AY439" s="236" t="s">
        <v>492</v>
      </c>
    </row>
    <row r="440" spans="2:51" s="15" customFormat="1">
      <c r="B440" s="262"/>
      <c r="C440" s="263"/>
      <c r="D440" s="221" t="s">
        <v>513</v>
      </c>
      <c r="E440" s="264" t="s">
        <v>23</v>
      </c>
      <c r="F440" s="265" t="s">
        <v>690</v>
      </c>
      <c r="G440" s="263"/>
      <c r="H440" s="266">
        <v>95.379000000000005</v>
      </c>
      <c r="I440" s="267"/>
      <c r="J440" s="263"/>
      <c r="K440" s="263"/>
      <c r="L440" s="268"/>
      <c r="M440" s="269"/>
      <c r="N440" s="270"/>
      <c r="O440" s="270"/>
      <c r="P440" s="270"/>
      <c r="Q440" s="270"/>
      <c r="R440" s="270"/>
      <c r="S440" s="270"/>
      <c r="T440" s="271"/>
      <c r="AT440" s="272" t="s">
        <v>513</v>
      </c>
      <c r="AU440" s="272" t="s">
        <v>82</v>
      </c>
      <c r="AV440" s="15" t="s">
        <v>93</v>
      </c>
      <c r="AW440" s="15" t="s">
        <v>36</v>
      </c>
      <c r="AX440" s="15" t="s">
        <v>73</v>
      </c>
      <c r="AY440" s="272" t="s">
        <v>492</v>
      </c>
    </row>
    <row r="441" spans="2:51" s="13" customFormat="1">
      <c r="B441" s="237"/>
      <c r="C441" s="238"/>
      <c r="D441" s="221" t="s">
        <v>513</v>
      </c>
      <c r="E441" s="239" t="s">
        <v>23</v>
      </c>
      <c r="F441" s="240" t="s">
        <v>987</v>
      </c>
      <c r="G441" s="238"/>
      <c r="H441" s="241" t="s">
        <v>23</v>
      </c>
      <c r="I441" s="242"/>
      <c r="J441" s="238"/>
      <c r="K441" s="238"/>
      <c r="L441" s="243"/>
      <c r="M441" s="244"/>
      <c r="N441" s="245"/>
      <c r="O441" s="245"/>
      <c r="P441" s="245"/>
      <c r="Q441" s="245"/>
      <c r="R441" s="245"/>
      <c r="S441" s="245"/>
      <c r="T441" s="246"/>
      <c r="AT441" s="247" t="s">
        <v>513</v>
      </c>
      <c r="AU441" s="247" t="s">
        <v>82</v>
      </c>
      <c r="AV441" s="13" t="s">
        <v>80</v>
      </c>
      <c r="AW441" s="13" t="s">
        <v>36</v>
      </c>
      <c r="AX441" s="13" t="s">
        <v>73</v>
      </c>
      <c r="AY441" s="247" t="s">
        <v>492</v>
      </c>
    </row>
    <row r="442" spans="2:51" s="12" customFormat="1">
      <c r="B442" s="225"/>
      <c r="C442" s="226"/>
      <c r="D442" s="221" t="s">
        <v>513</v>
      </c>
      <c r="E442" s="248" t="s">
        <v>23</v>
      </c>
      <c r="F442" s="249" t="s">
        <v>1015</v>
      </c>
      <c r="G442" s="226"/>
      <c r="H442" s="250">
        <v>108.526</v>
      </c>
      <c r="I442" s="231"/>
      <c r="J442" s="226"/>
      <c r="K442" s="226"/>
      <c r="L442" s="232"/>
      <c r="M442" s="233"/>
      <c r="N442" s="234"/>
      <c r="O442" s="234"/>
      <c r="P442" s="234"/>
      <c r="Q442" s="234"/>
      <c r="R442" s="234"/>
      <c r="S442" s="234"/>
      <c r="T442" s="235"/>
      <c r="AT442" s="236" t="s">
        <v>513</v>
      </c>
      <c r="AU442" s="236" t="s">
        <v>82</v>
      </c>
      <c r="AV442" s="12" t="s">
        <v>82</v>
      </c>
      <c r="AW442" s="12" t="s">
        <v>36</v>
      </c>
      <c r="AX442" s="12" t="s">
        <v>73</v>
      </c>
      <c r="AY442" s="236" t="s">
        <v>492</v>
      </c>
    </row>
    <row r="443" spans="2:51" s="15" customFormat="1">
      <c r="B443" s="262"/>
      <c r="C443" s="263"/>
      <c r="D443" s="221" t="s">
        <v>513</v>
      </c>
      <c r="E443" s="264" t="s">
        <v>23</v>
      </c>
      <c r="F443" s="265" t="s">
        <v>690</v>
      </c>
      <c r="G443" s="263"/>
      <c r="H443" s="266">
        <v>108.526</v>
      </c>
      <c r="I443" s="267"/>
      <c r="J443" s="263"/>
      <c r="K443" s="263"/>
      <c r="L443" s="268"/>
      <c r="M443" s="269"/>
      <c r="N443" s="270"/>
      <c r="O443" s="270"/>
      <c r="P443" s="270"/>
      <c r="Q443" s="270"/>
      <c r="R443" s="270"/>
      <c r="S443" s="270"/>
      <c r="T443" s="271"/>
      <c r="AT443" s="272" t="s">
        <v>513</v>
      </c>
      <c r="AU443" s="272" t="s">
        <v>82</v>
      </c>
      <c r="AV443" s="15" t="s">
        <v>93</v>
      </c>
      <c r="AW443" s="15" t="s">
        <v>36</v>
      </c>
      <c r="AX443" s="15" t="s">
        <v>73</v>
      </c>
      <c r="AY443" s="272" t="s">
        <v>492</v>
      </c>
    </row>
    <row r="444" spans="2:51" s="13" customFormat="1">
      <c r="B444" s="237"/>
      <c r="C444" s="238"/>
      <c r="D444" s="221" t="s">
        <v>513</v>
      </c>
      <c r="E444" s="239" t="s">
        <v>23</v>
      </c>
      <c r="F444" s="240" t="s">
        <v>989</v>
      </c>
      <c r="G444" s="238"/>
      <c r="H444" s="241" t="s">
        <v>23</v>
      </c>
      <c r="I444" s="242"/>
      <c r="J444" s="238"/>
      <c r="K444" s="238"/>
      <c r="L444" s="243"/>
      <c r="M444" s="244"/>
      <c r="N444" s="245"/>
      <c r="O444" s="245"/>
      <c r="P444" s="245"/>
      <c r="Q444" s="245"/>
      <c r="R444" s="245"/>
      <c r="S444" s="245"/>
      <c r="T444" s="246"/>
      <c r="AT444" s="247" t="s">
        <v>513</v>
      </c>
      <c r="AU444" s="247" t="s">
        <v>82</v>
      </c>
      <c r="AV444" s="13" t="s">
        <v>80</v>
      </c>
      <c r="AW444" s="13" t="s">
        <v>36</v>
      </c>
      <c r="AX444" s="13" t="s">
        <v>73</v>
      </c>
      <c r="AY444" s="247" t="s">
        <v>492</v>
      </c>
    </row>
    <row r="445" spans="2:51" s="12" customFormat="1">
      <c r="B445" s="225"/>
      <c r="C445" s="226"/>
      <c r="D445" s="221" t="s">
        <v>513</v>
      </c>
      <c r="E445" s="248" t="s">
        <v>23</v>
      </c>
      <c r="F445" s="249" t="s">
        <v>1016</v>
      </c>
      <c r="G445" s="226"/>
      <c r="H445" s="250">
        <v>109.48399999999999</v>
      </c>
      <c r="I445" s="231"/>
      <c r="J445" s="226"/>
      <c r="K445" s="226"/>
      <c r="L445" s="232"/>
      <c r="M445" s="233"/>
      <c r="N445" s="234"/>
      <c r="O445" s="234"/>
      <c r="P445" s="234"/>
      <c r="Q445" s="234"/>
      <c r="R445" s="234"/>
      <c r="S445" s="234"/>
      <c r="T445" s="235"/>
      <c r="AT445" s="236" t="s">
        <v>513</v>
      </c>
      <c r="AU445" s="236" t="s">
        <v>82</v>
      </c>
      <c r="AV445" s="12" t="s">
        <v>82</v>
      </c>
      <c r="AW445" s="12" t="s">
        <v>36</v>
      </c>
      <c r="AX445" s="12" t="s">
        <v>73</v>
      </c>
      <c r="AY445" s="236" t="s">
        <v>492</v>
      </c>
    </row>
    <row r="446" spans="2:51" s="15" customFormat="1">
      <c r="B446" s="262"/>
      <c r="C446" s="263"/>
      <c r="D446" s="221" t="s">
        <v>513</v>
      </c>
      <c r="E446" s="264" t="s">
        <v>23</v>
      </c>
      <c r="F446" s="265" t="s">
        <v>690</v>
      </c>
      <c r="G446" s="263"/>
      <c r="H446" s="266">
        <v>109.48399999999999</v>
      </c>
      <c r="I446" s="267"/>
      <c r="J446" s="263"/>
      <c r="K446" s="263"/>
      <c r="L446" s="268"/>
      <c r="M446" s="269"/>
      <c r="N446" s="270"/>
      <c r="O446" s="270"/>
      <c r="P446" s="270"/>
      <c r="Q446" s="270"/>
      <c r="R446" s="270"/>
      <c r="S446" s="270"/>
      <c r="T446" s="271"/>
      <c r="AT446" s="272" t="s">
        <v>513</v>
      </c>
      <c r="AU446" s="272" t="s">
        <v>82</v>
      </c>
      <c r="AV446" s="15" t="s">
        <v>93</v>
      </c>
      <c r="AW446" s="15" t="s">
        <v>36</v>
      </c>
      <c r="AX446" s="15" t="s">
        <v>73</v>
      </c>
      <c r="AY446" s="272" t="s">
        <v>492</v>
      </c>
    </row>
    <row r="447" spans="2:51" s="13" customFormat="1">
      <c r="B447" s="237"/>
      <c r="C447" s="238"/>
      <c r="D447" s="221" t="s">
        <v>513</v>
      </c>
      <c r="E447" s="239" t="s">
        <v>23</v>
      </c>
      <c r="F447" s="240" t="s">
        <v>991</v>
      </c>
      <c r="G447" s="238"/>
      <c r="H447" s="241" t="s">
        <v>23</v>
      </c>
      <c r="I447" s="242"/>
      <c r="J447" s="238"/>
      <c r="K447" s="238"/>
      <c r="L447" s="243"/>
      <c r="M447" s="244"/>
      <c r="N447" s="245"/>
      <c r="O447" s="245"/>
      <c r="P447" s="245"/>
      <c r="Q447" s="245"/>
      <c r="R447" s="245"/>
      <c r="S447" s="245"/>
      <c r="T447" s="246"/>
      <c r="AT447" s="247" t="s">
        <v>513</v>
      </c>
      <c r="AU447" s="247" t="s">
        <v>82</v>
      </c>
      <c r="AV447" s="13" t="s">
        <v>80</v>
      </c>
      <c r="AW447" s="13" t="s">
        <v>36</v>
      </c>
      <c r="AX447" s="13" t="s">
        <v>73</v>
      </c>
      <c r="AY447" s="247" t="s">
        <v>492</v>
      </c>
    </row>
    <row r="448" spans="2:51" s="12" customFormat="1">
      <c r="B448" s="225"/>
      <c r="C448" s="226"/>
      <c r="D448" s="221" t="s">
        <v>513</v>
      </c>
      <c r="E448" s="248" t="s">
        <v>23</v>
      </c>
      <c r="F448" s="249" t="s">
        <v>1017</v>
      </c>
      <c r="G448" s="226"/>
      <c r="H448" s="250">
        <v>106.93</v>
      </c>
      <c r="I448" s="231"/>
      <c r="J448" s="226"/>
      <c r="K448" s="226"/>
      <c r="L448" s="232"/>
      <c r="M448" s="233"/>
      <c r="N448" s="234"/>
      <c r="O448" s="234"/>
      <c r="P448" s="234"/>
      <c r="Q448" s="234"/>
      <c r="R448" s="234"/>
      <c r="S448" s="234"/>
      <c r="T448" s="235"/>
      <c r="AT448" s="236" t="s">
        <v>513</v>
      </c>
      <c r="AU448" s="236" t="s">
        <v>82</v>
      </c>
      <c r="AV448" s="12" t="s">
        <v>82</v>
      </c>
      <c r="AW448" s="12" t="s">
        <v>36</v>
      </c>
      <c r="AX448" s="12" t="s">
        <v>73</v>
      </c>
      <c r="AY448" s="236" t="s">
        <v>492</v>
      </c>
    </row>
    <row r="449" spans="2:65" s="15" customFormat="1">
      <c r="B449" s="262"/>
      <c r="C449" s="263"/>
      <c r="D449" s="221" t="s">
        <v>513</v>
      </c>
      <c r="E449" s="264" t="s">
        <v>23</v>
      </c>
      <c r="F449" s="265" t="s">
        <v>690</v>
      </c>
      <c r="G449" s="263"/>
      <c r="H449" s="266">
        <v>106.93</v>
      </c>
      <c r="I449" s="267"/>
      <c r="J449" s="263"/>
      <c r="K449" s="263"/>
      <c r="L449" s="268"/>
      <c r="M449" s="269"/>
      <c r="N449" s="270"/>
      <c r="O449" s="270"/>
      <c r="P449" s="270"/>
      <c r="Q449" s="270"/>
      <c r="R449" s="270"/>
      <c r="S449" s="270"/>
      <c r="T449" s="271"/>
      <c r="AT449" s="272" t="s">
        <v>513</v>
      </c>
      <c r="AU449" s="272" t="s">
        <v>82</v>
      </c>
      <c r="AV449" s="15" t="s">
        <v>93</v>
      </c>
      <c r="AW449" s="15" t="s">
        <v>36</v>
      </c>
      <c r="AX449" s="15" t="s">
        <v>73</v>
      </c>
      <c r="AY449" s="272" t="s">
        <v>492</v>
      </c>
    </row>
    <row r="450" spans="2:65" s="14" customFormat="1">
      <c r="B450" s="251"/>
      <c r="C450" s="252"/>
      <c r="D450" s="227" t="s">
        <v>513</v>
      </c>
      <c r="E450" s="253" t="s">
        <v>23</v>
      </c>
      <c r="F450" s="254" t="s">
        <v>560</v>
      </c>
      <c r="G450" s="252"/>
      <c r="H450" s="255">
        <v>452.90100000000001</v>
      </c>
      <c r="I450" s="256"/>
      <c r="J450" s="252"/>
      <c r="K450" s="252"/>
      <c r="L450" s="257"/>
      <c r="M450" s="258"/>
      <c r="N450" s="259"/>
      <c r="O450" s="259"/>
      <c r="P450" s="259"/>
      <c r="Q450" s="259"/>
      <c r="R450" s="259"/>
      <c r="S450" s="259"/>
      <c r="T450" s="260"/>
      <c r="AT450" s="261" t="s">
        <v>513</v>
      </c>
      <c r="AU450" s="261" t="s">
        <v>82</v>
      </c>
      <c r="AV450" s="14" t="s">
        <v>502</v>
      </c>
      <c r="AW450" s="14" t="s">
        <v>36</v>
      </c>
      <c r="AX450" s="14" t="s">
        <v>80</v>
      </c>
      <c r="AY450" s="261" t="s">
        <v>492</v>
      </c>
    </row>
    <row r="451" spans="2:65" s="1" customFormat="1" ht="16.5" customHeight="1">
      <c r="B451" s="42"/>
      <c r="C451" s="209" t="s">
        <v>497</v>
      </c>
      <c r="D451" s="209" t="s">
        <v>498</v>
      </c>
      <c r="E451" s="210" t="s">
        <v>1018</v>
      </c>
      <c r="F451" s="211" t="s">
        <v>1019</v>
      </c>
      <c r="G451" s="212" t="s">
        <v>632</v>
      </c>
      <c r="H451" s="213">
        <v>11.32</v>
      </c>
      <c r="I451" s="214"/>
      <c r="J451" s="215">
        <f>ROUND(I451*H451,2)</f>
        <v>0</v>
      </c>
      <c r="K451" s="211" t="s">
        <v>23</v>
      </c>
      <c r="L451" s="62"/>
      <c r="M451" s="216" t="s">
        <v>23</v>
      </c>
      <c r="N451" s="217" t="s">
        <v>44</v>
      </c>
      <c r="O451" s="43"/>
      <c r="P451" s="218">
        <f>O451*H451</f>
        <v>0</v>
      </c>
      <c r="Q451" s="218">
        <v>2.2618</v>
      </c>
      <c r="R451" s="218">
        <f>Q451*H451</f>
        <v>25.603576</v>
      </c>
      <c r="S451" s="218">
        <v>0</v>
      </c>
      <c r="T451" s="219">
        <f>S451*H451</f>
        <v>0</v>
      </c>
      <c r="AR451" s="25" t="s">
        <v>502</v>
      </c>
      <c r="AT451" s="25" t="s">
        <v>498</v>
      </c>
      <c r="AU451" s="25" t="s">
        <v>82</v>
      </c>
      <c r="AY451" s="25" t="s">
        <v>492</v>
      </c>
      <c r="BE451" s="220">
        <f>IF(N451="základní",J451,0)</f>
        <v>0</v>
      </c>
      <c r="BF451" s="220">
        <f>IF(N451="snížená",J451,0)</f>
        <v>0</v>
      </c>
      <c r="BG451" s="220">
        <f>IF(N451="zákl. přenesená",J451,0)</f>
        <v>0</v>
      </c>
      <c r="BH451" s="220">
        <f>IF(N451="sníž. přenesená",J451,0)</f>
        <v>0</v>
      </c>
      <c r="BI451" s="220">
        <f>IF(N451="nulová",J451,0)</f>
        <v>0</v>
      </c>
      <c r="BJ451" s="25" t="s">
        <v>80</v>
      </c>
      <c r="BK451" s="220">
        <f>ROUND(I451*H451,2)</f>
        <v>0</v>
      </c>
      <c r="BL451" s="25" t="s">
        <v>502</v>
      </c>
      <c r="BM451" s="25" t="s">
        <v>1020</v>
      </c>
    </row>
    <row r="452" spans="2:65" s="1" customFormat="1">
      <c r="B452" s="42"/>
      <c r="C452" s="64"/>
      <c r="D452" s="221" t="s">
        <v>506</v>
      </c>
      <c r="E452" s="64"/>
      <c r="F452" s="222" t="s">
        <v>1019</v>
      </c>
      <c r="G452" s="64"/>
      <c r="H452" s="64"/>
      <c r="I452" s="177"/>
      <c r="J452" s="64"/>
      <c r="K452" s="64"/>
      <c r="L452" s="62"/>
      <c r="M452" s="223"/>
      <c r="N452" s="43"/>
      <c r="O452" s="43"/>
      <c r="P452" s="43"/>
      <c r="Q452" s="43"/>
      <c r="R452" s="43"/>
      <c r="S452" s="43"/>
      <c r="T452" s="79"/>
      <c r="AT452" s="25" t="s">
        <v>506</v>
      </c>
      <c r="AU452" s="25" t="s">
        <v>82</v>
      </c>
    </row>
    <row r="453" spans="2:65" s="12" customFormat="1">
      <c r="B453" s="225"/>
      <c r="C453" s="226"/>
      <c r="D453" s="227" t="s">
        <v>513</v>
      </c>
      <c r="E453" s="228" t="s">
        <v>23</v>
      </c>
      <c r="F453" s="229" t="s">
        <v>1021</v>
      </c>
      <c r="G453" s="226"/>
      <c r="H453" s="230">
        <v>11.32</v>
      </c>
      <c r="I453" s="231"/>
      <c r="J453" s="226"/>
      <c r="K453" s="226"/>
      <c r="L453" s="232"/>
      <c r="M453" s="233"/>
      <c r="N453" s="234"/>
      <c r="O453" s="234"/>
      <c r="P453" s="234"/>
      <c r="Q453" s="234"/>
      <c r="R453" s="234"/>
      <c r="S453" s="234"/>
      <c r="T453" s="235"/>
      <c r="AT453" s="236" t="s">
        <v>513</v>
      </c>
      <c r="AU453" s="236" t="s">
        <v>82</v>
      </c>
      <c r="AV453" s="12" t="s">
        <v>82</v>
      </c>
      <c r="AW453" s="12" t="s">
        <v>36</v>
      </c>
      <c r="AX453" s="12" t="s">
        <v>80</v>
      </c>
      <c r="AY453" s="236" t="s">
        <v>492</v>
      </c>
    </row>
    <row r="454" spans="2:65" s="1" customFormat="1" ht="16.5" customHeight="1">
      <c r="B454" s="42"/>
      <c r="C454" s="209" t="s">
        <v>1022</v>
      </c>
      <c r="D454" s="209" t="s">
        <v>498</v>
      </c>
      <c r="E454" s="210" t="s">
        <v>1023</v>
      </c>
      <c r="F454" s="211" t="s">
        <v>1024</v>
      </c>
      <c r="G454" s="212" t="s">
        <v>1025</v>
      </c>
      <c r="H454" s="213">
        <v>65</v>
      </c>
      <c r="I454" s="214"/>
      <c r="J454" s="215">
        <f>ROUND(I454*H454,2)</f>
        <v>0</v>
      </c>
      <c r="K454" s="211" t="s">
        <v>501</v>
      </c>
      <c r="L454" s="62"/>
      <c r="M454" s="216" t="s">
        <v>23</v>
      </c>
      <c r="N454" s="217" t="s">
        <v>44</v>
      </c>
      <c r="O454" s="43"/>
      <c r="P454" s="218">
        <f>O454*H454</f>
        <v>0</v>
      </c>
      <c r="Q454" s="218">
        <v>2.3210000000000001E-2</v>
      </c>
      <c r="R454" s="218">
        <f>Q454*H454</f>
        <v>1.50865</v>
      </c>
      <c r="S454" s="218">
        <v>0</v>
      </c>
      <c r="T454" s="219">
        <f>S454*H454</f>
        <v>0</v>
      </c>
      <c r="AR454" s="25" t="s">
        <v>502</v>
      </c>
      <c r="AT454" s="25" t="s">
        <v>498</v>
      </c>
      <c r="AU454" s="25" t="s">
        <v>82</v>
      </c>
      <c r="AY454" s="25" t="s">
        <v>492</v>
      </c>
      <c r="BE454" s="220">
        <f>IF(N454="základní",J454,0)</f>
        <v>0</v>
      </c>
      <c r="BF454" s="220">
        <f>IF(N454="snížená",J454,0)</f>
        <v>0</v>
      </c>
      <c r="BG454" s="220">
        <f>IF(N454="zákl. přenesená",J454,0)</f>
        <v>0</v>
      </c>
      <c r="BH454" s="220">
        <f>IF(N454="sníž. přenesená",J454,0)</f>
        <v>0</v>
      </c>
      <c r="BI454" s="220">
        <f>IF(N454="nulová",J454,0)</f>
        <v>0</v>
      </c>
      <c r="BJ454" s="25" t="s">
        <v>80</v>
      </c>
      <c r="BK454" s="220">
        <f>ROUND(I454*H454,2)</f>
        <v>0</v>
      </c>
      <c r="BL454" s="25" t="s">
        <v>502</v>
      </c>
      <c r="BM454" s="25" t="s">
        <v>1026</v>
      </c>
    </row>
    <row r="455" spans="2:65" s="1" customFormat="1" ht="24">
      <c r="B455" s="42"/>
      <c r="C455" s="64"/>
      <c r="D455" s="221" t="s">
        <v>506</v>
      </c>
      <c r="E455" s="64"/>
      <c r="F455" s="222" t="s">
        <v>1027</v>
      </c>
      <c r="G455" s="64"/>
      <c r="H455" s="64"/>
      <c r="I455" s="177"/>
      <c r="J455" s="64"/>
      <c r="K455" s="64"/>
      <c r="L455" s="62"/>
      <c r="M455" s="223"/>
      <c r="N455" s="43"/>
      <c r="O455" s="43"/>
      <c r="P455" s="43"/>
      <c r="Q455" s="43"/>
      <c r="R455" s="43"/>
      <c r="S455" s="43"/>
      <c r="T455" s="79"/>
      <c r="AT455" s="25" t="s">
        <v>506</v>
      </c>
      <c r="AU455" s="25" t="s">
        <v>82</v>
      </c>
    </row>
    <row r="456" spans="2:65" s="1" customFormat="1" ht="384">
      <c r="B456" s="42"/>
      <c r="C456" s="64"/>
      <c r="D456" s="221" t="s">
        <v>509</v>
      </c>
      <c r="E456" s="64"/>
      <c r="F456" s="224" t="s">
        <v>1028</v>
      </c>
      <c r="G456" s="64"/>
      <c r="H456" s="64"/>
      <c r="I456" s="177"/>
      <c r="J456" s="64"/>
      <c r="K456" s="64"/>
      <c r="L456" s="62"/>
      <c r="M456" s="223"/>
      <c r="N456" s="43"/>
      <c r="O456" s="43"/>
      <c r="P456" s="43"/>
      <c r="Q456" s="43"/>
      <c r="R456" s="43"/>
      <c r="S456" s="43"/>
      <c r="T456" s="79"/>
      <c r="AT456" s="25" t="s">
        <v>509</v>
      </c>
      <c r="AU456" s="25" t="s">
        <v>82</v>
      </c>
    </row>
    <row r="457" spans="2:65" s="13" customFormat="1">
      <c r="B457" s="237"/>
      <c r="C457" s="238"/>
      <c r="D457" s="221" t="s">
        <v>513</v>
      </c>
      <c r="E457" s="239" t="s">
        <v>23</v>
      </c>
      <c r="F457" s="240" t="s">
        <v>971</v>
      </c>
      <c r="G457" s="238"/>
      <c r="H457" s="241" t="s">
        <v>23</v>
      </c>
      <c r="I457" s="242"/>
      <c r="J457" s="238"/>
      <c r="K457" s="238"/>
      <c r="L457" s="243"/>
      <c r="M457" s="244"/>
      <c r="N457" s="245"/>
      <c r="O457" s="245"/>
      <c r="P457" s="245"/>
      <c r="Q457" s="245"/>
      <c r="R457" s="245"/>
      <c r="S457" s="245"/>
      <c r="T457" s="246"/>
      <c r="AT457" s="247" t="s">
        <v>513</v>
      </c>
      <c r="AU457" s="247" t="s">
        <v>82</v>
      </c>
      <c r="AV457" s="13" t="s">
        <v>80</v>
      </c>
      <c r="AW457" s="13" t="s">
        <v>36</v>
      </c>
      <c r="AX457" s="13" t="s">
        <v>73</v>
      </c>
      <c r="AY457" s="247" t="s">
        <v>492</v>
      </c>
    </row>
    <row r="458" spans="2:65" s="12" customFormat="1">
      <c r="B458" s="225"/>
      <c r="C458" s="226"/>
      <c r="D458" s="221" t="s">
        <v>513</v>
      </c>
      <c r="E458" s="248" t="s">
        <v>23</v>
      </c>
      <c r="F458" s="249" t="s">
        <v>1029</v>
      </c>
      <c r="G458" s="226"/>
      <c r="H458" s="250">
        <v>10</v>
      </c>
      <c r="I458" s="231"/>
      <c r="J458" s="226"/>
      <c r="K458" s="226"/>
      <c r="L458" s="232"/>
      <c r="M458" s="233"/>
      <c r="N458" s="234"/>
      <c r="O458" s="234"/>
      <c r="P458" s="234"/>
      <c r="Q458" s="234"/>
      <c r="R458" s="234"/>
      <c r="S458" s="234"/>
      <c r="T458" s="235"/>
      <c r="AT458" s="236" t="s">
        <v>513</v>
      </c>
      <c r="AU458" s="236" t="s">
        <v>82</v>
      </c>
      <c r="AV458" s="12" t="s">
        <v>82</v>
      </c>
      <c r="AW458" s="12" t="s">
        <v>36</v>
      </c>
      <c r="AX458" s="12" t="s">
        <v>73</v>
      </c>
      <c r="AY458" s="236" t="s">
        <v>492</v>
      </c>
    </row>
    <row r="459" spans="2:65" s="13" customFormat="1">
      <c r="B459" s="237"/>
      <c r="C459" s="238"/>
      <c r="D459" s="221" t="s">
        <v>513</v>
      </c>
      <c r="E459" s="239" t="s">
        <v>23</v>
      </c>
      <c r="F459" s="240" t="s">
        <v>973</v>
      </c>
      <c r="G459" s="238"/>
      <c r="H459" s="241" t="s">
        <v>23</v>
      </c>
      <c r="I459" s="242"/>
      <c r="J459" s="238"/>
      <c r="K459" s="238"/>
      <c r="L459" s="243"/>
      <c r="M459" s="244"/>
      <c r="N459" s="245"/>
      <c r="O459" s="245"/>
      <c r="P459" s="245"/>
      <c r="Q459" s="245"/>
      <c r="R459" s="245"/>
      <c r="S459" s="245"/>
      <c r="T459" s="246"/>
      <c r="AT459" s="247" t="s">
        <v>513</v>
      </c>
      <c r="AU459" s="247" t="s">
        <v>82</v>
      </c>
      <c r="AV459" s="13" t="s">
        <v>80</v>
      </c>
      <c r="AW459" s="13" t="s">
        <v>36</v>
      </c>
      <c r="AX459" s="13" t="s">
        <v>73</v>
      </c>
      <c r="AY459" s="247" t="s">
        <v>492</v>
      </c>
    </row>
    <row r="460" spans="2:65" s="12" customFormat="1">
      <c r="B460" s="225"/>
      <c r="C460" s="226"/>
      <c r="D460" s="221" t="s">
        <v>513</v>
      </c>
      <c r="E460" s="248" t="s">
        <v>23</v>
      </c>
      <c r="F460" s="249" t="s">
        <v>1030</v>
      </c>
      <c r="G460" s="226"/>
      <c r="H460" s="250">
        <v>16</v>
      </c>
      <c r="I460" s="231"/>
      <c r="J460" s="226"/>
      <c r="K460" s="226"/>
      <c r="L460" s="232"/>
      <c r="M460" s="233"/>
      <c r="N460" s="234"/>
      <c r="O460" s="234"/>
      <c r="P460" s="234"/>
      <c r="Q460" s="234"/>
      <c r="R460" s="234"/>
      <c r="S460" s="234"/>
      <c r="T460" s="235"/>
      <c r="AT460" s="236" t="s">
        <v>513</v>
      </c>
      <c r="AU460" s="236" t="s">
        <v>82</v>
      </c>
      <c r="AV460" s="12" t="s">
        <v>82</v>
      </c>
      <c r="AW460" s="12" t="s">
        <v>36</v>
      </c>
      <c r="AX460" s="12" t="s">
        <v>73</v>
      </c>
      <c r="AY460" s="236" t="s">
        <v>492</v>
      </c>
    </row>
    <row r="461" spans="2:65" s="13" customFormat="1">
      <c r="B461" s="237"/>
      <c r="C461" s="238"/>
      <c r="D461" s="221" t="s">
        <v>513</v>
      </c>
      <c r="E461" s="239" t="s">
        <v>23</v>
      </c>
      <c r="F461" s="240" t="s">
        <v>987</v>
      </c>
      <c r="G461" s="238"/>
      <c r="H461" s="241" t="s">
        <v>23</v>
      </c>
      <c r="I461" s="242"/>
      <c r="J461" s="238"/>
      <c r="K461" s="238"/>
      <c r="L461" s="243"/>
      <c r="M461" s="244"/>
      <c r="N461" s="245"/>
      <c r="O461" s="245"/>
      <c r="P461" s="245"/>
      <c r="Q461" s="245"/>
      <c r="R461" s="245"/>
      <c r="S461" s="245"/>
      <c r="T461" s="246"/>
      <c r="AT461" s="247" t="s">
        <v>513</v>
      </c>
      <c r="AU461" s="247" t="s">
        <v>82</v>
      </c>
      <c r="AV461" s="13" t="s">
        <v>80</v>
      </c>
      <c r="AW461" s="13" t="s">
        <v>36</v>
      </c>
      <c r="AX461" s="13" t="s">
        <v>73</v>
      </c>
      <c r="AY461" s="247" t="s">
        <v>492</v>
      </c>
    </row>
    <row r="462" spans="2:65" s="12" customFormat="1">
      <c r="B462" s="225"/>
      <c r="C462" s="226"/>
      <c r="D462" s="221" t="s">
        <v>513</v>
      </c>
      <c r="E462" s="248" t="s">
        <v>23</v>
      </c>
      <c r="F462" s="249" t="s">
        <v>1031</v>
      </c>
      <c r="G462" s="226"/>
      <c r="H462" s="250">
        <v>14</v>
      </c>
      <c r="I462" s="231"/>
      <c r="J462" s="226"/>
      <c r="K462" s="226"/>
      <c r="L462" s="232"/>
      <c r="M462" s="233"/>
      <c r="N462" s="234"/>
      <c r="O462" s="234"/>
      <c r="P462" s="234"/>
      <c r="Q462" s="234"/>
      <c r="R462" s="234"/>
      <c r="S462" s="234"/>
      <c r="T462" s="235"/>
      <c r="AT462" s="236" t="s">
        <v>513</v>
      </c>
      <c r="AU462" s="236" t="s">
        <v>82</v>
      </c>
      <c r="AV462" s="12" t="s">
        <v>82</v>
      </c>
      <c r="AW462" s="12" t="s">
        <v>36</v>
      </c>
      <c r="AX462" s="12" t="s">
        <v>73</v>
      </c>
      <c r="AY462" s="236" t="s">
        <v>492</v>
      </c>
    </row>
    <row r="463" spans="2:65" s="13" customFormat="1">
      <c r="B463" s="237"/>
      <c r="C463" s="238"/>
      <c r="D463" s="221" t="s">
        <v>513</v>
      </c>
      <c r="E463" s="239" t="s">
        <v>23</v>
      </c>
      <c r="F463" s="240" t="s">
        <v>989</v>
      </c>
      <c r="G463" s="238"/>
      <c r="H463" s="241" t="s">
        <v>23</v>
      </c>
      <c r="I463" s="242"/>
      <c r="J463" s="238"/>
      <c r="K463" s="238"/>
      <c r="L463" s="243"/>
      <c r="M463" s="244"/>
      <c r="N463" s="245"/>
      <c r="O463" s="245"/>
      <c r="P463" s="245"/>
      <c r="Q463" s="245"/>
      <c r="R463" s="245"/>
      <c r="S463" s="245"/>
      <c r="T463" s="246"/>
      <c r="AT463" s="247" t="s">
        <v>513</v>
      </c>
      <c r="AU463" s="247" t="s">
        <v>82</v>
      </c>
      <c r="AV463" s="13" t="s">
        <v>80</v>
      </c>
      <c r="AW463" s="13" t="s">
        <v>36</v>
      </c>
      <c r="AX463" s="13" t="s">
        <v>73</v>
      </c>
      <c r="AY463" s="247" t="s">
        <v>492</v>
      </c>
    </row>
    <row r="464" spans="2:65" s="12" customFormat="1">
      <c r="B464" s="225"/>
      <c r="C464" s="226"/>
      <c r="D464" s="221" t="s">
        <v>513</v>
      </c>
      <c r="E464" s="248" t="s">
        <v>23</v>
      </c>
      <c r="F464" s="249" t="s">
        <v>1032</v>
      </c>
      <c r="G464" s="226"/>
      <c r="H464" s="250">
        <v>16</v>
      </c>
      <c r="I464" s="231"/>
      <c r="J464" s="226"/>
      <c r="K464" s="226"/>
      <c r="L464" s="232"/>
      <c r="M464" s="233"/>
      <c r="N464" s="234"/>
      <c r="O464" s="234"/>
      <c r="P464" s="234"/>
      <c r="Q464" s="234"/>
      <c r="R464" s="234"/>
      <c r="S464" s="234"/>
      <c r="T464" s="235"/>
      <c r="AT464" s="236" t="s">
        <v>513</v>
      </c>
      <c r="AU464" s="236" t="s">
        <v>82</v>
      </c>
      <c r="AV464" s="12" t="s">
        <v>82</v>
      </c>
      <c r="AW464" s="12" t="s">
        <v>36</v>
      </c>
      <c r="AX464" s="12" t="s">
        <v>73</v>
      </c>
      <c r="AY464" s="236" t="s">
        <v>492</v>
      </c>
    </row>
    <row r="465" spans="2:65" s="13" customFormat="1">
      <c r="B465" s="237"/>
      <c r="C465" s="238"/>
      <c r="D465" s="221" t="s">
        <v>513</v>
      </c>
      <c r="E465" s="239" t="s">
        <v>23</v>
      </c>
      <c r="F465" s="240" t="s">
        <v>991</v>
      </c>
      <c r="G465" s="238"/>
      <c r="H465" s="241" t="s">
        <v>23</v>
      </c>
      <c r="I465" s="242"/>
      <c r="J465" s="238"/>
      <c r="K465" s="238"/>
      <c r="L465" s="243"/>
      <c r="M465" s="244"/>
      <c r="N465" s="245"/>
      <c r="O465" s="245"/>
      <c r="P465" s="245"/>
      <c r="Q465" s="245"/>
      <c r="R465" s="245"/>
      <c r="S465" s="245"/>
      <c r="T465" s="246"/>
      <c r="AT465" s="247" t="s">
        <v>513</v>
      </c>
      <c r="AU465" s="247" t="s">
        <v>82</v>
      </c>
      <c r="AV465" s="13" t="s">
        <v>80</v>
      </c>
      <c r="AW465" s="13" t="s">
        <v>36</v>
      </c>
      <c r="AX465" s="13" t="s">
        <v>73</v>
      </c>
      <c r="AY465" s="247" t="s">
        <v>492</v>
      </c>
    </row>
    <row r="466" spans="2:65" s="12" customFormat="1">
      <c r="B466" s="225"/>
      <c r="C466" s="226"/>
      <c r="D466" s="221" t="s">
        <v>513</v>
      </c>
      <c r="E466" s="248" t="s">
        <v>23</v>
      </c>
      <c r="F466" s="249" t="s">
        <v>1033</v>
      </c>
      <c r="G466" s="226"/>
      <c r="H466" s="250">
        <v>9</v>
      </c>
      <c r="I466" s="231"/>
      <c r="J466" s="226"/>
      <c r="K466" s="226"/>
      <c r="L466" s="232"/>
      <c r="M466" s="233"/>
      <c r="N466" s="234"/>
      <c r="O466" s="234"/>
      <c r="P466" s="234"/>
      <c r="Q466" s="234"/>
      <c r="R466" s="234"/>
      <c r="S466" s="234"/>
      <c r="T466" s="235"/>
      <c r="AT466" s="236" t="s">
        <v>513</v>
      </c>
      <c r="AU466" s="236" t="s">
        <v>82</v>
      </c>
      <c r="AV466" s="12" t="s">
        <v>82</v>
      </c>
      <c r="AW466" s="12" t="s">
        <v>36</v>
      </c>
      <c r="AX466" s="12" t="s">
        <v>73</v>
      </c>
      <c r="AY466" s="236" t="s">
        <v>492</v>
      </c>
    </row>
    <row r="467" spans="2:65" s="14" customFormat="1">
      <c r="B467" s="251"/>
      <c r="C467" s="252"/>
      <c r="D467" s="227" t="s">
        <v>513</v>
      </c>
      <c r="E467" s="253" t="s">
        <v>23</v>
      </c>
      <c r="F467" s="254" t="s">
        <v>560</v>
      </c>
      <c r="G467" s="252"/>
      <c r="H467" s="255">
        <v>65</v>
      </c>
      <c r="I467" s="256"/>
      <c r="J467" s="252"/>
      <c r="K467" s="252"/>
      <c r="L467" s="257"/>
      <c r="M467" s="258"/>
      <c r="N467" s="259"/>
      <c r="O467" s="259"/>
      <c r="P467" s="259"/>
      <c r="Q467" s="259"/>
      <c r="R467" s="259"/>
      <c r="S467" s="259"/>
      <c r="T467" s="260"/>
      <c r="AT467" s="261" t="s">
        <v>513</v>
      </c>
      <c r="AU467" s="261" t="s">
        <v>82</v>
      </c>
      <c r="AV467" s="14" t="s">
        <v>502</v>
      </c>
      <c r="AW467" s="14" t="s">
        <v>36</v>
      </c>
      <c r="AX467" s="14" t="s">
        <v>80</v>
      </c>
      <c r="AY467" s="261" t="s">
        <v>492</v>
      </c>
    </row>
    <row r="468" spans="2:65" s="1" customFormat="1" ht="16.5" customHeight="1">
      <c r="B468" s="42"/>
      <c r="C468" s="209" t="s">
        <v>1034</v>
      </c>
      <c r="D468" s="209" t="s">
        <v>498</v>
      </c>
      <c r="E468" s="210" t="s">
        <v>1035</v>
      </c>
      <c r="F468" s="211" t="s">
        <v>1036</v>
      </c>
      <c r="G468" s="212" t="s">
        <v>1025</v>
      </c>
      <c r="H468" s="213">
        <v>1</v>
      </c>
      <c r="I468" s="214"/>
      <c r="J468" s="215">
        <f>ROUND(I468*H468,2)</f>
        <v>0</v>
      </c>
      <c r="K468" s="211" t="s">
        <v>501</v>
      </c>
      <c r="L468" s="62"/>
      <c r="M468" s="216" t="s">
        <v>23</v>
      </c>
      <c r="N468" s="217" t="s">
        <v>44</v>
      </c>
      <c r="O468" s="43"/>
      <c r="P468" s="218">
        <f>O468*H468</f>
        <v>0</v>
      </c>
      <c r="Q468" s="218">
        <v>2.7619999999999999E-2</v>
      </c>
      <c r="R468" s="218">
        <f>Q468*H468</f>
        <v>2.7619999999999999E-2</v>
      </c>
      <c r="S468" s="218">
        <v>0</v>
      </c>
      <c r="T468" s="219">
        <f>S468*H468</f>
        <v>0</v>
      </c>
      <c r="AR468" s="25" t="s">
        <v>502</v>
      </c>
      <c r="AT468" s="25" t="s">
        <v>498</v>
      </c>
      <c r="AU468" s="25" t="s">
        <v>82</v>
      </c>
      <c r="AY468" s="25" t="s">
        <v>492</v>
      </c>
      <c r="BE468" s="220">
        <f>IF(N468="základní",J468,0)</f>
        <v>0</v>
      </c>
      <c r="BF468" s="220">
        <f>IF(N468="snížená",J468,0)</f>
        <v>0</v>
      </c>
      <c r="BG468" s="220">
        <f>IF(N468="zákl. přenesená",J468,0)</f>
        <v>0</v>
      </c>
      <c r="BH468" s="220">
        <f>IF(N468="sníž. přenesená",J468,0)</f>
        <v>0</v>
      </c>
      <c r="BI468" s="220">
        <f>IF(N468="nulová",J468,0)</f>
        <v>0</v>
      </c>
      <c r="BJ468" s="25" t="s">
        <v>80</v>
      </c>
      <c r="BK468" s="220">
        <f>ROUND(I468*H468,2)</f>
        <v>0</v>
      </c>
      <c r="BL468" s="25" t="s">
        <v>502</v>
      </c>
      <c r="BM468" s="25" t="s">
        <v>1037</v>
      </c>
    </row>
    <row r="469" spans="2:65" s="1" customFormat="1" ht="24">
      <c r="B469" s="42"/>
      <c r="C469" s="64"/>
      <c r="D469" s="221" t="s">
        <v>506</v>
      </c>
      <c r="E469" s="64"/>
      <c r="F469" s="222" t="s">
        <v>1038</v>
      </c>
      <c r="G469" s="64"/>
      <c r="H469" s="64"/>
      <c r="I469" s="177"/>
      <c r="J469" s="64"/>
      <c r="K469" s="64"/>
      <c r="L469" s="62"/>
      <c r="M469" s="223"/>
      <c r="N469" s="43"/>
      <c r="O469" s="43"/>
      <c r="P469" s="43"/>
      <c r="Q469" s="43"/>
      <c r="R469" s="43"/>
      <c r="S469" s="43"/>
      <c r="T469" s="79"/>
      <c r="AT469" s="25" t="s">
        <v>506</v>
      </c>
      <c r="AU469" s="25" t="s">
        <v>82</v>
      </c>
    </row>
    <row r="470" spans="2:65" s="1" customFormat="1" ht="384">
      <c r="B470" s="42"/>
      <c r="C470" s="64"/>
      <c r="D470" s="221" t="s">
        <v>509</v>
      </c>
      <c r="E470" s="64"/>
      <c r="F470" s="224" t="s">
        <v>1028</v>
      </c>
      <c r="G470" s="64"/>
      <c r="H470" s="64"/>
      <c r="I470" s="177"/>
      <c r="J470" s="64"/>
      <c r="K470" s="64"/>
      <c r="L470" s="62"/>
      <c r="M470" s="223"/>
      <c r="N470" s="43"/>
      <c r="O470" s="43"/>
      <c r="P470" s="43"/>
      <c r="Q470" s="43"/>
      <c r="R470" s="43"/>
      <c r="S470" s="43"/>
      <c r="T470" s="79"/>
      <c r="AT470" s="25" t="s">
        <v>509</v>
      </c>
      <c r="AU470" s="25" t="s">
        <v>82</v>
      </c>
    </row>
    <row r="471" spans="2:65" s="13" customFormat="1">
      <c r="B471" s="237"/>
      <c r="C471" s="238"/>
      <c r="D471" s="221" t="s">
        <v>513</v>
      </c>
      <c r="E471" s="239" t="s">
        <v>23</v>
      </c>
      <c r="F471" s="240" t="s">
        <v>991</v>
      </c>
      <c r="G471" s="238"/>
      <c r="H471" s="241" t="s">
        <v>23</v>
      </c>
      <c r="I471" s="242"/>
      <c r="J471" s="238"/>
      <c r="K471" s="238"/>
      <c r="L471" s="243"/>
      <c r="M471" s="244"/>
      <c r="N471" s="245"/>
      <c r="O471" s="245"/>
      <c r="P471" s="245"/>
      <c r="Q471" s="245"/>
      <c r="R471" s="245"/>
      <c r="S471" s="245"/>
      <c r="T471" s="246"/>
      <c r="AT471" s="247" t="s">
        <v>513</v>
      </c>
      <c r="AU471" s="247" t="s">
        <v>82</v>
      </c>
      <c r="AV471" s="13" t="s">
        <v>80</v>
      </c>
      <c r="AW471" s="13" t="s">
        <v>36</v>
      </c>
      <c r="AX471" s="13" t="s">
        <v>73</v>
      </c>
      <c r="AY471" s="247" t="s">
        <v>492</v>
      </c>
    </row>
    <row r="472" spans="2:65" s="12" customFormat="1">
      <c r="B472" s="225"/>
      <c r="C472" s="226"/>
      <c r="D472" s="221" t="s">
        <v>513</v>
      </c>
      <c r="E472" s="248" t="s">
        <v>23</v>
      </c>
      <c r="F472" s="249" t="s">
        <v>80</v>
      </c>
      <c r="G472" s="226"/>
      <c r="H472" s="250">
        <v>1</v>
      </c>
      <c r="I472" s="231"/>
      <c r="J472" s="226"/>
      <c r="K472" s="226"/>
      <c r="L472" s="232"/>
      <c r="M472" s="233"/>
      <c r="N472" s="234"/>
      <c r="O472" s="234"/>
      <c r="P472" s="234"/>
      <c r="Q472" s="234"/>
      <c r="R472" s="234"/>
      <c r="S472" s="234"/>
      <c r="T472" s="235"/>
      <c r="AT472" s="236" t="s">
        <v>513</v>
      </c>
      <c r="AU472" s="236" t="s">
        <v>82</v>
      </c>
      <c r="AV472" s="12" t="s">
        <v>82</v>
      </c>
      <c r="AW472" s="12" t="s">
        <v>36</v>
      </c>
      <c r="AX472" s="12" t="s">
        <v>73</v>
      </c>
      <c r="AY472" s="236" t="s">
        <v>492</v>
      </c>
    </row>
    <row r="473" spans="2:65" s="14" customFormat="1">
      <c r="B473" s="251"/>
      <c r="C473" s="252"/>
      <c r="D473" s="227" t="s">
        <v>513</v>
      </c>
      <c r="E473" s="253" t="s">
        <v>23</v>
      </c>
      <c r="F473" s="254" t="s">
        <v>560</v>
      </c>
      <c r="G473" s="252"/>
      <c r="H473" s="255">
        <v>1</v>
      </c>
      <c r="I473" s="256"/>
      <c r="J473" s="252"/>
      <c r="K473" s="252"/>
      <c r="L473" s="257"/>
      <c r="M473" s="258"/>
      <c r="N473" s="259"/>
      <c r="O473" s="259"/>
      <c r="P473" s="259"/>
      <c r="Q473" s="259"/>
      <c r="R473" s="259"/>
      <c r="S473" s="259"/>
      <c r="T473" s="260"/>
      <c r="AT473" s="261" t="s">
        <v>513</v>
      </c>
      <c r="AU473" s="261" t="s">
        <v>82</v>
      </c>
      <c r="AV473" s="14" t="s">
        <v>502</v>
      </c>
      <c r="AW473" s="14" t="s">
        <v>36</v>
      </c>
      <c r="AX473" s="14" t="s">
        <v>80</v>
      </c>
      <c r="AY473" s="261" t="s">
        <v>492</v>
      </c>
    </row>
    <row r="474" spans="2:65" s="1" customFormat="1" ht="16.5" customHeight="1">
      <c r="B474" s="42"/>
      <c r="C474" s="209" t="s">
        <v>1039</v>
      </c>
      <c r="D474" s="209" t="s">
        <v>498</v>
      </c>
      <c r="E474" s="210" t="s">
        <v>1040</v>
      </c>
      <c r="F474" s="211" t="s">
        <v>1041</v>
      </c>
      <c r="G474" s="212" t="s">
        <v>1025</v>
      </c>
      <c r="H474" s="213">
        <v>2</v>
      </c>
      <c r="I474" s="214"/>
      <c r="J474" s="215">
        <f>ROUND(I474*H474,2)</f>
        <v>0</v>
      </c>
      <c r="K474" s="211" t="s">
        <v>501</v>
      </c>
      <c r="L474" s="62"/>
      <c r="M474" s="216" t="s">
        <v>23</v>
      </c>
      <c r="N474" s="217" t="s">
        <v>44</v>
      </c>
      <c r="O474" s="43"/>
      <c r="P474" s="218">
        <f>O474*H474</f>
        <v>0</v>
      </c>
      <c r="Q474" s="218">
        <v>3.1919999999999997E-2</v>
      </c>
      <c r="R474" s="218">
        <f>Q474*H474</f>
        <v>6.3839999999999994E-2</v>
      </c>
      <c r="S474" s="218">
        <v>0</v>
      </c>
      <c r="T474" s="219">
        <f>S474*H474</f>
        <v>0</v>
      </c>
      <c r="AR474" s="25" t="s">
        <v>502</v>
      </c>
      <c r="AT474" s="25" t="s">
        <v>498</v>
      </c>
      <c r="AU474" s="25" t="s">
        <v>82</v>
      </c>
      <c r="AY474" s="25" t="s">
        <v>492</v>
      </c>
      <c r="BE474" s="220">
        <f>IF(N474="základní",J474,0)</f>
        <v>0</v>
      </c>
      <c r="BF474" s="220">
        <f>IF(N474="snížená",J474,0)</f>
        <v>0</v>
      </c>
      <c r="BG474" s="220">
        <f>IF(N474="zákl. přenesená",J474,0)</f>
        <v>0</v>
      </c>
      <c r="BH474" s="220">
        <f>IF(N474="sníž. přenesená",J474,0)</f>
        <v>0</v>
      </c>
      <c r="BI474" s="220">
        <f>IF(N474="nulová",J474,0)</f>
        <v>0</v>
      </c>
      <c r="BJ474" s="25" t="s">
        <v>80</v>
      </c>
      <c r="BK474" s="220">
        <f>ROUND(I474*H474,2)</f>
        <v>0</v>
      </c>
      <c r="BL474" s="25" t="s">
        <v>502</v>
      </c>
      <c r="BM474" s="25" t="s">
        <v>1042</v>
      </c>
    </row>
    <row r="475" spans="2:65" s="1" customFormat="1" ht="24">
      <c r="B475" s="42"/>
      <c r="C475" s="64"/>
      <c r="D475" s="221" t="s">
        <v>506</v>
      </c>
      <c r="E475" s="64"/>
      <c r="F475" s="222" t="s">
        <v>1043</v>
      </c>
      <c r="G475" s="64"/>
      <c r="H475" s="64"/>
      <c r="I475" s="177"/>
      <c r="J475" s="64"/>
      <c r="K475" s="64"/>
      <c r="L475" s="62"/>
      <c r="M475" s="223"/>
      <c r="N475" s="43"/>
      <c r="O475" s="43"/>
      <c r="P475" s="43"/>
      <c r="Q475" s="43"/>
      <c r="R475" s="43"/>
      <c r="S475" s="43"/>
      <c r="T475" s="79"/>
      <c r="AT475" s="25" t="s">
        <v>506</v>
      </c>
      <c r="AU475" s="25" t="s">
        <v>82</v>
      </c>
    </row>
    <row r="476" spans="2:65" s="1" customFormat="1" ht="384">
      <c r="B476" s="42"/>
      <c r="C476" s="64"/>
      <c r="D476" s="221" t="s">
        <v>509</v>
      </c>
      <c r="E476" s="64"/>
      <c r="F476" s="224" t="s">
        <v>1028</v>
      </c>
      <c r="G476" s="64"/>
      <c r="H476" s="64"/>
      <c r="I476" s="177"/>
      <c r="J476" s="64"/>
      <c r="K476" s="64"/>
      <c r="L476" s="62"/>
      <c r="M476" s="223"/>
      <c r="N476" s="43"/>
      <c r="O476" s="43"/>
      <c r="P476" s="43"/>
      <c r="Q476" s="43"/>
      <c r="R476" s="43"/>
      <c r="S476" s="43"/>
      <c r="T476" s="79"/>
      <c r="AT476" s="25" t="s">
        <v>509</v>
      </c>
      <c r="AU476" s="25" t="s">
        <v>82</v>
      </c>
    </row>
    <row r="477" spans="2:65" s="13" customFormat="1">
      <c r="B477" s="237"/>
      <c r="C477" s="238"/>
      <c r="D477" s="221" t="s">
        <v>513</v>
      </c>
      <c r="E477" s="239" t="s">
        <v>23</v>
      </c>
      <c r="F477" s="240" t="s">
        <v>971</v>
      </c>
      <c r="G477" s="238"/>
      <c r="H477" s="241" t="s">
        <v>23</v>
      </c>
      <c r="I477" s="242"/>
      <c r="J477" s="238"/>
      <c r="K477" s="238"/>
      <c r="L477" s="243"/>
      <c r="M477" s="244"/>
      <c r="N477" s="245"/>
      <c r="O477" s="245"/>
      <c r="P477" s="245"/>
      <c r="Q477" s="245"/>
      <c r="R477" s="245"/>
      <c r="S477" s="245"/>
      <c r="T477" s="246"/>
      <c r="AT477" s="247" t="s">
        <v>513</v>
      </c>
      <c r="AU477" s="247" t="s">
        <v>82</v>
      </c>
      <c r="AV477" s="13" t="s">
        <v>80</v>
      </c>
      <c r="AW477" s="13" t="s">
        <v>36</v>
      </c>
      <c r="AX477" s="13" t="s">
        <v>73</v>
      </c>
      <c r="AY477" s="247" t="s">
        <v>492</v>
      </c>
    </row>
    <row r="478" spans="2:65" s="12" customFormat="1">
      <c r="B478" s="225"/>
      <c r="C478" s="226"/>
      <c r="D478" s="221" t="s">
        <v>513</v>
      </c>
      <c r="E478" s="248" t="s">
        <v>23</v>
      </c>
      <c r="F478" s="249" t="s">
        <v>80</v>
      </c>
      <c r="G478" s="226"/>
      <c r="H478" s="250">
        <v>1</v>
      </c>
      <c r="I478" s="231"/>
      <c r="J478" s="226"/>
      <c r="K478" s="226"/>
      <c r="L478" s="232"/>
      <c r="M478" s="233"/>
      <c r="N478" s="234"/>
      <c r="O478" s="234"/>
      <c r="P478" s="234"/>
      <c r="Q478" s="234"/>
      <c r="R478" s="234"/>
      <c r="S478" s="234"/>
      <c r="T478" s="235"/>
      <c r="AT478" s="236" t="s">
        <v>513</v>
      </c>
      <c r="AU478" s="236" t="s">
        <v>82</v>
      </c>
      <c r="AV478" s="12" t="s">
        <v>82</v>
      </c>
      <c r="AW478" s="12" t="s">
        <v>36</v>
      </c>
      <c r="AX478" s="12" t="s">
        <v>73</v>
      </c>
      <c r="AY478" s="236" t="s">
        <v>492</v>
      </c>
    </row>
    <row r="479" spans="2:65" s="13" customFormat="1">
      <c r="B479" s="237"/>
      <c r="C479" s="238"/>
      <c r="D479" s="221" t="s">
        <v>513</v>
      </c>
      <c r="E479" s="239" t="s">
        <v>23</v>
      </c>
      <c r="F479" s="240" t="s">
        <v>973</v>
      </c>
      <c r="G479" s="238"/>
      <c r="H479" s="241" t="s">
        <v>23</v>
      </c>
      <c r="I479" s="242"/>
      <c r="J479" s="238"/>
      <c r="K479" s="238"/>
      <c r="L479" s="243"/>
      <c r="M479" s="244"/>
      <c r="N479" s="245"/>
      <c r="O479" s="245"/>
      <c r="P479" s="245"/>
      <c r="Q479" s="245"/>
      <c r="R479" s="245"/>
      <c r="S479" s="245"/>
      <c r="T479" s="246"/>
      <c r="AT479" s="247" t="s">
        <v>513</v>
      </c>
      <c r="AU479" s="247" t="s">
        <v>82</v>
      </c>
      <c r="AV479" s="13" t="s">
        <v>80</v>
      </c>
      <c r="AW479" s="13" t="s">
        <v>36</v>
      </c>
      <c r="AX479" s="13" t="s">
        <v>73</v>
      </c>
      <c r="AY479" s="247" t="s">
        <v>492</v>
      </c>
    </row>
    <row r="480" spans="2:65" s="12" customFormat="1">
      <c r="B480" s="225"/>
      <c r="C480" s="226"/>
      <c r="D480" s="221" t="s">
        <v>513</v>
      </c>
      <c r="E480" s="248" t="s">
        <v>23</v>
      </c>
      <c r="F480" s="249" t="s">
        <v>80</v>
      </c>
      <c r="G480" s="226"/>
      <c r="H480" s="250">
        <v>1</v>
      </c>
      <c r="I480" s="231"/>
      <c r="J480" s="226"/>
      <c r="K480" s="226"/>
      <c r="L480" s="232"/>
      <c r="M480" s="233"/>
      <c r="N480" s="234"/>
      <c r="O480" s="234"/>
      <c r="P480" s="234"/>
      <c r="Q480" s="234"/>
      <c r="R480" s="234"/>
      <c r="S480" s="234"/>
      <c r="T480" s="235"/>
      <c r="AT480" s="236" t="s">
        <v>513</v>
      </c>
      <c r="AU480" s="236" t="s">
        <v>82</v>
      </c>
      <c r="AV480" s="12" t="s">
        <v>82</v>
      </c>
      <c r="AW480" s="12" t="s">
        <v>36</v>
      </c>
      <c r="AX480" s="12" t="s">
        <v>73</v>
      </c>
      <c r="AY480" s="236" t="s">
        <v>492</v>
      </c>
    </row>
    <row r="481" spans="2:65" s="14" customFormat="1">
      <c r="B481" s="251"/>
      <c r="C481" s="252"/>
      <c r="D481" s="227" t="s">
        <v>513</v>
      </c>
      <c r="E481" s="253" t="s">
        <v>23</v>
      </c>
      <c r="F481" s="254" t="s">
        <v>560</v>
      </c>
      <c r="G481" s="252"/>
      <c r="H481" s="255">
        <v>2</v>
      </c>
      <c r="I481" s="256"/>
      <c r="J481" s="252"/>
      <c r="K481" s="252"/>
      <c r="L481" s="257"/>
      <c r="M481" s="258"/>
      <c r="N481" s="259"/>
      <c r="O481" s="259"/>
      <c r="P481" s="259"/>
      <c r="Q481" s="259"/>
      <c r="R481" s="259"/>
      <c r="S481" s="259"/>
      <c r="T481" s="260"/>
      <c r="AT481" s="261" t="s">
        <v>513</v>
      </c>
      <c r="AU481" s="261" t="s">
        <v>82</v>
      </c>
      <c r="AV481" s="14" t="s">
        <v>502</v>
      </c>
      <c r="AW481" s="14" t="s">
        <v>36</v>
      </c>
      <c r="AX481" s="14" t="s">
        <v>80</v>
      </c>
      <c r="AY481" s="261" t="s">
        <v>492</v>
      </c>
    </row>
    <row r="482" spans="2:65" s="1" customFormat="1" ht="16.5" customHeight="1">
      <c r="B482" s="42"/>
      <c r="C482" s="209" t="s">
        <v>1044</v>
      </c>
      <c r="D482" s="209" t="s">
        <v>498</v>
      </c>
      <c r="E482" s="210" t="s">
        <v>1045</v>
      </c>
      <c r="F482" s="211" t="s">
        <v>1046</v>
      </c>
      <c r="G482" s="212" t="s">
        <v>1025</v>
      </c>
      <c r="H482" s="213">
        <v>363</v>
      </c>
      <c r="I482" s="214"/>
      <c r="J482" s="215">
        <f>ROUND(I482*H482,2)</f>
        <v>0</v>
      </c>
      <c r="K482" s="211" t="s">
        <v>501</v>
      </c>
      <c r="L482" s="62"/>
      <c r="M482" s="216" t="s">
        <v>23</v>
      </c>
      <c r="N482" s="217" t="s">
        <v>44</v>
      </c>
      <c r="O482" s="43"/>
      <c r="P482" s="218">
        <f>O482*H482</f>
        <v>0</v>
      </c>
      <c r="Q482" s="218">
        <v>4.6449999999999998E-2</v>
      </c>
      <c r="R482" s="218">
        <f>Q482*H482</f>
        <v>16.861349999999998</v>
      </c>
      <c r="S482" s="218">
        <v>0</v>
      </c>
      <c r="T482" s="219">
        <f>S482*H482</f>
        <v>0</v>
      </c>
      <c r="AR482" s="25" t="s">
        <v>502</v>
      </c>
      <c r="AT482" s="25" t="s">
        <v>498</v>
      </c>
      <c r="AU482" s="25" t="s">
        <v>82</v>
      </c>
      <c r="AY482" s="25" t="s">
        <v>492</v>
      </c>
      <c r="BE482" s="220">
        <f>IF(N482="základní",J482,0)</f>
        <v>0</v>
      </c>
      <c r="BF482" s="220">
        <f>IF(N482="snížená",J482,0)</f>
        <v>0</v>
      </c>
      <c r="BG482" s="220">
        <f>IF(N482="zákl. přenesená",J482,0)</f>
        <v>0</v>
      </c>
      <c r="BH482" s="220">
        <f>IF(N482="sníž. přenesená",J482,0)</f>
        <v>0</v>
      </c>
      <c r="BI482" s="220">
        <f>IF(N482="nulová",J482,0)</f>
        <v>0</v>
      </c>
      <c r="BJ482" s="25" t="s">
        <v>80</v>
      </c>
      <c r="BK482" s="220">
        <f>ROUND(I482*H482,2)</f>
        <v>0</v>
      </c>
      <c r="BL482" s="25" t="s">
        <v>502</v>
      </c>
      <c r="BM482" s="25" t="s">
        <v>1047</v>
      </c>
    </row>
    <row r="483" spans="2:65" s="1" customFormat="1" ht="24">
      <c r="B483" s="42"/>
      <c r="C483" s="64"/>
      <c r="D483" s="221" t="s">
        <v>506</v>
      </c>
      <c r="E483" s="64"/>
      <c r="F483" s="222" t="s">
        <v>1048</v>
      </c>
      <c r="G483" s="64"/>
      <c r="H483" s="64"/>
      <c r="I483" s="177"/>
      <c r="J483" s="64"/>
      <c r="K483" s="64"/>
      <c r="L483" s="62"/>
      <c r="M483" s="223"/>
      <c r="N483" s="43"/>
      <c r="O483" s="43"/>
      <c r="P483" s="43"/>
      <c r="Q483" s="43"/>
      <c r="R483" s="43"/>
      <c r="S483" s="43"/>
      <c r="T483" s="79"/>
      <c r="AT483" s="25" t="s">
        <v>506</v>
      </c>
      <c r="AU483" s="25" t="s">
        <v>82</v>
      </c>
    </row>
    <row r="484" spans="2:65" s="1" customFormat="1" ht="384">
      <c r="B484" s="42"/>
      <c r="C484" s="64"/>
      <c r="D484" s="221" t="s">
        <v>509</v>
      </c>
      <c r="E484" s="64"/>
      <c r="F484" s="224" t="s">
        <v>1028</v>
      </c>
      <c r="G484" s="64"/>
      <c r="H484" s="64"/>
      <c r="I484" s="177"/>
      <c r="J484" s="64"/>
      <c r="K484" s="64"/>
      <c r="L484" s="62"/>
      <c r="M484" s="223"/>
      <c r="N484" s="43"/>
      <c r="O484" s="43"/>
      <c r="P484" s="43"/>
      <c r="Q484" s="43"/>
      <c r="R484" s="43"/>
      <c r="S484" s="43"/>
      <c r="T484" s="79"/>
      <c r="AT484" s="25" t="s">
        <v>509</v>
      </c>
      <c r="AU484" s="25" t="s">
        <v>82</v>
      </c>
    </row>
    <row r="485" spans="2:65" s="13" customFormat="1">
      <c r="B485" s="237"/>
      <c r="C485" s="238"/>
      <c r="D485" s="221" t="s">
        <v>513</v>
      </c>
      <c r="E485" s="239" t="s">
        <v>23</v>
      </c>
      <c r="F485" s="240" t="s">
        <v>983</v>
      </c>
      <c r="G485" s="238"/>
      <c r="H485" s="241" t="s">
        <v>23</v>
      </c>
      <c r="I485" s="242"/>
      <c r="J485" s="238"/>
      <c r="K485" s="238"/>
      <c r="L485" s="243"/>
      <c r="M485" s="244"/>
      <c r="N485" s="245"/>
      <c r="O485" s="245"/>
      <c r="P485" s="245"/>
      <c r="Q485" s="245"/>
      <c r="R485" s="245"/>
      <c r="S485" s="245"/>
      <c r="T485" s="246"/>
      <c r="AT485" s="247" t="s">
        <v>513</v>
      </c>
      <c r="AU485" s="247" t="s">
        <v>82</v>
      </c>
      <c r="AV485" s="13" t="s">
        <v>80</v>
      </c>
      <c r="AW485" s="13" t="s">
        <v>36</v>
      </c>
      <c r="AX485" s="13" t="s">
        <v>73</v>
      </c>
      <c r="AY485" s="247" t="s">
        <v>492</v>
      </c>
    </row>
    <row r="486" spans="2:65" s="12" customFormat="1">
      <c r="B486" s="225"/>
      <c r="C486" s="226"/>
      <c r="D486" s="221" t="s">
        <v>513</v>
      </c>
      <c r="E486" s="248" t="s">
        <v>23</v>
      </c>
      <c r="F486" s="249" t="s">
        <v>1049</v>
      </c>
      <c r="G486" s="226"/>
      <c r="H486" s="250">
        <v>24</v>
      </c>
      <c r="I486" s="231"/>
      <c r="J486" s="226"/>
      <c r="K486" s="226"/>
      <c r="L486" s="232"/>
      <c r="M486" s="233"/>
      <c r="N486" s="234"/>
      <c r="O486" s="234"/>
      <c r="P486" s="234"/>
      <c r="Q486" s="234"/>
      <c r="R486" s="234"/>
      <c r="S486" s="234"/>
      <c r="T486" s="235"/>
      <c r="AT486" s="236" t="s">
        <v>513</v>
      </c>
      <c r="AU486" s="236" t="s">
        <v>82</v>
      </c>
      <c r="AV486" s="12" t="s">
        <v>82</v>
      </c>
      <c r="AW486" s="12" t="s">
        <v>36</v>
      </c>
      <c r="AX486" s="12" t="s">
        <v>73</v>
      </c>
      <c r="AY486" s="236" t="s">
        <v>492</v>
      </c>
    </row>
    <row r="487" spans="2:65" s="13" customFormat="1">
      <c r="B487" s="237"/>
      <c r="C487" s="238"/>
      <c r="D487" s="221" t="s">
        <v>513</v>
      </c>
      <c r="E487" s="239" t="s">
        <v>23</v>
      </c>
      <c r="F487" s="240" t="s">
        <v>971</v>
      </c>
      <c r="G487" s="238"/>
      <c r="H487" s="241" t="s">
        <v>23</v>
      </c>
      <c r="I487" s="242"/>
      <c r="J487" s="238"/>
      <c r="K487" s="238"/>
      <c r="L487" s="243"/>
      <c r="M487" s="244"/>
      <c r="N487" s="245"/>
      <c r="O487" s="245"/>
      <c r="P487" s="245"/>
      <c r="Q487" s="245"/>
      <c r="R487" s="245"/>
      <c r="S487" s="245"/>
      <c r="T487" s="246"/>
      <c r="AT487" s="247" t="s">
        <v>513</v>
      </c>
      <c r="AU487" s="247" t="s">
        <v>82</v>
      </c>
      <c r="AV487" s="13" t="s">
        <v>80</v>
      </c>
      <c r="AW487" s="13" t="s">
        <v>36</v>
      </c>
      <c r="AX487" s="13" t="s">
        <v>73</v>
      </c>
      <c r="AY487" s="247" t="s">
        <v>492</v>
      </c>
    </row>
    <row r="488" spans="2:65" s="12" customFormat="1">
      <c r="B488" s="225"/>
      <c r="C488" s="226"/>
      <c r="D488" s="221" t="s">
        <v>513</v>
      </c>
      <c r="E488" s="248" t="s">
        <v>23</v>
      </c>
      <c r="F488" s="249" t="s">
        <v>1050</v>
      </c>
      <c r="G488" s="226"/>
      <c r="H488" s="250">
        <v>34</v>
      </c>
      <c r="I488" s="231"/>
      <c r="J488" s="226"/>
      <c r="K488" s="226"/>
      <c r="L488" s="232"/>
      <c r="M488" s="233"/>
      <c r="N488" s="234"/>
      <c r="O488" s="234"/>
      <c r="P488" s="234"/>
      <c r="Q488" s="234"/>
      <c r="R488" s="234"/>
      <c r="S488" s="234"/>
      <c r="T488" s="235"/>
      <c r="AT488" s="236" t="s">
        <v>513</v>
      </c>
      <c r="AU488" s="236" t="s">
        <v>82</v>
      </c>
      <c r="AV488" s="12" t="s">
        <v>82</v>
      </c>
      <c r="AW488" s="12" t="s">
        <v>36</v>
      </c>
      <c r="AX488" s="12" t="s">
        <v>73</v>
      </c>
      <c r="AY488" s="236" t="s">
        <v>492</v>
      </c>
    </row>
    <row r="489" spans="2:65" s="13" customFormat="1">
      <c r="B489" s="237"/>
      <c r="C489" s="238"/>
      <c r="D489" s="221" t="s">
        <v>513</v>
      </c>
      <c r="E489" s="239" t="s">
        <v>23</v>
      </c>
      <c r="F489" s="240" t="s">
        <v>973</v>
      </c>
      <c r="G489" s="238"/>
      <c r="H489" s="241" t="s">
        <v>23</v>
      </c>
      <c r="I489" s="242"/>
      <c r="J489" s="238"/>
      <c r="K489" s="238"/>
      <c r="L489" s="243"/>
      <c r="M489" s="244"/>
      <c r="N489" s="245"/>
      <c r="O489" s="245"/>
      <c r="P489" s="245"/>
      <c r="Q489" s="245"/>
      <c r="R489" s="245"/>
      <c r="S489" s="245"/>
      <c r="T489" s="246"/>
      <c r="AT489" s="247" t="s">
        <v>513</v>
      </c>
      <c r="AU489" s="247" t="s">
        <v>82</v>
      </c>
      <c r="AV489" s="13" t="s">
        <v>80</v>
      </c>
      <c r="AW489" s="13" t="s">
        <v>36</v>
      </c>
      <c r="AX489" s="13" t="s">
        <v>73</v>
      </c>
      <c r="AY489" s="247" t="s">
        <v>492</v>
      </c>
    </row>
    <row r="490" spans="2:65" s="12" customFormat="1">
      <c r="B490" s="225"/>
      <c r="C490" s="226"/>
      <c r="D490" s="221" t="s">
        <v>513</v>
      </c>
      <c r="E490" s="248" t="s">
        <v>23</v>
      </c>
      <c r="F490" s="249" t="s">
        <v>1051</v>
      </c>
      <c r="G490" s="226"/>
      <c r="H490" s="250">
        <v>59</v>
      </c>
      <c r="I490" s="231"/>
      <c r="J490" s="226"/>
      <c r="K490" s="226"/>
      <c r="L490" s="232"/>
      <c r="M490" s="233"/>
      <c r="N490" s="234"/>
      <c r="O490" s="234"/>
      <c r="P490" s="234"/>
      <c r="Q490" s="234"/>
      <c r="R490" s="234"/>
      <c r="S490" s="234"/>
      <c r="T490" s="235"/>
      <c r="AT490" s="236" t="s">
        <v>513</v>
      </c>
      <c r="AU490" s="236" t="s">
        <v>82</v>
      </c>
      <c r="AV490" s="12" t="s">
        <v>82</v>
      </c>
      <c r="AW490" s="12" t="s">
        <v>36</v>
      </c>
      <c r="AX490" s="12" t="s">
        <v>73</v>
      </c>
      <c r="AY490" s="236" t="s">
        <v>492</v>
      </c>
    </row>
    <row r="491" spans="2:65" s="13" customFormat="1">
      <c r="B491" s="237"/>
      <c r="C491" s="238"/>
      <c r="D491" s="221" t="s">
        <v>513</v>
      </c>
      <c r="E491" s="239" t="s">
        <v>23</v>
      </c>
      <c r="F491" s="240" t="s">
        <v>987</v>
      </c>
      <c r="G491" s="238"/>
      <c r="H491" s="241" t="s">
        <v>23</v>
      </c>
      <c r="I491" s="242"/>
      <c r="J491" s="238"/>
      <c r="K491" s="238"/>
      <c r="L491" s="243"/>
      <c r="M491" s="244"/>
      <c r="N491" s="245"/>
      <c r="O491" s="245"/>
      <c r="P491" s="245"/>
      <c r="Q491" s="245"/>
      <c r="R491" s="245"/>
      <c r="S491" s="245"/>
      <c r="T491" s="246"/>
      <c r="AT491" s="247" t="s">
        <v>513</v>
      </c>
      <c r="AU491" s="247" t="s">
        <v>82</v>
      </c>
      <c r="AV491" s="13" t="s">
        <v>80</v>
      </c>
      <c r="AW491" s="13" t="s">
        <v>36</v>
      </c>
      <c r="AX491" s="13" t="s">
        <v>73</v>
      </c>
      <c r="AY491" s="247" t="s">
        <v>492</v>
      </c>
    </row>
    <row r="492" spans="2:65" s="12" customFormat="1">
      <c r="B492" s="225"/>
      <c r="C492" s="226"/>
      <c r="D492" s="221" t="s">
        <v>513</v>
      </c>
      <c r="E492" s="248" t="s">
        <v>23</v>
      </c>
      <c r="F492" s="249" t="s">
        <v>1052</v>
      </c>
      <c r="G492" s="226"/>
      <c r="H492" s="250">
        <v>66</v>
      </c>
      <c r="I492" s="231"/>
      <c r="J492" s="226"/>
      <c r="K492" s="226"/>
      <c r="L492" s="232"/>
      <c r="M492" s="233"/>
      <c r="N492" s="234"/>
      <c r="O492" s="234"/>
      <c r="P492" s="234"/>
      <c r="Q492" s="234"/>
      <c r="R492" s="234"/>
      <c r="S492" s="234"/>
      <c r="T492" s="235"/>
      <c r="AT492" s="236" t="s">
        <v>513</v>
      </c>
      <c r="AU492" s="236" t="s">
        <v>82</v>
      </c>
      <c r="AV492" s="12" t="s">
        <v>82</v>
      </c>
      <c r="AW492" s="12" t="s">
        <v>36</v>
      </c>
      <c r="AX492" s="12" t="s">
        <v>73</v>
      </c>
      <c r="AY492" s="236" t="s">
        <v>492</v>
      </c>
    </row>
    <row r="493" spans="2:65" s="13" customFormat="1">
      <c r="B493" s="237"/>
      <c r="C493" s="238"/>
      <c r="D493" s="221" t="s">
        <v>513</v>
      </c>
      <c r="E493" s="239" t="s">
        <v>23</v>
      </c>
      <c r="F493" s="240" t="s">
        <v>989</v>
      </c>
      <c r="G493" s="238"/>
      <c r="H493" s="241" t="s">
        <v>23</v>
      </c>
      <c r="I493" s="242"/>
      <c r="J493" s="238"/>
      <c r="K493" s="238"/>
      <c r="L493" s="243"/>
      <c r="M493" s="244"/>
      <c r="N493" s="245"/>
      <c r="O493" s="245"/>
      <c r="P493" s="245"/>
      <c r="Q493" s="245"/>
      <c r="R493" s="245"/>
      <c r="S493" s="245"/>
      <c r="T493" s="246"/>
      <c r="AT493" s="247" t="s">
        <v>513</v>
      </c>
      <c r="AU493" s="247" t="s">
        <v>82</v>
      </c>
      <c r="AV493" s="13" t="s">
        <v>80</v>
      </c>
      <c r="AW493" s="13" t="s">
        <v>36</v>
      </c>
      <c r="AX493" s="13" t="s">
        <v>73</v>
      </c>
      <c r="AY493" s="247" t="s">
        <v>492</v>
      </c>
    </row>
    <row r="494" spans="2:65" s="12" customFormat="1">
      <c r="B494" s="225"/>
      <c r="C494" s="226"/>
      <c r="D494" s="221" t="s">
        <v>513</v>
      </c>
      <c r="E494" s="248" t="s">
        <v>23</v>
      </c>
      <c r="F494" s="249" t="s">
        <v>1053</v>
      </c>
      <c r="G494" s="226"/>
      <c r="H494" s="250">
        <v>108</v>
      </c>
      <c r="I494" s="231"/>
      <c r="J494" s="226"/>
      <c r="K494" s="226"/>
      <c r="L494" s="232"/>
      <c r="M494" s="233"/>
      <c r="N494" s="234"/>
      <c r="O494" s="234"/>
      <c r="P494" s="234"/>
      <c r="Q494" s="234"/>
      <c r="R494" s="234"/>
      <c r="S494" s="234"/>
      <c r="T494" s="235"/>
      <c r="AT494" s="236" t="s">
        <v>513</v>
      </c>
      <c r="AU494" s="236" t="s">
        <v>82</v>
      </c>
      <c r="AV494" s="12" t="s">
        <v>82</v>
      </c>
      <c r="AW494" s="12" t="s">
        <v>36</v>
      </c>
      <c r="AX494" s="12" t="s">
        <v>73</v>
      </c>
      <c r="AY494" s="236" t="s">
        <v>492</v>
      </c>
    </row>
    <row r="495" spans="2:65" s="13" customFormat="1">
      <c r="B495" s="237"/>
      <c r="C495" s="238"/>
      <c r="D495" s="221" t="s">
        <v>513</v>
      </c>
      <c r="E495" s="239" t="s">
        <v>23</v>
      </c>
      <c r="F495" s="240" t="s">
        <v>991</v>
      </c>
      <c r="G495" s="238"/>
      <c r="H495" s="241" t="s">
        <v>23</v>
      </c>
      <c r="I495" s="242"/>
      <c r="J495" s="238"/>
      <c r="K495" s="238"/>
      <c r="L495" s="243"/>
      <c r="M495" s="244"/>
      <c r="N495" s="245"/>
      <c r="O495" s="245"/>
      <c r="P495" s="245"/>
      <c r="Q495" s="245"/>
      <c r="R495" s="245"/>
      <c r="S495" s="245"/>
      <c r="T495" s="246"/>
      <c r="AT495" s="247" t="s">
        <v>513</v>
      </c>
      <c r="AU495" s="247" t="s">
        <v>82</v>
      </c>
      <c r="AV495" s="13" t="s">
        <v>80</v>
      </c>
      <c r="AW495" s="13" t="s">
        <v>36</v>
      </c>
      <c r="AX495" s="13" t="s">
        <v>73</v>
      </c>
      <c r="AY495" s="247" t="s">
        <v>492</v>
      </c>
    </row>
    <row r="496" spans="2:65" s="12" customFormat="1">
      <c r="B496" s="225"/>
      <c r="C496" s="226"/>
      <c r="D496" s="221" t="s">
        <v>513</v>
      </c>
      <c r="E496" s="248" t="s">
        <v>23</v>
      </c>
      <c r="F496" s="249" t="s">
        <v>1054</v>
      </c>
      <c r="G496" s="226"/>
      <c r="H496" s="250">
        <v>72</v>
      </c>
      <c r="I496" s="231"/>
      <c r="J496" s="226"/>
      <c r="K496" s="226"/>
      <c r="L496" s="232"/>
      <c r="M496" s="233"/>
      <c r="N496" s="234"/>
      <c r="O496" s="234"/>
      <c r="P496" s="234"/>
      <c r="Q496" s="234"/>
      <c r="R496" s="234"/>
      <c r="S496" s="234"/>
      <c r="T496" s="235"/>
      <c r="AT496" s="236" t="s">
        <v>513</v>
      </c>
      <c r="AU496" s="236" t="s">
        <v>82</v>
      </c>
      <c r="AV496" s="12" t="s">
        <v>82</v>
      </c>
      <c r="AW496" s="12" t="s">
        <v>36</v>
      </c>
      <c r="AX496" s="12" t="s">
        <v>73</v>
      </c>
      <c r="AY496" s="236" t="s">
        <v>492</v>
      </c>
    </row>
    <row r="497" spans="2:65" s="14" customFormat="1">
      <c r="B497" s="251"/>
      <c r="C497" s="252"/>
      <c r="D497" s="227" t="s">
        <v>513</v>
      </c>
      <c r="E497" s="253" t="s">
        <v>23</v>
      </c>
      <c r="F497" s="254" t="s">
        <v>560</v>
      </c>
      <c r="G497" s="252"/>
      <c r="H497" s="255">
        <v>363</v>
      </c>
      <c r="I497" s="256"/>
      <c r="J497" s="252"/>
      <c r="K497" s="252"/>
      <c r="L497" s="257"/>
      <c r="M497" s="258"/>
      <c r="N497" s="259"/>
      <c r="O497" s="259"/>
      <c r="P497" s="259"/>
      <c r="Q497" s="259"/>
      <c r="R497" s="259"/>
      <c r="S497" s="259"/>
      <c r="T497" s="260"/>
      <c r="AT497" s="261" t="s">
        <v>513</v>
      </c>
      <c r="AU497" s="261" t="s">
        <v>82</v>
      </c>
      <c r="AV497" s="14" t="s">
        <v>502</v>
      </c>
      <c r="AW497" s="14" t="s">
        <v>36</v>
      </c>
      <c r="AX497" s="14" t="s">
        <v>80</v>
      </c>
      <c r="AY497" s="261" t="s">
        <v>492</v>
      </c>
    </row>
    <row r="498" spans="2:65" s="1" customFormat="1" ht="16.5" customHeight="1">
      <c r="B498" s="42"/>
      <c r="C498" s="209" t="s">
        <v>1055</v>
      </c>
      <c r="D498" s="209" t="s">
        <v>498</v>
      </c>
      <c r="E498" s="210" t="s">
        <v>1056</v>
      </c>
      <c r="F498" s="211" t="s">
        <v>1057</v>
      </c>
      <c r="G498" s="212" t="s">
        <v>1025</v>
      </c>
      <c r="H498" s="213">
        <v>3</v>
      </c>
      <c r="I498" s="214"/>
      <c r="J498" s="215">
        <f>ROUND(I498*H498,2)</f>
        <v>0</v>
      </c>
      <c r="K498" s="211" t="s">
        <v>501</v>
      </c>
      <c r="L498" s="62"/>
      <c r="M498" s="216" t="s">
        <v>23</v>
      </c>
      <c r="N498" s="217" t="s">
        <v>44</v>
      </c>
      <c r="O498" s="43"/>
      <c r="P498" s="218">
        <f>O498*H498</f>
        <v>0</v>
      </c>
      <c r="Q498" s="218">
        <v>5.5629999999999999E-2</v>
      </c>
      <c r="R498" s="218">
        <f>Q498*H498</f>
        <v>0.16688999999999998</v>
      </c>
      <c r="S498" s="218">
        <v>0</v>
      </c>
      <c r="T498" s="219">
        <f>S498*H498</f>
        <v>0</v>
      </c>
      <c r="AR498" s="25" t="s">
        <v>502</v>
      </c>
      <c r="AT498" s="25" t="s">
        <v>498</v>
      </c>
      <c r="AU498" s="25" t="s">
        <v>82</v>
      </c>
      <c r="AY498" s="25" t="s">
        <v>492</v>
      </c>
      <c r="BE498" s="220">
        <f>IF(N498="základní",J498,0)</f>
        <v>0</v>
      </c>
      <c r="BF498" s="220">
        <f>IF(N498="snížená",J498,0)</f>
        <v>0</v>
      </c>
      <c r="BG498" s="220">
        <f>IF(N498="zákl. přenesená",J498,0)</f>
        <v>0</v>
      </c>
      <c r="BH498" s="220">
        <f>IF(N498="sníž. přenesená",J498,0)</f>
        <v>0</v>
      </c>
      <c r="BI498" s="220">
        <f>IF(N498="nulová",J498,0)</f>
        <v>0</v>
      </c>
      <c r="BJ498" s="25" t="s">
        <v>80</v>
      </c>
      <c r="BK498" s="220">
        <f>ROUND(I498*H498,2)</f>
        <v>0</v>
      </c>
      <c r="BL498" s="25" t="s">
        <v>502</v>
      </c>
      <c r="BM498" s="25" t="s">
        <v>1058</v>
      </c>
    </row>
    <row r="499" spans="2:65" s="1" customFormat="1" ht="24">
      <c r="B499" s="42"/>
      <c r="C499" s="64"/>
      <c r="D499" s="221" t="s">
        <v>506</v>
      </c>
      <c r="E499" s="64"/>
      <c r="F499" s="222" t="s">
        <v>1059</v>
      </c>
      <c r="G499" s="64"/>
      <c r="H499" s="64"/>
      <c r="I499" s="177"/>
      <c r="J499" s="64"/>
      <c r="K499" s="64"/>
      <c r="L499" s="62"/>
      <c r="M499" s="223"/>
      <c r="N499" s="43"/>
      <c r="O499" s="43"/>
      <c r="P499" s="43"/>
      <c r="Q499" s="43"/>
      <c r="R499" s="43"/>
      <c r="S499" s="43"/>
      <c r="T499" s="79"/>
      <c r="AT499" s="25" t="s">
        <v>506</v>
      </c>
      <c r="AU499" s="25" t="s">
        <v>82</v>
      </c>
    </row>
    <row r="500" spans="2:65" s="1" customFormat="1" ht="384">
      <c r="B500" s="42"/>
      <c r="C500" s="64"/>
      <c r="D500" s="221" t="s">
        <v>509</v>
      </c>
      <c r="E500" s="64"/>
      <c r="F500" s="224" t="s">
        <v>1028</v>
      </c>
      <c r="G500" s="64"/>
      <c r="H500" s="64"/>
      <c r="I500" s="177"/>
      <c r="J500" s="64"/>
      <c r="K500" s="64"/>
      <c r="L500" s="62"/>
      <c r="M500" s="223"/>
      <c r="N500" s="43"/>
      <c r="O500" s="43"/>
      <c r="P500" s="43"/>
      <c r="Q500" s="43"/>
      <c r="R500" s="43"/>
      <c r="S500" s="43"/>
      <c r="T500" s="79"/>
      <c r="AT500" s="25" t="s">
        <v>509</v>
      </c>
      <c r="AU500" s="25" t="s">
        <v>82</v>
      </c>
    </row>
    <row r="501" spans="2:65" s="13" customFormat="1">
      <c r="B501" s="237"/>
      <c r="C501" s="238"/>
      <c r="D501" s="221" t="s">
        <v>513</v>
      </c>
      <c r="E501" s="239" t="s">
        <v>23</v>
      </c>
      <c r="F501" s="240" t="s">
        <v>971</v>
      </c>
      <c r="G501" s="238"/>
      <c r="H501" s="241" t="s">
        <v>23</v>
      </c>
      <c r="I501" s="242"/>
      <c r="J501" s="238"/>
      <c r="K501" s="238"/>
      <c r="L501" s="243"/>
      <c r="M501" s="244"/>
      <c r="N501" s="245"/>
      <c r="O501" s="245"/>
      <c r="P501" s="245"/>
      <c r="Q501" s="245"/>
      <c r="R501" s="245"/>
      <c r="S501" s="245"/>
      <c r="T501" s="246"/>
      <c r="AT501" s="247" t="s">
        <v>513</v>
      </c>
      <c r="AU501" s="247" t="s">
        <v>82</v>
      </c>
      <c r="AV501" s="13" t="s">
        <v>80</v>
      </c>
      <c r="AW501" s="13" t="s">
        <v>36</v>
      </c>
      <c r="AX501" s="13" t="s">
        <v>73</v>
      </c>
      <c r="AY501" s="247" t="s">
        <v>492</v>
      </c>
    </row>
    <row r="502" spans="2:65" s="12" customFormat="1">
      <c r="B502" s="225"/>
      <c r="C502" s="226"/>
      <c r="D502" s="221" t="s">
        <v>513</v>
      </c>
      <c r="E502" s="248" t="s">
        <v>23</v>
      </c>
      <c r="F502" s="249" t="s">
        <v>82</v>
      </c>
      <c r="G502" s="226"/>
      <c r="H502" s="250">
        <v>2</v>
      </c>
      <c r="I502" s="231"/>
      <c r="J502" s="226"/>
      <c r="K502" s="226"/>
      <c r="L502" s="232"/>
      <c r="M502" s="233"/>
      <c r="N502" s="234"/>
      <c r="O502" s="234"/>
      <c r="P502" s="234"/>
      <c r="Q502" s="234"/>
      <c r="R502" s="234"/>
      <c r="S502" s="234"/>
      <c r="T502" s="235"/>
      <c r="AT502" s="236" t="s">
        <v>513</v>
      </c>
      <c r="AU502" s="236" t="s">
        <v>82</v>
      </c>
      <c r="AV502" s="12" t="s">
        <v>82</v>
      </c>
      <c r="AW502" s="12" t="s">
        <v>36</v>
      </c>
      <c r="AX502" s="12" t="s">
        <v>73</v>
      </c>
      <c r="AY502" s="236" t="s">
        <v>492</v>
      </c>
    </row>
    <row r="503" spans="2:65" s="13" customFormat="1">
      <c r="B503" s="237"/>
      <c r="C503" s="238"/>
      <c r="D503" s="221" t="s">
        <v>513</v>
      </c>
      <c r="E503" s="239" t="s">
        <v>23</v>
      </c>
      <c r="F503" s="240" t="s">
        <v>991</v>
      </c>
      <c r="G503" s="238"/>
      <c r="H503" s="241" t="s">
        <v>23</v>
      </c>
      <c r="I503" s="242"/>
      <c r="J503" s="238"/>
      <c r="K503" s="238"/>
      <c r="L503" s="243"/>
      <c r="M503" s="244"/>
      <c r="N503" s="245"/>
      <c r="O503" s="245"/>
      <c r="P503" s="245"/>
      <c r="Q503" s="245"/>
      <c r="R503" s="245"/>
      <c r="S503" s="245"/>
      <c r="T503" s="246"/>
      <c r="AT503" s="247" t="s">
        <v>513</v>
      </c>
      <c r="AU503" s="247" t="s">
        <v>82</v>
      </c>
      <c r="AV503" s="13" t="s">
        <v>80</v>
      </c>
      <c r="AW503" s="13" t="s">
        <v>36</v>
      </c>
      <c r="AX503" s="13" t="s">
        <v>73</v>
      </c>
      <c r="AY503" s="247" t="s">
        <v>492</v>
      </c>
    </row>
    <row r="504" spans="2:65" s="12" customFormat="1">
      <c r="B504" s="225"/>
      <c r="C504" s="226"/>
      <c r="D504" s="221" t="s">
        <v>513</v>
      </c>
      <c r="E504" s="248" t="s">
        <v>23</v>
      </c>
      <c r="F504" s="249" t="s">
        <v>80</v>
      </c>
      <c r="G504" s="226"/>
      <c r="H504" s="250">
        <v>1</v>
      </c>
      <c r="I504" s="231"/>
      <c r="J504" s="226"/>
      <c r="K504" s="226"/>
      <c r="L504" s="232"/>
      <c r="M504" s="233"/>
      <c r="N504" s="234"/>
      <c r="O504" s="234"/>
      <c r="P504" s="234"/>
      <c r="Q504" s="234"/>
      <c r="R504" s="234"/>
      <c r="S504" s="234"/>
      <c r="T504" s="235"/>
      <c r="AT504" s="236" t="s">
        <v>513</v>
      </c>
      <c r="AU504" s="236" t="s">
        <v>82</v>
      </c>
      <c r="AV504" s="12" t="s">
        <v>82</v>
      </c>
      <c r="AW504" s="12" t="s">
        <v>36</v>
      </c>
      <c r="AX504" s="12" t="s">
        <v>73</v>
      </c>
      <c r="AY504" s="236" t="s">
        <v>492</v>
      </c>
    </row>
    <row r="505" spans="2:65" s="14" customFormat="1">
      <c r="B505" s="251"/>
      <c r="C505" s="252"/>
      <c r="D505" s="227" t="s">
        <v>513</v>
      </c>
      <c r="E505" s="253" t="s">
        <v>23</v>
      </c>
      <c r="F505" s="254" t="s">
        <v>560</v>
      </c>
      <c r="G505" s="252"/>
      <c r="H505" s="255">
        <v>3</v>
      </c>
      <c r="I505" s="256"/>
      <c r="J505" s="252"/>
      <c r="K505" s="252"/>
      <c r="L505" s="257"/>
      <c r="M505" s="258"/>
      <c r="N505" s="259"/>
      <c r="O505" s="259"/>
      <c r="P505" s="259"/>
      <c r="Q505" s="259"/>
      <c r="R505" s="259"/>
      <c r="S505" s="259"/>
      <c r="T505" s="260"/>
      <c r="AT505" s="261" t="s">
        <v>513</v>
      </c>
      <c r="AU505" s="261" t="s">
        <v>82</v>
      </c>
      <c r="AV505" s="14" t="s">
        <v>502</v>
      </c>
      <c r="AW505" s="14" t="s">
        <v>36</v>
      </c>
      <c r="AX505" s="14" t="s">
        <v>80</v>
      </c>
      <c r="AY505" s="261" t="s">
        <v>492</v>
      </c>
    </row>
    <row r="506" spans="2:65" s="1" customFormat="1" ht="16.5" customHeight="1">
      <c r="B506" s="42"/>
      <c r="C506" s="209" t="s">
        <v>1060</v>
      </c>
      <c r="D506" s="209" t="s">
        <v>498</v>
      </c>
      <c r="E506" s="210" t="s">
        <v>1061</v>
      </c>
      <c r="F506" s="211" t="s">
        <v>1062</v>
      </c>
      <c r="G506" s="212" t="s">
        <v>1025</v>
      </c>
      <c r="H506" s="213">
        <v>42</v>
      </c>
      <c r="I506" s="214"/>
      <c r="J506" s="215">
        <f>ROUND(I506*H506,2)</f>
        <v>0</v>
      </c>
      <c r="K506" s="211" t="s">
        <v>501</v>
      </c>
      <c r="L506" s="62"/>
      <c r="M506" s="216" t="s">
        <v>23</v>
      </c>
      <c r="N506" s="217" t="s">
        <v>44</v>
      </c>
      <c r="O506" s="43"/>
      <c r="P506" s="218">
        <f>O506*H506</f>
        <v>0</v>
      </c>
      <c r="Q506" s="218">
        <v>6.4810000000000006E-2</v>
      </c>
      <c r="R506" s="218">
        <f>Q506*H506</f>
        <v>2.7220200000000001</v>
      </c>
      <c r="S506" s="218">
        <v>0</v>
      </c>
      <c r="T506" s="219">
        <f>S506*H506</f>
        <v>0</v>
      </c>
      <c r="AR506" s="25" t="s">
        <v>502</v>
      </c>
      <c r="AT506" s="25" t="s">
        <v>498</v>
      </c>
      <c r="AU506" s="25" t="s">
        <v>82</v>
      </c>
      <c r="AY506" s="25" t="s">
        <v>492</v>
      </c>
      <c r="BE506" s="220">
        <f>IF(N506="základní",J506,0)</f>
        <v>0</v>
      </c>
      <c r="BF506" s="220">
        <f>IF(N506="snížená",J506,0)</f>
        <v>0</v>
      </c>
      <c r="BG506" s="220">
        <f>IF(N506="zákl. přenesená",J506,0)</f>
        <v>0</v>
      </c>
      <c r="BH506" s="220">
        <f>IF(N506="sníž. přenesená",J506,0)</f>
        <v>0</v>
      </c>
      <c r="BI506" s="220">
        <f>IF(N506="nulová",J506,0)</f>
        <v>0</v>
      </c>
      <c r="BJ506" s="25" t="s">
        <v>80</v>
      </c>
      <c r="BK506" s="220">
        <f>ROUND(I506*H506,2)</f>
        <v>0</v>
      </c>
      <c r="BL506" s="25" t="s">
        <v>502</v>
      </c>
      <c r="BM506" s="25" t="s">
        <v>1063</v>
      </c>
    </row>
    <row r="507" spans="2:65" s="1" customFormat="1" ht="24">
      <c r="B507" s="42"/>
      <c r="C507" s="64"/>
      <c r="D507" s="221" t="s">
        <v>506</v>
      </c>
      <c r="E507" s="64"/>
      <c r="F507" s="222" t="s">
        <v>1064</v>
      </c>
      <c r="G507" s="64"/>
      <c r="H507" s="64"/>
      <c r="I507" s="177"/>
      <c r="J507" s="64"/>
      <c r="K507" s="64"/>
      <c r="L507" s="62"/>
      <c r="M507" s="223"/>
      <c r="N507" s="43"/>
      <c r="O507" s="43"/>
      <c r="P507" s="43"/>
      <c r="Q507" s="43"/>
      <c r="R507" s="43"/>
      <c r="S507" s="43"/>
      <c r="T507" s="79"/>
      <c r="AT507" s="25" t="s">
        <v>506</v>
      </c>
      <c r="AU507" s="25" t="s">
        <v>82</v>
      </c>
    </row>
    <row r="508" spans="2:65" s="1" customFormat="1" ht="384">
      <c r="B508" s="42"/>
      <c r="C508" s="64"/>
      <c r="D508" s="221" t="s">
        <v>509</v>
      </c>
      <c r="E508" s="64"/>
      <c r="F508" s="224" t="s">
        <v>1028</v>
      </c>
      <c r="G508" s="64"/>
      <c r="H508" s="64"/>
      <c r="I508" s="177"/>
      <c r="J508" s="64"/>
      <c r="K508" s="64"/>
      <c r="L508" s="62"/>
      <c r="M508" s="223"/>
      <c r="N508" s="43"/>
      <c r="O508" s="43"/>
      <c r="P508" s="43"/>
      <c r="Q508" s="43"/>
      <c r="R508" s="43"/>
      <c r="S508" s="43"/>
      <c r="T508" s="79"/>
      <c r="AT508" s="25" t="s">
        <v>509</v>
      </c>
      <c r="AU508" s="25" t="s">
        <v>82</v>
      </c>
    </row>
    <row r="509" spans="2:65" s="13" customFormat="1">
      <c r="B509" s="237"/>
      <c r="C509" s="238"/>
      <c r="D509" s="221" t="s">
        <v>513</v>
      </c>
      <c r="E509" s="239" t="s">
        <v>23</v>
      </c>
      <c r="F509" s="240" t="s">
        <v>971</v>
      </c>
      <c r="G509" s="238"/>
      <c r="H509" s="241" t="s">
        <v>23</v>
      </c>
      <c r="I509" s="242"/>
      <c r="J509" s="238"/>
      <c r="K509" s="238"/>
      <c r="L509" s="243"/>
      <c r="M509" s="244"/>
      <c r="N509" s="245"/>
      <c r="O509" s="245"/>
      <c r="P509" s="245"/>
      <c r="Q509" s="245"/>
      <c r="R509" s="245"/>
      <c r="S509" s="245"/>
      <c r="T509" s="246"/>
      <c r="AT509" s="247" t="s">
        <v>513</v>
      </c>
      <c r="AU509" s="247" t="s">
        <v>82</v>
      </c>
      <c r="AV509" s="13" t="s">
        <v>80</v>
      </c>
      <c r="AW509" s="13" t="s">
        <v>36</v>
      </c>
      <c r="AX509" s="13" t="s">
        <v>73</v>
      </c>
      <c r="AY509" s="247" t="s">
        <v>492</v>
      </c>
    </row>
    <row r="510" spans="2:65" s="12" customFormat="1">
      <c r="B510" s="225"/>
      <c r="C510" s="226"/>
      <c r="D510" s="221" t="s">
        <v>513</v>
      </c>
      <c r="E510" s="248" t="s">
        <v>23</v>
      </c>
      <c r="F510" s="249" t="s">
        <v>502</v>
      </c>
      <c r="G510" s="226"/>
      <c r="H510" s="250">
        <v>4</v>
      </c>
      <c r="I510" s="231"/>
      <c r="J510" s="226"/>
      <c r="K510" s="226"/>
      <c r="L510" s="232"/>
      <c r="M510" s="233"/>
      <c r="N510" s="234"/>
      <c r="O510" s="234"/>
      <c r="P510" s="234"/>
      <c r="Q510" s="234"/>
      <c r="R510" s="234"/>
      <c r="S510" s="234"/>
      <c r="T510" s="235"/>
      <c r="AT510" s="236" t="s">
        <v>513</v>
      </c>
      <c r="AU510" s="236" t="s">
        <v>82</v>
      </c>
      <c r="AV510" s="12" t="s">
        <v>82</v>
      </c>
      <c r="AW510" s="12" t="s">
        <v>36</v>
      </c>
      <c r="AX510" s="12" t="s">
        <v>73</v>
      </c>
      <c r="AY510" s="236" t="s">
        <v>492</v>
      </c>
    </row>
    <row r="511" spans="2:65" s="13" customFormat="1">
      <c r="B511" s="237"/>
      <c r="C511" s="238"/>
      <c r="D511" s="221" t="s">
        <v>513</v>
      </c>
      <c r="E511" s="239" t="s">
        <v>23</v>
      </c>
      <c r="F511" s="240" t="s">
        <v>971</v>
      </c>
      <c r="G511" s="238"/>
      <c r="H511" s="241" t="s">
        <v>23</v>
      </c>
      <c r="I511" s="242"/>
      <c r="J511" s="238"/>
      <c r="K511" s="238"/>
      <c r="L511" s="243"/>
      <c r="M511" s="244"/>
      <c r="N511" s="245"/>
      <c r="O511" s="245"/>
      <c r="P511" s="245"/>
      <c r="Q511" s="245"/>
      <c r="R511" s="245"/>
      <c r="S511" s="245"/>
      <c r="T511" s="246"/>
      <c r="AT511" s="247" t="s">
        <v>513</v>
      </c>
      <c r="AU511" s="247" t="s">
        <v>82</v>
      </c>
      <c r="AV511" s="13" t="s">
        <v>80</v>
      </c>
      <c r="AW511" s="13" t="s">
        <v>36</v>
      </c>
      <c r="AX511" s="13" t="s">
        <v>73</v>
      </c>
      <c r="AY511" s="247" t="s">
        <v>492</v>
      </c>
    </row>
    <row r="512" spans="2:65" s="12" customFormat="1">
      <c r="B512" s="225"/>
      <c r="C512" s="226"/>
      <c r="D512" s="221" t="s">
        <v>513</v>
      </c>
      <c r="E512" s="248" t="s">
        <v>23</v>
      </c>
      <c r="F512" s="249" t="s">
        <v>1065</v>
      </c>
      <c r="G512" s="226"/>
      <c r="H512" s="250">
        <v>13</v>
      </c>
      <c r="I512" s="231"/>
      <c r="J512" s="226"/>
      <c r="K512" s="226"/>
      <c r="L512" s="232"/>
      <c r="M512" s="233"/>
      <c r="N512" s="234"/>
      <c r="O512" s="234"/>
      <c r="P512" s="234"/>
      <c r="Q512" s="234"/>
      <c r="R512" s="234"/>
      <c r="S512" s="234"/>
      <c r="T512" s="235"/>
      <c r="AT512" s="236" t="s">
        <v>513</v>
      </c>
      <c r="AU512" s="236" t="s">
        <v>82</v>
      </c>
      <c r="AV512" s="12" t="s">
        <v>82</v>
      </c>
      <c r="AW512" s="12" t="s">
        <v>36</v>
      </c>
      <c r="AX512" s="12" t="s">
        <v>73</v>
      </c>
      <c r="AY512" s="236" t="s">
        <v>492</v>
      </c>
    </row>
    <row r="513" spans="2:65" s="13" customFormat="1">
      <c r="B513" s="237"/>
      <c r="C513" s="238"/>
      <c r="D513" s="221" t="s">
        <v>513</v>
      </c>
      <c r="E513" s="239" t="s">
        <v>23</v>
      </c>
      <c r="F513" s="240" t="s">
        <v>973</v>
      </c>
      <c r="G513" s="238"/>
      <c r="H513" s="241" t="s">
        <v>23</v>
      </c>
      <c r="I513" s="242"/>
      <c r="J513" s="238"/>
      <c r="K513" s="238"/>
      <c r="L513" s="243"/>
      <c r="M513" s="244"/>
      <c r="N513" s="245"/>
      <c r="O513" s="245"/>
      <c r="P513" s="245"/>
      <c r="Q513" s="245"/>
      <c r="R513" s="245"/>
      <c r="S513" s="245"/>
      <c r="T513" s="246"/>
      <c r="AT513" s="247" t="s">
        <v>513</v>
      </c>
      <c r="AU513" s="247" t="s">
        <v>82</v>
      </c>
      <c r="AV513" s="13" t="s">
        <v>80</v>
      </c>
      <c r="AW513" s="13" t="s">
        <v>36</v>
      </c>
      <c r="AX513" s="13" t="s">
        <v>73</v>
      </c>
      <c r="AY513" s="247" t="s">
        <v>492</v>
      </c>
    </row>
    <row r="514" spans="2:65" s="12" customFormat="1">
      <c r="B514" s="225"/>
      <c r="C514" s="226"/>
      <c r="D514" s="221" t="s">
        <v>513</v>
      </c>
      <c r="E514" s="248" t="s">
        <v>23</v>
      </c>
      <c r="F514" s="249" t="s">
        <v>1066</v>
      </c>
      <c r="G514" s="226"/>
      <c r="H514" s="250">
        <v>7</v>
      </c>
      <c r="I514" s="231"/>
      <c r="J514" s="226"/>
      <c r="K514" s="226"/>
      <c r="L514" s="232"/>
      <c r="M514" s="233"/>
      <c r="N514" s="234"/>
      <c r="O514" s="234"/>
      <c r="P514" s="234"/>
      <c r="Q514" s="234"/>
      <c r="R514" s="234"/>
      <c r="S514" s="234"/>
      <c r="T514" s="235"/>
      <c r="AT514" s="236" t="s">
        <v>513</v>
      </c>
      <c r="AU514" s="236" t="s">
        <v>82</v>
      </c>
      <c r="AV514" s="12" t="s">
        <v>82</v>
      </c>
      <c r="AW514" s="12" t="s">
        <v>36</v>
      </c>
      <c r="AX514" s="12" t="s">
        <v>73</v>
      </c>
      <c r="AY514" s="236" t="s">
        <v>492</v>
      </c>
    </row>
    <row r="515" spans="2:65" s="13" customFormat="1">
      <c r="B515" s="237"/>
      <c r="C515" s="238"/>
      <c r="D515" s="221" t="s">
        <v>513</v>
      </c>
      <c r="E515" s="239" t="s">
        <v>23</v>
      </c>
      <c r="F515" s="240" t="s">
        <v>987</v>
      </c>
      <c r="G515" s="238"/>
      <c r="H515" s="241" t="s">
        <v>23</v>
      </c>
      <c r="I515" s="242"/>
      <c r="J515" s="238"/>
      <c r="K515" s="238"/>
      <c r="L515" s="243"/>
      <c r="M515" s="244"/>
      <c r="N515" s="245"/>
      <c r="O515" s="245"/>
      <c r="P515" s="245"/>
      <c r="Q515" s="245"/>
      <c r="R515" s="245"/>
      <c r="S515" s="245"/>
      <c r="T515" s="246"/>
      <c r="AT515" s="247" t="s">
        <v>513</v>
      </c>
      <c r="AU515" s="247" t="s">
        <v>82</v>
      </c>
      <c r="AV515" s="13" t="s">
        <v>80</v>
      </c>
      <c r="AW515" s="13" t="s">
        <v>36</v>
      </c>
      <c r="AX515" s="13" t="s">
        <v>73</v>
      </c>
      <c r="AY515" s="247" t="s">
        <v>492</v>
      </c>
    </row>
    <row r="516" spans="2:65" s="12" customFormat="1">
      <c r="B516" s="225"/>
      <c r="C516" s="226"/>
      <c r="D516" s="221" t="s">
        <v>513</v>
      </c>
      <c r="E516" s="248" t="s">
        <v>23</v>
      </c>
      <c r="F516" s="249" t="s">
        <v>577</v>
      </c>
      <c r="G516" s="226"/>
      <c r="H516" s="250">
        <v>6</v>
      </c>
      <c r="I516" s="231"/>
      <c r="J516" s="226"/>
      <c r="K516" s="226"/>
      <c r="L516" s="232"/>
      <c r="M516" s="233"/>
      <c r="N516" s="234"/>
      <c r="O516" s="234"/>
      <c r="P516" s="234"/>
      <c r="Q516" s="234"/>
      <c r="R516" s="234"/>
      <c r="S516" s="234"/>
      <c r="T516" s="235"/>
      <c r="AT516" s="236" t="s">
        <v>513</v>
      </c>
      <c r="AU516" s="236" t="s">
        <v>82</v>
      </c>
      <c r="AV516" s="12" t="s">
        <v>82</v>
      </c>
      <c r="AW516" s="12" t="s">
        <v>36</v>
      </c>
      <c r="AX516" s="12" t="s">
        <v>73</v>
      </c>
      <c r="AY516" s="236" t="s">
        <v>492</v>
      </c>
    </row>
    <row r="517" spans="2:65" s="13" customFormat="1">
      <c r="B517" s="237"/>
      <c r="C517" s="238"/>
      <c r="D517" s="221" t="s">
        <v>513</v>
      </c>
      <c r="E517" s="239" t="s">
        <v>23</v>
      </c>
      <c r="F517" s="240" t="s">
        <v>989</v>
      </c>
      <c r="G517" s="238"/>
      <c r="H517" s="241" t="s">
        <v>23</v>
      </c>
      <c r="I517" s="242"/>
      <c r="J517" s="238"/>
      <c r="K517" s="238"/>
      <c r="L517" s="243"/>
      <c r="M517" s="244"/>
      <c r="N517" s="245"/>
      <c r="O517" s="245"/>
      <c r="P517" s="245"/>
      <c r="Q517" s="245"/>
      <c r="R517" s="245"/>
      <c r="S517" s="245"/>
      <c r="T517" s="246"/>
      <c r="AT517" s="247" t="s">
        <v>513</v>
      </c>
      <c r="AU517" s="247" t="s">
        <v>82</v>
      </c>
      <c r="AV517" s="13" t="s">
        <v>80</v>
      </c>
      <c r="AW517" s="13" t="s">
        <v>36</v>
      </c>
      <c r="AX517" s="13" t="s">
        <v>73</v>
      </c>
      <c r="AY517" s="247" t="s">
        <v>492</v>
      </c>
    </row>
    <row r="518" spans="2:65" s="12" customFormat="1">
      <c r="B518" s="225"/>
      <c r="C518" s="226"/>
      <c r="D518" s="221" t="s">
        <v>513</v>
      </c>
      <c r="E518" s="248" t="s">
        <v>23</v>
      </c>
      <c r="F518" s="249" t="s">
        <v>577</v>
      </c>
      <c r="G518" s="226"/>
      <c r="H518" s="250">
        <v>6</v>
      </c>
      <c r="I518" s="231"/>
      <c r="J518" s="226"/>
      <c r="K518" s="226"/>
      <c r="L518" s="232"/>
      <c r="M518" s="233"/>
      <c r="N518" s="234"/>
      <c r="O518" s="234"/>
      <c r="P518" s="234"/>
      <c r="Q518" s="234"/>
      <c r="R518" s="234"/>
      <c r="S518" s="234"/>
      <c r="T518" s="235"/>
      <c r="AT518" s="236" t="s">
        <v>513</v>
      </c>
      <c r="AU518" s="236" t="s">
        <v>82</v>
      </c>
      <c r="AV518" s="12" t="s">
        <v>82</v>
      </c>
      <c r="AW518" s="12" t="s">
        <v>36</v>
      </c>
      <c r="AX518" s="12" t="s">
        <v>73</v>
      </c>
      <c r="AY518" s="236" t="s">
        <v>492</v>
      </c>
    </row>
    <row r="519" spans="2:65" s="13" customFormat="1">
      <c r="B519" s="237"/>
      <c r="C519" s="238"/>
      <c r="D519" s="221" t="s">
        <v>513</v>
      </c>
      <c r="E519" s="239" t="s">
        <v>23</v>
      </c>
      <c r="F519" s="240" t="s">
        <v>991</v>
      </c>
      <c r="G519" s="238"/>
      <c r="H519" s="241" t="s">
        <v>23</v>
      </c>
      <c r="I519" s="242"/>
      <c r="J519" s="238"/>
      <c r="K519" s="238"/>
      <c r="L519" s="243"/>
      <c r="M519" s="244"/>
      <c r="N519" s="245"/>
      <c r="O519" s="245"/>
      <c r="P519" s="245"/>
      <c r="Q519" s="245"/>
      <c r="R519" s="245"/>
      <c r="S519" s="245"/>
      <c r="T519" s="246"/>
      <c r="AT519" s="247" t="s">
        <v>513</v>
      </c>
      <c r="AU519" s="247" t="s">
        <v>82</v>
      </c>
      <c r="AV519" s="13" t="s">
        <v>80</v>
      </c>
      <c r="AW519" s="13" t="s">
        <v>36</v>
      </c>
      <c r="AX519" s="13" t="s">
        <v>73</v>
      </c>
      <c r="AY519" s="247" t="s">
        <v>492</v>
      </c>
    </row>
    <row r="520" spans="2:65" s="12" customFormat="1">
      <c r="B520" s="225"/>
      <c r="C520" s="226"/>
      <c r="D520" s="221" t="s">
        <v>513</v>
      </c>
      <c r="E520" s="248" t="s">
        <v>23</v>
      </c>
      <c r="F520" s="249" t="s">
        <v>577</v>
      </c>
      <c r="G520" s="226"/>
      <c r="H520" s="250">
        <v>6</v>
      </c>
      <c r="I520" s="231"/>
      <c r="J520" s="226"/>
      <c r="K520" s="226"/>
      <c r="L520" s="232"/>
      <c r="M520" s="233"/>
      <c r="N520" s="234"/>
      <c r="O520" s="234"/>
      <c r="P520" s="234"/>
      <c r="Q520" s="234"/>
      <c r="R520" s="234"/>
      <c r="S520" s="234"/>
      <c r="T520" s="235"/>
      <c r="AT520" s="236" t="s">
        <v>513</v>
      </c>
      <c r="AU520" s="236" t="s">
        <v>82</v>
      </c>
      <c r="AV520" s="12" t="s">
        <v>82</v>
      </c>
      <c r="AW520" s="12" t="s">
        <v>36</v>
      </c>
      <c r="AX520" s="12" t="s">
        <v>73</v>
      </c>
      <c r="AY520" s="236" t="s">
        <v>492</v>
      </c>
    </row>
    <row r="521" spans="2:65" s="14" customFormat="1">
      <c r="B521" s="251"/>
      <c r="C521" s="252"/>
      <c r="D521" s="227" t="s">
        <v>513</v>
      </c>
      <c r="E521" s="253" t="s">
        <v>23</v>
      </c>
      <c r="F521" s="254" t="s">
        <v>560</v>
      </c>
      <c r="G521" s="252"/>
      <c r="H521" s="255">
        <v>42</v>
      </c>
      <c r="I521" s="256"/>
      <c r="J521" s="252"/>
      <c r="K521" s="252"/>
      <c r="L521" s="257"/>
      <c r="M521" s="258"/>
      <c r="N521" s="259"/>
      <c r="O521" s="259"/>
      <c r="P521" s="259"/>
      <c r="Q521" s="259"/>
      <c r="R521" s="259"/>
      <c r="S521" s="259"/>
      <c r="T521" s="260"/>
      <c r="AT521" s="261" t="s">
        <v>513</v>
      </c>
      <c r="AU521" s="261" t="s">
        <v>82</v>
      </c>
      <c r="AV521" s="14" t="s">
        <v>502</v>
      </c>
      <c r="AW521" s="14" t="s">
        <v>36</v>
      </c>
      <c r="AX521" s="14" t="s">
        <v>80</v>
      </c>
      <c r="AY521" s="261" t="s">
        <v>492</v>
      </c>
    </row>
    <row r="522" spans="2:65" s="1" customFormat="1" ht="16.5" customHeight="1">
      <c r="B522" s="42"/>
      <c r="C522" s="209" t="s">
        <v>1067</v>
      </c>
      <c r="D522" s="209" t="s">
        <v>498</v>
      </c>
      <c r="E522" s="210" t="s">
        <v>1068</v>
      </c>
      <c r="F522" s="211" t="s">
        <v>1069</v>
      </c>
      <c r="G522" s="212" t="s">
        <v>1025</v>
      </c>
      <c r="H522" s="213">
        <v>32</v>
      </c>
      <c r="I522" s="214"/>
      <c r="J522" s="215">
        <f>ROUND(I522*H522,2)</f>
        <v>0</v>
      </c>
      <c r="K522" s="211" t="s">
        <v>501</v>
      </c>
      <c r="L522" s="62"/>
      <c r="M522" s="216" t="s">
        <v>23</v>
      </c>
      <c r="N522" s="217" t="s">
        <v>44</v>
      </c>
      <c r="O522" s="43"/>
      <c r="P522" s="218">
        <f>O522*H522</f>
        <v>0</v>
      </c>
      <c r="Q522" s="218">
        <v>7.4289999999999995E-2</v>
      </c>
      <c r="R522" s="218">
        <f>Q522*H522</f>
        <v>2.3772799999999998</v>
      </c>
      <c r="S522" s="218">
        <v>0</v>
      </c>
      <c r="T522" s="219">
        <f>S522*H522</f>
        <v>0</v>
      </c>
      <c r="AR522" s="25" t="s">
        <v>502</v>
      </c>
      <c r="AT522" s="25" t="s">
        <v>498</v>
      </c>
      <c r="AU522" s="25" t="s">
        <v>82</v>
      </c>
      <c r="AY522" s="25" t="s">
        <v>492</v>
      </c>
      <c r="BE522" s="220">
        <f>IF(N522="základní",J522,0)</f>
        <v>0</v>
      </c>
      <c r="BF522" s="220">
        <f>IF(N522="snížená",J522,0)</f>
        <v>0</v>
      </c>
      <c r="BG522" s="220">
        <f>IF(N522="zákl. přenesená",J522,0)</f>
        <v>0</v>
      </c>
      <c r="BH522" s="220">
        <f>IF(N522="sníž. přenesená",J522,0)</f>
        <v>0</v>
      </c>
      <c r="BI522" s="220">
        <f>IF(N522="nulová",J522,0)</f>
        <v>0</v>
      </c>
      <c r="BJ522" s="25" t="s">
        <v>80</v>
      </c>
      <c r="BK522" s="220">
        <f>ROUND(I522*H522,2)</f>
        <v>0</v>
      </c>
      <c r="BL522" s="25" t="s">
        <v>502</v>
      </c>
      <c r="BM522" s="25" t="s">
        <v>1070</v>
      </c>
    </row>
    <row r="523" spans="2:65" s="1" customFormat="1" ht="24">
      <c r="B523" s="42"/>
      <c r="C523" s="64"/>
      <c r="D523" s="221" t="s">
        <v>506</v>
      </c>
      <c r="E523" s="64"/>
      <c r="F523" s="222" t="s">
        <v>1071</v>
      </c>
      <c r="G523" s="64"/>
      <c r="H523" s="64"/>
      <c r="I523" s="177"/>
      <c r="J523" s="64"/>
      <c r="K523" s="64"/>
      <c r="L523" s="62"/>
      <c r="M523" s="223"/>
      <c r="N523" s="43"/>
      <c r="O523" s="43"/>
      <c r="P523" s="43"/>
      <c r="Q523" s="43"/>
      <c r="R523" s="43"/>
      <c r="S523" s="43"/>
      <c r="T523" s="79"/>
      <c r="AT523" s="25" t="s">
        <v>506</v>
      </c>
      <c r="AU523" s="25" t="s">
        <v>82</v>
      </c>
    </row>
    <row r="524" spans="2:65" s="1" customFormat="1" ht="384">
      <c r="B524" s="42"/>
      <c r="C524" s="64"/>
      <c r="D524" s="221" t="s">
        <v>509</v>
      </c>
      <c r="E524" s="64"/>
      <c r="F524" s="224" t="s">
        <v>1028</v>
      </c>
      <c r="G524" s="64"/>
      <c r="H524" s="64"/>
      <c r="I524" s="177"/>
      <c r="J524" s="64"/>
      <c r="K524" s="64"/>
      <c r="L524" s="62"/>
      <c r="M524" s="223"/>
      <c r="N524" s="43"/>
      <c r="O524" s="43"/>
      <c r="P524" s="43"/>
      <c r="Q524" s="43"/>
      <c r="R524" s="43"/>
      <c r="S524" s="43"/>
      <c r="T524" s="79"/>
      <c r="AT524" s="25" t="s">
        <v>509</v>
      </c>
      <c r="AU524" s="25" t="s">
        <v>82</v>
      </c>
    </row>
    <row r="525" spans="2:65" s="13" customFormat="1">
      <c r="B525" s="237"/>
      <c r="C525" s="238"/>
      <c r="D525" s="221" t="s">
        <v>513</v>
      </c>
      <c r="E525" s="239" t="s">
        <v>23</v>
      </c>
      <c r="F525" s="240" t="s">
        <v>983</v>
      </c>
      <c r="G525" s="238"/>
      <c r="H525" s="241" t="s">
        <v>23</v>
      </c>
      <c r="I525" s="242"/>
      <c r="J525" s="238"/>
      <c r="K525" s="238"/>
      <c r="L525" s="243"/>
      <c r="M525" s="244"/>
      <c r="N525" s="245"/>
      <c r="O525" s="245"/>
      <c r="P525" s="245"/>
      <c r="Q525" s="245"/>
      <c r="R525" s="245"/>
      <c r="S525" s="245"/>
      <c r="T525" s="246"/>
      <c r="AT525" s="247" t="s">
        <v>513</v>
      </c>
      <c r="AU525" s="247" t="s">
        <v>82</v>
      </c>
      <c r="AV525" s="13" t="s">
        <v>80</v>
      </c>
      <c r="AW525" s="13" t="s">
        <v>36</v>
      </c>
      <c r="AX525" s="13" t="s">
        <v>73</v>
      </c>
      <c r="AY525" s="247" t="s">
        <v>492</v>
      </c>
    </row>
    <row r="526" spans="2:65" s="12" customFormat="1">
      <c r="B526" s="225"/>
      <c r="C526" s="226"/>
      <c r="D526" s="221" t="s">
        <v>513</v>
      </c>
      <c r="E526" s="248" t="s">
        <v>23</v>
      </c>
      <c r="F526" s="249" t="s">
        <v>93</v>
      </c>
      <c r="G526" s="226"/>
      <c r="H526" s="250">
        <v>3</v>
      </c>
      <c r="I526" s="231"/>
      <c r="J526" s="226"/>
      <c r="K526" s="226"/>
      <c r="L526" s="232"/>
      <c r="M526" s="233"/>
      <c r="N526" s="234"/>
      <c r="O526" s="234"/>
      <c r="P526" s="234"/>
      <c r="Q526" s="234"/>
      <c r="R526" s="234"/>
      <c r="S526" s="234"/>
      <c r="T526" s="235"/>
      <c r="AT526" s="236" t="s">
        <v>513</v>
      </c>
      <c r="AU526" s="236" t="s">
        <v>82</v>
      </c>
      <c r="AV526" s="12" t="s">
        <v>82</v>
      </c>
      <c r="AW526" s="12" t="s">
        <v>36</v>
      </c>
      <c r="AX526" s="12" t="s">
        <v>73</v>
      </c>
      <c r="AY526" s="236" t="s">
        <v>492</v>
      </c>
    </row>
    <row r="527" spans="2:65" s="13" customFormat="1">
      <c r="B527" s="237"/>
      <c r="C527" s="238"/>
      <c r="D527" s="221" t="s">
        <v>513</v>
      </c>
      <c r="E527" s="239" t="s">
        <v>23</v>
      </c>
      <c r="F527" s="240" t="s">
        <v>971</v>
      </c>
      <c r="G527" s="238"/>
      <c r="H527" s="241" t="s">
        <v>23</v>
      </c>
      <c r="I527" s="242"/>
      <c r="J527" s="238"/>
      <c r="K527" s="238"/>
      <c r="L527" s="243"/>
      <c r="M527" s="244"/>
      <c r="N527" s="245"/>
      <c r="O527" s="245"/>
      <c r="P527" s="245"/>
      <c r="Q527" s="245"/>
      <c r="R527" s="245"/>
      <c r="S527" s="245"/>
      <c r="T527" s="246"/>
      <c r="AT527" s="247" t="s">
        <v>513</v>
      </c>
      <c r="AU527" s="247" t="s">
        <v>82</v>
      </c>
      <c r="AV527" s="13" t="s">
        <v>80</v>
      </c>
      <c r="AW527" s="13" t="s">
        <v>36</v>
      </c>
      <c r="AX527" s="13" t="s">
        <v>73</v>
      </c>
      <c r="AY527" s="247" t="s">
        <v>492</v>
      </c>
    </row>
    <row r="528" spans="2:65" s="12" customFormat="1">
      <c r="B528" s="225"/>
      <c r="C528" s="226"/>
      <c r="D528" s="221" t="s">
        <v>513</v>
      </c>
      <c r="E528" s="248" t="s">
        <v>23</v>
      </c>
      <c r="F528" s="249" t="s">
        <v>93</v>
      </c>
      <c r="G528" s="226"/>
      <c r="H528" s="250">
        <v>3</v>
      </c>
      <c r="I528" s="231"/>
      <c r="J528" s="226"/>
      <c r="K528" s="226"/>
      <c r="L528" s="232"/>
      <c r="M528" s="233"/>
      <c r="N528" s="234"/>
      <c r="O528" s="234"/>
      <c r="P528" s="234"/>
      <c r="Q528" s="234"/>
      <c r="R528" s="234"/>
      <c r="S528" s="234"/>
      <c r="T528" s="235"/>
      <c r="AT528" s="236" t="s">
        <v>513</v>
      </c>
      <c r="AU528" s="236" t="s">
        <v>82</v>
      </c>
      <c r="AV528" s="12" t="s">
        <v>82</v>
      </c>
      <c r="AW528" s="12" t="s">
        <v>36</v>
      </c>
      <c r="AX528" s="12" t="s">
        <v>73</v>
      </c>
      <c r="AY528" s="236" t="s">
        <v>492</v>
      </c>
    </row>
    <row r="529" spans="2:65" s="13" customFormat="1">
      <c r="B529" s="237"/>
      <c r="C529" s="238"/>
      <c r="D529" s="221" t="s">
        <v>513</v>
      </c>
      <c r="E529" s="239" t="s">
        <v>23</v>
      </c>
      <c r="F529" s="240" t="s">
        <v>973</v>
      </c>
      <c r="G529" s="238"/>
      <c r="H529" s="241" t="s">
        <v>23</v>
      </c>
      <c r="I529" s="242"/>
      <c r="J529" s="238"/>
      <c r="K529" s="238"/>
      <c r="L529" s="243"/>
      <c r="M529" s="244"/>
      <c r="N529" s="245"/>
      <c r="O529" s="245"/>
      <c r="P529" s="245"/>
      <c r="Q529" s="245"/>
      <c r="R529" s="245"/>
      <c r="S529" s="245"/>
      <c r="T529" s="246"/>
      <c r="AT529" s="247" t="s">
        <v>513</v>
      </c>
      <c r="AU529" s="247" t="s">
        <v>82</v>
      </c>
      <c r="AV529" s="13" t="s">
        <v>80</v>
      </c>
      <c r="AW529" s="13" t="s">
        <v>36</v>
      </c>
      <c r="AX529" s="13" t="s">
        <v>73</v>
      </c>
      <c r="AY529" s="247" t="s">
        <v>492</v>
      </c>
    </row>
    <row r="530" spans="2:65" s="12" customFormat="1">
      <c r="B530" s="225"/>
      <c r="C530" s="226"/>
      <c r="D530" s="221" t="s">
        <v>513</v>
      </c>
      <c r="E530" s="248" t="s">
        <v>23</v>
      </c>
      <c r="F530" s="249" t="s">
        <v>577</v>
      </c>
      <c r="G530" s="226"/>
      <c r="H530" s="250">
        <v>6</v>
      </c>
      <c r="I530" s="231"/>
      <c r="J530" s="226"/>
      <c r="K530" s="226"/>
      <c r="L530" s="232"/>
      <c r="M530" s="233"/>
      <c r="N530" s="234"/>
      <c r="O530" s="234"/>
      <c r="P530" s="234"/>
      <c r="Q530" s="234"/>
      <c r="R530" s="234"/>
      <c r="S530" s="234"/>
      <c r="T530" s="235"/>
      <c r="AT530" s="236" t="s">
        <v>513</v>
      </c>
      <c r="AU530" s="236" t="s">
        <v>82</v>
      </c>
      <c r="AV530" s="12" t="s">
        <v>82</v>
      </c>
      <c r="AW530" s="12" t="s">
        <v>36</v>
      </c>
      <c r="AX530" s="12" t="s">
        <v>73</v>
      </c>
      <c r="AY530" s="236" t="s">
        <v>492</v>
      </c>
    </row>
    <row r="531" spans="2:65" s="13" customFormat="1">
      <c r="B531" s="237"/>
      <c r="C531" s="238"/>
      <c r="D531" s="221" t="s">
        <v>513</v>
      </c>
      <c r="E531" s="239" t="s">
        <v>23</v>
      </c>
      <c r="F531" s="240" t="s">
        <v>987</v>
      </c>
      <c r="G531" s="238"/>
      <c r="H531" s="241" t="s">
        <v>23</v>
      </c>
      <c r="I531" s="242"/>
      <c r="J531" s="238"/>
      <c r="K531" s="238"/>
      <c r="L531" s="243"/>
      <c r="M531" s="244"/>
      <c r="N531" s="245"/>
      <c r="O531" s="245"/>
      <c r="P531" s="245"/>
      <c r="Q531" s="245"/>
      <c r="R531" s="245"/>
      <c r="S531" s="245"/>
      <c r="T531" s="246"/>
      <c r="AT531" s="247" t="s">
        <v>513</v>
      </c>
      <c r="AU531" s="247" t="s">
        <v>82</v>
      </c>
      <c r="AV531" s="13" t="s">
        <v>80</v>
      </c>
      <c r="AW531" s="13" t="s">
        <v>36</v>
      </c>
      <c r="AX531" s="13" t="s">
        <v>73</v>
      </c>
      <c r="AY531" s="247" t="s">
        <v>492</v>
      </c>
    </row>
    <row r="532" spans="2:65" s="12" customFormat="1">
      <c r="B532" s="225"/>
      <c r="C532" s="226"/>
      <c r="D532" s="221" t="s">
        <v>513</v>
      </c>
      <c r="E532" s="248" t="s">
        <v>23</v>
      </c>
      <c r="F532" s="249" t="s">
        <v>1072</v>
      </c>
      <c r="G532" s="226"/>
      <c r="H532" s="250">
        <v>18</v>
      </c>
      <c r="I532" s="231"/>
      <c r="J532" s="226"/>
      <c r="K532" s="226"/>
      <c r="L532" s="232"/>
      <c r="M532" s="233"/>
      <c r="N532" s="234"/>
      <c r="O532" s="234"/>
      <c r="P532" s="234"/>
      <c r="Q532" s="234"/>
      <c r="R532" s="234"/>
      <c r="S532" s="234"/>
      <c r="T532" s="235"/>
      <c r="AT532" s="236" t="s">
        <v>513</v>
      </c>
      <c r="AU532" s="236" t="s">
        <v>82</v>
      </c>
      <c r="AV532" s="12" t="s">
        <v>82</v>
      </c>
      <c r="AW532" s="12" t="s">
        <v>36</v>
      </c>
      <c r="AX532" s="12" t="s">
        <v>73</v>
      </c>
      <c r="AY532" s="236" t="s">
        <v>492</v>
      </c>
    </row>
    <row r="533" spans="2:65" s="13" customFormat="1">
      <c r="B533" s="237"/>
      <c r="C533" s="238"/>
      <c r="D533" s="221" t="s">
        <v>513</v>
      </c>
      <c r="E533" s="239" t="s">
        <v>23</v>
      </c>
      <c r="F533" s="240" t="s">
        <v>991</v>
      </c>
      <c r="G533" s="238"/>
      <c r="H533" s="241" t="s">
        <v>23</v>
      </c>
      <c r="I533" s="242"/>
      <c r="J533" s="238"/>
      <c r="K533" s="238"/>
      <c r="L533" s="243"/>
      <c r="M533" s="244"/>
      <c r="N533" s="245"/>
      <c r="O533" s="245"/>
      <c r="P533" s="245"/>
      <c r="Q533" s="245"/>
      <c r="R533" s="245"/>
      <c r="S533" s="245"/>
      <c r="T533" s="246"/>
      <c r="AT533" s="247" t="s">
        <v>513</v>
      </c>
      <c r="AU533" s="247" t="s">
        <v>82</v>
      </c>
      <c r="AV533" s="13" t="s">
        <v>80</v>
      </c>
      <c r="AW533" s="13" t="s">
        <v>36</v>
      </c>
      <c r="AX533" s="13" t="s">
        <v>73</v>
      </c>
      <c r="AY533" s="247" t="s">
        <v>492</v>
      </c>
    </row>
    <row r="534" spans="2:65" s="12" customFormat="1">
      <c r="B534" s="225"/>
      <c r="C534" s="226"/>
      <c r="D534" s="221" t="s">
        <v>513</v>
      </c>
      <c r="E534" s="248" t="s">
        <v>23</v>
      </c>
      <c r="F534" s="249" t="s">
        <v>82</v>
      </c>
      <c r="G534" s="226"/>
      <c r="H534" s="250">
        <v>2</v>
      </c>
      <c r="I534" s="231"/>
      <c r="J534" s="226"/>
      <c r="K534" s="226"/>
      <c r="L534" s="232"/>
      <c r="M534" s="233"/>
      <c r="N534" s="234"/>
      <c r="O534" s="234"/>
      <c r="P534" s="234"/>
      <c r="Q534" s="234"/>
      <c r="R534" s="234"/>
      <c r="S534" s="234"/>
      <c r="T534" s="235"/>
      <c r="AT534" s="236" t="s">
        <v>513</v>
      </c>
      <c r="AU534" s="236" t="s">
        <v>82</v>
      </c>
      <c r="AV534" s="12" t="s">
        <v>82</v>
      </c>
      <c r="AW534" s="12" t="s">
        <v>36</v>
      </c>
      <c r="AX534" s="12" t="s">
        <v>73</v>
      </c>
      <c r="AY534" s="236" t="s">
        <v>492</v>
      </c>
    </row>
    <row r="535" spans="2:65" s="14" customFormat="1">
      <c r="B535" s="251"/>
      <c r="C535" s="252"/>
      <c r="D535" s="227" t="s">
        <v>513</v>
      </c>
      <c r="E535" s="253" t="s">
        <v>23</v>
      </c>
      <c r="F535" s="254" t="s">
        <v>560</v>
      </c>
      <c r="G535" s="252"/>
      <c r="H535" s="255">
        <v>32</v>
      </c>
      <c r="I535" s="256"/>
      <c r="J535" s="252"/>
      <c r="K535" s="252"/>
      <c r="L535" s="257"/>
      <c r="M535" s="258"/>
      <c r="N535" s="259"/>
      <c r="O535" s="259"/>
      <c r="P535" s="259"/>
      <c r="Q535" s="259"/>
      <c r="R535" s="259"/>
      <c r="S535" s="259"/>
      <c r="T535" s="260"/>
      <c r="AT535" s="261" t="s">
        <v>513</v>
      </c>
      <c r="AU535" s="261" t="s">
        <v>82</v>
      </c>
      <c r="AV535" s="14" t="s">
        <v>502</v>
      </c>
      <c r="AW535" s="14" t="s">
        <v>36</v>
      </c>
      <c r="AX535" s="14" t="s">
        <v>80</v>
      </c>
      <c r="AY535" s="261" t="s">
        <v>492</v>
      </c>
    </row>
    <row r="536" spans="2:65" s="1" customFormat="1" ht="16.5" customHeight="1">
      <c r="B536" s="42"/>
      <c r="C536" s="209" t="s">
        <v>1073</v>
      </c>
      <c r="D536" s="209" t="s">
        <v>498</v>
      </c>
      <c r="E536" s="210" t="s">
        <v>1074</v>
      </c>
      <c r="F536" s="211" t="s">
        <v>1075</v>
      </c>
      <c r="G536" s="212" t="s">
        <v>1025</v>
      </c>
      <c r="H536" s="213">
        <v>135</v>
      </c>
      <c r="I536" s="214"/>
      <c r="J536" s="215">
        <f>ROUND(I536*H536,2)</f>
        <v>0</v>
      </c>
      <c r="K536" s="211" t="s">
        <v>501</v>
      </c>
      <c r="L536" s="62"/>
      <c r="M536" s="216" t="s">
        <v>23</v>
      </c>
      <c r="N536" s="217" t="s">
        <v>44</v>
      </c>
      <c r="O536" s="43"/>
      <c r="P536" s="218">
        <f>O536*H536</f>
        <v>0</v>
      </c>
      <c r="Q536" s="218">
        <v>8.3470000000000003E-2</v>
      </c>
      <c r="R536" s="218">
        <f>Q536*H536</f>
        <v>11.26845</v>
      </c>
      <c r="S536" s="218">
        <v>0</v>
      </c>
      <c r="T536" s="219">
        <f>S536*H536</f>
        <v>0</v>
      </c>
      <c r="AR536" s="25" t="s">
        <v>502</v>
      </c>
      <c r="AT536" s="25" t="s">
        <v>498</v>
      </c>
      <c r="AU536" s="25" t="s">
        <v>82</v>
      </c>
      <c r="AY536" s="25" t="s">
        <v>492</v>
      </c>
      <c r="BE536" s="220">
        <f>IF(N536="základní",J536,0)</f>
        <v>0</v>
      </c>
      <c r="BF536" s="220">
        <f>IF(N536="snížená",J536,0)</f>
        <v>0</v>
      </c>
      <c r="BG536" s="220">
        <f>IF(N536="zákl. přenesená",J536,0)</f>
        <v>0</v>
      </c>
      <c r="BH536" s="220">
        <f>IF(N536="sníž. přenesená",J536,0)</f>
        <v>0</v>
      </c>
      <c r="BI536" s="220">
        <f>IF(N536="nulová",J536,0)</f>
        <v>0</v>
      </c>
      <c r="BJ536" s="25" t="s">
        <v>80</v>
      </c>
      <c r="BK536" s="220">
        <f>ROUND(I536*H536,2)</f>
        <v>0</v>
      </c>
      <c r="BL536" s="25" t="s">
        <v>502</v>
      </c>
      <c r="BM536" s="25" t="s">
        <v>1076</v>
      </c>
    </row>
    <row r="537" spans="2:65" s="1" customFormat="1" ht="24">
      <c r="B537" s="42"/>
      <c r="C537" s="64"/>
      <c r="D537" s="221" t="s">
        <v>506</v>
      </c>
      <c r="E537" s="64"/>
      <c r="F537" s="222" t="s">
        <v>1077</v>
      </c>
      <c r="G537" s="64"/>
      <c r="H537" s="64"/>
      <c r="I537" s="177"/>
      <c r="J537" s="64"/>
      <c r="K537" s="64"/>
      <c r="L537" s="62"/>
      <c r="M537" s="223"/>
      <c r="N537" s="43"/>
      <c r="O537" s="43"/>
      <c r="P537" s="43"/>
      <c r="Q537" s="43"/>
      <c r="R537" s="43"/>
      <c r="S537" s="43"/>
      <c r="T537" s="79"/>
      <c r="AT537" s="25" t="s">
        <v>506</v>
      </c>
      <c r="AU537" s="25" t="s">
        <v>82</v>
      </c>
    </row>
    <row r="538" spans="2:65" s="1" customFormat="1" ht="384">
      <c r="B538" s="42"/>
      <c r="C538" s="64"/>
      <c r="D538" s="221" t="s">
        <v>509</v>
      </c>
      <c r="E538" s="64"/>
      <c r="F538" s="224" t="s">
        <v>1028</v>
      </c>
      <c r="G538" s="64"/>
      <c r="H538" s="64"/>
      <c r="I538" s="177"/>
      <c r="J538" s="64"/>
      <c r="K538" s="64"/>
      <c r="L538" s="62"/>
      <c r="M538" s="223"/>
      <c r="N538" s="43"/>
      <c r="O538" s="43"/>
      <c r="P538" s="43"/>
      <c r="Q538" s="43"/>
      <c r="R538" s="43"/>
      <c r="S538" s="43"/>
      <c r="T538" s="79"/>
      <c r="AT538" s="25" t="s">
        <v>509</v>
      </c>
      <c r="AU538" s="25" t="s">
        <v>82</v>
      </c>
    </row>
    <row r="539" spans="2:65" s="13" customFormat="1">
      <c r="B539" s="237"/>
      <c r="C539" s="238"/>
      <c r="D539" s="221" t="s">
        <v>513</v>
      </c>
      <c r="E539" s="239" t="s">
        <v>23</v>
      </c>
      <c r="F539" s="240" t="s">
        <v>983</v>
      </c>
      <c r="G539" s="238"/>
      <c r="H539" s="241" t="s">
        <v>23</v>
      </c>
      <c r="I539" s="242"/>
      <c r="J539" s="238"/>
      <c r="K539" s="238"/>
      <c r="L539" s="243"/>
      <c r="M539" s="244"/>
      <c r="N539" s="245"/>
      <c r="O539" s="245"/>
      <c r="P539" s="245"/>
      <c r="Q539" s="245"/>
      <c r="R539" s="245"/>
      <c r="S539" s="245"/>
      <c r="T539" s="246"/>
      <c r="AT539" s="247" t="s">
        <v>513</v>
      </c>
      <c r="AU539" s="247" t="s">
        <v>82</v>
      </c>
      <c r="AV539" s="13" t="s">
        <v>80</v>
      </c>
      <c r="AW539" s="13" t="s">
        <v>36</v>
      </c>
      <c r="AX539" s="13" t="s">
        <v>73</v>
      </c>
      <c r="AY539" s="247" t="s">
        <v>492</v>
      </c>
    </row>
    <row r="540" spans="2:65" s="12" customFormat="1">
      <c r="B540" s="225"/>
      <c r="C540" s="226"/>
      <c r="D540" s="221" t="s">
        <v>513</v>
      </c>
      <c r="E540" s="248" t="s">
        <v>23</v>
      </c>
      <c r="F540" s="249" t="s">
        <v>765</v>
      </c>
      <c r="G540" s="226"/>
      <c r="H540" s="250">
        <v>14</v>
      </c>
      <c r="I540" s="231"/>
      <c r="J540" s="226"/>
      <c r="K540" s="226"/>
      <c r="L540" s="232"/>
      <c r="M540" s="233"/>
      <c r="N540" s="234"/>
      <c r="O540" s="234"/>
      <c r="P540" s="234"/>
      <c r="Q540" s="234"/>
      <c r="R540" s="234"/>
      <c r="S540" s="234"/>
      <c r="T540" s="235"/>
      <c r="AT540" s="236" t="s">
        <v>513</v>
      </c>
      <c r="AU540" s="236" t="s">
        <v>82</v>
      </c>
      <c r="AV540" s="12" t="s">
        <v>82</v>
      </c>
      <c r="AW540" s="12" t="s">
        <v>36</v>
      </c>
      <c r="AX540" s="12" t="s">
        <v>73</v>
      </c>
      <c r="AY540" s="236" t="s">
        <v>492</v>
      </c>
    </row>
    <row r="541" spans="2:65" s="13" customFormat="1">
      <c r="B541" s="237"/>
      <c r="C541" s="238"/>
      <c r="D541" s="221" t="s">
        <v>513</v>
      </c>
      <c r="E541" s="239" t="s">
        <v>23</v>
      </c>
      <c r="F541" s="240" t="s">
        <v>971</v>
      </c>
      <c r="G541" s="238"/>
      <c r="H541" s="241" t="s">
        <v>23</v>
      </c>
      <c r="I541" s="242"/>
      <c r="J541" s="238"/>
      <c r="K541" s="238"/>
      <c r="L541" s="243"/>
      <c r="M541" s="244"/>
      <c r="N541" s="245"/>
      <c r="O541" s="245"/>
      <c r="P541" s="245"/>
      <c r="Q541" s="245"/>
      <c r="R541" s="245"/>
      <c r="S541" s="245"/>
      <c r="T541" s="246"/>
      <c r="AT541" s="247" t="s">
        <v>513</v>
      </c>
      <c r="AU541" s="247" t="s">
        <v>82</v>
      </c>
      <c r="AV541" s="13" t="s">
        <v>80</v>
      </c>
      <c r="AW541" s="13" t="s">
        <v>36</v>
      </c>
      <c r="AX541" s="13" t="s">
        <v>73</v>
      </c>
      <c r="AY541" s="247" t="s">
        <v>492</v>
      </c>
    </row>
    <row r="542" spans="2:65" s="12" customFormat="1">
      <c r="B542" s="225"/>
      <c r="C542" s="226"/>
      <c r="D542" s="221" t="s">
        <v>513</v>
      </c>
      <c r="E542" s="248" t="s">
        <v>23</v>
      </c>
      <c r="F542" s="249" t="s">
        <v>1078</v>
      </c>
      <c r="G542" s="226"/>
      <c r="H542" s="250">
        <v>33</v>
      </c>
      <c r="I542" s="231"/>
      <c r="J542" s="226"/>
      <c r="K542" s="226"/>
      <c r="L542" s="232"/>
      <c r="M542" s="233"/>
      <c r="N542" s="234"/>
      <c r="O542" s="234"/>
      <c r="P542" s="234"/>
      <c r="Q542" s="234"/>
      <c r="R542" s="234"/>
      <c r="S542" s="234"/>
      <c r="T542" s="235"/>
      <c r="AT542" s="236" t="s">
        <v>513</v>
      </c>
      <c r="AU542" s="236" t="s">
        <v>82</v>
      </c>
      <c r="AV542" s="12" t="s">
        <v>82</v>
      </c>
      <c r="AW542" s="12" t="s">
        <v>36</v>
      </c>
      <c r="AX542" s="12" t="s">
        <v>73</v>
      </c>
      <c r="AY542" s="236" t="s">
        <v>492</v>
      </c>
    </row>
    <row r="543" spans="2:65" s="13" customFormat="1">
      <c r="B543" s="237"/>
      <c r="C543" s="238"/>
      <c r="D543" s="221" t="s">
        <v>513</v>
      </c>
      <c r="E543" s="239" t="s">
        <v>23</v>
      </c>
      <c r="F543" s="240" t="s">
        <v>973</v>
      </c>
      <c r="G543" s="238"/>
      <c r="H543" s="241" t="s">
        <v>23</v>
      </c>
      <c r="I543" s="242"/>
      <c r="J543" s="238"/>
      <c r="K543" s="238"/>
      <c r="L543" s="243"/>
      <c r="M543" s="244"/>
      <c r="N543" s="245"/>
      <c r="O543" s="245"/>
      <c r="P543" s="245"/>
      <c r="Q543" s="245"/>
      <c r="R543" s="245"/>
      <c r="S543" s="245"/>
      <c r="T543" s="246"/>
      <c r="AT543" s="247" t="s">
        <v>513</v>
      </c>
      <c r="AU543" s="247" t="s">
        <v>82</v>
      </c>
      <c r="AV543" s="13" t="s">
        <v>80</v>
      </c>
      <c r="AW543" s="13" t="s">
        <v>36</v>
      </c>
      <c r="AX543" s="13" t="s">
        <v>73</v>
      </c>
      <c r="AY543" s="247" t="s">
        <v>492</v>
      </c>
    </row>
    <row r="544" spans="2:65" s="12" customFormat="1">
      <c r="B544" s="225"/>
      <c r="C544" s="226"/>
      <c r="D544" s="221" t="s">
        <v>513</v>
      </c>
      <c r="E544" s="248" t="s">
        <v>23</v>
      </c>
      <c r="F544" s="249" t="s">
        <v>775</v>
      </c>
      <c r="G544" s="226"/>
      <c r="H544" s="250">
        <v>16</v>
      </c>
      <c r="I544" s="231"/>
      <c r="J544" s="226"/>
      <c r="K544" s="226"/>
      <c r="L544" s="232"/>
      <c r="M544" s="233"/>
      <c r="N544" s="234"/>
      <c r="O544" s="234"/>
      <c r="P544" s="234"/>
      <c r="Q544" s="234"/>
      <c r="R544" s="234"/>
      <c r="S544" s="234"/>
      <c r="T544" s="235"/>
      <c r="AT544" s="236" t="s">
        <v>513</v>
      </c>
      <c r="AU544" s="236" t="s">
        <v>82</v>
      </c>
      <c r="AV544" s="12" t="s">
        <v>82</v>
      </c>
      <c r="AW544" s="12" t="s">
        <v>36</v>
      </c>
      <c r="AX544" s="12" t="s">
        <v>73</v>
      </c>
      <c r="AY544" s="236" t="s">
        <v>492</v>
      </c>
    </row>
    <row r="545" spans="2:65" s="13" customFormat="1">
      <c r="B545" s="237"/>
      <c r="C545" s="238"/>
      <c r="D545" s="221" t="s">
        <v>513</v>
      </c>
      <c r="E545" s="239" t="s">
        <v>23</v>
      </c>
      <c r="F545" s="240" t="s">
        <v>987</v>
      </c>
      <c r="G545" s="238"/>
      <c r="H545" s="241" t="s">
        <v>23</v>
      </c>
      <c r="I545" s="242"/>
      <c r="J545" s="238"/>
      <c r="K545" s="238"/>
      <c r="L545" s="243"/>
      <c r="M545" s="244"/>
      <c r="N545" s="245"/>
      <c r="O545" s="245"/>
      <c r="P545" s="245"/>
      <c r="Q545" s="245"/>
      <c r="R545" s="245"/>
      <c r="S545" s="245"/>
      <c r="T545" s="246"/>
      <c r="AT545" s="247" t="s">
        <v>513</v>
      </c>
      <c r="AU545" s="247" t="s">
        <v>82</v>
      </c>
      <c r="AV545" s="13" t="s">
        <v>80</v>
      </c>
      <c r="AW545" s="13" t="s">
        <v>36</v>
      </c>
      <c r="AX545" s="13" t="s">
        <v>73</v>
      </c>
      <c r="AY545" s="247" t="s">
        <v>492</v>
      </c>
    </row>
    <row r="546" spans="2:65" s="12" customFormat="1">
      <c r="B546" s="225"/>
      <c r="C546" s="226"/>
      <c r="D546" s="221" t="s">
        <v>513</v>
      </c>
      <c r="E546" s="248" t="s">
        <v>23</v>
      </c>
      <c r="F546" s="249" t="s">
        <v>800</v>
      </c>
      <c r="G546" s="226"/>
      <c r="H546" s="250">
        <v>20</v>
      </c>
      <c r="I546" s="231"/>
      <c r="J546" s="226"/>
      <c r="K546" s="226"/>
      <c r="L546" s="232"/>
      <c r="M546" s="233"/>
      <c r="N546" s="234"/>
      <c r="O546" s="234"/>
      <c r="P546" s="234"/>
      <c r="Q546" s="234"/>
      <c r="R546" s="234"/>
      <c r="S546" s="234"/>
      <c r="T546" s="235"/>
      <c r="AT546" s="236" t="s">
        <v>513</v>
      </c>
      <c r="AU546" s="236" t="s">
        <v>82</v>
      </c>
      <c r="AV546" s="12" t="s">
        <v>82</v>
      </c>
      <c r="AW546" s="12" t="s">
        <v>36</v>
      </c>
      <c r="AX546" s="12" t="s">
        <v>73</v>
      </c>
      <c r="AY546" s="236" t="s">
        <v>492</v>
      </c>
    </row>
    <row r="547" spans="2:65" s="13" customFormat="1">
      <c r="B547" s="237"/>
      <c r="C547" s="238"/>
      <c r="D547" s="221" t="s">
        <v>513</v>
      </c>
      <c r="E547" s="239" t="s">
        <v>23</v>
      </c>
      <c r="F547" s="240" t="s">
        <v>989</v>
      </c>
      <c r="G547" s="238"/>
      <c r="H547" s="241" t="s">
        <v>23</v>
      </c>
      <c r="I547" s="242"/>
      <c r="J547" s="238"/>
      <c r="K547" s="238"/>
      <c r="L547" s="243"/>
      <c r="M547" s="244"/>
      <c r="N547" s="245"/>
      <c r="O547" s="245"/>
      <c r="P547" s="245"/>
      <c r="Q547" s="245"/>
      <c r="R547" s="245"/>
      <c r="S547" s="245"/>
      <c r="T547" s="246"/>
      <c r="AT547" s="247" t="s">
        <v>513</v>
      </c>
      <c r="AU547" s="247" t="s">
        <v>82</v>
      </c>
      <c r="AV547" s="13" t="s">
        <v>80</v>
      </c>
      <c r="AW547" s="13" t="s">
        <v>36</v>
      </c>
      <c r="AX547" s="13" t="s">
        <v>73</v>
      </c>
      <c r="AY547" s="247" t="s">
        <v>492</v>
      </c>
    </row>
    <row r="548" spans="2:65" s="12" customFormat="1">
      <c r="B548" s="225"/>
      <c r="C548" s="226"/>
      <c r="D548" s="221" t="s">
        <v>513</v>
      </c>
      <c r="E548" s="248" t="s">
        <v>23</v>
      </c>
      <c r="F548" s="249" t="s">
        <v>958</v>
      </c>
      <c r="G548" s="226"/>
      <c r="H548" s="250">
        <v>30</v>
      </c>
      <c r="I548" s="231"/>
      <c r="J548" s="226"/>
      <c r="K548" s="226"/>
      <c r="L548" s="232"/>
      <c r="M548" s="233"/>
      <c r="N548" s="234"/>
      <c r="O548" s="234"/>
      <c r="P548" s="234"/>
      <c r="Q548" s="234"/>
      <c r="R548" s="234"/>
      <c r="S548" s="234"/>
      <c r="T548" s="235"/>
      <c r="AT548" s="236" t="s">
        <v>513</v>
      </c>
      <c r="AU548" s="236" t="s">
        <v>82</v>
      </c>
      <c r="AV548" s="12" t="s">
        <v>82</v>
      </c>
      <c r="AW548" s="12" t="s">
        <v>36</v>
      </c>
      <c r="AX548" s="12" t="s">
        <v>73</v>
      </c>
      <c r="AY548" s="236" t="s">
        <v>492</v>
      </c>
    </row>
    <row r="549" spans="2:65" s="13" customFormat="1">
      <c r="B549" s="237"/>
      <c r="C549" s="238"/>
      <c r="D549" s="221" t="s">
        <v>513</v>
      </c>
      <c r="E549" s="239" t="s">
        <v>23</v>
      </c>
      <c r="F549" s="240" t="s">
        <v>991</v>
      </c>
      <c r="G549" s="238"/>
      <c r="H549" s="241" t="s">
        <v>23</v>
      </c>
      <c r="I549" s="242"/>
      <c r="J549" s="238"/>
      <c r="K549" s="238"/>
      <c r="L549" s="243"/>
      <c r="M549" s="244"/>
      <c r="N549" s="245"/>
      <c r="O549" s="245"/>
      <c r="P549" s="245"/>
      <c r="Q549" s="245"/>
      <c r="R549" s="245"/>
      <c r="S549" s="245"/>
      <c r="T549" s="246"/>
      <c r="AT549" s="247" t="s">
        <v>513</v>
      </c>
      <c r="AU549" s="247" t="s">
        <v>82</v>
      </c>
      <c r="AV549" s="13" t="s">
        <v>80</v>
      </c>
      <c r="AW549" s="13" t="s">
        <v>36</v>
      </c>
      <c r="AX549" s="13" t="s">
        <v>73</v>
      </c>
      <c r="AY549" s="247" t="s">
        <v>492</v>
      </c>
    </row>
    <row r="550" spans="2:65" s="12" customFormat="1">
      <c r="B550" s="225"/>
      <c r="C550" s="226"/>
      <c r="D550" s="221" t="s">
        <v>513</v>
      </c>
      <c r="E550" s="248" t="s">
        <v>23</v>
      </c>
      <c r="F550" s="249" t="s">
        <v>308</v>
      </c>
      <c r="G550" s="226"/>
      <c r="H550" s="250">
        <v>22</v>
      </c>
      <c r="I550" s="231"/>
      <c r="J550" s="226"/>
      <c r="K550" s="226"/>
      <c r="L550" s="232"/>
      <c r="M550" s="233"/>
      <c r="N550" s="234"/>
      <c r="O550" s="234"/>
      <c r="P550" s="234"/>
      <c r="Q550" s="234"/>
      <c r="R550" s="234"/>
      <c r="S550" s="234"/>
      <c r="T550" s="235"/>
      <c r="AT550" s="236" t="s">
        <v>513</v>
      </c>
      <c r="AU550" s="236" t="s">
        <v>82</v>
      </c>
      <c r="AV550" s="12" t="s">
        <v>82</v>
      </c>
      <c r="AW550" s="12" t="s">
        <v>36</v>
      </c>
      <c r="AX550" s="12" t="s">
        <v>73</v>
      </c>
      <c r="AY550" s="236" t="s">
        <v>492</v>
      </c>
    </row>
    <row r="551" spans="2:65" s="14" customFormat="1">
      <c r="B551" s="251"/>
      <c r="C551" s="252"/>
      <c r="D551" s="227" t="s">
        <v>513</v>
      </c>
      <c r="E551" s="253" t="s">
        <v>23</v>
      </c>
      <c r="F551" s="254" t="s">
        <v>560</v>
      </c>
      <c r="G551" s="252"/>
      <c r="H551" s="255">
        <v>135</v>
      </c>
      <c r="I551" s="256"/>
      <c r="J551" s="252"/>
      <c r="K551" s="252"/>
      <c r="L551" s="257"/>
      <c r="M551" s="258"/>
      <c r="N551" s="259"/>
      <c r="O551" s="259"/>
      <c r="P551" s="259"/>
      <c r="Q551" s="259"/>
      <c r="R551" s="259"/>
      <c r="S551" s="259"/>
      <c r="T551" s="260"/>
      <c r="AT551" s="261" t="s">
        <v>513</v>
      </c>
      <c r="AU551" s="261" t="s">
        <v>82</v>
      </c>
      <c r="AV551" s="14" t="s">
        <v>502</v>
      </c>
      <c r="AW551" s="14" t="s">
        <v>36</v>
      </c>
      <c r="AX551" s="14" t="s">
        <v>80</v>
      </c>
      <c r="AY551" s="261" t="s">
        <v>492</v>
      </c>
    </row>
    <row r="552" spans="2:65" s="1" customFormat="1" ht="16.5" customHeight="1">
      <c r="B552" s="42"/>
      <c r="C552" s="209" t="s">
        <v>1079</v>
      </c>
      <c r="D552" s="209" t="s">
        <v>498</v>
      </c>
      <c r="E552" s="210" t="s">
        <v>1080</v>
      </c>
      <c r="F552" s="211" t="s">
        <v>1081</v>
      </c>
      <c r="G552" s="212" t="s">
        <v>1025</v>
      </c>
      <c r="H552" s="213">
        <v>11</v>
      </c>
      <c r="I552" s="214"/>
      <c r="J552" s="215">
        <f>ROUND(I552*H552,2)</f>
        <v>0</v>
      </c>
      <c r="K552" s="211" t="s">
        <v>501</v>
      </c>
      <c r="L552" s="62"/>
      <c r="M552" s="216" t="s">
        <v>23</v>
      </c>
      <c r="N552" s="217" t="s">
        <v>44</v>
      </c>
      <c r="O552" s="43"/>
      <c r="P552" s="218">
        <f>O552*H552</f>
        <v>0</v>
      </c>
      <c r="Q552" s="218">
        <v>9.2850000000000002E-2</v>
      </c>
      <c r="R552" s="218">
        <f>Q552*H552</f>
        <v>1.02135</v>
      </c>
      <c r="S552" s="218">
        <v>0</v>
      </c>
      <c r="T552" s="219">
        <f>S552*H552</f>
        <v>0</v>
      </c>
      <c r="AR552" s="25" t="s">
        <v>502</v>
      </c>
      <c r="AT552" s="25" t="s">
        <v>498</v>
      </c>
      <c r="AU552" s="25" t="s">
        <v>82</v>
      </c>
      <c r="AY552" s="25" t="s">
        <v>492</v>
      </c>
      <c r="BE552" s="220">
        <f>IF(N552="základní",J552,0)</f>
        <v>0</v>
      </c>
      <c r="BF552" s="220">
        <f>IF(N552="snížená",J552,0)</f>
        <v>0</v>
      </c>
      <c r="BG552" s="220">
        <f>IF(N552="zákl. přenesená",J552,0)</f>
        <v>0</v>
      </c>
      <c r="BH552" s="220">
        <f>IF(N552="sníž. přenesená",J552,0)</f>
        <v>0</v>
      </c>
      <c r="BI552" s="220">
        <f>IF(N552="nulová",J552,0)</f>
        <v>0</v>
      </c>
      <c r="BJ552" s="25" t="s">
        <v>80</v>
      </c>
      <c r="BK552" s="220">
        <f>ROUND(I552*H552,2)</f>
        <v>0</v>
      </c>
      <c r="BL552" s="25" t="s">
        <v>502</v>
      </c>
      <c r="BM552" s="25" t="s">
        <v>1082</v>
      </c>
    </row>
    <row r="553" spans="2:65" s="1" customFormat="1" ht="24">
      <c r="B553" s="42"/>
      <c r="C553" s="64"/>
      <c r="D553" s="221" t="s">
        <v>506</v>
      </c>
      <c r="E553" s="64"/>
      <c r="F553" s="222" t="s">
        <v>1083</v>
      </c>
      <c r="G553" s="64"/>
      <c r="H553" s="64"/>
      <c r="I553" s="177"/>
      <c r="J553" s="64"/>
      <c r="K553" s="64"/>
      <c r="L553" s="62"/>
      <c r="M553" s="223"/>
      <c r="N553" s="43"/>
      <c r="O553" s="43"/>
      <c r="P553" s="43"/>
      <c r="Q553" s="43"/>
      <c r="R553" s="43"/>
      <c r="S553" s="43"/>
      <c r="T553" s="79"/>
      <c r="AT553" s="25" t="s">
        <v>506</v>
      </c>
      <c r="AU553" s="25" t="s">
        <v>82</v>
      </c>
    </row>
    <row r="554" spans="2:65" s="1" customFormat="1" ht="384">
      <c r="B554" s="42"/>
      <c r="C554" s="64"/>
      <c r="D554" s="221" t="s">
        <v>509</v>
      </c>
      <c r="E554" s="64"/>
      <c r="F554" s="224" t="s">
        <v>1028</v>
      </c>
      <c r="G554" s="64"/>
      <c r="H554" s="64"/>
      <c r="I554" s="177"/>
      <c r="J554" s="64"/>
      <c r="K554" s="64"/>
      <c r="L554" s="62"/>
      <c r="M554" s="223"/>
      <c r="N554" s="43"/>
      <c r="O554" s="43"/>
      <c r="P554" s="43"/>
      <c r="Q554" s="43"/>
      <c r="R554" s="43"/>
      <c r="S554" s="43"/>
      <c r="T554" s="79"/>
      <c r="AT554" s="25" t="s">
        <v>509</v>
      </c>
      <c r="AU554" s="25" t="s">
        <v>82</v>
      </c>
    </row>
    <row r="555" spans="2:65" s="13" customFormat="1">
      <c r="B555" s="237"/>
      <c r="C555" s="238"/>
      <c r="D555" s="221" t="s">
        <v>513</v>
      </c>
      <c r="E555" s="239" t="s">
        <v>23</v>
      </c>
      <c r="F555" s="240" t="s">
        <v>971</v>
      </c>
      <c r="G555" s="238"/>
      <c r="H555" s="241" t="s">
        <v>23</v>
      </c>
      <c r="I555" s="242"/>
      <c r="J555" s="238"/>
      <c r="K555" s="238"/>
      <c r="L555" s="243"/>
      <c r="M555" s="244"/>
      <c r="N555" s="245"/>
      <c r="O555" s="245"/>
      <c r="P555" s="245"/>
      <c r="Q555" s="245"/>
      <c r="R555" s="245"/>
      <c r="S555" s="245"/>
      <c r="T555" s="246"/>
      <c r="AT555" s="247" t="s">
        <v>513</v>
      </c>
      <c r="AU555" s="247" t="s">
        <v>82</v>
      </c>
      <c r="AV555" s="13" t="s">
        <v>80</v>
      </c>
      <c r="AW555" s="13" t="s">
        <v>36</v>
      </c>
      <c r="AX555" s="13" t="s">
        <v>73</v>
      </c>
      <c r="AY555" s="247" t="s">
        <v>492</v>
      </c>
    </row>
    <row r="556" spans="2:65" s="12" customFormat="1">
      <c r="B556" s="225"/>
      <c r="C556" s="226"/>
      <c r="D556" s="221" t="s">
        <v>513</v>
      </c>
      <c r="E556" s="248" t="s">
        <v>23</v>
      </c>
      <c r="F556" s="249" t="s">
        <v>604</v>
      </c>
      <c r="G556" s="226"/>
      <c r="H556" s="250">
        <v>8</v>
      </c>
      <c r="I556" s="231"/>
      <c r="J556" s="226"/>
      <c r="K556" s="226"/>
      <c r="L556" s="232"/>
      <c r="M556" s="233"/>
      <c r="N556" s="234"/>
      <c r="O556" s="234"/>
      <c r="P556" s="234"/>
      <c r="Q556" s="234"/>
      <c r="R556" s="234"/>
      <c r="S556" s="234"/>
      <c r="T556" s="235"/>
      <c r="AT556" s="236" t="s">
        <v>513</v>
      </c>
      <c r="AU556" s="236" t="s">
        <v>82</v>
      </c>
      <c r="AV556" s="12" t="s">
        <v>82</v>
      </c>
      <c r="AW556" s="12" t="s">
        <v>36</v>
      </c>
      <c r="AX556" s="12" t="s">
        <v>73</v>
      </c>
      <c r="AY556" s="236" t="s">
        <v>492</v>
      </c>
    </row>
    <row r="557" spans="2:65" s="13" customFormat="1">
      <c r="B557" s="237"/>
      <c r="C557" s="238"/>
      <c r="D557" s="221" t="s">
        <v>513</v>
      </c>
      <c r="E557" s="239" t="s">
        <v>23</v>
      </c>
      <c r="F557" s="240" t="s">
        <v>987</v>
      </c>
      <c r="G557" s="238"/>
      <c r="H557" s="241" t="s">
        <v>23</v>
      </c>
      <c r="I557" s="242"/>
      <c r="J557" s="238"/>
      <c r="K557" s="238"/>
      <c r="L557" s="243"/>
      <c r="M557" s="244"/>
      <c r="N557" s="245"/>
      <c r="O557" s="245"/>
      <c r="P557" s="245"/>
      <c r="Q557" s="245"/>
      <c r="R557" s="245"/>
      <c r="S557" s="245"/>
      <c r="T557" s="246"/>
      <c r="AT557" s="247" t="s">
        <v>513</v>
      </c>
      <c r="AU557" s="247" t="s">
        <v>82</v>
      </c>
      <c r="AV557" s="13" t="s">
        <v>80</v>
      </c>
      <c r="AW557" s="13" t="s">
        <v>36</v>
      </c>
      <c r="AX557" s="13" t="s">
        <v>73</v>
      </c>
      <c r="AY557" s="247" t="s">
        <v>492</v>
      </c>
    </row>
    <row r="558" spans="2:65" s="12" customFormat="1">
      <c r="B558" s="225"/>
      <c r="C558" s="226"/>
      <c r="D558" s="221" t="s">
        <v>513</v>
      </c>
      <c r="E558" s="248" t="s">
        <v>23</v>
      </c>
      <c r="F558" s="249" t="s">
        <v>93</v>
      </c>
      <c r="G558" s="226"/>
      <c r="H558" s="250">
        <v>3</v>
      </c>
      <c r="I558" s="231"/>
      <c r="J558" s="226"/>
      <c r="K558" s="226"/>
      <c r="L558" s="232"/>
      <c r="M558" s="233"/>
      <c r="N558" s="234"/>
      <c r="O558" s="234"/>
      <c r="P558" s="234"/>
      <c r="Q558" s="234"/>
      <c r="R558" s="234"/>
      <c r="S558" s="234"/>
      <c r="T558" s="235"/>
      <c r="AT558" s="236" t="s">
        <v>513</v>
      </c>
      <c r="AU558" s="236" t="s">
        <v>82</v>
      </c>
      <c r="AV558" s="12" t="s">
        <v>82</v>
      </c>
      <c r="AW558" s="12" t="s">
        <v>36</v>
      </c>
      <c r="AX558" s="12" t="s">
        <v>73</v>
      </c>
      <c r="AY558" s="236" t="s">
        <v>492</v>
      </c>
    </row>
    <row r="559" spans="2:65" s="14" customFormat="1">
      <c r="B559" s="251"/>
      <c r="C559" s="252"/>
      <c r="D559" s="227" t="s">
        <v>513</v>
      </c>
      <c r="E559" s="253" t="s">
        <v>23</v>
      </c>
      <c r="F559" s="254" t="s">
        <v>560</v>
      </c>
      <c r="G559" s="252"/>
      <c r="H559" s="255">
        <v>11</v>
      </c>
      <c r="I559" s="256"/>
      <c r="J559" s="252"/>
      <c r="K559" s="252"/>
      <c r="L559" s="257"/>
      <c r="M559" s="258"/>
      <c r="N559" s="259"/>
      <c r="O559" s="259"/>
      <c r="P559" s="259"/>
      <c r="Q559" s="259"/>
      <c r="R559" s="259"/>
      <c r="S559" s="259"/>
      <c r="T559" s="260"/>
      <c r="AT559" s="261" t="s">
        <v>513</v>
      </c>
      <c r="AU559" s="261" t="s">
        <v>82</v>
      </c>
      <c r="AV559" s="14" t="s">
        <v>502</v>
      </c>
      <c r="AW559" s="14" t="s">
        <v>36</v>
      </c>
      <c r="AX559" s="14" t="s">
        <v>80</v>
      </c>
      <c r="AY559" s="261" t="s">
        <v>492</v>
      </c>
    </row>
    <row r="560" spans="2:65" s="1" customFormat="1" ht="16.5" customHeight="1">
      <c r="B560" s="42"/>
      <c r="C560" s="209" t="s">
        <v>1084</v>
      </c>
      <c r="D560" s="209" t="s">
        <v>498</v>
      </c>
      <c r="E560" s="210" t="s">
        <v>1085</v>
      </c>
      <c r="F560" s="211" t="s">
        <v>1086</v>
      </c>
      <c r="G560" s="212" t="s">
        <v>1025</v>
      </c>
      <c r="H560" s="213">
        <v>2</v>
      </c>
      <c r="I560" s="214"/>
      <c r="J560" s="215">
        <f>ROUND(I560*H560,2)</f>
        <v>0</v>
      </c>
      <c r="K560" s="211" t="s">
        <v>501</v>
      </c>
      <c r="L560" s="62"/>
      <c r="M560" s="216" t="s">
        <v>23</v>
      </c>
      <c r="N560" s="217" t="s">
        <v>44</v>
      </c>
      <c r="O560" s="43"/>
      <c r="P560" s="218">
        <f>O560*H560</f>
        <v>0</v>
      </c>
      <c r="Q560" s="218">
        <v>0.12039</v>
      </c>
      <c r="R560" s="218">
        <f>Q560*H560</f>
        <v>0.24077999999999999</v>
      </c>
      <c r="S560" s="218">
        <v>0</v>
      </c>
      <c r="T560" s="219">
        <f>S560*H560</f>
        <v>0</v>
      </c>
      <c r="AR560" s="25" t="s">
        <v>502</v>
      </c>
      <c r="AT560" s="25" t="s">
        <v>498</v>
      </c>
      <c r="AU560" s="25" t="s">
        <v>82</v>
      </c>
      <c r="AY560" s="25" t="s">
        <v>492</v>
      </c>
      <c r="BE560" s="220">
        <f>IF(N560="základní",J560,0)</f>
        <v>0</v>
      </c>
      <c r="BF560" s="220">
        <f>IF(N560="snížená",J560,0)</f>
        <v>0</v>
      </c>
      <c r="BG560" s="220">
        <f>IF(N560="zákl. přenesená",J560,0)</f>
        <v>0</v>
      </c>
      <c r="BH560" s="220">
        <f>IF(N560="sníž. přenesená",J560,0)</f>
        <v>0</v>
      </c>
      <c r="BI560" s="220">
        <f>IF(N560="nulová",J560,0)</f>
        <v>0</v>
      </c>
      <c r="BJ560" s="25" t="s">
        <v>80</v>
      </c>
      <c r="BK560" s="220">
        <f>ROUND(I560*H560,2)</f>
        <v>0</v>
      </c>
      <c r="BL560" s="25" t="s">
        <v>502</v>
      </c>
      <c r="BM560" s="25" t="s">
        <v>1087</v>
      </c>
    </row>
    <row r="561" spans="2:65" s="1" customFormat="1" ht="24">
      <c r="B561" s="42"/>
      <c r="C561" s="64"/>
      <c r="D561" s="221" t="s">
        <v>506</v>
      </c>
      <c r="E561" s="64"/>
      <c r="F561" s="222" t="s">
        <v>1088</v>
      </c>
      <c r="G561" s="64"/>
      <c r="H561" s="64"/>
      <c r="I561" s="177"/>
      <c r="J561" s="64"/>
      <c r="K561" s="64"/>
      <c r="L561" s="62"/>
      <c r="M561" s="223"/>
      <c r="N561" s="43"/>
      <c r="O561" s="43"/>
      <c r="P561" s="43"/>
      <c r="Q561" s="43"/>
      <c r="R561" s="43"/>
      <c r="S561" s="43"/>
      <c r="T561" s="79"/>
      <c r="AT561" s="25" t="s">
        <v>506</v>
      </c>
      <c r="AU561" s="25" t="s">
        <v>82</v>
      </c>
    </row>
    <row r="562" spans="2:65" s="1" customFormat="1" ht="384">
      <c r="B562" s="42"/>
      <c r="C562" s="64"/>
      <c r="D562" s="221" t="s">
        <v>509</v>
      </c>
      <c r="E562" s="64"/>
      <c r="F562" s="224" t="s">
        <v>1028</v>
      </c>
      <c r="G562" s="64"/>
      <c r="H562" s="64"/>
      <c r="I562" s="177"/>
      <c r="J562" s="64"/>
      <c r="K562" s="64"/>
      <c r="L562" s="62"/>
      <c r="M562" s="223"/>
      <c r="N562" s="43"/>
      <c r="O562" s="43"/>
      <c r="P562" s="43"/>
      <c r="Q562" s="43"/>
      <c r="R562" s="43"/>
      <c r="S562" s="43"/>
      <c r="T562" s="79"/>
      <c r="AT562" s="25" t="s">
        <v>509</v>
      </c>
      <c r="AU562" s="25" t="s">
        <v>82</v>
      </c>
    </row>
    <row r="563" spans="2:65" s="13" customFormat="1">
      <c r="B563" s="237"/>
      <c r="C563" s="238"/>
      <c r="D563" s="221" t="s">
        <v>513</v>
      </c>
      <c r="E563" s="239" t="s">
        <v>23</v>
      </c>
      <c r="F563" s="240" t="s">
        <v>973</v>
      </c>
      <c r="G563" s="238"/>
      <c r="H563" s="241" t="s">
        <v>23</v>
      </c>
      <c r="I563" s="242"/>
      <c r="J563" s="238"/>
      <c r="K563" s="238"/>
      <c r="L563" s="243"/>
      <c r="M563" s="244"/>
      <c r="N563" s="245"/>
      <c r="O563" s="245"/>
      <c r="P563" s="245"/>
      <c r="Q563" s="245"/>
      <c r="R563" s="245"/>
      <c r="S563" s="245"/>
      <c r="T563" s="246"/>
      <c r="AT563" s="247" t="s">
        <v>513</v>
      </c>
      <c r="AU563" s="247" t="s">
        <v>82</v>
      </c>
      <c r="AV563" s="13" t="s">
        <v>80</v>
      </c>
      <c r="AW563" s="13" t="s">
        <v>36</v>
      </c>
      <c r="AX563" s="13" t="s">
        <v>73</v>
      </c>
      <c r="AY563" s="247" t="s">
        <v>492</v>
      </c>
    </row>
    <row r="564" spans="2:65" s="12" customFormat="1">
      <c r="B564" s="225"/>
      <c r="C564" s="226"/>
      <c r="D564" s="221" t="s">
        <v>513</v>
      </c>
      <c r="E564" s="248" t="s">
        <v>23</v>
      </c>
      <c r="F564" s="249" t="s">
        <v>82</v>
      </c>
      <c r="G564" s="226"/>
      <c r="H564" s="250">
        <v>2</v>
      </c>
      <c r="I564" s="231"/>
      <c r="J564" s="226"/>
      <c r="K564" s="226"/>
      <c r="L564" s="232"/>
      <c r="M564" s="233"/>
      <c r="N564" s="234"/>
      <c r="O564" s="234"/>
      <c r="P564" s="234"/>
      <c r="Q564" s="234"/>
      <c r="R564" s="234"/>
      <c r="S564" s="234"/>
      <c r="T564" s="235"/>
      <c r="AT564" s="236" t="s">
        <v>513</v>
      </c>
      <c r="AU564" s="236" t="s">
        <v>82</v>
      </c>
      <c r="AV564" s="12" t="s">
        <v>82</v>
      </c>
      <c r="AW564" s="12" t="s">
        <v>36</v>
      </c>
      <c r="AX564" s="12" t="s">
        <v>73</v>
      </c>
      <c r="AY564" s="236" t="s">
        <v>492</v>
      </c>
    </row>
    <row r="565" spans="2:65" s="14" customFormat="1">
      <c r="B565" s="251"/>
      <c r="C565" s="252"/>
      <c r="D565" s="227" t="s">
        <v>513</v>
      </c>
      <c r="E565" s="253" t="s">
        <v>23</v>
      </c>
      <c r="F565" s="254" t="s">
        <v>560</v>
      </c>
      <c r="G565" s="252"/>
      <c r="H565" s="255">
        <v>2</v>
      </c>
      <c r="I565" s="256"/>
      <c r="J565" s="252"/>
      <c r="K565" s="252"/>
      <c r="L565" s="257"/>
      <c r="M565" s="258"/>
      <c r="N565" s="259"/>
      <c r="O565" s="259"/>
      <c r="P565" s="259"/>
      <c r="Q565" s="259"/>
      <c r="R565" s="259"/>
      <c r="S565" s="259"/>
      <c r="T565" s="260"/>
      <c r="AT565" s="261" t="s">
        <v>513</v>
      </c>
      <c r="AU565" s="261" t="s">
        <v>82</v>
      </c>
      <c r="AV565" s="14" t="s">
        <v>502</v>
      </c>
      <c r="AW565" s="14" t="s">
        <v>36</v>
      </c>
      <c r="AX565" s="14" t="s">
        <v>80</v>
      </c>
      <c r="AY565" s="261" t="s">
        <v>492</v>
      </c>
    </row>
    <row r="566" spans="2:65" s="1" customFormat="1" ht="16.5" customHeight="1">
      <c r="B566" s="42"/>
      <c r="C566" s="209" t="s">
        <v>1089</v>
      </c>
      <c r="D566" s="209" t="s">
        <v>498</v>
      </c>
      <c r="E566" s="210" t="s">
        <v>1090</v>
      </c>
      <c r="F566" s="211" t="s">
        <v>1091</v>
      </c>
      <c r="G566" s="212" t="s">
        <v>1025</v>
      </c>
      <c r="H566" s="213">
        <v>8</v>
      </c>
      <c r="I566" s="214"/>
      <c r="J566" s="215">
        <f>ROUND(I566*H566,2)</f>
        <v>0</v>
      </c>
      <c r="K566" s="211" t="s">
        <v>501</v>
      </c>
      <c r="L566" s="62"/>
      <c r="M566" s="216" t="s">
        <v>23</v>
      </c>
      <c r="N566" s="217" t="s">
        <v>44</v>
      </c>
      <c r="O566" s="43"/>
      <c r="P566" s="218">
        <f>O566*H566</f>
        <v>0</v>
      </c>
      <c r="Q566" s="218">
        <v>0.12956999999999999</v>
      </c>
      <c r="R566" s="218">
        <f>Q566*H566</f>
        <v>1.0365599999999999</v>
      </c>
      <c r="S566" s="218">
        <v>0</v>
      </c>
      <c r="T566" s="219">
        <f>S566*H566</f>
        <v>0</v>
      </c>
      <c r="AR566" s="25" t="s">
        <v>502</v>
      </c>
      <c r="AT566" s="25" t="s">
        <v>498</v>
      </c>
      <c r="AU566" s="25" t="s">
        <v>82</v>
      </c>
      <c r="AY566" s="25" t="s">
        <v>492</v>
      </c>
      <c r="BE566" s="220">
        <f>IF(N566="základní",J566,0)</f>
        <v>0</v>
      </c>
      <c r="BF566" s="220">
        <f>IF(N566="snížená",J566,0)</f>
        <v>0</v>
      </c>
      <c r="BG566" s="220">
        <f>IF(N566="zákl. přenesená",J566,0)</f>
        <v>0</v>
      </c>
      <c r="BH566" s="220">
        <f>IF(N566="sníž. přenesená",J566,0)</f>
        <v>0</v>
      </c>
      <c r="BI566" s="220">
        <f>IF(N566="nulová",J566,0)</f>
        <v>0</v>
      </c>
      <c r="BJ566" s="25" t="s">
        <v>80</v>
      </c>
      <c r="BK566" s="220">
        <f>ROUND(I566*H566,2)</f>
        <v>0</v>
      </c>
      <c r="BL566" s="25" t="s">
        <v>502</v>
      </c>
      <c r="BM566" s="25" t="s">
        <v>1092</v>
      </c>
    </row>
    <row r="567" spans="2:65" s="1" customFormat="1" ht="24">
      <c r="B567" s="42"/>
      <c r="C567" s="64"/>
      <c r="D567" s="221" t="s">
        <v>506</v>
      </c>
      <c r="E567" s="64"/>
      <c r="F567" s="222" t="s">
        <v>1093</v>
      </c>
      <c r="G567" s="64"/>
      <c r="H567" s="64"/>
      <c r="I567" s="177"/>
      <c r="J567" s="64"/>
      <c r="K567" s="64"/>
      <c r="L567" s="62"/>
      <c r="M567" s="223"/>
      <c r="N567" s="43"/>
      <c r="O567" s="43"/>
      <c r="P567" s="43"/>
      <c r="Q567" s="43"/>
      <c r="R567" s="43"/>
      <c r="S567" s="43"/>
      <c r="T567" s="79"/>
      <c r="AT567" s="25" t="s">
        <v>506</v>
      </c>
      <c r="AU567" s="25" t="s">
        <v>82</v>
      </c>
    </row>
    <row r="568" spans="2:65" s="1" customFormat="1" ht="384">
      <c r="B568" s="42"/>
      <c r="C568" s="64"/>
      <c r="D568" s="221" t="s">
        <v>509</v>
      </c>
      <c r="E568" s="64"/>
      <c r="F568" s="224" t="s">
        <v>1028</v>
      </c>
      <c r="G568" s="64"/>
      <c r="H568" s="64"/>
      <c r="I568" s="177"/>
      <c r="J568" s="64"/>
      <c r="K568" s="64"/>
      <c r="L568" s="62"/>
      <c r="M568" s="223"/>
      <c r="N568" s="43"/>
      <c r="O568" s="43"/>
      <c r="P568" s="43"/>
      <c r="Q568" s="43"/>
      <c r="R568" s="43"/>
      <c r="S568" s="43"/>
      <c r="T568" s="79"/>
      <c r="AT568" s="25" t="s">
        <v>509</v>
      </c>
      <c r="AU568" s="25" t="s">
        <v>82</v>
      </c>
    </row>
    <row r="569" spans="2:65" s="13" customFormat="1">
      <c r="B569" s="237"/>
      <c r="C569" s="238"/>
      <c r="D569" s="221" t="s">
        <v>513</v>
      </c>
      <c r="E569" s="239" t="s">
        <v>23</v>
      </c>
      <c r="F569" s="240" t="s">
        <v>991</v>
      </c>
      <c r="G569" s="238"/>
      <c r="H569" s="241" t="s">
        <v>23</v>
      </c>
      <c r="I569" s="242"/>
      <c r="J569" s="238"/>
      <c r="K569" s="238"/>
      <c r="L569" s="243"/>
      <c r="M569" s="244"/>
      <c r="N569" s="245"/>
      <c r="O569" s="245"/>
      <c r="P569" s="245"/>
      <c r="Q569" s="245"/>
      <c r="R569" s="245"/>
      <c r="S569" s="245"/>
      <c r="T569" s="246"/>
      <c r="AT569" s="247" t="s">
        <v>513</v>
      </c>
      <c r="AU569" s="247" t="s">
        <v>82</v>
      </c>
      <c r="AV569" s="13" t="s">
        <v>80</v>
      </c>
      <c r="AW569" s="13" t="s">
        <v>36</v>
      </c>
      <c r="AX569" s="13" t="s">
        <v>73</v>
      </c>
      <c r="AY569" s="247" t="s">
        <v>492</v>
      </c>
    </row>
    <row r="570" spans="2:65" s="12" customFormat="1">
      <c r="B570" s="225"/>
      <c r="C570" s="226"/>
      <c r="D570" s="221" t="s">
        <v>513</v>
      </c>
      <c r="E570" s="248" t="s">
        <v>23</v>
      </c>
      <c r="F570" s="249" t="s">
        <v>1094</v>
      </c>
      <c r="G570" s="226"/>
      <c r="H570" s="250">
        <v>8</v>
      </c>
      <c r="I570" s="231"/>
      <c r="J570" s="226"/>
      <c r="K570" s="226"/>
      <c r="L570" s="232"/>
      <c r="M570" s="233"/>
      <c r="N570" s="234"/>
      <c r="O570" s="234"/>
      <c r="P570" s="234"/>
      <c r="Q570" s="234"/>
      <c r="R570" s="234"/>
      <c r="S570" s="234"/>
      <c r="T570" s="235"/>
      <c r="AT570" s="236" t="s">
        <v>513</v>
      </c>
      <c r="AU570" s="236" t="s">
        <v>82</v>
      </c>
      <c r="AV570" s="12" t="s">
        <v>82</v>
      </c>
      <c r="AW570" s="12" t="s">
        <v>36</v>
      </c>
      <c r="AX570" s="12" t="s">
        <v>73</v>
      </c>
      <c r="AY570" s="236" t="s">
        <v>492</v>
      </c>
    </row>
    <row r="571" spans="2:65" s="14" customFormat="1">
      <c r="B571" s="251"/>
      <c r="C571" s="252"/>
      <c r="D571" s="227" t="s">
        <v>513</v>
      </c>
      <c r="E571" s="253" t="s">
        <v>23</v>
      </c>
      <c r="F571" s="254" t="s">
        <v>560</v>
      </c>
      <c r="G571" s="252"/>
      <c r="H571" s="255">
        <v>8</v>
      </c>
      <c r="I571" s="256"/>
      <c r="J571" s="252"/>
      <c r="K571" s="252"/>
      <c r="L571" s="257"/>
      <c r="M571" s="258"/>
      <c r="N571" s="259"/>
      <c r="O571" s="259"/>
      <c r="P571" s="259"/>
      <c r="Q571" s="259"/>
      <c r="R571" s="259"/>
      <c r="S571" s="259"/>
      <c r="T571" s="260"/>
      <c r="AT571" s="261" t="s">
        <v>513</v>
      </c>
      <c r="AU571" s="261" t="s">
        <v>82</v>
      </c>
      <c r="AV571" s="14" t="s">
        <v>502</v>
      </c>
      <c r="AW571" s="14" t="s">
        <v>36</v>
      </c>
      <c r="AX571" s="14" t="s">
        <v>80</v>
      </c>
      <c r="AY571" s="261" t="s">
        <v>492</v>
      </c>
    </row>
    <row r="572" spans="2:65" s="1" customFormat="1" ht="16.5" customHeight="1">
      <c r="B572" s="42"/>
      <c r="C572" s="209" t="s">
        <v>1095</v>
      </c>
      <c r="D572" s="209" t="s">
        <v>498</v>
      </c>
      <c r="E572" s="210" t="s">
        <v>1096</v>
      </c>
      <c r="F572" s="211" t="s">
        <v>1097</v>
      </c>
      <c r="G572" s="212" t="s">
        <v>632</v>
      </c>
      <c r="H572" s="213">
        <v>30</v>
      </c>
      <c r="I572" s="214"/>
      <c r="J572" s="215">
        <f>ROUND(I572*H572,2)</f>
        <v>0</v>
      </c>
      <c r="K572" s="211" t="s">
        <v>501</v>
      </c>
      <c r="L572" s="62"/>
      <c r="M572" s="216" t="s">
        <v>23</v>
      </c>
      <c r="N572" s="217" t="s">
        <v>44</v>
      </c>
      <c r="O572" s="43"/>
      <c r="P572" s="218">
        <f>O572*H572</f>
        <v>0</v>
      </c>
      <c r="Q572" s="218">
        <v>1.94302</v>
      </c>
      <c r="R572" s="218">
        <f>Q572*H572</f>
        <v>58.290599999999998</v>
      </c>
      <c r="S572" s="218">
        <v>0</v>
      </c>
      <c r="T572" s="219">
        <f>S572*H572</f>
        <v>0</v>
      </c>
      <c r="AR572" s="25" t="s">
        <v>502</v>
      </c>
      <c r="AT572" s="25" t="s">
        <v>498</v>
      </c>
      <c r="AU572" s="25" t="s">
        <v>82</v>
      </c>
      <c r="AY572" s="25" t="s">
        <v>492</v>
      </c>
      <c r="BE572" s="220">
        <f>IF(N572="základní",J572,0)</f>
        <v>0</v>
      </c>
      <c r="BF572" s="220">
        <f>IF(N572="snížená",J572,0)</f>
        <v>0</v>
      </c>
      <c r="BG572" s="220">
        <f>IF(N572="zákl. přenesená",J572,0)</f>
        <v>0</v>
      </c>
      <c r="BH572" s="220">
        <f>IF(N572="sníž. přenesená",J572,0)</f>
        <v>0</v>
      </c>
      <c r="BI572" s="220">
        <f>IF(N572="nulová",J572,0)</f>
        <v>0</v>
      </c>
      <c r="BJ572" s="25" t="s">
        <v>80</v>
      </c>
      <c r="BK572" s="220">
        <f>ROUND(I572*H572,2)</f>
        <v>0</v>
      </c>
      <c r="BL572" s="25" t="s">
        <v>502</v>
      </c>
      <c r="BM572" s="25" t="s">
        <v>1098</v>
      </c>
    </row>
    <row r="573" spans="2:65" s="1" customFormat="1">
      <c r="B573" s="42"/>
      <c r="C573" s="64"/>
      <c r="D573" s="221" t="s">
        <v>506</v>
      </c>
      <c r="E573" s="64"/>
      <c r="F573" s="222" t="s">
        <v>1099</v>
      </c>
      <c r="G573" s="64"/>
      <c r="H573" s="64"/>
      <c r="I573" s="177"/>
      <c r="J573" s="64"/>
      <c r="K573" s="64"/>
      <c r="L573" s="62"/>
      <c r="M573" s="223"/>
      <c r="N573" s="43"/>
      <c r="O573" s="43"/>
      <c r="P573" s="43"/>
      <c r="Q573" s="43"/>
      <c r="R573" s="43"/>
      <c r="S573" s="43"/>
      <c r="T573" s="79"/>
      <c r="AT573" s="25" t="s">
        <v>506</v>
      </c>
      <c r="AU573" s="25" t="s">
        <v>82</v>
      </c>
    </row>
    <row r="574" spans="2:65" s="1" customFormat="1" ht="84">
      <c r="B574" s="42"/>
      <c r="C574" s="64"/>
      <c r="D574" s="221" t="s">
        <v>509</v>
      </c>
      <c r="E574" s="64"/>
      <c r="F574" s="224" t="s">
        <v>1100</v>
      </c>
      <c r="G574" s="64"/>
      <c r="H574" s="64"/>
      <c r="I574" s="177"/>
      <c r="J574" s="64"/>
      <c r="K574" s="64"/>
      <c r="L574" s="62"/>
      <c r="M574" s="223"/>
      <c r="N574" s="43"/>
      <c r="O574" s="43"/>
      <c r="P574" s="43"/>
      <c r="Q574" s="43"/>
      <c r="R574" s="43"/>
      <c r="S574" s="43"/>
      <c r="T574" s="79"/>
      <c r="AT574" s="25" t="s">
        <v>509</v>
      </c>
      <c r="AU574" s="25" t="s">
        <v>82</v>
      </c>
    </row>
    <row r="575" spans="2:65" s="12" customFormat="1">
      <c r="B575" s="225"/>
      <c r="C575" s="226"/>
      <c r="D575" s="227" t="s">
        <v>513</v>
      </c>
      <c r="E575" s="228" t="s">
        <v>23</v>
      </c>
      <c r="F575" s="229" t="s">
        <v>1101</v>
      </c>
      <c r="G575" s="226"/>
      <c r="H575" s="230">
        <v>30</v>
      </c>
      <c r="I575" s="231"/>
      <c r="J575" s="226"/>
      <c r="K575" s="226"/>
      <c r="L575" s="232"/>
      <c r="M575" s="233"/>
      <c r="N575" s="234"/>
      <c r="O575" s="234"/>
      <c r="P575" s="234"/>
      <c r="Q575" s="234"/>
      <c r="R575" s="234"/>
      <c r="S575" s="234"/>
      <c r="T575" s="235"/>
      <c r="AT575" s="236" t="s">
        <v>513</v>
      </c>
      <c r="AU575" s="236" t="s">
        <v>82</v>
      </c>
      <c r="AV575" s="12" t="s">
        <v>82</v>
      </c>
      <c r="AW575" s="12" t="s">
        <v>36</v>
      </c>
      <c r="AX575" s="12" t="s">
        <v>80</v>
      </c>
      <c r="AY575" s="236" t="s">
        <v>492</v>
      </c>
    </row>
    <row r="576" spans="2:65" s="1" customFormat="1" ht="25.5" customHeight="1">
      <c r="B576" s="42"/>
      <c r="C576" s="209" t="s">
        <v>1102</v>
      </c>
      <c r="D576" s="209" t="s">
        <v>498</v>
      </c>
      <c r="E576" s="210" t="s">
        <v>1103</v>
      </c>
      <c r="F576" s="211" t="s">
        <v>1104</v>
      </c>
      <c r="G576" s="212" t="s">
        <v>795</v>
      </c>
      <c r="H576" s="213">
        <v>6.1340000000000003</v>
      </c>
      <c r="I576" s="214"/>
      <c r="J576" s="215">
        <f>ROUND(I576*H576,2)</f>
        <v>0</v>
      </c>
      <c r="K576" s="211" t="s">
        <v>501</v>
      </c>
      <c r="L576" s="62"/>
      <c r="M576" s="216" t="s">
        <v>23</v>
      </c>
      <c r="N576" s="217" t="s">
        <v>44</v>
      </c>
      <c r="O576" s="43"/>
      <c r="P576" s="218">
        <f>O576*H576</f>
        <v>0</v>
      </c>
      <c r="Q576" s="218">
        <v>1.9539999999999998E-2</v>
      </c>
      <c r="R576" s="218">
        <f>Q576*H576</f>
        <v>0.11985836</v>
      </c>
      <c r="S576" s="218">
        <v>0</v>
      </c>
      <c r="T576" s="219">
        <f>S576*H576</f>
        <v>0</v>
      </c>
      <c r="AR576" s="25" t="s">
        <v>502</v>
      </c>
      <c r="AT576" s="25" t="s">
        <v>498</v>
      </c>
      <c r="AU576" s="25" t="s">
        <v>82</v>
      </c>
      <c r="AY576" s="25" t="s">
        <v>492</v>
      </c>
      <c r="BE576" s="220">
        <f>IF(N576="základní",J576,0)</f>
        <v>0</v>
      </c>
      <c r="BF576" s="220">
        <f>IF(N576="snížená",J576,0)</f>
        <v>0</v>
      </c>
      <c r="BG576" s="220">
        <f>IF(N576="zákl. přenesená",J576,0)</f>
        <v>0</v>
      </c>
      <c r="BH576" s="220">
        <f>IF(N576="sníž. přenesená",J576,0)</f>
        <v>0</v>
      </c>
      <c r="BI576" s="220">
        <f>IF(N576="nulová",J576,0)</f>
        <v>0</v>
      </c>
      <c r="BJ576" s="25" t="s">
        <v>80</v>
      </c>
      <c r="BK576" s="220">
        <f>ROUND(I576*H576,2)</f>
        <v>0</v>
      </c>
      <c r="BL576" s="25" t="s">
        <v>502</v>
      </c>
      <c r="BM576" s="25" t="s">
        <v>1105</v>
      </c>
    </row>
    <row r="577" spans="2:65" s="1" customFormat="1" ht="24">
      <c r="B577" s="42"/>
      <c r="C577" s="64"/>
      <c r="D577" s="221" t="s">
        <v>506</v>
      </c>
      <c r="E577" s="64"/>
      <c r="F577" s="222" t="s">
        <v>1106</v>
      </c>
      <c r="G577" s="64"/>
      <c r="H577" s="64"/>
      <c r="I577" s="177"/>
      <c r="J577" s="64"/>
      <c r="K577" s="64"/>
      <c r="L577" s="62"/>
      <c r="M577" s="223"/>
      <c r="N577" s="43"/>
      <c r="O577" s="43"/>
      <c r="P577" s="43"/>
      <c r="Q577" s="43"/>
      <c r="R577" s="43"/>
      <c r="S577" s="43"/>
      <c r="T577" s="79"/>
      <c r="AT577" s="25" t="s">
        <v>506</v>
      </c>
      <c r="AU577" s="25" t="s">
        <v>82</v>
      </c>
    </row>
    <row r="578" spans="2:65" s="1" customFormat="1" ht="60">
      <c r="B578" s="42"/>
      <c r="C578" s="64"/>
      <c r="D578" s="221" t="s">
        <v>509</v>
      </c>
      <c r="E578" s="64"/>
      <c r="F578" s="224" t="s">
        <v>1107</v>
      </c>
      <c r="G578" s="64"/>
      <c r="H578" s="64"/>
      <c r="I578" s="177"/>
      <c r="J578" s="64"/>
      <c r="K578" s="64"/>
      <c r="L578" s="62"/>
      <c r="M578" s="223"/>
      <c r="N578" s="43"/>
      <c r="O578" s="43"/>
      <c r="P578" s="43"/>
      <c r="Q578" s="43"/>
      <c r="R578" s="43"/>
      <c r="S578" s="43"/>
      <c r="T578" s="79"/>
      <c r="AT578" s="25" t="s">
        <v>509</v>
      </c>
      <c r="AU578" s="25" t="s">
        <v>82</v>
      </c>
    </row>
    <row r="579" spans="2:65" s="12" customFormat="1">
      <c r="B579" s="225"/>
      <c r="C579" s="226"/>
      <c r="D579" s="227" t="s">
        <v>513</v>
      </c>
      <c r="E579" s="228" t="s">
        <v>23</v>
      </c>
      <c r="F579" s="229" t="s">
        <v>1108</v>
      </c>
      <c r="G579" s="226"/>
      <c r="H579" s="230">
        <v>6.1340000000000003</v>
      </c>
      <c r="I579" s="231"/>
      <c r="J579" s="226"/>
      <c r="K579" s="226"/>
      <c r="L579" s="232"/>
      <c r="M579" s="233"/>
      <c r="N579" s="234"/>
      <c r="O579" s="234"/>
      <c r="P579" s="234"/>
      <c r="Q579" s="234"/>
      <c r="R579" s="234"/>
      <c r="S579" s="234"/>
      <c r="T579" s="235"/>
      <c r="AT579" s="236" t="s">
        <v>513</v>
      </c>
      <c r="AU579" s="236" t="s">
        <v>82</v>
      </c>
      <c r="AV579" s="12" t="s">
        <v>82</v>
      </c>
      <c r="AW579" s="12" t="s">
        <v>36</v>
      </c>
      <c r="AX579" s="12" t="s">
        <v>80</v>
      </c>
      <c r="AY579" s="236" t="s">
        <v>492</v>
      </c>
    </row>
    <row r="580" spans="2:65" s="1" customFormat="1" ht="16.5" customHeight="1">
      <c r="B580" s="42"/>
      <c r="C580" s="278" t="s">
        <v>1109</v>
      </c>
      <c r="D580" s="278" t="s">
        <v>1110</v>
      </c>
      <c r="E580" s="279" t="s">
        <v>1111</v>
      </c>
      <c r="F580" s="280" t="s">
        <v>1112</v>
      </c>
      <c r="G580" s="281" t="s">
        <v>795</v>
      </c>
      <c r="H580" s="282">
        <v>0.4</v>
      </c>
      <c r="I580" s="283"/>
      <c r="J580" s="284">
        <f>ROUND(I580*H580,2)</f>
        <v>0</v>
      </c>
      <c r="K580" s="280" t="s">
        <v>501</v>
      </c>
      <c r="L580" s="285"/>
      <c r="M580" s="286" t="s">
        <v>23</v>
      </c>
      <c r="N580" s="287" t="s">
        <v>44</v>
      </c>
      <c r="O580" s="43"/>
      <c r="P580" s="218">
        <f>O580*H580</f>
        <v>0</v>
      </c>
      <c r="Q580" s="218">
        <v>1</v>
      </c>
      <c r="R580" s="218">
        <f>Q580*H580</f>
        <v>0.4</v>
      </c>
      <c r="S580" s="218">
        <v>0</v>
      </c>
      <c r="T580" s="219">
        <f>S580*H580</f>
        <v>0</v>
      </c>
      <c r="AR580" s="25" t="s">
        <v>604</v>
      </c>
      <c r="AT580" s="25" t="s">
        <v>1110</v>
      </c>
      <c r="AU580" s="25" t="s">
        <v>82</v>
      </c>
      <c r="AY580" s="25" t="s">
        <v>492</v>
      </c>
      <c r="BE580" s="220">
        <f>IF(N580="základní",J580,0)</f>
        <v>0</v>
      </c>
      <c r="BF580" s="220">
        <f>IF(N580="snížená",J580,0)</f>
        <v>0</v>
      </c>
      <c r="BG580" s="220">
        <f>IF(N580="zákl. přenesená",J580,0)</f>
        <v>0</v>
      </c>
      <c r="BH580" s="220">
        <f>IF(N580="sníž. přenesená",J580,0)</f>
        <v>0</v>
      </c>
      <c r="BI580" s="220">
        <f>IF(N580="nulová",J580,0)</f>
        <v>0</v>
      </c>
      <c r="BJ580" s="25" t="s">
        <v>80</v>
      </c>
      <c r="BK580" s="220">
        <f>ROUND(I580*H580,2)</f>
        <v>0</v>
      </c>
      <c r="BL580" s="25" t="s">
        <v>502</v>
      </c>
      <c r="BM580" s="25" t="s">
        <v>1113</v>
      </c>
    </row>
    <row r="581" spans="2:65" s="1" customFormat="1">
      <c r="B581" s="42"/>
      <c r="C581" s="64"/>
      <c r="D581" s="221" t="s">
        <v>506</v>
      </c>
      <c r="E581" s="64"/>
      <c r="F581" s="222" t="s">
        <v>1112</v>
      </c>
      <c r="G581" s="64"/>
      <c r="H581" s="64"/>
      <c r="I581" s="177"/>
      <c r="J581" s="64"/>
      <c r="K581" s="64"/>
      <c r="L581" s="62"/>
      <c r="M581" s="223"/>
      <c r="N581" s="43"/>
      <c r="O581" s="43"/>
      <c r="P581" s="43"/>
      <c r="Q581" s="43"/>
      <c r="R581" s="43"/>
      <c r="S581" s="43"/>
      <c r="T581" s="79"/>
      <c r="AT581" s="25" t="s">
        <v>506</v>
      </c>
      <c r="AU581" s="25" t="s">
        <v>82</v>
      </c>
    </row>
    <row r="582" spans="2:65" s="13" customFormat="1">
      <c r="B582" s="237"/>
      <c r="C582" s="238"/>
      <c r="D582" s="221" t="s">
        <v>513</v>
      </c>
      <c r="E582" s="239" t="s">
        <v>23</v>
      </c>
      <c r="F582" s="240" t="s">
        <v>1114</v>
      </c>
      <c r="G582" s="238"/>
      <c r="H582" s="241" t="s">
        <v>23</v>
      </c>
      <c r="I582" s="242"/>
      <c r="J582" s="238"/>
      <c r="K582" s="238"/>
      <c r="L582" s="243"/>
      <c r="M582" s="244"/>
      <c r="N582" s="245"/>
      <c r="O582" s="245"/>
      <c r="P582" s="245"/>
      <c r="Q582" s="245"/>
      <c r="R582" s="245"/>
      <c r="S582" s="245"/>
      <c r="T582" s="246"/>
      <c r="AT582" s="247" t="s">
        <v>513</v>
      </c>
      <c r="AU582" s="247" t="s">
        <v>82</v>
      </c>
      <c r="AV582" s="13" t="s">
        <v>80</v>
      </c>
      <c r="AW582" s="13" t="s">
        <v>36</v>
      </c>
      <c r="AX582" s="13" t="s">
        <v>73</v>
      </c>
      <c r="AY582" s="247" t="s">
        <v>492</v>
      </c>
    </row>
    <row r="583" spans="2:65" s="12" customFormat="1">
      <c r="B583" s="225"/>
      <c r="C583" s="226"/>
      <c r="D583" s="221" t="s">
        <v>513</v>
      </c>
      <c r="E583" s="248" t="s">
        <v>23</v>
      </c>
      <c r="F583" s="249" t="s">
        <v>1115</v>
      </c>
      <c r="G583" s="226"/>
      <c r="H583" s="250">
        <v>0.128</v>
      </c>
      <c r="I583" s="231"/>
      <c r="J583" s="226"/>
      <c r="K583" s="226"/>
      <c r="L583" s="232"/>
      <c r="M583" s="233"/>
      <c r="N583" s="234"/>
      <c r="O583" s="234"/>
      <c r="P583" s="234"/>
      <c r="Q583" s="234"/>
      <c r="R583" s="234"/>
      <c r="S583" s="234"/>
      <c r="T583" s="235"/>
      <c r="AT583" s="236" t="s">
        <v>513</v>
      </c>
      <c r="AU583" s="236" t="s">
        <v>82</v>
      </c>
      <c r="AV583" s="12" t="s">
        <v>82</v>
      </c>
      <c r="AW583" s="12" t="s">
        <v>36</v>
      </c>
      <c r="AX583" s="12" t="s">
        <v>73</v>
      </c>
      <c r="AY583" s="236" t="s">
        <v>492</v>
      </c>
    </row>
    <row r="584" spans="2:65" s="13" customFormat="1">
      <c r="B584" s="237"/>
      <c r="C584" s="238"/>
      <c r="D584" s="221" t="s">
        <v>513</v>
      </c>
      <c r="E584" s="239" t="s">
        <v>23</v>
      </c>
      <c r="F584" s="240" t="s">
        <v>1116</v>
      </c>
      <c r="G584" s="238"/>
      <c r="H584" s="241" t="s">
        <v>23</v>
      </c>
      <c r="I584" s="242"/>
      <c r="J584" s="238"/>
      <c r="K584" s="238"/>
      <c r="L584" s="243"/>
      <c r="M584" s="244"/>
      <c r="N584" s="245"/>
      <c r="O584" s="245"/>
      <c r="P584" s="245"/>
      <c r="Q584" s="245"/>
      <c r="R584" s="245"/>
      <c r="S584" s="245"/>
      <c r="T584" s="246"/>
      <c r="AT584" s="247" t="s">
        <v>513</v>
      </c>
      <c r="AU584" s="247" t="s">
        <v>82</v>
      </c>
      <c r="AV584" s="13" t="s">
        <v>80</v>
      </c>
      <c r="AW584" s="13" t="s">
        <v>36</v>
      </c>
      <c r="AX584" s="13" t="s">
        <v>73</v>
      </c>
      <c r="AY584" s="247" t="s">
        <v>492</v>
      </c>
    </row>
    <row r="585" spans="2:65" s="12" customFormat="1">
      <c r="B585" s="225"/>
      <c r="C585" s="226"/>
      <c r="D585" s="221" t="s">
        <v>513</v>
      </c>
      <c r="E585" s="248" t="s">
        <v>23</v>
      </c>
      <c r="F585" s="249" t="s">
        <v>1117</v>
      </c>
      <c r="G585" s="226"/>
      <c r="H585" s="250">
        <v>0.23599999999999999</v>
      </c>
      <c r="I585" s="231"/>
      <c r="J585" s="226"/>
      <c r="K585" s="226"/>
      <c r="L585" s="232"/>
      <c r="M585" s="233"/>
      <c r="N585" s="234"/>
      <c r="O585" s="234"/>
      <c r="P585" s="234"/>
      <c r="Q585" s="234"/>
      <c r="R585" s="234"/>
      <c r="S585" s="234"/>
      <c r="T585" s="235"/>
      <c r="AT585" s="236" t="s">
        <v>513</v>
      </c>
      <c r="AU585" s="236" t="s">
        <v>82</v>
      </c>
      <c r="AV585" s="12" t="s">
        <v>82</v>
      </c>
      <c r="AW585" s="12" t="s">
        <v>36</v>
      </c>
      <c r="AX585" s="12" t="s">
        <v>73</v>
      </c>
      <c r="AY585" s="236" t="s">
        <v>492</v>
      </c>
    </row>
    <row r="586" spans="2:65" s="14" customFormat="1">
      <c r="B586" s="251"/>
      <c r="C586" s="252"/>
      <c r="D586" s="221" t="s">
        <v>513</v>
      </c>
      <c r="E586" s="275" t="s">
        <v>23</v>
      </c>
      <c r="F586" s="276" t="s">
        <v>560</v>
      </c>
      <c r="G586" s="252"/>
      <c r="H586" s="277">
        <v>0.36399999999999999</v>
      </c>
      <c r="I586" s="256"/>
      <c r="J586" s="252"/>
      <c r="K586" s="252"/>
      <c r="L586" s="257"/>
      <c r="M586" s="258"/>
      <c r="N586" s="259"/>
      <c r="O586" s="259"/>
      <c r="P586" s="259"/>
      <c r="Q586" s="259"/>
      <c r="R586" s="259"/>
      <c r="S586" s="259"/>
      <c r="T586" s="260"/>
      <c r="AT586" s="261" t="s">
        <v>513</v>
      </c>
      <c r="AU586" s="261" t="s">
        <v>82</v>
      </c>
      <c r="AV586" s="14" t="s">
        <v>502</v>
      </c>
      <c r="AW586" s="14" t="s">
        <v>36</v>
      </c>
      <c r="AX586" s="14" t="s">
        <v>80</v>
      </c>
      <c r="AY586" s="261" t="s">
        <v>492</v>
      </c>
    </row>
    <row r="587" spans="2:65" s="12" customFormat="1">
      <c r="B587" s="225"/>
      <c r="C587" s="226"/>
      <c r="D587" s="227" t="s">
        <v>513</v>
      </c>
      <c r="E587" s="226"/>
      <c r="F587" s="229" t="s">
        <v>1118</v>
      </c>
      <c r="G587" s="226"/>
      <c r="H587" s="230">
        <v>0.4</v>
      </c>
      <c r="I587" s="231"/>
      <c r="J587" s="226"/>
      <c r="K587" s="226"/>
      <c r="L587" s="232"/>
      <c r="M587" s="233"/>
      <c r="N587" s="234"/>
      <c r="O587" s="234"/>
      <c r="P587" s="234"/>
      <c r="Q587" s="234"/>
      <c r="R587" s="234"/>
      <c r="S587" s="234"/>
      <c r="T587" s="235"/>
      <c r="AT587" s="236" t="s">
        <v>513</v>
      </c>
      <c r="AU587" s="236" t="s">
        <v>82</v>
      </c>
      <c r="AV587" s="12" t="s">
        <v>82</v>
      </c>
      <c r="AW587" s="12" t="s">
        <v>6</v>
      </c>
      <c r="AX587" s="12" t="s">
        <v>80</v>
      </c>
      <c r="AY587" s="236" t="s">
        <v>492</v>
      </c>
    </row>
    <row r="588" spans="2:65" s="1" customFormat="1" ht="16.5" customHeight="1">
      <c r="B588" s="42"/>
      <c r="C588" s="278" t="s">
        <v>1119</v>
      </c>
      <c r="D588" s="278" t="s">
        <v>1110</v>
      </c>
      <c r="E588" s="279" t="s">
        <v>1120</v>
      </c>
      <c r="F588" s="280" t="s">
        <v>1121</v>
      </c>
      <c r="G588" s="281" t="s">
        <v>795</v>
      </c>
      <c r="H588" s="282">
        <v>1.2190000000000001</v>
      </c>
      <c r="I588" s="283"/>
      <c r="J588" s="284">
        <f>ROUND(I588*H588,2)</f>
        <v>0</v>
      </c>
      <c r="K588" s="280" t="s">
        <v>501</v>
      </c>
      <c r="L588" s="285"/>
      <c r="M588" s="286" t="s">
        <v>23</v>
      </c>
      <c r="N588" s="287" t="s">
        <v>44</v>
      </c>
      <c r="O588" s="43"/>
      <c r="P588" s="218">
        <f>O588*H588</f>
        <v>0</v>
      </c>
      <c r="Q588" s="218">
        <v>1</v>
      </c>
      <c r="R588" s="218">
        <f>Q588*H588</f>
        <v>1.2190000000000001</v>
      </c>
      <c r="S588" s="218">
        <v>0</v>
      </c>
      <c r="T588" s="219">
        <f>S588*H588</f>
        <v>0</v>
      </c>
      <c r="AR588" s="25" t="s">
        <v>604</v>
      </c>
      <c r="AT588" s="25" t="s">
        <v>1110</v>
      </c>
      <c r="AU588" s="25" t="s">
        <v>82</v>
      </c>
      <c r="AY588" s="25" t="s">
        <v>492</v>
      </c>
      <c r="BE588" s="220">
        <f>IF(N588="základní",J588,0)</f>
        <v>0</v>
      </c>
      <c r="BF588" s="220">
        <f>IF(N588="snížená",J588,0)</f>
        <v>0</v>
      </c>
      <c r="BG588" s="220">
        <f>IF(N588="zákl. přenesená",J588,0)</f>
        <v>0</v>
      </c>
      <c r="BH588" s="220">
        <f>IF(N588="sníž. přenesená",J588,0)</f>
        <v>0</v>
      </c>
      <c r="BI588" s="220">
        <f>IF(N588="nulová",J588,0)</f>
        <v>0</v>
      </c>
      <c r="BJ588" s="25" t="s">
        <v>80</v>
      </c>
      <c r="BK588" s="220">
        <f>ROUND(I588*H588,2)</f>
        <v>0</v>
      </c>
      <c r="BL588" s="25" t="s">
        <v>502</v>
      </c>
      <c r="BM588" s="25" t="s">
        <v>1122</v>
      </c>
    </row>
    <row r="589" spans="2:65" s="1" customFormat="1">
      <c r="B589" s="42"/>
      <c r="C589" s="64"/>
      <c r="D589" s="221" t="s">
        <v>506</v>
      </c>
      <c r="E589" s="64"/>
      <c r="F589" s="222" t="s">
        <v>1121</v>
      </c>
      <c r="G589" s="64"/>
      <c r="H589" s="64"/>
      <c r="I589" s="177"/>
      <c r="J589" s="64"/>
      <c r="K589" s="64"/>
      <c r="L589" s="62"/>
      <c r="M589" s="223"/>
      <c r="N589" s="43"/>
      <c r="O589" s="43"/>
      <c r="P589" s="43"/>
      <c r="Q589" s="43"/>
      <c r="R589" s="43"/>
      <c r="S589" s="43"/>
      <c r="T589" s="79"/>
      <c r="AT589" s="25" t="s">
        <v>506</v>
      </c>
      <c r="AU589" s="25" t="s">
        <v>82</v>
      </c>
    </row>
    <row r="590" spans="2:65" s="13" customFormat="1">
      <c r="B590" s="237"/>
      <c r="C590" s="238"/>
      <c r="D590" s="221" t="s">
        <v>513</v>
      </c>
      <c r="E590" s="239" t="s">
        <v>23</v>
      </c>
      <c r="F590" s="240" t="s">
        <v>1123</v>
      </c>
      <c r="G590" s="238"/>
      <c r="H590" s="241" t="s">
        <v>23</v>
      </c>
      <c r="I590" s="242"/>
      <c r="J590" s="238"/>
      <c r="K590" s="238"/>
      <c r="L590" s="243"/>
      <c r="M590" s="244"/>
      <c r="N590" s="245"/>
      <c r="O590" s="245"/>
      <c r="P590" s="245"/>
      <c r="Q590" s="245"/>
      <c r="R590" s="245"/>
      <c r="S590" s="245"/>
      <c r="T590" s="246"/>
      <c r="AT590" s="247" t="s">
        <v>513</v>
      </c>
      <c r="AU590" s="247" t="s">
        <v>82</v>
      </c>
      <c r="AV590" s="13" t="s">
        <v>80</v>
      </c>
      <c r="AW590" s="13" t="s">
        <v>36</v>
      </c>
      <c r="AX590" s="13" t="s">
        <v>73</v>
      </c>
      <c r="AY590" s="247" t="s">
        <v>492</v>
      </c>
    </row>
    <row r="591" spans="2:65" s="12" customFormat="1">
      <c r="B591" s="225"/>
      <c r="C591" s="226"/>
      <c r="D591" s="221" t="s">
        <v>513</v>
      </c>
      <c r="E591" s="248" t="s">
        <v>23</v>
      </c>
      <c r="F591" s="249" t="s">
        <v>1124</v>
      </c>
      <c r="G591" s="226"/>
      <c r="H591" s="250">
        <v>0.24399999999999999</v>
      </c>
      <c r="I591" s="231"/>
      <c r="J591" s="226"/>
      <c r="K591" s="226"/>
      <c r="L591" s="232"/>
      <c r="M591" s="233"/>
      <c r="N591" s="234"/>
      <c r="O591" s="234"/>
      <c r="P591" s="234"/>
      <c r="Q591" s="234"/>
      <c r="R591" s="234"/>
      <c r="S591" s="234"/>
      <c r="T591" s="235"/>
      <c r="AT591" s="236" t="s">
        <v>513</v>
      </c>
      <c r="AU591" s="236" t="s">
        <v>82</v>
      </c>
      <c r="AV591" s="12" t="s">
        <v>82</v>
      </c>
      <c r="AW591" s="12" t="s">
        <v>36</v>
      </c>
      <c r="AX591" s="12" t="s">
        <v>73</v>
      </c>
      <c r="AY591" s="236" t="s">
        <v>492</v>
      </c>
    </row>
    <row r="592" spans="2:65" s="13" customFormat="1">
      <c r="B592" s="237"/>
      <c r="C592" s="238"/>
      <c r="D592" s="221" t="s">
        <v>513</v>
      </c>
      <c r="E592" s="239" t="s">
        <v>23</v>
      </c>
      <c r="F592" s="240" t="s">
        <v>1125</v>
      </c>
      <c r="G592" s="238"/>
      <c r="H592" s="241" t="s">
        <v>23</v>
      </c>
      <c r="I592" s="242"/>
      <c r="J592" s="238"/>
      <c r="K592" s="238"/>
      <c r="L592" s="243"/>
      <c r="M592" s="244"/>
      <c r="N592" s="245"/>
      <c r="O592" s="245"/>
      <c r="P592" s="245"/>
      <c r="Q592" s="245"/>
      <c r="R592" s="245"/>
      <c r="S592" s="245"/>
      <c r="T592" s="246"/>
      <c r="AT592" s="247" t="s">
        <v>513</v>
      </c>
      <c r="AU592" s="247" t="s">
        <v>82</v>
      </c>
      <c r="AV592" s="13" t="s">
        <v>80</v>
      </c>
      <c r="AW592" s="13" t="s">
        <v>36</v>
      </c>
      <c r="AX592" s="13" t="s">
        <v>73</v>
      </c>
      <c r="AY592" s="247" t="s">
        <v>492</v>
      </c>
    </row>
    <row r="593" spans="2:51" s="12" customFormat="1">
      <c r="B593" s="225"/>
      <c r="C593" s="226"/>
      <c r="D593" s="221" t="s">
        <v>513</v>
      </c>
      <c r="E593" s="248" t="s">
        <v>23</v>
      </c>
      <c r="F593" s="249" t="s">
        <v>1126</v>
      </c>
      <c r="G593" s="226"/>
      <c r="H593" s="250">
        <v>0.123</v>
      </c>
      <c r="I593" s="231"/>
      <c r="J593" s="226"/>
      <c r="K593" s="226"/>
      <c r="L593" s="232"/>
      <c r="M593" s="233"/>
      <c r="N593" s="234"/>
      <c r="O593" s="234"/>
      <c r="P593" s="234"/>
      <c r="Q593" s="234"/>
      <c r="R593" s="234"/>
      <c r="S593" s="234"/>
      <c r="T593" s="235"/>
      <c r="AT593" s="236" t="s">
        <v>513</v>
      </c>
      <c r="AU593" s="236" t="s">
        <v>82</v>
      </c>
      <c r="AV593" s="12" t="s">
        <v>82</v>
      </c>
      <c r="AW593" s="12" t="s">
        <v>36</v>
      </c>
      <c r="AX593" s="12" t="s">
        <v>73</v>
      </c>
      <c r="AY593" s="236" t="s">
        <v>492</v>
      </c>
    </row>
    <row r="594" spans="2:51" s="13" customFormat="1">
      <c r="B594" s="237"/>
      <c r="C594" s="238"/>
      <c r="D594" s="221" t="s">
        <v>513</v>
      </c>
      <c r="E594" s="239" t="s">
        <v>23</v>
      </c>
      <c r="F594" s="240" t="s">
        <v>1127</v>
      </c>
      <c r="G594" s="238"/>
      <c r="H594" s="241" t="s">
        <v>23</v>
      </c>
      <c r="I594" s="242"/>
      <c r="J594" s="238"/>
      <c r="K594" s="238"/>
      <c r="L594" s="243"/>
      <c r="M594" s="244"/>
      <c r="N594" s="245"/>
      <c r="O594" s="245"/>
      <c r="P594" s="245"/>
      <c r="Q594" s="245"/>
      <c r="R594" s="245"/>
      <c r="S594" s="245"/>
      <c r="T594" s="246"/>
      <c r="AT594" s="247" t="s">
        <v>513</v>
      </c>
      <c r="AU594" s="247" t="s">
        <v>82</v>
      </c>
      <c r="AV594" s="13" t="s">
        <v>80</v>
      </c>
      <c r="AW594" s="13" t="s">
        <v>36</v>
      </c>
      <c r="AX594" s="13" t="s">
        <v>73</v>
      </c>
      <c r="AY594" s="247" t="s">
        <v>492</v>
      </c>
    </row>
    <row r="595" spans="2:51" s="12" customFormat="1">
      <c r="B595" s="225"/>
      <c r="C595" s="226"/>
      <c r="D595" s="221" t="s">
        <v>513</v>
      </c>
      <c r="E595" s="248" t="s">
        <v>23</v>
      </c>
      <c r="F595" s="249" t="s">
        <v>1128</v>
      </c>
      <c r="G595" s="226"/>
      <c r="H595" s="250">
        <v>0.1</v>
      </c>
      <c r="I595" s="231"/>
      <c r="J595" s="226"/>
      <c r="K595" s="226"/>
      <c r="L595" s="232"/>
      <c r="M595" s="233"/>
      <c r="N595" s="234"/>
      <c r="O595" s="234"/>
      <c r="P595" s="234"/>
      <c r="Q595" s="234"/>
      <c r="R595" s="234"/>
      <c r="S595" s="234"/>
      <c r="T595" s="235"/>
      <c r="AT595" s="236" t="s">
        <v>513</v>
      </c>
      <c r="AU595" s="236" t="s">
        <v>82</v>
      </c>
      <c r="AV595" s="12" t="s">
        <v>82</v>
      </c>
      <c r="AW595" s="12" t="s">
        <v>36</v>
      </c>
      <c r="AX595" s="12" t="s">
        <v>73</v>
      </c>
      <c r="AY595" s="236" t="s">
        <v>492</v>
      </c>
    </row>
    <row r="596" spans="2:51" s="13" customFormat="1">
      <c r="B596" s="237"/>
      <c r="C596" s="238"/>
      <c r="D596" s="221" t="s">
        <v>513</v>
      </c>
      <c r="E596" s="239" t="s">
        <v>23</v>
      </c>
      <c r="F596" s="240" t="s">
        <v>1129</v>
      </c>
      <c r="G596" s="238"/>
      <c r="H596" s="241" t="s">
        <v>23</v>
      </c>
      <c r="I596" s="242"/>
      <c r="J596" s="238"/>
      <c r="K596" s="238"/>
      <c r="L596" s="243"/>
      <c r="M596" s="244"/>
      <c r="N596" s="245"/>
      <c r="O596" s="245"/>
      <c r="P596" s="245"/>
      <c r="Q596" s="245"/>
      <c r="R596" s="245"/>
      <c r="S596" s="245"/>
      <c r="T596" s="246"/>
      <c r="AT596" s="247" t="s">
        <v>513</v>
      </c>
      <c r="AU596" s="247" t="s">
        <v>82</v>
      </c>
      <c r="AV596" s="13" t="s">
        <v>80</v>
      </c>
      <c r="AW596" s="13" t="s">
        <v>36</v>
      </c>
      <c r="AX596" s="13" t="s">
        <v>73</v>
      </c>
      <c r="AY596" s="247" t="s">
        <v>492</v>
      </c>
    </row>
    <row r="597" spans="2:51" s="12" customFormat="1">
      <c r="B597" s="225"/>
      <c r="C597" s="226"/>
      <c r="D597" s="221" t="s">
        <v>513</v>
      </c>
      <c r="E597" s="248" t="s">
        <v>23</v>
      </c>
      <c r="F597" s="249" t="s">
        <v>1130</v>
      </c>
      <c r="G597" s="226"/>
      <c r="H597" s="250">
        <v>7.0999999999999994E-2</v>
      </c>
      <c r="I597" s="231"/>
      <c r="J597" s="226"/>
      <c r="K597" s="226"/>
      <c r="L597" s="232"/>
      <c r="M597" s="233"/>
      <c r="N597" s="234"/>
      <c r="O597" s="234"/>
      <c r="P597" s="234"/>
      <c r="Q597" s="234"/>
      <c r="R597" s="234"/>
      <c r="S597" s="234"/>
      <c r="T597" s="235"/>
      <c r="AT597" s="236" t="s">
        <v>513</v>
      </c>
      <c r="AU597" s="236" t="s">
        <v>82</v>
      </c>
      <c r="AV597" s="12" t="s">
        <v>82</v>
      </c>
      <c r="AW597" s="12" t="s">
        <v>36</v>
      </c>
      <c r="AX597" s="12" t="s">
        <v>73</v>
      </c>
      <c r="AY597" s="236" t="s">
        <v>492</v>
      </c>
    </row>
    <row r="598" spans="2:51" s="13" customFormat="1">
      <c r="B598" s="237"/>
      <c r="C598" s="238"/>
      <c r="D598" s="221" t="s">
        <v>513</v>
      </c>
      <c r="E598" s="239" t="s">
        <v>23</v>
      </c>
      <c r="F598" s="240" t="s">
        <v>1131</v>
      </c>
      <c r="G598" s="238"/>
      <c r="H598" s="241" t="s">
        <v>23</v>
      </c>
      <c r="I598" s="242"/>
      <c r="J598" s="238"/>
      <c r="K598" s="238"/>
      <c r="L598" s="243"/>
      <c r="M598" s="244"/>
      <c r="N598" s="245"/>
      <c r="O598" s="245"/>
      <c r="P598" s="245"/>
      <c r="Q598" s="245"/>
      <c r="R598" s="245"/>
      <c r="S598" s="245"/>
      <c r="T598" s="246"/>
      <c r="AT598" s="247" t="s">
        <v>513</v>
      </c>
      <c r="AU598" s="247" t="s">
        <v>82</v>
      </c>
      <c r="AV598" s="13" t="s">
        <v>80</v>
      </c>
      <c r="AW598" s="13" t="s">
        <v>36</v>
      </c>
      <c r="AX598" s="13" t="s">
        <v>73</v>
      </c>
      <c r="AY598" s="247" t="s">
        <v>492</v>
      </c>
    </row>
    <row r="599" spans="2:51" s="12" customFormat="1">
      <c r="B599" s="225"/>
      <c r="C599" s="226"/>
      <c r="D599" s="221" t="s">
        <v>513</v>
      </c>
      <c r="E599" s="248" t="s">
        <v>23</v>
      </c>
      <c r="F599" s="249" t="s">
        <v>1132</v>
      </c>
      <c r="G599" s="226"/>
      <c r="H599" s="250">
        <v>0.04</v>
      </c>
      <c r="I599" s="231"/>
      <c r="J599" s="226"/>
      <c r="K599" s="226"/>
      <c r="L599" s="232"/>
      <c r="M599" s="233"/>
      <c r="N599" s="234"/>
      <c r="O599" s="234"/>
      <c r="P599" s="234"/>
      <c r="Q599" s="234"/>
      <c r="R599" s="234"/>
      <c r="S599" s="234"/>
      <c r="T599" s="235"/>
      <c r="AT599" s="236" t="s">
        <v>513</v>
      </c>
      <c r="AU599" s="236" t="s">
        <v>82</v>
      </c>
      <c r="AV599" s="12" t="s">
        <v>82</v>
      </c>
      <c r="AW599" s="12" t="s">
        <v>36</v>
      </c>
      <c r="AX599" s="12" t="s">
        <v>73</v>
      </c>
      <c r="AY599" s="236" t="s">
        <v>492</v>
      </c>
    </row>
    <row r="600" spans="2:51" s="13" customFormat="1">
      <c r="B600" s="237"/>
      <c r="C600" s="238"/>
      <c r="D600" s="221" t="s">
        <v>513</v>
      </c>
      <c r="E600" s="239" t="s">
        <v>23</v>
      </c>
      <c r="F600" s="240" t="s">
        <v>1133</v>
      </c>
      <c r="G600" s="238"/>
      <c r="H600" s="241" t="s">
        <v>23</v>
      </c>
      <c r="I600" s="242"/>
      <c r="J600" s="238"/>
      <c r="K600" s="238"/>
      <c r="L600" s="243"/>
      <c r="M600" s="244"/>
      <c r="N600" s="245"/>
      <c r="O600" s="245"/>
      <c r="P600" s="245"/>
      <c r="Q600" s="245"/>
      <c r="R600" s="245"/>
      <c r="S600" s="245"/>
      <c r="T600" s="246"/>
      <c r="AT600" s="247" t="s">
        <v>513</v>
      </c>
      <c r="AU600" s="247" t="s">
        <v>82</v>
      </c>
      <c r="AV600" s="13" t="s">
        <v>80</v>
      </c>
      <c r="AW600" s="13" t="s">
        <v>36</v>
      </c>
      <c r="AX600" s="13" t="s">
        <v>73</v>
      </c>
      <c r="AY600" s="247" t="s">
        <v>492</v>
      </c>
    </row>
    <row r="601" spans="2:51" s="12" customFormat="1">
      <c r="B601" s="225"/>
      <c r="C601" s="226"/>
      <c r="D601" s="221" t="s">
        <v>513</v>
      </c>
      <c r="E601" s="248" t="s">
        <v>23</v>
      </c>
      <c r="F601" s="249" t="s">
        <v>1134</v>
      </c>
      <c r="G601" s="226"/>
      <c r="H601" s="250">
        <v>4.3999999999999997E-2</v>
      </c>
      <c r="I601" s="231"/>
      <c r="J601" s="226"/>
      <c r="K601" s="226"/>
      <c r="L601" s="232"/>
      <c r="M601" s="233"/>
      <c r="N601" s="234"/>
      <c r="O601" s="234"/>
      <c r="P601" s="234"/>
      <c r="Q601" s="234"/>
      <c r="R601" s="234"/>
      <c r="S601" s="234"/>
      <c r="T601" s="235"/>
      <c r="AT601" s="236" t="s">
        <v>513</v>
      </c>
      <c r="AU601" s="236" t="s">
        <v>82</v>
      </c>
      <c r="AV601" s="12" t="s">
        <v>82</v>
      </c>
      <c r="AW601" s="12" t="s">
        <v>36</v>
      </c>
      <c r="AX601" s="12" t="s">
        <v>73</v>
      </c>
      <c r="AY601" s="236" t="s">
        <v>492</v>
      </c>
    </row>
    <row r="602" spans="2:51" s="13" customFormat="1">
      <c r="B602" s="237"/>
      <c r="C602" s="238"/>
      <c r="D602" s="221" t="s">
        <v>513</v>
      </c>
      <c r="E602" s="239" t="s">
        <v>23</v>
      </c>
      <c r="F602" s="240" t="s">
        <v>1135</v>
      </c>
      <c r="G602" s="238"/>
      <c r="H602" s="241" t="s">
        <v>23</v>
      </c>
      <c r="I602" s="242"/>
      <c r="J602" s="238"/>
      <c r="K602" s="238"/>
      <c r="L602" s="243"/>
      <c r="M602" s="244"/>
      <c r="N602" s="245"/>
      <c r="O602" s="245"/>
      <c r="P602" s="245"/>
      <c r="Q602" s="245"/>
      <c r="R602" s="245"/>
      <c r="S602" s="245"/>
      <c r="T602" s="246"/>
      <c r="AT602" s="247" t="s">
        <v>513</v>
      </c>
      <c r="AU602" s="247" t="s">
        <v>82</v>
      </c>
      <c r="AV602" s="13" t="s">
        <v>80</v>
      </c>
      <c r="AW602" s="13" t="s">
        <v>36</v>
      </c>
      <c r="AX602" s="13" t="s">
        <v>73</v>
      </c>
      <c r="AY602" s="247" t="s">
        <v>492</v>
      </c>
    </row>
    <row r="603" spans="2:51" s="12" customFormat="1">
      <c r="B603" s="225"/>
      <c r="C603" s="226"/>
      <c r="D603" s="221" t="s">
        <v>513</v>
      </c>
      <c r="E603" s="248" t="s">
        <v>23</v>
      </c>
      <c r="F603" s="249" t="s">
        <v>1136</v>
      </c>
      <c r="G603" s="226"/>
      <c r="H603" s="250">
        <v>0.1</v>
      </c>
      <c r="I603" s="231"/>
      <c r="J603" s="226"/>
      <c r="K603" s="226"/>
      <c r="L603" s="232"/>
      <c r="M603" s="233"/>
      <c r="N603" s="234"/>
      <c r="O603" s="234"/>
      <c r="P603" s="234"/>
      <c r="Q603" s="234"/>
      <c r="R603" s="234"/>
      <c r="S603" s="234"/>
      <c r="T603" s="235"/>
      <c r="AT603" s="236" t="s">
        <v>513</v>
      </c>
      <c r="AU603" s="236" t="s">
        <v>82</v>
      </c>
      <c r="AV603" s="12" t="s">
        <v>82</v>
      </c>
      <c r="AW603" s="12" t="s">
        <v>36</v>
      </c>
      <c r="AX603" s="12" t="s">
        <v>73</v>
      </c>
      <c r="AY603" s="236" t="s">
        <v>492</v>
      </c>
    </row>
    <row r="604" spans="2:51" s="13" customFormat="1">
      <c r="B604" s="237"/>
      <c r="C604" s="238"/>
      <c r="D604" s="221" t="s">
        <v>513</v>
      </c>
      <c r="E604" s="239" t="s">
        <v>23</v>
      </c>
      <c r="F604" s="240" t="s">
        <v>1137</v>
      </c>
      <c r="G604" s="238"/>
      <c r="H604" s="241" t="s">
        <v>23</v>
      </c>
      <c r="I604" s="242"/>
      <c r="J604" s="238"/>
      <c r="K604" s="238"/>
      <c r="L604" s="243"/>
      <c r="M604" s="244"/>
      <c r="N604" s="245"/>
      <c r="O604" s="245"/>
      <c r="P604" s="245"/>
      <c r="Q604" s="245"/>
      <c r="R604" s="245"/>
      <c r="S604" s="245"/>
      <c r="T604" s="246"/>
      <c r="AT604" s="247" t="s">
        <v>513</v>
      </c>
      <c r="AU604" s="247" t="s">
        <v>82</v>
      </c>
      <c r="AV604" s="13" t="s">
        <v>80</v>
      </c>
      <c r="AW604" s="13" t="s">
        <v>36</v>
      </c>
      <c r="AX604" s="13" t="s">
        <v>73</v>
      </c>
      <c r="AY604" s="247" t="s">
        <v>492</v>
      </c>
    </row>
    <row r="605" spans="2:51" s="12" customFormat="1">
      <c r="B605" s="225"/>
      <c r="C605" s="226"/>
      <c r="D605" s="221" t="s">
        <v>513</v>
      </c>
      <c r="E605" s="248" t="s">
        <v>23</v>
      </c>
      <c r="F605" s="249" t="s">
        <v>1138</v>
      </c>
      <c r="G605" s="226"/>
      <c r="H605" s="250">
        <v>5.6000000000000001E-2</v>
      </c>
      <c r="I605" s="231"/>
      <c r="J605" s="226"/>
      <c r="K605" s="226"/>
      <c r="L605" s="232"/>
      <c r="M605" s="233"/>
      <c r="N605" s="234"/>
      <c r="O605" s="234"/>
      <c r="P605" s="234"/>
      <c r="Q605" s="234"/>
      <c r="R605" s="234"/>
      <c r="S605" s="234"/>
      <c r="T605" s="235"/>
      <c r="AT605" s="236" t="s">
        <v>513</v>
      </c>
      <c r="AU605" s="236" t="s">
        <v>82</v>
      </c>
      <c r="AV605" s="12" t="s">
        <v>82</v>
      </c>
      <c r="AW605" s="12" t="s">
        <v>36</v>
      </c>
      <c r="AX605" s="12" t="s">
        <v>73</v>
      </c>
      <c r="AY605" s="236" t="s">
        <v>492</v>
      </c>
    </row>
    <row r="606" spans="2:51" s="13" customFormat="1">
      <c r="B606" s="237"/>
      <c r="C606" s="238"/>
      <c r="D606" s="221" t="s">
        <v>513</v>
      </c>
      <c r="E606" s="239" t="s">
        <v>23</v>
      </c>
      <c r="F606" s="240" t="s">
        <v>1139</v>
      </c>
      <c r="G606" s="238"/>
      <c r="H606" s="241" t="s">
        <v>23</v>
      </c>
      <c r="I606" s="242"/>
      <c r="J606" s="238"/>
      <c r="K606" s="238"/>
      <c r="L606" s="243"/>
      <c r="M606" s="244"/>
      <c r="N606" s="245"/>
      <c r="O606" s="245"/>
      <c r="P606" s="245"/>
      <c r="Q606" s="245"/>
      <c r="R606" s="245"/>
      <c r="S606" s="245"/>
      <c r="T606" s="246"/>
      <c r="AT606" s="247" t="s">
        <v>513</v>
      </c>
      <c r="AU606" s="247" t="s">
        <v>82</v>
      </c>
      <c r="AV606" s="13" t="s">
        <v>80</v>
      </c>
      <c r="AW606" s="13" t="s">
        <v>36</v>
      </c>
      <c r="AX606" s="13" t="s">
        <v>73</v>
      </c>
      <c r="AY606" s="247" t="s">
        <v>492</v>
      </c>
    </row>
    <row r="607" spans="2:51" s="12" customFormat="1">
      <c r="B607" s="225"/>
      <c r="C607" s="226"/>
      <c r="D607" s="221" t="s">
        <v>513</v>
      </c>
      <c r="E607" s="248" t="s">
        <v>23</v>
      </c>
      <c r="F607" s="249" t="s">
        <v>1140</v>
      </c>
      <c r="G607" s="226"/>
      <c r="H607" s="250">
        <v>3.9E-2</v>
      </c>
      <c r="I607" s="231"/>
      <c r="J607" s="226"/>
      <c r="K607" s="226"/>
      <c r="L607" s="232"/>
      <c r="M607" s="233"/>
      <c r="N607" s="234"/>
      <c r="O607" s="234"/>
      <c r="P607" s="234"/>
      <c r="Q607" s="234"/>
      <c r="R607" s="234"/>
      <c r="S607" s="234"/>
      <c r="T607" s="235"/>
      <c r="AT607" s="236" t="s">
        <v>513</v>
      </c>
      <c r="AU607" s="236" t="s">
        <v>82</v>
      </c>
      <c r="AV607" s="12" t="s">
        <v>82</v>
      </c>
      <c r="AW607" s="12" t="s">
        <v>36</v>
      </c>
      <c r="AX607" s="12" t="s">
        <v>73</v>
      </c>
      <c r="AY607" s="236" t="s">
        <v>492</v>
      </c>
    </row>
    <row r="608" spans="2:51" s="13" customFormat="1">
      <c r="B608" s="237"/>
      <c r="C608" s="238"/>
      <c r="D608" s="221" t="s">
        <v>513</v>
      </c>
      <c r="E608" s="239" t="s">
        <v>23</v>
      </c>
      <c r="F608" s="240" t="s">
        <v>1141</v>
      </c>
      <c r="G608" s="238"/>
      <c r="H608" s="241" t="s">
        <v>23</v>
      </c>
      <c r="I608" s="242"/>
      <c r="J608" s="238"/>
      <c r="K608" s="238"/>
      <c r="L608" s="243"/>
      <c r="M608" s="244"/>
      <c r="N608" s="245"/>
      <c r="O608" s="245"/>
      <c r="P608" s="245"/>
      <c r="Q608" s="245"/>
      <c r="R608" s="245"/>
      <c r="S608" s="245"/>
      <c r="T608" s="246"/>
      <c r="AT608" s="247" t="s">
        <v>513</v>
      </c>
      <c r="AU608" s="247" t="s">
        <v>82</v>
      </c>
      <c r="AV608" s="13" t="s">
        <v>80</v>
      </c>
      <c r="AW608" s="13" t="s">
        <v>36</v>
      </c>
      <c r="AX608" s="13" t="s">
        <v>73</v>
      </c>
      <c r="AY608" s="247" t="s">
        <v>492</v>
      </c>
    </row>
    <row r="609" spans="2:65" s="12" customFormat="1">
      <c r="B609" s="225"/>
      <c r="C609" s="226"/>
      <c r="D609" s="221" t="s">
        <v>513</v>
      </c>
      <c r="E609" s="248" t="s">
        <v>23</v>
      </c>
      <c r="F609" s="249" t="s">
        <v>1142</v>
      </c>
      <c r="G609" s="226"/>
      <c r="H609" s="250">
        <v>2.9000000000000001E-2</v>
      </c>
      <c r="I609" s="231"/>
      <c r="J609" s="226"/>
      <c r="K609" s="226"/>
      <c r="L609" s="232"/>
      <c r="M609" s="233"/>
      <c r="N609" s="234"/>
      <c r="O609" s="234"/>
      <c r="P609" s="234"/>
      <c r="Q609" s="234"/>
      <c r="R609" s="234"/>
      <c r="S609" s="234"/>
      <c r="T609" s="235"/>
      <c r="AT609" s="236" t="s">
        <v>513</v>
      </c>
      <c r="AU609" s="236" t="s">
        <v>82</v>
      </c>
      <c r="AV609" s="12" t="s">
        <v>82</v>
      </c>
      <c r="AW609" s="12" t="s">
        <v>36</v>
      </c>
      <c r="AX609" s="12" t="s">
        <v>73</v>
      </c>
      <c r="AY609" s="236" t="s">
        <v>492</v>
      </c>
    </row>
    <row r="610" spans="2:65" s="13" customFormat="1">
      <c r="B610" s="237"/>
      <c r="C610" s="238"/>
      <c r="D610" s="221" t="s">
        <v>513</v>
      </c>
      <c r="E610" s="239" t="s">
        <v>23</v>
      </c>
      <c r="F610" s="240" t="s">
        <v>1143</v>
      </c>
      <c r="G610" s="238"/>
      <c r="H610" s="241" t="s">
        <v>23</v>
      </c>
      <c r="I610" s="242"/>
      <c r="J610" s="238"/>
      <c r="K610" s="238"/>
      <c r="L610" s="243"/>
      <c r="M610" s="244"/>
      <c r="N610" s="245"/>
      <c r="O610" s="245"/>
      <c r="P610" s="245"/>
      <c r="Q610" s="245"/>
      <c r="R610" s="245"/>
      <c r="S610" s="245"/>
      <c r="T610" s="246"/>
      <c r="AT610" s="247" t="s">
        <v>513</v>
      </c>
      <c r="AU610" s="247" t="s">
        <v>82</v>
      </c>
      <c r="AV610" s="13" t="s">
        <v>80</v>
      </c>
      <c r="AW610" s="13" t="s">
        <v>36</v>
      </c>
      <c r="AX610" s="13" t="s">
        <v>73</v>
      </c>
      <c r="AY610" s="247" t="s">
        <v>492</v>
      </c>
    </row>
    <row r="611" spans="2:65" s="12" customFormat="1">
      <c r="B611" s="225"/>
      <c r="C611" s="226"/>
      <c r="D611" s="221" t="s">
        <v>513</v>
      </c>
      <c r="E611" s="248" t="s">
        <v>23</v>
      </c>
      <c r="F611" s="249" t="s">
        <v>1144</v>
      </c>
      <c r="G611" s="226"/>
      <c r="H611" s="250">
        <v>0.13800000000000001</v>
      </c>
      <c r="I611" s="231"/>
      <c r="J611" s="226"/>
      <c r="K611" s="226"/>
      <c r="L611" s="232"/>
      <c r="M611" s="233"/>
      <c r="N611" s="234"/>
      <c r="O611" s="234"/>
      <c r="P611" s="234"/>
      <c r="Q611" s="234"/>
      <c r="R611" s="234"/>
      <c r="S611" s="234"/>
      <c r="T611" s="235"/>
      <c r="AT611" s="236" t="s">
        <v>513</v>
      </c>
      <c r="AU611" s="236" t="s">
        <v>82</v>
      </c>
      <c r="AV611" s="12" t="s">
        <v>82</v>
      </c>
      <c r="AW611" s="12" t="s">
        <v>36</v>
      </c>
      <c r="AX611" s="12" t="s">
        <v>73</v>
      </c>
      <c r="AY611" s="236" t="s">
        <v>492</v>
      </c>
    </row>
    <row r="612" spans="2:65" s="13" customFormat="1">
      <c r="B612" s="237"/>
      <c r="C612" s="238"/>
      <c r="D612" s="221" t="s">
        <v>513</v>
      </c>
      <c r="E612" s="239" t="s">
        <v>23</v>
      </c>
      <c r="F612" s="240" t="s">
        <v>1145</v>
      </c>
      <c r="G612" s="238"/>
      <c r="H612" s="241" t="s">
        <v>23</v>
      </c>
      <c r="I612" s="242"/>
      <c r="J612" s="238"/>
      <c r="K612" s="238"/>
      <c r="L612" s="243"/>
      <c r="M612" s="244"/>
      <c r="N612" s="245"/>
      <c r="O612" s="245"/>
      <c r="P612" s="245"/>
      <c r="Q612" s="245"/>
      <c r="R612" s="245"/>
      <c r="S612" s="245"/>
      <c r="T612" s="246"/>
      <c r="AT612" s="247" t="s">
        <v>513</v>
      </c>
      <c r="AU612" s="247" t="s">
        <v>82</v>
      </c>
      <c r="AV612" s="13" t="s">
        <v>80</v>
      </c>
      <c r="AW612" s="13" t="s">
        <v>36</v>
      </c>
      <c r="AX612" s="13" t="s">
        <v>73</v>
      </c>
      <c r="AY612" s="247" t="s">
        <v>492</v>
      </c>
    </row>
    <row r="613" spans="2:65" s="12" customFormat="1">
      <c r="B613" s="225"/>
      <c r="C613" s="226"/>
      <c r="D613" s="221" t="s">
        <v>513</v>
      </c>
      <c r="E613" s="248" t="s">
        <v>23</v>
      </c>
      <c r="F613" s="249" t="s">
        <v>1146</v>
      </c>
      <c r="G613" s="226"/>
      <c r="H613" s="250">
        <v>8.5000000000000006E-2</v>
      </c>
      <c r="I613" s="231"/>
      <c r="J613" s="226"/>
      <c r="K613" s="226"/>
      <c r="L613" s="232"/>
      <c r="M613" s="233"/>
      <c r="N613" s="234"/>
      <c r="O613" s="234"/>
      <c r="P613" s="234"/>
      <c r="Q613" s="234"/>
      <c r="R613" s="234"/>
      <c r="S613" s="234"/>
      <c r="T613" s="235"/>
      <c r="AT613" s="236" t="s">
        <v>513</v>
      </c>
      <c r="AU613" s="236" t="s">
        <v>82</v>
      </c>
      <c r="AV613" s="12" t="s">
        <v>82</v>
      </c>
      <c r="AW613" s="12" t="s">
        <v>36</v>
      </c>
      <c r="AX613" s="12" t="s">
        <v>73</v>
      </c>
      <c r="AY613" s="236" t="s">
        <v>492</v>
      </c>
    </row>
    <row r="614" spans="2:65" s="13" customFormat="1">
      <c r="B614" s="237"/>
      <c r="C614" s="238"/>
      <c r="D614" s="221" t="s">
        <v>513</v>
      </c>
      <c r="E614" s="239" t="s">
        <v>23</v>
      </c>
      <c r="F614" s="240" t="s">
        <v>1147</v>
      </c>
      <c r="G614" s="238"/>
      <c r="H614" s="241" t="s">
        <v>23</v>
      </c>
      <c r="I614" s="242"/>
      <c r="J614" s="238"/>
      <c r="K614" s="238"/>
      <c r="L614" s="243"/>
      <c r="M614" s="244"/>
      <c r="N614" s="245"/>
      <c r="O614" s="245"/>
      <c r="P614" s="245"/>
      <c r="Q614" s="245"/>
      <c r="R614" s="245"/>
      <c r="S614" s="245"/>
      <c r="T614" s="246"/>
      <c r="AT614" s="247" t="s">
        <v>513</v>
      </c>
      <c r="AU614" s="247" t="s">
        <v>82</v>
      </c>
      <c r="AV614" s="13" t="s">
        <v>80</v>
      </c>
      <c r="AW614" s="13" t="s">
        <v>36</v>
      </c>
      <c r="AX614" s="13" t="s">
        <v>73</v>
      </c>
      <c r="AY614" s="247" t="s">
        <v>492</v>
      </c>
    </row>
    <row r="615" spans="2:65" s="12" customFormat="1">
      <c r="B615" s="225"/>
      <c r="C615" s="226"/>
      <c r="D615" s="221" t="s">
        <v>513</v>
      </c>
      <c r="E615" s="248" t="s">
        <v>23</v>
      </c>
      <c r="F615" s="249" t="s">
        <v>1140</v>
      </c>
      <c r="G615" s="226"/>
      <c r="H615" s="250">
        <v>3.9E-2</v>
      </c>
      <c r="I615" s="231"/>
      <c r="J615" s="226"/>
      <c r="K615" s="226"/>
      <c r="L615" s="232"/>
      <c r="M615" s="233"/>
      <c r="N615" s="234"/>
      <c r="O615" s="234"/>
      <c r="P615" s="234"/>
      <c r="Q615" s="234"/>
      <c r="R615" s="234"/>
      <c r="S615" s="234"/>
      <c r="T615" s="235"/>
      <c r="AT615" s="236" t="s">
        <v>513</v>
      </c>
      <c r="AU615" s="236" t="s">
        <v>82</v>
      </c>
      <c r="AV615" s="12" t="s">
        <v>82</v>
      </c>
      <c r="AW615" s="12" t="s">
        <v>36</v>
      </c>
      <c r="AX615" s="12" t="s">
        <v>73</v>
      </c>
      <c r="AY615" s="236" t="s">
        <v>492</v>
      </c>
    </row>
    <row r="616" spans="2:65" s="14" customFormat="1">
      <c r="B616" s="251"/>
      <c r="C616" s="252"/>
      <c r="D616" s="221" t="s">
        <v>513</v>
      </c>
      <c r="E616" s="275" t="s">
        <v>23</v>
      </c>
      <c r="F616" s="276" t="s">
        <v>560</v>
      </c>
      <c r="G616" s="252"/>
      <c r="H616" s="277">
        <v>1.1080000000000001</v>
      </c>
      <c r="I616" s="256"/>
      <c r="J616" s="252"/>
      <c r="K616" s="252"/>
      <c r="L616" s="257"/>
      <c r="M616" s="258"/>
      <c r="N616" s="259"/>
      <c r="O616" s="259"/>
      <c r="P616" s="259"/>
      <c r="Q616" s="259"/>
      <c r="R616" s="259"/>
      <c r="S616" s="259"/>
      <c r="T616" s="260"/>
      <c r="AT616" s="261" t="s">
        <v>513</v>
      </c>
      <c r="AU616" s="261" t="s">
        <v>82</v>
      </c>
      <c r="AV616" s="14" t="s">
        <v>502</v>
      </c>
      <c r="AW616" s="14" t="s">
        <v>36</v>
      </c>
      <c r="AX616" s="14" t="s">
        <v>80</v>
      </c>
      <c r="AY616" s="261" t="s">
        <v>492</v>
      </c>
    </row>
    <row r="617" spans="2:65" s="12" customFormat="1">
      <c r="B617" s="225"/>
      <c r="C617" s="226"/>
      <c r="D617" s="227" t="s">
        <v>513</v>
      </c>
      <c r="E617" s="226"/>
      <c r="F617" s="229" t="s">
        <v>1148</v>
      </c>
      <c r="G617" s="226"/>
      <c r="H617" s="230">
        <v>1.2190000000000001</v>
      </c>
      <c r="I617" s="231"/>
      <c r="J617" s="226"/>
      <c r="K617" s="226"/>
      <c r="L617" s="232"/>
      <c r="M617" s="233"/>
      <c r="N617" s="234"/>
      <c r="O617" s="234"/>
      <c r="P617" s="234"/>
      <c r="Q617" s="234"/>
      <c r="R617" s="234"/>
      <c r="S617" s="234"/>
      <c r="T617" s="235"/>
      <c r="AT617" s="236" t="s">
        <v>513</v>
      </c>
      <c r="AU617" s="236" t="s">
        <v>82</v>
      </c>
      <c r="AV617" s="12" t="s">
        <v>82</v>
      </c>
      <c r="AW617" s="12" t="s">
        <v>6</v>
      </c>
      <c r="AX617" s="12" t="s">
        <v>80</v>
      </c>
      <c r="AY617" s="236" t="s">
        <v>492</v>
      </c>
    </row>
    <row r="618" spans="2:65" s="1" customFormat="1" ht="16.5" customHeight="1">
      <c r="B618" s="42"/>
      <c r="C618" s="278" t="s">
        <v>1149</v>
      </c>
      <c r="D618" s="278" t="s">
        <v>1110</v>
      </c>
      <c r="E618" s="279" t="s">
        <v>1150</v>
      </c>
      <c r="F618" s="280" t="s">
        <v>1151</v>
      </c>
      <c r="G618" s="281" t="s">
        <v>795</v>
      </c>
      <c r="H618" s="282">
        <v>8.1000000000000003E-2</v>
      </c>
      <c r="I618" s="283"/>
      <c r="J618" s="284">
        <f>ROUND(I618*H618,2)</f>
        <v>0</v>
      </c>
      <c r="K618" s="280" t="s">
        <v>23</v>
      </c>
      <c r="L618" s="285"/>
      <c r="M618" s="286" t="s">
        <v>23</v>
      </c>
      <c r="N618" s="287" t="s">
        <v>44</v>
      </c>
      <c r="O618" s="43"/>
      <c r="P618" s="218">
        <f>O618*H618</f>
        <v>0</v>
      </c>
      <c r="Q618" s="218">
        <v>1</v>
      </c>
      <c r="R618" s="218">
        <f>Q618*H618</f>
        <v>8.1000000000000003E-2</v>
      </c>
      <c r="S618" s="218">
        <v>0</v>
      </c>
      <c r="T618" s="219">
        <f>S618*H618</f>
        <v>0</v>
      </c>
      <c r="AR618" s="25" t="s">
        <v>604</v>
      </c>
      <c r="AT618" s="25" t="s">
        <v>1110</v>
      </c>
      <c r="AU618" s="25" t="s">
        <v>82</v>
      </c>
      <c r="AY618" s="25" t="s">
        <v>492</v>
      </c>
      <c r="BE618" s="220">
        <f>IF(N618="základní",J618,0)</f>
        <v>0</v>
      </c>
      <c r="BF618" s="220">
        <f>IF(N618="snížená",J618,0)</f>
        <v>0</v>
      </c>
      <c r="BG618" s="220">
        <f>IF(N618="zákl. přenesená",J618,0)</f>
        <v>0</v>
      </c>
      <c r="BH618" s="220">
        <f>IF(N618="sníž. přenesená",J618,0)</f>
        <v>0</v>
      </c>
      <c r="BI618" s="220">
        <f>IF(N618="nulová",J618,0)</f>
        <v>0</v>
      </c>
      <c r="BJ618" s="25" t="s">
        <v>80</v>
      </c>
      <c r="BK618" s="220">
        <f>ROUND(I618*H618,2)</f>
        <v>0</v>
      </c>
      <c r="BL618" s="25" t="s">
        <v>502</v>
      </c>
      <c r="BM618" s="25" t="s">
        <v>1152</v>
      </c>
    </row>
    <row r="619" spans="2:65" s="1" customFormat="1">
      <c r="B619" s="42"/>
      <c r="C619" s="64"/>
      <c r="D619" s="221" t="s">
        <v>506</v>
      </c>
      <c r="E619" s="64"/>
      <c r="F619" s="222" t="s">
        <v>1151</v>
      </c>
      <c r="G619" s="64"/>
      <c r="H619" s="64"/>
      <c r="I619" s="177"/>
      <c r="J619" s="64"/>
      <c r="K619" s="64"/>
      <c r="L619" s="62"/>
      <c r="M619" s="223"/>
      <c r="N619" s="43"/>
      <c r="O619" s="43"/>
      <c r="P619" s="43"/>
      <c r="Q619" s="43"/>
      <c r="R619" s="43"/>
      <c r="S619" s="43"/>
      <c r="T619" s="79"/>
      <c r="AT619" s="25" t="s">
        <v>506</v>
      </c>
      <c r="AU619" s="25" t="s">
        <v>82</v>
      </c>
    </row>
    <row r="620" spans="2:65" s="13" customFormat="1">
      <c r="B620" s="237"/>
      <c r="C620" s="238"/>
      <c r="D620" s="221" t="s">
        <v>513</v>
      </c>
      <c r="E620" s="239" t="s">
        <v>23</v>
      </c>
      <c r="F620" s="240" t="s">
        <v>1153</v>
      </c>
      <c r="G620" s="238"/>
      <c r="H620" s="241" t="s">
        <v>23</v>
      </c>
      <c r="I620" s="242"/>
      <c r="J620" s="238"/>
      <c r="K620" s="238"/>
      <c r="L620" s="243"/>
      <c r="M620" s="244"/>
      <c r="N620" s="245"/>
      <c r="O620" s="245"/>
      <c r="P620" s="245"/>
      <c r="Q620" s="245"/>
      <c r="R620" s="245"/>
      <c r="S620" s="245"/>
      <c r="T620" s="246"/>
      <c r="AT620" s="247" t="s">
        <v>513</v>
      </c>
      <c r="AU620" s="247" t="s">
        <v>82</v>
      </c>
      <c r="AV620" s="13" t="s">
        <v>80</v>
      </c>
      <c r="AW620" s="13" t="s">
        <v>36</v>
      </c>
      <c r="AX620" s="13" t="s">
        <v>73</v>
      </c>
      <c r="AY620" s="247" t="s">
        <v>492</v>
      </c>
    </row>
    <row r="621" spans="2:65" s="12" customFormat="1">
      <c r="B621" s="225"/>
      <c r="C621" s="226"/>
      <c r="D621" s="221" t="s">
        <v>513</v>
      </c>
      <c r="E621" s="248" t="s">
        <v>23</v>
      </c>
      <c r="F621" s="249" t="s">
        <v>1154</v>
      </c>
      <c r="G621" s="226"/>
      <c r="H621" s="250">
        <v>8.9999999999999993E-3</v>
      </c>
      <c r="I621" s="231"/>
      <c r="J621" s="226"/>
      <c r="K621" s="226"/>
      <c r="L621" s="232"/>
      <c r="M621" s="233"/>
      <c r="N621" s="234"/>
      <c r="O621" s="234"/>
      <c r="P621" s="234"/>
      <c r="Q621" s="234"/>
      <c r="R621" s="234"/>
      <c r="S621" s="234"/>
      <c r="T621" s="235"/>
      <c r="AT621" s="236" t="s">
        <v>513</v>
      </c>
      <c r="AU621" s="236" t="s">
        <v>82</v>
      </c>
      <c r="AV621" s="12" t="s">
        <v>82</v>
      </c>
      <c r="AW621" s="12" t="s">
        <v>36</v>
      </c>
      <c r="AX621" s="12" t="s">
        <v>73</v>
      </c>
      <c r="AY621" s="236" t="s">
        <v>492</v>
      </c>
    </row>
    <row r="622" spans="2:65" s="13" customFormat="1">
      <c r="B622" s="237"/>
      <c r="C622" s="238"/>
      <c r="D622" s="221" t="s">
        <v>513</v>
      </c>
      <c r="E622" s="239" t="s">
        <v>23</v>
      </c>
      <c r="F622" s="240" t="s">
        <v>1155</v>
      </c>
      <c r="G622" s="238"/>
      <c r="H622" s="241" t="s">
        <v>23</v>
      </c>
      <c r="I622" s="242"/>
      <c r="J622" s="238"/>
      <c r="K622" s="238"/>
      <c r="L622" s="243"/>
      <c r="M622" s="244"/>
      <c r="N622" s="245"/>
      <c r="O622" s="245"/>
      <c r="P622" s="245"/>
      <c r="Q622" s="245"/>
      <c r="R622" s="245"/>
      <c r="S622" s="245"/>
      <c r="T622" s="246"/>
      <c r="AT622" s="247" t="s">
        <v>513</v>
      </c>
      <c r="AU622" s="247" t="s">
        <v>82</v>
      </c>
      <c r="AV622" s="13" t="s">
        <v>80</v>
      </c>
      <c r="AW622" s="13" t="s">
        <v>36</v>
      </c>
      <c r="AX622" s="13" t="s">
        <v>73</v>
      </c>
      <c r="AY622" s="247" t="s">
        <v>492</v>
      </c>
    </row>
    <row r="623" spans="2:65" s="12" customFormat="1">
      <c r="B623" s="225"/>
      <c r="C623" s="226"/>
      <c r="D623" s="221" t="s">
        <v>513</v>
      </c>
      <c r="E623" s="248" t="s">
        <v>23</v>
      </c>
      <c r="F623" s="249" t="s">
        <v>1156</v>
      </c>
      <c r="G623" s="226"/>
      <c r="H623" s="250">
        <v>2.1999999999999999E-2</v>
      </c>
      <c r="I623" s="231"/>
      <c r="J623" s="226"/>
      <c r="K623" s="226"/>
      <c r="L623" s="232"/>
      <c r="M623" s="233"/>
      <c r="N623" s="234"/>
      <c r="O623" s="234"/>
      <c r="P623" s="234"/>
      <c r="Q623" s="234"/>
      <c r="R623" s="234"/>
      <c r="S623" s="234"/>
      <c r="T623" s="235"/>
      <c r="AT623" s="236" t="s">
        <v>513</v>
      </c>
      <c r="AU623" s="236" t="s">
        <v>82</v>
      </c>
      <c r="AV623" s="12" t="s">
        <v>82</v>
      </c>
      <c r="AW623" s="12" t="s">
        <v>36</v>
      </c>
      <c r="AX623" s="12" t="s">
        <v>73</v>
      </c>
      <c r="AY623" s="236" t="s">
        <v>492</v>
      </c>
    </row>
    <row r="624" spans="2:65" s="13" customFormat="1">
      <c r="B624" s="237"/>
      <c r="C624" s="238"/>
      <c r="D624" s="221" t="s">
        <v>513</v>
      </c>
      <c r="E624" s="239" t="s">
        <v>23</v>
      </c>
      <c r="F624" s="240" t="s">
        <v>1157</v>
      </c>
      <c r="G624" s="238"/>
      <c r="H624" s="241" t="s">
        <v>23</v>
      </c>
      <c r="I624" s="242"/>
      <c r="J624" s="238"/>
      <c r="K624" s="238"/>
      <c r="L624" s="243"/>
      <c r="M624" s="244"/>
      <c r="N624" s="245"/>
      <c r="O624" s="245"/>
      <c r="P624" s="245"/>
      <c r="Q624" s="245"/>
      <c r="R624" s="245"/>
      <c r="S624" s="245"/>
      <c r="T624" s="246"/>
      <c r="AT624" s="247" t="s">
        <v>513</v>
      </c>
      <c r="AU624" s="247" t="s">
        <v>82</v>
      </c>
      <c r="AV624" s="13" t="s">
        <v>80</v>
      </c>
      <c r="AW624" s="13" t="s">
        <v>36</v>
      </c>
      <c r="AX624" s="13" t="s">
        <v>73</v>
      </c>
      <c r="AY624" s="247" t="s">
        <v>492</v>
      </c>
    </row>
    <row r="625" spans="2:65" s="12" customFormat="1">
      <c r="B625" s="225"/>
      <c r="C625" s="226"/>
      <c r="D625" s="221" t="s">
        <v>513</v>
      </c>
      <c r="E625" s="248" t="s">
        <v>23</v>
      </c>
      <c r="F625" s="249" t="s">
        <v>1158</v>
      </c>
      <c r="G625" s="226"/>
      <c r="H625" s="250">
        <v>1.2999999999999999E-2</v>
      </c>
      <c r="I625" s="231"/>
      <c r="J625" s="226"/>
      <c r="K625" s="226"/>
      <c r="L625" s="232"/>
      <c r="M625" s="233"/>
      <c r="N625" s="234"/>
      <c r="O625" s="234"/>
      <c r="P625" s="234"/>
      <c r="Q625" s="234"/>
      <c r="R625" s="234"/>
      <c r="S625" s="234"/>
      <c r="T625" s="235"/>
      <c r="AT625" s="236" t="s">
        <v>513</v>
      </c>
      <c r="AU625" s="236" t="s">
        <v>82</v>
      </c>
      <c r="AV625" s="12" t="s">
        <v>82</v>
      </c>
      <c r="AW625" s="12" t="s">
        <v>36</v>
      </c>
      <c r="AX625" s="12" t="s">
        <v>73</v>
      </c>
      <c r="AY625" s="236" t="s">
        <v>492</v>
      </c>
    </row>
    <row r="626" spans="2:65" s="13" customFormat="1">
      <c r="B626" s="237"/>
      <c r="C626" s="238"/>
      <c r="D626" s="221" t="s">
        <v>513</v>
      </c>
      <c r="E626" s="239" t="s">
        <v>23</v>
      </c>
      <c r="F626" s="240" t="s">
        <v>1159</v>
      </c>
      <c r="G626" s="238"/>
      <c r="H626" s="241" t="s">
        <v>23</v>
      </c>
      <c r="I626" s="242"/>
      <c r="J626" s="238"/>
      <c r="K626" s="238"/>
      <c r="L626" s="243"/>
      <c r="M626" s="244"/>
      <c r="N626" s="245"/>
      <c r="O626" s="245"/>
      <c r="P626" s="245"/>
      <c r="Q626" s="245"/>
      <c r="R626" s="245"/>
      <c r="S626" s="245"/>
      <c r="T626" s="246"/>
      <c r="AT626" s="247" t="s">
        <v>513</v>
      </c>
      <c r="AU626" s="247" t="s">
        <v>82</v>
      </c>
      <c r="AV626" s="13" t="s">
        <v>80</v>
      </c>
      <c r="AW626" s="13" t="s">
        <v>36</v>
      </c>
      <c r="AX626" s="13" t="s">
        <v>73</v>
      </c>
      <c r="AY626" s="247" t="s">
        <v>492</v>
      </c>
    </row>
    <row r="627" spans="2:65" s="12" customFormat="1">
      <c r="B627" s="225"/>
      <c r="C627" s="226"/>
      <c r="D627" s="221" t="s">
        <v>513</v>
      </c>
      <c r="E627" s="248" t="s">
        <v>23</v>
      </c>
      <c r="F627" s="249" t="s">
        <v>1160</v>
      </c>
      <c r="G627" s="226"/>
      <c r="H627" s="250">
        <v>0.03</v>
      </c>
      <c r="I627" s="231"/>
      <c r="J627" s="226"/>
      <c r="K627" s="226"/>
      <c r="L627" s="232"/>
      <c r="M627" s="233"/>
      <c r="N627" s="234"/>
      <c r="O627" s="234"/>
      <c r="P627" s="234"/>
      <c r="Q627" s="234"/>
      <c r="R627" s="234"/>
      <c r="S627" s="234"/>
      <c r="T627" s="235"/>
      <c r="AT627" s="236" t="s">
        <v>513</v>
      </c>
      <c r="AU627" s="236" t="s">
        <v>82</v>
      </c>
      <c r="AV627" s="12" t="s">
        <v>82</v>
      </c>
      <c r="AW627" s="12" t="s">
        <v>36</v>
      </c>
      <c r="AX627" s="12" t="s">
        <v>73</v>
      </c>
      <c r="AY627" s="236" t="s">
        <v>492</v>
      </c>
    </row>
    <row r="628" spans="2:65" s="14" customFormat="1">
      <c r="B628" s="251"/>
      <c r="C628" s="252"/>
      <c r="D628" s="221" t="s">
        <v>513</v>
      </c>
      <c r="E628" s="275" t="s">
        <v>23</v>
      </c>
      <c r="F628" s="276" t="s">
        <v>560</v>
      </c>
      <c r="G628" s="252"/>
      <c r="H628" s="277">
        <v>7.3999999999999996E-2</v>
      </c>
      <c r="I628" s="256"/>
      <c r="J628" s="252"/>
      <c r="K628" s="252"/>
      <c r="L628" s="257"/>
      <c r="M628" s="258"/>
      <c r="N628" s="259"/>
      <c r="O628" s="259"/>
      <c r="P628" s="259"/>
      <c r="Q628" s="259"/>
      <c r="R628" s="259"/>
      <c r="S628" s="259"/>
      <c r="T628" s="260"/>
      <c r="AT628" s="261" t="s">
        <v>513</v>
      </c>
      <c r="AU628" s="261" t="s">
        <v>82</v>
      </c>
      <c r="AV628" s="14" t="s">
        <v>502</v>
      </c>
      <c r="AW628" s="14" t="s">
        <v>36</v>
      </c>
      <c r="AX628" s="14" t="s">
        <v>80</v>
      </c>
      <c r="AY628" s="261" t="s">
        <v>492</v>
      </c>
    </row>
    <row r="629" spans="2:65" s="12" customFormat="1">
      <c r="B629" s="225"/>
      <c r="C629" s="226"/>
      <c r="D629" s="227" t="s">
        <v>513</v>
      </c>
      <c r="E629" s="226"/>
      <c r="F629" s="229" t="s">
        <v>1161</v>
      </c>
      <c r="G629" s="226"/>
      <c r="H629" s="230">
        <v>8.1000000000000003E-2</v>
      </c>
      <c r="I629" s="231"/>
      <c r="J629" s="226"/>
      <c r="K629" s="226"/>
      <c r="L629" s="232"/>
      <c r="M629" s="233"/>
      <c r="N629" s="234"/>
      <c r="O629" s="234"/>
      <c r="P629" s="234"/>
      <c r="Q629" s="234"/>
      <c r="R629" s="234"/>
      <c r="S629" s="234"/>
      <c r="T629" s="235"/>
      <c r="AT629" s="236" t="s">
        <v>513</v>
      </c>
      <c r="AU629" s="236" t="s">
        <v>82</v>
      </c>
      <c r="AV629" s="12" t="s">
        <v>82</v>
      </c>
      <c r="AW629" s="12" t="s">
        <v>6</v>
      </c>
      <c r="AX629" s="12" t="s">
        <v>80</v>
      </c>
      <c r="AY629" s="236" t="s">
        <v>492</v>
      </c>
    </row>
    <row r="630" spans="2:65" s="1" customFormat="1" ht="16.5" customHeight="1">
      <c r="B630" s="42"/>
      <c r="C630" s="278" t="s">
        <v>1162</v>
      </c>
      <c r="D630" s="278" t="s">
        <v>1110</v>
      </c>
      <c r="E630" s="279" t="s">
        <v>1163</v>
      </c>
      <c r="F630" s="280" t="s">
        <v>1164</v>
      </c>
      <c r="G630" s="281" t="s">
        <v>795</v>
      </c>
      <c r="H630" s="282">
        <v>0.497</v>
      </c>
      <c r="I630" s="283"/>
      <c r="J630" s="284">
        <f>ROUND(I630*H630,2)</f>
        <v>0</v>
      </c>
      <c r="K630" s="280" t="s">
        <v>23</v>
      </c>
      <c r="L630" s="285"/>
      <c r="M630" s="286" t="s">
        <v>23</v>
      </c>
      <c r="N630" s="287" t="s">
        <v>44</v>
      </c>
      <c r="O630" s="43"/>
      <c r="P630" s="218">
        <f>O630*H630</f>
        <v>0</v>
      </c>
      <c r="Q630" s="218">
        <v>1</v>
      </c>
      <c r="R630" s="218">
        <f>Q630*H630</f>
        <v>0.497</v>
      </c>
      <c r="S630" s="218">
        <v>0</v>
      </c>
      <c r="T630" s="219">
        <f>S630*H630</f>
        <v>0</v>
      </c>
      <c r="AR630" s="25" t="s">
        <v>604</v>
      </c>
      <c r="AT630" s="25" t="s">
        <v>1110</v>
      </c>
      <c r="AU630" s="25" t="s">
        <v>82</v>
      </c>
      <c r="AY630" s="25" t="s">
        <v>492</v>
      </c>
      <c r="BE630" s="220">
        <f>IF(N630="základní",J630,0)</f>
        <v>0</v>
      </c>
      <c r="BF630" s="220">
        <f>IF(N630="snížená",J630,0)</f>
        <v>0</v>
      </c>
      <c r="BG630" s="220">
        <f>IF(N630="zákl. přenesená",J630,0)</f>
        <v>0</v>
      </c>
      <c r="BH630" s="220">
        <f>IF(N630="sníž. přenesená",J630,0)</f>
        <v>0</v>
      </c>
      <c r="BI630" s="220">
        <f>IF(N630="nulová",J630,0)</f>
        <v>0</v>
      </c>
      <c r="BJ630" s="25" t="s">
        <v>80</v>
      </c>
      <c r="BK630" s="220">
        <f>ROUND(I630*H630,2)</f>
        <v>0</v>
      </c>
      <c r="BL630" s="25" t="s">
        <v>502</v>
      </c>
      <c r="BM630" s="25" t="s">
        <v>1165</v>
      </c>
    </row>
    <row r="631" spans="2:65" s="1" customFormat="1">
      <c r="B631" s="42"/>
      <c r="C631" s="64"/>
      <c r="D631" s="221" t="s">
        <v>506</v>
      </c>
      <c r="E631" s="64"/>
      <c r="F631" s="222" t="s">
        <v>1164</v>
      </c>
      <c r="G631" s="64"/>
      <c r="H631" s="64"/>
      <c r="I631" s="177"/>
      <c r="J631" s="64"/>
      <c r="K631" s="64"/>
      <c r="L631" s="62"/>
      <c r="M631" s="223"/>
      <c r="N631" s="43"/>
      <c r="O631" s="43"/>
      <c r="P631" s="43"/>
      <c r="Q631" s="43"/>
      <c r="R631" s="43"/>
      <c r="S631" s="43"/>
      <c r="T631" s="79"/>
      <c r="AT631" s="25" t="s">
        <v>506</v>
      </c>
      <c r="AU631" s="25" t="s">
        <v>82</v>
      </c>
    </row>
    <row r="632" spans="2:65" s="13" customFormat="1">
      <c r="B632" s="237"/>
      <c r="C632" s="238"/>
      <c r="D632" s="221" t="s">
        <v>513</v>
      </c>
      <c r="E632" s="239" t="s">
        <v>23</v>
      </c>
      <c r="F632" s="240" t="s">
        <v>1166</v>
      </c>
      <c r="G632" s="238"/>
      <c r="H632" s="241" t="s">
        <v>23</v>
      </c>
      <c r="I632" s="242"/>
      <c r="J632" s="238"/>
      <c r="K632" s="238"/>
      <c r="L632" s="243"/>
      <c r="M632" s="244"/>
      <c r="N632" s="245"/>
      <c r="O632" s="245"/>
      <c r="P632" s="245"/>
      <c r="Q632" s="245"/>
      <c r="R632" s="245"/>
      <c r="S632" s="245"/>
      <c r="T632" s="246"/>
      <c r="AT632" s="247" t="s">
        <v>513</v>
      </c>
      <c r="AU632" s="247" t="s">
        <v>82</v>
      </c>
      <c r="AV632" s="13" t="s">
        <v>80</v>
      </c>
      <c r="AW632" s="13" t="s">
        <v>36</v>
      </c>
      <c r="AX632" s="13" t="s">
        <v>73</v>
      </c>
      <c r="AY632" s="247" t="s">
        <v>492</v>
      </c>
    </row>
    <row r="633" spans="2:65" s="12" customFormat="1">
      <c r="B633" s="225"/>
      <c r="C633" s="226"/>
      <c r="D633" s="221" t="s">
        <v>513</v>
      </c>
      <c r="E633" s="248" t="s">
        <v>23</v>
      </c>
      <c r="F633" s="249" t="s">
        <v>1167</v>
      </c>
      <c r="G633" s="226"/>
      <c r="H633" s="250">
        <v>0.318</v>
      </c>
      <c r="I633" s="231"/>
      <c r="J633" s="226"/>
      <c r="K633" s="226"/>
      <c r="L633" s="232"/>
      <c r="M633" s="233"/>
      <c r="N633" s="234"/>
      <c r="O633" s="234"/>
      <c r="P633" s="234"/>
      <c r="Q633" s="234"/>
      <c r="R633" s="234"/>
      <c r="S633" s="234"/>
      <c r="T633" s="235"/>
      <c r="AT633" s="236" t="s">
        <v>513</v>
      </c>
      <c r="AU633" s="236" t="s">
        <v>82</v>
      </c>
      <c r="AV633" s="12" t="s">
        <v>82</v>
      </c>
      <c r="AW633" s="12" t="s">
        <v>36</v>
      </c>
      <c r="AX633" s="12" t="s">
        <v>73</v>
      </c>
      <c r="AY633" s="236" t="s">
        <v>492</v>
      </c>
    </row>
    <row r="634" spans="2:65" s="13" customFormat="1">
      <c r="B634" s="237"/>
      <c r="C634" s="238"/>
      <c r="D634" s="221" t="s">
        <v>513</v>
      </c>
      <c r="E634" s="239" t="s">
        <v>23</v>
      </c>
      <c r="F634" s="240" t="s">
        <v>1168</v>
      </c>
      <c r="G634" s="238"/>
      <c r="H634" s="241" t="s">
        <v>23</v>
      </c>
      <c r="I634" s="242"/>
      <c r="J634" s="238"/>
      <c r="K634" s="238"/>
      <c r="L634" s="243"/>
      <c r="M634" s="244"/>
      <c r="N634" s="245"/>
      <c r="O634" s="245"/>
      <c r="P634" s="245"/>
      <c r="Q634" s="245"/>
      <c r="R634" s="245"/>
      <c r="S634" s="245"/>
      <c r="T634" s="246"/>
      <c r="AT634" s="247" t="s">
        <v>513</v>
      </c>
      <c r="AU634" s="247" t="s">
        <v>82</v>
      </c>
      <c r="AV634" s="13" t="s">
        <v>80</v>
      </c>
      <c r="AW634" s="13" t="s">
        <v>36</v>
      </c>
      <c r="AX634" s="13" t="s">
        <v>73</v>
      </c>
      <c r="AY634" s="247" t="s">
        <v>492</v>
      </c>
    </row>
    <row r="635" spans="2:65" s="12" customFormat="1">
      <c r="B635" s="225"/>
      <c r="C635" s="226"/>
      <c r="D635" s="221" t="s">
        <v>513</v>
      </c>
      <c r="E635" s="248" t="s">
        <v>23</v>
      </c>
      <c r="F635" s="249" t="s">
        <v>1169</v>
      </c>
      <c r="G635" s="226"/>
      <c r="H635" s="250">
        <v>9.7000000000000003E-2</v>
      </c>
      <c r="I635" s="231"/>
      <c r="J635" s="226"/>
      <c r="K635" s="226"/>
      <c r="L635" s="232"/>
      <c r="M635" s="233"/>
      <c r="N635" s="234"/>
      <c r="O635" s="234"/>
      <c r="P635" s="234"/>
      <c r="Q635" s="234"/>
      <c r="R635" s="234"/>
      <c r="S635" s="234"/>
      <c r="T635" s="235"/>
      <c r="AT635" s="236" t="s">
        <v>513</v>
      </c>
      <c r="AU635" s="236" t="s">
        <v>82</v>
      </c>
      <c r="AV635" s="12" t="s">
        <v>82</v>
      </c>
      <c r="AW635" s="12" t="s">
        <v>36</v>
      </c>
      <c r="AX635" s="12" t="s">
        <v>73</v>
      </c>
      <c r="AY635" s="236" t="s">
        <v>492</v>
      </c>
    </row>
    <row r="636" spans="2:65" s="13" customFormat="1">
      <c r="B636" s="237"/>
      <c r="C636" s="238"/>
      <c r="D636" s="221" t="s">
        <v>513</v>
      </c>
      <c r="E636" s="239" t="s">
        <v>23</v>
      </c>
      <c r="F636" s="240" t="s">
        <v>1170</v>
      </c>
      <c r="G636" s="238"/>
      <c r="H636" s="241" t="s">
        <v>23</v>
      </c>
      <c r="I636" s="242"/>
      <c r="J636" s="238"/>
      <c r="K636" s="238"/>
      <c r="L636" s="243"/>
      <c r="M636" s="244"/>
      <c r="N636" s="245"/>
      <c r="O636" s="245"/>
      <c r="P636" s="245"/>
      <c r="Q636" s="245"/>
      <c r="R636" s="245"/>
      <c r="S636" s="245"/>
      <c r="T636" s="246"/>
      <c r="AT636" s="247" t="s">
        <v>513</v>
      </c>
      <c r="AU636" s="247" t="s">
        <v>82</v>
      </c>
      <c r="AV636" s="13" t="s">
        <v>80</v>
      </c>
      <c r="AW636" s="13" t="s">
        <v>36</v>
      </c>
      <c r="AX636" s="13" t="s">
        <v>73</v>
      </c>
      <c r="AY636" s="247" t="s">
        <v>492</v>
      </c>
    </row>
    <row r="637" spans="2:65" s="12" customFormat="1">
      <c r="B637" s="225"/>
      <c r="C637" s="226"/>
      <c r="D637" s="221" t="s">
        <v>513</v>
      </c>
      <c r="E637" s="248" t="s">
        <v>23</v>
      </c>
      <c r="F637" s="249" t="s">
        <v>1171</v>
      </c>
      <c r="G637" s="226"/>
      <c r="H637" s="250">
        <v>3.6999999999999998E-2</v>
      </c>
      <c r="I637" s="231"/>
      <c r="J637" s="226"/>
      <c r="K637" s="226"/>
      <c r="L637" s="232"/>
      <c r="M637" s="233"/>
      <c r="N637" s="234"/>
      <c r="O637" s="234"/>
      <c r="P637" s="234"/>
      <c r="Q637" s="234"/>
      <c r="R637" s="234"/>
      <c r="S637" s="234"/>
      <c r="T637" s="235"/>
      <c r="AT637" s="236" t="s">
        <v>513</v>
      </c>
      <c r="AU637" s="236" t="s">
        <v>82</v>
      </c>
      <c r="AV637" s="12" t="s">
        <v>82</v>
      </c>
      <c r="AW637" s="12" t="s">
        <v>36</v>
      </c>
      <c r="AX637" s="12" t="s">
        <v>73</v>
      </c>
      <c r="AY637" s="236" t="s">
        <v>492</v>
      </c>
    </row>
    <row r="638" spans="2:65" s="14" customFormat="1">
      <c r="B638" s="251"/>
      <c r="C638" s="252"/>
      <c r="D638" s="221" t="s">
        <v>513</v>
      </c>
      <c r="E638" s="275" t="s">
        <v>23</v>
      </c>
      <c r="F638" s="276" t="s">
        <v>560</v>
      </c>
      <c r="G638" s="252"/>
      <c r="H638" s="277">
        <v>0.45200000000000001</v>
      </c>
      <c r="I638" s="256"/>
      <c r="J638" s="252"/>
      <c r="K638" s="252"/>
      <c r="L638" s="257"/>
      <c r="M638" s="258"/>
      <c r="N638" s="259"/>
      <c r="O638" s="259"/>
      <c r="P638" s="259"/>
      <c r="Q638" s="259"/>
      <c r="R638" s="259"/>
      <c r="S638" s="259"/>
      <c r="T638" s="260"/>
      <c r="AT638" s="261" t="s">
        <v>513</v>
      </c>
      <c r="AU638" s="261" t="s">
        <v>82</v>
      </c>
      <c r="AV638" s="14" t="s">
        <v>502</v>
      </c>
      <c r="AW638" s="14" t="s">
        <v>36</v>
      </c>
      <c r="AX638" s="14" t="s">
        <v>80</v>
      </c>
      <c r="AY638" s="261" t="s">
        <v>492</v>
      </c>
    </row>
    <row r="639" spans="2:65" s="12" customFormat="1">
      <c r="B639" s="225"/>
      <c r="C639" s="226"/>
      <c r="D639" s="227" t="s">
        <v>513</v>
      </c>
      <c r="E639" s="226"/>
      <c r="F639" s="229" t="s">
        <v>1172</v>
      </c>
      <c r="G639" s="226"/>
      <c r="H639" s="230">
        <v>0.497</v>
      </c>
      <c r="I639" s="231"/>
      <c r="J639" s="226"/>
      <c r="K639" s="226"/>
      <c r="L639" s="232"/>
      <c r="M639" s="233"/>
      <c r="N639" s="234"/>
      <c r="O639" s="234"/>
      <c r="P639" s="234"/>
      <c r="Q639" s="234"/>
      <c r="R639" s="234"/>
      <c r="S639" s="234"/>
      <c r="T639" s="235"/>
      <c r="AT639" s="236" t="s">
        <v>513</v>
      </c>
      <c r="AU639" s="236" t="s">
        <v>82</v>
      </c>
      <c r="AV639" s="12" t="s">
        <v>82</v>
      </c>
      <c r="AW639" s="12" t="s">
        <v>6</v>
      </c>
      <c r="AX639" s="12" t="s">
        <v>80</v>
      </c>
      <c r="AY639" s="236" t="s">
        <v>492</v>
      </c>
    </row>
    <row r="640" spans="2:65" s="1" customFormat="1" ht="16.5" customHeight="1">
      <c r="B640" s="42"/>
      <c r="C640" s="278" t="s">
        <v>1173</v>
      </c>
      <c r="D640" s="278" t="s">
        <v>1110</v>
      </c>
      <c r="E640" s="279" t="s">
        <v>1174</v>
      </c>
      <c r="F640" s="280" t="s">
        <v>1175</v>
      </c>
      <c r="G640" s="281" t="s">
        <v>795</v>
      </c>
      <c r="H640" s="282">
        <v>0.59199999999999997</v>
      </c>
      <c r="I640" s="283"/>
      <c r="J640" s="284">
        <f>ROUND(I640*H640,2)</f>
        <v>0</v>
      </c>
      <c r="K640" s="280" t="s">
        <v>501</v>
      </c>
      <c r="L640" s="285"/>
      <c r="M640" s="286" t="s">
        <v>23</v>
      </c>
      <c r="N640" s="287" t="s">
        <v>44</v>
      </c>
      <c r="O640" s="43"/>
      <c r="P640" s="218">
        <f>O640*H640</f>
        <v>0</v>
      </c>
      <c r="Q640" s="218">
        <v>1</v>
      </c>
      <c r="R640" s="218">
        <f>Q640*H640</f>
        <v>0.59199999999999997</v>
      </c>
      <c r="S640" s="218">
        <v>0</v>
      </c>
      <c r="T640" s="219">
        <f>S640*H640</f>
        <v>0</v>
      </c>
      <c r="AR640" s="25" t="s">
        <v>604</v>
      </c>
      <c r="AT640" s="25" t="s">
        <v>1110</v>
      </c>
      <c r="AU640" s="25" t="s">
        <v>82</v>
      </c>
      <c r="AY640" s="25" t="s">
        <v>492</v>
      </c>
      <c r="BE640" s="220">
        <f>IF(N640="základní",J640,0)</f>
        <v>0</v>
      </c>
      <c r="BF640" s="220">
        <f>IF(N640="snížená",J640,0)</f>
        <v>0</v>
      </c>
      <c r="BG640" s="220">
        <f>IF(N640="zákl. přenesená",J640,0)</f>
        <v>0</v>
      </c>
      <c r="BH640" s="220">
        <f>IF(N640="sníž. přenesená",J640,0)</f>
        <v>0</v>
      </c>
      <c r="BI640" s="220">
        <f>IF(N640="nulová",J640,0)</f>
        <v>0</v>
      </c>
      <c r="BJ640" s="25" t="s">
        <v>80</v>
      </c>
      <c r="BK640" s="220">
        <f>ROUND(I640*H640,2)</f>
        <v>0</v>
      </c>
      <c r="BL640" s="25" t="s">
        <v>502</v>
      </c>
      <c r="BM640" s="25" t="s">
        <v>1176</v>
      </c>
    </row>
    <row r="641" spans="2:65" s="1" customFormat="1">
      <c r="B641" s="42"/>
      <c r="C641" s="64"/>
      <c r="D641" s="221" t="s">
        <v>506</v>
      </c>
      <c r="E641" s="64"/>
      <c r="F641" s="222" t="s">
        <v>1175</v>
      </c>
      <c r="G641" s="64"/>
      <c r="H641" s="64"/>
      <c r="I641" s="177"/>
      <c r="J641" s="64"/>
      <c r="K641" s="64"/>
      <c r="L641" s="62"/>
      <c r="M641" s="223"/>
      <c r="N641" s="43"/>
      <c r="O641" s="43"/>
      <c r="P641" s="43"/>
      <c r="Q641" s="43"/>
      <c r="R641" s="43"/>
      <c r="S641" s="43"/>
      <c r="T641" s="79"/>
      <c r="AT641" s="25" t="s">
        <v>506</v>
      </c>
      <c r="AU641" s="25" t="s">
        <v>82</v>
      </c>
    </row>
    <row r="642" spans="2:65" s="13" customFormat="1">
      <c r="B642" s="237"/>
      <c r="C642" s="238"/>
      <c r="D642" s="221" t="s">
        <v>513</v>
      </c>
      <c r="E642" s="239" t="s">
        <v>23</v>
      </c>
      <c r="F642" s="240" t="s">
        <v>1177</v>
      </c>
      <c r="G642" s="238"/>
      <c r="H642" s="241" t="s">
        <v>23</v>
      </c>
      <c r="I642" s="242"/>
      <c r="J642" s="238"/>
      <c r="K642" s="238"/>
      <c r="L642" s="243"/>
      <c r="M642" s="244"/>
      <c r="N642" s="245"/>
      <c r="O642" s="245"/>
      <c r="P642" s="245"/>
      <c r="Q642" s="245"/>
      <c r="R642" s="245"/>
      <c r="S642" s="245"/>
      <c r="T642" s="246"/>
      <c r="AT642" s="247" t="s">
        <v>513</v>
      </c>
      <c r="AU642" s="247" t="s">
        <v>82</v>
      </c>
      <c r="AV642" s="13" t="s">
        <v>80</v>
      </c>
      <c r="AW642" s="13" t="s">
        <v>36</v>
      </c>
      <c r="AX642" s="13" t="s">
        <v>73</v>
      </c>
      <c r="AY642" s="247" t="s">
        <v>492</v>
      </c>
    </row>
    <row r="643" spans="2:65" s="12" customFormat="1">
      <c r="B643" s="225"/>
      <c r="C643" s="226"/>
      <c r="D643" s="221" t="s">
        <v>513</v>
      </c>
      <c r="E643" s="248" t="s">
        <v>23</v>
      </c>
      <c r="F643" s="249" t="s">
        <v>1178</v>
      </c>
      <c r="G643" s="226"/>
      <c r="H643" s="250">
        <v>6.0000000000000001E-3</v>
      </c>
      <c r="I643" s="231"/>
      <c r="J643" s="226"/>
      <c r="K643" s="226"/>
      <c r="L643" s="232"/>
      <c r="M643" s="233"/>
      <c r="N643" s="234"/>
      <c r="O643" s="234"/>
      <c r="P643" s="234"/>
      <c r="Q643" s="234"/>
      <c r="R643" s="234"/>
      <c r="S643" s="234"/>
      <c r="T643" s="235"/>
      <c r="AT643" s="236" t="s">
        <v>513</v>
      </c>
      <c r="AU643" s="236" t="s">
        <v>82</v>
      </c>
      <c r="AV643" s="12" t="s">
        <v>82</v>
      </c>
      <c r="AW643" s="12" t="s">
        <v>36</v>
      </c>
      <c r="AX643" s="12" t="s">
        <v>73</v>
      </c>
      <c r="AY643" s="236" t="s">
        <v>492</v>
      </c>
    </row>
    <row r="644" spans="2:65" s="13" customFormat="1">
      <c r="B644" s="237"/>
      <c r="C644" s="238"/>
      <c r="D644" s="221" t="s">
        <v>513</v>
      </c>
      <c r="E644" s="239" t="s">
        <v>23</v>
      </c>
      <c r="F644" s="240" t="s">
        <v>1179</v>
      </c>
      <c r="G644" s="238"/>
      <c r="H644" s="241" t="s">
        <v>23</v>
      </c>
      <c r="I644" s="242"/>
      <c r="J644" s="238"/>
      <c r="K644" s="238"/>
      <c r="L644" s="243"/>
      <c r="M644" s="244"/>
      <c r="N644" s="245"/>
      <c r="O644" s="245"/>
      <c r="P644" s="245"/>
      <c r="Q644" s="245"/>
      <c r="R644" s="245"/>
      <c r="S644" s="245"/>
      <c r="T644" s="246"/>
      <c r="AT644" s="247" t="s">
        <v>513</v>
      </c>
      <c r="AU644" s="247" t="s">
        <v>82</v>
      </c>
      <c r="AV644" s="13" t="s">
        <v>80</v>
      </c>
      <c r="AW644" s="13" t="s">
        <v>36</v>
      </c>
      <c r="AX644" s="13" t="s">
        <v>73</v>
      </c>
      <c r="AY644" s="247" t="s">
        <v>492</v>
      </c>
    </row>
    <row r="645" spans="2:65" s="12" customFormat="1">
      <c r="B645" s="225"/>
      <c r="C645" s="226"/>
      <c r="D645" s="221" t="s">
        <v>513</v>
      </c>
      <c r="E645" s="248" t="s">
        <v>23</v>
      </c>
      <c r="F645" s="249" t="s">
        <v>1180</v>
      </c>
      <c r="G645" s="226"/>
      <c r="H645" s="250">
        <v>0.45800000000000002</v>
      </c>
      <c r="I645" s="231"/>
      <c r="J645" s="226"/>
      <c r="K645" s="226"/>
      <c r="L645" s="232"/>
      <c r="M645" s="233"/>
      <c r="N645" s="234"/>
      <c r="O645" s="234"/>
      <c r="P645" s="234"/>
      <c r="Q645" s="234"/>
      <c r="R645" s="234"/>
      <c r="S645" s="234"/>
      <c r="T645" s="235"/>
      <c r="AT645" s="236" t="s">
        <v>513</v>
      </c>
      <c r="AU645" s="236" t="s">
        <v>82</v>
      </c>
      <c r="AV645" s="12" t="s">
        <v>82</v>
      </c>
      <c r="AW645" s="12" t="s">
        <v>36</v>
      </c>
      <c r="AX645" s="12" t="s">
        <v>73</v>
      </c>
      <c r="AY645" s="236" t="s">
        <v>492</v>
      </c>
    </row>
    <row r="646" spans="2:65" s="13" customFormat="1">
      <c r="B646" s="237"/>
      <c r="C646" s="238"/>
      <c r="D646" s="221" t="s">
        <v>513</v>
      </c>
      <c r="E646" s="239" t="s">
        <v>23</v>
      </c>
      <c r="F646" s="240" t="s">
        <v>1181</v>
      </c>
      <c r="G646" s="238"/>
      <c r="H646" s="241" t="s">
        <v>23</v>
      </c>
      <c r="I646" s="242"/>
      <c r="J646" s="238"/>
      <c r="K646" s="238"/>
      <c r="L646" s="243"/>
      <c r="M646" s="244"/>
      <c r="N646" s="245"/>
      <c r="O646" s="245"/>
      <c r="P646" s="245"/>
      <c r="Q646" s="245"/>
      <c r="R646" s="245"/>
      <c r="S646" s="245"/>
      <c r="T646" s="246"/>
      <c r="AT646" s="247" t="s">
        <v>513</v>
      </c>
      <c r="AU646" s="247" t="s">
        <v>82</v>
      </c>
      <c r="AV646" s="13" t="s">
        <v>80</v>
      </c>
      <c r="AW646" s="13" t="s">
        <v>36</v>
      </c>
      <c r="AX646" s="13" t="s">
        <v>73</v>
      </c>
      <c r="AY646" s="247" t="s">
        <v>492</v>
      </c>
    </row>
    <row r="647" spans="2:65" s="12" customFormat="1">
      <c r="B647" s="225"/>
      <c r="C647" s="226"/>
      <c r="D647" s="221" t="s">
        <v>513</v>
      </c>
      <c r="E647" s="248" t="s">
        <v>23</v>
      </c>
      <c r="F647" s="249" t="s">
        <v>1182</v>
      </c>
      <c r="G647" s="226"/>
      <c r="H647" s="250">
        <v>7.3999999999999996E-2</v>
      </c>
      <c r="I647" s="231"/>
      <c r="J647" s="226"/>
      <c r="K647" s="226"/>
      <c r="L647" s="232"/>
      <c r="M647" s="233"/>
      <c r="N647" s="234"/>
      <c r="O647" s="234"/>
      <c r="P647" s="234"/>
      <c r="Q647" s="234"/>
      <c r="R647" s="234"/>
      <c r="S647" s="234"/>
      <c r="T647" s="235"/>
      <c r="AT647" s="236" t="s">
        <v>513</v>
      </c>
      <c r="AU647" s="236" t="s">
        <v>82</v>
      </c>
      <c r="AV647" s="12" t="s">
        <v>82</v>
      </c>
      <c r="AW647" s="12" t="s">
        <v>36</v>
      </c>
      <c r="AX647" s="12" t="s">
        <v>73</v>
      </c>
      <c r="AY647" s="236" t="s">
        <v>492</v>
      </c>
    </row>
    <row r="648" spans="2:65" s="14" customFormat="1">
      <c r="B648" s="251"/>
      <c r="C648" s="252"/>
      <c r="D648" s="221" t="s">
        <v>513</v>
      </c>
      <c r="E648" s="275" t="s">
        <v>23</v>
      </c>
      <c r="F648" s="276" t="s">
        <v>560</v>
      </c>
      <c r="G648" s="252"/>
      <c r="H648" s="277">
        <v>0.53800000000000003</v>
      </c>
      <c r="I648" s="256"/>
      <c r="J648" s="252"/>
      <c r="K648" s="252"/>
      <c r="L648" s="257"/>
      <c r="M648" s="258"/>
      <c r="N648" s="259"/>
      <c r="O648" s="259"/>
      <c r="P648" s="259"/>
      <c r="Q648" s="259"/>
      <c r="R648" s="259"/>
      <c r="S648" s="259"/>
      <c r="T648" s="260"/>
      <c r="AT648" s="261" t="s">
        <v>513</v>
      </c>
      <c r="AU648" s="261" t="s">
        <v>82</v>
      </c>
      <c r="AV648" s="14" t="s">
        <v>502</v>
      </c>
      <c r="AW648" s="14" t="s">
        <v>36</v>
      </c>
      <c r="AX648" s="14" t="s">
        <v>80</v>
      </c>
      <c r="AY648" s="261" t="s">
        <v>492</v>
      </c>
    </row>
    <row r="649" spans="2:65" s="12" customFormat="1">
      <c r="B649" s="225"/>
      <c r="C649" s="226"/>
      <c r="D649" s="227" t="s">
        <v>513</v>
      </c>
      <c r="E649" s="226"/>
      <c r="F649" s="229" t="s">
        <v>1183</v>
      </c>
      <c r="G649" s="226"/>
      <c r="H649" s="230">
        <v>0.59199999999999997</v>
      </c>
      <c r="I649" s="231"/>
      <c r="J649" s="226"/>
      <c r="K649" s="226"/>
      <c r="L649" s="232"/>
      <c r="M649" s="233"/>
      <c r="N649" s="234"/>
      <c r="O649" s="234"/>
      <c r="P649" s="234"/>
      <c r="Q649" s="234"/>
      <c r="R649" s="234"/>
      <c r="S649" s="234"/>
      <c r="T649" s="235"/>
      <c r="AT649" s="236" t="s">
        <v>513</v>
      </c>
      <c r="AU649" s="236" t="s">
        <v>82</v>
      </c>
      <c r="AV649" s="12" t="s">
        <v>82</v>
      </c>
      <c r="AW649" s="12" t="s">
        <v>6</v>
      </c>
      <c r="AX649" s="12" t="s">
        <v>80</v>
      </c>
      <c r="AY649" s="236" t="s">
        <v>492</v>
      </c>
    </row>
    <row r="650" spans="2:65" s="1" customFormat="1" ht="16.5" customHeight="1">
      <c r="B650" s="42"/>
      <c r="C650" s="278" t="s">
        <v>1184</v>
      </c>
      <c r="D650" s="278" t="s">
        <v>1110</v>
      </c>
      <c r="E650" s="279" t="s">
        <v>1185</v>
      </c>
      <c r="F650" s="280" t="s">
        <v>1186</v>
      </c>
      <c r="G650" s="281" t="s">
        <v>795</v>
      </c>
      <c r="H650" s="282">
        <v>0.67300000000000004</v>
      </c>
      <c r="I650" s="283"/>
      <c r="J650" s="284">
        <f>ROUND(I650*H650,2)</f>
        <v>0</v>
      </c>
      <c r="K650" s="280" t="s">
        <v>501</v>
      </c>
      <c r="L650" s="285"/>
      <c r="M650" s="286" t="s">
        <v>23</v>
      </c>
      <c r="N650" s="287" t="s">
        <v>44</v>
      </c>
      <c r="O650" s="43"/>
      <c r="P650" s="218">
        <f>O650*H650</f>
        <v>0</v>
      </c>
      <c r="Q650" s="218">
        <v>1</v>
      </c>
      <c r="R650" s="218">
        <f>Q650*H650</f>
        <v>0.67300000000000004</v>
      </c>
      <c r="S650" s="218">
        <v>0</v>
      </c>
      <c r="T650" s="219">
        <f>S650*H650</f>
        <v>0</v>
      </c>
      <c r="AR650" s="25" t="s">
        <v>604</v>
      </c>
      <c r="AT650" s="25" t="s">
        <v>1110</v>
      </c>
      <c r="AU650" s="25" t="s">
        <v>82</v>
      </c>
      <c r="AY650" s="25" t="s">
        <v>492</v>
      </c>
      <c r="BE650" s="220">
        <f>IF(N650="základní",J650,0)</f>
        <v>0</v>
      </c>
      <c r="BF650" s="220">
        <f>IF(N650="snížená",J650,0)</f>
        <v>0</v>
      </c>
      <c r="BG650" s="220">
        <f>IF(N650="zákl. přenesená",J650,0)</f>
        <v>0</v>
      </c>
      <c r="BH650" s="220">
        <f>IF(N650="sníž. přenesená",J650,0)</f>
        <v>0</v>
      </c>
      <c r="BI650" s="220">
        <f>IF(N650="nulová",J650,0)</f>
        <v>0</v>
      </c>
      <c r="BJ650" s="25" t="s">
        <v>80</v>
      </c>
      <c r="BK650" s="220">
        <f>ROUND(I650*H650,2)</f>
        <v>0</v>
      </c>
      <c r="BL650" s="25" t="s">
        <v>502</v>
      </c>
      <c r="BM650" s="25" t="s">
        <v>1187</v>
      </c>
    </row>
    <row r="651" spans="2:65" s="1" customFormat="1">
      <c r="B651" s="42"/>
      <c r="C651" s="64"/>
      <c r="D651" s="221" t="s">
        <v>506</v>
      </c>
      <c r="E651" s="64"/>
      <c r="F651" s="222" t="s">
        <v>1186</v>
      </c>
      <c r="G651" s="64"/>
      <c r="H651" s="64"/>
      <c r="I651" s="177"/>
      <c r="J651" s="64"/>
      <c r="K651" s="64"/>
      <c r="L651" s="62"/>
      <c r="M651" s="223"/>
      <c r="N651" s="43"/>
      <c r="O651" s="43"/>
      <c r="P651" s="43"/>
      <c r="Q651" s="43"/>
      <c r="R651" s="43"/>
      <c r="S651" s="43"/>
      <c r="T651" s="79"/>
      <c r="AT651" s="25" t="s">
        <v>506</v>
      </c>
      <c r="AU651" s="25" t="s">
        <v>82</v>
      </c>
    </row>
    <row r="652" spans="2:65" s="13" customFormat="1">
      <c r="B652" s="237"/>
      <c r="C652" s="238"/>
      <c r="D652" s="221" t="s">
        <v>513</v>
      </c>
      <c r="E652" s="239" t="s">
        <v>23</v>
      </c>
      <c r="F652" s="240" t="s">
        <v>1188</v>
      </c>
      <c r="G652" s="238"/>
      <c r="H652" s="241" t="s">
        <v>23</v>
      </c>
      <c r="I652" s="242"/>
      <c r="J652" s="238"/>
      <c r="K652" s="238"/>
      <c r="L652" s="243"/>
      <c r="M652" s="244"/>
      <c r="N652" s="245"/>
      <c r="O652" s="245"/>
      <c r="P652" s="245"/>
      <c r="Q652" s="245"/>
      <c r="R652" s="245"/>
      <c r="S652" s="245"/>
      <c r="T652" s="246"/>
      <c r="AT652" s="247" t="s">
        <v>513</v>
      </c>
      <c r="AU652" s="247" t="s">
        <v>82</v>
      </c>
      <c r="AV652" s="13" t="s">
        <v>80</v>
      </c>
      <c r="AW652" s="13" t="s">
        <v>36</v>
      </c>
      <c r="AX652" s="13" t="s">
        <v>73</v>
      </c>
      <c r="AY652" s="247" t="s">
        <v>492</v>
      </c>
    </row>
    <row r="653" spans="2:65" s="12" customFormat="1">
      <c r="B653" s="225"/>
      <c r="C653" s="226"/>
      <c r="D653" s="221" t="s">
        <v>513</v>
      </c>
      <c r="E653" s="248" t="s">
        <v>23</v>
      </c>
      <c r="F653" s="249" t="s">
        <v>1189</v>
      </c>
      <c r="G653" s="226"/>
      <c r="H653" s="250">
        <v>4.9000000000000002E-2</v>
      </c>
      <c r="I653" s="231"/>
      <c r="J653" s="226"/>
      <c r="K653" s="226"/>
      <c r="L653" s="232"/>
      <c r="M653" s="233"/>
      <c r="N653" s="234"/>
      <c r="O653" s="234"/>
      <c r="P653" s="234"/>
      <c r="Q653" s="234"/>
      <c r="R653" s="234"/>
      <c r="S653" s="234"/>
      <c r="T653" s="235"/>
      <c r="AT653" s="236" t="s">
        <v>513</v>
      </c>
      <c r="AU653" s="236" t="s">
        <v>82</v>
      </c>
      <c r="AV653" s="12" t="s">
        <v>82</v>
      </c>
      <c r="AW653" s="12" t="s">
        <v>36</v>
      </c>
      <c r="AX653" s="12" t="s">
        <v>73</v>
      </c>
      <c r="AY653" s="236" t="s">
        <v>492</v>
      </c>
    </row>
    <row r="654" spans="2:65" s="13" customFormat="1">
      <c r="B654" s="237"/>
      <c r="C654" s="238"/>
      <c r="D654" s="221" t="s">
        <v>513</v>
      </c>
      <c r="E654" s="239" t="s">
        <v>23</v>
      </c>
      <c r="F654" s="240" t="s">
        <v>1190</v>
      </c>
      <c r="G654" s="238"/>
      <c r="H654" s="241" t="s">
        <v>23</v>
      </c>
      <c r="I654" s="242"/>
      <c r="J654" s="238"/>
      <c r="K654" s="238"/>
      <c r="L654" s="243"/>
      <c r="M654" s="244"/>
      <c r="N654" s="245"/>
      <c r="O654" s="245"/>
      <c r="P654" s="245"/>
      <c r="Q654" s="245"/>
      <c r="R654" s="245"/>
      <c r="S654" s="245"/>
      <c r="T654" s="246"/>
      <c r="AT654" s="247" t="s">
        <v>513</v>
      </c>
      <c r="AU654" s="247" t="s">
        <v>82</v>
      </c>
      <c r="AV654" s="13" t="s">
        <v>80</v>
      </c>
      <c r="AW654" s="13" t="s">
        <v>36</v>
      </c>
      <c r="AX654" s="13" t="s">
        <v>73</v>
      </c>
      <c r="AY654" s="247" t="s">
        <v>492</v>
      </c>
    </row>
    <row r="655" spans="2:65" s="12" customFormat="1">
      <c r="B655" s="225"/>
      <c r="C655" s="226"/>
      <c r="D655" s="221" t="s">
        <v>513</v>
      </c>
      <c r="E655" s="248" t="s">
        <v>23</v>
      </c>
      <c r="F655" s="249" t="s">
        <v>1191</v>
      </c>
      <c r="G655" s="226"/>
      <c r="H655" s="250">
        <v>0.02</v>
      </c>
      <c r="I655" s="231"/>
      <c r="J655" s="226"/>
      <c r="K655" s="226"/>
      <c r="L655" s="232"/>
      <c r="M655" s="233"/>
      <c r="N655" s="234"/>
      <c r="O655" s="234"/>
      <c r="P655" s="234"/>
      <c r="Q655" s="234"/>
      <c r="R655" s="234"/>
      <c r="S655" s="234"/>
      <c r="T655" s="235"/>
      <c r="AT655" s="236" t="s">
        <v>513</v>
      </c>
      <c r="AU655" s="236" t="s">
        <v>82</v>
      </c>
      <c r="AV655" s="12" t="s">
        <v>82</v>
      </c>
      <c r="AW655" s="12" t="s">
        <v>36</v>
      </c>
      <c r="AX655" s="12" t="s">
        <v>73</v>
      </c>
      <c r="AY655" s="236" t="s">
        <v>492</v>
      </c>
    </row>
    <row r="656" spans="2:65" s="13" customFormat="1">
      <c r="B656" s="237"/>
      <c r="C656" s="238"/>
      <c r="D656" s="221" t="s">
        <v>513</v>
      </c>
      <c r="E656" s="239" t="s">
        <v>23</v>
      </c>
      <c r="F656" s="240" t="s">
        <v>1192</v>
      </c>
      <c r="G656" s="238"/>
      <c r="H656" s="241" t="s">
        <v>23</v>
      </c>
      <c r="I656" s="242"/>
      <c r="J656" s="238"/>
      <c r="K656" s="238"/>
      <c r="L656" s="243"/>
      <c r="M656" s="244"/>
      <c r="N656" s="245"/>
      <c r="O656" s="245"/>
      <c r="P656" s="245"/>
      <c r="Q656" s="245"/>
      <c r="R656" s="245"/>
      <c r="S656" s="245"/>
      <c r="T656" s="246"/>
      <c r="AT656" s="247" t="s">
        <v>513</v>
      </c>
      <c r="AU656" s="247" t="s">
        <v>82</v>
      </c>
      <c r="AV656" s="13" t="s">
        <v>80</v>
      </c>
      <c r="AW656" s="13" t="s">
        <v>36</v>
      </c>
      <c r="AX656" s="13" t="s">
        <v>73</v>
      </c>
      <c r="AY656" s="247" t="s">
        <v>492</v>
      </c>
    </row>
    <row r="657" spans="2:51" s="12" customFormat="1">
      <c r="B657" s="225"/>
      <c r="C657" s="226"/>
      <c r="D657" s="221" t="s">
        <v>513</v>
      </c>
      <c r="E657" s="248" t="s">
        <v>23</v>
      </c>
      <c r="F657" s="249" t="s">
        <v>1193</v>
      </c>
      <c r="G657" s="226"/>
      <c r="H657" s="250">
        <v>4.9000000000000002E-2</v>
      </c>
      <c r="I657" s="231"/>
      <c r="J657" s="226"/>
      <c r="K657" s="226"/>
      <c r="L657" s="232"/>
      <c r="M657" s="233"/>
      <c r="N657" s="234"/>
      <c r="O657" s="234"/>
      <c r="P657" s="234"/>
      <c r="Q657" s="234"/>
      <c r="R657" s="234"/>
      <c r="S657" s="234"/>
      <c r="T657" s="235"/>
      <c r="AT657" s="236" t="s">
        <v>513</v>
      </c>
      <c r="AU657" s="236" t="s">
        <v>82</v>
      </c>
      <c r="AV657" s="12" t="s">
        <v>82</v>
      </c>
      <c r="AW657" s="12" t="s">
        <v>36</v>
      </c>
      <c r="AX657" s="12" t="s">
        <v>73</v>
      </c>
      <c r="AY657" s="236" t="s">
        <v>492</v>
      </c>
    </row>
    <row r="658" spans="2:51" s="13" customFormat="1">
      <c r="B658" s="237"/>
      <c r="C658" s="238"/>
      <c r="D658" s="221" t="s">
        <v>513</v>
      </c>
      <c r="E658" s="239" t="s">
        <v>23</v>
      </c>
      <c r="F658" s="240" t="s">
        <v>1194</v>
      </c>
      <c r="G658" s="238"/>
      <c r="H658" s="241" t="s">
        <v>23</v>
      </c>
      <c r="I658" s="242"/>
      <c r="J658" s="238"/>
      <c r="K658" s="238"/>
      <c r="L658" s="243"/>
      <c r="M658" s="244"/>
      <c r="N658" s="245"/>
      <c r="O658" s="245"/>
      <c r="P658" s="245"/>
      <c r="Q658" s="245"/>
      <c r="R658" s="245"/>
      <c r="S658" s="245"/>
      <c r="T658" s="246"/>
      <c r="AT658" s="247" t="s">
        <v>513</v>
      </c>
      <c r="AU658" s="247" t="s">
        <v>82</v>
      </c>
      <c r="AV658" s="13" t="s">
        <v>80</v>
      </c>
      <c r="AW658" s="13" t="s">
        <v>36</v>
      </c>
      <c r="AX658" s="13" t="s">
        <v>73</v>
      </c>
      <c r="AY658" s="247" t="s">
        <v>492</v>
      </c>
    </row>
    <row r="659" spans="2:51" s="12" customFormat="1">
      <c r="B659" s="225"/>
      <c r="C659" s="226"/>
      <c r="D659" s="221" t="s">
        <v>513</v>
      </c>
      <c r="E659" s="248" t="s">
        <v>23</v>
      </c>
      <c r="F659" s="249" t="s">
        <v>1195</v>
      </c>
      <c r="G659" s="226"/>
      <c r="H659" s="250">
        <v>7.8E-2</v>
      </c>
      <c r="I659" s="231"/>
      <c r="J659" s="226"/>
      <c r="K659" s="226"/>
      <c r="L659" s="232"/>
      <c r="M659" s="233"/>
      <c r="N659" s="234"/>
      <c r="O659" s="234"/>
      <c r="P659" s="234"/>
      <c r="Q659" s="234"/>
      <c r="R659" s="234"/>
      <c r="S659" s="234"/>
      <c r="T659" s="235"/>
      <c r="AT659" s="236" t="s">
        <v>513</v>
      </c>
      <c r="AU659" s="236" t="s">
        <v>82</v>
      </c>
      <c r="AV659" s="12" t="s">
        <v>82</v>
      </c>
      <c r="AW659" s="12" t="s">
        <v>36</v>
      </c>
      <c r="AX659" s="12" t="s">
        <v>73</v>
      </c>
      <c r="AY659" s="236" t="s">
        <v>492</v>
      </c>
    </row>
    <row r="660" spans="2:51" s="13" customFormat="1">
      <c r="B660" s="237"/>
      <c r="C660" s="238"/>
      <c r="D660" s="221" t="s">
        <v>513</v>
      </c>
      <c r="E660" s="239" t="s">
        <v>23</v>
      </c>
      <c r="F660" s="240" t="s">
        <v>1196</v>
      </c>
      <c r="G660" s="238"/>
      <c r="H660" s="241" t="s">
        <v>23</v>
      </c>
      <c r="I660" s="242"/>
      <c r="J660" s="238"/>
      <c r="K660" s="238"/>
      <c r="L660" s="243"/>
      <c r="M660" s="244"/>
      <c r="N660" s="245"/>
      <c r="O660" s="245"/>
      <c r="P660" s="245"/>
      <c r="Q660" s="245"/>
      <c r="R660" s="245"/>
      <c r="S660" s="245"/>
      <c r="T660" s="246"/>
      <c r="AT660" s="247" t="s">
        <v>513</v>
      </c>
      <c r="AU660" s="247" t="s">
        <v>82</v>
      </c>
      <c r="AV660" s="13" t="s">
        <v>80</v>
      </c>
      <c r="AW660" s="13" t="s">
        <v>36</v>
      </c>
      <c r="AX660" s="13" t="s">
        <v>73</v>
      </c>
      <c r="AY660" s="247" t="s">
        <v>492</v>
      </c>
    </row>
    <row r="661" spans="2:51" s="12" customFormat="1">
      <c r="B661" s="225"/>
      <c r="C661" s="226"/>
      <c r="D661" s="221" t="s">
        <v>513</v>
      </c>
      <c r="E661" s="248" t="s">
        <v>23</v>
      </c>
      <c r="F661" s="249" t="s">
        <v>1197</v>
      </c>
      <c r="G661" s="226"/>
      <c r="H661" s="250">
        <v>1.9E-2</v>
      </c>
      <c r="I661" s="231"/>
      <c r="J661" s="226"/>
      <c r="K661" s="226"/>
      <c r="L661" s="232"/>
      <c r="M661" s="233"/>
      <c r="N661" s="234"/>
      <c r="O661" s="234"/>
      <c r="P661" s="234"/>
      <c r="Q661" s="234"/>
      <c r="R661" s="234"/>
      <c r="S661" s="234"/>
      <c r="T661" s="235"/>
      <c r="AT661" s="236" t="s">
        <v>513</v>
      </c>
      <c r="AU661" s="236" t="s">
        <v>82</v>
      </c>
      <c r="AV661" s="12" t="s">
        <v>82</v>
      </c>
      <c r="AW661" s="12" t="s">
        <v>36</v>
      </c>
      <c r="AX661" s="12" t="s">
        <v>73</v>
      </c>
      <c r="AY661" s="236" t="s">
        <v>492</v>
      </c>
    </row>
    <row r="662" spans="2:51" s="13" customFormat="1">
      <c r="B662" s="237"/>
      <c r="C662" s="238"/>
      <c r="D662" s="221" t="s">
        <v>513</v>
      </c>
      <c r="E662" s="239" t="s">
        <v>23</v>
      </c>
      <c r="F662" s="240" t="s">
        <v>1198</v>
      </c>
      <c r="G662" s="238"/>
      <c r="H662" s="241" t="s">
        <v>23</v>
      </c>
      <c r="I662" s="242"/>
      <c r="J662" s="238"/>
      <c r="K662" s="238"/>
      <c r="L662" s="243"/>
      <c r="M662" s="244"/>
      <c r="N662" s="245"/>
      <c r="O662" s="245"/>
      <c r="P662" s="245"/>
      <c r="Q662" s="245"/>
      <c r="R662" s="245"/>
      <c r="S662" s="245"/>
      <c r="T662" s="246"/>
      <c r="AT662" s="247" t="s">
        <v>513</v>
      </c>
      <c r="AU662" s="247" t="s">
        <v>82</v>
      </c>
      <c r="AV662" s="13" t="s">
        <v>80</v>
      </c>
      <c r="AW662" s="13" t="s">
        <v>36</v>
      </c>
      <c r="AX662" s="13" t="s">
        <v>73</v>
      </c>
      <c r="AY662" s="247" t="s">
        <v>492</v>
      </c>
    </row>
    <row r="663" spans="2:51" s="12" customFormat="1">
      <c r="B663" s="225"/>
      <c r="C663" s="226"/>
      <c r="D663" s="221" t="s">
        <v>513</v>
      </c>
      <c r="E663" s="248" t="s">
        <v>23</v>
      </c>
      <c r="F663" s="249" t="s">
        <v>1199</v>
      </c>
      <c r="G663" s="226"/>
      <c r="H663" s="250">
        <v>0.02</v>
      </c>
      <c r="I663" s="231"/>
      <c r="J663" s="226"/>
      <c r="K663" s="226"/>
      <c r="L663" s="232"/>
      <c r="M663" s="233"/>
      <c r="N663" s="234"/>
      <c r="O663" s="234"/>
      <c r="P663" s="234"/>
      <c r="Q663" s="234"/>
      <c r="R663" s="234"/>
      <c r="S663" s="234"/>
      <c r="T663" s="235"/>
      <c r="AT663" s="236" t="s">
        <v>513</v>
      </c>
      <c r="AU663" s="236" t="s">
        <v>82</v>
      </c>
      <c r="AV663" s="12" t="s">
        <v>82</v>
      </c>
      <c r="AW663" s="12" t="s">
        <v>36</v>
      </c>
      <c r="AX663" s="12" t="s">
        <v>73</v>
      </c>
      <c r="AY663" s="236" t="s">
        <v>492</v>
      </c>
    </row>
    <row r="664" spans="2:51" s="13" customFormat="1">
      <c r="B664" s="237"/>
      <c r="C664" s="238"/>
      <c r="D664" s="221" t="s">
        <v>513</v>
      </c>
      <c r="E664" s="239" t="s">
        <v>23</v>
      </c>
      <c r="F664" s="240" t="s">
        <v>1200</v>
      </c>
      <c r="G664" s="238"/>
      <c r="H664" s="241" t="s">
        <v>23</v>
      </c>
      <c r="I664" s="242"/>
      <c r="J664" s="238"/>
      <c r="K664" s="238"/>
      <c r="L664" s="243"/>
      <c r="M664" s="244"/>
      <c r="N664" s="245"/>
      <c r="O664" s="245"/>
      <c r="P664" s="245"/>
      <c r="Q664" s="245"/>
      <c r="R664" s="245"/>
      <c r="S664" s="245"/>
      <c r="T664" s="246"/>
      <c r="AT664" s="247" t="s">
        <v>513</v>
      </c>
      <c r="AU664" s="247" t="s">
        <v>82</v>
      </c>
      <c r="AV664" s="13" t="s">
        <v>80</v>
      </c>
      <c r="AW664" s="13" t="s">
        <v>36</v>
      </c>
      <c r="AX664" s="13" t="s">
        <v>73</v>
      </c>
      <c r="AY664" s="247" t="s">
        <v>492</v>
      </c>
    </row>
    <row r="665" spans="2:51" s="12" customFormat="1">
      <c r="B665" s="225"/>
      <c r="C665" s="226"/>
      <c r="D665" s="221" t="s">
        <v>513</v>
      </c>
      <c r="E665" s="248" t="s">
        <v>23</v>
      </c>
      <c r="F665" s="249" t="s">
        <v>1201</v>
      </c>
      <c r="G665" s="226"/>
      <c r="H665" s="250">
        <v>3.9E-2</v>
      </c>
      <c r="I665" s="231"/>
      <c r="J665" s="226"/>
      <c r="K665" s="226"/>
      <c r="L665" s="232"/>
      <c r="M665" s="233"/>
      <c r="N665" s="234"/>
      <c r="O665" s="234"/>
      <c r="P665" s="234"/>
      <c r="Q665" s="234"/>
      <c r="R665" s="234"/>
      <c r="S665" s="234"/>
      <c r="T665" s="235"/>
      <c r="AT665" s="236" t="s">
        <v>513</v>
      </c>
      <c r="AU665" s="236" t="s">
        <v>82</v>
      </c>
      <c r="AV665" s="12" t="s">
        <v>82</v>
      </c>
      <c r="AW665" s="12" t="s">
        <v>36</v>
      </c>
      <c r="AX665" s="12" t="s">
        <v>73</v>
      </c>
      <c r="AY665" s="236" t="s">
        <v>492</v>
      </c>
    </row>
    <row r="666" spans="2:51" s="13" customFormat="1">
      <c r="B666" s="237"/>
      <c r="C666" s="238"/>
      <c r="D666" s="221" t="s">
        <v>513</v>
      </c>
      <c r="E666" s="239" t="s">
        <v>23</v>
      </c>
      <c r="F666" s="240" t="s">
        <v>1202</v>
      </c>
      <c r="G666" s="238"/>
      <c r="H666" s="241" t="s">
        <v>23</v>
      </c>
      <c r="I666" s="242"/>
      <c r="J666" s="238"/>
      <c r="K666" s="238"/>
      <c r="L666" s="243"/>
      <c r="M666" s="244"/>
      <c r="N666" s="245"/>
      <c r="O666" s="245"/>
      <c r="P666" s="245"/>
      <c r="Q666" s="245"/>
      <c r="R666" s="245"/>
      <c r="S666" s="245"/>
      <c r="T666" s="246"/>
      <c r="AT666" s="247" t="s">
        <v>513</v>
      </c>
      <c r="AU666" s="247" t="s">
        <v>82</v>
      </c>
      <c r="AV666" s="13" t="s">
        <v>80</v>
      </c>
      <c r="AW666" s="13" t="s">
        <v>36</v>
      </c>
      <c r="AX666" s="13" t="s">
        <v>73</v>
      </c>
      <c r="AY666" s="247" t="s">
        <v>492</v>
      </c>
    </row>
    <row r="667" spans="2:51" s="12" customFormat="1">
      <c r="B667" s="225"/>
      <c r="C667" s="226"/>
      <c r="D667" s="221" t="s">
        <v>513</v>
      </c>
      <c r="E667" s="248" t="s">
        <v>23</v>
      </c>
      <c r="F667" s="249" t="s">
        <v>1203</v>
      </c>
      <c r="G667" s="226"/>
      <c r="H667" s="250">
        <v>4.9000000000000002E-2</v>
      </c>
      <c r="I667" s="231"/>
      <c r="J667" s="226"/>
      <c r="K667" s="226"/>
      <c r="L667" s="232"/>
      <c r="M667" s="233"/>
      <c r="N667" s="234"/>
      <c r="O667" s="234"/>
      <c r="P667" s="234"/>
      <c r="Q667" s="234"/>
      <c r="R667" s="234"/>
      <c r="S667" s="234"/>
      <c r="T667" s="235"/>
      <c r="AT667" s="236" t="s">
        <v>513</v>
      </c>
      <c r="AU667" s="236" t="s">
        <v>82</v>
      </c>
      <c r="AV667" s="12" t="s">
        <v>82</v>
      </c>
      <c r="AW667" s="12" t="s">
        <v>36</v>
      </c>
      <c r="AX667" s="12" t="s">
        <v>73</v>
      </c>
      <c r="AY667" s="236" t="s">
        <v>492</v>
      </c>
    </row>
    <row r="668" spans="2:51" s="13" customFormat="1">
      <c r="B668" s="237"/>
      <c r="C668" s="238"/>
      <c r="D668" s="221" t="s">
        <v>513</v>
      </c>
      <c r="E668" s="239" t="s">
        <v>23</v>
      </c>
      <c r="F668" s="240" t="s">
        <v>1204</v>
      </c>
      <c r="G668" s="238"/>
      <c r="H668" s="241" t="s">
        <v>23</v>
      </c>
      <c r="I668" s="242"/>
      <c r="J668" s="238"/>
      <c r="K668" s="238"/>
      <c r="L668" s="243"/>
      <c r="M668" s="244"/>
      <c r="N668" s="245"/>
      <c r="O668" s="245"/>
      <c r="P668" s="245"/>
      <c r="Q668" s="245"/>
      <c r="R668" s="245"/>
      <c r="S668" s="245"/>
      <c r="T668" s="246"/>
      <c r="AT668" s="247" t="s">
        <v>513</v>
      </c>
      <c r="AU668" s="247" t="s">
        <v>82</v>
      </c>
      <c r="AV668" s="13" t="s">
        <v>80</v>
      </c>
      <c r="AW668" s="13" t="s">
        <v>36</v>
      </c>
      <c r="AX668" s="13" t="s">
        <v>73</v>
      </c>
      <c r="AY668" s="247" t="s">
        <v>492</v>
      </c>
    </row>
    <row r="669" spans="2:51" s="12" customFormat="1">
      <c r="B669" s="225"/>
      <c r="C669" s="226"/>
      <c r="D669" s="221" t="s">
        <v>513</v>
      </c>
      <c r="E669" s="248" t="s">
        <v>23</v>
      </c>
      <c r="F669" s="249" t="s">
        <v>1205</v>
      </c>
      <c r="G669" s="226"/>
      <c r="H669" s="250">
        <v>0.107</v>
      </c>
      <c r="I669" s="231"/>
      <c r="J669" s="226"/>
      <c r="K669" s="226"/>
      <c r="L669" s="232"/>
      <c r="M669" s="233"/>
      <c r="N669" s="234"/>
      <c r="O669" s="234"/>
      <c r="P669" s="234"/>
      <c r="Q669" s="234"/>
      <c r="R669" s="234"/>
      <c r="S669" s="234"/>
      <c r="T669" s="235"/>
      <c r="AT669" s="236" t="s">
        <v>513</v>
      </c>
      <c r="AU669" s="236" t="s">
        <v>82</v>
      </c>
      <c r="AV669" s="12" t="s">
        <v>82</v>
      </c>
      <c r="AW669" s="12" t="s">
        <v>36</v>
      </c>
      <c r="AX669" s="12" t="s">
        <v>73</v>
      </c>
      <c r="AY669" s="236" t="s">
        <v>492</v>
      </c>
    </row>
    <row r="670" spans="2:51" s="13" customFormat="1">
      <c r="B670" s="237"/>
      <c r="C670" s="238"/>
      <c r="D670" s="221" t="s">
        <v>513</v>
      </c>
      <c r="E670" s="239" t="s">
        <v>23</v>
      </c>
      <c r="F670" s="240" t="s">
        <v>1206</v>
      </c>
      <c r="G670" s="238"/>
      <c r="H670" s="241" t="s">
        <v>23</v>
      </c>
      <c r="I670" s="242"/>
      <c r="J670" s="238"/>
      <c r="K670" s="238"/>
      <c r="L670" s="243"/>
      <c r="M670" s="244"/>
      <c r="N670" s="245"/>
      <c r="O670" s="245"/>
      <c r="P670" s="245"/>
      <c r="Q670" s="245"/>
      <c r="R670" s="245"/>
      <c r="S670" s="245"/>
      <c r="T670" s="246"/>
      <c r="AT670" s="247" t="s">
        <v>513</v>
      </c>
      <c r="AU670" s="247" t="s">
        <v>82</v>
      </c>
      <c r="AV670" s="13" t="s">
        <v>80</v>
      </c>
      <c r="AW670" s="13" t="s">
        <v>36</v>
      </c>
      <c r="AX670" s="13" t="s">
        <v>73</v>
      </c>
      <c r="AY670" s="247" t="s">
        <v>492</v>
      </c>
    </row>
    <row r="671" spans="2:51" s="12" customFormat="1">
      <c r="B671" s="225"/>
      <c r="C671" s="226"/>
      <c r="D671" s="221" t="s">
        <v>513</v>
      </c>
      <c r="E671" s="248" t="s">
        <v>23</v>
      </c>
      <c r="F671" s="249" t="s">
        <v>1207</v>
      </c>
      <c r="G671" s="226"/>
      <c r="H671" s="250">
        <v>1.2999999999999999E-2</v>
      </c>
      <c r="I671" s="231"/>
      <c r="J671" s="226"/>
      <c r="K671" s="226"/>
      <c r="L671" s="232"/>
      <c r="M671" s="233"/>
      <c r="N671" s="234"/>
      <c r="O671" s="234"/>
      <c r="P671" s="234"/>
      <c r="Q671" s="234"/>
      <c r="R671" s="234"/>
      <c r="S671" s="234"/>
      <c r="T671" s="235"/>
      <c r="AT671" s="236" t="s">
        <v>513</v>
      </c>
      <c r="AU671" s="236" t="s">
        <v>82</v>
      </c>
      <c r="AV671" s="12" t="s">
        <v>82</v>
      </c>
      <c r="AW671" s="12" t="s">
        <v>36</v>
      </c>
      <c r="AX671" s="12" t="s">
        <v>73</v>
      </c>
      <c r="AY671" s="236" t="s">
        <v>492</v>
      </c>
    </row>
    <row r="672" spans="2:51" s="13" customFormat="1">
      <c r="B672" s="237"/>
      <c r="C672" s="238"/>
      <c r="D672" s="221" t="s">
        <v>513</v>
      </c>
      <c r="E672" s="239" t="s">
        <v>23</v>
      </c>
      <c r="F672" s="240" t="s">
        <v>1208</v>
      </c>
      <c r="G672" s="238"/>
      <c r="H672" s="241" t="s">
        <v>23</v>
      </c>
      <c r="I672" s="242"/>
      <c r="J672" s="238"/>
      <c r="K672" s="238"/>
      <c r="L672" s="243"/>
      <c r="M672" s="244"/>
      <c r="N672" s="245"/>
      <c r="O672" s="245"/>
      <c r="P672" s="245"/>
      <c r="Q672" s="245"/>
      <c r="R672" s="245"/>
      <c r="S672" s="245"/>
      <c r="T672" s="246"/>
      <c r="AT672" s="247" t="s">
        <v>513</v>
      </c>
      <c r="AU672" s="247" t="s">
        <v>82</v>
      </c>
      <c r="AV672" s="13" t="s">
        <v>80</v>
      </c>
      <c r="AW672" s="13" t="s">
        <v>36</v>
      </c>
      <c r="AX672" s="13" t="s">
        <v>73</v>
      </c>
      <c r="AY672" s="247" t="s">
        <v>492</v>
      </c>
    </row>
    <row r="673" spans="2:51" s="12" customFormat="1">
      <c r="B673" s="225"/>
      <c r="C673" s="226"/>
      <c r="D673" s="221" t="s">
        <v>513</v>
      </c>
      <c r="E673" s="248" t="s">
        <v>23</v>
      </c>
      <c r="F673" s="249" t="s">
        <v>1209</v>
      </c>
      <c r="G673" s="226"/>
      <c r="H673" s="250">
        <v>3.0000000000000001E-3</v>
      </c>
      <c r="I673" s="231"/>
      <c r="J673" s="226"/>
      <c r="K673" s="226"/>
      <c r="L673" s="232"/>
      <c r="M673" s="233"/>
      <c r="N673" s="234"/>
      <c r="O673" s="234"/>
      <c r="P673" s="234"/>
      <c r="Q673" s="234"/>
      <c r="R673" s="234"/>
      <c r="S673" s="234"/>
      <c r="T673" s="235"/>
      <c r="AT673" s="236" t="s">
        <v>513</v>
      </c>
      <c r="AU673" s="236" t="s">
        <v>82</v>
      </c>
      <c r="AV673" s="12" t="s">
        <v>82</v>
      </c>
      <c r="AW673" s="12" t="s">
        <v>36</v>
      </c>
      <c r="AX673" s="12" t="s">
        <v>73</v>
      </c>
      <c r="AY673" s="236" t="s">
        <v>492</v>
      </c>
    </row>
    <row r="674" spans="2:51" s="13" customFormat="1">
      <c r="B674" s="237"/>
      <c r="C674" s="238"/>
      <c r="D674" s="221" t="s">
        <v>513</v>
      </c>
      <c r="E674" s="239" t="s">
        <v>23</v>
      </c>
      <c r="F674" s="240" t="s">
        <v>1210</v>
      </c>
      <c r="G674" s="238"/>
      <c r="H674" s="241" t="s">
        <v>23</v>
      </c>
      <c r="I674" s="242"/>
      <c r="J674" s="238"/>
      <c r="K674" s="238"/>
      <c r="L674" s="243"/>
      <c r="M674" s="244"/>
      <c r="N674" s="245"/>
      <c r="O674" s="245"/>
      <c r="P674" s="245"/>
      <c r="Q674" s="245"/>
      <c r="R674" s="245"/>
      <c r="S674" s="245"/>
      <c r="T674" s="246"/>
      <c r="AT674" s="247" t="s">
        <v>513</v>
      </c>
      <c r="AU674" s="247" t="s">
        <v>82</v>
      </c>
      <c r="AV674" s="13" t="s">
        <v>80</v>
      </c>
      <c r="AW674" s="13" t="s">
        <v>36</v>
      </c>
      <c r="AX674" s="13" t="s">
        <v>73</v>
      </c>
      <c r="AY674" s="247" t="s">
        <v>492</v>
      </c>
    </row>
    <row r="675" spans="2:51" s="12" customFormat="1">
      <c r="B675" s="225"/>
      <c r="C675" s="226"/>
      <c r="D675" s="221" t="s">
        <v>513</v>
      </c>
      <c r="E675" s="248" t="s">
        <v>23</v>
      </c>
      <c r="F675" s="249" t="s">
        <v>1211</v>
      </c>
      <c r="G675" s="226"/>
      <c r="H675" s="250">
        <v>7.0000000000000001E-3</v>
      </c>
      <c r="I675" s="231"/>
      <c r="J675" s="226"/>
      <c r="K675" s="226"/>
      <c r="L675" s="232"/>
      <c r="M675" s="233"/>
      <c r="N675" s="234"/>
      <c r="O675" s="234"/>
      <c r="P675" s="234"/>
      <c r="Q675" s="234"/>
      <c r="R675" s="234"/>
      <c r="S675" s="234"/>
      <c r="T675" s="235"/>
      <c r="AT675" s="236" t="s">
        <v>513</v>
      </c>
      <c r="AU675" s="236" t="s">
        <v>82</v>
      </c>
      <c r="AV675" s="12" t="s">
        <v>82</v>
      </c>
      <c r="AW675" s="12" t="s">
        <v>36</v>
      </c>
      <c r="AX675" s="12" t="s">
        <v>73</v>
      </c>
      <c r="AY675" s="236" t="s">
        <v>492</v>
      </c>
    </row>
    <row r="676" spans="2:51" s="13" customFormat="1">
      <c r="B676" s="237"/>
      <c r="C676" s="238"/>
      <c r="D676" s="221" t="s">
        <v>513</v>
      </c>
      <c r="E676" s="239" t="s">
        <v>23</v>
      </c>
      <c r="F676" s="240" t="s">
        <v>1212</v>
      </c>
      <c r="G676" s="238"/>
      <c r="H676" s="241" t="s">
        <v>23</v>
      </c>
      <c r="I676" s="242"/>
      <c r="J676" s="238"/>
      <c r="K676" s="238"/>
      <c r="L676" s="243"/>
      <c r="M676" s="244"/>
      <c r="N676" s="245"/>
      <c r="O676" s="245"/>
      <c r="P676" s="245"/>
      <c r="Q676" s="245"/>
      <c r="R676" s="245"/>
      <c r="S676" s="245"/>
      <c r="T676" s="246"/>
      <c r="AT676" s="247" t="s">
        <v>513</v>
      </c>
      <c r="AU676" s="247" t="s">
        <v>82</v>
      </c>
      <c r="AV676" s="13" t="s">
        <v>80</v>
      </c>
      <c r="AW676" s="13" t="s">
        <v>36</v>
      </c>
      <c r="AX676" s="13" t="s">
        <v>73</v>
      </c>
      <c r="AY676" s="247" t="s">
        <v>492</v>
      </c>
    </row>
    <row r="677" spans="2:51" s="12" customFormat="1">
      <c r="B677" s="225"/>
      <c r="C677" s="226"/>
      <c r="D677" s="221" t="s">
        <v>513</v>
      </c>
      <c r="E677" s="248" t="s">
        <v>23</v>
      </c>
      <c r="F677" s="249" t="s">
        <v>1213</v>
      </c>
      <c r="G677" s="226"/>
      <c r="H677" s="250">
        <v>1.2E-2</v>
      </c>
      <c r="I677" s="231"/>
      <c r="J677" s="226"/>
      <c r="K677" s="226"/>
      <c r="L677" s="232"/>
      <c r="M677" s="233"/>
      <c r="N677" s="234"/>
      <c r="O677" s="234"/>
      <c r="P677" s="234"/>
      <c r="Q677" s="234"/>
      <c r="R677" s="234"/>
      <c r="S677" s="234"/>
      <c r="T677" s="235"/>
      <c r="AT677" s="236" t="s">
        <v>513</v>
      </c>
      <c r="AU677" s="236" t="s">
        <v>82</v>
      </c>
      <c r="AV677" s="12" t="s">
        <v>82</v>
      </c>
      <c r="AW677" s="12" t="s">
        <v>36</v>
      </c>
      <c r="AX677" s="12" t="s">
        <v>73</v>
      </c>
      <c r="AY677" s="236" t="s">
        <v>492</v>
      </c>
    </row>
    <row r="678" spans="2:51" s="13" customFormat="1">
      <c r="B678" s="237"/>
      <c r="C678" s="238"/>
      <c r="D678" s="221" t="s">
        <v>513</v>
      </c>
      <c r="E678" s="239" t="s">
        <v>23</v>
      </c>
      <c r="F678" s="240" t="s">
        <v>1214</v>
      </c>
      <c r="G678" s="238"/>
      <c r="H678" s="241" t="s">
        <v>23</v>
      </c>
      <c r="I678" s="242"/>
      <c r="J678" s="238"/>
      <c r="K678" s="238"/>
      <c r="L678" s="243"/>
      <c r="M678" s="244"/>
      <c r="N678" s="245"/>
      <c r="O678" s="245"/>
      <c r="P678" s="245"/>
      <c r="Q678" s="245"/>
      <c r="R678" s="245"/>
      <c r="S678" s="245"/>
      <c r="T678" s="246"/>
      <c r="AT678" s="247" t="s">
        <v>513</v>
      </c>
      <c r="AU678" s="247" t="s">
        <v>82</v>
      </c>
      <c r="AV678" s="13" t="s">
        <v>80</v>
      </c>
      <c r="AW678" s="13" t="s">
        <v>36</v>
      </c>
      <c r="AX678" s="13" t="s">
        <v>73</v>
      </c>
      <c r="AY678" s="247" t="s">
        <v>492</v>
      </c>
    </row>
    <row r="679" spans="2:51" s="12" customFormat="1">
      <c r="B679" s="225"/>
      <c r="C679" s="226"/>
      <c r="D679" s="221" t="s">
        <v>513</v>
      </c>
      <c r="E679" s="248" t="s">
        <v>23</v>
      </c>
      <c r="F679" s="249" t="s">
        <v>1215</v>
      </c>
      <c r="G679" s="226"/>
      <c r="H679" s="250">
        <v>8.9999999999999993E-3</v>
      </c>
      <c r="I679" s="231"/>
      <c r="J679" s="226"/>
      <c r="K679" s="226"/>
      <c r="L679" s="232"/>
      <c r="M679" s="233"/>
      <c r="N679" s="234"/>
      <c r="O679" s="234"/>
      <c r="P679" s="234"/>
      <c r="Q679" s="234"/>
      <c r="R679" s="234"/>
      <c r="S679" s="234"/>
      <c r="T679" s="235"/>
      <c r="AT679" s="236" t="s">
        <v>513</v>
      </c>
      <c r="AU679" s="236" t="s">
        <v>82</v>
      </c>
      <c r="AV679" s="12" t="s">
        <v>82</v>
      </c>
      <c r="AW679" s="12" t="s">
        <v>36</v>
      </c>
      <c r="AX679" s="12" t="s">
        <v>73</v>
      </c>
      <c r="AY679" s="236" t="s">
        <v>492</v>
      </c>
    </row>
    <row r="680" spans="2:51" s="13" customFormat="1">
      <c r="B680" s="237"/>
      <c r="C680" s="238"/>
      <c r="D680" s="221" t="s">
        <v>513</v>
      </c>
      <c r="E680" s="239" t="s">
        <v>23</v>
      </c>
      <c r="F680" s="240" t="s">
        <v>1216</v>
      </c>
      <c r="G680" s="238"/>
      <c r="H680" s="241" t="s">
        <v>23</v>
      </c>
      <c r="I680" s="242"/>
      <c r="J680" s="238"/>
      <c r="K680" s="238"/>
      <c r="L680" s="243"/>
      <c r="M680" s="244"/>
      <c r="N680" s="245"/>
      <c r="O680" s="245"/>
      <c r="P680" s="245"/>
      <c r="Q680" s="245"/>
      <c r="R680" s="245"/>
      <c r="S680" s="245"/>
      <c r="T680" s="246"/>
      <c r="AT680" s="247" t="s">
        <v>513</v>
      </c>
      <c r="AU680" s="247" t="s">
        <v>82</v>
      </c>
      <c r="AV680" s="13" t="s">
        <v>80</v>
      </c>
      <c r="AW680" s="13" t="s">
        <v>36</v>
      </c>
      <c r="AX680" s="13" t="s">
        <v>73</v>
      </c>
      <c r="AY680" s="247" t="s">
        <v>492</v>
      </c>
    </row>
    <row r="681" spans="2:51" s="12" customFormat="1">
      <c r="B681" s="225"/>
      <c r="C681" s="226"/>
      <c r="D681" s="221" t="s">
        <v>513</v>
      </c>
      <c r="E681" s="248" t="s">
        <v>23</v>
      </c>
      <c r="F681" s="249" t="s">
        <v>1217</v>
      </c>
      <c r="G681" s="226"/>
      <c r="H681" s="250">
        <v>6.0999999999999999E-2</v>
      </c>
      <c r="I681" s="231"/>
      <c r="J681" s="226"/>
      <c r="K681" s="226"/>
      <c r="L681" s="232"/>
      <c r="M681" s="233"/>
      <c r="N681" s="234"/>
      <c r="O681" s="234"/>
      <c r="P681" s="234"/>
      <c r="Q681" s="234"/>
      <c r="R681" s="234"/>
      <c r="S681" s="234"/>
      <c r="T681" s="235"/>
      <c r="AT681" s="236" t="s">
        <v>513</v>
      </c>
      <c r="AU681" s="236" t="s">
        <v>82</v>
      </c>
      <c r="AV681" s="12" t="s">
        <v>82</v>
      </c>
      <c r="AW681" s="12" t="s">
        <v>36</v>
      </c>
      <c r="AX681" s="12" t="s">
        <v>73</v>
      </c>
      <c r="AY681" s="236" t="s">
        <v>492</v>
      </c>
    </row>
    <row r="682" spans="2:51" s="13" customFormat="1">
      <c r="B682" s="237"/>
      <c r="C682" s="238"/>
      <c r="D682" s="221" t="s">
        <v>513</v>
      </c>
      <c r="E682" s="239" t="s">
        <v>23</v>
      </c>
      <c r="F682" s="240" t="s">
        <v>1218</v>
      </c>
      <c r="G682" s="238"/>
      <c r="H682" s="241" t="s">
        <v>23</v>
      </c>
      <c r="I682" s="242"/>
      <c r="J682" s="238"/>
      <c r="K682" s="238"/>
      <c r="L682" s="243"/>
      <c r="M682" s="244"/>
      <c r="N682" s="245"/>
      <c r="O682" s="245"/>
      <c r="P682" s="245"/>
      <c r="Q682" s="245"/>
      <c r="R682" s="245"/>
      <c r="S682" s="245"/>
      <c r="T682" s="246"/>
      <c r="AT682" s="247" t="s">
        <v>513</v>
      </c>
      <c r="AU682" s="247" t="s">
        <v>82</v>
      </c>
      <c r="AV682" s="13" t="s">
        <v>80</v>
      </c>
      <c r="AW682" s="13" t="s">
        <v>36</v>
      </c>
      <c r="AX682" s="13" t="s">
        <v>73</v>
      </c>
      <c r="AY682" s="247" t="s">
        <v>492</v>
      </c>
    </row>
    <row r="683" spans="2:51" s="12" customFormat="1">
      <c r="B683" s="225"/>
      <c r="C683" s="226"/>
      <c r="D683" s="221" t="s">
        <v>513</v>
      </c>
      <c r="E683" s="248" t="s">
        <v>23</v>
      </c>
      <c r="F683" s="249" t="s">
        <v>1219</v>
      </c>
      <c r="G683" s="226"/>
      <c r="H683" s="250">
        <v>1.7999999999999999E-2</v>
      </c>
      <c r="I683" s="231"/>
      <c r="J683" s="226"/>
      <c r="K683" s="226"/>
      <c r="L683" s="232"/>
      <c r="M683" s="233"/>
      <c r="N683" s="234"/>
      <c r="O683" s="234"/>
      <c r="P683" s="234"/>
      <c r="Q683" s="234"/>
      <c r="R683" s="234"/>
      <c r="S683" s="234"/>
      <c r="T683" s="235"/>
      <c r="AT683" s="236" t="s">
        <v>513</v>
      </c>
      <c r="AU683" s="236" t="s">
        <v>82</v>
      </c>
      <c r="AV683" s="12" t="s">
        <v>82</v>
      </c>
      <c r="AW683" s="12" t="s">
        <v>36</v>
      </c>
      <c r="AX683" s="12" t="s">
        <v>73</v>
      </c>
      <c r="AY683" s="236" t="s">
        <v>492</v>
      </c>
    </row>
    <row r="684" spans="2:51" s="13" customFormat="1">
      <c r="B684" s="237"/>
      <c r="C684" s="238"/>
      <c r="D684" s="221" t="s">
        <v>513</v>
      </c>
      <c r="E684" s="239" t="s">
        <v>23</v>
      </c>
      <c r="F684" s="240" t="s">
        <v>1220</v>
      </c>
      <c r="G684" s="238"/>
      <c r="H684" s="241" t="s">
        <v>23</v>
      </c>
      <c r="I684" s="242"/>
      <c r="J684" s="238"/>
      <c r="K684" s="238"/>
      <c r="L684" s="243"/>
      <c r="M684" s="244"/>
      <c r="N684" s="245"/>
      <c r="O684" s="245"/>
      <c r="P684" s="245"/>
      <c r="Q684" s="245"/>
      <c r="R684" s="245"/>
      <c r="S684" s="245"/>
      <c r="T684" s="246"/>
      <c r="AT684" s="247" t="s">
        <v>513</v>
      </c>
      <c r="AU684" s="247" t="s">
        <v>82</v>
      </c>
      <c r="AV684" s="13" t="s">
        <v>80</v>
      </c>
      <c r="AW684" s="13" t="s">
        <v>36</v>
      </c>
      <c r="AX684" s="13" t="s">
        <v>73</v>
      </c>
      <c r="AY684" s="247" t="s">
        <v>492</v>
      </c>
    </row>
    <row r="685" spans="2:51" s="12" customFormat="1">
      <c r="B685" s="225"/>
      <c r="C685" s="226"/>
      <c r="D685" s="221" t="s">
        <v>513</v>
      </c>
      <c r="E685" s="248" t="s">
        <v>23</v>
      </c>
      <c r="F685" s="249" t="s">
        <v>1221</v>
      </c>
      <c r="G685" s="226"/>
      <c r="H685" s="250">
        <v>0.02</v>
      </c>
      <c r="I685" s="231"/>
      <c r="J685" s="226"/>
      <c r="K685" s="226"/>
      <c r="L685" s="232"/>
      <c r="M685" s="233"/>
      <c r="N685" s="234"/>
      <c r="O685" s="234"/>
      <c r="P685" s="234"/>
      <c r="Q685" s="234"/>
      <c r="R685" s="234"/>
      <c r="S685" s="234"/>
      <c r="T685" s="235"/>
      <c r="AT685" s="236" t="s">
        <v>513</v>
      </c>
      <c r="AU685" s="236" t="s">
        <v>82</v>
      </c>
      <c r="AV685" s="12" t="s">
        <v>82</v>
      </c>
      <c r="AW685" s="12" t="s">
        <v>36</v>
      </c>
      <c r="AX685" s="12" t="s">
        <v>73</v>
      </c>
      <c r="AY685" s="236" t="s">
        <v>492</v>
      </c>
    </row>
    <row r="686" spans="2:51" s="13" customFormat="1">
      <c r="B686" s="237"/>
      <c r="C686" s="238"/>
      <c r="D686" s="221" t="s">
        <v>513</v>
      </c>
      <c r="E686" s="239" t="s">
        <v>23</v>
      </c>
      <c r="F686" s="240" t="s">
        <v>1222</v>
      </c>
      <c r="G686" s="238"/>
      <c r="H686" s="241" t="s">
        <v>23</v>
      </c>
      <c r="I686" s="242"/>
      <c r="J686" s="238"/>
      <c r="K686" s="238"/>
      <c r="L686" s="243"/>
      <c r="M686" s="244"/>
      <c r="N686" s="245"/>
      <c r="O686" s="245"/>
      <c r="P686" s="245"/>
      <c r="Q686" s="245"/>
      <c r="R686" s="245"/>
      <c r="S686" s="245"/>
      <c r="T686" s="246"/>
      <c r="AT686" s="247" t="s">
        <v>513</v>
      </c>
      <c r="AU686" s="247" t="s">
        <v>82</v>
      </c>
      <c r="AV686" s="13" t="s">
        <v>80</v>
      </c>
      <c r="AW686" s="13" t="s">
        <v>36</v>
      </c>
      <c r="AX686" s="13" t="s">
        <v>73</v>
      </c>
      <c r="AY686" s="247" t="s">
        <v>492</v>
      </c>
    </row>
    <row r="687" spans="2:51" s="12" customFormat="1">
      <c r="B687" s="225"/>
      <c r="C687" s="226"/>
      <c r="D687" s="221" t="s">
        <v>513</v>
      </c>
      <c r="E687" s="248" t="s">
        <v>23</v>
      </c>
      <c r="F687" s="249" t="s">
        <v>1223</v>
      </c>
      <c r="G687" s="226"/>
      <c r="H687" s="250">
        <v>2.1999999999999999E-2</v>
      </c>
      <c r="I687" s="231"/>
      <c r="J687" s="226"/>
      <c r="K687" s="226"/>
      <c r="L687" s="232"/>
      <c r="M687" s="233"/>
      <c r="N687" s="234"/>
      <c r="O687" s="234"/>
      <c r="P687" s="234"/>
      <c r="Q687" s="234"/>
      <c r="R687" s="234"/>
      <c r="S687" s="234"/>
      <c r="T687" s="235"/>
      <c r="AT687" s="236" t="s">
        <v>513</v>
      </c>
      <c r="AU687" s="236" t="s">
        <v>82</v>
      </c>
      <c r="AV687" s="12" t="s">
        <v>82</v>
      </c>
      <c r="AW687" s="12" t="s">
        <v>36</v>
      </c>
      <c r="AX687" s="12" t="s">
        <v>73</v>
      </c>
      <c r="AY687" s="236" t="s">
        <v>492</v>
      </c>
    </row>
    <row r="688" spans="2:51" s="13" customFormat="1">
      <c r="B688" s="237"/>
      <c r="C688" s="238"/>
      <c r="D688" s="221" t="s">
        <v>513</v>
      </c>
      <c r="E688" s="239" t="s">
        <v>23</v>
      </c>
      <c r="F688" s="240" t="s">
        <v>1224</v>
      </c>
      <c r="G688" s="238"/>
      <c r="H688" s="241" t="s">
        <v>23</v>
      </c>
      <c r="I688" s="242"/>
      <c r="J688" s="238"/>
      <c r="K688" s="238"/>
      <c r="L688" s="243"/>
      <c r="M688" s="244"/>
      <c r="N688" s="245"/>
      <c r="O688" s="245"/>
      <c r="P688" s="245"/>
      <c r="Q688" s="245"/>
      <c r="R688" s="245"/>
      <c r="S688" s="245"/>
      <c r="T688" s="246"/>
      <c r="AT688" s="247" t="s">
        <v>513</v>
      </c>
      <c r="AU688" s="247" t="s">
        <v>82</v>
      </c>
      <c r="AV688" s="13" t="s">
        <v>80</v>
      </c>
      <c r="AW688" s="13" t="s">
        <v>36</v>
      </c>
      <c r="AX688" s="13" t="s">
        <v>73</v>
      </c>
      <c r="AY688" s="247" t="s">
        <v>492</v>
      </c>
    </row>
    <row r="689" spans="2:65" s="12" customFormat="1">
      <c r="B689" s="225"/>
      <c r="C689" s="226"/>
      <c r="D689" s="221" t="s">
        <v>513</v>
      </c>
      <c r="E689" s="248" t="s">
        <v>23</v>
      </c>
      <c r="F689" s="249" t="s">
        <v>1225</v>
      </c>
      <c r="G689" s="226"/>
      <c r="H689" s="250">
        <v>1.7000000000000001E-2</v>
      </c>
      <c r="I689" s="231"/>
      <c r="J689" s="226"/>
      <c r="K689" s="226"/>
      <c r="L689" s="232"/>
      <c r="M689" s="233"/>
      <c r="N689" s="234"/>
      <c r="O689" s="234"/>
      <c r="P689" s="234"/>
      <c r="Q689" s="234"/>
      <c r="R689" s="234"/>
      <c r="S689" s="234"/>
      <c r="T689" s="235"/>
      <c r="AT689" s="236" t="s">
        <v>513</v>
      </c>
      <c r="AU689" s="236" t="s">
        <v>82</v>
      </c>
      <c r="AV689" s="12" t="s">
        <v>82</v>
      </c>
      <c r="AW689" s="12" t="s">
        <v>36</v>
      </c>
      <c r="AX689" s="12" t="s">
        <v>73</v>
      </c>
      <c r="AY689" s="236" t="s">
        <v>492</v>
      </c>
    </row>
    <row r="690" spans="2:65" s="14" customFormat="1">
      <c r="B690" s="251"/>
      <c r="C690" s="252"/>
      <c r="D690" s="221" t="s">
        <v>513</v>
      </c>
      <c r="E690" s="275" t="s">
        <v>23</v>
      </c>
      <c r="F690" s="276" t="s">
        <v>560</v>
      </c>
      <c r="G690" s="252"/>
      <c r="H690" s="277">
        <v>0.61199999999999999</v>
      </c>
      <c r="I690" s="256"/>
      <c r="J690" s="252"/>
      <c r="K690" s="252"/>
      <c r="L690" s="257"/>
      <c r="M690" s="258"/>
      <c r="N690" s="259"/>
      <c r="O690" s="259"/>
      <c r="P690" s="259"/>
      <c r="Q690" s="259"/>
      <c r="R690" s="259"/>
      <c r="S690" s="259"/>
      <c r="T690" s="260"/>
      <c r="AT690" s="261" t="s">
        <v>513</v>
      </c>
      <c r="AU690" s="261" t="s">
        <v>82</v>
      </c>
      <c r="AV690" s="14" t="s">
        <v>502</v>
      </c>
      <c r="AW690" s="14" t="s">
        <v>36</v>
      </c>
      <c r="AX690" s="14" t="s">
        <v>80</v>
      </c>
      <c r="AY690" s="261" t="s">
        <v>492</v>
      </c>
    </row>
    <row r="691" spans="2:65" s="12" customFormat="1">
      <c r="B691" s="225"/>
      <c r="C691" s="226"/>
      <c r="D691" s="227" t="s">
        <v>513</v>
      </c>
      <c r="E691" s="226"/>
      <c r="F691" s="229" t="s">
        <v>1226</v>
      </c>
      <c r="G691" s="226"/>
      <c r="H691" s="230">
        <v>0.67300000000000004</v>
      </c>
      <c r="I691" s="231"/>
      <c r="J691" s="226"/>
      <c r="K691" s="226"/>
      <c r="L691" s="232"/>
      <c r="M691" s="233"/>
      <c r="N691" s="234"/>
      <c r="O691" s="234"/>
      <c r="P691" s="234"/>
      <c r="Q691" s="234"/>
      <c r="R691" s="234"/>
      <c r="S691" s="234"/>
      <c r="T691" s="235"/>
      <c r="AT691" s="236" t="s">
        <v>513</v>
      </c>
      <c r="AU691" s="236" t="s">
        <v>82</v>
      </c>
      <c r="AV691" s="12" t="s">
        <v>82</v>
      </c>
      <c r="AW691" s="12" t="s">
        <v>6</v>
      </c>
      <c r="AX691" s="12" t="s">
        <v>80</v>
      </c>
      <c r="AY691" s="236" t="s">
        <v>492</v>
      </c>
    </row>
    <row r="692" spans="2:65" s="1" customFormat="1" ht="16.5" customHeight="1">
      <c r="B692" s="42"/>
      <c r="C692" s="278" t="s">
        <v>1227</v>
      </c>
      <c r="D692" s="278" t="s">
        <v>1110</v>
      </c>
      <c r="E692" s="279" t="s">
        <v>1228</v>
      </c>
      <c r="F692" s="280" t="s">
        <v>1229</v>
      </c>
      <c r="G692" s="281" t="s">
        <v>795</v>
      </c>
      <c r="H692" s="282">
        <v>1.0529999999999999</v>
      </c>
      <c r="I692" s="283"/>
      <c r="J692" s="284">
        <f>ROUND(I692*H692,2)</f>
        <v>0</v>
      </c>
      <c r="K692" s="280" t="s">
        <v>23</v>
      </c>
      <c r="L692" s="285"/>
      <c r="M692" s="286" t="s">
        <v>23</v>
      </c>
      <c r="N692" s="287" t="s">
        <v>44</v>
      </c>
      <c r="O692" s="43"/>
      <c r="P692" s="218">
        <f>O692*H692</f>
        <v>0</v>
      </c>
      <c r="Q692" s="218">
        <v>1</v>
      </c>
      <c r="R692" s="218">
        <f>Q692*H692</f>
        <v>1.0529999999999999</v>
      </c>
      <c r="S692" s="218">
        <v>0</v>
      </c>
      <c r="T692" s="219">
        <f>S692*H692</f>
        <v>0</v>
      </c>
      <c r="AR692" s="25" t="s">
        <v>604</v>
      </c>
      <c r="AT692" s="25" t="s">
        <v>1110</v>
      </c>
      <c r="AU692" s="25" t="s">
        <v>82</v>
      </c>
      <c r="AY692" s="25" t="s">
        <v>492</v>
      </c>
      <c r="BE692" s="220">
        <f>IF(N692="základní",J692,0)</f>
        <v>0</v>
      </c>
      <c r="BF692" s="220">
        <f>IF(N692="snížená",J692,0)</f>
        <v>0</v>
      </c>
      <c r="BG692" s="220">
        <f>IF(N692="zákl. přenesená",J692,0)</f>
        <v>0</v>
      </c>
      <c r="BH692" s="220">
        <f>IF(N692="sníž. přenesená",J692,0)</f>
        <v>0</v>
      </c>
      <c r="BI692" s="220">
        <f>IF(N692="nulová",J692,0)</f>
        <v>0</v>
      </c>
      <c r="BJ692" s="25" t="s">
        <v>80</v>
      </c>
      <c r="BK692" s="220">
        <f>ROUND(I692*H692,2)</f>
        <v>0</v>
      </c>
      <c r="BL692" s="25" t="s">
        <v>502</v>
      </c>
      <c r="BM692" s="25" t="s">
        <v>1230</v>
      </c>
    </row>
    <row r="693" spans="2:65" s="1" customFormat="1">
      <c r="B693" s="42"/>
      <c r="C693" s="64"/>
      <c r="D693" s="221" t="s">
        <v>506</v>
      </c>
      <c r="E693" s="64"/>
      <c r="F693" s="222" t="s">
        <v>1229</v>
      </c>
      <c r="G693" s="64"/>
      <c r="H693" s="64"/>
      <c r="I693" s="177"/>
      <c r="J693" s="64"/>
      <c r="K693" s="64"/>
      <c r="L693" s="62"/>
      <c r="M693" s="223"/>
      <c r="N693" s="43"/>
      <c r="O693" s="43"/>
      <c r="P693" s="43"/>
      <c r="Q693" s="43"/>
      <c r="R693" s="43"/>
      <c r="S693" s="43"/>
      <c r="T693" s="79"/>
      <c r="AT693" s="25" t="s">
        <v>506</v>
      </c>
      <c r="AU693" s="25" t="s">
        <v>82</v>
      </c>
    </row>
    <row r="694" spans="2:65" s="13" customFormat="1">
      <c r="B694" s="237"/>
      <c r="C694" s="238"/>
      <c r="D694" s="221" t="s">
        <v>513</v>
      </c>
      <c r="E694" s="239" t="s">
        <v>23</v>
      </c>
      <c r="F694" s="240" t="s">
        <v>1231</v>
      </c>
      <c r="G694" s="238"/>
      <c r="H694" s="241" t="s">
        <v>23</v>
      </c>
      <c r="I694" s="242"/>
      <c r="J694" s="238"/>
      <c r="K694" s="238"/>
      <c r="L694" s="243"/>
      <c r="M694" s="244"/>
      <c r="N694" s="245"/>
      <c r="O694" s="245"/>
      <c r="P694" s="245"/>
      <c r="Q694" s="245"/>
      <c r="R694" s="245"/>
      <c r="S694" s="245"/>
      <c r="T694" s="246"/>
      <c r="AT694" s="247" t="s">
        <v>513</v>
      </c>
      <c r="AU694" s="247" t="s">
        <v>82</v>
      </c>
      <c r="AV694" s="13" t="s">
        <v>80</v>
      </c>
      <c r="AW694" s="13" t="s">
        <v>36</v>
      </c>
      <c r="AX694" s="13" t="s">
        <v>73</v>
      </c>
      <c r="AY694" s="247" t="s">
        <v>492</v>
      </c>
    </row>
    <row r="695" spans="2:65" s="12" customFormat="1">
      <c r="B695" s="225"/>
      <c r="C695" s="226"/>
      <c r="D695" s="221" t="s">
        <v>513</v>
      </c>
      <c r="E695" s="248" t="s">
        <v>23</v>
      </c>
      <c r="F695" s="249" t="s">
        <v>1232</v>
      </c>
      <c r="G695" s="226"/>
      <c r="H695" s="250">
        <v>0.95699999999999996</v>
      </c>
      <c r="I695" s="231"/>
      <c r="J695" s="226"/>
      <c r="K695" s="226"/>
      <c r="L695" s="232"/>
      <c r="M695" s="233"/>
      <c r="N695" s="234"/>
      <c r="O695" s="234"/>
      <c r="P695" s="234"/>
      <c r="Q695" s="234"/>
      <c r="R695" s="234"/>
      <c r="S695" s="234"/>
      <c r="T695" s="235"/>
      <c r="AT695" s="236" t="s">
        <v>513</v>
      </c>
      <c r="AU695" s="236" t="s">
        <v>82</v>
      </c>
      <c r="AV695" s="12" t="s">
        <v>82</v>
      </c>
      <c r="AW695" s="12" t="s">
        <v>36</v>
      </c>
      <c r="AX695" s="12" t="s">
        <v>73</v>
      </c>
      <c r="AY695" s="236" t="s">
        <v>492</v>
      </c>
    </row>
    <row r="696" spans="2:65" s="14" customFormat="1">
      <c r="B696" s="251"/>
      <c r="C696" s="252"/>
      <c r="D696" s="221" t="s">
        <v>513</v>
      </c>
      <c r="E696" s="275" t="s">
        <v>23</v>
      </c>
      <c r="F696" s="276" t="s">
        <v>560</v>
      </c>
      <c r="G696" s="252"/>
      <c r="H696" s="277">
        <v>0.95699999999999996</v>
      </c>
      <c r="I696" s="256"/>
      <c r="J696" s="252"/>
      <c r="K696" s="252"/>
      <c r="L696" s="257"/>
      <c r="M696" s="258"/>
      <c r="N696" s="259"/>
      <c r="O696" s="259"/>
      <c r="P696" s="259"/>
      <c r="Q696" s="259"/>
      <c r="R696" s="259"/>
      <c r="S696" s="259"/>
      <c r="T696" s="260"/>
      <c r="AT696" s="261" t="s">
        <v>513</v>
      </c>
      <c r="AU696" s="261" t="s">
        <v>82</v>
      </c>
      <c r="AV696" s="14" t="s">
        <v>502</v>
      </c>
      <c r="AW696" s="14" t="s">
        <v>36</v>
      </c>
      <c r="AX696" s="14" t="s">
        <v>80</v>
      </c>
      <c r="AY696" s="261" t="s">
        <v>492</v>
      </c>
    </row>
    <row r="697" spans="2:65" s="12" customFormat="1">
      <c r="B697" s="225"/>
      <c r="C697" s="226"/>
      <c r="D697" s="227" t="s">
        <v>513</v>
      </c>
      <c r="E697" s="226"/>
      <c r="F697" s="229" t="s">
        <v>1233</v>
      </c>
      <c r="G697" s="226"/>
      <c r="H697" s="230">
        <v>1.0529999999999999</v>
      </c>
      <c r="I697" s="231"/>
      <c r="J697" s="226"/>
      <c r="K697" s="226"/>
      <c r="L697" s="232"/>
      <c r="M697" s="233"/>
      <c r="N697" s="234"/>
      <c r="O697" s="234"/>
      <c r="P697" s="234"/>
      <c r="Q697" s="234"/>
      <c r="R697" s="234"/>
      <c r="S697" s="234"/>
      <c r="T697" s="235"/>
      <c r="AT697" s="236" t="s">
        <v>513</v>
      </c>
      <c r="AU697" s="236" t="s">
        <v>82</v>
      </c>
      <c r="AV697" s="12" t="s">
        <v>82</v>
      </c>
      <c r="AW697" s="12" t="s">
        <v>6</v>
      </c>
      <c r="AX697" s="12" t="s">
        <v>80</v>
      </c>
      <c r="AY697" s="236" t="s">
        <v>492</v>
      </c>
    </row>
    <row r="698" spans="2:65" s="1" customFormat="1" ht="16.5" customHeight="1">
      <c r="B698" s="42"/>
      <c r="C698" s="278" t="s">
        <v>1234</v>
      </c>
      <c r="D698" s="278" t="s">
        <v>1110</v>
      </c>
      <c r="E698" s="279" t="s">
        <v>1235</v>
      </c>
      <c r="F698" s="280" t="s">
        <v>1236</v>
      </c>
      <c r="G698" s="281" t="s">
        <v>795</v>
      </c>
      <c r="H698" s="282">
        <v>1.3129999999999999</v>
      </c>
      <c r="I698" s="283"/>
      <c r="J698" s="284">
        <f>ROUND(I698*H698,2)</f>
        <v>0</v>
      </c>
      <c r="K698" s="280" t="s">
        <v>501</v>
      </c>
      <c r="L698" s="285"/>
      <c r="M698" s="286" t="s">
        <v>23</v>
      </c>
      <c r="N698" s="287" t="s">
        <v>44</v>
      </c>
      <c r="O698" s="43"/>
      <c r="P698" s="218">
        <f>O698*H698</f>
        <v>0</v>
      </c>
      <c r="Q698" s="218">
        <v>1</v>
      </c>
      <c r="R698" s="218">
        <f>Q698*H698</f>
        <v>1.3129999999999999</v>
      </c>
      <c r="S698" s="218">
        <v>0</v>
      </c>
      <c r="T698" s="219">
        <f>S698*H698</f>
        <v>0</v>
      </c>
      <c r="AR698" s="25" t="s">
        <v>604</v>
      </c>
      <c r="AT698" s="25" t="s">
        <v>1110</v>
      </c>
      <c r="AU698" s="25" t="s">
        <v>82</v>
      </c>
      <c r="AY698" s="25" t="s">
        <v>492</v>
      </c>
      <c r="BE698" s="220">
        <f>IF(N698="základní",J698,0)</f>
        <v>0</v>
      </c>
      <c r="BF698" s="220">
        <f>IF(N698="snížená",J698,0)</f>
        <v>0</v>
      </c>
      <c r="BG698" s="220">
        <f>IF(N698="zákl. přenesená",J698,0)</f>
        <v>0</v>
      </c>
      <c r="BH698" s="220">
        <f>IF(N698="sníž. přenesená",J698,0)</f>
        <v>0</v>
      </c>
      <c r="BI698" s="220">
        <f>IF(N698="nulová",J698,0)</f>
        <v>0</v>
      </c>
      <c r="BJ698" s="25" t="s">
        <v>80</v>
      </c>
      <c r="BK698" s="220">
        <f>ROUND(I698*H698,2)</f>
        <v>0</v>
      </c>
      <c r="BL698" s="25" t="s">
        <v>502</v>
      </c>
      <c r="BM698" s="25" t="s">
        <v>1237</v>
      </c>
    </row>
    <row r="699" spans="2:65" s="1" customFormat="1">
      <c r="B699" s="42"/>
      <c r="C699" s="64"/>
      <c r="D699" s="221" t="s">
        <v>506</v>
      </c>
      <c r="E699" s="64"/>
      <c r="F699" s="222" t="s">
        <v>1236</v>
      </c>
      <c r="G699" s="64"/>
      <c r="H699" s="64"/>
      <c r="I699" s="177"/>
      <c r="J699" s="64"/>
      <c r="K699" s="64"/>
      <c r="L699" s="62"/>
      <c r="M699" s="223"/>
      <c r="N699" s="43"/>
      <c r="O699" s="43"/>
      <c r="P699" s="43"/>
      <c r="Q699" s="43"/>
      <c r="R699" s="43"/>
      <c r="S699" s="43"/>
      <c r="T699" s="79"/>
      <c r="AT699" s="25" t="s">
        <v>506</v>
      </c>
      <c r="AU699" s="25" t="s">
        <v>82</v>
      </c>
    </row>
    <row r="700" spans="2:65" s="13" customFormat="1">
      <c r="B700" s="237"/>
      <c r="C700" s="238"/>
      <c r="D700" s="221" t="s">
        <v>513</v>
      </c>
      <c r="E700" s="239" t="s">
        <v>23</v>
      </c>
      <c r="F700" s="240" t="s">
        <v>1238</v>
      </c>
      <c r="G700" s="238"/>
      <c r="H700" s="241" t="s">
        <v>23</v>
      </c>
      <c r="I700" s="242"/>
      <c r="J700" s="238"/>
      <c r="K700" s="238"/>
      <c r="L700" s="243"/>
      <c r="M700" s="244"/>
      <c r="N700" s="245"/>
      <c r="O700" s="245"/>
      <c r="P700" s="245"/>
      <c r="Q700" s="245"/>
      <c r="R700" s="245"/>
      <c r="S700" s="245"/>
      <c r="T700" s="246"/>
      <c r="AT700" s="247" t="s">
        <v>513</v>
      </c>
      <c r="AU700" s="247" t="s">
        <v>82</v>
      </c>
      <c r="AV700" s="13" t="s">
        <v>80</v>
      </c>
      <c r="AW700" s="13" t="s">
        <v>36</v>
      </c>
      <c r="AX700" s="13" t="s">
        <v>73</v>
      </c>
      <c r="AY700" s="247" t="s">
        <v>492</v>
      </c>
    </row>
    <row r="701" spans="2:65" s="12" customFormat="1">
      <c r="B701" s="225"/>
      <c r="C701" s="226"/>
      <c r="D701" s="221" t="s">
        <v>513</v>
      </c>
      <c r="E701" s="248" t="s">
        <v>23</v>
      </c>
      <c r="F701" s="249" t="s">
        <v>1239</v>
      </c>
      <c r="G701" s="226"/>
      <c r="H701" s="250">
        <v>3.9E-2</v>
      </c>
      <c r="I701" s="231"/>
      <c r="J701" s="226"/>
      <c r="K701" s="226"/>
      <c r="L701" s="232"/>
      <c r="M701" s="233"/>
      <c r="N701" s="234"/>
      <c r="O701" s="234"/>
      <c r="P701" s="234"/>
      <c r="Q701" s="234"/>
      <c r="R701" s="234"/>
      <c r="S701" s="234"/>
      <c r="T701" s="235"/>
      <c r="AT701" s="236" t="s">
        <v>513</v>
      </c>
      <c r="AU701" s="236" t="s">
        <v>82</v>
      </c>
      <c r="AV701" s="12" t="s">
        <v>82</v>
      </c>
      <c r="AW701" s="12" t="s">
        <v>36</v>
      </c>
      <c r="AX701" s="12" t="s">
        <v>73</v>
      </c>
      <c r="AY701" s="236" t="s">
        <v>492</v>
      </c>
    </row>
    <row r="702" spans="2:65" s="13" customFormat="1">
      <c r="B702" s="237"/>
      <c r="C702" s="238"/>
      <c r="D702" s="221" t="s">
        <v>513</v>
      </c>
      <c r="E702" s="239" t="s">
        <v>23</v>
      </c>
      <c r="F702" s="240" t="s">
        <v>1240</v>
      </c>
      <c r="G702" s="238"/>
      <c r="H702" s="241" t="s">
        <v>23</v>
      </c>
      <c r="I702" s="242"/>
      <c r="J702" s="238"/>
      <c r="K702" s="238"/>
      <c r="L702" s="243"/>
      <c r="M702" s="244"/>
      <c r="N702" s="245"/>
      <c r="O702" s="245"/>
      <c r="P702" s="245"/>
      <c r="Q702" s="245"/>
      <c r="R702" s="245"/>
      <c r="S702" s="245"/>
      <c r="T702" s="246"/>
      <c r="AT702" s="247" t="s">
        <v>513</v>
      </c>
      <c r="AU702" s="247" t="s">
        <v>82</v>
      </c>
      <c r="AV702" s="13" t="s">
        <v>80</v>
      </c>
      <c r="AW702" s="13" t="s">
        <v>36</v>
      </c>
      <c r="AX702" s="13" t="s">
        <v>73</v>
      </c>
      <c r="AY702" s="247" t="s">
        <v>492</v>
      </c>
    </row>
    <row r="703" spans="2:65" s="12" customFormat="1">
      <c r="B703" s="225"/>
      <c r="C703" s="226"/>
      <c r="D703" s="221" t="s">
        <v>513</v>
      </c>
      <c r="E703" s="248" t="s">
        <v>23</v>
      </c>
      <c r="F703" s="249" t="s">
        <v>1241</v>
      </c>
      <c r="G703" s="226"/>
      <c r="H703" s="250">
        <v>3.3000000000000002E-2</v>
      </c>
      <c r="I703" s="231"/>
      <c r="J703" s="226"/>
      <c r="K703" s="226"/>
      <c r="L703" s="232"/>
      <c r="M703" s="233"/>
      <c r="N703" s="234"/>
      <c r="O703" s="234"/>
      <c r="P703" s="234"/>
      <c r="Q703" s="234"/>
      <c r="R703" s="234"/>
      <c r="S703" s="234"/>
      <c r="T703" s="235"/>
      <c r="AT703" s="236" t="s">
        <v>513</v>
      </c>
      <c r="AU703" s="236" t="s">
        <v>82</v>
      </c>
      <c r="AV703" s="12" t="s">
        <v>82</v>
      </c>
      <c r="AW703" s="12" t="s">
        <v>36</v>
      </c>
      <c r="AX703" s="12" t="s">
        <v>73</v>
      </c>
      <c r="AY703" s="236" t="s">
        <v>492</v>
      </c>
    </row>
    <row r="704" spans="2:65" s="13" customFormat="1">
      <c r="B704" s="237"/>
      <c r="C704" s="238"/>
      <c r="D704" s="221" t="s">
        <v>513</v>
      </c>
      <c r="E704" s="239" t="s">
        <v>23</v>
      </c>
      <c r="F704" s="240" t="s">
        <v>1242</v>
      </c>
      <c r="G704" s="238"/>
      <c r="H704" s="241" t="s">
        <v>23</v>
      </c>
      <c r="I704" s="242"/>
      <c r="J704" s="238"/>
      <c r="K704" s="238"/>
      <c r="L704" s="243"/>
      <c r="M704" s="244"/>
      <c r="N704" s="245"/>
      <c r="O704" s="245"/>
      <c r="P704" s="245"/>
      <c r="Q704" s="245"/>
      <c r="R704" s="245"/>
      <c r="S704" s="245"/>
      <c r="T704" s="246"/>
      <c r="AT704" s="247" t="s">
        <v>513</v>
      </c>
      <c r="AU704" s="247" t="s">
        <v>82</v>
      </c>
      <c r="AV704" s="13" t="s">
        <v>80</v>
      </c>
      <c r="AW704" s="13" t="s">
        <v>36</v>
      </c>
      <c r="AX704" s="13" t="s">
        <v>73</v>
      </c>
      <c r="AY704" s="247" t="s">
        <v>492</v>
      </c>
    </row>
    <row r="705" spans="2:51" s="12" customFormat="1">
      <c r="B705" s="225"/>
      <c r="C705" s="226"/>
      <c r="D705" s="221" t="s">
        <v>513</v>
      </c>
      <c r="E705" s="248" t="s">
        <v>23</v>
      </c>
      <c r="F705" s="249" t="s">
        <v>1243</v>
      </c>
      <c r="G705" s="226"/>
      <c r="H705" s="250">
        <v>5.1999999999999998E-2</v>
      </c>
      <c r="I705" s="231"/>
      <c r="J705" s="226"/>
      <c r="K705" s="226"/>
      <c r="L705" s="232"/>
      <c r="M705" s="233"/>
      <c r="N705" s="234"/>
      <c r="O705" s="234"/>
      <c r="P705" s="234"/>
      <c r="Q705" s="234"/>
      <c r="R705" s="234"/>
      <c r="S705" s="234"/>
      <c r="T705" s="235"/>
      <c r="AT705" s="236" t="s">
        <v>513</v>
      </c>
      <c r="AU705" s="236" t="s">
        <v>82</v>
      </c>
      <c r="AV705" s="12" t="s">
        <v>82</v>
      </c>
      <c r="AW705" s="12" t="s">
        <v>36</v>
      </c>
      <c r="AX705" s="12" t="s">
        <v>73</v>
      </c>
      <c r="AY705" s="236" t="s">
        <v>492</v>
      </c>
    </row>
    <row r="706" spans="2:51" s="13" customFormat="1">
      <c r="B706" s="237"/>
      <c r="C706" s="238"/>
      <c r="D706" s="221" t="s">
        <v>513</v>
      </c>
      <c r="E706" s="239" t="s">
        <v>23</v>
      </c>
      <c r="F706" s="240" t="s">
        <v>1244</v>
      </c>
      <c r="G706" s="238"/>
      <c r="H706" s="241" t="s">
        <v>23</v>
      </c>
      <c r="I706" s="242"/>
      <c r="J706" s="238"/>
      <c r="K706" s="238"/>
      <c r="L706" s="243"/>
      <c r="M706" s="244"/>
      <c r="N706" s="245"/>
      <c r="O706" s="245"/>
      <c r="P706" s="245"/>
      <c r="Q706" s="245"/>
      <c r="R706" s="245"/>
      <c r="S706" s="245"/>
      <c r="T706" s="246"/>
      <c r="AT706" s="247" t="s">
        <v>513</v>
      </c>
      <c r="AU706" s="247" t="s">
        <v>82</v>
      </c>
      <c r="AV706" s="13" t="s">
        <v>80</v>
      </c>
      <c r="AW706" s="13" t="s">
        <v>36</v>
      </c>
      <c r="AX706" s="13" t="s">
        <v>73</v>
      </c>
      <c r="AY706" s="247" t="s">
        <v>492</v>
      </c>
    </row>
    <row r="707" spans="2:51" s="12" customFormat="1">
      <c r="B707" s="225"/>
      <c r="C707" s="226"/>
      <c r="D707" s="221" t="s">
        <v>513</v>
      </c>
      <c r="E707" s="248" t="s">
        <v>23</v>
      </c>
      <c r="F707" s="249" t="s">
        <v>1245</v>
      </c>
      <c r="G707" s="226"/>
      <c r="H707" s="250">
        <v>2.8000000000000001E-2</v>
      </c>
      <c r="I707" s="231"/>
      <c r="J707" s="226"/>
      <c r="K707" s="226"/>
      <c r="L707" s="232"/>
      <c r="M707" s="233"/>
      <c r="N707" s="234"/>
      <c r="O707" s="234"/>
      <c r="P707" s="234"/>
      <c r="Q707" s="234"/>
      <c r="R707" s="234"/>
      <c r="S707" s="234"/>
      <c r="T707" s="235"/>
      <c r="AT707" s="236" t="s">
        <v>513</v>
      </c>
      <c r="AU707" s="236" t="s">
        <v>82</v>
      </c>
      <c r="AV707" s="12" t="s">
        <v>82</v>
      </c>
      <c r="AW707" s="12" t="s">
        <v>36</v>
      </c>
      <c r="AX707" s="12" t="s">
        <v>73</v>
      </c>
      <c r="AY707" s="236" t="s">
        <v>492</v>
      </c>
    </row>
    <row r="708" spans="2:51" s="13" customFormat="1">
      <c r="B708" s="237"/>
      <c r="C708" s="238"/>
      <c r="D708" s="221" t="s">
        <v>513</v>
      </c>
      <c r="E708" s="239" t="s">
        <v>23</v>
      </c>
      <c r="F708" s="240" t="s">
        <v>1246</v>
      </c>
      <c r="G708" s="238"/>
      <c r="H708" s="241" t="s">
        <v>23</v>
      </c>
      <c r="I708" s="242"/>
      <c r="J708" s="238"/>
      <c r="K708" s="238"/>
      <c r="L708" s="243"/>
      <c r="M708" s="244"/>
      <c r="N708" s="245"/>
      <c r="O708" s="245"/>
      <c r="P708" s="245"/>
      <c r="Q708" s="245"/>
      <c r="R708" s="245"/>
      <c r="S708" s="245"/>
      <c r="T708" s="246"/>
      <c r="AT708" s="247" t="s">
        <v>513</v>
      </c>
      <c r="AU708" s="247" t="s">
        <v>82</v>
      </c>
      <c r="AV708" s="13" t="s">
        <v>80</v>
      </c>
      <c r="AW708" s="13" t="s">
        <v>36</v>
      </c>
      <c r="AX708" s="13" t="s">
        <v>73</v>
      </c>
      <c r="AY708" s="247" t="s">
        <v>492</v>
      </c>
    </row>
    <row r="709" spans="2:51" s="12" customFormat="1">
      <c r="B709" s="225"/>
      <c r="C709" s="226"/>
      <c r="D709" s="221" t="s">
        <v>513</v>
      </c>
      <c r="E709" s="248" t="s">
        <v>23</v>
      </c>
      <c r="F709" s="249" t="s">
        <v>1247</v>
      </c>
      <c r="G709" s="226"/>
      <c r="H709" s="250">
        <v>0.129</v>
      </c>
      <c r="I709" s="231"/>
      <c r="J709" s="226"/>
      <c r="K709" s="226"/>
      <c r="L709" s="232"/>
      <c r="M709" s="233"/>
      <c r="N709" s="234"/>
      <c r="O709" s="234"/>
      <c r="P709" s="234"/>
      <c r="Q709" s="234"/>
      <c r="R709" s="234"/>
      <c r="S709" s="234"/>
      <c r="T709" s="235"/>
      <c r="AT709" s="236" t="s">
        <v>513</v>
      </c>
      <c r="AU709" s="236" t="s">
        <v>82</v>
      </c>
      <c r="AV709" s="12" t="s">
        <v>82</v>
      </c>
      <c r="AW709" s="12" t="s">
        <v>36</v>
      </c>
      <c r="AX709" s="12" t="s">
        <v>73</v>
      </c>
      <c r="AY709" s="236" t="s">
        <v>492</v>
      </c>
    </row>
    <row r="710" spans="2:51" s="13" customFormat="1">
      <c r="B710" s="237"/>
      <c r="C710" s="238"/>
      <c r="D710" s="221" t="s">
        <v>513</v>
      </c>
      <c r="E710" s="239" t="s">
        <v>23</v>
      </c>
      <c r="F710" s="240" t="s">
        <v>1248</v>
      </c>
      <c r="G710" s="238"/>
      <c r="H710" s="241" t="s">
        <v>23</v>
      </c>
      <c r="I710" s="242"/>
      <c r="J710" s="238"/>
      <c r="K710" s="238"/>
      <c r="L710" s="243"/>
      <c r="M710" s="244"/>
      <c r="N710" s="245"/>
      <c r="O710" s="245"/>
      <c r="P710" s="245"/>
      <c r="Q710" s="245"/>
      <c r="R710" s="245"/>
      <c r="S710" s="245"/>
      <c r="T710" s="246"/>
      <c r="AT710" s="247" t="s">
        <v>513</v>
      </c>
      <c r="AU710" s="247" t="s">
        <v>82</v>
      </c>
      <c r="AV710" s="13" t="s">
        <v>80</v>
      </c>
      <c r="AW710" s="13" t="s">
        <v>36</v>
      </c>
      <c r="AX710" s="13" t="s">
        <v>73</v>
      </c>
      <c r="AY710" s="247" t="s">
        <v>492</v>
      </c>
    </row>
    <row r="711" spans="2:51" s="12" customFormat="1">
      <c r="B711" s="225"/>
      <c r="C711" s="226"/>
      <c r="D711" s="221" t="s">
        <v>513</v>
      </c>
      <c r="E711" s="248" t="s">
        <v>23</v>
      </c>
      <c r="F711" s="249" t="s">
        <v>1249</v>
      </c>
      <c r="G711" s="226"/>
      <c r="H711" s="250">
        <v>3.6999999999999998E-2</v>
      </c>
      <c r="I711" s="231"/>
      <c r="J711" s="226"/>
      <c r="K711" s="226"/>
      <c r="L711" s="232"/>
      <c r="M711" s="233"/>
      <c r="N711" s="234"/>
      <c r="O711" s="234"/>
      <c r="P711" s="234"/>
      <c r="Q711" s="234"/>
      <c r="R711" s="234"/>
      <c r="S711" s="234"/>
      <c r="T711" s="235"/>
      <c r="AT711" s="236" t="s">
        <v>513</v>
      </c>
      <c r="AU711" s="236" t="s">
        <v>82</v>
      </c>
      <c r="AV711" s="12" t="s">
        <v>82</v>
      </c>
      <c r="AW711" s="12" t="s">
        <v>36</v>
      </c>
      <c r="AX711" s="12" t="s">
        <v>73</v>
      </c>
      <c r="AY711" s="236" t="s">
        <v>492</v>
      </c>
    </row>
    <row r="712" spans="2:51" s="13" customFormat="1">
      <c r="B712" s="237"/>
      <c r="C712" s="238"/>
      <c r="D712" s="221" t="s">
        <v>513</v>
      </c>
      <c r="E712" s="239" t="s">
        <v>23</v>
      </c>
      <c r="F712" s="240" t="s">
        <v>1250</v>
      </c>
      <c r="G712" s="238"/>
      <c r="H712" s="241" t="s">
        <v>23</v>
      </c>
      <c r="I712" s="242"/>
      <c r="J712" s="238"/>
      <c r="K712" s="238"/>
      <c r="L712" s="243"/>
      <c r="M712" s="244"/>
      <c r="N712" s="245"/>
      <c r="O712" s="245"/>
      <c r="P712" s="245"/>
      <c r="Q712" s="245"/>
      <c r="R712" s="245"/>
      <c r="S712" s="245"/>
      <c r="T712" s="246"/>
      <c r="AT712" s="247" t="s">
        <v>513</v>
      </c>
      <c r="AU712" s="247" t="s">
        <v>82</v>
      </c>
      <c r="AV712" s="13" t="s">
        <v>80</v>
      </c>
      <c r="AW712" s="13" t="s">
        <v>36</v>
      </c>
      <c r="AX712" s="13" t="s">
        <v>73</v>
      </c>
      <c r="AY712" s="247" t="s">
        <v>492</v>
      </c>
    </row>
    <row r="713" spans="2:51" s="12" customFormat="1">
      <c r="B713" s="225"/>
      <c r="C713" s="226"/>
      <c r="D713" s="221" t="s">
        <v>513</v>
      </c>
      <c r="E713" s="248" t="s">
        <v>23</v>
      </c>
      <c r="F713" s="249" t="s">
        <v>1251</v>
      </c>
      <c r="G713" s="226"/>
      <c r="H713" s="250">
        <v>4.3999999999999997E-2</v>
      </c>
      <c r="I713" s="231"/>
      <c r="J713" s="226"/>
      <c r="K713" s="226"/>
      <c r="L713" s="232"/>
      <c r="M713" s="233"/>
      <c r="N713" s="234"/>
      <c r="O713" s="234"/>
      <c r="P713" s="234"/>
      <c r="Q713" s="234"/>
      <c r="R713" s="234"/>
      <c r="S713" s="234"/>
      <c r="T713" s="235"/>
      <c r="AT713" s="236" t="s">
        <v>513</v>
      </c>
      <c r="AU713" s="236" t="s">
        <v>82</v>
      </c>
      <c r="AV713" s="12" t="s">
        <v>82</v>
      </c>
      <c r="AW713" s="12" t="s">
        <v>36</v>
      </c>
      <c r="AX713" s="12" t="s">
        <v>73</v>
      </c>
      <c r="AY713" s="236" t="s">
        <v>492</v>
      </c>
    </row>
    <row r="714" spans="2:51" s="13" customFormat="1">
      <c r="B714" s="237"/>
      <c r="C714" s="238"/>
      <c r="D714" s="221" t="s">
        <v>513</v>
      </c>
      <c r="E714" s="239" t="s">
        <v>23</v>
      </c>
      <c r="F714" s="240" t="s">
        <v>1252</v>
      </c>
      <c r="G714" s="238"/>
      <c r="H714" s="241" t="s">
        <v>23</v>
      </c>
      <c r="I714" s="242"/>
      <c r="J714" s="238"/>
      <c r="K714" s="238"/>
      <c r="L714" s="243"/>
      <c r="M714" s="244"/>
      <c r="N714" s="245"/>
      <c r="O714" s="245"/>
      <c r="P714" s="245"/>
      <c r="Q714" s="245"/>
      <c r="R714" s="245"/>
      <c r="S714" s="245"/>
      <c r="T714" s="246"/>
      <c r="AT714" s="247" t="s">
        <v>513</v>
      </c>
      <c r="AU714" s="247" t="s">
        <v>82</v>
      </c>
      <c r="AV714" s="13" t="s">
        <v>80</v>
      </c>
      <c r="AW714" s="13" t="s">
        <v>36</v>
      </c>
      <c r="AX714" s="13" t="s">
        <v>73</v>
      </c>
      <c r="AY714" s="247" t="s">
        <v>492</v>
      </c>
    </row>
    <row r="715" spans="2:51" s="12" customFormat="1">
      <c r="B715" s="225"/>
      <c r="C715" s="226"/>
      <c r="D715" s="221" t="s">
        <v>513</v>
      </c>
      <c r="E715" s="248" t="s">
        <v>23</v>
      </c>
      <c r="F715" s="249" t="s">
        <v>1253</v>
      </c>
      <c r="G715" s="226"/>
      <c r="H715" s="250">
        <v>0.159</v>
      </c>
      <c r="I715" s="231"/>
      <c r="J715" s="226"/>
      <c r="K715" s="226"/>
      <c r="L715" s="232"/>
      <c r="M715" s="233"/>
      <c r="N715" s="234"/>
      <c r="O715" s="234"/>
      <c r="P715" s="234"/>
      <c r="Q715" s="234"/>
      <c r="R715" s="234"/>
      <c r="S715" s="234"/>
      <c r="T715" s="235"/>
      <c r="AT715" s="236" t="s">
        <v>513</v>
      </c>
      <c r="AU715" s="236" t="s">
        <v>82</v>
      </c>
      <c r="AV715" s="12" t="s">
        <v>82</v>
      </c>
      <c r="AW715" s="12" t="s">
        <v>36</v>
      </c>
      <c r="AX715" s="12" t="s">
        <v>73</v>
      </c>
      <c r="AY715" s="236" t="s">
        <v>492</v>
      </c>
    </row>
    <row r="716" spans="2:51" s="13" customFormat="1">
      <c r="B716" s="237"/>
      <c r="C716" s="238"/>
      <c r="D716" s="221" t="s">
        <v>513</v>
      </c>
      <c r="E716" s="239" t="s">
        <v>23</v>
      </c>
      <c r="F716" s="240" t="s">
        <v>1254</v>
      </c>
      <c r="G716" s="238"/>
      <c r="H716" s="241" t="s">
        <v>23</v>
      </c>
      <c r="I716" s="242"/>
      <c r="J716" s="238"/>
      <c r="K716" s="238"/>
      <c r="L716" s="243"/>
      <c r="M716" s="244"/>
      <c r="N716" s="245"/>
      <c r="O716" s="245"/>
      <c r="P716" s="245"/>
      <c r="Q716" s="245"/>
      <c r="R716" s="245"/>
      <c r="S716" s="245"/>
      <c r="T716" s="246"/>
      <c r="AT716" s="247" t="s">
        <v>513</v>
      </c>
      <c r="AU716" s="247" t="s">
        <v>82</v>
      </c>
      <c r="AV716" s="13" t="s">
        <v>80</v>
      </c>
      <c r="AW716" s="13" t="s">
        <v>36</v>
      </c>
      <c r="AX716" s="13" t="s">
        <v>73</v>
      </c>
      <c r="AY716" s="247" t="s">
        <v>492</v>
      </c>
    </row>
    <row r="717" spans="2:51" s="12" customFormat="1">
      <c r="B717" s="225"/>
      <c r="C717" s="226"/>
      <c r="D717" s="221" t="s">
        <v>513</v>
      </c>
      <c r="E717" s="248" t="s">
        <v>23</v>
      </c>
      <c r="F717" s="249" t="s">
        <v>1255</v>
      </c>
      <c r="G717" s="226"/>
      <c r="H717" s="250">
        <v>1.7999999999999999E-2</v>
      </c>
      <c r="I717" s="231"/>
      <c r="J717" s="226"/>
      <c r="K717" s="226"/>
      <c r="L717" s="232"/>
      <c r="M717" s="233"/>
      <c r="N717" s="234"/>
      <c r="O717" s="234"/>
      <c r="P717" s="234"/>
      <c r="Q717" s="234"/>
      <c r="R717" s="234"/>
      <c r="S717" s="234"/>
      <c r="T717" s="235"/>
      <c r="AT717" s="236" t="s">
        <v>513</v>
      </c>
      <c r="AU717" s="236" t="s">
        <v>82</v>
      </c>
      <c r="AV717" s="12" t="s">
        <v>82</v>
      </c>
      <c r="AW717" s="12" t="s">
        <v>36</v>
      </c>
      <c r="AX717" s="12" t="s">
        <v>73</v>
      </c>
      <c r="AY717" s="236" t="s">
        <v>492</v>
      </c>
    </row>
    <row r="718" spans="2:51" s="13" customFormat="1">
      <c r="B718" s="237"/>
      <c r="C718" s="238"/>
      <c r="D718" s="221" t="s">
        <v>513</v>
      </c>
      <c r="E718" s="239" t="s">
        <v>23</v>
      </c>
      <c r="F718" s="240" t="s">
        <v>1256</v>
      </c>
      <c r="G718" s="238"/>
      <c r="H718" s="241" t="s">
        <v>23</v>
      </c>
      <c r="I718" s="242"/>
      <c r="J718" s="238"/>
      <c r="K718" s="238"/>
      <c r="L718" s="243"/>
      <c r="M718" s="244"/>
      <c r="N718" s="245"/>
      <c r="O718" s="245"/>
      <c r="P718" s="245"/>
      <c r="Q718" s="245"/>
      <c r="R718" s="245"/>
      <c r="S718" s="245"/>
      <c r="T718" s="246"/>
      <c r="AT718" s="247" t="s">
        <v>513</v>
      </c>
      <c r="AU718" s="247" t="s">
        <v>82</v>
      </c>
      <c r="AV718" s="13" t="s">
        <v>80</v>
      </c>
      <c r="AW718" s="13" t="s">
        <v>36</v>
      </c>
      <c r="AX718" s="13" t="s">
        <v>73</v>
      </c>
      <c r="AY718" s="247" t="s">
        <v>492</v>
      </c>
    </row>
    <row r="719" spans="2:51" s="12" customFormat="1">
      <c r="B719" s="225"/>
      <c r="C719" s="226"/>
      <c r="D719" s="221" t="s">
        <v>513</v>
      </c>
      <c r="E719" s="248" t="s">
        <v>23</v>
      </c>
      <c r="F719" s="249" t="s">
        <v>1257</v>
      </c>
      <c r="G719" s="226"/>
      <c r="H719" s="250">
        <v>0.112</v>
      </c>
      <c r="I719" s="231"/>
      <c r="J719" s="226"/>
      <c r="K719" s="226"/>
      <c r="L719" s="232"/>
      <c r="M719" s="233"/>
      <c r="N719" s="234"/>
      <c r="O719" s="234"/>
      <c r="P719" s="234"/>
      <c r="Q719" s="234"/>
      <c r="R719" s="234"/>
      <c r="S719" s="234"/>
      <c r="T719" s="235"/>
      <c r="AT719" s="236" t="s">
        <v>513</v>
      </c>
      <c r="AU719" s="236" t="s">
        <v>82</v>
      </c>
      <c r="AV719" s="12" t="s">
        <v>82</v>
      </c>
      <c r="AW719" s="12" t="s">
        <v>36</v>
      </c>
      <c r="AX719" s="12" t="s">
        <v>73</v>
      </c>
      <c r="AY719" s="236" t="s">
        <v>492</v>
      </c>
    </row>
    <row r="720" spans="2:51" s="13" customFormat="1">
      <c r="B720" s="237"/>
      <c r="C720" s="238"/>
      <c r="D720" s="221" t="s">
        <v>513</v>
      </c>
      <c r="E720" s="239" t="s">
        <v>23</v>
      </c>
      <c r="F720" s="240" t="s">
        <v>1258</v>
      </c>
      <c r="G720" s="238"/>
      <c r="H720" s="241" t="s">
        <v>23</v>
      </c>
      <c r="I720" s="242"/>
      <c r="J720" s="238"/>
      <c r="K720" s="238"/>
      <c r="L720" s="243"/>
      <c r="M720" s="244"/>
      <c r="N720" s="245"/>
      <c r="O720" s="245"/>
      <c r="P720" s="245"/>
      <c r="Q720" s="245"/>
      <c r="R720" s="245"/>
      <c r="S720" s="245"/>
      <c r="T720" s="246"/>
      <c r="AT720" s="247" t="s">
        <v>513</v>
      </c>
      <c r="AU720" s="247" t="s">
        <v>82</v>
      </c>
      <c r="AV720" s="13" t="s">
        <v>80</v>
      </c>
      <c r="AW720" s="13" t="s">
        <v>36</v>
      </c>
      <c r="AX720" s="13" t="s">
        <v>73</v>
      </c>
      <c r="AY720" s="247" t="s">
        <v>492</v>
      </c>
    </row>
    <row r="721" spans="2:65" s="12" customFormat="1">
      <c r="B721" s="225"/>
      <c r="C721" s="226"/>
      <c r="D721" s="221" t="s">
        <v>513</v>
      </c>
      <c r="E721" s="248" t="s">
        <v>23</v>
      </c>
      <c r="F721" s="249" t="s">
        <v>1259</v>
      </c>
      <c r="G721" s="226"/>
      <c r="H721" s="250">
        <v>3.3000000000000002E-2</v>
      </c>
      <c r="I721" s="231"/>
      <c r="J721" s="226"/>
      <c r="K721" s="226"/>
      <c r="L721" s="232"/>
      <c r="M721" s="233"/>
      <c r="N721" s="234"/>
      <c r="O721" s="234"/>
      <c r="P721" s="234"/>
      <c r="Q721" s="234"/>
      <c r="R721" s="234"/>
      <c r="S721" s="234"/>
      <c r="T721" s="235"/>
      <c r="AT721" s="236" t="s">
        <v>513</v>
      </c>
      <c r="AU721" s="236" t="s">
        <v>82</v>
      </c>
      <c r="AV721" s="12" t="s">
        <v>82</v>
      </c>
      <c r="AW721" s="12" t="s">
        <v>36</v>
      </c>
      <c r="AX721" s="12" t="s">
        <v>73</v>
      </c>
      <c r="AY721" s="236" t="s">
        <v>492</v>
      </c>
    </row>
    <row r="722" spans="2:65" s="13" customFormat="1">
      <c r="B722" s="237"/>
      <c r="C722" s="238"/>
      <c r="D722" s="221" t="s">
        <v>513</v>
      </c>
      <c r="E722" s="239" t="s">
        <v>23</v>
      </c>
      <c r="F722" s="240" t="s">
        <v>1260</v>
      </c>
      <c r="G722" s="238"/>
      <c r="H722" s="241" t="s">
        <v>23</v>
      </c>
      <c r="I722" s="242"/>
      <c r="J722" s="238"/>
      <c r="K722" s="238"/>
      <c r="L722" s="243"/>
      <c r="M722" s="244"/>
      <c r="N722" s="245"/>
      <c r="O722" s="245"/>
      <c r="P722" s="245"/>
      <c r="Q722" s="245"/>
      <c r="R722" s="245"/>
      <c r="S722" s="245"/>
      <c r="T722" s="246"/>
      <c r="AT722" s="247" t="s">
        <v>513</v>
      </c>
      <c r="AU722" s="247" t="s">
        <v>82</v>
      </c>
      <c r="AV722" s="13" t="s">
        <v>80</v>
      </c>
      <c r="AW722" s="13" t="s">
        <v>36</v>
      </c>
      <c r="AX722" s="13" t="s">
        <v>73</v>
      </c>
      <c r="AY722" s="247" t="s">
        <v>492</v>
      </c>
    </row>
    <row r="723" spans="2:65" s="12" customFormat="1">
      <c r="B723" s="225"/>
      <c r="C723" s="226"/>
      <c r="D723" s="221" t="s">
        <v>513</v>
      </c>
      <c r="E723" s="248" t="s">
        <v>23</v>
      </c>
      <c r="F723" s="249" t="s">
        <v>1261</v>
      </c>
      <c r="G723" s="226"/>
      <c r="H723" s="250">
        <v>0.23599999999999999</v>
      </c>
      <c r="I723" s="231"/>
      <c r="J723" s="226"/>
      <c r="K723" s="226"/>
      <c r="L723" s="232"/>
      <c r="M723" s="233"/>
      <c r="N723" s="234"/>
      <c r="O723" s="234"/>
      <c r="P723" s="234"/>
      <c r="Q723" s="234"/>
      <c r="R723" s="234"/>
      <c r="S723" s="234"/>
      <c r="T723" s="235"/>
      <c r="AT723" s="236" t="s">
        <v>513</v>
      </c>
      <c r="AU723" s="236" t="s">
        <v>82</v>
      </c>
      <c r="AV723" s="12" t="s">
        <v>82</v>
      </c>
      <c r="AW723" s="12" t="s">
        <v>36</v>
      </c>
      <c r="AX723" s="12" t="s">
        <v>73</v>
      </c>
      <c r="AY723" s="236" t="s">
        <v>492</v>
      </c>
    </row>
    <row r="724" spans="2:65" s="13" customFormat="1">
      <c r="B724" s="237"/>
      <c r="C724" s="238"/>
      <c r="D724" s="221" t="s">
        <v>513</v>
      </c>
      <c r="E724" s="239" t="s">
        <v>23</v>
      </c>
      <c r="F724" s="240" t="s">
        <v>1262</v>
      </c>
      <c r="G724" s="238"/>
      <c r="H724" s="241" t="s">
        <v>23</v>
      </c>
      <c r="I724" s="242"/>
      <c r="J724" s="238"/>
      <c r="K724" s="238"/>
      <c r="L724" s="243"/>
      <c r="M724" s="244"/>
      <c r="N724" s="245"/>
      <c r="O724" s="245"/>
      <c r="P724" s="245"/>
      <c r="Q724" s="245"/>
      <c r="R724" s="245"/>
      <c r="S724" s="245"/>
      <c r="T724" s="246"/>
      <c r="AT724" s="247" t="s">
        <v>513</v>
      </c>
      <c r="AU724" s="247" t="s">
        <v>82</v>
      </c>
      <c r="AV724" s="13" t="s">
        <v>80</v>
      </c>
      <c r="AW724" s="13" t="s">
        <v>36</v>
      </c>
      <c r="AX724" s="13" t="s">
        <v>73</v>
      </c>
      <c r="AY724" s="247" t="s">
        <v>492</v>
      </c>
    </row>
    <row r="725" spans="2:65" s="12" customFormat="1">
      <c r="B725" s="225"/>
      <c r="C725" s="226"/>
      <c r="D725" s="221" t="s">
        <v>513</v>
      </c>
      <c r="E725" s="248" t="s">
        <v>23</v>
      </c>
      <c r="F725" s="249" t="s">
        <v>1263</v>
      </c>
      <c r="G725" s="226"/>
      <c r="H725" s="250">
        <v>7.0000000000000007E-2</v>
      </c>
      <c r="I725" s="231"/>
      <c r="J725" s="226"/>
      <c r="K725" s="226"/>
      <c r="L725" s="232"/>
      <c r="M725" s="233"/>
      <c r="N725" s="234"/>
      <c r="O725" s="234"/>
      <c r="P725" s="234"/>
      <c r="Q725" s="234"/>
      <c r="R725" s="234"/>
      <c r="S725" s="234"/>
      <c r="T725" s="235"/>
      <c r="AT725" s="236" t="s">
        <v>513</v>
      </c>
      <c r="AU725" s="236" t="s">
        <v>82</v>
      </c>
      <c r="AV725" s="12" t="s">
        <v>82</v>
      </c>
      <c r="AW725" s="12" t="s">
        <v>36</v>
      </c>
      <c r="AX725" s="12" t="s">
        <v>73</v>
      </c>
      <c r="AY725" s="236" t="s">
        <v>492</v>
      </c>
    </row>
    <row r="726" spans="2:65" s="13" customFormat="1">
      <c r="B726" s="237"/>
      <c r="C726" s="238"/>
      <c r="D726" s="221" t="s">
        <v>513</v>
      </c>
      <c r="E726" s="239" t="s">
        <v>23</v>
      </c>
      <c r="F726" s="240" t="s">
        <v>1264</v>
      </c>
      <c r="G726" s="238"/>
      <c r="H726" s="241" t="s">
        <v>23</v>
      </c>
      <c r="I726" s="242"/>
      <c r="J726" s="238"/>
      <c r="K726" s="238"/>
      <c r="L726" s="243"/>
      <c r="M726" s="244"/>
      <c r="N726" s="245"/>
      <c r="O726" s="245"/>
      <c r="P726" s="245"/>
      <c r="Q726" s="245"/>
      <c r="R726" s="245"/>
      <c r="S726" s="245"/>
      <c r="T726" s="246"/>
      <c r="AT726" s="247" t="s">
        <v>513</v>
      </c>
      <c r="AU726" s="247" t="s">
        <v>82</v>
      </c>
      <c r="AV726" s="13" t="s">
        <v>80</v>
      </c>
      <c r="AW726" s="13" t="s">
        <v>36</v>
      </c>
      <c r="AX726" s="13" t="s">
        <v>73</v>
      </c>
      <c r="AY726" s="247" t="s">
        <v>492</v>
      </c>
    </row>
    <row r="727" spans="2:65" s="12" customFormat="1">
      <c r="B727" s="225"/>
      <c r="C727" s="226"/>
      <c r="D727" s="221" t="s">
        <v>513</v>
      </c>
      <c r="E727" s="248" t="s">
        <v>23</v>
      </c>
      <c r="F727" s="249" t="s">
        <v>1265</v>
      </c>
      <c r="G727" s="226"/>
      <c r="H727" s="250">
        <v>9.5000000000000001E-2</v>
      </c>
      <c r="I727" s="231"/>
      <c r="J727" s="226"/>
      <c r="K727" s="226"/>
      <c r="L727" s="232"/>
      <c r="M727" s="233"/>
      <c r="N727" s="234"/>
      <c r="O727" s="234"/>
      <c r="P727" s="234"/>
      <c r="Q727" s="234"/>
      <c r="R727" s="234"/>
      <c r="S727" s="234"/>
      <c r="T727" s="235"/>
      <c r="AT727" s="236" t="s">
        <v>513</v>
      </c>
      <c r="AU727" s="236" t="s">
        <v>82</v>
      </c>
      <c r="AV727" s="12" t="s">
        <v>82</v>
      </c>
      <c r="AW727" s="12" t="s">
        <v>36</v>
      </c>
      <c r="AX727" s="12" t="s">
        <v>73</v>
      </c>
      <c r="AY727" s="236" t="s">
        <v>492</v>
      </c>
    </row>
    <row r="728" spans="2:65" s="13" customFormat="1">
      <c r="B728" s="237"/>
      <c r="C728" s="238"/>
      <c r="D728" s="221" t="s">
        <v>513</v>
      </c>
      <c r="E728" s="239" t="s">
        <v>23</v>
      </c>
      <c r="F728" s="240" t="s">
        <v>1266</v>
      </c>
      <c r="G728" s="238"/>
      <c r="H728" s="241" t="s">
        <v>23</v>
      </c>
      <c r="I728" s="242"/>
      <c r="J728" s="238"/>
      <c r="K728" s="238"/>
      <c r="L728" s="243"/>
      <c r="M728" s="244"/>
      <c r="N728" s="245"/>
      <c r="O728" s="245"/>
      <c r="P728" s="245"/>
      <c r="Q728" s="245"/>
      <c r="R728" s="245"/>
      <c r="S728" s="245"/>
      <c r="T728" s="246"/>
      <c r="AT728" s="247" t="s">
        <v>513</v>
      </c>
      <c r="AU728" s="247" t="s">
        <v>82</v>
      </c>
      <c r="AV728" s="13" t="s">
        <v>80</v>
      </c>
      <c r="AW728" s="13" t="s">
        <v>36</v>
      </c>
      <c r="AX728" s="13" t="s">
        <v>73</v>
      </c>
      <c r="AY728" s="247" t="s">
        <v>492</v>
      </c>
    </row>
    <row r="729" spans="2:65" s="12" customFormat="1">
      <c r="B729" s="225"/>
      <c r="C729" s="226"/>
      <c r="D729" s="221" t="s">
        <v>513</v>
      </c>
      <c r="E729" s="248" t="s">
        <v>23</v>
      </c>
      <c r="F729" s="249" t="s">
        <v>1267</v>
      </c>
      <c r="G729" s="226"/>
      <c r="H729" s="250">
        <v>3.2000000000000001E-2</v>
      </c>
      <c r="I729" s="231"/>
      <c r="J729" s="226"/>
      <c r="K729" s="226"/>
      <c r="L729" s="232"/>
      <c r="M729" s="233"/>
      <c r="N729" s="234"/>
      <c r="O729" s="234"/>
      <c r="P729" s="234"/>
      <c r="Q729" s="234"/>
      <c r="R729" s="234"/>
      <c r="S729" s="234"/>
      <c r="T729" s="235"/>
      <c r="AT729" s="236" t="s">
        <v>513</v>
      </c>
      <c r="AU729" s="236" t="s">
        <v>82</v>
      </c>
      <c r="AV729" s="12" t="s">
        <v>82</v>
      </c>
      <c r="AW729" s="12" t="s">
        <v>36</v>
      </c>
      <c r="AX729" s="12" t="s">
        <v>73</v>
      </c>
      <c r="AY729" s="236" t="s">
        <v>492</v>
      </c>
    </row>
    <row r="730" spans="2:65" s="13" customFormat="1">
      <c r="B730" s="237"/>
      <c r="C730" s="238"/>
      <c r="D730" s="221" t="s">
        <v>513</v>
      </c>
      <c r="E730" s="239" t="s">
        <v>23</v>
      </c>
      <c r="F730" s="240" t="s">
        <v>1268</v>
      </c>
      <c r="G730" s="238"/>
      <c r="H730" s="241" t="s">
        <v>23</v>
      </c>
      <c r="I730" s="242"/>
      <c r="J730" s="238"/>
      <c r="K730" s="238"/>
      <c r="L730" s="243"/>
      <c r="M730" s="244"/>
      <c r="N730" s="245"/>
      <c r="O730" s="245"/>
      <c r="P730" s="245"/>
      <c r="Q730" s="245"/>
      <c r="R730" s="245"/>
      <c r="S730" s="245"/>
      <c r="T730" s="246"/>
      <c r="AT730" s="247" t="s">
        <v>513</v>
      </c>
      <c r="AU730" s="247" t="s">
        <v>82</v>
      </c>
      <c r="AV730" s="13" t="s">
        <v>80</v>
      </c>
      <c r="AW730" s="13" t="s">
        <v>36</v>
      </c>
      <c r="AX730" s="13" t="s">
        <v>73</v>
      </c>
      <c r="AY730" s="247" t="s">
        <v>492</v>
      </c>
    </row>
    <row r="731" spans="2:65" s="12" customFormat="1">
      <c r="B731" s="225"/>
      <c r="C731" s="226"/>
      <c r="D731" s="221" t="s">
        <v>513</v>
      </c>
      <c r="E731" s="248" t="s">
        <v>23</v>
      </c>
      <c r="F731" s="249" t="s">
        <v>1251</v>
      </c>
      <c r="G731" s="226"/>
      <c r="H731" s="250">
        <v>4.3999999999999997E-2</v>
      </c>
      <c r="I731" s="231"/>
      <c r="J731" s="226"/>
      <c r="K731" s="226"/>
      <c r="L731" s="232"/>
      <c r="M731" s="233"/>
      <c r="N731" s="234"/>
      <c r="O731" s="234"/>
      <c r="P731" s="234"/>
      <c r="Q731" s="234"/>
      <c r="R731" s="234"/>
      <c r="S731" s="234"/>
      <c r="T731" s="235"/>
      <c r="AT731" s="236" t="s">
        <v>513</v>
      </c>
      <c r="AU731" s="236" t="s">
        <v>82</v>
      </c>
      <c r="AV731" s="12" t="s">
        <v>82</v>
      </c>
      <c r="AW731" s="12" t="s">
        <v>36</v>
      </c>
      <c r="AX731" s="12" t="s">
        <v>73</v>
      </c>
      <c r="AY731" s="236" t="s">
        <v>492</v>
      </c>
    </row>
    <row r="732" spans="2:65" s="13" customFormat="1">
      <c r="B732" s="237"/>
      <c r="C732" s="238"/>
      <c r="D732" s="221" t="s">
        <v>513</v>
      </c>
      <c r="E732" s="239" t="s">
        <v>23</v>
      </c>
      <c r="F732" s="240" t="s">
        <v>1269</v>
      </c>
      <c r="G732" s="238"/>
      <c r="H732" s="241" t="s">
        <v>23</v>
      </c>
      <c r="I732" s="242"/>
      <c r="J732" s="238"/>
      <c r="K732" s="238"/>
      <c r="L732" s="243"/>
      <c r="M732" s="244"/>
      <c r="N732" s="245"/>
      <c r="O732" s="245"/>
      <c r="P732" s="245"/>
      <c r="Q732" s="245"/>
      <c r="R732" s="245"/>
      <c r="S732" s="245"/>
      <c r="T732" s="246"/>
      <c r="AT732" s="247" t="s">
        <v>513</v>
      </c>
      <c r="AU732" s="247" t="s">
        <v>82</v>
      </c>
      <c r="AV732" s="13" t="s">
        <v>80</v>
      </c>
      <c r="AW732" s="13" t="s">
        <v>36</v>
      </c>
      <c r="AX732" s="13" t="s">
        <v>73</v>
      </c>
      <c r="AY732" s="247" t="s">
        <v>492</v>
      </c>
    </row>
    <row r="733" spans="2:65" s="12" customFormat="1">
      <c r="B733" s="225"/>
      <c r="C733" s="226"/>
      <c r="D733" s="221" t="s">
        <v>513</v>
      </c>
      <c r="E733" s="248" t="s">
        <v>23</v>
      </c>
      <c r="F733" s="249" t="s">
        <v>1259</v>
      </c>
      <c r="G733" s="226"/>
      <c r="H733" s="250">
        <v>3.3000000000000002E-2</v>
      </c>
      <c r="I733" s="231"/>
      <c r="J733" s="226"/>
      <c r="K733" s="226"/>
      <c r="L733" s="232"/>
      <c r="M733" s="233"/>
      <c r="N733" s="234"/>
      <c r="O733" s="234"/>
      <c r="P733" s="234"/>
      <c r="Q733" s="234"/>
      <c r="R733" s="234"/>
      <c r="S733" s="234"/>
      <c r="T733" s="235"/>
      <c r="AT733" s="236" t="s">
        <v>513</v>
      </c>
      <c r="AU733" s="236" t="s">
        <v>82</v>
      </c>
      <c r="AV733" s="12" t="s">
        <v>82</v>
      </c>
      <c r="AW733" s="12" t="s">
        <v>36</v>
      </c>
      <c r="AX733" s="12" t="s">
        <v>73</v>
      </c>
      <c r="AY733" s="236" t="s">
        <v>492</v>
      </c>
    </row>
    <row r="734" spans="2:65" s="14" customFormat="1">
      <c r="B734" s="251"/>
      <c r="C734" s="252"/>
      <c r="D734" s="221" t="s">
        <v>513</v>
      </c>
      <c r="E734" s="275" t="s">
        <v>23</v>
      </c>
      <c r="F734" s="276" t="s">
        <v>560</v>
      </c>
      <c r="G734" s="252"/>
      <c r="H734" s="277">
        <v>1.194</v>
      </c>
      <c r="I734" s="256"/>
      <c r="J734" s="252"/>
      <c r="K734" s="252"/>
      <c r="L734" s="257"/>
      <c r="M734" s="258"/>
      <c r="N734" s="259"/>
      <c r="O734" s="259"/>
      <c r="P734" s="259"/>
      <c r="Q734" s="259"/>
      <c r="R734" s="259"/>
      <c r="S734" s="259"/>
      <c r="T734" s="260"/>
      <c r="AT734" s="261" t="s">
        <v>513</v>
      </c>
      <c r="AU734" s="261" t="s">
        <v>82</v>
      </c>
      <c r="AV734" s="14" t="s">
        <v>502</v>
      </c>
      <c r="AW734" s="14" t="s">
        <v>36</v>
      </c>
      <c r="AX734" s="14" t="s">
        <v>80</v>
      </c>
      <c r="AY734" s="261" t="s">
        <v>492</v>
      </c>
    </row>
    <row r="735" spans="2:65" s="12" customFormat="1">
      <c r="B735" s="225"/>
      <c r="C735" s="226"/>
      <c r="D735" s="227" t="s">
        <v>513</v>
      </c>
      <c r="E735" s="226"/>
      <c r="F735" s="229" t="s">
        <v>1270</v>
      </c>
      <c r="G735" s="226"/>
      <c r="H735" s="230">
        <v>1.3129999999999999</v>
      </c>
      <c r="I735" s="231"/>
      <c r="J735" s="226"/>
      <c r="K735" s="226"/>
      <c r="L735" s="232"/>
      <c r="M735" s="233"/>
      <c r="N735" s="234"/>
      <c r="O735" s="234"/>
      <c r="P735" s="234"/>
      <c r="Q735" s="234"/>
      <c r="R735" s="234"/>
      <c r="S735" s="234"/>
      <c r="T735" s="235"/>
      <c r="AT735" s="236" t="s">
        <v>513</v>
      </c>
      <c r="AU735" s="236" t="s">
        <v>82</v>
      </c>
      <c r="AV735" s="12" t="s">
        <v>82</v>
      </c>
      <c r="AW735" s="12" t="s">
        <v>6</v>
      </c>
      <c r="AX735" s="12" t="s">
        <v>80</v>
      </c>
      <c r="AY735" s="236" t="s">
        <v>492</v>
      </c>
    </row>
    <row r="736" spans="2:65" s="1" customFormat="1" ht="16.5" customHeight="1">
      <c r="B736" s="42"/>
      <c r="C736" s="278" t="s">
        <v>1271</v>
      </c>
      <c r="D736" s="278" t="s">
        <v>1110</v>
      </c>
      <c r="E736" s="279" t="s">
        <v>1272</v>
      </c>
      <c r="F736" s="280" t="s">
        <v>1273</v>
      </c>
      <c r="G736" s="281" t="s">
        <v>795</v>
      </c>
      <c r="H736" s="282">
        <v>0.30599999999999999</v>
      </c>
      <c r="I736" s="283"/>
      <c r="J736" s="284">
        <f>ROUND(I736*H736,2)</f>
        <v>0</v>
      </c>
      <c r="K736" s="280" t="s">
        <v>501</v>
      </c>
      <c r="L736" s="285"/>
      <c r="M736" s="286" t="s">
        <v>23</v>
      </c>
      <c r="N736" s="287" t="s">
        <v>44</v>
      </c>
      <c r="O736" s="43"/>
      <c r="P736" s="218">
        <f>O736*H736</f>
        <v>0</v>
      </c>
      <c r="Q736" s="218">
        <v>1</v>
      </c>
      <c r="R736" s="218">
        <f>Q736*H736</f>
        <v>0.30599999999999999</v>
      </c>
      <c r="S736" s="218">
        <v>0</v>
      </c>
      <c r="T736" s="219">
        <f>S736*H736</f>
        <v>0</v>
      </c>
      <c r="AR736" s="25" t="s">
        <v>604</v>
      </c>
      <c r="AT736" s="25" t="s">
        <v>1110</v>
      </c>
      <c r="AU736" s="25" t="s">
        <v>82</v>
      </c>
      <c r="AY736" s="25" t="s">
        <v>492</v>
      </c>
      <c r="BE736" s="220">
        <f>IF(N736="základní",J736,0)</f>
        <v>0</v>
      </c>
      <c r="BF736" s="220">
        <f>IF(N736="snížená",J736,0)</f>
        <v>0</v>
      </c>
      <c r="BG736" s="220">
        <f>IF(N736="zákl. přenesená",J736,0)</f>
        <v>0</v>
      </c>
      <c r="BH736" s="220">
        <f>IF(N736="sníž. přenesená",J736,0)</f>
        <v>0</v>
      </c>
      <c r="BI736" s="220">
        <f>IF(N736="nulová",J736,0)</f>
        <v>0</v>
      </c>
      <c r="BJ736" s="25" t="s">
        <v>80</v>
      </c>
      <c r="BK736" s="220">
        <f>ROUND(I736*H736,2)</f>
        <v>0</v>
      </c>
      <c r="BL736" s="25" t="s">
        <v>502</v>
      </c>
      <c r="BM736" s="25" t="s">
        <v>1274</v>
      </c>
    </row>
    <row r="737" spans="2:65" s="1" customFormat="1">
      <c r="B737" s="42"/>
      <c r="C737" s="64"/>
      <c r="D737" s="221" t="s">
        <v>506</v>
      </c>
      <c r="E737" s="64"/>
      <c r="F737" s="222" t="s">
        <v>1273</v>
      </c>
      <c r="G737" s="64"/>
      <c r="H737" s="64"/>
      <c r="I737" s="177"/>
      <c r="J737" s="64"/>
      <c r="K737" s="64"/>
      <c r="L737" s="62"/>
      <c r="M737" s="223"/>
      <c r="N737" s="43"/>
      <c r="O737" s="43"/>
      <c r="P737" s="43"/>
      <c r="Q737" s="43"/>
      <c r="R737" s="43"/>
      <c r="S737" s="43"/>
      <c r="T737" s="79"/>
      <c r="AT737" s="25" t="s">
        <v>506</v>
      </c>
      <c r="AU737" s="25" t="s">
        <v>82</v>
      </c>
    </row>
    <row r="738" spans="2:65" s="13" customFormat="1">
      <c r="B738" s="237"/>
      <c r="C738" s="238"/>
      <c r="D738" s="221" t="s">
        <v>513</v>
      </c>
      <c r="E738" s="239" t="s">
        <v>23</v>
      </c>
      <c r="F738" s="240" t="s">
        <v>1275</v>
      </c>
      <c r="G738" s="238"/>
      <c r="H738" s="241" t="s">
        <v>23</v>
      </c>
      <c r="I738" s="242"/>
      <c r="J738" s="238"/>
      <c r="K738" s="238"/>
      <c r="L738" s="243"/>
      <c r="M738" s="244"/>
      <c r="N738" s="245"/>
      <c r="O738" s="245"/>
      <c r="P738" s="245"/>
      <c r="Q738" s="245"/>
      <c r="R738" s="245"/>
      <c r="S738" s="245"/>
      <c r="T738" s="246"/>
      <c r="AT738" s="247" t="s">
        <v>513</v>
      </c>
      <c r="AU738" s="247" t="s">
        <v>82</v>
      </c>
      <c r="AV738" s="13" t="s">
        <v>80</v>
      </c>
      <c r="AW738" s="13" t="s">
        <v>36</v>
      </c>
      <c r="AX738" s="13" t="s">
        <v>73</v>
      </c>
      <c r="AY738" s="247" t="s">
        <v>492</v>
      </c>
    </row>
    <row r="739" spans="2:65" s="12" customFormat="1">
      <c r="B739" s="225"/>
      <c r="C739" s="226"/>
      <c r="D739" s="221" t="s">
        <v>513</v>
      </c>
      <c r="E739" s="248" t="s">
        <v>23</v>
      </c>
      <c r="F739" s="249" t="s">
        <v>1276</v>
      </c>
      <c r="G739" s="226"/>
      <c r="H739" s="250">
        <v>0.27800000000000002</v>
      </c>
      <c r="I739" s="231"/>
      <c r="J739" s="226"/>
      <c r="K739" s="226"/>
      <c r="L739" s="232"/>
      <c r="M739" s="233"/>
      <c r="N739" s="234"/>
      <c r="O739" s="234"/>
      <c r="P739" s="234"/>
      <c r="Q739" s="234"/>
      <c r="R739" s="234"/>
      <c r="S739" s="234"/>
      <c r="T739" s="235"/>
      <c r="AT739" s="236" t="s">
        <v>513</v>
      </c>
      <c r="AU739" s="236" t="s">
        <v>82</v>
      </c>
      <c r="AV739" s="12" t="s">
        <v>82</v>
      </c>
      <c r="AW739" s="12" t="s">
        <v>36</v>
      </c>
      <c r="AX739" s="12" t="s">
        <v>73</v>
      </c>
      <c r="AY739" s="236" t="s">
        <v>492</v>
      </c>
    </row>
    <row r="740" spans="2:65" s="14" customFormat="1">
      <c r="B740" s="251"/>
      <c r="C740" s="252"/>
      <c r="D740" s="221" t="s">
        <v>513</v>
      </c>
      <c r="E740" s="275" t="s">
        <v>23</v>
      </c>
      <c r="F740" s="276" t="s">
        <v>560</v>
      </c>
      <c r="G740" s="252"/>
      <c r="H740" s="277">
        <v>0.27800000000000002</v>
      </c>
      <c r="I740" s="256"/>
      <c r="J740" s="252"/>
      <c r="K740" s="252"/>
      <c r="L740" s="257"/>
      <c r="M740" s="258"/>
      <c r="N740" s="259"/>
      <c r="O740" s="259"/>
      <c r="P740" s="259"/>
      <c r="Q740" s="259"/>
      <c r="R740" s="259"/>
      <c r="S740" s="259"/>
      <c r="T740" s="260"/>
      <c r="AT740" s="261" t="s">
        <v>513</v>
      </c>
      <c r="AU740" s="261" t="s">
        <v>82</v>
      </c>
      <c r="AV740" s="14" t="s">
        <v>502</v>
      </c>
      <c r="AW740" s="14" t="s">
        <v>36</v>
      </c>
      <c r="AX740" s="14" t="s">
        <v>80</v>
      </c>
      <c r="AY740" s="261" t="s">
        <v>492</v>
      </c>
    </row>
    <row r="741" spans="2:65" s="12" customFormat="1">
      <c r="B741" s="225"/>
      <c r="C741" s="226"/>
      <c r="D741" s="227" t="s">
        <v>513</v>
      </c>
      <c r="E741" s="226"/>
      <c r="F741" s="229" t="s">
        <v>1277</v>
      </c>
      <c r="G741" s="226"/>
      <c r="H741" s="230">
        <v>0.30599999999999999</v>
      </c>
      <c r="I741" s="231"/>
      <c r="J741" s="226"/>
      <c r="K741" s="226"/>
      <c r="L741" s="232"/>
      <c r="M741" s="233"/>
      <c r="N741" s="234"/>
      <c r="O741" s="234"/>
      <c r="P741" s="234"/>
      <c r="Q741" s="234"/>
      <c r="R741" s="234"/>
      <c r="S741" s="234"/>
      <c r="T741" s="235"/>
      <c r="AT741" s="236" t="s">
        <v>513</v>
      </c>
      <c r="AU741" s="236" t="s">
        <v>82</v>
      </c>
      <c r="AV741" s="12" t="s">
        <v>82</v>
      </c>
      <c r="AW741" s="12" t="s">
        <v>6</v>
      </c>
      <c r="AX741" s="12" t="s">
        <v>80</v>
      </c>
      <c r="AY741" s="236" t="s">
        <v>492</v>
      </c>
    </row>
    <row r="742" spans="2:65" s="1" customFormat="1" ht="25.5" customHeight="1">
      <c r="B742" s="42"/>
      <c r="C742" s="209" t="s">
        <v>1278</v>
      </c>
      <c r="D742" s="209" t="s">
        <v>498</v>
      </c>
      <c r="E742" s="210" t="s">
        <v>1279</v>
      </c>
      <c r="F742" s="211" t="s">
        <v>1280</v>
      </c>
      <c r="G742" s="212" t="s">
        <v>795</v>
      </c>
      <c r="H742" s="213">
        <v>0.88300000000000001</v>
      </c>
      <c r="I742" s="214"/>
      <c r="J742" s="215">
        <f>ROUND(I742*H742,2)</f>
        <v>0</v>
      </c>
      <c r="K742" s="211" t="s">
        <v>501</v>
      </c>
      <c r="L742" s="62"/>
      <c r="M742" s="216" t="s">
        <v>23</v>
      </c>
      <c r="N742" s="217" t="s">
        <v>44</v>
      </c>
      <c r="O742" s="43"/>
      <c r="P742" s="218">
        <f>O742*H742</f>
        <v>0</v>
      </c>
      <c r="Q742" s="218">
        <v>1.7090000000000001E-2</v>
      </c>
      <c r="R742" s="218">
        <f>Q742*H742</f>
        <v>1.5090470000000002E-2</v>
      </c>
      <c r="S742" s="218">
        <v>0</v>
      </c>
      <c r="T742" s="219">
        <f>S742*H742</f>
        <v>0</v>
      </c>
      <c r="AR742" s="25" t="s">
        <v>502</v>
      </c>
      <c r="AT742" s="25" t="s">
        <v>498</v>
      </c>
      <c r="AU742" s="25" t="s">
        <v>82</v>
      </c>
      <c r="AY742" s="25" t="s">
        <v>492</v>
      </c>
      <c r="BE742" s="220">
        <f>IF(N742="základní",J742,0)</f>
        <v>0</v>
      </c>
      <c r="BF742" s="220">
        <f>IF(N742="snížená",J742,0)</f>
        <v>0</v>
      </c>
      <c r="BG742" s="220">
        <f>IF(N742="zákl. přenesená",J742,0)</f>
        <v>0</v>
      </c>
      <c r="BH742" s="220">
        <f>IF(N742="sníž. přenesená",J742,0)</f>
        <v>0</v>
      </c>
      <c r="BI742" s="220">
        <f>IF(N742="nulová",J742,0)</f>
        <v>0</v>
      </c>
      <c r="BJ742" s="25" t="s">
        <v>80</v>
      </c>
      <c r="BK742" s="220">
        <f>ROUND(I742*H742,2)</f>
        <v>0</v>
      </c>
      <c r="BL742" s="25" t="s">
        <v>502</v>
      </c>
      <c r="BM742" s="25" t="s">
        <v>1281</v>
      </c>
    </row>
    <row r="743" spans="2:65" s="1" customFormat="1" ht="24">
      <c r="B743" s="42"/>
      <c r="C743" s="64"/>
      <c r="D743" s="221" t="s">
        <v>506</v>
      </c>
      <c r="E743" s="64"/>
      <c r="F743" s="222" t="s">
        <v>1282</v>
      </c>
      <c r="G743" s="64"/>
      <c r="H743" s="64"/>
      <c r="I743" s="177"/>
      <c r="J743" s="64"/>
      <c r="K743" s="64"/>
      <c r="L743" s="62"/>
      <c r="M743" s="223"/>
      <c r="N743" s="43"/>
      <c r="O743" s="43"/>
      <c r="P743" s="43"/>
      <c r="Q743" s="43"/>
      <c r="R743" s="43"/>
      <c r="S743" s="43"/>
      <c r="T743" s="79"/>
      <c r="AT743" s="25" t="s">
        <v>506</v>
      </c>
      <c r="AU743" s="25" t="s">
        <v>82</v>
      </c>
    </row>
    <row r="744" spans="2:65" s="1" customFormat="1" ht="60">
      <c r="B744" s="42"/>
      <c r="C744" s="64"/>
      <c r="D744" s="221" t="s">
        <v>509</v>
      </c>
      <c r="E744" s="64"/>
      <c r="F744" s="224" t="s">
        <v>1107</v>
      </c>
      <c r="G744" s="64"/>
      <c r="H744" s="64"/>
      <c r="I744" s="177"/>
      <c r="J744" s="64"/>
      <c r="K744" s="64"/>
      <c r="L744" s="62"/>
      <c r="M744" s="223"/>
      <c r="N744" s="43"/>
      <c r="O744" s="43"/>
      <c r="P744" s="43"/>
      <c r="Q744" s="43"/>
      <c r="R744" s="43"/>
      <c r="S744" s="43"/>
      <c r="T744" s="79"/>
      <c r="AT744" s="25" t="s">
        <v>509</v>
      </c>
      <c r="AU744" s="25" t="s">
        <v>82</v>
      </c>
    </row>
    <row r="745" spans="2:65" s="12" customFormat="1">
      <c r="B745" s="225"/>
      <c r="C745" s="226"/>
      <c r="D745" s="227" t="s">
        <v>513</v>
      </c>
      <c r="E745" s="228" t="s">
        <v>23</v>
      </c>
      <c r="F745" s="229" t="s">
        <v>1283</v>
      </c>
      <c r="G745" s="226"/>
      <c r="H745" s="230">
        <v>0.88300000000000001</v>
      </c>
      <c r="I745" s="231"/>
      <c r="J745" s="226"/>
      <c r="K745" s="226"/>
      <c r="L745" s="232"/>
      <c r="M745" s="233"/>
      <c r="N745" s="234"/>
      <c r="O745" s="234"/>
      <c r="P745" s="234"/>
      <c r="Q745" s="234"/>
      <c r="R745" s="234"/>
      <c r="S745" s="234"/>
      <c r="T745" s="235"/>
      <c r="AT745" s="236" t="s">
        <v>513</v>
      </c>
      <c r="AU745" s="236" t="s">
        <v>82</v>
      </c>
      <c r="AV745" s="12" t="s">
        <v>82</v>
      </c>
      <c r="AW745" s="12" t="s">
        <v>36</v>
      </c>
      <c r="AX745" s="12" t="s">
        <v>80</v>
      </c>
      <c r="AY745" s="236" t="s">
        <v>492</v>
      </c>
    </row>
    <row r="746" spans="2:65" s="1" customFormat="1" ht="16.5" customHeight="1">
      <c r="B746" s="42"/>
      <c r="C746" s="278" t="s">
        <v>1284</v>
      </c>
      <c r="D746" s="278" t="s">
        <v>1110</v>
      </c>
      <c r="E746" s="279" t="s">
        <v>1285</v>
      </c>
      <c r="F746" s="280" t="s">
        <v>1286</v>
      </c>
      <c r="G746" s="281" t="s">
        <v>795</v>
      </c>
      <c r="H746" s="282">
        <v>0.53900000000000003</v>
      </c>
      <c r="I746" s="283"/>
      <c r="J746" s="284">
        <f>ROUND(I746*H746,2)</f>
        <v>0</v>
      </c>
      <c r="K746" s="280" t="s">
        <v>501</v>
      </c>
      <c r="L746" s="285"/>
      <c r="M746" s="286" t="s">
        <v>23</v>
      </c>
      <c r="N746" s="287" t="s">
        <v>44</v>
      </c>
      <c r="O746" s="43"/>
      <c r="P746" s="218">
        <f>O746*H746</f>
        <v>0</v>
      </c>
      <c r="Q746" s="218">
        <v>1</v>
      </c>
      <c r="R746" s="218">
        <f>Q746*H746</f>
        <v>0.53900000000000003</v>
      </c>
      <c r="S746" s="218">
        <v>0</v>
      </c>
      <c r="T746" s="219">
        <f>S746*H746</f>
        <v>0</v>
      </c>
      <c r="AR746" s="25" t="s">
        <v>604</v>
      </c>
      <c r="AT746" s="25" t="s">
        <v>1110</v>
      </c>
      <c r="AU746" s="25" t="s">
        <v>82</v>
      </c>
      <c r="AY746" s="25" t="s">
        <v>492</v>
      </c>
      <c r="BE746" s="220">
        <f>IF(N746="základní",J746,0)</f>
        <v>0</v>
      </c>
      <c r="BF746" s="220">
        <f>IF(N746="snížená",J746,0)</f>
        <v>0</v>
      </c>
      <c r="BG746" s="220">
        <f>IF(N746="zákl. přenesená",J746,0)</f>
        <v>0</v>
      </c>
      <c r="BH746" s="220">
        <f>IF(N746="sníž. přenesená",J746,0)</f>
        <v>0</v>
      </c>
      <c r="BI746" s="220">
        <f>IF(N746="nulová",J746,0)</f>
        <v>0</v>
      </c>
      <c r="BJ746" s="25" t="s">
        <v>80</v>
      </c>
      <c r="BK746" s="220">
        <f>ROUND(I746*H746,2)</f>
        <v>0</v>
      </c>
      <c r="BL746" s="25" t="s">
        <v>502</v>
      </c>
      <c r="BM746" s="25" t="s">
        <v>1287</v>
      </c>
    </row>
    <row r="747" spans="2:65" s="1" customFormat="1">
      <c r="B747" s="42"/>
      <c r="C747" s="64"/>
      <c r="D747" s="221" t="s">
        <v>506</v>
      </c>
      <c r="E747" s="64"/>
      <c r="F747" s="222" t="s">
        <v>1286</v>
      </c>
      <c r="G747" s="64"/>
      <c r="H747" s="64"/>
      <c r="I747" s="177"/>
      <c r="J747" s="64"/>
      <c r="K747" s="64"/>
      <c r="L747" s="62"/>
      <c r="M747" s="223"/>
      <c r="N747" s="43"/>
      <c r="O747" s="43"/>
      <c r="P747" s="43"/>
      <c r="Q747" s="43"/>
      <c r="R747" s="43"/>
      <c r="S747" s="43"/>
      <c r="T747" s="79"/>
      <c r="AT747" s="25" t="s">
        <v>506</v>
      </c>
      <c r="AU747" s="25" t="s">
        <v>82</v>
      </c>
    </row>
    <row r="748" spans="2:65" s="13" customFormat="1">
      <c r="B748" s="237"/>
      <c r="C748" s="238"/>
      <c r="D748" s="221" t="s">
        <v>513</v>
      </c>
      <c r="E748" s="239" t="s">
        <v>23</v>
      </c>
      <c r="F748" s="240" t="s">
        <v>1288</v>
      </c>
      <c r="G748" s="238"/>
      <c r="H748" s="241" t="s">
        <v>23</v>
      </c>
      <c r="I748" s="242"/>
      <c r="J748" s="238"/>
      <c r="K748" s="238"/>
      <c r="L748" s="243"/>
      <c r="M748" s="244"/>
      <c r="N748" s="245"/>
      <c r="O748" s="245"/>
      <c r="P748" s="245"/>
      <c r="Q748" s="245"/>
      <c r="R748" s="245"/>
      <c r="S748" s="245"/>
      <c r="T748" s="246"/>
      <c r="AT748" s="247" t="s">
        <v>513</v>
      </c>
      <c r="AU748" s="247" t="s">
        <v>82</v>
      </c>
      <c r="AV748" s="13" t="s">
        <v>80</v>
      </c>
      <c r="AW748" s="13" t="s">
        <v>36</v>
      </c>
      <c r="AX748" s="13" t="s">
        <v>73</v>
      </c>
      <c r="AY748" s="247" t="s">
        <v>492</v>
      </c>
    </row>
    <row r="749" spans="2:65" s="12" customFormat="1">
      <c r="B749" s="225"/>
      <c r="C749" s="226"/>
      <c r="D749" s="221" t="s">
        <v>513</v>
      </c>
      <c r="E749" s="248" t="s">
        <v>23</v>
      </c>
      <c r="F749" s="249" t="s">
        <v>1289</v>
      </c>
      <c r="G749" s="226"/>
      <c r="H749" s="250">
        <v>9.7000000000000003E-2</v>
      </c>
      <c r="I749" s="231"/>
      <c r="J749" s="226"/>
      <c r="K749" s="226"/>
      <c r="L749" s="232"/>
      <c r="M749" s="233"/>
      <c r="N749" s="234"/>
      <c r="O749" s="234"/>
      <c r="P749" s="234"/>
      <c r="Q749" s="234"/>
      <c r="R749" s="234"/>
      <c r="S749" s="234"/>
      <c r="T749" s="235"/>
      <c r="AT749" s="236" t="s">
        <v>513</v>
      </c>
      <c r="AU749" s="236" t="s">
        <v>82</v>
      </c>
      <c r="AV749" s="12" t="s">
        <v>82</v>
      </c>
      <c r="AW749" s="12" t="s">
        <v>36</v>
      </c>
      <c r="AX749" s="12" t="s">
        <v>73</v>
      </c>
      <c r="AY749" s="236" t="s">
        <v>492</v>
      </c>
    </row>
    <row r="750" spans="2:65" s="13" customFormat="1">
      <c r="B750" s="237"/>
      <c r="C750" s="238"/>
      <c r="D750" s="221" t="s">
        <v>513</v>
      </c>
      <c r="E750" s="239" t="s">
        <v>23</v>
      </c>
      <c r="F750" s="240" t="s">
        <v>1290</v>
      </c>
      <c r="G750" s="238"/>
      <c r="H750" s="241" t="s">
        <v>23</v>
      </c>
      <c r="I750" s="242"/>
      <c r="J750" s="238"/>
      <c r="K750" s="238"/>
      <c r="L750" s="243"/>
      <c r="M750" s="244"/>
      <c r="N750" s="245"/>
      <c r="O750" s="245"/>
      <c r="P750" s="245"/>
      <c r="Q750" s="245"/>
      <c r="R750" s="245"/>
      <c r="S750" s="245"/>
      <c r="T750" s="246"/>
      <c r="AT750" s="247" t="s">
        <v>513</v>
      </c>
      <c r="AU750" s="247" t="s">
        <v>82</v>
      </c>
      <c r="AV750" s="13" t="s">
        <v>80</v>
      </c>
      <c r="AW750" s="13" t="s">
        <v>36</v>
      </c>
      <c r="AX750" s="13" t="s">
        <v>73</v>
      </c>
      <c r="AY750" s="247" t="s">
        <v>492</v>
      </c>
    </row>
    <row r="751" spans="2:65" s="12" customFormat="1">
      <c r="B751" s="225"/>
      <c r="C751" s="226"/>
      <c r="D751" s="221" t="s">
        <v>513</v>
      </c>
      <c r="E751" s="248" t="s">
        <v>23</v>
      </c>
      <c r="F751" s="249" t="s">
        <v>1291</v>
      </c>
      <c r="G751" s="226"/>
      <c r="H751" s="250">
        <v>0.08</v>
      </c>
      <c r="I751" s="231"/>
      <c r="J751" s="226"/>
      <c r="K751" s="226"/>
      <c r="L751" s="232"/>
      <c r="M751" s="233"/>
      <c r="N751" s="234"/>
      <c r="O751" s="234"/>
      <c r="P751" s="234"/>
      <c r="Q751" s="234"/>
      <c r="R751" s="234"/>
      <c r="S751" s="234"/>
      <c r="T751" s="235"/>
      <c r="AT751" s="236" t="s">
        <v>513</v>
      </c>
      <c r="AU751" s="236" t="s">
        <v>82</v>
      </c>
      <c r="AV751" s="12" t="s">
        <v>82</v>
      </c>
      <c r="AW751" s="12" t="s">
        <v>36</v>
      </c>
      <c r="AX751" s="12" t="s">
        <v>73</v>
      </c>
      <c r="AY751" s="236" t="s">
        <v>492</v>
      </c>
    </row>
    <row r="752" spans="2:65" s="13" customFormat="1">
      <c r="B752" s="237"/>
      <c r="C752" s="238"/>
      <c r="D752" s="221" t="s">
        <v>513</v>
      </c>
      <c r="E752" s="239" t="s">
        <v>23</v>
      </c>
      <c r="F752" s="240" t="s">
        <v>1292</v>
      </c>
      <c r="G752" s="238"/>
      <c r="H752" s="241" t="s">
        <v>23</v>
      </c>
      <c r="I752" s="242"/>
      <c r="J752" s="238"/>
      <c r="K752" s="238"/>
      <c r="L752" s="243"/>
      <c r="M752" s="244"/>
      <c r="N752" s="245"/>
      <c r="O752" s="245"/>
      <c r="P752" s="245"/>
      <c r="Q752" s="245"/>
      <c r="R752" s="245"/>
      <c r="S752" s="245"/>
      <c r="T752" s="246"/>
      <c r="AT752" s="247" t="s">
        <v>513</v>
      </c>
      <c r="AU752" s="247" t="s">
        <v>82</v>
      </c>
      <c r="AV752" s="13" t="s">
        <v>80</v>
      </c>
      <c r="AW752" s="13" t="s">
        <v>36</v>
      </c>
      <c r="AX752" s="13" t="s">
        <v>73</v>
      </c>
      <c r="AY752" s="247" t="s">
        <v>492</v>
      </c>
    </row>
    <row r="753" spans="2:65" s="12" customFormat="1">
      <c r="B753" s="225"/>
      <c r="C753" s="226"/>
      <c r="D753" s="221" t="s">
        <v>513</v>
      </c>
      <c r="E753" s="248" t="s">
        <v>23</v>
      </c>
      <c r="F753" s="249" t="s">
        <v>1293</v>
      </c>
      <c r="G753" s="226"/>
      <c r="H753" s="250">
        <v>0.13700000000000001</v>
      </c>
      <c r="I753" s="231"/>
      <c r="J753" s="226"/>
      <c r="K753" s="226"/>
      <c r="L753" s="232"/>
      <c r="M753" s="233"/>
      <c r="N753" s="234"/>
      <c r="O753" s="234"/>
      <c r="P753" s="234"/>
      <c r="Q753" s="234"/>
      <c r="R753" s="234"/>
      <c r="S753" s="234"/>
      <c r="T753" s="235"/>
      <c r="AT753" s="236" t="s">
        <v>513</v>
      </c>
      <c r="AU753" s="236" t="s">
        <v>82</v>
      </c>
      <c r="AV753" s="12" t="s">
        <v>82</v>
      </c>
      <c r="AW753" s="12" t="s">
        <v>36</v>
      </c>
      <c r="AX753" s="12" t="s">
        <v>73</v>
      </c>
      <c r="AY753" s="236" t="s">
        <v>492</v>
      </c>
    </row>
    <row r="754" spans="2:65" s="13" customFormat="1">
      <c r="B754" s="237"/>
      <c r="C754" s="238"/>
      <c r="D754" s="221" t="s">
        <v>513</v>
      </c>
      <c r="E754" s="239" t="s">
        <v>23</v>
      </c>
      <c r="F754" s="240" t="s">
        <v>1294</v>
      </c>
      <c r="G754" s="238"/>
      <c r="H754" s="241" t="s">
        <v>23</v>
      </c>
      <c r="I754" s="242"/>
      <c r="J754" s="238"/>
      <c r="K754" s="238"/>
      <c r="L754" s="243"/>
      <c r="M754" s="244"/>
      <c r="N754" s="245"/>
      <c r="O754" s="245"/>
      <c r="P754" s="245"/>
      <c r="Q754" s="245"/>
      <c r="R754" s="245"/>
      <c r="S754" s="245"/>
      <c r="T754" s="246"/>
      <c r="AT754" s="247" t="s">
        <v>513</v>
      </c>
      <c r="AU754" s="247" t="s">
        <v>82</v>
      </c>
      <c r="AV754" s="13" t="s">
        <v>80</v>
      </c>
      <c r="AW754" s="13" t="s">
        <v>36</v>
      </c>
      <c r="AX754" s="13" t="s">
        <v>73</v>
      </c>
      <c r="AY754" s="247" t="s">
        <v>492</v>
      </c>
    </row>
    <row r="755" spans="2:65" s="12" customFormat="1">
      <c r="B755" s="225"/>
      <c r="C755" s="226"/>
      <c r="D755" s="221" t="s">
        <v>513</v>
      </c>
      <c r="E755" s="248" t="s">
        <v>23</v>
      </c>
      <c r="F755" s="249" t="s">
        <v>1295</v>
      </c>
      <c r="G755" s="226"/>
      <c r="H755" s="250">
        <v>7.6999999999999999E-2</v>
      </c>
      <c r="I755" s="231"/>
      <c r="J755" s="226"/>
      <c r="K755" s="226"/>
      <c r="L755" s="232"/>
      <c r="M755" s="233"/>
      <c r="N755" s="234"/>
      <c r="O755" s="234"/>
      <c r="P755" s="234"/>
      <c r="Q755" s="234"/>
      <c r="R755" s="234"/>
      <c r="S755" s="234"/>
      <c r="T755" s="235"/>
      <c r="AT755" s="236" t="s">
        <v>513</v>
      </c>
      <c r="AU755" s="236" t="s">
        <v>82</v>
      </c>
      <c r="AV755" s="12" t="s">
        <v>82</v>
      </c>
      <c r="AW755" s="12" t="s">
        <v>36</v>
      </c>
      <c r="AX755" s="12" t="s">
        <v>73</v>
      </c>
      <c r="AY755" s="236" t="s">
        <v>492</v>
      </c>
    </row>
    <row r="756" spans="2:65" s="13" customFormat="1">
      <c r="B756" s="237"/>
      <c r="C756" s="238"/>
      <c r="D756" s="221" t="s">
        <v>513</v>
      </c>
      <c r="E756" s="239" t="s">
        <v>23</v>
      </c>
      <c r="F756" s="240" t="s">
        <v>1296</v>
      </c>
      <c r="G756" s="238"/>
      <c r="H756" s="241" t="s">
        <v>23</v>
      </c>
      <c r="I756" s="242"/>
      <c r="J756" s="238"/>
      <c r="K756" s="238"/>
      <c r="L756" s="243"/>
      <c r="M756" s="244"/>
      <c r="N756" s="245"/>
      <c r="O756" s="245"/>
      <c r="P756" s="245"/>
      <c r="Q756" s="245"/>
      <c r="R756" s="245"/>
      <c r="S756" s="245"/>
      <c r="T756" s="246"/>
      <c r="AT756" s="247" t="s">
        <v>513</v>
      </c>
      <c r="AU756" s="247" t="s">
        <v>82</v>
      </c>
      <c r="AV756" s="13" t="s">
        <v>80</v>
      </c>
      <c r="AW756" s="13" t="s">
        <v>36</v>
      </c>
      <c r="AX756" s="13" t="s">
        <v>73</v>
      </c>
      <c r="AY756" s="247" t="s">
        <v>492</v>
      </c>
    </row>
    <row r="757" spans="2:65" s="12" customFormat="1">
      <c r="B757" s="225"/>
      <c r="C757" s="226"/>
      <c r="D757" s="221" t="s">
        <v>513</v>
      </c>
      <c r="E757" s="248" t="s">
        <v>23</v>
      </c>
      <c r="F757" s="249" t="s">
        <v>1297</v>
      </c>
      <c r="G757" s="226"/>
      <c r="H757" s="250">
        <v>9.9000000000000005E-2</v>
      </c>
      <c r="I757" s="231"/>
      <c r="J757" s="226"/>
      <c r="K757" s="226"/>
      <c r="L757" s="232"/>
      <c r="M757" s="233"/>
      <c r="N757" s="234"/>
      <c r="O757" s="234"/>
      <c r="P757" s="234"/>
      <c r="Q757" s="234"/>
      <c r="R757" s="234"/>
      <c r="S757" s="234"/>
      <c r="T757" s="235"/>
      <c r="AT757" s="236" t="s">
        <v>513</v>
      </c>
      <c r="AU757" s="236" t="s">
        <v>82</v>
      </c>
      <c r="AV757" s="12" t="s">
        <v>82</v>
      </c>
      <c r="AW757" s="12" t="s">
        <v>36</v>
      </c>
      <c r="AX757" s="12" t="s">
        <v>73</v>
      </c>
      <c r="AY757" s="236" t="s">
        <v>492</v>
      </c>
    </row>
    <row r="758" spans="2:65" s="14" customFormat="1">
      <c r="B758" s="251"/>
      <c r="C758" s="252"/>
      <c r="D758" s="221" t="s">
        <v>513</v>
      </c>
      <c r="E758" s="275" t="s">
        <v>23</v>
      </c>
      <c r="F758" s="276" t="s">
        <v>560</v>
      </c>
      <c r="G758" s="252"/>
      <c r="H758" s="277">
        <v>0.49</v>
      </c>
      <c r="I758" s="256"/>
      <c r="J758" s="252"/>
      <c r="K758" s="252"/>
      <c r="L758" s="257"/>
      <c r="M758" s="258"/>
      <c r="N758" s="259"/>
      <c r="O758" s="259"/>
      <c r="P758" s="259"/>
      <c r="Q758" s="259"/>
      <c r="R758" s="259"/>
      <c r="S758" s="259"/>
      <c r="T758" s="260"/>
      <c r="AT758" s="261" t="s">
        <v>513</v>
      </c>
      <c r="AU758" s="261" t="s">
        <v>82</v>
      </c>
      <c r="AV758" s="14" t="s">
        <v>502</v>
      </c>
      <c r="AW758" s="14" t="s">
        <v>36</v>
      </c>
      <c r="AX758" s="14" t="s">
        <v>80</v>
      </c>
      <c r="AY758" s="261" t="s">
        <v>492</v>
      </c>
    </row>
    <row r="759" spans="2:65" s="12" customFormat="1">
      <c r="B759" s="225"/>
      <c r="C759" s="226"/>
      <c r="D759" s="227" t="s">
        <v>513</v>
      </c>
      <c r="E759" s="226"/>
      <c r="F759" s="229" t="s">
        <v>1298</v>
      </c>
      <c r="G759" s="226"/>
      <c r="H759" s="230">
        <v>0.53900000000000003</v>
      </c>
      <c r="I759" s="231"/>
      <c r="J759" s="226"/>
      <c r="K759" s="226"/>
      <c r="L759" s="232"/>
      <c r="M759" s="233"/>
      <c r="N759" s="234"/>
      <c r="O759" s="234"/>
      <c r="P759" s="234"/>
      <c r="Q759" s="234"/>
      <c r="R759" s="234"/>
      <c r="S759" s="234"/>
      <c r="T759" s="235"/>
      <c r="AT759" s="236" t="s">
        <v>513</v>
      </c>
      <c r="AU759" s="236" t="s">
        <v>82</v>
      </c>
      <c r="AV759" s="12" t="s">
        <v>82</v>
      </c>
      <c r="AW759" s="12" t="s">
        <v>6</v>
      </c>
      <c r="AX759" s="12" t="s">
        <v>80</v>
      </c>
      <c r="AY759" s="236" t="s">
        <v>492</v>
      </c>
    </row>
    <row r="760" spans="2:65" s="1" customFormat="1" ht="16.5" customHeight="1">
      <c r="B760" s="42"/>
      <c r="C760" s="278" t="s">
        <v>1299</v>
      </c>
      <c r="D760" s="278" t="s">
        <v>1110</v>
      </c>
      <c r="E760" s="279" t="s">
        <v>1300</v>
      </c>
      <c r="F760" s="280" t="s">
        <v>1301</v>
      </c>
      <c r="G760" s="281" t="s">
        <v>795</v>
      </c>
      <c r="H760" s="282">
        <v>0.13900000000000001</v>
      </c>
      <c r="I760" s="283"/>
      <c r="J760" s="284">
        <f>ROUND(I760*H760,2)</f>
        <v>0</v>
      </c>
      <c r="K760" s="280" t="s">
        <v>501</v>
      </c>
      <c r="L760" s="285"/>
      <c r="M760" s="286" t="s">
        <v>23</v>
      </c>
      <c r="N760" s="287" t="s">
        <v>44</v>
      </c>
      <c r="O760" s="43"/>
      <c r="P760" s="218">
        <f>O760*H760</f>
        <v>0</v>
      </c>
      <c r="Q760" s="218">
        <v>1</v>
      </c>
      <c r="R760" s="218">
        <f>Q760*H760</f>
        <v>0.13900000000000001</v>
      </c>
      <c r="S760" s="218">
        <v>0</v>
      </c>
      <c r="T760" s="219">
        <f>S760*H760</f>
        <v>0</v>
      </c>
      <c r="AR760" s="25" t="s">
        <v>604</v>
      </c>
      <c r="AT760" s="25" t="s">
        <v>1110</v>
      </c>
      <c r="AU760" s="25" t="s">
        <v>82</v>
      </c>
      <c r="AY760" s="25" t="s">
        <v>492</v>
      </c>
      <c r="BE760" s="220">
        <f>IF(N760="základní",J760,0)</f>
        <v>0</v>
      </c>
      <c r="BF760" s="220">
        <f>IF(N760="snížená",J760,0)</f>
        <v>0</v>
      </c>
      <c r="BG760" s="220">
        <f>IF(N760="zákl. přenesená",J760,0)</f>
        <v>0</v>
      </c>
      <c r="BH760" s="220">
        <f>IF(N760="sníž. přenesená",J760,0)</f>
        <v>0</v>
      </c>
      <c r="BI760" s="220">
        <f>IF(N760="nulová",J760,0)</f>
        <v>0</v>
      </c>
      <c r="BJ760" s="25" t="s">
        <v>80</v>
      </c>
      <c r="BK760" s="220">
        <f>ROUND(I760*H760,2)</f>
        <v>0</v>
      </c>
      <c r="BL760" s="25" t="s">
        <v>502</v>
      </c>
      <c r="BM760" s="25" t="s">
        <v>1302</v>
      </c>
    </row>
    <row r="761" spans="2:65" s="1" customFormat="1">
      <c r="B761" s="42"/>
      <c r="C761" s="64"/>
      <c r="D761" s="221" t="s">
        <v>506</v>
      </c>
      <c r="E761" s="64"/>
      <c r="F761" s="222" t="s">
        <v>1301</v>
      </c>
      <c r="G761" s="64"/>
      <c r="H761" s="64"/>
      <c r="I761" s="177"/>
      <c r="J761" s="64"/>
      <c r="K761" s="64"/>
      <c r="L761" s="62"/>
      <c r="M761" s="223"/>
      <c r="N761" s="43"/>
      <c r="O761" s="43"/>
      <c r="P761" s="43"/>
      <c r="Q761" s="43"/>
      <c r="R761" s="43"/>
      <c r="S761" s="43"/>
      <c r="T761" s="79"/>
      <c r="AT761" s="25" t="s">
        <v>506</v>
      </c>
      <c r="AU761" s="25" t="s">
        <v>82</v>
      </c>
    </row>
    <row r="762" spans="2:65" s="13" customFormat="1">
      <c r="B762" s="237"/>
      <c r="C762" s="238"/>
      <c r="D762" s="221" t="s">
        <v>513</v>
      </c>
      <c r="E762" s="239" t="s">
        <v>23</v>
      </c>
      <c r="F762" s="240" t="s">
        <v>1303</v>
      </c>
      <c r="G762" s="238"/>
      <c r="H762" s="241" t="s">
        <v>23</v>
      </c>
      <c r="I762" s="242"/>
      <c r="J762" s="238"/>
      <c r="K762" s="238"/>
      <c r="L762" s="243"/>
      <c r="M762" s="244"/>
      <c r="N762" s="245"/>
      <c r="O762" s="245"/>
      <c r="P762" s="245"/>
      <c r="Q762" s="245"/>
      <c r="R762" s="245"/>
      <c r="S762" s="245"/>
      <c r="T762" s="246"/>
      <c r="AT762" s="247" t="s">
        <v>513</v>
      </c>
      <c r="AU762" s="247" t="s">
        <v>82</v>
      </c>
      <c r="AV762" s="13" t="s">
        <v>80</v>
      </c>
      <c r="AW762" s="13" t="s">
        <v>36</v>
      </c>
      <c r="AX762" s="13" t="s">
        <v>73</v>
      </c>
      <c r="AY762" s="247" t="s">
        <v>492</v>
      </c>
    </row>
    <row r="763" spans="2:65" s="12" customFormat="1">
      <c r="B763" s="225"/>
      <c r="C763" s="226"/>
      <c r="D763" s="221" t="s">
        <v>513</v>
      </c>
      <c r="E763" s="248" t="s">
        <v>23</v>
      </c>
      <c r="F763" s="249" t="s">
        <v>1304</v>
      </c>
      <c r="G763" s="226"/>
      <c r="H763" s="250">
        <v>0.126</v>
      </c>
      <c r="I763" s="231"/>
      <c r="J763" s="226"/>
      <c r="K763" s="226"/>
      <c r="L763" s="232"/>
      <c r="M763" s="233"/>
      <c r="N763" s="234"/>
      <c r="O763" s="234"/>
      <c r="P763" s="234"/>
      <c r="Q763" s="234"/>
      <c r="R763" s="234"/>
      <c r="S763" s="234"/>
      <c r="T763" s="235"/>
      <c r="AT763" s="236" t="s">
        <v>513</v>
      </c>
      <c r="AU763" s="236" t="s">
        <v>82</v>
      </c>
      <c r="AV763" s="12" t="s">
        <v>82</v>
      </c>
      <c r="AW763" s="12" t="s">
        <v>36</v>
      </c>
      <c r="AX763" s="12" t="s">
        <v>73</v>
      </c>
      <c r="AY763" s="236" t="s">
        <v>492</v>
      </c>
    </row>
    <row r="764" spans="2:65" s="14" customFormat="1">
      <c r="B764" s="251"/>
      <c r="C764" s="252"/>
      <c r="D764" s="221" t="s">
        <v>513</v>
      </c>
      <c r="E764" s="275" t="s">
        <v>23</v>
      </c>
      <c r="F764" s="276" t="s">
        <v>560</v>
      </c>
      <c r="G764" s="252"/>
      <c r="H764" s="277">
        <v>0.126</v>
      </c>
      <c r="I764" s="256"/>
      <c r="J764" s="252"/>
      <c r="K764" s="252"/>
      <c r="L764" s="257"/>
      <c r="M764" s="258"/>
      <c r="N764" s="259"/>
      <c r="O764" s="259"/>
      <c r="P764" s="259"/>
      <c r="Q764" s="259"/>
      <c r="R764" s="259"/>
      <c r="S764" s="259"/>
      <c r="T764" s="260"/>
      <c r="AT764" s="261" t="s">
        <v>513</v>
      </c>
      <c r="AU764" s="261" t="s">
        <v>82</v>
      </c>
      <c r="AV764" s="14" t="s">
        <v>502</v>
      </c>
      <c r="AW764" s="14" t="s">
        <v>36</v>
      </c>
      <c r="AX764" s="14" t="s">
        <v>80</v>
      </c>
      <c r="AY764" s="261" t="s">
        <v>492</v>
      </c>
    </row>
    <row r="765" spans="2:65" s="12" customFormat="1">
      <c r="B765" s="225"/>
      <c r="C765" s="226"/>
      <c r="D765" s="227" t="s">
        <v>513</v>
      </c>
      <c r="E765" s="226"/>
      <c r="F765" s="229" t="s">
        <v>1305</v>
      </c>
      <c r="G765" s="226"/>
      <c r="H765" s="230">
        <v>0.13900000000000001</v>
      </c>
      <c r="I765" s="231"/>
      <c r="J765" s="226"/>
      <c r="K765" s="226"/>
      <c r="L765" s="232"/>
      <c r="M765" s="233"/>
      <c r="N765" s="234"/>
      <c r="O765" s="234"/>
      <c r="P765" s="234"/>
      <c r="Q765" s="234"/>
      <c r="R765" s="234"/>
      <c r="S765" s="234"/>
      <c r="T765" s="235"/>
      <c r="AT765" s="236" t="s">
        <v>513</v>
      </c>
      <c r="AU765" s="236" t="s">
        <v>82</v>
      </c>
      <c r="AV765" s="12" t="s">
        <v>82</v>
      </c>
      <c r="AW765" s="12" t="s">
        <v>6</v>
      </c>
      <c r="AX765" s="12" t="s">
        <v>80</v>
      </c>
      <c r="AY765" s="236" t="s">
        <v>492</v>
      </c>
    </row>
    <row r="766" spans="2:65" s="1" customFormat="1" ht="16.5" customHeight="1">
      <c r="B766" s="42"/>
      <c r="C766" s="278" t="s">
        <v>1306</v>
      </c>
      <c r="D766" s="278" t="s">
        <v>1110</v>
      </c>
      <c r="E766" s="279" t="s">
        <v>1307</v>
      </c>
      <c r="F766" s="280" t="s">
        <v>1308</v>
      </c>
      <c r="G766" s="281" t="s">
        <v>795</v>
      </c>
      <c r="H766" s="282">
        <v>0.29399999999999998</v>
      </c>
      <c r="I766" s="283"/>
      <c r="J766" s="284">
        <f>ROUND(I766*H766,2)</f>
        <v>0</v>
      </c>
      <c r="K766" s="280" t="s">
        <v>501</v>
      </c>
      <c r="L766" s="285"/>
      <c r="M766" s="286" t="s">
        <v>23</v>
      </c>
      <c r="N766" s="287" t="s">
        <v>44</v>
      </c>
      <c r="O766" s="43"/>
      <c r="P766" s="218">
        <f>O766*H766</f>
        <v>0</v>
      </c>
      <c r="Q766" s="218">
        <v>1</v>
      </c>
      <c r="R766" s="218">
        <f>Q766*H766</f>
        <v>0.29399999999999998</v>
      </c>
      <c r="S766" s="218">
        <v>0</v>
      </c>
      <c r="T766" s="219">
        <f>S766*H766</f>
        <v>0</v>
      </c>
      <c r="AR766" s="25" t="s">
        <v>604</v>
      </c>
      <c r="AT766" s="25" t="s">
        <v>1110</v>
      </c>
      <c r="AU766" s="25" t="s">
        <v>82</v>
      </c>
      <c r="AY766" s="25" t="s">
        <v>492</v>
      </c>
      <c r="BE766" s="220">
        <f>IF(N766="základní",J766,0)</f>
        <v>0</v>
      </c>
      <c r="BF766" s="220">
        <f>IF(N766="snížená",J766,0)</f>
        <v>0</v>
      </c>
      <c r="BG766" s="220">
        <f>IF(N766="zákl. přenesená",J766,0)</f>
        <v>0</v>
      </c>
      <c r="BH766" s="220">
        <f>IF(N766="sníž. přenesená",J766,0)</f>
        <v>0</v>
      </c>
      <c r="BI766" s="220">
        <f>IF(N766="nulová",J766,0)</f>
        <v>0</v>
      </c>
      <c r="BJ766" s="25" t="s">
        <v>80</v>
      </c>
      <c r="BK766" s="220">
        <f>ROUND(I766*H766,2)</f>
        <v>0</v>
      </c>
      <c r="BL766" s="25" t="s">
        <v>502</v>
      </c>
      <c r="BM766" s="25" t="s">
        <v>1309</v>
      </c>
    </row>
    <row r="767" spans="2:65" s="1" customFormat="1">
      <c r="B767" s="42"/>
      <c r="C767" s="64"/>
      <c r="D767" s="221" t="s">
        <v>506</v>
      </c>
      <c r="E767" s="64"/>
      <c r="F767" s="222" t="s">
        <v>1308</v>
      </c>
      <c r="G767" s="64"/>
      <c r="H767" s="64"/>
      <c r="I767" s="177"/>
      <c r="J767" s="64"/>
      <c r="K767" s="64"/>
      <c r="L767" s="62"/>
      <c r="M767" s="223"/>
      <c r="N767" s="43"/>
      <c r="O767" s="43"/>
      <c r="P767" s="43"/>
      <c r="Q767" s="43"/>
      <c r="R767" s="43"/>
      <c r="S767" s="43"/>
      <c r="T767" s="79"/>
      <c r="AT767" s="25" t="s">
        <v>506</v>
      </c>
      <c r="AU767" s="25" t="s">
        <v>82</v>
      </c>
    </row>
    <row r="768" spans="2:65" s="13" customFormat="1">
      <c r="B768" s="237"/>
      <c r="C768" s="238"/>
      <c r="D768" s="221" t="s">
        <v>513</v>
      </c>
      <c r="E768" s="239" t="s">
        <v>23</v>
      </c>
      <c r="F768" s="240" t="s">
        <v>1310</v>
      </c>
      <c r="G768" s="238"/>
      <c r="H768" s="241" t="s">
        <v>23</v>
      </c>
      <c r="I768" s="242"/>
      <c r="J768" s="238"/>
      <c r="K768" s="238"/>
      <c r="L768" s="243"/>
      <c r="M768" s="244"/>
      <c r="N768" s="245"/>
      <c r="O768" s="245"/>
      <c r="P768" s="245"/>
      <c r="Q768" s="245"/>
      <c r="R768" s="245"/>
      <c r="S768" s="245"/>
      <c r="T768" s="246"/>
      <c r="AT768" s="247" t="s">
        <v>513</v>
      </c>
      <c r="AU768" s="247" t="s">
        <v>82</v>
      </c>
      <c r="AV768" s="13" t="s">
        <v>80</v>
      </c>
      <c r="AW768" s="13" t="s">
        <v>36</v>
      </c>
      <c r="AX768" s="13" t="s">
        <v>73</v>
      </c>
      <c r="AY768" s="247" t="s">
        <v>492</v>
      </c>
    </row>
    <row r="769" spans="2:65" s="12" customFormat="1">
      <c r="B769" s="225"/>
      <c r="C769" s="226"/>
      <c r="D769" s="221" t="s">
        <v>513</v>
      </c>
      <c r="E769" s="248" t="s">
        <v>23</v>
      </c>
      <c r="F769" s="249" t="s">
        <v>1311</v>
      </c>
      <c r="G769" s="226"/>
      <c r="H769" s="250">
        <v>0.121</v>
      </c>
      <c r="I769" s="231"/>
      <c r="J769" s="226"/>
      <c r="K769" s="226"/>
      <c r="L769" s="232"/>
      <c r="M769" s="233"/>
      <c r="N769" s="234"/>
      <c r="O769" s="234"/>
      <c r="P769" s="234"/>
      <c r="Q769" s="234"/>
      <c r="R769" s="234"/>
      <c r="S769" s="234"/>
      <c r="T769" s="235"/>
      <c r="AT769" s="236" t="s">
        <v>513</v>
      </c>
      <c r="AU769" s="236" t="s">
        <v>82</v>
      </c>
      <c r="AV769" s="12" t="s">
        <v>82</v>
      </c>
      <c r="AW769" s="12" t="s">
        <v>36</v>
      </c>
      <c r="AX769" s="12" t="s">
        <v>73</v>
      </c>
      <c r="AY769" s="236" t="s">
        <v>492</v>
      </c>
    </row>
    <row r="770" spans="2:65" s="13" customFormat="1">
      <c r="B770" s="237"/>
      <c r="C770" s="238"/>
      <c r="D770" s="221" t="s">
        <v>513</v>
      </c>
      <c r="E770" s="239" t="s">
        <v>23</v>
      </c>
      <c r="F770" s="240" t="s">
        <v>1312</v>
      </c>
      <c r="G770" s="238"/>
      <c r="H770" s="241" t="s">
        <v>23</v>
      </c>
      <c r="I770" s="242"/>
      <c r="J770" s="238"/>
      <c r="K770" s="238"/>
      <c r="L770" s="243"/>
      <c r="M770" s="244"/>
      <c r="N770" s="245"/>
      <c r="O770" s="245"/>
      <c r="P770" s="245"/>
      <c r="Q770" s="245"/>
      <c r="R770" s="245"/>
      <c r="S770" s="245"/>
      <c r="T770" s="246"/>
      <c r="AT770" s="247" t="s">
        <v>513</v>
      </c>
      <c r="AU770" s="247" t="s">
        <v>82</v>
      </c>
      <c r="AV770" s="13" t="s">
        <v>80</v>
      </c>
      <c r="AW770" s="13" t="s">
        <v>36</v>
      </c>
      <c r="AX770" s="13" t="s">
        <v>73</v>
      </c>
      <c r="AY770" s="247" t="s">
        <v>492</v>
      </c>
    </row>
    <row r="771" spans="2:65" s="12" customFormat="1">
      <c r="B771" s="225"/>
      <c r="C771" s="226"/>
      <c r="D771" s="221" t="s">
        <v>513</v>
      </c>
      <c r="E771" s="248" t="s">
        <v>23</v>
      </c>
      <c r="F771" s="249" t="s">
        <v>1311</v>
      </c>
      <c r="G771" s="226"/>
      <c r="H771" s="250">
        <v>0.121</v>
      </c>
      <c r="I771" s="231"/>
      <c r="J771" s="226"/>
      <c r="K771" s="226"/>
      <c r="L771" s="232"/>
      <c r="M771" s="233"/>
      <c r="N771" s="234"/>
      <c r="O771" s="234"/>
      <c r="P771" s="234"/>
      <c r="Q771" s="234"/>
      <c r="R771" s="234"/>
      <c r="S771" s="234"/>
      <c r="T771" s="235"/>
      <c r="AT771" s="236" t="s">
        <v>513</v>
      </c>
      <c r="AU771" s="236" t="s">
        <v>82</v>
      </c>
      <c r="AV771" s="12" t="s">
        <v>82</v>
      </c>
      <c r="AW771" s="12" t="s">
        <v>36</v>
      </c>
      <c r="AX771" s="12" t="s">
        <v>73</v>
      </c>
      <c r="AY771" s="236" t="s">
        <v>492</v>
      </c>
    </row>
    <row r="772" spans="2:65" s="13" customFormat="1">
      <c r="B772" s="237"/>
      <c r="C772" s="238"/>
      <c r="D772" s="221" t="s">
        <v>513</v>
      </c>
      <c r="E772" s="239" t="s">
        <v>23</v>
      </c>
      <c r="F772" s="240" t="s">
        <v>1313</v>
      </c>
      <c r="G772" s="238"/>
      <c r="H772" s="241" t="s">
        <v>23</v>
      </c>
      <c r="I772" s="242"/>
      <c r="J772" s="238"/>
      <c r="K772" s="238"/>
      <c r="L772" s="243"/>
      <c r="M772" s="244"/>
      <c r="N772" s="245"/>
      <c r="O772" s="245"/>
      <c r="P772" s="245"/>
      <c r="Q772" s="245"/>
      <c r="R772" s="245"/>
      <c r="S772" s="245"/>
      <c r="T772" s="246"/>
      <c r="AT772" s="247" t="s">
        <v>513</v>
      </c>
      <c r="AU772" s="247" t="s">
        <v>82</v>
      </c>
      <c r="AV772" s="13" t="s">
        <v>80</v>
      </c>
      <c r="AW772" s="13" t="s">
        <v>36</v>
      </c>
      <c r="AX772" s="13" t="s">
        <v>73</v>
      </c>
      <c r="AY772" s="247" t="s">
        <v>492</v>
      </c>
    </row>
    <row r="773" spans="2:65" s="12" customFormat="1">
      <c r="B773" s="225"/>
      <c r="C773" s="226"/>
      <c r="D773" s="221" t="s">
        <v>513</v>
      </c>
      <c r="E773" s="248" t="s">
        <v>23</v>
      </c>
      <c r="F773" s="249" t="s">
        <v>1314</v>
      </c>
      <c r="G773" s="226"/>
      <c r="H773" s="250">
        <v>2.5000000000000001E-2</v>
      </c>
      <c r="I773" s="231"/>
      <c r="J773" s="226"/>
      <c r="K773" s="226"/>
      <c r="L773" s="232"/>
      <c r="M773" s="233"/>
      <c r="N773" s="234"/>
      <c r="O773" s="234"/>
      <c r="P773" s="234"/>
      <c r="Q773" s="234"/>
      <c r="R773" s="234"/>
      <c r="S773" s="234"/>
      <c r="T773" s="235"/>
      <c r="AT773" s="236" t="s">
        <v>513</v>
      </c>
      <c r="AU773" s="236" t="s">
        <v>82</v>
      </c>
      <c r="AV773" s="12" t="s">
        <v>82</v>
      </c>
      <c r="AW773" s="12" t="s">
        <v>36</v>
      </c>
      <c r="AX773" s="12" t="s">
        <v>73</v>
      </c>
      <c r="AY773" s="236" t="s">
        <v>492</v>
      </c>
    </row>
    <row r="774" spans="2:65" s="14" customFormat="1">
      <c r="B774" s="251"/>
      <c r="C774" s="252"/>
      <c r="D774" s="221" t="s">
        <v>513</v>
      </c>
      <c r="E774" s="275" t="s">
        <v>23</v>
      </c>
      <c r="F774" s="276" t="s">
        <v>560</v>
      </c>
      <c r="G774" s="252"/>
      <c r="H774" s="277">
        <v>0.26700000000000002</v>
      </c>
      <c r="I774" s="256"/>
      <c r="J774" s="252"/>
      <c r="K774" s="252"/>
      <c r="L774" s="257"/>
      <c r="M774" s="258"/>
      <c r="N774" s="259"/>
      <c r="O774" s="259"/>
      <c r="P774" s="259"/>
      <c r="Q774" s="259"/>
      <c r="R774" s="259"/>
      <c r="S774" s="259"/>
      <c r="T774" s="260"/>
      <c r="AT774" s="261" t="s">
        <v>513</v>
      </c>
      <c r="AU774" s="261" t="s">
        <v>82</v>
      </c>
      <c r="AV774" s="14" t="s">
        <v>502</v>
      </c>
      <c r="AW774" s="14" t="s">
        <v>36</v>
      </c>
      <c r="AX774" s="14" t="s">
        <v>80</v>
      </c>
      <c r="AY774" s="261" t="s">
        <v>492</v>
      </c>
    </row>
    <row r="775" spans="2:65" s="12" customFormat="1">
      <c r="B775" s="225"/>
      <c r="C775" s="226"/>
      <c r="D775" s="227" t="s">
        <v>513</v>
      </c>
      <c r="E775" s="226"/>
      <c r="F775" s="229" t="s">
        <v>1315</v>
      </c>
      <c r="G775" s="226"/>
      <c r="H775" s="230">
        <v>0.29399999999999998</v>
      </c>
      <c r="I775" s="231"/>
      <c r="J775" s="226"/>
      <c r="K775" s="226"/>
      <c r="L775" s="232"/>
      <c r="M775" s="233"/>
      <c r="N775" s="234"/>
      <c r="O775" s="234"/>
      <c r="P775" s="234"/>
      <c r="Q775" s="234"/>
      <c r="R775" s="234"/>
      <c r="S775" s="234"/>
      <c r="T775" s="235"/>
      <c r="AT775" s="236" t="s">
        <v>513</v>
      </c>
      <c r="AU775" s="236" t="s">
        <v>82</v>
      </c>
      <c r="AV775" s="12" t="s">
        <v>82</v>
      </c>
      <c r="AW775" s="12" t="s">
        <v>6</v>
      </c>
      <c r="AX775" s="12" t="s">
        <v>80</v>
      </c>
      <c r="AY775" s="236" t="s">
        <v>492</v>
      </c>
    </row>
    <row r="776" spans="2:65" s="1" customFormat="1" ht="25.5" customHeight="1">
      <c r="B776" s="42"/>
      <c r="C776" s="209" t="s">
        <v>1316</v>
      </c>
      <c r="D776" s="209" t="s">
        <v>498</v>
      </c>
      <c r="E776" s="210" t="s">
        <v>1317</v>
      </c>
      <c r="F776" s="211" t="s">
        <v>1318</v>
      </c>
      <c r="G776" s="212" t="s">
        <v>832</v>
      </c>
      <c r="H776" s="213">
        <v>149.78100000000001</v>
      </c>
      <c r="I776" s="214"/>
      <c r="J776" s="215">
        <f>ROUND(I776*H776,2)</f>
        <v>0</v>
      </c>
      <c r="K776" s="211" t="s">
        <v>501</v>
      </c>
      <c r="L776" s="62"/>
      <c r="M776" s="216" t="s">
        <v>23</v>
      </c>
      <c r="N776" s="217" t="s">
        <v>44</v>
      </c>
      <c r="O776" s="43"/>
      <c r="P776" s="218">
        <f>O776*H776</f>
        <v>0</v>
      </c>
      <c r="Q776" s="218">
        <v>8.0000000000000004E-4</v>
      </c>
      <c r="R776" s="218">
        <f>Q776*H776</f>
        <v>0.11982480000000001</v>
      </c>
      <c r="S776" s="218">
        <v>1.0000000000000001E-5</v>
      </c>
      <c r="T776" s="219">
        <f>S776*H776</f>
        <v>1.4978100000000002E-3</v>
      </c>
      <c r="AR776" s="25" t="s">
        <v>502</v>
      </c>
      <c r="AT776" s="25" t="s">
        <v>498</v>
      </c>
      <c r="AU776" s="25" t="s">
        <v>82</v>
      </c>
      <c r="AY776" s="25" t="s">
        <v>492</v>
      </c>
      <c r="BE776" s="220">
        <f>IF(N776="základní",J776,0)</f>
        <v>0</v>
      </c>
      <c r="BF776" s="220">
        <f>IF(N776="snížená",J776,0)</f>
        <v>0</v>
      </c>
      <c r="BG776" s="220">
        <f>IF(N776="zákl. přenesená",J776,0)</f>
        <v>0</v>
      </c>
      <c r="BH776" s="220">
        <f>IF(N776="sníž. přenesená",J776,0)</f>
        <v>0</v>
      </c>
      <c r="BI776" s="220">
        <f>IF(N776="nulová",J776,0)</f>
        <v>0</v>
      </c>
      <c r="BJ776" s="25" t="s">
        <v>80</v>
      </c>
      <c r="BK776" s="220">
        <f>ROUND(I776*H776,2)</f>
        <v>0</v>
      </c>
      <c r="BL776" s="25" t="s">
        <v>502</v>
      </c>
      <c r="BM776" s="25" t="s">
        <v>1319</v>
      </c>
    </row>
    <row r="777" spans="2:65" s="1" customFormat="1" ht="24">
      <c r="B777" s="42"/>
      <c r="C777" s="64"/>
      <c r="D777" s="221" t="s">
        <v>506</v>
      </c>
      <c r="E777" s="64"/>
      <c r="F777" s="222" t="s">
        <v>1320</v>
      </c>
      <c r="G777" s="64"/>
      <c r="H777" s="64"/>
      <c r="I777" s="177"/>
      <c r="J777" s="64"/>
      <c r="K777" s="64"/>
      <c r="L777" s="62"/>
      <c r="M777" s="223"/>
      <c r="N777" s="43"/>
      <c r="O777" s="43"/>
      <c r="P777" s="43"/>
      <c r="Q777" s="43"/>
      <c r="R777" s="43"/>
      <c r="S777" s="43"/>
      <c r="T777" s="79"/>
      <c r="AT777" s="25" t="s">
        <v>506</v>
      </c>
      <c r="AU777" s="25" t="s">
        <v>82</v>
      </c>
    </row>
    <row r="778" spans="2:65" s="1" customFormat="1" ht="72">
      <c r="B778" s="42"/>
      <c r="C778" s="64"/>
      <c r="D778" s="221" t="s">
        <v>509</v>
      </c>
      <c r="E778" s="64"/>
      <c r="F778" s="224" t="s">
        <v>1321</v>
      </c>
      <c r="G778" s="64"/>
      <c r="H778" s="64"/>
      <c r="I778" s="177"/>
      <c r="J778" s="64"/>
      <c r="K778" s="64"/>
      <c r="L778" s="62"/>
      <c r="M778" s="223"/>
      <c r="N778" s="43"/>
      <c r="O778" s="43"/>
      <c r="P778" s="43"/>
      <c r="Q778" s="43"/>
      <c r="R778" s="43"/>
      <c r="S778" s="43"/>
      <c r="T778" s="79"/>
      <c r="AT778" s="25" t="s">
        <v>509</v>
      </c>
      <c r="AU778" s="25" t="s">
        <v>82</v>
      </c>
    </row>
    <row r="779" spans="2:65" s="12" customFormat="1">
      <c r="B779" s="225"/>
      <c r="C779" s="226"/>
      <c r="D779" s="221" t="s">
        <v>513</v>
      </c>
      <c r="E779" s="248" t="s">
        <v>23</v>
      </c>
      <c r="F779" s="249" t="s">
        <v>1322</v>
      </c>
      <c r="G779" s="226"/>
      <c r="H779" s="250">
        <v>110.411</v>
      </c>
      <c r="I779" s="231"/>
      <c r="J779" s="226"/>
      <c r="K779" s="226"/>
      <c r="L779" s="232"/>
      <c r="M779" s="233"/>
      <c r="N779" s="234"/>
      <c r="O779" s="234"/>
      <c r="P779" s="234"/>
      <c r="Q779" s="234"/>
      <c r="R779" s="234"/>
      <c r="S779" s="234"/>
      <c r="T779" s="235"/>
      <c r="AT779" s="236" t="s">
        <v>513</v>
      </c>
      <c r="AU779" s="236" t="s">
        <v>82</v>
      </c>
      <c r="AV779" s="12" t="s">
        <v>82</v>
      </c>
      <c r="AW779" s="12" t="s">
        <v>36</v>
      </c>
      <c r="AX779" s="12" t="s">
        <v>73</v>
      </c>
      <c r="AY779" s="236" t="s">
        <v>492</v>
      </c>
    </row>
    <row r="780" spans="2:65" s="12" customFormat="1">
      <c r="B780" s="225"/>
      <c r="C780" s="226"/>
      <c r="D780" s="221" t="s">
        <v>513</v>
      </c>
      <c r="E780" s="248" t="s">
        <v>23</v>
      </c>
      <c r="F780" s="249" t="s">
        <v>1323</v>
      </c>
      <c r="G780" s="226"/>
      <c r="H780" s="250">
        <v>39.369999999999997</v>
      </c>
      <c r="I780" s="231"/>
      <c r="J780" s="226"/>
      <c r="K780" s="226"/>
      <c r="L780" s="232"/>
      <c r="M780" s="233"/>
      <c r="N780" s="234"/>
      <c r="O780" s="234"/>
      <c r="P780" s="234"/>
      <c r="Q780" s="234"/>
      <c r="R780" s="234"/>
      <c r="S780" s="234"/>
      <c r="T780" s="235"/>
      <c r="AT780" s="236" t="s">
        <v>513</v>
      </c>
      <c r="AU780" s="236" t="s">
        <v>82</v>
      </c>
      <c r="AV780" s="12" t="s">
        <v>82</v>
      </c>
      <c r="AW780" s="12" t="s">
        <v>36</v>
      </c>
      <c r="AX780" s="12" t="s">
        <v>73</v>
      </c>
      <c r="AY780" s="236" t="s">
        <v>492</v>
      </c>
    </row>
    <row r="781" spans="2:65" s="14" customFormat="1">
      <c r="B781" s="251"/>
      <c r="C781" s="252"/>
      <c r="D781" s="227" t="s">
        <v>513</v>
      </c>
      <c r="E781" s="253" t="s">
        <v>23</v>
      </c>
      <c r="F781" s="254" t="s">
        <v>560</v>
      </c>
      <c r="G781" s="252"/>
      <c r="H781" s="255">
        <v>149.78100000000001</v>
      </c>
      <c r="I781" s="256"/>
      <c r="J781" s="252"/>
      <c r="K781" s="252"/>
      <c r="L781" s="257"/>
      <c r="M781" s="258"/>
      <c r="N781" s="259"/>
      <c r="O781" s="259"/>
      <c r="P781" s="259"/>
      <c r="Q781" s="259"/>
      <c r="R781" s="259"/>
      <c r="S781" s="259"/>
      <c r="T781" s="260"/>
      <c r="AT781" s="261" t="s">
        <v>513</v>
      </c>
      <c r="AU781" s="261" t="s">
        <v>82</v>
      </c>
      <c r="AV781" s="14" t="s">
        <v>502</v>
      </c>
      <c r="AW781" s="14" t="s">
        <v>36</v>
      </c>
      <c r="AX781" s="14" t="s">
        <v>80</v>
      </c>
      <c r="AY781" s="261" t="s">
        <v>492</v>
      </c>
    </row>
    <row r="782" spans="2:65" s="1" customFormat="1" ht="25.5" customHeight="1">
      <c r="B782" s="42"/>
      <c r="C782" s="209" t="s">
        <v>1324</v>
      </c>
      <c r="D782" s="209" t="s">
        <v>498</v>
      </c>
      <c r="E782" s="210" t="s">
        <v>1325</v>
      </c>
      <c r="F782" s="211" t="s">
        <v>1326</v>
      </c>
      <c r="G782" s="212" t="s">
        <v>832</v>
      </c>
      <c r="H782" s="213">
        <v>124.221</v>
      </c>
      <c r="I782" s="214"/>
      <c r="J782" s="215">
        <f>ROUND(I782*H782,2)</f>
        <v>0</v>
      </c>
      <c r="K782" s="211" t="s">
        <v>23</v>
      </c>
      <c r="L782" s="62"/>
      <c r="M782" s="216" t="s">
        <v>23</v>
      </c>
      <c r="N782" s="217" t="s">
        <v>44</v>
      </c>
      <c r="O782" s="43"/>
      <c r="P782" s="218">
        <f>O782*H782</f>
        <v>0</v>
      </c>
      <c r="Q782" s="218">
        <v>8.0000000000000004E-4</v>
      </c>
      <c r="R782" s="218">
        <f>Q782*H782</f>
        <v>9.9376800000000001E-2</v>
      </c>
      <c r="S782" s="218">
        <v>1.0000000000000001E-5</v>
      </c>
      <c r="T782" s="219">
        <f>S782*H782</f>
        <v>1.2422100000000001E-3</v>
      </c>
      <c r="AR782" s="25" t="s">
        <v>502</v>
      </c>
      <c r="AT782" s="25" t="s">
        <v>498</v>
      </c>
      <c r="AU782" s="25" t="s">
        <v>82</v>
      </c>
      <c r="AY782" s="25" t="s">
        <v>492</v>
      </c>
      <c r="BE782" s="220">
        <f>IF(N782="základní",J782,0)</f>
        <v>0</v>
      </c>
      <c r="BF782" s="220">
        <f>IF(N782="snížená",J782,0)</f>
        <v>0</v>
      </c>
      <c r="BG782" s="220">
        <f>IF(N782="zákl. přenesená",J782,0)</f>
        <v>0</v>
      </c>
      <c r="BH782" s="220">
        <f>IF(N782="sníž. přenesená",J782,0)</f>
        <v>0</v>
      </c>
      <c r="BI782" s="220">
        <f>IF(N782="nulová",J782,0)</f>
        <v>0</v>
      </c>
      <c r="BJ782" s="25" t="s">
        <v>80</v>
      </c>
      <c r="BK782" s="220">
        <f>ROUND(I782*H782,2)</f>
        <v>0</v>
      </c>
      <c r="BL782" s="25" t="s">
        <v>502</v>
      </c>
      <c r="BM782" s="25" t="s">
        <v>1327</v>
      </c>
    </row>
    <row r="783" spans="2:65" s="1" customFormat="1" ht="24">
      <c r="B783" s="42"/>
      <c r="C783" s="64"/>
      <c r="D783" s="221" t="s">
        <v>506</v>
      </c>
      <c r="E783" s="64"/>
      <c r="F783" s="222" t="s">
        <v>1328</v>
      </c>
      <c r="G783" s="64"/>
      <c r="H783" s="64"/>
      <c r="I783" s="177"/>
      <c r="J783" s="64"/>
      <c r="K783" s="64"/>
      <c r="L783" s="62"/>
      <c r="M783" s="223"/>
      <c r="N783" s="43"/>
      <c r="O783" s="43"/>
      <c r="P783" s="43"/>
      <c r="Q783" s="43"/>
      <c r="R783" s="43"/>
      <c r="S783" s="43"/>
      <c r="T783" s="79"/>
      <c r="AT783" s="25" t="s">
        <v>506</v>
      </c>
      <c r="AU783" s="25" t="s">
        <v>82</v>
      </c>
    </row>
    <row r="784" spans="2:65" s="12" customFormat="1">
      <c r="B784" s="225"/>
      <c r="C784" s="226"/>
      <c r="D784" s="221" t="s">
        <v>513</v>
      </c>
      <c r="E784" s="248" t="s">
        <v>23</v>
      </c>
      <c r="F784" s="249" t="s">
        <v>1329</v>
      </c>
      <c r="G784" s="226"/>
      <c r="H784" s="250">
        <v>86.06</v>
      </c>
      <c r="I784" s="231"/>
      <c r="J784" s="226"/>
      <c r="K784" s="226"/>
      <c r="L784" s="232"/>
      <c r="M784" s="233"/>
      <c r="N784" s="234"/>
      <c r="O784" s="234"/>
      <c r="P784" s="234"/>
      <c r="Q784" s="234"/>
      <c r="R784" s="234"/>
      <c r="S784" s="234"/>
      <c r="T784" s="235"/>
      <c r="AT784" s="236" t="s">
        <v>513</v>
      </c>
      <c r="AU784" s="236" t="s">
        <v>82</v>
      </c>
      <c r="AV784" s="12" t="s">
        <v>82</v>
      </c>
      <c r="AW784" s="12" t="s">
        <v>36</v>
      </c>
      <c r="AX784" s="12" t="s">
        <v>73</v>
      </c>
      <c r="AY784" s="236" t="s">
        <v>492</v>
      </c>
    </row>
    <row r="785" spans="2:65" s="12" customFormat="1">
      <c r="B785" s="225"/>
      <c r="C785" s="226"/>
      <c r="D785" s="221" t="s">
        <v>513</v>
      </c>
      <c r="E785" s="248" t="s">
        <v>23</v>
      </c>
      <c r="F785" s="249" t="s">
        <v>1330</v>
      </c>
      <c r="G785" s="226"/>
      <c r="H785" s="250">
        <v>38.161000000000001</v>
      </c>
      <c r="I785" s="231"/>
      <c r="J785" s="226"/>
      <c r="K785" s="226"/>
      <c r="L785" s="232"/>
      <c r="M785" s="233"/>
      <c r="N785" s="234"/>
      <c r="O785" s="234"/>
      <c r="P785" s="234"/>
      <c r="Q785" s="234"/>
      <c r="R785" s="234"/>
      <c r="S785" s="234"/>
      <c r="T785" s="235"/>
      <c r="AT785" s="236" t="s">
        <v>513</v>
      </c>
      <c r="AU785" s="236" t="s">
        <v>82</v>
      </c>
      <c r="AV785" s="12" t="s">
        <v>82</v>
      </c>
      <c r="AW785" s="12" t="s">
        <v>36</v>
      </c>
      <c r="AX785" s="12" t="s">
        <v>73</v>
      </c>
      <c r="AY785" s="236" t="s">
        <v>492</v>
      </c>
    </row>
    <row r="786" spans="2:65" s="14" customFormat="1">
      <c r="B786" s="251"/>
      <c r="C786" s="252"/>
      <c r="D786" s="227" t="s">
        <v>513</v>
      </c>
      <c r="E786" s="253" t="s">
        <v>23</v>
      </c>
      <c r="F786" s="254" t="s">
        <v>560</v>
      </c>
      <c r="G786" s="252"/>
      <c r="H786" s="255">
        <v>124.221</v>
      </c>
      <c r="I786" s="256"/>
      <c r="J786" s="252"/>
      <c r="K786" s="252"/>
      <c r="L786" s="257"/>
      <c r="M786" s="258"/>
      <c r="N786" s="259"/>
      <c r="O786" s="259"/>
      <c r="P786" s="259"/>
      <c r="Q786" s="259"/>
      <c r="R786" s="259"/>
      <c r="S786" s="259"/>
      <c r="T786" s="260"/>
      <c r="AT786" s="261" t="s">
        <v>513</v>
      </c>
      <c r="AU786" s="261" t="s">
        <v>82</v>
      </c>
      <c r="AV786" s="14" t="s">
        <v>502</v>
      </c>
      <c r="AW786" s="14" t="s">
        <v>36</v>
      </c>
      <c r="AX786" s="14" t="s">
        <v>80</v>
      </c>
      <c r="AY786" s="261" t="s">
        <v>492</v>
      </c>
    </row>
    <row r="787" spans="2:65" s="1" customFormat="1" ht="16.5" customHeight="1">
      <c r="B787" s="42"/>
      <c r="C787" s="209" t="s">
        <v>1331</v>
      </c>
      <c r="D787" s="209" t="s">
        <v>498</v>
      </c>
      <c r="E787" s="210" t="s">
        <v>1332</v>
      </c>
      <c r="F787" s="211" t="s">
        <v>1333</v>
      </c>
      <c r="G787" s="212" t="s">
        <v>180</v>
      </c>
      <c r="H787" s="213">
        <v>625.33000000000004</v>
      </c>
      <c r="I787" s="214"/>
      <c r="J787" s="215">
        <f>ROUND(I787*H787,2)</f>
        <v>0</v>
      </c>
      <c r="K787" s="211" t="s">
        <v>501</v>
      </c>
      <c r="L787" s="62"/>
      <c r="M787" s="216" t="s">
        <v>23</v>
      </c>
      <c r="N787" s="217" t="s">
        <v>44</v>
      </c>
      <c r="O787" s="43"/>
      <c r="P787" s="218">
        <f>O787*H787</f>
        <v>0</v>
      </c>
      <c r="Q787" s="218">
        <v>0.11576</v>
      </c>
      <c r="R787" s="218">
        <f>Q787*H787</f>
        <v>72.388200800000007</v>
      </c>
      <c r="S787" s="218">
        <v>0</v>
      </c>
      <c r="T787" s="219">
        <f>S787*H787</f>
        <v>0</v>
      </c>
      <c r="AR787" s="25" t="s">
        <v>502</v>
      </c>
      <c r="AT787" s="25" t="s">
        <v>498</v>
      </c>
      <c r="AU787" s="25" t="s">
        <v>82</v>
      </c>
      <c r="AY787" s="25" t="s">
        <v>492</v>
      </c>
      <c r="BE787" s="220">
        <f>IF(N787="základní",J787,0)</f>
        <v>0</v>
      </c>
      <c r="BF787" s="220">
        <f>IF(N787="snížená",J787,0)</f>
        <v>0</v>
      </c>
      <c r="BG787" s="220">
        <f>IF(N787="zákl. přenesená",J787,0)</f>
        <v>0</v>
      </c>
      <c r="BH787" s="220">
        <f>IF(N787="sníž. přenesená",J787,0)</f>
        <v>0</v>
      </c>
      <c r="BI787" s="220">
        <f>IF(N787="nulová",J787,0)</f>
        <v>0</v>
      </c>
      <c r="BJ787" s="25" t="s">
        <v>80</v>
      </c>
      <c r="BK787" s="220">
        <f>ROUND(I787*H787,2)</f>
        <v>0</v>
      </c>
      <c r="BL787" s="25" t="s">
        <v>502</v>
      </c>
      <c r="BM787" s="25" t="s">
        <v>1334</v>
      </c>
    </row>
    <row r="788" spans="2:65" s="1" customFormat="1">
      <c r="B788" s="42"/>
      <c r="C788" s="64"/>
      <c r="D788" s="221" t="s">
        <v>506</v>
      </c>
      <c r="E788" s="64"/>
      <c r="F788" s="222" t="s">
        <v>1335</v>
      </c>
      <c r="G788" s="64"/>
      <c r="H788" s="64"/>
      <c r="I788" s="177"/>
      <c r="J788" s="64"/>
      <c r="K788" s="64"/>
      <c r="L788" s="62"/>
      <c r="M788" s="223"/>
      <c r="N788" s="43"/>
      <c r="O788" s="43"/>
      <c r="P788" s="43"/>
      <c r="Q788" s="43"/>
      <c r="R788" s="43"/>
      <c r="S788" s="43"/>
      <c r="T788" s="79"/>
      <c r="AT788" s="25" t="s">
        <v>506</v>
      </c>
      <c r="AU788" s="25" t="s">
        <v>82</v>
      </c>
    </row>
    <row r="789" spans="2:65" s="12" customFormat="1">
      <c r="B789" s="225"/>
      <c r="C789" s="226"/>
      <c r="D789" s="227" t="s">
        <v>513</v>
      </c>
      <c r="E789" s="228" t="s">
        <v>23</v>
      </c>
      <c r="F789" s="229" t="s">
        <v>1336</v>
      </c>
      <c r="G789" s="226"/>
      <c r="H789" s="230">
        <v>625.33000000000004</v>
      </c>
      <c r="I789" s="231"/>
      <c r="J789" s="226"/>
      <c r="K789" s="226"/>
      <c r="L789" s="232"/>
      <c r="M789" s="233"/>
      <c r="N789" s="234"/>
      <c r="O789" s="234"/>
      <c r="P789" s="234"/>
      <c r="Q789" s="234"/>
      <c r="R789" s="234"/>
      <c r="S789" s="234"/>
      <c r="T789" s="235"/>
      <c r="AT789" s="236" t="s">
        <v>513</v>
      </c>
      <c r="AU789" s="236" t="s">
        <v>82</v>
      </c>
      <c r="AV789" s="12" t="s">
        <v>82</v>
      </c>
      <c r="AW789" s="12" t="s">
        <v>36</v>
      </c>
      <c r="AX789" s="12" t="s">
        <v>80</v>
      </c>
      <c r="AY789" s="236" t="s">
        <v>492</v>
      </c>
    </row>
    <row r="790" spans="2:65" s="1" customFormat="1" ht="16.5" customHeight="1">
      <c r="B790" s="42"/>
      <c r="C790" s="209" t="s">
        <v>1337</v>
      </c>
      <c r="D790" s="209" t="s">
        <v>498</v>
      </c>
      <c r="E790" s="210" t="s">
        <v>1338</v>
      </c>
      <c r="F790" s="211" t="s">
        <v>1339</v>
      </c>
      <c r="G790" s="212" t="s">
        <v>180</v>
      </c>
      <c r="H790" s="213">
        <v>1692.732</v>
      </c>
      <c r="I790" s="214"/>
      <c r="J790" s="215">
        <f>ROUND(I790*H790,2)</f>
        <v>0</v>
      </c>
      <c r="K790" s="211" t="s">
        <v>501</v>
      </c>
      <c r="L790" s="62"/>
      <c r="M790" s="216" t="s">
        <v>23</v>
      </c>
      <c r="N790" s="217" t="s">
        <v>44</v>
      </c>
      <c r="O790" s="43"/>
      <c r="P790" s="218">
        <f>O790*H790</f>
        <v>0</v>
      </c>
      <c r="Q790" s="218">
        <v>6.6379999999999995E-2</v>
      </c>
      <c r="R790" s="218">
        <f>Q790*H790</f>
        <v>112.36355015999999</v>
      </c>
      <c r="S790" s="218">
        <v>0</v>
      </c>
      <c r="T790" s="219">
        <f>S790*H790</f>
        <v>0</v>
      </c>
      <c r="AR790" s="25" t="s">
        <v>502</v>
      </c>
      <c r="AT790" s="25" t="s">
        <v>498</v>
      </c>
      <c r="AU790" s="25" t="s">
        <v>82</v>
      </c>
      <c r="AY790" s="25" t="s">
        <v>492</v>
      </c>
      <c r="BE790" s="220">
        <f>IF(N790="základní",J790,0)</f>
        <v>0</v>
      </c>
      <c r="BF790" s="220">
        <f>IF(N790="snížená",J790,0)</f>
        <v>0</v>
      </c>
      <c r="BG790" s="220">
        <f>IF(N790="zákl. přenesená",J790,0)</f>
        <v>0</v>
      </c>
      <c r="BH790" s="220">
        <f>IF(N790="sníž. přenesená",J790,0)</f>
        <v>0</v>
      </c>
      <c r="BI790" s="220">
        <f>IF(N790="nulová",J790,0)</f>
        <v>0</v>
      </c>
      <c r="BJ790" s="25" t="s">
        <v>80</v>
      </c>
      <c r="BK790" s="220">
        <f>ROUND(I790*H790,2)</f>
        <v>0</v>
      </c>
      <c r="BL790" s="25" t="s">
        <v>502</v>
      </c>
      <c r="BM790" s="25" t="s">
        <v>1340</v>
      </c>
    </row>
    <row r="791" spans="2:65" s="1" customFormat="1" ht="24">
      <c r="B791" s="42"/>
      <c r="C791" s="64"/>
      <c r="D791" s="221" t="s">
        <v>506</v>
      </c>
      <c r="E791" s="64"/>
      <c r="F791" s="222" t="s">
        <v>1341</v>
      </c>
      <c r="G791" s="64"/>
      <c r="H791" s="64"/>
      <c r="I791" s="177"/>
      <c r="J791" s="64"/>
      <c r="K791" s="64"/>
      <c r="L791" s="62"/>
      <c r="M791" s="223"/>
      <c r="N791" s="43"/>
      <c r="O791" s="43"/>
      <c r="P791" s="43"/>
      <c r="Q791" s="43"/>
      <c r="R791" s="43"/>
      <c r="S791" s="43"/>
      <c r="T791" s="79"/>
      <c r="AT791" s="25" t="s">
        <v>506</v>
      </c>
      <c r="AU791" s="25" t="s">
        <v>82</v>
      </c>
    </row>
    <row r="792" spans="2:65" s="1" customFormat="1" ht="24">
      <c r="B792" s="42"/>
      <c r="C792" s="64"/>
      <c r="D792" s="221" t="s">
        <v>509</v>
      </c>
      <c r="E792" s="64"/>
      <c r="F792" s="224" t="s">
        <v>1342</v>
      </c>
      <c r="G792" s="64"/>
      <c r="H792" s="64"/>
      <c r="I792" s="177"/>
      <c r="J792" s="64"/>
      <c r="K792" s="64"/>
      <c r="L792" s="62"/>
      <c r="M792" s="223"/>
      <c r="N792" s="43"/>
      <c r="O792" s="43"/>
      <c r="P792" s="43"/>
      <c r="Q792" s="43"/>
      <c r="R792" s="43"/>
      <c r="S792" s="43"/>
      <c r="T792" s="79"/>
      <c r="AT792" s="25" t="s">
        <v>509</v>
      </c>
      <c r="AU792" s="25" t="s">
        <v>82</v>
      </c>
    </row>
    <row r="793" spans="2:65" s="13" customFormat="1">
      <c r="B793" s="237"/>
      <c r="C793" s="238"/>
      <c r="D793" s="221" t="s">
        <v>513</v>
      </c>
      <c r="E793" s="239" t="s">
        <v>23</v>
      </c>
      <c r="F793" s="240" t="s">
        <v>983</v>
      </c>
      <c r="G793" s="238"/>
      <c r="H793" s="241" t="s">
        <v>23</v>
      </c>
      <c r="I793" s="242"/>
      <c r="J793" s="238"/>
      <c r="K793" s="238"/>
      <c r="L793" s="243"/>
      <c r="M793" s="244"/>
      <c r="N793" s="245"/>
      <c r="O793" s="245"/>
      <c r="P793" s="245"/>
      <c r="Q793" s="245"/>
      <c r="R793" s="245"/>
      <c r="S793" s="245"/>
      <c r="T793" s="246"/>
      <c r="AT793" s="247" t="s">
        <v>513</v>
      </c>
      <c r="AU793" s="247" t="s">
        <v>82</v>
      </c>
      <c r="AV793" s="13" t="s">
        <v>80</v>
      </c>
      <c r="AW793" s="13" t="s">
        <v>36</v>
      </c>
      <c r="AX793" s="13" t="s">
        <v>73</v>
      </c>
      <c r="AY793" s="247" t="s">
        <v>492</v>
      </c>
    </row>
    <row r="794" spans="2:65" s="12" customFormat="1">
      <c r="B794" s="225"/>
      <c r="C794" s="226"/>
      <c r="D794" s="221" t="s">
        <v>513</v>
      </c>
      <c r="E794" s="248" t="s">
        <v>23</v>
      </c>
      <c r="F794" s="249" t="s">
        <v>1343</v>
      </c>
      <c r="G794" s="226"/>
      <c r="H794" s="250">
        <v>13.231</v>
      </c>
      <c r="I794" s="231"/>
      <c r="J794" s="226"/>
      <c r="K794" s="226"/>
      <c r="L794" s="232"/>
      <c r="M794" s="233"/>
      <c r="N794" s="234"/>
      <c r="O794" s="234"/>
      <c r="P794" s="234"/>
      <c r="Q794" s="234"/>
      <c r="R794" s="234"/>
      <c r="S794" s="234"/>
      <c r="T794" s="235"/>
      <c r="AT794" s="236" t="s">
        <v>513</v>
      </c>
      <c r="AU794" s="236" t="s">
        <v>82</v>
      </c>
      <c r="AV794" s="12" t="s">
        <v>82</v>
      </c>
      <c r="AW794" s="12" t="s">
        <v>36</v>
      </c>
      <c r="AX794" s="12" t="s">
        <v>73</v>
      </c>
      <c r="AY794" s="236" t="s">
        <v>492</v>
      </c>
    </row>
    <row r="795" spans="2:65" s="15" customFormat="1">
      <c r="B795" s="262"/>
      <c r="C795" s="263"/>
      <c r="D795" s="221" t="s">
        <v>513</v>
      </c>
      <c r="E795" s="264" t="s">
        <v>23</v>
      </c>
      <c r="F795" s="265" t="s">
        <v>690</v>
      </c>
      <c r="G795" s="263"/>
      <c r="H795" s="266">
        <v>13.231</v>
      </c>
      <c r="I795" s="267"/>
      <c r="J795" s="263"/>
      <c r="K795" s="263"/>
      <c r="L795" s="268"/>
      <c r="M795" s="269"/>
      <c r="N795" s="270"/>
      <c r="O795" s="270"/>
      <c r="P795" s="270"/>
      <c r="Q795" s="270"/>
      <c r="R795" s="270"/>
      <c r="S795" s="270"/>
      <c r="T795" s="271"/>
      <c r="AT795" s="272" t="s">
        <v>513</v>
      </c>
      <c r="AU795" s="272" t="s">
        <v>82</v>
      </c>
      <c r="AV795" s="15" t="s">
        <v>93</v>
      </c>
      <c r="AW795" s="15" t="s">
        <v>36</v>
      </c>
      <c r="AX795" s="15" t="s">
        <v>73</v>
      </c>
      <c r="AY795" s="272" t="s">
        <v>492</v>
      </c>
    </row>
    <row r="796" spans="2:65" s="13" customFormat="1">
      <c r="B796" s="237"/>
      <c r="C796" s="238"/>
      <c r="D796" s="221" t="s">
        <v>513</v>
      </c>
      <c r="E796" s="239" t="s">
        <v>23</v>
      </c>
      <c r="F796" s="240" t="s">
        <v>971</v>
      </c>
      <c r="G796" s="238"/>
      <c r="H796" s="241" t="s">
        <v>23</v>
      </c>
      <c r="I796" s="242"/>
      <c r="J796" s="238"/>
      <c r="K796" s="238"/>
      <c r="L796" s="243"/>
      <c r="M796" s="244"/>
      <c r="N796" s="245"/>
      <c r="O796" s="245"/>
      <c r="P796" s="245"/>
      <c r="Q796" s="245"/>
      <c r="R796" s="245"/>
      <c r="S796" s="245"/>
      <c r="T796" s="246"/>
      <c r="AT796" s="247" t="s">
        <v>513</v>
      </c>
      <c r="AU796" s="247" t="s">
        <v>82</v>
      </c>
      <c r="AV796" s="13" t="s">
        <v>80</v>
      </c>
      <c r="AW796" s="13" t="s">
        <v>36</v>
      </c>
      <c r="AX796" s="13" t="s">
        <v>73</v>
      </c>
      <c r="AY796" s="247" t="s">
        <v>492</v>
      </c>
    </row>
    <row r="797" spans="2:65" s="12" customFormat="1" ht="24">
      <c r="B797" s="225"/>
      <c r="C797" s="226"/>
      <c r="D797" s="221" t="s">
        <v>513</v>
      </c>
      <c r="E797" s="248" t="s">
        <v>23</v>
      </c>
      <c r="F797" s="249" t="s">
        <v>1344</v>
      </c>
      <c r="G797" s="226"/>
      <c r="H797" s="250">
        <v>28.506</v>
      </c>
      <c r="I797" s="231"/>
      <c r="J797" s="226"/>
      <c r="K797" s="226"/>
      <c r="L797" s="232"/>
      <c r="M797" s="233"/>
      <c r="N797" s="234"/>
      <c r="O797" s="234"/>
      <c r="P797" s="234"/>
      <c r="Q797" s="234"/>
      <c r="R797" s="234"/>
      <c r="S797" s="234"/>
      <c r="T797" s="235"/>
      <c r="AT797" s="236" t="s">
        <v>513</v>
      </c>
      <c r="AU797" s="236" t="s">
        <v>82</v>
      </c>
      <c r="AV797" s="12" t="s">
        <v>82</v>
      </c>
      <c r="AW797" s="12" t="s">
        <v>36</v>
      </c>
      <c r="AX797" s="12" t="s">
        <v>73</v>
      </c>
      <c r="AY797" s="236" t="s">
        <v>492</v>
      </c>
    </row>
    <row r="798" spans="2:65" s="12" customFormat="1" ht="24">
      <c r="B798" s="225"/>
      <c r="C798" s="226"/>
      <c r="D798" s="221" t="s">
        <v>513</v>
      </c>
      <c r="E798" s="248" t="s">
        <v>23</v>
      </c>
      <c r="F798" s="249" t="s">
        <v>1345</v>
      </c>
      <c r="G798" s="226"/>
      <c r="H798" s="250">
        <v>62.369</v>
      </c>
      <c r="I798" s="231"/>
      <c r="J798" s="226"/>
      <c r="K798" s="226"/>
      <c r="L798" s="232"/>
      <c r="M798" s="233"/>
      <c r="N798" s="234"/>
      <c r="O798" s="234"/>
      <c r="P798" s="234"/>
      <c r="Q798" s="234"/>
      <c r="R798" s="234"/>
      <c r="S798" s="234"/>
      <c r="T798" s="235"/>
      <c r="AT798" s="236" t="s">
        <v>513</v>
      </c>
      <c r="AU798" s="236" t="s">
        <v>82</v>
      </c>
      <c r="AV798" s="12" t="s">
        <v>82</v>
      </c>
      <c r="AW798" s="12" t="s">
        <v>36</v>
      </c>
      <c r="AX798" s="12" t="s">
        <v>73</v>
      </c>
      <c r="AY798" s="236" t="s">
        <v>492</v>
      </c>
    </row>
    <row r="799" spans="2:65" s="12" customFormat="1" ht="24">
      <c r="B799" s="225"/>
      <c r="C799" s="226"/>
      <c r="D799" s="221" t="s">
        <v>513</v>
      </c>
      <c r="E799" s="248" t="s">
        <v>23</v>
      </c>
      <c r="F799" s="249" t="s">
        <v>1346</v>
      </c>
      <c r="G799" s="226"/>
      <c r="H799" s="250">
        <v>42.398000000000003</v>
      </c>
      <c r="I799" s="231"/>
      <c r="J799" s="226"/>
      <c r="K799" s="226"/>
      <c r="L799" s="232"/>
      <c r="M799" s="233"/>
      <c r="N799" s="234"/>
      <c r="O799" s="234"/>
      <c r="P799" s="234"/>
      <c r="Q799" s="234"/>
      <c r="R799" s="234"/>
      <c r="S799" s="234"/>
      <c r="T799" s="235"/>
      <c r="AT799" s="236" t="s">
        <v>513</v>
      </c>
      <c r="AU799" s="236" t="s">
        <v>82</v>
      </c>
      <c r="AV799" s="12" t="s">
        <v>82</v>
      </c>
      <c r="AW799" s="12" t="s">
        <v>36</v>
      </c>
      <c r="AX799" s="12" t="s">
        <v>73</v>
      </c>
      <c r="AY799" s="236" t="s">
        <v>492</v>
      </c>
    </row>
    <row r="800" spans="2:65" s="12" customFormat="1" ht="24">
      <c r="B800" s="225"/>
      <c r="C800" s="226"/>
      <c r="D800" s="221" t="s">
        <v>513</v>
      </c>
      <c r="E800" s="248" t="s">
        <v>23</v>
      </c>
      <c r="F800" s="249" t="s">
        <v>1347</v>
      </c>
      <c r="G800" s="226"/>
      <c r="H800" s="250">
        <v>54.502000000000002</v>
      </c>
      <c r="I800" s="231"/>
      <c r="J800" s="226"/>
      <c r="K800" s="226"/>
      <c r="L800" s="232"/>
      <c r="M800" s="233"/>
      <c r="N800" s="234"/>
      <c r="O800" s="234"/>
      <c r="P800" s="234"/>
      <c r="Q800" s="234"/>
      <c r="R800" s="234"/>
      <c r="S800" s="234"/>
      <c r="T800" s="235"/>
      <c r="AT800" s="236" t="s">
        <v>513</v>
      </c>
      <c r="AU800" s="236" t="s">
        <v>82</v>
      </c>
      <c r="AV800" s="12" t="s">
        <v>82</v>
      </c>
      <c r="AW800" s="12" t="s">
        <v>36</v>
      </c>
      <c r="AX800" s="12" t="s">
        <v>73</v>
      </c>
      <c r="AY800" s="236" t="s">
        <v>492</v>
      </c>
    </row>
    <row r="801" spans="2:51" s="15" customFormat="1">
      <c r="B801" s="262"/>
      <c r="C801" s="263"/>
      <c r="D801" s="221" t="s">
        <v>513</v>
      </c>
      <c r="E801" s="264" t="s">
        <v>23</v>
      </c>
      <c r="F801" s="265" t="s">
        <v>690</v>
      </c>
      <c r="G801" s="263"/>
      <c r="H801" s="266">
        <v>187.77500000000001</v>
      </c>
      <c r="I801" s="267"/>
      <c r="J801" s="263"/>
      <c r="K801" s="263"/>
      <c r="L801" s="268"/>
      <c r="M801" s="269"/>
      <c r="N801" s="270"/>
      <c r="O801" s="270"/>
      <c r="P801" s="270"/>
      <c r="Q801" s="270"/>
      <c r="R801" s="270"/>
      <c r="S801" s="270"/>
      <c r="T801" s="271"/>
      <c r="AT801" s="272" t="s">
        <v>513</v>
      </c>
      <c r="AU801" s="272" t="s">
        <v>82</v>
      </c>
      <c r="AV801" s="15" t="s">
        <v>93</v>
      </c>
      <c r="AW801" s="15" t="s">
        <v>36</v>
      </c>
      <c r="AX801" s="15" t="s">
        <v>73</v>
      </c>
      <c r="AY801" s="272" t="s">
        <v>492</v>
      </c>
    </row>
    <row r="802" spans="2:51" s="13" customFormat="1">
      <c r="B802" s="237"/>
      <c r="C802" s="238"/>
      <c r="D802" s="221" t="s">
        <v>513</v>
      </c>
      <c r="E802" s="239" t="s">
        <v>23</v>
      </c>
      <c r="F802" s="240" t="s">
        <v>973</v>
      </c>
      <c r="G802" s="238"/>
      <c r="H802" s="241" t="s">
        <v>23</v>
      </c>
      <c r="I802" s="242"/>
      <c r="J802" s="238"/>
      <c r="K802" s="238"/>
      <c r="L802" s="243"/>
      <c r="M802" s="244"/>
      <c r="N802" s="245"/>
      <c r="O802" s="245"/>
      <c r="P802" s="245"/>
      <c r="Q802" s="245"/>
      <c r="R802" s="245"/>
      <c r="S802" s="245"/>
      <c r="T802" s="246"/>
      <c r="AT802" s="247" t="s">
        <v>513</v>
      </c>
      <c r="AU802" s="247" t="s">
        <v>82</v>
      </c>
      <c r="AV802" s="13" t="s">
        <v>80</v>
      </c>
      <c r="AW802" s="13" t="s">
        <v>36</v>
      </c>
      <c r="AX802" s="13" t="s">
        <v>73</v>
      </c>
      <c r="AY802" s="247" t="s">
        <v>492</v>
      </c>
    </row>
    <row r="803" spans="2:51" s="12" customFormat="1" ht="24">
      <c r="B803" s="225"/>
      <c r="C803" s="226"/>
      <c r="D803" s="221" t="s">
        <v>513</v>
      </c>
      <c r="E803" s="248" t="s">
        <v>23</v>
      </c>
      <c r="F803" s="249" t="s">
        <v>1348</v>
      </c>
      <c r="G803" s="226"/>
      <c r="H803" s="250">
        <v>37.652999999999999</v>
      </c>
      <c r="I803" s="231"/>
      <c r="J803" s="226"/>
      <c r="K803" s="226"/>
      <c r="L803" s="232"/>
      <c r="M803" s="233"/>
      <c r="N803" s="234"/>
      <c r="O803" s="234"/>
      <c r="P803" s="234"/>
      <c r="Q803" s="234"/>
      <c r="R803" s="234"/>
      <c r="S803" s="234"/>
      <c r="T803" s="235"/>
      <c r="AT803" s="236" t="s">
        <v>513</v>
      </c>
      <c r="AU803" s="236" t="s">
        <v>82</v>
      </c>
      <c r="AV803" s="12" t="s">
        <v>82</v>
      </c>
      <c r="AW803" s="12" t="s">
        <v>36</v>
      </c>
      <c r="AX803" s="12" t="s">
        <v>73</v>
      </c>
      <c r="AY803" s="236" t="s">
        <v>492</v>
      </c>
    </row>
    <row r="804" spans="2:51" s="12" customFormat="1" ht="24">
      <c r="B804" s="225"/>
      <c r="C804" s="226"/>
      <c r="D804" s="221" t="s">
        <v>513</v>
      </c>
      <c r="E804" s="248" t="s">
        <v>23</v>
      </c>
      <c r="F804" s="249" t="s">
        <v>1349</v>
      </c>
      <c r="G804" s="226"/>
      <c r="H804" s="250">
        <v>55.74</v>
      </c>
      <c r="I804" s="231"/>
      <c r="J804" s="226"/>
      <c r="K804" s="226"/>
      <c r="L804" s="232"/>
      <c r="M804" s="233"/>
      <c r="N804" s="234"/>
      <c r="O804" s="234"/>
      <c r="P804" s="234"/>
      <c r="Q804" s="234"/>
      <c r="R804" s="234"/>
      <c r="S804" s="234"/>
      <c r="T804" s="235"/>
      <c r="AT804" s="236" t="s">
        <v>513</v>
      </c>
      <c r="AU804" s="236" t="s">
        <v>82</v>
      </c>
      <c r="AV804" s="12" t="s">
        <v>82</v>
      </c>
      <c r="AW804" s="12" t="s">
        <v>36</v>
      </c>
      <c r="AX804" s="12" t="s">
        <v>73</v>
      </c>
      <c r="AY804" s="236" t="s">
        <v>492</v>
      </c>
    </row>
    <row r="805" spans="2:51" s="12" customFormat="1" ht="24">
      <c r="B805" s="225"/>
      <c r="C805" s="226"/>
      <c r="D805" s="221" t="s">
        <v>513</v>
      </c>
      <c r="E805" s="248" t="s">
        <v>23</v>
      </c>
      <c r="F805" s="249" t="s">
        <v>1350</v>
      </c>
      <c r="G805" s="226"/>
      <c r="H805" s="250">
        <v>39.710999999999999</v>
      </c>
      <c r="I805" s="231"/>
      <c r="J805" s="226"/>
      <c r="K805" s="226"/>
      <c r="L805" s="232"/>
      <c r="M805" s="233"/>
      <c r="N805" s="234"/>
      <c r="O805" s="234"/>
      <c r="P805" s="234"/>
      <c r="Q805" s="234"/>
      <c r="R805" s="234"/>
      <c r="S805" s="234"/>
      <c r="T805" s="235"/>
      <c r="AT805" s="236" t="s">
        <v>513</v>
      </c>
      <c r="AU805" s="236" t="s">
        <v>82</v>
      </c>
      <c r="AV805" s="12" t="s">
        <v>82</v>
      </c>
      <c r="AW805" s="12" t="s">
        <v>36</v>
      </c>
      <c r="AX805" s="12" t="s">
        <v>73</v>
      </c>
      <c r="AY805" s="236" t="s">
        <v>492</v>
      </c>
    </row>
    <row r="806" spans="2:51" s="12" customFormat="1" ht="24">
      <c r="B806" s="225"/>
      <c r="C806" s="226"/>
      <c r="D806" s="221" t="s">
        <v>513</v>
      </c>
      <c r="E806" s="248" t="s">
        <v>23</v>
      </c>
      <c r="F806" s="249" t="s">
        <v>1351</v>
      </c>
      <c r="G806" s="226"/>
      <c r="H806" s="250">
        <v>59.72</v>
      </c>
      <c r="I806" s="231"/>
      <c r="J806" s="226"/>
      <c r="K806" s="226"/>
      <c r="L806" s="232"/>
      <c r="M806" s="233"/>
      <c r="N806" s="234"/>
      <c r="O806" s="234"/>
      <c r="P806" s="234"/>
      <c r="Q806" s="234"/>
      <c r="R806" s="234"/>
      <c r="S806" s="234"/>
      <c r="T806" s="235"/>
      <c r="AT806" s="236" t="s">
        <v>513</v>
      </c>
      <c r="AU806" s="236" t="s">
        <v>82</v>
      </c>
      <c r="AV806" s="12" t="s">
        <v>82</v>
      </c>
      <c r="AW806" s="12" t="s">
        <v>36</v>
      </c>
      <c r="AX806" s="12" t="s">
        <v>73</v>
      </c>
      <c r="AY806" s="236" t="s">
        <v>492</v>
      </c>
    </row>
    <row r="807" spans="2:51" s="15" customFormat="1">
      <c r="B807" s="262"/>
      <c r="C807" s="263"/>
      <c r="D807" s="221" t="s">
        <v>513</v>
      </c>
      <c r="E807" s="264" t="s">
        <v>23</v>
      </c>
      <c r="F807" s="265" t="s">
        <v>690</v>
      </c>
      <c r="G807" s="263"/>
      <c r="H807" s="266">
        <v>192.82400000000001</v>
      </c>
      <c r="I807" s="267"/>
      <c r="J807" s="263"/>
      <c r="K807" s="263"/>
      <c r="L807" s="268"/>
      <c r="M807" s="269"/>
      <c r="N807" s="270"/>
      <c r="O807" s="270"/>
      <c r="P807" s="270"/>
      <c r="Q807" s="270"/>
      <c r="R807" s="270"/>
      <c r="S807" s="270"/>
      <c r="T807" s="271"/>
      <c r="AT807" s="272" t="s">
        <v>513</v>
      </c>
      <c r="AU807" s="272" t="s">
        <v>82</v>
      </c>
      <c r="AV807" s="15" t="s">
        <v>93</v>
      </c>
      <c r="AW807" s="15" t="s">
        <v>36</v>
      </c>
      <c r="AX807" s="15" t="s">
        <v>73</v>
      </c>
      <c r="AY807" s="272" t="s">
        <v>492</v>
      </c>
    </row>
    <row r="808" spans="2:51" s="13" customFormat="1">
      <c r="B808" s="237"/>
      <c r="C808" s="238"/>
      <c r="D808" s="221" t="s">
        <v>513</v>
      </c>
      <c r="E808" s="239" t="s">
        <v>23</v>
      </c>
      <c r="F808" s="240" t="s">
        <v>987</v>
      </c>
      <c r="G808" s="238"/>
      <c r="H808" s="241" t="s">
        <v>23</v>
      </c>
      <c r="I808" s="242"/>
      <c r="J808" s="238"/>
      <c r="K808" s="238"/>
      <c r="L808" s="243"/>
      <c r="M808" s="244"/>
      <c r="N808" s="245"/>
      <c r="O808" s="245"/>
      <c r="P808" s="245"/>
      <c r="Q808" s="245"/>
      <c r="R808" s="245"/>
      <c r="S808" s="245"/>
      <c r="T808" s="246"/>
      <c r="AT808" s="247" t="s">
        <v>513</v>
      </c>
      <c r="AU808" s="247" t="s">
        <v>82</v>
      </c>
      <c r="AV808" s="13" t="s">
        <v>80</v>
      </c>
      <c r="AW808" s="13" t="s">
        <v>36</v>
      </c>
      <c r="AX808" s="13" t="s">
        <v>73</v>
      </c>
      <c r="AY808" s="247" t="s">
        <v>492</v>
      </c>
    </row>
    <row r="809" spans="2:51" s="12" customFormat="1" ht="24">
      <c r="B809" s="225"/>
      <c r="C809" s="226"/>
      <c r="D809" s="221" t="s">
        <v>513</v>
      </c>
      <c r="E809" s="248" t="s">
        <v>23</v>
      </c>
      <c r="F809" s="249" t="s">
        <v>1352</v>
      </c>
      <c r="G809" s="226"/>
      <c r="H809" s="250">
        <v>40.953000000000003</v>
      </c>
      <c r="I809" s="231"/>
      <c r="J809" s="226"/>
      <c r="K809" s="226"/>
      <c r="L809" s="232"/>
      <c r="M809" s="233"/>
      <c r="N809" s="234"/>
      <c r="O809" s="234"/>
      <c r="P809" s="234"/>
      <c r="Q809" s="234"/>
      <c r="R809" s="234"/>
      <c r="S809" s="234"/>
      <c r="T809" s="235"/>
      <c r="AT809" s="236" t="s">
        <v>513</v>
      </c>
      <c r="AU809" s="236" t="s">
        <v>82</v>
      </c>
      <c r="AV809" s="12" t="s">
        <v>82</v>
      </c>
      <c r="AW809" s="12" t="s">
        <v>36</v>
      </c>
      <c r="AX809" s="12" t="s">
        <v>73</v>
      </c>
      <c r="AY809" s="236" t="s">
        <v>492</v>
      </c>
    </row>
    <row r="810" spans="2:51" s="12" customFormat="1" ht="24">
      <c r="B810" s="225"/>
      <c r="C810" s="226"/>
      <c r="D810" s="221" t="s">
        <v>513</v>
      </c>
      <c r="E810" s="248" t="s">
        <v>23</v>
      </c>
      <c r="F810" s="249" t="s">
        <v>1353</v>
      </c>
      <c r="G810" s="226"/>
      <c r="H810" s="250">
        <v>61.258000000000003</v>
      </c>
      <c r="I810" s="231"/>
      <c r="J810" s="226"/>
      <c r="K810" s="226"/>
      <c r="L810" s="232"/>
      <c r="M810" s="233"/>
      <c r="N810" s="234"/>
      <c r="O810" s="234"/>
      <c r="P810" s="234"/>
      <c r="Q810" s="234"/>
      <c r="R810" s="234"/>
      <c r="S810" s="234"/>
      <c r="T810" s="235"/>
      <c r="AT810" s="236" t="s">
        <v>513</v>
      </c>
      <c r="AU810" s="236" t="s">
        <v>82</v>
      </c>
      <c r="AV810" s="12" t="s">
        <v>82</v>
      </c>
      <c r="AW810" s="12" t="s">
        <v>36</v>
      </c>
      <c r="AX810" s="12" t="s">
        <v>73</v>
      </c>
      <c r="AY810" s="236" t="s">
        <v>492</v>
      </c>
    </row>
    <row r="811" spans="2:51" s="12" customFormat="1" ht="24">
      <c r="B811" s="225"/>
      <c r="C811" s="226"/>
      <c r="D811" s="221" t="s">
        <v>513</v>
      </c>
      <c r="E811" s="248" t="s">
        <v>23</v>
      </c>
      <c r="F811" s="249" t="s">
        <v>1354</v>
      </c>
      <c r="G811" s="226"/>
      <c r="H811" s="250">
        <v>43.662999999999997</v>
      </c>
      <c r="I811" s="231"/>
      <c r="J811" s="226"/>
      <c r="K811" s="226"/>
      <c r="L811" s="232"/>
      <c r="M811" s="233"/>
      <c r="N811" s="234"/>
      <c r="O811" s="234"/>
      <c r="P811" s="234"/>
      <c r="Q811" s="234"/>
      <c r="R811" s="234"/>
      <c r="S811" s="234"/>
      <c r="T811" s="235"/>
      <c r="AT811" s="236" t="s">
        <v>513</v>
      </c>
      <c r="AU811" s="236" t="s">
        <v>82</v>
      </c>
      <c r="AV811" s="12" t="s">
        <v>82</v>
      </c>
      <c r="AW811" s="12" t="s">
        <v>36</v>
      </c>
      <c r="AX811" s="12" t="s">
        <v>73</v>
      </c>
      <c r="AY811" s="236" t="s">
        <v>492</v>
      </c>
    </row>
    <row r="812" spans="2:51" s="12" customFormat="1" ht="24">
      <c r="B812" s="225"/>
      <c r="C812" s="226"/>
      <c r="D812" s="221" t="s">
        <v>513</v>
      </c>
      <c r="E812" s="248" t="s">
        <v>23</v>
      </c>
      <c r="F812" s="249" t="s">
        <v>1355</v>
      </c>
      <c r="G812" s="226"/>
      <c r="H812" s="250">
        <v>54.783000000000001</v>
      </c>
      <c r="I812" s="231"/>
      <c r="J812" s="226"/>
      <c r="K812" s="226"/>
      <c r="L812" s="232"/>
      <c r="M812" s="233"/>
      <c r="N812" s="234"/>
      <c r="O812" s="234"/>
      <c r="P812" s="234"/>
      <c r="Q812" s="234"/>
      <c r="R812" s="234"/>
      <c r="S812" s="234"/>
      <c r="T812" s="235"/>
      <c r="AT812" s="236" t="s">
        <v>513</v>
      </c>
      <c r="AU812" s="236" t="s">
        <v>82</v>
      </c>
      <c r="AV812" s="12" t="s">
        <v>82</v>
      </c>
      <c r="AW812" s="12" t="s">
        <v>36</v>
      </c>
      <c r="AX812" s="12" t="s">
        <v>73</v>
      </c>
      <c r="AY812" s="236" t="s">
        <v>492</v>
      </c>
    </row>
    <row r="813" spans="2:51" s="15" customFormat="1">
      <c r="B813" s="262"/>
      <c r="C813" s="263"/>
      <c r="D813" s="221" t="s">
        <v>513</v>
      </c>
      <c r="E813" s="264" t="s">
        <v>23</v>
      </c>
      <c r="F813" s="265" t="s">
        <v>690</v>
      </c>
      <c r="G813" s="263"/>
      <c r="H813" s="266">
        <v>200.65700000000001</v>
      </c>
      <c r="I813" s="267"/>
      <c r="J813" s="263"/>
      <c r="K813" s="263"/>
      <c r="L813" s="268"/>
      <c r="M813" s="269"/>
      <c r="N813" s="270"/>
      <c r="O813" s="270"/>
      <c r="P813" s="270"/>
      <c r="Q813" s="270"/>
      <c r="R813" s="270"/>
      <c r="S813" s="270"/>
      <c r="T813" s="271"/>
      <c r="AT813" s="272" t="s">
        <v>513</v>
      </c>
      <c r="AU813" s="272" t="s">
        <v>82</v>
      </c>
      <c r="AV813" s="15" t="s">
        <v>93</v>
      </c>
      <c r="AW813" s="15" t="s">
        <v>36</v>
      </c>
      <c r="AX813" s="15" t="s">
        <v>73</v>
      </c>
      <c r="AY813" s="272" t="s">
        <v>492</v>
      </c>
    </row>
    <row r="814" spans="2:51" s="13" customFormat="1">
      <c r="B814" s="237"/>
      <c r="C814" s="238"/>
      <c r="D814" s="221" t="s">
        <v>513</v>
      </c>
      <c r="E814" s="239" t="s">
        <v>23</v>
      </c>
      <c r="F814" s="240" t="s">
        <v>989</v>
      </c>
      <c r="G814" s="238"/>
      <c r="H814" s="241" t="s">
        <v>23</v>
      </c>
      <c r="I814" s="242"/>
      <c r="J814" s="238"/>
      <c r="K814" s="238"/>
      <c r="L814" s="243"/>
      <c r="M814" s="244"/>
      <c r="N814" s="245"/>
      <c r="O814" s="245"/>
      <c r="P814" s="245"/>
      <c r="Q814" s="245"/>
      <c r="R814" s="245"/>
      <c r="S814" s="245"/>
      <c r="T814" s="246"/>
      <c r="AT814" s="247" t="s">
        <v>513</v>
      </c>
      <c r="AU814" s="247" t="s">
        <v>82</v>
      </c>
      <c r="AV814" s="13" t="s">
        <v>80</v>
      </c>
      <c r="AW814" s="13" t="s">
        <v>36</v>
      </c>
      <c r="AX814" s="13" t="s">
        <v>73</v>
      </c>
      <c r="AY814" s="247" t="s">
        <v>492</v>
      </c>
    </row>
    <row r="815" spans="2:51" s="12" customFormat="1" ht="24">
      <c r="B815" s="225"/>
      <c r="C815" s="226"/>
      <c r="D815" s="221" t="s">
        <v>513</v>
      </c>
      <c r="E815" s="248" t="s">
        <v>23</v>
      </c>
      <c r="F815" s="249" t="s">
        <v>1356</v>
      </c>
      <c r="G815" s="226"/>
      <c r="H815" s="250">
        <v>52.57</v>
      </c>
      <c r="I815" s="231"/>
      <c r="J815" s="226"/>
      <c r="K815" s="226"/>
      <c r="L815" s="232"/>
      <c r="M815" s="233"/>
      <c r="N815" s="234"/>
      <c r="O815" s="234"/>
      <c r="P815" s="234"/>
      <c r="Q815" s="234"/>
      <c r="R815" s="234"/>
      <c r="S815" s="234"/>
      <c r="T815" s="235"/>
      <c r="AT815" s="236" t="s">
        <v>513</v>
      </c>
      <c r="AU815" s="236" t="s">
        <v>82</v>
      </c>
      <c r="AV815" s="12" t="s">
        <v>82</v>
      </c>
      <c r="AW815" s="12" t="s">
        <v>36</v>
      </c>
      <c r="AX815" s="12" t="s">
        <v>73</v>
      </c>
      <c r="AY815" s="236" t="s">
        <v>492</v>
      </c>
    </row>
    <row r="816" spans="2:51" s="12" customFormat="1" ht="24">
      <c r="B816" s="225"/>
      <c r="C816" s="226"/>
      <c r="D816" s="221" t="s">
        <v>513</v>
      </c>
      <c r="E816" s="248" t="s">
        <v>23</v>
      </c>
      <c r="F816" s="249" t="s">
        <v>1357</v>
      </c>
      <c r="G816" s="226"/>
      <c r="H816" s="250">
        <v>40.159999999999997</v>
      </c>
      <c r="I816" s="231"/>
      <c r="J816" s="226"/>
      <c r="K816" s="226"/>
      <c r="L816" s="232"/>
      <c r="M816" s="233"/>
      <c r="N816" s="234"/>
      <c r="O816" s="234"/>
      <c r="P816" s="234"/>
      <c r="Q816" s="234"/>
      <c r="R816" s="234"/>
      <c r="S816" s="234"/>
      <c r="T816" s="235"/>
      <c r="AT816" s="236" t="s">
        <v>513</v>
      </c>
      <c r="AU816" s="236" t="s">
        <v>82</v>
      </c>
      <c r="AV816" s="12" t="s">
        <v>82</v>
      </c>
      <c r="AW816" s="12" t="s">
        <v>36</v>
      </c>
      <c r="AX816" s="12" t="s">
        <v>73</v>
      </c>
      <c r="AY816" s="236" t="s">
        <v>492</v>
      </c>
    </row>
    <row r="817" spans="2:65" s="12" customFormat="1" ht="24">
      <c r="B817" s="225"/>
      <c r="C817" s="226"/>
      <c r="D817" s="221" t="s">
        <v>513</v>
      </c>
      <c r="E817" s="248" t="s">
        <v>23</v>
      </c>
      <c r="F817" s="249" t="s">
        <v>1358</v>
      </c>
      <c r="G817" s="226"/>
      <c r="H817" s="250">
        <v>61.140999999999998</v>
      </c>
      <c r="I817" s="231"/>
      <c r="J817" s="226"/>
      <c r="K817" s="226"/>
      <c r="L817" s="232"/>
      <c r="M817" s="233"/>
      <c r="N817" s="234"/>
      <c r="O817" s="234"/>
      <c r="P817" s="234"/>
      <c r="Q817" s="234"/>
      <c r="R817" s="234"/>
      <c r="S817" s="234"/>
      <c r="T817" s="235"/>
      <c r="AT817" s="236" t="s">
        <v>513</v>
      </c>
      <c r="AU817" s="236" t="s">
        <v>82</v>
      </c>
      <c r="AV817" s="12" t="s">
        <v>82</v>
      </c>
      <c r="AW817" s="12" t="s">
        <v>36</v>
      </c>
      <c r="AX817" s="12" t="s">
        <v>73</v>
      </c>
      <c r="AY817" s="236" t="s">
        <v>492</v>
      </c>
    </row>
    <row r="818" spans="2:65" s="12" customFormat="1">
      <c r="B818" s="225"/>
      <c r="C818" s="226"/>
      <c r="D818" s="221" t="s">
        <v>513</v>
      </c>
      <c r="E818" s="248" t="s">
        <v>23</v>
      </c>
      <c r="F818" s="249" t="s">
        <v>1359</v>
      </c>
      <c r="G818" s="226"/>
      <c r="H818" s="250">
        <v>26.548999999999999</v>
      </c>
      <c r="I818" s="231"/>
      <c r="J818" s="226"/>
      <c r="K818" s="226"/>
      <c r="L818" s="232"/>
      <c r="M818" s="233"/>
      <c r="N818" s="234"/>
      <c r="O818" s="234"/>
      <c r="P818" s="234"/>
      <c r="Q818" s="234"/>
      <c r="R818" s="234"/>
      <c r="S818" s="234"/>
      <c r="T818" s="235"/>
      <c r="AT818" s="236" t="s">
        <v>513</v>
      </c>
      <c r="AU818" s="236" t="s">
        <v>82</v>
      </c>
      <c r="AV818" s="12" t="s">
        <v>82</v>
      </c>
      <c r="AW818" s="12" t="s">
        <v>36</v>
      </c>
      <c r="AX818" s="12" t="s">
        <v>73</v>
      </c>
      <c r="AY818" s="236" t="s">
        <v>492</v>
      </c>
    </row>
    <row r="819" spans="2:65" s="15" customFormat="1">
      <c r="B819" s="262"/>
      <c r="C819" s="263"/>
      <c r="D819" s="221" t="s">
        <v>513</v>
      </c>
      <c r="E819" s="264" t="s">
        <v>23</v>
      </c>
      <c r="F819" s="265" t="s">
        <v>690</v>
      </c>
      <c r="G819" s="263"/>
      <c r="H819" s="266">
        <v>180.42</v>
      </c>
      <c r="I819" s="267"/>
      <c r="J819" s="263"/>
      <c r="K819" s="263"/>
      <c r="L819" s="268"/>
      <c r="M819" s="269"/>
      <c r="N819" s="270"/>
      <c r="O819" s="270"/>
      <c r="P819" s="270"/>
      <c r="Q819" s="270"/>
      <c r="R819" s="270"/>
      <c r="S819" s="270"/>
      <c r="T819" s="271"/>
      <c r="AT819" s="272" t="s">
        <v>513</v>
      </c>
      <c r="AU819" s="272" t="s">
        <v>82</v>
      </c>
      <c r="AV819" s="15" t="s">
        <v>93</v>
      </c>
      <c r="AW819" s="15" t="s">
        <v>36</v>
      </c>
      <c r="AX819" s="15" t="s">
        <v>73</v>
      </c>
      <c r="AY819" s="272" t="s">
        <v>492</v>
      </c>
    </row>
    <row r="820" spans="2:65" s="13" customFormat="1">
      <c r="B820" s="237"/>
      <c r="C820" s="238"/>
      <c r="D820" s="221" t="s">
        <v>513</v>
      </c>
      <c r="E820" s="239" t="s">
        <v>23</v>
      </c>
      <c r="F820" s="240" t="s">
        <v>991</v>
      </c>
      <c r="G820" s="238"/>
      <c r="H820" s="241" t="s">
        <v>23</v>
      </c>
      <c r="I820" s="242"/>
      <c r="J820" s="238"/>
      <c r="K820" s="238"/>
      <c r="L820" s="243"/>
      <c r="M820" s="244"/>
      <c r="N820" s="245"/>
      <c r="O820" s="245"/>
      <c r="P820" s="245"/>
      <c r="Q820" s="245"/>
      <c r="R820" s="245"/>
      <c r="S820" s="245"/>
      <c r="T820" s="246"/>
      <c r="AT820" s="247" t="s">
        <v>513</v>
      </c>
      <c r="AU820" s="247" t="s">
        <v>82</v>
      </c>
      <c r="AV820" s="13" t="s">
        <v>80</v>
      </c>
      <c r="AW820" s="13" t="s">
        <v>36</v>
      </c>
      <c r="AX820" s="13" t="s">
        <v>73</v>
      </c>
      <c r="AY820" s="247" t="s">
        <v>492</v>
      </c>
    </row>
    <row r="821" spans="2:65" s="12" customFormat="1" ht="24">
      <c r="B821" s="225"/>
      <c r="C821" s="226"/>
      <c r="D821" s="221" t="s">
        <v>513</v>
      </c>
      <c r="E821" s="248" t="s">
        <v>23</v>
      </c>
      <c r="F821" s="249" t="s">
        <v>1360</v>
      </c>
      <c r="G821" s="226"/>
      <c r="H821" s="250">
        <v>93.08</v>
      </c>
      <c r="I821" s="231"/>
      <c r="J821" s="226"/>
      <c r="K821" s="226"/>
      <c r="L821" s="232"/>
      <c r="M821" s="233"/>
      <c r="N821" s="234"/>
      <c r="O821" s="234"/>
      <c r="P821" s="234"/>
      <c r="Q821" s="234"/>
      <c r="R821" s="234"/>
      <c r="S821" s="234"/>
      <c r="T821" s="235"/>
      <c r="AT821" s="236" t="s">
        <v>513</v>
      </c>
      <c r="AU821" s="236" t="s">
        <v>82</v>
      </c>
      <c r="AV821" s="12" t="s">
        <v>82</v>
      </c>
      <c r="AW821" s="12" t="s">
        <v>36</v>
      </c>
      <c r="AX821" s="12" t="s">
        <v>73</v>
      </c>
      <c r="AY821" s="236" t="s">
        <v>492</v>
      </c>
    </row>
    <row r="822" spans="2:65" s="12" customFormat="1" ht="24">
      <c r="B822" s="225"/>
      <c r="C822" s="226"/>
      <c r="D822" s="221" t="s">
        <v>513</v>
      </c>
      <c r="E822" s="248" t="s">
        <v>23</v>
      </c>
      <c r="F822" s="249" t="s">
        <v>1361</v>
      </c>
      <c r="G822" s="226"/>
      <c r="H822" s="250">
        <v>74.218000000000004</v>
      </c>
      <c r="I822" s="231"/>
      <c r="J822" s="226"/>
      <c r="K822" s="226"/>
      <c r="L822" s="232"/>
      <c r="M822" s="233"/>
      <c r="N822" s="234"/>
      <c r="O822" s="234"/>
      <c r="P822" s="234"/>
      <c r="Q822" s="234"/>
      <c r="R822" s="234"/>
      <c r="S822" s="234"/>
      <c r="T822" s="235"/>
      <c r="AT822" s="236" t="s">
        <v>513</v>
      </c>
      <c r="AU822" s="236" t="s">
        <v>82</v>
      </c>
      <c r="AV822" s="12" t="s">
        <v>82</v>
      </c>
      <c r="AW822" s="12" t="s">
        <v>36</v>
      </c>
      <c r="AX822" s="12" t="s">
        <v>73</v>
      </c>
      <c r="AY822" s="236" t="s">
        <v>492</v>
      </c>
    </row>
    <row r="823" spans="2:65" s="12" customFormat="1" ht="24">
      <c r="B823" s="225"/>
      <c r="C823" s="226"/>
      <c r="D823" s="221" t="s">
        <v>513</v>
      </c>
      <c r="E823" s="248" t="s">
        <v>23</v>
      </c>
      <c r="F823" s="249" t="s">
        <v>1362</v>
      </c>
      <c r="G823" s="226"/>
      <c r="H823" s="250">
        <v>65.087000000000003</v>
      </c>
      <c r="I823" s="231"/>
      <c r="J823" s="226"/>
      <c r="K823" s="226"/>
      <c r="L823" s="232"/>
      <c r="M823" s="233"/>
      <c r="N823" s="234"/>
      <c r="O823" s="234"/>
      <c r="P823" s="234"/>
      <c r="Q823" s="234"/>
      <c r="R823" s="234"/>
      <c r="S823" s="234"/>
      <c r="T823" s="235"/>
      <c r="AT823" s="236" t="s">
        <v>513</v>
      </c>
      <c r="AU823" s="236" t="s">
        <v>82</v>
      </c>
      <c r="AV823" s="12" t="s">
        <v>82</v>
      </c>
      <c r="AW823" s="12" t="s">
        <v>36</v>
      </c>
      <c r="AX823" s="12" t="s">
        <v>73</v>
      </c>
      <c r="AY823" s="236" t="s">
        <v>492</v>
      </c>
    </row>
    <row r="824" spans="2:65" s="15" customFormat="1">
      <c r="B824" s="262"/>
      <c r="C824" s="263"/>
      <c r="D824" s="221" t="s">
        <v>513</v>
      </c>
      <c r="E824" s="264" t="s">
        <v>23</v>
      </c>
      <c r="F824" s="265" t="s">
        <v>690</v>
      </c>
      <c r="G824" s="263"/>
      <c r="H824" s="266">
        <v>232.38499999999999</v>
      </c>
      <c r="I824" s="267"/>
      <c r="J824" s="263"/>
      <c r="K824" s="263"/>
      <c r="L824" s="268"/>
      <c r="M824" s="269"/>
      <c r="N824" s="270"/>
      <c r="O824" s="270"/>
      <c r="P824" s="270"/>
      <c r="Q824" s="270"/>
      <c r="R824" s="270"/>
      <c r="S824" s="270"/>
      <c r="T824" s="271"/>
      <c r="AT824" s="272" t="s">
        <v>513</v>
      </c>
      <c r="AU824" s="272" t="s">
        <v>82</v>
      </c>
      <c r="AV824" s="15" t="s">
        <v>93</v>
      </c>
      <c r="AW824" s="15" t="s">
        <v>36</v>
      </c>
      <c r="AX824" s="15" t="s">
        <v>73</v>
      </c>
      <c r="AY824" s="272" t="s">
        <v>492</v>
      </c>
    </row>
    <row r="825" spans="2:65" s="13" customFormat="1">
      <c r="B825" s="237"/>
      <c r="C825" s="238"/>
      <c r="D825" s="221" t="s">
        <v>513</v>
      </c>
      <c r="E825" s="239" t="s">
        <v>23</v>
      </c>
      <c r="F825" s="240" t="s">
        <v>1363</v>
      </c>
      <c r="G825" s="238"/>
      <c r="H825" s="241" t="s">
        <v>23</v>
      </c>
      <c r="I825" s="242"/>
      <c r="J825" s="238"/>
      <c r="K825" s="238"/>
      <c r="L825" s="243"/>
      <c r="M825" s="244"/>
      <c r="N825" s="245"/>
      <c r="O825" s="245"/>
      <c r="P825" s="245"/>
      <c r="Q825" s="245"/>
      <c r="R825" s="245"/>
      <c r="S825" s="245"/>
      <c r="T825" s="246"/>
      <c r="AT825" s="247" t="s">
        <v>513</v>
      </c>
      <c r="AU825" s="247" t="s">
        <v>82</v>
      </c>
      <c r="AV825" s="13" t="s">
        <v>80</v>
      </c>
      <c r="AW825" s="13" t="s">
        <v>36</v>
      </c>
      <c r="AX825" s="13" t="s">
        <v>73</v>
      </c>
      <c r="AY825" s="247" t="s">
        <v>492</v>
      </c>
    </row>
    <row r="826" spans="2:65" s="12" customFormat="1">
      <c r="B826" s="225"/>
      <c r="C826" s="226"/>
      <c r="D826" s="221" t="s">
        <v>513</v>
      </c>
      <c r="E826" s="248" t="s">
        <v>23</v>
      </c>
      <c r="F826" s="249" t="s">
        <v>1364</v>
      </c>
      <c r="G826" s="226"/>
      <c r="H826" s="250">
        <v>685.44</v>
      </c>
      <c r="I826" s="231"/>
      <c r="J826" s="226"/>
      <c r="K826" s="226"/>
      <c r="L826" s="232"/>
      <c r="M826" s="233"/>
      <c r="N826" s="234"/>
      <c r="O826" s="234"/>
      <c r="P826" s="234"/>
      <c r="Q826" s="234"/>
      <c r="R826" s="234"/>
      <c r="S826" s="234"/>
      <c r="T826" s="235"/>
      <c r="AT826" s="236" t="s">
        <v>513</v>
      </c>
      <c r="AU826" s="236" t="s">
        <v>82</v>
      </c>
      <c r="AV826" s="12" t="s">
        <v>82</v>
      </c>
      <c r="AW826" s="12" t="s">
        <v>36</v>
      </c>
      <c r="AX826" s="12" t="s">
        <v>73</v>
      </c>
      <c r="AY826" s="236" t="s">
        <v>492</v>
      </c>
    </row>
    <row r="827" spans="2:65" s="15" customFormat="1">
      <c r="B827" s="262"/>
      <c r="C827" s="263"/>
      <c r="D827" s="221" t="s">
        <v>513</v>
      </c>
      <c r="E827" s="264" t="s">
        <v>23</v>
      </c>
      <c r="F827" s="265" t="s">
        <v>690</v>
      </c>
      <c r="G827" s="263"/>
      <c r="H827" s="266">
        <v>685.44</v>
      </c>
      <c r="I827" s="267"/>
      <c r="J827" s="263"/>
      <c r="K827" s="263"/>
      <c r="L827" s="268"/>
      <c r="M827" s="269"/>
      <c r="N827" s="270"/>
      <c r="O827" s="270"/>
      <c r="P827" s="270"/>
      <c r="Q827" s="270"/>
      <c r="R827" s="270"/>
      <c r="S827" s="270"/>
      <c r="T827" s="271"/>
      <c r="AT827" s="272" t="s">
        <v>513</v>
      </c>
      <c r="AU827" s="272" t="s">
        <v>82</v>
      </c>
      <c r="AV827" s="15" t="s">
        <v>93</v>
      </c>
      <c r="AW827" s="15" t="s">
        <v>36</v>
      </c>
      <c r="AX827" s="15" t="s">
        <v>73</v>
      </c>
      <c r="AY827" s="272" t="s">
        <v>492</v>
      </c>
    </row>
    <row r="828" spans="2:65" s="14" customFormat="1">
      <c r="B828" s="251"/>
      <c r="C828" s="252"/>
      <c r="D828" s="227" t="s">
        <v>513</v>
      </c>
      <c r="E828" s="253" t="s">
        <v>23</v>
      </c>
      <c r="F828" s="254" t="s">
        <v>560</v>
      </c>
      <c r="G828" s="252"/>
      <c r="H828" s="255">
        <v>1692.732</v>
      </c>
      <c r="I828" s="256"/>
      <c r="J828" s="252"/>
      <c r="K828" s="252"/>
      <c r="L828" s="257"/>
      <c r="M828" s="258"/>
      <c r="N828" s="259"/>
      <c r="O828" s="259"/>
      <c r="P828" s="259"/>
      <c r="Q828" s="259"/>
      <c r="R828" s="259"/>
      <c r="S828" s="259"/>
      <c r="T828" s="260"/>
      <c r="AT828" s="261" t="s">
        <v>513</v>
      </c>
      <c r="AU828" s="261" t="s">
        <v>82</v>
      </c>
      <c r="AV828" s="14" t="s">
        <v>502</v>
      </c>
      <c r="AW828" s="14" t="s">
        <v>36</v>
      </c>
      <c r="AX828" s="14" t="s">
        <v>80</v>
      </c>
      <c r="AY828" s="261" t="s">
        <v>492</v>
      </c>
    </row>
    <row r="829" spans="2:65" s="1" customFormat="1" ht="16.5" customHeight="1">
      <c r="B829" s="42"/>
      <c r="C829" s="209" t="s">
        <v>1365</v>
      </c>
      <c r="D829" s="209" t="s">
        <v>498</v>
      </c>
      <c r="E829" s="210" t="s">
        <v>1366</v>
      </c>
      <c r="F829" s="211" t="s">
        <v>1367</v>
      </c>
      <c r="G829" s="212" t="s">
        <v>180</v>
      </c>
      <c r="H829" s="213">
        <v>2018.741</v>
      </c>
      <c r="I829" s="214"/>
      <c r="J829" s="215">
        <f>ROUND(I829*H829,2)</f>
        <v>0</v>
      </c>
      <c r="K829" s="211" t="s">
        <v>501</v>
      </c>
      <c r="L829" s="62"/>
      <c r="M829" s="216" t="s">
        <v>23</v>
      </c>
      <c r="N829" s="217" t="s">
        <v>44</v>
      </c>
      <c r="O829" s="43"/>
      <c r="P829" s="218">
        <f>O829*H829</f>
        <v>0</v>
      </c>
      <c r="Q829" s="218">
        <v>0.10031</v>
      </c>
      <c r="R829" s="218">
        <f>Q829*H829</f>
        <v>202.49990971</v>
      </c>
      <c r="S829" s="218">
        <v>0</v>
      </c>
      <c r="T829" s="219">
        <f>S829*H829</f>
        <v>0</v>
      </c>
      <c r="AR829" s="25" t="s">
        <v>502</v>
      </c>
      <c r="AT829" s="25" t="s">
        <v>498</v>
      </c>
      <c r="AU829" s="25" t="s">
        <v>82</v>
      </c>
      <c r="AY829" s="25" t="s">
        <v>492</v>
      </c>
      <c r="BE829" s="220">
        <f>IF(N829="základní",J829,0)</f>
        <v>0</v>
      </c>
      <c r="BF829" s="220">
        <f>IF(N829="snížená",J829,0)</f>
        <v>0</v>
      </c>
      <c r="BG829" s="220">
        <f>IF(N829="zákl. přenesená",J829,0)</f>
        <v>0</v>
      </c>
      <c r="BH829" s="220">
        <f>IF(N829="sníž. přenesená",J829,0)</f>
        <v>0</v>
      </c>
      <c r="BI829" s="220">
        <f>IF(N829="nulová",J829,0)</f>
        <v>0</v>
      </c>
      <c r="BJ829" s="25" t="s">
        <v>80</v>
      </c>
      <c r="BK829" s="220">
        <f>ROUND(I829*H829,2)</f>
        <v>0</v>
      </c>
      <c r="BL829" s="25" t="s">
        <v>502</v>
      </c>
      <c r="BM829" s="25" t="s">
        <v>1368</v>
      </c>
    </row>
    <row r="830" spans="2:65" s="1" customFormat="1" ht="24">
      <c r="B830" s="42"/>
      <c r="C830" s="64"/>
      <c r="D830" s="221" t="s">
        <v>506</v>
      </c>
      <c r="E830" s="64"/>
      <c r="F830" s="222" t="s">
        <v>1369</v>
      </c>
      <c r="G830" s="64"/>
      <c r="H830" s="64"/>
      <c r="I830" s="177"/>
      <c r="J830" s="64"/>
      <c r="K830" s="64"/>
      <c r="L830" s="62"/>
      <c r="M830" s="223"/>
      <c r="N830" s="43"/>
      <c r="O830" s="43"/>
      <c r="P830" s="43"/>
      <c r="Q830" s="43"/>
      <c r="R830" s="43"/>
      <c r="S830" s="43"/>
      <c r="T830" s="79"/>
      <c r="AT830" s="25" t="s">
        <v>506</v>
      </c>
      <c r="AU830" s="25" t="s">
        <v>82</v>
      </c>
    </row>
    <row r="831" spans="2:65" s="1" customFormat="1" ht="24">
      <c r="B831" s="42"/>
      <c r="C831" s="64"/>
      <c r="D831" s="221" t="s">
        <v>509</v>
      </c>
      <c r="E831" s="64"/>
      <c r="F831" s="224" t="s">
        <v>1342</v>
      </c>
      <c r="G831" s="64"/>
      <c r="H831" s="64"/>
      <c r="I831" s="177"/>
      <c r="J831" s="64"/>
      <c r="K831" s="64"/>
      <c r="L831" s="62"/>
      <c r="M831" s="223"/>
      <c r="N831" s="43"/>
      <c r="O831" s="43"/>
      <c r="P831" s="43"/>
      <c r="Q831" s="43"/>
      <c r="R831" s="43"/>
      <c r="S831" s="43"/>
      <c r="T831" s="79"/>
      <c r="AT831" s="25" t="s">
        <v>509</v>
      </c>
      <c r="AU831" s="25" t="s">
        <v>82</v>
      </c>
    </row>
    <row r="832" spans="2:65" s="13" customFormat="1">
      <c r="B832" s="237"/>
      <c r="C832" s="238"/>
      <c r="D832" s="221" t="s">
        <v>513</v>
      </c>
      <c r="E832" s="239" t="s">
        <v>23</v>
      </c>
      <c r="F832" s="240" t="s">
        <v>983</v>
      </c>
      <c r="G832" s="238"/>
      <c r="H832" s="241" t="s">
        <v>23</v>
      </c>
      <c r="I832" s="242"/>
      <c r="J832" s="238"/>
      <c r="K832" s="238"/>
      <c r="L832" s="243"/>
      <c r="M832" s="244"/>
      <c r="N832" s="245"/>
      <c r="O832" s="245"/>
      <c r="P832" s="245"/>
      <c r="Q832" s="245"/>
      <c r="R832" s="245"/>
      <c r="S832" s="245"/>
      <c r="T832" s="246"/>
      <c r="AT832" s="247" t="s">
        <v>513</v>
      </c>
      <c r="AU832" s="247" t="s">
        <v>82</v>
      </c>
      <c r="AV832" s="13" t="s">
        <v>80</v>
      </c>
      <c r="AW832" s="13" t="s">
        <v>36</v>
      </c>
      <c r="AX832" s="13" t="s">
        <v>73</v>
      </c>
      <c r="AY832" s="247" t="s">
        <v>492</v>
      </c>
    </row>
    <row r="833" spans="2:51" s="12" customFormat="1">
      <c r="B833" s="225"/>
      <c r="C833" s="226"/>
      <c r="D833" s="221" t="s">
        <v>513</v>
      </c>
      <c r="E833" s="248" t="s">
        <v>23</v>
      </c>
      <c r="F833" s="249" t="s">
        <v>1370</v>
      </c>
      <c r="G833" s="226"/>
      <c r="H833" s="250">
        <v>20.190999999999999</v>
      </c>
      <c r="I833" s="231"/>
      <c r="J833" s="226"/>
      <c r="K833" s="226"/>
      <c r="L833" s="232"/>
      <c r="M833" s="233"/>
      <c r="N833" s="234"/>
      <c r="O833" s="234"/>
      <c r="P833" s="234"/>
      <c r="Q833" s="234"/>
      <c r="R833" s="234"/>
      <c r="S833" s="234"/>
      <c r="T833" s="235"/>
      <c r="AT833" s="236" t="s">
        <v>513</v>
      </c>
      <c r="AU833" s="236" t="s">
        <v>82</v>
      </c>
      <c r="AV833" s="12" t="s">
        <v>82</v>
      </c>
      <c r="AW833" s="12" t="s">
        <v>36</v>
      </c>
      <c r="AX833" s="12" t="s">
        <v>73</v>
      </c>
      <c r="AY833" s="236" t="s">
        <v>492</v>
      </c>
    </row>
    <row r="834" spans="2:51" s="15" customFormat="1">
      <c r="B834" s="262"/>
      <c r="C834" s="263"/>
      <c r="D834" s="221" t="s">
        <v>513</v>
      </c>
      <c r="E834" s="264" t="s">
        <v>23</v>
      </c>
      <c r="F834" s="265" t="s">
        <v>690</v>
      </c>
      <c r="G834" s="263"/>
      <c r="H834" s="266">
        <v>20.190999999999999</v>
      </c>
      <c r="I834" s="267"/>
      <c r="J834" s="263"/>
      <c r="K834" s="263"/>
      <c r="L834" s="268"/>
      <c r="M834" s="269"/>
      <c r="N834" s="270"/>
      <c r="O834" s="270"/>
      <c r="P834" s="270"/>
      <c r="Q834" s="270"/>
      <c r="R834" s="270"/>
      <c r="S834" s="270"/>
      <c r="T834" s="271"/>
      <c r="AT834" s="272" t="s">
        <v>513</v>
      </c>
      <c r="AU834" s="272" t="s">
        <v>82</v>
      </c>
      <c r="AV834" s="15" t="s">
        <v>93</v>
      </c>
      <c r="AW834" s="15" t="s">
        <v>36</v>
      </c>
      <c r="AX834" s="15" t="s">
        <v>73</v>
      </c>
      <c r="AY834" s="272" t="s">
        <v>492</v>
      </c>
    </row>
    <row r="835" spans="2:51" s="13" customFormat="1">
      <c r="B835" s="237"/>
      <c r="C835" s="238"/>
      <c r="D835" s="221" t="s">
        <v>513</v>
      </c>
      <c r="E835" s="239" t="s">
        <v>23</v>
      </c>
      <c r="F835" s="240" t="s">
        <v>971</v>
      </c>
      <c r="G835" s="238"/>
      <c r="H835" s="241" t="s">
        <v>23</v>
      </c>
      <c r="I835" s="242"/>
      <c r="J835" s="238"/>
      <c r="K835" s="238"/>
      <c r="L835" s="243"/>
      <c r="M835" s="244"/>
      <c r="N835" s="245"/>
      <c r="O835" s="245"/>
      <c r="P835" s="245"/>
      <c r="Q835" s="245"/>
      <c r="R835" s="245"/>
      <c r="S835" s="245"/>
      <c r="T835" s="246"/>
      <c r="AT835" s="247" t="s">
        <v>513</v>
      </c>
      <c r="AU835" s="247" t="s">
        <v>82</v>
      </c>
      <c r="AV835" s="13" t="s">
        <v>80</v>
      </c>
      <c r="AW835" s="13" t="s">
        <v>36</v>
      </c>
      <c r="AX835" s="13" t="s">
        <v>73</v>
      </c>
      <c r="AY835" s="247" t="s">
        <v>492</v>
      </c>
    </row>
    <row r="836" spans="2:51" s="12" customFormat="1" ht="24">
      <c r="B836" s="225"/>
      <c r="C836" s="226"/>
      <c r="D836" s="221" t="s">
        <v>513</v>
      </c>
      <c r="E836" s="248" t="s">
        <v>23</v>
      </c>
      <c r="F836" s="249" t="s">
        <v>1371</v>
      </c>
      <c r="G836" s="226"/>
      <c r="H836" s="250">
        <v>210.566</v>
      </c>
      <c r="I836" s="231"/>
      <c r="J836" s="226"/>
      <c r="K836" s="226"/>
      <c r="L836" s="232"/>
      <c r="M836" s="233"/>
      <c r="N836" s="234"/>
      <c r="O836" s="234"/>
      <c r="P836" s="234"/>
      <c r="Q836" s="234"/>
      <c r="R836" s="234"/>
      <c r="S836" s="234"/>
      <c r="T836" s="235"/>
      <c r="AT836" s="236" t="s">
        <v>513</v>
      </c>
      <c r="AU836" s="236" t="s">
        <v>82</v>
      </c>
      <c r="AV836" s="12" t="s">
        <v>82</v>
      </c>
      <c r="AW836" s="12" t="s">
        <v>36</v>
      </c>
      <c r="AX836" s="12" t="s">
        <v>73</v>
      </c>
      <c r="AY836" s="236" t="s">
        <v>492</v>
      </c>
    </row>
    <row r="837" spans="2:51" s="12" customFormat="1" ht="24">
      <c r="B837" s="225"/>
      <c r="C837" s="226"/>
      <c r="D837" s="221" t="s">
        <v>513</v>
      </c>
      <c r="E837" s="248" t="s">
        <v>23</v>
      </c>
      <c r="F837" s="249" t="s">
        <v>1372</v>
      </c>
      <c r="G837" s="226"/>
      <c r="H837" s="250">
        <v>116.065</v>
      </c>
      <c r="I837" s="231"/>
      <c r="J837" s="226"/>
      <c r="K837" s="226"/>
      <c r="L837" s="232"/>
      <c r="M837" s="233"/>
      <c r="N837" s="234"/>
      <c r="O837" s="234"/>
      <c r="P837" s="234"/>
      <c r="Q837" s="234"/>
      <c r="R837" s="234"/>
      <c r="S837" s="234"/>
      <c r="T837" s="235"/>
      <c r="AT837" s="236" t="s">
        <v>513</v>
      </c>
      <c r="AU837" s="236" t="s">
        <v>82</v>
      </c>
      <c r="AV837" s="12" t="s">
        <v>82</v>
      </c>
      <c r="AW837" s="12" t="s">
        <v>36</v>
      </c>
      <c r="AX837" s="12" t="s">
        <v>73</v>
      </c>
      <c r="AY837" s="236" t="s">
        <v>492</v>
      </c>
    </row>
    <row r="838" spans="2:51" s="15" customFormat="1">
      <c r="B838" s="262"/>
      <c r="C838" s="263"/>
      <c r="D838" s="221" t="s">
        <v>513</v>
      </c>
      <c r="E838" s="264" t="s">
        <v>23</v>
      </c>
      <c r="F838" s="265" t="s">
        <v>690</v>
      </c>
      <c r="G838" s="263"/>
      <c r="H838" s="266">
        <v>326.63099999999997</v>
      </c>
      <c r="I838" s="267"/>
      <c r="J838" s="263"/>
      <c r="K838" s="263"/>
      <c r="L838" s="268"/>
      <c r="M838" s="269"/>
      <c r="N838" s="270"/>
      <c r="O838" s="270"/>
      <c r="P838" s="270"/>
      <c r="Q838" s="270"/>
      <c r="R838" s="270"/>
      <c r="S838" s="270"/>
      <c r="T838" s="271"/>
      <c r="AT838" s="272" t="s">
        <v>513</v>
      </c>
      <c r="AU838" s="272" t="s">
        <v>82</v>
      </c>
      <c r="AV838" s="15" t="s">
        <v>93</v>
      </c>
      <c r="AW838" s="15" t="s">
        <v>36</v>
      </c>
      <c r="AX838" s="15" t="s">
        <v>73</v>
      </c>
      <c r="AY838" s="272" t="s">
        <v>492</v>
      </c>
    </row>
    <row r="839" spans="2:51" s="13" customFormat="1">
      <c r="B839" s="237"/>
      <c r="C839" s="238"/>
      <c r="D839" s="221" t="s">
        <v>513</v>
      </c>
      <c r="E839" s="239" t="s">
        <v>23</v>
      </c>
      <c r="F839" s="240" t="s">
        <v>973</v>
      </c>
      <c r="G839" s="238"/>
      <c r="H839" s="241" t="s">
        <v>23</v>
      </c>
      <c r="I839" s="242"/>
      <c r="J839" s="238"/>
      <c r="K839" s="238"/>
      <c r="L839" s="243"/>
      <c r="M839" s="244"/>
      <c r="N839" s="245"/>
      <c r="O839" s="245"/>
      <c r="P839" s="245"/>
      <c r="Q839" s="245"/>
      <c r="R839" s="245"/>
      <c r="S839" s="245"/>
      <c r="T839" s="246"/>
      <c r="AT839" s="247" t="s">
        <v>513</v>
      </c>
      <c r="AU839" s="247" t="s">
        <v>82</v>
      </c>
      <c r="AV839" s="13" t="s">
        <v>80</v>
      </c>
      <c r="AW839" s="13" t="s">
        <v>36</v>
      </c>
      <c r="AX839" s="13" t="s">
        <v>73</v>
      </c>
      <c r="AY839" s="247" t="s">
        <v>492</v>
      </c>
    </row>
    <row r="840" spans="2:51" s="12" customFormat="1" ht="24">
      <c r="B840" s="225"/>
      <c r="C840" s="226"/>
      <c r="D840" s="221" t="s">
        <v>513</v>
      </c>
      <c r="E840" s="248" t="s">
        <v>23</v>
      </c>
      <c r="F840" s="249" t="s">
        <v>1373</v>
      </c>
      <c r="G840" s="226"/>
      <c r="H840" s="250">
        <v>294.51600000000002</v>
      </c>
      <c r="I840" s="231"/>
      <c r="J840" s="226"/>
      <c r="K840" s="226"/>
      <c r="L840" s="232"/>
      <c r="M840" s="233"/>
      <c r="N840" s="234"/>
      <c r="O840" s="234"/>
      <c r="P840" s="234"/>
      <c r="Q840" s="234"/>
      <c r="R840" s="234"/>
      <c r="S840" s="234"/>
      <c r="T840" s="235"/>
      <c r="AT840" s="236" t="s">
        <v>513</v>
      </c>
      <c r="AU840" s="236" t="s">
        <v>82</v>
      </c>
      <c r="AV840" s="12" t="s">
        <v>82</v>
      </c>
      <c r="AW840" s="12" t="s">
        <v>36</v>
      </c>
      <c r="AX840" s="12" t="s">
        <v>73</v>
      </c>
      <c r="AY840" s="236" t="s">
        <v>492</v>
      </c>
    </row>
    <row r="841" spans="2:51" s="12" customFormat="1" ht="24">
      <c r="B841" s="225"/>
      <c r="C841" s="226"/>
      <c r="D841" s="221" t="s">
        <v>513</v>
      </c>
      <c r="E841" s="248" t="s">
        <v>23</v>
      </c>
      <c r="F841" s="249" t="s">
        <v>1374</v>
      </c>
      <c r="G841" s="226"/>
      <c r="H841" s="250">
        <v>192.82900000000001</v>
      </c>
      <c r="I841" s="231"/>
      <c r="J841" s="226"/>
      <c r="K841" s="226"/>
      <c r="L841" s="232"/>
      <c r="M841" s="233"/>
      <c r="N841" s="234"/>
      <c r="O841" s="234"/>
      <c r="P841" s="234"/>
      <c r="Q841" s="234"/>
      <c r="R841" s="234"/>
      <c r="S841" s="234"/>
      <c r="T841" s="235"/>
      <c r="AT841" s="236" t="s">
        <v>513</v>
      </c>
      <c r="AU841" s="236" t="s">
        <v>82</v>
      </c>
      <c r="AV841" s="12" t="s">
        <v>82</v>
      </c>
      <c r="AW841" s="12" t="s">
        <v>36</v>
      </c>
      <c r="AX841" s="12" t="s">
        <v>73</v>
      </c>
      <c r="AY841" s="236" t="s">
        <v>492</v>
      </c>
    </row>
    <row r="842" spans="2:51" s="15" customFormat="1">
      <c r="B842" s="262"/>
      <c r="C842" s="263"/>
      <c r="D842" s="221" t="s">
        <v>513</v>
      </c>
      <c r="E842" s="264" t="s">
        <v>23</v>
      </c>
      <c r="F842" s="265" t="s">
        <v>690</v>
      </c>
      <c r="G842" s="263"/>
      <c r="H842" s="266">
        <v>487.34500000000003</v>
      </c>
      <c r="I842" s="267"/>
      <c r="J842" s="263"/>
      <c r="K842" s="263"/>
      <c r="L842" s="268"/>
      <c r="M842" s="269"/>
      <c r="N842" s="270"/>
      <c r="O842" s="270"/>
      <c r="P842" s="270"/>
      <c r="Q842" s="270"/>
      <c r="R842" s="270"/>
      <c r="S842" s="270"/>
      <c r="T842" s="271"/>
      <c r="AT842" s="272" t="s">
        <v>513</v>
      </c>
      <c r="AU842" s="272" t="s">
        <v>82</v>
      </c>
      <c r="AV842" s="15" t="s">
        <v>93</v>
      </c>
      <c r="AW842" s="15" t="s">
        <v>36</v>
      </c>
      <c r="AX842" s="15" t="s">
        <v>73</v>
      </c>
      <c r="AY842" s="272" t="s">
        <v>492</v>
      </c>
    </row>
    <row r="843" spans="2:51" s="13" customFormat="1">
      <c r="B843" s="237"/>
      <c r="C843" s="238"/>
      <c r="D843" s="221" t="s">
        <v>513</v>
      </c>
      <c r="E843" s="239" t="s">
        <v>23</v>
      </c>
      <c r="F843" s="240" t="s">
        <v>987</v>
      </c>
      <c r="G843" s="238"/>
      <c r="H843" s="241" t="s">
        <v>23</v>
      </c>
      <c r="I843" s="242"/>
      <c r="J843" s="238"/>
      <c r="K843" s="238"/>
      <c r="L843" s="243"/>
      <c r="M843" s="244"/>
      <c r="N843" s="245"/>
      <c r="O843" s="245"/>
      <c r="P843" s="245"/>
      <c r="Q843" s="245"/>
      <c r="R843" s="245"/>
      <c r="S843" s="245"/>
      <c r="T843" s="246"/>
      <c r="AT843" s="247" t="s">
        <v>513</v>
      </c>
      <c r="AU843" s="247" t="s">
        <v>82</v>
      </c>
      <c r="AV843" s="13" t="s">
        <v>80</v>
      </c>
      <c r="AW843" s="13" t="s">
        <v>36</v>
      </c>
      <c r="AX843" s="13" t="s">
        <v>73</v>
      </c>
      <c r="AY843" s="247" t="s">
        <v>492</v>
      </c>
    </row>
    <row r="844" spans="2:51" s="12" customFormat="1" ht="24">
      <c r="B844" s="225"/>
      <c r="C844" s="226"/>
      <c r="D844" s="221" t="s">
        <v>513</v>
      </c>
      <c r="E844" s="248" t="s">
        <v>23</v>
      </c>
      <c r="F844" s="249" t="s">
        <v>1375</v>
      </c>
      <c r="G844" s="226"/>
      <c r="H844" s="250">
        <v>291.358</v>
      </c>
      <c r="I844" s="231"/>
      <c r="J844" s="226"/>
      <c r="K844" s="226"/>
      <c r="L844" s="232"/>
      <c r="M844" s="233"/>
      <c r="N844" s="234"/>
      <c r="O844" s="234"/>
      <c r="P844" s="234"/>
      <c r="Q844" s="234"/>
      <c r="R844" s="234"/>
      <c r="S844" s="234"/>
      <c r="T844" s="235"/>
      <c r="AT844" s="236" t="s">
        <v>513</v>
      </c>
      <c r="AU844" s="236" t="s">
        <v>82</v>
      </c>
      <c r="AV844" s="12" t="s">
        <v>82</v>
      </c>
      <c r="AW844" s="12" t="s">
        <v>36</v>
      </c>
      <c r="AX844" s="12" t="s">
        <v>73</v>
      </c>
      <c r="AY844" s="236" t="s">
        <v>492</v>
      </c>
    </row>
    <row r="845" spans="2:51" s="12" customFormat="1">
      <c r="B845" s="225"/>
      <c r="C845" s="226"/>
      <c r="D845" s="221" t="s">
        <v>513</v>
      </c>
      <c r="E845" s="248" t="s">
        <v>23</v>
      </c>
      <c r="F845" s="249" t="s">
        <v>1376</v>
      </c>
      <c r="G845" s="226"/>
      <c r="H845" s="250">
        <v>72.647999999999996</v>
      </c>
      <c r="I845" s="231"/>
      <c r="J845" s="226"/>
      <c r="K845" s="226"/>
      <c r="L845" s="232"/>
      <c r="M845" s="233"/>
      <c r="N845" s="234"/>
      <c r="O845" s="234"/>
      <c r="P845" s="234"/>
      <c r="Q845" s="234"/>
      <c r="R845" s="234"/>
      <c r="S845" s="234"/>
      <c r="T845" s="235"/>
      <c r="AT845" s="236" t="s">
        <v>513</v>
      </c>
      <c r="AU845" s="236" t="s">
        <v>82</v>
      </c>
      <c r="AV845" s="12" t="s">
        <v>82</v>
      </c>
      <c r="AW845" s="12" t="s">
        <v>36</v>
      </c>
      <c r="AX845" s="12" t="s">
        <v>73</v>
      </c>
      <c r="AY845" s="236" t="s">
        <v>492</v>
      </c>
    </row>
    <row r="846" spans="2:51" s="15" customFormat="1">
      <c r="B846" s="262"/>
      <c r="C846" s="263"/>
      <c r="D846" s="221" t="s">
        <v>513</v>
      </c>
      <c r="E846" s="264" t="s">
        <v>23</v>
      </c>
      <c r="F846" s="265" t="s">
        <v>690</v>
      </c>
      <c r="G846" s="263"/>
      <c r="H846" s="266">
        <v>364.00599999999997</v>
      </c>
      <c r="I846" s="267"/>
      <c r="J846" s="263"/>
      <c r="K846" s="263"/>
      <c r="L846" s="268"/>
      <c r="M846" s="269"/>
      <c r="N846" s="270"/>
      <c r="O846" s="270"/>
      <c r="P846" s="270"/>
      <c r="Q846" s="270"/>
      <c r="R846" s="270"/>
      <c r="S846" s="270"/>
      <c r="T846" s="271"/>
      <c r="AT846" s="272" t="s">
        <v>513</v>
      </c>
      <c r="AU846" s="272" t="s">
        <v>82</v>
      </c>
      <c r="AV846" s="15" t="s">
        <v>93</v>
      </c>
      <c r="AW846" s="15" t="s">
        <v>36</v>
      </c>
      <c r="AX846" s="15" t="s">
        <v>73</v>
      </c>
      <c r="AY846" s="272" t="s">
        <v>492</v>
      </c>
    </row>
    <row r="847" spans="2:51" s="13" customFormat="1">
      <c r="B847" s="237"/>
      <c r="C847" s="238"/>
      <c r="D847" s="221" t="s">
        <v>513</v>
      </c>
      <c r="E847" s="239" t="s">
        <v>23</v>
      </c>
      <c r="F847" s="240" t="s">
        <v>989</v>
      </c>
      <c r="G847" s="238"/>
      <c r="H847" s="241" t="s">
        <v>23</v>
      </c>
      <c r="I847" s="242"/>
      <c r="J847" s="238"/>
      <c r="K847" s="238"/>
      <c r="L847" s="243"/>
      <c r="M847" s="244"/>
      <c r="N847" s="245"/>
      <c r="O847" s="245"/>
      <c r="P847" s="245"/>
      <c r="Q847" s="245"/>
      <c r="R847" s="245"/>
      <c r="S847" s="245"/>
      <c r="T847" s="246"/>
      <c r="AT847" s="247" t="s">
        <v>513</v>
      </c>
      <c r="AU847" s="247" t="s">
        <v>82</v>
      </c>
      <c r="AV847" s="13" t="s">
        <v>80</v>
      </c>
      <c r="AW847" s="13" t="s">
        <v>36</v>
      </c>
      <c r="AX847" s="13" t="s">
        <v>73</v>
      </c>
      <c r="AY847" s="247" t="s">
        <v>492</v>
      </c>
    </row>
    <row r="848" spans="2:51" s="12" customFormat="1" ht="24">
      <c r="B848" s="225"/>
      <c r="C848" s="226"/>
      <c r="D848" s="221" t="s">
        <v>513</v>
      </c>
      <c r="E848" s="248" t="s">
        <v>23</v>
      </c>
      <c r="F848" s="249" t="s">
        <v>1377</v>
      </c>
      <c r="G848" s="226"/>
      <c r="H848" s="250">
        <v>252.14</v>
      </c>
      <c r="I848" s="231"/>
      <c r="J848" s="226"/>
      <c r="K848" s="226"/>
      <c r="L848" s="232"/>
      <c r="M848" s="233"/>
      <c r="N848" s="234"/>
      <c r="O848" s="234"/>
      <c r="P848" s="234"/>
      <c r="Q848" s="234"/>
      <c r="R848" s="234"/>
      <c r="S848" s="234"/>
      <c r="T848" s="235"/>
      <c r="AT848" s="236" t="s">
        <v>513</v>
      </c>
      <c r="AU848" s="236" t="s">
        <v>82</v>
      </c>
      <c r="AV848" s="12" t="s">
        <v>82</v>
      </c>
      <c r="AW848" s="12" t="s">
        <v>36</v>
      </c>
      <c r="AX848" s="12" t="s">
        <v>73</v>
      </c>
      <c r="AY848" s="236" t="s">
        <v>492</v>
      </c>
    </row>
    <row r="849" spans="2:65" s="12" customFormat="1">
      <c r="B849" s="225"/>
      <c r="C849" s="226"/>
      <c r="D849" s="221" t="s">
        <v>513</v>
      </c>
      <c r="E849" s="248" t="s">
        <v>23</v>
      </c>
      <c r="F849" s="249" t="s">
        <v>1378</v>
      </c>
      <c r="G849" s="226"/>
      <c r="H849" s="250">
        <v>136.51</v>
      </c>
      <c r="I849" s="231"/>
      <c r="J849" s="226"/>
      <c r="K849" s="226"/>
      <c r="L849" s="232"/>
      <c r="M849" s="233"/>
      <c r="N849" s="234"/>
      <c r="O849" s="234"/>
      <c r="P849" s="234"/>
      <c r="Q849" s="234"/>
      <c r="R849" s="234"/>
      <c r="S849" s="234"/>
      <c r="T849" s="235"/>
      <c r="AT849" s="236" t="s">
        <v>513</v>
      </c>
      <c r="AU849" s="236" t="s">
        <v>82</v>
      </c>
      <c r="AV849" s="12" t="s">
        <v>82</v>
      </c>
      <c r="AW849" s="12" t="s">
        <v>36</v>
      </c>
      <c r="AX849" s="12" t="s">
        <v>73</v>
      </c>
      <c r="AY849" s="236" t="s">
        <v>492</v>
      </c>
    </row>
    <row r="850" spans="2:65" s="15" customFormat="1">
      <c r="B850" s="262"/>
      <c r="C850" s="263"/>
      <c r="D850" s="221" t="s">
        <v>513</v>
      </c>
      <c r="E850" s="264" t="s">
        <v>23</v>
      </c>
      <c r="F850" s="265" t="s">
        <v>690</v>
      </c>
      <c r="G850" s="263"/>
      <c r="H850" s="266">
        <v>388.65</v>
      </c>
      <c r="I850" s="267"/>
      <c r="J850" s="263"/>
      <c r="K850" s="263"/>
      <c r="L850" s="268"/>
      <c r="M850" s="269"/>
      <c r="N850" s="270"/>
      <c r="O850" s="270"/>
      <c r="P850" s="270"/>
      <c r="Q850" s="270"/>
      <c r="R850" s="270"/>
      <c r="S850" s="270"/>
      <c r="T850" s="271"/>
      <c r="AT850" s="272" t="s">
        <v>513</v>
      </c>
      <c r="AU850" s="272" t="s">
        <v>82</v>
      </c>
      <c r="AV850" s="15" t="s">
        <v>93</v>
      </c>
      <c r="AW850" s="15" t="s">
        <v>36</v>
      </c>
      <c r="AX850" s="15" t="s">
        <v>73</v>
      </c>
      <c r="AY850" s="272" t="s">
        <v>492</v>
      </c>
    </row>
    <row r="851" spans="2:65" s="12" customFormat="1" ht="24">
      <c r="B851" s="225"/>
      <c r="C851" s="226"/>
      <c r="D851" s="221" t="s">
        <v>513</v>
      </c>
      <c r="E851" s="248" t="s">
        <v>23</v>
      </c>
      <c r="F851" s="249" t="s">
        <v>1379</v>
      </c>
      <c r="G851" s="226"/>
      <c r="H851" s="250">
        <v>289.99900000000002</v>
      </c>
      <c r="I851" s="231"/>
      <c r="J851" s="226"/>
      <c r="K851" s="226"/>
      <c r="L851" s="232"/>
      <c r="M851" s="233"/>
      <c r="N851" s="234"/>
      <c r="O851" s="234"/>
      <c r="P851" s="234"/>
      <c r="Q851" s="234"/>
      <c r="R851" s="234"/>
      <c r="S851" s="234"/>
      <c r="T851" s="235"/>
      <c r="AT851" s="236" t="s">
        <v>513</v>
      </c>
      <c r="AU851" s="236" t="s">
        <v>82</v>
      </c>
      <c r="AV851" s="12" t="s">
        <v>82</v>
      </c>
      <c r="AW851" s="12" t="s">
        <v>36</v>
      </c>
      <c r="AX851" s="12" t="s">
        <v>73</v>
      </c>
      <c r="AY851" s="236" t="s">
        <v>492</v>
      </c>
    </row>
    <row r="852" spans="2:65" s="12" customFormat="1" ht="24">
      <c r="B852" s="225"/>
      <c r="C852" s="226"/>
      <c r="D852" s="221" t="s">
        <v>513</v>
      </c>
      <c r="E852" s="248" t="s">
        <v>23</v>
      </c>
      <c r="F852" s="249" t="s">
        <v>1380</v>
      </c>
      <c r="G852" s="226"/>
      <c r="H852" s="250">
        <v>141.91900000000001</v>
      </c>
      <c r="I852" s="231"/>
      <c r="J852" s="226"/>
      <c r="K852" s="226"/>
      <c r="L852" s="232"/>
      <c r="M852" s="233"/>
      <c r="N852" s="234"/>
      <c r="O852" s="234"/>
      <c r="P852" s="234"/>
      <c r="Q852" s="234"/>
      <c r="R852" s="234"/>
      <c r="S852" s="234"/>
      <c r="T852" s="235"/>
      <c r="AT852" s="236" t="s">
        <v>513</v>
      </c>
      <c r="AU852" s="236" t="s">
        <v>82</v>
      </c>
      <c r="AV852" s="12" t="s">
        <v>82</v>
      </c>
      <c r="AW852" s="12" t="s">
        <v>36</v>
      </c>
      <c r="AX852" s="12" t="s">
        <v>73</v>
      </c>
      <c r="AY852" s="236" t="s">
        <v>492</v>
      </c>
    </row>
    <row r="853" spans="2:65" s="15" customFormat="1">
      <c r="B853" s="262"/>
      <c r="C853" s="263"/>
      <c r="D853" s="221" t="s">
        <v>513</v>
      </c>
      <c r="E853" s="264" t="s">
        <v>23</v>
      </c>
      <c r="F853" s="265" t="s">
        <v>690</v>
      </c>
      <c r="G853" s="263"/>
      <c r="H853" s="266">
        <v>431.91800000000001</v>
      </c>
      <c r="I853" s="267"/>
      <c r="J853" s="263"/>
      <c r="K853" s="263"/>
      <c r="L853" s="268"/>
      <c r="M853" s="269"/>
      <c r="N853" s="270"/>
      <c r="O853" s="270"/>
      <c r="P853" s="270"/>
      <c r="Q853" s="270"/>
      <c r="R853" s="270"/>
      <c r="S853" s="270"/>
      <c r="T853" s="271"/>
      <c r="AT853" s="272" t="s">
        <v>513</v>
      </c>
      <c r="AU853" s="272" t="s">
        <v>82</v>
      </c>
      <c r="AV853" s="15" t="s">
        <v>93</v>
      </c>
      <c r="AW853" s="15" t="s">
        <v>36</v>
      </c>
      <c r="AX853" s="15" t="s">
        <v>73</v>
      </c>
      <c r="AY853" s="272" t="s">
        <v>492</v>
      </c>
    </row>
    <row r="854" spans="2:65" s="14" customFormat="1">
      <c r="B854" s="251"/>
      <c r="C854" s="252"/>
      <c r="D854" s="227" t="s">
        <v>513</v>
      </c>
      <c r="E854" s="253" t="s">
        <v>23</v>
      </c>
      <c r="F854" s="254" t="s">
        <v>560</v>
      </c>
      <c r="G854" s="252"/>
      <c r="H854" s="255">
        <v>2018.741</v>
      </c>
      <c r="I854" s="256"/>
      <c r="J854" s="252"/>
      <c r="K854" s="252"/>
      <c r="L854" s="257"/>
      <c r="M854" s="258"/>
      <c r="N854" s="259"/>
      <c r="O854" s="259"/>
      <c r="P854" s="259"/>
      <c r="Q854" s="259"/>
      <c r="R854" s="259"/>
      <c r="S854" s="259"/>
      <c r="T854" s="260"/>
      <c r="AT854" s="261" t="s">
        <v>513</v>
      </c>
      <c r="AU854" s="261" t="s">
        <v>82</v>
      </c>
      <c r="AV854" s="14" t="s">
        <v>502</v>
      </c>
      <c r="AW854" s="14" t="s">
        <v>36</v>
      </c>
      <c r="AX854" s="14" t="s">
        <v>80</v>
      </c>
      <c r="AY854" s="261" t="s">
        <v>492</v>
      </c>
    </row>
    <row r="855" spans="2:65" s="1" customFormat="1" ht="16.5" customHeight="1">
      <c r="B855" s="42"/>
      <c r="C855" s="209" t="s">
        <v>1381</v>
      </c>
      <c r="D855" s="209" t="s">
        <v>498</v>
      </c>
      <c r="E855" s="210" t="s">
        <v>1382</v>
      </c>
      <c r="F855" s="211" t="s">
        <v>1383</v>
      </c>
      <c r="G855" s="212" t="s">
        <v>180</v>
      </c>
      <c r="H855" s="213">
        <v>1007.888</v>
      </c>
      <c r="I855" s="214"/>
      <c r="J855" s="215">
        <f>ROUND(I855*H855,2)</f>
        <v>0</v>
      </c>
      <c r="K855" s="211" t="s">
        <v>501</v>
      </c>
      <c r="L855" s="62"/>
      <c r="M855" s="216" t="s">
        <v>23</v>
      </c>
      <c r="N855" s="217" t="s">
        <v>44</v>
      </c>
      <c r="O855" s="43"/>
      <c r="P855" s="218">
        <f>O855*H855</f>
        <v>0</v>
      </c>
      <c r="Q855" s="218">
        <v>0.12185</v>
      </c>
      <c r="R855" s="218">
        <f>Q855*H855</f>
        <v>122.8111528</v>
      </c>
      <c r="S855" s="218">
        <v>0</v>
      </c>
      <c r="T855" s="219">
        <f>S855*H855</f>
        <v>0</v>
      </c>
      <c r="AR855" s="25" t="s">
        <v>502</v>
      </c>
      <c r="AT855" s="25" t="s">
        <v>498</v>
      </c>
      <c r="AU855" s="25" t="s">
        <v>82</v>
      </c>
      <c r="AY855" s="25" t="s">
        <v>492</v>
      </c>
      <c r="BE855" s="220">
        <f>IF(N855="základní",J855,0)</f>
        <v>0</v>
      </c>
      <c r="BF855" s="220">
        <f>IF(N855="snížená",J855,0)</f>
        <v>0</v>
      </c>
      <c r="BG855" s="220">
        <f>IF(N855="zákl. přenesená",J855,0)</f>
        <v>0</v>
      </c>
      <c r="BH855" s="220">
        <f>IF(N855="sníž. přenesená",J855,0)</f>
        <v>0</v>
      </c>
      <c r="BI855" s="220">
        <f>IF(N855="nulová",J855,0)</f>
        <v>0</v>
      </c>
      <c r="BJ855" s="25" t="s">
        <v>80</v>
      </c>
      <c r="BK855" s="220">
        <f>ROUND(I855*H855,2)</f>
        <v>0</v>
      </c>
      <c r="BL855" s="25" t="s">
        <v>502</v>
      </c>
      <c r="BM855" s="25" t="s">
        <v>1384</v>
      </c>
    </row>
    <row r="856" spans="2:65" s="1" customFormat="1" ht="24">
      <c r="B856" s="42"/>
      <c r="C856" s="64"/>
      <c r="D856" s="221" t="s">
        <v>506</v>
      </c>
      <c r="E856" s="64"/>
      <c r="F856" s="222" t="s">
        <v>1385</v>
      </c>
      <c r="G856" s="64"/>
      <c r="H856" s="64"/>
      <c r="I856" s="177"/>
      <c r="J856" s="64"/>
      <c r="K856" s="64"/>
      <c r="L856" s="62"/>
      <c r="M856" s="223"/>
      <c r="N856" s="43"/>
      <c r="O856" s="43"/>
      <c r="P856" s="43"/>
      <c r="Q856" s="43"/>
      <c r="R856" s="43"/>
      <c r="S856" s="43"/>
      <c r="T856" s="79"/>
      <c r="AT856" s="25" t="s">
        <v>506</v>
      </c>
      <c r="AU856" s="25" t="s">
        <v>82</v>
      </c>
    </row>
    <row r="857" spans="2:65" s="1" customFormat="1" ht="24">
      <c r="B857" s="42"/>
      <c r="C857" s="64"/>
      <c r="D857" s="221" t="s">
        <v>509</v>
      </c>
      <c r="E857" s="64"/>
      <c r="F857" s="224" t="s">
        <v>1342</v>
      </c>
      <c r="G857" s="64"/>
      <c r="H857" s="64"/>
      <c r="I857" s="177"/>
      <c r="J857" s="64"/>
      <c r="K857" s="64"/>
      <c r="L857" s="62"/>
      <c r="M857" s="223"/>
      <c r="N857" s="43"/>
      <c r="O857" s="43"/>
      <c r="P857" s="43"/>
      <c r="Q857" s="43"/>
      <c r="R857" s="43"/>
      <c r="S857" s="43"/>
      <c r="T857" s="79"/>
      <c r="AT857" s="25" t="s">
        <v>509</v>
      </c>
      <c r="AU857" s="25" t="s">
        <v>82</v>
      </c>
    </row>
    <row r="858" spans="2:65" s="13" customFormat="1">
      <c r="B858" s="237"/>
      <c r="C858" s="238"/>
      <c r="D858" s="221" t="s">
        <v>513</v>
      </c>
      <c r="E858" s="239" t="s">
        <v>23</v>
      </c>
      <c r="F858" s="240" t="s">
        <v>983</v>
      </c>
      <c r="G858" s="238"/>
      <c r="H858" s="241" t="s">
        <v>23</v>
      </c>
      <c r="I858" s="242"/>
      <c r="J858" s="238"/>
      <c r="K858" s="238"/>
      <c r="L858" s="243"/>
      <c r="M858" s="244"/>
      <c r="N858" s="245"/>
      <c r="O858" s="245"/>
      <c r="P858" s="245"/>
      <c r="Q858" s="245"/>
      <c r="R858" s="245"/>
      <c r="S858" s="245"/>
      <c r="T858" s="246"/>
      <c r="AT858" s="247" t="s">
        <v>513</v>
      </c>
      <c r="AU858" s="247" t="s">
        <v>82</v>
      </c>
      <c r="AV858" s="13" t="s">
        <v>80</v>
      </c>
      <c r="AW858" s="13" t="s">
        <v>36</v>
      </c>
      <c r="AX858" s="13" t="s">
        <v>73</v>
      </c>
      <c r="AY858" s="247" t="s">
        <v>492</v>
      </c>
    </row>
    <row r="859" spans="2:65" s="12" customFormat="1" ht="24">
      <c r="B859" s="225"/>
      <c r="C859" s="226"/>
      <c r="D859" s="221" t="s">
        <v>513</v>
      </c>
      <c r="E859" s="248" t="s">
        <v>23</v>
      </c>
      <c r="F859" s="249" t="s">
        <v>1386</v>
      </c>
      <c r="G859" s="226"/>
      <c r="H859" s="250">
        <v>319.786</v>
      </c>
      <c r="I859" s="231"/>
      <c r="J859" s="226"/>
      <c r="K859" s="226"/>
      <c r="L859" s="232"/>
      <c r="M859" s="233"/>
      <c r="N859" s="234"/>
      <c r="O859" s="234"/>
      <c r="P859" s="234"/>
      <c r="Q859" s="234"/>
      <c r="R859" s="234"/>
      <c r="S859" s="234"/>
      <c r="T859" s="235"/>
      <c r="AT859" s="236" t="s">
        <v>513</v>
      </c>
      <c r="AU859" s="236" t="s">
        <v>82</v>
      </c>
      <c r="AV859" s="12" t="s">
        <v>82</v>
      </c>
      <c r="AW859" s="12" t="s">
        <v>36</v>
      </c>
      <c r="AX859" s="12" t="s">
        <v>73</v>
      </c>
      <c r="AY859" s="236" t="s">
        <v>492</v>
      </c>
    </row>
    <row r="860" spans="2:65" s="12" customFormat="1">
      <c r="B860" s="225"/>
      <c r="C860" s="226"/>
      <c r="D860" s="221" t="s">
        <v>513</v>
      </c>
      <c r="E860" s="248" t="s">
        <v>23</v>
      </c>
      <c r="F860" s="249" t="s">
        <v>1387</v>
      </c>
      <c r="G860" s="226"/>
      <c r="H860" s="250">
        <v>55.19</v>
      </c>
      <c r="I860" s="231"/>
      <c r="J860" s="226"/>
      <c r="K860" s="226"/>
      <c r="L860" s="232"/>
      <c r="M860" s="233"/>
      <c r="N860" s="234"/>
      <c r="O860" s="234"/>
      <c r="P860" s="234"/>
      <c r="Q860" s="234"/>
      <c r="R860" s="234"/>
      <c r="S860" s="234"/>
      <c r="T860" s="235"/>
      <c r="AT860" s="236" t="s">
        <v>513</v>
      </c>
      <c r="AU860" s="236" t="s">
        <v>82</v>
      </c>
      <c r="AV860" s="12" t="s">
        <v>82</v>
      </c>
      <c r="AW860" s="12" t="s">
        <v>36</v>
      </c>
      <c r="AX860" s="12" t="s">
        <v>73</v>
      </c>
      <c r="AY860" s="236" t="s">
        <v>492</v>
      </c>
    </row>
    <row r="861" spans="2:65" s="15" customFormat="1">
      <c r="B861" s="262"/>
      <c r="C861" s="263"/>
      <c r="D861" s="221" t="s">
        <v>513</v>
      </c>
      <c r="E861" s="264" t="s">
        <v>23</v>
      </c>
      <c r="F861" s="265" t="s">
        <v>690</v>
      </c>
      <c r="G861" s="263"/>
      <c r="H861" s="266">
        <v>374.976</v>
      </c>
      <c r="I861" s="267"/>
      <c r="J861" s="263"/>
      <c r="K861" s="263"/>
      <c r="L861" s="268"/>
      <c r="M861" s="269"/>
      <c r="N861" s="270"/>
      <c r="O861" s="270"/>
      <c r="P861" s="270"/>
      <c r="Q861" s="270"/>
      <c r="R861" s="270"/>
      <c r="S861" s="270"/>
      <c r="T861" s="271"/>
      <c r="AT861" s="272" t="s">
        <v>513</v>
      </c>
      <c r="AU861" s="272" t="s">
        <v>82</v>
      </c>
      <c r="AV861" s="15" t="s">
        <v>93</v>
      </c>
      <c r="AW861" s="15" t="s">
        <v>36</v>
      </c>
      <c r="AX861" s="15" t="s">
        <v>73</v>
      </c>
      <c r="AY861" s="272" t="s">
        <v>492</v>
      </c>
    </row>
    <row r="862" spans="2:65" s="13" customFormat="1">
      <c r="B862" s="237"/>
      <c r="C862" s="238"/>
      <c r="D862" s="221" t="s">
        <v>513</v>
      </c>
      <c r="E862" s="239" t="s">
        <v>23</v>
      </c>
      <c r="F862" s="240" t="s">
        <v>971</v>
      </c>
      <c r="G862" s="238"/>
      <c r="H862" s="241" t="s">
        <v>23</v>
      </c>
      <c r="I862" s="242"/>
      <c r="J862" s="238"/>
      <c r="K862" s="238"/>
      <c r="L862" s="243"/>
      <c r="M862" s="244"/>
      <c r="N862" s="245"/>
      <c r="O862" s="245"/>
      <c r="P862" s="245"/>
      <c r="Q862" s="245"/>
      <c r="R862" s="245"/>
      <c r="S862" s="245"/>
      <c r="T862" s="246"/>
      <c r="AT862" s="247" t="s">
        <v>513</v>
      </c>
      <c r="AU862" s="247" t="s">
        <v>82</v>
      </c>
      <c r="AV862" s="13" t="s">
        <v>80</v>
      </c>
      <c r="AW862" s="13" t="s">
        <v>36</v>
      </c>
      <c r="AX862" s="13" t="s">
        <v>73</v>
      </c>
      <c r="AY862" s="247" t="s">
        <v>492</v>
      </c>
    </row>
    <row r="863" spans="2:65" s="12" customFormat="1" ht="24">
      <c r="B863" s="225"/>
      <c r="C863" s="226"/>
      <c r="D863" s="221" t="s">
        <v>513</v>
      </c>
      <c r="E863" s="248" t="s">
        <v>23</v>
      </c>
      <c r="F863" s="249" t="s">
        <v>1388</v>
      </c>
      <c r="G863" s="226"/>
      <c r="H863" s="250">
        <v>146.267</v>
      </c>
      <c r="I863" s="231"/>
      <c r="J863" s="226"/>
      <c r="K863" s="226"/>
      <c r="L863" s="232"/>
      <c r="M863" s="233"/>
      <c r="N863" s="234"/>
      <c r="O863" s="234"/>
      <c r="P863" s="234"/>
      <c r="Q863" s="234"/>
      <c r="R863" s="234"/>
      <c r="S863" s="234"/>
      <c r="T863" s="235"/>
      <c r="AT863" s="236" t="s">
        <v>513</v>
      </c>
      <c r="AU863" s="236" t="s">
        <v>82</v>
      </c>
      <c r="AV863" s="12" t="s">
        <v>82</v>
      </c>
      <c r="AW863" s="12" t="s">
        <v>36</v>
      </c>
      <c r="AX863" s="12" t="s">
        <v>73</v>
      </c>
      <c r="AY863" s="236" t="s">
        <v>492</v>
      </c>
    </row>
    <row r="864" spans="2:65" s="15" customFormat="1">
      <c r="B864" s="262"/>
      <c r="C864" s="263"/>
      <c r="D864" s="221" t="s">
        <v>513</v>
      </c>
      <c r="E864" s="264" t="s">
        <v>23</v>
      </c>
      <c r="F864" s="265" t="s">
        <v>690</v>
      </c>
      <c r="G864" s="263"/>
      <c r="H864" s="266">
        <v>146.267</v>
      </c>
      <c r="I864" s="267"/>
      <c r="J864" s="263"/>
      <c r="K864" s="263"/>
      <c r="L864" s="268"/>
      <c r="M864" s="269"/>
      <c r="N864" s="270"/>
      <c r="O864" s="270"/>
      <c r="P864" s="270"/>
      <c r="Q864" s="270"/>
      <c r="R864" s="270"/>
      <c r="S864" s="270"/>
      <c r="T864" s="271"/>
      <c r="AT864" s="272" t="s">
        <v>513</v>
      </c>
      <c r="AU864" s="272" t="s">
        <v>82</v>
      </c>
      <c r="AV864" s="15" t="s">
        <v>93</v>
      </c>
      <c r="AW864" s="15" t="s">
        <v>36</v>
      </c>
      <c r="AX864" s="15" t="s">
        <v>73</v>
      </c>
      <c r="AY864" s="272" t="s">
        <v>492</v>
      </c>
    </row>
    <row r="865" spans="2:65" s="13" customFormat="1">
      <c r="B865" s="237"/>
      <c r="C865" s="238"/>
      <c r="D865" s="221" t="s">
        <v>513</v>
      </c>
      <c r="E865" s="239" t="s">
        <v>23</v>
      </c>
      <c r="F865" s="240" t="s">
        <v>973</v>
      </c>
      <c r="G865" s="238"/>
      <c r="H865" s="241" t="s">
        <v>23</v>
      </c>
      <c r="I865" s="242"/>
      <c r="J865" s="238"/>
      <c r="K865" s="238"/>
      <c r="L865" s="243"/>
      <c r="M865" s="244"/>
      <c r="N865" s="245"/>
      <c r="O865" s="245"/>
      <c r="P865" s="245"/>
      <c r="Q865" s="245"/>
      <c r="R865" s="245"/>
      <c r="S865" s="245"/>
      <c r="T865" s="246"/>
      <c r="AT865" s="247" t="s">
        <v>513</v>
      </c>
      <c r="AU865" s="247" t="s">
        <v>82</v>
      </c>
      <c r="AV865" s="13" t="s">
        <v>80</v>
      </c>
      <c r="AW865" s="13" t="s">
        <v>36</v>
      </c>
      <c r="AX865" s="13" t="s">
        <v>73</v>
      </c>
      <c r="AY865" s="247" t="s">
        <v>492</v>
      </c>
    </row>
    <row r="866" spans="2:65" s="12" customFormat="1" ht="24">
      <c r="B866" s="225"/>
      <c r="C866" s="226"/>
      <c r="D866" s="221" t="s">
        <v>513</v>
      </c>
      <c r="E866" s="248" t="s">
        <v>23</v>
      </c>
      <c r="F866" s="249" t="s">
        <v>1389</v>
      </c>
      <c r="G866" s="226"/>
      <c r="H866" s="250">
        <v>164.56399999999999</v>
      </c>
      <c r="I866" s="231"/>
      <c r="J866" s="226"/>
      <c r="K866" s="226"/>
      <c r="L866" s="232"/>
      <c r="M866" s="233"/>
      <c r="N866" s="234"/>
      <c r="O866" s="234"/>
      <c r="P866" s="234"/>
      <c r="Q866" s="234"/>
      <c r="R866" s="234"/>
      <c r="S866" s="234"/>
      <c r="T866" s="235"/>
      <c r="AT866" s="236" t="s">
        <v>513</v>
      </c>
      <c r="AU866" s="236" t="s">
        <v>82</v>
      </c>
      <c r="AV866" s="12" t="s">
        <v>82</v>
      </c>
      <c r="AW866" s="12" t="s">
        <v>36</v>
      </c>
      <c r="AX866" s="12" t="s">
        <v>73</v>
      </c>
      <c r="AY866" s="236" t="s">
        <v>492</v>
      </c>
    </row>
    <row r="867" spans="2:65" s="15" customFormat="1">
      <c r="B867" s="262"/>
      <c r="C867" s="263"/>
      <c r="D867" s="221" t="s">
        <v>513</v>
      </c>
      <c r="E867" s="264" t="s">
        <v>23</v>
      </c>
      <c r="F867" s="265" t="s">
        <v>690</v>
      </c>
      <c r="G867" s="263"/>
      <c r="H867" s="266">
        <v>164.56399999999999</v>
      </c>
      <c r="I867" s="267"/>
      <c r="J867" s="263"/>
      <c r="K867" s="263"/>
      <c r="L867" s="268"/>
      <c r="M867" s="269"/>
      <c r="N867" s="270"/>
      <c r="O867" s="270"/>
      <c r="P867" s="270"/>
      <c r="Q867" s="270"/>
      <c r="R867" s="270"/>
      <c r="S867" s="270"/>
      <c r="T867" s="271"/>
      <c r="AT867" s="272" t="s">
        <v>513</v>
      </c>
      <c r="AU867" s="272" t="s">
        <v>82</v>
      </c>
      <c r="AV867" s="15" t="s">
        <v>93</v>
      </c>
      <c r="AW867" s="15" t="s">
        <v>36</v>
      </c>
      <c r="AX867" s="15" t="s">
        <v>73</v>
      </c>
      <c r="AY867" s="272" t="s">
        <v>492</v>
      </c>
    </row>
    <row r="868" spans="2:65" s="13" customFormat="1">
      <c r="B868" s="237"/>
      <c r="C868" s="238"/>
      <c r="D868" s="221" t="s">
        <v>513</v>
      </c>
      <c r="E868" s="239" t="s">
        <v>23</v>
      </c>
      <c r="F868" s="240" t="s">
        <v>987</v>
      </c>
      <c r="G868" s="238"/>
      <c r="H868" s="241" t="s">
        <v>23</v>
      </c>
      <c r="I868" s="242"/>
      <c r="J868" s="238"/>
      <c r="K868" s="238"/>
      <c r="L868" s="243"/>
      <c r="M868" s="244"/>
      <c r="N868" s="245"/>
      <c r="O868" s="245"/>
      <c r="P868" s="245"/>
      <c r="Q868" s="245"/>
      <c r="R868" s="245"/>
      <c r="S868" s="245"/>
      <c r="T868" s="246"/>
      <c r="AT868" s="247" t="s">
        <v>513</v>
      </c>
      <c r="AU868" s="247" t="s">
        <v>82</v>
      </c>
      <c r="AV868" s="13" t="s">
        <v>80</v>
      </c>
      <c r="AW868" s="13" t="s">
        <v>36</v>
      </c>
      <c r="AX868" s="13" t="s">
        <v>73</v>
      </c>
      <c r="AY868" s="247" t="s">
        <v>492</v>
      </c>
    </row>
    <row r="869" spans="2:65" s="12" customFormat="1">
      <c r="B869" s="225"/>
      <c r="C869" s="226"/>
      <c r="D869" s="221" t="s">
        <v>513</v>
      </c>
      <c r="E869" s="248" t="s">
        <v>23</v>
      </c>
      <c r="F869" s="249" t="s">
        <v>1390</v>
      </c>
      <c r="G869" s="226"/>
      <c r="H869" s="250">
        <v>112.6</v>
      </c>
      <c r="I869" s="231"/>
      <c r="J869" s="226"/>
      <c r="K869" s="226"/>
      <c r="L869" s="232"/>
      <c r="M869" s="233"/>
      <c r="N869" s="234"/>
      <c r="O869" s="234"/>
      <c r="P869" s="234"/>
      <c r="Q869" s="234"/>
      <c r="R869" s="234"/>
      <c r="S869" s="234"/>
      <c r="T869" s="235"/>
      <c r="AT869" s="236" t="s">
        <v>513</v>
      </c>
      <c r="AU869" s="236" t="s">
        <v>82</v>
      </c>
      <c r="AV869" s="12" t="s">
        <v>82</v>
      </c>
      <c r="AW869" s="12" t="s">
        <v>36</v>
      </c>
      <c r="AX869" s="12" t="s">
        <v>73</v>
      </c>
      <c r="AY869" s="236" t="s">
        <v>492</v>
      </c>
    </row>
    <row r="870" spans="2:65" s="15" customFormat="1">
      <c r="B870" s="262"/>
      <c r="C870" s="263"/>
      <c r="D870" s="221" t="s">
        <v>513</v>
      </c>
      <c r="E870" s="264" t="s">
        <v>23</v>
      </c>
      <c r="F870" s="265" t="s">
        <v>690</v>
      </c>
      <c r="G870" s="263"/>
      <c r="H870" s="266">
        <v>112.6</v>
      </c>
      <c r="I870" s="267"/>
      <c r="J870" s="263"/>
      <c r="K870" s="263"/>
      <c r="L870" s="268"/>
      <c r="M870" s="269"/>
      <c r="N870" s="270"/>
      <c r="O870" s="270"/>
      <c r="P870" s="270"/>
      <c r="Q870" s="270"/>
      <c r="R870" s="270"/>
      <c r="S870" s="270"/>
      <c r="T870" s="271"/>
      <c r="AT870" s="272" t="s">
        <v>513</v>
      </c>
      <c r="AU870" s="272" t="s">
        <v>82</v>
      </c>
      <c r="AV870" s="15" t="s">
        <v>93</v>
      </c>
      <c r="AW870" s="15" t="s">
        <v>36</v>
      </c>
      <c r="AX870" s="15" t="s">
        <v>73</v>
      </c>
      <c r="AY870" s="272" t="s">
        <v>492</v>
      </c>
    </row>
    <row r="871" spans="2:65" s="13" customFormat="1">
      <c r="B871" s="237"/>
      <c r="C871" s="238"/>
      <c r="D871" s="221" t="s">
        <v>513</v>
      </c>
      <c r="E871" s="239" t="s">
        <v>23</v>
      </c>
      <c r="F871" s="240" t="s">
        <v>989</v>
      </c>
      <c r="G871" s="238"/>
      <c r="H871" s="241" t="s">
        <v>23</v>
      </c>
      <c r="I871" s="242"/>
      <c r="J871" s="238"/>
      <c r="K871" s="238"/>
      <c r="L871" s="243"/>
      <c r="M871" s="244"/>
      <c r="N871" s="245"/>
      <c r="O871" s="245"/>
      <c r="P871" s="245"/>
      <c r="Q871" s="245"/>
      <c r="R871" s="245"/>
      <c r="S871" s="245"/>
      <c r="T871" s="246"/>
      <c r="AT871" s="247" t="s">
        <v>513</v>
      </c>
      <c r="AU871" s="247" t="s">
        <v>82</v>
      </c>
      <c r="AV871" s="13" t="s">
        <v>80</v>
      </c>
      <c r="AW871" s="13" t="s">
        <v>36</v>
      </c>
      <c r="AX871" s="13" t="s">
        <v>73</v>
      </c>
      <c r="AY871" s="247" t="s">
        <v>492</v>
      </c>
    </row>
    <row r="872" spans="2:65" s="12" customFormat="1">
      <c r="B872" s="225"/>
      <c r="C872" s="226"/>
      <c r="D872" s="221" t="s">
        <v>513</v>
      </c>
      <c r="E872" s="248" t="s">
        <v>23</v>
      </c>
      <c r="F872" s="249" t="s">
        <v>1391</v>
      </c>
      <c r="G872" s="226"/>
      <c r="H872" s="250">
        <v>103.91200000000001</v>
      </c>
      <c r="I872" s="231"/>
      <c r="J872" s="226"/>
      <c r="K872" s="226"/>
      <c r="L872" s="232"/>
      <c r="M872" s="233"/>
      <c r="N872" s="234"/>
      <c r="O872" s="234"/>
      <c r="P872" s="234"/>
      <c r="Q872" s="234"/>
      <c r="R872" s="234"/>
      <c r="S872" s="234"/>
      <c r="T872" s="235"/>
      <c r="AT872" s="236" t="s">
        <v>513</v>
      </c>
      <c r="AU872" s="236" t="s">
        <v>82</v>
      </c>
      <c r="AV872" s="12" t="s">
        <v>82</v>
      </c>
      <c r="AW872" s="12" t="s">
        <v>36</v>
      </c>
      <c r="AX872" s="12" t="s">
        <v>73</v>
      </c>
      <c r="AY872" s="236" t="s">
        <v>492</v>
      </c>
    </row>
    <row r="873" spans="2:65" s="15" customFormat="1">
      <c r="B873" s="262"/>
      <c r="C873" s="263"/>
      <c r="D873" s="221" t="s">
        <v>513</v>
      </c>
      <c r="E873" s="264" t="s">
        <v>23</v>
      </c>
      <c r="F873" s="265" t="s">
        <v>690</v>
      </c>
      <c r="G873" s="263"/>
      <c r="H873" s="266">
        <v>103.91200000000001</v>
      </c>
      <c r="I873" s="267"/>
      <c r="J873" s="263"/>
      <c r="K873" s="263"/>
      <c r="L873" s="268"/>
      <c r="M873" s="269"/>
      <c r="N873" s="270"/>
      <c r="O873" s="270"/>
      <c r="P873" s="270"/>
      <c r="Q873" s="270"/>
      <c r="R873" s="270"/>
      <c r="S873" s="270"/>
      <c r="T873" s="271"/>
      <c r="AT873" s="272" t="s">
        <v>513</v>
      </c>
      <c r="AU873" s="272" t="s">
        <v>82</v>
      </c>
      <c r="AV873" s="15" t="s">
        <v>93</v>
      </c>
      <c r="AW873" s="15" t="s">
        <v>36</v>
      </c>
      <c r="AX873" s="15" t="s">
        <v>73</v>
      </c>
      <c r="AY873" s="272" t="s">
        <v>492</v>
      </c>
    </row>
    <row r="874" spans="2:65" s="13" customFormat="1">
      <c r="B874" s="237"/>
      <c r="C874" s="238"/>
      <c r="D874" s="221" t="s">
        <v>513</v>
      </c>
      <c r="E874" s="239" t="s">
        <v>23</v>
      </c>
      <c r="F874" s="240" t="s">
        <v>991</v>
      </c>
      <c r="G874" s="238"/>
      <c r="H874" s="241" t="s">
        <v>23</v>
      </c>
      <c r="I874" s="242"/>
      <c r="J874" s="238"/>
      <c r="K874" s="238"/>
      <c r="L874" s="243"/>
      <c r="M874" s="244"/>
      <c r="N874" s="245"/>
      <c r="O874" s="245"/>
      <c r="P874" s="245"/>
      <c r="Q874" s="245"/>
      <c r="R874" s="245"/>
      <c r="S874" s="245"/>
      <c r="T874" s="246"/>
      <c r="AT874" s="247" t="s">
        <v>513</v>
      </c>
      <c r="AU874" s="247" t="s">
        <v>82</v>
      </c>
      <c r="AV874" s="13" t="s">
        <v>80</v>
      </c>
      <c r="AW874" s="13" t="s">
        <v>36</v>
      </c>
      <c r="AX874" s="13" t="s">
        <v>73</v>
      </c>
      <c r="AY874" s="247" t="s">
        <v>492</v>
      </c>
    </row>
    <row r="875" spans="2:65" s="12" customFormat="1">
      <c r="B875" s="225"/>
      <c r="C875" s="226"/>
      <c r="D875" s="221" t="s">
        <v>513</v>
      </c>
      <c r="E875" s="248" t="s">
        <v>23</v>
      </c>
      <c r="F875" s="249" t="s">
        <v>1392</v>
      </c>
      <c r="G875" s="226"/>
      <c r="H875" s="250">
        <v>105.569</v>
      </c>
      <c r="I875" s="231"/>
      <c r="J875" s="226"/>
      <c r="K875" s="226"/>
      <c r="L875" s="232"/>
      <c r="M875" s="233"/>
      <c r="N875" s="234"/>
      <c r="O875" s="234"/>
      <c r="P875" s="234"/>
      <c r="Q875" s="234"/>
      <c r="R875" s="234"/>
      <c r="S875" s="234"/>
      <c r="T875" s="235"/>
      <c r="AT875" s="236" t="s">
        <v>513</v>
      </c>
      <c r="AU875" s="236" t="s">
        <v>82</v>
      </c>
      <c r="AV875" s="12" t="s">
        <v>82</v>
      </c>
      <c r="AW875" s="12" t="s">
        <v>36</v>
      </c>
      <c r="AX875" s="12" t="s">
        <v>73</v>
      </c>
      <c r="AY875" s="236" t="s">
        <v>492</v>
      </c>
    </row>
    <row r="876" spans="2:65" s="15" customFormat="1">
      <c r="B876" s="262"/>
      <c r="C876" s="263"/>
      <c r="D876" s="221" t="s">
        <v>513</v>
      </c>
      <c r="E876" s="264" t="s">
        <v>23</v>
      </c>
      <c r="F876" s="265" t="s">
        <v>690</v>
      </c>
      <c r="G876" s="263"/>
      <c r="H876" s="266">
        <v>105.569</v>
      </c>
      <c r="I876" s="267"/>
      <c r="J876" s="263"/>
      <c r="K876" s="263"/>
      <c r="L876" s="268"/>
      <c r="M876" s="269"/>
      <c r="N876" s="270"/>
      <c r="O876" s="270"/>
      <c r="P876" s="270"/>
      <c r="Q876" s="270"/>
      <c r="R876" s="270"/>
      <c r="S876" s="270"/>
      <c r="T876" s="271"/>
      <c r="AT876" s="272" t="s">
        <v>513</v>
      </c>
      <c r="AU876" s="272" t="s">
        <v>82</v>
      </c>
      <c r="AV876" s="15" t="s">
        <v>93</v>
      </c>
      <c r="AW876" s="15" t="s">
        <v>36</v>
      </c>
      <c r="AX876" s="15" t="s">
        <v>73</v>
      </c>
      <c r="AY876" s="272" t="s">
        <v>492</v>
      </c>
    </row>
    <row r="877" spans="2:65" s="14" customFormat="1">
      <c r="B877" s="251"/>
      <c r="C877" s="252"/>
      <c r="D877" s="227" t="s">
        <v>513</v>
      </c>
      <c r="E877" s="253" t="s">
        <v>23</v>
      </c>
      <c r="F877" s="254" t="s">
        <v>560</v>
      </c>
      <c r="G877" s="252"/>
      <c r="H877" s="255">
        <v>1007.888</v>
      </c>
      <c r="I877" s="256"/>
      <c r="J877" s="252"/>
      <c r="K877" s="252"/>
      <c r="L877" s="257"/>
      <c r="M877" s="258"/>
      <c r="N877" s="259"/>
      <c r="O877" s="259"/>
      <c r="P877" s="259"/>
      <c r="Q877" s="259"/>
      <c r="R877" s="259"/>
      <c r="S877" s="259"/>
      <c r="T877" s="260"/>
      <c r="AT877" s="261" t="s">
        <v>513</v>
      </c>
      <c r="AU877" s="261" t="s">
        <v>82</v>
      </c>
      <c r="AV877" s="14" t="s">
        <v>502</v>
      </c>
      <c r="AW877" s="14" t="s">
        <v>36</v>
      </c>
      <c r="AX877" s="14" t="s">
        <v>80</v>
      </c>
      <c r="AY877" s="261" t="s">
        <v>492</v>
      </c>
    </row>
    <row r="878" spans="2:65" s="1" customFormat="1" ht="16.5" customHeight="1">
      <c r="B878" s="42"/>
      <c r="C878" s="209" t="s">
        <v>1393</v>
      </c>
      <c r="D878" s="209" t="s">
        <v>498</v>
      </c>
      <c r="E878" s="210" t="s">
        <v>1394</v>
      </c>
      <c r="F878" s="211" t="s">
        <v>1395</v>
      </c>
      <c r="G878" s="212" t="s">
        <v>832</v>
      </c>
      <c r="H878" s="213">
        <v>2325</v>
      </c>
      <c r="I878" s="214"/>
      <c r="J878" s="215">
        <f>ROUND(I878*H878,2)</f>
        <v>0</v>
      </c>
      <c r="K878" s="211" t="s">
        <v>501</v>
      </c>
      <c r="L878" s="62"/>
      <c r="M878" s="216" t="s">
        <v>23</v>
      </c>
      <c r="N878" s="217" t="s">
        <v>44</v>
      </c>
      <c r="O878" s="43"/>
      <c r="P878" s="218">
        <f>O878*H878</f>
        <v>0</v>
      </c>
      <c r="Q878" s="218">
        <v>2.0000000000000001E-4</v>
      </c>
      <c r="R878" s="218">
        <f>Q878*H878</f>
        <v>0.46500000000000002</v>
      </c>
      <c r="S878" s="218">
        <v>0</v>
      </c>
      <c r="T878" s="219">
        <f>S878*H878</f>
        <v>0</v>
      </c>
      <c r="AR878" s="25" t="s">
        <v>502</v>
      </c>
      <c r="AT878" s="25" t="s">
        <v>498</v>
      </c>
      <c r="AU878" s="25" t="s">
        <v>82</v>
      </c>
      <c r="AY878" s="25" t="s">
        <v>492</v>
      </c>
      <c r="BE878" s="220">
        <f>IF(N878="základní",J878,0)</f>
        <v>0</v>
      </c>
      <c r="BF878" s="220">
        <f>IF(N878="snížená",J878,0)</f>
        <v>0</v>
      </c>
      <c r="BG878" s="220">
        <f>IF(N878="zákl. přenesená",J878,0)</f>
        <v>0</v>
      </c>
      <c r="BH878" s="220">
        <f>IF(N878="sníž. přenesená",J878,0)</f>
        <v>0</v>
      </c>
      <c r="BI878" s="220">
        <f>IF(N878="nulová",J878,0)</f>
        <v>0</v>
      </c>
      <c r="BJ878" s="25" t="s">
        <v>80</v>
      </c>
      <c r="BK878" s="220">
        <f>ROUND(I878*H878,2)</f>
        <v>0</v>
      </c>
      <c r="BL878" s="25" t="s">
        <v>502</v>
      </c>
      <c r="BM878" s="25" t="s">
        <v>1396</v>
      </c>
    </row>
    <row r="879" spans="2:65" s="1" customFormat="1">
      <c r="B879" s="42"/>
      <c r="C879" s="64"/>
      <c r="D879" s="221" t="s">
        <v>506</v>
      </c>
      <c r="E879" s="64"/>
      <c r="F879" s="222" t="s">
        <v>1397</v>
      </c>
      <c r="G879" s="64"/>
      <c r="H879" s="64"/>
      <c r="I879" s="177"/>
      <c r="J879" s="64"/>
      <c r="K879" s="64"/>
      <c r="L879" s="62"/>
      <c r="M879" s="223"/>
      <c r="N879" s="43"/>
      <c r="O879" s="43"/>
      <c r="P879" s="43"/>
      <c r="Q879" s="43"/>
      <c r="R879" s="43"/>
      <c r="S879" s="43"/>
      <c r="T879" s="79"/>
      <c r="AT879" s="25" t="s">
        <v>506</v>
      </c>
      <c r="AU879" s="25" t="s">
        <v>82</v>
      </c>
    </row>
    <row r="880" spans="2:65" s="1" customFormat="1" ht="60">
      <c r="B880" s="42"/>
      <c r="C880" s="64"/>
      <c r="D880" s="221" t="s">
        <v>509</v>
      </c>
      <c r="E880" s="64"/>
      <c r="F880" s="224" t="s">
        <v>1398</v>
      </c>
      <c r="G880" s="64"/>
      <c r="H880" s="64"/>
      <c r="I880" s="177"/>
      <c r="J880" s="64"/>
      <c r="K880" s="64"/>
      <c r="L880" s="62"/>
      <c r="M880" s="223"/>
      <c r="N880" s="43"/>
      <c r="O880" s="43"/>
      <c r="P880" s="43"/>
      <c r="Q880" s="43"/>
      <c r="R880" s="43"/>
      <c r="S880" s="43"/>
      <c r="T880" s="79"/>
      <c r="AT880" s="25" t="s">
        <v>509</v>
      </c>
      <c r="AU880" s="25" t="s">
        <v>82</v>
      </c>
    </row>
    <row r="881" spans="2:65" s="12" customFormat="1">
      <c r="B881" s="225"/>
      <c r="C881" s="226"/>
      <c r="D881" s="227" t="s">
        <v>513</v>
      </c>
      <c r="E881" s="228" t="s">
        <v>23</v>
      </c>
      <c r="F881" s="229" t="s">
        <v>1399</v>
      </c>
      <c r="G881" s="226"/>
      <c r="H881" s="230">
        <v>2325</v>
      </c>
      <c r="I881" s="231"/>
      <c r="J881" s="226"/>
      <c r="K881" s="226"/>
      <c r="L881" s="232"/>
      <c r="M881" s="233"/>
      <c r="N881" s="234"/>
      <c r="O881" s="234"/>
      <c r="P881" s="234"/>
      <c r="Q881" s="234"/>
      <c r="R881" s="234"/>
      <c r="S881" s="234"/>
      <c r="T881" s="235"/>
      <c r="AT881" s="236" t="s">
        <v>513</v>
      </c>
      <c r="AU881" s="236" t="s">
        <v>82</v>
      </c>
      <c r="AV881" s="12" t="s">
        <v>82</v>
      </c>
      <c r="AW881" s="12" t="s">
        <v>36</v>
      </c>
      <c r="AX881" s="12" t="s">
        <v>80</v>
      </c>
      <c r="AY881" s="236" t="s">
        <v>492</v>
      </c>
    </row>
    <row r="882" spans="2:65" s="1" customFormat="1" ht="16.5" customHeight="1">
      <c r="B882" s="42"/>
      <c r="C882" s="209" t="s">
        <v>1400</v>
      </c>
      <c r="D882" s="209" t="s">
        <v>498</v>
      </c>
      <c r="E882" s="210" t="s">
        <v>1401</v>
      </c>
      <c r="F882" s="211" t="s">
        <v>1402</v>
      </c>
      <c r="G882" s="212" t="s">
        <v>632</v>
      </c>
      <c r="H882" s="213">
        <v>2.8</v>
      </c>
      <c r="I882" s="214"/>
      <c r="J882" s="215">
        <f>ROUND(I882*H882,2)</f>
        <v>0</v>
      </c>
      <c r="K882" s="211" t="s">
        <v>501</v>
      </c>
      <c r="L882" s="62"/>
      <c r="M882" s="216" t="s">
        <v>23</v>
      </c>
      <c r="N882" s="217" t="s">
        <v>44</v>
      </c>
      <c r="O882" s="43"/>
      <c r="P882" s="218">
        <f>O882*H882</f>
        <v>0</v>
      </c>
      <c r="Q882" s="218">
        <v>2.4533100000000001</v>
      </c>
      <c r="R882" s="218">
        <f>Q882*H882</f>
        <v>6.8692679999999999</v>
      </c>
      <c r="S882" s="218">
        <v>0</v>
      </c>
      <c r="T882" s="219">
        <f>S882*H882</f>
        <v>0</v>
      </c>
      <c r="AR882" s="25" t="s">
        <v>502</v>
      </c>
      <c r="AT882" s="25" t="s">
        <v>498</v>
      </c>
      <c r="AU882" s="25" t="s">
        <v>82</v>
      </c>
      <c r="AY882" s="25" t="s">
        <v>492</v>
      </c>
      <c r="BE882" s="220">
        <f>IF(N882="základní",J882,0)</f>
        <v>0</v>
      </c>
      <c r="BF882" s="220">
        <f>IF(N882="snížená",J882,0)</f>
        <v>0</v>
      </c>
      <c r="BG882" s="220">
        <f>IF(N882="zákl. přenesená",J882,0)</f>
        <v>0</v>
      </c>
      <c r="BH882" s="220">
        <f>IF(N882="sníž. přenesená",J882,0)</f>
        <v>0</v>
      </c>
      <c r="BI882" s="220">
        <f>IF(N882="nulová",J882,0)</f>
        <v>0</v>
      </c>
      <c r="BJ882" s="25" t="s">
        <v>80</v>
      </c>
      <c r="BK882" s="220">
        <f>ROUND(I882*H882,2)</f>
        <v>0</v>
      </c>
      <c r="BL882" s="25" t="s">
        <v>502</v>
      </c>
      <c r="BM882" s="25" t="s">
        <v>1403</v>
      </c>
    </row>
    <row r="883" spans="2:65" s="1" customFormat="1" ht="24">
      <c r="B883" s="42"/>
      <c r="C883" s="64"/>
      <c r="D883" s="221" t="s">
        <v>506</v>
      </c>
      <c r="E883" s="64"/>
      <c r="F883" s="222" t="s">
        <v>1404</v>
      </c>
      <c r="G883" s="64"/>
      <c r="H883" s="64"/>
      <c r="I883" s="177"/>
      <c r="J883" s="64"/>
      <c r="K883" s="64"/>
      <c r="L883" s="62"/>
      <c r="M883" s="223"/>
      <c r="N883" s="43"/>
      <c r="O883" s="43"/>
      <c r="P883" s="43"/>
      <c r="Q883" s="43"/>
      <c r="R883" s="43"/>
      <c r="S883" s="43"/>
      <c r="T883" s="79"/>
      <c r="AT883" s="25" t="s">
        <v>506</v>
      </c>
      <c r="AU883" s="25" t="s">
        <v>82</v>
      </c>
    </row>
    <row r="884" spans="2:65" s="13" customFormat="1">
      <c r="B884" s="237"/>
      <c r="C884" s="238"/>
      <c r="D884" s="221" t="s">
        <v>513</v>
      </c>
      <c r="E884" s="239" t="s">
        <v>23</v>
      </c>
      <c r="F884" s="240" t="s">
        <v>1405</v>
      </c>
      <c r="G884" s="238"/>
      <c r="H884" s="241" t="s">
        <v>23</v>
      </c>
      <c r="I884" s="242"/>
      <c r="J884" s="238"/>
      <c r="K884" s="238"/>
      <c r="L884" s="243"/>
      <c r="M884" s="244"/>
      <c r="N884" s="245"/>
      <c r="O884" s="245"/>
      <c r="P884" s="245"/>
      <c r="Q884" s="245"/>
      <c r="R884" s="245"/>
      <c r="S884" s="245"/>
      <c r="T884" s="246"/>
      <c r="AT884" s="247" t="s">
        <v>513</v>
      </c>
      <c r="AU884" s="247" t="s">
        <v>82</v>
      </c>
      <c r="AV884" s="13" t="s">
        <v>80</v>
      </c>
      <c r="AW884" s="13" t="s">
        <v>36</v>
      </c>
      <c r="AX884" s="13" t="s">
        <v>73</v>
      </c>
      <c r="AY884" s="247" t="s">
        <v>492</v>
      </c>
    </row>
    <row r="885" spans="2:65" s="12" customFormat="1">
      <c r="B885" s="225"/>
      <c r="C885" s="226"/>
      <c r="D885" s="221" t="s">
        <v>513</v>
      </c>
      <c r="E885" s="248" t="s">
        <v>23</v>
      </c>
      <c r="F885" s="249" t="s">
        <v>1406</v>
      </c>
      <c r="G885" s="226"/>
      <c r="H885" s="250">
        <v>2.8</v>
      </c>
      <c r="I885" s="231"/>
      <c r="J885" s="226"/>
      <c r="K885" s="226"/>
      <c r="L885" s="232"/>
      <c r="M885" s="233"/>
      <c r="N885" s="234"/>
      <c r="O885" s="234"/>
      <c r="P885" s="234"/>
      <c r="Q885" s="234"/>
      <c r="R885" s="234"/>
      <c r="S885" s="234"/>
      <c r="T885" s="235"/>
      <c r="AT885" s="236" t="s">
        <v>513</v>
      </c>
      <c r="AU885" s="236" t="s">
        <v>82</v>
      </c>
      <c r="AV885" s="12" t="s">
        <v>82</v>
      </c>
      <c r="AW885" s="12" t="s">
        <v>36</v>
      </c>
      <c r="AX885" s="12" t="s">
        <v>73</v>
      </c>
      <c r="AY885" s="236" t="s">
        <v>492</v>
      </c>
    </row>
    <row r="886" spans="2:65" s="14" customFormat="1">
      <c r="B886" s="251"/>
      <c r="C886" s="252"/>
      <c r="D886" s="227" t="s">
        <v>513</v>
      </c>
      <c r="E886" s="253" t="s">
        <v>23</v>
      </c>
      <c r="F886" s="254" t="s">
        <v>560</v>
      </c>
      <c r="G886" s="252"/>
      <c r="H886" s="255">
        <v>2.8</v>
      </c>
      <c r="I886" s="256"/>
      <c r="J886" s="252"/>
      <c r="K886" s="252"/>
      <c r="L886" s="257"/>
      <c r="M886" s="258"/>
      <c r="N886" s="259"/>
      <c r="O886" s="259"/>
      <c r="P886" s="259"/>
      <c r="Q886" s="259"/>
      <c r="R886" s="259"/>
      <c r="S886" s="259"/>
      <c r="T886" s="260"/>
      <c r="AT886" s="261" t="s">
        <v>513</v>
      </c>
      <c r="AU886" s="261" t="s">
        <v>82</v>
      </c>
      <c r="AV886" s="14" t="s">
        <v>502</v>
      </c>
      <c r="AW886" s="14" t="s">
        <v>36</v>
      </c>
      <c r="AX886" s="14" t="s">
        <v>80</v>
      </c>
      <c r="AY886" s="261" t="s">
        <v>492</v>
      </c>
    </row>
    <row r="887" spans="2:65" s="1" customFormat="1" ht="25.5" customHeight="1">
      <c r="B887" s="42"/>
      <c r="C887" s="209" t="s">
        <v>1407</v>
      </c>
      <c r="D887" s="209" t="s">
        <v>498</v>
      </c>
      <c r="E887" s="210" t="s">
        <v>1408</v>
      </c>
      <c r="F887" s="211" t="s">
        <v>1409</v>
      </c>
      <c r="G887" s="212" t="s">
        <v>180</v>
      </c>
      <c r="H887" s="213">
        <v>22.4</v>
      </c>
      <c r="I887" s="214"/>
      <c r="J887" s="215">
        <f>ROUND(I887*H887,2)</f>
        <v>0</v>
      </c>
      <c r="K887" s="211" t="s">
        <v>501</v>
      </c>
      <c r="L887" s="62"/>
      <c r="M887" s="216" t="s">
        <v>23</v>
      </c>
      <c r="N887" s="217" t="s">
        <v>44</v>
      </c>
      <c r="O887" s="43"/>
      <c r="P887" s="218">
        <f>O887*H887</f>
        <v>0</v>
      </c>
      <c r="Q887" s="218">
        <v>9.3999999999999997E-4</v>
      </c>
      <c r="R887" s="218">
        <f>Q887*H887</f>
        <v>2.1055999999999998E-2</v>
      </c>
      <c r="S887" s="218">
        <v>0</v>
      </c>
      <c r="T887" s="219">
        <f>S887*H887</f>
        <v>0</v>
      </c>
      <c r="AR887" s="25" t="s">
        <v>502</v>
      </c>
      <c r="AT887" s="25" t="s">
        <v>498</v>
      </c>
      <c r="AU887" s="25" t="s">
        <v>82</v>
      </c>
      <c r="AY887" s="25" t="s">
        <v>492</v>
      </c>
      <c r="BE887" s="220">
        <f>IF(N887="základní",J887,0)</f>
        <v>0</v>
      </c>
      <c r="BF887" s="220">
        <f>IF(N887="snížená",J887,0)</f>
        <v>0</v>
      </c>
      <c r="BG887" s="220">
        <f>IF(N887="zákl. přenesená",J887,0)</f>
        <v>0</v>
      </c>
      <c r="BH887" s="220">
        <f>IF(N887="sníž. přenesená",J887,0)</f>
        <v>0</v>
      </c>
      <c r="BI887" s="220">
        <f>IF(N887="nulová",J887,0)</f>
        <v>0</v>
      </c>
      <c r="BJ887" s="25" t="s">
        <v>80</v>
      </c>
      <c r="BK887" s="220">
        <f>ROUND(I887*H887,2)</f>
        <v>0</v>
      </c>
      <c r="BL887" s="25" t="s">
        <v>502</v>
      </c>
      <c r="BM887" s="25" t="s">
        <v>1410</v>
      </c>
    </row>
    <row r="888" spans="2:65" s="1" customFormat="1" ht="24">
      <c r="B888" s="42"/>
      <c r="C888" s="64"/>
      <c r="D888" s="221" t="s">
        <v>506</v>
      </c>
      <c r="E888" s="64"/>
      <c r="F888" s="222" t="s">
        <v>1411</v>
      </c>
      <c r="G888" s="64"/>
      <c r="H888" s="64"/>
      <c r="I888" s="177"/>
      <c r="J888" s="64"/>
      <c r="K888" s="64"/>
      <c r="L888" s="62"/>
      <c r="M888" s="223"/>
      <c r="N888" s="43"/>
      <c r="O888" s="43"/>
      <c r="P888" s="43"/>
      <c r="Q888" s="43"/>
      <c r="R888" s="43"/>
      <c r="S888" s="43"/>
      <c r="T888" s="79"/>
      <c r="AT888" s="25" t="s">
        <v>506</v>
      </c>
      <c r="AU888" s="25" t="s">
        <v>82</v>
      </c>
    </row>
    <row r="889" spans="2:65" s="1" customFormat="1" ht="36">
      <c r="B889" s="42"/>
      <c r="C889" s="64"/>
      <c r="D889" s="221" t="s">
        <v>509</v>
      </c>
      <c r="E889" s="64"/>
      <c r="F889" s="224" t="s">
        <v>1412</v>
      </c>
      <c r="G889" s="64"/>
      <c r="H889" s="64"/>
      <c r="I889" s="177"/>
      <c r="J889" s="64"/>
      <c r="K889" s="64"/>
      <c r="L889" s="62"/>
      <c r="M889" s="223"/>
      <c r="N889" s="43"/>
      <c r="O889" s="43"/>
      <c r="P889" s="43"/>
      <c r="Q889" s="43"/>
      <c r="R889" s="43"/>
      <c r="S889" s="43"/>
      <c r="T889" s="79"/>
      <c r="AT889" s="25" t="s">
        <v>509</v>
      </c>
      <c r="AU889" s="25" t="s">
        <v>82</v>
      </c>
    </row>
    <row r="890" spans="2:65" s="13" customFormat="1">
      <c r="B890" s="237"/>
      <c r="C890" s="238"/>
      <c r="D890" s="221" t="s">
        <v>513</v>
      </c>
      <c r="E890" s="239" t="s">
        <v>23</v>
      </c>
      <c r="F890" s="240" t="s">
        <v>1405</v>
      </c>
      <c r="G890" s="238"/>
      <c r="H890" s="241" t="s">
        <v>23</v>
      </c>
      <c r="I890" s="242"/>
      <c r="J890" s="238"/>
      <c r="K890" s="238"/>
      <c r="L890" s="243"/>
      <c r="M890" s="244"/>
      <c r="N890" s="245"/>
      <c r="O890" s="245"/>
      <c r="P890" s="245"/>
      <c r="Q890" s="245"/>
      <c r="R890" s="245"/>
      <c r="S890" s="245"/>
      <c r="T890" s="246"/>
      <c r="AT890" s="247" t="s">
        <v>513</v>
      </c>
      <c r="AU890" s="247" t="s">
        <v>82</v>
      </c>
      <c r="AV890" s="13" t="s">
        <v>80</v>
      </c>
      <c r="AW890" s="13" t="s">
        <v>36</v>
      </c>
      <c r="AX890" s="13" t="s">
        <v>73</v>
      </c>
      <c r="AY890" s="247" t="s">
        <v>492</v>
      </c>
    </row>
    <row r="891" spans="2:65" s="12" customFormat="1">
      <c r="B891" s="225"/>
      <c r="C891" s="226"/>
      <c r="D891" s="221" t="s">
        <v>513</v>
      </c>
      <c r="E891" s="248" t="s">
        <v>23</v>
      </c>
      <c r="F891" s="249" t="s">
        <v>1413</v>
      </c>
      <c r="G891" s="226"/>
      <c r="H891" s="250">
        <v>22.4</v>
      </c>
      <c r="I891" s="231"/>
      <c r="J891" s="226"/>
      <c r="K891" s="226"/>
      <c r="L891" s="232"/>
      <c r="M891" s="233"/>
      <c r="N891" s="234"/>
      <c r="O891" s="234"/>
      <c r="P891" s="234"/>
      <c r="Q891" s="234"/>
      <c r="R891" s="234"/>
      <c r="S891" s="234"/>
      <c r="T891" s="235"/>
      <c r="AT891" s="236" t="s">
        <v>513</v>
      </c>
      <c r="AU891" s="236" t="s">
        <v>82</v>
      </c>
      <c r="AV891" s="12" t="s">
        <v>82</v>
      </c>
      <c r="AW891" s="12" t="s">
        <v>36</v>
      </c>
      <c r="AX891" s="12" t="s">
        <v>73</v>
      </c>
      <c r="AY891" s="236" t="s">
        <v>492</v>
      </c>
    </row>
    <row r="892" spans="2:65" s="14" customFormat="1">
      <c r="B892" s="251"/>
      <c r="C892" s="252"/>
      <c r="D892" s="227" t="s">
        <v>513</v>
      </c>
      <c r="E892" s="253" t="s">
        <v>23</v>
      </c>
      <c r="F892" s="254" t="s">
        <v>560</v>
      </c>
      <c r="G892" s="252"/>
      <c r="H892" s="255">
        <v>22.4</v>
      </c>
      <c r="I892" s="256"/>
      <c r="J892" s="252"/>
      <c r="K892" s="252"/>
      <c r="L892" s="257"/>
      <c r="M892" s="258"/>
      <c r="N892" s="259"/>
      <c r="O892" s="259"/>
      <c r="P892" s="259"/>
      <c r="Q892" s="259"/>
      <c r="R892" s="259"/>
      <c r="S892" s="259"/>
      <c r="T892" s="260"/>
      <c r="AT892" s="261" t="s">
        <v>513</v>
      </c>
      <c r="AU892" s="261" t="s">
        <v>82</v>
      </c>
      <c r="AV892" s="14" t="s">
        <v>502</v>
      </c>
      <c r="AW892" s="14" t="s">
        <v>36</v>
      </c>
      <c r="AX892" s="14" t="s">
        <v>80</v>
      </c>
      <c r="AY892" s="261" t="s">
        <v>492</v>
      </c>
    </row>
    <row r="893" spans="2:65" s="1" customFormat="1" ht="25.5" customHeight="1">
      <c r="B893" s="42"/>
      <c r="C893" s="209" t="s">
        <v>1414</v>
      </c>
      <c r="D893" s="209" t="s">
        <v>498</v>
      </c>
      <c r="E893" s="210" t="s">
        <v>1415</v>
      </c>
      <c r="F893" s="211" t="s">
        <v>1416</v>
      </c>
      <c r="G893" s="212" t="s">
        <v>180</v>
      </c>
      <c r="H893" s="213">
        <v>22.4</v>
      </c>
      <c r="I893" s="214"/>
      <c r="J893" s="215">
        <f>ROUND(I893*H893,2)</f>
        <v>0</v>
      </c>
      <c r="K893" s="211" t="s">
        <v>501</v>
      </c>
      <c r="L893" s="62"/>
      <c r="M893" s="216" t="s">
        <v>23</v>
      </c>
      <c r="N893" s="217" t="s">
        <v>44</v>
      </c>
      <c r="O893" s="43"/>
      <c r="P893" s="218">
        <f>O893*H893</f>
        <v>0</v>
      </c>
      <c r="Q893" s="218">
        <v>0</v>
      </c>
      <c r="R893" s="218">
        <f>Q893*H893</f>
        <v>0</v>
      </c>
      <c r="S893" s="218">
        <v>0</v>
      </c>
      <c r="T893" s="219">
        <f>S893*H893</f>
        <v>0</v>
      </c>
      <c r="AR893" s="25" t="s">
        <v>502</v>
      </c>
      <c r="AT893" s="25" t="s">
        <v>498</v>
      </c>
      <c r="AU893" s="25" t="s">
        <v>82</v>
      </c>
      <c r="AY893" s="25" t="s">
        <v>492</v>
      </c>
      <c r="BE893" s="220">
        <f>IF(N893="základní",J893,0)</f>
        <v>0</v>
      </c>
      <c r="BF893" s="220">
        <f>IF(N893="snížená",J893,0)</f>
        <v>0</v>
      </c>
      <c r="BG893" s="220">
        <f>IF(N893="zákl. přenesená",J893,0)</f>
        <v>0</v>
      </c>
      <c r="BH893" s="220">
        <f>IF(N893="sníž. přenesená",J893,0)</f>
        <v>0</v>
      </c>
      <c r="BI893" s="220">
        <f>IF(N893="nulová",J893,0)</f>
        <v>0</v>
      </c>
      <c r="BJ893" s="25" t="s">
        <v>80</v>
      </c>
      <c r="BK893" s="220">
        <f>ROUND(I893*H893,2)</f>
        <v>0</v>
      </c>
      <c r="BL893" s="25" t="s">
        <v>502</v>
      </c>
      <c r="BM893" s="25" t="s">
        <v>1417</v>
      </c>
    </row>
    <row r="894" spans="2:65" s="1" customFormat="1" ht="24">
      <c r="B894" s="42"/>
      <c r="C894" s="64"/>
      <c r="D894" s="221" t="s">
        <v>506</v>
      </c>
      <c r="E894" s="64"/>
      <c r="F894" s="222" t="s">
        <v>1418</v>
      </c>
      <c r="G894" s="64"/>
      <c r="H894" s="64"/>
      <c r="I894" s="177"/>
      <c r="J894" s="64"/>
      <c r="K894" s="64"/>
      <c r="L894" s="62"/>
      <c r="M894" s="223"/>
      <c r="N894" s="43"/>
      <c r="O894" s="43"/>
      <c r="P894" s="43"/>
      <c r="Q894" s="43"/>
      <c r="R894" s="43"/>
      <c r="S894" s="43"/>
      <c r="T894" s="79"/>
      <c r="AT894" s="25" t="s">
        <v>506</v>
      </c>
      <c r="AU894" s="25" t="s">
        <v>82</v>
      </c>
    </row>
    <row r="895" spans="2:65" s="1" customFormat="1" ht="36">
      <c r="B895" s="42"/>
      <c r="C895" s="64"/>
      <c r="D895" s="227" t="s">
        <v>509</v>
      </c>
      <c r="E895" s="64"/>
      <c r="F895" s="273" t="s">
        <v>1412</v>
      </c>
      <c r="G895" s="64"/>
      <c r="H895" s="64"/>
      <c r="I895" s="177"/>
      <c r="J895" s="64"/>
      <c r="K895" s="64"/>
      <c r="L895" s="62"/>
      <c r="M895" s="223"/>
      <c r="N895" s="43"/>
      <c r="O895" s="43"/>
      <c r="P895" s="43"/>
      <c r="Q895" s="43"/>
      <c r="R895" s="43"/>
      <c r="S895" s="43"/>
      <c r="T895" s="79"/>
      <c r="AT895" s="25" t="s">
        <v>509</v>
      </c>
      <c r="AU895" s="25" t="s">
        <v>82</v>
      </c>
    </row>
    <row r="896" spans="2:65" s="1" customFormat="1" ht="25.5" customHeight="1">
      <c r="B896" s="42"/>
      <c r="C896" s="209" t="s">
        <v>1419</v>
      </c>
      <c r="D896" s="209" t="s">
        <v>498</v>
      </c>
      <c r="E896" s="210" t="s">
        <v>1420</v>
      </c>
      <c r="F896" s="211" t="s">
        <v>1421</v>
      </c>
      <c r="G896" s="212" t="s">
        <v>795</v>
      </c>
      <c r="H896" s="213">
        <v>0.42</v>
      </c>
      <c r="I896" s="214"/>
      <c r="J896" s="215">
        <f>ROUND(I896*H896,2)</f>
        <v>0</v>
      </c>
      <c r="K896" s="211" t="s">
        <v>501</v>
      </c>
      <c r="L896" s="62"/>
      <c r="M896" s="216" t="s">
        <v>23</v>
      </c>
      <c r="N896" s="217" t="s">
        <v>44</v>
      </c>
      <c r="O896" s="43"/>
      <c r="P896" s="218">
        <f>O896*H896</f>
        <v>0</v>
      </c>
      <c r="Q896" s="218">
        <v>1.05037</v>
      </c>
      <c r="R896" s="218">
        <f>Q896*H896</f>
        <v>0.44115539999999998</v>
      </c>
      <c r="S896" s="218">
        <v>0</v>
      </c>
      <c r="T896" s="219">
        <f>S896*H896</f>
        <v>0</v>
      </c>
      <c r="AR896" s="25" t="s">
        <v>502</v>
      </c>
      <c r="AT896" s="25" t="s">
        <v>498</v>
      </c>
      <c r="AU896" s="25" t="s">
        <v>82</v>
      </c>
      <c r="AY896" s="25" t="s">
        <v>492</v>
      </c>
      <c r="BE896" s="220">
        <f>IF(N896="základní",J896,0)</f>
        <v>0</v>
      </c>
      <c r="BF896" s="220">
        <f>IF(N896="snížená",J896,0)</f>
        <v>0</v>
      </c>
      <c r="BG896" s="220">
        <f>IF(N896="zákl. přenesená",J896,0)</f>
        <v>0</v>
      </c>
      <c r="BH896" s="220">
        <f>IF(N896="sníž. přenesená",J896,0)</f>
        <v>0</v>
      </c>
      <c r="BI896" s="220">
        <f>IF(N896="nulová",J896,0)</f>
        <v>0</v>
      </c>
      <c r="BJ896" s="25" t="s">
        <v>80</v>
      </c>
      <c r="BK896" s="220">
        <f>ROUND(I896*H896,2)</f>
        <v>0</v>
      </c>
      <c r="BL896" s="25" t="s">
        <v>502</v>
      </c>
      <c r="BM896" s="25" t="s">
        <v>1422</v>
      </c>
    </row>
    <row r="897" spans="2:65" s="1" customFormat="1" ht="24">
      <c r="B897" s="42"/>
      <c r="C897" s="64"/>
      <c r="D897" s="221" t="s">
        <v>506</v>
      </c>
      <c r="E897" s="64"/>
      <c r="F897" s="222" t="s">
        <v>1423</v>
      </c>
      <c r="G897" s="64"/>
      <c r="H897" s="64"/>
      <c r="I897" s="177"/>
      <c r="J897" s="64"/>
      <c r="K897" s="64"/>
      <c r="L897" s="62"/>
      <c r="M897" s="223"/>
      <c r="N897" s="43"/>
      <c r="O897" s="43"/>
      <c r="P897" s="43"/>
      <c r="Q897" s="43"/>
      <c r="R897" s="43"/>
      <c r="S897" s="43"/>
      <c r="T897" s="79"/>
      <c r="AT897" s="25" t="s">
        <v>506</v>
      </c>
      <c r="AU897" s="25" t="s">
        <v>82</v>
      </c>
    </row>
    <row r="898" spans="2:65" s="13" customFormat="1">
      <c r="B898" s="237"/>
      <c r="C898" s="238"/>
      <c r="D898" s="221" t="s">
        <v>513</v>
      </c>
      <c r="E898" s="239" t="s">
        <v>23</v>
      </c>
      <c r="F898" s="240" t="s">
        <v>1424</v>
      </c>
      <c r="G898" s="238"/>
      <c r="H898" s="241" t="s">
        <v>23</v>
      </c>
      <c r="I898" s="242"/>
      <c r="J898" s="238"/>
      <c r="K898" s="238"/>
      <c r="L898" s="243"/>
      <c r="M898" s="244"/>
      <c r="N898" s="245"/>
      <c r="O898" s="245"/>
      <c r="P898" s="245"/>
      <c r="Q898" s="245"/>
      <c r="R898" s="245"/>
      <c r="S898" s="245"/>
      <c r="T898" s="246"/>
      <c r="AT898" s="247" t="s">
        <v>513</v>
      </c>
      <c r="AU898" s="247" t="s">
        <v>82</v>
      </c>
      <c r="AV898" s="13" t="s">
        <v>80</v>
      </c>
      <c r="AW898" s="13" t="s">
        <v>36</v>
      </c>
      <c r="AX898" s="13" t="s">
        <v>73</v>
      </c>
      <c r="AY898" s="247" t="s">
        <v>492</v>
      </c>
    </row>
    <row r="899" spans="2:65" s="12" customFormat="1">
      <c r="B899" s="225"/>
      <c r="C899" s="226"/>
      <c r="D899" s="221" t="s">
        <v>513</v>
      </c>
      <c r="E899" s="248" t="s">
        <v>23</v>
      </c>
      <c r="F899" s="249" t="s">
        <v>1425</v>
      </c>
      <c r="G899" s="226"/>
      <c r="H899" s="250">
        <v>0.42</v>
      </c>
      <c r="I899" s="231"/>
      <c r="J899" s="226"/>
      <c r="K899" s="226"/>
      <c r="L899" s="232"/>
      <c r="M899" s="233"/>
      <c r="N899" s="234"/>
      <c r="O899" s="234"/>
      <c r="P899" s="234"/>
      <c r="Q899" s="234"/>
      <c r="R899" s="234"/>
      <c r="S899" s="234"/>
      <c r="T899" s="235"/>
      <c r="AT899" s="236" t="s">
        <v>513</v>
      </c>
      <c r="AU899" s="236" t="s">
        <v>82</v>
      </c>
      <c r="AV899" s="12" t="s">
        <v>82</v>
      </c>
      <c r="AW899" s="12" t="s">
        <v>36</v>
      </c>
      <c r="AX899" s="12" t="s">
        <v>73</v>
      </c>
      <c r="AY899" s="236" t="s">
        <v>492</v>
      </c>
    </row>
    <row r="900" spans="2:65" s="14" customFormat="1">
      <c r="B900" s="251"/>
      <c r="C900" s="252"/>
      <c r="D900" s="227" t="s">
        <v>513</v>
      </c>
      <c r="E900" s="253" t="s">
        <v>23</v>
      </c>
      <c r="F900" s="254" t="s">
        <v>560</v>
      </c>
      <c r="G900" s="252"/>
      <c r="H900" s="255">
        <v>0.42</v>
      </c>
      <c r="I900" s="256"/>
      <c r="J900" s="252"/>
      <c r="K900" s="252"/>
      <c r="L900" s="257"/>
      <c r="M900" s="258"/>
      <c r="N900" s="259"/>
      <c r="O900" s="259"/>
      <c r="P900" s="259"/>
      <c r="Q900" s="259"/>
      <c r="R900" s="259"/>
      <c r="S900" s="259"/>
      <c r="T900" s="260"/>
      <c r="AT900" s="261" t="s">
        <v>513</v>
      </c>
      <c r="AU900" s="261" t="s">
        <v>82</v>
      </c>
      <c r="AV900" s="14" t="s">
        <v>502</v>
      </c>
      <c r="AW900" s="14" t="s">
        <v>36</v>
      </c>
      <c r="AX900" s="14" t="s">
        <v>80</v>
      </c>
      <c r="AY900" s="261" t="s">
        <v>492</v>
      </c>
    </row>
    <row r="901" spans="2:65" s="1" customFormat="1" ht="16.5" customHeight="1">
      <c r="B901" s="42"/>
      <c r="C901" s="209" t="s">
        <v>1426</v>
      </c>
      <c r="D901" s="209" t="s">
        <v>498</v>
      </c>
      <c r="E901" s="210" t="s">
        <v>1427</v>
      </c>
      <c r="F901" s="211" t="s">
        <v>1428</v>
      </c>
      <c r="G901" s="212" t="s">
        <v>180</v>
      </c>
      <c r="H901" s="213">
        <v>120</v>
      </c>
      <c r="I901" s="214"/>
      <c r="J901" s="215">
        <f>ROUND(I901*H901,2)</f>
        <v>0</v>
      </c>
      <c r="K901" s="211" t="s">
        <v>501</v>
      </c>
      <c r="L901" s="62"/>
      <c r="M901" s="216" t="s">
        <v>23</v>
      </c>
      <c r="N901" s="217" t="s">
        <v>44</v>
      </c>
      <c r="O901" s="43"/>
      <c r="P901" s="218">
        <f>O901*H901</f>
        <v>0</v>
      </c>
      <c r="Q901" s="218">
        <v>0.17818000000000001</v>
      </c>
      <c r="R901" s="218">
        <f>Q901*H901</f>
        <v>21.381599999999999</v>
      </c>
      <c r="S901" s="218">
        <v>0</v>
      </c>
      <c r="T901" s="219">
        <f>S901*H901</f>
        <v>0</v>
      </c>
      <c r="AR901" s="25" t="s">
        <v>502</v>
      </c>
      <c r="AT901" s="25" t="s">
        <v>498</v>
      </c>
      <c r="AU901" s="25" t="s">
        <v>82</v>
      </c>
      <c r="AY901" s="25" t="s">
        <v>492</v>
      </c>
      <c r="BE901" s="220">
        <f>IF(N901="základní",J901,0)</f>
        <v>0</v>
      </c>
      <c r="BF901" s="220">
        <f>IF(N901="snížená",J901,0)</f>
        <v>0</v>
      </c>
      <c r="BG901" s="220">
        <f>IF(N901="zákl. přenesená",J901,0)</f>
        <v>0</v>
      </c>
      <c r="BH901" s="220">
        <f>IF(N901="sníž. přenesená",J901,0)</f>
        <v>0</v>
      </c>
      <c r="BI901" s="220">
        <f>IF(N901="nulová",J901,0)</f>
        <v>0</v>
      </c>
      <c r="BJ901" s="25" t="s">
        <v>80</v>
      </c>
      <c r="BK901" s="220">
        <f>ROUND(I901*H901,2)</f>
        <v>0</v>
      </c>
      <c r="BL901" s="25" t="s">
        <v>502</v>
      </c>
      <c r="BM901" s="25" t="s">
        <v>1429</v>
      </c>
    </row>
    <row r="902" spans="2:65" s="1" customFormat="1" ht="24">
      <c r="B902" s="42"/>
      <c r="C902" s="64"/>
      <c r="D902" s="221" t="s">
        <v>506</v>
      </c>
      <c r="E902" s="64"/>
      <c r="F902" s="222" t="s">
        <v>1430</v>
      </c>
      <c r="G902" s="64"/>
      <c r="H902" s="64"/>
      <c r="I902" s="177"/>
      <c r="J902" s="64"/>
      <c r="K902" s="64"/>
      <c r="L902" s="62"/>
      <c r="M902" s="223"/>
      <c r="N902" s="43"/>
      <c r="O902" s="43"/>
      <c r="P902" s="43"/>
      <c r="Q902" s="43"/>
      <c r="R902" s="43"/>
      <c r="S902" s="43"/>
      <c r="T902" s="79"/>
      <c r="AT902" s="25" t="s">
        <v>506</v>
      </c>
      <c r="AU902" s="25" t="s">
        <v>82</v>
      </c>
    </row>
    <row r="903" spans="2:65" s="12" customFormat="1">
      <c r="B903" s="225"/>
      <c r="C903" s="226"/>
      <c r="D903" s="227" t="s">
        <v>513</v>
      </c>
      <c r="E903" s="228" t="s">
        <v>23</v>
      </c>
      <c r="F903" s="229" t="s">
        <v>1431</v>
      </c>
      <c r="G903" s="226"/>
      <c r="H903" s="230">
        <v>120</v>
      </c>
      <c r="I903" s="231"/>
      <c r="J903" s="226"/>
      <c r="K903" s="226"/>
      <c r="L903" s="232"/>
      <c r="M903" s="233"/>
      <c r="N903" s="234"/>
      <c r="O903" s="234"/>
      <c r="P903" s="234"/>
      <c r="Q903" s="234"/>
      <c r="R903" s="234"/>
      <c r="S903" s="234"/>
      <c r="T903" s="235"/>
      <c r="AT903" s="236" t="s">
        <v>513</v>
      </c>
      <c r="AU903" s="236" t="s">
        <v>82</v>
      </c>
      <c r="AV903" s="12" t="s">
        <v>82</v>
      </c>
      <c r="AW903" s="12" t="s">
        <v>36</v>
      </c>
      <c r="AX903" s="12" t="s">
        <v>80</v>
      </c>
      <c r="AY903" s="236" t="s">
        <v>492</v>
      </c>
    </row>
    <row r="904" spans="2:65" s="1" customFormat="1" ht="16.5" customHeight="1">
      <c r="B904" s="42"/>
      <c r="C904" s="209" t="s">
        <v>1432</v>
      </c>
      <c r="D904" s="209" t="s">
        <v>498</v>
      </c>
      <c r="E904" s="210" t="s">
        <v>1433</v>
      </c>
      <c r="F904" s="211" t="s">
        <v>1434</v>
      </c>
      <c r="G904" s="212" t="s">
        <v>632</v>
      </c>
      <c r="H904" s="213">
        <v>1.641</v>
      </c>
      <c r="I904" s="214"/>
      <c r="J904" s="215">
        <f>ROUND(I904*H904,2)</f>
        <v>0</v>
      </c>
      <c r="K904" s="211" t="s">
        <v>501</v>
      </c>
      <c r="L904" s="62"/>
      <c r="M904" s="216" t="s">
        <v>23</v>
      </c>
      <c r="N904" s="217" t="s">
        <v>44</v>
      </c>
      <c r="O904" s="43"/>
      <c r="P904" s="218">
        <f>O904*H904</f>
        <v>0</v>
      </c>
      <c r="Q904" s="218">
        <v>2.5960999999999999</v>
      </c>
      <c r="R904" s="218">
        <f>Q904*H904</f>
        <v>4.2602000999999996</v>
      </c>
      <c r="S904" s="218">
        <v>0</v>
      </c>
      <c r="T904" s="219">
        <f>S904*H904</f>
        <v>0</v>
      </c>
      <c r="AR904" s="25" t="s">
        <v>502</v>
      </c>
      <c r="AT904" s="25" t="s">
        <v>498</v>
      </c>
      <c r="AU904" s="25" t="s">
        <v>82</v>
      </c>
      <c r="AY904" s="25" t="s">
        <v>492</v>
      </c>
      <c r="BE904" s="220">
        <f>IF(N904="základní",J904,0)</f>
        <v>0</v>
      </c>
      <c r="BF904" s="220">
        <f>IF(N904="snížená",J904,0)</f>
        <v>0</v>
      </c>
      <c r="BG904" s="220">
        <f>IF(N904="zákl. přenesená",J904,0)</f>
        <v>0</v>
      </c>
      <c r="BH904" s="220">
        <f>IF(N904="sníž. přenesená",J904,0)</f>
        <v>0</v>
      </c>
      <c r="BI904" s="220">
        <f>IF(N904="nulová",J904,0)</f>
        <v>0</v>
      </c>
      <c r="BJ904" s="25" t="s">
        <v>80</v>
      </c>
      <c r="BK904" s="220">
        <f>ROUND(I904*H904,2)</f>
        <v>0</v>
      </c>
      <c r="BL904" s="25" t="s">
        <v>502</v>
      </c>
      <c r="BM904" s="25" t="s">
        <v>1435</v>
      </c>
    </row>
    <row r="905" spans="2:65" s="1" customFormat="1">
      <c r="B905" s="42"/>
      <c r="C905" s="64"/>
      <c r="D905" s="221" t="s">
        <v>506</v>
      </c>
      <c r="E905" s="64"/>
      <c r="F905" s="222" t="s">
        <v>1434</v>
      </c>
      <c r="G905" s="64"/>
      <c r="H905" s="64"/>
      <c r="I905" s="177"/>
      <c r="J905" s="64"/>
      <c r="K905" s="64"/>
      <c r="L905" s="62"/>
      <c r="M905" s="223"/>
      <c r="N905" s="43"/>
      <c r="O905" s="43"/>
      <c r="P905" s="43"/>
      <c r="Q905" s="43"/>
      <c r="R905" s="43"/>
      <c r="S905" s="43"/>
      <c r="T905" s="79"/>
      <c r="AT905" s="25" t="s">
        <v>506</v>
      </c>
      <c r="AU905" s="25" t="s">
        <v>82</v>
      </c>
    </row>
    <row r="906" spans="2:65" s="1" customFormat="1" ht="36">
      <c r="B906" s="42"/>
      <c r="C906" s="64"/>
      <c r="D906" s="221" t="s">
        <v>509</v>
      </c>
      <c r="E906" s="64"/>
      <c r="F906" s="224" t="s">
        <v>1436</v>
      </c>
      <c r="G906" s="64"/>
      <c r="H906" s="64"/>
      <c r="I906" s="177"/>
      <c r="J906" s="64"/>
      <c r="K906" s="64"/>
      <c r="L906" s="62"/>
      <c r="M906" s="223"/>
      <c r="N906" s="43"/>
      <c r="O906" s="43"/>
      <c r="P906" s="43"/>
      <c r="Q906" s="43"/>
      <c r="R906" s="43"/>
      <c r="S906" s="43"/>
      <c r="T906" s="79"/>
      <c r="AT906" s="25" t="s">
        <v>509</v>
      </c>
      <c r="AU906" s="25" t="s">
        <v>82</v>
      </c>
    </row>
    <row r="907" spans="2:65" s="13" customFormat="1" ht="24">
      <c r="B907" s="237"/>
      <c r="C907" s="238"/>
      <c r="D907" s="221" t="s">
        <v>513</v>
      </c>
      <c r="E907" s="239" t="s">
        <v>23</v>
      </c>
      <c r="F907" s="240" t="s">
        <v>1437</v>
      </c>
      <c r="G907" s="238"/>
      <c r="H907" s="241" t="s">
        <v>23</v>
      </c>
      <c r="I907" s="242"/>
      <c r="J907" s="238"/>
      <c r="K907" s="238"/>
      <c r="L907" s="243"/>
      <c r="M907" s="244"/>
      <c r="N907" s="245"/>
      <c r="O907" s="245"/>
      <c r="P907" s="245"/>
      <c r="Q907" s="245"/>
      <c r="R907" s="245"/>
      <c r="S907" s="245"/>
      <c r="T907" s="246"/>
      <c r="AT907" s="247" t="s">
        <v>513</v>
      </c>
      <c r="AU907" s="247" t="s">
        <v>82</v>
      </c>
      <c r="AV907" s="13" t="s">
        <v>80</v>
      </c>
      <c r="AW907" s="13" t="s">
        <v>36</v>
      </c>
      <c r="AX907" s="13" t="s">
        <v>73</v>
      </c>
      <c r="AY907" s="247" t="s">
        <v>492</v>
      </c>
    </row>
    <row r="908" spans="2:65" s="12" customFormat="1">
      <c r="B908" s="225"/>
      <c r="C908" s="226"/>
      <c r="D908" s="221" t="s">
        <v>513</v>
      </c>
      <c r="E908" s="248" t="s">
        <v>23</v>
      </c>
      <c r="F908" s="249" t="s">
        <v>1438</v>
      </c>
      <c r="G908" s="226"/>
      <c r="H908" s="250">
        <v>1.641</v>
      </c>
      <c r="I908" s="231"/>
      <c r="J908" s="226"/>
      <c r="K908" s="226"/>
      <c r="L908" s="232"/>
      <c r="M908" s="233"/>
      <c r="N908" s="234"/>
      <c r="O908" s="234"/>
      <c r="P908" s="234"/>
      <c r="Q908" s="234"/>
      <c r="R908" s="234"/>
      <c r="S908" s="234"/>
      <c r="T908" s="235"/>
      <c r="AT908" s="236" t="s">
        <v>513</v>
      </c>
      <c r="AU908" s="236" t="s">
        <v>82</v>
      </c>
      <c r="AV908" s="12" t="s">
        <v>82</v>
      </c>
      <c r="AW908" s="12" t="s">
        <v>36</v>
      </c>
      <c r="AX908" s="12" t="s">
        <v>73</v>
      </c>
      <c r="AY908" s="236" t="s">
        <v>492</v>
      </c>
    </row>
    <row r="909" spans="2:65" s="14" customFormat="1">
      <c r="B909" s="251"/>
      <c r="C909" s="252"/>
      <c r="D909" s="221" t="s">
        <v>513</v>
      </c>
      <c r="E909" s="275" t="s">
        <v>23</v>
      </c>
      <c r="F909" s="276" t="s">
        <v>560</v>
      </c>
      <c r="G909" s="252"/>
      <c r="H909" s="277">
        <v>1.641</v>
      </c>
      <c r="I909" s="256"/>
      <c r="J909" s="252"/>
      <c r="K909" s="252"/>
      <c r="L909" s="257"/>
      <c r="M909" s="258"/>
      <c r="N909" s="259"/>
      <c r="O909" s="259"/>
      <c r="P909" s="259"/>
      <c r="Q909" s="259"/>
      <c r="R909" s="259"/>
      <c r="S909" s="259"/>
      <c r="T909" s="260"/>
      <c r="AT909" s="261" t="s">
        <v>513</v>
      </c>
      <c r="AU909" s="261" t="s">
        <v>82</v>
      </c>
      <c r="AV909" s="14" t="s">
        <v>502</v>
      </c>
      <c r="AW909" s="14" t="s">
        <v>36</v>
      </c>
      <c r="AX909" s="14" t="s">
        <v>80</v>
      </c>
      <c r="AY909" s="261" t="s">
        <v>492</v>
      </c>
    </row>
    <row r="910" spans="2:65" s="11" customFormat="1" ht="29.85" customHeight="1">
      <c r="B910" s="192"/>
      <c r="C910" s="193"/>
      <c r="D910" s="206" t="s">
        <v>72</v>
      </c>
      <c r="E910" s="207" t="s">
        <v>502</v>
      </c>
      <c r="F910" s="207" t="s">
        <v>1439</v>
      </c>
      <c r="G910" s="193"/>
      <c r="H910" s="193"/>
      <c r="I910" s="196"/>
      <c r="J910" s="208">
        <f>BK910</f>
        <v>0</v>
      </c>
      <c r="K910" s="193"/>
      <c r="L910" s="198"/>
      <c r="M910" s="199"/>
      <c r="N910" s="200"/>
      <c r="O910" s="200"/>
      <c r="P910" s="201">
        <f>SUM(P911:P1045)</f>
        <v>0</v>
      </c>
      <c r="Q910" s="200"/>
      <c r="R910" s="201">
        <f>SUM(R911:R1045)</f>
        <v>406.41165596999991</v>
      </c>
      <c r="S910" s="200"/>
      <c r="T910" s="202">
        <f>SUM(T911:T1045)</f>
        <v>0</v>
      </c>
      <c r="AR910" s="203" t="s">
        <v>80</v>
      </c>
      <c r="AT910" s="204" t="s">
        <v>72</v>
      </c>
      <c r="AU910" s="204" t="s">
        <v>80</v>
      </c>
      <c r="AY910" s="203" t="s">
        <v>492</v>
      </c>
      <c r="BK910" s="205">
        <f>SUM(BK911:BK1045)</f>
        <v>0</v>
      </c>
    </row>
    <row r="911" spans="2:65" s="1" customFormat="1" ht="16.5" customHeight="1">
      <c r="B911" s="42"/>
      <c r="C911" s="209" t="s">
        <v>1440</v>
      </c>
      <c r="D911" s="209" t="s">
        <v>498</v>
      </c>
      <c r="E911" s="210" t="s">
        <v>1441</v>
      </c>
      <c r="F911" s="211" t="s">
        <v>1442</v>
      </c>
      <c r="G911" s="212" t="s">
        <v>1025</v>
      </c>
      <c r="H911" s="213">
        <v>253</v>
      </c>
      <c r="I911" s="214"/>
      <c r="J911" s="215">
        <f>ROUND(I911*H911,2)</f>
        <v>0</v>
      </c>
      <c r="K911" s="211" t="s">
        <v>501</v>
      </c>
      <c r="L911" s="62"/>
      <c r="M911" s="216" t="s">
        <v>23</v>
      </c>
      <c r="N911" s="217" t="s">
        <v>44</v>
      </c>
      <c r="O911" s="43"/>
      <c r="P911" s="218">
        <f>O911*H911</f>
        <v>0</v>
      </c>
      <c r="Q911" s="218">
        <v>2.2899999999999999E-3</v>
      </c>
      <c r="R911" s="218">
        <f>Q911*H911</f>
        <v>0.57936999999999994</v>
      </c>
      <c r="S911" s="218">
        <v>0</v>
      </c>
      <c r="T911" s="219">
        <f>S911*H911</f>
        <v>0</v>
      </c>
      <c r="AR911" s="25" t="s">
        <v>502</v>
      </c>
      <c r="AT911" s="25" t="s">
        <v>498</v>
      </c>
      <c r="AU911" s="25" t="s">
        <v>82</v>
      </c>
      <c r="AY911" s="25" t="s">
        <v>492</v>
      </c>
      <c r="BE911" s="220">
        <f>IF(N911="základní",J911,0)</f>
        <v>0</v>
      </c>
      <c r="BF911" s="220">
        <f>IF(N911="snížená",J911,0)</f>
        <v>0</v>
      </c>
      <c r="BG911" s="220">
        <f>IF(N911="zákl. přenesená",J911,0)</f>
        <v>0</v>
      </c>
      <c r="BH911" s="220">
        <f>IF(N911="sníž. přenesená",J911,0)</f>
        <v>0</v>
      </c>
      <c r="BI911" s="220">
        <f>IF(N911="nulová",J911,0)</f>
        <v>0</v>
      </c>
      <c r="BJ911" s="25" t="s">
        <v>80</v>
      </c>
      <c r="BK911" s="220">
        <f>ROUND(I911*H911,2)</f>
        <v>0</v>
      </c>
      <c r="BL911" s="25" t="s">
        <v>502</v>
      </c>
      <c r="BM911" s="25" t="s">
        <v>1443</v>
      </c>
    </row>
    <row r="912" spans="2:65" s="1" customFormat="1" ht="24">
      <c r="B912" s="42"/>
      <c r="C912" s="64"/>
      <c r="D912" s="221" t="s">
        <v>506</v>
      </c>
      <c r="E912" s="64"/>
      <c r="F912" s="222" t="s">
        <v>1444</v>
      </c>
      <c r="G912" s="64"/>
      <c r="H912" s="64"/>
      <c r="I912" s="177"/>
      <c r="J912" s="64"/>
      <c r="K912" s="64"/>
      <c r="L912" s="62"/>
      <c r="M912" s="223"/>
      <c r="N912" s="43"/>
      <c r="O912" s="43"/>
      <c r="P912" s="43"/>
      <c r="Q912" s="43"/>
      <c r="R912" s="43"/>
      <c r="S912" s="43"/>
      <c r="T912" s="79"/>
      <c r="AT912" s="25" t="s">
        <v>506</v>
      </c>
      <c r="AU912" s="25" t="s">
        <v>82</v>
      </c>
    </row>
    <row r="913" spans="2:65" s="1" customFormat="1" ht="60">
      <c r="B913" s="42"/>
      <c r="C913" s="64"/>
      <c r="D913" s="221" t="s">
        <v>509</v>
      </c>
      <c r="E913" s="64"/>
      <c r="F913" s="224" t="s">
        <v>1445</v>
      </c>
      <c r="G913" s="64"/>
      <c r="H913" s="64"/>
      <c r="I913" s="177"/>
      <c r="J913" s="64"/>
      <c r="K913" s="64"/>
      <c r="L913" s="62"/>
      <c r="M913" s="223"/>
      <c r="N913" s="43"/>
      <c r="O913" s="43"/>
      <c r="P913" s="43"/>
      <c r="Q913" s="43"/>
      <c r="R913" s="43"/>
      <c r="S913" s="43"/>
      <c r="T913" s="79"/>
      <c r="AT913" s="25" t="s">
        <v>509</v>
      </c>
      <c r="AU913" s="25" t="s">
        <v>82</v>
      </c>
    </row>
    <row r="914" spans="2:65" s="13" customFormat="1">
      <c r="B914" s="237"/>
      <c r="C914" s="238"/>
      <c r="D914" s="221" t="s">
        <v>513</v>
      </c>
      <c r="E914" s="239" t="s">
        <v>23</v>
      </c>
      <c r="F914" s="240" t="s">
        <v>1446</v>
      </c>
      <c r="G914" s="238"/>
      <c r="H914" s="241" t="s">
        <v>23</v>
      </c>
      <c r="I914" s="242"/>
      <c r="J914" s="238"/>
      <c r="K914" s="238"/>
      <c r="L914" s="243"/>
      <c r="M914" s="244"/>
      <c r="N914" s="245"/>
      <c r="O914" s="245"/>
      <c r="P914" s="245"/>
      <c r="Q914" s="245"/>
      <c r="R914" s="245"/>
      <c r="S914" s="245"/>
      <c r="T914" s="246"/>
      <c r="AT914" s="247" t="s">
        <v>513</v>
      </c>
      <c r="AU914" s="247" t="s">
        <v>82</v>
      </c>
      <c r="AV914" s="13" t="s">
        <v>80</v>
      </c>
      <c r="AW914" s="13" t="s">
        <v>36</v>
      </c>
      <c r="AX914" s="13" t="s">
        <v>73</v>
      </c>
      <c r="AY914" s="247" t="s">
        <v>492</v>
      </c>
    </row>
    <row r="915" spans="2:65" s="12" customFormat="1">
      <c r="B915" s="225"/>
      <c r="C915" s="226"/>
      <c r="D915" s="221" t="s">
        <v>513</v>
      </c>
      <c r="E915" s="248" t="s">
        <v>23</v>
      </c>
      <c r="F915" s="249" t="s">
        <v>1447</v>
      </c>
      <c r="G915" s="226"/>
      <c r="H915" s="250">
        <v>253</v>
      </c>
      <c r="I915" s="231"/>
      <c r="J915" s="226"/>
      <c r="K915" s="226"/>
      <c r="L915" s="232"/>
      <c r="M915" s="233"/>
      <c r="N915" s="234"/>
      <c r="O915" s="234"/>
      <c r="P915" s="234"/>
      <c r="Q915" s="234"/>
      <c r="R915" s="234"/>
      <c r="S915" s="234"/>
      <c r="T915" s="235"/>
      <c r="AT915" s="236" t="s">
        <v>513</v>
      </c>
      <c r="AU915" s="236" t="s">
        <v>82</v>
      </c>
      <c r="AV915" s="12" t="s">
        <v>82</v>
      </c>
      <c r="AW915" s="12" t="s">
        <v>36</v>
      </c>
      <c r="AX915" s="12" t="s">
        <v>73</v>
      </c>
      <c r="AY915" s="236" t="s">
        <v>492</v>
      </c>
    </row>
    <row r="916" spans="2:65" s="14" customFormat="1">
      <c r="B916" s="251"/>
      <c r="C916" s="252"/>
      <c r="D916" s="227" t="s">
        <v>513</v>
      </c>
      <c r="E916" s="253" t="s">
        <v>23</v>
      </c>
      <c r="F916" s="254" t="s">
        <v>560</v>
      </c>
      <c r="G916" s="252"/>
      <c r="H916" s="255">
        <v>253</v>
      </c>
      <c r="I916" s="256"/>
      <c r="J916" s="252"/>
      <c r="K916" s="252"/>
      <c r="L916" s="257"/>
      <c r="M916" s="258"/>
      <c r="N916" s="259"/>
      <c r="O916" s="259"/>
      <c r="P916" s="259"/>
      <c r="Q916" s="259"/>
      <c r="R916" s="259"/>
      <c r="S916" s="259"/>
      <c r="T916" s="260"/>
      <c r="AT916" s="261" t="s">
        <v>513</v>
      </c>
      <c r="AU916" s="261" t="s">
        <v>82</v>
      </c>
      <c r="AV916" s="14" t="s">
        <v>502</v>
      </c>
      <c r="AW916" s="14" t="s">
        <v>36</v>
      </c>
      <c r="AX916" s="14" t="s">
        <v>80</v>
      </c>
      <c r="AY916" s="261" t="s">
        <v>492</v>
      </c>
    </row>
    <row r="917" spans="2:65" s="1" customFormat="1" ht="16.5" customHeight="1">
      <c r="B917" s="42"/>
      <c r="C917" s="278" t="s">
        <v>1448</v>
      </c>
      <c r="D917" s="278" t="s">
        <v>1110</v>
      </c>
      <c r="E917" s="279" t="s">
        <v>1449</v>
      </c>
      <c r="F917" s="280" t="s">
        <v>1450</v>
      </c>
      <c r="G917" s="281" t="s">
        <v>1025</v>
      </c>
      <c r="H917" s="282">
        <v>253</v>
      </c>
      <c r="I917" s="283"/>
      <c r="J917" s="284">
        <f>ROUND(I917*H917,2)</f>
        <v>0</v>
      </c>
      <c r="K917" s="280" t="s">
        <v>23</v>
      </c>
      <c r="L917" s="285"/>
      <c r="M917" s="286" t="s">
        <v>23</v>
      </c>
      <c r="N917" s="287" t="s">
        <v>44</v>
      </c>
      <c r="O917" s="43"/>
      <c r="P917" s="218">
        <f>O917*H917</f>
        <v>0</v>
      </c>
      <c r="Q917" s="218">
        <v>5.2999999999999999E-2</v>
      </c>
      <c r="R917" s="218">
        <f>Q917*H917</f>
        <v>13.408999999999999</v>
      </c>
      <c r="S917" s="218">
        <v>0</v>
      </c>
      <c r="T917" s="219">
        <f>S917*H917</f>
        <v>0</v>
      </c>
      <c r="AR917" s="25" t="s">
        <v>604</v>
      </c>
      <c r="AT917" s="25" t="s">
        <v>1110</v>
      </c>
      <c r="AU917" s="25" t="s">
        <v>82</v>
      </c>
      <c r="AY917" s="25" t="s">
        <v>492</v>
      </c>
      <c r="BE917" s="220">
        <f>IF(N917="základní",J917,0)</f>
        <v>0</v>
      </c>
      <c r="BF917" s="220">
        <f>IF(N917="snížená",J917,0)</f>
        <v>0</v>
      </c>
      <c r="BG917" s="220">
        <f>IF(N917="zákl. přenesená",J917,0)</f>
        <v>0</v>
      </c>
      <c r="BH917" s="220">
        <f>IF(N917="sníž. přenesená",J917,0)</f>
        <v>0</v>
      </c>
      <c r="BI917" s="220">
        <f>IF(N917="nulová",J917,0)</f>
        <v>0</v>
      </c>
      <c r="BJ917" s="25" t="s">
        <v>80</v>
      </c>
      <c r="BK917" s="220">
        <f>ROUND(I917*H917,2)</f>
        <v>0</v>
      </c>
      <c r="BL917" s="25" t="s">
        <v>502</v>
      </c>
      <c r="BM917" s="25" t="s">
        <v>1451</v>
      </c>
    </row>
    <row r="918" spans="2:65" s="1" customFormat="1">
      <c r="B918" s="42"/>
      <c r="C918" s="64"/>
      <c r="D918" s="227" t="s">
        <v>506</v>
      </c>
      <c r="E918" s="64"/>
      <c r="F918" s="274" t="s">
        <v>1450</v>
      </c>
      <c r="G918" s="64"/>
      <c r="H918" s="64"/>
      <c r="I918" s="177"/>
      <c r="J918" s="64"/>
      <c r="K918" s="64"/>
      <c r="L918" s="62"/>
      <c r="M918" s="223"/>
      <c r="N918" s="43"/>
      <c r="O918" s="43"/>
      <c r="P918" s="43"/>
      <c r="Q918" s="43"/>
      <c r="R918" s="43"/>
      <c r="S918" s="43"/>
      <c r="T918" s="79"/>
      <c r="AT918" s="25" t="s">
        <v>506</v>
      </c>
      <c r="AU918" s="25" t="s">
        <v>82</v>
      </c>
    </row>
    <row r="919" spans="2:65" s="1" customFormat="1" ht="16.5" customHeight="1">
      <c r="B919" s="42"/>
      <c r="C919" s="209" t="s">
        <v>1452</v>
      </c>
      <c r="D919" s="209" t="s">
        <v>498</v>
      </c>
      <c r="E919" s="210" t="s">
        <v>1453</v>
      </c>
      <c r="F919" s="211" t="s">
        <v>1454</v>
      </c>
      <c r="G919" s="212" t="s">
        <v>1025</v>
      </c>
      <c r="H919" s="213">
        <v>54</v>
      </c>
      <c r="I919" s="214"/>
      <c r="J919" s="215">
        <f>ROUND(I919*H919,2)</f>
        <v>0</v>
      </c>
      <c r="K919" s="211" t="s">
        <v>501</v>
      </c>
      <c r="L919" s="62"/>
      <c r="M919" s="216" t="s">
        <v>23</v>
      </c>
      <c r="N919" s="217" t="s">
        <v>44</v>
      </c>
      <c r="O919" s="43"/>
      <c r="P919" s="218">
        <f>O919*H919</f>
        <v>0</v>
      </c>
      <c r="Q919" s="218">
        <v>4.5900000000000003E-3</v>
      </c>
      <c r="R919" s="218">
        <f>Q919*H919</f>
        <v>0.24786000000000002</v>
      </c>
      <c r="S919" s="218">
        <v>0</v>
      </c>
      <c r="T919" s="219">
        <f>S919*H919</f>
        <v>0</v>
      </c>
      <c r="AR919" s="25" t="s">
        <v>502</v>
      </c>
      <c r="AT919" s="25" t="s">
        <v>498</v>
      </c>
      <c r="AU919" s="25" t="s">
        <v>82</v>
      </c>
      <c r="AY919" s="25" t="s">
        <v>492</v>
      </c>
      <c r="BE919" s="220">
        <f>IF(N919="základní",J919,0)</f>
        <v>0</v>
      </c>
      <c r="BF919" s="220">
        <f>IF(N919="snížená",J919,0)</f>
        <v>0</v>
      </c>
      <c r="BG919" s="220">
        <f>IF(N919="zákl. přenesená",J919,0)</f>
        <v>0</v>
      </c>
      <c r="BH919" s="220">
        <f>IF(N919="sníž. přenesená",J919,0)</f>
        <v>0</v>
      </c>
      <c r="BI919" s="220">
        <f>IF(N919="nulová",J919,0)</f>
        <v>0</v>
      </c>
      <c r="BJ919" s="25" t="s">
        <v>80</v>
      </c>
      <c r="BK919" s="220">
        <f>ROUND(I919*H919,2)</f>
        <v>0</v>
      </c>
      <c r="BL919" s="25" t="s">
        <v>502</v>
      </c>
      <c r="BM919" s="25" t="s">
        <v>1455</v>
      </c>
    </row>
    <row r="920" spans="2:65" s="1" customFormat="1" ht="36">
      <c r="B920" s="42"/>
      <c r="C920" s="64"/>
      <c r="D920" s="221" t="s">
        <v>506</v>
      </c>
      <c r="E920" s="64"/>
      <c r="F920" s="222" t="s">
        <v>1456</v>
      </c>
      <c r="G920" s="64"/>
      <c r="H920" s="64"/>
      <c r="I920" s="177"/>
      <c r="J920" s="64"/>
      <c r="K920" s="64"/>
      <c r="L920" s="62"/>
      <c r="M920" s="223"/>
      <c r="N920" s="43"/>
      <c r="O920" s="43"/>
      <c r="P920" s="43"/>
      <c r="Q920" s="43"/>
      <c r="R920" s="43"/>
      <c r="S920" s="43"/>
      <c r="T920" s="79"/>
      <c r="AT920" s="25" t="s">
        <v>506</v>
      </c>
      <c r="AU920" s="25" t="s">
        <v>82</v>
      </c>
    </row>
    <row r="921" spans="2:65" s="1" customFormat="1" ht="60">
      <c r="B921" s="42"/>
      <c r="C921" s="64"/>
      <c r="D921" s="221" t="s">
        <v>509</v>
      </c>
      <c r="E921" s="64"/>
      <c r="F921" s="224" t="s">
        <v>1445</v>
      </c>
      <c r="G921" s="64"/>
      <c r="H921" s="64"/>
      <c r="I921" s="177"/>
      <c r="J921" s="64"/>
      <c r="K921" s="64"/>
      <c r="L921" s="62"/>
      <c r="M921" s="223"/>
      <c r="N921" s="43"/>
      <c r="O921" s="43"/>
      <c r="P921" s="43"/>
      <c r="Q921" s="43"/>
      <c r="R921" s="43"/>
      <c r="S921" s="43"/>
      <c r="T921" s="79"/>
      <c r="AT921" s="25" t="s">
        <v>509</v>
      </c>
      <c r="AU921" s="25" t="s">
        <v>82</v>
      </c>
    </row>
    <row r="922" spans="2:65" s="13" customFormat="1">
      <c r="B922" s="237"/>
      <c r="C922" s="238"/>
      <c r="D922" s="221" t="s">
        <v>513</v>
      </c>
      <c r="E922" s="239" t="s">
        <v>23</v>
      </c>
      <c r="F922" s="240" t="s">
        <v>1457</v>
      </c>
      <c r="G922" s="238"/>
      <c r="H922" s="241" t="s">
        <v>23</v>
      </c>
      <c r="I922" s="242"/>
      <c r="J922" s="238"/>
      <c r="K922" s="238"/>
      <c r="L922" s="243"/>
      <c r="M922" s="244"/>
      <c r="N922" s="245"/>
      <c r="O922" s="245"/>
      <c r="P922" s="245"/>
      <c r="Q922" s="245"/>
      <c r="R922" s="245"/>
      <c r="S922" s="245"/>
      <c r="T922" s="246"/>
      <c r="AT922" s="247" t="s">
        <v>513</v>
      </c>
      <c r="AU922" s="247" t="s">
        <v>82</v>
      </c>
      <c r="AV922" s="13" t="s">
        <v>80</v>
      </c>
      <c r="AW922" s="13" t="s">
        <v>36</v>
      </c>
      <c r="AX922" s="13" t="s">
        <v>73</v>
      </c>
      <c r="AY922" s="247" t="s">
        <v>492</v>
      </c>
    </row>
    <row r="923" spans="2:65" s="12" customFormat="1">
      <c r="B923" s="225"/>
      <c r="C923" s="226"/>
      <c r="D923" s="221" t="s">
        <v>513</v>
      </c>
      <c r="E923" s="248" t="s">
        <v>23</v>
      </c>
      <c r="F923" s="249" t="s">
        <v>1184</v>
      </c>
      <c r="G923" s="226"/>
      <c r="H923" s="250">
        <v>54</v>
      </c>
      <c r="I923" s="231"/>
      <c r="J923" s="226"/>
      <c r="K923" s="226"/>
      <c r="L923" s="232"/>
      <c r="M923" s="233"/>
      <c r="N923" s="234"/>
      <c r="O923" s="234"/>
      <c r="P923" s="234"/>
      <c r="Q923" s="234"/>
      <c r="R923" s="234"/>
      <c r="S923" s="234"/>
      <c r="T923" s="235"/>
      <c r="AT923" s="236" t="s">
        <v>513</v>
      </c>
      <c r="AU923" s="236" t="s">
        <v>82</v>
      </c>
      <c r="AV923" s="12" t="s">
        <v>82</v>
      </c>
      <c r="AW923" s="12" t="s">
        <v>36</v>
      </c>
      <c r="AX923" s="12" t="s">
        <v>73</v>
      </c>
      <c r="AY923" s="236" t="s">
        <v>492</v>
      </c>
    </row>
    <row r="924" spans="2:65" s="14" customFormat="1">
      <c r="B924" s="251"/>
      <c r="C924" s="252"/>
      <c r="D924" s="227" t="s">
        <v>513</v>
      </c>
      <c r="E924" s="253" t="s">
        <v>23</v>
      </c>
      <c r="F924" s="254" t="s">
        <v>560</v>
      </c>
      <c r="G924" s="252"/>
      <c r="H924" s="255">
        <v>54</v>
      </c>
      <c r="I924" s="256"/>
      <c r="J924" s="252"/>
      <c r="K924" s="252"/>
      <c r="L924" s="257"/>
      <c r="M924" s="258"/>
      <c r="N924" s="259"/>
      <c r="O924" s="259"/>
      <c r="P924" s="259"/>
      <c r="Q924" s="259"/>
      <c r="R924" s="259"/>
      <c r="S924" s="259"/>
      <c r="T924" s="260"/>
      <c r="AT924" s="261" t="s">
        <v>513</v>
      </c>
      <c r="AU924" s="261" t="s">
        <v>82</v>
      </c>
      <c r="AV924" s="14" t="s">
        <v>502</v>
      </c>
      <c r="AW924" s="14" t="s">
        <v>36</v>
      </c>
      <c r="AX924" s="14" t="s">
        <v>80</v>
      </c>
      <c r="AY924" s="261" t="s">
        <v>492</v>
      </c>
    </row>
    <row r="925" spans="2:65" s="1" customFormat="1" ht="16.5" customHeight="1">
      <c r="B925" s="42"/>
      <c r="C925" s="278" t="s">
        <v>1458</v>
      </c>
      <c r="D925" s="278" t="s">
        <v>1110</v>
      </c>
      <c r="E925" s="279" t="s">
        <v>1459</v>
      </c>
      <c r="F925" s="280" t="s">
        <v>1460</v>
      </c>
      <c r="G925" s="281" t="s">
        <v>1025</v>
      </c>
      <c r="H925" s="282">
        <v>54</v>
      </c>
      <c r="I925" s="283"/>
      <c r="J925" s="284">
        <f>ROUND(I925*H925,2)</f>
        <v>0</v>
      </c>
      <c r="K925" s="280" t="s">
        <v>23</v>
      </c>
      <c r="L925" s="285"/>
      <c r="M925" s="286" t="s">
        <v>23</v>
      </c>
      <c r="N925" s="287" t="s">
        <v>44</v>
      </c>
      <c r="O925" s="43"/>
      <c r="P925" s="218">
        <f>O925*H925</f>
        <v>0</v>
      </c>
      <c r="Q925" s="218">
        <v>7.1999999999999995E-2</v>
      </c>
      <c r="R925" s="218">
        <f>Q925*H925</f>
        <v>3.8879999999999999</v>
      </c>
      <c r="S925" s="218">
        <v>0</v>
      </c>
      <c r="T925" s="219">
        <f>S925*H925</f>
        <v>0</v>
      </c>
      <c r="AR925" s="25" t="s">
        <v>604</v>
      </c>
      <c r="AT925" s="25" t="s">
        <v>1110</v>
      </c>
      <c r="AU925" s="25" t="s">
        <v>82</v>
      </c>
      <c r="AY925" s="25" t="s">
        <v>492</v>
      </c>
      <c r="BE925" s="220">
        <f>IF(N925="základní",J925,0)</f>
        <v>0</v>
      </c>
      <c r="BF925" s="220">
        <f>IF(N925="snížená",J925,0)</f>
        <v>0</v>
      </c>
      <c r="BG925" s="220">
        <f>IF(N925="zákl. přenesená",J925,0)</f>
        <v>0</v>
      </c>
      <c r="BH925" s="220">
        <f>IF(N925="sníž. přenesená",J925,0)</f>
        <v>0</v>
      </c>
      <c r="BI925" s="220">
        <f>IF(N925="nulová",J925,0)</f>
        <v>0</v>
      </c>
      <c r="BJ925" s="25" t="s">
        <v>80</v>
      </c>
      <c r="BK925" s="220">
        <f>ROUND(I925*H925,2)</f>
        <v>0</v>
      </c>
      <c r="BL925" s="25" t="s">
        <v>502</v>
      </c>
      <c r="BM925" s="25" t="s">
        <v>1461</v>
      </c>
    </row>
    <row r="926" spans="2:65" s="1" customFormat="1">
      <c r="B926" s="42"/>
      <c r="C926" s="64"/>
      <c r="D926" s="227" t="s">
        <v>506</v>
      </c>
      <c r="E926" s="64"/>
      <c r="F926" s="274" t="s">
        <v>1460</v>
      </c>
      <c r="G926" s="64"/>
      <c r="H926" s="64"/>
      <c r="I926" s="177"/>
      <c r="J926" s="64"/>
      <c r="K926" s="64"/>
      <c r="L926" s="62"/>
      <c r="M926" s="223"/>
      <c r="N926" s="43"/>
      <c r="O926" s="43"/>
      <c r="P926" s="43"/>
      <c r="Q926" s="43"/>
      <c r="R926" s="43"/>
      <c r="S926" s="43"/>
      <c r="T926" s="79"/>
      <c r="AT926" s="25" t="s">
        <v>506</v>
      </c>
      <c r="AU926" s="25" t="s">
        <v>82</v>
      </c>
    </row>
    <row r="927" spans="2:65" s="1" customFormat="1" ht="16.5" customHeight="1">
      <c r="B927" s="42"/>
      <c r="C927" s="209" t="s">
        <v>1462</v>
      </c>
      <c r="D927" s="209" t="s">
        <v>498</v>
      </c>
      <c r="E927" s="210" t="s">
        <v>1463</v>
      </c>
      <c r="F927" s="211" t="s">
        <v>1464</v>
      </c>
      <c r="G927" s="212" t="s">
        <v>632</v>
      </c>
      <c r="H927" s="213">
        <v>27</v>
      </c>
      <c r="I927" s="214"/>
      <c r="J927" s="215">
        <f>ROUND(I927*H927,2)</f>
        <v>0</v>
      </c>
      <c r="K927" s="211" t="s">
        <v>501</v>
      </c>
      <c r="L927" s="62"/>
      <c r="M927" s="216" t="s">
        <v>23</v>
      </c>
      <c r="N927" s="217" t="s">
        <v>44</v>
      </c>
      <c r="O927" s="43"/>
      <c r="P927" s="218">
        <f>O927*H927</f>
        <v>0</v>
      </c>
      <c r="Q927" s="218">
        <v>2.45343</v>
      </c>
      <c r="R927" s="218">
        <f>Q927*H927</f>
        <v>66.242609999999999</v>
      </c>
      <c r="S927" s="218">
        <v>0</v>
      </c>
      <c r="T927" s="219">
        <f>S927*H927</f>
        <v>0</v>
      </c>
      <c r="AR927" s="25" t="s">
        <v>502</v>
      </c>
      <c r="AT927" s="25" t="s">
        <v>498</v>
      </c>
      <c r="AU927" s="25" t="s">
        <v>82</v>
      </c>
      <c r="AY927" s="25" t="s">
        <v>492</v>
      </c>
      <c r="BE927" s="220">
        <f>IF(N927="základní",J927,0)</f>
        <v>0</v>
      </c>
      <c r="BF927" s="220">
        <f>IF(N927="snížená",J927,0)</f>
        <v>0</v>
      </c>
      <c r="BG927" s="220">
        <f>IF(N927="zákl. přenesená",J927,0)</f>
        <v>0</v>
      </c>
      <c r="BH927" s="220">
        <f>IF(N927="sníž. přenesená",J927,0)</f>
        <v>0</v>
      </c>
      <c r="BI927" s="220">
        <f>IF(N927="nulová",J927,0)</f>
        <v>0</v>
      </c>
      <c r="BJ927" s="25" t="s">
        <v>80</v>
      </c>
      <c r="BK927" s="220">
        <f>ROUND(I927*H927,2)</f>
        <v>0</v>
      </c>
      <c r="BL927" s="25" t="s">
        <v>502</v>
      </c>
      <c r="BM927" s="25" t="s">
        <v>1465</v>
      </c>
    </row>
    <row r="928" spans="2:65" s="1" customFormat="1" ht="24">
      <c r="B928" s="42"/>
      <c r="C928" s="64"/>
      <c r="D928" s="221" t="s">
        <v>506</v>
      </c>
      <c r="E928" s="64"/>
      <c r="F928" s="222" t="s">
        <v>1466</v>
      </c>
      <c r="G928" s="64"/>
      <c r="H928" s="64"/>
      <c r="I928" s="177"/>
      <c r="J928" s="64"/>
      <c r="K928" s="64"/>
      <c r="L928" s="62"/>
      <c r="M928" s="223"/>
      <c r="N928" s="43"/>
      <c r="O928" s="43"/>
      <c r="P928" s="43"/>
      <c r="Q928" s="43"/>
      <c r="R928" s="43"/>
      <c r="S928" s="43"/>
      <c r="T928" s="79"/>
      <c r="AT928" s="25" t="s">
        <v>506</v>
      </c>
      <c r="AU928" s="25" t="s">
        <v>82</v>
      </c>
    </row>
    <row r="929" spans="2:51" s="12" customFormat="1">
      <c r="B929" s="225"/>
      <c r="C929" s="226"/>
      <c r="D929" s="221" t="s">
        <v>513</v>
      </c>
      <c r="E929" s="248" t="s">
        <v>23</v>
      </c>
      <c r="F929" s="249" t="s">
        <v>1467</v>
      </c>
      <c r="G929" s="226"/>
      <c r="H929" s="250">
        <v>5.6000000000000001E-2</v>
      </c>
      <c r="I929" s="231"/>
      <c r="J929" s="226"/>
      <c r="K929" s="226"/>
      <c r="L929" s="232"/>
      <c r="M929" s="233"/>
      <c r="N929" s="234"/>
      <c r="O929" s="234"/>
      <c r="P929" s="234"/>
      <c r="Q929" s="234"/>
      <c r="R929" s="234"/>
      <c r="S929" s="234"/>
      <c r="T929" s="235"/>
      <c r="AT929" s="236" t="s">
        <v>513</v>
      </c>
      <c r="AU929" s="236" t="s">
        <v>82</v>
      </c>
      <c r="AV929" s="12" t="s">
        <v>82</v>
      </c>
      <c r="AW929" s="12" t="s">
        <v>36</v>
      </c>
      <c r="AX929" s="12" t="s">
        <v>73</v>
      </c>
      <c r="AY929" s="236" t="s">
        <v>492</v>
      </c>
    </row>
    <row r="930" spans="2:51" s="12" customFormat="1">
      <c r="B930" s="225"/>
      <c r="C930" s="226"/>
      <c r="D930" s="221" t="s">
        <v>513</v>
      </c>
      <c r="E930" s="248" t="s">
        <v>23</v>
      </c>
      <c r="F930" s="249" t="s">
        <v>1468</v>
      </c>
      <c r="G930" s="226"/>
      <c r="H930" s="250">
        <v>0.06</v>
      </c>
      <c r="I930" s="231"/>
      <c r="J930" s="226"/>
      <c r="K930" s="226"/>
      <c r="L930" s="232"/>
      <c r="M930" s="233"/>
      <c r="N930" s="234"/>
      <c r="O930" s="234"/>
      <c r="P930" s="234"/>
      <c r="Q930" s="234"/>
      <c r="R930" s="234"/>
      <c r="S930" s="234"/>
      <c r="T930" s="235"/>
      <c r="AT930" s="236" t="s">
        <v>513</v>
      </c>
      <c r="AU930" s="236" t="s">
        <v>82</v>
      </c>
      <c r="AV930" s="12" t="s">
        <v>82</v>
      </c>
      <c r="AW930" s="12" t="s">
        <v>36</v>
      </c>
      <c r="AX930" s="12" t="s">
        <v>73</v>
      </c>
      <c r="AY930" s="236" t="s">
        <v>492</v>
      </c>
    </row>
    <row r="931" spans="2:51" s="12" customFormat="1">
      <c r="B931" s="225"/>
      <c r="C931" s="226"/>
      <c r="D931" s="221" t="s">
        <v>513</v>
      </c>
      <c r="E931" s="248" t="s">
        <v>23</v>
      </c>
      <c r="F931" s="249" t="s">
        <v>1469</v>
      </c>
      <c r="G931" s="226"/>
      <c r="H931" s="250">
        <v>1.069</v>
      </c>
      <c r="I931" s="231"/>
      <c r="J931" s="226"/>
      <c r="K931" s="226"/>
      <c r="L931" s="232"/>
      <c r="M931" s="233"/>
      <c r="N931" s="234"/>
      <c r="O931" s="234"/>
      <c r="P931" s="234"/>
      <c r="Q931" s="234"/>
      <c r="R931" s="234"/>
      <c r="S931" s="234"/>
      <c r="T931" s="235"/>
      <c r="AT931" s="236" t="s">
        <v>513</v>
      </c>
      <c r="AU931" s="236" t="s">
        <v>82</v>
      </c>
      <c r="AV931" s="12" t="s">
        <v>82</v>
      </c>
      <c r="AW931" s="12" t="s">
        <v>36</v>
      </c>
      <c r="AX931" s="12" t="s">
        <v>73</v>
      </c>
      <c r="AY931" s="236" t="s">
        <v>492</v>
      </c>
    </row>
    <row r="932" spans="2:51" s="12" customFormat="1">
      <c r="B932" s="225"/>
      <c r="C932" s="226"/>
      <c r="D932" s="221" t="s">
        <v>513</v>
      </c>
      <c r="E932" s="248" t="s">
        <v>23</v>
      </c>
      <c r="F932" s="249" t="s">
        <v>1470</v>
      </c>
      <c r="G932" s="226"/>
      <c r="H932" s="250">
        <v>4.2999999999999997E-2</v>
      </c>
      <c r="I932" s="231"/>
      <c r="J932" s="226"/>
      <c r="K932" s="226"/>
      <c r="L932" s="232"/>
      <c r="M932" s="233"/>
      <c r="N932" s="234"/>
      <c r="O932" s="234"/>
      <c r="P932" s="234"/>
      <c r="Q932" s="234"/>
      <c r="R932" s="234"/>
      <c r="S932" s="234"/>
      <c r="T932" s="235"/>
      <c r="AT932" s="236" t="s">
        <v>513</v>
      </c>
      <c r="AU932" s="236" t="s">
        <v>82</v>
      </c>
      <c r="AV932" s="12" t="s">
        <v>82</v>
      </c>
      <c r="AW932" s="12" t="s">
        <v>36</v>
      </c>
      <c r="AX932" s="12" t="s">
        <v>73</v>
      </c>
      <c r="AY932" s="236" t="s">
        <v>492</v>
      </c>
    </row>
    <row r="933" spans="2:51" s="12" customFormat="1">
      <c r="B933" s="225"/>
      <c r="C933" s="226"/>
      <c r="D933" s="221" t="s">
        <v>513</v>
      </c>
      <c r="E933" s="248" t="s">
        <v>23</v>
      </c>
      <c r="F933" s="249" t="s">
        <v>1471</v>
      </c>
      <c r="G933" s="226"/>
      <c r="H933" s="250">
        <v>0.16900000000000001</v>
      </c>
      <c r="I933" s="231"/>
      <c r="J933" s="226"/>
      <c r="K933" s="226"/>
      <c r="L933" s="232"/>
      <c r="M933" s="233"/>
      <c r="N933" s="234"/>
      <c r="O933" s="234"/>
      <c r="P933" s="234"/>
      <c r="Q933" s="234"/>
      <c r="R933" s="234"/>
      <c r="S933" s="234"/>
      <c r="T933" s="235"/>
      <c r="AT933" s="236" t="s">
        <v>513</v>
      </c>
      <c r="AU933" s="236" t="s">
        <v>82</v>
      </c>
      <c r="AV933" s="12" t="s">
        <v>82</v>
      </c>
      <c r="AW933" s="12" t="s">
        <v>36</v>
      </c>
      <c r="AX933" s="12" t="s">
        <v>73</v>
      </c>
      <c r="AY933" s="236" t="s">
        <v>492</v>
      </c>
    </row>
    <row r="934" spans="2:51" s="12" customFormat="1">
      <c r="B934" s="225"/>
      <c r="C934" s="226"/>
      <c r="D934" s="221" t="s">
        <v>513</v>
      </c>
      <c r="E934" s="248" t="s">
        <v>23</v>
      </c>
      <c r="F934" s="249" t="s">
        <v>1472</v>
      </c>
      <c r="G934" s="226"/>
      <c r="H934" s="250">
        <v>2.952</v>
      </c>
      <c r="I934" s="231"/>
      <c r="J934" s="226"/>
      <c r="K934" s="226"/>
      <c r="L934" s="232"/>
      <c r="M934" s="233"/>
      <c r="N934" s="234"/>
      <c r="O934" s="234"/>
      <c r="P934" s="234"/>
      <c r="Q934" s="234"/>
      <c r="R934" s="234"/>
      <c r="S934" s="234"/>
      <c r="T934" s="235"/>
      <c r="AT934" s="236" t="s">
        <v>513</v>
      </c>
      <c r="AU934" s="236" t="s">
        <v>82</v>
      </c>
      <c r="AV934" s="12" t="s">
        <v>82</v>
      </c>
      <c r="AW934" s="12" t="s">
        <v>36</v>
      </c>
      <c r="AX934" s="12" t="s">
        <v>73</v>
      </c>
      <c r="AY934" s="236" t="s">
        <v>492</v>
      </c>
    </row>
    <row r="935" spans="2:51" s="12" customFormat="1">
      <c r="B935" s="225"/>
      <c r="C935" s="226"/>
      <c r="D935" s="221" t="s">
        <v>513</v>
      </c>
      <c r="E935" s="248" t="s">
        <v>23</v>
      </c>
      <c r="F935" s="249" t="s">
        <v>1473</v>
      </c>
      <c r="G935" s="226"/>
      <c r="H935" s="250">
        <v>0.47199999999999998</v>
      </c>
      <c r="I935" s="231"/>
      <c r="J935" s="226"/>
      <c r="K935" s="226"/>
      <c r="L935" s="232"/>
      <c r="M935" s="233"/>
      <c r="N935" s="234"/>
      <c r="O935" s="234"/>
      <c r="P935" s="234"/>
      <c r="Q935" s="234"/>
      <c r="R935" s="234"/>
      <c r="S935" s="234"/>
      <c r="T935" s="235"/>
      <c r="AT935" s="236" t="s">
        <v>513</v>
      </c>
      <c r="AU935" s="236" t="s">
        <v>82</v>
      </c>
      <c r="AV935" s="12" t="s">
        <v>82</v>
      </c>
      <c r="AW935" s="12" t="s">
        <v>36</v>
      </c>
      <c r="AX935" s="12" t="s">
        <v>73</v>
      </c>
      <c r="AY935" s="236" t="s">
        <v>492</v>
      </c>
    </row>
    <row r="936" spans="2:51" s="12" customFormat="1">
      <c r="B936" s="225"/>
      <c r="C936" s="226"/>
      <c r="D936" s="221" t="s">
        <v>513</v>
      </c>
      <c r="E936" s="248" t="s">
        <v>23</v>
      </c>
      <c r="F936" s="249" t="s">
        <v>1474</v>
      </c>
      <c r="G936" s="226"/>
      <c r="H936" s="250">
        <v>0.129</v>
      </c>
      <c r="I936" s="231"/>
      <c r="J936" s="226"/>
      <c r="K936" s="226"/>
      <c r="L936" s="232"/>
      <c r="M936" s="233"/>
      <c r="N936" s="234"/>
      <c r="O936" s="234"/>
      <c r="P936" s="234"/>
      <c r="Q936" s="234"/>
      <c r="R936" s="234"/>
      <c r="S936" s="234"/>
      <c r="T936" s="235"/>
      <c r="AT936" s="236" t="s">
        <v>513</v>
      </c>
      <c r="AU936" s="236" t="s">
        <v>82</v>
      </c>
      <c r="AV936" s="12" t="s">
        <v>82</v>
      </c>
      <c r="AW936" s="12" t="s">
        <v>36</v>
      </c>
      <c r="AX936" s="12" t="s">
        <v>73</v>
      </c>
      <c r="AY936" s="236" t="s">
        <v>492</v>
      </c>
    </row>
    <row r="937" spans="2:51" s="12" customFormat="1">
      <c r="B937" s="225"/>
      <c r="C937" s="226"/>
      <c r="D937" s="221" t="s">
        <v>513</v>
      </c>
      <c r="E937" s="248" t="s">
        <v>23</v>
      </c>
      <c r="F937" s="249" t="s">
        <v>1475</v>
      </c>
      <c r="G937" s="226"/>
      <c r="H937" s="250">
        <v>2.6080000000000001</v>
      </c>
      <c r="I937" s="231"/>
      <c r="J937" s="226"/>
      <c r="K937" s="226"/>
      <c r="L937" s="232"/>
      <c r="M937" s="233"/>
      <c r="N937" s="234"/>
      <c r="O937" s="234"/>
      <c r="P937" s="234"/>
      <c r="Q937" s="234"/>
      <c r="R937" s="234"/>
      <c r="S937" s="234"/>
      <c r="T937" s="235"/>
      <c r="AT937" s="236" t="s">
        <v>513</v>
      </c>
      <c r="AU937" s="236" t="s">
        <v>82</v>
      </c>
      <c r="AV937" s="12" t="s">
        <v>82</v>
      </c>
      <c r="AW937" s="12" t="s">
        <v>36</v>
      </c>
      <c r="AX937" s="12" t="s">
        <v>73</v>
      </c>
      <c r="AY937" s="236" t="s">
        <v>492</v>
      </c>
    </row>
    <row r="938" spans="2:51" s="12" customFormat="1">
      <c r="B938" s="225"/>
      <c r="C938" s="226"/>
      <c r="D938" s="221" t="s">
        <v>513</v>
      </c>
      <c r="E938" s="248" t="s">
        <v>23</v>
      </c>
      <c r="F938" s="249" t="s">
        <v>1476</v>
      </c>
      <c r="G938" s="226"/>
      <c r="H938" s="250">
        <v>0.83899999999999997</v>
      </c>
      <c r="I938" s="231"/>
      <c r="J938" s="226"/>
      <c r="K938" s="226"/>
      <c r="L938" s="232"/>
      <c r="M938" s="233"/>
      <c r="N938" s="234"/>
      <c r="O938" s="234"/>
      <c r="P938" s="234"/>
      <c r="Q938" s="234"/>
      <c r="R938" s="234"/>
      <c r="S938" s="234"/>
      <c r="T938" s="235"/>
      <c r="AT938" s="236" t="s">
        <v>513</v>
      </c>
      <c r="AU938" s="236" t="s">
        <v>82</v>
      </c>
      <c r="AV938" s="12" t="s">
        <v>82</v>
      </c>
      <c r="AW938" s="12" t="s">
        <v>36</v>
      </c>
      <c r="AX938" s="12" t="s">
        <v>73</v>
      </c>
      <c r="AY938" s="236" t="s">
        <v>492</v>
      </c>
    </row>
    <row r="939" spans="2:51" s="12" customFormat="1">
      <c r="B939" s="225"/>
      <c r="C939" s="226"/>
      <c r="D939" s="221" t="s">
        <v>513</v>
      </c>
      <c r="E939" s="248" t="s">
        <v>23</v>
      </c>
      <c r="F939" s="249" t="s">
        <v>1477</v>
      </c>
      <c r="G939" s="226"/>
      <c r="H939" s="250">
        <v>3.6999999999999998E-2</v>
      </c>
      <c r="I939" s="231"/>
      <c r="J939" s="226"/>
      <c r="K939" s="226"/>
      <c r="L939" s="232"/>
      <c r="M939" s="233"/>
      <c r="N939" s="234"/>
      <c r="O939" s="234"/>
      <c r="P939" s="234"/>
      <c r="Q939" s="234"/>
      <c r="R939" s="234"/>
      <c r="S939" s="234"/>
      <c r="T939" s="235"/>
      <c r="AT939" s="236" t="s">
        <v>513</v>
      </c>
      <c r="AU939" s="236" t="s">
        <v>82</v>
      </c>
      <c r="AV939" s="12" t="s">
        <v>82</v>
      </c>
      <c r="AW939" s="12" t="s">
        <v>36</v>
      </c>
      <c r="AX939" s="12" t="s">
        <v>73</v>
      </c>
      <c r="AY939" s="236" t="s">
        <v>492</v>
      </c>
    </row>
    <row r="940" spans="2:51" s="12" customFormat="1">
      <c r="B940" s="225"/>
      <c r="C940" s="226"/>
      <c r="D940" s="221" t="s">
        <v>513</v>
      </c>
      <c r="E940" s="248" t="s">
        <v>23</v>
      </c>
      <c r="F940" s="249" t="s">
        <v>1478</v>
      </c>
      <c r="G940" s="226"/>
      <c r="H940" s="250">
        <v>5.6000000000000001E-2</v>
      </c>
      <c r="I940" s="231"/>
      <c r="J940" s="226"/>
      <c r="K940" s="226"/>
      <c r="L940" s="232"/>
      <c r="M940" s="233"/>
      <c r="N940" s="234"/>
      <c r="O940" s="234"/>
      <c r="P940" s="234"/>
      <c r="Q940" s="234"/>
      <c r="R940" s="234"/>
      <c r="S940" s="234"/>
      <c r="T940" s="235"/>
      <c r="AT940" s="236" t="s">
        <v>513</v>
      </c>
      <c r="AU940" s="236" t="s">
        <v>82</v>
      </c>
      <c r="AV940" s="12" t="s">
        <v>82</v>
      </c>
      <c r="AW940" s="12" t="s">
        <v>36</v>
      </c>
      <c r="AX940" s="12" t="s">
        <v>73</v>
      </c>
      <c r="AY940" s="236" t="s">
        <v>492</v>
      </c>
    </row>
    <row r="941" spans="2:51" s="12" customFormat="1">
      <c r="B941" s="225"/>
      <c r="C941" s="226"/>
      <c r="D941" s="221" t="s">
        <v>513</v>
      </c>
      <c r="E941" s="248" t="s">
        <v>23</v>
      </c>
      <c r="F941" s="249" t="s">
        <v>1479</v>
      </c>
      <c r="G941" s="226"/>
      <c r="H941" s="250">
        <v>8.3000000000000004E-2</v>
      </c>
      <c r="I941" s="231"/>
      <c r="J941" s="226"/>
      <c r="K941" s="226"/>
      <c r="L941" s="232"/>
      <c r="M941" s="233"/>
      <c r="N941" s="234"/>
      <c r="O941" s="234"/>
      <c r="P941" s="234"/>
      <c r="Q941" s="234"/>
      <c r="R941" s="234"/>
      <c r="S941" s="234"/>
      <c r="T941" s="235"/>
      <c r="AT941" s="236" t="s">
        <v>513</v>
      </c>
      <c r="AU941" s="236" t="s">
        <v>82</v>
      </c>
      <c r="AV941" s="12" t="s">
        <v>82</v>
      </c>
      <c r="AW941" s="12" t="s">
        <v>36</v>
      </c>
      <c r="AX941" s="12" t="s">
        <v>73</v>
      </c>
      <c r="AY941" s="236" t="s">
        <v>492</v>
      </c>
    </row>
    <row r="942" spans="2:51" s="12" customFormat="1">
      <c r="B942" s="225"/>
      <c r="C942" s="226"/>
      <c r="D942" s="221" t="s">
        <v>513</v>
      </c>
      <c r="E942" s="248" t="s">
        <v>23</v>
      </c>
      <c r="F942" s="249" t="s">
        <v>1480</v>
      </c>
      <c r="G942" s="226"/>
      <c r="H942" s="250">
        <v>0.84599999999999997</v>
      </c>
      <c r="I942" s="231"/>
      <c r="J942" s="226"/>
      <c r="K942" s="226"/>
      <c r="L942" s="232"/>
      <c r="M942" s="233"/>
      <c r="N942" s="234"/>
      <c r="O942" s="234"/>
      <c r="P942" s="234"/>
      <c r="Q942" s="234"/>
      <c r="R942" s="234"/>
      <c r="S942" s="234"/>
      <c r="T942" s="235"/>
      <c r="AT942" s="236" t="s">
        <v>513</v>
      </c>
      <c r="AU942" s="236" t="s">
        <v>82</v>
      </c>
      <c r="AV942" s="12" t="s">
        <v>82</v>
      </c>
      <c r="AW942" s="12" t="s">
        <v>36</v>
      </c>
      <c r="AX942" s="12" t="s">
        <v>73</v>
      </c>
      <c r="AY942" s="236" t="s">
        <v>492</v>
      </c>
    </row>
    <row r="943" spans="2:51" s="12" customFormat="1">
      <c r="B943" s="225"/>
      <c r="C943" s="226"/>
      <c r="D943" s="221" t="s">
        <v>513</v>
      </c>
      <c r="E943" s="248" t="s">
        <v>23</v>
      </c>
      <c r="F943" s="249" t="s">
        <v>1481</v>
      </c>
      <c r="G943" s="226"/>
      <c r="H943" s="250">
        <v>1.8120000000000001</v>
      </c>
      <c r="I943" s="231"/>
      <c r="J943" s="226"/>
      <c r="K943" s="226"/>
      <c r="L943" s="232"/>
      <c r="M943" s="233"/>
      <c r="N943" s="234"/>
      <c r="O943" s="234"/>
      <c r="P943" s="234"/>
      <c r="Q943" s="234"/>
      <c r="R943" s="234"/>
      <c r="S943" s="234"/>
      <c r="T943" s="235"/>
      <c r="AT943" s="236" t="s">
        <v>513</v>
      </c>
      <c r="AU943" s="236" t="s">
        <v>82</v>
      </c>
      <c r="AV943" s="12" t="s">
        <v>82</v>
      </c>
      <c r="AW943" s="12" t="s">
        <v>36</v>
      </c>
      <c r="AX943" s="12" t="s">
        <v>73</v>
      </c>
      <c r="AY943" s="236" t="s">
        <v>492</v>
      </c>
    </row>
    <row r="944" spans="2:51" s="12" customFormat="1">
      <c r="B944" s="225"/>
      <c r="C944" s="226"/>
      <c r="D944" s="221" t="s">
        <v>513</v>
      </c>
      <c r="E944" s="248" t="s">
        <v>23</v>
      </c>
      <c r="F944" s="249" t="s">
        <v>1482</v>
      </c>
      <c r="G944" s="226"/>
      <c r="H944" s="250">
        <v>1.2729999999999999</v>
      </c>
      <c r="I944" s="231"/>
      <c r="J944" s="226"/>
      <c r="K944" s="226"/>
      <c r="L944" s="232"/>
      <c r="M944" s="233"/>
      <c r="N944" s="234"/>
      <c r="O944" s="234"/>
      <c r="P944" s="234"/>
      <c r="Q944" s="234"/>
      <c r="R944" s="234"/>
      <c r="S944" s="234"/>
      <c r="T944" s="235"/>
      <c r="AT944" s="236" t="s">
        <v>513</v>
      </c>
      <c r="AU944" s="236" t="s">
        <v>82</v>
      </c>
      <c r="AV944" s="12" t="s">
        <v>82</v>
      </c>
      <c r="AW944" s="12" t="s">
        <v>36</v>
      </c>
      <c r="AX944" s="12" t="s">
        <v>73</v>
      </c>
      <c r="AY944" s="236" t="s">
        <v>492</v>
      </c>
    </row>
    <row r="945" spans="2:65" s="12" customFormat="1">
      <c r="B945" s="225"/>
      <c r="C945" s="226"/>
      <c r="D945" s="221" t="s">
        <v>513</v>
      </c>
      <c r="E945" s="248" t="s">
        <v>23</v>
      </c>
      <c r="F945" s="249" t="s">
        <v>1483</v>
      </c>
      <c r="G945" s="226"/>
      <c r="H945" s="250">
        <v>0.52100000000000002</v>
      </c>
      <c r="I945" s="231"/>
      <c r="J945" s="226"/>
      <c r="K945" s="226"/>
      <c r="L945" s="232"/>
      <c r="M945" s="233"/>
      <c r="N945" s="234"/>
      <c r="O945" s="234"/>
      <c r="P945" s="234"/>
      <c r="Q945" s="234"/>
      <c r="R945" s="234"/>
      <c r="S945" s="234"/>
      <c r="T945" s="235"/>
      <c r="AT945" s="236" t="s">
        <v>513</v>
      </c>
      <c r="AU945" s="236" t="s">
        <v>82</v>
      </c>
      <c r="AV945" s="12" t="s">
        <v>82</v>
      </c>
      <c r="AW945" s="12" t="s">
        <v>36</v>
      </c>
      <c r="AX945" s="12" t="s">
        <v>73</v>
      </c>
      <c r="AY945" s="236" t="s">
        <v>492</v>
      </c>
    </row>
    <row r="946" spans="2:65" s="12" customFormat="1">
      <c r="B946" s="225"/>
      <c r="C946" s="226"/>
      <c r="D946" s="221" t="s">
        <v>513</v>
      </c>
      <c r="E946" s="248" t="s">
        <v>23</v>
      </c>
      <c r="F946" s="249" t="s">
        <v>1484</v>
      </c>
      <c r="G946" s="226"/>
      <c r="H946" s="250">
        <v>6.9000000000000006E-2</v>
      </c>
      <c r="I946" s="231"/>
      <c r="J946" s="226"/>
      <c r="K946" s="226"/>
      <c r="L946" s="232"/>
      <c r="M946" s="233"/>
      <c r="N946" s="234"/>
      <c r="O946" s="234"/>
      <c r="P946" s="234"/>
      <c r="Q946" s="234"/>
      <c r="R946" s="234"/>
      <c r="S946" s="234"/>
      <c r="T946" s="235"/>
      <c r="AT946" s="236" t="s">
        <v>513</v>
      </c>
      <c r="AU946" s="236" t="s">
        <v>82</v>
      </c>
      <c r="AV946" s="12" t="s">
        <v>82</v>
      </c>
      <c r="AW946" s="12" t="s">
        <v>36</v>
      </c>
      <c r="AX946" s="12" t="s">
        <v>73</v>
      </c>
      <c r="AY946" s="236" t="s">
        <v>492</v>
      </c>
    </row>
    <row r="947" spans="2:65" s="12" customFormat="1">
      <c r="B947" s="225"/>
      <c r="C947" s="226"/>
      <c r="D947" s="221" t="s">
        <v>513</v>
      </c>
      <c r="E947" s="248" t="s">
        <v>23</v>
      </c>
      <c r="F947" s="249" t="s">
        <v>1485</v>
      </c>
      <c r="G947" s="226"/>
      <c r="H947" s="250">
        <v>0.40799999999999997</v>
      </c>
      <c r="I947" s="231"/>
      <c r="J947" s="226"/>
      <c r="K947" s="226"/>
      <c r="L947" s="232"/>
      <c r="M947" s="233"/>
      <c r="N947" s="234"/>
      <c r="O947" s="234"/>
      <c r="P947" s="234"/>
      <c r="Q947" s="234"/>
      <c r="R947" s="234"/>
      <c r="S947" s="234"/>
      <c r="T947" s="235"/>
      <c r="AT947" s="236" t="s">
        <v>513</v>
      </c>
      <c r="AU947" s="236" t="s">
        <v>82</v>
      </c>
      <c r="AV947" s="12" t="s">
        <v>82</v>
      </c>
      <c r="AW947" s="12" t="s">
        <v>36</v>
      </c>
      <c r="AX947" s="12" t="s">
        <v>73</v>
      </c>
      <c r="AY947" s="236" t="s">
        <v>492</v>
      </c>
    </row>
    <row r="948" spans="2:65" s="12" customFormat="1">
      <c r="B948" s="225"/>
      <c r="C948" s="226"/>
      <c r="D948" s="221" t="s">
        <v>513</v>
      </c>
      <c r="E948" s="248" t="s">
        <v>23</v>
      </c>
      <c r="F948" s="249" t="s">
        <v>1486</v>
      </c>
      <c r="G948" s="226"/>
      <c r="H948" s="250">
        <v>7.6999999999999999E-2</v>
      </c>
      <c r="I948" s="231"/>
      <c r="J948" s="226"/>
      <c r="K948" s="226"/>
      <c r="L948" s="232"/>
      <c r="M948" s="233"/>
      <c r="N948" s="234"/>
      <c r="O948" s="234"/>
      <c r="P948" s="234"/>
      <c r="Q948" s="234"/>
      <c r="R948" s="234"/>
      <c r="S948" s="234"/>
      <c r="T948" s="235"/>
      <c r="AT948" s="236" t="s">
        <v>513</v>
      </c>
      <c r="AU948" s="236" t="s">
        <v>82</v>
      </c>
      <c r="AV948" s="12" t="s">
        <v>82</v>
      </c>
      <c r="AW948" s="12" t="s">
        <v>36</v>
      </c>
      <c r="AX948" s="12" t="s">
        <v>73</v>
      </c>
      <c r="AY948" s="236" t="s">
        <v>492</v>
      </c>
    </row>
    <row r="949" spans="2:65" s="12" customFormat="1">
      <c r="B949" s="225"/>
      <c r="C949" s="226"/>
      <c r="D949" s="221" t="s">
        <v>513</v>
      </c>
      <c r="E949" s="248" t="s">
        <v>23</v>
      </c>
      <c r="F949" s="249" t="s">
        <v>1487</v>
      </c>
      <c r="G949" s="226"/>
      <c r="H949" s="250">
        <v>0.112</v>
      </c>
      <c r="I949" s="231"/>
      <c r="J949" s="226"/>
      <c r="K949" s="226"/>
      <c r="L949" s="232"/>
      <c r="M949" s="233"/>
      <c r="N949" s="234"/>
      <c r="O949" s="234"/>
      <c r="P949" s="234"/>
      <c r="Q949" s="234"/>
      <c r="R949" s="234"/>
      <c r="S949" s="234"/>
      <c r="T949" s="235"/>
      <c r="AT949" s="236" t="s">
        <v>513</v>
      </c>
      <c r="AU949" s="236" t="s">
        <v>82</v>
      </c>
      <c r="AV949" s="12" t="s">
        <v>82</v>
      </c>
      <c r="AW949" s="12" t="s">
        <v>36</v>
      </c>
      <c r="AX949" s="12" t="s">
        <v>73</v>
      </c>
      <c r="AY949" s="236" t="s">
        <v>492</v>
      </c>
    </row>
    <row r="950" spans="2:65" s="12" customFormat="1">
      <c r="B950" s="225"/>
      <c r="C950" s="226"/>
      <c r="D950" s="221" t="s">
        <v>513</v>
      </c>
      <c r="E950" s="248" t="s">
        <v>23</v>
      </c>
      <c r="F950" s="249" t="s">
        <v>1488</v>
      </c>
      <c r="G950" s="226"/>
      <c r="H950" s="250">
        <v>13.207000000000001</v>
      </c>
      <c r="I950" s="231"/>
      <c r="J950" s="226"/>
      <c r="K950" s="226"/>
      <c r="L950" s="232"/>
      <c r="M950" s="233"/>
      <c r="N950" s="234"/>
      <c r="O950" s="234"/>
      <c r="P950" s="234"/>
      <c r="Q950" s="234"/>
      <c r="R950" s="234"/>
      <c r="S950" s="234"/>
      <c r="T950" s="235"/>
      <c r="AT950" s="236" t="s">
        <v>513</v>
      </c>
      <c r="AU950" s="236" t="s">
        <v>82</v>
      </c>
      <c r="AV950" s="12" t="s">
        <v>82</v>
      </c>
      <c r="AW950" s="12" t="s">
        <v>36</v>
      </c>
      <c r="AX950" s="12" t="s">
        <v>73</v>
      </c>
      <c r="AY950" s="236" t="s">
        <v>492</v>
      </c>
    </row>
    <row r="951" spans="2:65" s="12" customFormat="1">
      <c r="B951" s="225"/>
      <c r="C951" s="226"/>
      <c r="D951" s="221" t="s">
        <v>513</v>
      </c>
      <c r="E951" s="248" t="s">
        <v>23</v>
      </c>
      <c r="F951" s="249" t="s">
        <v>1489</v>
      </c>
      <c r="G951" s="226"/>
      <c r="H951" s="250">
        <v>0.10199999999999999</v>
      </c>
      <c r="I951" s="231"/>
      <c r="J951" s="226"/>
      <c r="K951" s="226"/>
      <c r="L951" s="232"/>
      <c r="M951" s="233"/>
      <c r="N951" s="234"/>
      <c r="O951" s="234"/>
      <c r="P951" s="234"/>
      <c r="Q951" s="234"/>
      <c r="R951" s="234"/>
      <c r="S951" s="234"/>
      <c r="T951" s="235"/>
      <c r="AT951" s="236" t="s">
        <v>513</v>
      </c>
      <c r="AU951" s="236" t="s">
        <v>82</v>
      </c>
      <c r="AV951" s="12" t="s">
        <v>82</v>
      </c>
      <c r="AW951" s="12" t="s">
        <v>36</v>
      </c>
      <c r="AX951" s="12" t="s">
        <v>73</v>
      </c>
      <c r="AY951" s="236" t="s">
        <v>492</v>
      </c>
    </row>
    <row r="952" spans="2:65" s="14" customFormat="1">
      <c r="B952" s="251"/>
      <c r="C952" s="252"/>
      <c r="D952" s="227" t="s">
        <v>513</v>
      </c>
      <c r="E952" s="253" t="s">
        <v>23</v>
      </c>
      <c r="F952" s="254" t="s">
        <v>560</v>
      </c>
      <c r="G952" s="252"/>
      <c r="H952" s="255">
        <v>27</v>
      </c>
      <c r="I952" s="256"/>
      <c r="J952" s="252"/>
      <c r="K952" s="252"/>
      <c r="L952" s="257"/>
      <c r="M952" s="258"/>
      <c r="N952" s="259"/>
      <c r="O952" s="259"/>
      <c r="P952" s="259"/>
      <c r="Q952" s="259"/>
      <c r="R952" s="259"/>
      <c r="S952" s="259"/>
      <c r="T952" s="260"/>
      <c r="AT952" s="261" t="s">
        <v>513</v>
      </c>
      <c r="AU952" s="261" t="s">
        <v>82</v>
      </c>
      <c r="AV952" s="14" t="s">
        <v>502</v>
      </c>
      <c r="AW952" s="14" t="s">
        <v>36</v>
      </c>
      <c r="AX952" s="14" t="s">
        <v>80</v>
      </c>
      <c r="AY952" s="261" t="s">
        <v>492</v>
      </c>
    </row>
    <row r="953" spans="2:65" s="1" customFormat="1" ht="16.5" customHeight="1">
      <c r="B953" s="42"/>
      <c r="C953" s="209" t="s">
        <v>1490</v>
      </c>
      <c r="D953" s="209" t="s">
        <v>498</v>
      </c>
      <c r="E953" s="210" t="s">
        <v>1491</v>
      </c>
      <c r="F953" s="211" t="s">
        <v>1492</v>
      </c>
      <c r="G953" s="212" t="s">
        <v>180</v>
      </c>
      <c r="H953" s="213">
        <v>3.2050000000000001</v>
      </c>
      <c r="I953" s="214"/>
      <c r="J953" s="215">
        <f>ROUND(I953*H953,2)</f>
        <v>0</v>
      </c>
      <c r="K953" s="211" t="s">
        <v>501</v>
      </c>
      <c r="L953" s="62"/>
      <c r="M953" s="216" t="s">
        <v>23</v>
      </c>
      <c r="N953" s="217" t="s">
        <v>44</v>
      </c>
      <c r="O953" s="43"/>
      <c r="P953" s="218">
        <f>O953*H953</f>
        <v>0</v>
      </c>
      <c r="Q953" s="218">
        <v>2.15E-3</v>
      </c>
      <c r="R953" s="218">
        <f>Q953*H953</f>
        <v>6.8907500000000002E-3</v>
      </c>
      <c r="S953" s="218">
        <v>0</v>
      </c>
      <c r="T953" s="219">
        <f>S953*H953</f>
        <v>0</v>
      </c>
      <c r="AR953" s="25" t="s">
        <v>502</v>
      </c>
      <c r="AT953" s="25" t="s">
        <v>498</v>
      </c>
      <c r="AU953" s="25" t="s">
        <v>82</v>
      </c>
      <c r="AY953" s="25" t="s">
        <v>492</v>
      </c>
      <c r="BE953" s="220">
        <f>IF(N953="základní",J953,0)</f>
        <v>0</v>
      </c>
      <c r="BF953" s="220">
        <f>IF(N953="snížená",J953,0)</f>
        <v>0</v>
      </c>
      <c r="BG953" s="220">
        <f>IF(N953="zákl. přenesená",J953,0)</f>
        <v>0</v>
      </c>
      <c r="BH953" s="220">
        <f>IF(N953="sníž. přenesená",J953,0)</f>
        <v>0</v>
      </c>
      <c r="BI953" s="220">
        <f>IF(N953="nulová",J953,0)</f>
        <v>0</v>
      </c>
      <c r="BJ953" s="25" t="s">
        <v>80</v>
      </c>
      <c r="BK953" s="220">
        <f>ROUND(I953*H953,2)</f>
        <v>0</v>
      </c>
      <c r="BL953" s="25" t="s">
        <v>502</v>
      </c>
      <c r="BM953" s="25" t="s">
        <v>1493</v>
      </c>
    </row>
    <row r="954" spans="2:65" s="1" customFormat="1" ht="24">
      <c r="B954" s="42"/>
      <c r="C954" s="64"/>
      <c r="D954" s="221" t="s">
        <v>506</v>
      </c>
      <c r="E954" s="64"/>
      <c r="F954" s="222" t="s">
        <v>1494</v>
      </c>
      <c r="G954" s="64"/>
      <c r="H954" s="64"/>
      <c r="I954" s="177"/>
      <c r="J954" s="64"/>
      <c r="K954" s="64"/>
      <c r="L954" s="62"/>
      <c r="M954" s="223"/>
      <c r="N954" s="43"/>
      <c r="O954" s="43"/>
      <c r="P954" s="43"/>
      <c r="Q954" s="43"/>
      <c r="R954" s="43"/>
      <c r="S954" s="43"/>
      <c r="T954" s="79"/>
      <c r="AT954" s="25" t="s">
        <v>506</v>
      </c>
      <c r="AU954" s="25" t="s">
        <v>82</v>
      </c>
    </row>
    <row r="955" spans="2:65" s="1" customFormat="1" ht="36">
      <c r="B955" s="42"/>
      <c r="C955" s="64"/>
      <c r="D955" s="221" t="s">
        <v>509</v>
      </c>
      <c r="E955" s="64"/>
      <c r="F955" s="224" t="s">
        <v>1495</v>
      </c>
      <c r="G955" s="64"/>
      <c r="H955" s="64"/>
      <c r="I955" s="177"/>
      <c r="J955" s="64"/>
      <c r="K955" s="64"/>
      <c r="L955" s="62"/>
      <c r="M955" s="223"/>
      <c r="N955" s="43"/>
      <c r="O955" s="43"/>
      <c r="P955" s="43"/>
      <c r="Q955" s="43"/>
      <c r="R955" s="43"/>
      <c r="S955" s="43"/>
      <c r="T955" s="79"/>
      <c r="AT955" s="25" t="s">
        <v>509</v>
      </c>
      <c r="AU955" s="25" t="s">
        <v>82</v>
      </c>
    </row>
    <row r="956" spans="2:65" s="12" customFormat="1">
      <c r="B956" s="225"/>
      <c r="C956" s="226"/>
      <c r="D956" s="227" t="s">
        <v>513</v>
      </c>
      <c r="E956" s="228" t="s">
        <v>23</v>
      </c>
      <c r="F956" s="229" t="s">
        <v>1496</v>
      </c>
      <c r="G956" s="226"/>
      <c r="H956" s="230">
        <v>3.2050000000000001</v>
      </c>
      <c r="I956" s="231"/>
      <c r="J956" s="226"/>
      <c r="K956" s="226"/>
      <c r="L956" s="232"/>
      <c r="M956" s="233"/>
      <c r="N956" s="234"/>
      <c r="O956" s="234"/>
      <c r="P956" s="234"/>
      <c r="Q956" s="234"/>
      <c r="R956" s="234"/>
      <c r="S956" s="234"/>
      <c r="T956" s="235"/>
      <c r="AT956" s="236" t="s">
        <v>513</v>
      </c>
      <c r="AU956" s="236" t="s">
        <v>82</v>
      </c>
      <c r="AV956" s="12" t="s">
        <v>82</v>
      </c>
      <c r="AW956" s="12" t="s">
        <v>36</v>
      </c>
      <c r="AX956" s="12" t="s">
        <v>80</v>
      </c>
      <c r="AY956" s="236" t="s">
        <v>492</v>
      </c>
    </row>
    <row r="957" spans="2:65" s="1" customFormat="1" ht="16.5" customHeight="1">
      <c r="B957" s="42"/>
      <c r="C957" s="209" t="s">
        <v>1497</v>
      </c>
      <c r="D957" s="209" t="s">
        <v>498</v>
      </c>
      <c r="E957" s="210" t="s">
        <v>1498</v>
      </c>
      <c r="F957" s="211" t="s">
        <v>1499</v>
      </c>
      <c r="G957" s="212" t="s">
        <v>180</v>
      </c>
      <c r="H957" s="213">
        <v>3.2050000000000001</v>
      </c>
      <c r="I957" s="214"/>
      <c r="J957" s="215">
        <f>ROUND(I957*H957,2)</f>
        <v>0</v>
      </c>
      <c r="K957" s="211" t="s">
        <v>501</v>
      </c>
      <c r="L957" s="62"/>
      <c r="M957" s="216" t="s">
        <v>23</v>
      </c>
      <c r="N957" s="217" t="s">
        <v>44</v>
      </c>
      <c r="O957" s="43"/>
      <c r="P957" s="218">
        <f>O957*H957</f>
        <v>0</v>
      </c>
      <c r="Q957" s="218">
        <v>0</v>
      </c>
      <c r="R957" s="218">
        <f>Q957*H957</f>
        <v>0</v>
      </c>
      <c r="S957" s="218">
        <v>0</v>
      </c>
      <c r="T957" s="219">
        <f>S957*H957</f>
        <v>0</v>
      </c>
      <c r="AR957" s="25" t="s">
        <v>502</v>
      </c>
      <c r="AT957" s="25" t="s">
        <v>498</v>
      </c>
      <c r="AU957" s="25" t="s">
        <v>82</v>
      </c>
      <c r="AY957" s="25" t="s">
        <v>492</v>
      </c>
      <c r="BE957" s="220">
        <f>IF(N957="základní",J957,0)</f>
        <v>0</v>
      </c>
      <c r="BF957" s="220">
        <f>IF(N957="snížená",J957,0)</f>
        <v>0</v>
      </c>
      <c r="BG957" s="220">
        <f>IF(N957="zákl. přenesená",J957,0)</f>
        <v>0</v>
      </c>
      <c r="BH957" s="220">
        <f>IF(N957="sníž. přenesená",J957,0)</f>
        <v>0</v>
      </c>
      <c r="BI957" s="220">
        <f>IF(N957="nulová",J957,0)</f>
        <v>0</v>
      </c>
      <c r="BJ957" s="25" t="s">
        <v>80</v>
      </c>
      <c r="BK957" s="220">
        <f>ROUND(I957*H957,2)</f>
        <v>0</v>
      </c>
      <c r="BL957" s="25" t="s">
        <v>502</v>
      </c>
      <c r="BM957" s="25" t="s">
        <v>1500</v>
      </c>
    </row>
    <row r="958" spans="2:65" s="1" customFormat="1" ht="24">
      <c r="B958" s="42"/>
      <c r="C958" s="64"/>
      <c r="D958" s="221" t="s">
        <v>506</v>
      </c>
      <c r="E958" s="64"/>
      <c r="F958" s="222" t="s">
        <v>1501</v>
      </c>
      <c r="G958" s="64"/>
      <c r="H958" s="64"/>
      <c r="I958" s="177"/>
      <c r="J958" s="64"/>
      <c r="K958" s="64"/>
      <c r="L958" s="62"/>
      <c r="M958" s="223"/>
      <c r="N958" s="43"/>
      <c r="O958" s="43"/>
      <c r="P958" s="43"/>
      <c r="Q958" s="43"/>
      <c r="R958" s="43"/>
      <c r="S958" s="43"/>
      <c r="T958" s="79"/>
      <c r="AT958" s="25" t="s">
        <v>506</v>
      </c>
      <c r="AU958" s="25" t="s">
        <v>82</v>
      </c>
    </row>
    <row r="959" spans="2:65" s="1" customFormat="1" ht="36">
      <c r="B959" s="42"/>
      <c r="C959" s="64"/>
      <c r="D959" s="221" t="s">
        <v>509</v>
      </c>
      <c r="E959" s="64"/>
      <c r="F959" s="224" t="s">
        <v>1495</v>
      </c>
      <c r="G959" s="64"/>
      <c r="H959" s="64"/>
      <c r="I959" s="177"/>
      <c r="J959" s="64"/>
      <c r="K959" s="64"/>
      <c r="L959" s="62"/>
      <c r="M959" s="223"/>
      <c r="N959" s="43"/>
      <c r="O959" s="43"/>
      <c r="P959" s="43"/>
      <c r="Q959" s="43"/>
      <c r="R959" s="43"/>
      <c r="S959" s="43"/>
      <c r="T959" s="79"/>
      <c r="AT959" s="25" t="s">
        <v>509</v>
      </c>
      <c r="AU959" s="25" t="s">
        <v>82</v>
      </c>
    </row>
    <row r="960" spans="2:65" s="12" customFormat="1">
      <c r="B960" s="225"/>
      <c r="C960" s="226"/>
      <c r="D960" s="227" t="s">
        <v>513</v>
      </c>
      <c r="E960" s="228" t="s">
        <v>23</v>
      </c>
      <c r="F960" s="229" t="s">
        <v>1496</v>
      </c>
      <c r="G960" s="226"/>
      <c r="H960" s="230">
        <v>3.2050000000000001</v>
      </c>
      <c r="I960" s="231"/>
      <c r="J960" s="226"/>
      <c r="K960" s="226"/>
      <c r="L960" s="232"/>
      <c r="M960" s="233"/>
      <c r="N960" s="234"/>
      <c r="O960" s="234"/>
      <c r="P960" s="234"/>
      <c r="Q960" s="234"/>
      <c r="R960" s="234"/>
      <c r="S960" s="234"/>
      <c r="T960" s="235"/>
      <c r="AT960" s="236" t="s">
        <v>513</v>
      </c>
      <c r="AU960" s="236" t="s">
        <v>82</v>
      </c>
      <c r="AV960" s="12" t="s">
        <v>82</v>
      </c>
      <c r="AW960" s="12" t="s">
        <v>36</v>
      </c>
      <c r="AX960" s="12" t="s">
        <v>80</v>
      </c>
      <c r="AY960" s="236" t="s">
        <v>492</v>
      </c>
    </row>
    <row r="961" spans="2:65" s="1" customFormat="1" ht="16.5" customHeight="1">
      <c r="B961" s="42"/>
      <c r="C961" s="209" t="s">
        <v>1502</v>
      </c>
      <c r="D961" s="209" t="s">
        <v>498</v>
      </c>
      <c r="E961" s="210" t="s">
        <v>1503</v>
      </c>
      <c r="F961" s="211" t="s">
        <v>1504</v>
      </c>
      <c r="G961" s="212" t="s">
        <v>795</v>
      </c>
      <c r="H961" s="213">
        <v>3.4020000000000001</v>
      </c>
      <c r="I961" s="214"/>
      <c r="J961" s="215">
        <f>ROUND(I961*H961,2)</f>
        <v>0</v>
      </c>
      <c r="K961" s="211" t="s">
        <v>501</v>
      </c>
      <c r="L961" s="62"/>
      <c r="M961" s="216" t="s">
        <v>23</v>
      </c>
      <c r="N961" s="217" t="s">
        <v>44</v>
      </c>
      <c r="O961" s="43"/>
      <c r="P961" s="218">
        <f>O961*H961</f>
        <v>0</v>
      </c>
      <c r="Q961" s="218">
        <v>1.0530600000000001</v>
      </c>
      <c r="R961" s="218">
        <f>Q961*H961</f>
        <v>3.5825101200000007</v>
      </c>
      <c r="S961" s="218">
        <v>0</v>
      </c>
      <c r="T961" s="219">
        <f>S961*H961</f>
        <v>0</v>
      </c>
      <c r="AR961" s="25" t="s">
        <v>502</v>
      </c>
      <c r="AT961" s="25" t="s">
        <v>498</v>
      </c>
      <c r="AU961" s="25" t="s">
        <v>82</v>
      </c>
      <c r="AY961" s="25" t="s">
        <v>492</v>
      </c>
      <c r="BE961" s="220">
        <f>IF(N961="základní",J961,0)</f>
        <v>0</v>
      </c>
      <c r="BF961" s="220">
        <f>IF(N961="snížená",J961,0)</f>
        <v>0</v>
      </c>
      <c r="BG961" s="220">
        <f>IF(N961="zákl. přenesená",J961,0)</f>
        <v>0</v>
      </c>
      <c r="BH961" s="220">
        <f>IF(N961="sníž. přenesená",J961,0)</f>
        <v>0</v>
      </c>
      <c r="BI961" s="220">
        <f>IF(N961="nulová",J961,0)</f>
        <v>0</v>
      </c>
      <c r="BJ961" s="25" t="s">
        <v>80</v>
      </c>
      <c r="BK961" s="220">
        <f>ROUND(I961*H961,2)</f>
        <v>0</v>
      </c>
      <c r="BL961" s="25" t="s">
        <v>502</v>
      </c>
      <c r="BM961" s="25" t="s">
        <v>1505</v>
      </c>
    </row>
    <row r="962" spans="2:65" s="1" customFormat="1" ht="48">
      <c r="B962" s="42"/>
      <c r="C962" s="64"/>
      <c r="D962" s="221" t="s">
        <v>506</v>
      </c>
      <c r="E962" s="64"/>
      <c r="F962" s="222" t="s">
        <v>1506</v>
      </c>
      <c r="G962" s="64"/>
      <c r="H962" s="64"/>
      <c r="I962" s="177"/>
      <c r="J962" s="64"/>
      <c r="K962" s="64"/>
      <c r="L962" s="62"/>
      <c r="M962" s="223"/>
      <c r="N962" s="43"/>
      <c r="O962" s="43"/>
      <c r="P962" s="43"/>
      <c r="Q962" s="43"/>
      <c r="R962" s="43"/>
      <c r="S962" s="43"/>
      <c r="T962" s="79"/>
      <c r="AT962" s="25" t="s">
        <v>506</v>
      </c>
      <c r="AU962" s="25" t="s">
        <v>82</v>
      </c>
    </row>
    <row r="963" spans="2:65" s="12" customFormat="1">
      <c r="B963" s="225"/>
      <c r="C963" s="226"/>
      <c r="D963" s="221" t="s">
        <v>513</v>
      </c>
      <c r="E963" s="248" t="s">
        <v>23</v>
      </c>
      <c r="F963" s="249" t="s">
        <v>1507</v>
      </c>
      <c r="G963" s="226"/>
      <c r="H963" s="250">
        <v>6.0000000000000001E-3</v>
      </c>
      <c r="I963" s="231"/>
      <c r="J963" s="226"/>
      <c r="K963" s="226"/>
      <c r="L963" s="232"/>
      <c r="M963" s="233"/>
      <c r="N963" s="234"/>
      <c r="O963" s="234"/>
      <c r="P963" s="234"/>
      <c r="Q963" s="234"/>
      <c r="R963" s="234"/>
      <c r="S963" s="234"/>
      <c r="T963" s="235"/>
      <c r="AT963" s="236" t="s">
        <v>513</v>
      </c>
      <c r="AU963" s="236" t="s">
        <v>82</v>
      </c>
      <c r="AV963" s="12" t="s">
        <v>82</v>
      </c>
      <c r="AW963" s="12" t="s">
        <v>36</v>
      </c>
      <c r="AX963" s="12" t="s">
        <v>73</v>
      </c>
      <c r="AY963" s="236" t="s">
        <v>492</v>
      </c>
    </row>
    <row r="964" spans="2:65" s="12" customFormat="1">
      <c r="B964" s="225"/>
      <c r="C964" s="226"/>
      <c r="D964" s="221" t="s">
        <v>513</v>
      </c>
      <c r="E964" s="248" t="s">
        <v>23</v>
      </c>
      <c r="F964" s="249" t="s">
        <v>1508</v>
      </c>
      <c r="G964" s="226"/>
      <c r="H964" s="250">
        <v>7.0000000000000001E-3</v>
      </c>
      <c r="I964" s="231"/>
      <c r="J964" s="226"/>
      <c r="K964" s="226"/>
      <c r="L964" s="232"/>
      <c r="M964" s="233"/>
      <c r="N964" s="234"/>
      <c r="O964" s="234"/>
      <c r="P964" s="234"/>
      <c r="Q964" s="234"/>
      <c r="R964" s="234"/>
      <c r="S964" s="234"/>
      <c r="T964" s="235"/>
      <c r="AT964" s="236" t="s">
        <v>513</v>
      </c>
      <c r="AU964" s="236" t="s">
        <v>82</v>
      </c>
      <c r="AV964" s="12" t="s">
        <v>82</v>
      </c>
      <c r="AW964" s="12" t="s">
        <v>36</v>
      </c>
      <c r="AX964" s="12" t="s">
        <v>73</v>
      </c>
      <c r="AY964" s="236" t="s">
        <v>492</v>
      </c>
    </row>
    <row r="965" spans="2:65" s="12" customFormat="1">
      <c r="B965" s="225"/>
      <c r="C965" s="226"/>
      <c r="D965" s="221" t="s">
        <v>513</v>
      </c>
      <c r="E965" s="248" t="s">
        <v>23</v>
      </c>
      <c r="F965" s="249" t="s">
        <v>1509</v>
      </c>
      <c r="G965" s="226"/>
      <c r="H965" s="250">
        <v>0.31</v>
      </c>
      <c r="I965" s="231"/>
      <c r="J965" s="226"/>
      <c r="K965" s="226"/>
      <c r="L965" s="232"/>
      <c r="M965" s="233"/>
      <c r="N965" s="234"/>
      <c r="O965" s="234"/>
      <c r="P965" s="234"/>
      <c r="Q965" s="234"/>
      <c r="R965" s="234"/>
      <c r="S965" s="234"/>
      <c r="T965" s="235"/>
      <c r="AT965" s="236" t="s">
        <v>513</v>
      </c>
      <c r="AU965" s="236" t="s">
        <v>82</v>
      </c>
      <c r="AV965" s="12" t="s">
        <v>82</v>
      </c>
      <c r="AW965" s="12" t="s">
        <v>36</v>
      </c>
      <c r="AX965" s="12" t="s">
        <v>73</v>
      </c>
      <c r="AY965" s="236" t="s">
        <v>492</v>
      </c>
    </row>
    <row r="966" spans="2:65" s="12" customFormat="1">
      <c r="B966" s="225"/>
      <c r="C966" s="226"/>
      <c r="D966" s="221" t="s">
        <v>513</v>
      </c>
      <c r="E966" s="248" t="s">
        <v>23</v>
      </c>
      <c r="F966" s="249" t="s">
        <v>1510</v>
      </c>
      <c r="G966" s="226"/>
      <c r="H966" s="250">
        <v>5.0000000000000001E-3</v>
      </c>
      <c r="I966" s="231"/>
      <c r="J966" s="226"/>
      <c r="K966" s="226"/>
      <c r="L966" s="232"/>
      <c r="M966" s="233"/>
      <c r="N966" s="234"/>
      <c r="O966" s="234"/>
      <c r="P966" s="234"/>
      <c r="Q966" s="234"/>
      <c r="R966" s="234"/>
      <c r="S966" s="234"/>
      <c r="T966" s="235"/>
      <c r="AT966" s="236" t="s">
        <v>513</v>
      </c>
      <c r="AU966" s="236" t="s">
        <v>82</v>
      </c>
      <c r="AV966" s="12" t="s">
        <v>82</v>
      </c>
      <c r="AW966" s="12" t="s">
        <v>36</v>
      </c>
      <c r="AX966" s="12" t="s">
        <v>73</v>
      </c>
      <c r="AY966" s="236" t="s">
        <v>492</v>
      </c>
    </row>
    <row r="967" spans="2:65" s="12" customFormat="1">
      <c r="B967" s="225"/>
      <c r="C967" s="226"/>
      <c r="D967" s="221" t="s">
        <v>513</v>
      </c>
      <c r="E967" s="248" t="s">
        <v>23</v>
      </c>
      <c r="F967" s="249" t="s">
        <v>1511</v>
      </c>
      <c r="G967" s="226"/>
      <c r="H967" s="250">
        <v>0.02</v>
      </c>
      <c r="I967" s="231"/>
      <c r="J967" s="226"/>
      <c r="K967" s="226"/>
      <c r="L967" s="232"/>
      <c r="M967" s="233"/>
      <c r="N967" s="234"/>
      <c r="O967" s="234"/>
      <c r="P967" s="234"/>
      <c r="Q967" s="234"/>
      <c r="R967" s="234"/>
      <c r="S967" s="234"/>
      <c r="T967" s="235"/>
      <c r="AT967" s="236" t="s">
        <v>513</v>
      </c>
      <c r="AU967" s="236" t="s">
        <v>82</v>
      </c>
      <c r="AV967" s="12" t="s">
        <v>82</v>
      </c>
      <c r="AW967" s="12" t="s">
        <v>36</v>
      </c>
      <c r="AX967" s="12" t="s">
        <v>73</v>
      </c>
      <c r="AY967" s="236" t="s">
        <v>492</v>
      </c>
    </row>
    <row r="968" spans="2:65" s="12" customFormat="1">
      <c r="B968" s="225"/>
      <c r="C968" s="226"/>
      <c r="D968" s="221" t="s">
        <v>513</v>
      </c>
      <c r="E968" s="248" t="s">
        <v>23</v>
      </c>
      <c r="F968" s="249" t="s">
        <v>1512</v>
      </c>
      <c r="G968" s="226"/>
      <c r="H968" s="250">
        <v>0.51300000000000001</v>
      </c>
      <c r="I968" s="231"/>
      <c r="J968" s="226"/>
      <c r="K968" s="226"/>
      <c r="L968" s="232"/>
      <c r="M968" s="233"/>
      <c r="N968" s="234"/>
      <c r="O968" s="234"/>
      <c r="P968" s="234"/>
      <c r="Q968" s="234"/>
      <c r="R968" s="234"/>
      <c r="S968" s="234"/>
      <c r="T968" s="235"/>
      <c r="AT968" s="236" t="s">
        <v>513</v>
      </c>
      <c r="AU968" s="236" t="s">
        <v>82</v>
      </c>
      <c r="AV968" s="12" t="s">
        <v>82</v>
      </c>
      <c r="AW968" s="12" t="s">
        <v>36</v>
      </c>
      <c r="AX968" s="12" t="s">
        <v>73</v>
      </c>
      <c r="AY968" s="236" t="s">
        <v>492</v>
      </c>
    </row>
    <row r="969" spans="2:65" s="12" customFormat="1">
      <c r="B969" s="225"/>
      <c r="C969" s="226"/>
      <c r="D969" s="221" t="s">
        <v>513</v>
      </c>
      <c r="E969" s="248" t="s">
        <v>23</v>
      </c>
      <c r="F969" s="249" t="s">
        <v>1513</v>
      </c>
      <c r="G969" s="226"/>
      <c r="H969" s="250">
        <v>8.2000000000000003E-2</v>
      </c>
      <c r="I969" s="231"/>
      <c r="J969" s="226"/>
      <c r="K969" s="226"/>
      <c r="L969" s="232"/>
      <c r="M969" s="233"/>
      <c r="N969" s="234"/>
      <c r="O969" s="234"/>
      <c r="P969" s="234"/>
      <c r="Q969" s="234"/>
      <c r="R969" s="234"/>
      <c r="S969" s="234"/>
      <c r="T969" s="235"/>
      <c r="AT969" s="236" t="s">
        <v>513</v>
      </c>
      <c r="AU969" s="236" t="s">
        <v>82</v>
      </c>
      <c r="AV969" s="12" t="s">
        <v>82</v>
      </c>
      <c r="AW969" s="12" t="s">
        <v>36</v>
      </c>
      <c r="AX969" s="12" t="s">
        <v>73</v>
      </c>
      <c r="AY969" s="236" t="s">
        <v>492</v>
      </c>
    </row>
    <row r="970" spans="2:65" s="12" customFormat="1">
      <c r="B970" s="225"/>
      <c r="C970" s="226"/>
      <c r="D970" s="221" t="s">
        <v>513</v>
      </c>
      <c r="E970" s="248" t="s">
        <v>23</v>
      </c>
      <c r="F970" s="249" t="s">
        <v>1514</v>
      </c>
      <c r="G970" s="226"/>
      <c r="H970" s="250">
        <v>1.4999999999999999E-2</v>
      </c>
      <c r="I970" s="231"/>
      <c r="J970" s="226"/>
      <c r="K970" s="226"/>
      <c r="L970" s="232"/>
      <c r="M970" s="233"/>
      <c r="N970" s="234"/>
      <c r="O970" s="234"/>
      <c r="P970" s="234"/>
      <c r="Q970" s="234"/>
      <c r="R970" s="234"/>
      <c r="S970" s="234"/>
      <c r="T970" s="235"/>
      <c r="AT970" s="236" t="s">
        <v>513</v>
      </c>
      <c r="AU970" s="236" t="s">
        <v>82</v>
      </c>
      <c r="AV970" s="12" t="s">
        <v>82</v>
      </c>
      <c r="AW970" s="12" t="s">
        <v>36</v>
      </c>
      <c r="AX970" s="12" t="s">
        <v>73</v>
      </c>
      <c r="AY970" s="236" t="s">
        <v>492</v>
      </c>
    </row>
    <row r="971" spans="2:65" s="12" customFormat="1">
      <c r="B971" s="225"/>
      <c r="C971" s="226"/>
      <c r="D971" s="221" t="s">
        <v>513</v>
      </c>
      <c r="E971" s="248" t="s">
        <v>23</v>
      </c>
      <c r="F971" s="249" t="s">
        <v>1515</v>
      </c>
      <c r="G971" s="226"/>
      <c r="H971" s="250">
        <v>0.45300000000000001</v>
      </c>
      <c r="I971" s="231"/>
      <c r="J971" s="226"/>
      <c r="K971" s="226"/>
      <c r="L971" s="232"/>
      <c r="M971" s="233"/>
      <c r="N971" s="234"/>
      <c r="O971" s="234"/>
      <c r="P971" s="234"/>
      <c r="Q971" s="234"/>
      <c r="R971" s="234"/>
      <c r="S971" s="234"/>
      <c r="T971" s="235"/>
      <c r="AT971" s="236" t="s">
        <v>513</v>
      </c>
      <c r="AU971" s="236" t="s">
        <v>82</v>
      </c>
      <c r="AV971" s="12" t="s">
        <v>82</v>
      </c>
      <c r="AW971" s="12" t="s">
        <v>36</v>
      </c>
      <c r="AX971" s="12" t="s">
        <v>73</v>
      </c>
      <c r="AY971" s="236" t="s">
        <v>492</v>
      </c>
    </row>
    <row r="972" spans="2:65" s="12" customFormat="1">
      <c r="B972" s="225"/>
      <c r="C972" s="226"/>
      <c r="D972" s="221" t="s">
        <v>513</v>
      </c>
      <c r="E972" s="248" t="s">
        <v>23</v>
      </c>
      <c r="F972" s="249" t="s">
        <v>1516</v>
      </c>
      <c r="G972" s="226"/>
      <c r="H972" s="250">
        <v>0.14599999999999999</v>
      </c>
      <c r="I972" s="231"/>
      <c r="J972" s="226"/>
      <c r="K972" s="226"/>
      <c r="L972" s="232"/>
      <c r="M972" s="233"/>
      <c r="N972" s="234"/>
      <c r="O972" s="234"/>
      <c r="P972" s="234"/>
      <c r="Q972" s="234"/>
      <c r="R972" s="234"/>
      <c r="S972" s="234"/>
      <c r="T972" s="235"/>
      <c r="AT972" s="236" t="s">
        <v>513</v>
      </c>
      <c r="AU972" s="236" t="s">
        <v>82</v>
      </c>
      <c r="AV972" s="12" t="s">
        <v>82</v>
      </c>
      <c r="AW972" s="12" t="s">
        <v>36</v>
      </c>
      <c r="AX972" s="12" t="s">
        <v>73</v>
      </c>
      <c r="AY972" s="236" t="s">
        <v>492</v>
      </c>
    </row>
    <row r="973" spans="2:65" s="12" customFormat="1">
      <c r="B973" s="225"/>
      <c r="C973" s="226"/>
      <c r="D973" s="221" t="s">
        <v>513</v>
      </c>
      <c r="E973" s="248" t="s">
        <v>23</v>
      </c>
      <c r="F973" s="249" t="s">
        <v>1517</v>
      </c>
      <c r="G973" s="226"/>
      <c r="H973" s="250">
        <v>1.2999999999999999E-2</v>
      </c>
      <c r="I973" s="231"/>
      <c r="J973" s="226"/>
      <c r="K973" s="226"/>
      <c r="L973" s="232"/>
      <c r="M973" s="233"/>
      <c r="N973" s="234"/>
      <c r="O973" s="234"/>
      <c r="P973" s="234"/>
      <c r="Q973" s="234"/>
      <c r="R973" s="234"/>
      <c r="S973" s="234"/>
      <c r="T973" s="235"/>
      <c r="AT973" s="236" t="s">
        <v>513</v>
      </c>
      <c r="AU973" s="236" t="s">
        <v>82</v>
      </c>
      <c r="AV973" s="12" t="s">
        <v>82</v>
      </c>
      <c r="AW973" s="12" t="s">
        <v>36</v>
      </c>
      <c r="AX973" s="12" t="s">
        <v>73</v>
      </c>
      <c r="AY973" s="236" t="s">
        <v>492</v>
      </c>
    </row>
    <row r="974" spans="2:65" s="12" customFormat="1">
      <c r="B974" s="225"/>
      <c r="C974" s="226"/>
      <c r="D974" s="221" t="s">
        <v>513</v>
      </c>
      <c r="E974" s="248" t="s">
        <v>23</v>
      </c>
      <c r="F974" s="249" t="s">
        <v>1518</v>
      </c>
      <c r="G974" s="226"/>
      <c r="H974" s="250">
        <v>1.4E-2</v>
      </c>
      <c r="I974" s="231"/>
      <c r="J974" s="226"/>
      <c r="K974" s="226"/>
      <c r="L974" s="232"/>
      <c r="M974" s="233"/>
      <c r="N974" s="234"/>
      <c r="O974" s="234"/>
      <c r="P974" s="234"/>
      <c r="Q974" s="234"/>
      <c r="R974" s="234"/>
      <c r="S974" s="234"/>
      <c r="T974" s="235"/>
      <c r="AT974" s="236" t="s">
        <v>513</v>
      </c>
      <c r="AU974" s="236" t="s">
        <v>82</v>
      </c>
      <c r="AV974" s="12" t="s">
        <v>82</v>
      </c>
      <c r="AW974" s="12" t="s">
        <v>36</v>
      </c>
      <c r="AX974" s="12" t="s">
        <v>73</v>
      </c>
      <c r="AY974" s="236" t="s">
        <v>492</v>
      </c>
    </row>
    <row r="975" spans="2:65" s="12" customFormat="1">
      <c r="B975" s="225"/>
      <c r="C975" s="226"/>
      <c r="D975" s="221" t="s">
        <v>513</v>
      </c>
      <c r="E975" s="248" t="s">
        <v>23</v>
      </c>
      <c r="F975" s="249" t="s">
        <v>1519</v>
      </c>
      <c r="G975" s="226"/>
      <c r="H975" s="250">
        <v>0.14699999999999999</v>
      </c>
      <c r="I975" s="231"/>
      <c r="J975" s="226"/>
      <c r="K975" s="226"/>
      <c r="L975" s="232"/>
      <c r="M975" s="233"/>
      <c r="N975" s="234"/>
      <c r="O975" s="234"/>
      <c r="P975" s="234"/>
      <c r="Q975" s="234"/>
      <c r="R975" s="234"/>
      <c r="S975" s="234"/>
      <c r="T975" s="235"/>
      <c r="AT975" s="236" t="s">
        <v>513</v>
      </c>
      <c r="AU975" s="236" t="s">
        <v>82</v>
      </c>
      <c r="AV975" s="12" t="s">
        <v>82</v>
      </c>
      <c r="AW975" s="12" t="s">
        <v>36</v>
      </c>
      <c r="AX975" s="12" t="s">
        <v>73</v>
      </c>
      <c r="AY975" s="236" t="s">
        <v>492</v>
      </c>
    </row>
    <row r="976" spans="2:65" s="12" customFormat="1">
      <c r="B976" s="225"/>
      <c r="C976" s="226"/>
      <c r="D976" s="221" t="s">
        <v>513</v>
      </c>
      <c r="E976" s="248" t="s">
        <v>23</v>
      </c>
      <c r="F976" s="249" t="s">
        <v>1520</v>
      </c>
      <c r="G976" s="226"/>
      <c r="H976" s="250">
        <v>0.315</v>
      </c>
      <c r="I976" s="231"/>
      <c r="J976" s="226"/>
      <c r="K976" s="226"/>
      <c r="L976" s="232"/>
      <c r="M976" s="233"/>
      <c r="N976" s="234"/>
      <c r="O976" s="234"/>
      <c r="P976" s="234"/>
      <c r="Q976" s="234"/>
      <c r="R976" s="234"/>
      <c r="S976" s="234"/>
      <c r="T976" s="235"/>
      <c r="AT976" s="236" t="s">
        <v>513</v>
      </c>
      <c r="AU976" s="236" t="s">
        <v>82</v>
      </c>
      <c r="AV976" s="12" t="s">
        <v>82</v>
      </c>
      <c r="AW976" s="12" t="s">
        <v>36</v>
      </c>
      <c r="AX976" s="12" t="s">
        <v>73</v>
      </c>
      <c r="AY976" s="236" t="s">
        <v>492</v>
      </c>
    </row>
    <row r="977" spans="2:65" s="12" customFormat="1">
      <c r="B977" s="225"/>
      <c r="C977" s="226"/>
      <c r="D977" s="221" t="s">
        <v>513</v>
      </c>
      <c r="E977" s="248" t="s">
        <v>23</v>
      </c>
      <c r="F977" s="249" t="s">
        <v>1521</v>
      </c>
      <c r="G977" s="226"/>
      <c r="H977" s="250">
        <v>0.221</v>
      </c>
      <c r="I977" s="231"/>
      <c r="J977" s="226"/>
      <c r="K977" s="226"/>
      <c r="L977" s="232"/>
      <c r="M977" s="233"/>
      <c r="N977" s="234"/>
      <c r="O977" s="234"/>
      <c r="P977" s="234"/>
      <c r="Q977" s="234"/>
      <c r="R977" s="234"/>
      <c r="S977" s="234"/>
      <c r="T977" s="235"/>
      <c r="AT977" s="236" t="s">
        <v>513</v>
      </c>
      <c r="AU977" s="236" t="s">
        <v>82</v>
      </c>
      <c r="AV977" s="12" t="s">
        <v>82</v>
      </c>
      <c r="AW977" s="12" t="s">
        <v>36</v>
      </c>
      <c r="AX977" s="12" t="s">
        <v>73</v>
      </c>
      <c r="AY977" s="236" t="s">
        <v>492</v>
      </c>
    </row>
    <row r="978" spans="2:65" s="12" customFormat="1">
      <c r="B978" s="225"/>
      <c r="C978" s="226"/>
      <c r="D978" s="221" t="s">
        <v>513</v>
      </c>
      <c r="E978" s="248" t="s">
        <v>23</v>
      </c>
      <c r="F978" s="249" t="s">
        <v>1522</v>
      </c>
      <c r="G978" s="226"/>
      <c r="H978" s="250">
        <v>0.09</v>
      </c>
      <c r="I978" s="231"/>
      <c r="J978" s="226"/>
      <c r="K978" s="226"/>
      <c r="L978" s="232"/>
      <c r="M978" s="233"/>
      <c r="N978" s="234"/>
      <c r="O978" s="234"/>
      <c r="P978" s="234"/>
      <c r="Q978" s="234"/>
      <c r="R978" s="234"/>
      <c r="S978" s="234"/>
      <c r="T978" s="235"/>
      <c r="AT978" s="236" t="s">
        <v>513</v>
      </c>
      <c r="AU978" s="236" t="s">
        <v>82</v>
      </c>
      <c r="AV978" s="12" t="s">
        <v>82</v>
      </c>
      <c r="AW978" s="12" t="s">
        <v>36</v>
      </c>
      <c r="AX978" s="12" t="s">
        <v>73</v>
      </c>
      <c r="AY978" s="236" t="s">
        <v>492</v>
      </c>
    </row>
    <row r="979" spans="2:65" s="12" customFormat="1">
      <c r="B979" s="225"/>
      <c r="C979" s="226"/>
      <c r="D979" s="221" t="s">
        <v>513</v>
      </c>
      <c r="E979" s="248" t="s">
        <v>23</v>
      </c>
      <c r="F979" s="249" t="s">
        <v>1523</v>
      </c>
      <c r="G979" s="226"/>
      <c r="H979" s="250">
        <v>1.2E-2</v>
      </c>
      <c r="I979" s="231"/>
      <c r="J979" s="226"/>
      <c r="K979" s="226"/>
      <c r="L979" s="232"/>
      <c r="M979" s="233"/>
      <c r="N979" s="234"/>
      <c r="O979" s="234"/>
      <c r="P979" s="234"/>
      <c r="Q979" s="234"/>
      <c r="R979" s="234"/>
      <c r="S979" s="234"/>
      <c r="T979" s="235"/>
      <c r="AT979" s="236" t="s">
        <v>513</v>
      </c>
      <c r="AU979" s="236" t="s">
        <v>82</v>
      </c>
      <c r="AV979" s="12" t="s">
        <v>82</v>
      </c>
      <c r="AW979" s="12" t="s">
        <v>36</v>
      </c>
      <c r="AX979" s="12" t="s">
        <v>73</v>
      </c>
      <c r="AY979" s="236" t="s">
        <v>492</v>
      </c>
    </row>
    <row r="980" spans="2:65" s="12" customFormat="1">
      <c r="B980" s="225"/>
      <c r="C980" s="226"/>
      <c r="D980" s="221" t="s">
        <v>513</v>
      </c>
      <c r="E980" s="248" t="s">
        <v>23</v>
      </c>
      <c r="F980" s="249" t="s">
        <v>1524</v>
      </c>
      <c r="G980" s="226"/>
      <c r="H980" s="250">
        <v>7.0999999999999994E-2</v>
      </c>
      <c r="I980" s="231"/>
      <c r="J980" s="226"/>
      <c r="K980" s="226"/>
      <c r="L980" s="232"/>
      <c r="M980" s="233"/>
      <c r="N980" s="234"/>
      <c r="O980" s="234"/>
      <c r="P980" s="234"/>
      <c r="Q980" s="234"/>
      <c r="R980" s="234"/>
      <c r="S980" s="234"/>
      <c r="T980" s="235"/>
      <c r="AT980" s="236" t="s">
        <v>513</v>
      </c>
      <c r="AU980" s="236" t="s">
        <v>82</v>
      </c>
      <c r="AV980" s="12" t="s">
        <v>82</v>
      </c>
      <c r="AW980" s="12" t="s">
        <v>36</v>
      </c>
      <c r="AX980" s="12" t="s">
        <v>73</v>
      </c>
      <c r="AY980" s="236" t="s">
        <v>492</v>
      </c>
    </row>
    <row r="981" spans="2:65" s="12" customFormat="1">
      <c r="B981" s="225"/>
      <c r="C981" s="226"/>
      <c r="D981" s="221" t="s">
        <v>513</v>
      </c>
      <c r="E981" s="248" t="s">
        <v>23</v>
      </c>
      <c r="F981" s="249" t="s">
        <v>1525</v>
      </c>
      <c r="G981" s="226"/>
      <c r="H981" s="250">
        <v>1.2999999999999999E-2</v>
      </c>
      <c r="I981" s="231"/>
      <c r="J981" s="226"/>
      <c r="K981" s="226"/>
      <c r="L981" s="232"/>
      <c r="M981" s="233"/>
      <c r="N981" s="234"/>
      <c r="O981" s="234"/>
      <c r="P981" s="234"/>
      <c r="Q981" s="234"/>
      <c r="R981" s="234"/>
      <c r="S981" s="234"/>
      <c r="T981" s="235"/>
      <c r="AT981" s="236" t="s">
        <v>513</v>
      </c>
      <c r="AU981" s="236" t="s">
        <v>82</v>
      </c>
      <c r="AV981" s="12" t="s">
        <v>82</v>
      </c>
      <c r="AW981" s="12" t="s">
        <v>36</v>
      </c>
      <c r="AX981" s="12" t="s">
        <v>73</v>
      </c>
      <c r="AY981" s="236" t="s">
        <v>492</v>
      </c>
    </row>
    <row r="982" spans="2:65" s="12" customFormat="1">
      <c r="B982" s="225"/>
      <c r="C982" s="226"/>
      <c r="D982" s="221" t="s">
        <v>513</v>
      </c>
      <c r="E982" s="248" t="s">
        <v>23</v>
      </c>
      <c r="F982" s="249" t="s">
        <v>1526</v>
      </c>
      <c r="G982" s="226"/>
      <c r="H982" s="250">
        <v>1.6E-2</v>
      </c>
      <c r="I982" s="231"/>
      <c r="J982" s="226"/>
      <c r="K982" s="226"/>
      <c r="L982" s="232"/>
      <c r="M982" s="233"/>
      <c r="N982" s="234"/>
      <c r="O982" s="234"/>
      <c r="P982" s="234"/>
      <c r="Q982" s="234"/>
      <c r="R982" s="234"/>
      <c r="S982" s="234"/>
      <c r="T982" s="235"/>
      <c r="AT982" s="236" t="s">
        <v>513</v>
      </c>
      <c r="AU982" s="236" t="s">
        <v>82</v>
      </c>
      <c r="AV982" s="12" t="s">
        <v>82</v>
      </c>
      <c r="AW982" s="12" t="s">
        <v>36</v>
      </c>
      <c r="AX982" s="12" t="s">
        <v>73</v>
      </c>
      <c r="AY982" s="236" t="s">
        <v>492</v>
      </c>
    </row>
    <row r="983" spans="2:65" s="12" customFormat="1">
      <c r="B983" s="225"/>
      <c r="C983" s="226"/>
      <c r="D983" s="221" t="s">
        <v>513</v>
      </c>
      <c r="E983" s="248" t="s">
        <v>23</v>
      </c>
      <c r="F983" s="249" t="s">
        <v>1527</v>
      </c>
      <c r="G983" s="226"/>
      <c r="H983" s="250">
        <v>0.92100000000000004</v>
      </c>
      <c r="I983" s="231"/>
      <c r="J983" s="226"/>
      <c r="K983" s="226"/>
      <c r="L983" s="232"/>
      <c r="M983" s="233"/>
      <c r="N983" s="234"/>
      <c r="O983" s="234"/>
      <c r="P983" s="234"/>
      <c r="Q983" s="234"/>
      <c r="R983" s="234"/>
      <c r="S983" s="234"/>
      <c r="T983" s="235"/>
      <c r="AT983" s="236" t="s">
        <v>513</v>
      </c>
      <c r="AU983" s="236" t="s">
        <v>82</v>
      </c>
      <c r="AV983" s="12" t="s">
        <v>82</v>
      </c>
      <c r="AW983" s="12" t="s">
        <v>36</v>
      </c>
      <c r="AX983" s="12" t="s">
        <v>73</v>
      </c>
      <c r="AY983" s="236" t="s">
        <v>492</v>
      </c>
    </row>
    <row r="984" spans="2:65" s="12" customFormat="1">
      <c r="B984" s="225"/>
      <c r="C984" s="226"/>
      <c r="D984" s="221" t="s">
        <v>513</v>
      </c>
      <c r="E984" s="248" t="s">
        <v>23</v>
      </c>
      <c r="F984" s="249" t="s">
        <v>1528</v>
      </c>
      <c r="G984" s="226"/>
      <c r="H984" s="250">
        <v>1.2E-2</v>
      </c>
      <c r="I984" s="231"/>
      <c r="J984" s="226"/>
      <c r="K984" s="226"/>
      <c r="L984" s="232"/>
      <c r="M984" s="233"/>
      <c r="N984" s="234"/>
      <c r="O984" s="234"/>
      <c r="P984" s="234"/>
      <c r="Q984" s="234"/>
      <c r="R984" s="234"/>
      <c r="S984" s="234"/>
      <c r="T984" s="235"/>
      <c r="AT984" s="236" t="s">
        <v>513</v>
      </c>
      <c r="AU984" s="236" t="s">
        <v>82</v>
      </c>
      <c r="AV984" s="12" t="s">
        <v>82</v>
      </c>
      <c r="AW984" s="12" t="s">
        <v>36</v>
      </c>
      <c r="AX984" s="12" t="s">
        <v>73</v>
      </c>
      <c r="AY984" s="236" t="s">
        <v>492</v>
      </c>
    </row>
    <row r="985" spans="2:65" s="14" customFormat="1">
      <c r="B985" s="251"/>
      <c r="C985" s="252"/>
      <c r="D985" s="227" t="s">
        <v>513</v>
      </c>
      <c r="E985" s="253" t="s">
        <v>23</v>
      </c>
      <c r="F985" s="254" t="s">
        <v>560</v>
      </c>
      <c r="G985" s="252"/>
      <c r="H985" s="255">
        <v>3.4020000000000001</v>
      </c>
      <c r="I985" s="256"/>
      <c r="J985" s="252"/>
      <c r="K985" s="252"/>
      <c r="L985" s="257"/>
      <c r="M985" s="258"/>
      <c r="N985" s="259"/>
      <c r="O985" s="259"/>
      <c r="P985" s="259"/>
      <c r="Q985" s="259"/>
      <c r="R985" s="259"/>
      <c r="S985" s="259"/>
      <c r="T985" s="260"/>
      <c r="AT985" s="261" t="s">
        <v>513</v>
      </c>
      <c r="AU985" s="261" t="s">
        <v>82</v>
      </c>
      <c r="AV985" s="14" t="s">
        <v>502</v>
      </c>
      <c r="AW985" s="14" t="s">
        <v>36</v>
      </c>
      <c r="AX985" s="14" t="s">
        <v>80</v>
      </c>
      <c r="AY985" s="261" t="s">
        <v>492</v>
      </c>
    </row>
    <row r="986" spans="2:65" s="1" customFormat="1" ht="16.5" customHeight="1">
      <c r="B986" s="42"/>
      <c r="C986" s="209" t="s">
        <v>1529</v>
      </c>
      <c r="D986" s="209" t="s">
        <v>498</v>
      </c>
      <c r="E986" s="210" t="s">
        <v>1530</v>
      </c>
      <c r="F986" s="211" t="s">
        <v>1531</v>
      </c>
      <c r="G986" s="212" t="s">
        <v>632</v>
      </c>
      <c r="H986" s="213">
        <v>106.5</v>
      </c>
      <c r="I986" s="214"/>
      <c r="J986" s="215">
        <f>ROUND(I986*H986,2)</f>
        <v>0</v>
      </c>
      <c r="K986" s="211" t="s">
        <v>501</v>
      </c>
      <c r="L986" s="62"/>
      <c r="M986" s="216" t="s">
        <v>23</v>
      </c>
      <c r="N986" s="217" t="s">
        <v>44</v>
      </c>
      <c r="O986" s="43"/>
      <c r="P986" s="218">
        <f>O986*H986</f>
        <v>0</v>
      </c>
      <c r="Q986" s="218">
        <v>2.4533999999999998</v>
      </c>
      <c r="R986" s="218">
        <f>Q986*H986</f>
        <v>261.28709999999995</v>
      </c>
      <c r="S986" s="218">
        <v>0</v>
      </c>
      <c r="T986" s="219">
        <f>S986*H986</f>
        <v>0</v>
      </c>
      <c r="AR986" s="25" t="s">
        <v>502</v>
      </c>
      <c r="AT986" s="25" t="s">
        <v>498</v>
      </c>
      <c r="AU986" s="25" t="s">
        <v>82</v>
      </c>
      <c r="AY986" s="25" t="s">
        <v>492</v>
      </c>
      <c r="BE986" s="220">
        <f>IF(N986="základní",J986,0)</f>
        <v>0</v>
      </c>
      <c r="BF986" s="220">
        <f>IF(N986="snížená",J986,0)</f>
        <v>0</v>
      </c>
      <c r="BG986" s="220">
        <f>IF(N986="zákl. přenesená",J986,0)</f>
        <v>0</v>
      </c>
      <c r="BH986" s="220">
        <f>IF(N986="sníž. přenesená",J986,0)</f>
        <v>0</v>
      </c>
      <c r="BI986" s="220">
        <f>IF(N986="nulová",J986,0)</f>
        <v>0</v>
      </c>
      <c r="BJ986" s="25" t="s">
        <v>80</v>
      </c>
      <c r="BK986" s="220">
        <f>ROUND(I986*H986,2)</f>
        <v>0</v>
      </c>
      <c r="BL986" s="25" t="s">
        <v>502</v>
      </c>
      <c r="BM986" s="25" t="s">
        <v>1532</v>
      </c>
    </row>
    <row r="987" spans="2:65" s="1" customFormat="1">
      <c r="B987" s="42"/>
      <c r="C987" s="64"/>
      <c r="D987" s="221" t="s">
        <v>506</v>
      </c>
      <c r="E987" s="64"/>
      <c r="F987" s="222" t="s">
        <v>1533</v>
      </c>
      <c r="G987" s="64"/>
      <c r="H987" s="64"/>
      <c r="I987" s="177"/>
      <c r="J987" s="64"/>
      <c r="K987" s="64"/>
      <c r="L987" s="62"/>
      <c r="M987" s="223"/>
      <c r="N987" s="43"/>
      <c r="O987" s="43"/>
      <c r="P987" s="43"/>
      <c r="Q987" s="43"/>
      <c r="R987" s="43"/>
      <c r="S987" s="43"/>
      <c r="T987" s="79"/>
      <c r="AT987" s="25" t="s">
        <v>506</v>
      </c>
      <c r="AU987" s="25" t="s">
        <v>82</v>
      </c>
    </row>
    <row r="988" spans="2:65" s="12" customFormat="1">
      <c r="B988" s="225"/>
      <c r="C988" s="226"/>
      <c r="D988" s="227" t="s">
        <v>513</v>
      </c>
      <c r="E988" s="228" t="s">
        <v>23</v>
      </c>
      <c r="F988" s="229" t="s">
        <v>1534</v>
      </c>
      <c r="G988" s="226"/>
      <c r="H988" s="230">
        <v>106.5</v>
      </c>
      <c r="I988" s="231"/>
      <c r="J988" s="226"/>
      <c r="K988" s="226"/>
      <c r="L988" s="232"/>
      <c r="M988" s="233"/>
      <c r="N988" s="234"/>
      <c r="O988" s="234"/>
      <c r="P988" s="234"/>
      <c r="Q988" s="234"/>
      <c r="R988" s="234"/>
      <c r="S988" s="234"/>
      <c r="T988" s="235"/>
      <c r="AT988" s="236" t="s">
        <v>513</v>
      </c>
      <c r="AU988" s="236" t="s">
        <v>82</v>
      </c>
      <c r="AV988" s="12" t="s">
        <v>82</v>
      </c>
      <c r="AW988" s="12" t="s">
        <v>36</v>
      </c>
      <c r="AX988" s="12" t="s">
        <v>80</v>
      </c>
      <c r="AY988" s="236" t="s">
        <v>492</v>
      </c>
    </row>
    <row r="989" spans="2:65" s="1" customFormat="1" ht="16.5" customHeight="1">
      <c r="B989" s="42"/>
      <c r="C989" s="209" t="s">
        <v>1535</v>
      </c>
      <c r="D989" s="209" t="s">
        <v>498</v>
      </c>
      <c r="E989" s="210" t="s">
        <v>1536</v>
      </c>
      <c r="F989" s="211" t="s">
        <v>1537</v>
      </c>
      <c r="G989" s="212" t="s">
        <v>180</v>
      </c>
      <c r="H989" s="213">
        <v>1065</v>
      </c>
      <c r="I989" s="214"/>
      <c r="J989" s="215">
        <f>ROUND(I989*H989,2)</f>
        <v>0</v>
      </c>
      <c r="K989" s="211" t="s">
        <v>501</v>
      </c>
      <c r="L989" s="62"/>
      <c r="M989" s="216" t="s">
        <v>23</v>
      </c>
      <c r="N989" s="217" t="s">
        <v>44</v>
      </c>
      <c r="O989" s="43"/>
      <c r="P989" s="218">
        <f>O989*H989</f>
        <v>0</v>
      </c>
      <c r="Q989" s="218">
        <v>5.1900000000000002E-3</v>
      </c>
      <c r="R989" s="218">
        <f>Q989*H989</f>
        <v>5.5273500000000002</v>
      </c>
      <c r="S989" s="218">
        <v>0</v>
      </c>
      <c r="T989" s="219">
        <f>S989*H989</f>
        <v>0</v>
      </c>
      <c r="AR989" s="25" t="s">
        <v>502</v>
      </c>
      <c r="AT989" s="25" t="s">
        <v>498</v>
      </c>
      <c r="AU989" s="25" t="s">
        <v>82</v>
      </c>
      <c r="AY989" s="25" t="s">
        <v>492</v>
      </c>
      <c r="BE989" s="220">
        <f>IF(N989="základní",J989,0)</f>
        <v>0</v>
      </c>
      <c r="BF989" s="220">
        <f>IF(N989="snížená",J989,0)</f>
        <v>0</v>
      </c>
      <c r="BG989" s="220">
        <f>IF(N989="zákl. přenesená",J989,0)</f>
        <v>0</v>
      </c>
      <c r="BH989" s="220">
        <f>IF(N989="sníž. přenesená",J989,0)</f>
        <v>0</v>
      </c>
      <c r="BI989" s="220">
        <f>IF(N989="nulová",J989,0)</f>
        <v>0</v>
      </c>
      <c r="BJ989" s="25" t="s">
        <v>80</v>
      </c>
      <c r="BK989" s="220">
        <f>ROUND(I989*H989,2)</f>
        <v>0</v>
      </c>
      <c r="BL989" s="25" t="s">
        <v>502</v>
      </c>
      <c r="BM989" s="25" t="s">
        <v>1538</v>
      </c>
    </row>
    <row r="990" spans="2:65" s="1" customFormat="1">
      <c r="B990" s="42"/>
      <c r="C990" s="64"/>
      <c r="D990" s="221" t="s">
        <v>506</v>
      </c>
      <c r="E990" s="64"/>
      <c r="F990" s="222" t="s">
        <v>1539</v>
      </c>
      <c r="G990" s="64"/>
      <c r="H990" s="64"/>
      <c r="I990" s="177"/>
      <c r="J990" s="64"/>
      <c r="K990" s="64"/>
      <c r="L990" s="62"/>
      <c r="M990" s="223"/>
      <c r="N990" s="43"/>
      <c r="O990" s="43"/>
      <c r="P990" s="43"/>
      <c r="Q990" s="43"/>
      <c r="R990" s="43"/>
      <c r="S990" s="43"/>
      <c r="T990" s="79"/>
      <c r="AT990" s="25" t="s">
        <v>506</v>
      </c>
      <c r="AU990" s="25" t="s">
        <v>82</v>
      </c>
    </row>
    <row r="991" spans="2:65" s="12" customFormat="1">
      <c r="B991" s="225"/>
      <c r="C991" s="226"/>
      <c r="D991" s="227" t="s">
        <v>513</v>
      </c>
      <c r="E991" s="228" t="s">
        <v>23</v>
      </c>
      <c r="F991" s="229" t="s">
        <v>1540</v>
      </c>
      <c r="G991" s="226"/>
      <c r="H991" s="230">
        <v>1065</v>
      </c>
      <c r="I991" s="231"/>
      <c r="J991" s="226"/>
      <c r="K991" s="226"/>
      <c r="L991" s="232"/>
      <c r="M991" s="233"/>
      <c r="N991" s="234"/>
      <c r="O991" s="234"/>
      <c r="P991" s="234"/>
      <c r="Q991" s="234"/>
      <c r="R991" s="234"/>
      <c r="S991" s="234"/>
      <c r="T991" s="235"/>
      <c r="AT991" s="236" t="s">
        <v>513</v>
      </c>
      <c r="AU991" s="236" t="s">
        <v>82</v>
      </c>
      <c r="AV991" s="12" t="s">
        <v>82</v>
      </c>
      <c r="AW991" s="12" t="s">
        <v>36</v>
      </c>
      <c r="AX991" s="12" t="s">
        <v>80</v>
      </c>
      <c r="AY991" s="236" t="s">
        <v>492</v>
      </c>
    </row>
    <row r="992" spans="2:65" s="1" customFormat="1" ht="16.5" customHeight="1">
      <c r="B992" s="42"/>
      <c r="C992" s="209" t="s">
        <v>1541</v>
      </c>
      <c r="D992" s="209" t="s">
        <v>498</v>
      </c>
      <c r="E992" s="210" t="s">
        <v>1542</v>
      </c>
      <c r="F992" s="211" t="s">
        <v>1543</v>
      </c>
      <c r="G992" s="212" t="s">
        <v>180</v>
      </c>
      <c r="H992" s="213">
        <v>1065</v>
      </c>
      <c r="I992" s="214"/>
      <c r="J992" s="215">
        <f>ROUND(I992*H992,2)</f>
        <v>0</v>
      </c>
      <c r="K992" s="211" t="s">
        <v>501</v>
      </c>
      <c r="L992" s="62"/>
      <c r="M992" s="216" t="s">
        <v>23</v>
      </c>
      <c r="N992" s="217" t="s">
        <v>44</v>
      </c>
      <c r="O992" s="43"/>
      <c r="P992" s="218">
        <f>O992*H992</f>
        <v>0</v>
      </c>
      <c r="Q992" s="218">
        <v>0</v>
      </c>
      <c r="R992" s="218">
        <f>Q992*H992</f>
        <v>0</v>
      </c>
      <c r="S992" s="218">
        <v>0</v>
      </c>
      <c r="T992" s="219">
        <f>S992*H992</f>
        <v>0</v>
      </c>
      <c r="AR992" s="25" t="s">
        <v>502</v>
      </c>
      <c r="AT992" s="25" t="s">
        <v>498</v>
      </c>
      <c r="AU992" s="25" t="s">
        <v>82</v>
      </c>
      <c r="AY992" s="25" t="s">
        <v>492</v>
      </c>
      <c r="BE992" s="220">
        <f>IF(N992="základní",J992,0)</f>
        <v>0</v>
      </c>
      <c r="BF992" s="220">
        <f>IF(N992="snížená",J992,0)</f>
        <v>0</v>
      </c>
      <c r="BG992" s="220">
        <f>IF(N992="zákl. přenesená",J992,0)</f>
        <v>0</v>
      </c>
      <c r="BH992" s="220">
        <f>IF(N992="sníž. přenesená",J992,0)</f>
        <v>0</v>
      </c>
      <c r="BI992" s="220">
        <f>IF(N992="nulová",J992,0)</f>
        <v>0</v>
      </c>
      <c r="BJ992" s="25" t="s">
        <v>80</v>
      </c>
      <c r="BK992" s="220">
        <f>ROUND(I992*H992,2)</f>
        <v>0</v>
      </c>
      <c r="BL992" s="25" t="s">
        <v>502</v>
      </c>
      <c r="BM992" s="25" t="s">
        <v>1544</v>
      </c>
    </row>
    <row r="993" spans="2:65" s="1" customFormat="1">
      <c r="B993" s="42"/>
      <c r="C993" s="64"/>
      <c r="D993" s="227" t="s">
        <v>506</v>
      </c>
      <c r="E993" s="64"/>
      <c r="F993" s="274" t="s">
        <v>1545</v>
      </c>
      <c r="G993" s="64"/>
      <c r="H993" s="64"/>
      <c r="I993" s="177"/>
      <c r="J993" s="64"/>
      <c r="K993" s="64"/>
      <c r="L993" s="62"/>
      <c r="M993" s="223"/>
      <c r="N993" s="43"/>
      <c r="O993" s="43"/>
      <c r="P993" s="43"/>
      <c r="Q993" s="43"/>
      <c r="R993" s="43"/>
      <c r="S993" s="43"/>
      <c r="T993" s="79"/>
      <c r="AT993" s="25" t="s">
        <v>506</v>
      </c>
      <c r="AU993" s="25" t="s">
        <v>82</v>
      </c>
    </row>
    <row r="994" spans="2:65" s="1" customFormat="1" ht="16.5" customHeight="1">
      <c r="B994" s="42"/>
      <c r="C994" s="209" t="s">
        <v>1546</v>
      </c>
      <c r="D994" s="209" t="s">
        <v>498</v>
      </c>
      <c r="E994" s="210" t="s">
        <v>1547</v>
      </c>
      <c r="F994" s="211" t="s">
        <v>1548</v>
      </c>
      <c r="G994" s="212" t="s">
        <v>795</v>
      </c>
      <c r="H994" s="213">
        <v>12.287000000000001</v>
      </c>
      <c r="I994" s="214"/>
      <c r="J994" s="215">
        <f>ROUND(I994*H994,2)</f>
        <v>0</v>
      </c>
      <c r="K994" s="211" t="s">
        <v>501</v>
      </c>
      <c r="L994" s="62"/>
      <c r="M994" s="216" t="s">
        <v>23</v>
      </c>
      <c r="N994" s="217" t="s">
        <v>44</v>
      </c>
      <c r="O994" s="43"/>
      <c r="P994" s="218">
        <f>O994*H994</f>
        <v>0</v>
      </c>
      <c r="Q994" s="218">
        <v>1.0525599999999999</v>
      </c>
      <c r="R994" s="218">
        <f>Q994*H994</f>
        <v>12.93280472</v>
      </c>
      <c r="S994" s="218">
        <v>0</v>
      </c>
      <c r="T994" s="219">
        <f>S994*H994</f>
        <v>0</v>
      </c>
      <c r="AR994" s="25" t="s">
        <v>502</v>
      </c>
      <c r="AT994" s="25" t="s">
        <v>498</v>
      </c>
      <c r="AU994" s="25" t="s">
        <v>82</v>
      </c>
      <c r="AY994" s="25" t="s">
        <v>492</v>
      </c>
      <c r="BE994" s="220">
        <f>IF(N994="základní",J994,0)</f>
        <v>0</v>
      </c>
      <c r="BF994" s="220">
        <f>IF(N994="snížená",J994,0)</f>
        <v>0</v>
      </c>
      <c r="BG994" s="220">
        <f>IF(N994="zákl. přenesená",J994,0)</f>
        <v>0</v>
      </c>
      <c r="BH994" s="220">
        <f>IF(N994="sníž. přenesená",J994,0)</f>
        <v>0</v>
      </c>
      <c r="BI994" s="220">
        <f>IF(N994="nulová",J994,0)</f>
        <v>0</v>
      </c>
      <c r="BJ994" s="25" t="s">
        <v>80</v>
      </c>
      <c r="BK994" s="220">
        <f>ROUND(I994*H994,2)</f>
        <v>0</v>
      </c>
      <c r="BL994" s="25" t="s">
        <v>502</v>
      </c>
      <c r="BM994" s="25" t="s">
        <v>1549</v>
      </c>
    </row>
    <row r="995" spans="2:65" s="1" customFormat="1">
      <c r="B995" s="42"/>
      <c r="C995" s="64"/>
      <c r="D995" s="221" t="s">
        <v>506</v>
      </c>
      <c r="E995" s="64"/>
      <c r="F995" s="222" t="s">
        <v>1550</v>
      </c>
      <c r="G995" s="64"/>
      <c r="H995" s="64"/>
      <c r="I995" s="177"/>
      <c r="J995" s="64"/>
      <c r="K995" s="64"/>
      <c r="L995" s="62"/>
      <c r="M995" s="223"/>
      <c r="N995" s="43"/>
      <c r="O995" s="43"/>
      <c r="P995" s="43"/>
      <c r="Q995" s="43"/>
      <c r="R995" s="43"/>
      <c r="S995" s="43"/>
      <c r="T995" s="79"/>
      <c r="AT995" s="25" t="s">
        <v>506</v>
      </c>
      <c r="AU995" s="25" t="s">
        <v>82</v>
      </c>
    </row>
    <row r="996" spans="2:65" s="12" customFormat="1">
      <c r="B996" s="225"/>
      <c r="C996" s="226"/>
      <c r="D996" s="221" t="s">
        <v>513</v>
      </c>
      <c r="E996" s="248" t="s">
        <v>23</v>
      </c>
      <c r="F996" s="249" t="s">
        <v>1551</v>
      </c>
      <c r="G996" s="226"/>
      <c r="H996" s="250">
        <v>8.7010000000000005</v>
      </c>
      <c r="I996" s="231"/>
      <c r="J996" s="226"/>
      <c r="K996" s="226"/>
      <c r="L996" s="232"/>
      <c r="M996" s="233"/>
      <c r="N996" s="234"/>
      <c r="O996" s="234"/>
      <c r="P996" s="234"/>
      <c r="Q996" s="234"/>
      <c r="R996" s="234"/>
      <c r="S996" s="234"/>
      <c r="T996" s="235"/>
      <c r="AT996" s="236" t="s">
        <v>513</v>
      </c>
      <c r="AU996" s="236" t="s">
        <v>82</v>
      </c>
      <c r="AV996" s="12" t="s">
        <v>82</v>
      </c>
      <c r="AW996" s="12" t="s">
        <v>36</v>
      </c>
      <c r="AX996" s="12" t="s">
        <v>73</v>
      </c>
      <c r="AY996" s="236" t="s">
        <v>492</v>
      </c>
    </row>
    <row r="997" spans="2:65" s="12" customFormat="1">
      <c r="B997" s="225"/>
      <c r="C997" s="226"/>
      <c r="D997" s="221" t="s">
        <v>513</v>
      </c>
      <c r="E997" s="248" t="s">
        <v>23</v>
      </c>
      <c r="F997" s="249" t="s">
        <v>1552</v>
      </c>
      <c r="G997" s="226"/>
      <c r="H997" s="250">
        <v>2.4470000000000001</v>
      </c>
      <c r="I997" s="231"/>
      <c r="J997" s="226"/>
      <c r="K997" s="226"/>
      <c r="L997" s="232"/>
      <c r="M997" s="233"/>
      <c r="N997" s="234"/>
      <c r="O997" s="234"/>
      <c r="P997" s="234"/>
      <c r="Q997" s="234"/>
      <c r="R997" s="234"/>
      <c r="S997" s="234"/>
      <c r="T997" s="235"/>
      <c r="AT997" s="236" t="s">
        <v>513</v>
      </c>
      <c r="AU997" s="236" t="s">
        <v>82</v>
      </c>
      <c r="AV997" s="12" t="s">
        <v>82</v>
      </c>
      <c r="AW997" s="12" t="s">
        <v>36</v>
      </c>
      <c r="AX997" s="12" t="s">
        <v>73</v>
      </c>
      <c r="AY997" s="236" t="s">
        <v>492</v>
      </c>
    </row>
    <row r="998" spans="2:65" s="12" customFormat="1">
      <c r="B998" s="225"/>
      <c r="C998" s="226"/>
      <c r="D998" s="221" t="s">
        <v>513</v>
      </c>
      <c r="E998" s="248" t="s">
        <v>23</v>
      </c>
      <c r="F998" s="249" t="s">
        <v>1553</v>
      </c>
      <c r="G998" s="226"/>
      <c r="H998" s="250">
        <v>1.139</v>
      </c>
      <c r="I998" s="231"/>
      <c r="J998" s="226"/>
      <c r="K998" s="226"/>
      <c r="L998" s="232"/>
      <c r="M998" s="233"/>
      <c r="N998" s="234"/>
      <c r="O998" s="234"/>
      <c r="P998" s="234"/>
      <c r="Q998" s="234"/>
      <c r="R998" s="234"/>
      <c r="S998" s="234"/>
      <c r="T998" s="235"/>
      <c r="AT998" s="236" t="s">
        <v>513</v>
      </c>
      <c r="AU998" s="236" t="s">
        <v>82</v>
      </c>
      <c r="AV998" s="12" t="s">
        <v>82</v>
      </c>
      <c r="AW998" s="12" t="s">
        <v>36</v>
      </c>
      <c r="AX998" s="12" t="s">
        <v>73</v>
      </c>
      <c r="AY998" s="236" t="s">
        <v>492</v>
      </c>
    </row>
    <row r="999" spans="2:65" s="14" customFormat="1">
      <c r="B999" s="251"/>
      <c r="C999" s="252"/>
      <c r="D999" s="227" t="s">
        <v>513</v>
      </c>
      <c r="E999" s="253" t="s">
        <v>23</v>
      </c>
      <c r="F999" s="254" t="s">
        <v>560</v>
      </c>
      <c r="G999" s="252"/>
      <c r="H999" s="255">
        <v>12.287000000000001</v>
      </c>
      <c r="I999" s="256"/>
      <c r="J999" s="252"/>
      <c r="K999" s="252"/>
      <c r="L999" s="257"/>
      <c r="M999" s="258"/>
      <c r="N999" s="259"/>
      <c r="O999" s="259"/>
      <c r="P999" s="259"/>
      <c r="Q999" s="259"/>
      <c r="R999" s="259"/>
      <c r="S999" s="259"/>
      <c r="T999" s="260"/>
      <c r="AT999" s="261" t="s">
        <v>513</v>
      </c>
      <c r="AU999" s="261" t="s">
        <v>82</v>
      </c>
      <c r="AV999" s="14" t="s">
        <v>502</v>
      </c>
      <c r="AW999" s="14" t="s">
        <v>36</v>
      </c>
      <c r="AX999" s="14" t="s">
        <v>80</v>
      </c>
      <c r="AY999" s="261" t="s">
        <v>492</v>
      </c>
    </row>
    <row r="1000" spans="2:65" s="1" customFormat="1" ht="16.5" customHeight="1">
      <c r="B1000" s="42"/>
      <c r="C1000" s="209" t="s">
        <v>1554</v>
      </c>
      <c r="D1000" s="209" t="s">
        <v>498</v>
      </c>
      <c r="E1000" s="210" t="s">
        <v>1555</v>
      </c>
      <c r="F1000" s="211" t="s">
        <v>1556</v>
      </c>
      <c r="G1000" s="212" t="s">
        <v>832</v>
      </c>
      <c r="H1000" s="213">
        <v>4.88</v>
      </c>
      <c r="I1000" s="214"/>
      <c r="J1000" s="215">
        <f>ROUND(I1000*H1000,2)</f>
        <v>0</v>
      </c>
      <c r="K1000" s="211" t="s">
        <v>501</v>
      </c>
      <c r="L1000" s="62"/>
      <c r="M1000" s="216" t="s">
        <v>23</v>
      </c>
      <c r="N1000" s="217" t="s">
        <v>44</v>
      </c>
      <c r="O1000" s="43"/>
      <c r="P1000" s="218">
        <f>O1000*H1000</f>
        <v>0</v>
      </c>
      <c r="Q1000" s="218">
        <v>3.465E-2</v>
      </c>
      <c r="R1000" s="218">
        <f>Q1000*H1000</f>
        <v>0.16909199999999999</v>
      </c>
      <c r="S1000" s="218">
        <v>0</v>
      </c>
      <c r="T1000" s="219">
        <f>S1000*H1000</f>
        <v>0</v>
      </c>
      <c r="AR1000" s="25" t="s">
        <v>502</v>
      </c>
      <c r="AT1000" s="25" t="s">
        <v>498</v>
      </c>
      <c r="AU1000" s="25" t="s">
        <v>82</v>
      </c>
      <c r="AY1000" s="25" t="s">
        <v>492</v>
      </c>
      <c r="BE1000" s="220">
        <f>IF(N1000="základní",J1000,0)</f>
        <v>0</v>
      </c>
      <c r="BF1000" s="220">
        <f>IF(N1000="snížená",J1000,0)</f>
        <v>0</v>
      </c>
      <c r="BG1000" s="220">
        <f>IF(N1000="zákl. přenesená",J1000,0)</f>
        <v>0</v>
      </c>
      <c r="BH1000" s="220">
        <f>IF(N1000="sníž. přenesená",J1000,0)</f>
        <v>0</v>
      </c>
      <c r="BI1000" s="220">
        <f>IF(N1000="nulová",J1000,0)</f>
        <v>0</v>
      </c>
      <c r="BJ1000" s="25" t="s">
        <v>80</v>
      </c>
      <c r="BK1000" s="220">
        <f>ROUND(I1000*H1000,2)</f>
        <v>0</v>
      </c>
      <c r="BL1000" s="25" t="s">
        <v>502</v>
      </c>
      <c r="BM1000" s="25" t="s">
        <v>1557</v>
      </c>
    </row>
    <row r="1001" spans="2:65" s="1" customFormat="1" ht="36">
      <c r="B1001" s="42"/>
      <c r="C1001" s="64"/>
      <c r="D1001" s="221" t="s">
        <v>506</v>
      </c>
      <c r="E1001" s="64"/>
      <c r="F1001" s="222" t="s">
        <v>1558</v>
      </c>
      <c r="G1001" s="64"/>
      <c r="H1001" s="64"/>
      <c r="I1001" s="177"/>
      <c r="J1001" s="64"/>
      <c r="K1001" s="64"/>
      <c r="L1001" s="62"/>
      <c r="M1001" s="223"/>
      <c r="N1001" s="43"/>
      <c r="O1001" s="43"/>
      <c r="P1001" s="43"/>
      <c r="Q1001" s="43"/>
      <c r="R1001" s="43"/>
      <c r="S1001" s="43"/>
      <c r="T1001" s="79"/>
      <c r="AT1001" s="25" t="s">
        <v>506</v>
      </c>
      <c r="AU1001" s="25" t="s">
        <v>82</v>
      </c>
    </row>
    <row r="1002" spans="2:65" s="1" customFormat="1" ht="48">
      <c r="B1002" s="42"/>
      <c r="C1002" s="64"/>
      <c r="D1002" s="221" t="s">
        <v>509</v>
      </c>
      <c r="E1002" s="64"/>
      <c r="F1002" s="224" t="s">
        <v>1559</v>
      </c>
      <c r="G1002" s="64"/>
      <c r="H1002" s="64"/>
      <c r="I1002" s="177"/>
      <c r="J1002" s="64"/>
      <c r="K1002" s="64"/>
      <c r="L1002" s="62"/>
      <c r="M1002" s="223"/>
      <c r="N1002" s="43"/>
      <c r="O1002" s="43"/>
      <c r="P1002" s="43"/>
      <c r="Q1002" s="43"/>
      <c r="R1002" s="43"/>
      <c r="S1002" s="43"/>
      <c r="T1002" s="79"/>
      <c r="AT1002" s="25" t="s">
        <v>509</v>
      </c>
      <c r="AU1002" s="25" t="s">
        <v>82</v>
      </c>
    </row>
    <row r="1003" spans="2:65" s="12" customFormat="1">
      <c r="B1003" s="225"/>
      <c r="C1003" s="226"/>
      <c r="D1003" s="221" t="s">
        <v>513</v>
      </c>
      <c r="E1003" s="248" t="s">
        <v>23</v>
      </c>
      <c r="F1003" s="249" t="s">
        <v>1560</v>
      </c>
      <c r="G1003" s="226"/>
      <c r="H1003" s="250">
        <v>1.26</v>
      </c>
      <c r="I1003" s="231"/>
      <c r="J1003" s="226"/>
      <c r="K1003" s="226"/>
      <c r="L1003" s="232"/>
      <c r="M1003" s="233"/>
      <c r="N1003" s="234"/>
      <c r="O1003" s="234"/>
      <c r="P1003" s="234"/>
      <c r="Q1003" s="234"/>
      <c r="R1003" s="234"/>
      <c r="S1003" s="234"/>
      <c r="T1003" s="235"/>
      <c r="AT1003" s="236" t="s">
        <v>513</v>
      </c>
      <c r="AU1003" s="236" t="s">
        <v>82</v>
      </c>
      <c r="AV1003" s="12" t="s">
        <v>82</v>
      </c>
      <c r="AW1003" s="12" t="s">
        <v>36</v>
      </c>
      <c r="AX1003" s="12" t="s">
        <v>73</v>
      </c>
      <c r="AY1003" s="236" t="s">
        <v>492</v>
      </c>
    </row>
    <row r="1004" spans="2:65" s="12" customFormat="1">
      <c r="B1004" s="225"/>
      <c r="C1004" s="226"/>
      <c r="D1004" s="221" t="s">
        <v>513</v>
      </c>
      <c r="E1004" s="248" t="s">
        <v>23</v>
      </c>
      <c r="F1004" s="249" t="s">
        <v>1561</v>
      </c>
      <c r="G1004" s="226"/>
      <c r="H1004" s="250">
        <v>1.72</v>
      </c>
      <c r="I1004" s="231"/>
      <c r="J1004" s="226"/>
      <c r="K1004" s="226"/>
      <c r="L1004" s="232"/>
      <c r="M1004" s="233"/>
      <c r="N1004" s="234"/>
      <c r="O1004" s="234"/>
      <c r="P1004" s="234"/>
      <c r="Q1004" s="234"/>
      <c r="R1004" s="234"/>
      <c r="S1004" s="234"/>
      <c r="T1004" s="235"/>
      <c r="AT1004" s="236" t="s">
        <v>513</v>
      </c>
      <c r="AU1004" s="236" t="s">
        <v>82</v>
      </c>
      <c r="AV1004" s="12" t="s">
        <v>82</v>
      </c>
      <c r="AW1004" s="12" t="s">
        <v>36</v>
      </c>
      <c r="AX1004" s="12" t="s">
        <v>73</v>
      </c>
      <c r="AY1004" s="236" t="s">
        <v>492</v>
      </c>
    </row>
    <row r="1005" spans="2:65" s="12" customFormat="1">
      <c r="B1005" s="225"/>
      <c r="C1005" s="226"/>
      <c r="D1005" s="221" t="s">
        <v>513</v>
      </c>
      <c r="E1005" s="248" t="s">
        <v>23</v>
      </c>
      <c r="F1005" s="249" t="s">
        <v>1562</v>
      </c>
      <c r="G1005" s="226"/>
      <c r="H1005" s="250">
        <v>1.9</v>
      </c>
      <c r="I1005" s="231"/>
      <c r="J1005" s="226"/>
      <c r="K1005" s="226"/>
      <c r="L1005" s="232"/>
      <c r="M1005" s="233"/>
      <c r="N1005" s="234"/>
      <c r="O1005" s="234"/>
      <c r="P1005" s="234"/>
      <c r="Q1005" s="234"/>
      <c r="R1005" s="234"/>
      <c r="S1005" s="234"/>
      <c r="T1005" s="235"/>
      <c r="AT1005" s="236" t="s">
        <v>513</v>
      </c>
      <c r="AU1005" s="236" t="s">
        <v>82</v>
      </c>
      <c r="AV1005" s="12" t="s">
        <v>82</v>
      </c>
      <c r="AW1005" s="12" t="s">
        <v>36</v>
      </c>
      <c r="AX1005" s="12" t="s">
        <v>73</v>
      </c>
      <c r="AY1005" s="236" t="s">
        <v>492</v>
      </c>
    </row>
    <row r="1006" spans="2:65" s="14" customFormat="1">
      <c r="B1006" s="251"/>
      <c r="C1006" s="252"/>
      <c r="D1006" s="227" t="s">
        <v>513</v>
      </c>
      <c r="E1006" s="253" t="s">
        <v>23</v>
      </c>
      <c r="F1006" s="254" t="s">
        <v>560</v>
      </c>
      <c r="G1006" s="252"/>
      <c r="H1006" s="255">
        <v>4.88</v>
      </c>
      <c r="I1006" s="256"/>
      <c r="J1006" s="252"/>
      <c r="K1006" s="252"/>
      <c r="L1006" s="257"/>
      <c r="M1006" s="258"/>
      <c r="N1006" s="259"/>
      <c r="O1006" s="259"/>
      <c r="P1006" s="259"/>
      <c r="Q1006" s="259"/>
      <c r="R1006" s="259"/>
      <c r="S1006" s="259"/>
      <c r="T1006" s="260"/>
      <c r="AT1006" s="261" t="s">
        <v>513</v>
      </c>
      <c r="AU1006" s="261" t="s">
        <v>82</v>
      </c>
      <c r="AV1006" s="14" t="s">
        <v>502</v>
      </c>
      <c r="AW1006" s="14" t="s">
        <v>36</v>
      </c>
      <c r="AX1006" s="14" t="s">
        <v>80</v>
      </c>
      <c r="AY1006" s="261" t="s">
        <v>492</v>
      </c>
    </row>
    <row r="1007" spans="2:65" s="1" customFormat="1" ht="25.5" customHeight="1">
      <c r="B1007" s="42"/>
      <c r="C1007" s="278" t="s">
        <v>1563</v>
      </c>
      <c r="D1007" s="278" t="s">
        <v>1110</v>
      </c>
      <c r="E1007" s="279" t="s">
        <v>1564</v>
      </c>
      <c r="F1007" s="280" t="s">
        <v>1565</v>
      </c>
      <c r="G1007" s="281" t="s">
        <v>1025</v>
      </c>
      <c r="H1007" s="282">
        <v>1</v>
      </c>
      <c r="I1007" s="283"/>
      <c r="J1007" s="284">
        <f>ROUND(I1007*H1007,2)</f>
        <v>0</v>
      </c>
      <c r="K1007" s="280" t="s">
        <v>23</v>
      </c>
      <c r="L1007" s="285"/>
      <c r="M1007" s="286" t="s">
        <v>23</v>
      </c>
      <c r="N1007" s="287" t="s">
        <v>44</v>
      </c>
      <c r="O1007" s="43"/>
      <c r="P1007" s="218">
        <f>O1007*H1007</f>
        <v>0</v>
      </c>
      <c r="Q1007" s="218">
        <v>0</v>
      </c>
      <c r="R1007" s="218">
        <f>Q1007*H1007</f>
        <v>0</v>
      </c>
      <c r="S1007" s="218">
        <v>0</v>
      </c>
      <c r="T1007" s="219">
        <f>S1007*H1007</f>
        <v>0</v>
      </c>
      <c r="AR1007" s="25" t="s">
        <v>604</v>
      </c>
      <c r="AT1007" s="25" t="s">
        <v>1110</v>
      </c>
      <c r="AU1007" s="25" t="s">
        <v>82</v>
      </c>
      <c r="AY1007" s="25" t="s">
        <v>492</v>
      </c>
      <c r="BE1007" s="220">
        <f>IF(N1007="základní",J1007,0)</f>
        <v>0</v>
      </c>
      <c r="BF1007" s="220">
        <f>IF(N1007="snížená",J1007,0)</f>
        <v>0</v>
      </c>
      <c r="BG1007" s="220">
        <f>IF(N1007="zákl. přenesená",J1007,0)</f>
        <v>0</v>
      </c>
      <c r="BH1007" s="220">
        <f>IF(N1007="sníž. přenesená",J1007,0)</f>
        <v>0</v>
      </c>
      <c r="BI1007" s="220">
        <f>IF(N1007="nulová",J1007,0)</f>
        <v>0</v>
      </c>
      <c r="BJ1007" s="25" t="s">
        <v>80</v>
      </c>
      <c r="BK1007" s="220">
        <f>ROUND(I1007*H1007,2)</f>
        <v>0</v>
      </c>
      <c r="BL1007" s="25" t="s">
        <v>502</v>
      </c>
      <c r="BM1007" s="25" t="s">
        <v>1566</v>
      </c>
    </row>
    <row r="1008" spans="2:65" s="1" customFormat="1" ht="24">
      <c r="B1008" s="42"/>
      <c r="C1008" s="64"/>
      <c r="D1008" s="227" t="s">
        <v>506</v>
      </c>
      <c r="E1008" s="64"/>
      <c r="F1008" s="274" t="s">
        <v>1565</v>
      </c>
      <c r="G1008" s="64"/>
      <c r="H1008" s="64"/>
      <c r="I1008" s="177"/>
      <c r="J1008" s="64"/>
      <c r="K1008" s="64"/>
      <c r="L1008" s="62"/>
      <c r="M1008" s="223"/>
      <c r="N1008" s="43"/>
      <c r="O1008" s="43"/>
      <c r="P1008" s="43"/>
      <c r="Q1008" s="43"/>
      <c r="R1008" s="43"/>
      <c r="S1008" s="43"/>
      <c r="T1008" s="79"/>
      <c r="AT1008" s="25" t="s">
        <v>506</v>
      </c>
      <c r="AU1008" s="25" t="s">
        <v>82</v>
      </c>
    </row>
    <row r="1009" spans="2:65" s="1" customFormat="1" ht="25.5" customHeight="1">
      <c r="B1009" s="42"/>
      <c r="C1009" s="278" t="s">
        <v>1567</v>
      </c>
      <c r="D1009" s="278" t="s">
        <v>1110</v>
      </c>
      <c r="E1009" s="279" t="s">
        <v>1568</v>
      </c>
      <c r="F1009" s="280" t="s">
        <v>1569</v>
      </c>
      <c r="G1009" s="281" t="s">
        <v>1025</v>
      </c>
      <c r="H1009" s="282">
        <v>1</v>
      </c>
      <c r="I1009" s="283"/>
      <c r="J1009" s="284">
        <f>ROUND(I1009*H1009,2)</f>
        <v>0</v>
      </c>
      <c r="K1009" s="280" t="s">
        <v>23</v>
      </c>
      <c r="L1009" s="285"/>
      <c r="M1009" s="286" t="s">
        <v>23</v>
      </c>
      <c r="N1009" s="287" t="s">
        <v>44</v>
      </c>
      <c r="O1009" s="43"/>
      <c r="P1009" s="218">
        <f>O1009*H1009</f>
        <v>0</v>
      </c>
      <c r="Q1009" s="218">
        <v>0</v>
      </c>
      <c r="R1009" s="218">
        <f>Q1009*H1009</f>
        <v>0</v>
      </c>
      <c r="S1009" s="218">
        <v>0</v>
      </c>
      <c r="T1009" s="219">
        <f>S1009*H1009</f>
        <v>0</v>
      </c>
      <c r="AR1009" s="25" t="s">
        <v>604</v>
      </c>
      <c r="AT1009" s="25" t="s">
        <v>1110</v>
      </c>
      <c r="AU1009" s="25" t="s">
        <v>82</v>
      </c>
      <c r="AY1009" s="25" t="s">
        <v>492</v>
      </c>
      <c r="BE1009" s="220">
        <f>IF(N1009="základní",J1009,0)</f>
        <v>0</v>
      </c>
      <c r="BF1009" s="220">
        <f>IF(N1009="snížená",J1009,0)</f>
        <v>0</v>
      </c>
      <c r="BG1009" s="220">
        <f>IF(N1009="zákl. přenesená",J1009,0)</f>
        <v>0</v>
      </c>
      <c r="BH1009" s="220">
        <f>IF(N1009="sníž. přenesená",J1009,0)</f>
        <v>0</v>
      </c>
      <c r="BI1009" s="220">
        <f>IF(N1009="nulová",J1009,0)</f>
        <v>0</v>
      </c>
      <c r="BJ1009" s="25" t="s">
        <v>80</v>
      </c>
      <c r="BK1009" s="220">
        <f>ROUND(I1009*H1009,2)</f>
        <v>0</v>
      </c>
      <c r="BL1009" s="25" t="s">
        <v>502</v>
      </c>
      <c r="BM1009" s="25" t="s">
        <v>1570</v>
      </c>
    </row>
    <row r="1010" spans="2:65" s="1" customFormat="1" ht="24">
      <c r="B1010" s="42"/>
      <c r="C1010" s="64"/>
      <c r="D1010" s="227" t="s">
        <v>506</v>
      </c>
      <c r="E1010" s="64"/>
      <c r="F1010" s="274" t="s">
        <v>1569</v>
      </c>
      <c r="G1010" s="64"/>
      <c r="H1010" s="64"/>
      <c r="I1010" s="177"/>
      <c r="J1010" s="64"/>
      <c r="K1010" s="64"/>
      <c r="L1010" s="62"/>
      <c r="M1010" s="223"/>
      <c r="N1010" s="43"/>
      <c r="O1010" s="43"/>
      <c r="P1010" s="43"/>
      <c r="Q1010" s="43"/>
      <c r="R1010" s="43"/>
      <c r="S1010" s="43"/>
      <c r="T1010" s="79"/>
      <c r="AT1010" s="25" t="s">
        <v>506</v>
      </c>
      <c r="AU1010" s="25" t="s">
        <v>82</v>
      </c>
    </row>
    <row r="1011" spans="2:65" s="1" customFormat="1" ht="16.5" customHeight="1">
      <c r="B1011" s="42"/>
      <c r="C1011" s="209" t="s">
        <v>1571</v>
      </c>
      <c r="D1011" s="209" t="s">
        <v>498</v>
      </c>
      <c r="E1011" s="210" t="s">
        <v>1572</v>
      </c>
      <c r="F1011" s="211" t="s">
        <v>1573</v>
      </c>
      <c r="G1011" s="212" t="s">
        <v>832</v>
      </c>
      <c r="H1011" s="213">
        <v>1.24</v>
      </c>
      <c r="I1011" s="214"/>
      <c r="J1011" s="215">
        <f>ROUND(I1011*H1011,2)</f>
        <v>0</v>
      </c>
      <c r="K1011" s="211" t="s">
        <v>501</v>
      </c>
      <c r="L1011" s="62"/>
      <c r="M1011" s="216" t="s">
        <v>23</v>
      </c>
      <c r="N1011" s="217" t="s">
        <v>44</v>
      </c>
      <c r="O1011" s="43"/>
      <c r="P1011" s="218">
        <f>O1011*H1011</f>
        <v>0</v>
      </c>
      <c r="Q1011" s="218">
        <v>0.11046</v>
      </c>
      <c r="R1011" s="218">
        <f>Q1011*H1011</f>
        <v>0.13697039999999999</v>
      </c>
      <c r="S1011" s="218">
        <v>0</v>
      </c>
      <c r="T1011" s="219">
        <f>S1011*H1011</f>
        <v>0</v>
      </c>
      <c r="AR1011" s="25" t="s">
        <v>502</v>
      </c>
      <c r="AT1011" s="25" t="s">
        <v>498</v>
      </c>
      <c r="AU1011" s="25" t="s">
        <v>82</v>
      </c>
      <c r="AY1011" s="25" t="s">
        <v>492</v>
      </c>
      <c r="BE1011" s="220">
        <f>IF(N1011="základní",J1011,0)</f>
        <v>0</v>
      </c>
      <c r="BF1011" s="220">
        <f>IF(N1011="snížená",J1011,0)</f>
        <v>0</v>
      </c>
      <c r="BG1011" s="220">
        <f>IF(N1011="zákl. přenesená",J1011,0)</f>
        <v>0</v>
      </c>
      <c r="BH1011" s="220">
        <f>IF(N1011="sníž. přenesená",J1011,0)</f>
        <v>0</v>
      </c>
      <c r="BI1011" s="220">
        <f>IF(N1011="nulová",J1011,0)</f>
        <v>0</v>
      </c>
      <c r="BJ1011" s="25" t="s">
        <v>80</v>
      </c>
      <c r="BK1011" s="220">
        <f>ROUND(I1011*H1011,2)</f>
        <v>0</v>
      </c>
      <c r="BL1011" s="25" t="s">
        <v>502</v>
      </c>
      <c r="BM1011" s="25" t="s">
        <v>1574</v>
      </c>
    </row>
    <row r="1012" spans="2:65" s="1" customFormat="1" ht="24">
      <c r="B1012" s="42"/>
      <c r="C1012" s="64"/>
      <c r="D1012" s="221" t="s">
        <v>506</v>
      </c>
      <c r="E1012" s="64"/>
      <c r="F1012" s="222" t="s">
        <v>1575</v>
      </c>
      <c r="G1012" s="64"/>
      <c r="H1012" s="64"/>
      <c r="I1012" s="177"/>
      <c r="J1012" s="64"/>
      <c r="K1012" s="64"/>
      <c r="L1012" s="62"/>
      <c r="M1012" s="223"/>
      <c r="N1012" s="43"/>
      <c r="O1012" s="43"/>
      <c r="P1012" s="43"/>
      <c r="Q1012" s="43"/>
      <c r="R1012" s="43"/>
      <c r="S1012" s="43"/>
      <c r="T1012" s="79"/>
      <c r="AT1012" s="25" t="s">
        <v>506</v>
      </c>
      <c r="AU1012" s="25" t="s">
        <v>82</v>
      </c>
    </row>
    <row r="1013" spans="2:65" s="12" customFormat="1">
      <c r="B1013" s="225"/>
      <c r="C1013" s="226"/>
      <c r="D1013" s="221" t="s">
        <v>513</v>
      </c>
      <c r="E1013" s="248" t="s">
        <v>23</v>
      </c>
      <c r="F1013" s="249" t="s">
        <v>1576</v>
      </c>
      <c r="G1013" s="226"/>
      <c r="H1013" s="250">
        <v>0.64</v>
      </c>
      <c r="I1013" s="231"/>
      <c r="J1013" s="226"/>
      <c r="K1013" s="226"/>
      <c r="L1013" s="232"/>
      <c r="M1013" s="233"/>
      <c r="N1013" s="234"/>
      <c r="O1013" s="234"/>
      <c r="P1013" s="234"/>
      <c r="Q1013" s="234"/>
      <c r="R1013" s="234"/>
      <c r="S1013" s="234"/>
      <c r="T1013" s="235"/>
      <c r="AT1013" s="236" t="s">
        <v>513</v>
      </c>
      <c r="AU1013" s="236" t="s">
        <v>82</v>
      </c>
      <c r="AV1013" s="12" t="s">
        <v>82</v>
      </c>
      <c r="AW1013" s="12" t="s">
        <v>36</v>
      </c>
      <c r="AX1013" s="12" t="s">
        <v>73</v>
      </c>
      <c r="AY1013" s="236" t="s">
        <v>492</v>
      </c>
    </row>
    <row r="1014" spans="2:65" s="12" customFormat="1">
      <c r="B1014" s="225"/>
      <c r="C1014" s="226"/>
      <c r="D1014" s="221" t="s">
        <v>513</v>
      </c>
      <c r="E1014" s="248" t="s">
        <v>23</v>
      </c>
      <c r="F1014" s="249" t="s">
        <v>1577</v>
      </c>
      <c r="G1014" s="226"/>
      <c r="H1014" s="250">
        <v>0.6</v>
      </c>
      <c r="I1014" s="231"/>
      <c r="J1014" s="226"/>
      <c r="K1014" s="226"/>
      <c r="L1014" s="232"/>
      <c r="M1014" s="233"/>
      <c r="N1014" s="234"/>
      <c r="O1014" s="234"/>
      <c r="P1014" s="234"/>
      <c r="Q1014" s="234"/>
      <c r="R1014" s="234"/>
      <c r="S1014" s="234"/>
      <c r="T1014" s="235"/>
      <c r="AT1014" s="236" t="s">
        <v>513</v>
      </c>
      <c r="AU1014" s="236" t="s">
        <v>82</v>
      </c>
      <c r="AV1014" s="12" t="s">
        <v>82</v>
      </c>
      <c r="AW1014" s="12" t="s">
        <v>36</v>
      </c>
      <c r="AX1014" s="12" t="s">
        <v>73</v>
      </c>
      <c r="AY1014" s="236" t="s">
        <v>492</v>
      </c>
    </row>
    <row r="1015" spans="2:65" s="14" customFormat="1">
      <c r="B1015" s="251"/>
      <c r="C1015" s="252"/>
      <c r="D1015" s="227" t="s">
        <v>513</v>
      </c>
      <c r="E1015" s="253" t="s">
        <v>23</v>
      </c>
      <c r="F1015" s="254" t="s">
        <v>560</v>
      </c>
      <c r="G1015" s="252"/>
      <c r="H1015" s="255">
        <v>1.24</v>
      </c>
      <c r="I1015" s="256"/>
      <c r="J1015" s="252"/>
      <c r="K1015" s="252"/>
      <c r="L1015" s="257"/>
      <c r="M1015" s="258"/>
      <c r="N1015" s="259"/>
      <c r="O1015" s="259"/>
      <c r="P1015" s="259"/>
      <c r="Q1015" s="259"/>
      <c r="R1015" s="259"/>
      <c r="S1015" s="259"/>
      <c r="T1015" s="260"/>
      <c r="AT1015" s="261" t="s">
        <v>513</v>
      </c>
      <c r="AU1015" s="261" t="s">
        <v>82</v>
      </c>
      <c r="AV1015" s="14" t="s">
        <v>502</v>
      </c>
      <c r="AW1015" s="14" t="s">
        <v>36</v>
      </c>
      <c r="AX1015" s="14" t="s">
        <v>80</v>
      </c>
      <c r="AY1015" s="261" t="s">
        <v>492</v>
      </c>
    </row>
    <row r="1016" spans="2:65" s="1" customFormat="1" ht="25.5" customHeight="1">
      <c r="B1016" s="42"/>
      <c r="C1016" s="278" t="s">
        <v>1578</v>
      </c>
      <c r="D1016" s="278" t="s">
        <v>1110</v>
      </c>
      <c r="E1016" s="279" t="s">
        <v>1579</v>
      </c>
      <c r="F1016" s="280" t="s">
        <v>1580</v>
      </c>
      <c r="G1016" s="281" t="s">
        <v>1025</v>
      </c>
      <c r="H1016" s="282">
        <v>6</v>
      </c>
      <c r="I1016" s="283"/>
      <c r="J1016" s="284">
        <f>ROUND(I1016*H1016,2)</f>
        <v>0</v>
      </c>
      <c r="K1016" s="280" t="s">
        <v>23</v>
      </c>
      <c r="L1016" s="285"/>
      <c r="M1016" s="286" t="s">
        <v>23</v>
      </c>
      <c r="N1016" s="287" t="s">
        <v>44</v>
      </c>
      <c r="O1016" s="43"/>
      <c r="P1016" s="218">
        <f>O1016*H1016</f>
        <v>0</v>
      </c>
      <c r="Q1016" s="218">
        <v>0</v>
      </c>
      <c r="R1016" s="218">
        <f>Q1016*H1016</f>
        <v>0</v>
      </c>
      <c r="S1016" s="218">
        <v>0</v>
      </c>
      <c r="T1016" s="219">
        <f>S1016*H1016</f>
        <v>0</v>
      </c>
      <c r="AR1016" s="25" t="s">
        <v>604</v>
      </c>
      <c r="AT1016" s="25" t="s">
        <v>1110</v>
      </c>
      <c r="AU1016" s="25" t="s">
        <v>82</v>
      </c>
      <c r="AY1016" s="25" t="s">
        <v>492</v>
      </c>
      <c r="BE1016" s="220">
        <f>IF(N1016="základní",J1016,0)</f>
        <v>0</v>
      </c>
      <c r="BF1016" s="220">
        <f>IF(N1016="snížená",J1016,0)</f>
        <v>0</v>
      </c>
      <c r="BG1016" s="220">
        <f>IF(N1016="zákl. přenesená",J1016,0)</f>
        <v>0</v>
      </c>
      <c r="BH1016" s="220">
        <f>IF(N1016="sníž. přenesená",J1016,0)</f>
        <v>0</v>
      </c>
      <c r="BI1016" s="220">
        <f>IF(N1016="nulová",J1016,0)</f>
        <v>0</v>
      </c>
      <c r="BJ1016" s="25" t="s">
        <v>80</v>
      </c>
      <c r="BK1016" s="220">
        <f>ROUND(I1016*H1016,2)</f>
        <v>0</v>
      </c>
      <c r="BL1016" s="25" t="s">
        <v>502</v>
      </c>
      <c r="BM1016" s="25" t="s">
        <v>1581</v>
      </c>
    </row>
    <row r="1017" spans="2:65" s="1" customFormat="1" ht="24">
      <c r="B1017" s="42"/>
      <c r="C1017" s="64"/>
      <c r="D1017" s="221" t="s">
        <v>506</v>
      </c>
      <c r="E1017" s="64"/>
      <c r="F1017" s="222" t="s">
        <v>1580</v>
      </c>
      <c r="G1017" s="64"/>
      <c r="H1017" s="64"/>
      <c r="I1017" s="177"/>
      <c r="J1017" s="64"/>
      <c r="K1017" s="64"/>
      <c r="L1017" s="62"/>
      <c r="M1017" s="223"/>
      <c r="N1017" s="43"/>
      <c r="O1017" s="43"/>
      <c r="P1017" s="43"/>
      <c r="Q1017" s="43"/>
      <c r="R1017" s="43"/>
      <c r="S1017" s="43"/>
      <c r="T1017" s="79"/>
      <c r="AT1017" s="25" t="s">
        <v>506</v>
      </c>
      <c r="AU1017" s="25" t="s">
        <v>82</v>
      </c>
    </row>
    <row r="1018" spans="2:65" s="12" customFormat="1">
      <c r="B1018" s="225"/>
      <c r="C1018" s="226"/>
      <c r="D1018" s="221" t="s">
        <v>513</v>
      </c>
      <c r="E1018" s="248" t="s">
        <v>23</v>
      </c>
      <c r="F1018" s="249" t="s">
        <v>1582</v>
      </c>
      <c r="G1018" s="226"/>
      <c r="H1018" s="250">
        <v>3</v>
      </c>
      <c r="I1018" s="231"/>
      <c r="J1018" s="226"/>
      <c r="K1018" s="226"/>
      <c r="L1018" s="232"/>
      <c r="M1018" s="233"/>
      <c r="N1018" s="234"/>
      <c r="O1018" s="234"/>
      <c r="P1018" s="234"/>
      <c r="Q1018" s="234"/>
      <c r="R1018" s="234"/>
      <c r="S1018" s="234"/>
      <c r="T1018" s="235"/>
      <c r="AT1018" s="236" t="s">
        <v>513</v>
      </c>
      <c r="AU1018" s="236" t="s">
        <v>82</v>
      </c>
      <c r="AV1018" s="12" t="s">
        <v>82</v>
      </c>
      <c r="AW1018" s="12" t="s">
        <v>36</v>
      </c>
      <c r="AX1018" s="12" t="s">
        <v>73</v>
      </c>
      <c r="AY1018" s="236" t="s">
        <v>492</v>
      </c>
    </row>
    <row r="1019" spans="2:65" s="12" customFormat="1">
      <c r="B1019" s="225"/>
      <c r="C1019" s="226"/>
      <c r="D1019" s="221" t="s">
        <v>513</v>
      </c>
      <c r="E1019" s="248" t="s">
        <v>23</v>
      </c>
      <c r="F1019" s="249" t="s">
        <v>1583</v>
      </c>
      <c r="G1019" s="226"/>
      <c r="H1019" s="250">
        <v>3</v>
      </c>
      <c r="I1019" s="231"/>
      <c r="J1019" s="226"/>
      <c r="K1019" s="226"/>
      <c r="L1019" s="232"/>
      <c r="M1019" s="233"/>
      <c r="N1019" s="234"/>
      <c r="O1019" s="234"/>
      <c r="P1019" s="234"/>
      <c r="Q1019" s="234"/>
      <c r="R1019" s="234"/>
      <c r="S1019" s="234"/>
      <c r="T1019" s="235"/>
      <c r="AT1019" s="236" t="s">
        <v>513</v>
      </c>
      <c r="AU1019" s="236" t="s">
        <v>82</v>
      </c>
      <c r="AV1019" s="12" t="s">
        <v>82</v>
      </c>
      <c r="AW1019" s="12" t="s">
        <v>36</v>
      </c>
      <c r="AX1019" s="12" t="s">
        <v>73</v>
      </c>
      <c r="AY1019" s="236" t="s">
        <v>492</v>
      </c>
    </row>
    <row r="1020" spans="2:65" s="14" customFormat="1">
      <c r="B1020" s="251"/>
      <c r="C1020" s="252"/>
      <c r="D1020" s="227" t="s">
        <v>513</v>
      </c>
      <c r="E1020" s="253" t="s">
        <v>23</v>
      </c>
      <c r="F1020" s="254" t="s">
        <v>560</v>
      </c>
      <c r="G1020" s="252"/>
      <c r="H1020" s="255">
        <v>6</v>
      </c>
      <c r="I1020" s="256"/>
      <c r="J1020" s="252"/>
      <c r="K1020" s="252"/>
      <c r="L1020" s="257"/>
      <c r="M1020" s="258"/>
      <c r="N1020" s="259"/>
      <c r="O1020" s="259"/>
      <c r="P1020" s="259"/>
      <c r="Q1020" s="259"/>
      <c r="R1020" s="259"/>
      <c r="S1020" s="259"/>
      <c r="T1020" s="260"/>
      <c r="AT1020" s="261" t="s">
        <v>513</v>
      </c>
      <c r="AU1020" s="261" t="s">
        <v>82</v>
      </c>
      <c r="AV1020" s="14" t="s">
        <v>502</v>
      </c>
      <c r="AW1020" s="14" t="s">
        <v>36</v>
      </c>
      <c r="AX1020" s="14" t="s">
        <v>80</v>
      </c>
      <c r="AY1020" s="261" t="s">
        <v>492</v>
      </c>
    </row>
    <row r="1021" spans="2:65" s="1" customFormat="1" ht="16.5" customHeight="1">
      <c r="B1021" s="42"/>
      <c r="C1021" s="209" t="s">
        <v>1584</v>
      </c>
      <c r="D1021" s="209" t="s">
        <v>498</v>
      </c>
      <c r="E1021" s="210" t="s">
        <v>1585</v>
      </c>
      <c r="F1021" s="211" t="s">
        <v>1586</v>
      </c>
      <c r="G1021" s="212" t="s">
        <v>180</v>
      </c>
      <c r="H1021" s="213">
        <v>0.115</v>
      </c>
      <c r="I1021" s="214"/>
      <c r="J1021" s="215">
        <f>ROUND(I1021*H1021,2)</f>
        <v>0</v>
      </c>
      <c r="K1021" s="211" t="s">
        <v>501</v>
      </c>
      <c r="L1021" s="62"/>
      <c r="M1021" s="216" t="s">
        <v>23</v>
      </c>
      <c r="N1021" s="217" t="s">
        <v>44</v>
      </c>
      <c r="O1021" s="43"/>
      <c r="P1021" s="218">
        <f>O1021*H1021</f>
        <v>0</v>
      </c>
      <c r="Q1021" s="218">
        <v>6.5799999999999999E-3</v>
      </c>
      <c r="R1021" s="218">
        <f>Q1021*H1021</f>
        <v>7.5670000000000002E-4</v>
      </c>
      <c r="S1021" s="218">
        <v>0</v>
      </c>
      <c r="T1021" s="219">
        <f>S1021*H1021</f>
        <v>0</v>
      </c>
      <c r="AR1021" s="25" t="s">
        <v>502</v>
      </c>
      <c r="AT1021" s="25" t="s">
        <v>498</v>
      </c>
      <c r="AU1021" s="25" t="s">
        <v>82</v>
      </c>
      <c r="AY1021" s="25" t="s">
        <v>492</v>
      </c>
      <c r="BE1021" s="220">
        <f>IF(N1021="základní",J1021,0)</f>
        <v>0</v>
      </c>
      <c r="BF1021" s="220">
        <f>IF(N1021="snížená",J1021,0)</f>
        <v>0</v>
      </c>
      <c r="BG1021" s="220">
        <f>IF(N1021="zákl. přenesená",J1021,0)</f>
        <v>0</v>
      </c>
      <c r="BH1021" s="220">
        <f>IF(N1021="sníž. přenesená",J1021,0)</f>
        <v>0</v>
      </c>
      <c r="BI1021" s="220">
        <f>IF(N1021="nulová",J1021,0)</f>
        <v>0</v>
      </c>
      <c r="BJ1021" s="25" t="s">
        <v>80</v>
      </c>
      <c r="BK1021" s="220">
        <f>ROUND(I1021*H1021,2)</f>
        <v>0</v>
      </c>
      <c r="BL1021" s="25" t="s">
        <v>502</v>
      </c>
      <c r="BM1021" s="25" t="s">
        <v>1587</v>
      </c>
    </row>
    <row r="1022" spans="2:65" s="1" customFormat="1" ht="24">
      <c r="B1022" s="42"/>
      <c r="C1022" s="64"/>
      <c r="D1022" s="221" t="s">
        <v>506</v>
      </c>
      <c r="E1022" s="64"/>
      <c r="F1022" s="222" t="s">
        <v>1588</v>
      </c>
      <c r="G1022" s="64"/>
      <c r="H1022" s="64"/>
      <c r="I1022" s="177"/>
      <c r="J1022" s="64"/>
      <c r="K1022" s="64"/>
      <c r="L1022" s="62"/>
      <c r="M1022" s="223"/>
      <c r="N1022" s="43"/>
      <c r="O1022" s="43"/>
      <c r="P1022" s="43"/>
      <c r="Q1022" s="43"/>
      <c r="R1022" s="43"/>
      <c r="S1022" s="43"/>
      <c r="T1022" s="79"/>
      <c r="AT1022" s="25" t="s">
        <v>506</v>
      </c>
      <c r="AU1022" s="25" t="s">
        <v>82</v>
      </c>
    </row>
    <row r="1023" spans="2:65" s="1" customFormat="1" ht="36">
      <c r="B1023" s="42"/>
      <c r="C1023" s="64"/>
      <c r="D1023" s="221" t="s">
        <v>509</v>
      </c>
      <c r="E1023" s="64"/>
      <c r="F1023" s="224" t="s">
        <v>1589</v>
      </c>
      <c r="G1023" s="64"/>
      <c r="H1023" s="64"/>
      <c r="I1023" s="177"/>
      <c r="J1023" s="64"/>
      <c r="K1023" s="64"/>
      <c r="L1023" s="62"/>
      <c r="M1023" s="223"/>
      <c r="N1023" s="43"/>
      <c r="O1023" s="43"/>
      <c r="P1023" s="43"/>
      <c r="Q1023" s="43"/>
      <c r="R1023" s="43"/>
      <c r="S1023" s="43"/>
      <c r="T1023" s="79"/>
      <c r="AT1023" s="25" t="s">
        <v>509</v>
      </c>
      <c r="AU1023" s="25" t="s">
        <v>82</v>
      </c>
    </row>
    <row r="1024" spans="2:65" s="12" customFormat="1">
      <c r="B1024" s="225"/>
      <c r="C1024" s="226"/>
      <c r="D1024" s="227" t="s">
        <v>513</v>
      </c>
      <c r="E1024" s="228" t="s">
        <v>23</v>
      </c>
      <c r="F1024" s="229" t="s">
        <v>1590</v>
      </c>
      <c r="G1024" s="226"/>
      <c r="H1024" s="230">
        <v>0.115</v>
      </c>
      <c r="I1024" s="231"/>
      <c r="J1024" s="226"/>
      <c r="K1024" s="226"/>
      <c r="L1024" s="232"/>
      <c r="M1024" s="233"/>
      <c r="N1024" s="234"/>
      <c r="O1024" s="234"/>
      <c r="P1024" s="234"/>
      <c r="Q1024" s="234"/>
      <c r="R1024" s="234"/>
      <c r="S1024" s="234"/>
      <c r="T1024" s="235"/>
      <c r="AT1024" s="236" t="s">
        <v>513</v>
      </c>
      <c r="AU1024" s="236" t="s">
        <v>82</v>
      </c>
      <c r="AV1024" s="12" t="s">
        <v>82</v>
      </c>
      <c r="AW1024" s="12" t="s">
        <v>36</v>
      </c>
      <c r="AX1024" s="12" t="s">
        <v>80</v>
      </c>
      <c r="AY1024" s="236" t="s">
        <v>492</v>
      </c>
    </row>
    <row r="1025" spans="2:65" s="1" customFormat="1" ht="16.5" customHeight="1">
      <c r="B1025" s="42"/>
      <c r="C1025" s="209" t="s">
        <v>1591</v>
      </c>
      <c r="D1025" s="209" t="s">
        <v>498</v>
      </c>
      <c r="E1025" s="210" t="s">
        <v>1592</v>
      </c>
      <c r="F1025" s="211" t="s">
        <v>1593</v>
      </c>
      <c r="G1025" s="212" t="s">
        <v>180</v>
      </c>
      <c r="H1025" s="213">
        <v>0.115</v>
      </c>
      <c r="I1025" s="214"/>
      <c r="J1025" s="215">
        <f>ROUND(I1025*H1025,2)</f>
        <v>0</v>
      </c>
      <c r="K1025" s="211" t="s">
        <v>501</v>
      </c>
      <c r="L1025" s="62"/>
      <c r="M1025" s="216" t="s">
        <v>23</v>
      </c>
      <c r="N1025" s="217" t="s">
        <v>44</v>
      </c>
      <c r="O1025" s="43"/>
      <c r="P1025" s="218">
        <f>O1025*H1025</f>
        <v>0</v>
      </c>
      <c r="Q1025" s="218">
        <v>0</v>
      </c>
      <c r="R1025" s="218">
        <f>Q1025*H1025</f>
        <v>0</v>
      </c>
      <c r="S1025" s="218">
        <v>0</v>
      </c>
      <c r="T1025" s="219">
        <f>S1025*H1025</f>
        <v>0</v>
      </c>
      <c r="AR1025" s="25" t="s">
        <v>502</v>
      </c>
      <c r="AT1025" s="25" t="s">
        <v>498</v>
      </c>
      <c r="AU1025" s="25" t="s">
        <v>82</v>
      </c>
      <c r="AY1025" s="25" t="s">
        <v>492</v>
      </c>
      <c r="BE1025" s="220">
        <f>IF(N1025="základní",J1025,0)</f>
        <v>0</v>
      </c>
      <c r="BF1025" s="220">
        <f>IF(N1025="snížená",J1025,0)</f>
        <v>0</v>
      </c>
      <c r="BG1025" s="220">
        <f>IF(N1025="zákl. přenesená",J1025,0)</f>
        <v>0</v>
      </c>
      <c r="BH1025" s="220">
        <f>IF(N1025="sníž. přenesená",J1025,0)</f>
        <v>0</v>
      </c>
      <c r="BI1025" s="220">
        <f>IF(N1025="nulová",J1025,0)</f>
        <v>0</v>
      </c>
      <c r="BJ1025" s="25" t="s">
        <v>80</v>
      </c>
      <c r="BK1025" s="220">
        <f>ROUND(I1025*H1025,2)</f>
        <v>0</v>
      </c>
      <c r="BL1025" s="25" t="s">
        <v>502</v>
      </c>
      <c r="BM1025" s="25" t="s">
        <v>1594</v>
      </c>
    </row>
    <row r="1026" spans="2:65" s="1" customFormat="1" ht="24">
      <c r="B1026" s="42"/>
      <c r="C1026" s="64"/>
      <c r="D1026" s="221" t="s">
        <v>506</v>
      </c>
      <c r="E1026" s="64"/>
      <c r="F1026" s="222" t="s">
        <v>1595</v>
      </c>
      <c r="G1026" s="64"/>
      <c r="H1026" s="64"/>
      <c r="I1026" s="177"/>
      <c r="J1026" s="64"/>
      <c r="K1026" s="64"/>
      <c r="L1026" s="62"/>
      <c r="M1026" s="223"/>
      <c r="N1026" s="43"/>
      <c r="O1026" s="43"/>
      <c r="P1026" s="43"/>
      <c r="Q1026" s="43"/>
      <c r="R1026" s="43"/>
      <c r="S1026" s="43"/>
      <c r="T1026" s="79"/>
      <c r="AT1026" s="25" t="s">
        <v>506</v>
      </c>
      <c r="AU1026" s="25" t="s">
        <v>82</v>
      </c>
    </row>
    <row r="1027" spans="2:65" s="1" customFormat="1" ht="36">
      <c r="B1027" s="42"/>
      <c r="C1027" s="64"/>
      <c r="D1027" s="227" t="s">
        <v>509</v>
      </c>
      <c r="E1027" s="64"/>
      <c r="F1027" s="273" t="s">
        <v>1589</v>
      </c>
      <c r="G1027" s="64"/>
      <c r="H1027" s="64"/>
      <c r="I1027" s="177"/>
      <c r="J1027" s="64"/>
      <c r="K1027" s="64"/>
      <c r="L1027" s="62"/>
      <c r="M1027" s="223"/>
      <c r="N1027" s="43"/>
      <c r="O1027" s="43"/>
      <c r="P1027" s="43"/>
      <c r="Q1027" s="43"/>
      <c r="R1027" s="43"/>
      <c r="S1027" s="43"/>
      <c r="T1027" s="79"/>
      <c r="AT1027" s="25" t="s">
        <v>509</v>
      </c>
      <c r="AU1027" s="25" t="s">
        <v>82</v>
      </c>
    </row>
    <row r="1028" spans="2:65" s="1" customFormat="1" ht="16.5" customHeight="1">
      <c r="B1028" s="42"/>
      <c r="C1028" s="209" t="s">
        <v>1596</v>
      </c>
      <c r="D1028" s="209" t="s">
        <v>498</v>
      </c>
      <c r="E1028" s="210" t="s">
        <v>1597</v>
      </c>
      <c r="F1028" s="211" t="s">
        <v>1598</v>
      </c>
      <c r="G1028" s="212" t="s">
        <v>180</v>
      </c>
      <c r="H1028" s="213">
        <v>0.16600000000000001</v>
      </c>
      <c r="I1028" s="214"/>
      <c r="J1028" s="215">
        <f>ROUND(I1028*H1028,2)</f>
        <v>0</v>
      </c>
      <c r="K1028" s="211" t="s">
        <v>501</v>
      </c>
      <c r="L1028" s="62"/>
      <c r="M1028" s="216" t="s">
        <v>23</v>
      </c>
      <c r="N1028" s="217" t="s">
        <v>44</v>
      </c>
      <c r="O1028" s="43"/>
      <c r="P1028" s="218">
        <f>O1028*H1028</f>
        <v>0</v>
      </c>
      <c r="Q1028" s="218">
        <v>8.0800000000000004E-3</v>
      </c>
      <c r="R1028" s="218">
        <f>Q1028*H1028</f>
        <v>1.34128E-3</v>
      </c>
      <c r="S1028" s="218">
        <v>0</v>
      </c>
      <c r="T1028" s="219">
        <f>S1028*H1028</f>
        <v>0</v>
      </c>
      <c r="AR1028" s="25" t="s">
        <v>502</v>
      </c>
      <c r="AT1028" s="25" t="s">
        <v>498</v>
      </c>
      <c r="AU1028" s="25" t="s">
        <v>82</v>
      </c>
      <c r="AY1028" s="25" t="s">
        <v>492</v>
      </c>
      <c r="BE1028" s="220">
        <f>IF(N1028="základní",J1028,0)</f>
        <v>0</v>
      </c>
      <c r="BF1028" s="220">
        <f>IF(N1028="snížená",J1028,0)</f>
        <v>0</v>
      </c>
      <c r="BG1028" s="220">
        <f>IF(N1028="zákl. přenesená",J1028,0)</f>
        <v>0</v>
      </c>
      <c r="BH1028" s="220">
        <f>IF(N1028="sníž. přenesená",J1028,0)</f>
        <v>0</v>
      </c>
      <c r="BI1028" s="220">
        <f>IF(N1028="nulová",J1028,0)</f>
        <v>0</v>
      </c>
      <c r="BJ1028" s="25" t="s">
        <v>80</v>
      </c>
      <c r="BK1028" s="220">
        <f>ROUND(I1028*H1028,2)</f>
        <v>0</v>
      </c>
      <c r="BL1028" s="25" t="s">
        <v>502</v>
      </c>
      <c r="BM1028" s="25" t="s">
        <v>1599</v>
      </c>
    </row>
    <row r="1029" spans="2:65" s="1" customFormat="1" ht="24">
      <c r="B1029" s="42"/>
      <c r="C1029" s="64"/>
      <c r="D1029" s="221" t="s">
        <v>506</v>
      </c>
      <c r="E1029" s="64"/>
      <c r="F1029" s="222" t="s">
        <v>1600</v>
      </c>
      <c r="G1029" s="64"/>
      <c r="H1029" s="64"/>
      <c r="I1029" s="177"/>
      <c r="J1029" s="64"/>
      <c r="K1029" s="64"/>
      <c r="L1029" s="62"/>
      <c r="M1029" s="223"/>
      <c r="N1029" s="43"/>
      <c r="O1029" s="43"/>
      <c r="P1029" s="43"/>
      <c r="Q1029" s="43"/>
      <c r="R1029" s="43"/>
      <c r="S1029" s="43"/>
      <c r="T1029" s="79"/>
      <c r="AT1029" s="25" t="s">
        <v>506</v>
      </c>
      <c r="AU1029" s="25" t="s">
        <v>82</v>
      </c>
    </row>
    <row r="1030" spans="2:65" s="1" customFormat="1" ht="36">
      <c r="B1030" s="42"/>
      <c r="C1030" s="64"/>
      <c r="D1030" s="221" t="s">
        <v>509</v>
      </c>
      <c r="E1030" s="64"/>
      <c r="F1030" s="224" t="s">
        <v>1589</v>
      </c>
      <c r="G1030" s="64"/>
      <c r="H1030" s="64"/>
      <c r="I1030" s="177"/>
      <c r="J1030" s="64"/>
      <c r="K1030" s="64"/>
      <c r="L1030" s="62"/>
      <c r="M1030" s="223"/>
      <c r="N1030" s="43"/>
      <c r="O1030" s="43"/>
      <c r="P1030" s="43"/>
      <c r="Q1030" s="43"/>
      <c r="R1030" s="43"/>
      <c r="S1030" s="43"/>
      <c r="T1030" s="79"/>
      <c r="AT1030" s="25" t="s">
        <v>509</v>
      </c>
      <c r="AU1030" s="25" t="s">
        <v>82</v>
      </c>
    </row>
    <row r="1031" spans="2:65" s="13" customFormat="1">
      <c r="B1031" s="237"/>
      <c r="C1031" s="238"/>
      <c r="D1031" s="221" t="s">
        <v>513</v>
      </c>
      <c r="E1031" s="239" t="s">
        <v>23</v>
      </c>
      <c r="F1031" s="240" t="s">
        <v>1601</v>
      </c>
      <c r="G1031" s="238"/>
      <c r="H1031" s="241" t="s">
        <v>23</v>
      </c>
      <c r="I1031" s="242"/>
      <c r="J1031" s="238"/>
      <c r="K1031" s="238"/>
      <c r="L1031" s="243"/>
      <c r="M1031" s="244"/>
      <c r="N1031" s="245"/>
      <c r="O1031" s="245"/>
      <c r="P1031" s="245"/>
      <c r="Q1031" s="245"/>
      <c r="R1031" s="245"/>
      <c r="S1031" s="245"/>
      <c r="T1031" s="246"/>
      <c r="AT1031" s="247" t="s">
        <v>513</v>
      </c>
      <c r="AU1031" s="247" t="s">
        <v>82</v>
      </c>
      <c r="AV1031" s="13" t="s">
        <v>80</v>
      </c>
      <c r="AW1031" s="13" t="s">
        <v>36</v>
      </c>
      <c r="AX1031" s="13" t="s">
        <v>73</v>
      </c>
      <c r="AY1031" s="247" t="s">
        <v>492</v>
      </c>
    </row>
    <row r="1032" spans="2:65" s="12" customFormat="1">
      <c r="B1032" s="225"/>
      <c r="C1032" s="226"/>
      <c r="D1032" s="221" t="s">
        <v>513</v>
      </c>
      <c r="E1032" s="248" t="s">
        <v>23</v>
      </c>
      <c r="F1032" s="249" t="s">
        <v>1602</v>
      </c>
      <c r="G1032" s="226"/>
      <c r="H1032" s="250">
        <v>0.16600000000000001</v>
      </c>
      <c r="I1032" s="231"/>
      <c r="J1032" s="226"/>
      <c r="K1032" s="226"/>
      <c r="L1032" s="232"/>
      <c r="M1032" s="233"/>
      <c r="N1032" s="234"/>
      <c r="O1032" s="234"/>
      <c r="P1032" s="234"/>
      <c r="Q1032" s="234"/>
      <c r="R1032" s="234"/>
      <c r="S1032" s="234"/>
      <c r="T1032" s="235"/>
      <c r="AT1032" s="236" t="s">
        <v>513</v>
      </c>
      <c r="AU1032" s="236" t="s">
        <v>82</v>
      </c>
      <c r="AV1032" s="12" t="s">
        <v>82</v>
      </c>
      <c r="AW1032" s="12" t="s">
        <v>36</v>
      </c>
      <c r="AX1032" s="12" t="s">
        <v>73</v>
      </c>
      <c r="AY1032" s="236" t="s">
        <v>492</v>
      </c>
    </row>
    <row r="1033" spans="2:65" s="14" customFormat="1">
      <c r="B1033" s="251"/>
      <c r="C1033" s="252"/>
      <c r="D1033" s="227" t="s">
        <v>513</v>
      </c>
      <c r="E1033" s="253" t="s">
        <v>23</v>
      </c>
      <c r="F1033" s="254" t="s">
        <v>560</v>
      </c>
      <c r="G1033" s="252"/>
      <c r="H1033" s="255">
        <v>0.16600000000000001</v>
      </c>
      <c r="I1033" s="256"/>
      <c r="J1033" s="252"/>
      <c r="K1033" s="252"/>
      <c r="L1033" s="257"/>
      <c r="M1033" s="258"/>
      <c r="N1033" s="259"/>
      <c r="O1033" s="259"/>
      <c r="P1033" s="259"/>
      <c r="Q1033" s="259"/>
      <c r="R1033" s="259"/>
      <c r="S1033" s="259"/>
      <c r="T1033" s="260"/>
      <c r="AT1033" s="261" t="s">
        <v>513</v>
      </c>
      <c r="AU1033" s="261" t="s">
        <v>82</v>
      </c>
      <c r="AV1033" s="14" t="s">
        <v>502</v>
      </c>
      <c r="AW1033" s="14" t="s">
        <v>36</v>
      </c>
      <c r="AX1033" s="14" t="s">
        <v>80</v>
      </c>
      <c r="AY1033" s="261" t="s">
        <v>492</v>
      </c>
    </row>
    <row r="1034" spans="2:65" s="1" customFormat="1" ht="16.5" customHeight="1">
      <c r="B1034" s="42"/>
      <c r="C1034" s="209" t="s">
        <v>1603</v>
      </c>
      <c r="D1034" s="209" t="s">
        <v>498</v>
      </c>
      <c r="E1034" s="210" t="s">
        <v>1604</v>
      </c>
      <c r="F1034" s="211" t="s">
        <v>1605</v>
      </c>
      <c r="G1034" s="212" t="s">
        <v>180</v>
      </c>
      <c r="H1034" s="213">
        <v>0.16600000000000001</v>
      </c>
      <c r="I1034" s="214"/>
      <c r="J1034" s="215">
        <f>ROUND(I1034*H1034,2)</f>
        <v>0</v>
      </c>
      <c r="K1034" s="211" t="s">
        <v>501</v>
      </c>
      <c r="L1034" s="62"/>
      <c r="M1034" s="216" t="s">
        <v>23</v>
      </c>
      <c r="N1034" s="217" t="s">
        <v>44</v>
      </c>
      <c r="O1034" s="43"/>
      <c r="P1034" s="218">
        <f>O1034*H1034</f>
        <v>0</v>
      </c>
      <c r="Q1034" s="218">
        <v>0</v>
      </c>
      <c r="R1034" s="218">
        <f>Q1034*H1034</f>
        <v>0</v>
      </c>
      <c r="S1034" s="218">
        <v>0</v>
      </c>
      <c r="T1034" s="219">
        <f>S1034*H1034</f>
        <v>0</v>
      </c>
      <c r="AR1034" s="25" t="s">
        <v>502</v>
      </c>
      <c r="AT1034" s="25" t="s">
        <v>498</v>
      </c>
      <c r="AU1034" s="25" t="s">
        <v>82</v>
      </c>
      <c r="AY1034" s="25" t="s">
        <v>492</v>
      </c>
      <c r="BE1034" s="220">
        <f>IF(N1034="základní",J1034,0)</f>
        <v>0</v>
      </c>
      <c r="BF1034" s="220">
        <f>IF(N1034="snížená",J1034,0)</f>
        <v>0</v>
      </c>
      <c r="BG1034" s="220">
        <f>IF(N1034="zákl. přenesená",J1034,0)</f>
        <v>0</v>
      </c>
      <c r="BH1034" s="220">
        <f>IF(N1034="sníž. přenesená",J1034,0)</f>
        <v>0</v>
      </c>
      <c r="BI1034" s="220">
        <f>IF(N1034="nulová",J1034,0)</f>
        <v>0</v>
      </c>
      <c r="BJ1034" s="25" t="s">
        <v>80</v>
      </c>
      <c r="BK1034" s="220">
        <f>ROUND(I1034*H1034,2)</f>
        <v>0</v>
      </c>
      <c r="BL1034" s="25" t="s">
        <v>502</v>
      </c>
      <c r="BM1034" s="25" t="s">
        <v>1606</v>
      </c>
    </row>
    <row r="1035" spans="2:65" s="1" customFormat="1" ht="24">
      <c r="B1035" s="42"/>
      <c r="C1035" s="64"/>
      <c r="D1035" s="221" t="s">
        <v>506</v>
      </c>
      <c r="E1035" s="64"/>
      <c r="F1035" s="222" t="s">
        <v>1607</v>
      </c>
      <c r="G1035" s="64"/>
      <c r="H1035" s="64"/>
      <c r="I1035" s="177"/>
      <c r="J1035" s="64"/>
      <c r="K1035" s="64"/>
      <c r="L1035" s="62"/>
      <c r="M1035" s="223"/>
      <c r="N1035" s="43"/>
      <c r="O1035" s="43"/>
      <c r="P1035" s="43"/>
      <c r="Q1035" s="43"/>
      <c r="R1035" s="43"/>
      <c r="S1035" s="43"/>
      <c r="T1035" s="79"/>
      <c r="AT1035" s="25" t="s">
        <v>506</v>
      </c>
      <c r="AU1035" s="25" t="s">
        <v>82</v>
      </c>
    </row>
    <row r="1036" spans="2:65" s="1" customFormat="1" ht="36">
      <c r="B1036" s="42"/>
      <c r="C1036" s="64"/>
      <c r="D1036" s="227" t="s">
        <v>509</v>
      </c>
      <c r="E1036" s="64"/>
      <c r="F1036" s="273" t="s">
        <v>1589</v>
      </c>
      <c r="G1036" s="64"/>
      <c r="H1036" s="64"/>
      <c r="I1036" s="177"/>
      <c r="J1036" s="64"/>
      <c r="K1036" s="64"/>
      <c r="L1036" s="62"/>
      <c r="M1036" s="223"/>
      <c r="N1036" s="43"/>
      <c r="O1036" s="43"/>
      <c r="P1036" s="43"/>
      <c r="Q1036" s="43"/>
      <c r="R1036" s="43"/>
      <c r="S1036" s="43"/>
      <c r="T1036" s="79"/>
      <c r="AT1036" s="25" t="s">
        <v>509</v>
      </c>
      <c r="AU1036" s="25" t="s">
        <v>82</v>
      </c>
    </row>
    <row r="1037" spans="2:65" s="1" customFormat="1" ht="25.5" customHeight="1">
      <c r="B1037" s="42"/>
      <c r="C1037" s="209" t="s">
        <v>1608</v>
      </c>
      <c r="D1037" s="209" t="s">
        <v>498</v>
      </c>
      <c r="E1037" s="210" t="s">
        <v>1609</v>
      </c>
      <c r="F1037" s="211" t="s">
        <v>1610</v>
      </c>
      <c r="G1037" s="212" t="s">
        <v>180</v>
      </c>
      <c r="H1037" s="213">
        <v>384</v>
      </c>
      <c r="I1037" s="214"/>
      <c r="J1037" s="215">
        <f>ROUND(I1037*H1037,2)</f>
        <v>0</v>
      </c>
      <c r="K1037" s="211" t="s">
        <v>501</v>
      </c>
      <c r="L1037" s="62"/>
      <c r="M1037" s="216" t="s">
        <v>23</v>
      </c>
      <c r="N1037" s="217" t="s">
        <v>44</v>
      </c>
      <c r="O1037" s="43"/>
      <c r="P1037" s="218">
        <f>O1037*H1037</f>
        <v>0</v>
      </c>
      <c r="Q1037" s="218">
        <v>0</v>
      </c>
      <c r="R1037" s="218">
        <f>Q1037*H1037</f>
        <v>0</v>
      </c>
      <c r="S1037" s="218">
        <v>0</v>
      </c>
      <c r="T1037" s="219">
        <f>S1037*H1037</f>
        <v>0</v>
      </c>
      <c r="AR1037" s="25" t="s">
        <v>502</v>
      </c>
      <c r="AT1037" s="25" t="s">
        <v>498</v>
      </c>
      <c r="AU1037" s="25" t="s">
        <v>82</v>
      </c>
      <c r="AY1037" s="25" t="s">
        <v>492</v>
      </c>
      <c r="BE1037" s="220">
        <f>IF(N1037="základní",J1037,0)</f>
        <v>0</v>
      </c>
      <c r="BF1037" s="220">
        <f>IF(N1037="snížená",J1037,0)</f>
        <v>0</v>
      </c>
      <c r="BG1037" s="220">
        <f>IF(N1037="zákl. přenesená",J1037,0)</f>
        <v>0</v>
      </c>
      <c r="BH1037" s="220">
        <f>IF(N1037="sníž. přenesená",J1037,0)</f>
        <v>0</v>
      </c>
      <c r="BI1037" s="220">
        <f>IF(N1037="nulová",J1037,0)</f>
        <v>0</v>
      </c>
      <c r="BJ1037" s="25" t="s">
        <v>80</v>
      </c>
      <c r="BK1037" s="220">
        <f>ROUND(I1037*H1037,2)</f>
        <v>0</v>
      </c>
      <c r="BL1037" s="25" t="s">
        <v>502</v>
      </c>
      <c r="BM1037" s="25" t="s">
        <v>1611</v>
      </c>
    </row>
    <row r="1038" spans="2:65" s="1" customFormat="1" ht="24">
      <c r="B1038" s="42"/>
      <c r="C1038" s="64"/>
      <c r="D1038" s="221" t="s">
        <v>506</v>
      </c>
      <c r="E1038" s="64"/>
      <c r="F1038" s="222" t="s">
        <v>1610</v>
      </c>
      <c r="G1038" s="64"/>
      <c r="H1038" s="64"/>
      <c r="I1038" s="177"/>
      <c r="J1038" s="64"/>
      <c r="K1038" s="64"/>
      <c r="L1038" s="62"/>
      <c r="M1038" s="223"/>
      <c r="N1038" s="43"/>
      <c r="O1038" s="43"/>
      <c r="P1038" s="43"/>
      <c r="Q1038" s="43"/>
      <c r="R1038" s="43"/>
      <c r="S1038" s="43"/>
      <c r="T1038" s="79"/>
      <c r="AT1038" s="25" t="s">
        <v>506</v>
      </c>
      <c r="AU1038" s="25" t="s">
        <v>82</v>
      </c>
    </row>
    <row r="1039" spans="2:65" s="1" customFormat="1" ht="180">
      <c r="B1039" s="42"/>
      <c r="C1039" s="64"/>
      <c r="D1039" s="221" t="s">
        <v>509</v>
      </c>
      <c r="E1039" s="64"/>
      <c r="F1039" s="224" t="s">
        <v>1612</v>
      </c>
      <c r="G1039" s="64"/>
      <c r="H1039" s="64"/>
      <c r="I1039" s="177"/>
      <c r="J1039" s="64"/>
      <c r="K1039" s="64"/>
      <c r="L1039" s="62"/>
      <c r="M1039" s="223"/>
      <c r="N1039" s="43"/>
      <c r="O1039" s="43"/>
      <c r="P1039" s="43"/>
      <c r="Q1039" s="43"/>
      <c r="R1039" s="43"/>
      <c r="S1039" s="43"/>
      <c r="T1039" s="79"/>
      <c r="AT1039" s="25" t="s">
        <v>509</v>
      </c>
      <c r="AU1039" s="25" t="s">
        <v>82</v>
      </c>
    </row>
    <row r="1040" spans="2:65" s="12" customFormat="1">
      <c r="B1040" s="225"/>
      <c r="C1040" s="226"/>
      <c r="D1040" s="221" t="s">
        <v>513</v>
      </c>
      <c r="E1040" s="248" t="s">
        <v>23</v>
      </c>
      <c r="F1040" s="249" t="s">
        <v>340</v>
      </c>
      <c r="G1040" s="226"/>
      <c r="H1040" s="250">
        <v>247</v>
      </c>
      <c r="I1040" s="231"/>
      <c r="J1040" s="226"/>
      <c r="K1040" s="226"/>
      <c r="L1040" s="232"/>
      <c r="M1040" s="233"/>
      <c r="N1040" s="234"/>
      <c r="O1040" s="234"/>
      <c r="P1040" s="234"/>
      <c r="Q1040" s="234"/>
      <c r="R1040" s="234"/>
      <c r="S1040" s="234"/>
      <c r="T1040" s="235"/>
      <c r="AT1040" s="236" t="s">
        <v>513</v>
      </c>
      <c r="AU1040" s="236" t="s">
        <v>82</v>
      </c>
      <c r="AV1040" s="12" t="s">
        <v>82</v>
      </c>
      <c r="AW1040" s="12" t="s">
        <v>36</v>
      </c>
      <c r="AX1040" s="12" t="s">
        <v>73</v>
      </c>
      <c r="AY1040" s="236" t="s">
        <v>492</v>
      </c>
    </row>
    <row r="1041" spans="2:65" s="12" customFormat="1">
      <c r="B1041" s="225"/>
      <c r="C1041" s="226"/>
      <c r="D1041" s="221" t="s">
        <v>513</v>
      </c>
      <c r="E1041" s="248" t="s">
        <v>23</v>
      </c>
      <c r="F1041" s="249" t="s">
        <v>343</v>
      </c>
      <c r="G1041" s="226"/>
      <c r="H1041" s="250">
        <v>137</v>
      </c>
      <c r="I1041" s="231"/>
      <c r="J1041" s="226"/>
      <c r="K1041" s="226"/>
      <c r="L1041" s="232"/>
      <c r="M1041" s="233"/>
      <c r="N1041" s="234"/>
      <c r="O1041" s="234"/>
      <c r="P1041" s="234"/>
      <c r="Q1041" s="234"/>
      <c r="R1041" s="234"/>
      <c r="S1041" s="234"/>
      <c r="T1041" s="235"/>
      <c r="AT1041" s="236" t="s">
        <v>513</v>
      </c>
      <c r="AU1041" s="236" t="s">
        <v>82</v>
      </c>
      <c r="AV1041" s="12" t="s">
        <v>82</v>
      </c>
      <c r="AW1041" s="12" t="s">
        <v>36</v>
      </c>
      <c r="AX1041" s="12" t="s">
        <v>73</v>
      </c>
      <c r="AY1041" s="236" t="s">
        <v>492</v>
      </c>
    </row>
    <row r="1042" spans="2:65" s="14" customFormat="1">
      <c r="B1042" s="251"/>
      <c r="C1042" s="252"/>
      <c r="D1042" s="227" t="s">
        <v>513</v>
      </c>
      <c r="E1042" s="253" t="s">
        <v>23</v>
      </c>
      <c r="F1042" s="254" t="s">
        <v>560</v>
      </c>
      <c r="G1042" s="252"/>
      <c r="H1042" s="255">
        <v>384</v>
      </c>
      <c r="I1042" s="256"/>
      <c r="J1042" s="252"/>
      <c r="K1042" s="252"/>
      <c r="L1042" s="257"/>
      <c r="M1042" s="258"/>
      <c r="N1042" s="259"/>
      <c r="O1042" s="259"/>
      <c r="P1042" s="259"/>
      <c r="Q1042" s="259"/>
      <c r="R1042" s="259"/>
      <c r="S1042" s="259"/>
      <c r="T1042" s="260"/>
      <c r="AT1042" s="261" t="s">
        <v>513</v>
      </c>
      <c r="AU1042" s="261" t="s">
        <v>82</v>
      </c>
      <c r="AV1042" s="14" t="s">
        <v>502</v>
      </c>
      <c r="AW1042" s="14" t="s">
        <v>36</v>
      </c>
      <c r="AX1042" s="14" t="s">
        <v>80</v>
      </c>
      <c r="AY1042" s="261" t="s">
        <v>492</v>
      </c>
    </row>
    <row r="1043" spans="2:65" s="1" customFormat="1" ht="16.5" customHeight="1">
      <c r="B1043" s="42"/>
      <c r="C1043" s="278" t="s">
        <v>1613</v>
      </c>
      <c r="D1043" s="278" t="s">
        <v>1110</v>
      </c>
      <c r="E1043" s="279" t="s">
        <v>1614</v>
      </c>
      <c r="F1043" s="280" t="s">
        <v>1615</v>
      </c>
      <c r="G1043" s="281" t="s">
        <v>795</v>
      </c>
      <c r="H1043" s="282">
        <v>38.4</v>
      </c>
      <c r="I1043" s="283"/>
      <c r="J1043" s="284">
        <f>ROUND(I1043*H1043,2)</f>
        <v>0</v>
      </c>
      <c r="K1043" s="280" t="s">
        <v>501</v>
      </c>
      <c r="L1043" s="285"/>
      <c r="M1043" s="286" t="s">
        <v>23</v>
      </c>
      <c r="N1043" s="287" t="s">
        <v>44</v>
      </c>
      <c r="O1043" s="43"/>
      <c r="P1043" s="218">
        <f>O1043*H1043</f>
        <v>0</v>
      </c>
      <c r="Q1043" s="218">
        <v>1</v>
      </c>
      <c r="R1043" s="218">
        <f>Q1043*H1043</f>
        <v>38.4</v>
      </c>
      <c r="S1043" s="218">
        <v>0</v>
      </c>
      <c r="T1043" s="219">
        <f>S1043*H1043</f>
        <v>0</v>
      </c>
      <c r="AR1043" s="25" t="s">
        <v>604</v>
      </c>
      <c r="AT1043" s="25" t="s">
        <v>1110</v>
      </c>
      <c r="AU1043" s="25" t="s">
        <v>82</v>
      </c>
      <c r="AY1043" s="25" t="s">
        <v>492</v>
      </c>
      <c r="BE1043" s="220">
        <f>IF(N1043="základní",J1043,0)</f>
        <v>0</v>
      </c>
      <c r="BF1043" s="220">
        <f>IF(N1043="snížená",J1043,0)</f>
        <v>0</v>
      </c>
      <c r="BG1043" s="220">
        <f>IF(N1043="zákl. přenesená",J1043,0)</f>
        <v>0</v>
      </c>
      <c r="BH1043" s="220">
        <f>IF(N1043="sníž. přenesená",J1043,0)</f>
        <v>0</v>
      </c>
      <c r="BI1043" s="220">
        <f>IF(N1043="nulová",J1043,0)</f>
        <v>0</v>
      </c>
      <c r="BJ1043" s="25" t="s">
        <v>80</v>
      </c>
      <c r="BK1043" s="220">
        <f>ROUND(I1043*H1043,2)</f>
        <v>0</v>
      </c>
      <c r="BL1043" s="25" t="s">
        <v>502</v>
      </c>
      <c r="BM1043" s="25" t="s">
        <v>1616</v>
      </c>
    </row>
    <row r="1044" spans="2:65" s="1" customFormat="1">
      <c r="B1044" s="42"/>
      <c r="C1044" s="64"/>
      <c r="D1044" s="221" t="s">
        <v>506</v>
      </c>
      <c r="E1044" s="64"/>
      <c r="F1044" s="222" t="s">
        <v>1615</v>
      </c>
      <c r="G1044" s="64"/>
      <c r="H1044" s="64"/>
      <c r="I1044" s="177"/>
      <c r="J1044" s="64"/>
      <c r="K1044" s="64"/>
      <c r="L1044" s="62"/>
      <c r="M1044" s="223"/>
      <c r="N1044" s="43"/>
      <c r="O1044" s="43"/>
      <c r="P1044" s="43"/>
      <c r="Q1044" s="43"/>
      <c r="R1044" s="43"/>
      <c r="S1044" s="43"/>
      <c r="T1044" s="79"/>
      <c r="AT1044" s="25" t="s">
        <v>506</v>
      </c>
      <c r="AU1044" s="25" t="s">
        <v>82</v>
      </c>
    </row>
    <row r="1045" spans="2:65" s="12" customFormat="1">
      <c r="B1045" s="225"/>
      <c r="C1045" s="226"/>
      <c r="D1045" s="221" t="s">
        <v>513</v>
      </c>
      <c r="E1045" s="248" t="s">
        <v>23</v>
      </c>
      <c r="F1045" s="249" t="s">
        <v>1617</v>
      </c>
      <c r="G1045" s="226"/>
      <c r="H1045" s="250">
        <v>38.4</v>
      </c>
      <c r="I1045" s="231"/>
      <c r="J1045" s="226"/>
      <c r="K1045" s="226"/>
      <c r="L1045" s="232"/>
      <c r="M1045" s="233"/>
      <c r="N1045" s="234"/>
      <c r="O1045" s="234"/>
      <c r="P1045" s="234"/>
      <c r="Q1045" s="234"/>
      <c r="R1045" s="234"/>
      <c r="S1045" s="234"/>
      <c r="T1045" s="235"/>
      <c r="AT1045" s="236" t="s">
        <v>513</v>
      </c>
      <c r="AU1045" s="236" t="s">
        <v>82</v>
      </c>
      <c r="AV1045" s="12" t="s">
        <v>82</v>
      </c>
      <c r="AW1045" s="12" t="s">
        <v>36</v>
      </c>
      <c r="AX1045" s="12" t="s">
        <v>80</v>
      </c>
      <c r="AY1045" s="236" t="s">
        <v>492</v>
      </c>
    </row>
    <row r="1046" spans="2:65" s="11" customFormat="1" ht="29.85" customHeight="1">
      <c r="B1046" s="192"/>
      <c r="C1046" s="193"/>
      <c r="D1046" s="206" t="s">
        <v>72</v>
      </c>
      <c r="E1046" s="207" t="s">
        <v>563</v>
      </c>
      <c r="F1046" s="207" t="s">
        <v>1618</v>
      </c>
      <c r="G1046" s="193"/>
      <c r="H1046" s="193"/>
      <c r="I1046" s="196"/>
      <c r="J1046" s="208">
        <f>BK1046</f>
        <v>0</v>
      </c>
      <c r="K1046" s="193"/>
      <c r="L1046" s="198"/>
      <c r="M1046" s="199"/>
      <c r="N1046" s="200"/>
      <c r="O1046" s="200"/>
      <c r="P1046" s="201">
        <f>SUM(P1047:P1082)</f>
        <v>0</v>
      </c>
      <c r="Q1046" s="200"/>
      <c r="R1046" s="201">
        <f>SUM(R1047:R1082)</f>
        <v>122.562264</v>
      </c>
      <c r="S1046" s="200"/>
      <c r="T1046" s="202">
        <f>SUM(T1047:T1082)</f>
        <v>0</v>
      </c>
      <c r="AR1046" s="203" t="s">
        <v>80</v>
      </c>
      <c r="AT1046" s="204" t="s">
        <v>72</v>
      </c>
      <c r="AU1046" s="204" t="s">
        <v>80</v>
      </c>
      <c r="AY1046" s="203" t="s">
        <v>492</v>
      </c>
      <c r="BK1046" s="205">
        <f>SUM(BK1047:BK1082)</f>
        <v>0</v>
      </c>
    </row>
    <row r="1047" spans="2:65" s="1" customFormat="1" ht="16.5" customHeight="1">
      <c r="B1047" s="42"/>
      <c r="C1047" s="209" t="s">
        <v>1619</v>
      </c>
      <c r="D1047" s="209" t="s">
        <v>498</v>
      </c>
      <c r="E1047" s="210" t="s">
        <v>1620</v>
      </c>
      <c r="F1047" s="211" t="s">
        <v>1621</v>
      </c>
      <c r="G1047" s="212" t="s">
        <v>180</v>
      </c>
      <c r="H1047" s="213">
        <v>384</v>
      </c>
      <c r="I1047" s="214"/>
      <c r="J1047" s="215">
        <f>ROUND(I1047*H1047,2)</f>
        <v>0</v>
      </c>
      <c r="K1047" s="211" t="s">
        <v>501</v>
      </c>
      <c r="L1047" s="62"/>
      <c r="M1047" s="216" t="s">
        <v>23</v>
      </c>
      <c r="N1047" s="217" t="s">
        <v>44</v>
      </c>
      <c r="O1047" s="43"/>
      <c r="P1047" s="218">
        <f>O1047*H1047</f>
        <v>0</v>
      </c>
      <c r="Q1047" s="218">
        <v>0</v>
      </c>
      <c r="R1047" s="218">
        <f>Q1047*H1047</f>
        <v>0</v>
      </c>
      <c r="S1047" s="218">
        <v>0</v>
      </c>
      <c r="T1047" s="219">
        <f>S1047*H1047</f>
        <v>0</v>
      </c>
      <c r="AR1047" s="25" t="s">
        <v>502</v>
      </c>
      <c r="AT1047" s="25" t="s">
        <v>498</v>
      </c>
      <c r="AU1047" s="25" t="s">
        <v>82</v>
      </c>
      <c r="AY1047" s="25" t="s">
        <v>492</v>
      </c>
      <c r="BE1047" s="220">
        <f>IF(N1047="základní",J1047,0)</f>
        <v>0</v>
      </c>
      <c r="BF1047" s="220">
        <f>IF(N1047="snížená",J1047,0)</f>
        <v>0</v>
      </c>
      <c r="BG1047" s="220">
        <f>IF(N1047="zákl. přenesená",J1047,0)</f>
        <v>0</v>
      </c>
      <c r="BH1047" s="220">
        <f>IF(N1047="sníž. přenesená",J1047,0)</f>
        <v>0</v>
      </c>
      <c r="BI1047" s="220">
        <f>IF(N1047="nulová",J1047,0)</f>
        <v>0</v>
      </c>
      <c r="BJ1047" s="25" t="s">
        <v>80</v>
      </c>
      <c r="BK1047" s="220">
        <f>ROUND(I1047*H1047,2)</f>
        <v>0</v>
      </c>
      <c r="BL1047" s="25" t="s">
        <v>502</v>
      </c>
      <c r="BM1047" s="25" t="s">
        <v>1622</v>
      </c>
    </row>
    <row r="1048" spans="2:65" s="1" customFormat="1" ht="24">
      <c r="B1048" s="42"/>
      <c r="C1048" s="64"/>
      <c r="D1048" s="221" t="s">
        <v>506</v>
      </c>
      <c r="E1048" s="64"/>
      <c r="F1048" s="222" t="s">
        <v>1623</v>
      </c>
      <c r="G1048" s="64"/>
      <c r="H1048" s="64"/>
      <c r="I1048" s="177"/>
      <c r="J1048" s="64"/>
      <c r="K1048" s="64"/>
      <c r="L1048" s="62"/>
      <c r="M1048" s="223"/>
      <c r="N1048" s="43"/>
      <c r="O1048" s="43"/>
      <c r="P1048" s="43"/>
      <c r="Q1048" s="43"/>
      <c r="R1048" s="43"/>
      <c r="S1048" s="43"/>
      <c r="T1048" s="79"/>
      <c r="AT1048" s="25" t="s">
        <v>506</v>
      </c>
      <c r="AU1048" s="25" t="s">
        <v>82</v>
      </c>
    </row>
    <row r="1049" spans="2:65" s="12" customFormat="1">
      <c r="B1049" s="225"/>
      <c r="C1049" s="226"/>
      <c r="D1049" s="227" t="s">
        <v>513</v>
      </c>
      <c r="E1049" s="228" t="s">
        <v>23</v>
      </c>
      <c r="F1049" s="229" t="s">
        <v>588</v>
      </c>
      <c r="G1049" s="226"/>
      <c r="H1049" s="230">
        <v>384</v>
      </c>
      <c r="I1049" s="231"/>
      <c r="J1049" s="226"/>
      <c r="K1049" s="226"/>
      <c r="L1049" s="232"/>
      <c r="M1049" s="233"/>
      <c r="N1049" s="234"/>
      <c r="O1049" s="234"/>
      <c r="P1049" s="234"/>
      <c r="Q1049" s="234"/>
      <c r="R1049" s="234"/>
      <c r="S1049" s="234"/>
      <c r="T1049" s="235"/>
      <c r="AT1049" s="236" t="s">
        <v>513</v>
      </c>
      <c r="AU1049" s="236" t="s">
        <v>82</v>
      </c>
      <c r="AV1049" s="12" t="s">
        <v>82</v>
      </c>
      <c r="AW1049" s="12" t="s">
        <v>36</v>
      </c>
      <c r="AX1049" s="12" t="s">
        <v>80</v>
      </c>
      <c r="AY1049" s="236" t="s">
        <v>492</v>
      </c>
    </row>
    <row r="1050" spans="2:65" s="1" customFormat="1" ht="16.5" customHeight="1">
      <c r="B1050" s="42"/>
      <c r="C1050" s="209" t="s">
        <v>1624</v>
      </c>
      <c r="D1050" s="209" t="s">
        <v>498</v>
      </c>
      <c r="E1050" s="210" t="s">
        <v>1625</v>
      </c>
      <c r="F1050" s="211" t="s">
        <v>1626</v>
      </c>
      <c r="G1050" s="212" t="s">
        <v>180</v>
      </c>
      <c r="H1050" s="213">
        <v>233</v>
      </c>
      <c r="I1050" s="214"/>
      <c r="J1050" s="215">
        <f>ROUND(I1050*H1050,2)</f>
        <v>0</v>
      </c>
      <c r="K1050" s="211" t="s">
        <v>501</v>
      </c>
      <c r="L1050" s="62"/>
      <c r="M1050" s="216" t="s">
        <v>23</v>
      </c>
      <c r="N1050" s="217" t="s">
        <v>44</v>
      </c>
      <c r="O1050" s="43"/>
      <c r="P1050" s="218">
        <f>O1050*H1050</f>
        <v>0</v>
      </c>
      <c r="Q1050" s="218">
        <v>0</v>
      </c>
      <c r="R1050" s="218">
        <f>Q1050*H1050</f>
        <v>0</v>
      </c>
      <c r="S1050" s="218">
        <v>0</v>
      </c>
      <c r="T1050" s="219">
        <f>S1050*H1050</f>
        <v>0</v>
      </c>
      <c r="AR1050" s="25" t="s">
        <v>502</v>
      </c>
      <c r="AT1050" s="25" t="s">
        <v>498</v>
      </c>
      <c r="AU1050" s="25" t="s">
        <v>82</v>
      </c>
      <c r="AY1050" s="25" t="s">
        <v>492</v>
      </c>
      <c r="BE1050" s="220">
        <f>IF(N1050="základní",J1050,0)</f>
        <v>0</v>
      </c>
      <c r="BF1050" s="220">
        <f>IF(N1050="snížená",J1050,0)</f>
        <v>0</v>
      </c>
      <c r="BG1050" s="220">
        <f>IF(N1050="zákl. přenesená",J1050,0)</f>
        <v>0</v>
      </c>
      <c r="BH1050" s="220">
        <f>IF(N1050="sníž. přenesená",J1050,0)</f>
        <v>0</v>
      </c>
      <c r="BI1050" s="220">
        <f>IF(N1050="nulová",J1050,0)</f>
        <v>0</v>
      </c>
      <c r="BJ1050" s="25" t="s">
        <v>80</v>
      </c>
      <c r="BK1050" s="220">
        <f>ROUND(I1050*H1050,2)</f>
        <v>0</v>
      </c>
      <c r="BL1050" s="25" t="s">
        <v>502</v>
      </c>
      <c r="BM1050" s="25" t="s">
        <v>1627</v>
      </c>
    </row>
    <row r="1051" spans="2:65" s="1" customFormat="1" ht="24">
      <c r="B1051" s="42"/>
      <c r="C1051" s="64"/>
      <c r="D1051" s="221" t="s">
        <v>506</v>
      </c>
      <c r="E1051" s="64"/>
      <c r="F1051" s="222" t="s">
        <v>1628</v>
      </c>
      <c r="G1051" s="64"/>
      <c r="H1051" s="64"/>
      <c r="I1051" s="177"/>
      <c r="J1051" s="64"/>
      <c r="K1051" s="64"/>
      <c r="L1051" s="62"/>
      <c r="M1051" s="223"/>
      <c r="N1051" s="43"/>
      <c r="O1051" s="43"/>
      <c r="P1051" s="43"/>
      <c r="Q1051" s="43"/>
      <c r="R1051" s="43"/>
      <c r="S1051" s="43"/>
      <c r="T1051" s="79"/>
      <c r="AT1051" s="25" t="s">
        <v>506</v>
      </c>
      <c r="AU1051" s="25" t="s">
        <v>82</v>
      </c>
    </row>
    <row r="1052" spans="2:65" s="12" customFormat="1">
      <c r="B1052" s="225"/>
      <c r="C1052" s="226"/>
      <c r="D1052" s="227" t="s">
        <v>513</v>
      </c>
      <c r="E1052" s="228" t="s">
        <v>23</v>
      </c>
      <c r="F1052" s="229" t="s">
        <v>334</v>
      </c>
      <c r="G1052" s="226"/>
      <c r="H1052" s="230">
        <v>233</v>
      </c>
      <c r="I1052" s="231"/>
      <c r="J1052" s="226"/>
      <c r="K1052" s="226"/>
      <c r="L1052" s="232"/>
      <c r="M1052" s="233"/>
      <c r="N1052" s="234"/>
      <c r="O1052" s="234"/>
      <c r="P1052" s="234"/>
      <c r="Q1052" s="234"/>
      <c r="R1052" s="234"/>
      <c r="S1052" s="234"/>
      <c r="T1052" s="235"/>
      <c r="AT1052" s="236" t="s">
        <v>513</v>
      </c>
      <c r="AU1052" s="236" t="s">
        <v>82</v>
      </c>
      <c r="AV1052" s="12" t="s">
        <v>82</v>
      </c>
      <c r="AW1052" s="12" t="s">
        <v>36</v>
      </c>
      <c r="AX1052" s="12" t="s">
        <v>80</v>
      </c>
      <c r="AY1052" s="236" t="s">
        <v>492</v>
      </c>
    </row>
    <row r="1053" spans="2:65" s="1" customFormat="1" ht="16.5" customHeight="1">
      <c r="B1053" s="42"/>
      <c r="C1053" s="209" t="s">
        <v>1629</v>
      </c>
      <c r="D1053" s="209" t="s">
        <v>498</v>
      </c>
      <c r="E1053" s="210" t="s">
        <v>1630</v>
      </c>
      <c r="F1053" s="211" t="s">
        <v>1631</v>
      </c>
      <c r="G1053" s="212" t="s">
        <v>180</v>
      </c>
      <c r="H1053" s="213">
        <v>384</v>
      </c>
      <c r="I1053" s="214"/>
      <c r="J1053" s="215">
        <f>ROUND(I1053*H1053,2)</f>
        <v>0</v>
      </c>
      <c r="K1053" s="211" t="s">
        <v>501</v>
      </c>
      <c r="L1053" s="62"/>
      <c r="M1053" s="216" t="s">
        <v>23</v>
      </c>
      <c r="N1053" s="217" t="s">
        <v>44</v>
      </c>
      <c r="O1053" s="43"/>
      <c r="P1053" s="218">
        <f>O1053*H1053</f>
        <v>0</v>
      </c>
      <c r="Q1053" s="218">
        <v>0</v>
      </c>
      <c r="R1053" s="218">
        <f>Q1053*H1053</f>
        <v>0</v>
      </c>
      <c r="S1053" s="218">
        <v>0</v>
      </c>
      <c r="T1053" s="219">
        <f>S1053*H1053</f>
        <v>0</v>
      </c>
      <c r="AR1053" s="25" t="s">
        <v>502</v>
      </c>
      <c r="AT1053" s="25" t="s">
        <v>498</v>
      </c>
      <c r="AU1053" s="25" t="s">
        <v>82</v>
      </c>
      <c r="AY1053" s="25" t="s">
        <v>492</v>
      </c>
      <c r="BE1053" s="220">
        <f>IF(N1053="základní",J1053,0)</f>
        <v>0</v>
      </c>
      <c r="BF1053" s="220">
        <f>IF(N1053="snížená",J1053,0)</f>
        <v>0</v>
      </c>
      <c r="BG1053" s="220">
        <f>IF(N1053="zákl. přenesená",J1053,0)</f>
        <v>0</v>
      </c>
      <c r="BH1053" s="220">
        <f>IF(N1053="sníž. přenesená",J1053,0)</f>
        <v>0</v>
      </c>
      <c r="BI1053" s="220">
        <f>IF(N1053="nulová",J1053,0)</f>
        <v>0</v>
      </c>
      <c r="BJ1053" s="25" t="s">
        <v>80</v>
      </c>
      <c r="BK1053" s="220">
        <f>ROUND(I1053*H1053,2)</f>
        <v>0</v>
      </c>
      <c r="BL1053" s="25" t="s">
        <v>502</v>
      </c>
      <c r="BM1053" s="25" t="s">
        <v>1632</v>
      </c>
    </row>
    <row r="1054" spans="2:65" s="1" customFormat="1">
      <c r="B1054" s="42"/>
      <c r="C1054" s="64"/>
      <c r="D1054" s="221" t="s">
        <v>506</v>
      </c>
      <c r="E1054" s="64"/>
      <c r="F1054" s="222" t="s">
        <v>1633</v>
      </c>
      <c r="G1054" s="64"/>
      <c r="H1054" s="64"/>
      <c r="I1054" s="177"/>
      <c r="J1054" s="64"/>
      <c r="K1054" s="64"/>
      <c r="L1054" s="62"/>
      <c r="M1054" s="223"/>
      <c r="N1054" s="43"/>
      <c r="O1054" s="43"/>
      <c r="P1054" s="43"/>
      <c r="Q1054" s="43"/>
      <c r="R1054" s="43"/>
      <c r="S1054" s="43"/>
      <c r="T1054" s="79"/>
      <c r="AT1054" s="25" t="s">
        <v>506</v>
      </c>
      <c r="AU1054" s="25" t="s">
        <v>82</v>
      </c>
    </row>
    <row r="1055" spans="2:65" s="12" customFormat="1">
      <c r="B1055" s="225"/>
      <c r="C1055" s="226"/>
      <c r="D1055" s="221" t="s">
        <v>513</v>
      </c>
      <c r="E1055" s="248" t="s">
        <v>340</v>
      </c>
      <c r="F1055" s="249" t="s">
        <v>1634</v>
      </c>
      <c r="G1055" s="226"/>
      <c r="H1055" s="250">
        <v>247</v>
      </c>
      <c r="I1055" s="231"/>
      <c r="J1055" s="226"/>
      <c r="K1055" s="226"/>
      <c r="L1055" s="232"/>
      <c r="M1055" s="233"/>
      <c r="N1055" s="234"/>
      <c r="O1055" s="234"/>
      <c r="P1055" s="234"/>
      <c r="Q1055" s="234"/>
      <c r="R1055" s="234"/>
      <c r="S1055" s="234"/>
      <c r="T1055" s="235"/>
      <c r="AT1055" s="236" t="s">
        <v>513</v>
      </c>
      <c r="AU1055" s="236" t="s">
        <v>82</v>
      </c>
      <c r="AV1055" s="12" t="s">
        <v>82</v>
      </c>
      <c r="AW1055" s="12" t="s">
        <v>36</v>
      </c>
      <c r="AX1055" s="12" t="s">
        <v>73</v>
      </c>
      <c r="AY1055" s="236" t="s">
        <v>492</v>
      </c>
    </row>
    <row r="1056" spans="2:65" s="12" customFormat="1">
      <c r="B1056" s="225"/>
      <c r="C1056" s="226"/>
      <c r="D1056" s="221" t="s">
        <v>513</v>
      </c>
      <c r="E1056" s="248" t="s">
        <v>343</v>
      </c>
      <c r="F1056" s="249" t="s">
        <v>1635</v>
      </c>
      <c r="G1056" s="226"/>
      <c r="H1056" s="250">
        <v>137</v>
      </c>
      <c r="I1056" s="231"/>
      <c r="J1056" s="226"/>
      <c r="K1056" s="226"/>
      <c r="L1056" s="232"/>
      <c r="M1056" s="233"/>
      <c r="N1056" s="234"/>
      <c r="O1056" s="234"/>
      <c r="P1056" s="234"/>
      <c r="Q1056" s="234"/>
      <c r="R1056" s="234"/>
      <c r="S1056" s="234"/>
      <c r="T1056" s="235"/>
      <c r="AT1056" s="236" t="s">
        <v>513</v>
      </c>
      <c r="AU1056" s="236" t="s">
        <v>82</v>
      </c>
      <c r="AV1056" s="12" t="s">
        <v>82</v>
      </c>
      <c r="AW1056" s="12" t="s">
        <v>36</v>
      </c>
      <c r="AX1056" s="12" t="s">
        <v>73</v>
      </c>
      <c r="AY1056" s="236" t="s">
        <v>492</v>
      </c>
    </row>
    <row r="1057" spans="2:65" s="14" customFormat="1">
      <c r="B1057" s="251"/>
      <c r="C1057" s="252"/>
      <c r="D1057" s="227" t="s">
        <v>513</v>
      </c>
      <c r="E1057" s="253" t="s">
        <v>23</v>
      </c>
      <c r="F1057" s="254" t="s">
        <v>560</v>
      </c>
      <c r="G1057" s="252"/>
      <c r="H1057" s="255">
        <v>384</v>
      </c>
      <c r="I1057" s="256"/>
      <c r="J1057" s="252"/>
      <c r="K1057" s="252"/>
      <c r="L1057" s="257"/>
      <c r="M1057" s="258"/>
      <c r="N1057" s="259"/>
      <c r="O1057" s="259"/>
      <c r="P1057" s="259"/>
      <c r="Q1057" s="259"/>
      <c r="R1057" s="259"/>
      <c r="S1057" s="259"/>
      <c r="T1057" s="260"/>
      <c r="AT1057" s="261" t="s">
        <v>513</v>
      </c>
      <c r="AU1057" s="261" t="s">
        <v>82</v>
      </c>
      <c r="AV1057" s="14" t="s">
        <v>502</v>
      </c>
      <c r="AW1057" s="14" t="s">
        <v>36</v>
      </c>
      <c r="AX1057" s="14" t="s">
        <v>80</v>
      </c>
      <c r="AY1057" s="261" t="s">
        <v>492</v>
      </c>
    </row>
    <row r="1058" spans="2:65" s="1" customFormat="1" ht="16.5" customHeight="1">
      <c r="B1058" s="42"/>
      <c r="C1058" s="209" t="s">
        <v>1636</v>
      </c>
      <c r="D1058" s="209" t="s">
        <v>498</v>
      </c>
      <c r="E1058" s="210" t="s">
        <v>1637</v>
      </c>
      <c r="F1058" s="211" t="s">
        <v>1638</v>
      </c>
      <c r="G1058" s="212" t="s">
        <v>180</v>
      </c>
      <c r="H1058" s="213">
        <v>391</v>
      </c>
      <c r="I1058" s="214"/>
      <c r="J1058" s="215">
        <f>ROUND(I1058*H1058,2)</f>
        <v>0</v>
      </c>
      <c r="K1058" s="211" t="s">
        <v>501</v>
      </c>
      <c r="L1058" s="62"/>
      <c r="M1058" s="216" t="s">
        <v>23</v>
      </c>
      <c r="N1058" s="217" t="s">
        <v>44</v>
      </c>
      <c r="O1058" s="43"/>
      <c r="P1058" s="218">
        <f>O1058*H1058</f>
        <v>0</v>
      </c>
      <c r="Q1058" s="218">
        <v>0</v>
      </c>
      <c r="R1058" s="218">
        <f>Q1058*H1058</f>
        <v>0</v>
      </c>
      <c r="S1058" s="218">
        <v>0</v>
      </c>
      <c r="T1058" s="219">
        <f>S1058*H1058</f>
        <v>0</v>
      </c>
      <c r="AR1058" s="25" t="s">
        <v>502</v>
      </c>
      <c r="AT1058" s="25" t="s">
        <v>498</v>
      </c>
      <c r="AU1058" s="25" t="s">
        <v>82</v>
      </c>
      <c r="AY1058" s="25" t="s">
        <v>492</v>
      </c>
      <c r="BE1058" s="220">
        <f>IF(N1058="základní",J1058,0)</f>
        <v>0</v>
      </c>
      <c r="BF1058" s="220">
        <f>IF(N1058="snížená",J1058,0)</f>
        <v>0</v>
      </c>
      <c r="BG1058" s="220">
        <f>IF(N1058="zákl. přenesená",J1058,0)</f>
        <v>0</v>
      </c>
      <c r="BH1058" s="220">
        <f>IF(N1058="sníž. přenesená",J1058,0)</f>
        <v>0</v>
      </c>
      <c r="BI1058" s="220">
        <f>IF(N1058="nulová",J1058,0)</f>
        <v>0</v>
      </c>
      <c r="BJ1058" s="25" t="s">
        <v>80</v>
      </c>
      <c r="BK1058" s="220">
        <f>ROUND(I1058*H1058,2)</f>
        <v>0</v>
      </c>
      <c r="BL1058" s="25" t="s">
        <v>502</v>
      </c>
      <c r="BM1058" s="25" t="s">
        <v>1639</v>
      </c>
    </row>
    <row r="1059" spans="2:65" s="1" customFormat="1">
      <c r="B1059" s="42"/>
      <c r="C1059" s="64"/>
      <c r="D1059" s="221" t="s">
        <v>506</v>
      </c>
      <c r="E1059" s="64"/>
      <c r="F1059" s="222" t="s">
        <v>1640</v>
      </c>
      <c r="G1059" s="64"/>
      <c r="H1059" s="64"/>
      <c r="I1059" s="177"/>
      <c r="J1059" s="64"/>
      <c r="K1059" s="64"/>
      <c r="L1059" s="62"/>
      <c r="M1059" s="223"/>
      <c r="N1059" s="43"/>
      <c r="O1059" s="43"/>
      <c r="P1059" s="43"/>
      <c r="Q1059" s="43"/>
      <c r="R1059" s="43"/>
      <c r="S1059" s="43"/>
      <c r="T1059" s="79"/>
      <c r="AT1059" s="25" t="s">
        <v>506</v>
      </c>
      <c r="AU1059" s="25" t="s">
        <v>82</v>
      </c>
    </row>
    <row r="1060" spans="2:65" s="12" customFormat="1">
      <c r="B1060" s="225"/>
      <c r="C1060" s="226"/>
      <c r="D1060" s="221" t="s">
        <v>513</v>
      </c>
      <c r="E1060" s="248" t="s">
        <v>23</v>
      </c>
      <c r="F1060" s="249" t="s">
        <v>1641</v>
      </c>
      <c r="G1060" s="226"/>
      <c r="H1060" s="250">
        <v>356</v>
      </c>
      <c r="I1060" s="231"/>
      <c r="J1060" s="226"/>
      <c r="K1060" s="226"/>
      <c r="L1060" s="232"/>
      <c r="M1060" s="233"/>
      <c r="N1060" s="234"/>
      <c r="O1060" s="234"/>
      <c r="P1060" s="234"/>
      <c r="Q1060" s="234"/>
      <c r="R1060" s="234"/>
      <c r="S1060" s="234"/>
      <c r="T1060" s="235"/>
      <c r="AT1060" s="236" t="s">
        <v>513</v>
      </c>
      <c r="AU1060" s="236" t="s">
        <v>82</v>
      </c>
      <c r="AV1060" s="12" t="s">
        <v>82</v>
      </c>
      <c r="AW1060" s="12" t="s">
        <v>36</v>
      </c>
      <c r="AX1060" s="12" t="s">
        <v>73</v>
      </c>
      <c r="AY1060" s="236" t="s">
        <v>492</v>
      </c>
    </row>
    <row r="1061" spans="2:65" s="12" customFormat="1">
      <c r="B1061" s="225"/>
      <c r="C1061" s="226"/>
      <c r="D1061" s="221" t="s">
        <v>513</v>
      </c>
      <c r="E1061" s="248" t="s">
        <v>496</v>
      </c>
      <c r="F1061" s="249" t="s">
        <v>1642</v>
      </c>
      <c r="G1061" s="226"/>
      <c r="H1061" s="250">
        <v>35</v>
      </c>
      <c r="I1061" s="231"/>
      <c r="J1061" s="226"/>
      <c r="K1061" s="226"/>
      <c r="L1061" s="232"/>
      <c r="M1061" s="233"/>
      <c r="N1061" s="234"/>
      <c r="O1061" s="234"/>
      <c r="P1061" s="234"/>
      <c r="Q1061" s="234"/>
      <c r="R1061" s="234"/>
      <c r="S1061" s="234"/>
      <c r="T1061" s="235"/>
      <c r="AT1061" s="236" t="s">
        <v>513</v>
      </c>
      <c r="AU1061" s="236" t="s">
        <v>82</v>
      </c>
      <c r="AV1061" s="12" t="s">
        <v>82</v>
      </c>
      <c r="AW1061" s="12" t="s">
        <v>36</v>
      </c>
      <c r="AX1061" s="12" t="s">
        <v>73</v>
      </c>
      <c r="AY1061" s="236" t="s">
        <v>492</v>
      </c>
    </row>
    <row r="1062" spans="2:65" s="14" customFormat="1">
      <c r="B1062" s="251"/>
      <c r="C1062" s="252"/>
      <c r="D1062" s="227" t="s">
        <v>513</v>
      </c>
      <c r="E1062" s="253" t="s">
        <v>23</v>
      </c>
      <c r="F1062" s="254" t="s">
        <v>560</v>
      </c>
      <c r="G1062" s="252"/>
      <c r="H1062" s="255">
        <v>391</v>
      </c>
      <c r="I1062" s="256"/>
      <c r="J1062" s="252"/>
      <c r="K1062" s="252"/>
      <c r="L1062" s="257"/>
      <c r="M1062" s="258"/>
      <c r="N1062" s="259"/>
      <c r="O1062" s="259"/>
      <c r="P1062" s="259"/>
      <c r="Q1062" s="259"/>
      <c r="R1062" s="259"/>
      <c r="S1062" s="259"/>
      <c r="T1062" s="260"/>
      <c r="AT1062" s="261" t="s">
        <v>513</v>
      </c>
      <c r="AU1062" s="261" t="s">
        <v>82</v>
      </c>
      <c r="AV1062" s="14" t="s">
        <v>502</v>
      </c>
      <c r="AW1062" s="14" t="s">
        <v>36</v>
      </c>
      <c r="AX1062" s="14" t="s">
        <v>80</v>
      </c>
      <c r="AY1062" s="261" t="s">
        <v>492</v>
      </c>
    </row>
    <row r="1063" spans="2:65" s="1" customFormat="1" ht="16.5" customHeight="1">
      <c r="B1063" s="42"/>
      <c r="C1063" s="209" t="s">
        <v>1643</v>
      </c>
      <c r="D1063" s="209" t="s">
        <v>498</v>
      </c>
      <c r="E1063" s="210" t="s">
        <v>1644</v>
      </c>
      <c r="F1063" s="211" t="s">
        <v>1645</v>
      </c>
      <c r="G1063" s="212" t="s">
        <v>180</v>
      </c>
      <c r="H1063" s="213">
        <v>158</v>
      </c>
      <c r="I1063" s="214"/>
      <c r="J1063" s="215">
        <f>ROUND(I1063*H1063,2)</f>
        <v>0</v>
      </c>
      <c r="K1063" s="211" t="s">
        <v>501</v>
      </c>
      <c r="L1063" s="62"/>
      <c r="M1063" s="216" t="s">
        <v>23</v>
      </c>
      <c r="N1063" s="217" t="s">
        <v>44</v>
      </c>
      <c r="O1063" s="43"/>
      <c r="P1063" s="218">
        <f>O1063*H1063</f>
        <v>0</v>
      </c>
      <c r="Q1063" s="218">
        <v>0</v>
      </c>
      <c r="R1063" s="218">
        <f>Q1063*H1063</f>
        <v>0</v>
      </c>
      <c r="S1063" s="218">
        <v>0</v>
      </c>
      <c r="T1063" s="219">
        <f>S1063*H1063</f>
        <v>0</v>
      </c>
      <c r="AR1063" s="25" t="s">
        <v>502</v>
      </c>
      <c r="AT1063" s="25" t="s">
        <v>498</v>
      </c>
      <c r="AU1063" s="25" t="s">
        <v>82</v>
      </c>
      <c r="AY1063" s="25" t="s">
        <v>492</v>
      </c>
      <c r="BE1063" s="220">
        <f>IF(N1063="základní",J1063,0)</f>
        <v>0</v>
      </c>
      <c r="BF1063" s="220">
        <f>IF(N1063="snížená",J1063,0)</f>
        <v>0</v>
      </c>
      <c r="BG1063" s="220">
        <f>IF(N1063="zákl. přenesená",J1063,0)</f>
        <v>0</v>
      </c>
      <c r="BH1063" s="220">
        <f>IF(N1063="sníž. přenesená",J1063,0)</f>
        <v>0</v>
      </c>
      <c r="BI1063" s="220">
        <f>IF(N1063="nulová",J1063,0)</f>
        <v>0</v>
      </c>
      <c r="BJ1063" s="25" t="s">
        <v>80</v>
      </c>
      <c r="BK1063" s="220">
        <f>ROUND(I1063*H1063,2)</f>
        <v>0</v>
      </c>
      <c r="BL1063" s="25" t="s">
        <v>502</v>
      </c>
      <c r="BM1063" s="25" t="s">
        <v>1646</v>
      </c>
    </row>
    <row r="1064" spans="2:65" s="1" customFormat="1" ht="24">
      <c r="B1064" s="42"/>
      <c r="C1064" s="64"/>
      <c r="D1064" s="221" t="s">
        <v>506</v>
      </c>
      <c r="E1064" s="64"/>
      <c r="F1064" s="222" t="s">
        <v>1647</v>
      </c>
      <c r="G1064" s="64"/>
      <c r="H1064" s="64"/>
      <c r="I1064" s="177"/>
      <c r="J1064" s="64"/>
      <c r="K1064" s="64"/>
      <c r="L1064" s="62"/>
      <c r="M1064" s="223"/>
      <c r="N1064" s="43"/>
      <c r="O1064" s="43"/>
      <c r="P1064" s="43"/>
      <c r="Q1064" s="43"/>
      <c r="R1064" s="43"/>
      <c r="S1064" s="43"/>
      <c r="T1064" s="79"/>
      <c r="AT1064" s="25" t="s">
        <v>506</v>
      </c>
      <c r="AU1064" s="25" t="s">
        <v>82</v>
      </c>
    </row>
    <row r="1065" spans="2:65" s="1" customFormat="1" ht="96">
      <c r="B1065" s="42"/>
      <c r="C1065" s="64"/>
      <c r="D1065" s="221" t="s">
        <v>509</v>
      </c>
      <c r="E1065" s="64"/>
      <c r="F1065" s="224" t="s">
        <v>1648</v>
      </c>
      <c r="G1065" s="64"/>
      <c r="H1065" s="64"/>
      <c r="I1065" s="177"/>
      <c r="J1065" s="64"/>
      <c r="K1065" s="64"/>
      <c r="L1065" s="62"/>
      <c r="M1065" s="223"/>
      <c r="N1065" s="43"/>
      <c r="O1065" s="43"/>
      <c r="P1065" s="43"/>
      <c r="Q1065" s="43"/>
      <c r="R1065" s="43"/>
      <c r="S1065" s="43"/>
      <c r="T1065" s="79"/>
      <c r="AT1065" s="25" t="s">
        <v>509</v>
      </c>
      <c r="AU1065" s="25" t="s">
        <v>82</v>
      </c>
    </row>
    <row r="1066" spans="2:65" s="12" customFormat="1">
      <c r="B1066" s="225"/>
      <c r="C1066" s="226"/>
      <c r="D1066" s="227" t="s">
        <v>513</v>
      </c>
      <c r="E1066" s="228" t="s">
        <v>23</v>
      </c>
      <c r="F1066" s="229" t="s">
        <v>1649</v>
      </c>
      <c r="G1066" s="226"/>
      <c r="H1066" s="230">
        <v>158</v>
      </c>
      <c r="I1066" s="231"/>
      <c r="J1066" s="226"/>
      <c r="K1066" s="226"/>
      <c r="L1066" s="232"/>
      <c r="M1066" s="233"/>
      <c r="N1066" s="234"/>
      <c r="O1066" s="234"/>
      <c r="P1066" s="234"/>
      <c r="Q1066" s="234"/>
      <c r="R1066" s="234"/>
      <c r="S1066" s="234"/>
      <c r="T1066" s="235"/>
      <c r="AT1066" s="236" t="s">
        <v>513</v>
      </c>
      <c r="AU1066" s="236" t="s">
        <v>82</v>
      </c>
      <c r="AV1066" s="12" t="s">
        <v>82</v>
      </c>
      <c r="AW1066" s="12" t="s">
        <v>36</v>
      </c>
      <c r="AX1066" s="12" t="s">
        <v>80</v>
      </c>
      <c r="AY1066" s="236" t="s">
        <v>492</v>
      </c>
    </row>
    <row r="1067" spans="2:65" s="1" customFormat="1" ht="25.5" customHeight="1">
      <c r="B1067" s="42"/>
      <c r="C1067" s="209" t="s">
        <v>1650</v>
      </c>
      <c r="D1067" s="209" t="s">
        <v>498</v>
      </c>
      <c r="E1067" s="210" t="s">
        <v>1651</v>
      </c>
      <c r="F1067" s="211" t="s">
        <v>1652</v>
      </c>
      <c r="G1067" s="212" t="s">
        <v>180</v>
      </c>
      <c r="H1067" s="213">
        <v>158</v>
      </c>
      <c r="I1067" s="214"/>
      <c r="J1067" s="215">
        <f>ROUND(I1067*H1067,2)</f>
        <v>0</v>
      </c>
      <c r="K1067" s="211" t="s">
        <v>501</v>
      </c>
      <c r="L1067" s="62"/>
      <c r="M1067" s="216" t="s">
        <v>23</v>
      </c>
      <c r="N1067" s="217" t="s">
        <v>44</v>
      </c>
      <c r="O1067" s="43"/>
      <c r="P1067" s="218">
        <f>O1067*H1067</f>
        <v>0</v>
      </c>
      <c r="Q1067" s="218">
        <v>0.1837</v>
      </c>
      <c r="R1067" s="218">
        <f>Q1067*H1067</f>
        <v>29.0246</v>
      </c>
      <c r="S1067" s="218">
        <v>0</v>
      </c>
      <c r="T1067" s="219">
        <f>S1067*H1067</f>
        <v>0</v>
      </c>
      <c r="AR1067" s="25" t="s">
        <v>502</v>
      </c>
      <c r="AT1067" s="25" t="s">
        <v>498</v>
      </c>
      <c r="AU1067" s="25" t="s">
        <v>82</v>
      </c>
      <c r="AY1067" s="25" t="s">
        <v>492</v>
      </c>
      <c r="BE1067" s="220">
        <f>IF(N1067="základní",J1067,0)</f>
        <v>0</v>
      </c>
      <c r="BF1067" s="220">
        <f>IF(N1067="snížená",J1067,0)</f>
        <v>0</v>
      </c>
      <c r="BG1067" s="220">
        <f>IF(N1067="zákl. přenesená",J1067,0)</f>
        <v>0</v>
      </c>
      <c r="BH1067" s="220">
        <f>IF(N1067="sníž. přenesená",J1067,0)</f>
        <v>0</v>
      </c>
      <c r="BI1067" s="220">
        <f>IF(N1067="nulová",J1067,0)</f>
        <v>0</v>
      </c>
      <c r="BJ1067" s="25" t="s">
        <v>80</v>
      </c>
      <c r="BK1067" s="220">
        <f>ROUND(I1067*H1067,2)</f>
        <v>0</v>
      </c>
      <c r="BL1067" s="25" t="s">
        <v>502</v>
      </c>
      <c r="BM1067" s="25" t="s">
        <v>1653</v>
      </c>
    </row>
    <row r="1068" spans="2:65" s="1" customFormat="1" ht="36">
      <c r="B1068" s="42"/>
      <c r="C1068" s="64"/>
      <c r="D1068" s="221" t="s">
        <v>506</v>
      </c>
      <c r="E1068" s="64"/>
      <c r="F1068" s="222" t="s">
        <v>1654</v>
      </c>
      <c r="G1068" s="64"/>
      <c r="H1068" s="64"/>
      <c r="I1068" s="177"/>
      <c r="J1068" s="64"/>
      <c r="K1068" s="64"/>
      <c r="L1068" s="62"/>
      <c r="M1068" s="223"/>
      <c r="N1068" s="43"/>
      <c r="O1068" s="43"/>
      <c r="P1068" s="43"/>
      <c r="Q1068" s="43"/>
      <c r="R1068" s="43"/>
      <c r="S1068" s="43"/>
      <c r="T1068" s="79"/>
      <c r="AT1068" s="25" t="s">
        <v>506</v>
      </c>
      <c r="AU1068" s="25" t="s">
        <v>82</v>
      </c>
    </row>
    <row r="1069" spans="2:65" s="1" customFormat="1" ht="144">
      <c r="B1069" s="42"/>
      <c r="C1069" s="64"/>
      <c r="D1069" s="221" t="s">
        <v>509</v>
      </c>
      <c r="E1069" s="64"/>
      <c r="F1069" s="224" t="s">
        <v>1655</v>
      </c>
      <c r="G1069" s="64"/>
      <c r="H1069" s="64"/>
      <c r="I1069" s="177"/>
      <c r="J1069" s="64"/>
      <c r="K1069" s="64"/>
      <c r="L1069" s="62"/>
      <c r="M1069" s="223"/>
      <c r="N1069" s="43"/>
      <c r="O1069" s="43"/>
      <c r="P1069" s="43"/>
      <c r="Q1069" s="43"/>
      <c r="R1069" s="43"/>
      <c r="S1069" s="43"/>
      <c r="T1069" s="79"/>
      <c r="AT1069" s="25" t="s">
        <v>509</v>
      </c>
      <c r="AU1069" s="25" t="s">
        <v>82</v>
      </c>
    </row>
    <row r="1070" spans="2:65" s="12" customFormat="1">
      <c r="B1070" s="225"/>
      <c r="C1070" s="226"/>
      <c r="D1070" s="227" t="s">
        <v>513</v>
      </c>
      <c r="E1070" s="228" t="s">
        <v>23</v>
      </c>
      <c r="F1070" s="229" t="s">
        <v>1649</v>
      </c>
      <c r="G1070" s="226"/>
      <c r="H1070" s="230">
        <v>158</v>
      </c>
      <c r="I1070" s="231"/>
      <c r="J1070" s="226"/>
      <c r="K1070" s="226"/>
      <c r="L1070" s="232"/>
      <c r="M1070" s="233"/>
      <c r="N1070" s="234"/>
      <c r="O1070" s="234"/>
      <c r="P1070" s="234"/>
      <c r="Q1070" s="234"/>
      <c r="R1070" s="234"/>
      <c r="S1070" s="234"/>
      <c r="T1070" s="235"/>
      <c r="AT1070" s="236" t="s">
        <v>513</v>
      </c>
      <c r="AU1070" s="236" t="s">
        <v>82</v>
      </c>
      <c r="AV1070" s="12" t="s">
        <v>82</v>
      </c>
      <c r="AW1070" s="12" t="s">
        <v>36</v>
      </c>
      <c r="AX1070" s="12" t="s">
        <v>80</v>
      </c>
      <c r="AY1070" s="236" t="s">
        <v>492</v>
      </c>
    </row>
    <row r="1071" spans="2:65" s="1" customFormat="1" ht="16.5" customHeight="1">
      <c r="B1071" s="42"/>
      <c r="C1071" s="278" t="s">
        <v>1656</v>
      </c>
      <c r="D1071" s="278" t="s">
        <v>1110</v>
      </c>
      <c r="E1071" s="279" t="s">
        <v>1657</v>
      </c>
      <c r="F1071" s="280" t="s">
        <v>1658</v>
      </c>
      <c r="G1071" s="281" t="s">
        <v>795</v>
      </c>
      <c r="H1071" s="282">
        <v>11.92</v>
      </c>
      <c r="I1071" s="283"/>
      <c r="J1071" s="284">
        <f>ROUND(I1071*H1071,2)</f>
        <v>0</v>
      </c>
      <c r="K1071" s="280" t="s">
        <v>501</v>
      </c>
      <c r="L1071" s="285"/>
      <c r="M1071" s="286" t="s">
        <v>23</v>
      </c>
      <c r="N1071" s="287" t="s">
        <v>44</v>
      </c>
      <c r="O1071" s="43"/>
      <c r="P1071" s="218">
        <f>O1071*H1071</f>
        <v>0</v>
      </c>
      <c r="Q1071" s="218">
        <v>1</v>
      </c>
      <c r="R1071" s="218">
        <f>Q1071*H1071</f>
        <v>11.92</v>
      </c>
      <c r="S1071" s="218">
        <v>0</v>
      </c>
      <c r="T1071" s="219">
        <f>S1071*H1071</f>
        <v>0</v>
      </c>
      <c r="AR1071" s="25" t="s">
        <v>604</v>
      </c>
      <c r="AT1071" s="25" t="s">
        <v>1110</v>
      </c>
      <c r="AU1071" s="25" t="s">
        <v>82</v>
      </c>
      <c r="AY1071" s="25" t="s">
        <v>492</v>
      </c>
      <c r="BE1071" s="220">
        <f>IF(N1071="základní",J1071,0)</f>
        <v>0</v>
      </c>
      <c r="BF1071" s="220">
        <f>IF(N1071="snížená",J1071,0)</f>
        <v>0</v>
      </c>
      <c r="BG1071" s="220">
        <f>IF(N1071="zákl. přenesená",J1071,0)</f>
        <v>0</v>
      </c>
      <c r="BH1071" s="220">
        <f>IF(N1071="sníž. přenesená",J1071,0)</f>
        <v>0</v>
      </c>
      <c r="BI1071" s="220">
        <f>IF(N1071="nulová",J1071,0)</f>
        <v>0</v>
      </c>
      <c r="BJ1071" s="25" t="s">
        <v>80</v>
      </c>
      <c r="BK1071" s="220">
        <f>ROUND(I1071*H1071,2)</f>
        <v>0</v>
      </c>
      <c r="BL1071" s="25" t="s">
        <v>502</v>
      </c>
      <c r="BM1071" s="25" t="s">
        <v>1659</v>
      </c>
    </row>
    <row r="1072" spans="2:65" s="1" customFormat="1">
      <c r="B1072" s="42"/>
      <c r="C1072" s="64"/>
      <c r="D1072" s="221" t="s">
        <v>506</v>
      </c>
      <c r="E1072" s="64"/>
      <c r="F1072" s="222" t="s">
        <v>1658</v>
      </c>
      <c r="G1072" s="64"/>
      <c r="H1072" s="64"/>
      <c r="I1072" s="177"/>
      <c r="J1072" s="64"/>
      <c r="K1072" s="64"/>
      <c r="L1072" s="62"/>
      <c r="M1072" s="223"/>
      <c r="N1072" s="43"/>
      <c r="O1072" s="43"/>
      <c r="P1072" s="43"/>
      <c r="Q1072" s="43"/>
      <c r="R1072" s="43"/>
      <c r="S1072" s="43"/>
      <c r="T1072" s="79"/>
      <c r="AT1072" s="25" t="s">
        <v>506</v>
      </c>
      <c r="AU1072" s="25" t="s">
        <v>82</v>
      </c>
    </row>
    <row r="1073" spans="2:65" s="12" customFormat="1">
      <c r="B1073" s="225"/>
      <c r="C1073" s="226"/>
      <c r="D1073" s="221" t="s">
        <v>513</v>
      </c>
      <c r="E1073" s="248" t="s">
        <v>23</v>
      </c>
      <c r="F1073" s="249" t="s">
        <v>1660</v>
      </c>
      <c r="G1073" s="226"/>
      <c r="H1073" s="250">
        <v>4.92</v>
      </c>
      <c r="I1073" s="231"/>
      <c r="J1073" s="226"/>
      <c r="K1073" s="226"/>
      <c r="L1073" s="232"/>
      <c r="M1073" s="233"/>
      <c r="N1073" s="234"/>
      <c r="O1073" s="234"/>
      <c r="P1073" s="234"/>
      <c r="Q1073" s="234"/>
      <c r="R1073" s="234"/>
      <c r="S1073" s="234"/>
      <c r="T1073" s="235"/>
      <c r="AT1073" s="236" t="s">
        <v>513</v>
      </c>
      <c r="AU1073" s="236" t="s">
        <v>82</v>
      </c>
      <c r="AV1073" s="12" t="s">
        <v>82</v>
      </c>
      <c r="AW1073" s="12" t="s">
        <v>36</v>
      </c>
      <c r="AX1073" s="12" t="s">
        <v>73</v>
      </c>
      <c r="AY1073" s="236" t="s">
        <v>492</v>
      </c>
    </row>
    <row r="1074" spans="2:65" s="12" customFormat="1">
      <c r="B1074" s="225"/>
      <c r="C1074" s="226"/>
      <c r="D1074" s="221" t="s">
        <v>513</v>
      </c>
      <c r="E1074" s="248" t="s">
        <v>23</v>
      </c>
      <c r="F1074" s="249" t="s">
        <v>1661</v>
      </c>
      <c r="G1074" s="226"/>
      <c r="H1074" s="250">
        <v>7</v>
      </c>
      <c r="I1074" s="231"/>
      <c r="J1074" s="226"/>
      <c r="K1074" s="226"/>
      <c r="L1074" s="232"/>
      <c r="M1074" s="233"/>
      <c r="N1074" s="234"/>
      <c r="O1074" s="234"/>
      <c r="P1074" s="234"/>
      <c r="Q1074" s="234"/>
      <c r="R1074" s="234"/>
      <c r="S1074" s="234"/>
      <c r="T1074" s="235"/>
      <c r="AT1074" s="236" t="s">
        <v>513</v>
      </c>
      <c r="AU1074" s="236" t="s">
        <v>82</v>
      </c>
      <c r="AV1074" s="12" t="s">
        <v>82</v>
      </c>
      <c r="AW1074" s="12" t="s">
        <v>36</v>
      </c>
      <c r="AX1074" s="12" t="s">
        <v>73</v>
      </c>
      <c r="AY1074" s="236" t="s">
        <v>492</v>
      </c>
    </row>
    <row r="1075" spans="2:65" s="14" customFormat="1">
      <c r="B1075" s="251"/>
      <c r="C1075" s="252"/>
      <c r="D1075" s="227" t="s">
        <v>513</v>
      </c>
      <c r="E1075" s="253" t="s">
        <v>23</v>
      </c>
      <c r="F1075" s="254" t="s">
        <v>560</v>
      </c>
      <c r="G1075" s="252"/>
      <c r="H1075" s="255">
        <v>11.92</v>
      </c>
      <c r="I1075" s="256"/>
      <c r="J1075" s="252"/>
      <c r="K1075" s="252"/>
      <c r="L1075" s="257"/>
      <c r="M1075" s="258"/>
      <c r="N1075" s="259"/>
      <c r="O1075" s="259"/>
      <c r="P1075" s="259"/>
      <c r="Q1075" s="259"/>
      <c r="R1075" s="259"/>
      <c r="S1075" s="259"/>
      <c r="T1075" s="260"/>
      <c r="AT1075" s="261" t="s">
        <v>513</v>
      </c>
      <c r="AU1075" s="261" t="s">
        <v>82</v>
      </c>
      <c r="AV1075" s="14" t="s">
        <v>502</v>
      </c>
      <c r="AW1075" s="14" t="s">
        <v>36</v>
      </c>
      <c r="AX1075" s="14" t="s">
        <v>80</v>
      </c>
      <c r="AY1075" s="261" t="s">
        <v>492</v>
      </c>
    </row>
    <row r="1076" spans="2:65" s="1" customFormat="1" ht="25.5" customHeight="1">
      <c r="B1076" s="42"/>
      <c r="C1076" s="209" t="s">
        <v>452</v>
      </c>
      <c r="D1076" s="209" t="s">
        <v>498</v>
      </c>
      <c r="E1076" s="210" t="s">
        <v>1662</v>
      </c>
      <c r="F1076" s="211" t="s">
        <v>1663</v>
      </c>
      <c r="G1076" s="212" t="s">
        <v>180</v>
      </c>
      <c r="H1076" s="213">
        <v>384</v>
      </c>
      <c r="I1076" s="214"/>
      <c r="J1076" s="215">
        <f>ROUND(I1076*H1076,2)</f>
        <v>0</v>
      </c>
      <c r="K1076" s="211" t="s">
        <v>501</v>
      </c>
      <c r="L1076" s="62"/>
      <c r="M1076" s="216" t="s">
        <v>23</v>
      </c>
      <c r="N1076" s="217" t="s">
        <v>44</v>
      </c>
      <c r="O1076" s="43"/>
      <c r="P1076" s="218">
        <f>O1076*H1076</f>
        <v>0</v>
      </c>
      <c r="Q1076" s="218">
        <v>8.5650000000000004E-2</v>
      </c>
      <c r="R1076" s="218">
        <f>Q1076*H1076</f>
        <v>32.889600000000002</v>
      </c>
      <c r="S1076" s="218">
        <v>0</v>
      </c>
      <c r="T1076" s="219">
        <f>S1076*H1076</f>
        <v>0</v>
      </c>
      <c r="AR1076" s="25" t="s">
        <v>502</v>
      </c>
      <c r="AT1076" s="25" t="s">
        <v>498</v>
      </c>
      <c r="AU1076" s="25" t="s">
        <v>82</v>
      </c>
      <c r="AY1076" s="25" t="s">
        <v>492</v>
      </c>
      <c r="BE1076" s="220">
        <f>IF(N1076="základní",J1076,0)</f>
        <v>0</v>
      </c>
      <c r="BF1076" s="220">
        <f>IF(N1076="snížená",J1076,0)</f>
        <v>0</v>
      </c>
      <c r="BG1076" s="220">
        <f>IF(N1076="zákl. přenesená",J1076,0)</f>
        <v>0</v>
      </c>
      <c r="BH1076" s="220">
        <f>IF(N1076="sníž. přenesená",J1076,0)</f>
        <v>0</v>
      </c>
      <c r="BI1076" s="220">
        <f>IF(N1076="nulová",J1076,0)</f>
        <v>0</v>
      </c>
      <c r="BJ1076" s="25" t="s">
        <v>80</v>
      </c>
      <c r="BK1076" s="220">
        <f>ROUND(I1076*H1076,2)</f>
        <v>0</v>
      </c>
      <c r="BL1076" s="25" t="s">
        <v>502</v>
      </c>
      <c r="BM1076" s="25" t="s">
        <v>1664</v>
      </c>
    </row>
    <row r="1077" spans="2:65" s="1" customFormat="1" ht="48">
      <c r="B1077" s="42"/>
      <c r="C1077" s="64"/>
      <c r="D1077" s="221" t="s">
        <v>506</v>
      </c>
      <c r="E1077" s="64"/>
      <c r="F1077" s="222" t="s">
        <v>1665</v>
      </c>
      <c r="G1077" s="64"/>
      <c r="H1077" s="64"/>
      <c r="I1077" s="177"/>
      <c r="J1077" s="64"/>
      <c r="K1077" s="64"/>
      <c r="L1077" s="62"/>
      <c r="M1077" s="223"/>
      <c r="N1077" s="43"/>
      <c r="O1077" s="43"/>
      <c r="P1077" s="43"/>
      <c r="Q1077" s="43"/>
      <c r="R1077" s="43"/>
      <c r="S1077" s="43"/>
      <c r="T1077" s="79"/>
      <c r="AT1077" s="25" t="s">
        <v>506</v>
      </c>
      <c r="AU1077" s="25" t="s">
        <v>82</v>
      </c>
    </row>
    <row r="1078" spans="2:65" s="1" customFormat="1" ht="108">
      <c r="B1078" s="42"/>
      <c r="C1078" s="64"/>
      <c r="D1078" s="221" t="s">
        <v>509</v>
      </c>
      <c r="E1078" s="64"/>
      <c r="F1078" s="224" t="s">
        <v>1666</v>
      </c>
      <c r="G1078" s="64"/>
      <c r="H1078" s="64"/>
      <c r="I1078" s="177"/>
      <c r="J1078" s="64"/>
      <c r="K1078" s="64"/>
      <c r="L1078" s="62"/>
      <c r="M1078" s="223"/>
      <c r="N1078" s="43"/>
      <c r="O1078" s="43"/>
      <c r="P1078" s="43"/>
      <c r="Q1078" s="43"/>
      <c r="R1078" s="43"/>
      <c r="S1078" s="43"/>
      <c r="T1078" s="79"/>
      <c r="AT1078" s="25" t="s">
        <v>509</v>
      </c>
      <c r="AU1078" s="25" t="s">
        <v>82</v>
      </c>
    </row>
    <row r="1079" spans="2:65" s="12" customFormat="1">
      <c r="B1079" s="225"/>
      <c r="C1079" s="226"/>
      <c r="D1079" s="227" t="s">
        <v>513</v>
      </c>
      <c r="E1079" s="228" t="s">
        <v>23</v>
      </c>
      <c r="F1079" s="229" t="s">
        <v>588</v>
      </c>
      <c r="G1079" s="226"/>
      <c r="H1079" s="230">
        <v>384</v>
      </c>
      <c r="I1079" s="231"/>
      <c r="J1079" s="226"/>
      <c r="K1079" s="226"/>
      <c r="L1079" s="232"/>
      <c r="M1079" s="233"/>
      <c r="N1079" s="234"/>
      <c r="O1079" s="234"/>
      <c r="P1079" s="234"/>
      <c r="Q1079" s="234"/>
      <c r="R1079" s="234"/>
      <c r="S1079" s="234"/>
      <c r="T1079" s="235"/>
      <c r="AT1079" s="236" t="s">
        <v>513</v>
      </c>
      <c r="AU1079" s="236" t="s">
        <v>82</v>
      </c>
      <c r="AV1079" s="12" t="s">
        <v>82</v>
      </c>
      <c r="AW1079" s="12" t="s">
        <v>36</v>
      </c>
      <c r="AX1079" s="12" t="s">
        <v>80</v>
      </c>
      <c r="AY1079" s="236" t="s">
        <v>492</v>
      </c>
    </row>
    <row r="1080" spans="2:65" s="1" customFormat="1" ht="25.5" customHeight="1">
      <c r="B1080" s="42"/>
      <c r="C1080" s="278" t="s">
        <v>1667</v>
      </c>
      <c r="D1080" s="278" t="s">
        <v>1110</v>
      </c>
      <c r="E1080" s="279" t="s">
        <v>1668</v>
      </c>
      <c r="F1080" s="280" t="s">
        <v>1669</v>
      </c>
      <c r="G1080" s="281" t="s">
        <v>180</v>
      </c>
      <c r="H1080" s="282">
        <v>276.86399999999998</v>
      </c>
      <c r="I1080" s="283"/>
      <c r="J1080" s="284">
        <f>ROUND(I1080*H1080,2)</f>
        <v>0</v>
      </c>
      <c r="K1080" s="280" t="s">
        <v>23</v>
      </c>
      <c r="L1080" s="285"/>
      <c r="M1080" s="286" t="s">
        <v>23</v>
      </c>
      <c r="N1080" s="287" t="s">
        <v>44</v>
      </c>
      <c r="O1080" s="43"/>
      <c r="P1080" s="218">
        <f>O1080*H1080</f>
        <v>0</v>
      </c>
      <c r="Q1080" s="218">
        <v>0.17599999999999999</v>
      </c>
      <c r="R1080" s="218">
        <f>Q1080*H1080</f>
        <v>48.728063999999996</v>
      </c>
      <c r="S1080" s="218">
        <v>0</v>
      </c>
      <c r="T1080" s="219">
        <f>S1080*H1080</f>
        <v>0</v>
      </c>
      <c r="AR1080" s="25" t="s">
        <v>604</v>
      </c>
      <c r="AT1080" s="25" t="s">
        <v>1110</v>
      </c>
      <c r="AU1080" s="25" t="s">
        <v>82</v>
      </c>
      <c r="AY1080" s="25" t="s">
        <v>492</v>
      </c>
      <c r="BE1080" s="220">
        <f>IF(N1080="základní",J1080,0)</f>
        <v>0</v>
      </c>
      <c r="BF1080" s="220">
        <f>IF(N1080="snížená",J1080,0)</f>
        <v>0</v>
      </c>
      <c r="BG1080" s="220">
        <f>IF(N1080="zákl. přenesená",J1080,0)</f>
        <v>0</v>
      </c>
      <c r="BH1080" s="220">
        <f>IF(N1080="sníž. přenesená",J1080,0)</f>
        <v>0</v>
      </c>
      <c r="BI1080" s="220">
        <f>IF(N1080="nulová",J1080,0)</f>
        <v>0</v>
      </c>
      <c r="BJ1080" s="25" t="s">
        <v>80</v>
      </c>
      <c r="BK1080" s="220">
        <f>ROUND(I1080*H1080,2)</f>
        <v>0</v>
      </c>
      <c r="BL1080" s="25" t="s">
        <v>502</v>
      </c>
      <c r="BM1080" s="25" t="s">
        <v>1670</v>
      </c>
    </row>
    <row r="1081" spans="2:65" s="1" customFormat="1" ht="24">
      <c r="B1081" s="42"/>
      <c r="C1081" s="64"/>
      <c r="D1081" s="221" t="s">
        <v>506</v>
      </c>
      <c r="E1081" s="64"/>
      <c r="F1081" s="222" t="s">
        <v>1669</v>
      </c>
      <c r="G1081" s="64"/>
      <c r="H1081" s="64"/>
      <c r="I1081" s="177"/>
      <c r="J1081" s="64"/>
      <c r="K1081" s="64"/>
      <c r="L1081" s="62"/>
      <c r="M1081" s="223"/>
      <c r="N1081" s="43"/>
      <c r="O1081" s="43"/>
      <c r="P1081" s="43"/>
      <c r="Q1081" s="43"/>
      <c r="R1081" s="43"/>
      <c r="S1081" s="43"/>
      <c r="T1081" s="79"/>
      <c r="AT1081" s="25" t="s">
        <v>506</v>
      </c>
      <c r="AU1081" s="25" t="s">
        <v>82</v>
      </c>
    </row>
    <row r="1082" spans="2:65" s="12" customFormat="1">
      <c r="B1082" s="225"/>
      <c r="C1082" s="226"/>
      <c r="D1082" s="221" t="s">
        <v>513</v>
      </c>
      <c r="E1082" s="248" t="s">
        <v>23</v>
      </c>
      <c r="F1082" s="249" t="s">
        <v>1671</v>
      </c>
      <c r="G1082" s="226"/>
      <c r="H1082" s="250">
        <v>276.86399999999998</v>
      </c>
      <c r="I1082" s="231"/>
      <c r="J1082" s="226"/>
      <c r="K1082" s="226"/>
      <c r="L1082" s="232"/>
      <c r="M1082" s="233"/>
      <c r="N1082" s="234"/>
      <c r="O1082" s="234"/>
      <c r="P1082" s="234"/>
      <c r="Q1082" s="234"/>
      <c r="R1082" s="234"/>
      <c r="S1082" s="234"/>
      <c r="T1082" s="235"/>
      <c r="AT1082" s="236" t="s">
        <v>513</v>
      </c>
      <c r="AU1082" s="236" t="s">
        <v>82</v>
      </c>
      <c r="AV1082" s="12" t="s">
        <v>82</v>
      </c>
      <c r="AW1082" s="12" t="s">
        <v>36</v>
      </c>
      <c r="AX1082" s="12" t="s">
        <v>80</v>
      </c>
      <c r="AY1082" s="236" t="s">
        <v>492</v>
      </c>
    </row>
    <row r="1083" spans="2:65" s="11" customFormat="1" ht="29.85" customHeight="1">
      <c r="B1083" s="192"/>
      <c r="C1083" s="193"/>
      <c r="D1083" s="194" t="s">
        <v>72</v>
      </c>
      <c r="E1083" s="288" t="s">
        <v>577</v>
      </c>
      <c r="F1083" s="288" t="s">
        <v>1672</v>
      </c>
      <c r="G1083" s="193"/>
      <c r="H1083" s="193"/>
      <c r="I1083" s="196"/>
      <c r="J1083" s="289">
        <f>BK1083</f>
        <v>0</v>
      </c>
      <c r="K1083" s="193"/>
      <c r="L1083" s="198"/>
      <c r="M1083" s="199"/>
      <c r="N1083" s="200"/>
      <c r="O1083" s="200"/>
      <c r="P1083" s="201">
        <f>P1084+P1206+P1527+P1638</f>
        <v>0</v>
      </c>
      <c r="Q1083" s="200"/>
      <c r="R1083" s="201">
        <f>R1084+R1206+R1527+R1638</f>
        <v>2188.5263652499998</v>
      </c>
      <c r="S1083" s="200"/>
      <c r="T1083" s="202">
        <f>T1084+T1206+T1527+T1638</f>
        <v>0</v>
      </c>
      <c r="AR1083" s="203" t="s">
        <v>80</v>
      </c>
      <c r="AT1083" s="204" t="s">
        <v>72</v>
      </c>
      <c r="AU1083" s="204" t="s">
        <v>80</v>
      </c>
      <c r="AY1083" s="203" t="s">
        <v>492</v>
      </c>
      <c r="BK1083" s="205">
        <f>BK1084+BK1206+BK1527+BK1638</f>
        <v>0</v>
      </c>
    </row>
    <row r="1084" spans="2:65" s="11" customFormat="1" ht="14.85" customHeight="1">
      <c r="B1084" s="192"/>
      <c r="C1084" s="193"/>
      <c r="D1084" s="206" t="s">
        <v>72</v>
      </c>
      <c r="E1084" s="207" t="s">
        <v>1306</v>
      </c>
      <c r="F1084" s="207" t="s">
        <v>1673</v>
      </c>
      <c r="G1084" s="193"/>
      <c r="H1084" s="193"/>
      <c r="I1084" s="196"/>
      <c r="J1084" s="208">
        <f>BK1084</f>
        <v>0</v>
      </c>
      <c r="K1084" s="193"/>
      <c r="L1084" s="198"/>
      <c r="M1084" s="199"/>
      <c r="N1084" s="200"/>
      <c r="O1084" s="200"/>
      <c r="P1084" s="201">
        <f>SUM(P1085:P1205)</f>
        <v>0</v>
      </c>
      <c r="Q1084" s="200"/>
      <c r="R1084" s="201">
        <f>SUM(R1085:R1205)</f>
        <v>818.24854048999998</v>
      </c>
      <c r="S1084" s="200"/>
      <c r="T1084" s="202">
        <f>SUM(T1085:T1205)</f>
        <v>0</v>
      </c>
      <c r="AR1084" s="203" t="s">
        <v>80</v>
      </c>
      <c r="AT1084" s="204" t="s">
        <v>72</v>
      </c>
      <c r="AU1084" s="204" t="s">
        <v>82</v>
      </c>
      <c r="AY1084" s="203" t="s">
        <v>492</v>
      </c>
      <c r="BK1084" s="205">
        <f>SUM(BK1085:BK1205)</f>
        <v>0</v>
      </c>
    </row>
    <row r="1085" spans="2:65" s="1" customFormat="1" ht="25.5" customHeight="1">
      <c r="B1085" s="42"/>
      <c r="C1085" s="209" t="s">
        <v>1674</v>
      </c>
      <c r="D1085" s="209" t="s">
        <v>498</v>
      </c>
      <c r="E1085" s="210" t="s">
        <v>1675</v>
      </c>
      <c r="F1085" s="211" t="s">
        <v>1676</v>
      </c>
      <c r="G1085" s="212" t="s">
        <v>180</v>
      </c>
      <c r="H1085" s="213">
        <v>420.29</v>
      </c>
      <c r="I1085" s="214"/>
      <c r="J1085" s="215">
        <f>ROUND(I1085*H1085,2)</f>
        <v>0</v>
      </c>
      <c r="K1085" s="211" t="s">
        <v>501</v>
      </c>
      <c r="L1085" s="62"/>
      <c r="M1085" s="216" t="s">
        <v>23</v>
      </c>
      <c r="N1085" s="217" t="s">
        <v>44</v>
      </c>
      <c r="O1085" s="43"/>
      <c r="P1085" s="218">
        <f>O1085*H1085</f>
        <v>0</v>
      </c>
      <c r="Q1085" s="218">
        <v>1.6279999999999999E-2</v>
      </c>
      <c r="R1085" s="218">
        <f>Q1085*H1085</f>
        <v>6.8423211999999998</v>
      </c>
      <c r="S1085" s="218">
        <v>0</v>
      </c>
      <c r="T1085" s="219">
        <f>S1085*H1085</f>
        <v>0</v>
      </c>
      <c r="AR1085" s="25" t="s">
        <v>502</v>
      </c>
      <c r="AT1085" s="25" t="s">
        <v>498</v>
      </c>
      <c r="AU1085" s="25" t="s">
        <v>93</v>
      </c>
      <c r="AY1085" s="25" t="s">
        <v>492</v>
      </c>
      <c r="BE1085" s="220">
        <f>IF(N1085="základní",J1085,0)</f>
        <v>0</v>
      </c>
      <c r="BF1085" s="220">
        <f>IF(N1085="snížená",J1085,0)</f>
        <v>0</v>
      </c>
      <c r="BG1085" s="220">
        <f>IF(N1085="zákl. přenesená",J1085,0)</f>
        <v>0</v>
      </c>
      <c r="BH1085" s="220">
        <f>IF(N1085="sníž. přenesená",J1085,0)</f>
        <v>0</v>
      </c>
      <c r="BI1085" s="220">
        <f>IF(N1085="nulová",J1085,0)</f>
        <v>0</v>
      </c>
      <c r="BJ1085" s="25" t="s">
        <v>80</v>
      </c>
      <c r="BK1085" s="220">
        <f>ROUND(I1085*H1085,2)</f>
        <v>0</v>
      </c>
      <c r="BL1085" s="25" t="s">
        <v>502</v>
      </c>
      <c r="BM1085" s="25" t="s">
        <v>1677</v>
      </c>
    </row>
    <row r="1086" spans="2:65" s="1" customFormat="1" ht="36">
      <c r="B1086" s="42"/>
      <c r="C1086" s="64"/>
      <c r="D1086" s="221" t="s">
        <v>506</v>
      </c>
      <c r="E1086" s="64"/>
      <c r="F1086" s="222" t="s">
        <v>1678</v>
      </c>
      <c r="G1086" s="64"/>
      <c r="H1086" s="64"/>
      <c r="I1086" s="177"/>
      <c r="J1086" s="64"/>
      <c r="K1086" s="64"/>
      <c r="L1086" s="62"/>
      <c r="M1086" s="223"/>
      <c r="N1086" s="43"/>
      <c r="O1086" s="43"/>
      <c r="P1086" s="43"/>
      <c r="Q1086" s="43"/>
      <c r="R1086" s="43"/>
      <c r="S1086" s="43"/>
      <c r="T1086" s="79"/>
      <c r="AT1086" s="25" t="s">
        <v>506</v>
      </c>
      <c r="AU1086" s="25" t="s">
        <v>93</v>
      </c>
    </row>
    <row r="1087" spans="2:65" s="1" customFormat="1" ht="60">
      <c r="B1087" s="42"/>
      <c r="C1087" s="64"/>
      <c r="D1087" s="221" t="s">
        <v>509</v>
      </c>
      <c r="E1087" s="64"/>
      <c r="F1087" s="224" t="s">
        <v>1679</v>
      </c>
      <c r="G1087" s="64"/>
      <c r="H1087" s="64"/>
      <c r="I1087" s="177"/>
      <c r="J1087" s="64"/>
      <c r="K1087" s="64"/>
      <c r="L1087" s="62"/>
      <c r="M1087" s="223"/>
      <c r="N1087" s="43"/>
      <c r="O1087" s="43"/>
      <c r="P1087" s="43"/>
      <c r="Q1087" s="43"/>
      <c r="R1087" s="43"/>
      <c r="S1087" s="43"/>
      <c r="T1087" s="79"/>
      <c r="AT1087" s="25" t="s">
        <v>509</v>
      </c>
      <c r="AU1087" s="25" t="s">
        <v>93</v>
      </c>
    </row>
    <row r="1088" spans="2:65" s="13" customFormat="1">
      <c r="B1088" s="237"/>
      <c r="C1088" s="238"/>
      <c r="D1088" s="221" t="s">
        <v>513</v>
      </c>
      <c r="E1088" s="239" t="s">
        <v>23</v>
      </c>
      <c r="F1088" s="240" t="s">
        <v>1680</v>
      </c>
      <c r="G1088" s="238"/>
      <c r="H1088" s="241" t="s">
        <v>23</v>
      </c>
      <c r="I1088" s="242"/>
      <c r="J1088" s="238"/>
      <c r="K1088" s="238"/>
      <c r="L1088" s="243"/>
      <c r="M1088" s="244"/>
      <c r="N1088" s="245"/>
      <c r="O1088" s="245"/>
      <c r="P1088" s="245"/>
      <c r="Q1088" s="245"/>
      <c r="R1088" s="245"/>
      <c r="S1088" s="245"/>
      <c r="T1088" s="246"/>
      <c r="AT1088" s="247" t="s">
        <v>513</v>
      </c>
      <c r="AU1088" s="247" t="s">
        <v>93</v>
      </c>
      <c r="AV1088" s="13" t="s">
        <v>80</v>
      </c>
      <c r="AW1088" s="13" t="s">
        <v>36</v>
      </c>
      <c r="AX1088" s="13" t="s">
        <v>73</v>
      </c>
      <c r="AY1088" s="247" t="s">
        <v>492</v>
      </c>
    </row>
    <row r="1089" spans="2:65" s="12" customFormat="1">
      <c r="B1089" s="225"/>
      <c r="C1089" s="226"/>
      <c r="D1089" s="221" t="s">
        <v>513</v>
      </c>
      <c r="E1089" s="248" t="s">
        <v>23</v>
      </c>
      <c r="F1089" s="249" t="s">
        <v>1681</v>
      </c>
      <c r="G1089" s="226"/>
      <c r="H1089" s="250">
        <v>405.1</v>
      </c>
      <c r="I1089" s="231"/>
      <c r="J1089" s="226"/>
      <c r="K1089" s="226"/>
      <c r="L1089" s="232"/>
      <c r="M1089" s="233"/>
      <c r="N1089" s="234"/>
      <c r="O1089" s="234"/>
      <c r="P1089" s="234"/>
      <c r="Q1089" s="234"/>
      <c r="R1089" s="234"/>
      <c r="S1089" s="234"/>
      <c r="T1089" s="235"/>
      <c r="AT1089" s="236" t="s">
        <v>513</v>
      </c>
      <c r="AU1089" s="236" t="s">
        <v>93</v>
      </c>
      <c r="AV1089" s="12" t="s">
        <v>82</v>
      </c>
      <c r="AW1089" s="12" t="s">
        <v>36</v>
      </c>
      <c r="AX1089" s="12" t="s">
        <v>73</v>
      </c>
      <c r="AY1089" s="236" t="s">
        <v>492</v>
      </c>
    </row>
    <row r="1090" spans="2:65" s="13" customFormat="1">
      <c r="B1090" s="237"/>
      <c r="C1090" s="238"/>
      <c r="D1090" s="221" t="s">
        <v>513</v>
      </c>
      <c r="E1090" s="239" t="s">
        <v>23</v>
      </c>
      <c r="F1090" s="240" t="s">
        <v>1682</v>
      </c>
      <c r="G1090" s="238"/>
      <c r="H1090" s="241" t="s">
        <v>23</v>
      </c>
      <c r="I1090" s="242"/>
      <c r="J1090" s="238"/>
      <c r="K1090" s="238"/>
      <c r="L1090" s="243"/>
      <c r="M1090" s="244"/>
      <c r="N1090" s="245"/>
      <c r="O1090" s="245"/>
      <c r="P1090" s="245"/>
      <c r="Q1090" s="245"/>
      <c r="R1090" s="245"/>
      <c r="S1090" s="245"/>
      <c r="T1090" s="246"/>
      <c r="AT1090" s="247" t="s">
        <v>513</v>
      </c>
      <c r="AU1090" s="247" t="s">
        <v>93</v>
      </c>
      <c r="AV1090" s="13" t="s">
        <v>80</v>
      </c>
      <c r="AW1090" s="13" t="s">
        <v>36</v>
      </c>
      <c r="AX1090" s="13" t="s">
        <v>73</v>
      </c>
      <c r="AY1090" s="247" t="s">
        <v>492</v>
      </c>
    </row>
    <row r="1091" spans="2:65" s="12" customFormat="1">
      <c r="B1091" s="225"/>
      <c r="C1091" s="226"/>
      <c r="D1091" s="221" t="s">
        <v>513</v>
      </c>
      <c r="E1091" s="248" t="s">
        <v>23</v>
      </c>
      <c r="F1091" s="249" t="s">
        <v>1683</v>
      </c>
      <c r="G1091" s="226"/>
      <c r="H1091" s="250">
        <v>15.19</v>
      </c>
      <c r="I1091" s="231"/>
      <c r="J1091" s="226"/>
      <c r="K1091" s="226"/>
      <c r="L1091" s="232"/>
      <c r="M1091" s="233"/>
      <c r="N1091" s="234"/>
      <c r="O1091" s="234"/>
      <c r="P1091" s="234"/>
      <c r="Q1091" s="234"/>
      <c r="R1091" s="234"/>
      <c r="S1091" s="234"/>
      <c r="T1091" s="235"/>
      <c r="AT1091" s="236" t="s">
        <v>513</v>
      </c>
      <c r="AU1091" s="236" t="s">
        <v>93</v>
      </c>
      <c r="AV1091" s="12" t="s">
        <v>82</v>
      </c>
      <c r="AW1091" s="12" t="s">
        <v>36</v>
      </c>
      <c r="AX1091" s="12" t="s">
        <v>73</v>
      </c>
      <c r="AY1091" s="236" t="s">
        <v>492</v>
      </c>
    </row>
    <row r="1092" spans="2:65" s="14" customFormat="1">
      <c r="B1092" s="251"/>
      <c r="C1092" s="252"/>
      <c r="D1092" s="227" t="s">
        <v>513</v>
      </c>
      <c r="E1092" s="253" t="s">
        <v>23</v>
      </c>
      <c r="F1092" s="254" t="s">
        <v>560</v>
      </c>
      <c r="G1092" s="252"/>
      <c r="H1092" s="255">
        <v>420.29</v>
      </c>
      <c r="I1092" s="256"/>
      <c r="J1092" s="252"/>
      <c r="K1092" s="252"/>
      <c r="L1092" s="257"/>
      <c r="M1092" s="258"/>
      <c r="N1092" s="259"/>
      <c r="O1092" s="259"/>
      <c r="P1092" s="259"/>
      <c r="Q1092" s="259"/>
      <c r="R1092" s="259"/>
      <c r="S1092" s="259"/>
      <c r="T1092" s="260"/>
      <c r="AT1092" s="261" t="s">
        <v>513</v>
      </c>
      <c r="AU1092" s="261" t="s">
        <v>93</v>
      </c>
      <c r="AV1092" s="14" t="s">
        <v>502</v>
      </c>
      <c r="AW1092" s="14" t="s">
        <v>36</v>
      </c>
      <c r="AX1092" s="14" t="s">
        <v>80</v>
      </c>
      <c r="AY1092" s="261" t="s">
        <v>492</v>
      </c>
    </row>
    <row r="1093" spans="2:65" s="1" customFormat="1" ht="25.5" customHeight="1">
      <c r="B1093" s="42"/>
      <c r="C1093" s="209" t="s">
        <v>1684</v>
      </c>
      <c r="D1093" s="209" t="s">
        <v>498</v>
      </c>
      <c r="E1093" s="210" t="s">
        <v>1685</v>
      </c>
      <c r="F1093" s="211" t="s">
        <v>1686</v>
      </c>
      <c r="G1093" s="212" t="s">
        <v>180</v>
      </c>
      <c r="H1093" s="213">
        <v>1260.8699999999999</v>
      </c>
      <c r="I1093" s="214"/>
      <c r="J1093" s="215">
        <f>ROUND(I1093*H1093,2)</f>
        <v>0</v>
      </c>
      <c r="K1093" s="211" t="s">
        <v>501</v>
      </c>
      <c r="L1093" s="62"/>
      <c r="M1093" s="216" t="s">
        <v>23</v>
      </c>
      <c r="N1093" s="217" t="s">
        <v>44</v>
      </c>
      <c r="O1093" s="43"/>
      <c r="P1093" s="218">
        <f>O1093*H1093</f>
        <v>0</v>
      </c>
      <c r="Q1093" s="218">
        <v>6.7999999999999996E-3</v>
      </c>
      <c r="R1093" s="218">
        <f>Q1093*H1093</f>
        <v>8.5739159999999988</v>
      </c>
      <c r="S1093" s="218">
        <v>0</v>
      </c>
      <c r="T1093" s="219">
        <f>S1093*H1093</f>
        <v>0</v>
      </c>
      <c r="AR1093" s="25" t="s">
        <v>502</v>
      </c>
      <c r="AT1093" s="25" t="s">
        <v>498</v>
      </c>
      <c r="AU1093" s="25" t="s">
        <v>93</v>
      </c>
      <c r="AY1093" s="25" t="s">
        <v>492</v>
      </c>
      <c r="BE1093" s="220">
        <f>IF(N1093="základní",J1093,0)</f>
        <v>0</v>
      </c>
      <c r="BF1093" s="220">
        <f>IF(N1093="snížená",J1093,0)</f>
        <v>0</v>
      </c>
      <c r="BG1093" s="220">
        <f>IF(N1093="zákl. přenesená",J1093,0)</f>
        <v>0</v>
      </c>
      <c r="BH1093" s="220">
        <f>IF(N1093="sníž. přenesená",J1093,0)</f>
        <v>0</v>
      </c>
      <c r="BI1093" s="220">
        <f>IF(N1093="nulová",J1093,0)</f>
        <v>0</v>
      </c>
      <c r="BJ1093" s="25" t="s">
        <v>80</v>
      </c>
      <c r="BK1093" s="220">
        <f>ROUND(I1093*H1093,2)</f>
        <v>0</v>
      </c>
      <c r="BL1093" s="25" t="s">
        <v>502</v>
      </c>
      <c r="BM1093" s="25" t="s">
        <v>1687</v>
      </c>
    </row>
    <row r="1094" spans="2:65" s="1" customFormat="1" ht="24">
      <c r="B1094" s="42"/>
      <c r="C1094" s="64"/>
      <c r="D1094" s="221" t="s">
        <v>506</v>
      </c>
      <c r="E1094" s="64"/>
      <c r="F1094" s="222" t="s">
        <v>1688</v>
      </c>
      <c r="G1094" s="64"/>
      <c r="H1094" s="64"/>
      <c r="I1094" s="177"/>
      <c r="J1094" s="64"/>
      <c r="K1094" s="64"/>
      <c r="L1094" s="62"/>
      <c r="M1094" s="223"/>
      <c r="N1094" s="43"/>
      <c r="O1094" s="43"/>
      <c r="P1094" s="43"/>
      <c r="Q1094" s="43"/>
      <c r="R1094" s="43"/>
      <c r="S1094" s="43"/>
      <c r="T1094" s="79"/>
      <c r="AT1094" s="25" t="s">
        <v>506</v>
      </c>
      <c r="AU1094" s="25" t="s">
        <v>93</v>
      </c>
    </row>
    <row r="1095" spans="2:65" s="1" customFormat="1" ht="60">
      <c r="B1095" s="42"/>
      <c r="C1095" s="64"/>
      <c r="D1095" s="221" t="s">
        <v>509</v>
      </c>
      <c r="E1095" s="64"/>
      <c r="F1095" s="224" t="s">
        <v>1679</v>
      </c>
      <c r="G1095" s="64"/>
      <c r="H1095" s="64"/>
      <c r="I1095" s="177"/>
      <c r="J1095" s="64"/>
      <c r="K1095" s="64"/>
      <c r="L1095" s="62"/>
      <c r="M1095" s="223"/>
      <c r="N1095" s="43"/>
      <c r="O1095" s="43"/>
      <c r="P1095" s="43"/>
      <c r="Q1095" s="43"/>
      <c r="R1095" s="43"/>
      <c r="S1095" s="43"/>
      <c r="T1095" s="79"/>
      <c r="AT1095" s="25" t="s">
        <v>509</v>
      </c>
      <c r="AU1095" s="25" t="s">
        <v>93</v>
      </c>
    </row>
    <row r="1096" spans="2:65" s="12" customFormat="1">
      <c r="B1096" s="225"/>
      <c r="C1096" s="226"/>
      <c r="D1096" s="227" t="s">
        <v>513</v>
      </c>
      <c r="E1096" s="228" t="s">
        <v>23</v>
      </c>
      <c r="F1096" s="229" t="s">
        <v>1689</v>
      </c>
      <c r="G1096" s="226"/>
      <c r="H1096" s="230">
        <v>1260.8699999999999</v>
      </c>
      <c r="I1096" s="231"/>
      <c r="J1096" s="226"/>
      <c r="K1096" s="226"/>
      <c r="L1096" s="232"/>
      <c r="M1096" s="233"/>
      <c r="N1096" s="234"/>
      <c r="O1096" s="234"/>
      <c r="P1096" s="234"/>
      <c r="Q1096" s="234"/>
      <c r="R1096" s="234"/>
      <c r="S1096" s="234"/>
      <c r="T1096" s="235"/>
      <c r="AT1096" s="236" t="s">
        <v>513</v>
      </c>
      <c r="AU1096" s="236" t="s">
        <v>93</v>
      </c>
      <c r="AV1096" s="12" t="s">
        <v>82</v>
      </c>
      <c r="AW1096" s="12" t="s">
        <v>36</v>
      </c>
      <c r="AX1096" s="12" t="s">
        <v>80</v>
      </c>
      <c r="AY1096" s="236" t="s">
        <v>492</v>
      </c>
    </row>
    <row r="1097" spans="2:65" s="1" customFormat="1" ht="25.5" customHeight="1">
      <c r="B1097" s="42"/>
      <c r="C1097" s="209" t="s">
        <v>326</v>
      </c>
      <c r="D1097" s="209" t="s">
        <v>498</v>
      </c>
      <c r="E1097" s="210" t="s">
        <v>1690</v>
      </c>
      <c r="F1097" s="211" t="s">
        <v>1691</v>
      </c>
      <c r="G1097" s="212" t="s">
        <v>180</v>
      </c>
      <c r="H1097" s="213">
        <v>36.950000000000003</v>
      </c>
      <c r="I1097" s="214"/>
      <c r="J1097" s="215">
        <f>ROUND(I1097*H1097,2)</f>
        <v>0</v>
      </c>
      <c r="K1097" s="211" t="s">
        <v>501</v>
      </c>
      <c r="L1097" s="62"/>
      <c r="M1097" s="216" t="s">
        <v>23</v>
      </c>
      <c r="N1097" s="217" t="s">
        <v>44</v>
      </c>
      <c r="O1097" s="43"/>
      <c r="P1097" s="218">
        <f>O1097*H1097</f>
        <v>0</v>
      </c>
      <c r="Q1097" s="218">
        <v>1.103E-2</v>
      </c>
      <c r="R1097" s="218">
        <f>Q1097*H1097</f>
        <v>0.40755850000000005</v>
      </c>
      <c r="S1097" s="218">
        <v>0</v>
      </c>
      <c r="T1097" s="219">
        <f>S1097*H1097</f>
        <v>0</v>
      </c>
      <c r="AR1097" s="25" t="s">
        <v>502</v>
      </c>
      <c r="AT1097" s="25" t="s">
        <v>498</v>
      </c>
      <c r="AU1097" s="25" t="s">
        <v>93</v>
      </c>
      <c r="AY1097" s="25" t="s">
        <v>492</v>
      </c>
      <c r="BE1097" s="220">
        <f>IF(N1097="základní",J1097,0)</f>
        <v>0</v>
      </c>
      <c r="BF1097" s="220">
        <f>IF(N1097="snížená",J1097,0)</f>
        <v>0</v>
      </c>
      <c r="BG1097" s="220">
        <f>IF(N1097="zákl. přenesená",J1097,0)</f>
        <v>0</v>
      </c>
      <c r="BH1097" s="220">
        <f>IF(N1097="sníž. přenesená",J1097,0)</f>
        <v>0</v>
      </c>
      <c r="BI1097" s="220">
        <f>IF(N1097="nulová",J1097,0)</f>
        <v>0</v>
      </c>
      <c r="BJ1097" s="25" t="s">
        <v>80</v>
      </c>
      <c r="BK1097" s="220">
        <f>ROUND(I1097*H1097,2)</f>
        <v>0</v>
      </c>
      <c r="BL1097" s="25" t="s">
        <v>502</v>
      </c>
      <c r="BM1097" s="25" t="s">
        <v>1692</v>
      </c>
    </row>
    <row r="1098" spans="2:65" s="1" customFormat="1" ht="24">
      <c r="B1098" s="42"/>
      <c r="C1098" s="64"/>
      <c r="D1098" s="221" t="s">
        <v>506</v>
      </c>
      <c r="E1098" s="64"/>
      <c r="F1098" s="222" t="s">
        <v>1693</v>
      </c>
      <c r="G1098" s="64"/>
      <c r="H1098" s="64"/>
      <c r="I1098" s="177"/>
      <c r="J1098" s="64"/>
      <c r="K1098" s="64"/>
      <c r="L1098" s="62"/>
      <c r="M1098" s="223"/>
      <c r="N1098" s="43"/>
      <c r="O1098" s="43"/>
      <c r="P1098" s="43"/>
      <c r="Q1098" s="43"/>
      <c r="R1098" s="43"/>
      <c r="S1098" s="43"/>
      <c r="T1098" s="79"/>
      <c r="AT1098" s="25" t="s">
        <v>506</v>
      </c>
      <c r="AU1098" s="25" t="s">
        <v>93</v>
      </c>
    </row>
    <row r="1099" spans="2:65" s="1" customFormat="1" ht="60">
      <c r="B1099" s="42"/>
      <c r="C1099" s="64"/>
      <c r="D1099" s="221" t="s">
        <v>509</v>
      </c>
      <c r="E1099" s="64"/>
      <c r="F1099" s="224" t="s">
        <v>1694</v>
      </c>
      <c r="G1099" s="64"/>
      <c r="H1099" s="64"/>
      <c r="I1099" s="177"/>
      <c r="J1099" s="64"/>
      <c r="K1099" s="64"/>
      <c r="L1099" s="62"/>
      <c r="M1099" s="223"/>
      <c r="N1099" s="43"/>
      <c r="O1099" s="43"/>
      <c r="P1099" s="43"/>
      <c r="Q1099" s="43"/>
      <c r="R1099" s="43"/>
      <c r="S1099" s="43"/>
      <c r="T1099" s="79"/>
      <c r="AT1099" s="25" t="s">
        <v>509</v>
      </c>
      <c r="AU1099" s="25" t="s">
        <v>93</v>
      </c>
    </row>
    <row r="1100" spans="2:65" s="13" customFormat="1">
      <c r="B1100" s="237"/>
      <c r="C1100" s="238"/>
      <c r="D1100" s="221" t="s">
        <v>513</v>
      </c>
      <c r="E1100" s="239" t="s">
        <v>23</v>
      </c>
      <c r="F1100" s="240" t="s">
        <v>1695</v>
      </c>
      <c r="G1100" s="238"/>
      <c r="H1100" s="241" t="s">
        <v>23</v>
      </c>
      <c r="I1100" s="242"/>
      <c r="J1100" s="238"/>
      <c r="K1100" s="238"/>
      <c r="L1100" s="243"/>
      <c r="M1100" s="244"/>
      <c r="N1100" s="245"/>
      <c r="O1100" s="245"/>
      <c r="P1100" s="245"/>
      <c r="Q1100" s="245"/>
      <c r="R1100" s="245"/>
      <c r="S1100" s="245"/>
      <c r="T1100" s="246"/>
      <c r="AT1100" s="247" t="s">
        <v>513</v>
      </c>
      <c r="AU1100" s="247" t="s">
        <v>93</v>
      </c>
      <c r="AV1100" s="13" t="s">
        <v>80</v>
      </c>
      <c r="AW1100" s="13" t="s">
        <v>36</v>
      </c>
      <c r="AX1100" s="13" t="s">
        <v>73</v>
      </c>
      <c r="AY1100" s="247" t="s">
        <v>492</v>
      </c>
    </row>
    <row r="1101" spans="2:65" s="12" customFormat="1">
      <c r="B1101" s="225"/>
      <c r="C1101" s="226"/>
      <c r="D1101" s="221" t="s">
        <v>513</v>
      </c>
      <c r="E1101" s="248" t="s">
        <v>23</v>
      </c>
      <c r="F1101" s="249" t="s">
        <v>1696</v>
      </c>
      <c r="G1101" s="226"/>
      <c r="H1101" s="250">
        <v>15.95</v>
      </c>
      <c r="I1101" s="231"/>
      <c r="J1101" s="226"/>
      <c r="K1101" s="226"/>
      <c r="L1101" s="232"/>
      <c r="M1101" s="233"/>
      <c r="N1101" s="234"/>
      <c r="O1101" s="234"/>
      <c r="P1101" s="234"/>
      <c r="Q1101" s="234"/>
      <c r="R1101" s="234"/>
      <c r="S1101" s="234"/>
      <c r="T1101" s="235"/>
      <c r="AT1101" s="236" t="s">
        <v>513</v>
      </c>
      <c r="AU1101" s="236" t="s">
        <v>93</v>
      </c>
      <c r="AV1101" s="12" t="s">
        <v>82</v>
      </c>
      <c r="AW1101" s="12" t="s">
        <v>36</v>
      </c>
      <c r="AX1101" s="12" t="s">
        <v>73</v>
      </c>
      <c r="AY1101" s="236" t="s">
        <v>492</v>
      </c>
    </row>
    <row r="1102" spans="2:65" s="13" customFormat="1">
      <c r="B1102" s="237"/>
      <c r="C1102" s="238"/>
      <c r="D1102" s="221" t="s">
        <v>513</v>
      </c>
      <c r="E1102" s="239" t="s">
        <v>23</v>
      </c>
      <c r="F1102" s="240" t="s">
        <v>1697</v>
      </c>
      <c r="G1102" s="238"/>
      <c r="H1102" s="241" t="s">
        <v>23</v>
      </c>
      <c r="I1102" s="242"/>
      <c r="J1102" s="238"/>
      <c r="K1102" s="238"/>
      <c r="L1102" s="243"/>
      <c r="M1102" s="244"/>
      <c r="N1102" s="245"/>
      <c r="O1102" s="245"/>
      <c r="P1102" s="245"/>
      <c r="Q1102" s="245"/>
      <c r="R1102" s="245"/>
      <c r="S1102" s="245"/>
      <c r="T1102" s="246"/>
      <c r="AT1102" s="247" t="s">
        <v>513</v>
      </c>
      <c r="AU1102" s="247" t="s">
        <v>93</v>
      </c>
      <c r="AV1102" s="13" t="s">
        <v>80</v>
      </c>
      <c r="AW1102" s="13" t="s">
        <v>36</v>
      </c>
      <c r="AX1102" s="13" t="s">
        <v>73</v>
      </c>
      <c r="AY1102" s="247" t="s">
        <v>492</v>
      </c>
    </row>
    <row r="1103" spans="2:65" s="12" customFormat="1">
      <c r="B1103" s="225"/>
      <c r="C1103" s="226"/>
      <c r="D1103" s="221" t="s">
        <v>513</v>
      </c>
      <c r="E1103" s="248" t="s">
        <v>23</v>
      </c>
      <c r="F1103" s="249" t="s">
        <v>1698</v>
      </c>
      <c r="G1103" s="226"/>
      <c r="H1103" s="250">
        <v>8.4</v>
      </c>
      <c r="I1103" s="231"/>
      <c r="J1103" s="226"/>
      <c r="K1103" s="226"/>
      <c r="L1103" s="232"/>
      <c r="M1103" s="233"/>
      <c r="N1103" s="234"/>
      <c r="O1103" s="234"/>
      <c r="P1103" s="234"/>
      <c r="Q1103" s="234"/>
      <c r="R1103" s="234"/>
      <c r="S1103" s="234"/>
      <c r="T1103" s="235"/>
      <c r="AT1103" s="236" t="s">
        <v>513</v>
      </c>
      <c r="AU1103" s="236" t="s">
        <v>93</v>
      </c>
      <c r="AV1103" s="12" t="s">
        <v>82</v>
      </c>
      <c r="AW1103" s="12" t="s">
        <v>36</v>
      </c>
      <c r="AX1103" s="12" t="s">
        <v>73</v>
      </c>
      <c r="AY1103" s="236" t="s">
        <v>492</v>
      </c>
    </row>
    <row r="1104" spans="2:65" s="13" customFormat="1">
      <c r="B1104" s="237"/>
      <c r="C1104" s="238"/>
      <c r="D1104" s="221" t="s">
        <v>513</v>
      </c>
      <c r="E1104" s="239" t="s">
        <v>23</v>
      </c>
      <c r="F1104" s="240" t="s">
        <v>1699</v>
      </c>
      <c r="G1104" s="238"/>
      <c r="H1104" s="241" t="s">
        <v>23</v>
      </c>
      <c r="I1104" s="242"/>
      <c r="J1104" s="238"/>
      <c r="K1104" s="238"/>
      <c r="L1104" s="243"/>
      <c r="M1104" s="244"/>
      <c r="N1104" s="245"/>
      <c r="O1104" s="245"/>
      <c r="P1104" s="245"/>
      <c r="Q1104" s="245"/>
      <c r="R1104" s="245"/>
      <c r="S1104" s="245"/>
      <c r="T1104" s="246"/>
      <c r="AT1104" s="247" t="s">
        <v>513</v>
      </c>
      <c r="AU1104" s="247" t="s">
        <v>93</v>
      </c>
      <c r="AV1104" s="13" t="s">
        <v>80</v>
      </c>
      <c r="AW1104" s="13" t="s">
        <v>36</v>
      </c>
      <c r="AX1104" s="13" t="s">
        <v>73</v>
      </c>
      <c r="AY1104" s="247" t="s">
        <v>492</v>
      </c>
    </row>
    <row r="1105" spans="2:65" s="12" customFormat="1">
      <c r="B1105" s="225"/>
      <c r="C1105" s="226"/>
      <c r="D1105" s="221" t="s">
        <v>513</v>
      </c>
      <c r="E1105" s="248" t="s">
        <v>23</v>
      </c>
      <c r="F1105" s="249" t="s">
        <v>1700</v>
      </c>
      <c r="G1105" s="226"/>
      <c r="H1105" s="250">
        <v>4.2</v>
      </c>
      <c r="I1105" s="231"/>
      <c r="J1105" s="226"/>
      <c r="K1105" s="226"/>
      <c r="L1105" s="232"/>
      <c r="M1105" s="233"/>
      <c r="N1105" s="234"/>
      <c r="O1105" s="234"/>
      <c r="P1105" s="234"/>
      <c r="Q1105" s="234"/>
      <c r="R1105" s="234"/>
      <c r="S1105" s="234"/>
      <c r="T1105" s="235"/>
      <c r="AT1105" s="236" t="s">
        <v>513</v>
      </c>
      <c r="AU1105" s="236" t="s">
        <v>93</v>
      </c>
      <c r="AV1105" s="12" t="s">
        <v>82</v>
      </c>
      <c r="AW1105" s="12" t="s">
        <v>36</v>
      </c>
      <c r="AX1105" s="12" t="s">
        <v>73</v>
      </c>
      <c r="AY1105" s="236" t="s">
        <v>492</v>
      </c>
    </row>
    <row r="1106" spans="2:65" s="13" customFormat="1">
      <c r="B1106" s="237"/>
      <c r="C1106" s="238"/>
      <c r="D1106" s="221" t="s">
        <v>513</v>
      </c>
      <c r="E1106" s="239" t="s">
        <v>23</v>
      </c>
      <c r="F1106" s="240" t="s">
        <v>1701</v>
      </c>
      <c r="G1106" s="238"/>
      <c r="H1106" s="241" t="s">
        <v>23</v>
      </c>
      <c r="I1106" s="242"/>
      <c r="J1106" s="238"/>
      <c r="K1106" s="238"/>
      <c r="L1106" s="243"/>
      <c r="M1106" s="244"/>
      <c r="N1106" s="245"/>
      <c r="O1106" s="245"/>
      <c r="P1106" s="245"/>
      <c r="Q1106" s="245"/>
      <c r="R1106" s="245"/>
      <c r="S1106" s="245"/>
      <c r="T1106" s="246"/>
      <c r="AT1106" s="247" t="s">
        <v>513</v>
      </c>
      <c r="AU1106" s="247" t="s">
        <v>93</v>
      </c>
      <c r="AV1106" s="13" t="s">
        <v>80</v>
      </c>
      <c r="AW1106" s="13" t="s">
        <v>36</v>
      </c>
      <c r="AX1106" s="13" t="s">
        <v>73</v>
      </c>
      <c r="AY1106" s="247" t="s">
        <v>492</v>
      </c>
    </row>
    <row r="1107" spans="2:65" s="12" customFormat="1">
      <c r="B1107" s="225"/>
      <c r="C1107" s="226"/>
      <c r="D1107" s="221" t="s">
        <v>513</v>
      </c>
      <c r="E1107" s="248" t="s">
        <v>23</v>
      </c>
      <c r="F1107" s="249" t="s">
        <v>1698</v>
      </c>
      <c r="G1107" s="226"/>
      <c r="H1107" s="250">
        <v>8.4</v>
      </c>
      <c r="I1107" s="231"/>
      <c r="J1107" s="226"/>
      <c r="K1107" s="226"/>
      <c r="L1107" s="232"/>
      <c r="M1107" s="233"/>
      <c r="N1107" s="234"/>
      <c r="O1107" s="234"/>
      <c r="P1107" s="234"/>
      <c r="Q1107" s="234"/>
      <c r="R1107" s="234"/>
      <c r="S1107" s="234"/>
      <c r="T1107" s="235"/>
      <c r="AT1107" s="236" t="s">
        <v>513</v>
      </c>
      <c r="AU1107" s="236" t="s">
        <v>93</v>
      </c>
      <c r="AV1107" s="12" t="s">
        <v>82</v>
      </c>
      <c r="AW1107" s="12" t="s">
        <v>36</v>
      </c>
      <c r="AX1107" s="12" t="s">
        <v>73</v>
      </c>
      <c r="AY1107" s="236" t="s">
        <v>492</v>
      </c>
    </row>
    <row r="1108" spans="2:65" s="14" customFormat="1">
      <c r="B1108" s="251"/>
      <c r="C1108" s="252"/>
      <c r="D1108" s="227" t="s">
        <v>513</v>
      </c>
      <c r="E1108" s="253" t="s">
        <v>23</v>
      </c>
      <c r="F1108" s="254" t="s">
        <v>560</v>
      </c>
      <c r="G1108" s="252"/>
      <c r="H1108" s="255">
        <v>36.950000000000003</v>
      </c>
      <c r="I1108" s="256"/>
      <c r="J1108" s="252"/>
      <c r="K1108" s="252"/>
      <c r="L1108" s="257"/>
      <c r="M1108" s="258"/>
      <c r="N1108" s="259"/>
      <c r="O1108" s="259"/>
      <c r="P1108" s="259"/>
      <c r="Q1108" s="259"/>
      <c r="R1108" s="259"/>
      <c r="S1108" s="259"/>
      <c r="T1108" s="260"/>
      <c r="AT1108" s="261" t="s">
        <v>513</v>
      </c>
      <c r="AU1108" s="261" t="s">
        <v>93</v>
      </c>
      <c r="AV1108" s="14" t="s">
        <v>502</v>
      </c>
      <c r="AW1108" s="14" t="s">
        <v>36</v>
      </c>
      <c r="AX1108" s="14" t="s">
        <v>80</v>
      </c>
      <c r="AY1108" s="261" t="s">
        <v>492</v>
      </c>
    </row>
    <row r="1109" spans="2:65" s="1" customFormat="1" ht="25.5" customHeight="1">
      <c r="B1109" s="42"/>
      <c r="C1109" s="209" t="s">
        <v>1702</v>
      </c>
      <c r="D1109" s="209" t="s">
        <v>498</v>
      </c>
      <c r="E1109" s="210" t="s">
        <v>1703</v>
      </c>
      <c r="F1109" s="211" t="s">
        <v>1704</v>
      </c>
      <c r="G1109" s="212" t="s">
        <v>180</v>
      </c>
      <c r="H1109" s="213">
        <v>110.85</v>
      </c>
      <c r="I1109" s="214"/>
      <c r="J1109" s="215">
        <f>ROUND(I1109*H1109,2)</f>
        <v>0</v>
      </c>
      <c r="K1109" s="211" t="s">
        <v>501</v>
      </c>
      <c r="L1109" s="62"/>
      <c r="M1109" s="216" t="s">
        <v>23</v>
      </c>
      <c r="N1109" s="217" t="s">
        <v>44</v>
      </c>
      <c r="O1109" s="43"/>
      <c r="P1109" s="218">
        <f>O1109*H1109</f>
        <v>0</v>
      </c>
      <c r="Q1109" s="218">
        <v>5.5199999999999997E-3</v>
      </c>
      <c r="R1109" s="218">
        <f>Q1109*H1109</f>
        <v>0.61189199999999999</v>
      </c>
      <c r="S1109" s="218">
        <v>0</v>
      </c>
      <c r="T1109" s="219">
        <f>S1109*H1109</f>
        <v>0</v>
      </c>
      <c r="AR1109" s="25" t="s">
        <v>502</v>
      </c>
      <c r="AT1109" s="25" t="s">
        <v>498</v>
      </c>
      <c r="AU1109" s="25" t="s">
        <v>93</v>
      </c>
      <c r="AY1109" s="25" t="s">
        <v>492</v>
      </c>
      <c r="BE1109" s="220">
        <f>IF(N1109="základní",J1109,0)</f>
        <v>0</v>
      </c>
      <c r="BF1109" s="220">
        <f>IF(N1109="snížená",J1109,0)</f>
        <v>0</v>
      </c>
      <c r="BG1109" s="220">
        <f>IF(N1109="zákl. přenesená",J1109,0)</f>
        <v>0</v>
      </c>
      <c r="BH1109" s="220">
        <f>IF(N1109="sníž. přenesená",J1109,0)</f>
        <v>0</v>
      </c>
      <c r="BI1109" s="220">
        <f>IF(N1109="nulová",J1109,0)</f>
        <v>0</v>
      </c>
      <c r="BJ1109" s="25" t="s">
        <v>80</v>
      </c>
      <c r="BK1109" s="220">
        <f>ROUND(I1109*H1109,2)</f>
        <v>0</v>
      </c>
      <c r="BL1109" s="25" t="s">
        <v>502</v>
      </c>
      <c r="BM1109" s="25" t="s">
        <v>1705</v>
      </c>
    </row>
    <row r="1110" spans="2:65" s="1" customFormat="1" ht="24">
      <c r="B1110" s="42"/>
      <c r="C1110" s="64"/>
      <c r="D1110" s="221" t="s">
        <v>506</v>
      </c>
      <c r="E1110" s="64"/>
      <c r="F1110" s="222" t="s">
        <v>1706</v>
      </c>
      <c r="G1110" s="64"/>
      <c r="H1110" s="64"/>
      <c r="I1110" s="177"/>
      <c r="J1110" s="64"/>
      <c r="K1110" s="64"/>
      <c r="L1110" s="62"/>
      <c r="M1110" s="223"/>
      <c r="N1110" s="43"/>
      <c r="O1110" s="43"/>
      <c r="P1110" s="43"/>
      <c r="Q1110" s="43"/>
      <c r="R1110" s="43"/>
      <c r="S1110" s="43"/>
      <c r="T1110" s="79"/>
      <c r="AT1110" s="25" t="s">
        <v>506</v>
      </c>
      <c r="AU1110" s="25" t="s">
        <v>93</v>
      </c>
    </row>
    <row r="1111" spans="2:65" s="1" customFormat="1" ht="60">
      <c r="B1111" s="42"/>
      <c r="C1111" s="64"/>
      <c r="D1111" s="221" t="s">
        <v>509</v>
      </c>
      <c r="E1111" s="64"/>
      <c r="F1111" s="224" t="s">
        <v>1694</v>
      </c>
      <c r="G1111" s="64"/>
      <c r="H1111" s="64"/>
      <c r="I1111" s="177"/>
      <c r="J1111" s="64"/>
      <c r="K1111" s="64"/>
      <c r="L1111" s="62"/>
      <c r="M1111" s="223"/>
      <c r="N1111" s="43"/>
      <c r="O1111" s="43"/>
      <c r="P1111" s="43"/>
      <c r="Q1111" s="43"/>
      <c r="R1111" s="43"/>
      <c r="S1111" s="43"/>
      <c r="T1111" s="79"/>
      <c r="AT1111" s="25" t="s">
        <v>509</v>
      </c>
      <c r="AU1111" s="25" t="s">
        <v>93</v>
      </c>
    </row>
    <row r="1112" spans="2:65" s="12" customFormat="1">
      <c r="B1112" s="225"/>
      <c r="C1112" s="226"/>
      <c r="D1112" s="227" t="s">
        <v>513</v>
      </c>
      <c r="E1112" s="228" t="s">
        <v>23</v>
      </c>
      <c r="F1112" s="229" t="s">
        <v>1707</v>
      </c>
      <c r="G1112" s="226"/>
      <c r="H1112" s="230">
        <v>110.85</v>
      </c>
      <c r="I1112" s="231"/>
      <c r="J1112" s="226"/>
      <c r="K1112" s="226"/>
      <c r="L1112" s="232"/>
      <c r="M1112" s="233"/>
      <c r="N1112" s="234"/>
      <c r="O1112" s="234"/>
      <c r="P1112" s="234"/>
      <c r="Q1112" s="234"/>
      <c r="R1112" s="234"/>
      <c r="S1112" s="234"/>
      <c r="T1112" s="235"/>
      <c r="AT1112" s="236" t="s">
        <v>513</v>
      </c>
      <c r="AU1112" s="236" t="s">
        <v>93</v>
      </c>
      <c r="AV1112" s="12" t="s">
        <v>82</v>
      </c>
      <c r="AW1112" s="12" t="s">
        <v>36</v>
      </c>
      <c r="AX1112" s="12" t="s">
        <v>80</v>
      </c>
      <c r="AY1112" s="236" t="s">
        <v>492</v>
      </c>
    </row>
    <row r="1113" spans="2:65" s="1" customFormat="1" ht="16.5" customHeight="1">
      <c r="B1113" s="42"/>
      <c r="C1113" s="209" t="s">
        <v>1708</v>
      </c>
      <c r="D1113" s="209" t="s">
        <v>498</v>
      </c>
      <c r="E1113" s="210" t="s">
        <v>1709</v>
      </c>
      <c r="F1113" s="211" t="s">
        <v>1710</v>
      </c>
      <c r="G1113" s="212" t="s">
        <v>180</v>
      </c>
      <c r="H1113" s="213">
        <v>88.5</v>
      </c>
      <c r="I1113" s="214"/>
      <c r="J1113" s="215">
        <f>ROUND(I1113*H1113,2)</f>
        <v>0</v>
      </c>
      <c r="K1113" s="211" t="s">
        <v>501</v>
      </c>
      <c r="L1113" s="62"/>
      <c r="M1113" s="216" t="s">
        <v>23</v>
      </c>
      <c r="N1113" s="217" t="s">
        <v>44</v>
      </c>
      <c r="O1113" s="43"/>
      <c r="P1113" s="218">
        <f>O1113*H1113</f>
        <v>0</v>
      </c>
      <c r="Q1113" s="218">
        <v>0.04</v>
      </c>
      <c r="R1113" s="218">
        <f>Q1113*H1113</f>
        <v>3.54</v>
      </c>
      <c r="S1113" s="218">
        <v>0</v>
      </c>
      <c r="T1113" s="219">
        <f>S1113*H1113</f>
        <v>0</v>
      </c>
      <c r="AR1113" s="25" t="s">
        <v>502</v>
      </c>
      <c r="AT1113" s="25" t="s">
        <v>498</v>
      </c>
      <c r="AU1113" s="25" t="s">
        <v>93</v>
      </c>
      <c r="AY1113" s="25" t="s">
        <v>492</v>
      </c>
      <c r="BE1113" s="220">
        <f>IF(N1113="základní",J1113,0)</f>
        <v>0</v>
      </c>
      <c r="BF1113" s="220">
        <f>IF(N1113="snížená",J1113,0)</f>
        <v>0</v>
      </c>
      <c r="BG1113" s="220">
        <f>IF(N1113="zákl. přenesená",J1113,0)</f>
        <v>0</v>
      </c>
      <c r="BH1113" s="220">
        <f>IF(N1113="sníž. přenesená",J1113,0)</f>
        <v>0</v>
      </c>
      <c r="BI1113" s="220">
        <f>IF(N1113="nulová",J1113,0)</f>
        <v>0</v>
      </c>
      <c r="BJ1113" s="25" t="s">
        <v>80</v>
      </c>
      <c r="BK1113" s="220">
        <f>ROUND(I1113*H1113,2)</f>
        <v>0</v>
      </c>
      <c r="BL1113" s="25" t="s">
        <v>502</v>
      </c>
      <c r="BM1113" s="25" t="s">
        <v>1711</v>
      </c>
    </row>
    <row r="1114" spans="2:65" s="1" customFormat="1">
      <c r="B1114" s="42"/>
      <c r="C1114" s="64"/>
      <c r="D1114" s="221" t="s">
        <v>506</v>
      </c>
      <c r="E1114" s="64"/>
      <c r="F1114" s="222" t="s">
        <v>1712</v>
      </c>
      <c r="G1114" s="64"/>
      <c r="H1114" s="64"/>
      <c r="I1114" s="177"/>
      <c r="J1114" s="64"/>
      <c r="K1114" s="64"/>
      <c r="L1114" s="62"/>
      <c r="M1114" s="223"/>
      <c r="N1114" s="43"/>
      <c r="O1114" s="43"/>
      <c r="P1114" s="43"/>
      <c r="Q1114" s="43"/>
      <c r="R1114" s="43"/>
      <c r="S1114" s="43"/>
      <c r="T1114" s="79"/>
      <c r="AT1114" s="25" t="s">
        <v>506</v>
      </c>
      <c r="AU1114" s="25" t="s">
        <v>93</v>
      </c>
    </row>
    <row r="1115" spans="2:65" s="1" customFormat="1" ht="36">
      <c r="B1115" s="42"/>
      <c r="C1115" s="64"/>
      <c r="D1115" s="221" t="s">
        <v>509</v>
      </c>
      <c r="E1115" s="64"/>
      <c r="F1115" s="224" t="s">
        <v>1713</v>
      </c>
      <c r="G1115" s="64"/>
      <c r="H1115" s="64"/>
      <c r="I1115" s="177"/>
      <c r="J1115" s="64"/>
      <c r="K1115" s="64"/>
      <c r="L1115" s="62"/>
      <c r="M1115" s="223"/>
      <c r="N1115" s="43"/>
      <c r="O1115" s="43"/>
      <c r="P1115" s="43"/>
      <c r="Q1115" s="43"/>
      <c r="R1115" s="43"/>
      <c r="S1115" s="43"/>
      <c r="T1115" s="79"/>
      <c r="AT1115" s="25" t="s">
        <v>509</v>
      </c>
      <c r="AU1115" s="25" t="s">
        <v>93</v>
      </c>
    </row>
    <row r="1116" spans="2:65" s="13" customFormat="1">
      <c r="B1116" s="237"/>
      <c r="C1116" s="238"/>
      <c r="D1116" s="221" t="s">
        <v>513</v>
      </c>
      <c r="E1116" s="239" t="s">
        <v>23</v>
      </c>
      <c r="F1116" s="240" t="s">
        <v>1714</v>
      </c>
      <c r="G1116" s="238"/>
      <c r="H1116" s="241" t="s">
        <v>23</v>
      </c>
      <c r="I1116" s="242"/>
      <c r="J1116" s="238"/>
      <c r="K1116" s="238"/>
      <c r="L1116" s="243"/>
      <c r="M1116" s="244"/>
      <c r="N1116" s="245"/>
      <c r="O1116" s="245"/>
      <c r="P1116" s="245"/>
      <c r="Q1116" s="245"/>
      <c r="R1116" s="245"/>
      <c r="S1116" s="245"/>
      <c r="T1116" s="246"/>
      <c r="AT1116" s="247" t="s">
        <v>513</v>
      </c>
      <c r="AU1116" s="247" t="s">
        <v>93</v>
      </c>
      <c r="AV1116" s="13" t="s">
        <v>80</v>
      </c>
      <c r="AW1116" s="13" t="s">
        <v>36</v>
      </c>
      <c r="AX1116" s="13" t="s">
        <v>73</v>
      </c>
      <c r="AY1116" s="247" t="s">
        <v>492</v>
      </c>
    </row>
    <row r="1117" spans="2:65" s="12" customFormat="1">
      <c r="B1117" s="225"/>
      <c r="C1117" s="226"/>
      <c r="D1117" s="221" t="s">
        <v>513</v>
      </c>
      <c r="E1117" s="248" t="s">
        <v>23</v>
      </c>
      <c r="F1117" s="249" t="s">
        <v>1715</v>
      </c>
      <c r="G1117" s="226"/>
      <c r="H1117" s="250">
        <v>88.5</v>
      </c>
      <c r="I1117" s="231"/>
      <c r="J1117" s="226"/>
      <c r="K1117" s="226"/>
      <c r="L1117" s="232"/>
      <c r="M1117" s="233"/>
      <c r="N1117" s="234"/>
      <c r="O1117" s="234"/>
      <c r="P1117" s="234"/>
      <c r="Q1117" s="234"/>
      <c r="R1117" s="234"/>
      <c r="S1117" s="234"/>
      <c r="T1117" s="235"/>
      <c r="AT1117" s="236" t="s">
        <v>513</v>
      </c>
      <c r="AU1117" s="236" t="s">
        <v>93</v>
      </c>
      <c r="AV1117" s="12" t="s">
        <v>82</v>
      </c>
      <c r="AW1117" s="12" t="s">
        <v>36</v>
      </c>
      <c r="AX1117" s="12" t="s">
        <v>73</v>
      </c>
      <c r="AY1117" s="236" t="s">
        <v>492</v>
      </c>
    </row>
    <row r="1118" spans="2:65" s="14" customFormat="1">
      <c r="B1118" s="251"/>
      <c r="C1118" s="252"/>
      <c r="D1118" s="227" t="s">
        <v>513</v>
      </c>
      <c r="E1118" s="253" t="s">
        <v>23</v>
      </c>
      <c r="F1118" s="254" t="s">
        <v>560</v>
      </c>
      <c r="G1118" s="252"/>
      <c r="H1118" s="255">
        <v>88.5</v>
      </c>
      <c r="I1118" s="256"/>
      <c r="J1118" s="252"/>
      <c r="K1118" s="252"/>
      <c r="L1118" s="257"/>
      <c r="M1118" s="258"/>
      <c r="N1118" s="259"/>
      <c r="O1118" s="259"/>
      <c r="P1118" s="259"/>
      <c r="Q1118" s="259"/>
      <c r="R1118" s="259"/>
      <c r="S1118" s="259"/>
      <c r="T1118" s="260"/>
      <c r="AT1118" s="261" t="s">
        <v>513</v>
      </c>
      <c r="AU1118" s="261" t="s">
        <v>93</v>
      </c>
      <c r="AV1118" s="14" t="s">
        <v>502</v>
      </c>
      <c r="AW1118" s="14" t="s">
        <v>36</v>
      </c>
      <c r="AX1118" s="14" t="s">
        <v>80</v>
      </c>
      <c r="AY1118" s="261" t="s">
        <v>492</v>
      </c>
    </row>
    <row r="1119" spans="2:65" s="1" customFormat="1" ht="25.5" customHeight="1">
      <c r="B1119" s="42"/>
      <c r="C1119" s="209" t="s">
        <v>1716</v>
      </c>
      <c r="D1119" s="209" t="s">
        <v>498</v>
      </c>
      <c r="E1119" s="210" t="s">
        <v>1717</v>
      </c>
      <c r="F1119" s="211" t="s">
        <v>1718</v>
      </c>
      <c r="G1119" s="212" t="s">
        <v>180</v>
      </c>
      <c r="H1119" s="213">
        <v>483.38</v>
      </c>
      <c r="I1119" s="214"/>
      <c r="J1119" s="215">
        <f>ROUND(I1119*H1119,2)</f>
        <v>0</v>
      </c>
      <c r="K1119" s="211" t="s">
        <v>501</v>
      </c>
      <c r="L1119" s="62"/>
      <c r="M1119" s="216" t="s">
        <v>23</v>
      </c>
      <c r="N1119" s="217" t="s">
        <v>44</v>
      </c>
      <c r="O1119" s="43"/>
      <c r="P1119" s="218">
        <f>O1119*H1119</f>
        <v>0</v>
      </c>
      <c r="Q1119" s="218">
        <v>1.32E-2</v>
      </c>
      <c r="R1119" s="218">
        <f>Q1119*H1119</f>
        <v>6.3806159999999998</v>
      </c>
      <c r="S1119" s="218">
        <v>0</v>
      </c>
      <c r="T1119" s="219">
        <f>S1119*H1119</f>
        <v>0</v>
      </c>
      <c r="AR1119" s="25" t="s">
        <v>502</v>
      </c>
      <c r="AT1119" s="25" t="s">
        <v>498</v>
      </c>
      <c r="AU1119" s="25" t="s">
        <v>93</v>
      </c>
      <c r="AY1119" s="25" t="s">
        <v>492</v>
      </c>
      <c r="BE1119" s="220">
        <f>IF(N1119="základní",J1119,0)</f>
        <v>0</v>
      </c>
      <c r="BF1119" s="220">
        <f>IF(N1119="snížená",J1119,0)</f>
        <v>0</v>
      </c>
      <c r="BG1119" s="220">
        <f>IF(N1119="zákl. přenesená",J1119,0)</f>
        <v>0</v>
      </c>
      <c r="BH1119" s="220">
        <f>IF(N1119="sníž. přenesená",J1119,0)</f>
        <v>0</v>
      </c>
      <c r="BI1119" s="220">
        <f>IF(N1119="nulová",J1119,0)</f>
        <v>0</v>
      </c>
      <c r="BJ1119" s="25" t="s">
        <v>80</v>
      </c>
      <c r="BK1119" s="220">
        <f>ROUND(I1119*H1119,2)</f>
        <v>0</v>
      </c>
      <c r="BL1119" s="25" t="s">
        <v>502</v>
      </c>
      <c r="BM1119" s="25" t="s">
        <v>1719</v>
      </c>
    </row>
    <row r="1120" spans="2:65" s="1" customFormat="1" ht="24">
      <c r="B1120" s="42"/>
      <c r="C1120" s="64"/>
      <c r="D1120" s="221" t="s">
        <v>506</v>
      </c>
      <c r="E1120" s="64"/>
      <c r="F1120" s="222" t="s">
        <v>1720</v>
      </c>
      <c r="G1120" s="64"/>
      <c r="H1120" s="64"/>
      <c r="I1120" s="177"/>
      <c r="J1120" s="64"/>
      <c r="K1120" s="64"/>
      <c r="L1120" s="62"/>
      <c r="M1120" s="223"/>
      <c r="N1120" s="43"/>
      <c r="O1120" s="43"/>
      <c r="P1120" s="43"/>
      <c r="Q1120" s="43"/>
      <c r="R1120" s="43"/>
      <c r="S1120" s="43"/>
      <c r="T1120" s="79"/>
      <c r="AT1120" s="25" t="s">
        <v>506</v>
      </c>
      <c r="AU1120" s="25" t="s">
        <v>93</v>
      </c>
    </row>
    <row r="1121" spans="2:65" s="1" customFormat="1" ht="60">
      <c r="B1121" s="42"/>
      <c r="C1121" s="64"/>
      <c r="D1121" s="221" t="s">
        <v>509</v>
      </c>
      <c r="E1121" s="64"/>
      <c r="F1121" s="224" t="s">
        <v>1679</v>
      </c>
      <c r="G1121" s="64"/>
      <c r="H1121" s="64"/>
      <c r="I1121" s="177"/>
      <c r="J1121" s="64"/>
      <c r="K1121" s="64"/>
      <c r="L1121" s="62"/>
      <c r="M1121" s="223"/>
      <c r="N1121" s="43"/>
      <c r="O1121" s="43"/>
      <c r="P1121" s="43"/>
      <c r="Q1121" s="43"/>
      <c r="R1121" s="43"/>
      <c r="S1121" s="43"/>
      <c r="T1121" s="79"/>
      <c r="AT1121" s="25" t="s">
        <v>509</v>
      </c>
      <c r="AU1121" s="25" t="s">
        <v>93</v>
      </c>
    </row>
    <row r="1122" spans="2:65" s="13" customFormat="1">
      <c r="B1122" s="237"/>
      <c r="C1122" s="238"/>
      <c r="D1122" s="221" t="s">
        <v>513</v>
      </c>
      <c r="E1122" s="239" t="s">
        <v>23</v>
      </c>
      <c r="F1122" s="240" t="s">
        <v>983</v>
      </c>
      <c r="G1122" s="238"/>
      <c r="H1122" s="241" t="s">
        <v>23</v>
      </c>
      <c r="I1122" s="242"/>
      <c r="J1122" s="238"/>
      <c r="K1122" s="238"/>
      <c r="L1122" s="243"/>
      <c r="M1122" s="244"/>
      <c r="N1122" s="245"/>
      <c r="O1122" s="245"/>
      <c r="P1122" s="245"/>
      <c r="Q1122" s="245"/>
      <c r="R1122" s="245"/>
      <c r="S1122" s="245"/>
      <c r="T1122" s="246"/>
      <c r="AT1122" s="247" t="s">
        <v>513</v>
      </c>
      <c r="AU1122" s="247" t="s">
        <v>93</v>
      </c>
      <c r="AV1122" s="13" t="s">
        <v>80</v>
      </c>
      <c r="AW1122" s="13" t="s">
        <v>36</v>
      </c>
      <c r="AX1122" s="13" t="s">
        <v>73</v>
      </c>
      <c r="AY1122" s="247" t="s">
        <v>492</v>
      </c>
    </row>
    <row r="1123" spans="2:65" s="12" customFormat="1">
      <c r="B1123" s="225"/>
      <c r="C1123" s="226"/>
      <c r="D1123" s="221" t="s">
        <v>513</v>
      </c>
      <c r="E1123" s="248" t="s">
        <v>23</v>
      </c>
      <c r="F1123" s="249" t="s">
        <v>1721</v>
      </c>
      <c r="G1123" s="226"/>
      <c r="H1123" s="250">
        <v>103</v>
      </c>
      <c r="I1123" s="231"/>
      <c r="J1123" s="226"/>
      <c r="K1123" s="226"/>
      <c r="L1123" s="232"/>
      <c r="M1123" s="233"/>
      <c r="N1123" s="234"/>
      <c r="O1123" s="234"/>
      <c r="P1123" s="234"/>
      <c r="Q1123" s="234"/>
      <c r="R1123" s="234"/>
      <c r="S1123" s="234"/>
      <c r="T1123" s="235"/>
      <c r="AT1123" s="236" t="s">
        <v>513</v>
      </c>
      <c r="AU1123" s="236" t="s">
        <v>93</v>
      </c>
      <c r="AV1123" s="12" t="s">
        <v>82</v>
      </c>
      <c r="AW1123" s="12" t="s">
        <v>36</v>
      </c>
      <c r="AX1123" s="12" t="s">
        <v>73</v>
      </c>
      <c r="AY1123" s="236" t="s">
        <v>492</v>
      </c>
    </row>
    <row r="1124" spans="2:65" s="12" customFormat="1">
      <c r="B1124" s="225"/>
      <c r="C1124" s="226"/>
      <c r="D1124" s="221" t="s">
        <v>513</v>
      </c>
      <c r="E1124" s="248" t="s">
        <v>23</v>
      </c>
      <c r="F1124" s="249" t="s">
        <v>1722</v>
      </c>
      <c r="G1124" s="226"/>
      <c r="H1124" s="250">
        <v>76.83</v>
      </c>
      <c r="I1124" s="231"/>
      <c r="J1124" s="226"/>
      <c r="K1124" s="226"/>
      <c r="L1124" s="232"/>
      <c r="M1124" s="233"/>
      <c r="N1124" s="234"/>
      <c r="O1124" s="234"/>
      <c r="P1124" s="234"/>
      <c r="Q1124" s="234"/>
      <c r="R1124" s="234"/>
      <c r="S1124" s="234"/>
      <c r="T1124" s="235"/>
      <c r="AT1124" s="236" t="s">
        <v>513</v>
      </c>
      <c r="AU1124" s="236" t="s">
        <v>93</v>
      </c>
      <c r="AV1124" s="12" t="s">
        <v>82</v>
      </c>
      <c r="AW1124" s="12" t="s">
        <v>36</v>
      </c>
      <c r="AX1124" s="12" t="s">
        <v>73</v>
      </c>
      <c r="AY1124" s="236" t="s">
        <v>492</v>
      </c>
    </row>
    <row r="1125" spans="2:65" s="13" customFormat="1">
      <c r="B1125" s="237"/>
      <c r="C1125" s="238"/>
      <c r="D1125" s="221" t="s">
        <v>513</v>
      </c>
      <c r="E1125" s="239" t="s">
        <v>23</v>
      </c>
      <c r="F1125" s="240" t="s">
        <v>971</v>
      </c>
      <c r="G1125" s="238"/>
      <c r="H1125" s="241" t="s">
        <v>23</v>
      </c>
      <c r="I1125" s="242"/>
      <c r="J1125" s="238"/>
      <c r="K1125" s="238"/>
      <c r="L1125" s="243"/>
      <c r="M1125" s="244"/>
      <c r="N1125" s="245"/>
      <c r="O1125" s="245"/>
      <c r="P1125" s="245"/>
      <c r="Q1125" s="245"/>
      <c r="R1125" s="245"/>
      <c r="S1125" s="245"/>
      <c r="T1125" s="246"/>
      <c r="AT1125" s="247" t="s">
        <v>513</v>
      </c>
      <c r="AU1125" s="247" t="s">
        <v>93</v>
      </c>
      <c r="AV1125" s="13" t="s">
        <v>80</v>
      </c>
      <c r="AW1125" s="13" t="s">
        <v>36</v>
      </c>
      <c r="AX1125" s="13" t="s">
        <v>73</v>
      </c>
      <c r="AY1125" s="247" t="s">
        <v>492</v>
      </c>
    </row>
    <row r="1126" spans="2:65" s="12" customFormat="1">
      <c r="B1126" s="225"/>
      <c r="C1126" s="226"/>
      <c r="D1126" s="221" t="s">
        <v>513</v>
      </c>
      <c r="E1126" s="248" t="s">
        <v>23</v>
      </c>
      <c r="F1126" s="249" t="s">
        <v>1723</v>
      </c>
      <c r="G1126" s="226"/>
      <c r="H1126" s="250">
        <v>193</v>
      </c>
      <c r="I1126" s="231"/>
      <c r="J1126" s="226"/>
      <c r="K1126" s="226"/>
      <c r="L1126" s="232"/>
      <c r="M1126" s="233"/>
      <c r="N1126" s="234"/>
      <c r="O1126" s="234"/>
      <c r="P1126" s="234"/>
      <c r="Q1126" s="234"/>
      <c r="R1126" s="234"/>
      <c r="S1126" s="234"/>
      <c r="T1126" s="235"/>
      <c r="AT1126" s="236" t="s">
        <v>513</v>
      </c>
      <c r="AU1126" s="236" t="s">
        <v>93</v>
      </c>
      <c r="AV1126" s="12" t="s">
        <v>82</v>
      </c>
      <c r="AW1126" s="12" t="s">
        <v>36</v>
      </c>
      <c r="AX1126" s="12" t="s">
        <v>73</v>
      </c>
      <c r="AY1126" s="236" t="s">
        <v>492</v>
      </c>
    </row>
    <row r="1127" spans="2:65" s="12" customFormat="1">
      <c r="B1127" s="225"/>
      <c r="C1127" s="226"/>
      <c r="D1127" s="221" t="s">
        <v>513</v>
      </c>
      <c r="E1127" s="248" t="s">
        <v>23</v>
      </c>
      <c r="F1127" s="249" t="s">
        <v>1724</v>
      </c>
      <c r="G1127" s="226"/>
      <c r="H1127" s="250">
        <v>110.55</v>
      </c>
      <c r="I1127" s="231"/>
      <c r="J1127" s="226"/>
      <c r="K1127" s="226"/>
      <c r="L1127" s="232"/>
      <c r="M1127" s="233"/>
      <c r="N1127" s="234"/>
      <c r="O1127" s="234"/>
      <c r="P1127" s="234"/>
      <c r="Q1127" s="234"/>
      <c r="R1127" s="234"/>
      <c r="S1127" s="234"/>
      <c r="T1127" s="235"/>
      <c r="AT1127" s="236" t="s">
        <v>513</v>
      </c>
      <c r="AU1127" s="236" t="s">
        <v>93</v>
      </c>
      <c r="AV1127" s="12" t="s">
        <v>82</v>
      </c>
      <c r="AW1127" s="12" t="s">
        <v>36</v>
      </c>
      <c r="AX1127" s="12" t="s">
        <v>73</v>
      </c>
      <c r="AY1127" s="236" t="s">
        <v>492</v>
      </c>
    </row>
    <row r="1128" spans="2:65" s="14" customFormat="1">
      <c r="B1128" s="251"/>
      <c r="C1128" s="252"/>
      <c r="D1128" s="227" t="s">
        <v>513</v>
      </c>
      <c r="E1128" s="253" t="s">
        <v>23</v>
      </c>
      <c r="F1128" s="254" t="s">
        <v>560</v>
      </c>
      <c r="G1128" s="252"/>
      <c r="H1128" s="255">
        <v>483.38</v>
      </c>
      <c r="I1128" s="256"/>
      <c r="J1128" s="252"/>
      <c r="K1128" s="252"/>
      <c r="L1128" s="257"/>
      <c r="M1128" s="258"/>
      <c r="N1128" s="259"/>
      <c r="O1128" s="259"/>
      <c r="P1128" s="259"/>
      <c r="Q1128" s="259"/>
      <c r="R1128" s="259"/>
      <c r="S1128" s="259"/>
      <c r="T1128" s="260"/>
      <c r="AT1128" s="261" t="s">
        <v>513</v>
      </c>
      <c r="AU1128" s="261" t="s">
        <v>93</v>
      </c>
      <c r="AV1128" s="14" t="s">
        <v>502</v>
      </c>
      <c r="AW1128" s="14" t="s">
        <v>36</v>
      </c>
      <c r="AX1128" s="14" t="s">
        <v>80</v>
      </c>
      <c r="AY1128" s="261" t="s">
        <v>492</v>
      </c>
    </row>
    <row r="1129" spans="2:65" s="1" customFormat="1" ht="16.5" customHeight="1">
      <c r="B1129" s="42"/>
      <c r="C1129" s="209" t="s">
        <v>1725</v>
      </c>
      <c r="D1129" s="209" t="s">
        <v>498</v>
      </c>
      <c r="E1129" s="210" t="s">
        <v>1726</v>
      </c>
      <c r="F1129" s="211" t="s">
        <v>1727</v>
      </c>
      <c r="G1129" s="212" t="s">
        <v>180</v>
      </c>
      <c r="H1129" s="213">
        <v>7362</v>
      </c>
      <c r="I1129" s="214"/>
      <c r="J1129" s="215">
        <f>ROUND(I1129*H1129,2)</f>
        <v>0</v>
      </c>
      <c r="K1129" s="211" t="s">
        <v>501</v>
      </c>
      <c r="L1129" s="62"/>
      <c r="M1129" s="216" t="s">
        <v>23</v>
      </c>
      <c r="N1129" s="217" t="s">
        <v>44</v>
      </c>
      <c r="O1129" s="43"/>
      <c r="P1129" s="218">
        <f>O1129*H1129</f>
        <v>0</v>
      </c>
      <c r="Q1129" s="218">
        <v>1.32E-2</v>
      </c>
      <c r="R1129" s="218">
        <f>Q1129*H1129</f>
        <v>97.178399999999996</v>
      </c>
      <c r="S1129" s="218">
        <v>0</v>
      </c>
      <c r="T1129" s="219">
        <f>S1129*H1129</f>
        <v>0</v>
      </c>
      <c r="AR1129" s="25" t="s">
        <v>502</v>
      </c>
      <c r="AT1129" s="25" t="s">
        <v>498</v>
      </c>
      <c r="AU1129" s="25" t="s">
        <v>93</v>
      </c>
      <c r="AY1129" s="25" t="s">
        <v>492</v>
      </c>
      <c r="BE1129" s="220">
        <f>IF(N1129="základní",J1129,0)</f>
        <v>0</v>
      </c>
      <c r="BF1129" s="220">
        <f>IF(N1129="snížená",J1129,0)</f>
        <v>0</v>
      </c>
      <c r="BG1129" s="220">
        <f>IF(N1129="zákl. přenesená",J1129,0)</f>
        <v>0</v>
      </c>
      <c r="BH1129" s="220">
        <f>IF(N1129="sníž. přenesená",J1129,0)</f>
        <v>0</v>
      </c>
      <c r="BI1129" s="220">
        <f>IF(N1129="nulová",J1129,0)</f>
        <v>0</v>
      </c>
      <c r="BJ1129" s="25" t="s">
        <v>80</v>
      </c>
      <c r="BK1129" s="220">
        <f>ROUND(I1129*H1129,2)</f>
        <v>0</v>
      </c>
      <c r="BL1129" s="25" t="s">
        <v>502</v>
      </c>
      <c r="BM1129" s="25" t="s">
        <v>1728</v>
      </c>
    </row>
    <row r="1130" spans="2:65" s="1" customFormat="1" ht="24">
      <c r="B1130" s="42"/>
      <c r="C1130" s="64"/>
      <c r="D1130" s="221" t="s">
        <v>506</v>
      </c>
      <c r="E1130" s="64"/>
      <c r="F1130" s="222" t="s">
        <v>1729</v>
      </c>
      <c r="G1130" s="64"/>
      <c r="H1130" s="64"/>
      <c r="I1130" s="177"/>
      <c r="J1130" s="64"/>
      <c r="K1130" s="64"/>
      <c r="L1130" s="62"/>
      <c r="M1130" s="223"/>
      <c r="N1130" s="43"/>
      <c r="O1130" s="43"/>
      <c r="P1130" s="43"/>
      <c r="Q1130" s="43"/>
      <c r="R1130" s="43"/>
      <c r="S1130" s="43"/>
      <c r="T1130" s="79"/>
      <c r="AT1130" s="25" t="s">
        <v>506</v>
      </c>
      <c r="AU1130" s="25" t="s">
        <v>93</v>
      </c>
    </row>
    <row r="1131" spans="2:65" s="1" customFormat="1" ht="60">
      <c r="B1131" s="42"/>
      <c r="C1131" s="64"/>
      <c r="D1131" s="221" t="s">
        <v>509</v>
      </c>
      <c r="E1131" s="64"/>
      <c r="F1131" s="224" t="s">
        <v>1679</v>
      </c>
      <c r="G1131" s="64"/>
      <c r="H1131" s="64"/>
      <c r="I1131" s="177"/>
      <c r="J1131" s="64"/>
      <c r="K1131" s="64"/>
      <c r="L1131" s="62"/>
      <c r="M1131" s="223"/>
      <c r="N1131" s="43"/>
      <c r="O1131" s="43"/>
      <c r="P1131" s="43"/>
      <c r="Q1131" s="43"/>
      <c r="R1131" s="43"/>
      <c r="S1131" s="43"/>
      <c r="T1131" s="79"/>
      <c r="AT1131" s="25" t="s">
        <v>509</v>
      </c>
      <c r="AU1131" s="25" t="s">
        <v>93</v>
      </c>
    </row>
    <row r="1132" spans="2:65" s="13" customFormat="1">
      <c r="B1132" s="237"/>
      <c r="C1132" s="238"/>
      <c r="D1132" s="221" t="s">
        <v>513</v>
      </c>
      <c r="E1132" s="239" t="s">
        <v>23</v>
      </c>
      <c r="F1132" s="240" t="s">
        <v>1730</v>
      </c>
      <c r="G1132" s="238"/>
      <c r="H1132" s="241" t="s">
        <v>23</v>
      </c>
      <c r="I1132" s="242"/>
      <c r="J1132" s="238"/>
      <c r="K1132" s="238"/>
      <c r="L1132" s="243"/>
      <c r="M1132" s="244"/>
      <c r="N1132" s="245"/>
      <c r="O1132" s="245"/>
      <c r="P1132" s="245"/>
      <c r="Q1132" s="245"/>
      <c r="R1132" s="245"/>
      <c r="S1132" s="245"/>
      <c r="T1132" s="246"/>
      <c r="AT1132" s="247" t="s">
        <v>513</v>
      </c>
      <c r="AU1132" s="247" t="s">
        <v>93</v>
      </c>
      <c r="AV1132" s="13" t="s">
        <v>80</v>
      </c>
      <c r="AW1132" s="13" t="s">
        <v>36</v>
      </c>
      <c r="AX1132" s="13" t="s">
        <v>73</v>
      </c>
      <c r="AY1132" s="247" t="s">
        <v>492</v>
      </c>
    </row>
    <row r="1133" spans="2:65" s="13" customFormat="1">
      <c r="B1133" s="237"/>
      <c r="C1133" s="238"/>
      <c r="D1133" s="221" t="s">
        <v>513</v>
      </c>
      <c r="E1133" s="239" t="s">
        <v>23</v>
      </c>
      <c r="F1133" s="240" t="s">
        <v>1731</v>
      </c>
      <c r="G1133" s="238"/>
      <c r="H1133" s="241" t="s">
        <v>23</v>
      </c>
      <c r="I1133" s="242"/>
      <c r="J1133" s="238"/>
      <c r="K1133" s="238"/>
      <c r="L1133" s="243"/>
      <c r="M1133" s="244"/>
      <c r="N1133" s="245"/>
      <c r="O1133" s="245"/>
      <c r="P1133" s="245"/>
      <c r="Q1133" s="245"/>
      <c r="R1133" s="245"/>
      <c r="S1133" s="245"/>
      <c r="T1133" s="246"/>
      <c r="AT1133" s="247" t="s">
        <v>513</v>
      </c>
      <c r="AU1133" s="247" t="s">
        <v>93</v>
      </c>
      <c r="AV1133" s="13" t="s">
        <v>80</v>
      </c>
      <c r="AW1133" s="13" t="s">
        <v>36</v>
      </c>
      <c r="AX1133" s="13" t="s">
        <v>73</v>
      </c>
      <c r="AY1133" s="247" t="s">
        <v>492</v>
      </c>
    </row>
    <row r="1134" spans="2:65" s="12" customFormat="1">
      <c r="B1134" s="225"/>
      <c r="C1134" s="226"/>
      <c r="D1134" s="221" t="s">
        <v>513</v>
      </c>
      <c r="E1134" s="248" t="s">
        <v>23</v>
      </c>
      <c r="F1134" s="249" t="s">
        <v>1732</v>
      </c>
      <c r="G1134" s="226"/>
      <c r="H1134" s="250">
        <v>2246</v>
      </c>
      <c r="I1134" s="231"/>
      <c r="J1134" s="226"/>
      <c r="K1134" s="226"/>
      <c r="L1134" s="232"/>
      <c r="M1134" s="233"/>
      <c r="N1134" s="234"/>
      <c r="O1134" s="234"/>
      <c r="P1134" s="234"/>
      <c r="Q1134" s="234"/>
      <c r="R1134" s="234"/>
      <c r="S1134" s="234"/>
      <c r="T1134" s="235"/>
      <c r="AT1134" s="236" t="s">
        <v>513</v>
      </c>
      <c r="AU1134" s="236" t="s">
        <v>93</v>
      </c>
      <c r="AV1134" s="12" t="s">
        <v>82</v>
      </c>
      <c r="AW1134" s="12" t="s">
        <v>36</v>
      </c>
      <c r="AX1134" s="12" t="s">
        <v>73</v>
      </c>
      <c r="AY1134" s="236" t="s">
        <v>492</v>
      </c>
    </row>
    <row r="1135" spans="2:65" s="13" customFormat="1">
      <c r="B1135" s="237"/>
      <c r="C1135" s="238"/>
      <c r="D1135" s="221" t="s">
        <v>513</v>
      </c>
      <c r="E1135" s="239" t="s">
        <v>23</v>
      </c>
      <c r="F1135" s="240" t="s">
        <v>1733</v>
      </c>
      <c r="G1135" s="238"/>
      <c r="H1135" s="241" t="s">
        <v>23</v>
      </c>
      <c r="I1135" s="242"/>
      <c r="J1135" s="238"/>
      <c r="K1135" s="238"/>
      <c r="L1135" s="243"/>
      <c r="M1135" s="244"/>
      <c r="N1135" s="245"/>
      <c r="O1135" s="245"/>
      <c r="P1135" s="245"/>
      <c r="Q1135" s="245"/>
      <c r="R1135" s="245"/>
      <c r="S1135" s="245"/>
      <c r="T1135" s="246"/>
      <c r="AT1135" s="247" t="s">
        <v>513</v>
      </c>
      <c r="AU1135" s="247" t="s">
        <v>93</v>
      </c>
      <c r="AV1135" s="13" t="s">
        <v>80</v>
      </c>
      <c r="AW1135" s="13" t="s">
        <v>36</v>
      </c>
      <c r="AX1135" s="13" t="s">
        <v>73</v>
      </c>
      <c r="AY1135" s="247" t="s">
        <v>492</v>
      </c>
    </row>
    <row r="1136" spans="2:65" s="12" customFormat="1">
      <c r="B1136" s="225"/>
      <c r="C1136" s="226"/>
      <c r="D1136" s="221" t="s">
        <v>513</v>
      </c>
      <c r="E1136" s="248" t="s">
        <v>23</v>
      </c>
      <c r="F1136" s="249" t="s">
        <v>1734</v>
      </c>
      <c r="G1136" s="226"/>
      <c r="H1136" s="250">
        <v>2935</v>
      </c>
      <c r="I1136" s="231"/>
      <c r="J1136" s="226"/>
      <c r="K1136" s="226"/>
      <c r="L1136" s="232"/>
      <c r="M1136" s="233"/>
      <c r="N1136" s="234"/>
      <c r="O1136" s="234"/>
      <c r="P1136" s="234"/>
      <c r="Q1136" s="234"/>
      <c r="R1136" s="234"/>
      <c r="S1136" s="234"/>
      <c r="T1136" s="235"/>
      <c r="AT1136" s="236" t="s">
        <v>513</v>
      </c>
      <c r="AU1136" s="236" t="s">
        <v>93</v>
      </c>
      <c r="AV1136" s="12" t="s">
        <v>82</v>
      </c>
      <c r="AW1136" s="12" t="s">
        <v>36</v>
      </c>
      <c r="AX1136" s="12" t="s">
        <v>73</v>
      </c>
      <c r="AY1136" s="236" t="s">
        <v>492</v>
      </c>
    </row>
    <row r="1137" spans="2:51" s="15" customFormat="1">
      <c r="B1137" s="262"/>
      <c r="C1137" s="263"/>
      <c r="D1137" s="221" t="s">
        <v>513</v>
      </c>
      <c r="E1137" s="264" t="s">
        <v>23</v>
      </c>
      <c r="F1137" s="265" t="s">
        <v>690</v>
      </c>
      <c r="G1137" s="263"/>
      <c r="H1137" s="266">
        <v>5181</v>
      </c>
      <c r="I1137" s="267"/>
      <c r="J1137" s="263"/>
      <c r="K1137" s="263"/>
      <c r="L1137" s="268"/>
      <c r="M1137" s="269"/>
      <c r="N1137" s="270"/>
      <c r="O1137" s="270"/>
      <c r="P1137" s="270"/>
      <c r="Q1137" s="270"/>
      <c r="R1137" s="270"/>
      <c r="S1137" s="270"/>
      <c r="T1137" s="271"/>
      <c r="AT1137" s="272" t="s">
        <v>513</v>
      </c>
      <c r="AU1137" s="272" t="s">
        <v>93</v>
      </c>
      <c r="AV1137" s="15" t="s">
        <v>93</v>
      </c>
      <c r="AW1137" s="15" t="s">
        <v>36</v>
      </c>
      <c r="AX1137" s="15" t="s">
        <v>73</v>
      </c>
      <c r="AY1137" s="272" t="s">
        <v>492</v>
      </c>
    </row>
    <row r="1138" spans="2:51" s="13" customFormat="1">
      <c r="B1138" s="237"/>
      <c r="C1138" s="238"/>
      <c r="D1138" s="221" t="s">
        <v>513</v>
      </c>
      <c r="E1138" s="239" t="s">
        <v>23</v>
      </c>
      <c r="F1138" s="240" t="s">
        <v>1735</v>
      </c>
      <c r="G1138" s="238"/>
      <c r="H1138" s="241" t="s">
        <v>23</v>
      </c>
      <c r="I1138" s="242"/>
      <c r="J1138" s="238"/>
      <c r="K1138" s="238"/>
      <c r="L1138" s="243"/>
      <c r="M1138" s="244"/>
      <c r="N1138" s="245"/>
      <c r="O1138" s="245"/>
      <c r="P1138" s="245"/>
      <c r="Q1138" s="245"/>
      <c r="R1138" s="245"/>
      <c r="S1138" s="245"/>
      <c r="T1138" s="246"/>
      <c r="AT1138" s="247" t="s">
        <v>513</v>
      </c>
      <c r="AU1138" s="247" t="s">
        <v>93</v>
      </c>
      <c r="AV1138" s="13" t="s">
        <v>80</v>
      </c>
      <c r="AW1138" s="13" t="s">
        <v>36</v>
      </c>
      <c r="AX1138" s="13" t="s">
        <v>73</v>
      </c>
      <c r="AY1138" s="247" t="s">
        <v>492</v>
      </c>
    </row>
    <row r="1139" spans="2:51" s="13" customFormat="1">
      <c r="B1139" s="237"/>
      <c r="C1139" s="238"/>
      <c r="D1139" s="221" t="s">
        <v>513</v>
      </c>
      <c r="E1139" s="239" t="s">
        <v>23</v>
      </c>
      <c r="F1139" s="240" t="s">
        <v>973</v>
      </c>
      <c r="G1139" s="238"/>
      <c r="H1139" s="241" t="s">
        <v>23</v>
      </c>
      <c r="I1139" s="242"/>
      <c r="J1139" s="238"/>
      <c r="K1139" s="238"/>
      <c r="L1139" s="243"/>
      <c r="M1139" s="244"/>
      <c r="N1139" s="245"/>
      <c r="O1139" s="245"/>
      <c r="P1139" s="245"/>
      <c r="Q1139" s="245"/>
      <c r="R1139" s="245"/>
      <c r="S1139" s="245"/>
      <c r="T1139" s="246"/>
      <c r="AT1139" s="247" t="s">
        <v>513</v>
      </c>
      <c r="AU1139" s="247" t="s">
        <v>93</v>
      </c>
      <c r="AV1139" s="13" t="s">
        <v>80</v>
      </c>
      <c r="AW1139" s="13" t="s">
        <v>36</v>
      </c>
      <c r="AX1139" s="13" t="s">
        <v>73</v>
      </c>
      <c r="AY1139" s="247" t="s">
        <v>492</v>
      </c>
    </row>
    <row r="1140" spans="2:51" s="12" customFormat="1">
      <c r="B1140" s="225"/>
      <c r="C1140" s="226"/>
      <c r="D1140" s="221" t="s">
        <v>513</v>
      </c>
      <c r="E1140" s="248" t="s">
        <v>23</v>
      </c>
      <c r="F1140" s="249" t="s">
        <v>1736</v>
      </c>
      <c r="G1140" s="226"/>
      <c r="H1140" s="250">
        <v>501</v>
      </c>
      <c r="I1140" s="231"/>
      <c r="J1140" s="226"/>
      <c r="K1140" s="226"/>
      <c r="L1140" s="232"/>
      <c r="M1140" s="233"/>
      <c r="N1140" s="234"/>
      <c r="O1140" s="234"/>
      <c r="P1140" s="234"/>
      <c r="Q1140" s="234"/>
      <c r="R1140" s="234"/>
      <c r="S1140" s="234"/>
      <c r="T1140" s="235"/>
      <c r="AT1140" s="236" t="s">
        <v>513</v>
      </c>
      <c r="AU1140" s="236" t="s">
        <v>93</v>
      </c>
      <c r="AV1140" s="12" t="s">
        <v>82</v>
      </c>
      <c r="AW1140" s="12" t="s">
        <v>36</v>
      </c>
      <c r="AX1140" s="12" t="s">
        <v>73</v>
      </c>
      <c r="AY1140" s="236" t="s">
        <v>492</v>
      </c>
    </row>
    <row r="1141" spans="2:51" s="13" customFormat="1">
      <c r="B1141" s="237"/>
      <c r="C1141" s="238"/>
      <c r="D1141" s="221" t="s">
        <v>513</v>
      </c>
      <c r="E1141" s="239" t="s">
        <v>23</v>
      </c>
      <c r="F1141" s="240" t="s">
        <v>987</v>
      </c>
      <c r="G1141" s="238"/>
      <c r="H1141" s="241" t="s">
        <v>23</v>
      </c>
      <c r="I1141" s="242"/>
      <c r="J1141" s="238"/>
      <c r="K1141" s="238"/>
      <c r="L1141" s="243"/>
      <c r="M1141" s="244"/>
      <c r="N1141" s="245"/>
      <c r="O1141" s="245"/>
      <c r="P1141" s="245"/>
      <c r="Q1141" s="245"/>
      <c r="R1141" s="245"/>
      <c r="S1141" s="245"/>
      <c r="T1141" s="246"/>
      <c r="AT1141" s="247" t="s">
        <v>513</v>
      </c>
      <c r="AU1141" s="247" t="s">
        <v>93</v>
      </c>
      <c r="AV1141" s="13" t="s">
        <v>80</v>
      </c>
      <c r="AW1141" s="13" t="s">
        <v>36</v>
      </c>
      <c r="AX1141" s="13" t="s">
        <v>73</v>
      </c>
      <c r="AY1141" s="247" t="s">
        <v>492</v>
      </c>
    </row>
    <row r="1142" spans="2:51" s="12" customFormat="1">
      <c r="B1142" s="225"/>
      <c r="C1142" s="226"/>
      <c r="D1142" s="221" t="s">
        <v>513</v>
      </c>
      <c r="E1142" s="248" t="s">
        <v>23</v>
      </c>
      <c r="F1142" s="249" t="s">
        <v>1737</v>
      </c>
      <c r="G1142" s="226"/>
      <c r="H1142" s="250">
        <v>683</v>
      </c>
      <c r="I1142" s="231"/>
      <c r="J1142" s="226"/>
      <c r="K1142" s="226"/>
      <c r="L1142" s="232"/>
      <c r="M1142" s="233"/>
      <c r="N1142" s="234"/>
      <c r="O1142" s="234"/>
      <c r="P1142" s="234"/>
      <c r="Q1142" s="234"/>
      <c r="R1142" s="234"/>
      <c r="S1142" s="234"/>
      <c r="T1142" s="235"/>
      <c r="AT1142" s="236" t="s">
        <v>513</v>
      </c>
      <c r="AU1142" s="236" t="s">
        <v>93</v>
      </c>
      <c r="AV1142" s="12" t="s">
        <v>82</v>
      </c>
      <c r="AW1142" s="12" t="s">
        <v>36</v>
      </c>
      <c r="AX1142" s="12" t="s">
        <v>73</v>
      </c>
      <c r="AY1142" s="236" t="s">
        <v>492</v>
      </c>
    </row>
    <row r="1143" spans="2:51" s="13" customFormat="1">
      <c r="B1143" s="237"/>
      <c r="C1143" s="238"/>
      <c r="D1143" s="221" t="s">
        <v>513</v>
      </c>
      <c r="E1143" s="239" t="s">
        <v>23</v>
      </c>
      <c r="F1143" s="240" t="s">
        <v>989</v>
      </c>
      <c r="G1143" s="238"/>
      <c r="H1143" s="241" t="s">
        <v>23</v>
      </c>
      <c r="I1143" s="242"/>
      <c r="J1143" s="238"/>
      <c r="K1143" s="238"/>
      <c r="L1143" s="243"/>
      <c r="M1143" s="244"/>
      <c r="N1143" s="245"/>
      <c r="O1143" s="245"/>
      <c r="P1143" s="245"/>
      <c r="Q1143" s="245"/>
      <c r="R1143" s="245"/>
      <c r="S1143" s="245"/>
      <c r="T1143" s="246"/>
      <c r="AT1143" s="247" t="s">
        <v>513</v>
      </c>
      <c r="AU1143" s="247" t="s">
        <v>93</v>
      </c>
      <c r="AV1143" s="13" t="s">
        <v>80</v>
      </c>
      <c r="AW1143" s="13" t="s">
        <v>36</v>
      </c>
      <c r="AX1143" s="13" t="s">
        <v>73</v>
      </c>
      <c r="AY1143" s="247" t="s">
        <v>492</v>
      </c>
    </row>
    <row r="1144" spans="2:51" s="12" customFormat="1">
      <c r="B1144" s="225"/>
      <c r="C1144" s="226"/>
      <c r="D1144" s="221" t="s">
        <v>513</v>
      </c>
      <c r="E1144" s="248" t="s">
        <v>23</v>
      </c>
      <c r="F1144" s="249" t="s">
        <v>1738</v>
      </c>
      <c r="G1144" s="226"/>
      <c r="H1144" s="250">
        <v>526</v>
      </c>
      <c r="I1144" s="231"/>
      <c r="J1144" s="226"/>
      <c r="K1144" s="226"/>
      <c r="L1144" s="232"/>
      <c r="M1144" s="233"/>
      <c r="N1144" s="234"/>
      <c r="O1144" s="234"/>
      <c r="P1144" s="234"/>
      <c r="Q1144" s="234"/>
      <c r="R1144" s="234"/>
      <c r="S1144" s="234"/>
      <c r="T1144" s="235"/>
      <c r="AT1144" s="236" t="s">
        <v>513</v>
      </c>
      <c r="AU1144" s="236" t="s">
        <v>93</v>
      </c>
      <c r="AV1144" s="12" t="s">
        <v>82</v>
      </c>
      <c r="AW1144" s="12" t="s">
        <v>36</v>
      </c>
      <c r="AX1144" s="12" t="s">
        <v>73</v>
      </c>
      <c r="AY1144" s="236" t="s">
        <v>492</v>
      </c>
    </row>
    <row r="1145" spans="2:51" s="13" customFormat="1">
      <c r="B1145" s="237"/>
      <c r="C1145" s="238"/>
      <c r="D1145" s="221" t="s">
        <v>513</v>
      </c>
      <c r="E1145" s="239" t="s">
        <v>23</v>
      </c>
      <c r="F1145" s="240" t="s">
        <v>991</v>
      </c>
      <c r="G1145" s="238"/>
      <c r="H1145" s="241" t="s">
        <v>23</v>
      </c>
      <c r="I1145" s="242"/>
      <c r="J1145" s="238"/>
      <c r="K1145" s="238"/>
      <c r="L1145" s="243"/>
      <c r="M1145" s="244"/>
      <c r="N1145" s="245"/>
      <c r="O1145" s="245"/>
      <c r="P1145" s="245"/>
      <c r="Q1145" s="245"/>
      <c r="R1145" s="245"/>
      <c r="S1145" s="245"/>
      <c r="T1145" s="246"/>
      <c r="AT1145" s="247" t="s">
        <v>513</v>
      </c>
      <c r="AU1145" s="247" t="s">
        <v>93</v>
      </c>
      <c r="AV1145" s="13" t="s">
        <v>80</v>
      </c>
      <c r="AW1145" s="13" t="s">
        <v>36</v>
      </c>
      <c r="AX1145" s="13" t="s">
        <v>73</v>
      </c>
      <c r="AY1145" s="247" t="s">
        <v>492</v>
      </c>
    </row>
    <row r="1146" spans="2:51" s="12" customFormat="1">
      <c r="B1146" s="225"/>
      <c r="C1146" s="226"/>
      <c r="D1146" s="221" t="s">
        <v>513</v>
      </c>
      <c r="E1146" s="248" t="s">
        <v>23</v>
      </c>
      <c r="F1146" s="249" t="s">
        <v>1739</v>
      </c>
      <c r="G1146" s="226"/>
      <c r="H1146" s="250">
        <v>428</v>
      </c>
      <c r="I1146" s="231"/>
      <c r="J1146" s="226"/>
      <c r="K1146" s="226"/>
      <c r="L1146" s="232"/>
      <c r="M1146" s="233"/>
      <c r="N1146" s="234"/>
      <c r="O1146" s="234"/>
      <c r="P1146" s="234"/>
      <c r="Q1146" s="234"/>
      <c r="R1146" s="234"/>
      <c r="S1146" s="234"/>
      <c r="T1146" s="235"/>
      <c r="AT1146" s="236" t="s">
        <v>513</v>
      </c>
      <c r="AU1146" s="236" t="s">
        <v>93</v>
      </c>
      <c r="AV1146" s="12" t="s">
        <v>82</v>
      </c>
      <c r="AW1146" s="12" t="s">
        <v>36</v>
      </c>
      <c r="AX1146" s="12" t="s">
        <v>73</v>
      </c>
      <c r="AY1146" s="236" t="s">
        <v>492</v>
      </c>
    </row>
    <row r="1147" spans="2:51" s="13" customFormat="1">
      <c r="B1147" s="237"/>
      <c r="C1147" s="238"/>
      <c r="D1147" s="221" t="s">
        <v>513</v>
      </c>
      <c r="E1147" s="239" t="s">
        <v>23</v>
      </c>
      <c r="F1147" s="240" t="s">
        <v>1740</v>
      </c>
      <c r="G1147" s="238"/>
      <c r="H1147" s="241" t="s">
        <v>23</v>
      </c>
      <c r="I1147" s="242"/>
      <c r="J1147" s="238"/>
      <c r="K1147" s="238"/>
      <c r="L1147" s="243"/>
      <c r="M1147" s="244"/>
      <c r="N1147" s="245"/>
      <c r="O1147" s="245"/>
      <c r="P1147" s="245"/>
      <c r="Q1147" s="245"/>
      <c r="R1147" s="245"/>
      <c r="S1147" s="245"/>
      <c r="T1147" s="246"/>
      <c r="AT1147" s="247" t="s">
        <v>513</v>
      </c>
      <c r="AU1147" s="247" t="s">
        <v>93</v>
      </c>
      <c r="AV1147" s="13" t="s">
        <v>80</v>
      </c>
      <c r="AW1147" s="13" t="s">
        <v>36</v>
      </c>
      <c r="AX1147" s="13" t="s">
        <v>73</v>
      </c>
      <c r="AY1147" s="247" t="s">
        <v>492</v>
      </c>
    </row>
    <row r="1148" spans="2:51" s="13" customFormat="1">
      <c r="B1148" s="237"/>
      <c r="C1148" s="238"/>
      <c r="D1148" s="221" t="s">
        <v>513</v>
      </c>
      <c r="E1148" s="239" t="s">
        <v>23</v>
      </c>
      <c r="F1148" s="240" t="s">
        <v>989</v>
      </c>
      <c r="G1148" s="238"/>
      <c r="H1148" s="241" t="s">
        <v>23</v>
      </c>
      <c r="I1148" s="242"/>
      <c r="J1148" s="238"/>
      <c r="K1148" s="238"/>
      <c r="L1148" s="243"/>
      <c r="M1148" s="244"/>
      <c r="N1148" s="245"/>
      <c r="O1148" s="245"/>
      <c r="P1148" s="245"/>
      <c r="Q1148" s="245"/>
      <c r="R1148" s="245"/>
      <c r="S1148" s="245"/>
      <c r="T1148" s="246"/>
      <c r="AT1148" s="247" t="s">
        <v>513</v>
      </c>
      <c r="AU1148" s="247" t="s">
        <v>93</v>
      </c>
      <c r="AV1148" s="13" t="s">
        <v>80</v>
      </c>
      <c r="AW1148" s="13" t="s">
        <v>36</v>
      </c>
      <c r="AX1148" s="13" t="s">
        <v>73</v>
      </c>
      <c r="AY1148" s="247" t="s">
        <v>492</v>
      </c>
    </row>
    <row r="1149" spans="2:51" s="12" customFormat="1">
      <c r="B1149" s="225"/>
      <c r="C1149" s="226"/>
      <c r="D1149" s="221" t="s">
        <v>513</v>
      </c>
      <c r="E1149" s="248" t="s">
        <v>23</v>
      </c>
      <c r="F1149" s="249" t="s">
        <v>752</v>
      </c>
      <c r="G1149" s="226"/>
      <c r="H1149" s="250">
        <v>13</v>
      </c>
      <c r="I1149" s="231"/>
      <c r="J1149" s="226"/>
      <c r="K1149" s="226"/>
      <c r="L1149" s="232"/>
      <c r="M1149" s="233"/>
      <c r="N1149" s="234"/>
      <c r="O1149" s="234"/>
      <c r="P1149" s="234"/>
      <c r="Q1149" s="234"/>
      <c r="R1149" s="234"/>
      <c r="S1149" s="234"/>
      <c r="T1149" s="235"/>
      <c r="AT1149" s="236" t="s">
        <v>513</v>
      </c>
      <c r="AU1149" s="236" t="s">
        <v>93</v>
      </c>
      <c r="AV1149" s="12" t="s">
        <v>82</v>
      </c>
      <c r="AW1149" s="12" t="s">
        <v>36</v>
      </c>
      <c r="AX1149" s="12" t="s">
        <v>73</v>
      </c>
      <c r="AY1149" s="236" t="s">
        <v>492</v>
      </c>
    </row>
    <row r="1150" spans="2:51" s="13" customFormat="1">
      <c r="B1150" s="237"/>
      <c r="C1150" s="238"/>
      <c r="D1150" s="221" t="s">
        <v>513</v>
      </c>
      <c r="E1150" s="239" t="s">
        <v>23</v>
      </c>
      <c r="F1150" s="240" t="s">
        <v>991</v>
      </c>
      <c r="G1150" s="238"/>
      <c r="H1150" s="241" t="s">
        <v>23</v>
      </c>
      <c r="I1150" s="242"/>
      <c r="J1150" s="238"/>
      <c r="K1150" s="238"/>
      <c r="L1150" s="243"/>
      <c r="M1150" s="244"/>
      <c r="N1150" s="245"/>
      <c r="O1150" s="245"/>
      <c r="P1150" s="245"/>
      <c r="Q1150" s="245"/>
      <c r="R1150" s="245"/>
      <c r="S1150" s="245"/>
      <c r="T1150" s="246"/>
      <c r="AT1150" s="247" t="s">
        <v>513</v>
      </c>
      <c r="AU1150" s="247" t="s">
        <v>93</v>
      </c>
      <c r="AV1150" s="13" t="s">
        <v>80</v>
      </c>
      <c r="AW1150" s="13" t="s">
        <v>36</v>
      </c>
      <c r="AX1150" s="13" t="s">
        <v>73</v>
      </c>
      <c r="AY1150" s="247" t="s">
        <v>492</v>
      </c>
    </row>
    <row r="1151" spans="2:51" s="12" customFormat="1">
      <c r="B1151" s="225"/>
      <c r="C1151" s="226"/>
      <c r="D1151" s="221" t="s">
        <v>513</v>
      </c>
      <c r="E1151" s="248" t="s">
        <v>23</v>
      </c>
      <c r="F1151" s="249" t="s">
        <v>958</v>
      </c>
      <c r="G1151" s="226"/>
      <c r="H1151" s="250">
        <v>30</v>
      </c>
      <c r="I1151" s="231"/>
      <c r="J1151" s="226"/>
      <c r="K1151" s="226"/>
      <c r="L1151" s="232"/>
      <c r="M1151" s="233"/>
      <c r="N1151" s="234"/>
      <c r="O1151" s="234"/>
      <c r="P1151" s="234"/>
      <c r="Q1151" s="234"/>
      <c r="R1151" s="234"/>
      <c r="S1151" s="234"/>
      <c r="T1151" s="235"/>
      <c r="AT1151" s="236" t="s">
        <v>513</v>
      </c>
      <c r="AU1151" s="236" t="s">
        <v>93</v>
      </c>
      <c r="AV1151" s="12" t="s">
        <v>82</v>
      </c>
      <c r="AW1151" s="12" t="s">
        <v>36</v>
      </c>
      <c r="AX1151" s="12" t="s">
        <v>73</v>
      </c>
      <c r="AY1151" s="236" t="s">
        <v>492</v>
      </c>
    </row>
    <row r="1152" spans="2:51" s="15" customFormat="1">
      <c r="B1152" s="262"/>
      <c r="C1152" s="263"/>
      <c r="D1152" s="221" t="s">
        <v>513</v>
      </c>
      <c r="E1152" s="264" t="s">
        <v>23</v>
      </c>
      <c r="F1152" s="265" t="s">
        <v>690</v>
      </c>
      <c r="G1152" s="263"/>
      <c r="H1152" s="266">
        <v>2181</v>
      </c>
      <c r="I1152" s="267"/>
      <c r="J1152" s="263"/>
      <c r="K1152" s="263"/>
      <c r="L1152" s="268"/>
      <c r="M1152" s="269"/>
      <c r="N1152" s="270"/>
      <c r="O1152" s="270"/>
      <c r="P1152" s="270"/>
      <c r="Q1152" s="270"/>
      <c r="R1152" s="270"/>
      <c r="S1152" s="270"/>
      <c r="T1152" s="271"/>
      <c r="AT1152" s="272" t="s">
        <v>513</v>
      </c>
      <c r="AU1152" s="272" t="s">
        <v>93</v>
      </c>
      <c r="AV1152" s="15" t="s">
        <v>93</v>
      </c>
      <c r="AW1152" s="15" t="s">
        <v>36</v>
      </c>
      <c r="AX1152" s="15" t="s">
        <v>73</v>
      </c>
      <c r="AY1152" s="272" t="s">
        <v>492</v>
      </c>
    </row>
    <row r="1153" spans="2:65" s="14" customFormat="1">
      <c r="B1153" s="251"/>
      <c r="C1153" s="252"/>
      <c r="D1153" s="227" t="s">
        <v>513</v>
      </c>
      <c r="E1153" s="253" t="s">
        <v>23</v>
      </c>
      <c r="F1153" s="254" t="s">
        <v>560</v>
      </c>
      <c r="G1153" s="252"/>
      <c r="H1153" s="255">
        <v>7362</v>
      </c>
      <c r="I1153" s="256"/>
      <c r="J1153" s="252"/>
      <c r="K1153" s="252"/>
      <c r="L1153" s="257"/>
      <c r="M1153" s="258"/>
      <c r="N1153" s="259"/>
      <c r="O1153" s="259"/>
      <c r="P1153" s="259"/>
      <c r="Q1153" s="259"/>
      <c r="R1153" s="259"/>
      <c r="S1153" s="259"/>
      <c r="T1153" s="260"/>
      <c r="AT1153" s="261" t="s">
        <v>513</v>
      </c>
      <c r="AU1153" s="261" t="s">
        <v>93</v>
      </c>
      <c r="AV1153" s="14" t="s">
        <v>502</v>
      </c>
      <c r="AW1153" s="14" t="s">
        <v>36</v>
      </c>
      <c r="AX1153" s="14" t="s">
        <v>80</v>
      </c>
      <c r="AY1153" s="261" t="s">
        <v>492</v>
      </c>
    </row>
    <row r="1154" spans="2:65" s="1" customFormat="1" ht="25.5" customHeight="1">
      <c r="B1154" s="42"/>
      <c r="C1154" s="209" t="s">
        <v>1741</v>
      </c>
      <c r="D1154" s="209" t="s">
        <v>498</v>
      </c>
      <c r="E1154" s="210" t="s">
        <v>1742</v>
      </c>
      <c r="F1154" s="211" t="s">
        <v>1743</v>
      </c>
      <c r="G1154" s="212" t="s">
        <v>180</v>
      </c>
      <c r="H1154" s="213">
        <v>23536.14</v>
      </c>
      <c r="I1154" s="214"/>
      <c r="J1154" s="215">
        <f>ROUND(I1154*H1154,2)</f>
        <v>0</v>
      </c>
      <c r="K1154" s="211" t="s">
        <v>501</v>
      </c>
      <c r="L1154" s="62"/>
      <c r="M1154" s="216" t="s">
        <v>23</v>
      </c>
      <c r="N1154" s="217" t="s">
        <v>44</v>
      </c>
      <c r="O1154" s="43"/>
      <c r="P1154" s="218">
        <f>O1154*H1154</f>
        <v>0</v>
      </c>
      <c r="Q1154" s="218">
        <v>6.7999999999999996E-3</v>
      </c>
      <c r="R1154" s="218">
        <f>Q1154*H1154</f>
        <v>160.04575199999999</v>
      </c>
      <c r="S1154" s="218">
        <v>0</v>
      </c>
      <c r="T1154" s="219">
        <f>S1154*H1154</f>
        <v>0</v>
      </c>
      <c r="AR1154" s="25" t="s">
        <v>502</v>
      </c>
      <c r="AT1154" s="25" t="s">
        <v>498</v>
      </c>
      <c r="AU1154" s="25" t="s">
        <v>93</v>
      </c>
      <c r="AY1154" s="25" t="s">
        <v>492</v>
      </c>
      <c r="BE1154" s="220">
        <f>IF(N1154="základní",J1154,0)</f>
        <v>0</v>
      </c>
      <c r="BF1154" s="220">
        <f>IF(N1154="snížená",J1154,0)</f>
        <v>0</v>
      </c>
      <c r="BG1154" s="220">
        <f>IF(N1154="zákl. přenesená",J1154,0)</f>
        <v>0</v>
      </c>
      <c r="BH1154" s="220">
        <f>IF(N1154="sníž. přenesená",J1154,0)</f>
        <v>0</v>
      </c>
      <c r="BI1154" s="220">
        <f>IF(N1154="nulová",J1154,0)</f>
        <v>0</v>
      </c>
      <c r="BJ1154" s="25" t="s">
        <v>80</v>
      </c>
      <c r="BK1154" s="220">
        <f>ROUND(I1154*H1154,2)</f>
        <v>0</v>
      </c>
      <c r="BL1154" s="25" t="s">
        <v>502</v>
      </c>
      <c r="BM1154" s="25" t="s">
        <v>1744</v>
      </c>
    </row>
    <row r="1155" spans="2:65" s="1" customFormat="1" ht="24">
      <c r="B1155" s="42"/>
      <c r="C1155" s="64"/>
      <c r="D1155" s="221" t="s">
        <v>506</v>
      </c>
      <c r="E1155" s="64"/>
      <c r="F1155" s="222" t="s">
        <v>1745</v>
      </c>
      <c r="G1155" s="64"/>
      <c r="H1155" s="64"/>
      <c r="I1155" s="177"/>
      <c r="J1155" s="64"/>
      <c r="K1155" s="64"/>
      <c r="L1155" s="62"/>
      <c r="M1155" s="223"/>
      <c r="N1155" s="43"/>
      <c r="O1155" s="43"/>
      <c r="P1155" s="43"/>
      <c r="Q1155" s="43"/>
      <c r="R1155" s="43"/>
      <c r="S1155" s="43"/>
      <c r="T1155" s="79"/>
      <c r="AT1155" s="25" t="s">
        <v>506</v>
      </c>
      <c r="AU1155" s="25" t="s">
        <v>93</v>
      </c>
    </row>
    <row r="1156" spans="2:65" s="1" customFormat="1" ht="60">
      <c r="B1156" s="42"/>
      <c r="C1156" s="64"/>
      <c r="D1156" s="221" t="s">
        <v>509</v>
      </c>
      <c r="E1156" s="64"/>
      <c r="F1156" s="224" t="s">
        <v>1679</v>
      </c>
      <c r="G1156" s="64"/>
      <c r="H1156" s="64"/>
      <c r="I1156" s="177"/>
      <c r="J1156" s="64"/>
      <c r="K1156" s="64"/>
      <c r="L1156" s="62"/>
      <c r="M1156" s="223"/>
      <c r="N1156" s="43"/>
      <c r="O1156" s="43"/>
      <c r="P1156" s="43"/>
      <c r="Q1156" s="43"/>
      <c r="R1156" s="43"/>
      <c r="S1156" s="43"/>
      <c r="T1156" s="79"/>
      <c r="AT1156" s="25" t="s">
        <v>509</v>
      </c>
      <c r="AU1156" s="25" t="s">
        <v>93</v>
      </c>
    </row>
    <row r="1157" spans="2:65" s="12" customFormat="1">
      <c r="B1157" s="225"/>
      <c r="C1157" s="226"/>
      <c r="D1157" s="221" t="s">
        <v>513</v>
      </c>
      <c r="E1157" s="248" t="s">
        <v>23</v>
      </c>
      <c r="F1157" s="249" t="s">
        <v>1746</v>
      </c>
      <c r="G1157" s="226"/>
      <c r="H1157" s="250">
        <v>1450.14</v>
      </c>
      <c r="I1157" s="231"/>
      <c r="J1157" s="226"/>
      <c r="K1157" s="226"/>
      <c r="L1157" s="232"/>
      <c r="M1157" s="233"/>
      <c r="N1157" s="234"/>
      <c r="O1157" s="234"/>
      <c r="P1157" s="234"/>
      <c r="Q1157" s="234"/>
      <c r="R1157" s="234"/>
      <c r="S1157" s="234"/>
      <c r="T1157" s="235"/>
      <c r="AT1157" s="236" t="s">
        <v>513</v>
      </c>
      <c r="AU1157" s="236" t="s">
        <v>93</v>
      </c>
      <c r="AV1157" s="12" t="s">
        <v>82</v>
      </c>
      <c r="AW1157" s="12" t="s">
        <v>36</v>
      </c>
      <c r="AX1157" s="12" t="s">
        <v>73</v>
      </c>
      <c r="AY1157" s="236" t="s">
        <v>492</v>
      </c>
    </row>
    <row r="1158" spans="2:65" s="12" customFormat="1">
      <c r="B1158" s="225"/>
      <c r="C1158" s="226"/>
      <c r="D1158" s="221" t="s">
        <v>513</v>
      </c>
      <c r="E1158" s="248" t="s">
        <v>23</v>
      </c>
      <c r="F1158" s="249" t="s">
        <v>1747</v>
      </c>
      <c r="G1158" s="226"/>
      <c r="H1158" s="250">
        <v>22086</v>
      </c>
      <c r="I1158" s="231"/>
      <c r="J1158" s="226"/>
      <c r="K1158" s="226"/>
      <c r="L1158" s="232"/>
      <c r="M1158" s="233"/>
      <c r="N1158" s="234"/>
      <c r="O1158" s="234"/>
      <c r="P1158" s="234"/>
      <c r="Q1158" s="234"/>
      <c r="R1158" s="234"/>
      <c r="S1158" s="234"/>
      <c r="T1158" s="235"/>
      <c r="AT1158" s="236" t="s">
        <v>513</v>
      </c>
      <c r="AU1158" s="236" t="s">
        <v>93</v>
      </c>
      <c r="AV1158" s="12" t="s">
        <v>82</v>
      </c>
      <c r="AW1158" s="12" t="s">
        <v>36</v>
      </c>
      <c r="AX1158" s="12" t="s">
        <v>73</v>
      </c>
      <c r="AY1158" s="236" t="s">
        <v>492</v>
      </c>
    </row>
    <row r="1159" spans="2:65" s="14" customFormat="1">
      <c r="B1159" s="251"/>
      <c r="C1159" s="252"/>
      <c r="D1159" s="227" t="s">
        <v>513</v>
      </c>
      <c r="E1159" s="253" t="s">
        <v>23</v>
      </c>
      <c r="F1159" s="254" t="s">
        <v>560</v>
      </c>
      <c r="G1159" s="252"/>
      <c r="H1159" s="255">
        <v>23536.14</v>
      </c>
      <c r="I1159" s="256"/>
      <c r="J1159" s="252"/>
      <c r="K1159" s="252"/>
      <c r="L1159" s="257"/>
      <c r="M1159" s="258"/>
      <c r="N1159" s="259"/>
      <c r="O1159" s="259"/>
      <c r="P1159" s="259"/>
      <c r="Q1159" s="259"/>
      <c r="R1159" s="259"/>
      <c r="S1159" s="259"/>
      <c r="T1159" s="260"/>
      <c r="AT1159" s="261" t="s">
        <v>513</v>
      </c>
      <c r="AU1159" s="261" t="s">
        <v>93</v>
      </c>
      <c r="AV1159" s="14" t="s">
        <v>502</v>
      </c>
      <c r="AW1159" s="14" t="s">
        <v>36</v>
      </c>
      <c r="AX1159" s="14" t="s">
        <v>80</v>
      </c>
      <c r="AY1159" s="261" t="s">
        <v>492</v>
      </c>
    </row>
    <row r="1160" spans="2:65" s="1" customFormat="1" ht="25.5" customHeight="1">
      <c r="B1160" s="42"/>
      <c r="C1160" s="209" t="s">
        <v>1748</v>
      </c>
      <c r="D1160" s="209" t="s">
        <v>498</v>
      </c>
      <c r="E1160" s="210" t="s">
        <v>1749</v>
      </c>
      <c r="F1160" s="211" t="s">
        <v>1750</v>
      </c>
      <c r="G1160" s="212" t="s">
        <v>180</v>
      </c>
      <c r="H1160" s="213">
        <v>1215.5509999999999</v>
      </c>
      <c r="I1160" s="214"/>
      <c r="J1160" s="215">
        <f>ROUND(I1160*H1160,2)</f>
        <v>0</v>
      </c>
      <c r="K1160" s="211" t="s">
        <v>501</v>
      </c>
      <c r="L1160" s="62"/>
      <c r="M1160" s="216" t="s">
        <v>23</v>
      </c>
      <c r="N1160" s="217" t="s">
        <v>44</v>
      </c>
      <c r="O1160" s="43"/>
      <c r="P1160" s="218">
        <f>O1160*H1160</f>
        <v>0</v>
      </c>
      <c r="Q1160" s="218">
        <v>1.103E-2</v>
      </c>
      <c r="R1160" s="218">
        <f>Q1160*H1160</f>
        <v>13.407527529999999</v>
      </c>
      <c r="S1160" s="218">
        <v>0</v>
      </c>
      <c r="T1160" s="219">
        <f>S1160*H1160</f>
        <v>0</v>
      </c>
      <c r="AR1160" s="25" t="s">
        <v>502</v>
      </c>
      <c r="AT1160" s="25" t="s">
        <v>498</v>
      </c>
      <c r="AU1160" s="25" t="s">
        <v>93</v>
      </c>
      <c r="AY1160" s="25" t="s">
        <v>492</v>
      </c>
      <c r="BE1160" s="220">
        <f>IF(N1160="základní",J1160,0)</f>
        <v>0</v>
      </c>
      <c r="BF1160" s="220">
        <f>IF(N1160="snížená",J1160,0)</f>
        <v>0</v>
      </c>
      <c r="BG1160" s="220">
        <f>IF(N1160="zákl. přenesená",J1160,0)</f>
        <v>0</v>
      </c>
      <c r="BH1160" s="220">
        <f>IF(N1160="sníž. přenesená",J1160,0)</f>
        <v>0</v>
      </c>
      <c r="BI1160" s="220">
        <f>IF(N1160="nulová",J1160,0)</f>
        <v>0</v>
      </c>
      <c r="BJ1160" s="25" t="s">
        <v>80</v>
      </c>
      <c r="BK1160" s="220">
        <f>ROUND(I1160*H1160,2)</f>
        <v>0</v>
      </c>
      <c r="BL1160" s="25" t="s">
        <v>502</v>
      </c>
      <c r="BM1160" s="25" t="s">
        <v>1751</v>
      </c>
    </row>
    <row r="1161" spans="2:65" s="1" customFormat="1" ht="24">
      <c r="B1161" s="42"/>
      <c r="C1161" s="64"/>
      <c r="D1161" s="221" t="s">
        <v>506</v>
      </c>
      <c r="E1161" s="64"/>
      <c r="F1161" s="222" t="s">
        <v>1752</v>
      </c>
      <c r="G1161" s="64"/>
      <c r="H1161" s="64"/>
      <c r="I1161" s="177"/>
      <c r="J1161" s="64"/>
      <c r="K1161" s="64"/>
      <c r="L1161" s="62"/>
      <c r="M1161" s="223"/>
      <c r="N1161" s="43"/>
      <c r="O1161" s="43"/>
      <c r="P1161" s="43"/>
      <c r="Q1161" s="43"/>
      <c r="R1161" s="43"/>
      <c r="S1161" s="43"/>
      <c r="T1161" s="79"/>
      <c r="AT1161" s="25" t="s">
        <v>506</v>
      </c>
      <c r="AU1161" s="25" t="s">
        <v>93</v>
      </c>
    </row>
    <row r="1162" spans="2:65" s="1" customFormat="1" ht="60">
      <c r="B1162" s="42"/>
      <c r="C1162" s="64"/>
      <c r="D1162" s="221" t="s">
        <v>509</v>
      </c>
      <c r="E1162" s="64"/>
      <c r="F1162" s="224" t="s">
        <v>1694</v>
      </c>
      <c r="G1162" s="64"/>
      <c r="H1162" s="64"/>
      <c r="I1162" s="177"/>
      <c r="J1162" s="64"/>
      <c r="K1162" s="64"/>
      <c r="L1162" s="62"/>
      <c r="M1162" s="223"/>
      <c r="N1162" s="43"/>
      <c r="O1162" s="43"/>
      <c r="P1162" s="43"/>
      <c r="Q1162" s="43"/>
      <c r="R1162" s="43"/>
      <c r="S1162" s="43"/>
      <c r="T1162" s="79"/>
      <c r="AT1162" s="25" t="s">
        <v>509</v>
      </c>
      <c r="AU1162" s="25" t="s">
        <v>93</v>
      </c>
    </row>
    <row r="1163" spans="2:65" s="13" customFormat="1">
      <c r="B1163" s="237"/>
      <c r="C1163" s="238"/>
      <c r="D1163" s="221" t="s">
        <v>513</v>
      </c>
      <c r="E1163" s="239" t="s">
        <v>23</v>
      </c>
      <c r="F1163" s="240" t="s">
        <v>973</v>
      </c>
      <c r="G1163" s="238"/>
      <c r="H1163" s="241" t="s">
        <v>23</v>
      </c>
      <c r="I1163" s="242"/>
      <c r="J1163" s="238"/>
      <c r="K1163" s="238"/>
      <c r="L1163" s="243"/>
      <c r="M1163" s="244"/>
      <c r="N1163" s="245"/>
      <c r="O1163" s="245"/>
      <c r="P1163" s="245"/>
      <c r="Q1163" s="245"/>
      <c r="R1163" s="245"/>
      <c r="S1163" s="245"/>
      <c r="T1163" s="246"/>
      <c r="AT1163" s="247" t="s">
        <v>513</v>
      </c>
      <c r="AU1163" s="247" t="s">
        <v>93</v>
      </c>
      <c r="AV1163" s="13" t="s">
        <v>80</v>
      </c>
      <c r="AW1163" s="13" t="s">
        <v>36</v>
      </c>
      <c r="AX1163" s="13" t="s">
        <v>73</v>
      </c>
      <c r="AY1163" s="247" t="s">
        <v>492</v>
      </c>
    </row>
    <row r="1164" spans="2:65" s="12" customFormat="1">
      <c r="B1164" s="225"/>
      <c r="C1164" s="226"/>
      <c r="D1164" s="221" t="s">
        <v>513</v>
      </c>
      <c r="E1164" s="248" t="s">
        <v>23</v>
      </c>
      <c r="F1164" s="249" t="s">
        <v>1753</v>
      </c>
      <c r="G1164" s="226"/>
      <c r="H1164" s="250">
        <v>217</v>
      </c>
      <c r="I1164" s="231"/>
      <c r="J1164" s="226"/>
      <c r="K1164" s="226"/>
      <c r="L1164" s="232"/>
      <c r="M1164" s="233"/>
      <c r="N1164" s="234"/>
      <c r="O1164" s="234"/>
      <c r="P1164" s="234"/>
      <c r="Q1164" s="234"/>
      <c r="R1164" s="234"/>
      <c r="S1164" s="234"/>
      <c r="T1164" s="235"/>
      <c r="AT1164" s="236" t="s">
        <v>513</v>
      </c>
      <c r="AU1164" s="236" t="s">
        <v>93</v>
      </c>
      <c r="AV1164" s="12" t="s">
        <v>82</v>
      </c>
      <c r="AW1164" s="12" t="s">
        <v>36</v>
      </c>
      <c r="AX1164" s="12" t="s">
        <v>73</v>
      </c>
      <c r="AY1164" s="236" t="s">
        <v>492</v>
      </c>
    </row>
    <row r="1165" spans="2:65" s="12" customFormat="1">
      <c r="B1165" s="225"/>
      <c r="C1165" s="226"/>
      <c r="D1165" s="221" t="s">
        <v>513</v>
      </c>
      <c r="E1165" s="248" t="s">
        <v>23</v>
      </c>
      <c r="F1165" s="249" t="s">
        <v>1754</v>
      </c>
      <c r="G1165" s="226"/>
      <c r="H1165" s="250">
        <v>125.22</v>
      </c>
      <c r="I1165" s="231"/>
      <c r="J1165" s="226"/>
      <c r="K1165" s="226"/>
      <c r="L1165" s="232"/>
      <c r="M1165" s="233"/>
      <c r="N1165" s="234"/>
      <c r="O1165" s="234"/>
      <c r="P1165" s="234"/>
      <c r="Q1165" s="234"/>
      <c r="R1165" s="234"/>
      <c r="S1165" s="234"/>
      <c r="T1165" s="235"/>
      <c r="AT1165" s="236" t="s">
        <v>513</v>
      </c>
      <c r="AU1165" s="236" t="s">
        <v>93</v>
      </c>
      <c r="AV1165" s="12" t="s">
        <v>82</v>
      </c>
      <c r="AW1165" s="12" t="s">
        <v>36</v>
      </c>
      <c r="AX1165" s="12" t="s">
        <v>73</v>
      </c>
      <c r="AY1165" s="236" t="s">
        <v>492</v>
      </c>
    </row>
    <row r="1166" spans="2:65" s="13" customFormat="1">
      <c r="B1166" s="237"/>
      <c r="C1166" s="238"/>
      <c r="D1166" s="221" t="s">
        <v>513</v>
      </c>
      <c r="E1166" s="239" t="s">
        <v>23</v>
      </c>
      <c r="F1166" s="240" t="s">
        <v>987</v>
      </c>
      <c r="G1166" s="238"/>
      <c r="H1166" s="241" t="s">
        <v>23</v>
      </c>
      <c r="I1166" s="242"/>
      <c r="J1166" s="238"/>
      <c r="K1166" s="238"/>
      <c r="L1166" s="243"/>
      <c r="M1166" s="244"/>
      <c r="N1166" s="245"/>
      <c r="O1166" s="245"/>
      <c r="P1166" s="245"/>
      <c r="Q1166" s="245"/>
      <c r="R1166" s="245"/>
      <c r="S1166" s="245"/>
      <c r="T1166" s="246"/>
      <c r="AT1166" s="247" t="s">
        <v>513</v>
      </c>
      <c r="AU1166" s="247" t="s">
        <v>93</v>
      </c>
      <c r="AV1166" s="13" t="s">
        <v>80</v>
      </c>
      <c r="AW1166" s="13" t="s">
        <v>36</v>
      </c>
      <c r="AX1166" s="13" t="s">
        <v>73</v>
      </c>
      <c r="AY1166" s="247" t="s">
        <v>492</v>
      </c>
    </row>
    <row r="1167" spans="2:65" s="12" customFormat="1">
      <c r="B1167" s="225"/>
      <c r="C1167" s="226"/>
      <c r="D1167" s="221" t="s">
        <v>513</v>
      </c>
      <c r="E1167" s="248" t="s">
        <v>23</v>
      </c>
      <c r="F1167" s="249" t="s">
        <v>1755</v>
      </c>
      <c r="G1167" s="226"/>
      <c r="H1167" s="250">
        <v>198.73099999999999</v>
      </c>
      <c r="I1167" s="231"/>
      <c r="J1167" s="226"/>
      <c r="K1167" s="226"/>
      <c r="L1167" s="232"/>
      <c r="M1167" s="233"/>
      <c r="N1167" s="234"/>
      <c r="O1167" s="234"/>
      <c r="P1167" s="234"/>
      <c r="Q1167" s="234"/>
      <c r="R1167" s="234"/>
      <c r="S1167" s="234"/>
      <c r="T1167" s="235"/>
      <c r="AT1167" s="236" t="s">
        <v>513</v>
      </c>
      <c r="AU1167" s="236" t="s">
        <v>93</v>
      </c>
      <c r="AV1167" s="12" t="s">
        <v>82</v>
      </c>
      <c r="AW1167" s="12" t="s">
        <v>36</v>
      </c>
      <c r="AX1167" s="12" t="s">
        <v>73</v>
      </c>
      <c r="AY1167" s="236" t="s">
        <v>492</v>
      </c>
    </row>
    <row r="1168" spans="2:65" s="12" customFormat="1">
      <c r="B1168" s="225"/>
      <c r="C1168" s="226"/>
      <c r="D1168" s="221" t="s">
        <v>513</v>
      </c>
      <c r="E1168" s="248" t="s">
        <v>23</v>
      </c>
      <c r="F1168" s="249" t="s">
        <v>1756</v>
      </c>
      <c r="G1168" s="226"/>
      <c r="H1168" s="250">
        <v>124.86</v>
      </c>
      <c r="I1168" s="231"/>
      <c r="J1168" s="226"/>
      <c r="K1168" s="226"/>
      <c r="L1168" s="232"/>
      <c r="M1168" s="233"/>
      <c r="N1168" s="234"/>
      <c r="O1168" s="234"/>
      <c r="P1168" s="234"/>
      <c r="Q1168" s="234"/>
      <c r="R1168" s="234"/>
      <c r="S1168" s="234"/>
      <c r="T1168" s="235"/>
      <c r="AT1168" s="236" t="s">
        <v>513</v>
      </c>
      <c r="AU1168" s="236" t="s">
        <v>93</v>
      </c>
      <c r="AV1168" s="12" t="s">
        <v>82</v>
      </c>
      <c r="AW1168" s="12" t="s">
        <v>36</v>
      </c>
      <c r="AX1168" s="12" t="s">
        <v>73</v>
      </c>
      <c r="AY1168" s="236" t="s">
        <v>492</v>
      </c>
    </row>
    <row r="1169" spans="2:65" s="13" customFormat="1">
      <c r="B1169" s="237"/>
      <c r="C1169" s="238"/>
      <c r="D1169" s="221" t="s">
        <v>513</v>
      </c>
      <c r="E1169" s="239" t="s">
        <v>23</v>
      </c>
      <c r="F1169" s="240" t="s">
        <v>989</v>
      </c>
      <c r="G1169" s="238"/>
      <c r="H1169" s="241" t="s">
        <v>23</v>
      </c>
      <c r="I1169" s="242"/>
      <c r="J1169" s="238"/>
      <c r="K1169" s="238"/>
      <c r="L1169" s="243"/>
      <c r="M1169" s="244"/>
      <c r="N1169" s="245"/>
      <c r="O1169" s="245"/>
      <c r="P1169" s="245"/>
      <c r="Q1169" s="245"/>
      <c r="R1169" s="245"/>
      <c r="S1169" s="245"/>
      <c r="T1169" s="246"/>
      <c r="AT1169" s="247" t="s">
        <v>513</v>
      </c>
      <c r="AU1169" s="247" t="s">
        <v>93</v>
      </c>
      <c r="AV1169" s="13" t="s">
        <v>80</v>
      </c>
      <c r="AW1169" s="13" t="s">
        <v>36</v>
      </c>
      <c r="AX1169" s="13" t="s">
        <v>73</v>
      </c>
      <c r="AY1169" s="247" t="s">
        <v>492</v>
      </c>
    </row>
    <row r="1170" spans="2:65" s="12" customFormat="1">
      <c r="B1170" s="225"/>
      <c r="C1170" s="226"/>
      <c r="D1170" s="221" t="s">
        <v>513</v>
      </c>
      <c r="E1170" s="248" t="s">
        <v>23</v>
      </c>
      <c r="F1170" s="249" t="s">
        <v>1757</v>
      </c>
      <c r="G1170" s="226"/>
      <c r="H1170" s="250">
        <v>226.48</v>
      </c>
      <c r="I1170" s="231"/>
      <c r="J1170" s="226"/>
      <c r="K1170" s="226"/>
      <c r="L1170" s="232"/>
      <c r="M1170" s="233"/>
      <c r="N1170" s="234"/>
      <c r="O1170" s="234"/>
      <c r="P1170" s="234"/>
      <c r="Q1170" s="234"/>
      <c r="R1170" s="234"/>
      <c r="S1170" s="234"/>
      <c r="T1170" s="235"/>
      <c r="AT1170" s="236" t="s">
        <v>513</v>
      </c>
      <c r="AU1170" s="236" t="s">
        <v>93</v>
      </c>
      <c r="AV1170" s="12" t="s">
        <v>82</v>
      </c>
      <c r="AW1170" s="12" t="s">
        <v>36</v>
      </c>
      <c r="AX1170" s="12" t="s">
        <v>73</v>
      </c>
      <c r="AY1170" s="236" t="s">
        <v>492</v>
      </c>
    </row>
    <row r="1171" spans="2:65" s="12" customFormat="1">
      <c r="B1171" s="225"/>
      <c r="C1171" s="226"/>
      <c r="D1171" s="221" t="s">
        <v>513</v>
      </c>
      <c r="E1171" s="248" t="s">
        <v>23</v>
      </c>
      <c r="F1171" s="249" t="s">
        <v>1758</v>
      </c>
      <c r="G1171" s="226"/>
      <c r="H1171" s="250">
        <v>123.45</v>
      </c>
      <c r="I1171" s="231"/>
      <c r="J1171" s="226"/>
      <c r="K1171" s="226"/>
      <c r="L1171" s="232"/>
      <c r="M1171" s="233"/>
      <c r="N1171" s="234"/>
      <c r="O1171" s="234"/>
      <c r="P1171" s="234"/>
      <c r="Q1171" s="234"/>
      <c r="R1171" s="234"/>
      <c r="S1171" s="234"/>
      <c r="T1171" s="235"/>
      <c r="AT1171" s="236" t="s">
        <v>513</v>
      </c>
      <c r="AU1171" s="236" t="s">
        <v>93</v>
      </c>
      <c r="AV1171" s="12" t="s">
        <v>82</v>
      </c>
      <c r="AW1171" s="12" t="s">
        <v>36</v>
      </c>
      <c r="AX1171" s="12" t="s">
        <v>73</v>
      </c>
      <c r="AY1171" s="236" t="s">
        <v>492</v>
      </c>
    </row>
    <row r="1172" spans="2:65" s="13" customFormat="1">
      <c r="B1172" s="237"/>
      <c r="C1172" s="238"/>
      <c r="D1172" s="221" t="s">
        <v>513</v>
      </c>
      <c r="E1172" s="239" t="s">
        <v>23</v>
      </c>
      <c r="F1172" s="240" t="s">
        <v>991</v>
      </c>
      <c r="G1172" s="238"/>
      <c r="H1172" s="241" t="s">
        <v>23</v>
      </c>
      <c r="I1172" s="242"/>
      <c r="J1172" s="238"/>
      <c r="K1172" s="238"/>
      <c r="L1172" s="243"/>
      <c r="M1172" s="244"/>
      <c r="N1172" s="245"/>
      <c r="O1172" s="245"/>
      <c r="P1172" s="245"/>
      <c r="Q1172" s="245"/>
      <c r="R1172" s="245"/>
      <c r="S1172" s="245"/>
      <c r="T1172" s="246"/>
      <c r="AT1172" s="247" t="s">
        <v>513</v>
      </c>
      <c r="AU1172" s="247" t="s">
        <v>93</v>
      </c>
      <c r="AV1172" s="13" t="s">
        <v>80</v>
      </c>
      <c r="AW1172" s="13" t="s">
        <v>36</v>
      </c>
      <c r="AX1172" s="13" t="s">
        <v>73</v>
      </c>
      <c r="AY1172" s="247" t="s">
        <v>492</v>
      </c>
    </row>
    <row r="1173" spans="2:65" s="12" customFormat="1">
      <c r="B1173" s="225"/>
      <c r="C1173" s="226"/>
      <c r="D1173" s="221" t="s">
        <v>513</v>
      </c>
      <c r="E1173" s="248" t="s">
        <v>23</v>
      </c>
      <c r="F1173" s="249" t="s">
        <v>1759</v>
      </c>
      <c r="G1173" s="226"/>
      <c r="H1173" s="250">
        <v>145.11000000000001</v>
      </c>
      <c r="I1173" s="231"/>
      <c r="J1173" s="226"/>
      <c r="K1173" s="226"/>
      <c r="L1173" s="232"/>
      <c r="M1173" s="233"/>
      <c r="N1173" s="234"/>
      <c r="O1173" s="234"/>
      <c r="P1173" s="234"/>
      <c r="Q1173" s="234"/>
      <c r="R1173" s="234"/>
      <c r="S1173" s="234"/>
      <c r="T1173" s="235"/>
      <c r="AT1173" s="236" t="s">
        <v>513</v>
      </c>
      <c r="AU1173" s="236" t="s">
        <v>93</v>
      </c>
      <c r="AV1173" s="12" t="s">
        <v>82</v>
      </c>
      <c r="AW1173" s="12" t="s">
        <v>36</v>
      </c>
      <c r="AX1173" s="12" t="s">
        <v>73</v>
      </c>
      <c r="AY1173" s="236" t="s">
        <v>492</v>
      </c>
    </row>
    <row r="1174" spans="2:65" s="12" customFormat="1">
      <c r="B1174" s="225"/>
      <c r="C1174" s="226"/>
      <c r="D1174" s="221" t="s">
        <v>513</v>
      </c>
      <c r="E1174" s="248" t="s">
        <v>23</v>
      </c>
      <c r="F1174" s="249" t="s">
        <v>1760</v>
      </c>
      <c r="G1174" s="226"/>
      <c r="H1174" s="250">
        <v>54.7</v>
      </c>
      <c r="I1174" s="231"/>
      <c r="J1174" s="226"/>
      <c r="K1174" s="226"/>
      <c r="L1174" s="232"/>
      <c r="M1174" s="233"/>
      <c r="N1174" s="234"/>
      <c r="O1174" s="234"/>
      <c r="P1174" s="234"/>
      <c r="Q1174" s="234"/>
      <c r="R1174" s="234"/>
      <c r="S1174" s="234"/>
      <c r="T1174" s="235"/>
      <c r="AT1174" s="236" t="s">
        <v>513</v>
      </c>
      <c r="AU1174" s="236" t="s">
        <v>93</v>
      </c>
      <c r="AV1174" s="12" t="s">
        <v>82</v>
      </c>
      <c r="AW1174" s="12" t="s">
        <v>36</v>
      </c>
      <c r="AX1174" s="12" t="s">
        <v>73</v>
      </c>
      <c r="AY1174" s="236" t="s">
        <v>492</v>
      </c>
    </row>
    <row r="1175" spans="2:65" s="14" customFormat="1">
      <c r="B1175" s="251"/>
      <c r="C1175" s="252"/>
      <c r="D1175" s="227" t="s">
        <v>513</v>
      </c>
      <c r="E1175" s="253" t="s">
        <v>23</v>
      </c>
      <c r="F1175" s="254" t="s">
        <v>560</v>
      </c>
      <c r="G1175" s="252"/>
      <c r="H1175" s="255">
        <v>1215.5509999999999</v>
      </c>
      <c r="I1175" s="256"/>
      <c r="J1175" s="252"/>
      <c r="K1175" s="252"/>
      <c r="L1175" s="257"/>
      <c r="M1175" s="258"/>
      <c r="N1175" s="259"/>
      <c r="O1175" s="259"/>
      <c r="P1175" s="259"/>
      <c r="Q1175" s="259"/>
      <c r="R1175" s="259"/>
      <c r="S1175" s="259"/>
      <c r="T1175" s="260"/>
      <c r="AT1175" s="261" t="s">
        <v>513</v>
      </c>
      <c r="AU1175" s="261" t="s">
        <v>93</v>
      </c>
      <c r="AV1175" s="14" t="s">
        <v>502</v>
      </c>
      <c r="AW1175" s="14" t="s">
        <v>36</v>
      </c>
      <c r="AX1175" s="14" t="s">
        <v>80</v>
      </c>
      <c r="AY1175" s="261" t="s">
        <v>492</v>
      </c>
    </row>
    <row r="1176" spans="2:65" s="1" customFormat="1" ht="25.5" customHeight="1">
      <c r="B1176" s="42"/>
      <c r="C1176" s="209" t="s">
        <v>1761</v>
      </c>
      <c r="D1176" s="209" t="s">
        <v>498</v>
      </c>
      <c r="E1176" s="210" t="s">
        <v>1762</v>
      </c>
      <c r="F1176" s="211" t="s">
        <v>1763</v>
      </c>
      <c r="G1176" s="212" t="s">
        <v>180</v>
      </c>
      <c r="H1176" s="213">
        <v>11933</v>
      </c>
      <c r="I1176" s="214"/>
      <c r="J1176" s="215">
        <f>ROUND(I1176*H1176,2)</f>
        <v>0</v>
      </c>
      <c r="K1176" s="211" t="s">
        <v>501</v>
      </c>
      <c r="L1176" s="62"/>
      <c r="M1176" s="216" t="s">
        <v>23</v>
      </c>
      <c r="N1176" s="217" t="s">
        <v>44</v>
      </c>
      <c r="O1176" s="43"/>
      <c r="P1176" s="218">
        <f>O1176*H1176</f>
        <v>0</v>
      </c>
      <c r="Q1176" s="218">
        <v>1.103E-2</v>
      </c>
      <c r="R1176" s="218">
        <f>Q1176*H1176</f>
        <v>131.62099000000001</v>
      </c>
      <c r="S1176" s="218">
        <v>0</v>
      </c>
      <c r="T1176" s="219">
        <f>S1176*H1176</f>
        <v>0</v>
      </c>
      <c r="AR1176" s="25" t="s">
        <v>502</v>
      </c>
      <c r="AT1176" s="25" t="s">
        <v>498</v>
      </c>
      <c r="AU1176" s="25" t="s">
        <v>93</v>
      </c>
      <c r="AY1176" s="25" t="s">
        <v>492</v>
      </c>
      <c r="BE1176" s="220">
        <f>IF(N1176="základní",J1176,0)</f>
        <v>0</v>
      </c>
      <c r="BF1176" s="220">
        <f>IF(N1176="snížená",J1176,0)</f>
        <v>0</v>
      </c>
      <c r="BG1176" s="220">
        <f>IF(N1176="zákl. přenesená",J1176,0)</f>
        <v>0</v>
      </c>
      <c r="BH1176" s="220">
        <f>IF(N1176="sníž. přenesená",J1176,0)</f>
        <v>0</v>
      </c>
      <c r="BI1176" s="220">
        <f>IF(N1176="nulová",J1176,0)</f>
        <v>0</v>
      </c>
      <c r="BJ1176" s="25" t="s">
        <v>80</v>
      </c>
      <c r="BK1176" s="220">
        <f>ROUND(I1176*H1176,2)</f>
        <v>0</v>
      </c>
      <c r="BL1176" s="25" t="s">
        <v>502</v>
      </c>
      <c r="BM1176" s="25" t="s">
        <v>1764</v>
      </c>
    </row>
    <row r="1177" spans="2:65" s="1" customFormat="1" ht="24">
      <c r="B1177" s="42"/>
      <c r="C1177" s="64"/>
      <c r="D1177" s="221" t="s">
        <v>506</v>
      </c>
      <c r="E1177" s="64"/>
      <c r="F1177" s="222" t="s">
        <v>1765</v>
      </c>
      <c r="G1177" s="64"/>
      <c r="H1177" s="64"/>
      <c r="I1177" s="177"/>
      <c r="J1177" s="64"/>
      <c r="K1177" s="64"/>
      <c r="L1177" s="62"/>
      <c r="M1177" s="223"/>
      <c r="N1177" s="43"/>
      <c r="O1177" s="43"/>
      <c r="P1177" s="43"/>
      <c r="Q1177" s="43"/>
      <c r="R1177" s="43"/>
      <c r="S1177" s="43"/>
      <c r="T1177" s="79"/>
      <c r="AT1177" s="25" t="s">
        <v>506</v>
      </c>
      <c r="AU1177" s="25" t="s">
        <v>93</v>
      </c>
    </row>
    <row r="1178" spans="2:65" s="1" customFormat="1" ht="60">
      <c r="B1178" s="42"/>
      <c r="C1178" s="64"/>
      <c r="D1178" s="221" t="s">
        <v>509</v>
      </c>
      <c r="E1178" s="64"/>
      <c r="F1178" s="224" t="s">
        <v>1694</v>
      </c>
      <c r="G1178" s="64"/>
      <c r="H1178" s="64"/>
      <c r="I1178" s="177"/>
      <c r="J1178" s="64"/>
      <c r="K1178" s="64"/>
      <c r="L1178" s="62"/>
      <c r="M1178" s="223"/>
      <c r="N1178" s="43"/>
      <c r="O1178" s="43"/>
      <c r="P1178" s="43"/>
      <c r="Q1178" s="43"/>
      <c r="R1178" s="43"/>
      <c r="S1178" s="43"/>
      <c r="T1178" s="79"/>
      <c r="AT1178" s="25" t="s">
        <v>509</v>
      </c>
      <c r="AU1178" s="25" t="s">
        <v>93</v>
      </c>
    </row>
    <row r="1179" spans="2:65" s="13" customFormat="1">
      <c r="B1179" s="237"/>
      <c r="C1179" s="238"/>
      <c r="D1179" s="221" t="s">
        <v>513</v>
      </c>
      <c r="E1179" s="239" t="s">
        <v>23</v>
      </c>
      <c r="F1179" s="240" t="s">
        <v>1730</v>
      </c>
      <c r="G1179" s="238"/>
      <c r="H1179" s="241" t="s">
        <v>23</v>
      </c>
      <c r="I1179" s="242"/>
      <c r="J1179" s="238"/>
      <c r="K1179" s="238"/>
      <c r="L1179" s="243"/>
      <c r="M1179" s="244"/>
      <c r="N1179" s="245"/>
      <c r="O1179" s="245"/>
      <c r="P1179" s="245"/>
      <c r="Q1179" s="245"/>
      <c r="R1179" s="245"/>
      <c r="S1179" s="245"/>
      <c r="T1179" s="246"/>
      <c r="AT1179" s="247" t="s">
        <v>513</v>
      </c>
      <c r="AU1179" s="247" t="s">
        <v>93</v>
      </c>
      <c r="AV1179" s="13" t="s">
        <v>80</v>
      </c>
      <c r="AW1179" s="13" t="s">
        <v>36</v>
      </c>
      <c r="AX1179" s="13" t="s">
        <v>73</v>
      </c>
      <c r="AY1179" s="247" t="s">
        <v>492</v>
      </c>
    </row>
    <row r="1180" spans="2:65" s="13" customFormat="1">
      <c r="B1180" s="237"/>
      <c r="C1180" s="238"/>
      <c r="D1180" s="221" t="s">
        <v>513</v>
      </c>
      <c r="E1180" s="239" t="s">
        <v>23</v>
      </c>
      <c r="F1180" s="240" t="s">
        <v>973</v>
      </c>
      <c r="G1180" s="238"/>
      <c r="H1180" s="241" t="s">
        <v>23</v>
      </c>
      <c r="I1180" s="242"/>
      <c r="J1180" s="238"/>
      <c r="K1180" s="238"/>
      <c r="L1180" s="243"/>
      <c r="M1180" s="244"/>
      <c r="N1180" s="245"/>
      <c r="O1180" s="245"/>
      <c r="P1180" s="245"/>
      <c r="Q1180" s="245"/>
      <c r="R1180" s="245"/>
      <c r="S1180" s="245"/>
      <c r="T1180" s="246"/>
      <c r="AT1180" s="247" t="s">
        <v>513</v>
      </c>
      <c r="AU1180" s="247" t="s">
        <v>93</v>
      </c>
      <c r="AV1180" s="13" t="s">
        <v>80</v>
      </c>
      <c r="AW1180" s="13" t="s">
        <v>36</v>
      </c>
      <c r="AX1180" s="13" t="s">
        <v>73</v>
      </c>
      <c r="AY1180" s="247" t="s">
        <v>492</v>
      </c>
    </row>
    <row r="1181" spans="2:65" s="12" customFormat="1">
      <c r="B1181" s="225"/>
      <c r="C1181" s="226"/>
      <c r="D1181" s="221" t="s">
        <v>513</v>
      </c>
      <c r="E1181" s="248" t="s">
        <v>23</v>
      </c>
      <c r="F1181" s="249" t="s">
        <v>1766</v>
      </c>
      <c r="G1181" s="226"/>
      <c r="H1181" s="250">
        <v>2822</v>
      </c>
      <c r="I1181" s="231"/>
      <c r="J1181" s="226"/>
      <c r="K1181" s="226"/>
      <c r="L1181" s="232"/>
      <c r="M1181" s="233"/>
      <c r="N1181" s="234"/>
      <c r="O1181" s="234"/>
      <c r="P1181" s="234"/>
      <c r="Q1181" s="234"/>
      <c r="R1181" s="234"/>
      <c r="S1181" s="234"/>
      <c r="T1181" s="235"/>
      <c r="AT1181" s="236" t="s">
        <v>513</v>
      </c>
      <c r="AU1181" s="236" t="s">
        <v>93</v>
      </c>
      <c r="AV1181" s="12" t="s">
        <v>82</v>
      </c>
      <c r="AW1181" s="12" t="s">
        <v>36</v>
      </c>
      <c r="AX1181" s="12" t="s">
        <v>73</v>
      </c>
      <c r="AY1181" s="236" t="s">
        <v>492</v>
      </c>
    </row>
    <row r="1182" spans="2:65" s="13" customFormat="1">
      <c r="B1182" s="237"/>
      <c r="C1182" s="238"/>
      <c r="D1182" s="221" t="s">
        <v>513</v>
      </c>
      <c r="E1182" s="239" t="s">
        <v>23</v>
      </c>
      <c r="F1182" s="240" t="s">
        <v>987</v>
      </c>
      <c r="G1182" s="238"/>
      <c r="H1182" s="241" t="s">
        <v>23</v>
      </c>
      <c r="I1182" s="242"/>
      <c r="J1182" s="238"/>
      <c r="K1182" s="238"/>
      <c r="L1182" s="243"/>
      <c r="M1182" s="244"/>
      <c r="N1182" s="245"/>
      <c r="O1182" s="245"/>
      <c r="P1182" s="245"/>
      <c r="Q1182" s="245"/>
      <c r="R1182" s="245"/>
      <c r="S1182" s="245"/>
      <c r="T1182" s="246"/>
      <c r="AT1182" s="247" t="s">
        <v>513</v>
      </c>
      <c r="AU1182" s="247" t="s">
        <v>93</v>
      </c>
      <c r="AV1182" s="13" t="s">
        <v>80</v>
      </c>
      <c r="AW1182" s="13" t="s">
        <v>36</v>
      </c>
      <c r="AX1182" s="13" t="s">
        <v>73</v>
      </c>
      <c r="AY1182" s="247" t="s">
        <v>492</v>
      </c>
    </row>
    <row r="1183" spans="2:65" s="12" customFormat="1">
      <c r="B1183" s="225"/>
      <c r="C1183" s="226"/>
      <c r="D1183" s="221" t="s">
        <v>513</v>
      </c>
      <c r="E1183" s="248" t="s">
        <v>23</v>
      </c>
      <c r="F1183" s="249" t="s">
        <v>1767</v>
      </c>
      <c r="G1183" s="226"/>
      <c r="H1183" s="250">
        <v>3435</v>
      </c>
      <c r="I1183" s="231"/>
      <c r="J1183" s="226"/>
      <c r="K1183" s="226"/>
      <c r="L1183" s="232"/>
      <c r="M1183" s="233"/>
      <c r="N1183" s="234"/>
      <c r="O1183" s="234"/>
      <c r="P1183" s="234"/>
      <c r="Q1183" s="234"/>
      <c r="R1183" s="234"/>
      <c r="S1183" s="234"/>
      <c r="T1183" s="235"/>
      <c r="AT1183" s="236" t="s">
        <v>513</v>
      </c>
      <c r="AU1183" s="236" t="s">
        <v>93</v>
      </c>
      <c r="AV1183" s="12" t="s">
        <v>82</v>
      </c>
      <c r="AW1183" s="12" t="s">
        <v>36</v>
      </c>
      <c r="AX1183" s="12" t="s">
        <v>73</v>
      </c>
      <c r="AY1183" s="236" t="s">
        <v>492</v>
      </c>
    </row>
    <row r="1184" spans="2:65" s="13" customFormat="1">
      <c r="B1184" s="237"/>
      <c r="C1184" s="238"/>
      <c r="D1184" s="221" t="s">
        <v>513</v>
      </c>
      <c r="E1184" s="239" t="s">
        <v>23</v>
      </c>
      <c r="F1184" s="240" t="s">
        <v>989</v>
      </c>
      <c r="G1184" s="238"/>
      <c r="H1184" s="241" t="s">
        <v>23</v>
      </c>
      <c r="I1184" s="242"/>
      <c r="J1184" s="238"/>
      <c r="K1184" s="238"/>
      <c r="L1184" s="243"/>
      <c r="M1184" s="244"/>
      <c r="N1184" s="245"/>
      <c r="O1184" s="245"/>
      <c r="P1184" s="245"/>
      <c r="Q1184" s="245"/>
      <c r="R1184" s="245"/>
      <c r="S1184" s="245"/>
      <c r="T1184" s="246"/>
      <c r="AT1184" s="247" t="s">
        <v>513</v>
      </c>
      <c r="AU1184" s="247" t="s">
        <v>93</v>
      </c>
      <c r="AV1184" s="13" t="s">
        <v>80</v>
      </c>
      <c r="AW1184" s="13" t="s">
        <v>36</v>
      </c>
      <c r="AX1184" s="13" t="s">
        <v>73</v>
      </c>
      <c r="AY1184" s="247" t="s">
        <v>492</v>
      </c>
    </row>
    <row r="1185" spans="2:65" s="12" customFormat="1">
      <c r="B1185" s="225"/>
      <c r="C1185" s="226"/>
      <c r="D1185" s="221" t="s">
        <v>513</v>
      </c>
      <c r="E1185" s="248" t="s">
        <v>23</v>
      </c>
      <c r="F1185" s="249" t="s">
        <v>1768</v>
      </c>
      <c r="G1185" s="226"/>
      <c r="H1185" s="250">
        <v>4090</v>
      </c>
      <c r="I1185" s="231"/>
      <c r="J1185" s="226"/>
      <c r="K1185" s="226"/>
      <c r="L1185" s="232"/>
      <c r="M1185" s="233"/>
      <c r="N1185" s="234"/>
      <c r="O1185" s="234"/>
      <c r="P1185" s="234"/>
      <c r="Q1185" s="234"/>
      <c r="R1185" s="234"/>
      <c r="S1185" s="234"/>
      <c r="T1185" s="235"/>
      <c r="AT1185" s="236" t="s">
        <v>513</v>
      </c>
      <c r="AU1185" s="236" t="s">
        <v>93</v>
      </c>
      <c r="AV1185" s="12" t="s">
        <v>82</v>
      </c>
      <c r="AW1185" s="12" t="s">
        <v>36</v>
      </c>
      <c r="AX1185" s="12" t="s">
        <v>73</v>
      </c>
      <c r="AY1185" s="236" t="s">
        <v>492</v>
      </c>
    </row>
    <row r="1186" spans="2:65" s="13" customFormat="1">
      <c r="B1186" s="237"/>
      <c r="C1186" s="238"/>
      <c r="D1186" s="221" t="s">
        <v>513</v>
      </c>
      <c r="E1186" s="239" t="s">
        <v>23</v>
      </c>
      <c r="F1186" s="240" t="s">
        <v>991</v>
      </c>
      <c r="G1186" s="238"/>
      <c r="H1186" s="241" t="s">
        <v>23</v>
      </c>
      <c r="I1186" s="242"/>
      <c r="J1186" s="238"/>
      <c r="K1186" s="238"/>
      <c r="L1186" s="243"/>
      <c r="M1186" s="244"/>
      <c r="N1186" s="245"/>
      <c r="O1186" s="245"/>
      <c r="P1186" s="245"/>
      <c r="Q1186" s="245"/>
      <c r="R1186" s="245"/>
      <c r="S1186" s="245"/>
      <c r="T1186" s="246"/>
      <c r="AT1186" s="247" t="s">
        <v>513</v>
      </c>
      <c r="AU1186" s="247" t="s">
        <v>93</v>
      </c>
      <c r="AV1186" s="13" t="s">
        <v>80</v>
      </c>
      <c r="AW1186" s="13" t="s">
        <v>36</v>
      </c>
      <c r="AX1186" s="13" t="s">
        <v>73</v>
      </c>
      <c r="AY1186" s="247" t="s">
        <v>492</v>
      </c>
    </row>
    <row r="1187" spans="2:65" s="12" customFormat="1">
      <c r="B1187" s="225"/>
      <c r="C1187" s="226"/>
      <c r="D1187" s="221" t="s">
        <v>513</v>
      </c>
      <c r="E1187" s="248" t="s">
        <v>23</v>
      </c>
      <c r="F1187" s="249" t="s">
        <v>1769</v>
      </c>
      <c r="G1187" s="226"/>
      <c r="H1187" s="250">
        <v>3767</v>
      </c>
      <c r="I1187" s="231"/>
      <c r="J1187" s="226"/>
      <c r="K1187" s="226"/>
      <c r="L1187" s="232"/>
      <c r="M1187" s="233"/>
      <c r="N1187" s="234"/>
      <c r="O1187" s="234"/>
      <c r="P1187" s="234"/>
      <c r="Q1187" s="234"/>
      <c r="R1187" s="234"/>
      <c r="S1187" s="234"/>
      <c r="T1187" s="235"/>
      <c r="AT1187" s="236" t="s">
        <v>513</v>
      </c>
      <c r="AU1187" s="236" t="s">
        <v>93</v>
      </c>
      <c r="AV1187" s="12" t="s">
        <v>82</v>
      </c>
      <c r="AW1187" s="12" t="s">
        <v>36</v>
      </c>
      <c r="AX1187" s="12" t="s">
        <v>73</v>
      </c>
      <c r="AY1187" s="236" t="s">
        <v>492</v>
      </c>
    </row>
    <row r="1188" spans="2:65" s="13" customFormat="1">
      <c r="B1188" s="237"/>
      <c r="C1188" s="238"/>
      <c r="D1188" s="221" t="s">
        <v>513</v>
      </c>
      <c r="E1188" s="239" t="s">
        <v>23</v>
      </c>
      <c r="F1188" s="240" t="s">
        <v>1770</v>
      </c>
      <c r="G1188" s="238"/>
      <c r="H1188" s="241" t="s">
        <v>23</v>
      </c>
      <c r="I1188" s="242"/>
      <c r="J1188" s="238"/>
      <c r="K1188" s="238"/>
      <c r="L1188" s="243"/>
      <c r="M1188" s="244"/>
      <c r="N1188" s="245"/>
      <c r="O1188" s="245"/>
      <c r="P1188" s="245"/>
      <c r="Q1188" s="245"/>
      <c r="R1188" s="245"/>
      <c r="S1188" s="245"/>
      <c r="T1188" s="246"/>
      <c r="AT1188" s="247" t="s">
        <v>513</v>
      </c>
      <c r="AU1188" s="247" t="s">
        <v>93</v>
      </c>
      <c r="AV1188" s="13" t="s">
        <v>80</v>
      </c>
      <c r="AW1188" s="13" t="s">
        <v>36</v>
      </c>
      <c r="AX1188" s="13" t="s">
        <v>73</v>
      </c>
      <c r="AY1188" s="247" t="s">
        <v>492</v>
      </c>
    </row>
    <row r="1189" spans="2:65" s="12" customFormat="1">
      <c r="B1189" s="225"/>
      <c r="C1189" s="226"/>
      <c r="D1189" s="221" t="s">
        <v>513</v>
      </c>
      <c r="E1189" s="248" t="s">
        <v>23</v>
      </c>
      <c r="F1189" s="249" t="s">
        <v>1771</v>
      </c>
      <c r="G1189" s="226"/>
      <c r="H1189" s="250">
        <v>-2181</v>
      </c>
      <c r="I1189" s="231"/>
      <c r="J1189" s="226"/>
      <c r="K1189" s="226"/>
      <c r="L1189" s="232"/>
      <c r="M1189" s="233"/>
      <c r="N1189" s="234"/>
      <c r="O1189" s="234"/>
      <c r="P1189" s="234"/>
      <c r="Q1189" s="234"/>
      <c r="R1189" s="234"/>
      <c r="S1189" s="234"/>
      <c r="T1189" s="235"/>
      <c r="AT1189" s="236" t="s">
        <v>513</v>
      </c>
      <c r="AU1189" s="236" t="s">
        <v>93</v>
      </c>
      <c r="AV1189" s="12" t="s">
        <v>82</v>
      </c>
      <c r="AW1189" s="12" t="s">
        <v>36</v>
      </c>
      <c r="AX1189" s="12" t="s">
        <v>73</v>
      </c>
      <c r="AY1189" s="236" t="s">
        <v>492</v>
      </c>
    </row>
    <row r="1190" spans="2:65" s="14" customFormat="1">
      <c r="B1190" s="251"/>
      <c r="C1190" s="252"/>
      <c r="D1190" s="227" t="s">
        <v>513</v>
      </c>
      <c r="E1190" s="253" t="s">
        <v>23</v>
      </c>
      <c r="F1190" s="254" t="s">
        <v>560</v>
      </c>
      <c r="G1190" s="252"/>
      <c r="H1190" s="255">
        <v>11933</v>
      </c>
      <c r="I1190" s="256"/>
      <c r="J1190" s="252"/>
      <c r="K1190" s="252"/>
      <c r="L1190" s="257"/>
      <c r="M1190" s="258"/>
      <c r="N1190" s="259"/>
      <c r="O1190" s="259"/>
      <c r="P1190" s="259"/>
      <c r="Q1190" s="259"/>
      <c r="R1190" s="259"/>
      <c r="S1190" s="259"/>
      <c r="T1190" s="260"/>
      <c r="AT1190" s="261" t="s">
        <v>513</v>
      </c>
      <c r="AU1190" s="261" t="s">
        <v>93</v>
      </c>
      <c r="AV1190" s="14" t="s">
        <v>502</v>
      </c>
      <c r="AW1190" s="14" t="s">
        <v>36</v>
      </c>
      <c r="AX1190" s="14" t="s">
        <v>80</v>
      </c>
      <c r="AY1190" s="261" t="s">
        <v>492</v>
      </c>
    </row>
    <row r="1191" spans="2:65" s="1" customFormat="1" ht="25.5" customHeight="1">
      <c r="B1191" s="42"/>
      <c r="C1191" s="209" t="s">
        <v>1772</v>
      </c>
      <c r="D1191" s="209" t="s">
        <v>498</v>
      </c>
      <c r="E1191" s="210" t="s">
        <v>1773</v>
      </c>
      <c r="F1191" s="211" t="s">
        <v>1774</v>
      </c>
      <c r="G1191" s="212" t="s">
        <v>180</v>
      </c>
      <c r="H1191" s="213">
        <v>39445.652999999998</v>
      </c>
      <c r="I1191" s="214"/>
      <c r="J1191" s="215">
        <f>ROUND(I1191*H1191,2)</f>
        <v>0</v>
      </c>
      <c r="K1191" s="211" t="s">
        <v>501</v>
      </c>
      <c r="L1191" s="62"/>
      <c r="M1191" s="216" t="s">
        <v>23</v>
      </c>
      <c r="N1191" s="217" t="s">
        <v>44</v>
      </c>
      <c r="O1191" s="43"/>
      <c r="P1191" s="218">
        <f>O1191*H1191</f>
        <v>0</v>
      </c>
      <c r="Q1191" s="218">
        <v>5.5199999999999997E-3</v>
      </c>
      <c r="R1191" s="218">
        <f>Q1191*H1191</f>
        <v>217.74000455999999</v>
      </c>
      <c r="S1191" s="218">
        <v>0</v>
      </c>
      <c r="T1191" s="219">
        <f>S1191*H1191</f>
        <v>0</v>
      </c>
      <c r="AR1191" s="25" t="s">
        <v>502</v>
      </c>
      <c r="AT1191" s="25" t="s">
        <v>498</v>
      </c>
      <c r="AU1191" s="25" t="s">
        <v>93</v>
      </c>
      <c r="AY1191" s="25" t="s">
        <v>492</v>
      </c>
      <c r="BE1191" s="220">
        <f>IF(N1191="základní",J1191,0)</f>
        <v>0</v>
      </c>
      <c r="BF1191" s="220">
        <f>IF(N1191="snížená",J1191,0)</f>
        <v>0</v>
      </c>
      <c r="BG1191" s="220">
        <f>IF(N1191="zákl. přenesená",J1191,0)</f>
        <v>0</v>
      </c>
      <c r="BH1191" s="220">
        <f>IF(N1191="sníž. přenesená",J1191,0)</f>
        <v>0</v>
      </c>
      <c r="BI1191" s="220">
        <f>IF(N1191="nulová",J1191,0)</f>
        <v>0</v>
      </c>
      <c r="BJ1191" s="25" t="s">
        <v>80</v>
      </c>
      <c r="BK1191" s="220">
        <f>ROUND(I1191*H1191,2)</f>
        <v>0</v>
      </c>
      <c r="BL1191" s="25" t="s">
        <v>502</v>
      </c>
      <c r="BM1191" s="25" t="s">
        <v>1775</v>
      </c>
    </row>
    <row r="1192" spans="2:65" s="1" customFormat="1" ht="24">
      <c r="B1192" s="42"/>
      <c r="C1192" s="64"/>
      <c r="D1192" s="221" t="s">
        <v>506</v>
      </c>
      <c r="E1192" s="64"/>
      <c r="F1192" s="222" t="s">
        <v>1776</v>
      </c>
      <c r="G1192" s="64"/>
      <c r="H1192" s="64"/>
      <c r="I1192" s="177"/>
      <c r="J1192" s="64"/>
      <c r="K1192" s="64"/>
      <c r="L1192" s="62"/>
      <c r="M1192" s="223"/>
      <c r="N1192" s="43"/>
      <c r="O1192" s="43"/>
      <c r="P1192" s="43"/>
      <c r="Q1192" s="43"/>
      <c r="R1192" s="43"/>
      <c r="S1192" s="43"/>
      <c r="T1192" s="79"/>
      <c r="AT1192" s="25" t="s">
        <v>506</v>
      </c>
      <c r="AU1192" s="25" t="s">
        <v>93</v>
      </c>
    </row>
    <row r="1193" spans="2:65" s="1" customFormat="1" ht="60">
      <c r="B1193" s="42"/>
      <c r="C1193" s="64"/>
      <c r="D1193" s="221" t="s">
        <v>509</v>
      </c>
      <c r="E1193" s="64"/>
      <c r="F1193" s="224" t="s">
        <v>1694</v>
      </c>
      <c r="G1193" s="64"/>
      <c r="H1193" s="64"/>
      <c r="I1193" s="177"/>
      <c r="J1193" s="64"/>
      <c r="K1193" s="64"/>
      <c r="L1193" s="62"/>
      <c r="M1193" s="223"/>
      <c r="N1193" s="43"/>
      <c r="O1193" s="43"/>
      <c r="P1193" s="43"/>
      <c r="Q1193" s="43"/>
      <c r="R1193" s="43"/>
      <c r="S1193" s="43"/>
      <c r="T1193" s="79"/>
      <c r="AT1193" s="25" t="s">
        <v>509</v>
      </c>
      <c r="AU1193" s="25" t="s">
        <v>93</v>
      </c>
    </row>
    <row r="1194" spans="2:65" s="12" customFormat="1">
      <c r="B1194" s="225"/>
      <c r="C1194" s="226"/>
      <c r="D1194" s="221" t="s">
        <v>513</v>
      </c>
      <c r="E1194" s="248" t="s">
        <v>23</v>
      </c>
      <c r="F1194" s="249" t="s">
        <v>1777</v>
      </c>
      <c r="G1194" s="226"/>
      <c r="H1194" s="250">
        <v>3646.6529999999998</v>
      </c>
      <c r="I1194" s="231"/>
      <c r="J1194" s="226"/>
      <c r="K1194" s="226"/>
      <c r="L1194" s="232"/>
      <c r="M1194" s="233"/>
      <c r="N1194" s="234"/>
      <c r="O1194" s="234"/>
      <c r="P1194" s="234"/>
      <c r="Q1194" s="234"/>
      <c r="R1194" s="234"/>
      <c r="S1194" s="234"/>
      <c r="T1194" s="235"/>
      <c r="AT1194" s="236" t="s">
        <v>513</v>
      </c>
      <c r="AU1194" s="236" t="s">
        <v>93</v>
      </c>
      <c r="AV1194" s="12" t="s">
        <v>82</v>
      </c>
      <c r="AW1194" s="12" t="s">
        <v>36</v>
      </c>
      <c r="AX1194" s="12" t="s">
        <v>73</v>
      </c>
      <c r="AY1194" s="236" t="s">
        <v>492</v>
      </c>
    </row>
    <row r="1195" spans="2:65" s="12" customFormat="1">
      <c r="B1195" s="225"/>
      <c r="C1195" s="226"/>
      <c r="D1195" s="221" t="s">
        <v>513</v>
      </c>
      <c r="E1195" s="248" t="s">
        <v>23</v>
      </c>
      <c r="F1195" s="249" t="s">
        <v>1778</v>
      </c>
      <c r="G1195" s="226"/>
      <c r="H1195" s="250">
        <v>35799</v>
      </c>
      <c r="I1195" s="231"/>
      <c r="J1195" s="226"/>
      <c r="K1195" s="226"/>
      <c r="L1195" s="232"/>
      <c r="M1195" s="233"/>
      <c r="N1195" s="234"/>
      <c r="O1195" s="234"/>
      <c r="P1195" s="234"/>
      <c r="Q1195" s="234"/>
      <c r="R1195" s="234"/>
      <c r="S1195" s="234"/>
      <c r="T1195" s="235"/>
      <c r="AT1195" s="236" t="s">
        <v>513</v>
      </c>
      <c r="AU1195" s="236" t="s">
        <v>93</v>
      </c>
      <c r="AV1195" s="12" t="s">
        <v>82</v>
      </c>
      <c r="AW1195" s="12" t="s">
        <v>36</v>
      </c>
      <c r="AX1195" s="12" t="s">
        <v>73</v>
      </c>
      <c r="AY1195" s="236" t="s">
        <v>492</v>
      </c>
    </row>
    <row r="1196" spans="2:65" s="14" customFormat="1">
      <c r="B1196" s="251"/>
      <c r="C1196" s="252"/>
      <c r="D1196" s="227" t="s">
        <v>513</v>
      </c>
      <c r="E1196" s="253" t="s">
        <v>23</v>
      </c>
      <c r="F1196" s="254" t="s">
        <v>560</v>
      </c>
      <c r="G1196" s="252"/>
      <c r="H1196" s="255">
        <v>39445.652999999998</v>
      </c>
      <c r="I1196" s="256"/>
      <c r="J1196" s="252"/>
      <c r="K1196" s="252"/>
      <c r="L1196" s="257"/>
      <c r="M1196" s="258"/>
      <c r="N1196" s="259"/>
      <c r="O1196" s="259"/>
      <c r="P1196" s="259"/>
      <c r="Q1196" s="259"/>
      <c r="R1196" s="259"/>
      <c r="S1196" s="259"/>
      <c r="T1196" s="260"/>
      <c r="AT1196" s="261" t="s">
        <v>513</v>
      </c>
      <c r="AU1196" s="261" t="s">
        <v>93</v>
      </c>
      <c r="AV1196" s="14" t="s">
        <v>502</v>
      </c>
      <c r="AW1196" s="14" t="s">
        <v>36</v>
      </c>
      <c r="AX1196" s="14" t="s">
        <v>80</v>
      </c>
      <c r="AY1196" s="261" t="s">
        <v>492</v>
      </c>
    </row>
    <row r="1197" spans="2:65" s="1" customFormat="1" ht="25.5" customHeight="1">
      <c r="B1197" s="42"/>
      <c r="C1197" s="209" t="s">
        <v>1779</v>
      </c>
      <c r="D1197" s="209" t="s">
        <v>498</v>
      </c>
      <c r="E1197" s="210" t="s">
        <v>1780</v>
      </c>
      <c r="F1197" s="211" t="s">
        <v>1781</v>
      </c>
      <c r="G1197" s="212" t="s">
        <v>180</v>
      </c>
      <c r="H1197" s="213">
        <v>4779.9530000000004</v>
      </c>
      <c r="I1197" s="214"/>
      <c r="J1197" s="215">
        <f>ROUND(I1197*H1197,2)</f>
        <v>0</v>
      </c>
      <c r="K1197" s="211" t="s">
        <v>23</v>
      </c>
      <c r="L1197" s="62"/>
      <c r="M1197" s="216" t="s">
        <v>23</v>
      </c>
      <c r="N1197" s="217" t="s">
        <v>44</v>
      </c>
      <c r="O1197" s="43"/>
      <c r="P1197" s="218">
        <f>O1197*H1197</f>
        <v>0</v>
      </c>
      <c r="Q1197" s="218">
        <v>3.4500000000000003E-2</v>
      </c>
      <c r="R1197" s="218">
        <f>Q1197*H1197</f>
        <v>164.90837850000003</v>
      </c>
      <c r="S1197" s="218">
        <v>0</v>
      </c>
      <c r="T1197" s="219">
        <f>S1197*H1197</f>
        <v>0</v>
      </c>
      <c r="AR1197" s="25" t="s">
        <v>502</v>
      </c>
      <c r="AT1197" s="25" t="s">
        <v>498</v>
      </c>
      <c r="AU1197" s="25" t="s">
        <v>93</v>
      </c>
      <c r="AY1197" s="25" t="s">
        <v>492</v>
      </c>
      <c r="BE1197" s="220">
        <f>IF(N1197="základní",J1197,0)</f>
        <v>0</v>
      </c>
      <c r="BF1197" s="220">
        <f>IF(N1197="snížená",J1197,0)</f>
        <v>0</v>
      </c>
      <c r="BG1197" s="220">
        <f>IF(N1197="zákl. přenesená",J1197,0)</f>
        <v>0</v>
      </c>
      <c r="BH1197" s="220">
        <f>IF(N1197="sníž. přenesená",J1197,0)</f>
        <v>0</v>
      </c>
      <c r="BI1197" s="220">
        <f>IF(N1197="nulová",J1197,0)</f>
        <v>0</v>
      </c>
      <c r="BJ1197" s="25" t="s">
        <v>80</v>
      </c>
      <c r="BK1197" s="220">
        <f>ROUND(I1197*H1197,2)</f>
        <v>0</v>
      </c>
      <c r="BL1197" s="25" t="s">
        <v>502</v>
      </c>
      <c r="BM1197" s="25" t="s">
        <v>1782</v>
      </c>
    </row>
    <row r="1198" spans="2:65" s="1" customFormat="1" ht="48">
      <c r="B1198" s="42"/>
      <c r="C1198" s="64"/>
      <c r="D1198" s="221" t="s">
        <v>506</v>
      </c>
      <c r="E1198" s="64"/>
      <c r="F1198" s="222" t="s">
        <v>1783</v>
      </c>
      <c r="G1198" s="64"/>
      <c r="H1198" s="64"/>
      <c r="I1198" s="177"/>
      <c r="J1198" s="64"/>
      <c r="K1198" s="64"/>
      <c r="L1198" s="62"/>
      <c r="M1198" s="223"/>
      <c r="N1198" s="43"/>
      <c r="O1198" s="43"/>
      <c r="P1198" s="43"/>
      <c r="Q1198" s="43"/>
      <c r="R1198" s="43"/>
      <c r="S1198" s="43"/>
      <c r="T1198" s="79"/>
      <c r="AT1198" s="25" t="s">
        <v>506</v>
      </c>
      <c r="AU1198" s="25" t="s">
        <v>93</v>
      </c>
    </row>
    <row r="1199" spans="2:65" s="12" customFormat="1">
      <c r="B1199" s="225"/>
      <c r="C1199" s="226"/>
      <c r="D1199" s="227" t="s">
        <v>513</v>
      </c>
      <c r="E1199" s="228" t="s">
        <v>23</v>
      </c>
      <c r="F1199" s="229" t="s">
        <v>1784</v>
      </c>
      <c r="G1199" s="226"/>
      <c r="H1199" s="230">
        <v>4779.9530000000004</v>
      </c>
      <c r="I1199" s="231"/>
      <c r="J1199" s="226"/>
      <c r="K1199" s="226"/>
      <c r="L1199" s="232"/>
      <c r="M1199" s="233"/>
      <c r="N1199" s="234"/>
      <c r="O1199" s="234"/>
      <c r="P1199" s="234"/>
      <c r="Q1199" s="234"/>
      <c r="R1199" s="234"/>
      <c r="S1199" s="234"/>
      <c r="T1199" s="235"/>
      <c r="AT1199" s="236" t="s">
        <v>513</v>
      </c>
      <c r="AU1199" s="236" t="s">
        <v>93</v>
      </c>
      <c r="AV1199" s="12" t="s">
        <v>82</v>
      </c>
      <c r="AW1199" s="12" t="s">
        <v>36</v>
      </c>
      <c r="AX1199" s="12" t="s">
        <v>80</v>
      </c>
      <c r="AY1199" s="236" t="s">
        <v>492</v>
      </c>
    </row>
    <row r="1200" spans="2:65" s="1" customFormat="1" ht="25.5" customHeight="1">
      <c r="B1200" s="42"/>
      <c r="C1200" s="209" t="s">
        <v>1785</v>
      </c>
      <c r="D1200" s="209" t="s">
        <v>498</v>
      </c>
      <c r="E1200" s="210" t="s">
        <v>1786</v>
      </c>
      <c r="F1200" s="211" t="s">
        <v>1787</v>
      </c>
      <c r="G1200" s="212" t="s">
        <v>180</v>
      </c>
      <c r="H1200" s="213">
        <v>453.97300000000001</v>
      </c>
      <c r="I1200" s="214"/>
      <c r="J1200" s="215">
        <f>ROUND(I1200*H1200,2)</f>
        <v>0</v>
      </c>
      <c r="K1200" s="211" t="s">
        <v>501</v>
      </c>
      <c r="L1200" s="62"/>
      <c r="M1200" s="216" t="s">
        <v>23</v>
      </c>
      <c r="N1200" s="217" t="s">
        <v>44</v>
      </c>
      <c r="O1200" s="43"/>
      <c r="P1200" s="218">
        <f>O1200*H1200</f>
        <v>0</v>
      </c>
      <c r="Q1200" s="218">
        <v>1.54E-2</v>
      </c>
      <c r="R1200" s="218">
        <f>Q1200*H1200</f>
        <v>6.9911842000000002</v>
      </c>
      <c r="S1200" s="218">
        <v>0</v>
      </c>
      <c r="T1200" s="219">
        <f>S1200*H1200</f>
        <v>0</v>
      </c>
      <c r="AR1200" s="25" t="s">
        <v>502</v>
      </c>
      <c r="AT1200" s="25" t="s">
        <v>498</v>
      </c>
      <c r="AU1200" s="25" t="s">
        <v>93</v>
      </c>
      <c r="AY1200" s="25" t="s">
        <v>492</v>
      </c>
      <c r="BE1200" s="220">
        <f>IF(N1200="základní",J1200,0)</f>
        <v>0</v>
      </c>
      <c r="BF1200" s="220">
        <f>IF(N1200="snížená",J1200,0)</f>
        <v>0</v>
      </c>
      <c r="BG1200" s="220">
        <f>IF(N1200="zákl. přenesená",J1200,0)</f>
        <v>0</v>
      </c>
      <c r="BH1200" s="220">
        <f>IF(N1200="sníž. přenesená",J1200,0)</f>
        <v>0</v>
      </c>
      <c r="BI1200" s="220">
        <f>IF(N1200="nulová",J1200,0)</f>
        <v>0</v>
      </c>
      <c r="BJ1200" s="25" t="s">
        <v>80</v>
      </c>
      <c r="BK1200" s="220">
        <f>ROUND(I1200*H1200,2)</f>
        <v>0</v>
      </c>
      <c r="BL1200" s="25" t="s">
        <v>502</v>
      </c>
      <c r="BM1200" s="25" t="s">
        <v>1788</v>
      </c>
    </row>
    <row r="1201" spans="2:65" s="1" customFormat="1" ht="24">
      <c r="B1201" s="42"/>
      <c r="C1201" s="64"/>
      <c r="D1201" s="221" t="s">
        <v>506</v>
      </c>
      <c r="E1201" s="64"/>
      <c r="F1201" s="222" t="s">
        <v>1789</v>
      </c>
      <c r="G1201" s="64"/>
      <c r="H1201" s="64"/>
      <c r="I1201" s="177"/>
      <c r="J1201" s="64"/>
      <c r="K1201" s="64"/>
      <c r="L1201" s="62"/>
      <c r="M1201" s="223"/>
      <c r="N1201" s="43"/>
      <c r="O1201" s="43"/>
      <c r="P1201" s="43"/>
      <c r="Q1201" s="43"/>
      <c r="R1201" s="43"/>
      <c r="S1201" s="43"/>
      <c r="T1201" s="79"/>
      <c r="AT1201" s="25" t="s">
        <v>506</v>
      </c>
      <c r="AU1201" s="25" t="s">
        <v>93</v>
      </c>
    </row>
    <row r="1202" spans="2:65" s="1" customFormat="1" ht="60">
      <c r="B1202" s="42"/>
      <c r="C1202" s="64"/>
      <c r="D1202" s="221" t="s">
        <v>509</v>
      </c>
      <c r="E1202" s="64"/>
      <c r="F1202" s="224" t="s">
        <v>1679</v>
      </c>
      <c r="G1202" s="64"/>
      <c r="H1202" s="64"/>
      <c r="I1202" s="177"/>
      <c r="J1202" s="64"/>
      <c r="K1202" s="64"/>
      <c r="L1202" s="62"/>
      <c r="M1202" s="223"/>
      <c r="N1202" s="43"/>
      <c r="O1202" s="43"/>
      <c r="P1202" s="43"/>
      <c r="Q1202" s="43"/>
      <c r="R1202" s="43"/>
      <c r="S1202" s="43"/>
      <c r="T1202" s="79"/>
      <c r="AT1202" s="25" t="s">
        <v>509</v>
      </c>
      <c r="AU1202" s="25" t="s">
        <v>93</v>
      </c>
    </row>
    <row r="1203" spans="2:65" s="12" customFormat="1">
      <c r="B1203" s="225"/>
      <c r="C1203" s="226"/>
      <c r="D1203" s="221" t="s">
        <v>513</v>
      </c>
      <c r="E1203" s="248" t="s">
        <v>23</v>
      </c>
      <c r="F1203" s="249" t="s">
        <v>1790</v>
      </c>
      <c r="G1203" s="226"/>
      <c r="H1203" s="250">
        <v>124.373</v>
      </c>
      <c r="I1203" s="231"/>
      <c r="J1203" s="226"/>
      <c r="K1203" s="226"/>
      <c r="L1203" s="232"/>
      <c r="M1203" s="233"/>
      <c r="N1203" s="234"/>
      <c r="O1203" s="234"/>
      <c r="P1203" s="234"/>
      <c r="Q1203" s="234"/>
      <c r="R1203" s="234"/>
      <c r="S1203" s="234"/>
      <c r="T1203" s="235"/>
      <c r="AT1203" s="236" t="s">
        <v>513</v>
      </c>
      <c r="AU1203" s="236" t="s">
        <v>93</v>
      </c>
      <c r="AV1203" s="12" t="s">
        <v>82</v>
      </c>
      <c r="AW1203" s="12" t="s">
        <v>36</v>
      </c>
      <c r="AX1203" s="12" t="s">
        <v>73</v>
      </c>
      <c r="AY1203" s="236" t="s">
        <v>492</v>
      </c>
    </row>
    <row r="1204" spans="2:65" s="12" customFormat="1">
      <c r="B1204" s="225"/>
      <c r="C1204" s="226"/>
      <c r="D1204" s="221" t="s">
        <v>513</v>
      </c>
      <c r="E1204" s="248" t="s">
        <v>23</v>
      </c>
      <c r="F1204" s="249" t="s">
        <v>1791</v>
      </c>
      <c r="G1204" s="226"/>
      <c r="H1204" s="250">
        <v>329.6</v>
      </c>
      <c r="I1204" s="231"/>
      <c r="J1204" s="226"/>
      <c r="K1204" s="226"/>
      <c r="L1204" s="232"/>
      <c r="M1204" s="233"/>
      <c r="N1204" s="234"/>
      <c r="O1204" s="234"/>
      <c r="P1204" s="234"/>
      <c r="Q1204" s="234"/>
      <c r="R1204" s="234"/>
      <c r="S1204" s="234"/>
      <c r="T1204" s="235"/>
      <c r="AT1204" s="236" t="s">
        <v>513</v>
      </c>
      <c r="AU1204" s="236" t="s">
        <v>93</v>
      </c>
      <c r="AV1204" s="12" t="s">
        <v>82</v>
      </c>
      <c r="AW1204" s="12" t="s">
        <v>36</v>
      </c>
      <c r="AX1204" s="12" t="s">
        <v>73</v>
      </c>
      <c r="AY1204" s="236" t="s">
        <v>492</v>
      </c>
    </row>
    <row r="1205" spans="2:65" s="14" customFormat="1">
      <c r="B1205" s="251"/>
      <c r="C1205" s="252"/>
      <c r="D1205" s="221" t="s">
        <v>513</v>
      </c>
      <c r="E1205" s="275" t="s">
        <v>23</v>
      </c>
      <c r="F1205" s="276" t="s">
        <v>560</v>
      </c>
      <c r="G1205" s="252"/>
      <c r="H1205" s="277">
        <v>453.97300000000001</v>
      </c>
      <c r="I1205" s="256"/>
      <c r="J1205" s="252"/>
      <c r="K1205" s="252"/>
      <c r="L1205" s="257"/>
      <c r="M1205" s="258"/>
      <c r="N1205" s="259"/>
      <c r="O1205" s="259"/>
      <c r="P1205" s="259"/>
      <c r="Q1205" s="259"/>
      <c r="R1205" s="259"/>
      <c r="S1205" s="259"/>
      <c r="T1205" s="260"/>
      <c r="AT1205" s="261" t="s">
        <v>513</v>
      </c>
      <c r="AU1205" s="261" t="s">
        <v>93</v>
      </c>
      <c r="AV1205" s="14" t="s">
        <v>502</v>
      </c>
      <c r="AW1205" s="14" t="s">
        <v>36</v>
      </c>
      <c r="AX1205" s="14" t="s">
        <v>80</v>
      </c>
      <c r="AY1205" s="261" t="s">
        <v>492</v>
      </c>
    </row>
    <row r="1206" spans="2:65" s="11" customFormat="1" ht="22.35" customHeight="1">
      <c r="B1206" s="192"/>
      <c r="C1206" s="193"/>
      <c r="D1206" s="206" t="s">
        <v>72</v>
      </c>
      <c r="E1206" s="207" t="s">
        <v>1316</v>
      </c>
      <c r="F1206" s="207" t="s">
        <v>1792</v>
      </c>
      <c r="G1206" s="193"/>
      <c r="H1206" s="193"/>
      <c r="I1206" s="196"/>
      <c r="J1206" s="208">
        <f>BK1206</f>
        <v>0</v>
      </c>
      <c r="K1206" s="193"/>
      <c r="L1206" s="198"/>
      <c r="M1206" s="199"/>
      <c r="N1206" s="200"/>
      <c r="O1206" s="200"/>
      <c r="P1206" s="201">
        <f>SUM(P1207:P1526)</f>
        <v>0</v>
      </c>
      <c r="Q1206" s="200"/>
      <c r="R1206" s="201">
        <f>SUM(R1207:R1526)</f>
        <v>329.84474560000001</v>
      </c>
      <c r="S1206" s="200"/>
      <c r="T1206" s="202">
        <f>SUM(T1207:T1526)</f>
        <v>0</v>
      </c>
      <c r="AR1206" s="203" t="s">
        <v>80</v>
      </c>
      <c r="AT1206" s="204" t="s">
        <v>72</v>
      </c>
      <c r="AU1206" s="204" t="s">
        <v>82</v>
      </c>
      <c r="AY1206" s="203" t="s">
        <v>492</v>
      </c>
      <c r="BK1206" s="205">
        <f>SUM(BK1207:BK1526)</f>
        <v>0</v>
      </c>
    </row>
    <row r="1207" spans="2:65" s="1" customFormat="1" ht="16.5" customHeight="1">
      <c r="B1207" s="42"/>
      <c r="C1207" s="209" t="s">
        <v>1793</v>
      </c>
      <c r="D1207" s="209" t="s">
        <v>498</v>
      </c>
      <c r="E1207" s="210" t="s">
        <v>1794</v>
      </c>
      <c r="F1207" s="211" t="s">
        <v>1795</v>
      </c>
      <c r="G1207" s="212" t="s">
        <v>180</v>
      </c>
      <c r="H1207" s="213">
        <v>4429.2290000000003</v>
      </c>
      <c r="I1207" s="214"/>
      <c r="J1207" s="215">
        <f>ROUND(I1207*H1207,2)</f>
        <v>0</v>
      </c>
      <c r="K1207" s="211" t="s">
        <v>23</v>
      </c>
      <c r="L1207" s="62"/>
      <c r="M1207" s="216" t="s">
        <v>23</v>
      </c>
      <c r="N1207" s="217" t="s">
        <v>44</v>
      </c>
      <c r="O1207" s="43"/>
      <c r="P1207" s="218">
        <f>O1207*H1207</f>
        <v>0</v>
      </c>
      <c r="Q1207" s="218">
        <v>4.6999999999999999E-4</v>
      </c>
      <c r="R1207" s="218">
        <f>Q1207*H1207</f>
        <v>2.0817376300000001</v>
      </c>
      <c r="S1207" s="218">
        <v>0</v>
      </c>
      <c r="T1207" s="219">
        <f>S1207*H1207</f>
        <v>0</v>
      </c>
      <c r="AR1207" s="25" t="s">
        <v>502</v>
      </c>
      <c r="AT1207" s="25" t="s">
        <v>498</v>
      </c>
      <c r="AU1207" s="25" t="s">
        <v>93</v>
      </c>
      <c r="AY1207" s="25" t="s">
        <v>492</v>
      </c>
      <c r="BE1207" s="220">
        <f>IF(N1207="základní",J1207,0)</f>
        <v>0</v>
      </c>
      <c r="BF1207" s="220">
        <f>IF(N1207="snížená",J1207,0)</f>
        <v>0</v>
      </c>
      <c r="BG1207" s="220">
        <f>IF(N1207="zákl. přenesená",J1207,0)</f>
        <v>0</v>
      </c>
      <c r="BH1207" s="220">
        <f>IF(N1207="sníž. přenesená",J1207,0)</f>
        <v>0</v>
      </c>
      <c r="BI1207" s="220">
        <f>IF(N1207="nulová",J1207,0)</f>
        <v>0</v>
      </c>
      <c r="BJ1207" s="25" t="s">
        <v>80</v>
      </c>
      <c r="BK1207" s="220">
        <f>ROUND(I1207*H1207,2)</f>
        <v>0</v>
      </c>
      <c r="BL1207" s="25" t="s">
        <v>502</v>
      </c>
      <c r="BM1207" s="25" t="s">
        <v>1796</v>
      </c>
    </row>
    <row r="1208" spans="2:65" s="1" customFormat="1">
      <c r="B1208" s="42"/>
      <c r="C1208" s="64"/>
      <c r="D1208" s="221" t="s">
        <v>506</v>
      </c>
      <c r="E1208" s="64"/>
      <c r="F1208" s="222" t="s">
        <v>1795</v>
      </c>
      <c r="G1208" s="64"/>
      <c r="H1208" s="64"/>
      <c r="I1208" s="177"/>
      <c r="J1208" s="64"/>
      <c r="K1208" s="64"/>
      <c r="L1208" s="62"/>
      <c r="M1208" s="223"/>
      <c r="N1208" s="43"/>
      <c r="O1208" s="43"/>
      <c r="P1208" s="43"/>
      <c r="Q1208" s="43"/>
      <c r="R1208" s="43"/>
      <c r="S1208" s="43"/>
      <c r="T1208" s="79"/>
      <c r="AT1208" s="25" t="s">
        <v>506</v>
      </c>
      <c r="AU1208" s="25" t="s">
        <v>93</v>
      </c>
    </row>
    <row r="1209" spans="2:65" s="12" customFormat="1">
      <c r="B1209" s="225"/>
      <c r="C1209" s="226"/>
      <c r="D1209" s="221" t="s">
        <v>513</v>
      </c>
      <c r="E1209" s="248" t="s">
        <v>23</v>
      </c>
      <c r="F1209" s="249" t="s">
        <v>1797</v>
      </c>
      <c r="G1209" s="226"/>
      <c r="H1209" s="250">
        <v>1223.1279999999999</v>
      </c>
      <c r="I1209" s="231"/>
      <c r="J1209" s="226"/>
      <c r="K1209" s="226"/>
      <c r="L1209" s="232"/>
      <c r="M1209" s="233"/>
      <c r="N1209" s="234"/>
      <c r="O1209" s="234"/>
      <c r="P1209" s="234"/>
      <c r="Q1209" s="234"/>
      <c r="R1209" s="234"/>
      <c r="S1209" s="234"/>
      <c r="T1209" s="235"/>
      <c r="AT1209" s="236" t="s">
        <v>513</v>
      </c>
      <c r="AU1209" s="236" t="s">
        <v>93</v>
      </c>
      <c r="AV1209" s="12" t="s">
        <v>82</v>
      </c>
      <c r="AW1209" s="12" t="s">
        <v>36</v>
      </c>
      <c r="AX1209" s="12" t="s">
        <v>73</v>
      </c>
      <c r="AY1209" s="236" t="s">
        <v>492</v>
      </c>
    </row>
    <row r="1210" spans="2:65" s="12" customFormat="1">
      <c r="B1210" s="225"/>
      <c r="C1210" s="226"/>
      <c r="D1210" s="221" t="s">
        <v>513</v>
      </c>
      <c r="E1210" s="248" t="s">
        <v>23</v>
      </c>
      <c r="F1210" s="249" t="s">
        <v>1798</v>
      </c>
      <c r="G1210" s="226"/>
      <c r="H1210" s="250">
        <v>59.353999999999999</v>
      </c>
      <c r="I1210" s="231"/>
      <c r="J1210" s="226"/>
      <c r="K1210" s="226"/>
      <c r="L1210" s="232"/>
      <c r="M1210" s="233"/>
      <c r="N1210" s="234"/>
      <c r="O1210" s="234"/>
      <c r="P1210" s="234"/>
      <c r="Q1210" s="234"/>
      <c r="R1210" s="234"/>
      <c r="S1210" s="234"/>
      <c r="T1210" s="235"/>
      <c r="AT1210" s="236" t="s">
        <v>513</v>
      </c>
      <c r="AU1210" s="236" t="s">
        <v>93</v>
      </c>
      <c r="AV1210" s="12" t="s">
        <v>82</v>
      </c>
      <c r="AW1210" s="12" t="s">
        <v>36</v>
      </c>
      <c r="AX1210" s="12" t="s">
        <v>73</v>
      </c>
      <c r="AY1210" s="236" t="s">
        <v>492</v>
      </c>
    </row>
    <row r="1211" spans="2:65" s="12" customFormat="1">
      <c r="B1211" s="225"/>
      <c r="C1211" s="226"/>
      <c r="D1211" s="221" t="s">
        <v>513</v>
      </c>
      <c r="E1211" s="248" t="s">
        <v>23</v>
      </c>
      <c r="F1211" s="249" t="s">
        <v>1799</v>
      </c>
      <c r="G1211" s="226"/>
      <c r="H1211" s="250">
        <v>37.963999999999999</v>
      </c>
      <c r="I1211" s="231"/>
      <c r="J1211" s="226"/>
      <c r="K1211" s="226"/>
      <c r="L1211" s="232"/>
      <c r="M1211" s="233"/>
      <c r="N1211" s="234"/>
      <c r="O1211" s="234"/>
      <c r="P1211" s="234"/>
      <c r="Q1211" s="234"/>
      <c r="R1211" s="234"/>
      <c r="S1211" s="234"/>
      <c r="T1211" s="235"/>
      <c r="AT1211" s="236" t="s">
        <v>513</v>
      </c>
      <c r="AU1211" s="236" t="s">
        <v>93</v>
      </c>
      <c r="AV1211" s="12" t="s">
        <v>82</v>
      </c>
      <c r="AW1211" s="12" t="s">
        <v>36</v>
      </c>
      <c r="AX1211" s="12" t="s">
        <v>73</v>
      </c>
      <c r="AY1211" s="236" t="s">
        <v>492</v>
      </c>
    </row>
    <row r="1212" spans="2:65" s="12" customFormat="1">
      <c r="B1212" s="225"/>
      <c r="C1212" s="226"/>
      <c r="D1212" s="221" t="s">
        <v>513</v>
      </c>
      <c r="E1212" s="248" t="s">
        <v>23</v>
      </c>
      <c r="F1212" s="249" t="s">
        <v>346</v>
      </c>
      <c r="G1212" s="226"/>
      <c r="H1212" s="250">
        <v>75.927000000000007</v>
      </c>
      <c r="I1212" s="231"/>
      <c r="J1212" s="226"/>
      <c r="K1212" s="226"/>
      <c r="L1212" s="232"/>
      <c r="M1212" s="233"/>
      <c r="N1212" s="234"/>
      <c r="O1212" s="234"/>
      <c r="P1212" s="234"/>
      <c r="Q1212" s="234"/>
      <c r="R1212" s="234"/>
      <c r="S1212" s="234"/>
      <c r="T1212" s="235"/>
      <c r="AT1212" s="236" t="s">
        <v>513</v>
      </c>
      <c r="AU1212" s="236" t="s">
        <v>93</v>
      </c>
      <c r="AV1212" s="12" t="s">
        <v>82</v>
      </c>
      <c r="AW1212" s="12" t="s">
        <v>36</v>
      </c>
      <c r="AX1212" s="12" t="s">
        <v>73</v>
      </c>
      <c r="AY1212" s="236" t="s">
        <v>492</v>
      </c>
    </row>
    <row r="1213" spans="2:65" s="12" customFormat="1">
      <c r="B1213" s="225"/>
      <c r="C1213" s="226"/>
      <c r="D1213" s="221" t="s">
        <v>513</v>
      </c>
      <c r="E1213" s="248" t="s">
        <v>23</v>
      </c>
      <c r="F1213" s="249" t="s">
        <v>1800</v>
      </c>
      <c r="G1213" s="226"/>
      <c r="H1213" s="250">
        <v>805.73900000000003</v>
      </c>
      <c r="I1213" s="231"/>
      <c r="J1213" s="226"/>
      <c r="K1213" s="226"/>
      <c r="L1213" s="232"/>
      <c r="M1213" s="233"/>
      <c r="N1213" s="234"/>
      <c r="O1213" s="234"/>
      <c r="P1213" s="234"/>
      <c r="Q1213" s="234"/>
      <c r="R1213" s="234"/>
      <c r="S1213" s="234"/>
      <c r="T1213" s="235"/>
      <c r="AT1213" s="236" t="s">
        <v>513</v>
      </c>
      <c r="AU1213" s="236" t="s">
        <v>93</v>
      </c>
      <c r="AV1213" s="12" t="s">
        <v>82</v>
      </c>
      <c r="AW1213" s="12" t="s">
        <v>36</v>
      </c>
      <c r="AX1213" s="12" t="s">
        <v>73</v>
      </c>
      <c r="AY1213" s="236" t="s">
        <v>492</v>
      </c>
    </row>
    <row r="1214" spans="2:65" s="12" customFormat="1">
      <c r="B1214" s="225"/>
      <c r="C1214" s="226"/>
      <c r="D1214" s="221" t="s">
        <v>513</v>
      </c>
      <c r="E1214" s="248" t="s">
        <v>23</v>
      </c>
      <c r="F1214" s="249" t="s">
        <v>1801</v>
      </c>
      <c r="G1214" s="226"/>
      <c r="H1214" s="250">
        <v>671.6</v>
      </c>
      <c r="I1214" s="231"/>
      <c r="J1214" s="226"/>
      <c r="K1214" s="226"/>
      <c r="L1214" s="232"/>
      <c r="M1214" s="233"/>
      <c r="N1214" s="234"/>
      <c r="O1214" s="234"/>
      <c r="P1214" s="234"/>
      <c r="Q1214" s="234"/>
      <c r="R1214" s="234"/>
      <c r="S1214" s="234"/>
      <c r="T1214" s="235"/>
      <c r="AT1214" s="236" t="s">
        <v>513</v>
      </c>
      <c r="AU1214" s="236" t="s">
        <v>93</v>
      </c>
      <c r="AV1214" s="12" t="s">
        <v>82</v>
      </c>
      <c r="AW1214" s="12" t="s">
        <v>36</v>
      </c>
      <c r="AX1214" s="12" t="s">
        <v>73</v>
      </c>
      <c r="AY1214" s="236" t="s">
        <v>492</v>
      </c>
    </row>
    <row r="1215" spans="2:65" s="12" customFormat="1">
      <c r="B1215" s="225"/>
      <c r="C1215" s="226"/>
      <c r="D1215" s="221" t="s">
        <v>513</v>
      </c>
      <c r="E1215" s="248" t="s">
        <v>23</v>
      </c>
      <c r="F1215" s="249" t="s">
        <v>1802</v>
      </c>
      <c r="G1215" s="226"/>
      <c r="H1215" s="250">
        <v>66.765000000000001</v>
      </c>
      <c r="I1215" s="231"/>
      <c r="J1215" s="226"/>
      <c r="K1215" s="226"/>
      <c r="L1215" s="232"/>
      <c r="M1215" s="233"/>
      <c r="N1215" s="234"/>
      <c r="O1215" s="234"/>
      <c r="P1215" s="234"/>
      <c r="Q1215" s="234"/>
      <c r="R1215" s="234"/>
      <c r="S1215" s="234"/>
      <c r="T1215" s="235"/>
      <c r="AT1215" s="236" t="s">
        <v>513</v>
      </c>
      <c r="AU1215" s="236" t="s">
        <v>93</v>
      </c>
      <c r="AV1215" s="12" t="s">
        <v>82</v>
      </c>
      <c r="AW1215" s="12" t="s">
        <v>36</v>
      </c>
      <c r="AX1215" s="12" t="s">
        <v>73</v>
      </c>
      <c r="AY1215" s="236" t="s">
        <v>492</v>
      </c>
    </row>
    <row r="1216" spans="2:65" s="12" customFormat="1">
      <c r="B1216" s="225"/>
      <c r="C1216" s="226"/>
      <c r="D1216" s="221" t="s">
        <v>513</v>
      </c>
      <c r="E1216" s="248" t="s">
        <v>23</v>
      </c>
      <c r="F1216" s="249" t="s">
        <v>1803</v>
      </c>
      <c r="G1216" s="226"/>
      <c r="H1216" s="250">
        <v>0.96</v>
      </c>
      <c r="I1216" s="231"/>
      <c r="J1216" s="226"/>
      <c r="K1216" s="226"/>
      <c r="L1216" s="232"/>
      <c r="M1216" s="233"/>
      <c r="N1216" s="234"/>
      <c r="O1216" s="234"/>
      <c r="P1216" s="234"/>
      <c r="Q1216" s="234"/>
      <c r="R1216" s="234"/>
      <c r="S1216" s="234"/>
      <c r="T1216" s="235"/>
      <c r="AT1216" s="236" t="s">
        <v>513</v>
      </c>
      <c r="AU1216" s="236" t="s">
        <v>93</v>
      </c>
      <c r="AV1216" s="12" t="s">
        <v>82</v>
      </c>
      <c r="AW1216" s="12" t="s">
        <v>36</v>
      </c>
      <c r="AX1216" s="12" t="s">
        <v>73</v>
      </c>
      <c r="AY1216" s="236" t="s">
        <v>492</v>
      </c>
    </row>
    <row r="1217" spans="2:65" s="12" customFormat="1">
      <c r="B1217" s="225"/>
      <c r="C1217" s="226"/>
      <c r="D1217" s="221" t="s">
        <v>513</v>
      </c>
      <c r="E1217" s="248" t="s">
        <v>23</v>
      </c>
      <c r="F1217" s="249" t="s">
        <v>1804</v>
      </c>
      <c r="G1217" s="226"/>
      <c r="H1217" s="250">
        <v>5.46</v>
      </c>
      <c r="I1217" s="231"/>
      <c r="J1217" s="226"/>
      <c r="K1217" s="226"/>
      <c r="L1217" s="232"/>
      <c r="M1217" s="233"/>
      <c r="N1217" s="234"/>
      <c r="O1217" s="234"/>
      <c r="P1217" s="234"/>
      <c r="Q1217" s="234"/>
      <c r="R1217" s="234"/>
      <c r="S1217" s="234"/>
      <c r="T1217" s="235"/>
      <c r="AT1217" s="236" t="s">
        <v>513</v>
      </c>
      <c r="AU1217" s="236" t="s">
        <v>93</v>
      </c>
      <c r="AV1217" s="12" t="s">
        <v>82</v>
      </c>
      <c r="AW1217" s="12" t="s">
        <v>36</v>
      </c>
      <c r="AX1217" s="12" t="s">
        <v>73</v>
      </c>
      <c r="AY1217" s="236" t="s">
        <v>492</v>
      </c>
    </row>
    <row r="1218" spans="2:65" s="12" customFormat="1">
      <c r="B1218" s="225"/>
      <c r="C1218" s="226"/>
      <c r="D1218" s="221" t="s">
        <v>513</v>
      </c>
      <c r="E1218" s="248" t="s">
        <v>23</v>
      </c>
      <c r="F1218" s="249" t="s">
        <v>1805</v>
      </c>
      <c r="G1218" s="226"/>
      <c r="H1218" s="250">
        <v>3.4980000000000002</v>
      </c>
      <c r="I1218" s="231"/>
      <c r="J1218" s="226"/>
      <c r="K1218" s="226"/>
      <c r="L1218" s="232"/>
      <c r="M1218" s="233"/>
      <c r="N1218" s="234"/>
      <c r="O1218" s="234"/>
      <c r="P1218" s="234"/>
      <c r="Q1218" s="234"/>
      <c r="R1218" s="234"/>
      <c r="S1218" s="234"/>
      <c r="T1218" s="235"/>
      <c r="AT1218" s="236" t="s">
        <v>513</v>
      </c>
      <c r="AU1218" s="236" t="s">
        <v>93</v>
      </c>
      <c r="AV1218" s="12" t="s">
        <v>82</v>
      </c>
      <c r="AW1218" s="12" t="s">
        <v>36</v>
      </c>
      <c r="AX1218" s="12" t="s">
        <v>73</v>
      </c>
      <c r="AY1218" s="236" t="s">
        <v>492</v>
      </c>
    </row>
    <row r="1219" spans="2:65" s="12" customFormat="1">
      <c r="B1219" s="225"/>
      <c r="C1219" s="226"/>
      <c r="D1219" s="221" t="s">
        <v>513</v>
      </c>
      <c r="E1219" s="248" t="s">
        <v>23</v>
      </c>
      <c r="F1219" s="249" t="s">
        <v>1806</v>
      </c>
      <c r="G1219" s="226"/>
      <c r="H1219" s="250">
        <v>82.254000000000005</v>
      </c>
      <c r="I1219" s="231"/>
      <c r="J1219" s="226"/>
      <c r="K1219" s="226"/>
      <c r="L1219" s="232"/>
      <c r="M1219" s="233"/>
      <c r="N1219" s="234"/>
      <c r="O1219" s="234"/>
      <c r="P1219" s="234"/>
      <c r="Q1219" s="234"/>
      <c r="R1219" s="234"/>
      <c r="S1219" s="234"/>
      <c r="T1219" s="235"/>
      <c r="AT1219" s="236" t="s">
        <v>513</v>
      </c>
      <c r="AU1219" s="236" t="s">
        <v>93</v>
      </c>
      <c r="AV1219" s="12" t="s">
        <v>82</v>
      </c>
      <c r="AW1219" s="12" t="s">
        <v>36</v>
      </c>
      <c r="AX1219" s="12" t="s">
        <v>73</v>
      </c>
      <c r="AY1219" s="236" t="s">
        <v>492</v>
      </c>
    </row>
    <row r="1220" spans="2:65" s="12" customFormat="1">
      <c r="B1220" s="225"/>
      <c r="C1220" s="226"/>
      <c r="D1220" s="221" t="s">
        <v>513</v>
      </c>
      <c r="E1220" s="248" t="s">
        <v>23</v>
      </c>
      <c r="F1220" s="249" t="s">
        <v>1807</v>
      </c>
      <c r="G1220" s="226"/>
      <c r="H1220" s="250">
        <v>105</v>
      </c>
      <c r="I1220" s="231"/>
      <c r="J1220" s="226"/>
      <c r="K1220" s="226"/>
      <c r="L1220" s="232"/>
      <c r="M1220" s="233"/>
      <c r="N1220" s="234"/>
      <c r="O1220" s="234"/>
      <c r="P1220" s="234"/>
      <c r="Q1220" s="234"/>
      <c r="R1220" s="234"/>
      <c r="S1220" s="234"/>
      <c r="T1220" s="235"/>
      <c r="AT1220" s="236" t="s">
        <v>513</v>
      </c>
      <c r="AU1220" s="236" t="s">
        <v>93</v>
      </c>
      <c r="AV1220" s="12" t="s">
        <v>82</v>
      </c>
      <c r="AW1220" s="12" t="s">
        <v>36</v>
      </c>
      <c r="AX1220" s="12" t="s">
        <v>73</v>
      </c>
      <c r="AY1220" s="236" t="s">
        <v>492</v>
      </c>
    </row>
    <row r="1221" spans="2:65" s="12" customFormat="1">
      <c r="B1221" s="225"/>
      <c r="C1221" s="226"/>
      <c r="D1221" s="221" t="s">
        <v>513</v>
      </c>
      <c r="E1221" s="248" t="s">
        <v>23</v>
      </c>
      <c r="F1221" s="249" t="s">
        <v>1808</v>
      </c>
      <c r="G1221" s="226"/>
      <c r="H1221" s="250">
        <v>2.8380000000000001</v>
      </c>
      <c r="I1221" s="231"/>
      <c r="J1221" s="226"/>
      <c r="K1221" s="226"/>
      <c r="L1221" s="232"/>
      <c r="M1221" s="233"/>
      <c r="N1221" s="234"/>
      <c r="O1221" s="234"/>
      <c r="P1221" s="234"/>
      <c r="Q1221" s="234"/>
      <c r="R1221" s="234"/>
      <c r="S1221" s="234"/>
      <c r="T1221" s="235"/>
      <c r="AT1221" s="236" t="s">
        <v>513</v>
      </c>
      <c r="AU1221" s="236" t="s">
        <v>93</v>
      </c>
      <c r="AV1221" s="12" t="s">
        <v>82</v>
      </c>
      <c r="AW1221" s="12" t="s">
        <v>36</v>
      </c>
      <c r="AX1221" s="12" t="s">
        <v>73</v>
      </c>
      <c r="AY1221" s="236" t="s">
        <v>492</v>
      </c>
    </row>
    <row r="1222" spans="2:65" s="12" customFormat="1">
      <c r="B1222" s="225"/>
      <c r="C1222" s="226"/>
      <c r="D1222" s="221" t="s">
        <v>513</v>
      </c>
      <c r="E1222" s="248" t="s">
        <v>23</v>
      </c>
      <c r="F1222" s="249" t="s">
        <v>1809</v>
      </c>
      <c r="G1222" s="226"/>
      <c r="H1222" s="250">
        <v>2.976</v>
      </c>
      <c r="I1222" s="231"/>
      <c r="J1222" s="226"/>
      <c r="K1222" s="226"/>
      <c r="L1222" s="232"/>
      <c r="M1222" s="233"/>
      <c r="N1222" s="234"/>
      <c r="O1222" s="234"/>
      <c r="P1222" s="234"/>
      <c r="Q1222" s="234"/>
      <c r="R1222" s="234"/>
      <c r="S1222" s="234"/>
      <c r="T1222" s="235"/>
      <c r="AT1222" s="236" t="s">
        <v>513</v>
      </c>
      <c r="AU1222" s="236" t="s">
        <v>93</v>
      </c>
      <c r="AV1222" s="12" t="s">
        <v>82</v>
      </c>
      <c r="AW1222" s="12" t="s">
        <v>36</v>
      </c>
      <c r="AX1222" s="12" t="s">
        <v>73</v>
      </c>
      <c r="AY1222" s="236" t="s">
        <v>492</v>
      </c>
    </row>
    <row r="1223" spans="2:65" s="12" customFormat="1">
      <c r="B1223" s="225"/>
      <c r="C1223" s="226"/>
      <c r="D1223" s="221" t="s">
        <v>513</v>
      </c>
      <c r="E1223" s="248" t="s">
        <v>23</v>
      </c>
      <c r="F1223" s="249" t="s">
        <v>1810</v>
      </c>
      <c r="G1223" s="226"/>
      <c r="H1223" s="250">
        <v>43.36</v>
      </c>
      <c r="I1223" s="231"/>
      <c r="J1223" s="226"/>
      <c r="K1223" s="226"/>
      <c r="L1223" s="232"/>
      <c r="M1223" s="233"/>
      <c r="N1223" s="234"/>
      <c r="O1223" s="234"/>
      <c r="P1223" s="234"/>
      <c r="Q1223" s="234"/>
      <c r="R1223" s="234"/>
      <c r="S1223" s="234"/>
      <c r="T1223" s="235"/>
      <c r="AT1223" s="236" t="s">
        <v>513</v>
      </c>
      <c r="AU1223" s="236" t="s">
        <v>93</v>
      </c>
      <c r="AV1223" s="12" t="s">
        <v>82</v>
      </c>
      <c r="AW1223" s="12" t="s">
        <v>36</v>
      </c>
      <c r="AX1223" s="12" t="s">
        <v>73</v>
      </c>
      <c r="AY1223" s="236" t="s">
        <v>492</v>
      </c>
    </row>
    <row r="1224" spans="2:65" s="12" customFormat="1" ht="24">
      <c r="B1224" s="225"/>
      <c r="C1224" s="226"/>
      <c r="D1224" s="221" t="s">
        <v>513</v>
      </c>
      <c r="E1224" s="248" t="s">
        <v>23</v>
      </c>
      <c r="F1224" s="249" t="s">
        <v>1811</v>
      </c>
      <c r="G1224" s="226"/>
      <c r="H1224" s="250">
        <v>415.351</v>
      </c>
      <c r="I1224" s="231"/>
      <c r="J1224" s="226"/>
      <c r="K1224" s="226"/>
      <c r="L1224" s="232"/>
      <c r="M1224" s="233"/>
      <c r="N1224" s="234"/>
      <c r="O1224" s="234"/>
      <c r="P1224" s="234"/>
      <c r="Q1224" s="234"/>
      <c r="R1224" s="234"/>
      <c r="S1224" s="234"/>
      <c r="T1224" s="235"/>
      <c r="AT1224" s="236" t="s">
        <v>513</v>
      </c>
      <c r="AU1224" s="236" t="s">
        <v>93</v>
      </c>
      <c r="AV1224" s="12" t="s">
        <v>82</v>
      </c>
      <c r="AW1224" s="12" t="s">
        <v>36</v>
      </c>
      <c r="AX1224" s="12" t="s">
        <v>73</v>
      </c>
      <c r="AY1224" s="236" t="s">
        <v>492</v>
      </c>
    </row>
    <row r="1225" spans="2:65" s="12" customFormat="1">
      <c r="B1225" s="225"/>
      <c r="C1225" s="226"/>
      <c r="D1225" s="221" t="s">
        <v>513</v>
      </c>
      <c r="E1225" s="248" t="s">
        <v>23</v>
      </c>
      <c r="F1225" s="249" t="s">
        <v>1812</v>
      </c>
      <c r="G1225" s="226"/>
      <c r="H1225" s="250">
        <v>319.51100000000002</v>
      </c>
      <c r="I1225" s="231"/>
      <c r="J1225" s="226"/>
      <c r="K1225" s="226"/>
      <c r="L1225" s="232"/>
      <c r="M1225" s="233"/>
      <c r="N1225" s="234"/>
      <c r="O1225" s="234"/>
      <c r="P1225" s="234"/>
      <c r="Q1225" s="234"/>
      <c r="R1225" s="234"/>
      <c r="S1225" s="234"/>
      <c r="T1225" s="235"/>
      <c r="AT1225" s="236" t="s">
        <v>513</v>
      </c>
      <c r="AU1225" s="236" t="s">
        <v>93</v>
      </c>
      <c r="AV1225" s="12" t="s">
        <v>82</v>
      </c>
      <c r="AW1225" s="12" t="s">
        <v>36</v>
      </c>
      <c r="AX1225" s="12" t="s">
        <v>73</v>
      </c>
      <c r="AY1225" s="236" t="s">
        <v>492</v>
      </c>
    </row>
    <row r="1226" spans="2:65" s="12" customFormat="1">
      <c r="B1226" s="225"/>
      <c r="C1226" s="226"/>
      <c r="D1226" s="221" t="s">
        <v>513</v>
      </c>
      <c r="E1226" s="248" t="s">
        <v>23</v>
      </c>
      <c r="F1226" s="249" t="s">
        <v>1813</v>
      </c>
      <c r="G1226" s="226"/>
      <c r="H1226" s="250">
        <v>216.72800000000001</v>
      </c>
      <c r="I1226" s="231"/>
      <c r="J1226" s="226"/>
      <c r="K1226" s="226"/>
      <c r="L1226" s="232"/>
      <c r="M1226" s="233"/>
      <c r="N1226" s="234"/>
      <c r="O1226" s="234"/>
      <c r="P1226" s="234"/>
      <c r="Q1226" s="234"/>
      <c r="R1226" s="234"/>
      <c r="S1226" s="234"/>
      <c r="T1226" s="235"/>
      <c r="AT1226" s="236" t="s">
        <v>513</v>
      </c>
      <c r="AU1226" s="236" t="s">
        <v>93</v>
      </c>
      <c r="AV1226" s="12" t="s">
        <v>82</v>
      </c>
      <c r="AW1226" s="12" t="s">
        <v>36</v>
      </c>
      <c r="AX1226" s="12" t="s">
        <v>73</v>
      </c>
      <c r="AY1226" s="236" t="s">
        <v>492</v>
      </c>
    </row>
    <row r="1227" spans="2:65" s="12" customFormat="1">
      <c r="B1227" s="225"/>
      <c r="C1227" s="226"/>
      <c r="D1227" s="221" t="s">
        <v>513</v>
      </c>
      <c r="E1227" s="248" t="s">
        <v>23</v>
      </c>
      <c r="F1227" s="249" t="s">
        <v>1814</v>
      </c>
      <c r="G1227" s="226"/>
      <c r="H1227" s="250">
        <v>104.848</v>
      </c>
      <c r="I1227" s="231"/>
      <c r="J1227" s="226"/>
      <c r="K1227" s="226"/>
      <c r="L1227" s="232"/>
      <c r="M1227" s="233"/>
      <c r="N1227" s="234"/>
      <c r="O1227" s="234"/>
      <c r="P1227" s="234"/>
      <c r="Q1227" s="234"/>
      <c r="R1227" s="234"/>
      <c r="S1227" s="234"/>
      <c r="T1227" s="235"/>
      <c r="AT1227" s="236" t="s">
        <v>513</v>
      </c>
      <c r="AU1227" s="236" t="s">
        <v>93</v>
      </c>
      <c r="AV1227" s="12" t="s">
        <v>82</v>
      </c>
      <c r="AW1227" s="12" t="s">
        <v>36</v>
      </c>
      <c r="AX1227" s="12" t="s">
        <v>73</v>
      </c>
      <c r="AY1227" s="236" t="s">
        <v>492</v>
      </c>
    </row>
    <row r="1228" spans="2:65" s="12" customFormat="1">
      <c r="B1228" s="225"/>
      <c r="C1228" s="226"/>
      <c r="D1228" s="221" t="s">
        <v>513</v>
      </c>
      <c r="E1228" s="248" t="s">
        <v>23</v>
      </c>
      <c r="F1228" s="249" t="s">
        <v>1815</v>
      </c>
      <c r="G1228" s="226"/>
      <c r="H1228" s="250">
        <v>45.067999999999998</v>
      </c>
      <c r="I1228" s="231"/>
      <c r="J1228" s="226"/>
      <c r="K1228" s="226"/>
      <c r="L1228" s="232"/>
      <c r="M1228" s="233"/>
      <c r="N1228" s="234"/>
      <c r="O1228" s="234"/>
      <c r="P1228" s="234"/>
      <c r="Q1228" s="234"/>
      <c r="R1228" s="234"/>
      <c r="S1228" s="234"/>
      <c r="T1228" s="235"/>
      <c r="AT1228" s="236" t="s">
        <v>513</v>
      </c>
      <c r="AU1228" s="236" t="s">
        <v>93</v>
      </c>
      <c r="AV1228" s="12" t="s">
        <v>82</v>
      </c>
      <c r="AW1228" s="12" t="s">
        <v>36</v>
      </c>
      <c r="AX1228" s="12" t="s">
        <v>73</v>
      </c>
      <c r="AY1228" s="236" t="s">
        <v>492</v>
      </c>
    </row>
    <row r="1229" spans="2:65" s="12" customFormat="1">
      <c r="B1229" s="225"/>
      <c r="C1229" s="226"/>
      <c r="D1229" s="221" t="s">
        <v>513</v>
      </c>
      <c r="E1229" s="248" t="s">
        <v>23</v>
      </c>
      <c r="F1229" s="249" t="s">
        <v>1816</v>
      </c>
      <c r="G1229" s="226"/>
      <c r="H1229" s="250">
        <v>95.811999999999998</v>
      </c>
      <c r="I1229" s="231"/>
      <c r="J1229" s="226"/>
      <c r="K1229" s="226"/>
      <c r="L1229" s="232"/>
      <c r="M1229" s="233"/>
      <c r="N1229" s="234"/>
      <c r="O1229" s="234"/>
      <c r="P1229" s="234"/>
      <c r="Q1229" s="234"/>
      <c r="R1229" s="234"/>
      <c r="S1229" s="234"/>
      <c r="T1229" s="235"/>
      <c r="AT1229" s="236" t="s">
        <v>513</v>
      </c>
      <c r="AU1229" s="236" t="s">
        <v>93</v>
      </c>
      <c r="AV1229" s="12" t="s">
        <v>82</v>
      </c>
      <c r="AW1229" s="12" t="s">
        <v>36</v>
      </c>
      <c r="AX1229" s="12" t="s">
        <v>73</v>
      </c>
      <c r="AY1229" s="236" t="s">
        <v>492</v>
      </c>
    </row>
    <row r="1230" spans="2:65" s="12" customFormat="1">
      <c r="B1230" s="225"/>
      <c r="C1230" s="226"/>
      <c r="D1230" s="221" t="s">
        <v>513</v>
      </c>
      <c r="E1230" s="248" t="s">
        <v>23</v>
      </c>
      <c r="F1230" s="249" t="s">
        <v>1817</v>
      </c>
      <c r="G1230" s="226"/>
      <c r="H1230" s="250">
        <v>45.088000000000001</v>
      </c>
      <c r="I1230" s="231"/>
      <c r="J1230" s="226"/>
      <c r="K1230" s="226"/>
      <c r="L1230" s="232"/>
      <c r="M1230" s="233"/>
      <c r="N1230" s="234"/>
      <c r="O1230" s="234"/>
      <c r="P1230" s="234"/>
      <c r="Q1230" s="234"/>
      <c r="R1230" s="234"/>
      <c r="S1230" s="234"/>
      <c r="T1230" s="235"/>
      <c r="AT1230" s="236" t="s">
        <v>513</v>
      </c>
      <c r="AU1230" s="236" t="s">
        <v>93</v>
      </c>
      <c r="AV1230" s="12" t="s">
        <v>82</v>
      </c>
      <c r="AW1230" s="12" t="s">
        <v>36</v>
      </c>
      <c r="AX1230" s="12" t="s">
        <v>73</v>
      </c>
      <c r="AY1230" s="236" t="s">
        <v>492</v>
      </c>
    </row>
    <row r="1231" spans="2:65" s="14" customFormat="1">
      <c r="B1231" s="251"/>
      <c r="C1231" s="252"/>
      <c r="D1231" s="227" t="s">
        <v>513</v>
      </c>
      <c r="E1231" s="253" t="s">
        <v>23</v>
      </c>
      <c r="F1231" s="254" t="s">
        <v>560</v>
      </c>
      <c r="G1231" s="252"/>
      <c r="H1231" s="255">
        <v>4429.2290000000003</v>
      </c>
      <c r="I1231" s="256"/>
      <c r="J1231" s="252"/>
      <c r="K1231" s="252"/>
      <c r="L1231" s="257"/>
      <c r="M1231" s="258"/>
      <c r="N1231" s="259"/>
      <c r="O1231" s="259"/>
      <c r="P1231" s="259"/>
      <c r="Q1231" s="259"/>
      <c r="R1231" s="259"/>
      <c r="S1231" s="259"/>
      <c r="T1231" s="260"/>
      <c r="AT1231" s="261" t="s">
        <v>513</v>
      </c>
      <c r="AU1231" s="261" t="s">
        <v>93</v>
      </c>
      <c r="AV1231" s="14" t="s">
        <v>502</v>
      </c>
      <c r="AW1231" s="14" t="s">
        <v>36</v>
      </c>
      <c r="AX1231" s="14" t="s">
        <v>80</v>
      </c>
      <c r="AY1231" s="261" t="s">
        <v>492</v>
      </c>
    </row>
    <row r="1232" spans="2:65" s="1" customFormat="1" ht="25.5" customHeight="1">
      <c r="B1232" s="42"/>
      <c r="C1232" s="209" t="s">
        <v>1818</v>
      </c>
      <c r="D1232" s="209" t="s">
        <v>498</v>
      </c>
      <c r="E1232" s="210" t="s">
        <v>1819</v>
      </c>
      <c r="F1232" s="211" t="s">
        <v>1820</v>
      </c>
      <c r="G1232" s="212" t="s">
        <v>180</v>
      </c>
      <c r="H1232" s="213">
        <v>321.57600000000002</v>
      </c>
      <c r="I1232" s="214"/>
      <c r="J1232" s="215">
        <f>ROUND(I1232*H1232,2)</f>
        <v>0</v>
      </c>
      <c r="K1232" s="211" t="s">
        <v>501</v>
      </c>
      <c r="L1232" s="62"/>
      <c r="M1232" s="216" t="s">
        <v>23</v>
      </c>
      <c r="N1232" s="217" t="s">
        <v>44</v>
      </c>
      <c r="O1232" s="43"/>
      <c r="P1232" s="218">
        <f>O1232*H1232</f>
        <v>0</v>
      </c>
      <c r="Q1232" s="218">
        <v>4.8900000000000002E-3</v>
      </c>
      <c r="R1232" s="218">
        <f>Q1232*H1232</f>
        <v>1.5725066400000003</v>
      </c>
      <c r="S1232" s="218">
        <v>0</v>
      </c>
      <c r="T1232" s="219">
        <f>S1232*H1232</f>
        <v>0</v>
      </c>
      <c r="AR1232" s="25" t="s">
        <v>502</v>
      </c>
      <c r="AT1232" s="25" t="s">
        <v>498</v>
      </c>
      <c r="AU1232" s="25" t="s">
        <v>93</v>
      </c>
      <c r="AY1232" s="25" t="s">
        <v>492</v>
      </c>
      <c r="BE1232" s="220">
        <f>IF(N1232="základní",J1232,0)</f>
        <v>0</v>
      </c>
      <c r="BF1232" s="220">
        <f>IF(N1232="snížená",J1232,0)</f>
        <v>0</v>
      </c>
      <c r="BG1232" s="220">
        <f>IF(N1232="zákl. přenesená",J1232,0)</f>
        <v>0</v>
      </c>
      <c r="BH1232" s="220">
        <f>IF(N1232="sníž. přenesená",J1232,0)</f>
        <v>0</v>
      </c>
      <c r="BI1232" s="220">
        <f>IF(N1232="nulová",J1232,0)</f>
        <v>0</v>
      </c>
      <c r="BJ1232" s="25" t="s">
        <v>80</v>
      </c>
      <c r="BK1232" s="220">
        <f>ROUND(I1232*H1232,2)</f>
        <v>0</v>
      </c>
      <c r="BL1232" s="25" t="s">
        <v>502</v>
      </c>
      <c r="BM1232" s="25" t="s">
        <v>1821</v>
      </c>
    </row>
    <row r="1233" spans="2:65" s="1" customFormat="1" ht="24">
      <c r="B1233" s="42"/>
      <c r="C1233" s="64"/>
      <c r="D1233" s="221" t="s">
        <v>506</v>
      </c>
      <c r="E1233" s="64"/>
      <c r="F1233" s="222" t="s">
        <v>1822</v>
      </c>
      <c r="G1233" s="64"/>
      <c r="H1233" s="64"/>
      <c r="I1233" s="177"/>
      <c r="J1233" s="64"/>
      <c r="K1233" s="64"/>
      <c r="L1233" s="62"/>
      <c r="M1233" s="223"/>
      <c r="N1233" s="43"/>
      <c r="O1233" s="43"/>
      <c r="P1233" s="43"/>
      <c r="Q1233" s="43"/>
      <c r="R1233" s="43"/>
      <c r="S1233" s="43"/>
      <c r="T1233" s="79"/>
      <c r="AT1233" s="25" t="s">
        <v>506</v>
      </c>
      <c r="AU1233" s="25" t="s">
        <v>93</v>
      </c>
    </row>
    <row r="1234" spans="2:65" s="1" customFormat="1" ht="24">
      <c r="B1234" s="42"/>
      <c r="C1234" s="64"/>
      <c r="D1234" s="221" t="s">
        <v>509</v>
      </c>
      <c r="E1234" s="64"/>
      <c r="F1234" s="224" t="s">
        <v>1823</v>
      </c>
      <c r="G1234" s="64"/>
      <c r="H1234" s="64"/>
      <c r="I1234" s="177"/>
      <c r="J1234" s="64"/>
      <c r="K1234" s="64"/>
      <c r="L1234" s="62"/>
      <c r="M1234" s="223"/>
      <c r="N1234" s="43"/>
      <c r="O1234" s="43"/>
      <c r="P1234" s="43"/>
      <c r="Q1234" s="43"/>
      <c r="R1234" s="43"/>
      <c r="S1234" s="43"/>
      <c r="T1234" s="79"/>
      <c r="AT1234" s="25" t="s">
        <v>509</v>
      </c>
      <c r="AU1234" s="25" t="s">
        <v>93</v>
      </c>
    </row>
    <row r="1235" spans="2:65" s="12" customFormat="1">
      <c r="B1235" s="225"/>
      <c r="C1235" s="226"/>
      <c r="D1235" s="227" t="s">
        <v>513</v>
      </c>
      <c r="E1235" s="228" t="s">
        <v>23</v>
      </c>
      <c r="F1235" s="229" t="s">
        <v>1824</v>
      </c>
      <c r="G1235" s="226"/>
      <c r="H1235" s="230">
        <v>321.57600000000002</v>
      </c>
      <c r="I1235" s="231"/>
      <c r="J1235" s="226"/>
      <c r="K1235" s="226"/>
      <c r="L1235" s="232"/>
      <c r="M1235" s="233"/>
      <c r="N1235" s="234"/>
      <c r="O1235" s="234"/>
      <c r="P1235" s="234"/>
      <c r="Q1235" s="234"/>
      <c r="R1235" s="234"/>
      <c r="S1235" s="234"/>
      <c r="T1235" s="235"/>
      <c r="AT1235" s="236" t="s">
        <v>513</v>
      </c>
      <c r="AU1235" s="236" t="s">
        <v>93</v>
      </c>
      <c r="AV1235" s="12" t="s">
        <v>82</v>
      </c>
      <c r="AW1235" s="12" t="s">
        <v>36</v>
      </c>
      <c r="AX1235" s="12" t="s">
        <v>80</v>
      </c>
      <c r="AY1235" s="236" t="s">
        <v>492</v>
      </c>
    </row>
    <row r="1236" spans="2:65" s="1" customFormat="1" ht="38.25" customHeight="1">
      <c r="B1236" s="42"/>
      <c r="C1236" s="209" t="s">
        <v>1825</v>
      </c>
      <c r="D1236" s="209" t="s">
        <v>498</v>
      </c>
      <c r="E1236" s="210" t="s">
        <v>1826</v>
      </c>
      <c r="F1236" s="211" t="s">
        <v>1827</v>
      </c>
      <c r="G1236" s="212" t="s">
        <v>180</v>
      </c>
      <c r="H1236" s="213">
        <v>1011.8680000000001</v>
      </c>
      <c r="I1236" s="214"/>
      <c r="J1236" s="215">
        <f>ROUND(I1236*H1236,2)</f>
        <v>0</v>
      </c>
      <c r="K1236" s="211" t="s">
        <v>23</v>
      </c>
      <c r="L1236" s="62"/>
      <c r="M1236" s="216" t="s">
        <v>23</v>
      </c>
      <c r="N1236" s="217" t="s">
        <v>44</v>
      </c>
      <c r="O1236" s="43"/>
      <c r="P1236" s="218">
        <f>O1236*H1236</f>
        <v>0</v>
      </c>
      <c r="Q1236" s="218">
        <v>7.9000000000000001E-4</v>
      </c>
      <c r="R1236" s="218">
        <f>Q1236*H1236</f>
        <v>0.79937572000000001</v>
      </c>
      <c r="S1236" s="218">
        <v>0</v>
      </c>
      <c r="T1236" s="219">
        <f>S1236*H1236</f>
        <v>0</v>
      </c>
      <c r="AR1236" s="25" t="s">
        <v>502</v>
      </c>
      <c r="AT1236" s="25" t="s">
        <v>498</v>
      </c>
      <c r="AU1236" s="25" t="s">
        <v>93</v>
      </c>
      <c r="AY1236" s="25" t="s">
        <v>492</v>
      </c>
      <c r="BE1236" s="220">
        <f>IF(N1236="základní",J1236,0)</f>
        <v>0</v>
      </c>
      <c r="BF1236" s="220">
        <f>IF(N1236="snížená",J1236,0)</f>
        <v>0</v>
      </c>
      <c r="BG1236" s="220">
        <f>IF(N1236="zákl. přenesená",J1236,0)</f>
        <v>0</v>
      </c>
      <c r="BH1236" s="220">
        <f>IF(N1236="sníž. přenesená",J1236,0)</f>
        <v>0</v>
      </c>
      <c r="BI1236" s="220">
        <f>IF(N1236="nulová",J1236,0)</f>
        <v>0</v>
      </c>
      <c r="BJ1236" s="25" t="s">
        <v>80</v>
      </c>
      <c r="BK1236" s="220">
        <f>ROUND(I1236*H1236,2)</f>
        <v>0</v>
      </c>
      <c r="BL1236" s="25" t="s">
        <v>502</v>
      </c>
      <c r="BM1236" s="25" t="s">
        <v>1828</v>
      </c>
    </row>
    <row r="1237" spans="2:65" s="1" customFormat="1" ht="36">
      <c r="B1237" s="42"/>
      <c r="C1237" s="64"/>
      <c r="D1237" s="221" t="s">
        <v>506</v>
      </c>
      <c r="E1237" s="64"/>
      <c r="F1237" s="222" t="s">
        <v>1827</v>
      </c>
      <c r="G1237" s="64"/>
      <c r="H1237" s="64"/>
      <c r="I1237" s="177"/>
      <c r="J1237" s="64"/>
      <c r="K1237" s="64"/>
      <c r="L1237" s="62"/>
      <c r="M1237" s="223"/>
      <c r="N1237" s="43"/>
      <c r="O1237" s="43"/>
      <c r="P1237" s="43"/>
      <c r="Q1237" s="43"/>
      <c r="R1237" s="43"/>
      <c r="S1237" s="43"/>
      <c r="T1237" s="79"/>
      <c r="AT1237" s="25" t="s">
        <v>506</v>
      </c>
      <c r="AU1237" s="25" t="s">
        <v>93</v>
      </c>
    </row>
    <row r="1238" spans="2:65" s="12" customFormat="1">
      <c r="B1238" s="225"/>
      <c r="C1238" s="226"/>
      <c r="D1238" s="221" t="s">
        <v>513</v>
      </c>
      <c r="E1238" s="248" t="s">
        <v>23</v>
      </c>
      <c r="F1238" s="249" t="s">
        <v>1829</v>
      </c>
      <c r="G1238" s="226"/>
      <c r="H1238" s="250">
        <v>316.363</v>
      </c>
      <c r="I1238" s="231"/>
      <c r="J1238" s="226"/>
      <c r="K1238" s="226"/>
      <c r="L1238" s="232"/>
      <c r="M1238" s="233"/>
      <c r="N1238" s="234"/>
      <c r="O1238" s="234"/>
      <c r="P1238" s="234"/>
      <c r="Q1238" s="234"/>
      <c r="R1238" s="234"/>
      <c r="S1238" s="234"/>
      <c r="T1238" s="235"/>
      <c r="AT1238" s="236" t="s">
        <v>513</v>
      </c>
      <c r="AU1238" s="236" t="s">
        <v>93</v>
      </c>
      <c r="AV1238" s="12" t="s">
        <v>82</v>
      </c>
      <c r="AW1238" s="12" t="s">
        <v>36</v>
      </c>
      <c r="AX1238" s="12" t="s">
        <v>73</v>
      </c>
      <c r="AY1238" s="236" t="s">
        <v>492</v>
      </c>
    </row>
    <row r="1239" spans="2:65" s="12" customFormat="1">
      <c r="B1239" s="225"/>
      <c r="C1239" s="226"/>
      <c r="D1239" s="221" t="s">
        <v>513</v>
      </c>
      <c r="E1239" s="248" t="s">
        <v>23</v>
      </c>
      <c r="F1239" s="249" t="s">
        <v>1830</v>
      </c>
      <c r="G1239" s="226"/>
      <c r="H1239" s="250">
        <v>689.82500000000005</v>
      </c>
      <c r="I1239" s="231"/>
      <c r="J1239" s="226"/>
      <c r="K1239" s="226"/>
      <c r="L1239" s="232"/>
      <c r="M1239" s="233"/>
      <c r="N1239" s="234"/>
      <c r="O1239" s="234"/>
      <c r="P1239" s="234"/>
      <c r="Q1239" s="234"/>
      <c r="R1239" s="234"/>
      <c r="S1239" s="234"/>
      <c r="T1239" s="235"/>
      <c r="AT1239" s="236" t="s">
        <v>513</v>
      </c>
      <c r="AU1239" s="236" t="s">
        <v>93</v>
      </c>
      <c r="AV1239" s="12" t="s">
        <v>82</v>
      </c>
      <c r="AW1239" s="12" t="s">
        <v>36</v>
      </c>
      <c r="AX1239" s="12" t="s">
        <v>73</v>
      </c>
      <c r="AY1239" s="236" t="s">
        <v>492</v>
      </c>
    </row>
    <row r="1240" spans="2:65" s="12" customFormat="1">
      <c r="B1240" s="225"/>
      <c r="C1240" s="226"/>
      <c r="D1240" s="221" t="s">
        <v>513</v>
      </c>
      <c r="E1240" s="248" t="s">
        <v>23</v>
      </c>
      <c r="F1240" s="249" t="s">
        <v>1831</v>
      </c>
      <c r="G1240" s="226"/>
      <c r="H1240" s="250">
        <v>5.68</v>
      </c>
      <c r="I1240" s="231"/>
      <c r="J1240" s="226"/>
      <c r="K1240" s="226"/>
      <c r="L1240" s="232"/>
      <c r="M1240" s="233"/>
      <c r="N1240" s="234"/>
      <c r="O1240" s="234"/>
      <c r="P1240" s="234"/>
      <c r="Q1240" s="234"/>
      <c r="R1240" s="234"/>
      <c r="S1240" s="234"/>
      <c r="T1240" s="235"/>
      <c r="AT1240" s="236" t="s">
        <v>513</v>
      </c>
      <c r="AU1240" s="236" t="s">
        <v>93</v>
      </c>
      <c r="AV1240" s="12" t="s">
        <v>82</v>
      </c>
      <c r="AW1240" s="12" t="s">
        <v>36</v>
      </c>
      <c r="AX1240" s="12" t="s">
        <v>73</v>
      </c>
      <c r="AY1240" s="236" t="s">
        <v>492</v>
      </c>
    </row>
    <row r="1241" spans="2:65" s="14" customFormat="1">
      <c r="B1241" s="251"/>
      <c r="C1241" s="252"/>
      <c r="D1241" s="227" t="s">
        <v>513</v>
      </c>
      <c r="E1241" s="253" t="s">
        <v>23</v>
      </c>
      <c r="F1241" s="254" t="s">
        <v>560</v>
      </c>
      <c r="G1241" s="252"/>
      <c r="H1241" s="255">
        <v>1011.8680000000001</v>
      </c>
      <c r="I1241" s="256"/>
      <c r="J1241" s="252"/>
      <c r="K1241" s="252"/>
      <c r="L1241" s="257"/>
      <c r="M1241" s="258"/>
      <c r="N1241" s="259"/>
      <c r="O1241" s="259"/>
      <c r="P1241" s="259"/>
      <c r="Q1241" s="259"/>
      <c r="R1241" s="259"/>
      <c r="S1241" s="259"/>
      <c r="T1241" s="260"/>
      <c r="AT1241" s="261" t="s">
        <v>513</v>
      </c>
      <c r="AU1241" s="261" t="s">
        <v>93</v>
      </c>
      <c r="AV1241" s="14" t="s">
        <v>502</v>
      </c>
      <c r="AW1241" s="14" t="s">
        <v>36</v>
      </c>
      <c r="AX1241" s="14" t="s">
        <v>80</v>
      </c>
      <c r="AY1241" s="261" t="s">
        <v>492</v>
      </c>
    </row>
    <row r="1242" spans="2:65" s="1" customFormat="1" ht="25.5" customHeight="1">
      <c r="B1242" s="42"/>
      <c r="C1242" s="209" t="s">
        <v>332</v>
      </c>
      <c r="D1242" s="209" t="s">
        <v>498</v>
      </c>
      <c r="E1242" s="210" t="s">
        <v>1832</v>
      </c>
      <c r="F1242" s="211" t="s">
        <v>1833</v>
      </c>
      <c r="G1242" s="212" t="s">
        <v>180</v>
      </c>
      <c r="H1242" s="213">
        <v>104.848</v>
      </c>
      <c r="I1242" s="214"/>
      <c r="J1242" s="215">
        <f>ROUND(I1242*H1242,2)</f>
        <v>0</v>
      </c>
      <c r="K1242" s="211" t="s">
        <v>501</v>
      </c>
      <c r="L1242" s="62"/>
      <c r="M1242" s="216" t="s">
        <v>23</v>
      </c>
      <c r="N1242" s="217" t="s">
        <v>44</v>
      </c>
      <c r="O1242" s="43"/>
      <c r="P1242" s="218">
        <f>O1242*H1242</f>
        <v>0</v>
      </c>
      <c r="Q1242" s="218">
        <v>8.2500000000000004E-3</v>
      </c>
      <c r="R1242" s="218">
        <f>Q1242*H1242</f>
        <v>0.86499599999999999</v>
      </c>
      <c r="S1242" s="218">
        <v>0</v>
      </c>
      <c r="T1242" s="219">
        <f>S1242*H1242</f>
        <v>0</v>
      </c>
      <c r="AR1242" s="25" t="s">
        <v>502</v>
      </c>
      <c r="AT1242" s="25" t="s">
        <v>498</v>
      </c>
      <c r="AU1242" s="25" t="s">
        <v>93</v>
      </c>
      <c r="AY1242" s="25" t="s">
        <v>492</v>
      </c>
      <c r="BE1242" s="220">
        <f>IF(N1242="základní",J1242,0)</f>
        <v>0</v>
      </c>
      <c r="BF1242" s="220">
        <f>IF(N1242="snížená",J1242,0)</f>
        <v>0</v>
      </c>
      <c r="BG1242" s="220">
        <f>IF(N1242="zákl. přenesená",J1242,0)</f>
        <v>0</v>
      </c>
      <c r="BH1242" s="220">
        <f>IF(N1242="sníž. přenesená",J1242,0)</f>
        <v>0</v>
      </c>
      <c r="BI1242" s="220">
        <f>IF(N1242="nulová",J1242,0)</f>
        <v>0</v>
      </c>
      <c r="BJ1242" s="25" t="s">
        <v>80</v>
      </c>
      <c r="BK1242" s="220">
        <f>ROUND(I1242*H1242,2)</f>
        <v>0</v>
      </c>
      <c r="BL1242" s="25" t="s">
        <v>502</v>
      </c>
      <c r="BM1242" s="25" t="s">
        <v>1834</v>
      </c>
    </row>
    <row r="1243" spans="2:65" s="1" customFormat="1" ht="24">
      <c r="B1243" s="42"/>
      <c r="C1243" s="64"/>
      <c r="D1243" s="221" t="s">
        <v>506</v>
      </c>
      <c r="E1243" s="64"/>
      <c r="F1243" s="222" t="s">
        <v>1835</v>
      </c>
      <c r="G1243" s="64"/>
      <c r="H1243" s="64"/>
      <c r="I1243" s="177"/>
      <c r="J1243" s="64"/>
      <c r="K1243" s="64"/>
      <c r="L1243" s="62"/>
      <c r="M1243" s="223"/>
      <c r="N1243" s="43"/>
      <c r="O1243" s="43"/>
      <c r="P1243" s="43"/>
      <c r="Q1243" s="43"/>
      <c r="R1243" s="43"/>
      <c r="S1243" s="43"/>
      <c r="T1243" s="79"/>
      <c r="AT1243" s="25" t="s">
        <v>506</v>
      </c>
      <c r="AU1243" s="25" t="s">
        <v>93</v>
      </c>
    </row>
    <row r="1244" spans="2:65" s="1" customFormat="1" ht="156">
      <c r="B1244" s="42"/>
      <c r="C1244" s="64"/>
      <c r="D1244" s="221" t="s">
        <v>509</v>
      </c>
      <c r="E1244" s="64"/>
      <c r="F1244" s="224" t="s">
        <v>1836</v>
      </c>
      <c r="G1244" s="64"/>
      <c r="H1244" s="64"/>
      <c r="I1244" s="177"/>
      <c r="J1244" s="64"/>
      <c r="K1244" s="64"/>
      <c r="L1244" s="62"/>
      <c r="M1244" s="223"/>
      <c r="N1244" s="43"/>
      <c r="O1244" s="43"/>
      <c r="P1244" s="43"/>
      <c r="Q1244" s="43"/>
      <c r="R1244" s="43"/>
      <c r="S1244" s="43"/>
      <c r="T1244" s="79"/>
      <c r="AT1244" s="25" t="s">
        <v>509</v>
      </c>
      <c r="AU1244" s="25" t="s">
        <v>93</v>
      </c>
    </row>
    <row r="1245" spans="2:65" s="12" customFormat="1">
      <c r="B1245" s="225"/>
      <c r="C1245" s="226"/>
      <c r="D1245" s="227" t="s">
        <v>513</v>
      </c>
      <c r="E1245" s="228" t="s">
        <v>23</v>
      </c>
      <c r="F1245" s="229" t="s">
        <v>465</v>
      </c>
      <c r="G1245" s="226"/>
      <c r="H1245" s="230">
        <v>104.848</v>
      </c>
      <c r="I1245" s="231"/>
      <c r="J1245" s="226"/>
      <c r="K1245" s="226"/>
      <c r="L1245" s="232"/>
      <c r="M1245" s="233"/>
      <c r="N1245" s="234"/>
      <c r="O1245" s="234"/>
      <c r="P1245" s="234"/>
      <c r="Q1245" s="234"/>
      <c r="R1245" s="234"/>
      <c r="S1245" s="234"/>
      <c r="T1245" s="235"/>
      <c r="AT1245" s="236" t="s">
        <v>513</v>
      </c>
      <c r="AU1245" s="236" t="s">
        <v>93</v>
      </c>
      <c r="AV1245" s="12" t="s">
        <v>82</v>
      </c>
      <c r="AW1245" s="12" t="s">
        <v>36</v>
      </c>
      <c r="AX1245" s="12" t="s">
        <v>80</v>
      </c>
      <c r="AY1245" s="236" t="s">
        <v>492</v>
      </c>
    </row>
    <row r="1246" spans="2:65" s="1" customFormat="1" ht="38.25" customHeight="1">
      <c r="B1246" s="42"/>
      <c r="C1246" s="278" t="s">
        <v>1837</v>
      </c>
      <c r="D1246" s="278" t="s">
        <v>1110</v>
      </c>
      <c r="E1246" s="279" t="s">
        <v>1838</v>
      </c>
      <c r="F1246" s="280" t="s">
        <v>1839</v>
      </c>
      <c r="G1246" s="281" t="s">
        <v>180</v>
      </c>
      <c r="H1246" s="282">
        <v>110.09</v>
      </c>
      <c r="I1246" s="283"/>
      <c r="J1246" s="284">
        <f>ROUND(I1246*H1246,2)</f>
        <v>0</v>
      </c>
      <c r="K1246" s="280" t="s">
        <v>23</v>
      </c>
      <c r="L1246" s="285"/>
      <c r="M1246" s="286" t="s">
        <v>23</v>
      </c>
      <c r="N1246" s="287" t="s">
        <v>44</v>
      </c>
      <c r="O1246" s="43"/>
      <c r="P1246" s="218">
        <f>O1246*H1246</f>
        <v>0</v>
      </c>
      <c r="Q1246" s="218">
        <v>6.8000000000000005E-4</v>
      </c>
      <c r="R1246" s="218">
        <f>Q1246*H1246</f>
        <v>7.4861200000000003E-2</v>
      </c>
      <c r="S1246" s="218">
        <v>0</v>
      </c>
      <c r="T1246" s="219">
        <f>S1246*H1246</f>
        <v>0</v>
      </c>
      <c r="AR1246" s="25" t="s">
        <v>604</v>
      </c>
      <c r="AT1246" s="25" t="s">
        <v>1110</v>
      </c>
      <c r="AU1246" s="25" t="s">
        <v>93</v>
      </c>
      <c r="AY1246" s="25" t="s">
        <v>492</v>
      </c>
      <c r="BE1246" s="220">
        <f>IF(N1246="základní",J1246,0)</f>
        <v>0</v>
      </c>
      <c r="BF1246" s="220">
        <f>IF(N1246="snížená",J1246,0)</f>
        <v>0</v>
      </c>
      <c r="BG1246" s="220">
        <f>IF(N1246="zákl. přenesená",J1246,0)</f>
        <v>0</v>
      </c>
      <c r="BH1246" s="220">
        <f>IF(N1246="sníž. přenesená",J1246,0)</f>
        <v>0</v>
      </c>
      <c r="BI1246" s="220">
        <f>IF(N1246="nulová",J1246,0)</f>
        <v>0</v>
      </c>
      <c r="BJ1246" s="25" t="s">
        <v>80</v>
      </c>
      <c r="BK1246" s="220">
        <f>ROUND(I1246*H1246,2)</f>
        <v>0</v>
      </c>
      <c r="BL1246" s="25" t="s">
        <v>502</v>
      </c>
      <c r="BM1246" s="25" t="s">
        <v>1840</v>
      </c>
    </row>
    <row r="1247" spans="2:65" s="1" customFormat="1" ht="24">
      <c r="B1247" s="42"/>
      <c r="C1247" s="64"/>
      <c r="D1247" s="221" t="s">
        <v>506</v>
      </c>
      <c r="E1247" s="64"/>
      <c r="F1247" s="222" t="s">
        <v>1839</v>
      </c>
      <c r="G1247" s="64"/>
      <c r="H1247" s="64"/>
      <c r="I1247" s="177"/>
      <c r="J1247" s="64"/>
      <c r="K1247" s="64"/>
      <c r="L1247" s="62"/>
      <c r="M1247" s="223"/>
      <c r="N1247" s="43"/>
      <c r="O1247" s="43"/>
      <c r="P1247" s="43"/>
      <c r="Q1247" s="43"/>
      <c r="R1247" s="43"/>
      <c r="S1247" s="43"/>
      <c r="T1247" s="79"/>
      <c r="AT1247" s="25" t="s">
        <v>506</v>
      </c>
      <c r="AU1247" s="25" t="s">
        <v>93</v>
      </c>
    </row>
    <row r="1248" spans="2:65" s="12" customFormat="1">
      <c r="B1248" s="225"/>
      <c r="C1248" s="226"/>
      <c r="D1248" s="221" t="s">
        <v>513</v>
      </c>
      <c r="E1248" s="248" t="s">
        <v>23</v>
      </c>
      <c r="F1248" s="249" t="s">
        <v>465</v>
      </c>
      <c r="G1248" s="226"/>
      <c r="H1248" s="250">
        <v>104.848</v>
      </c>
      <c r="I1248" s="231"/>
      <c r="J1248" s="226"/>
      <c r="K1248" s="226"/>
      <c r="L1248" s="232"/>
      <c r="M1248" s="233"/>
      <c r="N1248" s="234"/>
      <c r="O1248" s="234"/>
      <c r="P1248" s="234"/>
      <c r="Q1248" s="234"/>
      <c r="R1248" s="234"/>
      <c r="S1248" s="234"/>
      <c r="T1248" s="235"/>
      <c r="AT1248" s="236" t="s">
        <v>513</v>
      </c>
      <c r="AU1248" s="236" t="s">
        <v>93</v>
      </c>
      <c r="AV1248" s="12" t="s">
        <v>82</v>
      </c>
      <c r="AW1248" s="12" t="s">
        <v>36</v>
      </c>
      <c r="AX1248" s="12" t="s">
        <v>80</v>
      </c>
      <c r="AY1248" s="236" t="s">
        <v>492</v>
      </c>
    </row>
    <row r="1249" spans="2:65" s="12" customFormat="1">
      <c r="B1249" s="225"/>
      <c r="C1249" s="226"/>
      <c r="D1249" s="227" t="s">
        <v>513</v>
      </c>
      <c r="E1249" s="226"/>
      <c r="F1249" s="229" t="s">
        <v>1841</v>
      </c>
      <c r="G1249" s="226"/>
      <c r="H1249" s="230">
        <v>110.09</v>
      </c>
      <c r="I1249" s="231"/>
      <c r="J1249" s="226"/>
      <c r="K1249" s="226"/>
      <c r="L1249" s="232"/>
      <c r="M1249" s="233"/>
      <c r="N1249" s="234"/>
      <c r="O1249" s="234"/>
      <c r="P1249" s="234"/>
      <c r="Q1249" s="234"/>
      <c r="R1249" s="234"/>
      <c r="S1249" s="234"/>
      <c r="T1249" s="235"/>
      <c r="AT1249" s="236" t="s">
        <v>513</v>
      </c>
      <c r="AU1249" s="236" t="s">
        <v>93</v>
      </c>
      <c r="AV1249" s="12" t="s">
        <v>82</v>
      </c>
      <c r="AW1249" s="12" t="s">
        <v>6</v>
      </c>
      <c r="AX1249" s="12" t="s">
        <v>80</v>
      </c>
      <c r="AY1249" s="236" t="s">
        <v>492</v>
      </c>
    </row>
    <row r="1250" spans="2:65" s="1" customFormat="1" ht="25.5" customHeight="1">
      <c r="B1250" s="42"/>
      <c r="C1250" s="209" t="s">
        <v>1842</v>
      </c>
      <c r="D1250" s="209" t="s">
        <v>498</v>
      </c>
      <c r="E1250" s="210" t="s">
        <v>1843</v>
      </c>
      <c r="F1250" s="211" t="s">
        <v>1844</v>
      </c>
      <c r="G1250" s="212" t="s">
        <v>180</v>
      </c>
      <c r="H1250" s="213">
        <v>119.28700000000001</v>
      </c>
      <c r="I1250" s="214"/>
      <c r="J1250" s="215">
        <f>ROUND(I1250*H1250,2)</f>
        <v>0</v>
      </c>
      <c r="K1250" s="211" t="s">
        <v>501</v>
      </c>
      <c r="L1250" s="62"/>
      <c r="M1250" s="216" t="s">
        <v>23</v>
      </c>
      <c r="N1250" s="217" t="s">
        <v>44</v>
      </c>
      <c r="O1250" s="43"/>
      <c r="P1250" s="218">
        <f>O1250*H1250</f>
        <v>0</v>
      </c>
      <c r="Q1250" s="218">
        <v>8.2500000000000004E-3</v>
      </c>
      <c r="R1250" s="218">
        <f>Q1250*H1250</f>
        <v>0.98411775000000012</v>
      </c>
      <c r="S1250" s="218">
        <v>0</v>
      </c>
      <c r="T1250" s="219">
        <f>S1250*H1250</f>
        <v>0</v>
      </c>
      <c r="AR1250" s="25" t="s">
        <v>502</v>
      </c>
      <c r="AT1250" s="25" t="s">
        <v>498</v>
      </c>
      <c r="AU1250" s="25" t="s">
        <v>93</v>
      </c>
      <c r="AY1250" s="25" t="s">
        <v>492</v>
      </c>
      <c r="BE1250" s="220">
        <f>IF(N1250="základní",J1250,0)</f>
        <v>0</v>
      </c>
      <c r="BF1250" s="220">
        <f>IF(N1250="snížená",J1250,0)</f>
        <v>0</v>
      </c>
      <c r="BG1250" s="220">
        <f>IF(N1250="zákl. přenesená",J1250,0)</f>
        <v>0</v>
      </c>
      <c r="BH1250" s="220">
        <f>IF(N1250="sníž. přenesená",J1250,0)</f>
        <v>0</v>
      </c>
      <c r="BI1250" s="220">
        <f>IF(N1250="nulová",J1250,0)</f>
        <v>0</v>
      </c>
      <c r="BJ1250" s="25" t="s">
        <v>80</v>
      </c>
      <c r="BK1250" s="220">
        <f>ROUND(I1250*H1250,2)</f>
        <v>0</v>
      </c>
      <c r="BL1250" s="25" t="s">
        <v>502</v>
      </c>
      <c r="BM1250" s="25" t="s">
        <v>1845</v>
      </c>
    </row>
    <row r="1251" spans="2:65" s="1" customFormat="1" ht="24">
      <c r="B1251" s="42"/>
      <c r="C1251" s="64"/>
      <c r="D1251" s="221" t="s">
        <v>506</v>
      </c>
      <c r="E1251" s="64"/>
      <c r="F1251" s="222" t="s">
        <v>1846</v>
      </c>
      <c r="G1251" s="64"/>
      <c r="H1251" s="64"/>
      <c r="I1251" s="177"/>
      <c r="J1251" s="64"/>
      <c r="K1251" s="64"/>
      <c r="L1251" s="62"/>
      <c r="M1251" s="223"/>
      <c r="N1251" s="43"/>
      <c r="O1251" s="43"/>
      <c r="P1251" s="43"/>
      <c r="Q1251" s="43"/>
      <c r="R1251" s="43"/>
      <c r="S1251" s="43"/>
      <c r="T1251" s="79"/>
      <c r="AT1251" s="25" t="s">
        <v>506</v>
      </c>
      <c r="AU1251" s="25" t="s">
        <v>93</v>
      </c>
    </row>
    <row r="1252" spans="2:65" s="1" customFormat="1" ht="156">
      <c r="B1252" s="42"/>
      <c r="C1252" s="64"/>
      <c r="D1252" s="221" t="s">
        <v>509</v>
      </c>
      <c r="E1252" s="64"/>
      <c r="F1252" s="224" t="s">
        <v>1836</v>
      </c>
      <c r="G1252" s="64"/>
      <c r="H1252" s="64"/>
      <c r="I1252" s="177"/>
      <c r="J1252" s="64"/>
      <c r="K1252" s="64"/>
      <c r="L1252" s="62"/>
      <c r="M1252" s="223"/>
      <c r="N1252" s="43"/>
      <c r="O1252" s="43"/>
      <c r="P1252" s="43"/>
      <c r="Q1252" s="43"/>
      <c r="R1252" s="43"/>
      <c r="S1252" s="43"/>
      <c r="T1252" s="79"/>
      <c r="AT1252" s="25" t="s">
        <v>509</v>
      </c>
      <c r="AU1252" s="25" t="s">
        <v>93</v>
      </c>
    </row>
    <row r="1253" spans="2:65" s="12" customFormat="1">
      <c r="B1253" s="225"/>
      <c r="C1253" s="226"/>
      <c r="D1253" s="221" t="s">
        <v>513</v>
      </c>
      <c r="E1253" s="248" t="s">
        <v>346</v>
      </c>
      <c r="F1253" s="249" t="s">
        <v>1847</v>
      </c>
      <c r="G1253" s="226"/>
      <c r="H1253" s="250">
        <v>75.927000000000007</v>
      </c>
      <c r="I1253" s="231"/>
      <c r="J1253" s="226"/>
      <c r="K1253" s="226"/>
      <c r="L1253" s="232"/>
      <c r="M1253" s="233"/>
      <c r="N1253" s="234"/>
      <c r="O1253" s="234"/>
      <c r="P1253" s="234"/>
      <c r="Q1253" s="234"/>
      <c r="R1253" s="234"/>
      <c r="S1253" s="234"/>
      <c r="T1253" s="235"/>
      <c r="AT1253" s="236" t="s">
        <v>513</v>
      </c>
      <c r="AU1253" s="236" t="s">
        <v>93</v>
      </c>
      <c r="AV1253" s="12" t="s">
        <v>82</v>
      </c>
      <c r="AW1253" s="12" t="s">
        <v>36</v>
      </c>
      <c r="AX1253" s="12" t="s">
        <v>73</v>
      </c>
      <c r="AY1253" s="236" t="s">
        <v>492</v>
      </c>
    </row>
    <row r="1254" spans="2:65" s="12" customFormat="1">
      <c r="B1254" s="225"/>
      <c r="C1254" s="226"/>
      <c r="D1254" s="221" t="s">
        <v>513</v>
      </c>
      <c r="E1254" s="248" t="s">
        <v>23</v>
      </c>
      <c r="F1254" s="249" t="s">
        <v>457</v>
      </c>
      <c r="G1254" s="226"/>
      <c r="H1254" s="250">
        <v>43.36</v>
      </c>
      <c r="I1254" s="231"/>
      <c r="J1254" s="226"/>
      <c r="K1254" s="226"/>
      <c r="L1254" s="232"/>
      <c r="M1254" s="233"/>
      <c r="N1254" s="234"/>
      <c r="O1254" s="234"/>
      <c r="P1254" s="234"/>
      <c r="Q1254" s="234"/>
      <c r="R1254" s="234"/>
      <c r="S1254" s="234"/>
      <c r="T1254" s="235"/>
      <c r="AT1254" s="236" t="s">
        <v>513</v>
      </c>
      <c r="AU1254" s="236" t="s">
        <v>93</v>
      </c>
      <c r="AV1254" s="12" t="s">
        <v>82</v>
      </c>
      <c r="AW1254" s="12" t="s">
        <v>36</v>
      </c>
      <c r="AX1254" s="12" t="s">
        <v>73</v>
      </c>
      <c r="AY1254" s="236" t="s">
        <v>492</v>
      </c>
    </row>
    <row r="1255" spans="2:65" s="14" customFormat="1">
      <c r="B1255" s="251"/>
      <c r="C1255" s="252"/>
      <c r="D1255" s="227" t="s">
        <v>513</v>
      </c>
      <c r="E1255" s="253" t="s">
        <v>23</v>
      </c>
      <c r="F1255" s="254" t="s">
        <v>560</v>
      </c>
      <c r="G1255" s="252"/>
      <c r="H1255" s="255">
        <v>119.28700000000001</v>
      </c>
      <c r="I1255" s="256"/>
      <c r="J1255" s="252"/>
      <c r="K1255" s="252"/>
      <c r="L1255" s="257"/>
      <c r="M1255" s="258"/>
      <c r="N1255" s="259"/>
      <c r="O1255" s="259"/>
      <c r="P1255" s="259"/>
      <c r="Q1255" s="259"/>
      <c r="R1255" s="259"/>
      <c r="S1255" s="259"/>
      <c r="T1255" s="260"/>
      <c r="AT1255" s="261" t="s">
        <v>513</v>
      </c>
      <c r="AU1255" s="261" t="s">
        <v>93</v>
      </c>
      <c r="AV1255" s="14" t="s">
        <v>502</v>
      </c>
      <c r="AW1255" s="14" t="s">
        <v>36</v>
      </c>
      <c r="AX1255" s="14" t="s">
        <v>80</v>
      </c>
      <c r="AY1255" s="261" t="s">
        <v>492</v>
      </c>
    </row>
    <row r="1256" spans="2:65" s="1" customFormat="1" ht="25.5" customHeight="1">
      <c r="B1256" s="42"/>
      <c r="C1256" s="278" t="s">
        <v>1848</v>
      </c>
      <c r="D1256" s="278" t="s">
        <v>1110</v>
      </c>
      <c r="E1256" s="279" t="s">
        <v>1849</v>
      </c>
      <c r="F1256" s="280" t="s">
        <v>1850</v>
      </c>
      <c r="G1256" s="281" t="s">
        <v>180</v>
      </c>
      <c r="H1256" s="282">
        <v>45.527999999999999</v>
      </c>
      <c r="I1256" s="283"/>
      <c r="J1256" s="284">
        <f>ROUND(I1256*H1256,2)</f>
        <v>0</v>
      </c>
      <c r="K1256" s="280" t="s">
        <v>501</v>
      </c>
      <c r="L1256" s="285"/>
      <c r="M1256" s="286" t="s">
        <v>23</v>
      </c>
      <c r="N1256" s="287" t="s">
        <v>44</v>
      </c>
      <c r="O1256" s="43"/>
      <c r="P1256" s="218">
        <f>O1256*H1256</f>
        <v>0</v>
      </c>
      <c r="Q1256" s="218">
        <v>1.75E-3</v>
      </c>
      <c r="R1256" s="218">
        <f>Q1256*H1256</f>
        <v>7.9673999999999995E-2</v>
      </c>
      <c r="S1256" s="218">
        <v>0</v>
      </c>
      <c r="T1256" s="219">
        <f>S1256*H1256</f>
        <v>0</v>
      </c>
      <c r="AR1256" s="25" t="s">
        <v>604</v>
      </c>
      <c r="AT1256" s="25" t="s">
        <v>1110</v>
      </c>
      <c r="AU1256" s="25" t="s">
        <v>93</v>
      </c>
      <c r="AY1256" s="25" t="s">
        <v>492</v>
      </c>
      <c r="BE1256" s="220">
        <f>IF(N1256="základní",J1256,0)</f>
        <v>0</v>
      </c>
      <c r="BF1256" s="220">
        <f>IF(N1256="snížená",J1256,0)</f>
        <v>0</v>
      </c>
      <c r="BG1256" s="220">
        <f>IF(N1256="zákl. přenesená",J1256,0)</f>
        <v>0</v>
      </c>
      <c r="BH1256" s="220">
        <f>IF(N1256="sníž. přenesená",J1256,0)</f>
        <v>0</v>
      </c>
      <c r="BI1256" s="220">
        <f>IF(N1256="nulová",J1256,0)</f>
        <v>0</v>
      </c>
      <c r="BJ1256" s="25" t="s">
        <v>80</v>
      </c>
      <c r="BK1256" s="220">
        <f>ROUND(I1256*H1256,2)</f>
        <v>0</v>
      </c>
      <c r="BL1256" s="25" t="s">
        <v>502</v>
      </c>
      <c r="BM1256" s="25" t="s">
        <v>1851</v>
      </c>
    </row>
    <row r="1257" spans="2:65" s="1" customFormat="1" ht="24">
      <c r="B1257" s="42"/>
      <c r="C1257" s="64"/>
      <c r="D1257" s="221" t="s">
        <v>506</v>
      </c>
      <c r="E1257" s="64"/>
      <c r="F1257" s="222" t="s">
        <v>1850</v>
      </c>
      <c r="G1257" s="64"/>
      <c r="H1257" s="64"/>
      <c r="I1257" s="177"/>
      <c r="J1257" s="64"/>
      <c r="K1257" s="64"/>
      <c r="L1257" s="62"/>
      <c r="M1257" s="223"/>
      <c r="N1257" s="43"/>
      <c r="O1257" s="43"/>
      <c r="P1257" s="43"/>
      <c r="Q1257" s="43"/>
      <c r="R1257" s="43"/>
      <c r="S1257" s="43"/>
      <c r="T1257" s="79"/>
      <c r="AT1257" s="25" t="s">
        <v>506</v>
      </c>
      <c r="AU1257" s="25" t="s">
        <v>93</v>
      </c>
    </row>
    <row r="1258" spans="2:65" s="12" customFormat="1">
      <c r="B1258" s="225"/>
      <c r="C1258" s="226"/>
      <c r="D1258" s="221" t="s">
        <v>513</v>
      </c>
      <c r="E1258" s="248" t="s">
        <v>23</v>
      </c>
      <c r="F1258" s="249" t="s">
        <v>457</v>
      </c>
      <c r="G1258" s="226"/>
      <c r="H1258" s="250">
        <v>43.36</v>
      </c>
      <c r="I1258" s="231"/>
      <c r="J1258" s="226"/>
      <c r="K1258" s="226"/>
      <c r="L1258" s="232"/>
      <c r="M1258" s="233"/>
      <c r="N1258" s="234"/>
      <c r="O1258" s="234"/>
      <c r="P1258" s="234"/>
      <c r="Q1258" s="234"/>
      <c r="R1258" s="234"/>
      <c r="S1258" s="234"/>
      <c r="T1258" s="235"/>
      <c r="AT1258" s="236" t="s">
        <v>513</v>
      </c>
      <c r="AU1258" s="236" t="s">
        <v>93</v>
      </c>
      <c r="AV1258" s="12" t="s">
        <v>82</v>
      </c>
      <c r="AW1258" s="12" t="s">
        <v>36</v>
      </c>
      <c r="AX1258" s="12" t="s">
        <v>80</v>
      </c>
      <c r="AY1258" s="236" t="s">
        <v>492</v>
      </c>
    </row>
    <row r="1259" spans="2:65" s="12" customFormat="1">
      <c r="B1259" s="225"/>
      <c r="C1259" s="226"/>
      <c r="D1259" s="227" t="s">
        <v>513</v>
      </c>
      <c r="E1259" s="226"/>
      <c r="F1259" s="229" t="s">
        <v>1852</v>
      </c>
      <c r="G1259" s="226"/>
      <c r="H1259" s="230">
        <v>45.527999999999999</v>
      </c>
      <c r="I1259" s="231"/>
      <c r="J1259" s="226"/>
      <c r="K1259" s="226"/>
      <c r="L1259" s="232"/>
      <c r="M1259" s="233"/>
      <c r="N1259" s="234"/>
      <c r="O1259" s="234"/>
      <c r="P1259" s="234"/>
      <c r="Q1259" s="234"/>
      <c r="R1259" s="234"/>
      <c r="S1259" s="234"/>
      <c r="T1259" s="235"/>
      <c r="AT1259" s="236" t="s">
        <v>513</v>
      </c>
      <c r="AU1259" s="236" t="s">
        <v>93</v>
      </c>
      <c r="AV1259" s="12" t="s">
        <v>82</v>
      </c>
      <c r="AW1259" s="12" t="s">
        <v>6</v>
      </c>
      <c r="AX1259" s="12" t="s">
        <v>80</v>
      </c>
      <c r="AY1259" s="236" t="s">
        <v>492</v>
      </c>
    </row>
    <row r="1260" spans="2:65" s="1" customFormat="1" ht="25.5" customHeight="1">
      <c r="B1260" s="42"/>
      <c r="C1260" s="278" t="s">
        <v>1853</v>
      </c>
      <c r="D1260" s="278" t="s">
        <v>1110</v>
      </c>
      <c r="E1260" s="279" t="s">
        <v>1854</v>
      </c>
      <c r="F1260" s="280" t="s">
        <v>1855</v>
      </c>
      <c r="G1260" s="281" t="s">
        <v>180</v>
      </c>
      <c r="H1260" s="282">
        <v>79.722999999999999</v>
      </c>
      <c r="I1260" s="283"/>
      <c r="J1260" s="284">
        <f>ROUND(I1260*H1260,2)</f>
        <v>0</v>
      </c>
      <c r="K1260" s="280" t="s">
        <v>501</v>
      </c>
      <c r="L1260" s="285"/>
      <c r="M1260" s="286" t="s">
        <v>23</v>
      </c>
      <c r="N1260" s="287" t="s">
        <v>44</v>
      </c>
      <c r="O1260" s="43"/>
      <c r="P1260" s="218">
        <f>O1260*H1260</f>
        <v>0</v>
      </c>
      <c r="Q1260" s="218">
        <v>2.8E-3</v>
      </c>
      <c r="R1260" s="218">
        <f>Q1260*H1260</f>
        <v>0.22322439999999999</v>
      </c>
      <c r="S1260" s="218">
        <v>0</v>
      </c>
      <c r="T1260" s="219">
        <f>S1260*H1260</f>
        <v>0</v>
      </c>
      <c r="AR1260" s="25" t="s">
        <v>604</v>
      </c>
      <c r="AT1260" s="25" t="s">
        <v>1110</v>
      </c>
      <c r="AU1260" s="25" t="s">
        <v>93</v>
      </c>
      <c r="AY1260" s="25" t="s">
        <v>492</v>
      </c>
      <c r="BE1260" s="220">
        <f>IF(N1260="základní",J1260,0)</f>
        <v>0</v>
      </c>
      <c r="BF1260" s="220">
        <f>IF(N1260="snížená",J1260,0)</f>
        <v>0</v>
      </c>
      <c r="BG1260" s="220">
        <f>IF(N1260="zákl. přenesená",J1260,0)</f>
        <v>0</v>
      </c>
      <c r="BH1260" s="220">
        <f>IF(N1260="sníž. přenesená",J1260,0)</f>
        <v>0</v>
      </c>
      <c r="BI1260" s="220">
        <f>IF(N1260="nulová",J1260,0)</f>
        <v>0</v>
      </c>
      <c r="BJ1260" s="25" t="s">
        <v>80</v>
      </c>
      <c r="BK1260" s="220">
        <f>ROUND(I1260*H1260,2)</f>
        <v>0</v>
      </c>
      <c r="BL1260" s="25" t="s">
        <v>502</v>
      </c>
      <c r="BM1260" s="25" t="s">
        <v>1856</v>
      </c>
    </row>
    <row r="1261" spans="2:65" s="1" customFormat="1" ht="24">
      <c r="B1261" s="42"/>
      <c r="C1261" s="64"/>
      <c r="D1261" s="221" t="s">
        <v>506</v>
      </c>
      <c r="E1261" s="64"/>
      <c r="F1261" s="222" t="s">
        <v>1855</v>
      </c>
      <c r="G1261" s="64"/>
      <c r="H1261" s="64"/>
      <c r="I1261" s="177"/>
      <c r="J1261" s="64"/>
      <c r="K1261" s="64"/>
      <c r="L1261" s="62"/>
      <c r="M1261" s="223"/>
      <c r="N1261" s="43"/>
      <c r="O1261" s="43"/>
      <c r="P1261" s="43"/>
      <c r="Q1261" s="43"/>
      <c r="R1261" s="43"/>
      <c r="S1261" s="43"/>
      <c r="T1261" s="79"/>
      <c r="AT1261" s="25" t="s">
        <v>506</v>
      </c>
      <c r="AU1261" s="25" t="s">
        <v>93</v>
      </c>
    </row>
    <row r="1262" spans="2:65" s="12" customFormat="1">
      <c r="B1262" s="225"/>
      <c r="C1262" s="226"/>
      <c r="D1262" s="221" t="s">
        <v>513</v>
      </c>
      <c r="E1262" s="248" t="s">
        <v>23</v>
      </c>
      <c r="F1262" s="249" t="s">
        <v>346</v>
      </c>
      <c r="G1262" s="226"/>
      <c r="H1262" s="250">
        <v>75.927000000000007</v>
      </c>
      <c r="I1262" s="231"/>
      <c r="J1262" s="226"/>
      <c r="K1262" s="226"/>
      <c r="L1262" s="232"/>
      <c r="M1262" s="233"/>
      <c r="N1262" s="234"/>
      <c r="O1262" s="234"/>
      <c r="P1262" s="234"/>
      <c r="Q1262" s="234"/>
      <c r="R1262" s="234"/>
      <c r="S1262" s="234"/>
      <c r="T1262" s="235"/>
      <c r="AT1262" s="236" t="s">
        <v>513</v>
      </c>
      <c r="AU1262" s="236" t="s">
        <v>93</v>
      </c>
      <c r="AV1262" s="12" t="s">
        <v>82</v>
      </c>
      <c r="AW1262" s="12" t="s">
        <v>36</v>
      </c>
      <c r="AX1262" s="12" t="s">
        <v>80</v>
      </c>
      <c r="AY1262" s="236" t="s">
        <v>492</v>
      </c>
    </row>
    <row r="1263" spans="2:65" s="12" customFormat="1">
      <c r="B1263" s="225"/>
      <c r="C1263" s="226"/>
      <c r="D1263" s="227" t="s">
        <v>513</v>
      </c>
      <c r="E1263" s="226"/>
      <c r="F1263" s="229" t="s">
        <v>1857</v>
      </c>
      <c r="G1263" s="226"/>
      <c r="H1263" s="230">
        <v>79.722999999999999</v>
      </c>
      <c r="I1263" s="231"/>
      <c r="J1263" s="226"/>
      <c r="K1263" s="226"/>
      <c r="L1263" s="232"/>
      <c r="M1263" s="233"/>
      <c r="N1263" s="234"/>
      <c r="O1263" s="234"/>
      <c r="P1263" s="234"/>
      <c r="Q1263" s="234"/>
      <c r="R1263" s="234"/>
      <c r="S1263" s="234"/>
      <c r="T1263" s="235"/>
      <c r="AT1263" s="236" t="s">
        <v>513</v>
      </c>
      <c r="AU1263" s="236" t="s">
        <v>93</v>
      </c>
      <c r="AV1263" s="12" t="s">
        <v>82</v>
      </c>
      <c r="AW1263" s="12" t="s">
        <v>6</v>
      </c>
      <c r="AX1263" s="12" t="s">
        <v>80</v>
      </c>
      <c r="AY1263" s="236" t="s">
        <v>492</v>
      </c>
    </row>
    <row r="1264" spans="2:65" s="1" customFormat="1" ht="25.5" customHeight="1">
      <c r="B1264" s="42"/>
      <c r="C1264" s="209" t="s">
        <v>1858</v>
      </c>
      <c r="D1264" s="209" t="s">
        <v>498</v>
      </c>
      <c r="E1264" s="210" t="s">
        <v>1859</v>
      </c>
      <c r="F1264" s="211" t="s">
        <v>1860</v>
      </c>
      <c r="G1264" s="212" t="s">
        <v>180</v>
      </c>
      <c r="H1264" s="213">
        <v>754.73400000000004</v>
      </c>
      <c r="I1264" s="214"/>
      <c r="J1264" s="215">
        <f>ROUND(I1264*H1264,2)</f>
        <v>0</v>
      </c>
      <c r="K1264" s="211" t="s">
        <v>501</v>
      </c>
      <c r="L1264" s="62"/>
      <c r="M1264" s="216" t="s">
        <v>23</v>
      </c>
      <c r="N1264" s="217" t="s">
        <v>44</v>
      </c>
      <c r="O1264" s="43"/>
      <c r="P1264" s="218">
        <f>O1264*H1264</f>
        <v>0</v>
      </c>
      <c r="Q1264" s="218">
        <v>8.5000000000000006E-3</v>
      </c>
      <c r="R1264" s="218">
        <f>Q1264*H1264</f>
        <v>6.4152390000000006</v>
      </c>
      <c r="S1264" s="218">
        <v>0</v>
      </c>
      <c r="T1264" s="219">
        <f>S1264*H1264</f>
        <v>0</v>
      </c>
      <c r="AR1264" s="25" t="s">
        <v>502</v>
      </c>
      <c r="AT1264" s="25" t="s">
        <v>498</v>
      </c>
      <c r="AU1264" s="25" t="s">
        <v>93</v>
      </c>
      <c r="AY1264" s="25" t="s">
        <v>492</v>
      </c>
      <c r="BE1264" s="220">
        <f>IF(N1264="základní",J1264,0)</f>
        <v>0</v>
      </c>
      <c r="BF1264" s="220">
        <f>IF(N1264="snížená",J1264,0)</f>
        <v>0</v>
      </c>
      <c r="BG1264" s="220">
        <f>IF(N1264="zákl. přenesená",J1264,0)</f>
        <v>0</v>
      </c>
      <c r="BH1264" s="220">
        <f>IF(N1264="sníž. přenesená",J1264,0)</f>
        <v>0</v>
      </c>
      <c r="BI1264" s="220">
        <f>IF(N1264="nulová",J1264,0)</f>
        <v>0</v>
      </c>
      <c r="BJ1264" s="25" t="s">
        <v>80</v>
      </c>
      <c r="BK1264" s="220">
        <f>ROUND(I1264*H1264,2)</f>
        <v>0</v>
      </c>
      <c r="BL1264" s="25" t="s">
        <v>502</v>
      </c>
      <c r="BM1264" s="25" t="s">
        <v>1861</v>
      </c>
    </row>
    <row r="1265" spans="2:65" s="1" customFormat="1" ht="24">
      <c r="B1265" s="42"/>
      <c r="C1265" s="64"/>
      <c r="D1265" s="221" t="s">
        <v>506</v>
      </c>
      <c r="E1265" s="64"/>
      <c r="F1265" s="222" t="s">
        <v>1862</v>
      </c>
      <c r="G1265" s="64"/>
      <c r="H1265" s="64"/>
      <c r="I1265" s="177"/>
      <c r="J1265" s="64"/>
      <c r="K1265" s="64"/>
      <c r="L1265" s="62"/>
      <c r="M1265" s="223"/>
      <c r="N1265" s="43"/>
      <c r="O1265" s="43"/>
      <c r="P1265" s="43"/>
      <c r="Q1265" s="43"/>
      <c r="R1265" s="43"/>
      <c r="S1265" s="43"/>
      <c r="T1265" s="79"/>
      <c r="AT1265" s="25" t="s">
        <v>506</v>
      </c>
      <c r="AU1265" s="25" t="s">
        <v>93</v>
      </c>
    </row>
    <row r="1266" spans="2:65" s="1" customFormat="1" ht="156">
      <c r="B1266" s="42"/>
      <c r="C1266" s="64"/>
      <c r="D1266" s="221" t="s">
        <v>509</v>
      </c>
      <c r="E1266" s="64"/>
      <c r="F1266" s="224" t="s">
        <v>1836</v>
      </c>
      <c r="G1266" s="64"/>
      <c r="H1266" s="64"/>
      <c r="I1266" s="177"/>
      <c r="J1266" s="64"/>
      <c r="K1266" s="64"/>
      <c r="L1266" s="62"/>
      <c r="M1266" s="223"/>
      <c r="N1266" s="43"/>
      <c r="O1266" s="43"/>
      <c r="P1266" s="43"/>
      <c r="Q1266" s="43"/>
      <c r="R1266" s="43"/>
      <c r="S1266" s="43"/>
      <c r="T1266" s="79"/>
      <c r="AT1266" s="25" t="s">
        <v>509</v>
      </c>
      <c r="AU1266" s="25" t="s">
        <v>93</v>
      </c>
    </row>
    <row r="1267" spans="2:65" s="12" customFormat="1">
      <c r="B1267" s="225"/>
      <c r="C1267" s="226"/>
      <c r="D1267" s="221" t="s">
        <v>513</v>
      </c>
      <c r="E1267" s="248" t="s">
        <v>23</v>
      </c>
      <c r="F1267" s="249" t="s">
        <v>1863</v>
      </c>
      <c r="G1267" s="226"/>
      <c r="H1267" s="250">
        <v>439.601</v>
      </c>
      <c r="I1267" s="231"/>
      <c r="J1267" s="226"/>
      <c r="K1267" s="226"/>
      <c r="L1267" s="232"/>
      <c r="M1267" s="233"/>
      <c r="N1267" s="234"/>
      <c r="O1267" s="234"/>
      <c r="P1267" s="234"/>
      <c r="Q1267" s="234"/>
      <c r="R1267" s="234"/>
      <c r="S1267" s="234"/>
      <c r="T1267" s="235"/>
      <c r="AT1267" s="236" t="s">
        <v>513</v>
      </c>
      <c r="AU1267" s="236" t="s">
        <v>93</v>
      </c>
      <c r="AV1267" s="12" t="s">
        <v>82</v>
      </c>
      <c r="AW1267" s="12" t="s">
        <v>36</v>
      </c>
      <c r="AX1267" s="12" t="s">
        <v>73</v>
      </c>
      <c r="AY1267" s="236" t="s">
        <v>492</v>
      </c>
    </row>
    <row r="1268" spans="2:65" s="15" customFormat="1">
      <c r="B1268" s="262"/>
      <c r="C1268" s="263"/>
      <c r="D1268" s="221" t="s">
        <v>513</v>
      </c>
      <c r="E1268" s="264" t="s">
        <v>23</v>
      </c>
      <c r="F1268" s="265" t="s">
        <v>690</v>
      </c>
      <c r="G1268" s="263"/>
      <c r="H1268" s="266">
        <v>439.601</v>
      </c>
      <c r="I1268" s="267"/>
      <c r="J1268" s="263"/>
      <c r="K1268" s="263"/>
      <c r="L1268" s="268"/>
      <c r="M1268" s="269"/>
      <c r="N1268" s="270"/>
      <c r="O1268" s="270"/>
      <c r="P1268" s="270"/>
      <c r="Q1268" s="270"/>
      <c r="R1268" s="270"/>
      <c r="S1268" s="270"/>
      <c r="T1268" s="271"/>
      <c r="AT1268" s="272" t="s">
        <v>513</v>
      </c>
      <c r="AU1268" s="272" t="s">
        <v>93</v>
      </c>
      <c r="AV1268" s="15" t="s">
        <v>93</v>
      </c>
      <c r="AW1268" s="15" t="s">
        <v>36</v>
      </c>
      <c r="AX1268" s="15" t="s">
        <v>73</v>
      </c>
      <c r="AY1268" s="272" t="s">
        <v>492</v>
      </c>
    </row>
    <row r="1269" spans="2:65" s="13" customFormat="1">
      <c r="B1269" s="237"/>
      <c r="C1269" s="238"/>
      <c r="D1269" s="221" t="s">
        <v>513</v>
      </c>
      <c r="E1269" s="239" t="s">
        <v>23</v>
      </c>
      <c r="F1269" s="240" t="s">
        <v>1864</v>
      </c>
      <c r="G1269" s="238"/>
      <c r="H1269" s="241" t="s">
        <v>23</v>
      </c>
      <c r="I1269" s="242"/>
      <c r="J1269" s="238"/>
      <c r="K1269" s="238"/>
      <c r="L1269" s="243"/>
      <c r="M1269" s="244"/>
      <c r="N1269" s="245"/>
      <c r="O1269" s="245"/>
      <c r="P1269" s="245"/>
      <c r="Q1269" s="245"/>
      <c r="R1269" s="245"/>
      <c r="S1269" s="245"/>
      <c r="T1269" s="246"/>
      <c r="AT1269" s="247" t="s">
        <v>513</v>
      </c>
      <c r="AU1269" s="247" t="s">
        <v>93</v>
      </c>
      <c r="AV1269" s="13" t="s">
        <v>80</v>
      </c>
      <c r="AW1269" s="13" t="s">
        <v>36</v>
      </c>
      <c r="AX1269" s="13" t="s">
        <v>73</v>
      </c>
      <c r="AY1269" s="247" t="s">
        <v>492</v>
      </c>
    </row>
    <row r="1270" spans="2:65" s="12" customFormat="1">
      <c r="B1270" s="225"/>
      <c r="C1270" s="226"/>
      <c r="D1270" s="221" t="s">
        <v>513</v>
      </c>
      <c r="E1270" s="248" t="s">
        <v>23</v>
      </c>
      <c r="F1270" s="249" t="s">
        <v>1865</v>
      </c>
      <c r="G1270" s="226"/>
      <c r="H1270" s="250">
        <v>46.411999999999999</v>
      </c>
      <c r="I1270" s="231"/>
      <c r="J1270" s="226"/>
      <c r="K1270" s="226"/>
      <c r="L1270" s="232"/>
      <c r="M1270" s="233"/>
      <c r="N1270" s="234"/>
      <c r="O1270" s="234"/>
      <c r="P1270" s="234"/>
      <c r="Q1270" s="234"/>
      <c r="R1270" s="234"/>
      <c r="S1270" s="234"/>
      <c r="T1270" s="235"/>
      <c r="AT1270" s="236" t="s">
        <v>513</v>
      </c>
      <c r="AU1270" s="236" t="s">
        <v>93</v>
      </c>
      <c r="AV1270" s="12" t="s">
        <v>82</v>
      </c>
      <c r="AW1270" s="12" t="s">
        <v>36</v>
      </c>
      <c r="AX1270" s="12" t="s">
        <v>73</v>
      </c>
      <c r="AY1270" s="236" t="s">
        <v>492</v>
      </c>
    </row>
    <row r="1271" spans="2:65" s="12" customFormat="1">
      <c r="B1271" s="225"/>
      <c r="C1271" s="226"/>
      <c r="D1271" s="221" t="s">
        <v>513</v>
      </c>
      <c r="E1271" s="248" t="s">
        <v>23</v>
      </c>
      <c r="F1271" s="249" t="s">
        <v>1866</v>
      </c>
      <c r="G1271" s="226"/>
      <c r="H1271" s="250">
        <v>70.536000000000001</v>
      </c>
      <c r="I1271" s="231"/>
      <c r="J1271" s="226"/>
      <c r="K1271" s="226"/>
      <c r="L1271" s="232"/>
      <c r="M1271" s="233"/>
      <c r="N1271" s="234"/>
      <c r="O1271" s="234"/>
      <c r="P1271" s="234"/>
      <c r="Q1271" s="234"/>
      <c r="R1271" s="234"/>
      <c r="S1271" s="234"/>
      <c r="T1271" s="235"/>
      <c r="AT1271" s="236" t="s">
        <v>513</v>
      </c>
      <c r="AU1271" s="236" t="s">
        <v>93</v>
      </c>
      <c r="AV1271" s="12" t="s">
        <v>82</v>
      </c>
      <c r="AW1271" s="12" t="s">
        <v>36</v>
      </c>
      <c r="AX1271" s="12" t="s">
        <v>73</v>
      </c>
      <c r="AY1271" s="236" t="s">
        <v>492</v>
      </c>
    </row>
    <row r="1272" spans="2:65" s="12" customFormat="1">
      <c r="B1272" s="225"/>
      <c r="C1272" s="226"/>
      <c r="D1272" s="221" t="s">
        <v>513</v>
      </c>
      <c r="E1272" s="248" t="s">
        <v>23</v>
      </c>
      <c r="F1272" s="249" t="s">
        <v>1867</v>
      </c>
      <c r="G1272" s="226"/>
      <c r="H1272" s="250">
        <v>65.277000000000001</v>
      </c>
      <c r="I1272" s="231"/>
      <c r="J1272" s="226"/>
      <c r="K1272" s="226"/>
      <c r="L1272" s="232"/>
      <c r="M1272" s="233"/>
      <c r="N1272" s="234"/>
      <c r="O1272" s="234"/>
      <c r="P1272" s="234"/>
      <c r="Q1272" s="234"/>
      <c r="R1272" s="234"/>
      <c r="S1272" s="234"/>
      <c r="T1272" s="235"/>
      <c r="AT1272" s="236" t="s">
        <v>513</v>
      </c>
      <c r="AU1272" s="236" t="s">
        <v>93</v>
      </c>
      <c r="AV1272" s="12" t="s">
        <v>82</v>
      </c>
      <c r="AW1272" s="12" t="s">
        <v>36</v>
      </c>
      <c r="AX1272" s="12" t="s">
        <v>73</v>
      </c>
      <c r="AY1272" s="236" t="s">
        <v>492</v>
      </c>
    </row>
    <row r="1273" spans="2:65" s="12" customFormat="1">
      <c r="B1273" s="225"/>
      <c r="C1273" s="226"/>
      <c r="D1273" s="221" t="s">
        <v>513</v>
      </c>
      <c r="E1273" s="248" t="s">
        <v>23</v>
      </c>
      <c r="F1273" s="249" t="s">
        <v>1867</v>
      </c>
      <c r="G1273" s="226"/>
      <c r="H1273" s="250">
        <v>65.277000000000001</v>
      </c>
      <c r="I1273" s="231"/>
      <c r="J1273" s="226"/>
      <c r="K1273" s="226"/>
      <c r="L1273" s="232"/>
      <c r="M1273" s="233"/>
      <c r="N1273" s="234"/>
      <c r="O1273" s="234"/>
      <c r="P1273" s="234"/>
      <c r="Q1273" s="234"/>
      <c r="R1273" s="234"/>
      <c r="S1273" s="234"/>
      <c r="T1273" s="235"/>
      <c r="AT1273" s="236" t="s">
        <v>513</v>
      </c>
      <c r="AU1273" s="236" t="s">
        <v>93</v>
      </c>
      <c r="AV1273" s="12" t="s">
        <v>82</v>
      </c>
      <c r="AW1273" s="12" t="s">
        <v>36</v>
      </c>
      <c r="AX1273" s="12" t="s">
        <v>73</v>
      </c>
      <c r="AY1273" s="236" t="s">
        <v>492</v>
      </c>
    </row>
    <row r="1274" spans="2:65" s="12" customFormat="1">
      <c r="B1274" s="225"/>
      <c r="C1274" s="226"/>
      <c r="D1274" s="221" t="s">
        <v>513</v>
      </c>
      <c r="E1274" s="248" t="s">
        <v>23</v>
      </c>
      <c r="F1274" s="249" t="s">
        <v>1868</v>
      </c>
      <c r="G1274" s="226"/>
      <c r="H1274" s="250">
        <v>67.631</v>
      </c>
      <c r="I1274" s="231"/>
      <c r="J1274" s="226"/>
      <c r="K1274" s="226"/>
      <c r="L1274" s="232"/>
      <c r="M1274" s="233"/>
      <c r="N1274" s="234"/>
      <c r="O1274" s="234"/>
      <c r="P1274" s="234"/>
      <c r="Q1274" s="234"/>
      <c r="R1274" s="234"/>
      <c r="S1274" s="234"/>
      <c r="T1274" s="235"/>
      <c r="AT1274" s="236" t="s">
        <v>513</v>
      </c>
      <c r="AU1274" s="236" t="s">
        <v>93</v>
      </c>
      <c r="AV1274" s="12" t="s">
        <v>82</v>
      </c>
      <c r="AW1274" s="12" t="s">
        <v>36</v>
      </c>
      <c r="AX1274" s="12" t="s">
        <v>73</v>
      </c>
      <c r="AY1274" s="236" t="s">
        <v>492</v>
      </c>
    </row>
    <row r="1275" spans="2:65" s="15" customFormat="1">
      <c r="B1275" s="262"/>
      <c r="C1275" s="263"/>
      <c r="D1275" s="221" t="s">
        <v>513</v>
      </c>
      <c r="E1275" s="264" t="s">
        <v>493</v>
      </c>
      <c r="F1275" s="265" t="s">
        <v>690</v>
      </c>
      <c r="G1275" s="263"/>
      <c r="H1275" s="266">
        <v>315.13299999999998</v>
      </c>
      <c r="I1275" s="267"/>
      <c r="J1275" s="263"/>
      <c r="K1275" s="263"/>
      <c r="L1275" s="268"/>
      <c r="M1275" s="269"/>
      <c r="N1275" s="270"/>
      <c r="O1275" s="270"/>
      <c r="P1275" s="270"/>
      <c r="Q1275" s="270"/>
      <c r="R1275" s="270"/>
      <c r="S1275" s="270"/>
      <c r="T1275" s="271"/>
      <c r="AT1275" s="272" t="s">
        <v>513</v>
      </c>
      <c r="AU1275" s="272" t="s">
        <v>93</v>
      </c>
      <c r="AV1275" s="15" t="s">
        <v>93</v>
      </c>
      <c r="AW1275" s="15" t="s">
        <v>36</v>
      </c>
      <c r="AX1275" s="15" t="s">
        <v>73</v>
      </c>
      <c r="AY1275" s="272" t="s">
        <v>492</v>
      </c>
    </row>
    <row r="1276" spans="2:65" s="14" customFormat="1">
      <c r="B1276" s="251"/>
      <c r="C1276" s="252"/>
      <c r="D1276" s="227" t="s">
        <v>513</v>
      </c>
      <c r="E1276" s="253" t="s">
        <v>23</v>
      </c>
      <c r="F1276" s="254" t="s">
        <v>560</v>
      </c>
      <c r="G1276" s="252"/>
      <c r="H1276" s="255">
        <v>754.73400000000004</v>
      </c>
      <c r="I1276" s="256"/>
      <c r="J1276" s="252"/>
      <c r="K1276" s="252"/>
      <c r="L1276" s="257"/>
      <c r="M1276" s="258"/>
      <c r="N1276" s="259"/>
      <c r="O1276" s="259"/>
      <c r="P1276" s="259"/>
      <c r="Q1276" s="259"/>
      <c r="R1276" s="259"/>
      <c r="S1276" s="259"/>
      <c r="T1276" s="260"/>
      <c r="AT1276" s="261" t="s">
        <v>513</v>
      </c>
      <c r="AU1276" s="261" t="s">
        <v>93</v>
      </c>
      <c r="AV1276" s="14" t="s">
        <v>502</v>
      </c>
      <c r="AW1276" s="14" t="s">
        <v>36</v>
      </c>
      <c r="AX1276" s="14" t="s">
        <v>80</v>
      </c>
      <c r="AY1276" s="261" t="s">
        <v>492</v>
      </c>
    </row>
    <row r="1277" spans="2:65" s="1" customFormat="1" ht="25.5" customHeight="1">
      <c r="B1277" s="42"/>
      <c r="C1277" s="278" t="s">
        <v>1869</v>
      </c>
      <c r="D1277" s="278" t="s">
        <v>1110</v>
      </c>
      <c r="E1277" s="279" t="s">
        <v>1870</v>
      </c>
      <c r="F1277" s="280" t="s">
        <v>1871</v>
      </c>
      <c r="G1277" s="281" t="s">
        <v>180</v>
      </c>
      <c r="H1277" s="282">
        <v>234.75</v>
      </c>
      <c r="I1277" s="283"/>
      <c r="J1277" s="284">
        <f>ROUND(I1277*H1277,2)</f>
        <v>0</v>
      </c>
      <c r="K1277" s="280" t="s">
        <v>23</v>
      </c>
      <c r="L1277" s="285"/>
      <c r="M1277" s="286" t="s">
        <v>23</v>
      </c>
      <c r="N1277" s="287" t="s">
        <v>44</v>
      </c>
      <c r="O1277" s="43"/>
      <c r="P1277" s="218">
        <f>O1277*H1277</f>
        <v>0</v>
      </c>
      <c r="Q1277" s="218">
        <v>4.8999999999999998E-3</v>
      </c>
      <c r="R1277" s="218">
        <f>Q1277*H1277</f>
        <v>1.1502749999999999</v>
      </c>
      <c r="S1277" s="218">
        <v>0</v>
      </c>
      <c r="T1277" s="219">
        <f>S1277*H1277</f>
        <v>0</v>
      </c>
      <c r="AR1277" s="25" t="s">
        <v>604</v>
      </c>
      <c r="AT1277" s="25" t="s">
        <v>1110</v>
      </c>
      <c r="AU1277" s="25" t="s">
        <v>93</v>
      </c>
      <c r="AY1277" s="25" t="s">
        <v>492</v>
      </c>
      <c r="BE1277" s="220">
        <f>IF(N1277="základní",J1277,0)</f>
        <v>0</v>
      </c>
      <c r="BF1277" s="220">
        <f>IF(N1277="snížená",J1277,0)</f>
        <v>0</v>
      </c>
      <c r="BG1277" s="220">
        <f>IF(N1277="zákl. přenesená",J1277,0)</f>
        <v>0</v>
      </c>
      <c r="BH1277" s="220">
        <f>IF(N1277="sníž. přenesená",J1277,0)</f>
        <v>0</v>
      </c>
      <c r="BI1277" s="220">
        <f>IF(N1277="nulová",J1277,0)</f>
        <v>0</v>
      </c>
      <c r="BJ1277" s="25" t="s">
        <v>80</v>
      </c>
      <c r="BK1277" s="220">
        <f>ROUND(I1277*H1277,2)</f>
        <v>0</v>
      </c>
      <c r="BL1277" s="25" t="s">
        <v>502</v>
      </c>
      <c r="BM1277" s="25" t="s">
        <v>1872</v>
      </c>
    </row>
    <row r="1278" spans="2:65" s="1" customFormat="1" ht="24">
      <c r="B1278" s="42"/>
      <c r="C1278" s="64"/>
      <c r="D1278" s="221" t="s">
        <v>506</v>
      </c>
      <c r="E1278" s="64"/>
      <c r="F1278" s="222" t="s">
        <v>1871</v>
      </c>
      <c r="G1278" s="64"/>
      <c r="H1278" s="64"/>
      <c r="I1278" s="177"/>
      <c r="J1278" s="64"/>
      <c r="K1278" s="64"/>
      <c r="L1278" s="62"/>
      <c r="M1278" s="223"/>
      <c r="N1278" s="43"/>
      <c r="O1278" s="43"/>
      <c r="P1278" s="43"/>
      <c r="Q1278" s="43"/>
      <c r="R1278" s="43"/>
      <c r="S1278" s="43"/>
      <c r="T1278" s="79"/>
      <c r="AT1278" s="25" t="s">
        <v>506</v>
      </c>
      <c r="AU1278" s="25" t="s">
        <v>93</v>
      </c>
    </row>
    <row r="1279" spans="2:65" s="12" customFormat="1">
      <c r="B1279" s="225"/>
      <c r="C1279" s="226"/>
      <c r="D1279" s="221" t="s">
        <v>513</v>
      </c>
      <c r="E1279" s="248" t="s">
        <v>23</v>
      </c>
      <c r="F1279" s="249" t="s">
        <v>1873</v>
      </c>
      <c r="G1279" s="226"/>
      <c r="H1279" s="250">
        <v>223.571</v>
      </c>
      <c r="I1279" s="231"/>
      <c r="J1279" s="226"/>
      <c r="K1279" s="226"/>
      <c r="L1279" s="232"/>
      <c r="M1279" s="233"/>
      <c r="N1279" s="234"/>
      <c r="O1279" s="234"/>
      <c r="P1279" s="234"/>
      <c r="Q1279" s="234"/>
      <c r="R1279" s="234"/>
      <c r="S1279" s="234"/>
      <c r="T1279" s="235"/>
      <c r="AT1279" s="236" t="s">
        <v>513</v>
      </c>
      <c r="AU1279" s="236" t="s">
        <v>93</v>
      </c>
      <c r="AV1279" s="12" t="s">
        <v>82</v>
      </c>
      <c r="AW1279" s="12" t="s">
        <v>36</v>
      </c>
      <c r="AX1279" s="12" t="s">
        <v>80</v>
      </c>
      <c r="AY1279" s="236" t="s">
        <v>492</v>
      </c>
    </row>
    <row r="1280" spans="2:65" s="12" customFormat="1">
      <c r="B1280" s="225"/>
      <c r="C1280" s="226"/>
      <c r="D1280" s="227" t="s">
        <v>513</v>
      </c>
      <c r="E1280" s="226"/>
      <c r="F1280" s="229" t="s">
        <v>1874</v>
      </c>
      <c r="G1280" s="226"/>
      <c r="H1280" s="230">
        <v>234.75</v>
      </c>
      <c r="I1280" s="231"/>
      <c r="J1280" s="226"/>
      <c r="K1280" s="226"/>
      <c r="L1280" s="232"/>
      <c r="M1280" s="233"/>
      <c r="N1280" s="234"/>
      <c r="O1280" s="234"/>
      <c r="P1280" s="234"/>
      <c r="Q1280" s="234"/>
      <c r="R1280" s="234"/>
      <c r="S1280" s="234"/>
      <c r="T1280" s="235"/>
      <c r="AT1280" s="236" t="s">
        <v>513</v>
      </c>
      <c r="AU1280" s="236" t="s">
        <v>93</v>
      </c>
      <c r="AV1280" s="12" t="s">
        <v>82</v>
      </c>
      <c r="AW1280" s="12" t="s">
        <v>6</v>
      </c>
      <c r="AX1280" s="12" t="s">
        <v>80</v>
      </c>
      <c r="AY1280" s="236" t="s">
        <v>492</v>
      </c>
    </row>
    <row r="1281" spans="2:65" s="1" customFormat="1" ht="16.5" customHeight="1">
      <c r="B1281" s="42"/>
      <c r="C1281" s="278" t="s">
        <v>1875</v>
      </c>
      <c r="D1281" s="278" t="s">
        <v>1110</v>
      </c>
      <c r="E1281" s="279" t="s">
        <v>1876</v>
      </c>
      <c r="F1281" s="280" t="s">
        <v>1877</v>
      </c>
      <c r="G1281" s="281" t="s">
        <v>180</v>
      </c>
      <c r="H1281" s="282">
        <v>330.89</v>
      </c>
      <c r="I1281" s="283"/>
      <c r="J1281" s="284">
        <f>ROUND(I1281*H1281,2)</f>
        <v>0</v>
      </c>
      <c r="K1281" s="280" t="s">
        <v>501</v>
      </c>
      <c r="L1281" s="285"/>
      <c r="M1281" s="286" t="s">
        <v>23</v>
      </c>
      <c r="N1281" s="287" t="s">
        <v>44</v>
      </c>
      <c r="O1281" s="43"/>
      <c r="P1281" s="218">
        <f>O1281*H1281</f>
        <v>0</v>
      </c>
      <c r="Q1281" s="218">
        <v>3.0599999999999998E-3</v>
      </c>
      <c r="R1281" s="218">
        <f>Q1281*H1281</f>
        <v>1.0125233999999999</v>
      </c>
      <c r="S1281" s="218">
        <v>0</v>
      </c>
      <c r="T1281" s="219">
        <f>S1281*H1281</f>
        <v>0</v>
      </c>
      <c r="AR1281" s="25" t="s">
        <v>604</v>
      </c>
      <c r="AT1281" s="25" t="s">
        <v>1110</v>
      </c>
      <c r="AU1281" s="25" t="s">
        <v>93</v>
      </c>
      <c r="AY1281" s="25" t="s">
        <v>492</v>
      </c>
      <c r="BE1281" s="220">
        <f>IF(N1281="základní",J1281,0)</f>
        <v>0</v>
      </c>
      <c r="BF1281" s="220">
        <f>IF(N1281="snížená",J1281,0)</f>
        <v>0</v>
      </c>
      <c r="BG1281" s="220">
        <f>IF(N1281="zákl. přenesená",J1281,0)</f>
        <v>0</v>
      </c>
      <c r="BH1281" s="220">
        <f>IF(N1281="sníž. přenesená",J1281,0)</f>
        <v>0</v>
      </c>
      <c r="BI1281" s="220">
        <f>IF(N1281="nulová",J1281,0)</f>
        <v>0</v>
      </c>
      <c r="BJ1281" s="25" t="s">
        <v>80</v>
      </c>
      <c r="BK1281" s="220">
        <f>ROUND(I1281*H1281,2)</f>
        <v>0</v>
      </c>
      <c r="BL1281" s="25" t="s">
        <v>502</v>
      </c>
      <c r="BM1281" s="25" t="s">
        <v>1878</v>
      </c>
    </row>
    <row r="1282" spans="2:65" s="1" customFormat="1">
      <c r="B1282" s="42"/>
      <c r="C1282" s="64"/>
      <c r="D1282" s="221" t="s">
        <v>506</v>
      </c>
      <c r="E1282" s="64"/>
      <c r="F1282" s="222" t="s">
        <v>1877</v>
      </c>
      <c r="G1282" s="64"/>
      <c r="H1282" s="64"/>
      <c r="I1282" s="177"/>
      <c r="J1282" s="64"/>
      <c r="K1282" s="64"/>
      <c r="L1282" s="62"/>
      <c r="M1282" s="223"/>
      <c r="N1282" s="43"/>
      <c r="O1282" s="43"/>
      <c r="P1282" s="43"/>
      <c r="Q1282" s="43"/>
      <c r="R1282" s="43"/>
      <c r="S1282" s="43"/>
      <c r="T1282" s="79"/>
      <c r="AT1282" s="25" t="s">
        <v>506</v>
      </c>
      <c r="AU1282" s="25" t="s">
        <v>93</v>
      </c>
    </row>
    <row r="1283" spans="2:65" s="12" customFormat="1">
      <c r="B1283" s="225"/>
      <c r="C1283" s="226"/>
      <c r="D1283" s="227" t="s">
        <v>513</v>
      </c>
      <c r="E1283" s="228" t="s">
        <v>23</v>
      </c>
      <c r="F1283" s="229" t="s">
        <v>1879</v>
      </c>
      <c r="G1283" s="226"/>
      <c r="H1283" s="230">
        <v>330.89</v>
      </c>
      <c r="I1283" s="231"/>
      <c r="J1283" s="226"/>
      <c r="K1283" s="226"/>
      <c r="L1283" s="232"/>
      <c r="M1283" s="233"/>
      <c r="N1283" s="234"/>
      <c r="O1283" s="234"/>
      <c r="P1283" s="234"/>
      <c r="Q1283" s="234"/>
      <c r="R1283" s="234"/>
      <c r="S1283" s="234"/>
      <c r="T1283" s="235"/>
      <c r="AT1283" s="236" t="s">
        <v>513</v>
      </c>
      <c r="AU1283" s="236" t="s">
        <v>93</v>
      </c>
      <c r="AV1283" s="12" t="s">
        <v>82</v>
      </c>
      <c r="AW1283" s="12" t="s">
        <v>36</v>
      </c>
      <c r="AX1283" s="12" t="s">
        <v>80</v>
      </c>
      <c r="AY1283" s="236" t="s">
        <v>492</v>
      </c>
    </row>
    <row r="1284" spans="2:65" s="1" customFormat="1" ht="25.5" customHeight="1">
      <c r="B1284" s="42"/>
      <c r="C1284" s="278" t="s">
        <v>1880</v>
      </c>
      <c r="D1284" s="278" t="s">
        <v>1110</v>
      </c>
      <c r="E1284" s="279" t="s">
        <v>1881</v>
      </c>
      <c r="F1284" s="280" t="s">
        <v>1882</v>
      </c>
      <c r="G1284" s="281" t="s">
        <v>180</v>
      </c>
      <c r="H1284" s="282">
        <v>140.465</v>
      </c>
      <c r="I1284" s="283"/>
      <c r="J1284" s="284">
        <f>ROUND(I1284*H1284,2)</f>
        <v>0</v>
      </c>
      <c r="K1284" s="280" t="s">
        <v>23</v>
      </c>
      <c r="L1284" s="285"/>
      <c r="M1284" s="286" t="s">
        <v>23</v>
      </c>
      <c r="N1284" s="287" t="s">
        <v>44</v>
      </c>
      <c r="O1284" s="43"/>
      <c r="P1284" s="218">
        <f>O1284*H1284</f>
        <v>0</v>
      </c>
      <c r="Q1284" s="218">
        <v>4.8999999999999998E-3</v>
      </c>
      <c r="R1284" s="218">
        <f>Q1284*H1284</f>
        <v>0.68827850000000002</v>
      </c>
      <c r="S1284" s="218">
        <v>0</v>
      </c>
      <c r="T1284" s="219">
        <f>S1284*H1284</f>
        <v>0</v>
      </c>
      <c r="AR1284" s="25" t="s">
        <v>604</v>
      </c>
      <c r="AT1284" s="25" t="s">
        <v>1110</v>
      </c>
      <c r="AU1284" s="25" t="s">
        <v>93</v>
      </c>
      <c r="AY1284" s="25" t="s">
        <v>492</v>
      </c>
      <c r="BE1284" s="220">
        <f>IF(N1284="základní",J1284,0)</f>
        <v>0</v>
      </c>
      <c r="BF1284" s="220">
        <f>IF(N1284="snížená",J1284,0)</f>
        <v>0</v>
      </c>
      <c r="BG1284" s="220">
        <f>IF(N1284="zákl. přenesená",J1284,0)</f>
        <v>0</v>
      </c>
      <c r="BH1284" s="220">
        <f>IF(N1284="sníž. přenesená",J1284,0)</f>
        <v>0</v>
      </c>
      <c r="BI1284" s="220">
        <f>IF(N1284="nulová",J1284,0)</f>
        <v>0</v>
      </c>
      <c r="BJ1284" s="25" t="s">
        <v>80</v>
      </c>
      <c r="BK1284" s="220">
        <f>ROUND(I1284*H1284,2)</f>
        <v>0</v>
      </c>
      <c r="BL1284" s="25" t="s">
        <v>502</v>
      </c>
      <c r="BM1284" s="25" t="s">
        <v>1883</v>
      </c>
    </row>
    <row r="1285" spans="2:65" s="1" customFormat="1" ht="36">
      <c r="B1285" s="42"/>
      <c r="C1285" s="64"/>
      <c r="D1285" s="221" t="s">
        <v>506</v>
      </c>
      <c r="E1285" s="64"/>
      <c r="F1285" s="222" t="s">
        <v>1884</v>
      </c>
      <c r="G1285" s="64"/>
      <c r="H1285" s="64"/>
      <c r="I1285" s="177"/>
      <c r="J1285" s="64"/>
      <c r="K1285" s="64"/>
      <c r="L1285" s="62"/>
      <c r="M1285" s="223"/>
      <c r="N1285" s="43"/>
      <c r="O1285" s="43"/>
      <c r="P1285" s="43"/>
      <c r="Q1285" s="43"/>
      <c r="R1285" s="43"/>
      <c r="S1285" s="43"/>
      <c r="T1285" s="79"/>
      <c r="AT1285" s="25" t="s">
        <v>506</v>
      </c>
      <c r="AU1285" s="25" t="s">
        <v>93</v>
      </c>
    </row>
    <row r="1286" spans="2:65" s="12" customFormat="1">
      <c r="B1286" s="225"/>
      <c r="C1286" s="226"/>
      <c r="D1286" s="221" t="s">
        <v>513</v>
      </c>
      <c r="E1286" s="248" t="s">
        <v>23</v>
      </c>
      <c r="F1286" s="249" t="s">
        <v>1885</v>
      </c>
      <c r="G1286" s="226"/>
      <c r="H1286" s="250">
        <v>133.77600000000001</v>
      </c>
      <c r="I1286" s="231"/>
      <c r="J1286" s="226"/>
      <c r="K1286" s="226"/>
      <c r="L1286" s="232"/>
      <c r="M1286" s="233"/>
      <c r="N1286" s="234"/>
      <c r="O1286" s="234"/>
      <c r="P1286" s="234"/>
      <c r="Q1286" s="234"/>
      <c r="R1286" s="234"/>
      <c r="S1286" s="234"/>
      <c r="T1286" s="235"/>
      <c r="AT1286" s="236" t="s">
        <v>513</v>
      </c>
      <c r="AU1286" s="236" t="s">
        <v>93</v>
      </c>
      <c r="AV1286" s="12" t="s">
        <v>82</v>
      </c>
      <c r="AW1286" s="12" t="s">
        <v>36</v>
      </c>
      <c r="AX1286" s="12" t="s">
        <v>80</v>
      </c>
      <c r="AY1286" s="236" t="s">
        <v>492</v>
      </c>
    </row>
    <row r="1287" spans="2:65" s="12" customFormat="1">
      <c r="B1287" s="225"/>
      <c r="C1287" s="226"/>
      <c r="D1287" s="227" t="s">
        <v>513</v>
      </c>
      <c r="E1287" s="226"/>
      <c r="F1287" s="229" t="s">
        <v>1886</v>
      </c>
      <c r="G1287" s="226"/>
      <c r="H1287" s="230">
        <v>140.465</v>
      </c>
      <c r="I1287" s="231"/>
      <c r="J1287" s="226"/>
      <c r="K1287" s="226"/>
      <c r="L1287" s="232"/>
      <c r="M1287" s="233"/>
      <c r="N1287" s="234"/>
      <c r="O1287" s="234"/>
      <c r="P1287" s="234"/>
      <c r="Q1287" s="234"/>
      <c r="R1287" s="234"/>
      <c r="S1287" s="234"/>
      <c r="T1287" s="235"/>
      <c r="AT1287" s="236" t="s">
        <v>513</v>
      </c>
      <c r="AU1287" s="236" t="s">
        <v>93</v>
      </c>
      <c r="AV1287" s="12" t="s">
        <v>82</v>
      </c>
      <c r="AW1287" s="12" t="s">
        <v>6</v>
      </c>
      <c r="AX1287" s="12" t="s">
        <v>80</v>
      </c>
      <c r="AY1287" s="236" t="s">
        <v>492</v>
      </c>
    </row>
    <row r="1288" spans="2:65" s="1" customFormat="1" ht="25.5" customHeight="1">
      <c r="B1288" s="42"/>
      <c r="C1288" s="278" t="s">
        <v>1887</v>
      </c>
      <c r="D1288" s="278" t="s">
        <v>1110</v>
      </c>
      <c r="E1288" s="279" t="s">
        <v>1888</v>
      </c>
      <c r="F1288" s="280" t="s">
        <v>1889</v>
      </c>
      <c r="G1288" s="281" t="s">
        <v>180</v>
      </c>
      <c r="H1288" s="282">
        <v>86.367000000000004</v>
      </c>
      <c r="I1288" s="283"/>
      <c r="J1288" s="284">
        <f>ROUND(I1288*H1288,2)</f>
        <v>0</v>
      </c>
      <c r="K1288" s="280" t="s">
        <v>23</v>
      </c>
      <c r="L1288" s="285"/>
      <c r="M1288" s="286" t="s">
        <v>23</v>
      </c>
      <c r="N1288" s="287" t="s">
        <v>44</v>
      </c>
      <c r="O1288" s="43"/>
      <c r="P1288" s="218">
        <f>O1288*H1288</f>
        <v>0</v>
      </c>
      <c r="Q1288" s="218">
        <v>4.8999999999999998E-3</v>
      </c>
      <c r="R1288" s="218">
        <f>Q1288*H1288</f>
        <v>0.42319830000000003</v>
      </c>
      <c r="S1288" s="218">
        <v>0</v>
      </c>
      <c r="T1288" s="219">
        <f>S1288*H1288</f>
        <v>0</v>
      </c>
      <c r="AR1288" s="25" t="s">
        <v>604</v>
      </c>
      <c r="AT1288" s="25" t="s">
        <v>1110</v>
      </c>
      <c r="AU1288" s="25" t="s">
        <v>93</v>
      </c>
      <c r="AY1288" s="25" t="s">
        <v>492</v>
      </c>
      <c r="BE1288" s="220">
        <f>IF(N1288="základní",J1288,0)</f>
        <v>0</v>
      </c>
      <c r="BF1288" s="220">
        <f>IF(N1288="snížená",J1288,0)</f>
        <v>0</v>
      </c>
      <c r="BG1288" s="220">
        <f>IF(N1288="zákl. přenesená",J1288,0)</f>
        <v>0</v>
      </c>
      <c r="BH1288" s="220">
        <f>IF(N1288="sníž. přenesená",J1288,0)</f>
        <v>0</v>
      </c>
      <c r="BI1288" s="220">
        <f>IF(N1288="nulová",J1288,0)</f>
        <v>0</v>
      </c>
      <c r="BJ1288" s="25" t="s">
        <v>80</v>
      </c>
      <c r="BK1288" s="220">
        <f>ROUND(I1288*H1288,2)</f>
        <v>0</v>
      </c>
      <c r="BL1288" s="25" t="s">
        <v>502</v>
      </c>
      <c r="BM1288" s="25" t="s">
        <v>1890</v>
      </c>
    </row>
    <row r="1289" spans="2:65" s="1" customFormat="1" ht="36">
      <c r="B1289" s="42"/>
      <c r="C1289" s="64"/>
      <c r="D1289" s="221" t="s">
        <v>506</v>
      </c>
      <c r="E1289" s="64"/>
      <c r="F1289" s="222" t="s">
        <v>1891</v>
      </c>
      <c r="G1289" s="64"/>
      <c r="H1289" s="64"/>
      <c r="I1289" s="177"/>
      <c r="J1289" s="64"/>
      <c r="K1289" s="64"/>
      <c r="L1289" s="62"/>
      <c r="M1289" s="223"/>
      <c r="N1289" s="43"/>
      <c r="O1289" s="43"/>
      <c r="P1289" s="43"/>
      <c r="Q1289" s="43"/>
      <c r="R1289" s="43"/>
      <c r="S1289" s="43"/>
      <c r="T1289" s="79"/>
      <c r="AT1289" s="25" t="s">
        <v>506</v>
      </c>
      <c r="AU1289" s="25" t="s">
        <v>93</v>
      </c>
    </row>
    <row r="1290" spans="2:65" s="12" customFormat="1">
      <c r="B1290" s="225"/>
      <c r="C1290" s="226"/>
      <c r="D1290" s="221" t="s">
        <v>513</v>
      </c>
      <c r="E1290" s="248" t="s">
        <v>23</v>
      </c>
      <c r="F1290" s="249" t="s">
        <v>449</v>
      </c>
      <c r="G1290" s="226"/>
      <c r="H1290" s="250">
        <v>82.254000000000005</v>
      </c>
      <c r="I1290" s="231"/>
      <c r="J1290" s="226"/>
      <c r="K1290" s="226"/>
      <c r="L1290" s="232"/>
      <c r="M1290" s="233"/>
      <c r="N1290" s="234"/>
      <c r="O1290" s="234"/>
      <c r="P1290" s="234"/>
      <c r="Q1290" s="234"/>
      <c r="R1290" s="234"/>
      <c r="S1290" s="234"/>
      <c r="T1290" s="235"/>
      <c r="AT1290" s="236" t="s">
        <v>513</v>
      </c>
      <c r="AU1290" s="236" t="s">
        <v>93</v>
      </c>
      <c r="AV1290" s="12" t="s">
        <v>82</v>
      </c>
      <c r="AW1290" s="12" t="s">
        <v>36</v>
      </c>
      <c r="AX1290" s="12" t="s">
        <v>80</v>
      </c>
      <c r="AY1290" s="236" t="s">
        <v>492</v>
      </c>
    </row>
    <row r="1291" spans="2:65" s="12" customFormat="1">
      <c r="B1291" s="225"/>
      <c r="C1291" s="226"/>
      <c r="D1291" s="227" t="s">
        <v>513</v>
      </c>
      <c r="E1291" s="226"/>
      <c r="F1291" s="229" t="s">
        <v>1892</v>
      </c>
      <c r="G1291" s="226"/>
      <c r="H1291" s="230">
        <v>86.367000000000004</v>
      </c>
      <c r="I1291" s="231"/>
      <c r="J1291" s="226"/>
      <c r="K1291" s="226"/>
      <c r="L1291" s="232"/>
      <c r="M1291" s="233"/>
      <c r="N1291" s="234"/>
      <c r="O1291" s="234"/>
      <c r="P1291" s="234"/>
      <c r="Q1291" s="234"/>
      <c r="R1291" s="234"/>
      <c r="S1291" s="234"/>
      <c r="T1291" s="235"/>
      <c r="AT1291" s="236" t="s">
        <v>513</v>
      </c>
      <c r="AU1291" s="236" t="s">
        <v>93</v>
      </c>
      <c r="AV1291" s="12" t="s">
        <v>82</v>
      </c>
      <c r="AW1291" s="12" t="s">
        <v>6</v>
      </c>
      <c r="AX1291" s="12" t="s">
        <v>80</v>
      </c>
      <c r="AY1291" s="236" t="s">
        <v>492</v>
      </c>
    </row>
    <row r="1292" spans="2:65" s="1" customFormat="1" ht="16.5" customHeight="1">
      <c r="B1292" s="42"/>
      <c r="C1292" s="209" t="s">
        <v>1893</v>
      </c>
      <c r="D1292" s="209" t="s">
        <v>498</v>
      </c>
      <c r="E1292" s="210" t="s">
        <v>1894</v>
      </c>
      <c r="F1292" s="211" t="s">
        <v>1895</v>
      </c>
      <c r="G1292" s="212" t="s">
        <v>180</v>
      </c>
      <c r="H1292" s="213">
        <v>321.57600000000002</v>
      </c>
      <c r="I1292" s="214"/>
      <c r="J1292" s="215">
        <f>ROUND(I1292*H1292,2)</f>
        <v>0</v>
      </c>
      <c r="K1292" s="211" t="s">
        <v>23</v>
      </c>
      <c r="L1292" s="62"/>
      <c r="M1292" s="216" t="s">
        <v>23</v>
      </c>
      <c r="N1292" s="217" t="s">
        <v>44</v>
      </c>
      <c r="O1292" s="43"/>
      <c r="P1292" s="218">
        <f>O1292*H1292</f>
        <v>0</v>
      </c>
      <c r="Q1292" s="218">
        <v>8.2500000000000004E-3</v>
      </c>
      <c r="R1292" s="218">
        <f>Q1292*H1292</f>
        <v>2.6530020000000003</v>
      </c>
      <c r="S1292" s="218">
        <v>0</v>
      </c>
      <c r="T1292" s="219">
        <f>S1292*H1292</f>
        <v>0</v>
      </c>
      <c r="AR1292" s="25" t="s">
        <v>502</v>
      </c>
      <c r="AT1292" s="25" t="s">
        <v>498</v>
      </c>
      <c r="AU1292" s="25" t="s">
        <v>93</v>
      </c>
      <c r="AY1292" s="25" t="s">
        <v>492</v>
      </c>
      <c r="BE1292" s="220">
        <f>IF(N1292="základní",J1292,0)</f>
        <v>0</v>
      </c>
      <c r="BF1292" s="220">
        <f>IF(N1292="snížená",J1292,0)</f>
        <v>0</v>
      </c>
      <c r="BG1292" s="220">
        <f>IF(N1292="zákl. přenesená",J1292,0)</f>
        <v>0</v>
      </c>
      <c r="BH1292" s="220">
        <f>IF(N1292="sníž. přenesená",J1292,0)</f>
        <v>0</v>
      </c>
      <c r="BI1292" s="220">
        <f>IF(N1292="nulová",J1292,0)</f>
        <v>0</v>
      </c>
      <c r="BJ1292" s="25" t="s">
        <v>80</v>
      </c>
      <c r="BK1292" s="220">
        <f>ROUND(I1292*H1292,2)</f>
        <v>0</v>
      </c>
      <c r="BL1292" s="25" t="s">
        <v>502</v>
      </c>
      <c r="BM1292" s="25" t="s">
        <v>1896</v>
      </c>
    </row>
    <row r="1293" spans="2:65" s="1" customFormat="1">
      <c r="B1293" s="42"/>
      <c r="C1293" s="64"/>
      <c r="D1293" s="221" t="s">
        <v>506</v>
      </c>
      <c r="E1293" s="64"/>
      <c r="F1293" s="222" t="s">
        <v>1895</v>
      </c>
      <c r="G1293" s="64"/>
      <c r="H1293" s="64"/>
      <c r="I1293" s="177"/>
      <c r="J1293" s="64"/>
      <c r="K1293" s="64"/>
      <c r="L1293" s="62"/>
      <c r="M1293" s="223"/>
      <c r="N1293" s="43"/>
      <c r="O1293" s="43"/>
      <c r="P1293" s="43"/>
      <c r="Q1293" s="43"/>
      <c r="R1293" s="43"/>
      <c r="S1293" s="43"/>
      <c r="T1293" s="79"/>
      <c r="AT1293" s="25" t="s">
        <v>506</v>
      </c>
      <c r="AU1293" s="25" t="s">
        <v>93</v>
      </c>
    </row>
    <row r="1294" spans="2:65" s="13" customFormat="1">
      <c r="B1294" s="237"/>
      <c r="C1294" s="238"/>
      <c r="D1294" s="221" t="s">
        <v>513</v>
      </c>
      <c r="E1294" s="239" t="s">
        <v>23</v>
      </c>
      <c r="F1294" s="240" t="s">
        <v>1897</v>
      </c>
      <c r="G1294" s="238"/>
      <c r="H1294" s="241" t="s">
        <v>23</v>
      </c>
      <c r="I1294" s="242"/>
      <c r="J1294" s="238"/>
      <c r="K1294" s="238"/>
      <c r="L1294" s="243"/>
      <c r="M1294" s="244"/>
      <c r="N1294" s="245"/>
      <c r="O1294" s="245"/>
      <c r="P1294" s="245"/>
      <c r="Q1294" s="245"/>
      <c r="R1294" s="245"/>
      <c r="S1294" s="245"/>
      <c r="T1294" s="246"/>
      <c r="AT1294" s="247" t="s">
        <v>513</v>
      </c>
      <c r="AU1294" s="247" t="s">
        <v>93</v>
      </c>
      <c r="AV1294" s="13" t="s">
        <v>80</v>
      </c>
      <c r="AW1294" s="13" t="s">
        <v>36</v>
      </c>
      <c r="AX1294" s="13" t="s">
        <v>73</v>
      </c>
      <c r="AY1294" s="247" t="s">
        <v>492</v>
      </c>
    </row>
    <row r="1295" spans="2:65" s="12" customFormat="1">
      <c r="B1295" s="225"/>
      <c r="C1295" s="226"/>
      <c r="D1295" s="221" t="s">
        <v>513</v>
      </c>
      <c r="E1295" s="248" t="s">
        <v>23</v>
      </c>
      <c r="F1295" s="249" t="s">
        <v>1898</v>
      </c>
      <c r="G1295" s="226"/>
      <c r="H1295" s="250">
        <v>33.479999999999997</v>
      </c>
      <c r="I1295" s="231"/>
      <c r="J1295" s="226"/>
      <c r="K1295" s="226"/>
      <c r="L1295" s="232"/>
      <c r="M1295" s="233"/>
      <c r="N1295" s="234"/>
      <c r="O1295" s="234"/>
      <c r="P1295" s="234"/>
      <c r="Q1295" s="234"/>
      <c r="R1295" s="234"/>
      <c r="S1295" s="234"/>
      <c r="T1295" s="235"/>
      <c r="AT1295" s="236" t="s">
        <v>513</v>
      </c>
      <c r="AU1295" s="236" t="s">
        <v>93</v>
      </c>
      <c r="AV1295" s="12" t="s">
        <v>82</v>
      </c>
      <c r="AW1295" s="12" t="s">
        <v>36</v>
      </c>
      <c r="AX1295" s="12" t="s">
        <v>73</v>
      </c>
      <c r="AY1295" s="236" t="s">
        <v>492</v>
      </c>
    </row>
    <row r="1296" spans="2:65" s="12" customFormat="1">
      <c r="B1296" s="225"/>
      <c r="C1296" s="226"/>
      <c r="D1296" s="221" t="s">
        <v>513</v>
      </c>
      <c r="E1296" s="248" t="s">
        <v>23</v>
      </c>
      <c r="F1296" s="249" t="s">
        <v>1899</v>
      </c>
      <c r="G1296" s="226"/>
      <c r="H1296" s="250">
        <v>38.4</v>
      </c>
      <c r="I1296" s="231"/>
      <c r="J1296" s="226"/>
      <c r="K1296" s="226"/>
      <c r="L1296" s="232"/>
      <c r="M1296" s="233"/>
      <c r="N1296" s="234"/>
      <c r="O1296" s="234"/>
      <c r="P1296" s="234"/>
      <c r="Q1296" s="234"/>
      <c r="R1296" s="234"/>
      <c r="S1296" s="234"/>
      <c r="T1296" s="235"/>
      <c r="AT1296" s="236" t="s">
        <v>513</v>
      </c>
      <c r="AU1296" s="236" t="s">
        <v>93</v>
      </c>
      <c r="AV1296" s="12" t="s">
        <v>82</v>
      </c>
      <c r="AW1296" s="12" t="s">
        <v>36</v>
      </c>
      <c r="AX1296" s="12" t="s">
        <v>73</v>
      </c>
      <c r="AY1296" s="236" t="s">
        <v>492</v>
      </c>
    </row>
    <row r="1297" spans="2:65" s="12" customFormat="1">
      <c r="B1297" s="225"/>
      <c r="C1297" s="226"/>
      <c r="D1297" s="221" t="s">
        <v>513</v>
      </c>
      <c r="E1297" s="248" t="s">
        <v>23</v>
      </c>
      <c r="F1297" s="249" t="s">
        <v>1900</v>
      </c>
      <c r="G1297" s="226"/>
      <c r="H1297" s="250">
        <v>9.7200000000000006</v>
      </c>
      <c r="I1297" s="231"/>
      <c r="J1297" s="226"/>
      <c r="K1297" s="226"/>
      <c r="L1297" s="232"/>
      <c r="M1297" s="233"/>
      <c r="N1297" s="234"/>
      <c r="O1297" s="234"/>
      <c r="P1297" s="234"/>
      <c r="Q1297" s="234"/>
      <c r="R1297" s="234"/>
      <c r="S1297" s="234"/>
      <c r="T1297" s="235"/>
      <c r="AT1297" s="236" t="s">
        <v>513</v>
      </c>
      <c r="AU1297" s="236" t="s">
        <v>93</v>
      </c>
      <c r="AV1297" s="12" t="s">
        <v>82</v>
      </c>
      <c r="AW1297" s="12" t="s">
        <v>36</v>
      </c>
      <c r="AX1297" s="12" t="s">
        <v>73</v>
      </c>
      <c r="AY1297" s="236" t="s">
        <v>492</v>
      </c>
    </row>
    <row r="1298" spans="2:65" s="12" customFormat="1">
      <c r="B1298" s="225"/>
      <c r="C1298" s="226"/>
      <c r="D1298" s="221" t="s">
        <v>513</v>
      </c>
      <c r="E1298" s="248" t="s">
        <v>23</v>
      </c>
      <c r="F1298" s="249" t="s">
        <v>1901</v>
      </c>
      <c r="G1298" s="226"/>
      <c r="H1298" s="250">
        <v>57.42</v>
      </c>
      <c r="I1298" s="231"/>
      <c r="J1298" s="226"/>
      <c r="K1298" s="226"/>
      <c r="L1298" s="232"/>
      <c r="M1298" s="233"/>
      <c r="N1298" s="234"/>
      <c r="O1298" s="234"/>
      <c r="P1298" s="234"/>
      <c r="Q1298" s="234"/>
      <c r="R1298" s="234"/>
      <c r="S1298" s="234"/>
      <c r="T1298" s="235"/>
      <c r="AT1298" s="236" t="s">
        <v>513</v>
      </c>
      <c r="AU1298" s="236" t="s">
        <v>93</v>
      </c>
      <c r="AV1298" s="12" t="s">
        <v>82</v>
      </c>
      <c r="AW1298" s="12" t="s">
        <v>36</v>
      </c>
      <c r="AX1298" s="12" t="s">
        <v>73</v>
      </c>
      <c r="AY1298" s="236" t="s">
        <v>492</v>
      </c>
    </row>
    <row r="1299" spans="2:65" s="12" customFormat="1">
      <c r="B1299" s="225"/>
      <c r="C1299" s="226"/>
      <c r="D1299" s="221" t="s">
        <v>513</v>
      </c>
      <c r="E1299" s="248" t="s">
        <v>23</v>
      </c>
      <c r="F1299" s="249" t="s">
        <v>1902</v>
      </c>
      <c r="G1299" s="226"/>
      <c r="H1299" s="250">
        <v>58.116</v>
      </c>
      <c r="I1299" s="231"/>
      <c r="J1299" s="226"/>
      <c r="K1299" s="226"/>
      <c r="L1299" s="232"/>
      <c r="M1299" s="233"/>
      <c r="N1299" s="234"/>
      <c r="O1299" s="234"/>
      <c r="P1299" s="234"/>
      <c r="Q1299" s="234"/>
      <c r="R1299" s="234"/>
      <c r="S1299" s="234"/>
      <c r="T1299" s="235"/>
      <c r="AT1299" s="236" t="s">
        <v>513</v>
      </c>
      <c r="AU1299" s="236" t="s">
        <v>93</v>
      </c>
      <c r="AV1299" s="12" t="s">
        <v>82</v>
      </c>
      <c r="AW1299" s="12" t="s">
        <v>36</v>
      </c>
      <c r="AX1299" s="12" t="s">
        <v>73</v>
      </c>
      <c r="AY1299" s="236" t="s">
        <v>492</v>
      </c>
    </row>
    <row r="1300" spans="2:65" s="12" customFormat="1">
      <c r="B1300" s="225"/>
      <c r="C1300" s="226"/>
      <c r="D1300" s="221" t="s">
        <v>513</v>
      </c>
      <c r="E1300" s="248" t="s">
        <v>23</v>
      </c>
      <c r="F1300" s="249" t="s">
        <v>1903</v>
      </c>
      <c r="G1300" s="226"/>
      <c r="H1300" s="250">
        <v>124.44</v>
      </c>
      <c r="I1300" s="231"/>
      <c r="J1300" s="226"/>
      <c r="K1300" s="226"/>
      <c r="L1300" s="232"/>
      <c r="M1300" s="233"/>
      <c r="N1300" s="234"/>
      <c r="O1300" s="234"/>
      <c r="P1300" s="234"/>
      <c r="Q1300" s="234"/>
      <c r="R1300" s="234"/>
      <c r="S1300" s="234"/>
      <c r="T1300" s="235"/>
      <c r="AT1300" s="236" t="s">
        <v>513</v>
      </c>
      <c r="AU1300" s="236" t="s">
        <v>93</v>
      </c>
      <c r="AV1300" s="12" t="s">
        <v>82</v>
      </c>
      <c r="AW1300" s="12" t="s">
        <v>36</v>
      </c>
      <c r="AX1300" s="12" t="s">
        <v>73</v>
      </c>
      <c r="AY1300" s="236" t="s">
        <v>492</v>
      </c>
    </row>
    <row r="1301" spans="2:65" s="14" customFormat="1">
      <c r="B1301" s="251"/>
      <c r="C1301" s="252"/>
      <c r="D1301" s="227" t="s">
        <v>513</v>
      </c>
      <c r="E1301" s="253" t="s">
        <v>23</v>
      </c>
      <c r="F1301" s="254" t="s">
        <v>560</v>
      </c>
      <c r="G1301" s="252"/>
      <c r="H1301" s="255">
        <v>321.57600000000002</v>
      </c>
      <c r="I1301" s="256"/>
      <c r="J1301" s="252"/>
      <c r="K1301" s="252"/>
      <c r="L1301" s="257"/>
      <c r="M1301" s="258"/>
      <c r="N1301" s="259"/>
      <c r="O1301" s="259"/>
      <c r="P1301" s="259"/>
      <c r="Q1301" s="259"/>
      <c r="R1301" s="259"/>
      <c r="S1301" s="259"/>
      <c r="T1301" s="260"/>
      <c r="AT1301" s="261" t="s">
        <v>513</v>
      </c>
      <c r="AU1301" s="261" t="s">
        <v>93</v>
      </c>
      <c r="AV1301" s="14" t="s">
        <v>502</v>
      </c>
      <c r="AW1301" s="14" t="s">
        <v>36</v>
      </c>
      <c r="AX1301" s="14" t="s">
        <v>80</v>
      </c>
      <c r="AY1301" s="261" t="s">
        <v>492</v>
      </c>
    </row>
    <row r="1302" spans="2:65" s="1" customFormat="1" ht="25.5" customHeight="1">
      <c r="B1302" s="42"/>
      <c r="C1302" s="278" t="s">
        <v>1904</v>
      </c>
      <c r="D1302" s="278" t="s">
        <v>1110</v>
      </c>
      <c r="E1302" s="279" t="s">
        <v>1905</v>
      </c>
      <c r="F1302" s="280" t="s">
        <v>1906</v>
      </c>
      <c r="G1302" s="281" t="s">
        <v>1025</v>
      </c>
      <c r="H1302" s="282">
        <v>36</v>
      </c>
      <c r="I1302" s="283"/>
      <c r="J1302" s="284">
        <f>ROUND(I1302*H1302,2)</f>
        <v>0</v>
      </c>
      <c r="K1302" s="280" t="s">
        <v>23</v>
      </c>
      <c r="L1302" s="285"/>
      <c r="M1302" s="286" t="s">
        <v>23</v>
      </c>
      <c r="N1302" s="287" t="s">
        <v>44</v>
      </c>
      <c r="O1302" s="43"/>
      <c r="P1302" s="218">
        <f>O1302*H1302</f>
        <v>0</v>
      </c>
      <c r="Q1302" s="218">
        <v>0</v>
      </c>
      <c r="R1302" s="218">
        <f>Q1302*H1302</f>
        <v>0</v>
      </c>
      <c r="S1302" s="218">
        <v>0</v>
      </c>
      <c r="T1302" s="219">
        <f>S1302*H1302</f>
        <v>0</v>
      </c>
      <c r="AR1302" s="25" t="s">
        <v>977</v>
      </c>
      <c r="AT1302" s="25" t="s">
        <v>1110</v>
      </c>
      <c r="AU1302" s="25" t="s">
        <v>93</v>
      </c>
      <c r="AY1302" s="25" t="s">
        <v>492</v>
      </c>
      <c r="BE1302" s="220">
        <f>IF(N1302="základní",J1302,0)</f>
        <v>0</v>
      </c>
      <c r="BF1302" s="220">
        <f>IF(N1302="snížená",J1302,0)</f>
        <v>0</v>
      </c>
      <c r="BG1302" s="220">
        <f>IF(N1302="zákl. přenesená",J1302,0)</f>
        <v>0</v>
      </c>
      <c r="BH1302" s="220">
        <f>IF(N1302="sníž. přenesená",J1302,0)</f>
        <v>0</v>
      </c>
      <c r="BI1302" s="220">
        <f>IF(N1302="nulová",J1302,0)</f>
        <v>0</v>
      </c>
      <c r="BJ1302" s="25" t="s">
        <v>80</v>
      </c>
      <c r="BK1302" s="220">
        <f>ROUND(I1302*H1302,2)</f>
        <v>0</v>
      </c>
      <c r="BL1302" s="25" t="s">
        <v>775</v>
      </c>
      <c r="BM1302" s="25" t="s">
        <v>1907</v>
      </c>
    </row>
    <row r="1303" spans="2:65" s="1" customFormat="1" ht="24">
      <c r="B1303" s="42"/>
      <c r="C1303" s="64"/>
      <c r="D1303" s="227" t="s">
        <v>506</v>
      </c>
      <c r="E1303" s="64"/>
      <c r="F1303" s="274" t="s">
        <v>1906</v>
      </c>
      <c r="G1303" s="64"/>
      <c r="H1303" s="64"/>
      <c r="I1303" s="177"/>
      <c r="J1303" s="64"/>
      <c r="K1303" s="64"/>
      <c r="L1303" s="62"/>
      <c r="M1303" s="223"/>
      <c r="N1303" s="43"/>
      <c r="O1303" s="43"/>
      <c r="P1303" s="43"/>
      <c r="Q1303" s="43"/>
      <c r="R1303" s="43"/>
      <c r="S1303" s="43"/>
      <c r="T1303" s="79"/>
      <c r="AT1303" s="25" t="s">
        <v>506</v>
      </c>
      <c r="AU1303" s="25" t="s">
        <v>93</v>
      </c>
    </row>
    <row r="1304" spans="2:65" s="1" customFormat="1" ht="25.5" customHeight="1">
      <c r="B1304" s="42"/>
      <c r="C1304" s="278" t="s">
        <v>1908</v>
      </c>
      <c r="D1304" s="278" t="s">
        <v>1110</v>
      </c>
      <c r="E1304" s="279" t="s">
        <v>1909</v>
      </c>
      <c r="F1304" s="280" t="s">
        <v>1910</v>
      </c>
      <c r="G1304" s="281" t="s">
        <v>1025</v>
      </c>
      <c r="H1304" s="282">
        <v>40</v>
      </c>
      <c r="I1304" s="283"/>
      <c r="J1304" s="284">
        <f>ROUND(I1304*H1304,2)</f>
        <v>0</v>
      </c>
      <c r="K1304" s="280" t="s">
        <v>23</v>
      </c>
      <c r="L1304" s="285"/>
      <c r="M1304" s="286" t="s">
        <v>23</v>
      </c>
      <c r="N1304" s="287" t="s">
        <v>44</v>
      </c>
      <c r="O1304" s="43"/>
      <c r="P1304" s="218">
        <f>O1304*H1304</f>
        <v>0</v>
      </c>
      <c r="Q1304" s="218">
        <v>0</v>
      </c>
      <c r="R1304" s="218">
        <f>Q1304*H1304</f>
        <v>0</v>
      </c>
      <c r="S1304" s="218">
        <v>0</v>
      </c>
      <c r="T1304" s="219">
        <f>S1304*H1304</f>
        <v>0</v>
      </c>
      <c r="AR1304" s="25" t="s">
        <v>977</v>
      </c>
      <c r="AT1304" s="25" t="s">
        <v>1110</v>
      </c>
      <c r="AU1304" s="25" t="s">
        <v>93</v>
      </c>
      <c r="AY1304" s="25" t="s">
        <v>492</v>
      </c>
      <c r="BE1304" s="220">
        <f>IF(N1304="základní",J1304,0)</f>
        <v>0</v>
      </c>
      <c r="BF1304" s="220">
        <f>IF(N1304="snížená",J1304,0)</f>
        <v>0</v>
      </c>
      <c r="BG1304" s="220">
        <f>IF(N1304="zákl. přenesená",J1304,0)</f>
        <v>0</v>
      </c>
      <c r="BH1304" s="220">
        <f>IF(N1304="sníž. přenesená",J1304,0)</f>
        <v>0</v>
      </c>
      <c r="BI1304" s="220">
        <f>IF(N1304="nulová",J1304,0)</f>
        <v>0</v>
      </c>
      <c r="BJ1304" s="25" t="s">
        <v>80</v>
      </c>
      <c r="BK1304" s="220">
        <f>ROUND(I1304*H1304,2)</f>
        <v>0</v>
      </c>
      <c r="BL1304" s="25" t="s">
        <v>775</v>
      </c>
      <c r="BM1304" s="25" t="s">
        <v>1911</v>
      </c>
    </row>
    <row r="1305" spans="2:65" s="1" customFormat="1">
      <c r="B1305" s="42"/>
      <c r="C1305" s="64"/>
      <c r="D1305" s="227" t="s">
        <v>506</v>
      </c>
      <c r="E1305" s="64"/>
      <c r="F1305" s="274" t="s">
        <v>1912</v>
      </c>
      <c r="G1305" s="64"/>
      <c r="H1305" s="64"/>
      <c r="I1305" s="177"/>
      <c r="J1305" s="64"/>
      <c r="K1305" s="64"/>
      <c r="L1305" s="62"/>
      <c r="M1305" s="223"/>
      <c r="N1305" s="43"/>
      <c r="O1305" s="43"/>
      <c r="P1305" s="43"/>
      <c r="Q1305" s="43"/>
      <c r="R1305" s="43"/>
      <c r="S1305" s="43"/>
      <c r="T1305" s="79"/>
      <c r="AT1305" s="25" t="s">
        <v>506</v>
      </c>
      <c r="AU1305" s="25" t="s">
        <v>93</v>
      </c>
    </row>
    <row r="1306" spans="2:65" s="1" customFormat="1" ht="25.5" customHeight="1">
      <c r="B1306" s="42"/>
      <c r="C1306" s="278" t="s">
        <v>1913</v>
      </c>
      <c r="D1306" s="278" t="s">
        <v>1110</v>
      </c>
      <c r="E1306" s="279" t="s">
        <v>1914</v>
      </c>
      <c r="F1306" s="280" t="s">
        <v>1915</v>
      </c>
      <c r="G1306" s="281" t="s">
        <v>1025</v>
      </c>
      <c r="H1306" s="282">
        <v>10</v>
      </c>
      <c r="I1306" s="283"/>
      <c r="J1306" s="284">
        <f>ROUND(I1306*H1306,2)</f>
        <v>0</v>
      </c>
      <c r="K1306" s="280" t="s">
        <v>23</v>
      </c>
      <c r="L1306" s="285"/>
      <c r="M1306" s="286" t="s">
        <v>23</v>
      </c>
      <c r="N1306" s="287" t="s">
        <v>44</v>
      </c>
      <c r="O1306" s="43"/>
      <c r="P1306" s="218">
        <f>O1306*H1306</f>
        <v>0</v>
      </c>
      <c r="Q1306" s="218">
        <v>0</v>
      </c>
      <c r="R1306" s="218">
        <f>Q1306*H1306</f>
        <v>0</v>
      </c>
      <c r="S1306" s="218">
        <v>0</v>
      </c>
      <c r="T1306" s="219">
        <f>S1306*H1306</f>
        <v>0</v>
      </c>
      <c r="AR1306" s="25" t="s">
        <v>977</v>
      </c>
      <c r="AT1306" s="25" t="s">
        <v>1110</v>
      </c>
      <c r="AU1306" s="25" t="s">
        <v>93</v>
      </c>
      <c r="AY1306" s="25" t="s">
        <v>492</v>
      </c>
      <c r="BE1306" s="220">
        <f>IF(N1306="základní",J1306,0)</f>
        <v>0</v>
      </c>
      <c r="BF1306" s="220">
        <f>IF(N1306="snížená",J1306,0)</f>
        <v>0</v>
      </c>
      <c r="BG1306" s="220">
        <f>IF(N1306="zákl. přenesená",J1306,0)</f>
        <v>0</v>
      </c>
      <c r="BH1306" s="220">
        <f>IF(N1306="sníž. přenesená",J1306,0)</f>
        <v>0</v>
      </c>
      <c r="BI1306" s="220">
        <f>IF(N1306="nulová",J1306,0)</f>
        <v>0</v>
      </c>
      <c r="BJ1306" s="25" t="s">
        <v>80</v>
      </c>
      <c r="BK1306" s="220">
        <f>ROUND(I1306*H1306,2)</f>
        <v>0</v>
      </c>
      <c r="BL1306" s="25" t="s">
        <v>775</v>
      </c>
      <c r="BM1306" s="25" t="s">
        <v>1916</v>
      </c>
    </row>
    <row r="1307" spans="2:65" s="1" customFormat="1">
      <c r="B1307" s="42"/>
      <c r="C1307" s="64"/>
      <c r="D1307" s="227" t="s">
        <v>506</v>
      </c>
      <c r="E1307" s="64"/>
      <c r="F1307" s="274" t="s">
        <v>1917</v>
      </c>
      <c r="G1307" s="64"/>
      <c r="H1307" s="64"/>
      <c r="I1307" s="177"/>
      <c r="J1307" s="64"/>
      <c r="K1307" s="64"/>
      <c r="L1307" s="62"/>
      <c r="M1307" s="223"/>
      <c r="N1307" s="43"/>
      <c r="O1307" s="43"/>
      <c r="P1307" s="43"/>
      <c r="Q1307" s="43"/>
      <c r="R1307" s="43"/>
      <c r="S1307" s="43"/>
      <c r="T1307" s="79"/>
      <c r="AT1307" s="25" t="s">
        <v>506</v>
      </c>
      <c r="AU1307" s="25" t="s">
        <v>93</v>
      </c>
    </row>
    <row r="1308" spans="2:65" s="1" customFormat="1" ht="25.5" customHeight="1">
      <c r="B1308" s="42"/>
      <c r="C1308" s="278" t="s">
        <v>344</v>
      </c>
      <c r="D1308" s="278" t="s">
        <v>1110</v>
      </c>
      <c r="E1308" s="279" t="s">
        <v>1918</v>
      </c>
      <c r="F1308" s="280" t="s">
        <v>1919</v>
      </c>
      <c r="G1308" s="281" t="s">
        <v>1025</v>
      </c>
      <c r="H1308" s="282">
        <v>58</v>
      </c>
      <c r="I1308" s="283"/>
      <c r="J1308" s="284">
        <f>ROUND(I1308*H1308,2)</f>
        <v>0</v>
      </c>
      <c r="K1308" s="280" t="s">
        <v>23</v>
      </c>
      <c r="L1308" s="285"/>
      <c r="M1308" s="286" t="s">
        <v>23</v>
      </c>
      <c r="N1308" s="287" t="s">
        <v>44</v>
      </c>
      <c r="O1308" s="43"/>
      <c r="P1308" s="218">
        <f>O1308*H1308</f>
        <v>0</v>
      </c>
      <c r="Q1308" s="218">
        <v>0</v>
      </c>
      <c r="R1308" s="218">
        <f>Q1308*H1308</f>
        <v>0</v>
      </c>
      <c r="S1308" s="218">
        <v>0</v>
      </c>
      <c r="T1308" s="219">
        <f>S1308*H1308</f>
        <v>0</v>
      </c>
      <c r="AR1308" s="25" t="s">
        <v>977</v>
      </c>
      <c r="AT1308" s="25" t="s">
        <v>1110</v>
      </c>
      <c r="AU1308" s="25" t="s">
        <v>93</v>
      </c>
      <c r="AY1308" s="25" t="s">
        <v>492</v>
      </c>
      <c r="BE1308" s="220">
        <f>IF(N1308="základní",J1308,0)</f>
        <v>0</v>
      </c>
      <c r="BF1308" s="220">
        <f>IF(N1308="snížená",J1308,0)</f>
        <v>0</v>
      </c>
      <c r="BG1308" s="220">
        <f>IF(N1308="zákl. přenesená",J1308,0)</f>
        <v>0</v>
      </c>
      <c r="BH1308" s="220">
        <f>IF(N1308="sníž. přenesená",J1308,0)</f>
        <v>0</v>
      </c>
      <c r="BI1308" s="220">
        <f>IF(N1308="nulová",J1308,0)</f>
        <v>0</v>
      </c>
      <c r="BJ1308" s="25" t="s">
        <v>80</v>
      </c>
      <c r="BK1308" s="220">
        <f>ROUND(I1308*H1308,2)</f>
        <v>0</v>
      </c>
      <c r="BL1308" s="25" t="s">
        <v>775</v>
      </c>
      <c r="BM1308" s="25" t="s">
        <v>1920</v>
      </c>
    </row>
    <row r="1309" spans="2:65" s="1" customFormat="1">
      <c r="B1309" s="42"/>
      <c r="C1309" s="64"/>
      <c r="D1309" s="227" t="s">
        <v>506</v>
      </c>
      <c r="E1309" s="64"/>
      <c r="F1309" s="274" t="s">
        <v>1921</v>
      </c>
      <c r="G1309" s="64"/>
      <c r="H1309" s="64"/>
      <c r="I1309" s="177"/>
      <c r="J1309" s="64"/>
      <c r="K1309" s="64"/>
      <c r="L1309" s="62"/>
      <c r="M1309" s="223"/>
      <c r="N1309" s="43"/>
      <c r="O1309" s="43"/>
      <c r="P1309" s="43"/>
      <c r="Q1309" s="43"/>
      <c r="R1309" s="43"/>
      <c r="S1309" s="43"/>
      <c r="T1309" s="79"/>
      <c r="AT1309" s="25" t="s">
        <v>506</v>
      </c>
      <c r="AU1309" s="25" t="s">
        <v>93</v>
      </c>
    </row>
    <row r="1310" spans="2:65" s="1" customFormat="1" ht="25.5" customHeight="1">
      <c r="B1310" s="42"/>
      <c r="C1310" s="278" t="s">
        <v>1922</v>
      </c>
      <c r="D1310" s="278" t="s">
        <v>1110</v>
      </c>
      <c r="E1310" s="279" t="s">
        <v>1923</v>
      </c>
      <c r="F1310" s="280" t="s">
        <v>1924</v>
      </c>
      <c r="G1310" s="281" t="s">
        <v>1025</v>
      </c>
      <c r="H1310" s="282">
        <v>58</v>
      </c>
      <c r="I1310" s="283"/>
      <c r="J1310" s="284">
        <f>ROUND(I1310*H1310,2)</f>
        <v>0</v>
      </c>
      <c r="K1310" s="280" t="s">
        <v>23</v>
      </c>
      <c r="L1310" s="285"/>
      <c r="M1310" s="286" t="s">
        <v>23</v>
      </c>
      <c r="N1310" s="287" t="s">
        <v>44</v>
      </c>
      <c r="O1310" s="43"/>
      <c r="P1310" s="218">
        <f>O1310*H1310</f>
        <v>0</v>
      </c>
      <c r="Q1310" s="218">
        <v>0</v>
      </c>
      <c r="R1310" s="218">
        <f>Q1310*H1310</f>
        <v>0</v>
      </c>
      <c r="S1310" s="218">
        <v>0</v>
      </c>
      <c r="T1310" s="219">
        <f>S1310*H1310</f>
        <v>0</v>
      </c>
      <c r="AR1310" s="25" t="s">
        <v>977</v>
      </c>
      <c r="AT1310" s="25" t="s">
        <v>1110</v>
      </c>
      <c r="AU1310" s="25" t="s">
        <v>93</v>
      </c>
      <c r="AY1310" s="25" t="s">
        <v>492</v>
      </c>
      <c r="BE1310" s="220">
        <f>IF(N1310="základní",J1310,0)</f>
        <v>0</v>
      </c>
      <c r="BF1310" s="220">
        <f>IF(N1310="snížená",J1310,0)</f>
        <v>0</v>
      </c>
      <c r="BG1310" s="220">
        <f>IF(N1310="zákl. přenesená",J1310,0)</f>
        <v>0</v>
      </c>
      <c r="BH1310" s="220">
        <f>IF(N1310="sníž. přenesená",J1310,0)</f>
        <v>0</v>
      </c>
      <c r="BI1310" s="220">
        <f>IF(N1310="nulová",J1310,0)</f>
        <v>0</v>
      </c>
      <c r="BJ1310" s="25" t="s">
        <v>80</v>
      </c>
      <c r="BK1310" s="220">
        <f>ROUND(I1310*H1310,2)</f>
        <v>0</v>
      </c>
      <c r="BL1310" s="25" t="s">
        <v>775</v>
      </c>
      <c r="BM1310" s="25" t="s">
        <v>1925</v>
      </c>
    </row>
    <row r="1311" spans="2:65" s="1" customFormat="1">
      <c r="B1311" s="42"/>
      <c r="C1311" s="64"/>
      <c r="D1311" s="227" t="s">
        <v>506</v>
      </c>
      <c r="E1311" s="64"/>
      <c r="F1311" s="274" t="s">
        <v>1926</v>
      </c>
      <c r="G1311" s="64"/>
      <c r="H1311" s="64"/>
      <c r="I1311" s="177"/>
      <c r="J1311" s="64"/>
      <c r="K1311" s="64"/>
      <c r="L1311" s="62"/>
      <c r="M1311" s="223"/>
      <c r="N1311" s="43"/>
      <c r="O1311" s="43"/>
      <c r="P1311" s="43"/>
      <c r="Q1311" s="43"/>
      <c r="R1311" s="43"/>
      <c r="S1311" s="43"/>
      <c r="T1311" s="79"/>
      <c r="AT1311" s="25" t="s">
        <v>506</v>
      </c>
      <c r="AU1311" s="25" t="s">
        <v>93</v>
      </c>
    </row>
    <row r="1312" spans="2:65" s="1" customFormat="1" ht="25.5" customHeight="1">
      <c r="B1312" s="42"/>
      <c r="C1312" s="278" t="s">
        <v>1927</v>
      </c>
      <c r="D1312" s="278" t="s">
        <v>1110</v>
      </c>
      <c r="E1312" s="279" t="s">
        <v>1928</v>
      </c>
      <c r="F1312" s="280" t="s">
        <v>1929</v>
      </c>
      <c r="G1312" s="281" t="s">
        <v>1025</v>
      </c>
      <c r="H1312" s="282">
        <v>122</v>
      </c>
      <c r="I1312" s="283"/>
      <c r="J1312" s="284">
        <f>ROUND(I1312*H1312,2)</f>
        <v>0</v>
      </c>
      <c r="K1312" s="280" t="s">
        <v>23</v>
      </c>
      <c r="L1312" s="285"/>
      <c r="M1312" s="286" t="s">
        <v>23</v>
      </c>
      <c r="N1312" s="287" t="s">
        <v>44</v>
      </c>
      <c r="O1312" s="43"/>
      <c r="P1312" s="218">
        <f>O1312*H1312</f>
        <v>0</v>
      </c>
      <c r="Q1312" s="218">
        <v>0</v>
      </c>
      <c r="R1312" s="218">
        <f>Q1312*H1312</f>
        <v>0</v>
      </c>
      <c r="S1312" s="218">
        <v>0</v>
      </c>
      <c r="T1312" s="219">
        <f>S1312*H1312</f>
        <v>0</v>
      </c>
      <c r="AR1312" s="25" t="s">
        <v>977</v>
      </c>
      <c r="AT1312" s="25" t="s">
        <v>1110</v>
      </c>
      <c r="AU1312" s="25" t="s">
        <v>93</v>
      </c>
      <c r="AY1312" s="25" t="s">
        <v>492</v>
      </c>
      <c r="BE1312" s="220">
        <f>IF(N1312="základní",J1312,0)</f>
        <v>0</v>
      </c>
      <c r="BF1312" s="220">
        <f>IF(N1312="snížená",J1312,0)</f>
        <v>0</v>
      </c>
      <c r="BG1312" s="220">
        <f>IF(N1312="zákl. přenesená",J1312,0)</f>
        <v>0</v>
      </c>
      <c r="BH1312" s="220">
        <f>IF(N1312="sníž. přenesená",J1312,0)</f>
        <v>0</v>
      </c>
      <c r="BI1312" s="220">
        <f>IF(N1312="nulová",J1312,0)</f>
        <v>0</v>
      </c>
      <c r="BJ1312" s="25" t="s">
        <v>80</v>
      </c>
      <c r="BK1312" s="220">
        <f>ROUND(I1312*H1312,2)</f>
        <v>0</v>
      </c>
      <c r="BL1312" s="25" t="s">
        <v>775</v>
      </c>
      <c r="BM1312" s="25" t="s">
        <v>1930</v>
      </c>
    </row>
    <row r="1313" spans="2:65" s="1" customFormat="1">
      <c r="B1313" s="42"/>
      <c r="C1313" s="64"/>
      <c r="D1313" s="227" t="s">
        <v>506</v>
      </c>
      <c r="E1313" s="64"/>
      <c r="F1313" s="274" t="s">
        <v>1931</v>
      </c>
      <c r="G1313" s="64"/>
      <c r="H1313" s="64"/>
      <c r="I1313" s="177"/>
      <c r="J1313" s="64"/>
      <c r="K1313" s="64"/>
      <c r="L1313" s="62"/>
      <c r="M1313" s="223"/>
      <c r="N1313" s="43"/>
      <c r="O1313" s="43"/>
      <c r="P1313" s="43"/>
      <c r="Q1313" s="43"/>
      <c r="R1313" s="43"/>
      <c r="S1313" s="43"/>
      <c r="T1313" s="79"/>
      <c r="AT1313" s="25" t="s">
        <v>506</v>
      </c>
      <c r="AU1313" s="25" t="s">
        <v>93</v>
      </c>
    </row>
    <row r="1314" spans="2:65" s="1" customFormat="1" ht="25.5" customHeight="1">
      <c r="B1314" s="42"/>
      <c r="C1314" s="209" t="s">
        <v>1932</v>
      </c>
      <c r="D1314" s="209" t="s">
        <v>498</v>
      </c>
      <c r="E1314" s="210" t="s">
        <v>1933</v>
      </c>
      <c r="F1314" s="211" t="s">
        <v>1934</v>
      </c>
      <c r="G1314" s="212" t="s">
        <v>180</v>
      </c>
      <c r="H1314" s="213">
        <v>415.351</v>
      </c>
      <c r="I1314" s="214"/>
      <c r="J1314" s="215">
        <f>ROUND(I1314*H1314,2)</f>
        <v>0</v>
      </c>
      <c r="K1314" s="211" t="s">
        <v>501</v>
      </c>
      <c r="L1314" s="62"/>
      <c r="M1314" s="216" t="s">
        <v>23</v>
      </c>
      <c r="N1314" s="217" t="s">
        <v>44</v>
      </c>
      <c r="O1314" s="43"/>
      <c r="P1314" s="218">
        <f>O1314*H1314</f>
        <v>0</v>
      </c>
      <c r="Q1314" s="218">
        <v>9.3100000000000006E-3</v>
      </c>
      <c r="R1314" s="218">
        <f>Q1314*H1314</f>
        <v>3.8669178100000003</v>
      </c>
      <c r="S1314" s="218">
        <v>0</v>
      </c>
      <c r="T1314" s="219">
        <f>S1314*H1314</f>
        <v>0</v>
      </c>
      <c r="AR1314" s="25" t="s">
        <v>502</v>
      </c>
      <c r="AT1314" s="25" t="s">
        <v>498</v>
      </c>
      <c r="AU1314" s="25" t="s">
        <v>93</v>
      </c>
      <c r="AY1314" s="25" t="s">
        <v>492</v>
      </c>
      <c r="BE1314" s="220">
        <f>IF(N1314="základní",J1314,0)</f>
        <v>0</v>
      </c>
      <c r="BF1314" s="220">
        <f>IF(N1314="snížená",J1314,0)</f>
        <v>0</v>
      </c>
      <c r="BG1314" s="220">
        <f>IF(N1314="zákl. přenesená",J1314,0)</f>
        <v>0</v>
      </c>
      <c r="BH1314" s="220">
        <f>IF(N1314="sníž. přenesená",J1314,0)</f>
        <v>0</v>
      </c>
      <c r="BI1314" s="220">
        <f>IF(N1314="nulová",J1314,0)</f>
        <v>0</v>
      </c>
      <c r="BJ1314" s="25" t="s">
        <v>80</v>
      </c>
      <c r="BK1314" s="220">
        <f>ROUND(I1314*H1314,2)</f>
        <v>0</v>
      </c>
      <c r="BL1314" s="25" t="s">
        <v>502</v>
      </c>
      <c r="BM1314" s="25" t="s">
        <v>1935</v>
      </c>
    </row>
    <row r="1315" spans="2:65" s="1" customFormat="1" ht="24">
      <c r="B1315" s="42"/>
      <c r="C1315" s="64"/>
      <c r="D1315" s="221" t="s">
        <v>506</v>
      </c>
      <c r="E1315" s="64"/>
      <c r="F1315" s="222" t="s">
        <v>1936</v>
      </c>
      <c r="G1315" s="64"/>
      <c r="H1315" s="64"/>
      <c r="I1315" s="177"/>
      <c r="J1315" s="64"/>
      <c r="K1315" s="64"/>
      <c r="L1315" s="62"/>
      <c r="M1315" s="223"/>
      <c r="N1315" s="43"/>
      <c r="O1315" s="43"/>
      <c r="P1315" s="43"/>
      <c r="Q1315" s="43"/>
      <c r="R1315" s="43"/>
      <c r="S1315" s="43"/>
      <c r="T1315" s="79"/>
      <c r="AT1315" s="25" t="s">
        <v>506</v>
      </c>
      <c r="AU1315" s="25" t="s">
        <v>93</v>
      </c>
    </row>
    <row r="1316" spans="2:65" s="1" customFormat="1" ht="156">
      <c r="B1316" s="42"/>
      <c r="C1316" s="64"/>
      <c r="D1316" s="221" t="s">
        <v>509</v>
      </c>
      <c r="E1316" s="64"/>
      <c r="F1316" s="224" t="s">
        <v>1836</v>
      </c>
      <c r="G1316" s="64"/>
      <c r="H1316" s="64"/>
      <c r="I1316" s="177"/>
      <c r="J1316" s="64"/>
      <c r="K1316" s="64"/>
      <c r="L1316" s="62"/>
      <c r="M1316" s="223"/>
      <c r="N1316" s="43"/>
      <c r="O1316" s="43"/>
      <c r="P1316" s="43"/>
      <c r="Q1316" s="43"/>
      <c r="R1316" s="43"/>
      <c r="S1316" s="43"/>
      <c r="T1316" s="79"/>
      <c r="AT1316" s="25" t="s">
        <v>509</v>
      </c>
      <c r="AU1316" s="25" t="s">
        <v>93</v>
      </c>
    </row>
    <row r="1317" spans="2:65" s="12" customFormat="1">
      <c r="B1317" s="225"/>
      <c r="C1317" s="226"/>
      <c r="D1317" s="227" t="s">
        <v>513</v>
      </c>
      <c r="E1317" s="228" t="s">
        <v>23</v>
      </c>
      <c r="F1317" s="229" t="s">
        <v>459</v>
      </c>
      <c r="G1317" s="226"/>
      <c r="H1317" s="230">
        <v>415.351</v>
      </c>
      <c r="I1317" s="231"/>
      <c r="J1317" s="226"/>
      <c r="K1317" s="226"/>
      <c r="L1317" s="232"/>
      <c r="M1317" s="233"/>
      <c r="N1317" s="234"/>
      <c r="O1317" s="234"/>
      <c r="P1317" s="234"/>
      <c r="Q1317" s="234"/>
      <c r="R1317" s="234"/>
      <c r="S1317" s="234"/>
      <c r="T1317" s="235"/>
      <c r="AT1317" s="236" t="s">
        <v>513</v>
      </c>
      <c r="AU1317" s="236" t="s">
        <v>93</v>
      </c>
      <c r="AV1317" s="12" t="s">
        <v>82</v>
      </c>
      <c r="AW1317" s="12" t="s">
        <v>36</v>
      </c>
      <c r="AX1317" s="12" t="s">
        <v>80</v>
      </c>
      <c r="AY1317" s="236" t="s">
        <v>492</v>
      </c>
    </row>
    <row r="1318" spans="2:65" s="1" customFormat="1" ht="16.5" customHeight="1">
      <c r="B1318" s="42"/>
      <c r="C1318" s="278" t="s">
        <v>1937</v>
      </c>
      <c r="D1318" s="278" t="s">
        <v>1110</v>
      </c>
      <c r="E1318" s="279" t="s">
        <v>1938</v>
      </c>
      <c r="F1318" s="280" t="s">
        <v>1939</v>
      </c>
      <c r="G1318" s="281" t="s">
        <v>180</v>
      </c>
      <c r="H1318" s="282">
        <v>436.11900000000003</v>
      </c>
      <c r="I1318" s="283"/>
      <c r="J1318" s="284">
        <f>ROUND(I1318*H1318,2)</f>
        <v>0</v>
      </c>
      <c r="K1318" s="280" t="s">
        <v>501</v>
      </c>
      <c r="L1318" s="285"/>
      <c r="M1318" s="286" t="s">
        <v>23</v>
      </c>
      <c r="N1318" s="287" t="s">
        <v>44</v>
      </c>
      <c r="O1318" s="43"/>
      <c r="P1318" s="218">
        <f>O1318*H1318</f>
        <v>0</v>
      </c>
      <c r="Q1318" s="218">
        <v>7.4999999999999997E-3</v>
      </c>
      <c r="R1318" s="218">
        <f>Q1318*H1318</f>
        <v>3.2708925</v>
      </c>
      <c r="S1318" s="218">
        <v>0</v>
      </c>
      <c r="T1318" s="219">
        <f>S1318*H1318</f>
        <v>0</v>
      </c>
      <c r="AR1318" s="25" t="s">
        <v>604</v>
      </c>
      <c r="AT1318" s="25" t="s">
        <v>1110</v>
      </c>
      <c r="AU1318" s="25" t="s">
        <v>93</v>
      </c>
      <c r="AY1318" s="25" t="s">
        <v>492</v>
      </c>
      <c r="BE1318" s="220">
        <f>IF(N1318="základní",J1318,0)</f>
        <v>0</v>
      </c>
      <c r="BF1318" s="220">
        <f>IF(N1318="snížená",J1318,0)</f>
        <v>0</v>
      </c>
      <c r="BG1318" s="220">
        <f>IF(N1318="zákl. přenesená",J1318,0)</f>
        <v>0</v>
      </c>
      <c r="BH1318" s="220">
        <f>IF(N1318="sníž. přenesená",J1318,0)</f>
        <v>0</v>
      </c>
      <c r="BI1318" s="220">
        <f>IF(N1318="nulová",J1318,0)</f>
        <v>0</v>
      </c>
      <c r="BJ1318" s="25" t="s">
        <v>80</v>
      </c>
      <c r="BK1318" s="220">
        <f>ROUND(I1318*H1318,2)</f>
        <v>0</v>
      </c>
      <c r="BL1318" s="25" t="s">
        <v>502</v>
      </c>
      <c r="BM1318" s="25" t="s">
        <v>1940</v>
      </c>
    </row>
    <row r="1319" spans="2:65" s="1" customFormat="1">
      <c r="B1319" s="42"/>
      <c r="C1319" s="64"/>
      <c r="D1319" s="221" t="s">
        <v>506</v>
      </c>
      <c r="E1319" s="64"/>
      <c r="F1319" s="222" t="s">
        <v>1939</v>
      </c>
      <c r="G1319" s="64"/>
      <c r="H1319" s="64"/>
      <c r="I1319" s="177"/>
      <c r="J1319" s="64"/>
      <c r="K1319" s="64"/>
      <c r="L1319" s="62"/>
      <c r="M1319" s="223"/>
      <c r="N1319" s="43"/>
      <c r="O1319" s="43"/>
      <c r="P1319" s="43"/>
      <c r="Q1319" s="43"/>
      <c r="R1319" s="43"/>
      <c r="S1319" s="43"/>
      <c r="T1319" s="79"/>
      <c r="AT1319" s="25" t="s">
        <v>506</v>
      </c>
      <c r="AU1319" s="25" t="s">
        <v>93</v>
      </c>
    </row>
    <row r="1320" spans="2:65" s="12" customFormat="1">
      <c r="B1320" s="225"/>
      <c r="C1320" s="226"/>
      <c r="D1320" s="221" t="s">
        <v>513</v>
      </c>
      <c r="E1320" s="248" t="s">
        <v>23</v>
      </c>
      <c r="F1320" s="249" t="s">
        <v>459</v>
      </c>
      <c r="G1320" s="226"/>
      <c r="H1320" s="250">
        <v>415.351</v>
      </c>
      <c r="I1320" s="231"/>
      <c r="J1320" s="226"/>
      <c r="K1320" s="226"/>
      <c r="L1320" s="232"/>
      <c r="M1320" s="233"/>
      <c r="N1320" s="234"/>
      <c r="O1320" s="234"/>
      <c r="P1320" s="234"/>
      <c r="Q1320" s="234"/>
      <c r="R1320" s="234"/>
      <c r="S1320" s="234"/>
      <c r="T1320" s="235"/>
      <c r="AT1320" s="236" t="s">
        <v>513</v>
      </c>
      <c r="AU1320" s="236" t="s">
        <v>93</v>
      </c>
      <c r="AV1320" s="12" t="s">
        <v>82</v>
      </c>
      <c r="AW1320" s="12" t="s">
        <v>36</v>
      </c>
      <c r="AX1320" s="12" t="s">
        <v>80</v>
      </c>
      <c r="AY1320" s="236" t="s">
        <v>492</v>
      </c>
    </row>
    <row r="1321" spans="2:65" s="12" customFormat="1">
      <c r="B1321" s="225"/>
      <c r="C1321" s="226"/>
      <c r="D1321" s="227" t="s">
        <v>513</v>
      </c>
      <c r="E1321" s="226"/>
      <c r="F1321" s="229" t="s">
        <v>1941</v>
      </c>
      <c r="G1321" s="226"/>
      <c r="H1321" s="230">
        <v>436.11900000000003</v>
      </c>
      <c r="I1321" s="231"/>
      <c r="J1321" s="226"/>
      <c r="K1321" s="226"/>
      <c r="L1321" s="232"/>
      <c r="M1321" s="233"/>
      <c r="N1321" s="234"/>
      <c r="O1321" s="234"/>
      <c r="P1321" s="234"/>
      <c r="Q1321" s="234"/>
      <c r="R1321" s="234"/>
      <c r="S1321" s="234"/>
      <c r="T1321" s="235"/>
      <c r="AT1321" s="236" t="s">
        <v>513</v>
      </c>
      <c r="AU1321" s="236" t="s">
        <v>93</v>
      </c>
      <c r="AV1321" s="12" t="s">
        <v>82</v>
      </c>
      <c r="AW1321" s="12" t="s">
        <v>6</v>
      </c>
      <c r="AX1321" s="12" t="s">
        <v>80</v>
      </c>
      <c r="AY1321" s="236" t="s">
        <v>492</v>
      </c>
    </row>
    <row r="1322" spans="2:65" s="1" customFormat="1" ht="25.5" customHeight="1">
      <c r="B1322" s="42"/>
      <c r="C1322" s="209" t="s">
        <v>1942</v>
      </c>
      <c r="D1322" s="209" t="s">
        <v>498</v>
      </c>
      <c r="E1322" s="210" t="s">
        <v>1943</v>
      </c>
      <c r="F1322" s="211" t="s">
        <v>1944</v>
      </c>
      <c r="G1322" s="212" t="s">
        <v>180</v>
      </c>
      <c r="H1322" s="213">
        <v>216.72800000000001</v>
      </c>
      <c r="I1322" s="214"/>
      <c r="J1322" s="215">
        <f>ROUND(I1322*H1322,2)</f>
        <v>0</v>
      </c>
      <c r="K1322" s="211" t="s">
        <v>501</v>
      </c>
      <c r="L1322" s="62"/>
      <c r="M1322" s="216" t="s">
        <v>23</v>
      </c>
      <c r="N1322" s="217" t="s">
        <v>44</v>
      </c>
      <c r="O1322" s="43"/>
      <c r="P1322" s="218">
        <f>O1322*H1322</f>
        <v>0</v>
      </c>
      <c r="Q1322" s="218">
        <v>9.4400000000000005E-3</v>
      </c>
      <c r="R1322" s="218">
        <f>Q1322*H1322</f>
        <v>2.0459123200000002</v>
      </c>
      <c r="S1322" s="218">
        <v>0</v>
      </c>
      <c r="T1322" s="219">
        <f>S1322*H1322</f>
        <v>0</v>
      </c>
      <c r="AR1322" s="25" t="s">
        <v>502</v>
      </c>
      <c r="AT1322" s="25" t="s">
        <v>498</v>
      </c>
      <c r="AU1322" s="25" t="s">
        <v>93</v>
      </c>
      <c r="AY1322" s="25" t="s">
        <v>492</v>
      </c>
      <c r="BE1322" s="220">
        <f>IF(N1322="základní",J1322,0)</f>
        <v>0</v>
      </c>
      <c r="BF1322" s="220">
        <f>IF(N1322="snížená",J1322,0)</f>
        <v>0</v>
      </c>
      <c r="BG1322" s="220">
        <f>IF(N1322="zákl. přenesená",J1322,0)</f>
        <v>0</v>
      </c>
      <c r="BH1322" s="220">
        <f>IF(N1322="sníž. přenesená",J1322,0)</f>
        <v>0</v>
      </c>
      <c r="BI1322" s="220">
        <f>IF(N1322="nulová",J1322,0)</f>
        <v>0</v>
      </c>
      <c r="BJ1322" s="25" t="s">
        <v>80</v>
      </c>
      <c r="BK1322" s="220">
        <f>ROUND(I1322*H1322,2)</f>
        <v>0</v>
      </c>
      <c r="BL1322" s="25" t="s">
        <v>502</v>
      </c>
      <c r="BM1322" s="25" t="s">
        <v>1945</v>
      </c>
    </row>
    <row r="1323" spans="2:65" s="1" customFormat="1" ht="24">
      <c r="B1323" s="42"/>
      <c r="C1323" s="64"/>
      <c r="D1323" s="221" t="s">
        <v>506</v>
      </c>
      <c r="E1323" s="64"/>
      <c r="F1323" s="222" t="s">
        <v>1946</v>
      </c>
      <c r="G1323" s="64"/>
      <c r="H1323" s="64"/>
      <c r="I1323" s="177"/>
      <c r="J1323" s="64"/>
      <c r="K1323" s="64"/>
      <c r="L1323" s="62"/>
      <c r="M1323" s="223"/>
      <c r="N1323" s="43"/>
      <c r="O1323" s="43"/>
      <c r="P1323" s="43"/>
      <c r="Q1323" s="43"/>
      <c r="R1323" s="43"/>
      <c r="S1323" s="43"/>
      <c r="T1323" s="79"/>
      <c r="AT1323" s="25" t="s">
        <v>506</v>
      </c>
      <c r="AU1323" s="25" t="s">
        <v>93</v>
      </c>
    </row>
    <row r="1324" spans="2:65" s="1" customFormat="1" ht="156">
      <c r="B1324" s="42"/>
      <c r="C1324" s="64"/>
      <c r="D1324" s="221" t="s">
        <v>509</v>
      </c>
      <c r="E1324" s="64"/>
      <c r="F1324" s="224" t="s">
        <v>1836</v>
      </c>
      <c r="G1324" s="64"/>
      <c r="H1324" s="64"/>
      <c r="I1324" s="177"/>
      <c r="J1324" s="64"/>
      <c r="K1324" s="64"/>
      <c r="L1324" s="62"/>
      <c r="M1324" s="223"/>
      <c r="N1324" s="43"/>
      <c r="O1324" s="43"/>
      <c r="P1324" s="43"/>
      <c r="Q1324" s="43"/>
      <c r="R1324" s="43"/>
      <c r="S1324" s="43"/>
      <c r="T1324" s="79"/>
      <c r="AT1324" s="25" t="s">
        <v>509</v>
      </c>
      <c r="AU1324" s="25" t="s">
        <v>93</v>
      </c>
    </row>
    <row r="1325" spans="2:65" s="12" customFormat="1">
      <c r="B1325" s="225"/>
      <c r="C1325" s="226"/>
      <c r="D1325" s="227" t="s">
        <v>513</v>
      </c>
      <c r="E1325" s="228" t="s">
        <v>23</v>
      </c>
      <c r="F1325" s="229" t="s">
        <v>463</v>
      </c>
      <c r="G1325" s="226"/>
      <c r="H1325" s="230">
        <v>216.72800000000001</v>
      </c>
      <c r="I1325" s="231"/>
      <c r="J1325" s="226"/>
      <c r="K1325" s="226"/>
      <c r="L1325" s="232"/>
      <c r="M1325" s="233"/>
      <c r="N1325" s="234"/>
      <c r="O1325" s="234"/>
      <c r="P1325" s="234"/>
      <c r="Q1325" s="234"/>
      <c r="R1325" s="234"/>
      <c r="S1325" s="234"/>
      <c r="T1325" s="235"/>
      <c r="AT1325" s="236" t="s">
        <v>513</v>
      </c>
      <c r="AU1325" s="236" t="s">
        <v>93</v>
      </c>
      <c r="AV1325" s="12" t="s">
        <v>82</v>
      </c>
      <c r="AW1325" s="12" t="s">
        <v>36</v>
      </c>
      <c r="AX1325" s="12" t="s">
        <v>80</v>
      </c>
      <c r="AY1325" s="236" t="s">
        <v>492</v>
      </c>
    </row>
    <row r="1326" spans="2:65" s="1" customFormat="1" ht="16.5" customHeight="1">
      <c r="B1326" s="42"/>
      <c r="C1326" s="278" t="s">
        <v>1947</v>
      </c>
      <c r="D1326" s="278" t="s">
        <v>1110</v>
      </c>
      <c r="E1326" s="279" t="s">
        <v>1948</v>
      </c>
      <c r="F1326" s="280" t="s">
        <v>1949</v>
      </c>
      <c r="G1326" s="281" t="s">
        <v>180</v>
      </c>
      <c r="H1326" s="282">
        <v>227.56399999999999</v>
      </c>
      <c r="I1326" s="283"/>
      <c r="J1326" s="284">
        <f>ROUND(I1326*H1326,2)</f>
        <v>0</v>
      </c>
      <c r="K1326" s="280" t="s">
        <v>501</v>
      </c>
      <c r="L1326" s="285"/>
      <c r="M1326" s="286" t="s">
        <v>23</v>
      </c>
      <c r="N1326" s="287" t="s">
        <v>44</v>
      </c>
      <c r="O1326" s="43"/>
      <c r="P1326" s="218">
        <f>O1326*H1326</f>
        <v>0</v>
      </c>
      <c r="Q1326" s="218">
        <v>1.7999999999999999E-2</v>
      </c>
      <c r="R1326" s="218">
        <f>Q1326*H1326</f>
        <v>4.0961519999999991</v>
      </c>
      <c r="S1326" s="218">
        <v>0</v>
      </c>
      <c r="T1326" s="219">
        <f>S1326*H1326</f>
        <v>0</v>
      </c>
      <c r="AR1326" s="25" t="s">
        <v>604</v>
      </c>
      <c r="AT1326" s="25" t="s">
        <v>1110</v>
      </c>
      <c r="AU1326" s="25" t="s">
        <v>93</v>
      </c>
      <c r="AY1326" s="25" t="s">
        <v>492</v>
      </c>
      <c r="BE1326" s="220">
        <f>IF(N1326="základní",J1326,0)</f>
        <v>0</v>
      </c>
      <c r="BF1326" s="220">
        <f>IF(N1326="snížená",J1326,0)</f>
        <v>0</v>
      </c>
      <c r="BG1326" s="220">
        <f>IF(N1326="zákl. přenesená",J1326,0)</f>
        <v>0</v>
      </c>
      <c r="BH1326" s="220">
        <f>IF(N1326="sníž. přenesená",J1326,0)</f>
        <v>0</v>
      </c>
      <c r="BI1326" s="220">
        <f>IF(N1326="nulová",J1326,0)</f>
        <v>0</v>
      </c>
      <c r="BJ1326" s="25" t="s">
        <v>80</v>
      </c>
      <c r="BK1326" s="220">
        <f>ROUND(I1326*H1326,2)</f>
        <v>0</v>
      </c>
      <c r="BL1326" s="25" t="s">
        <v>502</v>
      </c>
      <c r="BM1326" s="25" t="s">
        <v>1950</v>
      </c>
    </row>
    <row r="1327" spans="2:65" s="1" customFormat="1">
      <c r="B1327" s="42"/>
      <c r="C1327" s="64"/>
      <c r="D1327" s="221" t="s">
        <v>506</v>
      </c>
      <c r="E1327" s="64"/>
      <c r="F1327" s="222" t="s">
        <v>1949</v>
      </c>
      <c r="G1327" s="64"/>
      <c r="H1327" s="64"/>
      <c r="I1327" s="177"/>
      <c r="J1327" s="64"/>
      <c r="K1327" s="64"/>
      <c r="L1327" s="62"/>
      <c r="M1327" s="223"/>
      <c r="N1327" s="43"/>
      <c r="O1327" s="43"/>
      <c r="P1327" s="43"/>
      <c r="Q1327" s="43"/>
      <c r="R1327" s="43"/>
      <c r="S1327" s="43"/>
      <c r="T1327" s="79"/>
      <c r="AT1327" s="25" t="s">
        <v>506</v>
      </c>
      <c r="AU1327" s="25" t="s">
        <v>93</v>
      </c>
    </row>
    <row r="1328" spans="2:65" s="12" customFormat="1">
      <c r="B1328" s="225"/>
      <c r="C1328" s="226"/>
      <c r="D1328" s="221" t="s">
        <v>513</v>
      </c>
      <c r="E1328" s="248" t="s">
        <v>23</v>
      </c>
      <c r="F1328" s="249" t="s">
        <v>463</v>
      </c>
      <c r="G1328" s="226"/>
      <c r="H1328" s="250">
        <v>216.72800000000001</v>
      </c>
      <c r="I1328" s="231"/>
      <c r="J1328" s="226"/>
      <c r="K1328" s="226"/>
      <c r="L1328" s="232"/>
      <c r="M1328" s="233"/>
      <c r="N1328" s="234"/>
      <c r="O1328" s="234"/>
      <c r="P1328" s="234"/>
      <c r="Q1328" s="234"/>
      <c r="R1328" s="234"/>
      <c r="S1328" s="234"/>
      <c r="T1328" s="235"/>
      <c r="AT1328" s="236" t="s">
        <v>513</v>
      </c>
      <c r="AU1328" s="236" t="s">
        <v>93</v>
      </c>
      <c r="AV1328" s="12" t="s">
        <v>82</v>
      </c>
      <c r="AW1328" s="12" t="s">
        <v>36</v>
      </c>
      <c r="AX1328" s="12" t="s">
        <v>80</v>
      </c>
      <c r="AY1328" s="236" t="s">
        <v>492</v>
      </c>
    </row>
    <row r="1329" spans="2:65" s="12" customFormat="1">
      <c r="B1329" s="225"/>
      <c r="C1329" s="226"/>
      <c r="D1329" s="227" t="s">
        <v>513</v>
      </c>
      <c r="E1329" s="226"/>
      <c r="F1329" s="229" t="s">
        <v>1951</v>
      </c>
      <c r="G1329" s="226"/>
      <c r="H1329" s="230">
        <v>227.56399999999999</v>
      </c>
      <c r="I1329" s="231"/>
      <c r="J1329" s="226"/>
      <c r="K1329" s="226"/>
      <c r="L1329" s="232"/>
      <c r="M1329" s="233"/>
      <c r="N1329" s="234"/>
      <c r="O1329" s="234"/>
      <c r="P1329" s="234"/>
      <c r="Q1329" s="234"/>
      <c r="R1329" s="234"/>
      <c r="S1329" s="234"/>
      <c r="T1329" s="235"/>
      <c r="AT1329" s="236" t="s">
        <v>513</v>
      </c>
      <c r="AU1329" s="236" t="s">
        <v>93</v>
      </c>
      <c r="AV1329" s="12" t="s">
        <v>82</v>
      </c>
      <c r="AW1329" s="12" t="s">
        <v>6</v>
      </c>
      <c r="AX1329" s="12" t="s">
        <v>80</v>
      </c>
      <c r="AY1329" s="236" t="s">
        <v>492</v>
      </c>
    </row>
    <row r="1330" spans="2:65" s="1" customFormat="1" ht="25.5" customHeight="1">
      <c r="B1330" s="42"/>
      <c r="C1330" s="209" t="s">
        <v>1952</v>
      </c>
      <c r="D1330" s="209" t="s">
        <v>498</v>
      </c>
      <c r="E1330" s="210" t="s">
        <v>1953</v>
      </c>
      <c r="F1330" s="211" t="s">
        <v>1954</v>
      </c>
      <c r="G1330" s="212" t="s">
        <v>180</v>
      </c>
      <c r="H1330" s="213">
        <v>811.19899999999996</v>
      </c>
      <c r="I1330" s="214"/>
      <c r="J1330" s="215">
        <f>ROUND(I1330*H1330,2)</f>
        <v>0</v>
      </c>
      <c r="K1330" s="211" t="s">
        <v>23</v>
      </c>
      <c r="L1330" s="62"/>
      <c r="M1330" s="216" t="s">
        <v>23</v>
      </c>
      <c r="N1330" s="217" t="s">
        <v>44</v>
      </c>
      <c r="O1330" s="43"/>
      <c r="P1330" s="218">
        <f>O1330*H1330</f>
        <v>0</v>
      </c>
      <c r="Q1330" s="218">
        <v>9.4999999999999998E-3</v>
      </c>
      <c r="R1330" s="218">
        <f>Q1330*H1330</f>
        <v>7.7063904999999995</v>
      </c>
      <c r="S1330" s="218">
        <v>0</v>
      </c>
      <c r="T1330" s="219">
        <f>S1330*H1330</f>
        <v>0</v>
      </c>
      <c r="AR1330" s="25" t="s">
        <v>502</v>
      </c>
      <c r="AT1330" s="25" t="s">
        <v>498</v>
      </c>
      <c r="AU1330" s="25" t="s">
        <v>93</v>
      </c>
      <c r="AY1330" s="25" t="s">
        <v>492</v>
      </c>
      <c r="BE1330" s="220">
        <f>IF(N1330="základní",J1330,0)</f>
        <v>0</v>
      </c>
      <c r="BF1330" s="220">
        <f>IF(N1330="snížená",J1330,0)</f>
        <v>0</v>
      </c>
      <c r="BG1330" s="220">
        <f>IF(N1330="zákl. přenesená",J1330,0)</f>
        <v>0</v>
      </c>
      <c r="BH1330" s="220">
        <f>IF(N1330="sníž. přenesená",J1330,0)</f>
        <v>0</v>
      </c>
      <c r="BI1330" s="220">
        <f>IF(N1330="nulová",J1330,0)</f>
        <v>0</v>
      </c>
      <c r="BJ1330" s="25" t="s">
        <v>80</v>
      </c>
      <c r="BK1330" s="220">
        <f>ROUND(I1330*H1330,2)</f>
        <v>0</v>
      </c>
      <c r="BL1330" s="25" t="s">
        <v>502</v>
      </c>
      <c r="BM1330" s="25" t="s">
        <v>1955</v>
      </c>
    </row>
    <row r="1331" spans="2:65" s="1" customFormat="1" ht="24">
      <c r="B1331" s="42"/>
      <c r="C1331" s="64"/>
      <c r="D1331" s="221" t="s">
        <v>506</v>
      </c>
      <c r="E1331" s="64"/>
      <c r="F1331" s="222" t="s">
        <v>1956</v>
      </c>
      <c r="G1331" s="64"/>
      <c r="H1331" s="64"/>
      <c r="I1331" s="177"/>
      <c r="J1331" s="64"/>
      <c r="K1331" s="64"/>
      <c r="L1331" s="62"/>
      <c r="M1331" s="223"/>
      <c r="N1331" s="43"/>
      <c r="O1331" s="43"/>
      <c r="P1331" s="43"/>
      <c r="Q1331" s="43"/>
      <c r="R1331" s="43"/>
      <c r="S1331" s="43"/>
      <c r="T1331" s="79"/>
      <c r="AT1331" s="25" t="s">
        <v>506</v>
      </c>
      <c r="AU1331" s="25" t="s">
        <v>93</v>
      </c>
    </row>
    <row r="1332" spans="2:65" s="12" customFormat="1">
      <c r="B1332" s="225"/>
      <c r="C1332" s="226"/>
      <c r="D1332" s="227" t="s">
        <v>513</v>
      </c>
      <c r="E1332" s="228" t="s">
        <v>23</v>
      </c>
      <c r="F1332" s="229" t="s">
        <v>1957</v>
      </c>
      <c r="G1332" s="226"/>
      <c r="H1332" s="230">
        <v>811.19899999999996</v>
      </c>
      <c r="I1332" s="231"/>
      <c r="J1332" s="226"/>
      <c r="K1332" s="226"/>
      <c r="L1332" s="232"/>
      <c r="M1332" s="233"/>
      <c r="N1332" s="234"/>
      <c r="O1332" s="234"/>
      <c r="P1332" s="234"/>
      <c r="Q1332" s="234"/>
      <c r="R1332" s="234"/>
      <c r="S1332" s="234"/>
      <c r="T1332" s="235"/>
      <c r="AT1332" s="236" t="s">
        <v>513</v>
      </c>
      <c r="AU1332" s="236" t="s">
        <v>93</v>
      </c>
      <c r="AV1332" s="12" t="s">
        <v>82</v>
      </c>
      <c r="AW1332" s="12" t="s">
        <v>36</v>
      </c>
      <c r="AX1332" s="12" t="s">
        <v>80</v>
      </c>
      <c r="AY1332" s="236" t="s">
        <v>492</v>
      </c>
    </row>
    <row r="1333" spans="2:65" s="1" customFormat="1" ht="25.5" customHeight="1">
      <c r="B1333" s="42"/>
      <c r="C1333" s="209" t="s">
        <v>1958</v>
      </c>
      <c r="D1333" s="209" t="s">
        <v>498</v>
      </c>
      <c r="E1333" s="210" t="s">
        <v>1959</v>
      </c>
      <c r="F1333" s="211" t="s">
        <v>1960</v>
      </c>
      <c r="G1333" s="212" t="s">
        <v>180</v>
      </c>
      <c r="H1333" s="213">
        <v>420.851</v>
      </c>
      <c r="I1333" s="214"/>
      <c r="J1333" s="215">
        <f>ROUND(I1333*H1333,2)</f>
        <v>0</v>
      </c>
      <c r="K1333" s="211" t="s">
        <v>501</v>
      </c>
      <c r="L1333" s="62"/>
      <c r="M1333" s="216" t="s">
        <v>23</v>
      </c>
      <c r="N1333" s="217" t="s">
        <v>44</v>
      </c>
      <c r="O1333" s="43"/>
      <c r="P1333" s="218">
        <f>O1333*H1333</f>
        <v>0</v>
      </c>
      <c r="Q1333" s="218">
        <v>9.6500000000000006E-3</v>
      </c>
      <c r="R1333" s="218">
        <f>Q1333*H1333</f>
        <v>4.0612121500000002</v>
      </c>
      <c r="S1333" s="218">
        <v>0</v>
      </c>
      <c r="T1333" s="219">
        <f>S1333*H1333</f>
        <v>0</v>
      </c>
      <c r="AR1333" s="25" t="s">
        <v>502</v>
      </c>
      <c r="AT1333" s="25" t="s">
        <v>498</v>
      </c>
      <c r="AU1333" s="25" t="s">
        <v>93</v>
      </c>
      <c r="AY1333" s="25" t="s">
        <v>492</v>
      </c>
      <c r="BE1333" s="220">
        <f>IF(N1333="základní",J1333,0)</f>
        <v>0</v>
      </c>
      <c r="BF1333" s="220">
        <f>IF(N1333="snížená",J1333,0)</f>
        <v>0</v>
      </c>
      <c r="BG1333" s="220">
        <f>IF(N1333="zákl. přenesená",J1333,0)</f>
        <v>0</v>
      </c>
      <c r="BH1333" s="220">
        <f>IF(N1333="sníž. přenesená",J1333,0)</f>
        <v>0</v>
      </c>
      <c r="BI1333" s="220">
        <f>IF(N1333="nulová",J1333,0)</f>
        <v>0</v>
      </c>
      <c r="BJ1333" s="25" t="s">
        <v>80</v>
      </c>
      <c r="BK1333" s="220">
        <f>ROUND(I1333*H1333,2)</f>
        <v>0</v>
      </c>
      <c r="BL1333" s="25" t="s">
        <v>502</v>
      </c>
      <c r="BM1333" s="25" t="s">
        <v>1961</v>
      </c>
    </row>
    <row r="1334" spans="2:65" s="1" customFormat="1" ht="24">
      <c r="B1334" s="42"/>
      <c r="C1334" s="64"/>
      <c r="D1334" s="221" t="s">
        <v>506</v>
      </c>
      <c r="E1334" s="64"/>
      <c r="F1334" s="222" t="s">
        <v>1962</v>
      </c>
      <c r="G1334" s="64"/>
      <c r="H1334" s="64"/>
      <c r="I1334" s="177"/>
      <c r="J1334" s="64"/>
      <c r="K1334" s="64"/>
      <c r="L1334" s="62"/>
      <c r="M1334" s="223"/>
      <c r="N1334" s="43"/>
      <c r="O1334" s="43"/>
      <c r="P1334" s="43"/>
      <c r="Q1334" s="43"/>
      <c r="R1334" s="43"/>
      <c r="S1334" s="43"/>
      <c r="T1334" s="79"/>
      <c r="AT1334" s="25" t="s">
        <v>506</v>
      </c>
      <c r="AU1334" s="25" t="s">
        <v>93</v>
      </c>
    </row>
    <row r="1335" spans="2:65" s="1" customFormat="1" ht="156">
      <c r="B1335" s="42"/>
      <c r="C1335" s="64"/>
      <c r="D1335" s="221" t="s">
        <v>509</v>
      </c>
      <c r="E1335" s="64"/>
      <c r="F1335" s="224" t="s">
        <v>1836</v>
      </c>
      <c r="G1335" s="64"/>
      <c r="H1335" s="64"/>
      <c r="I1335" s="177"/>
      <c r="J1335" s="64"/>
      <c r="K1335" s="64"/>
      <c r="L1335" s="62"/>
      <c r="M1335" s="223"/>
      <c r="N1335" s="43"/>
      <c r="O1335" s="43"/>
      <c r="P1335" s="43"/>
      <c r="Q1335" s="43"/>
      <c r="R1335" s="43"/>
      <c r="S1335" s="43"/>
      <c r="T1335" s="79"/>
      <c r="AT1335" s="25" t="s">
        <v>509</v>
      </c>
      <c r="AU1335" s="25" t="s">
        <v>93</v>
      </c>
    </row>
    <row r="1336" spans="2:65" s="13" customFormat="1">
      <c r="B1336" s="237"/>
      <c r="C1336" s="238"/>
      <c r="D1336" s="221" t="s">
        <v>513</v>
      </c>
      <c r="E1336" s="239" t="s">
        <v>23</v>
      </c>
      <c r="F1336" s="240" t="s">
        <v>1963</v>
      </c>
      <c r="G1336" s="238"/>
      <c r="H1336" s="241" t="s">
        <v>23</v>
      </c>
      <c r="I1336" s="242"/>
      <c r="J1336" s="238"/>
      <c r="K1336" s="238"/>
      <c r="L1336" s="243"/>
      <c r="M1336" s="244"/>
      <c r="N1336" s="245"/>
      <c r="O1336" s="245"/>
      <c r="P1336" s="245"/>
      <c r="Q1336" s="245"/>
      <c r="R1336" s="245"/>
      <c r="S1336" s="245"/>
      <c r="T1336" s="246"/>
      <c r="AT1336" s="247" t="s">
        <v>513</v>
      </c>
      <c r="AU1336" s="247" t="s">
        <v>93</v>
      </c>
      <c r="AV1336" s="13" t="s">
        <v>80</v>
      </c>
      <c r="AW1336" s="13" t="s">
        <v>36</v>
      </c>
      <c r="AX1336" s="13" t="s">
        <v>73</v>
      </c>
      <c r="AY1336" s="247" t="s">
        <v>492</v>
      </c>
    </row>
    <row r="1337" spans="2:65" s="12" customFormat="1">
      <c r="B1337" s="225"/>
      <c r="C1337" s="226"/>
      <c r="D1337" s="221" t="s">
        <v>513</v>
      </c>
      <c r="E1337" s="248" t="s">
        <v>23</v>
      </c>
      <c r="F1337" s="249" t="s">
        <v>461</v>
      </c>
      <c r="G1337" s="226"/>
      <c r="H1337" s="250">
        <v>319.51100000000002</v>
      </c>
      <c r="I1337" s="231"/>
      <c r="J1337" s="226"/>
      <c r="K1337" s="226"/>
      <c r="L1337" s="232"/>
      <c r="M1337" s="233"/>
      <c r="N1337" s="234"/>
      <c r="O1337" s="234"/>
      <c r="P1337" s="234"/>
      <c r="Q1337" s="234"/>
      <c r="R1337" s="234"/>
      <c r="S1337" s="234"/>
      <c r="T1337" s="235"/>
      <c r="AT1337" s="236" t="s">
        <v>513</v>
      </c>
      <c r="AU1337" s="236" t="s">
        <v>93</v>
      </c>
      <c r="AV1337" s="12" t="s">
        <v>82</v>
      </c>
      <c r="AW1337" s="12" t="s">
        <v>36</v>
      </c>
      <c r="AX1337" s="12" t="s">
        <v>73</v>
      </c>
      <c r="AY1337" s="236" t="s">
        <v>492</v>
      </c>
    </row>
    <row r="1338" spans="2:65" s="13" customFormat="1">
      <c r="B1338" s="237"/>
      <c r="C1338" s="238"/>
      <c r="D1338" s="221" t="s">
        <v>513</v>
      </c>
      <c r="E1338" s="239" t="s">
        <v>23</v>
      </c>
      <c r="F1338" s="240" t="s">
        <v>1964</v>
      </c>
      <c r="G1338" s="238"/>
      <c r="H1338" s="241" t="s">
        <v>23</v>
      </c>
      <c r="I1338" s="242"/>
      <c r="J1338" s="238"/>
      <c r="K1338" s="238"/>
      <c r="L1338" s="243"/>
      <c r="M1338" s="244"/>
      <c r="N1338" s="245"/>
      <c r="O1338" s="245"/>
      <c r="P1338" s="245"/>
      <c r="Q1338" s="245"/>
      <c r="R1338" s="245"/>
      <c r="S1338" s="245"/>
      <c r="T1338" s="246"/>
      <c r="AT1338" s="247" t="s">
        <v>513</v>
      </c>
      <c r="AU1338" s="247" t="s">
        <v>93</v>
      </c>
      <c r="AV1338" s="13" t="s">
        <v>80</v>
      </c>
      <c r="AW1338" s="13" t="s">
        <v>36</v>
      </c>
      <c r="AX1338" s="13" t="s">
        <v>73</v>
      </c>
      <c r="AY1338" s="247" t="s">
        <v>492</v>
      </c>
    </row>
    <row r="1339" spans="2:65" s="12" customFormat="1">
      <c r="B1339" s="225"/>
      <c r="C1339" s="226"/>
      <c r="D1339" s="221" t="s">
        <v>513</v>
      </c>
      <c r="E1339" s="248" t="s">
        <v>23</v>
      </c>
      <c r="F1339" s="249" t="s">
        <v>1965</v>
      </c>
      <c r="G1339" s="226"/>
      <c r="H1339" s="250">
        <v>101.34</v>
      </c>
      <c r="I1339" s="231"/>
      <c r="J1339" s="226"/>
      <c r="K1339" s="226"/>
      <c r="L1339" s="232"/>
      <c r="M1339" s="233"/>
      <c r="N1339" s="234"/>
      <c r="O1339" s="234"/>
      <c r="P1339" s="234"/>
      <c r="Q1339" s="234"/>
      <c r="R1339" s="234"/>
      <c r="S1339" s="234"/>
      <c r="T1339" s="235"/>
      <c r="AT1339" s="236" t="s">
        <v>513</v>
      </c>
      <c r="AU1339" s="236" t="s">
        <v>93</v>
      </c>
      <c r="AV1339" s="12" t="s">
        <v>82</v>
      </c>
      <c r="AW1339" s="12" t="s">
        <v>36</v>
      </c>
      <c r="AX1339" s="12" t="s">
        <v>73</v>
      </c>
      <c r="AY1339" s="236" t="s">
        <v>492</v>
      </c>
    </row>
    <row r="1340" spans="2:65" s="14" customFormat="1">
      <c r="B1340" s="251"/>
      <c r="C1340" s="252"/>
      <c r="D1340" s="227" t="s">
        <v>513</v>
      </c>
      <c r="E1340" s="253" t="s">
        <v>23</v>
      </c>
      <c r="F1340" s="254" t="s">
        <v>560</v>
      </c>
      <c r="G1340" s="252"/>
      <c r="H1340" s="255">
        <v>420.851</v>
      </c>
      <c r="I1340" s="256"/>
      <c r="J1340" s="252"/>
      <c r="K1340" s="252"/>
      <c r="L1340" s="257"/>
      <c r="M1340" s="258"/>
      <c r="N1340" s="259"/>
      <c r="O1340" s="259"/>
      <c r="P1340" s="259"/>
      <c r="Q1340" s="259"/>
      <c r="R1340" s="259"/>
      <c r="S1340" s="259"/>
      <c r="T1340" s="260"/>
      <c r="AT1340" s="261" t="s">
        <v>513</v>
      </c>
      <c r="AU1340" s="261" t="s">
        <v>93</v>
      </c>
      <c r="AV1340" s="14" t="s">
        <v>502</v>
      </c>
      <c r="AW1340" s="14" t="s">
        <v>36</v>
      </c>
      <c r="AX1340" s="14" t="s">
        <v>80</v>
      </c>
      <c r="AY1340" s="261" t="s">
        <v>492</v>
      </c>
    </row>
    <row r="1341" spans="2:65" s="1" customFormat="1" ht="25.5" customHeight="1">
      <c r="B1341" s="42"/>
      <c r="C1341" s="209" t="s">
        <v>1966</v>
      </c>
      <c r="D1341" s="209" t="s">
        <v>498</v>
      </c>
      <c r="E1341" s="210" t="s">
        <v>1967</v>
      </c>
      <c r="F1341" s="211" t="s">
        <v>1968</v>
      </c>
      <c r="G1341" s="212" t="s">
        <v>180</v>
      </c>
      <c r="H1341" s="213">
        <v>2002.704</v>
      </c>
      <c r="I1341" s="214"/>
      <c r="J1341" s="215">
        <f>ROUND(I1341*H1341,2)</f>
        <v>0</v>
      </c>
      <c r="K1341" s="211" t="s">
        <v>501</v>
      </c>
      <c r="L1341" s="62"/>
      <c r="M1341" s="216" t="s">
        <v>23</v>
      </c>
      <c r="N1341" s="217" t="s">
        <v>44</v>
      </c>
      <c r="O1341" s="43"/>
      <c r="P1341" s="218">
        <f>O1341*H1341</f>
        <v>0</v>
      </c>
      <c r="Q1341" s="218">
        <v>9.4999999999999998E-3</v>
      </c>
      <c r="R1341" s="218">
        <f>Q1341*H1341</f>
        <v>19.025687999999999</v>
      </c>
      <c r="S1341" s="218">
        <v>0</v>
      </c>
      <c r="T1341" s="219">
        <f>S1341*H1341</f>
        <v>0</v>
      </c>
      <c r="AR1341" s="25" t="s">
        <v>502</v>
      </c>
      <c r="AT1341" s="25" t="s">
        <v>498</v>
      </c>
      <c r="AU1341" s="25" t="s">
        <v>93</v>
      </c>
      <c r="AY1341" s="25" t="s">
        <v>492</v>
      </c>
      <c r="BE1341" s="220">
        <f>IF(N1341="základní",J1341,0)</f>
        <v>0</v>
      </c>
      <c r="BF1341" s="220">
        <f>IF(N1341="snížená",J1341,0)</f>
        <v>0</v>
      </c>
      <c r="BG1341" s="220">
        <f>IF(N1341="zákl. přenesená",J1341,0)</f>
        <v>0</v>
      </c>
      <c r="BH1341" s="220">
        <f>IF(N1341="sníž. přenesená",J1341,0)</f>
        <v>0</v>
      </c>
      <c r="BI1341" s="220">
        <f>IF(N1341="nulová",J1341,0)</f>
        <v>0</v>
      </c>
      <c r="BJ1341" s="25" t="s">
        <v>80</v>
      </c>
      <c r="BK1341" s="220">
        <f>ROUND(I1341*H1341,2)</f>
        <v>0</v>
      </c>
      <c r="BL1341" s="25" t="s">
        <v>502</v>
      </c>
      <c r="BM1341" s="25" t="s">
        <v>1969</v>
      </c>
    </row>
    <row r="1342" spans="2:65" s="1" customFormat="1" ht="24">
      <c r="B1342" s="42"/>
      <c r="C1342" s="64"/>
      <c r="D1342" s="221" t="s">
        <v>506</v>
      </c>
      <c r="E1342" s="64"/>
      <c r="F1342" s="222" t="s">
        <v>1956</v>
      </c>
      <c r="G1342" s="64"/>
      <c r="H1342" s="64"/>
      <c r="I1342" s="177"/>
      <c r="J1342" s="64"/>
      <c r="K1342" s="64"/>
      <c r="L1342" s="62"/>
      <c r="M1342" s="223"/>
      <c r="N1342" s="43"/>
      <c r="O1342" s="43"/>
      <c r="P1342" s="43"/>
      <c r="Q1342" s="43"/>
      <c r="R1342" s="43"/>
      <c r="S1342" s="43"/>
      <c r="T1342" s="79"/>
      <c r="AT1342" s="25" t="s">
        <v>506</v>
      </c>
      <c r="AU1342" s="25" t="s">
        <v>93</v>
      </c>
    </row>
    <row r="1343" spans="2:65" s="1" customFormat="1" ht="156">
      <c r="B1343" s="42"/>
      <c r="C1343" s="64"/>
      <c r="D1343" s="221" t="s">
        <v>509</v>
      </c>
      <c r="E1343" s="64"/>
      <c r="F1343" s="224" t="s">
        <v>1836</v>
      </c>
      <c r="G1343" s="64"/>
      <c r="H1343" s="64"/>
      <c r="I1343" s="177"/>
      <c r="J1343" s="64"/>
      <c r="K1343" s="64"/>
      <c r="L1343" s="62"/>
      <c r="M1343" s="223"/>
      <c r="N1343" s="43"/>
      <c r="O1343" s="43"/>
      <c r="P1343" s="43"/>
      <c r="Q1343" s="43"/>
      <c r="R1343" s="43"/>
      <c r="S1343" s="43"/>
      <c r="T1343" s="79"/>
      <c r="AT1343" s="25" t="s">
        <v>509</v>
      </c>
      <c r="AU1343" s="25" t="s">
        <v>93</v>
      </c>
    </row>
    <row r="1344" spans="2:65" s="12" customFormat="1">
      <c r="B1344" s="225"/>
      <c r="C1344" s="226"/>
      <c r="D1344" s="227" t="s">
        <v>513</v>
      </c>
      <c r="E1344" s="228" t="s">
        <v>23</v>
      </c>
      <c r="F1344" s="229" t="s">
        <v>1970</v>
      </c>
      <c r="G1344" s="226"/>
      <c r="H1344" s="230">
        <v>2002.704</v>
      </c>
      <c r="I1344" s="231"/>
      <c r="J1344" s="226"/>
      <c r="K1344" s="226"/>
      <c r="L1344" s="232"/>
      <c r="M1344" s="233"/>
      <c r="N1344" s="234"/>
      <c r="O1344" s="234"/>
      <c r="P1344" s="234"/>
      <c r="Q1344" s="234"/>
      <c r="R1344" s="234"/>
      <c r="S1344" s="234"/>
      <c r="T1344" s="235"/>
      <c r="AT1344" s="236" t="s">
        <v>513</v>
      </c>
      <c r="AU1344" s="236" t="s">
        <v>93</v>
      </c>
      <c r="AV1344" s="12" t="s">
        <v>82</v>
      </c>
      <c r="AW1344" s="12" t="s">
        <v>36</v>
      </c>
      <c r="AX1344" s="12" t="s">
        <v>80</v>
      </c>
      <c r="AY1344" s="236" t="s">
        <v>492</v>
      </c>
    </row>
    <row r="1345" spans="2:65" s="1" customFormat="1" ht="16.5" customHeight="1">
      <c r="B1345" s="42"/>
      <c r="C1345" s="278" t="s">
        <v>1971</v>
      </c>
      <c r="D1345" s="278" t="s">
        <v>1110</v>
      </c>
      <c r="E1345" s="279" t="s">
        <v>1972</v>
      </c>
      <c r="F1345" s="280" t="s">
        <v>1973</v>
      </c>
      <c r="G1345" s="281" t="s">
        <v>180</v>
      </c>
      <c r="H1345" s="282">
        <v>3396.4920000000002</v>
      </c>
      <c r="I1345" s="283"/>
      <c r="J1345" s="284">
        <f>ROUND(I1345*H1345,2)</f>
        <v>0</v>
      </c>
      <c r="K1345" s="280" t="s">
        <v>501</v>
      </c>
      <c r="L1345" s="285"/>
      <c r="M1345" s="286" t="s">
        <v>23</v>
      </c>
      <c r="N1345" s="287" t="s">
        <v>44</v>
      </c>
      <c r="O1345" s="43"/>
      <c r="P1345" s="218">
        <f>O1345*H1345</f>
        <v>0</v>
      </c>
      <c r="Q1345" s="218">
        <v>1.95E-2</v>
      </c>
      <c r="R1345" s="218">
        <f>Q1345*H1345</f>
        <v>66.231594000000001</v>
      </c>
      <c r="S1345" s="218">
        <v>0</v>
      </c>
      <c r="T1345" s="219">
        <f>S1345*H1345</f>
        <v>0</v>
      </c>
      <c r="AR1345" s="25" t="s">
        <v>604</v>
      </c>
      <c r="AT1345" s="25" t="s">
        <v>1110</v>
      </c>
      <c r="AU1345" s="25" t="s">
        <v>93</v>
      </c>
      <c r="AY1345" s="25" t="s">
        <v>492</v>
      </c>
      <c r="BE1345" s="220">
        <f>IF(N1345="základní",J1345,0)</f>
        <v>0</v>
      </c>
      <c r="BF1345" s="220">
        <f>IF(N1345="snížená",J1345,0)</f>
        <v>0</v>
      </c>
      <c r="BG1345" s="220">
        <f>IF(N1345="zákl. přenesená",J1345,0)</f>
        <v>0</v>
      </c>
      <c r="BH1345" s="220">
        <f>IF(N1345="sníž. přenesená",J1345,0)</f>
        <v>0</v>
      </c>
      <c r="BI1345" s="220">
        <f>IF(N1345="nulová",J1345,0)</f>
        <v>0</v>
      </c>
      <c r="BJ1345" s="25" t="s">
        <v>80</v>
      </c>
      <c r="BK1345" s="220">
        <f>ROUND(I1345*H1345,2)</f>
        <v>0</v>
      </c>
      <c r="BL1345" s="25" t="s">
        <v>502</v>
      </c>
      <c r="BM1345" s="25" t="s">
        <v>1974</v>
      </c>
    </row>
    <row r="1346" spans="2:65" s="1" customFormat="1">
      <c r="B1346" s="42"/>
      <c r="C1346" s="64"/>
      <c r="D1346" s="221" t="s">
        <v>506</v>
      </c>
      <c r="E1346" s="64"/>
      <c r="F1346" s="222" t="s">
        <v>1973</v>
      </c>
      <c r="G1346" s="64"/>
      <c r="H1346" s="64"/>
      <c r="I1346" s="177"/>
      <c r="J1346" s="64"/>
      <c r="K1346" s="64"/>
      <c r="L1346" s="62"/>
      <c r="M1346" s="223"/>
      <c r="N1346" s="43"/>
      <c r="O1346" s="43"/>
      <c r="P1346" s="43"/>
      <c r="Q1346" s="43"/>
      <c r="R1346" s="43"/>
      <c r="S1346" s="43"/>
      <c r="T1346" s="79"/>
      <c r="AT1346" s="25" t="s">
        <v>506</v>
      </c>
      <c r="AU1346" s="25" t="s">
        <v>93</v>
      </c>
    </row>
    <row r="1347" spans="2:65" s="12" customFormat="1">
      <c r="B1347" s="225"/>
      <c r="C1347" s="226"/>
      <c r="D1347" s="221" t="s">
        <v>513</v>
      </c>
      <c r="E1347" s="248" t="s">
        <v>23</v>
      </c>
      <c r="F1347" s="249" t="s">
        <v>1975</v>
      </c>
      <c r="G1347" s="226"/>
      <c r="H1347" s="250">
        <v>3133.4140000000002</v>
      </c>
      <c r="I1347" s="231"/>
      <c r="J1347" s="226"/>
      <c r="K1347" s="226"/>
      <c r="L1347" s="232"/>
      <c r="M1347" s="233"/>
      <c r="N1347" s="234"/>
      <c r="O1347" s="234"/>
      <c r="P1347" s="234"/>
      <c r="Q1347" s="234"/>
      <c r="R1347" s="234"/>
      <c r="S1347" s="234"/>
      <c r="T1347" s="235"/>
      <c r="AT1347" s="236" t="s">
        <v>513</v>
      </c>
      <c r="AU1347" s="236" t="s">
        <v>93</v>
      </c>
      <c r="AV1347" s="12" t="s">
        <v>82</v>
      </c>
      <c r="AW1347" s="12" t="s">
        <v>36</v>
      </c>
      <c r="AX1347" s="12" t="s">
        <v>73</v>
      </c>
      <c r="AY1347" s="236" t="s">
        <v>492</v>
      </c>
    </row>
    <row r="1348" spans="2:65" s="13" customFormat="1">
      <c r="B1348" s="237"/>
      <c r="C1348" s="238"/>
      <c r="D1348" s="221" t="s">
        <v>513</v>
      </c>
      <c r="E1348" s="239" t="s">
        <v>23</v>
      </c>
      <c r="F1348" s="240" t="s">
        <v>1964</v>
      </c>
      <c r="G1348" s="238"/>
      <c r="H1348" s="241" t="s">
        <v>23</v>
      </c>
      <c r="I1348" s="242"/>
      <c r="J1348" s="238"/>
      <c r="K1348" s="238"/>
      <c r="L1348" s="243"/>
      <c r="M1348" s="244"/>
      <c r="N1348" s="245"/>
      <c r="O1348" s="245"/>
      <c r="P1348" s="245"/>
      <c r="Q1348" s="245"/>
      <c r="R1348" s="245"/>
      <c r="S1348" s="245"/>
      <c r="T1348" s="246"/>
      <c r="AT1348" s="247" t="s">
        <v>513</v>
      </c>
      <c r="AU1348" s="247" t="s">
        <v>93</v>
      </c>
      <c r="AV1348" s="13" t="s">
        <v>80</v>
      </c>
      <c r="AW1348" s="13" t="s">
        <v>36</v>
      </c>
      <c r="AX1348" s="13" t="s">
        <v>73</v>
      </c>
      <c r="AY1348" s="247" t="s">
        <v>492</v>
      </c>
    </row>
    <row r="1349" spans="2:65" s="12" customFormat="1">
      <c r="B1349" s="225"/>
      <c r="C1349" s="226"/>
      <c r="D1349" s="221" t="s">
        <v>513</v>
      </c>
      <c r="E1349" s="248" t="s">
        <v>23</v>
      </c>
      <c r="F1349" s="249" t="s">
        <v>1965</v>
      </c>
      <c r="G1349" s="226"/>
      <c r="H1349" s="250">
        <v>101.34</v>
      </c>
      <c r="I1349" s="231"/>
      <c r="J1349" s="226"/>
      <c r="K1349" s="226"/>
      <c r="L1349" s="232"/>
      <c r="M1349" s="233"/>
      <c r="N1349" s="234"/>
      <c r="O1349" s="234"/>
      <c r="P1349" s="234"/>
      <c r="Q1349" s="234"/>
      <c r="R1349" s="234"/>
      <c r="S1349" s="234"/>
      <c r="T1349" s="235"/>
      <c r="AT1349" s="236" t="s">
        <v>513</v>
      </c>
      <c r="AU1349" s="236" t="s">
        <v>93</v>
      </c>
      <c r="AV1349" s="12" t="s">
        <v>82</v>
      </c>
      <c r="AW1349" s="12" t="s">
        <v>36</v>
      </c>
      <c r="AX1349" s="12" t="s">
        <v>73</v>
      </c>
      <c r="AY1349" s="236" t="s">
        <v>492</v>
      </c>
    </row>
    <row r="1350" spans="2:65" s="14" customFormat="1">
      <c r="B1350" s="251"/>
      <c r="C1350" s="252"/>
      <c r="D1350" s="221" t="s">
        <v>513</v>
      </c>
      <c r="E1350" s="275" t="s">
        <v>23</v>
      </c>
      <c r="F1350" s="276" t="s">
        <v>560</v>
      </c>
      <c r="G1350" s="252"/>
      <c r="H1350" s="277">
        <v>3234.7539999999999</v>
      </c>
      <c r="I1350" s="256"/>
      <c r="J1350" s="252"/>
      <c r="K1350" s="252"/>
      <c r="L1350" s="257"/>
      <c r="M1350" s="258"/>
      <c r="N1350" s="259"/>
      <c r="O1350" s="259"/>
      <c r="P1350" s="259"/>
      <c r="Q1350" s="259"/>
      <c r="R1350" s="259"/>
      <c r="S1350" s="259"/>
      <c r="T1350" s="260"/>
      <c r="AT1350" s="261" t="s">
        <v>513</v>
      </c>
      <c r="AU1350" s="261" t="s">
        <v>93</v>
      </c>
      <c r="AV1350" s="14" t="s">
        <v>502</v>
      </c>
      <c r="AW1350" s="14" t="s">
        <v>36</v>
      </c>
      <c r="AX1350" s="14" t="s">
        <v>80</v>
      </c>
      <c r="AY1350" s="261" t="s">
        <v>492</v>
      </c>
    </row>
    <row r="1351" spans="2:65" s="12" customFormat="1">
      <c r="B1351" s="225"/>
      <c r="C1351" s="226"/>
      <c r="D1351" s="227" t="s">
        <v>513</v>
      </c>
      <c r="E1351" s="226"/>
      <c r="F1351" s="229" t="s">
        <v>1976</v>
      </c>
      <c r="G1351" s="226"/>
      <c r="H1351" s="230">
        <v>3396.4920000000002</v>
      </c>
      <c r="I1351" s="231"/>
      <c r="J1351" s="226"/>
      <c r="K1351" s="226"/>
      <c r="L1351" s="232"/>
      <c r="M1351" s="233"/>
      <c r="N1351" s="234"/>
      <c r="O1351" s="234"/>
      <c r="P1351" s="234"/>
      <c r="Q1351" s="234"/>
      <c r="R1351" s="234"/>
      <c r="S1351" s="234"/>
      <c r="T1351" s="235"/>
      <c r="AT1351" s="236" t="s">
        <v>513</v>
      </c>
      <c r="AU1351" s="236" t="s">
        <v>93</v>
      </c>
      <c r="AV1351" s="12" t="s">
        <v>82</v>
      </c>
      <c r="AW1351" s="12" t="s">
        <v>6</v>
      </c>
      <c r="AX1351" s="12" t="s">
        <v>80</v>
      </c>
      <c r="AY1351" s="236" t="s">
        <v>492</v>
      </c>
    </row>
    <row r="1352" spans="2:65" s="1" customFormat="1" ht="25.5" customHeight="1">
      <c r="B1352" s="42"/>
      <c r="C1352" s="209" t="s">
        <v>1977</v>
      </c>
      <c r="D1352" s="209" t="s">
        <v>498</v>
      </c>
      <c r="E1352" s="210" t="s">
        <v>1978</v>
      </c>
      <c r="F1352" s="211" t="s">
        <v>1979</v>
      </c>
      <c r="G1352" s="212" t="s">
        <v>180</v>
      </c>
      <c r="H1352" s="213">
        <v>420.851</v>
      </c>
      <c r="I1352" s="214"/>
      <c r="J1352" s="215">
        <f>ROUND(I1352*H1352,2)</f>
        <v>0</v>
      </c>
      <c r="K1352" s="211" t="s">
        <v>501</v>
      </c>
      <c r="L1352" s="62"/>
      <c r="M1352" s="216" t="s">
        <v>23</v>
      </c>
      <c r="N1352" s="217" t="s">
        <v>44</v>
      </c>
      <c r="O1352" s="43"/>
      <c r="P1352" s="218">
        <f>O1352*H1352</f>
        <v>0</v>
      </c>
      <c r="Q1352" s="218">
        <v>9.0000000000000006E-5</v>
      </c>
      <c r="R1352" s="218">
        <f>Q1352*H1352</f>
        <v>3.7876590000000002E-2</v>
      </c>
      <c r="S1352" s="218">
        <v>0</v>
      </c>
      <c r="T1352" s="219">
        <f>S1352*H1352</f>
        <v>0</v>
      </c>
      <c r="AR1352" s="25" t="s">
        <v>502</v>
      </c>
      <c r="AT1352" s="25" t="s">
        <v>498</v>
      </c>
      <c r="AU1352" s="25" t="s">
        <v>93</v>
      </c>
      <c r="AY1352" s="25" t="s">
        <v>492</v>
      </c>
      <c r="BE1352" s="220">
        <f>IF(N1352="základní",J1352,0)</f>
        <v>0</v>
      </c>
      <c r="BF1352" s="220">
        <f>IF(N1352="snížená",J1352,0)</f>
        <v>0</v>
      </c>
      <c r="BG1352" s="220">
        <f>IF(N1352="zákl. přenesená",J1352,0)</f>
        <v>0</v>
      </c>
      <c r="BH1352" s="220">
        <f>IF(N1352="sníž. přenesená",J1352,0)</f>
        <v>0</v>
      </c>
      <c r="BI1352" s="220">
        <f>IF(N1352="nulová",J1352,0)</f>
        <v>0</v>
      </c>
      <c r="BJ1352" s="25" t="s">
        <v>80</v>
      </c>
      <c r="BK1352" s="220">
        <f>ROUND(I1352*H1352,2)</f>
        <v>0</v>
      </c>
      <c r="BL1352" s="25" t="s">
        <v>502</v>
      </c>
      <c r="BM1352" s="25" t="s">
        <v>1980</v>
      </c>
    </row>
    <row r="1353" spans="2:65" s="1" customFormat="1" ht="24">
      <c r="B1353" s="42"/>
      <c r="C1353" s="64"/>
      <c r="D1353" s="221" t="s">
        <v>506</v>
      </c>
      <c r="E1353" s="64"/>
      <c r="F1353" s="222" t="s">
        <v>1981</v>
      </c>
      <c r="G1353" s="64"/>
      <c r="H1353" s="64"/>
      <c r="I1353" s="177"/>
      <c r="J1353" s="64"/>
      <c r="K1353" s="64"/>
      <c r="L1353" s="62"/>
      <c r="M1353" s="223"/>
      <c r="N1353" s="43"/>
      <c r="O1353" s="43"/>
      <c r="P1353" s="43"/>
      <c r="Q1353" s="43"/>
      <c r="R1353" s="43"/>
      <c r="S1353" s="43"/>
      <c r="T1353" s="79"/>
      <c r="AT1353" s="25" t="s">
        <v>506</v>
      </c>
      <c r="AU1353" s="25" t="s">
        <v>93</v>
      </c>
    </row>
    <row r="1354" spans="2:65" s="1" customFormat="1" ht="156">
      <c r="B1354" s="42"/>
      <c r="C1354" s="64"/>
      <c r="D1354" s="221" t="s">
        <v>509</v>
      </c>
      <c r="E1354" s="64"/>
      <c r="F1354" s="224" t="s">
        <v>1836</v>
      </c>
      <c r="G1354" s="64"/>
      <c r="H1354" s="64"/>
      <c r="I1354" s="177"/>
      <c r="J1354" s="64"/>
      <c r="K1354" s="64"/>
      <c r="L1354" s="62"/>
      <c r="M1354" s="223"/>
      <c r="N1354" s="43"/>
      <c r="O1354" s="43"/>
      <c r="P1354" s="43"/>
      <c r="Q1354" s="43"/>
      <c r="R1354" s="43"/>
      <c r="S1354" s="43"/>
      <c r="T1354" s="79"/>
      <c r="AT1354" s="25" t="s">
        <v>509</v>
      </c>
      <c r="AU1354" s="25" t="s">
        <v>93</v>
      </c>
    </row>
    <row r="1355" spans="2:65" s="13" customFormat="1">
      <c r="B1355" s="237"/>
      <c r="C1355" s="238"/>
      <c r="D1355" s="221" t="s">
        <v>513</v>
      </c>
      <c r="E1355" s="239" t="s">
        <v>23</v>
      </c>
      <c r="F1355" s="240" t="s">
        <v>1963</v>
      </c>
      <c r="G1355" s="238"/>
      <c r="H1355" s="241" t="s">
        <v>23</v>
      </c>
      <c r="I1355" s="242"/>
      <c r="J1355" s="238"/>
      <c r="K1355" s="238"/>
      <c r="L1355" s="243"/>
      <c r="M1355" s="244"/>
      <c r="N1355" s="245"/>
      <c r="O1355" s="245"/>
      <c r="P1355" s="245"/>
      <c r="Q1355" s="245"/>
      <c r="R1355" s="245"/>
      <c r="S1355" s="245"/>
      <c r="T1355" s="246"/>
      <c r="AT1355" s="247" t="s">
        <v>513</v>
      </c>
      <c r="AU1355" s="247" t="s">
        <v>93</v>
      </c>
      <c r="AV1355" s="13" t="s">
        <v>80</v>
      </c>
      <c r="AW1355" s="13" t="s">
        <v>36</v>
      </c>
      <c r="AX1355" s="13" t="s">
        <v>73</v>
      </c>
      <c r="AY1355" s="247" t="s">
        <v>492</v>
      </c>
    </row>
    <row r="1356" spans="2:65" s="12" customFormat="1">
      <c r="B1356" s="225"/>
      <c r="C1356" s="226"/>
      <c r="D1356" s="221" t="s">
        <v>513</v>
      </c>
      <c r="E1356" s="248" t="s">
        <v>23</v>
      </c>
      <c r="F1356" s="249" t="s">
        <v>461</v>
      </c>
      <c r="G1356" s="226"/>
      <c r="H1356" s="250">
        <v>319.51100000000002</v>
      </c>
      <c r="I1356" s="231"/>
      <c r="J1356" s="226"/>
      <c r="K1356" s="226"/>
      <c r="L1356" s="232"/>
      <c r="M1356" s="233"/>
      <c r="N1356" s="234"/>
      <c r="O1356" s="234"/>
      <c r="P1356" s="234"/>
      <c r="Q1356" s="234"/>
      <c r="R1356" s="234"/>
      <c r="S1356" s="234"/>
      <c r="T1356" s="235"/>
      <c r="AT1356" s="236" t="s">
        <v>513</v>
      </c>
      <c r="AU1356" s="236" t="s">
        <v>93</v>
      </c>
      <c r="AV1356" s="12" t="s">
        <v>82</v>
      </c>
      <c r="AW1356" s="12" t="s">
        <v>36</v>
      </c>
      <c r="AX1356" s="12" t="s">
        <v>73</v>
      </c>
      <c r="AY1356" s="236" t="s">
        <v>492</v>
      </c>
    </row>
    <row r="1357" spans="2:65" s="13" customFormat="1">
      <c r="B1357" s="237"/>
      <c r="C1357" s="238"/>
      <c r="D1357" s="221" t="s">
        <v>513</v>
      </c>
      <c r="E1357" s="239" t="s">
        <v>23</v>
      </c>
      <c r="F1357" s="240" t="s">
        <v>1964</v>
      </c>
      <c r="G1357" s="238"/>
      <c r="H1357" s="241" t="s">
        <v>23</v>
      </c>
      <c r="I1357" s="242"/>
      <c r="J1357" s="238"/>
      <c r="K1357" s="238"/>
      <c r="L1357" s="243"/>
      <c r="M1357" s="244"/>
      <c r="N1357" s="245"/>
      <c r="O1357" s="245"/>
      <c r="P1357" s="245"/>
      <c r="Q1357" s="245"/>
      <c r="R1357" s="245"/>
      <c r="S1357" s="245"/>
      <c r="T1357" s="246"/>
      <c r="AT1357" s="247" t="s">
        <v>513</v>
      </c>
      <c r="AU1357" s="247" t="s">
        <v>93</v>
      </c>
      <c r="AV1357" s="13" t="s">
        <v>80</v>
      </c>
      <c r="AW1357" s="13" t="s">
        <v>36</v>
      </c>
      <c r="AX1357" s="13" t="s">
        <v>73</v>
      </c>
      <c r="AY1357" s="247" t="s">
        <v>492</v>
      </c>
    </row>
    <row r="1358" spans="2:65" s="12" customFormat="1">
      <c r="B1358" s="225"/>
      <c r="C1358" s="226"/>
      <c r="D1358" s="221" t="s">
        <v>513</v>
      </c>
      <c r="E1358" s="248" t="s">
        <v>23</v>
      </c>
      <c r="F1358" s="249" t="s">
        <v>1965</v>
      </c>
      <c r="G1358" s="226"/>
      <c r="H1358" s="250">
        <v>101.34</v>
      </c>
      <c r="I1358" s="231"/>
      <c r="J1358" s="226"/>
      <c r="K1358" s="226"/>
      <c r="L1358" s="232"/>
      <c r="M1358" s="233"/>
      <c r="N1358" s="234"/>
      <c r="O1358" s="234"/>
      <c r="P1358" s="234"/>
      <c r="Q1358" s="234"/>
      <c r="R1358" s="234"/>
      <c r="S1358" s="234"/>
      <c r="T1358" s="235"/>
      <c r="AT1358" s="236" t="s">
        <v>513</v>
      </c>
      <c r="AU1358" s="236" t="s">
        <v>93</v>
      </c>
      <c r="AV1358" s="12" t="s">
        <v>82</v>
      </c>
      <c r="AW1358" s="12" t="s">
        <v>36</v>
      </c>
      <c r="AX1358" s="12" t="s">
        <v>73</v>
      </c>
      <c r="AY1358" s="236" t="s">
        <v>492</v>
      </c>
    </row>
    <row r="1359" spans="2:65" s="14" customFormat="1">
      <c r="B1359" s="251"/>
      <c r="C1359" s="252"/>
      <c r="D1359" s="227" t="s">
        <v>513</v>
      </c>
      <c r="E1359" s="253" t="s">
        <v>23</v>
      </c>
      <c r="F1359" s="254" t="s">
        <v>560</v>
      </c>
      <c r="G1359" s="252"/>
      <c r="H1359" s="255">
        <v>420.851</v>
      </c>
      <c r="I1359" s="256"/>
      <c r="J1359" s="252"/>
      <c r="K1359" s="252"/>
      <c r="L1359" s="257"/>
      <c r="M1359" s="258"/>
      <c r="N1359" s="259"/>
      <c r="O1359" s="259"/>
      <c r="P1359" s="259"/>
      <c r="Q1359" s="259"/>
      <c r="R1359" s="259"/>
      <c r="S1359" s="259"/>
      <c r="T1359" s="260"/>
      <c r="AT1359" s="261" t="s">
        <v>513</v>
      </c>
      <c r="AU1359" s="261" t="s">
        <v>93</v>
      </c>
      <c r="AV1359" s="14" t="s">
        <v>502</v>
      </c>
      <c r="AW1359" s="14" t="s">
        <v>36</v>
      </c>
      <c r="AX1359" s="14" t="s">
        <v>80</v>
      </c>
      <c r="AY1359" s="261" t="s">
        <v>492</v>
      </c>
    </row>
    <row r="1360" spans="2:65" s="1" customFormat="1" ht="25.5" customHeight="1">
      <c r="B1360" s="42"/>
      <c r="C1360" s="209" t="s">
        <v>1982</v>
      </c>
      <c r="D1360" s="209" t="s">
        <v>498</v>
      </c>
      <c r="E1360" s="210" t="s">
        <v>1983</v>
      </c>
      <c r="F1360" s="211" t="s">
        <v>1984</v>
      </c>
      <c r="G1360" s="212" t="s">
        <v>180</v>
      </c>
      <c r="H1360" s="213">
        <v>978.86900000000003</v>
      </c>
      <c r="I1360" s="214"/>
      <c r="J1360" s="215">
        <f>ROUND(I1360*H1360,2)</f>
        <v>0</v>
      </c>
      <c r="K1360" s="211" t="s">
        <v>501</v>
      </c>
      <c r="L1360" s="62"/>
      <c r="M1360" s="216" t="s">
        <v>23</v>
      </c>
      <c r="N1360" s="217" t="s">
        <v>44</v>
      </c>
      <c r="O1360" s="43"/>
      <c r="P1360" s="218">
        <f>O1360*H1360</f>
        <v>0</v>
      </c>
      <c r="Q1360" s="218">
        <v>6.0000000000000002E-5</v>
      </c>
      <c r="R1360" s="218">
        <f>Q1360*H1360</f>
        <v>5.8732140000000002E-2</v>
      </c>
      <c r="S1360" s="218">
        <v>0</v>
      </c>
      <c r="T1360" s="219">
        <f>S1360*H1360</f>
        <v>0</v>
      </c>
      <c r="AR1360" s="25" t="s">
        <v>502</v>
      </c>
      <c r="AT1360" s="25" t="s">
        <v>498</v>
      </c>
      <c r="AU1360" s="25" t="s">
        <v>93</v>
      </c>
      <c r="AY1360" s="25" t="s">
        <v>492</v>
      </c>
      <c r="BE1360" s="220">
        <f>IF(N1360="základní",J1360,0)</f>
        <v>0</v>
      </c>
      <c r="BF1360" s="220">
        <f>IF(N1360="snížená",J1360,0)</f>
        <v>0</v>
      </c>
      <c r="BG1360" s="220">
        <f>IF(N1360="zákl. přenesená",J1360,0)</f>
        <v>0</v>
      </c>
      <c r="BH1360" s="220">
        <f>IF(N1360="sníž. přenesená",J1360,0)</f>
        <v>0</v>
      </c>
      <c r="BI1360" s="220">
        <f>IF(N1360="nulová",J1360,0)</f>
        <v>0</v>
      </c>
      <c r="BJ1360" s="25" t="s">
        <v>80</v>
      </c>
      <c r="BK1360" s="220">
        <f>ROUND(I1360*H1360,2)</f>
        <v>0</v>
      </c>
      <c r="BL1360" s="25" t="s">
        <v>502</v>
      </c>
      <c r="BM1360" s="25" t="s">
        <v>1985</v>
      </c>
    </row>
    <row r="1361" spans="2:65" s="1" customFormat="1" ht="24">
      <c r="B1361" s="42"/>
      <c r="C1361" s="64"/>
      <c r="D1361" s="221" t="s">
        <v>506</v>
      </c>
      <c r="E1361" s="64"/>
      <c r="F1361" s="222" t="s">
        <v>1986</v>
      </c>
      <c r="G1361" s="64"/>
      <c r="H1361" s="64"/>
      <c r="I1361" s="177"/>
      <c r="J1361" s="64"/>
      <c r="K1361" s="64"/>
      <c r="L1361" s="62"/>
      <c r="M1361" s="223"/>
      <c r="N1361" s="43"/>
      <c r="O1361" s="43"/>
      <c r="P1361" s="43"/>
      <c r="Q1361" s="43"/>
      <c r="R1361" s="43"/>
      <c r="S1361" s="43"/>
      <c r="T1361" s="79"/>
      <c r="AT1361" s="25" t="s">
        <v>506</v>
      </c>
      <c r="AU1361" s="25" t="s">
        <v>93</v>
      </c>
    </row>
    <row r="1362" spans="2:65" s="1" customFormat="1" ht="156">
      <c r="B1362" s="42"/>
      <c r="C1362" s="64"/>
      <c r="D1362" s="221" t="s">
        <v>509</v>
      </c>
      <c r="E1362" s="64"/>
      <c r="F1362" s="224" t="s">
        <v>1836</v>
      </c>
      <c r="G1362" s="64"/>
      <c r="H1362" s="64"/>
      <c r="I1362" s="177"/>
      <c r="J1362" s="64"/>
      <c r="K1362" s="64"/>
      <c r="L1362" s="62"/>
      <c r="M1362" s="223"/>
      <c r="N1362" s="43"/>
      <c r="O1362" s="43"/>
      <c r="P1362" s="43"/>
      <c r="Q1362" s="43"/>
      <c r="R1362" s="43"/>
      <c r="S1362" s="43"/>
      <c r="T1362" s="79"/>
      <c r="AT1362" s="25" t="s">
        <v>509</v>
      </c>
      <c r="AU1362" s="25" t="s">
        <v>93</v>
      </c>
    </row>
    <row r="1363" spans="2:65" s="12" customFormat="1">
      <c r="B1363" s="225"/>
      <c r="C1363" s="226"/>
      <c r="D1363" s="221" t="s">
        <v>513</v>
      </c>
      <c r="E1363" s="248" t="s">
        <v>23</v>
      </c>
      <c r="F1363" s="249" t="s">
        <v>465</v>
      </c>
      <c r="G1363" s="226"/>
      <c r="H1363" s="250">
        <v>104.848</v>
      </c>
      <c r="I1363" s="231"/>
      <c r="J1363" s="226"/>
      <c r="K1363" s="226"/>
      <c r="L1363" s="232"/>
      <c r="M1363" s="233"/>
      <c r="N1363" s="234"/>
      <c r="O1363" s="234"/>
      <c r="P1363" s="234"/>
      <c r="Q1363" s="234"/>
      <c r="R1363" s="234"/>
      <c r="S1363" s="234"/>
      <c r="T1363" s="235"/>
      <c r="AT1363" s="236" t="s">
        <v>513</v>
      </c>
      <c r="AU1363" s="236" t="s">
        <v>93</v>
      </c>
      <c r="AV1363" s="12" t="s">
        <v>82</v>
      </c>
      <c r="AW1363" s="12" t="s">
        <v>36</v>
      </c>
      <c r="AX1363" s="12" t="s">
        <v>73</v>
      </c>
      <c r="AY1363" s="236" t="s">
        <v>492</v>
      </c>
    </row>
    <row r="1364" spans="2:65" s="12" customFormat="1">
      <c r="B1364" s="225"/>
      <c r="C1364" s="226"/>
      <c r="D1364" s="221" t="s">
        <v>513</v>
      </c>
      <c r="E1364" s="248" t="s">
        <v>23</v>
      </c>
      <c r="F1364" s="249" t="s">
        <v>1847</v>
      </c>
      <c r="G1364" s="226"/>
      <c r="H1364" s="250">
        <v>75.927000000000007</v>
      </c>
      <c r="I1364" s="231"/>
      <c r="J1364" s="226"/>
      <c r="K1364" s="226"/>
      <c r="L1364" s="232"/>
      <c r="M1364" s="233"/>
      <c r="N1364" s="234"/>
      <c r="O1364" s="234"/>
      <c r="P1364" s="234"/>
      <c r="Q1364" s="234"/>
      <c r="R1364" s="234"/>
      <c r="S1364" s="234"/>
      <c r="T1364" s="235"/>
      <c r="AT1364" s="236" t="s">
        <v>513</v>
      </c>
      <c r="AU1364" s="236" t="s">
        <v>93</v>
      </c>
      <c r="AV1364" s="12" t="s">
        <v>82</v>
      </c>
      <c r="AW1364" s="12" t="s">
        <v>36</v>
      </c>
      <c r="AX1364" s="12" t="s">
        <v>73</v>
      </c>
      <c r="AY1364" s="236" t="s">
        <v>492</v>
      </c>
    </row>
    <row r="1365" spans="2:65" s="12" customFormat="1">
      <c r="B1365" s="225"/>
      <c r="C1365" s="226"/>
      <c r="D1365" s="221" t="s">
        <v>513</v>
      </c>
      <c r="E1365" s="248" t="s">
        <v>23</v>
      </c>
      <c r="F1365" s="249" t="s">
        <v>457</v>
      </c>
      <c r="G1365" s="226"/>
      <c r="H1365" s="250">
        <v>43.36</v>
      </c>
      <c r="I1365" s="231"/>
      <c r="J1365" s="226"/>
      <c r="K1365" s="226"/>
      <c r="L1365" s="232"/>
      <c r="M1365" s="233"/>
      <c r="N1365" s="234"/>
      <c r="O1365" s="234"/>
      <c r="P1365" s="234"/>
      <c r="Q1365" s="234"/>
      <c r="R1365" s="234"/>
      <c r="S1365" s="234"/>
      <c r="T1365" s="235"/>
      <c r="AT1365" s="236" t="s">
        <v>513</v>
      </c>
      <c r="AU1365" s="236" t="s">
        <v>93</v>
      </c>
      <c r="AV1365" s="12" t="s">
        <v>82</v>
      </c>
      <c r="AW1365" s="12" t="s">
        <v>36</v>
      </c>
      <c r="AX1365" s="12" t="s">
        <v>73</v>
      </c>
      <c r="AY1365" s="236" t="s">
        <v>492</v>
      </c>
    </row>
    <row r="1366" spans="2:65" s="12" customFormat="1">
      <c r="B1366" s="225"/>
      <c r="C1366" s="226"/>
      <c r="D1366" s="221" t="s">
        <v>513</v>
      </c>
      <c r="E1366" s="248" t="s">
        <v>23</v>
      </c>
      <c r="F1366" s="249" t="s">
        <v>1863</v>
      </c>
      <c r="G1366" s="226"/>
      <c r="H1366" s="250">
        <v>439.601</v>
      </c>
      <c r="I1366" s="231"/>
      <c r="J1366" s="226"/>
      <c r="K1366" s="226"/>
      <c r="L1366" s="232"/>
      <c r="M1366" s="233"/>
      <c r="N1366" s="234"/>
      <c r="O1366" s="234"/>
      <c r="P1366" s="234"/>
      <c r="Q1366" s="234"/>
      <c r="R1366" s="234"/>
      <c r="S1366" s="234"/>
      <c r="T1366" s="235"/>
      <c r="AT1366" s="236" t="s">
        <v>513</v>
      </c>
      <c r="AU1366" s="236" t="s">
        <v>93</v>
      </c>
      <c r="AV1366" s="12" t="s">
        <v>82</v>
      </c>
      <c r="AW1366" s="12" t="s">
        <v>36</v>
      </c>
      <c r="AX1366" s="12" t="s">
        <v>73</v>
      </c>
      <c r="AY1366" s="236" t="s">
        <v>492</v>
      </c>
    </row>
    <row r="1367" spans="2:65" s="13" customFormat="1">
      <c r="B1367" s="237"/>
      <c r="C1367" s="238"/>
      <c r="D1367" s="221" t="s">
        <v>513</v>
      </c>
      <c r="E1367" s="239" t="s">
        <v>23</v>
      </c>
      <c r="F1367" s="240" t="s">
        <v>1864</v>
      </c>
      <c r="G1367" s="238"/>
      <c r="H1367" s="241" t="s">
        <v>23</v>
      </c>
      <c r="I1367" s="242"/>
      <c r="J1367" s="238"/>
      <c r="K1367" s="238"/>
      <c r="L1367" s="243"/>
      <c r="M1367" s="244"/>
      <c r="N1367" s="245"/>
      <c r="O1367" s="245"/>
      <c r="P1367" s="245"/>
      <c r="Q1367" s="245"/>
      <c r="R1367" s="245"/>
      <c r="S1367" s="245"/>
      <c r="T1367" s="246"/>
      <c r="AT1367" s="247" t="s">
        <v>513</v>
      </c>
      <c r="AU1367" s="247" t="s">
        <v>93</v>
      </c>
      <c r="AV1367" s="13" t="s">
        <v>80</v>
      </c>
      <c r="AW1367" s="13" t="s">
        <v>36</v>
      </c>
      <c r="AX1367" s="13" t="s">
        <v>73</v>
      </c>
      <c r="AY1367" s="247" t="s">
        <v>492</v>
      </c>
    </row>
    <row r="1368" spans="2:65" s="12" customFormat="1">
      <c r="B1368" s="225"/>
      <c r="C1368" s="226"/>
      <c r="D1368" s="221" t="s">
        <v>513</v>
      </c>
      <c r="E1368" s="248" t="s">
        <v>23</v>
      </c>
      <c r="F1368" s="249" t="s">
        <v>1865</v>
      </c>
      <c r="G1368" s="226"/>
      <c r="H1368" s="250">
        <v>46.411999999999999</v>
      </c>
      <c r="I1368" s="231"/>
      <c r="J1368" s="226"/>
      <c r="K1368" s="226"/>
      <c r="L1368" s="232"/>
      <c r="M1368" s="233"/>
      <c r="N1368" s="234"/>
      <c r="O1368" s="234"/>
      <c r="P1368" s="234"/>
      <c r="Q1368" s="234"/>
      <c r="R1368" s="234"/>
      <c r="S1368" s="234"/>
      <c r="T1368" s="235"/>
      <c r="AT1368" s="236" t="s">
        <v>513</v>
      </c>
      <c r="AU1368" s="236" t="s">
        <v>93</v>
      </c>
      <c r="AV1368" s="12" t="s">
        <v>82</v>
      </c>
      <c r="AW1368" s="12" t="s">
        <v>36</v>
      </c>
      <c r="AX1368" s="12" t="s">
        <v>73</v>
      </c>
      <c r="AY1368" s="236" t="s">
        <v>492</v>
      </c>
    </row>
    <row r="1369" spans="2:65" s="12" customFormat="1">
      <c r="B1369" s="225"/>
      <c r="C1369" s="226"/>
      <c r="D1369" s="221" t="s">
        <v>513</v>
      </c>
      <c r="E1369" s="248" t="s">
        <v>23</v>
      </c>
      <c r="F1369" s="249" t="s">
        <v>1866</v>
      </c>
      <c r="G1369" s="226"/>
      <c r="H1369" s="250">
        <v>70.536000000000001</v>
      </c>
      <c r="I1369" s="231"/>
      <c r="J1369" s="226"/>
      <c r="K1369" s="226"/>
      <c r="L1369" s="232"/>
      <c r="M1369" s="233"/>
      <c r="N1369" s="234"/>
      <c r="O1369" s="234"/>
      <c r="P1369" s="234"/>
      <c r="Q1369" s="234"/>
      <c r="R1369" s="234"/>
      <c r="S1369" s="234"/>
      <c r="T1369" s="235"/>
      <c r="AT1369" s="236" t="s">
        <v>513</v>
      </c>
      <c r="AU1369" s="236" t="s">
        <v>93</v>
      </c>
      <c r="AV1369" s="12" t="s">
        <v>82</v>
      </c>
      <c r="AW1369" s="12" t="s">
        <v>36</v>
      </c>
      <c r="AX1369" s="12" t="s">
        <v>73</v>
      </c>
      <c r="AY1369" s="236" t="s">
        <v>492</v>
      </c>
    </row>
    <row r="1370" spans="2:65" s="12" customFormat="1">
      <c r="B1370" s="225"/>
      <c r="C1370" s="226"/>
      <c r="D1370" s="221" t="s">
        <v>513</v>
      </c>
      <c r="E1370" s="248" t="s">
        <v>23</v>
      </c>
      <c r="F1370" s="249" t="s">
        <v>1867</v>
      </c>
      <c r="G1370" s="226"/>
      <c r="H1370" s="250">
        <v>65.277000000000001</v>
      </c>
      <c r="I1370" s="231"/>
      <c r="J1370" s="226"/>
      <c r="K1370" s="226"/>
      <c r="L1370" s="232"/>
      <c r="M1370" s="233"/>
      <c r="N1370" s="234"/>
      <c r="O1370" s="234"/>
      <c r="P1370" s="234"/>
      <c r="Q1370" s="234"/>
      <c r="R1370" s="234"/>
      <c r="S1370" s="234"/>
      <c r="T1370" s="235"/>
      <c r="AT1370" s="236" t="s">
        <v>513</v>
      </c>
      <c r="AU1370" s="236" t="s">
        <v>93</v>
      </c>
      <c r="AV1370" s="12" t="s">
        <v>82</v>
      </c>
      <c r="AW1370" s="12" t="s">
        <v>36</v>
      </c>
      <c r="AX1370" s="12" t="s">
        <v>73</v>
      </c>
      <c r="AY1370" s="236" t="s">
        <v>492</v>
      </c>
    </row>
    <row r="1371" spans="2:65" s="12" customFormat="1">
      <c r="B1371" s="225"/>
      <c r="C1371" s="226"/>
      <c r="D1371" s="221" t="s">
        <v>513</v>
      </c>
      <c r="E1371" s="248" t="s">
        <v>23</v>
      </c>
      <c r="F1371" s="249" t="s">
        <v>1867</v>
      </c>
      <c r="G1371" s="226"/>
      <c r="H1371" s="250">
        <v>65.277000000000001</v>
      </c>
      <c r="I1371" s="231"/>
      <c r="J1371" s="226"/>
      <c r="K1371" s="226"/>
      <c r="L1371" s="232"/>
      <c r="M1371" s="233"/>
      <c r="N1371" s="234"/>
      <c r="O1371" s="234"/>
      <c r="P1371" s="234"/>
      <c r="Q1371" s="234"/>
      <c r="R1371" s="234"/>
      <c r="S1371" s="234"/>
      <c r="T1371" s="235"/>
      <c r="AT1371" s="236" t="s">
        <v>513</v>
      </c>
      <c r="AU1371" s="236" t="s">
        <v>93</v>
      </c>
      <c r="AV1371" s="12" t="s">
        <v>82</v>
      </c>
      <c r="AW1371" s="12" t="s">
        <v>36</v>
      </c>
      <c r="AX1371" s="12" t="s">
        <v>73</v>
      </c>
      <c r="AY1371" s="236" t="s">
        <v>492</v>
      </c>
    </row>
    <row r="1372" spans="2:65" s="12" customFormat="1">
      <c r="B1372" s="225"/>
      <c r="C1372" s="226"/>
      <c r="D1372" s="221" t="s">
        <v>513</v>
      </c>
      <c r="E1372" s="248" t="s">
        <v>23</v>
      </c>
      <c r="F1372" s="249" t="s">
        <v>1868</v>
      </c>
      <c r="G1372" s="226"/>
      <c r="H1372" s="250">
        <v>67.631</v>
      </c>
      <c r="I1372" s="231"/>
      <c r="J1372" s="226"/>
      <c r="K1372" s="226"/>
      <c r="L1372" s="232"/>
      <c r="M1372" s="233"/>
      <c r="N1372" s="234"/>
      <c r="O1372" s="234"/>
      <c r="P1372" s="234"/>
      <c r="Q1372" s="234"/>
      <c r="R1372" s="234"/>
      <c r="S1372" s="234"/>
      <c r="T1372" s="235"/>
      <c r="AT1372" s="236" t="s">
        <v>513</v>
      </c>
      <c r="AU1372" s="236" t="s">
        <v>93</v>
      </c>
      <c r="AV1372" s="12" t="s">
        <v>82</v>
      </c>
      <c r="AW1372" s="12" t="s">
        <v>36</v>
      </c>
      <c r="AX1372" s="12" t="s">
        <v>73</v>
      </c>
      <c r="AY1372" s="236" t="s">
        <v>492</v>
      </c>
    </row>
    <row r="1373" spans="2:65" s="14" customFormat="1">
      <c r="B1373" s="251"/>
      <c r="C1373" s="252"/>
      <c r="D1373" s="227" t="s">
        <v>513</v>
      </c>
      <c r="E1373" s="253" t="s">
        <v>23</v>
      </c>
      <c r="F1373" s="254" t="s">
        <v>560</v>
      </c>
      <c r="G1373" s="252"/>
      <c r="H1373" s="255">
        <v>978.86900000000003</v>
      </c>
      <c r="I1373" s="256"/>
      <c r="J1373" s="252"/>
      <c r="K1373" s="252"/>
      <c r="L1373" s="257"/>
      <c r="M1373" s="258"/>
      <c r="N1373" s="259"/>
      <c r="O1373" s="259"/>
      <c r="P1373" s="259"/>
      <c r="Q1373" s="259"/>
      <c r="R1373" s="259"/>
      <c r="S1373" s="259"/>
      <c r="T1373" s="260"/>
      <c r="AT1373" s="261" t="s">
        <v>513</v>
      </c>
      <c r="AU1373" s="261" t="s">
        <v>93</v>
      </c>
      <c r="AV1373" s="14" t="s">
        <v>502</v>
      </c>
      <c r="AW1373" s="14" t="s">
        <v>36</v>
      </c>
      <c r="AX1373" s="14" t="s">
        <v>80</v>
      </c>
      <c r="AY1373" s="261" t="s">
        <v>492</v>
      </c>
    </row>
    <row r="1374" spans="2:65" s="1" customFormat="1" ht="25.5" customHeight="1">
      <c r="B1374" s="42"/>
      <c r="C1374" s="209" t="s">
        <v>1987</v>
      </c>
      <c r="D1374" s="209" t="s">
        <v>498</v>
      </c>
      <c r="E1374" s="210" t="s">
        <v>1988</v>
      </c>
      <c r="F1374" s="211" t="s">
        <v>1989</v>
      </c>
      <c r="G1374" s="212" t="s">
        <v>180</v>
      </c>
      <c r="H1374" s="213">
        <v>3445.982</v>
      </c>
      <c r="I1374" s="214"/>
      <c r="J1374" s="215">
        <f>ROUND(I1374*H1374,2)</f>
        <v>0</v>
      </c>
      <c r="K1374" s="211" t="s">
        <v>501</v>
      </c>
      <c r="L1374" s="62"/>
      <c r="M1374" s="216" t="s">
        <v>23</v>
      </c>
      <c r="N1374" s="217" t="s">
        <v>44</v>
      </c>
      <c r="O1374" s="43"/>
      <c r="P1374" s="218">
        <f>O1374*H1374</f>
        <v>0</v>
      </c>
      <c r="Q1374" s="218">
        <v>6.0000000000000002E-5</v>
      </c>
      <c r="R1374" s="218">
        <f>Q1374*H1374</f>
        <v>0.20675892000000001</v>
      </c>
      <c r="S1374" s="218">
        <v>0</v>
      </c>
      <c r="T1374" s="219">
        <f>S1374*H1374</f>
        <v>0</v>
      </c>
      <c r="AR1374" s="25" t="s">
        <v>502</v>
      </c>
      <c r="AT1374" s="25" t="s">
        <v>498</v>
      </c>
      <c r="AU1374" s="25" t="s">
        <v>93</v>
      </c>
      <c r="AY1374" s="25" t="s">
        <v>492</v>
      </c>
      <c r="BE1374" s="220">
        <f>IF(N1374="základní",J1374,0)</f>
        <v>0</v>
      </c>
      <c r="BF1374" s="220">
        <f>IF(N1374="snížená",J1374,0)</f>
        <v>0</v>
      </c>
      <c r="BG1374" s="220">
        <f>IF(N1374="zákl. přenesená",J1374,0)</f>
        <v>0</v>
      </c>
      <c r="BH1374" s="220">
        <f>IF(N1374="sníž. přenesená",J1374,0)</f>
        <v>0</v>
      </c>
      <c r="BI1374" s="220">
        <f>IF(N1374="nulová",J1374,0)</f>
        <v>0</v>
      </c>
      <c r="BJ1374" s="25" t="s">
        <v>80</v>
      </c>
      <c r="BK1374" s="220">
        <f>ROUND(I1374*H1374,2)</f>
        <v>0</v>
      </c>
      <c r="BL1374" s="25" t="s">
        <v>502</v>
      </c>
      <c r="BM1374" s="25" t="s">
        <v>1990</v>
      </c>
    </row>
    <row r="1375" spans="2:65" s="1" customFormat="1" ht="24">
      <c r="B1375" s="42"/>
      <c r="C1375" s="64"/>
      <c r="D1375" s="221" t="s">
        <v>506</v>
      </c>
      <c r="E1375" s="64"/>
      <c r="F1375" s="222" t="s">
        <v>1991</v>
      </c>
      <c r="G1375" s="64"/>
      <c r="H1375" s="64"/>
      <c r="I1375" s="177"/>
      <c r="J1375" s="64"/>
      <c r="K1375" s="64"/>
      <c r="L1375" s="62"/>
      <c r="M1375" s="223"/>
      <c r="N1375" s="43"/>
      <c r="O1375" s="43"/>
      <c r="P1375" s="43"/>
      <c r="Q1375" s="43"/>
      <c r="R1375" s="43"/>
      <c r="S1375" s="43"/>
      <c r="T1375" s="79"/>
      <c r="AT1375" s="25" t="s">
        <v>506</v>
      </c>
      <c r="AU1375" s="25" t="s">
        <v>93</v>
      </c>
    </row>
    <row r="1376" spans="2:65" s="1" customFormat="1" ht="156">
      <c r="B1376" s="42"/>
      <c r="C1376" s="64"/>
      <c r="D1376" s="221" t="s">
        <v>509</v>
      </c>
      <c r="E1376" s="64"/>
      <c r="F1376" s="224" t="s">
        <v>1836</v>
      </c>
      <c r="G1376" s="64"/>
      <c r="H1376" s="64"/>
      <c r="I1376" s="177"/>
      <c r="J1376" s="64"/>
      <c r="K1376" s="64"/>
      <c r="L1376" s="62"/>
      <c r="M1376" s="223"/>
      <c r="N1376" s="43"/>
      <c r="O1376" s="43"/>
      <c r="P1376" s="43"/>
      <c r="Q1376" s="43"/>
      <c r="R1376" s="43"/>
      <c r="S1376" s="43"/>
      <c r="T1376" s="79"/>
      <c r="AT1376" s="25" t="s">
        <v>509</v>
      </c>
      <c r="AU1376" s="25" t="s">
        <v>93</v>
      </c>
    </row>
    <row r="1377" spans="2:65" s="12" customFormat="1">
      <c r="B1377" s="225"/>
      <c r="C1377" s="226"/>
      <c r="D1377" s="227" t="s">
        <v>513</v>
      </c>
      <c r="E1377" s="228" t="s">
        <v>23</v>
      </c>
      <c r="F1377" s="229" t="s">
        <v>1992</v>
      </c>
      <c r="G1377" s="226"/>
      <c r="H1377" s="230">
        <v>3445.982</v>
      </c>
      <c r="I1377" s="231"/>
      <c r="J1377" s="226"/>
      <c r="K1377" s="226"/>
      <c r="L1377" s="232"/>
      <c r="M1377" s="233"/>
      <c r="N1377" s="234"/>
      <c r="O1377" s="234"/>
      <c r="P1377" s="234"/>
      <c r="Q1377" s="234"/>
      <c r="R1377" s="234"/>
      <c r="S1377" s="234"/>
      <c r="T1377" s="235"/>
      <c r="AT1377" s="236" t="s">
        <v>513</v>
      </c>
      <c r="AU1377" s="236" t="s">
        <v>93</v>
      </c>
      <c r="AV1377" s="12" t="s">
        <v>82</v>
      </c>
      <c r="AW1377" s="12" t="s">
        <v>36</v>
      </c>
      <c r="AX1377" s="12" t="s">
        <v>80</v>
      </c>
      <c r="AY1377" s="236" t="s">
        <v>492</v>
      </c>
    </row>
    <row r="1378" spans="2:65" s="1" customFormat="1" ht="16.5" customHeight="1">
      <c r="B1378" s="42"/>
      <c r="C1378" s="209" t="s">
        <v>1993</v>
      </c>
      <c r="D1378" s="209" t="s">
        <v>498</v>
      </c>
      <c r="E1378" s="210" t="s">
        <v>1994</v>
      </c>
      <c r="F1378" s="211" t="s">
        <v>1995</v>
      </c>
      <c r="G1378" s="212" t="s">
        <v>832</v>
      </c>
      <c r="H1378" s="213">
        <v>376.34</v>
      </c>
      <c r="I1378" s="214"/>
      <c r="J1378" s="215">
        <f>ROUND(I1378*H1378,2)</f>
        <v>0</v>
      </c>
      <c r="K1378" s="211" t="s">
        <v>501</v>
      </c>
      <c r="L1378" s="62"/>
      <c r="M1378" s="216" t="s">
        <v>23</v>
      </c>
      <c r="N1378" s="217" t="s">
        <v>44</v>
      </c>
      <c r="O1378" s="43"/>
      <c r="P1378" s="218">
        <f>O1378*H1378</f>
        <v>0</v>
      </c>
      <c r="Q1378" s="218">
        <v>6.0000000000000002E-5</v>
      </c>
      <c r="R1378" s="218">
        <f>Q1378*H1378</f>
        <v>2.25804E-2</v>
      </c>
      <c r="S1378" s="218">
        <v>0</v>
      </c>
      <c r="T1378" s="219">
        <f>S1378*H1378</f>
        <v>0</v>
      </c>
      <c r="AR1378" s="25" t="s">
        <v>502</v>
      </c>
      <c r="AT1378" s="25" t="s">
        <v>498</v>
      </c>
      <c r="AU1378" s="25" t="s">
        <v>93</v>
      </c>
      <c r="AY1378" s="25" t="s">
        <v>492</v>
      </c>
      <c r="BE1378" s="220">
        <f>IF(N1378="základní",J1378,0)</f>
        <v>0</v>
      </c>
      <c r="BF1378" s="220">
        <f>IF(N1378="snížená",J1378,0)</f>
        <v>0</v>
      </c>
      <c r="BG1378" s="220">
        <f>IF(N1378="zákl. přenesená",J1378,0)</f>
        <v>0</v>
      </c>
      <c r="BH1378" s="220">
        <f>IF(N1378="sníž. přenesená",J1378,0)</f>
        <v>0</v>
      </c>
      <c r="BI1378" s="220">
        <f>IF(N1378="nulová",J1378,0)</f>
        <v>0</v>
      </c>
      <c r="BJ1378" s="25" t="s">
        <v>80</v>
      </c>
      <c r="BK1378" s="220">
        <f>ROUND(I1378*H1378,2)</f>
        <v>0</v>
      </c>
      <c r="BL1378" s="25" t="s">
        <v>502</v>
      </c>
      <c r="BM1378" s="25" t="s">
        <v>1996</v>
      </c>
    </row>
    <row r="1379" spans="2:65" s="1" customFormat="1">
      <c r="B1379" s="42"/>
      <c r="C1379" s="64"/>
      <c r="D1379" s="221" t="s">
        <v>506</v>
      </c>
      <c r="E1379" s="64"/>
      <c r="F1379" s="222" t="s">
        <v>1997</v>
      </c>
      <c r="G1379" s="64"/>
      <c r="H1379" s="64"/>
      <c r="I1379" s="177"/>
      <c r="J1379" s="64"/>
      <c r="K1379" s="64"/>
      <c r="L1379" s="62"/>
      <c r="M1379" s="223"/>
      <c r="N1379" s="43"/>
      <c r="O1379" s="43"/>
      <c r="P1379" s="43"/>
      <c r="Q1379" s="43"/>
      <c r="R1379" s="43"/>
      <c r="S1379" s="43"/>
      <c r="T1379" s="79"/>
      <c r="AT1379" s="25" t="s">
        <v>506</v>
      </c>
      <c r="AU1379" s="25" t="s">
        <v>93</v>
      </c>
    </row>
    <row r="1380" spans="2:65" s="1" customFormat="1" ht="60">
      <c r="B1380" s="42"/>
      <c r="C1380" s="64"/>
      <c r="D1380" s="221" t="s">
        <v>509</v>
      </c>
      <c r="E1380" s="64"/>
      <c r="F1380" s="224" t="s">
        <v>1998</v>
      </c>
      <c r="G1380" s="64"/>
      <c r="H1380" s="64"/>
      <c r="I1380" s="177"/>
      <c r="J1380" s="64"/>
      <c r="K1380" s="64"/>
      <c r="L1380" s="62"/>
      <c r="M1380" s="223"/>
      <c r="N1380" s="43"/>
      <c r="O1380" s="43"/>
      <c r="P1380" s="43"/>
      <c r="Q1380" s="43"/>
      <c r="R1380" s="43"/>
      <c r="S1380" s="43"/>
      <c r="T1380" s="79"/>
      <c r="AT1380" s="25" t="s">
        <v>509</v>
      </c>
      <c r="AU1380" s="25" t="s">
        <v>93</v>
      </c>
    </row>
    <row r="1381" spans="2:65" s="12" customFormat="1">
      <c r="B1381" s="225"/>
      <c r="C1381" s="226"/>
      <c r="D1381" s="227" t="s">
        <v>513</v>
      </c>
      <c r="E1381" s="228" t="s">
        <v>23</v>
      </c>
      <c r="F1381" s="229" t="s">
        <v>1999</v>
      </c>
      <c r="G1381" s="226"/>
      <c r="H1381" s="230">
        <v>376.34</v>
      </c>
      <c r="I1381" s="231"/>
      <c r="J1381" s="226"/>
      <c r="K1381" s="226"/>
      <c r="L1381" s="232"/>
      <c r="M1381" s="233"/>
      <c r="N1381" s="234"/>
      <c r="O1381" s="234"/>
      <c r="P1381" s="234"/>
      <c r="Q1381" s="234"/>
      <c r="R1381" s="234"/>
      <c r="S1381" s="234"/>
      <c r="T1381" s="235"/>
      <c r="AT1381" s="236" t="s">
        <v>513</v>
      </c>
      <c r="AU1381" s="236" t="s">
        <v>93</v>
      </c>
      <c r="AV1381" s="12" t="s">
        <v>82</v>
      </c>
      <c r="AW1381" s="12" t="s">
        <v>36</v>
      </c>
      <c r="AX1381" s="12" t="s">
        <v>80</v>
      </c>
      <c r="AY1381" s="236" t="s">
        <v>492</v>
      </c>
    </row>
    <row r="1382" spans="2:65" s="1" customFormat="1" ht="16.5" customHeight="1">
      <c r="B1382" s="42"/>
      <c r="C1382" s="278" t="s">
        <v>2000</v>
      </c>
      <c r="D1382" s="278" t="s">
        <v>1110</v>
      </c>
      <c r="E1382" s="279" t="s">
        <v>2001</v>
      </c>
      <c r="F1382" s="280" t="s">
        <v>2002</v>
      </c>
      <c r="G1382" s="281" t="s">
        <v>832</v>
      </c>
      <c r="H1382" s="282">
        <v>395.15699999999998</v>
      </c>
      <c r="I1382" s="283"/>
      <c r="J1382" s="284">
        <f>ROUND(I1382*H1382,2)</f>
        <v>0</v>
      </c>
      <c r="K1382" s="280" t="s">
        <v>23</v>
      </c>
      <c r="L1382" s="285"/>
      <c r="M1382" s="286" t="s">
        <v>23</v>
      </c>
      <c r="N1382" s="287" t="s">
        <v>44</v>
      </c>
      <c r="O1382" s="43"/>
      <c r="P1382" s="218">
        <f>O1382*H1382</f>
        <v>0</v>
      </c>
      <c r="Q1382" s="218">
        <v>6.8000000000000005E-4</v>
      </c>
      <c r="R1382" s="218">
        <f>Q1382*H1382</f>
        <v>0.26870675999999999</v>
      </c>
      <c r="S1382" s="218">
        <v>0</v>
      </c>
      <c r="T1382" s="219">
        <f>S1382*H1382</f>
        <v>0</v>
      </c>
      <c r="AR1382" s="25" t="s">
        <v>604</v>
      </c>
      <c r="AT1382" s="25" t="s">
        <v>1110</v>
      </c>
      <c r="AU1382" s="25" t="s">
        <v>93</v>
      </c>
      <c r="AY1382" s="25" t="s">
        <v>492</v>
      </c>
      <c r="BE1382" s="220">
        <f>IF(N1382="základní",J1382,0)</f>
        <v>0</v>
      </c>
      <c r="BF1382" s="220">
        <f>IF(N1382="snížená",J1382,0)</f>
        <v>0</v>
      </c>
      <c r="BG1382" s="220">
        <f>IF(N1382="zákl. přenesená",J1382,0)</f>
        <v>0</v>
      </c>
      <c r="BH1382" s="220">
        <f>IF(N1382="sníž. přenesená",J1382,0)</f>
        <v>0</v>
      </c>
      <c r="BI1382" s="220">
        <f>IF(N1382="nulová",J1382,0)</f>
        <v>0</v>
      </c>
      <c r="BJ1382" s="25" t="s">
        <v>80</v>
      </c>
      <c r="BK1382" s="220">
        <f>ROUND(I1382*H1382,2)</f>
        <v>0</v>
      </c>
      <c r="BL1382" s="25" t="s">
        <v>502</v>
      </c>
      <c r="BM1382" s="25" t="s">
        <v>2003</v>
      </c>
    </row>
    <row r="1383" spans="2:65" s="1" customFormat="1">
      <c r="B1383" s="42"/>
      <c r="C1383" s="64"/>
      <c r="D1383" s="221" t="s">
        <v>506</v>
      </c>
      <c r="E1383" s="64"/>
      <c r="F1383" s="222" t="s">
        <v>2002</v>
      </c>
      <c r="G1383" s="64"/>
      <c r="H1383" s="64"/>
      <c r="I1383" s="177"/>
      <c r="J1383" s="64"/>
      <c r="K1383" s="64"/>
      <c r="L1383" s="62"/>
      <c r="M1383" s="223"/>
      <c r="N1383" s="43"/>
      <c r="O1383" s="43"/>
      <c r="P1383" s="43"/>
      <c r="Q1383" s="43"/>
      <c r="R1383" s="43"/>
      <c r="S1383" s="43"/>
      <c r="T1383" s="79"/>
      <c r="AT1383" s="25" t="s">
        <v>506</v>
      </c>
      <c r="AU1383" s="25" t="s">
        <v>93</v>
      </c>
    </row>
    <row r="1384" spans="2:65" s="12" customFormat="1">
      <c r="B1384" s="225"/>
      <c r="C1384" s="226"/>
      <c r="D1384" s="227" t="s">
        <v>513</v>
      </c>
      <c r="E1384" s="226"/>
      <c r="F1384" s="229" t="s">
        <v>2004</v>
      </c>
      <c r="G1384" s="226"/>
      <c r="H1384" s="230">
        <v>395.15699999999998</v>
      </c>
      <c r="I1384" s="231"/>
      <c r="J1384" s="226"/>
      <c r="K1384" s="226"/>
      <c r="L1384" s="232"/>
      <c r="M1384" s="233"/>
      <c r="N1384" s="234"/>
      <c r="O1384" s="234"/>
      <c r="P1384" s="234"/>
      <c r="Q1384" s="234"/>
      <c r="R1384" s="234"/>
      <c r="S1384" s="234"/>
      <c r="T1384" s="235"/>
      <c r="AT1384" s="236" t="s">
        <v>513</v>
      </c>
      <c r="AU1384" s="236" t="s">
        <v>93</v>
      </c>
      <c r="AV1384" s="12" t="s">
        <v>82</v>
      </c>
      <c r="AW1384" s="12" t="s">
        <v>6</v>
      </c>
      <c r="AX1384" s="12" t="s">
        <v>80</v>
      </c>
      <c r="AY1384" s="236" t="s">
        <v>492</v>
      </c>
    </row>
    <row r="1385" spans="2:65" s="1" customFormat="1" ht="16.5" customHeight="1">
      <c r="B1385" s="42"/>
      <c r="C1385" s="209" t="s">
        <v>2005</v>
      </c>
      <c r="D1385" s="209" t="s">
        <v>498</v>
      </c>
      <c r="E1385" s="210" t="s">
        <v>2006</v>
      </c>
      <c r="F1385" s="211" t="s">
        <v>2007</v>
      </c>
      <c r="G1385" s="212" t="s">
        <v>832</v>
      </c>
      <c r="H1385" s="213">
        <v>4353.2030000000004</v>
      </c>
      <c r="I1385" s="214"/>
      <c r="J1385" s="215">
        <f>ROUND(I1385*H1385,2)</f>
        <v>0</v>
      </c>
      <c r="K1385" s="211" t="s">
        <v>501</v>
      </c>
      <c r="L1385" s="62"/>
      <c r="M1385" s="216" t="s">
        <v>23</v>
      </c>
      <c r="N1385" s="217" t="s">
        <v>44</v>
      </c>
      <c r="O1385" s="43"/>
      <c r="P1385" s="218">
        <f>O1385*H1385</f>
        <v>0</v>
      </c>
      <c r="Q1385" s="218">
        <v>2.5000000000000001E-4</v>
      </c>
      <c r="R1385" s="218">
        <f>Q1385*H1385</f>
        <v>1.0883007500000001</v>
      </c>
      <c r="S1385" s="218">
        <v>0</v>
      </c>
      <c r="T1385" s="219">
        <f>S1385*H1385</f>
        <v>0</v>
      </c>
      <c r="AR1385" s="25" t="s">
        <v>502</v>
      </c>
      <c r="AT1385" s="25" t="s">
        <v>498</v>
      </c>
      <c r="AU1385" s="25" t="s">
        <v>93</v>
      </c>
      <c r="AY1385" s="25" t="s">
        <v>492</v>
      </c>
      <c r="BE1385" s="220">
        <f>IF(N1385="základní",J1385,0)</f>
        <v>0</v>
      </c>
      <c r="BF1385" s="220">
        <f>IF(N1385="snížená",J1385,0)</f>
        <v>0</v>
      </c>
      <c r="BG1385" s="220">
        <f>IF(N1385="zákl. přenesená",J1385,0)</f>
        <v>0</v>
      </c>
      <c r="BH1385" s="220">
        <f>IF(N1385="sníž. přenesená",J1385,0)</f>
        <v>0</v>
      </c>
      <c r="BI1385" s="220">
        <f>IF(N1385="nulová",J1385,0)</f>
        <v>0</v>
      </c>
      <c r="BJ1385" s="25" t="s">
        <v>80</v>
      </c>
      <c r="BK1385" s="220">
        <f>ROUND(I1385*H1385,2)</f>
        <v>0</v>
      </c>
      <c r="BL1385" s="25" t="s">
        <v>502</v>
      </c>
      <c r="BM1385" s="25" t="s">
        <v>2008</v>
      </c>
    </row>
    <row r="1386" spans="2:65" s="1" customFormat="1" ht="24">
      <c r="B1386" s="42"/>
      <c r="C1386" s="64"/>
      <c r="D1386" s="221" t="s">
        <v>506</v>
      </c>
      <c r="E1386" s="64"/>
      <c r="F1386" s="222" t="s">
        <v>2009</v>
      </c>
      <c r="G1386" s="64"/>
      <c r="H1386" s="64"/>
      <c r="I1386" s="177"/>
      <c r="J1386" s="64"/>
      <c r="K1386" s="64"/>
      <c r="L1386" s="62"/>
      <c r="M1386" s="223"/>
      <c r="N1386" s="43"/>
      <c r="O1386" s="43"/>
      <c r="P1386" s="43"/>
      <c r="Q1386" s="43"/>
      <c r="R1386" s="43"/>
      <c r="S1386" s="43"/>
      <c r="T1386" s="79"/>
      <c r="AT1386" s="25" t="s">
        <v>506</v>
      </c>
      <c r="AU1386" s="25" t="s">
        <v>93</v>
      </c>
    </row>
    <row r="1387" spans="2:65" s="1" customFormat="1" ht="60">
      <c r="B1387" s="42"/>
      <c r="C1387" s="64"/>
      <c r="D1387" s="221" t="s">
        <v>509</v>
      </c>
      <c r="E1387" s="64"/>
      <c r="F1387" s="224" t="s">
        <v>1998</v>
      </c>
      <c r="G1387" s="64"/>
      <c r="H1387" s="64"/>
      <c r="I1387" s="177"/>
      <c r="J1387" s="64"/>
      <c r="K1387" s="64"/>
      <c r="L1387" s="62"/>
      <c r="M1387" s="223"/>
      <c r="N1387" s="43"/>
      <c r="O1387" s="43"/>
      <c r="P1387" s="43"/>
      <c r="Q1387" s="43"/>
      <c r="R1387" s="43"/>
      <c r="S1387" s="43"/>
      <c r="T1387" s="79"/>
      <c r="AT1387" s="25" t="s">
        <v>509</v>
      </c>
      <c r="AU1387" s="25" t="s">
        <v>93</v>
      </c>
    </row>
    <row r="1388" spans="2:65" s="12" customFormat="1">
      <c r="B1388" s="225"/>
      <c r="C1388" s="226"/>
      <c r="D1388" s="227" t="s">
        <v>513</v>
      </c>
      <c r="E1388" s="228" t="s">
        <v>23</v>
      </c>
      <c r="F1388" s="229" t="s">
        <v>2010</v>
      </c>
      <c r="G1388" s="226"/>
      <c r="H1388" s="230">
        <v>4353.2030000000004</v>
      </c>
      <c r="I1388" s="231"/>
      <c r="J1388" s="226"/>
      <c r="K1388" s="226"/>
      <c r="L1388" s="232"/>
      <c r="M1388" s="233"/>
      <c r="N1388" s="234"/>
      <c r="O1388" s="234"/>
      <c r="P1388" s="234"/>
      <c r="Q1388" s="234"/>
      <c r="R1388" s="234"/>
      <c r="S1388" s="234"/>
      <c r="T1388" s="235"/>
      <c r="AT1388" s="236" t="s">
        <v>513</v>
      </c>
      <c r="AU1388" s="236" t="s">
        <v>93</v>
      </c>
      <c r="AV1388" s="12" t="s">
        <v>82</v>
      </c>
      <c r="AW1388" s="12" t="s">
        <v>36</v>
      </c>
      <c r="AX1388" s="12" t="s">
        <v>80</v>
      </c>
      <c r="AY1388" s="236" t="s">
        <v>492</v>
      </c>
    </row>
    <row r="1389" spans="2:65" s="1" customFormat="1" ht="16.5" customHeight="1">
      <c r="B1389" s="42"/>
      <c r="C1389" s="278" t="s">
        <v>2011</v>
      </c>
      <c r="D1389" s="278" t="s">
        <v>1110</v>
      </c>
      <c r="E1389" s="279" t="s">
        <v>2012</v>
      </c>
      <c r="F1389" s="280" t="s">
        <v>2013</v>
      </c>
      <c r="G1389" s="281" t="s">
        <v>832</v>
      </c>
      <c r="H1389" s="282">
        <v>1846.866</v>
      </c>
      <c r="I1389" s="283"/>
      <c r="J1389" s="284">
        <f>ROUND(I1389*H1389,2)</f>
        <v>0</v>
      </c>
      <c r="K1389" s="280" t="s">
        <v>501</v>
      </c>
      <c r="L1389" s="285"/>
      <c r="M1389" s="286" t="s">
        <v>23</v>
      </c>
      <c r="N1389" s="287" t="s">
        <v>44</v>
      </c>
      <c r="O1389" s="43"/>
      <c r="P1389" s="218">
        <f>O1389*H1389</f>
        <v>0</v>
      </c>
      <c r="Q1389" s="218">
        <v>3.0000000000000001E-5</v>
      </c>
      <c r="R1389" s="218">
        <f>Q1389*H1389</f>
        <v>5.5405980000000001E-2</v>
      </c>
      <c r="S1389" s="218">
        <v>0</v>
      </c>
      <c r="T1389" s="219">
        <f>S1389*H1389</f>
        <v>0</v>
      </c>
      <c r="AR1389" s="25" t="s">
        <v>604</v>
      </c>
      <c r="AT1389" s="25" t="s">
        <v>1110</v>
      </c>
      <c r="AU1389" s="25" t="s">
        <v>93</v>
      </c>
      <c r="AY1389" s="25" t="s">
        <v>492</v>
      </c>
      <c r="BE1389" s="220">
        <f>IF(N1389="základní",J1389,0)</f>
        <v>0</v>
      </c>
      <c r="BF1389" s="220">
        <f>IF(N1389="snížená",J1389,0)</f>
        <v>0</v>
      </c>
      <c r="BG1389" s="220">
        <f>IF(N1389="zákl. přenesená",J1389,0)</f>
        <v>0</v>
      </c>
      <c r="BH1389" s="220">
        <f>IF(N1389="sníž. přenesená",J1389,0)</f>
        <v>0</v>
      </c>
      <c r="BI1389" s="220">
        <f>IF(N1389="nulová",J1389,0)</f>
        <v>0</v>
      </c>
      <c r="BJ1389" s="25" t="s">
        <v>80</v>
      </c>
      <c r="BK1389" s="220">
        <f>ROUND(I1389*H1389,2)</f>
        <v>0</v>
      </c>
      <c r="BL1389" s="25" t="s">
        <v>502</v>
      </c>
      <c r="BM1389" s="25" t="s">
        <v>2014</v>
      </c>
    </row>
    <row r="1390" spans="2:65" s="1" customFormat="1">
      <c r="B1390" s="42"/>
      <c r="C1390" s="64"/>
      <c r="D1390" s="221" t="s">
        <v>506</v>
      </c>
      <c r="E1390" s="64"/>
      <c r="F1390" s="222" t="s">
        <v>2013</v>
      </c>
      <c r="G1390" s="64"/>
      <c r="H1390" s="64"/>
      <c r="I1390" s="177"/>
      <c r="J1390" s="64"/>
      <c r="K1390" s="64"/>
      <c r="L1390" s="62"/>
      <c r="M1390" s="223"/>
      <c r="N1390" s="43"/>
      <c r="O1390" s="43"/>
      <c r="P1390" s="43"/>
      <c r="Q1390" s="43"/>
      <c r="R1390" s="43"/>
      <c r="S1390" s="43"/>
      <c r="T1390" s="79"/>
      <c r="AT1390" s="25" t="s">
        <v>506</v>
      </c>
      <c r="AU1390" s="25" t="s">
        <v>93</v>
      </c>
    </row>
    <row r="1391" spans="2:65" s="12" customFormat="1">
      <c r="B1391" s="225"/>
      <c r="C1391" s="226"/>
      <c r="D1391" s="221" t="s">
        <v>513</v>
      </c>
      <c r="E1391" s="248" t="s">
        <v>23</v>
      </c>
      <c r="F1391" s="249" t="s">
        <v>2015</v>
      </c>
      <c r="G1391" s="226"/>
      <c r="H1391" s="250">
        <v>153</v>
      </c>
      <c r="I1391" s="231"/>
      <c r="J1391" s="226"/>
      <c r="K1391" s="226"/>
      <c r="L1391" s="232"/>
      <c r="M1391" s="233"/>
      <c r="N1391" s="234"/>
      <c r="O1391" s="234"/>
      <c r="P1391" s="234"/>
      <c r="Q1391" s="234"/>
      <c r="R1391" s="234"/>
      <c r="S1391" s="234"/>
      <c r="T1391" s="235"/>
      <c r="AT1391" s="236" t="s">
        <v>513</v>
      </c>
      <c r="AU1391" s="236" t="s">
        <v>93</v>
      </c>
      <c r="AV1391" s="12" t="s">
        <v>82</v>
      </c>
      <c r="AW1391" s="12" t="s">
        <v>36</v>
      </c>
      <c r="AX1391" s="12" t="s">
        <v>73</v>
      </c>
      <c r="AY1391" s="236" t="s">
        <v>492</v>
      </c>
    </row>
    <row r="1392" spans="2:65" s="12" customFormat="1">
      <c r="B1392" s="225"/>
      <c r="C1392" s="226"/>
      <c r="D1392" s="221" t="s">
        <v>513</v>
      </c>
      <c r="E1392" s="248" t="s">
        <v>23</v>
      </c>
      <c r="F1392" s="249" t="s">
        <v>2016</v>
      </c>
      <c r="G1392" s="226"/>
      <c r="H1392" s="250">
        <v>1083.3599999999999</v>
      </c>
      <c r="I1392" s="231"/>
      <c r="J1392" s="226"/>
      <c r="K1392" s="226"/>
      <c r="L1392" s="232"/>
      <c r="M1392" s="233"/>
      <c r="N1392" s="234"/>
      <c r="O1392" s="234"/>
      <c r="P1392" s="234"/>
      <c r="Q1392" s="234"/>
      <c r="R1392" s="234"/>
      <c r="S1392" s="234"/>
      <c r="T1392" s="235"/>
      <c r="AT1392" s="236" t="s">
        <v>513</v>
      </c>
      <c r="AU1392" s="236" t="s">
        <v>93</v>
      </c>
      <c r="AV1392" s="12" t="s">
        <v>82</v>
      </c>
      <c r="AW1392" s="12" t="s">
        <v>36</v>
      </c>
      <c r="AX1392" s="12" t="s">
        <v>73</v>
      </c>
      <c r="AY1392" s="236" t="s">
        <v>492</v>
      </c>
    </row>
    <row r="1393" spans="2:65" s="12" customFormat="1">
      <c r="B1393" s="225"/>
      <c r="C1393" s="226"/>
      <c r="D1393" s="221" t="s">
        <v>513</v>
      </c>
      <c r="E1393" s="248" t="s">
        <v>23</v>
      </c>
      <c r="F1393" s="249" t="s">
        <v>2017</v>
      </c>
      <c r="G1393" s="226"/>
      <c r="H1393" s="250">
        <v>497.76</v>
      </c>
      <c r="I1393" s="231"/>
      <c r="J1393" s="226"/>
      <c r="K1393" s="226"/>
      <c r="L1393" s="232"/>
      <c r="M1393" s="233"/>
      <c r="N1393" s="234"/>
      <c r="O1393" s="234"/>
      <c r="P1393" s="234"/>
      <c r="Q1393" s="234"/>
      <c r="R1393" s="234"/>
      <c r="S1393" s="234"/>
      <c r="T1393" s="235"/>
      <c r="AT1393" s="236" t="s">
        <v>513</v>
      </c>
      <c r="AU1393" s="236" t="s">
        <v>93</v>
      </c>
      <c r="AV1393" s="12" t="s">
        <v>82</v>
      </c>
      <c r="AW1393" s="12" t="s">
        <v>36</v>
      </c>
      <c r="AX1393" s="12" t="s">
        <v>73</v>
      </c>
      <c r="AY1393" s="236" t="s">
        <v>492</v>
      </c>
    </row>
    <row r="1394" spans="2:65" s="12" customFormat="1">
      <c r="B1394" s="225"/>
      <c r="C1394" s="226"/>
      <c r="D1394" s="221" t="s">
        <v>513</v>
      </c>
      <c r="E1394" s="248" t="s">
        <v>23</v>
      </c>
      <c r="F1394" s="249" t="s">
        <v>2018</v>
      </c>
      <c r="G1394" s="226"/>
      <c r="H1394" s="250">
        <v>19.2</v>
      </c>
      <c r="I1394" s="231"/>
      <c r="J1394" s="226"/>
      <c r="K1394" s="226"/>
      <c r="L1394" s="232"/>
      <c r="M1394" s="233"/>
      <c r="N1394" s="234"/>
      <c r="O1394" s="234"/>
      <c r="P1394" s="234"/>
      <c r="Q1394" s="234"/>
      <c r="R1394" s="234"/>
      <c r="S1394" s="234"/>
      <c r="T1394" s="235"/>
      <c r="AT1394" s="236" t="s">
        <v>513</v>
      </c>
      <c r="AU1394" s="236" t="s">
        <v>93</v>
      </c>
      <c r="AV1394" s="12" t="s">
        <v>82</v>
      </c>
      <c r="AW1394" s="12" t="s">
        <v>36</v>
      </c>
      <c r="AX1394" s="12" t="s">
        <v>73</v>
      </c>
      <c r="AY1394" s="236" t="s">
        <v>492</v>
      </c>
    </row>
    <row r="1395" spans="2:65" s="12" customFormat="1">
      <c r="B1395" s="225"/>
      <c r="C1395" s="226"/>
      <c r="D1395" s="221" t="s">
        <v>513</v>
      </c>
      <c r="E1395" s="248" t="s">
        <v>23</v>
      </c>
      <c r="F1395" s="249" t="s">
        <v>2019</v>
      </c>
      <c r="G1395" s="226"/>
      <c r="H1395" s="250">
        <v>5.6</v>
      </c>
      <c r="I1395" s="231"/>
      <c r="J1395" s="226"/>
      <c r="K1395" s="226"/>
      <c r="L1395" s="232"/>
      <c r="M1395" s="233"/>
      <c r="N1395" s="234"/>
      <c r="O1395" s="234"/>
      <c r="P1395" s="234"/>
      <c r="Q1395" s="234"/>
      <c r="R1395" s="234"/>
      <c r="S1395" s="234"/>
      <c r="T1395" s="235"/>
      <c r="AT1395" s="236" t="s">
        <v>513</v>
      </c>
      <c r="AU1395" s="236" t="s">
        <v>93</v>
      </c>
      <c r="AV1395" s="12" t="s">
        <v>82</v>
      </c>
      <c r="AW1395" s="12" t="s">
        <v>36</v>
      </c>
      <c r="AX1395" s="12" t="s">
        <v>73</v>
      </c>
      <c r="AY1395" s="236" t="s">
        <v>492</v>
      </c>
    </row>
    <row r="1396" spans="2:65" s="14" customFormat="1">
      <c r="B1396" s="251"/>
      <c r="C1396" s="252"/>
      <c r="D1396" s="221" t="s">
        <v>513</v>
      </c>
      <c r="E1396" s="275" t="s">
        <v>23</v>
      </c>
      <c r="F1396" s="276" t="s">
        <v>560</v>
      </c>
      <c r="G1396" s="252"/>
      <c r="H1396" s="277">
        <v>1758.92</v>
      </c>
      <c r="I1396" s="256"/>
      <c r="J1396" s="252"/>
      <c r="K1396" s="252"/>
      <c r="L1396" s="257"/>
      <c r="M1396" s="258"/>
      <c r="N1396" s="259"/>
      <c r="O1396" s="259"/>
      <c r="P1396" s="259"/>
      <c r="Q1396" s="259"/>
      <c r="R1396" s="259"/>
      <c r="S1396" s="259"/>
      <c r="T1396" s="260"/>
      <c r="AT1396" s="261" t="s">
        <v>513</v>
      </c>
      <c r="AU1396" s="261" t="s">
        <v>93</v>
      </c>
      <c r="AV1396" s="14" t="s">
        <v>502</v>
      </c>
      <c r="AW1396" s="14" t="s">
        <v>36</v>
      </c>
      <c r="AX1396" s="14" t="s">
        <v>80</v>
      </c>
      <c r="AY1396" s="261" t="s">
        <v>492</v>
      </c>
    </row>
    <row r="1397" spans="2:65" s="12" customFormat="1">
      <c r="B1397" s="225"/>
      <c r="C1397" s="226"/>
      <c r="D1397" s="227" t="s">
        <v>513</v>
      </c>
      <c r="E1397" s="226"/>
      <c r="F1397" s="229" t="s">
        <v>2020</v>
      </c>
      <c r="G1397" s="226"/>
      <c r="H1397" s="230">
        <v>1846.866</v>
      </c>
      <c r="I1397" s="231"/>
      <c r="J1397" s="226"/>
      <c r="K1397" s="226"/>
      <c r="L1397" s="232"/>
      <c r="M1397" s="233"/>
      <c r="N1397" s="234"/>
      <c r="O1397" s="234"/>
      <c r="P1397" s="234"/>
      <c r="Q1397" s="234"/>
      <c r="R1397" s="234"/>
      <c r="S1397" s="234"/>
      <c r="T1397" s="235"/>
      <c r="AT1397" s="236" t="s">
        <v>513</v>
      </c>
      <c r="AU1397" s="236" t="s">
        <v>93</v>
      </c>
      <c r="AV1397" s="12" t="s">
        <v>82</v>
      </c>
      <c r="AW1397" s="12" t="s">
        <v>6</v>
      </c>
      <c r="AX1397" s="12" t="s">
        <v>80</v>
      </c>
      <c r="AY1397" s="236" t="s">
        <v>492</v>
      </c>
    </row>
    <row r="1398" spans="2:65" s="1" customFormat="1" ht="16.5" customHeight="1">
      <c r="B1398" s="42"/>
      <c r="C1398" s="278" t="s">
        <v>2021</v>
      </c>
      <c r="D1398" s="278" t="s">
        <v>1110</v>
      </c>
      <c r="E1398" s="279" t="s">
        <v>2022</v>
      </c>
      <c r="F1398" s="280" t="s">
        <v>2023</v>
      </c>
      <c r="G1398" s="281" t="s">
        <v>832</v>
      </c>
      <c r="H1398" s="282">
        <v>710.01</v>
      </c>
      <c r="I1398" s="283"/>
      <c r="J1398" s="284">
        <f>ROUND(I1398*H1398,2)</f>
        <v>0</v>
      </c>
      <c r="K1398" s="280" t="s">
        <v>501</v>
      </c>
      <c r="L1398" s="285"/>
      <c r="M1398" s="286" t="s">
        <v>23</v>
      </c>
      <c r="N1398" s="287" t="s">
        <v>44</v>
      </c>
      <c r="O1398" s="43"/>
      <c r="P1398" s="218">
        <f>O1398*H1398</f>
        <v>0</v>
      </c>
      <c r="Q1398" s="218">
        <v>2.0000000000000001E-4</v>
      </c>
      <c r="R1398" s="218">
        <f>Q1398*H1398</f>
        <v>0.14200200000000002</v>
      </c>
      <c r="S1398" s="218">
        <v>0</v>
      </c>
      <c r="T1398" s="219">
        <f>S1398*H1398</f>
        <v>0</v>
      </c>
      <c r="AR1398" s="25" t="s">
        <v>604</v>
      </c>
      <c r="AT1398" s="25" t="s">
        <v>1110</v>
      </c>
      <c r="AU1398" s="25" t="s">
        <v>93</v>
      </c>
      <c r="AY1398" s="25" t="s">
        <v>492</v>
      </c>
      <c r="BE1398" s="220">
        <f>IF(N1398="základní",J1398,0)</f>
        <v>0</v>
      </c>
      <c r="BF1398" s="220">
        <f>IF(N1398="snížená",J1398,0)</f>
        <v>0</v>
      </c>
      <c r="BG1398" s="220">
        <f>IF(N1398="zákl. přenesená",J1398,0)</f>
        <v>0</v>
      </c>
      <c r="BH1398" s="220">
        <f>IF(N1398="sníž. přenesená",J1398,0)</f>
        <v>0</v>
      </c>
      <c r="BI1398" s="220">
        <f>IF(N1398="nulová",J1398,0)</f>
        <v>0</v>
      </c>
      <c r="BJ1398" s="25" t="s">
        <v>80</v>
      </c>
      <c r="BK1398" s="220">
        <f>ROUND(I1398*H1398,2)</f>
        <v>0</v>
      </c>
      <c r="BL1398" s="25" t="s">
        <v>502</v>
      </c>
      <c r="BM1398" s="25" t="s">
        <v>2024</v>
      </c>
    </row>
    <row r="1399" spans="2:65" s="1" customFormat="1">
      <c r="B1399" s="42"/>
      <c r="C1399" s="64"/>
      <c r="D1399" s="221" t="s">
        <v>506</v>
      </c>
      <c r="E1399" s="64"/>
      <c r="F1399" s="222" t="s">
        <v>2023</v>
      </c>
      <c r="G1399" s="64"/>
      <c r="H1399" s="64"/>
      <c r="I1399" s="177"/>
      <c r="J1399" s="64"/>
      <c r="K1399" s="64"/>
      <c r="L1399" s="62"/>
      <c r="M1399" s="223"/>
      <c r="N1399" s="43"/>
      <c r="O1399" s="43"/>
      <c r="P1399" s="43"/>
      <c r="Q1399" s="43"/>
      <c r="R1399" s="43"/>
      <c r="S1399" s="43"/>
      <c r="T1399" s="79"/>
      <c r="AT1399" s="25" t="s">
        <v>506</v>
      </c>
      <c r="AU1399" s="25" t="s">
        <v>93</v>
      </c>
    </row>
    <row r="1400" spans="2:65" s="12" customFormat="1">
      <c r="B1400" s="225"/>
      <c r="C1400" s="226"/>
      <c r="D1400" s="221" t="s">
        <v>513</v>
      </c>
      <c r="E1400" s="248" t="s">
        <v>23</v>
      </c>
      <c r="F1400" s="249" t="s">
        <v>2025</v>
      </c>
      <c r="G1400" s="226"/>
      <c r="H1400" s="250">
        <v>71.400000000000006</v>
      </c>
      <c r="I1400" s="231"/>
      <c r="J1400" s="226"/>
      <c r="K1400" s="226"/>
      <c r="L1400" s="232"/>
      <c r="M1400" s="233"/>
      <c r="N1400" s="234"/>
      <c r="O1400" s="234"/>
      <c r="P1400" s="234"/>
      <c r="Q1400" s="234"/>
      <c r="R1400" s="234"/>
      <c r="S1400" s="234"/>
      <c r="T1400" s="235"/>
      <c r="AT1400" s="236" t="s">
        <v>513</v>
      </c>
      <c r="AU1400" s="236" t="s">
        <v>93</v>
      </c>
      <c r="AV1400" s="12" t="s">
        <v>82</v>
      </c>
      <c r="AW1400" s="12" t="s">
        <v>36</v>
      </c>
      <c r="AX1400" s="12" t="s">
        <v>73</v>
      </c>
      <c r="AY1400" s="236" t="s">
        <v>492</v>
      </c>
    </row>
    <row r="1401" spans="2:65" s="12" customFormat="1">
      <c r="B1401" s="225"/>
      <c r="C1401" s="226"/>
      <c r="D1401" s="221" t="s">
        <v>513</v>
      </c>
      <c r="E1401" s="248" t="s">
        <v>23</v>
      </c>
      <c r="F1401" s="249" t="s">
        <v>2026</v>
      </c>
      <c r="G1401" s="226"/>
      <c r="H1401" s="250">
        <v>414.4</v>
      </c>
      <c r="I1401" s="231"/>
      <c r="J1401" s="226"/>
      <c r="K1401" s="226"/>
      <c r="L1401" s="232"/>
      <c r="M1401" s="233"/>
      <c r="N1401" s="234"/>
      <c r="O1401" s="234"/>
      <c r="P1401" s="234"/>
      <c r="Q1401" s="234"/>
      <c r="R1401" s="234"/>
      <c r="S1401" s="234"/>
      <c r="T1401" s="235"/>
      <c r="AT1401" s="236" t="s">
        <v>513</v>
      </c>
      <c r="AU1401" s="236" t="s">
        <v>93</v>
      </c>
      <c r="AV1401" s="12" t="s">
        <v>82</v>
      </c>
      <c r="AW1401" s="12" t="s">
        <v>36</v>
      </c>
      <c r="AX1401" s="12" t="s">
        <v>73</v>
      </c>
      <c r="AY1401" s="236" t="s">
        <v>492</v>
      </c>
    </row>
    <row r="1402" spans="2:65" s="12" customFormat="1">
      <c r="B1402" s="225"/>
      <c r="C1402" s="226"/>
      <c r="D1402" s="221" t="s">
        <v>513</v>
      </c>
      <c r="E1402" s="248" t="s">
        <v>23</v>
      </c>
      <c r="F1402" s="249" t="s">
        <v>2027</v>
      </c>
      <c r="G1402" s="226"/>
      <c r="H1402" s="250">
        <v>190.4</v>
      </c>
      <c r="I1402" s="231"/>
      <c r="J1402" s="226"/>
      <c r="K1402" s="226"/>
      <c r="L1402" s="232"/>
      <c r="M1402" s="233"/>
      <c r="N1402" s="234"/>
      <c r="O1402" s="234"/>
      <c r="P1402" s="234"/>
      <c r="Q1402" s="234"/>
      <c r="R1402" s="234"/>
      <c r="S1402" s="234"/>
      <c r="T1402" s="235"/>
      <c r="AT1402" s="236" t="s">
        <v>513</v>
      </c>
      <c r="AU1402" s="236" t="s">
        <v>93</v>
      </c>
      <c r="AV1402" s="12" t="s">
        <v>82</v>
      </c>
      <c r="AW1402" s="12" t="s">
        <v>36</v>
      </c>
      <c r="AX1402" s="12" t="s">
        <v>73</v>
      </c>
      <c r="AY1402" s="236" t="s">
        <v>492</v>
      </c>
    </row>
    <row r="1403" spans="2:65" s="14" customFormat="1">
      <c r="B1403" s="251"/>
      <c r="C1403" s="252"/>
      <c r="D1403" s="221" t="s">
        <v>513</v>
      </c>
      <c r="E1403" s="275" t="s">
        <v>23</v>
      </c>
      <c r="F1403" s="276" t="s">
        <v>560</v>
      </c>
      <c r="G1403" s="252"/>
      <c r="H1403" s="277">
        <v>676.2</v>
      </c>
      <c r="I1403" s="256"/>
      <c r="J1403" s="252"/>
      <c r="K1403" s="252"/>
      <c r="L1403" s="257"/>
      <c r="M1403" s="258"/>
      <c r="N1403" s="259"/>
      <c r="O1403" s="259"/>
      <c r="P1403" s="259"/>
      <c r="Q1403" s="259"/>
      <c r="R1403" s="259"/>
      <c r="S1403" s="259"/>
      <c r="T1403" s="260"/>
      <c r="AT1403" s="261" t="s">
        <v>513</v>
      </c>
      <c r="AU1403" s="261" t="s">
        <v>93</v>
      </c>
      <c r="AV1403" s="14" t="s">
        <v>502</v>
      </c>
      <c r="AW1403" s="14" t="s">
        <v>36</v>
      </c>
      <c r="AX1403" s="14" t="s">
        <v>80</v>
      </c>
      <c r="AY1403" s="261" t="s">
        <v>492</v>
      </c>
    </row>
    <row r="1404" spans="2:65" s="12" customFormat="1">
      <c r="B1404" s="225"/>
      <c r="C1404" s="226"/>
      <c r="D1404" s="227" t="s">
        <v>513</v>
      </c>
      <c r="E1404" s="226"/>
      <c r="F1404" s="229" t="s">
        <v>2028</v>
      </c>
      <c r="G1404" s="226"/>
      <c r="H1404" s="230">
        <v>710.01</v>
      </c>
      <c r="I1404" s="231"/>
      <c r="J1404" s="226"/>
      <c r="K1404" s="226"/>
      <c r="L1404" s="232"/>
      <c r="M1404" s="233"/>
      <c r="N1404" s="234"/>
      <c r="O1404" s="234"/>
      <c r="P1404" s="234"/>
      <c r="Q1404" s="234"/>
      <c r="R1404" s="234"/>
      <c r="S1404" s="234"/>
      <c r="T1404" s="235"/>
      <c r="AT1404" s="236" t="s">
        <v>513</v>
      </c>
      <c r="AU1404" s="236" t="s">
        <v>93</v>
      </c>
      <c r="AV1404" s="12" t="s">
        <v>82</v>
      </c>
      <c r="AW1404" s="12" t="s">
        <v>6</v>
      </c>
      <c r="AX1404" s="12" t="s">
        <v>80</v>
      </c>
      <c r="AY1404" s="236" t="s">
        <v>492</v>
      </c>
    </row>
    <row r="1405" spans="2:65" s="1" customFormat="1" ht="16.5" customHeight="1">
      <c r="B1405" s="42"/>
      <c r="C1405" s="278" t="s">
        <v>2029</v>
      </c>
      <c r="D1405" s="278" t="s">
        <v>1110</v>
      </c>
      <c r="E1405" s="279" t="s">
        <v>2030</v>
      </c>
      <c r="F1405" s="280" t="s">
        <v>2031</v>
      </c>
      <c r="G1405" s="281" t="s">
        <v>832</v>
      </c>
      <c r="H1405" s="282">
        <v>710.01</v>
      </c>
      <c r="I1405" s="283"/>
      <c r="J1405" s="284">
        <f>ROUND(I1405*H1405,2)</f>
        <v>0</v>
      </c>
      <c r="K1405" s="280" t="s">
        <v>23</v>
      </c>
      <c r="L1405" s="285"/>
      <c r="M1405" s="286" t="s">
        <v>23</v>
      </c>
      <c r="N1405" s="287" t="s">
        <v>44</v>
      </c>
      <c r="O1405" s="43"/>
      <c r="P1405" s="218">
        <f>O1405*H1405</f>
        <v>0</v>
      </c>
      <c r="Q1405" s="218">
        <v>2.9999999999999997E-4</v>
      </c>
      <c r="R1405" s="218">
        <f>Q1405*H1405</f>
        <v>0.21300299999999997</v>
      </c>
      <c r="S1405" s="218">
        <v>0</v>
      </c>
      <c r="T1405" s="219">
        <f>S1405*H1405</f>
        <v>0</v>
      </c>
      <c r="AR1405" s="25" t="s">
        <v>604</v>
      </c>
      <c r="AT1405" s="25" t="s">
        <v>1110</v>
      </c>
      <c r="AU1405" s="25" t="s">
        <v>93</v>
      </c>
      <c r="AY1405" s="25" t="s">
        <v>492</v>
      </c>
      <c r="BE1405" s="220">
        <f>IF(N1405="základní",J1405,0)</f>
        <v>0</v>
      </c>
      <c r="BF1405" s="220">
        <f>IF(N1405="snížená",J1405,0)</f>
        <v>0</v>
      </c>
      <c r="BG1405" s="220">
        <f>IF(N1405="zákl. přenesená",J1405,0)</f>
        <v>0</v>
      </c>
      <c r="BH1405" s="220">
        <f>IF(N1405="sníž. přenesená",J1405,0)</f>
        <v>0</v>
      </c>
      <c r="BI1405" s="220">
        <f>IF(N1405="nulová",J1405,0)</f>
        <v>0</v>
      </c>
      <c r="BJ1405" s="25" t="s">
        <v>80</v>
      </c>
      <c r="BK1405" s="220">
        <f>ROUND(I1405*H1405,2)</f>
        <v>0</v>
      </c>
      <c r="BL1405" s="25" t="s">
        <v>502</v>
      </c>
      <c r="BM1405" s="25" t="s">
        <v>2032</v>
      </c>
    </row>
    <row r="1406" spans="2:65" s="1" customFormat="1">
      <c r="B1406" s="42"/>
      <c r="C1406" s="64"/>
      <c r="D1406" s="221" t="s">
        <v>506</v>
      </c>
      <c r="E1406" s="64"/>
      <c r="F1406" s="222" t="s">
        <v>2033</v>
      </c>
      <c r="G1406" s="64"/>
      <c r="H1406" s="64"/>
      <c r="I1406" s="177"/>
      <c r="J1406" s="64"/>
      <c r="K1406" s="64"/>
      <c r="L1406" s="62"/>
      <c r="M1406" s="223"/>
      <c r="N1406" s="43"/>
      <c r="O1406" s="43"/>
      <c r="P1406" s="43"/>
      <c r="Q1406" s="43"/>
      <c r="R1406" s="43"/>
      <c r="S1406" s="43"/>
      <c r="T1406" s="79"/>
      <c r="AT1406" s="25" t="s">
        <v>506</v>
      </c>
      <c r="AU1406" s="25" t="s">
        <v>93</v>
      </c>
    </row>
    <row r="1407" spans="2:65" s="12" customFormat="1">
      <c r="B1407" s="225"/>
      <c r="C1407" s="226"/>
      <c r="D1407" s="227" t="s">
        <v>513</v>
      </c>
      <c r="E1407" s="226"/>
      <c r="F1407" s="229" t="s">
        <v>2028</v>
      </c>
      <c r="G1407" s="226"/>
      <c r="H1407" s="230">
        <v>710.01</v>
      </c>
      <c r="I1407" s="231"/>
      <c r="J1407" s="226"/>
      <c r="K1407" s="226"/>
      <c r="L1407" s="232"/>
      <c r="M1407" s="233"/>
      <c r="N1407" s="234"/>
      <c r="O1407" s="234"/>
      <c r="P1407" s="234"/>
      <c r="Q1407" s="234"/>
      <c r="R1407" s="234"/>
      <c r="S1407" s="234"/>
      <c r="T1407" s="235"/>
      <c r="AT1407" s="236" t="s">
        <v>513</v>
      </c>
      <c r="AU1407" s="236" t="s">
        <v>93</v>
      </c>
      <c r="AV1407" s="12" t="s">
        <v>82</v>
      </c>
      <c r="AW1407" s="12" t="s">
        <v>6</v>
      </c>
      <c r="AX1407" s="12" t="s">
        <v>80</v>
      </c>
      <c r="AY1407" s="236" t="s">
        <v>492</v>
      </c>
    </row>
    <row r="1408" spans="2:65" s="1" customFormat="1" ht="16.5" customHeight="1">
      <c r="B1408" s="42"/>
      <c r="C1408" s="278" t="s">
        <v>2034</v>
      </c>
      <c r="D1408" s="278" t="s">
        <v>1110</v>
      </c>
      <c r="E1408" s="279" t="s">
        <v>2035</v>
      </c>
      <c r="F1408" s="280" t="s">
        <v>2036</v>
      </c>
      <c r="G1408" s="281" t="s">
        <v>832</v>
      </c>
      <c r="H1408" s="282">
        <v>54.6</v>
      </c>
      <c r="I1408" s="283"/>
      <c r="J1408" s="284">
        <f>ROUND(I1408*H1408,2)</f>
        <v>0</v>
      </c>
      <c r="K1408" s="280" t="s">
        <v>23</v>
      </c>
      <c r="L1408" s="285"/>
      <c r="M1408" s="286" t="s">
        <v>23</v>
      </c>
      <c r="N1408" s="287" t="s">
        <v>44</v>
      </c>
      <c r="O1408" s="43"/>
      <c r="P1408" s="218">
        <f>O1408*H1408</f>
        <v>0</v>
      </c>
      <c r="Q1408" s="218">
        <v>5.0000000000000001E-4</v>
      </c>
      <c r="R1408" s="218">
        <f>Q1408*H1408</f>
        <v>2.7300000000000001E-2</v>
      </c>
      <c r="S1408" s="218">
        <v>0</v>
      </c>
      <c r="T1408" s="219">
        <f>S1408*H1408</f>
        <v>0</v>
      </c>
      <c r="AR1408" s="25" t="s">
        <v>604</v>
      </c>
      <c r="AT1408" s="25" t="s">
        <v>1110</v>
      </c>
      <c r="AU1408" s="25" t="s">
        <v>93</v>
      </c>
      <c r="AY1408" s="25" t="s">
        <v>492</v>
      </c>
      <c r="BE1408" s="220">
        <f>IF(N1408="základní",J1408,0)</f>
        <v>0</v>
      </c>
      <c r="BF1408" s="220">
        <f>IF(N1408="snížená",J1408,0)</f>
        <v>0</v>
      </c>
      <c r="BG1408" s="220">
        <f>IF(N1408="zákl. přenesená",J1408,0)</f>
        <v>0</v>
      </c>
      <c r="BH1408" s="220">
        <f>IF(N1408="sníž. přenesená",J1408,0)</f>
        <v>0</v>
      </c>
      <c r="BI1408" s="220">
        <f>IF(N1408="nulová",J1408,0)</f>
        <v>0</v>
      </c>
      <c r="BJ1408" s="25" t="s">
        <v>80</v>
      </c>
      <c r="BK1408" s="220">
        <f>ROUND(I1408*H1408,2)</f>
        <v>0</v>
      </c>
      <c r="BL1408" s="25" t="s">
        <v>502</v>
      </c>
      <c r="BM1408" s="25" t="s">
        <v>2037</v>
      </c>
    </row>
    <row r="1409" spans="2:65" s="1" customFormat="1">
      <c r="B1409" s="42"/>
      <c r="C1409" s="64"/>
      <c r="D1409" s="221" t="s">
        <v>506</v>
      </c>
      <c r="E1409" s="64"/>
      <c r="F1409" s="222" t="s">
        <v>2036</v>
      </c>
      <c r="G1409" s="64"/>
      <c r="H1409" s="64"/>
      <c r="I1409" s="177"/>
      <c r="J1409" s="64"/>
      <c r="K1409" s="64"/>
      <c r="L1409" s="62"/>
      <c r="M1409" s="223"/>
      <c r="N1409" s="43"/>
      <c r="O1409" s="43"/>
      <c r="P1409" s="43"/>
      <c r="Q1409" s="43"/>
      <c r="R1409" s="43"/>
      <c r="S1409" s="43"/>
      <c r="T1409" s="79"/>
      <c r="AT1409" s="25" t="s">
        <v>506</v>
      </c>
      <c r="AU1409" s="25" t="s">
        <v>93</v>
      </c>
    </row>
    <row r="1410" spans="2:65" s="12" customFormat="1">
      <c r="B1410" s="225"/>
      <c r="C1410" s="226"/>
      <c r="D1410" s="221" t="s">
        <v>513</v>
      </c>
      <c r="E1410" s="248" t="s">
        <v>23</v>
      </c>
      <c r="F1410" s="249" t="s">
        <v>2038</v>
      </c>
      <c r="G1410" s="226"/>
      <c r="H1410" s="250">
        <v>52</v>
      </c>
      <c r="I1410" s="231"/>
      <c r="J1410" s="226"/>
      <c r="K1410" s="226"/>
      <c r="L1410" s="232"/>
      <c r="M1410" s="233"/>
      <c r="N1410" s="234"/>
      <c r="O1410" s="234"/>
      <c r="P1410" s="234"/>
      <c r="Q1410" s="234"/>
      <c r="R1410" s="234"/>
      <c r="S1410" s="234"/>
      <c r="T1410" s="235"/>
      <c r="AT1410" s="236" t="s">
        <v>513</v>
      </c>
      <c r="AU1410" s="236" t="s">
        <v>93</v>
      </c>
      <c r="AV1410" s="12" t="s">
        <v>82</v>
      </c>
      <c r="AW1410" s="12" t="s">
        <v>36</v>
      </c>
      <c r="AX1410" s="12" t="s">
        <v>80</v>
      </c>
      <c r="AY1410" s="236" t="s">
        <v>492</v>
      </c>
    </row>
    <row r="1411" spans="2:65" s="12" customFormat="1">
      <c r="B1411" s="225"/>
      <c r="C1411" s="226"/>
      <c r="D1411" s="227" t="s">
        <v>513</v>
      </c>
      <c r="E1411" s="226"/>
      <c r="F1411" s="229" t="s">
        <v>2039</v>
      </c>
      <c r="G1411" s="226"/>
      <c r="H1411" s="230">
        <v>54.6</v>
      </c>
      <c r="I1411" s="231"/>
      <c r="J1411" s="226"/>
      <c r="K1411" s="226"/>
      <c r="L1411" s="232"/>
      <c r="M1411" s="233"/>
      <c r="N1411" s="234"/>
      <c r="O1411" s="234"/>
      <c r="P1411" s="234"/>
      <c r="Q1411" s="234"/>
      <c r="R1411" s="234"/>
      <c r="S1411" s="234"/>
      <c r="T1411" s="235"/>
      <c r="AT1411" s="236" t="s">
        <v>513</v>
      </c>
      <c r="AU1411" s="236" t="s">
        <v>93</v>
      </c>
      <c r="AV1411" s="12" t="s">
        <v>82</v>
      </c>
      <c r="AW1411" s="12" t="s">
        <v>6</v>
      </c>
      <c r="AX1411" s="12" t="s">
        <v>80</v>
      </c>
      <c r="AY1411" s="236" t="s">
        <v>492</v>
      </c>
    </row>
    <row r="1412" spans="2:65" s="1" customFormat="1" ht="16.5" customHeight="1">
      <c r="B1412" s="42"/>
      <c r="C1412" s="278" t="s">
        <v>2040</v>
      </c>
      <c r="D1412" s="278" t="s">
        <v>1110</v>
      </c>
      <c r="E1412" s="279" t="s">
        <v>2041</v>
      </c>
      <c r="F1412" s="280" t="s">
        <v>2042</v>
      </c>
      <c r="G1412" s="281" t="s">
        <v>832</v>
      </c>
      <c r="H1412" s="282">
        <v>1212.2719999999999</v>
      </c>
      <c r="I1412" s="283"/>
      <c r="J1412" s="284">
        <f>ROUND(I1412*H1412,2)</f>
        <v>0</v>
      </c>
      <c r="K1412" s="280" t="s">
        <v>23</v>
      </c>
      <c r="L1412" s="285"/>
      <c r="M1412" s="286" t="s">
        <v>23</v>
      </c>
      <c r="N1412" s="287" t="s">
        <v>44</v>
      </c>
      <c r="O1412" s="43"/>
      <c r="P1412" s="218">
        <f>O1412*H1412</f>
        <v>0</v>
      </c>
      <c r="Q1412" s="218">
        <v>3.0000000000000001E-5</v>
      </c>
      <c r="R1412" s="218">
        <f>Q1412*H1412</f>
        <v>3.6368159999999997E-2</v>
      </c>
      <c r="S1412" s="218">
        <v>0</v>
      </c>
      <c r="T1412" s="219">
        <f>S1412*H1412</f>
        <v>0</v>
      </c>
      <c r="AR1412" s="25" t="s">
        <v>604</v>
      </c>
      <c r="AT1412" s="25" t="s">
        <v>1110</v>
      </c>
      <c r="AU1412" s="25" t="s">
        <v>93</v>
      </c>
      <c r="AY1412" s="25" t="s">
        <v>492</v>
      </c>
      <c r="BE1412" s="220">
        <f>IF(N1412="základní",J1412,0)</f>
        <v>0</v>
      </c>
      <c r="BF1412" s="220">
        <f>IF(N1412="snížená",J1412,0)</f>
        <v>0</v>
      </c>
      <c r="BG1412" s="220">
        <f>IF(N1412="zákl. přenesená",J1412,0)</f>
        <v>0</v>
      </c>
      <c r="BH1412" s="220">
        <f>IF(N1412="sníž. přenesená",J1412,0)</f>
        <v>0</v>
      </c>
      <c r="BI1412" s="220">
        <f>IF(N1412="nulová",J1412,0)</f>
        <v>0</v>
      </c>
      <c r="BJ1412" s="25" t="s">
        <v>80</v>
      </c>
      <c r="BK1412" s="220">
        <f>ROUND(I1412*H1412,2)</f>
        <v>0</v>
      </c>
      <c r="BL1412" s="25" t="s">
        <v>502</v>
      </c>
      <c r="BM1412" s="25" t="s">
        <v>2043</v>
      </c>
    </row>
    <row r="1413" spans="2:65" s="1" customFormat="1">
      <c r="B1413" s="42"/>
      <c r="C1413" s="64"/>
      <c r="D1413" s="221" t="s">
        <v>506</v>
      </c>
      <c r="E1413" s="64"/>
      <c r="F1413" s="222" t="s">
        <v>2042</v>
      </c>
      <c r="G1413" s="64"/>
      <c r="H1413" s="64"/>
      <c r="I1413" s="177"/>
      <c r="J1413" s="64"/>
      <c r="K1413" s="64"/>
      <c r="L1413" s="62"/>
      <c r="M1413" s="223"/>
      <c r="N1413" s="43"/>
      <c r="O1413" s="43"/>
      <c r="P1413" s="43"/>
      <c r="Q1413" s="43"/>
      <c r="R1413" s="43"/>
      <c r="S1413" s="43"/>
      <c r="T1413" s="79"/>
      <c r="AT1413" s="25" t="s">
        <v>506</v>
      </c>
      <c r="AU1413" s="25" t="s">
        <v>93</v>
      </c>
    </row>
    <row r="1414" spans="2:65" s="12" customFormat="1">
      <c r="B1414" s="225"/>
      <c r="C1414" s="226"/>
      <c r="D1414" s="221" t="s">
        <v>513</v>
      </c>
      <c r="E1414" s="248" t="s">
        <v>23</v>
      </c>
      <c r="F1414" s="249" t="s">
        <v>2044</v>
      </c>
      <c r="G1414" s="226"/>
      <c r="H1414" s="250">
        <v>1154.5450000000001</v>
      </c>
      <c r="I1414" s="231"/>
      <c r="J1414" s="226"/>
      <c r="K1414" s="226"/>
      <c r="L1414" s="232"/>
      <c r="M1414" s="233"/>
      <c r="N1414" s="234"/>
      <c r="O1414" s="234"/>
      <c r="P1414" s="234"/>
      <c r="Q1414" s="234"/>
      <c r="R1414" s="234"/>
      <c r="S1414" s="234"/>
      <c r="T1414" s="235"/>
      <c r="AT1414" s="236" t="s">
        <v>513</v>
      </c>
      <c r="AU1414" s="236" t="s">
        <v>93</v>
      </c>
      <c r="AV1414" s="12" t="s">
        <v>82</v>
      </c>
      <c r="AW1414" s="12" t="s">
        <v>36</v>
      </c>
      <c r="AX1414" s="12" t="s">
        <v>80</v>
      </c>
      <c r="AY1414" s="236" t="s">
        <v>492</v>
      </c>
    </row>
    <row r="1415" spans="2:65" s="12" customFormat="1">
      <c r="B1415" s="225"/>
      <c r="C1415" s="226"/>
      <c r="D1415" s="227" t="s">
        <v>513</v>
      </c>
      <c r="E1415" s="226"/>
      <c r="F1415" s="229" t="s">
        <v>2045</v>
      </c>
      <c r="G1415" s="226"/>
      <c r="H1415" s="230">
        <v>1212.2719999999999</v>
      </c>
      <c r="I1415" s="231"/>
      <c r="J1415" s="226"/>
      <c r="K1415" s="226"/>
      <c r="L1415" s="232"/>
      <c r="M1415" s="233"/>
      <c r="N1415" s="234"/>
      <c r="O1415" s="234"/>
      <c r="P1415" s="234"/>
      <c r="Q1415" s="234"/>
      <c r="R1415" s="234"/>
      <c r="S1415" s="234"/>
      <c r="T1415" s="235"/>
      <c r="AT1415" s="236" t="s">
        <v>513</v>
      </c>
      <c r="AU1415" s="236" t="s">
        <v>93</v>
      </c>
      <c r="AV1415" s="12" t="s">
        <v>82</v>
      </c>
      <c r="AW1415" s="12" t="s">
        <v>6</v>
      </c>
      <c r="AX1415" s="12" t="s">
        <v>80</v>
      </c>
      <c r="AY1415" s="236" t="s">
        <v>492</v>
      </c>
    </row>
    <row r="1416" spans="2:65" s="1" customFormat="1" ht="16.5" customHeight="1">
      <c r="B1416" s="42"/>
      <c r="C1416" s="278" t="s">
        <v>2046</v>
      </c>
      <c r="D1416" s="278" t="s">
        <v>1110</v>
      </c>
      <c r="E1416" s="279" t="s">
        <v>2047</v>
      </c>
      <c r="F1416" s="280" t="s">
        <v>2048</v>
      </c>
      <c r="G1416" s="281" t="s">
        <v>832</v>
      </c>
      <c r="H1416" s="282">
        <v>19.004999999999999</v>
      </c>
      <c r="I1416" s="283"/>
      <c r="J1416" s="284">
        <f>ROUND(I1416*H1416,2)</f>
        <v>0</v>
      </c>
      <c r="K1416" s="280" t="s">
        <v>23</v>
      </c>
      <c r="L1416" s="285"/>
      <c r="M1416" s="286" t="s">
        <v>23</v>
      </c>
      <c r="N1416" s="287" t="s">
        <v>44</v>
      </c>
      <c r="O1416" s="43"/>
      <c r="P1416" s="218">
        <f>O1416*H1416</f>
        <v>0</v>
      </c>
      <c r="Q1416" s="218">
        <v>2.9999999999999997E-4</v>
      </c>
      <c r="R1416" s="218">
        <f>Q1416*H1416</f>
        <v>5.7014999999999991E-3</v>
      </c>
      <c r="S1416" s="218">
        <v>0</v>
      </c>
      <c r="T1416" s="219">
        <f>S1416*H1416</f>
        <v>0</v>
      </c>
      <c r="AR1416" s="25" t="s">
        <v>604</v>
      </c>
      <c r="AT1416" s="25" t="s">
        <v>1110</v>
      </c>
      <c r="AU1416" s="25" t="s">
        <v>93</v>
      </c>
      <c r="AY1416" s="25" t="s">
        <v>492</v>
      </c>
      <c r="BE1416" s="220">
        <f>IF(N1416="základní",J1416,0)</f>
        <v>0</v>
      </c>
      <c r="BF1416" s="220">
        <f>IF(N1416="snížená",J1416,0)</f>
        <v>0</v>
      </c>
      <c r="BG1416" s="220">
        <f>IF(N1416="zákl. přenesená",J1416,0)</f>
        <v>0</v>
      </c>
      <c r="BH1416" s="220">
        <f>IF(N1416="sníž. přenesená",J1416,0)</f>
        <v>0</v>
      </c>
      <c r="BI1416" s="220">
        <f>IF(N1416="nulová",J1416,0)</f>
        <v>0</v>
      </c>
      <c r="BJ1416" s="25" t="s">
        <v>80</v>
      </c>
      <c r="BK1416" s="220">
        <f>ROUND(I1416*H1416,2)</f>
        <v>0</v>
      </c>
      <c r="BL1416" s="25" t="s">
        <v>502</v>
      </c>
      <c r="BM1416" s="25" t="s">
        <v>2049</v>
      </c>
    </row>
    <row r="1417" spans="2:65" s="1" customFormat="1">
      <c r="B1417" s="42"/>
      <c r="C1417" s="64"/>
      <c r="D1417" s="221" t="s">
        <v>506</v>
      </c>
      <c r="E1417" s="64"/>
      <c r="F1417" s="222" t="s">
        <v>2048</v>
      </c>
      <c r="G1417" s="64"/>
      <c r="H1417" s="64"/>
      <c r="I1417" s="177"/>
      <c r="J1417" s="64"/>
      <c r="K1417" s="64"/>
      <c r="L1417" s="62"/>
      <c r="M1417" s="223"/>
      <c r="N1417" s="43"/>
      <c r="O1417" s="43"/>
      <c r="P1417" s="43"/>
      <c r="Q1417" s="43"/>
      <c r="R1417" s="43"/>
      <c r="S1417" s="43"/>
      <c r="T1417" s="79"/>
      <c r="AT1417" s="25" t="s">
        <v>506</v>
      </c>
      <c r="AU1417" s="25" t="s">
        <v>93</v>
      </c>
    </row>
    <row r="1418" spans="2:65" s="12" customFormat="1">
      <c r="B1418" s="225"/>
      <c r="C1418" s="226"/>
      <c r="D1418" s="227" t="s">
        <v>513</v>
      </c>
      <c r="E1418" s="226"/>
      <c r="F1418" s="229" t="s">
        <v>2050</v>
      </c>
      <c r="G1418" s="226"/>
      <c r="H1418" s="230">
        <v>19.004999999999999</v>
      </c>
      <c r="I1418" s="231"/>
      <c r="J1418" s="226"/>
      <c r="K1418" s="226"/>
      <c r="L1418" s="232"/>
      <c r="M1418" s="233"/>
      <c r="N1418" s="234"/>
      <c r="O1418" s="234"/>
      <c r="P1418" s="234"/>
      <c r="Q1418" s="234"/>
      <c r="R1418" s="234"/>
      <c r="S1418" s="234"/>
      <c r="T1418" s="235"/>
      <c r="AT1418" s="236" t="s">
        <v>513</v>
      </c>
      <c r="AU1418" s="236" t="s">
        <v>93</v>
      </c>
      <c r="AV1418" s="12" t="s">
        <v>82</v>
      </c>
      <c r="AW1418" s="12" t="s">
        <v>6</v>
      </c>
      <c r="AX1418" s="12" t="s">
        <v>80</v>
      </c>
      <c r="AY1418" s="236" t="s">
        <v>492</v>
      </c>
    </row>
    <row r="1419" spans="2:65" s="1" customFormat="1" ht="16.5" customHeight="1">
      <c r="B1419" s="42"/>
      <c r="C1419" s="278" t="s">
        <v>2051</v>
      </c>
      <c r="D1419" s="278" t="s">
        <v>1110</v>
      </c>
      <c r="E1419" s="279" t="s">
        <v>2052</v>
      </c>
      <c r="F1419" s="280" t="s">
        <v>2053</v>
      </c>
      <c r="G1419" s="281" t="s">
        <v>832</v>
      </c>
      <c r="H1419" s="282">
        <v>18.100000000000001</v>
      </c>
      <c r="I1419" s="283"/>
      <c r="J1419" s="284">
        <f>ROUND(I1419*H1419,2)</f>
        <v>0</v>
      </c>
      <c r="K1419" s="280" t="s">
        <v>23</v>
      </c>
      <c r="L1419" s="285"/>
      <c r="M1419" s="286" t="s">
        <v>23</v>
      </c>
      <c r="N1419" s="287" t="s">
        <v>44</v>
      </c>
      <c r="O1419" s="43"/>
      <c r="P1419" s="218">
        <f>O1419*H1419</f>
        <v>0</v>
      </c>
      <c r="Q1419" s="218">
        <v>5.0000000000000001E-4</v>
      </c>
      <c r="R1419" s="218">
        <f>Q1419*H1419</f>
        <v>9.0500000000000008E-3</v>
      </c>
      <c r="S1419" s="218">
        <v>0</v>
      </c>
      <c r="T1419" s="219">
        <f>S1419*H1419</f>
        <v>0</v>
      </c>
      <c r="AR1419" s="25" t="s">
        <v>604</v>
      </c>
      <c r="AT1419" s="25" t="s">
        <v>1110</v>
      </c>
      <c r="AU1419" s="25" t="s">
        <v>93</v>
      </c>
      <c r="AY1419" s="25" t="s">
        <v>492</v>
      </c>
      <c r="BE1419" s="220">
        <f>IF(N1419="základní",J1419,0)</f>
        <v>0</v>
      </c>
      <c r="BF1419" s="220">
        <f>IF(N1419="snížená",J1419,0)</f>
        <v>0</v>
      </c>
      <c r="BG1419" s="220">
        <f>IF(N1419="zákl. přenesená",J1419,0)</f>
        <v>0</v>
      </c>
      <c r="BH1419" s="220">
        <f>IF(N1419="sníž. přenesená",J1419,0)</f>
        <v>0</v>
      </c>
      <c r="BI1419" s="220">
        <f>IF(N1419="nulová",J1419,0)</f>
        <v>0</v>
      </c>
      <c r="BJ1419" s="25" t="s">
        <v>80</v>
      </c>
      <c r="BK1419" s="220">
        <f>ROUND(I1419*H1419,2)</f>
        <v>0</v>
      </c>
      <c r="BL1419" s="25" t="s">
        <v>502</v>
      </c>
      <c r="BM1419" s="25" t="s">
        <v>2054</v>
      </c>
    </row>
    <row r="1420" spans="2:65" s="1" customFormat="1">
      <c r="B1420" s="42"/>
      <c r="C1420" s="64"/>
      <c r="D1420" s="221" t="s">
        <v>506</v>
      </c>
      <c r="E1420" s="64"/>
      <c r="F1420" s="222" t="s">
        <v>2053</v>
      </c>
      <c r="G1420" s="64"/>
      <c r="H1420" s="64"/>
      <c r="I1420" s="177"/>
      <c r="J1420" s="64"/>
      <c r="K1420" s="64"/>
      <c r="L1420" s="62"/>
      <c r="M1420" s="223"/>
      <c r="N1420" s="43"/>
      <c r="O1420" s="43"/>
      <c r="P1420" s="43"/>
      <c r="Q1420" s="43"/>
      <c r="R1420" s="43"/>
      <c r="S1420" s="43"/>
      <c r="T1420" s="79"/>
      <c r="AT1420" s="25" t="s">
        <v>506</v>
      </c>
      <c r="AU1420" s="25" t="s">
        <v>93</v>
      </c>
    </row>
    <row r="1421" spans="2:65" s="12" customFormat="1">
      <c r="B1421" s="225"/>
      <c r="C1421" s="226"/>
      <c r="D1421" s="227" t="s">
        <v>513</v>
      </c>
      <c r="E1421" s="226"/>
      <c r="F1421" s="229" t="s">
        <v>2055</v>
      </c>
      <c r="G1421" s="226"/>
      <c r="H1421" s="230">
        <v>18.100000000000001</v>
      </c>
      <c r="I1421" s="231"/>
      <c r="J1421" s="226"/>
      <c r="K1421" s="226"/>
      <c r="L1421" s="232"/>
      <c r="M1421" s="233"/>
      <c r="N1421" s="234"/>
      <c r="O1421" s="234"/>
      <c r="P1421" s="234"/>
      <c r="Q1421" s="234"/>
      <c r="R1421" s="234"/>
      <c r="S1421" s="234"/>
      <c r="T1421" s="235"/>
      <c r="AT1421" s="236" t="s">
        <v>513</v>
      </c>
      <c r="AU1421" s="236" t="s">
        <v>93</v>
      </c>
      <c r="AV1421" s="12" t="s">
        <v>82</v>
      </c>
      <c r="AW1421" s="12" t="s">
        <v>6</v>
      </c>
      <c r="AX1421" s="12" t="s">
        <v>80</v>
      </c>
      <c r="AY1421" s="236" t="s">
        <v>492</v>
      </c>
    </row>
    <row r="1422" spans="2:65" s="1" customFormat="1" ht="25.5" customHeight="1">
      <c r="B1422" s="42"/>
      <c r="C1422" s="209" t="s">
        <v>2056</v>
      </c>
      <c r="D1422" s="209" t="s">
        <v>498</v>
      </c>
      <c r="E1422" s="210" t="s">
        <v>2057</v>
      </c>
      <c r="F1422" s="211" t="s">
        <v>2058</v>
      </c>
      <c r="G1422" s="212" t="s">
        <v>180</v>
      </c>
      <c r="H1422" s="213">
        <v>3248.319</v>
      </c>
      <c r="I1422" s="214"/>
      <c r="J1422" s="215">
        <f>ROUND(I1422*H1422,2)</f>
        <v>0</v>
      </c>
      <c r="K1422" s="211" t="s">
        <v>501</v>
      </c>
      <c r="L1422" s="62"/>
      <c r="M1422" s="216" t="s">
        <v>23</v>
      </c>
      <c r="N1422" s="217" t="s">
        <v>44</v>
      </c>
      <c r="O1422" s="43"/>
      <c r="P1422" s="218">
        <f>O1422*H1422</f>
        <v>0</v>
      </c>
      <c r="Q1422" s="218">
        <v>1.98E-3</v>
      </c>
      <c r="R1422" s="218">
        <f>Q1422*H1422</f>
        <v>6.4316716199999995</v>
      </c>
      <c r="S1422" s="218">
        <v>0</v>
      </c>
      <c r="T1422" s="219">
        <f>S1422*H1422</f>
        <v>0</v>
      </c>
      <c r="AR1422" s="25" t="s">
        <v>502</v>
      </c>
      <c r="AT1422" s="25" t="s">
        <v>498</v>
      </c>
      <c r="AU1422" s="25" t="s">
        <v>93</v>
      </c>
      <c r="AY1422" s="25" t="s">
        <v>492</v>
      </c>
      <c r="BE1422" s="220">
        <f>IF(N1422="základní",J1422,0)</f>
        <v>0</v>
      </c>
      <c r="BF1422" s="220">
        <f>IF(N1422="snížená",J1422,0)</f>
        <v>0</v>
      </c>
      <c r="BG1422" s="220">
        <f>IF(N1422="zákl. přenesená",J1422,0)</f>
        <v>0</v>
      </c>
      <c r="BH1422" s="220">
        <f>IF(N1422="sníž. přenesená",J1422,0)</f>
        <v>0</v>
      </c>
      <c r="BI1422" s="220">
        <f>IF(N1422="nulová",J1422,0)</f>
        <v>0</v>
      </c>
      <c r="BJ1422" s="25" t="s">
        <v>80</v>
      </c>
      <c r="BK1422" s="220">
        <f>ROUND(I1422*H1422,2)</f>
        <v>0</v>
      </c>
      <c r="BL1422" s="25" t="s">
        <v>502</v>
      </c>
      <c r="BM1422" s="25" t="s">
        <v>2059</v>
      </c>
    </row>
    <row r="1423" spans="2:65" s="1" customFormat="1" ht="24">
      <c r="B1423" s="42"/>
      <c r="C1423" s="64"/>
      <c r="D1423" s="221" t="s">
        <v>506</v>
      </c>
      <c r="E1423" s="64"/>
      <c r="F1423" s="222" t="s">
        <v>2060</v>
      </c>
      <c r="G1423" s="64"/>
      <c r="H1423" s="64"/>
      <c r="I1423" s="177"/>
      <c r="J1423" s="64"/>
      <c r="K1423" s="64"/>
      <c r="L1423" s="62"/>
      <c r="M1423" s="223"/>
      <c r="N1423" s="43"/>
      <c r="O1423" s="43"/>
      <c r="P1423" s="43"/>
      <c r="Q1423" s="43"/>
      <c r="R1423" s="43"/>
      <c r="S1423" s="43"/>
      <c r="T1423" s="79"/>
      <c r="AT1423" s="25" t="s">
        <v>506</v>
      </c>
      <c r="AU1423" s="25" t="s">
        <v>93</v>
      </c>
    </row>
    <row r="1424" spans="2:65" s="12" customFormat="1" ht="24">
      <c r="B1424" s="225"/>
      <c r="C1424" s="226"/>
      <c r="D1424" s="221" t="s">
        <v>513</v>
      </c>
      <c r="E1424" s="248" t="s">
        <v>23</v>
      </c>
      <c r="F1424" s="249" t="s">
        <v>2061</v>
      </c>
      <c r="G1424" s="226"/>
      <c r="H1424" s="250">
        <v>2931.7130000000002</v>
      </c>
      <c r="I1424" s="231"/>
      <c r="J1424" s="226"/>
      <c r="K1424" s="226"/>
      <c r="L1424" s="232"/>
      <c r="M1424" s="233"/>
      <c r="N1424" s="234"/>
      <c r="O1424" s="234"/>
      <c r="P1424" s="234"/>
      <c r="Q1424" s="234"/>
      <c r="R1424" s="234"/>
      <c r="S1424" s="234"/>
      <c r="T1424" s="235"/>
      <c r="AT1424" s="236" t="s">
        <v>513</v>
      </c>
      <c r="AU1424" s="236" t="s">
        <v>93</v>
      </c>
      <c r="AV1424" s="12" t="s">
        <v>82</v>
      </c>
      <c r="AW1424" s="12" t="s">
        <v>36</v>
      </c>
      <c r="AX1424" s="12" t="s">
        <v>73</v>
      </c>
      <c r="AY1424" s="236" t="s">
        <v>492</v>
      </c>
    </row>
    <row r="1425" spans="2:65" s="13" customFormat="1">
      <c r="B1425" s="237"/>
      <c r="C1425" s="238"/>
      <c r="D1425" s="221" t="s">
        <v>513</v>
      </c>
      <c r="E1425" s="239" t="s">
        <v>23</v>
      </c>
      <c r="F1425" s="240" t="s">
        <v>2062</v>
      </c>
      <c r="G1425" s="238"/>
      <c r="H1425" s="241" t="s">
        <v>23</v>
      </c>
      <c r="I1425" s="242"/>
      <c r="J1425" s="238"/>
      <c r="K1425" s="238"/>
      <c r="L1425" s="243"/>
      <c r="M1425" s="244"/>
      <c r="N1425" s="245"/>
      <c r="O1425" s="245"/>
      <c r="P1425" s="245"/>
      <c r="Q1425" s="245"/>
      <c r="R1425" s="245"/>
      <c r="S1425" s="245"/>
      <c r="T1425" s="246"/>
      <c r="AT1425" s="247" t="s">
        <v>513</v>
      </c>
      <c r="AU1425" s="247" t="s">
        <v>93</v>
      </c>
      <c r="AV1425" s="13" t="s">
        <v>80</v>
      </c>
      <c r="AW1425" s="13" t="s">
        <v>36</v>
      </c>
      <c r="AX1425" s="13" t="s">
        <v>73</v>
      </c>
      <c r="AY1425" s="247" t="s">
        <v>492</v>
      </c>
    </row>
    <row r="1426" spans="2:65" s="12" customFormat="1">
      <c r="B1426" s="225"/>
      <c r="C1426" s="226"/>
      <c r="D1426" s="221" t="s">
        <v>513</v>
      </c>
      <c r="E1426" s="248" t="s">
        <v>23</v>
      </c>
      <c r="F1426" s="249" t="s">
        <v>2063</v>
      </c>
      <c r="G1426" s="226"/>
      <c r="H1426" s="250">
        <v>27.54</v>
      </c>
      <c r="I1426" s="231"/>
      <c r="J1426" s="226"/>
      <c r="K1426" s="226"/>
      <c r="L1426" s="232"/>
      <c r="M1426" s="233"/>
      <c r="N1426" s="234"/>
      <c r="O1426" s="234"/>
      <c r="P1426" s="234"/>
      <c r="Q1426" s="234"/>
      <c r="R1426" s="234"/>
      <c r="S1426" s="234"/>
      <c r="T1426" s="235"/>
      <c r="AT1426" s="236" t="s">
        <v>513</v>
      </c>
      <c r="AU1426" s="236" t="s">
        <v>93</v>
      </c>
      <c r="AV1426" s="12" t="s">
        <v>82</v>
      </c>
      <c r="AW1426" s="12" t="s">
        <v>36</v>
      </c>
      <c r="AX1426" s="12" t="s">
        <v>73</v>
      </c>
      <c r="AY1426" s="236" t="s">
        <v>492</v>
      </c>
    </row>
    <row r="1427" spans="2:65" s="12" customFormat="1">
      <c r="B1427" s="225"/>
      <c r="C1427" s="226"/>
      <c r="D1427" s="221" t="s">
        <v>513</v>
      </c>
      <c r="E1427" s="248" t="s">
        <v>23</v>
      </c>
      <c r="F1427" s="249" t="s">
        <v>2064</v>
      </c>
      <c r="G1427" s="226"/>
      <c r="H1427" s="250">
        <v>195.005</v>
      </c>
      <c r="I1427" s="231"/>
      <c r="J1427" s="226"/>
      <c r="K1427" s="226"/>
      <c r="L1427" s="232"/>
      <c r="M1427" s="233"/>
      <c r="N1427" s="234"/>
      <c r="O1427" s="234"/>
      <c r="P1427" s="234"/>
      <c r="Q1427" s="234"/>
      <c r="R1427" s="234"/>
      <c r="S1427" s="234"/>
      <c r="T1427" s="235"/>
      <c r="AT1427" s="236" t="s">
        <v>513</v>
      </c>
      <c r="AU1427" s="236" t="s">
        <v>93</v>
      </c>
      <c r="AV1427" s="12" t="s">
        <v>82</v>
      </c>
      <c r="AW1427" s="12" t="s">
        <v>36</v>
      </c>
      <c r="AX1427" s="12" t="s">
        <v>73</v>
      </c>
      <c r="AY1427" s="236" t="s">
        <v>492</v>
      </c>
    </row>
    <row r="1428" spans="2:65" s="12" customFormat="1">
      <c r="B1428" s="225"/>
      <c r="C1428" s="226"/>
      <c r="D1428" s="221" t="s">
        <v>513</v>
      </c>
      <c r="E1428" s="248" t="s">
        <v>23</v>
      </c>
      <c r="F1428" s="249" t="s">
        <v>2065</v>
      </c>
      <c r="G1428" s="226"/>
      <c r="H1428" s="250">
        <v>89.596999999999994</v>
      </c>
      <c r="I1428" s="231"/>
      <c r="J1428" s="226"/>
      <c r="K1428" s="226"/>
      <c r="L1428" s="232"/>
      <c r="M1428" s="233"/>
      <c r="N1428" s="234"/>
      <c r="O1428" s="234"/>
      <c r="P1428" s="234"/>
      <c r="Q1428" s="234"/>
      <c r="R1428" s="234"/>
      <c r="S1428" s="234"/>
      <c r="T1428" s="235"/>
      <c r="AT1428" s="236" t="s">
        <v>513</v>
      </c>
      <c r="AU1428" s="236" t="s">
        <v>93</v>
      </c>
      <c r="AV1428" s="12" t="s">
        <v>82</v>
      </c>
      <c r="AW1428" s="12" t="s">
        <v>36</v>
      </c>
      <c r="AX1428" s="12" t="s">
        <v>73</v>
      </c>
      <c r="AY1428" s="236" t="s">
        <v>492</v>
      </c>
    </row>
    <row r="1429" spans="2:65" s="12" customFormat="1">
      <c r="B1429" s="225"/>
      <c r="C1429" s="226"/>
      <c r="D1429" s="221" t="s">
        <v>513</v>
      </c>
      <c r="E1429" s="248" t="s">
        <v>23</v>
      </c>
      <c r="F1429" s="249" t="s">
        <v>2066</v>
      </c>
      <c r="G1429" s="226"/>
      <c r="H1429" s="250">
        <v>3.456</v>
      </c>
      <c r="I1429" s="231"/>
      <c r="J1429" s="226"/>
      <c r="K1429" s="226"/>
      <c r="L1429" s="232"/>
      <c r="M1429" s="233"/>
      <c r="N1429" s="234"/>
      <c r="O1429" s="234"/>
      <c r="P1429" s="234"/>
      <c r="Q1429" s="234"/>
      <c r="R1429" s="234"/>
      <c r="S1429" s="234"/>
      <c r="T1429" s="235"/>
      <c r="AT1429" s="236" t="s">
        <v>513</v>
      </c>
      <c r="AU1429" s="236" t="s">
        <v>93</v>
      </c>
      <c r="AV1429" s="12" t="s">
        <v>82</v>
      </c>
      <c r="AW1429" s="12" t="s">
        <v>36</v>
      </c>
      <c r="AX1429" s="12" t="s">
        <v>73</v>
      </c>
      <c r="AY1429" s="236" t="s">
        <v>492</v>
      </c>
    </row>
    <row r="1430" spans="2:65" s="12" customFormat="1">
      <c r="B1430" s="225"/>
      <c r="C1430" s="226"/>
      <c r="D1430" s="221" t="s">
        <v>513</v>
      </c>
      <c r="E1430" s="248" t="s">
        <v>23</v>
      </c>
      <c r="F1430" s="249" t="s">
        <v>2067</v>
      </c>
      <c r="G1430" s="226"/>
      <c r="H1430" s="250">
        <v>1.008</v>
      </c>
      <c r="I1430" s="231"/>
      <c r="J1430" s="226"/>
      <c r="K1430" s="226"/>
      <c r="L1430" s="232"/>
      <c r="M1430" s="233"/>
      <c r="N1430" s="234"/>
      <c r="O1430" s="234"/>
      <c r="P1430" s="234"/>
      <c r="Q1430" s="234"/>
      <c r="R1430" s="234"/>
      <c r="S1430" s="234"/>
      <c r="T1430" s="235"/>
      <c r="AT1430" s="236" t="s">
        <v>513</v>
      </c>
      <c r="AU1430" s="236" t="s">
        <v>93</v>
      </c>
      <c r="AV1430" s="12" t="s">
        <v>82</v>
      </c>
      <c r="AW1430" s="12" t="s">
        <v>36</v>
      </c>
      <c r="AX1430" s="12" t="s">
        <v>73</v>
      </c>
      <c r="AY1430" s="236" t="s">
        <v>492</v>
      </c>
    </row>
    <row r="1431" spans="2:65" s="14" customFormat="1">
      <c r="B1431" s="251"/>
      <c r="C1431" s="252"/>
      <c r="D1431" s="227" t="s">
        <v>513</v>
      </c>
      <c r="E1431" s="253" t="s">
        <v>23</v>
      </c>
      <c r="F1431" s="254" t="s">
        <v>560</v>
      </c>
      <c r="G1431" s="252"/>
      <c r="H1431" s="255">
        <v>3248.319</v>
      </c>
      <c r="I1431" s="256"/>
      <c r="J1431" s="252"/>
      <c r="K1431" s="252"/>
      <c r="L1431" s="257"/>
      <c r="M1431" s="258"/>
      <c r="N1431" s="259"/>
      <c r="O1431" s="259"/>
      <c r="P1431" s="259"/>
      <c r="Q1431" s="259"/>
      <c r="R1431" s="259"/>
      <c r="S1431" s="259"/>
      <c r="T1431" s="260"/>
      <c r="AT1431" s="261" t="s">
        <v>513</v>
      </c>
      <c r="AU1431" s="261" t="s">
        <v>93</v>
      </c>
      <c r="AV1431" s="14" t="s">
        <v>502</v>
      </c>
      <c r="AW1431" s="14" t="s">
        <v>36</v>
      </c>
      <c r="AX1431" s="14" t="s">
        <v>80</v>
      </c>
      <c r="AY1431" s="261" t="s">
        <v>492</v>
      </c>
    </row>
    <row r="1432" spans="2:65" s="1" customFormat="1" ht="25.5" customHeight="1">
      <c r="B1432" s="42"/>
      <c r="C1432" s="209" t="s">
        <v>2068</v>
      </c>
      <c r="D1432" s="209" t="s">
        <v>498</v>
      </c>
      <c r="E1432" s="210" t="s">
        <v>2069</v>
      </c>
      <c r="F1432" s="211" t="s">
        <v>2070</v>
      </c>
      <c r="G1432" s="212" t="s">
        <v>180</v>
      </c>
      <c r="H1432" s="213">
        <v>420.851</v>
      </c>
      <c r="I1432" s="214"/>
      <c r="J1432" s="215">
        <f>ROUND(I1432*H1432,2)</f>
        <v>0</v>
      </c>
      <c r="K1432" s="211" t="s">
        <v>23</v>
      </c>
      <c r="L1432" s="62"/>
      <c r="M1432" s="216" t="s">
        <v>23</v>
      </c>
      <c r="N1432" s="217" t="s">
        <v>44</v>
      </c>
      <c r="O1432" s="43"/>
      <c r="P1432" s="218">
        <f>O1432*H1432</f>
        <v>0</v>
      </c>
      <c r="Q1432" s="218">
        <v>1.98E-3</v>
      </c>
      <c r="R1432" s="218">
        <f>Q1432*H1432</f>
        <v>0.83328497999999995</v>
      </c>
      <c r="S1432" s="218">
        <v>0</v>
      </c>
      <c r="T1432" s="219">
        <f>S1432*H1432</f>
        <v>0</v>
      </c>
      <c r="AR1432" s="25" t="s">
        <v>502</v>
      </c>
      <c r="AT1432" s="25" t="s">
        <v>498</v>
      </c>
      <c r="AU1432" s="25" t="s">
        <v>93</v>
      </c>
      <c r="AY1432" s="25" t="s">
        <v>492</v>
      </c>
      <c r="BE1432" s="220">
        <f>IF(N1432="základní",J1432,0)</f>
        <v>0</v>
      </c>
      <c r="BF1432" s="220">
        <f>IF(N1432="snížená",J1432,0)</f>
        <v>0</v>
      </c>
      <c r="BG1432" s="220">
        <f>IF(N1432="zákl. přenesená",J1432,0)</f>
        <v>0</v>
      </c>
      <c r="BH1432" s="220">
        <f>IF(N1432="sníž. přenesená",J1432,0)</f>
        <v>0</v>
      </c>
      <c r="BI1432" s="220">
        <f>IF(N1432="nulová",J1432,0)</f>
        <v>0</v>
      </c>
      <c r="BJ1432" s="25" t="s">
        <v>80</v>
      </c>
      <c r="BK1432" s="220">
        <f>ROUND(I1432*H1432,2)</f>
        <v>0</v>
      </c>
      <c r="BL1432" s="25" t="s">
        <v>502</v>
      </c>
      <c r="BM1432" s="25" t="s">
        <v>2071</v>
      </c>
    </row>
    <row r="1433" spans="2:65" s="1" customFormat="1" ht="24">
      <c r="B1433" s="42"/>
      <c r="C1433" s="64"/>
      <c r="D1433" s="221" t="s">
        <v>506</v>
      </c>
      <c r="E1433" s="64"/>
      <c r="F1433" s="222" t="s">
        <v>2072</v>
      </c>
      <c r="G1433" s="64"/>
      <c r="H1433" s="64"/>
      <c r="I1433" s="177"/>
      <c r="J1433" s="64"/>
      <c r="K1433" s="64"/>
      <c r="L1433" s="62"/>
      <c r="M1433" s="223"/>
      <c r="N1433" s="43"/>
      <c r="O1433" s="43"/>
      <c r="P1433" s="43"/>
      <c r="Q1433" s="43"/>
      <c r="R1433" s="43"/>
      <c r="S1433" s="43"/>
      <c r="T1433" s="79"/>
      <c r="AT1433" s="25" t="s">
        <v>506</v>
      </c>
      <c r="AU1433" s="25" t="s">
        <v>93</v>
      </c>
    </row>
    <row r="1434" spans="2:65" s="12" customFormat="1">
      <c r="B1434" s="225"/>
      <c r="C1434" s="226"/>
      <c r="D1434" s="221" t="s">
        <v>513</v>
      </c>
      <c r="E1434" s="248" t="s">
        <v>23</v>
      </c>
      <c r="F1434" s="249" t="s">
        <v>461</v>
      </c>
      <c r="G1434" s="226"/>
      <c r="H1434" s="250">
        <v>319.51100000000002</v>
      </c>
      <c r="I1434" s="231"/>
      <c r="J1434" s="226"/>
      <c r="K1434" s="226"/>
      <c r="L1434" s="232"/>
      <c r="M1434" s="233"/>
      <c r="N1434" s="234"/>
      <c r="O1434" s="234"/>
      <c r="P1434" s="234"/>
      <c r="Q1434" s="234"/>
      <c r="R1434" s="234"/>
      <c r="S1434" s="234"/>
      <c r="T1434" s="235"/>
      <c r="AT1434" s="236" t="s">
        <v>513</v>
      </c>
      <c r="AU1434" s="236" t="s">
        <v>93</v>
      </c>
      <c r="AV1434" s="12" t="s">
        <v>82</v>
      </c>
      <c r="AW1434" s="12" t="s">
        <v>36</v>
      </c>
      <c r="AX1434" s="12" t="s">
        <v>73</v>
      </c>
      <c r="AY1434" s="236" t="s">
        <v>492</v>
      </c>
    </row>
    <row r="1435" spans="2:65" s="13" customFormat="1">
      <c r="B1435" s="237"/>
      <c r="C1435" s="238"/>
      <c r="D1435" s="221" t="s">
        <v>513</v>
      </c>
      <c r="E1435" s="239" t="s">
        <v>23</v>
      </c>
      <c r="F1435" s="240" t="s">
        <v>1964</v>
      </c>
      <c r="G1435" s="238"/>
      <c r="H1435" s="241" t="s">
        <v>23</v>
      </c>
      <c r="I1435" s="242"/>
      <c r="J1435" s="238"/>
      <c r="K1435" s="238"/>
      <c r="L1435" s="243"/>
      <c r="M1435" s="244"/>
      <c r="N1435" s="245"/>
      <c r="O1435" s="245"/>
      <c r="P1435" s="245"/>
      <c r="Q1435" s="245"/>
      <c r="R1435" s="245"/>
      <c r="S1435" s="245"/>
      <c r="T1435" s="246"/>
      <c r="AT1435" s="247" t="s">
        <v>513</v>
      </c>
      <c r="AU1435" s="247" t="s">
        <v>93</v>
      </c>
      <c r="AV1435" s="13" t="s">
        <v>80</v>
      </c>
      <c r="AW1435" s="13" t="s">
        <v>36</v>
      </c>
      <c r="AX1435" s="13" t="s">
        <v>73</v>
      </c>
      <c r="AY1435" s="247" t="s">
        <v>492</v>
      </c>
    </row>
    <row r="1436" spans="2:65" s="12" customFormat="1">
      <c r="B1436" s="225"/>
      <c r="C1436" s="226"/>
      <c r="D1436" s="221" t="s">
        <v>513</v>
      </c>
      <c r="E1436" s="248" t="s">
        <v>23</v>
      </c>
      <c r="F1436" s="249" t="s">
        <v>1965</v>
      </c>
      <c r="G1436" s="226"/>
      <c r="H1436" s="250">
        <v>101.34</v>
      </c>
      <c r="I1436" s="231"/>
      <c r="J1436" s="226"/>
      <c r="K1436" s="226"/>
      <c r="L1436" s="232"/>
      <c r="M1436" s="233"/>
      <c r="N1436" s="234"/>
      <c r="O1436" s="234"/>
      <c r="P1436" s="234"/>
      <c r="Q1436" s="234"/>
      <c r="R1436" s="234"/>
      <c r="S1436" s="234"/>
      <c r="T1436" s="235"/>
      <c r="AT1436" s="236" t="s">
        <v>513</v>
      </c>
      <c r="AU1436" s="236" t="s">
        <v>93</v>
      </c>
      <c r="AV1436" s="12" t="s">
        <v>82</v>
      </c>
      <c r="AW1436" s="12" t="s">
        <v>36</v>
      </c>
      <c r="AX1436" s="12" t="s">
        <v>73</v>
      </c>
      <c r="AY1436" s="236" t="s">
        <v>492</v>
      </c>
    </row>
    <row r="1437" spans="2:65" s="14" customFormat="1">
      <c r="B1437" s="251"/>
      <c r="C1437" s="252"/>
      <c r="D1437" s="227" t="s">
        <v>513</v>
      </c>
      <c r="E1437" s="253" t="s">
        <v>23</v>
      </c>
      <c r="F1437" s="254" t="s">
        <v>560</v>
      </c>
      <c r="G1437" s="252"/>
      <c r="H1437" s="255">
        <v>420.851</v>
      </c>
      <c r="I1437" s="256"/>
      <c r="J1437" s="252"/>
      <c r="K1437" s="252"/>
      <c r="L1437" s="257"/>
      <c r="M1437" s="258"/>
      <c r="N1437" s="259"/>
      <c r="O1437" s="259"/>
      <c r="P1437" s="259"/>
      <c r="Q1437" s="259"/>
      <c r="R1437" s="259"/>
      <c r="S1437" s="259"/>
      <c r="T1437" s="260"/>
      <c r="AT1437" s="261" t="s">
        <v>513</v>
      </c>
      <c r="AU1437" s="261" t="s">
        <v>93</v>
      </c>
      <c r="AV1437" s="14" t="s">
        <v>502</v>
      </c>
      <c r="AW1437" s="14" t="s">
        <v>36</v>
      </c>
      <c r="AX1437" s="14" t="s">
        <v>80</v>
      </c>
      <c r="AY1437" s="261" t="s">
        <v>492</v>
      </c>
    </row>
    <row r="1438" spans="2:65" s="1" customFormat="1" ht="25.5" customHeight="1">
      <c r="B1438" s="42"/>
      <c r="C1438" s="209" t="s">
        <v>2073</v>
      </c>
      <c r="D1438" s="209" t="s">
        <v>498</v>
      </c>
      <c r="E1438" s="210" t="s">
        <v>2074</v>
      </c>
      <c r="F1438" s="211" t="s">
        <v>2075</v>
      </c>
      <c r="G1438" s="212" t="s">
        <v>180</v>
      </c>
      <c r="H1438" s="213">
        <v>3248.319</v>
      </c>
      <c r="I1438" s="214"/>
      <c r="J1438" s="215">
        <f>ROUND(I1438*H1438,2)</f>
        <v>0</v>
      </c>
      <c r="K1438" s="211" t="s">
        <v>23</v>
      </c>
      <c r="L1438" s="62"/>
      <c r="M1438" s="216" t="s">
        <v>23</v>
      </c>
      <c r="N1438" s="217" t="s">
        <v>44</v>
      </c>
      <c r="O1438" s="43"/>
      <c r="P1438" s="218">
        <f>O1438*H1438</f>
        <v>0</v>
      </c>
      <c r="Q1438" s="218">
        <v>2.6800000000000001E-3</v>
      </c>
      <c r="R1438" s="218">
        <f>Q1438*H1438</f>
        <v>8.7054949199999996</v>
      </c>
      <c r="S1438" s="218">
        <v>0</v>
      </c>
      <c r="T1438" s="219">
        <f>S1438*H1438</f>
        <v>0</v>
      </c>
      <c r="AR1438" s="25" t="s">
        <v>502</v>
      </c>
      <c r="AT1438" s="25" t="s">
        <v>498</v>
      </c>
      <c r="AU1438" s="25" t="s">
        <v>93</v>
      </c>
      <c r="AY1438" s="25" t="s">
        <v>492</v>
      </c>
      <c r="BE1438" s="220">
        <f>IF(N1438="základní",J1438,0)</f>
        <v>0</v>
      </c>
      <c r="BF1438" s="220">
        <f>IF(N1438="snížená",J1438,0)</f>
        <v>0</v>
      </c>
      <c r="BG1438" s="220">
        <f>IF(N1438="zákl. přenesená",J1438,0)</f>
        <v>0</v>
      </c>
      <c r="BH1438" s="220">
        <f>IF(N1438="sníž. přenesená",J1438,0)</f>
        <v>0</v>
      </c>
      <c r="BI1438" s="220">
        <f>IF(N1438="nulová",J1438,0)</f>
        <v>0</v>
      </c>
      <c r="BJ1438" s="25" t="s">
        <v>80</v>
      </c>
      <c r="BK1438" s="220">
        <f>ROUND(I1438*H1438,2)</f>
        <v>0</v>
      </c>
      <c r="BL1438" s="25" t="s">
        <v>502</v>
      </c>
      <c r="BM1438" s="25" t="s">
        <v>2076</v>
      </c>
    </row>
    <row r="1439" spans="2:65" s="1" customFormat="1" ht="24">
      <c r="B1439" s="42"/>
      <c r="C1439" s="64"/>
      <c r="D1439" s="221" t="s">
        <v>506</v>
      </c>
      <c r="E1439" s="64"/>
      <c r="F1439" s="222" t="s">
        <v>2075</v>
      </c>
      <c r="G1439" s="64"/>
      <c r="H1439" s="64"/>
      <c r="I1439" s="177"/>
      <c r="J1439" s="64"/>
      <c r="K1439" s="64"/>
      <c r="L1439" s="62"/>
      <c r="M1439" s="223"/>
      <c r="N1439" s="43"/>
      <c r="O1439" s="43"/>
      <c r="P1439" s="43"/>
      <c r="Q1439" s="43"/>
      <c r="R1439" s="43"/>
      <c r="S1439" s="43"/>
      <c r="T1439" s="79"/>
      <c r="AT1439" s="25" t="s">
        <v>506</v>
      </c>
      <c r="AU1439" s="25" t="s">
        <v>93</v>
      </c>
    </row>
    <row r="1440" spans="2:65" s="12" customFormat="1" ht="24">
      <c r="B1440" s="225"/>
      <c r="C1440" s="226"/>
      <c r="D1440" s="221" t="s">
        <v>513</v>
      </c>
      <c r="E1440" s="248" t="s">
        <v>23</v>
      </c>
      <c r="F1440" s="249" t="s">
        <v>2061</v>
      </c>
      <c r="G1440" s="226"/>
      <c r="H1440" s="250">
        <v>2931.7130000000002</v>
      </c>
      <c r="I1440" s="231"/>
      <c r="J1440" s="226"/>
      <c r="K1440" s="226"/>
      <c r="L1440" s="232"/>
      <c r="M1440" s="233"/>
      <c r="N1440" s="234"/>
      <c r="O1440" s="234"/>
      <c r="P1440" s="234"/>
      <c r="Q1440" s="234"/>
      <c r="R1440" s="234"/>
      <c r="S1440" s="234"/>
      <c r="T1440" s="235"/>
      <c r="AT1440" s="236" t="s">
        <v>513</v>
      </c>
      <c r="AU1440" s="236" t="s">
        <v>93</v>
      </c>
      <c r="AV1440" s="12" t="s">
        <v>82</v>
      </c>
      <c r="AW1440" s="12" t="s">
        <v>36</v>
      </c>
      <c r="AX1440" s="12" t="s">
        <v>73</v>
      </c>
      <c r="AY1440" s="236" t="s">
        <v>492</v>
      </c>
    </row>
    <row r="1441" spans="2:65" s="13" customFormat="1">
      <c r="B1441" s="237"/>
      <c r="C1441" s="238"/>
      <c r="D1441" s="221" t="s">
        <v>513</v>
      </c>
      <c r="E1441" s="239" t="s">
        <v>23</v>
      </c>
      <c r="F1441" s="240" t="s">
        <v>2062</v>
      </c>
      <c r="G1441" s="238"/>
      <c r="H1441" s="241" t="s">
        <v>23</v>
      </c>
      <c r="I1441" s="242"/>
      <c r="J1441" s="238"/>
      <c r="K1441" s="238"/>
      <c r="L1441" s="243"/>
      <c r="M1441" s="244"/>
      <c r="N1441" s="245"/>
      <c r="O1441" s="245"/>
      <c r="P1441" s="245"/>
      <c r="Q1441" s="245"/>
      <c r="R1441" s="245"/>
      <c r="S1441" s="245"/>
      <c r="T1441" s="246"/>
      <c r="AT1441" s="247" t="s">
        <v>513</v>
      </c>
      <c r="AU1441" s="247" t="s">
        <v>93</v>
      </c>
      <c r="AV1441" s="13" t="s">
        <v>80</v>
      </c>
      <c r="AW1441" s="13" t="s">
        <v>36</v>
      </c>
      <c r="AX1441" s="13" t="s">
        <v>73</v>
      </c>
      <c r="AY1441" s="247" t="s">
        <v>492</v>
      </c>
    </row>
    <row r="1442" spans="2:65" s="12" customFormat="1">
      <c r="B1442" s="225"/>
      <c r="C1442" s="226"/>
      <c r="D1442" s="221" t="s">
        <v>513</v>
      </c>
      <c r="E1442" s="248" t="s">
        <v>23</v>
      </c>
      <c r="F1442" s="249" t="s">
        <v>2063</v>
      </c>
      <c r="G1442" s="226"/>
      <c r="H1442" s="250">
        <v>27.54</v>
      </c>
      <c r="I1442" s="231"/>
      <c r="J1442" s="226"/>
      <c r="K1442" s="226"/>
      <c r="L1442" s="232"/>
      <c r="M1442" s="233"/>
      <c r="N1442" s="234"/>
      <c r="O1442" s="234"/>
      <c r="P1442" s="234"/>
      <c r="Q1442" s="234"/>
      <c r="R1442" s="234"/>
      <c r="S1442" s="234"/>
      <c r="T1442" s="235"/>
      <c r="AT1442" s="236" t="s">
        <v>513</v>
      </c>
      <c r="AU1442" s="236" t="s">
        <v>93</v>
      </c>
      <c r="AV1442" s="12" t="s">
        <v>82</v>
      </c>
      <c r="AW1442" s="12" t="s">
        <v>36</v>
      </c>
      <c r="AX1442" s="12" t="s">
        <v>73</v>
      </c>
      <c r="AY1442" s="236" t="s">
        <v>492</v>
      </c>
    </row>
    <row r="1443" spans="2:65" s="12" customFormat="1">
      <c r="B1443" s="225"/>
      <c r="C1443" s="226"/>
      <c r="D1443" s="221" t="s">
        <v>513</v>
      </c>
      <c r="E1443" s="248" t="s">
        <v>23</v>
      </c>
      <c r="F1443" s="249" t="s">
        <v>2064</v>
      </c>
      <c r="G1443" s="226"/>
      <c r="H1443" s="250">
        <v>195.005</v>
      </c>
      <c r="I1443" s="231"/>
      <c r="J1443" s="226"/>
      <c r="K1443" s="226"/>
      <c r="L1443" s="232"/>
      <c r="M1443" s="233"/>
      <c r="N1443" s="234"/>
      <c r="O1443" s="234"/>
      <c r="P1443" s="234"/>
      <c r="Q1443" s="234"/>
      <c r="R1443" s="234"/>
      <c r="S1443" s="234"/>
      <c r="T1443" s="235"/>
      <c r="AT1443" s="236" t="s">
        <v>513</v>
      </c>
      <c r="AU1443" s="236" t="s">
        <v>93</v>
      </c>
      <c r="AV1443" s="12" t="s">
        <v>82</v>
      </c>
      <c r="AW1443" s="12" t="s">
        <v>36</v>
      </c>
      <c r="AX1443" s="12" t="s">
        <v>73</v>
      </c>
      <c r="AY1443" s="236" t="s">
        <v>492</v>
      </c>
    </row>
    <row r="1444" spans="2:65" s="12" customFormat="1">
      <c r="B1444" s="225"/>
      <c r="C1444" s="226"/>
      <c r="D1444" s="221" t="s">
        <v>513</v>
      </c>
      <c r="E1444" s="248" t="s">
        <v>23</v>
      </c>
      <c r="F1444" s="249" t="s">
        <v>2065</v>
      </c>
      <c r="G1444" s="226"/>
      <c r="H1444" s="250">
        <v>89.596999999999994</v>
      </c>
      <c r="I1444" s="231"/>
      <c r="J1444" s="226"/>
      <c r="K1444" s="226"/>
      <c r="L1444" s="232"/>
      <c r="M1444" s="233"/>
      <c r="N1444" s="234"/>
      <c r="O1444" s="234"/>
      <c r="P1444" s="234"/>
      <c r="Q1444" s="234"/>
      <c r="R1444" s="234"/>
      <c r="S1444" s="234"/>
      <c r="T1444" s="235"/>
      <c r="AT1444" s="236" t="s">
        <v>513</v>
      </c>
      <c r="AU1444" s="236" t="s">
        <v>93</v>
      </c>
      <c r="AV1444" s="12" t="s">
        <v>82</v>
      </c>
      <c r="AW1444" s="12" t="s">
        <v>36</v>
      </c>
      <c r="AX1444" s="12" t="s">
        <v>73</v>
      </c>
      <c r="AY1444" s="236" t="s">
        <v>492</v>
      </c>
    </row>
    <row r="1445" spans="2:65" s="12" customFormat="1">
      <c r="B1445" s="225"/>
      <c r="C1445" s="226"/>
      <c r="D1445" s="221" t="s">
        <v>513</v>
      </c>
      <c r="E1445" s="248" t="s">
        <v>23</v>
      </c>
      <c r="F1445" s="249" t="s">
        <v>2066</v>
      </c>
      <c r="G1445" s="226"/>
      <c r="H1445" s="250">
        <v>3.456</v>
      </c>
      <c r="I1445" s="231"/>
      <c r="J1445" s="226"/>
      <c r="K1445" s="226"/>
      <c r="L1445" s="232"/>
      <c r="M1445" s="233"/>
      <c r="N1445" s="234"/>
      <c r="O1445" s="234"/>
      <c r="P1445" s="234"/>
      <c r="Q1445" s="234"/>
      <c r="R1445" s="234"/>
      <c r="S1445" s="234"/>
      <c r="T1445" s="235"/>
      <c r="AT1445" s="236" t="s">
        <v>513</v>
      </c>
      <c r="AU1445" s="236" t="s">
        <v>93</v>
      </c>
      <c r="AV1445" s="12" t="s">
        <v>82</v>
      </c>
      <c r="AW1445" s="12" t="s">
        <v>36</v>
      </c>
      <c r="AX1445" s="12" t="s">
        <v>73</v>
      </c>
      <c r="AY1445" s="236" t="s">
        <v>492</v>
      </c>
    </row>
    <row r="1446" spans="2:65" s="12" customFormat="1">
      <c r="B1446" s="225"/>
      <c r="C1446" s="226"/>
      <c r="D1446" s="221" t="s">
        <v>513</v>
      </c>
      <c r="E1446" s="248" t="s">
        <v>23</v>
      </c>
      <c r="F1446" s="249" t="s">
        <v>2067</v>
      </c>
      <c r="G1446" s="226"/>
      <c r="H1446" s="250">
        <v>1.008</v>
      </c>
      <c r="I1446" s="231"/>
      <c r="J1446" s="226"/>
      <c r="K1446" s="226"/>
      <c r="L1446" s="232"/>
      <c r="M1446" s="233"/>
      <c r="N1446" s="234"/>
      <c r="O1446" s="234"/>
      <c r="P1446" s="234"/>
      <c r="Q1446" s="234"/>
      <c r="R1446" s="234"/>
      <c r="S1446" s="234"/>
      <c r="T1446" s="235"/>
      <c r="AT1446" s="236" t="s">
        <v>513</v>
      </c>
      <c r="AU1446" s="236" t="s">
        <v>93</v>
      </c>
      <c r="AV1446" s="12" t="s">
        <v>82</v>
      </c>
      <c r="AW1446" s="12" t="s">
        <v>36</v>
      </c>
      <c r="AX1446" s="12" t="s">
        <v>73</v>
      </c>
      <c r="AY1446" s="236" t="s">
        <v>492</v>
      </c>
    </row>
    <row r="1447" spans="2:65" s="14" customFormat="1">
      <c r="B1447" s="251"/>
      <c r="C1447" s="252"/>
      <c r="D1447" s="227" t="s">
        <v>513</v>
      </c>
      <c r="E1447" s="253" t="s">
        <v>23</v>
      </c>
      <c r="F1447" s="254" t="s">
        <v>560</v>
      </c>
      <c r="G1447" s="252"/>
      <c r="H1447" s="255">
        <v>3248.319</v>
      </c>
      <c r="I1447" s="256"/>
      <c r="J1447" s="252"/>
      <c r="K1447" s="252"/>
      <c r="L1447" s="257"/>
      <c r="M1447" s="258"/>
      <c r="N1447" s="259"/>
      <c r="O1447" s="259"/>
      <c r="P1447" s="259"/>
      <c r="Q1447" s="259"/>
      <c r="R1447" s="259"/>
      <c r="S1447" s="259"/>
      <c r="T1447" s="260"/>
      <c r="AT1447" s="261" t="s">
        <v>513</v>
      </c>
      <c r="AU1447" s="261" t="s">
        <v>93</v>
      </c>
      <c r="AV1447" s="14" t="s">
        <v>502</v>
      </c>
      <c r="AW1447" s="14" t="s">
        <v>36</v>
      </c>
      <c r="AX1447" s="14" t="s">
        <v>80</v>
      </c>
      <c r="AY1447" s="261" t="s">
        <v>492</v>
      </c>
    </row>
    <row r="1448" spans="2:65" s="1" customFormat="1" ht="25.5" customHeight="1">
      <c r="B1448" s="42"/>
      <c r="C1448" s="209" t="s">
        <v>2077</v>
      </c>
      <c r="D1448" s="209" t="s">
        <v>498</v>
      </c>
      <c r="E1448" s="210" t="s">
        <v>2078</v>
      </c>
      <c r="F1448" s="211" t="s">
        <v>2079</v>
      </c>
      <c r="G1448" s="212" t="s">
        <v>180</v>
      </c>
      <c r="H1448" s="213">
        <v>420.851</v>
      </c>
      <c r="I1448" s="214"/>
      <c r="J1448" s="215">
        <f>ROUND(I1448*H1448,2)</f>
        <v>0</v>
      </c>
      <c r="K1448" s="211" t="s">
        <v>23</v>
      </c>
      <c r="L1448" s="62"/>
      <c r="M1448" s="216" t="s">
        <v>23</v>
      </c>
      <c r="N1448" s="217" t="s">
        <v>44</v>
      </c>
      <c r="O1448" s="43"/>
      <c r="P1448" s="218">
        <f>O1448*H1448</f>
        <v>0</v>
      </c>
      <c r="Q1448" s="218">
        <v>2.6800000000000001E-3</v>
      </c>
      <c r="R1448" s="218">
        <f>Q1448*H1448</f>
        <v>1.1278806800000001</v>
      </c>
      <c r="S1448" s="218">
        <v>0</v>
      </c>
      <c r="T1448" s="219">
        <f>S1448*H1448</f>
        <v>0</v>
      </c>
      <c r="AR1448" s="25" t="s">
        <v>502</v>
      </c>
      <c r="AT1448" s="25" t="s">
        <v>498</v>
      </c>
      <c r="AU1448" s="25" t="s">
        <v>93</v>
      </c>
      <c r="AY1448" s="25" t="s">
        <v>492</v>
      </c>
      <c r="BE1448" s="220">
        <f>IF(N1448="základní",J1448,0)</f>
        <v>0</v>
      </c>
      <c r="BF1448" s="220">
        <f>IF(N1448="snížená",J1448,0)</f>
        <v>0</v>
      </c>
      <c r="BG1448" s="220">
        <f>IF(N1448="zákl. přenesená",J1448,0)</f>
        <v>0</v>
      </c>
      <c r="BH1448" s="220">
        <f>IF(N1448="sníž. přenesená",J1448,0)</f>
        <v>0</v>
      </c>
      <c r="BI1448" s="220">
        <f>IF(N1448="nulová",J1448,0)</f>
        <v>0</v>
      </c>
      <c r="BJ1448" s="25" t="s">
        <v>80</v>
      </c>
      <c r="BK1448" s="220">
        <f>ROUND(I1448*H1448,2)</f>
        <v>0</v>
      </c>
      <c r="BL1448" s="25" t="s">
        <v>502</v>
      </c>
      <c r="BM1448" s="25" t="s">
        <v>2080</v>
      </c>
    </row>
    <row r="1449" spans="2:65" s="1" customFormat="1" ht="24">
      <c r="B1449" s="42"/>
      <c r="C1449" s="64"/>
      <c r="D1449" s="221" t="s">
        <v>506</v>
      </c>
      <c r="E1449" s="64"/>
      <c r="F1449" s="222" t="s">
        <v>2079</v>
      </c>
      <c r="G1449" s="64"/>
      <c r="H1449" s="64"/>
      <c r="I1449" s="177"/>
      <c r="J1449" s="64"/>
      <c r="K1449" s="64"/>
      <c r="L1449" s="62"/>
      <c r="M1449" s="223"/>
      <c r="N1449" s="43"/>
      <c r="O1449" s="43"/>
      <c r="P1449" s="43"/>
      <c r="Q1449" s="43"/>
      <c r="R1449" s="43"/>
      <c r="S1449" s="43"/>
      <c r="T1449" s="79"/>
      <c r="AT1449" s="25" t="s">
        <v>506</v>
      </c>
      <c r="AU1449" s="25" t="s">
        <v>93</v>
      </c>
    </row>
    <row r="1450" spans="2:65" s="12" customFormat="1">
      <c r="B1450" s="225"/>
      <c r="C1450" s="226"/>
      <c r="D1450" s="221" t="s">
        <v>513</v>
      </c>
      <c r="E1450" s="248" t="s">
        <v>23</v>
      </c>
      <c r="F1450" s="249" t="s">
        <v>461</v>
      </c>
      <c r="G1450" s="226"/>
      <c r="H1450" s="250">
        <v>319.51100000000002</v>
      </c>
      <c r="I1450" s="231"/>
      <c r="J1450" s="226"/>
      <c r="K1450" s="226"/>
      <c r="L1450" s="232"/>
      <c r="M1450" s="233"/>
      <c r="N1450" s="234"/>
      <c r="O1450" s="234"/>
      <c r="P1450" s="234"/>
      <c r="Q1450" s="234"/>
      <c r="R1450" s="234"/>
      <c r="S1450" s="234"/>
      <c r="T1450" s="235"/>
      <c r="AT1450" s="236" t="s">
        <v>513</v>
      </c>
      <c r="AU1450" s="236" t="s">
        <v>93</v>
      </c>
      <c r="AV1450" s="12" t="s">
        <v>82</v>
      </c>
      <c r="AW1450" s="12" t="s">
        <v>36</v>
      </c>
      <c r="AX1450" s="12" t="s">
        <v>73</v>
      </c>
      <c r="AY1450" s="236" t="s">
        <v>492</v>
      </c>
    </row>
    <row r="1451" spans="2:65" s="13" customFormat="1">
      <c r="B1451" s="237"/>
      <c r="C1451" s="238"/>
      <c r="D1451" s="221" t="s">
        <v>513</v>
      </c>
      <c r="E1451" s="239" t="s">
        <v>23</v>
      </c>
      <c r="F1451" s="240" t="s">
        <v>1964</v>
      </c>
      <c r="G1451" s="238"/>
      <c r="H1451" s="241" t="s">
        <v>23</v>
      </c>
      <c r="I1451" s="242"/>
      <c r="J1451" s="238"/>
      <c r="K1451" s="238"/>
      <c r="L1451" s="243"/>
      <c r="M1451" s="244"/>
      <c r="N1451" s="245"/>
      <c r="O1451" s="245"/>
      <c r="P1451" s="245"/>
      <c r="Q1451" s="245"/>
      <c r="R1451" s="245"/>
      <c r="S1451" s="245"/>
      <c r="T1451" s="246"/>
      <c r="AT1451" s="247" t="s">
        <v>513</v>
      </c>
      <c r="AU1451" s="247" t="s">
        <v>93</v>
      </c>
      <c r="AV1451" s="13" t="s">
        <v>80</v>
      </c>
      <c r="AW1451" s="13" t="s">
        <v>36</v>
      </c>
      <c r="AX1451" s="13" t="s">
        <v>73</v>
      </c>
      <c r="AY1451" s="247" t="s">
        <v>492</v>
      </c>
    </row>
    <row r="1452" spans="2:65" s="12" customFormat="1">
      <c r="B1452" s="225"/>
      <c r="C1452" s="226"/>
      <c r="D1452" s="221" t="s">
        <v>513</v>
      </c>
      <c r="E1452" s="248" t="s">
        <v>23</v>
      </c>
      <c r="F1452" s="249" t="s">
        <v>1965</v>
      </c>
      <c r="G1452" s="226"/>
      <c r="H1452" s="250">
        <v>101.34</v>
      </c>
      <c r="I1452" s="231"/>
      <c r="J1452" s="226"/>
      <c r="K1452" s="226"/>
      <c r="L1452" s="232"/>
      <c r="M1452" s="233"/>
      <c r="N1452" s="234"/>
      <c r="O1452" s="234"/>
      <c r="P1452" s="234"/>
      <c r="Q1452" s="234"/>
      <c r="R1452" s="234"/>
      <c r="S1452" s="234"/>
      <c r="T1452" s="235"/>
      <c r="AT1452" s="236" t="s">
        <v>513</v>
      </c>
      <c r="AU1452" s="236" t="s">
        <v>93</v>
      </c>
      <c r="AV1452" s="12" t="s">
        <v>82</v>
      </c>
      <c r="AW1452" s="12" t="s">
        <v>36</v>
      </c>
      <c r="AX1452" s="12" t="s">
        <v>73</v>
      </c>
      <c r="AY1452" s="236" t="s">
        <v>492</v>
      </c>
    </row>
    <row r="1453" spans="2:65" s="14" customFormat="1">
      <c r="B1453" s="251"/>
      <c r="C1453" s="252"/>
      <c r="D1453" s="227" t="s">
        <v>513</v>
      </c>
      <c r="E1453" s="253" t="s">
        <v>23</v>
      </c>
      <c r="F1453" s="254" t="s">
        <v>560</v>
      </c>
      <c r="G1453" s="252"/>
      <c r="H1453" s="255">
        <v>420.851</v>
      </c>
      <c r="I1453" s="256"/>
      <c r="J1453" s="252"/>
      <c r="K1453" s="252"/>
      <c r="L1453" s="257"/>
      <c r="M1453" s="258"/>
      <c r="N1453" s="259"/>
      <c r="O1453" s="259"/>
      <c r="P1453" s="259"/>
      <c r="Q1453" s="259"/>
      <c r="R1453" s="259"/>
      <c r="S1453" s="259"/>
      <c r="T1453" s="260"/>
      <c r="AT1453" s="261" t="s">
        <v>513</v>
      </c>
      <c r="AU1453" s="261" t="s">
        <v>93</v>
      </c>
      <c r="AV1453" s="14" t="s">
        <v>502</v>
      </c>
      <c r="AW1453" s="14" t="s">
        <v>36</v>
      </c>
      <c r="AX1453" s="14" t="s">
        <v>80</v>
      </c>
      <c r="AY1453" s="261" t="s">
        <v>492</v>
      </c>
    </row>
    <row r="1454" spans="2:65" s="1" customFormat="1" ht="25.5" customHeight="1">
      <c r="B1454" s="42"/>
      <c r="C1454" s="209" t="s">
        <v>2081</v>
      </c>
      <c r="D1454" s="209" t="s">
        <v>498</v>
      </c>
      <c r="E1454" s="210" t="s">
        <v>2082</v>
      </c>
      <c r="F1454" s="211" t="s">
        <v>2083</v>
      </c>
      <c r="G1454" s="212" t="s">
        <v>180</v>
      </c>
      <c r="H1454" s="213">
        <v>35.719000000000001</v>
      </c>
      <c r="I1454" s="214"/>
      <c r="J1454" s="215">
        <f>ROUND(I1454*H1454,2)</f>
        <v>0</v>
      </c>
      <c r="K1454" s="211" t="s">
        <v>23</v>
      </c>
      <c r="L1454" s="62"/>
      <c r="M1454" s="216" t="s">
        <v>23</v>
      </c>
      <c r="N1454" s="217" t="s">
        <v>44</v>
      </c>
      <c r="O1454" s="43"/>
      <c r="P1454" s="218">
        <f>O1454*H1454</f>
        <v>0</v>
      </c>
      <c r="Q1454" s="218">
        <v>2.6800000000000001E-3</v>
      </c>
      <c r="R1454" s="218">
        <f>Q1454*H1454</f>
        <v>9.5726920000000007E-2</v>
      </c>
      <c r="S1454" s="218">
        <v>0</v>
      </c>
      <c r="T1454" s="219">
        <f>S1454*H1454</f>
        <v>0</v>
      </c>
      <c r="AR1454" s="25" t="s">
        <v>502</v>
      </c>
      <c r="AT1454" s="25" t="s">
        <v>498</v>
      </c>
      <c r="AU1454" s="25" t="s">
        <v>93</v>
      </c>
      <c r="AY1454" s="25" t="s">
        <v>492</v>
      </c>
      <c r="BE1454" s="220">
        <f>IF(N1454="základní",J1454,0)</f>
        <v>0</v>
      </c>
      <c r="BF1454" s="220">
        <f>IF(N1454="snížená",J1454,0)</f>
        <v>0</v>
      </c>
      <c r="BG1454" s="220">
        <f>IF(N1454="zákl. přenesená",J1454,0)</f>
        <v>0</v>
      </c>
      <c r="BH1454" s="220">
        <f>IF(N1454="sníž. přenesená",J1454,0)</f>
        <v>0</v>
      </c>
      <c r="BI1454" s="220">
        <f>IF(N1454="nulová",J1454,0)</f>
        <v>0</v>
      </c>
      <c r="BJ1454" s="25" t="s">
        <v>80</v>
      </c>
      <c r="BK1454" s="220">
        <f>ROUND(I1454*H1454,2)</f>
        <v>0</v>
      </c>
      <c r="BL1454" s="25" t="s">
        <v>502</v>
      </c>
      <c r="BM1454" s="25" t="s">
        <v>2084</v>
      </c>
    </row>
    <row r="1455" spans="2:65" s="1" customFormat="1" ht="24">
      <c r="B1455" s="42"/>
      <c r="C1455" s="64"/>
      <c r="D1455" s="221" t="s">
        <v>506</v>
      </c>
      <c r="E1455" s="64"/>
      <c r="F1455" s="222" t="s">
        <v>2083</v>
      </c>
      <c r="G1455" s="64"/>
      <c r="H1455" s="64"/>
      <c r="I1455" s="177"/>
      <c r="J1455" s="64"/>
      <c r="K1455" s="64"/>
      <c r="L1455" s="62"/>
      <c r="M1455" s="223"/>
      <c r="N1455" s="43"/>
      <c r="O1455" s="43"/>
      <c r="P1455" s="43"/>
      <c r="Q1455" s="43"/>
      <c r="R1455" s="43"/>
      <c r="S1455" s="43"/>
      <c r="T1455" s="79"/>
      <c r="AT1455" s="25" t="s">
        <v>506</v>
      </c>
      <c r="AU1455" s="25" t="s">
        <v>93</v>
      </c>
    </row>
    <row r="1456" spans="2:65" s="12" customFormat="1">
      <c r="B1456" s="225"/>
      <c r="C1456" s="226"/>
      <c r="D1456" s="221" t="s">
        <v>513</v>
      </c>
      <c r="E1456" s="248" t="s">
        <v>23</v>
      </c>
      <c r="F1456" s="249" t="s">
        <v>2085</v>
      </c>
      <c r="G1456" s="226"/>
      <c r="H1456" s="250">
        <v>4.9459999999999997</v>
      </c>
      <c r="I1456" s="231"/>
      <c r="J1456" s="226"/>
      <c r="K1456" s="226"/>
      <c r="L1456" s="232"/>
      <c r="M1456" s="233"/>
      <c r="N1456" s="234"/>
      <c r="O1456" s="234"/>
      <c r="P1456" s="234"/>
      <c r="Q1456" s="234"/>
      <c r="R1456" s="234"/>
      <c r="S1456" s="234"/>
      <c r="T1456" s="235"/>
      <c r="AT1456" s="236" t="s">
        <v>513</v>
      </c>
      <c r="AU1456" s="236" t="s">
        <v>93</v>
      </c>
      <c r="AV1456" s="12" t="s">
        <v>82</v>
      </c>
      <c r="AW1456" s="12" t="s">
        <v>36</v>
      </c>
      <c r="AX1456" s="12" t="s">
        <v>73</v>
      </c>
      <c r="AY1456" s="236" t="s">
        <v>492</v>
      </c>
    </row>
    <row r="1457" spans="2:65" s="12" customFormat="1">
      <c r="B1457" s="225"/>
      <c r="C1457" s="226"/>
      <c r="D1457" s="221" t="s">
        <v>513</v>
      </c>
      <c r="E1457" s="248" t="s">
        <v>23</v>
      </c>
      <c r="F1457" s="249" t="s">
        <v>2086</v>
      </c>
      <c r="G1457" s="226"/>
      <c r="H1457" s="250">
        <v>6.327</v>
      </c>
      <c r="I1457" s="231"/>
      <c r="J1457" s="226"/>
      <c r="K1457" s="226"/>
      <c r="L1457" s="232"/>
      <c r="M1457" s="233"/>
      <c r="N1457" s="234"/>
      <c r="O1457" s="234"/>
      <c r="P1457" s="234"/>
      <c r="Q1457" s="234"/>
      <c r="R1457" s="234"/>
      <c r="S1457" s="234"/>
      <c r="T1457" s="235"/>
      <c r="AT1457" s="236" t="s">
        <v>513</v>
      </c>
      <c r="AU1457" s="236" t="s">
        <v>93</v>
      </c>
      <c r="AV1457" s="12" t="s">
        <v>82</v>
      </c>
      <c r="AW1457" s="12" t="s">
        <v>36</v>
      </c>
      <c r="AX1457" s="12" t="s">
        <v>73</v>
      </c>
      <c r="AY1457" s="236" t="s">
        <v>492</v>
      </c>
    </row>
    <row r="1458" spans="2:65" s="12" customFormat="1">
      <c r="B1458" s="225"/>
      <c r="C1458" s="226"/>
      <c r="D1458" s="221" t="s">
        <v>513</v>
      </c>
      <c r="E1458" s="248" t="s">
        <v>23</v>
      </c>
      <c r="F1458" s="249" t="s">
        <v>2087</v>
      </c>
      <c r="G1458" s="226"/>
      <c r="H1458" s="250">
        <v>0.875</v>
      </c>
      <c r="I1458" s="231"/>
      <c r="J1458" s="226"/>
      <c r="K1458" s="226"/>
      <c r="L1458" s="232"/>
      <c r="M1458" s="233"/>
      <c r="N1458" s="234"/>
      <c r="O1458" s="234"/>
      <c r="P1458" s="234"/>
      <c r="Q1458" s="234"/>
      <c r="R1458" s="234"/>
      <c r="S1458" s="234"/>
      <c r="T1458" s="235"/>
      <c r="AT1458" s="236" t="s">
        <v>513</v>
      </c>
      <c r="AU1458" s="236" t="s">
        <v>93</v>
      </c>
      <c r="AV1458" s="12" t="s">
        <v>82</v>
      </c>
      <c r="AW1458" s="12" t="s">
        <v>36</v>
      </c>
      <c r="AX1458" s="12" t="s">
        <v>73</v>
      </c>
      <c r="AY1458" s="236" t="s">
        <v>492</v>
      </c>
    </row>
    <row r="1459" spans="2:65" s="12" customFormat="1">
      <c r="B1459" s="225"/>
      <c r="C1459" s="226"/>
      <c r="D1459" s="221" t="s">
        <v>513</v>
      </c>
      <c r="E1459" s="248" t="s">
        <v>23</v>
      </c>
      <c r="F1459" s="249" t="s">
        <v>2088</v>
      </c>
      <c r="G1459" s="226"/>
      <c r="H1459" s="250">
        <v>6.327</v>
      </c>
      <c r="I1459" s="231"/>
      <c r="J1459" s="226"/>
      <c r="K1459" s="226"/>
      <c r="L1459" s="232"/>
      <c r="M1459" s="233"/>
      <c r="N1459" s="234"/>
      <c r="O1459" s="234"/>
      <c r="P1459" s="234"/>
      <c r="Q1459" s="234"/>
      <c r="R1459" s="234"/>
      <c r="S1459" s="234"/>
      <c r="T1459" s="235"/>
      <c r="AT1459" s="236" t="s">
        <v>513</v>
      </c>
      <c r="AU1459" s="236" t="s">
        <v>93</v>
      </c>
      <c r="AV1459" s="12" t="s">
        <v>82</v>
      </c>
      <c r="AW1459" s="12" t="s">
        <v>36</v>
      </c>
      <c r="AX1459" s="12" t="s">
        <v>73</v>
      </c>
      <c r="AY1459" s="236" t="s">
        <v>492</v>
      </c>
    </row>
    <row r="1460" spans="2:65" s="12" customFormat="1">
      <c r="B1460" s="225"/>
      <c r="C1460" s="226"/>
      <c r="D1460" s="221" t="s">
        <v>513</v>
      </c>
      <c r="E1460" s="248" t="s">
        <v>23</v>
      </c>
      <c r="F1460" s="249" t="s">
        <v>2089</v>
      </c>
      <c r="G1460" s="226"/>
      <c r="H1460" s="250">
        <v>0.248</v>
      </c>
      <c r="I1460" s="231"/>
      <c r="J1460" s="226"/>
      <c r="K1460" s="226"/>
      <c r="L1460" s="232"/>
      <c r="M1460" s="233"/>
      <c r="N1460" s="234"/>
      <c r="O1460" s="234"/>
      <c r="P1460" s="234"/>
      <c r="Q1460" s="234"/>
      <c r="R1460" s="234"/>
      <c r="S1460" s="234"/>
      <c r="T1460" s="235"/>
      <c r="AT1460" s="236" t="s">
        <v>513</v>
      </c>
      <c r="AU1460" s="236" t="s">
        <v>93</v>
      </c>
      <c r="AV1460" s="12" t="s">
        <v>82</v>
      </c>
      <c r="AW1460" s="12" t="s">
        <v>36</v>
      </c>
      <c r="AX1460" s="12" t="s">
        <v>73</v>
      </c>
      <c r="AY1460" s="236" t="s">
        <v>492</v>
      </c>
    </row>
    <row r="1461" spans="2:65" s="12" customFormat="1">
      <c r="B1461" s="225"/>
      <c r="C1461" s="226"/>
      <c r="D1461" s="221" t="s">
        <v>513</v>
      </c>
      <c r="E1461" s="248" t="s">
        <v>23</v>
      </c>
      <c r="F1461" s="249" t="s">
        <v>2090</v>
      </c>
      <c r="G1461" s="226"/>
      <c r="H1461" s="250">
        <v>4.3360000000000003</v>
      </c>
      <c r="I1461" s="231"/>
      <c r="J1461" s="226"/>
      <c r="K1461" s="226"/>
      <c r="L1461" s="232"/>
      <c r="M1461" s="233"/>
      <c r="N1461" s="234"/>
      <c r="O1461" s="234"/>
      <c r="P1461" s="234"/>
      <c r="Q1461" s="234"/>
      <c r="R1461" s="234"/>
      <c r="S1461" s="234"/>
      <c r="T1461" s="235"/>
      <c r="AT1461" s="236" t="s">
        <v>513</v>
      </c>
      <c r="AU1461" s="236" t="s">
        <v>93</v>
      </c>
      <c r="AV1461" s="12" t="s">
        <v>82</v>
      </c>
      <c r="AW1461" s="12" t="s">
        <v>36</v>
      </c>
      <c r="AX1461" s="12" t="s">
        <v>73</v>
      </c>
      <c r="AY1461" s="236" t="s">
        <v>492</v>
      </c>
    </row>
    <row r="1462" spans="2:65" s="12" customFormat="1">
      <c r="B1462" s="225"/>
      <c r="C1462" s="226"/>
      <c r="D1462" s="221" t="s">
        <v>513</v>
      </c>
      <c r="E1462" s="248" t="s">
        <v>23</v>
      </c>
      <c r="F1462" s="249" t="s">
        <v>2091</v>
      </c>
      <c r="G1462" s="226"/>
      <c r="H1462" s="250">
        <v>12.66</v>
      </c>
      <c r="I1462" s="231"/>
      <c r="J1462" s="226"/>
      <c r="K1462" s="226"/>
      <c r="L1462" s="232"/>
      <c r="M1462" s="233"/>
      <c r="N1462" s="234"/>
      <c r="O1462" s="234"/>
      <c r="P1462" s="234"/>
      <c r="Q1462" s="234"/>
      <c r="R1462" s="234"/>
      <c r="S1462" s="234"/>
      <c r="T1462" s="235"/>
      <c r="AT1462" s="236" t="s">
        <v>513</v>
      </c>
      <c r="AU1462" s="236" t="s">
        <v>93</v>
      </c>
      <c r="AV1462" s="12" t="s">
        <v>82</v>
      </c>
      <c r="AW1462" s="12" t="s">
        <v>36</v>
      </c>
      <c r="AX1462" s="12" t="s">
        <v>73</v>
      </c>
      <c r="AY1462" s="236" t="s">
        <v>492</v>
      </c>
    </row>
    <row r="1463" spans="2:65" s="14" customFormat="1">
      <c r="B1463" s="251"/>
      <c r="C1463" s="252"/>
      <c r="D1463" s="227" t="s">
        <v>513</v>
      </c>
      <c r="E1463" s="253" t="s">
        <v>23</v>
      </c>
      <c r="F1463" s="254" t="s">
        <v>560</v>
      </c>
      <c r="G1463" s="252"/>
      <c r="H1463" s="255">
        <v>35.719000000000001</v>
      </c>
      <c r="I1463" s="256"/>
      <c r="J1463" s="252"/>
      <c r="K1463" s="252"/>
      <c r="L1463" s="257"/>
      <c r="M1463" s="258"/>
      <c r="N1463" s="259"/>
      <c r="O1463" s="259"/>
      <c r="P1463" s="259"/>
      <c r="Q1463" s="259"/>
      <c r="R1463" s="259"/>
      <c r="S1463" s="259"/>
      <c r="T1463" s="260"/>
      <c r="AT1463" s="261" t="s">
        <v>513</v>
      </c>
      <c r="AU1463" s="261" t="s">
        <v>93</v>
      </c>
      <c r="AV1463" s="14" t="s">
        <v>502</v>
      </c>
      <c r="AW1463" s="14" t="s">
        <v>36</v>
      </c>
      <c r="AX1463" s="14" t="s">
        <v>80</v>
      </c>
      <c r="AY1463" s="261" t="s">
        <v>492</v>
      </c>
    </row>
    <row r="1464" spans="2:65" s="1" customFormat="1" ht="25.5" customHeight="1">
      <c r="B1464" s="42"/>
      <c r="C1464" s="209" t="s">
        <v>2092</v>
      </c>
      <c r="D1464" s="209" t="s">
        <v>498</v>
      </c>
      <c r="E1464" s="210" t="s">
        <v>2093</v>
      </c>
      <c r="F1464" s="211" t="s">
        <v>2094</v>
      </c>
      <c r="G1464" s="212" t="s">
        <v>1025</v>
      </c>
      <c r="H1464" s="213">
        <v>50</v>
      </c>
      <c r="I1464" s="214"/>
      <c r="J1464" s="215">
        <f>ROUND(I1464*H1464,2)</f>
        <v>0</v>
      </c>
      <c r="K1464" s="211" t="s">
        <v>23</v>
      </c>
      <c r="L1464" s="62"/>
      <c r="M1464" s="216" t="s">
        <v>23</v>
      </c>
      <c r="N1464" s="217" t="s">
        <v>44</v>
      </c>
      <c r="O1464" s="43"/>
      <c r="P1464" s="218">
        <f>O1464*H1464</f>
        <v>0</v>
      </c>
      <c r="Q1464" s="218">
        <v>2.6800000000000001E-3</v>
      </c>
      <c r="R1464" s="218">
        <f>Q1464*H1464</f>
        <v>0.13400000000000001</v>
      </c>
      <c r="S1464" s="218">
        <v>0</v>
      </c>
      <c r="T1464" s="219">
        <f>S1464*H1464</f>
        <v>0</v>
      </c>
      <c r="AR1464" s="25" t="s">
        <v>502</v>
      </c>
      <c r="AT1464" s="25" t="s">
        <v>498</v>
      </c>
      <c r="AU1464" s="25" t="s">
        <v>93</v>
      </c>
      <c r="AY1464" s="25" t="s">
        <v>492</v>
      </c>
      <c r="BE1464" s="220">
        <f>IF(N1464="základní",J1464,0)</f>
        <v>0</v>
      </c>
      <c r="BF1464" s="220">
        <f>IF(N1464="snížená",J1464,0)</f>
        <v>0</v>
      </c>
      <c r="BG1464" s="220">
        <f>IF(N1464="zákl. přenesená",J1464,0)</f>
        <v>0</v>
      </c>
      <c r="BH1464" s="220">
        <f>IF(N1464="sníž. přenesená",J1464,0)</f>
        <v>0</v>
      </c>
      <c r="BI1464" s="220">
        <f>IF(N1464="nulová",J1464,0)</f>
        <v>0</v>
      </c>
      <c r="BJ1464" s="25" t="s">
        <v>80</v>
      </c>
      <c r="BK1464" s="220">
        <f>ROUND(I1464*H1464,2)</f>
        <v>0</v>
      </c>
      <c r="BL1464" s="25" t="s">
        <v>502</v>
      </c>
      <c r="BM1464" s="25" t="s">
        <v>2095</v>
      </c>
    </row>
    <row r="1465" spans="2:65" s="1" customFormat="1" ht="24">
      <c r="B1465" s="42"/>
      <c r="C1465" s="64"/>
      <c r="D1465" s="227" t="s">
        <v>506</v>
      </c>
      <c r="E1465" s="64"/>
      <c r="F1465" s="274" t="s">
        <v>2094</v>
      </c>
      <c r="G1465" s="64"/>
      <c r="H1465" s="64"/>
      <c r="I1465" s="177"/>
      <c r="J1465" s="64"/>
      <c r="K1465" s="64"/>
      <c r="L1465" s="62"/>
      <c r="M1465" s="223"/>
      <c r="N1465" s="43"/>
      <c r="O1465" s="43"/>
      <c r="P1465" s="43"/>
      <c r="Q1465" s="43"/>
      <c r="R1465" s="43"/>
      <c r="S1465" s="43"/>
      <c r="T1465" s="79"/>
      <c r="AT1465" s="25" t="s">
        <v>506</v>
      </c>
      <c r="AU1465" s="25" t="s">
        <v>93</v>
      </c>
    </row>
    <row r="1466" spans="2:65" s="1" customFormat="1" ht="25.5" customHeight="1">
      <c r="B1466" s="42"/>
      <c r="C1466" s="209" t="s">
        <v>2096</v>
      </c>
      <c r="D1466" s="209" t="s">
        <v>498</v>
      </c>
      <c r="E1466" s="210" t="s">
        <v>2097</v>
      </c>
      <c r="F1466" s="211" t="s">
        <v>2098</v>
      </c>
      <c r="G1466" s="212" t="s">
        <v>180</v>
      </c>
      <c r="H1466" s="213">
        <v>4779.9530000000004</v>
      </c>
      <c r="I1466" s="214"/>
      <c r="J1466" s="215">
        <f>ROUND(I1466*H1466,2)</f>
        <v>0</v>
      </c>
      <c r="K1466" s="211" t="s">
        <v>23</v>
      </c>
      <c r="L1466" s="62"/>
      <c r="M1466" s="216" t="s">
        <v>23</v>
      </c>
      <c r="N1466" s="217" t="s">
        <v>44</v>
      </c>
      <c r="O1466" s="43"/>
      <c r="P1466" s="218">
        <f>O1466*H1466</f>
        <v>0</v>
      </c>
      <c r="Q1466" s="218">
        <v>0</v>
      </c>
      <c r="R1466" s="218">
        <f>Q1466*H1466</f>
        <v>0</v>
      </c>
      <c r="S1466" s="218">
        <v>0</v>
      </c>
      <c r="T1466" s="219">
        <f>S1466*H1466</f>
        <v>0</v>
      </c>
      <c r="AR1466" s="25" t="s">
        <v>502</v>
      </c>
      <c r="AT1466" s="25" t="s">
        <v>498</v>
      </c>
      <c r="AU1466" s="25" t="s">
        <v>93</v>
      </c>
      <c r="AY1466" s="25" t="s">
        <v>492</v>
      </c>
      <c r="BE1466" s="220">
        <f>IF(N1466="základní",J1466,0)</f>
        <v>0</v>
      </c>
      <c r="BF1466" s="220">
        <f>IF(N1466="snížená",J1466,0)</f>
        <v>0</v>
      </c>
      <c r="BG1466" s="220">
        <f>IF(N1466="zákl. přenesená",J1466,0)</f>
        <v>0</v>
      </c>
      <c r="BH1466" s="220">
        <f>IF(N1466="sníž. přenesená",J1466,0)</f>
        <v>0</v>
      </c>
      <c r="BI1466" s="220">
        <f>IF(N1466="nulová",J1466,0)</f>
        <v>0</v>
      </c>
      <c r="BJ1466" s="25" t="s">
        <v>80</v>
      </c>
      <c r="BK1466" s="220">
        <f>ROUND(I1466*H1466,2)</f>
        <v>0</v>
      </c>
      <c r="BL1466" s="25" t="s">
        <v>502</v>
      </c>
      <c r="BM1466" s="25" t="s">
        <v>2099</v>
      </c>
    </row>
    <row r="1467" spans="2:65" s="1" customFormat="1" ht="24">
      <c r="B1467" s="42"/>
      <c r="C1467" s="64"/>
      <c r="D1467" s="221" t="s">
        <v>506</v>
      </c>
      <c r="E1467" s="64"/>
      <c r="F1467" s="222" t="s">
        <v>2098</v>
      </c>
      <c r="G1467" s="64"/>
      <c r="H1467" s="64"/>
      <c r="I1467" s="177"/>
      <c r="J1467" s="64"/>
      <c r="K1467" s="64"/>
      <c r="L1467" s="62"/>
      <c r="M1467" s="223"/>
      <c r="N1467" s="43"/>
      <c r="O1467" s="43"/>
      <c r="P1467" s="43"/>
      <c r="Q1467" s="43"/>
      <c r="R1467" s="43"/>
      <c r="S1467" s="43"/>
      <c r="T1467" s="79"/>
      <c r="AT1467" s="25" t="s">
        <v>506</v>
      </c>
      <c r="AU1467" s="25" t="s">
        <v>93</v>
      </c>
    </row>
    <row r="1468" spans="2:65" s="12" customFormat="1">
      <c r="B1468" s="225"/>
      <c r="C1468" s="226"/>
      <c r="D1468" s="227" t="s">
        <v>513</v>
      </c>
      <c r="E1468" s="228" t="s">
        <v>23</v>
      </c>
      <c r="F1468" s="229" t="s">
        <v>2100</v>
      </c>
      <c r="G1468" s="226"/>
      <c r="H1468" s="230">
        <v>4779.9530000000004</v>
      </c>
      <c r="I1468" s="231"/>
      <c r="J1468" s="226"/>
      <c r="K1468" s="226"/>
      <c r="L1468" s="232"/>
      <c r="M1468" s="233"/>
      <c r="N1468" s="234"/>
      <c r="O1468" s="234"/>
      <c r="P1468" s="234"/>
      <c r="Q1468" s="234"/>
      <c r="R1468" s="234"/>
      <c r="S1468" s="234"/>
      <c r="T1468" s="235"/>
      <c r="AT1468" s="236" t="s">
        <v>513</v>
      </c>
      <c r="AU1468" s="236" t="s">
        <v>93</v>
      </c>
      <c r="AV1468" s="12" t="s">
        <v>82</v>
      </c>
      <c r="AW1468" s="12" t="s">
        <v>36</v>
      </c>
      <c r="AX1468" s="12" t="s">
        <v>80</v>
      </c>
      <c r="AY1468" s="236" t="s">
        <v>492</v>
      </c>
    </row>
    <row r="1469" spans="2:65" s="1" customFormat="1" ht="16.5" customHeight="1">
      <c r="B1469" s="42"/>
      <c r="C1469" s="209" t="s">
        <v>2101</v>
      </c>
      <c r="D1469" s="209" t="s">
        <v>498</v>
      </c>
      <c r="E1469" s="210" t="s">
        <v>2102</v>
      </c>
      <c r="F1469" s="211" t="s">
        <v>2103</v>
      </c>
      <c r="G1469" s="212" t="s">
        <v>180</v>
      </c>
      <c r="H1469" s="213">
        <v>5848.567</v>
      </c>
      <c r="I1469" s="214"/>
      <c r="J1469" s="215">
        <f>ROUND(I1469*H1469,2)</f>
        <v>0</v>
      </c>
      <c r="K1469" s="211" t="s">
        <v>501</v>
      </c>
      <c r="L1469" s="62"/>
      <c r="M1469" s="216" t="s">
        <v>23</v>
      </c>
      <c r="N1469" s="217" t="s">
        <v>44</v>
      </c>
      <c r="O1469" s="43"/>
      <c r="P1469" s="218">
        <f>O1469*H1469</f>
        <v>0</v>
      </c>
      <c r="Q1469" s="218">
        <v>2.0480000000000002E-2</v>
      </c>
      <c r="R1469" s="218">
        <f>Q1469*H1469</f>
        <v>119.77865216000001</v>
      </c>
      <c r="S1469" s="218">
        <v>0</v>
      </c>
      <c r="T1469" s="219">
        <f>S1469*H1469</f>
        <v>0</v>
      </c>
      <c r="AR1469" s="25" t="s">
        <v>502</v>
      </c>
      <c r="AT1469" s="25" t="s">
        <v>498</v>
      </c>
      <c r="AU1469" s="25" t="s">
        <v>93</v>
      </c>
      <c r="AY1469" s="25" t="s">
        <v>492</v>
      </c>
      <c r="BE1469" s="220">
        <f>IF(N1469="základní",J1469,0)</f>
        <v>0</v>
      </c>
      <c r="BF1469" s="220">
        <f>IF(N1469="snížená",J1469,0)</f>
        <v>0</v>
      </c>
      <c r="BG1469" s="220">
        <f>IF(N1469="zákl. přenesená",J1469,0)</f>
        <v>0</v>
      </c>
      <c r="BH1469" s="220">
        <f>IF(N1469="sníž. přenesená",J1469,0)</f>
        <v>0</v>
      </c>
      <c r="BI1469" s="220">
        <f>IF(N1469="nulová",J1469,0)</f>
        <v>0</v>
      </c>
      <c r="BJ1469" s="25" t="s">
        <v>80</v>
      </c>
      <c r="BK1469" s="220">
        <f>ROUND(I1469*H1469,2)</f>
        <v>0</v>
      </c>
      <c r="BL1469" s="25" t="s">
        <v>502</v>
      </c>
      <c r="BM1469" s="25" t="s">
        <v>2104</v>
      </c>
    </row>
    <row r="1470" spans="2:65" s="1" customFormat="1" ht="24">
      <c r="B1470" s="42"/>
      <c r="C1470" s="64"/>
      <c r="D1470" s="221" t="s">
        <v>506</v>
      </c>
      <c r="E1470" s="64"/>
      <c r="F1470" s="222" t="s">
        <v>2105</v>
      </c>
      <c r="G1470" s="64"/>
      <c r="H1470" s="64"/>
      <c r="I1470" s="177"/>
      <c r="J1470" s="64"/>
      <c r="K1470" s="64"/>
      <c r="L1470" s="62"/>
      <c r="M1470" s="223"/>
      <c r="N1470" s="43"/>
      <c r="O1470" s="43"/>
      <c r="P1470" s="43"/>
      <c r="Q1470" s="43"/>
      <c r="R1470" s="43"/>
      <c r="S1470" s="43"/>
      <c r="T1470" s="79"/>
      <c r="AT1470" s="25" t="s">
        <v>506</v>
      </c>
      <c r="AU1470" s="25" t="s">
        <v>93</v>
      </c>
    </row>
    <row r="1471" spans="2:65" s="1" customFormat="1" ht="120">
      <c r="B1471" s="42"/>
      <c r="C1471" s="64"/>
      <c r="D1471" s="221" t="s">
        <v>509</v>
      </c>
      <c r="E1471" s="64"/>
      <c r="F1471" s="224" t="s">
        <v>2106</v>
      </c>
      <c r="G1471" s="64"/>
      <c r="H1471" s="64"/>
      <c r="I1471" s="177"/>
      <c r="J1471" s="64"/>
      <c r="K1471" s="64"/>
      <c r="L1471" s="62"/>
      <c r="M1471" s="223"/>
      <c r="N1471" s="43"/>
      <c r="O1471" s="43"/>
      <c r="P1471" s="43"/>
      <c r="Q1471" s="43"/>
      <c r="R1471" s="43"/>
      <c r="S1471" s="43"/>
      <c r="T1471" s="79"/>
      <c r="AT1471" s="25" t="s">
        <v>509</v>
      </c>
      <c r="AU1471" s="25" t="s">
        <v>93</v>
      </c>
    </row>
    <row r="1472" spans="2:65" s="12" customFormat="1">
      <c r="B1472" s="225"/>
      <c r="C1472" s="226"/>
      <c r="D1472" s="221" t="s">
        <v>513</v>
      </c>
      <c r="E1472" s="248" t="s">
        <v>23</v>
      </c>
      <c r="F1472" s="249" t="s">
        <v>2107</v>
      </c>
      <c r="G1472" s="226"/>
      <c r="H1472" s="250">
        <v>1419.338</v>
      </c>
      <c r="I1472" s="231"/>
      <c r="J1472" s="226"/>
      <c r="K1472" s="226"/>
      <c r="L1472" s="232"/>
      <c r="M1472" s="233"/>
      <c r="N1472" s="234"/>
      <c r="O1472" s="234"/>
      <c r="P1472" s="234"/>
      <c r="Q1472" s="234"/>
      <c r="R1472" s="234"/>
      <c r="S1472" s="234"/>
      <c r="T1472" s="235"/>
      <c r="AT1472" s="236" t="s">
        <v>513</v>
      </c>
      <c r="AU1472" s="236" t="s">
        <v>93</v>
      </c>
      <c r="AV1472" s="12" t="s">
        <v>82</v>
      </c>
      <c r="AW1472" s="12" t="s">
        <v>36</v>
      </c>
      <c r="AX1472" s="12" t="s">
        <v>73</v>
      </c>
      <c r="AY1472" s="236" t="s">
        <v>492</v>
      </c>
    </row>
    <row r="1473" spans="2:51" s="12" customFormat="1">
      <c r="B1473" s="225"/>
      <c r="C1473" s="226"/>
      <c r="D1473" s="221" t="s">
        <v>513</v>
      </c>
      <c r="E1473" s="248" t="s">
        <v>23</v>
      </c>
      <c r="F1473" s="249" t="s">
        <v>1797</v>
      </c>
      <c r="G1473" s="226"/>
      <c r="H1473" s="250">
        <v>1223.1279999999999</v>
      </c>
      <c r="I1473" s="231"/>
      <c r="J1473" s="226"/>
      <c r="K1473" s="226"/>
      <c r="L1473" s="232"/>
      <c r="M1473" s="233"/>
      <c r="N1473" s="234"/>
      <c r="O1473" s="234"/>
      <c r="P1473" s="234"/>
      <c r="Q1473" s="234"/>
      <c r="R1473" s="234"/>
      <c r="S1473" s="234"/>
      <c r="T1473" s="235"/>
      <c r="AT1473" s="236" t="s">
        <v>513</v>
      </c>
      <c r="AU1473" s="236" t="s">
        <v>93</v>
      </c>
      <c r="AV1473" s="12" t="s">
        <v>82</v>
      </c>
      <c r="AW1473" s="12" t="s">
        <v>36</v>
      </c>
      <c r="AX1473" s="12" t="s">
        <v>73</v>
      </c>
      <c r="AY1473" s="236" t="s">
        <v>492</v>
      </c>
    </row>
    <row r="1474" spans="2:51" s="12" customFormat="1">
      <c r="B1474" s="225"/>
      <c r="C1474" s="226"/>
      <c r="D1474" s="221" t="s">
        <v>513</v>
      </c>
      <c r="E1474" s="248" t="s">
        <v>23</v>
      </c>
      <c r="F1474" s="249" t="s">
        <v>1798</v>
      </c>
      <c r="G1474" s="226"/>
      <c r="H1474" s="250">
        <v>59.353999999999999</v>
      </c>
      <c r="I1474" s="231"/>
      <c r="J1474" s="226"/>
      <c r="K1474" s="226"/>
      <c r="L1474" s="232"/>
      <c r="M1474" s="233"/>
      <c r="N1474" s="234"/>
      <c r="O1474" s="234"/>
      <c r="P1474" s="234"/>
      <c r="Q1474" s="234"/>
      <c r="R1474" s="234"/>
      <c r="S1474" s="234"/>
      <c r="T1474" s="235"/>
      <c r="AT1474" s="236" t="s">
        <v>513</v>
      </c>
      <c r="AU1474" s="236" t="s">
        <v>93</v>
      </c>
      <c r="AV1474" s="12" t="s">
        <v>82</v>
      </c>
      <c r="AW1474" s="12" t="s">
        <v>36</v>
      </c>
      <c r="AX1474" s="12" t="s">
        <v>73</v>
      </c>
      <c r="AY1474" s="236" t="s">
        <v>492</v>
      </c>
    </row>
    <row r="1475" spans="2:51" s="12" customFormat="1">
      <c r="B1475" s="225"/>
      <c r="C1475" s="226"/>
      <c r="D1475" s="221" t="s">
        <v>513</v>
      </c>
      <c r="E1475" s="248" t="s">
        <v>23</v>
      </c>
      <c r="F1475" s="249" t="s">
        <v>1799</v>
      </c>
      <c r="G1475" s="226"/>
      <c r="H1475" s="250">
        <v>37.963999999999999</v>
      </c>
      <c r="I1475" s="231"/>
      <c r="J1475" s="226"/>
      <c r="K1475" s="226"/>
      <c r="L1475" s="232"/>
      <c r="M1475" s="233"/>
      <c r="N1475" s="234"/>
      <c r="O1475" s="234"/>
      <c r="P1475" s="234"/>
      <c r="Q1475" s="234"/>
      <c r="R1475" s="234"/>
      <c r="S1475" s="234"/>
      <c r="T1475" s="235"/>
      <c r="AT1475" s="236" t="s">
        <v>513</v>
      </c>
      <c r="AU1475" s="236" t="s">
        <v>93</v>
      </c>
      <c r="AV1475" s="12" t="s">
        <v>82</v>
      </c>
      <c r="AW1475" s="12" t="s">
        <v>36</v>
      </c>
      <c r="AX1475" s="12" t="s">
        <v>73</v>
      </c>
      <c r="AY1475" s="236" t="s">
        <v>492</v>
      </c>
    </row>
    <row r="1476" spans="2:51" s="12" customFormat="1">
      <c r="B1476" s="225"/>
      <c r="C1476" s="226"/>
      <c r="D1476" s="221" t="s">
        <v>513</v>
      </c>
      <c r="E1476" s="248" t="s">
        <v>23</v>
      </c>
      <c r="F1476" s="249" t="s">
        <v>346</v>
      </c>
      <c r="G1476" s="226"/>
      <c r="H1476" s="250">
        <v>75.927000000000007</v>
      </c>
      <c r="I1476" s="231"/>
      <c r="J1476" s="226"/>
      <c r="K1476" s="226"/>
      <c r="L1476" s="232"/>
      <c r="M1476" s="233"/>
      <c r="N1476" s="234"/>
      <c r="O1476" s="234"/>
      <c r="P1476" s="234"/>
      <c r="Q1476" s="234"/>
      <c r="R1476" s="234"/>
      <c r="S1476" s="234"/>
      <c r="T1476" s="235"/>
      <c r="AT1476" s="236" t="s">
        <v>513</v>
      </c>
      <c r="AU1476" s="236" t="s">
        <v>93</v>
      </c>
      <c r="AV1476" s="12" t="s">
        <v>82</v>
      </c>
      <c r="AW1476" s="12" t="s">
        <v>36</v>
      </c>
      <c r="AX1476" s="12" t="s">
        <v>73</v>
      </c>
      <c r="AY1476" s="236" t="s">
        <v>492</v>
      </c>
    </row>
    <row r="1477" spans="2:51" s="12" customFormat="1">
      <c r="B1477" s="225"/>
      <c r="C1477" s="226"/>
      <c r="D1477" s="221" t="s">
        <v>513</v>
      </c>
      <c r="E1477" s="248" t="s">
        <v>23</v>
      </c>
      <c r="F1477" s="249" t="s">
        <v>1800</v>
      </c>
      <c r="G1477" s="226"/>
      <c r="H1477" s="250">
        <v>805.73900000000003</v>
      </c>
      <c r="I1477" s="231"/>
      <c r="J1477" s="226"/>
      <c r="K1477" s="226"/>
      <c r="L1477" s="232"/>
      <c r="M1477" s="233"/>
      <c r="N1477" s="234"/>
      <c r="O1477" s="234"/>
      <c r="P1477" s="234"/>
      <c r="Q1477" s="234"/>
      <c r="R1477" s="234"/>
      <c r="S1477" s="234"/>
      <c r="T1477" s="235"/>
      <c r="AT1477" s="236" t="s">
        <v>513</v>
      </c>
      <c r="AU1477" s="236" t="s">
        <v>93</v>
      </c>
      <c r="AV1477" s="12" t="s">
        <v>82</v>
      </c>
      <c r="AW1477" s="12" t="s">
        <v>36</v>
      </c>
      <c r="AX1477" s="12" t="s">
        <v>73</v>
      </c>
      <c r="AY1477" s="236" t="s">
        <v>492</v>
      </c>
    </row>
    <row r="1478" spans="2:51" s="12" customFormat="1">
      <c r="B1478" s="225"/>
      <c r="C1478" s="226"/>
      <c r="D1478" s="221" t="s">
        <v>513</v>
      </c>
      <c r="E1478" s="248" t="s">
        <v>23</v>
      </c>
      <c r="F1478" s="249" t="s">
        <v>1801</v>
      </c>
      <c r="G1478" s="226"/>
      <c r="H1478" s="250">
        <v>671.6</v>
      </c>
      <c r="I1478" s="231"/>
      <c r="J1478" s="226"/>
      <c r="K1478" s="226"/>
      <c r="L1478" s="232"/>
      <c r="M1478" s="233"/>
      <c r="N1478" s="234"/>
      <c r="O1478" s="234"/>
      <c r="P1478" s="234"/>
      <c r="Q1478" s="234"/>
      <c r="R1478" s="234"/>
      <c r="S1478" s="234"/>
      <c r="T1478" s="235"/>
      <c r="AT1478" s="236" t="s">
        <v>513</v>
      </c>
      <c r="AU1478" s="236" t="s">
        <v>93</v>
      </c>
      <c r="AV1478" s="12" t="s">
        <v>82</v>
      </c>
      <c r="AW1478" s="12" t="s">
        <v>36</v>
      </c>
      <c r="AX1478" s="12" t="s">
        <v>73</v>
      </c>
      <c r="AY1478" s="236" t="s">
        <v>492</v>
      </c>
    </row>
    <row r="1479" spans="2:51" s="12" customFormat="1">
      <c r="B1479" s="225"/>
      <c r="C1479" s="226"/>
      <c r="D1479" s="221" t="s">
        <v>513</v>
      </c>
      <c r="E1479" s="248" t="s">
        <v>23</v>
      </c>
      <c r="F1479" s="249" t="s">
        <v>1802</v>
      </c>
      <c r="G1479" s="226"/>
      <c r="H1479" s="250">
        <v>66.765000000000001</v>
      </c>
      <c r="I1479" s="231"/>
      <c r="J1479" s="226"/>
      <c r="K1479" s="226"/>
      <c r="L1479" s="232"/>
      <c r="M1479" s="233"/>
      <c r="N1479" s="234"/>
      <c r="O1479" s="234"/>
      <c r="P1479" s="234"/>
      <c r="Q1479" s="234"/>
      <c r="R1479" s="234"/>
      <c r="S1479" s="234"/>
      <c r="T1479" s="235"/>
      <c r="AT1479" s="236" t="s">
        <v>513</v>
      </c>
      <c r="AU1479" s="236" t="s">
        <v>93</v>
      </c>
      <c r="AV1479" s="12" t="s">
        <v>82</v>
      </c>
      <c r="AW1479" s="12" t="s">
        <v>36</v>
      </c>
      <c r="AX1479" s="12" t="s">
        <v>73</v>
      </c>
      <c r="AY1479" s="236" t="s">
        <v>492</v>
      </c>
    </row>
    <row r="1480" spans="2:51" s="12" customFormat="1">
      <c r="B1480" s="225"/>
      <c r="C1480" s="226"/>
      <c r="D1480" s="221" t="s">
        <v>513</v>
      </c>
      <c r="E1480" s="248" t="s">
        <v>23</v>
      </c>
      <c r="F1480" s="249" t="s">
        <v>1803</v>
      </c>
      <c r="G1480" s="226"/>
      <c r="H1480" s="250">
        <v>0.96</v>
      </c>
      <c r="I1480" s="231"/>
      <c r="J1480" s="226"/>
      <c r="K1480" s="226"/>
      <c r="L1480" s="232"/>
      <c r="M1480" s="233"/>
      <c r="N1480" s="234"/>
      <c r="O1480" s="234"/>
      <c r="P1480" s="234"/>
      <c r="Q1480" s="234"/>
      <c r="R1480" s="234"/>
      <c r="S1480" s="234"/>
      <c r="T1480" s="235"/>
      <c r="AT1480" s="236" t="s">
        <v>513</v>
      </c>
      <c r="AU1480" s="236" t="s">
        <v>93</v>
      </c>
      <c r="AV1480" s="12" t="s">
        <v>82</v>
      </c>
      <c r="AW1480" s="12" t="s">
        <v>36</v>
      </c>
      <c r="AX1480" s="12" t="s">
        <v>73</v>
      </c>
      <c r="AY1480" s="236" t="s">
        <v>492</v>
      </c>
    </row>
    <row r="1481" spans="2:51" s="12" customFormat="1">
      <c r="B1481" s="225"/>
      <c r="C1481" s="226"/>
      <c r="D1481" s="221" t="s">
        <v>513</v>
      </c>
      <c r="E1481" s="248" t="s">
        <v>23</v>
      </c>
      <c r="F1481" s="249" t="s">
        <v>1804</v>
      </c>
      <c r="G1481" s="226"/>
      <c r="H1481" s="250">
        <v>5.46</v>
      </c>
      <c r="I1481" s="231"/>
      <c r="J1481" s="226"/>
      <c r="K1481" s="226"/>
      <c r="L1481" s="232"/>
      <c r="M1481" s="233"/>
      <c r="N1481" s="234"/>
      <c r="O1481" s="234"/>
      <c r="P1481" s="234"/>
      <c r="Q1481" s="234"/>
      <c r="R1481" s="234"/>
      <c r="S1481" s="234"/>
      <c r="T1481" s="235"/>
      <c r="AT1481" s="236" t="s">
        <v>513</v>
      </c>
      <c r="AU1481" s="236" t="s">
        <v>93</v>
      </c>
      <c r="AV1481" s="12" t="s">
        <v>82</v>
      </c>
      <c r="AW1481" s="12" t="s">
        <v>36</v>
      </c>
      <c r="AX1481" s="12" t="s">
        <v>73</v>
      </c>
      <c r="AY1481" s="236" t="s">
        <v>492</v>
      </c>
    </row>
    <row r="1482" spans="2:51" s="12" customFormat="1">
      <c r="B1482" s="225"/>
      <c r="C1482" s="226"/>
      <c r="D1482" s="221" t="s">
        <v>513</v>
      </c>
      <c r="E1482" s="248" t="s">
        <v>23</v>
      </c>
      <c r="F1482" s="249" t="s">
        <v>1805</v>
      </c>
      <c r="G1482" s="226"/>
      <c r="H1482" s="250">
        <v>3.4980000000000002</v>
      </c>
      <c r="I1482" s="231"/>
      <c r="J1482" s="226"/>
      <c r="K1482" s="226"/>
      <c r="L1482" s="232"/>
      <c r="M1482" s="233"/>
      <c r="N1482" s="234"/>
      <c r="O1482" s="234"/>
      <c r="P1482" s="234"/>
      <c r="Q1482" s="234"/>
      <c r="R1482" s="234"/>
      <c r="S1482" s="234"/>
      <c r="T1482" s="235"/>
      <c r="AT1482" s="236" t="s">
        <v>513</v>
      </c>
      <c r="AU1482" s="236" t="s">
        <v>93</v>
      </c>
      <c r="AV1482" s="12" t="s">
        <v>82</v>
      </c>
      <c r="AW1482" s="12" t="s">
        <v>36</v>
      </c>
      <c r="AX1482" s="12" t="s">
        <v>73</v>
      </c>
      <c r="AY1482" s="236" t="s">
        <v>492</v>
      </c>
    </row>
    <row r="1483" spans="2:51" s="12" customFormat="1">
      <c r="B1483" s="225"/>
      <c r="C1483" s="226"/>
      <c r="D1483" s="221" t="s">
        <v>513</v>
      </c>
      <c r="E1483" s="248" t="s">
        <v>23</v>
      </c>
      <c r="F1483" s="249" t="s">
        <v>1806</v>
      </c>
      <c r="G1483" s="226"/>
      <c r="H1483" s="250">
        <v>82.254000000000005</v>
      </c>
      <c r="I1483" s="231"/>
      <c r="J1483" s="226"/>
      <c r="K1483" s="226"/>
      <c r="L1483" s="232"/>
      <c r="M1483" s="233"/>
      <c r="N1483" s="234"/>
      <c r="O1483" s="234"/>
      <c r="P1483" s="234"/>
      <c r="Q1483" s="234"/>
      <c r="R1483" s="234"/>
      <c r="S1483" s="234"/>
      <c r="T1483" s="235"/>
      <c r="AT1483" s="236" t="s">
        <v>513</v>
      </c>
      <c r="AU1483" s="236" t="s">
        <v>93</v>
      </c>
      <c r="AV1483" s="12" t="s">
        <v>82</v>
      </c>
      <c r="AW1483" s="12" t="s">
        <v>36</v>
      </c>
      <c r="AX1483" s="12" t="s">
        <v>73</v>
      </c>
      <c r="AY1483" s="236" t="s">
        <v>492</v>
      </c>
    </row>
    <row r="1484" spans="2:51" s="12" customFormat="1">
      <c r="B1484" s="225"/>
      <c r="C1484" s="226"/>
      <c r="D1484" s="221" t="s">
        <v>513</v>
      </c>
      <c r="E1484" s="248" t="s">
        <v>23</v>
      </c>
      <c r="F1484" s="249" t="s">
        <v>1807</v>
      </c>
      <c r="G1484" s="226"/>
      <c r="H1484" s="250">
        <v>105</v>
      </c>
      <c r="I1484" s="231"/>
      <c r="J1484" s="226"/>
      <c r="K1484" s="226"/>
      <c r="L1484" s="232"/>
      <c r="M1484" s="233"/>
      <c r="N1484" s="234"/>
      <c r="O1484" s="234"/>
      <c r="P1484" s="234"/>
      <c r="Q1484" s="234"/>
      <c r="R1484" s="234"/>
      <c r="S1484" s="234"/>
      <c r="T1484" s="235"/>
      <c r="AT1484" s="236" t="s">
        <v>513</v>
      </c>
      <c r="AU1484" s="236" t="s">
        <v>93</v>
      </c>
      <c r="AV1484" s="12" t="s">
        <v>82</v>
      </c>
      <c r="AW1484" s="12" t="s">
        <v>36</v>
      </c>
      <c r="AX1484" s="12" t="s">
        <v>73</v>
      </c>
      <c r="AY1484" s="236" t="s">
        <v>492</v>
      </c>
    </row>
    <row r="1485" spans="2:51" s="12" customFormat="1">
      <c r="B1485" s="225"/>
      <c r="C1485" s="226"/>
      <c r="D1485" s="221" t="s">
        <v>513</v>
      </c>
      <c r="E1485" s="248" t="s">
        <v>23</v>
      </c>
      <c r="F1485" s="249" t="s">
        <v>1808</v>
      </c>
      <c r="G1485" s="226"/>
      <c r="H1485" s="250">
        <v>2.8380000000000001</v>
      </c>
      <c r="I1485" s="231"/>
      <c r="J1485" s="226"/>
      <c r="K1485" s="226"/>
      <c r="L1485" s="232"/>
      <c r="M1485" s="233"/>
      <c r="N1485" s="234"/>
      <c r="O1485" s="234"/>
      <c r="P1485" s="234"/>
      <c r="Q1485" s="234"/>
      <c r="R1485" s="234"/>
      <c r="S1485" s="234"/>
      <c r="T1485" s="235"/>
      <c r="AT1485" s="236" t="s">
        <v>513</v>
      </c>
      <c r="AU1485" s="236" t="s">
        <v>93</v>
      </c>
      <c r="AV1485" s="12" t="s">
        <v>82</v>
      </c>
      <c r="AW1485" s="12" t="s">
        <v>36</v>
      </c>
      <c r="AX1485" s="12" t="s">
        <v>73</v>
      </c>
      <c r="AY1485" s="236" t="s">
        <v>492</v>
      </c>
    </row>
    <row r="1486" spans="2:51" s="12" customFormat="1">
      <c r="B1486" s="225"/>
      <c r="C1486" s="226"/>
      <c r="D1486" s="221" t="s">
        <v>513</v>
      </c>
      <c r="E1486" s="248" t="s">
        <v>23</v>
      </c>
      <c r="F1486" s="249" t="s">
        <v>1809</v>
      </c>
      <c r="G1486" s="226"/>
      <c r="H1486" s="250">
        <v>2.976</v>
      </c>
      <c r="I1486" s="231"/>
      <c r="J1486" s="226"/>
      <c r="K1486" s="226"/>
      <c r="L1486" s="232"/>
      <c r="M1486" s="233"/>
      <c r="N1486" s="234"/>
      <c r="O1486" s="234"/>
      <c r="P1486" s="234"/>
      <c r="Q1486" s="234"/>
      <c r="R1486" s="234"/>
      <c r="S1486" s="234"/>
      <c r="T1486" s="235"/>
      <c r="AT1486" s="236" t="s">
        <v>513</v>
      </c>
      <c r="AU1486" s="236" t="s">
        <v>93</v>
      </c>
      <c r="AV1486" s="12" t="s">
        <v>82</v>
      </c>
      <c r="AW1486" s="12" t="s">
        <v>36</v>
      </c>
      <c r="AX1486" s="12" t="s">
        <v>73</v>
      </c>
      <c r="AY1486" s="236" t="s">
        <v>492</v>
      </c>
    </row>
    <row r="1487" spans="2:51" s="12" customFormat="1">
      <c r="B1487" s="225"/>
      <c r="C1487" s="226"/>
      <c r="D1487" s="221" t="s">
        <v>513</v>
      </c>
      <c r="E1487" s="248" t="s">
        <v>23</v>
      </c>
      <c r="F1487" s="249" t="s">
        <v>1810</v>
      </c>
      <c r="G1487" s="226"/>
      <c r="H1487" s="250">
        <v>43.36</v>
      </c>
      <c r="I1487" s="231"/>
      <c r="J1487" s="226"/>
      <c r="K1487" s="226"/>
      <c r="L1487" s="232"/>
      <c r="M1487" s="233"/>
      <c r="N1487" s="234"/>
      <c r="O1487" s="234"/>
      <c r="P1487" s="234"/>
      <c r="Q1487" s="234"/>
      <c r="R1487" s="234"/>
      <c r="S1487" s="234"/>
      <c r="T1487" s="235"/>
      <c r="AT1487" s="236" t="s">
        <v>513</v>
      </c>
      <c r="AU1487" s="236" t="s">
        <v>93</v>
      </c>
      <c r="AV1487" s="12" t="s">
        <v>82</v>
      </c>
      <c r="AW1487" s="12" t="s">
        <v>36</v>
      </c>
      <c r="AX1487" s="12" t="s">
        <v>73</v>
      </c>
      <c r="AY1487" s="236" t="s">
        <v>492</v>
      </c>
    </row>
    <row r="1488" spans="2:51" s="12" customFormat="1" ht="24">
      <c r="B1488" s="225"/>
      <c r="C1488" s="226"/>
      <c r="D1488" s="221" t="s">
        <v>513</v>
      </c>
      <c r="E1488" s="248" t="s">
        <v>23</v>
      </c>
      <c r="F1488" s="249" t="s">
        <v>1811</v>
      </c>
      <c r="G1488" s="226"/>
      <c r="H1488" s="250">
        <v>415.351</v>
      </c>
      <c r="I1488" s="231"/>
      <c r="J1488" s="226"/>
      <c r="K1488" s="226"/>
      <c r="L1488" s="232"/>
      <c r="M1488" s="233"/>
      <c r="N1488" s="234"/>
      <c r="O1488" s="234"/>
      <c r="P1488" s="234"/>
      <c r="Q1488" s="234"/>
      <c r="R1488" s="234"/>
      <c r="S1488" s="234"/>
      <c r="T1488" s="235"/>
      <c r="AT1488" s="236" t="s">
        <v>513</v>
      </c>
      <c r="AU1488" s="236" t="s">
        <v>93</v>
      </c>
      <c r="AV1488" s="12" t="s">
        <v>82</v>
      </c>
      <c r="AW1488" s="12" t="s">
        <v>36</v>
      </c>
      <c r="AX1488" s="12" t="s">
        <v>73</v>
      </c>
      <c r="AY1488" s="236" t="s">
        <v>492</v>
      </c>
    </row>
    <row r="1489" spans="2:65" s="12" customFormat="1">
      <c r="B1489" s="225"/>
      <c r="C1489" s="226"/>
      <c r="D1489" s="221" t="s">
        <v>513</v>
      </c>
      <c r="E1489" s="248" t="s">
        <v>23</v>
      </c>
      <c r="F1489" s="249" t="s">
        <v>1812</v>
      </c>
      <c r="G1489" s="226"/>
      <c r="H1489" s="250">
        <v>319.51100000000002</v>
      </c>
      <c r="I1489" s="231"/>
      <c r="J1489" s="226"/>
      <c r="K1489" s="226"/>
      <c r="L1489" s="232"/>
      <c r="M1489" s="233"/>
      <c r="N1489" s="234"/>
      <c r="O1489" s="234"/>
      <c r="P1489" s="234"/>
      <c r="Q1489" s="234"/>
      <c r="R1489" s="234"/>
      <c r="S1489" s="234"/>
      <c r="T1489" s="235"/>
      <c r="AT1489" s="236" t="s">
        <v>513</v>
      </c>
      <c r="AU1489" s="236" t="s">
        <v>93</v>
      </c>
      <c r="AV1489" s="12" t="s">
        <v>82</v>
      </c>
      <c r="AW1489" s="12" t="s">
        <v>36</v>
      </c>
      <c r="AX1489" s="12" t="s">
        <v>73</v>
      </c>
      <c r="AY1489" s="236" t="s">
        <v>492</v>
      </c>
    </row>
    <row r="1490" spans="2:65" s="12" customFormat="1">
      <c r="B1490" s="225"/>
      <c r="C1490" s="226"/>
      <c r="D1490" s="221" t="s">
        <v>513</v>
      </c>
      <c r="E1490" s="248" t="s">
        <v>23</v>
      </c>
      <c r="F1490" s="249" t="s">
        <v>1813</v>
      </c>
      <c r="G1490" s="226"/>
      <c r="H1490" s="250">
        <v>216.72800000000001</v>
      </c>
      <c r="I1490" s="231"/>
      <c r="J1490" s="226"/>
      <c r="K1490" s="226"/>
      <c r="L1490" s="232"/>
      <c r="M1490" s="233"/>
      <c r="N1490" s="234"/>
      <c r="O1490" s="234"/>
      <c r="P1490" s="234"/>
      <c r="Q1490" s="234"/>
      <c r="R1490" s="234"/>
      <c r="S1490" s="234"/>
      <c r="T1490" s="235"/>
      <c r="AT1490" s="236" t="s">
        <v>513</v>
      </c>
      <c r="AU1490" s="236" t="s">
        <v>93</v>
      </c>
      <c r="AV1490" s="12" t="s">
        <v>82</v>
      </c>
      <c r="AW1490" s="12" t="s">
        <v>36</v>
      </c>
      <c r="AX1490" s="12" t="s">
        <v>73</v>
      </c>
      <c r="AY1490" s="236" t="s">
        <v>492</v>
      </c>
    </row>
    <row r="1491" spans="2:65" s="12" customFormat="1">
      <c r="B1491" s="225"/>
      <c r="C1491" s="226"/>
      <c r="D1491" s="221" t="s">
        <v>513</v>
      </c>
      <c r="E1491" s="248" t="s">
        <v>23</v>
      </c>
      <c r="F1491" s="249" t="s">
        <v>1814</v>
      </c>
      <c r="G1491" s="226"/>
      <c r="H1491" s="250">
        <v>104.848</v>
      </c>
      <c r="I1491" s="231"/>
      <c r="J1491" s="226"/>
      <c r="K1491" s="226"/>
      <c r="L1491" s="232"/>
      <c r="M1491" s="233"/>
      <c r="N1491" s="234"/>
      <c r="O1491" s="234"/>
      <c r="P1491" s="234"/>
      <c r="Q1491" s="234"/>
      <c r="R1491" s="234"/>
      <c r="S1491" s="234"/>
      <c r="T1491" s="235"/>
      <c r="AT1491" s="236" t="s">
        <v>513</v>
      </c>
      <c r="AU1491" s="236" t="s">
        <v>93</v>
      </c>
      <c r="AV1491" s="12" t="s">
        <v>82</v>
      </c>
      <c r="AW1491" s="12" t="s">
        <v>36</v>
      </c>
      <c r="AX1491" s="12" t="s">
        <v>73</v>
      </c>
      <c r="AY1491" s="236" t="s">
        <v>492</v>
      </c>
    </row>
    <row r="1492" spans="2:65" s="12" customFormat="1">
      <c r="B1492" s="225"/>
      <c r="C1492" s="226"/>
      <c r="D1492" s="221" t="s">
        <v>513</v>
      </c>
      <c r="E1492" s="248" t="s">
        <v>23</v>
      </c>
      <c r="F1492" s="249" t="s">
        <v>1815</v>
      </c>
      <c r="G1492" s="226"/>
      <c r="H1492" s="250">
        <v>45.067999999999998</v>
      </c>
      <c r="I1492" s="231"/>
      <c r="J1492" s="226"/>
      <c r="K1492" s="226"/>
      <c r="L1492" s="232"/>
      <c r="M1492" s="233"/>
      <c r="N1492" s="234"/>
      <c r="O1492" s="234"/>
      <c r="P1492" s="234"/>
      <c r="Q1492" s="234"/>
      <c r="R1492" s="234"/>
      <c r="S1492" s="234"/>
      <c r="T1492" s="235"/>
      <c r="AT1492" s="236" t="s">
        <v>513</v>
      </c>
      <c r="AU1492" s="236" t="s">
        <v>93</v>
      </c>
      <c r="AV1492" s="12" t="s">
        <v>82</v>
      </c>
      <c r="AW1492" s="12" t="s">
        <v>36</v>
      </c>
      <c r="AX1492" s="12" t="s">
        <v>73</v>
      </c>
      <c r="AY1492" s="236" t="s">
        <v>492</v>
      </c>
    </row>
    <row r="1493" spans="2:65" s="12" customFormat="1">
      <c r="B1493" s="225"/>
      <c r="C1493" s="226"/>
      <c r="D1493" s="221" t="s">
        <v>513</v>
      </c>
      <c r="E1493" s="248" t="s">
        <v>23</v>
      </c>
      <c r="F1493" s="249" t="s">
        <v>1816</v>
      </c>
      <c r="G1493" s="226"/>
      <c r="H1493" s="250">
        <v>95.811999999999998</v>
      </c>
      <c r="I1493" s="231"/>
      <c r="J1493" s="226"/>
      <c r="K1493" s="226"/>
      <c r="L1493" s="232"/>
      <c r="M1493" s="233"/>
      <c r="N1493" s="234"/>
      <c r="O1493" s="234"/>
      <c r="P1493" s="234"/>
      <c r="Q1493" s="234"/>
      <c r="R1493" s="234"/>
      <c r="S1493" s="234"/>
      <c r="T1493" s="235"/>
      <c r="AT1493" s="236" t="s">
        <v>513</v>
      </c>
      <c r="AU1493" s="236" t="s">
        <v>93</v>
      </c>
      <c r="AV1493" s="12" t="s">
        <v>82</v>
      </c>
      <c r="AW1493" s="12" t="s">
        <v>36</v>
      </c>
      <c r="AX1493" s="12" t="s">
        <v>73</v>
      </c>
      <c r="AY1493" s="236" t="s">
        <v>492</v>
      </c>
    </row>
    <row r="1494" spans="2:65" s="12" customFormat="1">
      <c r="B1494" s="225"/>
      <c r="C1494" s="226"/>
      <c r="D1494" s="221" t="s">
        <v>513</v>
      </c>
      <c r="E1494" s="248" t="s">
        <v>23</v>
      </c>
      <c r="F1494" s="249" t="s">
        <v>1817</v>
      </c>
      <c r="G1494" s="226"/>
      <c r="H1494" s="250">
        <v>45.088000000000001</v>
      </c>
      <c r="I1494" s="231"/>
      <c r="J1494" s="226"/>
      <c r="K1494" s="226"/>
      <c r="L1494" s="232"/>
      <c r="M1494" s="233"/>
      <c r="N1494" s="234"/>
      <c r="O1494" s="234"/>
      <c r="P1494" s="234"/>
      <c r="Q1494" s="234"/>
      <c r="R1494" s="234"/>
      <c r="S1494" s="234"/>
      <c r="T1494" s="235"/>
      <c r="AT1494" s="236" t="s">
        <v>513</v>
      </c>
      <c r="AU1494" s="236" t="s">
        <v>93</v>
      </c>
      <c r="AV1494" s="12" t="s">
        <v>82</v>
      </c>
      <c r="AW1494" s="12" t="s">
        <v>36</v>
      </c>
      <c r="AX1494" s="12" t="s">
        <v>73</v>
      </c>
      <c r="AY1494" s="236" t="s">
        <v>492</v>
      </c>
    </row>
    <row r="1495" spans="2:65" s="14" customFormat="1">
      <c r="B1495" s="251"/>
      <c r="C1495" s="252"/>
      <c r="D1495" s="227" t="s">
        <v>513</v>
      </c>
      <c r="E1495" s="253" t="s">
        <v>23</v>
      </c>
      <c r="F1495" s="254" t="s">
        <v>560</v>
      </c>
      <c r="G1495" s="252"/>
      <c r="H1495" s="255">
        <v>5848.567</v>
      </c>
      <c r="I1495" s="256"/>
      <c r="J1495" s="252"/>
      <c r="K1495" s="252"/>
      <c r="L1495" s="257"/>
      <c r="M1495" s="258"/>
      <c r="N1495" s="259"/>
      <c r="O1495" s="259"/>
      <c r="P1495" s="259"/>
      <c r="Q1495" s="259"/>
      <c r="R1495" s="259"/>
      <c r="S1495" s="259"/>
      <c r="T1495" s="260"/>
      <c r="AT1495" s="261" t="s">
        <v>513</v>
      </c>
      <c r="AU1495" s="261" t="s">
        <v>93</v>
      </c>
      <c r="AV1495" s="14" t="s">
        <v>502</v>
      </c>
      <c r="AW1495" s="14" t="s">
        <v>36</v>
      </c>
      <c r="AX1495" s="14" t="s">
        <v>80</v>
      </c>
      <c r="AY1495" s="261" t="s">
        <v>492</v>
      </c>
    </row>
    <row r="1496" spans="2:65" s="1" customFormat="1" ht="25.5" customHeight="1">
      <c r="B1496" s="42"/>
      <c r="C1496" s="209" t="s">
        <v>2108</v>
      </c>
      <c r="D1496" s="209" t="s">
        <v>498</v>
      </c>
      <c r="E1496" s="210" t="s">
        <v>2109</v>
      </c>
      <c r="F1496" s="211" t="s">
        <v>2110</v>
      </c>
      <c r="G1496" s="212" t="s">
        <v>180</v>
      </c>
      <c r="H1496" s="213">
        <v>5848.567</v>
      </c>
      <c r="I1496" s="214"/>
      <c r="J1496" s="215">
        <f>ROUND(I1496*H1496,2)</f>
        <v>0</v>
      </c>
      <c r="K1496" s="211" t="s">
        <v>501</v>
      </c>
      <c r="L1496" s="62"/>
      <c r="M1496" s="216" t="s">
        <v>23</v>
      </c>
      <c r="N1496" s="217" t="s">
        <v>44</v>
      </c>
      <c r="O1496" s="43"/>
      <c r="P1496" s="218">
        <f>O1496*H1496</f>
        <v>0</v>
      </c>
      <c r="Q1496" s="218">
        <v>7.9000000000000008E-3</v>
      </c>
      <c r="R1496" s="218">
        <f>Q1496*H1496</f>
        <v>46.203679300000005</v>
      </c>
      <c r="S1496" s="218">
        <v>0</v>
      </c>
      <c r="T1496" s="219">
        <f>S1496*H1496</f>
        <v>0</v>
      </c>
      <c r="AR1496" s="25" t="s">
        <v>502</v>
      </c>
      <c r="AT1496" s="25" t="s">
        <v>498</v>
      </c>
      <c r="AU1496" s="25" t="s">
        <v>93</v>
      </c>
      <c r="AY1496" s="25" t="s">
        <v>492</v>
      </c>
      <c r="BE1496" s="220">
        <f>IF(N1496="základní",J1496,0)</f>
        <v>0</v>
      </c>
      <c r="BF1496" s="220">
        <f>IF(N1496="snížená",J1496,0)</f>
        <v>0</v>
      </c>
      <c r="BG1496" s="220">
        <f>IF(N1496="zákl. přenesená",J1496,0)</f>
        <v>0</v>
      </c>
      <c r="BH1496" s="220">
        <f>IF(N1496="sníž. přenesená",J1496,0)</f>
        <v>0</v>
      </c>
      <c r="BI1496" s="220">
        <f>IF(N1496="nulová",J1496,0)</f>
        <v>0</v>
      </c>
      <c r="BJ1496" s="25" t="s">
        <v>80</v>
      </c>
      <c r="BK1496" s="220">
        <f>ROUND(I1496*H1496,2)</f>
        <v>0</v>
      </c>
      <c r="BL1496" s="25" t="s">
        <v>502</v>
      </c>
      <c r="BM1496" s="25" t="s">
        <v>2111</v>
      </c>
    </row>
    <row r="1497" spans="2:65" s="1" customFormat="1" ht="36">
      <c r="B1497" s="42"/>
      <c r="C1497" s="64"/>
      <c r="D1497" s="221" t="s">
        <v>506</v>
      </c>
      <c r="E1497" s="64"/>
      <c r="F1497" s="222" t="s">
        <v>2112</v>
      </c>
      <c r="G1497" s="64"/>
      <c r="H1497" s="64"/>
      <c r="I1497" s="177"/>
      <c r="J1497" s="64"/>
      <c r="K1497" s="64"/>
      <c r="L1497" s="62"/>
      <c r="M1497" s="223"/>
      <c r="N1497" s="43"/>
      <c r="O1497" s="43"/>
      <c r="P1497" s="43"/>
      <c r="Q1497" s="43"/>
      <c r="R1497" s="43"/>
      <c r="S1497" s="43"/>
      <c r="T1497" s="79"/>
      <c r="AT1497" s="25" t="s">
        <v>506</v>
      </c>
      <c r="AU1497" s="25" t="s">
        <v>93</v>
      </c>
    </row>
    <row r="1498" spans="2:65" s="1" customFormat="1" ht="120">
      <c r="B1498" s="42"/>
      <c r="C1498" s="64"/>
      <c r="D1498" s="227" t="s">
        <v>509</v>
      </c>
      <c r="E1498" s="64"/>
      <c r="F1498" s="273" t="s">
        <v>2106</v>
      </c>
      <c r="G1498" s="64"/>
      <c r="H1498" s="64"/>
      <c r="I1498" s="177"/>
      <c r="J1498" s="64"/>
      <c r="K1498" s="64"/>
      <c r="L1498" s="62"/>
      <c r="M1498" s="223"/>
      <c r="N1498" s="43"/>
      <c r="O1498" s="43"/>
      <c r="P1498" s="43"/>
      <c r="Q1498" s="43"/>
      <c r="R1498" s="43"/>
      <c r="S1498" s="43"/>
      <c r="T1498" s="79"/>
      <c r="AT1498" s="25" t="s">
        <v>509</v>
      </c>
      <c r="AU1498" s="25" t="s">
        <v>93</v>
      </c>
    </row>
    <row r="1499" spans="2:65" s="1" customFormat="1" ht="25.5" customHeight="1">
      <c r="B1499" s="42"/>
      <c r="C1499" s="209" t="s">
        <v>2113</v>
      </c>
      <c r="D1499" s="209" t="s">
        <v>498</v>
      </c>
      <c r="E1499" s="210" t="s">
        <v>2114</v>
      </c>
      <c r="F1499" s="211" t="s">
        <v>2115</v>
      </c>
      <c r="G1499" s="212" t="s">
        <v>180</v>
      </c>
      <c r="H1499" s="213">
        <v>1020</v>
      </c>
      <c r="I1499" s="214"/>
      <c r="J1499" s="215">
        <f>ROUND(I1499*H1499,2)</f>
        <v>0</v>
      </c>
      <c r="K1499" s="211" t="s">
        <v>23</v>
      </c>
      <c r="L1499" s="62"/>
      <c r="M1499" s="216" t="s">
        <v>23</v>
      </c>
      <c r="N1499" s="217" t="s">
        <v>44</v>
      </c>
      <c r="O1499" s="43"/>
      <c r="P1499" s="218">
        <f>O1499*H1499</f>
        <v>0</v>
      </c>
      <c r="Q1499" s="218">
        <v>1.474E-2</v>
      </c>
      <c r="R1499" s="218">
        <f>Q1499*H1499</f>
        <v>15.034799999999999</v>
      </c>
      <c r="S1499" s="218">
        <v>0</v>
      </c>
      <c r="T1499" s="219">
        <f>S1499*H1499</f>
        <v>0</v>
      </c>
      <c r="AR1499" s="25" t="s">
        <v>502</v>
      </c>
      <c r="AT1499" s="25" t="s">
        <v>498</v>
      </c>
      <c r="AU1499" s="25" t="s">
        <v>93</v>
      </c>
      <c r="AY1499" s="25" t="s">
        <v>492</v>
      </c>
      <c r="BE1499" s="220">
        <f>IF(N1499="základní",J1499,0)</f>
        <v>0</v>
      </c>
      <c r="BF1499" s="220">
        <f>IF(N1499="snížená",J1499,0)</f>
        <v>0</v>
      </c>
      <c r="BG1499" s="220">
        <f>IF(N1499="zákl. přenesená",J1499,0)</f>
        <v>0</v>
      </c>
      <c r="BH1499" s="220">
        <f>IF(N1499="sníž. přenesená",J1499,0)</f>
        <v>0</v>
      </c>
      <c r="BI1499" s="220">
        <f>IF(N1499="nulová",J1499,0)</f>
        <v>0</v>
      </c>
      <c r="BJ1499" s="25" t="s">
        <v>80</v>
      </c>
      <c r="BK1499" s="220">
        <f>ROUND(I1499*H1499,2)</f>
        <v>0</v>
      </c>
      <c r="BL1499" s="25" t="s">
        <v>502</v>
      </c>
      <c r="BM1499" s="25" t="s">
        <v>2116</v>
      </c>
    </row>
    <row r="1500" spans="2:65" s="1" customFormat="1">
      <c r="B1500" s="42"/>
      <c r="C1500" s="64"/>
      <c r="D1500" s="221" t="s">
        <v>506</v>
      </c>
      <c r="E1500" s="64"/>
      <c r="F1500" s="222" t="s">
        <v>2117</v>
      </c>
      <c r="G1500" s="64"/>
      <c r="H1500" s="64"/>
      <c r="I1500" s="177"/>
      <c r="J1500" s="64"/>
      <c r="K1500" s="64"/>
      <c r="L1500" s="62"/>
      <c r="M1500" s="223"/>
      <c r="N1500" s="43"/>
      <c r="O1500" s="43"/>
      <c r="P1500" s="43"/>
      <c r="Q1500" s="43"/>
      <c r="R1500" s="43"/>
      <c r="S1500" s="43"/>
      <c r="T1500" s="79"/>
      <c r="AT1500" s="25" t="s">
        <v>506</v>
      </c>
      <c r="AU1500" s="25" t="s">
        <v>93</v>
      </c>
    </row>
    <row r="1501" spans="2:65" s="1" customFormat="1" ht="96">
      <c r="B1501" s="42"/>
      <c r="C1501" s="64"/>
      <c r="D1501" s="227" t="s">
        <v>509</v>
      </c>
      <c r="E1501" s="64"/>
      <c r="F1501" s="273" t="s">
        <v>2118</v>
      </c>
      <c r="G1501" s="64"/>
      <c r="H1501" s="64"/>
      <c r="I1501" s="177"/>
      <c r="J1501" s="64"/>
      <c r="K1501" s="64"/>
      <c r="L1501" s="62"/>
      <c r="M1501" s="223"/>
      <c r="N1501" s="43"/>
      <c r="O1501" s="43"/>
      <c r="P1501" s="43"/>
      <c r="Q1501" s="43"/>
      <c r="R1501" s="43"/>
      <c r="S1501" s="43"/>
      <c r="T1501" s="79"/>
      <c r="AT1501" s="25" t="s">
        <v>509</v>
      </c>
      <c r="AU1501" s="25" t="s">
        <v>93</v>
      </c>
    </row>
    <row r="1502" spans="2:65" s="1" customFormat="1" ht="16.5" customHeight="1">
      <c r="B1502" s="42"/>
      <c r="C1502" s="278" t="s">
        <v>2119</v>
      </c>
      <c r="D1502" s="278" t="s">
        <v>1110</v>
      </c>
      <c r="E1502" s="279" t="s">
        <v>2120</v>
      </c>
      <c r="F1502" s="280" t="s">
        <v>2121</v>
      </c>
      <c r="G1502" s="281" t="s">
        <v>180</v>
      </c>
      <c r="H1502" s="282">
        <v>924</v>
      </c>
      <c r="I1502" s="283"/>
      <c r="J1502" s="284">
        <f>ROUND(I1502*H1502,2)</f>
        <v>0</v>
      </c>
      <c r="K1502" s="280" t="s">
        <v>23</v>
      </c>
      <c r="L1502" s="285"/>
      <c r="M1502" s="286" t="s">
        <v>23</v>
      </c>
      <c r="N1502" s="287" t="s">
        <v>44</v>
      </c>
      <c r="O1502" s="43"/>
      <c r="P1502" s="218">
        <f>O1502*H1502</f>
        <v>0</v>
      </c>
      <c r="Q1502" s="218">
        <v>0</v>
      </c>
      <c r="R1502" s="218">
        <f>Q1502*H1502</f>
        <v>0</v>
      </c>
      <c r="S1502" s="218">
        <v>0</v>
      </c>
      <c r="T1502" s="219">
        <f>S1502*H1502</f>
        <v>0</v>
      </c>
      <c r="AR1502" s="25" t="s">
        <v>604</v>
      </c>
      <c r="AT1502" s="25" t="s">
        <v>1110</v>
      </c>
      <c r="AU1502" s="25" t="s">
        <v>93</v>
      </c>
      <c r="AY1502" s="25" t="s">
        <v>492</v>
      </c>
      <c r="BE1502" s="220">
        <f>IF(N1502="základní",J1502,0)</f>
        <v>0</v>
      </c>
      <c r="BF1502" s="220">
        <f>IF(N1502="snížená",J1502,0)</f>
        <v>0</v>
      </c>
      <c r="BG1502" s="220">
        <f>IF(N1502="zákl. přenesená",J1502,0)</f>
        <v>0</v>
      </c>
      <c r="BH1502" s="220">
        <f>IF(N1502="sníž. přenesená",J1502,0)</f>
        <v>0</v>
      </c>
      <c r="BI1502" s="220">
        <f>IF(N1502="nulová",J1502,0)</f>
        <v>0</v>
      </c>
      <c r="BJ1502" s="25" t="s">
        <v>80</v>
      </c>
      <c r="BK1502" s="220">
        <f>ROUND(I1502*H1502,2)</f>
        <v>0</v>
      </c>
      <c r="BL1502" s="25" t="s">
        <v>502</v>
      </c>
      <c r="BM1502" s="25" t="s">
        <v>2122</v>
      </c>
    </row>
    <row r="1503" spans="2:65" s="1" customFormat="1">
      <c r="B1503" s="42"/>
      <c r="C1503" s="64"/>
      <c r="D1503" s="221" t="s">
        <v>506</v>
      </c>
      <c r="E1503" s="64"/>
      <c r="F1503" s="222" t="s">
        <v>2121</v>
      </c>
      <c r="G1503" s="64"/>
      <c r="H1503" s="64"/>
      <c r="I1503" s="177"/>
      <c r="J1503" s="64"/>
      <c r="K1503" s="64"/>
      <c r="L1503" s="62"/>
      <c r="M1503" s="223"/>
      <c r="N1503" s="43"/>
      <c r="O1503" s="43"/>
      <c r="P1503" s="43"/>
      <c r="Q1503" s="43"/>
      <c r="R1503" s="43"/>
      <c r="S1503" s="43"/>
      <c r="T1503" s="79"/>
      <c r="AT1503" s="25" t="s">
        <v>506</v>
      </c>
      <c r="AU1503" s="25" t="s">
        <v>93</v>
      </c>
    </row>
    <row r="1504" spans="2:65" s="12" customFormat="1">
      <c r="B1504" s="225"/>
      <c r="C1504" s="226"/>
      <c r="D1504" s="221" t="s">
        <v>513</v>
      </c>
      <c r="E1504" s="248" t="s">
        <v>23</v>
      </c>
      <c r="F1504" s="249" t="s">
        <v>2123</v>
      </c>
      <c r="G1504" s="226"/>
      <c r="H1504" s="250">
        <v>924.01199999999994</v>
      </c>
      <c r="I1504" s="231"/>
      <c r="J1504" s="226"/>
      <c r="K1504" s="226"/>
      <c r="L1504" s="232"/>
      <c r="M1504" s="233"/>
      <c r="N1504" s="234"/>
      <c r="O1504" s="234"/>
      <c r="P1504" s="234"/>
      <c r="Q1504" s="234"/>
      <c r="R1504" s="234"/>
      <c r="S1504" s="234"/>
      <c r="T1504" s="235"/>
      <c r="AT1504" s="236" t="s">
        <v>513</v>
      </c>
      <c r="AU1504" s="236" t="s">
        <v>93</v>
      </c>
      <c r="AV1504" s="12" t="s">
        <v>82</v>
      </c>
      <c r="AW1504" s="12" t="s">
        <v>36</v>
      </c>
      <c r="AX1504" s="12" t="s">
        <v>73</v>
      </c>
      <c r="AY1504" s="236" t="s">
        <v>492</v>
      </c>
    </row>
    <row r="1505" spans="2:65" s="15" customFormat="1">
      <c r="B1505" s="262"/>
      <c r="C1505" s="263"/>
      <c r="D1505" s="221" t="s">
        <v>513</v>
      </c>
      <c r="E1505" s="264" t="s">
        <v>23</v>
      </c>
      <c r="F1505" s="265" t="s">
        <v>690</v>
      </c>
      <c r="G1505" s="263"/>
      <c r="H1505" s="266">
        <v>924.01199999999994</v>
      </c>
      <c r="I1505" s="267"/>
      <c r="J1505" s="263"/>
      <c r="K1505" s="263"/>
      <c r="L1505" s="268"/>
      <c r="M1505" s="269"/>
      <c r="N1505" s="270"/>
      <c r="O1505" s="270"/>
      <c r="P1505" s="270"/>
      <c r="Q1505" s="270"/>
      <c r="R1505" s="270"/>
      <c r="S1505" s="270"/>
      <c r="T1505" s="271"/>
      <c r="AT1505" s="272" t="s">
        <v>513</v>
      </c>
      <c r="AU1505" s="272" t="s">
        <v>93</v>
      </c>
      <c r="AV1505" s="15" t="s">
        <v>93</v>
      </c>
      <c r="AW1505" s="15" t="s">
        <v>36</v>
      </c>
      <c r="AX1505" s="15" t="s">
        <v>73</v>
      </c>
      <c r="AY1505" s="272" t="s">
        <v>492</v>
      </c>
    </row>
    <row r="1506" spans="2:65" s="12" customFormat="1">
      <c r="B1506" s="225"/>
      <c r="C1506" s="226"/>
      <c r="D1506" s="227" t="s">
        <v>513</v>
      </c>
      <c r="E1506" s="228" t="s">
        <v>23</v>
      </c>
      <c r="F1506" s="229" t="s">
        <v>2124</v>
      </c>
      <c r="G1506" s="226"/>
      <c r="H1506" s="230">
        <v>924</v>
      </c>
      <c r="I1506" s="231"/>
      <c r="J1506" s="226"/>
      <c r="K1506" s="226"/>
      <c r="L1506" s="232"/>
      <c r="M1506" s="233"/>
      <c r="N1506" s="234"/>
      <c r="O1506" s="234"/>
      <c r="P1506" s="234"/>
      <c r="Q1506" s="234"/>
      <c r="R1506" s="234"/>
      <c r="S1506" s="234"/>
      <c r="T1506" s="235"/>
      <c r="AT1506" s="236" t="s">
        <v>513</v>
      </c>
      <c r="AU1506" s="236" t="s">
        <v>93</v>
      </c>
      <c r="AV1506" s="12" t="s">
        <v>82</v>
      </c>
      <c r="AW1506" s="12" t="s">
        <v>36</v>
      </c>
      <c r="AX1506" s="12" t="s">
        <v>80</v>
      </c>
      <c r="AY1506" s="236" t="s">
        <v>492</v>
      </c>
    </row>
    <row r="1507" spans="2:65" s="1" customFormat="1" ht="16.5" customHeight="1">
      <c r="B1507" s="42"/>
      <c r="C1507" s="278" t="s">
        <v>2125</v>
      </c>
      <c r="D1507" s="278" t="s">
        <v>1110</v>
      </c>
      <c r="E1507" s="279" t="s">
        <v>2126</v>
      </c>
      <c r="F1507" s="280" t="s">
        <v>2127</v>
      </c>
      <c r="G1507" s="281" t="s">
        <v>180</v>
      </c>
      <c r="H1507" s="282">
        <v>1020</v>
      </c>
      <c r="I1507" s="283"/>
      <c r="J1507" s="284">
        <f>ROUND(I1507*H1507,2)</f>
        <v>0</v>
      </c>
      <c r="K1507" s="280" t="s">
        <v>23</v>
      </c>
      <c r="L1507" s="285"/>
      <c r="M1507" s="286" t="s">
        <v>23</v>
      </c>
      <c r="N1507" s="287" t="s">
        <v>44</v>
      </c>
      <c r="O1507" s="43"/>
      <c r="P1507" s="218">
        <f>O1507*H1507</f>
        <v>0</v>
      </c>
      <c r="Q1507" s="218">
        <v>0</v>
      </c>
      <c r="R1507" s="218">
        <f>Q1507*H1507</f>
        <v>0</v>
      </c>
      <c r="S1507" s="218">
        <v>0</v>
      </c>
      <c r="T1507" s="219">
        <f>S1507*H1507</f>
        <v>0</v>
      </c>
      <c r="AR1507" s="25" t="s">
        <v>604</v>
      </c>
      <c r="AT1507" s="25" t="s">
        <v>1110</v>
      </c>
      <c r="AU1507" s="25" t="s">
        <v>93</v>
      </c>
      <c r="AY1507" s="25" t="s">
        <v>492</v>
      </c>
      <c r="BE1507" s="220">
        <f>IF(N1507="základní",J1507,0)</f>
        <v>0</v>
      </c>
      <c r="BF1507" s="220">
        <f>IF(N1507="snížená",J1507,0)</f>
        <v>0</v>
      </c>
      <c r="BG1507" s="220">
        <f>IF(N1507="zákl. přenesená",J1507,0)</f>
        <v>0</v>
      </c>
      <c r="BH1507" s="220">
        <f>IF(N1507="sníž. přenesená",J1507,0)</f>
        <v>0</v>
      </c>
      <c r="BI1507" s="220">
        <f>IF(N1507="nulová",J1507,0)</f>
        <v>0</v>
      </c>
      <c r="BJ1507" s="25" t="s">
        <v>80</v>
      </c>
      <c r="BK1507" s="220">
        <f>ROUND(I1507*H1507,2)</f>
        <v>0</v>
      </c>
      <c r="BL1507" s="25" t="s">
        <v>502</v>
      </c>
      <c r="BM1507" s="25" t="s">
        <v>2128</v>
      </c>
    </row>
    <row r="1508" spans="2:65" s="1" customFormat="1">
      <c r="B1508" s="42"/>
      <c r="C1508" s="64"/>
      <c r="D1508" s="227" t="s">
        <v>506</v>
      </c>
      <c r="E1508" s="64"/>
      <c r="F1508" s="274" t="s">
        <v>2127</v>
      </c>
      <c r="G1508" s="64"/>
      <c r="H1508" s="64"/>
      <c r="I1508" s="177"/>
      <c r="J1508" s="64"/>
      <c r="K1508" s="64"/>
      <c r="L1508" s="62"/>
      <c r="M1508" s="223"/>
      <c r="N1508" s="43"/>
      <c r="O1508" s="43"/>
      <c r="P1508" s="43"/>
      <c r="Q1508" s="43"/>
      <c r="R1508" s="43"/>
      <c r="S1508" s="43"/>
      <c r="T1508" s="79"/>
      <c r="AT1508" s="25" t="s">
        <v>506</v>
      </c>
      <c r="AU1508" s="25" t="s">
        <v>93</v>
      </c>
    </row>
    <row r="1509" spans="2:65" s="1" customFormat="1" ht="16.5" customHeight="1">
      <c r="B1509" s="42"/>
      <c r="C1509" s="278" t="s">
        <v>2129</v>
      </c>
      <c r="D1509" s="278" t="s">
        <v>1110</v>
      </c>
      <c r="E1509" s="279" t="s">
        <v>2130</v>
      </c>
      <c r="F1509" s="280" t="s">
        <v>2131</v>
      </c>
      <c r="G1509" s="281" t="s">
        <v>180</v>
      </c>
      <c r="H1509" s="282">
        <v>1020</v>
      </c>
      <c r="I1509" s="283"/>
      <c r="J1509" s="284">
        <f>ROUND(I1509*H1509,2)</f>
        <v>0</v>
      </c>
      <c r="K1509" s="280" t="s">
        <v>23</v>
      </c>
      <c r="L1509" s="285"/>
      <c r="M1509" s="286" t="s">
        <v>23</v>
      </c>
      <c r="N1509" s="287" t="s">
        <v>44</v>
      </c>
      <c r="O1509" s="43"/>
      <c r="P1509" s="218">
        <f>O1509*H1509</f>
        <v>0</v>
      </c>
      <c r="Q1509" s="218">
        <v>0</v>
      </c>
      <c r="R1509" s="218">
        <f>Q1509*H1509</f>
        <v>0</v>
      </c>
      <c r="S1509" s="218">
        <v>0</v>
      </c>
      <c r="T1509" s="219">
        <f>S1509*H1509</f>
        <v>0</v>
      </c>
      <c r="AR1509" s="25" t="s">
        <v>604</v>
      </c>
      <c r="AT1509" s="25" t="s">
        <v>1110</v>
      </c>
      <c r="AU1509" s="25" t="s">
        <v>93</v>
      </c>
      <c r="AY1509" s="25" t="s">
        <v>492</v>
      </c>
      <c r="BE1509" s="220">
        <f>IF(N1509="základní",J1509,0)</f>
        <v>0</v>
      </c>
      <c r="BF1509" s="220">
        <f>IF(N1509="snížená",J1509,0)</f>
        <v>0</v>
      </c>
      <c r="BG1509" s="220">
        <f>IF(N1509="zákl. přenesená",J1509,0)</f>
        <v>0</v>
      </c>
      <c r="BH1509" s="220">
        <f>IF(N1509="sníž. přenesená",J1509,0)</f>
        <v>0</v>
      </c>
      <c r="BI1509" s="220">
        <f>IF(N1509="nulová",J1509,0)</f>
        <v>0</v>
      </c>
      <c r="BJ1509" s="25" t="s">
        <v>80</v>
      </c>
      <c r="BK1509" s="220">
        <f>ROUND(I1509*H1509,2)</f>
        <v>0</v>
      </c>
      <c r="BL1509" s="25" t="s">
        <v>502</v>
      </c>
      <c r="BM1509" s="25" t="s">
        <v>2132</v>
      </c>
    </row>
    <row r="1510" spans="2:65" s="1" customFormat="1">
      <c r="B1510" s="42"/>
      <c r="C1510" s="64"/>
      <c r="D1510" s="227" t="s">
        <v>506</v>
      </c>
      <c r="E1510" s="64"/>
      <c r="F1510" s="274" t="s">
        <v>2131</v>
      </c>
      <c r="G1510" s="64"/>
      <c r="H1510" s="64"/>
      <c r="I1510" s="177"/>
      <c r="J1510" s="64"/>
      <c r="K1510" s="64"/>
      <c r="L1510" s="62"/>
      <c r="M1510" s="223"/>
      <c r="N1510" s="43"/>
      <c r="O1510" s="43"/>
      <c r="P1510" s="43"/>
      <c r="Q1510" s="43"/>
      <c r="R1510" s="43"/>
      <c r="S1510" s="43"/>
      <c r="T1510" s="79"/>
      <c r="AT1510" s="25" t="s">
        <v>506</v>
      </c>
      <c r="AU1510" s="25" t="s">
        <v>93</v>
      </c>
    </row>
    <row r="1511" spans="2:65" s="1" customFormat="1" ht="16.5" customHeight="1">
      <c r="B1511" s="42"/>
      <c r="C1511" s="209" t="s">
        <v>2133</v>
      </c>
      <c r="D1511" s="209" t="s">
        <v>498</v>
      </c>
      <c r="E1511" s="210" t="s">
        <v>2134</v>
      </c>
      <c r="F1511" s="211" t="s">
        <v>2135</v>
      </c>
      <c r="G1511" s="212" t="s">
        <v>180</v>
      </c>
      <c r="H1511" s="213">
        <v>6199.2910000000002</v>
      </c>
      <c r="I1511" s="214"/>
      <c r="J1511" s="215">
        <f>ROUND(I1511*H1511,2)</f>
        <v>0</v>
      </c>
      <c r="K1511" s="211" t="s">
        <v>501</v>
      </c>
      <c r="L1511" s="62"/>
      <c r="M1511" s="216" t="s">
        <v>23</v>
      </c>
      <c r="N1511" s="217" t="s">
        <v>44</v>
      </c>
      <c r="O1511" s="43"/>
      <c r="P1511" s="218">
        <f>O1511*H1511</f>
        <v>0</v>
      </c>
      <c r="Q1511" s="218">
        <v>0</v>
      </c>
      <c r="R1511" s="218">
        <f>Q1511*H1511</f>
        <v>0</v>
      </c>
      <c r="S1511" s="218">
        <v>0</v>
      </c>
      <c r="T1511" s="219">
        <f>S1511*H1511</f>
        <v>0</v>
      </c>
      <c r="AR1511" s="25" t="s">
        <v>502</v>
      </c>
      <c r="AT1511" s="25" t="s">
        <v>498</v>
      </c>
      <c r="AU1511" s="25" t="s">
        <v>93</v>
      </c>
      <c r="AY1511" s="25" t="s">
        <v>492</v>
      </c>
      <c r="BE1511" s="220">
        <f>IF(N1511="základní",J1511,0)</f>
        <v>0</v>
      </c>
      <c r="BF1511" s="220">
        <f>IF(N1511="snížená",J1511,0)</f>
        <v>0</v>
      </c>
      <c r="BG1511" s="220">
        <f>IF(N1511="zákl. přenesená",J1511,0)</f>
        <v>0</v>
      </c>
      <c r="BH1511" s="220">
        <f>IF(N1511="sníž. přenesená",J1511,0)</f>
        <v>0</v>
      </c>
      <c r="BI1511" s="220">
        <f>IF(N1511="nulová",J1511,0)</f>
        <v>0</v>
      </c>
      <c r="BJ1511" s="25" t="s">
        <v>80</v>
      </c>
      <c r="BK1511" s="220">
        <f>ROUND(I1511*H1511,2)</f>
        <v>0</v>
      </c>
      <c r="BL1511" s="25" t="s">
        <v>502</v>
      </c>
      <c r="BM1511" s="25" t="s">
        <v>2136</v>
      </c>
    </row>
    <row r="1512" spans="2:65" s="1" customFormat="1">
      <c r="B1512" s="42"/>
      <c r="C1512" s="64"/>
      <c r="D1512" s="221" t="s">
        <v>506</v>
      </c>
      <c r="E1512" s="64"/>
      <c r="F1512" s="222" t="s">
        <v>2135</v>
      </c>
      <c r="G1512" s="64"/>
      <c r="H1512" s="64"/>
      <c r="I1512" s="177"/>
      <c r="J1512" s="64"/>
      <c r="K1512" s="64"/>
      <c r="L1512" s="62"/>
      <c r="M1512" s="223"/>
      <c r="N1512" s="43"/>
      <c r="O1512" s="43"/>
      <c r="P1512" s="43"/>
      <c r="Q1512" s="43"/>
      <c r="R1512" s="43"/>
      <c r="S1512" s="43"/>
      <c r="T1512" s="79"/>
      <c r="AT1512" s="25" t="s">
        <v>506</v>
      </c>
      <c r="AU1512" s="25" t="s">
        <v>93</v>
      </c>
    </row>
    <row r="1513" spans="2:65" s="1" customFormat="1" ht="48">
      <c r="B1513" s="42"/>
      <c r="C1513" s="64"/>
      <c r="D1513" s="221" t="s">
        <v>509</v>
      </c>
      <c r="E1513" s="64"/>
      <c r="F1513" s="224" t="s">
        <v>2137</v>
      </c>
      <c r="G1513" s="64"/>
      <c r="H1513" s="64"/>
      <c r="I1513" s="177"/>
      <c r="J1513" s="64"/>
      <c r="K1513" s="64"/>
      <c r="L1513" s="62"/>
      <c r="M1513" s="223"/>
      <c r="N1513" s="43"/>
      <c r="O1513" s="43"/>
      <c r="P1513" s="43"/>
      <c r="Q1513" s="43"/>
      <c r="R1513" s="43"/>
      <c r="S1513" s="43"/>
      <c r="T1513" s="79"/>
      <c r="AT1513" s="25" t="s">
        <v>509</v>
      </c>
      <c r="AU1513" s="25" t="s">
        <v>93</v>
      </c>
    </row>
    <row r="1514" spans="2:65" s="12" customFormat="1">
      <c r="B1514" s="225"/>
      <c r="C1514" s="226"/>
      <c r="D1514" s="227" t="s">
        <v>513</v>
      </c>
      <c r="E1514" s="228" t="s">
        <v>23</v>
      </c>
      <c r="F1514" s="229" t="s">
        <v>2138</v>
      </c>
      <c r="G1514" s="226"/>
      <c r="H1514" s="230">
        <v>6199.2910000000002</v>
      </c>
      <c r="I1514" s="231"/>
      <c r="J1514" s="226"/>
      <c r="K1514" s="226"/>
      <c r="L1514" s="232"/>
      <c r="M1514" s="233"/>
      <c r="N1514" s="234"/>
      <c r="O1514" s="234"/>
      <c r="P1514" s="234"/>
      <c r="Q1514" s="234"/>
      <c r="R1514" s="234"/>
      <c r="S1514" s="234"/>
      <c r="T1514" s="235"/>
      <c r="AT1514" s="236" t="s">
        <v>513</v>
      </c>
      <c r="AU1514" s="236" t="s">
        <v>93</v>
      </c>
      <c r="AV1514" s="12" t="s">
        <v>82</v>
      </c>
      <c r="AW1514" s="12" t="s">
        <v>36</v>
      </c>
      <c r="AX1514" s="12" t="s">
        <v>80</v>
      </c>
      <c r="AY1514" s="236" t="s">
        <v>492</v>
      </c>
    </row>
    <row r="1515" spans="2:65" s="1" customFormat="1" ht="16.5" customHeight="1">
      <c r="B1515" s="42"/>
      <c r="C1515" s="209" t="s">
        <v>2139</v>
      </c>
      <c r="D1515" s="209" t="s">
        <v>498</v>
      </c>
      <c r="E1515" s="210" t="s">
        <v>2140</v>
      </c>
      <c r="F1515" s="211" t="s">
        <v>2141</v>
      </c>
      <c r="G1515" s="212" t="s">
        <v>180</v>
      </c>
      <c r="H1515" s="213">
        <v>110.2</v>
      </c>
      <c r="I1515" s="214"/>
      <c r="J1515" s="215">
        <f>ROUND(I1515*H1515,2)</f>
        <v>0</v>
      </c>
      <c r="K1515" s="211" t="s">
        <v>23</v>
      </c>
      <c r="L1515" s="62"/>
      <c r="M1515" s="216" t="s">
        <v>23</v>
      </c>
      <c r="N1515" s="217" t="s">
        <v>44</v>
      </c>
      <c r="O1515" s="43"/>
      <c r="P1515" s="218">
        <f>O1515*H1515</f>
        <v>0</v>
      </c>
      <c r="Q1515" s="218">
        <v>0</v>
      </c>
      <c r="R1515" s="218">
        <f>Q1515*H1515</f>
        <v>0</v>
      </c>
      <c r="S1515" s="218">
        <v>0</v>
      </c>
      <c r="T1515" s="219">
        <f>S1515*H1515</f>
        <v>0</v>
      </c>
      <c r="AR1515" s="25" t="s">
        <v>502</v>
      </c>
      <c r="AT1515" s="25" t="s">
        <v>498</v>
      </c>
      <c r="AU1515" s="25" t="s">
        <v>93</v>
      </c>
      <c r="AY1515" s="25" t="s">
        <v>492</v>
      </c>
      <c r="BE1515" s="220">
        <f>IF(N1515="základní",J1515,0)</f>
        <v>0</v>
      </c>
      <c r="BF1515" s="220">
        <f>IF(N1515="snížená",J1515,0)</f>
        <v>0</v>
      </c>
      <c r="BG1515" s="220">
        <f>IF(N1515="zákl. přenesená",J1515,0)</f>
        <v>0</v>
      </c>
      <c r="BH1515" s="220">
        <f>IF(N1515="sníž. přenesená",J1515,0)</f>
        <v>0</v>
      </c>
      <c r="BI1515" s="220">
        <f>IF(N1515="nulová",J1515,0)</f>
        <v>0</v>
      </c>
      <c r="BJ1515" s="25" t="s">
        <v>80</v>
      </c>
      <c r="BK1515" s="220">
        <f>ROUND(I1515*H1515,2)</f>
        <v>0</v>
      </c>
      <c r="BL1515" s="25" t="s">
        <v>502</v>
      </c>
      <c r="BM1515" s="25" t="s">
        <v>2142</v>
      </c>
    </row>
    <row r="1516" spans="2:65" s="1" customFormat="1">
      <c r="B1516" s="42"/>
      <c r="C1516" s="64"/>
      <c r="D1516" s="221" t="s">
        <v>506</v>
      </c>
      <c r="E1516" s="64"/>
      <c r="F1516" s="222" t="s">
        <v>2141</v>
      </c>
      <c r="G1516" s="64"/>
      <c r="H1516" s="64"/>
      <c r="I1516" s="177"/>
      <c r="J1516" s="64"/>
      <c r="K1516" s="64"/>
      <c r="L1516" s="62"/>
      <c r="M1516" s="223"/>
      <c r="N1516" s="43"/>
      <c r="O1516" s="43"/>
      <c r="P1516" s="43"/>
      <c r="Q1516" s="43"/>
      <c r="R1516" s="43"/>
      <c r="S1516" s="43"/>
      <c r="T1516" s="79"/>
      <c r="AT1516" s="25" t="s">
        <v>506</v>
      </c>
      <c r="AU1516" s="25" t="s">
        <v>93</v>
      </c>
    </row>
    <row r="1517" spans="2:65" s="13" customFormat="1">
      <c r="B1517" s="237"/>
      <c r="C1517" s="238"/>
      <c r="D1517" s="221" t="s">
        <v>513</v>
      </c>
      <c r="E1517" s="239" t="s">
        <v>23</v>
      </c>
      <c r="F1517" s="240" t="s">
        <v>2143</v>
      </c>
      <c r="G1517" s="238"/>
      <c r="H1517" s="241" t="s">
        <v>23</v>
      </c>
      <c r="I1517" s="242"/>
      <c r="J1517" s="238"/>
      <c r="K1517" s="238"/>
      <c r="L1517" s="243"/>
      <c r="M1517" s="244"/>
      <c r="N1517" s="245"/>
      <c r="O1517" s="245"/>
      <c r="P1517" s="245"/>
      <c r="Q1517" s="245"/>
      <c r="R1517" s="245"/>
      <c r="S1517" s="245"/>
      <c r="T1517" s="246"/>
      <c r="AT1517" s="247" t="s">
        <v>513</v>
      </c>
      <c r="AU1517" s="247" t="s">
        <v>93</v>
      </c>
      <c r="AV1517" s="13" t="s">
        <v>80</v>
      </c>
      <c r="AW1517" s="13" t="s">
        <v>36</v>
      </c>
      <c r="AX1517" s="13" t="s">
        <v>73</v>
      </c>
      <c r="AY1517" s="247" t="s">
        <v>492</v>
      </c>
    </row>
    <row r="1518" spans="2:65" s="12" customFormat="1">
      <c r="B1518" s="225"/>
      <c r="C1518" s="226"/>
      <c r="D1518" s="221" t="s">
        <v>513</v>
      </c>
      <c r="E1518" s="248" t="s">
        <v>23</v>
      </c>
      <c r="F1518" s="249" t="s">
        <v>2144</v>
      </c>
      <c r="G1518" s="226"/>
      <c r="H1518" s="250">
        <v>85.6</v>
      </c>
      <c r="I1518" s="231"/>
      <c r="J1518" s="226"/>
      <c r="K1518" s="226"/>
      <c r="L1518" s="232"/>
      <c r="M1518" s="233"/>
      <c r="N1518" s="234"/>
      <c r="O1518" s="234"/>
      <c r="P1518" s="234"/>
      <c r="Q1518" s="234"/>
      <c r="R1518" s="234"/>
      <c r="S1518" s="234"/>
      <c r="T1518" s="235"/>
      <c r="AT1518" s="236" t="s">
        <v>513</v>
      </c>
      <c r="AU1518" s="236" t="s">
        <v>93</v>
      </c>
      <c r="AV1518" s="12" t="s">
        <v>82</v>
      </c>
      <c r="AW1518" s="12" t="s">
        <v>36</v>
      </c>
      <c r="AX1518" s="12" t="s">
        <v>73</v>
      </c>
      <c r="AY1518" s="236" t="s">
        <v>492</v>
      </c>
    </row>
    <row r="1519" spans="2:65" s="13" customFormat="1">
      <c r="B1519" s="237"/>
      <c r="C1519" s="238"/>
      <c r="D1519" s="221" t="s">
        <v>513</v>
      </c>
      <c r="E1519" s="239" t="s">
        <v>23</v>
      </c>
      <c r="F1519" s="240" t="s">
        <v>2145</v>
      </c>
      <c r="G1519" s="238"/>
      <c r="H1519" s="241" t="s">
        <v>23</v>
      </c>
      <c r="I1519" s="242"/>
      <c r="J1519" s="238"/>
      <c r="K1519" s="238"/>
      <c r="L1519" s="243"/>
      <c r="M1519" s="244"/>
      <c r="N1519" s="245"/>
      <c r="O1519" s="245"/>
      <c r="P1519" s="245"/>
      <c r="Q1519" s="245"/>
      <c r="R1519" s="245"/>
      <c r="S1519" s="245"/>
      <c r="T1519" s="246"/>
      <c r="AT1519" s="247" t="s">
        <v>513</v>
      </c>
      <c r="AU1519" s="247" t="s">
        <v>93</v>
      </c>
      <c r="AV1519" s="13" t="s">
        <v>80</v>
      </c>
      <c r="AW1519" s="13" t="s">
        <v>36</v>
      </c>
      <c r="AX1519" s="13" t="s">
        <v>73</v>
      </c>
      <c r="AY1519" s="247" t="s">
        <v>492</v>
      </c>
    </row>
    <row r="1520" spans="2:65" s="12" customFormat="1">
      <c r="B1520" s="225"/>
      <c r="C1520" s="226"/>
      <c r="D1520" s="221" t="s">
        <v>513</v>
      </c>
      <c r="E1520" s="248" t="s">
        <v>23</v>
      </c>
      <c r="F1520" s="249" t="s">
        <v>2146</v>
      </c>
      <c r="G1520" s="226"/>
      <c r="H1520" s="250">
        <v>24.6</v>
      </c>
      <c r="I1520" s="231"/>
      <c r="J1520" s="226"/>
      <c r="K1520" s="226"/>
      <c r="L1520" s="232"/>
      <c r="M1520" s="233"/>
      <c r="N1520" s="234"/>
      <c r="O1520" s="234"/>
      <c r="P1520" s="234"/>
      <c r="Q1520" s="234"/>
      <c r="R1520" s="234"/>
      <c r="S1520" s="234"/>
      <c r="T1520" s="235"/>
      <c r="AT1520" s="236" t="s">
        <v>513</v>
      </c>
      <c r="AU1520" s="236" t="s">
        <v>93</v>
      </c>
      <c r="AV1520" s="12" t="s">
        <v>82</v>
      </c>
      <c r="AW1520" s="12" t="s">
        <v>36</v>
      </c>
      <c r="AX1520" s="12" t="s">
        <v>73</v>
      </c>
      <c r="AY1520" s="236" t="s">
        <v>492</v>
      </c>
    </row>
    <row r="1521" spans="2:65" s="14" customFormat="1">
      <c r="B1521" s="251"/>
      <c r="C1521" s="252"/>
      <c r="D1521" s="227" t="s">
        <v>513</v>
      </c>
      <c r="E1521" s="253" t="s">
        <v>23</v>
      </c>
      <c r="F1521" s="254" t="s">
        <v>560</v>
      </c>
      <c r="G1521" s="252"/>
      <c r="H1521" s="255">
        <v>110.2</v>
      </c>
      <c r="I1521" s="256"/>
      <c r="J1521" s="252"/>
      <c r="K1521" s="252"/>
      <c r="L1521" s="257"/>
      <c r="M1521" s="258"/>
      <c r="N1521" s="259"/>
      <c r="O1521" s="259"/>
      <c r="P1521" s="259"/>
      <c r="Q1521" s="259"/>
      <c r="R1521" s="259"/>
      <c r="S1521" s="259"/>
      <c r="T1521" s="260"/>
      <c r="AT1521" s="261" t="s">
        <v>513</v>
      </c>
      <c r="AU1521" s="261" t="s">
        <v>93</v>
      </c>
      <c r="AV1521" s="14" t="s">
        <v>502</v>
      </c>
      <c r="AW1521" s="14" t="s">
        <v>36</v>
      </c>
      <c r="AX1521" s="14" t="s">
        <v>80</v>
      </c>
      <c r="AY1521" s="261" t="s">
        <v>492</v>
      </c>
    </row>
    <row r="1522" spans="2:65" s="1" customFormat="1" ht="16.5" customHeight="1">
      <c r="B1522" s="42"/>
      <c r="C1522" s="209" t="s">
        <v>2147</v>
      </c>
      <c r="D1522" s="209" t="s">
        <v>498</v>
      </c>
      <c r="E1522" s="210" t="s">
        <v>2148</v>
      </c>
      <c r="F1522" s="211" t="s">
        <v>2149</v>
      </c>
      <c r="G1522" s="212" t="s">
        <v>180</v>
      </c>
      <c r="H1522" s="213">
        <v>61</v>
      </c>
      <c r="I1522" s="214"/>
      <c r="J1522" s="215">
        <f>ROUND(I1522*H1522,2)</f>
        <v>0</v>
      </c>
      <c r="K1522" s="211" t="s">
        <v>23</v>
      </c>
      <c r="L1522" s="62"/>
      <c r="M1522" s="216" t="s">
        <v>23</v>
      </c>
      <c r="N1522" s="217" t="s">
        <v>44</v>
      </c>
      <c r="O1522" s="43"/>
      <c r="P1522" s="218">
        <f>O1522*H1522</f>
        <v>0</v>
      </c>
      <c r="Q1522" s="218">
        <v>0</v>
      </c>
      <c r="R1522" s="218">
        <f>Q1522*H1522</f>
        <v>0</v>
      </c>
      <c r="S1522" s="218">
        <v>0</v>
      </c>
      <c r="T1522" s="219">
        <f>S1522*H1522</f>
        <v>0</v>
      </c>
      <c r="AR1522" s="25" t="s">
        <v>502</v>
      </c>
      <c r="AT1522" s="25" t="s">
        <v>498</v>
      </c>
      <c r="AU1522" s="25" t="s">
        <v>93</v>
      </c>
      <c r="AY1522" s="25" t="s">
        <v>492</v>
      </c>
      <c r="BE1522" s="220">
        <f>IF(N1522="základní",J1522,0)</f>
        <v>0</v>
      </c>
      <c r="BF1522" s="220">
        <f>IF(N1522="snížená",J1522,0)</f>
        <v>0</v>
      </c>
      <c r="BG1522" s="220">
        <f>IF(N1522="zákl. přenesená",J1522,0)</f>
        <v>0</v>
      </c>
      <c r="BH1522" s="220">
        <f>IF(N1522="sníž. přenesená",J1522,0)</f>
        <v>0</v>
      </c>
      <c r="BI1522" s="220">
        <f>IF(N1522="nulová",J1522,0)</f>
        <v>0</v>
      </c>
      <c r="BJ1522" s="25" t="s">
        <v>80</v>
      </c>
      <c r="BK1522" s="220">
        <f>ROUND(I1522*H1522,2)</f>
        <v>0</v>
      </c>
      <c r="BL1522" s="25" t="s">
        <v>502</v>
      </c>
      <c r="BM1522" s="25" t="s">
        <v>2150</v>
      </c>
    </row>
    <row r="1523" spans="2:65" s="1" customFormat="1">
      <c r="B1523" s="42"/>
      <c r="C1523" s="64"/>
      <c r="D1523" s="221" t="s">
        <v>506</v>
      </c>
      <c r="E1523" s="64"/>
      <c r="F1523" s="222" t="s">
        <v>2149</v>
      </c>
      <c r="G1523" s="64"/>
      <c r="H1523" s="64"/>
      <c r="I1523" s="177"/>
      <c r="J1523" s="64"/>
      <c r="K1523" s="64"/>
      <c r="L1523" s="62"/>
      <c r="M1523" s="223"/>
      <c r="N1523" s="43"/>
      <c r="O1523" s="43"/>
      <c r="P1523" s="43"/>
      <c r="Q1523" s="43"/>
      <c r="R1523" s="43"/>
      <c r="S1523" s="43"/>
      <c r="T1523" s="79"/>
      <c r="AT1523" s="25" t="s">
        <v>506</v>
      </c>
      <c r="AU1523" s="25" t="s">
        <v>93</v>
      </c>
    </row>
    <row r="1524" spans="2:65" s="13" customFormat="1">
      <c r="B1524" s="237"/>
      <c r="C1524" s="238"/>
      <c r="D1524" s="221" t="s">
        <v>513</v>
      </c>
      <c r="E1524" s="239" t="s">
        <v>23</v>
      </c>
      <c r="F1524" s="240" t="s">
        <v>2151</v>
      </c>
      <c r="G1524" s="238"/>
      <c r="H1524" s="241" t="s">
        <v>23</v>
      </c>
      <c r="I1524" s="242"/>
      <c r="J1524" s="238"/>
      <c r="K1524" s="238"/>
      <c r="L1524" s="243"/>
      <c r="M1524" s="244"/>
      <c r="N1524" s="245"/>
      <c r="O1524" s="245"/>
      <c r="P1524" s="245"/>
      <c r="Q1524" s="245"/>
      <c r="R1524" s="245"/>
      <c r="S1524" s="245"/>
      <c r="T1524" s="246"/>
      <c r="AT1524" s="247" t="s">
        <v>513</v>
      </c>
      <c r="AU1524" s="247" t="s">
        <v>93</v>
      </c>
      <c r="AV1524" s="13" t="s">
        <v>80</v>
      </c>
      <c r="AW1524" s="13" t="s">
        <v>36</v>
      </c>
      <c r="AX1524" s="13" t="s">
        <v>73</v>
      </c>
      <c r="AY1524" s="247" t="s">
        <v>492</v>
      </c>
    </row>
    <row r="1525" spans="2:65" s="12" customFormat="1">
      <c r="B1525" s="225"/>
      <c r="C1525" s="226"/>
      <c r="D1525" s="221" t="s">
        <v>513</v>
      </c>
      <c r="E1525" s="248" t="s">
        <v>23</v>
      </c>
      <c r="F1525" s="249" t="s">
        <v>1306</v>
      </c>
      <c r="G1525" s="226"/>
      <c r="H1525" s="250">
        <v>61</v>
      </c>
      <c r="I1525" s="231"/>
      <c r="J1525" s="226"/>
      <c r="K1525" s="226"/>
      <c r="L1525" s="232"/>
      <c r="M1525" s="233"/>
      <c r="N1525" s="234"/>
      <c r="O1525" s="234"/>
      <c r="P1525" s="234"/>
      <c r="Q1525" s="234"/>
      <c r="R1525" s="234"/>
      <c r="S1525" s="234"/>
      <c r="T1525" s="235"/>
      <c r="AT1525" s="236" t="s">
        <v>513</v>
      </c>
      <c r="AU1525" s="236" t="s">
        <v>93</v>
      </c>
      <c r="AV1525" s="12" t="s">
        <v>82</v>
      </c>
      <c r="AW1525" s="12" t="s">
        <v>36</v>
      </c>
      <c r="AX1525" s="12" t="s">
        <v>73</v>
      </c>
      <c r="AY1525" s="236" t="s">
        <v>492</v>
      </c>
    </row>
    <row r="1526" spans="2:65" s="14" customFormat="1">
      <c r="B1526" s="251"/>
      <c r="C1526" s="252"/>
      <c r="D1526" s="221" t="s">
        <v>513</v>
      </c>
      <c r="E1526" s="275" t="s">
        <v>23</v>
      </c>
      <c r="F1526" s="276" t="s">
        <v>560</v>
      </c>
      <c r="G1526" s="252"/>
      <c r="H1526" s="277">
        <v>61</v>
      </c>
      <c r="I1526" s="256"/>
      <c r="J1526" s="252"/>
      <c r="K1526" s="252"/>
      <c r="L1526" s="257"/>
      <c r="M1526" s="258"/>
      <c r="N1526" s="259"/>
      <c r="O1526" s="259"/>
      <c r="P1526" s="259"/>
      <c r="Q1526" s="259"/>
      <c r="R1526" s="259"/>
      <c r="S1526" s="259"/>
      <c r="T1526" s="260"/>
      <c r="AT1526" s="261" t="s">
        <v>513</v>
      </c>
      <c r="AU1526" s="261" t="s">
        <v>93</v>
      </c>
      <c r="AV1526" s="14" t="s">
        <v>502</v>
      </c>
      <c r="AW1526" s="14" t="s">
        <v>36</v>
      </c>
      <c r="AX1526" s="14" t="s">
        <v>80</v>
      </c>
      <c r="AY1526" s="261" t="s">
        <v>492</v>
      </c>
    </row>
    <row r="1527" spans="2:65" s="11" customFormat="1" ht="22.35" customHeight="1">
      <c r="B1527" s="192"/>
      <c r="C1527" s="193"/>
      <c r="D1527" s="206" t="s">
        <v>72</v>
      </c>
      <c r="E1527" s="207" t="s">
        <v>1324</v>
      </c>
      <c r="F1527" s="207" t="s">
        <v>2152</v>
      </c>
      <c r="G1527" s="193"/>
      <c r="H1527" s="193"/>
      <c r="I1527" s="196"/>
      <c r="J1527" s="208">
        <f>BK1527</f>
        <v>0</v>
      </c>
      <c r="K1527" s="193"/>
      <c r="L1527" s="198"/>
      <c r="M1527" s="199"/>
      <c r="N1527" s="200"/>
      <c r="O1527" s="200"/>
      <c r="P1527" s="201">
        <f>SUM(P1528:P1637)</f>
        <v>0</v>
      </c>
      <c r="Q1527" s="200"/>
      <c r="R1527" s="201">
        <f>SUM(R1528:R1637)</f>
        <v>996.86077083999976</v>
      </c>
      <c r="S1527" s="200"/>
      <c r="T1527" s="202">
        <f>SUM(T1528:T1637)</f>
        <v>0</v>
      </c>
      <c r="AR1527" s="203" t="s">
        <v>80</v>
      </c>
      <c r="AT1527" s="204" t="s">
        <v>72</v>
      </c>
      <c r="AU1527" s="204" t="s">
        <v>82</v>
      </c>
      <c r="AY1527" s="203" t="s">
        <v>492</v>
      </c>
      <c r="BK1527" s="205">
        <f>SUM(BK1528:BK1637)</f>
        <v>0</v>
      </c>
    </row>
    <row r="1528" spans="2:65" s="1" customFormat="1" ht="25.5" customHeight="1">
      <c r="B1528" s="42"/>
      <c r="C1528" s="209" t="s">
        <v>2153</v>
      </c>
      <c r="D1528" s="209" t="s">
        <v>498</v>
      </c>
      <c r="E1528" s="210" t="s">
        <v>2154</v>
      </c>
      <c r="F1528" s="211" t="s">
        <v>2155</v>
      </c>
      <c r="G1528" s="212" t="s">
        <v>632</v>
      </c>
      <c r="H1528" s="213">
        <v>18.119</v>
      </c>
      <c r="I1528" s="214"/>
      <c r="J1528" s="215">
        <f>ROUND(I1528*H1528,2)</f>
        <v>0</v>
      </c>
      <c r="K1528" s="211" t="s">
        <v>501</v>
      </c>
      <c r="L1528" s="62"/>
      <c r="M1528" s="216" t="s">
        <v>23</v>
      </c>
      <c r="N1528" s="217" t="s">
        <v>44</v>
      </c>
      <c r="O1528" s="43"/>
      <c r="P1528" s="218">
        <f>O1528*H1528</f>
        <v>0</v>
      </c>
      <c r="Q1528" s="218">
        <v>2.2563399999999998</v>
      </c>
      <c r="R1528" s="218">
        <f>Q1528*H1528</f>
        <v>40.882624459999995</v>
      </c>
      <c r="S1528" s="218">
        <v>0</v>
      </c>
      <c r="T1528" s="219">
        <f>S1528*H1528</f>
        <v>0</v>
      </c>
      <c r="AR1528" s="25" t="s">
        <v>502</v>
      </c>
      <c r="AT1528" s="25" t="s">
        <v>498</v>
      </c>
      <c r="AU1528" s="25" t="s">
        <v>93</v>
      </c>
      <c r="AY1528" s="25" t="s">
        <v>492</v>
      </c>
      <c r="BE1528" s="220">
        <f>IF(N1528="základní",J1528,0)</f>
        <v>0</v>
      </c>
      <c r="BF1528" s="220">
        <f>IF(N1528="snížená",J1528,0)</f>
        <v>0</v>
      </c>
      <c r="BG1528" s="220">
        <f>IF(N1528="zákl. přenesená",J1528,0)</f>
        <v>0</v>
      </c>
      <c r="BH1528" s="220">
        <f>IF(N1528="sníž. přenesená",J1528,0)</f>
        <v>0</v>
      </c>
      <c r="BI1528" s="220">
        <f>IF(N1528="nulová",J1528,0)</f>
        <v>0</v>
      </c>
      <c r="BJ1528" s="25" t="s">
        <v>80</v>
      </c>
      <c r="BK1528" s="220">
        <f>ROUND(I1528*H1528,2)</f>
        <v>0</v>
      </c>
      <c r="BL1528" s="25" t="s">
        <v>502</v>
      </c>
      <c r="BM1528" s="25" t="s">
        <v>2156</v>
      </c>
    </row>
    <row r="1529" spans="2:65" s="1" customFormat="1" ht="24">
      <c r="B1529" s="42"/>
      <c r="C1529" s="64"/>
      <c r="D1529" s="221" t="s">
        <v>506</v>
      </c>
      <c r="E1529" s="64"/>
      <c r="F1529" s="222" t="s">
        <v>2157</v>
      </c>
      <c r="G1529" s="64"/>
      <c r="H1529" s="64"/>
      <c r="I1529" s="177"/>
      <c r="J1529" s="64"/>
      <c r="K1529" s="64"/>
      <c r="L1529" s="62"/>
      <c r="M1529" s="223"/>
      <c r="N1529" s="43"/>
      <c r="O1529" s="43"/>
      <c r="P1529" s="43"/>
      <c r="Q1529" s="43"/>
      <c r="R1529" s="43"/>
      <c r="S1529" s="43"/>
      <c r="T1529" s="79"/>
      <c r="AT1529" s="25" t="s">
        <v>506</v>
      </c>
      <c r="AU1529" s="25" t="s">
        <v>93</v>
      </c>
    </row>
    <row r="1530" spans="2:65" s="1" customFormat="1" ht="168">
      <c r="B1530" s="42"/>
      <c r="C1530" s="64"/>
      <c r="D1530" s="221" t="s">
        <v>509</v>
      </c>
      <c r="E1530" s="64"/>
      <c r="F1530" s="224" t="s">
        <v>2158</v>
      </c>
      <c r="G1530" s="64"/>
      <c r="H1530" s="64"/>
      <c r="I1530" s="177"/>
      <c r="J1530" s="64"/>
      <c r="K1530" s="64"/>
      <c r="L1530" s="62"/>
      <c r="M1530" s="223"/>
      <c r="N1530" s="43"/>
      <c r="O1530" s="43"/>
      <c r="P1530" s="43"/>
      <c r="Q1530" s="43"/>
      <c r="R1530" s="43"/>
      <c r="S1530" s="43"/>
      <c r="T1530" s="79"/>
      <c r="AT1530" s="25" t="s">
        <v>509</v>
      </c>
      <c r="AU1530" s="25" t="s">
        <v>93</v>
      </c>
    </row>
    <row r="1531" spans="2:65" s="12" customFormat="1" ht="24">
      <c r="B1531" s="225"/>
      <c r="C1531" s="226"/>
      <c r="D1531" s="221" t="s">
        <v>513</v>
      </c>
      <c r="E1531" s="248" t="s">
        <v>23</v>
      </c>
      <c r="F1531" s="249" t="s">
        <v>2159</v>
      </c>
      <c r="G1531" s="226"/>
      <c r="H1531" s="250">
        <v>18.119</v>
      </c>
      <c r="I1531" s="231"/>
      <c r="J1531" s="226"/>
      <c r="K1531" s="226"/>
      <c r="L1531" s="232"/>
      <c r="M1531" s="233"/>
      <c r="N1531" s="234"/>
      <c r="O1531" s="234"/>
      <c r="P1531" s="234"/>
      <c r="Q1531" s="234"/>
      <c r="R1531" s="234"/>
      <c r="S1531" s="234"/>
      <c r="T1531" s="235"/>
      <c r="AT1531" s="236" t="s">
        <v>513</v>
      </c>
      <c r="AU1531" s="236" t="s">
        <v>93</v>
      </c>
      <c r="AV1531" s="12" t="s">
        <v>82</v>
      </c>
      <c r="AW1531" s="12" t="s">
        <v>36</v>
      </c>
      <c r="AX1531" s="12" t="s">
        <v>73</v>
      </c>
      <c r="AY1531" s="236" t="s">
        <v>492</v>
      </c>
    </row>
    <row r="1532" spans="2:65" s="14" customFormat="1">
      <c r="B1532" s="251"/>
      <c r="C1532" s="252"/>
      <c r="D1532" s="227" t="s">
        <v>513</v>
      </c>
      <c r="E1532" s="253" t="s">
        <v>23</v>
      </c>
      <c r="F1532" s="254" t="s">
        <v>560</v>
      </c>
      <c r="G1532" s="252"/>
      <c r="H1532" s="255">
        <v>18.119</v>
      </c>
      <c r="I1532" s="256"/>
      <c r="J1532" s="252"/>
      <c r="K1532" s="252"/>
      <c r="L1532" s="257"/>
      <c r="M1532" s="258"/>
      <c r="N1532" s="259"/>
      <c r="O1532" s="259"/>
      <c r="P1532" s="259"/>
      <c r="Q1532" s="259"/>
      <c r="R1532" s="259"/>
      <c r="S1532" s="259"/>
      <c r="T1532" s="260"/>
      <c r="AT1532" s="261" t="s">
        <v>513</v>
      </c>
      <c r="AU1532" s="261" t="s">
        <v>93</v>
      </c>
      <c r="AV1532" s="14" t="s">
        <v>502</v>
      </c>
      <c r="AW1532" s="14" t="s">
        <v>36</v>
      </c>
      <c r="AX1532" s="14" t="s">
        <v>80</v>
      </c>
      <c r="AY1532" s="261" t="s">
        <v>492</v>
      </c>
    </row>
    <row r="1533" spans="2:65" s="1" customFormat="1" ht="25.5" customHeight="1">
      <c r="B1533" s="42"/>
      <c r="C1533" s="209" t="s">
        <v>2160</v>
      </c>
      <c r="D1533" s="209" t="s">
        <v>498</v>
      </c>
      <c r="E1533" s="210" t="s">
        <v>2161</v>
      </c>
      <c r="F1533" s="211" t="s">
        <v>2162</v>
      </c>
      <c r="G1533" s="212" t="s">
        <v>632</v>
      </c>
      <c r="H1533" s="213">
        <v>7.5469999999999997</v>
      </c>
      <c r="I1533" s="214"/>
      <c r="J1533" s="215">
        <f>ROUND(I1533*H1533,2)</f>
        <v>0</v>
      </c>
      <c r="K1533" s="211" t="s">
        <v>501</v>
      </c>
      <c r="L1533" s="62"/>
      <c r="M1533" s="216" t="s">
        <v>23</v>
      </c>
      <c r="N1533" s="217" t="s">
        <v>44</v>
      </c>
      <c r="O1533" s="43"/>
      <c r="P1533" s="218">
        <f>O1533*H1533</f>
        <v>0</v>
      </c>
      <c r="Q1533" s="218">
        <v>2.45329</v>
      </c>
      <c r="R1533" s="218">
        <f>Q1533*H1533</f>
        <v>18.514979629999999</v>
      </c>
      <c r="S1533" s="218">
        <v>0</v>
      </c>
      <c r="T1533" s="219">
        <f>S1533*H1533</f>
        <v>0</v>
      </c>
      <c r="AR1533" s="25" t="s">
        <v>502</v>
      </c>
      <c r="AT1533" s="25" t="s">
        <v>498</v>
      </c>
      <c r="AU1533" s="25" t="s">
        <v>93</v>
      </c>
      <c r="AY1533" s="25" t="s">
        <v>492</v>
      </c>
      <c r="BE1533" s="220">
        <f>IF(N1533="základní",J1533,0)</f>
        <v>0</v>
      </c>
      <c r="BF1533" s="220">
        <f>IF(N1533="snížená",J1533,0)</f>
        <v>0</v>
      </c>
      <c r="BG1533" s="220">
        <f>IF(N1533="zákl. přenesená",J1533,0)</f>
        <v>0</v>
      </c>
      <c r="BH1533" s="220">
        <f>IF(N1533="sníž. přenesená",J1533,0)</f>
        <v>0</v>
      </c>
      <c r="BI1533" s="220">
        <f>IF(N1533="nulová",J1533,0)</f>
        <v>0</v>
      </c>
      <c r="BJ1533" s="25" t="s">
        <v>80</v>
      </c>
      <c r="BK1533" s="220">
        <f>ROUND(I1533*H1533,2)</f>
        <v>0</v>
      </c>
      <c r="BL1533" s="25" t="s">
        <v>502</v>
      </c>
      <c r="BM1533" s="25" t="s">
        <v>2163</v>
      </c>
    </row>
    <row r="1534" spans="2:65" s="1" customFormat="1" ht="24">
      <c r="B1534" s="42"/>
      <c r="C1534" s="64"/>
      <c r="D1534" s="221" t="s">
        <v>506</v>
      </c>
      <c r="E1534" s="64"/>
      <c r="F1534" s="222" t="s">
        <v>2164</v>
      </c>
      <c r="G1534" s="64"/>
      <c r="H1534" s="64"/>
      <c r="I1534" s="177"/>
      <c r="J1534" s="64"/>
      <c r="K1534" s="64"/>
      <c r="L1534" s="62"/>
      <c r="M1534" s="223"/>
      <c r="N1534" s="43"/>
      <c r="O1534" s="43"/>
      <c r="P1534" s="43"/>
      <c r="Q1534" s="43"/>
      <c r="R1534" s="43"/>
      <c r="S1534" s="43"/>
      <c r="T1534" s="79"/>
      <c r="AT1534" s="25" t="s">
        <v>506</v>
      </c>
      <c r="AU1534" s="25" t="s">
        <v>93</v>
      </c>
    </row>
    <row r="1535" spans="2:65" s="1" customFormat="1" ht="168">
      <c r="B1535" s="42"/>
      <c r="C1535" s="64"/>
      <c r="D1535" s="221" t="s">
        <v>509</v>
      </c>
      <c r="E1535" s="64"/>
      <c r="F1535" s="224" t="s">
        <v>2158</v>
      </c>
      <c r="G1535" s="64"/>
      <c r="H1535" s="64"/>
      <c r="I1535" s="177"/>
      <c r="J1535" s="64"/>
      <c r="K1535" s="64"/>
      <c r="L1535" s="62"/>
      <c r="M1535" s="223"/>
      <c r="N1535" s="43"/>
      <c r="O1535" s="43"/>
      <c r="P1535" s="43"/>
      <c r="Q1535" s="43"/>
      <c r="R1535" s="43"/>
      <c r="S1535" s="43"/>
      <c r="T1535" s="79"/>
      <c r="AT1535" s="25" t="s">
        <v>509</v>
      </c>
      <c r="AU1535" s="25" t="s">
        <v>93</v>
      </c>
    </row>
    <row r="1536" spans="2:65" s="12" customFormat="1">
      <c r="B1536" s="225"/>
      <c r="C1536" s="226"/>
      <c r="D1536" s="227" t="s">
        <v>513</v>
      </c>
      <c r="E1536" s="228" t="s">
        <v>23</v>
      </c>
      <c r="F1536" s="229" t="s">
        <v>2165</v>
      </c>
      <c r="G1536" s="226"/>
      <c r="H1536" s="230">
        <v>7.5469999999999997</v>
      </c>
      <c r="I1536" s="231"/>
      <c r="J1536" s="226"/>
      <c r="K1536" s="226"/>
      <c r="L1536" s="232"/>
      <c r="M1536" s="233"/>
      <c r="N1536" s="234"/>
      <c r="O1536" s="234"/>
      <c r="P1536" s="234"/>
      <c r="Q1536" s="234"/>
      <c r="R1536" s="234"/>
      <c r="S1536" s="234"/>
      <c r="T1536" s="235"/>
      <c r="AT1536" s="236" t="s">
        <v>513</v>
      </c>
      <c r="AU1536" s="236" t="s">
        <v>93</v>
      </c>
      <c r="AV1536" s="12" t="s">
        <v>82</v>
      </c>
      <c r="AW1536" s="12" t="s">
        <v>36</v>
      </c>
      <c r="AX1536" s="12" t="s">
        <v>80</v>
      </c>
      <c r="AY1536" s="236" t="s">
        <v>492</v>
      </c>
    </row>
    <row r="1537" spans="2:65" s="1" customFormat="1" ht="25.5" customHeight="1">
      <c r="B1537" s="42"/>
      <c r="C1537" s="209" t="s">
        <v>2166</v>
      </c>
      <c r="D1537" s="209" t="s">
        <v>498</v>
      </c>
      <c r="E1537" s="210" t="s">
        <v>2167</v>
      </c>
      <c r="F1537" s="211" t="s">
        <v>2168</v>
      </c>
      <c r="G1537" s="212" t="s">
        <v>632</v>
      </c>
      <c r="H1537" s="213">
        <v>130.245</v>
      </c>
      <c r="I1537" s="214"/>
      <c r="J1537" s="215">
        <f>ROUND(I1537*H1537,2)</f>
        <v>0</v>
      </c>
      <c r="K1537" s="211" t="s">
        <v>501</v>
      </c>
      <c r="L1537" s="62"/>
      <c r="M1537" s="216" t="s">
        <v>23</v>
      </c>
      <c r="N1537" s="217" t="s">
        <v>44</v>
      </c>
      <c r="O1537" s="43"/>
      <c r="P1537" s="218">
        <f>O1537*H1537</f>
        <v>0</v>
      </c>
      <c r="Q1537" s="218">
        <v>2.45329</v>
      </c>
      <c r="R1537" s="218">
        <f>Q1537*H1537</f>
        <v>319.52875605000003</v>
      </c>
      <c r="S1537" s="218">
        <v>0</v>
      </c>
      <c r="T1537" s="219">
        <f>S1537*H1537</f>
        <v>0</v>
      </c>
      <c r="AR1537" s="25" t="s">
        <v>502</v>
      </c>
      <c r="AT1537" s="25" t="s">
        <v>498</v>
      </c>
      <c r="AU1537" s="25" t="s">
        <v>93</v>
      </c>
      <c r="AY1537" s="25" t="s">
        <v>492</v>
      </c>
      <c r="BE1537" s="220">
        <f>IF(N1537="základní",J1537,0)</f>
        <v>0</v>
      </c>
      <c r="BF1537" s="220">
        <f>IF(N1537="snížená",J1537,0)</f>
        <v>0</v>
      </c>
      <c r="BG1537" s="220">
        <f>IF(N1537="zákl. přenesená",J1537,0)</f>
        <v>0</v>
      </c>
      <c r="BH1537" s="220">
        <f>IF(N1537="sníž. přenesená",J1537,0)</f>
        <v>0</v>
      </c>
      <c r="BI1537" s="220">
        <f>IF(N1537="nulová",J1537,0)</f>
        <v>0</v>
      </c>
      <c r="BJ1537" s="25" t="s">
        <v>80</v>
      </c>
      <c r="BK1537" s="220">
        <f>ROUND(I1537*H1537,2)</f>
        <v>0</v>
      </c>
      <c r="BL1537" s="25" t="s">
        <v>502</v>
      </c>
      <c r="BM1537" s="25" t="s">
        <v>2169</v>
      </c>
    </row>
    <row r="1538" spans="2:65" s="1" customFormat="1" ht="24">
      <c r="B1538" s="42"/>
      <c r="C1538" s="64"/>
      <c r="D1538" s="221" t="s">
        <v>506</v>
      </c>
      <c r="E1538" s="64"/>
      <c r="F1538" s="222" t="s">
        <v>2170</v>
      </c>
      <c r="G1538" s="64"/>
      <c r="H1538" s="64"/>
      <c r="I1538" s="177"/>
      <c r="J1538" s="64"/>
      <c r="K1538" s="64"/>
      <c r="L1538" s="62"/>
      <c r="M1538" s="223"/>
      <c r="N1538" s="43"/>
      <c r="O1538" s="43"/>
      <c r="P1538" s="43"/>
      <c r="Q1538" s="43"/>
      <c r="R1538" s="43"/>
      <c r="S1538" s="43"/>
      <c r="T1538" s="79"/>
      <c r="AT1538" s="25" t="s">
        <v>506</v>
      </c>
      <c r="AU1538" s="25" t="s">
        <v>93</v>
      </c>
    </row>
    <row r="1539" spans="2:65" s="1" customFormat="1" ht="168">
      <c r="B1539" s="42"/>
      <c r="C1539" s="64"/>
      <c r="D1539" s="221" t="s">
        <v>509</v>
      </c>
      <c r="E1539" s="64"/>
      <c r="F1539" s="224" t="s">
        <v>2158</v>
      </c>
      <c r="G1539" s="64"/>
      <c r="H1539" s="64"/>
      <c r="I1539" s="177"/>
      <c r="J1539" s="64"/>
      <c r="K1539" s="64"/>
      <c r="L1539" s="62"/>
      <c r="M1539" s="223"/>
      <c r="N1539" s="43"/>
      <c r="O1539" s="43"/>
      <c r="P1539" s="43"/>
      <c r="Q1539" s="43"/>
      <c r="R1539" s="43"/>
      <c r="S1539" s="43"/>
      <c r="T1539" s="79"/>
      <c r="AT1539" s="25" t="s">
        <v>509</v>
      </c>
      <c r="AU1539" s="25" t="s">
        <v>93</v>
      </c>
    </row>
    <row r="1540" spans="2:65" s="12" customFormat="1">
      <c r="B1540" s="225"/>
      <c r="C1540" s="226"/>
      <c r="D1540" s="221" t="s">
        <v>513</v>
      </c>
      <c r="E1540" s="248" t="s">
        <v>23</v>
      </c>
      <c r="F1540" s="249" t="s">
        <v>2171</v>
      </c>
      <c r="G1540" s="226"/>
      <c r="H1540" s="250">
        <v>86.617000000000004</v>
      </c>
      <c r="I1540" s="231"/>
      <c r="J1540" s="226"/>
      <c r="K1540" s="226"/>
      <c r="L1540" s="232"/>
      <c r="M1540" s="233"/>
      <c r="N1540" s="234"/>
      <c r="O1540" s="234"/>
      <c r="P1540" s="234"/>
      <c r="Q1540" s="234"/>
      <c r="R1540" s="234"/>
      <c r="S1540" s="234"/>
      <c r="T1540" s="235"/>
      <c r="AT1540" s="236" t="s">
        <v>513</v>
      </c>
      <c r="AU1540" s="236" t="s">
        <v>93</v>
      </c>
      <c r="AV1540" s="12" t="s">
        <v>82</v>
      </c>
      <c r="AW1540" s="12" t="s">
        <v>36</v>
      </c>
      <c r="AX1540" s="12" t="s">
        <v>73</v>
      </c>
      <c r="AY1540" s="236" t="s">
        <v>492</v>
      </c>
    </row>
    <row r="1541" spans="2:65" s="12" customFormat="1">
      <c r="B1541" s="225"/>
      <c r="C1541" s="226"/>
      <c r="D1541" s="221" t="s">
        <v>513</v>
      </c>
      <c r="E1541" s="248" t="s">
        <v>23</v>
      </c>
      <c r="F1541" s="249" t="s">
        <v>2172</v>
      </c>
      <c r="G1541" s="226"/>
      <c r="H1541" s="250">
        <v>2.262</v>
      </c>
      <c r="I1541" s="231"/>
      <c r="J1541" s="226"/>
      <c r="K1541" s="226"/>
      <c r="L1541" s="232"/>
      <c r="M1541" s="233"/>
      <c r="N1541" s="234"/>
      <c r="O1541" s="234"/>
      <c r="P1541" s="234"/>
      <c r="Q1541" s="234"/>
      <c r="R1541" s="234"/>
      <c r="S1541" s="234"/>
      <c r="T1541" s="235"/>
      <c r="AT1541" s="236" t="s">
        <v>513</v>
      </c>
      <c r="AU1541" s="236" t="s">
        <v>93</v>
      </c>
      <c r="AV1541" s="12" t="s">
        <v>82</v>
      </c>
      <c r="AW1541" s="12" t="s">
        <v>36</v>
      </c>
      <c r="AX1541" s="12" t="s">
        <v>73</v>
      </c>
      <c r="AY1541" s="236" t="s">
        <v>492</v>
      </c>
    </row>
    <row r="1542" spans="2:65" s="12" customFormat="1">
      <c r="B1542" s="225"/>
      <c r="C1542" s="226"/>
      <c r="D1542" s="221" t="s">
        <v>513</v>
      </c>
      <c r="E1542" s="248" t="s">
        <v>23</v>
      </c>
      <c r="F1542" s="249" t="s">
        <v>2173</v>
      </c>
      <c r="G1542" s="226"/>
      <c r="H1542" s="250">
        <v>2.145</v>
      </c>
      <c r="I1542" s="231"/>
      <c r="J1542" s="226"/>
      <c r="K1542" s="226"/>
      <c r="L1542" s="232"/>
      <c r="M1542" s="233"/>
      <c r="N1542" s="234"/>
      <c r="O1542" s="234"/>
      <c r="P1542" s="234"/>
      <c r="Q1542" s="234"/>
      <c r="R1542" s="234"/>
      <c r="S1542" s="234"/>
      <c r="T1542" s="235"/>
      <c r="AT1542" s="236" t="s">
        <v>513</v>
      </c>
      <c r="AU1542" s="236" t="s">
        <v>93</v>
      </c>
      <c r="AV1542" s="12" t="s">
        <v>82</v>
      </c>
      <c r="AW1542" s="12" t="s">
        <v>36</v>
      </c>
      <c r="AX1542" s="12" t="s">
        <v>73</v>
      </c>
      <c r="AY1542" s="236" t="s">
        <v>492</v>
      </c>
    </row>
    <row r="1543" spans="2:65" s="12" customFormat="1">
      <c r="B1543" s="225"/>
      <c r="C1543" s="226"/>
      <c r="D1543" s="221" t="s">
        <v>513</v>
      </c>
      <c r="E1543" s="248" t="s">
        <v>23</v>
      </c>
      <c r="F1543" s="249" t="s">
        <v>2174</v>
      </c>
      <c r="G1543" s="226"/>
      <c r="H1543" s="250">
        <v>1.2789999999999999</v>
      </c>
      <c r="I1543" s="231"/>
      <c r="J1543" s="226"/>
      <c r="K1543" s="226"/>
      <c r="L1543" s="232"/>
      <c r="M1543" s="233"/>
      <c r="N1543" s="234"/>
      <c r="O1543" s="234"/>
      <c r="P1543" s="234"/>
      <c r="Q1543" s="234"/>
      <c r="R1543" s="234"/>
      <c r="S1543" s="234"/>
      <c r="T1543" s="235"/>
      <c r="AT1543" s="236" t="s">
        <v>513</v>
      </c>
      <c r="AU1543" s="236" t="s">
        <v>93</v>
      </c>
      <c r="AV1543" s="12" t="s">
        <v>82</v>
      </c>
      <c r="AW1543" s="12" t="s">
        <v>36</v>
      </c>
      <c r="AX1543" s="12" t="s">
        <v>73</v>
      </c>
      <c r="AY1543" s="236" t="s">
        <v>492</v>
      </c>
    </row>
    <row r="1544" spans="2:65" s="12" customFormat="1">
      <c r="B1544" s="225"/>
      <c r="C1544" s="226"/>
      <c r="D1544" s="221" t="s">
        <v>513</v>
      </c>
      <c r="E1544" s="248" t="s">
        <v>23</v>
      </c>
      <c r="F1544" s="249" t="s">
        <v>2175</v>
      </c>
      <c r="G1544" s="226"/>
      <c r="H1544" s="250">
        <v>3.44</v>
      </c>
      <c r="I1544" s="231"/>
      <c r="J1544" s="226"/>
      <c r="K1544" s="226"/>
      <c r="L1544" s="232"/>
      <c r="M1544" s="233"/>
      <c r="N1544" s="234"/>
      <c r="O1544" s="234"/>
      <c r="P1544" s="234"/>
      <c r="Q1544" s="234"/>
      <c r="R1544" s="234"/>
      <c r="S1544" s="234"/>
      <c r="T1544" s="235"/>
      <c r="AT1544" s="236" t="s">
        <v>513</v>
      </c>
      <c r="AU1544" s="236" t="s">
        <v>93</v>
      </c>
      <c r="AV1544" s="12" t="s">
        <v>82</v>
      </c>
      <c r="AW1544" s="12" t="s">
        <v>36</v>
      </c>
      <c r="AX1544" s="12" t="s">
        <v>73</v>
      </c>
      <c r="AY1544" s="236" t="s">
        <v>492</v>
      </c>
    </row>
    <row r="1545" spans="2:65" s="12" customFormat="1">
      <c r="B1545" s="225"/>
      <c r="C1545" s="226"/>
      <c r="D1545" s="221" t="s">
        <v>513</v>
      </c>
      <c r="E1545" s="248" t="s">
        <v>23</v>
      </c>
      <c r="F1545" s="249" t="s">
        <v>2176</v>
      </c>
      <c r="G1545" s="226"/>
      <c r="H1545" s="250">
        <v>28.029</v>
      </c>
      <c r="I1545" s="231"/>
      <c r="J1545" s="226"/>
      <c r="K1545" s="226"/>
      <c r="L1545" s="232"/>
      <c r="M1545" s="233"/>
      <c r="N1545" s="234"/>
      <c r="O1545" s="234"/>
      <c r="P1545" s="234"/>
      <c r="Q1545" s="234"/>
      <c r="R1545" s="234"/>
      <c r="S1545" s="234"/>
      <c r="T1545" s="235"/>
      <c r="AT1545" s="236" t="s">
        <v>513</v>
      </c>
      <c r="AU1545" s="236" t="s">
        <v>93</v>
      </c>
      <c r="AV1545" s="12" t="s">
        <v>82</v>
      </c>
      <c r="AW1545" s="12" t="s">
        <v>36</v>
      </c>
      <c r="AX1545" s="12" t="s">
        <v>73</v>
      </c>
      <c r="AY1545" s="236" t="s">
        <v>492</v>
      </c>
    </row>
    <row r="1546" spans="2:65" s="12" customFormat="1">
      <c r="B1546" s="225"/>
      <c r="C1546" s="226"/>
      <c r="D1546" s="221" t="s">
        <v>513</v>
      </c>
      <c r="E1546" s="248" t="s">
        <v>23</v>
      </c>
      <c r="F1546" s="249" t="s">
        <v>2177</v>
      </c>
      <c r="G1546" s="226"/>
      <c r="H1546" s="250">
        <v>1.002</v>
      </c>
      <c r="I1546" s="231"/>
      <c r="J1546" s="226"/>
      <c r="K1546" s="226"/>
      <c r="L1546" s="232"/>
      <c r="M1546" s="233"/>
      <c r="N1546" s="234"/>
      <c r="O1546" s="234"/>
      <c r="P1546" s="234"/>
      <c r="Q1546" s="234"/>
      <c r="R1546" s="234"/>
      <c r="S1546" s="234"/>
      <c r="T1546" s="235"/>
      <c r="AT1546" s="236" t="s">
        <v>513</v>
      </c>
      <c r="AU1546" s="236" t="s">
        <v>93</v>
      </c>
      <c r="AV1546" s="12" t="s">
        <v>82</v>
      </c>
      <c r="AW1546" s="12" t="s">
        <v>36</v>
      </c>
      <c r="AX1546" s="12" t="s">
        <v>73</v>
      </c>
      <c r="AY1546" s="236" t="s">
        <v>492</v>
      </c>
    </row>
    <row r="1547" spans="2:65" s="12" customFormat="1">
      <c r="B1547" s="225"/>
      <c r="C1547" s="226"/>
      <c r="D1547" s="221" t="s">
        <v>513</v>
      </c>
      <c r="E1547" s="248" t="s">
        <v>23</v>
      </c>
      <c r="F1547" s="249" t="s">
        <v>2178</v>
      </c>
      <c r="G1547" s="226"/>
      <c r="H1547" s="250">
        <v>2.58</v>
      </c>
      <c r="I1547" s="231"/>
      <c r="J1547" s="226"/>
      <c r="K1547" s="226"/>
      <c r="L1547" s="232"/>
      <c r="M1547" s="233"/>
      <c r="N1547" s="234"/>
      <c r="O1547" s="234"/>
      <c r="P1547" s="234"/>
      <c r="Q1547" s="234"/>
      <c r="R1547" s="234"/>
      <c r="S1547" s="234"/>
      <c r="T1547" s="235"/>
      <c r="AT1547" s="236" t="s">
        <v>513</v>
      </c>
      <c r="AU1547" s="236" t="s">
        <v>93</v>
      </c>
      <c r="AV1547" s="12" t="s">
        <v>82</v>
      </c>
      <c r="AW1547" s="12" t="s">
        <v>36</v>
      </c>
      <c r="AX1547" s="12" t="s">
        <v>73</v>
      </c>
      <c r="AY1547" s="236" t="s">
        <v>492</v>
      </c>
    </row>
    <row r="1548" spans="2:65" s="12" customFormat="1">
      <c r="B1548" s="225"/>
      <c r="C1548" s="226"/>
      <c r="D1548" s="221" t="s">
        <v>513</v>
      </c>
      <c r="E1548" s="248" t="s">
        <v>23</v>
      </c>
      <c r="F1548" s="249" t="s">
        <v>2179</v>
      </c>
      <c r="G1548" s="226"/>
      <c r="H1548" s="250">
        <v>2.891</v>
      </c>
      <c r="I1548" s="231"/>
      <c r="J1548" s="226"/>
      <c r="K1548" s="226"/>
      <c r="L1548" s="232"/>
      <c r="M1548" s="233"/>
      <c r="N1548" s="234"/>
      <c r="O1548" s="234"/>
      <c r="P1548" s="234"/>
      <c r="Q1548" s="234"/>
      <c r="R1548" s="234"/>
      <c r="S1548" s="234"/>
      <c r="T1548" s="235"/>
      <c r="AT1548" s="236" t="s">
        <v>513</v>
      </c>
      <c r="AU1548" s="236" t="s">
        <v>93</v>
      </c>
      <c r="AV1548" s="12" t="s">
        <v>82</v>
      </c>
      <c r="AW1548" s="12" t="s">
        <v>36</v>
      </c>
      <c r="AX1548" s="12" t="s">
        <v>73</v>
      </c>
      <c r="AY1548" s="236" t="s">
        <v>492</v>
      </c>
    </row>
    <row r="1549" spans="2:65" s="14" customFormat="1">
      <c r="B1549" s="251"/>
      <c r="C1549" s="252"/>
      <c r="D1549" s="227" t="s">
        <v>513</v>
      </c>
      <c r="E1549" s="253" t="s">
        <v>23</v>
      </c>
      <c r="F1549" s="254" t="s">
        <v>560</v>
      </c>
      <c r="G1549" s="252"/>
      <c r="H1549" s="255">
        <v>130.245</v>
      </c>
      <c r="I1549" s="256"/>
      <c r="J1549" s="252"/>
      <c r="K1549" s="252"/>
      <c r="L1549" s="257"/>
      <c r="M1549" s="258"/>
      <c r="N1549" s="259"/>
      <c r="O1549" s="259"/>
      <c r="P1549" s="259"/>
      <c r="Q1549" s="259"/>
      <c r="R1549" s="259"/>
      <c r="S1549" s="259"/>
      <c r="T1549" s="260"/>
      <c r="AT1549" s="261" t="s">
        <v>513</v>
      </c>
      <c r="AU1549" s="261" t="s">
        <v>93</v>
      </c>
      <c r="AV1549" s="14" t="s">
        <v>502</v>
      </c>
      <c r="AW1549" s="14" t="s">
        <v>36</v>
      </c>
      <c r="AX1549" s="14" t="s">
        <v>80</v>
      </c>
      <c r="AY1549" s="261" t="s">
        <v>492</v>
      </c>
    </row>
    <row r="1550" spans="2:65" s="1" customFormat="1" ht="25.5" customHeight="1">
      <c r="B1550" s="42"/>
      <c r="C1550" s="209" t="s">
        <v>2180</v>
      </c>
      <c r="D1550" s="209" t="s">
        <v>498</v>
      </c>
      <c r="E1550" s="210" t="s">
        <v>2181</v>
      </c>
      <c r="F1550" s="211" t="s">
        <v>2182</v>
      </c>
      <c r="G1550" s="212" t="s">
        <v>632</v>
      </c>
      <c r="H1550" s="213">
        <v>87.8</v>
      </c>
      <c r="I1550" s="214"/>
      <c r="J1550" s="215">
        <f>ROUND(I1550*H1550,2)</f>
        <v>0</v>
      </c>
      <c r="K1550" s="211" t="s">
        <v>501</v>
      </c>
      <c r="L1550" s="62"/>
      <c r="M1550" s="216" t="s">
        <v>23</v>
      </c>
      <c r="N1550" s="217" t="s">
        <v>44</v>
      </c>
      <c r="O1550" s="43"/>
      <c r="P1550" s="218">
        <f>O1550*H1550</f>
        <v>0</v>
      </c>
      <c r="Q1550" s="218">
        <v>2.45329</v>
      </c>
      <c r="R1550" s="218">
        <f>Q1550*H1550</f>
        <v>215.39886199999998</v>
      </c>
      <c r="S1550" s="218">
        <v>0</v>
      </c>
      <c r="T1550" s="219">
        <f>S1550*H1550</f>
        <v>0</v>
      </c>
      <c r="AR1550" s="25" t="s">
        <v>502</v>
      </c>
      <c r="AT1550" s="25" t="s">
        <v>498</v>
      </c>
      <c r="AU1550" s="25" t="s">
        <v>93</v>
      </c>
      <c r="AY1550" s="25" t="s">
        <v>492</v>
      </c>
      <c r="BE1550" s="220">
        <f>IF(N1550="základní",J1550,0)</f>
        <v>0</v>
      </c>
      <c r="BF1550" s="220">
        <f>IF(N1550="snížená",J1550,0)</f>
        <v>0</v>
      </c>
      <c r="BG1550" s="220">
        <f>IF(N1550="zákl. přenesená",J1550,0)</f>
        <v>0</v>
      </c>
      <c r="BH1550" s="220">
        <f>IF(N1550="sníž. přenesená",J1550,0)</f>
        <v>0</v>
      </c>
      <c r="BI1550" s="220">
        <f>IF(N1550="nulová",J1550,0)</f>
        <v>0</v>
      </c>
      <c r="BJ1550" s="25" t="s">
        <v>80</v>
      </c>
      <c r="BK1550" s="220">
        <f>ROUND(I1550*H1550,2)</f>
        <v>0</v>
      </c>
      <c r="BL1550" s="25" t="s">
        <v>502</v>
      </c>
      <c r="BM1550" s="25" t="s">
        <v>2183</v>
      </c>
    </row>
    <row r="1551" spans="2:65" s="1" customFormat="1" ht="24">
      <c r="B1551" s="42"/>
      <c r="C1551" s="64"/>
      <c r="D1551" s="221" t="s">
        <v>506</v>
      </c>
      <c r="E1551" s="64"/>
      <c r="F1551" s="222" t="s">
        <v>2184</v>
      </c>
      <c r="G1551" s="64"/>
      <c r="H1551" s="64"/>
      <c r="I1551" s="177"/>
      <c r="J1551" s="64"/>
      <c r="K1551" s="64"/>
      <c r="L1551" s="62"/>
      <c r="M1551" s="223"/>
      <c r="N1551" s="43"/>
      <c r="O1551" s="43"/>
      <c r="P1551" s="43"/>
      <c r="Q1551" s="43"/>
      <c r="R1551" s="43"/>
      <c r="S1551" s="43"/>
      <c r="T1551" s="79"/>
      <c r="AT1551" s="25" t="s">
        <v>506</v>
      </c>
      <c r="AU1551" s="25" t="s">
        <v>93</v>
      </c>
    </row>
    <row r="1552" spans="2:65" s="1" customFormat="1" ht="168">
      <c r="B1552" s="42"/>
      <c r="C1552" s="64"/>
      <c r="D1552" s="221" t="s">
        <v>509</v>
      </c>
      <c r="E1552" s="64"/>
      <c r="F1552" s="224" t="s">
        <v>2158</v>
      </c>
      <c r="G1552" s="64"/>
      <c r="H1552" s="64"/>
      <c r="I1552" s="177"/>
      <c r="J1552" s="64"/>
      <c r="K1552" s="64"/>
      <c r="L1552" s="62"/>
      <c r="M1552" s="223"/>
      <c r="N1552" s="43"/>
      <c r="O1552" s="43"/>
      <c r="P1552" s="43"/>
      <c r="Q1552" s="43"/>
      <c r="R1552" s="43"/>
      <c r="S1552" s="43"/>
      <c r="T1552" s="79"/>
      <c r="AT1552" s="25" t="s">
        <v>509</v>
      </c>
      <c r="AU1552" s="25" t="s">
        <v>93</v>
      </c>
    </row>
    <row r="1553" spans="2:65" s="12" customFormat="1">
      <c r="B1553" s="225"/>
      <c r="C1553" s="226"/>
      <c r="D1553" s="221" t="s">
        <v>513</v>
      </c>
      <c r="E1553" s="248" t="s">
        <v>23</v>
      </c>
      <c r="F1553" s="249" t="s">
        <v>2185</v>
      </c>
      <c r="G1553" s="226"/>
      <c r="H1553" s="250">
        <v>46.6</v>
      </c>
      <c r="I1553" s="231"/>
      <c r="J1553" s="226"/>
      <c r="K1553" s="226"/>
      <c r="L1553" s="232"/>
      <c r="M1553" s="233"/>
      <c r="N1553" s="234"/>
      <c r="O1553" s="234"/>
      <c r="P1553" s="234"/>
      <c r="Q1553" s="234"/>
      <c r="R1553" s="234"/>
      <c r="S1553" s="234"/>
      <c r="T1553" s="235"/>
      <c r="AT1553" s="236" t="s">
        <v>513</v>
      </c>
      <c r="AU1553" s="236" t="s">
        <v>93</v>
      </c>
      <c r="AV1553" s="12" t="s">
        <v>82</v>
      </c>
      <c r="AW1553" s="12" t="s">
        <v>36</v>
      </c>
      <c r="AX1553" s="12" t="s">
        <v>73</v>
      </c>
      <c r="AY1553" s="236" t="s">
        <v>492</v>
      </c>
    </row>
    <row r="1554" spans="2:65" s="12" customFormat="1">
      <c r="B1554" s="225"/>
      <c r="C1554" s="226"/>
      <c r="D1554" s="221" t="s">
        <v>513</v>
      </c>
      <c r="E1554" s="248" t="s">
        <v>23</v>
      </c>
      <c r="F1554" s="249" t="s">
        <v>2186</v>
      </c>
      <c r="G1554" s="226"/>
      <c r="H1554" s="250">
        <v>41.2</v>
      </c>
      <c r="I1554" s="231"/>
      <c r="J1554" s="226"/>
      <c r="K1554" s="226"/>
      <c r="L1554" s="232"/>
      <c r="M1554" s="233"/>
      <c r="N1554" s="234"/>
      <c r="O1554" s="234"/>
      <c r="P1554" s="234"/>
      <c r="Q1554" s="234"/>
      <c r="R1554" s="234"/>
      <c r="S1554" s="234"/>
      <c r="T1554" s="235"/>
      <c r="AT1554" s="236" t="s">
        <v>513</v>
      </c>
      <c r="AU1554" s="236" t="s">
        <v>93</v>
      </c>
      <c r="AV1554" s="12" t="s">
        <v>82</v>
      </c>
      <c r="AW1554" s="12" t="s">
        <v>36</v>
      </c>
      <c r="AX1554" s="12" t="s">
        <v>73</v>
      </c>
      <c r="AY1554" s="236" t="s">
        <v>492</v>
      </c>
    </row>
    <row r="1555" spans="2:65" s="14" customFormat="1">
      <c r="B1555" s="251"/>
      <c r="C1555" s="252"/>
      <c r="D1555" s="227" t="s">
        <v>513</v>
      </c>
      <c r="E1555" s="253" t="s">
        <v>23</v>
      </c>
      <c r="F1555" s="254" t="s">
        <v>560</v>
      </c>
      <c r="G1555" s="252"/>
      <c r="H1555" s="255">
        <v>87.8</v>
      </c>
      <c r="I1555" s="256"/>
      <c r="J1555" s="252"/>
      <c r="K1555" s="252"/>
      <c r="L1555" s="257"/>
      <c r="M1555" s="258"/>
      <c r="N1555" s="259"/>
      <c r="O1555" s="259"/>
      <c r="P1555" s="259"/>
      <c r="Q1555" s="259"/>
      <c r="R1555" s="259"/>
      <c r="S1555" s="259"/>
      <c r="T1555" s="260"/>
      <c r="AT1555" s="261" t="s">
        <v>513</v>
      </c>
      <c r="AU1555" s="261" t="s">
        <v>93</v>
      </c>
      <c r="AV1555" s="14" t="s">
        <v>502</v>
      </c>
      <c r="AW1555" s="14" t="s">
        <v>36</v>
      </c>
      <c r="AX1555" s="14" t="s">
        <v>80</v>
      </c>
      <c r="AY1555" s="261" t="s">
        <v>492</v>
      </c>
    </row>
    <row r="1556" spans="2:65" s="1" customFormat="1" ht="16.5" customHeight="1">
      <c r="B1556" s="42"/>
      <c r="C1556" s="209" t="s">
        <v>2187</v>
      </c>
      <c r="D1556" s="209" t="s">
        <v>498</v>
      </c>
      <c r="E1556" s="210" t="s">
        <v>2188</v>
      </c>
      <c r="F1556" s="211" t="s">
        <v>2189</v>
      </c>
      <c r="G1556" s="212" t="s">
        <v>632</v>
      </c>
      <c r="H1556" s="213">
        <v>1.8</v>
      </c>
      <c r="I1556" s="214"/>
      <c r="J1556" s="215">
        <f>ROUND(I1556*H1556,2)</f>
        <v>0</v>
      </c>
      <c r="K1556" s="211" t="s">
        <v>501</v>
      </c>
      <c r="L1556" s="62"/>
      <c r="M1556" s="216" t="s">
        <v>23</v>
      </c>
      <c r="N1556" s="217" t="s">
        <v>44</v>
      </c>
      <c r="O1556" s="43"/>
      <c r="P1556" s="218">
        <f>O1556*H1556</f>
        <v>0</v>
      </c>
      <c r="Q1556" s="218">
        <v>2.2563399999999998</v>
      </c>
      <c r="R1556" s="218">
        <f>Q1556*H1556</f>
        <v>4.0614119999999998</v>
      </c>
      <c r="S1556" s="218">
        <v>0</v>
      </c>
      <c r="T1556" s="219">
        <f>S1556*H1556</f>
        <v>0</v>
      </c>
      <c r="AR1556" s="25" t="s">
        <v>502</v>
      </c>
      <c r="AT1556" s="25" t="s">
        <v>498</v>
      </c>
      <c r="AU1556" s="25" t="s">
        <v>93</v>
      </c>
      <c r="AY1556" s="25" t="s">
        <v>492</v>
      </c>
      <c r="BE1556" s="220">
        <f>IF(N1556="základní",J1556,0)</f>
        <v>0</v>
      </c>
      <c r="BF1556" s="220">
        <f>IF(N1556="snížená",J1556,0)</f>
        <v>0</v>
      </c>
      <c r="BG1556" s="220">
        <f>IF(N1556="zákl. přenesená",J1556,0)</f>
        <v>0</v>
      </c>
      <c r="BH1556" s="220">
        <f>IF(N1556="sníž. přenesená",J1556,0)</f>
        <v>0</v>
      </c>
      <c r="BI1556" s="220">
        <f>IF(N1556="nulová",J1556,0)</f>
        <v>0</v>
      </c>
      <c r="BJ1556" s="25" t="s">
        <v>80</v>
      </c>
      <c r="BK1556" s="220">
        <f>ROUND(I1556*H1556,2)</f>
        <v>0</v>
      </c>
      <c r="BL1556" s="25" t="s">
        <v>502</v>
      </c>
      <c r="BM1556" s="25" t="s">
        <v>2190</v>
      </c>
    </row>
    <row r="1557" spans="2:65" s="1" customFormat="1" ht="24">
      <c r="B1557" s="42"/>
      <c r="C1557" s="64"/>
      <c r="D1557" s="221" t="s">
        <v>506</v>
      </c>
      <c r="E1557" s="64"/>
      <c r="F1557" s="222" t="s">
        <v>2191</v>
      </c>
      <c r="G1557" s="64"/>
      <c r="H1557" s="64"/>
      <c r="I1557" s="177"/>
      <c r="J1557" s="64"/>
      <c r="K1557" s="64"/>
      <c r="L1557" s="62"/>
      <c r="M1557" s="223"/>
      <c r="N1557" s="43"/>
      <c r="O1557" s="43"/>
      <c r="P1557" s="43"/>
      <c r="Q1557" s="43"/>
      <c r="R1557" s="43"/>
      <c r="S1557" s="43"/>
      <c r="T1557" s="79"/>
      <c r="AT1557" s="25" t="s">
        <v>506</v>
      </c>
      <c r="AU1557" s="25" t="s">
        <v>93</v>
      </c>
    </row>
    <row r="1558" spans="2:65" s="13" customFormat="1">
      <c r="B1558" s="237"/>
      <c r="C1558" s="238"/>
      <c r="D1558" s="221" t="s">
        <v>513</v>
      </c>
      <c r="E1558" s="239" t="s">
        <v>23</v>
      </c>
      <c r="F1558" s="240" t="s">
        <v>2192</v>
      </c>
      <c r="G1558" s="238"/>
      <c r="H1558" s="241" t="s">
        <v>23</v>
      </c>
      <c r="I1558" s="242"/>
      <c r="J1558" s="238"/>
      <c r="K1558" s="238"/>
      <c r="L1558" s="243"/>
      <c r="M1558" s="244"/>
      <c r="N1558" s="245"/>
      <c r="O1558" s="245"/>
      <c r="P1558" s="245"/>
      <c r="Q1558" s="245"/>
      <c r="R1558" s="245"/>
      <c r="S1558" s="245"/>
      <c r="T1558" s="246"/>
      <c r="AT1558" s="247" t="s">
        <v>513</v>
      </c>
      <c r="AU1558" s="247" t="s">
        <v>93</v>
      </c>
      <c r="AV1558" s="13" t="s">
        <v>80</v>
      </c>
      <c r="AW1558" s="13" t="s">
        <v>36</v>
      </c>
      <c r="AX1558" s="13" t="s">
        <v>73</v>
      </c>
      <c r="AY1558" s="247" t="s">
        <v>492</v>
      </c>
    </row>
    <row r="1559" spans="2:65" s="12" customFormat="1">
      <c r="B1559" s="225"/>
      <c r="C1559" s="226"/>
      <c r="D1559" s="221" t="s">
        <v>513</v>
      </c>
      <c r="E1559" s="248" t="s">
        <v>23</v>
      </c>
      <c r="F1559" s="249" t="s">
        <v>2193</v>
      </c>
      <c r="G1559" s="226"/>
      <c r="H1559" s="250">
        <v>1.8</v>
      </c>
      <c r="I1559" s="231"/>
      <c r="J1559" s="226"/>
      <c r="K1559" s="226"/>
      <c r="L1559" s="232"/>
      <c r="M1559" s="233"/>
      <c r="N1559" s="234"/>
      <c r="O1559" s="234"/>
      <c r="P1559" s="234"/>
      <c r="Q1559" s="234"/>
      <c r="R1559" s="234"/>
      <c r="S1559" s="234"/>
      <c r="T1559" s="235"/>
      <c r="AT1559" s="236" t="s">
        <v>513</v>
      </c>
      <c r="AU1559" s="236" t="s">
        <v>93</v>
      </c>
      <c r="AV1559" s="12" t="s">
        <v>82</v>
      </c>
      <c r="AW1559" s="12" t="s">
        <v>36</v>
      </c>
      <c r="AX1559" s="12" t="s">
        <v>73</v>
      </c>
      <c r="AY1559" s="236" t="s">
        <v>492</v>
      </c>
    </row>
    <row r="1560" spans="2:65" s="14" customFormat="1">
      <c r="B1560" s="251"/>
      <c r="C1560" s="252"/>
      <c r="D1560" s="227" t="s">
        <v>513</v>
      </c>
      <c r="E1560" s="253" t="s">
        <v>23</v>
      </c>
      <c r="F1560" s="254" t="s">
        <v>560</v>
      </c>
      <c r="G1560" s="252"/>
      <c r="H1560" s="255">
        <v>1.8</v>
      </c>
      <c r="I1560" s="256"/>
      <c r="J1560" s="252"/>
      <c r="K1560" s="252"/>
      <c r="L1560" s="257"/>
      <c r="M1560" s="258"/>
      <c r="N1560" s="259"/>
      <c r="O1560" s="259"/>
      <c r="P1560" s="259"/>
      <c r="Q1560" s="259"/>
      <c r="R1560" s="259"/>
      <c r="S1560" s="259"/>
      <c r="T1560" s="260"/>
      <c r="AT1560" s="261" t="s">
        <v>513</v>
      </c>
      <c r="AU1560" s="261" t="s">
        <v>93</v>
      </c>
      <c r="AV1560" s="14" t="s">
        <v>502</v>
      </c>
      <c r="AW1560" s="14" t="s">
        <v>36</v>
      </c>
      <c r="AX1560" s="14" t="s">
        <v>80</v>
      </c>
      <c r="AY1560" s="261" t="s">
        <v>492</v>
      </c>
    </row>
    <row r="1561" spans="2:65" s="1" customFormat="1" ht="25.5" customHeight="1">
      <c r="B1561" s="42"/>
      <c r="C1561" s="209" t="s">
        <v>2194</v>
      </c>
      <c r="D1561" s="209" t="s">
        <v>498</v>
      </c>
      <c r="E1561" s="210" t="s">
        <v>2195</v>
      </c>
      <c r="F1561" s="211" t="s">
        <v>2196</v>
      </c>
      <c r="G1561" s="212" t="s">
        <v>632</v>
      </c>
      <c r="H1561" s="213">
        <v>87.8</v>
      </c>
      <c r="I1561" s="214"/>
      <c r="J1561" s="215">
        <f>ROUND(I1561*H1561,2)</f>
        <v>0</v>
      </c>
      <c r="K1561" s="211" t="s">
        <v>23</v>
      </c>
      <c r="L1561" s="62"/>
      <c r="M1561" s="216" t="s">
        <v>23</v>
      </c>
      <c r="N1561" s="217" t="s">
        <v>44</v>
      </c>
      <c r="O1561" s="43"/>
      <c r="P1561" s="218">
        <f>O1561*H1561</f>
        <v>0</v>
      </c>
      <c r="Q1561" s="218">
        <v>9.1E-4</v>
      </c>
      <c r="R1561" s="218">
        <f>Q1561*H1561</f>
        <v>7.9897999999999997E-2</v>
      </c>
      <c r="S1561" s="218">
        <v>0</v>
      </c>
      <c r="T1561" s="219">
        <f>S1561*H1561</f>
        <v>0</v>
      </c>
      <c r="AR1561" s="25" t="s">
        <v>502</v>
      </c>
      <c r="AT1561" s="25" t="s">
        <v>498</v>
      </c>
      <c r="AU1561" s="25" t="s">
        <v>93</v>
      </c>
      <c r="AY1561" s="25" t="s">
        <v>492</v>
      </c>
      <c r="BE1561" s="220">
        <f>IF(N1561="základní",J1561,0)</f>
        <v>0</v>
      </c>
      <c r="BF1561" s="220">
        <f>IF(N1561="snížená",J1561,0)</f>
        <v>0</v>
      </c>
      <c r="BG1561" s="220">
        <f>IF(N1561="zákl. přenesená",J1561,0)</f>
        <v>0</v>
      </c>
      <c r="BH1561" s="220">
        <f>IF(N1561="sníž. přenesená",J1561,0)</f>
        <v>0</v>
      </c>
      <c r="BI1561" s="220">
        <f>IF(N1561="nulová",J1561,0)</f>
        <v>0</v>
      </c>
      <c r="BJ1561" s="25" t="s">
        <v>80</v>
      </c>
      <c r="BK1561" s="220">
        <f>ROUND(I1561*H1561,2)</f>
        <v>0</v>
      </c>
      <c r="BL1561" s="25" t="s">
        <v>502</v>
      </c>
      <c r="BM1561" s="25" t="s">
        <v>2197</v>
      </c>
    </row>
    <row r="1562" spans="2:65" s="1" customFormat="1" ht="24">
      <c r="B1562" s="42"/>
      <c r="C1562" s="64"/>
      <c r="D1562" s="227" t="s">
        <v>506</v>
      </c>
      <c r="E1562" s="64"/>
      <c r="F1562" s="274" t="s">
        <v>2198</v>
      </c>
      <c r="G1562" s="64"/>
      <c r="H1562" s="64"/>
      <c r="I1562" s="177"/>
      <c r="J1562" s="64"/>
      <c r="K1562" s="64"/>
      <c r="L1562" s="62"/>
      <c r="M1562" s="223"/>
      <c r="N1562" s="43"/>
      <c r="O1562" s="43"/>
      <c r="P1562" s="43"/>
      <c r="Q1562" s="43"/>
      <c r="R1562" s="43"/>
      <c r="S1562" s="43"/>
      <c r="T1562" s="79"/>
      <c r="AT1562" s="25" t="s">
        <v>506</v>
      </c>
      <c r="AU1562" s="25" t="s">
        <v>93</v>
      </c>
    </row>
    <row r="1563" spans="2:65" s="1" customFormat="1" ht="16.5" customHeight="1">
      <c r="B1563" s="42"/>
      <c r="C1563" s="209" t="s">
        <v>2199</v>
      </c>
      <c r="D1563" s="209" t="s">
        <v>498</v>
      </c>
      <c r="E1563" s="210" t="s">
        <v>2200</v>
      </c>
      <c r="F1563" s="211" t="s">
        <v>2201</v>
      </c>
      <c r="G1563" s="212" t="s">
        <v>180</v>
      </c>
      <c r="H1563" s="213">
        <v>439</v>
      </c>
      <c r="I1563" s="214"/>
      <c r="J1563" s="215">
        <f>ROUND(I1563*H1563,2)</f>
        <v>0</v>
      </c>
      <c r="K1563" s="211" t="s">
        <v>501</v>
      </c>
      <c r="L1563" s="62"/>
      <c r="M1563" s="216" t="s">
        <v>23</v>
      </c>
      <c r="N1563" s="217" t="s">
        <v>44</v>
      </c>
      <c r="O1563" s="43"/>
      <c r="P1563" s="218">
        <f>O1563*H1563</f>
        <v>0</v>
      </c>
      <c r="Q1563" s="218">
        <v>0</v>
      </c>
      <c r="R1563" s="218">
        <f>Q1563*H1563</f>
        <v>0</v>
      </c>
      <c r="S1563" s="218">
        <v>0</v>
      </c>
      <c r="T1563" s="219">
        <f>S1563*H1563</f>
        <v>0</v>
      </c>
      <c r="AR1563" s="25" t="s">
        <v>502</v>
      </c>
      <c r="AT1563" s="25" t="s">
        <v>498</v>
      </c>
      <c r="AU1563" s="25" t="s">
        <v>93</v>
      </c>
      <c r="AY1563" s="25" t="s">
        <v>492</v>
      </c>
      <c r="BE1563" s="220">
        <f>IF(N1563="základní",J1563,0)</f>
        <v>0</v>
      </c>
      <c r="BF1563" s="220">
        <f>IF(N1563="snížená",J1563,0)</f>
        <v>0</v>
      </c>
      <c r="BG1563" s="220">
        <f>IF(N1563="zákl. přenesená",J1563,0)</f>
        <v>0</v>
      </c>
      <c r="BH1563" s="220">
        <f>IF(N1563="sníž. přenesená",J1563,0)</f>
        <v>0</v>
      </c>
      <c r="BI1563" s="220">
        <f>IF(N1563="nulová",J1563,0)</f>
        <v>0</v>
      </c>
      <c r="BJ1563" s="25" t="s">
        <v>80</v>
      </c>
      <c r="BK1563" s="220">
        <f>ROUND(I1563*H1563,2)</f>
        <v>0</v>
      </c>
      <c r="BL1563" s="25" t="s">
        <v>502</v>
      </c>
      <c r="BM1563" s="25" t="s">
        <v>2202</v>
      </c>
    </row>
    <row r="1564" spans="2:65" s="1" customFormat="1">
      <c r="B1564" s="42"/>
      <c r="C1564" s="64"/>
      <c r="D1564" s="221" t="s">
        <v>506</v>
      </c>
      <c r="E1564" s="64"/>
      <c r="F1564" s="222" t="s">
        <v>2201</v>
      </c>
      <c r="G1564" s="64"/>
      <c r="H1564" s="64"/>
      <c r="I1564" s="177"/>
      <c r="J1564" s="64"/>
      <c r="K1564" s="64"/>
      <c r="L1564" s="62"/>
      <c r="M1564" s="223"/>
      <c r="N1564" s="43"/>
      <c r="O1564" s="43"/>
      <c r="P1564" s="43"/>
      <c r="Q1564" s="43"/>
      <c r="R1564" s="43"/>
      <c r="S1564" s="43"/>
      <c r="T1564" s="79"/>
      <c r="AT1564" s="25" t="s">
        <v>506</v>
      </c>
      <c r="AU1564" s="25" t="s">
        <v>93</v>
      </c>
    </row>
    <row r="1565" spans="2:65" s="1" customFormat="1" ht="84">
      <c r="B1565" s="42"/>
      <c r="C1565" s="64"/>
      <c r="D1565" s="221" t="s">
        <v>509</v>
      </c>
      <c r="E1565" s="64"/>
      <c r="F1565" s="224" t="s">
        <v>2203</v>
      </c>
      <c r="G1565" s="64"/>
      <c r="H1565" s="64"/>
      <c r="I1565" s="177"/>
      <c r="J1565" s="64"/>
      <c r="K1565" s="64"/>
      <c r="L1565" s="62"/>
      <c r="M1565" s="223"/>
      <c r="N1565" s="43"/>
      <c r="O1565" s="43"/>
      <c r="P1565" s="43"/>
      <c r="Q1565" s="43"/>
      <c r="R1565" s="43"/>
      <c r="S1565" s="43"/>
      <c r="T1565" s="79"/>
      <c r="AT1565" s="25" t="s">
        <v>509</v>
      </c>
      <c r="AU1565" s="25" t="s">
        <v>93</v>
      </c>
    </row>
    <row r="1566" spans="2:65" s="12" customFormat="1">
      <c r="B1566" s="225"/>
      <c r="C1566" s="226"/>
      <c r="D1566" s="227" t="s">
        <v>513</v>
      </c>
      <c r="E1566" s="228" t="s">
        <v>23</v>
      </c>
      <c r="F1566" s="229" t="s">
        <v>2204</v>
      </c>
      <c r="G1566" s="226"/>
      <c r="H1566" s="230">
        <v>439</v>
      </c>
      <c r="I1566" s="231"/>
      <c r="J1566" s="226"/>
      <c r="K1566" s="226"/>
      <c r="L1566" s="232"/>
      <c r="M1566" s="233"/>
      <c r="N1566" s="234"/>
      <c r="O1566" s="234"/>
      <c r="P1566" s="234"/>
      <c r="Q1566" s="234"/>
      <c r="R1566" s="234"/>
      <c r="S1566" s="234"/>
      <c r="T1566" s="235"/>
      <c r="AT1566" s="236" t="s">
        <v>513</v>
      </c>
      <c r="AU1566" s="236" t="s">
        <v>93</v>
      </c>
      <c r="AV1566" s="12" t="s">
        <v>82</v>
      </c>
      <c r="AW1566" s="12" t="s">
        <v>36</v>
      </c>
      <c r="AX1566" s="12" t="s">
        <v>80</v>
      </c>
      <c r="AY1566" s="236" t="s">
        <v>492</v>
      </c>
    </row>
    <row r="1567" spans="2:65" s="1" customFormat="1" ht="25.5" customHeight="1">
      <c r="B1567" s="42"/>
      <c r="C1567" s="209" t="s">
        <v>2205</v>
      </c>
      <c r="D1567" s="209" t="s">
        <v>498</v>
      </c>
      <c r="E1567" s="210" t="s">
        <v>2206</v>
      </c>
      <c r="F1567" s="211" t="s">
        <v>2207</v>
      </c>
      <c r="G1567" s="212" t="s">
        <v>180</v>
      </c>
      <c r="H1567" s="213">
        <v>439</v>
      </c>
      <c r="I1567" s="214"/>
      <c r="J1567" s="215">
        <f>ROUND(I1567*H1567,2)</f>
        <v>0</v>
      </c>
      <c r="K1567" s="211" t="s">
        <v>23</v>
      </c>
      <c r="L1567" s="62"/>
      <c r="M1567" s="216" t="s">
        <v>23</v>
      </c>
      <c r="N1567" s="217" t="s">
        <v>44</v>
      </c>
      <c r="O1567" s="43"/>
      <c r="P1567" s="218">
        <f>O1567*H1567</f>
        <v>0</v>
      </c>
      <c r="Q1567" s="218">
        <v>1E-3</v>
      </c>
      <c r="R1567" s="218">
        <f>Q1567*H1567</f>
        <v>0.439</v>
      </c>
      <c r="S1567" s="218">
        <v>0</v>
      </c>
      <c r="T1567" s="219">
        <f>S1567*H1567</f>
        <v>0</v>
      </c>
      <c r="AR1567" s="25" t="s">
        <v>502</v>
      </c>
      <c r="AT1567" s="25" t="s">
        <v>498</v>
      </c>
      <c r="AU1567" s="25" t="s">
        <v>93</v>
      </c>
      <c r="AY1567" s="25" t="s">
        <v>492</v>
      </c>
      <c r="BE1567" s="220">
        <f>IF(N1567="základní",J1567,0)</f>
        <v>0</v>
      </c>
      <c r="BF1567" s="220">
        <f>IF(N1567="snížená",J1567,0)</f>
        <v>0</v>
      </c>
      <c r="BG1567" s="220">
        <f>IF(N1567="zákl. přenesená",J1567,0)</f>
        <v>0</v>
      </c>
      <c r="BH1567" s="220">
        <f>IF(N1567="sníž. přenesená",J1567,0)</f>
        <v>0</v>
      </c>
      <c r="BI1567" s="220">
        <f>IF(N1567="nulová",J1567,0)</f>
        <v>0</v>
      </c>
      <c r="BJ1567" s="25" t="s">
        <v>80</v>
      </c>
      <c r="BK1567" s="220">
        <f>ROUND(I1567*H1567,2)</f>
        <v>0</v>
      </c>
      <c r="BL1567" s="25" t="s">
        <v>502</v>
      </c>
      <c r="BM1567" s="25" t="s">
        <v>2208</v>
      </c>
    </row>
    <row r="1568" spans="2:65" s="1" customFormat="1" ht="24">
      <c r="B1568" s="42"/>
      <c r="C1568" s="64"/>
      <c r="D1568" s="221" t="s">
        <v>506</v>
      </c>
      <c r="E1568" s="64"/>
      <c r="F1568" s="222" t="s">
        <v>2207</v>
      </c>
      <c r="G1568" s="64"/>
      <c r="H1568" s="64"/>
      <c r="I1568" s="177"/>
      <c r="J1568" s="64"/>
      <c r="K1568" s="64"/>
      <c r="L1568" s="62"/>
      <c r="M1568" s="223"/>
      <c r="N1568" s="43"/>
      <c r="O1568" s="43"/>
      <c r="P1568" s="43"/>
      <c r="Q1568" s="43"/>
      <c r="R1568" s="43"/>
      <c r="S1568" s="43"/>
      <c r="T1568" s="79"/>
      <c r="AT1568" s="25" t="s">
        <v>506</v>
      </c>
      <c r="AU1568" s="25" t="s">
        <v>93</v>
      </c>
    </row>
    <row r="1569" spans="2:65" s="12" customFormat="1">
      <c r="B1569" s="225"/>
      <c r="C1569" s="226"/>
      <c r="D1569" s="227" t="s">
        <v>513</v>
      </c>
      <c r="E1569" s="228" t="s">
        <v>23</v>
      </c>
      <c r="F1569" s="229" t="s">
        <v>2204</v>
      </c>
      <c r="G1569" s="226"/>
      <c r="H1569" s="230">
        <v>439</v>
      </c>
      <c r="I1569" s="231"/>
      <c r="J1569" s="226"/>
      <c r="K1569" s="226"/>
      <c r="L1569" s="232"/>
      <c r="M1569" s="233"/>
      <c r="N1569" s="234"/>
      <c r="O1569" s="234"/>
      <c r="P1569" s="234"/>
      <c r="Q1569" s="234"/>
      <c r="R1569" s="234"/>
      <c r="S1569" s="234"/>
      <c r="T1569" s="235"/>
      <c r="AT1569" s="236" t="s">
        <v>513</v>
      </c>
      <c r="AU1569" s="236" t="s">
        <v>93</v>
      </c>
      <c r="AV1569" s="12" t="s">
        <v>82</v>
      </c>
      <c r="AW1569" s="12" t="s">
        <v>36</v>
      </c>
      <c r="AX1569" s="12" t="s">
        <v>80</v>
      </c>
      <c r="AY1569" s="236" t="s">
        <v>492</v>
      </c>
    </row>
    <row r="1570" spans="2:65" s="1" customFormat="1" ht="16.5" customHeight="1">
      <c r="B1570" s="42"/>
      <c r="C1570" s="209" t="s">
        <v>2209</v>
      </c>
      <c r="D1570" s="209" t="s">
        <v>498</v>
      </c>
      <c r="E1570" s="210" t="s">
        <v>2210</v>
      </c>
      <c r="F1570" s="211" t="s">
        <v>2211</v>
      </c>
      <c r="G1570" s="212" t="s">
        <v>832</v>
      </c>
      <c r="H1570" s="213">
        <v>210.69900000000001</v>
      </c>
      <c r="I1570" s="214"/>
      <c r="J1570" s="215">
        <f>ROUND(I1570*H1570,2)</f>
        <v>0</v>
      </c>
      <c r="K1570" s="211" t="s">
        <v>23</v>
      </c>
      <c r="L1570" s="62"/>
      <c r="M1570" s="216" t="s">
        <v>23</v>
      </c>
      <c r="N1570" s="217" t="s">
        <v>44</v>
      </c>
      <c r="O1570" s="43"/>
      <c r="P1570" s="218">
        <f>O1570*H1570</f>
        <v>0</v>
      </c>
      <c r="Q1570" s="218">
        <v>5.0000000000000002E-5</v>
      </c>
      <c r="R1570" s="218">
        <f>Q1570*H1570</f>
        <v>1.0534950000000001E-2</v>
      </c>
      <c r="S1570" s="218">
        <v>0</v>
      </c>
      <c r="T1570" s="219">
        <f>S1570*H1570</f>
        <v>0</v>
      </c>
      <c r="AR1570" s="25" t="s">
        <v>502</v>
      </c>
      <c r="AT1570" s="25" t="s">
        <v>498</v>
      </c>
      <c r="AU1570" s="25" t="s">
        <v>93</v>
      </c>
      <c r="AY1570" s="25" t="s">
        <v>492</v>
      </c>
      <c r="BE1570" s="220">
        <f>IF(N1570="základní",J1570,0)</f>
        <v>0</v>
      </c>
      <c r="BF1570" s="220">
        <f>IF(N1570="snížená",J1570,0)</f>
        <v>0</v>
      </c>
      <c r="BG1570" s="220">
        <f>IF(N1570="zákl. přenesená",J1570,0)</f>
        <v>0</v>
      </c>
      <c r="BH1570" s="220">
        <f>IF(N1570="sníž. přenesená",J1570,0)</f>
        <v>0</v>
      </c>
      <c r="BI1570" s="220">
        <f>IF(N1570="nulová",J1570,0)</f>
        <v>0</v>
      </c>
      <c r="BJ1570" s="25" t="s">
        <v>80</v>
      </c>
      <c r="BK1570" s="220">
        <f>ROUND(I1570*H1570,2)</f>
        <v>0</v>
      </c>
      <c r="BL1570" s="25" t="s">
        <v>502</v>
      </c>
      <c r="BM1570" s="25" t="s">
        <v>2212</v>
      </c>
    </row>
    <row r="1571" spans="2:65" s="1" customFormat="1">
      <c r="B1571" s="42"/>
      <c r="C1571" s="64"/>
      <c r="D1571" s="221" t="s">
        <v>506</v>
      </c>
      <c r="E1571" s="64"/>
      <c r="F1571" s="222" t="s">
        <v>2211</v>
      </c>
      <c r="G1571" s="64"/>
      <c r="H1571" s="64"/>
      <c r="I1571" s="177"/>
      <c r="J1571" s="64"/>
      <c r="K1571" s="64"/>
      <c r="L1571" s="62"/>
      <c r="M1571" s="223"/>
      <c r="N1571" s="43"/>
      <c r="O1571" s="43"/>
      <c r="P1571" s="43"/>
      <c r="Q1571" s="43"/>
      <c r="R1571" s="43"/>
      <c r="S1571" s="43"/>
      <c r="T1571" s="79"/>
      <c r="AT1571" s="25" t="s">
        <v>506</v>
      </c>
      <c r="AU1571" s="25" t="s">
        <v>93</v>
      </c>
    </row>
    <row r="1572" spans="2:65" s="12" customFormat="1">
      <c r="B1572" s="225"/>
      <c r="C1572" s="226"/>
      <c r="D1572" s="227" t="s">
        <v>513</v>
      </c>
      <c r="E1572" s="228" t="s">
        <v>23</v>
      </c>
      <c r="F1572" s="229" t="s">
        <v>2213</v>
      </c>
      <c r="G1572" s="226"/>
      <c r="H1572" s="230">
        <v>210.69900000000001</v>
      </c>
      <c r="I1572" s="231"/>
      <c r="J1572" s="226"/>
      <c r="K1572" s="226"/>
      <c r="L1572" s="232"/>
      <c r="M1572" s="233"/>
      <c r="N1572" s="234"/>
      <c r="O1572" s="234"/>
      <c r="P1572" s="234"/>
      <c r="Q1572" s="234"/>
      <c r="R1572" s="234"/>
      <c r="S1572" s="234"/>
      <c r="T1572" s="235"/>
      <c r="AT1572" s="236" t="s">
        <v>513</v>
      </c>
      <c r="AU1572" s="236" t="s">
        <v>93</v>
      </c>
      <c r="AV1572" s="12" t="s">
        <v>82</v>
      </c>
      <c r="AW1572" s="12" t="s">
        <v>36</v>
      </c>
      <c r="AX1572" s="12" t="s">
        <v>80</v>
      </c>
      <c r="AY1572" s="236" t="s">
        <v>492</v>
      </c>
    </row>
    <row r="1573" spans="2:65" s="1" customFormat="1" ht="25.5" customHeight="1">
      <c r="B1573" s="42"/>
      <c r="C1573" s="209" t="s">
        <v>2214</v>
      </c>
      <c r="D1573" s="209" t="s">
        <v>498</v>
      </c>
      <c r="E1573" s="210" t="s">
        <v>2215</v>
      </c>
      <c r="F1573" s="211" t="s">
        <v>2216</v>
      </c>
      <c r="G1573" s="212" t="s">
        <v>632</v>
      </c>
      <c r="H1573" s="213">
        <v>7.5469999999999997</v>
      </c>
      <c r="I1573" s="214"/>
      <c r="J1573" s="215">
        <f>ROUND(I1573*H1573,2)</f>
        <v>0</v>
      </c>
      <c r="K1573" s="211" t="s">
        <v>501</v>
      </c>
      <c r="L1573" s="62"/>
      <c r="M1573" s="216" t="s">
        <v>23</v>
      </c>
      <c r="N1573" s="217" t="s">
        <v>44</v>
      </c>
      <c r="O1573" s="43"/>
      <c r="P1573" s="218">
        <f>O1573*H1573</f>
        <v>0</v>
      </c>
      <c r="Q1573" s="218">
        <v>0</v>
      </c>
      <c r="R1573" s="218">
        <f>Q1573*H1573</f>
        <v>0</v>
      </c>
      <c r="S1573" s="218">
        <v>0</v>
      </c>
      <c r="T1573" s="219">
        <f>S1573*H1573</f>
        <v>0</v>
      </c>
      <c r="AR1573" s="25" t="s">
        <v>502</v>
      </c>
      <c r="AT1573" s="25" t="s">
        <v>498</v>
      </c>
      <c r="AU1573" s="25" t="s">
        <v>93</v>
      </c>
      <c r="AY1573" s="25" t="s">
        <v>492</v>
      </c>
      <c r="BE1573" s="220">
        <f>IF(N1573="základní",J1573,0)</f>
        <v>0</v>
      </c>
      <c r="BF1573" s="220">
        <f>IF(N1573="snížená",J1573,0)</f>
        <v>0</v>
      </c>
      <c r="BG1573" s="220">
        <f>IF(N1573="zákl. přenesená",J1573,0)</f>
        <v>0</v>
      </c>
      <c r="BH1573" s="220">
        <f>IF(N1573="sníž. přenesená",J1573,0)</f>
        <v>0</v>
      </c>
      <c r="BI1573" s="220">
        <f>IF(N1573="nulová",J1573,0)</f>
        <v>0</v>
      </c>
      <c r="BJ1573" s="25" t="s">
        <v>80</v>
      </c>
      <c r="BK1573" s="220">
        <f>ROUND(I1573*H1573,2)</f>
        <v>0</v>
      </c>
      <c r="BL1573" s="25" t="s">
        <v>502</v>
      </c>
      <c r="BM1573" s="25" t="s">
        <v>2217</v>
      </c>
    </row>
    <row r="1574" spans="2:65" s="1" customFormat="1" ht="24">
      <c r="B1574" s="42"/>
      <c r="C1574" s="64"/>
      <c r="D1574" s="221" t="s">
        <v>506</v>
      </c>
      <c r="E1574" s="64"/>
      <c r="F1574" s="222" t="s">
        <v>2218</v>
      </c>
      <c r="G1574" s="64"/>
      <c r="H1574" s="64"/>
      <c r="I1574" s="177"/>
      <c r="J1574" s="64"/>
      <c r="K1574" s="64"/>
      <c r="L1574" s="62"/>
      <c r="M1574" s="223"/>
      <c r="N1574" s="43"/>
      <c r="O1574" s="43"/>
      <c r="P1574" s="43"/>
      <c r="Q1574" s="43"/>
      <c r="R1574" s="43"/>
      <c r="S1574" s="43"/>
      <c r="T1574" s="79"/>
      <c r="AT1574" s="25" t="s">
        <v>506</v>
      </c>
      <c r="AU1574" s="25" t="s">
        <v>93</v>
      </c>
    </row>
    <row r="1575" spans="2:65" s="1" customFormat="1" ht="72">
      <c r="B1575" s="42"/>
      <c r="C1575" s="64"/>
      <c r="D1575" s="221" t="s">
        <v>509</v>
      </c>
      <c r="E1575" s="64"/>
      <c r="F1575" s="224" t="s">
        <v>2219</v>
      </c>
      <c r="G1575" s="64"/>
      <c r="H1575" s="64"/>
      <c r="I1575" s="177"/>
      <c r="J1575" s="64"/>
      <c r="K1575" s="64"/>
      <c r="L1575" s="62"/>
      <c r="M1575" s="223"/>
      <c r="N1575" s="43"/>
      <c r="O1575" s="43"/>
      <c r="P1575" s="43"/>
      <c r="Q1575" s="43"/>
      <c r="R1575" s="43"/>
      <c r="S1575" s="43"/>
      <c r="T1575" s="79"/>
      <c r="AT1575" s="25" t="s">
        <v>509</v>
      </c>
      <c r="AU1575" s="25" t="s">
        <v>93</v>
      </c>
    </row>
    <row r="1576" spans="2:65" s="12" customFormat="1">
      <c r="B1576" s="225"/>
      <c r="C1576" s="226"/>
      <c r="D1576" s="227" t="s">
        <v>513</v>
      </c>
      <c r="E1576" s="228" t="s">
        <v>23</v>
      </c>
      <c r="F1576" s="229" t="s">
        <v>2165</v>
      </c>
      <c r="G1576" s="226"/>
      <c r="H1576" s="230">
        <v>7.5469999999999997</v>
      </c>
      <c r="I1576" s="231"/>
      <c r="J1576" s="226"/>
      <c r="K1576" s="226"/>
      <c r="L1576" s="232"/>
      <c r="M1576" s="233"/>
      <c r="N1576" s="234"/>
      <c r="O1576" s="234"/>
      <c r="P1576" s="234"/>
      <c r="Q1576" s="234"/>
      <c r="R1576" s="234"/>
      <c r="S1576" s="234"/>
      <c r="T1576" s="235"/>
      <c r="AT1576" s="236" t="s">
        <v>513</v>
      </c>
      <c r="AU1576" s="236" t="s">
        <v>93</v>
      </c>
      <c r="AV1576" s="12" t="s">
        <v>82</v>
      </c>
      <c r="AW1576" s="12" t="s">
        <v>36</v>
      </c>
      <c r="AX1576" s="12" t="s">
        <v>80</v>
      </c>
      <c r="AY1576" s="236" t="s">
        <v>492</v>
      </c>
    </row>
    <row r="1577" spans="2:65" s="1" customFormat="1" ht="25.5" customHeight="1">
      <c r="B1577" s="42"/>
      <c r="C1577" s="209" t="s">
        <v>2220</v>
      </c>
      <c r="D1577" s="209" t="s">
        <v>498</v>
      </c>
      <c r="E1577" s="210" t="s">
        <v>2221</v>
      </c>
      <c r="F1577" s="211" t="s">
        <v>2222</v>
      </c>
      <c r="G1577" s="212" t="s">
        <v>632</v>
      </c>
      <c r="H1577" s="213">
        <v>130.245</v>
      </c>
      <c r="I1577" s="214"/>
      <c r="J1577" s="215">
        <f>ROUND(I1577*H1577,2)</f>
        <v>0</v>
      </c>
      <c r="K1577" s="211" t="s">
        <v>501</v>
      </c>
      <c r="L1577" s="62"/>
      <c r="M1577" s="216" t="s">
        <v>23</v>
      </c>
      <c r="N1577" s="217" t="s">
        <v>44</v>
      </c>
      <c r="O1577" s="43"/>
      <c r="P1577" s="218">
        <f>O1577*H1577</f>
        <v>0</v>
      </c>
      <c r="Q1577" s="218">
        <v>2.5250000000000002E-2</v>
      </c>
      <c r="R1577" s="218">
        <f>Q1577*H1577</f>
        <v>3.2886862500000005</v>
      </c>
      <c r="S1577" s="218">
        <v>0</v>
      </c>
      <c r="T1577" s="219">
        <f>S1577*H1577</f>
        <v>0</v>
      </c>
      <c r="AR1577" s="25" t="s">
        <v>502</v>
      </c>
      <c r="AT1577" s="25" t="s">
        <v>498</v>
      </c>
      <c r="AU1577" s="25" t="s">
        <v>93</v>
      </c>
      <c r="AY1577" s="25" t="s">
        <v>492</v>
      </c>
      <c r="BE1577" s="220">
        <f>IF(N1577="základní",J1577,0)</f>
        <v>0</v>
      </c>
      <c r="BF1577" s="220">
        <f>IF(N1577="snížená",J1577,0)</f>
        <v>0</v>
      </c>
      <c r="BG1577" s="220">
        <f>IF(N1577="zákl. přenesená",J1577,0)</f>
        <v>0</v>
      </c>
      <c r="BH1577" s="220">
        <f>IF(N1577="sníž. přenesená",J1577,0)</f>
        <v>0</v>
      </c>
      <c r="BI1577" s="220">
        <f>IF(N1577="nulová",J1577,0)</f>
        <v>0</v>
      </c>
      <c r="BJ1577" s="25" t="s">
        <v>80</v>
      </c>
      <c r="BK1577" s="220">
        <f>ROUND(I1577*H1577,2)</f>
        <v>0</v>
      </c>
      <c r="BL1577" s="25" t="s">
        <v>502</v>
      </c>
      <c r="BM1577" s="25" t="s">
        <v>2223</v>
      </c>
    </row>
    <row r="1578" spans="2:65" s="1" customFormat="1" ht="24">
      <c r="B1578" s="42"/>
      <c r="C1578" s="64"/>
      <c r="D1578" s="221" t="s">
        <v>506</v>
      </c>
      <c r="E1578" s="64"/>
      <c r="F1578" s="222" t="s">
        <v>2224</v>
      </c>
      <c r="G1578" s="64"/>
      <c r="H1578" s="64"/>
      <c r="I1578" s="177"/>
      <c r="J1578" s="64"/>
      <c r="K1578" s="64"/>
      <c r="L1578" s="62"/>
      <c r="M1578" s="223"/>
      <c r="N1578" s="43"/>
      <c r="O1578" s="43"/>
      <c r="P1578" s="43"/>
      <c r="Q1578" s="43"/>
      <c r="R1578" s="43"/>
      <c r="S1578" s="43"/>
      <c r="T1578" s="79"/>
      <c r="AT1578" s="25" t="s">
        <v>506</v>
      </c>
      <c r="AU1578" s="25" t="s">
        <v>93</v>
      </c>
    </row>
    <row r="1579" spans="2:65" s="12" customFormat="1">
      <c r="B1579" s="225"/>
      <c r="C1579" s="226"/>
      <c r="D1579" s="221" t="s">
        <v>513</v>
      </c>
      <c r="E1579" s="248" t="s">
        <v>23</v>
      </c>
      <c r="F1579" s="249" t="s">
        <v>2171</v>
      </c>
      <c r="G1579" s="226"/>
      <c r="H1579" s="250">
        <v>86.617000000000004</v>
      </c>
      <c r="I1579" s="231"/>
      <c r="J1579" s="226"/>
      <c r="K1579" s="226"/>
      <c r="L1579" s="232"/>
      <c r="M1579" s="233"/>
      <c r="N1579" s="234"/>
      <c r="O1579" s="234"/>
      <c r="P1579" s="234"/>
      <c r="Q1579" s="234"/>
      <c r="R1579" s="234"/>
      <c r="S1579" s="234"/>
      <c r="T1579" s="235"/>
      <c r="AT1579" s="236" t="s">
        <v>513</v>
      </c>
      <c r="AU1579" s="236" t="s">
        <v>93</v>
      </c>
      <c r="AV1579" s="12" t="s">
        <v>82</v>
      </c>
      <c r="AW1579" s="12" t="s">
        <v>36</v>
      </c>
      <c r="AX1579" s="12" t="s">
        <v>73</v>
      </c>
      <c r="AY1579" s="236" t="s">
        <v>492</v>
      </c>
    </row>
    <row r="1580" spans="2:65" s="12" customFormat="1">
      <c r="B1580" s="225"/>
      <c r="C1580" s="226"/>
      <c r="D1580" s="221" t="s">
        <v>513</v>
      </c>
      <c r="E1580" s="248" t="s">
        <v>23</v>
      </c>
      <c r="F1580" s="249" t="s">
        <v>2172</v>
      </c>
      <c r="G1580" s="226"/>
      <c r="H1580" s="250">
        <v>2.262</v>
      </c>
      <c r="I1580" s="231"/>
      <c r="J1580" s="226"/>
      <c r="K1580" s="226"/>
      <c r="L1580" s="232"/>
      <c r="M1580" s="233"/>
      <c r="N1580" s="234"/>
      <c r="O1580" s="234"/>
      <c r="P1580" s="234"/>
      <c r="Q1580" s="234"/>
      <c r="R1580" s="234"/>
      <c r="S1580" s="234"/>
      <c r="T1580" s="235"/>
      <c r="AT1580" s="236" t="s">
        <v>513</v>
      </c>
      <c r="AU1580" s="236" t="s">
        <v>93</v>
      </c>
      <c r="AV1580" s="12" t="s">
        <v>82</v>
      </c>
      <c r="AW1580" s="12" t="s">
        <v>36</v>
      </c>
      <c r="AX1580" s="12" t="s">
        <v>73</v>
      </c>
      <c r="AY1580" s="236" t="s">
        <v>492</v>
      </c>
    </row>
    <row r="1581" spans="2:65" s="12" customFormat="1">
      <c r="B1581" s="225"/>
      <c r="C1581" s="226"/>
      <c r="D1581" s="221" t="s">
        <v>513</v>
      </c>
      <c r="E1581" s="248" t="s">
        <v>23</v>
      </c>
      <c r="F1581" s="249" t="s">
        <v>2173</v>
      </c>
      <c r="G1581" s="226"/>
      <c r="H1581" s="250">
        <v>2.145</v>
      </c>
      <c r="I1581" s="231"/>
      <c r="J1581" s="226"/>
      <c r="K1581" s="226"/>
      <c r="L1581" s="232"/>
      <c r="M1581" s="233"/>
      <c r="N1581" s="234"/>
      <c r="O1581" s="234"/>
      <c r="P1581" s="234"/>
      <c r="Q1581" s="234"/>
      <c r="R1581" s="234"/>
      <c r="S1581" s="234"/>
      <c r="T1581" s="235"/>
      <c r="AT1581" s="236" t="s">
        <v>513</v>
      </c>
      <c r="AU1581" s="236" t="s">
        <v>93</v>
      </c>
      <c r="AV1581" s="12" t="s">
        <v>82</v>
      </c>
      <c r="AW1581" s="12" t="s">
        <v>36</v>
      </c>
      <c r="AX1581" s="12" t="s">
        <v>73</v>
      </c>
      <c r="AY1581" s="236" t="s">
        <v>492</v>
      </c>
    </row>
    <row r="1582" spans="2:65" s="12" customFormat="1">
      <c r="B1582" s="225"/>
      <c r="C1582" s="226"/>
      <c r="D1582" s="221" t="s">
        <v>513</v>
      </c>
      <c r="E1582" s="248" t="s">
        <v>23</v>
      </c>
      <c r="F1582" s="249" t="s">
        <v>2174</v>
      </c>
      <c r="G1582" s="226"/>
      <c r="H1582" s="250">
        <v>1.2789999999999999</v>
      </c>
      <c r="I1582" s="231"/>
      <c r="J1582" s="226"/>
      <c r="K1582" s="226"/>
      <c r="L1582" s="232"/>
      <c r="M1582" s="233"/>
      <c r="N1582" s="234"/>
      <c r="O1582" s="234"/>
      <c r="P1582" s="234"/>
      <c r="Q1582" s="234"/>
      <c r="R1582" s="234"/>
      <c r="S1582" s="234"/>
      <c r="T1582" s="235"/>
      <c r="AT1582" s="236" t="s">
        <v>513</v>
      </c>
      <c r="AU1582" s="236" t="s">
        <v>93</v>
      </c>
      <c r="AV1582" s="12" t="s">
        <v>82</v>
      </c>
      <c r="AW1582" s="12" t="s">
        <v>36</v>
      </c>
      <c r="AX1582" s="12" t="s">
        <v>73</v>
      </c>
      <c r="AY1582" s="236" t="s">
        <v>492</v>
      </c>
    </row>
    <row r="1583" spans="2:65" s="12" customFormat="1">
      <c r="B1583" s="225"/>
      <c r="C1583" s="226"/>
      <c r="D1583" s="221" t="s">
        <v>513</v>
      </c>
      <c r="E1583" s="248" t="s">
        <v>23</v>
      </c>
      <c r="F1583" s="249" t="s">
        <v>2175</v>
      </c>
      <c r="G1583" s="226"/>
      <c r="H1583" s="250">
        <v>3.44</v>
      </c>
      <c r="I1583" s="231"/>
      <c r="J1583" s="226"/>
      <c r="K1583" s="226"/>
      <c r="L1583" s="232"/>
      <c r="M1583" s="233"/>
      <c r="N1583" s="234"/>
      <c r="O1583" s="234"/>
      <c r="P1583" s="234"/>
      <c r="Q1583" s="234"/>
      <c r="R1583" s="234"/>
      <c r="S1583" s="234"/>
      <c r="T1583" s="235"/>
      <c r="AT1583" s="236" t="s">
        <v>513</v>
      </c>
      <c r="AU1583" s="236" t="s">
        <v>93</v>
      </c>
      <c r="AV1583" s="12" t="s">
        <v>82</v>
      </c>
      <c r="AW1583" s="12" t="s">
        <v>36</v>
      </c>
      <c r="AX1583" s="12" t="s">
        <v>73</v>
      </c>
      <c r="AY1583" s="236" t="s">
        <v>492</v>
      </c>
    </row>
    <row r="1584" spans="2:65" s="12" customFormat="1">
      <c r="B1584" s="225"/>
      <c r="C1584" s="226"/>
      <c r="D1584" s="221" t="s">
        <v>513</v>
      </c>
      <c r="E1584" s="248" t="s">
        <v>23</v>
      </c>
      <c r="F1584" s="249" t="s">
        <v>2176</v>
      </c>
      <c r="G1584" s="226"/>
      <c r="H1584" s="250">
        <v>28.029</v>
      </c>
      <c r="I1584" s="231"/>
      <c r="J1584" s="226"/>
      <c r="K1584" s="226"/>
      <c r="L1584" s="232"/>
      <c r="M1584" s="233"/>
      <c r="N1584" s="234"/>
      <c r="O1584" s="234"/>
      <c r="P1584" s="234"/>
      <c r="Q1584" s="234"/>
      <c r="R1584" s="234"/>
      <c r="S1584" s="234"/>
      <c r="T1584" s="235"/>
      <c r="AT1584" s="236" t="s">
        <v>513</v>
      </c>
      <c r="AU1584" s="236" t="s">
        <v>93</v>
      </c>
      <c r="AV1584" s="12" t="s">
        <v>82</v>
      </c>
      <c r="AW1584" s="12" t="s">
        <v>36</v>
      </c>
      <c r="AX1584" s="12" t="s">
        <v>73</v>
      </c>
      <c r="AY1584" s="236" t="s">
        <v>492</v>
      </c>
    </row>
    <row r="1585" spans="2:65" s="12" customFormat="1">
      <c r="B1585" s="225"/>
      <c r="C1585" s="226"/>
      <c r="D1585" s="221" t="s">
        <v>513</v>
      </c>
      <c r="E1585" s="248" t="s">
        <v>23</v>
      </c>
      <c r="F1585" s="249" t="s">
        <v>2177</v>
      </c>
      <c r="G1585" s="226"/>
      <c r="H1585" s="250">
        <v>1.002</v>
      </c>
      <c r="I1585" s="231"/>
      <c r="J1585" s="226"/>
      <c r="K1585" s="226"/>
      <c r="L1585" s="232"/>
      <c r="M1585" s="233"/>
      <c r="N1585" s="234"/>
      <c r="O1585" s="234"/>
      <c r="P1585" s="234"/>
      <c r="Q1585" s="234"/>
      <c r="R1585" s="234"/>
      <c r="S1585" s="234"/>
      <c r="T1585" s="235"/>
      <c r="AT1585" s="236" t="s">
        <v>513</v>
      </c>
      <c r="AU1585" s="236" t="s">
        <v>93</v>
      </c>
      <c r="AV1585" s="12" t="s">
        <v>82</v>
      </c>
      <c r="AW1585" s="12" t="s">
        <v>36</v>
      </c>
      <c r="AX1585" s="12" t="s">
        <v>73</v>
      </c>
      <c r="AY1585" s="236" t="s">
        <v>492</v>
      </c>
    </row>
    <row r="1586" spans="2:65" s="12" customFormat="1">
      <c r="B1586" s="225"/>
      <c r="C1586" s="226"/>
      <c r="D1586" s="221" t="s">
        <v>513</v>
      </c>
      <c r="E1586" s="248" t="s">
        <v>23</v>
      </c>
      <c r="F1586" s="249" t="s">
        <v>2178</v>
      </c>
      <c r="G1586" s="226"/>
      <c r="H1586" s="250">
        <v>2.58</v>
      </c>
      <c r="I1586" s="231"/>
      <c r="J1586" s="226"/>
      <c r="K1586" s="226"/>
      <c r="L1586" s="232"/>
      <c r="M1586" s="233"/>
      <c r="N1586" s="234"/>
      <c r="O1586" s="234"/>
      <c r="P1586" s="234"/>
      <c r="Q1586" s="234"/>
      <c r="R1586" s="234"/>
      <c r="S1586" s="234"/>
      <c r="T1586" s="235"/>
      <c r="AT1586" s="236" t="s">
        <v>513</v>
      </c>
      <c r="AU1586" s="236" t="s">
        <v>93</v>
      </c>
      <c r="AV1586" s="12" t="s">
        <v>82</v>
      </c>
      <c r="AW1586" s="12" t="s">
        <v>36</v>
      </c>
      <c r="AX1586" s="12" t="s">
        <v>73</v>
      </c>
      <c r="AY1586" s="236" t="s">
        <v>492</v>
      </c>
    </row>
    <row r="1587" spans="2:65" s="12" customFormat="1">
      <c r="B1587" s="225"/>
      <c r="C1587" s="226"/>
      <c r="D1587" s="221" t="s">
        <v>513</v>
      </c>
      <c r="E1587" s="248" t="s">
        <v>23</v>
      </c>
      <c r="F1587" s="249" t="s">
        <v>2179</v>
      </c>
      <c r="G1587" s="226"/>
      <c r="H1587" s="250">
        <v>2.891</v>
      </c>
      <c r="I1587" s="231"/>
      <c r="J1587" s="226"/>
      <c r="K1587" s="226"/>
      <c r="L1587" s="232"/>
      <c r="M1587" s="233"/>
      <c r="N1587" s="234"/>
      <c r="O1587" s="234"/>
      <c r="P1587" s="234"/>
      <c r="Q1587" s="234"/>
      <c r="R1587" s="234"/>
      <c r="S1587" s="234"/>
      <c r="T1587" s="235"/>
      <c r="AT1587" s="236" t="s">
        <v>513</v>
      </c>
      <c r="AU1587" s="236" t="s">
        <v>93</v>
      </c>
      <c r="AV1587" s="12" t="s">
        <v>82</v>
      </c>
      <c r="AW1587" s="12" t="s">
        <v>36</v>
      </c>
      <c r="AX1587" s="12" t="s">
        <v>73</v>
      </c>
      <c r="AY1587" s="236" t="s">
        <v>492</v>
      </c>
    </row>
    <row r="1588" spans="2:65" s="14" customFormat="1">
      <c r="B1588" s="251"/>
      <c r="C1588" s="252"/>
      <c r="D1588" s="227" t="s">
        <v>513</v>
      </c>
      <c r="E1588" s="253" t="s">
        <v>23</v>
      </c>
      <c r="F1588" s="254" t="s">
        <v>560</v>
      </c>
      <c r="G1588" s="252"/>
      <c r="H1588" s="255">
        <v>130.245</v>
      </c>
      <c r="I1588" s="256"/>
      <c r="J1588" s="252"/>
      <c r="K1588" s="252"/>
      <c r="L1588" s="257"/>
      <c r="M1588" s="258"/>
      <c r="N1588" s="259"/>
      <c r="O1588" s="259"/>
      <c r="P1588" s="259"/>
      <c r="Q1588" s="259"/>
      <c r="R1588" s="259"/>
      <c r="S1588" s="259"/>
      <c r="T1588" s="260"/>
      <c r="AT1588" s="261" t="s">
        <v>513</v>
      </c>
      <c r="AU1588" s="261" t="s">
        <v>93</v>
      </c>
      <c r="AV1588" s="14" t="s">
        <v>502</v>
      </c>
      <c r="AW1588" s="14" t="s">
        <v>36</v>
      </c>
      <c r="AX1588" s="14" t="s">
        <v>80</v>
      </c>
      <c r="AY1588" s="261" t="s">
        <v>492</v>
      </c>
    </row>
    <row r="1589" spans="2:65" s="1" customFormat="1" ht="16.5" customHeight="1">
      <c r="B1589" s="42"/>
      <c r="C1589" s="209" t="s">
        <v>2225</v>
      </c>
      <c r="D1589" s="209" t="s">
        <v>498</v>
      </c>
      <c r="E1589" s="210" t="s">
        <v>2226</v>
      </c>
      <c r="F1589" s="211" t="s">
        <v>2227</v>
      </c>
      <c r="G1589" s="212" t="s">
        <v>795</v>
      </c>
      <c r="H1589" s="213">
        <v>0.46100000000000002</v>
      </c>
      <c r="I1589" s="214"/>
      <c r="J1589" s="215">
        <f>ROUND(I1589*H1589,2)</f>
        <v>0</v>
      </c>
      <c r="K1589" s="211" t="s">
        <v>501</v>
      </c>
      <c r="L1589" s="62"/>
      <c r="M1589" s="216" t="s">
        <v>23</v>
      </c>
      <c r="N1589" s="217" t="s">
        <v>44</v>
      </c>
      <c r="O1589" s="43"/>
      <c r="P1589" s="218">
        <f>O1589*H1589</f>
        <v>0</v>
      </c>
      <c r="Q1589" s="218">
        <v>1.0530600000000001</v>
      </c>
      <c r="R1589" s="218">
        <f>Q1589*H1589</f>
        <v>0.48546066000000004</v>
      </c>
      <c r="S1589" s="218">
        <v>0</v>
      </c>
      <c r="T1589" s="219">
        <f>S1589*H1589</f>
        <v>0</v>
      </c>
      <c r="AR1589" s="25" t="s">
        <v>502</v>
      </c>
      <c r="AT1589" s="25" t="s">
        <v>498</v>
      </c>
      <c r="AU1589" s="25" t="s">
        <v>93</v>
      </c>
      <c r="AY1589" s="25" t="s">
        <v>492</v>
      </c>
      <c r="BE1589" s="220">
        <f>IF(N1589="základní",J1589,0)</f>
        <v>0</v>
      </c>
      <c r="BF1589" s="220">
        <f>IF(N1589="snížená",J1589,0)</f>
        <v>0</v>
      </c>
      <c r="BG1589" s="220">
        <f>IF(N1589="zákl. přenesená",J1589,0)</f>
        <v>0</v>
      </c>
      <c r="BH1589" s="220">
        <f>IF(N1589="sníž. přenesená",J1589,0)</f>
        <v>0</v>
      </c>
      <c r="BI1589" s="220">
        <f>IF(N1589="nulová",J1589,0)</f>
        <v>0</v>
      </c>
      <c r="BJ1589" s="25" t="s">
        <v>80</v>
      </c>
      <c r="BK1589" s="220">
        <f>ROUND(I1589*H1589,2)</f>
        <v>0</v>
      </c>
      <c r="BL1589" s="25" t="s">
        <v>502</v>
      </c>
      <c r="BM1589" s="25" t="s">
        <v>2228</v>
      </c>
    </row>
    <row r="1590" spans="2:65" s="1" customFormat="1">
      <c r="B1590" s="42"/>
      <c r="C1590" s="64"/>
      <c r="D1590" s="221" t="s">
        <v>506</v>
      </c>
      <c r="E1590" s="64"/>
      <c r="F1590" s="222" t="s">
        <v>2229</v>
      </c>
      <c r="G1590" s="64"/>
      <c r="H1590" s="64"/>
      <c r="I1590" s="177"/>
      <c r="J1590" s="64"/>
      <c r="K1590" s="64"/>
      <c r="L1590" s="62"/>
      <c r="M1590" s="223"/>
      <c r="N1590" s="43"/>
      <c r="O1590" s="43"/>
      <c r="P1590" s="43"/>
      <c r="Q1590" s="43"/>
      <c r="R1590" s="43"/>
      <c r="S1590" s="43"/>
      <c r="T1590" s="79"/>
      <c r="AT1590" s="25" t="s">
        <v>506</v>
      </c>
      <c r="AU1590" s="25" t="s">
        <v>93</v>
      </c>
    </row>
    <row r="1591" spans="2:65" s="12" customFormat="1">
      <c r="B1591" s="225"/>
      <c r="C1591" s="226"/>
      <c r="D1591" s="227" t="s">
        <v>513</v>
      </c>
      <c r="E1591" s="228" t="s">
        <v>23</v>
      </c>
      <c r="F1591" s="229" t="s">
        <v>2230</v>
      </c>
      <c r="G1591" s="226"/>
      <c r="H1591" s="230">
        <v>0.46100000000000002</v>
      </c>
      <c r="I1591" s="231"/>
      <c r="J1591" s="226"/>
      <c r="K1591" s="226"/>
      <c r="L1591" s="232"/>
      <c r="M1591" s="233"/>
      <c r="N1591" s="234"/>
      <c r="O1591" s="234"/>
      <c r="P1591" s="234"/>
      <c r="Q1591" s="234"/>
      <c r="R1591" s="234"/>
      <c r="S1591" s="234"/>
      <c r="T1591" s="235"/>
      <c r="AT1591" s="236" t="s">
        <v>513</v>
      </c>
      <c r="AU1591" s="236" t="s">
        <v>93</v>
      </c>
      <c r="AV1591" s="12" t="s">
        <v>82</v>
      </c>
      <c r="AW1591" s="12" t="s">
        <v>36</v>
      </c>
      <c r="AX1591" s="12" t="s">
        <v>80</v>
      </c>
      <c r="AY1591" s="236" t="s">
        <v>492</v>
      </c>
    </row>
    <row r="1592" spans="2:65" s="1" customFormat="1" ht="16.5" customHeight="1">
      <c r="B1592" s="42"/>
      <c r="C1592" s="209" t="s">
        <v>2231</v>
      </c>
      <c r="D1592" s="209" t="s">
        <v>498</v>
      </c>
      <c r="E1592" s="210" t="s">
        <v>2232</v>
      </c>
      <c r="F1592" s="211" t="s">
        <v>2233</v>
      </c>
      <c r="G1592" s="212" t="s">
        <v>180</v>
      </c>
      <c r="H1592" s="213">
        <v>1016.228</v>
      </c>
      <c r="I1592" s="214"/>
      <c r="J1592" s="215">
        <f>ROUND(I1592*H1592,2)</f>
        <v>0</v>
      </c>
      <c r="K1592" s="211" t="s">
        <v>501</v>
      </c>
      <c r="L1592" s="62"/>
      <c r="M1592" s="216" t="s">
        <v>23</v>
      </c>
      <c r="N1592" s="217" t="s">
        <v>44</v>
      </c>
      <c r="O1592" s="43"/>
      <c r="P1592" s="218">
        <f>O1592*H1592</f>
        <v>0</v>
      </c>
      <c r="Q1592" s="218">
        <v>1.2E-4</v>
      </c>
      <c r="R1592" s="218">
        <f>Q1592*H1592</f>
        <v>0.12194735999999999</v>
      </c>
      <c r="S1592" s="218">
        <v>0</v>
      </c>
      <c r="T1592" s="219">
        <f>S1592*H1592</f>
        <v>0</v>
      </c>
      <c r="AR1592" s="25" t="s">
        <v>502</v>
      </c>
      <c r="AT1592" s="25" t="s">
        <v>498</v>
      </c>
      <c r="AU1592" s="25" t="s">
        <v>93</v>
      </c>
      <c r="AY1592" s="25" t="s">
        <v>492</v>
      </c>
      <c r="BE1592" s="220">
        <f>IF(N1592="základní",J1592,0)</f>
        <v>0</v>
      </c>
      <c r="BF1592" s="220">
        <f>IF(N1592="snížená",J1592,0)</f>
        <v>0</v>
      </c>
      <c r="BG1592" s="220">
        <f>IF(N1592="zákl. přenesená",J1592,0)</f>
        <v>0</v>
      </c>
      <c r="BH1592" s="220">
        <f>IF(N1592="sníž. přenesená",J1592,0)</f>
        <v>0</v>
      </c>
      <c r="BI1592" s="220">
        <f>IF(N1592="nulová",J1592,0)</f>
        <v>0</v>
      </c>
      <c r="BJ1592" s="25" t="s">
        <v>80</v>
      </c>
      <c r="BK1592" s="220">
        <f>ROUND(I1592*H1592,2)</f>
        <v>0</v>
      </c>
      <c r="BL1592" s="25" t="s">
        <v>502</v>
      </c>
      <c r="BM1592" s="25" t="s">
        <v>2234</v>
      </c>
    </row>
    <row r="1593" spans="2:65" s="1" customFormat="1">
      <c r="B1593" s="42"/>
      <c r="C1593" s="64"/>
      <c r="D1593" s="221" t="s">
        <v>506</v>
      </c>
      <c r="E1593" s="64"/>
      <c r="F1593" s="222" t="s">
        <v>2235</v>
      </c>
      <c r="G1593" s="64"/>
      <c r="H1593" s="64"/>
      <c r="I1593" s="177"/>
      <c r="J1593" s="64"/>
      <c r="K1593" s="64"/>
      <c r="L1593" s="62"/>
      <c r="M1593" s="223"/>
      <c r="N1593" s="43"/>
      <c r="O1593" s="43"/>
      <c r="P1593" s="43"/>
      <c r="Q1593" s="43"/>
      <c r="R1593" s="43"/>
      <c r="S1593" s="43"/>
      <c r="T1593" s="79"/>
      <c r="AT1593" s="25" t="s">
        <v>506</v>
      </c>
      <c r="AU1593" s="25" t="s">
        <v>93</v>
      </c>
    </row>
    <row r="1594" spans="2:65" s="12" customFormat="1" ht="24">
      <c r="B1594" s="225"/>
      <c r="C1594" s="226"/>
      <c r="D1594" s="227" t="s">
        <v>513</v>
      </c>
      <c r="E1594" s="228" t="s">
        <v>23</v>
      </c>
      <c r="F1594" s="229" t="s">
        <v>2236</v>
      </c>
      <c r="G1594" s="226"/>
      <c r="H1594" s="230">
        <v>1016.228</v>
      </c>
      <c r="I1594" s="231"/>
      <c r="J1594" s="226"/>
      <c r="K1594" s="226"/>
      <c r="L1594" s="232"/>
      <c r="M1594" s="233"/>
      <c r="N1594" s="234"/>
      <c r="O1594" s="234"/>
      <c r="P1594" s="234"/>
      <c r="Q1594" s="234"/>
      <c r="R1594" s="234"/>
      <c r="S1594" s="234"/>
      <c r="T1594" s="235"/>
      <c r="AT1594" s="236" t="s">
        <v>513</v>
      </c>
      <c r="AU1594" s="236" t="s">
        <v>93</v>
      </c>
      <c r="AV1594" s="12" t="s">
        <v>82</v>
      </c>
      <c r="AW1594" s="12" t="s">
        <v>36</v>
      </c>
      <c r="AX1594" s="12" t="s">
        <v>80</v>
      </c>
      <c r="AY1594" s="236" t="s">
        <v>492</v>
      </c>
    </row>
    <row r="1595" spans="2:65" s="1" customFormat="1" ht="25.5" customHeight="1">
      <c r="B1595" s="42"/>
      <c r="C1595" s="209" t="s">
        <v>2237</v>
      </c>
      <c r="D1595" s="209" t="s">
        <v>498</v>
      </c>
      <c r="E1595" s="210" t="s">
        <v>2238</v>
      </c>
      <c r="F1595" s="211" t="s">
        <v>2239</v>
      </c>
      <c r="G1595" s="212" t="s">
        <v>180</v>
      </c>
      <c r="H1595" s="213">
        <v>1891.115</v>
      </c>
      <c r="I1595" s="214"/>
      <c r="J1595" s="215">
        <f>ROUND(I1595*H1595,2)</f>
        <v>0</v>
      </c>
      <c r="K1595" s="211" t="s">
        <v>501</v>
      </c>
      <c r="L1595" s="62"/>
      <c r="M1595" s="216" t="s">
        <v>23</v>
      </c>
      <c r="N1595" s="217" t="s">
        <v>44</v>
      </c>
      <c r="O1595" s="43"/>
      <c r="P1595" s="218">
        <f>O1595*H1595</f>
        <v>0</v>
      </c>
      <c r="Q1595" s="218">
        <v>0.105</v>
      </c>
      <c r="R1595" s="218">
        <f>Q1595*H1595</f>
        <v>198.56707499999999</v>
      </c>
      <c r="S1595" s="218">
        <v>0</v>
      </c>
      <c r="T1595" s="219">
        <f>S1595*H1595</f>
        <v>0</v>
      </c>
      <c r="AR1595" s="25" t="s">
        <v>502</v>
      </c>
      <c r="AT1595" s="25" t="s">
        <v>498</v>
      </c>
      <c r="AU1595" s="25" t="s">
        <v>93</v>
      </c>
      <c r="AY1595" s="25" t="s">
        <v>492</v>
      </c>
      <c r="BE1595" s="220">
        <f>IF(N1595="základní",J1595,0)</f>
        <v>0</v>
      </c>
      <c r="BF1595" s="220">
        <f>IF(N1595="snížená",J1595,0)</f>
        <v>0</v>
      </c>
      <c r="BG1595" s="220">
        <f>IF(N1595="zákl. přenesená",J1595,0)</f>
        <v>0</v>
      </c>
      <c r="BH1595" s="220">
        <f>IF(N1595="sníž. přenesená",J1595,0)</f>
        <v>0</v>
      </c>
      <c r="BI1595" s="220">
        <f>IF(N1595="nulová",J1595,0)</f>
        <v>0</v>
      </c>
      <c r="BJ1595" s="25" t="s">
        <v>80</v>
      </c>
      <c r="BK1595" s="220">
        <f>ROUND(I1595*H1595,2)</f>
        <v>0</v>
      </c>
      <c r="BL1595" s="25" t="s">
        <v>502</v>
      </c>
      <c r="BM1595" s="25" t="s">
        <v>2240</v>
      </c>
    </row>
    <row r="1596" spans="2:65" s="1" customFormat="1" ht="24">
      <c r="B1596" s="42"/>
      <c r="C1596" s="64"/>
      <c r="D1596" s="221" t="s">
        <v>506</v>
      </c>
      <c r="E1596" s="64"/>
      <c r="F1596" s="222" t="s">
        <v>2241</v>
      </c>
      <c r="G1596" s="64"/>
      <c r="H1596" s="64"/>
      <c r="I1596" s="177"/>
      <c r="J1596" s="64"/>
      <c r="K1596" s="64"/>
      <c r="L1596" s="62"/>
      <c r="M1596" s="223"/>
      <c r="N1596" s="43"/>
      <c r="O1596" s="43"/>
      <c r="P1596" s="43"/>
      <c r="Q1596" s="43"/>
      <c r="R1596" s="43"/>
      <c r="S1596" s="43"/>
      <c r="T1596" s="79"/>
      <c r="AT1596" s="25" t="s">
        <v>506</v>
      </c>
      <c r="AU1596" s="25" t="s">
        <v>93</v>
      </c>
    </row>
    <row r="1597" spans="2:65" s="1" customFormat="1" ht="144">
      <c r="B1597" s="42"/>
      <c r="C1597" s="64"/>
      <c r="D1597" s="221" t="s">
        <v>509</v>
      </c>
      <c r="E1597" s="64"/>
      <c r="F1597" s="224" t="s">
        <v>2242</v>
      </c>
      <c r="G1597" s="64"/>
      <c r="H1597" s="64"/>
      <c r="I1597" s="177"/>
      <c r="J1597" s="64"/>
      <c r="K1597" s="64"/>
      <c r="L1597" s="62"/>
      <c r="M1597" s="223"/>
      <c r="N1597" s="43"/>
      <c r="O1597" s="43"/>
      <c r="P1597" s="43"/>
      <c r="Q1597" s="43"/>
      <c r="R1597" s="43"/>
      <c r="S1597" s="43"/>
      <c r="T1597" s="79"/>
      <c r="AT1597" s="25" t="s">
        <v>509</v>
      </c>
      <c r="AU1597" s="25" t="s">
        <v>93</v>
      </c>
    </row>
    <row r="1598" spans="2:65" s="12" customFormat="1" ht="36">
      <c r="B1598" s="225"/>
      <c r="C1598" s="226"/>
      <c r="D1598" s="221" t="s">
        <v>513</v>
      </c>
      <c r="E1598" s="248" t="s">
        <v>23</v>
      </c>
      <c r="F1598" s="249" t="s">
        <v>2243</v>
      </c>
      <c r="G1598" s="226"/>
      <c r="H1598" s="250">
        <v>787.21799999999996</v>
      </c>
      <c r="I1598" s="231"/>
      <c r="J1598" s="226"/>
      <c r="K1598" s="226"/>
      <c r="L1598" s="232"/>
      <c r="M1598" s="233"/>
      <c r="N1598" s="234"/>
      <c r="O1598" s="234"/>
      <c r="P1598" s="234"/>
      <c r="Q1598" s="234"/>
      <c r="R1598" s="234"/>
      <c r="S1598" s="234"/>
      <c r="T1598" s="235"/>
      <c r="AT1598" s="236" t="s">
        <v>513</v>
      </c>
      <c r="AU1598" s="236" t="s">
        <v>93</v>
      </c>
      <c r="AV1598" s="12" t="s">
        <v>82</v>
      </c>
      <c r="AW1598" s="12" t="s">
        <v>36</v>
      </c>
      <c r="AX1598" s="12" t="s">
        <v>73</v>
      </c>
      <c r="AY1598" s="236" t="s">
        <v>492</v>
      </c>
    </row>
    <row r="1599" spans="2:65" s="12" customFormat="1" ht="24">
      <c r="B1599" s="225"/>
      <c r="C1599" s="226"/>
      <c r="D1599" s="221" t="s">
        <v>513</v>
      </c>
      <c r="E1599" s="248" t="s">
        <v>23</v>
      </c>
      <c r="F1599" s="249" t="s">
        <v>2244</v>
      </c>
      <c r="G1599" s="226"/>
      <c r="H1599" s="250">
        <v>615.74099999999999</v>
      </c>
      <c r="I1599" s="231"/>
      <c r="J1599" s="226"/>
      <c r="K1599" s="226"/>
      <c r="L1599" s="232"/>
      <c r="M1599" s="233"/>
      <c r="N1599" s="234"/>
      <c r="O1599" s="234"/>
      <c r="P1599" s="234"/>
      <c r="Q1599" s="234"/>
      <c r="R1599" s="234"/>
      <c r="S1599" s="234"/>
      <c r="T1599" s="235"/>
      <c r="AT1599" s="236" t="s">
        <v>513</v>
      </c>
      <c r="AU1599" s="236" t="s">
        <v>93</v>
      </c>
      <c r="AV1599" s="12" t="s">
        <v>82</v>
      </c>
      <c r="AW1599" s="12" t="s">
        <v>36</v>
      </c>
      <c r="AX1599" s="12" t="s">
        <v>73</v>
      </c>
      <c r="AY1599" s="236" t="s">
        <v>492</v>
      </c>
    </row>
    <row r="1600" spans="2:65" s="12" customFormat="1" ht="24">
      <c r="B1600" s="225"/>
      <c r="C1600" s="226"/>
      <c r="D1600" s="221" t="s">
        <v>513</v>
      </c>
      <c r="E1600" s="248" t="s">
        <v>23</v>
      </c>
      <c r="F1600" s="249" t="s">
        <v>2245</v>
      </c>
      <c r="G1600" s="226"/>
      <c r="H1600" s="250">
        <v>302.464</v>
      </c>
      <c r="I1600" s="231"/>
      <c r="J1600" s="226"/>
      <c r="K1600" s="226"/>
      <c r="L1600" s="232"/>
      <c r="M1600" s="233"/>
      <c r="N1600" s="234"/>
      <c r="O1600" s="234"/>
      <c r="P1600" s="234"/>
      <c r="Q1600" s="234"/>
      <c r="R1600" s="234"/>
      <c r="S1600" s="234"/>
      <c r="T1600" s="235"/>
      <c r="AT1600" s="236" t="s">
        <v>513</v>
      </c>
      <c r="AU1600" s="236" t="s">
        <v>93</v>
      </c>
      <c r="AV1600" s="12" t="s">
        <v>82</v>
      </c>
      <c r="AW1600" s="12" t="s">
        <v>36</v>
      </c>
      <c r="AX1600" s="12" t="s">
        <v>73</v>
      </c>
      <c r="AY1600" s="236" t="s">
        <v>492</v>
      </c>
    </row>
    <row r="1601" spans="2:65" s="12" customFormat="1">
      <c r="B1601" s="225"/>
      <c r="C1601" s="226"/>
      <c r="D1601" s="221" t="s">
        <v>513</v>
      </c>
      <c r="E1601" s="248" t="s">
        <v>23</v>
      </c>
      <c r="F1601" s="249" t="s">
        <v>2246</v>
      </c>
      <c r="G1601" s="226"/>
      <c r="H1601" s="250">
        <v>31.192</v>
      </c>
      <c r="I1601" s="231"/>
      <c r="J1601" s="226"/>
      <c r="K1601" s="226"/>
      <c r="L1601" s="232"/>
      <c r="M1601" s="233"/>
      <c r="N1601" s="234"/>
      <c r="O1601" s="234"/>
      <c r="P1601" s="234"/>
      <c r="Q1601" s="234"/>
      <c r="R1601" s="234"/>
      <c r="S1601" s="234"/>
      <c r="T1601" s="235"/>
      <c r="AT1601" s="236" t="s">
        <v>513</v>
      </c>
      <c r="AU1601" s="236" t="s">
        <v>93</v>
      </c>
      <c r="AV1601" s="12" t="s">
        <v>82</v>
      </c>
      <c r="AW1601" s="12" t="s">
        <v>36</v>
      </c>
      <c r="AX1601" s="12" t="s">
        <v>73</v>
      </c>
      <c r="AY1601" s="236" t="s">
        <v>492</v>
      </c>
    </row>
    <row r="1602" spans="2:65" s="12" customFormat="1">
      <c r="B1602" s="225"/>
      <c r="C1602" s="226"/>
      <c r="D1602" s="221" t="s">
        <v>513</v>
      </c>
      <c r="E1602" s="248" t="s">
        <v>23</v>
      </c>
      <c r="F1602" s="249" t="s">
        <v>2247</v>
      </c>
      <c r="G1602" s="226"/>
      <c r="H1602" s="250">
        <v>154.5</v>
      </c>
      <c r="I1602" s="231"/>
      <c r="J1602" s="226"/>
      <c r="K1602" s="226"/>
      <c r="L1602" s="232"/>
      <c r="M1602" s="233"/>
      <c r="N1602" s="234"/>
      <c r="O1602" s="234"/>
      <c r="P1602" s="234"/>
      <c r="Q1602" s="234"/>
      <c r="R1602" s="234"/>
      <c r="S1602" s="234"/>
      <c r="T1602" s="235"/>
      <c r="AT1602" s="236" t="s">
        <v>513</v>
      </c>
      <c r="AU1602" s="236" t="s">
        <v>93</v>
      </c>
      <c r="AV1602" s="12" t="s">
        <v>82</v>
      </c>
      <c r="AW1602" s="12" t="s">
        <v>36</v>
      </c>
      <c r="AX1602" s="12" t="s">
        <v>73</v>
      </c>
      <c r="AY1602" s="236" t="s">
        <v>492</v>
      </c>
    </row>
    <row r="1603" spans="2:65" s="14" customFormat="1">
      <c r="B1603" s="251"/>
      <c r="C1603" s="252"/>
      <c r="D1603" s="227" t="s">
        <v>513</v>
      </c>
      <c r="E1603" s="253" t="s">
        <v>23</v>
      </c>
      <c r="F1603" s="254" t="s">
        <v>560</v>
      </c>
      <c r="G1603" s="252"/>
      <c r="H1603" s="255">
        <v>1891.115</v>
      </c>
      <c r="I1603" s="256"/>
      <c r="J1603" s="252"/>
      <c r="K1603" s="252"/>
      <c r="L1603" s="257"/>
      <c r="M1603" s="258"/>
      <c r="N1603" s="259"/>
      <c r="O1603" s="259"/>
      <c r="P1603" s="259"/>
      <c r="Q1603" s="259"/>
      <c r="R1603" s="259"/>
      <c r="S1603" s="259"/>
      <c r="T1603" s="260"/>
      <c r="AT1603" s="261" t="s">
        <v>513</v>
      </c>
      <c r="AU1603" s="261" t="s">
        <v>93</v>
      </c>
      <c r="AV1603" s="14" t="s">
        <v>502</v>
      </c>
      <c r="AW1603" s="14" t="s">
        <v>36</v>
      </c>
      <c r="AX1603" s="14" t="s">
        <v>80</v>
      </c>
      <c r="AY1603" s="261" t="s">
        <v>492</v>
      </c>
    </row>
    <row r="1604" spans="2:65" s="1" customFormat="1" ht="25.5" customHeight="1">
      <c r="B1604" s="42"/>
      <c r="C1604" s="209" t="s">
        <v>2248</v>
      </c>
      <c r="D1604" s="209" t="s">
        <v>498</v>
      </c>
      <c r="E1604" s="210" t="s">
        <v>2249</v>
      </c>
      <c r="F1604" s="211" t="s">
        <v>2250</v>
      </c>
      <c r="G1604" s="212" t="s">
        <v>180</v>
      </c>
      <c r="H1604" s="213">
        <v>851.10199999999998</v>
      </c>
      <c r="I1604" s="214"/>
      <c r="J1604" s="215">
        <f>ROUND(I1604*H1604,2)</f>
        <v>0</v>
      </c>
      <c r="K1604" s="211" t="s">
        <v>501</v>
      </c>
      <c r="L1604" s="62"/>
      <c r="M1604" s="216" t="s">
        <v>23</v>
      </c>
      <c r="N1604" s="217" t="s">
        <v>44</v>
      </c>
      <c r="O1604" s="43"/>
      <c r="P1604" s="218">
        <f>O1604*H1604</f>
        <v>0</v>
      </c>
      <c r="Q1604" s="218">
        <v>5.2399999999999999E-3</v>
      </c>
      <c r="R1604" s="218">
        <f>Q1604*H1604</f>
        <v>4.4597744800000001</v>
      </c>
      <c r="S1604" s="218">
        <v>0</v>
      </c>
      <c r="T1604" s="219">
        <f>S1604*H1604</f>
        <v>0</v>
      </c>
      <c r="AR1604" s="25" t="s">
        <v>502</v>
      </c>
      <c r="AT1604" s="25" t="s">
        <v>498</v>
      </c>
      <c r="AU1604" s="25" t="s">
        <v>93</v>
      </c>
      <c r="AY1604" s="25" t="s">
        <v>492</v>
      </c>
      <c r="BE1604" s="220">
        <f>IF(N1604="základní",J1604,0)</f>
        <v>0</v>
      </c>
      <c r="BF1604" s="220">
        <f>IF(N1604="snížená",J1604,0)</f>
        <v>0</v>
      </c>
      <c r="BG1604" s="220">
        <f>IF(N1604="zákl. přenesená",J1604,0)</f>
        <v>0</v>
      </c>
      <c r="BH1604" s="220">
        <f>IF(N1604="sníž. přenesená",J1604,0)</f>
        <v>0</v>
      </c>
      <c r="BI1604" s="220">
        <f>IF(N1604="nulová",J1604,0)</f>
        <v>0</v>
      </c>
      <c r="BJ1604" s="25" t="s">
        <v>80</v>
      </c>
      <c r="BK1604" s="220">
        <f>ROUND(I1604*H1604,2)</f>
        <v>0</v>
      </c>
      <c r="BL1604" s="25" t="s">
        <v>502</v>
      </c>
      <c r="BM1604" s="25" t="s">
        <v>2251</v>
      </c>
    </row>
    <row r="1605" spans="2:65" s="1" customFormat="1" ht="24">
      <c r="B1605" s="42"/>
      <c r="C1605" s="64"/>
      <c r="D1605" s="221" t="s">
        <v>506</v>
      </c>
      <c r="E1605" s="64"/>
      <c r="F1605" s="222" t="s">
        <v>2252</v>
      </c>
      <c r="G1605" s="64"/>
      <c r="H1605" s="64"/>
      <c r="I1605" s="177"/>
      <c r="J1605" s="64"/>
      <c r="K1605" s="64"/>
      <c r="L1605" s="62"/>
      <c r="M1605" s="223"/>
      <c r="N1605" s="43"/>
      <c r="O1605" s="43"/>
      <c r="P1605" s="43"/>
      <c r="Q1605" s="43"/>
      <c r="R1605" s="43"/>
      <c r="S1605" s="43"/>
      <c r="T1605" s="79"/>
      <c r="AT1605" s="25" t="s">
        <v>506</v>
      </c>
      <c r="AU1605" s="25" t="s">
        <v>93</v>
      </c>
    </row>
    <row r="1606" spans="2:65" s="1" customFormat="1" ht="48">
      <c r="B1606" s="42"/>
      <c r="C1606" s="64"/>
      <c r="D1606" s="221" t="s">
        <v>509</v>
      </c>
      <c r="E1606" s="64"/>
      <c r="F1606" s="224" t="s">
        <v>2253</v>
      </c>
      <c r="G1606" s="64"/>
      <c r="H1606" s="64"/>
      <c r="I1606" s="177"/>
      <c r="J1606" s="64"/>
      <c r="K1606" s="64"/>
      <c r="L1606" s="62"/>
      <c r="M1606" s="223"/>
      <c r="N1606" s="43"/>
      <c r="O1606" s="43"/>
      <c r="P1606" s="43"/>
      <c r="Q1606" s="43"/>
      <c r="R1606" s="43"/>
      <c r="S1606" s="43"/>
      <c r="T1606" s="79"/>
      <c r="AT1606" s="25" t="s">
        <v>509</v>
      </c>
      <c r="AU1606" s="25" t="s">
        <v>93</v>
      </c>
    </row>
    <row r="1607" spans="2:65" s="1" customFormat="1" ht="48">
      <c r="B1607" s="42"/>
      <c r="C1607" s="64"/>
      <c r="D1607" s="221" t="s">
        <v>2254</v>
      </c>
      <c r="E1607" s="64"/>
      <c r="F1607" s="224" t="s">
        <v>2255</v>
      </c>
      <c r="G1607" s="64"/>
      <c r="H1607" s="64"/>
      <c r="I1607" s="177"/>
      <c r="J1607" s="64"/>
      <c r="K1607" s="64"/>
      <c r="L1607" s="62"/>
      <c r="M1607" s="223"/>
      <c r="N1607" s="43"/>
      <c r="O1607" s="43"/>
      <c r="P1607" s="43"/>
      <c r="Q1607" s="43"/>
      <c r="R1607" s="43"/>
      <c r="S1607" s="43"/>
      <c r="T1607" s="79"/>
      <c r="AT1607" s="25" t="s">
        <v>2254</v>
      </c>
      <c r="AU1607" s="25" t="s">
        <v>93</v>
      </c>
    </row>
    <row r="1608" spans="2:65" s="12" customFormat="1">
      <c r="B1608" s="225"/>
      <c r="C1608" s="226"/>
      <c r="D1608" s="221" t="s">
        <v>513</v>
      </c>
      <c r="E1608" s="248" t="s">
        <v>267</v>
      </c>
      <c r="F1608" s="249" t="s">
        <v>2256</v>
      </c>
      <c r="G1608" s="226"/>
      <c r="H1608" s="250">
        <v>577.44799999999998</v>
      </c>
      <c r="I1608" s="231"/>
      <c r="J1608" s="226"/>
      <c r="K1608" s="226"/>
      <c r="L1608" s="232"/>
      <c r="M1608" s="233"/>
      <c r="N1608" s="234"/>
      <c r="O1608" s="234"/>
      <c r="P1608" s="234"/>
      <c r="Q1608" s="234"/>
      <c r="R1608" s="234"/>
      <c r="S1608" s="234"/>
      <c r="T1608" s="235"/>
      <c r="AT1608" s="236" t="s">
        <v>513</v>
      </c>
      <c r="AU1608" s="236" t="s">
        <v>93</v>
      </c>
      <c r="AV1608" s="12" t="s">
        <v>82</v>
      </c>
      <c r="AW1608" s="12" t="s">
        <v>36</v>
      </c>
      <c r="AX1608" s="12" t="s">
        <v>73</v>
      </c>
      <c r="AY1608" s="236" t="s">
        <v>492</v>
      </c>
    </row>
    <row r="1609" spans="2:65" s="12" customFormat="1">
      <c r="B1609" s="225"/>
      <c r="C1609" s="226"/>
      <c r="D1609" s="221" t="s">
        <v>513</v>
      </c>
      <c r="E1609" s="248" t="s">
        <v>269</v>
      </c>
      <c r="F1609" s="249" t="s">
        <v>2257</v>
      </c>
      <c r="G1609" s="226"/>
      <c r="H1609" s="250">
        <v>15.081</v>
      </c>
      <c r="I1609" s="231"/>
      <c r="J1609" s="226"/>
      <c r="K1609" s="226"/>
      <c r="L1609" s="232"/>
      <c r="M1609" s="233"/>
      <c r="N1609" s="234"/>
      <c r="O1609" s="234"/>
      <c r="P1609" s="234"/>
      <c r="Q1609" s="234"/>
      <c r="R1609" s="234"/>
      <c r="S1609" s="234"/>
      <c r="T1609" s="235"/>
      <c r="AT1609" s="236" t="s">
        <v>513</v>
      </c>
      <c r="AU1609" s="236" t="s">
        <v>93</v>
      </c>
      <c r="AV1609" s="12" t="s">
        <v>82</v>
      </c>
      <c r="AW1609" s="12" t="s">
        <v>36</v>
      </c>
      <c r="AX1609" s="12" t="s">
        <v>73</v>
      </c>
      <c r="AY1609" s="236" t="s">
        <v>492</v>
      </c>
    </row>
    <row r="1610" spans="2:65" s="12" customFormat="1">
      <c r="B1610" s="225"/>
      <c r="C1610" s="226"/>
      <c r="D1610" s="221" t="s">
        <v>513</v>
      </c>
      <c r="E1610" s="248" t="s">
        <v>271</v>
      </c>
      <c r="F1610" s="249" t="s">
        <v>2258</v>
      </c>
      <c r="G1610" s="226"/>
      <c r="H1610" s="250">
        <v>14.298999999999999</v>
      </c>
      <c r="I1610" s="231"/>
      <c r="J1610" s="226"/>
      <c r="K1610" s="226"/>
      <c r="L1610" s="232"/>
      <c r="M1610" s="233"/>
      <c r="N1610" s="234"/>
      <c r="O1610" s="234"/>
      <c r="P1610" s="234"/>
      <c r="Q1610" s="234"/>
      <c r="R1610" s="234"/>
      <c r="S1610" s="234"/>
      <c r="T1610" s="235"/>
      <c r="AT1610" s="236" t="s">
        <v>513</v>
      </c>
      <c r="AU1610" s="236" t="s">
        <v>93</v>
      </c>
      <c r="AV1610" s="12" t="s">
        <v>82</v>
      </c>
      <c r="AW1610" s="12" t="s">
        <v>36</v>
      </c>
      <c r="AX1610" s="12" t="s">
        <v>73</v>
      </c>
      <c r="AY1610" s="236" t="s">
        <v>492</v>
      </c>
    </row>
    <row r="1611" spans="2:65" s="12" customFormat="1">
      <c r="B1611" s="225"/>
      <c r="C1611" s="226"/>
      <c r="D1611" s="221" t="s">
        <v>513</v>
      </c>
      <c r="E1611" s="248" t="s">
        <v>273</v>
      </c>
      <c r="F1611" s="249" t="s">
        <v>2259</v>
      </c>
      <c r="G1611" s="226"/>
      <c r="H1611" s="250">
        <v>8.5280000000000005</v>
      </c>
      <c r="I1611" s="231"/>
      <c r="J1611" s="226"/>
      <c r="K1611" s="226"/>
      <c r="L1611" s="232"/>
      <c r="M1611" s="233"/>
      <c r="N1611" s="234"/>
      <c r="O1611" s="234"/>
      <c r="P1611" s="234"/>
      <c r="Q1611" s="234"/>
      <c r="R1611" s="234"/>
      <c r="S1611" s="234"/>
      <c r="T1611" s="235"/>
      <c r="AT1611" s="236" t="s">
        <v>513</v>
      </c>
      <c r="AU1611" s="236" t="s">
        <v>93</v>
      </c>
      <c r="AV1611" s="12" t="s">
        <v>82</v>
      </c>
      <c r="AW1611" s="12" t="s">
        <v>36</v>
      </c>
      <c r="AX1611" s="12" t="s">
        <v>73</v>
      </c>
      <c r="AY1611" s="236" t="s">
        <v>492</v>
      </c>
    </row>
    <row r="1612" spans="2:65" s="12" customFormat="1">
      <c r="B1612" s="225"/>
      <c r="C1612" s="226"/>
      <c r="D1612" s="221" t="s">
        <v>513</v>
      </c>
      <c r="E1612" s="248" t="s">
        <v>275</v>
      </c>
      <c r="F1612" s="249" t="s">
        <v>2260</v>
      </c>
      <c r="G1612" s="226"/>
      <c r="H1612" s="250">
        <v>22.93</v>
      </c>
      <c r="I1612" s="231"/>
      <c r="J1612" s="226"/>
      <c r="K1612" s="226"/>
      <c r="L1612" s="232"/>
      <c r="M1612" s="233"/>
      <c r="N1612" s="234"/>
      <c r="O1612" s="234"/>
      <c r="P1612" s="234"/>
      <c r="Q1612" s="234"/>
      <c r="R1612" s="234"/>
      <c r="S1612" s="234"/>
      <c r="T1612" s="235"/>
      <c r="AT1612" s="236" t="s">
        <v>513</v>
      </c>
      <c r="AU1612" s="236" t="s">
        <v>93</v>
      </c>
      <c r="AV1612" s="12" t="s">
        <v>82</v>
      </c>
      <c r="AW1612" s="12" t="s">
        <v>36</v>
      </c>
      <c r="AX1612" s="12" t="s">
        <v>73</v>
      </c>
      <c r="AY1612" s="236" t="s">
        <v>492</v>
      </c>
    </row>
    <row r="1613" spans="2:65" s="12" customFormat="1">
      <c r="B1613" s="225"/>
      <c r="C1613" s="226"/>
      <c r="D1613" s="221" t="s">
        <v>513</v>
      </c>
      <c r="E1613" s="248" t="s">
        <v>277</v>
      </c>
      <c r="F1613" s="249" t="s">
        <v>2261</v>
      </c>
      <c r="G1613" s="226"/>
      <c r="H1613" s="250">
        <v>186.86099999999999</v>
      </c>
      <c r="I1613" s="231"/>
      <c r="J1613" s="226"/>
      <c r="K1613" s="226"/>
      <c r="L1613" s="232"/>
      <c r="M1613" s="233"/>
      <c r="N1613" s="234"/>
      <c r="O1613" s="234"/>
      <c r="P1613" s="234"/>
      <c r="Q1613" s="234"/>
      <c r="R1613" s="234"/>
      <c r="S1613" s="234"/>
      <c r="T1613" s="235"/>
      <c r="AT1613" s="236" t="s">
        <v>513</v>
      </c>
      <c r="AU1613" s="236" t="s">
        <v>93</v>
      </c>
      <c r="AV1613" s="12" t="s">
        <v>82</v>
      </c>
      <c r="AW1613" s="12" t="s">
        <v>36</v>
      </c>
      <c r="AX1613" s="12" t="s">
        <v>73</v>
      </c>
      <c r="AY1613" s="236" t="s">
        <v>492</v>
      </c>
    </row>
    <row r="1614" spans="2:65" s="12" customFormat="1">
      <c r="B1614" s="225"/>
      <c r="C1614" s="226"/>
      <c r="D1614" s="221" t="s">
        <v>513</v>
      </c>
      <c r="E1614" s="248" t="s">
        <v>281</v>
      </c>
      <c r="F1614" s="249" t="s">
        <v>2262</v>
      </c>
      <c r="G1614" s="226"/>
      <c r="H1614" s="250">
        <v>6.6790000000000003</v>
      </c>
      <c r="I1614" s="231"/>
      <c r="J1614" s="226"/>
      <c r="K1614" s="226"/>
      <c r="L1614" s="232"/>
      <c r="M1614" s="233"/>
      <c r="N1614" s="234"/>
      <c r="O1614" s="234"/>
      <c r="P1614" s="234"/>
      <c r="Q1614" s="234"/>
      <c r="R1614" s="234"/>
      <c r="S1614" s="234"/>
      <c r="T1614" s="235"/>
      <c r="AT1614" s="236" t="s">
        <v>513</v>
      </c>
      <c r="AU1614" s="236" t="s">
        <v>93</v>
      </c>
      <c r="AV1614" s="12" t="s">
        <v>82</v>
      </c>
      <c r="AW1614" s="12" t="s">
        <v>36</v>
      </c>
      <c r="AX1614" s="12" t="s">
        <v>73</v>
      </c>
      <c r="AY1614" s="236" t="s">
        <v>492</v>
      </c>
    </row>
    <row r="1615" spans="2:65" s="12" customFormat="1">
      <c r="B1615" s="225"/>
      <c r="C1615" s="226"/>
      <c r="D1615" s="221" t="s">
        <v>513</v>
      </c>
      <c r="E1615" s="248" t="s">
        <v>358</v>
      </c>
      <c r="F1615" s="249" t="s">
        <v>2263</v>
      </c>
      <c r="G1615" s="226"/>
      <c r="H1615" s="250">
        <v>19.276</v>
      </c>
      <c r="I1615" s="231"/>
      <c r="J1615" s="226"/>
      <c r="K1615" s="226"/>
      <c r="L1615" s="232"/>
      <c r="M1615" s="233"/>
      <c r="N1615" s="234"/>
      <c r="O1615" s="234"/>
      <c r="P1615" s="234"/>
      <c r="Q1615" s="234"/>
      <c r="R1615" s="234"/>
      <c r="S1615" s="234"/>
      <c r="T1615" s="235"/>
      <c r="AT1615" s="236" t="s">
        <v>513</v>
      </c>
      <c r="AU1615" s="236" t="s">
        <v>93</v>
      </c>
      <c r="AV1615" s="12" t="s">
        <v>82</v>
      </c>
      <c r="AW1615" s="12" t="s">
        <v>36</v>
      </c>
      <c r="AX1615" s="12" t="s">
        <v>73</v>
      </c>
      <c r="AY1615" s="236" t="s">
        <v>492</v>
      </c>
    </row>
    <row r="1616" spans="2:65" s="14" customFormat="1">
      <c r="B1616" s="251"/>
      <c r="C1616" s="252"/>
      <c r="D1616" s="227" t="s">
        <v>513</v>
      </c>
      <c r="E1616" s="253" t="s">
        <v>23</v>
      </c>
      <c r="F1616" s="254" t="s">
        <v>560</v>
      </c>
      <c r="G1616" s="252"/>
      <c r="H1616" s="255">
        <v>851.10199999999998</v>
      </c>
      <c r="I1616" s="256"/>
      <c r="J1616" s="252"/>
      <c r="K1616" s="252"/>
      <c r="L1616" s="257"/>
      <c r="M1616" s="258"/>
      <c r="N1616" s="259"/>
      <c r="O1616" s="259"/>
      <c r="P1616" s="259"/>
      <c r="Q1616" s="259"/>
      <c r="R1616" s="259"/>
      <c r="S1616" s="259"/>
      <c r="T1616" s="260"/>
      <c r="AT1616" s="261" t="s">
        <v>513</v>
      </c>
      <c r="AU1616" s="261" t="s">
        <v>93</v>
      </c>
      <c r="AV1616" s="14" t="s">
        <v>502</v>
      </c>
      <c r="AW1616" s="14" t="s">
        <v>36</v>
      </c>
      <c r="AX1616" s="14" t="s">
        <v>80</v>
      </c>
      <c r="AY1616" s="261" t="s">
        <v>492</v>
      </c>
    </row>
    <row r="1617" spans="2:65" s="1" customFormat="1" ht="16.5" customHeight="1">
      <c r="B1617" s="42"/>
      <c r="C1617" s="209" t="s">
        <v>2264</v>
      </c>
      <c r="D1617" s="209" t="s">
        <v>498</v>
      </c>
      <c r="E1617" s="210" t="s">
        <v>2265</v>
      </c>
      <c r="F1617" s="211" t="s">
        <v>2266</v>
      </c>
      <c r="G1617" s="212" t="s">
        <v>632</v>
      </c>
      <c r="H1617" s="213">
        <v>88.436000000000007</v>
      </c>
      <c r="I1617" s="214"/>
      <c r="J1617" s="215">
        <f>ROUND(I1617*H1617,2)</f>
        <v>0</v>
      </c>
      <c r="K1617" s="211" t="s">
        <v>501</v>
      </c>
      <c r="L1617" s="62"/>
      <c r="M1617" s="216" t="s">
        <v>23</v>
      </c>
      <c r="N1617" s="217" t="s">
        <v>44</v>
      </c>
      <c r="O1617" s="43"/>
      <c r="P1617" s="218">
        <f>O1617*H1617</f>
        <v>0</v>
      </c>
      <c r="Q1617" s="218">
        <v>2.16</v>
      </c>
      <c r="R1617" s="218">
        <f>Q1617*H1617</f>
        <v>191.02176000000003</v>
      </c>
      <c r="S1617" s="218">
        <v>0</v>
      </c>
      <c r="T1617" s="219">
        <f>S1617*H1617</f>
        <v>0</v>
      </c>
      <c r="AR1617" s="25" t="s">
        <v>502</v>
      </c>
      <c r="AT1617" s="25" t="s">
        <v>498</v>
      </c>
      <c r="AU1617" s="25" t="s">
        <v>93</v>
      </c>
      <c r="AY1617" s="25" t="s">
        <v>492</v>
      </c>
      <c r="BE1617" s="220">
        <f>IF(N1617="základní",J1617,0)</f>
        <v>0</v>
      </c>
      <c r="BF1617" s="220">
        <f>IF(N1617="snížená",J1617,0)</f>
        <v>0</v>
      </c>
      <c r="BG1617" s="220">
        <f>IF(N1617="zákl. přenesená",J1617,0)</f>
        <v>0</v>
      </c>
      <c r="BH1617" s="220">
        <f>IF(N1617="sníž. přenesená",J1617,0)</f>
        <v>0</v>
      </c>
      <c r="BI1617" s="220">
        <f>IF(N1617="nulová",J1617,0)</f>
        <v>0</v>
      </c>
      <c r="BJ1617" s="25" t="s">
        <v>80</v>
      </c>
      <c r="BK1617" s="220">
        <f>ROUND(I1617*H1617,2)</f>
        <v>0</v>
      </c>
      <c r="BL1617" s="25" t="s">
        <v>502</v>
      </c>
      <c r="BM1617" s="25" t="s">
        <v>2267</v>
      </c>
    </row>
    <row r="1618" spans="2:65" s="1" customFormat="1" ht="24">
      <c r="B1618" s="42"/>
      <c r="C1618" s="64"/>
      <c r="D1618" s="221" t="s">
        <v>506</v>
      </c>
      <c r="E1618" s="64"/>
      <c r="F1618" s="222" t="s">
        <v>2268</v>
      </c>
      <c r="G1618" s="64"/>
      <c r="H1618" s="64"/>
      <c r="I1618" s="177"/>
      <c r="J1618" s="64"/>
      <c r="K1618" s="64"/>
      <c r="L1618" s="62"/>
      <c r="M1618" s="223"/>
      <c r="N1618" s="43"/>
      <c r="O1618" s="43"/>
      <c r="P1618" s="43"/>
      <c r="Q1618" s="43"/>
      <c r="R1618" s="43"/>
      <c r="S1618" s="43"/>
      <c r="T1618" s="79"/>
      <c r="AT1618" s="25" t="s">
        <v>506</v>
      </c>
      <c r="AU1618" s="25" t="s">
        <v>93</v>
      </c>
    </row>
    <row r="1619" spans="2:65" s="1" customFormat="1" ht="36">
      <c r="B1619" s="42"/>
      <c r="C1619" s="64"/>
      <c r="D1619" s="221" t="s">
        <v>509</v>
      </c>
      <c r="E1619" s="64"/>
      <c r="F1619" s="224" t="s">
        <v>2269</v>
      </c>
      <c r="G1619" s="64"/>
      <c r="H1619" s="64"/>
      <c r="I1619" s="177"/>
      <c r="J1619" s="64"/>
      <c r="K1619" s="64"/>
      <c r="L1619" s="62"/>
      <c r="M1619" s="223"/>
      <c r="N1619" s="43"/>
      <c r="O1619" s="43"/>
      <c r="P1619" s="43"/>
      <c r="Q1619" s="43"/>
      <c r="R1619" s="43"/>
      <c r="S1619" s="43"/>
      <c r="T1619" s="79"/>
      <c r="AT1619" s="25" t="s">
        <v>509</v>
      </c>
      <c r="AU1619" s="25" t="s">
        <v>93</v>
      </c>
    </row>
    <row r="1620" spans="2:65" s="12" customFormat="1">
      <c r="B1620" s="225"/>
      <c r="C1620" s="226"/>
      <c r="D1620" s="221" t="s">
        <v>513</v>
      </c>
      <c r="E1620" s="248" t="s">
        <v>23</v>
      </c>
      <c r="F1620" s="249" t="s">
        <v>844</v>
      </c>
      <c r="G1620" s="226"/>
      <c r="H1620" s="250">
        <v>8.0790000000000006</v>
      </c>
      <c r="I1620" s="231"/>
      <c r="J1620" s="226"/>
      <c r="K1620" s="226"/>
      <c r="L1620" s="232"/>
      <c r="M1620" s="233"/>
      <c r="N1620" s="234"/>
      <c r="O1620" s="234"/>
      <c r="P1620" s="234"/>
      <c r="Q1620" s="234"/>
      <c r="R1620" s="234"/>
      <c r="S1620" s="234"/>
      <c r="T1620" s="235"/>
      <c r="AT1620" s="236" t="s">
        <v>513</v>
      </c>
      <c r="AU1620" s="236" t="s">
        <v>93</v>
      </c>
      <c r="AV1620" s="12" t="s">
        <v>82</v>
      </c>
      <c r="AW1620" s="12" t="s">
        <v>36</v>
      </c>
      <c r="AX1620" s="12" t="s">
        <v>73</v>
      </c>
      <c r="AY1620" s="236" t="s">
        <v>492</v>
      </c>
    </row>
    <row r="1621" spans="2:65" s="12" customFormat="1">
      <c r="B1621" s="225"/>
      <c r="C1621" s="226"/>
      <c r="D1621" s="221" t="s">
        <v>513</v>
      </c>
      <c r="E1621" s="248" t="s">
        <v>23</v>
      </c>
      <c r="F1621" s="249" t="s">
        <v>846</v>
      </c>
      <c r="G1621" s="226"/>
      <c r="H1621" s="250">
        <v>2.82</v>
      </c>
      <c r="I1621" s="231"/>
      <c r="J1621" s="226"/>
      <c r="K1621" s="226"/>
      <c r="L1621" s="232"/>
      <c r="M1621" s="233"/>
      <c r="N1621" s="234"/>
      <c r="O1621" s="234"/>
      <c r="P1621" s="234"/>
      <c r="Q1621" s="234"/>
      <c r="R1621" s="234"/>
      <c r="S1621" s="234"/>
      <c r="T1621" s="235"/>
      <c r="AT1621" s="236" t="s">
        <v>513</v>
      </c>
      <c r="AU1621" s="236" t="s">
        <v>93</v>
      </c>
      <c r="AV1621" s="12" t="s">
        <v>82</v>
      </c>
      <c r="AW1621" s="12" t="s">
        <v>36</v>
      </c>
      <c r="AX1621" s="12" t="s">
        <v>73</v>
      </c>
      <c r="AY1621" s="236" t="s">
        <v>492</v>
      </c>
    </row>
    <row r="1622" spans="2:65" s="12" customFormat="1">
      <c r="B1622" s="225"/>
      <c r="C1622" s="226"/>
      <c r="D1622" s="221" t="s">
        <v>513</v>
      </c>
      <c r="E1622" s="248" t="s">
        <v>23</v>
      </c>
      <c r="F1622" s="249" t="s">
        <v>850</v>
      </c>
      <c r="G1622" s="226"/>
      <c r="H1622" s="250">
        <v>0.89900000000000002</v>
      </c>
      <c r="I1622" s="231"/>
      <c r="J1622" s="226"/>
      <c r="K1622" s="226"/>
      <c r="L1622" s="232"/>
      <c r="M1622" s="233"/>
      <c r="N1622" s="234"/>
      <c r="O1622" s="234"/>
      <c r="P1622" s="234"/>
      <c r="Q1622" s="234"/>
      <c r="R1622" s="234"/>
      <c r="S1622" s="234"/>
      <c r="T1622" s="235"/>
      <c r="AT1622" s="236" t="s">
        <v>513</v>
      </c>
      <c r="AU1622" s="236" t="s">
        <v>93</v>
      </c>
      <c r="AV1622" s="12" t="s">
        <v>82</v>
      </c>
      <c r="AW1622" s="12" t="s">
        <v>36</v>
      </c>
      <c r="AX1622" s="12" t="s">
        <v>73</v>
      </c>
      <c r="AY1622" s="236" t="s">
        <v>492</v>
      </c>
    </row>
    <row r="1623" spans="2:65" s="12" customFormat="1">
      <c r="B1623" s="225"/>
      <c r="C1623" s="226"/>
      <c r="D1623" s="221" t="s">
        <v>513</v>
      </c>
      <c r="E1623" s="248" t="s">
        <v>23</v>
      </c>
      <c r="F1623" s="249" t="s">
        <v>853</v>
      </c>
      <c r="G1623" s="226"/>
      <c r="H1623" s="250">
        <v>1.5820000000000001</v>
      </c>
      <c r="I1623" s="231"/>
      <c r="J1623" s="226"/>
      <c r="K1623" s="226"/>
      <c r="L1623" s="232"/>
      <c r="M1623" s="233"/>
      <c r="N1623" s="234"/>
      <c r="O1623" s="234"/>
      <c r="P1623" s="234"/>
      <c r="Q1623" s="234"/>
      <c r="R1623" s="234"/>
      <c r="S1623" s="234"/>
      <c r="T1623" s="235"/>
      <c r="AT1623" s="236" t="s">
        <v>513</v>
      </c>
      <c r="AU1623" s="236" t="s">
        <v>93</v>
      </c>
      <c r="AV1623" s="12" t="s">
        <v>82</v>
      </c>
      <c r="AW1623" s="12" t="s">
        <v>36</v>
      </c>
      <c r="AX1623" s="12" t="s">
        <v>73</v>
      </c>
      <c r="AY1623" s="236" t="s">
        <v>492</v>
      </c>
    </row>
    <row r="1624" spans="2:65" s="12" customFormat="1">
      <c r="B1624" s="225"/>
      <c r="C1624" s="226"/>
      <c r="D1624" s="221" t="s">
        <v>513</v>
      </c>
      <c r="E1624" s="248" t="s">
        <v>23</v>
      </c>
      <c r="F1624" s="249" t="s">
        <v>855</v>
      </c>
      <c r="G1624" s="226"/>
      <c r="H1624" s="250">
        <v>7.2450000000000001</v>
      </c>
      <c r="I1624" s="231"/>
      <c r="J1624" s="226"/>
      <c r="K1624" s="226"/>
      <c r="L1624" s="232"/>
      <c r="M1624" s="233"/>
      <c r="N1624" s="234"/>
      <c r="O1624" s="234"/>
      <c r="P1624" s="234"/>
      <c r="Q1624" s="234"/>
      <c r="R1624" s="234"/>
      <c r="S1624" s="234"/>
      <c r="T1624" s="235"/>
      <c r="AT1624" s="236" t="s">
        <v>513</v>
      </c>
      <c r="AU1624" s="236" t="s">
        <v>93</v>
      </c>
      <c r="AV1624" s="12" t="s">
        <v>82</v>
      </c>
      <c r="AW1624" s="12" t="s">
        <v>36</v>
      </c>
      <c r="AX1624" s="12" t="s">
        <v>73</v>
      </c>
      <c r="AY1624" s="236" t="s">
        <v>492</v>
      </c>
    </row>
    <row r="1625" spans="2:65" s="12" customFormat="1">
      <c r="B1625" s="225"/>
      <c r="C1625" s="226"/>
      <c r="D1625" s="221" t="s">
        <v>513</v>
      </c>
      <c r="E1625" s="248" t="s">
        <v>23</v>
      </c>
      <c r="F1625" s="249" t="s">
        <v>856</v>
      </c>
      <c r="G1625" s="226"/>
      <c r="H1625" s="250">
        <v>1.6180000000000001</v>
      </c>
      <c r="I1625" s="231"/>
      <c r="J1625" s="226"/>
      <c r="K1625" s="226"/>
      <c r="L1625" s="232"/>
      <c r="M1625" s="233"/>
      <c r="N1625" s="234"/>
      <c r="O1625" s="234"/>
      <c r="P1625" s="234"/>
      <c r="Q1625" s="234"/>
      <c r="R1625" s="234"/>
      <c r="S1625" s="234"/>
      <c r="T1625" s="235"/>
      <c r="AT1625" s="236" t="s">
        <v>513</v>
      </c>
      <c r="AU1625" s="236" t="s">
        <v>93</v>
      </c>
      <c r="AV1625" s="12" t="s">
        <v>82</v>
      </c>
      <c r="AW1625" s="12" t="s">
        <v>36</v>
      </c>
      <c r="AX1625" s="12" t="s">
        <v>73</v>
      </c>
      <c r="AY1625" s="236" t="s">
        <v>492</v>
      </c>
    </row>
    <row r="1626" spans="2:65" s="12" customFormat="1">
      <c r="B1626" s="225"/>
      <c r="C1626" s="226"/>
      <c r="D1626" s="221" t="s">
        <v>513</v>
      </c>
      <c r="E1626" s="248" t="s">
        <v>23</v>
      </c>
      <c r="F1626" s="249" t="s">
        <v>2270</v>
      </c>
      <c r="G1626" s="226"/>
      <c r="H1626" s="250">
        <v>2.4569999999999999</v>
      </c>
      <c r="I1626" s="231"/>
      <c r="J1626" s="226"/>
      <c r="K1626" s="226"/>
      <c r="L1626" s="232"/>
      <c r="M1626" s="233"/>
      <c r="N1626" s="234"/>
      <c r="O1626" s="234"/>
      <c r="P1626" s="234"/>
      <c r="Q1626" s="234"/>
      <c r="R1626" s="234"/>
      <c r="S1626" s="234"/>
      <c r="T1626" s="235"/>
      <c r="AT1626" s="236" t="s">
        <v>513</v>
      </c>
      <c r="AU1626" s="236" t="s">
        <v>93</v>
      </c>
      <c r="AV1626" s="12" t="s">
        <v>82</v>
      </c>
      <c r="AW1626" s="12" t="s">
        <v>36</v>
      </c>
      <c r="AX1626" s="12" t="s">
        <v>73</v>
      </c>
      <c r="AY1626" s="236" t="s">
        <v>492</v>
      </c>
    </row>
    <row r="1627" spans="2:65" s="12" customFormat="1">
      <c r="B1627" s="225"/>
      <c r="C1627" s="226"/>
      <c r="D1627" s="221" t="s">
        <v>513</v>
      </c>
      <c r="E1627" s="248" t="s">
        <v>23</v>
      </c>
      <c r="F1627" s="249" t="s">
        <v>863</v>
      </c>
      <c r="G1627" s="226"/>
      <c r="H1627" s="250">
        <v>4.62</v>
      </c>
      <c r="I1627" s="231"/>
      <c r="J1627" s="226"/>
      <c r="K1627" s="226"/>
      <c r="L1627" s="232"/>
      <c r="M1627" s="233"/>
      <c r="N1627" s="234"/>
      <c r="O1627" s="234"/>
      <c r="P1627" s="234"/>
      <c r="Q1627" s="234"/>
      <c r="R1627" s="234"/>
      <c r="S1627" s="234"/>
      <c r="T1627" s="235"/>
      <c r="AT1627" s="236" t="s">
        <v>513</v>
      </c>
      <c r="AU1627" s="236" t="s">
        <v>93</v>
      </c>
      <c r="AV1627" s="12" t="s">
        <v>82</v>
      </c>
      <c r="AW1627" s="12" t="s">
        <v>36</v>
      </c>
      <c r="AX1627" s="12" t="s">
        <v>73</v>
      </c>
      <c r="AY1627" s="236" t="s">
        <v>492</v>
      </c>
    </row>
    <row r="1628" spans="2:65" s="12" customFormat="1">
      <c r="B1628" s="225"/>
      <c r="C1628" s="226"/>
      <c r="D1628" s="221" t="s">
        <v>513</v>
      </c>
      <c r="E1628" s="248" t="s">
        <v>23</v>
      </c>
      <c r="F1628" s="249" t="s">
        <v>865</v>
      </c>
      <c r="G1628" s="226"/>
      <c r="H1628" s="250">
        <v>22.99</v>
      </c>
      <c r="I1628" s="231"/>
      <c r="J1628" s="226"/>
      <c r="K1628" s="226"/>
      <c r="L1628" s="232"/>
      <c r="M1628" s="233"/>
      <c r="N1628" s="234"/>
      <c r="O1628" s="234"/>
      <c r="P1628" s="234"/>
      <c r="Q1628" s="234"/>
      <c r="R1628" s="234"/>
      <c r="S1628" s="234"/>
      <c r="T1628" s="235"/>
      <c r="AT1628" s="236" t="s">
        <v>513</v>
      </c>
      <c r="AU1628" s="236" t="s">
        <v>93</v>
      </c>
      <c r="AV1628" s="12" t="s">
        <v>82</v>
      </c>
      <c r="AW1628" s="12" t="s">
        <v>36</v>
      </c>
      <c r="AX1628" s="12" t="s">
        <v>73</v>
      </c>
      <c r="AY1628" s="236" t="s">
        <v>492</v>
      </c>
    </row>
    <row r="1629" spans="2:65" s="12" customFormat="1">
      <c r="B1629" s="225"/>
      <c r="C1629" s="226"/>
      <c r="D1629" s="221" t="s">
        <v>513</v>
      </c>
      <c r="E1629" s="248" t="s">
        <v>23</v>
      </c>
      <c r="F1629" s="249" t="s">
        <v>868</v>
      </c>
      <c r="G1629" s="226"/>
      <c r="H1629" s="250">
        <v>2.7280000000000002</v>
      </c>
      <c r="I1629" s="231"/>
      <c r="J1629" s="226"/>
      <c r="K1629" s="226"/>
      <c r="L1629" s="232"/>
      <c r="M1629" s="233"/>
      <c r="N1629" s="234"/>
      <c r="O1629" s="234"/>
      <c r="P1629" s="234"/>
      <c r="Q1629" s="234"/>
      <c r="R1629" s="234"/>
      <c r="S1629" s="234"/>
      <c r="T1629" s="235"/>
      <c r="AT1629" s="236" t="s">
        <v>513</v>
      </c>
      <c r="AU1629" s="236" t="s">
        <v>93</v>
      </c>
      <c r="AV1629" s="12" t="s">
        <v>82</v>
      </c>
      <c r="AW1629" s="12" t="s">
        <v>36</v>
      </c>
      <c r="AX1629" s="12" t="s">
        <v>73</v>
      </c>
      <c r="AY1629" s="236" t="s">
        <v>492</v>
      </c>
    </row>
    <row r="1630" spans="2:65" s="12" customFormat="1">
      <c r="B1630" s="225"/>
      <c r="C1630" s="226"/>
      <c r="D1630" s="221" t="s">
        <v>513</v>
      </c>
      <c r="E1630" s="248" t="s">
        <v>23</v>
      </c>
      <c r="F1630" s="249" t="s">
        <v>872</v>
      </c>
      <c r="G1630" s="226"/>
      <c r="H1630" s="250">
        <v>0.67200000000000004</v>
      </c>
      <c r="I1630" s="231"/>
      <c r="J1630" s="226"/>
      <c r="K1630" s="226"/>
      <c r="L1630" s="232"/>
      <c r="M1630" s="233"/>
      <c r="N1630" s="234"/>
      <c r="O1630" s="234"/>
      <c r="P1630" s="234"/>
      <c r="Q1630" s="234"/>
      <c r="R1630" s="234"/>
      <c r="S1630" s="234"/>
      <c r="T1630" s="235"/>
      <c r="AT1630" s="236" t="s">
        <v>513</v>
      </c>
      <c r="AU1630" s="236" t="s">
        <v>93</v>
      </c>
      <c r="AV1630" s="12" t="s">
        <v>82</v>
      </c>
      <c r="AW1630" s="12" t="s">
        <v>36</v>
      </c>
      <c r="AX1630" s="12" t="s">
        <v>73</v>
      </c>
      <c r="AY1630" s="236" t="s">
        <v>492</v>
      </c>
    </row>
    <row r="1631" spans="2:65" s="12" customFormat="1">
      <c r="B1631" s="225"/>
      <c r="C1631" s="226"/>
      <c r="D1631" s="221" t="s">
        <v>513</v>
      </c>
      <c r="E1631" s="248" t="s">
        <v>23</v>
      </c>
      <c r="F1631" s="249" t="s">
        <v>874</v>
      </c>
      <c r="G1631" s="226"/>
      <c r="H1631" s="250">
        <v>1.917</v>
      </c>
      <c r="I1631" s="231"/>
      <c r="J1631" s="226"/>
      <c r="K1631" s="226"/>
      <c r="L1631" s="232"/>
      <c r="M1631" s="233"/>
      <c r="N1631" s="234"/>
      <c r="O1631" s="234"/>
      <c r="P1631" s="234"/>
      <c r="Q1631" s="234"/>
      <c r="R1631" s="234"/>
      <c r="S1631" s="234"/>
      <c r="T1631" s="235"/>
      <c r="AT1631" s="236" t="s">
        <v>513</v>
      </c>
      <c r="AU1631" s="236" t="s">
        <v>93</v>
      </c>
      <c r="AV1631" s="12" t="s">
        <v>82</v>
      </c>
      <c r="AW1631" s="12" t="s">
        <v>36</v>
      </c>
      <c r="AX1631" s="12" t="s">
        <v>73</v>
      </c>
      <c r="AY1631" s="236" t="s">
        <v>492</v>
      </c>
    </row>
    <row r="1632" spans="2:65" s="12" customFormat="1">
      <c r="B1632" s="225"/>
      <c r="C1632" s="226"/>
      <c r="D1632" s="221" t="s">
        <v>513</v>
      </c>
      <c r="E1632" s="248" t="s">
        <v>23</v>
      </c>
      <c r="F1632" s="249" t="s">
        <v>876</v>
      </c>
      <c r="G1632" s="226"/>
      <c r="H1632" s="250">
        <v>10.632999999999999</v>
      </c>
      <c r="I1632" s="231"/>
      <c r="J1632" s="226"/>
      <c r="K1632" s="226"/>
      <c r="L1632" s="232"/>
      <c r="M1632" s="233"/>
      <c r="N1632" s="234"/>
      <c r="O1632" s="234"/>
      <c r="P1632" s="234"/>
      <c r="Q1632" s="234"/>
      <c r="R1632" s="234"/>
      <c r="S1632" s="234"/>
      <c r="T1632" s="235"/>
      <c r="AT1632" s="236" t="s">
        <v>513</v>
      </c>
      <c r="AU1632" s="236" t="s">
        <v>93</v>
      </c>
      <c r="AV1632" s="12" t="s">
        <v>82</v>
      </c>
      <c r="AW1632" s="12" t="s">
        <v>36</v>
      </c>
      <c r="AX1632" s="12" t="s">
        <v>73</v>
      </c>
      <c r="AY1632" s="236" t="s">
        <v>492</v>
      </c>
    </row>
    <row r="1633" spans="2:65" s="12" customFormat="1">
      <c r="B1633" s="225"/>
      <c r="C1633" s="226"/>
      <c r="D1633" s="221" t="s">
        <v>513</v>
      </c>
      <c r="E1633" s="248" t="s">
        <v>23</v>
      </c>
      <c r="F1633" s="249" t="s">
        <v>880</v>
      </c>
      <c r="G1633" s="226"/>
      <c r="H1633" s="250">
        <v>0.73199999999999998</v>
      </c>
      <c r="I1633" s="231"/>
      <c r="J1633" s="226"/>
      <c r="K1633" s="226"/>
      <c r="L1633" s="232"/>
      <c r="M1633" s="233"/>
      <c r="N1633" s="234"/>
      <c r="O1633" s="234"/>
      <c r="P1633" s="234"/>
      <c r="Q1633" s="234"/>
      <c r="R1633" s="234"/>
      <c r="S1633" s="234"/>
      <c r="T1633" s="235"/>
      <c r="AT1633" s="236" t="s">
        <v>513</v>
      </c>
      <c r="AU1633" s="236" t="s">
        <v>93</v>
      </c>
      <c r="AV1633" s="12" t="s">
        <v>82</v>
      </c>
      <c r="AW1633" s="12" t="s">
        <v>36</v>
      </c>
      <c r="AX1633" s="12" t="s">
        <v>73</v>
      </c>
      <c r="AY1633" s="236" t="s">
        <v>492</v>
      </c>
    </row>
    <row r="1634" spans="2:65" s="12" customFormat="1">
      <c r="B1634" s="225"/>
      <c r="C1634" s="226"/>
      <c r="D1634" s="221" t="s">
        <v>513</v>
      </c>
      <c r="E1634" s="248" t="s">
        <v>23</v>
      </c>
      <c r="F1634" s="249" t="s">
        <v>882</v>
      </c>
      <c r="G1634" s="226"/>
      <c r="H1634" s="250">
        <v>2.1949999999999998</v>
      </c>
      <c r="I1634" s="231"/>
      <c r="J1634" s="226"/>
      <c r="K1634" s="226"/>
      <c r="L1634" s="232"/>
      <c r="M1634" s="233"/>
      <c r="N1634" s="234"/>
      <c r="O1634" s="234"/>
      <c r="P1634" s="234"/>
      <c r="Q1634" s="234"/>
      <c r="R1634" s="234"/>
      <c r="S1634" s="234"/>
      <c r="T1634" s="235"/>
      <c r="AT1634" s="236" t="s">
        <v>513</v>
      </c>
      <c r="AU1634" s="236" t="s">
        <v>93</v>
      </c>
      <c r="AV1634" s="12" t="s">
        <v>82</v>
      </c>
      <c r="AW1634" s="12" t="s">
        <v>36</v>
      </c>
      <c r="AX1634" s="12" t="s">
        <v>73</v>
      </c>
      <c r="AY1634" s="236" t="s">
        <v>492</v>
      </c>
    </row>
    <row r="1635" spans="2:65" s="12" customFormat="1">
      <c r="B1635" s="225"/>
      <c r="C1635" s="226"/>
      <c r="D1635" s="221" t="s">
        <v>513</v>
      </c>
      <c r="E1635" s="248" t="s">
        <v>23</v>
      </c>
      <c r="F1635" s="249" t="s">
        <v>2271</v>
      </c>
      <c r="G1635" s="226"/>
      <c r="H1635" s="250">
        <v>5.3369999999999997</v>
      </c>
      <c r="I1635" s="231"/>
      <c r="J1635" s="226"/>
      <c r="K1635" s="226"/>
      <c r="L1635" s="232"/>
      <c r="M1635" s="233"/>
      <c r="N1635" s="234"/>
      <c r="O1635" s="234"/>
      <c r="P1635" s="234"/>
      <c r="Q1635" s="234"/>
      <c r="R1635" s="234"/>
      <c r="S1635" s="234"/>
      <c r="T1635" s="235"/>
      <c r="AT1635" s="236" t="s">
        <v>513</v>
      </c>
      <c r="AU1635" s="236" t="s">
        <v>93</v>
      </c>
      <c r="AV1635" s="12" t="s">
        <v>82</v>
      </c>
      <c r="AW1635" s="12" t="s">
        <v>36</v>
      </c>
      <c r="AX1635" s="12" t="s">
        <v>73</v>
      </c>
      <c r="AY1635" s="236" t="s">
        <v>492</v>
      </c>
    </row>
    <row r="1636" spans="2:65" s="12" customFormat="1">
      <c r="B1636" s="225"/>
      <c r="C1636" s="226"/>
      <c r="D1636" s="221" t="s">
        <v>513</v>
      </c>
      <c r="E1636" s="248" t="s">
        <v>23</v>
      </c>
      <c r="F1636" s="249" t="s">
        <v>2272</v>
      </c>
      <c r="G1636" s="226"/>
      <c r="H1636" s="250">
        <v>11.912000000000001</v>
      </c>
      <c r="I1636" s="231"/>
      <c r="J1636" s="226"/>
      <c r="K1636" s="226"/>
      <c r="L1636" s="232"/>
      <c r="M1636" s="233"/>
      <c r="N1636" s="234"/>
      <c r="O1636" s="234"/>
      <c r="P1636" s="234"/>
      <c r="Q1636" s="234"/>
      <c r="R1636" s="234"/>
      <c r="S1636" s="234"/>
      <c r="T1636" s="235"/>
      <c r="AT1636" s="236" t="s">
        <v>513</v>
      </c>
      <c r="AU1636" s="236" t="s">
        <v>93</v>
      </c>
      <c r="AV1636" s="12" t="s">
        <v>82</v>
      </c>
      <c r="AW1636" s="12" t="s">
        <v>36</v>
      </c>
      <c r="AX1636" s="12" t="s">
        <v>73</v>
      </c>
      <c r="AY1636" s="236" t="s">
        <v>492</v>
      </c>
    </row>
    <row r="1637" spans="2:65" s="14" customFormat="1">
      <c r="B1637" s="251"/>
      <c r="C1637" s="252"/>
      <c r="D1637" s="221" t="s">
        <v>513</v>
      </c>
      <c r="E1637" s="275" t="s">
        <v>23</v>
      </c>
      <c r="F1637" s="276" t="s">
        <v>560</v>
      </c>
      <c r="G1637" s="252"/>
      <c r="H1637" s="277">
        <v>88.436000000000007</v>
      </c>
      <c r="I1637" s="256"/>
      <c r="J1637" s="252"/>
      <c r="K1637" s="252"/>
      <c r="L1637" s="257"/>
      <c r="M1637" s="258"/>
      <c r="N1637" s="259"/>
      <c r="O1637" s="259"/>
      <c r="P1637" s="259"/>
      <c r="Q1637" s="259"/>
      <c r="R1637" s="259"/>
      <c r="S1637" s="259"/>
      <c r="T1637" s="260"/>
      <c r="AT1637" s="261" t="s">
        <v>513</v>
      </c>
      <c r="AU1637" s="261" t="s">
        <v>93</v>
      </c>
      <c r="AV1637" s="14" t="s">
        <v>502</v>
      </c>
      <c r="AW1637" s="14" t="s">
        <v>36</v>
      </c>
      <c r="AX1637" s="14" t="s">
        <v>80</v>
      </c>
      <c r="AY1637" s="261" t="s">
        <v>492</v>
      </c>
    </row>
    <row r="1638" spans="2:65" s="11" customFormat="1" ht="22.35" customHeight="1">
      <c r="B1638" s="192"/>
      <c r="C1638" s="193"/>
      <c r="D1638" s="206" t="s">
        <v>72</v>
      </c>
      <c r="E1638" s="207" t="s">
        <v>1331</v>
      </c>
      <c r="F1638" s="207" t="s">
        <v>2273</v>
      </c>
      <c r="G1638" s="193"/>
      <c r="H1638" s="193"/>
      <c r="I1638" s="196"/>
      <c r="J1638" s="208">
        <f>BK1638</f>
        <v>0</v>
      </c>
      <c r="K1638" s="193"/>
      <c r="L1638" s="198"/>
      <c r="M1638" s="199"/>
      <c r="N1638" s="200"/>
      <c r="O1638" s="200"/>
      <c r="P1638" s="201">
        <f>SUM(P1639:P1790)</f>
        <v>0</v>
      </c>
      <c r="Q1638" s="200"/>
      <c r="R1638" s="201">
        <f>SUM(R1639:R1790)</f>
        <v>43.572308319999998</v>
      </c>
      <c r="S1638" s="200"/>
      <c r="T1638" s="202">
        <f>SUM(T1639:T1790)</f>
        <v>0</v>
      </c>
      <c r="AR1638" s="203" t="s">
        <v>80</v>
      </c>
      <c r="AT1638" s="204" t="s">
        <v>72</v>
      </c>
      <c r="AU1638" s="204" t="s">
        <v>82</v>
      </c>
      <c r="AY1638" s="203" t="s">
        <v>492</v>
      </c>
      <c r="BK1638" s="205">
        <f>SUM(BK1639:BK1790)</f>
        <v>0</v>
      </c>
    </row>
    <row r="1639" spans="2:65" s="1" customFormat="1" ht="16.5" customHeight="1">
      <c r="B1639" s="42"/>
      <c r="C1639" s="209" t="s">
        <v>2274</v>
      </c>
      <c r="D1639" s="209" t="s">
        <v>498</v>
      </c>
      <c r="E1639" s="210" t="s">
        <v>2275</v>
      </c>
      <c r="F1639" s="211" t="s">
        <v>2276</v>
      </c>
      <c r="G1639" s="212" t="s">
        <v>1025</v>
      </c>
      <c r="H1639" s="213">
        <v>23</v>
      </c>
      <c r="I1639" s="214"/>
      <c r="J1639" s="215">
        <f>ROUND(I1639*H1639,2)</f>
        <v>0</v>
      </c>
      <c r="K1639" s="211" t="s">
        <v>501</v>
      </c>
      <c r="L1639" s="62"/>
      <c r="M1639" s="216" t="s">
        <v>23</v>
      </c>
      <c r="N1639" s="217" t="s">
        <v>44</v>
      </c>
      <c r="O1639" s="43"/>
      <c r="P1639" s="218">
        <f>O1639*H1639</f>
        <v>0</v>
      </c>
      <c r="Q1639" s="218">
        <v>1.6979999999999999E-2</v>
      </c>
      <c r="R1639" s="218">
        <f>Q1639*H1639</f>
        <v>0.39053999999999994</v>
      </c>
      <c r="S1639" s="218">
        <v>0</v>
      </c>
      <c r="T1639" s="219">
        <f>S1639*H1639</f>
        <v>0</v>
      </c>
      <c r="AR1639" s="25" t="s">
        <v>502</v>
      </c>
      <c r="AT1639" s="25" t="s">
        <v>498</v>
      </c>
      <c r="AU1639" s="25" t="s">
        <v>93</v>
      </c>
      <c r="AY1639" s="25" t="s">
        <v>492</v>
      </c>
      <c r="BE1639" s="220">
        <f>IF(N1639="základní",J1639,0)</f>
        <v>0</v>
      </c>
      <c r="BF1639" s="220">
        <f>IF(N1639="snížená",J1639,0)</f>
        <v>0</v>
      </c>
      <c r="BG1639" s="220">
        <f>IF(N1639="zákl. přenesená",J1639,0)</f>
        <v>0</v>
      </c>
      <c r="BH1639" s="220">
        <f>IF(N1639="sníž. přenesená",J1639,0)</f>
        <v>0</v>
      </c>
      <c r="BI1639" s="220">
        <f>IF(N1639="nulová",J1639,0)</f>
        <v>0</v>
      </c>
      <c r="BJ1639" s="25" t="s">
        <v>80</v>
      </c>
      <c r="BK1639" s="220">
        <f>ROUND(I1639*H1639,2)</f>
        <v>0</v>
      </c>
      <c r="BL1639" s="25" t="s">
        <v>502</v>
      </c>
      <c r="BM1639" s="25" t="s">
        <v>2277</v>
      </c>
    </row>
    <row r="1640" spans="2:65" s="1" customFormat="1" ht="24">
      <c r="B1640" s="42"/>
      <c r="C1640" s="64"/>
      <c r="D1640" s="221" t="s">
        <v>506</v>
      </c>
      <c r="E1640" s="64"/>
      <c r="F1640" s="222" t="s">
        <v>2278</v>
      </c>
      <c r="G1640" s="64"/>
      <c r="H1640" s="64"/>
      <c r="I1640" s="177"/>
      <c r="J1640" s="64"/>
      <c r="K1640" s="64"/>
      <c r="L1640" s="62"/>
      <c r="M1640" s="223"/>
      <c r="N1640" s="43"/>
      <c r="O1640" s="43"/>
      <c r="P1640" s="43"/>
      <c r="Q1640" s="43"/>
      <c r="R1640" s="43"/>
      <c r="S1640" s="43"/>
      <c r="T1640" s="79"/>
      <c r="AT1640" s="25" t="s">
        <v>506</v>
      </c>
      <c r="AU1640" s="25" t="s">
        <v>93</v>
      </c>
    </row>
    <row r="1641" spans="2:65" s="1" customFormat="1" ht="120">
      <c r="B1641" s="42"/>
      <c r="C1641" s="64"/>
      <c r="D1641" s="221" t="s">
        <v>509</v>
      </c>
      <c r="E1641" s="64"/>
      <c r="F1641" s="224" t="s">
        <v>2279</v>
      </c>
      <c r="G1641" s="64"/>
      <c r="H1641" s="64"/>
      <c r="I1641" s="177"/>
      <c r="J1641" s="64"/>
      <c r="K1641" s="64"/>
      <c r="L1641" s="62"/>
      <c r="M1641" s="223"/>
      <c r="N1641" s="43"/>
      <c r="O1641" s="43"/>
      <c r="P1641" s="43"/>
      <c r="Q1641" s="43"/>
      <c r="R1641" s="43"/>
      <c r="S1641" s="43"/>
      <c r="T1641" s="79"/>
      <c r="AT1641" s="25" t="s">
        <v>509</v>
      </c>
      <c r="AU1641" s="25" t="s">
        <v>93</v>
      </c>
    </row>
    <row r="1642" spans="2:65" s="12" customFormat="1">
      <c r="B1642" s="225"/>
      <c r="C1642" s="226"/>
      <c r="D1642" s="227" t="s">
        <v>513</v>
      </c>
      <c r="E1642" s="228" t="s">
        <v>23</v>
      </c>
      <c r="F1642" s="229" t="s">
        <v>2280</v>
      </c>
      <c r="G1642" s="226"/>
      <c r="H1642" s="230">
        <v>23</v>
      </c>
      <c r="I1642" s="231"/>
      <c r="J1642" s="226"/>
      <c r="K1642" s="226"/>
      <c r="L1642" s="232"/>
      <c r="M1642" s="233"/>
      <c r="N1642" s="234"/>
      <c r="O1642" s="234"/>
      <c r="P1642" s="234"/>
      <c r="Q1642" s="234"/>
      <c r="R1642" s="234"/>
      <c r="S1642" s="234"/>
      <c r="T1642" s="235"/>
      <c r="AT1642" s="236" t="s">
        <v>513</v>
      </c>
      <c r="AU1642" s="236" t="s">
        <v>93</v>
      </c>
      <c r="AV1642" s="12" t="s">
        <v>82</v>
      </c>
      <c r="AW1642" s="12" t="s">
        <v>36</v>
      </c>
      <c r="AX1642" s="12" t="s">
        <v>80</v>
      </c>
      <c r="AY1642" s="236" t="s">
        <v>492</v>
      </c>
    </row>
    <row r="1643" spans="2:65" s="1" customFormat="1" ht="25.5" customHeight="1">
      <c r="B1643" s="42"/>
      <c r="C1643" s="278" t="s">
        <v>2281</v>
      </c>
      <c r="D1643" s="278" t="s">
        <v>1110</v>
      </c>
      <c r="E1643" s="279" t="s">
        <v>2282</v>
      </c>
      <c r="F1643" s="280" t="s">
        <v>2283</v>
      </c>
      <c r="G1643" s="281" t="s">
        <v>1025</v>
      </c>
      <c r="H1643" s="282">
        <v>2</v>
      </c>
      <c r="I1643" s="283"/>
      <c r="J1643" s="284">
        <f>ROUND(I1643*H1643,2)</f>
        <v>0</v>
      </c>
      <c r="K1643" s="280" t="s">
        <v>23</v>
      </c>
      <c r="L1643" s="285"/>
      <c r="M1643" s="286" t="s">
        <v>23</v>
      </c>
      <c r="N1643" s="287" t="s">
        <v>44</v>
      </c>
      <c r="O1643" s="43"/>
      <c r="P1643" s="218">
        <f>O1643*H1643</f>
        <v>0</v>
      </c>
      <c r="Q1643" s="218">
        <v>0</v>
      </c>
      <c r="R1643" s="218">
        <f>Q1643*H1643</f>
        <v>0</v>
      </c>
      <c r="S1643" s="218">
        <v>0</v>
      </c>
      <c r="T1643" s="219">
        <f>S1643*H1643</f>
        <v>0</v>
      </c>
      <c r="AR1643" s="25" t="s">
        <v>604</v>
      </c>
      <c r="AT1643" s="25" t="s">
        <v>1110</v>
      </c>
      <c r="AU1643" s="25" t="s">
        <v>93</v>
      </c>
      <c r="AY1643" s="25" t="s">
        <v>492</v>
      </c>
      <c r="BE1643" s="220">
        <f>IF(N1643="základní",J1643,0)</f>
        <v>0</v>
      </c>
      <c r="BF1643" s="220">
        <f>IF(N1643="snížená",J1643,0)</f>
        <v>0</v>
      </c>
      <c r="BG1643" s="220">
        <f>IF(N1643="zákl. přenesená",J1643,0)</f>
        <v>0</v>
      </c>
      <c r="BH1643" s="220">
        <f>IF(N1643="sníž. přenesená",J1643,0)</f>
        <v>0</v>
      </c>
      <c r="BI1643" s="220">
        <f>IF(N1643="nulová",J1643,0)</f>
        <v>0</v>
      </c>
      <c r="BJ1643" s="25" t="s">
        <v>80</v>
      </c>
      <c r="BK1643" s="220">
        <f>ROUND(I1643*H1643,2)</f>
        <v>0</v>
      </c>
      <c r="BL1643" s="25" t="s">
        <v>502</v>
      </c>
      <c r="BM1643" s="25" t="s">
        <v>2284</v>
      </c>
    </row>
    <row r="1644" spans="2:65" s="1" customFormat="1" ht="24">
      <c r="B1644" s="42"/>
      <c r="C1644" s="64"/>
      <c r="D1644" s="227" t="s">
        <v>506</v>
      </c>
      <c r="E1644" s="64"/>
      <c r="F1644" s="274" t="s">
        <v>2283</v>
      </c>
      <c r="G1644" s="64"/>
      <c r="H1644" s="64"/>
      <c r="I1644" s="177"/>
      <c r="J1644" s="64"/>
      <c r="K1644" s="64"/>
      <c r="L1644" s="62"/>
      <c r="M1644" s="223"/>
      <c r="N1644" s="43"/>
      <c r="O1644" s="43"/>
      <c r="P1644" s="43"/>
      <c r="Q1644" s="43"/>
      <c r="R1644" s="43"/>
      <c r="S1644" s="43"/>
      <c r="T1644" s="79"/>
      <c r="AT1644" s="25" t="s">
        <v>506</v>
      </c>
      <c r="AU1644" s="25" t="s">
        <v>93</v>
      </c>
    </row>
    <row r="1645" spans="2:65" s="1" customFormat="1" ht="25.5" customHeight="1">
      <c r="B1645" s="42"/>
      <c r="C1645" s="278" t="s">
        <v>2285</v>
      </c>
      <c r="D1645" s="278" t="s">
        <v>1110</v>
      </c>
      <c r="E1645" s="279" t="s">
        <v>2286</v>
      </c>
      <c r="F1645" s="280" t="s">
        <v>2287</v>
      </c>
      <c r="G1645" s="281" t="s">
        <v>1025</v>
      </c>
      <c r="H1645" s="282">
        <v>6</v>
      </c>
      <c r="I1645" s="283"/>
      <c r="J1645" s="284">
        <f>ROUND(I1645*H1645,2)</f>
        <v>0</v>
      </c>
      <c r="K1645" s="280" t="s">
        <v>23</v>
      </c>
      <c r="L1645" s="285"/>
      <c r="M1645" s="286" t="s">
        <v>23</v>
      </c>
      <c r="N1645" s="287" t="s">
        <v>44</v>
      </c>
      <c r="O1645" s="43"/>
      <c r="P1645" s="218">
        <f>O1645*H1645</f>
        <v>0</v>
      </c>
      <c r="Q1645" s="218">
        <v>0</v>
      </c>
      <c r="R1645" s="218">
        <f>Q1645*H1645</f>
        <v>0</v>
      </c>
      <c r="S1645" s="218">
        <v>0</v>
      </c>
      <c r="T1645" s="219">
        <f>S1645*H1645</f>
        <v>0</v>
      </c>
      <c r="AR1645" s="25" t="s">
        <v>604</v>
      </c>
      <c r="AT1645" s="25" t="s">
        <v>1110</v>
      </c>
      <c r="AU1645" s="25" t="s">
        <v>93</v>
      </c>
      <c r="AY1645" s="25" t="s">
        <v>492</v>
      </c>
      <c r="BE1645" s="220">
        <f>IF(N1645="základní",J1645,0)</f>
        <v>0</v>
      </c>
      <c r="BF1645" s="220">
        <f>IF(N1645="snížená",J1645,0)</f>
        <v>0</v>
      </c>
      <c r="BG1645" s="220">
        <f>IF(N1645="zákl. přenesená",J1645,0)</f>
        <v>0</v>
      </c>
      <c r="BH1645" s="220">
        <f>IF(N1645="sníž. přenesená",J1645,0)</f>
        <v>0</v>
      </c>
      <c r="BI1645" s="220">
        <f>IF(N1645="nulová",J1645,0)</f>
        <v>0</v>
      </c>
      <c r="BJ1645" s="25" t="s">
        <v>80</v>
      </c>
      <c r="BK1645" s="220">
        <f>ROUND(I1645*H1645,2)</f>
        <v>0</v>
      </c>
      <c r="BL1645" s="25" t="s">
        <v>502</v>
      </c>
      <c r="BM1645" s="25" t="s">
        <v>2288</v>
      </c>
    </row>
    <row r="1646" spans="2:65" s="1" customFormat="1" ht="24">
      <c r="B1646" s="42"/>
      <c r="C1646" s="64"/>
      <c r="D1646" s="227" t="s">
        <v>506</v>
      </c>
      <c r="E1646" s="64"/>
      <c r="F1646" s="274" t="s">
        <v>2287</v>
      </c>
      <c r="G1646" s="64"/>
      <c r="H1646" s="64"/>
      <c r="I1646" s="177"/>
      <c r="J1646" s="64"/>
      <c r="K1646" s="64"/>
      <c r="L1646" s="62"/>
      <c r="M1646" s="223"/>
      <c r="N1646" s="43"/>
      <c r="O1646" s="43"/>
      <c r="P1646" s="43"/>
      <c r="Q1646" s="43"/>
      <c r="R1646" s="43"/>
      <c r="S1646" s="43"/>
      <c r="T1646" s="79"/>
      <c r="AT1646" s="25" t="s">
        <v>506</v>
      </c>
      <c r="AU1646" s="25" t="s">
        <v>93</v>
      </c>
    </row>
    <row r="1647" spans="2:65" s="1" customFormat="1" ht="25.5" customHeight="1">
      <c r="B1647" s="42"/>
      <c r="C1647" s="278" t="s">
        <v>2289</v>
      </c>
      <c r="D1647" s="278" t="s">
        <v>1110</v>
      </c>
      <c r="E1647" s="279" t="s">
        <v>2290</v>
      </c>
      <c r="F1647" s="280" t="s">
        <v>2287</v>
      </c>
      <c r="G1647" s="281" t="s">
        <v>1025</v>
      </c>
      <c r="H1647" s="282">
        <v>2</v>
      </c>
      <c r="I1647" s="283"/>
      <c r="J1647" s="284">
        <f>ROUND(I1647*H1647,2)</f>
        <v>0</v>
      </c>
      <c r="K1647" s="280" t="s">
        <v>23</v>
      </c>
      <c r="L1647" s="285"/>
      <c r="M1647" s="286" t="s">
        <v>23</v>
      </c>
      <c r="N1647" s="287" t="s">
        <v>44</v>
      </c>
      <c r="O1647" s="43"/>
      <c r="P1647" s="218">
        <f>O1647*H1647</f>
        <v>0</v>
      </c>
      <c r="Q1647" s="218">
        <v>0</v>
      </c>
      <c r="R1647" s="218">
        <f>Q1647*H1647</f>
        <v>0</v>
      </c>
      <c r="S1647" s="218">
        <v>0</v>
      </c>
      <c r="T1647" s="219">
        <f>S1647*H1647</f>
        <v>0</v>
      </c>
      <c r="AR1647" s="25" t="s">
        <v>604</v>
      </c>
      <c r="AT1647" s="25" t="s">
        <v>1110</v>
      </c>
      <c r="AU1647" s="25" t="s">
        <v>93</v>
      </c>
      <c r="AY1647" s="25" t="s">
        <v>492</v>
      </c>
      <c r="BE1647" s="220">
        <f>IF(N1647="základní",J1647,0)</f>
        <v>0</v>
      </c>
      <c r="BF1647" s="220">
        <f>IF(N1647="snížená",J1647,0)</f>
        <v>0</v>
      </c>
      <c r="BG1647" s="220">
        <f>IF(N1647="zákl. přenesená",J1647,0)</f>
        <v>0</v>
      </c>
      <c r="BH1647" s="220">
        <f>IF(N1647="sníž. přenesená",J1647,0)</f>
        <v>0</v>
      </c>
      <c r="BI1647" s="220">
        <f>IF(N1647="nulová",J1647,0)</f>
        <v>0</v>
      </c>
      <c r="BJ1647" s="25" t="s">
        <v>80</v>
      </c>
      <c r="BK1647" s="220">
        <f>ROUND(I1647*H1647,2)</f>
        <v>0</v>
      </c>
      <c r="BL1647" s="25" t="s">
        <v>502</v>
      </c>
      <c r="BM1647" s="25" t="s">
        <v>2291</v>
      </c>
    </row>
    <row r="1648" spans="2:65" s="1" customFormat="1" ht="24">
      <c r="B1648" s="42"/>
      <c r="C1648" s="64"/>
      <c r="D1648" s="227" t="s">
        <v>506</v>
      </c>
      <c r="E1648" s="64"/>
      <c r="F1648" s="274" t="s">
        <v>2287</v>
      </c>
      <c r="G1648" s="64"/>
      <c r="H1648" s="64"/>
      <c r="I1648" s="177"/>
      <c r="J1648" s="64"/>
      <c r="K1648" s="64"/>
      <c r="L1648" s="62"/>
      <c r="M1648" s="223"/>
      <c r="N1648" s="43"/>
      <c r="O1648" s="43"/>
      <c r="P1648" s="43"/>
      <c r="Q1648" s="43"/>
      <c r="R1648" s="43"/>
      <c r="S1648" s="43"/>
      <c r="T1648" s="79"/>
      <c r="AT1648" s="25" t="s">
        <v>506</v>
      </c>
      <c r="AU1648" s="25" t="s">
        <v>93</v>
      </c>
    </row>
    <row r="1649" spans="2:65" s="1" customFormat="1" ht="25.5" customHeight="1">
      <c r="B1649" s="42"/>
      <c r="C1649" s="278" t="s">
        <v>2292</v>
      </c>
      <c r="D1649" s="278" t="s">
        <v>1110</v>
      </c>
      <c r="E1649" s="279" t="s">
        <v>2293</v>
      </c>
      <c r="F1649" s="280" t="s">
        <v>2294</v>
      </c>
      <c r="G1649" s="281" t="s">
        <v>1025</v>
      </c>
      <c r="H1649" s="282">
        <v>1</v>
      </c>
      <c r="I1649" s="283"/>
      <c r="J1649" s="284">
        <f>ROUND(I1649*H1649,2)</f>
        <v>0</v>
      </c>
      <c r="K1649" s="280" t="s">
        <v>23</v>
      </c>
      <c r="L1649" s="285"/>
      <c r="M1649" s="286" t="s">
        <v>23</v>
      </c>
      <c r="N1649" s="287" t="s">
        <v>44</v>
      </c>
      <c r="O1649" s="43"/>
      <c r="P1649" s="218">
        <f>O1649*H1649</f>
        <v>0</v>
      </c>
      <c r="Q1649" s="218">
        <v>0</v>
      </c>
      <c r="R1649" s="218">
        <f>Q1649*H1649</f>
        <v>0</v>
      </c>
      <c r="S1649" s="218">
        <v>0</v>
      </c>
      <c r="T1649" s="219">
        <f>S1649*H1649</f>
        <v>0</v>
      </c>
      <c r="AR1649" s="25" t="s">
        <v>604</v>
      </c>
      <c r="AT1649" s="25" t="s">
        <v>1110</v>
      </c>
      <c r="AU1649" s="25" t="s">
        <v>93</v>
      </c>
      <c r="AY1649" s="25" t="s">
        <v>492</v>
      </c>
      <c r="BE1649" s="220">
        <f>IF(N1649="základní",J1649,0)</f>
        <v>0</v>
      </c>
      <c r="BF1649" s="220">
        <f>IF(N1649="snížená",J1649,0)</f>
        <v>0</v>
      </c>
      <c r="BG1649" s="220">
        <f>IF(N1649="zákl. přenesená",J1649,0)</f>
        <v>0</v>
      </c>
      <c r="BH1649" s="220">
        <f>IF(N1649="sníž. přenesená",J1649,0)</f>
        <v>0</v>
      </c>
      <c r="BI1649" s="220">
        <f>IF(N1649="nulová",J1649,0)</f>
        <v>0</v>
      </c>
      <c r="BJ1649" s="25" t="s">
        <v>80</v>
      </c>
      <c r="BK1649" s="220">
        <f>ROUND(I1649*H1649,2)</f>
        <v>0</v>
      </c>
      <c r="BL1649" s="25" t="s">
        <v>502</v>
      </c>
      <c r="BM1649" s="25" t="s">
        <v>2295</v>
      </c>
    </row>
    <row r="1650" spans="2:65" s="1" customFormat="1" ht="24">
      <c r="B1650" s="42"/>
      <c r="C1650" s="64"/>
      <c r="D1650" s="227" t="s">
        <v>506</v>
      </c>
      <c r="E1650" s="64"/>
      <c r="F1650" s="274" t="s">
        <v>2294</v>
      </c>
      <c r="G1650" s="64"/>
      <c r="H1650" s="64"/>
      <c r="I1650" s="177"/>
      <c r="J1650" s="64"/>
      <c r="K1650" s="64"/>
      <c r="L1650" s="62"/>
      <c r="M1650" s="223"/>
      <c r="N1650" s="43"/>
      <c r="O1650" s="43"/>
      <c r="P1650" s="43"/>
      <c r="Q1650" s="43"/>
      <c r="R1650" s="43"/>
      <c r="S1650" s="43"/>
      <c r="T1650" s="79"/>
      <c r="AT1650" s="25" t="s">
        <v>506</v>
      </c>
      <c r="AU1650" s="25" t="s">
        <v>93</v>
      </c>
    </row>
    <row r="1651" spans="2:65" s="1" customFormat="1" ht="25.5" customHeight="1">
      <c r="B1651" s="42"/>
      <c r="C1651" s="278" t="s">
        <v>2296</v>
      </c>
      <c r="D1651" s="278" t="s">
        <v>1110</v>
      </c>
      <c r="E1651" s="279" t="s">
        <v>2297</v>
      </c>
      <c r="F1651" s="280" t="s">
        <v>2283</v>
      </c>
      <c r="G1651" s="281" t="s">
        <v>1025</v>
      </c>
      <c r="H1651" s="282">
        <v>1</v>
      </c>
      <c r="I1651" s="283"/>
      <c r="J1651" s="284">
        <f>ROUND(I1651*H1651,2)</f>
        <v>0</v>
      </c>
      <c r="K1651" s="280" t="s">
        <v>23</v>
      </c>
      <c r="L1651" s="285"/>
      <c r="M1651" s="286" t="s">
        <v>23</v>
      </c>
      <c r="N1651" s="287" t="s">
        <v>44</v>
      </c>
      <c r="O1651" s="43"/>
      <c r="P1651" s="218">
        <f>O1651*H1651</f>
        <v>0</v>
      </c>
      <c r="Q1651" s="218">
        <v>0</v>
      </c>
      <c r="R1651" s="218">
        <f>Q1651*H1651</f>
        <v>0</v>
      </c>
      <c r="S1651" s="218">
        <v>0</v>
      </c>
      <c r="T1651" s="219">
        <f>S1651*H1651</f>
        <v>0</v>
      </c>
      <c r="AR1651" s="25" t="s">
        <v>604</v>
      </c>
      <c r="AT1651" s="25" t="s">
        <v>1110</v>
      </c>
      <c r="AU1651" s="25" t="s">
        <v>93</v>
      </c>
      <c r="AY1651" s="25" t="s">
        <v>492</v>
      </c>
      <c r="BE1651" s="220">
        <f>IF(N1651="základní",J1651,0)</f>
        <v>0</v>
      </c>
      <c r="BF1651" s="220">
        <f>IF(N1651="snížená",J1651,0)</f>
        <v>0</v>
      </c>
      <c r="BG1651" s="220">
        <f>IF(N1651="zákl. přenesená",J1651,0)</f>
        <v>0</v>
      </c>
      <c r="BH1651" s="220">
        <f>IF(N1651="sníž. přenesená",J1651,0)</f>
        <v>0</v>
      </c>
      <c r="BI1651" s="220">
        <f>IF(N1651="nulová",J1651,0)</f>
        <v>0</v>
      </c>
      <c r="BJ1651" s="25" t="s">
        <v>80</v>
      </c>
      <c r="BK1651" s="220">
        <f>ROUND(I1651*H1651,2)</f>
        <v>0</v>
      </c>
      <c r="BL1651" s="25" t="s">
        <v>502</v>
      </c>
      <c r="BM1651" s="25" t="s">
        <v>2298</v>
      </c>
    </row>
    <row r="1652" spans="2:65" s="1" customFormat="1" ht="24">
      <c r="B1652" s="42"/>
      <c r="C1652" s="64"/>
      <c r="D1652" s="227" t="s">
        <v>506</v>
      </c>
      <c r="E1652" s="64"/>
      <c r="F1652" s="274" t="s">
        <v>2283</v>
      </c>
      <c r="G1652" s="64"/>
      <c r="H1652" s="64"/>
      <c r="I1652" s="177"/>
      <c r="J1652" s="64"/>
      <c r="K1652" s="64"/>
      <c r="L1652" s="62"/>
      <c r="M1652" s="223"/>
      <c r="N1652" s="43"/>
      <c r="O1652" s="43"/>
      <c r="P1652" s="43"/>
      <c r="Q1652" s="43"/>
      <c r="R1652" s="43"/>
      <c r="S1652" s="43"/>
      <c r="T1652" s="79"/>
      <c r="AT1652" s="25" t="s">
        <v>506</v>
      </c>
      <c r="AU1652" s="25" t="s">
        <v>93</v>
      </c>
    </row>
    <row r="1653" spans="2:65" s="1" customFormat="1" ht="25.5" customHeight="1">
      <c r="B1653" s="42"/>
      <c r="C1653" s="278" t="s">
        <v>2299</v>
      </c>
      <c r="D1653" s="278" t="s">
        <v>1110</v>
      </c>
      <c r="E1653" s="279" t="s">
        <v>2300</v>
      </c>
      <c r="F1653" s="280" t="s">
        <v>2294</v>
      </c>
      <c r="G1653" s="281" t="s">
        <v>1025</v>
      </c>
      <c r="H1653" s="282">
        <v>1</v>
      </c>
      <c r="I1653" s="283"/>
      <c r="J1653" s="284">
        <f>ROUND(I1653*H1653,2)</f>
        <v>0</v>
      </c>
      <c r="K1653" s="280" t="s">
        <v>23</v>
      </c>
      <c r="L1653" s="285"/>
      <c r="M1653" s="286" t="s">
        <v>23</v>
      </c>
      <c r="N1653" s="287" t="s">
        <v>44</v>
      </c>
      <c r="O1653" s="43"/>
      <c r="P1653" s="218">
        <f>O1653*H1653</f>
        <v>0</v>
      </c>
      <c r="Q1653" s="218">
        <v>0</v>
      </c>
      <c r="R1653" s="218">
        <f>Q1653*H1653</f>
        <v>0</v>
      </c>
      <c r="S1653" s="218">
        <v>0</v>
      </c>
      <c r="T1653" s="219">
        <f>S1653*H1653</f>
        <v>0</v>
      </c>
      <c r="AR1653" s="25" t="s">
        <v>604</v>
      </c>
      <c r="AT1653" s="25" t="s">
        <v>1110</v>
      </c>
      <c r="AU1653" s="25" t="s">
        <v>93</v>
      </c>
      <c r="AY1653" s="25" t="s">
        <v>492</v>
      </c>
      <c r="BE1653" s="220">
        <f>IF(N1653="základní",J1653,0)</f>
        <v>0</v>
      </c>
      <c r="BF1653" s="220">
        <f>IF(N1653="snížená",J1653,0)</f>
        <v>0</v>
      </c>
      <c r="BG1653" s="220">
        <f>IF(N1653="zákl. přenesená",J1653,0)</f>
        <v>0</v>
      </c>
      <c r="BH1653" s="220">
        <f>IF(N1653="sníž. přenesená",J1653,0)</f>
        <v>0</v>
      </c>
      <c r="BI1653" s="220">
        <f>IF(N1653="nulová",J1653,0)</f>
        <v>0</v>
      </c>
      <c r="BJ1653" s="25" t="s">
        <v>80</v>
      </c>
      <c r="BK1653" s="220">
        <f>ROUND(I1653*H1653,2)</f>
        <v>0</v>
      </c>
      <c r="BL1653" s="25" t="s">
        <v>502</v>
      </c>
      <c r="BM1653" s="25" t="s">
        <v>2301</v>
      </c>
    </row>
    <row r="1654" spans="2:65" s="1" customFormat="1" ht="24">
      <c r="B1654" s="42"/>
      <c r="C1654" s="64"/>
      <c r="D1654" s="227" t="s">
        <v>506</v>
      </c>
      <c r="E1654" s="64"/>
      <c r="F1654" s="274" t="s">
        <v>2294</v>
      </c>
      <c r="G1654" s="64"/>
      <c r="H1654" s="64"/>
      <c r="I1654" s="177"/>
      <c r="J1654" s="64"/>
      <c r="K1654" s="64"/>
      <c r="L1654" s="62"/>
      <c r="M1654" s="223"/>
      <c r="N1654" s="43"/>
      <c r="O1654" s="43"/>
      <c r="P1654" s="43"/>
      <c r="Q1654" s="43"/>
      <c r="R1654" s="43"/>
      <c r="S1654" s="43"/>
      <c r="T1654" s="79"/>
      <c r="AT1654" s="25" t="s">
        <v>506</v>
      </c>
      <c r="AU1654" s="25" t="s">
        <v>93</v>
      </c>
    </row>
    <row r="1655" spans="2:65" s="1" customFormat="1" ht="25.5" customHeight="1">
      <c r="B1655" s="42"/>
      <c r="C1655" s="278" t="s">
        <v>2302</v>
      </c>
      <c r="D1655" s="278" t="s">
        <v>1110</v>
      </c>
      <c r="E1655" s="279" t="s">
        <v>2303</v>
      </c>
      <c r="F1655" s="280" t="s">
        <v>2283</v>
      </c>
      <c r="G1655" s="281" t="s">
        <v>1025</v>
      </c>
      <c r="H1655" s="282">
        <v>4</v>
      </c>
      <c r="I1655" s="283"/>
      <c r="J1655" s="284">
        <f>ROUND(I1655*H1655,2)</f>
        <v>0</v>
      </c>
      <c r="K1655" s="280" t="s">
        <v>23</v>
      </c>
      <c r="L1655" s="285"/>
      <c r="M1655" s="286" t="s">
        <v>23</v>
      </c>
      <c r="N1655" s="287" t="s">
        <v>44</v>
      </c>
      <c r="O1655" s="43"/>
      <c r="P1655" s="218">
        <f>O1655*H1655</f>
        <v>0</v>
      </c>
      <c r="Q1655" s="218">
        <v>0</v>
      </c>
      <c r="R1655" s="218">
        <f>Q1655*H1655</f>
        <v>0</v>
      </c>
      <c r="S1655" s="218">
        <v>0</v>
      </c>
      <c r="T1655" s="219">
        <f>S1655*H1655</f>
        <v>0</v>
      </c>
      <c r="AR1655" s="25" t="s">
        <v>604</v>
      </c>
      <c r="AT1655" s="25" t="s">
        <v>1110</v>
      </c>
      <c r="AU1655" s="25" t="s">
        <v>93</v>
      </c>
      <c r="AY1655" s="25" t="s">
        <v>492</v>
      </c>
      <c r="BE1655" s="220">
        <f>IF(N1655="základní",J1655,0)</f>
        <v>0</v>
      </c>
      <c r="BF1655" s="220">
        <f>IF(N1655="snížená",J1655,0)</f>
        <v>0</v>
      </c>
      <c r="BG1655" s="220">
        <f>IF(N1655="zákl. přenesená",J1655,0)</f>
        <v>0</v>
      </c>
      <c r="BH1655" s="220">
        <f>IF(N1655="sníž. přenesená",J1655,0)</f>
        <v>0</v>
      </c>
      <c r="BI1655" s="220">
        <f>IF(N1655="nulová",J1655,0)</f>
        <v>0</v>
      </c>
      <c r="BJ1655" s="25" t="s">
        <v>80</v>
      </c>
      <c r="BK1655" s="220">
        <f>ROUND(I1655*H1655,2)</f>
        <v>0</v>
      </c>
      <c r="BL1655" s="25" t="s">
        <v>502</v>
      </c>
      <c r="BM1655" s="25" t="s">
        <v>2304</v>
      </c>
    </row>
    <row r="1656" spans="2:65" s="1" customFormat="1" ht="24">
      <c r="B1656" s="42"/>
      <c r="C1656" s="64"/>
      <c r="D1656" s="227" t="s">
        <v>506</v>
      </c>
      <c r="E1656" s="64"/>
      <c r="F1656" s="274" t="s">
        <v>2283</v>
      </c>
      <c r="G1656" s="64"/>
      <c r="H1656" s="64"/>
      <c r="I1656" s="177"/>
      <c r="J1656" s="64"/>
      <c r="K1656" s="64"/>
      <c r="L1656" s="62"/>
      <c r="M1656" s="223"/>
      <c r="N1656" s="43"/>
      <c r="O1656" s="43"/>
      <c r="P1656" s="43"/>
      <c r="Q1656" s="43"/>
      <c r="R1656" s="43"/>
      <c r="S1656" s="43"/>
      <c r="T1656" s="79"/>
      <c r="AT1656" s="25" t="s">
        <v>506</v>
      </c>
      <c r="AU1656" s="25" t="s">
        <v>93</v>
      </c>
    </row>
    <row r="1657" spans="2:65" s="1" customFormat="1" ht="25.5" customHeight="1">
      <c r="B1657" s="42"/>
      <c r="C1657" s="278" t="s">
        <v>2305</v>
      </c>
      <c r="D1657" s="278" t="s">
        <v>1110</v>
      </c>
      <c r="E1657" s="279" t="s">
        <v>2306</v>
      </c>
      <c r="F1657" s="280" t="s">
        <v>2294</v>
      </c>
      <c r="G1657" s="281" t="s">
        <v>1025</v>
      </c>
      <c r="H1657" s="282">
        <v>1</v>
      </c>
      <c r="I1657" s="283"/>
      <c r="J1657" s="284">
        <f>ROUND(I1657*H1657,2)</f>
        <v>0</v>
      </c>
      <c r="K1657" s="280" t="s">
        <v>23</v>
      </c>
      <c r="L1657" s="285"/>
      <c r="M1657" s="286" t="s">
        <v>23</v>
      </c>
      <c r="N1657" s="287" t="s">
        <v>44</v>
      </c>
      <c r="O1657" s="43"/>
      <c r="P1657" s="218">
        <f>O1657*H1657</f>
        <v>0</v>
      </c>
      <c r="Q1657" s="218">
        <v>0</v>
      </c>
      <c r="R1657" s="218">
        <f>Q1657*H1657</f>
        <v>0</v>
      </c>
      <c r="S1657" s="218">
        <v>0</v>
      </c>
      <c r="T1657" s="219">
        <f>S1657*H1657</f>
        <v>0</v>
      </c>
      <c r="AR1657" s="25" t="s">
        <v>604</v>
      </c>
      <c r="AT1657" s="25" t="s">
        <v>1110</v>
      </c>
      <c r="AU1657" s="25" t="s">
        <v>93</v>
      </c>
      <c r="AY1657" s="25" t="s">
        <v>492</v>
      </c>
      <c r="BE1657" s="220">
        <f>IF(N1657="základní",J1657,0)</f>
        <v>0</v>
      </c>
      <c r="BF1657" s="220">
        <f>IF(N1657="snížená",J1657,0)</f>
        <v>0</v>
      </c>
      <c r="BG1657" s="220">
        <f>IF(N1657="zákl. přenesená",J1657,0)</f>
        <v>0</v>
      </c>
      <c r="BH1657" s="220">
        <f>IF(N1657="sníž. přenesená",J1657,0)</f>
        <v>0</v>
      </c>
      <c r="BI1657" s="220">
        <f>IF(N1657="nulová",J1657,0)</f>
        <v>0</v>
      </c>
      <c r="BJ1657" s="25" t="s">
        <v>80</v>
      </c>
      <c r="BK1657" s="220">
        <f>ROUND(I1657*H1657,2)</f>
        <v>0</v>
      </c>
      <c r="BL1657" s="25" t="s">
        <v>502</v>
      </c>
      <c r="BM1657" s="25" t="s">
        <v>2307</v>
      </c>
    </row>
    <row r="1658" spans="2:65" s="1" customFormat="1" ht="24">
      <c r="B1658" s="42"/>
      <c r="C1658" s="64"/>
      <c r="D1658" s="227" t="s">
        <v>506</v>
      </c>
      <c r="E1658" s="64"/>
      <c r="F1658" s="274" t="s">
        <v>2294</v>
      </c>
      <c r="G1658" s="64"/>
      <c r="H1658" s="64"/>
      <c r="I1658" s="177"/>
      <c r="J1658" s="64"/>
      <c r="K1658" s="64"/>
      <c r="L1658" s="62"/>
      <c r="M1658" s="223"/>
      <c r="N1658" s="43"/>
      <c r="O1658" s="43"/>
      <c r="P1658" s="43"/>
      <c r="Q1658" s="43"/>
      <c r="R1658" s="43"/>
      <c r="S1658" s="43"/>
      <c r="T1658" s="79"/>
      <c r="AT1658" s="25" t="s">
        <v>506</v>
      </c>
      <c r="AU1658" s="25" t="s">
        <v>93</v>
      </c>
    </row>
    <row r="1659" spans="2:65" s="1" customFormat="1" ht="25.5" customHeight="1">
      <c r="B1659" s="42"/>
      <c r="C1659" s="278" t="s">
        <v>2308</v>
      </c>
      <c r="D1659" s="278" t="s">
        <v>1110</v>
      </c>
      <c r="E1659" s="279" t="s">
        <v>2309</v>
      </c>
      <c r="F1659" s="280" t="s">
        <v>2294</v>
      </c>
      <c r="G1659" s="281" t="s">
        <v>1025</v>
      </c>
      <c r="H1659" s="282">
        <v>1</v>
      </c>
      <c r="I1659" s="283"/>
      <c r="J1659" s="284">
        <f>ROUND(I1659*H1659,2)</f>
        <v>0</v>
      </c>
      <c r="K1659" s="280" t="s">
        <v>23</v>
      </c>
      <c r="L1659" s="285"/>
      <c r="M1659" s="286" t="s">
        <v>23</v>
      </c>
      <c r="N1659" s="287" t="s">
        <v>44</v>
      </c>
      <c r="O1659" s="43"/>
      <c r="P1659" s="218">
        <f>O1659*H1659</f>
        <v>0</v>
      </c>
      <c r="Q1659" s="218">
        <v>0</v>
      </c>
      <c r="R1659" s="218">
        <f>Q1659*H1659</f>
        <v>0</v>
      </c>
      <c r="S1659" s="218">
        <v>0</v>
      </c>
      <c r="T1659" s="219">
        <f>S1659*H1659</f>
        <v>0</v>
      </c>
      <c r="AR1659" s="25" t="s">
        <v>604</v>
      </c>
      <c r="AT1659" s="25" t="s">
        <v>1110</v>
      </c>
      <c r="AU1659" s="25" t="s">
        <v>93</v>
      </c>
      <c r="AY1659" s="25" t="s">
        <v>492</v>
      </c>
      <c r="BE1659" s="220">
        <f>IF(N1659="základní",J1659,0)</f>
        <v>0</v>
      </c>
      <c r="BF1659" s="220">
        <f>IF(N1659="snížená",J1659,0)</f>
        <v>0</v>
      </c>
      <c r="BG1659" s="220">
        <f>IF(N1659="zákl. přenesená",J1659,0)</f>
        <v>0</v>
      </c>
      <c r="BH1659" s="220">
        <f>IF(N1659="sníž. přenesená",J1659,0)</f>
        <v>0</v>
      </c>
      <c r="BI1659" s="220">
        <f>IF(N1659="nulová",J1659,0)</f>
        <v>0</v>
      </c>
      <c r="BJ1659" s="25" t="s">
        <v>80</v>
      </c>
      <c r="BK1659" s="220">
        <f>ROUND(I1659*H1659,2)</f>
        <v>0</v>
      </c>
      <c r="BL1659" s="25" t="s">
        <v>502</v>
      </c>
      <c r="BM1659" s="25" t="s">
        <v>2310</v>
      </c>
    </row>
    <row r="1660" spans="2:65" s="1" customFormat="1" ht="24">
      <c r="B1660" s="42"/>
      <c r="C1660" s="64"/>
      <c r="D1660" s="227" t="s">
        <v>506</v>
      </c>
      <c r="E1660" s="64"/>
      <c r="F1660" s="274" t="s">
        <v>2294</v>
      </c>
      <c r="G1660" s="64"/>
      <c r="H1660" s="64"/>
      <c r="I1660" s="177"/>
      <c r="J1660" s="64"/>
      <c r="K1660" s="64"/>
      <c r="L1660" s="62"/>
      <c r="M1660" s="223"/>
      <c r="N1660" s="43"/>
      <c r="O1660" s="43"/>
      <c r="P1660" s="43"/>
      <c r="Q1660" s="43"/>
      <c r="R1660" s="43"/>
      <c r="S1660" s="43"/>
      <c r="T1660" s="79"/>
      <c r="AT1660" s="25" t="s">
        <v>506</v>
      </c>
      <c r="AU1660" s="25" t="s">
        <v>93</v>
      </c>
    </row>
    <row r="1661" spans="2:65" s="1" customFormat="1" ht="25.5" customHeight="1">
      <c r="B1661" s="42"/>
      <c r="C1661" s="278" t="s">
        <v>2311</v>
      </c>
      <c r="D1661" s="278" t="s">
        <v>1110</v>
      </c>
      <c r="E1661" s="279" t="s">
        <v>2312</v>
      </c>
      <c r="F1661" s="280" t="s">
        <v>2283</v>
      </c>
      <c r="G1661" s="281" t="s">
        <v>1025</v>
      </c>
      <c r="H1661" s="282">
        <v>2</v>
      </c>
      <c r="I1661" s="283"/>
      <c r="J1661" s="284">
        <f>ROUND(I1661*H1661,2)</f>
        <v>0</v>
      </c>
      <c r="K1661" s="280" t="s">
        <v>23</v>
      </c>
      <c r="L1661" s="285"/>
      <c r="M1661" s="286" t="s">
        <v>23</v>
      </c>
      <c r="N1661" s="287" t="s">
        <v>44</v>
      </c>
      <c r="O1661" s="43"/>
      <c r="P1661" s="218">
        <f>O1661*H1661</f>
        <v>0</v>
      </c>
      <c r="Q1661" s="218">
        <v>0</v>
      </c>
      <c r="R1661" s="218">
        <f>Q1661*H1661</f>
        <v>0</v>
      </c>
      <c r="S1661" s="218">
        <v>0</v>
      </c>
      <c r="T1661" s="219">
        <f>S1661*H1661</f>
        <v>0</v>
      </c>
      <c r="AR1661" s="25" t="s">
        <v>604</v>
      </c>
      <c r="AT1661" s="25" t="s">
        <v>1110</v>
      </c>
      <c r="AU1661" s="25" t="s">
        <v>93</v>
      </c>
      <c r="AY1661" s="25" t="s">
        <v>492</v>
      </c>
      <c r="BE1661" s="220">
        <f>IF(N1661="základní",J1661,0)</f>
        <v>0</v>
      </c>
      <c r="BF1661" s="220">
        <f>IF(N1661="snížená",J1661,0)</f>
        <v>0</v>
      </c>
      <c r="BG1661" s="220">
        <f>IF(N1661="zákl. přenesená",J1661,0)</f>
        <v>0</v>
      </c>
      <c r="BH1661" s="220">
        <f>IF(N1661="sníž. přenesená",J1661,0)</f>
        <v>0</v>
      </c>
      <c r="BI1661" s="220">
        <f>IF(N1661="nulová",J1661,0)</f>
        <v>0</v>
      </c>
      <c r="BJ1661" s="25" t="s">
        <v>80</v>
      </c>
      <c r="BK1661" s="220">
        <f>ROUND(I1661*H1661,2)</f>
        <v>0</v>
      </c>
      <c r="BL1661" s="25" t="s">
        <v>502</v>
      </c>
      <c r="BM1661" s="25" t="s">
        <v>2313</v>
      </c>
    </row>
    <row r="1662" spans="2:65" s="1" customFormat="1" ht="24">
      <c r="B1662" s="42"/>
      <c r="C1662" s="64"/>
      <c r="D1662" s="227" t="s">
        <v>506</v>
      </c>
      <c r="E1662" s="64"/>
      <c r="F1662" s="274" t="s">
        <v>2283</v>
      </c>
      <c r="G1662" s="64"/>
      <c r="H1662" s="64"/>
      <c r="I1662" s="177"/>
      <c r="J1662" s="64"/>
      <c r="K1662" s="64"/>
      <c r="L1662" s="62"/>
      <c r="M1662" s="223"/>
      <c r="N1662" s="43"/>
      <c r="O1662" s="43"/>
      <c r="P1662" s="43"/>
      <c r="Q1662" s="43"/>
      <c r="R1662" s="43"/>
      <c r="S1662" s="43"/>
      <c r="T1662" s="79"/>
      <c r="AT1662" s="25" t="s">
        <v>506</v>
      </c>
      <c r="AU1662" s="25" t="s">
        <v>93</v>
      </c>
    </row>
    <row r="1663" spans="2:65" s="1" customFormat="1" ht="25.5" customHeight="1">
      <c r="B1663" s="42"/>
      <c r="C1663" s="278" t="s">
        <v>2314</v>
      </c>
      <c r="D1663" s="278" t="s">
        <v>1110</v>
      </c>
      <c r="E1663" s="279" t="s">
        <v>2315</v>
      </c>
      <c r="F1663" s="280" t="s">
        <v>2283</v>
      </c>
      <c r="G1663" s="281" t="s">
        <v>1025</v>
      </c>
      <c r="H1663" s="282">
        <v>2</v>
      </c>
      <c r="I1663" s="283"/>
      <c r="J1663" s="284">
        <f>ROUND(I1663*H1663,2)</f>
        <v>0</v>
      </c>
      <c r="K1663" s="280" t="s">
        <v>23</v>
      </c>
      <c r="L1663" s="285"/>
      <c r="M1663" s="286" t="s">
        <v>23</v>
      </c>
      <c r="N1663" s="287" t="s">
        <v>44</v>
      </c>
      <c r="O1663" s="43"/>
      <c r="P1663" s="218">
        <f>O1663*H1663</f>
        <v>0</v>
      </c>
      <c r="Q1663" s="218">
        <v>0</v>
      </c>
      <c r="R1663" s="218">
        <f>Q1663*H1663</f>
        <v>0</v>
      </c>
      <c r="S1663" s="218">
        <v>0</v>
      </c>
      <c r="T1663" s="219">
        <f>S1663*H1663</f>
        <v>0</v>
      </c>
      <c r="AR1663" s="25" t="s">
        <v>604</v>
      </c>
      <c r="AT1663" s="25" t="s">
        <v>1110</v>
      </c>
      <c r="AU1663" s="25" t="s">
        <v>93</v>
      </c>
      <c r="AY1663" s="25" t="s">
        <v>492</v>
      </c>
      <c r="BE1663" s="220">
        <f>IF(N1663="základní",J1663,0)</f>
        <v>0</v>
      </c>
      <c r="BF1663" s="220">
        <f>IF(N1663="snížená",J1663,0)</f>
        <v>0</v>
      </c>
      <c r="BG1663" s="220">
        <f>IF(N1663="zákl. přenesená",J1663,0)</f>
        <v>0</v>
      </c>
      <c r="BH1663" s="220">
        <f>IF(N1663="sníž. přenesená",J1663,0)</f>
        <v>0</v>
      </c>
      <c r="BI1663" s="220">
        <f>IF(N1663="nulová",J1663,0)</f>
        <v>0</v>
      </c>
      <c r="BJ1663" s="25" t="s">
        <v>80</v>
      </c>
      <c r="BK1663" s="220">
        <f>ROUND(I1663*H1663,2)</f>
        <v>0</v>
      </c>
      <c r="BL1663" s="25" t="s">
        <v>502</v>
      </c>
      <c r="BM1663" s="25" t="s">
        <v>2316</v>
      </c>
    </row>
    <row r="1664" spans="2:65" s="1" customFormat="1" ht="24">
      <c r="B1664" s="42"/>
      <c r="C1664" s="64"/>
      <c r="D1664" s="227" t="s">
        <v>506</v>
      </c>
      <c r="E1664" s="64"/>
      <c r="F1664" s="274" t="s">
        <v>2283</v>
      </c>
      <c r="G1664" s="64"/>
      <c r="H1664" s="64"/>
      <c r="I1664" s="177"/>
      <c r="J1664" s="64"/>
      <c r="K1664" s="64"/>
      <c r="L1664" s="62"/>
      <c r="M1664" s="223"/>
      <c r="N1664" s="43"/>
      <c r="O1664" s="43"/>
      <c r="P1664" s="43"/>
      <c r="Q1664" s="43"/>
      <c r="R1664" s="43"/>
      <c r="S1664" s="43"/>
      <c r="T1664" s="79"/>
      <c r="AT1664" s="25" t="s">
        <v>506</v>
      </c>
      <c r="AU1664" s="25" t="s">
        <v>93</v>
      </c>
    </row>
    <row r="1665" spans="2:65" s="1" customFormat="1" ht="16.5" customHeight="1">
      <c r="B1665" s="42"/>
      <c r="C1665" s="209" t="s">
        <v>2317</v>
      </c>
      <c r="D1665" s="209" t="s">
        <v>498</v>
      </c>
      <c r="E1665" s="210" t="s">
        <v>2318</v>
      </c>
      <c r="F1665" s="211" t="s">
        <v>2319</v>
      </c>
      <c r="G1665" s="212" t="s">
        <v>1025</v>
      </c>
      <c r="H1665" s="213">
        <v>115</v>
      </c>
      <c r="I1665" s="214"/>
      <c r="J1665" s="215">
        <f>ROUND(I1665*H1665,2)</f>
        <v>0</v>
      </c>
      <c r="K1665" s="211" t="s">
        <v>501</v>
      </c>
      <c r="L1665" s="62"/>
      <c r="M1665" s="216" t="s">
        <v>23</v>
      </c>
      <c r="N1665" s="217" t="s">
        <v>44</v>
      </c>
      <c r="O1665" s="43"/>
      <c r="P1665" s="218">
        <f>O1665*H1665</f>
        <v>0</v>
      </c>
      <c r="Q1665" s="218">
        <v>3.3730000000000003E-2</v>
      </c>
      <c r="R1665" s="218">
        <f>Q1665*H1665</f>
        <v>3.8789500000000006</v>
      </c>
      <c r="S1665" s="218">
        <v>0</v>
      </c>
      <c r="T1665" s="219">
        <f>S1665*H1665</f>
        <v>0</v>
      </c>
      <c r="AR1665" s="25" t="s">
        <v>502</v>
      </c>
      <c r="AT1665" s="25" t="s">
        <v>498</v>
      </c>
      <c r="AU1665" s="25" t="s">
        <v>93</v>
      </c>
      <c r="AY1665" s="25" t="s">
        <v>492</v>
      </c>
      <c r="BE1665" s="220">
        <f>IF(N1665="základní",J1665,0)</f>
        <v>0</v>
      </c>
      <c r="BF1665" s="220">
        <f>IF(N1665="snížená",J1665,0)</f>
        <v>0</v>
      </c>
      <c r="BG1665" s="220">
        <f>IF(N1665="zákl. přenesená",J1665,0)</f>
        <v>0</v>
      </c>
      <c r="BH1665" s="220">
        <f>IF(N1665="sníž. přenesená",J1665,0)</f>
        <v>0</v>
      </c>
      <c r="BI1665" s="220">
        <f>IF(N1665="nulová",J1665,0)</f>
        <v>0</v>
      </c>
      <c r="BJ1665" s="25" t="s">
        <v>80</v>
      </c>
      <c r="BK1665" s="220">
        <f>ROUND(I1665*H1665,2)</f>
        <v>0</v>
      </c>
      <c r="BL1665" s="25" t="s">
        <v>502</v>
      </c>
      <c r="BM1665" s="25" t="s">
        <v>2320</v>
      </c>
    </row>
    <row r="1666" spans="2:65" s="1" customFormat="1" ht="24">
      <c r="B1666" s="42"/>
      <c r="C1666" s="64"/>
      <c r="D1666" s="221" t="s">
        <v>506</v>
      </c>
      <c r="E1666" s="64"/>
      <c r="F1666" s="222" t="s">
        <v>2321</v>
      </c>
      <c r="G1666" s="64"/>
      <c r="H1666" s="64"/>
      <c r="I1666" s="177"/>
      <c r="J1666" s="64"/>
      <c r="K1666" s="64"/>
      <c r="L1666" s="62"/>
      <c r="M1666" s="223"/>
      <c r="N1666" s="43"/>
      <c r="O1666" s="43"/>
      <c r="P1666" s="43"/>
      <c r="Q1666" s="43"/>
      <c r="R1666" s="43"/>
      <c r="S1666" s="43"/>
      <c r="T1666" s="79"/>
      <c r="AT1666" s="25" t="s">
        <v>506</v>
      </c>
      <c r="AU1666" s="25" t="s">
        <v>93</v>
      </c>
    </row>
    <row r="1667" spans="2:65" s="1" customFormat="1" ht="120">
      <c r="B1667" s="42"/>
      <c r="C1667" s="64"/>
      <c r="D1667" s="221" t="s">
        <v>509</v>
      </c>
      <c r="E1667" s="64"/>
      <c r="F1667" s="224" t="s">
        <v>2279</v>
      </c>
      <c r="G1667" s="64"/>
      <c r="H1667" s="64"/>
      <c r="I1667" s="177"/>
      <c r="J1667" s="64"/>
      <c r="K1667" s="64"/>
      <c r="L1667" s="62"/>
      <c r="M1667" s="223"/>
      <c r="N1667" s="43"/>
      <c r="O1667" s="43"/>
      <c r="P1667" s="43"/>
      <c r="Q1667" s="43"/>
      <c r="R1667" s="43"/>
      <c r="S1667" s="43"/>
      <c r="T1667" s="79"/>
      <c r="AT1667" s="25" t="s">
        <v>509</v>
      </c>
      <c r="AU1667" s="25" t="s">
        <v>93</v>
      </c>
    </row>
    <row r="1668" spans="2:65" s="12" customFormat="1" ht="24">
      <c r="B1668" s="225"/>
      <c r="C1668" s="226"/>
      <c r="D1668" s="227" t="s">
        <v>513</v>
      </c>
      <c r="E1668" s="228" t="s">
        <v>23</v>
      </c>
      <c r="F1668" s="229" t="s">
        <v>2322</v>
      </c>
      <c r="G1668" s="226"/>
      <c r="H1668" s="230">
        <v>115</v>
      </c>
      <c r="I1668" s="231"/>
      <c r="J1668" s="226"/>
      <c r="K1668" s="226"/>
      <c r="L1668" s="232"/>
      <c r="M1668" s="233"/>
      <c r="N1668" s="234"/>
      <c r="O1668" s="234"/>
      <c r="P1668" s="234"/>
      <c r="Q1668" s="234"/>
      <c r="R1668" s="234"/>
      <c r="S1668" s="234"/>
      <c r="T1668" s="235"/>
      <c r="AT1668" s="236" t="s">
        <v>513</v>
      </c>
      <c r="AU1668" s="236" t="s">
        <v>93</v>
      </c>
      <c r="AV1668" s="12" t="s">
        <v>82</v>
      </c>
      <c r="AW1668" s="12" t="s">
        <v>36</v>
      </c>
      <c r="AX1668" s="12" t="s">
        <v>80</v>
      </c>
      <c r="AY1668" s="236" t="s">
        <v>492</v>
      </c>
    </row>
    <row r="1669" spans="2:65" s="1" customFormat="1" ht="25.5" customHeight="1">
      <c r="B1669" s="42"/>
      <c r="C1669" s="278" t="s">
        <v>338</v>
      </c>
      <c r="D1669" s="278" t="s">
        <v>1110</v>
      </c>
      <c r="E1669" s="279" t="s">
        <v>2323</v>
      </c>
      <c r="F1669" s="280" t="s">
        <v>2324</v>
      </c>
      <c r="G1669" s="281" t="s">
        <v>1025</v>
      </c>
      <c r="H1669" s="282">
        <v>1</v>
      </c>
      <c r="I1669" s="283"/>
      <c r="J1669" s="284">
        <f>ROUND(I1669*H1669,2)</f>
        <v>0</v>
      </c>
      <c r="K1669" s="280" t="s">
        <v>23</v>
      </c>
      <c r="L1669" s="285"/>
      <c r="M1669" s="286" t="s">
        <v>23</v>
      </c>
      <c r="N1669" s="287" t="s">
        <v>44</v>
      </c>
      <c r="O1669" s="43"/>
      <c r="P1669" s="218">
        <f>O1669*H1669</f>
        <v>0</v>
      </c>
      <c r="Q1669" s="218">
        <v>0</v>
      </c>
      <c r="R1669" s="218">
        <f>Q1669*H1669</f>
        <v>0</v>
      </c>
      <c r="S1669" s="218">
        <v>0</v>
      </c>
      <c r="T1669" s="219">
        <f>S1669*H1669</f>
        <v>0</v>
      </c>
      <c r="AR1669" s="25" t="s">
        <v>604</v>
      </c>
      <c r="AT1669" s="25" t="s">
        <v>1110</v>
      </c>
      <c r="AU1669" s="25" t="s">
        <v>93</v>
      </c>
      <c r="AY1669" s="25" t="s">
        <v>492</v>
      </c>
      <c r="BE1669" s="220">
        <f>IF(N1669="základní",J1669,0)</f>
        <v>0</v>
      </c>
      <c r="BF1669" s="220">
        <f>IF(N1669="snížená",J1669,0)</f>
        <v>0</v>
      </c>
      <c r="BG1669" s="220">
        <f>IF(N1669="zákl. přenesená",J1669,0)</f>
        <v>0</v>
      </c>
      <c r="BH1669" s="220">
        <f>IF(N1669="sníž. přenesená",J1669,0)</f>
        <v>0</v>
      </c>
      <c r="BI1669" s="220">
        <f>IF(N1669="nulová",J1669,0)</f>
        <v>0</v>
      </c>
      <c r="BJ1669" s="25" t="s">
        <v>80</v>
      </c>
      <c r="BK1669" s="220">
        <f>ROUND(I1669*H1669,2)</f>
        <v>0</v>
      </c>
      <c r="BL1669" s="25" t="s">
        <v>502</v>
      </c>
      <c r="BM1669" s="25" t="s">
        <v>2325</v>
      </c>
    </row>
    <row r="1670" spans="2:65" s="1" customFormat="1" ht="24">
      <c r="B1670" s="42"/>
      <c r="C1670" s="64"/>
      <c r="D1670" s="227" t="s">
        <v>506</v>
      </c>
      <c r="E1670" s="64"/>
      <c r="F1670" s="274" t="s">
        <v>2324</v>
      </c>
      <c r="G1670" s="64"/>
      <c r="H1670" s="64"/>
      <c r="I1670" s="177"/>
      <c r="J1670" s="64"/>
      <c r="K1670" s="64"/>
      <c r="L1670" s="62"/>
      <c r="M1670" s="223"/>
      <c r="N1670" s="43"/>
      <c r="O1670" s="43"/>
      <c r="P1670" s="43"/>
      <c r="Q1670" s="43"/>
      <c r="R1670" s="43"/>
      <c r="S1670" s="43"/>
      <c r="T1670" s="79"/>
      <c r="AT1670" s="25" t="s">
        <v>506</v>
      </c>
      <c r="AU1670" s="25" t="s">
        <v>93</v>
      </c>
    </row>
    <row r="1671" spans="2:65" s="1" customFormat="1" ht="25.5" customHeight="1">
      <c r="B1671" s="42"/>
      <c r="C1671" s="278" t="s">
        <v>2326</v>
      </c>
      <c r="D1671" s="278" t="s">
        <v>1110</v>
      </c>
      <c r="E1671" s="279" t="s">
        <v>2327</v>
      </c>
      <c r="F1671" s="280" t="s">
        <v>2328</v>
      </c>
      <c r="G1671" s="281" t="s">
        <v>1025</v>
      </c>
      <c r="H1671" s="282">
        <v>1</v>
      </c>
      <c r="I1671" s="283"/>
      <c r="J1671" s="284">
        <f>ROUND(I1671*H1671,2)</f>
        <v>0</v>
      </c>
      <c r="K1671" s="280" t="s">
        <v>23</v>
      </c>
      <c r="L1671" s="285"/>
      <c r="M1671" s="286" t="s">
        <v>23</v>
      </c>
      <c r="N1671" s="287" t="s">
        <v>44</v>
      </c>
      <c r="O1671" s="43"/>
      <c r="P1671" s="218">
        <f>O1671*H1671</f>
        <v>0</v>
      </c>
      <c r="Q1671" s="218">
        <v>0</v>
      </c>
      <c r="R1671" s="218">
        <f>Q1671*H1671</f>
        <v>0</v>
      </c>
      <c r="S1671" s="218">
        <v>0</v>
      </c>
      <c r="T1671" s="219">
        <f>S1671*H1671</f>
        <v>0</v>
      </c>
      <c r="AR1671" s="25" t="s">
        <v>604</v>
      </c>
      <c r="AT1671" s="25" t="s">
        <v>1110</v>
      </c>
      <c r="AU1671" s="25" t="s">
        <v>93</v>
      </c>
      <c r="AY1671" s="25" t="s">
        <v>492</v>
      </c>
      <c r="BE1671" s="220">
        <f>IF(N1671="základní",J1671,0)</f>
        <v>0</v>
      </c>
      <c r="BF1671" s="220">
        <f>IF(N1671="snížená",J1671,0)</f>
        <v>0</v>
      </c>
      <c r="BG1671" s="220">
        <f>IF(N1671="zákl. přenesená",J1671,0)</f>
        <v>0</v>
      </c>
      <c r="BH1671" s="220">
        <f>IF(N1671="sníž. přenesená",J1671,0)</f>
        <v>0</v>
      </c>
      <c r="BI1671" s="220">
        <f>IF(N1671="nulová",J1671,0)</f>
        <v>0</v>
      </c>
      <c r="BJ1671" s="25" t="s">
        <v>80</v>
      </c>
      <c r="BK1671" s="220">
        <f>ROUND(I1671*H1671,2)</f>
        <v>0</v>
      </c>
      <c r="BL1671" s="25" t="s">
        <v>502</v>
      </c>
      <c r="BM1671" s="25" t="s">
        <v>2329</v>
      </c>
    </row>
    <row r="1672" spans="2:65" s="1" customFormat="1" ht="24">
      <c r="B1672" s="42"/>
      <c r="C1672" s="64"/>
      <c r="D1672" s="227" t="s">
        <v>506</v>
      </c>
      <c r="E1672" s="64"/>
      <c r="F1672" s="274" t="s">
        <v>2328</v>
      </c>
      <c r="G1672" s="64"/>
      <c r="H1672" s="64"/>
      <c r="I1672" s="177"/>
      <c r="J1672" s="64"/>
      <c r="K1672" s="64"/>
      <c r="L1672" s="62"/>
      <c r="M1672" s="223"/>
      <c r="N1672" s="43"/>
      <c r="O1672" s="43"/>
      <c r="P1672" s="43"/>
      <c r="Q1672" s="43"/>
      <c r="R1672" s="43"/>
      <c r="S1672" s="43"/>
      <c r="T1672" s="79"/>
      <c r="AT1672" s="25" t="s">
        <v>506</v>
      </c>
      <c r="AU1672" s="25" t="s">
        <v>93</v>
      </c>
    </row>
    <row r="1673" spans="2:65" s="1" customFormat="1" ht="25.5" customHeight="1">
      <c r="B1673" s="42"/>
      <c r="C1673" s="278" t="s">
        <v>2330</v>
      </c>
      <c r="D1673" s="278" t="s">
        <v>1110</v>
      </c>
      <c r="E1673" s="279" t="s">
        <v>2331</v>
      </c>
      <c r="F1673" s="280" t="s">
        <v>2324</v>
      </c>
      <c r="G1673" s="281" t="s">
        <v>1025</v>
      </c>
      <c r="H1673" s="282">
        <v>1</v>
      </c>
      <c r="I1673" s="283"/>
      <c r="J1673" s="284">
        <f>ROUND(I1673*H1673,2)</f>
        <v>0</v>
      </c>
      <c r="K1673" s="280" t="s">
        <v>23</v>
      </c>
      <c r="L1673" s="285"/>
      <c r="M1673" s="286" t="s">
        <v>23</v>
      </c>
      <c r="N1673" s="287" t="s">
        <v>44</v>
      </c>
      <c r="O1673" s="43"/>
      <c r="P1673" s="218">
        <f>O1673*H1673</f>
        <v>0</v>
      </c>
      <c r="Q1673" s="218">
        <v>0</v>
      </c>
      <c r="R1673" s="218">
        <f>Q1673*H1673</f>
        <v>0</v>
      </c>
      <c r="S1673" s="218">
        <v>0</v>
      </c>
      <c r="T1673" s="219">
        <f>S1673*H1673</f>
        <v>0</v>
      </c>
      <c r="AR1673" s="25" t="s">
        <v>604</v>
      </c>
      <c r="AT1673" s="25" t="s">
        <v>1110</v>
      </c>
      <c r="AU1673" s="25" t="s">
        <v>93</v>
      </c>
      <c r="AY1673" s="25" t="s">
        <v>492</v>
      </c>
      <c r="BE1673" s="220">
        <f>IF(N1673="základní",J1673,0)</f>
        <v>0</v>
      </c>
      <c r="BF1673" s="220">
        <f>IF(N1673="snížená",J1673,0)</f>
        <v>0</v>
      </c>
      <c r="BG1673" s="220">
        <f>IF(N1673="zákl. přenesená",J1673,0)</f>
        <v>0</v>
      </c>
      <c r="BH1673" s="220">
        <f>IF(N1673="sníž. přenesená",J1673,0)</f>
        <v>0</v>
      </c>
      <c r="BI1673" s="220">
        <f>IF(N1673="nulová",J1673,0)</f>
        <v>0</v>
      </c>
      <c r="BJ1673" s="25" t="s">
        <v>80</v>
      </c>
      <c r="BK1673" s="220">
        <f>ROUND(I1673*H1673,2)</f>
        <v>0</v>
      </c>
      <c r="BL1673" s="25" t="s">
        <v>502</v>
      </c>
      <c r="BM1673" s="25" t="s">
        <v>2332</v>
      </c>
    </row>
    <row r="1674" spans="2:65" s="1" customFormat="1" ht="24">
      <c r="B1674" s="42"/>
      <c r="C1674" s="64"/>
      <c r="D1674" s="227" t="s">
        <v>506</v>
      </c>
      <c r="E1674" s="64"/>
      <c r="F1674" s="274" t="s">
        <v>2324</v>
      </c>
      <c r="G1674" s="64"/>
      <c r="H1674" s="64"/>
      <c r="I1674" s="177"/>
      <c r="J1674" s="64"/>
      <c r="K1674" s="64"/>
      <c r="L1674" s="62"/>
      <c r="M1674" s="223"/>
      <c r="N1674" s="43"/>
      <c r="O1674" s="43"/>
      <c r="P1674" s="43"/>
      <c r="Q1674" s="43"/>
      <c r="R1674" s="43"/>
      <c r="S1674" s="43"/>
      <c r="T1674" s="79"/>
      <c r="AT1674" s="25" t="s">
        <v>506</v>
      </c>
      <c r="AU1674" s="25" t="s">
        <v>93</v>
      </c>
    </row>
    <row r="1675" spans="2:65" s="1" customFormat="1" ht="25.5" customHeight="1">
      <c r="B1675" s="42"/>
      <c r="C1675" s="278" t="s">
        <v>2333</v>
      </c>
      <c r="D1675" s="278" t="s">
        <v>1110</v>
      </c>
      <c r="E1675" s="279" t="s">
        <v>2334</v>
      </c>
      <c r="F1675" s="280" t="s">
        <v>2324</v>
      </c>
      <c r="G1675" s="281" t="s">
        <v>1025</v>
      </c>
      <c r="H1675" s="282">
        <v>1</v>
      </c>
      <c r="I1675" s="283"/>
      <c r="J1675" s="284">
        <f>ROUND(I1675*H1675,2)</f>
        <v>0</v>
      </c>
      <c r="K1675" s="280" t="s">
        <v>23</v>
      </c>
      <c r="L1675" s="285"/>
      <c r="M1675" s="286" t="s">
        <v>23</v>
      </c>
      <c r="N1675" s="287" t="s">
        <v>44</v>
      </c>
      <c r="O1675" s="43"/>
      <c r="P1675" s="218">
        <f>O1675*H1675</f>
        <v>0</v>
      </c>
      <c r="Q1675" s="218">
        <v>0</v>
      </c>
      <c r="R1675" s="218">
        <f>Q1675*H1675</f>
        <v>0</v>
      </c>
      <c r="S1675" s="218">
        <v>0</v>
      </c>
      <c r="T1675" s="219">
        <f>S1675*H1675</f>
        <v>0</v>
      </c>
      <c r="AR1675" s="25" t="s">
        <v>604</v>
      </c>
      <c r="AT1675" s="25" t="s">
        <v>1110</v>
      </c>
      <c r="AU1675" s="25" t="s">
        <v>93</v>
      </c>
      <c r="AY1675" s="25" t="s">
        <v>492</v>
      </c>
      <c r="BE1675" s="220">
        <f>IF(N1675="základní",J1675,0)</f>
        <v>0</v>
      </c>
      <c r="BF1675" s="220">
        <f>IF(N1675="snížená",J1675,0)</f>
        <v>0</v>
      </c>
      <c r="BG1675" s="220">
        <f>IF(N1675="zákl. přenesená",J1675,0)</f>
        <v>0</v>
      </c>
      <c r="BH1675" s="220">
        <f>IF(N1675="sníž. přenesená",J1675,0)</f>
        <v>0</v>
      </c>
      <c r="BI1675" s="220">
        <f>IF(N1675="nulová",J1675,0)</f>
        <v>0</v>
      </c>
      <c r="BJ1675" s="25" t="s">
        <v>80</v>
      </c>
      <c r="BK1675" s="220">
        <f>ROUND(I1675*H1675,2)</f>
        <v>0</v>
      </c>
      <c r="BL1675" s="25" t="s">
        <v>502</v>
      </c>
      <c r="BM1675" s="25" t="s">
        <v>2335</v>
      </c>
    </row>
    <row r="1676" spans="2:65" s="1" customFormat="1" ht="24">
      <c r="B1676" s="42"/>
      <c r="C1676" s="64"/>
      <c r="D1676" s="227" t="s">
        <v>506</v>
      </c>
      <c r="E1676" s="64"/>
      <c r="F1676" s="274" t="s">
        <v>2324</v>
      </c>
      <c r="G1676" s="64"/>
      <c r="H1676" s="64"/>
      <c r="I1676" s="177"/>
      <c r="J1676" s="64"/>
      <c r="K1676" s="64"/>
      <c r="L1676" s="62"/>
      <c r="M1676" s="223"/>
      <c r="N1676" s="43"/>
      <c r="O1676" s="43"/>
      <c r="P1676" s="43"/>
      <c r="Q1676" s="43"/>
      <c r="R1676" s="43"/>
      <c r="S1676" s="43"/>
      <c r="T1676" s="79"/>
      <c r="AT1676" s="25" t="s">
        <v>506</v>
      </c>
      <c r="AU1676" s="25" t="s">
        <v>93</v>
      </c>
    </row>
    <row r="1677" spans="2:65" s="1" customFormat="1" ht="25.5" customHeight="1">
      <c r="B1677" s="42"/>
      <c r="C1677" s="278" t="s">
        <v>2336</v>
      </c>
      <c r="D1677" s="278" t="s">
        <v>1110</v>
      </c>
      <c r="E1677" s="279" t="s">
        <v>2337</v>
      </c>
      <c r="F1677" s="280" t="s">
        <v>2324</v>
      </c>
      <c r="G1677" s="281" t="s">
        <v>1025</v>
      </c>
      <c r="H1677" s="282">
        <v>3</v>
      </c>
      <c r="I1677" s="283"/>
      <c r="J1677" s="284">
        <f>ROUND(I1677*H1677,2)</f>
        <v>0</v>
      </c>
      <c r="K1677" s="280" t="s">
        <v>23</v>
      </c>
      <c r="L1677" s="285"/>
      <c r="M1677" s="286" t="s">
        <v>23</v>
      </c>
      <c r="N1677" s="287" t="s">
        <v>44</v>
      </c>
      <c r="O1677" s="43"/>
      <c r="P1677" s="218">
        <f>O1677*H1677</f>
        <v>0</v>
      </c>
      <c r="Q1677" s="218">
        <v>0</v>
      </c>
      <c r="R1677" s="218">
        <f>Q1677*H1677</f>
        <v>0</v>
      </c>
      <c r="S1677" s="218">
        <v>0</v>
      </c>
      <c r="T1677" s="219">
        <f>S1677*H1677</f>
        <v>0</v>
      </c>
      <c r="AR1677" s="25" t="s">
        <v>604</v>
      </c>
      <c r="AT1677" s="25" t="s">
        <v>1110</v>
      </c>
      <c r="AU1677" s="25" t="s">
        <v>93</v>
      </c>
      <c r="AY1677" s="25" t="s">
        <v>492</v>
      </c>
      <c r="BE1677" s="220">
        <f>IF(N1677="základní",J1677,0)</f>
        <v>0</v>
      </c>
      <c r="BF1677" s="220">
        <f>IF(N1677="snížená",J1677,0)</f>
        <v>0</v>
      </c>
      <c r="BG1677" s="220">
        <f>IF(N1677="zákl. přenesená",J1677,0)</f>
        <v>0</v>
      </c>
      <c r="BH1677" s="220">
        <f>IF(N1677="sníž. přenesená",J1677,0)</f>
        <v>0</v>
      </c>
      <c r="BI1677" s="220">
        <f>IF(N1677="nulová",J1677,0)</f>
        <v>0</v>
      </c>
      <c r="BJ1677" s="25" t="s">
        <v>80</v>
      </c>
      <c r="BK1677" s="220">
        <f>ROUND(I1677*H1677,2)</f>
        <v>0</v>
      </c>
      <c r="BL1677" s="25" t="s">
        <v>502</v>
      </c>
      <c r="BM1677" s="25" t="s">
        <v>2338</v>
      </c>
    </row>
    <row r="1678" spans="2:65" s="1" customFormat="1" ht="24">
      <c r="B1678" s="42"/>
      <c r="C1678" s="64"/>
      <c r="D1678" s="227" t="s">
        <v>506</v>
      </c>
      <c r="E1678" s="64"/>
      <c r="F1678" s="274" t="s">
        <v>2324</v>
      </c>
      <c r="G1678" s="64"/>
      <c r="H1678" s="64"/>
      <c r="I1678" s="177"/>
      <c r="J1678" s="64"/>
      <c r="K1678" s="64"/>
      <c r="L1678" s="62"/>
      <c r="M1678" s="223"/>
      <c r="N1678" s="43"/>
      <c r="O1678" s="43"/>
      <c r="P1678" s="43"/>
      <c r="Q1678" s="43"/>
      <c r="R1678" s="43"/>
      <c r="S1678" s="43"/>
      <c r="T1678" s="79"/>
      <c r="AT1678" s="25" t="s">
        <v>506</v>
      </c>
      <c r="AU1678" s="25" t="s">
        <v>93</v>
      </c>
    </row>
    <row r="1679" spans="2:65" s="1" customFormat="1" ht="38.25" customHeight="1">
      <c r="B1679" s="42"/>
      <c r="C1679" s="278" t="s">
        <v>2339</v>
      </c>
      <c r="D1679" s="278" t="s">
        <v>1110</v>
      </c>
      <c r="E1679" s="279" t="s">
        <v>2340</v>
      </c>
      <c r="F1679" s="280" t="s">
        <v>2341</v>
      </c>
      <c r="G1679" s="281" t="s">
        <v>1025</v>
      </c>
      <c r="H1679" s="282">
        <v>37</v>
      </c>
      <c r="I1679" s="283"/>
      <c r="J1679" s="284">
        <f>ROUND(I1679*H1679,2)</f>
        <v>0</v>
      </c>
      <c r="K1679" s="280" t="s">
        <v>23</v>
      </c>
      <c r="L1679" s="285"/>
      <c r="M1679" s="286" t="s">
        <v>23</v>
      </c>
      <c r="N1679" s="287" t="s">
        <v>44</v>
      </c>
      <c r="O1679" s="43"/>
      <c r="P1679" s="218">
        <f>O1679*H1679</f>
        <v>0</v>
      </c>
      <c r="Q1679" s="218">
        <v>0</v>
      </c>
      <c r="R1679" s="218">
        <f>Q1679*H1679</f>
        <v>0</v>
      </c>
      <c r="S1679" s="218">
        <v>0</v>
      </c>
      <c r="T1679" s="219">
        <f>S1679*H1679</f>
        <v>0</v>
      </c>
      <c r="AR1679" s="25" t="s">
        <v>604</v>
      </c>
      <c r="AT1679" s="25" t="s">
        <v>1110</v>
      </c>
      <c r="AU1679" s="25" t="s">
        <v>93</v>
      </c>
      <c r="AY1679" s="25" t="s">
        <v>492</v>
      </c>
      <c r="BE1679" s="220">
        <f>IF(N1679="základní",J1679,0)</f>
        <v>0</v>
      </c>
      <c r="BF1679" s="220">
        <f>IF(N1679="snížená",J1679,0)</f>
        <v>0</v>
      </c>
      <c r="BG1679" s="220">
        <f>IF(N1679="zákl. přenesená",J1679,0)</f>
        <v>0</v>
      </c>
      <c r="BH1679" s="220">
        <f>IF(N1679="sníž. přenesená",J1679,0)</f>
        <v>0</v>
      </c>
      <c r="BI1679" s="220">
        <f>IF(N1679="nulová",J1679,0)</f>
        <v>0</v>
      </c>
      <c r="BJ1679" s="25" t="s">
        <v>80</v>
      </c>
      <c r="BK1679" s="220">
        <f>ROUND(I1679*H1679,2)</f>
        <v>0</v>
      </c>
      <c r="BL1679" s="25" t="s">
        <v>502</v>
      </c>
      <c r="BM1679" s="25" t="s">
        <v>2342</v>
      </c>
    </row>
    <row r="1680" spans="2:65" s="1" customFormat="1" ht="36">
      <c r="B1680" s="42"/>
      <c r="C1680" s="64"/>
      <c r="D1680" s="227" t="s">
        <v>506</v>
      </c>
      <c r="E1680" s="64"/>
      <c r="F1680" s="274" t="s">
        <v>2341</v>
      </c>
      <c r="G1680" s="64"/>
      <c r="H1680" s="64"/>
      <c r="I1680" s="177"/>
      <c r="J1680" s="64"/>
      <c r="K1680" s="64"/>
      <c r="L1680" s="62"/>
      <c r="M1680" s="223"/>
      <c r="N1680" s="43"/>
      <c r="O1680" s="43"/>
      <c r="P1680" s="43"/>
      <c r="Q1680" s="43"/>
      <c r="R1680" s="43"/>
      <c r="S1680" s="43"/>
      <c r="T1680" s="79"/>
      <c r="AT1680" s="25" t="s">
        <v>506</v>
      </c>
      <c r="AU1680" s="25" t="s">
        <v>93</v>
      </c>
    </row>
    <row r="1681" spans="2:65" s="1" customFormat="1" ht="38.25" customHeight="1">
      <c r="B1681" s="42"/>
      <c r="C1681" s="278" t="s">
        <v>2343</v>
      </c>
      <c r="D1681" s="278" t="s">
        <v>1110</v>
      </c>
      <c r="E1681" s="279" t="s">
        <v>2344</v>
      </c>
      <c r="F1681" s="280" t="s">
        <v>2341</v>
      </c>
      <c r="G1681" s="281" t="s">
        <v>1025</v>
      </c>
      <c r="H1681" s="282">
        <v>4</v>
      </c>
      <c r="I1681" s="283"/>
      <c r="J1681" s="284">
        <f>ROUND(I1681*H1681,2)</f>
        <v>0</v>
      </c>
      <c r="K1681" s="280" t="s">
        <v>23</v>
      </c>
      <c r="L1681" s="285"/>
      <c r="M1681" s="286" t="s">
        <v>23</v>
      </c>
      <c r="N1681" s="287" t="s">
        <v>44</v>
      </c>
      <c r="O1681" s="43"/>
      <c r="P1681" s="218">
        <f>O1681*H1681</f>
        <v>0</v>
      </c>
      <c r="Q1681" s="218">
        <v>0</v>
      </c>
      <c r="R1681" s="218">
        <f>Q1681*H1681</f>
        <v>0</v>
      </c>
      <c r="S1681" s="218">
        <v>0</v>
      </c>
      <c r="T1681" s="219">
        <f>S1681*H1681</f>
        <v>0</v>
      </c>
      <c r="AR1681" s="25" t="s">
        <v>604</v>
      </c>
      <c r="AT1681" s="25" t="s">
        <v>1110</v>
      </c>
      <c r="AU1681" s="25" t="s">
        <v>93</v>
      </c>
      <c r="AY1681" s="25" t="s">
        <v>492</v>
      </c>
      <c r="BE1681" s="220">
        <f>IF(N1681="základní",J1681,0)</f>
        <v>0</v>
      </c>
      <c r="BF1681" s="220">
        <f>IF(N1681="snížená",J1681,0)</f>
        <v>0</v>
      </c>
      <c r="BG1681" s="220">
        <f>IF(N1681="zákl. přenesená",J1681,0)</f>
        <v>0</v>
      </c>
      <c r="BH1681" s="220">
        <f>IF(N1681="sníž. přenesená",J1681,0)</f>
        <v>0</v>
      </c>
      <c r="BI1681" s="220">
        <f>IF(N1681="nulová",J1681,0)</f>
        <v>0</v>
      </c>
      <c r="BJ1681" s="25" t="s">
        <v>80</v>
      </c>
      <c r="BK1681" s="220">
        <f>ROUND(I1681*H1681,2)</f>
        <v>0</v>
      </c>
      <c r="BL1681" s="25" t="s">
        <v>502</v>
      </c>
      <c r="BM1681" s="25" t="s">
        <v>2345</v>
      </c>
    </row>
    <row r="1682" spans="2:65" s="1" customFormat="1" ht="36">
      <c r="B1682" s="42"/>
      <c r="C1682" s="64"/>
      <c r="D1682" s="227" t="s">
        <v>506</v>
      </c>
      <c r="E1682" s="64"/>
      <c r="F1682" s="274" t="s">
        <v>2341</v>
      </c>
      <c r="G1682" s="64"/>
      <c r="H1682" s="64"/>
      <c r="I1682" s="177"/>
      <c r="J1682" s="64"/>
      <c r="K1682" s="64"/>
      <c r="L1682" s="62"/>
      <c r="M1682" s="223"/>
      <c r="N1682" s="43"/>
      <c r="O1682" s="43"/>
      <c r="P1682" s="43"/>
      <c r="Q1682" s="43"/>
      <c r="R1682" s="43"/>
      <c r="S1682" s="43"/>
      <c r="T1682" s="79"/>
      <c r="AT1682" s="25" t="s">
        <v>506</v>
      </c>
      <c r="AU1682" s="25" t="s">
        <v>93</v>
      </c>
    </row>
    <row r="1683" spans="2:65" s="1" customFormat="1" ht="38.25" customHeight="1">
      <c r="B1683" s="42"/>
      <c r="C1683" s="278" t="s">
        <v>2346</v>
      </c>
      <c r="D1683" s="278" t="s">
        <v>1110</v>
      </c>
      <c r="E1683" s="279" t="s">
        <v>2347</v>
      </c>
      <c r="F1683" s="280" t="s">
        <v>2348</v>
      </c>
      <c r="G1683" s="281" t="s">
        <v>1025</v>
      </c>
      <c r="H1683" s="282">
        <v>21</v>
      </c>
      <c r="I1683" s="283"/>
      <c r="J1683" s="284">
        <f>ROUND(I1683*H1683,2)</f>
        <v>0</v>
      </c>
      <c r="K1683" s="280" t="s">
        <v>23</v>
      </c>
      <c r="L1683" s="285"/>
      <c r="M1683" s="286" t="s">
        <v>23</v>
      </c>
      <c r="N1683" s="287" t="s">
        <v>44</v>
      </c>
      <c r="O1683" s="43"/>
      <c r="P1683" s="218">
        <f>O1683*H1683</f>
        <v>0</v>
      </c>
      <c r="Q1683" s="218">
        <v>0</v>
      </c>
      <c r="R1683" s="218">
        <f>Q1683*H1683</f>
        <v>0</v>
      </c>
      <c r="S1683" s="218">
        <v>0</v>
      </c>
      <c r="T1683" s="219">
        <f>S1683*H1683</f>
        <v>0</v>
      </c>
      <c r="AR1683" s="25" t="s">
        <v>604</v>
      </c>
      <c r="AT1683" s="25" t="s">
        <v>1110</v>
      </c>
      <c r="AU1683" s="25" t="s">
        <v>93</v>
      </c>
      <c r="AY1683" s="25" t="s">
        <v>492</v>
      </c>
      <c r="BE1683" s="220">
        <f>IF(N1683="základní",J1683,0)</f>
        <v>0</v>
      </c>
      <c r="BF1683" s="220">
        <f>IF(N1683="snížená",J1683,0)</f>
        <v>0</v>
      </c>
      <c r="BG1683" s="220">
        <f>IF(N1683="zákl. přenesená",J1683,0)</f>
        <v>0</v>
      </c>
      <c r="BH1683" s="220">
        <f>IF(N1683="sníž. přenesená",J1683,0)</f>
        <v>0</v>
      </c>
      <c r="BI1683" s="220">
        <f>IF(N1683="nulová",J1683,0)</f>
        <v>0</v>
      </c>
      <c r="BJ1683" s="25" t="s">
        <v>80</v>
      </c>
      <c r="BK1683" s="220">
        <f>ROUND(I1683*H1683,2)</f>
        <v>0</v>
      </c>
      <c r="BL1683" s="25" t="s">
        <v>502</v>
      </c>
      <c r="BM1683" s="25" t="s">
        <v>2349</v>
      </c>
    </row>
    <row r="1684" spans="2:65" s="1" customFormat="1" ht="36">
      <c r="B1684" s="42"/>
      <c r="C1684" s="64"/>
      <c r="D1684" s="227" t="s">
        <v>506</v>
      </c>
      <c r="E1684" s="64"/>
      <c r="F1684" s="274" t="s">
        <v>2348</v>
      </c>
      <c r="G1684" s="64"/>
      <c r="H1684" s="64"/>
      <c r="I1684" s="177"/>
      <c r="J1684" s="64"/>
      <c r="K1684" s="64"/>
      <c r="L1684" s="62"/>
      <c r="M1684" s="223"/>
      <c r="N1684" s="43"/>
      <c r="O1684" s="43"/>
      <c r="P1684" s="43"/>
      <c r="Q1684" s="43"/>
      <c r="R1684" s="43"/>
      <c r="S1684" s="43"/>
      <c r="T1684" s="79"/>
      <c r="AT1684" s="25" t="s">
        <v>506</v>
      </c>
      <c r="AU1684" s="25" t="s">
        <v>93</v>
      </c>
    </row>
    <row r="1685" spans="2:65" s="1" customFormat="1" ht="38.25" customHeight="1">
      <c r="B1685" s="42"/>
      <c r="C1685" s="278" t="s">
        <v>2350</v>
      </c>
      <c r="D1685" s="278" t="s">
        <v>1110</v>
      </c>
      <c r="E1685" s="279" t="s">
        <v>2351</v>
      </c>
      <c r="F1685" s="280" t="s">
        <v>2348</v>
      </c>
      <c r="G1685" s="281" t="s">
        <v>1025</v>
      </c>
      <c r="H1685" s="282">
        <v>2</v>
      </c>
      <c r="I1685" s="283"/>
      <c r="J1685" s="284">
        <f>ROUND(I1685*H1685,2)</f>
        <v>0</v>
      </c>
      <c r="K1685" s="280" t="s">
        <v>23</v>
      </c>
      <c r="L1685" s="285"/>
      <c r="M1685" s="286" t="s">
        <v>23</v>
      </c>
      <c r="N1685" s="287" t="s">
        <v>44</v>
      </c>
      <c r="O1685" s="43"/>
      <c r="P1685" s="218">
        <f>O1685*H1685</f>
        <v>0</v>
      </c>
      <c r="Q1685" s="218">
        <v>0</v>
      </c>
      <c r="R1685" s="218">
        <f>Q1685*H1685</f>
        <v>0</v>
      </c>
      <c r="S1685" s="218">
        <v>0</v>
      </c>
      <c r="T1685" s="219">
        <f>S1685*H1685</f>
        <v>0</v>
      </c>
      <c r="AR1685" s="25" t="s">
        <v>604</v>
      </c>
      <c r="AT1685" s="25" t="s">
        <v>1110</v>
      </c>
      <c r="AU1685" s="25" t="s">
        <v>93</v>
      </c>
      <c r="AY1685" s="25" t="s">
        <v>492</v>
      </c>
      <c r="BE1685" s="220">
        <f>IF(N1685="základní",J1685,0)</f>
        <v>0</v>
      </c>
      <c r="BF1685" s="220">
        <f>IF(N1685="snížená",J1685,0)</f>
        <v>0</v>
      </c>
      <c r="BG1685" s="220">
        <f>IF(N1685="zákl. přenesená",J1685,0)</f>
        <v>0</v>
      </c>
      <c r="BH1685" s="220">
        <f>IF(N1685="sníž. přenesená",J1685,0)</f>
        <v>0</v>
      </c>
      <c r="BI1685" s="220">
        <f>IF(N1685="nulová",J1685,0)</f>
        <v>0</v>
      </c>
      <c r="BJ1685" s="25" t="s">
        <v>80</v>
      </c>
      <c r="BK1685" s="220">
        <f>ROUND(I1685*H1685,2)</f>
        <v>0</v>
      </c>
      <c r="BL1685" s="25" t="s">
        <v>502</v>
      </c>
      <c r="BM1685" s="25" t="s">
        <v>2352</v>
      </c>
    </row>
    <row r="1686" spans="2:65" s="1" customFormat="1" ht="36">
      <c r="B1686" s="42"/>
      <c r="C1686" s="64"/>
      <c r="D1686" s="227" t="s">
        <v>506</v>
      </c>
      <c r="E1686" s="64"/>
      <c r="F1686" s="274" t="s">
        <v>2348</v>
      </c>
      <c r="G1686" s="64"/>
      <c r="H1686" s="64"/>
      <c r="I1686" s="177"/>
      <c r="J1686" s="64"/>
      <c r="K1686" s="64"/>
      <c r="L1686" s="62"/>
      <c r="M1686" s="223"/>
      <c r="N1686" s="43"/>
      <c r="O1686" s="43"/>
      <c r="P1686" s="43"/>
      <c r="Q1686" s="43"/>
      <c r="R1686" s="43"/>
      <c r="S1686" s="43"/>
      <c r="T1686" s="79"/>
      <c r="AT1686" s="25" t="s">
        <v>506</v>
      </c>
      <c r="AU1686" s="25" t="s">
        <v>93</v>
      </c>
    </row>
    <row r="1687" spans="2:65" s="1" customFormat="1" ht="38.25" customHeight="1">
      <c r="B1687" s="42"/>
      <c r="C1687" s="278" t="s">
        <v>2353</v>
      </c>
      <c r="D1687" s="278" t="s">
        <v>1110</v>
      </c>
      <c r="E1687" s="279" t="s">
        <v>2354</v>
      </c>
      <c r="F1687" s="280" t="s">
        <v>2355</v>
      </c>
      <c r="G1687" s="281" t="s">
        <v>1025</v>
      </c>
      <c r="H1687" s="282">
        <v>6</v>
      </c>
      <c r="I1687" s="283"/>
      <c r="J1687" s="284">
        <f>ROUND(I1687*H1687,2)</f>
        <v>0</v>
      </c>
      <c r="K1687" s="280" t="s">
        <v>23</v>
      </c>
      <c r="L1687" s="285"/>
      <c r="M1687" s="286" t="s">
        <v>23</v>
      </c>
      <c r="N1687" s="287" t="s">
        <v>44</v>
      </c>
      <c r="O1687" s="43"/>
      <c r="P1687" s="218">
        <f>O1687*H1687</f>
        <v>0</v>
      </c>
      <c r="Q1687" s="218">
        <v>0</v>
      </c>
      <c r="R1687" s="218">
        <f>Q1687*H1687</f>
        <v>0</v>
      </c>
      <c r="S1687" s="218">
        <v>0</v>
      </c>
      <c r="T1687" s="219">
        <f>S1687*H1687</f>
        <v>0</v>
      </c>
      <c r="AR1687" s="25" t="s">
        <v>604</v>
      </c>
      <c r="AT1687" s="25" t="s">
        <v>1110</v>
      </c>
      <c r="AU1687" s="25" t="s">
        <v>93</v>
      </c>
      <c r="AY1687" s="25" t="s">
        <v>492</v>
      </c>
      <c r="BE1687" s="220">
        <f>IF(N1687="základní",J1687,0)</f>
        <v>0</v>
      </c>
      <c r="BF1687" s="220">
        <f>IF(N1687="snížená",J1687,0)</f>
        <v>0</v>
      </c>
      <c r="BG1687" s="220">
        <f>IF(N1687="zákl. přenesená",J1687,0)</f>
        <v>0</v>
      </c>
      <c r="BH1687" s="220">
        <f>IF(N1687="sníž. přenesená",J1687,0)</f>
        <v>0</v>
      </c>
      <c r="BI1687" s="220">
        <f>IF(N1687="nulová",J1687,0)</f>
        <v>0</v>
      </c>
      <c r="BJ1687" s="25" t="s">
        <v>80</v>
      </c>
      <c r="BK1687" s="220">
        <f>ROUND(I1687*H1687,2)</f>
        <v>0</v>
      </c>
      <c r="BL1687" s="25" t="s">
        <v>502</v>
      </c>
      <c r="BM1687" s="25" t="s">
        <v>2356</v>
      </c>
    </row>
    <row r="1688" spans="2:65" s="1" customFormat="1" ht="36">
      <c r="B1688" s="42"/>
      <c r="C1688" s="64"/>
      <c r="D1688" s="227" t="s">
        <v>506</v>
      </c>
      <c r="E1688" s="64"/>
      <c r="F1688" s="274" t="s">
        <v>2355</v>
      </c>
      <c r="G1688" s="64"/>
      <c r="H1688" s="64"/>
      <c r="I1688" s="177"/>
      <c r="J1688" s="64"/>
      <c r="K1688" s="64"/>
      <c r="L1688" s="62"/>
      <c r="M1688" s="223"/>
      <c r="N1688" s="43"/>
      <c r="O1688" s="43"/>
      <c r="P1688" s="43"/>
      <c r="Q1688" s="43"/>
      <c r="R1688" s="43"/>
      <c r="S1688" s="43"/>
      <c r="T1688" s="79"/>
      <c r="AT1688" s="25" t="s">
        <v>506</v>
      </c>
      <c r="AU1688" s="25" t="s">
        <v>93</v>
      </c>
    </row>
    <row r="1689" spans="2:65" s="1" customFormat="1" ht="38.25" customHeight="1">
      <c r="B1689" s="42"/>
      <c r="C1689" s="278" t="s">
        <v>2357</v>
      </c>
      <c r="D1689" s="278" t="s">
        <v>1110</v>
      </c>
      <c r="E1689" s="279" t="s">
        <v>2358</v>
      </c>
      <c r="F1689" s="280" t="s">
        <v>2348</v>
      </c>
      <c r="G1689" s="281" t="s">
        <v>1025</v>
      </c>
      <c r="H1689" s="282">
        <v>2</v>
      </c>
      <c r="I1689" s="283"/>
      <c r="J1689" s="284">
        <f>ROUND(I1689*H1689,2)</f>
        <v>0</v>
      </c>
      <c r="K1689" s="280" t="s">
        <v>23</v>
      </c>
      <c r="L1689" s="285"/>
      <c r="M1689" s="286" t="s">
        <v>23</v>
      </c>
      <c r="N1689" s="287" t="s">
        <v>44</v>
      </c>
      <c r="O1689" s="43"/>
      <c r="P1689" s="218">
        <f>O1689*H1689</f>
        <v>0</v>
      </c>
      <c r="Q1689" s="218">
        <v>0</v>
      </c>
      <c r="R1689" s="218">
        <f>Q1689*H1689</f>
        <v>0</v>
      </c>
      <c r="S1689" s="218">
        <v>0</v>
      </c>
      <c r="T1689" s="219">
        <f>S1689*H1689</f>
        <v>0</v>
      </c>
      <c r="AR1689" s="25" t="s">
        <v>604</v>
      </c>
      <c r="AT1689" s="25" t="s">
        <v>1110</v>
      </c>
      <c r="AU1689" s="25" t="s">
        <v>93</v>
      </c>
      <c r="AY1689" s="25" t="s">
        <v>492</v>
      </c>
      <c r="BE1689" s="220">
        <f>IF(N1689="základní",J1689,0)</f>
        <v>0</v>
      </c>
      <c r="BF1689" s="220">
        <f>IF(N1689="snížená",J1689,0)</f>
        <v>0</v>
      </c>
      <c r="BG1689" s="220">
        <f>IF(N1689="zákl. přenesená",J1689,0)</f>
        <v>0</v>
      </c>
      <c r="BH1689" s="220">
        <f>IF(N1689="sníž. přenesená",J1689,0)</f>
        <v>0</v>
      </c>
      <c r="BI1689" s="220">
        <f>IF(N1689="nulová",J1689,0)</f>
        <v>0</v>
      </c>
      <c r="BJ1689" s="25" t="s">
        <v>80</v>
      </c>
      <c r="BK1689" s="220">
        <f>ROUND(I1689*H1689,2)</f>
        <v>0</v>
      </c>
      <c r="BL1689" s="25" t="s">
        <v>502</v>
      </c>
      <c r="BM1689" s="25" t="s">
        <v>2359</v>
      </c>
    </row>
    <row r="1690" spans="2:65" s="1" customFormat="1" ht="36">
      <c r="B1690" s="42"/>
      <c r="C1690" s="64"/>
      <c r="D1690" s="227" t="s">
        <v>506</v>
      </c>
      <c r="E1690" s="64"/>
      <c r="F1690" s="274" t="s">
        <v>2348</v>
      </c>
      <c r="G1690" s="64"/>
      <c r="H1690" s="64"/>
      <c r="I1690" s="177"/>
      <c r="J1690" s="64"/>
      <c r="K1690" s="64"/>
      <c r="L1690" s="62"/>
      <c r="M1690" s="223"/>
      <c r="N1690" s="43"/>
      <c r="O1690" s="43"/>
      <c r="P1690" s="43"/>
      <c r="Q1690" s="43"/>
      <c r="R1690" s="43"/>
      <c r="S1690" s="43"/>
      <c r="T1690" s="79"/>
      <c r="AT1690" s="25" t="s">
        <v>506</v>
      </c>
      <c r="AU1690" s="25" t="s">
        <v>93</v>
      </c>
    </row>
    <row r="1691" spans="2:65" s="1" customFormat="1" ht="38.25" customHeight="1">
      <c r="B1691" s="42"/>
      <c r="C1691" s="278" t="s">
        <v>2360</v>
      </c>
      <c r="D1691" s="278" t="s">
        <v>1110</v>
      </c>
      <c r="E1691" s="279" t="s">
        <v>2361</v>
      </c>
      <c r="F1691" s="280" t="s">
        <v>2341</v>
      </c>
      <c r="G1691" s="281" t="s">
        <v>1025</v>
      </c>
      <c r="H1691" s="282">
        <v>5</v>
      </c>
      <c r="I1691" s="283"/>
      <c r="J1691" s="284">
        <f>ROUND(I1691*H1691,2)</f>
        <v>0</v>
      </c>
      <c r="K1691" s="280" t="s">
        <v>23</v>
      </c>
      <c r="L1691" s="285"/>
      <c r="M1691" s="286" t="s">
        <v>23</v>
      </c>
      <c r="N1691" s="287" t="s">
        <v>44</v>
      </c>
      <c r="O1691" s="43"/>
      <c r="P1691" s="218">
        <f>O1691*H1691</f>
        <v>0</v>
      </c>
      <c r="Q1691" s="218">
        <v>0</v>
      </c>
      <c r="R1691" s="218">
        <f>Q1691*H1691</f>
        <v>0</v>
      </c>
      <c r="S1691" s="218">
        <v>0</v>
      </c>
      <c r="T1691" s="219">
        <f>S1691*H1691</f>
        <v>0</v>
      </c>
      <c r="AR1691" s="25" t="s">
        <v>604</v>
      </c>
      <c r="AT1691" s="25" t="s">
        <v>1110</v>
      </c>
      <c r="AU1691" s="25" t="s">
        <v>93</v>
      </c>
      <c r="AY1691" s="25" t="s">
        <v>492</v>
      </c>
      <c r="BE1691" s="220">
        <f>IF(N1691="základní",J1691,0)</f>
        <v>0</v>
      </c>
      <c r="BF1691" s="220">
        <f>IF(N1691="snížená",J1691,0)</f>
        <v>0</v>
      </c>
      <c r="BG1691" s="220">
        <f>IF(N1691="zákl. přenesená",J1691,0)</f>
        <v>0</v>
      </c>
      <c r="BH1691" s="220">
        <f>IF(N1691="sníž. přenesená",J1691,0)</f>
        <v>0</v>
      </c>
      <c r="BI1691" s="220">
        <f>IF(N1691="nulová",J1691,0)</f>
        <v>0</v>
      </c>
      <c r="BJ1691" s="25" t="s">
        <v>80</v>
      </c>
      <c r="BK1691" s="220">
        <f>ROUND(I1691*H1691,2)</f>
        <v>0</v>
      </c>
      <c r="BL1691" s="25" t="s">
        <v>502</v>
      </c>
      <c r="BM1691" s="25" t="s">
        <v>2362</v>
      </c>
    </row>
    <row r="1692" spans="2:65" s="1" customFormat="1" ht="36">
      <c r="B1692" s="42"/>
      <c r="C1692" s="64"/>
      <c r="D1692" s="227" t="s">
        <v>506</v>
      </c>
      <c r="E1692" s="64"/>
      <c r="F1692" s="274" t="s">
        <v>2341</v>
      </c>
      <c r="G1692" s="64"/>
      <c r="H1692" s="64"/>
      <c r="I1692" s="177"/>
      <c r="J1692" s="64"/>
      <c r="K1692" s="64"/>
      <c r="L1692" s="62"/>
      <c r="M1692" s="223"/>
      <c r="N1692" s="43"/>
      <c r="O1692" s="43"/>
      <c r="P1692" s="43"/>
      <c r="Q1692" s="43"/>
      <c r="R1692" s="43"/>
      <c r="S1692" s="43"/>
      <c r="T1692" s="79"/>
      <c r="AT1692" s="25" t="s">
        <v>506</v>
      </c>
      <c r="AU1692" s="25" t="s">
        <v>93</v>
      </c>
    </row>
    <row r="1693" spans="2:65" s="1" customFormat="1" ht="38.25" customHeight="1">
      <c r="B1693" s="42"/>
      <c r="C1693" s="278" t="s">
        <v>2363</v>
      </c>
      <c r="D1693" s="278" t="s">
        <v>1110</v>
      </c>
      <c r="E1693" s="279" t="s">
        <v>2364</v>
      </c>
      <c r="F1693" s="280" t="s">
        <v>2341</v>
      </c>
      <c r="G1693" s="281" t="s">
        <v>1025</v>
      </c>
      <c r="H1693" s="282">
        <v>1</v>
      </c>
      <c r="I1693" s="283"/>
      <c r="J1693" s="284">
        <f>ROUND(I1693*H1693,2)</f>
        <v>0</v>
      </c>
      <c r="K1693" s="280" t="s">
        <v>23</v>
      </c>
      <c r="L1693" s="285"/>
      <c r="M1693" s="286" t="s">
        <v>23</v>
      </c>
      <c r="N1693" s="287" t="s">
        <v>44</v>
      </c>
      <c r="O1693" s="43"/>
      <c r="P1693" s="218">
        <f>O1693*H1693</f>
        <v>0</v>
      </c>
      <c r="Q1693" s="218">
        <v>0</v>
      </c>
      <c r="R1693" s="218">
        <f>Q1693*H1693</f>
        <v>0</v>
      </c>
      <c r="S1693" s="218">
        <v>0</v>
      </c>
      <c r="T1693" s="219">
        <f>S1693*H1693</f>
        <v>0</v>
      </c>
      <c r="AR1693" s="25" t="s">
        <v>604</v>
      </c>
      <c r="AT1693" s="25" t="s">
        <v>1110</v>
      </c>
      <c r="AU1693" s="25" t="s">
        <v>93</v>
      </c>
      <c r="AY1693" s="25" t="s">
        <v>492</v>
      </c>
      <c r="BE1693" s="220">
        <f>IF(N1693="základní",J1693,0)</f>
        <v>0</v>
      </c>
      <c r="BF1693" s="220">
        <f>IF(N1693="snížená",J1693,0)</f>
        <v>0</v>
      </c>
      <c r="BG1693" s="220">
        <f>IF(N1693="zákl. přenesená",J1693,0)</f>
        <v>0</v>
      </c>
      <c r="BH1693" s="220">
        <f>IF(N1693="sníž. přenesená",J1693,0)</f>
        <v>0</v>
      </c>
      <c r="BI1693" s="220">
        <f>IF(N1693="nulová",J1693,0)</f>
        <v>0</v>
      </c>
      <c r="BJ1693" s="25" t="s">
        <v>80</v>
      </c>
      <c r="BK1693" s="220">
        <f>ROUND(I1693*H1693,2)</f>
        <v>0</v>
      </c>
      <c r="BL1693" s="25" t="s">
        <v>502</v>
      </c>
      <c r="BM1693" s="25" t="s">
        <v>2365</v>
      </c>
    </row>
    <row r="1694" spans="2:65" s="1" customFormat="1" ht="36">
      <c r="B1694" s="42"/>
      <c r="C1694" s="64"/>
      <c r="D1694" s="227" t="s">
        <v>506</v>
      </c>
      <c r="E1694" s="64"/>
      <c r="F1694" s="274" t="s">
        <v>2341</v>
      </c>
      <c r="G1694" s="64"/>
      <c r="H1694" s="64"/>
      <c r="I1694" s="177"/>
      <c r="J1694" s="64"/>
      <c r="K1694" s="64"/>
      <c r="L1694" s="62"/>
      <c r="M1694" s="223"/>
      <c r="N1694" s="43"/>
      <c r="O1694" s="43"/>
      <c r="P1694" s="43"/>
      <c r="Q1694" s="43"/>
      <c r="R1694" s="43"/>
      <c r="S1694" s="43"/>
      <c r="T1694" s="79"/>
      <c r="AT1694" s="25" t="s">
        <v>506</v>
      </c>
      <c r="AU1694" s="25" t="s">
        <v>93</v>
      </c>
    </row>
    <row r="1695" spans="2:65" s="1" customFormat="1" ht="38.25" customHeight="1">
      <c r="B1695" s="42"/>
      <c r="C1695" s="278" t="s">
        <v>2366</v>
      </c>
      <c r="D1695" s="278" t="s">
        <v>1110</v>
      </c>
      <c r="E1695" s="279" t="s">
        <v>2367</v>
      </c>
      <c r="F1695" s="280" t="s">
        <v>2341</v>
      </c>
      <c r="G1695" s="281" t="s">
        <v>1025</v>
      </c>
      <c r="H1695" s="282">
        <v>2</v>
      </c>
      <c r="I1695" s="283"/>
      <c r="J1695" s="284">
        <f>ROUND(I1695*H1695,2)</f>
        <v>0</v>
      </c>
      <c r="K1695" s="280" t="s">
        <v>23</v>
      </c>
      <c r="L1695" s="285"/>
      <c r="M1695" s="286" t="s">
        <v>23</v>
      </c>
      <c r="N1695" s="287" t="s">
        <v>44</v>
      </c>
      <c r="O1695" s="43"/>
      <c r="P1695" s="218">
        <f>O1695*H1695</f>
        <v>0</v>
      </c>
      <c r="Q1695" s="218">
        <v>0</v>
      </c>
      <c r="R1695" s="218">
        <f>Q1695*H1695</f>
        <v>0</v>
      </c>
      <c r="S1695" s="218">
        <v>0</v>
      </c>
      <c r="T1695" s="219">
        <f>S1695*H1695</f>
        <v>0</v>
      </c>
      <c r="AR1695" s="25" t="s">
        <v>604</v>
      </c>
      <c r="AT1695" s="25" t="s">
        <v>1110</v>
      </c>
      <c r="AU1695" s="25" t="s">
        <v>93</v>
      </c>
      <c r="AY1695" s="25" t="s">
        <v>492</v>
      </c>
      <c r="BE1695" s="220">
        <f>IF(N1695="základní",J1695,0)</f>
        <v>0</v>
      </c>
      <c r="BF1695" s="220">
        <f>IF(N1695="snížená",J1695,0)</f>
        <v>0</v>
      </c>
      <c r="BG1695" s="220">
        <f>IF(N1695="zákl. přenesená",J1695,0)</f>
        <v>0</v>
      </c>
      <c r="BH1695" s="220">
        <f>IF(N1695="sníž. přenesená",J1695,0)</f>
        <v>0</v>
      </c>
      <c r="BI1695" s="220">
        <f>IF(N1695="nulová",J1695,0)</f>
        <v>0</v>
      </c>
      <c r="BJ1695" s="25" t="s">
        <v>80</v>
      </c>
      <c r="BK1695" s="220">
        <f>ROUND(I1695*H1695,2)</f>
        <v>0</v>
      </c>
      <c r="BL1695" s="25" t="s">
        <v>502</v>
      </c>
      <c r="BM1695" s="25" t="s">
        <v>2368</v>
      </c>
    </row>
    <row r="1696" spans="2:65" s="1" customFormat="1" ht="36">
      <c r="B1696" s="42"/>
      <c r="C1696" s="64"/>
      <c r="D1696" s="227" t="s">
        <v>506</v>
      </c>
      <c r="E1696" s="64"/>
      <c r="F1696" s="274" t="s">
        <v>2341</v>
      </c>
      <c r="G1696" s="64"/>
      <c r="H1696" s="64"/>
      <c r="I1696" s="177"/>
      <c r="J1696" s="64"/>
      <c r="K1696" s="64"/>
      <c r="L1696" s="62"/>
      <c r="M1696" s="223"/>
      <c r="N1696" s="43"/>
      <c r="O1696" s="43"/>
      <c r="P1696" s="43"/>
      <c r="Q1696" s="43"/>
      <c r="R1696" s="43"/>
      <c r="S1696" s="43"/>
      <c r="T1696" s="79"/>
      <c r="AT1696" s="25" t="s">
        <v>506</v>
      </c>
      <c r="AU1696" s="25" t="s">
        <v>93</v>
      </c>
    </row>
    <row r="1697" spans="2:65" s="1" customFormat="1" ht="38.25" customHeight="1">
      <c r="B1697" s="42"/>
      <c r="C1697" s="278" t="s">
        <v>2369</v>
      </c>
      <c r="D1697" s="278" t="s">
        <v>1110</v>
      </c>
      <c r="E1697" s="279" t="s">
        <v>2370</v>
      </c>
      <c r="F1697" s="280" t="s">
        <v>2341</v>
      </c>
      <c r="G1697" s="281" t="s">
        <v>1025</v>
      </c>
      <c r="H1697" s="282">
        <v>2</v>
      </c>
      <c r="I1697" s="283"/>
      <c r="J1697" s="284">
        <f>ROUND(I1697*H1697,2)</f>
        <v>0</v>
      </c>
      <c r="K1697" s="280" t="s">
        <v>23</v>
      </c>
      <c r="L1697" s="285"/>
      <c r="M1697" s="286" t="s">
        <v>23</v>
      </c>
      <c r="N1697" s="287" t="s">
        <v>44</v>
      </c>
      <c r="O1697" s="43"/>
      <c r="P1697" s="218">
        <f>O1697*H1697</f>
        <v>0</v>
      </c>
      <c r="Q1697" s="218">
        <v>0</v>
      </c>
      <c r="R1697" s="218">
        <f>Q1697*H1697</f>
        <v>0</v>
      </c>
      <c r="S1697" s="218">
        <v>0</v>
      </c>
      <c r="T1697" s="219">
        <f>S1697*H1697</f>
        <v>0</v>
      </c>
      <c r="AR1697" s="25" t="s">
        <v>604</v>
      </c>
      <c r="AT1697" s="25" t="s">
        <v>1110</v>
      </c>
      <c r="AU1697" s="25" t="s">
        <v>93</v>
      </c>
      <c r="AY1697" s="25" t="s">
        <v>492</v>
      </c>
      <c r="BE1697" s="220">
        <f>IF(N1697="základní",J1697,0)</f>
        <v>0</v>
      </c>
      <c r="BF1697" s="220">
        <f>IF(N1697="snížená",J1697,0)</f>
        <v>0</v>
      </c>
      <c r="BG1697" s="220">
        <f>IF(N1697="zákl. přenesená",J1697,0)</f>
        <v>0</v>
      </c>
      <c r="BH1697" s="220">
        <f>IF(N1697="sníž. přenesená",J1697,0)</f>
        <v>0</v>
      </c>
      <c r="BI1697" s="220">
        <f>IF(N1697="nulová",J1697,0)</f>
        <v>0</v>
      </c>
      <c r="BJ1697" s="25" t="s">
        <v>80</v>
      </c>
      <c r="BK1697" s="220">
        <f>ROUND(I1697*H1697,2)</f>
        <v>0</v>
      </c>
      <c r="BL1697" s="25" t="s">
        <v>502</v>
      </c>
      <c r="BM1697" s="25" t="s">
        <v>2371</v>
      </c>
    </row>
    <row r="1698" spans="2:65" s="1" customFormat="1" ht="36">
      <c r="B1698" s="42"/>
      <c r="C1698" s="64"/>
      <c r="D1698" s="227" t="s">
        <v>506</v>
      </c>
      <c r="E1698" s="64"/>
      <c r="F1698" s="274" t="s">
        <v>2341</v>
      </c>
      <c r="G1698" s="64"/>
      <c r="H1698" s="64"/>
      <c r="I1698" s="177"/>
      <c r="J1698" s="64"/>
      <c r="K1698" s="64"/>
      <c r="L1698" s="62"/>
      <c r="M1698" s="223"/>
      <c r="N1698" s="43"/>
      <c r="O1698" s="43"/>
      <c r="P1698" s="43"/>
      <c r="Q1698" s="43"/>
      <c r="R1698" s="43"/>
      <c r="S1698" s="43"/>
      <c r="T1698" s="79"/>
      <c r="AT1698" s="25" t="s">
        <v>506</v>
      </c>
      <c r="AU1698" s="25" t="s">
        <v>93</v>
      </c>
    </row>
    <row r="1699" spans="2:65" s="1" customFormat="1" ht="38.25" customHeight="1">
      <c r="B1699" s="42"/>
      <c r="C1699" s="278" t="s">
        <v>2372</v>
      </c>
      <c r="D1699" s="278" t="s">
        <v>1110</v>
      </c>
      <c r="E1699" s="279" t="s">
        <v>2373</v>
      </c>
      <c r="F1699" s="280" t="s">
        <v>2341</v>
      </c>
      <c r="G1699" s="281" t="s">
        <v>1025</v>
      </c>
      <c r="H1699" s="282">
        <v>6</v>
      </c>
      <c r="I1699" s="283"/>
      <c r="J1699" s="284">
        <f>ROUND(I1699*H1699,2)</f>
        <v>0</v>
      </c>
      <c r="K1699" s="280" t="s">
        <v>23</v>
      </c>
      <c r="L1699" s="285"/>
      <c r="M1699" s="286" t="s">
        <v>23</v>
      </c>
      <c r="N1699" s="287" t="s">
        <v>44</v>
      </c>
      <c r="O1699" s="43"/>
      <c r="P1699" s="218">
        <f>O1699*H1699</f>
        <v>0</v>
      </c>
      <c r="Q1699" s="218">
        <v>0</v>
      </c>
      <c r="R1699" s="218">
        <f>Q1699*H1699</f>
        <v>0</v>
      </c>
      <c r="S1699" s="218">
        <v>0</v>
      </c>
      <c r="T1699" s="219">
        <f>S1699*H1699</f>
        <v>0</v>
      </c>
      <c r="AR1699" s="25" t="s">
        <v>604</v>
      </c>
      <c r="AT1699" s="25" t="s">
        <v>1110</v>
      </c>
      <c r="AU1699" s="25" t="s">
        <v>93</v>
      </c>
      <c r="AY1699" s="25" t="s">
        <v>492</v>
      </c>
      <c r="BE1699" s="220">
        <f>IF(N1699="základní",J1699,0)</f>
        <v>0</v>
      </c>
      <c r="BF1699" s="220">
        <f>IF(N1699="snížená",J1699,0)</f>
        <v>0</v>
      </c>
      <c r="BG1699" s="220">
        <f>IF(N1699="zákl. přenesená",J1699,0)</f>
        <v>0</v>
      </c>
      <c r="BH1699" s="220">
        <f>IF(N1699="sníž. přenesená",J1699,0)</f>
        <v>0</v>
      </c>
      <c r="BI1699" s="220">
        <f>IF(N1699="nulová",J1699,0)</f>
        <v>0</v>
      </c>
      <c r="BJ1699" s="25" t="s">
        <v>80</v>
      </c>
      <c r="BK1699" s="220">
        <f>ROUND(I1699*H1699,2)</f>
        <v>0</v>
      </c>
      <c r="BL1699" s="25" t="s">
        <v>502</v>
      </c>
      <c r="BM1699" s="25" t="s">
        <v>2374</v>
      </c>
    </row>
    <row r="1700" spans="2:65" s="1" customFormat="1" ht="36">
      <c r="B1700" s="42"/>
      <c r="C1700" s="64"/>
      <c r="D1700" s="227" t="s">
        <v>506</v>
      </c>
      <c r="E1700" s="64"/>
      <c r="F1700" s="274" t="s">
        <v>2341</v>
      </c>
      <c r="G1700" s="64"/>
      <c r="H1700" s="64"/>
      <c r="I1700" s="177"/>
      <c r="J1700" s="64"/>
      <c r="K1700" s="64"/>
      <c r="L1700" s="62"/>
      <c r="M1700" s="223"/>
      <c r="N1700" s="43"/>
      <c r="O1700" s="43"/>
      <c r="P1700" s="43"/>
      <c r="Q1700" s="43"/>
      <c r="R1700" s="43"/>
      <c r="S1700" s="43"/>
      <c r="T1700" s="79"/>
      <c r="AT1700" s="25" t="s">
        <v>506</v>
      </c>
      <c r="AU1700" s="25" t="s">
        <v>93</v>
      </c>
    </row>
    <row r="1701" spans="2:65" s="1" customFormat="1" ht="38.25" customHeight="1">
      <c r="B1701" s="42"/>
      <c r="C1701" s="278" t="s">
        <v>2375</v>
      </c>
      <c r="D1701" s="278" t="s">
        <v>1110</v>
      </c>
      <c r="E1701" s="279" t="s">
        <v>2376</v>
      </c>
      <c r="F1701" s="280" t="s">
        <v>2341</v>
      </c>
      <c r="G1701" s="281" t="s">
        <v>1025</v>
      </c>
      <c r="H1701" s="282">
        <v>12</v>
      </c>
      <c r="I1701" s="283"/>
      <c r="J1701" s="284">
        <f>ROUND(I1701*H1701,2)</f>
        <v>0</v>
      </c>
      <c r="K1701" s="280" t="s">
        <v>23</v>
      </c>
      <c r="L1701" s="285"/>
      <c r="M1701" s="286" t="s">
        <v>23</v>
      </c>
      <c r="N1701" s="287" t="s">
        <v>44</v>
      </c>
      <c r="O1701" s="43"/>
      <c r="P1701" s="218">
        <f>O1701*H1701</f>
        <v>0</v>
      </c>
      <c r="Q1701" s="218">
        <v>0</v>
      </c>
      <c r="R1701" s="218">
        <f>Q1701*H1701</f>
        <v>0</v>
      </c>
      <c r="S1701" s="218">
        <v>0</v>
      </c>
      <c r="T1701" s="219">
        <f>S1701*H1701</f>
        <v>0</v>
      </c>
      <c r="AR1701" s="25" t="s">
        <v>604</v>
      </c>
      <c r="AT1701" s="25" t="s">
        <v>1110</v>
      </c>
      <c r="AU1701" s="25" t="s">
        <v>93</v>
      </c>
      <c r="AY1701" s="25" t="s">
        <v>492</v>
      </c>
      <c r="BE1701" s="220">
        <f>IF(N1701="základní",J1701,0)</f>
        <v>0</v>
      </c>
      <c r="BF1701" s="220">
        <f>IF(N1701="snížená",J1701,0)</f>
        <v>0</v>
      </c>
      <c r="BG1701" s="220">
        <f>IF(N1701="zákl. přenesená",J1701,0)</f>
        <v>0</v>
      </c>
      <c r="BH1701" s="220">
        <f>IF(N1701="sníž. přenesená",J1701,0)</f>
        <v>0</v>
      </c>
      <c r="BI1701" s="220">
        <f>IF(N1701="nulová",J1701,0)</f>
        <v>0</v>
      </c>
      <c r="BJ1701" s="25" t="s">
        <v>80</v>
      </c>
      <c r="BK1701" s="220">
        <f>ROUND(I1701*H1701,2)</f>
        <v>0</v>
      </c>
      <c r="BL1701" s="25" t="s">
        <v>502</v>
      </c>
      <c r="BM1701" s="25" t="s">
        <v>2377</v>
      </c>
    </row>
    <row r="1702" spans="2:65" s="1" customFormat="1" ht="36">
      <c r="B1702" s="42"/>
      <c r="C1702" s="64"/>
      <c r="D1702" s="227" t="s">
        <v>506</v>
      </c>
      <c r="E1702" s="64"/>
      <c r="F1702" s="274" t="s">
        <v>2341</v>
      </c>
      <c r="G1702" s="64"/>
      <c r="H1702" s="64"/>
      <c r="I1702" s="177"/>
      <c r="J1702" s="64"/>
      <c r="K1702" s="64"/>
      <c r="L1702" s="62"/>
      <c r="M1702" s="223"/>
      <c r="N1702" s="43"/>
      <c r="O1702" s="43"/>
      <c r="P1702" s="43"/>
      <c r="Q1702" s="43"/>
      <c r="R1702" s="43"/>
      <c r="S1702" s="43"/>
      <c r="T1702" s="79"/>
      <c r="AT1702" s="25" t="s">
        <v>506</v>
      </c>
      <c r="AU1702" s="25" t="s">
        <v>93</v>
      </c>
    </row>
    <row r="1703" spans="2:65" s="1" customFormat="1" ht="38.25" customHeight="1">
      <c r="B1703" s="42"/>
      <c r="C1703" s="278" t="s">
        <v>2378</v>
      </c>
      <c r="D1703" s="278" t="s">
        <v>1110</v>
      </c>
      <c r="E1703" s="279" t="s">
        <v>2379</v>
      </c>
      <c r="F1703" s="280" t="s">
        <v>2341</v>
      </c>
      <c r="G1703" s="281" t="s">
        <v>1025</v>
      </c>
      <c r="H1703" s="282">
        <v>2</v>
      </c>
      <c r="I1703" s="283"/>
      <c r="J1703" s="284">
        <f>ROUND(I1703*H1703,2)</f>
        <v>0</v>
      </c>
      <c r="K1703" s="280" t="s">
        <v>23</v>
      </c>
      <c r="L1703" s="285"/>
      <c r="M1703" s="286" t="s">
        <v>23</v>
      </c>
      <c r="N1703" s="287" t="s">
        <v>44</v>
      </c>
      <c r="O1703" s="43"/>
      <c r="P1703" s="218">
        <f>O1703*H1703</f>
        <v>0</v>
      </c>
      <c r="Q1703" s="218">
        <v>0</v>
      </c>
      <c r="R1703" s="218">
        <f>Q1703*H1703</f>
        <v>0</v>
      </c>
      <c r="S1703" s="218">
        <v>0</v>
      </c>
      <c r="T1703" s="219">
        <f>S1703*H1703</f>
        <v>0</v>
      </c>
      <c r="AR1703" s="25" t="s">
        <v>604</v>
      </c>
      <c r="AT1703" s="25" t="s">
        <v>1110</v>
      </c>
      <c r="AU1703" s="25" t="s">
        <v>93</v>
      </c>
      <c r="AY1703" s="25" t="s">
        <v>492</v>
      </c>
      <c r="BE1703" s="220">
        <f>IF(N1703="základní",J1703,0)</f>
        <v>0</v>
      </c>
      <c r="BF1703" s="220">
        <f>IF(N1703="snížená",J1703,0)</f>
        <v>0</v>
      </c>
      <c r="BG1703" s="220">
        <f>IF(N1703="zákl. přenesená",J1703,0)</f>
        <v>0</v>
      </c>
      <c r="BH1703" s="220">
        <f>IF(N1703="sníž. přenesená",J1703,0)</f>
        <v>0</v>
      </c>
      <c r="BI1703" s="220">
        <f>IF(N1703="nulová",J1703,0)</f>
        <v>0</v>
      </c>
      <c r="BJ1703" s="25" t="s">
        <v>80</v>
      </c>
      <c r="BK1703" s="220">
        <f>ROUND(I1703*H1703,2)</f>
        <v>0</v>
      </c>
      <c r="BL1703" s="25" t="s">
        <v>502</v>
      </c>
      <c r="BM1703" s="25" t="s">
        <v>2380</v>
      </c>
    </row>
    <row r="1704" spans="2:65" s="1" customFormat="1" ht="36">
      <c r="B1704" s="42"/>
      <c r="C1704" s="64"/>
      <c r="D1704" s="227" t="s">
        <v>506</v>
      </c>
      <c r="E1704" s="64"/>
      <c r="F1704" s="274" t="s">
        <v>2341</v>
      </c>
      <c r="G1704" s="64"/>
      <c r="H1704" s="64"/>
      <c r="I1704" s="177"/>
      <c r="J1704" s="64"/>
      <c r="K1704" s="64"/>
      <c r="L1704" s="62"/>
      <c r="M1704" s="223"/>
      <c r="N1704" s="43"/>
      <c r="O1704" s="43"/>
      <c r="P1704" s="43"/>
      <c r="Q1704" s="43"/>
      <c r="R1704" s="43"/>
      <c r="S1704" s="43"/>
      <c r="T1704" s="79"/>
      <c r="AT1704" s="25" t="s">
        <v>506</v>
      </c>
      <c r="AU1704" s="25" t="s">
        <v>93</v>
      </c>
    </row>
    <row r="1705" spans="2:65" s="1" customFormat="1" ht="38.25" customHeight="1">
      <c r="B1705" s="42"/>
      <c r="C1705" s="278" t="s">
        <v>2381</v>
      </c>
      <c r="D1705" s="278" t="s">
        <v>1110</v>
      </c>
      <c r="E1705" s="279" t="s">
        <v>2382</v>
      </c>
      <c r="F1705" s="280" t="s">
        <v>2348</v>
      </c>
      <c r="G1705" s="281" t="s">
        <v>1025</v>
      </c>
      <c r="H1705" s="282">
        <v>2</v>
      </c>
      <c r="I1705" s="283"/>
      <c r="J1705" s="284">
        <f>ROUND(I1705*H1705,2)</f>
        <v>0</v>
      </c>
      <c r="K1705" s="280" t="s">
        <v>23</v>
      </c>
      <c r="L1705" s="285"/>
      <c r="M1705" s="286" t="s">
        <v>23</v>
      </c>
      <c r="N1705" s="287" t="s">
        <v>44</v>
      </c>
      <c r="O1705" s="43"/>
      <c r="P1705" s="218">
        <f>O1705*H1705</f>
        <v>0</v>
      </c>
      <c r="Q1705" s="218">
        <v>0</v>
      </c>
      <c r="R1705" s="218">
        <f>Q1705*H1705</f>
        <v>0</v>
      </c>
      <c r="S1705" s="218">
        <v>0</v>
      </c>
      <c r="T1705" s="219">
        <f>S1705*H1705</f>
        <v>0</v>
      </c>
      <c r="AR1705" s="25" t="s">
        <v>604</v>
      </c>
      <c r="AT1705" s="25" t="s">
        <v>1110</v>
      </c>
      <c r="AU1705" s="25" t="s">
        <v>93</v>
      </c>
      <c r="AY1705" s="25" t="s">
        <v>492</v>
      </c>
      <c r="BE1705" s="220">
        <f>IF(N1705="základní",J1705,0)</f>
        <v>0</v>
      </c>
      <c r="BF1705" s="220">
        <f>IF(N1705="snížená",J1705,0)</f>
        <v>0</v>
      </c>
      <c r="BG1705" s="220">
        <f>IF(N1705="zákl. přenesená",J1705,0)</f>
        <v>0</v>
      </c>
      <c r="BH1705" s="220">
        <f>IF(N1705="sníž. přenesená",J1705,0)</f>
        <v>0</v>
      </c>
      <c r="BI1705" s="220">
        <f>IF(N1705="nulová",J1705,0)</f>
        <v>0</v>
      </c>
      <c r="BJ1705" s="25" t="s">
        <v>80</v>
      </c>
      <c r="BK1705" s="220">
        <f>ROUND(I1705*H1705,2)</f>
        <v>0</v>
      </c>
      <c r="BL1705" s="25" t="s">
        <v>502</v>
      </c>
      <c r="BM1705" s="25" t="s">
        <v>2383</v>
      </c>
    </row>
    <row r="1706" spans="2:65" s="1" customFormat="1" ht="36">
      <c r="B1706" s="42"/>
      <c r="C1706" s="64"/>
      <c r="D1706" s="227" t="s">
        <v>506</v>
      </c>
      <c r="E1706" s="64"/>
      <c r="F1706" s="274" t="s">
        <v>2348</v>
      </c>
      <c r="G1706" s="64"/>
      <c r="H1706" s="64"/>
      <c r="I1706" s="177"/>
      <c r="J1706" s="64"/>
      <c r="K1706" s="64"/>
      <c r="L1706" s="62"/>
      <c r="M1706" s="223"/>
      <c r="N1706" s="43"/>
      <c r="O1706" s="43"/>
      <c r="P1706" s="43"/>
      <c r="Q1706" s="43"/>
      <c r="R1706" s="43"/>
      <c r="S1706" s="43"/>
      <c r="T1706" s="79"/>
      <c r="AT1706" s="25" t="s">
        <v>506</v>
      </c>
      <c r="AU1706" s="25" t="s">
        <v>93</v>
      </c>
    </row>
    <row r="1707" spans="2:65" s="1" customFormat="1" ht="38.25" customHeight="1">
      <c r="B1707" s="42"/>
      <c r="C1707" s="278" t="s">
        <v>2384</v>
      </c>
      <c r="D1707" s="278" t="s">
        <v>1110</v>
      </c>
      <c r="E1707" s="279" t="s">
        <v>2385</v>
      </c>
      <c r="F1707" s="280" t="s">
        <v>2348</v>
      </c>
      <c r="G1707" s="281" t="s">
        <v>1025</v>
      </c>
      <c r="H1707" s="282">
        <v>1</v>
      </c>
      <c r="I1707" s="283"/>
      <c r="J1707" s="284">
        <f>ROUND(I1707*H1707,2)</f>
        <v>0</v>
      </c>
      <c r="K1707" s="280" t="s">
        <v>23</v>
      </c>
      <c r="L1707" s="285"/>
      <c r="M1707" s="286" t="s">
        <v>23</v>
      </c>
      <c r="N1707" s="287" t="s">
        <v>44</v>
      </c>
      <c r="O1707" s="43"/>
      <c r="P1707" s="218">
        <f>O1707*H1707</f>
        <v>0</v>
      </c>
      <c r="Q1707" s="218">
        <v>0</v>
      </c>
      <c r="R1707" s="218">
        <f>Q1707*H1707</f>
        <v>0</v>
      </c>
      <c r="S1707" s="218">
        <v>0</v>
      </c>
      <c r="T1707" s="219">
        <f>S1707*H1707</f>
        <v>0</v>
      </c>
      <c r="AR1707" s="25" t="s">
        <v>604</v>
      </c>
      <c r="AT1707" s="25" t="s">
        <v>1110</v>
      </c>
      <c r="AU1707" s="25" t="s">
        <v>93</v>
      </c>
      <c r="AY1707" s="25" t="s">
        <v>492</v>
      </c>
      <c r="BE1707" s="220">
        <f>IF(N1707="základní",J1707,0)</f>
        <v>0</v>
      </c>
      <c r="BF1707" s="220">
        <f>IF(N1707="snížená",J1707,0)</f>
        <v>0</v>
      </c>
      <c r="BG1707" s="220">
        <f>IF(N1707="zákl. přenesená",J1707,0)</f>
        <v>0</v>
      </c>
      <c r="BH1707" s="220">
        <f>IF(N1707="sníž. přenesená",J1707,0)</f>
        <v>0</v>
      </c>
      <c r="BI1707" s="220">
        <f>IF(N1707="nulová",J1707,0)</f>
        <v>0</v>
      </c>
      <c r="BJ1707" s="25" t="s">
        <v>80</v>
      </c>
      <c r="BK1707" s="220">
        <f>ROUND(I1707*H1707,2)</f>
        <v>0</v>
      </c>
      <c r="BL1707" s="25" t="s">
        <v>502</v>
      </c>
      <c r="BM1707" s="25" t="s">
        <v>2386</v>
      </c>
    </row>
    <row r="1708" spans="2:65" s="1" customFormat="1" ht="36">
      <c r="B1708" s="42"/>
      <c r="C1708" s="64"/>
      <c r="D1708" s="227" t="s">
        <v>506</v>
      </c>
      <c r="E1708" s="64"/>
      <c r="F1708" s="274" t="s">
        <v>2348</v>
      </c>
      <c r="G1708" s="64"/>
      <c r="H1708" s="64"/>
      <c r="I1708" s="177"/>
      <c r="J1708" s="64"/>
      <c r="K1708" s="64"/>
      <c r="L1708" s="62"/>
      <c r="M1708" s="223"/>
      <c r="N1708" s="43"/>
      <c r="O1708" s="43"/>
      <c r="P1708" s="43"/>
      <c r="Q1708" s="43"/>
      <c r="R1708" s="43"/>
      <c r="S1708" s="43"/>
      <c r="T1708" s="79"/>
      <c r="AT1708" s="25" t="s">
        <v>506</v>
      </c>
      <c r="AU1708" s="25" t="s">
        <v>93</v>
      </c>
    </row>
    <row r="1709" spans="2:65" s="1" customFormat="1" ht="38.25" customHeight="1">
      <c r="B1709" s="42"/>
      <c r="C1709" s="278" t="s">
        <v>2387</v>
      </c>
      <c r="D1709" s="278" t="s">
        <v>1110</v>
      </c>
      <c r="E1709" s="279" t="s">
        <v>2388</v>
      </c>
      <c r="F1709" s="280" t="s">
        <v>2348</v>
      </c>
      <c r="G1709" s="281" t="s">
        <v>1025</v>
      </c>
      <c r="H1709" s="282">
        <v>2</v>
      </c>
      <c r="I1709" s="283"/>
      <c r="J1709" s="284">
        <f>ROUND(I1709*H1709,2)</f>
        <v>0</v>
      </c>
      <c r="K1709" s="280" t="s">
        <v>23</v>
      </c>
      <c r="L1709" s="285"/>
      <c r="M1709" s="286" t="s">
        <v>23</v>
      </c>
      <c r="N1709" s="287" t="s">
        <v>44</v>
      </c>
      <c r="O1709" s="43"/>
      <c r="P1709" s="218">
        <f>O1709*H1709</f>
        <v>0</v>
      </c>
      <c r="Q1709" s="218">
        <v>0</v>
      </c>
      <c r="R1709" s="218">
        <f>Q1709*H1709</f>
        <v>0</v>
      </c>
      <c r="S1709" s="218">
        <v>0</v>
      </c>
      <c r="T1709" s="219">
        <f>S1709*H1709</f>
        <v>0</v>
      </c>
      <c r="AR1709" s="25" t="s">
        <v>604</v>
      </c>
      <c r="AT1709" s="25" t="s">
        <v>1110</v>
      </c>
      <c r="AU1709" s="25" t="s">
        <v>93</v>
      </c>
      <c r="AY1709" s="25" t="s">
        <v>492</v>
      </c>
      <c r="BE1709" s="220">
        <f>IF(N1709="základní",J1709,0)</f>
        <v>0</v>
      </c>
      <c r="BF1709" s="220">
        <f>IF(N1709="snížená",J1709,0)</f>
        <v>0</v>
      </c>
      <c r="BG1709" s="220">
        <f>IF(N1709="zákl. přenesená",J1709,0)</f>
        <v>0</v>
      </c>
      <c r="BH1709" s="220">
        <f>IF(N1709="sníž. přenesená",J1709,0)</f>
        <v>0</v>
      </c>
      <c r="BI1709" s="220">
        <f>IF(N1709="nulová",J1709,0)</f>
        <v>0</v>
      </c>
      <c r="BJ1709" s="25" t="s">
        <v>80</v>
      </c>
      <c r="BK1709" s="220">
        <f>ROUND(I1709*H1709,2)</f>
        <v>0</v>
      </c>
      <c r="BL1709" s="25" t="s">
        <v>502</v>
      </c>
      <c r="BM1709" s="25" t="s">
        <v>2389</v>
      </c>
    </row>
    <row r="1710" spans="2:65" s="1" customFormat="1" ht="36">
      <c r="B1710" s="42"/>
      <c r="C1710" s="64"/>
      <c r="D1710" s="227" t="s">
        <v>506</v>
      </c>
      <c r="E1710" s="64"/>
      <c r="F1710" s="274" t="s">
        <v>2348</v>
      </c>
      <c r="G1710" s="64"/>
      <c r="H1710" s="64"/>
      <c r="I1710" s="177"/>
      <c r="J1710" s="64"/>
      <c r="K1710" s="64"/>
      <c r="L1710" s="62"/>
      <c r="M1710" s="223"/>
      <c r="N1710" s="43"/>
      <c r="O1710" s="43"/>
      <c r="P1710" s="43"/>
      <c r="Q1710" s="43"/>
      <c r="R1710" s="43"/>
      <c r="S1710" s="43"/>
      <c r="T1710" s="79"/>
      <c r="AT1710" s="25" t="s">
        <v>506</v>
      </c>
      <c r="AU1710" s="25" t="s">
        <v>93</v>
      </c>
    </row>
    <row r="1711" spans="2:65" s="1" customFormat="1" ht="38.25" customHeight="1">
      <c r="B1711" s="42"/>
      <c r="C1711" s="278" t="s">
        <v>2390</v>
      </c>
      <c r="D1711" s="278" t="s">
        <v>1110</v>
      </c>
      <c r="E1711" s="279" t="s">
        <v>2391</v>
      </c>
      <c r="F1711" s="280" t="s">
        <v>2355</v>
      </c>
      <c r="G1711" s="281" t="s">
        <v>1025</v>
      </c>
      <c r="H1711" s="282">
        <v>1</v>
      </c>
      <c r="I1711" s="283"/>
      <c r="J1711" s="284">
        <f>ROUND(I1711*H1711,2)</f>
        <v>0</v>
      </c>
      <c r="K1711" s="280" t="s">
        <v>23</v>
      </c>
      <c r="L1711" s="285"/>
      <c r="M1711" s="286" t="s">
        <v>23</v>
      </c>
      <c r="N1711" s="287" t="s">
        <v>44</v>
      </c>
      <c r="O1711" s="43"/>
      <c r="P1711" s="218">
        <f>O1711*H1711</f>
        <v>0</v>
      </c>
      <c r="Q1711" s="218">
        <v>0</v>
      </c>
      <c r="R1711" s="218">
        <f>Q1711*H1711</f>
        <v>0</v>
      </c>
      <c r="S1711" s="218">
        <v>0</v>
      </c>
      <c r="T1711" s="219">
        <f>S1711*H1711</f>
        <v>0</v>
      </c>
      <c r="AR1711" s="25" t="s">
        <v>604</v>
      </c>
      <c r="AT1711" s="25" t="s">
        <v>1110</v>
      </c>
      <c r="AU1711" s="25" t="s">
        <v>93</v>
      </c>
      <c r="AY1711" s="25" t="s">
        <v>492</v>
      </c>
      <c r="BE1711" s="220">
        <f>IF(N1711="základní",J1711,0)</f>
        <v>0</v>
      </c>
      <c r="BF1711" s="220">
        <f>IF(N1711="snížená",J1711,0)</f>
        <v>0</v>
      </c>
      <c r="BG1711" s="220">
        <f>IF(N1711="zákl. přenesená",J1711,0)</f>
        <v>0</v>
      </c>
      <c r="BH1711" s="220">
        <f>IF(N1711="sníž. přenesená",J1711,0)</f>
        <v>0</v>
      </c>
      <c r="BI1711" s="220">
        <f>IF(N1711="nulová",J1711,0)</f>
        <v>0</v>
      </c>
      <c r="BJ1711" s="25" t="s">
        <v>80</v>
      </c>
      <c r="BK1711" s="220">
        <f>ROUND(I1711*H1711,2)</f>
        <v>0</v>
      </c>
      <c r="BL1711" s="25" t="s">
        <v>502</v>
      </c>
      <c r="BM1711" s="25" t="s">
        <v>2392</v>
      </c>
    </row>
    <row r="1712" spans="2:65" s="1" customFormat="1" ht="36">
      <c r="B1712" s="42"/>
      <c r="C1712" s="64"/>
      <c r="D1712" s="227" t="s">
        <v>506</v>
      </c>
      <c r="E1712" s="64"/>
      <c r="F1712" s="274" t="s">
        <v>2355</v>
      </c>
      <c r="G1712" s="64"/>
      <c r="H1712" s="64"/>
      <c r="I1712" s="177"/>
      <c r="J1712" s="64"/>
      <c r="K1712" s="64"/>
      <c r="L1712" s="62"/>
      <c r="M1712" s="223"/>
      <c r="N1712" s="43"/>
      <c r="O1712" s="43"/>
      <c r="P1712" s="43"/>
      <c r="Q1712" s="43"/>
      <c r="R1712" s="43"/>
      <c r="S1712" s="43"/>
      <c r="T1712" s="79"/>
      <c r="AT1712" s="25" t="s">
        <v>506</v>
      </c>
      <c r="AU1712" s="25" t="s">
        <v>93</v>
      </c>
    </row>
    <row r="1713" spans="2:65" s="1" customFormat="1" ht="16.5" customHeight="1">
      <c r="B1713" s="42"/>
      <c r="C1713" s="209" t="s">
        <v>2393</v>
      </c>
      <c r="D1713" s="209" t="s">
        <v>498</v>
      </c>
      <c r="E1713" s="210" t="s">
        <v>2394</v>
      </c>
      <c r="F1713" s="211" t="s">
        <v>2395</v>
      </c>
      <c r="G1713" s="212" t="s">
        <v>1025</v>
      </c>
      <c r="H1713" s="213">
        <v>36</v>
      </c>
      <c r="I1713" s="214"/>
      <c r="J1713" s="215">
        <f>ROUND(I1713*H1713,2)</f>
        <v>0</v>
      </c>
      <c r="K1713" s="211" t="s">
        <v>501</v>
      </c>
      <c r="L1713" s="62"/>
      <c r="M1713" s="216" t="s">
        <v>23</v>
      </c>
      <c r="N1713" s="217" t="s">
        <v>44</v>
      </c>
      <c r="O1713" s="43"/>
      <c r="P1713" s="218">
        <f>O1713*H1713</f>
        <v>0</v>
      </c>
      <c r="Q1713" s="218">
        <v>5.6070000000000002E-2</v>
      </c>
      <c r="R1713" s="218">
        <f>Q1713*H1713</f>
        <v>2.0185200000000001</v>
      </c>
      <c r="S1713" s="218">
        <v>0</v>
      </c>
      <c r="T1713" s="219">
        <f>S1713*H1713</f>
        <v>0</v>
      </c>
      <c r="AR1713" s="25" t="s">
        <v>502</v>
      </c>
      <c r="AT1713" s="25" t="s">
        <v>498</v>
      </c>
      <c r="AU1713" s="25" t="s">
        <v>93</v>
      </c>
      <c r="AY1713" s="25" t="s">
        <v>492</v>
      </c>
      <c r="BE1713" s="220">
        <f>IF(N1713="základní",J1713,0)</f>
        <v>0</v>
      </c>
      <c r="BF1713" s="220">
        <f>IF(N1713="snížená",J1713,0)</f>
        <v>0</v>
      </c>
      <c r="BG1713" s="220">
        <f>IF(N1713="zákl. přenesená",J1713,0)</f>
        <v>0</v>
      </c>
      <c r="BH1713" s="220">
        <f>IF(N1713="sníž. přenesená",J1713,0)</f>
        <v>0</v>
      </c>
      <c r="BI1713" s="220">
        <f>IF(N1713="nulová",J1713,0)</f>
        <v>0</v>
      </c>
      <c r="BJ1713" s="25" t="s">
        <v>80</v>
      </c>
      <c r="BK1713" s="220">
        <f>ROUND(I1713*H1713,2)</f>
        <v>0</v>
      </c>
      <c r="BL1713" s="25" t="s">
        <v>502</v>
      </c>
      <c r="BM1713" s="25" t="s">
        <v>2396</v>
      </c>
    </row>
    <row r="1714" spans="2:65" s="1" customFormat="1" ht="24">
      <c r="B1714" s="42"/>
      <c r="C1714" s="64"/>
      <c r="D1714" s="221" t="s">
        <v>506</v>
      </c>
      <c r="E1714" s="64"/>
      <c r="F1714" s="222" t="s">
        <v>2397</v>
      </c>
      <c r="G1714" s="64"/>
      <c r="H1714" s="64"/>
      <c r="I1714" s="177"/>
      <c r="J1714" s="64"/>
      <c r="K1714" s="64"/>
      <c r="L1714" s="62"/>
      <c r="M1714" s="223"/>
      <c r="N1714" s="43"/>
      <c r="O1714" s="43"/>
      <c r="P1714" s="43"/>
      <c r="Q1714" s="43"/>
      <c r="R1714" s="43"/>
      <c r="S1714" s="43"/>
      <c r="T1714" s="79"/>
      <c r="AT1714" s="25" t="s">
        <v>506</v>
      </c>
      <c r="AU1714" s="25" t="s">
        <v>93</v>
      </c>
    </row>
    <row r="1715" spans="2:65" s="1" customFormat="1" ht="120">
      <c r="B1715" s="42"/>
      <c r="C1715" s="64"/>
      <c r="D1715" s="221" t="s">
        <v>509</v>
      </c>
      <c r="E1715" s="64"/>
      <c r="F1715" s="224" t="s">
        <v>2279</v>
      </c>
      <c r="G1715" s="64"/>
      <c r="H1715" s="64"/>
      <c r="I1715" s="177"/>
      <c r="J1715" s="64"/>
      <c r="K1715" s="64"/>
      <c r="L1715" s="62"/>
      <c r="M1715" s="223"/>
      <c r="N1715" s="43"/>
      <c r="O1715" s="43"/>
      <c r="P1715" s="43"/>
      <c r="Q1715" s="43"/>
      <c r="R1715" s="43"/>
      <c r="S1715" s="43"/>
      <c r="T1715" s="79"/>
      <c r="AT1715" s="25" t="s">
        <v>509</v>
      </c>
      <c r="AU1715" s="25" t="s">
        <v>93</v>
      </c>
    </row>
    <row r="1716" spans="2:65" s="12" customFormat="1">
      <c r="B1716" s="225"/>
      <c r="C1716" s="226"/>
      <c r="D1716" s="227" t="s">
        <v>513</v>
      </c>
      <c r="E1716" s="228" t="s">
        <v>23</v>
      </c>
      <c r="F1716" s="229" t="s">
        <v>2398</v>
      </c>
      <c r="G1716" s="226"/>
      <c r="H1716" s="230">
        <v>36</v>
      </c>
      <c r="I1716" s="231"/>
      <c r="J1716" s="226"/>
      <c r="K1716" s="226"/>
      <c r="L1716" s="232"/>
      <c r="M1716" s="233"/>
      <c r="N1716" s="234"/>
      <c r="O1716" s="234"/>
      <c r="P1716" s="234"/>
      <c r="Q1716" s="234"/>
      <c r="R1716" s="234"/>
      <c r="S1716" s="234"/>
      <c r="T1716" s="235"/>
      <c r="AT1716" s="236" t="s">
        <v>513</v>
      </c>
      <c r="AU1716" s="236" t="s">
        <v>93</v>
      </c>
      <c r="AV1716" s="12" t="s">
        <v>82</v>
      </c>
      <c r="AW1716" s="12" t="s">
        <v>36</v>
      </c>
      <c r="AX1716" s="12" t="s">
        <v>80</v>
      </c>
      <c r="AY1716" s="236" t="s">
        <v>492</v>
      </c>
    </row>
    <row r="1717" spans="2:65" s="1" customFormat="1" ht="38.25" customHeight="1">
      <c r="B1717" s="42"/>
      <c r="C1717" s="278" t="s">
        <v>2399</v>
      </c>
      <c r="D1717" s="278" t="s">
        <v>1110</v>
      </c>
      <c r="E1717" s="279" t="s">
        <v>2400</v>
      </c>
      <c r="F1717" s="280" t="s">
        <v>2401</v>
      </c>
      <c r="G1717" s="281" t="s">
        <v>1025</v>
      </c>
      <c r="H1717" s="282">
        <v>26</v>
      </c>
      <c r="I1717" s="283"/>
      <c r="J1717" s="284">
        <f>ROUND(I1717*H1717,2)</f>
        <v>0</v>
      </c>
      <c r="K1717" s="280" t="s">
        <v>23</v>
      </c>
      <c r="L1717" s="285"/>
      <c r="M1717" s="286" t="s">
        <v>23</v>
      </c>
      <c r="N1717" s="287" t="s">
        <v>44</v>
      </c>
      <c r="O1717" s="43"/>
      <c r="P1717" s="218">
        <f>O1717*H1717</f>
        <v>0</v>
      </c>
      <c r="Q1717" s="218">
        <v>0</v>
      </c>
      <c r="R1717" s="218">
        <f>Q1717*H1717</f>
        <v>0</v>
      </c>
      <c r="S1717" s="218">
        <v>0</v>
      </c>
      <c r="T1717" s="219">
        <f>S1717*H1717</f>
        <v>0</v>
      </c>
      <c r="AR1717" s="25" t="s">
        <v>604</v>
      </c>
      <c r="AT1717" s="25" t="s">
        <v>1110</v>
      </c>
      <c r="AU1717" s="25" t="s">
        <v>93</v>
      </c>
      <c r="AY1717" s="25" t="s">
        <v>492</v>
      </c>
      <c r="BE1717" s="220">
        <f>IF(N1717="základní",J1717,0)</f>
        <v>0</v>
      </c>
      <c r="BF1717" s="220">
        <f>IF(N1717="snížená",J1717,0)</f>
        <v>0</v>
      </c>
      <c r="BG1717" s="220">
        <f>IF(N1717="zákl. přenesená",J1717,0)</f>
        <v>0</v>
      </c>
      <c r="BH1717" s="220">
        <f>IF(N1717="sníž. přenesená",J1717,0)</f>
        <v>0</v>
      </c>
      <c r="BI1717" s="220">
        <f>IF(N1717="nulová",J1717,0)</f>
        <v>0</v>
      </c>
      <c r="BJ1717" s="25" t="s">
        <v>80</v>
      </c>
      <c r="BK1717" s="220">
        <f>ROUND(I1717*H1717,2)</f>
        <v>0</v>
      </c>
      <c r="BL1717" s="25" t="s">
        <v>502</v>
      </c>
      <c r="BM1717" s="25" t="s">
        <v>2402</v>
      </c>
    </row>
    <row r="1718" spans="2:65" s="1" customFormat="1" ht="36">
      <c r="B1718" s="42"/>
      <c r="C1718" s="64"/>
      <c r="D1718" s="227" t="s">
        <v>506</v>
      </c>
      <c r="E1718" s="64"/>
      <c r="F1718" s="274" t="s">
        <v>2401</v>
      </c>
      <c r="G1718" s="64"/>
      <c r="H1718" s="64"/>
      <c r="I1718" s="177"/>
      <c r="J1718" s="64"/>
      <c r="K1718" s="64"/>
      <c r="L1718" s="62"/>
      <c r="M1718" s="223"/>
      <c r="N1718" s="43"/>
      <c r="O1718" s="43"/>
      <c r="P1718" s="43"/>
      <c r="Q1718" s="43"/>
      <c r="R1718" s="43"/>
      <c r="S1718" s="43"/>
      <c r="T1718" s="79"/>
      <c r="AT1718" s="25" t="s">
        <v>506</v>
      </c>
      <c r="AU1718" s="25" t="s">
        <v>93</v>
      </c>
    </row>
    <row r="1719" spans="2:65" s="1" customFormat="1" ht="38.25" customHeight="1">
      <c r="B1719" s="42"/>
      <c r="C1719" s="278" t="s">
        <v>2403</v>
      </c>
      <c r="D1719" s="278" t="s">
        <v>1110</v>
      </c>
      <c r="E1719" s="279" t="s">
        <v>2404</v>
      </c>
      <c r="F1719" s="280" t="s">
        <v>2401</v>
      </c>
      <c r="G1719" s="281" t="s">
        <v>1025</v>
      </c>
      <c r="H1719" s="282">
        <v>1</v>
      </c>
      <c r="I1719" s="283"/>
      <c r="J1719" s="284">
        <f>ROUND(I1719*H1719,2)</f>
        <v>0</v>
      </c>
      <c r="K1719" s="280" t="s">
        <v>23</v>
      </c>
      <c r="L1719" s="285"/>
      <c r="M1719" s="286" t="s">
        <v>23</v>
      </c>
      <c r="N1719" s="287" t="s">
        <v>44</v>
      </c>
      <c r="O1719" s="43"/>
      <c r="P1719" s="218">
        <f>O1719*H1719</f>
        <v>0</v>
      </c>
      <c r="Q1719" s="218">
        <v>0</v>
      </c>
      <c r="R1719" s="218">
        <f>Q1719*H1719</f>
        <v>0</v>
      </c>
      <c r="S1719" s="218">
        <v>0</v>
      </c>
      <c r="T1719" s="219">
        <f>S1719*H1719</f>
        <v>0</v>
      </c>
      <c r="AR1719" s="25" t="s">
        <v>604</v>
      </c>
      <c r="AT1719" s="25" t="s">
        <v>1110</v>
      </c>
      <c r="AU1719" s="25" t="s">
        <v>93</v>
      </c>
      <c r="AY1719" s="25" t="s">
        <v>492</v>
      </c>
      <c r="BE1719" s="220">
        <f>IF(N1719="základní",J1719,0)</f>
        <v>0</v>
      </c>
      <c r="BF1719" s="220">
        <f>IF(N1719="snížená",J1719,0)</f>
        <v>0</v>
      </c>
      <c r="BG1719" s="220">
        <f>IF(N1719="zákl. přenesená",J1719,0)</f>
        <v>0</v>
      </c>
      <c r="BH1719" s="220">
        <f>IF(N1719="sníž. přenesená",J1719,0)</f>
        <v>0</v>
      </c>
      <c r="BI1719" s="220">
        <f>IF(N1719="nulová",J1719,0)</f>
        <v>0</v>
      </c>
      <c r="BJ1719" s="25" t="s">
        <v>80</v>
      </c>
      <c r="BK1719" s="220">
        <f>ROUND(I1719*H1719,2)</f>
        <v>0</v>
      </c>
      <c r="BL1719" s="25" t="s">
        <v>502</v>
      </c>
      <c r="BM1719" s="25" t="s">
        <v>2405</v>
      </c>
    </row>
    <row r="1720" spans="2:65" s="1" customFormat="1" ht="36">
      <c r="B1720" s="42"/>
      <c r="C1720" s="64"/>
      <c r="D1720" s="227" t="s">
        <v>506</v>
      </c>
      <c r="E1720" s="64"/>
      <c r="F1720" s="274" t="s">
        <v>2401</v>
      </c>
      <c r="G1720" s="64"/>
      <c r="H1720" s="64"/>
      <c r="I1720" s="177"/>
      <c r="J1720" s="64"/>
      <c r="K1720" s="64"/>
      <c r="L1720" s="62"/>
      <c r="M1720" s="223"/>
      <c r="N1720" s="43"/>
      <c r="O1720" s="43"/>
      <c r="P1720" s="43"/>
      <c r="Q1720" s="43"/>
      <c r="R1720" s="43"/>
      <c r="S1720" s="43"/>
      <c r="T1720" s="79"/>
      <c r="AT1720" s="25" t="s">
        <v>506</v>
      </c>
      <c r="AU1720" s="25" t="s">
        <v>93</v>
      </c>
    </row>
    <row r="1721" spans="2:65" s="1" customFormat="1" ht="38.25" customHeight="1">
      <c r="B1721" s="42"/>
      <c r="C1721" s="278" t="s">
        <v>2406</v>
      </c>
      <c r="D1721" s="278" t="s">
        <v>1110</v>
      </c>
      <c r="E1721" s="279" t="s">
        <v>2407</v>
      </c>
      <c r="F1721" s="280" t="s">
        <v>2408</v>
      </c>
      <c r="G1721" s="281" t="s">
        <v>1025</v>
      </c>
      <c r="H1721" s="282">
        <v>3</v>
      </c>
      <c r="I1721" s="283"/>
      <c r="J1721" s="284">
        <f>ROUND(I1721*H1721,2)</f>
        <v>0</v>
      </c>
      <c r="K1721" s="280" t="s">
        <v>23</v>
      </c>
      <c r="L1721" s="285"/>
      <c r="M1721" s="286" t="s">
        <v>23</v>
      </c>
      <c r="N1721" s="287" t="s">
        <v>44</v>
      </c>
      <c r="O1721" s="43"/>
      <c r="P1721" s="218">
        <f>O1721*H1721</f>
        <v>0</v>
      </c>
      <c r="Q1721" s="218">
        <v>0</v>
      </c>
      <c r="R1721" s="218">
        <f>Q1721*H1721</f>
        <v>0</v>
      </c>
      <c r="S1721" s="218">
        <v>0</v>
      </c>
      <c r="T1721" s="219">
        <f>S1721*H1721</f>
        <v>0</v>
      </c>
      <c r="AR1721" s="25" t="s">
        <v>604</v>
      </c>
      <c r="AT1721" s="25" t="s">
        <v>1110</v>
      </c>
      <c r="AU1721" s="25" t="s">
        <v>93</v>
      </c>
      <c r="AY1721" s="25" t="s">
        <v>492</v>
      </c>
      <c r="BE1721" s="220">
        <f>IF(N1721="základní",J1721,0)</f>
        <v>0</v>
      </c>
      <c r="BF1721" s="220">
        <f>IF(N1721="snížená",J1721,0)</f>
        <v>0</v>
      </c>
      <c r="BG1721" s="220">
        <f>IF(N1721="zákl. přenesená",J1721,0)</f>
        <v>0</v>
      </c>
      <c r="BH1721" s="220">
        <f>IF(N1721="sníž. přenesená",J1721,0)</f>
        <v>0</v>
      </c>
      <c r="BI1721" s="220">
        <f>IF(N1721="nulová",J1721,0)</f>
        <v>0</v>
      </c>
      <c r="BJ1721" s="25" t="s">
        <v>80</v>
      </c>
      <c r="BK1721" s="220">
        <f>ROUND(I1721*H1721,2)</f>
        <v>0</v>
      </c>
      <c r="BL1721" s="25" t="s">
        <v>502</v>
      </c>
      <c r="BM1721" s="25" t="s">
        <v>2409</v>
      </c>
    </row>
    <row r="1722" spans="2:65" s="1" customFormat="1" ht="36">
      <c r="B1722" s="42"/>
      <c r="C1722" s="64"/>
      <c r="D1722" s="227" t="s">
        <v>506</v>
      </c>
      <c r="E1722" s="64"/>
      <c r="F1722" s="274" t="s">
        <v>2408</v>
      </c>
      <c r="G1722" s="64"/>
      <c r="H1722" s="64"/>
      <c r="I1722" s="177"/>
      <c r="J1722" s="64"/>
      <c r="K1722" s="64"/>
      <c r="L1722" s="62"/>
      <c r="M1722" s="223"/>
      <c r="N1722" s="43"/>
      <c r="O1722" s="43"/>
      <c r="P1722" s="43"/>
      <c r="Q1722" s="43"/>
      <c r="R1722" s="43"/>
      <c r="S1722" s="43"/>
      <c r="T1722" s="79"/>
      <c r="AT1722" s="25" t="s">
        <v>506</v>
      </c>
      <c r="AU1722" s="25" t="s">
        <v>93</v>
      </c>
    </row>
    <row r="1723" spans="2:65" s="1" customFormat="1" ht="38.25" customHeight="1">
      <c r="B1723" s="42"/>
      <c r="C1723" s="278" t="s">
        <v>2410</v>
      </c>
      <c r="D1723" s="278" t="s">
        <v>1110</v>
      </c>
      <c r="E1723" s="279" t="s">
        <v>2411</v>
      </c>
      <c r="F1723" s="280" t="s">
        <v>2401</v>
      </c>
      <c r="G1723" s="281" t="s">
        <v>1025</v>
      </c>
      <c r="H1723" s="282">
        <v>4</v>
      </c>
      <c r="I1723" s="283"/>
      <c r="J1723" s="284">
        <f>ROUND(I1723*H1723,2)</f>
        <v>0</v>
      </c>
      <c r="K1723" s="280" t="s">
        <v>23</v>
      </c>
      <c r="L1723" s="285"/>
      <c r="M1723" s="286" t="s">
        <v>23</v>
      </c>
      <c r="N1723" s="287" t="s">
        <v>44</v>
      </c>
      <c r="O1723" s="43"/>
      <c r="P1723" s="218">
        <f>O1723*H1723</f>
        <v>0</v>
      </c>
      <c r="Q1723" s="218">
        <v>0</v>
      </c>
      <c r="R1723" s="218">
        <f>Q1723*H1723</f>
        <v>0</v>
      </c>
      <c r="S1723" s="218">
        <v>0</v>
      </c>
      <c r="T1723" s="219">
        <f>S1723*H1723</f>
        <v>0</v>
      </c>
      <c r="AR1723" s="25" t="s">
        <v>604</v>
      </c>
      <c r="AT1723" s="25" t="s">
        <v>1110</v>
      </c>
      <c r="AU1723" s="25" t="s">
        <v>93</v>
      </c>
      <c r="AY1723" s="25" t="s">
        <v>492</v>
      </c>
      <c r="BE1723" s="220">
        <f>IF(N1723="základní",J1723,0)</f>
        <v>0</v>
      </c>
      <c r="BF1723" s="220">
        <f>IF(N1723="snížená",J1723,0)</f>
        <v>0</v>
      </c>
      <c r="BG1723" s="220">
        <f>IF(N1723="zákl. přenesená",J1723,0)</f>
        <v>0</v>
      </c>
      <c r="BH1723" s="220">
        <f>IF(N1723="sníž. přenesená",J1723,0)</f>
        <v>0</v>
      </c>
      <c r="BI1723" s="220">
        <f>IF(N1723="nulová",J1723,0)</f>
        <v>0</v>
      </c>
      <c r="BJ1723" s="25" t="s">
        <v>80</v>
      </c>
      <c r="BK1723" s="220">
        <f>ROUND(I1723*H1723,2)</f>
        <v>0</v>
      </c>
      <c r="BL1723" s="25" t="s">
        <v>502</v>
      </c>
      <c r="BM1723" s="25" t="s">
        <v>2412</v>
      </c>
    </row>
    <row r="1724" spans="2:65" s="1" customFormat="1" ht="36">
      <c r="B1724" s="42"/>
      <c r="C1724" s="64"/>
      <c r="D1724" s="227" t="s">
        <v>506</v>
      </c>
      <c r="E1724" s="64"/>
      <c r="F1724" s="274" t="s">
        <v>2401</v>
      </c>
      <c r="G1724" s="64"/>
      <c r="H1724" s="64"/>
      <c r="I1724" s="177"/>
      <c r="J1724" s="64"/>
      <c r="K1724" s="64"/>
      <c r="L1724" s="62"/>
      <c r="M1724" s="223"/>
      <c r="N1724" s="43"/>
      <c r="O1724" s="43"/>
      <c r="P1724" s="43"/>
      <c r="Q1724" s="43"/>
      <c r="R1724" s="43"/>
      <c r="S1724" s="43"/>
      <c r="T1724" s="79"/>
      <c r="AT1724" s="25" t="s">
        <v>506</v>
      </c>
      <c r="AU1724" s="25" t="s">
        <v>93</v>
      </c>
    </row>
    <row r="1725" spans="2:65" s="1" customFormat="1" ht="38.25" customHeight="1">
      <c r="B1725" s="42"/>
      <c r="C1725" s="278" t="s">
        <v>335</v>
      </c>
      <c r="D1725" s="278" t="s">
        <v>1110</v>
      </c>
      <c r="E1725" s="279" t="s">
        <v>2413</v>
      </c>
      <c r="F1725" s="280" t="s">
        <v>2401</v>
      </c>
      <c r="G1725" s="281" t="s">
        <v>1025</v>
      </c>
      <c r="H1725" s="282">
        <v>1</v>
      </c>
      <c r="I1725" s="283"/>
      <c r="J1725" s="284">
        <f>ROUND(I1725*H1725,2)</f>
        <v>0</v>
      </c>
      <c r="K1725" s="280" t="s">
        <v>23</v>
      </c>
      <c r="L1725" s="285"/>
      <c r="M1725" s="286" t="s">
        <v>23</v>
      </c>
      <c r="N1725" s="287" t="s">
        <v>44</v>
      </c>
      <c r="O1725" s="43"/>
      <c r="P1725" s="218">
        <f>O1725*H1725</f>
        <v>0</v>
      </c>
      <c r="Q1725" s="218">
        <v>0</v>
      </c>
      <c r="R1725" s="218">
        <f>Q1725*H1725</f>
        <v>0</v>
      </c>
      <c r="S1725" s="218">
        <v>0</v>
      </c>
      <c r="T1725" s="219">
        <f>S1725*H1725</f>
        <v>0</v>
      </c>
      <c r="AR1725" s="25" t="s">
        <v>604</v>
      </c>
      <c r="AT1725" s="25" t="s">
        <v>1110</v>
      </c>
      <c r="AU1725" s="25" t="s">
        <v>93</v>
      </c>
      <c r="AY1725" s="25" t="s">
        <v>492</v>
      </c>
      <c r="BE1725" s="220">
        <f>IF(N1725="základní",J1725,0)</f>
        <v>0</v>
      </c>
      <c r="BF1725" s="220">
        <f>IF(N1725="snížená",J1725,0)</f>
        <v>0</v>
      </c>
      <c r="BG1725" s="220">
        <f>IF(N1725="zákl. přenesená",J1725,0)</f>
        <v>0</v>
      </c>
      <c r="BH1725" s="220">
        <f>IF(N1725="sníž. přenesená",J1725,0)</f>
        <v>0</v>
      </c>
      <c r="BI1725" s="220">
        <f>IF(N1725="nulová",J1725,0)</f>
        <v>0</v>
      </c>
      <c r="BJ1725" s="25" t="s">
        <v>80</v>
      </c>
      <c r="BK1725" s="220">
        <f>ROUND(I1725*H1725,2)</f>
        <v>0</v>
      </c>
      <c r="BL1725" s="25" t="s">
        <v>502</v>
      </c>
      <c r="BM1725" s="25" t="s">
        <v>2414</v>
      </c>
    </row>
    <row r="1726" spans="2:65" s="1" customFormat="1" ht="36">
      <c r="B1726" s="42"/>
      <c r="C1726" s="64"/>
      <c r="D1726" s="227" t="s">
        <v>506</v>
      </c>
      <c r="E1726" s="64"/>
      <c r="F1726" s="274" t="s">
        <v>2401</v>
      </c>
      <c r="G1726" s="64"/>
      <c r="H1726" s="64"/>
      <c r="I1726" s="177"/>
      <c r="J1726" s="64"/>
      <c r="K1726" s="64"/>
      <c r="L1726" s="62"/>
      <c r="M1726" s="223"/>
      <c r="N1726" s="43"/>
      <c r="O1726" s="43"/>
      <c r="P1726" s="43"/>
      <c r="Q1726" s="43"/>
      <c r="R1726" s="43"/>
      <c r="S1726" s="43"/>
      <c r="T1726" s="79"/>
      <c r="AT1726" s="25" t="s">
        <v>506</v>
      </c>
      <c r="AU1726" s="25" t="s">
        <v>93</v>
      </c>
    </row>
    <row r="1727" spans="2:65" s="1" customFormat="1" ht="38.25" customHeight="1">
      <c r="B1727" s="42"/>
      <c r="C1727" s="278" t="s">
        <v>2415</v>
      </c>
      <c r="D1727" s="278" t="s">
        <v>1110</v>
      </c>
      <c r="E1727" s="279" t="s">
        <v>2416</v>
      </c>
      <c r="F1727" s="280" t="s">
        <v>2408</v>
      </c>
      <c r="G1727" s="281" t="s">
        <v>1025</v>
      </c>
      <c r="H1727" s="282">
        <v>1</v>
      </c>
      <c r="I1727" s="283"/>
      <c r="J1727" s="284">
        <f>ROUND(I1727*H1727,2)</f>
        <v>0</v>
      </c>
      <c r="K1727" s="280" t="s">
        <v>23</v>
      </c>
      <c r="L1727" s="285"/>
      <c r="M1727" s="286" t="s">
        <v>23</v>
      </c>
      <c r="N1727" s="287" t="s">
        <v>44</v>
      </c>
      <c r="O1727" s="43"/>
      <c r="P1727" s="218">
        <f>O1727*H1727</f>
        <v>0</v>
      </c>
      <c r="Q1727" s="218">
        <v>0</v>
      </c>
      <c r="R1727" s="218">
        <f>Q1727*H1727</f>
        <v>0</v>
      </c>
      <c r="S1727" s="218">
        <v>0</v>
      </c>
      <c r="T1727" s="219">
        <f>S1727*H1727</f>
        <v>0</v>
      </c>
      <c r="AR1727" s="25" t="s">
        <v>604</v>
      </c>
      <c r="AT1727" s="25" t="s">
        <v>1110</v>
      </c>
      <c r="AU1727" s="25" t="s">
        <v>93</v>
      </c>
      <c r="AY1727" s="25" t="s">
        <v>492</v>
      </c>
      <c r="BE1727" s="220">
        <f>IF(N1727="základní",J1727,0)</f>
        <v>0</v>
      </c>
      <c r="BF1727" s="220">
        <f>IF(N1727="snížená",J1727,0)</f>
        <v>0</v>
      </c>
      <c r="BG1727" s="220">
        <f>IF(N1727="zákl. přenesená",J1727,0)</f>
        <v>0</v>
      </c>
      <c r="BH1727" s="220">
        <f>IF(N1727="sníž. přenesená",J1727,0)</f>
        <v>0</v>
      </c>
      <c r="BI1727" s="220">
        <f>IF(N1727="nulová",J1727,0)</f>
        <v>0</v>
      </c>
      <c r="BJ1727" s="25" t="s">
        <v>80</v>
      </c>
      <c r="BK1727" s="220">
        <f>ROUND(I1727*H1727,2)</f>
        <v>0</v>
      </c>
      <c r="BL1727" s="25" t="s">
        <v>502</v>
      </c>
      <c r="BM1727" s="25" t="s">
        <v>2417</v>
      </c>
    </row>
    <row r="1728" spans="2:65" s="1" customFormat="1" ht="36">
      <c r="B1728" s="42"/>
      <c r="C1728" s="64"/>
      <c r="D1728" s="227" t="s">
        <v>506</v>
      </c>
      <c r="E1728" s="64"/>
      <c r="F1728" s="274" t="s">
        <v>2408</v>
      </c>
      <c r="G1728" s="64"/>
      <c r="H1728" s="64"/>
      <c r="I1728" s="177"/>
      <c r="J1728" s="64"/>
      <c r="K1728" s="64"/>
      <c r="L1728" s="62"/>
      <c r="M1728" s="223"/>
      <c r="N1728" s="43"/>
      <c r="O1728" s="43"/>
      <c r="P1728" s="43"/>
      <c r="Q1728" s="43"/>
      <c r="R1728" s="43"/>
      <c r="S1728" s="43"/>
      <c r="T1728" s="79"/>
      <c r="AT1728" s="25" t="s">
        <v>506</v>
      </c>
      <c r="AU1728" s="25" t="s">
        <v>93</v>
      </c>
    </row>
    <row r="1729" spans="2:65" s="1" customFormat="1" ht="25.5" customHeight="1">
      <c r="B1729" s="42"/>
      <c r="C1729" s="209" t="s">
        <v>2418</v>
      </c>
      <c r="D1729" s="209" t="s">
        <v>498</v>
      </c>
      <c r="E1729" s="210" t="s">
        <v>2419</v>
      </c>
      <c r="F1729" s="211" t="s">
        <v>2420</v>
      </c>
      <c r="G1729" s="212" t="s">
        <v>1025</v>
      </c>
      <c r="H1729" s="213">
        <v>14</v>
      </c>
      <c r="I1729" s="214"/>
      <c r="J1729" s="215">
        <f>ROUND(I1729*H1729,2)</f>
        <v>0</v>
      </c>
      <c r="K1729" s="211" t="s">
        <v>501</v>
      </c>
      <c r="L1729" s="62"/>
      <c r="M1729" s="216" t="s">
        <v>23</v>
      </c>
      <c r="N1729" s="217" t="s">
        <v>44</v>
      </c>
      <c r="O1729" s="43"/>
      <c r="P1729" s="218">
        <f>O1729*H1729</f>
        <v>0</v>
      </c>
      <c r="Q1729" s="218">
        <v>0.4090454</v>
      </c>
      <c r="R1729" s="218">
        <f>Q1729*H1729</f>
        <v>5.7266355999999998</v>
      </c>
      <c r="S1729" s="218">
        <v>0</v>
      </c>
      <c r="T1729" s="219">
        <f>S1729*H1729</f>
        <v>0</v>
      </c>
      <c r="AR1729" s="25" t="s">
        <v>502</v>
      </c>
      <c r="AT1729" s="25" t="s">
        <v>498</v>
      </c>
      <c r="AU1729" s="25" t="s">
        <v>93</v>
      </c>
      <c r="AY1729" s="25" t="s">
        <v>492</v>
      </c>
      <c r="BE1729" s="220">
        <f>IF(N1729="základní",J1729,0)</f>
        <v>0</v>
      </c>
      <c r="BF1729" s="220">
        <f>IF(N1729="snížená",J1729,0)</f>
        <v>0</v>
      </c>
      <c r="BG1729" s="220">
        <f>IF(N1729="zákl. přenesená",J1729,0)</f>
        <v>0</v>
      </c>
      <c r="BH1729" s="220">
        <f>IF(N1729="sníž. přenesená",J1729,0)</f>
        <v>0</v>
      </c>
      <c r="BI1729" s="220">
        <f>IF(N1729="nulová",J1729,0)</f>
        <v>0</v>
      </c>
      <c r="BJ1729" s="25" t="s">
        <v>80</v>
      </c>
      <c r="BK1729" s="220">
        <f>ROUND(I1729*H1729,2)</f>
        <v>0</v>
      </c>
      <c r="BL1729" s="25" t="s">
        <v>502</v>
      </c>
      <c r="BM1729" s="25" t="s">
        <v>2421</v>
      </c>
    </row>
    <row r="1730" spans="2:65" s="1" customFormat="1" ht="24">
      <c r="B1730" s="42"/>
      <c r="C1730" s="64"/>
      <c r="D1730" s="221" t="s">
        <v>506</v>
      </c>
      <c r="E1730" s="64"/>
      <c r="F1730" s="222" t="s">
        <v>2422</v>
      </c>
      <c r="G1730" s="64"/>
      <c r="H1730" s="64"/>
      <c r="I1730" s="177"/>
      <c r="J1730" s="64"/>
      <c r="K1730" s="64"/>
      <c r="L1730" s="62"/>
      <c r="M1730" s="223"/>
      <c r="N1730" s="43"/>
      <c r="O1730" s="43"/>
      <c r="P1730" s="43"/>
      <c r="Q1730" s="43"/>
      <c r="R1730" s="43"/>
      <c r="S1730" s="43"/>
      <c r="T1730" s="79"/>
      <c r="AT1730" s="25" t="s">
        <v>506</v>
      </c>
      <c r="AU1730" s="25" t="s">
        <v>93</v>
      </c>
    </row>
    <row r="1731" spans="2:65" s="1" customFormat="1" ht="96">
      <c r="B1731" s="42"/>
      <c r="C1731" s="64"/>
      <c r="D1731" s="221" t="s">
        <v>509</v>
      </c>
      <c r="E1731" s="64"/>
      <c r="F1731" s="224" t="s">
        <v>2423</v>
      </c>
      <c r="G1731" s="64"/>
      <c r="H1731" s="64"/>
      <c r="I1731" s="177"/>
      <c r="J1731" s="64"/>
      <c r="K1731" s="64"/>
      <c r="L1731" s="62"/>
      <c r="M1731" s="223"/>
      <c r="N1731" s="43"/>
      <c r="O1731" s="43"/>
      <c r="P1731" s="43"/>
      <c r="Q1731" s="43"/>
      <c r="R1731" s="43"/>
      <c r="S1731" s="43"/>
      <c r="T1731" s="79"/>
      <c r="AT1731" s="25" t="s">
        <v>509</v>
      </c>
      <c r="AU1731" s="25" t="s">
        <v>93</v>
      </c>
    </row>
    <row r="1732" spans="2:65" s="12" customFormat="1">
      <c r="B1732" s="225"/>
      <c r="C1732" s="226"/>
      <c r="D1732" s="227" t="s">
        <v>513</v>
      </c>
      <c r="E1732" s="228" t="s">
        <v>23</v>
      </c>
      <c r="F1732" s="229" t="s">
        <v>2424</v>
      </c>
      <c r="G1732" s="226"/>
      <c r="H1732" s="230">
        <v>14</v>
      </c>
      <c r="I1732" s="231"/>
      <c r="J1732" s="226"/>
      <c r="K1732" s="226"/>
      <c r="L1732" s="232"/>
      <c r="M1732" s="233"/>
      <c r="N1732" s="234"/>
      <c r="O1732" s="234"/>
      <c r="P1732" s="234"/>
      <c r="Q1732" s="234"/>
      <c r="R1732" s="234"/>
      <c r="S1732" s="234"/>
      <c r="T1732" s="235"/>
      <c r="AT1732" s="236" t="s">
        <v>513</v>
      </c>
      <c r="AU1732" s="236" t="s">
        <v>93</v>
      </c>
      <c r="AV1732" s="12" t="s">
        <v>82</v>
      </c>
      <c r="AW1732" s="12" t="s">
        <v>36</v>
      </c>
      <c r="AX1732" s="12" t="s">
        <v>80</v>
      </c>
      <c r="AY1732" s="236" t="s">
        <v>492</v>
      </c>
    </row>
    <row r="1733" spans="2:65" s="1" customFormat="1" ht="25.5" customHeight="1">
      <c r="B1733" s="42"/>
      <c r="C1733" s="278" t="s">
        <v>2425</v>
      </c>
      <c r="D1733" s="278" t="s">
        <v>1110</v>
      </c>
      <c r="E1733" s="279" t="s">
        <v>2426</v>
      </c>
      <c r="F1733" s="280" t="s">
        <v>2427</v>
      </c>
      <c r="G1733" s="281" t="s">
        <v>1025</v>
      </c>
      <c r="H1733" s="282">
        <v>5</v>
      </c>
      <c r="I1733" s="283"/>
      <c r="J1733" s="284">
        <f>ROUND(I1733*H1733,2)</f>
        <v>0</v>
      </c>
      <c r="K1733" s="280" t="s">
        <v>23</v>
      </c>
      <c r="L1733" s="285"/>
      <c r="M1733" s="286" t="s">
        <v>23</v>
      </c>
      <c r="N1733" s="287" t="s">
        <v>44</v>
      </c>
      <c r="O1733" s="43"/>
      <c r="P1733" s="218">
        <f>O1733*H1733</f>
        <v>0</v>
      </c>
      <c r="Q1733" s="218">
        <v>0</v>
      </c>
      <c r="R1733" s="218">
        <f>Q1733*H1733</f>
        <v>0</v>
      </c>
      <c r="S1733" s="218">
        <v>0</v>
      </c>
      <c r="T1733" s="219">
        <f>S1733*H1733</f>
        <v>0</v>
      </c>
      <c r="AR1733" s="25" t="s">
        <v>604</v>
      </c>
      <c r="AT1733" s="25" t="s">
        <v>1110</v>
      </c>
      <c r="AU1733" s="25" t="s">
        <v>93</v>
      </c>
      <c r="AY1733" s="25" t="s">
        <v>492</v>
      </c>
      <c r="BE1733" s="220">
        <f>IF(N1733="základní",J1733,0)</f>
        <v>0</v>
      </c>
      <c r="BF1733" s="220">
        <f>IF(N1733="snížená",J1733,0)</f>
        <v>0</v>
      </c>
      <c r="BG1733" s="220">
        <f>IF(N1733="zákl. přenesená",J1733,0)</f>
        <v>0</v>
      </c>
      <c r="BH1733" s="220">
        <f>IF(N1733="sníž. přenesená",J1733,0)</f>
        <v>0</v>
      </c>
      <c r="BI1733" s="220">
        <f>IF(N1733="nulová",J1733,0)</f>
        <v>0</v>
      </c>
      <c r="BJ1733" s="25" t="s">
        <v>80</v>
      </c>
      <c r="BK1733" s="220">
        <f>ROUND(I1733*H1733,2)</f>
        <v>0</v>
      </c>
      <c r="BL1733" s="25" t="s">
        <v>502</v>
      </c>
      <c r="BM1733" s="25" t="s">
        <v>2428</v>
      </c>
    </row>
    <row r="1734" spans="2:65" s="1" customFormat="1" ht="24">
      <c r="B1734" s="42"/>
      <c r="C1734" s="64"/>
      <c r="D1734" s="227" t="s">
        <v>506</v>
      </c>
      <c r="E1734" s="64"/>
      <c r="F1734" s="274" t="s">
        <v>2427</v>
      </c>
      <c r="G1734" s="64"/>
      <c r="H1734" s="64"/>
      <c r="I1734" s="177"/>
      <c r="J1734" s="64"/>
      <c r="K1734" s="64"/>
      <c r="L1734" s="62"/>
      <c r="M1734" s="223"/>
      <c r="N1734" s="43"/>
      <c r="O1734" s="43"/>
      <c r="P1734" s="43"/>
      <c r="Q1734" s="43"/>
      <c r="R1734" s="43"/>
      <c r="S1734" s="43"/>
      <c r="T1734" s="79"/>
      <c r="AT1734" s="25" t="s">
        <v>506</v>
      </c>
      <c r="AU1734" s="25" t="s">
        <v>93</v>
      </c>
    </row>
    <row r="1735" spans="2:65" s="1" customFormat="1" ht="25.5" customHeight="1">
      <c r="B1735" s="42"/>
      <c r="C1735" s="278" t="s">
        <v>2429</v>
      </c>
      <c r="D1735" s="278" t="s">
        <v>1110</v>
      </c>
      <c r="E1735" s="279" t="s">
        <v>2430</v>
      </c>
      <c r="F1735" s="280" t="s">
        <v>2431</v>
      </c>
      <c r="G1735" s="281" t="s">
        <v>1025</v>
      </c>
      <c r="H1735" s="282">
        <v>2</v>
      </c>
      <c r="I1735" s="283"/>
      <c r="J1735" s="284">
        <f>ROUND(I1735*H1735,2)</f>
        <v>0</v>
      </c>
      <c r="K1735" s="280" t="s">
        <v>23</v>
      </c>
      <c r="L1735" s="285"/>
      <c r="M1735" s="286" t="s">
        <v>23</v>
      </c>
      <c r="N1735" s="287" t="s">
        <v>44</v>
      </c>
      <c r="O1735" s="43"/>
      <c r="P1735" s="218">
        <f>O1735*H1735</f>
        <v>0</v>
      </c>
      <c r="Q1735" s="218">
        <v>0</v>
      </c>
      <c r="R1735" s="218">
        <f>Q1735*H1735</f>
        <v>0</v>
      </c>
      <c r="S1735" s="218">
        <v>0</v>
      </c>
      <c r="T1735" s="219">
        <f>S1735*H1735</f>
        <v>0</v>
      </c>
      <c r="AR1735" s="25" t="s">
        <v>604</v>
      </c>
      <c r="AT1735" s="25" t="s">
        <v>1110</v>
      </c>
      <c r="AU1735" s="25" t="s">
        <v>93</v>
      </c>
      <c r="AY1735" s="25" t="s">
        <v>492</v>
      </c>
      <c r="BE1735" s="220">
        <f>IF(N1735="základní",J1735,0)</f>
        <v>0</v>
      </c>
      <c r="BF1735" s="220">
        <f>IF(N1735="snížená",J1735,0)</f>
        <v>0</v>
      </c>
      <c r="BG1735" s="220">
        <f>IF(N1735="zákl. přenesená",J1735,0)</f>
        <v>0</v>
      </c>
      <c r="BH1735" s="220">
        <f>IF(N1735="sníž. přenesená",J1735,0)</f>
        <v>0</v>
      </c>
      <c r="BI1735" s="220">
        <f>IF(N1735="nulová",J1735,0)</f>
        <v>0</v>
      </c>
      <c r="BJ1735" s="25" t="s">
        <v>80</v>
      </c>
      <c r="BK1735" s="220">
        <f>ROUND(I1735*H1735,2)</f>
        <v>0</v>
      </c>
      <c r="BL1735" s="25" t="s">
        <v>502</v>
      </c>
      <c r="BM1735" s="25" t="s">
        <v>2432</v>
      </c>
    </row>
    <row r="1736" spans="2:65" s="1" customFormat="1" ht="24">
      <c r="B1736" s="42"/>
      <c r="C1736" s="64"/>
      <c r="D1736" s="227" t="s">
        <v>506</v>
      </c>
      <c r="E1736" s="64"/>
      <c r="F1736" s="274" t="s">
        <v>2431</v>
      </c>
      <c r="G1736" s="64"/>
      <c r="H1736" s="64"/>
      <c r="I1736" s="177"/>
      <c r="J1736" s="64"/>
      <c r="K1736" s="64"/>
      <c r="L1736" s="62"/>
      <c r="M1736" s="223"/>
      <c r="N1736" s="43"/>
      <c r="O1736" s="43"/>
      <c r="P1736" s="43"/>
      <c r="Q1736" s="43"/>
      <c r="R1736" s="43"/>
      <c r="S1736" s="43"/>
      <c r="T1736" s="79"/>
      <c r="AT1736" s="25" t="s">
        <v>506</v>
      </c>
      <c r="AU1736" s="25" t="s">
        <v>93</v>
      </c>
    </row>
    <row r="1737" spans="2:65" s="1" customFormat="1" ht="25.5" customHeight="1">
      <c r="B1737" s="42"/>
      <c r="C1737" s="278" t="s">
        <v>2433</v>
      </c>
      <c r="D1737" s="278" t="s">
        <v>1110</v>
      </c>
      <c r="E1737" s="279" t="s">
        <v>2434</v>
      </c>
      <c r="F1737" s="280" t="s">
        <v>2435</v>
      </c>
      <c r="G1737" s="281" t="s">
        <v>1025</v>
      </c>
      <c r="H1737" s="282">
        <v>3</v>
      </c>
      <c r="I1737" s="283"/>
      <c r="J1737" s="284">
        <f>ROUND(I1737*H1737,2)</f>
        <v>0</v>
      </c>
      <c r="K1737" s="280" t="s">
        <v>23</v>
      </c>
      <c r="L1737" s="285"/>
      <c r="M1737" s="286" t="s">
        <v>23</v>
      </c>
      <c r="N1737" s="287" t="s">
        <v>44</v>
      </c>
      <c r="O1737" s="43"/>
      <c r="P1737" s="218">
        <f>O1737*H1737</f>
        <v>0</v>
      </c>
      <c r="Q1737" s="218">
        <v>0</v>
      </c>
      <c r="R1737" s="218">
        <f>Q1737*H1737</f>
        <v>0</v>
      </c>
      <c r="S1737" s="218">
        <v>0</v>
      </c>
      <c r="T1737" s="219">
        <f>S1737*H1737</f>
        <v>0</v>
      </c>
      <c r="AR1737" s="25" t="s">
        <v>604</v>
      </c>
      <c r="AT1737" s="25" t="s">
        <v>1110</v>
      </c>
      <c r="AU1737" s="25" t="s">
        <v>93</v>
      </c>
      <c r="AY1737" s="25" t="s">
        <v>492</v>
      </c>
      <c r="BE1737" s="220">
        <f>IF(N1737="základní",J1737,0)</f>
        <v>0</v>
      </c>
      <c r="BF1737" s="220">
        <f>IF(N1737="snížená",J1737,0)</f>
        <v>0</v>
      </c>
      <c r="BG1737" s="220">
        <f>IF(N1737="zákl. přenesená",J1737,0)</f>
        <v>0</v>
      </c>
      <c r="BH1737" s="220">
        <f>IF(N1737="sníž. přenesená",J1737,0)</f>
        <v>0</v>
      </c>
      <c r="BI1737" s="220">
        <f>IF(N1737="nulová",J1737,0)</f>
        <v>0</v>
      </c>
      <c r="BJ1737" s="25" t="s">
        <v>80</v>
      </c>
      <c r="BK1737" s="220">
        <f>ROUND(I1737*H1737,2)</f>
        <v>0</v>
      </c>
      <c r="BL1737" s="25" t="s">
        <v>502</v>
      </c>
      <c r="BM1737" s="25" t="s">
        <v>2436</v>
      </c>
    </row>
    <row r="1738" spans="2:65" s="1" customFormat="1" ht="24">
      <c r="B1738" s="42"/>
      <c r="C1738" s="64"/>
      <c r="D1738" s="227" t="s">
        <v>506</v>
      </c>
      <c r="E1738" s="64"/>
      <c r="F1738" s="274" t="s">
        <v>2435</v>
      </c>
      <c r="G1738" s="64"/>
      <c r="H1738" s="64"/>
      <c r="I1738" s="177"/>
      <c r="J1738" s="64"/>
      <c r="K1738" s="64"/>
      <c r="L1738" s="62"/>
      <c r="M1738" s="223"/>
      <c r="N1738" s="43"/>
      <c r="O1738" s="43"/>
      <c r="P1738" s="43"/>
      <c r="Q1738" s="43"/>
      <c r="R1738" s="43"/>
      <c r="S1738" s="43"/>
      <c r="T1738" s="79"/>
      <c r="AT1738" s="25" t="s">
        <v>506</v>
      </c>
      <c r="AU1738" s="25" t="s">
        <v>93</v>
      </c>
    </row>
    <row r="1739" spans="2:65" s="1" customFormat="1" ht="25.5" customHeight="1">
      <c r="B1739" s="42"/>
      <c r="C1739" s="278" t="s">
        <v>2437</v>
      </c>
      <c r="D1739" s="278" t="s">
        <v>1110</v>
      </c>
      <c r="E1739" s="279" t="s">
        <v>2438</v>
      </c>
      <c r="F1739" s="280" t="s">
        <v>2439</v>
      </c>
      <c r="G1739" s="281" t="s">
        <v>1025</v>
      </c>
      <c r="H1739" s="282">
        <v>2</v>
      </c>
      <c r="I1739" s="283"/>
      <c r="J1739" s="284">
        <f>ROUND(I1739*H1739,2)</f>
        <v>0</v>
      </c>
      <c r="K1739" s="280" t="s">
        <v>23</v>
      </c>
      <c r="L1739" s="285"/>
      <c r="M1739" s="286" t="s">
        <v>23</v>
      </c>
      <c r="N1739" s="287" t="s">
        <v>44</v>
      </c>
      <c r="O1739" s="43"/>
      <c r="P1739" s="218">
        <f>O1739*H1739</f>
        <v>0</v>
      </c>
      <c r="Q1739" s="218">
        <v>0</v>
      </c>
      <c r="R1739" s="218">
        <f>Q1739*H1739</f>
        <v>0</v>
      </c>
      <c r="S1739" s="218">
        <v>0</v>
      </c>
      <c r="T1739" s="219">
        <f>S1739*H1739</f>
        <v>0</v>
      </c>
      <c r="AR1739" s="25" t="s">
        <v>604</v>
      </c>
      <c r="AT1739" s="25" t="s">
        <v>1110</v>
      </c>
      <c r="AU1739" s="25" t="s">
        <v>93</v>
      </c>
      <c r="AY1739" s="25" t="s">
        <v>492</v>
      </c>
      <c r="BE1739" s="220">
        <f>IF(N1739="základní",J1739,0)</f>
        <v>0</v>
      </c>
      <c r="BF1739" s="220">
        <f>IF(N1739="snížená",J1739,0)</f>
        <v>0</v>
      </c>
      <c r="BG1739" s="220">
        <f>IF(N1739="zákl. přenesená",J1739,0)</f>
        <v>0</v>
      </c>
      <c r="BH1739" s="220">
        <f>IF(N1739="sníž. přenesená",J1739,0)</f>
        <v>0</v>
      </c>
      <c r="BI1739" s="220">
        <f>IF(N1739="nulová",J1739,0)</f>
        <v>0</v>
      </c>
      <c r="BJ1739" s="25" t="s">
        <v>80</v>
      </c>
      <c r="BK1739" s="220">
        <f>ROUND(I1739*H1739,2)</f>
        <v>0</v>
      </c>
      <c r="BL1739" s="25" t="s">
        <v>502</v>
      </c>
      <c r="BM1739" s="25" t="s">
        <v>2440</v>
      </c>
    </row>
    <row r="1740" spans="2:65" s="1" customFormat="1" ht="24">
      <c r="B1740" s="42"/>
      <c r="C1740" s="64"/>
      <c r="D1740" s="227" t="s">
        <v>506</v>
      </c>
      <c r="E1740" s="64"/>
      <c r="F1740" s="274" t="s">
        <v>2439</v>
      </c>
      <c r="G1740" s="64"/>
      <c r="H1740" s="64"/>
      <c r="I1740" s="177"/>
      <c r="J1740" s="64"/>
      <c r="K1740" s="64"/>
      <c r="L1740" s="62"/>
      <c r="M1740" s="223"/>
      <c r="N1740" s="43"/>
      <c r="O1740" s="43"/>
      <c r="P1740" s="43"/>
      <c r="Q1740" s="43"/>
      <c r="R1740" s="43"/>
      <c r="S1740" s="43"/>
      <c r="T1740" s="79"/>
      <c r="AT1740" s="25" t="s">
        <v>506</v>
      </c>
      <c r="AU1740" s="25" t="s">
        <v>93</v>
      </c>
    </row>
    <row r="1741" spans="2:65" s="1" customFormat="1" ht="25.5" customHeight="1">
      <c r="B1741" s="42"/>
      <c r="C1741" s="278" t="s">
        <v>2441</v>
      </c>
      <c r="D1741" s="278" t="s">
        <v>1110</v>
      </c>
      <c r="E1741" s="279" t="s">
        <v>2442</v>
      </c>
      <c r="F1741" s="280" t="s">
        <v>2439</v>
      </c>
      <c r="G1741" s="281" t="s">
        <v>1025</v>
      </c>
      <c r="H1741" s="282">
        <v>2</v>
      </c>
      <c r="I1741" s="283"/>
      <c r="J1741" s="284">
        <f>ROUND(I1741*H1741,2)</f>
        <v>0</v>
      </c>
      <c r="K1741" s="280" t="s">
        <v>23</v>
      </c>
      <c r="L1741" s="285"/>
      <c r="M1741" s="286" t="s">
        <v>23</v>
      </c>
      <c r="N1741" s="287" t="s">
        <v>44</v>
      </c>
      <c r="O1741" s="43"/>
      <c r="P1741" s="218">
        <f>O1741*H1741</f>
        <v>0</v>
      </c>
      <c r="Q1741" s="218">
        <v>0</v>
      </c>
      <c r="R1741" s="218">
        <f>Q1741*H1741</f>
        <v>0</v>
      </c>
      <c r="S1741" s="218">
        <v>0</v>
      </c>
      <c r="T1741" s="219">
        <f>S1741*H1741</f>
        <v>0</v>
      </c>
      <c r="AR1741" s="25" t="s">
        <v>604</v>
      </c>
      <c r="AT1741" s="25" t="s">
        <v>1110</v>
      </c>
      <c r="AU1741" s="25" t="s">
        <v>93</v>
      </c>
      <c r="AY1741" s="25" t="s">
        <v>492</v>
      </c>
      <c r="BE1741" s="220">
        <f>IF(N1741="základní",J1741,0)</f>
        <v>0</v>
      </c>
      <c r="BF1741" s="220">
        <f>IF(N1741="snížená",J1741,0)</f>
        <v>0</v>
      </c>
      <c r="BG1741" s="220">
        <f>IF(N1741="zákl. přenesená",J1741,0)</f>
        <v>0</v>
      </c>
      <c r="BH1741" s="220">
        <f>IF(N1741="sníž. přenesená",J1741,0)</f>
        <v>0</v>
      </c>
      <c r="BI1741" s="220">
        <f>IF(N1741="nulová",J1741,0)</f>
        <v>0</v>
      </c>
      <c r="BJ1741" s="25" t="s">
        <v>80</v>
      </c>
      <c r="BK1741" s="220">
        <f>ROUND(I1741*H1741,2)</f>
        <v>0</v>
      </c>
      <c r="BL1741" s="25" t="s">
        <v>502</v>
      </c>
      <c r="BM1741" s="25" t="s">
        <v>2443</v>
      </c>
    </row>
    <row r="1742" spans="2:65" s="1" customFormat="1" ht="24">
      <c r="B1742" s="42"/>
      <c r="C1742" s="64"/>
      <c r="D1742" s="227" t="s">
        <v>506</v>
      </c>
      <c r="E1742" s="64"/>
      <c r="F1742" s="274" t="s">
        <v>2439</v>
      </c>
      <c r="G1742" s="64"/>
      <c r="H1742" s="64"/>
      <c r="I1742" s="177"/>
      <c r="J1742" s="64"/>
      <c r="K1742" s="64"/>
      <c r="L1742" s="62"/>
      <c r="M1742" s="223"/>
      <c r="N1742" s="43"/>
      <c r="O1742" s="43"/>
      <c r="P1742" s="43"/>
      <c r="Q1742" s="43"/>
      <c r="R1742" s="43"/>
      <c r="S1742" s="43"/>
      <c r="T1742" s="79"/>
      <c r="AT1742" s="25" t="s">
        <v>506</v>
      </c>
      <c r="AU1742" s="25" t="s">
        <v>93</v>
      </c>
    </row>
    <row r="1743" spans="2:65" s="1" customFormat="1" ht="25.5" customHeight="1">
      <c r="B1743" s="42"/>
      <c r="C1743" s="209" t="s">
        <v>2444</v>
      </c>
      <c r="D1743" s="209" t="s">
        <v>498</v>
      </c>
      <c r="E1743" s="210" t="s">
        <v>2445</v>
      </c>
      <c r="F1743" s="211" t="s">
        <v>2446</v>
      </c>
      <c r="G1743" s="212" t="s">
        <v>1025</v>
      </c>
      <c r="H1743" s="213">
        <v>62</v>
      </c>
      <c r="I1743" s="214"/>
      <c r="J1743" s="215">
        <f>ROUND(I1743*H1743,2)</f>
        <v>0</v>
      </c>
      <c r="K1743" s="211" t="s">
        <v>501</v>
      </c>
      <c r="L1743" s="62"/>
      <c r="M1743" s="216" t="s">
        <v>23</v>
      </c>
      <c r="N1743" s="217" t="s">
        <v>44</v>
      </c>
      <c r="O1743" s="43"/>
      <c r="P1743" s="218">
        <f>O1743*H1743</f>
        <v>0</v>
      </c>
      <c r="Q1743" s="218">
        <v>0.50899455999999998</v>
      </c>
      <c r="R1743" s="218">
        <f>Q1743*H1743</f>
        <v>31.55766272</v>
      </c>
      <c r="S1743" s="218">
        <v>0</v>
      </c>
      <c r="T1743" s="219">
        <f>S1743*H1743</f>
        <v>0</v>
      </c>
      <c r="AR1743" s="25" t="s">
        <v>502</v>
      </c>
      <c r="AT1743" s="25" t="s">
        <v>498</v>
      </c>
      <c r="AU1743" s="25" t="s">
        <v>93</v>
      </c>
      <c r="AY1743" s="25" t="s">
        <v>492</v>
      </c>
      <c r="BE1743" s="220">
        <f>IF(N1743="základní",J1743,0)</f>
        <v>0</v>
      </c>
      <c r="BF1743" s="220">
        <f>IF(N1743="snížená",J1743,0)</f>
        <v>0</v>
      </c>
      <c r="BG1743" s="220">
        <f>IF(N1743="zákl. přenesená",J1743,0)</f>
        <v>0</v>
      </c>
      <c r="BH1743" s="220">
        <f>IF(N1743="sníž. přenesená",J1743,0)</f>
        <v>0</v>
      </c>
      <c r="BI1743" s="220">
        <f>IF(N1743="nulová",J1743,0)</f>
        <v>0</v>
      </c>
      <c r="BJ1743" s="25" t="s">
        <v>80</v>
      </c>
      <c r="BK1743" s="220">
        <f>ROUND(I1743*H1743,2)</f>
        <v>0</v>
      </c>
      <c r="BL1743" s="25" t="s">
        <v>502</v>
      </c>
      <c r="BM1743" s="25" t="s">
        <v>2447</v>
      </c>
    </row>
    <row r="1744" spans="2:65" s="1" customFormat="1" ht="24">
      <c r="B1744" s="42"/>
      <c r="C1744" s="64"/>
      <c r="D1744" s="221" t="s">
        <v>506</v>
      </c>
      <c r="E1744" s="64"/>
      <c r="F1744" s="222" t="s">
        <v>2448</v>
      </c>
      <c r="G1744" s="64"/>
      <c r="H1744" s="64"/>
      <c r="I1744" s="177"/>
      <c r="J1744" s="64"/>
      <c r="K1744" s="64"/>
      <c r="L1744" s="62"/>
      <c r="M1744" s="223"/>
      <c r="N1744" s="43"/>
      <c r="O1744" s="43"/>
      <c r="P1744" s="43"/>
      <c r="Q1744" s="43"/>
      <c r="R1744" s="43"/>
      <c r="S1744" s="43"/>
      <c r="T1744" s="79"/>
      <c r="AT1744" s="25" t="s">
        <v>506</v>
      </c>
      <c r="AU1744" s="25" t="s">
        <v>93</v>
      </c>
    </row>
    <row r="1745" spans="2:65" s="1" customFormat="1" ht="96">
      <c r="B1745" s="42"/>
      <c r="C1745" s="64"/>
      <c r="D1745" s="221" t="s">
        <v>509</v>
      </c>
      <c r="E1745" s="64"/>
      <c r="F1745" s="224" t="s">
        <v>2423</v>
      </c>
      <c r="G1745" s="64"/>
      <c r="H1745" s="64"/>
      <c r="I1745" s="177"/>
      <c r="J1745" s="64"/>
      <c r="K1745" s="64"/>
      <c r="L1745" s="62"/>
      <c r="M1745" s="223"/>
      <c r="N1745" s="43"/>
      <c r="O1745" s="43"/>
      <c r="P1745" s="43"/>
      <c r="Q1745" s="43"/>
      <c r="R1745" s="43"/>
      <c r="S1745" s="43"/>
      <c r="T1745" s="79"/>
      <c r="AT1745" s="25" t="s">
        <v>509</v>
      </c>
      <c r="AU1745" s="25" t="s">
        <v>93</v>
      </c>
    </row>
    <row r="1746" spans="2:65" s="12" customFormat="1" ht="24">
      <c r="B1746" s="225"/>
      <c r="C1746" s="226"/>
      <c r="D1746" s="227" t="s">
        <v>513</v>
      </c>
      <c r="E1746" s="228" t="s">
        <v>23</v>
      </c>
      <c r="F1746" s="229" t="s">
        <v>2449</v>
      </c>
      <c r="G1746" s="226"/>
      <c r="H1746" s="230">
        <v>62</v>
      </c>
      <c r="I1746" s="231"/>
      <c r="J1746" s="226"/>
      <c r="K1746" s="226"/>
      <c r="L1746" s="232"/>
      <c r="M1746" s="233"/>
      <c r="N1746" s="234"/>
      <c r="O1746" s="234"/>
      <c r="P1746" s="234"/>
      <c r="Q1746" s="234"/>
      <c r="R1746" s="234"/>
      <c r="S1746" s="234"/>
      <c r="T1746" s="235"/>
      <c r="AT1746" s="236" t="s">
        <v>513</v>
      </c>
      <c r="AU1746" s="236" t="s">
        <v>93</v>
      </c>
      <c r="AV1746" s="12" t="s">
        <v>82</v>
      </c>
      <c r="AW1746" s="12" t="s">
        <v>36</v>
      </c>
      <c r="AX1746" s="12" t="s">
        <v>80</v>
      </c>
      <c r="AY1746" s="236" t="s">
        <v>492</v>
      </c>
    </row>
    <row r="1747" spans="2:65" s="1" customFormat="1" ht="25.5" customHeight="1">
      <c r="B1747" s="42"/>
      <c r="C1747" s="278" t="s">
        <v>2450</v>
      </c>
      <c r="D1747" s="278" t="s">
        <v>1110</v>
      </c>
      <c r="E1747" s="279" t="s">
        <v>2451</v>
      </c>
      <c r="F1747" s="280" t="s">
        <v>2452</v>
      </c>
      <c r="G1747" s="281" t="s">
        <v>1025</v>
      </c>
      <c r="H1747" s="282">
        <v>4</v>
      </c>
      <c r="I1747" s="283"/>
      <c r="J1747" s="284">
        <f>ROUND(I1747*H1747,2)</f>
        <v>0</v>
      </c>
      <c r="K1747" s="280" t="s">
        <v>23</v>
      </c>
      <c r="L1747" s="285"/>
      <c r="M1747" s="286" t="s">
        <v>23</v>
      </c>
      <c r="N1747" s="287" t="s">
        <v>44</v>
      </c>
      <c r="O1747" s="43"/>
      <c r="P1747" s="218">
        <f>O1747*H1747</f>
        <v>0</v>
      </c>
      <c r="Q1747" s="218">
        <v>0</v>
      </c>
      <c r="R1747" s="218">
        <f>Q1747*H1747</f>
        <v>0</v>
      </c>
      <c r="S1747" s="218">
        <v>0</v>
      </c>
      <c r="T1747" s="219">
        <f>S1747*H1747</f>
        <v>0</v>
      </c>
      <c r="AR1747" s="25" t="s">
        <v>604</v>
      </c>
      <c r="AT1747" s="25" t="s">
        <v>1110</v>
      </c>
      <c r="AU1747" s="25" t="s">
        <v>93</v>
      </c>
      <c r="AY1747" s="25" t="s">
        <v>492</v>
      </c>
      <c r="BE1747" s="220">
        <f>IF(N1747="základní",J1747,0)</f>
        <v>0</v>
      </c>
      <c r="BF1747" s="220">
        <f>IF(N1747="snížená",J1747,0)</f>
        <v>0</v>
      </c>
      <c r="BG1747" s="220">
        <f>IF(N1747="zákl. přenesená",J1747,0)</f>
        <v>0</v>
      </c>
      <c r="BH1747" s="220">
        <f>IF(N1747="sníž. přenesená",J1747,0)</f>
        <v>0</v>
      </c>
      <c r="BI1747" s="220">
        <f>IF(N1747="nulová",J1747,0)</f>
        <v>0</v>
      </c>
      <c r="BJ1747" s="25" t="s">
        <v>80</v>
      </c>
      <c r="BK1747" s="220">
        <f>ROUND(I1747*H1747,2)</f>
        <v>0</v>
      </c>
      <c r="BL1747" s="25" t="s">
        <v>502</v>
      </c>
      <c r="BM1747" s="25" t="s">
        <v>2453</v>
      </c>
    </row>
    <row r="1748" spans="2:65" s="1" customFormat="1" ht="24">
      <c r="B1748" s="42"/>
      <c r="C1748" s="64"/>
      <c r="D1748" s="227" t="s">
        <v>506</v>
      </c>
      <c r="E1748" s="64"/>
      <c r="F1748" s="274" t="s">
        <v>2452</v>
      </c>
      <c r="G1748" s="64"/>
      <c r="H1748" s="64"/>
      <c r="I1748" s="177"/>
      <c r="J1748" s="64"/>
      <c r="K1748" s="64"/>
      <c r="L1748" s="62"/>
      <c r="M1748" s="223"/>
      <c r="N1748" s="43"/>
      <c r="O1748" s="43"/>
      <c r="P1748" s="43"/>
      <c r="Q1748" s="43"/>
      <c r="R1748" s="43"/>
      <c r="S1748" s="43"/>
      <c r="T1748" s="79"/>
      <c r="AT1748" s="25" t="s">
        <v>506</v>
      </c>
      <c r="AU1748" s="25" t="s">
        <v>93</v>
      </c>
    </row>
    <row r="1749" spans="2:65" s="1" customFormat="1" ht="25.5" customHeight="1">
      <c r="B1749" s="42"/>
      <c r="C1749" s="278" t="s">
        <v>2454</v>
      </c>
      <c r="D1749" s="278" t="s">
        <v>1110</v>
      </c>
      <c r="E1749" s="279" t="s">
        <v>2455</v>
      </c>
      <c r="F1749" s="280" t="s">
        <v>2456</v>
      </c>
      <c r="G1749" s="281" t="s">
        <v>1025</v>
      </c>
      <c r="H1749" s="282">
        <v>3</v>
      </c>
      <c r="I1749" s="283"/>
      <c r="J1749" s="284">
        <f>ROUND(I1749*H1749,2)</f>
        <v>0</v>
      </c>
      <c r="K1749" s="280" t="s">
        <v>23</v>
      </c>
      <c r="L1749" s="285"/>
      <c r="M1749" s="286" t="s">
        <v>23</v>
      </c>
      <c r="N1749" s="287" t="s">
        <v>44</v>
      </c>
      <c r="O1749" s="43"/>
      <c r="P1749" s="218">
        <f>O1749*H1749</f>
        <v>0</v>
      </c>
      <c r="Q1749" s="218">
        <v>0</v>
      </c>
      <c r="R1749" s="218">
        <f>Q1749*H1749</f>
        <v>0</v>
      </c>
      <c r="S1749" s="218">
        <v>0</v>
      </c>
      <c r="T1749" s="219">
        <f>S1749*H1749</f>
        <v>0</v>
      </c>
      <c r="AR1749" s="25" t="s">
        <v>604</v>
      </c>
      <c r="AT1749" s="25" t="s">
        <v>1110</v>
      </c>
      <c r="AU1749" s="25" t="s">
        <v>93</v>
      </c>
      <c r="AY1749" s="25" t="s">
        <v>492</v>
      </c>
      <c r="BE1749" s="220">
        <f>IF(N1749="základní",J1749,0)</f>
        <v>0</v>
      </c>
      <c r="BF1749" s="220">
        <f>IF(N1749="snížená",J1749,0)</f>
        <v>0</v>
      </c>
      <c r="BG1749" s="220">
        <f>IF(N1749="zákl. přenesená",J1749,0)</f>
        <v>0</v>
      </c>
      <c r="BH1749" s="220">
        <f>IF(N1749="sníž. přenesená",J1749,0)</f>
        <v>0</v>
      </c>
      <c r="BI1749" s="220">
        <f>IF(N1749="nulová",J1749,0)</f>
        <v>0</v>
      </c>
      <c r="BJ1749" s="25" t="s">
        <v>80</v>
      </c>
      <c r="BK1749" s="220">
        <f>ROUND(I1749*H1749,2)</f>
        <v>0</v>
      </c>
      <c r="BL1749" s="25" t="s">
        <v>502</v>
      </c>
      <c r="BM1749" s="25" t="s">
        <v>2457</v>
      </c>
    </row>
    <row r="1750" spans="2:65" s="1" customFormat="1" ht="24">
      <c r="B1750" s="42"/>
      <c r="C1750" s="64"/>
      <c r="D1750" s="227" t="s">
        <v>506</v>
      </c>
      <c r="E1750" s="64"/>
      <c r="F1750" s="274" t="s">
        <v>2456</v>
      </c>
      <c r="G1750" s="64"/>
      <c r="H1750" s="64"/>
      <c r="I1750" s="177"/>
      <c r="J1750" s="64"/>
      <c r="K1750" s="64"/>
      <c r="L1750" s="62"/>
      <c r="M1750" s="223"/>
      <c r="N1750" s="43"/>
      <c r="O1750" s="43"/>
      <c r="P1750" s="43"/>
      <c r="Q1750" s="43"/>
      <c r="R1750" s="43"/>
      <c r="S1750" s="43"/>
      <c r="T1750" s="79"/>
      <c r="AT1750" s="25" t="s">
        <v>506</v>
      </c>
      <c r="AU1750" s="25" t="s">
        <v>93</v>
      </c>
    </row>
    <row r="1751" spans="2:65" s="1" customFormat="1" ht="25.5" customHeight="1">
      <c r="B1751" s="42"/>
      <c r="C1751" s="278" t="s">
        <v>2458</v>
      </c>
      <c r="D1751" s="278" t="s">
        <v>1110</v>
      </c>
      <c r="E1751" s="279" t="s">
        <v>2459</v>
      </c>
      <c r="F1751" s="280" t="s">
        <v>2460</v>
      </c>
      <c r="G1751" s="281" t="s">
        <v>1025</v>
      </c>
      <c r="H1751" s="282">
        <v>2</v>
      </c>
      <c r="I1751" s="283"/>
      <c r="J1751" s="284">
        <f>ROUND(I1751*H1751,2)</f>
        <v>0</v>
      </c>
      <c r="K1751" s="280" t="s">
        <v>23</v>
      </c>
      <c r="L1751" s="285"/>
      <c r="M1751" s="286" t="s">
        <v>23</v>
      </c>
      <c r="N1751" s="287" t="s">
        <v>44</v>
      </c>
      <c r="O1751" s="43"/>
      <c r="P1751" s="218">
        <f>O1751*H1751</f>
        <v>0</v>
      </c>
      <c r="Q1751" s="218">
        <v>0</v>
      </c>
      <c r="R1751" s="218">
        <f>Q1751*H1751</f>
        <v>0</v>
      </c>
      <c r="S1751" s="218">
        <v>0</v>
      </c>
      <c r="T1751" s="219">
        <f>S1751*H1751</f>
        <v>0</v>
      </c>
      <c r="AR1751" s="25" t="s">
        <v>604</v>
      </c>
      <c r="AT1751" s="25" t="s">
        <v>1110</v>
      </c>
      <c r="AU1751" s="25" t="s">
        <v>93</v>
      </c>
      <c r="AY1751" s="25" t="s">
        <v>492</v>
      </c>
      <c r="BE1751" s="220">
        <f>IF(N1751="základní",J1751,0)</f>
        <v>0</v>
      </c>
      <c r="BF1751" s="220">
        <f>IF(N1751="snížená",J1751,0)</f>
        <v>0</v>
      </c>
      <c r="BG1751" s="220">
        <f>IF(N1751="zákl. přenesená",J1751,0)</f>
        <v>0</v>
      </c>
      <c r="BH1751" s="220">
        <f>IF(N1751="sníž. přenesená",J1751,0)</f>
        <v>0</v>
      </c>
      <c r="BI1751" s="220">
        <f>IF(N1751="nulová",J1751,0)</f>
        <v>0</v>
      </c>
      <c r="BJ1751" s="25" t="s">
        <v>80</v>
      </c>
      <c r="BK1751" s="220">
        <f>ROUND(I1751*H1751,2)</f>
        <v>0</v>
      </c>
      <c r="BL1751" s="25" t="s">
        <v>502</v>
      </c>
      <c r="BM1751" s="25" t="s">
        <v>2461</v>
      </c>
    </row>
    <row r="1752" spans="2:65" s="1" customFormat="1" ht="24">
      <c r="B1752" s="42"/>
      <c r="C1752" s="64"/>
      <c r="D1752" s="227" t="s">
        <v>506</v>
      </c>
      <c r="E1752" s="64"/>
      <c r="F1752" s="274" t="s">
        <v>2460</v>
      </c>
      <c r="G1752" s="64"/>
      <c r="H1752" s="64"/>
      <c r="I1752" s="177"/>
      <c r="J1752" s="64"/>
      <c r="K1752" s="64"/>
      <c r="L1752" s="62"/>
      <c r="M1752" s="223"/>
      <c r="N1752" s="43"/>
      <c r="O1752" s="43"/>
      <c r="P1752" s="43"/>
      <c r="Q1752" s="43"/>
      <c r="R1752" s="43"/>
      <c r="S1752" s="43"/>
      <c r="T1752" s="79"/>
      <c r="AT1752" s="25" t="s">
        <v>506</v>
      </c>
      <c r="AU1752" s="25" t="s">
        <v>93</v>
      </c>
    </row>
    <row r="1753" spans="2:65" s="1" customFormat="1" ht="25.5" customHeight="1">
      <c r="B1753" s="42"/>
      <c r="C1753" s="278" t="s">
        <v>2462</v>
      </c>
      <c r="D1753" s="278" t="s">
        <v>1110</v>
      </c>
      <c r="E1753" s="279" t="s">
        <v>2463</v>
      </c>
      <c r="F1753" s="280" t="s">
        <v>2456</v>
      </c>
      <c r="G1753" s="281" t="s">
        <v>1025</v>
      </c>
      <c r="H1753" s="282">
        <v>2</v>
      </c>
      <c r="I1753" s="283"/>
      <c r="J1753" s="284">
        <f>ROUND(I1753*H1753,2)</f>
        <v>0</v>
      </c>
      <c r="K1753" s="280" t="s">
        <v>23</v>
      </c>
      <c r="L1753" s="285"/>
      <c r="M1753" s="286" t="s">
        <v>23</v>
      </c>
      <c r="N1753" s="287" t="s">
        <v>44</v>
      </c>
      <c r="O1753" s="43"/>
      <c r="P1753" s="218">
        <f>O1753*H1753</f>
        <v>0</v>
      </c>
      <c r="Q1753" s="218">
        <v>0</v>
      </c>
      <c r="R1753" s="218">
        <f>Q1753*H1753</f>
        <v>0</v>
      </c>
      <c r="S1753" s="218">
        <v>0</v>
      </c>
      <c r="T1753" s="219">
        <f>S1753*H1753</f>
        <v>0</v>
      </c>
      <c r="AR1753" s="25" t="s">
        <v>604</v>
      </c>
      <c r="AT1753" s="25" t="s">
        <v>1110</v>
      </c>
      <c r="AU1753" s="25" t="s">
        <v>93</v>
      </c>
      <c r="AY1753" s="25" t="s">
        <v>492</v>
      </c>
      <c r="BE1753" s="220">
        <f>IF(N1753="základní",J1753,0)</f>
        <v>0</v>
      </c>
      <c r="BF1753" s="220">
        <f>IF(N1753="snížená",J1753,0)</f>
        <v>0</v>
      </c>
      <c r="BG1753" s="220">
        <f>IF(N1753="zákl. přenesená",J1753,0)</f>
        <v>0</v>
      </c>
      <c r="BH1753" s="220">
        <f>IF(N1753="sníž. přenesená",J1753,0)</f>
        <v>0</v>
      </c>
      <c r="BI1753" s="220">
        <f>IF(N1753="nulová",J1753,0)</f>
        <v>0</v>
      </c>
      <c r="BJ1753" s="25" t="s">
        <v>80</v>
      </c>
      <c r="BK1753" s="220">
        <f>ROUND(I1753*H1753,2)</f>
        <v>0</v>
      </c>
      <c r="BL1753" s="25" t="s">
        <v>502</v>
      </c>
      <c r="BM1753" s="25" t="s">
        <v>2464</v>
      </c>
    </row>
    <row r="1754" spans="2:65" s="1" customFormat="1" ht="24">
      <c r="B1754" s="42"/>
      <c r="C1754" s="64"/>
      <c r="D1754" s="227" t="s">
        <v>506</v>
      </c>
      <c r="E1754" s="64"/>
      <c r="F1754" s="274" t="s">
        <v>2456</v>
      </c>
      <c r="G1754" s="64"/>
      <c r="H1754" s="64"/>
      <c r="I1754" s="177"/>
      <c r="J1754" s="64"/>
      <c r="K1754" s="64"/>
      <c r="L1754" s="62"/>
      <c r="M1754" s="223"/>
      <c r="N1754" s="43"/>
      <c r="O1754" s="43"/>
      <c r="P1754" s="43"/>
      <c r="Q1754" s="43"/>
      <c r="R1754" s="43"/>
      <c r="S1754" s="43"/>
      <c r="T1754" s="79"/>
      <c r="AT1754" s="25" t="s">
        <v>506</v>
      </c>
      <c r="AU1754" s="25" t="s">
        <v>93</v>
      </c>
    </row>
    <row r="1755" spans="2:65" s="1" customFormat="1" ht="25.5" customHeight="1">
      <c r="B1755" s="42"/>
      <c r="C1755" s="278" t="s">
        <v>2465</v>
      </c>
      <c r="D1755" s="278" t="s">
        <v>1110</v>
      </c>
      <c r="E1755" s="279" t="s">
        <v>2466</v>
      </c>
      <c r="F1755" s="280" t="s">
        <v>2467</v>
      </c>
      <c r="G1755" s="281" t="s">
        <v>1025</v>
      </c>
      <c r="H1755" s="282">
        <v>1</v>
      </c>
      <c r="I1755" s="283"/>
      <c r="J1755" s="284">
        <f>ROUND(I1755*H1755,2)</f>
        <v>0</v>
      </c>
      <c r="K1755" s="280" t="s">
        <v>23</v>
      </c>
      <c r="L1755" s="285"/>
      <c r="M1755" s="286" t="s">
        <v>23</v>
      </c>
      <c r="N1755" s="287" t="s">
        <v>44</v>
      </c>
      <c r="O1755" s="43"/>
      <c r="P1755" s="218">
        <f>O1755*H1755</f>
        <v>0</v>
      </c>
      <c r="Q1755" s="218">
        <v>0</v>
      </c>
      <c r="R1755" s="218">
        <f>Q1755*H1755</f>
        <v>0</v>
      </c>
      <c r="S1755" s="218">
        <v>0</v>
      </c>
      <c r="T1755" s="219">
        <f>S1755*H1755</f>
        <v>0</v>
      </c>
      <c r="AR1755" s="25" t="s">
        <v>604</v>
      </c>
      <c r="AT1755" s="25" t="s">
        <v>1110</v>
      </c>
      <c r="AU1755" s="25" t="s">
        <v>93</v>
      </c>
      <c r="AY1755" s="25" t="s">
        <v>492</v>
      </c>
      <c r="BE1755" s="220">
        <f>IF(N1755="základní",J1755,0)</f>
        <v>0</v>
      </c>
      <c r="BF1755" s="220">
        <f>IF(N1755="snížená",J1755,0)</f>
        <v>0</v>
      </c>
      <c r="BG1755" s="220">
        <f>IF(N1755="zákl. přenesená",J1755,0)</f>
        <v>0</v>
      </c>
      <c r="BH1755" s="220">
        <f>IF(N1755="sníž. přenesená",J1755,0)</f>
        <v>0</v>
      </c>
      <c r="BI1755" s="220">
        <f>IF(N1755="nulová",J1755,0)</f>
        <v>0</v>
      </c>
      <c r="BJ1755" s="25" t="s">
        <v>80</v>
      </c>
      <c r="BK1755" s="220">
        <f>ROUND(I1755*H1755,2)</f>
        <v>0</v>
      </c>
      <c r="BL1755" s="25" t="s">
        <v>502</v>
      </c>
      <c r="BM1755" s="25" t="s">
        <v>2468</v>
      </c>
    </row>
    <row r="1756" spans="2:65" s="1" customFormat="1" ht="24">
      <c r="B1756" s="42"/>
      <c r="C1756" s="64"/>
      <c r="D1756" s="227" t="s">
        <v>506</v>
      </c>
      <c r="E1756" s="64"/>
      <c r="F1756" s="274" t="s">
        <v>2467</v>
      </c>
      <c r="G1756" s="64"/>
      <c r="H1756" s="64"/>
      <c r="I1756" s="177"/>
      <c r="J1756" s="64"/>
      <c r="K1756" s="64"/>
      <c r="L1756" s="62"/>
      <c r="M1756" s="223"/>
      <c r="N1756" s="43"/>
      <c r="O1756" s="43"/>
      <c r="P1756" s="43"/>
      <c r="Q1756" s="43"/>
      <c r="R1756" s="43"/>
      <c r="S1756" s="43"/>
      <c r="T1756" s="79"/>
      <c r="AT1756" s="25" t="s">
        <v>506</v>
      </c>
      <c r="AU1756" s="25" t="s">
        <v>93</v>
      </c>
    </row>
    <row r="1757" spans="2:65" s="1" customFormat="1" ht="25.5" customHeight="1">
      <c r="B1757" s="42"/>
      <c r="C1757" s="278" t="s">
        <v>341</v>
      </c>
      <c r="D1757" s="278" t="s">
        <v>1110</v>
      </c>
      <c r="E1757" s="279" t="s">
        <v>2469</v>
      </c>
      <c r="F1757" s="280" t="s">
        <v>2467</v>
      </c>
      <c r="G1757" s="281" t="s">
        <v>1025</v>
      </c>
      <c r="H1757" s="282">
        <v>1</v>
      </c>
      <c r="I1757" s="283"/>
      <c r="J1757" s="284">
        <f>ROUND(I1757*H1757,2)</f>
        <v>0</v>
      </c>
      <c r="K1757" s="280" t="s">
        <v>23</v>
      </c>
      <c r="L1757" s="285"/>
      <c r="M1757" s="286" t="s">
        <v>23</v>
      </c>
      <c r="N1757" s="287" t="s">
        <v>44</v>
      </c>
      <c r="O1757" s="43"/>
      <c r="P1757" s="218">
        <f>O1757*H1757</f>
        <v>0</v>
      </c>
      <c r="Q1757" s="218">
        <v>0</v>
      </c>
      <c r="R1757" s="218">
        <f>Q1757*H1757</f>
        <v>0</v>
      </c>
      <c r="S1757" s="218">
        <v>0</v>
      </c>
      <c r="T1757" s="219">
        <f>S1757*H1757</f>
        <v>0</v>
      </c>
      <c r="AR1757" s="25" t="s">
        <v>604</v>
      </c>
      <c r="AT1757" s="25" t="s">
        <v>1110</v>
      </c>
      <c r="AU1757" s="25" t="s">
        <v>93</v>
      </c>
      <c r="AY1757" s="25" t="s">
        <v>492</v>
      </c>
      <c r="BE1757" s="220">
        <f>IF(N1757="základní",J1757,0)</f>
        <v>0</v>
      </c>
      <c r="BF1757" s="220">
        <f>IF(N1757="snížená",J1757,0)</f>
        <v>0</v>
      </c>
      <c r="BG1757" s="220">
        <f>IF(N1757="zákl. přenesená",J1757,0)</f>
        <v>0</v>
      </c>
      <c r="BH1757" s="220">
        <f>IF(N1757="sníž. přenesená",J1757,0)</f>
        <v>0</v>
      </c>
      <c r="BI1757" s="220">
        <f>IF(N1757="nulová",J1757,0)</f>
        <v>0</v>
      </c>
      <c r="BJ1757" s="25" t="s">
        <v>80</v>
      </c>
      <c r="BK1757" s="220">
        <f>ROUND(I1757*H1757,2)</f>
        <v>0</v>
      </c>
      <c r="BL1757" s="25" t="s">
        <v>502</v>
      </c>
      <c r="BM1757" s="25" t="s">
        <v>2470</v>
      </c>
    </row>
    <row r="1758" spans="2:65" s="1" customFormat="1" ht="24">
      <c r="B1758" s="42"/>
      <c r="C1758" s="64"/>
      <c r="D1758" s="227" t="s">
        <v>506</v>
      </c>
      <c r="E1758" s="64"/>
      <c r="F1758" s="274" t="s">
        <v>2467</v>
      </c>
      <c r="G1758" s="64"/>
      <c r="H1758" s="64"/>
      <c r="I1758" s="177"/>
      <c r="J1758" s="64"/>
      <c r="K1758" s="64"/>
      <c r="L1758" s="62"/>
      <c r="M1758" s="223"/>
      <c r="N1758" s="43"/>
      <c r="O1758" s="43"/>
      <c r="P1758" s="43"/>
      <c r="Q1758" s="43"/>
      <c r="R1758" s="43"/>
      <c r="S1758" s="43"/>
      <c r="T1758" s="79"/>
      <c r="AT1758" s="25" t="s">
        <v>506</v>
      </c>
      <c r="AU1758" s="25" t="s">
        <v>93</v>
      </c>
    </row>
    <row r="1759" spans="2:65" s="1" customFormat="1" ht="25.5" customHeight="1">
      <c r="B1759" s="42"/>
      <c r="C1759" s="278" t="s">
        <v>2471</v>
      </c>
      <c r="D1759" s="278" t="s">
        <v>1110</v>
      </c>
      <c r="E1759" s="279" t="s">
        <v>2472</v>
      </c>
      <c r="F1759" s="280" t="s">
        <v>2473</v>
      </c>
      <c r="G1759" s="281" t="s">
        <v>1025</v>
      </c>
      <c r="H1759" s="282">
        <v>7</v>
      </c>
      <c r="I1759" s="283"/>
      <c r="J1759" s="284">
        <f>ROUND(I1759*H1759,2)</f>
        <v>0</v>
      </c>
      <c r="K1759" s="280" t="s">
        <v>23</v>
      </c>
      <c r="L1759" s="285"/>
      <c r="M1759" s="286" t="s">
        <v>23</v>
      </c>
      <c r="N1759" s="287" t="s">
        <v>44</v>
      </c>
      <c r="O1759" s="43"/>
      <c r="P1759" s="218">
        <f>O1759*H1759</f>
        <v>0</v>
      </c>
      <c r="Q1759" s="218">
        <v>0</v>
      </c>
      <c r="R1759" s="218">
        <f>Q1759*H1759</f>
        <v>0</v>
      </c>
      <c r="S1759" s="218">
        <v>0</v>
      </c>
      <c r="T1759" s="219">
        <f>S1759*H1759</f>
        <v>0</v>
      </c>
      <c r="AR1759" s="25" t="s">
        <v>604</v>
      </c>
      <c r="AT1759" s="25" t="s">
        <v>1110</v>
      </c>
      <c r="AU1759" s="25" t="s">
        <v>93</v>
      </c>
      <c r="AY1759" s="25" t="s">
        <v>492</v>
      </c>
      <c r="BE1759" s="220">
        <f>IF(N1759="základní",J1759,0)</f>
        <v>0</v>
      </c>
      <c r="BF1759" s="220">
        <f>IF(N1759="snížená",J1759,0)</f>
        <v>0</v>
      </c>
      <c r="BG1759" s="220">
        <f>IF(N1759="zákl. přenesená",J1759,0)</f>
        <v>0</v>
      </c>
      <c r="BH1759" s="220">
        <f>IF(N1759="sníž. přenesená",J1759,0)</f>
        <v>0</v>
      </c>
      <c r="BI1759" s="220">
        <f>IF(N1759="nulová",J1759,0)</f>
        <v>0</v>
      </c>
      <c r="BJ1759" s="25" t="s">
        <v>80</v>
      </c>
      <c r="BK1759" s="220">
        <f>ROUND(I1759*H1759,2)</f>
        <v>0</v>
      </c>
      <c r="BL1759" s="25" t="s">
        <v>502</v>
      </c>
      <c r="BM1759" s="25" t="s">
        <v>2474</v>
      </c>
    </row>
    <row r="1760" spans="2:65" s="1" customFormat="1" ht="24">
      <c r="B1760" s="42"/>
      <c r="C1760" s="64"/>
      <c r="D1760" s="227" t="s">
        <v>506</v>
      </c>
      <c r="E1760" s="64"/>
      <c r="F1760" s="274" t="s">
        <v>2473</v>
      </c>
      <c r="G1760" s="64"/>
      <c r="H1760" s="64"/>
      <c r="I1760" s="177"/>
      <c r="J1760" s="64"/>
      <c r="K1760" s="64"/>
      <c r="L1760" s="62"/>
      <c r="M1760" s="223"/>
      <c r="N1760" s="43"/>
      <c r="O1760" s="43"/>
      <c r="P1760" s="43"/>
      <c r="Q1760" s="43"/>
      <c r="R1760" s="43"/>
      <c r="S1760" s="43"/>
      <c r="T1760" s="79"/>
      <c r="AT1760" s="25" t="s">
        <v>506</v>
      </c>
      <c r="AU1760" s="25" t="s">
        <v>93</v>
      </c>
    </row>
    <row r="1761" spans="2:65" s="1" customFormat="1" ht="25.5" customHeight="1">
      <c r="B1761" s="42"/>
      <c r="C1761" s="278" t="s">
        <v>2475</v>
      </c>
      <c r="D1761" s="278" t="s">
        <v>1110</v>
      </c>
      <c r="E1761" s="279" t="s">
        <v>2476</v>
      </c>
      <c r="F1761" s="280" t="s">
        <v>2477</v>
      </c>
      <c r="G1761" s="281" t="s">
        <v>1025</v>
      </c>
      <c r="H1761" s="282">
        <v>10</v>
      </c>
      <c r="I1761" s="283"/>
      <c r="J1761" s="284">
        <f>ROUND(I1761*H1761,2)</f>
        <v>0</v>
      </c>
      <c r="K1761" s="280" t="s">
        <v>23</v>
      </c>
      <c r="L1761" s="285"/>
      <c r="M1761" s="286" t="s">
        <v>23</v>
      </c>
      <c r="N1761" s="287" t="s">
        <v>44</v>
      </c>
      <c r="O1761" s="43"/>
      <c r="P1761" s="218">
        <f>O1761*H1761</f>
        <v>0</v>
      </c>
      <c r="Q1761" s="218">
        <v>0</v>
      </c>
      <c r="R1761" s="218">
        <f>Q1761*H1761</f>
        <v>0</v>
      </c>
      <c r="S1761" s="218">
        <v>0</v>
      </c>
      <c r="T1761" s="219">
        <f>S1761*H1761</f>
        <v>0</v>
      </c>
      <c r="AR1761" s="25" t="s">
        <v>604</v>
      </c>
      <c r="AT1761" s="25" t="s">
        <v>1110</v>
      </c>
      <c r="AU1761" s="25" t="s">
        <v>93</v>
      </c>
      <c r="AY1761" s="25" t="s">
        <v>492</v>
      </c>
      <c r="BE1761" s="220">
        <f>IF(N1761="základní",J1761,0)</f>
        <v>0</v>
      </c>
      <c r="BF1761" s="220">
        <f>IF(N1761="snížená",J1761,0)</f>
        <v>0</v>
      </c>
      <c r="BG1761" s="220">
        <f>IF(N1761="zákl. přenesená",J1761,0)</f>
        <v>0</v>
      </c>
      <c r="BH1761" s="220">
        <f>IF(N1761="sníž. přenesená",J1761,0)</f>
        <v>0</v>
      </c>
      <c r="BI1761" s="220">
        <f>IF(N1761="nulová",J1761,0)</f>
        <v>0</v>
      </c>
      <c r="BJ1761" s="25" t="s">
        <v>80</v>
      </c>
      <c r="BK1761" s="220">
        <f>ROUND(I1761*H1761,2)</f>
        <v>0</v>
      </c>
      <c r="BL1761" s="25" t="s">
        <v>502</v>
      </c>
      <c r="BM1761" s="25" t="s">
        <v>2478</v>
      </c>
    </row>
    <row r="1762" spans="2:65" s="1" customFormat="1" ht="24">
      <c r="B1762" s="42"/>
      <c r="C1762" s="64"/>
      <c r="D1762" s="227" t="s">
        <v>506</v>
      </c>
      <c r="E1762" s="64"/>
      <c r="F1762" s="274" t="s">
        <v>2477</v>
      </c>
      <c r="G1762" s="64"/>
      <c r="H1762" s="64"/>
      <c r="I1762" s="177"/>
      <c r="J1762" s="64"/>
      <c r="K1762" s="64"/>
      <c r="L1762" s="62"/>
      <c r="M1762" s="223"/>
      <c r="N1762" s="43"/>
      <c r="O1762" s="43"/>
      <c r="P1762" s="43"/>
      <c r="Q1762" s="43"/>
      <c r="R1762" s="43"/>
      <c r="S1762" s="43"/>
      <c r="T1762" s="79"/>
      <c r="AT1762" s="25" t="s">
        <v>506</v>
      </c>
      <c r="AU1762" s="25" t="s">
        <v>93</v>
      </c>
    </row>
    <row r="1763" spans="2:65" s="1" customFormat="1" ht="25.5" customHeight="1">
      <c r="B1763" s="42"/>
      <c r="C1763" s="278" t="s">
        <v>2479</v>
      </c>
      <c r="D1763" s="278" t="s">
        <v>1110</v>
      </c>
      <c r="E1763" s="279" t="s">
        <v>2480</v>
      </c>
      <c r="F1763" s="280" t="s">
        <v>2473</v>
      </c>
      <c r="G1763" s="281" t="s">
        <v>1025</v>
      </c>
      <c r="H1763" s="282">
        <v>9</v>
      </c>
      <c r="I1763" s="283"/>
      <c r="J1763" s="284">
        <f>ROUND(I1763*H1763,2)</f>
        <v>0</v>
      </c>
      <c r="K1763" s="280" t="s">
        <v>23</v>
      </c>
      <c r="L1763" s="285"/>
      <c r="M1763" s="286" t="s">
        <v>23</v>
      </c>
      <c r="N1763" s="287" t="s">
        <v>44</v>
      </c>
      <c r="O1763" s="43"/>
      <c r="P1763" s="218">
        <f>O1763*H1763</f>
        <v>0</v>
      </c>
      <c r="Q1763" s="218">
        <v>0</v>
      </c>
      <c r="R1763" s="218">
        <f>Q1763*H1763</f>
        <v>0</v>
      </c>
      <c r="S1763" s="218">
        <v>0</v>
      </c>
      <c r="T1763" s="219">
        <f>S1763*H1763</f>
        <v>0</v>
      </c>
      <c r="AR1763" s="25" t="s">
        <v>604</v>
      </c>
      <c r="AT1763" s="25" t="s">
        <v>1110</v>
      </c>
      <c r="AU1763" s="25" t="s">
        <v>93</v>
      </c>
      <c r="AY1763" s="25" t="s">
        <v>492</v>
      </c>
      <c r="BE1763" s="220">
        <f>IF(N1763="základní",J1763,0)</f>
        <v>0</v>
      </c>
      <c r="BF1763" s="220">
        <f>IF(N1763="snížená",J1763,0)</f>
        <v>0</v>
      </c>
      <c r="BG1763" s="220">
        <f>IF(N1763="zákl. přenesená",J1763,0)</f>
        <v>0</v>
      </c>
      <c r="BH1763" s="220">
        <f>IF(N1763="sníž. přenesená",J1763,0)</f>
        <v>0</v>
      </c>
      <c r="BI1763" s="220">
        <f>IF(N1763="nulová",J1763,0)</f>
        <v>0</v>
      </c>
      <c r="BJ1763" s="25" t="s">
        <v>80</v>
      </c>
      <c r="BK1763" s="220">
        <f>ROUND(I1763*H1763,2)</f>
        <v>0</v>
      </c>
      <c r="BL1763" s="25" t="s">
        <v>502</v>
      </c>
      <c r="BM1763" s="25" t="s">
        <v>2481</v>
      </c>
    </row>
    <row r="1764" spans="2:65" s="1" customFormat="1" ht="24">
      <c r="B1764" s="42"/>
      <c r="C1764" s="64"/>
      <c r="D1764" s="227" t="s">
        <v>506</v>
      </c>
      <c r="E1764" s="64"/>
      <c r="F1764" s="274" t="s">
        <v>2473</v>
      </c>
      <c r="G1764" s="64"/>
      <c r="H1764" s="64"/>
      <c r="I1764" s="177"/>
      <c r="J1764" s="64"/>
      <c r="K1764" s="64"/>
      <c r="L1764" s="62"/>
      <c r="M1764" s="223"/>
      <c r="N1764" s="43"/>
      <c r="O1764" s="43"/>
      <c r="P1764" s="43"/>
      <c r="Q1764" s="43"/>
      <c r="R1764" s="43"/>
      <c r="S1764" s="43"/>
      <c r="T1764" s="79"/>
      <c r="AT1764" s="25" t="s">
        <v>506</v>
      </c>
      <c r="AU1764" s="25" t="s">
        <v>93</v>
      </c>
    </row>
    <row r="1765" spans="2:65" s="1" customFormat="1" ht="25.5" customHeight="1">
      <c r="B1765" s="42"/>
      <c r="C1765" s="278" t="s">
        <v>2482</v>
      </c>
      <c r="D1765" s="278" t="s">
        <v>1110</v>
      </c>
      <c r="E1765" s="279" t="s">
        <v>2483</v>
      </c>
      <c r="F1765" s="280" t="s">
        <v>2477</v>
      </c>
      <c r="G1765" s="281" t="s">
        <v>1025</v>
      </c>
      <c r="H1765" s="282">
        <v>1</v>
      </c>
      <c r="I1765" s="283"/>
      <c r="J1765" s="284">
        <f>ROUND(I1765*H1765,2)</f>
        <v>0</v>
      </c>
      <c r="K1765" s="280" t="s">
        <v>23</v>
      </c>
      <c r="L1765" s="285"/>
      <c r="M1765" s="286" t="s">
        <v>23</v>
      </c>
      <c r="N1765" s="287" t="s">
        <v>44</v>
      </c>
      <c r="O1765" s="43"/>
      <c r="P1765" s="218">
        <f>O1765*H1765</f>
        <v>0</v>
      </c>
      <c r="Q1765" s="218">
        <v>0</v>
      </c>
      <c r="R1765" s="218">
        <f>Q1765*H1765</f>
        <v>0</v>
      </c>
      <c r="S1765" s="218">
        <v>0</v>
      </c>
      <c r="T1765" s="219">
        <f>S1765*H1765</f>
        <v>0</v>
      </c>
      <c r="AR1765" s="25" t="s">
        <v>604</v>
      </c>
      <c r="AT1765" s="25" t="s">
        <v>1110</v>
      </c>
      <c r="AU1765" s="25" t="s">
        <v>93</v>
      </c>
      <c r="AY1765" s="25" t="s">
        <v>492</v>
      </c>
      <c r="BE1765" s="220">
        <f>IF(N1765="základní",J1765,0)</f>
        <v>0</v>
      </c>
      <c r="BF1765" s="220">
        <f>IF(N1765="snížená",J1765,0)</f>
        <v>0</v>
      </c>
      <c r="BG1765" s="220">
        <f>IF(N1765="zákl. přenesená",J1765,0)</f>
        <v>0</v>
      </c>
      <c r="BH1765" s="220">
        <f>IF(N1765="sníž. přenesená",J1765,0)</f>
        <v>0</v>
      </c>
      <c r="BI1765" s="220">
        <f>IF(N1765="nulová",J1765,0)</f>
        <v>0</v>
      </c>
      <c r="BJ1765" s="25" t="s">
        <v>80</v>
      </c>
      <c r="BK1765" s="220">
        <f>ROUND(I1765*H1765,2)</f>
        <v>0</v>
      </c>
      <c r="BL1765" s="25" t="s">
        <v>502</v>
      </c>
      <c r="BM1765" s="25" t="s">
        <v>2484</v>
      </c>
    </row>
    <row r="1766" spans="2:65" s="1" customFormat="1" ht="24">
      <c r="B1766" s="42"/>
      <c r="C1766" s="64"/>
      <c r="D1766" s="227" t="s">
        <v>506</v>
      </c>
      <c r="E1766" s="64"/>
      <c r="F1766" s="274" t="s">
        <v>2477</v>
      </c>
      <c r="G1766" s="64"/>
      <c r="H1766" s="64"/>
      <c r="I1766" s="177"/>
      <c r="J1766" s="64"/>
      <c r="K1766" s="64"/>
      <c r="L1766" s="62"/>
      <c r="M1766" s="223"/>
      <c r="N1766" s="43"/>
      <c r="O1766" s="43"/>
      <c r="P1766" s="43"/>
      <c r="Q1766" s="43"/>
      <c r="R1766" s="43"/>
      <c r="S1766" s="43"/>
      <c r="T1766" s="79"/>
      <c r="AT1766" s="25" t="s">
        <v>506</v>
      </c>
      <c r="AU1766" s="25" t="s">
        <v>93</v>
      </c>
    </row>
    <row r="1767" spans="2:65" s="1" customFormat="1" ht="25.5" customHeight="1">
      <c r="B1767" s="42"/>
      <c r="C1767" s="278" t="s">
        <v>216</v>
      </c>
      <c r="D1767" s="278" t="s">
        <v>1110</v>
      </c>
      <c r="E1767" s="279" t="s">
        <v>2485</v>
      </c>
      <c r="F1767" s="280" t="s">
        <v>2486</v>
      </c>
      <c r="G1767" s="281" t="s">
        <v>1025</v>
      </c>
      <c r="H1767" s="282">
        <v>1</v>
      </c>
      <c r="I1767" s="283"/>
      <c r="J1767" s="284">
        <f>ROUND(I1767*H1767,2)</f>
        <v>0</v>
      </c>
      <c r="K1767" s="280" t="s">
        <v>23</v>
      </c>
      <c r="L1767" s="285"/>
      <c r="M1767" s="286" t="s">
        <v>23</v>
      </c>
      <c r="N1767" s="287" t="s">
        <v>44</v>
      </c>
      <c r="O1767" s="43"/>
      <c r="P1767" s="218">
        <f>O1767*H1767</f>
        <v>0</v>
      </c>
      <c r="Q1767" s="218">
        <v>0</v>
      </c>
      <c r="R1767" s="218">
        <f>Q1767*H1767</f>
        <v>0</v>
      </c>
      <c r="S1767" s="218">
        <v>0</v>
      </c>
      <c r="T1767" s="219">
        <f>S1767*H1767</f>
        <v>0</v>
      </c>
      <c r="AR1767" s="25" t="s">
        <v>604</v>
      </c>
      <c r="AT1767" s="25" t="s">
        <v>1110</v>
      </c>
      <c r="AU1767" s="25" t="s">
        <v>93</v>
      </c>
      <c r="AY1767" s="25" t="s">
        <v>492</v>
      </c>
      <c r="BE1767" s="220">
        <f>IF(N1767="základní",J1767,0)</f>
        <v>0</v>
      </c>
      <c r="BF1767" s="220">
        <f>IF(N1767="snížená",J1767,0)</f>
        <v>0</v>
      </c>
      <c r="BG1767" s="220">
        <f>IF(N1767="zákl. přenesená",J1767,0)</f>
        <v>0</v>
      </c>
      <c r="BH1767" s="220">
        <f>IF(N1767="sníž. přenesená",J1767,0)</f>
        <v>0</v>
      </c>
      <c r="BI1767" s="220">
        <f>IF(N1767="nulová",J1767,0)</f>
        <v>0</v>
      </c>
      <c r="BJ1767" s="25" t="s">
        <v>80</v>
      </c>
      <c r="BK1767" s="220">
        <f>ROUND(I1767*H1767,2)</f>
        <v>0</v>
      </c>
      <c r="BL1767" s="25" t="s">
        <v>502</v>
      </c>
      <c r="BM1767" s="25" t="s">
        <v>2487</v>
      </c>
    </row>
    <row r="1768" spans="2:65" s="1" customFormat="1" ht="24">
      <c r="B1768" s="42"/>
      <c r="C1768" s="64"/>
      <c r="D1768" s="227" t="s">
        <v>506</v>
      </c>
      <c r="E1768" s="64"/>
      <c r="F1768" s="274" t="s">
        <v>2486</v>
      </c>
      <c r="G1768" s="64"/>
      <c r="H1768" s="64"/>
      <c r="I1768" s="177"/>
      <c r="J1768" s="64"/>
      <c r="K1768" s="64"/>
      <c r="L1768" s="62"/>
      <c r="M1768" s="223"/>
      <c r="N1768" s="43"/>
      <c r="O1768" s="43"/>
      <c r="P1768" s="43"/>
      <c r="Q1768" s="43"/>
      <c r="R1768" s="43"/>
      <c r="S1768" s="43"/>
      <c r="T1768" s="79"/>
      <c r="AT1768" s="25" t="s">
        <v>506</v>
      </c>
      <c r="AU1768" s="25" t="s">
        <v>93</v>
      </c>
    </row>
    <row r="1769" spans="2:65" s="1" customFormat="1" ht="25.5" customHeight="1">
      <c r="B1769" s="42"/>
      <c r="C1769" s="278" t="s">
        <v>1447</v>
      </c>
      <c r="D1769" s="278" t="s">
        <v>1110</v>
      </c>
      <c r="E1769" s="279" t="s">
        <v>2488</v>
      </c>
      <c r="F1769" s="280" t="s">
        <v>2473</v>
      </c>
      <c r="G1769" s="281" t="s">
        <v>1025</v>
      </c>
      <c r="H1769" s="282">
        <v>1</v>
      </c>
      <c r="I1769" s="283"/>
      <c r="J1769" s="284">
        <f>ROUND(I1769*H1769,2)</f>
        <v>0</v>
      </c>
      <c r="K1769" s="280" t="s">
        <v>23</v>
      </c>
      <c r="L1769" s="285"/>
      <c r="M1769" s="286" t="s">
        <v>23</v>
      </c>
      <c r="N1769" s="287" t="s">
        <v>44</v>
      </c>
      <c r="O1769" s="43"/>
      <c r="P1769" s="218">
        <f>O1769*H1769</f>
        <v>0</v>
      </c>
      <c r="Q1769" s="218">
        <v>0</v>
      </c>
      <c r="R1769" s="218">
        <f>Q1769*H1769</f>
        <v>0</v>
      </c>
      <c r="S1769" s="218">
        <v>0</v>
      </c>
      <c r="T1769" s="219">
        <f>S1769*H1769</f>
        <v>0</v>
      </c>
      <c r="AR1769" s="25" t="s">
        <v>604</v>
      </c>
      <c r="AT1769" s="25" t="s">
        <v>1110</v>
      </c>
      <c r="AU1769" s="25" t="s">
        <v>93</v>
      </c>
      <c r="AY1769" s="25" t="s">
        <v>492</v>
      </c>
      <c r="BE1769" s="220">
        <f>IF(N1769="základní",J1769,0)</f>
        <v>0</v>
      </c>
      <c r="BF1769" s="220">
        <f>IF(N1769="snížená",J1769,0)</f>
        <v>0</v>
      </c>
      <c r="BG1769" s="220">
        <f>IF(N1769="zákl. přenesená",J1769,0)</f>
        <v>0</v>
      </c>
      <c r="BH1769" s="220">
        <f>IF(N1769="sníž. přenesená",J1769,0)</f>
        <v>0</v>
      </c>
      <c r="BI1769" s="220">
        <f>IF(N1769="nulová",J1769,0)</f>
        <v>0</v>
      </c>
      <c r="BJ1769" s="25" t="s">
        <v>80</v>
      </c>
      <c r="BK1769" s="220">
        <f>ROUND(I1769*H1769,2)</f>
        <v>0</v>
      </c>
      <c r="BL1769" s="25" t="s">
        <v>502</v>
      </c>
      <c r="BM1769" s="25" t="s">
        <v>2489</v>
      </c>
    </row>
    <row r="1770" spans="2:65" s="1" customFormat="1" ht="24">
      <c r="B1770" s="42"/>
      <c r="C1770" s="64"/>
      <c r="D1770" s="227" t="s">
        <v>506</v>
      </c>
      <c r="E1770" s="64"/>
      <c r="F1770" s="274" t="s">
        <v>2473</v>
      </c>
      <c r="G1770" s="64"/>
      <c r="H1770" s="64"/>
      <c r="I1770" s="177"/>
      <c r="J1770" s="64"/>
      <c r="K1770" s="64"/>
      <c r="L1770" s="62"/>
      <c r="M1770" s="223"/>
      <c r="N1770" s="43"/>
      <c r="O1770" s="43"/>
      <c r="P1770" s="43"/>
      <c r="Q1770" s="43"/>
      <c r="R1770" s="43"/>
      <c r="S1770" s="43"/>
      <c r="T1770" s="79"/>
      <c r="AT1770" s="25" t="s">
        <v>506</v>
      </c>
      <c r="AU1770" s="25" t="s">
        <v>93</v>
      </c>
    </row>
    <row r="1771" spans="2:65" s="1" customFormat="1" ht="25.5" customHeight="1">
      <c r="B1771" s="42"/>
      <c r="C1771" s="278" t="s">
        <v>2490</v>
      </c>
      <c r="D1771" s="278" t="s">
        <v>1110</v>
      </c>
      <c r="E1771" s="279" t="s">
        <v>2491</v>
      </c>
      <c r="F1771" s="280" t="s">
        <v>2492</v>
      </c>
      <c r="G1771" s="281" t="s">
        <v>1025</v>
      </c>
      <c r="H1771" s="282">
        <v>1</v>
      </c>
      <c r="I1771" s="283"/>
      <c r="J1771" s="284">
        <f>ROUND(I1771*H1771,2)</f>
        <v>0</v>
      </c>
      <c r="K1771" s="280" t="s">
        <v>23</v>
      </c>
      <c r="L1771" s="285"/>
      <c r="M1771" s="286" t="s">
        <v>23</v>
      </c>
      <c r="N1771" s="287" t="s">
        <v>44</v>
      </c>
      <c r="O1771" s="43"/>
      <c r="P1771" s="218">
        <f>O1771*H1771</f>
        <v>0</v>
      </c>
      <c r="Q1771" s="218">
        <v>0</v>
      </c>
      <c r="R1771" s="218">
        <f>Q1771*H1771</f>
        <v>0</v>
      </c>
      <c r="S1771" s="218">
        <v>0</v>
      </c>
      <c r="T1771" s="219">
        <f>S1771*H1771</f>
        <v>0</v>
      </c>
      <c r="AR1771" s="25" t="s">
        <v>604</v>
      </c>
      <c r="AT1771" s="25" t="s">
        <v>1110</v>
      </c>
      <c r="AU1771" s="25" t="s">
        <v>93</v>
      </c>
      <c r="AY1771" s="25" t="s">
        <v>492</v>
      </c>
      <c r="BE1771" s="220">
        <f>IF(N1771="základní",J1771,0)</f>
        <v>0</v>
      </c>
      <c r="BF1771" s="220">
        <f>IF(N1771="snížená",J1771,0)</f>
        <v>0</v>
      </c>
      <c r="BG1771" s="220">
        <f>IF(N1771="zákl. přenesená",J1771,0)</f>
        <v>0</v>
      </c>
      <c r="BH1771" s="220">
        <f>IF(N1771="sníž. přenesená",J1771,0)</f>
        <v>0</v>
      </c>
      <c r="BI1771" s="220">
        <f>IF(N1771="nulová",J1771,0)</f>
        <v>0</v>
      </c>
      <c r="BJ1771" s="25" t="s">
        <v>80</v>
      </c>
      <c r="BK1771" s="220">
        <f>ROUND(I1771*H1771,2)</f>
        <v>0</v>
      </c>
      <c r="BL1771" s="25" t="s">
        <v>502</v>
      </c>
      <c r="BM1771" s="25" t="s">
        <v>2493</v>
      </c>
    </row>
    <row r="1772" spans="2:65" s="1" customFormat="1" ht="24">
      <c r="B1772" s="42"/>
      <c r="C1772" s="64"/>
      <c r="D1772" s="227" t="s">
        <v>506</v>
      </c>
      <c r="E1772" s="64"/>
      <c r="F1772" s="274" t="s">
        <v>2492</v>
      </c>
      <c r="G1772" s="64"/>
      <c r="H1772" s="64"/>
      <c r="I1772" s="177"/>
      <c r="J1772" s="64"/>
      <c r="K1772" s="64"/>
      <c r="L1772" s="62"/>
      <c r="M1772" s="223"/>
      <c r="N1772" s="43"/>
      <c r="O1772" s="43"/>
      <c r="P1772" s="43"/>
      <c r="Q1772" s="43"/>
      <c r="R1772" s="43"/>
      <c r="S1772" s="43"/>
      <c r="T1772" s="79"/>
      <c r="AT1772" s="25" t="s">
        <v>506</v>
      </c>
      <c r="AU1772" s="25" t="s">
        <v>93</v>
      </c>
    </row>
    <row r="1773" spans="2:65" s="1" customFormat="1" ht="38.25" customHeight="1">
      <c r="B1773" s="42"/>
      <c r="C1773" s="278" t="s">
        <v>2494</v>
      </c>
      <c r="D1773" s="278" t="s">
        <v>1110</v>
      </c>
      <c r="E1773" s="279" t="s">
        <v>2495</v>
      </c>
      <c r="F1773" s="280" t="s">
        <v>2496</v>
      </c>
      <c r="G1773" s="281" t="s">
        <v>1025</v>
      </c>
      <c r="H1773" s="282">
        <v>2</v>
      </c>
      <c r="I1773" s="283"/>
      <c r="J1773" s="284">
        <f>ROUND(I1773*H1773,2)</f>
        <v>0</v>
      </c>
      <c r="K1773" s="280" t="s">
        <v>23</v>
      </c>
      <c r="L1773" s="285"/>
      <c r="M1773" s="286" t="s">
        <v>23</v>
      </c>
      <c r="N1773" s="287" t="s">
        <v>44</v>
      </c>
      <c r="O1773" s="43"/>
      <c r="P1773" s="218">
        <f>O1773*H1773</f>
        <v>0</v>
      </c>
      <c r="Q1773" s="218">
        <v>0</v>
      </c>
      <c r="R1773" s="218">
        <f>Q1773*H1773</f>
        <v>0</v>
      </c>
      <c r="S1773" s="218">
        <v>0</v>
      </c>
      <c r="T1773" s="219">
        <f>S1773*H1773</f>
        <v>0</v>
      </c>
      <c r="AR1773" s="25" t="s">
        <v>604</v>
      </c>
      <c r="AT1773" s="25" t="s">
        <v>1110</v>
      </c>
      <c r="AU1773" s="25" t="s">
        <v>93</v>
      </c>
      <c r="AY1773" s="25" t="s">
        <v>492</v>
      </c>
      <c r="BE1773" s="220">
        <f>IF(N1773="základní",J1773,0)</f>
        <v>0</v>
      </c>
      <c r="BF1773" s="220">
        <f>IF(N1773="snížená",J1773,0)</f>
        <v>0</v>
      </c>
      <c r="BG1773" s="220">
        <f>IF(N1773="zákl. přenesená",J1773,0)</f>
        <v>0</v>
      </c>
      <c r="BH1773" s="220">
        <f>IF(N1773="sníž. přenesená",J1773,0)</f>
        <v>0</v>
      </c>
      <c r="BI1773" s="220">
        <f>IF(N1773="nulová",J1773,0)</f>
        <v>0</v>
      </c>
      <c r="BJ1773" s="25" t="s">
        <v>80</v>
      </c>
      <c r="BK1773" s="220">
        <f>ROUND(I1773*H1773,2)</f>
        <v>0</v>
      </c>
      <c r="BL1773" s="25" t="s">
        <v>502</v>
      </c>
      <c r="BM1773" s="25" t="s">
        <v>2497</v>
      </c>
    </row>
    <row r="1774" spans="2:65" s="1" customFormat="1" ht="24">
      <c r="B1774" s="42"/>
      <c r="C1774" s="64"/>
      <c r="D1774" s="227" t="s">
        <v>506</v>
      </c>
      <c r="E1774" s="64"/>
      <c r="F1774" s="274" t="s">
        <v>2496</v>
      </c>
      <c r="G1774" s="64"/>
      <c r="H1774" s="64"/>
      <c r="I1774" s="177"/>
      <c r="J1774" s="64"/>
      <c r="K1774" s="64"/>
      <c r="L1774" s="62"/>
      <c r="M1774" s="223"/>
      <c r="N1774" s="43"/>
      <c r="O1774" s="43"/>
      <c r="P1774" s="43"/>
      <c r="Q1774" s="43"/>
      <c r="R1774" s="43"/>
      <c r="S1774" s="43"/>
      <c r="T1774" s="79"/>
      <c r="AT1774" s="25" t="s">
        <v>506</v>
      </c>
      <c r="AU1774" s="25" t="s">
        <v>93</v>
      </c>
    </row>
    <row r="1775" spans="2:65" s="1" customFormat="1" ht="38.25" customHeight="1">
      <c r="B1775" s="42"/>
      <c r="C1775" s="278" t="s">
        <v>2498</v>
      </c>
      <c r="D1775" s="278" t="s">
        <v>1110</v>
      </c>
      <c r="E1775" s="279" t="s">
        <v>2499</v>
      </c>
      <c r="F1775" s="280" t="s">
        <v>2500</v>
      </c>
      <c r="G1775" s="281" t="s">
        <v>1025</v>
      </c>
      <c r="H1775" s="282">
        <v>2</v>
      </c>
      <c r="I1775" s="283"/>
      <c r="J1775" s="284">
        <f>ROUND(I1775*H1775,2)</f>
        <v>0</v>
      </c>
      <c r="K1775" s="280" t="s">
        <v>23</v>
      </c>
      <c r="L1775" s="285"/>
      <c r="M1775" s="286" t="s">
        <v>23</v>
      </c>
      <c r="N1775" s="287" t="s">
        <v>44</v>
      </c>
      <c r="O1775" s="43"/>
      <c r="P1775" s="218">
        <f>O1775*H1775</f>
        <v>0</v>
      </c>
      <c r="Q1775" s="218">
        <v>0</v>
      </c>
      <c r="R1775" s="218">
        <f>Q1775*H1775</f>
        <v>0</v>
      </c>
      <c r="S1775" s="218">
        <v>0</v>
      </c>
      <c r="T1775" s="219">
        <f>S1775*H1775</f>
        <v>0</v>
      </c>
      <c r="AR1775" s="25" t="s">
        <v>604</v>
      </c>
      <c r="AT1775" s="25" t="s">
        <v>1110</v>
      </c>
      <c r="AU1775" s="25" t="s">
        <v>93</v>
      </c>
      <c r="AY1775" s="25" t="s">
        <v>492</v>
      </c>
      <c r="BE1775" s="220">
        <f>IF(N1775="základní",J1775,0)</f>
        <v>0</v>
      </c>
      <c r="BF1775" s="220">
        <f>IF(N1775="snížená",J1775,0)</f>
        <v>0</v>
      </c>
      <c r="BG1775" s="220">
        <f>IF(N1775="zákl. přenesená",J1775,0)</f>
        <v>0</v>
      </c>
      <c r="BH1775" s="220">
        <f>IF(N1775="sníž. přenesená",J1775,0)</f>
        <v>0</v>
      </c>
      <c r="BI1775" s="220">
        <f>IF(N1775="nulová",J1775,0)</f>
        <v>0</v>
      </c>
      <c r="BJ1775" s="25" t="s">
        <v>80</v>
      </c>
      <c r="BK1775" s="220">
        <f>ROUND(I1775*H1775,2)</f>
        <v>0</v>
      </c>
      <c r="BL1775" s="25" t="s">
        <v>502</v>
      </c>
      <c r="BM1775" s="25" t="s">
        <v>2501</v>
      </c>
    </row>
    <row r="1776" spans="2:65" s="1" customFormat="1" ht="24">
      <c r="B1776" s="42"/>
      <c r="C1776" s="64"/>
      <c r="D1776" s="227" t="s">
        <v>506</v>
      </c>
      <c r="E1776" s="64"/>
      <c r="F1776" s="274" t="s">
        <v>2500</v>
      </c>
      <c r="G1776" s="64"/>
      <c r="H1776" s="64"/>
      <c r="I1776" s="177"/>
      <c r="J1776" s="64"/>
      <c r="K1776" s="64"/>
      <c r="L1776" s="62"/>
      <c r="M1776" s="223"/>
      <c r="N1776" s="43"/>
      <c r="O1776" s="43"/>
      <c r="P1776" s="43"/>
      <c r="Q1776" s="43"/>
      <c r="R1776" s="43"/>
      <c r="S1776" s="43"/>
      <c r="T1776" s="79"/>
      <c r="AT1776" s="25" t="s">
        <v>506</v>
      </c>
      <c r="AU1776" s="25" t="s">
        <v>93</v>
      </c>
    </row>
    <row r="1777" spans="2:65" s="1" customFormat="1" ht="38.25" customHeight="1">
      <c r="B1777" s="42"/>
      <c r="C1777" s="278" t="s">
        <v>2502</v>
      </c>
      <c r="D1777" s="278" t="s">
        <v>1110</v>
      </c>
      <c r="E1777" s="279" t="s">
        <v>2503</v>
      </c>
      <c r="F1777" s="280" t="s">
        <v>2500</v>
      </c>
      <c r="G1777" s="281" t="s">
        <v>1025</v>
      </c>
      <c r="H1777" s="282">
        <v>1</v>
      </c>
      <c r="I1777" s="283"/>
      <c r="J1777" s="284">
        <f>ROUND(I1777*H1777,2)</f>
        <v>0</v>
      </c>
      <c r="K1777" s="280" t="s">
        <v>23</v>
      </c>
      <c r="L1777" s="285"/>
      <c r="M1777" s="286" t="s">
        <v>23</v>
      </c>
      <c r="N1777" s="287" t="s">
        <v>44</v>
      </c>
      <c r="O1777" s="43"/>
      <c r="P1777" s="218">
        <f>O1777*H1777</f>
        <v>0</v>
      </c>
      <c r="Q1777" s="218">
        <v>0</v>
      </c>
      <c r="R1777" s="218">
        <f>Q1777*H1777</f>
        <v>0</v>
      </c>
      <c r="S1777" s="218">
        <v>0</v>
      </c>
      <c r="T1777" s="219">
        <f>S1777*H1777</f>
        <v>0</v>
      </c>
      <c r="AR1777" s="25" t="s">
        <v>604</v>
      </c>
      <c r="AT1777" s="25" t="s">
        <v>1110</v>
      </c>
      <c r="AU1777" s="25" t="s">
        <v>93</v>
      </c>
      <c r="AY1777" s="25" t="s">
        <v>492</v>
      </c>
      <c r="BE1777" s="220">
        <f>IF(N1777="základní",J1777,0)</f>
        <v>0</v>
      </c>
      <c r="BF1777" s="220">
        <f>IF(N1777="snížená",J1777,0)</f>
        <v>0</v>
      </c>
      <c r="BG1777" s="220">
        <f>IF(N1777="zákl. přenesená",J1777,0)</f>
        <v>0</v>
      </c>
      <c r="BH1777" s="220">
        <f>IF(N1777="sníž. přenesená",J1777,0)</f>
        <v>0</v>
      </c>
      <c r="BI1777" s="220">
        <f>IF(N1777="nulová",J1777,0)</f>
        <v>0</v>
      </c>
      <c r="BJ1777" s="25" t="s">
        <v>80</v>
      </c>
      <c r="BK1777" s="220">
        <f>ROUND(I1777*H1777,2)</f>
        <v>0</v>
      </c>
      <c r="BL1777" s="25" t="s">
        <v>502</v>
      </c>
      <c r="BM1777" s="25" t="s">
        <v>2504</v>
      </c>
    </row>
    <row r="1778" spans="2:65" s="1" customFormat="1" ht="24">
      <c r="B1778" s="42"/>
      <c r="C1778" s="64"/>
      <c r="D1778" s="227" t="s">
        <v>506</v>
      </c>
      <c r="E1778" s="64"/>
      <c r="F1778" s="274" t="s">
        <v>2500</v>
      </c>
      <c r="G1778" s="64"/>
      <c r="H1778" s="64"/>
      <c r="I1778" s="177"/>
      <c r="J1778" s="64"/>
      <c r="K1778" s="64"/>
      <c r="L1778" s="62"/>
      <c r="M1778" s="223"/>
      <c r="N1778" s="43"/>
      <c r="O1778" s="43"/>
      <c r="P1778" s="43"/>
      <c r="Q1778" s="43"/>
      <c r="R1778" s="43"/>
      <c r="S1778" s="43"/>
      <c r="T1778" s="79"/>
      <c r="AT1778" s="25" t="s">
        <v>506</v>
      </c>
      <c r="AU1778" s="25" t="s">
        <v>93</v>
      </c>
    </row>
    <row r="1779" spans="2:65" s="1" customFormat="1" ht="25.5" customHeight="1">
      <c r="B1779" s="42"/>
      <c r="C1779" s="278" t="s">
        <v>2505</v>
      </c>
      <c r="D1779" s="278" t="s">
        <v>1110</v>
      </c>
      <c r="E1779" s="279" t="s">
        <v>2506</v>
      </c>
      <c r="F1779" s="280" t="s">
        <v>2507</v>
      </c>
      <c r="G1779" s="281" t="s">
        <v>1025</v>
      </c>
      <c r="H1779" s="282">
        <v>2</v>
      </c>
      <c r="I1779" s="283"/>
      <c r="J1779" s="284">
        <f>ROUND(I1779*H1779,2)</f>
        <v>0</v>
      </c>
      <c r="K1779" s="280" t="s">
        <v>23</v>
      </c>
      <c r="L1779" s="285"/>
      <c r="M1779" s="286" t="s">
        <v>23</v>
      </c>
      <c r="N1779" s="287" t="s">
        <v>44</v>
      </c>
      <c r="O1779" s="43"/>
      <c r="P1779" s="218">
        <f>O1779*H1779</f>
        <v>0</v>
      </c>
      <c r="Q1779" s="218">
        <v>0</v>
      </c>
      <c r="R1779" s="218">
        <f>Q1779*H1779</f>
        <v>0</v>
      </c>
      <c r="S1779" s="218">
        <v>0</v>
      </c>
      <c r="T1779" s="219">
        <f>S1779*H1779</f>
        <v>0</v>
      </c>
      <c r="AR1779" s="25" t="s">
        <v>604</v>
      </c>
      <c r="AT1779" s="25" t="s">
        <v>1110</v>
      </c>
      <c r="AU1779" s="25" t="s">
        <v>93</v>
      </c>
      <c r="AY1779" s="25" t="s">
        <v>492</v>
      </c>
      <c r="BE1779" s="220">
        <f>IF(N1779="základní",J1779,0)</f>
        <v>0</v>
      </c>
      <c r="BF1779" s="220">
        <f>IF(N1779="snížená",J1779,0)</f>
        <v>0</v>
      </c>
      <c r="BG1779" s="220">
        <f>IF(N1779="zákl. přenesená",J1779,0)</f>
        <v>0</v>
      </c>
      <c r="BH1779" s="220">
        <f>IF(N1779="sníž. přenesená",J1779,0)</f>
        <v>0</v>
      </c>
      <c r="BI1779" s="220">
        <f>IF(N1779="nulová",J1779,0)</f>
        <v>0</v>
      </c>
      <c r="BJ1779" s="25" t="s">
        <v>80</v>
      </c>
      <c r="BK1779" s="220">
        <f>ROUND(I1779*H1779,2)</f>
        <v>0</v>
      </c>
      <c r="BL1779" s="25" t="s">
        <v>502</v>
      </c>
      <c r="BM1779" s="25" t="s">
        <v>2508</v>
      </c>
    </row>
    <row r="1780" spans="2:65" s="1" customFormat="1" ht="24">
      <c r="B1780" s="42"/>
      <c r="C1780" s="64"/>
      <c r="D1780" s="227" t="s">
        <v>506</v>
      </c>
      <c r="E1780" s="64"/>
      <c r="F1780" s="274" t="s">
        <v>2507</v>
      </c>
      <c r="G1780" s="64"/>
      <c r="H1780" s="64"/>
      <c r="I1780" s="177"/>
      <c r="J1780" s="64"/>
      <c r="K1780" s="64"/>
      <c r="L1780" s="62"/>
      <c r="M1780" s="223"/>
      <c r="N1780" s="43"/>
      <c r="O1780" s="43"/>
      <c r="P1780" s="43"/>
      <c r="Q1780" s="43"/>
      <c r="R1780" s="43"/>
      <c r="S1780" s="43"/>
      <c r="T1780" s="79"/>
      <c r="AT1780" s="25" t="s">
        <v>506</v>
      </c>
      <c r="AU1780" s="25" t="s">
        <v>93</v>
      </c>
    </row>
    <row r="1781" spans="2:65" s="1" customFormat="1" ht="25.5" customHeight="1">
      <c r="B1781" s="42"/>
      <c r="C1781" s="278" t="s">
        <v>2509</v>
      </c>
      <c r="D1781" s="278" t="s">
        <v>1110</v>
      </c>
      <c r="E1781" s="279" t="s">
        <v>2510</v>
      </c>
      <c r="F1781" s="280" t="s">
        <v>2507</v>
      </c>
      <c r="G1781" s="281" t="s">
        <v>1025</v>
      </c>
      <c r="H1781" s="282">
        <v>3</v>
      </c>
      <c r="I1781" s="283"/>
      <c r="J1781" s="284">
        <f>ROUND(I1781*H1781,2)</f>
        <v>0</v>
      </c>
      <c r="K1781" s="280" t="s">
        <v>23</v>
      </c>
      <c r="L1781" s="285"/>
      <c r="M1781" s="286" t="s">
        <v>23</v>
      </c>
      <c r="N1781" s="287" t="s">
        <v>44</v>
      </c>
      <c r="O1781" s="43"/>
      <c r="P1781" s="218">
        <f>O1781*H1781</f>
        <v>0</v>
      </c>
      <c r="Q1781" s="218">
        <v>0</v>
      </c>
      <c r="R1781" s="218">
        <f>Q1781*H1781</f>
        <v>0</v>
      </c>
      <c r="S1781" s="218">
        <v>0</v>
      </c>
      <c r="T1781" s="219">
        <f>S1781*H1781</f>
        <v>0</v>
      </c>
      <c r="AR1781" s="25" t="s">
        <v>604</v>
      </c>
      <c r="AT1781" s="25" t="s">
        <v>1110</v>
      </c>
      <c r="AU1781" s="25" t="s">
        <v>93</v>
      </c>
      <c r="AY1781" s="25" t="s">
        <v>492</v>
      </c>
      <c r="BE1781" s="220">
        <f>IF(N1781="základní",J1781,0)</f>
        <v>0</v>
      </c>
      <c r="BF1781" s="220">
        <f>IF(N1781="snížená",J1781,0)</f>
        <v>0</v>
      </c>
      <c r="BG1781" s="220">
        <f>IF(N1781="zákl. přenesená",J1781,0)</f>
        <v>0</v>
      </c>
      <c r="BH1781" s="220">
        <f>IF(N1781="sníž. přenesená",J1781,0)</f>
        <v>0</v>
      </c>
      <c r="BI1781" s="220">
        <f>IF(N1781="nulová",J1781,0)</f>
        <v>0</v>
      </c>
      <c r="BJ1781" s="25" t="s">
        <v>80</v>
      </c>
      <c r="BK1781" s="220">
        <f>ROUND(I1781*H1781,2)</f>
        <v>0</v>
      </c>
      <c r="BL1781" s="25" t="s">
        <v>502</v>
      </c>
      <c r="BM1781" s="25" t="s">
        <v>2511</v>
      </c>
    </row>
    <row r="1782" spans="2:65" s="1" customFormat="1" ht="24">
      <c r="B1782" s="42"/>
      <c r="C1782" s="64"/>
      <c r="D1782" s="227" t="s">
        <v>506</v>
      </c>
      <c r="E1782" s="64"/>
      <c r="F1782" s="274" t="s">
        <v>2507</v>
      </c>
      <c r="G1782" s="64"/>
      <c r="H1782" s="64"/>
      <c r="I1782" s="177"/>
      <c r="J1782" s="64"/>
      <c r="K1782" s="64"/>
      <c r="L1782" s="62"/>
      <c r="M1782" s="223"/>
      <c r="N1782" s="43"/>
      <c r="O1782" s="43"/>
      <c r="P1782" s="43"/>
      <c r="Q1782" s="43"/>
      <c r="R1782" s="43"/>
      <c r="S1782" s="43"/>
      <c r="T1782" s="79"/>
      <c r="AT1782" s="25" t="s">
        <v>506</v>
      </c>
      <c r="AU1782" s="25" t="s">
        <v>93</v>
      </c>
    </row>
    <row r="1783" spans="2:65" s="1" customFormat="1" ht="25.5" customHeight="1">
      <c r="B1783" s="42"/>
      <c r="C1783" s="278" t="s">
        <v>2512</v>
      </c>
      <c r="D1783" s="278" t="s">
        <v>1110</v>
      </c>
      <c r="E1783" s="279" t="s">
        <v>2513</v>
      </c>
      <c r="F1783" s="280" t="s">
        <v>2514</v>
      </c>
      <c r="G1783" s="281" t="s">
        <v>1025</v>
      </c>
      <c r="H1783" s="282">
        <v>4</v>
      </c>
      <c r="I1783" s="283"/>
      <c r="J1783" s="284">
        <f>ROUND(I1783*H1783,2)</f>
        <v>0</v>
      </c>
      <c r="K1783" s="280" t="s">
        <v>23</v>
      </c>
      <c r="L1783" s="285"/>
      <c r="M1783" s="286" t="s">
        <v>23</v>
      </c>
      <c r="N1783" s="287" t="s">
        <v>44</v>
      </c>
      <c r="O1783" s="43"/>
      <c r="P1783" s="218">
        <f>O1783*H1783</f>
        <v>0</v>
      </c>
      <c r="Q1783" s="218">
        <v>0</v>
      </c>
      <c r="R1783" s="218">
        <f>Q1783*H1783</f>
        <v>0</v>
      </c>
      <c r="S1783" s="218">
        <v>0</v>
      </c>
      <c r="T1783" s="219">
        <f>S1783*H1783</f>
        <v>0</v>
      </c>
      <c r="AR1783" s="25" t="s">
        <v>604</v>
      </c>
      <c r="AT1783" s="25" t="s">
        <v>1110</v>
      </c>
      <c r="AU1783" s="25" t="s">
        <v>93</v>
      </c>
      <c r="AY1783" s="25" t="s">
        <v>492</v>
      </c>
      <c r="BE1783" s="220">
        <f>IF(N1783="základní",J1783,0)</f>
        <v>0</v>
      </c>
      <c r="BF1783" s="220">
        <f>IF(N1783="snížená",J1783,0)</f>
        <v>0</v>
      </c>
      <c r="BG1783" s="220">
        <f>IF(N1783="zákl. přenesená",J1783,0)</f>
        <v>0</v>
      </c>
      <c r="BH1783" s="220">
        <f>IF(N1783="sníž. přenesená",J1783,0)</f>
        <v>0</v>
      </c>
      <c r="BI1783" s="220">
        <f>IF(N1783="nulová",J1783,0)</f>
        <v>0</v>
      </c>
      <c r="BJ1783" s="25" t="s">
        <v>80</v>
      </c>
      <c r="BK1783" s="220">
        <f>ROUND(I1783*H1783,2)</f>
        <v>0</v>
      </c>
      <c r="BL1783" s="25" t="s">
        <v>502</v>
      </c>
      <c r="BM1783" s="25" t="s">
        <v>2515</v>
      </c>
    </row>
    <row r="1784" spans="2:65" s="1" customFormat="1" ht="24">
      <c r="B1784" s="42"/>
      <c r="C1784" s="64"/>
      <c r="D1784" s="227" t="s">
        <v>506</v>
      </c>
      <c r="E1784" s="64"/>
      <c r="F1784" s="274" t="s">
        <v>2514</v>
      </c>
      <c r="G1784" s="64"/>
      <c r="H1784" s="64"/>
      <c r="I1784" s="177"/>
      <c r="J1784" s="64"/>
      <c r="K1784" s="64"/>
      <c r="L1784" s="62"/>
      <c r="M1784" s="223"/>
      <c r="N1784" s="43"/>
      <c r="O1784" s="43"/>
      <c r="P1784" s="43"/>
      <c r="Q1784" s="43"/>
      <c r="R1784" s="43"/>
      <c r="S1784" s="43"/>
      <c r="T1784" s="79"/>
      <c r="AT1784" s="25" t="s">
        <v>506</v>
      </c>
      <c r="AU1784" s="25" t="s">
        <v>93</v>
      </c>
    </row>
    <row r="1785" spans="2:65" s="1" customFormat="1" ht="25.5" customHeight="1">
      <c r="B1785" s="42"/>
      <c r="C1785" s="278" t="s">
        <v>2516</v>
      </c>
      <c r="D1785" s="278" t="s">
        <v>1110</v>
      </c>
      <c r="E1785" s="279" t="s">
        <v>2517</v>
      </c>
      <c r="F1785" s="280" t="s">
        <v>2518</v>
      </c>
      <c r="G1785" s="281" t="s">
        <v>1025</v>
      </c>
      <c r="H1785" s="282">
        <v>1</v>
      </c>
      <c r="I1785" s="283"/>
      <c r="J1785" s="284">
        <f>ROUND(I1785*H1785,2)</f>
        <v>0</v>
      </c>
      <c r="K1785" s="280" t="s">
        <v>23</v>
      </c>
      <c r="L1785" s="285"/>
      <c r="M1785" s="286" t="s">
        <v>23</v>
      </c>
      <c r="N1785" s="287" t="s">
        <v>44</v>
      </c>
      <c r="O1785" s="43"/>
      <c r="P1785" s="218">
        <f>O1785*H1785</f>
        <v>0</v>
      </c>
      <c r="Q1785" s="218">
        <v>0</v>
      </c>
      <c r="R1785" s="218">
        <f>Q1785*H1785</f>
        <v>0</v>
      </c>
      <c r="S1785" s="218">
        <v>0</v>
      </c>
      <c r="T1785" s="219">
        <f>S1785*H1785</f>
        <v>0</v>
      </c>
      <c r="AR1785" s="25" t="s">
        <v>604</v>
      </c>
      <c r="AT1785" s="25" t="s">
        <v>1110</v>
      </c>
      <c r="AU1785" s="25" t="s">
        <v>93</v>
      </c>
      <c r="AY1785" s="25" t="s">
        <v>492</v>
      </c>
      <c r="BE1785" s="220">
        <f>IF(N1785="základní",J1785,0)</f>
        <v>0</v>
      </c>
      <c r="BF1785" s="220">
        <f>IF(N1785="snížená",J1785,0)</f>
        <v>0</v>
      </c>
      <c r="BG1785" s="220">
        <f>IF(N1785="zákl. přenesená",J1785,0)</f>
        <v>0</v>
      </c>
      <c r="BH1785" s="220">
        <f>IF(N1785="sníž. přenesená",J1785,0)</f>
        <v>0</v>
      </c>
      <c r="BI1785" s="220">
        <f>IF(N1785="nulová",J1785,0)</f>
        <v>0</v>
      </c>
      <c r="BJ1785" s="25" t="s">
        <v>80</v>
      </c>
      <c r="BK1785" s="220">
        <f>ROUND(I1785*H1785,2)</f>
        <v>0</v>
      </c>
      <c r="BL1785" s="25" t="s">
        <v>502</v>
      </c>
      <c r="BM1785" s="25" t="s">
        <v>2519</v>
      </c>
    </row>
    <row r="1786" spans="2:65" s="1" customFormat="1" ht="24">
      <c r="B1786" s="42"/>
      <c r="C1786" s="64"/>
      <c r="D1786" s="227" t="s">
        <v>506</v>
      </c>
      <c r="E1786" s="64"/>
      <c r="F1786" s="274" t="s">
        <v>2518</v>
      </c>
      <c r="G1786" s="64"/>
      <c r="H1786" s="64"/>
      <c r="I1786" s="177"/>
      <c r="J1786" s="64"/>
      <c r="K1786" s="64"/>
      <c r="L1786" s="62"/>
      <c r="M1786" s="223"/>
      <c r="N1786" s="43"/>
      <c r="O1786" s="43"/>
      <c r="P1786" s="43"/>
      <c r="Q1786" s="43"/>
      <c r="R1786" s="43"/>
      <c r="S1786" s="43"/>
      <c r="T1786" s="79"/>
      <c r="AT1786" s="25" t="s">
        <v>506</v>
      </c>
      <c r="AU1786" s="25" t="s">
        <v>93</v>
      </c>
    </row>
    <row r="1787" spans="2:65" s="1" customFormat="1" ht="25.5" customHeight="1">
      <c r="B1787" s="42"/>
      <c r="C1787" s="278" t="s">
        <v>2520</v>
      </c>
      <c r="D1787" s="278" t="s">
        <v>1110</v>
      </c>
      <c r="E1787" s="279" t="s">
        <v>2521</v>
      </c>
      <c r="F1787" s="280" t="s">
        <v>2477</v>
      </c>
      <c r="G1787" s="281" t="s">
        <v>1025</v>
      </c>
      <c r="H1787" s="282">
        <v>3</v>
      </c>
      <c r="I1787" s="283"/>
      <c r="J1787" s="284">
        <f>ROUND(I1787*H1787,2)</f>
        <v>0</v>
      </c>
      <c r="K1787" s="280" t="s">
        <v>23</v>
      </c>
      <c r="L1787" s="285"/>
      <c r="M1787" s="286" t="s">
        <v>23</v>
      </c>
      <c r="N1787" s="287" t="s">
        <v>44</v>
      </c>
      <c r="O1787" s="43"/>
      <c r="P1787" s="218">
        <f>O1787*H1787</f>
        <v>0</v>
      </c>
      <c r="Q1787" s="218">
        <v>0</v>
      </c>
      <c r="R1787" s="218">
        <f>Q1787*H1787</f>
        <v>0</v>
      </c>
      <c r="S1787" s="218">
        <v>0</v>
      </c>
      <c r="T1787" s="219">
        <f>S1787*H1787</f>
        <v>0</v>
      </c>
      <c r="AR1787" s="25" t="s">
        <v>604</v>
      </c>
      <c r="AT1787" s="25" t="s">
        <v>1110</v>
      </c>
      <c r="AU1787" s="25" t="s">
        <v>93</v>
      </c>
      <c r="AY1787" s="25" t="s">
        <v>492</v>
      </c>
      <c r="BE1787" s="220">
        <f>IF(N1787="základní",J1787,0)</f>
        <v>0</v>
      </c>
      <c r="BF1787" s="220">
        <f>IF(N1787="snížená",J1787,0)</f>
        <v>0</v>
      </c>
      <c r="BG1787" s="220">
        <f>IF(N1787="zákl. přenesená",J1787,0)</f>
        <v>0</v>
      </c>
      <c r="BH1787" s="220">
        <f>IF(N1787="sníž. přenesená",J1787,0)</f>
        <v>0</v>
      </c>
      <c r="BI1787" s="220">
        <f>IF(N1787="nulová",J1787,0)</f>
        <v>0</v>
      </c>
      <c r="BJ1787" s="25" t="s">
        <v>80</v>
      </c>
      <c r="BK1787" s="220">
        <f>ROUND(I1787*H1787,2)</f>
        <v>0</v>
      </c>
      <c r="BL1787" s="25" t="s">
        <v>502</v>
      </c>
      <c r="BM1787" s="25" t="s">
        <v>2522</v>
      </c>
    </row>
    <row r="1788" spans="2:65" s="1" customFormat="1" ht="24">
      <c r="B1788" s="42"/>
      <c r="C1788" s="64"/>
      <c r="D1788" s="227" t="s">
        <v>506</v>
      </c>
      <c r="E1788" s="64"/>
      <c r="F1788" s="274" t="s">
        <v>2477</v>
      </c>
      <c r="G1788" s="64"/>
      <c r="H1788" s="64"/>
      <c r="I1788" s="177"/>
      <c r="J1788" s="64"/>
      <c r="K1788" s="64"/>
      <c r="L1788" s="62"/>
      <c r="M1788" s="223"/>
      <c r="N1788" s="43"/>
      <c r="O1788" s="43"/>
      <c r="P1788" s="43"/>
      <c r="Q1788" s="43"/>
      <c r="R1788" s="43"/>
      <c r="S1788" s="43"/>
      <c r="T1788" s="79"/>
      <c r="AT1788" s="25" t="s">
        <v>506</v>
      </c>
      <c r="AU1788" s="25" t="s">
        <v>93</v>
      </c>
    </row>
    <row r="1789" spans="2:65" s="1" customFormat="1" ht="25.5" customHeight="1">
      <c r="B1789" s="42"/>
      <c r="C1789" s="278" t="s">
        <v>2523</v>
      </c>
      <c r="D1789" s="278" t="s">
        <v>1110</v>
      </c>
      <c r="E1789" s="279" t="s">
        <v>2524</v>
      </c>
      <c r="F1789" s="280" t="s">
        <v>2525</v>
      </c>
      <c r="G1789" s="281" t="s">
        <v>1025</v>
      </c>
      <c r="H1789" s="282">
        <v>1</v>
      </c>
      <c r="I1789" s="283"/>
      <c r="J1789" s="284">
        <f>ROUND(I1789*H1789,2)</f>
        <v>0</v>
      </c>
      <c r="K1789" s="280" t="s">
        <v>23</v>
      </c>
      <c r="L1789" s="285"/>
      <c r="M1789" s="286" t="s">
        <v>23</v>
      </c>
      <c r="N1789" s="287" t="s">
        <v>44</v>
      </c>
      <c r="O1789" s="43"/>
      <c r="P1789" s="218">
        <f>O1789*H1789</f>
        <v>0</v>
      </c>
      <c r="Q1789" s="218">
        <v>0</v>
      </c>
      <c r="R1789" s="218">
        <f>Q1789*H1789</f>
        <v>0</v>
      </c>
      <c r="S1789" s="218">
        <v>0</v>
      </c>
      <c r="T1789" s="219">
        <f>S1789*H1789</f>
        <v>0</v>
      </c>
      <c r="AR1789" s="25" t="s">
        <v>604</v>
      </c>
      <c r="AT1789" s="25" t="s">
        <v>1110</v>
      </c>
      <c r="AU1789" s="25" t="s">
        <v>93</v>
      </c>
      <c r="AY1789" s="25" t="s">
        <v>492</v>
      </c>
      <c r="BE1789" s="220">
        <f>IF(N1789="základní",J1789,0)</f>
        <v>0</v>
      </c>
      <c r="BF1789" s="220">
        <f>IF(N1789="snížená",J1789,0)</f>
        <v>0</v>
      </c>
      <c r="BG1789" s="220">
        <f>IF(N1789="zákl. přenesená",J1789,0)</f>
        <v>0</v>
      </c>
      <c r="BH1789" s="220">
        <f>IF(N1789="sníž. přenesená",J1789,0)</f>
        <v>0</v>
      </c>
      <c r="BI1789" s="220">
        <f>IF(N1789="nulová",J1789,0)</f>
        <v>0</v>
      </c>
      <c r="BJ1789" s="25" t="s">
        <v>80</v>
      </c>
      <c r="BK1789" s="220">
        <f>ROUND(I1789*H1789,2)</f>
        <v>0</v>
      </c>
      <c r="BL1789" s="25" t="s">
        <v>502</v>
      </c>
      <c r="BM1789" s="25" t="s">
        <v>2526</v>
      </c>
    </row>
    <row r="1790" spans="2:65" s="1" customFormat="1" ht="24">
      <c r="B1790" s="42"/>
      <c r="C1790" s="64"/>
      <c r="D1790" s="221" t="s">
        <v>506</v>
      </c>
      <c r="E1790" s="64"/>
      <c r="F1790" s="222" t="s">
        <v>2525</v>
      </c>
      <c r="G1790" s="64"/>
      <c r="H1790" s="64"/>
      <c r="I1790" s="177"/>
      <c r="J1790" s="64"/>
      <c r="K1790" s="64"/>
      <c r="L1790" s="62"/>
      <c r="M1790" s="223"/>
      <c r="N1790" s="43"/>
      <c r="O1790" s="43"/>
      <c r="P1790" s="43"/>
      <c r="Q1790" s="43"/>
      <c r="R1790" s="43"/>
      <c r="S1790" s="43"/>
      <c r="T1790" s="79"/>
      <c r="AT1790" s="25" t="s">
        <v>506</v>
      </c>
      <c r="AU1790" s="25" t="s">
        <v>93</v>
      </c>
    </row>
    <row r="1791" spans="2:65" s="11" customFormat="1" ht="29.85" customHeight="1">
      <c r="B1791" s="192"/>
      <c r="C1791" s="193"/>
      <c r="D1791" s="206" t="s">
        <v>72</v>
      </c>
      <c r="E1791" s="207" t="s">
        <v>604</v>
      </c>
      <c r="F1791" s="207" t="s">
        <v>2527</v>
      </c>
      <c r="G1791" s="193"/>
      <c r="H1791" s="193"/>
      <c r="I1791" s="196"/>
      <c r="J1791" s="208">
        <f>BK1791</f>
        <v>0</v>
      </c>
      <c r="K1791" s="193"/>
      <c r="L1791" s="198"/>
      <c r="M1791" s="199"/>
      <c r="N1791" s="200"/>
      <c r="O1791" s="200"/>
      <c r="P1791" s="201">
        <f>SUM(P1792:P1806)</f>
        <v>0</v>
      </c>
      <c r="Q1791" s="200"/>
      <c r="R1791" s="201">
        <f>SUM(R1792:R1806)</f>
        <v>4.2120000000000005E-2</v>
      </c>
      <c r="S1791" s="200"/>
      <c r="T1791" s="202">
        <f>SUM(T1792:T1806)</f>
        <v>0</v>
      </c>
      <c r="AR1791" s="203" t="s">
        <v>80</v>
      </c>
      <c r="AT1791" s="204" t="s">
        <v>72</v>
      </c>
      <c r="AU1791" s="204" t="s">
        <v>80</v>
      </c>
      <c r="AY1791" s="203" t="s">
        <v>492</v>
      </c>
      <c r="BK1791" s="205">
        <f>SUM(BK1792:BK1806)</f>
        <v>0</v>
      </c>
    </row>
    <row r="1792" spans="2:65" s="1" customFormat="1" ht="16.5" customHeight="1">
      <c r="B1792" s="42"/>
      <c r="C1792" s="209" t="s">
        <v>2528</v>
      </c>
      <c r="D1792" s="209" t="s">
        <v>498</v>
      </c>
      <c r="E1792" s="210" t="s">
        <v>2529</v>
      </c>
      <c r="F1792" s="211" t="s">
        <v>2530</v>
      </c>
      <c r="G1792" s="212" t="s">
        <v>1025</v>
      </c>
      <c r="H1792" s="213">
        <v>1</v>
      </c>
      <c r="I1792" s="214"/>
      <c r="J1792" s="215">
        <f>ROUND(I1792*H1792,2)</f>
        <v>0</v>
      </c>
      <c r="K1792" s="211" t="s">
        <v>501</v>
      </c>
      <c r="L1792" s="62"/>
      <c r="M1792" s="216" t="s">
        <v>23</v>
      </c>
      <c r="N1792" s="217" t="s">
        <v>44</v>
      </c>
      <c r="O1792" s="43"/>
      <c r="P1792" s="218">
        <f>O1792*H1792</f>
        <v>0</v>
      </c>
      <c r="Q1792" s="218">
        <v>4.6800000000000001E-3</v>
      </c>
      <c r="R1792" s="218">
        <f>Q1792*H1792</f>
        <v>4.6800000000000001E-3</v>
      </c>
      <c r="S1792" s="218">
        <v>0</v>
      </c>
      <c r="T1792" s="219">
        <f>S1792*H1792</f>
        <v>0</v>
      </c>
      <c r="AR1792" s="25" t="s">
        <v>502</v>
      </c>
      <c r="AT1792" s="25" t="s">
        <v>498</v>
      </c>
      <c r="AU1792" s="25" t="s">
        <v>82</v>
      </c>
      <c r="AY1792" s="25" t="s">
        <v>492</v>
      </c>
      <c r="BE1792" s="220">
        <f>IF(N1792="základní",J1792,0)</f>
        <v>0</v>
      </c>
      <c r="BF1792" s="220">
        <f>IF(N1792="snížená",J1792,0)</f>
        <v>0</v>
      </c>
      <c r="BG1792" s="220">
        <f>IF(N1792="zákl. přenesená",J1792,0)</f>
        <v>0</v>
      </c>
      <c r="BH1792" s="220">
        <f>IF(N1792="sníž. přenesená",J1792,0)</f>
        <v>0</v>
      </c>
      <c r="BI1792" s="220">
        <f>IF(N1792="nulová",J1792,0)</f>
        <v>0</v>
      </c>
      <c r="BJ1792" s="25" t="s">
        <v>80</v>
      </c>
      <c r="BK1792" s="220">
        <f>ROUND(I1792*H1792,2)</f>
        <v>0</v>
      </c>
      <c r="BL1792" s="25" t="s">
        <v>502</v>
      </c>
      <c r="BM1792" s="25" t="s">
        <v>2531</v>
      </c>
    </row>
    <row r="1793" spans="2:65" s="1" customFormat="1">
      <c r="B1793" s="42"/>
      <c r="C1793" s="64"/>
      <c r="D1793" s="221" t="s">
        <v>506</v>
      </c>
      <c r="E1793" s="64"/>
      <c r="F1793" s="222" t="s">
        <v>2532</v>
      </c>
      <c r="G1793" s="64"/>
      <c r="H1793" s="64"/>
      <c r="I1793" s="177"/>
      <c r="J1793" s="64"/>
      <c r="K1793" s="64"/>
      <c r="L1793" s="62"/>
      <c r="M1793" s="223"/>
      <c r="N1793" s="43"/>
      <c r="O1793" s="43"/>
      <c r="P1793" s="43"/>
      <c r="Q1793" s="43"/>
      <c r="R1793" s="43"/>
      <c r="S1793" s="43"/>
      <c r="T1793" s="79"/>
      <c r="AT1793" s="25" t="s">
        <v>506</v>
      </c>
      <c r="AU1793" s="25" t="s">
        <v>82</v>
      </c>
    </row>
    <row r="1794" spans="2:65" s="1" customFormat="1" ht="48">
      <c r="B1794" s="42"/>
      <c r="C1794" s="64"/>
      <c r="D1794" s="227" t="s">
        <v>509</v>
      </c>
      <c r="E1794" s="64"/>
      <c r="F1794" s="273" t="s">
        <v>2533</v>
      </c>
      <c r="G1794" s="64"/>
      <c r="H1794" s="64"/>
      <c r="I1794" s="177"/>
      <c r="J1794" s="64"/>
      <c r="K1794" s="64"/>
      <c r="L1794" s="62"/>
      <c r="M1794" s="223"/>
      <c r="N1794" s="43"/>
      <c r="O1794" s="43"/>
      <c r="P1794" s="43"/>
      <c r="Q1794" s="43"/>
      <c r="R1794" s="43"/>
      <c r="S1794" s="43"/>
      <c r="T1794" s="79"/>
      <c r="AT1794" s="25" t="s">
        <v>509</v>
      </c>
      <c r="AU1794" s="25" t="s">
        <v>82</v>
      </c>
    </row>
    <row r="1795" spans="2:65" s="1" customFormat="1" ht="25.5" customHeight="1">
      <c r="B1795" s="42"/>
      <c r="C1795" s="278" t="s">
        <v>2534</v>
      </c>
      <c r="D1795" s="278" t="s">
        <v>1110</v>
      </c>
      <c r="E1795" s="279" t="s">
        <v>2535</v>
      </c>
      <c r="F1795" s="280" t="s">
        <v>2536</v>
      </c>
      <c r="G1795" s="281" t="s">
        <v>2537</v>
      </c>
      <c r="H1795" s="282">
        <v>1</v>
      </c>
      <c r="I1795" s="283"/>
      <c r="J1795" s="284">
        <f>ROUND(I1795*H1795,2)</f>
        <v>0</v>
      </c>
      <c r="K1795" s="280" t="s">
        <v>23</v>
      </c>
      <c r="L1795" s="285"/>
      <c r="M1795" s="286" t="s">
        <v>23</v>
      </c>
      <c r="N1795" s="287" t="s">
        <v>44</v>
      </c>
      <c r="O1795" s="43"/>
      <c r="P1795" s="218">
        <f>O1795*H1795</f>
        <v>0</v>
      </c>
      <c r="Q1795" s="218">
        <v>0</v>
      </c>
      <c r="R1795" s="218">
        <f>Q1795*H1795</f>
        <v>0</v>
      </c>
      <c r="S1795" s="218">
        <v>0</v>
      </c>
      <c r="T1795" s="219">
        <f>S1795*H1795</f>
        <v>0</v>
      </c>
      <c r="AR1795" s="25" t="s">
        <v>977</v>
      </c>
      <c r="AT1795" s="25" t="s">
        <v>1110</v>
      </c>
      <c r="AU1795" s="25" t="s">
        <v>82</v>
      </c>
      <c r="AY1795" s="25" t="s">
        <v>492</v>
      </c>
      <c r="BE1795" s="220">
        <f>IF(N1795="základní",J1795,0)</f>
        <v>0</v>
      </c>
      <c r="BF1795" s="220">
        <f>IF(N1795="snížená",J1795,0)</f>
        <v>0</v>
      </c>
      <c r="BG1795" s="220">
        <f>IF(N1795="zákl. přenesená",J1795,0)</f>
        <v>0</v>
      </c>
      <c r="BH1795" s="220">
        <f>IF(N1795="sníž. přenesená",J1795,0)</f>
        <v>0</v>
      </c>
      <c r="BI1795" s="220">
        <f>IF(N1795="nulová",J1795,0)</f>
        <v>0</v>
      </c>
      <c r="BJ1795" s="25" t="s">
        <v>80</v>
      </c>
      <c r="BK1795" s="220">
        <f>ROUND(I1795*H1795,2)</f>
        <v>0</v>
      </c>
      <c r="BL1795" s="25" t="s">
        <v>775</v>
      </c>
      <c r="BM1795" s="25" t="s">
        <v>2538</v>
      </c>
    </row>
    <row r="1796" spans="2:65" s="1" customFormat="1" ht="24">
      <c r="B1796" s="42"/>
      <c r="C1796" s="64"/>
      <c r="D1796" s="227" t="s">
        <v>506</v>
      </c>
      <c r="E1796" s="64"/>
      <c r="F1796" s="274" t="s">
        <v>2536</v>
      </c>
      <c r="G1796" s="64"/>
      <c r="H1796" s="64"/>
      <c r="I1796" s="177"/>
      <c r="J1796" s="64"/>
      <c r="K1796" s="64"/>
      <c r="L1796" s="62"/>
      <c r="M1796" s="223"/>
      <c r="N1796" s="43"/>
      <c r="O1796" s="43"/>
      <c r="P1796" s="43"/>
      <c r="Q1796" s="43"/>
      <c r="R1796" s="43"/>
      <c r="S1796" s="43"/>
      <c r="T1796" s="79"/>
      <c r="AT1796" s="25" t="s">
        <v>506</v>
      </c>
      <c r="AU1796" s="25" t="s">
        <v>82</v>
      </c>
    </row>
    <row r="1797" spans="2:65" s="1" customFormat="1" ht="16.5" customHeight="1">
      <c r="B1797" s="42"/>
      <c r="C1797" s="209" t="s">
        <v>2539</v>
      </c>
      <c r="D1797" s="209" t="s">
        <v>498</v>
      </c>
      <c r="E1797" s="210" t="s">
        <v>2540</v>
      </c>
      <c r="F1797" s="211" t="s">
        <v>2541</v>
      </c>
      <c r="G1797" s="212" t="s">
        <v>1025</v>
      </c>
      <c r="H1797" s="213">
        <v>4</v>
      </c>
      <c r="I1797" s="214"/>
      <c r="J1797" s="215">
        <f>ROUND(I1797*H1797,2)</f>
        <v>0</v>
      </c>
      <c r="K1797" s="211" t="s">
        <v>501</v>
      </c>
      <c r="L1797" s="62"/>
      <c r="M1797" s="216" t="s">
        <v>23</v>
      </c>
      <c r="N1797" s="217" t="s">
        <v>44</v>
      </c>
      <c r="O1797" s="43"/>
      <c r="P1797" s="218">
        <f>O1797*H1797</f>
        <v>0</v>
      </c>
      <c r="Q1797" s="218">
        <v>9.3600000000000003E-3</v>
      </c>
      <c r="R1797" s="218">
        <f>Q1797*H1797</f>
        <v>3.7440000000000001E-2</v>
      </c>
      <c r="S1797" s="218">
        <v>0</v>
      </c>
      <c r="T1797" s="219">
        <f>S1797*H1797</f>
        <v>0</v>
      </c>
      <c r="AR1797" s="25" t="s">
        <v>502</v>
      </c>
      <c r="AT1797" s="25" t="s">
        <v>498</v>
      </c>
      <c r="AU1797" s="25" t="s">
        <v>82</v>
      </c>
      <c r="AY1797" s="25" t="s">
        <v>492</v>
      </c>
      <c r="BE1797" s="220">
        <f>IF(N1797="základní",J1797,0)</f>
        <v>0</v>
      </c>
      <c r="BF1797" s="220">
        <f>IF(N1797="snížená",J1797,0)</f>
        <v>0</v>
      </c>
      <c r="BG1797" s="220">
        <f>IF(N1797="zákl. přenesená",J1797,0)</f>
        <v>0</v>
      </c>
      <c r="BH1797" s="220">
        <f>IF(N1797="sníž. přenesená",J1797,0)</f>
        <v>0</v>
      </c>
      <c r="BI1797" s="220">
        <f>IF(N1797="nulová",J1797,0)</f>
        <v>0</v>
      </c>
      <c r="BJ1797" s="25" t="s">
        <v>80</v>
      </c>
      <c r="BK1797" s="220">
        <f>ROUND(I1797*H1797,2)</f>
        <v>0</v>
      </c>
      <c r="BL1797" s="25" t="s">
        <v>502</v>
      </c>
      <c r="BM1797" s="25" t="s">
        <v>2542</v>
      </c>
    </row>
    <row r="1798" spans="2:65" s="1" customFormat="1" ht="24">
      <c r="B1798" s="42"/>
      <c r="C1798" s="64"/>
      <c r="D1798" s="221" t="s">
        <v>506</v>
      </c>
      <c r="E1798" s="64"/>
      <c r="F1798" s="222" t="s">
        <v>2543</v>
      </c>
      <c r="G1798" s="64"/>
      <c r="H1798" s="64"/>
      <c r="I1798" s="177"/>
      <c r="J1798" s="64"/>
      <c r="K1798" s="64"/>
      <c r="L1798" s="62"/>
      <c r="M1798" s="223"/>
      <c r="N1798" s="43"/>
      <c r="O1798" s="43"/>
      <c r="P1798" s="43"/>
      <c r="Q1798" s="43"/>
      <c r="R1798" s="43"/>
      <c r="S1798" s="43"/>
      <c r="T1798" s="79"/>
      <c r="AT1798" s="25" t="s">
        <v>506</v>
      </c>
      <c r="AU1798" s="25" t="s">
        <v>82</v>
      </c>
    </row>
    <row r="1799" spans="2:65" s="1" customFormat="1" ht="36">
      <c r="B1799" s="42"/>
      <c r="C1799" s="64"/>
      <c r="D1799" s="221" t="s">
        <v>509</v>
      </c>
      <c r="E1799" s="64"/>
      <c r="F1799" s="224" t="s">
        <v>2544</v>
      </c>
      <c r="G1799" s="64"/>
      <c r="H1799" s="64"/>
      <c r="I1799" s="177"/>
      <c r="J1799" s="64"/>
      <c r="K1799" s="64"/>
      <c r="L1799" s="62"/>
      <c r="M1799" s="223"/>
      <c r="N1799" s="43"/>
      <c r="O1799" s="43"/>
      <c r="P1799" s="43"/>
      <c r="Q1799" s="43"/>
      <c r="R1799" s="43"/>
      <c r="S1799" s="43"/>
      <c r="T1799" s="79"/>
      <c r="AT1799" s="25" t="s">
        <v>509</v>
      </c>
      <c r="AU1799" s="25" t="s">
        <v>82</v>
      </c>
    </row>
    <row r="1800" spans="2:65" s="13" customFormat="1">
      <c r="B1800" s="237"/>
      <c r="C1800" s="238"/>
      <c r="D1800" s="221" t="s">
        <v>513</v>
      </c>
      <c r="E1800" s="239" t="s">
        <v>23</v>
      </c>
      <c r="F1800" s="240" t="s">
        <v>2545</v>
      </c>
      <c r="G1800" s="238"/>
      <c r="H1800" s="241" t="s">
        <v>23</v>
      </c>
      <c r="I1800" s="242"/>
      <c r="J1800" s="238"/>
      <c r="K1800" s="238"/>
      <c r="L1800" s="243"/>
      <c r="M1800" s="244"/>
      <c r="N1800" s="245"/>
      <c r="O1800" s="245"/>
      <c r="P1800" s="245"/>
      <c r="Q1800" s="245"/>
      <c r="R1800" s="245"/>
      <c r="S1800" s="245"/>
      <c r="T1800" s="246"/>
      <c r="AT1800" s="247" t="s">
        <v>513</v>
      </c>
      <c r="AU1800" s="247" t="s">
        <v>82</v>
      </c>
      <c r="AV1800" s="13" t="s">
        <v>80</v>
      </c>
      <c r="AW1800" s="13" t="s">
        <v>36</v>
      </c>
      <c r="AX1800" s="13" t="s">
        <v>73</v>
      </c>
      <c r="AY1800" s="247" t="s">
        <v>492</v>
      </c>
    </row>
    <row r="1801" spans="2:65" s="12" customFormat="1">
      <c r="B1801" s="225"/>
      <c r="C1801" s="226"/>
      <c r="D1801" s="221" t="s">
        <v>513</v>
      </c>
      <c r="E1801" s="248" t="s">
        <v>23</v>
      </c>
      <c r="F1801" s="249" t="s">
        <v>2546</v>
      </c>
      <c r="G1801" s="226"/>
      <c r="H1801" s="250">
        <v>4</v>
      </c>
      <c r="I1801" s="231"/>
      <c r="J1801" s="226"/>
      <c r="K1801" s="226"/>
      <c r="L1801" s="232"/>
      <c r="M1801" s="233"/>
      <c r="N1801" s="234"/>
      <c r="O1801" s="234"/>
      <c r="P1801" s="234"/>
      <c r="Q1801" s="234"/>
      <c r="R1801" s="234"/>
      <c r="S1801" s="234"/>
      <c r="T1801" s="235"/>
      <c r="AT1801" s="236" t="s">
        <v>513</v>
      </c>
      <c r="AU1801" s="236" t="s">
        <v>82</v>
      </c>
      <c r="AV1801" s="12" t="s">
        <v>82</v>
      </c>
      <c r="AW1801" s="12" t="s">
        <v>36</v>
      </c>
      <c r="AX1801" s="12" t="s">
        <v>73</v>
      </c>
      <c r="AY1801" s="236" t="s">
        <v>492</v>
      </c>
    </row>
    <row r="1802" spans="2:65" s="14" customFormat="1">
      <c r="B1802" s="251"/>
      <c r="C1802" s="252"/>
      <c r="D1802" s="227" t="s">
        <v>513</v>
      </c>
      <c r="E1802" s="253" t="s">
        <v>23</v>
      </c>
      <c r="F1802" s="254" t="s">
        <v>560</v>
      </c>
      <c r="G1802" s="252"/>
      <c r="H1802" s="255">
        <v>4</v>
      </c>
      <c r="I1802" s="256"/>
      <c r="J1802" s="252"/>
      <c r="K1802" s="252"/>
      <c r="L1802" s="257"/>
      <c r="M1802" s="258"/>
      <c r="N1802" s="259"/>
      <c r="O1802" s="259"/>
      <c r="P1802" s="259"/>
      <c r="Q1802" s="259"/>
      <c r="R1802" s="259"/>
      <c r="S1802" s="259"/>
      <c r="T1802" s="260"/>
      <c r="AT1802" s="261" t="s">
        <v>513</v>
      </c>
      <c r="AU1802" s="261" t="s">
        <v>82</v>
      </c>
      <c r="AV1802" s="14" t="s">
        <v>502</v>
      </c>
      <c r="AW1802" s="14" t="s">
        <v>36</v>
      </c>
      <c r="AX1802" s="14" t="s">
        <v>80</v>
      </c>
      <c r="AY1802" s="261" t="s">
        <v>492</v>
      </c>
    </row>
    <row r="1803" spans="2:65" s="1" customFormat="1" ht="25.5" customHeight="1">
      <c r="B1803" s="42"/>
      <c r="C1803" s="278" t="s">
        <v>2547</v>
      </c>
      <c r="D1803" s="278" t="s">
        <v>1110</v>
      </c>
      <c r="E1803" s="279" t="s">
        <v>2548</v>
      </c>
      <c r="F1803" s="280" t="s">
        <v>2549</v>
      </c>
      <c r="G1803" s="281" t="s">
        <v>2537</v>
      </c>
      <c r="H1803" s="282">
        <v>2</v>
      </c>
      <c r="I1803" s="283"/>
      <c r="J1803" s="284">
        <f>ROUND(I1803*H1803,2)</f>
        <v>0</v>
      </c>
      <c r="K1803" s="280" t="s">
        <v>23</v>
      </c>
      <c r="L1803" s="285"/>
      <c r="M1803" s="286" t="s">
        <v>23</v>
      </c>
      <c r="N1803" s="287" t="s">
        <v>44</v>
      </c>
      <c r="O1803" s="43"/>
      <c r="P1803" s="218">
        <f>O1803*H1803</f>
        <v>0</v>
      </c>
      <c r="Q1803" s="218">
        <v>0</v>
      </c>
      <c r="R1803" s="218">
        <f>Q1803*H1803</f>
        <v>0</v>
      </c>
      <c r="S1803" s="218">
        <v>0</v>
      </c>
      <c r="T1803" s="219">
        <f>S1803*H1803</f>
        <v>0</v>
      </c>
      <c r="AR1803" s="25" t="s">
        <v>977</v>
      </c>
      <c r="AT1803" s="25" t="s">
        <v>1110</v>
      </c>
      <c r="AU1803" s="25" t="s">
        <v>82</v>
      </c>
      <c r="AY1803" s="25" t="s">
        <v>492</v>
      </c>
      <c r="BE1803" s="220">
        <f>IF(N1803="základní",J1803,0)</f>
        <v>0</v>
      </c>
      <c r="BF1803" s="220">
        <f>IF(N1803="snížená",J1803,0)</f>
        <v>0</v>
      </c>
      <c r="BG1803" s="220">
        <f>IF(N1803="zákl. přenesená",J1803,0)</f>
        <v>0</v>
      </c>
      <c r="BH1803" s="220">
        <f>IF(N1803="sníž. přenesená",J1803,0)</f>
        <v>0</v>
      </c>
      <c r="BI1803" s="220">
        <f>IF(N1803="nulová",J1803,0)</f>
        <v>0</v>
      </c>
      <c r="BJ1803" s="25" t="s">
        <v>80</v>
      </c>
      <c r="BK1803" s="220">
        <f>ROUND(I1803*H1803,2)</f>
        <v>0</v>
      </c>
      <c r="BL1803" s="25" t="s">
        <v>775</v>
      </c>
      <c r="BM1803" s="25" t="s">
        <v>2550</v>
      </c>
    </row>
    <row r="1804" spans="2:65" s="1" customFormat="1" ht="24">
      <c r="B1804" s="42"/>
      <c r="C1804" s="64"/>
      <c r="D1804" s="227" t="s">
        <v>506</v>
      </c>
      <c r="E1804" s="64"/>
      <c r="F1804" s="274" t="s">
        <v>2549</v>
      </c>
      <c r="G1804" s="64"/>
      <c r="H1804" s="64"/>
      <c r="I1804" s="177"/>
      <c r="J1804" s="64"/>
      <c r="K1804" s="64"/>
      <c r="L1804" s="62"/>
      <c r="M1804" s="223"/>
      <c r="N1804" s="43"/>
      <c r="O1804" s="43"/>
      <c r="P1804" s="43"/>
      <c r="Q1804" s="43"/>
      <c r="R1804" s="43"/>
      <c r="S1804" s="43"/>
      <c r="T1804" s="79"/>
      <c r="AT1804" s="25" t="s">
        <v>506</v>
      </c>
      <c r="AU1804" s="25" t="s">
        <v>82</v>
      </c>
    </row>
    <row r="1805" spans="2:65" s="1" customFormat="1" ht="38.25" customHeight="1">
      <c r="B1805" s="42"/>
      <c r="C1805" s="278" t="s">
        <v>2551</v>
      </c>
      <c r="D1805" s="278" t="s">
        <v>1110</v>
      </c>
      <c r="E1805" s="279" t="s">
        <v>2552</v>
      </c>
      <c r="F1805" s="280" t="s">
        <v>2553</v>
      </c>
      <c r="G1805" s="281" t="s">
        <v>2537</v>
      </c>
      <c r="H1805" s="282">
        <v>2</v>
      </c>
      <c r="I1805" s="283"/>
      <c r="J1805" s="284">
        <f>ROUND(I1805*H1805,2)</f>
        <v>0</v>
      </c>
      <c r="K1805" s="280" t="s">
        <v>23</v>
      </c>
      <c r="L1805" s="285"/>
      <c r="M1805" s="286" t="s">
        <v>23</v>
      </c>
      <c r="N1805" s="287" t="s">
        <v>44</v>
      </c>
      <c r="O1805" s="43"/>
      <c r="P1805" s="218">
        <f>O1805*H1805</f>
        <v>0</v>
      </c>
      <c r="Q1805" s="218">
        <v>0</v>
      </c>
      <c r="R1805" s="218">
        <f>Q1805*H1805</f>
        <v>0</v>
      </c>
      <c r="S1805" s="218">
        <v>0</v>
      </c>
      <c r="T1805" s="219">
        <f>S1805*H1805</f>
        <v>0</v>
      </c>
      <c r="AR1805" s="25" t="s">
        <v>977</v>
      </c>
      <c r="AT1805" s="25" t="s">
        <v>1110</v>
      </c>
      <c r="AU1805" s="25" t="s">
        <v>82</v>
      </c>
      <c r="AY1805" s="25" t="s">
        <v>492</v>
      </c>
      <c r="BE1805" s="220">
        <f>IF(N1805="základní",J1805,0)</f>
        <v>0</v>
      </c>
      <c r="BF1805" s="220">
        <f>IF(N1805="snížená",J1805,0)</f>
        <v>0</v>
      </c>
      <c r="BG1805" s="220">
        <f>IF(N1805="zákl. přenesená",J1805,0)</f>
        <v>0</v>
      </c>
      <c r="BH1805" s="220">
        <f>IF(N1805="sníž. přenesená",J1805,0)</f>
        <v>0</v>
      </c>
      <c r="BI1805" s="220">
        <f>IF(N1805="nulová",J1805,0)</f>
        <v>0</v>
      </c>
      <c r="BJ1805" s="25" t="s">
        <v>80</v>
      </c>
      <c r="BK1805" s="220">
        <f>ROUND(I1805*H1805,2)</f>
        <v>0</v>
      </c>
      <c r="BL1805" s="25" t="s">
        <v>775</v>
      </c>
      <c r="BM1805" s="25" t="s">
        <v>2554</v>
      </c>
    </row>
    <row r="1806" spans="2:65" s="1" customFormat="1" ht="36">
      <c r="B1806" s="42"/>
      <c r="C1806" s="64"/>
      <c r="D1806" s="221" t="s">
        <v>506</v>
      </c>
      <c r="E1806" s="64"/>
      <c r="F1806" s="222" t="s">
        <v>2553</v>
      </c>
      <c r="G1806" s="64"/>
      <c r="H1806" s="64"/>
      <c r="I1806" s="177"/>
      <c r="J1806" s="64"/>
      <c r="K1806" s="64"/>
      <c r="L1806" s="62"/>
      <c r="M1806" s="223"/>
      <c r="N1806" s="43"/>
      <c r="O1806" s="43"/>
      <c r="P1806" s="43"/>
      <c r="Q1806" s="43"/>
      <c r="R1806" s="43"/>
      <c r="S1806" s="43"/>
      <c r="T1806" s="79"/>
      <c r="AT1806" s="25" t="s">
        <v>506</v>
      </c>
      <c r="AU1806" s="25" t="s">
        <v>82</v>
      </c>
    </row>
    <row r="1807" spans="2:65" s="11" customFormat="1" ht="29.85" customHeight="1">
      <c r="B1807" s="192"/>
      <c r="C1807" s="193"/>
      <c r="D1807" s="194" t="s">
        <v>72</v>
      </c>
      <c r="E1807" s="288" t="s">
        <v>617</v>
      </c>
      <c r="F1807" s="288" t="s">
        <v>2555</v>
      </c>
      <c r="G1807" s="193"/>
      <c r="H1807" s="193"/>
      <c r="I1807" s="196"/>
      <c r="J1807" s="289">
        <f>BK1807</f>
        <v>0</v>
      </c>
      <c r="K1807" s="193"/>
      <c r="L1807" s="198"/>
      <c r="M1807" s="199"/>
      <c r="N1807" s="200"/>
      <c r="O1807" s="200"/>
      <c r="P1807" s="201">
        <f>P1808+P1846+P1858+P1915+P1946+P2214+P2343</f>
        <v>0</v>
      </c>
      <c r="Q1807" s="200"/>
      <c r="R1807" s="201">
        <f>R1808+R1846+R1858+R1915+R1946+R2214+R2343</f>
        <v>364.34114366999995</v>
      </c>
      <c r="S1807" s="200"/>
      <c r="T1807" s="202">
        <f>T1808+T1846+T1858+T1915+T1946+T2214+T2343</f>
        <v>6440.0222919999987</v>
      </c>
      <c r="AR1807" s="203" t="s">
        <v>80</v>
      </c>
      <c r="AT1807" s="204" t="s">
        <v>72</v>
      </c>
      <c r="AU1807" s="204" t="s">
        <v>80</v>
      </c>
      <c r="AY1807" s="203" t="s">
        <v>492</v>
      </c>
      <c r="BK1807" s="205">
        <f>BK1808+BK1846+BK1858+BK1915+BK1946+BK2214+BK2343</f>
        <v>0</v>
      </c>
    </row>
    <row r="1808" spans="2:65" s="11" customFormat="1" ht="14.85" customHeight="1">
      <c r="B1808" s="192"/>
      <c r="C1808" s="193"/>
      <c r="D1808" s="206" t="s">
        <v>72</v>
      </c>
      <c r="E1808" s="207" t="s">
        <v>1578</v>
      </c>
      <c r="F1808" s="207" t="s">
        <v>2556</v>
      </c>
      <c r="G1808" s="193"/>
      <c r="H1808" s="193"/>
      <c r="I1808" s="196"/>
      <c r="J1808" s="208">
        <f>BK1808</f>
        <v>0</v>
      </c>
      <c r="K1808" s="193"/>
      <c r="L1808" s="198"/>
      <c r="M1808" s="199"/>
      <c r="N1808" s="200"/>
      <c r="O1808" s="200"/>
      <c r="P1808" s="201">
        <f>SUM(P1809:P1845)</f>
        <v>0</v>
      </c>
      <c r="Q1808" s="200"/>
      <c r="R1808" s="201">
        <f>SUM(R1809:R1845)</f>
        <v>61.619388979999989</v>
      </c>
      <c r="S1808" s="200"/>
      <c r="T1808" s="202">
        <f>SUM(T1809:T1845)</f>
        <v>0</v>
      </c>
      <c r="AR1808" s="203" t="s">
        <v>80</v>
      </c>
      <c r="AT1808" s="204" t="s">
        <v>72</v>
      </c>
      <c r="AU1808" s="204" t="s">
        <v>82</v>
      </c>
      <c r="AY1808" s="203" t="s">
        <v>492</v>
      </c>
      <c r="BK1808" s="205">
        <f>SUM(BK1809:BK1845)</f>
        <v>0</v>
      </c>
    </row>
    <row r="1809" spans="2:65" s="1" customFormat="1" ht="25.5" customHeight="1">
      <c r="B1809" s="42"/>
      <c r="C1809" s="209" t="s">
        <v>2557</v>
      </c>
      <c r="D1809" s="209" t="s">
        <v>498</v>
      </c>
      <c r="E1809" s="210" t="s">
        <v>2558</v>
      </c>
      <c r="F1809" s="211" t="s">
        <v>2559</v>
      </c>
      <c r="G1809" s="212" t="s">
        <v>832</v>
      </c>
      <c r="H1809" s="213">
        <v>140</v>
      </c>
      <c r="I1809" s="214"/>
      <c r="J1809" s="215">
        <f>ROUND(I1809*H1809,2)</f>
        <v>0</v>
      </c>
      <c r="K1809" s="211" t="s">
        <v>501</v>
      </c>
      <c r="L1809" s="62"/>
      <c r="M1809" s="216" t="s">
        <v>23</v>
      </c>
      <c r="N1809" s="217" t="s">
        <v>44</v>
      </c>
      <c r="O1809" s="43"/>
      <c r="P1809" s="218">
        <f>O1809*H1809</f>
        <v>0</v>
      </c>
      <c r="Q1809" s="218">
        <v>8.0879999999999994E-2</v>
      </c>
      <c r="R1809" s="218">
        <f>Q1809*H1809</f>
        <v>11.3232</v>
      </c>
      <c r="S1809" s="218">
        <v>0</v>
      </c>
      <c r="T1809" s="219">
        <f>S1809*H1809</f>
        <v>0</v>
      </c>
      <c r="AR1809" s="25" t="s">
        <v>502</v>
      </c>
      <c r="AT1809" s="25" t="s">
        <v>498</v>
      </c>
      <c r="AU1809" s="25" t="s">
        <v>93</v>
      </c>
      <c r="AY1809" s="25" t="s">
        <v>492</v>
      </c>
      <c r="BE1809" s="220">
        <f>IF(N1809="základní",J1809,0)</f>
        <v>0</v>
      </c>
      <c r="BF1809" s="220">
        <f>IF(N1809="snížená",J1809,0)</f>
        <v>0</v>
      </c>
      <c r="BG1809" s="220">
        <f>IF(N1809="zákl. přenesená",J1809,0)</f>
        <v>0</v>
      </c>
      <c r="BH1809" s="220">
        <f>IF(N1809="sníž. přenesená",J1809,0)</f>
        <v>0</v>
      </c>
      <c r="BI1809" s="220">
        <f>IF(N1809="nulová",J1809,0)</f>
        <v>0</v>
      </c>
      <c r="BJ1809" s="25" t="s">
        <v>80</v>
      </c>
      <c r="BK1809" s="220">
        <f>ROUND(I1809*H1809,2)</f>
        <v>0</v>
      </c>
      <c r="BL1809" s="25" t="s">
        <v>502</v>
      </c>
      <c r="BM1809" s="25" t="s">
        <v>2560</v>
      </c>
    </row>
    <row r="1810" spans="2:65" s="1" customFormat="1" ht="36">
      <c r="B1810" s="42"/>
      <c r="C1810" s="64"/>
      <c r="D1810" s="221" t="s">
        <v>506</v>
      </c>
      <c r="E1810" s="64"/>
      <c r="F1810" s="222" t="s">
        <v>2561</v>
      </c>
      <c r="G1810" s="64"/>
      <c r="H1810" s="64"/>
      <c r="I1810" s="177"/>
      <c r="J1810" s="64"/>
      <c r="K1810" s="64"/>
      <c r="L1810" s="62"/>
      <c r="M1810" s="223"/>
      <c r="N1810" s="43"/>
      <c r="O1810" s="43"/>
      <c r="P1810" s="43"/>
      <c r="Q1810" s="43"/>
      <c r="R1810" s="43"/>
      <c r="S1810" s="43"/>
      <c r="T1810" s="79"/>
      <c r="AT1810" s="25" t="s">
        <v>506</v>
      </c>
      <c r="AU1810" s="25" t="s">
        <v>93</v>
      </c>
    </row>
    <row r="1811" spans="2:65" s="1" customFormat="1" ht="72">
      <c r="B1811" s="42"/>
      <c r="C1811" s="64"/>
      <c r="D1811" s="221" t="s">
        <v>509</v>
      </c>
      <c r="E1811" s="64"/>
      <c r="F1811" s="224" t="s">
        <v>2562</v>
      </c>
      <c r="G1811" s="64"/>
      <c r="H1811" s="64"/>
      <c r="I1811" s="177"/>
      <c r="J1811" s="64"/>
      <c r="K1811" s="64"/>
      <c r="L1811" s="62"/>
      <c r="M1811" s="223"/>
      <c r="N1811" s="43"/>
      <c r="O1811" s="43"/>
      <c r="P1811" s="43"/>
      <c r="Q1811" s="43"/>
      <c r="R1811" s="43"/>
      <c r="S1811" s="43"/>
      <c r="T1811" s="79"/>
      <c r="AT1811" s="25" t="s">
        <v>509</v>
      </c>
      <c r="AU1811" s="25" t="s">
        <v>93</v>
      </c>
    </row>
    <row r="1812" spans="2:65" s="12" customFormat="1">
      <c r="B1812" s="225"/>
      <c r="C1812" s="226"/>
      <c r="D1812" s="227" t="s">
        <v>513</v>
      </c>
      <c r="E1812" s="228" t="s">
        <v>23</v>
      </c>
      <c r="F1812" s="229" t="s">
        <v>2563</v>
      </c>
      <c r="G1812" s="226"/>
      <c r="H1812" s="230">
        <v>140</v>
      </c>
      <c r="I1812" s="231"/>
      <c r="J1812" s="226"/>
      <c r="K1812" s="226"/>
      <c r="L1812" s="232"/>
      <c r="M1812" s="233"/>
      <c r="N1812" s="234"/>
      <c r="O1812" s="234"/>
      <c r="P1812" s="234"/>
      <c r="Q1812" s="234"/>
      <c r="R1812" s="234"/>
      <c r="S1812" s="234"/>
      <c r="T1812" s="235"/>
      <c r="AT1812" s="236" t="s">
        <v>513</v>
      </c>
      <c r="AU1812" s="236" t="s">
        <v>93</v>
      </c>
      <c r="AV1812" s="12" t="s">
        <v>82</v>
      </c>
      <c r="AW1812" s="12" t="s">
        <v>36</v>
      </c>
      <c r="AX1812" s="12" t="s">
        <v>80</v>
      </c>
      <c r="AY1812" s="236" t="s">
        <v>492</v>
      </c>
    </row>
    <row r="1813" spans="2:65" s="1" customFormat="1" ht="25.5" customHeight="1">
      <c r="B1813" s="42"/>
      <c r="C1813" s="278" t="s">
        <v>2564</v>
      </c>
      <c r="D1813" s="278" t="s">
        <v>1110</v>
      </c>
      <c r="E1813" s="279" t="s">
        <v>2565</v>
      </c>
      <c r="F1813" s="280" t="s">
        <v>2566</v>
      </c>
      <c r="G1813" s="281" t="s">
        <v>1025</v>
      </c>
      <c r="H1813" s="282">
        <v>145</v>
      </c>
      <c r="I1813" s="283"/>
      <c r="J1813" s="284">
        <f>ROUND(I1813*H1813,2)</f>
        <v>0</v>
      </c>
      <c r="K1813" s="280" t="s">
        <v>23</v>
      </c>
      <c r="L1813" s="285"/>
      <c r="M1813" s="286" t="s">
        <v>23</v>
      </c>
      <c r="N1813" s="287" t="s">
        <v>44</v>
      </c>
      <c r="O1813" s="43"/>
      <c r="P1813" s="218">
        <f>O1813*H1813</f>
        <v>0</v>
      </c>
      <c r="Q1813" s="218">
        <v>0.04</v>
      </c>
      <c r="R1813" s="218">
        <f>Q1813*H1813</f>
        <v>5.8</v>
      </c>
      <c r="S1813" s="218">
        <v>0</v>
      </c>
      <c r="T1813" s="219">
        <f>S1813*H1813</f>
        <v>0</v>
      </c>
      <c r="AR1813" s="25" t="s">
        <v>604</v>
      </c>
      <c r="AT1813" s="25" t="s">
        <v>1110</v>
      </c>
      <c r="AU1813" s="25" t="s">
        <v>93</v>
      </c>
      <c r="AY1813" s="25" t="s">
        <v>492</v>
      </c>
      <c r="BE1813" s="220">
        <f>IF(N1813="základní",J1813,0)</f>
        <v>0</v>
      </c>
      <c r="BF1813" s="220">
        <f>IF(N1813="snížená",J1813,0)</f>
        <v>0</v>
      </c>
      <c r="BG1813" s="220">
        <f>IF(N1813="zákl. přenesená",J1813,0)</f>
        <v>0</v>
      </c>
      <c r="BH1813" s="220">
        <f>IF(N1813="sníž. přenesená",J1813,0)</f>
        <v>0</v>
      </c>
      <c r="BI1813" s="220">
        <f>IF(N1813="nulová",J1813,0)</f>
        <v>0</v>
      </c>
      <c r="BJ1813" s="25" t="s">
        <v>80</v>
      </c>
      <c r="BK1813" s="220">
        <f>ROUND(I1813*H1813,2)</f>
        <v>0</v>
      </c>
      <c r="BL1813" s="25" t="s">
        <v>502</v>
      </c>
      <c r="BM1813" s="25" t="s">
        <v>2567</v>
      </c>
    </row>
    <row r="1814" spans="2:65" s="1" customFormat="1" ht="24">
      <c r="B1814" s="42"/>
      <c r="C1814" s="64"/>
      <c r="D1814" s="221" t="s">
        <v>506</v>
      </c>
      <c r="E1814" s="64"/>
      <c r="F1814" s="222" t="s">
        <v>2568</v>
      </c>
      <c r="G1814" s="64"/>
      <c r="H1814" s="64"/>
      <c r="I1814" s="177"/>
      <c r="J1814" s="64"/>
      <c r="K1814" s="64"/>
      <c r="L1814" s="62"/>
      <c r="M1814" s="223"/>
      <c r="N1814" s="43"/>
      <c r="O1814" s="43"/>
      <c r="P1814" s="43"/>
      <c r="Q1814" s="43"/>
      <c r="R1814" s="43"/>
      <c r="S1814" s="43"/>
      <c r="T1814" s="79"/>
      <c r="AT1814" s="25" t="s">
        <v>506</v>
      </c>
      <c r="AU1814" s="25" t="s">
        <v>93</v>
      </c>
    </row>
    <row r="1815" spans="2:65" s="13" customFormat="1">
      <c r="B1815" s="237"/>
      <c r="C1815" s="238"/>
      <c r="D1815" s="221" t="s">
        <v>513</v>
      </c>
      <c r="E1815" s="239" t="s">
        <v>23</v>
      </c>
      <c r="F1815" s="240" t="s">
        <v>2569</v>
      </c>
      <c r="G1815" s="238"/>
      <c r="H1815" s="241" t="s">
        <v>23</v>
      </c>
      <c r="I1815" s="242"/>
      <c r="J1815" s="238"/>
      <c r="K1815" s="238"/>
      <c r="L1815" s="243"/>
      <c r="M1815" s="244"/>
      <c r="N1815" s="245"/>
      <c r="O1815" s="245"/>
      <c r="P1815" s="245"/>
      <c r="Q1815" s="245"/>
      <c r="R1815" s="245"/>
      <c r="S1815" s="245"/>
      <c r="T1815" s="246"/>
      <c r="AT1815" s="247" t="s">
        <v>513</v>
      </c>
      <c r="AU1815" s="247" t="s">
        <v>93</v>
      </c>
      <c r="AV1815" s="13" t="s">
        <v>80</v>
      </c>
      <c r="AW1815" s="13" t="s">
        <v>36</v>
      </c>
      <c r="AX1815" s="13" t="s">
        <v>73</v>
      </c>
      <c r="AY1815" s="247" t="s">
        <v>492</v>
      </c>
    </row>
    <row r="1816" spans="2:65" s="12" customFormat="1">
      <c r="B1816" s="225"/>
      <c r="C1816" s="226"/>
      <c r="D1816" s="221" t="s">
        <v>513</v>
      </c>
      <c r="E1816" s="248" t="s">
        <v>23</v>
      </c>
      <c r="F1816" s="249" t="s">
        <v>2570</v>
      </c>
      <c r="G1816" s="226"/>
      <c r="H1816" s="250">
        <v>144.19999999999999</v>
      </c>
      <c r="I1816" s="231"/>
      <c r="J1816" s="226"/>
      <c r="K1816" s="226"/>
      <c r="L1816" s="232"/>
      <c r="M1816" s="233"/>
      <c r="N1816" s="234"/>
      <c r="O1816" s="234"/>
      <c r="P1816" s="234"/>
      <c r="Q1816" s="234"/>
      <c r="R1816" s="234"/>
      <c r="S1816" s="234"/>
      <c r="T1816" s="235"/>
      <c r="AT1816" s="236" t="s">
        <v>513</v>
      </c>
      <c r="AU1816" s="236" t="s">
        <v>93</v>
      </c>
      <c r="AV1816" s="12" t="s">
        <v>82</v>
      </c>
      <c r="AW1816" s="12" t="s">
        <v>36</v>
      </c>
      <c r="AX1816" s="12" t="s">
        <v>73</v>
      </c>
      <c r="AY1816" s="236" t="s">
        <v>492</v>
      </c>
    </row>
    <row r="1817" spans="2:65" s="15" customFormat="1">
      <c r="B1817" s="262"/>
      <c r="C1817" s="263"/>
      <c r="D1817" s="221" t="s">
        <v>513</v>
      </c>
      <c r="E1817" s="264" t="s">
        <v>23</v>
      </c>
      <c r="F1817" s="265" t="s">
        <v>690</v>
      </c>
      <c r="G1817" s="263"/>
      <c r="H1817" s="266">
        <v>144.19999999999999</v>
      </c>
      <c r="I1817" s="267"/>
      <c r="J1817" s="263"/>
      <c r="K1817" s="263"/>
      <c r="L1817" s="268"/>
      <c r="M1817" s="269"/>
      <c r="N1817" s="270"/>
      <c r="O1817" s="270"/>
      <c r="P1817" s="270"/>
      <c r="Q1817" s="270"/>
      <c r="R1817" s="270"/>
      <c r="S1817" s="270"/>
      <c r="T1817" s="271"/>
      <c r="AT1817" s="272" t="s">
        <v>513</v>
      </c>
      <c r="AU1817" s="272" t="s">
        <v>93</v>
      </c>
      <c r="AV1817" s="15" t="s">
        <v>93</v>
      </c>
      <c r="AW1817" s="15" t="s">
        <v>36</v>
      </c>
      <c r="AX1817" s="15" t="s">
        <v>73</v>
      </c>
      <c r="AY1817" s="272" t="s">
        <v>492</v>
      </c>
    </row>
    <row r="1818" spans="2:65" s="12" customFormat="1">
      <c r="B1818" s="225"/>
      <c r="C1818" s="226"/>
      <c r="D1818" s="227" t="s">
        <v>513</v>
      </c>
      <c r="E1818" s="228" t="s">
        <v>23</v>
      </c>
      <c r="F1818" s="229" t="s">
        <v>1958</v>
      </c>
      <c r="G1818" s="226"/>
      <c r="H1818" s="230">
        <v>145</v>
      </c>
      <c r="I1818" s="231"/>
      <c r="J1818" s="226"/>
      <c r="K1818" s="226"/>
      <c r="L1818" s="232"/>
      <c r="M1818" s="233"/>
      <c r="N1818" s="234"/>
      <c r="O1818" s="234"/>
      <c r="P1818" s="234"/>
      <c r="Q1818" s="234"/>
      <c r="R1818" s="234"/>
      <c r="S1818" s="234"/>
      <c r="T1818" s="235"/>
      <c r="AT1818" s="236" t="s">
        <v>513</v>
      </c>
      <c r="AU1818" s="236" t="s">
        <v>93</v>
      </c>
      <c r="AV1818" s="12" t="s">
        <v>82</v>
      </c>
      <c r="AW1818" s="12" t="s">
        <v>36</v>
      </c>
      <c r="AX1818" s="12" t="s">
        <v>80</v>
      </c>
      <c r="AY1818" s="236" t="s">
        <v>492</v>
      </c>
    </row>
    <row r="1819" spans="2:65" s="1" customFormat="1" ht="25.5" customHeight="1">
      <c r="B1819" s="42"/>
      <c r="C1819" s="209" t="s">
        <v>2571</v>
      </c>
      <c r="D1819" s="209" t="s">
        <v>498</v>
      </c>
      <c r="E1819" s="210" t="s">
        <v>2572</v>
      </c>
      <c r="F1819" s="211" t="s">
        <v>2573</v>
      </c>
      <c r="G1819" s="212" t="s">
        <v>832</v>
      </c>
      <c r="H1819" s="213">
        <v>140</v>
      </c>
      <c r="I1819" s="214"/>
      <c r="J1819" s="215">
        <f>ROUND(I1819*H1819,2)</f>
        <v>0</v>
      </c>
      <c r="K1819" s="211" t="s">
        <v>501</v>
      </c>
      <c r="L1819" s="62"/>
      <c r="M1819" s="216" t="s">
        <v>23</v>
      </c>
      <c r="N1819" s="217" t="s">
        <v>44</v>
      </c>
      <c r="O1819" s="43"/>
      <c r="P1819" s="218">
        <f>O1819*H1819</f>
        <v>0</v>
      </c>
      <c r="Q1819" s="218">
        <v>0.15540000000000001</v>
      </c>
      <c r="R1819" s="218">
        <f>Q1819*H1819</f>
        <v>21.756</v>
      </c>
      <c r="S1819" s="218">
        <v>0</v>
      </c>
      <c r="T1819" s="219">
        <f>S1819*H1819</f>
        <v>0</v>
      </c>
      <c r="AR1819" s="25" t="s">
        <v>502</v>
      </c>
      <c r="AT1819" s="25" t="s">
        <v>498</v>
      </c>
      <c r="AU1819" s="25" t="s">
        <v>93</v>
      </c>
      <c r="AY1819" s="25" t="s">
        <v>492</v>
      </c>
      <c r="BE1819" s="220">
        <f>IF(N1819="základní",J1819,0)</f>
        <v>0</v>
      </c>
      <c r="BF1819" s="220">
        <f>IF(N1819="snížená",J1819,0)</f>
        <v>0</v>
      </c>
      <c r="BG1819" s="220">
        <f>IF(N1819="zákl. přenesená",J1819,0)</f>
        <v>0</v>
      </c>
      <c r="BH1819" s="220">
        <f>IF(N1819="sníž. přenesená",J1819,0)</f>
        <v>0</v>
      </c>
      <c r="BI1819" s="220">
        <f>IF(N1819="nulová",J1819,0)</f>
        <v>0</v>
      </c>
      <c r="BJ1819" s="25" t="s">
        <v>80</v>
      </c>
      <c r="BK1819" s="220">
        <f>ROUND(I1819*H1819,2)</f>
        <v>0</v>
      </c>
      <c r="BL1819" s="25" t="s">
        <v>502</v>
      </c>
      <c r="BM1819" s="25" t="s">
        <v>2574</v>
      </c>
    </row>
    <row r="1820" spans="2:65" s="1" customFormat="1" ht="36">
      <c r="B1820" s="42"/>
      <c r="C1820" s="64"/>
      <c r="D1820" s="221" t="s">
        <v>506</v>
      </c>
      <c r="E1820" s="64"/>
      <c r="F1820" s="222" t="s">
        <v>2575</v>
      </c>
      <c r="G1820" s="64"/>
      <c r="H1820" s="64"/>
      <c r="I1820" s="177"/>
      <c r="J1820" s="64"/>
      <c r="K1820" s="64"/>
      <c r="L1820" s="62"/>
      <c r="M1820" s="223"/>
      <c r="N1820" s="43"/>
      <c r="O1820" s="43"/>
      <c r="P1820" s="43"/>
      <c r="Q1820" s="43"/>
      <c r="R1820" s="43"/>
      <c r="S1820" s="43"/>
      <c r="T1820" s="79"/>
      <c r="AT1820" s="25" t="s">
        <v>506</v>
      </c>
      <c r="AU1820" s="25" t="s">
        <v>93</v>
      </c>
    </row>
    <row r="1821" spans="2:65" s="1" customFormat="1" ht="96">
      <c r="B1821" s="42"/>
      <c r="C1821" s="64"/>
      <c r="D1821" s="221" t="s">
        <v>509</v>
      </c>
      <c r="E1821" s="64"/>
      <c r="F1821" s="224" t="s">
        <v>2576</v>
      </c>
      <c r="G1821" s="64"/>
      <c r="H1821" s="64"/>
      <c r="I1821" s="177"/>
      <c r="J1821" s="64"/>
      <c r="K1821" s="64"/>
      <c r="L1821" s="62"/>
      <c r="M1821" s="223"/>
      <c r="N1821" s="43"/>
      <c r="O1821" s="43"/>
      <c r="P1821" s="43"/>
      <c r="Q1821" s="43"/>
      <c r="R1821" s="43"/>
      <c r="S1821" s="43"/>
      <c r="T1821" s="79"/>
      <c r="AT1821" s="25" t="s">
        <v>509</v>
      </c>
      <c r="AU1821" s="25" t="s">
        <v>93</v>
      </c>
    </row>
    <row r="1822" spans="2:65" s="13" customFormat="1">
      <c r="B1822" s="237"/>
      <c r="C1822" s="238"/>
      <c r="D1822" s="221" t="s">
        <v>513</v>
      </c>
      <c r="E1822" s="239" t="s">
        <v>23</v>
      </c>
      <c r="F1822" s="240" t="s">
        <v>2577</v>
      </c>
      <c r="G1822" s="238"/>
      <c r="H1822" s="241" t="s">
        <v>23</v>
      </c>
      <c r="I1822" s="242"/>
      <c r="J1822" s="238"/>
      <c r="K1822" s="238"/>
      <c r="L1822" s="243"/>
      <c r="M1822" s="244"/>
      <c r="N1822" s="245"/>
      <c r="O1822" s="245"/>
      <c r="P1822" s="245"/>
      <c r="Q1822" s="245"/>
      <c r="R1822" s="245"/>
      <c r="S1822" s="245"/>
      <c r="T1822" s="246"/>
      <c r="AT1822" s="247" t="s">
        <v>513</v>
      </c>
      <c r="AU1822" s="247" t="s">
        <v>93</v>
      </c>
      <c r="AV1822" s="13" t="s">
        <v>80</v>
      </c>
      <c r="AW1822" s="13" t="s">
        <v>36</v>
      </c>
      <c r="AX1822" s="13" t="s">
        <v>73</v>
      </c>
      <c r="AY1822" s="247" t="s">
        <v>492</v>
      </c>
    </row>
    <row r="1823" spans="2:65" s="12" customFormat="1">
      <c r="B1823" s="225"/>
      <c r="C1823" s="226"/>
      <c r="D1823" s="221" t="s">
        <v>513</v>
      </c>
      <c r="E1823" s="248" t="s">
        <v>23</v>
      </c>
      <c r="F1823" s="249" t="s">
        <v>1932</v>
      </c>
      <c r="G1823" s="226"/>
      <c r="H1823" s="250">
        <v>140</v>
      </c>
      <c r="I1823" s="231"/>
      <c r="J1823" s="226"/>
      <c r="K1823" s="226"/>
      <c r="L1823" s="232"/>
      <c r="M1823" s="233"/>
      <c r="N1823" s="234"/>
      <c r="O1823" s="234"/>
      <c r="P1823" s="234"/>
      <c r="Q1823" s="234"/>
      <c r="R1823" s="234"/>
      <c r="S1823" s="234"/>
      <c r="T1823" s="235"/>
      <c r="AT1823" s="236" t="s">
        <v>513</v>
      </c>
      <c r="AU1823" s="236" t="s">
        <v>93</v>
      </c>
      <c r="AV1823" s="12" t="s">
        <v>82</v>
      </c>
      <c r="AW1823" s="12" t="s">
        <v>36</v>
      </c>
      <c r="AX1823" s="12" t="s">
        <v>73</v>
      </c>
      <c r="AY1823" s="236" t="s">
        <v>492</v>
      </c>
    </row>
    <row r="1824" spans="2:65" s="14" customFormat="1">
      <c r="B1824" s="251"/>
      <c r="C1824" s="252"/>
      <c r="D1824" s="227" t="s">
        <v>513</v>
      </c>
      <c r="E1824" s="253" t="s">
        <v>23</v>
      </c>
      <c r="F1824" s="254" t="s">
        <v>560</v>
      </c>
      <c r="G1824" s="252"/>
      <c r="H1824" s="255">
        <v>140</v>
      </c>
      <c r="I1824" s="256"/>
      <c r="J1824" s="252"/>
      <c r="K1824" s="252"/>
      <c r="L1824" s="257"/>
      <c r="M1824" s="258"/>
      <c r="N1824" s="259"/>
      <c r="O1824" s="259"/>
      <c r="P1824" s="259"/>
      <c r="Q1824" s="259"/>
      <c r="R1824" s="259"/>
      <c r="S1824" s="259"/>
      <c r="T1824" s="260"/>
      <c r="AT1824" s="261" t="s">
        <v>513</v>
      </c>
      <c r="AU1824" s="261" t="s">
        <v>93</v>
      </c>
      <c r="AV1824" s="14" t="s">
        <v>502</v>
      </c>
      <c r="AW1824" s="14" t="s">
        <v>36</v>
      </c>
      <c r="AX1824" s="14" t="s">
        <v>80</v>
      </c>
      <c r="AY1824" s="261" t="s">
        <v>492</v>
      </c>
    </row>
    <row r="1825" spans="2:65" s="1" customFormat="1" ht="16.5" customHeight="1">
      <c r="B1825" s="42"/>
      <c r="C1825" s="278" t="s">
        <v>2578</v>
      </c>
      <c r="D1825" s="278" t="s">
        <v>1110</v>
      </c>
      <c r="E1825" s="279" t="s">
        <v>2579</v>
      </c>
      <c r="F1825" s="280" t="s">
        <v>2580</v>
      </c>
      <c r="G1825" s="281" t="s">
        <v>1025</v>
      </c>
      <c r="H1825" s="282">
        <v>145</v>
      </c>
      <c r="I1825" s="283"/>
      <c r="J1825" s="284">
        <f>ROUND(I1825*H1825,2)</f>
        <v>0</v>
      </c>
      <c r="K1825" s="280" t="s">
        <v>501</v>
      </c>
      <c r="L1825" s="285"/>
      <c r="M1825" s="286" t="s">
        <v>23</v>
      </c>
      <c r="N1825" s="287" t="s">
        <v>44</v>
      </c>
      <c r="O1825" s="43"/>
      <c r="P1825" s="218">
        <f>O1825*H1825</f>
        <v>0</v>
      </c>
      <c r="Q1825" s="218">
        <v>8.2100000000000006E-2</v>
      </c>
      <c r="R1825" s="218">
        <f>Q1825*H1825</f>
        <v>11.904500000000001</v>
      </c>
      <c r="S1825" s="218">
        <v>0</v>
      </c>
      <c r="T1825" s="219">
        <f>S1825*H1825</f>
        <v>0</v>
      </c>
      <c r="AR1825" s="25" t="s">
        <v>604</v>
      </c>
      <c r="AT1825" s="25" t="s">
        <v>1110</v>
      </c>
      <c r="AU1825" s="25" t="s">
        <v>93</v>
      </c>
      <c r="AY1825" s="25" t="s">
        <v>492</v>
      </c>
      <c r="BE1825" s="220">
        <f>IF(N1825="základní",J1825,0)</f>
        <v>0</v>
      </c>
      <c r="BF1825" s="220">
        <f>IF(N1825="snížená",J1825,0)</f>
        <v>0</v>
      </c>
      <c r="BG1825" s="220">
        <f>IF(N1825="zákl. přenesená",J1825,0)</f>
        <v>0</v>
      </c>
      <c r="BH1825" s="220">
        <f>IF(N1825="sníž. přenesená",J1825,0)</f>
        <v>0</v>
      </c>
      <c r="BI1825" s="220">
        <f>IF(N1825="nulová",J1825,0)</f>
        <v>0</v>
      </c>
      <c r="BJ1825" s="25" t="s">
        <v>80</v>
      </c>
      <c r="BK1825" s="220">
        <f>ROUND(I1825*H1825,2)</f>
        <v>0</v>
      </c>
      <c r="BL1825" s="25" t="s">
        <v>502</v>
      </c>
      <c r="BM1825" s="25" t="s">
        <v>2581</v>
      </c>
    </row>
    <row r="1826" spans="2:65" s="1" customFormat="1">
      <c r="B1826" s="42"/>
      <c r="C1826" s="64"/>
      <c r="D1826" s="221" t="s">
        <v>506</v>
      </c>
      <c r="E1826" s="64"/>
      <c r="F1826" s="222" t="s">
        <v>2582</v>
      </c>
      <c r="G1826" s="64"/>
      <c r="H1826" s="64"/>
      <c r="I1826" s="177"/>
      <c r="J1826" s="64"/>
      <c r="K1826" s="64"/>
      <c r="L1826" s="62"/>
      <c r="M1826" s="223"/>
      <c r="N1826" s="43"/>
      <c r="O1826" s="43"/>
      <c r="P1826" s="43"/>
      <c r="Q1826" s="43"/>
      <c r="R1826" s="43"/>
      <c r="S1826" s="43"/>
      <c r="T1826" s="79"/>
      <c r="AT1826" s="25" t="s">
        <v>506</v>
      </c>
      <c r="AU1826" s="25" t="s">
        <v>93</v>
      </c>
    </row>
    <row r="1827" spans="2:65" s="13" customFormat="1">
      <c r="B1827" s="237"/>
      <c r="C1827" s="238"/>
      <c r="D1827" s="221" t="s">
        <v>513</v>
      </c>
      <c r="E1827" s="239" t="s">
        <v>23</v>
      </c>
      <c r="F1827" s="240" t="s">
        <v>2577</v>
      </c>
      <c r="G1827" s="238"/>
      <c r="H1827" s="241" t="s">
        <v>23</v>
      </c>
      <c r="I1827" s="242"/>
      <c r="J1827" s="238"/>
      <c r="K1827" s="238"/>
      <c r="L1827" s="243"/>
      <c r="M1827" s="244"/>
      <c r="N1827" s="245"/>
      <c r="O1827" s="245"/>
      <c r="P1827" s="245"/>
      <c r="Q1827" s="245"/>
      <c r="R1827" s="245"/>
      <c r="S1827" s="245"/>
      <c r="T1827" s="246"/>
      <c r="AT1827" s="247" t="s">
        <v>513</v>
      </c>
      <c r="AU1827" s="247" t="s">
        <v>93</v>
      </c>
      <c r="AV1827" s="13" t="s">
        <v>80</v>
      </c>
      <c r="AW1827" s="13" t="s">
        <v>36</v>
      </c>
      <c r="AX1827" s="13" t="s">
        <v>73</v>
      </c>
      <c r="AY1827" s="247" t="s">
        <v>492</v>
      </c>
    </row>
    <row r="1828" spans="2:65" s="12" customFormat="1">
      <c r="B1828" s="225"/>
      <c r="C1828" s="226"/>
      <c r="D1828" s="221" t="s">
        <v>513</v>
      </c>
      <c r="E1828" s="248" t="s">
        <v>23</v>
      </c>
      <c r="F1828" s="249" t="s">
        <v>2570</v>
      </c>
      <c r="G1828" s="226"/>
      <c r="H1828" s="250">
        <v>144.19999999999999</v>
      </c>
      <c r="I1828" s="231"/>
      <c r="J1828" s="226"/>
      <c r="K1828" s="226"/>
      <c r="L1828" s="232"/>
      <c r="M1828" s="233"/>
      <c r="N1828" s="234"/>
      <c r="O1828" s="234"/>
      <c r="P1828" s="234"/>
      <c r="Q1828" s="234"/>
      <c r="R1828" s="234"/>
      <c r="S1828" s="234"/>
      <c r="T1828" s="235"/>
      <c r="AT1828" s="236" t="s">
        <v>513</v>
      </c>
      <c r="AU1828" s="236" t="s">
        <v>93</v>
      </c>
      <c r="AV1828" s="12" t="s">
        <v>82</v>
      </c>
      <c r="AW1828" s="12" t="s">
        <v>36</v>
      </c>
      <c r="AX1828" s="12" t="s">
        <v>73</v>
      </c>
      <c r="AY1828" s="236" t="s">
        <v>492</v>
      </c>
    </row>
    <row r="1829" spans="2:65" s="15" customFormat="1">
      <c r="B1829" s="262"/>
      <c r="C1829" s="263"/>
      <c r="D1829" s="221" t="s">
        <v>513</v>
      </c>
      <c r="E1829" s="264" t="s">
        <v>23</v>
      </c>
      <c r="F1829" s="265" t="s">
        <v>690</v>
      </c>
      <c r="G1829" s="263"/>
      <c r="H1829" s="266">
        <v>144.19999999999999</v>
      </c>
      <c r="I1829" s="267"/>
      <c r="J1829" s="263"/>
      <c r="K1829" s="263"/>
      <c r="L1829" s="268"/>
      <c r="M1829" s="269"/>
      <c r="N1829" s="270"/>
      <c r="O1829" s="270"/>
      <c r="P1829" s="270"/>
      <c r="Q1829" s="270"/>
      <c r="R1829" s="270"/>
      <c r="S1829" s="270"/>
      <c r="T1829" s="271"/>
      <c r="AT1829" s="272" t="s">
        <v>513</v>
      </c>
      <c r="AU1829" s="272" t="s">
        <v>93</v>
      </c>
      <c r="AV1829" s="15" t="s">
        <v>93</v>
      </c>
      <c r="AW1829" s="15" t="s">
        <v>36</v>
      </c>
      <c r="AX1829" s="15" t="s">
        <v>73</v>
      </c>
      <c r="AY1829" s="272" t="s">
        <v>492</v>
      </c>
    </row>
    <row r="1830" spans="2:65" s="12" customFormat="1">
      <c r="B1830" s="225"/>
      <c r="C1830" s="226"/>
      <c r="D1830" s="227" t="s">
        <v>513</v>
      </c>
      <c r="E1830" s="228" t="s">
        <v>23</v>
      </c>
      <c r="F1830" s="229" t="s">
        <v>1958</v>
      </c>
      <c r="G1830" s="226"/>
      <c r="H1830" s="230">
        <v>145</v>
      </c>
      <c r="I1830" s="231"/>
      <c r="J1830" s="226"/>
      <c r="K1830" s="226"/>
      <c r="L1830" s="232"/>
      <c r="M1830" s="233"/>
      <c r="N1830" s="234"/>
      <c r="O1830" s="234"/>
      <c r="P1830" s="234"/>
      <c r="Q1830" s="234"/>
      <c r="R1830" s="234"/>
      <c r="S1830" s="234"/>
      <c r="T1830" s="235"/>
      <c r="AT1830" s="236" t="s">
        <v>513</v>
      </c>
      <c r="AU1830" s="236" t="s">
        <v>93</v>
      </c>
      <c r="AV1830" s="12" t="s">
        <v>82</v>
      </c>
      <c r="AW1830" s="12" t="s">
        <v>36</v>
      </c>
      <c r="AX1830" s="12" t="s">
        <v>80</v>
      </c>
      <c r="AY1830" s="236" t="s">
        <v>492</v>
      </c>
    </row>
    <row r="1831" spans="2:65" s="1" customFormat="1" ht="25.5" customHeight="1">
      <c r="B1831" s="42"/>
      <c r="C1831" s="209" t="s">
        <v>2583</v>
      </c>
      <c r="D1831" s="209" t="s">
        <v>498</v>
      </c>
      <c r="E1831" s="210" t="s">
        <v>2584</v>
      </c>
      <c r="F1831" s="211" t="s">
        <v>2585</v>
      </c>
      <c r="G1831" s="212" t="s">
        <v>632</v>
      </c>
      <c r="H1831" s="213">
        <v>4.6970000000000001</v>
      </c>
      <c r="I1831" s="214"/>
      <c r="J1831" s="215">
        <f>ROUND(I1831*H1831,2)</f>
        <v>0</v>
      </c>
      <c r="K1831" s="211" t="s">
        <v>501</v>
      </c>
      <c r="L1831" s="62"/>
      <c r="M1831" s="216" t="s">
        <v>23</v>
      </c>
      <c r="N1831" s="217" t="s">
        <v>44</v>
      </c>
      <c r="O1831" s="43"/>
      <c r="P1831" s="218">
        <f>O1831*H1831</f>
        <v>0</v>
      </c>
      <c r="Q1831" s="218">
        <v>2.2563399999999998</v>
      </c>
      <c r="R1831" s="218">
        <f>Q1831*H1831</f>
        <v>10.598028979999999</v>
      </c>
      <c r="S1831" s="218">
        <v>0</v>
      </c>
      <c r="T1831" s="219">
        <f>S1831*H1831</f>
        <v>0</v>
      </c>
      <c r="AR1831" s="25" t="s">
        <v>502</v>
      </c>
      <c r="AT1831" s="25" t="s">
        <v>498</v>
      </c>
      <c r="AU1831" s="25" t="s">
        <v>93</v>
      </c>
      <c r="AY1831" s="25" t="s">
        <v>492</v>
      </c>
      <c r="BE1831" s="220">
        <f>IF(N1831="základní",J1831,0)</f>
        <v>0</v>
      </c>
      <c r="BF1831" s="220">
        <f>IF(N1831="snížená",J1831,0)</f>
        <v>0</v>
      </c>
      <c r="BG1831" s="220">
        <f>IF(N1831="zákl. přenesená",J1831,0)</f>
        <v>0</v>
      </c>
      <c r="BH1831" s="220">
        <f>IF(N1831="sníž. přenesená",J1831,0)</f>
        <v>0</v>
      </c>
      <c r="BI1831" s="220">
        <f>IF(N1831="nulová",J1831,0)</f>
        <v>0</v>
      </c>
      <c r="BJ1831" s="25" t="s">
        <v>80</v>
      </c>
      <c r="BK1831" s="220">
        <f>ROUND(I1831*H1831,2)</f>
        <v>0</v>
      </c>
      <c r="BL1831" s="25" t="s">
        <v>502</v>
      </c>
      <c r="BM1831" s="25" t="s">
        <v>2586</v>
      </c>
    </row>
    <row r="1832" spans="2:65" s="1" customFormat="1" ht="24">
      <c r="B1832" s="42"/>
      <c r="C1832" s="64"/>
      <c r="D1832" s="221" t="s">
        <v>506</v>
      </c>
      <c r="E1832" s="64"/>
      <c r="F1832" s="222" t="s">
        <v>2587</v>
      </c>
      <c r="G1832" s="64"/>
      <c r="H1832" s="64"/>
      <c r="I1832" s="177"/>
      <c r="J1832" s="64"/>
      <c r="K1832" s="64"/>
      <c r="L1832" s="62"/>
      <c r="M1832" s="223"/>
      <c r="N1832" s="43"/>
      <c r="O1832" s="43"/>
      <c r="P1832" s="43"/>
      <c r="Q1832" s="43"/>
      <c r="R1832" s="43"/>
      <c r="S1832" s="43"/>
      <c r="T1832" s="79"/>
      <c r="AT1832" s="25" t="s">
        <v>506</v>
      </c>
      <c r="AU1832" s="25" t="s">
        <v>93</v>
      </c>
    </row>
    <row r="1833" spans="2:65" s="13" customFormat="1">
      <c r="B1833" s="237"/>
      <c r="C1833" s="238"/>
      <c r="D1833" s="221" t="s">
        <v>513</v>
      </c>
      <c r="E1833" s="239" t="s">
        <v>23</v>
      </c>
      <c r="F1833" s="240" t="s">
        <v>554</v>
      </c>
      <c r="G1833" s="238"/>
      <c r="H1833" s="241" t="s">
        <v>23</v>
      </c>
      <c r="I1833" s="242"/>
      <c r="J1833" s="238"/>
      <c r="K1833" s="238"/>
      <c r="L1833" s="243"/>
      <c r="M1833" s="244"/>
      <c r="N1833" s="245"/>
      <c r="O1833" s="245"/>
      <c r="P1833" s="245"/>
      <c r="Q1833" s="245"/>
      <c r="R1833" s="245"/>
      <c r="S1833" s="245"/>
      <c r="T1833" s="246"/>
      <c r="AT1833" s="247" t="s">
        <v>513</v>
      </c>
      <c r="AU1833" s="247" t="s">
        <v>93</v>
      </c>
      <c r="AV1833" s="13" t="s">
        <v>80</v>
      </c>
      <c r="AW1833" s="13" t="s">
        <v>36</v>
      </c>
      <c r="AX1833" s="13" t="s">
        <v>73</v>
      </c>
      <c r="AY1833" s="247" t="s">
        <v>492</v>
      </c>
    </row>
    <row r="1834" spans="2:65" s="12" customFormat="1">
      <c r="B1834" s="225"/>
      <c r="C1834" s="226"/>
      <c r="D1834" s="221" t="s">
        <v>513</v>
      </c>
      <c r="E1834" s="248" t="s">
        <v>23</v>
      </c>
      <c r="F1834" s="249" t="s">
        <v>2588</v>
      </c>
      <c r="G1834" s="226"/>
      <c r="H1834" s="250">
        <v>4.6970000000000001</v>
      </c>
      <c r="I1834" s="231"/>
      <c r="J1834" s="226"/>
      <c r="K1834" s="226"/>
      <c r="L1834" s="232"/>
      <c r="M1834" s="233"/>
      <c r="N1834" s="234"/>
      <c r="O1834" s="234"/>
      <c r="P1834" s="234"/>
      <c r="Q1834" s="234"/>
      <c r="R1834" s="234"/>
      <c r="S1834" s="234"/>
      <c r="T1834" s="235"/>
      <c r="AT1834" s="236" t="s">
        <v>513</v>
      </c>
      <c r="AU1834" s="236" t="s">
        <v>93</v>
      </c>
      <c r="AV1834" s="12" t="s">
        <v>82</v>
      </c>
      <c r="AW1834" s="12" t="s">
        <v>36</v>
      </c>
      <c r="AX1834" s="12" t="s">
        <v>73</v>
      </c>
      <c r="AY1834" s="236" t="s">
        <v>492</v>
      </c>
    </row>
    <row r="1835" spans="2:65" s="14" customFormat="1">
      <c r="B1835" s="251"/>
      <c r="C1835" s="252"/>
      <c r="D1835" s="227" t="s">
        <v>513</v>
      </c>
      <c r="E1835" s="253" t="s">
        <v>23</v>
      </c>
      <c r="F1835" s="254" t="s">
        <v>560</v>
      </c>
      <c r="G1835" s="252"/>
      <c r="H1835" s="255">
        <v>4.6970000000000001</v>
      </c>
      <c r="I1835" s="256"/>
      <c r="J1835" s="252"/>
      <c r="K1835" s="252"/>
      <c r="L1835" s="257"/>
      <c r="M1835" s="258"/>
      <c r="N1835" s="259"/>
      <c r="O1835" s="259"/>
      <c r="P1835" s="259"/>
      <c r="Q1835" s="259"/>
      <c r="R1835" s="259"/>
      <c r="S1835" s="259"/>
      <c r="T1835" s="260"/>
      <c r="AT1835" s="261" t="s">
        <v>513</v>
      </c>
      <c r="AU1835" s="261" t="s">
        <v>93</v>
      </c>
      <c r="AV1835" s="14" t="s">
        <v>502</v>
      </c>
      <c r="AW1835" s="14" t="s">
        <v>36</v>
      </c>
      <c r="AX1835" s="14" t="s">
        <v>80</v>
      </c>
      <c r="AY1835" s="261" t="s">
        <v>492</v>
      </c>
    </row>
    <row r="1836" spans="2:65" s="1" customFormat="1" ht="25.5" customHeight="1">
      <c r="B1836" s="42"/>
      <c r="C1836" s="209" t="s">
        <v>2589</v>
      </c>
      <c r="D1836" s="209" t="s">
        <v>498</v>
      </c>
      <c r="E1836" s="210" t="s">
        <v>2590</v>
      </c>
      <c r="F1836" s="211" t="s">
        <v>2591</v>
      </c>
      <c r="G1836" s="212" t="s">
        <v>180</v>
      </c>
      <c r="H1836" s="213">
        <v>233</v>
      </c>
      <c r="I1836" s="214"/>
      <c r="J1836" s="215">
        <f>ROUND(I1836*H1836,2)</f>
        <v>0</v>
      </c>
      <c r="K1836" s="211" t="s">
        <v>501</v>
      </c>
      <c r="L1836" s="62"/>
      <c r="M1836" s="216" t="s">
        <v>23</v>
      </c>
      <c r="N1836" s="217" t="s">
        <v>44</v>
      </c>
      <c r="O1836" s="43"/>
      <c r="P1836" s="218">
        <f>O1836*H1836</f>
        <v>0</v>
      </c>
      <c r="Q1836" s="218">
        <v>1.0200000000000001E-3</v>
      </c>
      <c r="R1836" s="218">
        <f>Q1836*H1836</f>
        <v>0.23766000000000001</v>
      </c>
      <c r="S1836" s="218">
        <v>0</v>
      </c>
      <c r="T1836" s="219">
        <f>S1836*H1836</f>
        <v>0</v>
      </c>
      <c r="AR1836" s="25" t="s">
        <v>502</v>
      </c>
      <c r="AT1836" s="25" t="s">
        <v>498</v>
      </c>
      <c r="AU1836" s="25" t="s">
        <v>93</v>
      </c>
      <c r="AY1836" s="25" t="s">
        <v>492</v>
      </c>
      <c r="BE1836" s="220">
        <f>IF(N1836="základní",J1836,0)</f>
        <v>0</v>
      </c>
      <c r="BF1836" s="220">
        <f>IF(N1836="snížená",J1836,0)</f>
        <v>0</v>
      </c>
      <c r="BG1836" s="220">
        <f>IF(N1836="zákl. přenesená",J1836,0)</f>
        <v>0</v>
      </c>
      <c r="BH1836" s="220">
        <f>IF(N1836="sníž. přenesená",J1836,0)</f>
        <v>0</v>
      </c>
      <c r="BI1836" s="220">
        <f>IF(N1836="nulová",J1836,0)</f>
        <v>0</v>
      </c>
      <c r="BJ1836" s="25" t="s">
        <v>80</v>
      </c>
      <c r="BK1836" s="220">
        <f>ROUND(I1836*H1836,2)</f>
        <v>0</v>
      </c>
      <c r="BL1836" s="25" t="s">
        <v>502</v>
      </c>
      <c r="BM1836" s="25" t="s">
        <v>2592</v>
      </c>
    </row>
    <row r="1837" spans="2:65" s="1" customFormat="1" ht="24">
      <c r="B1837" s="42"/>
      <c r="C1837" s="64"/>
      <c r="D1837" s="221" t="s">
        <v>506</v>
      </c>
      <c r="E1837" s="64"/>
      <c r="F1837" s="222" t="s">
        <v>2593</v>
      </c>
      <c r="G1837" s="64"/>
      <c r="H1837" s="64"/>
      <c r="I1837" s="177"/>
      <c r="J1837" s="64"/>
      <c r="K1837" s="64"/>
      <c r="L1837" s="62"/>
      <c r="M1837" s="223"/>
      <c r="N1837" s="43"/>
      <c r="O1837" s="43"/>
      <c r="P1837" s="43"/>
      <c r="Q1837" s="43"/>
      <c r="R1837" s="43"/>
      <c r="S1837" s="43"/>
      <c r="T1837" s="79"/>
      <c r="AT1837" s="25" t="s">
        <v>506</v>
      </c>
      <c r="AU1837" s="25" t="s">
        <v>93</v>
      </c>
    </row>
    <row r="1838" spans="2:65" s="1" customFormat="1" ht="24">
      <c r="B1838" s="42"/>
      <c r="C1838" s="64"/>
      <c r="D1838" s="221" t="s">
        <v>509</v>
      </c>
      <c r="E1838" s="64"/>
      <c r="F1838" s="224" t="s">
        <v>2594</v>
      </c>
      <c r="G1838" s="64"/>
      <c r="H1838" s="64"/>
      <c r="I1838" s="177"/>
      <c r="J1838" s="64"/>
      <c r="K1838" s="64"/>
      <c r="L1838" s="62"/>
      <c r="M1838" s="223"/>
      <c r="N1838" s="43"/>
      <c r="O1838" s="43"/>
      <c r="P1838" s="43"/>
      <c r="Q1838" s="43"/>
      <c r="R1838" s="43"/>
      <c r="S1838" s="43"/>
      <c r="T1838" s="79"/>
      <c r="AT1838" s="25" t="s">
        <v>509</v>
      </c>
      <c r="AU1838" s="25" t="s">
        <v>93</v>
      </c>
    </row>
    <row r="1839" spans="2:65" s="13" customFormat="1">
      <c r="B1839" s="237"/>
      <c r="C1839" s="238"/>
      <c r="D1839" s="221" t="s">
        <v>513</v>
      </c>
      <c r="E1839" s="239" t="s">
        <v>23</v>
      </c>
      <c r="F1839" s="240" t="s">
        <v>2595</v>
      </c>
      <c r="G1839" s="238"/>
      <c r="H1839" s="241" t="s">
        <v>23</v>
      </c>
      <c r="I1839" s="242"/>
      <c r="J1839" s="238"/>
      <c r="K1839" s="238"/>
      <c r="L1839" s="243"/>
      <c r="M1839" s="244"/>
      <c r="N1839" s="245"/>
      <c r="O1839" s="245"/>
      <c r="P1839" s="245"/>
      <c r="Q1839" s="245"/>
      <c r="R1839" s="245"/>
      <c r="S1839" s="245"/>
      <c r="T1839" s="246"/>
      <c r="AT1839" s="247" t="s">
        <v>513</v>
      </c>
      <c r="AU1839" s="247" t="s">
        <v>93</v>
      </c>
      <c r="AV1839" s="13" t="s">
        <v>80</v>
      </c>
      <c r="AW1839" s="13" t="s">
        <v>36</v>
      </c>
      <c r="AX1839" s="13" t="s">
        <v>73</v>
      </c>
      <c r="AY1839" s="247" t="s">
        <v>492</v>
      </c>
    </row>
    <row r="1840" spans="2:65" s="12" customFormat="1">
      <c r="B1840" s="225"/>
      <c r="C1840" s="226"/>
      <c r="D1840" s="221" t="s">
        <v>513</v>
      </c>
      <c r="E1840" s="248" t="s">
        <v>23</v>
      </c>
      <c r="F1840" s="249" t="s">
        <v>334</v>
      </c>
      <c r="G1840" s="226"/>
      <c r="H1840" s="250">
        <v>233</v>
      </c>
      <c r="I1840" s="231"/>
      <c r="J1840" s="226"/>
      <c r="K1840" s="226"/>
      <c r="L1840" s="232"/>
      <c r="M1840" s="233"/>
      <c r="N1840" s="234"/>
      <c r="O1840" s="234"/>
      <c r="P1840" s="234"/>
      <c r="Q1840" s="234"/>
      <c r="R1840" s="234"/>
      <c r="S1840" s="234"/>
      <c r="T1840" s="235"/>
      <c r="AT1840" s="236" t="s">
        <v>513</v>
      </c>
      <c r="AU1840" s="236" t="s">
        <v>93</v>
      </c>
      <c r="AV1840" s="12" t="s">
        <v>82</v>
      </c>
      <c r="AW1840" s="12" t="s">
        <v>36</v>
      </c>
      <c r="AX1840" s="12" t="s">
        <v>73</v>
      </c>
      <c r="AY1840" s="236" t="s">
        <v>492</v>
      </c>
    </row>
    <row r="1841" spans="2:65" s="14" customFormat="1">
      <c r="B1841" s="251"/>
      <c r="C1841" s="252"/>
      <c r="D1841" s="227" t="s">
        <v>513</v>
      </c>
      <c r="E1841" s="253" t="s">
        <v>23</v>
      </c>
      <c r="F1841" s="254" t="s">
        <v>560</v>
      </c>
      <c r="G1841" s="252"/>
      <c r="H1841" s="255">
        <v>233</v>
      </c>
      <c r="I1841" s="256"/>
      <c r="J1841" s="252"/>
      <c r="K1841" s="252"/>
      <c r="L1841" s="257"/>
      <c r="M1841" s="258"/>
      <c r="N1841" s="259"/>
      <c r="O1841" s="259"/>
      <c r="P1841" s="259"/>
      <c r="Q1841" s="259"/>
      <c r="R1841" s="259"/>
      <c r="S1841" s="259"/>
      <c r="T1841" s="260"/>
      <c r="AT1841" s="261" t="s">
        <v>513</v>
      </c>
      <c r="AU1841" s="261" t="s">
        <v>93</v>
      </c>
      <c r="AV1841" s="14" t="s">
        <v>502</v>
      </c>
      <c r="AW1841" s="14" t="s">
        <v>36</v>
      </c>
      <c r="AX1841" s="14" t="s">
        <v>80</v>
      </c>
      <c r="AY1841" s="261" t="s">
        <v>492</v>
      </c>
    </row>
    <row r="1842" spans="2:65" s="1" customFormat="1" ht="16.5" customHeight="1">
      <c r="B1842" s="42"/>
      <c r="C1842" s="209" t="s">
        <v>2596</v>
      </c>
      <c r="D1842" s="209" t="s">
        <v>498</v>
      </c>
      <c r="E1842" s="210" t="s">
        <v>2597</v>
      </c>
      <c r="F1842" s="211" t="s">
        <v>2598</v>
      </c>
      <c r="G1842" s="212" t="s">
        <v>832</v>
      </c>
      <c r="H1842" s="213">
        <v>7.13</v>
      </c>
      <c r="I1842" s="214"/>
      <c r="J1842" s="215">
        <f>ROUND(I1842*H1842,2)</f>
        <v>0</v>
      </c>
      <c r="K1842" s="211" t="s">
        <v>501</v>
      </c>
      <c r="L1842" s="62"/>
      <c r="M1842" s="216" t="s">
        <v>23</v>
      </c>
      <c r="N1842" s="217" t="s">
        <v>44</v>
      </c>
      <c r="O1842" s="43"/>
      <c r="P1842" s="218">
        <f>O1842*H1842</f>
        <v>0</v>
      </c>
      <c r="Q1842" s="218">
        <v>0</v>
      </c>
      <c r="R1842" s="218">
        <f>Q1842*H1842</f>
        <v>0</v>
      </c>
      <c r="S1842" s="218">
        <v>0</v>
      </c>
      <c r="T1842" s="219">
        <f>S1842*H1842</f>
        <v>0</v>
      </c>
      <c r="AR1842" s="25" t="s">
        <v>502</v>
      </c>
      <c r="AT1842" s="25" t="s">
        <v>498</v>
      </c>
      <c r="AU1842" s="25" t="s">
        <v>93</v>
      </c>
      <c r="AY1842" s="25" t="s">
        <v>492</v>
      </c>
      <c r="BE1842" s="220">
        <f>IF(N1842="základní",J1842,0)</f>
        <v>0</v>
      </c>
      <c r="BF1842" s="220">
        <f>IF(N1842="snížená",J1842,0)</f>
        <v>0</v>
      </c>
      <c r="BG1842" s="220">
        <f>IF(N1842="zákl. přenesená",J1842,0)</f>
        <v>0</v>
      </c>
      <c r="BH1842" s="220">
        <f>IF(N1842="sníž. přenesená",J1842,0)</f>
        <v>0</v>
      </c>
      <c r="BI1842" s="220">
        <f>IF(N1842="nulová",J1842,0)</f>
        <v>0</v>
      </c>
      <c r="BJ1842" s="25" t="s">
        <v>80</v>
      </c>
      <c r="BK1842" s="220">
        <f>ROUND(I1842*H1842,2)</f>
        <v>0</v>
      </c>
      <c r="BL1842" s="25" t="s">
        <v>502</v>
      </c>
      <c r="BM1842" s="25" t="s">
        <v>2599</v>
      </c>
    </row>
    <row r="1843" spans="2:65" s="1" customFormat="1">
      <c r="B1843" s="42"/>
      <c r="C1843" s="64"/>
      <c r="D1843" s="221" t="s">
        <v>506</v>
      </c>
      <c r="E1843" s="64"/>
      <c r="F1843" s="222" t="s">
        <v>2600</v>
      </c>
      <c r="G1843" s="64"/>
      <c r="H1843" s="64"/>
      <c r="I1843" s="177"/>
      <c r="J1843" s="64"/>
      <c r="K1843" s="64"/>
      <c r="L1843" s="62"/>
      <c r="M1843" s="223"/>
      <c r="N1843" s="43"/>
      <c r="O1843" s="43"/>
      <c r="P1843" s="43"/>
      <c r="Q1843" s="43"/>
      <c r="R1843" s="43"/>
      <c r="S1843" s="43"/>
      <c r="T1843" s="79"/>
      <c r="AT1843" s="25" t="s">
        <v>506</v>
      </c>
      <c r="AU1843" s="25" t="s">
        <v>93</v>
      </c>
    </row>
    <row r="1844" spans="2:65" s="1" customFormat="1" ht="24">
      <c r="B1844" s="42"/>
      <c r="C1844" s="64"/>
      <c r="D1844" s="221" t="s">
        <v>509</v>
      </c>
      <c r="E1844" s="64"/>
      <c r="F1844" s="224" t="s">
        <v>2601</v>
      </c>
      <c r="G1844" s="64"/>
      <c r="H1844" s="64"/>
      <c r="I1844" s="177"/>
      <c r="J1844" s="64"/>
      <c r="K1844" s="64"/>
      <c r="L1844" s="62"/>
      <c r="M1844" s="223"/>
      <c r="N1844" s="43"/>
      <c r="O1844" s="43"/>
      <c r="P1844" s="43"/>
      <c r="Q1844" s="43"/>
      <c r="R1844" s="43"/>
      <c r="S1844" s="43"/>
      <c r="T1844" s="79"/>
      <c r="AT1844" s="25" t="s">
        <v>509</v>
      </c>
      <c r="AU1844" s="25" t="s">
        <v>93</v>
      </c>
    </row>
    <row r="1845" spans="2:65" s="12" customFormat="1">
      <c r="B1845" s="225"/>
      <c r="C1845" s="226"/>
      <c r="D1845" s="221" t="s">
        <v>513</v>
      </c>
      <c r="E1845" s="248" t="s">
        <v>23</v>
      </c>
      <c r="F1845" s="249" t="s">
        <v>2602</v>
      </c>
      <c r="G1845" s="226"/>
      <c r="H1845" s="250">
        <v>7.13</v>
      </c>
      <c r="I1845" s="231"/>
      <c r="J1845" s="226"/>
      <c r="K1845" s="226"/>
      <c r="L1845" s="232"/>
      <c r="M1845" s="233"/>
      <c r="N1845" s="234"/>
      <c r="O1845" s="234"/>
      <c r="P1845" s="234"/>
      <c r="Q1845" s="234"/>
      <c r="R1845" s="234"/>
      <c r="S1845" s="234"/>
      <c r="T1845" s="235"/>
      <c r="AT1845" s="236" t="s">
        <v>513</v>
      </c>
      <c r="AU1845" s="236" t="s">
        <v>93</v>
      </c>
      <c r="AV1845" s="12" t="s">
        <v>82</v>
      </c>
      <c r="AW1845" s="12" t="s">
        <v>36</v>
      </c>
      <c r="AX1845" s="12" t="s">
        <v>80</v>
      </c>
      <c r="AY1845" s="236" t="s">
        <v>492</v>
      </c>
    </row>
    <row r="1846" spans="2:65" s="11" customFormat="1" ht="22.35" customHeight="1">
      <c r="B1846" s="192"/>
      <c r="C1846" s="193"/>
      <c r="D1846" s="206" t="s">
        <v>72</v>
      </c>
      <c r="E1846" s="207" t="s">
        <v>1591</v>
      </c>
      <c r="F1846" s="207" t="s">
        <v>2603</v>
      </c>
      <c r="G1846" s="193"/>
      <c r="H1846" s="193"/>
      <c r="I1846" s="196"/>
      <c r="J1846" s="208">
        <f>BK1846</f>
        <v>0</v>
      </c>
      <c r="K1846" s="193"/>
      <c r="L1846" s="198"/>
      <c r="M1846" s="199"/>
      <c r="N1846" s="200"/>
      <c r="O1846" s="200"/>
      <c r="P1846" s="201">
        <f>SUM(P1847:P1857)</f>
        <v>0</v>
      </c>
      <c r="Q1846" s="200"/>
      <c r="R1846" s="201">
        <f>SUM(R1847:R1857)</f>
        <v>23.226900000000001</v>
      </c>
      <c r="S1846" s="200"/>
      <c r="T1846" s="202">
        <f>SUM(T1847:T1857)</f>
        <v>0</v>
      </c>
      <c r="AR1846" s="203" t="s">
        <v>80</v>
      </c>
      <c r="AT1846" s="204" t="s">
        <v>72</v>
      </c>
      <c r="AU1846" s="204" t="s">
        <v>82</v>
      </c>
      <c r="AY1846" s="203" t="s">
        <v>492</v>
      </c>
      <c r="BK1846" s="205">
        <f>SUM(BK1847:BK1857)</f>
        <v>0</v>
      </c>
    </row>
    <row r="1847" spans="2:65" s="1" customFormat="1" ht="25.5" customHeight="1">
      <c r="B1847" s="42"/>
      <c r="C1847" s="209" t="s">
        <v>2604</v>
      </c>
      <c r="D1847" s="209" t="s">
        <v>498</v>
      </c>
      <c r="E1847" s="210" t="s">
        <v>2605</v>
      </c>
      <c r="F1847" s="211" t="s">
        <v>2606</v>
      </c>
      <c r="G1847" s="212" t="s">
        <v>832</v>
      </c>
      <c r="H1847" s="213">
        <v>140</v>
      </c>
      <c r="I1847" s="214"/>
      <c r="J1847" s="215">
        <f>ROUND(I1847*H1847,2)</f>
        <v>0</v>
      </c>
      <c r="K1847" s="211" t="s">
        <v>501</v>
      </c>
      <c r="L1847" s="62"/>
      <c r="M1847" s="216" t="s">
        <v>23</v>
      </c>
      <c r="N1847" s="217" t="s">
        <v>44</v>
      </c>
      <c r="O1847" s="43"/>
      <c r="P1847" s="218">
        <f>O1847*H1847</f>
        <v>0</v>
      </c>
      <c r="Q1847" s="218">
        <v>0.13095999999999999</v>
      </c>
      <c r="R1847" s="218">
        <f>Q1847*H1847</f>
        <v>18.334399999999999</v>
      </c>
      <c r="S1847" s="218">
        <v>0</v>
      </c>
      <c r="T1847" s="219">
        <f>S1847*H1847</f>
        <v>0</v>
      </c>
      <c r="AR1847" s="25" t="s">
        <v>502</v>
      </c>
      <c r="AT1847" s="25" t="s">
        <v>498</v>
      </c>
      <c r="AU1847" s="25" t="s">
        <v>93</v>
      </c>
      <c r="AY1847" s="25" t="s">
        <v>492</v>
      </c>
      <c r="BE1847" s="220">
        <f>IF(N1847="základní",J1847,0)</f>
        <v>0</v>
      </c>
      <c r="BF1847" s="220">
        <f>IF(N1847="snížená",J1847,0)</f>
        <v>0</v>
      </c>
      <c r="BG1847" s="220">
        <f>IF(N1847="zákl. přenesená",J1847,0)</f>
        <v>0</v>
      </c>
      <c r="BH1847" s="220">
        <f>IF(N1847="sníž. přenesená",J1847,0)</f>
        <v>0</v>
      </c>
      <c r="BI1847" s="220">
        <f>IF(N1847="nulová",J1847,0)</f>
        <v>0</v>
      </c>
      <c r="BJ1847" s="25" t="s">
        <v>80</v>
      </c>
      <c r="BK1847" s="220">
        <f>ROUND(I1847*H1847,2)</f>
        <v>0</v>
      </c>
      <c r="BL1847" s="25" t="s">
        <v>502</v>
      </c>
      <c r="BM1847" s="25" t="s">
        <v>2607</v>
      </c>
    </row>
    <row r="1848" spans="2:65" s="1" customFormat="1" ht="36">
      <c r="B1848" s="42"/>
      <c r="C1848" s="64"/>
      <c r="D1848" s="221" t="s">
        <v>506</v>
      </c>
      <c r="E1848" s="64"/>
      <c r="F1848" s="222" t="s">
        <v>2608</v>
      </c>
      <c r="G1848" s="64"/>
      <c r="H1848" s="64"/>
      <c r="I1848" s="177"/>
      <c r="J1848" s="64"/>
      <c r="K1848" s="64"/>
      <c r="L1848" s="62"/>
      <c r="M1848" s="223"/>
      <c r="N1848" s="43"/>
      <c r="O1848" s="43"/>
      <c r="P1848" s="43"/>
      <c r="Q1848" s="43"/>
      <c r="R1848" s="43"/>
      <c r="S1848" s="43"/>
      <c r="T1848" s="79"/>
      <c r="AT1848" s="25" t="s">
        <v>506</v>
      </c>
      <c r="AU1848" s="25" t="s">
        <v>93</v>
      </c>
    </row>
    <row r="1849" spans="2:65" s="1" customFormat="1" ht="96">
      <c r="B1849" s="42"/>
      <c r="C1849" s="64"/>
      <c r="D1849" s="221" t="s">
        <v>509</v>
      </c>
      <c r="E1849" s="64"/>
      <c r="F1849" s="224" t="s">
        <v>2609</v>
      </c>
      <c r="G1849" s="64"/>
      <c r="H1849" s="64"/>
      <c r="I1849" s="177"/>
      <c r="J1849" s="64"/>
      <c r="K1849" s="64"/>
      <c r="L1849" s="62"/>
      <c r="M1849" s="223"/>
      <c r="N1849" s="43"/>
      <c r="O1849" s="43"/>
      <c r="P1849" s="43"/>
      <c r="Q1849" s="43"/>
      <c r="R1849" s="43"/>
      <c r="S1849" s="43"/>
      <c r="T1849" s="79"/>
      <c r="AT1849" s="25" t="s">
        <v>509</v>
      </c>
      <c r="AU1849" s="25" t="s">
        <v>93</v>
      </c>
    </row>
    <row r="1850" spans="2:65" s="13" customFormat="1">
      <c r="B1850" s="237"/>
      <c r="C1850" s="238"/>
      <c r="D1850" s="221" t="s">
        <v>513</v>
      </c>
      <c r="E1850" s="239" t="s">
        <v>23</v>
      </c>
      <c r="F1850" s="240" t="s">
        <v>2610</v>
      </c>
      <c r="G1850" s="238"/>
      <c r="H1850" s="241" t="s">
        <v>23</v>
      </c>
      <c r="I1850" s="242"/>
      <c r="J1850" s="238"/>
      <c r="K1850" s="238"/>
      <c r="L1850" s="243"/>
      <c r="M1850" s="244"/>
      <c r="N1850" s="245"/>
      <c r="O1850" s="245"/>
      <c r="P1850" s="245"/>
      <c r="Q1850" s="245"/>
      <c r="R1850" s="245"/>
      <c r="S1850" s="245"/>
      <c r="T1850" s="246"/>
      <c r="AT1850" s="247" t="s">
        <v>513</v>
      </c>
      <c r="AU1850" s="247" t="s">
        <v>93</v>
      </c>
      <c r="AV1850" s="13" t="s">
        <v>80</v>
      </c>
      <c r="AW1850" s="13" t="s">
        <v>36</v>
      </c>
      <c r="AX1850" s="13" t="s">
        <v>73</v>
      </c>
      <c r="AY1850" s="247" t="s">
        <v>492</v>
      </c>
    </row>
    <row r="1851" spans="2:65" s="12" customFormat="1">
      <c r="B1851" s="225"/>
      <c r="C1851" s="226"/>
      <c r="D1851" s="221" t="s">
        <v>513</v>
      </c>
      <c r="E1851" s="248" t="s">
        <v>23</v>
      </c>
      <c r="F1851" s="249" t="s">
        <v>1932</v>
      </c>
      <c r="G1851" s="226"/>
      <c r="H1851" s="250">
        <v>140</v>
      </c>
      <c r="I1851" s="231"/>
      <c r="J1851" s="226"/>
      <c r="K1851" s="226"/>
      <c r="L1851" s="232"/>
      <c r="M1851" s="233"/>
      <c r="N1851" s="234"/>
      <c r="O1851" s="234"/>
      <c r="P1851" s="234"/>
      <c r="Q1851" s="234"/>
      <c r="R1851" s="234"/>
      <c r="S1851" s="234"/>
      <c r="T1851" s="235"/>
      <c r="AT1851" s="236" t="s">
        <v>513</v>
      </c>
      <c r="AU1851" s="236" t="s">
        <v>93</v>
      </c>
      <c r="AV1851" s="12" t="s">
        <v>82</v>
      </c>
      <c r="AW1851" s="12" t="s">
        <v>36</v>
      </c>
      <c r="AX1851" s="12" t="s">
        <v>73</v>
      </c>
      <c r="AY1851" s="236" t="s">
        <v>492</v>
      </c>
    </row>
    <row r="1852" spans="2:65" s="14" customFormat="1">
      <c r="B1852" s="251"/>
      <c r="C1852" s="252"/>
      <c r="D1852" s="227" t="s">
        <v>513</v>
      </c>
      <c r="E1852" s="253" t="s">
        <v>23</v>
      </c>
      <c r="F1852" s="254" t="s">
        <v>560</v>
      </c>
      <c r="G1852" s="252"/>
      <c r="H1852" s="255">
        <v>140</v>
      </c>
      <c r="I1852" s="256"/>
      <c r="J1852" s="252"/>
      <c r="K1852" s="252"/>
      <c r="L1852" s="257"/>
      <c r="M1852" s="258"/>
      <c r="N1852" s="259"/>
      <c r="O1852" s="259"/>
      <c r="P1852" s="259"/>
      <c r="Q1852" s="259"/>
      <c r="R1852" s="259"/>
      <c r="S1852" s="259"/>
      <c r="T1852" s="260"/>
      <c r="AT1852" s="261" t="s">
        <v>513</v>
      </c>
      <c r="AU1852" s="261" t="s">
        <v>93</v>
      </c>
      <c r="AV1852" s="14" t="s">
        <v>502</v>
      </c>
      <c r="AW1852" s="14" t="s">
        <v>36</v>
      </c>
      <c r="AX1852" s="14" t="s">
        <v>80</v>
      </c>
      <c r="AY1852" s="261" t="s">
        <v>492</v>
      </c>
    </row>
    <row r="1853" spans="2:65" s="1" customFormat="1" ht="16.5" customHeight="1">
      <c r="B1853" s="42"/>
      <c r="C1853" s="278" t="s">
        <v>2611</v>
      </c>
      <c r="D1853" s="278" t="s">
        <v>1110</v>
      </c>
      <c r="E1853" s="279" t="s">
        <v>2612</v>
      </c>
      <c r="F1853" s="280" t="s">
        <v>2613</v>
      </c>
      <c r="G1853" s="281" t="s">
        <v>1025</v>
      </c>
      <c r="H1853" s="282">
        <v>515</v>
      </c>
      <c r="I1853" s="283"/>
      <c r="J1853" s="284">
        <f>ROUND(I1853*H1853,2)</f>
        <v>0</v>
      </c>
      <c r="K1853" s="280" t="s">
        <v>23</v>
      </c>
      <c r="L1853" s="285"/>
      <c r="M1853" s="286" t="s">
        <v>23</v>
      </c>
      <c r="N1853" s="287" t="s">
        <v>44</v>
      </c>
      <c r="O1853" s="43"/>
      <c r="P1853" s="218">
        <f>O1853*H1853</f>
        <v>0</v>
      </c>
      <c r="Q1853" s="218">
        <v>9.4999999999999998E-3</v>
      </c>
      <c r="R1853" s="218">
        <f>Q1853*H1853</f>
        <v>4.8925000000000001</v>
      </c>
      <c r="S1853" s="218">
        <v>0</v>
      </c>
      <c r="T1853" s="219">
        <f>S1853*H1853</f>
        <v>0</v>
      </c>
      <c r="AR1853" s="25" t="s">
        <v>604</v>
      </c>
      <c r="AT1853" s="25" t="s">
        <v>1110</v>
      </c>
      <c r="AU1853" s="25" t="s">
        <v>93</v>
      </c>
      <c r="AY1853" s="25" t="s">
        <v>492</v>
      </c>
      <c r="BE1853" s="220">
        <f>IF(N1853="základní",J1853,0)</f>
        <v>0</v>
      </c>
      <c r="BF1853" s="220">
        <f>IF(N1853="snížená",J1853,0)</f>
        <v>0</v>
      </c>
      <c r="BG1853" s="220">
        <f>IF(N1853="zákl. přenesená",J1853,0)</f>
        <v>0</v>
      </c>
      <c r="BH1853" s="220">
        <f>IF(N1853="sníž. přenesená",J1853,0)</f>
        <v>0</v>
      </c>
      <c r="BI1853" s="220">
        <f>IF(N1853="nulová",J1853,0)</f>
        <v>0</v>
      </c>
      <c r="BJ1853" s="25" t="s">
        <v>80</v>
      </c>
      <c r="BK1853" s="220">
        <f>ROUND(I1853*H1853,2)</f>
        <v>0</v>
      </c>
      <c r="BL1853" s="25" t="s">
        <v>502</v>
      </c>
      <c r="BM1853" s="25" t="s">
        <v>2614</v>
      </c>
    </row>
    <row r="1854" spans="2:65" s="1" customFormat="1">
      <c r="B1854" s="42"/>
      <c r="C1854" s="64"/>
      <c r="D1854" s="221" t="s">
        <v>506</v>
      </c>
      <c r="E1854" s="64"/>
      <c r="F1854" s="222" t="s">
        <v>2615</v>
      </c>
      <c r="G1854" s="64"/>
      <c r="H1854" s="64"/>
      <c r="I1854" s="177"/>
      <c r="J1854" s="64"/>
      <c r="K1854" s="64"/>
      <c r="L1854" s="62"/>
      <c r="M1854" s="223"/>
      <c r="N1854" s="43"/>
      <c r="O1854" s="43"/>
      <c r="P1854" s="43"/>
      <c r="Q1854" s="43"/>
      <c r="R1854" s="43"/>
      <c r="S1854" s="43"/>
      <c r="T1854" s="79"/>
      <c r="AT1854" s="25" t="s">
        <v>506</v>
      </c>
      <c r="AU1854" s="25" t="s">
        <v>93</v>
      </c>
    </row>
    <row r="1855" spans="2:65" s="12" customFormat="1">
      <c r="B1855" s="225"/>
      <c r="C1855" s="226"/>
      <c r="D1855" s="221" t="s">
        <v>513</v>
      </c>
      <c r="E1855" s="248" t="s">
        <v>23</v>
      </c>
      <c r="F1855" s="249" t="s">
        <v>2616</v>
      </c>
      <c r="G1855" s="226"/>
      <c r="H1855" s="250">
        <v>515</v>
      </c>
      <c r="I1855" s="231"/>
      <c r="J1855" s="226"/>
      <c r="K1855" s="226"/>
      <c r="L1855" s="232"/>
      <c r="M1855" s="233"/>
      <c r="N1855" s="234"/>
      <c r="O1855" s="234"/>
      <c r="P1855" s="234"/>
      <c r="Q1855" s="234"/>
      <c r="R1855" s="234"/>
      <c r="S1855" s="234"/>
      <c r="T1855" s="235"/>
      <c r="AT1855" s="236" t="s">
        <v>513</v>
      </c>
      <c r="AU1855" s="236" t="s">
        <v>93</v>
      </c>
      <c r="AV1855" s="12" t="s">
        <v>82</v>
      </c>
      <c r="AW1855" s="12" t="s">
        <v>36</v>
      </c>
      <c r="AX1855" s="12" t="s">
        <v>73</v>
      </c>
      <c r="AY1855" s="236" t="s">
        <v>492</v>
      </c>
    </row>
    <row r="1856" spans="2:65" s="15" customFormat="1">
      <c r="B1856" s="262"/>
      <c r="C1856" s="263"/>
      <c r="D1856" s="221" t="s">
        <v>513</v>
      </c>
      <c r="E1856" s="264" t="s">
        <v>23</v>
      </c>
      <c r="F1856" s="265" t="s">
        <v>690</v>
      </c>
      <c r="G1856" s="263"/>
      <c r="H1856" s="266">
        <v>515</v>
      </c>
      <c r="I1856" s="267"/>
      <c r="J1856" s="263"/>
      <c r="K1856" s="263"/>
      <c r="L1856" s="268"/>
      <c r="M1856" s="269"/>
      <c r="N1856" s="270"/>
      <c r="O1856" s="270"/>
      <c r="P1856" s="270"/>
      <c r="Q1856" s="270"/>
      <c r="R1856" s="270"/>
      <c r="S1856" s="270"/>
      <c r="T1856" s="271"/>
      <c r="AT1856" s="272" t="s">
        <v>513</v>
      </c>
      <c r="AU1856" s="272" t="s">
        <v>93</v>
      </c>
      <c r="AV1856" s="15" t="s">
        <v>93</v>
      </c>
      <c r="AW1856" s="15" t="s">
        <v>36</v>
      </c>
      <c r="AX1856" s="15" t="s">
        <v>73</v>
      </c>
      <c r="AY1856" s="272" t="s">
        <v>492</v>
      </c>
    </row>
    <row r="1857" spans="2:65" s="12" customFormat="1">
      <c r="B1857" s="225"/>
      <c r="C1857" s="226"/>
      <c r="D1857" s="221" t="s">
        <v>513</v>
      </c>
      <c r="E1857" s="248" t="s">
        <v>23</v>
      </c>
      <c r="F1857" s="249" t="s">
        <v>2617</v>
      </c>
      <c r="G1857" s="226"/>
      <c r="H1857" s="250">
        <v>515</v>
      </c>
      <c r="I1857" s="231"/>
      <c r="J1857" s="226"/>
      <c r="K1857" s="226"/>
      <c r="L1857" s="232"/>
      <c r="M1857" s="233"/>
      <c r="N1857" s="234"/>
      <c r="O1857" s="234"/>
      <c r="P1857" s="234"/>
      <c r="Q1857" s="234"/>
      <c r="R1857" s="234"/>
      <c r="S1857" s="234"/>
      <c r="T1857" s="235"/>
      <c r="AT1857" s="236" t="s">
        <v>513</v>
      </c>
      <c r="AU1857" s="236" t="s">
        <v>93</v>
      </c>
      <c r="AV1857" s="12" t="s">
        <v>82</v>
      </c>
      <c r="AW1857" s="12" t="s">
        <v>36</v>
      </c>
      <c r="AX1857" s="12" t="s">
        <v>80</v>
      </c>
      <c r="AY1857" s="236" t="s">
        <v>492</v>
      </c>
    </row>
    <row r="1858" spans="2:65" s="11" customFormat="1" ht="22.35" customHeight="1">
      <c r="B1858" s="192"/>
      <c r="C1858" s="193"/>
      <c r="D1858" s="206" t="s">
        <v>72</v>
      </c>
      <c r="E1858" s="207" t="s">
        <v>1596</v>
      </c>
      <c r="F1858" s="207" t="s">
        <v>2618</v>
      </c>
      <c r="G1858" s="193"/>
      <c r="H1858" s="193"/>
      <c r="I1858" s="196"/>
      <c r="J1858" s="208">
        <f>BK1858</f>
        <v>0</v>
      </c>
      <c r="K1858" s="193"/>
      <c r="L1858" s="198"/>
      <c r="M1858" s="199"/>
      <c r="N1858" s="200"/>
      <c r="O1858" s="200"/>
      <c r="P1858" s="201">
        <f>SUM(P1859:P1914)</f>
        <v>0</v>
      </c>
      <c r="Q1858" s="200"/>
      <c r="R1858" s="201">
        <f>SUM(R1859:R1914)</f>
        <v>1.8512297999999998</v>
      </c>
      <c r="S1858" s="200"/>
      <c r="T1858" s="202">
        <f>SUM(T1859:T1914)</f>
        <v>0</v>
      </c>
      <c r="AR1858" s="203" t="s">
        <v>80</v>
      </c>
      <c r="AT1858" s="204" t="s">
        <v>72</v>
      </c>
      <c r="AU1858" s="204" t="s">
        <v>82</v>
      </c>
      <c r="AY1858" s="203" t="s">
        <v>492</v>
      </c>
      <c r="BK1858" s="205">
        <f>SUM(BK1859:BK1914)</f>
        <v>0</v>
      </c>
    </row>
    <row r="1859" spans="2:65" s="1" customFormat="1" ht="25.5" customHeight="1">
      <c r="B1859" s="42"/>
      <c r="C1859" s="209" t="s">
        <v>2619</v>
      </c>
      <c r="D1859" s="209" t="s">
        <v>498</v>
      </c>
      <c r="E1859" s="210" t="s">
        <v>2620</v>
      </c>
      <c r="F1859" s="211" t="s">
        <v>2621</v>
      </c>
      <c r="G1859" s="212" t="s">
        <v>180</v>
      </c>
      <c r="H1859" s="213">
        <v>6862</v>
      </c>
      <c r="I1859" s="214"/>
      <c r="J1859" s="215">
        <f>ROUND(I1859*H1859,2)</f>
        <v>0</v>
      </c>
      <c r="K1859" s="211" t="s">
        <v>501</v>
      </c>
      <c r="L1859" s="62"/>
      <c r="M1859" s="216" t="s">
        <v>23</v>
      </c>
      <c r="N1859" s="217" t="s">
        <v>44</v>
      </c>
      <c r="O1859" s="43"/>
      <c r="P1859" s="218">
        <f>O1859*H1859</f>
        <v>0</v>
      </c>
      <c r="Q1859" s="218">
        <v>0</v>
      </c>
      <c r="R1859" s="218">
        <f>Q1859*H1859</f>
        <v>0</v>
      </c>
      <c r="S1859" s="218">
        <v>0</v>
      </c>
      <c r="T1859" s="219">
        <f>S1859*H1859</f>
        <v>0</v>
      </c>
      <c r="AR1859" s="25" t="s">
        <v>502</v>
      </c>
      <c r="AT1859" s="25" t="s">
        <v>498</v>
      </c>
      <c r="AU1859" s="25" t="s">
        <v>93</v>
      </c>
      <c r="AY1859" s="25" t="s">
        <v>492</v>
      </c>
      <c r="BE1859" s="220">
        <f>IF(N1859="základní",J1859,0)</f>
        <v>0</v>
      </c>
      <c r="BF1859" s="220">
        <f>IF(N1859="snížená",J1859,0)</f>
        <v>0</v>
      </c>
      <c r="BG1859" s="220">
        <f>IF(N1859="zákl. přenesená",J1859,0)</f>
        <v>0</v>
      </c>
      <c r="BH1859" s="220">
        <f>IF(N1859="sníž. přenesená",J1859,0)</f>
        <v>0</v>
      </c>
      <c r="BI1859" s="220">
        <f>IF(N1859="nulová",J1859,0)</f>
        <v>0</v>
      </c>
      <c r="BJ1859" s="25" t="s">
        <v>80</v>
      </c>
      <c r="BK1859" s="220">
        <f>ROUND(I1859*H1859,2)</f>
        <v>0</v>
      </c>
      <c r="BL1859" s="25" t="s">
        <v>502</v>
      </c>
      <c r="BM1859" s="25" t="s">
        <v>2622</v>
      </c>
    </row>
    <row r="1860" spans="2:65" s="1" customFormat="1" ht="24">
      <c r="B1860" s="42"/>
      <c r="C1860" s="64"/>
      <c r="D1860" s="221" t="s">
        <v>506</v>
      </c>
      <c r="E1860" s="64"/>
      <c r="F1860" s="222" t="s">
        <v>2623</v>
      </c>
      <c r="G1860" s="64"/>
      <c r="H1860" s="64"/>
      <c r="I1860" s="177"/>
      <c r="J1860" s="64"/>
      <c r="K1860" s="64"/>
      <c r="L1860" s="62"/>
      <c r="M1860" s="223"/>
      <c r="N1860" s="43"/>
      <c r="O1860" s="43"/>
      <c r="P1860" s="43"/>
      <c r="Q1860" s="43"/>
      <c r="R1860" s="43"/>
      <c r="S1860" s="43"/>
      <c r="T1860" s="79"/>
      <c r="AT1860" s="25" t="s">
        <v>506</v>
      </c>
      <c r="AU1860" s="25" t="s">
        <v>93</v>
      </c>
    </row>
    <row r="1861" spans="2:65" s="1" customFormat="1" ht="60">
      <c r="B1861" s="42"/>
      <c r="C1861" s="64"/>
      <c r="D1861" s="221" t="s">
        <v>509</v>
      </c>
      <c r="E1861" s="64"/>
      <c r="F1861" s="224" t="s">
        <v>2624</v>
      </c>
      <c r="G1861" s="64"/>
      <c r="H1861" s="64"/>
      <c r="I1861" s="177"/>
      <c r="J1861" s="64"/>
      <c r="K1861" s="64"/>
      <c r="L1861" s="62"/>
      <c r="M1861" s="223"/>
      <c r="N1861" s="43"/>
      <c r="O1861" s="43"/>
      <c r="P1861" s="43"/>
      <c r="Q1861" s="43"/>
      <c r="R1861" s="43"/>
      <c r="S1861" s="43"/>
      <c r="T1861" s="79"/>
      <c r="AT1861" s="25" t="s">
        <v>509</v>
      </c>
      <c r="AU1861" s="25" t="s">
        <v>93</v>
      </c>
    </row>
    <row r="1862" spans="2:65" s="12" customFormat="1">
      <c r="B1862" s="225"/>
      <c r="C1862" s="226"/>
      <c r="D1862" s="221" t="s">
        <v>513</v>
      </c>
      <c r="E1862" s="248" t="s">
        <v>23</v>
      </c>
      <c r="F1862" s="249" t="s">
        <v>2625</v>
      </c>
      <c r="G1862" s="226"/>
      <c r="H1862" s="250">
        <v>3248</v>
      </c>
      <c r="I1862" s="231"/>
      <c r="J1862" s="226"/>
      <c r="K1862" s="226"/>
      <c r="L1862" s="232"/>
      <c r="M1862" s="233"/>
      <c r="N1862" s="234"/>
      <c r="O1862" s="234"/>
      <c r="P1862" s="234"/>
      <c r="Q1862" s="234"/>
      <c r="R1862" s="234"/>
      <c r="S1862" s="234"/>
      <c r="T1862" s="235"/>
      <c r="AT1862" s="236" t="s">
        <v>513</v>
      </c>
      <c r="AU1862" s="236" t="s">
        <v>93</v>
      </c>
      <c r="AV1862" s="12" t="s">
        <v>82</v>
      </c>
      <c r="AW1862" s="12" t="s">
        <v>36</v>
      </c>
      <c r="AX1862" s="12" t="s">
        <v>73</v>
      </c>
      <c r="AY1862" s="236" t="s">
        <v>492</v>
      </c>
    </row>
    <row r="1863" spans="2:65" s="12" customFormat="1">
      <c r="B1863" s="225"/>
      <c r="C1863" s="226"/>
      <c r="D1863" s="221" t="s">
        <v>513</v>
      </c>
      <c r="E1863" s="248" t="s">
        <v>23</v>
      </c>
      <c r="F1863" s="249" t="s">
        <v>2626</v>
      </c>
      <c r="G1863" s="226"/>
      <c r="H1863" s="250">
        <v>380</v>
      </c>
      <c r="I1863" s="231"/>
      <c r="J1863" s="226"/>
      <c r="K1863" s="226"/>
      <c r="L1863" s="232"/>
      <c r="M1863" s="233"/>
      <c r="N1863" s="234"/>
      <c r="O1863" s="234"/>
      <c r="P1863" s="234"/>
      <c r="Q1863" s="234"/>
      <c r="R1863" s="234"/>
      <c r="S1863" s="234"/>
      <c r="T1863" s="235"/>
      <c r="AT1863" s="236" t="s">
        <v>513</v>
      </c>
      <c r="AU1863" s="236" t="s">
        <v>93</v>
      </c>
      <c r="AV1863" s="12" t="s">
        <v>82</v>
      </c>
      <c r="AW1863" s="12" t="s">
        <v>36</v>
      </c>
      <c r="AX1863" s="12" t="s">
        <v>73</v>
      </c>
      <c r="AY1863" s="236" t="s">
        <v>492</v>
      </c>
    </row>
    <row r="1864" spans="2:65" s="12" customFormat="1">
      <c r="B1864" s="225"/>
      <c r="C1864" s="226"/>
      <c r="D1864" s="221" t="s">
        <v>513</v>
      </c>
      <c r="E1864" s="248" t="s">
        <v>23</v>
      </c>
      <c r="F1864" s="249" t="s">
        <v>2627</v>
      </c>
      <c r="G1864" s="226"/>
      <c r="H1864" s="250">
        <v>2460</v>
      </c>
      <c r="I1864" s="231"/>
      <c r="J1864" s="226"/>
      <c r="K1864" s="226"/>
      <c r="L1864" s="232"/>
      <c r="M1864" s="233"/>
      <c r="N1864" s="234"/>
      <c r="O1864" s="234"/>
      <c r="P1864" s="234"/>
      <c r="Q1864" s="234"/>
      <c r="R1864" s="234"/>
      <c r="S1864" s="234"/>
      <c r="T1864" s="235"/>
      <c r="AT1864" s="236" t="s">
        <v>513</v>
      </c>
      <c r="AU1864" s="236" t="s">
        <v>93</v>
      </c>
      <c r="AV1864" s="12" t="s">
        <v>82</v>
      </c>
      <c r="AW1864" s="12" t="s">
        <v>36</v>
      </c>
      <c r="AX1864" s="12" t="s">
        <v>73</v>
      </c>
      <c r="AY1864" s="236" t="s">
        <v>492</v>
      </c>
    </row>
    <row r="1865" spans="2:65" s="12" customFormat="1">
      <c r="B1865" s="225"/>
      <c r="C1865" s="226"/>
      <c r="D1865" s="221" t="s">
        <v>513</v>
      </c>
      <c r="E1865" s="248" t="s">
        <v>23</v>
      </c>
      <c r="F1865" s="249" t="s">
        <v>2628</v>
      </c>
      <c r="G1865" s="226"/>
      <c r="H1865" s="250">
        <v>774</v>
      </c>
      <c r="I1865" s="231"/>
      <c r="J1865" s="226"/>
      <c r="K1865" s="226"/>
      <c r="L1865" s="232"/>
      <c r="M1865" s="233"/>
      <c r="N1865" s="234"/>
      <c r="O1865" s="234"/>
      <c r="P1865" s="234"/>
      <c r="Q1865" s="234"/>
      <c r="R1865" s="234"/>
      <c r="S1865" s="234"/>
      <c r="T1865" s="235"/>
      <c r="AT1865" s="236" t="s">
        <v>513</v>
      </c>
      <c r="AU1865" s="236" t="s">
        <v>93</v>
      </c>
      <c r="AV1865" s="12" t="s">
        <v>82</v>
      </c>
      <c r="AW1865" s="12" t="s">
        <v>36</v>
      </c>
      <c r="AX1865" s="12" t="s">
        <v>73</v>
      </c>
      <c r="AY1865" s="236" t="s">
        <v>492</v>
      </c>
    </row>
    <row r="1866" spans="2:65" s="14" customFormat="1">
      <c r="B1866" s="251"/>
      <c r="C1866" s="252"/>
      <c r="D1866" s="227" t="s">
        <v>513</v>
      </c>
      <c r="E1866" s="253" t="s">
        <v>349</v>
      </c>
      <c r="F1866" s="254" t="s">
        <v>560</v>
      </c>
      <c r="G1866" s="252"/>
      <c r="H1866" s="255">
        <v>6862</v>
      </c>
      <c r="I1866" s="256"/>
      <c r="J1866" s="252"/>
      <c r="K1866" s="252"/>
      <c r="L1866" s="257"/>
      <c r="M1866" s="258"/>
      <c r="N1866" s="259"/>
      <c r="O1866" s="259"/>
      <c r="P1866" s="259"/>
      <c r="Q1866" s="259"/>
      <c r="R1866" s="259"/>
      <c r="S1866" s="259"/>
      <c r="T1866" s="260"/>
      <c r="AT1866" s="261" t="s">
        <v>513</v>
      </c>
      <c r="AU1866" s="261" t="s">
        <v>93</v>
      </c>
      <c r="AV1866" s="14" t="s">
        <v>502</v>
      </c>
      <c r="AW1866" s="14" t="s">
        <v>36</v>
      </c>
      <c r="AX1866" s="14" t="s">
        <v>80</v>
      </c>
      <c r="AY1866" s="261" t="s">
        <v>492</v>
      </c>
    </row>
    <row r="1867" spans="2:65" s="1" customFormat="1" ht="25.5" customHeight="1">
      <c r="B1867" s="42"/>
      <c r="C1867" s="209" t="s">
        <v>2629</v>
      </c>
      <c r="D1867" s="209" t="s">
        <v>498</v>
      </c>
      <c r="E1867" s="210" t="s">
        <v>2630</v>
      </c>
      <c r="F1867" s="211" t="s">
        <v>2631</v>
      </c>
      <c r="G1867" s="212" t="s">
        <v>180</v>
      </c>
      <c r="H1867" s="213">
        <v>411720</v>
      </c>
      <c r="I1867" s="214"/>
      <c r="J1867" s="215">
        <f>ROUND(I1867*H1867,2)</f>
        <v>0</v>
      </c>
      <c r="K1867" s="211" t="s">
        <v>501</v>
      </c>
      <c r="L1867" s="62"/>
      <c r="M1867" s="216" t="s">
        <v>23</v>
      </c>
      <c r="N1867" s="217" t="s">
        <v>44</v>
      </c>
      <c r="O1867" s="43"/>
      <c r="P1867" s="218">
        <f>O1867*H1867</f>
        <v>0</v>
      </c>
      <c r="Q1867" s="218">
        <v>0</v>
      </c>
      <c r="R1867" s="218">
        <f>Q1867*H1867</f>
        <v>0</v>
      </c>
      <c r="S1867" s="218">
        <v>0</v>
      </c>
      <c r="T1867" s="219">
        <f>S1867*H1867</f>
        <v>0</v>
      </c>
      <c r="AR1867" s="25" t="s">
        <v>502</v>
      </c>
      <c r="AT1867" s="25" t="s">
        <v>498</v>
      </c>
      <c r="AU1867" s="25" t="s">
        <v>93</v>
      </c>
      <c r="AY1867" s="25" t="s">
        <v>492</v>
      </c>
      <c r="BE1867" s="220">
        <f>IF(N1867="základní",J1867,0)</f>
        <v>0</v>
      </c>
      <c r="BF1867" s="220">
        <f>IF(N1867="snížená",J1867,0)</f>
        <v>0</v>
      </c>
      <c r="BG1867" s="220">
        <f>IF(N1867="zákl. přenesená",J1867,0)</f>
        <v>0</v>
      </c>
      <c r="BH1867" s="220">
        <f>IF(N1867="sníž. přenesená",J1867,0)</f>
        <v>0</v>
      </c>
      <c r="BI1867" s="220">
        <f>IF(N1867="nulová",J1867,0)</f>
        <v>0</v>
      </c>
      <c r="BJ1867" s="25" t="s">
        <v>80</v>
      </c>
      <c r="BK1867" s="220">
        <f>ROUND(I1867*H1867,2)</f>
        <v>0</v>
      </c>
      <c r="BL1867" s="25" t="s">
        <v>502</v>
      </c>
      <c r="BM1867" s="25" t="s">
        <v>2632</v>
      </c>
    </row>
    <row r="1868" spans="2:65" s="1" customFormat="1" ht="36">
      <c r="B1868" s="42"/>
      <c r="C1868" s="64"/>
      <c r="D1868" s="221" t="s">
        <v>506</v>
      </c>
      <c r="E1868" s="64"/>
      <c r="F1868" s="222" t="s">
        <v>2633</v>
      </c>
      <c r="G1868" s="64"/>
      <c r="H1868" s="64"/>
      <c r="I1868" s="177"/>
      <c r="J1868" s="64"/>
      <c r="K1868" s="64"/>
      <c r="L1868" s="62"/>
      <c r="M1868" s="223"/>
      <c r="N1868" s="43"/>
      <c r="O1868" s="43"/>
      <c r="P1868" s="43"/>
      <c r="Q1868" s="43"/>
      <c r="R1868" s="43"/>
      <c r="S1868" s="43"/>
      <c r="T1868" s="79"/>
      <c r="AT1868" s="25" t="s">
        <v>506</v>
      </c>
      <c r="AU1868" s="25" t="s">
        <v>93</v>
      </c>
    </row>
    <row r="1869" spans="2:65" s="1" customFormat="1" ht="60">
      <c r="B1869" s="42"/>
      <c r="C1869" s="64"/>
      <c r="D1869" s="221" t="s">
        <v>509</v>
      </c>
      <c r="E1869" s="64"/>
      <c r="F1869" s="224" t="s">
        <v>2624</v>
      </c>
      <c r="G1869" s="64"/>
      <c r="H1869" s="64"/>
      <c r="I1869" s="177"/>
      <c r="J1869" s="64"/>
      <c r="K1869" s="64"/>
      <c r="L1869" s="62"/>
      <c r="M1869" s="223"/>
      <c r="N1869" s="43"/>
      <c r="O1869" s="43"/>
      <c r="P1869" s="43"/>
      <c r="Q1869" s="43"/>
      <c r="R1869" s="43"/>
      <c r="S1869" s="43"/>
      <c r="T1869" s="79"/>
      <c r="AT1869" s="25" t="s">
        <v>509</v>
      </c>
      <c r="AU1869" s="25" t="s">
        <v>93</v>
      </c>
    </row>
    <row r="1870" spans="2:65" s="12" customFormat="1">
      <c r="B1870" s="225"/>
      <c r="C1870" s="226"/>
      <c r="D1870" s="227" t="s">
        <v>513</v>
      </c>
      <c r="E1870" s="228" t="s">
        <v>23</v>
      </c>
      <c r="F1870" s="229" t="s">
        <v>2634</v>
      </c>
      <c r="G1870" s="226"/>
      <c r="H1870" s="230">
        <v>411720</v>
      </c>
      <c r="I1870" s="231"/>
      <c r="J1870" s="226"/>
      <c r="K1870" s="226"/>
      <c r="L1870" s="232"/>
      <c r="M1870" s="233"/>
      <c r="N1870" s="234"/>
      <c r="O1870" s="234"/>
      <c r="P1870" s="234"/>
      <c r="Q1870" s="234"/>
      <c r="R1870" s="234"/>
      <c r="S1870" s="234"/>
      <c r="T1870" s="235"/>
      <c r="AT1870" s="236" t="s">
        <v>513</v>
      </c>
      <c r="AU1870" s="236" t="s">
        <v>93</v>
      </c>
      <c r="AV1870" s="12" t="s">
        <v>82</v>
      </c>
      <c r="AW1870" s="12" t="s">
        <v>36</v>
      </c>
      <c r="AX1870" s="12" t="s">
        <v>80</v>
      </c>
      <c r="AY1870" s="236" t="s">
        <v>492</v>
      </c>
    </row>
    <row r="1871" spans="2:65" s="1" customFormat="1" ht="25.5" customHeight="1">
      <c r="B1871" s="42"/>
      <c r="C1871" s="209" t="s">
        <v>2635</v>
      </c>
      <c r="D1871" s="209" t="s">
        <v>498</v>
      </c>
      <c r="E1871" s="210" t="s">
        <v>2636</v>
      </c>
      <c r="F1871" s="211" t="s">
        <v>2637</v>
      </c>
      <c r="G1871" s="212" t="s">
        <v>180</v>
      </c>
      <c r="H1871" s="213">
        <v>6862</v>
      </c>
      <c r="I1871" s="214"/>
      <c r="J1871" s="215">
        <f>ROUND(I1871*H1871,2)</f>
        <v>0</v>
      </c>
      <c r="K1871" s="211" t="s">
        <v>501</v>
      </c>
      <c r="L1871" s="62"/>
      <c r="M1871" s="216" t="s">
        <v>23</v>
      </c>
      <c r="N1871" s="217" t="s">
        <v>44</v>
      </c>
      <c r="O1871" s="43"/>
      <c r="P1871" s="218">
        <f>O1871*H1871</f>
        <v>0</v>
      </c>
      <c r="Q1871" s="218">
        <v>0</v>
      </c>
      <c r="R1871" s="218">
        <f>Q1871*H1871</f>
        <v>0</v>
      </c>
      <c r="S1871" s="218">
        <v>0</v>
      </c>
      <c r="T1871" s="219">
        <f>S1871*H1871</f>
        <v>0</v>
      </c>
      <c r="AR1871" s="25" t="s">
        <v>502</v>
      </c>
      <c r="AT1871" s="25" t="s">
        <v>498</v>
      </c>
      <c r="AU1871" s="25" t="s">
        <v>93</v>
      </c>
      <c r="AY1871" s="25" t="s">
        <v>492</v>
      </c>
      <c r="BE1871" s="220">
        <f>IF(N1871="základní",J1871,0)</f>
        <v>0</v>
      </c>
      <c r="BF1871" s="220">
        <f>IF(N1871="snížená",J1871,0)</f>
        <v>0</v>
      </c>
      <c r="BG1871" s="220">
        <f>IF(N1871="zákl. přenesená",J1871,0)</f>
        <v>0</v>
      </c>
      <c r="BH1871" s="220">
        <f>IF(N1871="sníž. přenesená",J1871,0)</f>
        <v>0</v>
      </c>
      <c r="BI1871" s="220">
        <f>IF(N1871="nulová",J1871,0)</f>
        <v>0</v>
      </c>
      <c r="BJ1871" s="25" t="s">
        <v>80</v>
      </c>
      <c r="BK1871" s="220">
        <f>ROUND(I1871*H1871,2)</f>
        <v>0</v>
      </c>
      <c r="BL1871" s="25" t="s">
        <v>502</v>
      </c>
      <c r="BM1871" s="25" t="s">
        <v>2638</v>
      </c>
    </row>
    <row r="1872" spans="2:65" s="1" customFormat="1" ht="24">
      <c r="B1872" s="42"/>
      <c r="C1872" s="64"/>
      <c r="D1872" s="221" t="s">
        <v>506</v>
      </c>
      <c r="E1872" s="64"/>
      <c r="F1872" s="222" t="s">
        <v>2639</v>
      </c>
      <c r="G1872" s="64"/>
      <c r="H1872" s="64"/>
      <c r="I1872" s="177"/>
      <c r="J1872" s="64"/>
      <c r="K1872" s="64"/>
      <c r="L1872" s="62"/>
      <c r="M1872" s="223"/>
      <c r="N1872" s="43"/>
      <c r="O1872" s="43"/>
      <c r="P1872" s="43"/>
      <c r="Q1872" s="43"/>
      <c r="R1872" s="43"/>
      <c r="S1872" s="43"/>
      <c r="T1872" s="79"/>
      <c r="AT1872" s="25" t="s">
        <v>506</v>
      </c>
      <c r="AU1872" s="25" t="s">
        <v>93</v>
      </c>
    </row>
    <row r="1873" spans="2:65" s="1" customFormat="1" ht="36">
      <c r="B1873" s="42"/>
      <c r="C1873" s="64"/>
      <c r="D1873" s="221" t="s">
        <v>509</v>
      </c>
      <c r="E1873" s="64"/>
      <c r="F1873" s="224" t="s">
        <v>2640</v>
      </c>
      <c r="G1873" s="64"/>
      <c r="H1873" s="64"/>
      <c r="I1873" s="177"/>
      <c r="J1873" s="64"/>
      <c r="K1873" s="64"/>
      <c r="L1873" s="62"/>
      <c r="M1873" s="223"/>
      <c r="N1873" s="43"/>
      <c r="O1873" s="43"/>
      <c r="P1873" s="43"/>
      <c r="Q1873" s="43"/>
      <c r="R1873" s="43"/>
      <c r="S1873" s="43"/>
      <c r="T1873" s="79"/>
      <c r="AT1873" s="25" t="s">
        <v>509</v>
      </c>
      <c r="AU1873" s="25" t="s">
        <v>93</v>
      </c>
    </row>
    <row r="1874" spans="2:65" s="12" customFormat="1">
      <c r="B1874" s="225"/>
      <c r="C1874" s="226"/>
      <c r="D1874" s="227" t="s">
        <v>513</v>
      </c>
      <c r="E1874" s="228" t="s">
        <v>23</v>
      </c>
      <c r="F1874" s="229" t="s">
        <v>349</v>
      </c>
      <c r="G1874" s="226"/>
      <c r="H1874" s="230">
        <v>6862</v>
      </c>
      <c r="I1874" s="231"/>
      <c r="J1874" s="226"/>
      <c r="K1874" s="226"/>
      <c r="L1874" s="232"/>
      <c r="M1874" s="233"/>
      <c r="N1874" s="234"/>
      <c r="O1874" s="234"/>
      <c r="P1874" s="234"/>
      <c r="Q1874" s="234"/>
      <c r="R1874" s="234"/>
      <c r="S1874" s="234"/>
      <c r="T1874" s="235"/>
      <c r="AT1874" s="236" t="s">
        <v>513</v>
      </c>
      <c r="AU1874" s="236" t="s">
        <v>93</v>
      </c>
      <c r="AV1874" s="12" t="s">
        <v>82</v>
      </c>
      <c r="AW1874" s="12" t="s">
        <v>36</v>
      </c>
      <c r="AX1874" s="12" t="s">
        <v>80</v>
      </c>
      <c r="AY1874" s="236" t="s">
        <v>492</v>
      </c>
    </row>
    <row r="1875" spans="2:65" s="1" customFormat="1" ht="16.5" customHeight="1">
      <c r="B1875" s="42"/>
      <c r="C1875" s="209" t="s">
        <v>2641</v>
      </c>
      <c r="D1875" s="209" t="s">
        <v>498</v>
      </c>
      <c r="E1875" s="210" t="s">
        <v>2642</v>
      </c>
      <c r="F1875" s="211" t="s">
        <v>2643</v>
      </c>
      <c r="G1875" s="212" t="s">
        <v>180</v>
      </c>
      <c r="H1875" s="213">
        <v>112.5</v>
      </c>
      <c r="I1875" s="214"/>
      <c r="J1875" s="215">
        <f>ROUND(I1875*H1875,2)</f>
        <v>0</v>
      </c>
      <c r="K1875" s="211" t="s">
        <v>501</v>
      </c>
      <c r="L1875" s="62"/>
      <c r="M1875" s="216" t="s">
        <v>23</v>
      </c>
      <c r="N1875" s="217" t="s">
        <v>44</v>
      </c>
      <c r="O1875" s="43"/>
      <c r="P1875" s="218">
        <f>O1875*H1875</f>
        <v>0</v>
      </c>
      <c r="Q1875" s="218">
        <v>0</v>
      </c>
      <c r="R1875" s="218">
        <f>Q1875*H1875</f>
        <v>0</v>
      </c>
      <c r="S1875" s="218">
        <v>0</v>
      </c>
      <c r="T1875" s="219">
        <f>S1875*H1875</f>
        <v>0</v>
      </c>
      <c r="AR1875" s="25" t="s">
        <v>502</v>
      </c>
      <c r="AT1875" s="25" t="s">
        <v>498</v>
      </c>
      <c r="AU1875" s="25" t="s">
        <v>93</v>
      </c>
      <c r="AY1875" s="25" t="s">
        <v>492</v>
      </c>
      <c r="BE1875" s="220">
        <f>IF(N1875="základní",J1875,0)</f>
        <v>0</v>
      </c>
      <c r="BF1875" s="220">
        <f>IF(N1875="snížená",J1875,0)</f>
        <v>0</v>
      </c>
      <c r="BG1875" s="220">
        <f>IF(N1875="zákl. přenesená",J1875,0)</f>
        <v>0</v>
      </c>
      <c r="BH1875" s="220">
        <f>IF(N1875="sníž. přenesená",J1875,0)</f>
        <v>0</v>
      </c>
      <c r="BI1875" s="220">
        <f>IF(N1875="nulová",J1875,0)</f>
        <v>0</v>
      </c>
      <c r="BJ1875" s="25" t="s">
        <v>80</v>
      </c>
      <c r="BK1875" s="220">
        <f>ROUND(I1875*H1875,2)</f>
        <v>0</v>
      </c>
      <c r="BL1875" s="25" t="s">
        <v>502</v>
      </c>
      <c r="BM1875" s="25" t="s">
        <v>2644</v>
      </c>
    </row>
    <row r="1876" spans="2:65" s="1" customFormat="1">
      <c r="B1876" s="42"/>
      <c r="C1876" s="64"/>
      <c r="D1876" s="221" t="s">
        <v>506</v>
      </c>
      <c r="E1876" s="64"/>
      <c r="F1876" s="222" t="s">
        <v>2645</v>
      </c>
      <c r="G1876" s="64"/>
      <c r="H1876" s="64"/>
      <c r="I1876" s="177"/>
      <c r="J1876" s="64"/>
      <c r="K1876" s="64"/>
      <c r="L1876" s="62"/>
      <c r="M1876" s="223"/>
      <c r="N1876" s="43"/>
      <c r="O1876" s="43"/>
      <c r="P1876" s="43"/>
      <c r="Q1876" s="43"/>
      <c r="R1876" s="43"/>
      <c r="S1876" s="43"/>
      <c r="T1876" s="79"/>
      <c r="AT1876" s="25" t="s">
        <v>506</v>
      </c>
      <c r="AU1876" s="25" t="s">
        <v>93</v>
      </c>
    </row>
    <row r="1877" spans="2:65" s="1" customFormat="1" ht="24">
      <c r="B1877" s="42"/>
      <c r="C1877" s="64"/>
      <c r="D1877" s="221" t="s">
        <v>509</v>
      </c>
      <c r="E1877" s="64"/>
      <c r="F1877" s="224" t="s">
        <v>2646</v>
      </c>
      <c r="G1877" s="64"/>
      <c r="H1877" s="64"/>
      <c r="I1877" s="177"/>
      <c r="J1877" s="64"/>
      <c r="K1877" s="64"/>
      <c r="L1877" s="62"/>
      <c r="M1877" s="223"/>
      <c r="N1877" s="43"/>
      <c r="O1877" s="43"/>
      <c r="P1877" s="43"/>
      <c r="Q1877" s="43"/>
      <c r="R1877" s="43"/>
      <c r="S1877" s="43"/>
      <c r="T1877" s="79"/>
      <c r="AT1877" s="25" t="s">
        <v>509</v>
      </c>
      <c r="AU1877" s="25" t="s">
        <v>93</v>
      </c>
    </row>
    <row r="1878" spans="2:65" s="12" customFormat="1">
      <c r="B1878" s="225"/>
      <c r="C1878" s="226"/>
      <c r="D1878" s="227" t="s">
        <v>513</v>
      </c>
      <c r="E1878" s="228" t="s">
        <v>23</v>
      </c>
      <c r="F1878" s="229" t="s">
        <v>2647</v>
      </c>
      <c r="G1878" s="226"/>
      <c r="H1878" s="230">
        <v>112.5</v>
      </c>
      <c r="I1878" s="231"/>
      <c r="J1878" s="226"/>
      <c r="K1878" s="226"/>
      <c r="L1878" s="232"/>
      <c r="M1878" s="233"/>
      <c r="N1878" s="234"/>
      <c r="O1878" s="234"/>
      <c r="P1878" s="234"/>
      <c r="Q1878" s="234"/>
      <c r="R1878" s="234"/>
      <c r="S1878" s="234"/>
      <c r="T1878" s="235"/>
      <c r="AT1878" s="236" t="s">
        <v>513</v>
      </c>
      <c r="AU1878" s="236" t="s">
        <v>93</v>
      </c>
      <c r="AV1878" s="12" t="s">
        <v>82</v>
      </c>
      <c r="AW1878" s="12" t="s">
        <v>36</v>
      </c>
      <c r="AX1878" s="12" t="s">
        <v>80</v>
      </c>
      <c r="AY1878" s="236" t="s">
        <v>492</v>
      </c>
    </row>
    <row r="1879" spans="2:65" s="1" customFormat="1" ht="25.5" customHeight="1">
      <c r="B1879" s="42"/>
      <c r="C1879" s="209" t="s">
        <v>2648</v>
      </c>
      <c r="D1879" s="209" t="s">
        <v>498</v>
      </c>
      <c r="E1879" s="210" t="s">
        <v>2649</v>
      </c>
      <c r="F1879" s="211" t="s">
        <v>2650</v>
      </c>
      <c r="G1879" s="212" t="s">
        <v>180</v>
      </c>
      <c r="H1879" s="213">
        <v>6750</v>
      </c>
      <c r="I1879" s="214"/>
      <c r="J1879" s="215">
        <f>ROUND(I1879*H1879,2)</f>
        <v>0</v>
      </c>
      <c r="K1879" s="211" t="s">
        <v>501</v>
      </c>
      <c r="L1879" s="62"/>
      <c r="M1879" s="216" t="s">
        <v>23</v>
      </c>
      <c r="N1879" s="217" t="s">
        <v>44</v>
      </c>
      <c r="O1879" s="43"/>
      <c r="P1879" s="218">
        <f>O1879*H1879</f>
        <v>0</v>
      </c>
      <c r="Q1879" s="218">
        <v>0</v>
      </c>
      <c r="R1879" s="218">
        <f>Q1879*H1879</f>
        <v>0</v>
      </c>
      <c r="S1879" s="218">
        <v>0</v>
      </c>
      <c r="T1879" s="219">
        <f>S1879*H1879</f>
        <v>0</v>
      </c>
      <c r="AR1879" s="25" t="s">
        <v>502</v>
      </c>
      <c r="AT1879" s="25" t="s">
        <v>498</v>
      </c>
      <c r="AU1879" s="25" t="s">
        <v>93</v>
      </c>
      <c r="AY1879" s="25" t="s">
        <v>492</v>
      </c>
      <c r="BE1879" s="220">
        <f>IF(N1879="základní",J1879,0)</f>
        <v>0</v>
      </c>
      <c r="BF1879" s="220">
        <f>IF(N1879="snížená",J1879,0)</f>
        <v>0</v>
      </c>
      <c r="BG1879" s="220">
        <f>IF(N1879="zákl. přenesená",J1879,0)</f>
        <v>0</v>
      </c>
      <c r="BH1879" s="220">
        <f>IF(N1879="sníž. přenesená",J1879,0)</f>
        <v>0</v>
      </c>
      <c r="BI1879" s="220">
        <f>IF(N1879="nulová",J1879,0)</f>
        <v>0</v>
      </c>
      <c r="BJ1879" s="25" t="s">
        <v>80</v>
      </c>
      <c r="BK1879" s="220">
        <f>ROUND(I1879*H1879,2)</f>
        <v>0</v>
      </c>
      <c r="BL1879" s="25" t="s">
        <v>502</v>
      </c>
      <c r="BM1879" s="25" t="s">
        <v>2651</v>
      </c>
    </row>
    <row r="1880" spans="2:65" s="1" customFormat="1" ht="24">
      <c r="B1880" s="42"/>
      <c r="C1880" s="64"/>
      <c r="D1880" s="221" t="s">
        <v>506</v>
      </c>
      <c r="E1880" s="64"/>
      <c r="F1880" s="222" t="s">
        <v>2652</v>
      </c>
      <c r="G1880" s="64"/>
      <c r="H1880" s="64"/>
      <c r="I1880" s="177"/>
      <c r="J1880" s="64"/>
      <c r="K1880" s="64"/>
      <c r="L1880" s="62"/>
      <c r="M1880" s="223"/>
      <c r="N1880" s="43"/>
      <c r="O1880" s="43"/>
      <c r="P1880" s="43"/>
      <c r="Q1880" s="43"/>
      <c r="R1880" s="43"/>
      <c r="S1880" s="43"/>
      <c r="T1880" s="79"/>
      <c r="AT1880" s="25" t="s">
        <v>506</v>
      </c>
      <c r="AU1880" s="25" t="s">
        <v>93</v>
      </c>
    </row>
    <row r="1881" spans="2:65" s="1" customFormat="1" ht="24">
      <c r="B1881" s="42"/>
      <c r="C1881" s="64"/>
      <c r="D1881" s="221" t="s">
        <v>509</v>
      </c>
      <c r="E1881" s="64"/>
      <c r="F1881" s="224" t="s">
        <v>2646</v>
      </c>
      <c r="G1881" s="64"/>
      <c r="H1881" s="64"/>
      <c r="I1881" s="177"/>
      <c r="J1881" s="64"/>
      <c r="K1881" s="64"/>
      <c r="L1881" s="62"/>
      <c r="M1881" s="223"/>
      <c r="N1881" s="43"/>
      <c r="O1881" s="43"/>
      <c r="P1881" s="43"/>
      <c r="Q1881" s="43"/>
      <c r="R1881" s="43"/>
      <c r="S1881" s="43"/>
      <c r="T1881" s="79"/>
      <c r="AT1881" s="25" t="s">
        <v>509</v>
      </c>
      <c r="AU1881" s="25" t="s">
        <v>93</v>
      </c>
    </row>
    <row r="1882" spans="2:65" s="12" customFormat="1">
      <c r="B1882" s="225"/>
      <c r="C1882" s="226"/>
      <c r="D1882" s="227" t="s">
        <v>513</v>
      </c>
      <c r="E1882" s="228" t="s">
        <v>23</v>
      </c>
      <c r="F1882" s="229" t="s">
        <v>2653</v>
      </c>
      <c r="G1882" s="226"/>
      <c r="H1882" s="230">
        <v>6750</v>
      </c>
      <c r="I1882" s="231"/>
      <c r="J1882" s="226"/>
      <c r="K1882" s="226"/>
      <c r="L1882" s="232"/>
      <c r="M1882" s="233"/>
      <c r="N1882" s="234"/>
      <c r="O1882" s="234"/>
      <c r="P1882" s="234"/>
      <c r="Q1882" s="234"/>
      <c r="R1882" s="234"/>
      <c r="S1882" s="234"/>
      <c r="T1882" s="235"/>
      <c r="AT1882" s="236" t="s">
        <v>513</v>
      </c>
      <c r="AU1882" s="236" t="s">
        <v>93</v>
      </c>
      <c r="AV1882" s="12" t="s">
        <v>82</v>
      </c>
      <c r="AW1882" s="12" t="s">
        <v>36</v>
      </c>
      <c r="AX1882" s="12" t="s">
        <v>80</v>
      </c>
      <c r="AY1882" s="236" t="s">
        <v>492</v>
      </c>
    </row>
    <row r="1883" spans="2:65" s="1" customFormat="1" ht="16.5" customHeight="1">
      <c r="B1883" s="42"/>
      <c r="C1883" s="209" t="s">
        <v>2654</v>
      </c>
      <c r="D1883" s="209" t="s">
        <v>498</v>
      </c>
      <c r="E1883" s="210" t="s">
        <v>2655</v>
      </c>
      <c r="F1883" s="211" t="s">
        <v>2656</v>
      </c>
      <c r="G1883" s="212" t="s">
        <v>180</v>
      </c>
      <c r="H1883" s="213">
        <v>112.5</v>
      </c>
      <c r="I1883" s="214"/>
      <c r="J1883" s="215">
        <f>ROUND(I1883*H1883,2)</f>
        <v>0</v>
      </c>
      <c r="K1883" s="211" t="s">
        <v>501</v>
      </c>
      <c r="L1883" s="62"/>
      <c r="M1883" s="216" t="s">
        <v>23</v>
      </c>
      <c r="N1883" s="217" t="s">
        <v>44</v>
      </c>
      <c r="O1883" s="43"/>
      <c r="P1883" s="218">
        <f>O1883*H1883</f>
        <v>0</v>
      </c>
      <c r="Q1883" s="218">
        <v>0</v>
      </c>
      <c r="R1883" s="218">
        <f>Q1883*H1883</f>
        <v>0</v>
      </c>
      <c r="S1883" s="218">
        <v>0</v>
      </c>
      <c r="T1883" s="219">
        <f>S1883*H1883</f>
        <v>0</v>
      </c>
      <c r="AR1883" s="25" t="s">
        <v>502</v>
      </c>
      <c r="AT1883" s="25" t="s">
        <v>498</v>
      </c>
      <c r="AU1883" s="25" t="s">
        <v>93</v>
      </c>
      <c r="AY1883" s="25" t="s">
        <v>492</v>
      </c>
      <c r="BE1883" s="220">
        <f>IF(N1883="základní",J1883,0)</f>
        <v>0</v>
      </c>
      <c r="BF1883" s="220">
        <f>IF(N1883="snížená",J1883,0)</f>
        <v>0</v>
      </c>
      <c r="BG1883" s="220">
        <f>IF(N1883="zákl. přenesená",J1883,0)</f>
        <v>0</v>
      </c>
      <c r="BH1883" s="220">
        <f>IF(N1883="sníž. přenesená",J1883,0)</f>
        <v>0</v>
      </c>
      <c r="BI1883" s="220">
        <f>IF(N1883="nulová",J1883,0)</f>
        <v>0</v>
      </c>
      <c r="BJ1883" s="25" t="s">
        <v>80</v>
      </c>
      <c r="BK1883" s="220">
        <f>ROUND(I1883*H1883,2)</f>
        <v>0</v>
      </c>
      <c r="BL1883" s="25" t="s">
        <v>502</v>
      </c>
      <c r="BM1883" s="25" t="s">
        <v>2657</v>
      </c>
    </row>
    <row r="1884" spans="2:65" s="1" customFormat="1" ht="24">
      <c r="B1884" s="42"/>
      <c r="C1884" s="64"/>
      <c r="D1884" s="227" t="s">
        <v>506</v>
      </c>
      <c r="E1884" s="64"/>
      <c r="F1884" s="274" t="s">
        <v>2658</v>
      </c>
      <c r="G1884" s="64"/>
      <c r="H1884" s="64"/>
      <c r="I1884" s="177"/>
      <c r="J1884" s="64"/>
      <c r="K1884" s="64"/>
      <c r="L1884" s="62"/>
      <c r="M1884" s="223"/>
      <c r="N1884" s="43"/>
      <c r="O1884" s="43"/>
      <c r="P1884" s="43"/>
      <c r="Q1884" s="43"/>
      <c r="R1884" s="43"/>
      <c r="S1884" s="43"/>
      <c r="T1884" s="79"/>
      <c r="AT1884" s="25" t="s">
        <v>506</v>
      </c>
      <c r="AU1884" s="25" t="s">
        <v>93</v>
      </c>
    </row>
    <row r="1885" spans="2:65" s="1" customFormat="1" ht="16.5" customHeight="1">
      <c r="B1885" s="42"/>
      <c r="C1885" s="209" t="s">
        <v>2659</v>
      </c>
      <c r="D1885" s="209" t="s">
        <v>498</v>
      </c>
      <c r="E1885" s="210" t="s">
        <v>2660</v>
      </c>
      <c r="F1885" s="211" t="s">
        <v>2661</v>
      </c>
      <c r="G1885" s="212" t="s">
        <v>180</v>
      </c>
      <c r="H1885" s="213">
        <v>6862</v>
      </c>
      <c r="I1885" s="214"/>
      <c r="J1885" s="215">
        <f>ROUND(I1885*H1885,2)</f>
        <v>0</v>
      </c>
      <c r="K1885" s="211" t="s">
        <v>501</v>
      </c>
      <c r="L1885" s="62"/>
      <c r="M1885" s="216" t="s">
        <v>23</v>
      </c>
      <c r="N1885" s="217" t="s">
        <v>44</v>
      </c>
      <c r="O1885" s="43"/>
      <c r="P1885" s="218">
        <f>O1885*H1885</f>
        <v>0</v>
      </c>
      <c r="Q1885" s="218">
        <v>0</v>
      </c>
      <c r="R1885" s="218">
        <f>Q1885*H1885</f>
        <v>0</v>
      </c>
      <c r="S1885" s="218">
        <v>0</v>
      </c>
      <c r="T1885" s="219">
        <f>S1885*H1885</f>
        <v>0</v>
      </c>
      <c r="AR1885" s="25" t="s">
        <v>502</v>
      </c>
      <c r="AT1885" s="25" t="s">
        <v>498</v>
      </c>
      <c r="AU1885" s="25" t="s">
        <v>93</v>
      </c>
      <c r="AY1885" s="25" t="s">
        <v>492</v>
      </c>
      <c r="BE1885" s="220">
        <f>IF(N1885="základní",J1885,0)</f>
        <v>0</v>
      </c>
      <c r="BF1885" s="220">
        <f>IF(N1885="snížená",J1885,0)</f>
        <v>0</v>
      </c>
      <c r="BG1885" s="220">
        <f>IF(N1885="zákl. přenesená",J1885,0)</f>
        <v>0</v>
      </c>
      <c r="BH1885" s="220">
        <f>IF(N1885="sníž. přenesená",J1885,0)</f>
        <v>0</v>
      </c>
      <c r="BI1885" s="220">
        <f>IF(N1885="nulová",J1885,0)</f>
        <v>0</v>
      </c>
      <c r="BJ1885" s="25" t="s">
        <v>80</v>
      </c>
      <c r="BK1885" s="220">
        <f>ROUND(I1885*H1885,2)</f>
        <v>0</v>
      </c>
      <c r="BL1885" s="25" t="s">
        <v>502</v>
      </c>
      <c r="BM1885" s="25" t="s">
        <v>2662</v>
      </c>
    </row>
    <row r="1886" spans="2:65" s="1" customFormat="1">
      <c r="B1886" s="42"/>
      <c r="C1886" s="64"/>
      <c r="D1886" s="221" t="s">
        <v>506</v>
      </c>
      <c r="E1886" s="64"/>
      <c r="F1886" s="222" t="s">
        <v>2663</v>
      </c>
      <c r="G1886" s="64"/>
      <c r="H1886" s="64"/>
      <c r="I1886" s="177"/>
      <c r="J1886" s="64"/>
      <c r="K1886" s="64"/>
      <c r="L1886" s="62"/>
      <c r="M1886" s="223"/>
      <c r="N1886" s="43"/>
      <c r="O1886" s="43"/>
      <c r="P1886" s="43"/>
      <c r="Q1886" s="43"/>
      <c r="R1886" s="43"/>
      <c r="S1886" s="43"/>
      <c r="T1886" s="79"/>
      <c r="AT1886" s="25" t="s">
        <v>506</v>
      </c>
      <c r="AU1886" s="25" t="s">
        <v>93</v>
      </c>
    </row>
    <row r="1887" spans="2:65" s="1" customFormat="1" ht="36">
      <c r="B1887" s="42"/>
      <c r="C1887" s="64"/>
      <c r="D1887" s="221" t="s">
        <v>509</v>
      </c>
      <c r="E1887" s="64"/>
      <c r="F1887" s="224" t="s">
        <v>2664</v>
      </c>
      <c r="G1887" s="64"/>
      <c r="H1887" s="64"/>
      <c r="I1887" s="177"/>
      <c r="J1887" s="64"/>
      <c r="K1887" s="64"/>
      <c r="L1887" s="62"/>
      <c r="M1887" s="223"/>
      <c r="N1887" s="43"/>
      <c r="O1887" s="43"/>
      <c r="P1887" s="43"/>
      <c r="Q1887" s="43"/>
      <c r="R1887" s="43"/>
      <c r="S1887" s="43"/>
      <c r="T1887" s="79"/>
      <c r="AT1887" s="25" t="s">
        <v>509</v>
      </c>
      <c r="AU1887" s="25" t="s">
        <v>93</v>
      </c>
    </row>
    <row r="1888" spans="2:65" s="12" customFormat="1">
      <c r="B1888" s="225"/>
      <c r="C1888" s="226"/>
      <c r="D1888" s="227" t="s">
        <v>513</v>
      </c>
      <c r="E1888" s="228" t="s">
        <v>23</v>
      </c>
      <c r="F1888" s="229" t="s">
        <v>349</v>
      </c>
      <c r="G1888" s="226"/>
      <c r="H1888" s="230">
        <v>6862</v>
      </c>
      <c r="I1888" s="231"/>
      <c r="J1888" s="226"/>
      <c r="K1888" s="226"/>
      <c r="L1888" s="232"/>
      <c r="M1888" s="233"/>
      <c r="N1888" s="234"/>
      <c r="O1888" s="234"/>
      <c r="P1888" s="234"/>
      <c r="Q1888" s="234"/>
      <c r="R1888" s="234"/>
      <c r="S1888" s="234"/>
      <c r="T1888" s="235"/>
      <c r="AT1888" s="236" t="s">
        <v>513</v>
      </c>
      <c r="AU1888" s="236" t="s">
        <v>93</v>
      </c>
      <c r="AV1888" s="12" t="s">
        <v>82</v>
      </c>
      <c r="AW1888" s="12" t="s">
        <v>36</v>
      </c>
      <c r="AX1888" s="12" t="s">
        <v>80</v>
      </c>
      <c r="AY1888" s="236" t="s">
        <v>492</v>
      </c>
    </row>
    <row r="1889" spans="2:65" s="1" customFormat="1" ht="16.5" customHeight="1">
      <c r="B1889" s="42"/>
      <c r="C1889" s="209" t="s">
        <v>2665</v>
      </c>
      <c r="D1889" s="209" t="s">
        <v>498</v>
      </c>
      <c r="E1889" s="210" t="s">
        <v>2666</v>
      </c>
      <c r="F1889" s="211" t="s">
        <v>2667</v>
      </c>
      <c r="G1889" s="212" t="s">
        <v>180</v>
      </c>
      <c r="H1889" s="213">
        <v>411720</v>
      </c>
      <c r="I1889" s="214"/>
      <c r="J1889" s="215">
        <f>ROUND(I1889*H1889,2)</f>
        <v>0</v>
      </c>
      <c r="K1889" s="211" t="s">
        <v>501</v>
      </c>
      <c r="L1889" s="62"/>
      <c r="M1889" s="216" t="s">
        <v>23</v>
      </c>
      <c r="N1889" s="217" t="s">
        <v>44</v>
      </c>
      <c r="O1889" s="43"/>
      <c r="P1889" s="218">
        <f>O1889*H1889</f>
        <v>0</v>
      </c>
      <c r="Q1889" s="218">
        <v>0</v>
      </c>
      <c r="R1889" s="218">
        <f>Q1889*H1889</f>
        <v>0</v>
      </c>
      <c r="S1889" s="218">
        <v>0</v>
      </c>
      <c r="T1889" s="219">
        <f>S1889*H1889</f>
        <v>0</v>
      </c>
      <c r="AR1889" s="25" t="s">
        <v>502</v>
      </c>
      <c r="AT1889" s="25" t="s">
        <v>498</v>
      </c>
      <c r="AU1889" s="25" t="s">
        <v>93</v>
      </c>
      <c r="AY1889" s="25" t="s">
        <v>492</v>
      </c>
      <c r="BE1889" s="220">
        <f>IF(N1889="základní",J1889,0)</f>
        <v>0</v>
      </c>
      <c r="BF1889" s="220">
        <f>IF(N1889="snížená",J1889,0)</f>
        <v>0</v>
      </c>
      <c r="BG1889" s="220">
        <f>IF(N1889="zákl. přenesená",J1889,0)</f>
        <v>0</v>
      </c>
      <c r="BH1889" s="220">
        <f>IF(N1889="sníž. přenesená",J1889,0)</f>
        <v>0</v>
      </c>
      <c r="BI1889" s="220">
        <f>IF(N1889="nulová",J1889,0)</f>
        <v>0</v>
      </c>
      <c r="BJ1889" s="25" t="s">
        <v>80</v>
      </c>
      <c r="BK1889" s="220">
        <f>ROUND(I1889*H1889,2)</f>
        <v>0</v>
      </c>
      <c r="BL1889" s="25" t="s">
        <v>502</v>
      </c>
      <c r="BM1889" s="25" t="s">
        <v>2668</v>
      </c>
    </row>
    <row r="1890" spans="2:65" s="1" customFormat="1">
      <c r="B1890" s="42"/>
      <c r="C1890" s="64"/>
      <c r="D1890" s="221" t="s">
        <v>506</v>
      </c>
      <c r="E1890" s="64"/>
      <c r="F1890" s="222" t="s">
        <v>2669</v>
      </c>
      <c r="G1890" s="64"/>
      <c r="H1890" s="64"/>
      <c r="I1890" s="177"/>
      <c r="J1890" s="64"/>
      <c r="K1890" s="64"/>
      <c r="L1890" s="62"/>
      <c r="M1890" s="223"/>
      <c r="N1890" s="43"/>
      <c r="O1890" s="43"/>
      <c r="P1890" s="43"/>
      <c r="Q1890" s="43"/>
      <c r="R1890" s="43"/>
      <c r="S1890" s="43"/>
      <c r="T1890" s="79"/>
      <c r="AT1890" s="25" t="s">
        <v>506</v>
      </c>
      <c r="AU1890" s="25" t="s">
        <v>93</v>
      </c>
    </row>
    <row r="1891" spans="2:65" s="1" customFormat="1" ht="36">
      <c r="B1891" s="42"/>
      <c r="C1891" s="64"/>
      <c r="D1891" s="221" t="s">
        <v>509</v>
      </c>
      <c r="E1891" s="64"/>
      <c r="F1891" s="224" t="s">
        <v>2664</v>
      </c>
      <c r="G1891" s="64"/>
      <c r="H1891" s="64"/>
      <c r="I1891" s="177"/>
      <c r="J1891" s="64"/>
      <c r="K1891" s="64"/>
      <c r="L1891" s="62"/>
      <c r="M1891" s="223"/>
      <c r="N1891" s="43"/>
      <c r="O1891" s="43"/>
      <c r="P1891" s="43"/>
      <c r="Q1891" s="43"/>
      <c r="R1891" s="43"/>
      <c r="S1891" s="43"/>
      <c r="T1891" s="79"/>
      <c r="AT1891" s="25" t="s">
        <v>509</v>
      </c>
      <c r="AU1891" s="25" t="s">
        <v>93</v>
      </c>
    </row>
    <row r="1892" spans="2:65" s="12" customFormat="1">
      <c r="B1892" s="225"/>
      <c r="C1892" s="226"/>
      <c r="D1892" s="227" t="s">
        <v>513</v>
      </c>
      <c r="E1892" s="228" t="s">
        <v>23</v>
      </c>
      <c r="F1892" s="229" t="s">
        <v>2634</v>
      </c>
      <c r="G1892" s="226"/>
      <c r="H1892" s="230">
        <v>411720</v>
      </c>
      <c r="I1892" s="231"/>
      <c r="J1892" s="226"/>
      <c r="K1892" s="226"/>
      <c r="L1892" s="232"/>
      <c r="M1892" s="233"/>
      <c r="N1892" s="234"/>
      <c r="O1892" s="234"/>
      <c r="P1892" s="234"/>
      <c r="Q1892" s="234"/>
      <c r="R1892" s="234"/>
      <c r="S1892" s="234"/>
      <c r="T1892" s="235"/>
      <c r="AT1892" s="236" t="s">
        <v>513</v>
      </c>
      <c r="AU1892" s="236" t="s">
        <v>93</v>
      </c>
      <c r="AV1892" s="12" t="s">
        <v>82</v>
      </c>
      <c r="AW1892" s="12" t="s">
        <v>36</v>
      </c>
      <c r="AX1892" s="12" t="s">
        <v>80</v>
      </c>
      <c r="AY1892" s="236" t="s">
        <v>492</v>
      </c>
    </row>
    <row r="1893" spans="2:65" s="1" customFormat="1" ht="16.5" customHeight="1">
      <c r="B1893" s="42"/>
      <c r="C1893" s="209" t="s">
        <v>2670</v>
      </c>
      <c r="D1893" s="209" t="s">
        <v>498</v>
      </c>
      <c r="E1893" s="210" t="s">
        <v>2671</v>
      </c>
      <c r="F1893" s="211" t="s">
        <v>2672</v>
      </c>
      <c r="G1893" s="212" t="s">
        <v>180</v>
      </c>
      <c r="H1893" s="213">
        <v>6862</v>
      </c>
      <c r="I1893" s="214"/>
      <c r="J1893" s="215">
        <f>ROUND(I1893*H1893,2)</f>
        <v>0</v>
      </c>
      <c r="K1893" s="211" t="s">
        <v>501</v>
      </c>
      <c r="L1893" s="62"/>
      <c r="M1893" s="216" t="s">
        <v>23</v>
      </c>
      <c r="N1893" s="217" t="s">
        <v>44</v>
      </c>
      <c r="O1893" s="43"/>
      <c r="P1893" s="218">
        <f>O1893*H1893</f>
        <v>0</v>
      </c>
      <c r="Q1893" s="218">
        <v>0</v>
      </c>
      <c r="R1893" s="218">
        <f>Q1893*H1893</f>
        <v>0</v>
      </c>
      <c r="S1893" s="218">
        <v>0</v>
      </c>
      <c r="T1893" s="219">
        <f>S1893*H1893</f>
        <v>0</v>
      </c>
      <c r="AR1893" s="25" t="s">
        <v>502</v>
      </c>
      <c r="AT1893" s="25" t="s">
        <v>498</v>
      </c>
      <c r="AU1893" s="25" t="s">
        <v>93</v>
      </c>
      <c r="AY1893" s="25" t="s">
        <v>492</v>
      </c>
      <c r="BE1893" s="220">
        <f>IF(N1893="základní",J1893,0)</f>
        <v>0</v>
      </c>
      <c r="BF1893" s="220">
        <f>IF(N1893="snížená",J1893,0)</f>
        <v>0</v>
      </c>
      <c r="BG1893" s="220">
        <f>IF(N1893="zákl. přenesená",J1893,0)</f>
        <v>0</v>
      </c>
      <c r="BH1893" s="220">
        <f>IF(N1893="sníž. přenesená",J1893,0)</f>
        <v>0</v>
      </c>
      <c r="BI1893" s="220">
        <f>IF(N1893="nulová",J1893,0)</f>
        <v>0</v>
      </c>
      <c r="BJ1893" s="25" t="s">
        <v>80</v>
      </c>
      <c r="BK1893" s="220">
        <f>ROUND(I1893*H1893,2)</f>
        <v>0</v>
      </c>
      <c r="BL1893" s="25" t="s">
        <v>502</v>
      </c>
      <c r="BM1893" s="25" t="s">
        <v>2673</v>
      </c>
    </row>
    <row r="1894" spans="2:65" s="1" customFormat="1">
      <c r="B1894" s="42"/>
      <c r="C1894" s="64"/>
      <c r="D1894" s="221" t="s">
        <v>506</v>
      </c>
      <c r="E1894" s="64"/>
      <c r="F1894" s="222" t="s">
        <v>2674</v>
      </c>
      <c r="G1894" s="64"/>
      <c r="H1894" s="64"/>
      <c r="I1894" s="177"/>
      <c r="J1894" s="64"/>
      <c r="K1894" s="64"/>
      <c r="L1894" s="62"/>
      <c r="M1894" s="223"/>
      <c r="N1894" s="43"/>
      <c r="O1894" s="43"/>
      <c r="P1894" s="43"/>
      <c r="Q1894" s="43"/>
      <c r="R1894" s="43"/>
      <c r="S1894" s="43"/>
      <c r="T1894" s="79"/>
      <c r="AT1894" s="25" t="s">
        <v>506</v>
      </c>
      <c r="AU1894" s="25" t="s">
        <v>93</v>
      </c>
    </row>
    <row r="1895" spans="2:65" s="12" customFormat="1">
      <c r="B1895" s="225"/>
      <c r="C1895" s="226"/>
      <c r="D1895" s="227" t="s">
        <v>513</v>
      </c>
      <c r="E1895" s="228" t="s">
        <v>23</v>
      </c>
      <c r="F1895" s="229" t="s">
        <v>349</v>
      </c>
      <c r="G1895" s="226"/>
      <c r="H1895" s="230">
        <v>6862</v>
      </c>
      <c r="I1895" s="231"/>
      <c r="J1895" s="226"/>
      <c r="K1895" s="226"/>
      <c r="L1895" s="232"/>
      <c r="M1895" s="233"/>
      <c r="N1895" s="234"/>
      <c r="O1895" s="234"/>
      <c r="P1895" s="234"/>
      <c r="Q1895" s="234"/>
      <c r="R1895" s="234"/>
      <c r="S1895" s="234"/>
      <c r="T1895" s="235"/>
      <c r="AT1895" s="236" t="s">
        <v>513</v>
      </c>
      <c r="AU1895" s="236" t="s">
        <v>93</v>
      </c>
      <c r="AV1895" s="12" t="s">
        <v>82</v>
      </c>
      <c r="AW1895" s="12" t="s">
        <v>36</v>
      </c>
      <c r="AX1895" s="12" t="s">
        <v>80</v>
      </c>
      <c r="AY1895" s="236" t="s">
        <v>492</v>
      </c>
    </row>
    <row r="1896" spans="2:65" s="1" customFormat="1" ht="25.5" customHeight="1">
      <c r="B1896" s="42"/>
      <c r="C1896" s="209" t="s">
        <v>2675</v>
      </c>
      <c r="D1896" s="209" t="s">
        <v>498</v>
      </c>
      <c r="E1896" s="210" t="s">
        <v>2676</v>
      </c>
      <c r="F1896" s="211" t="s">
        <v>2677</v>
      </c>
      <c r="G1896" s="212" t="s">
        <v>180</v>
      </c>
      <c r="H1896" s="213">
        <v>8815.3799999999992</v>
      </c>
      <c r="I1896" s="214"/>
      <c r="J1896" s="215">
        <f>ROUND(I1896*H1896,2)</f>
        <v>0</v>
      </c>
      <c r="K1896" s="211" t="s">
        <v>501</v>
      </c>
      <c r="L1896" s="62"/>
      <c r="M1896" s="216" t="s">
        <v>23</v>
      </c>
      <c r="N1896" s="217" t="s">
        <v>44</v>
      </c>
      <c r="O1896" s="43"/>
      <c r="P1896" s="218">
        <f>O1896*H1896</f>
        <v>0</v>
      </c>
      <c r="Q1896" s="218">
        <v>2.1000000000000001E-4</v>
      </c>
      <c r="R1896" s="218">
        <f>Q1896*H1896</f>
        <v>1.8512297999999998</v>
      </c>
      <c r="S1896" s="218">
        <v>0</v>
      </c>
      <c r="T1896" s="219">
        <f>S1896*H1896</f>
        <v>0</v>
      </c>
      <c r="AR1896" s="25" t="s">
        <v>502</v>
      </c>
      <c r="AT1896" s="25" t="s">
        <v>498</v>
      </c>
      <c r="AU1896" s="25" t="s">
        <v>93</v>
      </c>
      <c r="AY1896" s="25" t="s">
        <v>492</v>
      </c>
      <c r="BE1896" s="220">
        <f>IF(N1896="základní",J1896,0)</f>
        <v>0</v>
      </c>
      <c r="BF1896" s="220">
        <f>IF(N1896="snížená",J1896,0)</f>
        <v>0</v>
      </c>
      <c r="BG1896" s="220">
        <f>IF(N1896="zákl. přenesená",J1896,0)</f>
        <v>0</v>
      </c>
      <c r="BH1896" s="220">
        <f>IF(N1896="sníž. přenesená",J1896,0)</f>
        <v>0</v>
      </c>
      <c r="BI1896" s="220">
        <f>IF(N1896="nulová",J1896,0)</f>
        <v>0</v>
      </c>
      <c r="BJ1896" s="25" t="s">
        <v>80</v>
      </c>
      <c r="BK1896" s="220">
        <f>ROUND(I1896*H1896,2)</f>
        <v>0</v>
      </c>
      <c r="BL1896" s="25" t="s">
        <v>502</v>
      </c>
      <c r="BM1896" s="25" t="s">
        <v>2678</v>
      </c>
    </row>
    <row r="1897" spans="2:65" s="1" customFormat="1" ht="24">
      <c r="B1897" s="42"/>
      <c r="C1897" s="64"/>
      <c r="D1897" s="221" t="s">
        <v>506</v>
      </c>
      <c r="E1897" s="64"/>
      <c r="F1897" s="222" t="s">
        <v>2679</v>
      </c>
      <c r="G1897" s="64"/>
      <c r="H1897" s="64"/>
      <c r="I1897" s="177"/>
      <c r="J1897" s="64"/>
      <c r="K1897" s="64"/>
      <c r="L1897" s="62"/>
      <c r="M1897" s="223"/>
      <c r="N1897" s="43"/>
      <c r="O1897" s="43"/>
      <c r="P1897" s="43"/>
      <c r="Q1897" s="43"/>
      <c r="R1897" s="43"/>
      <c r="S1897" s="43"/>
      <c r="T1897" s="79"/>
      <c r="AT1897" s="25" t="s">
        <v>506</v>
      </c>
      <c r="AU1897" s="25" t="s">
        <v>93</v>
      </c>
    </row>
    <row r="1898" spans="2:65" s="1" customFormat="1" ht="60">
      <c r="B1898" s="42"/>
      <c r="C1898" s="64"/>
      <c r="D1898" s="221" t="s">
        <v>509</v>
      </c>
      <c r="E1898" s="64"/>
      <c r="F1898" s="224" t="s">
        <v>2680</v>
      </c>
      <c r="G1898" s="64"/>
      <c r="H1898" s="64"/>
      <c r="I1898" s="177"/>
      <c r="J1898" s="64"/>
      <c r="K1898" s="64"/>
      <c r="L1898" s="62"/>
      <c r="M1898" s="223"/>
      <c r="N1898" s="43"/>
      <c r="O1898" s="43"/>
      <c r="P1898" s="43"/>
      <c r="Q1898" s="43"/>
      <c r="R1898" s="43"/>
      <c r="S1898" s="43"/>
      <c r="T1898" s="79"/>
      <c r="AT1898" s="25" t="s">
        <v>509</v>
      </c>
      <c r="AU1898" s="25" t="s">
        <v>93</v>
      </c>
    </row>
    <row r="1899" spans="2:65" s="13" customFormat="1">
      <c r="B1899" s="237"/>
      <c r="C1899" s="238"/>
      <c r="D1899" s="221" t="s">
        <v>513</v>
      </c>
      <c r="E1899" s="239" t="s">
        <v>23</v>
      </c>
      <c r="F1899" s="240" t="s">
        <v>2681</v>
      </c>
      <c r="G1899" s="238"/>
      <c r="H1899" s="241" t="s">
        <v>23</v>
      </c>
      <c r="I1899" s="242"/>
      <c r="J1899" s="238"/>
      <c r="K1899" s="238"/>
      <c r="L1899" s="243"/>
      <c r="M1899" s="244"/>
      <c r="N1899" s="245"/>
      <c r="O1899" s="245"/>
      <c r="P1899" s="245"/>
      <c r="Q1899" s="245"/>
      <c r="R1899" s="245"/>
      <c r="S1899" s="245"/>
      <c r="T1899" s="246"/>
      <c r="AT1899" s="247" t="s">
        <v>513</v>
      </c>
      <c r="AU1899" s="247" t="s">
        <v>93</v>
      </c>
      <c r="AV1899" s="13" t="s">
        <v>80</v>
      </c>
      <c r="AW1899" s="13" t="s">
        <v>36</v>
      </c>
      <c r="AX1899" s="13" t="s">
        <v>73</v>
      </c>
      <c r="AY1899" s="247" t="s">
        <v>492</v>
      </c>
    </row>
    <row r="1900" spans="2:65" s="12" customFormat="1">
      <c r="B1900" s="225"/>
      <c r="C1900" s="226"/>
      <c r="D1900" s="221" t="s">
        <v>513</v>
      </c>
      <c r="E1900" s="248" t="s">
        <v>23</v>
      </c>
      <c r="F1900" s="249" t="s">
        <v>2682</v>
      </c>
      <c r="G1900" s="226"/>
      <c r="H1900" s="250">
        <v>8815.3799999999992</v>
      </c>
      <c r="I1900" s="231"/>
      <c r="J1900" s="226"/>
      <c r="K1900" s="226"/>
      <c r="L1900" s="232"/>
      <c r="M1900" s="233"/>
      <c r="N1900" s="234"/>
      <c r="O1900" s="234"/>
      <c r="P1900" s="234"/>
      <c r="Q1900" s="234"/>
      <c r="R1900" s="234"/>
      <c r="S1900" s="234"/>
      <c r="T1900" s="235"/>
      <c r="AT1900" s="236" t="s">
        <v>513</v>
      </c>
      <c r="AU1900" s="236" t="s">
        <v>93</v>
      </c>
      <c r="AV1900" s="12" t="s">
        <v>82</v>
      </c>
      <c r="AW1900" s="12" t="s">
        <v>36</v>
      </c>
      <c r="AX1900" s="12" t="s">
        <v>73</v>
      </c>
      <c r="AY1900" s="236" t="s">
        <v>492</v>
      </c>
    </row>
    <row r="1901" spans="2:65" s="14" customFormat="1">
      <c r="B1901" s="251"/>
      <c r="C1901" s="252"/>
      <c r="D1901" s="227" t="s">
        <v>513</v>
      </c>
      <c r="E1901" s="253" t="s">
        <v>23</v>
      </c>
      <c r="F1901" s="254" t="s">
        <v>560</v>
      </c>
      <c r="G1901" s="252"/>
      <c r="H1901" s="255">
        <v>8815.3799999999992</v>
      </c>
      <c r="I1901" s="256"/>
      <c r="J1901" s="252"/>
      <c r="K1901" s="252"/>
      <c r="L1901" s="257"/>
      <c r="M1901" s="258"/>
      <c r="N1901" s="259"/>
      <c r="O1901" s="259"/>
      <c r="P1901" s="259"/>
      <c r="Q1901" s="259"/>
      <c r="R1901" s="259"/>
      <c r="S1901" s="259"/>
      <c r="T1901" s="260"/>
      <c r="AT1901" s="261" t="s">
        <v>513</v>
      </c>
      <c r="AU1901" s="261" t="s">
        <v>93</v>
      </c>
      <c r="AV1901" s="14" t="s">
        <v>502</v>
      </c>
      <c r="AW1901" s="14" t="s">
        <v>36</v>
      </c>
      <c r="AX1901" s="14" t="s">
        <v>80</v>
      </c>
      <c r="AY1901" s="261" t="s">
        <v>492</v>
      </c>
    </row>
    <row r="1902" spans="2:65" s="1" customFormat="1" ht="16.5" customHeight="1">
      <c r="B1902" s="42"/>
      <c r="C1902" s="209" t="s">
        <v>2683</v>
      </c>
      <c r="D1902" s="209" t="s">
        <v>498</v>
      </c>
      <c r="E1902" s="210" t="s">
        <v>2684</v>
      </c>
      <c r="F1902" s="211" t="s">
        <v>2685</v>
      </c>
      <c r="G1902" s="212" t="s">
        <v>832</v>
      </c>
      <c r="H1902" s="213">
        <v>48.244999999999997</v>
      </c>
      <c r="I1902" s="214"/>
      <c r="J1902" s="215">
        <f>ROUND(I1902*H1902,2)</f>
        <v>0</v>
      </c>
      <c r="K1902" s="211" t="s">
        <v>501</v>
      </c>
      <c r="L1902" s="62"/>
      <c r="M1902" s="216" t="s">
        <v>23</v>
      </c>
      <c r="N1902" s="217" t="s">
        <v>44</v>
      </c>
      <c r="O1902" s="43"/>
      <c r="P1902" s="218">
        <f>O1902*H1902</f>
        <v>0</v>
      </c>
      <c r="Q1902" s="218">
        <v>0</v>
      </c>
      <c r="R1902" s="218">
        <f>Q1902*H1902</f>
        <v>0</v>
      </c>
      <c r="S1902" s="218">
        <v>0</v>
      </c>
      <c r="T1902" s="219">
        <f>S1902*H1902</f>
        <v>0</v>
      </c>
      <c r="AR1902" s="25" t="s">
        <v>502</v>
      </c>
      <c r="AT1902" s="25" t="s">
        <v>498</v>
      </c>
      <c r="AU1902" s="25" t="s">
        <v>93</v>
      </c>
      <c r="AY1902" s="25" t="s">
        <v>492</v>
      </c>
      <c r="BE1902" s="220">
        <f>IF(N1902="základní",J1902,0)</f>
        <v>0</v>
      </c>
      <c r="BF1902" s="220">
        <f>IF(N1902="snížená",J1902,0)</f>
        <v>0</v>
      </c>
      <c r="BG1902" s="220">
        <f>IF(N1902="zákl. přenesená",J1902,0)</f>
        <v>0</v>
      </c>
      <c r="BH1902" s="220">
        <f>IF(N1902="sníž. přenesená",J1902,0)</f>
        <v>0</v>
      </c>
      <c r="BI1902" s="220">
        <f>IF(N1902="nulová",J1902,0)</f>
        <v>0</v>
      </c>
      <c r="BJ1902" s="25" t="s">
        <v>80</v>
      </c>
      <c r="BK1902" s="220">
        <f>ROUND(I1902*H1902,2)</f>
        <v>0</v>
      </c>
      <c r="BL1902" s="25" t="s">
        <v>502</v>
      </c>
      <c r="BM1902" s="25" t="s">
        <v>2686</v>
      </c>
    </row>
    <row r="1903" spans="2:65" s="1" customFormat="1" ht="24">
      <c r="B1903" s="42"/>
      <c r="C1903" s="64"/>
      <c r="D1903" s="221" t="s">
        <v>506</v>
      </c>
      <c r="E1903" s="64"/>
      <c r="F1903" s="222" t="s">
        <v>2687</v>
      </c>
      <c r="G1903" s="64"/>
      <c r="H1903" s="64"/>
      <c r="I1903" s="177"/>
      <c r="J1903" s="64"/>
      <c r="K1903" s="64"/>
      <c r="L1903" s="62"/>
      <c r="M1903" s="223"/>
      <c r="N1903" s="43"/>
      <c r="O1903" s="43"/>
      <c r="P1903" s="43"/>
      <c r="Q1903" s="43"/>
      <c r="R1903" s="43"/>
      <c r="S1903" s="43"/>
      <c r="T1903" s="79"/>
      <c r="AT1903" s="25" t="s">
        <v>506</v>
      </c>
      <c r="AU1903" s="25" t="s">
        <v>93</v>
      </c>
    </row>
    <row r="1904" spans="2:65" s="1" customFormat="1" ht="60">
      <c r="B1904" s="42"/>
      <c r="C1904" s="64"/>
      <c r="D1904" s="221" t="s">
        <v>509</v>
      </c>
      <c r="E1904" s="64"/>
      <c r="F1904" s="224" t="s">
        <v>2688</v>
      </c>
      <c r="G1904" s="64"/>
      <c r="H1904" s="64"/>
      <c r="I1904" s="177"/>
      <c r="J1904" s="64"/>
      <c r="K1904" s="64"/>
      <c r="L1904" s="62"/>
      <c r="M1904" s="223"/>
      <c r="N1904" s="43"/>
      <c r="O1904" s="43"/>
      <c r="P1904" s="43"/>
      <c r="Q1904" s="43"/>
      <c r="R1904" s="43"/>
      <c r="S1904" s="43"/>
      <c r="T1904" s="79"/>
      <c r="AT1904" s="25" t="s">
        <v>509</v>
      </c>
      <c r="AU1904" s="25" t="s">
        <v>93</v>
      </c>
    </row>
    <row r="1905" spans="2:65" s="12" customFormat="1">
      <c r="B1905" s="225"/>
      <c r="C1905" s="226"/>
      <c r="D1905" s="221" t="s">
        <v>513</v>
      </c>
      <c r="E1905" s="248" t="s">
        <v>23</v>
      </c>
      <c r="F1905" s="249" t="s">
        <v>2689</v>
      </c>
      <c r="G1905" s="226"/>
      <c r="H1905" s="250">
        <v>10.045</v>
      </c>
      <c r="I1905" s="231"/>
      <c r="J1905" s="226"/>
      <c r="K1905" s="226"/>
      <c r="L1905" s="232"/>
      <c r="M1905" s="233"/>
      <c r="N1905" s="234"/>
      <c r="O1905" s="234"/>
      <c r="P1905" s="234"/>
      <c r="Q1905" s="234"/>
      <c r="R1905" s="234"/>
      <c r="S1905" s="234"/>
      <c r="T1905" s="235"/>
      <c r="AT1905" s="236" t="s">
        <v>513</v>
      </c>
      <c r="AU1905" s="236" t="s">
        <v>93</v>
      </c>
      <c r="AV1905" s="12" t="s">
        <v>82</v>
      </c>
      <c r="AW1905" s="12" t="s">
        <v>36</v>
      </c>
      <c r="AX1905" s="12" t="s">
        <v>73</v>
      </c>
      <c r="AY1905" s="236" t="s">
        <v>492</v>
      </c>
    </row>
    <row r="1906" spans="2:65" s="12" customFormat="1">
      <c r="B1906" s="225"/>
      <c r="C1906" s="226"/>
      <c r="D1906" s="221" t="s">
        <v>513</v>
      </c>
      <c r="E1906" s="248" t="s">
        <v>23</v>
      </c>
      <c r="F1906" s="249" t="s">
        <v>2690</v>
      </c>
      <c r="G1906" s="226"/>
      <c r="H1906" s="250">
        <v>38.200000000000003</v>
      </c>
      <c r="I1906" s="231"/>
      <c r="J1906" s="226"/>
      <c r="K1906" s="226"/>
      <c r="L1906" s="232"/>
      <c r="M1906" s="233"/>
      <c r="N1906" s="234"/>
      <c r="O1906" s="234"/>
      <c r="P1906" s="234"/>
      <c r="Q1906" s="234"/>
      <c r="R1906" s="234"/>
      <c r="S1906" s="234"/>
      <c r="T1906" s="235"/>
      <c r="AT1906" s="236" t="s">
        <v>513</v>
      </c>
      <c r="AU1906" s="236" t="s">
        <v>93</v>
      </c>
      <c r="AV1906" s="12" t="s">
        <v>82</v>
      </c>
      <c r="AW1906" s="12" t="s">
        <v>36</v>
      </c>
      <c r="AX1906" s="12" t="s">
        <v>73</v>
      </c>
      <c r="AY1906" s="236" t="s">
        <v>492</v>
      </c>
    </row>
    <row r="1907" spans="2:65" s="14" customFormat="1">
      <c r="B1907" s="251"/>
      <c r="C1907" s="252"/>
      <c r="D1907" s="227" t="s">
        <v>513</v>
      </c>
      <c r="E1907" s="253" t="s">
        <v>23</v>
      </c>
      <c r="F1907" s="254" t="s">
        <v>560</v>
      </c>
      <c r="G1907" s="252"/>
      <c r="H1907" s="255">
        <v>48.244999999999997</v>
      </c>
      <c r="I1907" s="256"/>
      <c r="J1907" s="252"/>
      <c r="K1907" s="252"/>
      <c r="L1907" s="257"/>
      <c r="M1907" s="258"/>
      <c r="N1907" s="259"/>
      <c r="O1907" s="259"/>
      <c r="P1907" s="259"/>
      <c r="Q1907" s="259"/>
      <c r="R1907" s="259"/>
      <c r="S1907" s="259"/>
      <c r="T1907" s="260"/>
      <c r="AT1907" s="261" t="s">
        <v>513</v>
      </c>
      <c r="AU1907" s="261" t="s">
        <v>93</v>
      </c>
      <c r="AV1907" s="14" t="s">
        <v>502</v>
      </c>
      <c r="AW1907" s="14" t="s">
        <v>36</v>
      </c>
      <c r="AX1907" s="14" t="s">
        <v>80</v>
      </c>
      <c r="AY1907" s="261" t="s">
        <v>492</v>
      </c>
    </row>
    <row r="1908" spans="2:65" s="1" customFormat="1" ht="25.5" customHeight="1">
      <c r="B1908" s="42"/>
      <c r="C1908" s="209" t="s">
        <v>2691</v>
      </c>
      <c r="D1908" s="209" t="s">
        <v>498</v>
      </c>
      <c r="E1908" s="210" t="s">
        <v>2692</v>
      </c>
      <c r="F1908" s="211" t="s">
        <v>2693</v>
      </c>
      <c r="G1908" s="212" t="s">
        <v>832</v>
      </c>
      <c r="H1908" s="213">
        <v>2894.7</v>
      </c>
      <c r="I1908" s="214"/>
      <c r="J1908" s="215">
        <f>ROUND(I1908*H1908,2)</f>
        <v>0</v>
      </c>
      <c r="K1908" s="211" t="s">
        <v>501</v>
      </c>
      <c r="L1908" s="62"/>
      <c r="M1908" s="216" t="s">
        <v>23</v>
      </c>
      <c r="N1908" s="217" t="s">
        <v>44</v>
      </c>
      <c r="O1908" s="43"/>
      <c r="P1908" s="218">
        <f>O1908*H1908</f>
        <v>0</v>
      </c>
      <c r="Q1908" s="218">
        <v>0</v>
      </c>
      <c r="R1908" s="218">
        <f>Q1908*H1908</f>
        <v>0</v>
      </c>
      <c r="S1908" s="218">
        <v>0</v>
      </c>
      <c r="T1908" s="219">
        <f>S1908*H1908</f>
        <v>0</v>
      </c>
      <c r="AR1908" s="25" t="s">
        <v>502</v>
      </c>
      <c r="AT1908" s="25" t="s">
        <v>498</v>
      </c>
      <c r="AU1908" s="25" t="s">
        <v>93</v>
      </c>
      <c r="AY1908" s="25" t="s">
        <v>492</v>
      </c>
      <c r="BE1908" s="220">
        <f>IF(N1908="základní",J1908,0)</f>
        <v>0</v>
      </c>
      <c r="BF1908" s="220">
        <f>IF(N1908="snížená",J1908,0)</f>
        <v>0</v>
      </c>
      <c r="BG1908" s="220">
        <f>IF(N1908="zákl. přenesená",J1908,0)</f>
        <v>0</v>
      </c>
      <c r="BH1908" s="220">
        <f>IF(N1908="sníž. přenesená",J1908,0)</f>
        <v>0</v>
      </c>
      <c r="BI1908" s="220">
        <f>IF(N1908="nulová",J1908,0)</f>
        <v>0</v>
      </c>
      <c r="BJ1908" s="25" t="s">
        <v>80</v>
      </c>
      <c r="BK1908" s="220">
        <f>ROUND(I1908*H1908,2)</f>
        <v>0</v>
      </c>
      <c r="BL1908" s="25" t="s">
        <v>502</v>
      </c>
      <c r="BM1908" s="25" t="s">
        <v>2694</v>
      </c>
    </row>
    <row r="1909" spans="2:65" s="1" customFormat="1" ht="24">
      <c r="B1909" s="42"/>
      <c r="C1909" s="64"/>
      <c r="D1909" s="221" t="s">
        <v>506</v>
      </c>
      <c r="E1909" s="64"/>
      <c r="F1909" s="222" t="s">
        <v>2695</v>
      </c>
      <c r="G1909" s="64"/>
      <c r="H1909" s="64"/>
      <c r="I1909" s="177"/>
      <c r="J1909" s="64"/>
      <c r="K1909" s="64"/>
      <c r="L1909" s="62"/>
      <c r="M1909" s="223"/>
      <c r="N1909" s="43"/>
      <c r="O1909" s="43"/>
      <c r="P1909" s="43"/>
      <c r="Q1909" s="43"/>
      <c r="R1909" s="43"/>
      <c r="S1909" s="43"/>
      <c r="T1909" s="79"/>
      <c r="AT1909" s="25" t="s">
        <v>506</v>
      </c>
      <c r="AU1909" s="25" t="s">
        <v>93</v>
      </c>
    </row>
    <row r="1910" spans="2:65" s="1" customFormat="1" ht="60">
      <c r="B1910" s="42"/>
      <c r="C1910" s="64"/>
      <c r="D1910" s="221" t="s">
        <v>509</v>
      </c>
      <c r="E1910" s="64"/>
      <c r="F1910" s="224" t="s">
        <v>2688</v>
      </c>
      <c r="G1910" s="64"/>
      <c r="H1910" s="64"/>
      <c r="I1910" s="177"/>
      <c r="J1910" s="64"/>
      <c r="K1910" s="64"/>
      <c r="L1910" s="62"/>
      <c r="M1910" s="223"/>
      <c r="N1910" s="43"/>
      <c r="O1910" s="43"/>
      <c r="P1910" s="43"/>
      <c r="Q1910" s="43"/>
      <c r="R1910" s="43"/>
      <c r="S1910" s="43"/>
      <c r="T1910" s="79"/>
      <c r="AT1910" s="25" t="s">
        <v>509</v>
      </c>
      <c r="AU1910" s="25" t="s">
        <v>93</v>
      </c>
    </row>
    <row r="1911" spans="2:65" s="12" customFormat="1">
      <c r="B1911" s="225"/>
      <c r="C1911" s="226"/>
      <c r="D1911" s="227" t="s">
        <v>513</v>
      </c>
      <c r="E1911" s="228" t="s">
        <v>23</v>
      </c>
      <c r="F1911" s="229" t="s">
        <v>2696</v>
      </c>
      <c r="G1911" s="226"/>
      <c r="H1911" s="230">
        <v>2894.7</v>
      </c>
      <c r="I1911" s="231"/>
      <c r="J1911" s="226"/>
      <c r="K1911" s="226"/>
      <c r="L1911" s="232"/>
      <c r="M1911" s="233"/>
      <c r="N1911" s="234"/>
      <c r="O1911" s="234"/>
      <c r="P1911" s="234"/>
      <c r="Q1911" s="234"/>
      <c r="R1911" s="234"/>
      <c r="S1911" s="234"/>
      <c r="T1911" s="235"/>
      <c r="AT1911" s="236" t="s">
        <v>513</v>
      </c>
      <c r="AU1911" s="236" t="s">
        <v>93</v>
      </c>
      <c r="AV1911" s="12" t="s">
        <v>82</v>
      </c>
      <c r="AW1911" s="12" t="s">
        <v>36</v>
      </c>
      <c r="AX1911" s="12" t="s">
        <v>80</v>
      </c>
      <c r="AY1911" s="236" t="s">
        <v>492</v>
      </c>
    </row>
    <row r="1912" spans="2:65" s="1" customFormat="1" ht="25.5" customHeight="1">
      <c r="B1912" s="42"/>
      <c r="C1912" s="209" t="s">
        <v>2697</v>
      </c>
      <c r="D1912" s="209" t="s">
        <v>498</v>
      </c>
      <c r="E1912" s="210" t="s">
        <v>2698</v>
      </c>
      <c r="F1912" s="211" t="s">
        <v>2699</v>
      </c>
      <c r="G1912" s="212" t="s">
        <v>832</v>
      </c>
      <c r="H1912" s="213">
        <v>48.244999999999997</v>
      </c>
      <c r="I1912" s="214"/>
      <c r="J1912" s="215">
        <f>ROUND(I1912*H1912,2)</f>
        <v>0</v>
      </c>
      <c r="K1912" s="211" t="s">
        <v>501</v>
      </c>
      <c r="L1912" s="62"/>
      <c r="M1912" s="216" t="s">
        <v>23</v>
      </c>
      <c r="N1912" s="217" t="s">
        <v>44</v>
      </c>
      <c r="O1912" s="43"/>
      <c r="P1912" s="218">
        <f>O1912*H1912</f>
        <v>0</v>
      </c>
      <c r="Q1912" s="218">
        <v>0</v>
      </c>
      <c r="R1912" s="218">
        <f>Q1912*H1912</f>
        <v>0</v>
      </c>
      <c r="S1912" s="218">
        <v>0</v>
      </c>
      <c r="T1912" s="219">
        <f>S1912*H1912</f>
        <v>0</v>
      </c>
      <c r="AR1912" s="25" t="s">
        <v>502</v>
      </c>
      <c r="AT1912" s="25" t="s">
        <v>498</v>
      </c>
      <c r="AU1912" s="25" t="s">
        <v>93</v>
      </c>
      <c r="AY1912" s="25" t="s">
        <v>492</v>
      </c>
      <c r="BE1912" s="220">
        <f>IF(N1912="základní",J1912,0)</f>
        <v>0</v>
      </c>
      <c r="BF1912" s="220">
        <f>IF(N1912="snížená",J1912,0)</f>
        <v>0</v>
      </c>
      <c r="BG1912" s="220">
        <f>IF(N1912="zákl. přenesená",J1912,0)</f>
        <v>0</v>
      </c>
      <c r="BH1912" s="220">
        <f>IF(N1912="sníž. přenesená",J1912,0)</f>
        <v>0</v>
      </c>
      <c r="BI1912" s="220">
        <f>IF(N1912="nulová",J1912,0)</f>
        <v>0</v>
      </c>
      <c r="BJ1912" s="25" t="s">
        <v>80</v>
      </c>
      <c r="BK1912" s="220">
        <f>ROUND(I1912*H1912,2)</f>
        <v>0</v>
      </c>
      <c r="BL1912" s="25" t="s">
        <v>502</v>
      </c>
      <c r="BM1912" s="25" t="s">
        <v>2700</v>
      </c>
    </row>
    <row r="1913" spans="2:65" s="1" customFormat="1" ht="24">
      <c r="B1913" s="42"/>
      <c r="C1913" s="64"/>
      <c r="D1913" s="221" t="s">
        <v>506</v>
      </c>
      <c r="E1913" s="64"/>
      <c r="F1913" s="222" t="s">
        <v>2701</v>
      </c>
      <c r="G1913" s="64"/>
      <c r="H1913" s="64"/>
      <c r="I1913" s="177"/>
      <c r="J1913" s="64"/>
      <c r="K1913" s="64"/>
      <c r="L1913" s="62"/>
      <c r="M1913" s="223"/>
      <c r="N1913" s="43"/>
      <c r="O1913" s="43"/>
      <c r="P1913" s="43"/>
      <c r="Q1913" s="43"/>
      <c r="R1913" s="43"/>
      <c r="S1913" s="43"/>
      <c r="T1913" s="79"/>
      <c r="AT1913" s="25" t="s">
        <v>506</v>
      </c>
      <c r="AU1913" s="25" t="s">
        <v>93</v>
      </c>
    </row>
    <row r="1914" spans="2:65" s="1" customFormat="1" ht="24">
      <c r="B1914" s="42"/>
      <c r="C1914" s="64"/>
      <c r="D1914" s="221" t="s">
        <v>509</v>
      </c>
      <c r="E1914" s="64"/>
      <c r="F1914" s="224" t="s">
        <v>2702</v>
      </c>
      <c r="G1914" s="64"/>
      <c r="H1914" s="64"/>
      <c r="I1914" s="177"/>
      <c r="J1914" s="64"/>
      <c r="K1914" s="64"/>
      <c r="L1914" s="62"/>
      <c r="M1914" s="223"/>
      <c r="N1914" s="43"/>
      <c r="O1914" s="43"/>
      <c r="P1914" s="43"/>
      <c r="Q1914" s="43"/>
      <c r="R1914" s="43"/>
      <c r="S1914" s="43"/>
      <c r="T1914" s="79"/>
      <c r="AT1914" s="25" t="s">
        <v>509</v>
      </c>
      <c r="AU1914" s="25" t="s">
        <v>93</v>
      </c>
    </row>
    <row r="1915" spans="2:65" s="11" customFormat="1" ht="22.35" customHeight="1">
      <c r="B1915" s="192"/>
      <c r="C1915" s="193"/>
      <c r="D1915" s="206" t="s">
        <v>72</v>
      </c>
      <c r="E1915" s="207" t="s">
        <v>1603</v>
      </c>
      <c r="F1915" s="207" t="s">
        <v>2703</v>
      </c>
      <c r="G1915" s="193"/>
      <c r="H1915" s="193"/>
      <c r="I1915" s="196"/>
      <c r="J1915" s="208">
        <f>BK1915</f>
        <v>0</v>
      </c>
      <c r="K1915" s="193"/>
      <c r="L1915" s="198"/>
      <c r="M1915" s="199"/>
      <c r="N1915" s="200"/>
      <c r="O1915" s="200"/>
      <c r="P1915" s="201">
        <f>SUM(P1916:P1945)</f>
        <v>0</v>
      </c>
      <c r="Q1915" s="200"/>
      <c r="R1915" s="201">
        <f>SUM(R1916:R1945)</f>
        <v>1.4472351999999999</v>
      </c>
      <c r="S1915" s="200"/>
      <c r="T1915" s="202">
        <f>SUM(T1916:T1945)</f>
        <v>0</v>
      </c>
      <c r="AR1915" s="203" t="s">
        <v>80</v>
      </c>
      <c r="AT1915" s="204" t="s">
        <v>72</v>
      </c>
      <c r="AU1915" s="204" t="s">
        <v>82</v>
      </c>
      <c r="AY1915" s="203" t="s">
        <v>492</v>
      </c>
      <c r="BK1915" s="205">
        <f>SUM(BK1916:BK1945)</f>
        <v>0</v>
      </c>
    </row>
    <row r="1916" spans="2:65" s="1" customFormat="1" ht="16.5" customHeight="1">
      <c r="B1916" s="42"/>
      <c r="C1916" s="209" t="s">
        <v>2704</v>
      </c>
      <c r="D1916" s="209" t="s">
        <v>498</v>
      </c>
      <c r="E1916" s="210" t="s">
        <v>2705</v>
      </c>
      <c r="F1916" s="211" t="s">
        <v>2706</v>
      </c>
      <c r="G1916" s="212" t="s">
        <v>180</v>
      </c>
      <c r="H1916" s="213">
        <v>8815.3799999999992</v>
      </c>
      <c r="I1916" s="214"/>
      <c r="J1916" s="215">
        <f>ROUND(I1916*H1916,2)</f>
        <v>0</v>
      </c>
      <c r="K1916" s="211" t="s">
        <v>501</v>
      </c>
      <c r="L1916" s="62"/>
      <c r="M1916" s="216" t="s">
        <v>23</v>
      </c>
      <c r="N1916" s="217" t="s">
        <v>44</v>
      </c>
      <c r="O1916" s="43"/>
      <c r="P1916" s="218">
        <f>O1916*H1916</f>
        <v>0</v>
      </c>
      <c r="Q1916" s="218">
        <v>4.0000000000000003E-5</v>
      </c>
      <c r="R1916" s="218">
        <f>Q1916*H1916</f>
        <v>0.35261520000000002</v>
      </c>
      <c r="S1916" s="218">
        <v>0</v>
      </c>
      <c r="T1916" s="219">
        <f>S1916*H1916</f>
        <v>0</v>
      </c>
      <c r="AR1916" s="25" t="s">
        <v>502</v>
      </c>
      <c r="AT1916" s="25" t="s">
        <v>498</v>
      </c>
      <c r="AU1916" s="25" t="s">
        <v>93</v>
      </c>
      <c r="AY1916" s="25" t="s">
        <v>492</v>
      </c>
      <c r="BE1916" s="220">
        <f>IF(N1916="základní",J1916,0)</f>
        <v>0</v>
      </c>
      <c r="BF1916" s="220">
        <f>IF(N1916="snížená",J1916,0)</f>
        <v>0</v>
      </c>
      <c r="BG1916" s="220">
        <f>IF(N1916="zákl. přenesená",J1916,0)</f>
        <v>0</v>
      </c>
      <c r="BH1916" s="220">
        <f>IF(N1916="sníž. přenesená",J1916,0)</f>
        <v>0</v>
      </c>
      <c r="BI1916" s="220">
        <f>IF(N1916="nulová",J1916,0)</f>
        <v>0</v>
      </c>
      <c r="BJ1916" s="25" t="s">
        <v>80</v>
      </c>
      <c r="BK1916" s="220">
        <f>ROUND(I1916*H1916,2)</f>
        <v>0</v>
      </c>
      <c r="BL1916" s="25" t="s">
        <v>502</v>
      </c>
      <c r="BM1916" s="25" t="s">
        <v>2707</v>
      </c>
    </row>
    <row r="1917" spans="2:65" s="1" customFormat="1" ht="48">
      <c r="B1917" s="42"/>
      <c r="C1917" s="64"/>
      <c r="D1917" s="221" t="s">
        <v>506</v>
      </c>
      <c r="E1917" s="64"/>
      <c r="F1917" s="222" t="s">
        <v>2708</v>
      </c>
      <c r="G1917" s="64"/>
      <c r="H1917" s="64"/>
      <c r="I1917" s="177"/>
      <c r="J1917" s="64"/>
      <c r="K1917" s="64"/>
      <c r="L1917" s="62"/>
      <c r="M1917" s="223"/>
      <c r="N1917" s="43"/>
      <c r="O1917" s="43"/>
      <c r="P1917" s="43"/>
      <c r="Q1917" s="43"/>
      <c r="R1917" s="43"/>
      <c r="S1917" s="43"/>
      <c r="T1917" s="79"/>
      <c r="AT1917" s="25" t="s">
        <v>506</v>
      </c>
      <c r="AU1917" s="25" t="s">
        <v>93</v>
      </c>
    </row>
    <row r="1918" spans="2:65" s="1" customFormat="1" ht="84">
      <c r="B1918" s="42"/>
      <c r="C1918" s="64"/>
      <c r="D1918" s="227" t="s">
        <v>509</v>
      </c>
      <c r="E1918" s="64"/>
      <c r="F1918" s="273" t="s">
        <v>2709</v>
      </c>
      <c r="G1918" s="64"/>
      <c r="H1918" s="64"/>
      <c r="I1918" s="177"/>
      <c r="J1918" s="64"/>
      <c r="K1918" s="64"/>
      <c r="L1918" s="62"/>
      <c r="M1918" s="223"/>
      <c r="N1918" s="43"/>
      <c r="O1918" s="43"/>
      <c r="P1918" s="43"/>
      <c r="Q1918" s="43"/>
      <c r="R1918" s="43"/>
      <c r="S1918" s="43"/>
      <c r="T1918" s="79"/>
      <c r="AT1918" s="25" t="s">
        <v>509</v>
      </c>
      <c r="AU1918" s="25" t="s">
        <v>93</v>
      </c>
    </row>
    <row r="1919" spans="2:65" s="1" customFormat="1" ht="16.5" customHeight="1">
      <c r="B1919" s="42"/>
      <c r="C1919" s="209" t="s">
        <v>2710</v>
      </c>
      <c r="D1919" s="209" t="s">
        <v>498</v>
      </c>
      <c r="E1919" s="210" t="s">
        <v>2711</v>
      </c>
      <c r="F1919" s="211" t="s">
        <v>2712</v>
      </c>
      <c r="G1919" s="212" t="s">
        <v>1025</v>
      </c>
      <c r="H1919" s="213">
        <v>66</v>
      </c>
      <c r="I1919" s="214"/>
      <c r="J1919" s="215">
        <f>ROUND(I1919*H1919,2)</f>
        <v>0</v>
      </c>
      <c r="K1919" s="211" t="s">
        <v>501</v>
      </c>
      <c r="L1919" s="62"/>
      <c r="M1919" s="216" t="s">
        <v>23</v>
      </c>
      <c r="N1919" s="217" t="s">
        <v>44</v>
      </c>
      <c r="O1919" s="43"/>
      <c r="P1919" s="218">
        <f>O1919*H1919</f>
        <v>0</v>
      </c>
      <c r="Q1919" s="218">
        <v>2.3400000000000001E-3</v>
      </c>
      <c r="R1919" s="218">
        <f>Q1919*H1919</f>
        <v>0.15443999999999999</v>
      </c>
      <c r="S1919" s="218">
        <v>0</v>
      </c>
      <c r="T1919" s="219">
        <f>S1919*H1919</f>
        <v>0</v>
      </c>
      <c r="AR1919" s="25" t="s">
        <v>502</v>
      </c>
      <c r="AT1919" s="25" t="s">
        <v>498</v>
      </c>
      <c r="AU1919" s="25" t="s">
        <v>93</v>
      </c>
      <c r="AY1919" s="25" t="s">
        <v>492</v>
      </c>
      <c r="BE1919" s="220">
        <f>IF(N1919="základní",J1919,0)</f>
        <v>0</v>
      </c>
      <c r="BF1919" s="220">
        <f>IF(N1919="snížená",J1919,0)</f>
        <v>0</v>
      </c>
      <c r="BG1919" s="220">
        <f>IF(N1919="zákl. přenesená",J1919,0)</f>
        <v>0</v>
      </c>
      <c r="BH1919" s="220">
        <f>IF(N1919="sníž. přenesená",J1919,0)</f>
        <v>0</v>
      </c>
      <c r="BI1919" s="220">
        <f>IF(N1919="nulová",J1919,0)</f>
        <v>0</v>
      </c>
      <c r="BJ1919" s="25" t="s">
        <v>80</v>
      </c>
      <c r="BK1919" s="220">
        <f>ROUND(I1919*H1919,2)</f>
        <v>0</v>
      </c>
      <c r="BL1919" s="25" t="s">
        <v>502</v>
      </c>
      <c r="BM1919" s="25" t="s">
        <v>2713</v>
      </c>
    </row>
    <row r="1920" spans="2:65" s="1" customFormat="1" ht="36">
      <c r="B1920" s="42"/>
      <c r="C1920" s="64"/>
      <c r="D1920" s="221" t="s">
        <v>506</v>
      </c>
      <c r="E1920" s="64"/>
      <c r="F1920" s="222" t="s">
        <v>2714</v>
      </c>
      <c r="G1920" s="64"/>
      <c r="H1920" s="64"/>
      <c r="I1920" s="177"/>
      <c r="J1920" s="64"/>
      <c r="K1920" s="64"/>
      <c r="L1920" s="62"/>
      <c r="M1920" s="223"/>
      <c r="N1920" s="43"/>
      <c r="O1920" s="43"/>
      <c r="P1920" s="43"/>
      <c r="Q1920" s="43"/>
      <c r="R1920" s="43"/>
      <c r="S1920" s="43"/>
      <c r="T1920" s="79"/>
      <c r="AT1920" s="25" t="s">
        <v>506</v>
      </c>
      <c r="AU1920" s="25" t="s">
        <v>93</v>
      </c>
    </row>
    <row r="1921" spans="2:65" s="1" customFormat="1" ht="72">
      <c r="B1921" s="42"/>
      <c r="C1921" s="64"/>
      <c r="D1921" s="221" t="s">
        <v>509</v>
      </c>
      <c r="E1921" s="64"/>
      <c r="F1921" s="224" t="s">
        <v>2715</v>
      </c>
      <c r="G1921" s="64"/>
      <c r="H1921" s="64"/>
      <c r="I1921" s="177"/>
      <c r="J1921" s="64"/>
      <c r="K1921" s="64"/>
      <c r="L1921" s="62"/>
      <c r="M1921" s="223"/>
      <c r="N1921" s="43"/>
      <c r="O1921" s="43"/>
      <c r="P1921" s="43"/>
      <c r="Q1921" s="43"/>
      <c r="R1921" s="43"/>
      <c r="S1921" s="43"/>
      <c r="T1921" s="79"/>
      <c r="AT1921" s="25" t="s">
        <v>509</v>
      </c>
      <c r="AU1921" s="25" t="s">
        <v>93</v>
      </c>
    </row>
    <row r="1922" spans="2:65" s="12" customFormat="1">
      <c r="B1922" s="225"/>
      <c r="C1922" s="226"/>
      <c r="D1922" s="221" t="s">
        <v>513</v>
      </c>
      <c r="E1922" s="248" t="s">
        <v>23</v>
      </c>
      <c r="F1922" s="249" t="s">
        <v>2716</v>
      </c>
      <c r="G1922" s="226"/>
      <c r="H1922" s="250">
        <v>49</v>
      </c>
      <c r="I1922" s="231"/>
      <c r="J1922" s="226"/>
      <c r="K1922" s="226"/>
      <c r="L1922" s="232"/>
      <c r="M1922" s="233"/>
      <c r="N1922" s="234"/>
      <c r="O1922" s="234"/>
      <c r="P1922" s="234"/>
      <c r="Q1922" s="234"/>
      <c r="R1922" s="234"/>
      <c r="S1922" s="234"/>
      <c r="T1922" s="235"/>
      <c r="AT1922" s="236" t="s">
        <v>513</v>
      </c>
      <c r="AU1922" s="236" t="s">
        <v>93</v>
      </c>
      <c r="AV1922" s="12" t="s">
        <v>82</v>
      </c>
      <c r="AW1922" s="12" t="s">
        <v>36</v>
      </c>
      <c r="AX1922" s="12" t="s">
        <v>73</v>
      </c>
      <c r="AY1922" s="236" t="s">
        <v>492</v>
      </c>
    </row>
    <row r="1923" spans="2:65" s="12" customFormat="1">
      <c r="B1923" s="225"/>
      <c r="C1923" s="226"/>
      <c r="D1923" s="221" t="s">
        <v>513</v>
      </c>
      <c r="E1923" s="248" t="s">
        <v>23</v>
      </c>
      <c r="F1923" s="249" t="s">
        <v>2717</v>
      </c>
      <c r="G1923" s="226"/>
      <c r="H1923" s="250">
        <v>17</v>
      </c>
      <c r="I1923" s="231"/>
      <c r="J1923" s="226"/>
      <c r="K1923" s="226"/>
      <c r="L1923" s="232"/>
      <c r="M1923" s="233"/>
      <c r="N1923" s="234"/>
      <c r="O1923" s="234"/>
      <c r="P1923" s="234"/>
      <c r="Q1923" s="234"/>
      <c r="R1923" s="234"/>
      <c r="S1923" s="234"/>
      <c r="T1923" s="235"/>
      <c r="AT1923" s="236" t="s">
        <v>513</v>
      </c>
      <c r="AU1923" s="236" t="s">
        <v>93</v>
      </c>
      <c r="AV1923" s="12" t="s">
        <v>82</v>
      </c>
      <c r="AW1923" s="12" t="s">
        <v>36</v>
      </c>
      <c r="AX1923" s="12" t="s">
        <v>73</v>
      </c>
      <c r="AY1923" s="236" t="s">
        <v>492</v>
      </c>
    </row>
    <row r="1924" spans="2:65" s="14" customFormat="1">
      <c r="B1924" s="251"/>
      <c r="C1924" s="252"/>
      <c r="D1924" s="227" t="s">
        <v>513</v>
      </c>
      <c r="E1924" s="253" t="s">
        <v>23</v>
      </c>
      <c r="F1924" s="254" t="s">
        <v>560</v>
      </c>
      <c r="G1924" s="252"/>
      <c r="H1924" s="255">
        <v>66</v>
      </c>
      <c r="I1924" s="256"/>
      <c r="J1924" s="252"/>
      <c r="K1924" s="252"/>
      <c r="L1924" s="257"/>
      <c r="M1924" s="258"/>
      <c r="N1924" s="259"/>
      <c r="O1924" s="259"/>
      <c r="P1924" s="259"/>
      <c r="Q1924" s="259"/>
      <c r="R1924" s="259"/>
      <c r="S1924" s="259"/>
      <c r="T1924" s="260"/>
      <c r="AT1924" s="261" t="s">
        <v>513</v>
      </c>
      <c r="AU1924" s="261" t="s">
        <v>93</v>
      </c>
      <c r="AV1924" s="14" t="s">
        <v>502</v>
      </c>
      <c r="AW1924" s="14" t="s">
        <v>36</v>
      </c>
      <c r="AX1924" s="14" t="s">
        <v>80</v>
      </c>
      <c r="AY1924" s="261" t="s">
        <v>492</v>
      </c>
    </row>
    <row r="1925" spans="2:65" s="1" customFormat="1" ht="16.5" customHeight="1">
      <c r="B1925" s="42"/>
      <c r="C1925" s="278" t="s">
        <v>2718</v>
      </c>
      <c r="D1925" s="278" t="s">
        <v>1110</v>
      </c>
      <c r="E1925" s="279" t="s">
        <v>2719</v>
      </c>
      <c r="F1925" s="280" t="s">
        <v>2720</v>
      </c>
      <c r="G1925" s="281" t="s">
        <v>1025</v>
      </c>
      <c r="H1925" s="282">
        <v>49</v>
      </c>
      <c r="I1925" s="283"/>
      <c r="J1925" s="284">
        <f>ROUND(I1925*H1925,2)</f>
        <v>0</v>
      </c>
      <c r="K1925" s="280" t="s">
        <v>23</v>
      </c>
      <c r="L1925" s="285"/>
      <c r="M1925" s="286" t="s">
        <v>23</v>
      </c>
      <c r="N1925" s="287" t="s">
        <v>44</v>
      </c>
      <c r="O1925" s="43"/>
      <c r="P1925" s="218">
        <f>O1925*H1925</f>
        <v>0</v>
      </c>
      <c r="Q1925" s="218">
        <v>0.01</v>
      </c>
      <c r="R1925" s="218">
        <f>Q1925*H1925</f>
        <v>0.49</v>
      </c>
      <c r="S1925" s="218">
        <v>0</v>
      </c>
      <c r="T1925" s="219">
        <f>S1925*H1925</f>
        <v>0</v>
      </c>
      <c r="AR1925" s="25" t="s">
        <v>604</v>
      </c>
      <c r="AT1925" s="25" t="s">
        <v>1110</v>
      </c>
      <c r="AU1925" s="25" t="s">
        <v>93</v>
      </c>
      <c r="AY1925" s="25" t="s">
        <v>492</v>
      </c>
      <c r="BE1925" s="220">
        <f>IF(N1925="základní",J1925,0)</f>
        <v>0</v>
      </c>
      <c r="BF1925" s="220">
        <f>IF(N1925="snížená",J1925,0)</f>
        <v>0</v>
      </c>
      <c r="BG1925" s="220">
        <f>IF(N1925="zákl. přenesená",J1925,0)</f>
        <v>0</v>
      </c>
      <c r="BH1925" s="220">
        <f>IF(N1925="sníž. přenesená",J1925,0)</f>
        <v>0</v>
      </c>
      <c r="BI1925" s="220">
        <f>IF(N1925="nulová",J1925,0)</f>
        <v>0</v>
      </c>
      <c r="BJ1925" s="25" t="s">
        <v>80</v>
      </c>
      <c r="BK1925" s="220">
        <f>ROUND(I1925*H1925,2)</f>
        <v>0</v>
      </c>
      <c r="BL1925" s="25" t="s">
        <v>502</v>
      </c>
      <c r="BM1925" s="25" t="s">
        <v>2721</v>
      </c>
    </row>
    <row r="1926" spans="2:65" s="1" customFormat="1">
      <c r="B1926" s="42"/>
      <c r="C1926" s="64"/>
      <c r="D1926" s="227" t="s">
        <v>506</v>
      </c>
      <c r="E1926" s="64"/>
      <c r="F1926" s="274" t="s">
        <v>2720</v>
      </c>
      <c r="G1926" s="64"/>
      <c r="H1926" s="64"/>
      <c r="I1926" s="177"/>
      <c r="J1926" s="64"/>
      <c r="K1926" s="64"/>
      <c r="L1926" s="62"/>
      <c r="M1926" s="223"/>
      <c r="N1926" s="43"/>
      <c r="O1926" s="43"/>
      <c r="P1926" s="43"/>
      <c r="Q1926" s="43"/>
      <c r="R1926" s="43"/>
      <c r="S1926" s="43"/>
      <c r="T1926" s="79"/>
      <c r="AT1926" s="25" t="s">
        <v>506</v>
      </c>
      <c r="AU1926" s="25" t="s">
        <v>93</v>
      </c>
    </row>
    <row r="1927" spans="2:65" s="1" customFormat="1" ht="16.5" customHeight="1">
      <c r="B1927" s="42"/>
      <c r="C1927" s="278" t="s">
        <v>2722</v>
      </c>
      <c r="D1927" s="278" t="s">
        <v>1110</v>
      </c>
      <c r="E1927" s="279" t="s">
        <v>2723</v>
      </c>
      <c r="F1927" s="280" t="s">
        <v>2724</v>
      </c>
      <c r="G1927" s="281" t="s">
        <v>1025</v>
      </c>
      <c r="H1927" s="282">
        <v>17</v>
      </c>
      <c r="I1927" s="283"/>
      <c r="J1927" s="284">
        <f>ROUND(I1927*H1927,2)</f>
        <v>0</v>
      </c>
      <c r="K1927" s="280" t="s">
        <v>23</v>
      </c>
      <c r="L1927" s="285"/>
      <c r="M1927" s="286" t="s">
        <v>23</v>
      </c>
      <c r="N1927" s="287" t="s">
        <v>44</v>
      </c>
      <c r="O1927" s="43"/>
      <c r="P1927" s="218">
        <f>O1927*H1927</f>
        <v>0</v>
      </c>
      <c r="Q1927" s="218">
        <v>8.9999999999999993E-3</v>
      </c>
      <c r="R1927" s="218">
        <f>Q1927*H1927</f>
        <v>0.153</v>
      </c>
      <c r="S1927" s="218">
        <v>0</v>
      </c>
      <c r="T1927" s="219">
        <f>S1927*H1927</f>
        <v>0</v>
      </c>
      <c r="AR1927" s="25" t="s">
        <v>604</v>
      </c>
      <c r="AT1927" s="25" t="s">
        <v>1110</v>
      </c>
      <c r="AU1927" s="25" t="s">
        <v>93</v>
      </c>
      <c r="AY1927" s="25" t="s">
        <v>492</v>
      </c>
      <c r="BE1927" s="220">
        <f>IF(N1927="základní",J1927,0)</f>
        <v>0</v>
      </c>
      <c r="BF1927" s="220">
        <f>IF(N1927="snížená",J1927,0)</f>
        <v>0</v>
      </c>
      <c r="BG1927" s="220">
        <f>IF(N1927="zákl. přenesená",J1927,0)</f>
        <v>0</v>
      </c>
      <c r="BH1927" s="220">
        <f>IF(N1927="sníž. přenesená",J1927,0)</f>
        <v>0</v>
      </c>
      <c r="BI1927" s="220">
        <f>IF(N1927="nulová",J1927,0)</f>
        <v>0</v>
      </c>
      <c r="BJ1927" s="25" t="s">
        <v>80</v>
      </c>
      <c r="BK1927" s="220">
        <f>ROUND(I1927*H1927,2)</f>
        <v>0</v>
      </c>
      <c r="BL1927" s="25" t="s">
        <v>502</v>
      </c>
      <c r="BM1927" s="25" t="s">
        <v>2725</v>
      </c>
    </row>
    <row r="1928" spans="2:65" s="1" customFormat="1">
      <c r="B1928" s="42"/>
      <c r="C1928" s="64"/>
      <c r="D1928" s="221" t="s">
        <v>506</v>
      </c>
      <c r="E1928" s="64"/>
      <c r="F1928" s="222" t="s">
        <v>2726</v>
      </c>
      <c r="G1928" s="64"/>
      <c r="H1928" s="64"/>
      <c r="I1928" s="177"/>
      <c r="J1928" s="64"/>
      <c r="K1928" s="64"/>
      <c r="L1928" s="62"/>
      <c r="M1928" s="223"/>
      <c r="N1928" s="43"/>
      <c r="O1928" s="43"/>
      <c r="P1928" s="43"/>
      <c r="Q1928" s="43"/>
      <c r="R1928" s="43"/>
      <c r="S1928" s="43"/>
      <c r="T1928" s="79"/>
      <c r="AT1928" s="25" t="s">
        <v>506</v>
      </c>
      <c r="AU1928" s="25" t="s">
        <v>93</v>
      </c>
    </row>
    <row r="1929" spans="2:65" s="12" customFormat="1">
      <c r="B1929" s="225"/>
      <c r="C1929" s="226"/>
      <c r="D1929" s="227" t="s">
        <v>513</v>
      </c>
      <c r="E1929" s="228" t="s">
        <v>23</v>
      </c>
      <c r="F1929" s="229" t="s">
        <v>2727</v>
      </c>
      <c r="G1929" s="226"/>
      <c r="H1929" s="230">
        <v>17</v>
      </c>
      <c r="I1929" s="231"/>
      <c r="J1929" s="226"/>
      <c r="K1929" s="226"/>
      <c r="L1929" s="232"/>
      <c r="M1929" s="233"/>
      <c r="N1929" s="234"/>
      <c r="O1929" s="234"/>
      <c r="P1929" s="234"/>
      <c r="Q1929" s="234"/>
      <c r="R1929" s="234"/>
      <c r="S1929" s="234"/>
      <c r="T1929" s="235"/>
      <c r="AT1929" s="236" t="s">
        <v>513</v>
      </c>
      <c r="AU1929" s="236" t="s">
        <v>93</v>
      </c>
      <c r="AV1929" s="12" t="s">
        <v>82</v>
      </c>
      <c r="AW1929" s="12" t="s">
        <v>36</v>
      </c>
      <c r="AX1929" s="12" t="s">
        <v>80</v>
      </c>
      <c r="AY1929" s="236" t="s">
        <v>492</v>
      </c>
    </row>
    <row r="1930" spans="2:65" s="1" customFormat="1" ht="16.5" customHeight="1">
      <c r="B1930" s="42"/>
      <c r="C1930" s="209" t="s">
        <v>2728</v>
      </c>
      <c r="D1930" s="209" t="s">
        <v>498</v>
      </c>
      <c r="E1930" s="210" t="s">
        <v>2711</v>
      </c>
      <c r="F1930" s="211" t="s">
        <v>2712</v>
      </c>
      <c r="G1930" s="212" t="s">
        <v>1025</v>
      </c>
      <c r="H1930" s="213">
        <v>127</v>
      </c>
      <c r="I1930" s="214"/>
      <c r="J1930" s="215">
        <f>ROUND(I1930*H1930,2)</f>
        <v>0</v>
      </c>
      <c r="K1930" s="211" t="s">
        <v>501</v>
      </c>
      <c r="L1930" s="62"/>
      <c r="M1930" s="216" t="s">
        <v>23</v>
      </c>
      <c r="N1930" s="217" t="s">
        <v>44</v>
      </c>
      <c r="O1930" s="43"/>
      <c r="P1930" s="218">
        <f>O1930*H1930</f>
        <v>0</v>
      </c>
      <c r="Q1930" s="218">
        <v>2.3400000000000001E-3</v>
      </c>
      <c r="R1930" s="218">
        <f>Q1930*H1930</f>
        <v>0.29718</v>
      </c>
      <c r="S1930" s="218">
        <v>0</v>
      </c>
      <c r="T1930" s="219">
        <f>S1930*H1930</f>
        <v>0</v>
      </c>
      <c r="AR1930" s="25" t="s">
        <v>502</v>
      </c>
      <c r="AT1930" s="25" t="s">
        <v>498</v>
      </c>
      <c r="AU1930" s="25" t="s">
        <v>93</v>
      </c>
      <c r="AY1930" s="25" t="s">
        <v>492</v>
      </c>
      <c r="BE1930" s="220">
        <f>IF(N1930="základní",J1930,0)</f>
        <v>0</v>
      </c>
      <c r="BF1930" s="220">
        <f>IF(N1930="snížená",J1930,0)</f>
        <v>0</v>
      </c>
      <c r="BG1930" s="220">
        <f>IF(N1930="zákl. přenesená",J1930,0)</f>
        <v>0</v>
      </c>
      <c r="BH1930" s="220">
        <f>IF(N1930="sníž. přenesená",J1930,0)</f>
        <v>0</v>
      </c>
      <c r="BI1930" s="220">
        <f>IF(N1930="nulová",J1930,0)</f>
        <v>0</v>
      </c>
      <c r="BJ1930" s="25" t="s">
        <v>80</v>
      </c>
      <c r="BK1930" s="220">
        <f>ROUND(I1930*H1930,2)</f>
        <v>0</v>
      </c>
      <c r="BL1930" s="25" t="s">
        <v>502</v>
      </c>
      <c r="BM1930" s="25" t="s">
        <v>2729</v>
      </c>
    </row>
    <row r="1931" spans="2:65" s="1" customFormat="1" ht="36">
      <c r="B1931" s="42"/>
      <c r="C1931" s="64"/>
      <c r="D1931" s="221" t="s">
        <v>506</v>
      </c>
      <c r="E1931" s="64"/>
      <c r="F1931" s="222" t="s">
        <v>2714</v>
      </c>
      <c r="G1931" s="64"/>
      <c r="H1931" s="64"/>
      <c r="I1931" s="177"/>
      <c r="J1931" s="64"/>
      <c r="K1931" s="64"/>
      <c r="L1931" s="62"/>
      <c r="M1931" s="223"/>
      <c r="N1931" s="43"/>
      <c r="O1931" s="43"/>
      <c r="P1931" s="43"/>
      <c r="Q1931" s="43"/>
      <c r="R1931" s="43"/>
      <c r="S1931" s="43"/>
      <c r="T1931" s="79"/>
      <c r="AT1931" s="25" t="s">
        <v>506</v>
      </c>
      <c r="AU1931" s="25" t="s">
        <v>93</v>
      </c>
    </row>
    <row r="1932" spans="2:65" s="1" customFormat="1" ht="72">
      <c r="B1932" s="42"/>
      <c r="C1932" s="64"/>
      <c r="D1932" s="221" t="s">
        <v>509</v>
      </c>
      <c r="E1932" s="64"/>
      <c r="F1932" s="224" t="s">
        <v>2715</v>
      </c>
      <c r="G1932" s="64"/>
      <c r="H1932" s="64"/>
      <c r="I1932" s="177"/>
      <c r="J1932" s="64"/>
      <c r="K1932" s="64"/>
      <c r="L1932" s="62"/>
      <c r="M1932" s="223"/>
      <c r="N1932" s="43"/>
      <c r="O1932" s="43"/>
      <c r="P1932" s="43"/>
      <c r="Q1932" s="43"/>
      <c r="R1932" s="43"/>
      <c r="S1932" s="43"/>
      <c r="T1932" s="79"/>
      <c r="AT1932" s="25" t="s">
        <v>509</v>
      </c>
      <c r="AU1932" s="25" t="s">
        <v>93</v>
      </c>
    </row>
    <row r="1933" spans="2:65" s="13" customFormat="1">
      <c r="B1933" s="237"/>
      <c r="C1933" s="238"/>
      <c r="D1933" s="221" t="s">
        <v>513</v>
      </c>
      <c r="E1933" s="239" t="s">
        <v>23</v>
      </c>
      <c r="F1933" s="240" t="s">
        <v>2730</v>
      </c>
      <c r="G1933" s="238"/>
      <c r="H1933" s="241" t="s">
        <v>23</v>
      </c>
      <c r="I1933" s="242"/>
      <c r="J1933" s="238"/>
      <c r="K1933" s="238"/>
      <c r="L1933" s="243"/>
      <c r="M1933" s="244"/>
      <c r="N1933" s="245"/>
      <c r="O1933" s="245"/>
      <c r="P1933" s="245"/>
      <c r="Q1933" s="245"/>
      <c r="R1933" s="245"/>
      <c r="S1933" s="245"/>
      <c r="T1933" s="246"/>
      <c r="AT1933" s="247" t="s">
        <v>513</v>
      </c>
      <c r="AU1933" s="247" t="s">
        <v>93</v>
      </c>
      <c r="AV1933" s="13" t="s">
        <v>80</v>
      </c>
      <c r="AW1933" s="13" t="s">
        <v>36</v>
      </c>
      <c r="AX1933" s="13" t="s">
        <v>73</v>
      </c>
      <c r="AY1933" s="247" t="s">
        <v>492</v>
      </c>
    </row>
    <row r="1934" spans="2:65" s="12" customFormat="1">
      <c r="B1934" s="225"/>
      <c r="C1934" s="226"/>
      <c r="D1934" s="221" t="s">
        <v>513</v>
      </c>
      <c r="E1934" s="248" t="s">
        <v>23</v>
      </c>
      <c r="F1934" s="249" t="s">
        <v>2731</v>
      </c>
      <c r="G1934" s="226"/>
      <c r="H1934" s="250">
        <v>112</v>
      </c>
      <c r="I1934" s="231"/>
      <c r="J1934" s="226"/>
      <c r="K1934" s="226"/>
      <c r="L1934" s="232"/>
      <c r="M1934" s="233"/>
      <c r="N1934" s="234"/>
      <c r="O1934" s="234"/>
      <c r="P1934" s="234"/>
      <c r="Q1934" s="234"/>
      <c r="R1934" s="234"/>
      <c r="S1934" s="234"/>
      <c r="T1934" s="235"/>
      <c r="AT1934" s="236" t="s">
        <v>513</v>
      </c>
      <c r="AU1934" s="236" t="s">
        <v>93</v>
      </c>
      <c r="AV1934" s="12" t="s">
        <v>82</v>
      </c>
      <c r="AW1934" s="12" t="s">
        <v>36</v>
      </c>
      <c r="AX1934" s="12" t="s">
        <v>73</v>
      </c>
      <c r="AY1934" s="236" t="s">
        <v>492</v>
      </c>
    </row>
    <row r="1935" spans="2:65" s="13" customFormat="1">
      <c r="B1935" s="237"/>
      <c r="C1935" s="238"/>
      <c r="D1935" s="221" t="s">
        <v>513</v>
      </c>
      <c r="E1935" s="239" t="s">
        <v>23</v>
      </c>
      <c r="F1935" s="240" t="s">
        <v>2732</v>
      </c>
      <c r="G1935" s="238"/>
      <c r="H1935" s="241" t="s">
        <v>23</v>
      </c>
      <c r="I1935" s="242"/>
      <c r="J1935" s="238"/>
      <c r="K1935" s="238"/>
      <c r="L1935" s="243"/>
      <c r="M1935" s="244"/>
      <c r="N1935" s="245"/>
      <c r="O1935" s="245"/>
      <c r="P1935" s="245"/>
      <c r="Q1935" s="245"/>
      <c r="R1935" s="245"/>
      <c r="S1935" s="245"/>
      <c r="T1935" s="246"/>
      <c r="AT1935" s="247" t="s">
        <v>513</v>
      </c>
      <c r="AU1935" s="247" t="s">
        <v>93</v>
      </c>
      <c r="AV1935" s="13" t="s">
        <v>80</v>
      </c>
      <c r="AW1935" s="13" t="s">
        <v>36</v>
      </c>
      <c r="AX1935" s="13" t="s">
        <v>73</v>
      </c>
      <c r="AY1935" s="247" t="s">
        <v>492</v>
      </c>
    </row>
    <row r="1936" spans="2:65" s="12" customFormat="1">
      <c r="B1936" s="225"/>
      <c r="C1936" s="226"/>
      <c r="D1936" s="221" t="s">
        <v>513</v>
      </c>
      <c r="E1936" s="248" t="s">
        <v>23</v>
      </c>
      <c r="F1936" s="249" t="s">
        <v>2733</v>
      </c>
      <c r="G1936" s="226"/>
      <c r="H1936" s="250">
        <v>8</v>
      </c>
      <c r="I1936" s="231"/>
      <c r="J1936" s="226"/>
      <c r="K1936" s="226"/>
      <c r="L1936" s="232"/>
      <c r="M1936" s="233"/>
      <c r="N1936" s="234"/>
      <c r="O1936" s="234"/>
      <c r="P1936" s="234"/>
      <c r="Q1936" s="234"/>
      <c r="R1936" s="234"/>
      <c r="S1936" s="234"/>
      <c r="T1936" s="235"/>
      <c r="AT1936" s="236" t="s">
        <v>513</v>
      </c>
      <c r="AU1936" s="236" t="s">
        <v>93</v>
      </c>
      <c r="AV1936" s="12" t="s">
        <v>82</v>
      </c>
      <c r="AW1936" s="12" t="s">
        <v>36</v>
      </c>
      <c r="AX1936" s="12" t="s">
        <v>73</v>
      </c>
      <c r="AY1936" s="236" t="s">
        <v>492</v>
      </c>
    </row>
    <row r="1937" spans="2:65" s="13" customFormat="1">
      <c r="B1937" s="237"/>
      <c r="C1937" s="238"/>
      <c r="D1937" s="221" t="s">
        <v>513</v>
      </c>
      <c r="E1937" s="239" t="s">
        <v>23</v>
      </c>
      <c r="F1937" s="240" t="s">
        <v>2734</v>
      </c>
      <c r="G1937" s="238"/>
      <c r="H1937" s="241" t="s">
        <v>23</v>
      </c>
      <c r="I1937" s="242"/>
      <c r="J1937" s="238"/>
      <c r="K1937" s="238"/>
      <c r="L1937" s="243"/>
      <c r="M1937" s="244"/>
      <c r="N1937" s="245"/>
      <c r="O1937" s="245"/>
      <c r="P1937" s="245"/>
      <c r="Q1937" s="245"/>
      <c r="R1937" s="245"/>
      <c r="S1937" s="245"/>
      <c r="T1937" s="246"/>
      <c r="AT1937" s="247" t="s">
        <v>513</v>
      </c>
      <c r="AU1937" s="247" t="s">
        <v>93</v>
      </c>
      <c r="AV1937" s="13" t="s">
        <v>80</v>
      </c>
      <c r="AW1937" s="13" t="s">
        <v>36</v>
      </c>
      <c r="AX1937" s="13" t="s">
        <v>73</v>
      </c>
      <c r="AY1937" s="247" t="s">
        <v>492</v>
      </c>
    </row>
    <row r="1938" spans="2:65" s="13" customFormat="1">
      <c r="B1938" s="237"/>
      <c r="C1938" s="238"/>
      <c r="D1938" s="221" t="s">
        <v>513</v>
      </c>
      <c r="E1938" s="239" t="s">
        <v>23</v>
      </c>
      <c r="F1938" s="240" t="s">
        <v>2735</v>
      </c>
      <c r="G1938" s="238"/>
      <c r="H1938" s="241" t="s">
        <v>23</v>
      </c>
      <c r="I1938" s="242"/>
      <c r="J1938" s="238"/>
      <c r="K1938" s="238"/>
      <c r="L1938" s="243"/>
      <c r="M1938" s="244"/>
      <c r="N1938" s="245"/>
      <c r="O1938" s="245"/>
      <c r="P1938" s="245"/>
      <c r="Q1938" s="245"/>
      <c r="R1938" s="245"/>
      <c r="S1938" s="245"/>
      <c r="T1938" s="246"/>
      <c r="AT1938" s="247" t="s">
        <v>513</v>
      </c>
      <c r="AU1938" s="247" t="s">
        <v>93</v>
      </c>
      <c r="AV1938" s="13" t="s">
        <v>80</v>
      </c>
      <c r="AW1938" s="13" t="s">
        <v>36</v>
      </c>
      <c r="AX1938" s="13" t="s">
        <v>73</v>
      </c>
      <c r="AY1938" s="247" t="s">
        <v>492</v>
      </c>
    </row>
    <row r="1939" spans="2:65" s="12" customFormat="1">
      <c r="B1939" s="225"/>
      <c r="C1939" s="226"/>
      <c r="D1939" s="221" t="s">
        <v>513</v>
      </c>
      <c r="E1939" s="248" t="s">
        <v>23</v>
      </c>
      <c r="F1939" s="249" t="s">
        <v>591</v>
      </c>
      <c r="G1939" s="226"/>
      <c r="H1939" s="250">
        <v>7</v>
      </c>
      <c r="I1939" s="231"/>
      <c r="J1939" s="226"/>
      <c r="K1939" s="226"/>
      <c r="L1939" s="232"/>
      <c r="M1939" s="233"/>
      <c r="N1939" s="234"/>
      <c r="O1939" s="234"/>
      <c r="P1939" s="234"/>
      <c r="Q1939" s="234"/>
      <c r="R1939" s="234"/>
      <c r="S1939" s="234"/>
      <c r="T1939" s="235"/>
      <c r="AT1939" s="236" t="s">
        <v>513</v>
      </c>
      <c r="AU1939" s="236" t="s">
        <v>93</v>
      </c>
      <c r="AV1939" s="12" t="s">
        <v>82</v>
      </c>
      <c r="AW1939" s="12" t="s">
        <v>36</v>
      </c>
      <c r="AX1939" s="12" t="s">
        <v>73</v>
      </c>
      <c r="AY1939" s="236" t="s">
        <v>492</v>
      </c>
    </row>
    <row r="1940" spans="2:65" s="13" customFormat="1">
      <c r="B1940" s="237"/>
      <c r="C1940" s="238"/>
      <c r="D1940" s="221" t="s">
        <v>513</v>
      </c>
      <c r="E1940" s="239" t="s">
        <v>23</v>
      </c>
      <c r="F1940" s="240" t="s">
        <v>2736</v>
      </c>
      <c r="G1940" s="238"/>
      <c r="H1940" s="241" t="s">
        <v>23</v>
      </c>
      <c r="I1940" s="242"/>
      <c r="J1940" s="238"/>
      <c r="K1940" s="238"/>
      <c r="L1940" s="243"/>
      <c r="M1940" s="244"/>
      <c r="N1940" s="245"/>
      <c r="O1940" s="245"/>
      <c r="P1940" s="245"/>
      <c r="Q1940" s="245"/>
      <c r="R1940" s="245"/>
      <c r="S1940" s="245"/>
      <c r="T1940" s="246"/>
      <c r="AT1940" s="247" t="s">
        <v>513</v>
      </c>
      <c r="AU1940" s="247" t="s">
        <v>93</v>
      </c>
      <c r="AV1940" s="13" t="s">
        <v>80</v>
      </c>
      <c r="AW1940" s="13" t="s">
        <v>36</v>
      </c>
      <c r="AX1940" s="13" t="s">
        <v>73</v>
      </c>
      <c r="AY1940" s="247" t="s">
        <v>492</v>
      </c>
    </row>
    <row r="1941" spans="2:65" s="14" customFormat="1">
      <c r="B1941" s="251"/>
      <c r="C1941" s="252"/>
      <c r="D1941" s="227" t="s">
        <v>513</v>
      </c>
      <c r="E1941" s="253" t="s">
        <v>23</v>
      </c>
      <c r="F1941" s="254" t="s">
        <v>560</v>
      </c>
      <c r="G1941" s="252"/>
      <c r="H1941" s="255">
        <v>127</v>
      </c>
      <c r="I1941" s="256"/>
      <c r="J1941" s="252"/>
      <c r="K1941" s="252"/>
      <c r="L1941" s="257"/>
      <c r="M1941" s="258"/>
      <c r="N1941" s="259"/>
      <c r="O1941" s="259"/>
      <c r="P1941" s="259"/>
      <c r="Q1941" s="259"/>
      <c r="R1941" s="259"/>
      <c r="S1941" s="259"/>
      <c r="T1941" s="260"/>
      <c r="AT1941" s="261" t="s">
        <v>513</v>
      </c>
      <c r="AU1941" s="261" t="s">
        <v>93</v>
      </c>
      <c r="AV1941" s="14" t="s">
        <v>502</v>
      </c>
      <c r="AW1941" s="14" t="s">
        <v>36</v>
      </c>
      <c r="AX1941" s="14" t="s">
        <v>80</v>
      </c>
      <c r="AY1941" s="261" t="s">
        <v>492</v>
      </c>
    </row>
    <row r="1942" spans="2:65" s="1" customFormat="1" ht="16.5" customHeight="1">
      <c r="B1942" s="42"/>
      <c r="C1942" s="209" t="s">
        <v>2737</v>
      </c>
      <c r="D1942" s="209" t="s">
        <v>498</v>
      </c>
      <c r="E1942" s="210" t="s">
        <v>2738</v>
      </c>
      <c r="F1942" s="211" t="s">
        <v>2739</v>
      </c>
      <c r="G1942" s="212" t="s">
        <v>1025</v>
      </c>
      <c r="H1942" s="213">
        <v>210</v>
      </c>
      <c r="I1942" s="214"/>
      <c r="J1942" s="215">
        <f>ROUND(I1942*H1942,2)</f>
        <v>0</v>
      </c>
      <c r="K1942" s="211" t="s">
        <v>23</v>
      </c>
      <c r="L1942" s="62"/>
      <c r="M1942" s="216" t="s">
        <v>23</v>
      </c>
      <c r="N1942" s="217" t="s">
        <v>44</v>
      </c>
      <c r="O1942" s="43"/>
      <c r="P1942" s="218">
        <f>O1942*H1942</f>
        <v>0</v>
      </c>
      <c r="Q1942" s="218">
        <v>0</v>
      </c>
      <c r="R1942" s="218">
        <f>Q1942*H1942</f>
        <v>0</v>
      </c>
      <c r="S1942" s="218">
        <v>0</v>
      </c>
      <c r="T1942" s="219">
        <f>S1942*H1942</f>
        <v>0</v>
      </c>
      <c r="AR1942" s="25" t="s">
        <v>502</v>
      </c>
      <c r="AT1942" s="25" t="s">
        <v>498</v>
      </c>
      <c r="AU1942" s="25" t="s">
        <v>93</v>
      </c>
      <c r="AY1942" s="25" t="s">
        <v>492</v>
      </c>
      <c r="BE1942" s="220">
        <f>IF(N1942="základní",J1942,0)</f>
        <v>0</v>
      </c>
      <c r="BF1942" s="220">
        <f>IF(N1942="snížená",J1942,0)</f>
        <v>0</v>
      </c>
      <c r="BG1942" s="220">
        <f>IF(N1942="zákl. přenesená",J1942,0)</f>
        <v>0</v>
      </c>
      <c r="BH1942" s="220">
        <f>IF(N1942="sníž. přenesená",J1942,0)</f>
        <v>0</v>
      </c>
      <c r="BI1942" s="220">
        <f>IF(N1942="nulová",J1942,0)</f>
        <v>0</v>
      </c>
      <c r="BJ1942" s="25" t="s">
        <v>80</v>
      </c>
      <c r="BK1942" s="220">
        <f>ROUND(I1942*H1942,2)</f>
        <v>0</v>
      </c>
      <c r="BL1942" s="25" t="s">
        <v>502</v>
      </c>
      <c r="BM1942" s="25" t="s">
        <v>2740</v>
      </c>
    </row>
    <row r="1943" spans="2:65" s="1" customFormat="1">
      <c r="B1943" s="42"/>
      <c r="C1943" s="64"/>
      <c r="D1943" s="227" t="s">
        <v>506</v>
      </c>
      <c r="E1943" s="64"/>
      <c r="F1943" s="274" t="s">
        <v>2739</v>
      </c>
      <c r="G1943" s="64"/>
      <c r="H1943" s="64"/>
      <c r="I1943" s="177"/>
      <c r="J1943" s="64"/>
      <c r="K1943" s="64"/>
      <c r="L1943" s="62"/>
      <c r="M1943" s="223"/>
      <c r="N1943" s="43"/>
      <c r="O1943" s="43"/>
      <c r="P1943" s="43"/>
      <c r="Q1943" s="43"/>
      <c r="R1943" s="43"/>
      <c r="S1943" s="43"/>
      <c r="T1943" s="79"/>
      <c r="AT1943" s="25" t="s">
        <v>506</v>
      </c>
      <c r="AU1943" s="25" t="s">
        <v>93</v>
      </c>
    </row>
    <row r="1944" spans="2:65" s="1" customFormat="1" ht="16.5" customHeight="1">
      <c r="B1944" s="42"/>
      <c r="C1944" s="278" t="s">
        <v>2741</v>
      </c>
      <c r="D1944" s="278" t="s">
        <v>1110</v>
      </c>
      <c r="E1944" s="279" t="s">
        <v>2742</v>
      </c>
      <c r="F1944" s="280" t="s">
        <v>2743</v>
      </c>
      <c r="G1944" s="281" t="s">
        <v>1025</v>
      </c>
      <c r="H1944" s="282">
        <v>210</v>
      </c>
      <c r="I1944" s="283"/>
      <c r="J1944" s="284">
        <f>ROUND(I1944*H1944,2)</f>
        <v>0</v>
      </c>
      <c r="K1944" s="280" t="s">
        <v>23</v>
      </c>
      <c r="L1944" s="285"/>
      <c r="M1944" s="286" t="s">
        <v>23</v>
      </c>
      <c r="N1944" s="287" t="s">
        <v>44</v>
      </c>
      <c r="O1944" s="43"/>
      <c r="P1944" s="218">
        <f>O1944*H1944</f>
        <v>0</v>
      </c>
      <c r="Q1944" s="218">
        <v>0</v>
      </c>
      <c r="R1944" s="218">
        <f>Q1944*H1944</f>
        <v>0</v>
      </c>
      <c r="S1944" s="218">
        <v>0</v>
      </c>
      <c r="T1944" s="219">
        <f>S1944*H1944</f>
        <v>0</v>
      </c>
      <c r="AR1944" s="25" t="s">
        <v>604</v>
      </c>
      <c r="AT1944" s="25" t="s">
        <v>1110</v>
      </c>
      <c r="AU1944" s="25" t="s">
        <v>93</v>
      </c>
      <c r="AY1944" s="25" t="s">
        <v>492</v>
      </c>
      <c r="BE1944" s="220">
        <f>IF(N1944="základní",J1944,0)</f>
        <v>0</v>
      </c>
      <c r="BF1944" s="220">
        <f>IF(N1944="snížená",J1944,0)</f>
        <v>0</v>
      </c>
      <c r="BG1944" s="220">
        <f>IF(N1944="zákl. přenesená",J1944,0)</f>
        <v>0</v>
      </c>
      <c r="BH1944" s="220">
        <f>IF(N1944="sníž. přenesená",J1944,0)</f>
        <v>0</v>
      </c>
      <c r="BI1944" s="220">
        <f>IF(N1944="nulová",J1944,0)</f>
        <v>0</v>
      </c>
      <c r="BJ1944" s="25" t="s">
        <v>80</v>
      </c>
      <c r="BK1944" s="220">
        <f>ROUND(I1944*H1944,2)</f>
        <v>0</v>
      </c>
      <c r="BL1944" s="25" t="s">
        <v>502</v>
      </c>
      <c r="BM1944" s="25" t="s">
        <v>2744</v>
      </c>
    </row>
    <row r="1945" spans="2:65" s="1" customFormat="1">
      <c r="B1945" s="42"/>
      <c r="C1945" s="64"/>
      <c r="D1945" s="221" t="s">
        <v>506</v>
      </c>
      <c r="E1945" s="64"/>
      <c r="F1945" s="222" t="s">
        <v>2743</v>
      </c>
      <c r="G1945" s="64"/>
      <c r="H1945" s="64"/>
      <c r="I1945" s="177"/>
      <c r="J1945" s="64"/>
      <c r="K1945" s="64"/>
      <c r="L1945" s="62"/>
      <c r="M1945" s="223"/>
      <c r="N1945" s="43"/>
      <c r="O1945" s="43"/>
      <c r="P1945" s="43"/>
      <c r="Q1945" s="43"/>
      <c r="R1945" s="43"/>
      <c r="S1945" s="43"/>
      <c r="T1945" s="79"/>
      <c r="AT1945" s="25" t="s">
        <v>506</v>
      </c>
      <c r="AU1945" s="25" t="s">
        <v>93</v>
      </c>
    </row>
    <row r="1946" spans="2:65" s="11" customFormat="1" ht="22.35" customHeight="1">
      <c r="B1946" s="192"/>
      <c r="C1946" s="193"/>
      <c r="D1946" s="206" t="s">
        <v>72</v>
      </c>
      <c r="E1946" s="207" t="s">
        <v>1608</v>
      </c>
      <c r="F1946" s="207" t="s">
        <v>2745</v>
      </c>
      <c r="G1946" s="193"/>
      <c r="H1946" s="193"/>
      <c r="I1946" s="196"/>
      <c r="J1946" s="208">
        <f>BK1946</f>
        <v>0</v>
      </c>
      <c r="K1946" s="193"/>
      <c r="L1946" s="198"/>
      <c r="M1946" s="199"/>
      <c r="N1946" s="200"/>
      <c r="O1946" s="200"/>
      <c r="P1946" s="201">
        <f>SUM(P1947:P2213)</f>
        <v>0</v>
      </c>
      <c r="Q1946" s="200"/>
      <c r="R1946" s="201">
        <f>SUM(R1947:R2213)</f>
        <v>0</v>
      </c>
      <c r="S1946" s="200"/>
      <c r="T1946" s="202">
        <f>SUM(T1947:T2213)</f>
        <v>4587.7571569999991</v>
      </c>
      <c r="AR1946" s="203" t="s">
        <v>80</v>
      </c>
      <c r="AT1946" s="204" t="s">
        <v>72</v>
      </c>
      <c r="AU1946" s="204" t="s">
        <v>82</v>
      </c>
      <c r="AY1946" s="203" t="s">
        <v>492</v>
      </c>
      <c r="BK1946" s="205">
        <f>SUM(BK1947:BK2213)</f>
        <v>0</v>
      </c>
    </row>
    <row r="1947" spans="2:65" s="1" customFormat="1" ht="16.5" customHeight="1">
      <c r="B1947" s="42"/>
      <c r="C1947" s="209" t="s">
        <v>2746</v>
      </c>
      <c r="D1947" s="209" t="s">
        <v>498</v>
      </c>
      <c r="E1947" s="210" t="s">
        <v>2747</v>
      </c>
      <c r="F1947" s="211" t="s">
        <v>2748</v>
      </c>
      <c r="G1947" s="212" t="s">
        <v>632</v>
      </c>
      <c r="H1947" s="213">
        <v>0.92700000000000005</v>
      </c>
      <c r="I1947" s="214"/>
      <c r="J1947" s="215">
        <f>ROUND(I1947*H1947,2)</f>
        <v>0</v>
      </c>
      <c r="K1947" s="211" t="s">
        <v>501</v>
      </c>
      <c r="L1947" s="62"/>
      <c r="M1947" s="216" t="s">
        <v>23</v>
      </c>
      <c r="N1947" s="217" t="s">
        <v>44</v>
      </c>
      <c r="O1947" s="43"/>
      <c r="P1947" s="218">
        <f>O1947*H1947</f>
        <v>0</v>
      </c>
      <c r="Q1947" s="218">
        <v>0</v>
      </c>
      <c r="R1947" s="218">
        <f>Q1947*H1947</f>
        <v>0</v>
      </c>
      <c r="S1947" s="218">
        <v>2</v>
      </c>
      <c r="T1947" s="219">
        <f>S1947*H1947</f>
        <v>1.8540000000000001</v>
      </c>
      <c r="AR1947" s="25" t="s">
        <v>502</v>
      </c>
      <c r="AT1947" s="25" t="s">
        <v>498</v>
      </c>
      <c r="AU1947" s="25" t="s">
        <v>93</v>
      </c>
      <c r="AY1947" s="25" t="s">
        <v>492</v>
      </c>
      <c r="BE1947" s="220">
        <f>IF(N1947="základní",J1947,0)</f>
        <v>0</v>
      </c>
      <c r="BF1947" s="220">
        <f>IF(N1947="snížená",J1947,0)</f>
        <v>0</v>
      </c>
      <c r="BG1947" s="220">
        <f>IF(N1947="zákl. přenesená",J1947,0)</f>
        <v>0</v>
      </c>
      <c r="BH1947" s="220">
        <f>IF(N1947="sníž. přenesená",J1947,0)</f>
        <v>0</v>
      </c>
      <c r="BI1947" s="220">
        <f>IF(N1947="nulová",J1947,0)</f>
        <v>0</v>
      </c>
      <c r="BJ1947" s="25" t="s">
        <v>80</v>
      </c>
      <c r="BK1947" s="220">
        <f>ROUND(I1947*H1947,2)</f>
        <v>0</v>
      </c>
      <c r="BL1947" s="25" t="s">
        <v>502</v>
      </c>
      <c r="BM1947" s="25" t="s">
        <v>2749</v>
      </c>
    </row>
    <row r="1948" spans="2:65" s="1" customFormat="1">
      <c r="B1948" s="42"/>
      <c r="C1948" s="64"/>
      <c r="D1948" s="221" t="s">
        <v>506</v>
      </c>
      <c r="E1948" s="64"/>
      <c r="F1948" s="222" t="s">
        <v>2748</v>
      </c>
      <c r="G1948" s="64"/>
      <c r="H1948" s="64"/>
      <c r="I1948" s="177"/>
      <c r="J1948" s="64"/>
      <c r="K1948" s="64"/>
      <c r="L1948" s="62"/>
      <c r="M1948" s="223"/>
      <c r="N1948" s="43"/>
      <c r="O1948" s="43"/>
      <c r="P1948" s="43"/>
      <c r="Q1948" s="43"/>
      <c r="R1948" s="43"/>
      <c r="S1948" s="43"/>
      <c r="T1948" s="79"/>
      <c r="AT1948" s="25" t="s">
        <v>506</v>
      </c>
      <c r="AU1948" s="25" t="s">
        <v>93</v>
      </c>
    </row>
    <row r="1949" spans="2:65" s="12" customFormat="1">
      <c r="B1949" s="225"/>
      <c r="C1949" s="226"/>
      <c r="D1949" s="221" t="s">
        <v>513</v>
      </c>
      <c r="E1949" s="248" t="s">
        <v>23</v>
      </c>
      <c r="F1949" s="249" t="s">
        <v>2750</v>
      </c>
      <c r="G1949" s="226"/>
      <c r="H1949" s="250">
        <v>0.186</v>
      </c>
      <c r="I1949" s="231"/>
      <c r="J1949" s="226"/>
      <c r="K1949" s="226"/>
      <c r="L1949" s="232"/>
      <c r="M1949" s="233"/>
      <c r="N1949" s="234"/>
      <c r="O1949" s="234"/>
      <c r="P1949" s="234"/>
      <c r="Q1949" s="234"/>
      <c r="R1949" s="234"/>
      <c r="S1949" s="234"/>
      <c r="T1949" s="235"/>
      <c r="AT1949" s="236" t="s">
        <v>513</v>
      </c>
      <c r="AU1949" s="236" t="s">
        <v>93</v>
      </c>
      <c r="AV1949" s="12" t="s">
        <v>82</v>
      </c>
      <c r="AW1949" s="12" t="s">
        <v>36</v>
      </c>
      <c r="AX1949" s="12" t="s">
        <v>73</v>
      </c>
      <c r="AY1949" s="236" t="s">
        <v>492</v>
      </c>
    </row>
    <row r="1950" spans="2:65" s="12" customFormat="1">
      <c r="B1950" s="225"/>
      <c r="C1950" s="226"/>
      <c r="D1950" s="221" t="s">
        <v>513</v>
      </c>
      <c r="E1950" s="248" t="s">
        <v>23</v>
      </c>
      <c r="F1950" s="249" t="s">
        <v>2751</v>
      </c>
      <c r="G1950" s="226"/>
      <c r="H1950" s="250">
        <v>0.35</v>
      </c>
      <c r="I1950" s="231"/>
      <c r="J1950" s="226"/>
      <c r="K1950" s="226"/>
      <c r="L1950" s="232"/>
      <c r="M1950" s="233"/>
      <c r="N1950" s="234"/>
      <c r="O1950" s="234"/>
      <c r="P1950" s="234"/>
      <c r="Q1950" s="234"/>
      <c r="R1950" s="234"/>
      <c r="S1950" s="234"/>
      <c r="T1950" s="235"/>
      <c r="AT1950" s="236" t="s">
        <v>513</v>
      </c>
      <c r="AU1950" s="236" t="s">
        <v>93</v>
      </c>
      <c r="AV1950" s="12" t="s">
        <v>82</v>
      </c>
      <c r="AW1950" s="12" t="s">
        <v>36</v>
      </c>
      <c r="AX1950" s="12" t="s">
        <v>73</v>
      </c>
      <c r="AY1950" s="236" t="s">
        <v>492</v>
      </c>
    </row>
    <row r="1951" spans="2:65" s="12" customFormat="1">
      <c r="B1951" s="225"/>
      <c r="C1951" s="226"/>
      <c r="D1951" s="221" t="s">
        <v>513</v>
      </c>
      <c r="E1951" s="248" t="s">
        <v>23</v>
      </c>
      <c r="F1951" s="249" t="s">
        <v>2752</v>
      </c>
      <c r="G1951" s="226"/>
      <c r="H1951" s="250">
        <v>0.39100000000000001</v>
      </c>
      <c r="I1951" s="231"/>
      <c r="J1951" s="226"/>
      <c r="K1951" s="226"/>
      <c r="L1951" s="232"/>
      <c r="M1951" s="233"/>
      <c r="N1951" s="234"/>
      <c r="O1951" s="234"/>
      <c r="P1951" s="234"/>
      <c r="Q1951" s="234"/>
      <c r="R1951" s="234"/>
      <c r="S1951" s="234"/>
      <c r="T1951" s="235"/>
      <c r="AT1951" s="236" t="s">
        <v>513</v>
      </c>
      <c r="AU1951" s="236" t="s">
        <v>93</v>
      </c>
      <c r="AV1951" s="12" t="s">
        <v>82</v>
      </c>
      <c r="AW1951" s="12" t="s">
        <v>36</v>
      </c>
      <c r="AX1951" s="12" t="s">
        <v>73</v>
      </c>
      <c r="AY1951" s="236" t="s">
        <v>492</v>
      </c>
    </row>
    <row r="1952" spans="2:65" s="14" customFormat="1">
      <c r="B1952" s="251"/>
      <c r="C1952" s="252"/>
      <c r="D1952" s="227" t="s">
        <v>513</v>
      </c>
      <c r="E1952" s="253" t="s">
        <v>23</v>
      </c>
      <c r="F1952" s="254" t="s">
        <v>560</v>
      </c>
      <c r="G1952" s="252"/>
      <c r="H1952" s="255">
        <v>0.92700000000000005</v>
      </c>
      <c r="I1952" s="256"/>
      <c r="J1952" s="252"/>
      <c r="K1952" s="252"/>
      <c r="L1952" s="257"/>
      <c r="M1952" s="258"/>
      <c r="N1952" s="259"/>
      <c r="O1952" s="259"/>
      <c r="P1952" s="259"/>
      <c r="Q1952" s="259"/>
      <c r="R1952" s="259"/>
      <c r="S1952" s="259"/>
      <c r="T1952" s="260"/>
      <c r="AT1952" s="261" t="s">
        <v>513</v>
      </c>
      <c r="AU1952" s="261" t="s">
        <v>93</v>
      </c>
      <c r="AV1952" s="14" t="s">
        <v>502</v>
      </c>
      <c r="AW1952" s="14" t="s">
        <v>36</v>
      </c>
      <c r="AX1952" s="14" t="s">
        <v>80</v>
      </c>
      <c r="AY1952" s="261" t="s">
        <v>492</v>
      </c>
    </row>
    <row r="1953" spans="2:65" s="1" customFormat="1" ht="16.5" customHeight="1">
      <c r="B1953" s="42"/>
      <c r="C1953" s="209" t="s">
        <v>2753</v>
      </c>
      <c r="D1953" s="209" t="s">
        <v>498</v>
      </c>
      <c r="E1953" s="210" t="s">
        <v>2754</v>
      </c>
      <c r="F1953" s="211" t="s">
        <v>2755</v>
      </c>
      <c r="G1953" s="212" t="s">
        <v>632</v>
      </c>
      <c r="H1953" s="213">
        <v>308.202</v>
      </c>
      <c r="I1953" s="214"/>
      <c r="J1953" s="215">
        <f>ROUND(I1953*H1953,2)</f>
        <v>0</v>
      </c>
      <c r="K1953" s="211" t="s">
        <v>501</v>
      </c>
      <c r="L1953" s="62"/>
      <c r="M1953" s="216" t="s">
        <v>23</v>
      </c>
      <c r="N1953" s="217" t="s">
        <v>44</v>
      </c>
      <c r="O1953" s="43"/>
      <c r="P1953" s="218">
        <f>O1953*H1953</f>
        <v>0</v>
      </c>
      <c r="Q1953" s="218">
        <v>0</v>
      </c>
      <c r="R1953" s="218">
        <f>Q1953*H1953</f>
        <v>0</v>
      </c>
      <c r="S1953" s="218">
        <v>2.4</v>
      </c>
      <c r="T1953" s="219">
        <f>S1953*H1953</f>
        <v>739.6848</v>
      </c>
      <c r="AR1953" s="25" t="s">
        <v>502</v>
      </c>
      <c r="AT1953" s="25" t="s">
        <v>498</v>
      </c>
      <c r="AU1953" s="25" t="s">
        <v>93</v>
      </c>
      <c r="AY1953" s="25" t="s">
        <v>492</v>
      </c>
      <c r="BE1953" s="220">
        <f>IF(N1953="základní",J1953,0)</f>
        <v>0</v>
      </c>
      <c r="BF1953" s="220">
        <f>IF(N1953="snížená",J1953,0)</f>
        <v>0</v>
      </c>
      <c r="BG1953" s="220">
        <f>IF(N1953="zákl. přenesená",J1953,0)</f>
        <v>0</v>
      </c>
      <c r="BH1953" s="220">
        <f>IF(N1953="sníž. přenesená",J1953,0)</f>
        <v>0</v>
      </c>
      <c r="BI1953" s="220">
        <f>IF(N1953="nulová",J1953,0)</f>
        <v>0</v>
      </c>
      <c r="BJ1953" s="25" t="s">
        <v>80</v>
      </c>
      <c r="BK1953" s="220">
        <f>ROUND(I1953*H1953,2)</f>
        <v>0</v>
      </c>
      <c r="BL1953" s="25" t="s">
        <v>502</v>
      </c>
      <c r="BM1953" s="25" t="s">
        <v>2756</v>
      </c>
    </row>
    <row r="1954" spans="2:65" s="1" customFormat="1">
      <c r="B1954" s="42"/>
      <c r="C1954" s="64"/>
      <c r="D1954" s="221" t="s">
        <v>506</v>
      </c>
      <c r="E1954" s="64"/>
      <c r="F1954" s="222" t="s">
        <v>2757</v>
      </c>
      <c r="G1954" s="64"/>
      <c r="H1954" s="64"/>
      <c r="I1954" s="177"/>
      <c r="J1954" s="64"/>
      <c r="K1954" s="64"/>
      <c r="L1954" s="62"/>
      <c r="M1954" s="223"/>
      <c r="N1954" s="43"/>
      <c r="O1954" s="43"/>
      <c r="P1954" s="43"/>
      <c r="Q1954" s="43"/>
      <c r="R1954" s="43"/>
      <c r="S1954" s="43"/>
      <c r="T1954" s="79"/>
      <c r="AT1954" s="25" t="s">
        <v>506</v>
      </c>
      <c r="AU1954" s="25" t="s">
        <v>93</v>
      </c>
    </row>
    <row r="1955" spans="2:65" s="12" customFormat="1">
      <c r="B1955" s="225"/>
      <c r="C1955" s="226"/>
      <c r="D1955" s="221" t="s">
        <v>513</v>
      </c>
      <c r="E1955" s="248" t="s">
        <v>23</v>
      </c>
      <c r="F1955" s="249" t="s">
        <v>2758</v>
      </c>
      <c r="G1955" s="226"/>
      <c r="H1955" s="250">
        <v>23.195</v>
      </c>
      <c r="I1955" s="231"/>
      <c r="J1955" s="226"/>
      <c r="K1955" s="226"/>
      <c r="L1955" s="232"/>
      <c r="M1955" s="233"/>
      <c r="N1955" s="234"/>
      <c r="O1955" s="234"/>
      <c r="P1955" s="234"/>
      <c r="Q1955" s="234"/>
      <c r="R1955" s="234"/>
      <c r="S1955" s="234"/>
      <c r="T1955" s="235"/>
      <c r="AT1955" s="236" t="s">
        <v>513</v>
      </c>
      <c r="AU1955" s="236" t="s">
        <v>93</v>
      </c>
      <c r="AV1955" s="12" t="s">
        <v>82</v>
      </c>
      <c r="AW1955" s="12" t="s">
        <v>36</v>
      </c>
      <c r="AX1955" s="12" t="s">
        <v>73</v>
      </c>
      <c r="AY1955" s="236" t="s">
        <v>492</v>
      </c>
    </row>
    <row r="1956" spans="2:65" s="12" customFormat="1">
      <c r="B1956" s="225"/>
      <c r="C1956" s="226"/>
      <c r="D1956" s="221" t="s">
        <v>513</v>
      </c>
      <c r="E1956" s="248" t="s">
        <v>23</v>
      </c>
      <c r="F1956" s="249" t="s">
        <v>2759</v>
      </c>
      <c r="G1956" s="226"/>
      <c r="H1956" s="250">
        <v>56.15</v>
      </c>
      <c r="I1956" s="231"/>
      <c r="J1956" s="226"/>
      <c r="K1956" s="226"/>
      <c r="L1956" s="232"/>
      <c r="M1956" s="233"/>
      <c r="N1956" s="234"/>
      <c r="O1956" s="234"/>
      <c r="P1956" s="234"/>
      <c r="Q1956" s="234"/>
      <c r="R1956" s="234"/>
      <c r="S1956" s="234"/>
      <c r="T1956" s="235"/>
      <c r="AT1956" s="236" t="s">
        <v>513</v>
      </c>
      <c r="AU1956" s="236" t="s">
        <v>93</v>
      </c>
      <c r="AV1956" s="12" t="s">
        <v>82</v>
      </c>
      <c r="AW1956" s="12" t="s">
        <v>36</v>
      </c>
      <c r="AX1956" s="12" t="s">
        <v>73</v>
      </c>
      <c r="AY1956" s="236" t="s">
        <v>492</v>
      </c>
    </row>
    <row r="1957" spans="2:65" s="12" customFormat="1">
      <c r="B1957" s="225"/>
      <c r="C1957" s="226"/>
      <c r="D1957" s="221" t="s">
        <v>513</v>
      </c>
      <c r="E1957" s="248" t="s">
        <v>23</v>
      </c>
      <c r="F1957" s="249" t="s">
        <v>2760</v>
      </c>
      <c r="G1957" s="226"/>
      <c r="H1957" s="250">
        <v>2.0350000000000001</v>
      </c>
      <c r="I1957" s="231"/>
      <c r="J1957" s="226"/>
      <c r="K1957" s="226"/>
      <c r="L1957" s="232"/>
      <c r="M1957" s="233"/>
      <c r="N1957" s="234"/>
      <c r="O1957" s="234"/>
      <c r="P1957" s="234"/>
      <c r="Q1957" s="234"/>
      <c r="R1957" s="234"/>
      <c r="S1957" s="234"/>
      <c r="T1957" s="235"/>
      <c r="AT1957" s="236" t="s">
        <v>513</v>
      </c>
      <c r="AU1957" s="236" t="s">
        <v>93</v>
      </c>
      <c r="AV1957" s="12" t="s">
        <v>82</v>
      </c>
      <c r="AW1957" s="12" t="s">
        <v>36</v>
      </c>
      <c r="AX1957" s="12" t="s">
        <v>73</v>
      </c>
      <c r="AY1957" s="236" t="s">
        <v>492</v>
      </c>
    </row>
    <row r="1958" spans="2:65" s="12" customFormat="1">
      <c r="B1958" s="225"/>
      <c r="C1958" s="226"/>
      <c r="D1958" s="221" t="s">
        <v>513</v>
      </c>
      <c r="E1958" s="248" t="s">
        <v>23</v>
      </c>
      <c r="F1958" s="249" t="s">
        <v>2761</v>
      </c>
      <c r="G1958" s="226"/>
      <c r="H1958" s="250">
        <v>53.402999999999999</v>
      </c>
      <c r="I1958" s="231"/>
      <c r="J1958" s="226"/>
      <c r="K1958" s="226"/>
      <c r="L1958" s="232"/>
      <c r="M1958" s="233"/>
      <c r="N1958" s="234"/>
      <c r="O1958" s="234"/>
      <c r="P1958" s="234"/>
      <c r="Q1958" s="234"/>
      <c r="R1958" s="234"/>
      <c r="S1958" s="234"/>
      <c r="T1958" s="235"/>
      <c r="AT1958" s="236" t="s">
        <v>513</v>
      </c>
      <c r="AU1958" s="236" t="s">
        <v>93</v>
      </c>
      <c r="AV1958" s="12" t="s">
        <v>82</v>
      </c>
      <c r="AW1958" s="12" t="s">
        <v>36</v>
      </c>
      <c r="AX1958" s="12" t="s">
        <v>73</v>
      </c>
      <c r="AY1958" s="236" t="s">
        <v>492</v>
      </c>
    </row>
    <row r="1959" spans="2:65" s="12" customFormat="1">
      <c r="B1959" s="225"/>
      <c r="C1959" s="226"/>
      <c r="D1959" s="221" t="s">
        <v>513</v>
      </c>
      <c r="E1959" s="248" t="s">
        <v>23</v>
      </c>
      <c r="F1959" s="249" t="s">
        <v>2762</v>
      </c>
      <c r="G1959" s="226"/>
      <c r="H1959" s="250">
        <v>1.41</v>
      </c>
      <c r="I1959" s="231"/>
      <c r="J1959" s="226"/>
      <c r="K1959" s="226"/>
      <c r="L1959" s="232"/>
      <c r="M1959" s="233"/>
      <c r="N1959" s="234"/>
      <c r="O1959" s="234"/>
      <c r="P1959" s="234"/>
      <c r="Q1959" s="234"/>
      <c r="R1959" s="234"/>
      <c r="S1959" s="234"/>
      <c r="T1959" s="235"/>
      <c r="AT1959" s="236" t="s">
        <v>513</v>
      </c>
      <c r="AU1959" s="236" t="s">
        <v>93</v>
      </c>
      <c r="AV1959" s="12" t="s">
        <v>82</v>
      </c>
      <c r="AW1959" s="12" t="s">
        <v>36</v>
      </c>
      <c r="AX1959" s="12" t="s">
        <v>73</v>
      </c>
      <c r="AY1959" s="236" t="s">
        <v>492</v>
      </c>
    </row>
    <row r="1960" spans="2:65" s="12" customFormat="1">
      <c r="B1960" s="225"/>
      <c r="C1960" s="226"/>
      <c r="D1960" s="221" t="s">
        <v>513</v>
      </c>
      <c r="E1960" s="248" t="s">
        <v>23</v>
      </c>
      <c r="F1960" s="249" t="s">
        <v>2763</v>
      </c>
      <c r="G1960" s="226"/>
      <c r="H1960" s="250">
        <v>167.661</v>
      </c>
      <c r="I1960" s="231"/>
      <c r="J1960" s="226"/>
      <c r="K1960" s="226"/>
      <c r="L1960" s="232"/>
      <c r="M1960" s="233"/>
      <c r="N1960" s="234"/>
      <c r="O1960" s="234"/>
      <c r="P1960" s="234"/>
      <c r="Q1960" s="234"/>
      <c r="R1960" s="234"/>
      <c r="S1960" s="234"/>
      <c r="T1960" s="235"/>
      <c r="AT1960" s="236" t="s">
        <v>513</v>
      </c>
      <c r="AU1960" s="236" t="s">
        <v>93</v>
      </c>
      <c r="AV1960" s="12" t="s">
        <v>82</v>
      </c>
      <c r="AW1960" s="12" t="s">
        <v>36</v>
      </c>
      <c r="AX1960" s="12" t="s">
        <v>73</v>
      </c>
      <c r="AY1960" s="236" t="s">
        <v>492</v>
      </c>
    </row>
    <row r="1961" spans="2:65" s="12" customFormat="1">
      <c r="B1961" s="225"/>
      <c r="C1961" s="226"/>
      <c r="D1961" s="221" t="s">
        <v>513</v>
      </c>
      <c r="E1961" s="248" t="s">
        <v>23</v>
      </c>
      <c r="F1961" s="249" t="s">
        <v>2764</v>
      </c>
      <c r="G1961" s="226"/>
      <c r="H1961" s="250">
        <v>1.0720000000000001</v>
      </c>
      <c r="I1961" s="231"/>
      <c r="J1961" s="226"/>
      <c r="K1961" s="226"/>
      <c r="L1961" s="232"/>
      <c r="M1961" s="233"/>
      <c r="N1961" s="234"/>
      <c r="O1961" s="234"/>
      <c r="P1961" s="234"/>
      <c r="Q1961" s="234"/>
      <c r="R1961" s="234"/>
      <c r="S1961" s="234"/>
      <c r="T1961" s="235"/>
      <c r="AT1961" s="236" t="s">
        <v>513</v>
      </c>
      <c r="AU1961" s="236" t="s">
        <v>93</v>
      </c>
      <c r="AV1961" s="12" t="s">
        <v>82</v>
      </c>
      <c r="AW1961" s="12" t="s">
        <v>36</v>
      </c>
      <c r="AX1961" s="12" t="s">
        <v>73</v>
      </c>
      <c r="AY1961" s="236" t="s">
        <v>492</v>
      </c>
    </row>
    <row r="1962" spans="2:65" s="12" customFormat="1">
      <c r="B1962" s="225"/>
      <c r="C1962" s="226"/>
      <c r="D1962" s="221" t="s">
        <v>513</v>
      </c>
      <c r="E1962" s="248" t="s">
        <v>23</v>
      </c>
      <c r="F1962" s="249" t="s">
        <v>2765</v>
      </c>
      <c r="G1962" s="226"/>
      <c r="H1962" s="250">
        <v>2.444</v>
      </c>
      <c r="I1962" s="231"/>
      <c r="J1962" s="226"/>
      <c r="K1962" s="226"/>
      <c r="L1962" s="232"/>
      <c r="M1962" s="233"/>
      <c r="N1962" s="234"/>
      <c r="O1962" s="234"/>
      <c r="P1962" s="234"/>
      <c r="Q1962" s="234"/>
      <c r="R1962" s="234"/>
      <c r="S1962" s="234"/>
      <c r="T1962" s="235"/>
      <c r="AT1962" s="236" t="s">
        <v>513</v>
      </c>
      <c r="AU1962" s="236" t="s">
        <v>93</v>
      </c>
      <c r="AV1962" s="12" t="s">
        <v>82</v>
      </c>
      <c r="AW1962" s="12" t="s">
        <v>36</v>
      </c>
      <c r="AX1962" s="12" t="s">
        <v>73</v>
      </c>
      <c r="AY1962" s="236" t="s">
        <v>492</v>
      </c>
    </row>
    <row r="1963" spans="2:65" s="12" customFormat="1">
      <c r="B1963" s="225"/>
      <c r="C1963" s="226"/>
      <c r="D1963" s="221" t="s">
        <v>513</v>
      </c>
      <c r="E1963" s="248" t="s">
        <v>23</v>
      </c>
      <c r="F1963" s="249" t="s">
        <v>2766</v>
      </c>
      <c r="G1963" s="226"/>
      <c r="H1963" s="250">
        <v>0.83199999999999996</v>
      </c>
      <c r="I1963" s="231"/>
      <c r="J1963" s="226"/>
      <c r="K1963" s="226"/>
      <c r="L1963" s="232"/>
      <c r="M1963" s="233"/>
      <c r="N1963" s="234"/>
      <c r="O1963" s="234"/>
      <c r="P1963" s="234"/>
      <c r="Q1963" s="234"/>
      <c r="R1963" s="234"/>
      <c r="S1963" s="234"/>
      <c r="T1963" s="235"/>
      <c r="AT1963" s="236" t="s">
        <v>513</v>
      </c>
      <c r="AU1963" s="236" t="s">
        <v>93</v>
      </c>
      <c r="AV1963" s="12" t="s">
        <v>82</v>
      </c>
      <c r="AW1963" s="12" t="s">
        <v>36</v>
      </c>
      <c r="AX1963" s="12" t="s">
        <v>73</v>
      </c>
      <c r="AY1963" s="236" t="s">
        <v>492</v>
      </c>
    </row>
    <row r="1964" spans="2:65" s="14" customFormat="1">
      <c r="B1964" s="251"/>
      <c r="C1964" s="252"/>
      <c r="D1964" s="227" t="s">
        <v>513</v>
      </c>
      <c r="E1964" s="253" t="s">
        <v>23</v>
      </c>
      <c r="F1964" s="254" t="s">
        <v>560</v>
      </c>
      <c r="G1964" s="252"/>
      <c r="H1964" s="255">
        <v>308.202</v>
      </c>
      <c r="I1964" s="256"/>
      <c r="J1964" s="252"/>
      <c r="K1964" s="252"/>
      <c r="L1964" s="257"/>
      <c r="M1964" s="258"/>
      <c r="N1964" s="259"/>
      <c r="O1964" s="259"/>
      <c r="P1964" s="259"/>
      <c r="Q1964" s="259"/>
      <c r="R1964" s="259"/>
      <c r="S1964" s="259"/>
      <c r="T1964" s="260"/>
      <c r="AT1964" s="261" t="s">
        <v>513</v>
      </c>
      <c r="AU1964" s="261" t="s">
        <v>93</v>
      </c>
      <c r="AV1964" s="14" t="s">
        <v>502</v>
      </c>
      <c r="AW1964" s="14" t="s">
        <v>36</v>
      </c>
      <c r="AX1964" s="14" t="s">
        <v>80</v>
      </c>
      <c r="AY1964" s="261" t="s">
        <v>492</v>
      </c>
    </row>
    <row r="1965" spans="2:65" s="1" customFormat="1" ht="16.5" customHeight="1">
      <c r="B1965" s="42"/>
      <c r="C1965" s="209" t="s">
        <v>2767</v>
      </c>
      <c r="D1965" s="209" t="s">
        <v>498</v>
      </c>
      <c r="E1965" s="210" t="s">
        <v>2768</v>
      </c>
      <c r="F1965" s="211" t="s">
        <v>2769</v>
      </c>
      <c r="G1965" s="212" t="s">
        <v>180</v>
      </c>
      <c r="H1965" s="213">
        <v>15989.828</v>
      </c>
      <c r="I1965" s="214"/>
      <c r="J1965" s="215">
        <f>ROUND(I1965*H1965,2)</f>
        <v>0</v>
      </c>
      <c r="K1965" s="211" t="s">
        <v>501</v>
      </c>
      <c r="L1965" s="62"/>
      <c r="M1965" s="216" t="s">
        <v>23</v>
      </c>
      <c r="N1965" s="217" t="s">
        <v>44</v>
      </c>
      <c r="O1965" s="43"/>
      <c r="P1965" s="218">
        <f>O1965*H1965</f>
        <v>0</v>
      </c>
      <c r="Q1965" s="218">
        <v>0</v>
      </c>
      <c r="R1965" s="218">
        <f>Q1965*H1965</f>
        <v>0</v>
      </c>
      <c r="S1965" s="218">
        <v>0.13100000000000001</v>
      </c>
      <c r="T1965" s="219">
        <f>S1965*H1965</f>
        <v>2094.6674680000001</v>
      </c>
      <c r="AR1965" s="25" t="s">
        <v>502</v>
      </c>
      <c r="AT1965" s="25" t="s">
        <v>498</v>
      </c>
      <c r="AU1965" s="25" t="s">
        <v>93</v>
      </c>
      <c r="AY1965" s="25" t="s">
        <v>492</v>
      </c>
      <c r="BE1965" s="220">
        <f>IF(N1965="základní",J1965,0)</f>
        <v>0</v>
      </c>
      <c r="BF1965" s="220">
        <f>IF(N1965="snížená",J1965,0)</f>
        <v>0</v>
      </c>
      <c r="BG1965" s="220">
        <f>IF(N1965="zákl. přenesená",J1965,0)</f>
        <v>0</v>
      </c>
      <c r="BH1965" s="220">
        <f>IF(N1965="sníž. přenesená",J1965,0)</f>
        <v>0</v>
      </c>
      <c r="BI1965" s="220">
        <f>IF(N1965="nulová",J1965,0)</f>
        <v>0</v>
      </c>
      <c r="BJ1965" s="25" t="s">
        <v>80</v>
      </c>
      <c r="BK1965" s="220">
        <f>ROUND(I1965*H1965,2)</f>
        <v>0</v>
      </c>
      <c r="BL1965" s="25" t="s">
        <v>502</v>
      </c>
      <c r="BM1965" s="25" t="s">
        <v>2770</v>
      </c>
    </row>
    <row r="1966" spans="2:65" s="1" customFormat="1" ht="24">
      <c r="B1966" s="42"/>
      <c r="C1966" s="64"/>
      <c r="D1966" s="221" t="s">
        <v>506</v>
      </c>
      <c r="E1966" s="64"/>
      <c r="F1966" s="222" t="s">
        <v>2771</v>
      </c>
      <c r="G1966" s="64"/>
      <c r="H1966" s="64"/>
      <c r="I1966" s="177"/>
      <c r="J1966" s="64"/>
      <c r="K1966" s="64"/>
      <c r="L1966" s="62"/>
      <c r="M1966" s="223"/>
      <c r="N1966" s="43"/>
      <c r="O1966" s="43"/>
      <c r="P1966" s="43"/>
      <c r="Q1966" s="43"/>
      <c r="R1966" s="43"/>
      <c r="S1966" s="43"/>
      <c r="T1966" s="79"/>
      <c r="AT1966" s="25" t="s">
        <v>506</v>
      </c>
      <c r="AU1966" s="25" t="s">
        <v>93</v>
      </c>
    </row>
    <row r="1967" spans="2:65" s="13" customFormat="1">
      <c r="B1967" s="237"/>
      <c r="C1967" s="238"/>
      <c r="D1967" s="221" t="s">
        <v>513</v>
      </c>
      <c r="E1967" s="239" t="s">
        <v>23</v>
      </c>
      <c r="F1967" s="240" t="s">
        <v>983</v>
      </c>
      <c r="G1967" s="238"/>
      <c r="H1967" s="241" t="s">
        <v>23</v>
      </c>
      <c r="I1967" s="242"/>
      <c r="J1967" s="238"/>
      <c r="K1967" s="238"/>
      <c r="L1967" s="243"/>
      <c r="M1967" s="244"/>
      <c r="N1967" s="245"/>
      <c r="O1967" s="245"/>
      <c r="P1967" s="245"/>
      <c r="Q1967" s="245"/>
      <c r="R1967" s="245"/>
      <c r="S1967" s="245"/>
      <c r="T1967" s="246"/>
      <c r="AT1967" s="247" t="s">
        <v>513</v>
      </c>
      <c r="AU1967" s="247" t="s">
        <v>93</v>
      </c>
      <c r="AV1967" s="13" t="s">
        <v>80</v>
      </c>
      <c r="AW1967" s="13" t="s">
        <v>36</v>
      </c>
      <c r="AX1967" s="13" t="s">
        <v>73</v>
      </c>
      <c r="AY1967" s="247" t="s">
        <v>492</v>
      </c>
    </row>
    <row r="1968" spans="2:65" s="12" customFormat="1" ht="24">
      <c r="B1968" s="225"/>
      <c r="C1968" s="226"/>
      <c r="D1968" s="221" t="s">
        <v>513</v>
      </c>
      <c r="E1968" s="248" t="s">
        <v>23</v>
      </c>
      <c r="F1968" s="249" t="s">
        <v>2772</v>
      </c>
      <c r="G1968" s="226"/>
      <c r="H1968" s="250">
        <v>291.61200000000002</v>
      </c>
      <c r="I1968" s="231"/>
      <c r="J1968" s="226"/>
      <c r="K1968" s="226"/>
      <c r="L1968" s="232"/>
      <c r="M1968" s="233"/>
      <c r="N1968" s="234"/>
      <c r="O1968" s="234"/>
      <c r="P1968" s="234"/>
      <c r="Q1968" s="234"/>
      <c r="R1968" s="234"/>
      <c r="S1968" s="234"/>
      <c r="T1968" s="235"/>
      <c r="AT1968" s="236" t="s">
        <v>513</v>
      </c>
      <c r="AU1968" s="236" t="s">
        <v>93</v>
      </c>
      <c r="AV1968" s="12" t="s">
        <v>82</v>
      </c>
      <c r="AW1968" s="12" t="s">
        <v>36</v>
      </c>
      <c r="AX1968" s="12" t="s">
        <v>73</v>
      </c>
      <c r="AY1968" s="236" t="s">
        <v>492</v>
      </c>
    </row>
    <row r="1969" spans="2:51" s="12" customFormat="1" ht="24">
      <c r="B1969" s="225"/>
      <c r="C1969" s="226"/>
      <c r="D1969" s="221" t="s">
        <v>513</v>
      </c>
      <c r="E1969" s="248" t="s">
        <v>23</v>
      </c>
      <c r="F1969" s="249" t="s">
        <v>2773</v>
      </c>
      <c r="G1969" s="226"/>
      <c r="H1969" s="250">
        <v>154.81800000000001</v>
      </c>
      <c r="I1969" s="231"/>
      <c r="J1969" s="226"/>
      <c r="K1969" s="226"/>
      <c r="L1969" s="232"/>
      <c r="M1969" s="233"/>
      <c r="N1969" s="234"/>
      <c r="O1969" s="234"/>
      <c r="P1969" s="234"/>
      <c r="Q1969" s="234"/>
      <c r="R1969" s="234"/>
      <c r="S1969" s="234"/>
      <c r="T1969" s="235"/>
      <c r="AT1969" s="236" t="s">
        <v>513</v>
      </c>
      <c r="AU1969" s="236" t="s">
        <v>93</v>
      </c>
      <c r="AV1969" s="12" t="s">
        <v>82</v>
      </c>
      <c r="AW1969" s="12" t="s">
        <v>36</v>
      </c>
      <c r="AX1969" s="12" t="s">
        <v>73</v>
      </c>
      <c r="AY1969" s="236" t="s">
        <v>492</v>
      </c>
    </row>
    <row r="1970" spans="2:51" s="15" customFormat="1">
      <c r="B1970" s="262"/>
      <c r="C1970" s="263"/>
      <c r="D1970" s="221" t="s">
        <v>513</v>
      </c>
      <c r="E1970" s="264" t="s">
        <v>23</v>
      </c>
      <c r="F1970" s="265" t="s">
        <v>690</v>
      </c>
      <c r="G1970" s="263"/>
      <c r="H1970" s="266">
        <v>446.43</v>
      </c>
      <c r="I1970" s="267"/>
      <c r="J1970" s="263"/>
      <c r="K1970" s="263"/>
      <c r="L1970" s="268"/>
      <c r="M1970" s="269"/>
      <c r="N1970" s="270"/>
      <c r="O1970" s="270"/>
      <c r="P1970" s="270"/>
      <c r="Q1970" s="270"/>
      <c r="R1970" s="270"/>
      <c r="S1970" s="270"/>
      <c r="T1970" s="271"/>
      <c r="AT1970" s="272" t="s">
        <v>513</v>
      </c>
      <c r="AU1970" s="272" t="s">
        <v>93</v>
      </c>
      <c r="AV1970" s="15" t="s">
        <v>93</v>
      </c>
      <c r="AW1970" s="15" t="s">
        <v>36</v>
      </c>
      <c r="AX1970" s="15" t="s">
        <v>73</v>
      </c>
      <c r="AY1970" s="272" t="s">
        <v>492</v>
      </c>
    </row>
    <row r="1971" spans="2:51" s="13" customFormat="1">
      <c r="B1971" s="237"/>
      <c r="C1971" s="238"/>
      <c r="D1971" s="221" t="s">
        <v>513</v>
      </c>
      <c r="E1971" s="239" t="s">
        <v>23</v>
      </c>
      <c r="F1971" s="240" t="s">
        <v>971</v>
      </c>
      <c r="G1971" s="238"/>
      <c r="H1971" s="241" t="s">
        <v>23</v>
      </c>
      <c r="I1971" s="242"/>
      <c r="J1971" s="238"/>
      <c r="K1971" s="238"/>
      <c r="L1971" s="243"/>
      <c r="M1971" s="244"/>
      <c r="N1971" s="245"/>
      <c r="O1971" s="245"/>
      <c r="P1971" s="245"/>
      <c r="Q1971" s="245"/>
      <c r="R1971" s="245"/>
      <c r="S1971" s="245"/>
      <c r="T1971" s="246"/>
      <c r="AT1971" s="247" t="s">
        <v>513</v>
      </c>
      <c r="AU1971" s="247" t="s">
        <v>93</v>
      </c>
      <c r="AV1971" s="13" t="s">
        <v>80</v>
      </c>
      <c r="AW1971" s="13" t="s">
        <v>36</v>
      </c>
      <c r="AX1971" s="13" t="s">
        <v>73</v>
      </c>
      <c r="AY1971" s="247" t="s">
        <v>492</v>
      </c>
    </row>
    <row r="1972" spans="2:51" s="12" customFormat="1" ht="24">
      <c r="B1972" s="225"/>
      <c r="C1972" s="226"/>
      <c r="D1972" s="221" t="s">
        <v>513</v>
      </c>
      <c r="E1972" s="248" t="s">
        <v>23</v>
      </c>
      <c r="F1972" s="249" t="s">
        <v>2774</v>
      </c>
      <c r="G1972" s="226"/>
      <c r="H1972" s="250">
        <v>172.64400000000001</v>
      </c>
      <c r="I1972" s="231"/>
      <c r="J1972" s="226"/>
      <c r="K1972" s="226"/>
      <c r="L1972" s="232"/>
      <c r="M1972" s="233"/>
      <c r="N1972" s="234"/>
      <c r="O1972" s="234"/>
      <c r="P1972" s="234"/>
      <c r="Q1972" s="234"/>
      <c r="R1972" s="234"/>
      <c r="S1972" s="234"/>
      <c r="T1972" s="235"/>
      <c r="AT1972" s="236" t="s">
        <v>513</v>
      </c>
      <c r="AU1972" s="236" t="s">
        <v>93</v>
      </c>
      <c r="AV1972" s="12" t="s">
        <v>82</v>
      </c>
      <c r="AW1972" s="12" t="s">
        <v>36</v>
      </c>
      <c r="AX1972" s="12" t="s">
        <v>73</v>
      </c>
      <c r="AY1972" s="236" t="s">
        <v>492</v>
      </c>
    </row>
    <row r="1973" spans="2:51" s="12" customFormat="1" ht="24">
      <c r="B1973" s="225"/>
      <c r="C1973" s="226"/>
      <c r="D1973" s="221" t="s">
        <v>513</v>
      </c>
      <c r="E1973" s="248" t="s">
        <v>23</v>
      </c>
      <c r="F1973" s="249" t="s">
        <v>2775</v>
      </c>
      <c r="G1973" s="226"/>
      <c r="H1973" s="250">
        <v>209.88499999999999</v>
      </c>
      <c r="I1973" s="231"/>
      <c r="J1973" s="226"/>
      <c r="K1973" s="226"/>
      <c r="L1973" s="232"/>
      <c r="M1973" s="233"/>
      <c r="N1973" s="234"/>
      <c r="O1973" s="234"/>
      <c r="P1973" s="234"/>
      <c r="Q1973" s="234"/>
      <c r="R1973" s="234"/>
      <c r="S1973" s="234"/>
      <c r="T1973" s="235"/>
      <c r="AT1973" s="236" t="s">
        <v>513</v>
      </c>
      <c r="AU1973" s="236" t="s">
        <v>93</v>
      </c>
      <c r="AV1973" s="12" t="s">
        <v>82</v>
      </c>
      <c r="AW1973" s="12" t="s">
        <v>36</v>
      </c>
      <c r="AX1973" s="12" t="s">
        <v>73</v>
      </c>
      <c r="AY1973" s="236" t="s">
        <v>492</v>
      </c>
    </row>
    <row r="1974" spans="2:51" s="12" customFormat="1" ht="24">
      <c r="B1974" s="225"/>
      <c r="C1974" s="226"/>
      <c r="D1974" s="221" t="s">
        <v>513</v>
      </c>
      <c r="E1974" s="248" t="s">
        <v>23</v>
      </c>
      <c r="F1974" s="249" t="s">
        <v>2776</v>
      </c>
      <c r="G1974" s="226"/>
      <c r="H1974" s="250">
        <v>188.88399999999999</v>
      </c>
      <c r="I1974" s="231"/>
      <c r="J1974" s="226"/>
      <c r="K1974" s="226"/>
      <c r="L1974" s="232"/>
      <c r="M1974" s="233"/>
      <c r="N1974" s="234"/>
      <c r="O1974" s="234"/>
      <c r="P1974" s="234"/>
      <c r="Q1974" s="234"/>
      <c r="R1974" s="234"/>
      <c r="S1974" s="234"/>
      <c r="T1974" s="235"/>
      <c r="AT1974" s="236" t="s">
        <v>513</v>
      </c>
      <c r="AU1974" s="236" t="s">
        <v>93</v>
      </c>
      <c r="AV1974" s="12" t="s">
        <v>82</v>
      </c>
      <c r="AW1974" s="12" t="s">
        <v>36</v>
      </c>
      <c r="AX1974" s="12" t="s">
        <v>73</v>
      </c>
      <c r="AY1974" s="236" t="s">
        <v>492</v>
      </c>
    </row>
    <row r="1975" spans="2:51" s="12" customFormat="1" ht="24">
      <c r="B1975" s="225"/>
      <c r="C1975" s="226"/>
      <c r="D1975" s="221" t="s">
        <v>513</v>
      </c>
      <c r="E1975" s="248" t="s">
        <v>23</v>
      </c>
      <c r="F1975" s="249" t="s">
        <v>2777</v>
      </c>
      <c r="G1975" s="226"/>
      <c r="H1975" s="250">
        <v>242.32</v>
      </c>
      <c r="I1975" s="231"/>
      <c r="J1975" s="226"/>
      <c r="K1975" s="226"/>
      <c r="L1975" s="232"/>
      <c r="M1975" s="233"/>
      <c r="N1975" s="234"/>
      <c r="O1975" s="234"/>
      <c r="P1975" s="234"/>
      <c r="Q1975" s="234"/>
      <c r="R1975" s="234"/>
      <c r="S1975" s="234"/>
      <c r="T1975" s="235"/>
      <c r="AT1975" s="236" t="s">
        <v>513</v>
      </c>
      <c r="AU1975" s="236" t="s">
        <v>93</v>
      </c>
      <c r="AV1975" s="12" t="s">
        <v>82</v>
      </c>
      <c r="AW1975" s="12" t="s">
        <v>36</v>
      </c>
      <c r="AX1975" s="12" t="s">
        <v>73</v>
      </c>
      <c r="AY1975" s="236" t="s">
        <v>492</v>
      </c>
    </row>
    <row r="1976" spans="2:51" s="15" customFormat="1">
      <c r="B1976" s="262"/>
      <c r="C1976" s="263"/>
      <c r="D1976" s="221" t="s">
        <v>513</v>
      </c>
      <c r="E1976" s="264" t="s">
        <v>23</v>
      </c>
      <c r="F1976" s="265" t="s">
        <v>690</v>
      </c>
      <c r="G1976" s="263"/>
      <c r="H1976" s="266">
        <v>813.73299999999995</v>
      </c>
      <c r="I1976" s="267"/>
      <c r="J1976" s="263"/>
      <c r="K1976" s="263"/>
      <c r="L1976" s="268"/>
      <c r="M1976" s="269"/>
      <c r="N1976" s="270"/>
      <c r="O1976" s="270"/>
      <c r="P1976" s="270"/>
      <c r="Q1976" s="270"/>
      <c r="R1976" s="270"/>
      <c r="S1976" s="270"/>
      <c r="T1976" s="271"/>
      <c r="AT1976" s="272" t="s">
        <v>513</v>
      </c>
      <c r="AU1976" s="272" t="s">
        <v>93</v>
      </c>
      <c r="AV1976" s="15" t="s">
        <v>93</v>
      </c>
      <c r="AW1976" s="15" t="s">
        <v>36</v>
      </c>
      <c r="AX1976" s="15" t="s">
        <v>73</v>
      </c>
      <c r="AY1976" s="272" t="s">
        <v>492</v>
      </c>
    </row>
    <row r="1977" spans="2:51" s="13" customFormat="1">
      <c r="B1977" s="237"/>
      <c r="C1977" s="238"/>
      <c r="D1977" s="221" t="s">
        <v>513</v>
      </c>
      <c r="E1977" s="239" t="s">
        <v>23</v>
      </c>
      <c r="F1977" s="240" t="s">
        <v>973</v>
      </c>
      <c r="G1977" s="238"/>
      <c r="H1977" s="241" t="s">
        <v>23</v>
      </c>
      <c r="I1977" s="242"/>
      <c r="J1977" s="238"/>
      <c r="K1977" s="238"/>
      <c r="L1977" s="243"/>
      <c r="M1977" s="244"/>
      <c r="N1977" s="245"/>
      <c r="O1977" s="245"/>
      <c r="P1977" s="245"/>
      <c r="Q1977" s="245"/>
      <c r="R1977" s="245"/>
      <c r="S1977" s="245"/>
      <c r="T1977" s="246"/>
      <c r="AT1977" s="247" t="s">
        <v>513</v>
      </c>
      <c r="AU1977" s="247" t="s">
        <v>93</v>
      </c>
      <c r="AV1977" s="13" t="s">
        <v>80</v>
      </c>
      <c r="AW1977" s="13" t="s">
        <v>36</v>
      </c>
      <c r="AX1977" s="13" t="s">
        <v>73</v>
      </c>
      <c r="AY1977" s="247" t="s">
        <v>492</v>
      </c>
    </row>
    <row r="1978" spans="2:51" s="12" customFormat="1" ht="24">
      <c r="B1978" s="225"/>
      <c r="C1978" s="226"/>
      <c r="D1978" s="221" t="s">
        <v>513</v>
      </c>
      <c r="E1978" s="248" t="s">
        <v>23</v>
      </c>
      <c r="F1978" s="249" t="s">
        <v>2778</v>
      </c>
      <c r="G1978" s="226"/>
      <c r="H1978" s="250">
        <v>431.46</v>
      </c>
      <c r="I1978" s="231"/>
      <c r="J1978" s="226"/>
      <c r="K1978" s="226"/>
      <c r="L1978" s="232"/>
      <c r="M1978" s="233"/>
      <c r="N1978" s="234"/>
      <c r="O1978" s="234"/>
      <c r="P1978" s="234"/>
      <c r="Q1978" s="234"/>
      <c r="R1978" s="234"/>
      <c r="S1978" s="234"/>
      <c r="T1978" s="235"/>
      <c r="AT1978" s="236" t="s">
        <v>513</v>
      </c>
      <c r="AU1978" s="236" t="s">
        <v>93</v>
      </c>
      <c r="AV1978" s="12" t="s">
        <v>82</v>
      </c>
      <c r="AW1978" s="12" t="s">
        <v>36</v>
      </c>
      <c r="AX1978" s="12" t="s">
        <v>73</v>
      </c>
      <c r="AY1978" s="236" t="s">
        <v>492</v>
      </c>
    </row>
    <row r="1979" spans="2:51" s="12" customFormat="1" ht="24">
      <c r="B1979" s="225"/>
      <c r="C1979" s="226"/>
      <c r="D1979" s="221" t="s">
        <v>513</v>
      </c>
      <c r="E1979" s="248" t="s">
        <v>23</v>
      </c>
      <c r="F1979" s="249" t="s">
        <v>2779</v>
      </c>
      <c r="G1979" s="226"/>
      <c r="H1979" s="250">
        <v>564.60599999999999</v>
      </c>
      <c r="I1979" s="231"/>
      <c r="J1979" s="226"/>
      <c r="K1979" s="226"/>
      <c r="L1979" s="232"/>
      <c r="M1979" s="233"/>
      <c r="N1979" s="234"/>
      <c r="O1979" s="234"/>
      <c r="P1979" s="234"/>
      <c r="Q1979" s="234"/>
      <c r="R1979" s="234"/>
      <c r="S1979" s="234"/>
      <c r="T1979" s="235"/>
      <c r="AT1979" s="236" t="s">
        <v>513</v>
      </c>
      <c r="AU1979" s="236" t="s">
        <v>93</v>
      </c>
      <c r="AV1979" s="12" t="s">
        <v>82</v>
      </c>
      <c r="AW1979" s="12" t="s">
        <v>36</v>
      </c>
      <c r="AX1979" s="12" t="s">
        <v>73</v>
      </c>
      <c r="AY1979" s="236" t="s">
        <v>492</v>
      </c>
    </row>
    <row r="1980" spans="2:51" s="12" customFormat="1" ht="24">
      <c r="B1980" s="225"/>
      <c r="C1980" s="226"/>
      <c r="D1980" s="221" t="s">
        <v>513</v>
      </c>
      <c r="E1980" s="248" t="s">
        <v>23</v>
      </c>
      <c r="F1980" s="249" t="s">
        <v>2780</v>
      </c>
      <c r="G1980" s="226"/>
      <c r="H1980" s="250">
        <v>529.63199999999995</v>
      </c>
      <c r="I1980" s="231"/>
      <c r="J1980" s="226"/>
      <c r="K1980" s="226"/>
      <c r="L1980" s="232"/>
      <c r="M1980" s="233"/>
      <c r="N1980" s="234"/>
      <c r="O1980" s="234"/>
      <c r="P1980" s="234"/>
      <c r="Q1980" s="234"/>
      <c r="R1980" s="234"/>
      <c r="S1980" s="234"/>
      <c r="T1980" s="235"/>
      <c r="AT1980" s="236" t="s">
        <v>513</v>
      </c>
      <c r="AU1980" s="236" t="s">
        <v>93</v>
      </c>
      <c r="AV1980" s="12" t="s">
        <v>82</v>
      </c>
      <c r="AW1980" s="12" t="s">
        <v>36</v>
      </c>
      <c r="AX1980" s="12" t="s">
        <v>73</v>
      </c>
      <c r="AY1980" s="236" t="s">
        <v>492</v>
      </c>
    </row>
    <row r="1981" spans="2:51" s="12" customFormat="1" ht="24">
      <c r="B1981" s="225"/>
      <c r="C1981" s="226"/>
      <c r="D1981" s="221" t="s">
        <v>513</v>
      </c>
      <c r="E1981" s="248" t="s">
        <v>23</v>
      </c>
      <c r="F1981" s="249" t="s">
        <v>2781</v>
      </c>
      <c r="G1981" s="226"/>
      <c r="H1981" s="250">
        <v>301.81700000000001</v>
      </c>
      <c r="I1981" s="231"/>
      <c r="J1981" s="226"/>
      <c r="K1981" s="226"/>
      <c r="L1981" s="232"/>
      <c r="M1981" s="233"/>
      <c r="N1981" s="234"/>
      <c r="O1981" s="234"/>
      <c r="P1981" s="234"/>
      <c r="Q1981" s="234"/>
      <c r="R1981" s="234"/>
      <c r="S1981" s="234"/>
      <c r="T1981" s="235"/>
      <c r="AT1981" s="236" t="s">
        <v>513</v>
      </c>
      <c r="AU1981" s="236" t="s">
        <v>93</v>
      </c>
      <c r="AV1981" s="12" t="s">
        <v>82</v>
      </c>
      <c r="AW1981" s="12" t="s">
        <v>36</v>
      </c>
      <c r="AX1981" s="12" t="s">
        <v>73</v>
      </c>
      <c r="AY1981" s="236" t="s">
        <v>492</v>
      </c>
    </row>
    <row r="1982" spans="2:51" s="15" customFormat="1">
      <c r="B1982" s="262"/>
      <c r="C1982" s="263"/>
      <c r="D1982" s="221" t="s">
        <v>513</v>
      </c>
      <c r="E1982" s="264" t="s">
        <v>23</v>
      </c>
      <c r="F1982" s="265" t="s">
        <v>690</v>
      </c>
      <c r="G1982" s="263"/>
      <c r="H1982" s="266">
        <v>1827.5150000000001</v>
      </c>
      <c r="I1982" s="267"/>
      <c r="J1982" s="263"/>
      <c r="K1982" s="263"/>
      <c r="L1982" s="268"/>
      <c r="M1982" s="269"/>
      <c r="N1982" s="270"/>
      <c r="O1982" s="270"/>
      <c r="P1982" s="270"/>
      <c r="Q1982" s="270"/>
      <c r="R1982" s="270"/>
      <c r="S1982" s="270"/>
      <c r="T1982" s="271"/>
      <c r="AT1982" s="272" t="s">
        <v>513</v>
      </c>
      <c r="AU1982" s="272" t="s">
        <v>93</v>
      </c>
      <c r="AV1982" s="15" t="s">
        <v>93</v>
      </c>
      <c r="AW1982" s="15" t="s">
        <v>36</v>
      </c>
      <c r="AX1982" s="15" t="s">
        <v>73</v>
      </c>
      <c r="AY1982" s="272" t="s">
        <v>492</v>
      </c>
    </row>
    <row r="1983" spans="2:51" s="13" customFormat="1">
      <c r="B1983" s="237"/>
      <c r="C1983" s="238"/>
      <c r="D1983" s="221" t="s">
        <v>513</v>
      </c>
      <c r="E1983" s="239" t="s">
        <v>23</v>
      </c>
      <c r="F1983" s="240" t="s">
        <v>987</v>
      </c>
      <c r="G1983" s="238"/>
      <c r="H1983" s="241" t="s">
        <v>23</v>
      </c>
      <c r="I1983" s="242"/>
      <c r="J1983" s="238"/>
      <c r="K1983" s="238"/>
      <c r="L1983" s="243"/>
      <c r="M1983" s="244"/>
      <c r="N1983" s="245"/>
      <c r="O1983" s="245"/>
      <c r="P1983" s="245"/>
      <c r="Q1983" s="245"/>
      <c r="R1983" s="245"/>
      <c r="S1983" s="245"/>
      <c r="T1983" s="246"/>
      <c r="AT1983" s="247" t="s">
        <v>513</v>
      </c>
      <c r="AU1983" s="247" t="s">
        <v>93</v>
      </c>
      <c r="AV1983" s="13" t="s">
        <v>80</v>
      </c>
      <c r="AW1983" s="13" t="s">
        <v>36</v>
      </c>
      <c r="AX1983" s="13" t="s">
        <v>73</v>
      </c>
      <c r="AY1983" s="247" t="s">
        <v>492</v>
      </c>
    </row>
    <row r="1984" spans="2:51" s="12" customFormat="1" ht="24">
      <c r="B1984" s="225"/>
      <c r="C1984" s="226"/>
      <c r="D1984" s="221" t="s">
        <v>513</v>
      </c>
      <c r="E1984" s="248" t="s">
        <v>23</v>
      </c>
      <c r="F1984" s="249" t="s">
        <v>2782</v>
      </c>
      <c r="G1984" s="226"/>
      <c r="H1984" s="250">
        <v>575.447</v>
      </c>
      <c r="I1984" s="231"/>
      <c r="J1984" s="226"/>
      <c r="K1984" s="226"/>
      <c r="L1984" s="232"/>
      <c r="M1984" s="233"/>
      <c r="N1984" s="234"/>
      <c r="O1984" s="234"/>
      <c r="P1984" s="234"/>
      <c r="Q1984" s="234"/>
      <c r="R1984" s="234"/>
      <c r="S1984" s="234"/>
      <c r="T1984" s="235"/>
      <c r="AT1984" s="236" t="s">
        <v>513</v>
      </c>
      <c r="AU1984" s="236" t="s">
        <v>93</v>
      </c>
      <c r="AV1984" s="12" t="s">
        <v>82</v>
      </c>
      <c r="AW1984" s="12" t="s">
        <v>36</v>
      </c>
      <c r="AX1984" s="12" t="s">
        <v>73</v>
      </c>
      <c r="AY1984" s="236" t="s">
        <v>492</v>
      </c>
    </row>
    <row r="1985" spans="2:51" s="12" customFormat="1" ht="24">
      <c r="B1985" s="225"/>
      <c r="C1985" s="226"/>
      <c r="D1985" s="221" t="s">
        <v>513</v>
      </c>
      <c r="E1985" s="248" t="s">
        <v>23</v>
      </c>
      <c r="F1985" s="249" t="s">
        <v>2783</v>
      </c>
      <c r="G1985" s="226"/>
      <c r="H1985" s="250">
        <v>715.16700000000003</v>
      </c>
      <c r="I1985" s="231"/>
      <c r="J1985" s="226"/>
      <c r="K1985" s="226"/>
      <c r="L1985" s="232"/>
      <c r="M1985" s="233"/>
      <c r="N1985" s="234"/>
      <c r="O1985" s="234"/>
      <c r="P1985" s="234"/>
      <c r="Q1985" s="234"/>
      <c r="R1985" s="234"/>
      <c r="S1985" s="234"/>
      <c r="T1985" s="235"/>
      <c r="AT1985" s="236" t="s">
        <v>513</v>
      </c>
      <c r="AU1985" s="236" t="s">
        <v>93</v>
      </c>
      <c r="AV1985" s="12" t="s">
        <v>82</v>
      </c>
      <c r="AW1985" s="12" t="s">
        <v>36</v>
      </c>
      <c r="AX1985" s="12" t="s">
        <v>73</v>
      </c>
      <c r="AY1985" s="236" t="s">
        <v>492</v>
      </c>
    </row>
    <row r="1986" spans="2:51" s="12" customFormat="1" ht="24">
      <c r="B1986" s="225"/>
      <c r="C1986" s="226"/>
      <c r="D1986" s="221" t="s">
        <v>513</v>
      </c>
      <c r="E1986" s="248" t="s">
        <v>23</v>
      </c>
      <c r="F1986" s="249" t="s">
        <v>2784</v>
      </c>
      <c r="G1986" s="226"/>
      <c r="H1986" s="250">
        <v>749.03399999999999</v>
      </c>
      <c r="I1986" s="231"/>
      <c r="J1986" s="226"/>
      <c r="K1986" s="226"/>
      <c r="L1986" s="232"/>
      <c r="M1986" s="233"/>
      <c r="N1986" s="234"/>
      <c r="O1986" s="234"/>
      <c r="P1986" s="234"/>
      <c r="Q1986" s="234"/>
      <c r="R1986" s="234"/>
      <c r="S1986" s="234"/>
      <c r="T1986" s="235"/>
      <c r="AT1986" s="236" t="s">
        <v>513</v>
      </c>
      <c r="AU1986" s="236" t="s">
        <v>93</v>
      </c>
      <c r="AV1986" s="12" t="s">
        <v>82</v>
      </c>
      <c r="AW1986" s="12" t="s">
        <v>36</v>
      </c>
      <c r="AX1986" s="12" t="s">
        <v>73</v>
      </c>
      <c r="AY1986" s="236" t="s">
        <v>492</v>
      </c>
    </row>
    <row r="1987" spans="2:51" s="12" customFormat="1" ht="24">
      <c r="B1987" s="225"/>
      <c r="C1987" s="226"/>
      <c r="D1987" s="221" t="s">
        <v>513</v>
      </c>
      <c r="E1987" s="248" t="s">
        <v>23</v>
      </c>
      <c r="F1987" s="249" t="s">
        <v>2785</v>
      </c>
      <c r="G1987" s="226"/>
      <c r="H1987" s="250">
        <v>375.19</v>
      </c>
      <c r="I1987" s="231"/>
      <c r="J1987" s="226"/>
      <c r="K1987" s="226"/>
      <c r="L1987" s="232"/>
      <c r="M1987" s="233"/>
      <c r="N1987" s="234"/>
      <c r="O1987" s="234"/>
      <c r="P1987" s="234"/>
      <c r="Q1987" s="234"/>
      <c r="R1987" s="234"/>
      <c r="S1987" s="234"/>
      <c r="T1987" s="235"/>
      <c r="AT1987" s="236" t="s">
        <v>513</v>
      </c>
      <c r="AU1987" s="236" t="s">
        <v>93</v>
      </c>
      <c r="AV1987" s="12" t="s">
        <v>82</v>
      </c>
      <c r="AW1987" s="12" t="s">
        <v>36</v>
      </c>
      <c r="AX1987" s="12" t="s">
        <v>73</v>
      </c>
      <c r="AY1987" s="236" t="s">
        <v>492</v>
      </c>
    </row>
    <row r="1988" spans="2:51" s="15" customFormat="1">
      <c r="B1988" s="262"/>
      <c r="C1988" s="263"/>
      <c r="D1988" s="221" t="s">
        <v>513</v>
      </c>
      <c r="E1988" s="264" t="s">
        <v>23</v>
      </c>
      <c r="F1988" s="265" t="s">
        <v>690</v>
      </c>
      <c r="G1988" s="263"/>
      <c r="H1988" s="266">
        <v>2414.8380000000002</v>
      </c>
      <c r="I1988" s="267"/>
      <c r="J1988" s="263"/>
      <c r="K1988" s="263"/>
      <c r="L1988" s="268"/>
      <c r="M1988" s="269"/>
      <c r="N1988" s="270"/>
      <c r="O1988" s="270"/>
      <c r="P1988" s="270"/>
      <c r="Q1988" s="270"/>
      <c r="R1988" s="270"/>
      <c r="S1988" s="270"/>
      <c r="T1988" s="271"/>
      <c r="AT1988" s="272" t="s">
        <v>513</v>
      </c>
      <c r="AU1988" s="272" t="s">
        <v>93</v>
      </c>
      <c r="AV1988" s="15" t="s">
        <v>93</v>
      </c>
      <c r="AW1988" s="15" t="s">
        <v>36</v>
      </c>
      <c r="AX1988" s="15" t="s">
        <v>73</v>
      </c>
      <c r="AY1988" s="272" t="s">
        <v>492</v>
      </c>
    </row>
    <row r="1989" spans="2:51" s="13" customFormat="1">
      <c r="B1989" s="237"/>
      <c r="C1989" s="238"/>
      <c r="D1989" s="221" t="s">
        <v>513</v>
      </c>
      <c r="E1989" s="239" t="s">
        <v>23</v>
      </c>
      <c r="F1989" s="240" t="s">
        <v>989</v>
      </c>
      <c r="G1989" s="238"/>
      <c r="H1989" s="241" t="s">
        <v>23</v>
      </c>
      <c r="I1989" s="242"/>
      <c r="J1989" s="238"/>
      <c r="K1989" s="238"/>
      <c r="L1989" s="243"/>
      <c r="M1989" s="244"/>
      <c r="N1989" s="245"/>
      <c r="O1989" s="245"/>
      <c r="P1989" s="245"/>
      <c r="Q1989" s="245"/>
      <c r="R1989" s="245"/>
      <c r="S1989" s="245"/>
      <c r="T1989" s="246"/>
      <c r="AT1989" s="247" t="s">
        <v>513</v>
      </c>
      <c r="AU1989" s="247" t="s">
        <v>93</v>
      </c>
      <c r="AV1989" s="13" t="s">
        <v>80</v>
      </c>
      <c r="AW1989" s="13" t="s">
        <v>36</v>
      </c>
      <c r="AX1989" s="13" t="s">
        <v>73</v>
      </c>
      <c r="AY1989" s="247" t="s">
        <v>492</v>
      </c>
    </row>
    <row r="1990" spans="2:51" s="12" customFormat="1" ht="24">
      <c r="B1990" s="225"/>
      <c r="C1990" s="226"/>
      <c r="D1990" s="221" t="s">
        <v>513</v>
      </c>
      <c r="E1990" s="248" t="s">
        <v>23</v>
      </c>
      <c r="F1990" s="249" t="s">
        <v>2786</v>
      </c>
      <c r="G1990" s="226"/>
      <c r="H1990" s="250">
        <v>794.88300000000004</v>
      </c>
      <c r="I1990" s="231"/>
      <c r="J1990" s="226"/>
      <c r="K1990" s="226"/>
      <c r="L1990" s="232"/>
      <c r="M1990" s="233"/>
      <c r="N1990" s="234"/>
      <c r="O1990" s="234"/>
      <c r="P1990" s="234"/>
      <c r="Q1990" s="234"/>
      <c r="R1990" s="234"/>
      <c r="S1990" s="234"/>
      <c r="T1990" s="235"/>
      <c r="AT1990" s="236" t="s">
        <v>513</v>
      </c>
      <c r="AU1990" s="236" t="s">
        <v>93</v>
      </c>
      <c r="AV1990" s="12" t="s">
        <v>82</v>
      </c>
      <c r="AW1990" s="12" t="s">
        <v>36</v>
      </c>
      <c r="AX1990" s="12" t="s">
        <v>73</v>
      </c>
      <c r="AY1990" s="236" t="s">
        <v>492</v>
      </c>
    </row>
    <row r="1991" spans="2:51" s="12" customFormat="1" ht="24">
      <c r="B1991" s="225"/>
      <c r="C1991" s="226"/>
      <c r="D1991" s="221" t="s">
        <v>513</v>
      </c>
      <c r="E1991" s="248" t="s">
        <v>23</v>
      </c>
      <c r="F1991" s="249" t="s">
        <v>2787</v>
      </c>
      <c r="G1991" s="226"/>
      <c r="H1991" s="250">
        <v>362.31400000000002</v>
      </c>
      <c r="I1991" s="231"/>
      <c r="J1991" s="226"/>
      <c r="K1991" s="226"/>
      <c r="L1991" s="232"/>
      <c r="M1991" s="233"/>
      <c r="N1991" s="234"/>
      <c r="O1991" s="234"/>
      <c r="P1991" s="234"/>
      <c r="Q1991" s="234"/>
      <c r="R1991" s="234"/>
      <c r="S1991" s="234"/>
      <c r="T1991" s="235"/>
      <c r="AT1991" s="236" t="s">
        <v>513</v>
      </c>
      <c r="AU1991" s="236" t="s">
        <v>93</v>
      </c>
      <c r="AV1991" s="12" t="s">
        <v>82</v>
      </c>
      <c r="AW1991" s="12" t="s">
        <v>36</v>
      </c>
      <c r="AX1991" s="12" t="s">
        <v>73</v>
      </c>
      <c r="AY1991" s="236" t="s">
        <v>492</v>
      </c>
    </row>
    <row r="1992" spans="2:51" s="12" customFormat="1" ht="24">
      <c r="B1992" s="225"/>
      <c r="C1992" s="226"/>
      <c r="D1992" s="221" t="s">
        <v>513</v>
      </c>
      <c r="E1992" s="248" t="s">
        <v>23</v>
      </c>
      <c r="F1992" s="249" t="s">
        <v>2788</v>
      </c>
      <c r="G1992" s="226"/>
      <c r="H1992" s="250">
        <v>434.70400000000001</v>
      </c>
      <c r="I1992" s="231"/>
      <c r="J1992" s="226"/>
      <c r="K1992" s="226"/>
      <c r="L1992" s="232"/>
      <c r="M1992" s="233"/>
      <c r="N1992" s="234"/>
      <c r="O1992" s="234"/>
      <c r="P1992" s="234"/>
      <c r="Q1992" s="234"/>
      <c r="R1992" s="234"/>
      <c r="S1992" s="234"/>
      <c r="T1992" s="235"/>
      <c r="AT1992" s="236" t="s">
        <v>513</v>
      </c>
      <c r="AU1992" s="236" t="s">
        <v>93</v>
      </c>
      <c r="AV1992" s="12" t="s">
        <v>82</v>
      </c>
      <c r="AW1992" s="12" t="s">
        <v>36</v>
      </c>
      <c r="AX1992" s="12" t="s">
        <v>73</v>
      </c>
      <c r="AY1992" s="236" t="s">
        <v>492</v>
      </c>
    </row>
    <row r="1993" spans="2:51" s="12" customFormat="1" ht="24">
      <c r="B1993" s="225"/>
      <c r="C1993" s="226"/>
      <c r="D1993" s="221" t="s">
        <v>513</v>
      </c>
      <c r="E1993" s="248" t="s">
        <v>23</v>
      </c>
      <c r="F1993" s="249" t="s">
        <v>2789</v>
      </c>
      <c r="G1993" s="226"/>
      <c r="H1993" s="250">
        <v>593.68399999999997</v>
      </c>
      <c r="I1993" s="231"/>
      <c r="J1993" s="226"/>
      <c r="K1993" s="226"/>
      <c r="L1993" s="232"/>
      <c r="M1993" s="233"/>
      <c r="N1993" s="234"/>
      <c r="O1993" s="234"/>
      <c r="P1993" s="234"/>
      <c r="Q1993" s="234"/>
      <c r="R1993" s="234"/>
      <c r="S1993" s="234"/>
      <c r="T1993" s="235"/>
      <c r="AT1993" s="236" t="s">
        <v>513</v>
      </c>
      <c r="AU1993" s="236" t="s">
        <v>93</v>
      </c>
      <c r="AV1993" s="12" t="s">
        <v>82</v>
      </c>
      <c r="AW1993" s="12" t="s">
        <v>36</v>
      </c>
      <c r="AX1993" s="12" t="s">
        <v>73</v>
      </c>
      <c r="AY1993" s="236" t="s">
        <v>492</v>
      </c>
    </row>
    <row r="1994" spans="2:51" s="15" customFormat="1">
      <c r="B1994" s="262"/>
      <c r="C1994" s="263"/>
      <c r="D1994" s="221" t="s">
        <v>513</v>
      </c>
      <c r="E1994" s="264" t="s">
        <v>23</v>
      </c>
      <c r="F1994" s="265" t="s">
        <v>690</v>
      </c>
      <c r="G1994" s="263"/>
      <c r="H1994" s="266">
        <v>2185.585</v>
      </c>
      <c r="I1994" s="267"/>
      <c r="J1994" s="263"/>
      <c r="K1994" s="263"/>
      <c r="L1994" s="268"/>
      <c r="M1994" s="269"/>
      <c r="N1994" s="270"/>
      <c r="O1994" s="270"/>
      <c r="P1994" s="270"/>
      <c r="Q1994" s="270"/>
      <c r="R1994" s="270"/>
      <c r="S1994" s="270"/>
      <c r="T1994" s="271"/>
      <c r="AT1994" s="272" t="s">
        <v>513</v>
      </c>
      <c r="AU1994" s="272" t="s">
        <v>93</v>
      </c>
      <c r="AV1994" s="15" t="s">
        <v>93</v>
      </c>
      <c r="AW1994" s="15" t="s">
        <v>36</v>
      </c>
      <c r="AX1994" s="15" t="s">
        <v>73</v>
      </c>
      <c r="AY1994" s="272" t="s">
        <v>492</v>
      </c>
    </row>
    <row r="1995" spans="2:51" s="13" customFormat="1">
      <c r="B1995" s="237"/>
      <c r="C1995" s="238"/>
      <c r="D1995" s="221" t="s">
        <v>513</v>
      </c>
      <c r="E1995" s="239" t="s">
        <v>23</v>
      </c>
      <c r="F1995" s="240" t="s">
        <v>991</v>
      </c>
      <c r="G1995" s="238"/>
      <c r="H1995" s="241" t="s">
        <v>23</v>
      </c>
      <c r="I1995" s="242"/>
      <c r="J1995" s="238"/>
      <c r="K1995" s="238"/>
      <c r="L1995" s="243"/>
      <c r="M1995" s="244"/>
      <c r="N1995" s="245"/>
      <c r="O1995" s="245"/>
      <c r="P1995" s="245"/>
      <c r="Q1995" s="245"/>
      <c r="R1995" s="245"/>
      <c r="S1995" s="245"/>
      <c r="T1995" s="246"/>
      <c r="AT1995" s="247" t="s">
        <v>513</v>
      </c>
      <c r="AU1995" s="247" t="s">
        <v>93</v>
      </c>
      <c r="AV1995" s="13" t="s">
        <v>80</v>
      </c>
      <c r="AW1995" s="13" t="s">
        <v>36</v>
      </c>
      <c r="AX1995" s="13" t="s">
        <v>73</v>
      </c>
      <c r="AY1995" s="247" t="s">
        <v>492</v>
      </c>
    </row>
    <row r="1996" spans="2:51" s="12" customFormat="1" ht="24">
      <c r="B1996" s="225"/>
      <c r="C1996" s="226"/>
      <c r="D1996" s="221" t="s">
        <v>513</v>
      </c>
      <c r="E1996" s="248" t="s">
        <v>23</v>
      </c>
      <c r="F1996" s="249" t="s">
        <v>2790</v>
      </c>
      <c r="G1996" s="226"/>
      <c r="H1996" s="250">
        <v>835.71600000000001</v>
      </c>
      <c r="I1996" s="231"/>
      <c r="J1996" s="226"/>
      <c r="K1996" s="226"/>
      <c r="L1996" s="232"/>
      <c r="M1996" s="233"/>
      <c r="N1996" s="234"/>
      <c r="O1996" s="234"/>
      <c r="P1996" s="234"/>
      <c r="Q1996" s="234"/>
      <c r="R1996" s="234"/>
      <c r="S1996" s="234"/>
      <c r="T1996" s="235"/>
      <c r="AT1996" s="236" t="s">
        <v>513</v>
      </c>
      <c r="AU1996" s="236" t="s">
        <v>93</v>
      </c>
      <c r="AV1996" s="12" t="s">
        <v>82</v>
      </c>
      <c r="AW1996" s="12" t="s">
        <v>36</v>
      </c>
      <c r="AX1996" s="12" t="s">
        <v>73</v>
      </c>
      <c r="AY1996" s="236" t="s">
        <v>492</v>
      </c>
    </row>
    <row r="1997" spans="2:51" s="12" customFormat="1" ht="24">
      <c r="B1997" s="225"/>
      <c r="C1997" s="226"/>
      <c r="D1997" s="221" t="s">
        <v>513</v>
      </c>
      <c r="E1997" s="248" t="s">
        <v>23</v>
      </c>
      <c r="F1997" s="249" t="s">
        <v>2791</v>
      </c>
      <c r="G1997" s="226"/>
      <c r="H1997" s="250">
        <v>428.04700000000003</v>
      </c>
      <c r="I1997" s="231"/>
      <c r="J1997" s="226"/>
      <c r="K1997" s="226"/>
      <c r="L1997" s="232"/>
      <c r="M1997" s="233"/>
      <c r="N1997" s="234"/>
      <c r="O1997" s="234"/>
      <c r="P1997" s="234"/>
      <c r="Q1997" s="234"/>
      <c r="R1997" s="234"/>
      <c r="S1997" s="234"/>
      <c r="T1997" s="235"/>
      <c r="AT1997" s="236" t="s">
        <v>513</v>
      </c>
      <c r="AU1997" s="236" t="s">
        <v>93</v>
      </c>
      <c r="AV1997" s="12" t="s">
        <v>82</v>
      </c>
      <c r="AW1997" s="12" t="s">
        <v>36</v>
      </c>
      <c r="AX1997" s="12" t="s">
        <v>73</v>
      </c>
      <c r="AY1997" s="236" t="s">
        <v>492</v>
      </c>
    </row>
    <row r="1998" spans="2:51" s="12" customFormat="1" ht="24">
      <c r="B1998" s="225"/>
      <c r="C1998" s="226"/>
      <c r="D1998" s="221" t="s">
        <v>513</v>
      </c>
      <c r="E1998" s="248" t="s">
        <v>23</v>
      </c>
      <c r="F1998" s="249" t="s">
        <v>2792</v>
      </c>
      <c r="G1998" s="226"/>
      <c r="H1998" s="250">
        <v>582.84900000000005</v>
      </c>
      <c r="I1998" s="231"/>
      <c r="J1998" s="226"/>
      <c r="K1998" s="226"/>
      <c r="L1998" s="232"/>
      <c r="M1998" s="233"/>
      <c r="N1998" s="234"/>
      <c r="O1998" s="234"/>
      <c r="P1998" s="234"/>
      <c r="Q1998" s="234"/>
      <c r="R1998" s="234"/>
      <c r="S1998" s="234"/>
      <c r="T1998" s="235"/>
      <c r="AT1998" s="236" t="s">
        <v>513</v>
      </c>
      <c r="AU1998" s="236" t="s">
        <v>93</v>
      </c>
      <c r="AV1998" s="12" t="s">
        <v>82</v>
      </c>
      <c r="AW1998" s="12" t="s">
        <v>36</v>
      </c>
      <c r="AX1998" s="12" t="s">
        <v>73</v>
      </c>
      <c r="AY1998" s="236" t="s">
        <v>492</v>
      </c>
    </row>
    <row r="1999" spans="2:51" s="12" customFormat="1" ht="24">
      <c r="B1999" s="225"/>
      <c r="C1999" s="226"/>
      <c r="D1999" s="221" t="s">
        <v>513</v>
      </c>
      <c r="E1999" s="248" t="s">
        <v>23</v>
      </c>
      <c r="F1999" s="249" t="s">
        <v>2793</v>
      </c>
      <c r="G1999" s="226"/>
      <c r="H1999" s="250">
        <v>255.82400000000001</v>
      </c>
      <c r="I1999" s="231"/>
      <c r="J1999" s="226"/>
      <c r="K1999" s="226"/>
      <c r="L1999" s="232"/>
      <c r="M1999" s="233"/>
      <c r="N1999" s="234"/>
      <c r="O1999" s="234"/>
      <c r="P1999" s="234"/>
      <c r="Q1999" s="234"/>
      <c r="R1999" s="234"/>
      <c r="S1999" s="234"/>
      <c r="T1999" s="235"/>
      <c r="AT1999" s="236" t="s">
        <v>513</v>
      </c>
      <c r="AU1999" s="236" t="s">
        <v>93</v>
      </c>
      <c r="AV1999" s="12" t="s">
        <v>82</v>
      </c>
      <c r="AW1999" s="12" t="s">
        <v>36</v>
      </c>
      <c r="AX1999" s="12" t="s">
        <v>73</v>
      </c>
      <c r="AY1999" s="236" t="s">
        <v>492</v>
      </c>
    </row>
    <row r="2000" spans="2:51" s="15" customFormat="1">
      <c r="B2000" s="262"/>
      <c r="C2000" s="263"/>
      <c r="D2000" s="221" t="s">
        <v>513</v>
      </c>
      <c r="E2000" s="264" t="s">
        <v>23</v>
      </c>
      <c r="F2000" s="265" t="s">
        <v>690</v>
      </c>
      <c r="G2000" s="263"/>
      <c r="H2000" s="266">
        <v>2102.4360000000001</v>
      </c>
      <c r="I2000" s="267"/>
      <c r="J2000" s="263"/>
      <c r="K2000" s="263"/>
      <c r="L2000" s="268"/>
      <c r="M2000" s="269"/>
      <c r="N2000" s="270"/>
      <c r="O2000" s="270"/>
      <c r="P2000" s="270"/>
      <c r="Q2000" s="270"/>
      <c r="R2000" s="270"/>
      <c r="S2000" s="270"/>
      <c r="T2000" s="271"/>
      <c r="AT2000" s="272" t="s">
        <v>513</v>
      </c>
      <c r="AU2000" s="272" t="s">
        <v>93</v>
      </c>
      <c r="AV2000" s="15" t="s">
        <v>93</v>
      </c>
      <c r="AW2000" s="15" t="s">
        <v>36</v>
      </c>
      <c r="AX2000" s="15" t="s">
        <v>73</v>
      </c>
      <c r="AY2000" s="272" t="s">
        <v>492</v>
      </c>
    </row>
    <row r="2001" spans="2:65" s="13" customFormat="1">
      <c r="B2001" s="237"/>
      <c r="C2001" s="238"/>
      <c r="D2001" s="221" t="s">
        <v>513</v>
      </c>
      <c r="E2001" s="239" t="s">
        <v>23</v>
      </c>
      <c r="F2001" s="240" t="s">
        <v>2794</v>
      </c>
      <c r="G2001" s="238"/>
      <c r="H2001" s="241" t="s">
        <v>23</v>
      </c>
      <c r="I2001" s="242"/>
      <c r="J2001" s="238"/>
      <c r="K2001" s="238"/>
      <c r="L2001" s="243"/>
      <c r="M2001" s="244"/>
      <c r="N2001" s="245"/>
      <c r="O2001" s="245"/>
      <c r="P2001" s="245"/>
      <c r="Q2001" s="245"/>
      <c r="R2001" s="245"/>
      <c r="S2001" s="245"/>
      <c r="T2001" s="246"/>
      <c r="AT2001" s="247" t="s">
        <v>513</v>
      </c>
      <c r="AU2001" s="247" t="s">
        <v>93</v>
      </c>
      <c r="AV2001" s="13" t="s">
        <v>80</v>
      </c>
      <c r="AW2001" s="13" t="s">
        <v>36</v>
      </c>
      <c r="AX2001" s="13" t="s">
        <v>73</v>
      </c>
      <c r="AY2001" s="247" t="s">
        <v>492</v>
      </c>
    </row>
    <row r="2002" spans="2:65" s="12" customFormat="1">
      <c r="B2002" s="225"/>
      <c r="C2002" s="226"/>
      <c r="D2002" s="221" t="s">
        <v>513</v>
      </c>
      <c r="E2002" s="248" t="s">
        <v>23</v>
      </c>
      <c r="F2002" s="249" t="s">
        <v>2138</v>
      </c>
      <c r="G2002" s="226"/>
      <c r="H2002" s="250">
        <v>6199.2910000000002</v>
      </c>
      <c r="I2002" s="231"/>
      <c r="J2002" s="226"/>
      <c r="K2002" s="226"/>
      <c r="L2002" s="232"/>
      <c r="M2002" s="233"/>
      <c r="N2002" s="234"/>
      <c r="O2002" s="234"/>
      <c r="P2002" s="234"/>
      <c r="Q2002" s="234"/>
      <c r="R2002" s="234"/>
      <c r="S2002" s="234"/>
      <c r="T2002" s="235"/>
      <c r="AT2002" s="236" t="s">
        <v>513</v>
      </c>
      <c r="AU2002" s="236" t="s">
        <v>93</v>
      </c>
      <c r="AV2002" s="12" t="s">
        <v>82</v>
      </c>
      <c r="AW2002" s="12" t="s">
        <v>36</v>
      </c>
      <c r="AX2002" s="12" t="s">
        <v>73</v>
      </c>
      <c r="AY2002" s="236" t="s">
        <v>492</v>
      </c>
    </row>
    <row r="2003" spans="2:65" s="15" customFormat="1">
      <c r="B2003" s="262"/>
      <c r="C2003" s="263"/>
      <c r="D2003" s="221" t="s">
        <v>513</v>
      </c>
      <c r="E2003" s="264" t="s">
        <v>23</v>
      </c>
      <c r="F2003" s="265" t="s">
        <v>690</v>
      </c>
      <c r="G2003" s="263"/>
      <c r="H2003" s="266">
        <v>6199.2910000000002</v>
      </c>
      <c r="I2003" s="267"/>
      <c r="J2003" s="263"/>
      <c r="K2003" s="263"/>
      <c r="L2003" s="268"/>
      <c r="M2003" s="269"/>
      <c r="N2003" s="270"/>
      <c r="O2003" s="270"/>
      <c r="P2003" s="270"/>
      <c r="Q2003" s="270"/>
      <c r="R2003" s="270"/>
      <c r="S2003" s="270"/>
      <c r="T2003" s="271"/>
      <c r="AT2003" s="272" t="s">
        <v>513</v>
      </c>
      <c r="AU2003" s="272" t="s">
        <v>93</v>
      </c>
      <c r="AV2003" s="15" t="s">
        <v>93</v>
      </c>
      <c r="AW2003" s="15" t="s">
        <v>36</v>
      </c>
      <c r="AX2003" s="15" t="s">
        <v>73</v>
      </c>
      <c r="AY2003" s="272" t="s">
        <v>492</v>
      </c>
    </row>
    <row r="2004" spans="2:65" s="14" customFormat="1">
      <c r="B2004" s="251"/>
      <c r="C2004" s="252"/>
      <c r="D2004" s="227" t="s">
        <v>513</v>
      </c>
      <c r="E2004" s="253" t="s">
        <v>23</v>
      </c>
      <c r="F2004" s="254" t="s">
        <v>560</v>
      </c>
      <c r="G2004" s="252"/>
      <c r="H2004" s="255">
        <v>15989.828</v>
      </c>
      <c r="I2004" s="256"/>
      <c r="J2004" s="252"/>
      <c r="K2004" s="252"/>
      <c r="L2004" s="257"/>
      <c r="M2004" s="258"/>
      <c r="N2004" s="259"/>
      <c r="O2004" s="259"/>
      <c r="P2004" s="259"/>
      <c r="Q2004" s="259"/>
      <c r="R2004" s="259"/>
      <c r="S2004" s="259"/>
      <c r="T2004" s="260"/>
      <c r="AT2004" s="261" t="s">
        <v>513</v>
      </c>
      <c r="AU2004" s="261" t="s">
        <v>93</v>
      </c>
      <c r="AV2004" s="14" t="s">
        <v>502</v>
      </c>
      <c r="AW2004" s="14" t="s">
        <v>36</v>
      </c>
      <c r="AX2004" s="14" t="s">
        <v>80</v>
      </c>
      <c r="AY2004" s="261" t="s">
        <v>492</v>
      </c>
    </row>
    <row r="2005" spans="2:65" s="1" customFormat="1" ht="16.5" customHeight="1">
      <c r="B2005" s="42"/>
      <c r="C2005" s="209" t="s">
        <v>2795</v>
      </c>
      <c r="D2005" s="209" t="s">
        <v>498</v>
      </c>
      <c r="E2005" s="210" t="s">
        <v>2796</v>
      </c>
      <c r="F2005" s="211" t="s">
        <v>2797</v>
      </c>
      <c r="G2005" s="212" t="s">
        <v>180</v>
      </c>
      <c r="H2005" s="213">
        <v>729.93600000000004</v>
      </c>
      <c r="I2005" s="214"/>
      <c r="J2005" s="215">
        <f>ROUND(I2005*H2005,2)</f>
        <v>0</v>
      </c>
      <c r="K2005" s="211" t="s">
        <v>501</v>
      </c>
      <c r="L2005" s="62"/>
      <c r="M2005" s="216" t="s">
        <v>23</v>
      </c>
      <c r="N2005" s="217" t="s">
        <v>44</v>
      </c>
      <c r="O2005" s="43"/>
      <c r="P2005" s="218">
        <f>O2005*H2005</f>
        <v>0</v>
      </c>
      <c r="Q2005" s="218">
        <v>0</v>
      </c>
      <c r="R2005" s="218">
        <f>Q2005*H2005</f>
        <v>0</v>
      </c>
      <c r="S2005" s="218">
        <v>0.26100000000000001</v>
      </c>
      <c r="T2005" s="219">
        <f>S2005*H2005</f>
        <v>190.51329600000003</v>
      </c>
      <c r="AR2005" s="25" t="s">
        <v>502</v>
      </c>
      <c r="AT2005" s="25" t="s">
        <v>498</v>
      </c>
      <c r="AU2005" s="25" t="s">
        <v>93</v>
      </c>
      <c r="AY2005" s="25" t="s">
        <v>492</v>
      </c>
      <c r="BE2005" s="220">
        <f>IF(N2005="základní",J2005,0)</f>
        <v>0</v>
      </c>
      <c r="BF2005" s="220">
        <f>IF(N2005="snížená",J2005,0)</f>
        <v>0</v>
      </c>
      <c r="BG2005" s="220">
        <f>IF(N2005="zákl. přenesená",J2005,0)</f>
        <v>0</v>
      </c>
      <c r="BH2005" s="220">
        <f>IF(N2005="sníž. přenesená",J2005,0)</f>
        <v>0</v>
      </c>
      <c r="BI2005" s="220">
        <f>IF(N2005="nulová",J2005,0)</f>
        <v>0</v>
      </c>
      <c r="BJ2005" s="25" t="s">
        <v>80</v>
      </c>
      <c r="BK2005" s="220">
        <f>ROUND(I2005*H2005,2)</f>
        <v>0</v>
      </c>
      <c r="BL2005" s="25" t="s">
        <v>502</v>
      </c>
      <c r="BM2005" s="25" t="s">
        <v>2798</v>
      </c>
    </row>
    <row r="2006" spans="2:65" s="1" customFormat="1" ht="24">
      <c r="B2006" s="42"/>
      <c r="C2006" s="64"/>
      <c r="D2006" s="221" t="s">
        <v>506</v>
      </c>
      <c r="E2006" s="64"/>
      <c r="F2006" s="222" t="s">
        <v>2799</v>
      </c>
      <c r="G2006" s="64"/>
      <c r="H2006" s="64"/>
      <c r="I2006" s="177"/>
      <c r="J2006" s="64"/>
      <c r="K2006" s="64"/>
      <c r="L2006" s="62"/>
      <c r="M2006" s="223"/>
      <c r="N2006" s="43"/>
      <c r="O2006" s="43"/>
      <c r="P2006" s="43"/>
      <c r="Q2006" s="43"/>
      <c r="R2006" s="43"/>
      <c r="S2006" s="43"/>
      <c r="T2006" s="79"/>
      <c r="AT2006" s="25" t="s">
        <v>506</v>
      </c>
      <c r="AU2006" s="25" t="s">
        <v>93</v>
      </c>
    </row>
    <row r="2007" spans="2:65" s="13" customFormat="1">
      <c r="B2007" s="237"/>
      <c r="C2007" s="238"/>
      <c r="D2007" s="221" t="s">
        <v>513</v>
      </c>
      <c r="E2007" s="239" t="s">
        <v>23</v>
      </c>
      <c r="F2007" s="240" t="s">
        <v>983</v>
      </c>
      <c r="G2007" s="238"/>
      <c r="H2007" s="241" t="s">
        <v>23</v>
      </c>
      <c r="I2007" s="242"/>
      <c r="J2007" s="238"/>
      <c r="K2007" s="238"/>
      <c r="L2007" s="243"/>
      <c r="M2007" s="244"/>
      <c r="N2007" s="245"/>
      <c r="O2007" s="245"/>
      <c r="P2007" s="245"/>
      <c r="Q2007" s="245"/>
      <c r="R2007" s="245"/>
      <c r="S2007" s="245"/>
      <c r="T2007" s="246"/>
      <c r="AT2007" s="247" t="s">
        <v>513</v>
      </c>
      <c r="AU2007" s="247" t="s">
        <v>93</v>
      </c>
      <c r="AV2007" s="13" t="s">
        <v>80</v>
      </c>
      <c r="AW2007" s="13" t="s">
        <v>36</v>
      </c>
      <c r="AX2007" s="13" t="s">
        <v>73</v>
      </c>
      <c r="AY2007" s="247" t="s">
        <v>492</v>
      </c>
    </row>
    <row r="2008" spans="2:65" s="12" customFormat="1" ht="24">
      <c r="B2008" s="225"/>
      <c r="C2008" s="226"/>
      <c r="D2008" s="221" t="s">
        <v>513</v>
      </c>
      <c r="E2008" s="248" t="s">
        <v>23</v>
      </c>
      <c r="F2008" s="249" t="s">
        <v>2800</v>
      </c>
      <c r="G2008" s="226"/>
      <c r="H2008" s="250">
        <v>118.312</v>
      </c>
      <c r="I2008" s="231"/>
      <c r="J2008" s="226"/>
      <c r="K2008" s="226"/>
      <c r="L2008" s="232"/>
      <c r="M2008" s="233"/>
      <c r="N2008" s="234"/>
      <c r="O2008" s="234"/>
      <c r="P2008" s="234"/>
      <c r="Q2008" s="234"/>
      <c r="R2008" s="234"/>
      <c r="S2008" s="234"/>
      <c r="T2008" s="235"/>
      <c r="AT2008" s="236" t="s">
        <v>513</v>
      </c>
      <c r="AU2008" s="236" t="s">
        <v>93</v>
      </c>
      <c r="AV2008" s="12" t="s">
        <v>82</v>
      </c>
      <c r="AW2008" s="12" t="s">
        <v>36</v>
      </c>
      <c r="AX2008" s="12" t="s">
        <v>73</v>
      </c>
      <c r="AY2008" s="236" t="s">
        <v>492</v>
      </c>
    </row>
    <row r="2009" spans="2:65" s="15" customFormat="1">
      <c r="B2009" s="262"/>
      <c r="C2009" s="263"/>
      <c r="D2009" s="221" t="s">
        <v>513</v>
      </c>
      <c r="E2009" s="264" t="s">
        <v>23</v>
      </c>
      <c r="F2009" s="265" t="s">
        <v>690</v>
      </c>
      <c r="G2009" s="263"/>
      <c r="H2009" s="266">
        <v>118.312</v>
      </c>
      <c r="I2009" s="267"/>
      <c r="J2009" s="263"/>
      <c r="K2009" s="263"/>
      <c r="L2009" s="268"/>
      <c r="M2009" s="269"/>
      <c r="N2009" s="270"/>
      <c r="O2009" s="270"/>
      <c r="P2009" s="270"/>
      <c r="Q2009" s="270"/>
      <c r="R2009" s="270"/>
      <c r="S2009" s="270"/>
      <c r="T2009" s="271"/>
      <c r="AT2009" s="272" t="s">
        <v>513</v>
      </c>
      <c r="AU2009" s="272" t="s">
        <v>93</v>
      </c>
      <c r="AV2009" s="15" t="s">
        <v>93</v>
      </c>
      <c r="AW2009" s="15" t="s">
        <v>36</v>
      </c>
      <c r="AX2009" s="15" t="s">
        <v>73</v>
      </c>
      <c r="AY2009" s="272" t="s">
        <v>492</v>
      </c>
    </row>
    <row r="2010" spans="2:65" s="13" customFormat="1">
      <c r="B2010" s="237"/>
      <c r="C2010" s="238"/>
      <c r="D2010" s="221" t="s">
        <v>513</v>
      </c>
      <c r="E2010" s="239" t="s">
        <v>23</v>
      </c>
      <c r="F2010" s="240" t="s">
        <v>971</v>
      </c>
      <c r="G2010" s="238"/>
      <c r="H2010" s="241" t="s">
        <v>23</v>
      </c>
      <c r="I2010" s="242"/>
      <c r="J2010" s="238"/>
      <c r="K2010" s="238"/>
      <c r="L2010" s="243"/>
      <c r="M2010" s="244"/>
      <c r="N2010" s="245"/>
      <c r="O2010" s="245"/>
      <c r="P2010" s="245"/>
      <c r="Q2010" s="245"/>
      <c r="R2010" s="245"/>
      <c r="S2010" s="245"/>
      <c r="T2010" s="246"/>
      <c r="AT2010" s="247" t="s">
        <v>513</v>
      </c>
      <c r="AU2010" s="247" t="s">
        <v>93</v>
      </c>
      <c r="AV2010" s="13" t="s">
        <v>80</v>
      </c>
      <c r="AW2010" s="13" t="s">
        <v>36</v>
      </c>
      <c r="AX2010" s="13" t="s">
        <v>73</v>
      </c>
      <c r="AY2010" s="247" t="s">
        <v>492</v>
      </c>
    </row>
    <row r="2011" spans="2:65" s="12" customFormat="1" ht="24">
      <c r="B2011" s="225"/>
      <c r="C2011" s="226"/>
      <c r="D2011" s="221" t="s">
        <v>513</v>
      </c>
      <c r="E2011" s="248" t="s">
        <v>23</v>
      </c>
      <c r="F2011" s="249" t="s">
        <v>2801</v>
      </c>
      <c r="G2011" s="226"/>
      <c r="H2011" s="250">
        <v>225.34399999999999</v>
      </c>
      <c r="I2011" s="231"/>
      <c r="J2011" s="226"/>
      <c r="K2011" s="226"/>
      <c r="L2011" s="232"/>
      <c r="M2011" s="233"/>
      <c r="N2011" s="234"/>
      <c r="O2011" s="234"/>
      <c r="P2011" s="234"/>
      <c r="Q2011" s="234"/>
      <c r="R2011" s="234"/>
      <c r="S2011" s="234"/>
      <c r="T2011" s="235"/>
      <c r="AT2011" s="236" t="s">
        <v>513</v>
      </c>
      <c r="AU2011" s="236" t="s">
        <v>93</v>
      </c>
      <c r="AV2011" s="12" t="s">
        <v>82</v>
      </c>
      <c r="AW2011" s="12" t="s">
        <v>36</v>
      </c>
      <c r="AX2011" s="12" t="s">
        <v>73</v>
      </c>
      <c r="AY2011" s="236" t="s">
        <v>492</v>
      </c>
    </row>
    <row r="2012" spans="2:65" s="15" customFormat="1">
      <c r="B2012" s="262"/>
      <c r="C2012" s="263"/>
      <c r="D2012" s="221" t="s">
        <v>513</v>
      </c>
      <c r="E2012" s="264" t="s">
        <v>23</v>
      </c>
      <c r="F2012" s="265" t="s">
        <v>690</v>
      </c>
      <c r="G2012" s="263"/>
      <c r="H2012" s="266">
        <v>225.34399999999999</v>
      </c>
      <c r="I2012" s="267"/>
      <c r="J2012" s="263"/>
      <c r="K2012" s="263"/>
      <c r="L2012" s="268"/>
      <c r="M2012" s="269"/>
      <c r="N2012" s="270"/>
      <c r="O2012" s="270"/>
      <c r="P2012" s="270"/>
      <c r="Q2012" s="270"/>
      <c r="R2012" s="270"/>
      <c r="S2012" s="270"/>
      <c r="T2012" s="271"/>
      <c r="AT2012" s="272" t="s">
        <v>513</v>
      </c>
      <c r="AU2012" s="272" t="s">
        <v>93</v>
      </c>
      <c r="AV2012" s="15" t="s">
        <v>93</v>
      </c>
      <c r="AW2012" s="15" t="s">
        <v>36</v>
      </c>
      <c r="AX2012" s="15" t="s">
        <v>73</v>
      </c>
      <c r="AY2012" s="272" t="s">
        <v>492</v>
      </c>
    </row>
    <row r="2013" spans="2:65" s="13" customFormat="1">
      <c r="B2013" s="237"/>
      <c r="C2013" s="238"/>
      <c r="D2013" s="221" t="s">
        <v>513</v>
      </c>
      <c r="E2013" s="239" t="s">
        <v>23</v>
      </c>
      <c r="F2013" s="240" t="s">
        <v>973</v>
      </c>
      <c r="G2013" s="238"/>
      <c r="H2013" s="241" t="s">
        <v>23</v>
      </c>
      <c r="I2013" s="242"/>
      <c r="J2013" s="238"/>
      <c r="K2013" s="238"/>
      <c r="L2013" s="243"/>
      <c r="M2013" s="244"/>
      <c r="N2013" s="245"/>
      <c r="O2013" s="245"/>
      <c r="P2013" s="245"/>
      <c r="Q2013" s="245"/>
      <c r="R2013" s="245"/>
      <c r="S2013" s="245"/>
      <c r="T2013" s="246"/>
      <c r="AT2013" s="247" t="s">
        <v>513</v>
      </c>
      <c r="AU2013" s="247" t="s">
        <v>93</v>
      </c>
      <c r="AV2013" s="13" t="s">
        <v>80</v>
      </c>
      <c r="AW2013" s="13" t="s">
        <v>36</v>
      </c>
      <c r="AX2013" s="13" t="s">
        <v>73</v>
      </c>
      <c r="AY2013" s="247" t="s">
        <v>492</v>
      </c>
    </row>
    <row r="2014" spans="2:65" s="12" customFormat="1">
      <c r="B2014" s="225"/>
      <c r="C2014" s="226"/>
      <c r="D2014" s="221" t="s">
        <v>513</v>
      </c>
      <c r="E2014" s="248" t="s">
        <v>23</v>
      </c>
      <c r="F2014" s="249" t="s">
        <v>2802</v>
      </c>
      <c r="G2014" s="226"/>
      <c r="H2014" s="250">
        <v>119.34399999999999</v>
      </c>
      <c r="I2014" s="231"/>
      <c r="J2014" s="226"/>
      <c r="K2014" s="226"/>
      <c r="L2014" s="232"/>
      <c r="M2014" s="233"/>
      <c r="N2014" s="234"/>
      <c r="O2014" s="234"/>
      <c r="P2014" s="234"/>
      <c r="Q2014" s="234"/>
      <c r="R2014" s="234"/>
      <c r="S2014" s="234"/>
      <c r="T2014" s="235"/>
      <c r="AT2014" s="236" t="s">
        <v>513</v>
      </c>
      <c r="AU2014" s="236" t="s">
        <v>93</v>
      </c>
      <c r="AV2014" s="12" t="s">
        <v>82</v>
      </c>
      <c r="AW2014" s="12" t="s">
        <v>36</v>
      </c>
      <c r="AX2014" s="12" t="s">
        <v>73</v>
      </c>
      <c r="AY2014" s="236" t="s">
        <v>492</v>
      </c>
    </row>
    <row r="2015" spans="2:65" s="15" customFormat="1">
      <c r="B2015" s="262"/>
      <c r="C2015" s="263"/>
      <c r="D2015" s="221" t="s">
        <v>513</v>
      </c>
      <c r="E2015" s="264" t="s">
        <v>23</v>
      </c>
      <c r="F2015" s="265" t="s">
        <v>690</v>
      </c>
      <c r="G2015" s="263"/>
      <c r="H2015" s="266">
        <v>119.34399999999999</v>
      </c>
      <c r="I2015" s="267"/>
      <c r="J2015" s="263"/>
      <c r="K2015" s="263"/>
      <c r="L2015" s="268"/>
      <c r="M2015" s="269"/>
      <c r="N2015" s="270"/>
      <c r="O2015" s="270"/>
      <c r="P2015" s="270"/>
      <c r="Q2015" s="270"/>
      <c r="R2015" s="270"/>
      <c r="S2015" s="270"/>
      <c r="T2015" s="271"/>
      <c r="AT2015" s="272" t="s">
        <v>513</v>
      </c>
      <c r="AU2015" s="272" t="s">
        <v>93</v>
      </c>
      <c r="AV2015" s="15" t="s">
        <v>93</v>
      </c>
      <c r="AW2015" s="15" t="s">
        <v>36</v>
      </c>
      <c r="AX2015" s="15" t="s">
        <v>73</v>
      </c>
      <c r="AY2015" s="272" t="s">
        <v>492</v>
      </c>
    </row>
    <row r="2016" spans="2:65" s="13" customFormat="1">
      <c r="B2016" s="237"/>
      <c r="C2016" s="238"/>
      <c r="D2016" s="221" t="s">
        <v>513</v>
      </c>
      <c r="E2016" s="239" t="s">
        <v>23</v>
      </c>
      <c r="F2016" s="240" t="s">
        <v>987</v>
      </c>
      <c r="G2016" s="238"/>
      <c r="H2016" s="241" t="s">
        <v>23</v>
      </c>
      <c r="I2016" s="242"/>
      <c r="J2016" s="238"/>
      <c r="K2016" s="238"/>
      <c r="L2016" s="243"/>
      <c r="M2016" s="244"/>
      <c r="N2016" s="245"/>
      <c r="O2016" s="245"/>
      <c r="P2016" s="245"/>
      <c r="Q2016" s="245"/>
      <c r="R2016" s="245"/>
      <c r="S2016" s="245"/>
      <c r="T2016" s="246"/>
      <c r="AT2016" s="247" t="s">
        <v>513</v>
      </c>
      <c r="AU2016" s="247" t="s">
        <v>93</v>
      </c>
      <c r="AV2016" s="13" t="s">
        <v>80</v>
      </c>
      <c r="AW2016" s="13" t="s">
        <v>36</v>
      </c>
      <c r="AX2016" s="13" t="s">
        <v>73</v>
      </c>
      <c r="AY2016" s="247" t="s">
        <v>492</v>
      </c>
    </row>
    <row r="2017" spans="2:65" s="12" customFormat="1">
      <c r="B2017" s="225"/>
      <c r="C2017" s="226"/>
      <c r="D2017" s="221" t="s">
        <v>513</v>
      </c>
      <c r="E2017" s="248" t="s">
        <v>23</v>
      </c>
      <c r="F2017" s="249" t="s">
        <v>2803</v>
      </c>
      <c r="G2017" s="226"/>
      <c r="H2017" s="250">
        <v>64.281999999999996</v>
      </c>
      <c r="I2017" s="231"/>
      <c r="J2017" s="226"/>
      <c r="K2017" s="226"/>
      <c r="L2017" s="232"/>
      <c r="M2017" s="233"/>
      <c r="N2017" s="234"/>
      <c r="O2017" s="234"/>
      <c r="P2017" s="234"/>
      <c r="Q2017" s="234"/>
      <c r="R2017" s="234"/>
      <c r="S2017" s="234"/>
      <c r="T2017" s="235"/>
      <c r="AT2017" s="236" t="s">
        <v>513</v>
      </c>
      <c r="AU2017" s="236" t="s">
        <v>93</v>
      </c>
      <c r="AV2017" s="12" t="s">
        <v>82</v>
      </c>
      <c r="AW2017" s="12" t="s">
        <v>36</v>
      </c>
      <c r="AX2017" s="12" t="s">
        <v>73</v>
      </c>
      <c r="AY2017" s="236" t="s">
        <v>492</v>
      </c>
    </row>
    <row r="2018" spans="2:65" s="15" customFormat="1">
      <c r="B2018" s="262"/>
      <c r="C2018" s="263"/>
      <c r="D2018" s="221" t="s">
        <v>513</v>
      </c>
      <c r="E2018" s="264" t="s">
        <v>23</v>
      </c>
      <c r="F2018" s="265" t="s">
        <v>690</v>
      </c>
      <c r="G2018" s="263"/>
      <c r="H2018" s="266">
        <v>64.281999999999996</v>
      </c>
      <c r="I2018" s="267"/>
      <c r="J2018" s="263"/>
      <c r="K2018" s="263"/>
      <c r="L2018" s="268"/>
      <c r="M2018" s="269"/>
      <c r="N2018" s="270"/>
      <c r="O2018" s="270"/>
      <c r="P2018" s="270"/>
      <c r="Q2018" s="270"/>
      <c r="R2018" s="270"/>
      <c r="S2018" s="270"/>
      <c r="T2018" s="271"/>
      <c r="AT2018" s="272" t="s">
        <v>513</v>
      </c>
      <c r="AU2018" s="272" t="s">
        <v>93</v>
      </c>
      <c r="AV2018" s="15" t="s">
        <v>93</v>
      </c>
      <c r="AW2018" s="15" t="s">
        <v>36</v>
      </c>
      <c r="AX2018" s="15" t="s">
        <v>73</v>
      </c>
      <c r="AY2018" s="272" t="s">
        <v>492</v>
      </c>
    </row>
    <row r="2019" spans="2:65" s="13" customFormat="1">
      <c r="B2019" s="237"/>
      <c r="C2019" s="238"/>
      <c r="D2019" s="221" t="s">
        <v>513</v>
      </c>
      <c r="E2019" s="239" t="s">
        <v>23</v>
      </c>
      <c r="F2019" s="240" t="s">
        <v>989</v>
      </c>
      <c r="G2019" s="238"/>
      <c r="H2019" s="241" t="s">
        <v>23</v>
      </c>
      <c r="I2019" s="242"/>
      <c r="J2019" s="238"/>
      <c r="K2019" s="238"/>
      <c r="L2019" s="243"/>
      <c r="M2019" s="244"/>
      <c r="N2019" s="245"/>
      <c r="O2019" s="245"/>
      <c r="P2019" s="245"/>
      <c r="Q2019" s="245"/>
      <c r="R2019" s="245"/>
      <c r="S2019" s="245"/>
      <c r="T2019" s="246"/>
      <c r="AT2019" s="247" t="s">
        <v>513</v>
      </c>
      <c r="AU2019" s="247" t="s">
        <v>93</v>
      </c>
      <c r="AV2019" s="13" t="s">
        <v>80</v>
      </c>
      <c r="AW2019" s="13" t="s">
        <v>36</v>
      </c>
      <c r="AX2019" s="13" t="s">
        <v>73</v>
      </c>
      <c r="AY2019" s="247" t="s">
        <v>492</v>
      </c>
    </row>
    <row r="2020" spans="2:65" s="12" customFormat="1">
      <c r="B2020" s="225"/>
      <c r="C2020" s="226"/>
      <c r="D2020" s="221" t="s">
        <v>513</v>
      </c>
      <c r="E2020" s="248" t="s">
        <v>23</v>
      </c>
      <c r="F2020" s="249" t="s">
        <v>2804</v>
      </c>
      <c r="G2020" s="226"/>
      <c r="H2020" s="250">
        <v>68.741</v>
      </c>
      <c r="I2020" s="231"/>
      <c r="J2020" s="226"/>
      <c r="K2020" s="226"/>
      <c r="L2020" s="232"/>
      <c r="M2020" s="233"/>
      <c r="N2020" s="234"/>
      <c r="O2020" s="234"/>
      <c r="P2020" s="234"/>
      <c r="Q2020" s="234"/>
      <c r="R2020" s="234"/>
      <c r="S2020" s="234"/>
      <c r="T2020" s="235"/>
      <c r="AT2020" s="236" t="s">
        <v>513</v>
      </c>
      <c r="AU2020" s="236" t="s">
        <v>93</v>
      </c>
      <c r="AV2020" s="12" t="s">
        <v>82</v>
      </c>
      <c r="AW2020" s="12" t="s">
        <v>36</v>
      </c>
      <c r="AX2020" s="12" t="s">
        <v>73</v>
      </c>
      <c r="AY2020" s="236" t="s">
        <v>492</v>
      </c>
    </row>
    <row r="2021" spans="2:65" s="15" customFormat="1">
      <c r="B2021" s="262"/>
      <c r="C2021" s="263"/>
      <c r="D2021" s="221" t="s">
        <v>513</v>
      </c>
      <c r="E2021" s="264" t="s">
        <v>23</v>
      </c>
      <c r="F2021" s="265" t="s">
        <v>690</v>
      </c>
      <c r="G2021" s="263"/>
      <c r="H2021" s="266">
        <v>68.741</v>
      </c>
      <c r="I2021" s="267"/>
      <c r="J2021" s="263"/>
      <c r="K2021" s="263"/>
      <c r="L2021" s="268"/>
      <c r="M2021" s="269"/>
      <c r="N2021" s="270"/>
      <c r="O2021" s="270"/>
      <c r="P2021" s="270"/>
      <c r="Q2021" s="270"/>
      <c r="R2021" s="270"/>
      <c r="S2021" s="270"/>
      <c r="T2021" s="271"/>
      <c r="AT2021" s="272" t="s">
        <v>513</v>
      </c>
      <c r="AU2021" s="272" t="s">
        <v>93</v>
      </c>
      <c r="AV2021" s="15" t="s">
        <v>93</v>
      </c>
      <c r="AW2021" s="15" t="s">
        <v>36</v>
      </c>
      <c r="AX2021" s="15" t="s">
        <v>73</v>
      </c>
      <c r="AY2021" s="272" t="s">
        <v>492</v>
      </c>
    </row>
    <row r="2022" spans="2:65" s="13" customFormat="1">
      <c r="B2022" s="237"/>
      <c r="C2022" s="238"/>
      <c r="D2022" s="221" t="s">
        <v>513</v>
      </c>
      <c r="E2022" s="239" t="s">
        <v>23</v>
      </c>
      <c r="F2022" s="240" t="s">
        <v>991</v>
      </c>
      <c r="G2022" s="238"/>
      <c r="H2022" s="241" t="s">
        <v>23</v>
      </c>
      <c r="I2022" s="242"/>
      <c r="J2022" s="238"/>
      <c r="K2022" s="238"/>
      <c r="L2022" s="243"/>
      <c r="M2022" s="244"/>
      <c r="N2022" s="245"/>
      <c r="O2022" s="245"/>
      <c r="P2022" s="245"/>
      <c r="Q2022" s="245"/>
      <c r="R2022" s="245"/>
      <c r="S2022" s="245"/>
      <c r="T2022" s="246"/>
      <c r="AT2022" s="247" t="s">
        <v>513</v>
      </c>
      <c r="AU2022" s="247" t="s">
        <v>93</v>
      </c>
      <c r="AV2022" s="13" t="s">
        <v>80</v>
      </c>
      <c r="AW2022" s="13" t="s">
        <v>36</v>
      </c>
      <c r="AX2022" s="13" t="s">
        <v>73</v>
      </c>
      <c r="AY2022" s="247" t="s">
        <v>492</v>
      </c>
    </row>
    <row r="2023" spans="2:65" s="12" customFormat="1">
      <c r="B2023" s="225"/>
      <c r="C2023" s="226"/>
      <c r="D2023" s="221" t="s">
        <v>513</v>
      </c>
      <c r="E2023" s="248" t="s">
        <v>23</v>
      </c>
      <c r="F2023" s="249" t="s">
        <v>2805</v>
      </c>
      <c r="G2023" s="226"/>
      <c r="H2023" s="250">
        <v>133.91300000000001</v>
      </c>
      <c r="I2023" s="231"/>
      <c r="J2023" s="226"/>
      <c r="K2023" s="226"/>
      <c r="L2023" s="232"/>
      <c r="M2023" s="233"/>
      <c r="N2023" s="234"/>
      <c r="O2023" s="234"/>
      <c r="P2023" s="234"/>
      <c r="Q2023" s="234"/>
      <c r="R2023" s="234"/>
      <c r="S2023" s="234"/>
      <c r="T2023" s="235"/>
      <c r="AT2023" s="236" t="s">
        <v>513</v>
      </c>
      <c r="AU2023" s="236" t="s">
        <v>93</v>
      </c>
      <c r="AV2023" s="12" t="s">
        <v>82</v>
      </c>
      <c r="AW2023" s="12" t="s">
        <v>36</v>
      </c>
      <c r="AX2023" s="12" t="s">
        <v>73</v>
      </c>
      <c r="AY2023" s="236" t="s">
        <v>492</v>
      </c>
    </row>
    <row r="2024" spans="2:65" s="15" customFormat="1">
      <c r="B2024" s="262"/>
      <c r="C2024" s="263"/>
      <c r="D2024" s="221" t="s">
        <v>513</v>
      </c>
      <c r="E2024" s="264" t="s">
        <v>23</v>
      </c>
      <c r="F2024" s="265" t="s">
        <v>690</v>
      </c>
      <c r="G2024" s="263"/>
      <c r="H2024" s="266">
        <v>133.91300000000001</v>
      </c>
      <c r="I2024" s="267"/>
      <c r="J2024" s="263"/>
      <c r="K2024" s="263"/>
      <c r="L2024" s="268"/>
      <c r="M2024" s="269"/>
      <c r="N2024" s="270"/>
      <c r="O2024" s="270"/>
      <c r="P2024" s="270"/>
      <c r="Q2024" s="270"/>
      <c r="R2024" s="270"/>
      <c r="S2024" s="270"/>
      <c r="T2024" s="271"/>
      <c r="AT2024" s="272" t="s">
        <v>513</v>
      </c>
      <c r="AU2024" s="272" t="s">
        <v>93</v>
      </c>
      <c r="AV2024" s="15" t="s">
        <v>93</v>
      </c>
      <c r="AW2024" s="15" t="s">
        <v>36</v>
      </c>
      <c r="AX2024" s="15" t="s">
        <v>73</v>
      </c>
      <c r="AY2024" s="272" t="s">
        <v>492</v>
      </c>
    </row>
    <row r="2025" spans="2:65" s="14" customFormat="1">
      <c r="B2025" s="251"/>
      <c r="C2025" s="252"/>
      <c r="D2025" s="227" t="s">
        <v>513</v>
      </c>
      <c r="E2025" s="253" t="s">
        <v>23</v>
      </c>
      <c r="F2025" s="254" t="s">
        <v>560</v>
      </c>
      <c r="G2025" s="252"/>
      <c r="H2025" s="255">
        <v>729.93600000000004</v>
      </c>
      <c r="I2025" s="256"/>
      <c r="J2025" s="252"/>
      <c r="K2025" s="252"/>
      <c r="L2025" s="257"/>
      <c r="M2025" s="258"/>
      <c r="N2025" s="259"/>
      <c r="O2025" s="259"/>
      <c r="P2025" s="259"/>
      <c r="Q2025" s="259"/>
      <c r="R2025" s="259"/>
      <c r="S2025" s="259"/>
      <c r="T2025" s="260"/>
      <c r="AT2025" s="261" t="s">
        <v>513</v>
      </c>
      <c r="AU2025" s="261" t="s">
        <v>93</v>
      </c>
      <c r="AV2025" s="14" t="s">
        <v>502</v>
      </c>
      <c r="AW2025" s="14" t="s">
        <v>36</v>
      </c>
      <c r="AX2025" s="14" t="s">
        <v>80</v>
      </c>
      <c r="AY2025" s="261" t="s">
        <v>492</v>
      </c>
    </row>
    <row r="2026" spans="2:65" s="1" customFormat="1" ht="25.5" customHeight="1">
      <c r="B2026" s="42"/>
      <c r="C2026" s="209" t="s">
        <v>2806</v>
      </c>
      <c r="D2026" s="209" t="s">
        <v>498</v>
      </c>
      <c r="E2026" s="210" t="s">
        <v>2807</v>
      </c>
      <c r="F2026" s="211" t="s">
        <v>2808</v>
      </c>
      <c r="G2026" s="212" t="s">
        <v>632</v>
      </c>
      <c r="H2026" s="213">
        <v>71.795000000000002</v>
      </c>
      <c r="I2026" s="214"/>
      <c r="J2026" s="215">
        <f>ROUND(I2026*H2026,2)</f>
        <v>0</v>
      </c>
      <c r="K2026" s="211" t="s">
        <v>501</v>
      </c>
      <c r="L2026" s="62"/>
      <c r="M2026" s="216" t="s">
        <v>23</v>
      </c>
      <c r="N2026" s="217" t="s">
        <v>44</v>
      </c>
      <c r="O2026" s="43"/>
      <c r="P2026" s="218">
        <f>O2026*H2026</f>
        <v>0</v>
      </c>
      <c r="Q2026" s="218">
        <v>0</v>
      </c>
      <c r="R2026" s="218">
        <f>Q2026*H2026</f>
        <v>0</v>
      </c>
      <c r="S2026" s="218">
        <v>1.8</v>
      </c>
      <c r="T2026" s="219">
        <f>S2026*H2026</f>
        <v>129.23099999999999</v>
      </c>
      <c r="AR2026" s="25" t="s">
        <v>502</v>
      </c>
      <c r="AT2026" s="25" t="s">
        <v>498</v>
      </c>
      <c r="AU2026" s="25" t="s">
        <v>93</v>
      </c>
      <c r="AY2026" s="25" t="s">
        <v>492</v>
      </c>
      <c r="BE2026" s="220">
        <f>IF(N2026="základní",J2026,0)</f>
        <v>0</v>
      </c>
      <c r="BF2026" s="220">
        <f>IF(N2026="snížená",J2026,0)</f>
        <v>0</v>
      </c>
      <c r="BG2026" s="220">
        <f>IF(N2026="zákl. přenesená",J2026,0)</f>
        <v>0</v>
      </c>
      <c r="BH2026" s="220">
        <f>IF(N2026="sníž. přenesená",J2026,0)</f>
        <v>0</v>
      </c>
      <c r="BI2026" s="220">
        <f>IF(N2026="nulová",J2026,0)</f>
        <v>0</v>
      </c>
      <c r="BJ2026" s="25" t="s">
        <v>80</v>
      </c>
      <c r="BK2026" s="220">
        <f>ROUND(I2026*H2026,2)</f>
        <v>0</v>
      </c>
      <c r="BL2026" s="25" t="s">
        <v>502</v>
      </c>
      <c r="BM2026" s="25" t="s">
        <v>2809</v>
      </c>
    </row>
    <row r="2027" spans="2:65" s="1" customFormat="1" ht="24">
      <c r="B2027" s="42"/>
      <c r="C2027" s="64"/>
      <c r="D2027" s="221" t="s">
        <v>506</v>
      </c>
      <c r="E2027" s="64"/>
      <c r="F2027" s="222" t="s">
        <v>2810</v>
      </c>
      <c r="G2027" s="64"/>
      <c r="H2027" s="64"/>
      <c r="I2027" s="177"/>
      <c r="J2027" s="64"/>
      <c r="K2027" s="64"/>
      <c r="L2027" s="62"/>
      <c r="M2027" s="223"/>
      <c r="N2027" s="43"/>
      <c r="O2027" s="43"/>
      <c r="P2027" s="43"/>
      <c r="Q2027" s="43"/>
      <c r="R2027" s="43"/>
      <c r="S2027" s="43"/>
      <c r="T2027" s="79"/>
      <c r="AT2027" s="25" t="s">
        <v>506</v>
      </c>
      <c r="AU2027" s="25" t="s">
        <v>93</v>
      </c>
    </row>
    <row r="2028" spans="2:65" s="1" customFormat="1" ht="36">
      <c r="B2028" s="42"/>
      <c r="C2028" s="64"/>
      <c r="D2028" s="221" t="s">
        <v>509</v>
      </c>
      <c r="E2028" s="64"/>
      <c r="F2028" s="224" t="s">
        <v>2811</v>
      </c>
      <c r="G2028" s="64"/>
      <c r="H2028" s="64"/>
      <c r="I2028" s="177"/>
      <c r="J2028" s="64"/>
      <c r="K2028" s="64"/>
      <c r="L2028" s="62"/>
      <c r="M2028" s="223"/>
      <c r="N2028" s="43"/>
      <c r="O2028" s="43"/>
      <c r="P2028" s="43"/>
      <c r="Q2028" s="43"/>
      <c r="R2028" s="43"/>
      <c r="S2028" s="43"/>
      <c r="T2028" s="79"/>
      <c r="AT2028" s="25" t="s">
        <v>509</v>
      </c>
      <c r="AU2028" s="25" t="s">
        <v>93</v>
      </c>
    </row>
    <row r="2029" spans="2:65" s="13" customFormat="1">
      <c r="B2029" s="237"/>
      <c r="C2029" s="238"/>
      <c r="D2029" s="221" t="s">
        <v>513</v>
      </c>
      <c r="E2029" s="239" t="s">
        <v>23</v>
      </c>
      <c r="F2029" s="240" t="s">
        <v>2812</v>
      </c>
      <c r="G2029" s="238"/>
      <c r="H2029" s="241" t="s">
        <v>23</v>
      </c>
      <c r="I2029" s="242"/>
      <c r="J2029" s="238"/>
      <c r="K2029" s="238"/>
      <c r="L2029" s="243"/>
      <c r="M2029" s="244"/>
      <c r="N2029" s="245"/>
      <c r="O2029" s="245"/>
      <c r="P2029" s="245"/>
      <c r="Q2029" s="245"/>
      <c r="R2029" s="245"/>
      <c r="S2029" s="245"/>
      <c r="T2029" s="246"/>
      <c r="AT2029" s="247" t="s">
        <v>513</v>
      </c>
      <c r="AU2029" s="247" t="s">
        <v>93</v>
      </c>
      <c r="AV2029" s="13" t="s">
        <v>80</v>
      </c>
      <c r="AW2029" s="13" t="s">
        <v>36</v>
      </c>
      <c r="AX2029" s="13" t="s">
        <v>73</v>
      </c>
      <c r="AY2029" s="247" t="s">
        <v>492</v>
      </c>
    </row>
    <row r="2030" spans="2:65" s="12" customFormat="1">
      <c r="B2030" s="225"/>
      <c r="C2030" s="226"/>
      <c r="D2030" s="221" t="s">
        <v>513</v>
      </c>
      <c r="E2030" s="248" t="s">
        <v>23</v>
      </c>
      <c r="F2030" s="249" t="s">
        <v>2813</v>
      </c>
      <c r="G2030" s="226"/>
      <c r="H2030" s="250">
        <v>5.2140000000000004</v>
      </c>
      <c r="I2030" s="231"/>
      <c r="J2030" s="226"/>
      <c r="K2030" s="226"/>
      <c r="L2030" s="232"/>
      <c r="M2030" s="233"/>
      <c r="N2030" s="234"/>
      <c r="O2030" s="234"/>
      <c r="P2030" s="234"/>
      <c r="Q2030" s="234"/>
      <c r="R2030" s="234"/>
      <c r="S2030" s="234"/>
      <c r="T2030" s="235"/>
      <c r="AT2030" s="236" t="s">
        <v>513</v>
      </c>
      <c r="AU2030" s="236" t="s">
        <v>93</v>
      </c>
      <c r="AV2030" s="12" t="s">
        <v>82</v>
      </c>
      <c r="AW2030" s="12" t="s">
        <v>36</v>
      </c>
      <c r="AX2030" s="12" t="s">
        <v>73</v>
      </c>
      <c r="AY2030" s="236" t="s">
        <v>492</v>
      </c>
    </row>
    <row r="2031" spans="2:65" s="13" customFormat="1">
      <c r="B2031" s="237"/>
      <c r="C2031" s="238"/>
      <c r="D2031" s="221" t="s">
        <v>513</v>
      </c>
      <c r="E2031" s="239" t="s">
        <v>23</v>
      </c>
      <c r="F2031" s="240" t="s">
        <v>2814</v>
      </c>
      <c r="G2031" s="238"/>
      <c r="H2031" s="241" t="s">
        <v>23</v>
      </c>
      <c r="I2031" s="242"/>
      <c r="J2031" s="238"/>
      <c r="K2031" s="238"/>
      <c r="L2031" s="243"/>
      <c r="M2031" s="244"/>
      <c r="N2031" s="245"/>
      <c r="O2031" s="245"/>
      <c r="P2031" s="245"/>
      <c r="Q2031" s="245"/>
      <c r="R2031" s="245"/>
      <c r="S2031" s="245"/>
      <c r="T2031" s="246"/>
      <c r="AT2031" s="247" t="s">
        <v>513</v>
      </c>
      <c r="AU2031" s="247" t="s">
        <v>93</v>
      </c>
      <c r="AV2031" s="13" t="s">
        <v>80</v>
      </c>
      <c r="AW2031" s="13" t="s">
        <v>36</v>
      </c>
      <c r="AX2031" s="13" t="s">
        <v>73</v>
      </c>
      <c r="AY2031" s="247" t="s">
        <v>492</v>
      </c>
    </row>
    <row r="2032" spans="2:65" s="12" customFormat="1">
      <c r="B2032" s="225"/>
      <c r="C2032" s="226"/>
      <c r="D2032" s="221" t="s">
        <v>513</v>
      </c>
      <c r="E2032" s="248" t="s">
        <v>23</v>
      </c>
      <c r="F2032" s="249" t="s">
        <v>2815</v>
      </c>
      <c r="G2032" s="226"/>
      <c r="H2032" s="250">
        <v>16.594999999999999</v>
      </c>
      <c r="I2032" s="231"/>
      <c r="J2032" s="226"/>
      <c r="K2032" s="226"/>
      <c r="L2032" s="232"/>
      <c r="M2032" s="233"/>
      <c r="N2032" s="234"/>
      <c r="O2032" s="234"/>
      <c r="P2032" s="234"/>
      <c r="Q2032" s="234"/>
      <c r="R2032" s="234"/>
      <c r="S2032" s="234"/>
      <c r="T2032" s="235"/>
      <c r="AT2032" s="236" t="s">
        <v>513</v>
      </c>
      <c r="AU2032" s="236" t="s">
        <v>93</v>
      </c>
      <c r="AV2032" s="12" t="s">
        <v>82</v>
      </c>
      <c r="AW2032" s="12" t="s">
        <v>36</v>
      </c>
      <c r="AX2032" s="12" t="s">
        <v>73</v>
      </c>
      <c r="AY2032" s="236" t="s">
        <v>492</v>
      </c>
    </row>
    <row r="2033" spans="2:65" s="12" customFormat="1">
      <c r="B2033" s="225"/>
      <c r="C2033" s="226"/>
      <c r="D2033" s="221" t="s">
        <v>513</v>
      </c>
      <c r="E2033" s="248" t="s">
        <v>23</v>
      </c>
      <c r="F2033" s="249" t="s">
        <v>2816</v>
      </c>
      <c r="G2033" s="226"/>
      <c r="H2033" s="250">
        <v>3.028</v>
      </c>
      <c r="I2033" s="231"/>
      <c r="J2033" s="226"/>
      <c r="K2033" s="226"/>
      <c r="L2033" s="232"/>
      <c r="M2033" s="233"/>
      <c r="N2033" s="234"/>
      <c r="O2033" s="234"/>
      <c r="P2033" s="234"/>
      <c r="Q2033" s="234"/>
      <c r="R2033" s="234"/>
      <c r="S2033" s="234"/>
      <c r="T2033" s="235"/>
      <c r="AT2033" s="236" t="s">
        <v>513</v>
      </c>
      <c r="AU2033" s="236" t="s">
        <v>93</v>
      </c>
      <c r="AV2033" s="12" t="s">
        <v>82</v>
      </c>
      <c r="AW2033" s="12" t="s">
        <v>36</v>
      </c>
      <c r="AX2033" s="12" t="s">
        <v>73</v>
      </c>
      <c r="AY2033" s="236" t="s">
        <v>492</v>
      </c>
    </row>
    <row r="2034" spans="2:65" s="12" customFormat="1">
      <c r="B2034" s="225"/>
      <c r="C2034" s="226"/>
      <c r="D2034" s="221" t="s">
        <v>513</v>
      </c>
      <c r="E2034" s="248" t="s">
        <v>23</v>
      </c>
      <c r="F2034" s="249" t="s">
        <v>2817</v>
      </c>
      <c r="G2034" s="226"/>
      <c r="H2034" s="250">
        <v>3.6680000000000001</v>
      </c>
      <c r="I2034" s="231"/>
      <c r="J2034" s="226"/>
      <c r="K2034" s="226"/>
      <c r="L2034" s="232"/>
      <c r="M2034" s="233"/>
      <c r="N2034" s="234"/>
      <c r="O2034" s="234"/>
      <c r="P2034" s="234"/>
      <c r="Q2034" s="234"/>
      <c r="R2034" s="234"/>
      <c r="S2034" s="234"/>
      <c r="T2034" s="235"/>
      <c r="AT2034" s="236" t="s">
        <v>513</v>
      </c>
      <c r="AU2034" s="236" t="s">
        <v>93</v>
      </c>
      <c r="AV2034" s="12" t="s">
        <v>82</v>
      </c>
      <c r="AW2034" s="12" t="s">
        <v>36</v>
      </c>
      <c r="AX2034" s="12" t="s">
        <v>73</v>
      </c>
      <c r="AY2034" s="236" t="s">
        <v>492</v>
      </c>
    </row>
    <row r="2035" spans="2:65" s="13" customFormat="1">
      <c r="B2035" s="237"/>
      <c r="C2035" s="238"/>
      <c r="D2035" s="221" t="s">
        <v>513</v>
      </c>
      <c r="E2035" s="239" t="s">
        <v>23</v>
      </c>
      <c r="F2035" s="240" t="s">
        <v>2818</v>
      </c>
      <c r="G2035" s="238"/>
      <c r="H2035" s="241" t="s">
        <v>23</v>
      </c>
      <c r="I2035" s="242"/>
      <c r="J2035" s="238"/>
      <c r="K2035" s="238"/>
      <c r="L2035" s="243"/>
      <c r="M2035" s="244"/>
      <c r="N2035" s="245"/>
      <c r="O2035" s="245"/>
      <c r="P2035" s="245"/>
      <c r="Q2035" s="245"/>
      <c r="R2035" s="245"/>
      <c r="S2035" s="245"/>
      <c r="T2035" s="246"/>
      <c r="AT2035" s="247" t="s">
        <v>513</v>
      </c>
      <c r="AU2035" s="247" t="s">
        <v>93</v>
      </c>
      <c r="AV2035" s="13" t="s">
        <v>80</v>
      </c>
      <c r="AW2035" s="13" t="s">
        <v>36</v>
      </c>
      <c r="AX2035" s="13" t="s">
        <v>73</v>
      </c>
      <c r="AY2035" s="247" t="s">
        <v>492</v>
      </c>
    </row>
    <row r="2036" spans="2:65" s="12" customFormat="1">
      <c r="B2036" s="225"/>
      <c r="C2036" s="226"/>
      <c r="D2036" s="221" t="s">
        <v>513</v>
      </c>
      <c r="E2036" s="248" t="s">
        <v>23</v>
      </c>
      <c r="F2036" s="249" t="s">
        <v>2819</v>
      </c>
      <c r="G2036" s="226"/>
      <c r="H2036" s="250">
        <v>1.1180000000000001</v>
      </c>
      <c r="I2036" s="231"/>
      <c r="J2036" s="226"/>
      <c r="K2036" s="226"/>
      <c r="L2036" s="232"/>
      <c r="M2036" s="233"/>
      <c r="N2036" s="234"/>
      <c r="O2036" s="234"/>
      <c r="P2036" s="234"/>
      <c r="Q2036" s="234"/>
      <c r="R2036" s="234"/>
      <c r="S2036" s="234"/>
      <c r="T2036" s="235"/>
      <c r="AT2036" s="236" t="s">
        <v>513</v>
      </c>
      <c r="AU2036" s="236" t="s">
        <v>93</v>
      </c>
      <c r="AV2036" s="12" t="s">
        <v>82</v>
      </c>
      <c r="AW2036" s="12" t="s">
        <v>36</v>
      </c>
      <c r="AX2036" s="12" t="s">
        <v>73</v>
      </c>
      <c r="AY2036" s="236" t="s">
        <v>492</v>
      </c>
    </row>
    <row r="2037" spans="2:65" s="12" customFormat="1">
      <c r="B2037" s="225"/>
      <c r="C2037" s="226"/>
      <c r="D2037" s="221" t="s">
        <v>513</v>
      </c>
      <c r="E2037" s="248" t="s">
        <v>23</v>
      </c>
      <c r="F2037" s="249" t="s">
        <v>2820</v>
      </c>
      <c r="G2037" s="226"/>
      <c r="H2037" s="250">
        <v>2.0449999999999999</v>
      </c>
      <c r="I2037" s="231"/>
      <c r="J2037" s="226"/>
      <c r="K2037" s="226"/>
      <c r="L2037" s="232"/>
      <c r="M2037" s="233"/>
      <c r="N2037" s="234"/>
      <c r="O2037" s="234"/>
      <c r="P2037" s="234"/>
      <c r="Q2037" s="234"/>
      <c r="R2037" s="234"/>
      <c r="S2037" s="234"/>
      <c r="T2037" s="235"/>
      <c r="AT2037" s="236" t="s">
        <v>513</v>
      </c>
      <c r="AU2037" s="236" t="s">
        <v>93</v>
      </c>
      <c r="AV2037" s="12" t="s">
        <v>82</v>
      </c>
      <c r="AW2037" s="12" t="s">
        <v>36</v>
      </c>
      <c r="AX2037" s="12" t="s">
        <v>73</v>
      </c>
      <c r="AY2037" s="236" t="s">
        <v>492</v>
      </c>
    </row>
    <row r="2038" spans="2:65" s="13" customFormat="1">
      <c r="B2038" s="237"/>
      <c r="C2038" s="238"/>
      <c r="D2038" s="221" t="s">
        <v>513</v>
      </c>
      <c r="E2038" s="239" t="s">
        <v>23</v>
      </c>
      <c r="F2038" s="240" t="s">
        <v>2821</v>
      </c>
      <c r="G2038" s="238"/>
      <c r="H2038" s="241" t="s">
        <v>23</v>
      </c>
      <c r="I2038" s="242"/>
      <c r="J2038" s="238"/>
      <c r="K2038" s="238"/>
      <c r="L2038" s="243"/>
      <c r="M2038" s="244"/>
      <c r="N2038" s="245"/>
      <c r="O2038" s="245"/>
      <c r="P2038" s="245"/>
      <c r="Q2038" s="245"/>
      <c r="R2038" s="245"/>
      <c r="S2038" s="245"/>
      <c r="T2038" s="246"/>
      <c r="AT2038" s="247" t="s">
        <v>513</v>
      </c>
      <c r="AU2038" s="247" t="s">
        <v>93</v>
      </c>
      <c r="AV2038" s="13" t="s">
        <v>80</v>
      </c>
      <c r="AW2038" s="13" t="s">
        <v>36</v>
      </c>
      <c r="AX2038" s="13" t="s">
        <v>73</v>
      </c>
      <c r="AY2038" s="247" t="s">
        <v>492</v>
      </c>
    </row>
    <row r="2039" spans="2:65" s="12" customFormat="1">
      <c r="B2039" s="225"/>
      <c r="C2039" s="226"/>
      <c r="D2039" s="221" t="s">
        <v>513</v>
      </c>
      <c r="E2039" s="248" t="s">
        <v>23</v>
      </c>
      <c r="F2039" s="249" t="s">
        <v>2822</v>
      </c>
      <c r="G2039" s="226"/>
      <c r="H2039" s="250">
        <v>8.4670000000000005</v>
      </c>
      <c r="I2039" s="231"/>
      <c r="J2039" s="226"/>
      <c r="K2039" s="226"/>
      <c r="L2039" s="232"/>
      <c r="M2039" s="233"/>
      <c r="N2039" s="234"/>
      <c r="O2039" s="234"/>
      <c r="P2039" s="234"/>
      <c r="Q2039" s="234"/>
      <c r="R2039" s="234"/>
      <c r="S2039" s="234"/>
      <c r="T2039" s="235"/>
      <c r="AT2039" s="236" t="s">
        <v>513</v>
      </c>
      <c r="AU2039" s="236" t="s">
        <v>93</v>
      </c>
      <c r="AV2039" s="12" t="s">
        <v>82</v>
      </c>
      <c r="AW2039" s="12" t="s">
        <v>36</v>
      </c>
      <c r="AX2039" s="12" t="s">
        <v>73</v>
      </c>
      <c r="AY2039" s="236" t="s">
        <v>492</v>
      </c>
    </row>
    <row r="2040" spans="2:65" s="13" customFormat="1">
      <c r="B2040" s="237"/>
      <c r="C2040" s="238"/>
      <c r="D2040" s="221" t="s">
        <v>513</v>
      </c>
      <c r="E2040" s="239" t="s">
        <v>23</v>
      </c>
      <c r="F2040" s="240" t="s">
        <v>2823</v>
      </c>
      <c r="G2040" s="238"/>
      <c r="H2040" s="241" t="s">
        <v>23</v>
      </c>
      <c r="I2040" s="242"/>
      <c r="J2040" s="238"/>
      <c r="K2040" s="238"/>
      <c r="L2040" s="243"/>
      <c r="M2040" s="244"/>
      <c r="N2040" s="245"/>
      <c r="O2040" s="245"/>
      <c r="P2040" s="245"/>
      <c r="Q2040" s="245"/>
      <c r="R2040" s="245"/>
      <c r="S2040" s="245"/>
      <c r="T2040" s="246"/>
      <c r="AT2040" s="247" t="s">
        <v>513</v>
      </c>
      <c r="AU2040" s="247" t="s">
        <v>93</v>
      </c>
      <c r="AV2040" s="13" t="s">
        <v>80</v>
      </c>
      <c r="AW2040" s="13" t="s">
        <v>36</v>
      </c>
      <c r="AX2040" s="13" t="s">
        <v>73</v>
      </c>
      <c r="AY2040" s="247" t="s">
        <v>492</v>
      </c>
    </row>
    <row r="2041" spans="2:65" s="12" customFormat="1">
      <c r="B2041" s="225"/>
      <c r="C2041" s="226"/>
      <c r="D2041" s="221" t="s">
        <v>513</v>
      </c>
      <c r="E2041" s="248" t="s">
        <v>23</v>
      </c>
      <c r="F2041" s="249" t="s">
        <v>2824</v>
      </c>
      <c r="G2041" s="226"/>
      <c r="H2041" s="250">
        <v>1.754</v>
      </c>
      <c r="I2041" s="231"/>
      <c r="J2041" s="226"/>
      <c r="K2041" s="226"/>
      <c r="L2041" s="232"/>
      <c r="M2041" s="233"/>
      <c r="N2041" s="234"/>
      <c r="O2041" s="234"/>
      <c r="P2041" s="234"/>
      <c r="Q2041" s="234"/>
      <c r="R2041" s="234"/>
      <c r="S2041" s="234"/>
      <c r="T2041" s="235"/>
      <c r="AT2041" s="236" t="s">
        <v>513</v>
      </c>
      <c r="AU2041" s="236" t="s">
        <v>93</v>
      </c>
      <c r="AV2041" s="12" t="s">
        <v>82</v>
      </c>
      <c r="AW2041" s="12" t="s">
        <v>36</v>
      </c>
      <c r="AX2041" s="12" t="s">
        <v>73</v>
      </c>
      <c r="AY2041" s="236" t="s">
        <v>492</v>
      </c>
    </row>
    <row r="2042" spans="2:65" s="12" customFormat="1">
      <c r="B2042" s="225"/>
      <c r="C2042" s="226"/>
      <c r="D2042" s="221" t="s">
        <v>513</v>
      </c>
      <c r="E2042" s="248" t="s">
        <v>23</v>
      </c>
      <c r="F2042" s="249" t="s">
        <v>2825</v>
      </c>
      <c r="G2042" s="226"/>
      <c r="H2042" s="250">
        <v>3.4409999999999998</v>
      </c>
      <c r="I2042" s="231"/>
      <c r="J2042" s="226"/>
      <c r="K2042" s="226"/>
      <c r="L2042" s="232"/>
      <c r="M2042" s="233"/>
      <c r="N2042" s="234"/>
      <c r="O2042" s="234"/>
      <c r="P2042" s="234"/>
      <c r="Q2042" s="234"/>
      <c r="R2042" s="234"/>
      <c r="S2042" s="234"/>
      <c r="T2042" s="235"/>
      <c r="AT2042" s="236" t="s">
        <v>513</v>
      </c>
      <c r="AU2042" s="236" t="s">
        <v>93</v>
      </c>
      <c r="AV2042" s="12" t="s">
        <v>82</v>
      </c>
      <c r="AW2042" s="12" t="s">
        <v>36</v>
      </c>
      <c r="AX2042" s="12" t="s">
        <v>73</v>
      </c>
      <c r="AY2042" s="236" t="s">
        <v>492</v>
      </c>
    </row>
    <row r="2043" spans="2:65" s="13" customFormat="1">
      <c r="B2043" s="237"/>
      <c r="C2043" s="238"/>
      <c r="D2043" s="221" t="s">
        <v>513</v>
      </c>
      <c r="E2043" s="239" t="s">
        <v>23</v>
      </c>
      <c r="F2043" s="240" t="s">
        <v>2826</v>
      </c>
      <c r="G2043" s="238"/>
      <c r="H2043" s="241" t="s">
        <v>23</v>
      </c>
      <c r="I2043" s="242"/>
      <c r="J2043" s="238"/>
      <c r="K2043" s="238"/>
      <c r="L2043" s="243"/>
      <c r="M2043" s="244"/>
      <c r="N2043" s="245"/>
      <c r="O2043" s="245"/>
      <c r="P2043" s="245"/>
      <c r="Q2043" s="245"/>
      <c r="R2043" s="245"/>
      <c r="S2043" s="245"/>
      <c r="T2043" s="246"/>
      <c r="AT2043" s="247" t="s">
        <v>513</v>
      </c>
      <c r="AU2043" s="247" t="s">
        <v>93</v>
      </c>
      <c r="AV2043" s="13" t="s">
        <v>80</v>
      </c>
      <c r="AW2043" s="13" t="s">
        <v>36</v>
      </c>
      <c r="AX2043" s="13" t="s">
        <v>73</v>
      </c>
      <c r="AY2043" s="247" t="s">
        <v>492</v>
      </c>
    </row>
    <row r="2044" spans="2:65" s="12" customFormat="1">
      <c r="B2044" s="225"/>
      <c r="C2044" s="226"/>
      <c r="D2044" s="221" t="s">
        <v>513</v>
      </c>
      <c r="E2044" s="248" t="s">
        <v>23</v>
      </c>
      <c r="F2044" s="249" t="s">
        <v>2827</v>
      </c>
      <c r="G2044" s="226"/>
      <c r="H2044" s="250">
        <v>15.8</v>
      </c>
      <c r="I2044" s="231"/>
      <c r="J2044" s="226"/>
      <c r="K2044" s="226"/>
      <c r="L2044" s="232"/>
      <c r="M2044" s="233"/>
      <c r="N2044" s="234"/>
      <c r="O2044" s="234"/>
      <c r="P2044" s="234"/>
      <c r="Q2044" s="234"/>
      <c r="R2044" s="234"/>
      <c r="S2044" s="234"/>
      <c r="T2044" s="235"/>
      <c r="AT2044" s="236" t="s">
        <v>513</v>
      </c>
      <c r="AU2044" s="236" t="s">
        <v>93</v>
      </c>
      <c r="AV2044" s="12" t="s">
        <v>82</v>
      </c>
      <c r="AW2044" s="12" t="s">
        <v>36</v>
      </c>
      <c r="AX2044" s="12" t="s">
        <v>73</v>
      </c>
      <c r="AY2044" s="236" t="s">
        <v>492</v>
      </c>
    </row>
    <row r="2045" spans="2:65" s="12" customFormat="1">
      <c r="B2045" s="225"/>
      <c r="C2045" s="226"/>
      <c r="D2045" s="221" t="s">
        <v>513</v>
      </c>
      <c r="E2045" s="248" t="s">
        <v>23</v>
      </c>
      <c r="F2045" s="249" t="s">
        <v>2828</v>
      </c>
      <c r="G2045" s="226"/>
      <c r="H2045" s="250">
        <v>10.664999999999999</v>
      </c>
      <c r="I2045" s="231"/>
      <c r="J2045" s="226"/>
      <c r="K2045" s="226"/>
      <c r="L2045" s="232"/>
      <c r="M2045" s="233"/>
      <c r="N2045" s="234"/>
      <c r="O2045" s="234"/>
      <c r="P2045" s="234"/>
      <c r="Q2045" s="234"/>
      <c r="R2045" s="234"/>
      <c r="S2045" s="234"/>
      <c r="T2045" s="235"/>
      <c r="AT2045" s="236" t="s">
        <v>513</v>
      </c>
      <c r="AU2045" s="236" t="s">
        <v>93</v>
      </c>
      <c r="AV2045" s="12" t="s">
        <v>82</v>
      </c>
      <c r="AW2045" s="12" t="s">
        <v>36</v>
      </c>
      <c r="AX2045" s="12" t="s">
        <v>73</v>
      </c>
      <c r="AY2045" s="236" t="s">
        <v>492</v>
      </c>
    </row>
    <row r="2046" spans="2:65" s="14" customFormat="1">
      <c r="B2046" s="251"/>
      <c r="C2046" s="252"/>
      <c r="D2046" s="227" t="s">
        <v>513</v>
      </c>
      <c r="E2046" s="253" t="s">
        <v>23</v>
      </c>
      <c r="F2046" s="254" t="s">
        <v>560</v>
      </c>
      <c r="G2046" s="252"/>
      <c r="H2046" s="255">
        <v>71.795000000000002</v>
      </c>
      <c r="I2046" s="256"/>
      <c r="J2046" s="252"/>
      <c r="K2046" s="252"/>
      <c r="L2046" s="257"/>
      <c r="M2046" s="258"/>
      <c r="N2046" s="259"/>
      <c r="O2046" s="259"/>
      <c r="P2046" s="259"/>
      <c r="Q2046" s="259"/>
      <c r="R2046" s="259"/>
      <c r="S2046" s="259"/>
      <c r="T2046" s="260"/>
      <c r="AT2046" s="261" t="s">
        <v>513</v>
      </c>
      <c r="AU2046" s="261" t="s">
        <v>93</v>
      </c>
      <c r="AV2046" s="14" t="s">
        <v>502</v>
      </c>
      <c r="AW2046" s="14" t="s">
        <v>36</v>
      </c>
      <c r="AX2046" s="14" t="s">
        <v>80</v>
      </c>
      <c r="AY2046" s="261" t="s">
        <v>492</v>
      </c>
    </row>
    <row r="2047" spans="2:65" s="1" customFormat="1" ht="16.5" customHeight="1">
      <c r="B2047" s="42"/>
      <c r="C2047" s="209" t="s">
        <v>2829</v>
      </c>
      <c r="D2047" s="209" t="s">
        <v>498</v>
      </c>
      <c r="E2047" s="210" t="s">
        <v>2830</v>
      </c>
      <c r="F2047" s="211" t="s">
        <v>2831</v>
      </c>
      <c r="G2047" s="212" t="s">
        <v>180</v>
      </c>
      <c r="H2047" s="213">
        <v>835.47299999999996</v>
      </c>
      <c r="I2047" s="214"/>
      <c r="J2047" s="215">
        <f>ROUND(I2047*H2047,2)</f>
        <v>0</v>
      </c>
      <c r="K2047" s="211" t="s">
        <v>501</v>
      </c>
      <c r="L2047" s="62"/>
      <c r="M2047" s="216" t="s">
        <v>23</v>
      </c>
      <c r="N2047" s="217" t="s">
        <v>44</v>
      </c>
      <c r="O2047" s="43"/>
      <c r="P2047" s="218">
        <f>O2047*H2047</f>
        <v>0</v>
      </c>
      <c r="Q2047" s="218">
        <v>0</v>
      </c>
      <c r="R2047" s="218">
        <f>Q2047*H2047</f>
        <v>0</v>
      </c>
      <c r="S2047" s="218">
        <v>5.5E-2</v>
      </c>
      <c r="T2047" s="219">
        <f>S2047*H2047</f>
        <v>45.951014999999998</v>
      </c>
      <c r="AR2047" s="25" t="s">
        <v>502</v>
      </c>
      <c r="AT2047" s="25" t="s">
        <v>498</v>
      </c>
      <c r="AU2047" s="25" t="s">
        <v>93</v>
      </c>
      <c r="AY2047" s="25" t="s">
        <v>492</v>
      </c>
      <c r="BE2047" s="220">
        <f>IF(N2047="základní",J2047,0)</f>
        <v>0</v>
      </c>
      <c r="BF2047" s="220">
        <f>IF(N2047="snížená",J2047,0)</f>
        <v>0</v>
      </c>
      <c r="BG2047" s="220">
        <f>IF(N2047="zákl. přenesená",J2047,0)</f>
        <v>0</v>
      </c>
      <c r="BH2047" s="220">
        <f>IF(N2047="sníž. přenesená",J2047,0)</f>
        <v>0</v>
      </c>
      <c r="BI2047" s="220">
        <f>IF(N2047="nulová",J2047,0)</f>
        <v>0</v>
      </c>
      <c r="BJ2047" s="25" t="s">
        <v>80</v>
      </c>
      <c r="BK2047" s="220">
        <f>ROUND(I2047*H2047,2)</f>
        <v>0</v>
      </c>
      <c r="BL2047" s="25" t="s">
        <v>502</v>
      </c>
      <c r="BM2047" s="25" t="s">
        <v>2832</v>
      </c>
    </row>
    <row r="2048" spans="2:65" s="1" customFormat="1">
      <c r="B2048" s="42"/>
      <c r="C2048" s="64"/>
      <c r="D2048" s="221" t="s">
        <v>506</v>
      </c>
      <c r="E2048" s="64"/>
      <c r="F2048" s="222" t="s">
        <v>2833</v>
      </c>
      <c r="G2048" s="64"/>
      <c r="H2048" s="64"/>
      <c r="I2048" s="177"/>
      <c r="J2048" s="64"/>
      <c r="K2048" s="64"/>
      <c r="L2048" s="62"/>
      <c r="M2048" s="223"/>
      <c r="N2048" s="43"/>
      <c r="O2048" s="43"/>
      <c r="P2048" s="43"/>
      <c r="Q2048" s="43"/>
      <c r="R2048" s="43"/>
      <c r="S2048" s="43"/>
      <c r="T2048" s="79"/>
      <c r="AT2048" s="25" t="s">
        <v>506</v>
      </c>
      <c r="AU2048" s="25" t="s">
        <v>93</v>
      </c>
    </row>
    <row r="2049" spans="2:65" s="13" customFormat="1">
      <c r="B2049" s="237"/>
      <c r="C2049" s="238"/>
      <c r="D2049" s="221" t="s">
        <v>513</v>
      </c>
      <c r="E2049" s="239" t="s">
        <v>23</v>
      </c>
      <c r="F2049" s="240" t="s">
        <v>2818</v>
      </c>
      <c r="G2049" s="238"/>
      <c r="H2049" s="241" t="s">
        <v>23</v>
      </c>
      <c r="I2049" s="242"/>
      <c r="J2049" s="238"/>
      <c r="K2049" s="238"/>
      <c r="L2049" s="243"/>
      <c r="M2049" s="244"/>
      <c r="N2049" s="245"/>
      <c r="O2049" s="245"/>
      <c r="P2049" s="245"/>
      <c r="Q2049" s="245"/>
      <c r="R2049" s="245"/>
      <c r="S2049" s="245"/>
      <c r="T2049" s="246"/>
      <c r="AT2049" s="247" t="s">
        <v>513</v>
      </c>
      <c r="AU2049" s="247" t="s">
        <v>93</v>
      </c>
      <c r="AV2049" s="13" t="s">
        <v>80</v>
      </c>
      <c r="AW2049" s="13" t="s">
        <v>36</v>
      </c>
      <c r="AX2049" s="13" t="s">
        <v>73</v>
      </c>
      <c r="AY2049" s="247" t="s">
        <v>492</v>
      </c>
    </row>
    <row r="2050" spans="2:65" s="12" customFormat="1">
      <c r="B2050" s="225"/>
      <c r="C2050" s="226"/>
      <c r="D2050" s="221" t="s">
        <v>513</v>
      </c>
      <c r="E2050" s="248" t="s">
        <v>23</v>
      </c>
      <c r="F2050" s="249" t="s">
        <v>2834</v>
      </c>
      <c r="G2050" s="226"/>
      <c r="H2050" s="250">
        <v>142.131</v>
      </c>
      <c r="I2050" s="231"/>
      <c r="J2050" s="226"/>
      <c r="K2050" s="226"/>
      <c r="L2050" s="232"/>
      <c r="M2050" s="233"/>
      <c r="N2050" s="234"/>
      <c r="O2050" s="234"/>
      <c r="P2050" s="234"/>
      <c r="Q2050" s="234"/>
      <c r="R2050" s="234"/>
      <c r="S2050" s="234"/>
      <c r="T2050" s="235"/>
      <c r="AT2050" s="236" t="s">
        <v>513</v>
      </c>
      <c r="AU2050" s="236" t="s">
        <v>93</v>
      </c>
      <c r="AV2050" s="12" t="s">
        <v>82</v>
      </c>
      <c r="AW2050" s="12" t="s">
        <v>36</v>
      </c>
      <c r="AX2050" s="12" t="s">
        <v>73</v>
      </c>
      <c r="AY2050" s="236" t="s">
        <v>492</v>
      </c>
    </row>
    <row r="2051" spans="2:65" s="13" customFormat="1">
      <c r="B2051" s="237"/>
      <c r="C2051" s="238"/>
      <c r="D2051" s="221" t="s">
        <v>513</v>
      </c>
      <c r="E2051" s="239" t="s">
        <v>23</v>
      </c>
      <c r="F2051" s="240" t="s">
        <v>2821</v>
      </c>
      <c r="G2051" s="238"/>
      <c r="H2051" s="241" t="s">
        <v>23</v>
      </c>
      <c r="I2051" s="242"/>
      <c r="J2051" s="238"/>
      <c r="K2051" s="238"/>
      <c r="L2051" s="243"/>
      <c r="M2051" s="244"/>
      <c r="N2051" s="245"/>
      <c r="O2051" s="245"/>
      <c r="P2051" s="245"/>
      <c r="Q2051" s="245"/>
      <c r="R2051" s="245"/>
      <c r="S2051" s="245"/>
      <c r="T2051" s="246"/>
      <c r="AT2051" s="247" t="s">
        <v>513</v>
      </c>
      <c r="AU2051" s="247" t="s">
        <v>93</v>
      </c>
      <c r="AV2051" s="13" t="s">
        <v>80</v>
      </c>
      <c r="AW2051" s="13" t="s">
        <v>36</v>
      </c>
      <c r="AX2051" s="13" t="s">
        <v>73</v>
      </c>
      <c r="AY2051" s="247" t="s">
        <v>492</v>
      </c>
    </row>
    <row r="2052" spans="2:65" s="12" customFormat="1">
      <c r="B2052" s="225"/>
      <c r="C2052" s="226"/>
      <c r="D2052" s="221" t="s">
        <v>513</v>
      </c>
      <c r="E2052" s="248" t="s">
        <v>23</v>
      </c>
      <c r="F2052" s="249" t="s">
        <v>2835</v>
      </c>
      <c r="G2052" s="226"/>
      <c r="H2052" s="250">
        <v>256.60300000000001</v>
      </c>
      <c r="I2052" s="231"/>
      <c r="J2052" s="226"/>
      <c r="K2052" s="226"/>
      <c r="L2052" s="232"/>
      <c r="M2052" s="233"/>
      <c r="N2052" s="234"/>
      <c r="O2052" s="234"/>
      <c r="P2052" s="234"/>
      <c r="Q2052" s="234"/>
      <c r="R2052" s="234"/>
      <c r="S2052" s="234"/>
      <c r="T2052" s="235"/>
      <c r="AT2052" s="236" t="s">
        <v>513</v>
      </c>
      <c r="AU2052" s="236" t="s">
        <v>93</v>
      </c>
      <c r="AV2052" s="12" t="s">
        <v>82</v>
      </c>
      <c r="AW2052" s="12" t="s">
        <v>36</v>
      </c>
      <c r="AX2052" s="12" t="s">
        <v>73</v>
      </c>
      <c r="AY2052" s="236" t="s">
        <v>492</v>
      </c>
    </row>
    <row r="2053" spans="2:65" s="13" customFormat="1">
      <c r="B2053" s="237"/>
      <c r="C2053" s="238"/>
      <c r="D2053" s="221" t="s">
        <v>513</v>
      </c>
      <c r="E2053" s="239" t="s">
        <v>23</v>
      </c>
      <c r="F2053" s="240" t="s">
        <v>2836</v>
      </c>
      <c r="G2053" s="238"/>
      <c r="H2053" s="241" t="s">
        <v>23</v>
      </c>
      <c r="I2053" s="242"/>
      <c r="J2053" s="238"/>
      <c r="K2053" s="238"/>
      <c r="L2053" s="243"/>
      <c r="M2053" s="244"/>
      <c r="N2053" s="245"/>
      <c r="O2053" s="245"/>
      <c r="P2053" s="245"/>
      <c r="Q2053" s="245"/>
      <c r="R2053" s="245"/>
      <c r="S2053" s="245"/>
      <c r="T2053" s="246"/>
      <c r="AT2053" s="247" t="s">
        <v>513</v>
      </c>
      <c r="AU2053" s="247" t="s">
        <v>93</v>
      </c>
      <c r="AV2053" s="13" t="s">
        <v>80</v>
      </c>
      <c r="AW2053" s="13" t="s">
        <v>36</v>
      </c>
      <c r="AX2053" s="13" t="s">
        <v>73</v>
      </c>
      <c r="AY2053" s="247" t="s">
        <v>492</v>
      </c>
    </row>
    <row r="2054" spans="2:65" s="12" customFormat="1">
      <c r="B2054" s="225"/>
      <c r="C2054" s="226"/>
      <c r="D2054" s="221" t="s">
        <v>513</v>
      </c>
      <c r="E2054" s="248" t="s">
        <v>23</v>
      </c>
      <c r="F2054" s="249" t="s">
        <v>2837</v>
      </c>
      <c r="G2054" s="226"/>
      <c r="H2054" s="250">
        <v>176.477</v>
      </c>
      <c r="I2054" s="231"/>
      <c r="J2054" s="226"/>
      <c r="K2054" s="226"/>
      <c r="L2054" s="232"/>
      <c r="M2054" s="233"/>
      <c r="N2054" s="234"/>
      <c r="O2054" s="234"/>
      <c r="P2054" s="234"/>
      <c r="Q2054" s="234"/>
      <c r="R2054" s="234"/>
      <c r="S2054" s="234"/>
      <c r="T2054" s="235"/>
      <c r="AT2054" s="236" t="s">
        <v>513</v>
      </c>
      <c r="AU2054" s="236" t="s">
        <v>93</v>
      </c>
      <c r="AV2054" s="12" t="s">
        <v>82</v>
      </c>
      <c r="AW2054" s="12" t="s">
        <v>36</v>
      </c>
      <c r="AX2054" s="12" t="s">
        <v>73</v>
      </c>
      <c r="AY2054" s="236" t="s">
        <v>492</v>
      </c>
    </row>
    <row r="2055" spans="2:65" s="13" customFormat="1">
      <c r="B2055" s="237"/>
      <c r="C2055" s="238"/>
      <c r="D2055" s="221" t="s">
        <v>513</v>
      </c>
      <c r="E2055" s="239" t="s">
        <v>23</v>
      </c>
      <c r="F2055" s="240" t="s">
        <v>2823</v>
      </c>
      <c r="G2055" s="238"/>
      <c r="H2055" s="241" t="s">
        <v>23</v>
      </c>
      <c r="I2055" s="242"/>
      <c r="J2055" s="238"/>
      <c r="K2055" s="238"/>
      <c r="L2055" s="243"/>
      <c r="M2055" s="244"/>
      <c r="N2055" s="245"/>
      <c r="O2055" s="245"/>
      <c r="P2055" s="245"/>
      <c r="Q2055" s="245"/>
      <c r="R2055" s="245"/>
      <c r="S2055" s="245"/>
      <c r="T2055" s="246"/>
      <c r="AT2055" s="247" t="s">
        <v>513</v>
      </c>
      <c r="AU2055" s="247" t="s">
        <v>93</v>
      </c>
      <c r="AV2055" s="13" t="s">
        <v>80</v>
      </c>
      <c r="AW2055" s="13" t="s">
        <v>36</v>
      </c>
      <c r="AX2055" s="13" t="s">
        <v>73</v>
      </c>
      <c r="AY2055" s="247" t="s">
        <v>492</v>
      </c>
    </row>
    <row r="2056" spans="2:65" s="12" customFormat="1">
      <c r="B2056" s="225"/>
      <c r="C2056" s="226"/>
      <c r="D2056" s="221" t="s">
        <v>513</v>
      </c>
      <c r="E2056" s="248" t="s">
        <v>23</v>
      </c>
      <c r="F2056" s="249" t="s">
        <v>2838</v>
      </c>
      <c r="G2056" s="226"/>
      <c r="H2056" s="250">
        <v>260.262</v>
      </c>
      <c r="I2056" s="231"/>
      <c r="J2056" s="226"/>
      <c r="K2056" s="226"/>
      <c r="L2056" s="232"/>
      <c r="M2056" s="233"/>
      <c r="N2056" s="234"/>
      <c r="O2056" s="234"/>
      <c r="P2056" s="234"/>
      <c r="Q2056" s="234"/>
      <c r="R2056" s="234"/>
      <c r="S2056" s="234"/>
      <c r="T2056" s="235"/>
      <c r="AT2056" s="236" t="s">
        <v>513</v>
      </c>
      <c r="AU2056" s="236" t="s">
        <v>93</v>
      </c>
      <c r="AV2056" s="12" t="s">
        <v>82</v>
      </c>
      <c r="AW2056" s="12" t="s">
        <v>36</v>
      </c>
      <c r="AX2056" s="12" t="s">
        <v>73</v>
      </c>
      <c r="AY2056" s="236" t="s">
        <v>492</v>
      </c>
    </row>
    <row r="2057" spans="2:65" s="14" customFormat="1">
      <c r="B2057" s="251"/>
      <c r="C2057" s="252"/>
      <c r="D2057" s="227" t="s">
        <v>513</v>
      </c>
      <c r="E2057" s="253" t="s">
        <v>23</v>
      </c>
      <c r="F2057" s="254" t="s">
        <v>560</v>
      </c>
      <c r="G2057" s="252"/>
      <c r="H2057" s="255">
        <v>835.47299999999996</v>
      </c>
      <c r="I2057" s="256"/>
      <c r="J2057" s="252"/>
      <c r="K2057" s="252"/>
      <c r="L2057" s="257"/>
      <c r="M2057" s="258"/>
      <c r="N2057" s="259"/>
      <c r="O2057" s="259"/>
      <c r="P2057" s="259"/>
      <c r="Q2057" s="259"/>
      <c r="R2057" s="259"/>
      <c r="S2057" s="259"/>
      <c r="T2057" s="260"/>
      <c r="AT2057" s="261" t="s">
        <v>513</v>
      </c>
      <c r="AU2057" s="261" t="s">
        <v>93</v>
      </c>
      <c r="AV2057" s="14" t="s">
        <v>502</v>
      </c>
      <c r="AW2057" s="14" t="s">
        <v>36</v>
      </c>
      <c r="AX2057" s="14" t="s">
        <v>80</v>
      </c>
      <c r="AY2057" s="261" t="s">
        <v>492</v>
      </c>
    </row>
    <row r="2058" spans="2:65" s="1" customFormat="1" ht="16.5" customHeight="1">
      <c r="B2058" s="42"/>
      <c r="C2058" s="209" t="s">
        <v>2839</v>
      </c>
      <c r="D2058" s="209" t="s">
        <v>498</v>
      </c>
      <c r="E2058" s="210" t="s">
        <v>2840</v>
      </c>
      <c r="F2058" s="211" t="s">
        <v>2841</v>
      </c>
      <c r="G2058" s="212" t="s">
        <v>632</v>
      </c>
      <c r="H2058" s="213">
        <v>1.02</v>
      </c>
      <c r="I2058" s="214"/>
      <c r="J2058" s="215">
        <f>ROUND(I2058*H2058,2)</f>
        <v>0</v>
      </c>
      <c r="K2058" s="211" t="s">
        <v>501</v>
      </c>
      <c r="L2058" s="62"/>
      <c r="M2058" s="216" t="s">
        <v>23</v>
      </c>
      <c r="N2058" s="217" t="s">
        <v>44</v>
      </c>
      <c r="O2058" s="43"/>
      <c r="P2058" s="218">
        <f>O2058*H2058</f>
        <v>0</v>
      </c>
      <c r="Q2058" s="218">
        <v>0</v>
      </c>
      <c r="R2058" s="218">
        <f>Q2058*H2058</f>
        <v>0</v>
      </c>
      <c r="S2058" s="218">
        <v>2.4</v>
      </c>
      <c r="T2058" s="219">
        <f>S2058*H2058</f>
        <v>2.448</v>
      </c>
      <c r="AR2058" s="25" t="s">
        <v>502</v>
      </c>
      <c r="AT2058" s="25" t="s">
        <v>498</v>
      </c>
      <c r="AU2058" s="25" t="s">
        <v>93</v>
      </c>
      <c r="AY2058" s="25" t="s">
        <v>492</v>
      </c>
      <c r="BE2058" s="220">
        <f>IF(N2058="základní",J2058,0)</f>
        <v>0</v>
      </c>
      <c r="BF2058" s="220">
        <f>IF(N2058="snížená",J2058,0)</f>
        <v>0</v>
      </c>
      <c r="BG2058" s="220">
        <f>IF(N2058="zákl. přenesená",J2058,0)</f>
        <v>0</v>
      </c>
      <c r="BH2058" s="220">
        <f>IF(N2058="sníž. přenesená",J2058,0)</f>
        <v>0</v>
      </c>
      <c r="BI2058" s="220">
        <f>IF(N2058="nulová",J2058,0)</f>
        <v>0</v>
      </c>
      <c r="BJ2058" s="25" t="s">
        <v>80</v>
      </c>
      <c r="BK2058" s="220">
        <f>ROUND(I2058*H2058,2)</f>
        <v>0</v>
      </c>
      <c r="BL2058" s="25" t="s">
        <v>502</v>
      </c>
      <c r="BM2058" s="25" t="s">
        <v>2842</v>
      </c>
    </row>
    <row r="2059" spans="2:65" s="1" customFormat="1">
      <c r="B2059" s="42"/>
      <c r="C2059" s="64"/>
      <c r="D2059" s="221" t="s">
        <v>506</v>
      </c>
      <c r="E2059" s="64"/>
      <c r="F2059" s="222" t="s">
        <v>2843</v>
      </c>
      <c r="G2059" s="64"/>
      <c r="H2059" s="64"/>
      <c r="I2059" s="177"/>
      <c r="J2059" s="64"/>
      <c r="K2059" s="64"/>
      <c r="L2059" s="62"/>
      <c r="M2059" s="223"/>
      <c r="N2059" s="43"/>
      <c r="O2059" s="43"/>
      <c r="P2059" s="43"/>
      <c r="Q2059" s="43"/>
      <c r="R2059" s="43"/>
      <c r="S2059" s="43"/>
      <c r="T2059" s="79"/>
      <c r="AT2059" s="25" t="s">
        <v>506</v>
      </c>
      <c r="AU2059" s="25" t="s">
        <v>93</v>
      </c>
    </row>
    <row r="2060" spans="2:65" s="1" customFormat="1" ht="36">
      <c r="B2060" s="42"/>
      <c r="C2060" s="64"/>
      <c r="D2060" s="221" t="s">
        <v>509</v>
      </c>
      <c r="E2060" s="64"/>
      <c r="F2060" s="224" t="s">
        <v>2844</v>
      </c>
      <c r="G2060" s="64"/>
      <c r="H2060" s="64"/>
      <c r="I2060" s="177"/>
      <c r="J2060" s="64"/>
      <c r="K2060" s="64"/>
      <c r="L2060" s="62"/>
      <c r="M2060" s="223"/>
      <c r="N2060" s="43"/>
      <c r="O2060" s="43"/>
      <c r="P2060" s="43"/>
      <c r="Q2060" s="43"/>
      <c r="R2060" s="43"/>
      <c r="S2060" s="43"/>
      <c r="T2060" s="79"/>
      <c r="AT2060" s="25" t="s">
        <v>509</v>
      </c>
      <c r="AU2060" s="25" t="s">
        <v>93</v>
      </c>
    </row>
    <row r="2061" spans="2:65" s="12" customFormat="1">
      <c r="B2061" s="225"/>
      <c r="C2061" s="226"/>
      <c r="D2061" s="227" t="s">
        <v>513</v>
      </c>
      <c r="E2061" s="228" t="s">
        <v>23</v>
      </c>
      <c r="F2061" s="229" t="s">
        <v>2845</v>
      </c>
      <c r="G2061" s="226"/>
      <c r="H2061" s="230">
        <v>1.02</v>
      </c>
      <c r="I2061" s="231"/>
      <c r="J2061" s="226"/>
      <c r="K2061" s="226"/>
      <c r="L2061" s="232"/>
      <c r="M2061" s="233"/>
      <c r="N2061" s="234"/>
      <c r="O2061" s="234"/>
      <c r="P2061" s="234"/>
      <c r="Q2061" s="234"/>
      <c r="R2061" s="234"/>
      <c r="S2061" s="234"/>
      <c r="T2061" s="235"/>
      <c r="AT2061" s="236" t="s">
        <v>513</v>
      </c>
      <c r="AU2061" s="236" t="s">
        <v>93</v>
      </c>
      <c r="AV2061" s="12" t="s">
        <v>82</v>
      </c>
      <c r="AW2061" s="12" t="s">
        <v>36</v>
      </c>
      <c r="AX2061" s="12" t="s">
        <v>80</v>
      </c>
      <c r="AY2061" s="236" t="s">
        <v>492</v>
      </c>
    </row>
    <row r="2062" spans="2:65" s="1" customFormat="1" ht="16.5" customHeight="1">
      <c r="B2062" s="42"/>
      <c r="C2062" s="209" t="s">
        <v>2846</v>
      </c>
      <c r="D2062" s="209" t="s">
        <v>498</v>
      </c>
      <c r="E2062" s="210" t="s">
        <v>2847</v>
      </c>
      <c r="F2062" s="211" t="s">
        <v>2848</v>
      </c>
      <c r="G2062" s="212" t="s">
        <v>632</v>
      </c>
      <c r="H2062" s="213">
        <v>77.966999999999999</v>
      </c>
      <c r="I2062" s="214"/>
      <c r="J2062" s="215">
        <f>ROUND(I2062*H2062,2)</f>
        <v>0</v>
      </c>
      <c r="K2062" s="211" t="s">
        <v>501</v>
      </c>
      <c r="L2062" s="62"/>
      <c r="M2062" s="216" t="s">
        <v>23</v>
      </c>
      <c r="N2062" s="217" t="s">
        <v>44</v>
      </c>
      <c r="O2062" s="43"/>
      <c r="P2062" s="218">
        <f>O2062*H2062</f>
        <v>0</v>
      </c>
      <c r="Q2062" s="218">
        <v>0</v>
      </c>
      <c r="R2062" s="218">
        <f>Q2062*H2062</f>
        <v>0</v>
      </c>
      <c r="S2062" s="218">
        <v>2.4</v>
      </c>
      <c r="T2062" s="219">
        <f>S2062*H2062</f>
        <v>187.1208</v>
      </c>
      <c r="AR2062" s="25" t="s">
        <v>502</v>
      </c>
      <c r="AT2062" s="25" t="s">
        <v>498</v>
      </c>
      <c r="AU2062" s="25" t="s">
        <v>93</v>
      </c>
      <c r="AY2062" s="25" t="s">
        <v>492</v>
      </c>
      <c r="BE2062" s="220">
        <f>IF(N2062="základní",J2062,0)</f>
        <v>0</v>
      </c>
      <c r="BF2062" s="220">
        <f>IF(N2062="snížená",J2062,0)</f>
        <v>0</v>
      </c>
      <c r="BG2062" s="220">
        <f>IF(N2062="zákl. přenesená",J2062,0)</f>
        <v>0</v>
      </c>
      <c r="BH2062" s="220">
        <f>IF(N2062="sníž. přenesená",J2062,0)</f>
        <v>0</v>
      </c>
      <c r="BI2062" s="220">
        <f>IF(N2062="nulová",J2062,0)</f>
        <v>0</v>
      </c>
      <c r="BJ2062" s="25" t="s">
        <v>80</v>
      </c>
      <c r="BK2062" s="220">
        <f>ROUND(I2062*H2062,2)</f>
        <v>0</v>
      </c>
      <c r="BL2062" s="25" t="s">
        <v>502</v>
      </c>
      <c r="BM2062" s="25" t="s">
        <v>2849</v>
      </c>
    </row>
    <row r="2063" spans="2:65" s="1" customFormat="1">
      <c r="B2063" s="42"/>
      <c r="C2063" s="64"/>
      <c r="D2063" s="221" t="s">
        <v>506</v>
      </c>
      <c r="E2063" s="64"/>
      <c r="F2063" s="222" t="s">
        <v>2850</v>
      </c>
      <c r="G2063" s="64"/>
      <c r="H2063" s="64"/>
      <c r="I2063" s="177"/>
      <c r="J2063" s="64"/>
      <c r="K2063" s="64"/>
      <c r="L2063" s="62"/>
      <c r="M2063" s="223"/>
      <c r="N2063" s="43"/>
      <c r="O2063" s="43"/>
      <c r="P2063" s="43"/>
      <c r="Q2063" s="43"/>
      <c r="R2063" s="43"/>
      <c r="S2063" s="43"/>
      <c r="T2063" s="79"/>
      <c r="AT2063" s="25" t="s">
        <v>506</v>
      </c>
      <c r="AU2063" s="25" t="s">
        <v>93</v>
      </c>
    </row>
    <row r="2064" spans="2:65" s="1" customFormat="1" ht="36">
      <c r="B2064" s="42"/>
      <c r="C2064" s="64"/>
      <c r="D2064" s="221" t="s">
        <v>509</v>
      </c>
      <c r="E2064" s="64"/>
      <c r="F2064" s="224" t="s">
        <v>2844</v>
      </c>
      <c r="G2064" s="64"/>
      <c r="H2064" s="64"/>
      <c r="I2064" s="177"/>
      <c r="J2064" s="64"/>
      <c r="K2064" s="64"/>
      <c r="L2064" s="62"/>
      <c r="M2064" s="223"/>
      <c r="N2064" s="43"/>
      <c r="O2064" s="43"/>
      <c r="P2064" s="43"/>
      <c r="Q2064" s="43"/>
      <c r="R2064" s="43"/>
      <c r="S2064" s="43"/>
      <c r="T2064" s="79"/>
      <c r="AT2064" s="25" t="s">
        <v>509</v>
      </c>
      <c r="AU2064" s="25" t="s">
        <v>93</v>
      </c>
    </row>
    <row r="2065" spans="2:65" s="12" customFormat="1">
      <c r="B2065" s="225"/>
      <c r="C2065" s="226"/>
      <c r="D2065" s="221" t="s">
        <v>513</v>
      </c>
      <c r="E2065" s="248" t="s">
        <v>23</v>
      </c>
      <c r="F2065" s="249" t="s">
        <v>2851</v>
      </c>
      <c r="G2065" s="226"/>
      <c r="H2065" s="250">
        <v>4.47</v>
      </c>
      <c r="I2065" s="231"/>
      <c r="J2065" s="226"/>
      <c r="K2065" s="226"/>
      <c r="L2065" s="232"/>
      <c r="M2065" s="233"/>
      <c r="N2065" s="234"/>
      <c r="O2065" s="234"/>
      <c r="P2065" s="234"/>
      <c r="Q2065" s="234"/>
      <c r="R2065" s="234"/>
      <c r="S2065" s="234"/>
      <c r="T2065" s="235"/>
      <c r="AT2065" s="236" t="s">
        <v>513</v>
      </c>
      <c r="AU2065" s="236" t="s">
        <v>93</v>
      </c>
      <c r="AV2065" s="12" t="s">
        <v>82</v>
      </c>
      <c r="AW2065" s="12" t="s">
        <v>36</v>
      </c>
      <c r="AX2065" s="12" t="s">
        <v>73</v>
      </c>
      <c r="AY2065" s="236" t="s">
        <v>492</v>
      </c>
    </row>
    <row r="2066" spans="2:65" s="12" customFormat="1">
      <c r="B2066" s="225"/>
      <c r="C2066" s="226"/>
      <c r="D2066" s="221" t="s">
        <v>513</v>
      </c>
      <c r="E2066" s="248" t="s">
        <v>23</v>
      </c>
      <c r="F2066" s="249" t="s">
        <v>2852</v>
      </c>
      <c r="G2066" s="226"/>
      <c r="H2066" s="250">
        <v>9.7780000000000005</v>
      </c>
      <c r="I2066" s="231"/>
      <c r="J2066" s="226"/>
      <c r="K2066" s="226"/>
      <c r="L2066" s="232"/>
      <c r="M2066" s="233"/>
      <c r="N2066" s="234"/>
      <c r="O2066" s="234"/>
      <c r="P2066" s="234"/>
      <c r="Q2066" s="234"/>
      <c r="R2066" s="234"/>
      <c r="S2066" s="234"/>
      <c r="T2066" s="235"/>
      <c r="AT2066" s="236" t="s">
        <v>513</v>
      </c>
      <c r="AU2066" s="236" t="s">
        <v>93</v>
      </c>
      <c r="AV2066" s="12" t="s">
        <v>82</v>
      </c>
      <c r="AW2066" s="12" t="s">
        <v>36</v>
      </c>
      <c r="AX2066" s="12" t="s">
        <v>73</v>
      </c>
      <c r="AY2066" s="236" t="s">
        <v>492</v>
      </c>
    </row>
    <row r="2067" spans="2:65" s="12" customFormat="1">
      <c r="B2067" s="225"/>
      <c r="C2067" s="226"/>
      <c r="D2067" s="221" t="s">
        <v>513</v>
      </c>
      <c r="E2067" s="248" t="s">
        <v>23</v>
      </c>
      <c r="F2067" s="249" t="s">
        <v>2853</v>
      </c>
      <c r="G2067" s="226"/>
      <c r="H2067" s="250">
        <v>8.4710000000000001</v>
      </c>
      <c r="I2067" s="231"/>
      <c r="J2067" s="226"/>
      <c r="K2067" s="226"/>
      <c r="L2067" s="232"/>
      <c r="M2067" s="233"/>
      <c r="N2067" s="234"/>
      <c r="O2067" s="234"/>
      <c r="P2067" s="234"/>
      <c r="Q2067" s="234"/>
      <c r="R2067" s="234"/>
      <c r="S2067" s="234"/>
      <c r="T2067" s="235"/>
      <c r="AT2067" s="236" t="s">
        <v>513</v>
      </c>
      <c r="AU2067" s="236" t="s">
        <v>93</v>
      </c>
      <c r="AV2067" s="12" t="s">
        <v>82</v>
      </c>
      <c r="AW2067" s="12" t="s">
        <v>36</v>
      </c>
      <c r="AX2067" s="12" t="s">
        <v>73</v>
      </c>
      <c r="AY2067" s="236" t="s">
        <v>492</v>
      </c>
    </row>
    <row r="2068" spans="2:65" s="12" customFormat="1">
      <c r="B2068" s="225"/>
      <c r="C2068" s="226"/>
      <c r="D2068" s="221" t="s">
        <v>513</v>
      </c>
      <c r="E2068" s="248" t="s">
        <v>23</v>
      </c>
      <c r="F2068" s="249" t="s">
        <v>2854</v>
      </c>
      <c r="G2068" s="226"/>
      <c r="H2068" s="250">
        <v>7.9260000000000002</v>
      </c>
      <c r="I2068" s="231"/>
      <c r="J2068" s="226"/>
      <c r="K2068" s="226"/>
      <c r="L2068" s="232"/>
      <c r="M2068" s="233"/>
      <c r="N2068" s="234"/>
      <c r="O2068" s="234"/>
      <c r="P2068" s="234"/>
      <c r="Q2068" s="234"/>
      <c r="R2068" s="234"/>
      <c r="S2068" s="234"/>
      <c r="T2068" s="235"/>
      <c r="AT2068" s="236" t="s">
        <v>513</v>
      </c>
      <c r="AU2068" s="236" t="s">
        <v>93</v>
      </c>
      <c r="AV2068" s="12" t="s">
        <v>82</v>
      </c>
      <c r="AW2068" s="12" t="s">
        <v>36</v>
      </c>
      <c r="AX2068" s="12" t="s">
        <v>73</v>
      </c>
      <c r="AY2068" s="236" t="s">
        <v>492</v>
      </c>
    </row>
    <row r="2069" spans="2:65" s="12" customFormat="1">
      <c r="B2069" s="225"/>
      <c r="C2069" s="226"/>
      <c r="D2069" s="221" t="s">
        <v>513</v>
      </c>
      <c r="E2069" s="248" t="s">
        <v>23</v>
      </c>
      <c r="F2069" s="249" t="s">
        <v>2855</v>
      </c>
      <c r="G2069" s="226"/>
      <c r="H2069" s="250">
        <v>9.9870000000000001</v>
      </c>
      <c r="I2069" s="231"/>
      <c r="J2069" s="226"/>
      <c r="K2069" s="226"/>
      <c r="L2069" s="232"/>
      <c r="M2069" s="233"/>
      <c r="N2069" s="234"/>
      <c r="O2069" s="234"/>
      <c r="P2069" s="234"/>
      <c r="Q2069" s="234"/>
      <c r="R2069" s="234"/>
      <c r="S2069" s="234"/>
      <c r="T2069" s="235"/>
      <c r="AT2069" s="236" t="s">
        <v>513</v>
      </c>
      <c r="AU2069" s="236" t="s">
        <v>93</v>
      </c>
      <c r="AV2069" s="12" t="s">
        <v>82</v>
      </c>
      <c r="AW2069" s="12" t="s">
        <v>36</v>
      </c>
      <c r="AX2069" s="12" t="s">
        <v>73</v>
      </c>
      <c r="AY2069" s="236" t="s">
        <v>492</v>
      </c>
    </row>
    <row r="2070" spans="2:65" s="12" customFormat="1">
      <c r="B2070" s="225"/>
      <c r="C2070" s="226"/>
      <c r="D2070" s="221" t="s">
        <v>513</v>
      </c>
      <c r="E2070" s="248" t="s">
        <v>23</v>
      </c>
      <c r="F2070" s="249" t="s">
        <v>2856</v>
      </c>
      <c r="G2070" s="226"/>
      <c r="H2070" s="250">
        <v>21.501999999999999</v>
      </c>
      <c r="I2070" s="231"/>
      <c r="J2070" s="226"/>
      <c r="K2070" s="226"/>
      <c r="L2070" s="232"/>
      <c r="M2070" s="233"/>
      <c r="N2070" s="234"/>
      <c r="O2070" s="234"/>
      <c r="P2070" s="234"/>
      <c r="Q2070" s="234"/>
      <c r="R2070" s="234"/>
      <c r="S2070" s="234"/>
      <c r="T2070" s="235"/>
      <c r="AT2070" s="236" t="s">
        <v>513</v>
      </c>
      <c r="AU2070" s="236" t="s">
        <v>93</v>
      </c>
      <c r="AV2070" s="12" t="s">
        <v>82</v>
      </c>
      <c r="AW2070" s="12" t="s">
        <v>36</v>
      </c>
      <c r="AX2070" s="12" t="s">
        <v>73</v>
      </c>
      <c r="AY2070" s="236" t="s">
        <v>492</v>
      </c>
    </row>
    <row r="2071" spans="2:65" s="12" customFormat="1">
      <c r="B2071" s="225"/>
      <c r="C2071" s="226"/>
      <c r="D2071" s="221" t="s">
        <v>513</v>
      </c>
      <c r="E2071" s="248" t="s">
        <v>23</v>
      </c>
      <c r="F2071" s="249" t="s">
        <v>2857</v>
      </c>
      <c r="G2071" s="226"/>
      <c r="H2071" s="250">
        <v>8.6660000000000004</v>
      </c>
      <c r="I2071" s="231"/>
      <c r="J2071" s="226"/>
      <c r="K2071" s="226"/>
      <c r="L2071" s="232"/>
      <c r="M2071" s="233"/>
      <c r="N2071" s="234"/>
      <c r="O2071" s="234"/>
      <c r="P2071" s="234"/>
      <c r="Q2071" s="234"/>
      <c r="R2071" s="234"/>
      <c r="S2071" s="234"/>
      <c r="T2071" s="235"/>
      <c r="AT2071" s="236" t="s">
        <v>513</v>
      </c>
      <c r="AU2071" s="236" t="s">
        <v>93</v>
      </c>
      <c r="AV2071" s="12" t="s">
        <v>82</v>
      </c>
      <c r="AW2071" s="12" t="s">
        <v>36</v>
      </c>
      <c r="AX2071" s="12" t="s">
        <v>73</v>
      </c>
      <c r="AY2071" s="236" t="s">
        <v>492</v>
      </c>
    </row>
    <row r="2072" spans="2:65" s="12" customFormat="1">
      <c r="B2072" s="225"/>
      <c r="C2072" s="226"/>
      <c r="D2072" s="221" t="s">
        <v>513</v>
      </c>
      <c r="E2072" s="248" t="s">
        <v>23</v>
      </c>
      <c r="F2072" s="249" t="s">
        <v>2858</v>
      </c>
      <c r="G2072" s="226"/>
      <c r="H2072" s="250">
        <v>2.4279999999999999</v>
      </c>
      <c r="I2072" s="231"/>
      <c r="J2072" s="226"/>
      <c r="K2072" s="226"/>
      <c r="L2072" s="232"/>
      <c r="M2072" s="233"/>
      <c r="N2072" s="234"/>
      <c r="O2072" s="234"/>
      <c r="P2072" s="234"/>
      <c r="Q2072" s="234"/>
      <c r="R2072" s="234"/>
      <c r="S2072" s="234"/>
      <c r="T2072" s="235"/>
      <c r="AT2072" s="236" t="s">
        <v>513</v>
      </c>
      <c r="AU2072" s="236" t="s">
        <v>93</v>
      </c>
      <c r="AV2072" s="12" t="s">
        <v>82</v>
      </c>
      <c r="AW2072" s="12" t="s">
        <v>36</v>
      </c>
      <c r="AX2072" s="12" t="s">
        <v>73</v>
      </c>
      <c r="AY2072" s="236" t="s">
        <v>492</v>
      </c>
    </row>
    <row r="2073" spans="2:65" s="12" customFormat="1">
      <c r="B2073" s="225"/>
      <c r="C2073" s="226"/>
      <c r="D2073" s="221" t="s">
        <v>513</v>
      </c>
      <c r="E2073" s="248" t="s">
        <v>23</v>
      </c>
      <c r="F2073" s="249" t="s">
        <v>2859</v>
      </c>
      <c r="G2073" s="226"/>
      <c r="H2073" s="250">
        <v>2.1150000000000002</v>
      </c>
      <c r="I2073" s="231"/>
      <c r="J2073" s="226"/>
      <c r="K2073" s="226"/>
      <c r="L2073" s="232"/>
      <c r="M2073" s="233"/>
      <c r="N2073" s="234"/>
      <c r="O2073" s="234"/>
      <c r="P2073" s="234"/>
      <c r="Q2073" s="234"/>
      <c r="R2073" s="234"/>
      <c r="S2073" s="234"/>
      <c r="T2073" s="235"/>
      <c r="AT2073" s="236" t="s">
        <v>513</v>
      </c>
      <c r="AU2073" s="236" t="s">
        <v>93</v>
      </c>
      <c r="AV2073" s="12" t="s">
        <v>82</v>
      </c>
      <c r="AW2073" s="12" t="s">
        <v>36</v>
      </c>
      <c r="AX2073" s="12" t="s">
        <v>73</v>
      </c>
      <c r="AY2073" s="236" t="s">
        <v>492</v>
      </c>
    </row>
    <row r="2074" spans="2:65" s="12" customFormat="1">
      <c r="B2074" s="225"/>
      <c r="C2074" s="226"/>
      <c r="D2074" s="221" t="s">
        <v>513</v>
      </c>
      <c r="E2074" s="248" t="s">
        <v>23</v>
      </c>
      <c r="F2074" s="249" t="s">
        <v>2860</v>
      </c>
      <c r="G2074" s="226"/>
      <c r="H2074" s="250">
        <v>2.6240000000000001</v>
      </c>
      <c r="I2074" s="231"/>
      <c r="J2074" s="226"/>
      <c r="K2074" s="226"/>
      <c r="L2074" s="232"/>
      <c r="M2074" s="233"/>
      <c r="N2074" s="234"/>
      <c r="O2074" s="234"/>
      <c r="P2074" s="234"/>
      <c r="Q2074" s="234"/>
      <c r="R2074" s="234"/>
      <c r="S2074" s="234"/>
      <c r="T2074" s="235"/>
      <c r="AT2074" s="236" t="s">
        <v>513</v>
      </c>
      <c r="AU2074" s="236" t="s">
        <v>93</v>
      </c>
      <c r="AV2074" s="12" t="s">
        <v>82</v>
      </c>
      <c r="AW2074" s="12" t="s">
        <v>36</v>
      </c>
      <c r="AX2074" s="12" t="s">
        <v>73</v>
      </c>
      <c r="AY2074" s="236" t="s">
        <v>492</v>
      </c>
    </row>
    <row r="2075" spans="2:65" s="14" customFormat="1">
      <c r="B2075" s="251"/>
      <c r="C2075" s="252"/>
      <c r="D2075" s="227" t="s">
        <v>513</v>
      </c>
      <c r="E2075" s="253" t="s">
        <v>23</v>
      </c>
      <c r="F2075" s="254" t="s">
        <v>560</v>
      </c>
      <c r="G2075" s="252"/>
      <c r="H2075" s="255">
        <v>77.966999999999999</v>
      </c>
      <c r="I2075" s="256"/>
      <c r="J2075" s="252"/>
      <c r="K2075" s="252"/>
      <c r="L2075" s="257"/>
      <c r="M2075" s="258"/>
      <c r="N2075" s="259"/>
      <c r="O2075" s="259"/>
      <c r="P2075" s="259"/>
      <c r="Q2075" s="259"/>
      <c r="R2075" s="259"/>
      <c r="S2075" s="259"/>
      <c r="T2075" s="260"/>
      <c r="AT2075" s="261" t="s">
        <v>513</v>
      </c>
      <c r="AU2075" s="261" t="s">
        <v>93</v>
      </c>
      <c r="AV2075" s="14" t="s">
        <v>502</v>
      </c>
      <c r="AW2075" s="14" t="s">
        <v>36</v>
      </c>
      <c r="AX2075" s="14" t="s">
        <v>80</v>
      </c>
      <c r="AY2075" s="261" t="s">
        <v>492</v>
      </c>
    </row>
    <row r="2076" spans="2:65" s="1" customFormat="1" ht="25.5" customHeight="1">
      <c r="B2076" s="42"/>
      <c r="C2076" s="209" t="s">
        <v>2861</v>
      </c>
      <c r="D2076" s="209" t="s">
        <v>498</v>
      </c>
      <c r="E2076" s="210" t="s">
        <v>2862</v>
      </c>
      <c r="F2076" s="211" t="s">
        <v>2863</v>
      </c>
      <c r="G2076" s="212" t="s">
        <v>632</v>
      </c>
      <c r="H2076" s="213">
        <v>52.546999999999997</v>
      </c>
      <c r="I2076" s="214"/>
      <c r="J2076" s="215">
        <f>ROUND(I2076*H2076,2)</f>
        <v>0</v>
      </c>
      <c r="K2076" s="211" t="s">
        <v>501</v>
      </c>
      <c r="L2076" s="62"/>
      <c r="M2076" s="216" t="s">
        <v>23</v>
      </c>
      <c r="N2076" s="217" t="s">
        <v>44</v>
      </c>
      <c r="O2076" s="43"/>
      <c r="P2076" s="218">
        <f>O2076*H2076</f>
        <v>0</v>
      </c>
      <c r="Q2076" s="218">
        <v>0</v>
      </c>
      <c r="R2076" s="218">
        <f>Q2076*H2076</f>
        <v>0</v>
      </c>
      <c r="S2076" s="218">
        <v>2.2000000000000002</v>
      </c>
      <c r="T2076" s="219">
        <f>S2076*H2076</f>
        <v>115.60340000000001</v>
      </c>
      <c r="AR2076" s="25" t="s">
        <v>502</v>
      </c>
      <c r="AT2076" s="25" t="s">
        <v>498</v>
      </c>
      <c r="AU2076" s="25" t="s">
        <v>93</v>
      </c>
      <c r="AY2076" s="25" t="s">
        <v>492</v>
      </c>
      <c r="BE2076" s="220">
        <f>IF(N2076="základní",J2076,0)</f>
        <v>0</v>
      </c>
      <c r="BF2076" s="220">
        <f>IF(N2076="snížená",J2076,0)</f>
        <v>0</v>
      </c>
      <c r="BG2076" s="220">
        <f>IF(N2076="zákl. přenesená",J2076,0)</f>
        <v>0</v>
      </c>
      <c r="BH2076" s="220">
        <f>IF(N2076="sníž. přenesená",J2076,0)</f>
        <v>0</v>
      </c>
      <c r="BI2076" s="220">
        <f>IF(N2076="nulová",J2076,0)</f>
        <v>0</v>
      </c>
      <c r="BJ2076" s="25" t="s">
        <v>80</v>
      </c>
      <c r="BK2076" s="220">
        <f>ROUND(I2076*H2076,2)</f>
        <v>0</v>
      </c>
      <c r="BL2076" s="25" t="s">
        <v>502</v>
      </c>
      <c r="BM2076" s="25" t="s">
        <v>2864</v>
      </c>
    </row>
    <row r="2077" spans="2:65" s="1" customFormat="1">
      <c r="B2077" s="42"/>
      <c r="C2077" s="64"/>
      <c r="D2077" s="221" t="s">
        <v>506</v>
      </c>
      <c r="E2077" s="64"/>
      <c r="F2077" s="222" t="s">
        <v>2865</v>
      </c>
      <c r="G2077" s="64"/>
      <c r="H2077" s="64"/>
      <c r="I2077" s="177"/>
      <c r="J2077" s="64"/>
      <c r="K2077" s="64"/>
      <c r="L2077" s="62"/>
      <c r="M2077" s="223"/>
      <c r="N2077" s="43"/>
      <c r="O2077" s="43"/>
      <c r="P2077" s="43"/>
      <c r="Q2077" s="43"/>
      <c r="R2077" s="43"/>
      <c r="S2077" s="43"/>
      <c r="T2077" s="79"/>
      <c r="AT2077" s="25" t="s">
        <v>506</v>
      </c>
      <c r="AU2077" s="25" t="s">
        <v>93</v>
      </c>
    </row>
    <row r="2078" spans="2:65" s="12" customFormat="1">
      <c r="B2078" s="225"/>
      <c r="C2078" s="226"/>
      <c r="D2078" s="221" t="s">
        <v>513</v>
      </c>
      <c r="E2078" s="248" t="s">
        <v>23</v>
      </c>
      <c r="F2078" s="249" t="s">
        <v>2866</v>
      </c>
      <c r="G2078" s="226"/>
      <c r="H2078" s="250">
        <v>6.7309999999999999</v>
      </c>
      <c r="I2078" s="231"/>
      <c r="J2078" s="226"/>
      <c r="K2078" s="226"/>
      <c r="L2078" s="232"/>
      <c r="M2078" s="233"/>
      <c r="N2078" s="234"/>
      <c r="O2078" s="234"/>
      <c r="P2078" s="234"/>
      <c r="Q2078" s="234"/>
      <c r="R2078" s="234"/>
      <c r="S2078" s="234"/>
      <c r="T2078" s="235"/>
      <c r="AT2078" s="236" t="s">
        <v>513</v>
      </c>
      <c r="AU2078" s="236" t="s">
        <v>93</v>
      </c>
      <c r="AV2078" s="12" t="s">
        <v>82</v>
      </c>
      <c r="AW2078" s="12" t="s">
        <v>36</v>
      </c>
      <c r="AX2078" s="12" t="s">
        <v>73</v>
      </c>
      <c r="AY2078" s="236" t="s">
        <v>492</v>
      </c>
    </row>
    <row r="2079" spans="2:65" s="12" customFormat="1">
      <c r="B2079" s="225"/>
      <c r="C2079" s="226"/>
      <c r="D2079" s="221" t="s">
        <v>513</v>
      </c>
      <c r="E2079" s="248" t="s">
        <v>23</v>
      </c>
      <c r="F2079" s="249" t="s">
        <v>2867</v>
      </c>
      <c r="G2079" s="226"/>
      <c r="H2079" s="250">
        <v>0.81399999999999995</v>
      </c>
      <c r="I2079" s="231"/>
      <c r="J2079" s="226"/>
      <c r="K2079" s="226"/>
      <c r="L2079" s="232"/>
      <c r="M2079" s="233"/>
      <c r="N2079" s="234"/>
      <c r="O2079" s="234"/>
      <c r="P2079" s="234"/>
      <c r="Q2079" s="234"/>
      <c r="R2079" s="234"/>
      <c r="S2079" s="234"/>
      <c r="T2079" s="235"/>
      <c r="AT2079" s="236" t="s">
        <v>513</v>
      </c>
      <c r="AU2079" s="236" t="s">
        <v>93</v>
      </c>
      <c r="AV2079" s="12" t="s">
        <v>82</v>
      </c>
      <c r="AW2079" s="12" t="s">
        <v>36</v>
      </c>
      <c r="AX2079" s="12" t="s">
        <v>73</v>
      </c>
      <c r="AY2079" s="236" t="s">
        <v>492</v>
      </c>
    </row>
    <row r="2080" spans="2:65" s="12" customFormat="1">
      <c r="B2080" s="225"/>
      <c r="C2080" s="226"/>
      <c r="D2080" s="221" t="s">
        <v>513</v>
      </c>
      <c r="E2080" s="248" t="s">
        <v>23</v>
      </c>
      <c r="F2080" s="249" t="s">
        <v>2868</v>
      </c>
      <c r="G2080" s="226"/>
      <c r="H2080" s="250">
        <v>21.361000000000001</v>
      </c>
      <c r="I2080" s="231"/>
      <c r="J2080" s="226"/>
      <c r="K2080" s="226"/>
      <c r="L2080" s="232"/>
      <c r="M2080" s="233"/>
      <c r="N2080" s="234"/>
      <c r="O2080" s="234"/>
      <c r="P2080" s="234"/>
      <c r="Q2080" s="234"/>
      <c r="R2080" s="234"/>
      <c r="S2080" s="234"/>
      <c r="T2080" s="235"/>
      <c r="AT2080" s="236" t="s">
        <v>513</v>
      </c>
      <c r="AU2080" s="236" t="s">
        <v>93</v>
      </c>
      <c r="AV2080" s="12" t="s">
        <v>82</v>
      </c>
      <c r="AW2080" s="12" t="s">
        <v>36</v>
      </c>
      <c r="AX2080" s="12" t="s">
        <v>73</v>
      </c>
      <c r="AY2080" s="236" t="s">
        <v>492</v>
      </c>
    </row>
    <row r="2081" spans="2:65" s="12" customFormat="1">
      <c r="B2081" s="225"/>
      <c r="C2081" s="226"/>
      <c r="D2081" s="221" t="s">
        <v>513</v>
      </c>
      <c r="E2081" s="248" t="s">
        <v>23</v>
      </c>
      <c r="F2081" s="249" t="s">
        <v>2869</v>
      </c>
      <c r="G2081" s="226"/>
      <c r="H2081" s="250">
        <v>0.45100000000000001</v>
      </c>
      <c r="I2081" s="231"/>
      <c r="J2081" s="226"/>
      <c r="K2081" s="226"/>
      <c r="L2081" s="232"/>
      <c r="M2081" s="233"/>
      <c r="N2081" s="234"/>
      <c r="O2081" s="234"/>
      <c r="P2081" s="234"/>
      <c r="Q2081" s="234"/>
      <c r="R2081" s="234"/>
      <c r="S2081" s="234"/>
      <c r="T2081" s="235"/>
      <c r="AT2081" s="236" t="s">
        <v>513</v>
      </c>
      <c r="AU2081" s="236" t="s">
        <v>93</v>
      </c>
      <c r="AV2081" s="12" t="s">
        <v>82</v>
      </c>
      <c r="AW2081" s="12" t="s">
        <v>36</v>
      </c>
      <c r="AX2081" s="12" t="s">
        <v>73</v>
      </c>
      <c r="AY2081" s="236" t="s">
        <v>492</v>
      </c>
    </row>
    <row r="2082" spans="2:65" s="12" customFormat="1">
      <c r="B2082" s="225"/>
      <c r="C2082" s="226"/>
      <c r="D2082" s="221" t="s">
        <v>513</v>
      </c>
      <c r="E2082" s="248" t="s">
        <v>23</v>
      </c>
      <c r="F2082" s="249" t="s">
        <v>2870</v>
      </c>
      <c r="G2082" s="226"/>
      <c r="H2082" s="250">
        <v>8.1140000000000008</v>
      </c>
      <c r="I2082" s="231"/>
      <c r="J2082" s="226"/>
      <c r="K2082" s="226"/>
      <c r="L2082" s="232"/>
      <c r="M2082" s="233"/>
      <c r="N2082" s="234"/>
      <c r="O2082" s="234"/>
      <c r="P2082" s="234"/>
      <c r="Q2082" s="234"/>
      <c r="R2082" s="234"/>
      <c r="S2082" s="234"/>
      <c r="T2082" s="235"/>
      <c r="AT2082" s="236" t="s">
        <v>513</v>
      </c>
      <c r="AU2082" s="236" t="s">
        <v>93</v>
      </c>
      <c r="AV2082" s="12" t="s">
        <v>82</v>
      </c>
      <c r="AW2082" s="12" t="s">
        <v>36</v>
      </c>
      <c r="AX2082" s="12" t="s">
        <v>73</v>
      </c>
      <c r="AY2082" s="236" t="s">
        <v>492</v>
      </c>
    </row>
    <row r="2083" spans="2:65" s="12" customFormat="1">
      <c r="B2083" s="225"/>
      <c r="C2083" s="226"/>
      <c r="D2083" s="221" t="s">
        <v>513</v>
      </c>
      <c r="E2083" s="248" t="s">
        <v>23</v>
      </c>
      <c r="F2083" s="249" t="s">
        <v>2871</v>
      </c>
      <c r="G2083" s="226"/>
      <c r="H2083" s="250">
        <v>6.0110000000000001</v>
      </c>
      <c r="I2083" s="231"/>
      <c r="J2083" s="226"/>
      <c r="K2083" s="226"/>
      <c r="L2083" s="232"/>
      <c r="M2083" s="233"/>
      <c r="N2083" s="234"/>
      <c r="O2083" s="234"/>
      <c r="P2083" s="234"/>
      <c r="Q2083" s="234"/>
      <c r="R2083" s="234"/>
      <c r="S2083" s="234"/>
      <c r="T2083" s="235"/>
      <c r="AT2083" s="236" t="s">
        <v>513</v>
      </c>
      <c r="AU2083" s="236" t="s">
        <v>93</v>
      </c>
      <c r="AV2083" s="12" t="s">
        <v>82</v>
      </c>
      <c r="AW2083" s="12" t="s">
        <v>36</v>
      </c>
      <c r="AX2083" s="12" t="s">
        <v>73</v>
      </c>
      <c r="AY2083" s="236" t="s">
        <v>492</v>
      </c>
    </row>
    <row r="2084" spans="2:65" s="12" customFormat="1">
      <c r="B2084" s="225"/>
      <c r="C2084" s="226"/>
      <c r="D2084" s="221" t="s">
        <v>513</v>
      </c>
      <c r="E2084" s="248" t="s">
        <v>23</v>
      </c>
      <c r="F2084" s="249" t="s">
        <v>2872</v>
      </c>
      <c r="G2084" s="226"/>
      <c r="H2084" s="250">
        <v>0.53600000000000003</v>
      </c>
      <c r="I2084" s="231"/>
      <c r="J2084" s="226"/>
      <c r="K2084" s="226"/>
      <c r="L2084" s="232"/>
      <c r="M2084" s="233"/>
      <c r="N2084" s="234"/>
      <c r="O2084" s="234"/>
      <c r="P2084" s="234"/>
      <c r="Q2084" s="234"/>
      <c r="R2084" s="234"/>
      <c r="S2084" s="234"/>
      <c r="T2084" s="235"/>
      <c r="AT2084" s="236" t="s">
        <v>513</v>
      </c>
      <c r="AU2084" s="236" t="s">
        <v>93</v>
      </c>
      <c r="AV2084" s="12" t="s">
        <v>82</v>
      </c>
      <c r="AW2084" s="12" t="s">
        <v>36</v>
      </c>
      <c r="AX2084" s="12" t="s">
        <v>73</v>
      </c>
      <c r="AY2084" s="236" t="s">
        <v>492</v>
      </c>
    </row>
    <row r="2085" spans="2:65" s="12" customFormat="1">
      <c r="B2085" s="225"/>
      <c r="C2085" s="226"/>
      <c r="D2085" s="221" t="s">
        <v>513</v>
      </c>
      <c r="E2085" s="248" t="s">
        <v>23</v>
      </c>
      <c r="F2085" s="249" t="s">
        <v>2873</v>
      </c>
      <c r="G2085" s="226"/>
      <c r="H2085" s="250">
        <v>1.881</v>
      </c>
      <c r="I2085" s="231"/>
      <c r="J2085" s="226"/>
      <c r="K2085" s="226"/>
      <c r="L2085" s="232"/>
      <c r="M2085" s="233"/>
      <c r="N2085" s="234"/>
      <c r="O2085" s="234"/>
      <c r="P2085" s="234"/>
      <c r="Q2085" s="234"/>
      <c r="R2085" s="234"/>
      <c r="S2085" s="234"/>
      <c r="T2085" s="235"/>
      <c r="AT2085" s="236" t="s">
        <v>513</v>
      </c>
      <c r="AU2085" s="236" t="s">
        <v>93</v>
      </c>
      <c r="AV2085" s="12" t="s">
        <v>82</v>
      </c>
      <c r="AW2085" s="12" t="s">
        <v>36</v>
      </c>
      <c r="AX2085" s="12" t="s">
        <v>73</v>
      </c>
      <c r="AY2085" s="236" t="s">
        <v>492</v>
      </c>
    </row>
    <row r="2086" spans="2:65" s="12" customFormat="1">
      <c r="B2086" s="225"/>
      <c r="C2086" s="226"/>
      <c r="D2086" s="221" t="s">
        <v>513</v>
      </c>
      <c r="E2086" s="248" t="s">
        <v>23</v>
      </c>
      <c r="F2086" s="249" t="s">
        <v>2874</v>
      </c>
      <c r="G2086" s="226"/>
      <c r="H2086" s="250">
        <v>1.669</v>
      </c>
      <c r="I2086" s="231"/>
      <c r="J2086" s="226"/>
      <c r="K2086" s="226"/>
      <c r="L2086" s="232"/>
      <c r="M2086" s="233"/>
      <c r="N2086" s="234"/>
      <c r="O2086" s="234"/>
      <c r="P2086" s="234"/>
      <c r="Q2086" s="234"/>
      <c r="R2086" s="234"/>
      <c r="S2086" s="234"/>
      <c r="T2086" s="235"/>
      <c r="AT2086" s="236" t="s">
        <v>513</v>
      </c>
      <c r="AU2086" s="236" t="s">
        <v>93</v>
      </c>
      <c r="AV2086" s="12" t="s">
        <v>82</v>
      </c>
      <c r="AW2086" s="12" t="s">
        <v>36</v>
      </c>
      <c r="AX2086" s="12" t="s">
        <v>73</v>
      </c>
      <c r="AY2086" s="236" t="s">
        <v>492</v>
      </c>
    </row>
    <row r="2087" spans="2:65" s="12" customFormat="1">
      <c r="B2087" s="225"/>
      <c r="C2087" s="226"/>
      <c r="D2087" s="221" t="s">
        <v>513</v>
      </c>
      <c r="E2087" s="248" t="s">
        <v>23</v>
      </c>
      <c r="F2087" s="249" t="s">
        <v>2875</v>
      </c>
      <c r="G2087" s="226"/>
      <c r="H2087" s="250">
        <v>1.25</v>
      </c>
      <c r="I2087" s="231"/>
      <c r="J2087" s="226"/>
      <c r="K2087" s="226"/>
      <c r="L2087" s="232"/>
      <c r="M2087" s="233"/>
      <c r="N2087" s="234"/>
      <c r="O2087" s="234"/>
      <c r="P2087" s="234"/>
      <c r="Q2087" s="234"/>
      <c r="R2087" s="234"/>
      <c r="S2087" s="234"/>
      <c r="T2087" s="235"/>
      <c r="AT2087" s="236" t="s">
        <v>513</v>
      </c>
      <c r="AU2087" s="236" t="s">
        <v>93</v>
      </c>
      <c r="AV2087" s="12" t="s">
        <v>82</v>
      </c>
      <c r="AW2087" s="12" t="s">
        <v>36</v>
      </c>
      <c r="AX2087" s="12" t="s">
        <v>73</v>
      </c>
      <c r="AY2087" s="236" t="s">
        <v>492</v>
      </c>
    </row>
    <row r="2088" spans="2:65" s="12" customFormat="1">
      <c r="B2088" s="225"/>
      <c r="C2088" s="226"/>
      <c r="D2088" s="221" t="s">
        <v>513</v>
      </c>
      <c r="E2088" s="248" t="s">
        <v>23</v>
      </c>
      <c r="F2088" s="249" t="s">
        <v>2876</v>
      </c>
      <c r="G2088" s="226"/>
      <c r="H2088" s="250">
        <v>0.41599999999999998</v>
      </c>
      <c r="I2088" s="231"/>
      <c r="J2088" s="226"/>
      <c r="K2088" s="226"/>
      <c r="L2088" s="232"/>
      <c r="M2088" s="233"/>
      <c r="N2088" s="234"/>
      <c r="O2088" s="234"/>
      <c r="P2088" s="234"/>
      <c r="Q2088" s="234"/>
      <c r="R2088" s="234"/>
      <c r="S2088" s="234"/>
      <c r="T2088" s="235"/>
      <c r="AT2088" s="236" t="s">
        <v>513</v>
      </c>
      <c r="AU2088" s="236" t="s">
        <v>93</v>
      </c>
      <c r="AV2088" s="12" t="s">
        <v>82</v>
      </c>
      <c r="AW2088" s="12" t="s">
        <v>36</v>
      </c>
      <c r="AX2088" s="12" t="s">
        <v>73</v>
      </c>
      <c r="AY2088" s="236" t="s">
        <v>492</v>
      </c>
    </row>
    <row r="2089" spans="2:65" s="12" customFormat="1">
      <c r="B2089" s="225"/>
      <c r="C2089" s="226"/>
      <c r="D2089" s="221" t="s">
        <v>513</v>
      </c>
      <c r="E2089" s="248" t="s">
        <v>23</v>
      </c>
      <c r="F2089" s="249" t="s">
        <v>2877</v>
      </c>
      <c r="G2089" s="226"/>
      <c r="H2089" s="250">
        <v>0.13400000000000001</v>
      </c>
      <c r="I2089" s="231"/>
      <c r="J2089" s="226"/>
      <c r="K2089" s="226"/>
      <c r="L2089" s="232"/>
      <c r="M2089" s="233"/>
      <c r="N2089" s="234"/>
      <c r="O2089" s="234"/>
      <c r="P2089" s="234"/>
      <c r="Q2089" s="234"/>
      <c r="R2089" s="234"/>
      <c r="S2089" s="234"/>
      <c r="T2089" s="235"/>
      <c r="AT2089" s="236" t="s">
        <v>513</v>
      </c>
      <c r="AU2089" s="236" t="s">
        <v>93</v>
      </c>
      <c r="AV2089" s="12" t="s">
        <v>82</v>
      </c>
      <c r="AW2089" s="12" t="s">
        <v>36</v>
      </c>
      <c r="AX2089" s="12" t="s">
        <v>73</v>
      </c>
      <c r="AY2089" s="236" t="s">
        <v>492</v>
      </c>
    </row>
    <row r="2090" spans="2:65" s="12" customFormat="1">
      <c r="B2090" s="225"/>
      <c r="C2090" s="226"/>
      <c r="D2090" s="221" t="s">
        <v>513</v>
      </c>
      <c r="E2090" s="248" t="s">
        <v>23</v>
      </c>
      <c r="F2090" s="249" t="s">
        <v>2878</v>
      </c>
      <c r="G2090" s="226"/>
      <c r="H2090" s="250">
        <v>0.04</v>
      </c>
      <c r="I2090" s="231"/>
      <c r="J2090" s="226"/>
      <c r="K2090" s="226"/>
      <c r="L2090" s="232"/>
      <c r="M2090" s="233"/>
      <c r="N2090" s="234"/>
      <c r="O2090" s="234"/>
      <c r="P2090" s="234"/>
      <c r="Q2090" s="234"/>
      <c r="R2090" s="234"/>
      <c r="S2090" s="234"/>
      <c r="T2090" s="235"/>
      <c r="AT2090" s="236" t="s">
        <v>513</v>
      </c>
      <c r="AU2090" s="236" t="s">
        <v>93</v>
      </c>
      <c r="AV2090" s="12" t="s">
        <v>82</v>
      </c>
      <c r="AW2090" s="12" t="s">
        <v>36</v>
      </c>
      <c r="AX2090" s="12" t="s">
        <v>73</v>
      </c>
      <c r="AY2090" s="236" t="s">
        <v>492</v>
      </c>
    </row>
    <row r="2091" spans="2:65" s="12" customFormat="1">
      <c r="B2091" s="225"/>
      <c r="C2091" s="226"/>
      <c r="D2091" s="221" t="s">
        <v>513</v>
      </c>
      <c r="E2091" s="248" t="s">
        <v>23</v>
      </c>
      <c r="F2091" s="249" t="s">
        <v>2879</v>
      </c>
      <c r="G2091" s="226"/>
      <c r="H2091" s="250">
        <v>3.1389999999999998</v>
      </c>
      <c r="I2091" s="231"/>
      <c r="J2091" s="226"/>
      <c r="K2091" s="226"/>
      <c r="L2091" s="232"/>
      <c r="M2091" s="233"/>
      <c r="N2091" s="234"/>
      <c r="O2091" s="234"/>
      <c r="P2091" s="234"/>
      <c r="Q2091" s="234"/>
      <c r="R2091" s="234"/>
      <c r="S2091" s="234"/>
      <c r="T2091" s="235"/>
      <c r="AT2091" s="236" t="s">
        <v>513</v>
      </c>
      <c r="AU2091" s="236" t="s">
        <v>93</v>
      </c>
      <c r="AV2091" s="12" t="s">
        <v>82</v>
      </c>
      <c r="AW2091" s="12" t="s">
        <v>36</v>
      </c>
      <c r="AX2091" s="12" t="s">
        <v>73</v>
      </c>
      <c r="AY2091" s="236" t="s">
        <v>492</v>
      </c>
    </row>
    <row r="2092" spans="2:65" s="14" customFormat="1">
      <c r="B2092" s="251"/>
      <c r="C2092" s="252"/>
      <c r="D2092" s="227" t="s">
        <v>513</v>
      </c>
      <c r="E2092" s="253" t="s">
        <v>23</v>
      </c>
      <c r="F2092" s="254" t="s">
        <v>560</v>
      </c>
      <c r="G2092" s="252"/>
      <c r="H2092" s="255">
        <v>52.546999999999997</v>
      </c>
      <c r="I2092" s="256"/>
      <c r="J2092" s="252"/>
      <c r="K2092" s="252"/>
      <c r="L2092" s="257"/>
      <c r="M2092" s="258"/>
      <c r="N2092" s="259"/>
      <c r="O2092" s="259"/>
      <c r="P2092" s="259"/>
      <c r="Q2092" s="259"/>
      <c r="R2092" s="259"/>
      <c r="S2092" s="259"/>
      <c r="T2092" s="260"/>
      <c r="AT2092" s="261" t="s">
        <v>513</v>
      </c>
      <c r="AU2092" s="261" t="s">
        <v>93</v>
      </c>
      <c r="AV2092" s="14" t="s">
        <v>502</v>
      </c>
      <c r="AW2092" s="14" t="s">
        <v>36</v>
      </c>
      <c r="AX2092" s="14" t="s">
        <v>80</v>
      </c>
      <c r="AY2092" s="261" t="s">
        <v>492</v>
      </c>
    </row>
    <row r="2093" spans="2:65" s="1" customFormat="1" ht="25.5" customHeight="1">
      <c r="B2093" s="42"/>
      <c r="C2093" s="209" t="s">
        <v>2880</v>
      </c>
      <c r="D2093" s="209" t="s">
        <v>498</v>
      </c>
      <c r="E2093" s="210" t="s">
        <v>2881</v>
      </c>
      <c r="F2093" s="211" t="s">
        <v>2882</v>
      </c>
      <c r="G2093" s="212" t="s">
        <v>632</v>
      </c>
      <c r="H2093" s="213">
        <v>106.015</v>
      </c>
      <c r="I2093" s="214"/>
      <c r="J2093" s="215">
        <f>ROUND(I2093*H2093,2)</f>
        <v>0</v>
      </c>
      <c r="K2093" s="211" t="s">
        <v>501</v>
      </c>
      <c r="L2093" s="62"/>
      <c r="M2093" s="216" t="s">
        <v>23</v>
      </c>
      <c r="N2093" s="217" t="s">
        <v>44</v>
      </c>
      <c r="O2093" s="43"/>
      <c r="P2093" s="218">
        <f>O2093*H2093</f>
        <v>0</v>
      </c>
      <c r="Q2093" s="218">
        <v>0</v>
      </c>
      <c r="R2093" s="218">
        <f>Q2093*H2093</f>
        <v>0</v>
      </c>
      <c r="S2093" s="218">
        <v>1.6</v>
      </c>
      <c r="T2093" s="219">
        <f>S2093*H2093</f>
        <v>169.62400000000002</v>
      </c>
      <c r="AR2093" s="25" t="s">
        <v>502</v>
      </c>
      <c r="AT2093" s="25" t="s">
        <v>498</v>
      </c>
      <c r="AU2093" s="25" t="s">
        <v>93</v>
      </c>
      <c r="AY2093" s="25" t="s">
        <v>492</v>
      </c>
      <c r="BE2093" s="220">
        <f>IF(N2093="základní",J2093,0)</f>
        <v>0</v>
      </c>
      <c r="BF2093" s="220">
        <f>IF(N2093="snížená",J2093,0)</f>
        <v>0</v>
      </c>
      <c r="BG2093" s="220">
        <f>IF(N2093="zákl. přenesená",J2093,0)</f>
        <v>0</v>
      </c>
      <c r="BH2093" s="220">
        <f>IF(N2093="sníž. přenesená",J2093,0)</f>
        <v>0</v>
      </c>
      <c r="BI2093" s="220">
        <f>IF(N2093="nulová",J2093,0)</f>
        <v>0</v>
      </c>
      <c r="BJ2093" s="25" t="s">
        <v>80</v>
      </c>
      <c r="BK2093" s="220">
        <f>ROUND(I2093*H2093,2)</f>
        <v>0</v>
      </c>
      <c r="BL2093" s="25" t="s">
        <v>502</v>
      </c>
      <c r="BM2093" s="25" t="s">
        <v>2883</v>
      </c>
    </row>
    <row r="2094" spans="2:65" s="1" customFormat="1">
      <c r="B2094" s="42"/>
      <c r="C2094" s="64"/>
      <c r="D2094" s="221" t="s">
        <v>506</v>
      </c>
      <c r="E2094" s="64"/>
      <c r="F2094" s="222" t="s">
        <v>2884</v>
      </c>
      <c r="G2094" s="64"/>
      <c r="H2094" s="64"/>
      <c r="I2094" s="177"/>
      <c r="J2094" s="64"/>
      <c r="K2094" s="64"/>
      <c r="L2094" s="62"/>
      <c r="M2094" s="223"/>
      <c r="N2094" s="43"/>
      <c r="O2094" s="43"/>
      <c r="P2094" s="43"/>
      <c r="Q2094" s="43"/>
      <c r="R2094" s="43"/>
      <c r="S2094" s="43"/>
      <c r="T2094" s="79"/>
      <c r="AT2094" s="25" t="s">
        <v>506</v>
      </c>
      <c r="AU2094" s="25" t="s">
        <v>93</v>
      </c>
    </row>
    <row r="2095" spans="2:65" s="12" customFormat="1">
      <c r="B2095" s="225"/>
      <c r="C2095" s="226"/>
      <c r="D2095" s="221" t="s">
        <v>513</v>
      </c>
      <c r="E2095" s="248" t="s">
        <v>23</v>
      </c>
      <c r="F2095" s="249" t="s">
        <v>2885</v>
      </c>
      <c r="G2095" s="226"/>
      <c r="H2095" s="250">
        <v>10.206</v>
      </c>
      <c r="I2095" s="231"/>
      <c r="J2095" s="226"/>
      <c r="K2095" s="226"/>
      <c r="L2095" s="232"/>
      <c r="M2095" s="233"/>
      <c r="N2095" s="234"/>
      <c r="O2095" s="234"/>
      <c r="P2095" s="234"/>
      <c r="Q2095" s="234"/>
      <c r="R2095" s="234"/>
      <c r="S2095" s="234"/>
      <c r="T2095" s="235"/>
      <c r="AT2095" s="236" t="s">
        <v>513</v>
      </c>
      <c r="AU2095" s="236" t="s">
        <v>93</v>
      </c>
      <c r="AV2095" s="12" t="s">
        <v>82</v>
      </c>
      <c r="AW2095" s="12" t="s">
        <v>36</v>
      </c>
      <c r="AX2095" s="12" t="s">
        <v>73</v>
      </c>
      <c r="AY2095" s="236" t="s">
        <v>492</v>
      </c>
    </row>
    <row r="2096" spans="2:65" s="12" customFormat="1">
      <c r="B2096" s="225"/>
      <c r="C2096" s="226"/>
      <c r="D2096" s="221" t="s">
        <v>513</v>
      </c>
      <c r="E2096" s="248" t="s">
        <v>23</v>
      </c>
      <c r="F2096" s="249" t="s">
        <v>2886</v>
      </c>
      <c r="G2096" s="226"/>
      <c r="H2096" s="250">
        <v>26.952000000000002</v>
      </c>
      <c r="I2096" s="231"/>
      <c r="J2096" s="226"/>
      <c r="K2096" s="226"/>
      <c r="L2096" s="232"/>
      <c r="M2096" s="233"/>
      <c r="N2096" s="234"/>
      <c r="O2096" s="234"/>
      <c r="P2096" s="234"/>
      <c r="Q2096" s="234"/>
      <c r="R2096" s="234"/>
      <c r="S2096" s="234"/>
      <c r="T2096" s="235"/>
      <c r="AT2096" s="236" t="s">
        <v>513</v>
      </c>
      <c r="AU2096" s="236" t="s">
        <v>93</v>
      </c>
      <c r="AV2096" s="12" t="s">
        <v>82</v>
      </c>
      <c r="AW2096" s="12" t="s">
        <v>36</v>
      </c>
      <c r="AX2096" s="12" t="s">
        <v>73</v>
      </c>
      <c r="AY2096" s="236" t="s">
        <v>492</v>
      </c>
    </row>
    <row r="2097" spans="2:65" s="12" customFormat="1">
      <c r="B2097" s="225"/>
      <c r="C2097" s="226"/>
      <c r="D2097" s="221" t="s">
        <v>513</v>
      </c>
      <c r="E2097" s="248" t="s">
        <v>23</v>
      </c>
      <c r="F2097" s="249" t="s">
        <v>2887</v>
      </c>
      <c r="G2097" s="226"/>
      <c r="H2097" s="250">
        <v>0.81399999999999995</v>
      </c>
      <c r="I2097" s="231"/>
      <c r="J2097" s="226"/>
      <c r="K2097" s="226"/>
      <c r="L2097" s="232"/>
      <c r="M2097" s="233"/>
      <c r="N2097" s="234"/>
      <c r="O2097" s="234"/>
      <c r="P2097" s="234"/>
      <c r="Q2097" s="234"/>
      <c r="R2097" s="234"/>
      <c r="S2097" s="234"/>
      <c r="T2097" s="235"/>
      <c r="AT2097" s="236" t="s">
        <v>513</v>
      </c>
      <c r="AU2097" s="236" t="s">
        <v>93</v>
      </c>
      <c r="AV2097" s="12" t="s">
        <v>82</v>
      </c>
      <c r="AW2097" s="12" t="s">
        <v>36</v>
      </c>
      <c r="AX2097" s="12" t="s">
        <v>73</v>
      </c>
      <c r="AY2097" s="236" t="s">
        <v>492</v>
      </c>
    </row>
    <row r="2098" spans="2:65" s="12" customFormat="1">
      <c r="B2098" s="225"/>
      <c r="C2098" s="226"/>
      <c r="D2098" s="221" t="s">
        <v>513</v>
      </c>
      <c r="E2098" s="248" t="s">
        <v>23</v>
      </c>
      <c r="F2098" s="249" t="s">
        <v>2888</v>
      </c>
      <c r="G2098" s="226"/>
      <c r="H2098" s="250">
        <v>67.064999999999998</v>
      </c>
      <c r="I2098" s="231"/>
      <c r="J2098" s="226"/>
      <c r="K2098" s="226"/>
      <c r="L2098" s="232"/>
      <c r="M2098" s="233"/>
      <c r="N2098" s="234"/>
      <c r="O2098" s="234"/>
      <c r="P2098" s="234"/>
      <c r="Q2098" s="234"/>
      <c r="R2098" s="234"/>
      <c r="S2098" s="234"/>
      <c r="T2098" s="235"/>
      <c r="AT2098" s="236" t="s">
        <v>513</v>
      </c>
      <c r="AU2098" s="236" t="s">
        <v>93</v>
      </c>
      <c r="AV2098" s="12" t="s">
        <v>82</v>
      </c>
      <c r="AW2098" s="12" t="s">
        <v>36</v>
      </c>
      <c r="AX2098" s="12" t="s">
        <v>73</v>
      </c>
      <c r="AY2098" s="236" t="s">
        <v>492</v>
      </c>
    </row>
    <row r="2099" spans="2:65" s="12" customFormat="1">
      <c r="B2099" s="225"/>
      <c r="C2099" s="226"/>
      <c r="D2099" s="221" t="s">
        <v>513</v>
      </c>
      <c r="E2099" s="248" t="s">
        <v>23</v>
      </c>
      <c r="F2099" s="249" t="s">
        <v>2889</v>
      </c>
      <c r="G2099" s="226"/>
      <c r="H2099" s="250">
        <v>0.97799999999999998</v>
      </c>
      <c r="I2099" s="231"/>
      <c r="J2099" s="226"/>
      <c r="K2099" s="226"/>
      <c r="L2099" s="232"/>
      <c r="M2099" s="233"/>
      <c r="N2099" s="234"/>
      <c r="O2099" s="234"/>
      <c r="P2099" s="234"/>
      <c r="Q2099" s="234"/>
      <c r="R2099" s="234"/>
      <c r="S2099" s="234"/>
      <c r="T2099" s="235"/>
      <c r="AT2099" s="236" t="s">
        <v>513</v>
      </c>
      <c r="AU2099" s="236" t="s">
        <v>93</v>
      </c>
      <c r="AV2099" s="12" t="s">
        <v>82</v>
      </c>
      <c r="AW2099" s="12" t="s">
        <v>36</v>
      </c>
      <c r="AX2099" s="12" t="s">
        <v>73</v>
      </c>
      <c r="AY2099" s="236" t="s">
        <v>492</v>
      </c>
    </row>
    <row r="2100" spans="2:65" s="14" customFormat="1">
      <c r="B2100" s="251"/>
      <c r="C2100" s="252"/>
      <c r="D2100" s="227" t="s">
        <v>513</v>
      </c>
      <c r="E2100" s="253" t="s">
        <v>23</v>
      </c>
      <c r="F2100" s="254" t="s">
        <v>560</v>
      </c>
      <c r="G2100" s="252"/>
      <c r="H2100" s="255">
        <v>106.015</v>
      </c>
      <c r="I2100" s="256"/>
      <c r="J2100" s="252"/>
      <c r="K2100" s="252"/>
      <c r="L2100" s="257"/>
      <c r="M2100" s="258"/>
      <c r="N2100" s="259"/>
      <c r="O2100" s="259"/>
      <c r="P2100" s="259"/>
      <c r="Q2100" s="259"/>
      <c r="R2100" s="259"/>
      <c r="S2100" s="259"/>
      <c r="T2100" s="260"/>
      <c r="AT2100" s="261" t="s">
        <v>513</v>
      </c>
      <c r="AU2100" s="261" t="s">
        <v>93</v>
      </c>
      <c r="AV2100" s="14" t="s">
        <v>502</v>
      </c>
      <c r="AW2100" s="14" t="s">
        <v>36</v>
      </c>
      <c r="AX2100" s="14" t="s">
        <v>80</v>
      </c>
      <c r="AY2100" s="261" t="s">
        <v>492</v>
      </c>
    </row>
    <row r="2101" spans="2:65" s="1" customFormat="1" ht="25.5" customHeight="1">
      <c r="B2101" s="42"/>
      <c r="C2101" s="209" t="s">
        <v>2890</v>
      </c>
      <c r="D2101" s="209" t="s">
        <v>498</v>
      </c>
      <c r="E2101" s="210" t="s">
        <v>2891</v>
      </c>
      <c r="F2101" s="211" t="s">
        <v>2892</v>
      </c>
      <c r="G2101" s="212" t="s">
        <v>632</v>
      </c>
      <c r="H2101" s="213">
        <v>20.733000000000001</v>
      </c>
      <c r="I2101" s="214"/>
      <c r="J2101" s="215">
        <f>ROUND(I2101*H2101,2)</f>
        <v>0</v>
      </c>
      <c r="K2101" s="211" t="s">
        <v>501</v>
      </c>
      <c r="L2101" s="62"/>
      <c r="M2101" s="216" t="s">
        <v>23</v>
      </c>
      <c r="N2101" s="217" t="s">
        <v>44</v>
      </c>
      <c r="O2101" s="43"/>
      <c r="P2101" s="218">
        <f>O2101*H2101</f>
        <v>0</v>
      </c>
      <c r="Q2101" s="218">
        <v>0</v>
      </c>
      <c r="R2101" s="218">
        <f>Q2101*H2101</f>
        <v>0</v>
      </c>
      <c r="S2101" s="218">
        <v>2.2000000000000002</v>
      </c>
      <c r="T2101" s="219">
        <f>S2101*H2101</f>
        <v>45.612600000000008</v>
      </c>
      <c r="AR2101" s="25" t="s">
        <v>502</v>
      </c>
      <c r="AT2101" s="25" t="s">
        <v>498</v>
      </c>
      <c r="AU2101" s="25" t="s">
        <v>93</v>
      </c>
      <c r="AY2101" s="25" t="s">
        <v>492</v>
      </c>
      <c r="BE2101" s="220">
        <f>IF(N2101="základní",J2101,0)</f>
        <v>0</v>
      </c>
      <c r="BF2101" s="220">
        <f>IF(N2101="snížená",J2101,0)</f>
        <v>0</v>
      </c>
      <c r="BG2101" s="220">
        <f>IF(N2101="zákl. přenesená",J2101,0)</f>
        <v>0</v>
      </c>
      <c r="BH2101" s="220">
        <f>IF(N2101="sníž. přenesená",J2101,0)</f>
        <v>0</v>
      </c>
      <c r="BI2101" s="220">
        <f>IF(N2101="nulová",J2101,0)</f>
        <v>0</v>
      </c>
      <c r="BJ2101" s="25" t="s">
        <v>80</v>
      </c>
      <c r="BK2101" s="220">
        <f>ROUND(I2101*H2101,2)</f>
        <v>0</v>
      </c>
      <c r="BL2101" s="25" t="s">
        <v>502</v>
      </c>
      <c r="BM2101" s="25" t="s">
        <v>2893</v>
      </c>
    </row>
    <row r="2102" spans="2:65" s="1" customFormat="1">
      <c r="B2102" s="42"/>
      <c r="C2102" s="64"/>
      <c r="D2102" s="221" t="s">
        <v>506</v>
      </c>
      <c r="E2102" s="64"/>
      <c r="F2102" s="222" t="s">
        <v>2894</v>
      </c>
      <c r="G2102" s="64"/>
      <c r="H2102" s="64"/>
      <c r="I2102" s="177"/>
      <c r="J2102" s="64"/>
      <c r="K2102" s="64"/>
      <c r="L2102" s="62"/>
      <c r="M2102" s="223"/>
      <c r="N2102" s="43"/>
      <c r="O2102" s="43"/>
      <c r="P2102" s="43"/>
      <c r="Q2102" s="43"/>
      <c r="R2102" s="43"/>
      <c r="S2102" s="43"/>
      <c r="T2102" s="79"/>
      <c r="AT2102" s="25" t="s">
        <v>506</v>
      </c>
      <c r="AU2102" s="25" t="s">
        <v>93</v>
      </c>
    </row>
    <row r="2103" spans="2:65" s="12" customFormat="1">
      <c r="B2103" s="225"/>
      <c r="C2103" s="226"/>
      <c r="D2103" s="221" t="s">
        <v>513</v>
      </c>
      <c r="E2103" s="248" t="s">
        <v>23</v>
      </c>
      <c r="F2103" s="249" t="s">
        <v>2895</v>
      </c>
      <c r="G2103" s="226"/>
      <c r="H2103" s="250">
        <v>10.999000000000001</v>
      </c>
      <c r="I2103" s="231"/>
      <c r="J2103" s="226"/>
      <c r="K2103" s="226"/>
      <c r="L2103" s="232"/>
      <c r="M2103" s="233"/>
      <c r="N2103" s="234"/>
      <c r="O2103" s="234"/>
      <c r="P2103" s="234"/>
      <c r="Q2103" s="234"/>
      <c r="R2103" s="234"/>
      <c r="S2103" s="234"/>
      <c r="T2103" s="235"/>
      <c r="AT2103" s="236" t="s">
        <v>513</v>
      </c>
      <c r="AU2103" s="236" t="s">
        <v>93</v>
      </c>
      <c r="AV2103" s="12" t="s">
        <v>82</v>
      </c>
      <c r="AW2103" s="12" t="s">
        <v>36</v>
      </c>
      <c r="AX2103" s="12" t="s">
        <v>73</v>
      </c>
      <c r="AY2103" s="236" t="s">
        <v>492</v>
      </c>
    </row>
    <row r="2104" spans="2:65" s="12" customFormat="1">
      <c r="B2104" s="225"/>
      <c r="C2104" s="226"/>
      <c r="D2104" s="221" t="s">
        <v>513</v>
      </c>
      <c r="E2104" s="248" t="s">
        <v>23</v>
      </c>
      <c r="F2104" s="249" t="s">
        <v>2896</v>
      </c>
      <c r="G2104" s="226"/>
      <c r="H2104" s="250">
        <v>0.105</v>
      </c>
      <c r="I2104" s="231"/>
      <c r="J2104" s="226"/>
      <c r="K2104" s="226"/>
      <c r="L2104" s="232"/>
      <c r="M2104" s="233"/>
      <c r="N2104" s="234"/>
      <c r="O2104" s="234"/>
      <c r="P2104" s="234"/>
      <c r="Q2104" s="234"/>
      <c r="R2104" s="234"/>
      <c r="S2104" s="234"/>
      <c r="T2104" s="235"/>
      <c r="AT2104" s="236" t="s">
        <v>513</v>
      </c>
      <c r="AU2104" s="236" t="s">
        <v>93</v>
      </c>
      <c r="AV2104" s="12" t="s">
        <v>82</v>
      </c>
      <c r="AW2104" s="12" t="s">
        <v>36</v>
      </c>
      <c r="AX2104" s="12" t="s">
        <v>73</v>
      </c>
      <c r="AY2104" s="236" t="s">
        <v>492</v>
      </c>
    </row>
    <row r="2105" spans="2:65" s="12" customFormat="1">
      <c r="B2105" s="225"/>
      <c r="C2105" s="226"/>
      <c r="D2105" s="221" t="s">
        <v>513</v>
      </c>
      <c r="E2105" s="248" t="s">
        <v>23</v>
      </c>
      <c r="F2105" s="249" t="s">
        <v>2897</v>
      </c>
      <c r="G2105" s="226"/>
      <c r="H2105" s="250">
        <v>0.19800000000000001</v>
      </c>
      <c r="I2105" s="231"/>
      <c r="J2105" s="226"/>
      <c r="K2105" s="226"/>
      <c r="L2105" s="232"/>
      <c r="M2105" s="233"/>
      <c r="N2105" s="234"/>
      <c r="O2105" s="234"/>
      <c r="P2105" s="234"/>
      <c r="Q2105" s="234"/>
      <c r="R2105" s="234"/>
      <c r="S2105" s="234"/>
      <c r="T2105" s="235"/>
      <c r="AT2105" s="236" t="s">
        <v>513</v>
      </c>
      <c r="AU2105" s="236" t="s">
        <v>93</v>
      </c>
      <c r="AV2105" s="12" t="s">
        <v>82</v>
      </c>
      <c r="AW2105" s="12" t="s">
        <v>36</v>
      </c>
      <c r="AX2105" s="12" t="s">
        <v>73</v>
      </c>
      <c r="AY2105" s="236" t="s">
        <v>492</v>
      </c>
    </row>
    <row r="2106" spans="2:65" s="12" customFormat="1">
      <c r="B2106" s="225"/>
      <c r="C2106" s="226"/>
      <c r="D2106" s="221" t="s">
        <v>513</v>
      </c>
      <c r="E2106" s="248" t="s">
        <v>23</v>
      </c>
      <c r="F2106" s="249" t="s">
        <v>2898</v>
      </c>
      <c r="G2106" s="226"/>
      <c r="H2106" s="250">
        <v>7.8479999999999999</v>
      </c>
      <c r="I2106" s="231"/>
      <c r="J2106" s="226"/>
      <c r="K2106" s="226"/>
      <c r="L2106" s="232"/>
      <c r="M2106" s="233"/>
      <c r="N2106" s="234"/>
      <c r="O2106" s="234"/>
      <c r="P2106" s="234"/>
      <c r="Q2106" s="234"/>
      <c r="R2106" s="234"/>
      <c r="S2106" s="234"/>
      <c r="T2106" s="235"/>
      <c r="AT2106" s="236" t="s">
        <v>513</v>
      </c>
      <c r="AU2106" s="236" t="s">
        <v>93</v>
      </c>
      <c r="AV2106" s="12" t="s">
        <v>82</v>
      </c>
      <c r="AW2106" s="12" t="s">
        <v>36</v>
      </c>
      <c r="AX2106" s="12" t="s">
        <v>73</v>
      </c>
      <c r="AY2106" s="236" t="s">
        <v>492</v>
      </c>
    </row>
    <row r="2107" spans="2:65" s="12" customFormat="1">
      <c r="B2107" s="225"/>
      <c r="C2107" s="226"/>
      <c r="D2107" s="221" t="s">
        <v>513</v>
      </c>
      <c r="E2107" s="248" t="s">
        <v>23</v>
      </c>
      <c r="F2107" s="249" t="s">
        <v>2899</v>
      </c>
      <c r="G2107" s="226"/>
      <c r="H2107" s="250">
        <v>1.583</v>
      </c>
      <c r="I2107" s="231"/>
      <c r="J2107" s="226"/>
      <c r="K2107" s="226"/>
      <c r="L2107" s="232"/>
      <c r="M2107" s="233"/>
      <c r="N2107" s="234"/>
      <c r="O2107" s="234"/>
      <c r="P2107" s="234"/>
      <c r="Q2107" s="234"/>
      <c r="R2107" s="234"/>
      <c r="S2107" s="234"/>
      <c r="T2107" s="235"/>
      <c r="AT2107" s="236" t="s">
        <v>513</v>
      </c>
      <c r="AU2107" s="236" t="s">
        <v>93</v>
      </c>
      <c r="AV2107" s="12" t="s">
        <v>82</v>
      </c>
      <c r="AW2107" s="12" t="s">
        <v>36</v>
      </c>
      <c r="AX2107" s="12" t="s">
        <v>73</v>
      </c>
      <c r="AY2107" s="236" t="s">
        <v>492</v>
      </c>
    </row>
    <row r="2108" spans="2:65" s="14" customFormat="1">
      <c r="B2108" s="251"/>
      <c r="C2108" s="252"/>
      <c r="D2108" s="227" t="s">
        <v>513</v>
      </c>
      <c r="E2108" s="253" t="s">
        <v>23</v>
      </c>
      <c r="F2108" s="254" t="s">
        <v>560</v>
      </c>
      <c r="G2108" s="252"/>
      <c r="H2108" s="255">
        <v>20.733000000000001</v>
      </c>
      <c r="I2108" s="256"/>
      <c r="J2108" s="252"/>
      <c r="K2108" s="252"/>
      <c r="L2108" s="257"/>
      <c r="M2108" s="258"/>
      <c r="N2108" s="259"/>
      <c r="O2108" s="259"/>
      <c r="P2108" s="259"/>
      <c r="Q2108" s="259"/>
      <c r="R2108" s="259"/>
      <c r="S2108" s="259"/>
      <c r="T2108" s="260"/>
      <c r="AT2108" s="261" t="s">
        <v>513</v>
      </c>
      <c r="AU2108" s="261" t="s">
        <v>93</v>
      </c>
      <c r="AV2108" s="14" t="s">
        <v>502</v>
      </c>
      <c r="AW2108" s="14" t="s">
        <v>36</v>
      </c>
      <c r="AX2108" s="14" t="s">
        <v>80</v>
      </c>
      <c r="AY2108" s="261" t="s">
        <v>492</v>
      </c>
    </row>
    <row r="2109" spans="2:65" s="1" customFormat="1" ht="25.5" customHeight="1">
      <c r="B2109" s="42"/>
      <c r="C2109" s="209" t="s">
        <v>2900</v>
      </c>
      <c r="D2109" s="209" t="s">
        <v>498</v>
      </c>
      <c r="E2109" s="210" t="s">
        <v>2901</v>
      </c>
      <c r="F2109" s="211" t="s">
        <v>2902</v>
      </c>
      <c r="G2109" s="212" t="s">
        <v>180</v>
      </c>
      <c r="H2109" s="213">
        <v>7293.1710000000003</v>
      </c>
      <c r="I2109" s="214"/>
      <c r="J2109" s="215">
        <f>ROUND(I2109*H2109,2)</f>
        <v>0</v>
      </c>
      <c r="K2109" s="211" t="s">
        <v>501</v>
      </c>
      <c r="L2109" s="62"/>
      <c r="M2109" s="216" t="s">
        <v>23</v>
      </c>
      <c r="N2109" s="217" t="s">
        <v>44</v>
      </c>
      <c r="O2109" s="43"/>
      <c r="P2109" s="218">
        <f>O2109*H2109</f>
        <v>0</v>
      </c>
      <c r="Q2109" s="218">
        <v>0</v>
      </c>
      <c r="R2109" s="218">
        <f>Q2109*H2109</f>
        <v>0</v>
      </c>
      <c r="S2109" s="218">
        <v>0.09</v>
      </c>
      <c r="T2109" s="219">
        <f>S2109*H2109</f>
        <v>656.38539000000003</v>
      </c>
      <c r="AR2109" s="25" t="s">
        <v>502</v>
      </c>
      <c r="AT2109" s="25" t="s">
        <v>498</v>
      </c>
      <c r="AU2109" s="25" t="s">
        <v>93</v>
      </c>
      <c r="AY2109" s="25" t="s">
        <v>492</v>
      </c>
      <c r="BE2109" s="220">
        <f>IF(N2109="základní",J2109,0)</f>
        <v>0</v>
      </c>
      <c r="BF2109" s="220">
        <f>IF(N2109="snížená",J2109,0)</f>
        <v>0</v>
      </c>
      <c r="BG2109" s="220">
        <f>IF(N2109="zákl. přenesená",J2109,0)</f>
        <v>0</v>
      </c>
      <c r="BH2109" s="220">
        <f>IF(N2109="sníž. přenesená",J2109,0)</f>
        <v>0</v>
      </c>
      <c r="BI2109" s="220">
        <f>IF(N2109="nulová",J2109,0)</f>
        <v>0</v>
      </c>
      <c r="BJ2109" s="25" t="s">
        <v>80</v>
      </c>
      <c r="BK2109" s="220">
        <f>ROUND(I2109*H2109,2)</f>
        <v>0</v>
      </c>
      <c r="BL2109" s="25" t="s">
        <v>502</v>
      </c>
      <c r="BM2109" s="25" t="s">
        <v>2903</v>
      </c>
    </row>
    <row r="2110" spans="2:65" s="1" customFormat="1">
      <c r="B2110" s="42"/>
      <c r="C2110" s="64"/>
      <c r="D2110" s="221" t="s">
        <v>506</v>
      </c>
      <c r="E2110" s="64"/>
      <c r="F2110" s="222" t="s">
        <v>2904</v>
      </c>
      <c r="G2110" s="64"/>
      <c r="H2110" s="64"/>
      <c r="I2110" s="177"/>
      <c r="J2110" s="64"/>
      <c r="K2110" s="64"/>
      <c r="L2110" s="62"/>
      <c r="M2110" s="223"/>
      <c r="N2110" s="43"/>
      <c r="O2110" s="43"/>
      <c r="P2110" s="43"/>
      <c r="Q2110" s="43"/>
      <c r="R2110" s="43"/>
      <c r="S2110" s="43"/>
      <c r="T2110" s="79"/>
      <c r="AT2110" s="25" t="s">
        <v>506</v>
      </c>
      <c r="AU2110" s="25" t="s">
        <v>93</v>
      </c>
    </row>
    <row r="2111" spans="2:65" s="12" customFormat="1" ht="24">
      <c r="B2111" s="225"/>
      <c r="C2111" s="226"/>
      <c r="D2111" s="221" t="s">
        <v>513</v>
      </c>
      <c r="E2111" s="248" t="s">
        <v>23</v>
      </c>
      <c r="F2111" s="249" t="s">
        <v>2905</v>
      </c>
      <c r="G2111" s="226"/>
      <c r="H2111" s="250">
        <v>7166.6459999999997</v>
      </c>
      <c r="I2111" s="231"/>
      <c r="J2111" s="226"/>
      <c r="K2111" s="226"/>
      <c r="L2111" s="232"/>
      <c r="M2111" s="233"/>
      <c r="N2111" s="234"/>
      <c r="O2111" s="234"/>
      <c r="P2111" s="234"/>
      <c r="Q2111" s="234"/>
      <c r="R2111" s="234"/>
      <c r="S2111" s="234"/>
      <c r="T2111" s="235"/>
      <c r="AT2111" s="236" t="s">
        <v>513</v>
      </c>
      <c r="AU2111" s="236" t="s">
        <v>93</v>
      </c>
      <c r="AV2111" s="12" t="s">
        <v>82</v>
      </c>
      <c r="AW2111" s="12" t="s">
        <v>36</v>
      </c>
      <c r="AX2111" s="12" t="s">
        <v>73</v>
      </c>
      <c r="AY2111" s="236" t="s">
        <v>492</v>
      </c>
    </row>
    <row r="2112" spans="2:65" s="12" customFormat="1">
      <c r="B2112" s="225"/>
      <c r="C2112" s="226"/>
      <c r="D2112" s="221" t="s">
        <v>513</v>
      </c>
      <c r="E2112" s="248" t="s">
        <v>23</v>
      </c>
      <c r="F2112" s="249" t="s">
        <v>2906</v>
      </c>
      <c r="G2112" s="226"/>
      <c r="H2112" s="250">
        <v>126.52500000000001</v>
      </c>
      <c r="I2112" s="231"/>
      <c r="J2112" s="226"/>
      <c r="K2112" s="226"/>
      <c r="L2112" s="232"/>
      <c r="M2112" s="233"/>
      <c r="N2112" s="234"/>
      <c r="O2112" s="234"/>
      <c r="P2112" s="234"/>
      <c r="Q2112" s="234"/>
      <c r="R2112" s="234"/>
      <c r="S2112" s="234"/>
      <c r="T2112" s="235"/>
      <c r="AT2112" s="236" t="s">
        <v>513</v>
      </c>
      <c r="AU2112" s="236" t="s">
        <v>93</v>
      </c>
      <c r="AV2112" s="12" t="s">
        <v>82</v>
      </c>
      <c r="AW2112" s="12" t="s">
        <v>36</v>
      </c>
      <c r="AX2112" s="12" t="s">
        <v>73</v>
      </c>
      <c r="AY2112" s="236" t="s">
        <v>492</v>
      </c>
    </row>
    <row r="2113" spans="2:65" s="14" customFormat="1">
      <c r="B2113" s="251"/>
      <c r="C2113" s="252"/>
      <c r="D2113" s="227" t="s">
        <v>513</v>
      </c>
      <c r="E2113" s="253" t="s">
        <v>23</v>
      </c>
      <c r="F2113" s="254" t="s">
        <v>560</v>
      </c>
      <c r="G2113" s="252"/>
      <c r="H2113" s="255">
        <v>7293.1710000000003</v>
      </c>
      <c r="I2113" s="256"/>
      <c r="J2113" s="252"/>
      <c r="K2113" s="252"/>
      <c r="L2113" s="257"/>
      <c r="M2113" s="258"/>
      <c r="N2113" s="259"/>
      <c r="O2113" s="259"/>
      <c r="P2113" s="259"/>
      <c r="Q2113" s="259"/>
      <c r="R2113" s="259"/>
      <c r="S2113" s="259"/>
      <c r="T2113" s="260"/>
      <c r="AT2113" s="261" t="s">
        <v>513</v>
      </c>
      <c r="AU2113" s="261" t="s">
        <v>93</v>
      </c>
      <c r="AV2113" s="14" t="s">
        <v>502</v>
      </c>
      <c r="AW2113" s="14" t="s">
        <v>36</v>
      </c>
      <c r="AX2113" s="14" t="s">
        <v>80</v>
      </c>
      <c r="AY2113" s="261" t="s">
        <v>492</v>
      </c>
    </row>
    <row r="2114" spans="2:65" s="1" customFormat="1" ht="25.5" customHeight="1">
      <c r="B2114" s="42"/>
      <c r="C2114" s="209" t="s">
        <v>2907</v>
      </c>
      <c r="D2114" s="209" t="s">
        <v>498</v>
      </c>
      <c r="E2114" s="210" t="s">
        <v>2908</v>
      </c>
      <c r="F2114" s="211" t="s">
        <v>2909</v>
      </c>
      <c r="G2114" s="212" t="s">
        <v>632</v>
      </c>
      <c r="H2114" s="213">
        <v>125.998</v>
      </c>
      <c r="I2114" s="214"/>
      <c r="J2114" s="215">
        <f>ROUND(I2114*H2114,2)</f>
        <v>0</v>
      </c>
      <c r="K2114" s="211" t="s">
        <v>501</v>
      </c>
      <c r="L2114" s="62"/>
      <c r="M2114" s="216" t="s">
        <v>23</v>
      </c>
      <c r="N2114" s="217" t="s">
        <v>44</v>
      </c>
      <c r="O2114" s="43"/>
      <c r="P2114" s="218">
        <f>O2114*H2114</f>
        <v>0</v>
      </c>
      <c r="Q2114" s="218">
        <v>0</v>
      </c>
      <c r="R2114" s="218">
        <f>Q2114*H2114</f>
        <v>0</v>
      </c>
      <c r="S2114" s="218">
        <v>4.3999999999999997E-2</v>
      </c>
      <c r="T2114" s="219">
        <f>S2114*H2114</f>
        <v>5.5439119999999997</v>
      </c>
      <c r="AR2114" s="25" t="s">
        <v>502</v>
      </c>
      <c r="AT2114" s="25" t="s">
        <v>498</v>
      </c>
      <c r="AU2114" s="25" t="s">
        <v>93</v>
      </c>
      <c r="AY2114" s="25" t="s">
        <v>492</v>
      </c>
      <c r="BE2114" s="220">
        <f>IF(N2114="základní",J2114,0)</f>
        <v>0</v>
      </c>
      <c r="BF2114" s="220">
        <f>IF(N2114="snížená",J2114,0)</f>
        <v>0</v>
      </c>
      <c r="BG2114" s="220">
        <f>IF(N2114="zákl. přenesená",J2114,0)</f>
        <v>0</v>
      </c>
      <c r="BH2114" s="220">
        <f>IF(N2114="sníž. přenesená",J2114,0)</f>
        <v>0</v>
      </c>
      <c r="BI2114" s="220">
        <f>IF(N2114="nulová",J2114,0)</f>
        <v>0</v>
      </c>
      <c r="BJ2114" s="25" t="s">
        <v>80</v>
      </c>
      <c r="BK2114" s="220">
        <f>ROUND(I2114*H2114,2)</f>
        <v>0</v>
      </c>
      <c r="BL2114" s="25" t="s">
        <v>502</v>
      </c>
      <c r="BM2114" s="25" t="s">
        <v>2910</v>
      </c>
    </row>
    <row r="2115" spans="2:65" s="1" customFormat="1" ht="24">
      <c r="B2115" s="42"/>
      <c r="C2115" s="64"/>
      <c r="D2115" s="221" t="s">
        <v>506</v>
      </c>
      <c r="E2115" s="64"/>
      <c r="F2115" s="222" t="s">
        <v>2911</v>
      </c>
      <c r="G2115" s="64"/>
      <c r="H2115" s="64"/>
      <c r="I2115" s="177"/>
      <c r="J2115" s="64"/>
      <c r="K2115" s="64"/>
      <c r="L2115" s="62"/>
      <c r="M2115" s="223"/>
      <c r="N2115" s="43"/>
      <c r="O2115" s="43"/>
      <c r="P2115" s="43"/>
      <c r="Q2115" s="43"/>
      <c r="R2115" s="43"/>
      <c r="S2115" s="43"/>
      <c r="T2115" s="79"/>
      <c r="AT2115" s="25" t="s">
        <v>506</v>
      </c>
      <c r="AU2115" s="25" t="s">
        <v>93</v>
      </c>
    </row>
    <row r="2116" spans="2:65" s="12" customFormat="1">
      <c r="B2116" s="225"/>
      <c r="C2116" s="226"/>
      <c r="D2116" s="221" t="s">
        <v>513</v>
      </c>
      <c r="E2116" s="248" t="s">
        <v>23</v>
      </c>
      <c r="F2116" s="249" t="s">
        <v>2912</v>
      </c>
      <c r="G2116" s="226"/>
      <c r="H2116" s="250">
        <v>9.2780000000000005</v>
      </c>
      <c r="I2116" s="231"/>
      <c r="J2116" s="226"/>
      <c r="K2116" s="226"/>
      <c r="L2116" s="232"/>
      <c r="M2116" s="233"/>
      <c r="N2116" s="234"/>
      <c r="O2116" s="234"/>
      <c r="P2116" s="234"/>
      <c r="Q2116" s="234"/>
      <c r="R2116" s="234"/>
      <c r="S2116" s="234"/>
      <c r="T2116" s="235"/>
      <c r="AT2116" s="236" t="s">
        <v>513</v>
      </c>
      <c r="AU2116" s="236" t="s">
        <v>93</v>
      </c>
      <c r="AV2116" s="12" t="s">
        <v>82</v>
      </c>
      <c r="AW2116" s="12" t="s">
        <v>36</v>
      </c>
      <c r="AX2116" s="12" t="s">
        <v>73</v>
      </c>
      <c r="AY2116" s="236" t="s">
        <v>492</v>
      </c>
    </row>
    <row r="2117" spans="2:65" s="12" customFormat="1">
      <c r="B2117" s="225"/>
      <c r="C2117" s="226"/>
      <c r="D2117" s="221" t="s">
        <v>513</v>
      </c>
      <c r="E2117" s="248" t="s">
        <v>23</v>
      </c>
      <c r="F2117" s="249" t="s">
        <v>2913</v>
      </c>
      <c r="G2117" s="226"/>
      <c r="H2117" s="250">
        <v>22.46</v>
      </c>
      <c r="I2117" s="231"/>
      <c r="J2117" s="226"/>
      <c r="K2117" s="226"/>
      <c r="L2117" s="232"/>
      <c r="M2117" s="233"/>
      <c r="N2117" s="234"/>
      <c r="O2117" s="234"/>
      <c r="P2117" s="234"/>
      <c r="Q2117" s="234"/>
      <c r="R2117" s="234"/>
      <c r="S2117" s="234"/>
      <c r="T2117" s="235"/>
      <c r="AT2117" s="236" t="s">
        <v>513</v>
      </c>
      <c r="AU2117" s="236" t="s">
        <v>93</v>
      </c>
      <c r="AV2117" s="12" t="s">
        <v>82</v>
      </c>
      <c r="AW2117" s="12" t="s">
        <v>36</v>
      </c>
      <c r="AX2117" s="12" t="s">
        <v>73</v>
      </c>
      <c r="AY2117" s="236" t="s">
        <v>492</v>
      </c>
    </row>
    <row r="2118" spans="2:65" s="12" customFormat="1">
      <c r="B2118" s="225"/>
      <c r="C2118" s="226"/>
      <c r="D2118" s="221" t="s">
        <v>513</v>
      </c>
      <c r="E2118" s="248" t="s">
        <v>23</v>
      </c>
      <c r="F2118" s="249" t="s">
        <v>2887</v>
      </c>
      <c r="G2118" s="226"/>
      <c r="H2118" s="250">
        <v>0.81399999999999995</v>
      </c>
      <c r="I2118" s="231"/>
      <c r="J2118" s="226"/>
      <c r="K2118" s="226"/>
      <c r="L2118" s="232"/>
      <c r="M2118" s="233"/>
      <c r="N2118" s="234"/>
      <c r="O2118" s="234"/>
      <c r="P2118" s="234"/>
      <c r="Q2118" s="234"/>
      <c r="R2118" s="234"/>
      <c r="S2118" s="234"/>
      <c r="T2118" s="235"/>
      <c r="AT2118" s="236" t="s">
        <v>513</v>
      </c>
      <c r="AU2118" s="236" t="s">
        <v>93</v>
      </c>
      <c r="AV2118" s="12" t="s">
        <v>82</v>
      </c>
      <c r="AW2118" s="12" t="s">
        <v>36</v>
      </c>
      <c r="AX2118" s="12" t="s">
        <v>73</v>
      </c>
      <c r="AY2118" s="236" t="s">
        <v>492</v>
      </c>
    </row>
    <row r="2119" spans="2:65" s="12" customFormat="1">
      <c r="B2119" s="225"/>
      <c r="C2119" s="226"/>
      <c r="D2119" s="221" t="s">
        <v>513</v>
      </c>
      <c r="E2119" s="248" t="s">
        <v>23</v>
      </c>
      <c r="F2119" s="249" t="s">
        <v>2914</v>
      </c>
      <c r="G2119" s="226"/>
      <c r="H2119" s="250">
        <v>21.361000000000001</v>
      </c>
      <c r="I2119" s="231"/>
      <c r="J2119" s="226"/>
      <c r="K2119" s="226"/>
      <c r="L2119" s="232"/>
      <c r="M2119" s="233"/>
      <c r="N2119" s="234"/>
      <c r="O2119" s="234"/>
      <c r="P2119" s="234"/>
      <c r="Q2119" s="234"/>
      <c r="R2119" s="234"/>
      <c r="S2119" s="234"/>
      <c r="T2119" s="235"/>
      <c r="AT2119" s="236" t="s">
        <v>513</v>
      </c>
      <c r="AU2119" s="236" t="s">
        <v>93</v>
      </c>
      <c r="AV2119" s="12" t="s">
        <v>82</v>
      </c>
      <c r="AW2119" s="12" t="s">
        <v>36</v>
      </c>
      <c r="AX2119" s="12" t="s">
        <v>73</v>
      </c>
      <c r="AY2119" s="236" t="s">
        <v>492</v>
      </c>
    </row>
    <row r="2120" spans="2:65" s="12" customFormat="1">
      <c r="B2120" s="225"/>
      <c r="C2120" s="226"/>
      <c r="D2120" s="221" t="s">
        <v>513</v>
      </c>
      <c r="E2120" s="248" t="s">
        <v>23</v>
      </c>
      <c r="F2120" s="249" t="s">
        <v>2888</v>
      </c>
      <c r="G2120" s="226"/>
      <c r="H2120" s="250">
        <v>67.064999999999998</v>
      </c>
      <c r="I2120" s="231"/>
      <c r="J2120" s="226"/>
      <c r="K2120" s="226"/>
      <c r="L2120" s="232"/>
      <c r="M2120" s="233"/>
      <c r="N2120" s="234"/>
      <c r="O2120" s="234"/>
      <c r="P2120" s="234"/>
      <c r="Q2120" s="234"/>
      <c r="R2120" s="234"/>
      <c r="S2120" s="234"/>
      <c r="T2120" s="235"/>
      <c r="AT2120" s="236" t="s">
        <v>513</v>
      </c>
      <c r="AU2120" s="236" t="s">
        <v>93</v>
      </c>
      <c r="AV2120" s="12" t="s">
        <v>82</v>
      </c>
      <c r="AW2120" s="12" t="s">
        <v>36</v>
      </c>
      <c r="AX2120" s="12" t="s">
        <v>73</v>
      </c>
      <c r="AY2120" s="236" t="s">
        <v>492</v>
      </c>
    </row>
    <row r="2121" spans="2:65" s="12" customFormat="1">
      <c r="B2121" s="225"/>
      <c r="C2121" s="226"/>
      <c r="D2121" s="221" t="s">
        <v>513</v>
      </c>
      <c r="E2121" s="248" t="s">
        <v>23</v>
      </c>
      <c r="F2121" s="249" t="s">
        <v>2915</v>
      </c>
      <c r="G2121" s="226"/>
      <c r="H2121" s="250">
        <v>1.881</v>
      </c>
      <c r="I2121" s="231"/>
      <c r="J2121" s="226"/>
      <c r="K2121" s="226"/>
      <c r="L2121" s="232"/>
      <c r="M2121" s="233"/>
      <c r="N2121" s="234"/>
      <c r="O2121" s="234"/>
      <c r="P2121" s="234"/>
      <c r="Q2121" s="234"/>
      <c r="R2121" s="234"/>
      <c r="S2121" s="234"/>
      <c r="T2121" s="235"/>
      <c r="AT2121" s="236" t="s">
        <v>513</v>
      </c>
      <c r="AU2121" s="236" t="s">
        <v>93</v>
      </c>
      <c r="AV2121" s="12" t="s">
        <v>82</v>
      </c>
      <c r="AW2121" s="12" t="s">
        <v>36</v>
      </c>
      <c r="AX2121" s="12" t="s">
        <v>73</v>
      </c>
      <c r="AY2121" s="236" t="s">
        <v>492</v>
      </c>
    </row>
    <row r="2122" spans="2:65" s="12" customFormat="1">
      <c r="B2122" s="225"/>
      <c r="C2122" s="226"/>
      <c r="D2122" s="221" t="s">
        <v>513</v>
      </c>
      <c r="E2122" s="248" t="s">
        <v>23</v>
      </c>
      <c r="F2122" s="249" t="s">
        <v>2916</v>
      </c>
      <c r="G2122" s="226"/>
      <c r="H2122" s="250">
        <v>3.1389999999999998</v>
      </c>
      <c r="I2122" s="231"/>
      <c r="J2122" s="226"/>
      <c r="K2122" s="226"/>
      <c r="L2122" s="232"/>
      <c r="M2122" s="233"/>
      <c r="N2122" s="234"/>
      <c r="O2122" s="234"/>
      <c r="P2122" s="234"/>
      <c r="Q2122" s="234"/>
      <c r="R2122" s="234"/>
      <c r="S2122" s="234"/>
      <c r="T2122" s="235"/>
      <c r="AT2122" s="236" t="s">
        <v>513</v>
      </c>
      <c r="AU2122" s="236" t="s">
        <v>93</v>
      </c>
      <c r="AV2122" s="12" t="s">
        <v>82</v>
      </c>
      <c r="AW2122" s="12" t="s">
        <v>36</v>
      </c>
      <c r="AX2122" s="12" t="s">
        <v>73</v>
      </c>
      <c r="AY2122" s="236" t="s">
        <v>492</v>
      </c>
    </row>
    <row r="2123" spans="2:65" s="14" customFormat="1">
      <c r="B2123" s="251"/>
      <c r="C2123" s="252"/>
      <c r="D2123" s="227" t="s">
        <v>513</v>
      </c>
      <c r="E2123" s="253" t="s">
        <v>23</v>
      </c>
      <c r="F2123" s="254" t="s">
        <v>560</v>
      </c>
      <c r="G2123" s="252"/>
      <c r="H2123" s="255">
        <v>125.998</v>
      </c>
      <c r="I2123" s="256"/>
      <c r="J2123" s="252"/>
      <c r="K2123" s="252"/>
      <c r="L2123" s="257"/>
      <c r="M2123" s="258"/>
      <c r="N2123" s="259"/>
      <c r="O2123" s="259"/>
      <c r="P2123" s="259"/>
      <c r="Q2123" s="259"/>
      <c r="R2123" s="259"/>
      <c r="S2123" s="259"/>
      <c r="T2123" s="260"/>
      <c r="AT2123" s="261" t="s">
        <v>513</v>
      </c>
      <c r="AU2123" s="261" t="s">
        <v>93</v>
      </c>
      <c r="AV2123" s="14" t="s">
        <v>502</v>
      </c>
      <c r="AW2123" s="14" t="s">
        <v>36</v>
      </c>
      <c r="AX2123" s="14" t="s">
        <v>80</v>
      </c>
      <c r="AY2123" s="261" t="s">
        <v>492</v>
      </c>
    </row>
    <row r="2124" spans="2:65" s="1" customFormat="1" ht="25.5" customHeight="1">
      <c r="B2124" s="42"/>
      <c r="C2124" s="209" t="s">
        <v>2917</v>
      </c>
      <c r="D2124" s="209" t="s">
        <v>498</v>
      </c>
      <c r="E2124" s="210" t="s">
        <v>2918</v>
      </c>
      <c r="F2124" s="211" t="s">
        <v>2919</v>
      </c>
      <c r="G2124" s="212" t="s">
        <v>632</v>
      </c>
      <c r="H2124" s="213">
        <v>20.43</v>
      </c>
      <c r="I2124" s="214"/>
      <c r="J2124" s="215">
        <f>ROUND(I2124*H2124,2)</f>
        <v>0</v>
      </c>
      <c r="K2124" s="211" t="s">
        <v>501</v>
      </c>
      <c r="L2124" s="62"/>
      <c r="M2124" s="216" t="s">
        <v>23</v>
      </c>
      <c r="N2124" s="217" t="s">
        <v>44</v>
      </c>
      <c r="O2124" s="43"/>
      <c r="P2124" s="218">
        <f>O2124*H2124</f>
        <v>0</v>
      </c>
      <c r="Q2124" s="218">
        <v>0</v>
      </c>
      <c r="R2124" s="218">
        <f>Q2124*H2124</f>
        <v>0</v>
      </c>
      <c r="S2124" s="218">
        <v>2.9000000000000001E-2</v>
      </c>
      <c r="T2124" s="219">
        <f>S2124*H2124</f>
        <v>0.59247000000000005</v>
      </c>
      <c r="AR2124" s="25" t="s">
        <v>502</v>
      </c>
      <c r="AT2124" s="25" t="s">
        <v>498</v>
      </c>
      <c r="AU2124" s="25" t="s">
        <v>93</v>
      </c>
      <c r="AY2124" s="25" t="s">
        <v>492</v>
      </c>
      <c r="BE2124" s="220">
        <f>IF(N2124="základní",J2124,0)</f>
        <v>0</v>
      </c>
      <c r="BF2124" s="220">
        <f>IF(N2124="snížená",J2124,0)</f>
        <v>0</v>
      </c>
      <c r="BG2124" s="220">
        <f>IF(N2124="zákl. přenesená",J2124,0)</f>
        <v>0</v>
      </c>
      <c r="BH2124" s="220">
        <f>IF(N2124="sníž. přenesená",J2124,0)</f>
        <v>0</v>
      </c>
      <c r="BI2124" s="220">
        <f>IF(N2124="nulová",J2124,0)</f>
        <v>0</v>
      </c>
      <c r="BJ2124" s="25" t="s">
        <v>80</v>
      </c>
      <c r="BK2124" s="220">
        <f>ROUND(I2124*H2124,2)</f>
        <v>0</v>
      </c>
      <c r="BL2124" s="25" t="s">
        <v>502</v>
      </c>
      <c r="BM2124" s="25" t="s">
        <v>2920</v>
      </c>
    </row>
    <row r="2125" spans="2:65" s="1" customFormat="1" ht="24">
      <c r="B2125" s="42"/>
      <c r="C2125" s="64"/>
      <c r="D2125" s="221" t="s">
        <v>506</v>
      </c>
      <c r="E2125" s="64"/>
      <c r="F2125" s="222" t="s">
        <v>2921</v>
      </c>
      <c r="G2125" s="64"/>
      <c r="H2125" s="64"/>
      <c r="I2125" s="177"/>
      <c r="J2125" s="64"/>
      <c r="K2125" s="64"/>
      <c r="L2125" s="62"/>
      <c r="M2125" s="223"/>
      <c r="N2125" s="43"/>
      <c r="O2125" s="43"/>
      <c r="P2125" s="43"/>
      <c r="Q2125" s="43"/>
      <c r="R2125" s="43"/>
      <c r="S2125" s="43"/>
      <c r="T2125" s="79"/>
      <c r="AT2125" s="25" t="s">
        <v>506</v>
      </c>
      <c r="AU2125" s="25" t="s">
        <v>93</v>
      </c>
    </row>
    <row r="2126" spans="2:65" s="12" customFormat="1">
      <c r="B2126" s="225"/>
      <c r="C2126" s="226"/>
      <c r="D2126" s="221" t="s">
        <v>513</v>
      </c>
      <c r="E2126" s="248" t="s">
        <v>23</v>
      </c>
      <c r="F2126" s="249" t="s">
        <v>2895</v>
      </c>
      <c r="G2126" s="226"/>
      <c r="H2126" s="250">
        <v>10.999000000000001</v>
      </c>
      <c r="I2126" s="231"/>
      <c r="J2126" s="226"/>
      <c r="K2126" s="226"/>
      <c r="L2126" s="232"/>
      <c r="M2126" s="233"/>
      <c r="N2126" s="234"/>
      <c r="O2126" s="234"/>
      <c r="P2126" s="234"/>
      <c r="Q2126" s="234"/>
      <c r="R2126" s="234"/>
      <c r="S2126" s="234"/>
      <c r="T2126" s="235"/>
      <c r="AT2126" s="236" t="s">
        <v>513</v>
      </c>
      <c r="AU2126" s="236" t="s">
        <v>93</v>
      </c>
      <c r="AV2126" s="12" t="s">
        <v>82</v>
      </c>
      <c r="AW2126" s="12" t="s">
        <v>36</v>
      </c>
      <c r="AX2126" s="12" t="s">
        <v>73</v>
      </c>
      <c r="AY2126" s="236" t="s">
        <v>492</v>
      </c>
    </row>
    <row r="2127" spans="2:65" s="12" customFormat="1">
      <c r="B2127" s="225"/>
      <c r="C2127" s="226"/>
      <c r="D2127" s="221" t="s">
        <v>513</v>
      </c>
      <c r="E2127" s="248" t="s">
        <v>23</v>
      </c>
      <c r="F2127" s="249" t="s">
        <v>2898</v>
      </c>
      <c r="G2127" s="226"/>
      <c r="H2127" s="250">
        <v>7.8479999999999999</v>
      </c>
      <c r="I2127" s="231"/>
      <c r="J2127" s="226"/>
      <c r="K2127" s="226"/>
      <c r="L2127" s="232"/>
      <c r="M2127" s="233"/>
      <c r="N2127" s="234"/>
      <c r="O2127" s="234"/>
      <c r="P2127" s="234"/>
      <c r="Q2127" s="234"/>
      <c r="R2127" s="234"/>
      <c r="S2127" s="234"/>
      <c r="T2127" s="235"/>
      <c r="AT2127" s="236" t="s">
        <v>513</v>
      </c>
      <c r="AU2127" s="236" t="s">
        <v>93</v>
      </c>
      <c r="AV2127" s="12" t="s">
        <v>82</v>
      </c>
      <c r="AW2127" s="12" t="s">
        <v>36</v>
      </c>
      <c r="AX2127" s="12" t="s">
        <v>73</v>
      </c>
      <c r="AY2127" s="236" t="s">
        <v>492</v>
      </c>
    </row>
    <row r="2128" spans="2:65" s="12" customFormat="1">
      <c r="B2128" s="225"/>
      <c r="C2128" s="226"/>
      <c r="D2128" s="221" t="s">
        <v>513</v>
      </c>
      <c r="E2128" s="248" t="s">
        <v>23</v>
      </c>
      <c r="F2128" s="249" t="s">
        <v>2899</v>
      </c>
      <c r="G2128" s="226"/>
      <c r="H2128" s="250">
        <v>1.583</v>
      </c>
      <c r="I2128" s="231"/>
      <c r="J2128" s="226"/>
      <c r="K2128" s="226"/>
      <c r="L2128" s="232"/>
      <c r="M2128" s="233"/>
      <c r="N2128" s="234"/>
      <c r="O2128" s="234"/>
      <c r="P2128" s="234"/>
      <c r="Q2128" s="234"/>
      <c r="R2128" s="234"/>
      <c r="S2128" s="234"/>
      <c r="T2128" s="235"/>
      <c r="AT2128" s="236" t="s">
        <v>513</v>
      </c>
      <c r="AU2128" s="236" t="s">
        <v>93</v>
      </c>
      <c r="AV2128" s="12" t="s">
        <v>82</v>
      </c>
      <c r="AW2128" s="12" t="s">
        <v>36</v>
      </c>
      <c r="AX2128" s="12" t="s">
        <v>73</v>
      </c>
      <c r="AY2128" s="236" t="s">
        <v>492</v>
      </c>
    </row>
    <row r="2129" spans="2:65" s="14" customFormat="1">
      <c r="B2129" s="251"/>
      <c r="C2129" s="252"/>
      <c r="D2129" s="227" t="s">
        <v>513</v>
      </c>
      <c r="E2129" s="253" t="s">
        <v>23</v>
      </c>
      <c r="F2129" s="254" t="s">
        <v>560</v>
      </c>
      <c r="G2129" s="252"/>
      <c r="H2129" s="255">
        <v>20.43</v>
      </c>
      <c r="I2129" s="256"/>
      <c r="J2129" s="252"/>
      <c r="K2129" s="252"/>
      <c r="L2129" s="257"/>
      <c r="M2129" s="258"/>
      <c r="N2129" s="259"/>
      <c r="O2129" s="259"/>
      <c r="P2129" s="259"/>
      <c r="Q2129" s="259"/>
      <c r="R2129" s="259"/>
      <c r="S2129" s="259"/>
      <c r="T2129" s="260"/>
      <c r="AT2129" s="261" t="s">
        <v>513</v>
      </c>
      <c r="AU2129" s="261" t="s">
        <v>93</v>
      </c>
      <c r="AV2129" s="14" t="s">
        <v>502</v>
      </c>
      <c r="AW2129" s="14" t="s">
        <v>36</v>
      </c>
      <c r="AX2129" s="14" t="s">
        <v>80</v>
      </c>
      <c r="AY2129" s="261" t="s">
        <v>492</v>
      </c>
    </row>
    <row r="2130" spans="2:65" s="1" customFormat="1" ht="25.5" customHeight="1">
      <c r="B2130" s="42"/>
      <c r="C2130" s="209" t="s">
        <v>2922</v>
      </c>
      <c r="D2130" s="209" t="s">
        <v>498</v>
      </c>
      <c r="E2130" s="210" t="s">
        <v>2923</v>
      </c>
      <c r="F2130" s="211" t="s">
        <v>2924</v>
      </c>
      <c r="G2130" s="212" t="s">
        <v>180</v>
      </c>
      <c r="H2130" s="213">
        <v>1577.91</v>
      </c>
      <c r="I2130" s="214"/>
      <c r="J2130" s="215">
        <f>ROUND(I2130*H2130,2)</f>
        <v>0</v>
      </c>
      <c r="K2130" s="211" t="s">
        <v>501</v>
      </c>
      <c r="L2130" s="62"/>
      <c r="M2130" s="216" t="s">
        <v>23</v>
      </c>
      <c r="N2130" s="217" t="s">
        <v>44</v>
      </c>
      <c r="O2130" s="43"/>
      <c r="P2130" s="218">
        <f>O2130*H2130</f>
        <v>0</v>
      </c>
      <c r="Q2130" s="218">
        <v>0</v>
      </c>
      <c r="R2130" s="218">
        <f>Q2130*H2130</f>
        <v>0</v>
      </c>
      <c r="S2130" s="218">
        <v>3.5000000000000003E-2</v>
      </c>
      <c r="T2130" s="219">
        <f>S2130*H2130</f>
        <v>55.226850000000006</v>
      </c>
      <c r="AR2130" s="25" t="s">
        <v>502</v>
      </c>
      <c r="AT2130" s="25" t="s">
        <v>498</v>
      </c>
      <c r="AU2130" s="25" t="s">
        <v>93</v>
      </c>
      <c r="AY2130" s="25" t="s">
        <v>492</v>
      </c>
      <c r="BE2130" s="220">
        <f>IF(N2130="základní",J2130,0)</f>
        <v>0</v>
      </c>
      <c r="BF2130" s="220">
        <f>IF(N2130="snížená",J2130,0)</f>
        <v>0</v>
      </c>
      <c r="BG2130" s="220">
        <f>IF(N2130="zákl. přenesená",J2130,0)</f>
        <v>0</v>
      </c>
      <c r="BH2130" s="220">
        <f>IF(N2130="sníž. přenesená",J2130,0)</f>
        <v>0</v>
      </c>
      <c r="BI2130" s="220">
        <f>IF(N2130="nulová",J2130,0)</f>
        <v>0</v>
      </c>
      <c r="BJ2130" s="25" t="s">
        <v>80</v>
      </c>
      <c r="BK2130" s="220">
        <f>ROUND(I2130*H2130,2)</f>
        <v>0</v>
      </c>
      <c r="BL2130" s="25" t="s">
        <v>502</v>
      </c>
      <c r="BM2130" s="25" t="s">
        <v>2925</v>
      </c>
    </row>
    <row r="2131" spans="2:65" s="1" customFormat="1" ht="24">
      <c r="B2131" s="42"/>
      <c r="C2131" s="64"/>
      <c r="D2131" s="221" t="s">
        <v>506</v>
      </c>
      <c r="E2131" s="64"/>
      <c r="F2131" s="222" t="s">
        <v>2926</v>
      </c>
      <c r="G2131" s="64"/>
      <c r="H2131" s="64"/>
      <c r="I2131" s="177"/>
      <c r="J2131" s="64"/>
      <c r="K2131" s="64"/>
      <c r="L2131" s="62"/>
      <c r="M2131" s="223"/>
      <c r="N2131" s="43"/>
      <c r="O2131" s="43"/>
      <c r="P2131" s="43"/>
      <c r="Q2131" s="43"/>
      <c r="R2131" s="43"/>
      <c r="S2131" s="43"/>
      <c r="T2131" s="79"/>
      <c r="AT2131" s="25" t="s">
        <v>506</v>
      </c>
      <c r="AU2131" s="25" t="s">
        <v>93</v>
      </c>
    </row>
    <row r="2132" spans="2:65" s="1" customFormat="1" ht="24">
      <c r="B2132" s="42"/>
      <c r="C2132" s="64"/>
      <c r="D2132" s="221" t="s">
        <v>509</v>
      </c>
      <c r="E2132" s="64"/>
      <c r="F2132" s="224" t="s">
        <v>2927</v>
      </c>
      <c r="G2132" s="64"/>
      <c r="H2132" s="64"/>
      <c r="I2132" s="177"/>
      <c r="J2132" s="64"/>
      <c r="K2132" s="64"/>
      <c r="L2132" s="62"/>
      <c r="M2132" s="223"/>
      <c r="N2132" s="43"/>
      <c r="O2132" s="43"/>
      <c r="P2132" s="43"/>
      <c r="Q2132" s="43"/>
      <c r="R2132" s="43"/>
      <c r="S2132" s="43"/>
      <c r="T2132" s="79"/>
      <c r="AT2132" s="25" t="s">
        <v>509</v>
      </c>
      <c r="AU2132" s="25" t="s">
        <v>93</v>
      </c>
    </row>
    <row r="2133" spans="2:65" s="12" customFormat="1">
      <c r="B2133" s="225"/>
      <c r="C2133" s="226"/>
      <c r="D2133" s="221" t="s">
        <v>513</v>
      </c>
      <c r="E2133" s="248" t="s">
        <v>182</v>
      </c>
      <c r="F2133" s="249" t="s">
        <v>2928</v>
      </c>
      <c r="G2133" s="226"/>
      <c r="H2133" s="250">
        <v>65.78</v>
      </c>
      <c r="I2133" s="231"/>
      <c r="J2133" s="226"/>
      <c r="K2133" s="226"/>
      <c r="L2133" s="232"/>
      <c r="M2133" s="233"/>
      <c r="N2133" s="234"/>
      <c r="O2133" s="234"/>
      <c r="P2133" s="234"/>
      <c r="Q2133" s="234"/>
      <c r="R2133" s="234"/>
      <c r="S2133" s="234"/>
      <c r="T2133" s="235"/>
      <c r="AT2133" s="236" t="s">
        <v>513</v>
      </c>
      <c r="AU2133" s="236" t="s">
        <v>93</v>
      </c>
      <c r="AV2133" s="12" t="s">
        <v>82</v>
      </c>
      <c r="AW2133" s="12" t="s">
        <v>36</v>
      </c>
      <c r="AX2133" s="12" t="s">
        <v>73</v>
      </c>
      <c r="AY2133" s="236" t="s">
        <v>492</v>
      </c>
    </row>
    <row r="2134" spans="2:65" s="12" customFormat="1">
      <c r="B2134" s="225"/>
      <c r="C2134" s="226"/>
      <c r="D2134" s="221" t="s">
        <v>513</v>
      </c>
      <c r="E2134" s="248" t="s">
        <v>185</v>
      </c>
      <c r="F2134" s="249" t="s">
        <v>2929</v>
      </c>
      <c r="G2134" s="226"/>
      <c r="H2134" s="250">
        <v>92.78</v>
      </c>
      <c r="I2134" s="231"/>
      <c r="J2134" s="226"/>
      <c r="K2134" s="226"/>
      <c r="L2134" s="232"/>
      <c r="M2134" s="233"/>
      <c r="N2134" s="234"/>
      <c r="O2134" s="234"/>
      <c r="P2134" s="234"/>
      <c r="Q2134" s="234"/>
      <c r="R2134" s="234"/>
      <c r="S2134" s="234"/>
      <c r="T2134" s="235"/>
      <c r="AT2134" s="236" t="s">
        <v>513</v>
      </c>
      <c r="AU2134" s="236" t="s">
        <v>93</v>
      </c>
      <c r="AV2134" s="12" t="s">
        <v>82</v>
      </c>
      <c r="AW2134" s="12" t="s">
        <v>36</v>
      </c>
      <c r="AX2134" s="12" t="s">
        <v>73</v>
      </c>
      <c r="AY2134" s="236" t="s">
        <v>492</v>
      </c>
    </row>
    <row r="2135" spans="2:65" s="12" customFormat="1" ht="24">
      <c r="B2135" s="225"/>
      <c r="C2135" s="226"/>
      <c r="D2135" s="221" t="s">
        <v>513</v>
      </c>
      <c r="E2135" s="248" t="s">
        <v>194</v>
      </c>
      <c r="F2135" s="249" t="s">
        <v>2930</v>
      </c>
      <c r="G2135" s="226"/>
      <c r="H2135" s="250">
        <v>370.32</v>
      </c>
      <c r="I2135" s="231"/>
      <c r="J2135" s="226"/>
      <c r="K2135" s="226"/>
      <c r="L2135" s="232"/>
      <c r="M2135" s="233"/>
      <c r="N2135" s="234"/>
      <c r="O2135" s="234"/>
      <c r="P2135" s="234"/>
      <c r="Q2135" s="234"/>
      <c r="R2135" s="234"/>
      <c r="S2135" s="234"/>
      <c r="T2135" s="235"/>
      <c r="AT2135" s="236" t="s">
        <v>513</v>
      </c>
      <c r="AU2135" s="236" t="s">
        <v>93</v>
      </c>
      <c r="AV2135" s="12" t="s">
        <v>82</v>
      </c>
      <c r="AW2135" s="12" t="s">
        <v>36</v>
      </c>
      <c r="AX2135" s="12" t="s">
        <v>73</v>
      </c>
      <c r="AY2135" s="236" t="s">
        <v>492</v>
      </c>
    </row>
    <row r="2136" spans="2:65" s="12" customFormat="1">
      <c r="B2136" s="225"/>
      <c r="C2136" s="226"/>
      <c r="D2136" s="221" t="s">
        <v>513</v>
      </c>
      <c r="E2136" s="248" t="s">
        <v>205</v>
      </c>
      <c r="F2136" s="249" t="s">
        <v>2931</v>
      </c>
      <c r="G2136" s="226"/>
      <c r="H2136" s="250">
        <v>115.42</v>
      </c>
      <c r="I2136" s="231"/>
      <c r="J2136" s="226"/>
      <c r="K2136" s="226"/>
      <c r="L2136" s="232"/>
      <c r="M2136" s="233"/>
      <c r="N2136" s="234"/>
      <c r="O2136" s="234"/>
      <c r="P2136" s="234"/>
      <c r="Q2136" s="234"/>
      <c r="R2136" s="234"/>
      <c r="S2136" s="234"/>
      <c r="T2136" s="235"/>
      <c r="AT2136" s="236" t="s">
        <v>513</v>
      </c>
      <c r="AU2136" s="236" t="s">
        <v>93</v>
      </c>
      <c r="AV2136" s="12" t="s">
        <v>82</v>
      </c>
      <c r="AW2136" s="12" t="s">
        <v>36</v>
      </c>
      <c r="AX2136" s="12" t="s">
        <v>73</v>
      </c>
      <c r="AY2136" s="236" t="s">
        <v>492</v>
      </c>
    </row>
    <row r="2137" spans="2:65" s="12" customFormat="1">
      <c r="B2137" s="225"/>
      <c r="C2137" s="226"/>
      <c r="D2137" s="221" t="s">
        <v>513</v>
      </c>
      <c r="E2137" s="248" t="s">
        <v>211</v>
      </c>
      <c r="F2137" s="249" t="s">
        <v>2932</v>
      </c>
      <c r="G2137" s="226"/>
      <c r="H2137" s="250">
        <v>79.37</v>
      </c>
      <c r="I2137" s="231"/>
      <c r="J2137" s="226"/>
      <c r="K2137" s="226"/>
      <c r="L2137" s="232"/>
      <c r="M2137" s="233"/>
      <c r="N2137" s="234"/>
      <c r="O2137" s="234"/>
      <c r="P2137" s="234"/>
      <c r="Q2137" s="234"/>
      <c r="R2137" s="234"/>
      <c r="S2137" s="234"/>
      <c r="T2137" s="235"/>
      <c r="AT2137" s="236" t="s">
        <v>513</v>
      </c>
      <c r="AU2137" s="236" t="s">
        <v>93</v>
      </c>
      <c r="AV2137" s="12" t="s">
        <v>82</v>
      </c>
      <c r="AW2137" s="12" t="s">
        <v>36</v>
      </c>
      <c r="AX2137" s="12" t="s">
        <v>73</v>
      </c>
      <c r="AY2137" s="236" t="s">
        <v>492</v>
      </c>
    </row>
    <row r="2138" spans="2:65" s="12" customFormat="1">
      <c r="B2138" s="225"/>
      <c r="C2138" s="226"/>
      <c r="D2138" s="221" t="s">
        <v>513</v>
      </c>
      <c r="E2138" s="248" t="s">
        <v>217</v>
      </c>
      <c r="F2138" s="249" t="s">
        <v>2933</v>
      </c>
      <c r="G2138" s="226"/>
      <c r="H2138" s="250">
        <v>78.33</v>
      </c>
      <c r="I2138" s="231"/>
      <c r="J2138" s="226"/>
      <c r="K2138" s="226"/>
      <c r="L2138" s="232"/>
      <c r="M2138" s="233"/>
      <c r="N2138" s="234"/>
      <c r="O2138" s="234"/>
      <c r="P2138" s="234"/>
      <c r="Q2138" s="234"/>
      <c r="R2138" s="234"/>
      <c r="S2138" s="234"/>
      <c r="T2138" s="235"/>
      <c r="AT2138" s="236" t="s">
        <v>513</v>
      </c>
      <c r="AU2138" s="236" t="s">
        <v>93</v>
      </c>
      <c r="AV2138" s="12" t="s">
        <v>82</v>
      </c>
      <c r="AW2138" s="12" t="s">
        <v>36</v>
      </c>
      <c r="AX2138" s="12" t="s">
        <v>73</v>
      </c>
      <c r="AY2138" s="236" t="s">
        <v>492</v>
      </c>
    </row>
    <row r="2139" spans="2:65" s="12" customFormat="1" ht="24">
      <c r="B2139" s="225"/>
      <c r="C2139" s="226"/>
      <c r="D2139" s="221" t="s">
        <v>513</v>
      </c>
      <c r="E2139" s="248" t="s">
        <v>221</v>
      </c>
      <c r="F2139" s="249" t="s">
        <v>2934</v>
      </c>
      <c r="G2139" s="226"/>
      <c r="H2139" s="250">
        <v>213.61</v>
      </c>
      <c r="I2139" s="231"/>
      <c r="J2139" s="226"/>
      <c r="K2139" s="226"/>
      <c r="L2139" s="232"/>
      <c r="M2139" s="233"/>
      <c r="N2139" s="234"/>
      <c r="O2139" s="234"/>
      <c r="P2139" s="234"/>
      <c r="Q2139" s="234"/>
      <c r="R2139" s="234"/>
      <c r="S2139" s="234"/>
      <c r="T2139" s="235"/>
      <c r="AT2139" s="236" t="s">
        <v>513</v>
      </c>
      <c r="AU2139" s="236" t="s">
        <v>93</v>
      </c>
      <c r="AV2139" s="12" t="s">
        <v>82</v>
      </c>
      <c r="AW2139" s="12" t="s">
        <v>36</v>
      </c>
      <c r="AX2139" s="12" t="s">
        <v>73</v>
      </c>
      <c r="AY2139" s="236" t="s">
        <v>492</v>
      </c>
    </row>
    <row r="2140" spans="2:65" s="12" customFormat="1">
      <c r="B2140" s="225"/>
      <c r="C2140" s="226"/>
      <c r="D2140" s="221" t="s">
        <v>513</v>
      </c>
      <c r="E2140" s="248" t="s">
        <v>225</v>
      </c>
      <c r="F2140" s="249" t="s">
        <v>2935</v>
      </c>
      <c r="G2140" s="226"/>
      <c r="H2140" s="250">
        <v>18.41</v>
      </c>
      <c r="I2140" s="231"/>
      <c r="J2140" s="226"/>
      <c r="K2140" s="226"/>
      <c r="L2140" s="232"/>
      <c r="M2140" s="233"/>
      <c r="N2140" s="234"/>
      <c r="O2140" s="234"/>
      <c r="P2140" s="234"/>
      <c r="Q2140" s="234"/>
      <c r="R2140" s="234"/>
      <c r="S2140" s="234"/>
      <c r="T2140" s="235"/>
      <c r="AT2140" s="236" t="s">
        <v>513</v>
      </c>
      <c r="AU2140" s="236" t="s">
        <v>93</v>
      </c>
      <c r="AV2140" s="12" t="s">
        <v>82</v>
      </c>
      <c r="AW2140" s="12" t="s">
        <v>36</v>
      </c>
      <c r="AX2140" s="12" t="s">
        <v>73</v>
      </c>
      <c r="AY2140" s="236" t="s">
        <v>492</v>
      </c>
    </row>
    <row r="2141" spans="2:65" s="12" customFormat="1">
      <c r="B2141" s="225"/>
      <c r="C2141" s="226"/>
      <c r="D2141" s="221" t="s">
        <v>513</v>
      </c>
      <c r="E2141" s="248" t="s">
        <v>229</v>
      </c>
      <c r="F2141" s="249" t="s">
        <v>2936</v>
      </c>
      <c r="G2141" s="226"/>
      <c r="H2141" s="250">
        <v>44.79</v>
      </c>
      <c r="I2141" s="231"/>
      <c r="J2141" s="226"/>
      <c r="K2141" s="226"/>
      <c r="L2141" s="232"/>
      <c r="M2141" s="233"/>
      <c r="N2141" s="234"/>
      <c r="O2141" s="234"/>
      <c r="P2141" s="234"/>
      <c r="Q2141" s="234"/>
      <c r="R2141" s="234"/>
      <c r="S2141" s="234"/>
      <c r="T2141" s="235"/>
      <c r="AT2141" s="236" t="s">
        <v>513</v>
      </c>
      <c r="AU2141" s="236" t="s">
        <v>93</v>
      </c>
      <c r="AV2141" s="12" t="s">
        <v>82</v>
      </c>
      <c r="AW2141" s="12" t="s">
        <v>36</v>
      </c>
      <c r="AX2141" s="12" t="s">
        <v>73</v>
      </c>
      <c r="AY2141" s="236" t="s">
        <v>492</v>
      </c>
    </row>
    <row r="2142" spans="2:65" s="12" customFormat="1">
      <c r="B2142" s="225"/>
      <c r="C2142" s="226"/>
      <c r="D2142" s="221" t="s">
        <v>513</v>
      </c>
      <c r="E2142" s="248" t="s">
        <v>231</v>
      </c>
      <c r="F2142" s="249" t="s">
        <v>2937</v>
      </c>
      <c r="G2142" s="226"/>
      <c r="H2142" s="250">
        <v>38.75</v>
      </c>
      <c r="I2142" s="231"/>
      <c r="J2142" s="226"/>
      <c r="K2142" s="226"/>
      <c r="L2142" s="232"/>
      <c r="M2142" s="233"/>
      <c r="N2142" s="234"/>
      <c r="O2142" s="234"/>
      <c r="P2142" s="234"/>
      <c r="Q2142" s="234"/>
      <c r="R2142" s="234"/>
      <c r="S2142" s="234"/>
      <c r="T2142" s="235"/>
      <c r="AT2142" s="236" t="s">
        <v>513</v>
      </c>
      <c r="AU2142" s="236" t="s">
        <v>93</v>
      </c>
      <c r="AV2142" s="12" t="s">
        <v>82</v>
      </c>
      <c r="AW2142" s="12" t="s">
        <v>36</v>
      </c>
      <c r="AX2142" s="12" t="s">
        <v>73</v>
      </c>
      <c r="AY2142" s="236" t="s">
        <v>492</v>
      </c>
    </row>
    <row r="2143" spans="2:65" s="12" customFormat="1">
      <c r="B2143" s="225"/>
      <c r="C2143" s="226"/>
      <c r="D2143" s="221" t="s">
        <v>513</v>
      </c>
      <c r="E2143" s="248" t="s">
        <v>233</v>
      </c>
      <c r="F2143" s="249" t="s">
        <v>2938</v>
      </c>
      <c r="G2143" s="226"/>
      <c r="H2143" s="250">
        <v>44.28</v>
      </c>
      <c r="I2143" s="231"/>
      <c r="J2143" s="226"/>
      <c r="K2143" s="226"/>
      <c r="L2143" s="232"/>
      <c r="M2143" s="233"/>
      <c r="N2143" s="234"/>
      <c r="O2143" s="234"/>
      <c r="P2143" s="234"/>
      <c r="Q2143" s="234"/>
      <c r="R2143" s="234"/>
      <c r="S2143" s="234"/>
      <c r="T2143" s="235"/>
      <c r="AT2143" s="236" t="s">
        <v>513</v>
      </c>
      <c r="AU2143" s="236" t="s">
        <v>93</v>
      </c>
      <c r="AV2143" s="12" t="s">
        <v>82</v>
      </c>
      <c r="AW2143" s="12" t="s">
        <v>36</v>
      </c>
      <c r="AX2143" s="12" t="s">
        <v>73</v>
      </c>
      <c r="AY2143" s="236" t="s">
        <v>492</v>
      </c>
    </row>
    <row r="2144" spans="2:65" s="12" customFormat="1">
      <c r="B2144" s="225"/>
      <c r="C2144" s="226"/>
      <c r="D2144" s="221" t="s">
        <v>513</v>
      </c>
      <c r="E2144" s="248" t="s">
        <v>235</v>
      </c>
      <c r="F2144" s="249" t="s">
        <v>2939</v>
      </c>
      <c r="G2144" s="226"/>
      <c r="H2144" s="250">
        <v>45.087000000000003</v>
      </c>
      <c r="I2144" s="231"/>
      <c r="J2144" s="226"/>
      <c r="K2144" s="226"/>
      <c r="L2144" s="232"/>
      <c r="M2144" s="233"/>
      <c r="N2144" s="234"/>
      <c r="O2144" s="234"/>
      <c r="P2144" s="234"/>
      <c r="Q2144" s="234"/>
      <c r="R2144" s="234"/>
      <c r="S2144" s="234"/>
      <c r="T2144" s="235"/>
      <c r="AT2144" s="236" t="s">
        <v>513</v>
      </c>
      <c r="AU2144" s="236" t="s">
        <v>93</v>
      </c>
      <c r="AV2144" s="12" t="s">
        <v>82</v>
      </c>
      <c r="AW2144" s="12" t="s">
        <v>36</v>
      </c>
      <c r="AX2144" s="12" t="s">
        <v>73</v>
      </c>
      <c r="AY2144" s="236" t="s">
        <v>492</v>
      </c>
    </row>
    <row r="2145" spans="2:65" s="12" customFormat="1">
      <c r="B2145" s="225"/>
      <c r="C2145" s="226"/>
      <c r="D2145" s="221" t="s">
        <v>513</v>
      </c>
      <c r="E2145" s="248" t="s">
        <v>247</v>
      </c>
      <c r="F2145" s="249" t="s">
        <v>2940</v>
      </c>
      <c r="G2145" s="226"/>
      <c r="H2145" s="250">
        <v>9.3550000000000004</v>
      </c>
      <c r="I2145" s="231"/>
      <c r="J2145" s="226"/>
      <c r="K2145" s="226"/>
      <c r="L2145" s="232"/>
      <c r="M2145" s="233"/>
      <c r="N2145" s="234"/>
      <c r="O2145" s="234"/>
      <c r="P2145" s="234"/>
      <c r="Q2145" s="234"/>
      <c r="R2145" s="234"/>
      <c r="S2145" s="234"/>
      <c r="T2145" s="235"/>
      <c r="AT2145" s="236" t="s">
        <v>513</v>
      </c>
      <c r="AU2145" s="236" t="s">
        <v>93</v>
      </c>
      <c r="AV2145" s="12" t="s">
        <v>82</v>
      </c>
      <c r="AW2145" s="12" t="s">
        <v>36</v>
      </c>
      <c r="AX2145" s="12" t="s">
        <v>73</v>
      </c>
      <c r="AY2145" s="236" t="s">
        <v>492</v>
      </c>
    </row>
    <row r="2146" spans="2:65" s="12" customFormat="1">
      <c r="B2146" s="225"/>
      <c r="C2146" s="226"/>
      <c r="D2146" s="221" t="s">
        <v>513</v>
      </c>
      <c r="E2146" s="248" t="s">
        <v>249</v>
      </c>
      <c r="F2146" s="249" t="s">
        <v>2941</v>
      </c>
      <c r="G2146" s="226"/>
      <c r="H2146" s="250">
        <v>9.3550000000000004</v>
      </c>
      <c r="I2146" s="231"/>
      <c r="J2146" s="226"/>
      <c r="K2146" s="226"/>
      <c r="L2146" s="232"/>
      <c r="M2146" s="233"/>
      <c r="N2146" s="234"/>
      <c r="O2146" s="234"/>
      <c r="P2146" s="234"/>
      <c r="Q2146" s="234"/>
      <c r="R2146" s="234"/>
      <c r="S2146" s="234"/>
      <c r="T2146" s="235"/>
      <c r="AT2146" s="236" t="s">
        <v>513</v>
      </c>
      <c r="AU2146" s="236" t="s">
        <v>93</v>
      </c>
      <c r="AV2146" s="12" t="s">
        <v>82</v>
      </c>
      <c r="AW2146" s="12" t="s">
        <v>36</v>
      </c>
      <c r="AX2146" s="12" t="s">
        <v>73</v>
      </c>
      <c r="AY2146" s="236" t="s">
        <v>492</v>
      </c>
    </row>
    <row r="2147" spans="2:65" s="12" customFormat="1">
      <c r="B2147" s="225"/>
      <c r="C2147" s="226"/>
      <c r="D2147" s="221" t="s">
        <v>513</v>
      </c>
      <c r="E2147" s="248" t="s">
        <v>250</v>
      </c>
      <c r="F2147" s="249" t="s">
        <v>2942</v>
      </c>
      <c r="G2147" s="226"/>
      <c r="H2147" s="250">
        <v>43.732999999999997</v>
      </c>
      <c r="I2147" s="231"/>
      <c r="J2147" s="226"/>
      <c r="K2147" s="226"/>
      <c r="L2147" s="232"/>
      <c r="M2147" s="233"/>
      <c r="N2147" s="234"/>
      <c r="O2147" s="234"/>
      <c r="P2147" s="234"/>
      <c r="Q2147" s="234"/>
      <c r="R2147" s="234"/>
      <c r="S2147" s="234"/>
      <c r="T2147" s="235"/>
      <c r="AT2147" s="236" t="s">
        <v>513</v>
      </c>
      <c r="AU2147" s="236" t="s">
        <v>93</v>
      </c>
      <c r="AV2147" s="12" t="s">
        <v>82</v>
      </c>
      <c r="AW2147" s="12" t="s">
        <v>36</v>
      </c>
      <c r="AX2147" s="12" t="s">
        <v>73</v>
      </c>
      <c r="AY2147" s="236" t="s">
        <v>492</v>
      </c>
    </row>
    <row r="2148" spans="2:65" s="12" customFormat="1">
      <c r="B2148" s="225"/>
      <c r="C2148" s="226"/>
      <c r="D2148" s="221" t="s">
        <v>513</v>
      </c>
      <c r="E2148" s="248" t="s">
        <v>252</v>
      </c>
      <c r="F2148" s="249" t="s">
        <v>2943</v>
      </c>
      <c r="G2148" s="226"/>
      <c r="H2148" s="250">
        <v>47.82</v>
      </c>
      <c r="I2148" s="231"/>
      <c r="J2148" s="226"/>
      <c r="K2148" s="226"/>
      <c r="L2148" s="232"/>
      <c r="M2148" s="233"/>
      <c r="N2148" s="234"/>
      <c r="O2148" s="234"/>
      <c r="P2148" s="234"/>
      <c r="Q2148" s="234"/>
      <c r="R2148" s="234"/>
      <c r="S2148" s="234"/>
      <c r="T2148" s="235"/>
      <c r="AT2148" s="236" t="s">
        <v>513</v>
      </c>
      <c r="AU2148" s="236" t="s">
        <v>93</v>
      </c>
      <c r="AV2148" s="12" t="s">
        <v>82</v>
      </c>
      <c r="AW2148" s="12" t="s">
        <v>36</v>
      </c>
      <c r="AX2148" s="12" t="s">
        <v>73</v>
      </c>
      <c r="AY2148" s="236" t="s">
        <v>492</v>
      </c>
    </row>
    <row r="2149" spans="2:65" s="12" customFormat="1">
      <c r="B2149" s="225"/>
      <c r="C2149" s="226"/>
      <c r="D2149" s="221" t="s">
        <v>513</v>
      </c>
      <c r="E2149" s="248" t="s">
        <v>23</v>
      </c>
      <c r="F2149" s="249" t="s">
        <v>2944</v>
      </c>
      <c r="G2149" s="226"/>
      <c r="H2149" s="250">
        <v>29.93</v>
      </c>
      <c r="I2149" s="231"/>
      <c r="J2149" s="226"/>
      <c r="K2149" s="226"/>
      <c r="L2149" s="232"/>
      <c r="M2149" s="233"/>
      <c r="N2149" s="234"/>
      <c r="O2149" s="234"/>
      <c r="P2149" s="234"/>
      <c r="Q2149" s="234"/>
      <c r="R2149" s="234"/>
      <c r="S2149" s="234"/>
      <c r="T2149" s="235"/>
      <c r="AT2149" s="236" t="s">
        <v>513</v>
      </c>
      <c r="AU2149" s="236" t="s">
        <v>93</v>
      </c>
      <c r="AV2149" s="12" t="s">
        <v>82</v>
      </c>
      <c r="AW2149" s="12" t="s">
        <v>36</v>
      </c>
      <c r="AX2149" s="12" t="s">
        <v>73</v>
      </c>
      <c r="AY2149" s="236" t="s">
        <v>492</v>
      </c>
    </row>
    <row r="2150" spans="2:65" s="12" customFormat="1">
      <c r="B2150" s="225"/>
      <c r="C2150" s="226"/>
      <c r="D2150" s="221" t="s">
        <v>513</v>
      </c>
      <c r="E2150" s="248" t="s">
        <v>256</v>
      </c>
      <c r="F2150" s="249" t="s">
        <v>2945</v>
      </c>
      <c r="G2150" s="226"/>
      <c r="H2150" s="250">
        <v>21.1</v>
      </c>
      <c r="I2150" s="231"/>
      <c r="J2150" s="226"/>
      <c r="K2150" s="226"/>
      <c r="L2150" s="232"/>
      <c r="M2150" s="233"/>
      <c r="N2150" s="234"/>
      <c r="O2150" s="234"/>
      <c r="P2150" s="234"/>
      <c r="Q2150" s="234"/>
      <c r="R2150" s="234"/>
      <c r="S2150" s="234"/>
      <c r="T2150" s="235"/>
      <c r="AT2150" s="236" t="s">
        <v>513</v>
      </c>
      <c r="AU2150" s="236" t="s">
        <v>93</v>
      </c>
      <c r="AV2150" s="12" t="s">
        <v>82</v>
      </c>
      <c r="AW2150" s="12" t="s">
        <v>36</v>
      </c>
      <c r="AX2150" s="12" t="s">
        <v>73</v>
      </c>
      <c r="AY2150" s="236" t="s">
        <v>492</v>
      </c>
    </row>
    <row r="2151" spans="2:65" s="12" customFormat="1">
      <c r="B2151" s="225"/>
      <c r="C2151" s="226"/>
      <c r="D2151" s="221" t="s">
        <v>513</v>
      </c>
      <c r="E2151" s="248" t="s">
        <v>23</v>
      </c>
      <c r="F2151" s="249" t="s">
        <v>256</v>
      </c>
      <c r="G2151" s="226"/>
      <c r="H2151" s="250">
        <v>21.1</v>
      </c>
      <c r="I2151" s="231"/>
      <c r="J2151" s="226"/>
      <c r="K2151" s="226"/>
      <c r="L2151" s="232"/>
      <c r="M2151" s="233"/>
      <c r="N2151" s="234"/>
      <c r="O2151" s="234"/>
      <c r="P2151" s="234"/>
      <c r="Q2151" s="234"/>
      <c r="R2151" s="234"/>
      <c r="S2151" s="234"/>
      <c r="T2151" s="235"/>
      <c r="AT2151" s="236" t="s">
        <v>513</v>
      </c>
      <c r="AU2151" s="236" t="s">
        <v>93</v>
      </c>
      <c r="AV2151" s="12" t="s">
        <v>82</v>
      </c>
      <c r="AW2151" s="12" t="s">
        <v>36</v>
      </c>
      <c r="AX2151" s="12" t="s">
        <v>73</v>
      </c>
      <c r="AY2151" s="236" t="s">
        <v>492</v>
      </c>
    </row>
    <row r="2152" spans="2:65" s="12" customFormat="1">
      <c r="B2152" s="225"/>
      <c r="C2152" s="226"/>
      <c r="D2152" s="221" t="s">
        <v>513</v>
      </c>
      <c r="E2152" s="248" t="s">
        <v>258</v>
      </c>
      <c r="F2152" s="249" t="s">
        <v>2946</v>
      </c>
      <c r="G2152" s="226"/>
      <c r="H2152" s="250">
        <v>21.1</v>
      </c>
      <c r="I2152" s="231"/>
      <c r="J2152" s="226"/>
      <c r="K2152" s="226"/>
      <c r="L2152" s="232"/>
      <c r="M2152" s="233"/>
      <c r="N2152" s="234"/>
      <c r="O2152" s="234"/>
      <c r="P2152" s="234"/>
      <c r="Q2152" s="234"/>
      <c r="R2152" s="234"/>
      <c r="S2152" s="234"/>
      <c r="T2152" s="235"/>
      <c r="AT2152" s="236" t="s">
        <v>513</v>
      </c>
      <c r="AU2152" s="236" t="s">
        <v>93</v>
      </c>
      <c r="AV2152" s="12" t="s">
        <v>82</v>
      </c>
      <c r="AW2152" s="12" t="s">
        <v>36</v>
      </c>
      <c r="AX2152" s="12" t="s">
        <v>73</v>
      </c>
      <c r="AY2152" s="236" t="s">
        <v>492</v>
      </c>
    </row>
    <row r="2153" spans="2:65" s="12" customFormat="1">
      <c r="B2153" s="225"/>
      <c r="C2153" s="226"/>
      <c r="D2153" s="221" t="s">
        <v>513</v>
      </c>
      <c r="E2153" s="248" t="s">
        <v>259</v>
      </c>
      <c r="F2153" s="249" t="s">
        <v>2947</v>
      </c>
      <c r="G2153" s="226"/>
      <c r="H2153" s="250">
        <v>21.1</v>
      </c>
      <c r="I2153" s="231"/>
      <c r="J2153" s="226"/>
      <c r="K2153" s="226"/>
      <c r="L2153" s="232"/>
      <c r="M2153" s="233"/>
      <c r="N2153" s="234"/>
      <c r="O2153" s="234"/>
      <c r="P2153" s="234"/>
      <c r="Q2153" s="234"/>
      <c r="R2153" s="234"/>
      <c r="S2153" s="234"/>
      <c r="T2153" s="235"/>
      <c r="AT2153" s="236" t="s">
        <v>513</v>
      </c>
      <c r="AU2153" s="236" t="s">
        <v>93</v>
      </c>
      <c r="AV2153" s="12" t="s">
        <v>82</v>
      </c>
      <c r="AW2153" s="12" t="s">
        <v>36</v>
      </c>
      <c r="AX2153" s="12" t="s">
        <v>73</v>
      </c>
      <c r="AY2153" s="236" t="s">
        <v>492</v>
      </c>
    </row>
    <row r="2154" spans="2:65" s="12" customFormat="1">
      <c r="B2154" s="225"/>
      <c r="C2154" s="226"/>
      <c r="D2154" s="221" t="s">
        <v>513</v>
      </c>
      <c r="E2154" s="248" t="s">
        <v>260</v>
      </c>
      <c r="F2154" s="249" t="s">
        <v>2948</v>
      </c>
      <c r="G2154" s="226"/>
      <c r="H2154" s="250">
        <v>21.1</v>
      </c>
      <c r="I2154" s="231"/>
      <c r="J2154" s="226"/>
      <c r="K2154" s="226"/>
      <c r="L2154" s="232"/>
      <c r="M2154" s="233"/>
      <c r="N2154" s="234"/>
      <c r="O2154" s="234"/>
      <c r="P2154" s="234"/>
      <c r="Q2154" s="234"/>
      <c r="R2154" s="234"/>
      <c r="S2154" s="234"/>
      <c r="T2154" s="235"/>
      <c r="AT2154" s="236" t="s">
        <v>513</v>
      </c>
      <c r="AU2154" s="236" t="s">
        <v>93</v>
      </c>
      <c r="AV2154" s="12" t="s">
        <v>82</v>
      </c>
      <c r="AW2154" s="12" t="s">
        <v>36</v>
      </c>
      <c r="AX2154" s="12" t="s">
        <v>73</v>
      </c>
      <c r="AY2154" s="236" t="s">
        <v>492</v>
      </c>
    </row>
    <row r="2155" spans="2:65" s="12" customFormat="1">
      <c r="B2155" s="225"/>
      <c r="C2155" s="226"/>
      <c r="D2155" s="221" t="s">
        <v>513</v>
      </c>
      <c r="E2155" s="248" t="s">
        <v>23</v>
      </c>
      <c r="F2155" s="249" t="s">
        <v>260</v>
      </c>
      <c r="G2155" s="226"/>
      <c r="H2155" s="250">
        <v>21.1</v>
      </c>
      <c r="I2155" s="231"/>
      <c r="J2155" s="226"/>
      <c r="K2155" s="226"/>
      <c r="L2155" s="232"/>
      <c r="M2155" s="233"/>
      <c r="N2155" s="234"/>
      <c r="O2155" s="234"/>
      <c r="P2155" s="234"/>
      <c r="Q2155" s="234"/>
      <c r="R2155" s="234"/>
      <c r="S2155" s="234"/>
      <c r="T2155" s="235"/>
      <c r="AT2155" s="236" t="s">
        <v>513</v>
      </c>
      <c r="AU2155" s="236" t="s">
        <v>93</v>
      </c>
      <c r="AV2155" s="12" t="s">
        <v>82</v>
      </c>
      <c r="AW2155" s="12" t="s">
        <v>36</v>
      </c>
      <c r="AX2155" s="12" t="s">
        <v>73</v>
      </c>
      <c r="AY2155" s="236" t="s">
        <v>492</v>
      </c>
    </row>
    <row r="2156" spans="2:65" s="12" customFormat="1">
      <c r="B2156" s="225"/>
      <c r="C2156" s="226"/>
      <c r="D2156" s="221" t="s">
        <v>513</v>
      </c>
      <c r="E2156" s="248" t="s">
        <v>263</v>
      </c>
      <c r="F2156" s="249" t="s">
        <v>2949</v>
      </c>
      <c r="G2156" s="226"/>
      <c r="H2156" s="250">
        <v>34.729999999999997</v>
      </c>
      <c r="I2156" s="231"/>
      <c r="J2156" s="226"/>
      <c r="K2156" s="226"/>
      <c r="L2156" s="232"/>
      <c r="M2156" s="233"/>
      <c r="N2156" s="234"/>
      <c r="O2156" s="234"/>
      <c r="P2156" s="234"/>
      <c r="Q2156" s="234"/>
      <c r="R2156" s="234"/>
      <c r="S2156" s="234"/>
      <c r="T2156" s="235"/>
      <c r="AT2156" s="236" t="s">
        <v>513</v>
      </c>
      <c r="AU2156" s="236" t="s">
        <v>93</v>
      </c>
      <c r="AV2156" s="12" t="s">
        <v>82</v>
      </c>
      <c r="AW2156" s="12" t="s">
        <v>36</v>
      </c>
      <c r="AX2156" s="12" t="s">
        <v>73</v>
      </c>
      <c r="AY2156" s="236" t="s">
        <v>492</v>
      </c>
    </row>
    <row r="2157" spans="2:65" s="12" customFormat="1">
      <c r="B2157" s="225"/>
      <c r="C2157" s="226"/>
      <c r="D2157" s="221" t="s">
        <v>513</v>
      </c>
      <c r="E2157" s="248" t="s">
        <v>23</v>
      </c>
      <c r="F2157" s="249" t="s">
        <v>263</v>
      </c>
      <c r="G2157" s="226"/>
      <c r="H2157" s="250">
        <v>34.729999999999997</v>
      </c>
      <c r="I2157" s="231"/>
      <c r="J2157" s="226"/>
      <c r="K2157" s="226"/>
      <c r="L2157" s="232"/>
      <c r="M2157" s="233"/>
      <c r="N2157" s="234"/>
      <c r="O2157" s="234"/>
      <c r="P2157" s="234"/>
      <c r="Q2157" s="234"/>
      <c r="R2157" s="234"/>
      <c r="S2157" s="234"/>
      <c r="T2157" s="235"/>
      <c r="AT2157" s="236" t="s">
        <v>513</v>
      </c>
      <c r="AU2157" s="236" t="s">
        <v>93</v>
      </c>
      <c r="AV2157" s="12" t="s">
        <v>82</v>
      </c>
      <c r="AW2157" s="12" t="s">
        <v>36</v>
      </c>
      <c r="AX2157" s="12" t="s">
        <v>73</v>
      </c>
      <c r="AY2157" s="236" t="s">
        <v>492</v>
      </c>
    </row>
    <row r="2158" spans="2:65" s="12" customFormat="1">
      <c r="B2158" s="225"/>
      <c r="C2158" s="226"/>
      <c r="D2158" s="221" t="s">
        <v>513</v>
      </c>
      <c r="E2158" s="248" t="s">
        <v>266</v>
      </c>
      <c r="F2158" s="249" t="s">
        <v>2950</v>
      </c>
      <c r="G2158" s="226"/>
      <c r="H2158" s="250">
        <v>34.729999999999997</v>
      </c>
      <c r="I2158" s="231"/>
      <c r="J2158" s="226"/>
      <c r="K2158" s="226"/>
      <c r="L2158" s="232"/>
      <c r="M2158" s="233"/>
      <c r="N2158" s="234"/>
      <c r="O2158" s="234"/>
      <c r="P2158" s="234"/>
      <c r="Q2158" s="234"/>
      <c r="R2158" s="234"/>
      <c r="S2158" s="234"/>
      <c r="T2158" s="235"/>
      <c r="AT2158" s="236" t="s">
        <v>513</v>
      </c>
      <c r="AU2158" s="236" t="s">
        <v>93</v>
      </c>
      <c r="AV2158" s="12" t="s">
        <v>82</v>
      </c>
      <c r="AW2158" s="12" t="s">
        <v>36</v>
      </c>
      <c r="AX2158" s="12" t="s">
        <v>73</v>
      </c>
      <c r="AY2158" s="236" t="s">
        <v>492</v>
      </c>
    </row>
    <row r="2159" spans="2:65" s="14" customFormat="1">
      <c r="B2159" s="251"/>
      <c r="C2159" s="252"/>
      <c r="D2159" s="227" t="s">
        <v>513</v>
      </c>
      <c r="E2159" s="253" t="s">
        <v>23</v>
      </c>
      <c r="F2159" s="254" t="s">
        <v>560</v>
      </c>
      <c r="G2159" s="252"/>
      <c r="H2159" s="255">
        <v>1577.91</v>
      </c>
      <c r="I2159" s="256"/>
      <c r="J2159" s="252"/>
      <c r="K2159" s="252"/>
      <c r="L2159" s="257"/>
      <c r="M2159" s="258"/>
      <c r="N2159" s="259"/>
      <c r="O2159" s="259"/>
      <c r="P2159" s="259"/>
      <c r="Q2159" s="259"/>
      <c r="R2159" s="259"/>
      <c r="S2159" s="259"/>
      <c r="T2159" s="260"/>
      <c r="AT2159" s="261" t="s">
        <v>513</v>
      </c>
      <c r="AU2159" s="261" t="s">
        <v>93</v>
      </c>
      <c r="AV2159" s="14" t="s">
        <v>502</v>
      </c>
      <c r="AW2159" s="14" t="s">
        <v>36</v>
      </c>
      <c r="AX2159" s="14" t="s">
        <v>80</v>
      </c>
      <c r="AY2159" s="261" t="s">
        <v>492</v>
      </c>
    </row>
    <row r="2160" spans="2:65" s="1" customFormat="1" ht="16.5" customHeight="1">
      <c r="B2160" s="42"/>
      <c r="C2160" s="209" t="s">
        <v>2951</v>
      </c>
      <c r="D2160" s="209" t="s">
        <v>498</v>
      </c>
      <c r="E2160" s="210" t="s">
        <v>2952</v>
      </c>
      <c r="F2160" s="211" t="s">
        <v>2953</v>
      </c>
      <c r="G2160" s="212" t="s">
        <v>832</v>
      </c>
      <c r="H2160" s="213">
        <v>795.2</v>
      </c>
      <c r="I2160" s="214"/>
      <c r="J2160" s="215">
        <f>ROUND(I2160*H2160,2)</f>
        <v>0</v>
      </c>
      <c r="K2160" s="211" t="s">
        <v>501</v>
      </c>
      <c r="L2160" s="62"/>
      <c r="M2160" s="216" t="s">
        <v>23</v>
      </c>
      <c r="N2160" s="217" t="s">
        <v>44</v>
      </c>
      <c r="O2160" s="43"/>
      <c r="P2160" s="218">
        <f>O2160*H2160</f>
        <v>0</v>
      </c>
      <c r="Q2160" s="218">
        <v>0</v>
      </c>
      <c r="R2160" s="218">
        <f>Q2160*H2160</f>
        <v>0</v>
      </c>
      <c r="S2160" s="218">
        <v>5.8000000000000003E-2</v>
      </c>
      <c r="T2160" s="219">
        <f>S2160*H2160</f>
        <v>46.121600000000008</v>
      </c>
      <c r="AR2160" s="25" t="s">
        <v>502</v>
      </c>
      <c r="AT2160" s="25" t="s">
        <v>498</v>
      </c>
      <c r="AU2160" s="25" t="s">
        <v>93</v>
      </c>
      <c r="AY2160" s="25" t="s">
        <v>492</v>
      </c>
      <c r="BE2160" s="220">
        <f>IF(N2160="základní",J2160,0)</f>
        <v>0</v>
      </c>
      <c r="BF2160" s="220">
        <f>IF(N2160="snížená",J2160,0)</f>
        <v>0</v>
      </c>
      <c r="BG2160" s="220">
        <f>IF(N2160="zákl. přenesená",J2160,0)</f>
        <v>0</v>
      </c>
      <c r="BH2160" s="220">
        <f>IF(N2160="sníž. přenesená",J2160,0)</f>
        <v>0</v>
      </c>
      <c r="BI2160" s="220">
        <f>IF(N2160="nulová",J2160,0)</f>
        <v>0</v>
      </c>
      <c r="BJ2160" s="25" t="s">
        <v>80</v>
      </c>
      <c r="BK2160" s="220">
        <f>ROUND(I2160*H2160,2)</f>
        <v>0</v>
      </c>
      <c r="BL2160" s="25" t="s">
        <v>502</v>
      </c>
      <c r="BM2160" s="25" t="s">
        <v>2954</v>
      </c>
    </row>
    <row r="2161" spans="2:65" s="1" customFormat="1" ht="24">
      <c r="B2161" s="42"/>
      <c r="C2161" s="64"/>
      <c r="D2161" s="221" t="s">
        <v>506</v>
      </c>
      <c r="E2161" s="64"/>
      <c r="F2161" s="222" t="s">
        <v>2955</v>
      </c>
      <c r="G2161" s="64"/>
      <c r="H2161" s="64"/>
      <c r="I2161" s="177"/>
      <c r="J2161" s="64"/>
      <c r="K2161" s="64"/>
      <c r="L2161" s="62"/>
      <c r="M2161" s="223"/>
      <c r="N2161" s="43"/>
      <c r="O2161" s="43"/>
      <c r="P2161" s="43"/>
      <c r="Q2161" s="43"/>
      <c r="R2161" s="43"/>
      <c r="S2161" s="43"/>
      <c r="T2161" s="79"/>
      <c r="AT2161" s="25" t="s">
        <v>506</v>
      </c>
      <c r="AU2161" s="25" t="s">
        <v>93</v>
      </c>
    </row>
    <row r="2162" spans="2:65" s="13" customFormat="1">
      <c r="B2162" s="237"/>
      <c r="C2162" s="238"/>
      <c r="D2162" s="221" t="s">
        <v>513</v>
      </c>
      <c r="E2162" s="239" t="s">
        <v>23</v>
      </c>
      <c r="F2162" s="240" t="s">
        <v>2956</v>
      </c>
      <c r="G2162" s="238"/>
      <c r="H2162" s="241" t="s">
        <v>23</v>
      </c>
      <c r="I2162" s="242"/>
      <c r="J2162" s="238"/>
      <c r="K2162" s="238"/>
      <c r="L2162" s="243"/>
      <c r="M2162" s="244"/>
      <c r="N2162" s="245"/>
      <c r="O2162" s="245"/>
      <c r="P2162" s="245"/>
      <c r="Q2162" s="245"/>
      <c r="R2162" s="245"/>
      <c r="S2162" s="245"/>
      <c r="T2162" s="246"/>
      <c r="AT2162" s="247" t="s">
        <v>513</v>
      </c>
      <c r="AU2162" s="247" t="s">
        <v>93</v>
      </c>
      <c r="AV2162" s="13" t="s">
        <v>80</v>
      </c>
      <c r="AW2162" s="13" t="s">
        <v>36</v>
      </c>
      <c r="AX2162" s="13" t="s">
        <v>73</v>
      </c>
      <c r="AY2162" s="247" t="s">
        <v>492</v>
      </c>
    </row>
    <row r="2163" spans="2:65" s="12" customFormat="1">
      <c r="B2163" s="225"/>
      <c r="C2163" s="226"/>
      <c r="D2163" s="221" t="s">
        <v>513</v>
      </c>
      <c r="E2163" s="248" t="s">
        <v>23</v>
      </c>
      <c r="F2163" s="249" t="s">
        <v>2957</v>
      </c>
      <c r="G2163" s="226"/>
      <c r="H2163" s="250">
        <v>392</v>
      </c>
      <c r="I2163" s="231"/>
      <c r="J2163" s="226"/>
      <c r="K2163" s="226"/>
      <c r="L2163" s="232"/>
      <c r="M2163" s="233"/>
      <c r="N2163" s="234"/>
      <c r="O2163" s="234"/>
      <c r="P2163" s="234"/>
      <c r="Q2163" s="234"/>
      <c r="R2163" s="234"/>
      <c r="S2163" s="234"/>
      <c r="T2163" s="235"/>
      <c r="AT2163" s="236" t="s">
        <v>513</v>
      </c>
      <c r="AU2163" s="236" t="s">
        <v>93</v>
      </c>
      <c r="AV2163" s="12" t="s">
        <v>82</v>
      </c>
      <c r="AW2163" s="12" t="s">
        <v>36</v>
      </c>
      <c r="AX2163" s="12" t="s">
        <v>73</v>
      </c>
      <c r="AY2163" s="236" t="s">
        <v>492</v>
      </c>
    </row>
    <row r="2164" spans="2:65" s="12" customFormat="1">
      <c r="B2164" s="225"/>
      <c r="C2164" s="226"/>
      <c r="D2164" s="221" t="s">
        <v>513</v>
      </c>
      <c r="E2164" s="248" t="s">
        <v>23</v>
      </c>
      <c r="F2164" s="249" t="s">
        <v>2958</v>
      </c>
      <c r="G2164" s="226"/>
      <c r="H2164" s="250">
        <v>403.2</v>
      </c>
      <c r="I2164" s="231"/>
      <c r="J2164" s="226"/>
      <c r="K2164" s="226"/>
      <c r="L2164" s="232"/>
      <c r="M2164" s="233"/>
      <c r="N2164" s="234"/>
      <c r="O2164" s="234"/>
      <c r="P2164" s="234"/>
      <c r="Q2164" s="234"/>
      <c r="R2164" s="234"/>
      <c r="S2164" s="234"/>
      <c r="T2164" s="235"/>
      <c r="AT2164" s="236" t="s">
        <v>513</v>
      </c>
      <c r="AU2164" s="236" t="s">
        <v>93</v>
      </c>
      <c r="AV2164" s="12" t="s">
        <v>82</v>
      </c>
      <c r="AW2164" s="12" t="s">
        <v>36</v>
      </c>
      <c r="AX2164" s="12" t="s">
        <v>73</v>
      </c>
      <c r="AY2164" s="236" t="s">
        <v>492</v>
      </c>
    </row>
    <row r="2165" spans="2:65" s="14" customFormat="1">
      <c r="B2165" s="251"/>
      <c r="C2165" s="252"/>
      <c r="D2165" s="227" t="s">
        <v>513</v>
      </c>
      <c r="E2165" s="253" t="s">
        <v>23</v>
      </c>
      <c r="F2165" s="254" t="s">
        <v>560</v>
      </c>
      <c r="G2165" s="252"/>
      <c r="H2165" s="255">
        <v>795.2</v>
      </c>
      <c r="I2165" s="256"/>
      <c r="J2165" s="252"/>
      <c r="K2165" s="252"/>
      <c r="L2165" s="257"/>
      <c r="M2165" s="258"/>
      <c r="N2165" s="259"/>
      <c r="O2165" s="259"/>
      <c r="P2165" s="259"/>
      <c r="Q2165" s="259"/>
      <c r="R2165" s="259"/>
      <c r="S2165" s="259"/>
      <c r="T2165" s="260"/>
      <c r="AT2165" s="261" t="s">
        <v>513</v>
      </c>
      <c r="AU2165" s="261" t="s">
        <v>93</v>
      </c>
      <c r="AV2165" s="14" t="s">
        <v>502</v>
      </c>
      <c r="AW2165" s="14" t="s">
        <v>36</v>
      </c>
      <c r="AX2165" s="14" t="s">
        <v>80</v>
      </c>
      <c r="AY2165" s="261" t="s">
        <v>492</v>
      </c>
    </row>
    <row r="2166" spans="2:65" s="1" customFormat="1" ht="16.5" customHeight="1">
      <c r="B2166" s="42"/>
      <c r="C2166" s="209" t="s">
        <v>2959</v>
      </c>
      <c r="D2166" s="209" t="s">
        <v>498</v>
      </c>
      <c r="E2166" s="210" t="s">
        <v>2960</v>
      </c>
      <c r="F2166" s="211" t="s">
        <v>2961</v>
      </c>
      <c r="G2166" s="212" t="s">
        <v>180</v>
      </c>
      <c r="H2166" s="213">
        <v>521.5</v>
      </c>
      <c r="I2166" s="214"/>
      <c r="J2166" s="215">
        <f>ROUND(I2166*H2166,2)</f>
        <v>0</v>
      </c>
      <c r="K2166" s="211" t="s">
        <v>501</v>
      </c>
      <c r="L2166" s="62"/>
      <c r="M2166" s="216" t="s">
        <v>23</v>
      </c>
      <c r="N2166" s="217" t="s">
        <v>44</v>
      </c>
      <c r="O2166" s="43"/>
      <c r="P2166" s="218">
        <f>O2166*H2166</f>
        <v>0</v>
      </c>
      <c r="Q2166" s="218">
        <v>0</v>
      </c>
      <c r="R2166" s="218">
        <f>Q2166*H2166</f>
        <v>0</v>
      </c>
      <c r="S2166" s="218">
        <v>1.2999999999999999E-2</v>
      </c>
      <c r="T2166" s="219">
        <f>S2166*H2166</f>
        <v>6.7794999999999996</v>
      </c>
      <c r="AR2166" s="25" t="s">
        <v>502</v>
      </c>
      <c r="AT2166" s="25" t="s">
        <v>498</v>
      </c>
      <c r="AU2166" s="25" t="s">
        <v>93</v>
      </c>
      <c r="AY2166" s="25" t="s">
        <v>492</v>
      </c>
      <c r="BE2166" s="220">
        <f>IF(N2166="základní",J2166,0)</f>
        <v>0</v>
      </c>
      <c r="BF2166" s="220">
        <f>IF(N2166="snížená",J2166,0)</f>
        <v>0</v>
      </c>
      <c r="BG2166" s="220">
        <f>IF(N2166="zákl. přenesená",J2166,0)</f>
        <v>0</v>
      </c>
      <c r="BH2166" s="220">
        <f>IF(N2166="sníž. přenesená",J2166,0)</f>
        <v>0</v>
      </c>
      <c r="BI2166" s="220">
        <f>IF(N2166="nulová",J2166,0)</f>
        <v>0</v>
      </c>
      <c r="BJ2166" s="25" t="s">
        <v>80</v>
      </c>
      <c r="BK2166" s="220">
        <f>ROUND(I2166*H2166,2)</f>
        <v>0</v>
      </c>
      <c r="BL2166" s="25" t="s">
        <v>502</v>
      </c>
      <c r="BM2166" s="25" t="s">
        <v>2962</v>
      </c>
    </row>
    <row r="2167" spans="2:65" s="1" customFormat="1" ht="24">
      <c r="B2167" s="42"/>
      <c r="C2167" s="64"/>
      <c r="D2167" s="221" t="s">
        <v>506</v>
      </c>
      <c r="E2167" s="64"/>
      <c r="F2167" s="222" t="s">
        <v>2963</v>
      </c>
      <c r="G2167" s="64"/>
      <c r="H2167" s="64"/>
      <c r="I2167" s="177"/>
      <c r="J2167" s="64"/>
      <c r="K2167" s="64"/>
      <c r="L2167" s="62"/>
      <c r="M2167" s="223"/>
      <c r="N2167" s="43"/>
      <c r="O2167" s="43"/>
      <c r="P2167" s="43"/>
      <c r="Q2167" s="43"/>
      <c r="R2167" s="43"/>
      <c r="S2167" s="43"/>
      <c r="T2167" s="79"/>
      <c r="AT2167" s="25" t="s">
        <v>506</v>
      </c>
      <c r="AU2167" s="25" t="s">
        <v>93</v>
      </c>
    </row>
    <row r="2168" spans="2:65" s="13" customFormat="1">
      <c r="B2168" s="237"/>
      <c r="C2168" s="238"/>
      <c r="D2168" s="221" t="s">
        <v>513</v>
      </c>
      <c r="E2168" s="239" t="s">
        <v>23</v>
      </c>
      <c r="F2168" s="240" t="s">
        <v>2964</v>
      </c>
      <c r="G2168" s="238"/>
      <c r="H2168" s="241" t="s">
        <v>23</v>
      </c>
      <c r="I2168" s="242"/>
      <c r="J2168" s="238"/>
      <c r="K2168" s="238"/>
      <c r="L2168" s="243"/>
      <c r="M2168" s="244"/>
      <c r="N2168" s="245"/>
      <c r="O2168" s="245"/>
      <c r="P2168" s="245"/>
      <c r="Q2168" s="245"/>
      <c r="R2168" s="245"/>
      <c r="S2168" s="245"/>
      <c r="T2168" s="246"/>
      <c r="AT2168" s="247" t="s">
        <v>513</v>
      </c>
      <c r="AU2168" s="247" t="s">
        <v>93</v>
      </c>
      <c r="AV2168" s="13" t="s">
        <v>80</v>
      </c>
      <c r="AW2168" s="13" t="s">
        <v>36</v>
      </c>
      <c r="AX2168" s="13" t="s">
        <v>73</v>
      </c>
      <c r="AY2168" s="247" t="s">
        <v>492</v>
      </c>
    </row>
    <row r="2169" spans="2:65" s="12" customFormat="1">
      <c r="B2169" s="225"/>
      <c r="C2169" s="226"/>
      <c r="D2169" s="221" t="s">
        <v>513</v>
      </c>
      <c r="E2169" s="248" t="s">
        <v>23</v>
      </c>
      <c r="F2169" s="249" t="s">
        <v>2965</v>
      </c>
      <c r="G2169" s="226"/>
      <c r="H2169" s="250">
        <v>810.5</v>
      </c>
      <c r="I2169" s="231"/>
      <c r="J2169" s="226"/>
      <c r="K2169" s="226"/>
      <c r="L2169" s="232"/>
      <c r="M2169" s="233"/>
      <c r="N2169" s="234"/>
      <c r="O2169" s="234"/>
      <c r="P2169" s="234"/>
      <c r="Q2169" s="234"/>
      <c r="R2169" s="234"/>
      <c r="S2169" s="234"/>
      <c r="T2169" s="235"/>
      <c r="AT2169" s="236" t="s">
        <v>513</v>
      </c>
      <c r="AU2169" s="236" t="s">
        <v>93</v>
      </c>
      <c r="AV2169" s="12" t="s">
        <v>82</v>
      </c>
      <c r="AW2169" s="12" t="s">
        <v>36</v>
      </c>
      <c r="AX2169" s="12" t="s">
        <v>73</v>
      </c>
      <c r="AY2169" s="236" t="s">
        <v>492</v>
      </c>
    </row>
    <row r="2170" spans="2:65" s="12" customFormat="1">
      <c r="B2170" s="225"/>
      <c r="C2170" s="226"/>
      <c r="D2170" s="221" t="s">
        <v>513</v>
      </c>
      <c r="E2170" s="248" t="s">
        <v>23</v>
      </c>
      <c r="F2170" s="249" t="s">
        <v>2966</v>
      </c>
      <c r="G2170" s="226"/>
      <c r="H2170" s="250">
        <v>-25</v>
      </c>
      <c r="I2170" s="231"/>
      <c r="J2170" s="226"/>
      <c r="K2170" s="226"/>
      <c r="L2170" s="232"/>
      <c r="M2170" s="233"/>
      <c r="N2170" s="234"/>
      <c r="O2170" s="234"/>
      <c r="P2170" s="234"/>
      <c r="Q2170" s="234"/>
      <c r="R2170" s="234"/>
      <c r="S2170" s="234"/>
      <c r="T2170" s="235"/>
      <c r="AT2170" s="236" t="s">
        <v>513</v>
      </c>
      <c r="AU2170" s="236" t="s">
        <v>93</v>
      </c>
      <c r="AV2170" s="12" t="s">
        <v>82</v>
      </c>
      <c r="AW2170" s="12" t="s">
        <v>36</v>
      </c>
      <c r="AX2170" s="12" t="s">
        <v>73</v>
      </c>
      <c r="AY2170" s="236" t="s">
        <v>492</v>
      </c>
    </row>
    <row r="2171" spans="2:65" s="12" customFormat="1">
      <c r="B2171" s="225"/>
      <c r="C2171" s="226"/>
      <c r="D2171" s="221" t="s">
        <v>513</v>
      </c>
      <c r="E2171" s="248" t="s">
        <v>23</v>
      </c>
      <c r="F2171" s="249" t="s">
        <v>2967</v>
      </c>
      <c r="G2171" s="226"/>
      <c r="H2171" s="250">
        <v>-264</v>
      </c>
      <c r="I2171" s="231"/>
      <c r="J2171" s="226"/>
      <c r="K2171" s="226"/>
      <c r="L2171" s="232"/>
      <c r="M2171" s="233"/>
      <c r="N2171" s="234"/>
      <c r="O2171" s="234"/>
      <c r="P2171" s="234"/>
      <c r="Q2171" s="234"/>
      <c r="R2171" s="234"/>
      <c r="S2171" s="234"/>
      <c r="T2171" s="235"/>
      <c r="AT2171" s="236" t="s">
        <v>513</v>
      </c>
      <c r="AU2171" s="236" t="s">
        <v>93</v>
      </c>
      <c r="AV2171" s="12" t="s">
        <v>82</v>
      </c>
      <c r="AW2171" s="12" t="s">
        <v>36</v>
      </c>
      <c r="AX2171" s="12" t="s">
        <v>73</v>
      </c>
      <c r="AY2171" s="236" t="s">
        <v>492</v>
      </c>
    </row>
    <row r="2172" spans="2:65" s="14" customFormat="1">
      <c r="B2172" s="251"/>
      <c r="C2172" s="252"/>
      <c r="D2172" s="227" t="s">
        <v>513</v>
      </c>
      <c r="E2172" s="253" t="s">
        <v>23</v>
      </c>
      <c r="F2172" s="254" t="s">
        <v>560</v>
      </c>
      <c r="G2172" s="252"/>
      <c r="H2172" s="255">
        <v>521.5</v>
      </c>
      <c r="I2172" s="256"/>
      <c r="J2172" s="252"/>
      <c r="K2172" s="252"/>
      <c r="L2172" s="257"/>
      <c r="M2172" s="258"/>
      <c r="N2172" s="259"/>
      <c r="O2172" s="259"/>
      <c r="P2172" s="259"/>
      <c r="Q2172" s="259"/>
      <c r="R2172" s="259"/>
      <c r="S2172" s="259"/>
      <c r="T2172" s="260"/>
      <c r="AT2172" s="261" t="s">
        <v>513</v>
      </c>
      <c r="AU2172" s="261" t="s">
        <v>93</v>
      </c>
      <c r="AV2172" s="14" t="s">
        <v>502</v>
      </c>
      <c r="AW2172" s="14" t="s">
        <v>36</v>
      </c>
      <c r="AX2172" s="14" t="s">
        <v>80</v>
      </c>
      <c r="AY2172" s="261" t="s">
        <v>492</v>
      </c>
    </row>
    <row r="2173" spans="2:65" s="1" customFormat="1" ht="16.5" customHeight="1">
      <c r="B2173" s="42"/>
      <c r="C2173" s="209" t="s">
        <v>2968</v>
      </c>
      <c r="D2173" s="209" t="s">
        <v>498</v>
      </c>
      <c r="E2173" s="210" t="s">
        <v>2969</v>
      </c>
      <c r="F2173" s="211" t="s">
        <v>2970</v>
      </c>
      <c r="G2173" s="212" t="s">
        <v>180</v>
      </c>
      <c r="H2173" s="213">
        <v>99.712999999999994</v>
      </c>
      <c r="I2173" s="214"/>
      <c r="J2173" s="215">
        <f>ROUND(I2173*H2173,2)</f>
        <v>0</v>
      </c>
      <c r="K2173" s="211" t="s">
        <v>501</v>
      </c>
      <c r="L2173" s="62"/>
      <c r="M2173" s="216" t="s">
        <v>23</v>
      </c>
      <c r="N2173" s="217" t="s">
        <v>44</v>
      </c>
      <c r="O2173" s="43"/>
      <c r="P2173" s="218">
        <f>O2173*H2173</f>
        <v>0</v>
      </c>
      <c r="Q2173" s="218">
        <v>0</v>
      </c>
      <c r="R2173" s="218">
        <f>Q2173*H2173</f>
        <v>0</v>
      </c>
      <c r="S2173" s="218">
        <v>5.3999999999999999E-2</v>
      </c>
      <c r="T2173" s="219">
        <f>S2173*H2173</f>
        <v>5.3845019999999995</v>
      </c>
      <c r="AR2173" s="25" t="s">
        <v>502</v>
      </c>
      <c r="AT2173" s="25" t="s">
        <v>498</v>
      </c>
      <c r="AU2173" s="25" t="s">
        <v>93</v>
      </c>
      <c r="AY2173" s="25" t="s">
        <v>492</v>
      </c>
      <c r="BE2173" s="220">
        <f>IF(N2173="základní",J2173,0)</f>
        <v>0</v>
      </c>
      <c r="BF2173" s="220">
        <f>IF(N2173="snížená",J2173,0)</f>
        <v>0</v>
      </c>
      <c r="BG2173" s="220">
        <f>IF(N2173="zákl. přenesená",J2173,0)</f>
        <v>0</v>
      </c>
      <c r="BH2173" s="220">
        <f>IF(N2173="sníž. přenesená",J2173,0)</f>
        <v>0</v>
      </c>
      <c r="BI2173" s="220">
        <f>IF(N2173="nulová",J2173,0)</f>
        <v>0</v>
      </c>
      <c r="BJ2173" s="25" t="s">
        <v>80</v>
      </c>
      <c r="BK2173" s="220">
        <f>ROUND(I2173*H2173,2)</f>
        <v>0</v>
      </c>
      <c r="BL2173" s="25" t="s">
        <v>502</v>
      </c>
      <c r="BM2173" s="25" t="s">
        <v>2971</v>
      </c>
    </row>
    <row r="2174" spans="2:65" s="1" customFormat="1" ht="24">
      <c r="B2174" s="42"/>
      <c r="C2174" s="64"/>
      <c r="D2174" s="221" t="s">
        <v>506</v>
      </c>
      <c r="E2174" s="64"/>
      <c r="F2174" s="222" t="s">
        <v>2972</v>
      </c>
      <c r="G2174" s="64"/>
      <c r="H2174" s="64"/>
      <c r="I2174" s="177"/>
      <c r="J2174" s="64"/>
      <c r="K2174" s="64"/>
      <c r="L2174" s="62"/>
      <c r="M2174" s="223"/>
      <c r="N2174" s="43"/>
      <c r="O2174" s="43"/>
      <c r="P2174" s="43"/>
      <c r="Q2174" s="43"/>
      <c r="R2174" s="43"/>
      <c r="S2174" s="43"/>
      <c r="T2174" s="79"/>
      <c r="AT2174" s="25" t="s">
        <v>506</v>
      </c>
      <c r="AU2174" s="25" t="s">
        <v>93</v>
      </c>
    </row>
    <row r="2175" spans="2:65" s="1" customFormat="1" ht="24">
      <c r="B2175" s="42"/>
      <c r="C2175" s="64"/>
      <c r="D2175" s="221" t="s">
        <v>509</v>
      </c>
      <c r="E2175" s="64"/>
      <c r="F2175" s="224" t="s">
        <v>2973</v>
      </c>
      <c r="G2175" s="64"/>
      <c r="H2175" s="64"/>
      <c r="I2175" s="177"/>
      <c r="J2175" s="64"/>
      <c r="K2175" s="64"/>
      <c r="L2175" s="62"/>
      <c r="M2175" s="223"/>
      <c r="N2175" s="43"/>
      <c r="O2175" s="43"/>
      <c r="P2175" s="43"/>
      <c r="Q2175" s="43"/>
      <c r="R2175" s="43"/>
      <c r="S2175" s="43"/>
      <c r="T2175" s="79"/>
      <c r="AT2175" s="25" t="s">
        <v>509</v>
      </c>
      <c r="AU2175" s="25" t="s">
        <v>93</v>
      </c>
    </row>
    <row r="2176" spans="2:65" s="13" customFormat="1">
      <c r="B2176" s="237"/>
      <c r="C2176" s="238"/>
      <c r="D2176" s="221" t="s">
        <v>513</v>
      </c>
      <c r="E2176" s="239" t="s">
        <v>23</v>
      </c>
      <c r="F2176" s="240" t="s">
        <v>2814</v>
      </c>
      <c r="G2176" s="238"/>
      <c r="H2176" s="241" t="s">
        <v>23</v>
      </c>
      <c r="I2176" s="242"/>
      <c r="J2176" s="238"/>
      <c r="K2176" s="238"/>
      <c r="L2176" s="243"/>
      <c r="M2176" s="244"/>
      <c r="N2176" s="245"/>
      <c r="O2176" s="245"/>
      <c r="P2176" s="245"/>
      <c r="Q2176" s="245"/>
      <c r="R2176" s="245"/>
      <c r="S2176" s="245"/>
      <c r="T2176" s="246"/>
      <c r="AT2176" s="247" t="s">
        <v>513</v>
      </c>
      <c r="AU2176" s="247" t="s">
        <v>93</v>
      </c>
      <c r="AV2176" s="13" t="s">
        <v>80</v>
      </c>
      <c r="AW2176" s="13" t="s">
        <v>36</v>
      </c>
      <c r="AX2176" s="13" t="s">
        <v>73</v>
      </c>
      <c r="AY2176" s="247" t="s">
        <v>492</v>
      </c>
    </row>
    <row r="2177" spans="2:65" s="12" customFormat="1">
      <c r="B2177" s="225"/>
      <c r="C2177" s="226"/>
      <c r="D2177" s="221" t="s">
        <v>513</v>
      </c>
      <c r="E2177" s="248" t="s">
        <v>23</v>
      </c>
      <c r="F2177" s="249" t="s">
        <v>2974</v>
      </c>
      <c r="G2177" s="226"/>
      <c r="H2177" s="250">
        <v>77.591999999999999</v>
      </c>
      <c r="I2177" s="231"/>
      <c r="J2177" s="226"/>
      <c r="K2177" s="226"/>
      <c r="L2177" s="232"/>
      <c r="M2177" s="233"/>
      <c r="N2177" s="234"/>
      <c r="O2177" s="234"/>
      <c r="P2177" s="234"/>
      <c r="Q2177" s="234"/>
      <c r="R2177" s="234"/>
      <c r="S2177" s="234"/>
      <c r="T2177" s="235"/>
      <c r="AT2177" s="236" t="s">
        <v>513</v>
      </c>
      <c r="AU2177" s="236" t="s">
        <v>93</v>
      </c>
      <c r="AV2177" s="12" t="s">
        <v>82</v>
      </c>
      <c r="AW2177" s="12" t="s">
        <v>36</v>
      </c>
      <c r="AX2177" s="12" t="s">
        <v>73</v>
      </c>
      <c r="AY2177" s="236" t="s">
        <v>492</v>
      </c>
    </row>
    <row r="2178" spans="2:65" s="12" customFormat="1">
      <c r="B2178" s="225"/>
      <c r="C2178" s="226"/>
      <c r="D2178" s="221" t="s">
        <v>513</v>
      </c>
      <c r="E2178" s="248" t="s">
        <v>23</v>
      </c>
      <c r="F2178" s="249" t="s">
        <v>2975</v>
      </c>
      <c r="G2178" s="226"/>
      <c r="H2178" s="250">
        <v>22.120999999999999</v>
      </c>
      <c r="I2178" s="231"/>
      <c r="J2178" s="226"/>
      <c r="K2178" s="226"/>
      <c r="L2178" s="232"/>
      <c r="M2178" s="233"/>
      <c r="N2178" s="234"/>
      <c r="O2178" s="234"/>
      <c r="P2178" s="234"/>
      <c r="Q2178" s="234"/>
      <c r="R2178" s="234"/>
      <c r="S2178" s="234"/>
      <c r="T2178" s="235"/>
      <c r="AT2178" s="236" t="s">
        <v>513</v>
      </c>
      <c r="AU2178" s="236" t="s">
        <v>93</v>
      </c>
      <c r="AV2178" s="12" t="s">
        <v>82</v>
      </c>
      <c r="AW2178" s="12" t="s">
        <v>36</v>
      </c>
      <c r="AX2178" s="12" t="s">
        <v>73</v>
      </c>
      <c r="AY2178" s="236" t="s">
        <v>492</v>
      </c>
    </row>
    <row r="2179" spans="2:65" s="14" customFormat="1">
      <c r="B2179" s="251"/>
      <c r="C2179" s="252"/>
      <c r="D2179" s="227" t="s">
        <v>513</v>
      </c>
      <c r="E2179" s="253" t="s">
        <v>23</v>
      </c>
      <c r="F2179" s="254" t="s">
        <v>560</v>
      </c>
      <c r="G2179" s="252"/>
      <c r="H2179" s="255">
        <v>99.712999999999994</v>
      </c>
      <c r="I2179" s="256"/>
      <c r="J2179" s="252"/>
      <c r="K2179" s="252"/>
      <c r="L2179" s="257"/>
      <c r="M2179" s="258"/>
      <c r="N2179" s="259"/>
      <c r="O2179" s="259"/>
      <c r="P2179" s="259"/>
      <c r="Q2179" s="259"/>
      <c r="R2179" s="259"/>
      <c r="S2179" s="259"/>
      <c r="T2179" s="260"/>
      <c r="AT2179" s="261" t="s">
        <v>513</v>
      </c>
      <c r="AU2179" s="261" t="s">
        <v>93</v>
      </c>
      <c r="AV2179" s="14" t="s">
        <v>502</v>
      </c>
      <c r="AW2179" s="14" t="s">
        <v>36</v>
      </c>
      <c r="AX2179" s="14" t="s">
        <v>80</v>
      </c>
      <c r="AY2179" s="261" t="s">
        <v>492</v>
      </c>
    </row>
    <row r="2180" spans="2:65" s="1" customFormat="1" ht="16.5" customHeight="1">
      <c r="B2180" s="42"/>
      <c r="C2180" s="209" t="s">
        <v>2976</v>
      </c>
      <c r="D2180" s="209" t="s">
        <v>498</v>
      </c>
      <c r="E2180" s="210" t="s">
        <v>2977</v>
      </c>
      <c r="F2180" s="211" t="s">
        <v>2978</v>
      </c>
      <c r="G2180" s="212" t="s">
        <v>180</v>
      </c>
      <c r="H2180" s="213">
        <v>884.59199999999998</v>
      </c>
      <c r="I2180" s="214"/>
      <c r="J2180" s="215">
        <f>ROUND(I2180*H2180,2)</f>
        <v>0</v>
      </c>
      <c r="K2180" s="211" t="s">
        <v>501</v>
      </c>
      <c r="L2180" s="62"/>
      <c r="M2180" s="216" t="s">
        <v>23</v>
      </c>
      <c r="N2180" s="217" t="s">
        <v>44</v>
      </c>
      <c r="O2180" s="43"/>
      <c r="P2180" s="218">
        <f>O2180*H2180</f>
        <v>0</v>
      </c>
      <c r="Q2180" s="218">
        <v>0</v>
      </c>
      <c r="R2180" s="218">
        <f>Q2180*H2180</f>
        <v>0</v>
      </c>
      <c r="S2180" s="218">
        <v>4.7E-2</v>
      </c>
      <c r="T2180" s="219">
        <f>S2180*H2180</f>
        <v>41.575823999999997</v>
      </c>
      <c r="AR2180" s="25" t="s">
        <v>502</v>
      </c>
      <c r="AT2180" s="25" t="s">
        <v>498</v>
      </c>
      <c r="AU2180" s="25" t="s">
        <v>93</v>
      </c>
      <c r="AY2180" s="25" t="s">
        <v>492</v>
      </c>
      <c r="BE2180" s="220">
        <f>IF(N2180="základní",J2180,0)</f>
        <v>0</v>
      </c>
      <c r="BF2180" s="220">
        <f>IF(N2180="snížená",J2180,0)</f>
        <v>0</v>
      </c>
      <c r="BG2180" s="220">
        <f>IF(N2180="zákl. přenesená",J2180,0)</f>
        <v>0</v>
      </c>
      <c r="BH2180" s="220">
        <f>IF(N2180="sníž. přenesená",J2180,0)</f>
        <v>0</v>
      </c>
      <c r="BI2180" s="220">
        <f>IF(N2180="nulová",J2180,0)</f>
        <v>0</v>
      </c>
      <c r="BJ2180" s="25" t="s">
        <v>80</v>
      </c>
      <c r="BK2180" s="220">
        <f>ROUND(I2180*H2180,2)</f>
        <v>0</v>
      </c>
      <c r="BL2180" s="25" t="s">
        <v>502</v>
      </c>
      <c r="BM2180" s="25" t="s">
        <v>2979</v>
      </c>
    </row>
    <row r="2181" spans="2:65" s="1" customFormat="1" ht="24">
      <c r="B2181" s="42"/>
      <c r="C2181" s="64"/>
      <c r="D2181" s="221" t="s">
        <v>506</v>
      </c>
      <c r="E2181" s="64"/>
      <c r="F2181" s="222" t="s">
        <v>2980</v>
      </c>
      <c r="G2181" s="64"/>
      <c r="H2181" s="64"/>
      <c r="I2181" s="177"/>
      <c r="J2181" s="64"/>
      <c r="K2181" s="64"/>
      <c r="L2181" s="62"/>
      <c r="M2181" s="223"/>
      <c r="N2181" s="43"/>
      <c r="O2181" s="43"/>
      <c r="P2181" s="43"/>
      <c r="Q2181" s="43"/>
      <c r="R2181" s="43"/>
      <c r="S2181" s="43"/>
      <c r="T2181" s="79"/>
      <c r="AT2181" s="25" t="s">
        <v>506</v>
      </c>
      <c r="AU2181" s="25" t="s">
        <v>93</v>
      </c>
    </row>
    <row r="2182" spans="2:65" s="1" customFormat="1" ht="24">
      <c r="B2182" s="42"/>
      <c r="C2182" s="64"/>
      <c r="D2182" s="221" t="s">
        <v>509</v>
      </c>
      <c r="E2182" s="64"/>
      <c r="F2182" s="224" t="s">
        <v>2973</v>
      </c>
      <c r="G2182" s="64"/>
      <c r="H2182" s="64"/>
      <c r="I2182" s="177"/>
      <c r="J2182" s="64"/>
      <c r="K2182" s="64"/>
      <c r="L2182" s="62"/>
      <c r="M2182" s="223"/>
      <c r="N2182" s="43"/>
      <c r="O2182" s="43"/>
      <c r="P2182" s="43"/>
      <c r="Q2182" s="43"/>
      <c r="R2182" s="43"/>
      <c r="S2182" s="43"/>
      <c r="T2182" s="79"/>
      <c r="AT2182" s="25" t="s">
        <v>509</v>
      </c>
      <c r="AU2182" s="25" t="s">
        <v>93</v>
      </c>
    </row>
    <row r="2183" spans="2:65" s="13" customFormat="1">
      <c r="B2183" s="237"/>
      <c r="C2183" s="238"/>
      <c r="D2183" s="221" t="s">
        <v>513</v>
      </c>
      <c r="E2183" s="239" t="s">
        <v>23</v>
      </c>
      <c r="F2183" s="240" t="s">
        <v>2818</v>
      </c>
      <c r="G2183" s="238"/>
      <c r="H2183" s="241" t="s">
        <v>23</v>
      </c>
      <c r="I2183" s="242"/>
      <c r="J2183" s="238"/>
      <c r="K2183" s="238"/>
      <c r="L2183" s="243"/>
      <c r="M2183" s="244"/>
      <c r="N2183" s="245"/>
      <c r="O2183" s="245"/>
      <c r="P2183" s="245"/>
      <c r="Q2183" s="245"/>
      <c r="R2183" s="245"/>
      <c r="S2183" s="245"/>
      <c r="T2183" s="246"/>
      <c r="AT2183" s="247" t="s">
        <v>513</v>
      </c>
      <c r="AU2183" s="247" t="s">
        <v>93</v>
      </c>
      <c r="AV2183" s="13" t="s">
        <v>80</v>
      </c>
      <c r="AW2183" s="13" t="s">
        <v>36</v>
      </c>
      <c r="AX2183" s="13" t="s">
        <v>73</v>
      </c>
      <c r="AY2183" s="247" t="s">
        <v>492</v>
      </c>
    </row>
    <row r="2184" spans="2:65" s="12" customFormat="1" ht="24">
      <c r="B2184" s="225"/>
      <c r="C2184" s="226"/>
      <c r="D2184" s="221" t="s">
        <v>513</v>
      </c>
      <c r="E2184" s="248" t="s">
        <v>23</v>
      </c>
      <c r="F2184" s="249" t="s">
        <v>2981</v>
      </c>
      <c r="G2184" s="226"/>
      <c r="H2184" s="250">
        <v>179.84899999999999</v>
      </c>
      <c r="I2184" s="231"/>
      <c r="J2184" s="226"/>
      <c r="K2184" s="226"/>
      <c r="L2184" s="232"/>
      <c r="M2184" s="233"/>
      <c r="N2184" s="234"/>
      <c r="O2184" s="234"/>
      <c r="P2184" s="234"/>
      <c r="Q2184" s="234"/>
      <c r="R2184" s="234"/>
      <c r="S2184" s="234"/>
      <c r="T2184" s="235"/>
      <c r="AT2184" s="236" t="s">
        <v>513</v>
      </c>
      <c r="AU2184" s="236" t="s">
        <v>93</v>
      </c>
      <c r="AV2184" s="12" t="s">
        <v>82</v>
      </c>
      <c r="AW2184" s="12" t="s">
        <v>36</v>
      </c>
      <c r="AX2184" s="12" t="s">
        <v>73</v>
      </c>
      <c r="AY2184" s="236" t="s">
        <v>492</v>
      </c>
    </row>
    <row r="2185" spans="2:65" s="12" customFormat="1">
      <c r="B2185" s="225"/>
      <c r="C2185" s="226"/>
      <c r="D2185" s="221" t="s">
        <v>513</v>
      </c>
      <c r="E2185" s="248" t="s">
        <v>23</v>
      </c>
      <c r="F2185" s="249" t="s">
        <v>2982</v>
      </c>
      <c r="G2185" s="226"/>
      <c r="H2185" s="250">
        <v>36.72</v>
      </c>
      <c r="I2185" s="231"/>
      <c r="J2185" s="226"/>
      <c r="K2185" s="226"/>
      <c r="L2185" s="232"/>
      <c r="M2185" s="233"/>
      <c r="N2185" s="234"/>
      <c r="O2185" s="234"/>
      <c r="P2185" s="234"/>
      <c r="Q2185" s="234"/>
      <c r="R2185" s="234"/>
      <c r="S2185" s="234"/>
      <c r="T2185" s="235"/>
      <c r="AT2185" s="236" t="s">
        <v>513</v>
      </c>
      <c r="AU2185" s="236" t="s">
        <v>93</v>
      </c>
      <c r="AV2185" s="12" t="s">
        <v>82</v>
      </c>
      <c r="AW2185" s="12" t="s">
        <v>36</v>
      </c>
      <c r="AX2185" s="12" t="s">
        <v>73</v>
      </c>
      <c r="AY2185" s="236" t="s">
        <v>492</v>
      </c>
    </row>
    <row r="2186" spans="2:65" s="13" customFormat="1">
      <c r="B2186" s="237"/>
      <c r="C2186" s="238"/>
      <c r="D2186" s="221" t="s">
        <v>513</v>
      </c>
      <c r="E2186" s="239" t="s">
        <v>23</v>
      </c>
      <c r="F2186" s="240" t="s">
        <v>2821</v>
      </c>
      <c r="G2186" s="238"/>
      <c r="H2186" s="241" t="s">
        <v>23</v>
      </c>
      <c r="I2186" s="242"/>
      <c r="J2186" s="238"/>
      <c r="K2186" s="238"/>
      <c r="L2186" s="243"/>
      <c r="M2186" s="244"/>
      <c r="N2186" s="245"/>
      <c r="O2186" s="245"/>
      <c r="P2186" s="245"/>
      <c r="Q2186" s="245"/>
      <c r="R2186" s="245"/>
      <c r="S2186" s="245"/>
      <c r="T2186" s="246"/>
      <c r="AT2186" s="247" t="s">
        <v>513</v>
      </c>
      <c r="AU2186" s="247" t="s">
        <v>93</v>
      </c>
      <c r="AV2186" s="13" t="s">
        <v>80</v>
      </c>
      <c r="AW2186" s="13" t="s">
        <v>36</v>
      </c>
      <c r="AX2186" s="13" t="s">
        <v>73</v>
      </c>
      <c r="AY2186" s="247" t="s">
        <v>492</v>
      </c>
    </row>
    <row r="2187" spans="2:65" s="12" customFormat="1">
      <c r="B2187" s="225"/>
      <c r="C2187" s="226"/>
      <c r="D2187" s="221" t="s">
        <v>513</v>
      </c>
      <c r="E2187" s="248" t="s">
        <v>23</v>
      </c>
      <c r="F2187" s="249" t="s">
        <v>2983</v>
      </c>
      <c r="G2187" s="226"/>
      <c r="H2187" s="250">
        <v>73.5</v>
      </c>
      <c r="I2187" s="231"/>
      <c r="J2187" s="226"/>
      <c r="K2187" s="226"/>
      <c r="L2187" s="232"/>
      <c r="M2187" s="233"/>
      <c r="N2187" s="234"/>
      <c r="O2187" s="234"/>
      <c r="P2187" s="234"/>
      <c r="Q2187" s="234"/>
      <c r="R2187" s="234"/>
      <c r="S2187" s="234"/>
      <c r="T2187" s="235"/>
      <c r="AT2187" s="236" t="s">
        <v>513</v>
      </c>
      <c r="AU2187" s="236" t="s">
        <v>93</v>
      </c>
      <c r="AV2187" s="12" t="s">
        <v>82</v>
      </c>
      <c r="AW2187" s="12" t="s">
        <v>36</v>
      </c>
      <c r="AX2187" s="12" t="s">
        <v>73</v>
      </c>
      <c r="AY2187" s="236" t="s">
        <v>492</v>
      </c>
    </row>
    <row r="2188" spans="2:65" s="12" customFormat="1" ht="24">
      <c r="B2188" s="225"/>
      <c r="C2188" s="226"/>
      <c r="D2188" s="221" t="s">
        <v>513</v>
      </c>
      <c r="E2188" s="248" t="s">
        <v>23</v>
      </c>
      <c r="F2188" s="249" t="s">
        <v>2984</v>
      </c>
      <c r="G2188" s="226"/>
      <c r="H2188" s="250">
        <v>147.75399999999999</v>
      </c>
      <c r="I2188" s="231"/>
      <c r="J2188" s="226"/>
      <c r="K2188" s="226"/>
      <c r="L2188" s="232"/>
      <c r="M2188" s="233"/>
      <c r="N2188" s="234"/>
      <c r="O2188" s="234"/>
      <c r="P2188" s="234"/>
      <c r="Q2188" s="234"/>
      <c r="R2188" s="234"/>
      <c r="S2188" s="234"/>
      <c r="T2188" s="235"/>
      <c r="AT2188" s="236" t="s">
        <v>513</v>
      </c>
      <c r="AU2188" s="236" t="s">
        <v>93</v>
      </c>
      <c r="AV2188" s="12" t="s">
        <v>82</v>
      </c>
      <c r="AW2188" s="12" t="s">
        <v>36</v>
      </c>
      <c r="AX2188" s="12" t="s">
        <v>73</v>
      </c>
      <c r="AY2188" s="236" t="s">
        <v>492</v>
      </c>
    </row>
    <row r="2189" spans="2:65" s="13" customFormat="1">
      <c r="B2189" s="237"/>
      <c r="C2189" s="238"/>
      <c r="D2189" s="221" t="s">
        <v>513</v>
      </c>
      <c r="E2189" s="239" t="s">
        <v>23</v>
      </c>
      <c r="F2189" s="240" t="s">
        <v>2836</v>
      </c>
      <c r="G2189" s="238"/>
      <c r="H2189" s="241" t="s">
        <v>23</v>
      </c>
      <c r="I2189" s="242"/>
      <c r="J2189" s="238"/>
      <c r="K2189" s="238"/>
      <c r="L2189" s="243"/>
      <c r="M2189" s="244"/>
      <c r="N2189" s="245"/>
      <c r="O2189" s="245"/>
      <c r="P2189" s="245"/>
      <c r="Q2189" s="245"/>
      <c r="R2189" s="245"/>
      <c r="S2189" s="245"/>
      <c r="T2189" s="246"/>
      <c r="AT2189" s="247" t="s">
        <v>513</v>
      </c>
      <c r="AU2189" s="247" t="s">
        <v>93</v>
      </c>
      <c r="AV2189" s="13" t="s">
        <v>80</v>
      </c>
      <c r="AW2189" s="13" t="s">
        <v>36</v>
      </c>
      <c r="AX2189" s="13" t="s">
        <v>73</v>
      </c>
      <c r="AY2189" s="247" t="s">
        <v>492</v>
      </c>
    </row>
    <row r="2190" spans="2:65" s="12" customFormat="1" ht="24">
      <c r="B2190" s="225"/>
      <c r="C2190" s="226"/>
      <c r="D2190" s="221" t="s">
        <v>513</v>
      </c>
      <c r="E2190" s="248" t="s">
        <v>23</v>
      </c>
      <c r="F2190" s="249" t="s">
        <v>2985</v>
      </c>
      <c r="G2190" s="226"/>
      <c r="H2190" s="250">
        <v>185.80799999999999</v>
      </c>
      <c r="I2190" s="231"/>
      <c r="J2190" s="226"/>
      <c r="K2190" s="226"/>
      <c r="L2190" s="232"/>
      <c r="M2190" s="233"/>
      <c r="N2190" s="234"/>
      <c r="O2190" s="234"/>
      <c r="P2190" s="234"/>
      <c r="Q2190" s="234"/>
      <c r="R2190" s="234"/>
      <c r="S2190" s="234"/>
      <c r="T2190" s="235"/>
      <c r="AT2190" s="236" t="s">
        <v>513</v>
      </c>
      <c r="AU2190" s="236" t="s">
        <v>93</v>
      </c>
      <c r="AV2190" s="12" t="s">
        <v>82</v>
      </c>
      <c r="AW2190" s="12" t="s">
        <v>36</v>
      </c>
      <c r="AX2190" s="12" t="s">
        <v>73</v>
      </c>
      <c r="AY2190" s="236" t="s">
        <v>492</v>
      </c>
    </row>
    <row r="2191" spans="2:65" s="12" customFormat="1">
      <c r="B2191" s="225"/>
      <c r="C2191" s="226"/>
      <c r="D2191" s="221" t="s">
        <v>513</v>
      </c>
      <c r="E2191" s="248" t="s">
        <v>23</v>
      </c>
      <c r="F2191" s="249" t="s">
        <v>2986</v>
      </c>
      <c r="G2191" s="226"/>
      <c r="H2191" s="250">
        <v>37.857999999999997</v>
      </c>
      <c r="I2191" s="231"/>
      <c r="J2191" s="226"/>
      <c r="K2191" s="226"/>
      <c r="L2191" s="232"/>
      <c r="M2191" s="233"/>
      <c r="N2191" s="234"/>
      <c r="O2191" s="234"/>
      <c r="P2191" s="234"/>
      <c r="Q2191" s="234"/>
      <c r="R2191" s="234"/>
      <c r="S2191" s="234"/>
      <c r="T2191" s="235"/>
      <c r="AT2191" s="236" t="s">
        <v>513</v>
      </c>
      <c r="AU2191" s="236" t="s">
        <v>93</v>
      </c>
      <c r="AV2191" s="12" t="s">
        <v>82</v>
      </c>
      <c r="AW2191" s="12" t="s">
        <v>36</v>
      </c>
      <c r="AX2191" s="12" t="s">
        <v>73</v>
      </c>
      <c r="AY2191" s="236" t="s">
        <v>492</v>
      </c>
    </row>
    <row r="2192" spans="2:65" s="13" customFormat="1">
      <c r="B2192" s="237"/>
      <c r="C2192" s="238"/>
      <c r="D2192" s="221" t="s">
        <v>513</v>
      </c>
      <c r="E2192" s="239" t="s">
        <v>23</v>
      </c>
      <c r="F2192" s="240" t="s">
        <v>2823</v>
      </c>
      <c r="G2192" s="238"/>
      <c r="H2192" s="241" t="s">
        <v>23</v>
      </c>
      <c r="I2192" s="242"/>
      <c r="J2192" s="238"/>
      <c r="K2192" s="238"/>
      <c r="L2192" s="243"/>
      <c r="M2192" s="244"/>
      <c r="N2192" s="245"/>
      <c r="O2192" s="245"/>
      <c r="P2192" s="245"/>
      <c r="Q2192" s="245"/>
      <c r="R2192" s="245"/>
      <c r="S2192" s="245"/>
      <c r="T2192" s="246"/>
      <c r="AT2192" s="247" t="s">
        <v>513</v>
      </c>
      <c r="AU2192" s="247" t="s">
        <v>93</v>
      </c>
      <c r="AV2192" s="13" t="s">
        <v>80</v>
      </c>
      <c r="AW2192" s="13" t="s">
        <v>36</v>
      </c>
      <c r="AX2192" s="13" t="s">
        <v>73</v>
      </c>
      <c r="AY2192" s="247" t="s">
        <v>492</v>
      </c>
    </row>
    <row r="2193" spans="2:65" s="12" customFormat="1">
      <c r="B2193" s="225"/>
      <c r="C2193" s="226"/>
      <c r="D2193" s="221" t="s">
        <v>513</v>
      </c>
      <c r="E2193" s="248" t="s">
        <v>23</v>
      </c>
      <c r="F2193" s="249" t="s">
        <v>2987</v>
      </c>
      <c r="G2193" s="226"/>
      <c r="H2193" s="250">
        <v>6.3049999999999997</v>
      </c>
      <c r="I2193" s="231"/>
      <c r="J2193" s="226"/>
      <c r="K2193" s="226"/>
      <c r="L2193" s="232"/>
      <c r="M2193" s="233"/>
      <c r="N2193" s="234"/>
      <c r="O2193" s="234"/>
      <c r="P2193" s="234"/>
      <c r="Q2193" s="234"/>
      <c r="R2193" s="234"/>
      <c r="S2193" s="234"/>
      <c r="T2193" s="235"/>
      <c r="AT2193" s="236" t="s">
        <v>513</v>
      </c>
      <c r="AU2193" s="236" t="s">
        <v>93</v>
      </c>
      <c r="AV2193" s="12" t="s">
        <v>82</v>
      </c>
      <c r="AW2193" s="12" t="s">
        <v>36</v>
      </c>
      <c r="AX2193" s="12" t="s">
        <v>73</v>
      </c>
      <c r="AY2193" s="236" t="s">
        <v>492</v>
      </c>
    </row>
    <row r="2194" spans="2:65" s="12" customFormat="1" ht="24">
      <c r="B2194" s="225"/>
      <c r="C2194" s="226"/>
      <c r="D2194" s="221" t="s">
        <v>513</v>
      </c>
      <c r="E2194" s="248" t="s">
        <v>23</v>
      </c>
      <c r="F2194" s="249" t="s">
        <v>2988</v>
      </c>
      <c r="G2194" s="226"/>
      <c r="H2194" s="250">
        <v>216.798</v>
      </c>
      <c r="I2194" s="231"/>
      <c r="J2194" s="226"/>
      <c r="K2194" s="226"/>
      <c r="L2194" s="232"/>
      <c r="M2194" s="233"/>
      <c r="N2194" s="234"/>
      <c r="O2194" s="234"/>
      <c r="P2194" s="234"/>
      <c r="Q2194" s="234"/>
      <c r="R2194" s="234"/>
      <c r="S2194" s="234"/>
      <c r="T2194" s="235"/>
      <c r="AT2194" s="236" t="s">
        <v>513</v>
      </c>
      <c r="AU2194" s="236" t="s">
        <v>93</v>
      </c>
      <c r="AV2194" s="12" t="s">
        <v>82</v>
      </c>
      <c r="AW2194" s="12" t="s">
        <v>36</v>
      </c>
      <c r="AX2194" s="12" t="s">
        <v>73</v>
      </c>
      <c r="AY2194" s="236" t="s">
        <v>492</v>
      </c>
    </row>
    <row r="2195" spans="2:65" s="14" customFormat="1">
      <c r="B2195" s="251"/>
      <c r="C2195" s="252"/>
      <c r="D2195" s="227" t="s">
        <v>513</v>
      </c>
      <c r="E2195" s="253" t="s">
        <v>23</v>
      </c>
      <c r="F2195" s="254" t="s">
        <v>560</v>
      </c>
      <c r="G2195" s="252"/>
      <c r="H2195" s="255">
        <v>884.59199999999998</v>
      </c>
      <c r="I2195" s="256"/>
      <c r="J2195" s="252"/>
      <c r="K2195" s="252"/>
      <c r="L2195" s="257"/>
      <c r="M2195" s="258"/>
      <c r="N2195" s="259"/>
      <c r="O2195" s="259"/>
      <c r="P2195" s="259"/>
      <c r="Q2195" s="259"/>
      <c r="R2195" s="259"/>
      <c r="S2195" s="259"/>
      <c r="T2195" s="260"/>
      <c r="AT2195" s="261" t="s">
        <v>513</v>
      </c>
      <c r="AU2195" s="261" t="s">
        <v>93</v>
      </c>
      <c r="AV2195" s="14" t="s">
        <v>502</v>
      </c>
      <c r="AW2195" s="14" t="s">
        <v>36</v>
      </c>
      <c r="AX2195" s="14" t="s">
        <v>80</v>
      </c>
      <c r="AY2195" s="261" t="s">
        <v>492</v>
      </c>
    </row>
    <row r="2196" spans="2:65" s="1" customFormat="1" ht="16.5" customHeight="1">
      <c r="B2196" s="42"/>
      <c r="C2196" s="209" t="s">
        <v>2989</v>
      </c>
      <c r="D2196" s="209" t="s">
        <v>498</v>
      </c>
      <c r="E2196" s="210" t="s">
        <v>2990</v>
      </c>
      <c r="F2196" s="211" t="s">
        <v>2991</v>
      </c>
      <c r="G2196" s="212" t="s">
        <v>180</v>
      </c>
      <c r="H2196" s="213">
        <v>103.16</v>
      </c>
      <c r="I2196" s="214"/>
      <c r="J2196" s="215">
        <f>ROUND(I2196*H2196,2)</f>
        <v>0</v>
      </c>
      <c r="K2196" s="211" t="s">
        <v>501</v>
      </c>
      <c r="L2196" s="62"/>
      <c r="M2196" s="216" t="s">
        <v>23</v>
      </c>
      <c r="N2196" s="217" t="s">
        <v>44</v>
      </c>
      <c r="O2196" s="43"/>
      <c r="P2196" s="218">
        <f>O2196*H2196</f>
        <v>0</v>
      </c>
      <c r="Q2196" s="218">
        <v>0</v>
      </c>
      <c r="R2196" s="218">
        <f>Q2196*H2196</f>
        <v>0</v>
      </c>
      <c r="S2196" s="218">
        <v>5.2999999999999999E-2</v>
      </c>
      <c r="T2196" s="219">
        <f>S2196*H2196</f>
        <v>5.4674799999999992</v>
      </c>
      <c r="AR2196" s="25" t="s">
        <v>502</v>
      </c>
      <c r="AT2196" s="25" t="s">
        <v>498</v>
      </c>
      <c r="AU2196" s="25" t="s">
        <v>93</v>
      </c>
      <c r="AY2196" s="25" t="s">
        <v>492</v>
      </c>
      <c r="BE2196" s="220">
        <f>IF(N2196="základní",J2196,0)</f>
        <v>0</v>
      </c>
      <c r="BF2196" s="220">
        <f>IF(N2196="snížená",J2196,0)</f>
        <v>0</v>
      </c>
      <c r="BG2196" s="220">
        <f>IF(N2196="zákl. přenesená",J2196,0)</f>
        <v>0</v>
      </c>
      <c r="BH2196" s="220">
        <f>IF(N2196="sníž. přenesená",J2196,0)</f>
        <v>0</v>
      </c>
      <c r="BI2196" s="220">
        <f>IF(N2196="nulová",J2196,0)</f>
        <v>0</v>
      </c>
      <c r="BJ2196" s="25" t="s">
        <v>80</v>
      </c>
      <c r="BK2196" s="220">
        <f>ROUND(I2196*H2196,2)</f>
        <v>0</v>
      </c>
      <c r="BL2196" s="25" t="s">
        <v>502</v>
      </c>
      <c r="BM2196" s="25" t="s">
        <v>2992</v>
      </c>
    </row>
    <row r="2197" spans="2:65" s="1" customFormat="1" ht="24">
      <c r="B2197" s="42"/>
      <c r="C2197" s="64"/>
      <c r="D2197" s="221" t="s">
        <v>506</v>
      </c>
      <c r="E2197" s="64"/>
      <c r="F2197" s="222" t="s">
        <v>2993</v>
      </c>
      <c r="G2197" s="64"/>
      <c r="H2197" s="64"/>
      <c r="I2197" s="177"/>
      <c r="J2197" s="64"/>
      <c r="K2197" s="64"/>
      <c r="L2197" s="62"/>
      <c r="M2197" s="223"/>
      <c r="N2197" s="43"/>
      <c r="O2197" s="43"/>
      <c r="P2197" s="43"/>
      <c r="Q2197" s="43"/>
      <c r="R2197" s="43"/>
      <c r="S2197" s="43"/>
      <c r="T2197" s="79"/>
      <c r="AT2197" s="25" t="s">
        <v>506</v>
      </c>
      <c r="AU2197" s="25" t="s">
        <v>93</v>
      </c>
    </row>
    <row r="2198" spans="2:65" s="1" customFormat="1" ht="36">
      <c r="B2198" s="42"/>
      <c r="C2198" s="64"/>
      <c r="D2198" s="221" t="s">
        <v>509</v>
      </c>
      <c r="E2198" s="64"/>
      <c r="F2198" s="224" t="s">
        <v>2994</v>
      </c>
      <c r="G2198" s="64"/>
      <c r="H2198" s="64"/>
      <c r="I2198" s="177"/>
      <c r="J2198" s="64"/>
      <c r="K2198" s="64"/>
      <c r="L2198" s="62"/>
      <c r="M2198" s="223"/>
      <c r="N2198" s="43"/>
      <c r="O2198" s="43"/>
      <c r="P2198" s="43"/>
      <c r="Q2198" s="43"/>
      <c r="R2198" s="43"/>
      <c r="S2198" s="43"/>
      <c r="T2198" s="79"/>
      <c r="AT2198" s="25" t="s">
        <v>509</v>
      </c>
      <c r="AU2198" s="25" t="s">
        <v>93</v>
      </c>
    </row>
    <row r="2199" spans="2:65" s="13" customFormat="1">
      <c r="B2199" s="237"/>
      <c r="C2199" s="238"/>
      <c r="D2199" s="221" t="s">
        <v>513</v>
      </c>
      <c r="E2199" s="239" t="s">
        <v>23</v>
      </c>
      <c r="F2199" s="240" t="s">
        <v>2814</v>
      </c>
      <c r="G2199" s="238"/>
      <c r="H2199" s="241" t="s">
        <v>23</v>
      </c>
      <c r="I2199" s="242"/>
      <c r="J2199" s="238"/>
      <c r="K2199" s="238"/>
      <c r="L2199" s="243"/>
      <c r="M2199" s="244"/>
      <c r="N2199" s="245"/>
      <c r="O2199" s="245"/>
      <c r="P2199" s="245"/>
      <c r="Q2199" s="245"/>
      <c r="R2199" s="245"/>
      <c r="S2199" s="245"/>
      <c r="T2199" s="246"/>
      <c r="AT2199" s="247" t="s">
        <v>513</v>
      </c>
      <c r="AU2199" s="247" t="s">
        <v>93</v>
      </c>
      <c r="AV2199" s="13" t="s">
        <v>80</v>
      </c>
      <c r="AW2199" s="13" t="s">
        <v>36</v>
      </c>
      <c r="AX2199" s="13" t="s">
        <v>73</v>
      </c>
      <c r="AY2199" s="247" t="s">
        <v>492</v>
      </c>
    </row>
    <row r="2200" spans="2:65" s="12" customFormat="1">
      <c r="B2200" s="225"/>
      <c r="C2200" s="226"/>
      <c r="D2200" s="221" t="s">
        <v>513</v>
      </c>
      <c r="E2200" s="248" t="s">
        <v>23</v>
      </c>
      <c r="F2200" s="249" t="s">
        <v>2995</v>
      </c>
      <c r="G2200" s="226"/>
      <c r="H2200" s="250">
        <v>103.16</v>
      </c>
      <c r="I2200" s="231"/>
      <c r="J2200" s="226"/>
      <c r="K2200" s="226"/>
      <c r="L2200" s="232"/>
      <c r="M2200" s="233"/>
      <c r="N2200" s="234"/>
      <c r="O2200" s="234"/>
      <c r="P2200" s="234"/>
      <c r="Q2200" s="234"/>
      <c r="R2200" s="234"/>
      <c r="S2200" s="234"/>
      <c r="T2200" s="235"/>
      <c r="AT2200" s="236" t="s">
        <v>513</v>
      </c>
      <c r="AU2200" s="236" t="s">
        <v>93</v>
      </c>
      <c r="AV2200" s="12" t="s">
        <v>82</v>
      </c>
      <c r="AW2200" s="12" t="s">
        <v>36</v>
      </c>
      <c r="AX2200" s="12" t="s">
        <v>73</v>
      </c>
      <c r="AY2200" s="236" t="s">
        <v>492</v>
      </c>
    </row>
    <row r="2201" spans="2:65" s="14" customFormat="1">
      <c r="B2201" s="251"/>
      <c r="C2201" s="252"/>
      <c r="D2201" s="227" t="s">
        <v>513</v>
      </c>
      <c r="E2201" s="253" t="s">
        <v>23</v>
      </c>
      <c r="F2201" s="254" t="s">
        <v>560</v>
      </c>
      <c r="G2201" s="252"/>
      <c r="H2201" s="255">
        <v>103.16</v>
      </c>
      <c r="I2201" s="256"/>
      <c r="J2201" s="252"/>
      <c r="K2201" s="252"/>
      <c r="L2201" s="257"/>
      <c r="M2201" s="258"/>
      <c r="N2201" s="259"/>
      <c r="O2201" s="259"/>
      <c r="P2201" s="259"/>
      <c r="Q2201" s="259"/>
      <c r="R2201" s="259"/>
      <c r="S2201" s="259"/>
      <c r="T2201" s="260"/>
      <c r="AT2201" s="261" t="s">
        <v>513</v>
      </c>
      <c r="AU2201" s="261" t="s">
        <v>93</v>
      </c>
      <c r="AV2201" s="14" t="s">
        <v>502</v>
      </c>
      <c r="AW2201" s="14" t="s">
        <v>36</v>
      </c>
      <c r="AX2201" s="14" t="s">
        <v>80</v>
      </c>
      <c r="AY2201" s="261" t="s">
        <v>492</v>
      </c>
    </row>
    <row r="2202" spans="2:65" s="1" customFormat="1" ht="16.5" customHeight="1">
      <c r="B2202" s="42"/>
      <c r="C2202" s="209" t="s">
        <v>2996</v>
      </c>
      <c r="D2202" s="209" t="s">
        <v>498</v>
      </c>
      <c r="E2202" s="210" t="s">
        <v>2997</v>
      </c>
      <c r="F2202" s="211" t="s">
        <v>2998</v>
      </c>
      <c r="G2202" s="212" t="s">
        <v>180</v>
      </c>
      <c r="H2202" s="213">
        <v>847.38499999999999</v>
      </c>
      <c r="I2202" s="214"/>
      <c r="J2202" s="215">
        <f>ROUND(I2202*H2202,2)</f>
        <v>0</v>
      </c>
      <c r="K2202" s="211" t="s">
        <v>501</v>
      </c>
      <c r="L2202" s="62"/>
      <c r="M2202" s="216" t="s">
        <v>23</v>
      </c>
      <c r="N2202" s="217" t="s">
        <v>44</v>
      </c>
      <c r="O2202" s="43"/>
      <c r="P2202" s="218">
        <f>O2202*H2202</f>
        <v>0</v>
      </c>
      <c r="Q2202" s="218">
        <v>0</v>
      </c>
      <c r="R2202" s="218">
        <f>Q2202*H2202</f>
        <v>0</v>
      </c>
      <c r="S2202" s="218">
        <v>0.05</v>
      </c>
      <c r="T2202" s="219">
        <f>S2202*H2202</f>
        <v>42.369250000000001</v>
      </c>
      <c r="AR2202" s="25" t="s">
        <v>502</v>
      </c>
      <c r="AT2202" s="25" t="s">
        <v>498</v>
      </c>
      <c r="AU2202" s="25" t="s">
        <v>93</v>
      </c>
      <c r="AY2202" s="25" t="s">
        <v>492</v>
      </c>
      <c r="BE2202" s="220">
        <f>IF(N2202="základní",J2202,0)</f>
        <v>0</v>
      </c>
      <c r="BF2202" s="220">
        <f>IF(N2202="snížená",J2202,0)</f>
        <v>0</v>
      </c>
      <c r="BG2202" s="220">
        <f>IF(N2202="zákl. přenesená",J2202,0)</f>
        <v>0</v>
      </c>
      <c r="BH2202" s="220">
        <f>IF(N2202="sníž. přenesená",J2202,0)</f>
        <v>0</v>
      </c>
      <c r="BI2202" s="220">
        <f>IF(N2202="nulová",J2202,0)</f>
        <v>0</v>
      </c>
      <c r="BJ2202" s="25" t="s">
        <v>80</v>
      </c>
      <c r="BK2202" s="220">
        <f>ROUND(I2202*H2202,2)</f>
        <v>0</v>
      </c>
      <c r="BL2202" s="25" t="s">
        <v>502</v>
      </c>
      <c r="BM2202" s="25" t="s">
        <v>2999</v>
      </c>
    </row>
    <row r="2203" spans="2:65" s="1" customFormat="1" ht="24">
      <c r="B2203" s="42"/>
      <c r="C2203" s="64"/>
      <c r="D2203" s="221" t="s">
        <v>506</v>
      </c>
      <c r="E2203" s="64"/>
      <c r="F2203" s="222" t="s">
        <v>3000</v>
      </c>
      <c r="G2203" s="64"/>
      <c r="H2203" s="64"/>
      <c r="I2203" s="177"/>
      <c r="J2203" s="64"/>
      <c r="K2203" s="64"/>
      <c r="L2203" s="62"/>
      <c r="M2203" s="223"/>
      <c r="N2203" s="43"/>
      <c r="O2203" s="43"/>
      <c r="P2203" s="43"/>
      <c r="Q2203" s="43"/>
      <c r="R2203" s="43"/>
      <c r="S2203" s="43"/>
      <c r="T2203" s="79"/>
      <c r="AT2203" s="25" t="s">
        <v>506</v>
      </c>
      <c r="AU2203" s="25" t="s">
        <v>93</v>
      </c>
    </row>
    <row r="2204" spans="2:65" s="1" customFormat="1" ht="36">
      <c r="B2204" s="42"/>
      <c r="C2204" s="64"/>
      <c r="D2204" s="221" t="s">
        <v>509</v>
      </c>
      <c r="E2204" s="64"/>
      <c r="F2204" s="224" t="s">
        <v>2994</v>
      </c>
      <c r="G2204" s="64"/>
      <c r="H2204" s="64"/>
      <c r="I2204" s="177"/>
      <c r="J2204" s="64"/>
      <c r="K2204" s="64"/>
      <c r="L2204" s="62"/>
      <c r="M2204" s="223"/>
      <c r="N2204" s="43"/>
      <c r="O2204" s="43"/>
      <c r="P2204" s="43"/>
      <c r="Q2204" s="43"/>
      <c r="R2204" s="43"/>
      <c r="S2204" s="43"/>
      <c r="T2204" s="79"/>
      <c r="AT2204" s="25" t="s">
        <v>509</v>
      </c>
      <c r="AU2204" s="25" t="s">
        <v>93</v>
      </c>
    </row>
    <row r="2205" spans="2:65" s="13" customFormat="1">
      <c r="B2205" s="237"/>
      <c r="C2205" s="238"/>
      <c r="D2205" s="221" t="s">
        <v>513</v>
      </c>
      <c r="E2205" s="239" t="s">
        <v>23</v>
      </c>
      <c r="F2205" s="240" t="s">
        <v>2818</v>
      </c>
      <c r="G2205" s="238"/>
      <c r="H2205" s="241" t="s">
        <v>23</v>
      </c>
      <c r="I2205" s="242"/>
      <c r="J2205" s="238"/>
      <c r="K2205" s="238"/>
      <c r="L2205" s="243"/>
      <c r="M2205" s="244"/>
      <c r="N2205" s="245"/>
      <c r="O2205" s="245"/>
      <c r="P2205" s="245"/>
      <c r="Q2205" s="245"/>
      <c r="R2205" s="245"/>
      <c r="S2205" s="245"/>
      <c r="T2205" s="246"/>
      <c r="AT2205" s="247" t="s">
        <v>513</v>
      </c>
      <c r="AU2205" s="247" t="s">
        <v>93</v>
      </c>
      <c r="AV2205" s="13" t="s">
        <v>80</v>
      </c>
      <c r="AW2205" s="13" t="s">
        <v>36</v>
      </c>
      <c r="AX2205" s="13" t="s">
        <v>73</v>
      </c>
      <c r="AY2205" s="247" t="s">
        <v>492</v>
      </c>
    </row>
    <row r="2206" spans="2:65" s="12" customFormat="1" ht="24">
      <c r="B2206" s="225"/>
      <c r="C2206" s="226"/>
      <c r="D2206" s="221" t="s">
        <v>513</v>
      </c>
      <c r="E2206" s="248" t="s">
        <v>23</v>
      </c>
      <c r="F2206" s="249" t="s">
        <v>3001</v>
      </c>
      <c r="G2206" s="226"/>
      <c r="H2206" s="250">
        <v>207.27600000000001</v>
      </c>
      <c r="I2206" s="231"/>
      <c r="J2206" s="226"/>
      <c r="K2206" s="226"/>
      <c r="L2206" s="232"/>
      <c r="M2206" s="233"/>
      <c r="N2206" s="234"/>
      <c r="O2206" s="234"/>
      <c r="P2206" s="234"/>
      <c r="Q2206" s="234"/>
      <c r="R2206" s="234"/>
      <c r="S2206" s="234"/>
      <c r="T2206" s="235"/>
      <c r="AT2206" s="236" t="s">
        <v>513</v>
      </c>
      <c r="AU2206" s="236" t="s">
        <v>93</v>
      </c>
      <c r="AV2206" s="12" t="s">
        <v>82</v>
      </c>
      <c r="AW2206" s="12" t="s">
        <v>36</v>
      </c>
      <c r="AX2206" s="12" t="s">
        <v>73</v>
      </c>
      <c r="AY2206" s="236" t="s">
        <v>492</v>
      </c>
    </row>
    <row r="2207" spans="2:65" s="13" customFormat="1">
      <c r="B2207" s="237"/>
      <c r="C2207" s="238"/>
      <c r="D2207" s="221" t="s">
        <v>513</v>
      </c>
      <c r="E2207" s="239" t="s">
        <v>23</v>
      </c>
      <c r="F2207" s="240" t="s">
        <v>2821</v>
      </c>
      <c r="G2207" s="238"/>
      <c r="H2207" s="241" t="s">
        <v>23</v>
      </c>
      <c r="I2207" s="242"/>
      <c r="J2207" s="238"/>
      <c r="K2207" s="238"/>
      <c r="L2207" s="243"/>
      <c r="M2207" s="244"/>
      <c r="N2207" s="245"/>
      <c r="O2207" s="245"/>
      <c r="P2207" s="245"/>
      <c r="Q2207" s="245"/>
      <c r="R2207" s="245"/>
      <c r="S2207" s="245"/>
      <c r="T2207" s="246"/>
      <c r="AT2207" s="247" t="s">
        <v>513</v>
      </c>
      <c r="AU2207" s="247" t="s">
        <v>93</v>
      </c>
      <c r="AV2207" s="13" t="s">
        <v>80</v>
      </c>
      <c r="AW2207" s="13" t="s">
        <v>36</v>
      </c>
      <c r="AX2207" s="13" t="s">
        <v>73</v>
      </c>
      <c r="AY2207" s="247" t="s">
        <v>492</v>
      </c>
    </row>
    <row r="2208" spans="2:65" s="12" customFormat="1" ht="24">
      <c r="B2208" s="225"/>
      <c r="C2208" s="226"/>
      <c r="D2208" s="221" t="s">
        <v>513</v>
      </c>
      <c r="E2208" s="248" t="s">
        <v>23</v>
      </c>
      <c r="F2208" s="249" t="s">
        <v>3002</v>
      </c>
      <c r="G2208" s="226"/>
      <c r="H2208" s="250">
        <v>213.1</v>
      </c>
      <c r="I2208" s="231"/>
      <c r="J2208" s="226"/>
      <c r="K2208" s="226"/>
      <c r="L2208" s="232"/>
      <c r="M2208" s="233"/>
      <c r="N2208" s="234"/>
      <c r="O2208" s="234"/>
      <c r="P2208" s="234"/>
      <c r="Q2208" s="234"/>
      <c r="R2208" s="234"/>
      <c r="S2208" s="234"/>
      <c r="T2208" s="235"/>
      <c r="AT2208" s="236" t="s">
        <v>513</v>
      </c>
      <c r="AU2208" s="236" t="s">
        <v>93</v>
      </c>
      <c r="AV2208" s="12" t="s">
        <v>82</v>
      </c>
      <c r="AW2208" s="12" t="s">
        <v>36</v>
      </c>
      <c r="AX2208" s="12" t="s">
        <v>73</v>
      </c>
      <c r="AY2208" s="236" t="s">
        <v>492</v>
      </c>
    </row>
    <row r="2209" spans="2:65" s="13" customFormat="1">
      <c r="B2209" s="237"/>
      <c r="C2209" s="238"/>
      <c r="D2209" s="221" t="s">
        <v>513</v>
      </c>
      <c r="E2209" s="239" t="s">
        <v>23</v>
      </c>
      <c r="F2209" s="240" t="s">
        <v>2836</v>
      </c>
      <c r="G2209" s="238"/>
      <c r="H2209" s="241" t="s">
        <v>23</v>
      </c>
      <c r="I2209" s="242"/>
      <c r="J2209" s="238"/>
      <c r="K2209" s="238"/>
      <c r="L2209" s="243"/>
      <c r="M2209" s="244"/>
      <c r="N2209" s="245"/>
      <c r="O2209" s="245"/>
      <c r="P2209" s="245"/>
      <c r="Q2209" s="245"/>
      <c r="R2209" s="245"/>
      <c r="S2209" s="245"/>
      <c r="T2209" s="246"/>
      <c r="AT2209" s="247" t="s">
        <v>513</v>
      </c>
      <c r="AU2209" s="247" t="s">
        <v>93</v>
      </c>
      <c r="AV2209" s="13" t="s">
        <v>80</v>
      </c>
      <c r="AW2209" s="13" t="s">
        <v>36</v>
      </c>
      <c r="AX2209" s="13" t="s">
        <v>73</v>
      </c>
      <c r="AY2209" s="247" t="s">
        <v>492</v>
      </c>
    </row>
    <row r="2210" spans="2:65" s="12" customFormat="1" ht="24">
      <c r="B2210" s="225"/>
      <c r="C2210" s="226"/>
      <c r="D2210" s="221" t="s">
        <v>513</v>
      </c>
      <c r="E2210" s="248" t="s">
        <v>23</v>
      </c>
      <c r="F2210" s="249" t="s">
        <v>3003</v>
      </c>
      <c r="G2210" s="226"/>
      <c r="H2210" s="250">
        <v>213.25800000000001</v>
      </c>
      <c r="I2210" s="231"/>
      <c r="J2210" s="226"/>
      <c r="K2210" s="226"/>
      <c r="L2210" s="232"/>
      <c r="M2210" s="233"/>
      <c r="N2210" s="234"/>
      <c r="O2210" s="234"/>
      <c r="P2210" s="234"/>
      <c r="Q2210" s="234"/>
      <c r="R2210" s="234"/>
      <c r="S2210" s="234"/>
      <c r="T2210" s="235"/>
      <c r="AT2210" s="236" t="s">
        <v>513</v>
      </c>
      <c r="AU2210" s="236" t="s">
        <v>93</v>
      </c>
      <c r="AV2210" s="12" t="s">
        <v>82</v>
      </c>
      <c r="AW2210" s="12" t="s">
        <v>36</v>
      </c>
      <c r="AX2210" s="12" t="s">
        <v>73</v>
      </c>
      <c r="AY2210" s="236" t="s">
        <v>492</v>
      </c>
    </row>
    <row r="2211" spans="2:65" s="13" customFormat="1">
      <c r="B2211" s="237"/>
      <c r="C2211" s="238"/>
      <c r="D2211" s="221" t="s">
        <v>513</v>
      </c>
      <c r="E2211" s="239" t="s">
        <v>23</v>
      </c>
      <c r="F2211" s="240" t="s">
        <v>2823</v>
      </c>
      <c r="G2211" s="238"/>
      <c r="H2211" s="241" t="s">
        <v>23</v>
      </c>
      <c r="I2211" s="242"/>
      <c r="J2211" s="238"/>
      <c r="K2211" s="238"/>
      <c r="L2211" s="243"/>
      <c r="M2211" s="244"/>
      <c r="N2211" s="245"/>
      <c r="O2211" s="245"/>
      <c r="P2211" s="245"/>
      <c r="Q2211" s="245"/>
      <c r="R2211" s="245"/>
      <c r="S2211" s="245"/>
      <c r="T2211" s="246"/>
      <c r="AT2211" s="247" t="s">
        <v>513</v>
      </c>
      <c r="AU2211" s="247" t="s">
        <v>93</v>
      </c>
      <c r="AV2211" s="13" t="s">
        <v>80</v>
      </c>
      <c r="AW2211" s="13" t="s">
        <v>36</v>
      </c>
      <c r="AX2211" s="13" t="s">
        <v>73</v>
      </c>
      <c r="AY2211" s="247" t="s">
        <v>492</v>
      </c>
    </row>
    <row r="2212" spans="2:65" s="12" customFormat="1" ht="24">
      <c r="B2212" s="225"/>
      <c r="C2212" s="226"/>
      <c r="D2212" s="221" t="s">
        <v>513</v>
      </c>
      <c r="E2212" s="248" t="s">
        <v>23</v>
      </c>
      <c r="F2212" s="249" t="s">
        <v>3004</v>
      </c>
      <c r="G2212" s="226"/>
      <c r="H2212" s="250">
        <v>213.751</v>
      </c>
      <c r="I2212" s="231"/>
      <c r="J2212" s="226"/>
      <c r="K2212" s="226"/>
      <c r="L2212" s="232"/>
      <c r="M2212" s="233"/>
      <c r="N2212" s="234"/>
      <c r="O2212" s="234"/>
      <c r="P2212" s="234"/>
      <c r="Q2212" s="234"/>
      <c r="R2212" s="234"/>
      <c r="S2212" s="234"/>
      <c r="T2212" s="235"/>
      <c r="AT2212" s="236" t="s">
        <v>513</v>
      </c>
      <c r="AU2212" s="236" t="s">
        <v>93</v>
      </c>
      <c r="AV2212" s="12" t="s">
        <v>82</v>
      </c>
      <c r="AW2212" s="12" t="s">
        <v>36</v>
      </c>
      <c r="AX2212" s="12" t="s">
        <v>73</v>
      </c>
      <c r="AY2212" s="236" t="s">
        <v>492</v>
      </c>
    </row>
    <row r="2213" spans="2:65" s="14" customFormat="1">
      <c r="B2213" s="251"/>
      <c r="C2213" s="252"/>
      <c r="D2213" s="221" t="s">
        <v>513</v>
      </c>
      <c r="E2213" s="275" t="s">
        <v>23</v>
      </c>
      <c r="F2213" s="276" t="s">
        <v>560</v>
      </c>
      <c r="G2213" s="252"/>
      <c r="H2213" s="277">
        <v>847.38499999999999</v>
      </c>
      <c r="I2213" s="256"/>
      <c r="J2213" s="252"/>
      <c r="K2213" s="252"/>
      <c r="L2213" s="257"/>
      <c r="M2213" s="258"/>
      <c r="N2213" s="259"/>
      <c r="O2213" s="259"/>
      <c r="P2213" s="259"/>
      <c r="Q2213" s="259"/>
      <c r="R2213" s="259"/>
      <c r="S2213" s="259"/>
      <c r="T2213" s="260"/>
      <c r="AT2213" s="261" t="s">
        <v>513</v>
      </c>
      <c r="AU2213" s="261" t="s">
        <v>93</v>
      </c>
      <c r="AV2213" s="14" t="s">
        <v>502</v>
      </c>
      <c r="AW2213" s="14" t="s">
        <v>36</v>
      </c>
      <c r="AX2213" s="14" t="s">
        <v>80</v>
      </c>
      <c r="AY2213" s="261" t="s">
        <v>492</v>
      </c>
    </row>
    <row r="2214" spans="2:65" s="11" customFormat="1" ht="22.35" customHeight="1">
      <c r="B2214" s="192"/>
      <c r="C2214" s="193"/>
      <c r="D2214" s="206" t="s">
        <v>72</v>
      </c>
      <c r="E2214" s="207" t="s">
        <v>1613</v>
      </c>
      <c r="F2214" s="207" t="s">
        <v>3005</v>
      </c>
      <c r="G2214" s="193"/>
      <c r="H2214" s="193"/>
      <c r="I2214" s="196"/>
      <c r="J2214" s="208">
        <f>BK2214</f>
        <v>0</v>
      </c>
      <c r="K2214" s="193"/>
      <c r="L2214" s="198"/>
      <c r="M2214" s="199"/>
      <c r="N2214" s="200"/>
      <c r="O2214" s="200"/>
      <c r="P2214" s="201">
        <f>SUM(P2215:P2342)</f>
        <v>0</v>
      </c>
      <c r="Q2214" s="200"/>
      <c r="R2214" s="201">
        <f>SUM(R2215:R2342)</f>
        <v>0.20183220000000002</v>
      </c>
      <c r="S2214" s="200"/>
      <c r="T2214" s="202">
        <f>SUM(T2215:T2342)</f>
        <v>1569.932</v>
      </c>
      <c r="AR2214" s="203" t="s">
        <v>80</v>
      </c>
      <c r="AT2214" s="204" t="s">
        <v>72</v>
      </c>
      <c r="AU2214" s="204" t="s">
        <v>82</v>
      </c>
      <c r="AY2214" s="203" t="s">
        <v>492</v>
      </c>
      <c r="BK2214" s="205">
        <f>SUM(BK2215:BK2342)</f>
        <v>0</v>
      </c>
    </row>
    <row r="2215" spans="2:65" s="1" customFormat="1" ht="25.5" customHeight="1">
      <c r="B2215" s="42"/>
      <c r="C2215" s="209" t="s">
        <v>3006</v>
      </c>
      <c r="D2215" s="209" t="s">
        <v>498</v>
      </c>
      <c r="E2215" s="210" t="s">
        <v>3007</v>
      </c>
      <c r="F2215" s="211" t="s">
        <v>3008</v>
      </c>
      <c r="G2215" s="212" t="s">
        <v>1025</v>
      </c>
      <c r="H2215" s="213">
        <v>60</v>
      </c>
      <c r="I2215" s="214"/>
      <c r="J2215" s="215">
        <f>ROUND(I2215*H2215,2)</f>
        <v>0</v>
      </c>
      <c r="K2215" s="211" t="s">
        <v>501</v>
      </c>
      <c r="L2215" s="62"/>
      <c r="M2215" s="216" t="s">
        <v>23</v>
      </c>
      <c r="N2215" s="217" t="s">
        <v>44</v>
      </c>
      <c r="O2215" s="43"/>
      <c r="P2215" s="218">
        <f>O2215*H2215</f>
        <v>0</v>
      </c>
      <c r="Q2215" s="218">
        <v>0</v>
      </c>
      <c r="R2215" s="218">
        <f>Q2215*H2215</f>
        <v>0</v>
      </c>
      <c r="S2215" s="218">
        <v>2.5000000000000001E-2</v>
      </c>
      <c r="T2215" s="219">
        <f>S2215*H2215</f>
        <v>1.5</v>
      </c>
      <c r="AR2215" s="25" t="s">
        <v>502</v>
      </c>
      <c r="AT2215" s="25" t="s">
        <v>498</v>
      </c>
      <c r="AU2215" s="25" t="s">
        <v>93</v>
      </c>
      <c r="AY2215" s="25" t="s">
        <v>492</v>
      </c>
      <c r="BE2215" s="220">
        <f>IF(N2215="základní",J2215,0)</f>
        <v>0</v>
      </c>
      <c r="BF2215" s="220">
        <f>IF(N2215="snížená",J2215,0)</f>
        <v>0</v>
      </c>
      <c r="BG2215" s="220">
        <f>IF(N2215="zákl. přenesená",J2215,0)</f>
        <v>0</v>
      </c>
      <c r="BH2215" s="220">
        <f>IF(N2215="sníž. přenesená",J2215,0)</f>
        <v>0</v>
      </c>
      <c r="BI2215" s="220">
        <f>IF(N2215="nulová",J2215,0)</f>
        <v>0</v>
      </c>
      <c r="BJ2215" s="25" t="s">
        <v>80</v>
      </c>
      <c r="BK2215" s="220">
        <f>ROUND(I2215*H2215,2)</f>
        <v>0</v>
      </c>
      <c r="BL2215" s="25" t="s">
        <v>502</v>
      </c>
      <c r="BM2215" s="25" t="s">
        <v>3009</v>
      </c>
    </row>
    <row r="2216" spans="2:65" s="1" customFormat="1" ht="36">
      <c r="B2216" s="42"/>
      <c r="C2216" s="64"/>
      <c r="D2216" s="221" t="s">
        <v>506</v>
      </c>
      <c r="E2216" s="64"/>
      <c r="F2216" s="222" t="s">
        <v>3010</v>
      </c>
      <c r="G2216" s="64"/>
      <c r="H2216" s="64"/>
      <c r="I2216" s="177"/>
      <c r="J2216" s="64"/>
      <c r="K2216" s="64"/>
      <c r="L2216" s="62"/>
      <c r="M2216" s="223"/>
      <c r="N2216" s="43"/>
      <c r="O2216" s="43"/>
      <c r="P2216" s="43"/>
      <c r="Q2216" s="43"/>
      <c r="R2216" s="43"/>
      <c r="S2216" s="43"/>
      <c r="T2216" s="79"/>
      <c r="AT2216" s="25" t="s">
        <v>506</v>
      </c>
      <c r="AU2216" s="25" t="s">
        <v>93</v>
      </c>
    </row>
    <row r="2217" spans="2:65" s="13" customFormat="1">
      <c r="B2217" s="237"/>
      <c r="C2217" s="238"/>
      <c r="D2217" s="221" t="s">
        <v>513</v>
      </c>
      <c r="E2217" s="239" t="s">
        <v>23</v>
      </c>
      <c r="F2217" s="240" t="s">
        <v>3011</v>
      </c>
      <c r="G2217" s="238"/>
      <c r="H2217" s="241" t="s">
        <v>23</v>
      </c>
      <c r="I2217" s="242"/>
      <c r="J2217" s="238"/>
      <c r="K2217" s="238"/>
      <c r="L2217" s="243"/>
      <c r="M2217" s="244"/>
      <c r="N2217" s="245"/>
      <c r="O2217" s="245"/>
      <c r="P2217" s="245"/>
      <c r="Q2217" s="245"/>
      <c r="R2217" s="245"/>
      <c r="S2217" s="245"/>
      <c r="T2217" s="246"/>
      <c r="AT2217" s="247" t="s">
        <v>513</v>
      </c>
      <c r="AU2217" s="247" t="s">
        <v>93</v>
      </c>
      <c r="AV2217" s="13" t="s">
        <v>80</v>
      </c>
      <c r="AW2217" s="13" t="s">
        <v>36</v>
      </c>
      <c r="AX2217" s="13" t="s">
        <v>73</v>
      </c>
      <c r="AY2217" s="247" t="s">
        <v>492</v>
      </c>
    </row>
    <row r="2218" spans="2:65" s="12" customFormat="1">
      <c r="B2218" s="225"/>
      <c r="C2218" s="226"/>
      <c r="D2218" s="221" t="s">
        <v>513</v>
      </c>
      <c r="E2218" s="248" t="s">
        <v>23</v>
      </c>
      <c r="F2218" s="249" t="s">
        <v>1299</v>
      </c>
      <c r="G2218" s="226"/>
      <c r="H2218" s="250">
        <v>60</v>
      </c>
      <c r="I2218" s="231"/>
      <c r="J2218" s="226"/>
      <c r="K2218" s="226"/>
      <c r="L2218" s="232"/>
      <c r="M2218" s="233"/>
      <c r="N2218" s="234"/>
      <c r="O2218" s="234"/>
      <c r="P2218" s="234"/>
      <c r="Q2218" s="234"/>
      <c r="R2218" s="234"/>
      <c r="S2218" s="234"/>
      <c r="T2218" s="235"/>
      <c r="AT2218" s="236" t="s">
        <v>513</v>
      </c>
      <c r="AU2218" s="236" t="s">
        <v>93</v>
      </c>
      <c r="AV2218" s="12" t="s">
        <v>82</v>
      </c>
      <c r="AW2218" s="12" t="s">
        <v>36</v>
      </c>
      <c r="AX2218" s="12" t="s">
        <v>73</v>
      </c>
      <c r="AY2218" s="236" t="s">
        <v>492</v>
      </c>
    </row>
    <row r="2219" spans="2:65" s="14" customFormat="1">
      <c r="B2219" s="251"/>
      <c r="C2219" s="252"/>
      <c r="D2219" s="227" t="s">
        <v>513</v>
      </c>
      <c r="E2219" s="253" t="s">
        <v>23</v>
      </c>
      <c r="F2219" s="254" t="s">
        <v>560</v>
      </c>
      <c r="G2219" s="252"/>
      <c r="H2219" s="255">
        <v>60</v>
      </c>
      <c r="I2219" s="256"/>
      <c r="J2219" s="252"/>
      <c r="K2219" s="252"/>
      <c r="L2219" s="257"/>
      <c r="M2219" s="258"/>
      <c r="N2219" s="259"/>
      <c r="O2219" s="259"/>
      <c r="P2219" s="259"/>
      <c r="Q2219" s="259"/>
      <c r="R2219" s="259"/>
      <c r="S2219" s="259"/>
      <c r="T2219" s="260"/>
      <c r="AT2219" s="261" t="s">
        <v>513</v>
      </c>
      <c r="AU2219" s="261" t="s">
        <v>93</v>
      </c>
      <c r="AV2219" s="14" t="s">
        <v>502</v>
      </c>
      <c r="AW2219" s="14" t="s">
        <v>36</v>
      </c>
      <c r="AX2219" s="14" t="s">
        <v>80</v>
      </c>
      <c r="AY2219" s="261" t="s">
        <v>492</v>
      </c>
    </row>
    <row r="2220" spans="2:65" s="1" customFormat="1" ht="25.5" customHeight="1">
      <c r="B2220" s="42"/>
      <c r="C2220" s="209" t="s">
        <v>3012</v>
      </c>
      <c r="D2220" s="209" t="s">
        <v>498</v>
      </c>
      <c r="E2220" s="210" t="s">
        <v>3013</v>
      </c>
      <c r="F2220" s="211" t="s">
        <v>3014</v>
      </c>
      <c r="G2220" s="212" t="s">
        <v>1025</v>
      </c>
      <c r="H2220" s="213">
        <v>30</v>
      </c>
      <c r="I2220" s="214"/>
      <c r="J2220" s="215">
        <f>ROUND(I2220*H2220,2)</f>
        <v>0</v>
      </c>
      <c r="K2220" s="211" t="s">
        <v>501</v>
      </c>
      <c r="L2220" s="62"/>
      <c r="M2220" s="216" t="s">
        <v>23</v>
      </c>
      <c r="N2220" s="217" t="s">
        <v>44</v>
      </c>
      <c r="O2220" s="43"/>
      <c r="P2220" s="218">
        <f>O2220*H2220</f>
        <v>0</v>
      </c>
      <c r="Q2220" s="218">
        <v>0</v>
      </c>
      <c r="R2220" s="218">
        <f>Q2220*H2220</f>
        <v>0</v>
      </c>
      <c r="S2220" s="218">
        <v>5.3999999999999999E-2</v>
      </c>
      <c r="T2220" s="219">
        <f>S2220*H2220</f>
        <v>1.6199999999999999</v>
      </c>
      <c r="AR2220" s="25" t="s">
        <v>502</v>
      </c>
      <c r="AT2220" s="25" t="s">
        <v>498</v>
      </c>
      <c r="AU2220" s="25" t="s">
        <v>93</v>
      </c>
      <c r="AY2220" s="25" t="s">
        <v>492</v>
      </c>
      <c r="BE2220" s="220">
        <f>IF(N2220="základní",J2220,0)</f>
        <v>0</v>
      </c>
      <c r="BF2220" s="220">
        <f>IF(N2220="snížená",J2220,0)</f>
        <v>0</v>
      </c>
      <c r="BG2220" s="220">
        <f>IF(N2220="zákl. přenesená",J2220,0)</f>
        <v>0</v>
      </c>
      <c r="BH2220" s="220">
        <f>IF(N2220="sníž. přenesená",J2220,0)</f>
        <v>0</v>
      </c>
      <c r="BI2220" s="220">
        <f>IF(N2220="nulová",J2220,0)</f>
        <v>0</v>
      </c>
      <c r="BJ2220" s="25" t="s">
        <v>80</v>
      </c>
      <c r="BK2220" s="220">
        <f>ROUND(I2220*H2220,2)</f>
        <v>0</v>
      </c>
      <c r="BL2220" s="25" t="s">
        <v>502</v>
      </c>
      <c r="BM2220" s="25" t="s">
        <v>3015</v>
      </c>
    </row>
    <row r="2221" spans="2:65" s="1" customFormat="1" ht="36">
      <c r="B2221" s="42"/>
      <c r="C2221" s="64"/>
      <c r="D2221" s="221" t="s">
        <v>506</v>
      </c>
      <c r="E2221" s="64"/>
      <c r="F2221" s="222" t="s">
        <v>3016</v>
      </c>
      <c r="G2221" s="64"/>
      <c r="H2221" s="64"/>
      <c r="I2221" s="177"/>
      <c r="J2221" s="64"/>
      <c r="K2221" s="64"/>
      <c r="L2221" s="62"/>
      <c r="M2221" s="223"/>
      <c r="N2221" s="43"/>
      <c r="O2221" s="43"/>
      <c r="P2221" s="43"/>
      <c r="Q2221" s="43"/>
      <c r="R2221" s="43"/>
      <c r="S2221" s="43"/>
      <c r="T2221" s="79"/>
      <c r="AT2221" s="25" t="s">
        <v>506</v>
      </c>
      <c r="AU2221" s="25" t="s">
        <v>93</v>
      </c>
    </row>
    <row r="2222" spans="2:65" s="13" customFormat="1">
      <c r="B2222" s="237"/>
      <c r="C2222" s="238"/>
      <c r="D2222" s="221" t="s">
        <v>513</v>
      </c>
      <c r="E2222" s="239" t="s">
        <v>23</v>
      </c>
      <c r="F2222" s="240" t="s">
        <v>3017</v>
      </c>
      <c r="G2222" s="238"/>
      <c r="H2222" s="241" t="s">
        <v>23</v>
      </c>
      <c r="I2222" s="242"/>
      <c r="J2222" s="238"/>
      <c r="K2222" s="238"/>
      <c r="L2222" s="243"/>
      <c r="M2222" s="244"/>
      <c r="N2222" s="245"/>
      <c r="O2222" s="245"/>
      <c r="P2222" s="245"/>
      <c r="Q2222" s="245"/>
      <c r="R2222" s="245"/>
      <c r="S2222" s="245"/>
      <c r="T2222" s="246"/>
      <c r="AT2222" s="247" t="s">
        <v>513</v>
      </c>
      <c r="AU2222" s="247" t="s">
        <v>93</v>
      </c>
      <c r="AV2222" s="13" t="s">
        <v>80</v>
      </c>
      <c r="AW2222" s="13" t="s">
        <v>36</v>
      </c>
      <c r="AX2222" s="13" t="s">
        <v>73</v>
      </c>
      <c r="AY2222" s="247" t="s">
        <v>492</v>
      </c>
    </row>
    <row r="2223" spans="2:65" s="12" customFormat="1">
      <c r="B2223" s="225"/>
      <c r="C2223" s="226"/>
      <c r="D2223" s="221" t="s">
        <v>513</v>
      </c>
      <c r="E2223" s="248" t="s">
        <v>23</v>
      </c>
      <c r="F2223" s="249" t="s">
        <v>800</v>
      </c>
      <c r="G2223" s="226"/>
      <c r="H2223" s="250">
        <v>20</v>
      </c>
      <c r="I2223" s="231"/>
      <c r="J2223" s="226"/>
      <c r="K2223" s="226"/>
      <c r="L2223" s="232"/>
      <c r="M2223" s="233"/>
      <c r="N2223" s="234"/>
      <c r="O2223" s="234"/>
      <c r="P2223" s="234"/>
      <c r="Q2223" s="234"/>
      <c r="R2223" s="234"/>
      <c r="S2223" s="234"/>
      <c r="T2223" s="235"/>
      <c r="AT2223" s="236" t="s">
        <v>513</v>
      </c>
      <c r="AU2223" s="236" t="s">
        <v>93</v>
      </c>
      <c r="AV2223" s="12" t="s">
        <v>82</v>
      </c>
      <c r="AW2223" s="12" t="s">
        <v>36</v>
      </c>
      <c r="AX2223" s="12" t="s">
        <v>73</v>
      </c>
      <c r="AY2223" s="236" t="s">
        <v>492</v>
      </c>
    </row>
    <row r="2224" spans="2:65" s="13" customFormat="1">
      <c r="B2224" s="237"/>
      <c r="C2224" s="238"/>
      <c r="D2224" s="221" t="s">
        <v>513</v>
      </c>
      <c r="E2224" s="239" t="s">
        <v>23</v>
      </c>
      <c r="F2224" s="240" t="s">
        <v>3018</v>
      </c>
      <c r="G2224" s="238"/>
      <c r="H2224" s="241" t="s">
        <v>23</v>
      </c>
      <c r="I2224" s="242"/>
      <c r="J2224" s="238"/>
      <c r="K2224" s="238"/>
      <c r="L2224" s="243"/>
      <c r="M2224" s="244"/>
      <c r="N2224" s="245"/>
      <c r="O2224" s="245"/>
      <c r="P2224" s="245"/>
      <c r="Q2224" s="245"/>
      <c r="R2224" s="245"/>
      <c r="S2224" s="245"/>
      <c r="T2224" s="246"/>
      <c r="AT2224" s="247" t="s">
        <v>513</v>
      </c>
      <c r="AU2224" s="247" t="s">
        <v>93</v>
      </c>
      <c r="AV2224" s="13" t="s">
        <v>80</v>
      </c>
      <c r="AW2224" s="13" t="s">
        <v>36</v>
      </c>
      <c r="AX2224" s="13" t="s">
        <v>73</v>
      </c>
      <c r="AY2224" s="247" t="s">
        <v>492</v>
      </c>
    </row>
    <row r="2225" spans="2:65" s="12" customFormat="1">
      <c r="B2225" s="225"/>
      <c r="C2225" s="226"/>
      <c r="D2225" s="221" t="s">
        <v>513</v>
      </c>
      <c r="E2225" s="248" t="s">
        <v>23</v>
      </c>
      <c r="F2225" s="249" t="s">
        <v>255</v>
      </c>
      <c r="G2225" s="226"/>
      <c r="H2225" s="250">
        <v>10</v>
      </c>
      <c r="I2225" s="231"/>
      <c r="J2225" s="226"/>
      <c r="K2225" s="226"/>
      <c r="L2225" s="232"/>
      <c r="M2225" s="233"/>
      <c r="N2225" s="234"/>
      <c r="O2225" s="234"/>
      <c r="P2225" s="234"/>
      <c r="Q2225" s="234"/>
      <c r="R2225" s="234"/>
      <c r="S2225" s="234"/>
      <c r="T2225" s="235"/>
      <c r="AT2225" s="236" t="s">
        <v>513</v>
      </c>
      <c r="AU2225" s="236" t="s">
        <v>93</v>
      </c>
      <c r="AV2225" s="12" t="s">
        <v>82</v>
      </c>
      <c r="AW2225" s="12" t="s">
        <v>36</v>
      </c>
      <c r="AX2225" s="12" t="s">
        <v>73</v>
      </c>
      <c r="AY2225" s="236" t="s">
        <v>492</v>
      </c>
    </row>
    <row r="2226" spans="2:65" s="14" customFormat="1">
      <c r="B2226" s="251"/>
      <c r="C2226" s="252"/>
      <c r="D2226" s="227" t="s">
        <v>513</v>
      </c>
      <c r="E2226" s="253" t="s">
        <v>23</v>
      </c>
      <c r="F2226" s="254" t="s">
        <v>560</v>
      </c>
      <c r="G2226" s="252"/>
      <c r="H2226" s="255">
        <v>30</v>
      </c>
      <c r="I2226" s="256"/>
      <c r="J2226" s="252"/>
      <c r="K2226" s="252"/>
      <c r="L2226" s="257"/>
      <c r="M2226" s="258"/>
      <c r="N2226" s="259"/>
      <c r="O2226" s="259"/>
      <c r="P2226" s="259"/>
      <c r="Q2226" s="259"/>
      <c r="R2226" s="259"/>
      <c r="S2226" s="259"/>
      <c r="T2226" s="260"/>
      <c r="AT2226" s="261" t="s">
        <v>513</v>
      </c>
      <c r="AU2226" s="261" t="s">
        <v>93</v>
      </c>
      <c r="AV2226" s="14" t="s">
        <v>502</v>
      </c>
      <c r="AW2226" s="14" t="s">
        <v>36</v>
      </c>
      <c r="AX2226" s="14" t="s">
        <v>80</v>
      </c>
      <c r="AY2226" s="261" t="s">
        <v>492</v>
      </c>
    </row>
    <row r="2227" spans="2:65" s="1" customFormat="1" ht="25.5" customHeight="1">
      <c r="B2227" s="42"/>
      <c r="C2227" s="209" t="s">
        <v>3019</v>
      </c>
      <c r="D2227" s="209" t="s">
        <v>498</v>
      </c>
      <c r="E2227" s="210" t="s">
        <v>3020</v>
      </c>
      <c r="F2227" s="211" t="s">
        <v>3021</v>
      </c>
      <c r="G2227" s="212" t="s">
        <v>1025</v>
      </c>
      <c r="H2227" s="213">
        <v>2</v>
      </c>
      <c r="I2227" s="214"/>
      <c r="J2227" s="215">
        <f>ROUND(I2227*H2227,2)</f>
        <v>0</v>
      </c>
      <c r="K2227" s="211" t="s">
        <v>501</v>
      </c>
      <c r="L2227" s="62"/>
      <c r="M2227" s="216" t="s">
        <v>23</v>
      </c>
      <c r="N2227" s="217" t="s">
        <v>44</v>
      </c>
      <c r="O2227" s="43"/>
      <c r="P2227" s="218">
        <f>O2227*H2227</f>
        <v>0</v>
      </c>
      <c r="Q2227" s="218">
        <v>0</v>
      </c>
      <c r="R2227" s="218">
        <f>Q2227*H2227</f>
        <v>0</v>
      </c>
      <c r="S2227" s="218">
        <v>0.48799999999999999</v>
      </c>
      <c r="T2227" s="219">
        <f>S2227*H2227</f>
        <v>0.97599999999999998</v>
      </c>
      <c r="AR2227" s="25" t="s">
        <v>502</v>
      </c>
      <c r="AT2227" s="25" t="s">
        <v>498</v>
      </c>
      <c r="AU2227" s="25" t="s">
        <v>93</v>
      </c>
      <c r="AY2227" s="25" t="s">
        <v>492</v>
      </c>
      <c r="BE2227" s="220">
        <f>IF(N2227="základní",J2227,0)</f>
        <v>0</v>
      </c>
      <c r="BF2227" s="220">
        <f>IF(N2227="snížená",J2227,0)</f>
        <v>0</v>
      </c>
      <c r="BG2227" s="220">
        <f>IF(N2227="zákl. přenesená",J2227,0)</f>
        <v>0</v>
      </c>
      <c r="BH2227" s="220">
        <f>IF(N2227="sníž. přenesená",J2227,0)</f>
        <v>0</v>
      </c>
      <c r="BI2227" s="220">
        <f>IF(N2227="nulová",J2227,0)</f>
        <v>0</v>
      </c>
      <c r="BJ2227" s="25" t="s">
        <v>80</v>
      </c>
      <c r="BK2227" s="220">
        <f>ROUND(I2227*H2227,2)</f>
        <v>0</v>
      </c>
      <c r="BL2227" s="25" t="s">
        <v>502</v>
      </c>
      <c r="BM2227" s="25" t="s">
        <v>3022</v>
      </c>
    </row>
    <row r="2228" spans="2:65" s="1" customFormat="1" ht="24">
      <c r="B2228" s="42"/>
      <c r="C2228" s="64"/>
      <c r="D2228" s="221" t="s">
        <v>506</v>
      </c>
      <c r="E2228" s="64"/>
      <c r="F2228" s="222" t="s">
        <v>3023</v>
      </c>
      <c r="G2228" s="64"/>
      <c r="H2228" s="64"/>
      <c r="I2228" s="177"/>
      <c r="J2228" s="64"/>
      <c r="K2228" s="64"/>
      <c r="L2228" s="62"/>
      <c r="M2228" s="223"/>
      <c r="N2228" s="43"/>
      <c r="O2228" s="43"/>
      <c r="P2228" s="43"/>
      <c r="Q2228" s="43"/>
      <c r="R2228" s="43"/>
      <c r="S2228" s="43"/>
      <c r="T2228" s="79"/>
      <c r="AT2228" s="25" t="s">
        <v>506</v>
      </c>
      <c r="AU2228" s="25" t="s">
        <v>93</v>
      </c>
    </row>
    <row r="2229" spans="2:65" s="13" customFormat="1">
      <c r="B2229" s="237"/>
      <c r="C2229" s="238"/>
      <c r="D2229" s="221" t="s">
        <v>513</v>
      </c>
      <c r="E2229" s="239" t="s">
        <v>23</v>
      </c>
      <c r="F2229" s="240" t="s">
        <v>3024</v>
      </c>
      <c r="G2229" s="238"/>
      <c r="H2229" s="241" t="s">
        <v>23</v>
      </c>
      <c r="I2229" s="242"/>
      <c r="J2229" s="238"/>
      <c r="K2229" s="238"/>
      <c r="L2229" s="243"/>
      <c r="M2229" s="244"/>
      <c r="N2229" s="245"/>
      <c r="O2229" s="245"/>
      <c r="P2229" s="245"/>
      <c r="Q2229" s="245"/>
      <c r="R2229" s="245"/>
      <c r="S2229" s="245"/>
      <c r="T2229" s="246"/>
      <c r="AT2229" s="247" t="s">
        <v>513</v>
      </c>
      <c r="AU2229" s="247" t="s">
        <v>93</v>
      </c>
      <c r="AV2229" s="13" t="s">
        <v>80</v>
      </c>
      <c r="AW2229" s="13" t="s">
        <v>36</v>
      </c>
      <c r="AX2229" s="13" t="s">
        <v>73</v>
      </c>
      <c r="AY2229" s="247" t="s">
        <v>492</v>
      </c>
    </row>
    <row r="2230" spans="2:65" s="12" customFormat="1">
      <c r="B2230" s="225"/>
      <c r="C2230" s="226"/>
      <c r="D2230" s="221" t="s">
        <v>513</v>
      </c>
      <c r="E2230" s="248" t="s">
        <v>23</v>
      </c>
      <c r="F2230" s="249" t="s">
        <v>82</v>
      </c>
      <c r="G2230" s="226"/>
      <c r="H2230" s="250">
        <v>2</v>
      </c>
      <c r="I2230" s="231"/>
      <c r="J2230" s="226"/>
      <c r="K2230" s="226"/>
      <c r="L2230" s="232"/>
      <c r="M2230" s="233"/>
      <c r="N2230" s="234"/>
      <c r="O2230" s="234"/>
      <c r="P2230" s="234"/>
      <c r="Q2230" s="234"/>
      <c r="R2230" s="234"/>
      <c r="S2230" s="234"/>
      <c r="T2230" s="235"/>
      <c r="AT2230" s="236" t="s">
        <v>513</v>
      </c>
      <c r="AU2230" s="236" t="s">
        <v>93</v>
      </c>
      <c r="AV2230" s="12" t="s">
        <v>82</v>
      </c>
      <c r="AW2230" s="12" t="s">
        <v>36</v>
      </c>
      <c r="AX2230" s="12" t="s">
        <v>73</v>
      </c>
      <c r="AY2230" s="236" t="s">
        <v>492</v>
      </c>
    </row>
    <row r="2231" spans="2:65" s="14" customFormat="1">
      <c r="B2231" s="251"/>
      <c r="C2231" s="252"/>
      <c r="D2231" s="227" t="s">
        <v>513</v>
      </c>
      <c r="E2231" s="253" t="s">
        <v>23</v>
      </c>
      <c r="F2231" s="254" t="s">
        <v>560</v>
      </c>
      <c r="G2231" s="252"/>
      <c r="H2231" s="255">
        <v>2</v>
      </c>
      <c r="I2231" s="256"/>
      <c r="J2231" s="252"/>
      <c r="K2231" s="252"/>
      <c r="L2231" s="257"/>
      <c r="M2231" s="258"/>
      <c r="N2231" s="259"/>
      <c r="O2231" s="259"/>
      <c r="P2231" s="259"/>
      <c r="Q2231" s="259"/>
      <c r="R2231" s="259"/>
      <c r="S2231" s="259"/>
      <c r="T2231" s="260"/>
      <c r="AT2231" s="261" t="s">
        <v>513</v>
      </c>
      <c r="AU2231" s="261" t="s">
        <v>93</v>
      </c>
      <c r="AV2231" s="14" t="s">
        <v>502</v>
      </c>
      <c r="AW2231" s="14" t="s">
        <v>36</v>
      </c>
      <c r="AX2231" s="14" t="s">
        <v>80</v>
      </c>
      <c r="AY2231" s="261" t="s">
        <v>492</v>
      </c>
    </row>
    <row r="2232" spans="2:65" s="1" customFormat="1" ht="25.5" customHeight="1">
      <c r="B2232" s="42"/>
      <c r="C2232" s="209" t="s">
        <v>3025</v>
      </c>
      <c r="D2232" s="209" t="s">
        <v>498</v>
      </c>
      <c r="E2232" s="210" t="s">
        <v>3026</v>
      </c>
      <c r="F2232" s="211" t="s">
        <v>3027</v>
      </c>
      <c r="G2232" s="212" t="s">
        <v>832</v>
      </c>
      <c r="H2232" s="213">
        <v>590</v>
      </c>
      <c r="I2232" s="214"/>
      <c r="J2232" s="215">
        <f>ROUND(I2232*H2232,2)</f>
        <v>0</v>
      </c>
      <c r="K2232" s="211" t="s">
        <v>501</v>
      </c>
      <c r="L2232" s="62"/>
      <c r="M2232" s="216" t="s">
        <v>23</v>
      </c>
      <c r="N2232" s="217" t="s">
        <v>44</v>
      </c>
      <c r="O2232" s="43"/>
      <c r="P2232" s="218">
        <f>O2232*H2232</f>
        <v>0</v>
      </c>
      <c r="Q2232" s="218">
        <v>0</v>
      </c>
      <c r="R2232" s="218">
        <f>Q2232*H2232</f>
        <v>0</v>
      </c>
      <c r="S2232" s="218">
        <v>2.1999999999999999E-2</v>
      </c>
      <c r="T2232" s="219">
        <f>S2232*H2232</f>
        <v>12.979999999999999</v>
      </c>
      <c r="AR2232" s="25" t="s">
        <v>502</v>
      </c>
      <c r="AT2232" s="25" t="s">
        <v>498</v>
      </c>
      <c r="AU2232" s="25" t="s">
        <v>93</v>
      </c>
      <c r="AY2232" s="25" t="s">
        <v>492</v>
      </c>
      <c r="BE2232" s="220">
        <f>IF(N2232="základní",J2232,0)</f>
        <v>0</v>
      </c>
      <c r="BF2232" s="220">
        <f>IF(N2232="snížená",J2232,0)</f>
        <v>0</v>
      </c>
      <c r="BG2232" s="220">
        <f>IF(N2232="zákl. přenesená",J2232,0)</f>
        <v>0</v>
      </c>
      <c r="BH2232" s="220">
        <f>IF(N2232="sníž. přenesená",J2232,0)</f>
        <v>0</v>
      </c>
      <c r="BI2232" s="220">
        <f>IF(N2232="nulová",J2232,0)</f>
        <v>0</v>
      </c>
      <c r="BJ2232" s="25" t="s">
        <v>80</v>
      </c>
      <c r="BK2232" s="220">
        <f>ROUND(I2232*H2232,2)</f>
        <v>0</v>
      </c>
      <c r="BL2232" s="25" t="s">
        <v>502</v>
      </c>
      <c r="BM2232" s="25" t="s">
        <v>3028</v>
      </c>
    </row>
    <row r="2233" spans="2:65" s="1" customFormat="1" ht="24">
      <c r="B2233" s="42"/>
      <c r="C2233" s="64"/>
      <c r="D2233" s="221" t="s">
        <v>506</v>
      </c>
      <c r="E2233" s="64"/>
      <c r="F2233" s="222" t="s">
        <v>3029</v>
      </c>
      <c r="G2233" s="64"/>
      <c r="H2233" s="64"/>
      <c r="I2233" s="177"/>
      <c r="J2233" s="64"/>
      <c r="K2233" s="64"/>
      <c r="L2233" s="62"/>
      <c r="M2233" s="223"/>
      <c r="N2233" s="43"/>
      <c r="O2233" s="43"/>
      <c r="P2233" s="43"/>
      <c r="Q2233" s="43"/>
      <c r="R2233" s="43"/>
      <c r="S2233" s="43"/>
      <c r="T2233" s="79"/>
      <c r="AT2233" s="25" t="s">
        <v>506</v>
      </c>
      <c r="AU2233" s="25" t="s">
        <v>93</v>
      </c>
    </row>
    <row r="2234" spans="2:65" s="13" customFormat="1">
      <c r="B2234" s="237"/>
      <c r="C2234" s="238"/>
      <c r="D2234" s="221" t="s">
        <v>513</v>
      </c>
      <c r="E2234" s="239" t="s">
        <v>23</v>
      </c>
      <c r="F2234" s="240" t="s">
        <v>1714</v>
      </c>
      <c r="G2234" s="238"/>
      <c r="H2234" s="241" t="s">
        <v>23</v>
      </c>
      <c r="I2234" s="242"/>
      <c r="J2234" s="238"/>
      <c r="K2234" s="238"/>
      <c r="L2234" s="243"/>
      <c r="M2234" s="244"/>
      <c r="N2234" s="245"/>
      <c r="O2234" s="245"/>
      <c r="P2234" s="245"/>
      <c r="Q2234" s="245"/>
      <c r="R2234" s="245"/>
      <c r="S2234" s="245"/>
      <c r="T2234" s="246"/>
      <c r="AT2234" s="247" t="s">
        <v>513</v>
      </c>
      <c r="AU2234" s="247" t="s">
        <v>93</v>
      </c>
      <c r="AV2234" s="13" t="s">
        <v>80</v>
      </c>
      <c r="AW2234" s="13" t="s">
        <v>36</v>
      </c>
      <c r="AX2234" s="13" t="s">
        <v>73</v>
      </c>
      <c r="AY2234" s="247" t="s">
        <v>492</v>
      </c>
    </row>
    <row r="2235" spans="2:65" s="12" customFormat="1">
      <c r="B2235" s="225"/>
      <c r="C2235" s="226"/>
      <c r="D2235" s="221" t="s">
        <v>513</v>
      </c>
      <c r="E2235" s="248" t="s">
        <v>23</v>
      </c>
      <c r="F2235" s="249" t="s">
        <v>3030</v>
      </c>
      <c r="G2235" s="226"/>
      <c r="H2235" s="250">
        <v>590</v>
      </c>
      <c r="I2235" s="231"/>
      <c r="J2235" s="226"/>
      <c r="K2235" s="226"/>
      <c r="L2235" s="232"/>
      <c r="M2235" s="233"/>
      <c r="N2235" s="234"/>
      <c r="O2235" s="234"/>
      <c r="P2235" s="234"/>
      <c r="Q2235" s="234"/>
      <c r="R2235" s="234"/>
      <c r="S2235" s="234"/>
      <c r="T2235" s="235"/>
      <c r="AT2235" s="236" t="s">
        <v>513</v>
      </c>
      <c r="AU2235" s="236" t="s">
        <v>93</v>
      </c>
      <c r="AV2235" s="12" t="s">
        <v>82</v>
      </c>
      <c r="AW2235" s="12" t="s">
        <v>36</v>
      </c>
      <c r="AX2235" s="12" t="s">
        <v>73</v>
      </c>
      <c r="AY2235" s="236" t="s">
        <v>492</v>
      </c>
    </row>
    <row r="2236" spans="2:65" s="14" customFormat="1">
      <c r="B2236" s="251"/>
      <c r="C2236" s="252"/>
      <c r="D2236" s="227" t="s">
        <v>513</v>
      </c>
      <c r="E2236" s="253" t="s">
        <v>23</v>
      </c>
      <c r="F2236" s="254" t="s">
        <v>560</v>
      </c>
      <c r="G2236" s="252"/>
      <c r="H2236" s="255">
        <v>590</v>
      </c>
      <c r="I2236" s="256"/>
      <c r="J2236" s="252"/>
      <c r="K2236" s="252"/>
      <c r="L2236" s="257"/>
      <c r="M2236" s="258"/>
      <c r="N2236" s="259"/>
      <c r="O2236" s="259"/>
      <c r="P2236" s="259"/>
      <c r="Q2236" s="259"/>
      <c r="R2236" s="259"/>
      <c r="S2236" s="259"/>
      <c r="T2236" s="260"/>
      <c r="AT2236" s="261" t="s">
        <v>513</v>
      </c>
      <c r="AU2236" s="261" t="s">
        <v>93</v>
      </c>
      <c r="AV2236" s="14" t="s">
        <v>502</v>
      </c>
      <c r="AW2236" s="14" t="s">
        <v>36</v>
      </c>
      <c r="AX2236" s="14" t="s">
        <v>80</v>
      </c>
      <c r="AY2236" s="261" t="s">
        <v>492</v>
      </c>
    </row>
    <row r="2237" spans="2:65" s="1" customFormat="1" ht="25.5" customHeight="1">
      <c r="B2237" s="42"/>
      <c r="C2237" s="209" t="s">
        <v>3031</v>
      </c>
      <c r="D2237" s="209" t="s">
        <v>498</v>
      </c>
      <c r="E2237" s="210" t="s">
        <v>3032</v>
      </c>
      <c r="F2237" s="211" t="s">
        <v>3033</v>
      </c>
      <c r="G2237" s="212" t="s">
        <v>832</v>
      </c>
      <c r="H2237" s="213">
        <v>160</v>
      </c>
      <c r="I2237" s="214"/>
      <c r="J2237" s="215">
        <f>ROUND(I2237*H2237,2)</f>
        <v>0</v>
      </c>
      <c r="K2237" s="211" t="s">
        <v>501</v>
      </c>
      <c r="L2237" s="62"/>
      <c r="M2237" s="216" t="s">
        <v>23</v>
      </c>
      <c r="N2237" s="217" t="s">
        <v>44</v>
      </c>
      <c r="O2237" s="43"/>
      <c r="P2237" s="218">
        <f>O2237*H2237</f>
        <v>0</v>
      </c>
      <c r="Q2237" s="218">
        <v>0</v>
      </c>
      <c r="R2237" s="218">
        <f>Q2237*H2237</f>
        <v>0</v>
      </c>
      <c r="S2237" s="218">
        <v>3.3000000000000002E-2</v>
      </c>
      <c r="T2237" s="219">
        <f>S2237*H2237</f>
        <v>5.28</v>
      </c>
      <c r="AR2237" s="25" t="s">
        <v>502</v>
      </c>
      <c r="AT2237" s="25" t="s">
        <v>498</v>
      </c>
      <c r="AU2237" s="25" t="s">
        <v>93</v>
      </c>
      <c r="AY2237" s="25" t="s">
        <v>492</v>
      </c>
      <c r="BE2237" s="220">
        <f>IF(N2237="základní",J2237,0)</f>
        <v>0</v>
      </c>
      <c r="BF2237" s="220">
        <f>IF(N2237="snížená",J2237,0)</f>
        <v>0</v>
      </c>
      <c r="BG2237" s="220">
        <f>IF(N2237="zákl. přenesená",J2237,0)</f>
        <v>0</v>
      </c>
      <c r="BH2237" s="220">
        <f>IF(N2237="sníž. přenesená",J2237,0)</f>
        <v>0</v>
      </c>
      <c r="BI2237" s="220">
        <f>IF(N2237="nulová",J2237,0)</f>
        <v>0</v>
      </c>
      <c r="BJ2237" s="25" t="s">
        <v>80</v>
      </c>
      <c r="BK2237" s="220">
        <f>ROUND(I2237*H2237,2)</f>
        <v>0</v>
      </c>
      <c r="BL2237" s="25" t="s">
        <v>502</v>
      </c>
      <c r="BM2237" s="25" t="s">
        <v>3034</v>
      </c>
    </row>
    <row r="2238" spans="2:65" s="1" customFormat="1" ht="24">
      <c r="B2238" s="42"/>
      <c r="C2238" s="64"/>
      <c r="D2238" s="221" t="s">
        <v>506</v>
      </c>
      <c r="E2238" s="64"/>
      <c r="F2238" s="222" t="s">
        <v>3035</v>
      </c>
      <c r="G2238" s="64"/>
      <c r="H2238" s="64"/>
      <c r="I2238" s="177"/>
      <c r="J2238" s="64"/>
      <c r="K2238" s="64"/>
      <c r="L2238" s="62"/>
      <c r="M2238" s="223"/>
      <c r="N2238" s="43"/>
      <c r="O2238" s="43"/>
      <c r="P2238" s="43"/>
      <c r="Q2238" s="43"/>
      <c r="R2238" s="43"/>
      <c r="S2238" s="43"/>
      <c r="T2238" s="79"/>
      <c r="AT2238" s="25" t="s">
        <v>506</v>
      </c>
      <c r="AU2238" s="25" t="s">
        <v>93</v>
      </c>
    </row>
    <row r="2239" spans="2:65" s="13" customFormat="1">
      <c r="B2239" s="237"/>
      <c r="C2239" s="238"/>
      <c r="D2239" s="221" t="s">
        <v>513</v>
      </c>
      <c r="E2239" s="239" t="s">
        <v>23</v>
      </c>
      <c r="F2239" s="240" t="s">
        <v>2192</v>
      </c>
      <c r="G2239" s="238"/>
      <c r="H2239" s="241" t="s">
        <v>23</v>
      </c>
      <c r="I2239" s="242"/>
      <c r="J2239" s="238"/>
      <c r="K2239" s="238"/>
      <c r="L2239" s="243"/>
      <c r="M2239" s="244"/>
      <c r="N2239" s="245"/>
      <c r="O2239" s="245"/>
      <c r="P2239" s="245"/>
      <c r="Q2239" s="245"/>
      <c r="R2239" s="245"/>
      <c r="S2239" s="245"/>
      <c r="T2239" s="246"/>
      <c r="AT2239" s="247" t="s">
        <v>513</v>
      </c>
      <c r="AU2239" s="247" t="s">
        <v>93</v>
      </c>
      <c r="AV2239" s="13" t="s">
        <v>80</v>
      </c>
      <c r="AW2239" s="13" t="s">
        <v>36</v>
      </c>
      <c r="AX2239" s="13" t="s">
        <v>73</v>
      </c>
      <c r="AY2239" s="247" t="s">
        <v>492</v>
      </c>
    </row>
    <row r="2240" spans="2:65" s="12" customFormat="1">
      <c r="B2240" s="225"/>
      <c r="C2240" s="226"/>
      <c r="D2240" s="221" t="s">
        <v>513</v>
      </c>
      <c r="E2240" s="248" t="s">
        <v>23</v>
      </c>
      <c r="F2240" s="249" t="s">
        <v>2051</v>
      </c>
      <c r="G2240" s="226"/>
      <c r="H2240" s="250">
        <v>160</v>
      </c>
      <c r="I2240" s="231"/>
      <c r="J2240" s="226"/>
      <c r="K2240" s="226"/>
      <c r="L2240" s="232"/>
      <c r="M2240" s="233"/>
      <c r="N2240" s="234"/>
      <c r="O2240" s="234"/>
      <c r="P2240" s="234"/>
      <c r="Q2240" s="234"/>
      <c r="R2240" s="234"/>
      <c r="S2240" s="234"/>
      <c r="T2240" s="235"/>
      <c r="AT2240" s="236" t="s">
        <v>513</v>
      </c>
      <c r="AU2240" s="236" t="s">
        <v>93</v>
      </c>
      <c r="AV2240" s="12" t="s">
        <v>82</v>
      </c>
      <c r="AW2240" s="12" t="s">
        <v>36</v>
      </c>
      <c r="AX2240" s="12" t="s">
        <v>73</v>
      </c>
      <c r="AY2240" s="236" t="s">
        <v>492</v>
      </c>
    </row>
    <row r="2241" spans="2:65" s="14" customFormat="1">
      <c r="B2241" s="251"/>
      <c r="C2241" s="252"/>
      <c r="D2241" s="227" t="s">
        <v>513</v>
      </c>
      <c r="E2241" s="253" t="s">
        <v>23</v>
      </c>
      <c r="F2241" s="254" t="s">
        <v>560</v>
      </c>
      <c r="G2241" s="252"/>
      <c r="H2241" s="255">
        <v>160</v>
      </c>
      <c r="I2241" s="256"/>
      <c r="J2241" s="252"/>
      <c r="K2241" s="252"/>
      <c r="L2241" s="257"/>
      <c r="M2241" s="258"/>
      <c r="N2241" s="259"/>
      <c r="O2241" s="259"/>
      <c r="P2241" s="259"/>
      <c r="Q2241" s="259"/>
      <c r="R2241" s="259"/>
      <c r="S2241" s="259"/>
      <c r="T2241" s="260"/>
      <c r="AT2241" s="261" t="s">
        <v>513</v>
      </c>
      <c r="AU2241" s="261" t="s">
        <v>93</v>
      </c>
      <c r="AV2241" s="14" t="s">
        <v>502</v>
      </c>
      <c r="AW2241" s="14" t="s">
        <v>36</v>
      </c>
      <c r="AX2241" s="14" t="s">
        <v>80</v>
      </c>
      <c r="AY2241" s="261" t="s">
        <v>492</v>
      </c>
    </row>
    <row r="2242" spans="2:65" s="1" customFormat="1" ht="16.5" customHeight="1">
      <c r="B2242" s="42"/>
      <c r="C2242" s="209" t="s">
        <v>3036</v>
      </c>
      <c r="D2242" s="209" t="s">
        <v>498</v>
      </c>
      <c r="E2242" s="210" t="s">
        <v>3037</v>
      </c>
      <c r="F2242" s="211" t="s">
        <v>3038</v>
      </c>
      <c r="G2242" s="212" t="s">
        <v>832</v>
      </c>
      <c r="H2242" s="213">
        <v>85.75</v>
      </c>
      <c r="I2242" s="214"/>
      <c r="J2242" s="215">
        <f>ROUND(I2242*H2242,2)</f>
        <v>0</v>
      </c>
      <c r="K2242" s="211" t="s">
        <v>501</v>
      </c>
      <c r="L2242" s="62"/>
      <c r="M2242" s="216" t="s">
        <v>23</v>
      </c>
      <c r="N2242" s="217" t="s">
        <v>44</v>
      </c>
      <c r="O2242" s="43"/>
      <c r="P2242" s="218">
        <f>O2242*H2242</f>
        <v>0</v>
      </c>
      <c r="Q2242" s="218">
        <v>9.6000000000000002E-4</v>
      </c>
      <c r="R2242" s="218">
        <f>Q2242*H2242</f>
        <v>8.2320000000000004E-2</v>
      </c>
      <c r="S2242" s="218">
        <v>3.1E-2</v>
      </c>
      <c r="T2242" s="219">
        <f>S2242*H2242</f>
        <v>2.6582499999999998</v>
      </c>
      <c r="AR2242" s="25" t="s">
        <v>502</v>
      </c>
      <c r="AT2242" s="25" t="s">
        <v>498</v>
      </c>
      <c r="AU2242" s="25" t="s">
        <v>93</v>
      </c>
      <c r="AY2242" s="25" t="s">
        <v>492</v>
      </c>
      <c r="BE2242" s="220">
        <f>IF(N2242="základní",J2242,0)</f>
        <v>0</v>
      </c>
      <c r="BF2242" s="220">
        <f>IF(N2242="snížená",J2242,0)</f>
        <v>0</v>
      </c>
      <c r="BG2242" s="220">
        <f>IF(N2242="zákl. přenesená",J2242,0)</f>
        <v>0</v>
      </c>
      <c r="BH2242" s="220">
        <f>IF(N2242="sníž. přenesená",J2242,0)</f>
        <v>0</v>
      </c>
      <c r="BI2242" s="220">
        <f>IF(N2242="nulová",J2242,0)</f>
        <v>0</v>
      </c>
      <c r="BJ2242" s="25" t="s">
        <v>80</v>
      </c>
      <c r="BK2242" s="220">
        <f>ROUND(I2242*H2242,2)</f>
        <v>0</v>
      </c>
      <c r="BL2242" s="25" t="s">
        <v>502</v>
      </c>
      <c r="BM2242" s="25" t="s">
        <v>3039</v>
      </c>
    </row>
    <row r="2243" spans="2:65" s="1" customFormat="1" ht="24">
      <c r="B2243" s="42"/>
      <c r="C2243" s="64"/>
      <c r="D2243" s="221" t="s">
        <v>506</v>
      </c>
      <c r="E2243" s="64"/>
      <c r="F2243" s="222" t="s">
        <v>3040</v>
      </c>
      <c r="G2243" s="64"/>
      <c r="H2243" s="64"/>
      <c r="I2243" s="177"/>
      <c r="J2243" s="64"/>
      <c r="K2243" s="64"/>
      <c r="L2243" s="62"/>
      <c r="M2243" s="223"/>
      <c r="N2243" s="43"/>
      <c r="O2243" s="43"/>
      <c r="P2243" s="43"/>
      <c r="Q2243" s="43"/>
      <c r="R2243" s="43"/>
      <c r="S2243" s="43"/>
      <c r="T2243" s="79"/>
      <c r="AT2243" s="25" t="s">
        <v>506</v>
      </c>
      <c r="AU2243" s="25" t="s">
        <v>93</v>
      </c>
    </row>
    <row r="2244" spans="2:65" s="1" customFormat="1" ht="48">
      <c r="B2244" s="42"/>
      <c r="C2244" s="64"/>
      <c r="D2244" s="221" t="s">
        <v>509</v>
      </c>
      <c r="E2244" s="64"/>
      <c r="F2244" s="224" t="s">
        <v>3041</v>
      </c>
      <c r="G2244" s="64"/>
      <c r="H2244" s="64"/>
      <c r="I2244" s="177"/>
      <c r="J2244" s="64"/>
      <c r="K2244" s="64"/>
      <c r="L2244" s="62"/>
      <c r="M2244" s="223"/>
      <c r="N2244" s="43"/>
      <c r="O2244" s="43"/>
      <c r="P2244" s="43"/>
      <c r="Q2244" s="43"/>
      <c r="R2244" s="43"/>
      <c r="S2244" s="43"/>
      <c r="T2244" s="79"/>
      <c r="AT2244" s="25" t="s">
        <v>509</v>
      </c>
      <c r="AU2244" s="25" t="s">
        <v>93</v>
      </c>
    </row>
    <row r="2245" spans="2:65" s="13" customFormat="1">
      <c r="B2245" s="237"/>
      <c r="C2245" s="238"/>
      <c r="D2245" s="221" t="s">
        <v>513</v>
      </c>
      <c r="E2245" s="239" t="s">
        <v>23</v>
      </c>
      <c r="F2245" s="240" t="s">
        <v>3042</v>
      </c>
      <c r="G2245" s="238"/>
      <c r="H2245" s="241" t="s">
        <v>23</v>
      </c>
      <c r="I2245" s="242"/>
      <c r="J2245" s="238"/>
      <c r="K2245" s="238"/>
      <c r="L2245" s="243"/>
      <c r="M2245" s="244"/>
      <c r="N2245" s="245"/>
      <c r="O2245" s="245"/>
      <c r="P2245" s="245"/>
      <c r="Q2245" s="245"/>
      <c r="R2245" s="245"/>
      <c r="S2245" s="245"/>
      <c r="T2245" s="246"/>
      <c r="AT2245" s="247" t="s">
        <v>513</v>
      </c>
      <c r="AU2245" s="247" t="s">
        <v>93</v>
      </c>
      <c r="AV2245" s="13" t="s">
        <v>80</v>
      </c>
      <c r="AW2245" s="13" t="s">
        <v>36</v>
      </c>
      <c r="AX2245" s="13" t="s">
        <v>73</v>
      </c>
      <c r="AY2245" s="247" t="s">
        <v>492</v>
      </c>
    </row>
    <row r="2246" spans="2:65" s="13" customFormat="1">
      <c r="B2246" s="237"/>
      <c r="C2246" s="238"/>
      <c r="D2246" s="221" t="s">
        <v>513</v>
      </c>
      <c r="E2246" s="239" t="s">
        <v>23</v>
      </c>
      <c r="F2246" s="240" t="s">
        <v>3043</v>
      </c>
      <c r="G2246" s="238"/>
      <c r="H2246" s="241" t="s">
        <v>23</v>
      </c>
      <c r="I2246" s="242"/>
      <c r="J2246" s="238"/>
      <c r="K2246" s="238"/>
      <c r="L2246" s="243"/>
      <c r="M2246" s="244"/>
      <c r="N2246" s="245"/>
      <c r="O2246" s="245"/>
      <c r="P2246" s="245"/>
      <c r="Q2246" s="245"/>
      <c r="R2246" s="245"/>
      <c r="S2246" s="245"/>
      <c r="T2246" s="246"/>
      <c r="AT2246" s="247" t="s">
        <v>513</v>
      </c>
      <c r="AU2246" s="247" t="s">
        <v>93</v>
      </c>
      <c r="AV2246" s="13" t="s">
        <v>80</v>
      </c>
      <c r="AW2246" s="13" t="s">
        <v>36</v>
      </c>
      <c r="AX2246" s="13" t="s">
        <v>73</v>
      </c>
      <c r="AY2246" s="247" t="s">
        <v>492</v>
      </c>
    </row>
    <row r="2247" spans="2:65" s="12" customFormat="1">
      <c r="B2247" s="225"/>
      <c r="C2247" s="226"/>
      <c r="D2247" s="221" t="s">
        <v>513</v>
      </c>
      <c r="E2247" s="248" t="s">
        <v>23</v>
      </c>
      <c r="F2247" s="249" t="s">
        <v>3044</v>
      </c>
      <c r="G2247" s="226"/>
      <c r="H2247" s="250">
        <v>10.75</v>
      </c>
      <c r="I2247" s="231"/>
      <c r="J2247" s="226"/>
      <c r="K2247" s="226"/>
      <c r="L2247" s="232"/>
      <c r="M2247" s="233"/>
      <c r="N2247" s="234"/>
      <c r="O2247" s="234"/>
      <c r="P2247" s="234"/>
      <c r="Q2247" s="234"/>
      <c r="R2247" s="234"/>
      <c r="S2247" s="234"/>
      <c r="T2247" s="235"/>
      <c r="AT2247" s="236" t="s">
        <v>513</v>
      </c>
      <c r="AU2247" s="236" t="s">
        <v>93</v>
      </c>
      <c r="AV2247" s="12" t="s">
        <v>82</v>
      </c>
      <c r="AW2247" s="12" t="s">
        <v>36</v>
      </c>
      <c r="AX2247" s="12" t="s">
        <v>73</v>
      </c>
      <c r="AY2247" s="236" t="s">
        <v>492</v>
      </c>
    </row>
    <row r="2248" spans="2:65" s="13" customFormat="1">
      <c r="B2248" s="237"/>
      <c r="C2248" s="238"/>
      <c r="D2248" s="221" t="s">
        <v>513</v>
      </c>
      <c r="E2248" s="239" t="s">
        <v>23</v>
      </c>
      <c r="F2248" s="240" t="s">
        <v>3045</v>
      </c>
      <c r="G2248" s="238"/>
      <c r="H2248" s="241" t="s">
        <v>23</v>
      </c>
      <c r="I2248" s="242"/>
      <c r="J2248" s="238"/>
      <c r="K2248" s="238"/>
      <c r="L2248" s="243"/>
      <c r="M2248" s="244"/>
      <c r="N2248" s="245"/>
      <c r="O2248" s="245"/>
      <c r="P2248" s="245"/>
      <c r="Q2248" s="245"/>
      <c r="R2248" s="245"/>
      <c r="S2248" s="245"/>
      <c r="T2248" s="246"/>
      <c r="AT2248" s="247" t="s">
        <v>513</v>
      </c>
      <c r="AU2248" s="247" t="s">
        <v>93</v>
      </c>
      <c r="AV2248" s="13" t="s">
        <v>80</v>
      </c>
      <c r="AW2248" s="13" t="s">
        <v>36</v>
      </c>
      <c r="AX2248" s="13" t="s">
        <v>73</v>
      </c>
      <c r="AY2248" s="247" t="s">
        <v>492</v>
      </c>
    </row>
    <row r="2249" spans="2:65" s="12" customFormat="1">
      <c r="B2249" s="225"/>
      <c r="C2249" s="226"/>
      <c r="D2249" s="221" t="s">
        <v>513</v>
      </c>
      <c r="E2249" s="248" t="s">
        <v>23</v>
      </c>
      <c r="F2249" s="249" t="s">
        <v>3046</v>
      </c>
      <c r="G2249" s="226"/>
      <c r="H2249" s="250">
        <v>15.25</v>
      </c>
      <c r="I2249" s="231"/>
      <c r="J2249" s="226"/>
      <c r="K2249" s="226"/>
      <c r="L2249" s="232"/>
      <c r="M2249" s="233"/>
      <c r="N2249" s="234"/>
      <c r="O2249" s="234"/>
      <c r="P2249" s="234"/>
      <c r="Q2249" s="234"/>
      <c r="R2249" s="234"/>
      <c r="S2249" s="234"/>
      <c r="T2249" s="235"/>
      <c r="AT2249" s="236" t="s">
        <v>513</v>
      </c>
      <c r="AU2249" s="236" t="s">
        <v>93</v>
      </c>
      <c r="AV2249" s="12" t="s">
        <v>82</v>
      </c>
      <c r="AW2249" s="12" t="s">
        <v>36</v>
      </c>
      <c r="AX2249" s="12" t="s">
        <v>73</v>
      </c>
      <c r="AY2249" s="236" t="s">
        <v>492</v>
      </c>
    </row>
    <row r="2250" spans="2:65" s="13" customFormat="1">
      <c r="B2250" s="237"/>
      <c r="C2250" s="238"/>
      <c r="D2250" s="221" t="s">
        <v>513</v>
      </c>
      <c r="E2250" s="239" t="s">
        <v>23</v>
      </c>
      <c r="F2250" s="240" t="s">
        <v>3047</v>
      </c>
      <c r="G2250" s="238"/>
      <c r="H2250" s="241" t="s">
        <v>23</v>
      </c>
      <c r="I2250" s="242"/>
      <c r="J2250" s="238"/>
      <c r="K2250" s="238"/>
      <c r="L2250" s="243"/>
      <c r="M2250" s="244"/>
      <c r="N2250" s="245"/>
      <c r="O2250" s="245"/>
      <c r="P2250" s="245"/>
      <c r="Q2250" s="245"/>
      <c r="R2250" s="245"/>
      <c r="S2250" s="245"/>
      <c r="T2250" s="246"/>
      <c r="AT2250" s="247" t="s">
        <v>513</v>
      </c>
      <c r="AU2250" s="247" t="s">
        <v>93</v>
      </c>
      <c r="AV2250" s="13" t="s">
        <v>80</v>
      </c>
      <c r="AW2250" s="13" t="s">
        <v>36</v>
      </c>
      <c r="AX2250" s="13" t="s">
        <v>73</v>
      </c>
      <c r="AY2250" s="247" t="s">
        <v>492</v>
      </c>
    </row>
    <row r="2251" spans="2:65" s="12" customFormat="1">
      <c r="B2251" s="225"/>
      <c r="C2251" s="226"/>
      <c r="D2251" s="221" t="s">
        <v>513</v>
      </c>
      <c r="E2251" s="248" t="s">
        <v>23</v>
      </c>
      <c r="F2251" s="249" t="s">
        <v>3048</v>
      </c>
      <c r="G2251" s="226"/>
      <c r="H2251" s="250">
        <v>10.25</v>
      </c>
      <c r="I2251" s="231"/>
      <c r="J2251" s="226"/>
      <c r="K2251" s="226"/>
      <c r="L2251" s="232"/>
      <c r="M2251" s="233"/>
      <c r="N2251" s="234"/>
      <c r="O2251" s="234"/>
      <c r="P2251" s="234"/>
      <c r="Q2251" s="234"/>
      <c r="R2251" s="234"/>
      <c r="S2251" s="234"/>
      <c r="T2251" s="235"/>
      <c r="AT2251" s="236" t="s">
        <v>513</v>
      </c>
      <c r="AU2251" s="236" t="s">
        <v>93</v>
      </c>
      <c r="AV2251" s="12" t="s">
        <v>82</v>
      </c>
      <c r="AW2251" s="12" t="s">
        <v>36</v>
      </c>
      <c r="AX2251" s="12" t="s">
        <v>73</v>
      </c>
      <c r="AY2251" s="236" t="s">
        <v>492</v>
      </c>
    </row>
    <row r="2252" spans="2:65" s="13" customFormat="1">
      <c r="B2252" s="237"/>
      <c r="C2252" s="238"/>
      <c r="D2252" s="221" t="s">
        <v>513</v>
      </c>
      <c r="E2252" s="239" t="s">
        <v>23</v>
      </c>
      <c r="F2252" s="240" t="s">
        <v>3049</v>
      </c>
      <c r="G2252" s="238"/>
      <c r="H2252" s="241" t="s">
        <v>23</v>
      </c>
      <c r="I2252" s="242"/>
      <c r="J2252" s="238"/>
      <c r="K2252" s="238"/>
      <c r="L2252" s="243"/>
      <c r="M2252" s="244"/>
      <c r="N2252" s="245"/>
      <c r="O2252" s="245"/>
      <c r="P2252" s="245"/>
      <c r="Q2252" s="245"/>
      <c r="R2252" s="245"/>
      <c r="S2252" s="245"/>
      <c r="T2252" s="246"/>
      <c r="AT2252" s="247" t="s">
        <v>513</v>
      </c>
      <c r="AU2252" s="247" t="s">
        <v>93</v>
      </c>
      <c r="AV2252" s="13" t="s">
        <v>80</v>
      </c>
      <c r="AW2252" s="13" t="s">
        <v>36</v>
      </c>
      <c r="AX2252" s="13" t="s">
        <v>73</v>
      </c>
      <c r="AY2252" s="247" t="s">
        <v>492</v>
      </c>
    </row>
    <row r="2253" spans="2:65" s="12" customFormat="1">
      <c r="B2253" s="225"/>
      <c r="C2253" s="226"/>
      <c r="D2253" s="221" t="s">
        <v>513</v>
      </c>
      <c r="E2253" s="248" t="s">
        <v>23</v>
      </c>
      <c r="F2253" s="249" t="s">
        <v>3050</v>
      </c>
      <c r="G2253" s="226"/>
      <c r="H2253" s="250">
        <v>14.25</v>
      </c>
      <c r="I2253" s="231"/>
      <c r="J2253" s="226"/>
      <c r="K2253" s="226"/>
      <c r="L2253" s="232"/>
      <c r="M2253" s="233"/>
      <c r="N2253" s="234"/>
      <c r="O2253" s="234"/>
      <c r="P2253" s="234"/>
      <c r="Q2253" s="234"/>
      <c r="R2253" s="234"/>
      <c r="S2253" s="234"/>
      <c r="T2253" s="235"/>
      <c r="AT2253" s="236" t="s">
        <v>513</v>
      </c>
      <c r="AU2253" s="236" t="s">
        <v>93</v>
      </c>
      <c r="AV2253" s="12" t="s">
        <v>82</v>
      </c>
      <c r="AW2253" s="12" t="s">
        <v>36</v>
      </c>
      <c r="AX2253" s="12" t="s">
        <v>73</v>
      </c>
      <c r="AY2253" s="236" t="s">
        <v>492</v>
      </c>
    </row>
    <row r="2254" spans="2:65" s="13" customFormat="1">
      <c r="B2254" s="237"/>
      <c r="C2254" s="238"/>
      <c r="D2254" s="221" t="s">
        <v>513</v>
      </c>
      <c r="E2254" s="239" t="s">
        <v>23</v>
      </c>
      <c r="F2254" s="240" t="s">
        <v>3051</v>
      </c>
      <c r="G2254" s="238"/>
      <c r="H2254" s="241" t="s">
        <v>23</v>
      </c>
      <c r="I2254" s="242"/>
      <c r="J2254" s="238"/>
      <c r="K2254" s="238"/>
      <c r="L2254" s="243"/>
      <c r="M2254" s="244"/>
      <c r="N2254" s="245"/>
      <c r="O2254" s="245"/>
      <c r="P2254" s="245"/>
      <c r="Q2254" s="245"/>
      <c r="R2254" s="245"/>
      <c r="S2254" s="245"/>
      <c r="T2254" s="246"/>
      <c r="AT2254" s="247" t="s">
        <v>513</v>
      </c>
      <c r="AU2254" s="247" t="s">
        <v>93</v>
      </c>
      <c r="AV2254" s="13" t="s">
        <v>80</v>
      </c>
      <c r="AW2254" s="13" t="s">
        <v>36</v>
      </c>
      <c r="AX2254" s="13" t="s">
        <v>73</v>
      </c>
      <c r="AY2254" s="247" t="s">
        <v>492</v>
      </c>
    </row>
    <row r="2255" spans="2:65" s="12" customFormat="1">
      <c r="B2255" s="225"/>
      <c r="C2255" s="226"/>
      <c r="D2255" s="221" t="s">
        <v>513</v>
      </c>
      <c r="E2255" s="248" t="s">
        <v>23</v>
      </c>
      <c r="F2255" s="249" t="s">
        <v>3052</v>
      </c>
      <c r="G2255" s="226"/>
      <c r="H2255" s="250">
        <v>20.25</v>
      </c>
      <c r="I2255" s="231"/>
      <c r="J2255" s="226"/>
      <c r="K2255" s="226"/>
      <c r="L2255" s="232"/>
      <c r="M2255" s="233"/>
      <c r="N2255" s="234"/>
      <c r="O2255" s="234"/>
      <c r="P2255" s="234"/>
      <c r="Q2255" s="234"/>
      <c r="R2255" s="234"/>
      <c r="S2255" s="234"/>
      <c r="T2255" s="235"/>
      <c r="AT2255" s="236" t="s">
        <v>513</v>
      </c>
      <c r="AU2255" s="236" t="s">
        <v>93</v>
      </c>
      <c r="AV2255" s="12" t="s">
        <v>82</v>
      </c>
      <c r="AW2255" s="12" t="s">
        <v>36</v>
      </c>
      <c r="AX2255" s="12" t="s">
        <v>73</v>
      </c>
      <c r="AY2255" s="236" t="s">
        <v>492</v>
      </c>
    </row>
    <row r="2256" spans="2:65" s="13" customFormat="1">
      <c r="B2256" s="237"/>
      <c r="C2256" s="238"/>
      <c r="D2256" s="221" t="s">
        <v>513</v>
      </c>
      <c r="E2256" s="239" t="s">
        <v>23</v>
      </c>
      <c r="F2256" s="240" t="s">
        <v>3053</v>
      </c>
      <c r="G2256" s="238"/>
      <c r="H2256" s="241" t="s">
        <v>23</v>
      </c>
      <c r="I2256" s="242"/>
      <c r="J2256" s="238"/>
      <c r="K2256" s="238"/>
      <c r="L2256" s="243"/>
      <c r="M2256" s="244"/>
      <c r="N2256" s="245"/>
      <c r="O2256" s="245"/>
      <c r="P2256" s="245"/>
      <c r="Q2256" s="245"/>
      <c r="R2256" s="245"/>
      <c r="S2256" s="245"/>
      <c r="T2256" s="246"/>
      <c r="AT2256" s="247" t="s">
        <v>513</v>
      </c>
      <c r="AU2256" s="247" t="s">
        <v>93</v>
      </c>
      <c r="AV2256" s="13" t="s">
        <v>80</v>
      </c>
      <c r="AW2256" s="13" t="s">
        <v>36</v>
      </c>
      <c r="AX2256" s="13" t="s">
        <v>73</v>
      </c>
      <c r="AY2256" s="247" t="s">
        <v>492</v>
      </c>
    </row>
    <row r="2257" spans="2:65" s="12" customFormat="1">
      <c r="B2257" s="225"/>
      <c r="C2257" s="226"/>
      <c r="D2257" s="221" t="s">
        <v>513</v>
      </c>
      <c r="E2257" s="248" t="s">
        <v>23</v>
      </c>
      <c r="F2257" s="249" t="s">
        <v>3054</v>
      </c>
      <c r="G2257" s="226"/>
      <c r="H2257" s="250">
        <v>15</v>
      </c>
      <c r="I2257" s="231"/>
      <c r="J2257" s="226"/>
      <c r="K2257" s="226"/>
      <c r="L2257" s="232"/>
      <c r="M2257" s="233"/>
      <c r="N2257" s="234"/>
      <c r="O2257" s="234"/>
      <c r="P2257" s="234"/>
      <c r="Q2257" s="234"/>
      <c r="R2257" s="234"/>
      <c r="S2257" s="234"/>
      <c r="T2257" s="235"/>
      <c r="AT2257" s="236" t="s">
        <v>513</v>
      </c>
      <c r="AU2257" s="236" t="s">
        <v>93</v>
      </c>
      <c r="AV2257" s="12" t="s">
        <v>82</v>
      </c>
      <c r="AW2257" s="12" t="s">
        <v>36</v>
      </c>
      <c r="AX2257" s="12" t="s">
        <v>73</v>
      </c>
      <c r="AY2257" s="236" t="s">
        <v>492</v>
      </c>
    </row>
    <row r="2258" spans="2:65" s="14" customFormat="1">
      <c r="B2258" s="251"/>
      <c r="C2258" s="252"/>
      <c r="D2258" s="227" t="s">
        <v>513</v>
      </c>
      <c r="E2258" s="253" t="s">
        <v>23</v>
      </c>
      <c r="F2258" s="254" t="s">
        <v>560</v>
      </c>
      <c r="G2258" s="252"/>
      <c r="H2258" s="255">
        <v>85.75</v>
      </c>
      <c r="I2258" s="256"/>
      <c r="J2258" s="252"/>
      <c r="K2258" s="252"/>
      <c r="L2258" s="257"/>
      <c r="M2258" s="258"/>
      <c r="N2258" s="259"/>
      <c r="O2258" s="259"/>
      <c r="P2258" s="259"/>
      <c r="Q2258" s="259"/>
      <c r="R2258" s="259"/>
      <c r="S2258" s="259"/>
      <c r="T2258" s="260"/>
      <c r="AT2258" s="261" t="s">
        <v>513</v>
      </c>
      <c r="AU2258" s="261" t="s">
        <v>93</v>
      </c>
      <c r="AV2258" s="14" t="s">
        <v>502</v>
      </c>
      <c r="AW2258" s="14" t="s">
        <v>36</v>
      </c>
      <c r="AX2258" s="14" t="s">
        <v>80</v>
      </c>
      <c r="AY2258" s="261" t="s">
        <v>492</v>
      </c>
    </row>
    <row r="2259" spans="2:65" s="1" customFormat="1" ht="16.5" customHeight="1">
      <c r="B2259" s="42"/>
      <c r="C2259" s="209" t="s">
        <v>3055</v>
      </c>
      <c r="D2259" s="209" t="s">
        <v>498</v>
      </c>
      <c r="E2259" s="210" t="s">
        <v>3056</v>
      </c>
      <c r="F2259" s="211" t="s">
        <v>3057</v>
      </c>
      <c r="G2259" s="212" t="s">
        <v>832</v>
      </c>
      <c r="H2259" s="213">
        <v>72.75</v>
      </c>
      <c r="I2259" s="214"/>
      <c r="J2259" s="215">
        <f>ROUND(I2259*H2259,2)</f>
        <v>0</v>
      </c>
      <c r="K2259" s="211" t="s">
        <v>501</v>
      </c>
      <c r="L2259" s="62"/>
      <c r="M2259" s="216" t="s">
        <v>23</v>
      </c>
      <c r="N2259" s="217" t="s">
        <v>44</v>
      </c>
      <c r="O2259" s="43"/>
      <c r="P2259" s="218">
        <f>O2259*H2259</f>
        <v>0</v>
      </c>
      <c r="Q2259" s="218">
        <v>1.2199999999999999E-3</v>
      </c>
      <c r="R2259" s="218">
        <f>Q2259*H2259</f>
        <v>8.8755000000000001E-2</v>
      </c>
      <c r="S2259" s="218">
        <v>7.0000000000000007E-2</v>
      </c>
      <c r="T2259" s="219">
        <f>S2259*H2259</f>
        <v>5.0925000000000002</v>
      </c>
      <c r="AR2259" s="25" t="s">
        <v>502</v>
      </c>
      <c r="AT2259" s="25" t="s">
        <v>498</v>
      </c>
      <c r="AU2259" s="25" t="s">
        <v>93</v>
      </c>
      <c r="AY2259" s="25" t="s">
        <v>492</v>
      </c>
      <c r="BE2259" s="220">
        <f>IF(N2259="základní",J2259,0)</f>
        <v>0</v>
      </c>
      <c r="BF2259" s="220">
        <f>IF(N2259="snížená",J2259,0)</f>
        <v>0</v>
      </c>
      <c r="BG2259" s="220">
        <f>IF(N2259="zákl. přenesená",J2259,0)</f>
        <v>0</v>
      </c>
      <c r="BH2259" s="220">
        <f>IF(N2259="sníž. přenesená",J2259,0)</f>
        <v>0</v>
      </c>
      <c r="BI2259" s="220">
        <f>IF(N2259="nulová",J2259,0)</f>
        <v>0</v>
      </c>
      <c r="BJ2259" s="25" t="s">
        <v>80</v>
      </c>
      <c r="BK2259" s="220">
        <f>ROUND(I2259*H2259,2)</f>
        <v>0</v>
      </c>
      <c r="BL2259" s="25" t="s">
        <v>502</v>
      </c>
      <c r="BM2259" s="25" t="s">
        <v>3058</v>
      </c>
    </row>
    <row r="2260" spans="2:65" s="1" customFormat="1" ht="24">
      <c r="B2260" s="42"/>
      <c r="C2260" s="64"/>
      <c r="D2260" s="221" t="s">
        <v>506</v>
      </c>
      <c r="E2260" s="64"/>
      <c r="F2260" s="222" t="s">
        <v>3059</v>
      </c>
      <c r="G2260" s="64"/>
      <c r="H2260" s="64"/>
      <c r="I2260" s="177"/>
      <c r="J2260" s="64"/>
      <c r="K2260" s="64"/>
      <c r="L2260" s="62"/>
      <c r="M2260" s="223"/>
      <c r="N2260" s="43"/>
      <c r="O2260" s="43"/>
      <c r="P2260" s="43"/>
      <c r="Q2260" s="43"/>
      <c r="R2260" s="43"/>
      <c r="S2260" s="43"/>
      <c r="T2260" s="79"/>
      <c r="AT2260" s="25" t="s">
        <v>506</v>
      </c>
      <c r="AU2260" s="25" t="s">
        <v>93</v>
      </c>
    </row>
    <row r="2261" spans="2:65" s="1" customFormat="1" ht="48">
      <c r="B2261" s="42"/>
      <c r="C2261" s="64"/>
      <c r="D2261" s="221" t="s">
        <v>509</v>
      </c>
      <c r="E2261" s="64"/>
      <c r="F2261" s="224" t="s">
        <v>3041</v>
      </c>
      <c r="G2261" s="64"/>
      <c r="H2261" s="64"/>
      <c r="I2261" s="177"/>
      <c r="J2261" s="64"/>
      <c r="K2261" s="64"/>
      <c r="L2261" s="62"/>
      <c r="M2261" s="223"/>
      <c r="N2261" s="43"/>
      <c r="O2261" s="43"/>
      <c r="P2261" s="43"/>
      <c r="Q2261" s="43"/>
      <c r="R2261" s="43"/>
      <c r="S2261" s="43"/>
      <c r="T2261" s="79"/>
      <c r="AT2261" s="25" t="s">
        <v>509</v>
      </c>
      <c r="AU2261" s="25" t="s">
        <v>93</v>
      </c>
    </row>
    <row r="2262" spans="2:65" s="13" customFormat="1">
      <c r="B2262" s="237"/>
      <c r="C2262" s="238"/>
      <c r="D2262" s="221" t="s">
        <v>513</v>
      </c>
      <c r="E2262" s="239" t="s">
        <v>23</v>
      </c>
      <c r="F2262" s="240" t="s">
        <v>3042</v>
      </c>
      <c r="G2262" s="238"/>
      <c r="H2262" s="241" t="s">
        <v>23</v>
      </c>
      <c r="I2262" s="242"/>
      <c r="J2262" s="238"/>
      <c r="K2262" s="238"/>
      <c r="L2262" s="243"/>
      <c r="M2262" s="244"/>
      <c r="N2262" s="245"/>
      <c r="O2262" s="245"/>
      <c r="P2262" s="245"/>
      <c r="Q2262" s="245"/>
      <c r="R2262" s="245"/>
      <c r="S2262" s="245"/>
      <c r="T2262" s="246"/>
      <c r="AT2262" s="247" t="s">
        <v>513</v>
      </c>
      <c r="AU2262" s="247" t="s">
        <v>93</v>
      </c>
      <c r="AV2262" s="13" t="s">
        <v>80</v>
      </c>
      <c r="AW2262" s="13" t="s">
        <v>36</v>
      </c>
      <c r="AX2262" s="13" t="s">
        <v>73</v>
      </c>
      <c r="AY2262" s="247" t="s">
        <v>492</v>
      </c>
    </row>
    <row r="2263" spans="2:65" s="13" customFormat="1">
      <c r="B2263" s="237"/>
      <c r="C2263" s="238"/>
      <c r="D2263" s="221" t="s">
        <v>513</v>
      </c>
      <c r="E2263" s="239" t="s">
        <v>23</v>
      </c>
      <c r="F2263" s="240" t="s">
        <v>3043</v>
      </c>
      <c r="G2263" s="238"/>
      <c r="H2263" s="241" t="s">
        <v>23</v>
      </c>
      <c r="I2263" s="242"/>
      <c r="J2263" s="238"/>
      <c r="K2263" s="238"/>
      <c r="L2263" s="243"/>
      <c r="M2263" s="244"/>
      <c r="N2263" s="245"/>
      <c r="O2263" s="245"/>
      <c r="P2263" s="245"/>
      <c r="Q2263" s="245"/>
      <c r="R2263" s="245"/>
      <c r="S2263" s="245"/>
      <c r="T2263" s="246"/>
      <c r="AT2263" s="247" t="s">
        <v>513</v>
      </c>
      <c r="AU2263" s="247" t="s">
        <v>93</v>
      </c>
      <c r="AV2263" s="13" t="s">
        <v>80</v>
      </c>
      <c r="AW2263" s="13" t="s">
        <v>36</v>
      </c>
      <c r="AX2263" s="13" t="s">
        <v>73</v>
      </c>
      <c r="AY2263" s="247" t="s">
        <v>492</v>
      </c>
    </row>
    <row r="2264" spans="2:65" s="12" customFormat="1">
      <c r="B2264" s="225"/>
      <c r="C2264" s="226"/>
      <c r="D2264" s="221" t="s">
        <v>513</v>
      </c>
      <c r="E2264" s="248" t="s">
        <v>23</v>
      </c>
      <c r="F2264" s="249" t="s">
        <v>3060</v>
      </c>
      <c r="G2264" s="226"/>
      <c r="H2264" s="250">
        <v>14.75</v>
      </c>
      <c r="I2264" s="231"/>
      <c r="J2264" s="226"/>
      <c r="K2264" s="226"/>
      <c r="L2264" s="232"/>
      <c r="M2264" s="233"/>
      <c r="N2264" s="234"/>
      <c r="O2264" s="234"/>
      <c r="P2264" s="234"/>
      <c r="Q2264" s="234"/>
      <c r="R2264" s="234"/>
      <c r="S2264" s="234"/>
      <c r="T2264" s="235"/>
      <c r="AT2264" s="236" t="s">
        <v>513</v>
      </c>
      <c r="AU2264" s="236" t="s">
        <v>93</v>
      </c>
      <c r="AV2264" s="12" t="s">
        <v>82</v>
      </c>
      <c r="AW2264" s="12" t="s">
        <v>36</v>
      </c>
      <c r="AX2264" s="12" t="s">
        <v>73</v>
      </c>
      <c r="AY2264" s="236" t="s">
        <v>492</v>
      </c>
    </row>
    <row r="2265" spans="2:65" s="13" customFormat="1">
      <c r="B2265" s="237"/>
      <c r="C2265" s="238"/>
      <c r="D2265" s="221" t="s">
        <v>513</v>
      </c>
      <c r="E2265" s="239" t="s">
        <v>23</v>
      </c>
      <c r="F2265" s="240" t="s">
        <v>3045</v>
      </c>
      <c r="G2265" s="238"/>
      <c r="H2265" s="241" t="s">
        <v>23</v>
      </c>
      <c r="I2265" s="242"/>
      <c r="J2265" s="238"/>
      <c r="K2265" s="238"/>
      <c r="L2265" s="243"/>
      <c r="M2265" s="244"/>
      <c r="N2265" s="245"/>
      <c r="O2265" s="245"/>
      <c r="P2265" s="245"/>
      <c r="Q2265" s="245"/>
      <c r="R2265" s="245"/>
      <c r="S2265" s="245"/>
      <c r="T2265" s="246"/>
      <c r="AT2265" s="247" t="s">
        <v>513</v>
      </c>
      <c r="AU2265" s="247" t="s">
        <v>93</v>
      </c>
      <c r="AV2265" s="13" t="s">
        <v>80</v>
      </c>
      <c r="AW2265" s="13" t="s">
        <v>36</v>
      </c>
      <c r="AX2265" s="13" t="s">
        <v>73</v>
      </c>
      <c r="AY2265" s="247" t="s">
        <v>492</v>
      </c>
    </row>
    <row r="2266" spans="2:65" s="12" customFormat="1">
      <c r="B2266" s="225"/>
      <c r="C2266" s="226"/>
      <c r="D2266" s="221" t="s">
        <v>513</v>
      </c>
      <c r="E2266" s="248" t="s">
        <v>23</v>
      </c>
      <c r="F2266" s="249" t="s">
        <v>3061</v>
      </c>
      <c r="G2266" s="226"/>
      <c r="H2266" s="250">
        <v>17.25</v>
      </c>
      <c r="I2266" s="231"/>
      <c r="J2266" s="226"/>
      <c r="K2266" s="226"/>
      <c r="L2266" s="232"/>
      <c r="M2266" s="233"/>
      <c r="N2266" s="234"/>
      <c r="O2266" s="234"/>
      <c r="P2266" s="234"/>
      <c r="Q2266" s="234"/>
      <c r="R2266" s="234"/>
      <c r="S2266" s="234"/>
      <c r="T2266" s="235"/>
      <c r="AT2266" s="236" t="s">
        <v>513</v>
      </c>
      <c r="AU2266" s="236" t="s">
        <v>93</v>
      </c>
      <c r="AV2266" s="12" t="s">
        <v>82</v>
      </c>
      <c r="AW2266" s="12" t="s">
        <v>36</v>
      </c>
      <c r="AX2266" s="12" t="s">
        <v>73</v>
      </c>
      <c r="AY2266" s="236" t="s">
        <v>492</v>
      </c>
    </row>
    <row r="2267" spans="2:65" s="13" customFormat="1">
      <c r="B2267" s="237"/>
      <c r="C2267" s="238"/>
      <c r="D2267" s="221" t="s">
        <v>513</v>
      </c>
      <c r="E2267" s="239" t="s">
        <v>23</v>
      </c>
      <c r="F2267" s="240" t="s">
        <v>3047</v>
      </c>
      <c r="G2267" s="238"/>
      <c r="H2267" s="241" t="s">
        <v>23</v>
      </c>
      <c r="I2267" s="242"/>
      <c r="J2267" s="238"/>
      <c r="K2267" s="238"/>
      <c r="L2267" s="243"/>
      <c r="M2267" s="244"/>
      <c r="N2267" s="245"/>
      <c r="O2267" s="245"/>
      <c r="P2267" s="245"/>
      <c r="Q2267" s="245"/>
      <c r="R2267" s="245"/>
      <c r="S2267" s="245"/>
      <c r="T2267" s="246"/>
      <c r="AT2267" s="247" t="s">
        <v>513</v>
      </c>
      <c r="AU2267" s="247" t="s">
        <v>93</v>
      </c>
      <c r="AV2267" s="13" t="s">
        <v>80</v>
      </c>
      <c r="AW2267" s="13" t="s">
        <v>36</v>
      </c>
      <c r="AX2267" s="13" t="s">
        <v>73</v>
      </c>
      <c r="AY2267" s="247" t="s">
        <v>492</v>
      </c>
    </row>
    <row r="2268" spans="2:65" s="12" customFormat="1">
      <c r="B2268" s="225"/>
      <c r="C2268" s="226"/>
      <c r="D2268" s="221" t="s">
        <v>513</v>
      </c>
      <c r="E2268" s="248" t="s">
        <v>23</v>
      </c>
      <c r="F2268" s="249" t="s">
        <v>3062</v>
      </c>
      <c r="G2268" s="226"/>
      <c r="H2268" s="250">
        <v>9</v>
      </c>
      <c r="I2268" s="231"/>
      <c r="J2268" s="226"/>
      <c r="K2268" s="226"/>
      <c r="L2268" s="232"/>
      <c r="M2268" s="233"/>
      <c r="N2268" s="234"/>
      <c r="O2268" s="234"/>
      <c r="P2268" s="234"/>
      <c r="Q2268" s="234"/>
      <c r="R2268" s="234"/>
      <c r="S2268" s="234"/>
      <c r="T2268" s="235"/>
      <c r="AT2268" s="236" t="s">
        <v>513</v>
      </c>
      <c r="AU2268" s="236" t="s">
        <v>93</v>
      </c>
      <c r="AV2268" s="12" t="s">
        <v>82</v>
      </c>
      <c r="AW2268" s="12" t="s">
        <v>36</v>
      </c>
      <c r="AX2268" s="12" t="s">
        <v>73</v>
      </c>
      <c r="AY2268" s="236" t="s">
        <v>492</v>
      </c>
    </row>
    <row r="2269" spans="2:65" s="13" customFormat="1">
      <c r="B2269" s="237"/>
      <c r="C2269" s="238"/>
      <c r="D2269" s="221" t="s">
        <v>513</v>
      </c>
      <c r="E2269" s="239" t="s">
        <v>23</v>
      </c>
      <c r="F2269" s="240" t="s">
        <v>3049</v>
      </c>
      <c r="G2269" s="238"/>
      <c r="H2269" s="241" t="s">
        <v>23</v>
      </c>
      <c r="I2269" s="242"/>
      <c r="J2269" s="238"/>
      <c r="K2269" s="238"/>
      <c r="L2269" s="243"/>
      <c r="M2269" s="244"/>
      <c r="N2269" s="245"/>
      <c r="O2269" s="245"/>
      <c r="P2269" s="245"/>
      <c r="Q2269" s="245"/>
      <c r="R2269" s="245"/>
      <c r="S2269" s="245"/>
      <c r="T2269" s="246"/>
      <c r="AT2269" s="247" t="s">
        <v>513</v>
      </c>
      <c r="AU2269" s="247" t="s">
        <v>93</v>
      </c>
      <c r="AV2269" s="13" t="s">
        <v>80</v>
      </c>
      <c r="AW2269" s="13" t="s">
        <v>36</v>
      </c>
      <c r="AX2269" s="13" t="s">
        <v>73</v>
      </c>
      <c r="AY2269" s="247" t="s">
        <v>492</v>
      </c>
    </row>
    <row r="2270" spans="2:65" s="12" customFormat="1">
      <c r="B2270" s="225"/>
      <c r="C2270" s="226"/>
      <c r="D2270" s="221" t="s">
        <v>513</v>
      </c>
      <c r="E2270" s="248" t="s">
        <v>23</v>
      </c>
      <c r="F2270" s="249" t="s">
        <v>3048</v>
      </c>
      <c r="G2270" s="226"/>
      <c r="H2270" s="250">
        <v>10.25</v>
      </c>
      <c r="I2270" s="231"/>
      <c r="J2270" s="226"/>
      <c r="K2270" s="226"/>
      <c r="L2270" s="232"/>
      <c r="M2270" s="233"/>
      <c r="N2270" s="234"/>
      <c r="O2270" s="234"/>
      <c r="P2270" s="234"/>
      <c r="Q2270" s="234"/>
      <c r="R2270" s="234"/>
      <c r="S2270" s="234"/>
      <c r="T2270" s="235"/>
      <c r="AT2270" s="236" t="s">
        <v>513</v>
      </c>
      <c r="AU2270" s="236" t="s">
        <v>93</v>
      </c>
      <c r="AV2270" s="12" t="s">
        <v>82</v>
      </c>
      <c r="AW2270" s="12" t="s">
        <v>36</v>
      </c>
      <c r="AX2270" s="12" t="s">
        <v>73</v>
      </c>
      <c r="AY2270" s="236" t="s">
        <v>492</v>
      </c>
    </row>
    <row r="2271" spans="2:65" s="13" customFormat="1">
      <c r="B2271" s="237"/>
      <c r="C2271" s="238"/>
      <c r="D2271" s="221" t="s">
        <v>513</v>
      </c>
      <c r="E2271" s="239" t="s">
        <v>23</v>
      </c>
      <c r="F2271" s="240" t="s">
        <v>3051</v>
      </c>
      <c r="G2271" s="238"/>
      <c r="H2271" s="241" t="s">
        <v>23</v>
      </c>
      <c r="I2271" s="242"/>
      <c r="J2271" s="238"/>
      <c r="K2271" s="238"/>
      <c r="L2271" s="243"/>
      <c r="M2271" s="244"/>
      <c r="N2271" s="245"/>
      <c r="O2271" s="245"/>
      <c r="P2271" s="245"/>
      <c r="Q2271" s="245"/>
      <c r="R2271" s="245"/>
      <c r="S2271" s="245"/>
      <c r="T2271" s="246"/>
      <c r="AT2271" s="247" t="s">
        <v>513</v>
      </c>
      <c r="AU2271" s="247" t="s">
        <v>93</v>
      </c>
      <c r="AV2271" s="13" t="s">
        <v>80</v>
      </c>
      <c r="AW2271" s="13" t="s">
        <v>36</v>
      </c>
      <c r="AX2271" s="13" t="s">
        <v>73</v>
      </c>
      <c r="AY2271" s="247" t="s">
        <v>492</v>
      </c>
    </row>
    <row r="2272" spans="2:65" s="12" customFormat="1">
      <c r="B2272" s="225"/>
      <c r="C2272" s="226"/>
      <c r="D2272" s="221" t="s">
        <v>513</v>
      </c>
      <c r="E2272" s="248" t="s">
        <v>23</v>
      </c>
      <c r="F2272" s="249" t="s">
        <v>3063</v>
      </c>
      <c r="G2272" s="226"/>
      <c r="H2272" s="250">
        <v>12.5</v>
      </c>
      <c r="I2272" s="231"/>
      <c r="J2272" s="226"/>
      <c r="K2272" s="226"/>
      <c r="L2272" s="232"/>
      <c r="M2272" s="233"/>
      <c r="N2272" s="234"/>
      <c r="O2272" s="234"/>
      <c r="P2272" s="234"/>
      <c r="Q2272" s="234"/>
      <c r="R2272" s="234"/>
      <c r="S2272" s="234"/>
      <c r="T2272" s="235"/>
      <c r="AT2272" s="236" t="s">
        <v>513</v>
      </c>
      <c r="AU2272" s="236" t="s">
        <v>93</v>
      </c>
      <c r="AV2272" s="12" t="s">
        <v>82</v>
      </c>
      <c r="AW2272" s="12" t="s">
        <v>36</v>
      </c>
      <c r="AX2272" s="12" t="s">
        <v>73</v>
      </c>
      <c r="AY2272" s="236" t="s">
        <v>492</v>
      </c>
    </row>
    <row r="2273" spans="2:65" s="13" customFormat="1">
      <c r="B2273" s="237"/>
      <c r="C2273" s="238"/>
      <c r="D2273" s="221" t="s">
        <v>513</v>
      </c>
      <c r="E2273" s="239" t="s">
        <v>23</v>
      </c>
      <c r="F2273" s="240" t="s">
        <v>3053</v>
      </c>
      <c r="G2273" s="238"/>
      <c r="H2273" s="241" t="s">
        <v>23</v>
      </c>
      <c r="I2273" s="242"/>
      <c r="J2273" s="238"/>
      <c r="K2273" s="238"/>
      <c r="L2273" s="243"/>
      <c r="M2273" s="244"/>
      <c r="N2273" s="245"/>
      <c r="O2273" s="245"/>
      <c r="P2273" s="245"/>
      <c r="Q2273" s="245"/>
      <c r="R2273" s="245"/>
      <c r="S2273" s="245"/>
      <c r="T2273" s="246"/>
      <c r="AT2273" s="247" t="s">
        <v>513</v>
      </c>
      <c r="AU2273" s="247" t="s">
        <v>93</v>
      </c>
      <c r="AV2273" s="13" t="s">
        <v>80</v>
      </c>
      <c r="AW2273" s="13" t="s">
        <v>36</v>
      </c>
      <c r="AX2273" s="13" t="s">
        <v>73</v>
      </c>
      <c r="AY2273" s="247" t="s">
        <v>492</v>
      </c>
    </row>
    <row r="2274" spans="2:65" s="12" customFormat="1">
      <c r="B2274" s="225"/>
      <c r="C2274" s="226"/>
      <c r="D2274" s="221" t="s">
        <v>513</v>
      </c>
      <c r="E2274" s="248" t="s">
        <v>23</v>
      </c>
      <c r="F2274" s="249" t="s">
        <v>3062</v>
      </c>
      <c r="G2274" s="226"/>
      <c r="H2274" s="250">
        <v>9</v>
      </c>
      <c r="I2274" s="231"/>
      <c r="J2274" s="226"/>
      <c r="K2274" s="226"/>
      <c r="L2274" s="232"/>
      <c r="M2274" s="233"/>
      <c r="N2274" s="234"/>
      <c r="O2274" s="234"/>
      <c r="P2274" s="234"/>
      <c r="Q2274" s="234"/>
      <c r="R2274" s="234"/>
      <c r="S2274" s="234"/>
      <c r="T2274" s="235"/>
      <c r="AT2274" s="236" t="s">
        <v>513</v>
      </c>
      <c r="AU2274" s="236" t="s">
        <v>93</v>
      </c>
      <c r="AV2274" s="12" t="s">
        <v>82</v>
      </c>
      <c r="AW2274" s="12" t="s">
        <v>36</v>
      </c>
      <c r="AX2274" s="12" t="s">
        <v>73</v>
      </c>
      <c r="AY2274" s="236" t="s">
        <v>492</v>
      </c>
    </row>
    <row r="2275" spans="2:65" s="14" customFormat="1">
      <c r="B2275" s="251"/>
      <c r="C2275" s="252"/>
      <c r="D2275" s="227" t="s">
        <v>513</v>
      </c>
      <c r="E2275" s="253" t="s">
        <v>23</v>
      </c>
      <c r="F2275" s="254" t="s">
        <v>560</v>
      </c>
      <c r="G2275" s="252"/>
      <c r="H2275" s="255">
        <v>72.75</v>
      </c>
      <c r="I2275" s="256"/>
      <c r="J2275" s="252"/>
      <c r="K2275" s="252"/>
      <c r="L2275" s="257"/>
      <c r="M2275" s="258"/>
      <c r="N2275" s="259"/>
      <c r="O2275" s="259"/>
      <c r="P2275" s="259"/>
      <c r="Q2275" s="259"/>
      <c r="R2275" s="259"/>
      <c r="S2275" s="259"/>
      <c r="T2275" s="260"/>
      <c r="AT2275" s="261" t="s">
        <v>513</v>
      </c>
      <c r="AU2275" s="261" t="s">
        <v>93</v>
      </c>
      <c r="AV2275" s="14" t="s">
        <v>502</v>
      </c>
      <c r="AW2275" s="14" t="s">
        <v>36</v>
      </c>
      <c r="AX2275" s="14" t="s">
        <v>80</v>
      </c>
      <c r="AY2275" s="261" t="s">
        <v>492</v>
      </c>
    </row>
    <row r="2276" spans="2:65" s="1" customFormat="1" ht="16.5" customHeight="1">
      <c r="B2276" s="42"/>
      <c r="C2276" s="209" t="s">
        <v>3064</v>
      </c>
      <c r="D2276" s="209" t="s">
        <v>498</v>
      </c>
      <c r="E2276" s="210" t="s">
        <v>3065</v>
      </c>
      <c r="F2276" s="211" t="s">
        <v>3066</v>
      </c>
      <c r="G2276" s="212" t="s">
        <v>832</v>
      </c>
      <c r="H2276" s="213">
        <v>1025.24</v>
      </c>
      <c r="I2276" s="214"/>
      <c r="J2276" s="215">
        <f>ROUND(I2276*H2276,2)</f>
        <v>0</v>
      </c>
      <c r="K2276" s="211" t="s">
        <v>501</v>
      </c>
      <c r="L2276" s="62"/>
      <c r="M2276" s="216" t="s">
        <v>23</v>
      </c>
      <c r="N2276" s="217" t="s">
        <v>44</v>
      </c>
      <c r="O2276" s="43"/>
      <c r="P2276" s="218">
        <f>O2276*H2276</f>
        <v>0</v>
      </c>
      <c r="Q2276" s="218">
        <v>3.0000000000000001E-5</v>
      </c>
      <c r="R2276" s="218">
        <f>Q2276*H2276</f>
        <v>3.0757200000000002E-2</v>
      </c>
      <c r="S2276" s="218">
        <v>0</v>
      </c>
      <c r="T2276" s="219">
        <f>S2276*H2276</f>
        <v>0</v>
      </c>
      <c r="AR2276" s="25" t="s">
        <v>502</v>
      </c>
      <c r="AT2276" s="25" t="s">
        <v>498</v>
      </c>
      <c r="AU2276" s="25" t="s">
        <v>93</v>
      </c>
      <c r="AY2276" s="25" t="s">
        <v>492</v>
      </c>
      <c r="BE2276" s="220">
        <f>IF(N2276="základní",J2276,0)</f>
        <v>0</v>
      </c>
      <c r="BF2276" s="220">
        <f>IF(N2276="snížená",J2276,0)</f>
        <v>0</v>
      </c>
      <c r="BG2276" s="220">
        <f>IF(N2276="zákl. přenesená",J2276,0)</f>
        <v>0</v>
      </c>
      <c r="BH2276" s="220">
        <f>IF(N2276="sníž. přenesená",J2276,0)</f>
        <v>0</v>
      </c>
      <c r="BI2276" s="220">
        <f>IF(N2276="nulová",J2276,0)</f>
        <v>0</v>
      </c>
      <c r="BJ2276" s="25" t="s">
        <v>80</v>
      </c>
      <c r="BK2276" s="220">
        <f>ROUND(I2276*H2276,2)</f>
        <v>0</v>
      </c>
      <c r="BL2276" s="25" t="s">
        <v>502</v>
      </c>
      <c r="BM2276" s="25" t="s">
        <v>3067</v>
      </c>
    </row>
    <row r="2277" spans="2:65" s="1" customFormat="1" ht="24">
      <c r="B2277" s="42"/>
      <c r="C2277" s="64"/>
      <c r="D2277" s="221" t="s">
        <v>506</v>
      </c>
      <c r="E2277" s="64"/>
      <c r="F2277" s="222" t="s">
        <v>3068</v>
      </c>
      <c r="G2277" s="64"/>
      <c r="H2277" s="64"/>
      <c r="I2277" s="177"/>
      <c r="J2277" s="64"/>
      <c r="K2277" s="64"/>
      <c r="L2277" s="62"/>
      <c r="M2277" s="223"/>
      <c r="N2277" s="43"/>
      <c r="O2277" s="43"/>
      <c r="P2277" s="43"/>
      <c r="Q2277" s="43"/>
      <c r="R2277" s="43"/>
      <c r="S2277" s="43"/>
      <c r="T2277" s="79"/>
      <c r="AT2277" s="25" t="s">
        <v>506</v>
      </c>
      <c r="AU2277" s="25" t="s">
        <v>93</v>
      </c>
    </row>
    <row r="2278" spans="2:65" s="1" customFormat="1" ht="48">
      <c r="B2278" s="42"/>
      <c r="C2278" s="64"/>
      <c r="D2278" s="221" t="s">
        <v>509</v>
      </c>
      <c r="E2278" s="64"/>
      <c r="F2278" s="224" t="s">
        <v>3069</v>
      </c>
      <c r="G2278" s="64"/>
      <c r="H2278" s="64"/>
      <c r="I2278" s="177"/>
      <c r="J2278" s="64"/>
      <c r="K2278" s="64"/>
      <c r="L2278" s="62"/>
      <c r="M2278" s="223"/>
      <c r="N2278" s="43"/>
      <c r="O2278" s="43"/>
      <c r="P2278" s="43"/>
      <c r="Q2278" s="43"/>
      <c r="R2278" s="43"/>
      <c r="S2278" s="43"/>
      <c r="T2278" s="79"/>
      <c r="AT2278" s="25" t="s">
        <v>509</v>
      </c>
      <c r="AU2278" s="25" t="s">
        <v>93</v>
      </c>
    </row>
    <row r="2279" spans="2:65" s="13" customFormat="1">
      <c r="B2279" s="237"/>
      <c r="C2279" s="238"/>
      <c r="D2279" s="221" t="s">
        <v>513</v>
      </c>
      <c r="E2279" s="239" t="s">
        <v>23</v>
      </c>
      <c r="F2279" s="240" t="s">
        <v>3070</v>
      </c>
      <c r="G2279" s="238"/>
      <c r="H2279" s="241" t="s">
        <v>23</v>
      </c>
      <c r="I2279" s="242"/>
      <c r="J2279" s="238"/>
      <c r="K2279" s="238"/>
      <c r="L2279" s="243"/>
      <c r="M2279" s="244"/>
      <c r="N2279" s="245"/>
      <c r="O2279" s="245"/>
      <c r="P2279" s="245"/>
      <c r="Q2279" s="245"/>
      <c r="R2279" s="245"/>
      <c r="S2279" s="245"/>
      <c r="T2279" s="246"/>
      <c r="AT2279" s="247" t="s">
        <v>513</v>
      </c>
      <c r="AU2279" s="247" t="s">
        <v>93</v>
      </c>
      <c r="AV2279" s="13" t="s">
        <v>80</v>
      </c>
      <c r="AW2279" s="13" t="s">
        <v>36</v>
      </c>
      <c r="AX2279" s="13" t="s">
        <v>73</v>
      </c>
      <c r="AY2279" s="247" t="s">
        <v>492</v>
      </c>
    </row>
    <row r="2280" spans="2:65" s="12" customFormat="1">
      <c r="B2280" s="225"/>
      <c r="C2280" s="226"/>
      <c r="D2280" s="221" t="s">
        <v>513</v>
      </c>
      <c r="E2280" s="248" t="s">
        <v>23</v>
      </c>
      <c r="F2280" s="249" t="s">
        <v>3071</v>
      </c>
      <c r="G2280" s="226"/>
      <c r="H2280" s="250">
        <v>505.4</v>
      </c>
      <c r="I2280" s="231"/>
      <c r="J2280" s="226"/>
      <c r="K2280" s="226"/>
      <c r="L2280" s="232"/>
      <c r="M2280" s="233"/>
      <c r="N2280" s="234"/>
      <c r="O2280" s="234"/>
      <c r="P2280" s="234"/>
      <c r="Q2280" s="234"/>
      <c r="R2280" s="234"/>
      <c r="S2280" s="234"/>
      <c r="T2280" s="235"/>
      <c r="AT2280" s="236" t="s">
        <v>513</v>
      </c>
      <c r="AU2280" s="236" t="s">
        <v>93</v>
      </c>
      <c r="AV2280" s="12" t="s">
        <v>82</v>
      </c>
      <c r="AW2280" s="12" t="s">
        <v>36</v>
      </c>
      <c r="AX2280" s="12" t="s">
        <v>73</v>
      </c>
      <c r="AY2280" s="236" t="s">
        <v>492</v>
      </c>
    </row>
    <row r="2281" spans="2:65" s="12" customFormat="1">
      <c r="B2281" s="225"/>
      <c r="C2281" s="226"/>
      <c r="D2281" s="221" t="s">
        <v>513</v>
      </c>
      <c r="E2281" s="248" t="s">
        <v>23</v>
      </c>
      <c r="F2281" s="249" t="s">
        <v>3072</v>
      </c>
      <c r="G2281" s="226"/>
      <c r="H2281" s="250">
        <v>519.84</v>
      </c>
      <c r="I2281" s="231"/>
      <c r="J2281" s="226"/>
      <c r="K2281" s="226"/>
      <c r="L2281" s="232"/>
      <c r="M2281" s="233"/>
      <c r="N2281" s="234"/>
      <c r="O2281" s="234"/>
      <c r="P2281" s="234"/>
      <c r="Q2281" s="234"/>
      <c r="R2281" s="234"/>
      <c r="S2281" s="234"/>
      <c r="T2281" s="235"/>
      <c r="AT2281" s="236" t="s">
        <v>513</v>
      </c>
      <c r="AU2281" s="236" t="s">
        <v>93</v>
      </c>
      <c r="AV2281" s="12" t="s">
        <v>82</v>
      </c>
      <c r="AW2281" s="12" t="s">
        <v>36</v>
      </c>
      <c r="AX2281" s="12" t="s">
        <v>73</v>
      </c>
      <c r="AY2281" s="236" t="s">
        <v>492</v>
      </c>
    </row>
    <row r="2282" spans="2:65" s="14" customFormat="1">
      <c r="B2282" s="251"/>
      <c r="C2282" s="252"/>
      <c r="D2282" s="227" t="s">
        <v>513</v>
      </c>
      <c r="E2282" s="253" t="s">
        <v>23</v>
      </c>
      <c r="F2282" s="254" t="s">
        <v>560</v>
      </c>
      <c r="G2282" s="252"/>
      <c r="H2282" s="255">
        <v>1025.24</v>
      </c>
      <c r="I2282" s="256"/>
      <c r="J2282" s="252"/>
      <c r="K2282" s="252"/>
      <c r="L2282" s="257"/>
      <c r="M2282" s="258"/>
      <c r="N2282" s="259"/>
      <c r="O2282" s="259"/>
      <c r="P2282" s="259"/>
      <c r="Q2282" s="259"/>
      <c r="R2282" s="259"/>
      <c r="S2282" s="259"/>
      <c r="T2282" s="260"/>
      <c r="AT2282" s="261" t="s">
        <v>513</v>
      </c>
      <c r="AU2282" s="261" t="s">
        <v>93</v>
      </c>
      <c r="AV2282" s="14" t="s">
        <v>502</v>
      </c>
      <c r="AW2282" s="14" t="s">
        <v>36</v>
      </c>
      <c r="AX2282" s="14" t="s">
        <v>80</v>
      </c>
      <c r="AY2282" s="261" t="s">
        <v>492</v>
      </c>
    </row>
    <row r="2283" spans="2:65" s="1" customFormat="1" ht="25.5" customHeight="1">
      <c r="B2283" s="42"/>
      <c r="C2283" s="209" t="s">
        <v>3073</v>
      </c>
      <c r="D2283" s="209" t="s">
        <v>498</v>
      </c>
      <c r="E2283" s="210" t="s">
        <v>3074</v>
      </c>
      <c r="F2283" s="211" t="s">
        <v>3075</v>
      </c>
      <c r="G2283" s="212" t="s">
        <v>180</v>
      </c>
      <c r="H2283" s="213">
        <v>9255</v>
      </c>
      <c r="I2283" s="214"/>
      <c r="J2283" s="215">
        <f>ROUND(I2283*H2283,2)</f>
        <v>0</v>
      </c>
      <c r="K2283" s="211" t="s">
        <v>501</v>
      </c>
      <c r="L2283" s="62"/>
      <c r="M2283" s="216" t="s">
        <v>23</v>
      </c>
      <c r="N2283" s="217" t="s">
        <v>44</v>
      </c>
      <c r="O2283" s="43"/>
      <c r="P2283" s="218">
        <f>O2283*H2283</f>
        <v>0</v>
      </c>
      <c r="Q2283" s="218">
        <v>0</v>
      </c>
      <c r="R2283" s="218">
        <f>Q2283*H2283</f>
        <v>0</v>
      </c>
      <c r="S2283" s="218">
        <v>0.05</v>
      </c>
      <c r="T2283" s="219">
        <f>S2283*H2283</f>
        <v>462.75</v>
      </c>
      <c r="AR2283" s="25" t="s">
        <v>502</v>
      </c>
      <c r="AT2283" s="25" t="s">
        <v>498</v>
      </c>
      <c r="AU2283" s="25" t="s">
        <v>93</v>
      </c>
      <c r="AY2283" s="25" t="s">
        <v>492</v>
      </c>
      <c r="BE2283" s="220">
        <f>IF(N2283="základní",J2283,0)</f>
        <v>0</v>
      </c>
      <c r="BF2283" s="220">
        <f>IF(N2283="snížená",J2283,0)</f>
        <v>0</v>
      </c>
      <c r="BG2283" s="220">
        <f>IF(N2283="zákl. přenesená",J2283,0)</f>
        <v>0</v>
      </c>
      <c r="BH2283" s="220">
        <f>IF(N2283="sníž. přenesená",J2283,0)</f>
        <v>0</v>
      </c>
      <c r="BI2283" s="220">
        <f>IF(N2283="nulová",J2283,0)</f>
        <v>0</v>
      </c>
      <c r="BJ2283" s="25" t="s">
        <v>80</v>
      </c>
      <c r="BK2283" s="220">
        <f>ROUND(I2283*H2283,2)</f>
        <v>0</v>
      </c>
      <c r="BL2283" s="25" t="s">
        <v>502</v>
      </c>
      <c r="BM2283" s="25" t="s">
        <v>3076</v>
      </c>
    </row>
    <row r="2284" spans="2:65" s="1" customFormat="1" ht="24">
      <c r="B2284" s="42"/>
      <c r="C2284" s="64"/>
      <c r="D2284" s="221" t="s">
        <v>506</v>
      </c>
      <c r="E2284" s="64"/>
      <c r="F2284" s="222" t="s">
        <v>3077</v>
      </c>
      <c r="G2284" s="64"/>
      <c r="H2284" s="64"/>
      <c r="I2284" s="177"/>
      <c r="J2284" s="64"/>
      <c r="K2284" s="64"/>
      <c r="L2284" s="62"/>
      <c r="M2284" s="223"/>
      <c r="N2284" s="43"/>
      <c r="O2284" s="43"/>
      <c r="P2284" s="43"/>
      <c r="Q2284" s="43"/>
      <c r="R2284" s="43"/>
      <c r="S2284" s="43"/>
      <c r="T2284" s="79"/>
      <c r="AT2284" s="25" t="s">
        <v>506</v>
      </c>
      <c r="AU2284" s="25" t="s">
        <v>93</v>
      </c>
    </row>
    <row r="2285" spans="2:65" s="1" customFormat="1" ht="24">
      <c r="B2285" s="42"/>
      <c r="C2285" s="64"/>
      <c r="D2285" s="221" t="s">
        <v>509</v>
      </c>
      <c r="E2285" s="64"/>
      <c r="F2285" s="224" t="s">
        <v>3078</v>
      </c>
      <c r="G2285" s="64"/>
      <c r="H2285" s="64"/>
      <c r="I2285" s="177"/>
      <c r="J2285" s="64"/>
      <c r="K2285" s="64"/>
      <c r="L2285" s="62"/>
      <c r="M2285" s="223"/>
      <c r="N2285" s="43"/>
      <c r="O2285" s="43"/>
      <c r="P2285" s="43"/>
      <c r="Q2285" s="43"/>
      <c r="R2285" s="43"/>
      <c r="S2285" s="43"/>
      <c r="T2285" s="79"/>
      <c r="AT2285" s="25" t="s">
        <v>509</v>
      </c>
      <c r="AU2285" s="25" t="s">
        <v>93</v>
      </c>
    </row>
    <row r="2286" spans="2:65" s="12" customFormat="1">
      <c r="B2286" s="225"/>
      <c r="C2286" s="226"/>
      <c r="D2286" s="227" t="s">
        <v>513</v>
      </c>
      <c r="E2286" s="228" t="s">
        <v>23</v>
      </c>
      <c r="F2286" s="229" t="s">
        <v>3079</v>
      </c>
      <c r="G2286" s="226"/>
      <c r="H2286" s="230">
        <v>9255</v>
      </c>
      <c r="I2286" s="231"/>
      <c r="J2286" s="226"/>
      <c r="K2286" s="226"/>
      <c r="L2286" s="232"/>
      <c r="M2286" s="233"/>
      <c r="N2286" s="234"/>
      <c r="O2286" s="234"/>
      <c r="P2286" s="234"/>
      <c r="Q2286" s="234"/>
      <c r="R2286" s="234"/>
      <c r="S2286" s="234"/>
      <c r="T2286" s="235"/>
      <c r="AT2286" s="236" t="s">
        <v>513</v>
      </c>
      <c r="AU2286" s="236" t="s">
        <v>93</v>
      </c>
      <c r="AV2286" s="12" t="s">
        <v>82</v>
      </c>
      <c r="AW2286" s="12" t="s">
        <v>36</v>
      </c>
      <c r="AX2286" s="12" t="s">
        <v>80</v>
      </c>
      <c r="AY2286" s="236" t="s">
        <v>492</v>
      </c>
    </row>
    <row r="2287" spans="2:65" s="1" customFormat="1" ht="25.5" customHeight="1">
      <c r="B2287" s="42"/>
      <c r="C2287" s="209" t="s">
        <v>3080</v>
      </c>
      <c r="D2287" s="209" t="s">
        <v>498</v>
      </c>
      <c r="E2287" s="210" t="s">
        <v>3081</v>
      </c>
      <c r="F2287" s="211" t="s">
        <v>3082</v>
      </c>
      <c r="G2287" s="212" t="s">
        <v>180</v>
      </c>
      <c r="H2287" s="213">
        <v>7358.9110000000001</v>
      </c>
      <c r="I2287" s="214"/>
      <c r="J2287" s="215">
        <f>ROUND(I2287*H2287,2)</f>
        <v>0</v>
      </c>
      <c r="K2287" s="211" t="s">
        <v>501</v>
      </c>
      <c r="L2287" s="62"/>
      <c r="M2287" s="216" t="s">
        <v>23</v>
      </c>
      <c r="N2287" s="217" t="s">
        <v>44</v>
      </c>
      <c r="O2287" s="43"/>
      <c r="P2287" s="218">
        <f>O2287*H2287</f>
        <v>0</v>
      </c>
      <c r="Q2287" s="218">
        <v>0</v>
      </c>
      <c r="R2287" s="218">
        <f>Q2287*H2287</f>
        <v>0</v>
      </c>
      <c r="S2287" s="218">
        <v>4.5999999999999999E-2</v>
      </c>
      <c r="T2287" s="219">
        <f>S2287*H2287</f>
        <v>338.509906</v>
      </c>
      <c r="AR2287" s="25" t="s">
        <v>502</v>
      </c>
      <c r="AT2287" s="25" t="s">
        <v>498</v>
      </c>
      <c r="AU2287" s="25" t="s">
        <v>93</v>
      </c>
      <c r="AY2287" s="25" t="s">
        <v>492</v>
      </c>
      <c r="BE2287" s="220">
        <f>IF(N2287="základní",J2287,0)</f>
        <v>0</v>
      </c>
      <c r="BF2287" s="220">
        <f>IF(N2287="snížená",J2287,0)</f>
        <v>0</v>
      </c>
      <c r="BG2287" s="220">
        <f>IF(N2287="zákl. přenesená",J2287,0)</f>
        <v>0</v>
      </c>
      <c r="BH2287" s="220">
        <f>IF(N2287="sníž. přenesená",J2287,0)</f>
        <v>0</v>
      </c>
      <c r="BI2287" s="220">
        <f>IF(N2287="nulová",J2287,0)</f>
        <v>0</v>
      </c>
      <c r="BJ2287" s="25" t="s">
        <v>80</v>
      </c>
      <c r="BK2287" s="220">
        <f>ROUND(I2287*H2287,2)</f>
        <v>0</v>
      </c>
      <c r="BL2287" s="25" t="s">
        <v>502</v>
      </c>
      <c r="BM2287" s="25" t="s">
        <v>3083</v>
      </c>
    </row>
    <row r="2288" spans="2:65" s="1" customFormat="1" ht="24">
      <c r="B2288" s="42"/>
      <c r="C2288" s="64"/>
      <c r="D2288" s="221" t="s">
        <v>506</v>
      </c>
      <c r="E2288" s="64"/>
      <c r="F2288" s="222" t="s">
        <v>3084</v>
      </c>
      <c r="G2288" s="64"/>
      <c r="H2288" s="64"/>
      <c r="I2288" s="177"/>
      <c r="J2288" s="64"/>
      <c r="K2288" s="64"/>
      <c r="L2288" s="62"/>
      <c r="M2288" s="223"/>
      <c r="N2288" s="43"/>
      <c r="O2288" s="43"/>
      <c r="P2288" s="43"/>
      <c r="Q2288" s="43"/>
      <c r="R2288" s="43"/>
      <c r="S2288" s="43"/>
      <c r="T2288" s="79"/>
      <c r="AT2288" s="25" t="s">
        <v>506</v>
      </c>
      <c r="AU2288" s="25" t="s">
        <v>93</v>
      </c>
    </row>
    <row r="2289" spans="2:65" s="1" customFormat="1" ht="24">
      <c r="B2289" s="42"/>
      <c r="C2289" s="64"/>
      <c r="D2289" s="221" t="s">
        <v>509</v>
      </c>
      <c r="E2289" s="64"/>
      <c r="F2289" s="224" t="s">
        <v>3078</v>
      </c>
      <c r="G2289" s="64"/>
      <c r="H2289" s="64"/>
      <c r="I2289" s="177"/>
      <c r="J2289" s="64"/>
      <c r="K2289" s="64"/>
      <c r="L2289" s="62"/>
      <c r="M2289" s="223"/>
      <c r="N2289" s="43"/>
      <c r="O2289" s="43"/>
      <c r="P2289" s="43"/>
      <c r="Q2289" s="43"/>
      <c r="R2289" s="43"/>
      <c r="S2289" s="43"/>
      <c r="T2289" s="79"/>
      <c r="AT2289" s="25" t="s">
        <v>509</v>
      </c>
      <c r="AU2289" s="25" t="s">
        <v>93</v>
      </c>
    </row>
    <row r="2290" spans="2:65" s="12" customFormat="1">
      <c r="B2290" s="225"/>
      <c r="C2290" s="226"/>
      <c r="D2290" s="227" t="s">
        <v>513</v>
      </c>
      <c r="E2290" s="228" t="s">
        <v>23</v>
      </c>
      <c r="F2290" s="229" t="s">
        <v>3085</v>
      </c>
      <c r="G2290" s="226"/>
      <c r="H2290" s="230">
        <v>7358.9110000000001</v>
      </c>
      <c r="I2290" s="231"/>
      <c r="J2290" s="226"/>
      <c r="K2290" s="226"/>
      <c r="L2290" s="232"/>
      <c r="M2290" s="233"/>
      <c r="N2290" s="234"/>
      <c r="O2290" s="234"/>
      <c r="P2290" s="234"/>
      <c r="Q2290" s="234"/>
      <c r="R2290" s="234"/>
      <c r="S2290" s="234"/>
      <c r="T2290" s="235"/>
      <c r="AT2290" s="236" t="s">
        <v>513</v>
      </c>
      <c r="AU2290" s="236" t="s">
        <v>93</v>
      </c>
      <c r="AV2290" s="12" t="s">
        <v>82</v>
      </c>
      <c r="AW2290" s="12" t="s">
        <v>36</v>
      </c>
      <c r="AX2290" s="12" t="s">
        <v>80</v>
      </c>
      <c r="AY2290" s="236" t="s">
        <v>492</v>
      </c>
    </row>
    <row r="2291" spans="2:65" s="1" customFormat="1" ht="25.5" customHeight="1">
      <c r="B2291" s="42"/>
      <c r="C2291" s="209" t="s">
        <v>3086</v>
      </c>
      <c r="D2291" s="209" t="s">
        <v>498</v>
      </c>
      <c r="E2291" s="210" t="s">
        <v>3087</v>
      </c>
      <c r="F2291" s="211" t="s">
        <v>3088</v>
      </c>
      <c r="G2291" s="212" t="s">
        <v>180</v>
      </c>
      <c r="H2291" s="213">
        <v>4429.2290000000003</v>
      </c>
      <c r="I2291" s="214"/>
      <c r="J2291" s="215">
        <f>ROUND(I2291*H2291,2)</f>
        <v>0</v>
      </c>
      <c r="K2291" s="211" t="s">
        <v>501</v>
      </c>
      <c r="L2291" s="62"/>
      <c r="M2291" s="216" t="s">
        <v>23</v>
      </c>
      <c r="N2291" s="217" t="s">
        <v>44</v>
      </c>
      <c r="O2291" s="43"/>
      <c r="P2291" s="218">
        <f>O2291*H2291</f>
        <v>0</v>
      </c>
      <c r="Q2291" s="218">
        <v>0</v>
      </c>
      <c r="R2291" s="218">
        <f>Q2291*H2291</f>
        <v>0</v>
      </c>
      <c r="S2291" s="218">
        <v>5.8999999999999997E-2</v>
      </c>
      <c r="T2291" s="219">
        <f>S2291*H2291</f>
        <v>261.32451100000003</v>
      </c>
      <c r="AR2291" s="25" t="s">
        <v>502</v>
      </c>
      <c r="AT2291" s="25" t="s">
        <v>498</v>
      </c>
      <c r="AU2291" s="25" t="s">
        <v>93</v>
      </c>
      <c r="AY2291" s="25" t="s">
        <v>492</v>
      </c>
      <c r="BE2291" s="220">
        <f>IF(N2291="základní",J2291,0)</f>
        <v>0</v>
      </c>
      <c r="BF2291" s="220">
        <f>IF(N2291="snížená",J2291,0)</f>
        <v>0</v>
      </c>
      <c r="BG2291" s="220">
        <f>IF(N2291="zákl. přenesená",J2291,0)</f>
        <v>0</v>
      </c>
      <c r="BH2291" s="220">
        <f>IF(N2291="sníž. přenesená",J2291,0)</f>
        <v>0</v>
      </c>
      <c r="BI2291" s="220">
        <f>IF(N2291="nulová",J2291,0)</f>
        <v>0</v>
      </c>
      <c r="BJ2291" s="25" t="s">
        <v>80</v>
      </c>
      <c r="BK2291" s="220">
        <f>ROUND(I2291*H2291,2)</f>
        <v>0</v>
      </c>
      <c r="BL2291" s="25" t="s">
        <v>502</v>
      </c>
      <c r="BM2291" s="25" t="s">
        <v>3089</v>
      </c>
    </row>
    <row r="2292" spans="2:65" s="1" customFormat="1" ht="24">
      <c r="B2292" s="42"/>
      <c r="C2292" s="64"/>
      <c r="D2292" s="221" t="s">
        <v>506</v>
      </c>
      <c r="E2292" s="64"/>
      <c r="F2292" s="222" t="s">
        <v>3090</v>
      </c>
      <c r="G2292" s="64"/>
      <c r="H2292" s="64"/>
      <c r="I2292" s="177"/>
      <c r="J2292" s="64"/>
      <c r="K2292" s="64"/>
      <c r="L2292" s="62"/>
      <c r="M2292" s="223"/>
      <c r="N2292" s="43"/>
      <c r="O2292" s="43"/>
      <c r="P2292" s="43"/>
      <c r="Q2292" s="43"/>
      <c r="R2292" s="43"/>
      <c r="S2292" s="43"/>
      <c r="T2292" s="79"/>
      <c r="AT2292" s="25" t="s">
        <v>506</v>
      </c>
      <c r="AU2292" s="25" t="s">
        <v>93</v>
      </c>
    </row>
    <row r="2293" spans="2:65" s="12" customFormat="1">
      <c r="B2293" s="225"/>
      <c r="C2293" s="226"/>
      <c r="D2293" s="221" t="s">
        <v>513</v>
      </c>
      <c r="E2293" s="248" t="s">
        <v>352</v>
      </c>
      <c r="F2293" s="249" t="s">
        <v>1797</v>
      </c>
      <c r="G2293" s="226"/>
      <c r="H2293" s="250">
        <v>1223.1279999999999</v>
      </c>
      <c r="I2293" s="231"/>
      <c r="J2293" s="226"/>
      <c r="K2293" s="226"/>
      <c r="L2293" s="232"/>
      <c r="M2293" s="233"/>
      <c r="N2293" s="234"/>
      <c r="O2293" s="234"/>
      <c r="P2293" s="234"/>
      <c r="Q2293" s="234"/>
      <c r="R2293" s="234"/>
      <c r="S2293" s="234"/>
      <c r="T2293" s="235"/>
      <c r="AT2293" s="236" t="s">
        <v>513</v>
      </c>
      <c r="AU2293" s="236" t="s">
        <v>93</v>
      </c>
      <c r="AV2293" s="12" t="s">
        <v>82</v>
      </c>
      <c r="AW2293" s="12" t="s">
        <v>36</v>
      </c>
      <c r="AX2293" s="12" t="s">
        <v>73</v>
      </c>
      <c r="AY2293" s="236" t="s">
        <v>492</v>
      </c>
    </row>
    <row r="2294" spans="2:65" s="12" customFormat="1">
      <c r="B2294" s="225"/>
      <c r="C2294" s="226"/>
      <c r="D2294" s="221" t="s">
        <v>513</v>
      </c>
      <c r="E2294" s="248" t="s">
        <v>355</v>
      </c>
      <c r="F2294" s="249" t="s">
        <v>1798</v>
      </c>
      <c r="G2294" s="226"/>
      <c r="H2294" s="250">
        <v>59.353999999999999</v>
      </c>
      <c r="I2294" s="231"/>
      <c r="J2294" s="226"/>
      <c r="K2294" s="226"/>
      <c r="L2294" s="232"/>
      <c r="M2294" s="233"/>
      <c r="N2294" s="234"/>
      <c r="O2294" s="234"/>
      <c r="P2294" s="234"/>
      <c r="Q2294" s="234"/>
      <c r="R2294" s="234"/>
      <c r="S2294" s="234"/>
      <c r="T2294" s="235"/>
      <c r="AT2294" s="236" t="s">
        <v>513</v>
      </c>
      <c r="AU2294" s="236" t="s">
        <v>93</v>
      </c>
      <c r="AV2294" s="12" t="s">
        <v>82</v>
      </c>
      <c r="AW2294" s="12" t="s">
        <v>36</v>
      </c>
      <c r="AX2294" s="12" t="s">
        <v>73</v>
      </c>
      <c r="AY2294" s="236" t="s">
        <v>492</v>
      </c>
    </row>
    <row r="2295" spans="2:65" s="12" customFormat="1">
      <c r="B2295" s="225"/>
      <c r="C2295" s="226"/>
      <c r="D2295" s="221" t="s">
        <v>513</v>
      </c>
      <c r="E2295" s="248" t="s">
        <v>434</v>
      </c>
      <c r="F2295" s="249" t="s">
        <v>1799</v>
      </c>
      <c r="G2295" s="226"/>
      <c r="H2295" s="250">
        <v>37.963999999999999</v>
      </c>
      <c r="I2295" s="231"/>
      <c r="J2295" s="226"/>
      <c r="K2295" s="226"/>
      <c r="L2295" s="232"/>
      <c r="M2295" s="233"/>
      <c r="N2295" s="234"/>
      <c r="O2295" s="234"/>
      <c r="P2295" s="234"/>
      <c r="Q2295" s="234"/>
      <c r="R2295" s="234"/>
      <c r="S2295" s="234"/>
      <c r="T2295" s="235"/>
      <c r="AT2295" s="236" t="s">
        <v>513</v>
      </c>
      <c r="AU2295" s="236" t="s">
        <v>93</v>
      </c>
      <c r="AV2295" s="12" t="s">
        <v>82</v>
      </c>
      <c r="AW2295" s="12" t="s">
        <v>36</v>
      </c>
      <c r="AX2295" s="12" t="s">
        <v>73</v>
      </c>
      <c r="AY2295" s="236" t="s">
        <v>492</v>
      </c>
    </row>
    <row r="2296" spans="2:65" s="12" customFormat="1">
      <c r="B2296" s="225"/>
      <c r="C2296" s="226"/>
      <c r="D2296" s="221" t="s">
        <v>513</v>
      </c>
      <c r="E2296" s="248" t="s">
        <v>23</v>
      </c>
      <c r="F2296" s="249" t="s">
        <v>346</v>
      </c>
      <c r="G2296" s="226"/>
      <c r="H2296" s="250">
        <v>75.927000000000007</v>
      </c>
      <c r="I2296" s="231"/>
      <c r="J2296" s="226"/>
      <c r="K2296" s="226"/>
      <c r="L2296" s="232"/>
      <c r="M2296" s="233"/>
      <c r="N2296" s="234"/>
      <c r="O2296" s="234"/>
      <c r="P2296" s="234"/>
      <c r="Q2296" s="234"/>
      <c r="R2296" s="234"/>
      <c r="S2296" s="234"/>
      <c r="T2296" s="235"/>
      <c r="AT2296" s="236" t="s">
        <v>513</v>
      </c>
      <c r="AU2296" s="236" t="s">
        <v>93</v>
      </c>
      <c r="AV2296" s="12" t="s">
        <v>82</v>
      </c>
      <c r="AW2296" s="12" t="s">
        <v>36</v>
      </c>
      <c r="AX2296" s="12" t="s">
        <v>73</v>
      </c>
      <c r="AY2296" s="236" t="s">
        <v>492</v>
      </c>
    </row>
    <row r="2297" spans="2:65" s="12" customFormat="1">
      <c r="B2297" s="225"/>
      <c r="C2297" s="226"/>
      <c r="D2297" s="221" t="s">
        <v>513</v>
      </c>
      <c r="E2297" s="248" t="s">
        <v>436</v>
      </c>
      <c r="F2297" s="249" t="s">
        <v>1800</v>
      </c>
      <c r="G2297" s="226"/>
      <c r="H2297" s="250">
        <v>805.73900000000003</v>
      </c>
      <c r="I2297" s="231"/>
      <c r="J2297" s="226"/>
      <c r="K2297" s="226"/>
      <c r="L2297" s="232"/>
      <c r="M2297" s="233"/>
      <c r="N2297" s="234"/>
      <c r="O2297" s="234"/>
      <c r="P2297" s="234"/>
      <c r="Q2297" s="234"/>
      <c r="R2297" s="234"/>
      <c r="S2297" s="234"/>
      <c r="T2297" s="235"/>
      <c r="AT2297" s="236" t="s">
        <v>513</v>
      </c>
      <c r="AU2297" s="236" t="s">
        <v>93</v>
      </c>
      <c r="AV2297" s="12" t="s">
        <v>82</v>
      </c>
      <c r="AW2297" s="12" t="s">
        <v>36</v>
      </c>
      <c r="AX2297" s="12" t="s">
        <v>73</v>
      </c>
      <c r="AY2297" s="236" t="s">
        <v>492</v>
      </c>
    </row>
    <row r="2298" spans="2:65" s="12" customFormat="1">
      <c r="B2298" s="225"/>
      <c r="C2298" s="226"/>
      <c r="D2298" s="221" t="s">
        <v>513</v>
      </c>
      <c r="E2298" s="248" t="s">
        <v>438</v>
      </c>
      <c r="F2298" s="249" t="s">
        <v>1801</v>
      </c>
      <c r="G2298" s="226"/>
      <c r="H2298" s="250">
        <v>671.6</v>
      </c>
      <c r="I2298" s="231"/>
      <c r="J2298" s="226"/>
      <c r="K2298" s="226"/>
      <c r="L2298" s="232"/>
      <c r="M2298" s="233"/>
      <c r="N2298" s="234"/>
      <c r="O2298" s="234"/>
      <c r="P2298" s="234"/>
      <c r="Q2298" s="234"/>
      <c r="R2298" s="234"/>
      <c r="S2298" s="234"/>
      <c r="T2298" s="235"/>
      <c r="AT2298" s="236" t="s">
        <v>513</v>
      </c>
      <c r="AU2298" s="236" t="s">
        <v>93</v>
      </c>
      <c r="AV2298" s="12" t="s">
        <v>82</v>
      </c>
      <c r="AW2298" s="12" t="s">
        <v>36</v>
      </c>
      <c r="AX2298" s="12" t="s">
        <v>73</v>
      </c>
      <c r="AY2298" s="236" t="s">
        <v>492</v>
      </c>
    </row>
    <row r="2299" spans="2:65" s="12" customFormat="1">
      <c r="B2299" s="225"/>
      <c r="C2299" s="226"/>
      <c r="D2299" s="221" t="s">
        <v>513</v>
      </c>
      <c r="E2299" s="248" t="s">
        <v>440</v>
      </c>
      <c r="F2299" s="249" t="s">
        <v>1802</v>
      </c>
      <c r="G2299" s="226"/>
      <c r="H2299" s="250">
        <v>66.765000000000001</v>
      </c>
      <c r="I2299" s="231"/>
      <c r="J2299" s="226"/>
      <c r="K2299" s="226"/>
      <c r="L2299" s="232"/>
      <c r="M2299" s="233"/>
      <c r="N2299" s="234"/>
      <c r="O2299" s="234"/>
      <c r="P2299" s="234"/>
      <c r="Q2299" s="234"/>
      <c r="R2299" s="234"/>
      <c r="S2299" s="234"/>
      <c r="T2299" s="235"/>
      <c r="AT2299" s="236" t="s">
        <v>513</v>
      </c>
      <c r="AU2299" s="236" t="s">
        <v>93</v>
      </c>
      <c r="AV2299" s="12" t="s">
        <v>82</v>
      </c>
      <c r="AW2299" s="12" t="s">
        <v>36</v>
      </c>
      <c r="AX2299" s="12" t="s">
        <v>73</v>
      </c>
      <c r="AY2299" s="236" t="s">
        <v>492</v>
      </c>
    </row>
    <row r="2300" spans="2:65" s="12" customFormat="1">
      <c r="B2300" s="225"/>
      <c r="C2300" s="226"/>
      <c r="D2300" s="221" t="s">
        <v>513</v>
      </c>
      <c r="E2300" s="248" t="s">
        <v>442</v>
      </c>
      <c r="F2300" s="249" t="s">
        <v>1803</v>
      </c>
      <c r="G2300" s="226"/>
      <c r="H2300" s="250">
        <v>0.96</v>
      </c>
      <c r="I2300" s="231"/>
      <c r="J2300" s="226"/>
      <c r="K2300" s="226"/>
      <c r="L2300" s="232"/>
      <c r="M2300" s="233"/>
      <c r="N2300" s="234"/>
      <c r="O2300" s="234"/>
      <c r="P2300" s="234"/>
      <c r="Q2300" s="234"/>
      <c r="R2300" s="234"/>
      <c r="S2300" s="234"/>
      <c r="T2300" s="235"/>
      <c r="AT2300" s="236" t="s">
        <v>513</v>
      </c>
      <c r="AU2300" s="236" t="s">
        <v>93</v>
      </c>
      <c r="AV2300" s="12" t="s">
        <v>82</v>
      </c>
      <c r="AW2300" s="12" t="s">
        <v>36</v>
      </c>
      <c r="AX2300" s="12" t="s">
        <v>73</v>
      </c>
      <c r="AY2300" s="236" t="s">
        <v>492</v>
      </c>
    </row>
    <row r="2301" spans="2:65" s="12" customFormat="1">
      <c r="B2301" s="225"/>
      <c r="C2301" s="226"/>
      <c r="D2301" s="221" t="s">
        <v>513</v>
      </c>
      <c r="E2301" s="248" t="s">
        <v>445</v>
      </c>
      <c r="F2301" s="249" t="s">
        <v>1804</v>
      </c>
      <c r="G2301" s="226"/>
      <c r="H2301" s="250">
        <v>5.46</v>
      </c>
      <c r="I2301" s="231"/>
      <c r="J2301" s="226"/>
      <c r="K2301" s="226"/>
      <c r="L2301" s="232"/>
      <c r="M2301" s="233"/>
      <c r="N2301" s="234"/>
      <c r="O2301" s="234"/>
      <c r="P2301" s="234"/>
      <c r="Q2301" s="234"/>
      <c r="R2301" s="234"/>
      <c r="S2301" s="234"/>
      <c r="T2301" s="235"/>
      <c r="AT2301" s="236" t="s">
        <v>513</v>
      </c>
      <c r="AU2301" s="236" t="s">
        <v>93</v>
      </c>
      <c r="AV2301" s="12" t="s">
        <v>82</v>
      </c>
      <c r="AW2301" s="12" t="s">
        <v>36</v>
      </c>
      <c r="AX2301" s="12" t="s">
        <v>73</v>
      </c>
      <c r="AY2301" s="236" t="s">
        <v>492</v>
      </c>
    </row>
    <row r="2302" spans="2:65" s="12" customFormat="1">
      <c r="B2302" s="225"/>
      <c r="C2302" s="226"/>
      <c r="D2302" s="221" t="s">
        <v>513</v>
      </c>
      <c r="E2302" s="248" t="s">
        <v>447</v>
      </c>
      <c r="F2302" s="249" t="s">
        <v>1805</v>
      </c>
      <c r="G2302" s="226"/>
      <c r="H2302" s="250">
        <v>3.4980000000000002</v>
      </c>
      <c r="I2302" s="231"/>
      <c r="J2302" s="226"/>
      <c r="K2302" s="226"/>
      <c r="L2302" s="232"/>
      <c r="M2302" s="233"/>
      <c r="N2302" s="234"/>
      <c r="O2302" s="234"/>
      <c r="P2302" s="234"/>
      <c r="Q2302" s="234"/>
      <c r="R2302" s="234"/>
      <c r="S2302" s="234"/>
      <c r="T2302" s="235"/>
      <c r="AT2302" s="236" t="s">
        <v>513</v>
      </c>
      <c r="AU2302" s="236" t="s">
        <v>93</v>
      </c>
      <c r="AV2302" s="12" t="s">
        <v>82</v>
      </c>
      <c r="AW2302" s="12" t="s">
        <v>36</v>
      </c>
      <c r="AX2302" s="12" t="s">
        <v>73</v>
      </c>
      <c r="AY2302" s="236" t="s">
        <v>492</v>
      </c>
    </row>
    <row r="2303" spans="2:65" s="12" customFormat="1">
      <c r="B2303" s="225"/>
      <c r="C2303" s="226"/>
      <c r="D2303" s="221" t="s">
        <v>513</v>
      </c>
      <c r="E2303" s="248" t="s">
        <v>449</v>
      </c>
      <c r="F2303" s="249" t="s">
        <v>1806</v>
      </c>
      <c r="G2303" s="226"/>
      <c r="H2303" s="250">
        <v>82.254000000000005</v>
      </c>
      <c r="I2303" s="231"/>
      <c r="J2303" s="226"/>
      <c r="K2303" s="226"/>
      <c r="L2303" s="232"/>
      <c r="M2303" s="233"/>
      <c r="N2303" s="234"/>
      <c r="O2303" s="234"/>
      <c r="P2303" s="234"/>
      <c r="Q2303" s="234"/>
      <c r="R2303" s="234"/>
      <c r="S2303" s="234"/>
      <c r="T2303" s="235"/>
      <c r="AT2303" s="236" t="s">
        <v>513</v>
      </c>
      <c r="AU2303" s="236" t="s">
        <v>93</v>
      </c>
      <c r="AV2303" s="12" t="s">
        <v>82</v>
      </c>
      <c r="AW2303" s="12" t="s">
        <v>36</v>
      </c>
      <c r="AX2303" s="12" t="s">
        <v>73</v>
      </c>
      <c r="AY2303" s="236" t="s">
        <v>492</v>
      </c>
    </row>
    <row r="2304" spans="2:65" s="12" customFormat="1">
      <c r="B2304" s="225"/>
      <c r="C2304" s="226"/>
      <c r="D2304" s="221" t="s">
        <v>513</v>
      </c>
      <c r="E2304" s="248" t="s">
        <v>451</v>
      </c>
      <c r="F2304" s="249" t="s">
        <v>1807</v>
      </c>
      <c r="G2304" s="226"/>
      <c r="H2304" s="250">
        <v>105</v>
      </c>
      <c r="I2304" s="231"/>
      <c r="J2304" s="226"/>
      <c r="K2304" s="226"/>
      <c r="L2304" s="232"/>
      <c r="M2304" s="233"/>
      <c r="N2304" s="234"/>
      <c r="O2304" s="234"/>
      <c r="P2304" s="234"/>
      <c r="Q2304" s="234"/>
      <c r="R2304" s="234"/>
      <c r="S2304" s="234"/>
      <c r="T2304" s="235"/>
      <c r="AT2304" s="236" t="s">
        <v>513</v>
      </c>
      <c r="AU2304" s="236" t="s">
        <v>93</v>
      </c>
      <c r="AV2304" s="12" t="s">
        <v>82</v>
      </c>
      <c r="AW2304" s="12" t="s">
        <v>36</v>
      </c>
      <c r="AX2304" s="12" t="s">
        <v>73</v>
      </c>
      <c r="AY2304" s="236" t="s">
        <v>492</v>
      </c>
    </row>
    <row r="2305" spans="2:65" s="12" customFormat="1">
      <c r="B2305" s="225"/>
      <c r="C2305" s="226"/>
      <c r="D2305" s="221" t="s">
        <v>513</v>
      </c>
      <c r="E2305" s="248" t="s">
        <v>453</v>
      </c>
      <c r="F2305" s="249" t="s">
        <v>1808</v>
      </c>
      <c r="G2305" s="226"/>
      <c r="H2305" s="250">
        <v>2.8380000000000001</v>
      </c>
      <c r="I2305" s="231"/>
      <c r="J2305" s="226"/>
      <c r="K2305" s="226"/>
      <c r="L2305" s="232"/>
      <c r="M2305" s="233"/>
      <c r="N2305" s="234"/>
      <c r="O2305" s="234"/>
      <c r="P2305" s="234"/>
      <c r="Q2305" s="234"/>
      <c r="R2305" s="234"/>
      <c r="S2305" s="234"/>
      <c r="T2305" s="235"/>
      <c r="AT2305" s="236" t="s">
        <v>513</v>
      </c>
      <c r="AU2305" s="236" t="s">
        <v>93</v>
      </c>
      <c r="AV2305" s="12" t="s">
        <v>82</v>
      </c>
      <c r="AW2305" s="12" t="s">
        <v>36</v>
      </c>
      <c r="AX2305" s="12" t="s">
        <v>73</v>
      </c>
      <c r="AY2305" s="236" t="s">
        <v>492</v>
      </c>
    </row>
    <row r="2306" spans="2:65" s="12" customFormat="1">
      <c r="B2306" s="225"/>
      <c r="C2306" s="226"/>
      <c r="D2306" s="221" t="s">
        <v>513</v>
      </c>
      <c r="E2306" s="248" t="s">
        <v>455</v>
      </c>
      <c r="F2306" s="249" t="s">
        <v>1809</v>
      </c>
      <c r="G2306" s="226"/>
      <c r="H2306" s="250">
        <v>2.976</v>
      </c>
      <c r="I2306" s="231"/>
      <c r="J2306" s="226"/>
      <c r="K2306" s="226"/>
      <c r="L2306" s="232"/>
      <c r="M2306" s="233"/>
      <c r="N2306" s="234"/>
      <c r="O2306" s="234"/>
      <c r="P2306" s="234"/>
      <c r="Q2306" s="234"/>
      <c r="R2306" s="234"/>
      <c r="S2306" s="234"/>
      <c r="T2306" s="235"/>
      <c r="AT2306" s="236" t="s">
        <v>513</v>
      </c>
      <c r="AU2306" s="236" t="s">
        <v>93</v>
      </c>
      <c r="AV2306" s="12" t="s">
        <v>82</v>
      </c>
      <c r="AW2306" s="12" t="s">
        <v>36</v>
      </c>
      <c r="AX2306" s="12" t="s">
        <v>73</v>
      </c>
      <c r="AY2306" s="236" t="s">
        <v>492</v>
      </c>
    </row>
    <row r="2307" spans="2:65" s="12" customFormat="1">
      <c r="B2307" s="225"/>
      <c r="C2307" s="226"/>
      <c r="D2307" s="221" t="s">
        <v>513</v>
      </c>
      <c r="E2307" s="248" t="s">
        <v>457</v>
      </c>
      <c r="F2307" s="249" t="s">
        <v>1810</v>
      </c>
      <c r="G2307" s="226"/>
      <c r="H2307" s="250">
        <v>43.36</v>
      </c>
      <c r="I2307" s="231"/>
      <c r="J2307" s="226"/>
      <c r="K2307" s="226"/>
      <c r="L2307" s="232"/>
      <c r="M2307" s="233"/>
      <c r="N2307" s="234"/>
      <c r="O2307" s="234"/>
      <c r="P2307" s="234"/>
      <c r="Q2307" s="234"/>
      <c r="R2307" s="234"/>
      <c r="S2307" s="234"/>
      <c r="T2307" s="235"/>
      <c r="AT2307" s="236" t="s">
        <v>513</v>
      </c>
      <c r="AU2307" s="236" t="s">
        <v>93</v>
      </c>
      <c r="AV2307" s="12" t="s">
        <v>82</v>
      </c>
      <c r="AW2307" s="12" t="s">
        <v>36</v>
      </c>
      <c r="AX2307" s="12" t="s">
        <v>73</v>
      </c>
      <c r="AY2307" s="236" t="s">
        <v>492</v>
      </c>
    </row>
    <row r="2308" spans="2:65" s="12" customFormat="1" ht="24">
      <c r="B2308" s="225"/>
      <c r="C2308" s="226"/>
      <c r="D2308" s="221" t="s">
        <v>513</v>
      </c>
      <c r="E2308" s="248" t="s">
        <v>459</v>
      </c>
      <c r="F2308" s="249" t="s">
        <v>1811</v>
      </c>
      <c r="G2308" s="226"/>
      <c r="H2308" s="250">
        <v>415.351</v>
      </c>
      <c r="I2308" s="231"/>
      <c r="J2308" s="226"/>
      <c r="K2308" s="226"/>
      <c r="L2308" s="232"/>
      <c r="M2308" s="233"/>
      <c r="N2308" s="234"/>
      <c r="O2308" s="234"/>
      <c r="P2308" s="234"/>
      <c r="Q2308" s="234"/>
      <c r="R2308" s="234"/>
      <c r="S2308" s="234"/>
      <c r="T2308" s="235"/>
      <c r="AT2308" s="236" t="s">
        <v>513</v>
      </c>
      <c r="AU2308" s="236" t="s">
        <v>93</v>
      </c>
      <c r="AV2308" s="12" t="s">
        <v>82</v>
      </c>
      <c r="AW2308" s="12" t="s">
        <v>36</v>
      </c>
      <c r="AX2308" s="12" t="s">
        <v>73</v>
      </c>
      <c r="AY2308" s="236" t="s">
        <v>492</v>
      </c>
    </row>
    <row r="2309" spans="2:65" s="12" customFormat="1">
      <c r="B2309" s="225"/>
      <c r="C2309" s="226"/>
      <c r="D2309" s="221" t="s">
        <v>513</v>
      </c>
      <c r="E2309" s="248" t="s">
        <v>461</v>
      </c>
      <c r="F2309" s="249" t="s">
        <v>1812</v>
      </c>
      <c r="G2309" s="226"/>
      <c r="H2309" s="250">
        <v>319.51100000000002</v>
      </c>
      <c r="I2309" s="231"/>
      <c r="J2309" s="226"/>
      <c r="K2309" s="226"/>
      <c r="L2309" s="232"/>
      <c r="M2309" s="233"/>
      <c r="N2309" s="234"/>
      <c r="O2309" s="234"/>
      <c r="P2309" s="234"/>
      <c r="Q2309" s="234"/>
      <c r="R2309" s="234"/>
      <c r="S2309" s="234"/>
      <c r="T2309" s="235"/>
      <c r="AT2309" s="236" t="s">
        <v>513</v>
      </c>
      <c r="AU2309" s="236" t="s">
        <v>93</v>
      </c>
      <c r="AV2309" s="12" t="s">
        <v>82</v>
      </c>
      <c r="AW2309" s="12" t="s">
        <v>36</v>
      </c>
      <c r="AX2309" s="12" t="s">
        <v>73</v>
      </c>
      <c r="AY2309" s="236" t="s">
        <v>492</v>
      </c>
    </row>
    <row r="2310" spans="2:65" s="12" customFormat="1">
      <c r="B2310" s="225"/>
      <c r="C2310" s="226"/>
      <c r="D2310" s="221" t="s">
        <v>513</v>
      </c>
      <c r="E2310" s="248" t="s">
        <v>463</v>
      </c>
      <c r="F2310" s="249" t="s">
        <v>1813</v>
      </c>
      <c r="G2310" s="226"/>
      <c r="H2310" s="250">
        <v>216.72800000000001</v>
      </c>
      <c r="I2310" s="231"/>
      <c r="J2310" s="226"/>
      <c r="K2310" s="226"/>
      <c r="L2310" s="232"/>
      <c r="M2310" s="233"/>
      <c r="N2310" s="234"/>
      <c r="O2310" s="234"/>
      <c r="P2310" s="234"/>
      <c r="Q2310" s="234"/>
      <c r="R2310" s="234"/>
      <c r="S2310" s="234"/>
      <c r="T2310" s="235"/>
      <c r="AT2310" s="236" t="s">
        <v>513</v>
      </c>
      <c r="AU2310" s="236" t="s">
        <v>93</v>
      </c>
      <c r="AV2310" s="12" t="s">
        <v>82</v>
      </c>
      <c r="AW2310" s="12" t="s">
        <v>36</v>
      </c>
      <c r="AX2310" s="12" t="s">
        <v>73</v>
      </c>
      <c r="AY2310" s="236" t="s">
        <v>492</v>
      </c>
    </row>
    <row r="2311" spans="2:65" s="12" customFormat="1">
      <c r="B2311" s="225"/>
      <c r="C2311" s="226"/>
      <c r="D2311" s="221" t="s">
        <v>513</v>
      </c>
      <c r="E2311" s="248" t="s">
        <v>465</v>
      </c>
      <c r="F2311" s="249" t="s">
        <v>1814</v>
      </c>
      <c r="G2311" s="226"/>
      <c r="H2311" s="250">
        <v>104.848</v>
      </c>
      <c r="I2311" s="231"/>
      <c r="J2311" s="226"/>
      <c r="K2311" s="226"/>
      <c r="L2311" s="232"/>
      <c r="M2311" s="233"/>
      <c r="N2311" s="234"/>
      <c r="O2311" s="234"/>
      <c r="P2311" s="234"/>
      <c r="Q2311" s="234"/>
      <c r="R2311" s="234"/>
      <c r="S2311" s="234"/>
      <c r="T2311" s="235"/>
      <c r="AT2311" s="236" t="s">
        <v>513</v>
      </c>
      <c r="AU2311" s="236" t="s">
        <v>93</v>
      </c>
      <c r="AV2311" s="12" t="s">
        <v>82</v>
      </c>
      <c r="AW2311" s="12" t="s">
        <v>36</v>
      </c>
      <c r="AX2311" s="12" t="s">
        <v>73</v>
      </c>
      <c r="AY2311" s="236" t="s">
        <v>492</v>
      </c>
    </row>
    <row r="2312" spans="2:65" s="12" customFormat="1">
      <c r="B2312" s="225"/>
      <c r="C2312" s="226"/>
      <c r="D2312" s="221" t="s">
        <v>513</v>
      </c>
      <c r="E2312" s="248" t="s">
        <v>467</v>
      </c>
      <c r="F2312" s="249" t="s">
        <v>1815</v>
      </c>
      <c r="G2312" s="226"/>
      <c r="H2312" s="250">
        <v>45.067999999999998</v>
      </c>
      <c r="I2312" s="231"/>
      <c r="J2312" s="226"/>
      <c r="K2312" s="226"/>
      <c r="L2312" s="232"/>
      <c r="M2312" s="233"/>
      <c r="N2312" s="234"/>
      <c r="O2312" s="234"/>
      <c r="P2312" s="234"/>
      <c r="Q2312" s="234"/>
      <c r="R2312" s="234"/>
      <c r="S2312" s="234"/>
      <c r="T2312" s="235"/>
      <c r="AT2312" s="236" t="s">
        <v>513</v>
      </c>
      <c r="AU2312" s="236" t="s">
        <v>93</v>
      </c>
      <c r="AV2312" s="12" t="s">
        <v>82</v>
      </c>
      <c r="AW2312" s="12" t="s">
        <v>36</v>
      </c>
      <c r="AX2312" s="12" t="s">
        <v>73</v>
      </c>
      <c r="AY2312" s="236" t="s">
        <v>492</v>
      </c>
    </row>
    <row r="2313" spans="2:65" s="12" customFormat="1">
      <c r="B2313" s="225"/>
      <c r="C2313" s="226"/>
      <c r="D2313" s="221" t="s">
        <v>513</v>
      </c>
      <c r="E2313" s="248" t="s">
        <v>469</v>
      </c>
      <c r="F2313" s="249" t="s">
        <v>1816</v>
      </c>
      <c r="G2313" s="226"/>
      <c r="H2313" s="250">
        <v>95.811999999999998</v>
      </c>
      <c r="I2313" s="231"/>
      <c r="J2313" s="226"/>
      <c r="K2313" s="226"/>
      <c r="L2313" s="232"/>
      <c r="M2313" s="233"/>
      <c r="N2313" s="234"/>
      <c r="O2313" s="234"/>
      <c r="P2313" s="234"/>
      <c r="Q2313" s="234"/>
      <c r="R2313" s="234"/>
      <c r="S2313" s="234"/>
      <c r="T2313" s="235"/>
      <c r="AT2313" s="236" t="s">
        <v>513</v>
      </c>
      <c r="AU2313" s="236" t="s">
        <v>93</v>
      </c>
      <c r="AV2313" s="12" t="s">
        <v>82</v>
      </c>
      <c r="AW2313" s="12" t="s">
        <v>36</v>
      </c>
      <c r="AX2313" s="12" t="s">
        <v>73</v>
      </c>
      <c r="AY2313" s="236" t="s">
        <v>492</v>
      </c>
    </row>
    <row r="2314" spans="2:65" s="12" customFormat="1">
      <c r="B2314" s="225"/>
      <c r="C2314" s="226"/>
      <c r="D2314" s="221" t="s">
        <v>513</v>
      </c>
      <c r="E2314" s="248" t="s">
        <v>471</v>
      </c>
      <c r="F2314" s="249" t="s">
        <v>1817</v>
      </c>
      <c r="G2314" s="226"/>
      <c r="H2314" s="250">
        <v>45.088000000000001</v>
      </c>
      <c r="I2314" s="231"/>
      <c r="J2314" s="226"/>
      <c r="K2314" s="226"/>
      <c r="L2314" s="232"/>
      <c r="M2314" s="233"/>
      <c r="N2314" s="234"/>
      <c r="O2314" s="234"/>
      <c r="P2314" s="234"/>
      <c r="Q2314" s="234"/>
      <c r="R2314" s="234"/>
      <c r="S2314" s="234"/>
      <c r="T2314" s="235"/>
      <c r="AT2314" s="236" t="s">
        <v>513</v>
      </c>
      <c r="AU2314" s="236" t="s">
        <v>93</v>
      </c>
      <c r="AV2314" s="12" t="s">
        <v>82</v>
      </c>
      <c r="AW2314" s="12" t="s">
        <v>36</v>
      </c>
      <c r="AX2314" s="12" t="s">
        <v>73</v>
      </c>
      <c r="AY2314" s="236" t="s">
        <v>492</v>
      </c>
    </row>
    <row r="2315" spans="2:65" s="14" customFormat="1">
      <c r="B2315" s="251"/>
      <c r="C2315" s="252"/>
      <c r="D2315" s="227" t="s">
        <v>513</v>
      </c>
      <c r="E2315" s="253" t="s">
        <v>23</v>
      </c>
      <c r="F2315" s="254" t="s">
        <v>560</v>
      </c>
      <c r="G2315" s="252"/>
      <c r="H2315" s="255">
        <v>4429.2290000000003</v>
      </c>
      <c r="I2315" s="256"/>
      <c r="J2315" s="252"/>
      <c r="K2315" s="252"/>
      <c r="L2315" s="257"/>
      <c r="M2315" s="258"/>
      <c r="N2315" s="259"/>
      <c r="O2315" s="259"/>
      <c r="P2315" s="259"/>
      <c r="Q2315" s="259"/>
      <c r="R2315" s="259"/>
      <c r="S2315" s="259"/>
      <c r="T2315" s="260"/>
      <c r="AT2315" s="261" t="s">
        <v>513</v>
      </c>
      <c r="AU2315" s="261" t="s">
        <v>93</v>
      </c>
      <c r="AV2315" s="14" t="s">
        <v>502</v>
      </c>
      <c r="AW2315" s="14" t="s">
        <v>36</v>
      </c>
      <c r="AX2315" s="14" t="s">
        <v>80</v>
      </c>
      <c r="AY2315" s="261" t="s">
        <v>492</v>
      </c>
    </row>
    <row r="2316" spans="2:65" s="1" customFormat="1" ht="16.5" customHeight="1">
      <c r="B2316" s="42"/>
      <c r="C2316" s="209" t="s">
        <v>3091</v>
      </c>
      <c r="D2316" s="209" t="s">
        <v>498</v>
      </c>
      <c r="E2316" s="210" t="s">
        <v>3092</v>
      </c>
      <c r="F2316" s="211" t="s">
        <v>3093</v>
      </c>
      <c r="G2316" s="212" t="s">
        <v>180</v>
      </c>
      <c r="H2316" s="213">
        <v>146.11000000000001</v>
      </c>
      <c r="I2316" s="214"/>
      <c r="J2316" s="215">
        <f>ROUND(I2316*H2316,2)</f>
        <v>0</v>
      </c>
      <c r="K2316" s="211" t="s">
        <v>501</v>
      </c>
      <c r="L2316" s="62"/>
      <c r="M2316" s="216" t="s">
        <v>23</v>
      </c>
      <c r="N2316" s="217" t="s">
        <v>44</v>
      </c>
      <c r="O2316" s="43"/>
      <c r="P2316" s="218">
        <f>O2316*H2316</f>
        <v>0</v>
      </c>
      <c r="Q2316" s="218">
        <v>0</v>
      </c>
      <c r="R2316" s="218">
        <f>Q2316*H2316</f>
        <v>0</v>
      </c>
      <c r="S2316" s="218">
        <v>0.16900000000000001</v>
      </c>
      <c r="T2316" s="219">
        <f>S2316*H2316</f>
        <v>24.692590000000003</v>
      </c>
      <c r="AR2316" s="25" t="s">
        <v>502</v>
      </c>
      <c r="AT2316" s="25" t="s">
        <v>498</v>
      </c>
      <c r="AU2316" s="25" t="s">
        <v>93</v>
      </c>
      <c r="AY2316" s="25" t="s">
        <v>492</v>
      </c>
      <c r="BE2316" s="220">
        <f>IF(N2316="základní",J2316,0)</f>
        <v>0</v>
      </c>
      <c r="BF2316" s="220">
        <f>IF(N2316="snížená",J2316,0)</f>
        <v>0</v>
      </c>
      <c r="BG2316" s="220">
        <f>IF(N2316="zákl. přenesená",J2316,0)</f>
        <v>0</v>
      </c>
      <c r="BH2316" s="220">
        <f>IF(N2316="sníž. přenesená",J2316,0)</f>
        <v>0</v>
      </c>
      <c r="BI2316" s="220">
        <f>IF(N2316="nulová",J2316,0)</f>
        <v>0</v>
      </c>
      <c r="BJ2316" s="25" t="s">
        <v>80</v>
      </c>
      <c r="BK2316" s="220">
        <f>ROUND(I2316*H2316,2)</f>
        <v>0</v>
      </c>
      <c r="BL2316" s="25" t="s">
        <v>502</v>
      </c>
      <c r="BM2316" s="25" t="s">
        <v>3094</v>
      </c>
    </row>
    <row r="2317" spans="2:65" s="1" customFormat="1">
      <c r="B2317" s="42"/>
      <c r="C2317" s="64"/>
      <c r="D2317" s="221" t="s">
        <v>506</v>
      </c>
      <c r="E2317" s="64"/>
      <c r="F2317" s="222" t="s">
        <v>3095</v>
      </c>
      <c r="G2317" s="64"/>
      <c r="H2317" s="64"/>
      <c r="I2317" s="177"/>
      <c r="J2317" s="64"/>
      <c r="K2317" s="64"/>
      <c r="L2317" s="62"/>
      <c r="M2317" s="223"/>
      <c r="N2317" s="43"/>
      <c r="O2317" s="43"/>
      <c r="P2317" s="43"/>
      <c r="Q2317" s="43"/>
      <c r="R2317" s="43"/>
      <c r="S2317" s="43"/>
      <c r="T2317" s="79"/>
      <c r="AT2317" s="25" t="s">
        <v>506</v>
      </c>
      <c r="AU2317" s="25" t="s">
        <v>93</v>
      </c>
    </row>
    <row r="2318" spans="2:65" s="1" customFormat="1" ht="24">
      <c r="B2318" s="42"/>
      <c r="C2318" s="64"/>
      <c r="D2318" s="221" t="s">
        <v>509</v>
      </c>
      <c r="E2318" s="64"/>
      <c r="F2318" s="224" t="s">
        <v>2927</v>
      </c>
      <c r="G2318" s="64"/>
      <c r="H2318" s="64"/>
      <c r="I2318" s="177"/>
      <c r="J2318" s="64"/>
      <c r="K2318" s="64"/>
      <c r="L2318" s="62"/>
      <c r="M2318" s="223"/>
      <c r="N2318" s="43"/>
      <c r="O2318" s="43"/>
      <c r="P2318" s="43"/>
      <c r="Q2318" s="43"/>
      <c r="R2318" s="43"/>
      <c r="S2318" s="43"/>
      <c r="T2318" s="79"/>
      <c r="AT2318" s="25" t="s">
        <v>509</v>
      </c>
      <c r="AU2318" s="25" t="s">
        <v>93</v>
      </c>
    </row>
    <row r="2319" spans="2:65" s="12" customFormat="1">
      <c r="B2319" s="225"/>
      <c r="C2319" s="226"/>
      <c r="D2319" s="227" t="s">
        <v>513</v>
      </c>
      <c r="E2319" s="228" t="s">
        <v>23</v>
      </c>
      <c r="F2319" s="229" t="s">
        <v>3096</v>
      </c>
      <c r="G2319" s="226"/>
      <c r="H2319" s="230">
        <v>146.11000000000001</v>
      </c>
      <c r="I2319" s="231"/>
      <c r="J2319" s="226"/>
      <c r="K2319" s="226"/>
      <c r="L2319" s="232"/>
      <c r="M2319" s="233"/>
      <c r="N2319" s="234"/>
      <c r="O2319" s="234"/>
      <c r="P2319" s="234"/>
      <c r="Q2319" s="234"/>
      <c r="R2319" s="234"/>
      <c r="S2319" s="234"/>
      <c r="T2319" s="235"/>
      <c r="AT2319" s="236" t="s">
        <v>513</v>
      </c>
      <c r="AU2319" s="236" t="s">
        <v>93</v>
      </c>
      <c r="AV2319" s="12" t="s">
        <v>82</v>
      </c>
      <c r="AW2319" s="12" t="s">
        <v>36</v>
      </c>
      <c r="AX2319" s="12" t="s">
        <v>80</v>
      </c>
      <c r="AY2319" s="236" t="s">
        <v>492</v>
      </c>
    </row>
    <row r="2320" spans="2:65" s="1" customFormat="1" ht="16.5" customHeight="1">
      <c r="B2320" s="42"/>
      <c r="C2320" s="209" t="s">
        <v>3097</v>
      </c>
      <c r="D2320" s="209" t="s">
        <v>498</v>
      </c>
      <c r="E2320" s="210" t="s">
        <v>3098</v>
      </c>
      <c r="F2320" s="211" t="s">
        <v>3099</v>
      </c>
      <c r="G2320" s="212" t="s">
        <v>180</v>
      </c>
      <c r="H2320" s="213">
        <v>6199.2910000000002</v>
      </c>
      <c r="I2320" s="214"/>
      <c r="J2320" s="215">
        <f>ROUND(I2320*H2320,2)</f>
        <v>0</v>
      </c>
      <c r="K2320" s="211" t="s">
        <v>501</v>
      </c>
      <c r="L2320" s="62"/>
      <c r="M2320" s="216" t="s">
        <v>23</v>
      </c>
      <c r="N2320" s="217" t="s">
        <v>44</v>
      </c>
      <c r="O2320" s="43"/>
      <c r="P2320" s="218">
        <f>O2320*H2320</f>
        <v>0</v>
      </c>
      <c r="Q2320" s="218">
        <v>0</v>
      </c>
      <c r="R2320" s="218">
        <f>Q2320*H2320</f>
        <v>0</v>
      </c>
      <c r="S2320" s="218">
        <v>7.2999999999999995E-2</v>
      </c>
      <c r="T2320" s="219">
        <f>S2320*H2320</f>
        <v>452.54824299999996</v>
      </c>
      <c r="AR2320" s="25" t="s">
        <v>502</v>
      </c>
      <c r="AT2320" s="25" t="s">
        <v>498</v>
      </c>
      <c r="AU2320" s="25" t="s">
        <v>93</v>
      </c>
      <c r="AY2320" s="25" t="s">
        <v>492</v>
      </c>
      <c r="BE2320" s="220">
        <f>IF(N2320="základní",J2320,0)</f>
        <v>0</v>
      </c>
      <c r="BF2320" s="220">
        <f>IF(N2320="snížená",J2320,0)</f>
        <v>0</v>
      </c>
      <c r="BG2320" s="220">
        <f>IF(N2320="zákl. přenesená",J2320,0)</f>
        <v>0</v>
      </c>
      <c r="BH2320" s="220">
        <f>IF(N2320="sníž. přenesená",J2320,0)</f>
        <v>0</v>
      </c>
      <c r="BI2320" s="220">
        <f>IF(N2320="nulová",J2320,0)</f>
        <v>0</v>
      </c>
      <c r="BJ2320" s="25" t="s">
        <v>80</v>
      </c>
      <c r="BK2320" s="220">
        <f>ROUND(I2320*H2320,2)</f>
        <v>0</v>
      </c>
      <c r="BL2320" s="25" t="s">
        <v>502</v>
      </c>
      <c r="BM2320" s="25" t="s">
        <v>3100</v>
      </c>
    </row>
    <row r="2321" spans="2:65" s="1" customFormat="1" ht="24">
      <c r="B2321" s="42"/>
      <c r="C2321" s="64"/>
      <c r="D2321" s="221" t="s">
        <v>506</v>
      </c>
      <c r="E2321" s="64"/>
      <c r="F2321" s="222" t="s">
        <v>3101</v>
      </c>
      <c r="G2321" s="64"/>
      <c r="H2321" s="64"/>
      <c r="I2321" s="177"/>
      <c r="J2321" s="64"/>
      <c r="K2321" s="64"/>
      <c r="L2321" s="62"/>
      <c r="M2321" s="223"/>
      <c r="N2321" s="43"/>
      <c r="O2321" s="43"/>
      <c r="P2321" s="43"/>
      <c r="Q2321" s="43"/>
      <c r="R2321" s="43"/>
      <c r="S2321" s="43"/>
      <c r="T2321" s="79"/>
      <c r="AT2321" s="25" t="s">
        <v>506</v>
      </c>
      <c r="AU2321" s="25" t="s">
        <v>93</v>
      </c>
    </row>
    <row r="2322" spans="2:65" s="12" customFormat="1">
      <c r="B2322" s="225"/>
      <c r="C2322" s="226"/>
      <c r="D2322" s="221" t="s">
        <v>513</v>
      </c>
      <c r="E2322" s="248" t="s">
        <v>310</v>
      </c>
      <c r="F2322" s="249" t="s">
        <v>3102</v>
      </c>
      <c r="G2322" s="226"/>
      <c r="H2322" s="250">
        <v>603.68600000000004</v>
      </c>
      <c r="I2322" s="231"/>
      <c r="J2322" s="226"/>
      <c r="K2322" s="226"/>
      <c r="L2322" s="232"/>
      <c r="M2322" s="233"/>
      <c r="N2322" s="234"/>
      <c r="O2322" s="234"/>
      <c r="P2322" s="234"/>
      <c r="Q2322" s="234"/>
      <c r="R2322" s="234"/>
      <c r="S2322" s="234"/>
      <c r="T2322" s="235"/>
      <c r="AT2322" s="236" t="s">
        <v>513</v>
      </c>
      <c r="AU2322" s="236" t="s">
        <v>93</v>
      </c>
      <c r="AV2322" s="12" t="s">
        <v>82</v>
      </c>
      <c r="AW2322" s="12" t="s">
        <v>36</v>
      </c>
      <c r="AX2322" s="12" t="s">
        <v>73</v>
      </c>
      <c r="AY2322" s="236" t="s">
        <v>492</v>
      </c>
    </row>
    <row r="2323" spans="2:65" s="15" customFormat="1">
      <c r="B2323" s="262"/>
      <c r="C2323" s="263"/>
      <c r="D2323" s="221" t="s">
        <v>513</v>
      </c>
      <c r="E2323" s="264" t="s">
        <v>23</v>
      </c>
      <c r="F2323" s="265" t="s">
        <v>690</v>
      </c>
      <c r="G2323" s="263"/>
      <c r="H2323" s="266">
        <v>603.68600000000004</v>
      </c>
      <c r="I2323" s="267"/>
      <c r="J2323" s="263"/>
      <c r="K2323" s="263"/>
      <c r="L2323" s="268"/>
      <c r="M2323" s="269"/>
      <c r="N2323" s="270"/>
      <c r="O2323" s="270"/>
      <c r="P2323" s="270"/>
      <c r="Q2323" s="270"/>
      <c r="R2323" s="270"/>
      <c r="S2323" s="270"/>
      <c r="T2323" s="271"/>
      <c r="AT2323" s="272" t="s">
        <v>513</v>
      </c>
      <c r="AU2323" s="272" t="s">
        <v>93</v>
      </c>
      <c r="AV2323" s="15" t="s">
        <v>93</v>
      </c>
      <c r="AW2323" s="15" t="s">
        <v>36</v>
      </c>
      <c r="AX2323" s="15" t="s">
        <v>73</v>
      </c>
      <c r="AY2323" s="272" t="s">
        <v>492</v>
      </c>
    </row>
    <row r="2324" spans="2:65" s="12" customFormat="1">
      <c r="B2324" s="225"/>
      <c r="C2324" s="226"/>
      <c r="D2324" s="221" t="s">
        <v>513</v>
      </c>
      <c r="E2324" s="248" t="s">
        <v>313</v>
      </c>
      <c r="F2324" s="249" t="s">
        <v>3103</v>
      </c>
      <c r="G2324" s="226"/>
      <c r="H2324" s="250">
        <v>763.46600000000001</v>
      </c>
      <c r="I2324" s="231"/>
      <c r="J2324" s="226"/>
      <c r="K2324" s="226"/>
      <c r="L2324" s="232"/>
      <c r="M2324" s="233"/>
      <c r="N2324" s="234"/>
      <c r="O2324" s="234"/>
      <c r="P2324" s="234"/>
      <c r="Q2324" s="234"/>
      <c r="R2324" s="234"/>
      <c r="S2324" s="234"/>
      <c r="T2324" s="235"/>
      <c r="AT2324" s="236" t="s">
        <v>513</v>
      </c>
      <c r="AU2324" s="236" t="s">
        <v>93</v>
      </c>
      <c r="AV2324" s="12" t="s">
        <v>82</v>
      </c>
      <c r="AW2324" s="12" t="s">
        <v>36</v>
      </c>
      <c r="AX2324" s="12" t="s">
        <v>73</v>
      </c>
      <c r="AY2324" s="236" t="s">
        <v>492</v>
      </c>
    </row>
    <row r="2325" spans="2:65" s="15" customFormat="1">
      <c r="B2325" s="262"/>
      <c r="C2325" s="263"/>
      <c r="D2325" s="221" t="s">
        <v>513</v>
      </c>
      <c r="E2325" s="264" t="s">
        <v>23</v>
      </c>
      <c r="F2325" s="265" t="s">
        <v>690</v>
      </c>
      <c r="G2325" s="263"/>
      <c r="H2325" s="266">
        <v>763.46600000000001</v>
      </c>
      <c r="I2325" s="267"/>
      <c r="J2325" s="263"/>
      <c r="K2325" s="263"/>
      <c r="L2325" s="268"/>
      <c r="M2325" s="269"/>
      <c r="N2325" s="270"/>
      <c r="O2325" s="270"/>
      <c r="P2325" s="270"/>
      <c r="Q2325" s="270"/>
      <c r="R2325" s="270"/>
      <c r="S2325" s="270"/>
      <c r="T2325" s="271"/>
      <c r="AT2325" s="272" t="s">
        <v>513</v>
      </c>
      <c r="AU2325" s="272" t="s">
        <v>93</v>
      </c>
      <c r="AV2325" s="15" t="s">
        <v>93</v>
      </c>
      <c r="AW2325" s="15" t="s">
        <v>36</v>
      </c>
      <c r="AX2325" s="15" t="s">
        <v>73</v>
      </c>
      <c r="AY2325" s="272" t="s">
        <v>492</v>
      </c>
    </row>
    <row r="2326" spans="2:65" s="12" customFormat="1">
      <c r="B2326" s="225"/>
      <c r="C2326" s="226"/>
      <c r="D2326" s="221" t="s">
        <v>513</v>
      </c>
      <c r="E2326" s="248" t="s">
        <v>23</v>
      </c>
      <c r="F2326" s="249" t="s">
        <v>3104</v>
      </c>
      <c r="G2326" s="226"/>
      <c r="H2326" s="250">
        <v>104.236</v>
      </c>
      <c r="I2326" s="231"/>
      <c r="J2326" s="226"/>
      <c r="K2326" s="226"/>
      <c r="L2326" s="232"/>
      <c r="M2326" s="233"/>
      <c r="N2326" s="234"/>
      <c r="O2326" s="234"/>
      <c r="P2326" s="234"/>
      <c r="Q2326" s="234"/>
      <c r="R2326" s="234"/>
      <c r="S2326" s="234"/>
      <c r="T2326" s="235"/>
      <c r="AT2326" s="236" t="s">
        <v>513</v>
      </c>
      <c r="AU2326" s="236" t="s">
        <v>93</v>
      </c>
      <c r="AV2326" s="12" t="s">
        <v>82</v>
      </c>
      <c r="AW2326" s="12" t="s">
        <v>36</v>
      </c>
      <c r="AX2326" s="12" t="s">
        <v>73</v>
      </c>
      <c r="AY2326" s="236" t="s">
        <v>492</v>
      </c>
    </row>
    <row r="2327" spans="2:65" s="12" customFormat="1">
      <c r="B2327" s="225"/>
      <c r="C2327" s="226"/>
      <c r="D2327" s="221" t="s">
        <v>513</v>
      </c>
      <c r="E2327" s="248" t="s">
        <v>23</v>
      </c>
      <c r="F2327" s="249" t="s">
        <v>3105</v>
      </c>
      <c r="G2327" s="226"/>
      <c r="H2327" s="250">
        <v>358.39</v>
      </c>
      <c r="I2327" s="231"/>
      <c r="J2327" s="226"/>
      <c r="K2327" s="226"/>
      <c r="L2327" s="232"/>
      <c r="M2327" s="233"/>
      <c r="N2327" s="234"/>
      <c r="O2327" s="234"/>
      <c r="P2327" s="234"/>
      <c r="Q2327" s="234"/>
      <c r="R2327" s="234"/>
      <c r="S2327" s="234"/>
      <c r="T2327" s="235"/>
      <c r="AT2327" s="236" t="s">
        <v>513</v>
      </c>
      <c r="AU2327" s="236" t="s">
        <v>93</v>
      </c>
      <c r="AV2327" s="12" t="s">
        <v>82</v>
      </c>
      <c r="AW2327" s="12" t="s">
        <v>36</v>
      </c>
      <c r="AX2327" s="12" t="s">
        <v>73</v>
      </c>
      <c r="AY2327" s="236" t="s">
        <v>492</v>
      </c>
    </row>
    <row r="2328" spans="2:65" s="15" customFormat="1">
      <c r="B2328" s="262"/>
      <c r="C2328" s="263"/>
      <c r="D2328" s="221" t="s">
        <v>513</v>
      </c>
      <c r="E2328" s="264" t="s">
        <v>316</v>
      </c>
      <c r="F2328" s="265" t="s">
        <v>690</v>
      </c>
      <c r="G2328" s="263"/>
      <c r="H2328" s="266">
        <v>462.62599999999998</v>
      </c>
      <c r="I2328" s="267"/>
      <c r="J2328" s="263"/>
      <c r="K2328" s="263"/>
      <c r="L2328" s="268"/>
      <c r="M2328" s="269"/>
      <c r="N2328" s="270"/>
      <c r="O2328" s="270"/>
      <c r="P2328" s="270"/>
      <c r="Q2328" s="270"/>
      <c r="R2328" s="270"/>
      <c r="S2328" s="270"/>
      <c r="T2328" s="271"/>
      <c r="AT2328" s="272" t="s">
        <v>513</v>
      </c>
      <c r="AU2328" s="272" t="s">
        <v>93</v>
      </c>
      <c r="AV2328" s="15" t="s">
        <v>93</v>
      </c>
      <c r="AW2328" s="15" t="s">
        <v>36</v>
      </c>
      <c r="AX2328" s="15" t="s">
        <v>73</v>
      </c>
      <c r="AY2328" s="272" t="s">
        <v>492</v>
      </c>
    </row>
    <row r="2329" spans="2:65" s="12" customFormat="1">
      <c r="B2329" s="225"/>
      <c r="C2329" s="226"/>
      <c r="D2329" s="221" t="s">
        <v>513</v>
      </c>
      <c r="E2329" s="248" t="s">
        <v>319</v>
      </c>
      <c r="F2329" s="249" t="s">
        <v>3106</v>
      </c>
      <c r="G2329" s="226"/>
      <c r="H2329" s="250">
        <v>52.186</v>
      </c>
      <c r="I2329" s="231"/>
      <c r="J2329" s="226"/>
      <c r="K2329" s="226"/>
      <c r="L2329" s="232"/>
      <c r="M2329" s="233"/>
      <c r="N2329" s="234"/>
      <c r="O2329" s="234"/>
      <c r="P2329" s="234"/>
      <c r="Q2329" s="234"/>
      <c r="R2329" s="234"/>
      <c r="S2329" s="234"/>
      <c r="T2329" s="235"/>
      <c r="AT2329" s="236" t="s">
        <v>513</v>
      </c>
      <c r="AU2329" s="236" t="s">
        <v>93</v>
      </c>
      <c r="AV2329" s="12" t="s">
        <v>82</v>
      </c>
      <c r="AW2329" s="12" t="s">
        <v>36</v>
      </c>
      <c r="AX2329" s="12" t="s">
        <v>73</v>
      </c>
      <c r="AY2329" s="236" t="s">
        <v>492</v>
      </c>
    </row>
    <row r="2330" spans="2:65" s="15" customFormat="1">
      <c r="B2330" s="262"/>
      <c r="C2330" s="263"/>
      <c r="D2330" s="221" t="s">
        <v>513</v>
      </c>
      <c r="E2330" s="264" t="s">
        <v>23</v>
      </c>
      <c r="F2330" s="265" t="s">
        <v>690</v>
      </c>
      <c r="G2330" s="263"/>
      <c r="H2330" s="266">
        <v>52.186</v>
      </c>
      <c r="I2330" s="267"/>
      <c r="J2330" s="263"/>
      <c r="K2330" s="263"/>
      <c r="L2330" s="268"/>
      <c r="M2330" s="269"/>
      <c r="N2330" s="270"/>
      <c r="O2330" s="270"/>
      <c r="P2330" s="270"/>
      <c r="Q2330" s="270"/>
      <c r="R2330" s="270"/>
      <c r="S2330" s="270"/>
      <c r="T2330" s="271"/>
      <c r="AT2330" s="272" t="s">
        <v>513</v>
      </c>
      <c r="AU2330" s="272" t="s">
        <v>93</v>
      </c>
      <c r="AV2330" s="15" t="s">
        <v>93</v>
      </c>
      <c r="AW2330" s="15" t="s">
        <v>36</v>
      </c>
      <c r="AX2330" s="15" t="s">
        <v>73</v>
      </c>
      <c r="AY2330" s="272" t="s">
        <v>492</v>
      </c>
    </row>
    <row r="2331" spans="2:65" s="12" customFormat="1">
      <c r="B2331" s="225"/>
      <c r="C2331" s="226"/>
      <c r="D2331" s="221" t="s">
        <v>513</v>
      </c>
      <c r="E2331" s="248" t="s">
        <v>23</v>
      </c>
      <c r="F2331" s="249" t="s">
        <v>3107</v>
      </c>
      <c r="G2331" s="226"/>
      <c r="H2331" s="250">
        <v>3962.6120000000001</v>
      </c>
      <c r="I2331" s="231"/>
      <c r="J2331" s="226"/>
      <c r="K2331" s="226"/>
      <c r="L2331" s="232"/>
      <c r="M2331" s="233"/>
      <c r="N2331" s="234"/>
      <c r="O2331" s="234"/>
      <c r="P2331" s="234"/>
      <c r="Q2331" s="234"/>
      <c r="R2331" s="234"/>
      <c r="S2331" s="234"/>
      <c r="T2331" s="235"/>
      <c r="AT2331" s="236" t="s">
        <v>513</v>
      </c>
      <c r="AU2331" s="236" t="s">
        <v>93</v>
      </c>
      <c r="AV2331" s="12" t="s">
        <v>82</v>
      </c>
      <c r="AW2331" s="12" t="s">
        <v>36</v>
      </c>
      <c r="AX2331" s="12" t="s">
        <v>73</v>
      </c>
      <c r="AY2331" s="236" t="s">
        <v>492</v>
      </c>
    </row>
    <row r="2332" spans="2:65" s="12" customFormat="1">
      <c r="B2332" s="225"/>
      <c r="C2332" s="226"/>
      <c r="D2332" s="221" t="s">
        <v>513</v>
      </c>
      <c r="E2332" s="248" t="s">
        <v>23</v>
      </c>
      <c r="F2332" s="249" t="s">
        <v>3108</v>
      </c>
      <c r="G2332" s="226"/>
      <c r="H2332" s="250">
        <v>354.71499999999997</v>
      </c>
      <c r="I2332" s="231"/>
      <c r="J2332" s="226"/>
      <c r="K2332" s="226"/>
      <c r="L2332" s="232"/>
      <c r="M2332" s="233"/>
      <c r="N2332" s="234"/>
      <c r="O2332" s="234"/>
      <c r="P2332" s="234"/>
      <c r="Q2332" s="234"/>
      <c r="R2332" s="234"/>
      <c r="S2332" s="234"/>
      <c r="T2332" s="235"/>
      <c r="AT2332" s="236" t="s">
        <v>513</v>
      </c>
      <c r="AU2332" s="236" t="s">
        <v>93</v>
      </c>
      <c r="AV2332" s="12" t="s">
        <v>82</v>
      </c>
      <c r="AW2332" s="12" t="s">
        <v>36</v>
      </c>
      <c r="AX2332" s="12" t="s">
        <v>73</v>
      </c>
      <c r="AY2332" s="236" t="s">
        <v>492</v>
      </c>
    </row>
    <row r="2333" spans="2:65" s="15" customFormat="1">
      <c r="B2333" s="262"/>
      <c r="C2333" s="263"/>
      <c r="D2333" s="221" t="s">
        <v>513</v>
      </c>
      <c r="E2333" s="264" t="s">
        <v>322</v>
      </c>
      <c r="F2333" s="265" t="s">
        <v>690</v>
      </c>
      <c r="G2333" s="263"/>
      <c r="H2333" s="266">
        <v>4317.3270000000002</v>
      </c>
      <c r="I2333" s="267"/>
      <c r="J2333" s="263"/>
      <c r="K2333" s="263"/>
      <c r="L2333" s="268"/>
      <c r="M2333" s="269"/>
      <c r="N2333" s="270"/>
      <c r="O2333" s="270"/>
      <c r="P2333" s="270"/>
      <c r="Q2333" s="270"/>
      <c r="R2333" s="270"/>
      <c r="S2333" s="270"/>
      <c r="T2333" s="271"/>
      <c r="AT2333" s="272" t="s">
        <v>513</v>
      </c>
      <c r="AU2333" s="272" t="s">
        <v>93</v>
      </c>
      <c r="AV2333" s="15" t="s">
        <v>93</v>
      </c>
      <c r="AW2333" s="15" t="s">
        <v>36</v>
      </c>
      <c r="AX2333" s="15" t="s">
        <v>73</v>
      </c>
      <c r="AY2333" s="272" t="s">
        <v>492</v>
      </c>
    </row>
    <row r="2334" spans="2:65" s="14" customFormat="1">
      <c r="B2334" s="251"/>
      <c r="C2334" s="252"/>
      <c r="D2334" s="227" t="s">
        <v>513</v>
      </c>
      <c r="E2334" s="253" t="s">
        <v>23</v>
      </c>
      <c r="F2334" s="254" t="s">
        <v>560</v>
      </c>
      <c r="G2334" s="252"/>
      <c r="H2334" s="255">
        <v>6199.2910000000002</v>
      </c>
      <c r="I2334" s="256"/>
      <c r="J2334" s="252"/>
      <c r="K2334" s="252"/>
      <c r="L2334" s="257"/>
      <c r="M2334" s="258"/>
      <c r="N2334" s="259"/>
      <c r="O2334" s="259"/>
      <c r="P2334" s="259"/>
      <c r="Q2334" s="259"/>
      <c r="R2334" s="259"/>
      <c r="S2334" s="259"/>
      <c r="T2334" s="260"/>
      <c r="AT2334" s="261" t="s">
        <v>513</v>
      </c>
      <c r="AU2334" s="261" t="s">
        <v>93</v>
      </c>
      <c r="AV2334" s="14" t="s">
        <v>502</v>
      </c>
      <c r="AW2334" s="14" t="s">
        <v>36</v>
      </c>
      <c r="AX2334" s="14" t="s">
        <v>80</v>
      </c>
      <c r="AY2334" s="261" t="s">
        <v>492</v>
      </c>
    </row>
    <row r="2335" spans="2:65" s="1" customFormat="1" ht="25.5" customHeight="1">
      <c r="B2335" s="42"/>
      <c r="C2335" s="209" t="s">
        <v>3109</v>
      </c>
      <c r="D2335" s="209" t="s">
        <v>498</v>
      </c>
      <c r="E2335" s="210" t="s">
        <v>3110</v>
      </c>
      <c r="F2335" s="211" t="s">
        <v>3111</v>
      </c>
      <c r="G2335" s="212" t="s">
        <v>180</v>
      </c>
      <c r="H2335" s="213">
        <v>384</v>
      </c>
      <c r="I2335" s="214"/>
      <c r="J2335" s="215">
        <f>ROUND(I2335*H2335,2)</f>
        <v>0</v>
      </c>
      <c r="K2335" s="211" t="s">
        <v>501</v>
      </c>
      <c r="L2335" s="62"/>
      <c r="M2335" s="216" t="s">
        <v>23</v>
      </c>
      <c r="N2335" s="217" t="s">
        <v>44</v>
      </c>
      <c r="O2335" s="43"/>
      <c r="P2335" s="218">
        <f>O2335*H2335</f>
        <v>0</v>
      </c>
      <c r="Q2335" s="218">
        <v>0</v>
      </c>
      <c r="R2335" s="218">
        <f>Q2335*H2335</f>
        <v>0</v>
      </c>
      <c r="S2335" s="218">
        <v>0</v>
      </c>
      <c r="T2335" s="219">
        <f>S2335*H2335</f>
        <v>0</v>
      </c>
      <c r="AR2335" s="25" t="s">
        <v>502</v>
      </c>
      <c r="AT2335" s="25" t="s">
        <v>498</v>
      </c>
      <c r="AU2335" s="25" t="s">
        <v>93</v>
      </c>
      <c r="AY2335" s="25" t="s">
        <v>492</v>
      </c>
      <c r="BE2335" s="220">
        <f>IF(N2335="základní",J2335,0)</f>
        <v>0</v>
      </c>
      <c r="BF2335" s="220">
        <f>IF(N2335="snížená",J2335,0)</f>
        <v>0</v>
      </c>
      <c r="BG2335" s="220">
        <f>IF(N2335="zákl. přenesená",J2335,0)</f>
        <v>0</v>
      </c>
      <c r="BH2335" s="220">
        <f>IF(N2335="sníž. přenesená",J2335,0)</f>
        <v>0</v>
      </c>
      <c r="BI2335" s="220">
        <f>IF(N2335="nulová",J2335,0)</f>
        <v>0</v>
      </c>
      <c r="BJ2335" s="25" t="s">
        <v>80</v>
      </c>
      <c r="BK2335" s="220">
        <f>ROUND(I2335*H2335,2)</f>
        <v>0</v>
      </c>
      <c r="BL2335" s="25" t="s">
        <v>502</v>
      </c>
      <c r="BM2335" s="25" t="s">
        <v>3112</v>
      </c>
    </row>
    <row r="2336" spans="2:65" s="1" customFormat="1" ht="36">
      <c r="B2336" s="42"/>
      <c r="C2336" s="64"/>
      <c r="D2336" s="221" t="s">
        <v>506</v>
      </c>
      <c r="E2336" s="64"/>
      <c r="F2336" s="222" t="s">
        <v>3113</v>
      </c>
      <c r="G2336" s="64"/>
      <c r="H2336" s="64"/>
      <c r="I2336" s="177"/>
      <c r="J2336" s="64"/>
      <c r="K2336" s="64"/>
      <c r="L2336" s="62"/>
      <c r="M2336" s="223"/>
      <c r="N2336" s="43"/>
      <c r="O2336" s="43"/>
      <c r="P2336" s="43"/>
      <c r="Q2336" s="43"/>
      <c r="R2336" s="43"/>
      <c r="S2336" s="43"/>
      <c r="T2336" s="79"/>
      <c r="AT2336" s="25" t="s">
        <v>506</v>
      </c>
      <c r="AU2336" s="25" t="s">
        <v>93</v>
      </c>
    </row>
    <row r="2337" spans="2:65" s="1" customFormat="1" ht="60">
      <c r="B2337" s="42"/>
      <c r="C2337" s="64"/>
      <c r="D2337" s="221" t="s">
        <v>509</v>
      </c>
      <c r="E2337" s="64"/>
      <c r="F2337" s="224" t="s">
        <v>3114</v>
      </c>
      <c r="G2337" s="64"/>
      <c r="H2337" s="64"/>
      <c r="I2337" s="177"/>
      <c r="J2337" s="64"/>
      <c r="K2337" s="64"/>
      <c r="L2337" s="62"/>
      <c r="M2337" s="223"/>
      <c r="N2337" s="43"/>
      <c r="O2337" s="43"/>
      <c r="P2337" s="43"/>
      <c r="Q2337" s="43"/>
      <c r="R2337" s="43"/>
      <c r="S2337" s="43"/>
      <c r="T2337" s="79"/>
      <c r="AT2337" s="25" t="s">
        <v>509</v>
      </c>
      <c r="AU2337" s="25" t="s">
        <v>93</v>
      </c>
    </row>
    <row r="2338" spans="2:65" s="12" customFormat="1">
      <c r="B2338" s="225"/>
      <c r="C2338" s="226"/>
      <c r="D2338" s="227" t="s">
        <v>513</v>
      </c>
      <c r="E2338" s="228" t="s">
        <v>23</v>
      </c>
      <c r="F2338" s="229" t="s">
        <v>588</v>
      </c>
      <c r="G2338" s="226"/>
      <c r="H2338" s="230">
        <v>384</v>
      </c>
      <c r="I2338" s="231"/>
      <c r="J2338" s="226"/>
      <c r="K2338" s="226"/>
      <c r="L2338" s="232"/>
      <c r="M2338" s="233"/>
      <c r="N2338" s="234"/>
      <c r="O2338" s="234"/>
      <c r="P2338" s="234"/>
      <c r="Q2338" s="234"/>
      <c r="R2338" s="234"/>
      <c r="S2338" s="234"/>
      <c r="T2338" s="235"/>
      <c r="AT2338" s="236" t="s">
        <v>513</v>
      </c>
      <c r="AU2338" s="236" t="s">
        <v>93</v>
      </c>
      <c r="AV2338" s="12" t="s">
        <v>82</v>
      </c>
      <c r="AW2338" s="12" t="s">
        <v>36</v>
      </c>
      <c r="AX2338" s="12" t="s">
        <v>80</v>
      </c>
      <c r="AY2338" s="236" t="s">
        <v>492</v>
      </c>
    </row>
    <row r="2339" spans="2:65" s="1" customFormat="1" ht="25.5" customHeight="1">
      <c r="B2339" s="42"/>
      <c r="C2339" s="209" t="s">
        <v>3115</v>
      </c>
      <c r="D2339" s="209" t="s">
        <v>498</v>
      </c>
      <c r="E2339" s="210" t="s">
        <v>3116</v>
      </c>
      <c r="F2339" s="211" t="s">
        <v>3117</v>
      </c>
      <c r="G2339" s="212" t="s">
        <v>180</v>
      </c>
      <c r="H2339" s="213">
        <v>123</v>
      </c>
      <c r="I2339" s="214"/>
      <c r="J2339" s="215">
        <f>ROUND(I2339*H2339,2)</f>
        <v>0</v>
      </c>
      <c r="K2339" s="211" t="s">
        <v>501</v>
      </c>
      <c r="L2339" s="62"/>
      <c r="M2339" s="216" t="s">
        <v>23</v>
      </c>
      <c r="N2339" s="217" t="s">
        <v>44</v>
      </c>
      <c r="O2339" s="43"/>
      <c r="P2339" s="218">
        <f>O2339*H2339</f>
        <v>0</v>
      </c>
      <c r="Q2339" s="218">
        <v>0</v>
      </c>
      <c r="R2339" s="218">
        <f>Q2339*H2339</f>
        <v>0</v>
      </c>
      <c r="S2339" s="218">
        <v>0</v>
      </c>
      <c r="T2339" s="219">
        <f>S2339*H2339</f>
        <v>0</v>
      </c>
      <c r="AR2339" s="25" t="s">
        <v>502</v>
      </c>
      <c r="AT2339" s="25" t="s">
        <v>498</v>
      </c>
      <c r="AU2339" s="25" t="s">
        <v>93</v>
      </c>
      <c r="AY2339" s="25" t="s">
        <v>492</v>
      </c>
      <c r="BE2339" s="220">
        <f>IF(N2339="základní",J2339,0)</f>
        <v>0</v>
      </c>
      <c r="BF2339" s="220">
        <f>IF(N2339="snížená",J2339,0)</f>
        <v>0</v>
      </c>
      <c r="BG2339" s="220">
        <f>IF(N2339="zákl. přenesená",J2339,0)</f>
        <v>0</v>
      </c>
      <c r="BH2339" s="220">
        <f>IF(N2339="sníž. přenesená",J2339,0)</f>
        <v>0</v>
      </c>
      <c r="BI2339" s="220">
        <f>IF(N2339="nulová",J2339,0)</f>
        <v>0</v>
      </c>
      <c r="BJ2339" s="25" t="s">
        <v>80</v>
      </c>
      <c r="BK2339" s="220">
        <f>ROUND(I2339*H2339,2)</f>
        <v>0</v>
      </c>
      <c r="BL2339" s="25" t="s">
        <v>502</v>
      </c>
      <c r="BM2339" s="25" t="s">
        <v>3118</v>
      </c>
    </row>
    <row r="2340" spans="2:65" s="1" customFormat="1" ht="36">
      <c r="B2340" s="42"/>
      <c r="C2340" s="64"/>
      <c r="D2340" s="221" t="s">
        <v>506</v>
      </c>
      <c r="E2340" s="64"/>
      <c r="F2340" s="222" t="s">
        <v>3119</v>
      </c>
      <c r="G2340" s="64"/>
      <c r="H2340" s="64"/>
      <c r="I2340" s="177"/>
      <c r="J2340" s="64"/>
      <c r="K2340" s="64"/>
      <c r="L2340" s="62"/>
      <c r="M2340" s="223"/>
      <c r="N2340" s="43"/>
      <c r="O2340" s="43"/>
      <c r="P2340" s="43"/>
      <c r="Q2340" s="43"/>
      <c r="R2340" s="43"/>
      <c r="S2340" s="43"/>
      <c r="T2340" s="79"/>
      <c r="AT2340" s="25" t="s">
        <v>506</v>
      </c>
      <c r="AU2340" s="25" t="s">
        <v>93</v>
      </c>
    </row>
    <row r="2341" spans="2:65" s="1" customFormat="1" ht="48">
      <c r="B2341" s="42"/>
      <c r="C2341" s="64"/>
      <c r="D2341" s="221" t="s">
        <v>509</v>
      </c>
      <c r="E2341" s="64"/>
      <c r="F2341" s="224" t="s">
        <v>3120</v>
      </c>
      <c r="G2341" s="64"/>
      <c r="H2341" s="64"/>
      <c r="I2341" s="177"/>
      <c r="J2341" s="64"/>
      <c r="K2341" s="64"/>
      <c r="L2341" s="62"/>
      <c r="M2341" s="223"/>
      <c r="N2341" s="43"/>
      <c r="O2341" s="43"/>
      <c r="P2341" s="43"/>
      <c r="Q2341" s="43"/>
      <c r="R2341" s="43"/>
      <c r="S2341" s="43"/>
      <c r="T2341" s="79"/>
      <c r="AT2341" s="25" t="s">
        <v>509</v>
      </c>
      <c r="AU2341" s="25" t="s">
        <v>93</v>
      </c>
    </row>
    <row r="2342" spans="2:65" s="12" customFormat="1">
      <c r="B2342" s="225"/>
      <c r="C2342" s="226"/>
      <c r="D2342" s="221" t="s">
        <v>513</v>
      </c>
      <c r="E2342" s="248" t="s">
        <v>23</v>
      </c>
      <c r="F2342" s="249" t="s">
        <v>331</v>
      </c>
      <c r="G2342" s="226"/>
      <c r="H2342" s="250">
        <v>123</v>
      </c>
      <c r="I2342" s="231"/>
      <c r="J2342" s="226"/>
      <c r="K2342" s="226"/>
      <c r="L2342" s="232"/>
      <c r="M2342" s="233"/>
      <c r="N2342" s="234"/>
      <c r="O2342" s="234"/>
      <c r="P2342" s="234"/>
      <c r="Q2342" s="234"/>
      <c r="R2342" s="234"/>
      <c r="S2342" s="234"/>
      <c r="T2342" s="235"/>
      <c r="AT2342" s="236" t="s">
        <v>513</v>
      </c>
      <c r="AU2342" s="236" t="s">
        <v>93</v>
      </c>
      <c r="AV2342" s="12" t="s">
        <v>82</v>
      </c>
      <c r="AW2342" s="12" t="s">
        <v>36</v>
      </c>
      <c r="AX2342" s="12" t="s">
        <v>80</v>
      </c>
      <c r="AY2342" s="236" t="s">
        <v>492</v>
      </c>
    </row>
    <row r="2343" spans="2:65" s="11" customFormat="1" ht="22.35" customHeight="1">
      <c r="B2343" s="192"/>
      <c r="C2343" s="193"/>
      <c r="D2343" s="206" t="s">
        <v>72</v>
      </c>
      <c r="E2343" s="207" t="s">
        <v>1619</v>
      </c>
      <c r="F2343" s="207" t="s">
        <v>3121</v>
      </c>
      <c r="G2343" s="193"/>
      <c r="H2343" s="193"/>
      <c r="I2343" s="196"/>
      <c r="J2343" s="208">
        <f>BK2343</f>
        <v>0</v>
      </c>
      <c r="K2343" s="193"/>
      <c r="L2343" s="198"/>
      <c r="M2343" s="199"/>
      <c r="N2343" s="200"/>
      <c r="O2343" s="200"/>
      <c r="P2343" s="201">
        <f>SUM(P2344:P2375)</f>
        <v>0</v>
      </c>
      <c r="Q2343" s="200"/>
      <c r="R2343" s="201">
        <f>SUM(R2344:R2375)</f>
        <v>275.99455748999998</v>
      </c>
      <c r="S2343" s="200"/>
      <c r="T2343" s="202">
        <f>SUM(T2344:T2375)</f>
        <v>282.33313500000003</v>
      </c>
      <c r="AR2343" s="203" t="s">
        <v>80</v>
      </c>
      <c r="AT2343" s="204" t="s">
        <v>72</v>
      </c>
      <c r="AU2343" s="204" t="s">
        <v>82</v>
      </c>
      <c r="AY2343" s="203" t="s">
        <v>492</v>
      </c>
      <c r="BK2343" s="205">
        <f>SUM(BK2344:BK2375)</f>
        <v>0</v>
      </c>
    </row>
    <row r="2344" spans="2:65" s="1" customFormat="1" ht="16.5" customHeight="1">
      <c r="B2344" s="42"/>
      <c r="C2344" s="209" t="s">
        <v>3122</v>
      </c>
      <c r="D2344" s="209" t="s">
        <v>498</v>
      </c>
      <c r="E2344" s="210" t="s">
        <v>3123</v>
      </c>
      <c r="F2344" s="211" t="s">
        <v>3124</v>
      </c>
      <c r="G2344" s="212" t="s">
        <v>632</v>
      </c>
      <c r="H2344" s="213">
        <v>139.48400000000001</v>
      </c>
      <c r="I2344" s="214"/>
      <c r="J2344" s="215">
        <f>ROUND(I2344*H2344,2)</f>
        <v>0</v>
      </c>
      <c r="K2344" s="211" t="s">
        <v>501</v>
      </c>
      <c r="L2344" s="62"/>
      <c r="M2344" s="216" t="s">
        <v>23</v>
      </c>
      <c r="N2344" s="217" t="s">
        <v>44</v>
      </c>
      <c r="O2344" s="43"/>
      <c r="P2344" s="218">
        <f>O2344*H2344</f>
        <v>0</v>
      </c>
      <c r="Q2344" s="218">
        <v>0.50375000000000003</v>
      </c>
      <c r="R2344" s="218">
        <f>Q2344*H2344</f>
        <v>70.265065000000007</v>
      </c>
      <c r="S2344" s="218">
        <v>1.95</v>
      </c>
      <c r="T2344" s="219">
        <f>S2344*H2344</f>
        <v>271.99380000000002</v>
      </c>
      <c r="AR2344" s="25" t="s">
        <v>502</v>
      </c>
      <c r="AT2344" s="25" t="s">
        <v>498</v>
      </c>
      <c r="AU2344" s="25" t="s">
        <v>93</v>
      </c>
      <c r="AY2344" s="25" t="s">
        <v>492</v>
      </c>
      <c r="BE2344" s="220">
        <f>IF(N2344="základní",J2344,0)</f>
        <v>0</v>
      </c>
      <c r="BF2344" s="220">
        <f>IF(N2344="snížená",J2344,0)</f>
        <v>0</v>
      </c>
      <c r="BG2344" s="220">
        <f>IF(N2344="zákl. přenesená",J2344,0)</f>
        <v>0</v>
      </c>
      <c r="BH2344" s="220">
        <f>IF(N2344="sníž. přenesená",J2344,0)</f>
        <v>0</v>
      </c>
      <c r="BI2344" s="220">
        <f>IF(N2344="nulová",J2344,0)</f>
        <v>0</v>
      </c>
      <c r="BJ2344" s="25" t="s">
        <v>80</v>
      </c>
      <c r="BK2344" s="220">
        <f>ROUND(I2344*H2344,2)</f>
        <v>0</v>
      </c>
      <c r="BL2344" s="25" t="s">
        <v>502</v>
      </c>
      <c r="BM2344" s="25" t="s">
        <v>3125</v>
      </c>
    </row>
    <row r="2345" spans="2:65" s="1" customFormat="1">
      <c r="B2345" s="42"/>
      <c r="C2345" s="64"/>
      <c r="D2345" s="221" t="s">
        <v>506</v>
      </c>
      <c r="E2345" s="64"/>
      <c r="F2345" s="222" t="s">
        <v>3126</v>
      </c>
      <c r="G2345" s="64"/>
      <c r="H2345" s="64"/>
      <c r="I2345" s="177"/>
      <c r="J2345" s="64"/>
      <c r="K2345" s="64"/>
      <c r="L2345" s="62"/>
      <c r="M2345" s="223"/>
      <c r="N2345" s="43"/>
      <c r="O2345" s="43"/>
      <c r="P2345" s="43"/>
      <c r="Q2345" s="43"/>
      <c r="R2345" s="43"/>
      <c r="S2345" s="43"/>
      <c r="T2345" s="79"/>
      <c r="AT2345" s="25" t="s">
        <v>506</v>
      </c>
      <c r="AU2345" s="25" t="s">
        <v>93</v>
      </c>
    </row>
    <row r="2346" spans="2:65" s="1" customFormat="1" ht="84">
      <c r="B2346" s="42"/>
      <c r="C2346" s="64"/>
      <c r="D2346" s="221" t="s">
        <v>509</v>
      </c>
      <c r="E2346" s="64"/>
      <c r="F2346" s="224" t="s">
        <v>3127</v>
      </c>
      <c r="G2346" s="64"/>
      <c r="H2346" s="64"/>
      <c r="I2346" s="177"/>
      <c r="J2346" s="64"/>
      <c r="K2346" s="64"/>
      <c r="L2346" s="62"/>
      <c r="M2346" s="223"/>
      <c r="N2346" s="43"/>
      <c r="O2346" s="43"/>
      <c r="P2346" s="43"/>
      <c r="Q2346" s="43"/>
      <c r="R2346" s="43"/>
      <c r="S2346" s="43"/>
      <c r="T2346" s="79"/>
      <c r="AT2346" s="25" t="s">
        <v>509</v>
      </c>
      <c r="AU2346" s="25" t="s">
        <v>93</v>
      </c>
    </row>
    <row r="2347" spans="2:65" s="12" customFormat="1" ht="24">
      <c r="B2347" s="225"/>
      <c r="C2347" s="226"/>
      <c r="D2347" s="227" t="s">
        <v>513</v>
      </c>
      <c r="E2347" s="228" t="s">
        <v>23</v>
      </c>
      <c r="F2347" s="229" t="s">
        <v>3128</v>
      </c>
      <c r="G2347" s="226"/>
      <c r="H2347" s="230">
        <v>139.48400000000001</v>
      </c>
      <c r="I2347" s="231"/>
      <c r="J2347" s="226"/>
      <c r="K2347" s="226"/>
      <c r="L2347" s="232"/>
      <c r="M2347" s="233"/>
      <c r="N2347" s="234"/>
      <c r="O2347" s="234"/>
      <c r="P2347" s="234"/>
      <c r="Q2347" s="234"/>
      <c r="R2347" s="234"/>
      <c r="S2347" s="234"/>
      <c r="T2347" s="235"/>
      <c r="AT2347" s="236" t="s">
        <v>513</v>
      </c>
      <c r="AU2347" s="236" t="s">
        <v>93</v>
      </c>
      <c r="AV2347" s="12" t="s">
        <v>82</v>
      </c>
      <c r="AW2347" s="12" t="s">
        <v>36</v>
      </c>
      <c r="AX2347" s="12" t="s">
        <v>80</v>
      </c>
      <c r="AY2347" s="236" t="s">
        <v>492</v>
      </c>
    </row>
    <row r="2348" spans="2:65" s="1" customFormat="1" ht="16.5" customHeight="1">
      <c r="B2348" s="42"/>
      <c r="C2348" s="278" t="s">
        <v>3129</v>
      </c>
      <c r="D2348" s="278" t="s">
        <v>1110</v>
      </c>
      <c r="E2348" s="279" t="s">
        <v>3130</v>
      </c>
      <c r="F2348" s="280" t="s">
        <v>3131</v>
      </c>
      <c r="G2348" s="281" t="s">
        <v>3132</v>
      </c>
      <c r="H2348" s="282">
        <v>46.448</v>
      </c>
      <c r="I2348" s="283"/>
      <c r="J2348" s="284">
        <f>ROUND(I2348*H2348,2)</f>
        <v>0</v>
      </c>
      <c r="K2348" s="280" t="s">
        <v>501</v>
      </c>
      <c r="L2348" s="285"/>
      <c r="M2348" s="286" t="s">
        <v>23</v>
      </c>
      <c r="N2348" s="287" t="s">
        <v>44</v>
      </c>
      <c r="O2348" s="43"/>
      <c r="P2348" s="218">
        <f>O2348*H2348</f>
        <v>0</v>
      </c>
      <c r="Q2348" s="218">
        <v>4.0999999999999996</v>
      </c>
      <c r="R2348" s="218">
        <f>Q2348*H2348</f>
        <v>190.43679999999998</v>
      </c>
      <c r="S2348" s="218">
        <v>0</v>
      </c>
      <c r="T2348" s="219">
        <f>S2348*H2348</f>
        <v>0</v>
      </c>
      <c r="AR2348" s="25" t="s">
        <v>604</v>
      </c>
      <c r="AT2348" s="25" t="s">
        <v>1110</v>
      </c>
      <c r="AU2348" s="25" t="s">
        <v>93</v>
      </c>
      <c r="AY2348" s="25" t="s">
        <v>492</v>
      </c>
      <c r="BE2348" s="220">
        <f>IF(N2348="základní",J2348,0)</f>
        <v>0</v>
      </c>
      <c r="BF2348" s="220">
        <f>IF(N2348="snížená",J2348,0)</f>
        <v>0</v>
      </c>
      <c r="BG2348" s="220">
        <f>IF(N2348="zákl. přenesená",J2348,0)</f>
        <v>0</v>
      </c>
      <c r="BH2348" s="220">
        <f>IF(N2348="sníž. přenesená",J2348,0)</f>
        <v>0</v>
      </c>
      <c r="BI2348" s="220">
        <f>IF(N2348="nulová",J2348,0)</f>
        <v>0</v>
      </c>
      <c r="BJ2348" s="25" t="s">
        <v>80</v>
      </c>
      <c r="BK2348" s="220">
        <f>ROUND(I2348*H2348,2)</f>
        <v>0</v>
      </c>
      <c r="BL2348" s="25" t="s">
        <v>502</v>
      </c>
      <c r="BM2348" s="25" t="s">
        <v>3133</v>
      </c>
    </row>
    <row r="2349" spans="2:65" s="1" customFormat="1">
      <c r="B2349" s="42"/>
      <c r="C2349" s="64"/>
      <c r="D2349" s="221" t="s">
        <v>506</v>
      </c>
      <c r="E2349" s="64"/>
      <c r="F2349" s="222" t="s">
        <v>3134</v>
      </c>
      <c r="G2349" s="64"/>
      <c r="H2349" s="64"/>
      <c r="I2349" s="177"/>
      <c r="J2349" s="64"/>
      <c r="K2349" s="64"/>
      <c r="L2349" s="62"/>
      <c r="M2349" s="223"/>
      <c r="N2349" s="43"/>
      <c r="O2349" s="43"/>
      <c r="P2349" s="43"/>
      <c r="Q2349" s="43"/>
      <c r="R2349" s="43"/>
      <c r="S2349" s="43"/>
      <c r="T2349" s="79"/>
      <c r="AT2349" s="25" t="s">
        <v>506</v>
      </c>
      <c r="AU2349" s="25" t="s">
        <v>93</v>
      </c>
    </row>
    <row r="2350" spans="2:65" s="12" customFormat="1">
      <c r="B2350" s="225"/>
      <c r="C2350" s="226"/>
      <c r="D2350" s="227" t="s">
        <v>513</v>
      </c>
      <c r="E2350" s="228" t="s">
        <v>23</v>
      </c>
      <c r="F2350" s="229" t="s">
        <v>3135</v>
      </c>
      <c r="G2350" s="226"/>
      <c r="H2350" s="230">
        <v>46.448</v>
      </c>
      <c r="I2350" s="231"/>
      <c r="J2350" s="226"/>
      <c r="K2350" s="226"/>
      <c r="L2350" s="232"/>
      <c r="M2350" s="233"/>
      <c r="N2350" s="234"/>
      <c r="O2350" s="234"/>
      <c r="P2350" s="234"/>
      <c r="Q2350" s="234"/>
      <c r="R2350" s="234"/>
      <c r="S2350" s="234"/>
      <c r="T2350" s="235"/>
      <c r="AT2350" s="236" t="s">
        <v>513</v>
      </c>
      <c r="AU2350" s="236" t="s">
        <v>93</v>
      </c>
      <c r="AV2350" s="12" t="s">
        <v>82</v>
      </c>
      <c r="AW2350" s="12" t="s">
        <v>36</v>
      </c>
      <c r="AX2350" s="12" t="s">
        <v>80</v>
      </c>
      <c r="AY2350" s="236" t="s">
        <v>492</v>
      </c>
    </row>
    <row r="2351" spans="2:65" s="1" customFormat="1" ht="25.5" customHeight="1">
      <c r="B2351" s="42"/>
      <c r="C2351" s="209" t="s">
        <v>3136</v>
      </c>
      <c r="D2351" s="209" t="s">
        <v>498</v>
      </c>
      <c r="E2351" s="210" t="s">
        <v>3137</v>
      </c>
      <c r="F2351" s="211" t="s">
        <v>3138</v>
      </c>
      <c r="G2351" s="212" t="s">
        <v>180</v>
      </c>
      <c r="H2351" s="213">
        <v>2067.8670000000002</v>
      </c>
      <c r="I2351" s="214"/>
      <c r="J2351" s="215">
        <f>ROUND(I2351*H2351,2)</f>
        <v>0</v>
      </c>
      <c r="K2351" s="211" t="s">
        <v>501</v>
      </c>
      <c r="L2351" s="62"/>
      <c r="M2351" s="216" t="s">
        <v>23</v>
      </c>
      <c r="N2351" s="217" t="s">
        <v>44</v>
      </c>
      <c r="O2351" s="43"/>
      <c r="P2351" s="218">
        <f>O2351*H2351</f>
        <v>0</v>
      </c>
      <c r="Q2351" s="218">
        <v>5.0600000000000003E-3</v>
      </c>
      <c r="R2351" s="218">
        <f>Q2351*H2351</f>
        <v>10.463407020000002</v>
      </c>
      <c r="S2351" s="218">
        <v>5.0000000000000001E-3</v>
      </c>
      <c r="T2351" s="219">
        <f>S2351*H2351</f>
        <v>10.339335000000002</v>
      </c>
      <c r="AR2351" s="25" t="s">
        <v>502</v>
      </c>
      <c r="AT2351" s="25" t="s">
        <v>498</v>
      </c>
      <c r="AU2351" s="25" t="s">
        <v>93</v>
      </c>
      <c r="AY2351" s="25" t="s">
        <v>492</v>
      </c>
      <c r="BE2351" s="220">
        <f>IF(N2351="základní",J2351,0)</f>
        <v>0</v>
      </c>
      <c r="BF2351" s="220">
        <f>IF(N2351="snížená",J2351,0)</f>
        <v>0</v>
      </c>
      <c r="BG2351" s="220">
        <f>IF(N2351="zákl. přenesená",J2351,0)</f>
        <v>0</v>
      </c>
      <c r="BH2351" s="220">
        <f>IF(N2351="sníž. přenesená",J2351,0)</f>
        <v>0</v>
      </c>
      <c r="BI2351" s="220">
        <f>IF(N2351="nulová",J2351,0)</f>
        <v>0</v>
      </c>
      <c r="BJ2351" s="25" t="s">
        <v>80</v>
      </c>
      <c r="BK2351" s="220">
        <f>ROUND(I2351*H2351,2)</f>
        <v>0</v>
      </c>
      <c r="BL2351" s="25" t="s">
        <v>502</v>
      </c>
      <c r="BM2351" s="25" t="s">
        <v>3139</v>
      </c>
    </row>
    <row r="2352" spans="2:65" s="1" customFormat="1">
      <c r="B2352" s="42"/>
      <c r="C2352" s="64"/>
      <c r="D2352" s="221" t="s">
        <v>506</v>
      </c>
      <c r="E2352" s="64"/>
      <c r="F2352" s="222" t="s">
        <v>3140</v>
      </c>
      <c r="G2352" s="64"/>
      <c r="H2352" s="64"/>
      <c r="I2352" s="177"/>
      <c r="J2352" s="64"/>
      <c r="K2352" s="64"/>
      <c r="L2352" s="62"/>
      <c r="M2352" s="223"/>
      <c r="N2352" s="43"/>
      <c r="O2352" s="43"/>
      <c r="P2352" s="43"/>
      <c r="Q2352" s="43"/>
      <c r="R2352" s="43"/>
      <c r="S2352" s="43"/>
      <c r="T2352" s="79"/>
      <c r="AT2352" s="25" t="s">
        <v>506</v>
      </c>
      <c r="AU2352" s="25" t="s">
        <v>93</v>
      </c>
    </row>
    <row r="2353" spans="2:65" s="1" customFormat="1" ht="72">
      <c r="B2353" s="42"/>
      <c r="C2353" s="64"/>
      <c r="D2353" s="221" t="s">
        <v>509</v>
      </c>
      <c r="E2353" s="64"/>
      <c r="F2353" s="224" t="s">
        <v>3141</v>
      </c>
      <c r="G2353" s="64"/>
      <c r="H2353" s="64"/>
      <c r="I2353" s="177"/>
      <c r="J2353" s="64"/>
      <c r="K2353" s="64"/>
      <c r="L2353" s="62"/>
      <c r="M2353" s="223"/>
      <c r="N2353" s="43"/>
      <c r="O2353" s="43"/>
      <c r="P2353" s="43"/>
      <c r="Q2353" s="43"/>
      <c r="R2353" s="43"/>
      <c r="S2353" s="43"/>
      <c r="T2353" s="79"/>
      <c r="AT2353" s="25" t="s">
        <v>509</v>
      </c>
      <c r="AU2353" s="25" t="s">
        <v>93</v>
      </c>
    </row>
    <row r="2354" spans="2:65" s="12" customFormat="1" ht="36">
      <c r="B2354" s="225"/>
      <c r="C2354" s="226"/>
      <c r="D2354" s="221" t="s">
        <v>513</v>
      </c>
      <c r="E2354" s="248" t="s">
        <v>23</v>
      </c>
      <c r="F2354" s="249" t="s">
        <v>2243</v>
      </c>
      <c r="G2354" s="226"/>
      <c r="H2354" s="250">
        <v>787.21799999999996</v>
      </c>
      <c r="I2354" s="231"/>
      <c r="J2354" s="226"/>
      <c r="K2354" s="226"/>
      <c r="L2354" s="232"/>
      <c r="M2354" s="233"/>
      <c r="N2354" s="234"/>
      <c r="O2354" s="234"/>
      <c r="P2354" s="234"/>
      <c r="Q2354" s="234"/>
      <c r="R2354" s="234"/>
      <c r="S2354" s="234"/>
      <c r="T2354" s="235"/>
      <c r="AT2354" s="236" t="s">
        <v>513</v>
      </c>
      <c r="AU2354" s="236" t="s">
        <v>93</v>
      </c>
      <c r="AV2354" s="12" t="s">
        <v>82</v>
      </c>
      <c r="AW2354" s="12" t="s">
        <v>36</v>
      </c>
      <c r="AX2354" s="12" t="s">
        <v>73</v>
      </c>
      <c r="AY2354" s="236" t="s">
        <v>492</v>
      </c>
    </row>
    <row r="2355" spans="2:65" s="12" customFormat="1" ht="24">
      <c r="B2355" s="225"/>
      <c r="C2355" s="226"/>
      <c r="D2355" s="221" t="s">
        <v>513</v>
      </c>
      <c r="E2355" s="248" t="s">
        <v>23</v>
      </c>
      <c r="F2355" s="249" t="s">
        <v>2244</v>
      </c>
      <c r="G2355" s="226"/>
      <c r="H2355" s="250">
        <v>615.74099999999999</v>
      </c>
      <c r="I2355" s="231"/>
      <c r="J2355" s="226"/>
      <c r="K2355" s="226"/>
      <c r="L2355" s="232"/>
      <c r="M2355" s="233"/>
      <c r="N2355" s="234"/>
      <c r="O2355" s="234"/>
      <c r="P2355" s="234"/>
      <c r="Q2355" s="234"/>
      <c r="R2355" s="234"/>
      <c r="S2355" s="234"/>
      <c r="T2355" s="235"/>
      <c r="AT2355" s="236" t="s">
        <v>513</v>
      </c>
      <c r="AU2355" s="236" t="s">
        <v>93</v>
      </c>
      <c r="AV2355" s="12" t="s">
        <v>82</v>
      </c>
      <c r="AW2355" s="12" t="s">
        <v>36</v>
      </c>
      <c r="AX2355" s="12" t="s">
        <v>73</v>
      </c>
      <c r="AY2355" s="236" t="s">
        <v>492</v>
      </c>
    </row>
    <row r="2356" spans="2:65" s="12" customFormat="1" ht="24">
      <c r="B2356" s="225"/>
      <c r="C2356" s="226"/>
      <c r="D2356" s="221" t="s">
        <v>513</v>
      </c>
      <c r="E2356" s="248" t="s">
        <v>23</v>
      </c>
      <c r="F2356" s="249" t="s">
        <v>2245</v>
      </c>
      <c r="G2356" s="226"/>
      <c r="H2356" s="250">
        <v>302.464</v>
      </c>
      <c r="I2356" s="231"/>
      <c r="J2356" s="226"/>
      <c r="K2356" s="226"/>
      <c r="L2356" s="232"/>
      <c r="M2356" s="233"/>
      <c r="N2356" s="234"/>
      <c r="O2356" s="234"/>
      <c r="P2356" s="234"/>
      <c r="Q2356" s="234"/>
      <c r="R2356" s="234"/>
      <c r="S2356" s="234"/>
      <c r="T2356" s="235"/>
      <c r="AT2356" s="236" t="s">
        <v>513</v>
      </c>
      <c r="AU2356" s="236" t="s">
        <v>93</v>
      </c>
      <c r="AV2356" s="12" t="s">
        <v>82</v>
      </c>
      <c r="AW2356" s="12" t="s">
        <v>36</v>
      </c>
      <c r="AX2356" s="12" t="s">
        <v>73</v>
      </c>
      <c r="AY2356" s="236" t="s">
        <v>492</v>
      </c>
    </row>
    <row r="2357" spans="2:65" s="12" customFormat="1">
      <c r="B2357" s="225"/>
      <c r="C2357" s="226"/>
      <c r="D2357" s="221" t="s">
        <v>513</v>
      </c>
      <c r="E2357" s="248" t="s">
        <v>23</v>
      </c>
      <c r="F2357" s="249" t="s">
        <v>3142</v>
      </c>
      <c r="G2357" s="226"/>
      <c r="H2357" s="250">
        <v>207.94399999999999</v>
      </c>
      <c r="I2357" s="231"/>
      <c r="J2357" s="226"/>
      <c r="K2357" s="226"/>
      <c r="L2357" s="232"/>
      <c r="M2357" s="233"/>
      <c r="N2357" s="234"/>
      <c r="O2357" s="234"/>
      <c r="P2357" s="234"/>
      <c r="Q2357" s="234"/>
      <c r="R2357" s="234"/>
      <c r="S2357" s="234"/>
      <c r="T2357" s="235"/>
      <c r="AT2357" s="236" t="s">
        <v>513</v>
      </c>
      <c r="AU2357" s="236" t="s">
        <v>93</v>
      </c>
      <c r="AV2357" s="12" t="s">
        <v>82</v>
      </c>
      <c r="AW2357" s="12" t="s">
        <v>36</v>
      </c>
      <c r="AX2357" s="12" t="s">
        <v>73</v>
      </c>
      <c r="AY2357" s="236" t="s">
        <v>492</v>
      </c>
    </row>
    <row r="2358" spans="2:65" s="12" customFormat="1">
      <c r="B2358" s="225"/>
      <c r="C2358" s="226"/>
      <c r="D2358" s="221" t="s">
        <v>513</v>
      </c>
      <c r="E2358" s="248" t="s">
        <v>23</v>
      </c>
      <c r="F2358" s="249" t="s">
        <v>2247</v>
      </c>
      <c r="G2358" s="226"/>
      <c r="H2358" s="250">
        <v>154.5</v>
      </c>
      <c r="I2358" s="231"/>
      <c r="J2358" s="226"/>
      <c r="K2358" s="226"/>
      <c r="L2358" s="232"/>
      <c r="M2358" s="233"/>
      <c r="N2358" s="234"/>
      <c r="O2358" s="234"/>
      <c r="P2358" s="234"/>
      <c r="Q2358" s="234"/>
      <c r="R2358" s="234"/>
      <c r="S2358" s="234"/>
      <c r="T2358" s="235"/>
      <c r="AT2358" s="236" t="s">
        <v>513</v>
      </c>
      <c r="AU2358" s="236" t="s">
        <v>93</v>
      </c>
      <c r="AV2358" s="12" t="s">
        <v>82</v>
      </c>
      <c r="AW2358" s="12" t="s">
        <v>36</v>
      </c>
      <c r="AX2358" s="12" t="s">
        <v>73</v>
      </c>
      <c r="AY2358" s="236" t="s">
        <v>492</v>
      </c>
    </row>
    <row r="2359" spans="2:65" s="14" customFormat="1">
      <c r="B2359" s="251"/>
      <c r="C2359" s="252"/>
      <c r="D2359" s="227" t="s">
        <v>513</v>
      </c>
      <c r="E2359" s="253" t="s">
        <v>23</v>
      </c>
      <c r="F2359" s="254" t="s">
        <v>560</v>
      </c>
      <c r="G2359" s="252"/>
      <c r="H2359" s="255">
        <v>2067.8670000000002</v>
      </c>
      <c r="I2359" s="256"/>
      <c r="J2359" s="252"/>
      <c r="K2359" s="252"/>
      <c r="L2359" s="257"/>
      <c r="M2359" s="258"/>
      <c r="N2359" s="259"/>
      <c r="O2359" s="259"/>
      <c r="P2359" s="259"/>
      <c r="Q2359" s="259"/>
      <c r="R2359" s="259"/>
      <c r="S2359" s="259"/>
      <c r="T2359" s="260"/>
      <c r="AT2359" s="261" t="s">
        <v>513</v>
      </c>
      <c r="AU2359" s="261" t="s">
        <v>93</v>
      </c>
      <c r="AV2359" s="14" t="s">
        <v>502</v>
      </c>
      <c r="AW2359" s="14" t="s">
        <v>36</v>
      </c>
      <c r="AX2359" s="14" t="s">
        <v>80</v>
      </c>
      <c r="AY2359" s="261" t="s">
        <v>492</v>
      </c>
    </row>
    <row r="2360" spans="2:65" s="1" customFormat="1" ht="25.5" customHeight="1">
      <c r="B2360" s="42"/>
      <c r="C2360" s="209" t="s">
        <v>3143</v>
      </c>
      <c r="D2360" s="209" t="s">
        <v>498</v>
      </c>
      <c r="E2360" s="210" t="s">
        <v>3144</v>
      </c>
      <c r="F2360" s="211" t="s">
        <v>3145</v>
      </c>
      <c r="G2360" s="212" t="s">
        <v>180</v>
      </c>
      <c r="H2360" s="213">
        <v>1859.923</v>
      </c>
      <c r="I2360" s="214"/>
      <c r="J2360" s="215">
        <f>ROUND(I2360*H2360,2)</f>
        <v>0</v>
      </c>
      <c r="K2360" s="211" t="s">
        <v>501</v>
      </c>
      <c r="L2360" s="62"/>
      <c r="M2360" s="216" t="s">
        <v>23</v>
      </c>
      <c r="N2360" s="217" t="s">
        <v>44</v>
      </c>
      <c r="O2360" s="43"/>
      <c r="P2360" s="218">
        <f>O2360*H2360</f>
        <v>0</v>
      </c>
      <c r="Q2360" s="218">
        <v>9.8999999999999999E-4</v>
      </c>
      <c r="R2360" s="218">
        <f>Q2360*H2360</f>
        <v>1.84132377</v>
      </c>
      <c r="S2360" s="218">
        <v>0</v>
      </c>
      <c r="T2360" s="219">
        <f>S2360*H2360</f>
        <v>0</v>
      </c>
      <c r="AR2360" s="25" t="s">
        <v>502</v>
      </c>
      <c r="AT2360" s="25" t="s">
        <v>498</v>
      </c>
      <c r="AU2360" s="25" t="s">
        <v>93</v>
      </c>
      <c r="AY2360" s="25" t="s">
        <v>492</v>
      </c>
      <c r="BE2360" s="220">
        <f>IF(N2360="základní",J2360,0)</f>
        <v>0</v>
      </c>
      <c r="BF2360" s="220">
        <f>IF(N2360="snížená",J2360,0)</f>
        <v>0</v>
      </c>
      <c r="BG2360" s="220">
        <f>IF(N2360="zákl. přenesená",J2360,0)</f>
        <v>0</v>
      </c>
      <c r="BH2360" s="220">
        <f>IF(N2360="sníž. přenesená",J2360,0)</f>
        <v>0</v>
      </c>
      <c r="BI2360" s="220">
        <f>IF(N2360="nulová",J2360,0)</f>
        <v>0</v>
      </c>
      <c r="BJ2360" s="25" t="s">
        <v>80</v>
      </c>
      <c r="BK2360" s="220">
        <f>ROUND(I2360*H2360,2)</f>
        <v>0</v>
      </c>
      <c r="BL2360" s="25" t="s">
        <v>502</v>
      </c>
      <c r="BM2360" s="25" t="s">
        <v>3146</v>
      </c>
    </row>
    <row r="2361" spans="2:65" s="1" customFormat="1" ht="24">
      <c r="B2361" s="42"/>
      <c r="C2361" s="64"/>
      <c r="D2361" s="221" t="s">
        <v>506</v>
      </c>
      <c r="E2361" s="64"/>
      <c r="F2361" s="222" t="s">
        <v>3147</v>
      </c>
      <c r="G2361" s="64"/>
      <c r="H2361" s="64"/>
      <c r="I2361" s="177"/>
      <c r="J2361" s="64"/>
      <c r="K2361" s="64"/>
      <c r="L2361" s="62"/>
      <c r="M2361" s="223"/>
      <c r="N2361" s="43"/>
      <c r="O2361" s="43"/>
      <c r="P2361" s="43"/>
      <c r="Q2361" s="43"/>
      <c r="R2361" s="43"/>
      <c r="S2361" s="43"/>
      <c r="T2361" s="79"/>
      <c r="AT2361" s="25" t="s">
        <v>506</v>
      </c>
      <c r="AU2361" s="25" t="s">
        <v>93</v>
      </c>
    </row>
    <row r="2362" spans="2:65" s="1" customFormat="1" ht="36">
      <c r="B2362" s="42"/>
      <c r="C2362" s="64"/>
      <c r="D2362" s="221" t="s">
        <v>509</v>
      </c>
      <c r="E2362" s="64"/>
      <c r="F2362" s="224" t="s">
        <v>3148</v>
      </c>
      <c r="G2362" s="64"/>
      <c r="H2362" s="64"/>
      <c r="I2362" s="177"/>
      <c r="J2362" s="64"/>
      <c r="K2362" s="64"/>
      <c r="L2362" s="62"/>
      <c r="M2362" s="223"/>
      <c r="N2362" s="43"/>
      <c r="O2362" s="43"/>
      <c r="P2362" s="43"/>
      <c r="Q2362" s="43"/>
      <c r="R2362" s="43"/>
      <c r="S2362" s="43"/>
      <c r="T2362" s="79"/>
      <c r="AT2362" s="25" t="s">
        <v>509</v>
      </c>
      <c r="AU2362" s="25" t="s">
        <v>93</v>
      </c>
    </row>
    <row r="2363" spans="2:65" s="12" customFormat="1" ht="36">
      <c r="B2363" s="225"/>
      <c r="C2363" s="226"/>
      <c r="D2363" s="221" t="s">
        <v>513</v>
      </c>
      <c r="E2363" s="248" t="s">
        <v>23</v>
      </c>
      <c r="F2363" s="249" t="s">
        <v>2243</v>
      </c>
      <c r="G2363" s="226"/>
      <c r="H2363" s="250">
        <v>787.21799999999996</v>
      </c>
      <c r="I2363" s="231"/>
      <c r="J2363" s="226"/>
      <c r="K2363" s="226"/>
      <c r="L2363" s="232"/>
      <c r="M2363" s="233"/>
      <c r="N2363" s="234"/>
      <c r="O2363" s="234"/>
      <c r="P2363" s="234"/>
      <c r="Q2363" s="234"/>
      <c r="R2363" s="234"/>
      <c r="S2363" s="234"/>
      <c r="T2363" s="235"/>
      <c r="AT2363" s="236" t="s">
        <v>513</v>
      </c>
      <c r="AU2363" s="236" t="s">
        <v>93</v>
      </c>
      <c r="AV2363" s="12" t="s">
        <v>82</v>
      </c>
      <c r="AW2363" s="12" t="s">
        <v>36</v>
      </c>
      <c r="AX2363" s="12" t="s">
        <v>73</v>
      </c>
      <c r="AY2363" s="236" t="s">
        <v>492</v>
      </c>
    </row>
    <row r="2364" spans="2:65" s="12" customFormat="1" ht="24">
      <c r="B2364" s="225"/>
      <c r="C2364" s="226"/>
      <c r="D2364" s="221" t="s">
        <v>513</v>
      </c>
      <c r="E2364" s="248" t="s">
        <v>23</v>
      </c>
      <c r="F2364" s="249" t="s">
        <v>2244</v>
      </c>
      <c r="G2364" s="226"/>
      <c r="H2364" s="250">
        <v>615.74099999999999</v>
      </c>
      <c r="I2364" s="231"/>
      <c r="J2364" s="226"/>
      <c r="K2364" s="226"/>
      <c r="L2364" s="232"/>
      <c r="M2364" s="233"/>
      <c r="N2364" s="234"/>
      <c r="O2364" s="234"/>
      <c r="P2364" s="234"/>
      <c r="Q2364" s="234"/>
      <c r="R2364" s="234"/>
      <c r="S2364" s="234"/>
      <c r="T2364" s="235"/>
      <c r="AT2364" s="236" t="s">
        <v>513</v>
      </c>
      <c r="AU2364" s="236" t="s">
        <v>93</v>
      </c>
      <c r="AV2364" s="12" t="s">
        <v>82</v>
      </c>
      <c r="AW2364" s="12" t="s">
        <v>36</v>
      </c>
      <c r="AX2364" s="12" t="s">
        <v>73</v>
      </c>
      <c r="AY2364" s="236" t="s">
        <v>492</v>
      </c>
    </row>
    <row r="2365" spans="2:65" s="12" customFormat="1" ht="24">
      <c r="B2365" s="225"/>
      <c r="C2365" s="226"/>
      <c r="D2365" s="221" t="s">
        <v>513</v>
      </c>
      <c r="E2365" s="248" t="s">
        <v>23</v>
      </c>
      <c r="F2365" s="249" t="s">
        <v>2245</v>
      </c>
      <c r="G2365" s="226"/>
      <c r="H2365" s="250">
        <v>302.464</v>
      </c>
      <c r="I2365" s="231"/>
      <c r="J2365" s="226"/>
      <c r="K2365" s="226"/>
      <c r="L2365" s="232"/>
      <c r="M2365" s="233"/>
      <c r="N2365" s="234"/>
      <c r="O2365" s="234"/>
      <c r="P2365" s="234"/>
      <c r="Q2365" s="234"/>
      <c r="R2365" s="234"/>
      <c r="S2365" s="234"/>
      <c r="T2365" s="235"/>
      <c r="AT2365" s="236" t="s">
        <v>513</v>
      </c>
      <c r="AU2365" s="236" t="s">
        <v>93</v>
      </c>
      <c r="AV2365" s="12" t="s">
        <v>82</v>
      </c>
      <c r="AW2365" s="12" t="s">
        <v>36</v>
      </c>
      <c r="AX2365" s="12" t="s">
        <v>73</v>
      </c>
      <c r="AY2365" s="236" t="s">
        <v>492</v>
      </c>
    </row>
    <row r="2366" spans="2:65" s="12" customFormat="1">
      <c r="B2366" s="225"/>
      <c r="C2366" s="226"/>
      <c r="D2366" s="221" t="s">
        <v>513</v>
      </c>
      <c r="E2366" s="248" t="s">
        <v>23</v>
      </c>
      <c r="F2366" s="249" t="s">
        <v>2247</v>
      </c>
      <c r="G2366" s="226"/>
      <c r="H2366" s="250">
        <v>154.5</v>
      </c>
      <c r="I2366" s="231"/>
      <c r="J2366" s="226"/>
      <c r="K2366" s="226"/>
      <c r="L2366" s="232"/>
      <c r="M2366" s="233"/>
      <c r="N2366" s="234"/>
      <c r="O2366" s="234"/>
      <c r="P2366" s="234"/>
      <c r="Q2366" s="234"/>
      <c r="R2366" s="234"/>
      <c r="S2366" s="234"/>
      <c r="T2366" s="235"/>
      <c r="AT2366" s="236" t="s">
        <v>513</v>
      </c>
      <c r="AU2366" s="236" t="s">
        <v>93</v>
      </c>
      <c r="AV2366" s="12" t="s">
        <v>82</v>
      </c>
      <c r="AW2366" s="12" t="s">
        <v>36</v>
      </c>
      <c r="AX2366" s="12" t="s">
        <v>73</v>
      </c>
      <c r="AY2366" s="236" t="s">
        <v>492</v>
      </c>
    </row>
    <row r="2367" spans="2:65" s="14" customFormat="1">
      <c r="B2367" s="251"/>
      <c r="C2367" s="252"/>
      <c r="D2367" s="227" t="s">
        <v>513</v>
      </c>
      <c r="E2367" s="253" t="s">
        <v>23</v>
      </c>
      <c r="F2367" s="254" t="s">
        <v>560</v>
      </c>
      <c r="G2367" s="252"/>
      <c r="H2367" s="255">
        <v>1859.923</v>
      </c>
      <c r="I2367" s="256"/>
      <c r="J2367" s="252"/>
      <c r="K2367" s="252"/>
      <c r="L2367" s="257"/>
      <c r="M2367" s="258"/>
      <c r="N2367" s="259"/>
      <c r="O2367" s="259"/>
      <c r="P2367" s="259"/>
      <c r="Q2367" s="259"/>
      <c r="R2367" s="259"/>
      <c r="S2367" s="259"/>
      <c r="T2367" s="260"/>
      <c r="AT2367" s="261" t="s">
        <v>513</v>
      </c>
      <c r="AU2367" s="261" t="s">
        <v>93</v>
      </c>
      <c r="AV2367" s="14" t="s">
        <v>502</v>
      </c>
      <c r="AW2367" s="14" t="s">
        <v>36</v>
      </c>
      <c r="AX2367" s="14" t="s">
        <v>80</v>
      </c>
      <c r="AY2367" s="261" t="s">
        <v>492</v>
      </c>
    </row>
    <row r="2368" spans="2:65" s="1" customFormat="1" ht="16.5" customHeight="1">
      <c r="B2368" s="42"/>
      <c r="C2368" s="209" t="s">
        <v>3149</v>
      </c>
      <c r="D2368" s="209" t="s">
        <v>498</v>
      </c>
      <c r="E2368" s="210" t="s">
        <v>3150</v>
      </c>
      <c r="F2368" s="211" t="s">
        <v>3151</v>
      </c>
      <c r="G2368" s="212" t="s">
        <v>180</v>
      </c>
      <c r="H2368" s="213">
        <v>1891.115</v>
      </c>
      <c r="I2368" s="214"/>
      <c r="J2368" s="215">
        <f>ROUND(I2368*H2368,2)</f>
        <v>0</v>
      </c>
      <c r="K2368" s="211" t="s">
        <v>501</v>
      </c>
      <c r="L2368" s="62"/>
      <c r="M2368" s="216" t="s">
        <v>23</v>
      </c>
      <c r="N2368" s="217" t="s">
        <v>44</v>
      </c>
      <c r="O2368" s="43"/>
      <c r="P2368" s="218">
        <f>O2368*H2368</f>
        <v>0</v>
      </c>
      <c r="Q2368" s="218">
        <v>1.58E-3</v>
      </c>
      <c r="R2368" s="218">
        <f>Q2368*H2368</f>
        <v>2.9879617000000001</v>
      </c>
      <c r="S2368" s="218">
        <v>0</v>
      </c>
      <c r="T2368" s="219">
        <f>S2368*H2368</f>
        <v>0</v>
      </c>
      <c r="AR2368" s="25" t="s">
        <v>502</v>
      </c>
      <c r="AT2368" s="25" t="s">
        <v>498</v>
      </c>
      <c r="AU2368" s="25" t="s">
        <v>93</v>
      </c>
      <c r="AY2368" s="25" t="s">
        <v>492</v>
      </c>
      <c r="BE2368" s="220">
        <f>IF(N2368="základní",J2368,0)</f>
        <v>0</v>
      </c>
      <c r="BF2368" s="220">
        <f>IF(N2368="snížená",J2368,0)</f>
        <v>0</v>
      </c>
      <c r="BG2368" s="220">
        <f>IF(N2368="zákl. přenesená",J2368,0)</f>
        <v>0</v>
      </c>
      <c r="BH2368" s="220">
        <f>IF(N2368="sníž. přenesená",J2368,0)</f>
        <v>0</v>
      </c>
      <c r="BI2368" s="220">
        <f>IF(N2368="nulová",J2368,0)</f>
        <v>0</v>
      </c>
      <c r="BJ2368" s="25" t="s">
        <v>80</v>
      </c>
      <c r="BK2368" s="220">
        <f>ROUND(I2368*H2368,2)</f>
        <v>0</v>
      </c>
      <c r="BL2368" s="25" t="s">
        <v>502</v>
      </c>
      <c r="BM2368" s="25" t="s">
        <v>3152</v>
      </c>
    </row>
    <row r="2369" spans="2:65" s="1" customFormat="1">
      <c r="B2369" s="42"/>
      <c r="C2369" s="64"/>
      <c r="D2369" s="221" t="s">
        <v>506</v>
      </c>
      <c r="E2369" s="64"/>
      <c r="F2369" s="222" t="s">
        <v>3153</v>
      </c>
      <c r="G2369" s="64"/>
      <c r="H2369" s="64"/>
      <c r="I2369" s="177"/>
      <c r="J2369" s="64"/>
      <c r="K2369" s="64"/>
      <c r="L2369" s="62"/>
      <c r="M2369" s="223"/>
      <c r="N2369" s="43"/>
      <c r="O2369" s="43"/>
      <c r="P2369" s="43"/>
      <c r="Q2369" s="43"/>
      <c r="R2369" s="43"/>
      <c r="S2369" s="43"/>
      <c r="T2369" s="79"/>
      <c r="AT2369" s="25" t="s">
        <v>506</v>
      </c>
      <c r="AU2369" s="25" t="s">
        <v>93</v>
      </c>
    </row>
    <row r="2370" spans="2:65" s="12" customFormat="1" ht="36">
      <c r="B2370" s="225"/>
      <c r="C2370" s="226"/>
      <c r="D2370" s="221" t="s">
        <v>513</v>
      </c>
      <c r="E2370" s="248" t="s">
        <v>23</v>
      </c>
      <c r="F2370" s="249" t="s">
        <v>2243</v>
      </c>
      <c r="G2370" s="226"/>
      <c r="H2370" s="250">
        <v>787.21799999999996</v>
      </c>
      <c r="I2370" s="231"/>
      <c r="J2370" s="226"/>
      <c r="K2370" s="226"/>
      <c r="L2370" s="232"/>
      <c r="M2370" s="233"/>
      <c r="N2370" s="234"/>
      <c r="O2370" s="234"/>
      <c r="P2370" s="234"/>
      <c r="Q2370" s="234"/>
      <c r="R2370" s="234"/>
      <c r="S2370" s="234"/>
      <c r="T2370" s="235"/>
      <c r="AT2370" s="236" t="s">
        <v>513</v>
      </c>
      <c r="AU2370" s="236" t="s">
        <v>93</v>
      </c>
      <c r="AV2370" s="12" t="s">
        <v>82</v>
      </c>
      <c r="AW2370" s="12" t="s">
        <v>36</v>
      </c>
      <c r="AX2370" s="12" t="s">
        <v>73</v>
      </c>
      <c r="AY2370" s="236" t="s">
        <v>492</v>
      </c>
    </row>
    <row r="2371" spans="2:65" s="12" customFormat="1" ht="24">
      <c r="B2371" s="225"/>
      <c r="C2371" s="226"/>
      <c r="D2371" s="221" t="s">
        <v>513</v>
      </c>
      <c r="E2371" s="248" t="s">
        <v>23</v>
      </c>
      <c r="F2371" s="249" t="s">
        <v>2244</v>
      </c>
      <c r="G2371" s="226"/>
      <c r="H2371" s="250">
        <v>615.74099999999999</v>
      </c>
      <c r="I2371" s="231"/>
      <c r="J2371" s="226"/>
      <c r="K2371" s="226"/>
      <c r="L2371" s="232"/>
      <c r="M2371" s="233"/>
      <c r="N2371" s="234"/>
      <c r="O2371" s="234"/>
      <c r="P2371" s="234"/>
      <c r="Q2371" s="234"/>
      <c r="R2371" s="234"/>
      <c r="S2371" s="234"/>
      <c r="T2371" s="235"/>
      <c r="AT2371" s="236" t="s">
        <v>513</v>
      </c>
      <c r="AU2371" s="236" t="s">
        <v>93</v>
      </c>
      <c r="AV2371" s="12" t="s">
        <v>82</v>
      </c>
      <c r="AW2371" s="12" t="s">
        <v>36</v>
      </c>
      <c r="AX2371" s="12" t="s">
        <v>73</v>
      </c>
      <c r="AY2371" s="236" t="s">
        <v>492</v>
      </c>
    </row>
    <row r="2372" spans="2:65" s="12" customFormat="1" ht="24">
      <c r="B2372" s="225"/>
      <c r="C2372" s="226"/>
      <c r="D2372" s="221" t="s">
        <v>513</v>
      </c>
      <c r="E2372" s="248" t="s">
        <v>23</v>
      </c>
      <c r="F2372" s="249" t="s">
        <v>2245</v>
      </c>
      <c r="G2372" s="226"/>
      <c r="H2372" s="250">
        <v>302.464</v>
      </c>
      <c r="I2372" s="231"/>
      <c r="J2372" s="226"/>
      <c r="K2372" s="226"/>
      <c r="L2372" s="232"/>
      <c r="M2372" s="233"/>
      <c r="N2372" s="234"/>
      <c r="O2372" s="234"/>
      <c r="P2372" s="234"/>
      <c r="Q2372" s="234"/>
      <c r="R2372" s="234"/>
      <c r="S2372" s="234"/>
      <c r="T2372" s="235"/>
      <c r="AT2372" s="236" t="s">
        <v>513</v>
      </c>
      <c r="AU2372" s="236" t="s">
        <v>93</v>
      </c>
      <c r="AV2372" s="12" t="s">
        <v>82</v>
      </c>
      <c r="AW2372" s="12" t="s">
        <v>36</v>
      </c>
      <c r="AX2372" s="12" t="s">
        <v>73</v>
      </c>
      <c r="AY2372" s="236" t="s">
        <v>492</v>
      </c>
    </row>
    <row r="2373" spans="2:65" s="12" customFormat="1">
      <c r="B2373" s="225"/>
      <c r="C2373" s="226"/>
      <c r="D2373" s="221" t="s">
        <v>513</v>
      </c>
      <c r="E2373" s="248" t="s">
        <v>23</v>
      </c>
      <c r="F2373" s="249" t="s">
        <v>2246</v>
      </c>
      <c r="G2373" s="226"/>
      <c r="H2373" s="250">
        <v>31.192</v>
      </c>
      <c r="I2373" s="231"/>
      <c r="J2373" s="226"/>
      <c r="K2373" s="226"/>
      <c r="L2373" s="232"/>
      <c r="M2373" s="233"/>
      <c r="N2373" s="234"/>
      <c r="O2373" s="234"/>
      <c r="P2373" s="234"/>
      <c r="Q2373" s="234"/>
      <c r="R2373" s="234"/>
      <c r="S2373" s="234"/>
      <c r="T2373" s="235"/>
      <c r="AT2373" s="236" t="s">
        <v>513</v>
      </c>
      <c r="AU2373" s="236" t="s">
        <v>93</v>
      </c>
      <c r="AV2373" s="12" t="s">
        <v>82</v>
      </c>
      <c r="AW2373" s="12" t="s">
        <v>36</v>
      </c>
      <c r="AX2373" s="12" t="s">
        <v>73</v>
      </c>
      <c r="AY2373" s="236" t="s">
        <v>492</v>
      </c>
    </row>
    <row r="2374" spans="2:65" s="12" customFormat="1">
      <c r="B2374" s="225"/>
      <c r="C2374" s="226"/>
      <c r="D2374" s="221" t="s">
        <v>513</v>
      </c>
      <c r="E2374" s="248" t="s">
        <v>23</v>
      </c>
      <c r="F2374" s="249" t="s">
        <v>2247</v>
      </c>
      <c r="G2374" s="226"/>
      <c r="H2374" s="250">
        <v>154.5</v>
      </c>
      <c r="I2374" s="231"/>
      <c r="J2374" s="226"/>
      <c r="K2374" s="226"/>
      <c r="L2374" s="232"/>
      <c r="M2374" s="233"/>
      <c r="N2374" s="234"/>
      <c r="O2374" s="234"/>
      <c r="P2374" s="234"/>
      <c r="Q2374" s="234"/>
      <c r="R2374" s="234"/>
      <c r="S2374" s="234"/>
      <c r="T2374" s="235"/>
      <c r="AT2374" s="236" t="s">
        <v>513</v>
      </c>
      <c r="AU2374" s="236" t="s">
        <v>93</v>
      </c>
      <c r="AV2374" s="12" t="s">
        <v>82</v>
      </c>
      <c r="AW2374" s="12" t="s">
        <v>36</v>
      </c>
      <c r="AX2374" s="12" t="s">
        <v>73</v>
      </c>
      <c r="AY2374" s="236" t="s">
        <v>492</v>
      </c>
    </row>
    <row r="2375" spans="2:65" s="14" customFormat="1">
      <c r="B2375" s="251"/>
      <c r="C2375" s="252"/>
      <c r="D2375" s="221" t="s">
        <v>513</v>
      </c>
      <c r="E2375" s="275" t="s">
        <v>23</v>
      </c>
      <c r="F2375" s="276" t="s">
        <v>560</v>
      </c>
      <c r="G2375" s="252"/>
      <c r="H2375" s="277">
        <v>1891.115</v>
      </c>
      <c r="I2375" s="256"/>
      <c r="J2375" s="252"/>
      <c r="K2375" s="252"/>
      <c r="L2375" s="257"/>
      <c r="M2375" s="258"/>
      <c r="N2375" s="259"/>
      <c r="O2375" s="259"/>
      <c r="P2375" s="259"/>
      <c r="Q2375" s="259"/>
      <c r="R2375" s="259"/>
      <c r="S2375" s="259"/>
      <c r="T2375" s="260"/>
      <c r="AT2375" s="261" t="s">
        <v>513</v>
      </c>
      <c r="AU2375" s="261" t="s">
        <v>93</v>
      </c>
      <c r="AV2375" s="14" t="s">
        <v>502</v>
      </c>
      <c r="AW2375" s="14" t="s">
        <v>36</v>
      </c>
      <c r="AX2375" s="14" t="s">
        <v>80</v>
      </c>
      <c r="AY2375" s="261" t="s">
        <v>492</v>
      </c>
    </row>
    <row r="2376" spans="2:65" s="11" customFormat="1" ht="29.85" customHeight="1">
      <c r="B2376" s="192"/>
      <c r="C2376" s="193"/>
      <c r="D2376" s="206" t="s">
        <v>72</v>
      </c>
      <c r="E2376" s="207" t="s">
        <v>3154</v>
      </c>
      <c r="F2376" s="207" t="s">
        <v>3155</v>
      </c>
      <c r="G2376" s="193"/>
      <c r="H2376" s="193"/>
      <c r="I2376" s="196"/>
      <c r="J2376" s="208">
        <f>BK2376</f>
        <v>0</v>
      </c>
      <c r="K2376" s="193"/>
      <c r="L2376" s="198"/>
      <c r="M2376" s="199"/>
      <c r="N2376" s="200"/>
      <c r="O2376" s="200"/>
      <c r="P2376" s="201">
        <f>SUM(P2377:P2393)</f>
        <v>0</v>
      </c>
      <c r="Q2376" s="200"/>
      <c r="R2376" s="201">
        <f>SUM(R2377:R2393)</f>
        <v>0</v>
      </c>
      <c r="S2376" s="200"/>
      <c r="T2376" s="202">
        <f>SUM(T2377:T2393)</f>
        <v>0</v>
      </c>
      <c r="AR2376" s="203" t="s">
        <v>80</v>
      </c>
      <c r="AT2376" s="204" t="s">
        <v>72</v>
      </c>
      <c r="AU2376" s="204" t="s">
        <v>80</v>
      </c>
      <c r="AY2376" s="203" t="s">
        <v>492</v>
      </c>
      <c r="BK2376" s="205">
        <f>SUM(BK2377:BK2393)</f>
        <v>0</v>
      </c>
    </row>
    <row r="2377" spans="2:65" s="1" customFormat="1" ht="25.5" customHeight="1">
      <c r="B2377" s="42"/>
      <c r="C2377" s="209" t="s">
        <v>3156</v>
      </c>
      <c r="D2377" s="209" t="s">
        <v>498</v>
      </c>
      <c r="E2377" s="210" t="s">
        <v>3157</v>
      </c>
      <c r="F2377" s="211" t="s">
        <v>3158</v>
      </c>
      <c r="G2377" s="212" t="s">
        <v>795</v>
      </c>
      <c r="H2377" s="213">
        <v>7008.0479999999998</v>
      </c>
      <c r="I2377" s="214"/>
      <c r="J2377" s="215">
        <f>ROUND(I2377*H2377,2)</f>
        <v>0</v>
      </c>
      <c r="K2377" s="211" t="s">
        <v>501</v>
      </c>
      <c r="L2377" s="62"/>
      <c r="M2377" s="216" t="s">
        <v>23</v>
      </c>
      <c r="N2377" s="217" t="s">
        <v>44</v>
      </c>
      <c r="O2377" s="43"/>
      <c r="P2377" s="218">
        <f>O2377*H2377</f>
        <v>0</v>
      </c>
      <c r="Q2377" s="218">
        <v>0</v>
      </c>
      <c r="R2377" s="218">
        <f>Q2377*H2377</f>
        <v>0</v>
      </c>
      <c r="S2377" s="218">
        <v>0</v>
      </c>
      <c r="T2377" s="219">
        <f>S2377*H2377</f>
        <v>0</v>
      </c>
      <c r="AR2377" s="25" t="s">
        <v>502</v>
      </c>
      <c r="AT2377" s="25" t="s">
        <v>498</v>
      </c>
      <c r="AU2377" s="25" t="s">
        <v>82</v>
      </c>
      <c r="AY2377" s="25" t="s">
        <v>492</v>
      </c>
      <c r="BE2377" s="220">
        <f>IF(N2377="základní",J2377,0)</f>
        <v>0</v>
      </c>
      <c r="BF2377" s="220">
        <f>IF(N2377="snížená",J2377,0)</f>
        <v>0</v>
      </c>
      <c r="BG2377" s="220">
        <f>IF(N2377="zákl. přenesená",J2377,0)</f>
        <v>0</v>
      </c>
      <c r="BH2377" s="220">
        <f>IF(N2377="sníž. přenesená",J2377,0)</f>
        <v>0</v>
      </c>
      <c r="BI2377" s="220">
        <f>IF(N2377="nulová",J2377,0)</f>
        <v>0</v>
      </c>
      <c r="BJ2377" s="25" t="s">
        <v>80</v>
      </c>
      <c r="BK2377" s="220">
        <f>ROUND(I2377*H2377,2)</f>
        <v>0</v>
      </c>
      <c r="BL2377" s="25" t="s">
        <v>502</v>
      </c>
      <c r="BM2377" s="25" t="s">
        <v>3159</v>
      </c>
    </row>
    <row r="2378" spans="2:65" s="1" customFormat="1" ht="24">
      <c r="B2378" s="42"/>
      <c r="C2378" s="64"/>
      <c r="D2378" s="221" t="s">
        <v>506</v>
      </c>
      <c r="E2378" s="64"/>
      <c r="F2378" s="222" t="s">
        <v>3160</v>
      </c>
      <c r="G2378" s="64"/>
      <c r="H2378" s="64"/>
      <c r="I2378" s="177"/>
      <c r="J2378" s="64"/>
      <c r="K2378" s="64"/>
      <c r="L2378" s="62"/>
      <c r="M2378" s="223"/>
      <c r="N2378" s="43"/>
      <c r="O2378" s="43"/>
      <c r="P2378" s="43"/>
      <c r="Q2378" s="43"/>
      <c r="R2378" s="43"/>
      <c r="S2378" s="43"/>
      <c r="T2378" s="79"/>
      <c r="AT2378" s="25" t="s">
        <v>506</v>
      </c>
      <c r="AU2378" s="25" t="s">
        <v>82</v>
      </c>
    </row>
    <row r="2379" spans="2:65" s="1" customFormat="1" ht="108">
      <c r="B2379" s="42"/>
      <c r="C2379" s="64"/>
      <c r="D2379" s="227" t="s">
        <v>509</v>
      </c>
      <c r="E2379" s="64"/>
      <c r="F2379" s="273" t="s">
        <v>3161</v>
      </c>
      <c r="G2379" s="64"/>
      <c r="H2379" s="64"/>
      <c r="I2379" s="177"/>
      <c r="J2379" s="64"/>
      <c r="K2379" s="64"/>
      <c r="L2379" s="62"/>
      <c r="M2379" s="223"/>
      <c r="N2379" s="43"/>
      <c r="O2379" s="43"/>
      <c r="P2379" s="43"/>
      <c r="Q2379" s="43"/>
      <c r="R2379" s="43"/>
      <c r="S2379" s="43"/>
      <c r="T2379" s="79"/>
      <c r="AT2379" s="25" t="s">
        <v>509</v>
      </c>
      <c r="AU2379" s="25" t="s">
        <v>82</v>
      </c>
    </row>
    <row r="2380" spans="2:65" s="1" customFormat="1" ht="25.5" customHeight="1">
      <c r="B2380" s="42"/>
      <c r="C2380" s="209" t="s">
        <v>3162</v>
      </c>
      <c r="D2380" s="209" t="s">
        <v>498</v>
      </c>
      <c r="E2380" s="210" t="s">
        <v>3163</v>
      </c>
      <c r="F2380" s="211" t="s">
        <v>3164</v>
      </c>
      <c r="G2380" s="212" t="s">
        <v>795</v>
      </c>
      <c r="H2380" s="213">
        <v>21024.144</v>
      </c>
      <c r="I2380" s="214"/>
      <c r="J2380" s="215">
        <f>ROUND(I2380*H2380,2)</f>
        <v>0</v>
      </c>
      <c r="K2380" s="211" t="s">
        <v>501</v>
      </c>
      <c r="L2380" s="62"/>
      <c r="M2380" s="216" t="s">
        <v>23</v>
      </c>
      <c r="N2380" s="217" t="s">
        <v>44</v>
      </c>
      <c r="O2380" s="43"/>
      <c r="P2380" s="218">
        <f>O2380*H2380</f>
        <v>0</v>
      </c>
      <c r="Q2380" s="218">
        <v>0</v>
      </c>
      <c r="R2380" s="218">
        <f>Q2380*H2380</f>
        <v>0</v>
      </c>
      <c r="S2380" s="218">
        <v>0</v>
      </c>
      <c r="T2380" s="219">
        <f>S2380*H2380</f>
        <v>0</v>
      </c>
      <c r="AR2380" s="25" t="s">
        <v>502</v>
      </c>
      <c r="AT2380" s="25" t="s">
        <v>498</v>
      </c>
      <c r="AU2380" s="25" t="s">
        <v>82</v>
      </c>
      <c r="AY2380" s="25" t="s">
        <v>492</v>
      </c>
      <c r="BE2380" s="220">
        <f>IF(N2380="základní",J2380,0)</f>
        <v>0</v>
      </c>
      <c r="BF2380" s="220">
        <f>IF(N2380="snížená",J2380,0)</f>
        <v>0</v>
      </c>
      <c r="BG2380" s="220">
        <f>IF(N2380="zákl. přenesená",J2380,0)</f>
        <v>0</v>
      </c>
      <c r="BH2380" s="220">
        <f>IF(N2380="sníž. přenesená",J2380,0)</f>
        <v>0</v>
      </c>
      <c r="BI2380" s="220">
        <f>IF(N2380="nulová",J2380,0)</f>
        <v>0</v>
      </c>
      <c r="BJ2380" s="25" t="s">
        <v>80</v>
      </c>
      <c r="BK2380" s="220">
        <f>ROUND(I2380*H2380,2)</f>
        <v>0</v>
      </c>
      <c r="BL2380" s="25" t="s">
        <v>502</v>
      </c>
      <c r="BM2380" s="25" t="s">
        <v>3165</v>
      </c>
    </row>
    <row r="2381" spans="2:65" s="1" customFormat="1" ht="36">
      <c r="B2381" s="42"/>
      <c r="C2381" s="64"/>
      <c r="D2381" s="221" t="s">
        <v>506</v>
      </c>
      <c r="E2381" s="64"/>
      <c r="F2381" s="222" t="s">
        <v>3166</v>
      </c>
      <c r="G2381" s="64"/>
      <c r="H2381" s="64"/>
      <c r="I2381" s="177"/>
      <c r="J2381" s="64"/>
      <c r="K2381" s="64"/>
      <c r="L2381" s="62"/>
      <c r="M2381" s="223"/>
      <c r="N2381" s="43"/>
      <c r="O2381" s="43"/>
      <c r="P2381" s="43"/>
      <c r="Q2381" s="43"/>
      <c r="R2381" s="43"/>
      <c r="S2381" s="43"/>
      <c r="T2381" s="79"/>
      <c r="AT2381" s="25" t="s">
        <v>506</v>
      </c>
      <c r="AU2381" s="25" t="s">
        <v>82</v>
      </c>
    </row>
    <row r="2382" spans="2:65" s="1" customFormat="1" ht="108">
      <c r="B2382" s="42"/>
      <c r="C2382" s="64"/>
      <c r="D2382" s="221" t="s">
        <v>509</v>
      </c>
      <c r="E2382" s="64"/>
      <c r="F2382" s="224" t="s">
        <v>3161</v>
      </c>
      <c r="G2382" s="64"/>
      <c r="H2382" s="64"/>
      <c r="I2382" s="177"/>
      <c r="J2382" s="64"/>
      <c r="K2382" s="64"/>
      <c r="L2382" s="62"/>
      <c r="M2382" s="223"/>
      <c r="N2382" s="43"/>
      <c r="O2382" s="43"/>
      <c r="P2382" s="43"/>
      <c r="Q2382" s="43"/>
      <c r="R2382" s="43"/>
      <c r="S2382" s="43"/>
      <c r="T2382" s="79"/>
      <c r="AT2382" s="25" t="s">
        <v>509</v>
      </c>
      <c r="AU2382" s="25" t="s">
        <v>82</v>
      </c>
    </row>
    <row r="2383" spans="2:65" s="12" customFormat="1">
      <c r="B2383" s="225"/>
      <c r="C2383" s="226"/>
      <c r="D2383" s="227" t="s">
        <v>513</v>
      </c>
      <c r="E2383" s="226"/>
      <c r="F2383" s="229" t="s">
        <v>3167</v>
      </c>
      <c r="G2383" s="226"/>
      <c r="H2383" s="230">
        <v>21024.144</v>
      </c>
      <c r="I2383" s="231"/>
      <c r="J2383" s="226"/>
      <c r="K2383" s="226"/>
      <c r="L2383" s="232"/>
      <c r="M2383" s="233"/>
      <c r="N2383" s="234"/>
      <c r="O2383" s="234"/>
      <c r="P2383" s="234"/>
      <c r="Q2383" s="234"/>
      <c r="R2383" s="234"/>
      <c r="S2383" s="234"/>
      <c r="T2383" s="235"/>
      <c r="AT2383" s="236" t="s">
        <v>513</v>
      </c>
      <c r="AU2383" s="236" t="s">
        <v>82</v>
      </c>
      <c r="AV2383" s="12" t="s">
        <v>82</v>
      </c>
      <c r="AW2383" s="12" t="s">
        <v>6</v>
      </c>
      <c r="AX2383" s="12" t="s">
        <v>80</v>
      </c>
      <c r="AY2383" s="236" t="s">
        <v>492</v>
      </c>
    </row>
    <row r="2384" spans="2:65" s="1" customFormat="1" ht="25.5" customHeight="1">
      <c r="B2384" s="42"/>
      <c r="C2384" s="209" t="s">
        <v>3168</v>
      </c>
      <c r="D2384" s="209" t="s">
        <v>498</v>
      </c>
      <c r="E2384" s="210" t="s">
        <v>3169</v>
      </c>
      <c r="F2384" s="211" t="s">
        <v>3170</v>
      </c>
      <c r="G2384" s="212" t="s">
        <v>795</v>
      </c>
      <c r="H2384" s="213">
        <v>7008.0479999999998</v>
      </c>
      <c r="I2384" s="214"/>
      <c r="J2384" s="215">
        <f>ROUND(I2384*H2384,2)</f>
        <v>0</v>
      </c>
      <c r="K2384" s="211" t="s">
        <v>501</v>
      </c>
      <c r="L2384" s="62"/>
      <c r="M2384" s="216" t="s">
        <v>23</v>
      </c>
      <c r="N2384" s="217" t="s">
        <v>44</v>
      </c>
      <c r="O2384" s="43"/>
      <c r="P2384" s="218">
        <f>O2384*H2384</f>
        <v>0</v>
      </c>
      <c r="Q2384" s="218">
        <v>0</v>
      </c>
      <c r="R2384" s="218">
        <f>Q2384*H2384</f>
        <v>0</v>
      </c>
      <c r="S2384" s="218">
        <v>0</v>
      </c>
      <c r="T2384" s="219">
        <f>S2384*H2384</f>
        <v>0</v>
      </c>
      <c r="AR2384" s="25" t="s">
        <v>502</v>
      </c>
      <c r="AT2384" s="25" t="s">
        <v>498</v>
      </c>
      <c r="AU2384" s="25" t="s">
        <v>82</v>
      </c>
      <c r="AY2384" s="25" t="s">
        <v>492</v>
      </c>
      <c r="BE2384" s="220">
        <f>IF(N2384="základní",J2384,0)</f>
        <v>0</v>
      </c>
      <c r="BF2384" s="220">
        <f>IF(N2384="snížená",J2384,0)</f>
        <v>0</v>
      </c>
      <c r="BG2384" s="220">
        <f>IF(N2384="zákl. přenesená",J2384,0)</f>
        <v>0</v>
      </c>
      <c r="BH2384" s="220">
        <f>IF(N2384="sníž. přenesená",J2384,0)</f>
        <v>0</v>
      </c>
      <c r="BI2384" s="220">
        <f>IF(N2384="nulová",J2384,0)</f>
        <v>0</v>
      </c>
      <c r="BJ2384" s="25" t="s">
        <v>80</v>
      </c>
      <c r="BK2384" s="220">
        <f>ROUND(I2384*H2384,2)</f>
        <v>0</v>
      </c>
      <c r="BL2384" s="25" t="s">
        <v>502</v>
      </c>
      <c r="BM2384" s="25" t="s">
        <v>3171</v>
      </c>
    </row>
    <row r="2385" spans="2:65" s="1" customFormat="1" ht="24">
      <c r="B2385" s="42"/>
      <c r="C2385" s="64"/>
      <c r="D2385" s="221" t="s">
        <v>506</v>
      </c>
      <c r="E2385" s="64"/>
      <c r="F2385" s="222" t="s">
        <v>3172</v>
      </c>
      <c r="G2385" s="64"/>
      <c r="H2385" s="64"/>
      <c r="I2385" s="177"/>
      <c r="J2385" s="64"/>
      <c r="K2385" s="64"/>
      <c r="L2385" s="62"/>
      <c r="M2385" s="223"/>
      <c r="N2385" s="43"/>
      <c r="O2385" s="43"/>
      <c r="P2385" s="43"/>
      <c r="Q2385" s="43"/>
      <c r="R2385" s="43"/>
      <c r="S2385" s="43"/>
      <c r="T2385" s="79"/>
      <c r="AT2385" s="25" t="s">
        <v>506</v>
      </c>
      <c r="AU2385" s="25" t="s">
        <v>82</v>
      </c>
    </row>
    <row r="2386" spans="2:65" s="1" customFormat="1" ht="72">
      <c r="B2386" s="42"/>
      <c r="C2386" s="64"/>
      <c r="D2386" s="227" t="s">
        <v>509</v>
      </c>
      <c r="E2386" s="64"/>
      <c r="F2386" s="273" t="s">
        <v>3173</v>
      </c>
      <c r="G2386" s="64"/>
      <c r="H2386" s="64"/>
      <c r="I2386" s="177"/>
      <c r="J2386" s="64"/>
      <c r="K2386" s="64"/>
      <c r="L2386" s="62"/>
      <c r="M2386" s="223"/>
      <c r="N2386" s="43"/>
      <c r="O2386" s="43"/>
      <c r="P2386" s="43"/>
      <c r="Q2386" s="43"/>
      <c r="R2386" s="43"/>
      <c r="S2386" s="43"/>
      <c r="T2386" s="79"/>
      <c r="AT2386" s="25" t="s">
        <v>509</v>
      </c>
      <c r="AU2386" s="25" t="s">
        <v>82</v>
      </c>
    </row>
    <row r="2387" spans="2:65" s="1" customFormat="1" ht="25.5" customHeight="1">
      <c r="B2387" s="42"/>
      <c r="C2387" s="209" t="s">
        <v>3174</v>
      </c>
      <c r="D2387" s="209" t="s">
        <v>498</v>
      </c>
      <c r="E2387" s="210" t="s">
        <v>3175</v>
      </c>
      <c r="F2387" s="211" t="s">
        <v>3176</v>
      </c>
      <c r="G2387" s="212" t="s">
        <v>795</v>
      </c>
      <c r="H2387" s="213">
        <v>98112.672000000006</v>
      </c>
      <c r="I2387" s="214"/>
      <c r="J2387" s="215">
        <f>ROUND(I2387*H2387,2)</f>
        <v>0</v>
      </c>
      <c r="K2387" s="211" t="s">
        <v>501</v>
      </c>
      <c r="L2387" s="62"/>
      <c r="M2387" s="216" t="s">
        <v>23</v>
      </c>
      <c r="N2387" s="217" t="s">
        <v>44</v>
      </c>
      <c r="O2387" s="43"/>
      <c r="P2387" s="218">
        <f>O2387*H2387</f>
        <v>0</v>
      </c>
      <c r="Q2387" s="218">
        <v>0</v>
      </c>
      <c r="R2387" s="218">
        <f>Q2387*H2387</f>
        <v>0</v>
      </c>
      <c r="S2387" s="218">
        <v>0</v>
      </c>
      <c r="T2387" s="219">
        <f>S2387*H2387</f>
        <v>0</v>
      </c>
      <c r="AR2387" s="25" t="s">
        <v>502</v>
      </c>
      <c r="AT2387" s="25" t="s">
        <v>498</v>
      </c>
      <c r="AU2387" s="25" t="s">
        <v>82</v>
      </c>
      <c r="AY2387" s="25" t="s">
        <v>492</v>
      </c>
      <c r="BE2387" s="220">
        <f>IF(N2387="základní",J2387,0)</f>
        <v>0</v>
      </c>
      <c r="BF2387" s="220">
        <f>IF(N2387="snížená",J2387,0)</f>
        <v>0</v>
      </c>
      <c r="BG2387" s="220">
        <f>IF(N2387="zákl. přenesená",J2387,0)</f>
        <v>0</v>
      </c>
      <c r="BH2387" s="220">
        <f>IF(N2387="sníž. přenesená",J2387,0)</f>
        <v>0</v>
      </c>
      <c r="BI2387" s="220">
        <f>IF(N2387="nulová",J2387,0)</f>
        <v>0</v>
      </c>
      <c r="BJ2387" s="25" t="s">
        <v>80</v>
      </c>
      <c r="BK2387" s="220">
        <f>ROUND(I2387*H2387,2)</f>
        <v>0</v>
      </c>
      <c r="BL2387" s="25" t="s">
        <v>502</v>
      </c>
      <c r="BM2387" s="25" t="s">
        <v>3177</v>
      </c>
    </row>
    <row r="2388" spans="2:65" s="1" customFormat="1" ht="24">
      <c r="B2388" s="42"/>
      <c r="C2388" s="64"/>
      <c r="D2388" s="221" t="s">
        <v>506</v>
      </c>
      <c r="E2388" s="64"/>
      <c r="F2388" s="222" t="s">
        <v>3178</v>
      </c>
      <c r="G2388" s="64"/>
      <c r="H2388" s="64"/>
      <c r="I2388" s="177"/>
      <c r="J2388" s="64"/>
      <c r="K2388" s="64"/>
      <c r="L2388" s="62"/>
      <c r="M2388" s="223"/>
      <c r="N2388" s="43"/>
      <c r="O2388" s="43"/>
      <c r="P2388" s="43"/>
      <c r="Q2388" s="43"/>
      <c r="R2388" s="43"/>
      <c r="S2388" s="43"/>
      <c r="T2388" s="79"/>
      <c r="AT2388" s="25" t="s">
        <v>506</v>
      </c>
      <c r="AU2388" s="25" t="s">
        <v>82</v>
      </c>
    </row>
    <row r="2389" spans="2:65" s="1" customFormat="1" ht="72">
      <c r="B2389" s="42"/>
      <c r="C2389" s="64"/>
      <c r="D2389" s="221" t="s">
        <v>509</v>
      </c>
      <c r="E2389" s="64"/>
      <c r="F2389" s="224" t="s">
        <v>3173</v>
      </c>
      <c r="G2389" s="64"/>
      <c r="H2389" s="64"/>
      <c r="I2389" s="177"/>
      <c r="J2389" s="64"/>
      <c r="K2389" s="64"/>
      <c r="L2389" s="62"/>
      <c r="M2389" s="223"/>
      <c r="N2389" s="43"/>
      <c r="O2389" s="43"/>
      <c r="P2389" s="43"/>
      <c r="Q2389" s="43"/>
      <c r="R2389" s="43"/>
      <c r="S2389" s="43"/>
      <c r="T2389" s="79"/>
      <c r="AT2389" s="25" t="s">
        <v>509</v>
      </c>
      <c r="AU2389" s="25" t="s">
        <v>82</v>
      </c>
    </row>
    <row r="2390" spans="2:65" s="12" customFormat="1">
      <c r="B2390" s="225"/>
      <c r="C2390" s="226"/>
      <c r="D2390" s="227" t="s">
        <v>513</v>
      </c>
      <c r="E2390" s="226"/>
      <c r="F2390" s="229" t="s">
        <v>3179</v>
      </c>
      <c r="G2390" s="226"/>
      <c r="H2390" s="230">
        <v>98112.672000000006</v>
      </c>
      <c r="I2390" s="231"/>
      <c r="J2390" s="226"/>
      <c r="K2390" s="226"/>
      <c r="L2390" s="232"/>
      <c r="M2390" s="233"/>
      <c r="N2390" s="234"/>
      <c r="O2390" s="234"/>
      <c r="P2390" s="234"/>
      <c r="Q2390" s="234"/>
      <c r="R2390" s="234"/>
      <c r="S2390" s="234"/>
      <c r="T2390" s="235"/>
      <c r="AT2390" s="236" t="s">
        <v>513</v>
      </c>
      <c r="AU2390" s="236" t="s">
        <v>82</v>
      </c>
      <c r="AV2390" s="12" t="s">
        <v>82</v>
      </c>
      <c r="AW2390" s="12" t="s">
        <v>6</v>
      </c>
      <c r="AX2390" s="12" t="s">
        <v>80</v>
      </c>
      <c r="AY2390" s="236" t="s">
        <v>492</v>
      </c>
    </row>
    <row r="2391" spans="2:65" s="1" customFormat="1" ht="16.5" customHeight="1">
      <c r="B2391" s="42"/>
      <c r="C2391" s="209" t="s">
        <v>3180</v>
      </c>
      <c r="D2391" s="209" t="s">
        <v>498</v>
      </c>
      <c r="E2391" s="210" t="s">
        <v>3181</v>
      </c>
      <c r="F2391" s="211" t="s">
        <v>3182</v>
      </c>
      <c r="G2391" s="212" t="s">
        <v>795</v>
      </c>
      <c r="H2391" s="213">
        <v>7008.0479999999998</v>
      </c>
      <c r="I2391" s="214"/>
      <c r="J2391" s="215">
        <f>ROUND(I2391*H2391,2)</f>
        <v>0</v>
      </c>
      <c r="K2391" s="211" t="s">
        <v>501</v>
      </c>
      <c r="L2391" s="62"/>
      <c r="M2391" s="216" t="s">
        <v>23</v>
      </c>
      <c r="N2391" s="217" t="s">
        <v>44</v>
      </c>
      <c r="O2391" s="43"/>
      <c r="P2391" s="218">
        <f>O2391*H2391</f>
        <v>0</v>
      </c>
      <c r="Q2391" s="218">
        <v>0</v>
      </c>
      <c r="R2391" s="218">
        <f>Q2391*H2391</f>
        <v>0</v>
      </c>
      <c r="S2391" s="218">
        <v>0</v>
      </c>
      <c r="T2391" s="219">
        <f>S2391*H2391</f>
        <v>0</v>
      </c>
      <c r="AR2391" s="25" t="s">
        <v>502</v>
      </c>
      <c r="AT2391" s="25" t="s">
        <v>498</v>
      </c>
      <c r="AU2391" s="25" t="s">
        <v>82</v>
      </c>
      <c r="AY2391" s="25" t="s">
        <v>492</v>
      </c>
      <c r="BE2391" s="220">
        <f>IF(N2391="základní",J2391,0)</f>
        <v>0</v>
      </c>
      <c r="BF2391" s="220">
        <f>IF(N2391="snížená",J2391,0)</f>
        <v>0</v>
      </c>
      <c r="BG2391" s="220">
        <f>IF(N2391="zákl. přenesená",J2391,0)</f>
        <v>0</v>
      </c>
      <c r="BH2391" s="220">
        <f>IF(N2391="sníž. přenesená",J2391,0)</f>
        <v>0</v>
      </c>
      <c r="BI2391" s="220">
        <f>IF(N2391="nulová",J2391,0)</f>
        <v>0</v>
      </c>
      <c r="BJ2391" s="25" t="s">
        <v>80</v>
      </c>
      <c r="BK2391" s="220">
        <f>ROUND(I2391*H2391,2)</f>
        <v>0</v>
      </c>
      <c r="BL2391" s="25" t="s">
        <v>502</v>
      </c>
      <c r="BM2391" s="25" t="s">
        <v>3183</v>
      </c>
    </row>
    <row r="2392" spans="2:65" s="1" customFormat="1">
      <c r="B2392" s="42"/>
      <c r="C2392" s="64"/>
      <c r="D2392" s="221" t="s">
        <v>506</v>
      </c>
      <c r="E2392" s="64"/>
      <c r="F2392" s="222" t="s">
        <v>3184</v>
      </c>
      <c r="G2392" s="64"/>
      <c r="H2392" s="64"/>
      <c r="I2392" s="177"/>
      <c r="J2392" s="64"/>
      <c r="K2392" s="64"/>
      <c r="L2392" s="62"/>
      <c r="M2392" s="223"/>
      <c r="N2392" s="43"/>
      <c r="O2392" s="43"/>
      <c r="P2392" s="43"/>
      <c r="Q2392" s="43"/>
      <c r="R2392" s="43"/>
      <c r="S2392" s="43"/>
      <c r="T2392" s="79"/>
      <c r="AT2392" s="25" t="s">
        <v>506</v>
      </c>
      <c r="AU2392" s="25" t="s">
        <v>82</v>
      </c>
    </row>
    <row r="2393" spans="2:65" s="1" customFormat="1" ht="72">
      <c r="B2393" s="42"/>
      <c r="C2393" s="64"/>
      <c r="D2393" s="221" t="s">
        <v>509</v>
      </c>
      <c r="E2393" s="64"/>
      <c r="F2393" s="224" t="s">
        <v>3185</v>
      </c>
      <c r="G2393" s="64"/>
      <c r="H2393" s="64"/>
      <c r="I2393" s="177"/>
      <c r="J2393" s="64"/>
      <c r="K2393" s="64"/>
      <c r="L2393" s="62"/>
      <c r="M2393" s="223"/>
      <c r="N2393" s="43"/>
      <c r="O2393" s="43"/>
      <c r="P2393" s="43"/>
      <c r="Q2393" s="43"/>
      <c r="R2393" s="43"/>
      <c r="S2393" s="43"/>
      <c r="T2393" s="79"/>
      <c r="AT2393" s="25" t="s">
        <v>509</v>
      </c>
      <c r="AU2393" s="25" t="s">
        <v>82</v>
      </c>
    </row>
    <row r="2394" spans="2:65" s="11" customFormat="1" ht="29.85" customHeight="1">
      <c r="B2394" s="192"/>
      <c r="C2394" s="193"/>
      <c r="D2394" s="206" t="s">
        <v>72</v>
      </c>
      <c r="E2394" s="207" t="s">
        <v>3186</v>
      </c>
      <c r="F2394" s="207" t="s">
        <v>3187</v>
      </c>
      <c r="G2394" s="193"/>
      <c r="H2394" s="193"/>
      <c r="I2394" s="196"/>
      <c r="J2394" s="208">
        <f>BK2394</f>
        <v>0</v>
      </c>
      <c r="K2394" s="193"/>
      <c r="L2394" s="198"/>
      <c r="M2394" s="199"/>
      <c r="N2394" s="200"/>
      <c r="O2394" s="200"/>
      <c r="P2394" s="201">
        <f>SUM(P2395:P2397)</f>
        <v>0</v>
      </c>
      <c r="Q2394" s="200"/>
      <c r="R2394" s="201">
        <f>SUM(R2395:R2397)</f>
        <v>0</v>
      </c>
      <c r="S2394" s="200"/>
      <c r="T2394" s="202">
        <f>SUM(T2395:T2397)</f>
        <v>0</v>
      </c>
      <c r="AR2394" s="203" t="s">
        <v>80</v>
      </c>
      <c r="AT2394" s="204" t="s">
        <v>72</v>
      </c>
      <c r="AU2394" s="204" t="s">
        <v>80</v>
      </c>
      <c r="AY2394" s="203" t="s">
        <v>492</v>
      </c>
      <c r="BK2394" s="205">
        <f>SUM(BK2395:BK2397)</f>
        <v>0</v>
      </c>
    </row>
    <row r="2395" spans="2:65" s="1" customFormat="1" ht="16.5" customHeight="1">
      <c r="B2395" s="42"/>
      <c r="C2395" s="209" t="s">
        <v>3188</v>
      </c>
      <c r="D2395" s="209" t="s">
        <v>498</v>
      </c>
      <c r="E2395" s="210" t="s">
        <v>3189</v>
      </c>
      <c r="F2395" s="211" t="s">
        <v>3190</v>
      </c>
      <c r="G2395" s="212" t="s">
        <v>795</v>
      </c>
      <c r="H2395" s="213">
        <v>5604.009</v>
      </c>
      <c r="I2395" s="214"/>
      <c r="J2395" s="215">
        <f>ROUND(I2395*H2395,2)</f>
        <v>0</v>
      </c>
      <c r="K2395" s="211" t="s">
        <v>501</v>
      </c>
      <c r="L2395" s="62"/>
      <c r="M2395" s="216" t="s">
        <v>23</v>
      </c>
      <c r="N2395" s="217" t="s">
        <v>44</v>
      </c>
      <c r="O2395" s="43"/>
      <c r="P2395" s="218">
        <f>O2395*H2395</f>
        <v>0</v>
      </c>
      <c r="Q2395" s="218">
        <v>0</v>
      </c>
      <c r="R2395" s="218">
        <f>Q2395*H2395</f>
        <v>0</v>
      </c>
      <c r="S2395" s="218">
        <v>0</v>
      </c>
      <c r="T2395" s="219">
        <f>S2395*H2395</f>
        <v>0</v>
      </c>
      <c r="AR2395" s="25" t="s">
        <v>502</v>
      </c>
      <c r="AT2395" s="25" t="s">
        <v>498</v>
      </c>
      <c r="AU2395" s="25" t="s">
        <v>82</v>
      </c>
      <c r="AY2395" s="25" t="s">
        <v>492</v>
      </c>
      <c r="BE2395" s="220">
        <f>IF(N2395="základní",J2395,0)</f>
        <v>0</v>
      </c>
      <c r="BF2395" s="220">
        <f>IF(N2395="snížená",J2395,0)</f>
        <v>0</v>
      </c>
      <c r="BG2395" s="220">
        <f>IF(N2395="zákl. přenesená",J2395,0)</f>
        <v>0</v>
      </c>
      <c r="BH2395" s="220">
        <f>IF(N2395="sníž. přenesená",J2395,0)</f>
        <v>0</v>
      </c>
      <c r="BI2395" s="220">
        <f>IF(N2395="nulová",J2395,0)</f>
        <v>0</v>
      </c>
      <c r="BJ2395" s="25" t="s">
        <v>80</v>
      </c>
      <c r="BK2395" s="220">
        <f>ROUND(I2395*H2395,2)</f>
        <v>0</v>
      </c>
      <c r="BL2395" s="25" t="s">
        <v>502</v>
      </c>
      <c r="BM2395" s="25" t="s">
        <v>3191</v>
      </c>
    </row>
    <row r="2396" spans="2:65" s="1" customFormat="1" ht="36">
      <c r="B2396" s="42"/>
      <c r="C2396" s="64"/>
      <c r="D2396" s="221" t="s">
        <v>506</v>
      </c>
      <c r="E2396" s="64"/>
      <c r="F2396" s="222" t="s">
        <v>3192</v>
      </c>
      <c r="G2396" s="64"/>
      <c r="H2396" s="64"/>
      <c r="I2396" s="177"/>
      <c r="J2396" s="64"/>
      <c r="K2396" s="64"/>
      <c r="L2396" s="62"/>
      <c r="M2396" s="223"/>
      <c r="N2396" s="43"/>
      <c r="O2396" s="43"/>
      <c r="P2396" s="43"/>
      <c r="Q2396" s="43"/>
      <c r="R2396" s="43"/>
      <c r="S2396" s="43"/>
      <c r="T2396" s="79"/>
      <c r="AT2396" s="25" t="s">
        <v>506</v>
      </c>
      <c r="AU2396" s="25" t="s">
        <v>82</v>
      </c>
    </row>
    <row r="2397" spans="2:65" s="1" customFormat="1" ht="72">
      <c r="B2397" s="42"/>
      <c r="C2397" s="64"/>
      <c r="D2397" s="221" t="s">
        <v>509</v>
      </c>
      <c r="E2397" s="64"/>
      <c r="F2397" s="224" t="s">
        <v>3193</v>
      </c>
      <c r="G2397" s="64"/>
      <c r="H2397" s="64"/>
      <c r="I2397" s="177"/>
      <c r="J2397" s="64"/>
      <c r="K2397" s="64"/>
      <c r="L2397" s="62"/>
      <c r="M2397" s="223"/>
      <c r="N2397" s="43"/>
      <c r="O2397" s="43"/>
      <c r="P2397" s="43"/>
      <c r="Q2397" s="43"/>
      <c r="R2397" s="43"/>
      <c r="S2397" s="43"/>
      <c r="T2397" s="79"/>
      <c r="AT2397" s="25" t="s">
        <v>509</v>
      </c>
      <c r="AU2397" s="25" t="s">
        <v>82</v>
      </c>
    </row>
    <row r="2398" spans="2:65" s="11" customFormat="1" ht="37.35" customHeight="1">
      <c r="B2398" s="192"/>
      <c r="C2398" s="193"/>
      <c r="D2398" s="194" t="s">
        <v>72</v>
      </c>
      <c r="E2398" s="195" t="s">
        <v>3194</v>
      </c>
      <c r="F2398" s="195" t="s">
        <v>3195</v>
      </c>
      <c r="G2398" s="193"/>
      <c r="H2398" s="193"/>
      <c r="I2398" s="196"/>
      <c r="J2398" s="197">
        <f>BK2398</f>
        <v>0</v>
      </c>
      <c r="K2398" s="193"/>
      <c r="L2398" s="198"/>
      <c r="M2398" s="199"/>
      <c r="N2398" s="200"/>
      <c r="O2398" s="200"/>
      <c r="P2398" s="201">
        <f>P2399+P2543+P2629+P2776+P2779+P2788+P2962+P3205+P3468+P3486+P3824+P4711+P4903+P4916+P5056+P5072+P5150+P5198+P5232</f>
        <v>0</v>
      </c>
      <c r="Q2398" s="200"/>
      <c r="R2398" s="201">
        <f>R2399+R2543+R2629+R2776+R2779+R2788+R2962+R3205+R3468+R3486+R3824+R4711+R4903+R4916+R5056+R5072+R5150+R5198+R5232</f>
        <v>687.42397565999988</v>
      </c>
      <c r="S2398" s="200"/>
      <c r="T2398" s="202">
        <f>T2399+T2543+T2629+T2776+T2779+T2788+T2962+T3205+T3468+T3486+T3824+T4711+T4903+T4916+T5056+T5072+T5150+T5198+T5232</f>
        <v>77.733522809999997</v>
      </c>
      <c r="AR2398" s="203" t="s">
        <v>82</v>
      </c>
      <c r="AT2398" s="204" t="s">
        <v>72</v>
      </c>
      <c r="AU2398" s="204" t="s">
        <v>73</v>
      </c>
      <c r="AY2398" s="203" t="s">
        <v>492</v>
      </c>
      <c r="BK2398" s="205">
        <f>BK2399+BK2543+BK2629+BK2776+BK2779+BK2788+BK2962+BK3205+BK3468+BK3486+BK3824+BK4711+BK4903+BK4916+BK5056+BK5072+BK5150+BK5198+BK5232</f>
        <v>0</v>
      </c>
    </row>
    <row r="2399" spans="2:65" s="11" customFormat="1" ht="19.95" customHeight="1">
      <c r="B2399" s="192"/>
      <c r="C2399" s="193"/>
      <c r="D2399" s="206" t="s">
        <v>72</v>
      </c>
      <c r="E2399" s="207" t="s">
        <v>3196</v>
      </c>
      <c r="F2399" s="207" t="s">
        <v>3197</v>
      </c>
      <c r="G2399" s="193"/>
      <c r="H2399" s="193"/>
      <c r="I2399" s="196"/>
      <c r="J2399" s="208">
        <f>BK2399</f>
        <v>0</v>
      </c>
      <c r="K2399" s="193"/>
      <c r="L2399" s="198"/>
      <c r="M2399" s="199"/>
      <c r="N2399" s="200"/>
      <c r="O2399" s="200"/>
      <c r="P2399" s="201">
        <f>SUM(P2400:P2542)</f>
        <v>0</v>
      </c>
      <c r="Q2399" s="200"/>
      <c r="R2399" s="201">
        <f>SUM(R2400:R2542)</f>
        <v>34.511633529999997</v>
      </c>
      <c r="S2399" s="200"/>
      <c r="T2399" s="202">
        <f>SUM(T2400:T2542)</f>
        <v>10.669744000000001</v>
      </c>
      <c r="AR2399" s="203" t="s">
        <v>82</v>
      </c>
      <c r="AT2399" s="204" t="s">
        <v>72</v>
      </c>
      <c r="AU2399" s="204" t="s">
        <v>80</v>
      </c>
      <c r="AY2399" s="203" t="s">
        <v>492</v>
      </c>
      <c r="BK2399" s="205">
        <f>SUM(BK2400:BK2542)</f>
        <v>0</v>
      </c>
    </row>
    <row r="2400" spans="2:65" s="1" customFormat="1" ht="25.5" customHeight="1">
      <c r="B2400" s="42"/>
      <c r="C2400" s="209" t="s">
        <v>3198</v>
      </c>
      <c r="D2400" s="209" t="s">
        <v>498</v>
      </c>
      <c r="E2400" s="210" t="s">
        <v>3199</v>
      </c>
      <c r="F2400" s="211" t="s">
        <v>3200</v>
      </c>
      <c r="G2400" s="212" t="s">
        <v>180</v>
      </c>
      <c r="H2400" s="213">
        <v>1364.3409999999999</v>
      </c>
      <c r="I2400" s="214"/>
      <c r="J2400" s="215">
        <f>ROUND(I2400*H2400,2)</f>
        <v>0</v>
      </c>
      <c r="K2400" s="211" t="s">
        <v>501</v>
      </c>
      <c r="L2400" s="62"/>
      <c r="M2400" s="216" t="s">
        <v>23</v>
      </c>
      <c r="N2400" s="217" t="s">
        <v>44</v>
      </c>
      <c r="O2400" s="43"/>
      <c r="P2400" s="218">
        <f>O2400*H2400</f>
        <v>0</v>
      </c>
      <c r="Q2400" s="218">
        <v>0</v>
      </c>
      <c r="R2400" s="218">
        <f>Q2400*H2400</f>
        <v>0</v>
      </c>
      <c r="S2400" s="218">
        <v>0</v>
      </c>
      <c r="T2400" s="219">
        <f>S2400*H2400</f>
        <v>0</v>
      </c>
      <c r="AR2400" s="25" t="s">
        <v>775</v>
      </c>
      <c r="AT2400" s="25" t="s">
        <v>498</v>
      </c>
      <c r="AU2400" s="25" t="s">
        <v>82</v>
      </c>
      <c r="AY2400" s="25" t="s">
        <v>492</v>
      </c>
      <c r="BE2400" s="220">
        <f>IF(N2400="základní",J2400,0)</f>
        <v>0</v>
      </c>
      <c r="BF2400" s="220">
        <f>IF(N2400="snížená",J2400,0)</f>
        <v>0</v>
      </c>
      <c r="BG2400" s="220">
        <f>IF(N2400="zákl. přenesená",J2400,0)</f>
        <v>0</v>
      </c>
      <c r="BH2400" s="220">
        <f>IF(N2400="sníž. přenesená",J2400,0)</f>
        <v>0</v>
      </c>
      <c r="BI2400" s="220">
        <f>IF(N2400="nulová",J2400,0)</f>
        <v>0</v>
      </c>
      <c r="BJ2400" s="25" t="s">
        <v>80</v>
      </c>
      <c r="BK2400" s="220">
        <f>ROUND(I2400*H2400,2)</f>
        <v>0</v>
      </c>
      <c r="BL2400" s="25" t="s">
        <v>775</v>
      </c>
      <c r="BM2400" s="25" t="s">
        <v>3201</v>
      </c>
    </row>
    <row r="2401" spans="2:65" s="1" customFormat="1" ht="24">
      <c r="B2401" s="42"/>
      <c r="C2401" s="64"/>
      <c r="D2401" s="221" t="s">
        <v>506</v>
      </c>
      <c r="E2401" s="64"/>
      <c r="F2401" s="222" t="s">
        <v>3202</v>
      </c>
      <c r="G2401" s="64"/>
      <c r="H2401" s="64"/>
      <c r="I2401" s="177"/>
      <c r="J2401" s="64"/>
      <c r="K2401" s="64"/>
      <c r="L2401" s="62"/>
      <c r="M2401" s="223"/>
      <c r="N2401" s="43"/>
      <c r="O2401" s="43"/>
      <c r="P2401" s="43"/>
      <c r="Q2401" s="43"/>
      <c r="R2401" s="43"/>
      <c r="S2401" s="43"/>
      <c r="T2401" s="79"/>
      <c r="AT2401" s="25" t="s">
        <v>506</v>
      </c>
      <c r="AU2401" s="25" t="s">
        <v>82</v>
      </c>
    </row>
    <row r="2402" spans="2:65" s="1" customFormat="1" ht="36">
      <c r="B2402" s="42"/>
      <c r="C2402" s="64"/>
      <c r="D2402" s="221" t="s">
        <v>509</v>
      </c>
      <c r="E2402" s="64"/>
      <c r="F2402" s="224" t="s">
        <v>3203</v>
      </c>
      <c r="G2402" s="64"/>
      <c r="H2402" s="64"/>
      <c r="I2402" s="177"/>
      <c r="J2402" s="64"/>
      <c r="K2402" s="64"/>
      <c r="L2402" s="62"/>
      <c r="M2402" s="223"/>
      <c r="N2402" s="43"/>
      <c r="O2402" s="43"/>
      <c r="P2402" s="43"/>
      <c r="Q2402" s="43"/>
      <c r="R2402" s="43"/>
      <c r="S2402" s="43"/>
      <c r="T2402" s="79"/>
      <c r="AT2402" s="25" t="s">
        <v>509</v>
      </c>
      <c r="AU2402" s="25" t="s">
        <v>82</v>
      </c>
    </row>
    <row r="2403" spans="2:65" s="12" customFormat="1" ht="24">
      <c r="B2403" s="225"/>
      <c r="C2403" s="226"/>
      <c r="D2403" s="221" t="s">
        <v>513</v>
      </c>
      <c r="E2403" s="248" t="s">
        <v>23</v>
      </c>
      <c r="F2403" s="249" t="s">
        <v>3204</v>
      </c>
      <c r="G2403" s="226"/>
      <c r="H2403" s="250">
        <v>1002.144</v>
      </c>
      <c r="I2403" s="231"/>
      <c r="J2403" s="226"/>
      <c r="K2403" s="226"/>
      <c r="L2403" s="232"/>
      <c r="M2403" s="233"/>
      <c r="N2403" s="234"/>
      <c r="O2403" s="234"/>
      <c r="P2403" s="234"/>
      <c r="Q2403" s="234"/>
      <c r="R2403" s="234"/>
      <c r="S2403" s="234"/>
      <c r="T2403" s="235"/>
      <c r="AT2403" s="236" t="s">
        <v>513</v>
      </c>
      <c r="AU2403" s="236" t="s">
        <v>82</v>
      </c>
      <c r="AV2403" s="12" t="s">
        <v>82</v>
      </c>
      <c r="AW2403" s="12" t="s">
        <v>36</v>
      </c>
      <c r="AX2403" s="12" t="s">
        <v>73</v>
      </c>
      <c r="AY2403" s="236" t="s">
        <v>492</v>
      </c>
    </row>
    <row r="2404" spans="2:65" s="12" customFormat="1">
      <c r="B2404" s="225"/>
      <c r="C2404" s="226"/>
      <c r="D2404" s="221" t="s">
        <v>513</v>
      </c>
      <c r="E2404" s="248" t="s">
        <v>279</v>
      </c>
      <c r="F2404" s="249" t="s">
        <v>3205</v>
      </c>
      <c r="G2404" s="226"/>
      <c r="H2404" s="250">
        <v>8.65</v>
      </c>
      <c r="I2404" s="231"/>
      <c r="J2404" s="226"/>
      <c r="K2404" s="226"/>
      <c r="L2404" s="232"/>
      <c r="M2404" s="233"/>
      <c r="N2404" s="234"/>
      <c r="O2404" s="234"/>
      <c r="P2404" s="234"/>
      <c r="Q2404" s="234"/>
      <c r="R2404" s="234"/>
      <c r="S2404" s="234"/>
      <c r="T2404" s="235"/>
      <c r="AT2404" s="236" t="s">
        <v>513</v>
      </c>
      <c r="AU2404" s="236" t="s">
        <v>82</v>
      </c>
      <c r="AV2404" s="12" t="s">
        <v>82</v>
      </c>
      <c r="AW2404" s="12" t="s">
        <v>36</v>
      </c>
      <c r="AX2404" s="12" t="s">
        <v>73</v>
      </c>
      <c r="AY2404" s="236" t="s">
        <v>492</v>
      </c>
    </row>
    <row r="2405" spans="2:65" s="12" customFormat="1" ht="24">
      <c r="B2405" s="225"/>
      <c r="C2405" s="226"/>
      <c r="D2405" s="221" t="s">
        <v>513</v>
      </c>
      <c r="E2405" s="248" t="s">
        <v>23</v>
      </c>
      <c r="F2405" s="249" t="s">
        <v>3206</v>
      </c>
      <c r="G2405" s="226"/>
      <c r="H2405" s="250">
        <v>353.54700000000003</v>
      </c>
      <c r="I2405" s="231"/>
      <c r="J2405" s="226"/>
      <c r="K2405" s="226"/>
      <c r="L2405" s="232"/>
      <c r="M2405" s="233"/>
      <c r="N2405" s="234"/>
      <c r="O2405" s="234"/>
      <c r="P2405" s="234"/>
      <c r="Q2405" s="234"/>
      <c r="R2405" s="234"/>
      <c r="S2405" s="234"/>
      <c r="T2405" s="235"/>
      <c r="AT2405" s="236" t="s">
        <v>513</v>
      </c>
      <c r="AU2405" s="236" t="s">
        <v>82</v>
      </c>
      <c r="AV2405" s="12" t="s">
        <v>82</v>
      </c>
      <c r="AW2405" s="12" t="s">
        <v>36</v>
      </c>
      <c r="AX2405" s="12" t="s">
        <v>73</v>
      </c>
      <c r="AY2405" s="236" t="s">
        <v>492</v>
      </c>
    </row>
    <row r="2406" spans="2:65" s="14" customFormat="1">
      <c r="B2406" s="251"/>
      <c r="C2406" s="252"/>
      <c r="D2406" s="227" t="s">
        <v>513</v>
      </c>
      <c r="E2406" s="253" t="s">
        <v>23</v>
      </c>
      <c r="F2406" s="254" t="s">
        <v>560</v>
      </c>
      <c r="G2406" s="252"/>
      <c r="H2406" s="255">
        <v>1364.3409999999999</v>
      </c>
      <c r="I2406" s="256"/>
      <c r="J2406" s="252"/>
      <c r="K2406" s="252"/>
      <c r="L2406" s="257"/>
      <c r="M2406" s="258"/>
      <c r="N2406" s="259"/>
      <c r="O2406" s="259"/>
      <c r="P2406" s="259"/>
      <c r="Q2406" s="259"/>
      <c r="R2406" s="259"/>
      <c r="S2406" s="259"/>
      <c r="T2406" s="260"/>
      <c r="AT2406" s="261" t="s">
        <v>513</v>
      </c>
      <c r="AU2406" s="261" t="s">
        <v>82</v>
      </c>
      <c r="AV2406" s="14" t="s">
        <v>502</v>
      </c>
      <c r="AW2406" s="14" t="s">
        <v>36</v>
      </c>
      <c r="AX2406" s="14" t="s">
        <v>80</v>
      </c>
      <c r="AY2406" s="261" t="s">
        <v>492</v>
      </c>
    </row>
    <row r="2407" spans="2:65" s="1" customFormat="1" ht="16.5" customHeight="1">
      <c r="B2407" s="42"/>
      <c r="C2407" s="209" t="s">
        <v>3207</v>
      </c>
      <c r="D2407" s="209" t="s">
        <v>498</v>
      </c>
      <c r="E2407" s="210" t="s">
        <v>3208</v>
      </c>
      <c r="F2407" s="211" t="s">
        <v>3209</v>
      </c>
      <c r="G2407" s="212" t="s">
        <v>180</v>
      </c>
      <c r="H2407" s="213">
        <v>184.55</v>
      </c>
      <c r="I2407" s="214"/>
      <c r="J2407" s="215">
        <f>ROUND(I2407*H2407,2)</f>
        <v>0</v>
      </c>
      <c r="K2407" s="211" t="s">
        <v>501</v>
      </c>
      <c r="L2407" s="62"/>
      <c r="M2407" s="216" t="s">
        <v>23</v>
      </c>
      <c r="N2407" s="217" t="s">
        <v>44</v>
      </c>
      <c r="O2407" s="43"/>
      <c r="P2407" s="218">
        <f>O2407*H2407</f>
        <v>0</v>
      </c>
      <c r="Q2407" s="218">
        <v>0</v>
      </c>
      <c r="R2407" s="218">
        <f>Q2407*H2407</f>
        <v>0</v>
      </c>
      <c r="S2407" s="218">
        <v>0</v>
      </c>
      <c r="T2407" s="219">
        <f>S2407*H2407</f>
        <v>0</v>
      </c>
      <c r="AR2407" s="25" t="s">
        <v>775</v>
      </c>
      <c r="AT2407" s="25" t="s">
        <v>498</v>
      </c>
      <c r="AU2407" s="25" t="s">
        <v>82</v>
      </c>
      <c r="AY2407" s="25" t="s">
        <v>492</v>
      </c>
      <c r="BE2407" s="220">
        <f>IF(N2407="základní",J2407,0)</f>
        <v>0</v>
      </c>
      <c r="BF2407" s="220">
        <f>IF(N2407="snížená",J2407,0)</f>
        <v>0</v>
      </c>
      <c r="BG2407" s="220">
        <f>IF(N2407="zákl. přenesená",J2407,0)</f>
        <v>0</v>
      </c>
      <c r="BH2407" s="220">
        <f>IF(N2407="sníž. přenesená",J2407,0)</f>
        <v>0</v>
      </c>
      <c r="BI2407" s="220">
        <f>IF(N2407="nulová",J2407,0)</f>
        <v>0</v>
      </c>
      <c r="BJ2407" s="25" t="s">
        <v>80</v>
      </c>
      <c r="BK2407" s="220">
        <f>ROUND(I2407*H2407,2)</f>
        <v>0</v>
      </c>
      <c r="BL2407" s="25" t="s">
        <v>775</v>
      </c>
      <c r="BM2407" s="25" t="s">
        <v>3210</v>
      </c>
    </row>
    <row r="2408" spans="2:65" s="1" customFormat="1" ht="24">
      <c r="B2408" s="42"/>
      <c r="C2408" s="64"/>
      <c r="D2408" s="221" t="s">
        <v>506</v>
      </c>
      <c r="E2408" s="64"/>
      <c r="F2408" s="222" t="s">
        <v>3211</v>
      </c>
      <c r="G2408" s="64"/>
      <c r="H2408" s="64"/>
      <c r="I2408" s="177"/>
      <c r="J2408" s="64"/>
      <c r="K2408" s="64"/>
      <c r="L2408" s="62"/>
      <c r="M2408" s="223"/>
      <c r="N2408" s="43"/>
      <c r="O2408" s="43"/>
      <c r="P2408" s="43"/>
      <c r="Q2408" s="43"/>
      <c r="R2408" s="43"/>
      <c r="S2408" s="43"/>
      <c r="T2408" s="79"/>
      <c r="AT2408" s="25" t="s">
        <v>506</v>
      </c>
      <c r="AU2408" s="25" t="s">
        <v>82</v>
      </c>
    </row>
    <row r="2409" spans="2:65" s="1" customFormat="1" ht="36">
      <c r="B2409" s="42"/>
      <c r="C2409" s="64"/>
      <c r="D2409" s="221" t="s">
        <v>509</v>
      </c>
      <c r="E2409" s="64"/>
      <c r="F2409" s="224" t="s">
        <v>3203</v>
      </c>
      <c r="G2409" s="64"/>
      <c r="H2409" s="64"/>
      <c r="I2409" s="177"/>
      <c r="J2409" s="64"/>
      <c r="K2409" s="64"/>
      <c r="L2409" s="62"/>
      <c r="M2409" s="223"/>
      <c r="N2409" s="43"/>
      <c r="O2409" s="43"/>
      <c r="P2409" s="43"/>
      <c r="Q2409" s="43"/>
      <c r="R2409" s="43"/>
      <c r="S2409" s="43"/>
      <c r="T2409" s="79"/>
      <c r="AT2409" s="25" t="s">
        <v>509</v>
      </c>
      <c r="AU2409" s="25" t="s">
        <v>82</v>
      </c>
    </row>
    <row r="2410" spans="2:65" s="13" customFormat="1">
      <c r="B2410" s="237"/>
      <c r="C2410" s="238"/>
      <c r="D2410" s="221" t="s">
        <v>513</v>
      </c>
      <c r="E2410" s="239" t="s">
        <v>23</v>
      </c>
      <c r="F2410" s="240" t="s">
        <v>3212</v>
      </c>
      <c r="G2410" s="238"/>
      <c r="H2410" s="241" t="s">
        <v>23</v>
      </c>
      <c r="I2410" s="242"/>
      <c r="J2410" s="238"/>
      <c r="K2410" s="238"/>
      <c r="L2410" s="243"/>
      <c r="M2410" s="244"/>
      <c r="N2410" s="245"/>
      <c r="O2410" s="245"/>
      <c r="P2410" s="245"/>
      <c r="Q2410" s="245"/>
      <c r="R2410" s="245"/>
      <c r="S2410" s="245"/>
      <c r="T2410" s="246"/>
      <c r="AT2410" s="247" t="s">
        <v>513</v>
      </c>
      <c r="AU2410" s="247" t="s">
        <v>82</v>
      </c>
      <c r="AV2410" s="13" t="s">
        <v>80</v>
      </c>
      <c r="AW2410" s="13" t="s">
        <v>36</v>
      </c>
      <c r="AX2410" s="13" t="s">
        <v>73</v>
      </c>
      <c r="AY2410" s="247" t="s">
        <v>492</v>
      </c>
    </row>
    <row r="2411" spans="2:65" s="12" customFormat="1">
      <c r="B2411" s="225"/>
      <c r="C2411" s="226"/>
      <c r="D2411" s="221" t="s">
        <v>513</v>
      </c>
      <c r="E2411" s="248" t="s">
        <v>23</v>
      </c>
      <c r="F2411" s="249" t="s">
        <v>3213</v>
      </c>
      <c r="G2411" s="226"/>
      <c r="H2411" s="250">
        <v>47.25</v>
      </c>
      <c r="I2411" s="231"/>
      <c r="J2411" s="226"/>
      <c r="K2411" s="226"/>
      <c r="L2411" s="232"/>
      <c r="M2411" s="233"/>
      <c r="N2411" s="234"/>
      <c r="O2411" s="234"/>
      <c r="P2411" s="234"/>
      <c r="Q2411" s="234"/>
      <c r="R2411" s="234"/>
      <c r="S2411" s="234"/>
      <c r="T2411" s="235"/>
      <c r="AT2411" s="236" t="s">
        <v>513</v>
      </c>
      <c r="AU2411" s="236" t="s">
        <v>82</v>
      </c>
      <c r="AV2411" s="12" t="s">
        <v>82</v>
      </c>
      <c r="AW2411" s="12" t="s">
        <v>36</v>
      </c>
      <c r="AX2411" s="12" t="s">
        <v>73</v>
      </c>
      <c r="AY2411" s="236" t="s">
        <v>492</v>
      </c>
    </row>
    <row r="2412" spans="2:65" s="13" customFormat="1" ht="24">
      <c r="B2412" s="237"/>
      <c r="C2412" s="238"/>
      <c r="D2412" s="221" t="s">
        <v>513</v>
      </c>
      <c r="E2412" s="239" t="s">
        <v>23</v>
      </c>
      <c r="F2412" s="240" t="s">
        <v>3214</v>
      </c>
      <c r="G2412" s="238"/>
      <c r="H2412" s="241" t="s">
        <v>23</v>
      </c>
      <c r="I2412" s="242"/>
      <c r="J2412" s="238"/>
      <c r="K2412" s="238"/>
      <c r="L2412" s="243"/>
      <c r="M2412" s="244"/>
      <c r="N2412" s="245"/>
      <c r="O2412" s="245"/>
      <c r="P2412" s="245"/>
      <c r="Q2412" s="245"/>
      <c r="R2412" s="245"/>
      <c r="S2412" s="245"/>
      <c r="T2412" s="246"/>
      <c r="AT2412" s="247" t="s">
        <v>513</v>
      </c>
      <c r="AU2412" s="247" t="s">
        <v>82</v>
      </c>
      <c r="AV2412" s="13" t="s">
        <v>80</v>
      </c>
      <c r="AW2412" s="13" t="s">
        <v>36</v>
      </c>
      <c r="AX2412" s="13" t="s">
        <v>73</v>
      </c>
      <c r="AY2412" s="247" t="s">
        <v>492</v>
      </c>
    </row>
    <row r="2413" spans="2:65" s="12" customFormat="1">
      <c r="B2413" s="225"/>
      <c r="C2413" s="226"/>
      <c r="D2413" s="221" t="s">
        <v>513</v>
      </c>
      <c r="E2413" s="248" t="s">
        <v>23</v>
      </c>
      <c r="F2413" s="249" t="s">
        <v>3215</v>
      </c>
      <c r="G2413" s="226"/>
      <c r="H2413" s="250">
        <v>23.8</v>
      </c>
      <c r="I2413" s="231"/>
      <c r="J2413" s="226"/>
      <c r="K2413" s="226"/>
      <c r="L2413" s="232"/>
      <c r="M2413" s="233"/>
      <c r="N2413" s="234"/>
      <c r="O2413" s="234"/>
      <c r="P2413" s="234"/>
      <c r="Q2413" s="234"/>
      <c r="R2413" s="234"/>
      <c r="S2413" s="234"/>
      <c r="T2413" s="235"/>
      <c r="AT2413" s="236" t="s">
        <v>513</v>
      </c>
      <c r="AU2413" s="236" t="s">
        <v>82</v>
      </c>
      <c r="AV2413" s="12" t="s">
        <v>82</v>
      </c>
      <c r="AW2413" s="12" t="s">
        <v>36</v>
      </c>
      <c r="AX2413" s="12" t="s">
        <v>73</v>
      </c>
      <c r="AY2413" s="236" t="s">
        <v>492</v>
      </c>
    </row>
    <row r="2414" spans="2:65" s="13" customFormat="1" ht="24">
      <c r="B2414" s="237"/>
      <c r="C2414" s="238"/>
      <c r="D2414" s="221" t="s">
        <v>513</v>
      </c>
      <c r="E2414" s="239" t="s">
        <v>23</v>
      </c>
      <c r="F2414" s="240" t="s">
        <v>3216</v>
      </c>
      <c r="G2414" s="238"/>
      <c r="H2414" s="241" t="s">
        <v>23</v>
      </c>
      <c r="I2414" s="242"/>
      <c r="J2414" s="238"/>
      <c r="K2414" s="238"/>
      <c r="L2414" s="243"/>
      <c r="M2414" s="244"/>
      <c r="N2414" s="245"/>
      <c r="O2414" s="245"/>
      <c r="P2414" s="245"/>
      <c r="Q2414" s="245"/>
      <c r="R2414" s="245"/>
      <c r="S2414" s="245"/>
      <c r="T2414" s="246"/>
      <c r="AT2414" s="247" t="s">
        <v>513</v>
      </c>
      <c r="AU2414" s="247" t="s">
        <v>82</v>
      </c>
      <c r="AV2414" s="13" t="s">
        <v>80</v>
      </c>
      <c r="AW2414" s="13" t="s">
        <v>36</v>
      </c>
      <c r="AX2414" s="13" t="s">
        <v>73</v>
      </c>
      <c r="AY2414" s="247" t="s">
        <v>492</v>
      </c>
    </row>
    <row r="2415" spans="2:65" s="12" customFormat="1">
      <c r="B2415" s="225"/>
      <c r="C2415" s="226"/>
      <c r="D2415" s="221" t="s">
        <v>513</v>
      </c>
      <c r="E2415" s="248" t="s">
        <v>23</v>
      </c>
      <c r="F2415" s="249" t="s">
        <v>932</v>
      </c>
      <c r="G2415" s="226"/>
      <c r="H2415" s="250">
        <v>99</v>
      </c>
      <c r="I2415" s="231"/>
      <c r="J2415" s="226"/>
      <c r="K2415" s="226"/>
      <c r="L2415" s="232"/>
      <c r="M2415" s="233"/>
      <c r="N2415" s="234"/>
      <c r="O2415" s="234"/>
      <c r="P2415" s="234"/>
      <c r="Q2415" s="234"/>
      <c r="R2415" s="234"/>
      <c r="S2415" s="234"/>
      <c r="T2415" s="235"/>
      <c r="AT2415" s="236" t="s">
        <v>513</v>
      </c>
      <c r="AU2415" s="236" t="s">
        <v>82</v>
      </c>
      <c r="AV2415" s="12" t="s">
        <v>82</v>
      </c>
      <c r="AW2415" s="12" t="s">
        <v>36</v>
      </c>
      <c r="AX2415" s="12" t="s">
        <v>73</v>
      </c>
      <c r="AY2415" s="236" t="s">
        <v>492</v>
      </c>
    </row>
    <row r="2416" spans="2:65" s="13" customFormat="1" ht="24">
      <c r="B2416" s="237"/>
      <c r="C2416" s="238"/>
      <c r="D2416" s="221" t="s">
        <v>513</v>
      </c>
      <c r="E2416" s="239" t="s">
        <v>23</v>
      </c>
      <c r="F2416" s="240" t="s">
        <v>938</v>
      </c>
      <c r="G2416" s="238"/>
      <c r="H2416" s="241" t="s">
        <v>23</v>
      </c>
      <c r="I2416" s="242"/>
      <c r="J2416" s="238"/>
      <c r="K2416" s="238"/>
      <c r="L2416" s="243"/>
      <c r="M2416" s="244"/>
      <c r="N2416" s="245"/>
      <c r="O2416" s="245"/>
      <c r="P2416" s="245"/>
      <c r="Q2416" s="245"/>
      <c r="R2416" s="245"/>
      <c r="S2416" s="245"/>
      <c r="T2416" s="246"/>
      <c r="AT2416" s="247" t="s">
        <v>513</v>
      </c>
      <c r="AU2416" s="247" t="s">
        <v>82</v>
      </c>
      <c r="AV2416" s="13" t="s">
        <v>80</v>
      </c>
      <c r="AW2416" s="13" t="s">
        <v>36</v>
      </c>
      <c r="AX2416" s="13" t="s">
        <v>73</v>
      </c>
      <c r="AY2416" s="247" t="s">
        <v>492</v>
      </c>
    </row>
    <row r="2417" spans="2:65" s="12" customFormat="1">
      <c r="B2417" s="225"/>
      <c r="C2417" s="226"/>
      <c r="D2417" s="221" t="s">
        <v>513</v>
      </c>
      <c r="E2417" s="248" t="s">
        <v>23</v>
      </c>
      <c r="F2417" s="249" t="s">
        <v>939</v>
      </c>
      <c r="G2417" s="226"/>
      <c r="H2417" s="250">
        <v>14.5</v>
      </c>
      <c r="I2417" s="231"/>
      <c r="J2417" s="226"/>
      <c r="K2417" s="226"/>
      <c r="L2417" s="232"/>
      <c r="M2417" s="233"/>
      <c r="N2417" s="234"/>
      <c r="O2417" s="234"/>
      <c r="P2417" s="234"/>
      <c r="Q2417" s="234"/>
      <c r="R2417" s="234"/>
      <c r="S2417" s="234"/>
      <c r="T2417" s="235"/>
      <c r="AT2417" s="236" t="s">
        <v>513</v>
      </c>
      <c r="AU2417" s="236" t="s">
        <v>82</v>
      </c>
      <c r="AV2417" s="12" t="s">
        <v>82</v>
      </c>
      <c r="AW2417" s="12" t="s">
        <v>36</v>
      </c>
      <c r="AX2417" s="12" t="s">
        <v>73</v>
      </c>
      <c r="AY2417" s="236" t="s">
        <v>492</v>
      </c>
    </row>
    <row r="2418" spans="2:65" s="14" customFormat="1">
      <c r="B2418" s="251"/>
      <c r="C2418" s="252"/>
      <c r="D2418" s="227" t="s">
        <v>513</v>
      </c>
      <c r="E2418" s="253" t="s">
        <v>23</v>
      </c>
      <c r="F2418" s="254" t="s">
        <v>560</v>
      </c>
      <c r="G2418" s="252"/>
      <c r="H2418" s="255">
        <v>184.55</v>
      </c>
      <c r="I2418" s="256"/>
      <c r="J2418" s="252"/>
      <c r="K2418" s="252"/>
      <c r="L2418" s="257"/>
      <c r="M2418" s="258"/>
      <c r="N2418" s="259"/>
      <c r="O2418" s="259"/>
      <c r="P2418" s="259"/>
      <c r="Q2418" s="259"/>
      <c r="R2418" s="259"/>
      <c r="S2418" s="259"/>
      <c r="T2418" s="260"/>
      <c r="AT2418" s="261" t="s">
        <v>513</v>
      </c>
      <c r="AU2418" s="261" t="s">
        <v>82</v>
      </c>
      <c r="AV2418" s="14" t="s">
        <v>502</v>
      </c>
      <c r="AW2418" s="14" t="s">
        <v>36</v>
      </c>
      <c r="AX2418" s="14" t="s">
        <v>80</v>
      </c>
      <c r="AY2418" s="261" t="s">
        <v>492</v>
      </c>
    </row>
    <row r="2419" spans="2:65" s="1" customFormat="1" ht="16.5" customHeight="1">
      <c r="B2419" s="42"/>
      <c r="C2419" s="278" t="s">
        <v>3217</v>
      </c>
      <c r="D2419" s="278" t="s">
        <v>1110</v>
      </c>
      <c r="E2419" s="279" t="s">
        <v>3218</v>
      </c>
      <c r="F2419" s="280" t="s">
        <v>3219</v>
      </c>
      <c r="G2419" s="281" t="s">
        <v>795</v>
      </c>
      <c r="H2419" s="282">
        <v>0.46400000000000002</v>
      </c>
      <c r="I2419" s="283"/>
      <c r="J2419" s="284">
        <f>ROUND(I2419*H2419,2)</f>
        <v>0</v>
      </c>
      <c r="K2419" s="280" t="s">
        <v>23</v>
      </c>
      <c r="L2419" s="285"/>
      <c r="M2419" s="286" t="s">
        <v>23</v>
      </c>
      <c r="N2419" s="287" t="s">
        <v>44</v>
      </c>
      <c r="O2419" s="43"/>
      <c r="P2419" s="218">
        <f>O2419*H2419</f>
        <v>0</v>
      </c>
      <c r="Q2419" s="218">
        <v>1</v>
      </c>
      <c r="R2419" s="218">
        <f>Q2419*H2419</f>
        <v>0.46400000000000002</v>
      </c>
      <c r="S2419" s="218">
        <v>0</v>
      </c>
      <c r="T2419" s="219">
        <f>S2419*H2419</f>
        <v>0</v>
      </c>
      <c r="AR2419" s="25" t="s">
        <v>977</v>
      </c>
      <c r="AT2419" s="25" t="s">
        <v>1110</v>
      </c>
      <c r="AU2419" s="25" t="s">
        <v>82</v>
      </c>
      <c r="AY2419" s="25" t="s">
        <v>492</v>
      </c>
      <c r="BE2419" s="220">
        <f>IF(N2419="základní",J2419,0)</f>
        <v>0</v>
      </c>
      <c r="BF2419" s="220">
        <f>IF(N2419="snížená",J2419,0)</f>
        <v>0</v>
      </c>
      <c r="BG2419" s="220">
        <f>IF(N2419="zákl. přenesená",J2419,0)</f>
        <v>0</v>
      </c>
      <c r="BH2419" s="220">
        <f>IF(N2419="sníž. přenesená",J2419,0)</f>
        <v>0</v>
      </c>
      <c r="BI2419" s="220">
        <f>IF(N2419="nulová",J2419,0)</f>
        <v>0</v>
      </c>
      <c r="BJ2419" s="25" t="s">
        <v>80</v>
      </c>
      <c r="BK2419" s="220">
        <f>ROUND(I2419*H2419,2)</f>
        <v>0</v>
      </c>
      <c r="BL2419" s="25" t="s">
        <v>775</v>
      </c>
      <c r="BM2419" s="25" t="s">
        <v>3220</v>
      </c>
    </row>
    <row r="2420" spans="2:65" s="1" customFormat="1">
      <c r="B2420" s="42"/>
      <c r="C2420" s="64"/>
      <c r="D2420" s="221" t="s">
        <v>506</v>
      </c>
      <c r="E2420" s="64"/>
      <c r="F2420" s="222" t="s">
        <v>3219</v>
      </c>
      <c r="G2420" s="64"/>
      <c r="H2420" s="64"/>
      <c r="I2420" s="177"/>
      <c r="J2420" s="64"/>
      <c r="K2420" s="64"/>
      <c r="L2420" s="62"/>
      <c r="M2420" s="223"/>
      <c r="N2420" s="43"/>
      <c r="O2420" s="43"/>
      <c r="P2420" s="43"/>
      <c r="Q2420" s="43"/>
      <c r="R2420" s="43"/>
      <c r="S2420" s="43"/>
      <c r="T2420" s="79"/>
      <c r="AT2420" s="25" t="s">
        <v>506</v>
      </c>
      <c r="AU2420" s="25" t="s">
        <v>82</v>
      </c>
    </row>
    <row r="2421" spans="2:65" s="12" customFormat="1">
      <c r="B2421" s="225"/>
      <c r="C2421" s="226"/>
      <c r="D2421" s="221" t="s">
        <v>513</v>
      </c>
      <c r="E2421" s="248" t="s">
        <v>23</v>
      </c>
      <c r="F2421" s="249" t="s">
        <v>3221</v>
      </c>
      <c r="G2421" s="226"/>
      <c r="H2421" s="250">
        <v>0.40899999999999997</v>
      </c>
      <c r="I2421" s="231"/>
      <c r="J2421" s="226"/>
      <c r="K2421" s="226"/>
      <c r="L2421" s="232"/>
      <c r="M2421" s="233"/>
      <c r="N2421" s="234"/>
      <c r="O2421" s="234"/>
      <c r="P2421" s="234"/>
      <c r="Q2421" s="234"/>
      <c r="R2421" s="234"/>
      <c r="S2421" s="234"/>
      <c r="T2421" s="235"/>
      <c r="AT2421" s="236" t="s">
        <v>513</v>
      </c>
      <c r="AU2421" s="236" t="s">
        <v>82</v>
      </c>
      <c r="AV2421" s="12" t="s">
        <v>82</v>
      </c>
      <c r="AW2421" s="12" t="s">
        <v>36</v>
      </c>
      <c r="AX2421" s="12" t="s">
        <v>73</v>
      </c>
      <c r="AY2421" s="236" t="s">
        <v>492</v>
      </c>
    </row>
    <row r="2422" spans="2:65" s="12" customFormat="1">
      <c r="B2422" s="225"/>
      <c r="C2422" s="226"/>
      <c r="D2422" s="221" t="s">
        <v>513</v>
      </c>
      <c r="E2422" s="248" t="s">
        <v>23</v>
      </c>
      <c r="F2422" s="249" t="s">
        <v>3222</v>
      </c>
      <c r="G2422" s="226"/>
      <c r="H2422" s="250">
        <v>5.5E-2</v>
      </c>
      <c r="I2422" s="231"/>
      <c r="J2422" s="226"/>
      <c r="K2422" s="226"/>
      <c r="L2422" s="232"/>
      <c r="M2422" s="233"/>
      <c r="N2422" s="234"/>
      <c r="O2422" s="234"/>
      <c r="P2422" s="234"/>
      <c r="Q2422" s="234"/>
      <c r="R2422" s="234"/>
      <c r="S2422" s="234"/>
      <c r="T2422" s="235"/>
      <c r="AT2422" s="236" t="s">
        <v>513</v>
      </c>
      <c r="AU2422" s="236" t="s">
        <v>82</v>
      </c>
      <c r="AV2422" s="12" t="s">
        <v>82</v>
      </c>
      <c r="AW2422" s="12" t="s">
        <v>36</v>
      </c>
      <c r="AX2422" s="12" t="s">
        <v>73</v>
      </c>
      <c r="AY2422" s="236" t="s">
        <v>492</v>
      </c>
    </row>
    <row r="2423" spans="2:65" s="14" customFormat="1">
      <c r="B2423" s="251"/>
      <c r="C2423" s="252"/>
      <c r="D2423" s="227" t="s">
        <v>513</v>
      </c>
      <c r="E2423" s="253" t="s">
        <v>23</v>
      </c>
      <c r="F2423" s="254" t="s">
        <v>560</v>
      </c>
      <c r="G2423" s="252"/>
      <c r="H2423" s="255">
        <v>0.46400000000000002</v>
      </c>
      <c r="I2423" s="256"/>
      <c r="J2423" s="252"/>
      <c r="K2423" s="252"/>
      <c r="L2423" s="257"/>
      <c r="M2423" s="258"/>
      <c r="N2423" s="259"/>
      <c r="O2423" s="259"/>
      <c r="P2423" s="259"/>
      <c r="Q2423" s="259"/>
      <c r="R2423" s="259"/>
      <c r="S2423" s="259"/>
      <c r="T2423" s="260"/>
      <c r="AT2423" s="261" t="s">
        <v>513</v>
      </c>
      <c r="AU2423" s="261" t="s">
        <v>82</v>
      </c>
      <c r="AV2423" s="14" t="s">
        <v>502</v>
      </c>
      <c r="AW2423" s="14" t="s">
        <v>36</v>
      </c>
      <c r="AX2423" s="14" t="s">
        <v>80</v>
      </c>
      <c r="AY2423" s="261" t="s">
        <v>492</v>
      </c>
    </row>
    <row r="2424" spans="2:65" s="1" customFormat="1" ht="16.5" customHeight="1">
      <c r="B2424" s="42"/>
      <c r="C2424" s="209" t="s">
        <v>3223</v>
      </c>
      <c r="D2424" s="209" t="s">
        <v>498</v>
      </c>
      <c r="E2424" s="210" t="s">
        <v>3224</v>
      </c>
      <c r="F2424" s="211" t="s">
        <v>3225</v>
      </c>
      <c r="G2424" s="212" t="s">
        <v>180</v>
      </c>
      <c r="H2424" s="213">
        <v>2667.4360000000001</v>
      </c>
      <c r="I2424" s="214"/>
      <c r="J2424" s="215">
        <f>ROUND(I2424*H2424,2)</f>
        <v>0</v>
      </c>
      <c r="K2424" s="211" t="s">
        <v>501</v>
      </c>
      <c r="L2424" s="62"/>
      <c r="M2424" s="216" t="s">
        <v>23</v>
      </c>
      <c r="N2424" s="217" t="s">
        <v>44</v>
      </c>
      <c r="O2424" s="43"/>
      <c r="P2424" s="218">
        <f>O2424*H2424</f>
        <v>0</v>
      </c>
      <c r="Q2424" s="218">
        <v>0</v>
      </c>
      <c r="R2424" s="218">
        <f>Q2424*H2424</f>
        <v>0</v>
      </c>
      <c r="S2424" s="218">
        <v>4.0000000000000001E-3</v>
      </c>
      <c r="T2424" s="219">
        <f>S2424*H2424</f>
        <v>10.669744000000001</v>
      </c>
      <c r="AR2424" s="25" t="s">
        <v>775</v>
      </c>
      <c r="AT2424" s="25" t="s">
        <v>498</v>
      </c>
      <c r="AU2424" s="25" t="s">
        <v>82</v>
      </c>
      <c r="AY2424" s="25" t="s">
        <v>492</v>
      </c>
      <c r="BE2424" s="220">
        <f>IF(N2424="základní",J2424,0)</f>
        <v>0</v>
      </c>
      <c r="BF2424" s="220">
        <f>IF(N2424="snížená",J2424,0)</f>
        <v>0</v>
      </c>
      <c r="BG2424" s="220">
        <f>IF(N2424="zákl. přenesená",J2424,0)</f>
        <v>0</v>
      </c>
      <c r="BH2424" s="220">
        <f>IF(N2424="sníž. přenesená",J2424,0)</f>
        <v>0</v>
      </c>
      <c r="BI2424" s="220">
        <f>IF(N2424="nulová",J2424,0)</f>
        <v>0</v>
      </c>
      <c r="BJ2424" s="25" t="s">
        <v>80</v>
      </c>
      <c r="BK2424" s="220">
        <f>ROUND(I2424*H2424,2)</f>
        <v>0</v>
      </c>
      <c r="BL2424" s="25" t="s">
        <v>775</v>
      </c>
      <c r="BM2424" s="25" t="s">
        <v>3226</v>
      </c>
    </row>
    <row r="2425" spans="2:65" s="1" customFormat="1">
      <c r="B2425" s="42"/>
      <c r="C2425" s="64"/>
      <c r="D2425" s="221" t="s">
        <v>506</v>
      </c>
      <c r="E2425" s="64"/>
      <c r="F2425" s="222" t="s">
        <v>3227</v>
      </c>
      <c r="G2425" s="64"/>
      <c r="H2425" s="64"/>
      <c r="I2425" s="177"/>
      <c r="J2425" s="64"/>
      <c r="K2425" s="64"/>
      <c r="L2425" s="62"/>
      <c r="M2425" s="223"/>
      <c r="N2425" s="43"/>
      <c r="O2425" s="43"/>
      <c r="P2425" s="43"/>
      <c r="Q2425" s="43"/>
      <c r="R2425" s="43"/>
      <c r="S2425" s="43"/>
      <c r="T2425" s="79"/>
      <c r="AT2425" s="25" t="s">
        <v>506</v>
      </c>
      <c r="AU2425" s="25" t="s">
        <v>82</v>
      </c>
    </row>
    <row r="2426" spans="2:65" s="1" customFormat="1" ht="36">
      <c r="B2426" s="42"/>
      <c r="C2426" s="64"/>
      <c r="D2426" s="221" t="s">
        <v>509</v>
      </c>
      <c r="E2426" s="64"/>
      <c r="F2426" s="224" t="s">
        <v>3228</v>
      </c>
      <c r="G2426" s="64"/>
      <c r="H2426" s="64"/>
      <c r="I2426" s="177"/>
      <c r="J2426" s="64"/>
      <c r="K2426" s="64"/>
      <c r="L2426" s="62"/>
      <c r="M2426" s="223"/>
      <c r="N2426" s="43"/>
      <c r="O2426" s="43"/>
      <c r="P2426" s="43"/>
      <c r="Q2426" s="43"/>
      <c r="R2426" s="43"/>
      <c r="S2426" s="43"/>
      <c r="T2426" s="79"/>
      <c r="AT2426" s="25" t="s">
        <v>509</v>
      </c>
      <c r="AU2426" s="25" t="s">
        <v>82</v>
      </c>
    </row>
    <row r="2427" spans="2:65" s="12" customFormat="1">
      <c r="B2427" s="225"/>
      <c r="C2427" s="226"/>
      <c r="D2427" s="221" t="s">
        <v>513</v>
      </c>
      <c r="E2427" s="248" t="s">
        <v>23</v>
      </c>
      <c r="F2427" s="249" t="s">
        <v>3229</v>
      </c>
      <c r="G2427" s="226"/>
      <c r="H2427" s="250">
        <v>185.56</v>
      </c>
      <c r="I2427" s="231"/>
      <c r="J2427" s="226"/>
      <c r="K2427" s="226"/>
      <c r="L2427" s="232"/>
      <c r="M2427" s="233"/>
      <c r="N2427" s="234"/>
      <c r="O2427" s="234"/>
      <c r="P2427" s="234"/>
      <c r="Q2427" s="234"/>
      <c r="R2427" s="234"/>
      <c r="S2427" s="234"/>
      <c r="T2427" s="235"/>
      <c r="AT2427" s="236" t="s">
        <v>513</v>
      </c>
      <c r="AU2427" s="236" t="s">
        <v>82</v>
      </c>
      <c r="AV2427" s="12" t="s">
        <v>82</v>
      </c>
      <c r="AW2427" s="12" t="s">
        <v>36</v>
      </c>
      <c r="AX2427" s="12" t="s">
        <v>73</v>
      </c>
      <c r="AY2427" s="236" t="s">
        <v>492</v>
      </c>
    </row>
    <row r="2428" spans="2:65" s="12" customFormat="1">
      <c r="B2428" s="225"/>
      <c r="C2428" s="226"/>
      <c r="D2428" s="221" t="s">
        <v>513</v>
      </c>
      <c r="E2428" s="248" t="s">
        <v>23</v>
      </c>
      <c r="F2428" s="249" t="s">
        <v>3230</v>
      </c>
      <c r="G2428" s="226"/>
      <c r="H2428" s="250">
        <v>449.2</v>
      </c>
      <c r="I2428" s="231"/>
      <c r="J2428" s="226"/>
      <c r="K2428" s="226"/>
      <c r="L2428" s="232"/>
      <c r="M2428" s="233"/>
      <c r="N2428" s="234"/>
      <c r="O2428" s="234"/>
      <c r="P2428" s="234"/>
      <c r="Q2428" s="234"/>
      <c r="R2428" s="234"/>
      <c r="S2428" s="234"/>
      <c r="T2428" s="235"/>
      <c r="AT2428" s="236" t="s">
        <v>513</v>
      </c>
      <c r="AU2428" s="236" t="s">
        <v>82</v>
      </c>
      <c r="AV2428" s="12" t="s">
        <v>82</v>
      </c>
      <c r="AW2428" s="12" t="s">
        <v>36</v>
      </c>
      <c r="AX2428" s="12" t="s">
        <v>73</v>
      </c>
      <c r="AY2428" s="236" t="s">
        <v>492</v>
      </c>
    </row>
    <row r="2429" spans="2:65" s="12" customFormat="1">
      <c r="B2429" s="225"/>
      <c r="C2429" s="226"/>
      <c r="D2429" s="221" t="s">
        <v>513</v>
      </c>
      <c r="E2429" s="248" t="s">
        <v>23</v>
      </c>
      <c r="F2429" s="249" t="s">
        <v>3231</v>
      </c>
      <c r="G2429" s="226"/>
      <c r="H2429" s="250">
        <v>16.28</v>
      </c>
      <c r="I2429" s="231"/>
      <c r="J2429" s="226"/>
      <c r="K2429" s="226"/>
      <c r="L2429" s="232"/>
      <c r="M2429" s="233"/>
      <c r="N2429" s="234"/>
      <c r="O2429" s="234"/>
      <c r="P2429" s="234"/>
      <c r="Q2429" s="234"/>
      <c r="R2429" s="234"/>
      <c r="S2429" s="234"/>
      <c r="T2429" s="235"/>
      <c r="AT2429" s="236" t="s">
        <v>513</v>
      </c>
      <c r="AU2429" s="236" t="s">
        <v>82</v>
      </c>
      <c r="AV2429" s="12" t="s">
        <v>82</v>
      </c>
      <c r="AW2429" s="12" t="s">
        <v>36</v>
      </c>
      <c r="AX2429" s="12" t="s">
        <v>73</v>
      </c>
      <c r="AY2429" s="236" t="s">
        <v>492</v>
      </c>
    </row>
    <row r="2430" spans="2:65" s="12" customFormat="1">
      <c r="B2430" s="225"/>
      <c r="C2430" s="226"/>
      <c r="D2430" s="221" t="s">
        <v>513</v>
      </c>
      <c r="E2430" s="248" t="s">
        <v>23</v>
      </c>
      <c r="F2430" s="249" t="s">
        <v>3232</v>
      </c>
      <c r="G2430" s="226"/>
      <c r="H2430" s="250">
        <v>427.22</v>
      </c>
      <c r="I2430" s="231"/>
      <c r="J2430" s="226"/>
      <c r="K2430" s="226"/>
      <c r="L2430" s="232"/>
      <c r="M2430" s="233"/>
      <c r="N2430" s="234"/>
      <c r="O2430" s="234"/>
      <c r="P2430" s="234"/>
      <c r="Q2430" s="234"/>
      <c r="R2430" s="234"/>
      <c r="S2430" s="234"/>
      <c r="T2430" s="235"/>
      <c r="AT2430" s="236" t="s">
        <v>513</v>
      </c>
      <c r="AU2430" s="236" t="s">
        <v>82</v>
      </c>
      <c r="AV2430" s="12" t="s">
        <v>82</v>
      </c>
      <c r="AW2430" s="12" t="s">
        <v>36</v>
      </c>
      <c r="AX2430" s="12" t="s">
        <v>73</v>
      </c>
      <c r="AY2430" s="236" t="s">
        <v>492</v>
      </c>
    </row>
    <row r="2431" spans="2:65" s="12" customFormat="1">
      <c r="B2431" s="225"/>
      <c r="C2431" s="226"/>
      <c r="D2431" s="221" t="s">
        <v>513</v>
      </c>
      <c r="E2431" s="248" t="s">
        <v>223</v>
      </c>
      <c r="F2431" s="249" t="s">
        <v>3233</v>
      </c>
      <c r="G2431" s="226"/>
      <c r="H2431" s="250">
        <v>5.64</v>
      </c>
      <c r="I2431" s="231"/>
      <c r="J2431" s="226"/>
      <c r="K2431" s="226"/>
      <c r="L2431" s="232"/>
      <c r="M2431" s="233"/>
      <c r="N2431" s="234"/>
      <c r="O2431" s="234"/>
      <c r="P2431" s="234"/>
      <c r="Q2431" s="234"/>
      <c r="R2431" s="234"/>
      <c r="S2431" s="234"/>
      <c r="T2431" s="235"/>
      <c r="AT2431" s="236" t="s">
        <v>513</v>
      </c>
      <c r="AU2431" s="236" t="s">
        <v>82</v>
      </c>
      <c r="AV2431" s="12" t="s">
        <v>82</v>
      </c>
      <c r="AW2431" s="12" t="s">
        <v>36</v>
      </c>
      <c r="AX2431" s="12" t="s">
        <v>73</v>
      </c>
      <c r="AY2431" s="236" t="s">
        <v>492</v>
      </c>
    </row>
    <row r="2432" spans="2:65" s="12" customFormat="1">
      <c r="B2432" s="225"/>
      <c r="C2432" s="226"/>
      <c r="D2432" s="221" t="s">
        <v>513</v>
      </c>
      <c r="E2432" s="248" t="s">
        <v>23</v>
      </c>
      <c r="F2432" s="249" t="s">
        <v>223</v>
      </c>
      <c r="G2432" s="226"/>
      <c r="H2432" s="250">
        <v>5.64</v>
      </c>
      <c r="I2432" s="231"/>
      <c r="J2432" s="226"/>
      <c r="K2432" s="226"/>
      <c r="L2432" s="232"/>
      <c r="M2432" s="233"/>
      <c r="N2432" s="234"/>
      <c r="O2432" s="234"/>
      <c r="P2432" s="234"/>
      <c r="Q2432" s="234"/>
      <c r="R2432" s="234"/>
      <c r="S2432" s="234"/>
      <c r="T2432" s="235"/>
      <c r="AT2432" s="236" t="s">
        <v>513</v>
      </c>
      <c r="AU2432" s="236" t="s">
        <v>82</v>
      </c>
      <c r="AV2432" s="12" t="s">
        <v>82</v>
      </c>
      <c r="AW2432" s="12" t="s">
        <v>36</v>
      </c>
      <c r="AX2432" s="12" t="s">
        <v>73</v>
      </c>
      <c r="AY2432" s="236" t="s">
        <v>492</v>
      </c>
    </row>
    <row r="2433" spans="2:65" s="12" customFormat="1">
      <c r="B2433" s="225"/>
      <c r="C2433" s="226"/>
      <c r="D2433" s="221" t="s">
        <v>513</v>
      </c>
      <c r="E2433" s="248" t="s">
        <v>23</v>
      </c>
      <c r="F2433" s="249" t="s">
        <v>3234</v>
      </c>
      <c r="G2433" s="226"/>
      <c r="H2433" s="250">
        <v>1341.29</v>
      </c>
      <c r="I2433" s="231"/>
      <c r="J2433" s="226"/>
      <c r="K2433" s="226"/>
      <c r="L2433" s="232"/>
      <c r="M2433" s="233"/>
      <c r="N2433" s="234"/>
      <c r="O2433" s="234"/>
      <c r="P2433" s="234"/>
      <c r="Q2433" s="234"/>
      <c r="R2433" s="234"/>
      <c r="S2433" s="234"/>
      <c r="T2433" s="235"/>
      <c r="AT2433" s="236" t="s">
        <v>513</v>
      </c>
      <c r="AU2433" s="236" t="s">
        <v>82</v>
      </c>
      <c r="AV2433" s="12" t="s">
        <v>82</v>
      </c>
      <c r="AW2433" s="12" t="s">
        <v>36</v>
      </c>
      <c r="AX2433" s="12" t="s">
        <v>73</v>
      </c>
      <c r="AY2433" s="236" t="s">
        <v>492</v>
      </c>
    </row>
    <row r="2434" spans="2:65" s="12" customFormat="1">
      <c r="B2434" s="225"/>
      <c r="C2434" s="226"/>
      <c r="D2434" s="221" t="s">
        <v>513</v>
      </c>
      <c r="E2434" s="248" t="s">
        <v>23</v>
      </c>
      <c r="F2434" s="249" t="s">
        <v>3235</v>
      </c>
      <c r="G2434" s="226"/>
      <c r="H2434" s="250">
        <v>19.55</v>
      </c>
      <c r="I2434" s="231"/>
      <c r="J2434" s="226"/>
      <c r="K2434" s="226"/>
      <c r="L2434" s="232"/>
      <c r="M2434" s="233"/>
      <c r="N2434" s="234"/>
      <c r="O2434" s="234"/>
      <c r="P2434" s="234"/>
      <c r="Q2434" s="234"/>
      <c r="R2434" s="234"/>
      <c r="S2434" s="234"/>
      <c r="T2434" s="235"/>
      <c r="AT2434" s="236" t="s">
        <v>513</v>
      </c>
      <c r="AU2434" s="236" t="s">
        <v>82</v>
      </c>
      <c r="AV2434" s="12" t="s">
        <v>82</v>
      </c>
      <c r="AW2434" s="12" t="s">
        <v>36</v>
      </c>
      <c r="AX2434" s="12" t="s">
        <v>73</v>
      </c>
      <c r="AY2434" s="236" t="s">
        <v>492</v>
      </c>
    </row>
    <row r="2435" spans="2:65" s="12" customFormat="1">
      <c r="B2435" s="225"/>
      <c r="C2435" s="226"/>
      <c r="D2435" s="221" t="s">
        <v>513</v>
      </c>
      <c r="E2435" s="248" t="s">
        <v>23</v>
      </c>
      <c r="F2435" s="249" t="s">
        <v>3236</v>
      </c>
      <c r="G2435" s="226"/>
      <c r="H2435" s="250">
        <v>87.465999999999994</v>
      </c>
      <c r="I2435" s="231"/>
      <c r="J2435" s="226"/>
      <c r="K2435" s="226"/>
      <c r="L2435" s="232"/>
      <c r="M2435" s="233"/>
      <c r="N2435" s="234"/>
      <c r="O2435" s="234"/>
      <c r="P2435" s="234"/>
      <c r="Q2435" s="234"/>
      <c r="R2435" s="234"/>
      <c r="S2435" s="234"/>
      <c r="T2435" s="235"/>
      <c r="AT2435" s="236" t="s">
        <v>513</v>
      </c>
      <c r="AU2435" s="236" t="s">
        <v>82</v>
      </c>
      <c r="AV2435" s="12" t="s">
        <v>82</v>
      </c>
      <c r="AW2435" s="12" t="s">
        <v>36</v>
      </c>
      <c r="AX2435" s="12" t="s">
        <v>73</v>
      </c>
      <c r="AY2435" s="236" t="s">
        <v>492</v>
      </c>
    </row>
    <row r="2436" spans="2:65" s="12" customFormat="1">
      <c r="B2436" s="225"/>
      <c r="C2436" s="226"/>
      <c r="D2436" s="221" t="s">
        <v>513</v>
      </c>
      <c r="E2436" s="248" t="s">
        <v>23</v>
      </c>
      <c r="F2436" s="249" t="s">
        <v>3237</v>
      </c>
      <c r="G2436" s="226"/>
      <c r="H2436" s="250">
        <v>1.768</v>
      </c>
      <c r="I2436" s="231"/>
      <c r="J2436" s="226"/>
      <c r="K2436" s="226"/>
      <c r="L2436" s="232"/>
      <c r="M2436" s="233"/>
      <c r="N2436" s="234"/>
      <c r="O2436" s="234"/>
      <c r="P2436" s="234"/>
      <c r="Q2436" s="234"/>
      <c r="R2436" s="234"/>
      <c r="S2436" s="234"/>
      <c r="T2436" s="235"/>
      <c r="AT2436" s="236" t="s">
        <v>513</v>
      </c>
      <c r="AU2436" s="236" t="s">
        <v>82</v>
      </c>
      <c r="AV2436" s="12" t="s">
        <v>82</v>
      </c>
      <c r="AW2436" s="12" t="s">
        <v>36</v>
      </c>
      <c r="AX2436" s="12" t="s">
        <v>73</v>
      </c>
      <c r="AY2436" s="236" t="s">
        <v>492</v>
      </c>
    </row>
    <row r="2437" spans="2:65" s="12" customFormat="1">
      <c r="B2437" s="225"/>
      <c r="C2437" s="226"/>
      <c r="D2437" s="221" t="s">
        <v>513</v>
      </c>
      <c r="E2437" s="248" t="s">
        <v>23</v>
      </c>
      <c r="F2437" s="249" t="s">
        <v>3238</v>
      </c>
      <c r="G2437" s="226"/>
      <c r="H2437" s="250">
        <v>3.3319999999999999</v>
      </c>
      <c r="I2437" s="231"/>
      <c r="J2437" s="226"/>
      <c r="K2437" s="226"/>
      <c r="L2437" s="232"/>
      <c r="M2437" s="233"/>
      <c r="N2437" s="234"/>
      <c r="O2437" s="234"/>
      <c r="P2437" s="234"/>
      <c r="Q2437" s="234"/>
      <c r="R2437" s="234"/>
      <c r="S2437" s="234"/>
      <c r="T2437" s="235"/>
      <c r="AT2437" s="236" t="s">
        <v>513</v>
      </c>
      <c r="AU2437" s="236" t="s">
        <v>82</v>
      </c>
      <c r="AV2437" s="12" t="s">
        <v>82</v>
      </c>
      <c r="AW2437" s="12" t="s">
        <v>36</v>
      </c>
      <c r="AX2437" s="12" t="s">
        <v>73</v>
      </c>
      <c r="AY2437" s="236" t="s">
        <v>492</v>
      </c>
    </row>
    <row r="2438" spans="2:65" s="12" customFormat="1">
      <c r="B2438" s="225"/>
      <c r="C2438" s="226"/>
      <c r="D2438" s="221" t="s">
        <v>513</v>
      </c>
      <c r="E2438" s="248" t="s">
        <v>23</v>
      </c>
      <c r="F2438" s="249" t="s">
        <v>3239</v>
      </c>
      <c r="G2438" s="226"/>
      <c r="H2438" s="250">
        <v>3.72</v>
      </c>
      <c r="I2438" s="231"/>
      <c r="J2438" s="226"/>
      <c r="K2438" s="226"/>
      <c r="L2438" s="232"/>
      <c r="M2438" s="233"/>
      <c r="N2438" s="234"/>
      <c r="O2438" s="234"/>
      <c r="P2438" s="234"/>
      <c r="Q2438" s="234"/>
      <c r="R2438" s="234"/>
      <c r="S2438" s="234"/>
      <c r="T2438" s="235"/>
      <c r="AT2438" s="236" t="s">
        <v>513</v>
      </c>
      <c r="AU2438" s="236" t="s">
        <v>82</v>
      </c>
      <c r="AV2438" s="12" t="s">
        <v>82</v>
      </c>
      <c r="AW2438" s="12" t="s">
        <v>36</v>
      </c>
      <c r="AX2438" s="12" t="s">
        <v>73</v>
      </c>
      <c r="AY2438" s="236" t="s">
        <v>492</v>
      </c>
    </row>
    <row r="2439" spans="2:65" s="12" customFormat="1">
      <c r="B2439" s="225"/>
      <c r="C2439" s="226"/>
      <c r="D2439" s="221" t="s">
        <v>513</v>
      </c>
      <c r="E2439" s="248" t="s">
        <v>23</v>
      </c>
      <c r="F2439" s="249" t="s">
        <v>3240</v>
      </c>
      <c r="G2439" s="226"/>
      <c r="H2439" s="250">
        <v>94.17</v>
      </c>
      <c r="I2439" s="231"/>
      <c r="J2439" s="226"/>
      <c r="K2439" s="226"/>
      <c r="L2439" s="232"/>
      <c r="M2439" s="233"/>
      <c r="N2439" s="234"/>
      <c r="O2439" s="234"/>
      <c r="P2439" s="234"/>
      <c r="Q2439" s="234"/>
      <c r="R2439" s="234"/>
      <c r="S2439" s="234"/>
      <c r="T2439" s="235"/>
      <c r="AT2439" s="236" t="s">
        <v>513</v>
      </c>
      <c r="AU2439" s="236" t="s">
        <v>82</v>
      </c>
      <c r="AV2439" s="12" t="s">
        <v>82</v>
      </c>
      <c r="AW2439" s="12" t="s">
        <v>36</v>
      </c>
      <c r="AX2439" s="12" t="s">
        <v>73</v>
      </c>
      <c r="AY2439" s="236" t="s">
        <v>492</v>
      </c>
    </row>
    <row r="2440" spans="2:65" s="12" customFormat="1">
      <c r="B2440" s="225"/>
      <c r="C2440" s="226"/>
      <c r="D2440" s="221" t="s">
        <v>513</v>
      </c>
      <c r="E2440" s="248" t="s">
        <v>23</v>
      </c>
      <c r="F2440" s="249" t="s">
        <v>3241</v>
      </c>
      <c r="G2440" s="226"/>
      <c r="H2440" s="250">
        <v>26.6</v>
      </c>
      <c r="I2440" s="231"/>
      <c r="J2440" s="226"/>
      <c r="K2440" s="226"/>
      <c r="L2440" s="232"/>
      <c r="M2440" s="233"/>
      <c r="N2440" s="234"/>
      <c r="O2440" s="234"/>
      <c r="P2440" s="234"/>
      <c r="Q2440" s="234"/>
      <c r="R2440" s="234"/>
      <c r="S2440" s="234"/>
      <c r="T2440" s="235"/>
      <c r="AT2440" s="236" t="s">
        <v>513</v>
      </c>
      <c r="AU2440" s="236" t="s">
        <v>82</v>
      </c>
      <c r="AV2440" s="12" t="s">
        <v>82</v>
      </c>
      <c r="AW2440" s="12" t="s">
        <v>36</v>
      </c>
      <c r="AX2440" s="12" t="s">
        <v>73</v>
      </c>
      <c r="AY2440" s="236" t="s">
        <v>492</v>
      </c>
    </row>
    <row r="2441" spans="2:65" s="14" customFormat="1">
      <c r="B2441" s="251"/>
      <c r="C2441" s="252"/>
      <c r="D2441" s="227" t="s">
        <v>513</v>
      </c>
      <c r="E2441" s="253" t="s">
        <v>23</v>
      </c>
      <c r="F2441" s="254" t="s">
        <v>560</v>
      </c>
      <c r="G2441" s="252"/>
      <c r="H2441" s="255">
        <v>2667.4360000000001</v>
      </c>
      <c r="I2441" s="256"/>
      <c r="J2441" s="252"/>
      <c r="K2441" s="252"/>
      <c r="L2441" s="257"/>
      <c r="M2441" s="258"/>
      <c r="N2441" s="259"/>
      <c r="O2441" s="259"/>
      <c r="P2441" s="259"/>
      <c r="Q2441" s="259"/>
      <c r="R2441" s="259"/>
      <c r="S2441" s="259"/>
      <c r="T2441" s="260"/>
      <c r="AT2441" s="261" t="s">
        <v>513</v>
      </c>
      <c r="AU2441" s="261" t="s">
        <v>82</v>
      </c>
      <c r="AV2441" s="14" t="s">
        <v>502</v>
      </c>
      <c r="AW2441" s="14" t="s">
        <v>36</v>
      </c>
      <c r="AX2441" s="14" t="s">
        <v>80</v>
      </c>
      <c r="AY2441" s="261" t="s">
        <v>492</v>
      </c>
    </row>
    <row r="2442" spans="2:65" s="1" customFormat="1" ht="16.5" customHeight="1">
      <c r="B2442" s="42"/>
      <c r="C2442" s="209" t="s">
        <v>3242</v>
      </c>
      <c r="D2442" s="209" t="s">
        <v>498</v>
      </c>
      <c r="E2442" s="210" t="s">
        <v>3243</v>
      </c>
      <c r="F2442" s="211" t="s">
        <v>3244</v>
      </c>
      <c r="G2442" s="212" t="s">
        <v>180</v>
      </c>
      <c r="H2442" s="213">
        <v>2728.6819999999998</v>
      </c>
      <c r="I2442" s="214"/>
      <c r="J2442" s="215">
        <f>ROUND(I2442*H2442,2)</f>
        <v>0</v>
      </c>
      <c r="K2442" s="211" t="s">
        <v>501</v>
      </c>
      <c r="L2442" s="62"/>
      <c r="M2442" s="216" t="s">
        <v>23</v>
      </c>
      <c r="N2442" s="217" t="s">
        <v>44</v>
      </c>
      <c r="O2442" s="43"/>
      <c r="P2442" s="218">
        <f>O2442*H2442</f>
        <v>0</v>
      </c>
      <c r="Q2442" s="218">
        <v>4.0000000000000002E-4</v>
      </c>
      <c r="R2442" s="218">
        <f>Q2442*H2442</f>
        <v>1.0914728</v>
      </c>
      <c r="S2442" s="218">
        <v>0</v>
      </c>
      <c r="T2442" s="219">
        <f>S2442*H2442</f>
        <v>0</v>
      </c>
      <c r="AR2442" s="25" t="s">
        <v>775</v>
      </c>
      <c r="AT2442" s="25" t="s">
        <v>498</v>
      </c>
      <c r="AU2442" s="25" t="s">
        <v>82</v>
      </c>
      <c r="AY2442" s="25" t="s">
        <v>492</v>
      </c>
      <c r="BE2442" s="220">
        <f>IF(N2442="základní",J2442,0)</f>
        <v>0</v>
      </c>
      <c r="BF2442" s="220">
        <f>IF(N2442="snížená",J2442,0)</f>
        <v>0</v>
      </c>
      <c r="BG2442" s="220">
        <f>IF(N2442="zákl. přenesená",J2442,0)</f>
        <v>0</v>
      </c>
      <c r="BH2442" s="220">
        <f>IF(N2442="sníž. přenesená",J2442,0)</f>
        <v>0</v>
      </c>
      <c r="BI2442" s="220">
        <f>IF(N2442="nulová",J2442,0)</f>
        <v>0</v>
      </c>
      <c r="BJ2442" s="25" t="s">
        <v>80</v>
      </c>
      <c r="BK2442" s="220">
        <f>ROUND(I2442*H2442,2)</f>
        <v>0</v>
      </c>
      <c r="BL2442" s="25" t="s">
        <v>775</v>
      </c>
      <c r="BM2442" s="25" t="s">
        <v>3245</v>
      </c>
    </row>
    <row r="2443" spans="2:65" s="1" customFormat="1">
      <c r="B2443" s="42"/>
      <c r="C2443" s="64"/>
      <c r="D2443" s="221" t="s">
        <v>506</v>
      </c>
      <c r="E2443" s="64"/>
      <c r="F2443" s="222" t="s">
        <v>3246</v>
      </c>
      <c r="G2443" s="64"/>
      <c r="H2443" s="64"/>
      <c r="I2443" s="177"/>
      <c r="J2443" s="64"/>
      <c r="K2443" s="64"/>
      <c r="L2443" s="62"/>
      <c r="M2443" s="223"/>
      <c r="N2443" s="43"/>
      <c r="O2443" s="43"/>
      <c r="P2443" s="43"/>
      <c r="Q2443" s="43"/>
      <c r="R2443" s="43"/>
      <c r="S2443" s="43"/>
      <c r="T2443" s="79"/>
      <c r="AT2443" s="25" t="s">
        <v>506</v>
      </c>
      <c r="AU2443" s="25" t="s">
        <v>82</v>
      </c>
    </row>
    <row r="2444" spans="2:65" s="1" customFormat="1" ht="36">
      <c r="B2444" s="42"/>
      <c r="C2444" s="64"/>
      <c r="D2444" s="221" t="s">
        <v>509</v>
      </c>
      <c r="E2444" s="64"/>
      <c r="F2444" s="224" t="s">
        <v>3247</v>
      </c>
      <c r="G2444" s="64"/>
      <c r="H2444" s="64"/>
      <c r="I2444" s="177"/>
      <c r="J2444" s="64"/>
      <c r="K2444" s="64"/>
      <c r="L2444" s="62"/>
      <c r="M2444" s="223"/>
      <c r="N2444" s="43"/>
      <c r="O2444" s="43"/>
      <c r="P2444" s="43"/>
      <c r="Q2444" s="43"/>
      <c r="R2444" s="43"/>
      <c r="S2444" s="43"/>
      <c r="T2444" s="79"/>
      <c r="AT2444" s="25" t="s">
        <v>509</v>
      </c>
      <c r="AU2444" s="25" t="s">
        <v>82</v>
      </c>
    </row>
    <row r="2445" spans="2:65" s="12" customFormat="1" ht="24">
      <c r="B2445" s="225"/>
      <c r="C2445" s="226"/>
      <c r="D2445" s="221" t="s">
        <v>513</v>
      </c>
      <c r="E2445" s="248" t="s">
        <v>23</v>
      </c>
      <c r="F2445" s="249" t="s">
        <v>3248</v>
      </c>
      <c r="G2445" s="226"/>
      <c r="H2445" s="250">
        <v>2086.288</v>
      </c>
      <c r="I2445" s="231"/>
      <c r="J2445" s="226"/>
      <c r="K2445" s="226"/>
      <c r="L2445" s="232"/>
      <c r="M2445" s="233"/>
      <c r="N2445" s="234"/>
      <c r="O2445" s="234"/>
      <c r="P2445" s="234"/>
      <c r="Q2445" s="234"/>
      <c r="R2445" s="234"/>
      <c r="S2445" s="234"/>
      <c r="T2445" s="235"/>
      <c r="AT2445" s="236" t="s">
        <v>513</v>
      </c>
      <c r="AU2445" s="236" t="s">
        <v>82</v>
      </c>
      <c r="AV2445" s="12" t="s">
        <v>82</v>
      </c>
      <c r="AW2445" s="12" t="s">
        <v>36</v>
      </c>
      <c r="AX2445" s="12" t="s">
        <v>73</v>
      </c>
      <c r="AY2445" s="236" t="s">
        <v>492</v>
      </c>
    </row>
    <row r="2446" spans="2:65" s="12" customFormat="1" ht="24">
      <c r="B2446" s="225"/>
      <c r="C2446" s="226"/>
      <c r="D2446" s="221" t="s">
        <v>513</v>
      </c>
      <c r="E2446" s="248" t="s">
        <v>23</v>
      </c>
      <c r="F2446" s="249" t="s">
        <v>3249</v>
      </c>
      <c r="G2446" s="226"/>
      <c r="H2446" s="250">
        <v>642.39400000000001</v>
      </c>
      <c r="I2446" s="231"/>
      <c r="J2446" s="226"/>
      <c r="K2446" s="226"/>
      <c r="L2446" s="232"/>
      <c r="M2446" s="233"/>
      <c r="N2446" s="234"/>
      <c r="O2446" s="234"/>
      <c r="P2446" s="234"/>
      <c r="Q2446" s="234"/>
      <c r="R2446" s="234"/>
      <c r="S2446" s="234"/>
      <c r="T2446" s="235"/>
      <c r="AT2446" s="236" t="s">
        <v>513</v>
      </c>
      <c r="AU2446" s="236" t="s">
        <v>82</v>
      </c>
      <c r="AV2446" s="12" t="s">
        <v>82</v>
      </c>
      <c r="AW2446" s="12" t="s">
        <v>36</v>
      </c>
      <c r="AX2446" s="12" t="s">
        <v>73</v>
      </c>
      <c r="AY2446" s="236" t="s">
        <v>492</v>
      </c>
    </row>
    <row r="2447" spans="2:65" s="14" customFormat="1">
      <c r="B2447" s="251"/>
      <c r="C2447" s="252"/>
      <c r="D2447" s="227" t="s">
        <v>513</v>
      </c>
      <c r="E2447" s="253" t="s">
        <v>23</v>
      </c>
      <c r="F2447" s="254" t="s">
        <v>560</v>
      </c>
      <c r="G2447" s="252"/>
      <c r="H2447" s="255">
        <v>2728.6819999999998</v>
      </c>
      <c r="I2447" s="256"/>
      <c r="J2447" s="252"/>
      <c r="K2447" s="252"/>
      <c r="L2447" s="257"/>
      <c r="M2447" s="258"/>
      <c r="N2447" s="259"/>
      <c r="O2447" s="259"/>
      <c r="P2447" s="259"/>
      <c r="Q2447" s="259"/>
      <c r="R2447" s="259"/>
      <c r="S2447" s="259"/>
      <c r="T2447" s="260"/>
      <c r="AT2447" s="261" t="s">
        <v>513</v>
      </c>
      <c r="AU2447" s="261" t="s">
        <v>82</v>
      </c>
      <c r="AV2447" s="14" t="s">
        <v>502</v>
      </c>
      <c r="AW2447" s="14" t="s">
        <v>36</v>
      </c>
      <c r="AX2447" s="14" t="s">
        <v>80</v>
      </c>
      <c r="AY2447" s="261" t="s">
        <v>492</v>
      </c>
    </row>
    <row r="2448" spans="2:65" s="1" customFormat="1" ht="16.5" customHeight="1">
      <c r="B2448" s="42"/>
      <c r="C2448" s="209" t="s">
        <v>3250</v>
      </c>
      <c r="D2448" s="209" t="s">
        <v>498</v>
      </c>
      <c r="E2448" s="210" t="s">
        <v>3251</v>
      </c>
      <c r="F2448" s="211" t="s">
        <v>3252</v>
      </c>
      <c r="G2448" s="212" t="s">
        <v>180</v>
      </c>
      <c r="H2448" s="213">
        <v>255.6</v>
      </c>
      <c r="I2448" s="214"/>
      <c r="J2448" s="215">
        <f>ROUND(I2448*H2448,2)</f>
        <v>0</v>
      </c>
      <c r="K2448" s="211" t="s">
        <v>501</v>
      </c>
      <c r="L2448" s="62"/>
      <c r="M2448" s="216" t="s">
        <v>23</v>
      </c>
      <c r="N2448" s="217" t="s">
        <v>44</v>
      </c>
      <c r="O2448" s="43"/>
      <c r="P2448" s="218">
        <f>O2448*H2448</f>
        <v>0</v>
      </c>
      <c r="Q2448" s="218">
        <v>4.0000000000000002E-4</v>
      </c>
      <c r="R2448" s="218">
        <f>Q2448*H2448</f>
        <v>0.10224</v>
      </c>
      <c r="S2448" s="218">
        <v>0</v>
      </c>
      <c r="T2448" s="219">
        <f>S2448*H2448</f>
        <v>0</v>
      </c>
      <c r="AR2448" s="25" t="s">
        <v>775</v>
      </c>
      <c r="AT2448" s="25" t="s">
        <v>498</v>
      </c>
      <c r="AU2448" s="25" t="s">
        <v>82</v>
      </c>
      <c r="AY2448" s="25" t="s">
        <v>492</v>
      </c>
      <c r="BE2448" s="220">
        <f>IF(N2448="základní",J2448,0)</f>
        <v>0</v>
      </c>
      <c r="BF2448" s="220">
        <f>IF(N2448="snížená",J2448,0)</f>
        <v>0</v>
      </c>
      <c r="BG2448" s="220">
        <f>IF(N2448="zákl. přenesená",J2448,0)</f>
        <v>0</v>
      </c>
      <c r="BH2448" s="220">
        <f>IF(N2448="sníž. přenesená",J2448,0)</f>
        <v>0</v>
      </c>
      <c r="BI2448" s="220">
        <f>IF(N2448="nulová",J2448,0)</f>
        <v>0</v>
      </c>
      <c r="BJ2448" s="25" t="s">
        <v>80</v>
      </c>
      <c r="BK2448" s="220">
        <f>ROUND(I2448*H2448,2)</f>
        <v>0</v>
      </c>
      <c r="BL2448" s="25" t="s">
        <v>775</v>
      </c>
      <c r="BM2448" s="25" t="s">
        <v>3253</v>
      </c>
    </row>
    <row r="2449" spans="2:65" s="1" customFormat="1">
      <c r="B2449" s="42"/>
      <c r="C2449" s="64"/>
      <c r="D2449" s="221" t="s">
        <v>506</v>
      </c>
      <c r="E2449" s="64"/>
      <c r="F2449" s="222" t="s">
        <v>3254</v>
      </c>
      <c r="G2449" s="64"/>
      <c r="H2449" s="64"/>
      <c r="I2449" s="177"/>
      <c r="J2449" s="64"/>
      <c r="K2449" s="64"/>
      <c r="L2449" s="62"/>
      <c r="M2449" s="223"/>
      <c r="N2449" s="43"/>
      <c r="O2449" s="43"/>
      <c r="P2449" s="43"/>
      <c r="Q2449" s="43"/>
      <c r="R2449" s="43"/>
      <c r="S2449" s="43"/>
      <c r="T2449" s="79"/>
      <c r="AT2449" s="25" t="s">
        <v>506</v>
      </c>
      <c r="AU2449" s="25" t="s">
        <v>82</v>
      </c>
    </row>
    <row r="2450" spans="2:65" s="1" customFormat="1" ht="36">
      <c r="B2450" s="42"/>
      <c r="C2450" s="64"/>
      <c r="D2450" s="221" t="s">
        <v>509</v>
      </c>
      <c r="E2450" s="64"/>
      <c r="F2450" s="224" t="s">
        <v>3247</v>
      </c>
      <c r="G2450" s="64"/>
      <c r="H2450" s="64"/>
      <c r="I2450" s="177"/>
      <c r="J2450" s="64"/>
      <c r="K2450" s="64"/>
      <c r="L2450" s="62"/>
      <c r="M2450" s="223"/>
      <c r="N2450" s="43"/>
      <c r="O2450" s="43"/>
      <c r="P2450" s="43"/>
      <c r="Q2450" s="43"/>
      <c r="R2450" s="43"/>
      <c r="S2450" s="43"/>
      <c r="T2450" s="79"/>
      <c r="AT2450" s="25" t="s">
        <v>509</v>
      </c>
      <c r="AU2450" s="25" t="s">
        <v>82</v>
      </c>
    </row>
    <row r="2451" spans="2:65" s="13" customFormat="1">
      <c r="B2451" s="237"/>
      <c r="C2451" s="238"/>
      <c r="D2451" s="221" t="s">
        <v>513</v>
      </c>
      <c r="E2451" s="239" t="s">
        <v>23</v>
      </c>
      <c r="F2451" s="240" t="s">
        <v>3212</v>
      </c>
      <c r="G2451" s="238"/>
      <c r="H2451" s="241" t="s">
        <v>23</v>
      </c>
      <c r="I2451" s="242"/>
      <c r="J2451" s="238"/>
      <c r="K2451" s="238"/>
      <c r="L2451" s="243"/>
      <c r="M2451" s="244"/>
      <c r="N2451" s="245"/>
      <c r="O2451" s="245"/>
      <c r="P2451" s="245"/>
      <c r="Q2451" s="245"/>
      <c r="R2451" s="245"/>
      <c r="S2451" s="245"/>
      <c r="T2451" s="246"/>
      <c r="AT2451" s="247" t="s">
        <v>513</v>
      </c>
      <c r="AU2451" s="247" t="s">
        <v>82</v>
      </c>
      <c r="AV2451" s="13" t="s">
        <v>80</v>
      </c>
      <c r="AW2451" s="13" t="s">
        <v>36</v>
      </c>
      <c r="AX2451" s="13" t="s">
        <v>73</v>
      </c>
      <c r="AY2451" s="247" t="s">
        <v>492</v>
      </c>
    </row>
    <row r="2452" spans="2:65" s="12" customFormat="1">
      <c r="B2452" s="225"/>
      <c r="C2452" s="226"/>
      <c r="D2452" s="221" t="s">
        <v>513</v>
      </c>
      <c r="E2452" s="248" t="s">
        <v>23</v>
      </c>
      <c r="F2452" s="249" t="s">
        <v>3255</v>
      </c>
      <c r="G2452" s="226"/>
      <c r="H2452" s="250">
        <v>94.5</v>
      </c>
      <c r="I2452" s="231"/>
      <c r="J2452" s="226"/>
      <c r="K2452" s="226"/>
      <c r="L2452" s="232"/>
      <c r="M2452" s="233"/>
      <c r="N2452" s="234"/>
      <c r="O2452" s="234"/>
      <c r="P2452" s="234"/>
      <c r="Q2452" s="234"/>
      <c r="R2452" s="234"/>
      <c r="S2452" s="234"/>
      <c r="T2452" s="235"/>
      <c r="AT2452" s="236" t="s">
        <v>513</v>
      </c>
      <c r="AU2452" s="236" t="s">
        <v>82</v>
      </c>
      <c r="AV2452" s="12" t="s">
        <v>82</v>
      </c>
      <c r="AW2452" s="12" t="s">
        <v>36</v>
      </c>
      <c r="AX2452" s="12" t="s">
        <v>73</v>
      </c>
      <c r="AY2452" s="236" t="s">
        <v>492</v>
      </c>
    </row>
    <row r="2453" spans="2:65" s="13" customFormat="1" ht="24">
      <c r="B2453" s="237"/>
      <c r="C2453" s="238"/>
      <c r="D2453" s="221" t="s">
        <v>513</v>
      </c>
      <c r="E2453" s="239" t="s">
        <v>23</v>
      </c>
      <c r="F2453" s="240" t="s">
        <v>3214</v>
      </c>
      <c r="G2453" s="238"/>
      <c r="H2453" s="241" t="s">
        <v>23</v>
      </c>
      <c r="I2453" s="242"/>
      <c r="J2453" s="238"/>
      <c r="K2453" s="238"/>
      <c r="L2453" s="243"/>
      <c r="M2453" s="244"/>
      <c r="N2453" s="245"/>
      <c r="O2453" s="245"/>
      <c r="P2453" s="245"/>
      <c r="Q2453" s="245"/>
      <c r="R2453" s="245"/>
      <c r="S2453" s="245"/>
      <c r="T2453" s="246"/>
      <c r="AT2453" s="247" t="s">
        <v>513</v>
      </c>
      <c r="AU2453" s="247" t="s">
        <v>82</v>
      </c>
      <c r="AV2453" s="13" t="s">
        <v>80</v>
      </c>
      <c r="AW2453" s="13" t="s">
        <v>36</v>
      </c>
      <c r="AX2453" s="13" t="s">
        <v>73</v>
      </c>
      <c r="AY2453" s="247" t="s">
        <v>492</v>
      </c>
    </row>
    <row r="2454" spans="2:65" s="12" customFormat="1">
      <c r="B2454" s="225"/>
      <c r="C2454" s="226"/>
      <c r="D2454" s="221" t="s">
        <v>513</v>
      </c>
      <c r="E2454" s="248" t="s">
        <v>23</v>
      </c>
      <c r="F2454" s="249" t="s">
        <v>3256</v>
      </c>
      <c r="G2454" s="226"/>
      <c r="H2454" s="250">
        <v>47.6</v>
      </c>
      <c r="I2454" s="231"/>
      <c r="J2454" s="226"/>
      <c r="K2454" s="226"/>
      <c r="L2454" s="232"/>
      <c r="M2454" s="233"/>
      <c r="N2454" s="234"/>
      <c r="O2454" s="234"/>
      <c r="P2454" s="234"/>
      <c r="Q2454" s="234"/>
      <c r="R2454" s="234"/>
      <c r="S2454" s="234"/>
      <c r="T2454" s="235"/>
      <c r="AT2454" s="236" t="s">
        <v>513</v>
      </c>
      <c r="AU2454" s="236" t="s">
        <v>82</v>
      </c>
      <c r="AV2454" s="12" t="s">
        <v>82</v>
      </c>
      <c r="AW2454" s="12" t="s">
        <v>36</v>
      </c>
      <c r="AX2454" s="12" t="s">
        <v>73</v>
      </c>
      <c r="AY2454" s="236" t="s">
        <v>492</v>
      </c>
    </row>
    <row r="2455" spans="2:65" s="13" customFormat="1" ht="24">
      <c r="B2455" s="237"/>
      <c r="C2455" s="238"/>
      <c r="D2455" s="221" t="s">
        <v>513</v>
      </c>
      <c r="E2455" s="239" t="s">
        <v>23</v>
      </c>
      <c r="F2455" s="240" t="s">
        <v>3216</v>
      </c>
      <c r="G2455" s="238"/>
      <c r="H2455" s="241" t="s">
        <v>23</v>
      </c>
      <c r="I2455" s="242"/>
      <c r="J2455" s="238"/>
      <c r="K2455" s="238"/>
      <c r="L2455" s="243"/>
      <c r="M2455" s="244"/>
      <c r="N2455" s="245"/>
      <c r="O2455" s="245"/>
      <c r="P2455" s="245"/>
      <c r="Q2455" s="245"/>
      <c r="R2455" s="245"/>
      <c r="S2455" s="245"/>
      <c r="T2455" s="246"/>
      <c r="AT2455" s="247" t="s">
        <v>513</v>
      </c>
      <c r="AU2455" s="247" t="s">
        <v>82</v>
      </c>
      <c r="AV2455" s="13" t="s">
        <v>80</v>
      </c>
      <c r="AW2455" s="13" t="s">
        <v>36</v>
      </c>
      <c r="AX2455" s="13" t="s">
        <v>73</v>
      </c>
      <c r="AY2455" s="247" t="s">
        <v>492</v>
      </c>
    </row>
    <row r="2456" spans="2:65" s="12" customFormat="1">
      <c r="B2456" s="225"/>
      <c r="C2456" s="226"/>
      <c r="D2456" s="221" t="s">
        <v>513</v>
      </c>
      <c r="E2456" s="248" t="s">
        <v>23</v>
      </c>
      <c r="F2456" s="249" t="s">
        <v>932</v>
      </c>
      <c r="G2456" s="226"/>
      <c r="H2456" s="250">
        <v>99</v>
      </c>
      <c r="I2456" s="231"/>
      <c r="J2456" s="226"/>
      <c r="K2456" s="226"/>
      <c r="L2456" s="232"/>
      <c r="M2456" s="233"/>
      <c r="N2456" s="234"/>
      <c r="O2456" s="234"/>
      <c r="P2456" s="234"/>
      <c r="Q2456" s="234"/>
      <c r="R2456" s="234"/>
      <c r="S2456" s="234"/>
      <c r="T2456" s="235"/>
      <c r="AT2456" s="236" t="s">
        <v>513</v>
      </c>
      <c r="AU2456" s="236" t="s">
        <v>82</v>
      </c>
      <c r="AV2456" s="12" t="s">
        <v>82</v>
      </c>
      <c r="AW2456" s="12" t="s">
        <v>36</v>
      </c>
      <c r="AX2456" s="12" t="s">
        <v>73</v>
      </c>
      <c r="AY2456" s="236" t="s">
        <v>492</v>
      </c>
    </row>
    <row r="2457" spans="2:65" s="13" customFormat="1" ht="24">
      <c r="B2457" s="237"/>
      <c r="C2457" s="238"/>
      <c r="D2457" s="221" t="s">
        <v>513</v>
      </c>
      <c r="E2457" s="239" t="s">
        <v>23</v>
      </c>
      <c r="F2457" s="240" t="s">
        <v>938</v>
      </c>
      <c r="G2457" s="238"/>
      <c r="H2457" s="241" t="s">
        <v>23</v>
      </c>
      <c r="I2457" s="242"/>
      <c r="J2457" s="238"/>
      <c r="K2457" s="238"/>
      <c r="L2457" s="243"/>
      <c r="M2457" s="244"/>
      <c r="N2457" s="245"/>
      <c r="O2457" s="245"/>
      <c r="P2457" s="245"/>
      <c r="Q2457" s="245"/>
      <c r="R2457" s="245"/>
      <c r="S2457" s="245"/>
      <c r="T2457" s="246"/>
      <c r="AT2457" s="247" t="s">
        <v>513</v>
      </c>
      <c r="AU2457" s="247" t="s">
        <v>82</v>
      </c>
      <c r="AV2457" s="13" t="s">
        <v>80</v>
      </c>
      <c r="AW2457" s="13" t="s">
        <v>36</v>
      </c>
      <c r="AX2457" s="13" t="s">
        <v>73</v>
      </c>
      <c r="AY2457" s="247" t="s">
        <v>492</v>
      </c>
    </row>
    <row r="2458" spans="2:65" s="12" customFormat="1">
      <c r="B2458" s="225"/>
      <c r="C2458" s="226"/>
      <c r="D2458" s="221" t="s">
        <v>513</v>
      </c>
      <c r="E2458" s="248" t="s">
        <v>23</v>
      </c>
      <c r="F2458" s="249" t="s">
        <v>939</v>
      </c>
      <c r="G2458" s="226"/>
      <c r="H2458" s="250">
        <v>14.5</v>
      </c>
      <c r="I2458" s="231"/>
      <c r="J2458" s="226"/>
      <c r="K2458" s="226"/>
      <c r="L2458" s="232"/>
      <c r="M2458" s="233"/>
      <c r="N2458" s="234"/>
      <c r="O2458" s="234"/>
      <c r="P2458" s="234"/>
      <c r="Q2458" s="234"/>
      <c r="R2458" s="234"/>
      <c r="S2458" s="234"/>
      <c r="T2458" s="235"/>
      <c r="AT2458" s="236" t="s">
        <v>513</v>
      </c>
      <c r="AU2458" s="236" t="s">
        <v>82</v>
      </c>
      <c r="AV2458" s="12" t="s">
        <v>82</v>
      </c>
      <c r="AW2458" s="12" t="s">
        <v>36</v>
      </c>
      <c r="AX2458" s="12" t="s">
        <v>73</v>
      </c>
      <c r="AY2458" s="236" t="s">
        <v>492</v>
      </c>
    </row>
    <row r="2459" spans="2:65" s="14" customFormat="1">
      <c r="B2459" s="251"/>
      <c r="C2459" s="252"/>
      <c r="D2459" s="227" t="s">
        <v>513</v>
      </c>
      <c r="E2459" s="253" t="s">
        <v>23</v>
      </c>
      <c r="F2459" s="254" t="s">
        <v>560</v>
      </c>
      <c r="G2459" s="252"/>
      <c r="H2459" s="255">
        <v>255.6</v>
      </c>
      <c r="I2459" s="256"/>
      <c r="J2459" s="252"/>
      <c r="K2459" s="252"/>
      <c r="L2459" s="257"/>
      <c r="M2459" s="258"/>
      <c r="N2459" s="259"/>
      <c r="O2459" s="259"/>
      <c r="P2459" s="259"/>
      <c r="Q2459" s="259"/>
      <c r="R2459" s="259"/>
      <c r="S2459" s="259"/>
      <c r="T2459" s="260"/>
      <c r="AT2459" s="261" t="s">
        <v>513</v>
      </c>
      <c r="AU2459" s="261" t="s">
        <v>82</v>
      </c>
      <c r="AV2459" s="14" t="s">
        <v>502</v>
      </c>
      <c r="AW2459" s="14" t="s">
        <v>36</v>
      </c>
      <c r="AX2459" s="14" t="s">
        <v>80</v>
      </c>
      <c r="AY2459" s="261" t="s">
        <v>492</v>
      </c>
    </row>
    <row r="2460" spans="2:65" s="1" customFormat="1" ht="38.25" customHeight="1">
      <c r="B2460" s="42"/>
      <c r="C2460" s="278" t="s">
        <v>3257</v>
      </c>
      <c r="D2460" s="278" t="s">
        <v>1110</v>
      </c>
      <c r="E2460" s="279" t="s">
        <v>3258</v>
      </c>
      <c r="F2460" s="280" t="s">
        <v>3259</v>
      </c>
      <c r="G2460" s="281" t="s">
        <v>180</v>
      </c>
      <c r="H2460" s="282">
        <v>3444.7040000000002</v>
      </c>
      <c r="I2460" s="283"/>
      <c r="J2460" s="284">
        <f>ROUND(I2460*H2460,2)</f>
        <v>0</v>
      </c>
      <c r="K2460" s="280" t="s">
        <v>501</v>
      </c>
      <c r="L2460" s="285"/>
      <c r="M2460" s="286" t="s">
        <v>23</v>
      </c>
      <c r="N2460" s="287" t="s">
        <v>44</v>
      </c>
      <c r="O2460" s="43"/>
      <c r="P2460" s="218">
        <f>O2460*H2460</f>
        <v>0</v>
      </c>
      <c r="Q2460" s="218">
        <v>4.4999999999999997E-3</v>
      </c>
      <c r="R2460" s="218">
        <f>Q2460*H2460</f>
        <v>15.501168</v>
      </c>
      <c r="S2460" s="218">
        <v>0</v>
      </c>
      <c r="T2460" s="219">
        <f>S2460*H2460</f>
        <v>0</v>
      </c>
      <c r="AR2460" s="25" t="s">
        <v>977</v>
      </c>
      <c r="AT2460" s="25" t="s">
        <v>1110</v>
      </c>
      <c r="AU2460" s="25" t="s">
        <v>82</v>
      </c>
      <c r="AY2460" s="25" t="s">
        <v>492</v>
      </c>
      <c r="BE2460" s="220">
        <f>IF(N2460="základní",J2460,0)</f>
        <v>0</v>
      </c>
      <c r="BF2460" s="220">
        <f>IF(N2460="snížená",J2460,0)</f>
        <v>0</v>
      </c>
      <c r="BG2460" s="220">
        <f>IF(N2460="zákl. přenesená",J2460,0)</f>
        <v>0</v>
      </c>
      <c r="BH2460" s="220">
        <f>IF(N2460="sníž. přenesená",J2460,0)</f>
        <v>0</v>
      </c>
      <c r="BI2460" s="220">
        <f>IF(N2460="nulová",J2460,0)</f>
        <v>0</v>
      </c>
      <c r="BJ2460" s="25" t="s">
        <v>80</v>
      </c>
      <c r="BK2460" s="220">
        <f>ROUND(I2460*H2460,2)</f>
        <v>0</v>
      </c>
      <c r="BL2460" s="25" t="s">
        <v>775</v>
      </c>
      <c r="BM2460" s="25" t="s">
        <v>3260</v>
      </c>
    </row>
    <row r="2461" spans="2:65" s="1" customFormat="1" ht="36">
      <c r="B2461" s="42"/>
      <c r="C2461" s="64"/>
      <c r="D2461" s="221" t="s">
        <v>506</v>
      </c>
      <c r="E2461" s="64"/>
      <c r="F2461" s="222" t="s">
        <v>3259</v>
      </c>
      <c r="G2461" s="64"/>
      <c r="H2461" s="64"/>
      <c r="I2461" s="177"/>
      <c r="J2461" s="64"/>
      <c r="K2461" s="64"/>
      <c r="L2461" s="62"/>
      <c r="M2461" s="223"/>
      <c r="N2461" s="43"/>
      <c r="O2461" s="43"/>
      <c r="P2461" s="43"/>
      <c r="Q2461" s="43"/>
      <c r="R2461" s="43"/>
      <c r="S2461" s="43"/>
      <c r="T2461" s="79"/>
      <c r="AT2461" s="25" t="s">
        <v>506</v>
      </c>
      <c r="AU2461" s="25" t="s">
        <v>82</v>
      </c>
    </row>
    <row r="2462" spans="2:65" s="12" customFormat="1">
      <c r="B2462" s="225"/>
      <c r="C2462" s="226"/>
      <c r="D2462" s="221" t="s">
        <v>513</v>
      </c>
      <c r="E2462" s="248" t="s">
        <v>23</v>
      </c>
      <c r="F2462" s="249" t="s">
        <v>3261</v>
      </c>
      <c r="G2462" s="226"/>
      <c r="H2462" s="250">
        <v>3137.9839999999999</v>
      </c>
      <c r="I2462" s="231"/>
      <c r="J2462" s="226"/>
      <c r="K2462" s="226"/>
      <c r="L2462" s="232"/>
      <c r="M2462" s="233"/>
      <c r="N2462" s="234"/>
      <c r="O2462" s="234"/>
      <c r="P2462" s="234"/>
      <c r="Q2462" s="234"/>
      <c r="R2462" s="234"/>
      <c r="S2462" s="234"/>
      <c r="T2462" s="235"/>
      <c r="AT2462" s="236" t="s">
        <v>513</v>
      </c>
      <c r="AU2462" s="236" t="s">
        <v>82</v>
      </c>
      <c r="AV2462" s="12" t="s">
        <v>82</v>
      </c>
      <c r="AW2462" s="12" t="s">
        <v>36</v>
      </c>
      <c r="AX2462" s="12" t="s">
        <v>73</v>
      </c>
      <c r="AY2462" s="236" t="s">
        <v>492</v>
      </c>
    </row>
    <row r="2463" spans="2:65" s="12" customFormat="1">
      <c r="B2463" s="225"/>
      <c r="C2463" s="226"/>
      <c r="D2463" s="221" t="s">
        <v>513</v>
      </c>
      <c r="E2463" s="248" t="s">
        <v>23</v>
      </c>
      <c r="F2463" s="249" t="s">
        <v>3262</v>
      </c>
      <c r="G2463" s="226"/>
      <c r="H2463" s="250">
        <v>306.72000000000003</v>
      </c>
      <c r="I2463" s="231"/>
      <c r="J2463" s="226"/>
      <c r="K2463" s="226"/>
      <c r="L2463" s="232"/>
      <c r="M2463" s="233"/>
      <c r="N2463" s="234"/>
      <c r="O2463" s="234"/>
      <c r="P2463" s="234"/>
      <c r="Q2463" s="234"/>
      <c r="R2463" s="234"/>
      <c r="S2463" s="234"/>
      <c r="T2463" s="235"/>
      <c r="AT2463" s="236" t="s">
        <v>513</v>
      </c>
      <c r="AU2463" s="236" t="s">
        <v>82</v>
      </c>
      <c r="AV2463" s="12" t="s">
        <v>82</v>
      </c>
      <c r="AW2463" s="12" t="s">
        <v>36</v>
      </c>
      <c r="AX2463" s="12" t="s">
        <v>73</v>
      </c>
      <c r="AY2463" s="236" t="s">
        <v>492</v>
      </c>
    </row>
    <row r="2464" spans="2:65" s="14" customFormat="1">
      <c r="B2464" s="251"/>
      <c r="C2464" s="252"/>
      <c r="D2464" s="227" t="s">
        <v>513</v>
      </c>
      <c r="E2464" s="253" t="s">
        <v>23</v>
      </c>
      <c r="F2464" s="254" t="s">
        <v>560</v>
      </c>
      <c r="G2464" s="252"/>
      <c r="H2464" s="255">
        <v>3444.7040000000002</v>
      </c>
      <c r="I2464" s="256"/>
      <c r="J2464" s="252"/>
      <c r="K2464" s="252"/>
      <c r="L2464" s="257"/>
      <c r="M2464" s="258"/>
      <c r="N2464" s="259"/>
      <c r="O2464" s="259"/>
      <c r="P2464" s="259"/>
      <c r="Q2464" s="259"/>
      <c r="R2464" s="259"/>
      <c r="S2464" s="259"/>
      <c r="T2464" s="260"/>
      <c r="AT2464" s="261" t="s">
        <v>513</v>
      </c>
      <c r="AU2464" s="261" t="s">
        <v>82</v>
      </c>
      <c r="AV2464" s="14" t="s">
        <v>502</v>
      </c>
      <c r="AW2464" s="14" t="s">
        <v>36</v>
      </c>
      <c r="AX2464" s="14" t="s">
        <v>80</v>
      </c>
      <c r="AY2464" s="261" t="s">
        <v>492</v>
      </c>
    </row>
    <row r="2465" spans="2:65" s="1" customFormat="1" ht="25.5" customHeight="1">
      <c r="B2465" s="42"/>
      <c r="C2465" s="209" t="s">
        <v>3263</v>
      </c>
      <c r="D2465" s="209" t="s">
        <v>498</v>
      </c>
      <c r="E2465" s="210" t="s">
        <v>3264</v>
      </c>
      <c r="F2465" s="211" t="s">
        <v>3265</v>
      </c>
      <c r="G2465" s="212" t="s">
        <v>180</v>
      </c>
      <c r="H2465" s="213">
        <v>837.404</v>
      </c>
      <c r="I2465" s="214"/>
      <c r="J2465" s="215">
        <f>ROUND(I2465*H2465,2)</f>
        <v>0</v>
      </c>
      <c r="K2465" s="211" t="s">
        <v>501</v>
      </c>
      <c r="L2465" s="62"/>
      <c r="M2465" s="216" t="s">
        <v>23</v>
      </c>
      <c r="N2465" s="217" t="s">
        <v>44</v>
      </c>
      <c r="O2465" s="43"/>
      <c r="P2465" s="218">
        <f>O2465*H2465</f>
        <v>0</v>
      </c>
      <c r="Q2465" s="218">
        <v>6.7000000000000002E-4</v>
      </c>
      <c r="R2465" s="218">
        <f>Q2465*H2465</f>
        <v>0.56106067999999998</v>
      </c>
      <c r="S2465" s="218">
        <v>0</v>
      </c>
      <c r="T2465" s="219">
        <f>S2465*H2465</f>
        <v>0</v>
      </c>
      <c r="AR2465" s="25" t="s">
        <v>775</v>
      </c>
      <c r="AT2465" s="25" t="s">
        <v>498</v>
      </c>
      <c r="AU2465" s="25" t="s">
        <v>82</v>
      </c>
      <c r="AY2465" s="25" t="s">
        <v>492</v>
      </c>
      <c r="BE2465" s="220">
        <f>IF(N2465="základní",J2465,0)</f>
        <v>0</v>
      </c>
      <c r="BF2465" s="220">
        <f>IF(N2465="snížená",J2465,0)</f>
        <v>0</v>
      </c>
      <c r="BG2465" s="220">
        <f>IF(N2465="zákl. přenesená",J2465,0)</f>
        <v>0</v>
      </c>
      <c r="BH2465" s="220">
        <f>IF(N2465="sníž. přenesená",J2465,0)</f>
        <v>0</v>
      </c>
      <c r="BI2465" s="220">
        <f>IF(N2465="nulová",J2465,0)</f>
        <v>0</v>
      </c>
      <c r="BJ2465" s="25" t="s">
        <v>80</v>
      </c>
      <c r="BK2465" s="220">
        <f>ROUND(I2465*H2465,2)</f>
        <v>0</v>
      </c>
      <c r="BL2465" s="25" t="s">
        <v>775</v>
      </c>
      <c r="BM2465" s="25" t="s">
        <v>3266</v>
      </c>
    </row>
    <row r="2466" spans="2:65" s="1" customFormat="1" ht="24">
      <c r="B2466" s="42"/>
      <c r="C2466" s="64"/>
      <c r="D2466" s="221" t="s">
        <v>506</v>
      </c>
      <c r="E2466" s="64"/>
      <c r="F2466" s="222" t="s">
        <v>3267</v>
      </c>
      <c r="G2466" s="64"/>
      <c r="H2466" s="64"/>
      <c r="I2466" s="177"/>
      <c r="J2466" s="64"/>
      <c r="K2466" s="64"/>
      <c r="L2466" s="62"/>
      <c r="M2466" s="223"/>
      <c r="N2466" s="43"/>
      <c r="O2466" s="43"/>
      <c r="P2466" s="43"/>
      <c r="Q2466" s="43"/>
      <c r="R2466" s="43"/>
      <c r="S2466" s="43"/>
      <c r="T2466" s="79"/>
      <c r="AT2466" s="25" t="s">
        <v>506</v>
      </c>
      <c r="AU2466" s="25" t="s">
        <v>82</v>
      </c>
    </row>
    <row r="2467" spans="2:65" s="1" customFormat="1" ht="36">
      <c r="B2467" s="42"/>
      <c r="C2467" s="64"/>
      <c r="D2467" s="221" t="s">
        <v>509</v>
      </c>
      <c r="E2467" s="64"/>
      <c r="F2467" s="224" t="s">
        <v>3268</v>
      </c>
      <c r="G2467" s="64"/>
      <c r="H2467" s="64"/>
      <c r="I2467" s="177"/>
      <c r="J2467" s="64"/>
      <c r="K2467" s="64"/>
      <c r="L2467" s="62"/>
      <c r="M2467" s="223"/>
      <c r="N2467" s="43"/>
      <c r="O2467" s="43"/>
      <c r="P2467" s="43"/>
      <c r="Q2467" s="43"/>
      <c r="R2467" s="43"/>
      <c r="S2467" s="43"/>
      <c r="T2467" s="79"/>
      <c r="AT2467" s="25" t="s">
        <v>509</v>
      </c>
      <c r="AU2467" s="25" t="s">
        <v>82</v>
      </c>
    </row>
    <row r="2468" spans="2:65" s="1" customFormat="1" ht="60">
      <c r="B2468" s="42"/>
      <c r="C2468" s="64"/>
      <c r="D2468" s="221" t="s">
        <v>2254</v>
      </c>
      <c r="E2468" s="64"/>
      <c r="F2468" s="224" t="s">
        <v>3269</v>
      </c>
      <c r="G2468" s="64"/>
      <c r="H2468" s="64"/>
      <c r="I2468" s="177"/>
      <c r="J2468" s="64"/>
      <c r="K2468" s="64"/>
      <c r="L2468" s="62"/>
      <c r="M2468" s="223"/>
      <c r="N2468" s="43"/>
      <c r="O2468" s="43"/>
      <c r="P2468" s="43"/>
      <c r="Q2468" s="43"/>
      <c r="R2468" s="43"/>
      <c r="S2468" s="43"/>
      <c r="T2468" s="79"/>
      <c r="AT2468" s="25" t="s">
        <v>2254</v>
      </c>
      <c r="AU2468" s="25" t="s">
        <v>82</v>
      </c>
    </row>
    <row r="2469" spans="2:65" s="12" customFormat="1">
      <c r="B2469" s="225"/>
      <c r="C2469" s="226"/>
      <c r="D2469" s="221" t="s">
        <v>513</v>
      </c>
      <c r="E2469" s="248" t="s">
        <v>23</v>
      </c>
      <c r="F2469" s="249" t="s">
        <v>3270</v>
      </c>
      <c r="G2469" s="226"/>
      <c r="H2469" s="250">
        <v>723.904</v>
      </c>
      <c r="I2469" s="231"/>
      <c r="J2469" s="226"/>
      <c r="K2469" s="226"/>
      <c r="L2469" s="232"/>
      <c r="M2469" s="233"/>
      <c r="N2469" s="234"/>
      <c r="O2469" s="234"/>
      <c r="P2469" s="234"/>
      <c r="Q2469" s="234"/>
      <c r="R2469" s="234"/>
      <c r="S2469" s="234"/>
      <c r="T2469" s="235"/>
      <c r="AT2469" s="236" t="s">
        <v>513</v>
      </c>
      <c r="AU2469" s="236" t="s">
        <v>82</v>
      </c>
      <c r="AV2469" s="12" t="s">
        <v>82</v>
      </c>
      <c r="AW2469" s="12" t="s">
        <v>36</v>
      </c>
      <c r="AX2469" s="12" t="s">
        <v>73</v>
      </c>
      <c r="AY2469" s="236" t="s">
        <v>492</v>
      </c>
    </row>
    <row r="2470" spans="2:65" s="13" customFormat="1" ht="24">
      <c r="B2470" s="237"/>
      <c r="C2470" s="238"/>
      <c r="D2470" s="221" t="s">
        <v>513</v>
      </c>
      <c r="E2470" s="239" t="s">
        <v>23</v>
      </c>
      <c r="F2470" s="240" t="s">
        <v>3216</v>
      </c>
      <c r="G2470" s="238"/>
      <c r="H2470" s="241" t="s">
        <v>23</v>
      </c>
      <c r="I2470" s="242"/>
      <c r="J2470" s="238"/>
      <c r="K2470" s="238"/>
      <c r="L2470" s="243"/>
      <c r="M2470" s="244"/>
      <c r="N2470" s="245"/>
      <c r="O2470" s="245"/>
      <c r="P2470" s="245"/>
      <c r="Q2470" s="245"/>
      <c r="R2470" s="245"/>
      <c r="S2470" s="245"/>
      <c r="T2470" s="246"/>
      <c r="AT2470" s="247" t="s">
        <v>513</v>
      </c>
      <c r="AU2470" s="247" t="s">
        <v>82</v>
      </c>
      <c r="AV2470" s="13" t="s">
        <v>80</v>
      </c>
      <c r="AW2470" s="13" t="s">
        <v>36</v>
      </c>
      <c r="AX2470" s="13" t="s">
        <v>73</v>
      </c>
      <c r="AY2470" s="247" t="s">
        <v>492</v>
      </c>
    </row>
    <row r="2471" spans="2:65" s="12" customFormat="1">
      <c r="B2471" s="225"/>
      <c r="C2471" s="226"/>
      <c r="D2471" s="221" t="s">
        <v>513</v>
      </c>
      <c r="E2471" s="248" t="s">
        <v>23</v>
      </c>
      <c r="F2471" s="249" t="s">
        <v>932</v>
      </c>
      <c r="G2471" s="226"/>
      <c r="H2471" s="250">
        <v>99</v>
      </c>
      <c r="I2471" s="231"/>
      <c r="J2471" s="226"/>
      <c r="K2471" s="226"/>
      <c r="L2471" s="232"/>
      <c r="M2471" s="233"/>
      <c r="N2471" s="234"/>
      <c r="O2471" s="234"/>
      <c r="P2471" s="234"/>
      <c r="Q2471" s="234"/>
      <c r="R2471" s="234"/>
      <c r="S2471" s="234"/>
      <c r="T2471" s="235"/>
      <c r="AT2471" s="236" t="s">
        <v>513</v>
      </c>
      <c r="AU2471" s="236" t="s">
        <v>82</v>
      </c>
      <c r="AV2471" s="12" t="s">
        <v>82</v>
      </c>
      <c r="AW2471" s="12" t="s">
        <v>36</v>
      </c>
      <c r="AX2471" s="12" t="s">
        <v>73</v>
      </c>
      <c r="AY2471" s="236" t="s">
        <v>492</v>
      </c>
    </row>
    <row r="2472" spans="2:65" s="13" customFormat="1" ht="24">
      <c r="B2472" s="237"/>
      <c r="C2472" s="238"/>
      <c r="D2472" s="221" t="s">
        <v>513</v>
      </c>
      <c r="E2472" s="239" t="s">
        <v>23</v>
      </c>
      <c r="F2472" s="240" t="s">
        <v>938</v>
      </c>
      <c r="G2472" s="238"/>
      <c r="H2472" s="241" t="s">
        <v>23</v>
      </c>
      <c r="I2472" s="242"/>
      <c r="J2472" s="238"/>
      <c r="K2472" s="238"/>
      <c r="L2472" s="243"/>
      <c r="M2472" s="244"/>
      <c r="N2472" s="245"/>
      <c r="O2472" s="245"/>
      <c r="P2472" s="245"/>
      <c r="Q2472" s="245"/>
      <c r="R2472" s="245"/>
      <c r="S2472" s="245"/>
      <c r="T2472" s="246"/>
      <c r="AT2472" s="247" t="s">
        <v>513</v>
      </c>
      <c r="AU2472" s="247" t="s">
        <v>82</v>
      </c>
      <c r="AV2472" s="13" t="s">
        <v>80</v>
      </c>
      <c r="AW2472" s="13" t="s">
        <v>36</v>
      </c>
      <c r="AX2472" s="13" t="s">
        <v>73</v>
      </c>
      <c r="AY2472" s="247" t="s">
        <v>492</v>
      </c>
    </row>
    <row r="2473" spans="2:65" s="12" customFormat="1">
      <c r="B2473" s="225"/>
      <c r="C2473" s="226"/>
      <c r="D2473" s="221" t="s">
        <v>513</v>
      </c>
      <c r="E2473" s="248" t="s">
        <v>23</v>
      </c>
      <c r="F2473" s="249" t="s">
        <v>939</v>
      </c>
      <c r="G2473" s="226"/>
      <c r="H2473" s="250">
        <v>14.5</v>
      </c>
      <c r="I2473" s="231"/>
      <c r="J2473" s="226"/>
      <c r="K2473" s="226"/>
      <c r="L2473" s="232"/>
      <c r="M2473" s="233"/>
      <c r="N2473" s="234"/>
      <c r="O2473" s="234"/>
      <c r="P2473" s="234"/>
      <c r="Q2473" s="234"/>
      <c r="R2473" s="234"/>
      <c r="S2473" s="234"/>
      <c r="T2473" s="235"/>
      <c r="AT2473" s="236" t="s">
        <v>513</v>
      </c>
      <c r="AU2473" s="236" t="s">
        <v>82</v>
      </c>
      <c r="AV2473" s="12" t="s">
        <v>82</v>
      </c>
      <c r="AW2473" s="12" t="s">
        <v>36</v>
      </c>
      <c r="AX2473" s="12" t="s">
        <v>73</v>
      </c>
      <c r="AY2473" s="236" t="s">
        <v>492</v>
      </c>
    </row>
    <row r="2474" spans="2:65" s="14" customFormat="1">
      <c r="B2474" s="251"/>
      <c r="C2474" s="252"/>
      <c r="D2474" s="227" t="s">
        <v>513</v>
      </c>
      <c r="E2474" s="253" t="s">
        <v>23</v>
      </c>
      <c r="F2474" s="254" t="s">
        <v>560</v>
      </c>
      <c r="G2474" s="252"/>
      <c r="H2474" s="255">
        <v>837.404</v>
      </c>
      <c r="I2474" s="256"/>
      <c r="J2474" s="252"/>
      <c r="K2474" s="252"/>
      <c r="L2474" s="257"/>
      <c r="M2474" s="258"/>
      <c r="N2474" s="259"/>
      <c r="O2474" s="259"/>
      <c r="P2474" s="259"/>
      <c r="Q2474" s="259"/>
      <c r="R2474" s="259"/>
      <c r="S2474" s="259"/>
      <c r="T2474" s="260"/>
      <c r="AT2474" s="261" t="s">
        <v>513</v>
      </c>
      <c r="AU2474" s="261" t="s">
        <v>82</v>
      </c>
      <c r="AV2474" s="14" t="s">
        <v>502</v>
      </c>
      <c r="AW2474" s="14" t="s">
        <v>36</v>
      </c>
      <c r="AX2474" s="14" t="s">
        <v>80</v>
      </c>
      <c r="AY2474" s="261" t="s">
        <v>492</v>
      </c>
    </row>
    <row r="2475" spans="2:65" s="1" customFormat="1" ht="16.5" customHeight="1">
      <c r="B2475" s="42"/>
      <c r="C2475" s="209" t="s">
        <v>3271</v>
      </c>
      <c r="D2475" s="209" t="s">
        <v>498</v>
      </c>
      <c r="E2475" s="210" t="s">
        <v>3272</v>
      </c>
      <c r="F2475" s="211" t="s">
        <v>3273</v>
      </c>
      <c r="G2475" s="212" t="s">
        <v>832</v>
      </c>
      <c r="H2475" s="213">
        <v>278.54500000000002</v>
      </c>
      <c r="I2475" s="214"/>
      <c r="J2475" s="215">
        <f>ROUND(I2475*H2475,2)</f>
        <v>0</v>
      </c>
      <c r="K2475" s="211" t="s">
        <v>501</v>
      </c>
      <c r="L2475" s="62"/>
      <c r="M2475" s="216" t="s">
        <v>23</v>
      </c>
      <c r="N2475" s="217" t="s">
        <v>44</v>
      </c>
      <c r="O2475" s="43"/>
      <c r="P2475" s="218">
        <f>O2475*H2475</f>
        <v>0</v>
      </c>
      <c r="Q2475" s="218">
        <v>2.7999999999999998E-4</v>
      </c>
      <c r="R2475" s="218">
        <f>Q2475*H2475</f>
        <v>7.7992599999999995E-2</v>
      </c>
      <c r="S2475" s="218">
        <v>0</v>
      </c>
      <c r="T2475" s="219">
        <f>S2475*H2475</f>
        <v>0</v>
      </c>
      <c r="AR2475" s="25" t="s">
        <v>775</v>
      </c>
      <c r="AT2475" s="25" t="s">
        <v>498</v>
      </c>
      <c r="AU2475" s="25" t="s">
        <v>82</v>
      </c>
      <c r="AY2475" s="25" t="s">
        <v>492</v>
      </c>
      <c r="BE2475" s="220">
        <f>IF(N2475="základní",J2475,0)</f>
        <v>0</v>
      </c>
      <c r="BF2475" s="220">
        <f>IF(N2475="snížená",J2475,0)</f>
        <v>0</v>
      </c>
      <c r="BG2475" s="220">
        <f>IF(N2475="zákl. přenesená",J2475,0)</f>
        <v>0</v>
      </c>
      <c r="BH2475" s="220">
        <f>IF(N2475="sníž. přenesená",J2475,0)</f>
        <v>0</v>
      </c>
      <c r="BI2475" s="220">
        <f>IF(N2475="nulová",J2475,0)</f>
        <v>0</v>
      </c>
      <c r="BJ2475" s="25" t="s">
        <v>80</v>
      </c>
      <c r="BK2475" s="220">
        <f>ROUND(I2475*H2475,2)</f>
        <v>0</v>
      </c>
      <c r="BL2475" s="25" t="s">
        <v>775</v>
      </c>
      <c r="BM2475" s="25" t="s">
        <v>3274</v>
      </c>
    </row>
    <row r="2476" spans="2:65" s="1" customFormat="1">
      <c r="B2476" s="42"/>
      <c r="C2476" s="64"/>
      <c r="D2476" s="221" t="s">
        <v>506</v>
      </c>
      <c r="E2476" s="64"/>
      <c r="F2476" s="222" t="s">
        <v>3275</v>
      </c>
      <c r="G2476" s="64"/>
      <c r="H2476" s="64"/>
      <c r="I2476" s="177"/>
      <c r="J2476" s="64"/>
      <c r="K2476" s="64"/>
      <c r="L2476" s="62"/>
      <c r="M2476" s="223"/>
      <c r="N2476" s="43"/>
      <c r="O2476" s="43"/>
      <c r="P2476" s="43"/>
      <c r="Q2476" s="43"/>
      <c r="R2476" s="43"/>
      <c r="S2476" s="43"/>
      <c r="T2476" s="79"/>
      <c r="AT2476" s="25" t="s">
        <v>506</v>
      </c>
      <c r="AU2476" s="25" t="s">
        <v>82</v>
      </c>
    </row>
    <row r="2477" spans="2:65" s="1" customFormat="1" ht="36">
      <c r="B2477" s="42"/>
      <c r="C2477" s="64"/>
      <c r="D2477" s="221" t="s">
        <v>509</v>
      </c>
      <c r="E2477" s="64"/>
      <c r="F2477" s="224" t="s">
        <v>3268</v>
      </c>
      <c r="G2477" s="64"/>
      <c r="H2477" s="64"/>
      <c r="I2477" s="177"/>
      <c r="J2477" s="64"/>
      <c r="K2477" s="64"/>
      <c r="L2477" s="62"/>
      <c r="M2477" s="223"/>
      <c r="N2477" s="43"/>
      <c r="O2477" s="43"/>
      <c r="P2477" s="43"/>
      <c r="Q2477" s="43"/>
      <c r="R2477" s="43"/>
      <c r="S2477" s="43"/>
      <c r="T2477" s="79"/>
      <c r="AT2477" s="25" t="s">
        <v>509</v>
      </c>
      <c r="AU2477" s="25" t="s">
        <v>82</v>
      </c>
    </row>
    <row r="2478" spans="2:65" s="12" customFormat="1">
      <c r="B2478" s="225"/>
      <c r="C2478" s="226"/>
      <c r="D2478" s="227" t="s">
        <v>513</v>
      </c>
      <c r="E2478" s="228" t="s">
        <v>23</v>
      </c>
      <c r="F2478" s="229" t="s">
        <v>3276</v>
      </c>
      <c r="G2478" s="226"/>
      <c r="H2478" s="230">
        <v>278.54500000000002</v>
      </c>
      <c r="I2478" s="231"/>
      <c r="J2478" s="226"/>
      <c r="K2478" s="226"/>
      <c r="L2478" s="232"/>
      <c r="M2478" s="233"/>
      <c r="N2478" s="234"/>
      <c r="O2478" s="234"/>
      <c r="P2478" s="234"/>
      <c r="Q2478" s="234"/>
      <c r="R2478" s="234"/>
      <c r="S2478" s="234"/>
      <c r="T2478" s="235"/>
      <c r="AT2478" s="236" t="s">
        <v>513</v>
      </c>
      <c r="AU2478" s="236" t="s">
        <v>82</v>
      </c>
      <c r="AV2478" s="12" t="s">
        <v>82</v>
      </c>
      <c r="AW2478" s="12" t="s">
        <v>36</v>
      </c>
      <c r="AX2478" s="12" t="s">
        <v>80</v>
      </c>
      <c r="AY2478" s="236" t="s">
        <v>492</v>
      </c>
    </row>
    <row r="2479" spans="2:65" s="1" customFormat="1" ht="16.5" customHeight="1">
      <c r="B2479" s="42"/>
      <c r="C2479" s="209" t="s">
        <v>3277</v>
      </c>
      <c r="D2479" s="209" t="s">
        <v>498</v>
      </c>
      <c r="E2479" s="210" t="s">
        <v>3278</v>
      </c>
      <c r="F2479" s="211" t="s">
        <v>3279</v>
      </c>
      <c r="G2479" s="212" t="s">
        <v>832</v>
      </c>
      <c r="H2479" s="213">
        <v>8.5</v>
      </c>
      <c r="I2479" s="214"/>
      <c r="J2479" s="215">
        <f>ROUND(I2479*H2479,2)</f>
        <v>0</v>
      </c>
      <c r="K2479" s="211" t="s">
        <v>501</v>
      </c>
      <c r="L2479" s="62"/>
      <c r="M2479" s="216" t="s">
        <v>23</v>
      </c>
      <c r="N2479" s="217" t="s">
        <v>44</v>
      </c>
      <c r="O2479" s="43"/>
      <c r="P2479" s="218">
        <f>O2479*H2479</f>
        <v>0</v>
      </c>
      <c r="Q2479" s="218">
        <v>1.1E-4</v>
      </c>
      <c r="R2479" s="218">
        <f>Q2479*H2479</f>
        <v>9.3500000000000007E-4</v>
      </c>
      <c r="S2479" s="218">
        <v>0</v>
      </c>
      <c r="T2479" s="219">
        <f>S2479*H2479</f>
        <v>0</v>
      </c>
      <c r="AR2479" s="25" t="s">
        <v>775</v>
      </c>
      <c r="AT2479" s="25" t="s">
        <v>498</v>
      </c>
      <c r="AU2479" s="25" t="s">
        <v>82</v>
      </c>
      <c r="AY2479" s="25" t="s">
        <v>492</v>
      </c>
      <c r="BE2479" s="220">
        <f>IF(N2479="základní",J2479,0)</f>
        <v>0</v>
      </c>
      <c r="BF2479" s="220">
        <f>IF(N2479="snížená",J2479,0)</f>
        <v>0</v>
      </c>
      <c r="BG2479" s="220">
        <f>IF(N2479="zákl. přenesená",J2479,0)</f>
        <v>0</v>
      </c>
      <c r="BH2479" s="220">
        <f>IF(N2479="sníž. přenesená",J2479,0)</f>
        <v>0</v>
      </c>
      <c r="BI2479" s="220">
        <f>IF(N2479="nulová",J2479,0)</f>
        <v>0</v>
      </c>
      <c r="BJ2479" s="25" t="s">
        <v>80</v>
      </c>
      <c r="BK2479" s="220">
        <f>ROUND(I2479*H2479,2)</f>
        <v>0</v>
      </c>
      <c r="BL2479" s="25" t="s">
        <v>775</v>
      </c>
      <c r="BM2479" s="25" t="s">
        <v>3280</v>
      </c>
    </row>
    <row r="2480" spans="2:65" s="1" customFormat="1" ht="24">
      <c r="B2480" s="42"/>
      <c r="C2480" s="64"/>
      <c r="D2480" s="221" t="s">
        <v>506</v>
      </c>
      <c r="E2480" s="64"/>
      <c r="F2480" s="222" t="s">
        <v>3281</v>
      </c>
      <c r="G2480" s="64"/>
      <c r="H2480" s="64"/>
      <c r="I2480" s="177"/>
      <c r="J2480" s="64"/>
      <c r="K2480" s="64"/>
      <c r="L2480" s="62"/>
      <c r="M2480" s="223"/>
      <c r="N2480" s="43"/>
      <c r="O2480" s="43"/>
      <c r="P2480" s="43"/>
      <c r="Q2480" s="43"/>
      <c r="R2480" s="43"/>
      <c r="S2480" s="43"/>
      <c r="T2480" s="79"/>
      <c r="AT2480" s="25" t="s">
        <v>506</v>
      </c>
      <c r="AU2480" s="25" t="s">
        <v>82</v>
      </c>
    </row>
    <row r="2481" spans="2:65" s="1" customFormat="1" ht="60">
      <c r="B2481" s="42"/>
      <c r="C2481" s="64"/>
      <c r="D2481" s="221" t="s">
        <v>509</v>
      </c>
      <c r="E2481" s="64"/>
      <c r="F2481" s="224" t="s">
        <v>3282</v>
      </c>
      <c r="G2481" s="64"/>
      <c r="H2481" s="64"/>
      <c r="I2481" s="177"/>
      <c r="J2481" s="64"/>
      <c r="K2481" s="64"/>
      <c r="L2481" s="62"/>
      <c r="M2481" s="223"/>
      <c r="N2481" s="43"/>
      <c r="O2481" s="43"/>
      <c r="P2481" s="43"/>
      <c r="Q2481" s="43"/>
      <c r="R2481" s="43"/>
      <c r="S2481" s="43"/>
      <c r="T2481" s="79"/>
      <c r="AT2481" s="25" t="s">
        <v>509</v>
      </c>
      <c r="AU2481" s="25" t="s">
        <v>82</v>
      </c>
    </row>
    <row r="2482" spans="2:65" s="12" customFormat="1">
      <c r="B2482" s="225"/>
      <c r="C2482" s="226"/>
      <c r="D2482" s="227" t="s">
        <v>513</v>
      </c>
      <c r="E2482" s="228" t="s">
        <v>23</v>
      </c>
      <c r="F2482" s="229" t="s">
        <v>3283</v>
      </c>
      <c r="G2482" s="226"/>
      <c r="H2482" s="230">
        <v>8.5</v>
      </c>
      <c r="I2482" s="231"/>
      <c r="J2482" s="226"/>
      <c r="K2482" s="226"/>
      <c r="L2482" s="232"/>
      <c r="M2482" s="233"/>
      <c r="N2482" s="234"/>
      <c r="O2482" s="234"/>
      <c r="P2482" s="234"/>
      <c r="Q2482" s="234"/>
      <c r="R2482" s="234"/>
      <c r="S2482" s="234"/>
      <c r="T2482" s="235"/>
      <c r="AT2482" s="236" t="s">
        <v>513</v>
      </c>
      <c r="AU2482" s="236" t="s">
        <v>82</v>
      </c>
      <c r="AV2482" s="12" t="s">
        <v>82</v>
      </c>
      <c r="AW2482" s="12" t="s">
        <v>36</v>
      </c>
      <c r="AX2482" s="12" t="s">
        <v>80</v>
      </c>
      <c r="AY2482" s="236" t="s">
        <v>492</v>
      </c>
    </row>
    <row r="2483" spans="2:65" s="1" customFormat="1" ht="16.5" customHeight="1">
      <c r="B2483" s="42"/>
      <c r="C2483" s="278" t="s">
        <v>3284</v>
      </c>
      <c r="D2483" s="278" t="s">
        <v>1110</v>
      </c>
      <c r="E2483" s="279" t="s">
        <v>3285</v>
      </c>
      <c r="F2483" s="280" t="s">
        <v>3286</v>
      </c>
      <c r="G2483" s="281" t="s">
        <v>832</v>
      </c>
      <c r="H2483" s="282">
        <v>8.7550000000000008</v>
      </c>
      <c r="I2483" s="283"/>
      <c r="J2483" s="284">
        <f>ROUND(I2483*H2483,2)</f>
        <v>0</v>
      </c>
      <c r="K2483" s="280" t="s">
        <v>23</v>
      </c>
      <c r="L2483" s="285"/>
      <c r="M2483" s="286" t="s">
        <v>23</v>
      </c>
      <c r="N2483" s="287" t="s">
        <v>44</v>
      </c>
      <c r="O2483" s="43"/>
      <c r="P2483" s="218">
        <f>O2483*H2483</f>
        <v>0</v>
      </c>
      <c r="Q2483" s="218">
        <v>3.5E-4</v>
      </c>
      <c r="R2483" s="218">
        <f>Q2483*H2483</f>
        <v>3.0642500000000001E-3</v>
      </c>
      <c r="S2483" s="218">
        <v>0</v>
      </c>
      <c r="T2483" s="219">
        <f>S2483*H2483</f>
        <v>0</v>
      </c>
      <c r="AR2483" s="25" t="s">
        <v>977</v>
      </c>
      <c r="AT2483" s="25" t="s">
        <v>1110</v>
      </c>
      <c r="AU2483" s="25" t="s">
        <v>82</v>
      </c>
      <c r="AY2483" s="25" t="s">
        <v>492</v>
      </c>
      <c r="BE2483" s="220">
        <f>IF(N2483="základní",J2483,0)</f>
        <v>0</v>
      </c>
      <c r="BF2483" s="220">
        <f>IF(N2483="snížená",J2483,0)</f>
        <v>0</v>
      </c>
      <c r="BG2483" s="220">
        <f>IF(N2483="zákl. přenesená",J2483,0)</f>
        <v>0</v>
      </c>
      <c r="BH2483" s="220">
        <f>IF(N2483="sníž. přenesená",J2483,0)</f>
        <v>0</v>
      </c>
      <c r="BI2483" s="220">
        <f>IF(N2483="nulová",J2483,0)</f>
        <v>0</v>
      </c>
      <c r="BJ2483" s="25" t="s">
        <v>80</v>
      </c>
      <c r="BK2483" s="220">
        <f>ROUND(I2483*H2483,2)</f>
        <v>0</v>
      </c>
      <c r="BL2483" s="25" t="s">
        <v>775</v>
      </c>
      <c r="BM2483" s="25" t="s">
        <v>3287</v>
      </c>
    </row>
    <row r="2484" spans="2:65" s="1" customFormat="1">
      <c r="B2484" s="42"/>
      <c r="C2484" s="64"/>
      <c r="D2484" s="221" t="s">
        <v>506</v>
      </c>
      <c r="E2484" s="64"/>
      <c r="F2484" s="222" t="s">
        <v>3286</v>
      </c>
      <c r="G2484" s="64"/>
      <c r="H2484" s="64"/>
      <c r="I2484" s="177"/>
      <c r="J2484" s="64"/>
      <c r="K2484" s="64"/>
      <c r="L2484" s="62"/>
      <c r="M2484" s="223"/>
      <c r="N2484" s="43"/>
      <c r="O2484" s="43"/>
      <c r="P2484" s="43"/>
      <c r="Q2484" s="43"/>
      <c r="R2484" s="43"/>
      <c r="S2484" s="43"/>
      <c r="T2484" s="79"/>
      <c r="AT2484" s="25" t="s">
        <v>506</v>
      </c>
      <c r="AU2484" s="25" t="s">
        <v>82</v>
      </c>
    </row>
    <row r="2485" spans="2:65" s="12" customFormat="1">
      <c r="B2485" s="225"/>
      <c r="C2485" s="226"/>
      <c r="D2485" s="227" t="s">
        <v>513</v>
      </c>
      <c r="E2485" s="226"/>
      <c r="F2485" s="229" t="s">
        <v>3288</v>
      </c>
      <c r="G2485" s="226"/>
      <c r="H2485" s="230">
        <v>8.7550000000000008</v>
      </c>
      <c r="I2485" s="231"/>
      <c r="J2485" s="226"/>
      <c r="K2485" s="226"/>
      <c r="L2485" s="232"/>
      <c r="M2485" s="233"/>
      <c r="N2485" s="234"/>
      <c r="O2485" s="234"/>
      <c r="P2485" s="234"/>
      <c r="Q2485" s="234"/>
      <c r="R2485" s="234"/>
      <c r="S2485" s="234"/>
      <c r="T2485" s="235"/>
      <c r="AT2485" s="236" t="s">
        <v>513</v>
      </c>
      <c r="AU2485" s="236" t="s">
        <v>82</v>
      </c>
      <c r="AV2485" s="12" t="s">
        <v>82</v>
      </c>
      <c r="AW2485" s="12" t="s">
        <v>6</v>
      </c>
      <c r="AX2485" s="12" t="s">
        <v>80</v>
      </c>
      <c r="AY2485" s="236" t="s">
        <v>492</v>
      </c>
    </row>
    <row r="2486" spans="2:65" s="1" customFormat="1" ht="16.5" customHeight="1">
      <c r="B2486" s="42"/>
      <c r="C2486" s="209" t="s">
        <v>3289</v>
      </c>
      <c r="D2486" s="209" t="s">
        <v>498</v>
      </c>
      <c r="E2486" s="210" t="s">
        <v>3290</v>
      </c>
      <c r="F2486" s="211" t="s">
        <v>3291</v>
      </c>
      <c r="G2486" s="212" t="s">
        <v>180</v>
      </c>
      <c r="H2486" s="213">
        <v>1447.3889999999999</v>
      </c>
      <c r="I2486" s="214"/>
      <c r="J2486" s="215">
        <f>ROUND(I2486*H2486,2)</f>
        <v>0</v>
      </c>
      <c r="K2486" s="211" t="s">
        <v>501</v>
      </c>
      <c r="L2486" s="62"/>
      <c r="M2486" s="216" t="s">
        <v>23</v>
      </c>
      <c r="N2486" s="217" t="s">
        <v>44</v>
      </c>
      <c r="O2486" s="43"/>
      <c r="P2486" s="218">
        <f>O2486*H2486</f>
        <v>0</v>
      </c>
      <c r="Q2486" s="218">
        <v>0</v>
      </c>
      <c r="R2486" s="218">
        <f>Q2486*H2486</f>
        <v>0</v>
      </c>
      <c r="S2486" s="218">
        <v>0</v>
      </c>
      <c r="T2486" s="219">
        <f>S2486*H2486</f>
        <v>0</v>
      </c>
      <c r="AR2486" s="25" t="s">
        <v>775</v>
      </c>
      <c r="AT2486" s="25" t="s">
        <v>498</v>
      </c>
      <c r="AU2486" s="25" t="s">
        <v>82</v>
      </c>
      <c r="AY2486" s="25" t="s">
        <v>492</v>
      </c>
      <c r="BE2486" s="220">
        <f>IF(N2486="základní",J2486,0)</f>
        <v>0</v>
      </c>
      <c r="BF2486" s="220">
        <f>IF(N2486="snížená",J2486,0)</f>
        <v>0</v>
      </c>
      <c r="BG2486" s="220">
        <f>IF(N2486="zákl. přenesená",J2486,0)</f>
        <v>0</v>
      </c>
      <c r="BH2486" s="220">
        <f>IF(N2486="sníž. přenesená",J2486,0)</f>
        <v>0</v>
      </c>
      <c r="BI2486" s="220">
        <f>IF(N2486="nulová",J2486,0)</f>
        <v>0</v>
      </c>
      <c r="BJ2486" s="25" t="s">
        <v>80</v>
      </c>
      <c r="BK2486" s="220">
        <f>ROUND(I2486*H2486,2)</f>
        <v>0</v>
      </c>
      <c r="BL2486" s="25" t="s">
        <v>775</v>
      </c>
      <c r="BM2486" s="25" t="s">
        <v>3292</v>
      </c>
    </row>
    <row r="2487" spans="2:65" s="1" customFormat="1" ht="24">
      <c r="B2487" s="42"/>
      <c r="C2487" s="64"/>
      <c r="D2487" s="221" t="s">
        <v>506</v>
      </c>
      <c r="E2487" s="64"/>
      <c r="F2487" s="222" t="s">
        <v>3293</v>
      </c>
      <c r="G2487" s="64"/>
      <c r="H2487" s="64"/>
      <c r="I2487" s="177"/>
      <c r="J2487" s="64"/>
      <c r="K2487" s="64"/>
      <c r="L2487" s="62"/>
      <c r="M2487" s="223"/>
      <c r="N2487" s="43"/>
      <c r="O2487" s="43"/>
      <c r="P2487" s="43"/>
      <c r="Q2487" s="43"/>
      <c r="R2487" s="43"/>
      <c r="S2487" s="43"/>
      <c r="T2487" s="79"/>
      <c r="AT2487" s="25" t="s">
        <v>506</v>
      </c>
      <c r="AU2487" s="25" t="s">
        <v>82</v>
      </c>
    </row>
    <row r="2488" spans="2:65" s="1" customFormat="1" ht="60">
      <c r="B2488" s="42"/>
      <c r="C2488" s="64"/>
      <c r="D2488" s="221" t="s">
        <v>509</v>
      </c>
      <c r="E2488" s="64"/>
      <c r="F2488" s="224" t="s">
        <v>3282</v>
      </c>
      <c r="G2488" s="64"/>
      <c r="H2488" s="64"/>
      <c r="I2488" s="177"/>
      <c r="J2488" s="64"/>
      <c r="K2488" s="64"/>
      <c r="L2488" s="62"/>
      <c r="M2488" s="223"/>
      <c r="N2488" s="43"/>
      <c r="O2488" s="43"/>
      <c r="P2488" s="43"/>
      <c r="Q2488" s="43"/>
      <c r="R2488" s="43"/>
      <c r="S2488" s="43"/>
      <c r="T2488" s="79"/>
      <c r="AT2488" s="25" t="s">
        <v>509</v>
      </c>
      <c r="AU2488" s="25" t="s">
        <v>82</v>
      </c>
    </row>
    <row r="2489" spans="2:65" s="13" customFormat="1">
      <c r="B2489" s="237"/>
      <c r="C2489" s="238"/>
      <c r="D2489" s="221" t="s">
        <v>513</v>
      </c>
      <c r="E2489" s="239" t="s">
        <v>23</v>
      </c>
      <c r="F2489" s="240" t="s">
        <v>3294</v>
      </c>
      <c r="G2489" s="238"/>
      <c r="H2489" s="241" t="s">
        <v>23</v>
      </c>
      <c r="I2489" s="242"/>
      <c r="J2489" s="238"/>
      <c r="K2489" s="238"/>
      <c r="L2489" s="243"/>
      <c r="M2489" s="244"/>
      <c r="N2489" s="245"/>
      <c r="O2489" s="245"/>
      <c r="P2489" s="245"/>
      <c r="Q2489" s="245"/>
      <c r="R2489" s="245"/>
      <c r="S2489" s="245"/>
      <c r="T2489" s="246"/>
      <c r="AT2489" s="247" t="s">
        <v>513</v>
      </c>
      <c r="AU2489" s="247" t="s">
        <v>82</v>
      </c>
      <c r="AV2489" s="13" t="s">
        <v>80</v>
      </c>
      <c r="AW2489" s="13" t="s">
        <v>36</v>
      </c>
      <c r="AX2489" s="13" t="s">
        <v>73</v>
      </c>
      <c r="AY2489" s="247" t="s">
        <v>492</v>
      </c>
    </row>
    <row r="2490" spans="2:65" s="12" customFormat="1" ht="24">
      <c r="B2490" s="225"/>
      <c r="C2490" s="226"/>
      <c r="D2490" s="221" t="s">
        <v>513</v>
      </c>
      <c r="E2490" s="248" t="s">
        <v>23</v>
      </c>
      <c r="F2490" s="249" t="s">
        <v>3295</v>
      </c>
      <c r="G2490" s="226"/>
      <c r="H2490" s="250">
        <v>1111.623</v>
      </c>
      <c r="I2490" s="231"/>
      <c r="J2490" s="226"/>
      <c r="K2490" s="226"/>
      <c r="L2490" s="232"/>
      <c r="M2490" s="233"/>
      <c r="N2490" s="234"/>
      <c r="O2490" s="234"/>
      <c r="P2490" s="234"/>
      <c r="Q2490" s="234"/>
      <c r="R2490" s="234"/>
      <c r="S2490" s="234"/>
      <c r="T2490" s="235"/>
      <c r="AT2490" s="236" t="s">
        <v>513</v>
      </c>
      <c r="AU2490" s="236" t="s">
        <v>82</v>
      </c>
      <c r="AV2490" s="12" t="s">
        <v>82</v>
      </c>
      <c r="AW2490" s="12" t="s">
        <v>36</v>
      </c>
      <c r="AX2490" s="12" t="s">
        <v>73</v>
      </c>
      <c r="AY2490" s="236" t="s">
        <v>492</v>
      </c>
    </row>
    <row r="2491" spans="2:65" s="12" customFormat="1" ht="24">
      <c r="B2491" s="225"/>
      <c r="C2491" s="226"/>
      <c r="D2491" s="221" t="s">
        <v>513</v>
      </c>
      <c r="E2491" s="248" t="s">
        <v>23</v>
      </c>
      <c r="F2491" s="249" t="s">
        <v>3296</v>
      </c>
      <c r="G2491" s="226"/>
      <c r="H2491" s="250">
        <v>335.76600000000002</v>
      </c>
      <c r="I2491" s="231"/>
      <c r="J2491" s="226"/>
      <c r="K2491" s="226"/>
      <c r="L2491" s="232"/>
      <c r="M2491" s="233"/>
      <c r="N2491" s="234"/>
      <c r="O2491" s="234"/>
      <c r="P2491" s="234"/>
      <c r="Q2491" s="234"/>
      <c r="R2491" s="234"/>
      <c r="S2491" s="234"/>
      <c r="T2491" s="235"/>
      <c r="AT2491" s="236" t="s">
        <v>513</v>
      </c>
      <c r="AU2491" s="236" t="s">
        <v>82</v>
      </c>
      <c r="AV2491" s="12" t="s">
        <v>82</v>
      </c>
      <c r="AW2491" s="12" t="s">
        <v>36</v>
      </c>
      <c r="AX2491" s="12" t="s">
        <v>73</v>
      </c>
      <c r="AY2491" s="236" t="s">
        <v>492</v>
      </c>
    </row>
    <row r="2492" spans="2:65" s="14" customFormat="1">
      <c r="B2492" s="251"/>
      <c r="C2492" s="252"/>
      <c r="D2492" s="227" t="s">
        <v>513</v>
      </c>
      <c r="E2492" s="253" t="s">
        <v>23</v>
      </c>
      <c r="F2492" s="254" t="s">
        <v>560</v>
      </c>
      <c r="G2492" s="252"/>
      <c r="H2492" s="255">
        <v>1447.3889999999999</v>
      </c>
      <c r="I2492" s="256"/>
      <c r="J2492" s="252"/>
      <c r="K2492" s="252"/>
      <c r="L2492" s="257"/>
      <c r="M2492" s="258"/>
      <c r="N2492" s="259"/>
      <c r="O2492" s="259"/>
      <c r="P2492" s="259"/>
      <c r="Q2492" s="259"/>
      <c r="R2492" s="259"/>
      <c r="S2492" s="259"/>
      <c r="T2492" s="260"/>
      <c r="AT2492" s="261" t="s">
        <v>513</v>
      </c>
      <c r="AU2492" s="261" t="s">
        <v>82</v>
      </c>
      <c r="AV2492" s="14" t="s">
        <v>502</v>
      </c>
      <c r="AW2492" s="14" t="s">
        <v>36</v>
      </c>
      <c r="AX2492" s="14" t="s">
        <v>80</v>
      </c>
      <c r="AY2492" s="261" t="s">
        <v>492</v>
      </c>
    </row>
    <row r="2493" spans="2:65" s="1" customFormat="1" ht="16.5" customHeight="1">
      <c r="B2493" s="42"/>
      <c r="C2493" s="209" t="s">
        <v>3297</v>
      </c>
      <c r="D2493" s="209" t="s">
        <v>498</v>
      </c>
      <c r="E2493" s="210" t="s">
        <v>3298</v>
      </c>
      <c r="F2493" s="211" t="s">
        <v>3299</v>
      </c>
      <c r="G2493" s="212" t="s">
        <v>180</v>
      </c>
      <c r="H2493" s="213">
        <v>113.5</v>
      </c>
      <c r="I2493" s="214"/>
      <c r="J2493" s="215">
        <f>ROUND(I2493*H2493,2)</f>
        <v>0</v>
      </c>
      <c r="K2493" s="211" t="s">
        <v>501</v>
      </c>
      <c r="L2493" s="62"/>
      <c r="M2493" s="216" t="s">
        <v>23</v>
      </c>
      <c r="N2493" s="217" t="s">
        <v>44</v>
      </c>
      <c r="O2493" s="43"/>
      <c r="P2493" s="218">
        <f>O2493*H2493</f>
        <v>0</v>
      </c>
      <c r="Q2493" s="218">
        <v>0</v>
      </c>
      <c r="R2493" s="218">
        <f>Q2493*H2493</f>
        <v>0</v>
      </c>
      <c r="S2493" s="218">
        <v>0</v>
      </c>
      <c r="T2493" s="219">
        <f>S2493*H2493</f>
        <v>0</v>
      </c>
      <c r="AR2493" s="25" t="s">
        <v>775</v>
      </c>
      <c r="AT2493" s="25" t="s">
        <v>498</v>
      </c>
      <c r="AU2493" s="25" t="s">
        <v>82</v>
      </c>
      <c r="AY2493" s="25" t="s">
        <v>492</v>
      </c>
      <c r="BE2493" s="220">
        <f>IF(N2493="základní",J2493,0)</f>
        <v>0</v>
      </c>
      <c r="BF2493" s="220">
        <f>IF(N2493="snížená",J2493,0)</f>
        <v>0</v>
      </c>
      <c r="BG2493" s="220">
        <f>IF(N2493="zákl. přenesená",J2493,0)</f>
        <v>0</v>
      </c>
      <c r="BH2493" s="220">
        <f>IF(N2493="sníž. přenesená",J2493,0)</f>
        <v>0</v>
      </c>
      <c r="BI2493" s="220">
        <f>IF(N2493="nulová",J2493,0)</f>
        <v>0</v>
      </c>
      <c r="BJ2493" s="25" t="s">
        <v>80</v>
      </c>
      <c r="BK2493" s="220">
        <f>ROUND(I2493*H2493,2)</f>
        <v>0</v>
      </c>
      <c r="BL2493" s="25" t="s">
        <v>775</v>
      </c>
      <c r="BM2493" s="25" t="s">
        <v>3300</v>
      </c>
    </row>
    <row r="2494" spans="2:65" s="1" customFormat="1" ht="24">
      <c r="B2494" s="42"/>
      <c r="C2494" s="64"/>
      <c r="D2494" s="221" t="s">
        <v>506</v>
      </c>
      <c r="E2494" s="64"/>
      <c r="F2494" s="222" t="s">
        <v>3301</v>
      </c>
      <c r="G2494" s="64"/>
      <c r="H2494" s="64"/>
      <c r="I2494" s="177"/>
      <c r="J2494" s="64"/>
      <c r="K2494" s="64"/>
      <c r="L2494" s="62"/>
      <c r="M2494" s="223"/>
      <c r="N2494" s="43"/>
      <c r="O2494" s="43"/>
      <c r="P2494" s="43"/>
      <c r="Q2494" s="43"/>
      <c r="R2494" s="43"/>
      <c r="S2494" s="43"/>
      <c r="T2494" s="79"/>
      <c r="AT2494" s="25" t="s">
        <v>506</v>
      </c>
      <c r="AU2494" s="25" t="s">
        <v>82</v>
      </c>
    </row>
    <row r="2495" spans="2:65" s="1" customFormat="1" ht="60">
      <c r="B2495" s="42"/>
      <c r="C2495" s="64"/>
      <c r="D2495" s="221" t="s">
        <v>509</v>
      </c>
      <c r="E2495" s="64"/>
      <c r="F2495" s="224" t="s">
        <v>3282</v>
      </c>
      <c r="G2495" s="64"/>
      <c r="H2495" s="64"/>
      <c r="I2495" s="177"/>
      <c r="J2495" s="64"/>
      <c r="K2495" s="64"/>
      <c r="L2495" s="62"/>
      <c r="M2495" s="223"/>
      <c r="N2495" s="43"/>
      <c r="O2495" s="43"/>
      <c r="P2495" s="43"/>
      <c r="Q2495" s="43"/>
      <c r="R2495" s="43"/>
      <c r="S2495" s="43"/>
      <c r="T2495" s="79"/>
      <c r="AT2495" s="25" t="s">
        <v>509</v>
      </c>
      <c r="AU2495" s="25" t="s">
        <v>82</v>
      </c>
    </row>
    <row r="2496" spans="2:65" s="13" customFormat="1">
      <c r="B2496" s="237"/>
      <c r="C2496" s="238"/>
      <c r="D2496" s="221" t="s">
        <v>513</v>
      </c>
      <c r="E2496" s="239" t="s">
        <v>23</v>
      </c>
      <c r="F2496" s="240" t="s">
        <v>3302</v>
      </c>
      <c r="G2496" s="238"/>
      <c r="H2496" s="241" t="s">
        <v>23</v>
      </c>
      <c r="I2496" s="242"/>
      <c r="J2496" s="238"/>
      <c r="K2496" s="238"/>
      <c r="L2496" s="243"/>
      <c r="M2496" s="244"/>
      <c r="N2496" s="245"/>
      <c r="O2496" s="245"/>
      <c r="P2496" s="245"/>
      <c r="Q2496" s="245"/>
      <c r="R2496" s="245"/>
      <c r="S2496" s="245"/>
      <c r="T2496" s="246"/>
      <c r="AT2496" s="247" t="s">
        <v>513</v>
      </c>
      <c r="AU2496" s="247" t="s">
        <v>82</v>
      </c>
      <c r="AV2496" s="13" t="s">
        <v>80</v>
      </c>
      <c r="AW2496" s="13" t="s">
        <v>36</v>
      </c>
      <c r="AX2496" s="13" t="s">
        <v>73</v>
      </c>
      <c r="AY2496" s="247" t="s">
        <v>492</v>
      </c>
    </row>
    <row r="2497" spans="2:65" s="13" customFormat="1" ht="24">
      <c r="B2497" s="237"/>
      <c r="C2497" s="238"/>
      <c r="D2497" s="221" t="s">
        <v>513</v>
      </c>
      <c r="E2497" s="239" t="s">
        <v>23</v>
      </c>
      <c r="F2497" s="240" t="s">
        <v>3216</v>
      </c>
      <c r="G2497" s="238"/>
      <c r="H2497" s="241" t="s">
        <v>23</v>
      </c>
      <c r="I2497" s="242"/>
      <c r="J2497" s="238"/>
      <c r="K2497" s="238"/>
      <c r="L2497" s="243"/>
      <c r="M2497" s="244"/>
      <c r="N2497" s="245"/>
      <c r="O2497" s="245"/>
      <c r="P2497" s="245"/>
      <c r="Q2497" s="245"/>
      <c r="R2497" s="245"/>
      <c r="S2497" s="245"/>
      <c r="T2497" s="246"/>
      <c r="AT2497" s="247" t="s">
        <v>513</v>
      </c>
      <c r="AU2497" s="247" t="s">
        <v>82</v>
      </c>
      <c r="AV2497" s="13" t="s">
        <v>80</v>
      </c>
      <c r="AW2497" s="13" t="s">
        <v>36</v>
      </c>
      <c r="AX2497" s="13" t="s">
        <v>73</v>
      </c>
      <c r="AY2497" s="247" t="s">
        <v>492</v>
      </c>
    </row>
    <row r="2498" spans="2:65" s="12" customFormat="1">
      <c r="B2498" s="225"/>
      <c r="C2498" s="226"/>
      <c r="D2498" s="221" t="s">
        <v>513</v>
      </c>
      <c r="E2498" s="248" t="s">
        <v>23</v>
      </c>
      <c r="F2498" s="249" t="s">
        <v>932</v>
      </c>
      <c r="G2498" s="226"/>
      <c r="H2498" s="250">
        <v>99</v>
      </c>
      <c r="I2498" s="231"/>
      <c r="J2498" s="226"/>
      <c r="K2498" s="226"/>
      <c r="L2498" s="232"/>
      <c r="M2498" s="233"/>
      <c r="N2498" s="234"/>
      <c r="O2498" s="234"/>
      <c r="P2498" s="234"/>
      <c r="Q2498" s="234"/>
      <c r="R2498" s="234"/>
      <c r="S2498" s="234"/>
      <c r="T2498" s="235"/>
      <c r="AT2498" s="236" t="s">
        <v>513</v>
      </c>
      <c r="AU2498" s="236" t="s">
        <v>82</v>
      </c>
      <c r="AV2498" s="12" t="s">
        <v>82</v>
      </c>
      <c r="AW2498" s="12" t="s">
        <v>36</v>
      </c>
      <c r="AX2498" s="12" t="s">
        <v>73</v>
      </c>
      <c r="AY2498" s="236" t="s">
        <v>492</v>
      </c>
    </row>
    <row r="2499" spans="2:65" s="13" customFormat="1" ht="24">
      <c r="B2499" s="237"/>
      <c r="C2499" s="238"/>
      <c r="D2499" s="221" t="s">
        <v>513</v>
      </c>
      <c r="E2499" s="239" t="s">
        <v>23</v>
      </c>
      <c r="F2499" s="240" t="s">
        <v>938</v>
      </c>
      <c r="G2499" s="238"/>
      <c r="H2499" s="241" t="s">
        <v>23</v>
      </c>
      <c r="I2499" s="242"/>
      <c r="J2499" s="238"/>
      <c r="K2499" s="238"/>
      <c r="L2499" s="243"/>
      <c r="M2499" s="244"/>
      <c r="N2499" s="245"/>
      <c r="O2499" s="245"/>
      <c r="P2499" s="245"/>
      <c r="Q2499" s="245"/>
      <c r="R2499" s="245"/>
      <c r="S2499" s="245"/>
      <c r="T2499" s="246"/>
      <c r="AT2499" s="247" t="s">
        <v>513</v>
      </c>
      <c r="AU2499" s="247" t="s">
        <v>82</v>
      </c>
      <c r="AV2499" s="13" t="s">
        <v>80</v>
      </c>
      <c r="AW2499" s="13" t="s">
        <v>36</v>
      </c>
      <c r="AX2499" s="13" t="s">
        <v>73</v>
      </c>
      <c r="AY2499" s="247" t="s">
        <v>492</v>
      </c>
    </row>
    <row r="2500" spans="2:65" s="12" customFormat="1">
      <c r="B2500" s="225"/>
      <c r="C2500" s="226"/>
      <c r="D2500" s="221" t="s">
        <v>513</v>
      </c>
      <c r="E2500" s="248" t="s">
        <v>23</v>
      </c>
      <c r="F2500" s="249" t="s">
        <v>939</v>
      </c>
      <c r="G2500" s="226"/>
      <c r="H2500" s="250">
        <v>14.5</v>
      </c>
      <c r="I2500" s="231"/>
      <c r="J2500" s="226"/>
      <c r="K2500" s="226"/>
      <c r="L2500" s="232"/>
      <c r="M2500" s="233"/>
      <c r="N2500" s="234"/>
      <c r="O2500" s="234"/>
      <c r="P2500" s="234"/>
      <c r="Q2500" s="234"/>
      <c r="R2500" s="234"/>
      <c r="S2500" s="234"/>
      <c r="T2500" s="235"/>
      <c r="AT2500" s="236" t="s">
        <v>513</v>
      </c>
      <c r="AU2500" s="236" t="s">
        <v>82</v>
      </c>
      <c r="AV2500" s="12" t="s">
        <v>82</v>
      </c>
      <c r="AW2500" s="12" t="s">
        <v>36</v>
      </c>
      <c r="AX2500" s="12" t="s">
        <v>73</v>
      </c>
      <c r="AY2500" s="236" t="s">
        <v>492</v>
      </c>
    </row>
    <row r="2501" spans="2:65" s="14" customFormat="1">
      <c r="B2501" s="251"/>
      <c r="C2501" s="252"/>
      <c r="D2501" s="227" t="s">
        <v>513</v>
      </c>
      <c r="E2501" s="253" t="s">
        <v>23</v>
      </c>
      <c r="F2501" s="254" t="s">
        <v>560</v>
      </c>
      <c r="G2501" s="252"/>
      <c r="H2501" s="255">
        <v>113.5</v>
      </c>
      <c r="I2501" s="256"/>
      <c r="J2501" s="252"/>
      <c r="K2501" s="252"/>
      <c r="L2501" s="257"/>
      <c r="M2501" s="258"/>
      <c r="N2501" s="259"/>
      <c r="O2501" s="259"/>
      <c r="P2501" s="259"/>
      <c r="Q2501" s="259"/>
      <c r="R2501" s="259"/>
      <c r="S2501" s="259"/>
      <c r="T2501" s="260"/>
      <c r="AT2501" s="261" t="s">
        <v>513</v>
      </c>
      <c r="AU2501" s="261" t="s">
        <v>82</v>
      </c>
      <c r="AV2501" s="14" t="s">
        <v>502</v>
      </c>
      <c r="AW2501" s="14" t="s">
        <v>36</v>
      </c>
      <c r="AX2501" s="14" t="s">
        <v>80</v>
      </c>
      <c r="AY2501" s="261" t="s">
        <v>492</v>
      </c>
    </row>
    <row r="2502" spans="2:65" s="1" customFormat="1" ht="25.5" customHeight="1">
      <c r="B2502" s="42"/>
      <c r="C2502" s="278" t="s">
        <v>3303</v>
      </c>
      <c r="D2502" s="278" t="s">
        <v>1110</v>
      </c>
      <c r="E2502" s="279" t="s">
        <v>3304</v>
      </c>
      <c r="F2502" s="280" t="s">
        <v>2595</v>
      </c>
      <c r="G2502" s="281" t="s">
        <v>180</v>
      </c>
      <c r="H2502" s="282">
        <v>1980.7670000000001</v>
      </c>
      <c r="I2502" s="283"/>
      <c r="J2502" s="284">
        <f>ROUND(I2502*H2502,2)</f>
        <v>0</v>
      </c>
      <c r="K2502" s="280" t="s">
        <v>23</v>
      </c>
      <c r="L2502" s="285"/>
      <c r="M2502" s="286" t="s">
        <v>23</v>
      </c>
      <c r="N2502" s="287" t="s">
        <v>44</v>
      </c>
      <c r="O2502" s="43"/>
      <c r="P2502" s="218">
        <f>O2502*H2502</f>
        <v>0</v>
      </c>
      <c r="Q2502" s="218">
        <v>5.9999999999999995E-4</v>
      </c>
      <c r="R2502" s="218">
        <f>Q2502*H2502</f>
        <v>1.1884602</v>
      </c>
      <c r="S2502" s="218">
        <v>0</v>
      </c>
      <c r="T2502" s="219">
        <f>S2502*H2502</f>
        <v>0</v>
      </c>
      <c r="AR2502" s="25" t="s">
        <v>977</v>
      </c>
      <c r="AT2502" s="25" t="s">
        <v>1110</v>
      </c>
      <c r="AU2502" s="25" t="s">
        <v>82</v>
      </c>
      <c r="AY2502" s="25" t="s">
        <v>492</v>
      </c>
      <c r="BE2502" s="220">
        <f>IF(N2502="základní",J2502,0)</f>
        <v>0</v>
      </c>
      <c r="BF2502" s="220">
        <f>IF(N2502="snížená",J2502,0)</f>
        <v>0</v>
      </c>
      <c r="BG2502" s="220">
        <f>IF(N2502="zákl. přenesená",J2502,0)</f>
        <v>0</v>
      </c>
      <c r="BH2502" s="220">
        <f>IF(N2502="sníž. přenesená",J2502,0)</f>
        <v>0</v>
      </c>
      <c r="BI2502" s="220">
        <f>IF(N2502="nulová",J2502,0)</f>
        <v>0</v>
      </c>
      <c r="BJ2502" s="25" t="s">
        <v>80</v>
      </c>
      <c r="BK2502" s="220">
        <f>ROUND(I2502*H2502,2)</f>
        <v>0</v>
      </c>
      <c r="BL2502" s="25" t="s">
        <v>775</v>
      </c>
      <c r="BM2502" s="25" t="s">
        <v>3305</v>
      </c>
    </row>
    <row r="2503" spans="2:65" s="1" customFormat="1">
      <c r="B2503" s="42"/>
      <c r="C2503" s="64"/>
      <c r="D2503" s="221" t="s">
        <v>506</v>
      </c>
      <c r="E2503" s="64"/>
      <c r="F2503" s="222" t="s">
        <v>2595</v>
      </c>
      <c r="G2503" s="64"/>
      <c r="H2503" s="64"/>
      <c r="I2503" s="177"/>
      <c r="J2503" s="64"/>
      <c r="K2503" s="64"/>
      <c r="L2503" s="62"/>
      <c r="M2503" s="223"/>
      <c r="N2503" s="43"/>
      <c r="O2503" s="43"/>
      <c r="P2503" s="43"/>
      <c r="Q2503" s="43"/>
      <c r="R2503" s="43"/>
      <c r="S2503" s="43"/>
      <c r="T2503" s="79"/>
      <c r="AT2503" s="25" t="s">
        <v>506</v>
      </c>
      <c r="AU2503" s="25" t="s">
        <v>82</v>
      </c>
    </row>
    <row r="2504" spans="2:65" s="12" customFormat="1">
      <c r="B2504" s="225"/>
      <c r="C2504" s="226"/>
      <c r="D2504" s="221" t="s">
        <v>513</v>
      </c>
      <c r="E2504" s="248" t="s">
        <v>23</v>
      </c>
      <c r="F2504" s="249" t="s">
        <v>3306</v>
      </c>
      <c r="G2504" s="226"/>
      <c r="H2504" s="250">
        <v>1664.4970000000001</v>
      </c>
      <c r="I2504" s="231"/>
      <c r="J2504" s="226"/>
      <c r="K2504" s="226"/>
      <c r="L2504" s="232"/>
      <c r="M2504" s="233"/>
      <c r="N2504" s="234"/>
      <c r="O2504" s="234"/>
      <c r="P2504" s="234"/>
      <c r="Q2504" s="234"/>
      <c r="R2504" s="234"/>
      <c r="S2504" s="234"/>
      <c r="T2504" s="235"/>
      <c r="AT2504" s="236" t="s">
        <v>513</v>
      </c>
      <c r="AU2504" s="236" t="s">
        <v>82</v>
      </c>
      <c r="AV2504" s="12" t="s">
        <v>82</v>
      </c>
      <c r="AW2504" s="12" t="s">
        <v>36</v>
      </c>
      <c r="AX2504" s="12" t="s">
        <v>73</v>
      </c>
      <c r="AY2504" s="236" t="s">
        <v>492</v>
      </c>
    </row>
    <row r="2505" spans="2:65" s="12" customFormat="1">
      <c r="B2505" s="225"/>
      <c r="C2505" s="226"/>
      <c r="D2505" s="221" t="s">
        <v>513</v>
      </c>
      <c r="E2505" s="248" t="s">
        <v>23</v>
      </c>
      <c r="F2505" s="249" t="s">
        <v>3307</v>
      </c>
      <c r="G2505" s="226"/>
      <c r="H2505" s="250">
        <v>136.19999999999999</v>
      </c>
      <c r="I2505" s="231"/>
      <c r="J2505" s="226"/>
      <c r="K2505" s="226"/>
      <c r="L2505" s="232"/>
      <c r="M2505" s="233"/>
      <c r="N2505" s="234"/>
      <c r="O2505" s="234"/>
      <c r="P2505" s="234"/>
      <c r="Q2505" s="234"/>
      <c r="R2505" s="234"/>
      <c r="S2505" s="234"/>
      <c r="T2505" s="235"/>
      <c r="AT2505" s="236" t="s">
        <v>513</v>
      </c>
      <c r="AU2505" s="236" t="s">
        <v>82</v>
      </c>
      <c r="AV2505" s="12" t="s">
        <v>82</v>
      </c>
      <c r="AW2505" s="12" t="s">
        <v>36</v>
      </c>
      <c r="AX2505" s="12" t="s">
        <v>73</v>
      </c>
      <c r="AY2505" s="236" t="s">
        <v>492</v>
      </c>
    </row>
    <row r="2506" spans="2:65" s="14" customFormat="1">
      <c r="B2506" s="251"/>
      <c r="C2506" s="252"/>
      <c r="D2506" s="221" t="s">
        <v>513</v>
      </c>
      <c r="E2506" s="275" t="s">
        <v>23</v>
      </c>
      <c r="F2506" s="276" t="s">
        <v>560</v>
      </c>
      <c r="G2506" s="252"/>
      <c r="H2506" s="277">
        <v>1800.6969999999999</v>
      </c>
      <c r="I2506" s="256"/>
      <c r="J2506" s="252"/>
      <c r="K2506" s="252"/>
      <c r="L2506" s="257"/>
      <c r="M2506" s="258"/>
      <c r="N2506" s="259"/>
      <c r="O2506" s="259"/>
      <c r="P2506" s="259"/>
      <c r="Q2506" s="259"/>
      <c r="R2506" s="259"/>
      <c r="S2506" s="259"/>
      <c r="T2506" s="260"/>
      <c r="AT2506" s="261" t="s">
        <v>513</v>
      </c>
      <c r="AU2506" s="261" t="s">
        <v>82</v>
      </c>
      <c r="AV2506" s="14" t="s">
        <v>502</v>
      </c>
      <c r="AW2506" s="14" t="s">
        <v>36</v>
      </c>
      <c r="AX2506" s="14" t="s">
        <v>80</v>
      </c>
      <c r="AY2506" s="261" t="s">
        <v>492</v>
      </c>
    </row>
    <row r="2507" spans="2:65" s="12" customFormat="1">
      <c r="B2507" s="225"/>
      <c r="C2507" s="226"/>
      <c r="D2507" s="227" t="s">
        <v>513</v>
      </c>
      <c r="E2507" s="226"/>
      <c r="F2507" s="229" t="s">
        <v>3308</v>
      </c>
      <c r="G2507" s="226"/>
      <c r="H2507" s="230">
        <v>1980.7670000000001</v>
      </c>
      <c r="I2507" s="231"/>
      <c r="J2507" s="226"/>
      <c r="K2507" s="226"/>
      <c r="L2507" s="232"/>
      <c r="M2507" s="233"/>
      <c r="N2507" s="234"/>
      <c r="O2507" s="234"/>
      <c r="P2507" s="234"/>
      <c r="Q2507" s="234"/>
      <c r="R2507" s="234"/>
      <c r="S2507" s="234"/>
      <c r="T2507" s="235"/>
      <c r="AT2507" s="236" t="s">
        <v>513</v>
      </c>
      <c r="AU2507" s="236" t="s">
        <v>82</v>
      </c>
      <c r="AV2507" s="12" t="s">
        <v>82</v>
      </c>
      <c r="AW2507" s="12" t="s">
        <v>6</v>
      </c>
      <c r="AX2507" s="12" t="s">
        <v>80</v>
      </c>
      <c r="AY2507" s="236" t="s">
        <v>492</v>
      </c>
    </row>
    <row r="2508" spans="2:65" s="1" customFormat="1" ht="25.5" customHeight="1">
      <c r="B2508" s="42"/>
      <c r="C2508" s="209" t="s">
        <v>3309</v>
      </c>
      <c r="D2508" s="209" t="s">
        <v>498</v>
      </c>
      <c r="E2508" s="210" t="s">
        <v>3310</v>
      </c>
      <c r="F2508" s="211" t="s">
        <v>3311</v>
      </c>
      <c r="G2508" s="212" t="s">
        <v>180</v>
      </c>
      <c r="H2508" s="213">
        <v>1881.9639999999999</v>
      </c>
      <c r="I2508" s="214"/>
      <c r="J2508" s="215">
        <f>ROUND(I2508*H2508,2)</f>
        <v>0</v>
      </c>
      <c r="K2508" s="211" t="s">
        <v>23</v>
      </c>
      <c r="L2508" s="62"/>
      <c r="M2508" s="216" t="s">
        <v>23</v>
      </c>
      <c r="N2508" s="217" t="s">
        <v>44</v>
      </c>
      <c r="O2508" s="43"/>
      <c r="P2508" s="218">
        <f>O2508*H2508</f>
        <v>0</v>
      </c>
      <c r="Q2508" s="218">
        <v>0</v>
      </c>
      <c r="R2508" s="218">
        <f>Q2508*H2508</f>
        <v>0</v>
      </c>
      <c r="S2508" s="218">
        <v>0</v>
      </c>
      <c r="T2508" s="219">
        <f>S2508*H2508</f>
        <v>0</v>
      </c>
      <c r="AR2508" s="25" t="s">
        <v>775</v>
      </c>
      <c r="AT2508" s="25" t="s">
        <v>498</v>
      </c>
      <c r="AU2508" s="25" t="s">
        <v>82</v>
      </c>
      <c r="AY2508" s="25" t="s">
        <v>492</v>
      </c>
      <c r="BE2508" s="220">
        <f>IF(N2508="základní",J2508,0)</f>
        <v>0</v>
      </c>
      <c r="BF2508" s="220">
        <f>IF(N2508="snížená",J2508,0)</f>
        <v>0</v>
      </c>
      <c r="BG2508" s="220">
        <f>IF(N2508="zákl. přenesená",J2508,0)</f>
        <v>0</v>
      </c>
      <c r="BH2508" s="220">
        <f>IF(N2508="sníž. přenesená",J2508,0)</f>
        <v>0</v>
      </c>
      <c r="BI2508" s="220">
        <f>IF(N2508="nulová",J2508,0)</f>
        <v>0</v>
      </c>
      <c r="BJ2508" s="25" t="s">
        <v>80</v>
      </c>
      <c r="BK2508" s="220">
        <f>ROUND(I2508*H2508,2)</f>
        <v>0</v>
      </c>
      <c r="BL2508" s="25" t="s">
        <v>775</v>
      </c>
      <c r="BM2508" s="25" t="s">
        <v>3312</v>
      </c>
    </row>
    <row r="2509" spans="2:65" s="1" customFormat="1" ht="24">
      <c r="B2509" s="42"/>
      <c r="C2509" s="64"/>
      <c r="D2509" s="221" t="s">
        <v>506</v>
      </c>
      <c r="E2509" s="64"/>
      <c r="F2509" s="222" t="s">
        <v>3313</v>
      </c>
      <c r="G2509" s="64"/>
      <c r="H2509" s="64"/>
      <c r="I2509" s="177"/>
      <c r="J2509" s="64"/>
      <c r="K2509" s="64"/>
      <c r="L2509" s="62"/>
      <c r="M2509" s="223"/>
      <c r="N2509" s="43"/>
      <c r="O2509" s="43"/>
      <c r="P2509" s="43"/>
      <c r="Q2509" s="43"/>
      <c r="R2509" s="43"/>
      <c r="S2509" s="43"/>
      <c r="T2509" s="79"/>
      <c r="AT2509" s="25" t="s">
        <v>506</v>
      </c>
      <c r="AU2509" s="25" t="s">
        <v>82</v>
      </c>
    </row>
    <row r="2510" spans="2:65" s="12" customFormat="1">
      <c r="B2510" s="225"/>
      <c r="C2510" s="226"/>
      <c r="D2510" s="227" t="s">
        <v>513</v>
      </c>
      <c r="E2510" s="228" t="s">
        <v>23</v>
      </c>
      <c r="F2510" s="229" t="s">
        <v>3314</v>
      </c>
      <c r="G2510" s="226"/>
      <c r="H2510" s="230">
        <v>1881.9639999999999</v>
      </c>
      <c r="I2510" s="231"/>
      <c r="J2510" s="226"/>
      <c r="K2510" s="226"/>
      <c r="L2510" s="232"/>
      <c r="M2510" s="233"/>
      <c r="N2510" s="234"/>
      <c r="O2510" s="234"/>
      <c r="P2510" s="234"/>
      <c r="Q2510" s="234"/>
      <c r="R2510" s="234"/>
      <c r="S2510" s="234"/>
      <c r="T2510" s="235"/>
      <c r="AT2510" s="236" t="s">
        <v>513</v>
      </c>
      <c r="AU2510" s="236" t="s">
        <v>82</v>
      </c>
      <c r="AV2510" s="12" t="s">
        <v>82</v>
      </c>
      <c r="AW2510" s="12" t="s">
        <v>36</v>
      </c>
      <c r="AX2510" s="12" t="s">
        <v>80</v>
      </c>
      <c r="AY2510" s="236" t="s">
        <v>492</v>
      </c>
    </row>
    <row r="2511" spans="2:65" s="1" customFormat="1" ht="25.5" customHeight="1">
      <c r="B2511" s="42"/>
      <c r="C2511" s="209" t="s">
        <v>3315</v>
      </c>
      <c r="D2511" s="209" t="s">
        <v>498</v>
      </c>
      <c r="E2511" s="210" t="s">
        <v>3316</v>
      </c>
      <c r="F2511" s="211" t="s">
        <v>3317</v>
      </c>
      <c r="G2511" s="212" t="s">
        <v>180</v>
      </c>
      <c r="H2511" s="213">
        <v>2807.2159999999999</v>
      </c>
      <c r="I2511" s="214"/>
      <c r="J2511" s="215">
        <f>ROUND(I2511*H2511,2)</f>
        <v>0</v>
      </c>
      <c r="K2511" s="211" t="s">
        <v>23</v>
      </c>
      <c r="L2511" s="62"/>
      <c r="M2511" s="216" t="s">
        <v>23</v>
      </c>
      <c r="N2511" s="217" t="s">
        <v>44</v>
      </c>
      <c r="O2511" s="43"/>
      <c r="P2511" s="218">
        <f>O2511*H2511</f>
        <v>0</v>
      </c>
      <c r="Q2511" s="218">
        <v>0</v>
      </c>
      <c r="R2511" s="218">
        <f>Q2511*H2511</f>
        <v>0</v>
      </c>
      <c r="S2511" s="218">
        <v>0</v>
      </c>
      <c r="T2511" s="219">
        <f>S2511*H2511</f>
        <v>0</v>
      </c>
      <c r="AR2511" s="25" t="s">
        <v>775</v>
      </c>
      <c r="AT2511" s="25" t="s">
        <v>498</v>
      </c>
      <c r="AU2511" s="25" t="s">
        <v>82</v>
      </c>
      <c r="AY2511" s="25" t="s">
        <v>492</v>
      </c>
      <c r="BE2511" s="220">
        <f>IF(N2511="základní",J2511,0)</f>
        <v>0</v>
      </c>
      <c r="BF2511" s="220">
        <f>IF(N2511="snížená",J2511,0)</f>
        <v>0</v>
      </c>
      <c r="BG2511" s="220">
        <f>IF(N2511="zákl. přenesená",J2511,0)</f>
        <v>0</v>
      </c>
      <c r="BH2511" s="220">
        <f>IF(N2511="sníž. přenesená",J2511,0)</f>
        <v>0</v>
      </c>
      <c r="BI2511" s="220">
        <f>IF(N2511="nulová",J2511,0)</f>
        <v>0</v>
      </c>
      <c r="BJ2511" s="25" t="s">
        <v>80</v>
      </c>
      <c r="BK2511" s="220">
        <f>ROUND(I2511*H2511,2)</f>
        <v>0</v>
      </c>
      <c r="BL2511" s="25" t="s">
        <v>775</v>
      </c>
      <c r="BM2511" s="25" t="s">
        <v>3318</v>
      </c>
    </row>
    <row r="2512" spans="2:65" s="1" customFormat="1" ht="24">
      <c r="B2512" s="42"/>
      <c r="C2512" s="64"/>
      <c r="D2512" s="221" t="s">
        <v>506</v>
      </c>
      <c r="E2512" s="64"/>
      <c r="F2512" s="222" t="s">
        <v>3317</v>
      </c>
      <c r="G2512" s="64"/>
      <c r="H2512" s="64"/>
      <c r="I2512" s="177"/>
      <c r="J2512" s="64"/>
      <c r="K2512" s="64"/>
      <c r="L2512" s="62"/>
      <c r="M2512" s="223"/>
      <c r="N2512" s="43"/>
      <c r="O2512" s="43"/>
      <c r="P2512" s="43"/>
      <c r="Q2512" s="43"/>
      <c r="R2512" s="43"/>
      <c r="S2512" s="43"/>
      <c r="T2512" s="79"/>
      <c r="AT2512" s="25" t="s">
        <v>506</v>
      </c>
      <c r="AU2512" s="25" t="s">
        <v>82</v>
      </c>
    </row>
    <row r="2513" spans="2:65" s="12" customFormat="1">
      <c r="B2513" s="225"/>
      <c r="C2513" s="226"/>
      <c r="D2513" s="227" t="s">
        <v>513</v>
      </c>
      <c r="E2513" s="228" t="s">
        <v>23</v>
      </c>
      <c r="F2513" s="229" t="s">
        <v>3319</v>
      </c>
      <c r="G2513" s="226"/>
      <c r="H2513" s="230">
        <v>2807.2159999999999</v>
      </c>
      <c r="I2513" s="231"/>
      <c r="J2513" s="226"/>
      <c r="K2513" s="226"/>
      <c r="L2513" s="232"/>
      <c r="M2513" s="233"/>
      <c r="N2513" s="234"/>
      <c r="O2513" s="234"/>
      <c r="P2513" s="234"/>
      <c r="Q2513" s="234"/>
      <c r="R2513" s="234"/>
      <c r="S2513" s="234"/>
      <c r="T2513" s="235"/>
      <c r="AT2513" s="236" t="s">
        <v>513</v>
      </c>
      <c r="AU2513" s="236" t="s">
        <v>82</v>
      </c>
      <c r="AV2513" s="12" t="s">
        <v>82</v>
      </c>
      <c r="AW2513" s="12" t="s">
        <v>36</v>
      </c>
      <c r="AX2513" s="12" t="s">
        <v>80</v>
      </c>
      <c r="AY2513" s="236" t="s">
        <v>492</v>
      </c>
    </row>
    <row r="2514" spans="2:65" s="1" customFormat="1" ht="25.5" customHeight="1">
      <c r="B2514" s="42"/>
      <c r="C2514" s="209" t="s">
        <v>3320</v>
      </c>
      <c r="D2514" s="209" t="s">
        <v>498</v>
      </c>
      <c r="E2514" s="210" t="s">
        <v>3321</v>
      </c>
      <c r="F2514" s="211" t="s">
        <v>3322</v>
      </c>
      <c r="G2514" s="212" t="s">
        <v>180</v>
      </c>
      <c r="H2514" s="213">
        <v>1419.338</v>
      </c>
      <c r="I2514" s="214"/>
      <c r="J2514" s="215">
        <f>ROUND(I2514*H2514,2)</f>
        <v>0</v>
      </c>
      <c r="K2514" s="211" t="s">
        <v>23</v>
      </c>
      <c r="L2514" s="62"/>
      <c r="M2514" s="216" t="s">
        <v>23</v>
      </c>
      <c r="N2514" s="217" t="s">
        <v>44</v>
      </c>
      <c r="O2514" s="43"/>
      <c r="P2514" s="218">
        <f>O2514*H2514</f>
        <v>0</v>
      </c>
      <c r="Q2514" s="218">
        <v>0</v>
      </c>
      <c r="R2514" s="218">
        <f>Q2514*H2514</f>
        <v>0</v>
      </c>
      <c r="S2514" s="218">
        <v>0</v>
      </c>
      <c r="T2514" s="219">
        <f>S2514*H2514</f>
        <v>0</v>
      </c>
      <c r="AR2514" s="25" t="s">
        <v>775</v>
      </c>
      <c r="AT2514" s="25" t="s">
        <v>498</v>
      </c>
      <c r="AU2514" s="25" t="s">
        <v>82</v>
      </c>
      <c r="AY2514" s="25" t="s">
        <v>492</v>
      </c>
      <c r="BE2514" s="220">
        <f>IF(N2514="základní",J2514,0)</f>
        <v>0</v>
      </c>
      <c r="BF2514" s="220">
        <f>IF(N2514="snížená",J2514,0)</f>
        <v>0</v>
      </c>
      <c r="BG2514" s="220">
        <f>IF(N2514="zákl. přenesená",J2514,0)</f>
        <v>0</v>
      </c>
      <c r="BH2514" s="220">
        <f>IF(N2514="sníž. přenesená",J2514,0)</f>
        <v>0</v>
      </c>
      <c r="BI2514" s="220">
        <f>IF(N2514="nulová",J2514,0)</f>
        <v>0</v>
      </c>
      <c r="BJ2514" s="25" t="s">
        <v>80</v>
      </c>
      <c r="BK2514" s="220">
        <f>ROUND(I2514*H2514,2)</f>
        <v>0</v>
      </c>
      <c r="BL2514" s="25" t="s">
        <v>775</v>
      </c>
      <c r="BM2514" s="25" t="s">
        <v>3323</v>
      </c>
    </row>
    <row r="2515" spans="2:65" s="1" customFormat="1">
      <c r="B2515" s="42"/>
      <c r="C2515" s="64"/>
      <c r="D2515" s="221" t="s">
        <v>506</v>
      </c>
      <c r="E2515" s="64"/>
      <c r="F2515" s="222" t="s">
        <v>3322</v>
      </c>
      <c r="G2515" s="64"/>
      <c r="H2515" s="64"/>
      <c r="I2515" s="177"/>
      <c r="J2515" s="64"/>
      <c r="K2515" s="64"/>
      <c r="L2515" s="62"/>
      <c r="M2515" s="223"/>
      <c r="N2515" s="43"/>
      <c r="O2515" s="43"/>
      <c r="P2515" s="43"/>
      <c r="Q2515" s="43"/>
      <c r="R2515" s="43"/>
      <c r="S2515" s="43"/>
      <c r="T2515" s="79"/>
      <c r="AT2515" s="25" t="s">
        <v>506</v>
      </c>
      <c r="AU2515" s="25" t="s">
        <v>82</v>
      </c>
    </row>
    <row r="2516" spans="2:65" s="12" customFormat="1">
      <c r="B2516" s="225"/>
      <c r="C2516" s="226"/>
      <c r="D2516" s="227" t="s">
        <v>513</v>
      </c>
      <c r="E2516" s="228" t="s">
        <v>23</v>
      </c>
      <c r="F2516" s="229" t="s">
        <v>2107</v>
      </c>
      <c r="G2516" s="226"/>
      <c r="H2516" s="230">
        <v>1419.338</v>
      </c>
      <c r="I2516" s="231"/>
      <c r="J2516" s="226"/>
      <c r="K2516" s="226"/>
      <c r="L2516" s="232"/>
      <c r="M2516" s="233"/>
      <c r="N2516" s="234"/>
      <c r="O2516" s="234"/>
      <c r="P2516" s="234"/>
      <c r="Q2516" s="234"/>
      <c r="R2516" s="234"/>
      <c r="S2516" s="234"/>
      <c r="T2516" s="235"/>
      <c r="AT2516" s="236" t="s">
        <v>513</v>
      </c>
      <c r="AU2516" s="236" t="s">
        <v>82</v>
      </c>
      <c r="AV2516" s="12" t="s">
        <v>82</v>
      </c>
      <c r="AW2516" s="12" t="s">
        <v>36</v>
      </c>
      <c r="AX2516" s="12" t="s">
        <v>80</v>
      </c>
      <c r="AY2516" s="236" t="s">
        <v>492</v>
      </c>
    </row>
    <row r="2517" spans="2:65" s="1" customFormat="1" ht="25.5" customHeight="1">
      <c r="B2517" s="42"/>
      <c r="C2517" s="209" t="s">
        <v>3324</v>
      </c>
      <c r="D2517" s="209" t="s">
        <v>498</v>
      </c>
      <c r="E2517" s="210" t="s">
        <v>3325</v>
      </c>
      <c r="F2517" s="211" t="s">
        <v>3326</v>
      </c>
      <c r="G2517" s="212" t="s">
        <v>832</v>
      </c>
      <c r="H2517" s="213">
        <v>282.86500000000001</v>
      </c>
      <c r="I2517" s="214"/>
      <c r="J2517" s="215">
        <f>ROUND(I2517*H2517,2)</f>
        <v>0</v>
      </c>
      <c r="K2517" s="211" t="s">
        <v>23</v>
      </c>
      <c r="L2517" s="62"/>
      <c r="M2517" s="216" t="s">
        <v>23</v>
      </c>
      <c r="N2517" s="217" t="s">
        <v>44</v>
      </c>
      <c r="O2517" s="43"/>
      <c r="P2517" s="218">
        <f>O2517*H2517</f>
        <v>0</v>
      </c>
      <c r="Q2517" s="218">
        <v>0</v>
      </c>
      <c r="R2517" s="218">
        <f>Q2517*H2517</f>
        <v>0</v>
      </c>
      <c r="S2517" s="218">
        <v>0</v>
      </c>
      <c r="T2517" s="219">
        <f>S2517*H2517</f>
        <v>0</v>
      </c>
      <c r="AR2517" s="25" t="s">
        <v>775</v>
      </c>
      <c r="AT2517" s="25" t="s">
        <v>498</v>
      </c>
      <c r="AU2517" s="25" t="s">
        <v>82</v>
      </c>
      <c r="AY2517" s="25" t="s">
        <v>492</v>
      </c>
      <c r="BE2517" s="220">
        <f>IF(N2517="základní",J2517,0)</f>
        <v>0</v>
      </c>
      <c r="BF2517" s="220">
        <f>IF(N2517="snížená",J2517,0)</f>
        <v>0</v>
      </c>
      <c r="BG2517" s="220">
        <f>IF(N2517="zákl. přenesená",J2517,0)</f>
        <v>0</v>
      </c>
      <c r="BH2517" s="220">
        <f>IF(N2517="sníž. přenesená",J2517,0)</f>
        <v>0</v>
      </c>
      <c r="BI2517" s="220">
        <f>IF(N2517="nulová",J2517,0)</f>
        <v>0</v>
      </c>
      <c r="BJ2517" s="25" t="s">
        <v>80</v>
      </c>
      <c r="BK2517" s="220">
        <f>ROUND(I2517*H2517,2)</f>
        <v>0</v>
      </c>
      <c r="BL2517" s="25" t="s">
        <v>775</v>
      </c>
      <c r="BM2517" s="25" t="s">
        <v>3327</v>
      </c>
    </row>
    <row r="2518" spans="2:65" s="1" customFormat="1" ht="48">
      <c r="B2518" s="42"/>
      <c r="C2518" s="64"/>
      <c r="D2518" s="221" t="s">
        <v>506</v>
      </c>
      <c r="E2518" s="64"/>
      <c r="F2518" s="222" t="s">
        <v>3328</v>
      </c>
      <c r="G2518" s="64"/>
      <c r="H2518" s="64"/>
      <c r="I2518" s="177"/>
      <c r="J2518" s="64"/>
      <c r="K2518" s="64"/>
      <c r="L2518" s="62"/>
      <c r="M2518" s="223"/>
      <c r="N2518" s="43"/>
      <c r="O2518" s="43"/>
      <c r="P2518" s="43"/>
      <c r="Q2518" s="43"/>
      <c r="R2518" s="43"/>
      <c r="S2518" s="43"/>
      <c r="T2518" s="79"/>
      <c r="AT2518" s="25" t="s">
        <v>506</v>
      </c>
      <c r="AU2518" s="25" t="s">
        <v>82</v>
      </c>
    </row>
    <row r="2519" spans="2:65" s="12" customFormat="1">
      <c r="B2519" s="225"/>
      <c r="C2519" s="226"/>
      <c r="D2519" s="221" t="s">
        <v>513</v>
      </c>
      <c r="E2519" s="248" t="s">
        <v>23</v>
      </c>
      <c r="F2519" s="249" t="s">
        <v>3329</v>
      </c>
      <c r="G2519" s="226"/>
      <c r="H2519" s="250">
        <v>152</v>
      </c>
      <c r="I2519" s="231"/>
      <c r="J2519" s="226"/>
      <c r="K2519" s="226"/>
      <c r="L2519" s="232"/>
      <c r="M2519" s="233"/>
      <c r="N2519" s="234"/>
      <c r="O2519" s="234"/>
      <c r="P2519" s="234"/>
      <c r="Q2519" s="234"/>
      <c r="R2519" s="234"/>
      <c r="S2519" s="234"/>
      <c r="T2519" s="235"/>
      <c r="AT2519" s="236" t="s">
        <v>513</v>
      </c>
      <c r="AU2519" s="236" t="s">
        <v>82</v>
      </c>
      <c r="AV2519" s="12" t="s">
        <v>82</v>
      </c>
      <c r="AW2519" s="12" t="s">
        <v>36</v>
      </c>
      <c r="AX2519" s="12" t="s">
        <v>73</v>
      </c>
      <c r="AY2519" s="236" t="s">
        <v>492</v>
      </c>
    </row>
    <row r="2520" spans="2:65" s="12" customFormat="1">
      <c r="B2520" s="225"/>
      <c r="C2520" s="226"/>
      <c r="D2520" s="221" t="s">
        <v>513</v>
      </c>
      <c r="E2520" s="248" t="s">
        <v>23</v>
      </c>
      <c r="F2520" s="249" t="s">
        <v>3330</v>
      </c>
      <c r="G2520" s="226"/>
      <c r="H2520" s="250">
        <v>130.86500000000001</v>
      </c>
      <c r="I2520" s="231"/>
      <c r="J2520" s="226"/>
      <c r="K2520" s="226"/>
      <c r="L2520" s="232"/>
      <c r="M2520" s="233"/>
      <c r="N2520" s="234"/>
      <c r="O2520" s="234"/>
      <c r="P2520" s="234"/>
      <c r="Q2520" s="234"/>
      <c r="R2520" s="234"/>
      <c r="S2520" s="234"/>
      <c r="T2520" s="235"/>
      <c r="AT2520" s="236" t="s">
        <v>513</v>
      </c>
      <c r="AU2520" s="236" t="s">
        <v>82</v>
      </c>
      <c r="AV2520" s="12" t="s">
        <v>82</v>
      </c>
      <c r="AW2520" s="12" t="s">
        <v>36</v>
      </c>
      <c r="AX2520" s="12" t="s">
        <v>73</v>
      </c>
      <c r="AY2520" s="236" t="s">
        <v>492</v>
      </c>
    </row>
    <row r="2521" spans="2:65" s="14" customFormat="1">
      <c r="B2521" s="251"/>
      <c r="C2521" s="252"/>
      <c r="D2521" s="227" t="s">
        <v>513</v>
      </c>
      <c r="E2521" s="253" t="s">
        <v>23</v>
      </c>
      <c r="F2521" s="254" t="s">
        <v>560</v>
      </c>
      <c r="G2521" s="252"/>
      <c r="H2521" s="255">
        <v>282.86500000000001</v>
      </c>
      <c r="I2521" s="256"/>
      <c r="J2521" s="252"/>
      <c r="K2521" s="252"/>
      <c r="L2521" s="257"/>
      <c r="M2521" s="258"/>
      <c r="N2521" s="259"/>
      <c r="O2521" s="259"/>
      <c r="P2521" s="259"/>
      <c r="Q2521" s="259"/>
      <c r="R2521" s="259"/>
      <c r="S2521" s="259"/>
      <c r="T2521" s="260"/>
      <c r="AT2521" s="261" t="s">
        <v>513</v>
      </c>
      <c r="AU2521" s="261" t="s">
        <v>82</v>
      </c>
      <c r="AV2521" s="14" t="s">
        <v>502</v>
      </c>
      <c r="AW2521" s="14" t="s">
        <v>36</v>
      </c>
      <c r="AX2521" s="14" t="s">
        <v>80</v>
      </c>
      <c r="AY2521" s="261" t="s">
        <v>492</v>
      </c>
    </row>
    <row r="2522" spans="2:65" s="1" customFormat="1" ht="25.5" customHeight="1">
      <c r="B2522" s="42"/>
      <c r="C2522" s="209" t="s">
        <v>3331</v>
      </c>
      <c r="D2522" s="209" t="s">
        <v>498</v>
      </c>
      <c r="E2522" s="210" t="s">
        <v>3332</v>
      </c>
      <c r="F2522" s="211" t="s">
        <v>3333</v>
      </c>
      <c r="G2522" s="212" t="s">
        <v>180</v>
      </c>
      <c r="H2522" s="213">
        <v>1419.338</v>
      </c>
      <c r="I2522" s="214"/>
      <c r="J2522" s="215">
        <f>ROUND(I2522*H2522,2)</f>
        <v>0</v>
      </c>
      <c r="K2522" s="211" t="s">
        <v>23</v>
      </c>
      <c r="L2522" s="62"/>
      <c r="M2522" s="216" t="s">
        <v>23</v>
      </c>
      <c r="N2522" s="217" t="s">
        <v>44</v>
      </c>
      <c r="O2522" s="43"/>
      <c r="P2522" s="218">
        <f>O2522*H2522</f>
        <v>0</v>
      </c>
      <c r="Q2522" s="218">
        <v>0</v>
      </c>
      <c r="R2522" s="218">
        <f>Q2522*H2522</f>
        <v>0</v>
      </c>
      <c r="S2522" s="218">
        <v>0</v>
      </c>
      <c r="T2522" s="219">
        <f>S2522*H2522</f>
        <v>0</v>
      </c>
      <c r="AR2522" s="25" t="s">
        <v>775</v>
      </c>
      <c r="AT2522" s="25" t="s">
        <v>498</v>
      </c>
      <c r="AU2522" s="25" t="s">
        <v>82</v>
      </c>
      <c r="AY2522" s="25" t="s">
        <v>492</v>
      </c>
      <c r="BE2522" s="220">
        <f>IF(N2522="základní",J2522,0)</f>
        <v>0</v>
      </c>
      <c r="BF2522" s="220">
        <f>IF(N2522="snížená",J2522,0)</f>
        <v>0</v>
      </c>
      <c r="BG2522" s="220">
        <f>IF(N2522="zákl. přenesená",J2522,0)</f>
        <v>0</v>
      </c>
      <c r="BH2522" s="220">
        <f>IF(N2522="sníž. přenesená",J2522,0)</f>
        <v>0</v>
      </c>
      <c r="BI2522" s="220">
        <f>IF(N2522="nulová",J2522,0)</f>
        <v>0</v>
      </c>
      <c r="BJ2522" s="25" t="s">
        <v>80</v>
      </c>
      <c r="BK2522" s="220">
        <f>ROUND(I2522*H2522,2)</f>
        <v>0</v>
      </c>
      <c r="BL2522" s="25" t="s">
        <v>775</v>
      </c>
      <c r="BM2522" s="25" t="s">
        <v>3334</v>
      </c>
    </row>
    <row r="2523" spans="2:65" s="1" customFormat="1" ht="48">
      <c r="B2523" s="42"/>
      <c r="C2523" s="64"/>
      <c r="D2523" s="221" t="s">
        <v>506</v>
      </c>
      <c r="E2523" s="64"/>
      <c r="F2523" s="222" t="s">
        <v>3335</v>
      </c>
      <c r="G2523" s="64"/>
      <c r="H2523" s="64"/>
      <c r="I2523" s="177"/>
      <c r="J2523" s="64"/>
      <c r="K2523" s="64"/>
      <c r="L2523" s="62"/>
      <c r="M2523" s="223"/>
      <c r="N2523" s="43"/>
      <c r="O2523" s="43"/>
      <c r="P2523" s="43"/>
      <c r="Q2523" s="43"/>
      <c r="R2523" s="43"/>
      <c r="S2523" s="43"/>
      <c r="T2523" s="79"/>
      <c r="AT2523" s="25" t="s">
        <v>506</v>
      </c>
      <c r="AU2523" s="25" t="s">
        <v>82</v>
      </c>
    </row>
    <row r="2524" spans="2:65" s="12" customFormat="1">
      <c r="B2524" s="225"/>
      <c r="C2524" s="226"/>
      <c r="D2524" s="227" t="s">
        <v>513</v>
      </c>
      <c r="E2524" s="228" t="s">
        <v>23</v>
      </c>
      <c r="F2524" s="229" t="s">
        <v>2107</v>
      </c>
      <c r="G2524" s="226"/>
      <c r="H2524" s="230">
        <v>1419.338</v>
      </c>
      <c r="I2524" s="231"/>
      <c r="J2524" s="226"/>
      <c r="K2524" s="226"/>
      <c r="L2524" s="232"/>
      <c r="M2524" s="233"/>
      <c r="N2524" s="234"/>
      <c r="O2524" s="234"/>
      <c r="P2524" s="234"/>
      <c r="Q2524" s="234"/>
      <c r="R2524" s="234"/>
      <c r="S2524" s="234"/>
      <c r="T2524" s="235"/>
      <c r="AT2524" s="236" t="s">
        <v>513</v>
      </c>
      <c r="AU2524" s="236" t="s">
        <v>82</v>
      </c>
      <c r="AV2524" s="12" t="s">
        <v>82</v>
      </c>
      <c r="AW2524" s="12" t="s">
        <v>36</v>
      </c>
      <c r="AX2524" s="12" t="s">
        <v>80</v>
      </c>
      <c r="AY2524" s="236" t="s">
        <v>492</v>
      </c>
    </row>
    <row r="2525" spans="2:65" s="1" customFormat="1" ht="25.5" customHeight="1">
      <c r="B2525" s="42"/>
      <c r="C2525" s="209" t="s">
        <v>3336</v>
      </c>
      <c r="D2525" s="209" t="s">
        <v>498</v>
      </c>
      <c r="E2525" s="210" t="s">
        <v>3337</v>
      </c>
      <c r="F2525" s="211" t="s">
        <v>3338</v>
      </c>
      <c r="G2525" s="212" t="s">
        <v>180</v>
      </c>
      <c r="H2525" s="213">
        <v>1785</v>
      </c>
      <c r="I2525" s="214"/>
      <c r="J2525" s="215">
        <f>ROUND(I2525*H2525,2)</f>
        <v>0</v>
      </c>
      <c r="K2525" s="211" t="s">
        <v>501</v>
      </c>
      <c r="L2525" s="62"/>
      <c r="M2525" s="216" t="s">
        <v>23</v>
      </c>
      <c r="N2525" s="217" t="s">
        <v>44</v>
      </c>
      <c r="O2525" s="43"/>
      <c r="P2525" s="218">
        <f>O2525*H2525</f>
        <v>0</v>
      </c>
      <c r="Q2525" s="218">
        <v>0</v>
      </c>
      <c r="R2525" s="218">
        <f>Q2525*H2525</f>
        <v>0</v>
      </c>
      <c r="S2525" s="218">
        <v>0</v>
      </c>
      <c r="T2525" s="219">
        <f>S2525*H2525</f>
        <v>0</v>
      </c>
      <c r="AR2525" s="25" t="s">
        <v>775</v>
      </c>
      <c r="AT2525" s="25" t="s">
        <v>498</v>
      </c>
      <c r="AU2525" s="25" t="s">
        <v>82</v>
      </c>
      <c r="AY2525" s="25" t="s">
        <v>492</v>
      </c>
      <c r="BE2525" s="220">
        <f>IF(N2525="základní",J2525,0)</f>
        <v>0</v>
      </c>
      <c r="BF2525" s="220">
        <f>IF(N2525="snížená",J2525,0)</f>
        <v>0</v>
      </c>
      <c r="BG2525" s="220">
        <f>IF(N2525="zákl. přenesená",J2525,0)</f>
        <v>0</v>
      </c>
      <c r="BH2525" s="220">
        <f>IF(N2525="sníž. přenesená",J2525,0)</f>
        <v>0</v>
      </c>
      <c r="BI2525" s="220">
        <f>IF(N2525="nulová",J2525,0)</f>
        <v>0</v>
      </c>
      <c r="BJ2525" s="25" t="s">
        <v>80</v>
      </c>
      <c r="BK2525" s="220">
        <f>ROUND(I2525*H2525,2)</f>
        <v>0</v>
      </c>
      <c r="BL2525" s="25" t="s">
        <v>775</v>
      </c>
      <c r="BM2525" s="25" t="s">
        <v>3339</v>
      </c>
    </row>
    <row r="2526" spans="2:65" s="1" customFormat="1" ht="24">
      <c r="B2526" s="42"/>
      <c r="C2526" s="64"/>
      <c r="D2526" s="221" t="s">
        <v>506</v>
      </c>
      <c r="E2526" s="64"/>
      <c r="F2526" s="222" t="s">
        <v>3340</v>
      </c>
      <c r="G2526" s="64"/>
      <c r="H2526" s="64"/>
      <c r="I2526" s="177"/>
      <c r="J2526" s="64"/>
      <c r="K2526" s="64"/>
      <c r="L2526" s="62"/>
      <c r="M2526" s="223"/>
      <c r="N2526" s="43"/>
      <c r="O2526" s="43"/>
      <c r="P2526" s="43"/>
      <c r="Q2526" s="43"/>
      <c r="R2526" s="43"/>
      <c r="S2526" s="43"/>
      <c r="T2526" s="79"/>
      <c r="AT2526" s="25" t="s">
        <v>506</v>
      </c>
      <c r="AU2526" s="25" t="s">
        <v>82</v>
      </c>
    </row>
    <row r="2527" spans="2:65" s="1" customFormat="1" ht="48">
      <c r="B2527" s="42"/>
      <c r="C2527" s="64"/>
      <c r="D2527" s="221" t="s">
        <v>509</v>
      </c>
      <c r="E2527" s="64"/>
      <c r="F2527" s="224" t="s">
        <v>3341</v>
      </c>
      <c r="G2527" s="64"/>
      <c r="H2527" s="64"/>
      <c r="I2527" s="177"/>
      <c r="J2527" s="64"/>
      <c r="K2527" s="64"/>
      <c r="L2527" s="62"/>
      <c r="M2527" s="223"/>
      <c r="N2527" s="43"/>
      <c r="O2527" s="43"/>
      <c r="P2527" s="43"/>
      <c r="Q2527" s="43"/>
      <c r="R2527" s="43"/>
      <c r="S2527" s="43"/>
      <c r="T2527" s="79"/>
      <c r="AT2527" s="25" t="s">
        <v>509</v>
      </c>
      <c r="AU2527" s="25" t="s">
        <v>82</v>
      </c>
    </row>
    <row r="2528" spans="2:65" s="12" customFormat="1">
      <c r="B2528" s="225"/>
      <c r="C2528" s="226"/>
      <c r="D2528" s="227" t="s">
        <v>513</v>
      </c>
      <c r="E2528" s="228" t="s">
        <v>23</v>
      </c>
      <c r="F2528" s="229" t="s">
        <v>3342</v>
      </c>
      <c r="G2528" s="226"/>
      <c r="H2528" s="230">
        <v>1785</v>
      </c>
      <c r="I2528" s="231"/>
      <c r="J2528" s="226"/>
      <c r="K2528" s="226"/>
      <c r="L2528" s="232"/>
      <c r="M2528" s="233"/>
      <c r="N2528" s="234"/>
      <c r="O2528" s="234"/>
      <c r="P2528" s="234"/>
      <c r="Q2528" s="234"/>
      <c r="R2528" s="234"/>
      <c r="S2528" s="234"/>
      <c r="T2528" s="235"/>
      <c r="AT2528" s="236" t="s">
        <v>513</v>
      </c>
      <c r="AU2528" s="236" t="s">
        <v>82</v>
      </c>
      <c r="AV2528" s="12" t="s">
        <v>82</v>
      </c>
      <c r="AW2528" s="12" t="s">
        <v>36</v>
      </c>
      <c r="AX2528" s="12" t="s">
        <v>80</v>
      </c>
      <c r="AY2528" s="236" t="s">
        <v>492</v>
      </c>
    </row>
    <row r="2529" spans="2:65" s="1" customFormat="1" ht="25.5" customHeight="1">
      <c r="B2529" s="42"/>
      <c r="C2529" s="209" t="s">
        <v>3343</v>
      </c>
      <c r="D2529" s="209" t="s">
        <v>498</v>
      </c>
      <c r="E2529" s="210" t="s">
        <v>3344</v>
      </c>
      <c r="F2529" s="211" t="s">
        <v>3345</v>
      </c>
      <c r="G2529" s="212" t="s">
        <v>180</v>
      </c>
      <c r="H2529" s="213">
        <v>930</v>
      </c>
      <c r="I2529" s="214"/>
      <c r="J2529" s="215">
        <f>ROUND(I2529*H2529,2)</f>
        <v>0</v>
      </c>
      <c r="K2529" s="211" t="s">
        <v>501</v>
      </c>
      <c r="L2529" s="62"/>
      <c r="M2529" s="216" t="s">
        <v>23</v>
      </c>
      <c r="N2529" s="217" t="s">
        <v>44</v>
      </c>
      <c r="O2529" s="43"/>
      <c r="P2529" s="218">
        <f>O2529*H2529</f>
        <v>0</v>
      </c>
      <c r="Q2529" s="218">
        <v>0</v>
      </c>
      <c r="R2529" s="218">
        <f>Q2529*H2529</f>
        <v>0</v>
      </c>
      <c r="S2529" s="218">
        <v>0</v>
      </c>
      <c r="T2529" s="219">
        <f>S2529*H2529</f>
        <v>0</v>
      </c>
      <c r="AR2529" s="25" t="s">
        <v>775</v>
      </c>
      <c r="AT2529" s="25" t="s">
        <v>498</v>
      </c>
      <c r="AU2529" s="25" t="s">
        <v>82</v>
      </c>
      <c r="AY2529" s="25" t="s">
        <v>492</v>
      </c>
      <c r="BE2529" s="220">
        <f>IF(N2529="základní",J2529,0)</f>
        <v>0</v>
      </c>
      <c r="BF2529" s="220">
        <f>IF(N2529="snížená",J2529,0)</f>
        <v>0</v>
      </c>
      <c r="BG2529" s="220">
        <f>IF(N2529="zákl. přenesená",J2529,0)</f>
        <v>0</v>
      </c>
      <c r="BH2529" s="220">
        <f>IF(N2529="sníž. přenesená",J2529,0)</f>
        <v>0</v>
      </c>
      <c r="BI2529" s="220">
        <f>IF(N2529="nulová",J2529,0)</f>
        <v>0</v>
      </c>
      <c r="BJ2529" s="25" t="s">
        <v>80</v>
      </c>
      <c r="BK2529" s="220">
        <f>ROUND(I2529*H2529,2)</f>
        <v>0</v>
      </c>
      <c r="BL2529" s="25" t="s">
        <v>775</v>
      </c>
      <c r="BM2529" s="25" t="s">
        <v>3346</v>
      </c>
    </row>
    <row r="2530" spans="2:65" s="1" customFormat="1">
      <c r="B2530" s="42"/>
      <c r="C2530" s="64"/>
      <c r="D2530" s="221" t="s">
        <v>506</v>
      </c>
      <c r="E2530" s="64"/>
      <c r="F2530" s="222" t="s">
        <v>3347</v>
      </c>
      <c r="G2530" s="64"/>
      <c r="H2530" s="64"/>
      <c r="I2530" s="177"/>
      <c r="J2530" s="64"/>
      <c r="K2530" s="64"/>
      <c r="L2530" s="62"/>
      <c r="M2530" s="223"/>
      <c r="N2530" s="43"/>
      <c r="O2530" s="43"/>
      <c r="P2530" s="43"/>
      <c r="Q2530" s="43"/>
      <c r="R2530" s="43"/>
      <c r="S2530" s="43"/>
      <c r="T2530" s="79"/>
      <c r="AT2530" s="25" t="s">
        <v>506</v>
      </c>
      <c r="AU2530" s="25" t="s">
        <v>82</v>
      </c>
    </row>
    <row r="2531" spans="2:65" s="1" customFormat="1" ht="48">
      <c r="B2531" s="42"/>
      <c r="C2531" s="64"/>
      <c r="D2531" s="221" t="s">
        <v>509</v>
      </c>
      <c r="E2531" s="64"/>
      <c r="F2531" s="224" t="s">
        <v>3341</v>
      </c>
      <c r="G2531" s="64"/>
      <c r="H2531" s="64"/>
      <c r="I2531" s="177"/>
      <c r="J2531" s="64"/>
      <c r="K2531" s="64"/>
      <c r="L2531" s="62"/>
      <c r="M2531" s="223"/>
      <c r="N2531" s="43"/>
      <c r="O2531" s="43"/>
      <c r="P2531" s="43"/>
      <c r="Q2531" s="43"/>
      <c r="R2531" s="43"/>
      <c r="S2531" s="43"/>
      <c r="T2531" s="79"/>
      <c r="AT2531" s="25" t="s">
        <v>509</v>
      </c>
      <c r="AU2531" s="25" t="s">
        <v>82</v>
      </c>
    </row>
    <row r="2532" spans="2:65" s="12" customFormat="1">
      <c r="B2532" s="225"/>
      <c r="C2532" s="226"/>
      <c r="D2532" s="227" t="s">
        <v>513</v>
      </c>
      <c r="E2532" s="228" t="s">
        <v>23</v>
      </c>
      <c r="F2532" s="229" t="s">
        <v>3348</v>
      </c>
      <c r="G2532" s="226"/>
      <c r="H2532" s="230">
        <v>930</v>
      </c>
      <c r="I2532" s="231"/>
      <c r="J2532" s="226"/>
      <c r="K2532" s="226"/>
      <c r="L2532" s="232"/>
      <c r="M2532" s="233"/>
      <c r="N2532" s="234"/>
      <c r="O2532" s="234"/>
      <c r="P2532" s="234"/>
      <c r="Q2532" s="234"/>
      <c r="R2532" s="234"/>
      <c r="S2532" s="234"/>
      <c r="T2532" s="235"/>
      <c r="AT2532" s="236" t="s">
        <v>513</v>
      </c>
      <c r="AU2532" s="236" t="s">
        <v>82</v>
      </c>
      <c r="AV2532" s="12" t="s">
        <v>82</v>
      </c>
      <c r="AW2532" s="12" t="s">
        <v>36</v>
      </c>
      <c r="AX2532" s="12" t="s">
        <v>80</v>
      </c>
      <c r="AY2532" s="236" t="s">
        <v>492</v>
      </c>
    </row>
    <row r="2533" spans="2:65" s="1" customFormat="1" ht="25.5" customHeight="1">
      <c r="B2533" s="42"/>
      <c r="C2533" s="278" t="s">
        <v>3349</v>
      </c>
      <c r="D2533" s="278" t="s">
        <v>1110</v>
      </c>
      <c r="E2533" s="279" t="s">
        <v>3350</v>
      </c>
      <c r="F2533" s="280" t="s">
        <v>3351</v>
      </c>
      <c r="G2533" s="281" t="s">
        <v>180</v>
      </c>
      <c r="H2533" s="282">
        <v>3167.6</v>
      </c>
      <c r="I2533" s="283"/>
      <c r="J2533" s="284">
        <f>ROUND(I2533*H2533,2)</f>
        <v>0</v>
      </c>
      <c r="K2533" s="280" t="s">
        <v>23</v>
      </c>
      <c r="L2533" s="285"/>
      <c r="M2533" s="286" t="s">
        <v>23</v>
      </c>
      <c r="N2533" s="287" t="s">
        <v>44</v>
      </c>
      <c r="O2533" s="43"/>
      <c r="P2533" s="218">
        <f>O2533*H2533</f>
        <v>0</v>
      </c>
      <c r="Q2533" s="218">
        <v>4.8999999999999998E-3</v>
      </c>
      <c r="R2533" s="218">
        <f>Q2533*H2533</f>
        <v>15.521239999999999</v>
      </c>
      <c r="S2533" s="218">
        <v>0</v>
      </c>
      <c r="T2533" s="219">
        <f>S2533*H2533</f>
        <v>0</v>
      </c>
      <c r="AR2533" s="25" t="s">
        <v>977</v>
      </c>
      <c r="AT2533" s="25" t="s">
        <v>1110</v>
      </c>
      <c r="AU2533" s="25" t="s">
        <v>82</v>
      </c>
      <c r="AY2533" s="25" t="s">
        <v>492</v>
      </c>
      <c r="BE2533" s="220">
        <f>IF(N2533="základní",J2533,0)</f>
        <v>0</v>
      </c>
      <c r="BF2533" s="220">
        <f>IF(N2533="snížená",J2533,0)</f>
        <v>0</v>
      </c>
      <c r="BG2533" s="220">
        <f>IF(N2533="zákl. přenesená",J2533,0)</f>
        <v>0</v>
      </c>
      <c r="BH2533" s="220">
        <f>IF(N2533="sníž. přenesená",J2533,0)</f>
        <v>0</v>
      </c>
      <c r="BI2533" s="220">
        <f>IF(N2533="nulová",J2533,0)</f>
        <v>0</v>
      </c>
      <c r="BJ2533" s="25" t="s">
        <v>80</v>
      </c>
      <c r="BK2533" s="220">
        <f>ROUND(I2533*H2533,2)</f>
        <v>0</v>
      </c>
      <c r="BL2533" s="25" t="s">
        <v>775</v>
      </c>
      <c r="BM2533" s="25" t="s">
        <v>3352</v>
      </c>
    </row>
    <row r="2534" spans="2:65" s="1" customFormat="1" ht="24">
      <c r="B2534" s="42"/>
      <c r="C2534" s="64"/>
      <c r="D2534" s="221" t="s">
        <v>506</v>
      </c>
      <c r="E2534" s="64"/>
      <c r="F2534" s="222" t="s">
        <v>3351</v>
      </c>
      <c r="G2534" s="64"/>
      <c r="H2534" s="64"/>
      <c r="I2534" s="177"/>
      <c r="J2534" s="64"/>
      <c r="K2534" s="64"/>
      <c r="L2534" s="62"/>
      <c r="M2534" s="223"/>
      <c r="N2534" s="43"/>
      <c r="O2534" s="43"/>
      <c r="P2534" s="43"/>
      <c r="Q2534" s="43"/>
      <c r="R2534" s="43"/>
      <c r="S2534" s="43"/>
      <c r="T2534" s="79"/>
      <c r="AT2534" s="25" t="s">
        <v>506</v>
      </c>
      <c r="AU2534" s="25" t="s">
        <v>82</v>
      </c>
    </row>
    <row r="2535" spans="2:65" s="13" customFormat="1">
      <c r="B2535" s="237"/>
      <c r="C2535" s="238"/>
      <c r="D2535" s="221" t="s">
        <v>513</v>
      </c>
      <c r="E2535" s="239" t="s">
        <v>23</v>
      </c>
      <c r="F2535" s="240" t="s">
        <v>3353</v>
      </c>
      <c r="G2535" s="238"/>
      <c r="H2535" s="241" t="s">
        <v>23</v>
      </c>
      <c r="I2535" s="242"/>
      <c r="J2535" s="238"/>
      <c r="K2535" s="238"/>
      <c r="L2535" s="243"/>
      <c r="M2535" s="244"/>
      <c r="N2535" s="245"/>
      <c r="O2535" s="245"/>
      <c r="P2535" s="245"/>
      <c r="Q2535" s="245"/>
      <c r="R2535" s="245"/>
      <c r="S2535" s="245"/>
      <c r="T2535" s="246"/>
      <c r="AT2535" s="247" t="s">
        <v>513</v>
      </c>
      <c r="AU2535" s="247" t="s">
        <v>82</v>
      </c>
      <c r="AV2535" s="13" t="s">
        <v>80</v>
      </c>
      <c r="AW2535" s="13" t="s">
        <v>36</v>
      </c>
      <c r="AX2535" s="13" t="s">
        <v>73</v>
      </c>
      <c r="AY2535" s="247" t="s">
        <v>492</v>
      </c>
    </row>
    <row r="2536" spans="2:65" s="12" customFormat="1">
      <c r="B2536" s="225"/>
      <c r="C2536" s="226"/>
      <c r="D2536" s="221" t="s">
        <v>513</v>
      </c>
      <c r="E2536" s="248" t="s">
        <v>23</v>
      </c>
      <c r="F2536" s="249" t="s">
        <v>3354</v>
      </c>
      <c r="G2536" s="226"/>
      <c r="H2536" s="250">
        <v>1116</v>
      </c>
      <c r="I2536" s="231"/>
      <c r="J2536" s="226"/>
      <c r="K2536" s="226"/>
      <c r="L2536" s="232"/>
      <c r="M2536" s="233"/>
      <c r="N2536" s="234"/>
      <c r="O2536" s="234"/>
      <c r="P2536" s="234"/>
      <c r="Q2536" s="234"/>
      <c r="R2536" s="234"/>
      <c r="S2536" s="234"/>
      <c r="T2536" s="235"/>
      <c r="AT2536" s="236" t="s">
        <v>513</v>
      </c>
      <c r="AU2536" s="236" t="s">
        <v>82</v>
      </c>
      <c r="AV2536" s="12" t="s">
        <v>82</v>
      </c>
      <c r="AW2536" s="12" t="s">
        <v>36</v>
      </c>
      <c r="AX2536" s="12" t="s">
        <v>73</v>
      </c>
      <c r="AY2536" s="236" t="s">
        <v>492</v>
      </c>
    </row>
    <row r="2537" spans="2:65" s="13" customFormat="1">
      <c r="B2537" s="237"/>
      <c r="C2537" s="238"/>
      <c r="D2537" s="221" t="s">
        <v>513</v>
      </c>
      <c r="E2537" s="239" t="s">
        <v>23</v>
      </c>
      <c r="F2537" s="240" t="s">
        <v>3355</v>
      </c>
      <c r="G2537" s="238"/>
      <c r="H2537" s="241" t="s">
        <v>23</v>
      </c>
      <c r="I2537" s="242"/>
      <c r="J2537" s="238"/>
      <c r="K2537" s="238"/>
      <c r="L2537" s="243"/>
      <c r="M2537" s="244"/>
      <c r="N2537" s="245"/>
      <c r="O2537" s="245"/>
      <c r="P2537" s="245"/>
      <c r="Q2537" s="245"/>
      <c r="R2537" s="245"/>
      <c r="S2537" s="245"/>
      <c r="T2537" s="246"/>
      <c r="AT2537" s="247" t="s">
        <v>513</v>
      </c>
      <c r="AU2537" s="247" t="s">
        <v>82</v>
      </c>
      <c r="AV2537" s="13" t="s">
        <v>80</v>
      </c>
      <c r="AW2537" s="13" t="s">
        <v>36</v>
      </c>
      <c r="AX2537" s="13" t="s">
        <v>73</v>
      </c>
      <c r="AY2537" s="247" t="s">
        <v>492</v>
      </c>
    </row>
    <row r="2538" spans="2:65" s="12" customFormat="1">
      <c r="B2538" s="225"/>
      <c r="C2538" s="226"/>
      <c r="D2538" s="221" t="s">
        <v>513</v>
      </c>
      <c r="E2538" s="248" t="s">
        <v>23</v>
      </c>
      <c r="F2538" s="249" t="s">
        <v>3356</v>
      </c>
      <c r="G2538" s="226"/>
      <c r="H2538" s="250">
        <v>2051.6</v>
      </c>
      <c r="I2538" s="231"/>
      <c r="J2538" s="226"/>
      <c r="K2538" s="226"/>
      <c r="L2538" s="232"/>
      <c r="M2538" s="233"/>
      <c r="N2538" s="234"/>
      <c r="O2538" s="234"/>
      <c r="P2538" s="234"/>
      <c r="Q2538" s="234"/>
      <c r="R2538" s="234"/>
      <c r="S2538" s="234"/>
      <c r="T2538" s="235"/>
      <c r="AT2538" s="236" t="s">
        <v>513</v>
      </c>
      <c r="AU2538" s="236" t="s">
        <v>82</v>
      </c>
      <c r="AV2538" s="12" t="s">
        <v>82</v>
      </c>
      <c r="AW2538" s="12" t="s">
        <v>36</v>
      </c>
      <c r="AX2538" s="12" t="s">
        <v>73</v>
      </c>
      <c r="AY2538" s="236" t="s">
        <v>492</v>
      </c>
    </row>
    <row r="2539" spans="2:65" s="14" customFormat="1">
      <c r="B2539" s="251"/>
      <c r="C2539" s="252"/>
      <c r="D2539" s="227" t="s">
        <v>513</v>
      </c>
      <c r="E2539" s="253" t="s">
        <v>23</v>
      </c>
      <c r="F2539" s="254" t="s">
        <v>560</v>
      </c>
      <c r="G2539" s="252"/>
      <c r="H2539" s="255">
        <v>3167.6</v>
      </c>
      <c r="I2539" s="256"/>
      <c r="J2539" s="252"/>
      <c r="K2539" s="252"/>
      <c r="L2539" s="257"/>
      <c r="M2539" s="258"/>
      <c r="N2539" s="259"/>
      <c r="O2539" s="259"/>
      <c r="P2539" s="259"/>
      <c r="Q2539" s="259"/>
      <c r="R2539" s="259"/>
      <c r="S2539" s="259"/>
      <c r="T2539" s="260"/>
      <c r="AT2539" s="261" t="s">
        <v>513</v>
      </c>
      <c r="AU2539" s="261" t="s">
        <v>82</v>
      </c>
      <c r="AV2539" s="14" t="s">
        <v>502</v>
      </c>
      <c r="AW2539" s="14" t="s">
        <v>36</v>
      </c>
      <c r="AX2539" s="14" t="s">
        <v>80</v>
      </c>
      <c r="AY2539" s="261" t="s">
        <v>492</v>
      </c>
    </row>
    <row r="2540" spans="2:65" s="1" customFormat="1" ht="25.5" customHeight="1">
      <c r="B2540" s="42"/>
      <c r="C2540" s="209" t="s">
        <v>3357</v>
      </c>
      <c r="D2540" s="209" t="s">
        <v>498</v>
      </c>
      <c r="E2540" s="210" t="s">
        <v>3358</v>
      </c>
      <c r="F2540" s="211" t="s">
        <v>3359</v>
      </c>
      <c r="G2540" s="212" t="s">
        <v>795</v>
      </c>
      <c r="H2540" s="213">
        <v>34.512</v>
      </c>
      <c r="I2540" s="214"/>
      <c r="J2540" s="215">
        <f>ROUND(I2540*H2540,2)</f>
        <v>0</v>
      </c>
      <c r="K2540" s="211" t="s">
        <v>501</v>
      </c>
      <c r="L2540" s="62"/>
      <c r="M2540" s="216" t="s">
        <v>23</v>
      </c>
      <c r="N2540" s="217" t="s">
        <v>44</v>
      </c>
      <c r="O2540" s="43"/>
      <c r="P2540" s="218">
        <f>O2540*H2540</f>
        <v>0</v>
      </c>
      <c r="Q2540" s="218">
        <v>0</v>
      </c>
      <c r="R2540" s="218">
        <f>Q2540*H2540</f>
        <v>0</v>
      </c>
      <c r="S2540" s="218">
        <v>0</v>
      </c>
      <c r="T2540" s="219">
        <f>S2540*H2540</f>
        <v>0</v>
      </c>
      <c r="AR2540" s="25" t="s">
        <v>775</v>
      </c>
      <c r="AT2540" s="25" t="s">
        <v>498</v>
      </c>
      <c r="AU2540" s="25" t="s">
        <v>82</v>
      </c>
      <c r="AY2540" s="25" t="s">
        <v>492</v>
      </c>
      <c r="BE2540" s="220">
        <f>IF(N2540="základní",J2540,0)</f>
        <v>0</v>
      </c>
      <c r="BF2540" s="220">
        <f>IF(N2540="snížená",J2540,0)</f>
        <v>0</v>
      </c>
      <c r="BG2540" s="220">
        <f>IF(N2540="zákl. přenesená",J2540,0)</f>
        <v>0</v>
      </c>
      <c r="BH2540" s="220">
        <f>IF(N2540="sníž. přenesená",J2540,0)</f>
        <v>0</v>
      </c>
      <c r="BI2540" s="220">
        <f>IF(N2540="nulová",J2540,0)</f>
        <v>0</v>
      </c>
      <c r="BJ2540" s="25" t="s">
        <v>80</v>
      </c>
      <c r="BK2540" s="220">
        <f>ROUND(I2540*H2540,2)</f>
        <v>0</v>
      </c>
      <c r="BL2540" s="25" t="s">
        <v>775</v>
      </c>
      <c r="BM2540" s="25" t="s">
        <v>3360</v>
      </c>
    </row>
    <row r="2541" spans="2:65" s="1" customFormat="1" ht="36">
      <c r="B2541" s="42"/>
      <c r="C2541" s="64"/>
      <c r="D2541" s="221" t="s">
        <v>506</v>
      </c>
      <c r="E2541" s="64"/>
      <c r="F2541" s="222" t="s">
        <v>3361</v>
      </c>
      <c r="G2541" s="64"/>
      <c r="H2541" s="64"/>
      <c r="I2541" s="177"/>
      <c r="J2541" s="64"/>
      <c r="K2541" s="64"/>
      <c r="L2541" s="62"/>
      <c r="M2541" s="223"/>
      <c r="N2541" s="43"/>
      <c r="O2541" s="43"/>
      <c r="P2541" s="43"/>
      <c r="Q2541" s="43"/>
      <c r="R2541" s="43"/>
      <c r="S2541" s="43"/>
      <c r="T2541" s="79"/>
      <c r="AT2541" s="25" t="s">
        <v>506</v>
      </c>
      <c r="AU2541" s="25" t="s">
        <v>82</v>
      </c>
    </row>
    <row r="2542" spans="2:65" s="1" customFormat="1" ht="108">
      <c r="B2542" s="42"/>
      <c r="C2542" s="64"/>
      <c r="D2542" s="221" t="s">
        <v>509</v>
      </c>
      <c r="E2542" s="64"/>
      <c r="F2542" s="224" t="s">
        <v>3362</v>
      </c>
      <c r="G2542" s="64"/>
      <c r="H2542" s="64"/>
      <c r="I2542" s="177"/>
      <c r="J2542" s="64"/>
      <c r="K2542" s="64"/>
      <c r="L2542" s="62"/>
      <c r="M2542" s="223"/>
      <c r="N2542" s="43"/>
      <c r="O2542" s="43"/>
      <c r="P2542" s="43"/>
      <c r="Q2542" s="43"/>
      <c r="R2542" s="43"/>
      <c r="S2542" s="43"/>
      <c r="T2542" s="79"/>
      <c r="AT2542" s="25" t="s">
        <v>509</v>
      </c>
      <c r="AU2542" s="25" t="s">
        <v>82</v>
      </c>
    </row>
    <row r="2543" spans="2:65" s="11" customFormat="1" ht="29.85" customHeight="1">
      <c r="B2543" s="192"/>
      <c r="C2543" s="193"/>
      <c r="D2543" s="206" t="s">
        <v>72</v>
      </c>
      <c r="E2543" s="207" t="s">
        <v>3363</v>
      </c>
      <c r="F2543" s="207" t="s">
        <v>3364</v>
      </c>
      <c r="G2543" s="193"/>
      <c r="H2543" s="193"/>
      <c r="I2543" s="196"/>
      <c r="J2543" s="208">
        <f>BK2543</f>
        <v>0</v>
      </c>
      <c r="K2543" s="193"/>
      <c r="L2543" s="198"/>
      <c r="M2543" s="199"/>
      <c r="N2543" s="200"/>
      <c r="O2543" s="200"/>
      <c r="P2543" s="201">
        <f>SUM(P2544:P2628)</f>
        <v>0</v>
      </c>
      <c r="Q2543" s="200"/>
      <c r="R2543" s="201">
        <f>SUM(R2544:R2628)</f>
        <v>170.87709894</v>
      </c>
      <c r="S2543" s="200"/>
      <c r="T2543" s="202">
        <f>SUM(T2544:T2628)</f>
        <v>34.586849999999998</v>
      </c>
      <c r="AR2543" s="203" t="s">
        <v>82</v>
      </c>
      <c r="AT2543" s="204" t="s">
        <v>72</v>
      </c>
      <c r="AU2543" s="204" t="s">
        <v>80</v>
      </c>
      <c r="AY2543" s="203" t="s">
        <v>492</v>
      </c>
      <c r="BK2543" s="205">
        <f>SUM(BK2544:BK2628)</f>
        <v>0</v>
      </c>
    </row>
    <row r="2544" spans="2:65" s="1" customFormat="1" ht="16.5" customHeight="1">
      <c r="B2544" s="42"/>
      <c r="C2544" s="209" t="s">
        <v>3365</v>
      </c>
      <c r="D2544" s="209" t="s">
        <v>498</v>
      </c>
      <c r="E2544" s="210" t="s">
        <v>3366</v>
      </c>
      <c r="F2544" s="211" t="s">
        <v>3367</v>
      </c>
      <c r="G2544" s="212" t="s">
        <v>180</v>
      </c>
      <c r="H2544" s="213">
        <v>2249.2649999999999</v>
      </c>
      <c r="I2544" s="214"/>
      <c r="J2544" s="215">
        <f>ROUND(I2544*H2544,2)</f>
        <v>0</v>
      </c>
      <c r="K2544" s="211" t="s">
        <v>501</v>
      </c>
      <c r="L2544" s="62"/>
      <c r="M2544" s="216" t="s">
        <v>23</v>
      </c>
      <c r="N2544" s="217" t="s">
        <v>44</v>
      </c>
      <c r="O2544" s="43"/>
      <c r="P2544" s="218">
        <f>O2544*H2544</f>
        <v>0</v>
      </c>
      <c r="Q2544" s="218">
        <v>0</v>
      </c>
      <c r="R2544" s="218">
        <f>Q2544*H2544</f>
        <v>0</v>
      </c>
      <c r="S2544" s="218">
        <v>6.0000000000000001E-3</v>
      </c>
      <c r="T2544" s="219">
        <f>S2544*H2544</f>
        <v>13.49559</v>
      </c>
      <c r="AR2544" s="25" t="s">
        <v>775</v>
      </c>
      <c r="AT2544" s="25" t="s">
        <v>498</v>
      </c>
      <c r="AU2544" s="25" t="s">
        <v>82</v>
      </c>
      <c r="AY2544" s="25" t="s">
        <v>492</v>
      </c>
      <c r="BE2544" s="220">
        <f>IF(N2544="základní",J2544,0)</f>
        <v>0</v>
      </c>
      <c r="BF2544" s="220">
        <f>IF(N2544="snížená",J2544,0)</f>
        <v>0</v>
      </c>
      <c r="BG2544" s="220">
        <f>IF(N2544="zákl. přenesená",J2544,0)</f>
        <v>0</v>
      </c>
      <c r="BH2544" s="220">
        <f>IF(N2544="sníž. přenesená",J2544,0)</f>
        <v>0</v>
      </c>
      <c r="BI2544" s="220">
        <f>IF(N2544="nulová",J2544,0)</f>
        <v>0</v>
      </c>
      <c r="BJ2544" s="25" t="s">
        <v>80</v>
      </c>
      <c r="BK2544" s="220">
        <f>ROUND(I2544*H2544,2)</f>
        <v>0</v>
      </c>
      <c r="BL2544" s="25" t="s">
        <v>775</v>
      </c>
      <c r="BM2544" s="25" t="s">
        <v>3368</v>
      </c>
    </row>
    <row r="2545" spans="2:65" s="1" customFormat="1">
      <c r="B2545" s="42"/>
      <c r="C2545" s="64"/>
      <c r="D2545" s="221" t="s">
        <v>506</v>
      </c>
      <c r="E2545" s="64"/>
      <c r="F2545" s="222" t="s">
        <v>3369</v>
      </c>
      <c r="G2545" s="64"/>
      <c r="H2545" s="64"/>
      <c r="I2545" s="177"/>
      <c r="J2545" s="64"/>
      <c r="K2545" s="64"/>
      <c r="L2545" s="62"/>
      <c r="M2545" s="223"/>
      <c r="N2545" s="43"/>
      <c r="O2545" s="43"/>
      <c r="P2545" s="43"/>
      <c r="Q2545" s="43"/>
      <c r="R2545" s="43"/>
      <c r="S2545" s="43"/>
      <c r="T2545" s="79"/>
      <c r="AT2545" s="25" t="s">
        <v>506</v>
      </c>
      <c r="AU2545" s="25" t="s">
        <v>82</v>
      </c>
    </row>
    <row r="2546" spans="2:65" s="12" customFormat="1" ht="24">
      <c r="B2546" s="225"/>
      <c r="C2546" s="226"/>
      <c r="D2546" s="221" t="s">
        <v>513</v>
      </c>
      <c r="E2546" s="248" t="s">
        <v>237</v>
      </c>
      <c r="F2546" s="249" t="s">
        <v>3370</v>
      </c>
      <c r="G2546" s="226"/>
      <c r="H2546" s="250">
        <v>180.39</v>
      </c>
      <c r="I2546" s="231"/>
      <c r="J2546" s="226"/>
      <c r="K2546" s="226"/>
      <c r="L2546" s="232"/>
      <c r="M2546" s="233"/>
      <c r="N2546" s="234"/>
      <c r="O2546" s="234"/>
      <c r="P2546" s="234"/>
      <c r="Q2546" s="234"/>
      <c r="R2546" s="234"/>
      <c r="S2546" s="234"/>
      <c r="T2546" s="235"/>
      <c r="AT2546" s="236" t="s">
        <v>513</v>
      </c>
      <c r="AU2546" s="236" t="s">
        <v>82</v>
      </c>
      <c r="AV2546" s="12" t="s">
        <v>82</v>
      </c>
      <c r="AW2546" s="12" t="s">
        <v>36</v>
      </c>
      <c r="AX2546" s="12" t="s">
        <v>73</v>
      </c>
      <c r="AY2546" s="236" t="s">
        <v>492</v>
      </c>
    </row>
    <row r="2547" spans="2:65" s="12" customFormat="1">
      <c r="B2547" s="225"/>
      <c r="C2547" s="226"/>
      <c r="D2547" s="221" t="s">
        <v>513</v>
      </c>
      <c r="E2547" s="248" t="s">
        <v>241</v>
      </c>
      <c r="F2547" s="249" t="s">
        <v>3371</v>
      </c>
      <c r="G2547" s="226"/>
      <c r="H2547" s="250">
        <v>100.19</v>
      </c>
      <c r="I2547" s="231"/>
      <c r="J2547" s="226"/>
      <c r="K2547" s="226"/>
      <c r="L2547" s="232"/>
      <c r="M2547" s="233"/>
      <c r="N2547" s="234"/>
      <c r="O2547" s="234"/>
      <c r="P2547" s="234"/>
      <c r="Q2547" s="234"/>
      <c r="R2547" s="234"/>
      <c r="S2547" s="234"/>
      <c r="T2547" s="235"/>
      <c r="AT2547" s="236" t="s">
        <v>513</v>
      </c>
      <c r="AU2547" s="236" t="s">
        <v>82</v>
      </c>
      <c r="AV2547" s="12" t="s">
        <v>82</v>
      </c>
      <c r="AW2547" s="12" t="s">
        <v>36</v>
      </c>
      <c r="AX2547" s="12" t="s">
        <v>73</v>
      </c>
      <c r="AY2547" s="236" t="s">
        <v>492</v>
      </c>
    </row>
    <row r="2548" spans="2:65" s="12" customFormat="1">
      <c r="B2548" s="225"/>
      <c r="C2548" s="226"/>
      <c r="D2548" s="221" t="s">
        <v>513</v>
      </c>
      <c r="E2548" s="248" t="s">
        <v>23</v>
      </c>
      <c r="F2548" s="249" t="s">
        <v>241</v>
      </c>
      <c r="G2548" s="226"/>
      <c r="H2548" s="250">
        <v>100.19</v>
      </c>
      <c r="I2548" s="231"/>
      <c r="J2548" s="226"/>
      <c r="K2548" s="226"/>
      <c r="L2548" s="232"/>
      <c r="M2548" s="233"/>
      <c r="N2548" s="234"/>
      <c r="O2548" s="234"/>
      <c r="P2548" s="234"/>
      <c r="Q2548" s="234"/>
      <c r="R2548" s="234"/>
      <c r="S2548" s="234"/>
      <c r="T2548" s="235"/>
      <c r="AT2548" s="236" t="s">
        <v>513</v>
      </c>
      <c r="AU2548" s="236" t="s">
        <v>82</v>
      </c>
      <c r="AV2548" s="12" t="s">
        <v>82</v>
      </c>
      <c r="AW2548" s="12" t="s">
        <v>36</v>
      </c>
      <c r="AX2548" s="12" t="s">
        <v>73</v>
      </c>
      <c r="AY2548" s="236" t="s">
        <v>492</v>
      </c>
    </row>
    <row r="2549" spans="2:65" s="12" customFormat="1">
      <c r="B2549" s="225"/>
      <c r="C2549" s="226"/>
      <c r="D2549" s="221" t="s">
        <v>513</v>
      </c>
      <c r="E2549" s="248" t="s">
        <v>243</v>
      </c>
      <c r="F2549" s="249" t="s">
        <v>3372</v>
      </c>
      <c r="G2549" s="226"/>
      <c r="H2549" s="250">
        <v>35.884999999999998</v>
      </c>
      <c r="I2549" s="231"/>
      <c r="J2549" s="226"/>
      <c r="K2549" s="226"/>
      <c r="L2549" s="232"/>
      <c r="M2549" s="233"/>
      <c r="N2549" s="234"/>
      <c r="O2549" s="234"/>
      <c r="P2549" s="234"/>
      <c r="Q2549" s="234"/>
      <c r="R2549" s="234"/>
      <c r="S2549" s="234"/>
      <c r="T2549" s="235"/>
      <c r="AT2549" s="236" t="s">
        <v>513</v>
      </c>
      <c r="AU2549" s="236" t="s">
        <v>82</v>
      </c>
      <c r="AV2549" s="12" t="s">
        <v>82</v>
      </c>
      <c r="AW2549" s="12" t="s">
        <v>36</v>
      </c>
      <c r="AX2549" s="12" t="s">
        <v>73</v>
      </c>
      <c r="AY2549" s="236" t="s">
        <v>492</v>
      </c>
    </row>
    <row r="2550" spans="2:65" s="12" customFormat="1">
      <c r="B2550" s="225"/>
      <c r="C2550" s="226"/>
      <c r="D2550" s="221" t="s">
        <v>513</v>
      </c>
      <c r="E2550" s="248" t="s">
        <v>486</v>
      </c>
      <c r="F2550" s="249" t="s">
        <v>3373</v>
      </c>
      <c r="G2550" s="226"/>
      <c r="H2550" s="250">
        <v>1757.61</v>
      </c>
      <c r="I2550" s="231"/>
      <c r="J2550" s="226"/>
      <c r="K2550" s="226"/>
      <c r="L2550" s="232"/>
      <c r="M2550" s="233"/>
      <c r="N2550" s="234"/>
      <c r="O2550" s="234"/>
      <c r="P2550" s="234"/>
      <c r="Q2550" s="234"/>
      <c r="R2550" s="234"/>
      <c r="S2550" s="234"/>
      <c r="T2550" s="235"/>
      <c r="AT2550" s="236" t="s">
        <v>513</v>
      </c>
      <c r="AU2550" s="236" t="s">
        <v>82</v>
      </c>
      <c r="AV2550" s="12" t="s">
        <v>82</v>
      </c>
      <c r="AW2550" s="12" t="s">
        <v>36</v>
      </c>
      <c r="AX2550" s="12" t="s">
        <v>73</v>
      </c>
      <c r="AY2550" s="236" t="s">
        <v>492</v>
      </c>
    </row>
    <row r="2551" spans="2:65" s="12" customFormat="1">
      <c r="B2551" s="225"/>
      <c r="C2551" s="226"/>
      <c r="D2551" s="221" t="s">
        <v>513</v>
      </c>
      <c r="E2551" s="248" t="s">
        <v>23</v>
      </c>
      <c r="F2551" s="249" t="s">
        <v>3374</v>
      </c>
      <c r="G2551" s="226"/>
      <c r="H2551" s="250">
        <v>75</v>
      </c>
      <c r="I2551" s="231"/>
      <c r="J2551" s="226"/>
      <c r="K2551" s="226"/>
      <c r="L2551" s="232"/>
      <c r="M2551" s="233"/>
      <c r="N2551" s="234"/>
      <c r="O2551" s="234"/>
      <c r="P2551" s="234"/>
      <c r="Q2551" s="234"/>
      <c r="R2551" s="234"/>
      <c r="S2551" s="234"/>
      <c r="T2551" s="235"/>
      <c r="AT2551" s="236" t="s">
        <v>513</v>
      </c>
      <c r="AU2551" s="236" t="s">
        <v>82</v>
      </c>
      <c r="AV2551" s="12" t="s">
        <v>82</v>
      </c>
      <c r="AW2551" s="12" t="s">
        <v>36</v>
      </c>
      <c r="AX2551" s="12" t="s">
        <v>73</v>
      </c>
      <c r="AY2551" s="236" t="s">
        <v>492</v>
      </c>
    </row>
    <row r="2552" spans="2:65" s="14" customFormat="1">
      <c r="B2552" s="251"/>
      <c r="C2552" s="252"/>
      <c r="D2552" s="227" t="s">
        <v>513</v>
      </c>
      <c r="E2552" s="253" t="s">
        <v>23</v>
      </c>
      <c r="F2552" s="254" t="s">
        <v>560</v>
      </c>
      <c r="G2552" s="252"/>
      <c r="H2552" s="255">
        <v>2249.2649999999999</v>
      </c>
      <c r="I2552" s="256"/>
      <c r="J2552" s="252"/>
      <c r="K2552" s="252"/>
      <c r="L2552" s="257"/>
      <c r="M2552" s="258"/>
      <c r="N2552" s="259"/>
      <c r="O2552" s="259"/>
      <c r="P2552" s="259"/>
      <c r="Q2552" s="259"/>
      <c r="R2552" s="259"/>
      <c r="S2552" s="259"/>
      <c r="T2552" s="260"/>
      <c r="AT2552" s="261" t="s">
        <v>513</v>
      </c>
      <c r="AU2552" s="261" t="s">
        <v>82</v>
      </c>
      <c r="AV2552" s="14" t="s">
        <v>502</v>
      </c>
      <c r="AW2552" s="14" t="s">
        <v>36</v>
      </c>
      <c r="AX2552" s="14" t="s">
        <v>80</v>
      </c>
      <c r="AY2552" s="261" t="s">
        <v>492</v>
      </c>
    </row>
    <row r="2553" spans="2:65" s="1" customFormat="1" ht="16.5" customHeight="1">
      <c r="B2553" s="42"/>
      <c r="C2553" s="209" t="s">
        <v>3375</v>
      </c>
      <c r="D2553" s="209" t="s">
        <v>498</v>
      </c>
      <c r="E2553" s="210" t="s">
        <v>3376</v>
      </c>
      <c r="F2553" s="211" t="s">
        <v>3377</v>
      </c>
      <c r="G2553" s="212" t="s">
        <v>180</v>
      </c>
      <c r="H2553" s="213">
        <v>2109.1260000000002</v>
      </c>
      <c r="I2553" s="214"/>
      <c r="J2553" s="215">
        <f>ROUND(I2553*H2553,2)</f>
        <v>0</v>
      </c>
      <c r="K2553" s="211" t="s">
        <v>501</v>
      </c>
      <c r="L2553" s="62"/>
      <c r="M2553" s="216" t="s">
        <v>23</v>
      </c>
      <c r="N2553" s="217" t="s">
        <v>44</v>
      </c>
      <c r="O2553" s="43"/>
      <c r="P2553" s="218">
        <f>O2553*H2553</f>
        <v>0</v>
      </c>
      <c r="Q2553" s="218">
        <v>0</v>
      </c>
      <c r="R2553" s="218">
        <f>Q2553*H2553</f>
        <v>0</v>
      </c>
      <c r="S2553" s="218">
        <v>0.01</v>
      </c>
      <c r="T2553" s="219">
        <f>S2553*H2553</f>
        <v>21.091260000000002</v>
      </c>
      <c r="AR2553" s="25" t="s">
        <v>775</v>
      </c>
      <c r="AT2553" s="25" t="s">
        <v>498</v>
      </c>
      <c r="AU2553" s="25" t="s">
        <v>82</v>
      </c>
      <c r="AY2553" s="25" t="s">
        <v>492</v>
      </c>
      <c r="BE2553" s="220">
        <f>IF(N2553="základní",J2553,0)</f>
        <v>0</v>
      </c>
      <c r="BF2553" s="220">
        <f>IF(N2553="snížená",J2553,0)</f>
        <v>0</v>
      </c>
      <c r="BG2553" s="220">
        <f>IF(N2553="zákl. přenesená",J2553,0)</f>
        <v>0</v>
      </c>
      <c r="BH2553" s="220">
        <f>IF(N2553="sníž. přenesená",J2553,0)</f>
        <v>0</v>
      </c>
      <c r="BI2553" s="220">
        <f>IF(N2553="nulová",J2553,0)</f>
        <v>0</v>
      </c>
      <c r="BJ2553" s="25" t="s">
        <v>80</v>
      </c>
      <c r="BK2553" s="220">
        <f>ROUND(I2553*H2553,2)</f>
        <v>0</v>
      </c>
      <c r="BL2553" s="25" t="s">
        <v>775</v>
      </c>
      <c r="BM2553" s="25" t="s">
        <v>3378</v>
      </c>
    </row>
    <row r="2554" spans="2:65" s="1" customFormat="1">
      <c r="B2554" s="42"/>
      <c r="C2554" s="64"/>
      <c r="D2554" s="221" t="s">
        <v>506</v>
      </c>
      <c r="E2554" s="64"/>
      <c r="F2554" s="222" t="s">
        <v>3379</v>
      </c>
      <c r="G2554" s="64"/>
      <c r="H2554" s="64"/>
      <c r="I2554" s="177"/>
      <c r="J2554" s="64"/>
      <c r="K2554" s="64"/>
      <c r="L2554" s="62"/>
      <c r="M2554" s="223"/>
      <c r="N2554" s="43"/>
      <c r="O2554" s="43"/>
      <c r="P2554" s="43"/>
      <c r="Q2554" s="43"/>
      <c r="R2554" s="43"/>
      <c r="S2554" s="43"/>
      <c r="T2554" s="79"/>
      <c r="AT2554" s="25" t="s">
        <v>506</v>
      </c>
      <c r="AU2554" s="25" t="s">
        <v>82</v>
      </c>
    </row>
    <row r="2555" spans="2:65" s="12" customFormat="1">
      <c r="B2555" s="225"/>
      <c r="C2555" s="226"/>
      <c r="D2555" s="227" t="s">
        <v>513</v>
      </c>
      <c r="E2555" s="228" t="s">
        <v>23</v>
      </c>
      <c r="F2555" s="229" t="s">
        <v>3380</v>
      </c>
      <c r="G2555" s="226"/>
      <c r="H2555" s="230">
        <v>2109.1260000000002</v>
      </c>
      <c r="I2555" s="231"/>
      <c r="J2555" s="226"/>
      <c r="K2555" s="226"/>
      <c r="L2555" s="232"/>
      <c r="M2555" s="233"/>
      <c r="N2555" s="234"/>
      <c r="O2555" s="234"/>
      <c r="P2555" s="234"/>
      <c r="Q2555" s="234"/>
      <c r="R2555" s="234"/>
      <c r="S2555" s="234"/>
      <c r="T2555" s="235"/>
      <c r="AT2555" s="236" t="s">
        <v>513</v>
      </c>
      <c r="AU2555" s="236" t="s">
        <v>82</v>
      </c>
      <c r="AV2555" s="12" t="s">
        <v>82</v>
      </c>
      <c r="AW2555" s="12" t="s">
        <v>36</v>
      </c>
      <c r="AX2555" s="12" t="s">
        <v>80</v>
      </c>
      <c r="AY2555" s="236" t="s">
        <v>492</v>
      </c>
    </row>
    <row r="2556" spans="2:65" s="1" customFormat="1" ht="25.5" customHeight="1">
      <c r="B2556" s="42"/>
      <c r="C2556" s="209" t="s">
        <v>3381</v>
      </c>
      <c r="D2556" s="209" t="s">
        <v>498</v>
      </c>
      <c r="E2556" s="210" t="s">
        <v>3382</v>
      </c>
      <c r="F2556" s="211" t="s">
        <v>3383</v>
      </c>
      <c r="G2556" s="212" t="s">
        <v>180</v>
      </c>
      <c r="H2556" s="213">
        <v>2284.348</v>
      </c>
      <c r="I2556" s="214"/>
      <c r="J2556" s="215">
        <f>ROUND(I2556*H2556,2)</f>
        <v>0</v>
      </c>
      <c r="K2556" s="211" t="s">
        <v>501</v>
      </c>
      <c r="L2556" s="62"/>
      <c r="M2556" s="216" t="s">
        <v>23</v>
      </c>
      <c r="N2556" s="217" t="s">
        <v>44</v>
      </c>
      <c r="O2556" s="43"/>
      <c r="P2556" s="218">
        <f>O2556*H2556</f>
        <v>0</v>
      </c>
      <c r="Q2556" s="218">
        <v>0</v>
      </c>
      <c r="R2556" s="218">
        <f>Q2556*H2556</f>
        <v>0</v>
      </c>
      <c r="S2556" s="218">
        <v>0</v>
      </c>
      <c r="T2556" s="219">
        <f>S2556*H2556</f>
        <v>0</v>
      </c>
      <c r="AR2556" s="25" t="s">
        <v>775</v>
      </c>
      <c r="AT2556" s="25" t="s">
        <v>498</v>
      </c>
      <c r="AU2556" s="25" t="s">
        <v>82</v>
      </c>
      <c r="AY2556" s="25" t="s">
        <v>492</v>
      </c>
      <c r="BE2556" s="220">
        <f>IF(N2556="základní",J2556,0)</f>
        <v>0</v>
      </c>
      <c r="BF2556" s="220">
        <f>IF(N2556="snížená",J2556,0)</f>
        <v>0</v>
      </c>
      <c r="BG2556" s="220">
        <f>IF(N2556="zákl. přenesená",J2556,0)</f>
        <v>0</v>
      </c>
      <c r="BH2556" s="220">
        <f>IF(N2556="sníž. přenesená",J2556,0)</f>
        <v>0</v>
      </c>
      <c r="BI2556" s="220">
        <f>IF(N2556="nulová",J2556,0)</f>
        <v>0</v>
      </c>
      <c r="BJ2556" s="25" t="s">
        <v>80</v>
      </c>
      <c r="BK2556" s="220">
        <f>ROUND(I2556*H2556,2)</f>
        <v>0</v>
      </c>
      <c r="BL2556" s="25" t="s">
        <v>775</v>
      </c>
      <c r="BM2556" s="25" t="s">
        <v>3384</v>
      </c>
    </row>
    <row r="2557" spans="2:65" s="1" customFormat="1" ht="24">
      <c r="B2557" s="42"/>
      <c r="C2557" s="64"/>
      <c r="D2557" s="221" t="s">
        <v>506</v>
      </c>
      <c r="E2557" s="64"/>
      <c r="F2557" s="222" t="s">
        <v>3385</v>
      </c>
      <c r="G2557" s="64"/>
      <c r="H2557" s="64"/>
      <c r="I2557" s="177"/>
      <c r="J2557" s="64"/>
      <c r="K2557" s="64"/>
      <c r="L2557" s="62"/>
      <c r="M2557" s="223"/>
      <c r="N2557" s="43"/>
      <c r="O2557" s="43"/>
      <c r="P2557" s="43"/>
      <c r="Q2557" s="43"/>
      <c r="R2557" s="43"/>
      <c r="S2557" s="43"/>
      <c r="T2557" s="79"/>
      <c r="AT2557" s="25" t="s">
        <v>506</v>
      </c>
      <c r="AU2557" s="25" t="s">
        <v>82</v>
      </c>
    </row>
    <row r="2558" spans="2:65" s="1" customFormat="1" ht="36">
      <c r="B2558" s="42"/>
      <c r="C2558" s="64"/>
      <c r="D2558" s="221" t="s">
        <v>509</v>
      </c>
      <c r="E2558" s="64"/>
      <c r="F2558" s="224" t="s">
        <v>3386</v>
      </c>
      <c r="G2558" s="64"/>
      <c r="H2558" s="64"/>
      <c r="I2558" s="177"/>
      <c r="J2558" s="64"/>
      <c r="K2558" s="64"/>
      <c r="L2558" s="62"/>
      <c r="M2558" s="223"/>
      <c r="N2558" s="43"/>
      <c r="O2558" s="43"/>
      <c r="P2558" s="43"/>
      <c r="Q2558" s="43"/>
      <c r="R2558" s="43"/>
      <c r="S2558" s="43"/>
      <c r="T2558" s="79"/>
      <c r="AT2558" s="25" t="s">
        <v>509</v>
      </c>
      <c r="AU2558" s="25" t="s">
        <v>82</v>
      </c>
    </row>
    <row r="2559" spans="2:65" s="12" customFormat="1">
      <c r="B2559" s="225"/>
      <c r="C2559" s="226"/>
      <c r="D2559" s="221" t="s">
        <v>513</v>
      </c>
      <c r="E2559" s="248" t="s">
        <v>289</v>
      </c>
      <c r="F2559" s="249" t="s">
        <v>3387</v>
      </c>
      <c r="G2559" s="226"/>
      <c r="H2559" s="250">
        <v>65.665999999999997</v>
      </c>
      <c r="I2559" s="231"/>
      <c r="J2559" s="226"/>
      <c r="K2559" s="226"/>
      <c r="L2559" s="232"/>
      <c r="M2559" s="233"/>
      <c r="N2559" s="234"/>
      <c r="O2559" s="234"/>
      <c r="P2559" s="234"/>
      <c r="Q2559" s="234"/>
      <c r="R2559" s="234"/>
      <c r="S2559" s="234"/>
      <c r="T2559" s="235"/>
      <c r="AT2559" s="236" t="s">
        <v>513</v>
      </c>
      <c r="AU2559" s="236" t="s">
        <v>82</v>
      </c>
      <c r="AV2559" s="12" t="s">
        <v>82</v>
      </c>
      <c r="AW2559" s="12" t="s">
        <v>36</v>
      </c>
      <c r="AX2559" s="12" t="s">
        <v>73</v>
      </c>
      <c r="AY2559" s="236" t="s">
        <v>492</v>
      </c>
    </row>
    <row r="2560" spans="2:65" s="12" customFormat="1">
      <c r="B2560" s="225"/>
      <c r="C2560" s="226"/>
      <c r="D2560" s="221" t="s">
        <v>513</v>
      </c>
      <c r="E2560" s="248" t="s">
        <v>291</v>
      </c>
      <c r="F2560" s="249" t="s">
        <v>3388</v>
      </c>
      <c r="G2560" s="226"/>
      <c r="H2560" s="250">
        <v>2.85</v>
      </c>
      <c r="I2560" s="231"/>
      <c r="J2560" s="226"/>
      <c r="K2560" s="226"/>
      <c r="L2560" s="232"/>
      <c r="M2560" s="233"/>
      <c r="N2560" s="234"/>
      <c r="O2560" s="234"/>
      <c r="P2560" s="234"/>
      <c r="Q2560" s="234"/>
      <c r="R2560" s="234"/>
      <c r="S2560" s="234"/>
      <c r="T2560" s="235"/>
      <c r="AT2560" s="236" t="s">
        <v>513</v>
      </c>
      <c r="AU2560" s="236" t="s">
        <v>82</v>
      </c>
      <c r="AV2560" s="12" t="s">
        <v>82</v>
      </c>
      <c r="AW2560" s="12" t="s">
        <v>36</v>
      </c>
      <c r="AX2560" s="12" t="s">
        <v>73</v>
      </c>
      <c r="AY2560" s="236" t="s">
        <v>492</v>
      </c>
    </row>
    <row r="2561" spans="2:65" s="12" customFormat="1">
      <c r="B2561" s="225"/>
      <c r="C2561" s="226"/>
      <c r="D2561" s="221" t="s">
        <v>513</v>
      </c>
      <c r="E2561" s="248" t="s">
        <v>23</v>
      </c>
      <c r="F2561" s="249" t="s">
        <v>285</v>
      </c>
      <c r="G2561" s="226"/>
      <c r="H2561" s="250">
        <v>94.332999999999998</v>
      </c>
      <c r="I2561" s="231"/>
      <c r="J2561" s="226"/>
      <c r="K2561" s="226"/>
      <c r="L2561" s="232"/>
      <c r="M2561" s="233"/>
      <c r="N2561" s="234"/>
      <c r="O2561" s="234"/>
      <c r="P2561" s="234"/>
      <c r="Q2561" s="234"/>
      <c r="R2561" s="234"/>
      <c r="S2561" s="234"/>
      <c r="T2561" s="235"/>
      <c r="AT2561" s="236" t="s">
        <v>513</v>
      </c>
      <c r="AU2561" s="236" t="s">
        <v>82</v>
      </c>
      <c r="AV2561" s="12" t="s">
        <v>82</v>
      </c>
      <c r="AW2561" s="12" t="s">
        <v>36</v>
      </c>
      <c r="AX2561" s="12" t="s">
        <v>73</v>
      </c>
      <c r="AY2561" s="236" t="s">
        <v>492</v>
      </c>
    </row>
    <row r="2562" spans="2:65" s="12" customFormat="1">
      <c r="B2562" s="225"/>
      <c r="C2562" s="226"/>
      <c r="D2562" s="221" t="s">
        <v>513</v>
      </c>
      <c r="E2562" s="248" t="s">
        <v>297</v>
      </c>
      <c r="F2562" s="249" t="s">
        <v>3389</v>
      </c>
      <c r="G2562" s="226"/>
      <c r="H2562" s="250">
        <v>181.05699999999999</v>
      </c>
      <c r="I2562" s="231"/>
      <c r="J2562" s="226"/>
      <c r="K2562" s="226"/>
      <c r="L2562" s="232"/>
      <c r="M2562" s="233"/>
      <c r="N2562" s="234"/>
      <c r="O2562" s="234"/>
      <c r="P2562" s="234"/>
      <c r="Q2562" s="234"/>
      <c r="R2562" s="234"/>
      <c r="S2562" s="234"/>
      <c r="T2562" s="235"/>
      <c r="AT2562" s="236" t="s">
        <v>513</v>
      </c>
      <c r="AU2562" s="236" t="s">
        <v>82</v>
      </c>
      <c r="AV2562" s="12" t="s">
        <v>82</v>
      </c>
      <c r="AW2562" s="12" t="s">
        <v>36</v>
      </c>
      <c r="AX2562" s="12" t="s">
        <v>73</v>
      </c>
      <c r="AY2562" s="236" t="s">
        <v>492</v>
      </c>
    </row>
    <row r="2563" spans="2:65" s="12" customFormat="1">
      <c r="B2563" s="225"/>
      <c r="C2563" s="226"/>
      <c r="D2563" s="221" t="s">
        <v>513</v>
      </c>
      <c r="E2563" s="248" t="s">
        <v>301</v>
      </c>
      <c r="F2563" s="249" t="s">
        <v>3390</v>
      </c>
      <c r="G2563" s="226"/>
      <c r="H2563" s="250">
        <v>12.6</v>
      </c>
      <c r="I2563" s="231"/>
      <c r="J2563" s="226"/>
      <c r="K2563" s="226"/>
      <c r="L2563" s="232"/>
      <c r="M2563" s="233"/>
      <c r="N2563" s="234"/>
      <c r="O2563" s="234"/>
      <c r="P2563" s="234"/>
      <c r="Q2563" s="234"/>
      <c r="R2563" s="234"/>
      <c r="S2563" s="234"/>
      <c r="T2563" s="235"/>
      <c r="AT2563" s="236" t="s">
        <v>513</v>
      </c>
      <c r="AU2563" s="236" t="s">
        <v>82</v>
      </c>
      <c r="AV2563" s="12" t="s">
        <v>82</v>
      </c>
      <c r="AW2563" s="12" t="s">
        <v>36</v>
      </c>
      <c r="AX2563" s="12" t="s">
        <v>73</v>
      </c>
      <c r="AY2563" s="236" t="s">
        <v>492</v>
      </c>
    </row>
    <row r="2564" spans="2:65" s="12" customFormat="1">
      <c r="B2564" s="225"/>
      <c r="C2564" s="226"/>
      <c r="D2564" s="221" t="s">
        <v>513</v>
      </c>
      <c r="E2564" s="248" t="s">
        <v>304</v>
      </c>
      <c r="F2564" s="249" t="s">
        <v>3391</v>
      </c>
      <c r="G2564" s="226"/>
      <c r="H2564" s="250">
        <v>36.25</v>
      </c>
      <c r="I2564" s="231"/>
      <c r="J2564" s="226"/>
      <c r="K2564" s="226"/>
      <c r="L2564" s="232"/>
      <c r="M2564" s="233"/>
      <c r="N2564" s="234"/>
      <c r="O2564" s="234"/>
      <c r="P2564" s="234"/>
      <c r="Q2564" s="234"/>
      <c r="R2564" s="234"/>
      <c r="S2564" s="234"/>
      <c r="T2564" s="235"/>
      <c r="AT2564" s="236" t="s">
        <v>513</v>
      </c>
      <c r="AU2564" s="236" t="s">
        <v>82</v>
      </c>
      <c r="AV2564" s="12" t="s">
        <v>82</v>
      </c>
      <c r="AW2564" s="12" t="s">
        <v>36</v>
      </c>
      <c r="AX2564" s="12" t="s">
        <v>73</v>
      </c>
      <c r="AY2564" s="236" t="s">
        <v>492</v>
      </c>
    </row>
    <row r="2565" spans="2:65" s="12" customFormat="1">
      <c r="B2565" s="225"/>
      <c r="C2565" s="226"/>
      <c r="D2565" s="221" t="s">
        <v>513</v>
      </c>
      <c r="E2565" s="248" t="s">
        <v>295</v>
      </c>
      <c r="F2565" s="249" t="s">
        <v>3392</v>
      </c>
      <c r="G2565" s="226"/>
      <c r="H2565" s="250">
        <v>1783.18</v>
      </c>
      <c r="I2565" s="231"/>
      <c r="J2565" s="226"/>
      <c r="K2565" s="226"/>
      <c r="L2565" s="232"/>
      <c r="M2565" s="233"/>
      <c r="N2565" s="234"/>
      <c r="O2565" s="234"/>
      <c r="P2565" s="234"/>
      <c r="Q2565" s="234"/>
      <c r="R2565" s="234"/>
      <c r="S2565" s="234"/>
      <c r="T2565" s="235"/>
      <c r="AT2565" s="236" t="s">
        <v>513</v>
      </c>
      <c r="AU2565" s="236" t="s">
        <v>82</v>
      </c>
      <c r="AV2565" s="12" t="s">
        <v>82</v>
      </c>
      <c r="AW2565" s="12" t="s">
        <v>36</v>
      </c>
      <c r="AX2565" s="12" t="s">
        <v>73</v>
      </c>
      <c r="AY2565" s="236" t="s">
        <v>492</v>
      </c>
    </row>
    <row r="2566" spans="2:65" s="12" customFormat="1">
      <c r="B2566" s="225"/>
      <c r="C2566" s="226"/>
      <c r="D2566" s="221" t="s">
        <v>513</v>
      </c>
      <c r="E2566" s="248" t="s">
        <v>23</v>
      </c>
      <c r="F2566" s="249" t="s">
        <v>301</v>
      </c>
      <c r="G2566" s="226"/>
      <c r="H2566" s="250">
        <v>12.6</v>
      </c>
      <c r="I2566" s="231"/>
      <c r="J2566" s="226"/>
      <c r="K2566" s="226"/>
      <c r="L2566" s="232"/>
      <c r="M2566" s="233"/>
      <c r="N2566" s="234"/>
      <c r="O2566" s="234"/>
      <c r="P2566" s="234"/>
      <c r="Q2566" s="234"/>
      <c r="R2566" s="234"/>
      <c r="S2566" s="234"/>
      <c r="T2566" s="235"/>
      <c r="AT2566" s="236" t="s">
        <v>513</v>
      </c>
      <c r="AU2566" s="236" t="s">
        <v>82</v>
      </c>
      <c r="AV2566" s="12" t="s">
        <v>82</v>
      </c>
      <c r="AW2566" s="12" t="s">
        <v>36</v>
      </c>
      <c r="AX2566" s="12" t="s">
        <v>73</v>
      </c>
      <c r="AY2566" s="236" t="s">
        <v>492</v>
      </c>
    </row>
    <row r="2567" spans="2:65" s="12" customFormat="1">
      <c r="B2567" s="225"/>
      <c r="C2567" s="226"/>
      <c r="D2567" s="221" t="s">
        <v>513</v>
      </c>
      <c r="E2567" s="248" t="s">
        <v>23</v>
      </c>
      <c r="F2567" s="249" t="s">
        <v>469</v>
      </c>
      <c r="G2567" s="226"/>
      <c r="H2567" s="250">
        <v>95.811999999999998</v>
      </c>
      <c r="I2567" s="231"/>
      <c r="J2567" s="226"/>
      <c r="K2567" s="226"/>
      <c r="L2567" s="232"/>
      <c r="M2567" s="233"/>
      <c r="N2567" s="234"/>
      <c r="O2567" s="234"/>
      <c r="P2567" s="234"/>
      <c r="Q2567" s="234"/>
      <c r="R2567" s="234"/>
      <c r="S2567" s="234"/>
      <c r="T2567" s="235"/>
      <c r="AT2567" s="236" t="s">
        <v>513</v>
      </c>
      <c r="AU2567" s="236" t="s">
        <v>82</v>
      </c>
      <c r="AV2567" s="12" t="s">
        <v>82</v>
      </c>
      <c r="AW2567" s="12" t="s">
        <v>36</v>
      </c>
      <c r="AX2567" s="12" t="s">
        <v>73</v>
      </c>
      <c r="AY2567" s="236" t="s">
        <v>492</v>
      </c>
    </row>
    <row r="2568" spans="2:65" s="14" customFormat="1">
      <c r="B2568" s="251"/>
      <c r="C2568" s="252"/>
      <c r="D2568" s="227" t="s">
        <v>513</v>
      </c>
      <c r="E2568" s="253" t="s">
        <v>23</v>
      </c>
      <c r="F2568" s="254" t="s">
        <v>560</v>
      </c>
      <c r="G2568" s="252"/>
      <c r="H2568" s="255">
        <v>2284.348</v>
      </c>
      <c r="I2568" s="256"/>
      <c r="J2568" s="252"/>
      <c r="K2568" s="252"/>
      <c r="L2568" s="257"/>
      <c r="M2568" s="258"/>
      <c r="N2568" s="259"/>
      <c r="O2568" s="259"/>
      <c r="P2568" s="259"/>
      <c r="Q2568" s="259"/>
      <c r="R2568" s="259"/>
      <c r="S2568" s="259"/>
      <c r="T2568" s="260"/>
      <c r="AT2568" s="261" t="s">
        <v>513</v>
      </c>
      <c r="AU2568" s="261" t="s">
        <v>82</v>
      </c>
      <c r="AV2568" s="14" t="s">
        <v>502</v>
      </c>
      <c r="AW2568" s="14" t="s">
        <v>36</v>
      </c>
      <c r="AX2568" s="14" t="s">
        <v>80</v>
      </c>
      <c r="AY2568" s="261" t="s">
        <v>492</v>
      </c>
    </row>
    <row r="2569" spans="2:65" s="1" customFormat="1" ht="16.5" customHeight="1">
      <c r="B2569" s="42"/>
      <c r="C2569" s="278" t="s">
        <v>3393</v>
      </c>
      <c r="D2569" s="278" t="s">
        <v>1110</v>
      </c>
      <c r="E2569" s="279" t="s">
        <v>3218</v>
      </c>
      <c r="F2569" s="280" t="s">
        <v>3219</v>
      </c>
      <c r="G2569" s="281" t="s">
        <v>795</v>
      </c>
      <c r="H2569" s="282">
        <v>0.68500000000000005</v>
      </c>
      <c r="I2569" s="283"/>
      <c r="J2569" s="284">
        <f>ROUND(I2569*H2569,2)</f>
        <v>0</v>
      </c>
      <c r="K2569" s="280" t="s">
        <v>23</v>
      </c>
      <c r="L2569" s="285"/>
      <c r="M2569" s="286" t="s">
        <v>23</v>
      </c>
      <c r="N2569" s="287" t="s">
        <v>44</v>
      </c>
      <c r="O2569" s="43"/>
      <c r="P2569" s="218">
        <f>O2569*H2569</f>
        <v>0</v>
      </c>
      <c r="Q2569" s="218">
        <v>1</v>
      </c>
      <c r="R2569" s="218">
        <f>Q2569*H2569</f>
        <v>0.68500000000000005</v>
      </c>
      <c r="S2569" s="218">
        <v>0</v>
      </c>
      <c r="T2569" s="219">
        <f>S2569*H2569</f>
        <v>0</v>
      </c>
      <c r="AR2569" s="25" t="s">
        <v>977</v>
      </c>
      <c r="AT2569" s="25" t="s">
        <v>1110</v>
      </c>
      <c r="AU2569" s="25" t="s">
        <v>82</v>
      </c>
      <c r="AY2569" s="25" t="s">
        <v>492</v>
      </c>
      <c r="BE2569" s="220">
        <f>IF(N2569="základní",J2569,0)</f>
        <v>0</v>
      </c>
      <c r="BF2569" s="220">
        <f>IF(N2569="snížená",J2569,0)</f>
        <v>0</v>
      </c>
      <c r="BG2569" s="220">
        <f>IF(N2569="zákl. přenesená",J2569,0)</f>
        <v>0</v>
      </c>
      <c r="BH2569" s="220">
        <f>IF(N2569="sníž. přenesená",J2569,0)</f>
        <v>0</v>
      </c>
      <c r="BI2569" s="220">
        <f>IF(N2569="nulová",J2569,0)</f>
        <v>0</v>
      </c>
      <c r="BJ2569" s="25" t="s">
        <v>80</v>
      </c>
      <c r="BK2569" s="220">
        <f>ROUND(I2569*H2569,2)</f>
        <v>0</v>
      </c>
      <c r="BL2569" s="25" t="s">
        <v>775</v>
      </c>
      <c r="BM2569" s="25" t="s">
        <v>3394</v>
      </c>
    </row>
    <row r="2570" spans="2:65" s="1" customFormat="1">
      <c r="B2570" s="42"/>
      <c r="C2570" s="64"/>
      <c r="D2570" s="221" t="s">
        <v>506</v>
      </c>
      <c r="E2570" s="64"/>
      <c r="F2570" s="222" t="s">
        <v>3219</v>
      </c>
      <c r="G2570" s="64"/>
      <c r="H2570" s="64"/>
      <c r="I2570" s="177"/>
      <c r="J2570" s="64"/>
      <c r="K2570" s="64"/>
      <c r="L2570" s="62"/>
      <c r="M2570" s="223"/>
      <c r="N2570" s="43"/>
      <c r="O2570" s="43"/>
      <c r="P2570" s="43"/>
      <c r="Q2570" s="43"/>
      <c r="R2570" s="43"/>
      <c r="S2570" s="43"/>
      <c r="T2570" s="79"/>
      <c r="AT2570" s="25" t="s">
        <v>506</v>
      </c>
      <c r="AU2570" s="25" t="s">
        <v>82</v>
      </c>
    </row>
    <row r="2571" spans="2:65" s="1" customFormat="1" ht="24">
      <c r="B2571" s="42"/>
      <c r="C2571" s="64"/>
      <c r="D2571" s="221" t="s">
        <v>2254</v>
      </c>
      <c r="E2571" s="64"/>
      <c r="F2571" s="224" t="s">
        <v>3395</v>
      </c>
      <c r="G2571" s="64"/>
      <c r="H2571" s="64"/>
      <c r="I2571" s="177"/>
      <c r="J2571" s="64"/>
      <c r="K2571" s="64"/>
      <c r="L2571" s="62"/>
      <c r="M2571" s="223"/>
      <c r="N2571" s="43"/>
      <c r="O2571" s="43"/>
      <c r="P2571" s="43"/>
      <c r="Q2571" s="43"/>
      <c r="R2571" s="43"/>
      <c r="S2571" s="43"/>
      <c r="T2571" s="79"/>
      <c r="AT2571" s="25" t="s">
        <v>2254</v>
      </c>
      <c r="AU2571" s="25" t="s">
        <v>82</v>
      </c>
    </row>
    <row r="2572" spans="2:65" s="12" customFormat="1">
      <c r="B2572" s="225"/>
      <c r="C2572" s="226"/>
      <c r="D2572" s="227" t="s">
        <v>513</v>
      </c>
      <c r="E2572" s="226"/>
      <c r="F2572" s="229" t="s">
        <v>3396</v>
      </c>
      <c r="G2572" s="226"/>
      <c r="H2572" s="230">
        <v>0.68500000000000005</v>
      </c>
      <c r="I2572" s="231"/>
      <c r="J2572" s="226"/>
      <c r="K2572" s="226"/>
      <c r="L2572" s="232"/>
      <c r="M2572" s="233"/>
      <c r="N2572" s="234"/>
      <c r="O2572" s="234"/>
      <c r="P2572" s="234"/>
      <c r="Q2572" s="234"/>
      <c r="R2572" s="234"/>
      <c r="S2572" s="234"/>
      <c r="T2572" s="235"/>
      <c r="AT2572" s="236" t="s">
        <v>513</v>
      </c>
      <c r="AU2572" s="236" t="s">
        <v>82</v>
      </c>
      <c r="AV2572" s="12" t="s">
        <v>82</v>
      </c>
      <c r="AW2572" s="12" t="s">
        <v>6</v>
      </c>
      <c r="AX2572" s="12" t="s">
        <v>80</v>
      </c>
      <c r="AY2572" s="236" t="s">
        <v>492</v>
      </c>
    </row>
    <row r="2573" spans="2:65" s="1" customFormat="1" ht="25.5" customHeight="1">
      <c r="B2573" s="42"/>
      <c r="C2573" s="209" t="s">
        <v>3397</v>
      </c>
      <c r="D2573" s="209" t="s">
        <v>498</v>
      </c>
      <c r="E2573" s="210" t="s">
        <v>3398</v>
      </c>
      <c r="F2573" s="211" t="s">
        <v>3399</v>
      </c>
      <c r="G2573" s="212" t="s">
        <v>180</v>
      </c>
      <c r="H2573" s="213">
        <v>1998.837</v>
      </c>
      <c r="I2573" s="214"/>
      <c r="J2573" s="215">
        <f>ROUND(I2573*H2573,2)</f>
        <v>0</v>
      </c>
      <c r="K2573" s="211" t="s">
        <v>501</v>
      </c>
      <c r="L2573" s="62"/>
      <c r="M2573" s="216" t="s">
        <v>23</v>
      </c>
      <c r="N2573" s="217" t="s">
        <v>44</v>
      </c>
      <c r="O2573" s="43"/>
      <c r="P2573" s="218">
        <f>O2573*H2573</f>
        <v>0</v>
      </c>
      <c r="Q2573" s="218">
        <v>0</v>
      </c>
      <c r="R2573" s="218">
        <f>Q2573*H2573</f>
        <v>0</v>
      </c>
      <c r="S2573" s="218">
        <v>0</v>
      </c>
      <c r="T2573" s="219">
        <f>S2573*H2573</f>
        <v>0</v>
      </c>
      <c r="AR2573" s="25" t="s">
        <v>775</v>
      </c>
      <c r="AT2573" s="25" t="s">
        <v>498</v>
      </c>
      <c r="AU2573" s="25" t="s">
        <v>82</v>
      </c>
      <c r="AY2573" s="25" t="s">
        <v>492</v>
      </c>
      <c r="BE2573" s="220">
        <f>IF(N2573="základní",J2573,0)</f>
        <v>0</v>
      </c>
      <c r="BF2573" s="220">
        <f>IF(N2573="snížená",J2573,0)</f>
        <v>0</v>
      </c>
      <c r="BG2573" s="220">
        <f>IF(N2573="zákl. přenesená",J2573,0)</f>
        <v>0</v>
      </c>
      <c r="BH2573" s="220">
        <f>IF(N2573="sníž. přenesená",J2573,0)</f>
        <v>0</v>
      </c>
      <c r="BI2573" s="220">
        <f>IF(N2573="nulová",J2573,0)</f>
        <v>0</v>
      </c>
      <c r="BJ2573" s="25" t="s">
        <v>80</v>
      </c>
      <c r="BK2573" s="220">
        <f>ROUND(I2573*H2573,2)</f>
        <v>0</v>
      </c>
      <c r="BL2573" s="25" t="s">
        <v>775</v>
      </c>
      <c r="BM2573" s="25" t="s">
        <v>3400</v>
      </c>
    </row>
    <row r="2574" spans="2:65" s="1" customFormat="1" ht="24">
      <c r="B2574" s="42"/>
      <c r="C2574" s="64"/>
      <c r="D2574" s="221" t="s">
        <v>506</v>
      </c>
      <c r="E2574" s="64"/>
      <c r="F2574" s="222" t="s">
        <v>3401</v>
      </c>
      <c r="G2574" s="64"/>
      <c r="H2574" s="64"/>
      <c r="I2574" s="177"/>
      <c r="J2574" s="64"/>
      <c r="K2574" s="64"/>
      <c r="L2574" s="62"/>
      <c r="M2574" s="223"/>
      <c r="N2574" s="43"/>
      <c r="O2574" s="43"/>
      <c r="P2574" s="43"/>
      <c r="Q2574" s="43"/>
      <c r="R2574" s="43"/>
      <c r="S2574" s="43"/>
      <c r="T2574" s="79"/>
      <c r="AT2574" s="25" t="s">
        <v>506</v>
      </c>
      <c r="AU2574" s="25" t="s">
        <v>82</v>
      </c>
    </row>
    <row r="2575" spans="2:65" s="1" customFormat="1" ht="48">
      <c r="B2575" s="42"/>
      <c r="C2575" s="64"/>
      <c r="D2575" s="221" t="s">
        <v>509</v>
      </c>
      <c r="E2575" s="64"/>
      <c r="F2575" s="224" t="s">
        <v>3402</v>
      </c>
      <c r="G2575" s="64"/>
      <c r="H2575" s="64"/>
      <c r="I2575" s="177"/>
      <c r="J2575" s="64"/>
      <c r="K2575" s="64"/>
      <c r="L2575" s="62"/>
      <c r="M2575" s="223"/>
      <c r="N2575" s="43"/>
      <c r="O2575" s="43"/>
      <c r="P2575" s="43"/>
      <c r="Q2575" s="43"/>
      <c r="R2575" s="43"/>
      <c r="S2575" s="43"/>
      <c r="T2575" s="79"/>
      <c r="AT2575" s="25" t="s">
        <v>509</v>
      </c>
      <c r="AU2575" s="25" t="s">
        <v>82</v>
      </c>
    </row>
    <row r="2576" spans="2:65" s="12" customFormat="1">
      <c r="B2576" s="225"/>
      <c r="C2576" s="226"/>
      <c r="D2576" s="227" t="s">
        <v>513</v>
      </c>
      <c r="E2576" s="228" t="s">
        <v>23</v>
      </c>
      <c r="F2576" s="229" t="s">
        <v>3403</v>
      </c>
      <c r="G2576" s="226"/>
      <c r="H2576" s="230">
        <v>1998.837</v>
      </c>
      <c r="I2576" s="231"/>
      <c r="J2576" s="226"/>
      <c r="K2576" s="226"/>
      <c r="L2576" s="232"/>
      <c r="M2576" s="233"/>
      <c r="N2576" s="234"/>
      <c r="O2576" s="234"/>
      <c r="P2576" s="234"/>
      <c r="Q2576" s="234"/>
      <c r="R2576" s="234"/>
      <c r="S2576" s="234"/>
      <c r="T2576" s="235"/>
      <c r="AT2576" s="236" t="s">
        <v>513</v>
      </c>
      <c r="AU2576" s="236" t="s">
        <v>82</v>
      </c>
      <c r="AV2576" s="12" t="s">
        <v>82</v>
      </c>
      <c r="AW2576" s="12" t="s">
        <v>36</v>
      </c>
      <c r="AX2576" s="12" t="s">
        <v>80</v>
      </c>
      <c r="AY2576" s="236" t="s">
        <v>492</v>
      </c>
    </row>
    <row r="2577" spans="2:65" s="1" customFormat="1" ht="38.25" customHeight="1">
      <c r="B2577" s="42"/>
      <c r="C2577" s="278" t="s">
        <v>3404</v>
      </c>
      <c r="D2577" s="278" t="s">
        <v>1110</v>
      </c>
      <c r="E2577" s="279" t="s">
        <v>3405</v>
      </c>
      <c r="F2577" s="280" t="s">
        <v>3406</v>
      </c>
      <c r="G2577" s="281" t="s">
        <v>180</v>
      </c>
      <c r="H2577" s="282">
        <v>2298.663</v>
      </c>
      <c r="I2577" s="283"/>
      <c r="J2577" s="284">
        <f>ROUND(I2577*H2577,2)</f>
        <v>0</v>
      </c>
      <c r="K2577" s="280" t="s">
        <v>23</v>
      </c>
      <c r="L2577" s="285"/>
      <c r="M2577" s="286" t="s">
        <v>23</v>
      </c>
      <c r="N2577" s="287" t="s">
        <v>44</v>
      </c>
      <c r="O2577" s="43"/>
      <c r="P2577" s="218">
        <f>O2577*H2577</f>
        <v>0</v>
      </c>
      <c r="Q2577" s="218">
        <v>3.0000000000000001E-3</v>
      </c>
      <c r="R2577" s="218">
        <f>Q2577*H2577</f>
        <v>6.8959890000000001</v>
      </c>
      <c r="S2577" s="218">
        <v>0</v>
      </c>
      <c r="T2577" s="219">
        <f>S2577*H2577</f>
        <v>0</v>
      </c>
      <c r="AR2577" s="25" t="s">
        <v>977</v>
      </c>
      <c r="AT2577" s="25" t="s">
        <v>1110</v>
      </c>
      <c r="AU2577" s="25" t="s">
        <v>82</v>
      </c>
      <c r="AY2577" s="25" t="s">
        <v>492</v>
      </c>
      <c r="BE2577" s="220">
        <f>IF(N2577="základní",J2577,0)</f>
        <v>0</v>
      </c>
      <c r="BF2577" s="220">
        <f>IF(N2577="snížená",J2577,0)</f>
        <v>0</v>
      </c>
      <c r="BG2577" s="220">
        <f>IF(N2577="zákl. přenesená",J2577,0)</f>
        <v>0</v>
      </c>
      <c r="BH2577" s="220">
        <f>IF(N2577="sníž. přenesená",J2577,0)</f>
        <v>0</v>
      </c>
      <c r="BI2577" s="220">
        <f>IF(N2577="nulová",J2577,0)</f>
        <v>0</v>
      </c>
      <c r="BJ2577" s="25" t="s">
        <v>80</v>
      </c>
      <c r="BK2577" s="220">
        <f>ROUND(I2577*H2577,2)</f>
        <v>0</v>
      </c>
      <c r="BL2577" s="25" t="s">
        <v>775</v>
      </c>
      <c r="BM2577" s="25" t="s">
        <v>3407</v>
      </c>
    </row>
    <row r="2578" spans="2:65" s="1" customFormat="1" ht="24">
      <c r="B2578" s="42"/>
      <c r="C2578" s="64"/>
      <c r="D2578" s="221" t="s">
        <v>506</v>
      </c>
      <c r="E2578" s="64"/>
      <c r="F2578" s="222" t="s">
        <v>3406</v>
      </c>
      <c r="G2578" s="64"/>
      <c r="H2578" s="64"/>
      <c r="I2578" s="177"/>
      <c r="J2578" s="64"/>
      <c r="K2578" s="64"/>
      <c r="L2578" s="62"/>
      <c r="M2578" s="223"/>
      <c r="N2578" s="43"/>
      <c r="O2578" s="43"/>
      <c r="P2578" s="43"/>
      <c r="Q2578" s="43"/>
      <c r="R2578" s="43"/>
      <c r="S2578" s="43"/>
      <c r="T2578" s="79"/>
      <c r="AT2578" s="25" t="s">
        <v>506</v>
      </c>
      <c r="AU2578" s="25" t="s">
        <v>82</v>
      </c>
    </row>
    <row r="2579" spans="2:65" s="12" customFormat="1">
      <c r="B2579" s="225"/>
      <c r="C2579" s="226"/>
      <c r="D2579" s="227" t="s">
        <v>513</v>
      </c>
      <c r="E2579" s="226"/>
      <c r="F2579" s="229" t="s">
        <v>3408</v>
      </c>
      <c r="G2579" s="226"/>
      <c r="H2579" s="230">
        <v>2298.663</v>
      </c>
      <c r="I2579" s="231"/>
      <c r="J2579" s="226"/>
      <c r="K2579" s="226"/>
      <c r="L2579" s="232"/>
      <c r="M2579" s="233"/>
      <c r="N2579" s="234"/>
      <c r="O2579" s="234"/>
      <c r="P2579" s="234"/>
      <c r="Q2579" s="234"/>
      <c r="R2579" s="234"/>
      <c r="S2579" s="234"/>
      <c r="T2579" s="235"/>
      <c r="AT2579" s="236" t="s">
        <v>513</v>
      </c>
      <c r="AU2579" s="236" t="s">
        <v>82</v>
      </c>
      <c r="AV2579" s="12" t="s">
        <v>82</v>
      </c>
      <c r="AW2579" s="12" t="s">
        <v>6</v>
      </c>
      <c r="AX2579" s="12" t="s">
        <v>80</v>
      </c>
      <c r="AY2579" s="236" t="s">
        <v>492</v>
      </c>
    </row>
    <row r="2580" spans="2:65" s="1" customFormat="1" ht="25.5" customHeight="1">
      <c r="B2580" s="42"/>
      <c r="C2580" s="209" t="s">
        <v>3409</v>
      </c>
      <c r="D2580" s="209" t="s">
        <v>498</v>
      </c>
      <c r="E2580" s="210" t="s">
        <v>3410</v>
      </c>
      <c r="F2580" s="211" t="s">
        <v>3411</v>
      </c>
      <c r="G2580" s="212" t="s">
        <v>180</v>
      </c>
      <c r="H2580" s="213">
        <v>4458.3850000000002</v>
      </c>
      <c r="I2580" s="214"/>
      <c r="J2580" s="215">
        <f>ROUND(I2580*H2580,2)</f>
        <v>0</v>
      </c>
      <c r="K2580" s="211" t="s">
        <v>501</v>
      </c>
      <c r="L2580" s="62"/>
      <c r="M2580" s="216" t="s">
        <v>23</v>
      </c>
      <c r="N2580" s="217" t="s">
        <v>44</v>
      </c>
      <c r="O2580" s="43"/>
      <c r="P2580" s="218">
        <f>O2580*H2580</f>
        <v>0</v>
      </c>
      <c r="Q2580" s="218">
        <v>8.8000000000000003E-4</v>
      </c>
      <c r="R2580" s="218">
        <f>Q2580*H2580</f>
        <v>3.9233788000000005</v>
      </c>
      <c r="S2580" s="218">
        <v>0</v>
      </c>
      <c r="T2580" s="219">
        <f>S2580*H2580</f>
        <v>0</v>
      </c>
      <c r="AR2580" s="25" t="s">
        <v>775</v>
      </c>
      <c r="AT2580" s="25" t="s">
        <v>498</v>
      </c>
      <c r="AU2580" s="25" t="s">
        <v>82</v>
      </c>
      <c r="AY2580" s="25" t="s">
        <v>492</v>
      </c>
      <c r="BE2580" s="220">
        <f>IF(N2580="základní",J2580,0)</f>
        <v>0</v>
      </c>
      <c r="BF2580" s="220">
        <f>IF(N2580="snížená",J2580,0)</f>
        <v>0</v>
      </c>
      <c r="BG2580" s="220">
        <f>IF(N2580="zákl. přenesená",J2580,0)</f>
        <v>0</v>
      </c>
      <c r="BH2580" s="220">
        <f>IF(N2580="sníž. přenesená",J2580,0)</f>
        <v>0</v>
      </c>
      <c r="BI2580" s="220">
        <f>IF(N2580="nulová",J2580,0)</f>
        <v>0</v>
      </c>
      <c r="BJ2580" s="25" t="s">
        <v>80</v>
      </c>
      <c r="BK2580" s="220">
        <f>ROUND(I2580*H2580,2)</f>
        <v>0</v>
      </c>
      <c r="BL2580" s="25" t="s">
        <v>775</v>
      </c>
      <c r="BM2580" s="25" t="s">
        <v>3412</v>
      </c>
    </row>
    <row r="2581" spans="2:65" s="1" customFormat="1">
      <c r="B2581" s="42"/>
      <c r="C2581" s="64"/>
      <c r="D2581" s="221" t="s">
        <v>506</v>
      </c>
      <c r="E2581" s="64"/>
      <c r="F2581" s="222" t="s">
        <v>3413</v>
      </c>
      <c r="G2581" s="64"/>
      <c r="H2581" s="64"/>
      <c r="I2581" s="177"/>
      <c r="J2581" s="64"/>
      <c r="K2581" s="64"/>
      <c r="L2581" s="62"/>
      <c r="M2581" s="223"/>
      <c r="N2581" s="43"/>
      <c r="O2581" s="43"/>
      <c r="P2581" s="43"/>
      <c r="Q2581" s="43"/>
      <c r="R2581" s="43"/>
      <c r="S2581" s="43"/>
      <c r="T2581" s="79"/>
      <c r="AT2581" s="25" t="s">
        <v>506</v>
      </c>
      <c r="AU2581" s="25" t="s">
        <v>82</v>
      </c>
    </row>
    <row r="2582" spans="2:65" s="1" customFormat="1" ht="36">
      <c r="B2582" s="42"/>
      <c r="C2582" s="64"/>
      <c r="D2582" s="221" t="s">
        <v>509</v>
      </c>
      <c r="E2582" s="64"/>
      <c r="F2582" s="224" t="s">
        <v>3414</v>
      </c>
      <c r="G2582" s="64"/>
      <c r="H2582" s="64"/>
      <c r="I2582" s="177"/>
      <c r="J2582" s="64"/>
      <c r="K2582" s="64"/>
      <c r="L2582" s="62"/>
      <c r="M2582" s="223"/>
      <c r="N2582" s="43"/>
      <c r="O2582" s="43"/>
      <c r="P2582" s="43"/>
      <c r="Q2582" s="43"/>
      <c r="R2582" s="43"/>
      <c r="S2582" s="43"/>
      <c r="T2582" s="79"/>
      <c r="AT2582" s="25" t="s">
        <v>509</v>
      </c>
      <c r="AU2582" s="25" t="s">
        <v>82</v>
      </c>
    </row>
    <row r="2583" spans="2:65" s="12" customFormat="1">
      <c r="B2583" s="225"/>
      <c r="C2583" s="226"/>
      <c r="D2583" s="221" t="s">
        <v>513</v>
      </c>
      <c r="E2583" s="248" t="s">
        <v>23</v>
      </c>
      <c r="F2583" s="249" t="s">
        <v>3415</v>
      </c>
      <c r="G2583" s="226"/>
      <c r="H2583" s="250">
        <v>4383.3850000000002</v>
      </c>
      <c r="I2583" s="231"/>
      <c r="J2583" s="226"/>
      <c r="K2583" s="226"/>
      <c r="L2583" s="232"/>
      <c r="M2583" s="233"/>
      <c r="N2583" s="234"/>
      <c r="O2583" s="234"/>
      <c r="P2583" s="234"/>
      <c r="Q2583" s="234"/>
      <c r="R2583" s="234"/>
      <c r="S2583" s="234"/>
      <c r="T2583" s="235"/>
      <c r="AT2583" s="236" t="s">
        <v>513</v>
      </c>
      <c r="AU2583" s="236" t="s">
        <v>82</v>
      </c>
      <c r="AV2583" s="12" t="s">
        <v>82</v>
      </c>
      <c r="AW2583" s="12" t="s">
        <v>36</v>
      </c>
      <c r="AX2583" s="12" t="s">
        <v>73</v>
      </c>
      <c r="AY2583" s="236" t="s">
        <v>492</v>
      </c>
    </row>
    <row r="2584" spans="2:65" s="12" customFormat="1">
      <c r="B2584" s="225"/>
      <c r="C2584" s="226"/>
      <c r="D2584" s="221" t="s">
        <v>513</v>
      </c>
      <c r="E2584" s="248" t="s">
        <v>23</v>
      </c>
      <c r="F2584" s="249" t="s">
        <v>3374</v>
      </c>
      <c r="G2584" s="226"/>
      <c r="H2584" s="250">
        <v>75</v>
      </c>
      <c r="I2584" s="231"/>
      <c r="J2584" s="226"/>
      <c r="K2584" s="226"/>
      <c r="L2584" s="232"/>
      <c r="M2584" s="233"/>
      <c r="N2584" s="234"/>
      <c r="O2584" s="234"/>
      <c r="P2584" s="234"/>
      <c r="Q2584" s="234"/>
      <c r="R2584" s="234"/>
      <c r="S2584" s="234"/>
      <c r="T2584" s="235"/>
      <c r="AT2584" s="236" t="s">
        <v>513</v>
      </c>
      <c r="AU2584" s="236" t="s">
        <v>82</v>
      </c>
      <c r="AV2584" s="12" t="s">
        <v>82</v>
      </c>
      <c r="AW2584" s="12" t="s">
        <v>36</v>
      </c>
      <c r="AX2584" s="12" t="s">
        <v>73</v>
      </c>
      <c r="AY2584" s="236" t="s">
        <v>492</v>
      </c>
    </row>
    <row r="2585" spans="2:65" s="14" customFormat="1">
      <c r="B2585" s="251"/>
      <c r="C2585" s="252"/>
      <c r="D2585" s="227" t="s">
        <v>513</v>
      </c>
      <c r="E2585" s="253" t="s">
        <v>23</v>
      </c>
      <c r="F2585" s="254" t="s">
        <v>560</v>
      </c>
      <c r="G2585" s="252"/>
      <c r="H2585" s="255">
        <v>4458.3850000000002</v>
      </c>
      <c r="I2585" s="256"/>
      <c r="J2585" s="252"/>
      <c r="K2585" s="252"/>
      <c r="L2585" s="257"/>
      <c r="M2585" s="258"/>
      <c r="N2585" s="259"/>
      <c r="O2585" s="259"/>
      <c r="P2585" s="259"/>
      <c r="Q2585" s="259"/>
      <c r="R2585" s="259"/>
      <c r="S2585" s="259"/>
      <c r="T2585" s="260"/>
      <c r="AT2585" s="261" t="s">
        <v>513</v>
      </c>
      <c r="AU2585" s="261" t="s">
        <v>82</v>
      </c>
      <c r="AV2585" s="14" t="s">
        <v>502</v>
      </c>
      <c r="AW2585" s="14" t="s">
        <v>36</v>
      </c>
      <c r="AX2585" s="14" t="s">
        <v>80</v>
      </c>
      <c r="AY2585" s="261" t="s">
        <v>492</v>
      </c>
    </row>
    <row r="2586" spans="2:65" s="1" customFormat="1" ht="51" customHeight="1">
      <c r="B2586" s="42"/>
      <c r="C2586" s="278" t="s">
        <v>3416</v>
      </c>
      <c r="D2586" s="278" t="s">
        <v>1110</v>
      </c>
      <c r="E2586" s="279" t="s">
        <v>3417</v>
      </c>
      <c r="F2586" s="280" t="s">
        <v>3418</v>
      </c>
      <c r="G2586" s="281" t="s">
        <v>180</v>
      </c>
      <c r="H2586" s="282">
        <v>2384.913</v>
      </c>
      <c r="I2586" s="283"/>
      <c r="J2586" s="284">
        <f>ROUND(I2586*H2586,2)</f>
        <v>0</v>
      </c>
      <c r="K2586" s="280" t="s">
        <v>23</v>
      </c>
      <c r="L2586" s="285"/>
      <c r="M2586" s="286" t="s">
        <v>23</v>
      </c>
      <c r="N2586" s="287" t="s">
        <v>44</v>
      </c>
      <c r="O2586" s="43"/>
      <c r="P2586" s="218">
        <f>O2586*H2586</f>
        <v>0</v>
      </c>
      <c r="Q2586" s="218">
        <v>6.8999999999999999E-3</v>
      </c>
      <c r="R2586" s="218">
        <f>Q2586*H2586</f>
        <v>16.4558997</v>
      </c>
      <c r="S2586" s="218">
        <v>0</v>
      </c>
      <c r="T2586" s="219">
        <f>S2586*H2586</f>
        <v>0</v>
      </c>
      <c r="AR2586" s="25" t="s">
        <v>977</v>
      </c>
      <c r="AT2586" s="25" t="s">
        <v>1110</v>
      </c>
      <c r="AU2586" s="25" t="s">
        <v>82</v>
      </c>
      <c r="AY2586" s="25" t="s">
        <v>492</v>
      </c>
      <c r="BE2586" s="220">
        <f>IF(N2586="základní",J2586,0)</f>
        <v>0</v>
      </c>
      <c r="BF2586" s="220">
        <f>IF(N2586="snížená",J2586,0)</f>
        <v>0</v>
      </c>
      <c r="BG2586" s="220">
        <f>IF(N2586="zákl. přenesená",J2586,0)</f>
        <v>0</v>
      </c>
      <c r="BH2586" s="220">
        <f>IF(N2586="sníž. přenesená",J2586,0)</f>
        <v>0</v>
      </c>
      <c r="BI2586" s="220">
        <f>IF(N2586="nulová",J2586,0)</f>
        <v>0</v>
      </c>
      <c r="BJ2586" s="25" t="s">
        <v>80</v>
      </c>
      <c r="BK2586" s="220">
        <f>ROUND(I2586*H2586,2)</f>
        <v>0</v>
      </c>
      <c r="BL2586" s="25" t="s">
        <v>775</v>
      </c>
      <c r="BM2586" s="25" t="s">
        <v>3419</v>
      </c>
    </row>
    <row r="2587" spans="2:65" s="1" customFormat="1" ht="36">
      <c r="B2587" s="42"/>
      <c r="C2587" s="64"/>
      <c r="D2587" s="221" t="s">
        <v>506</v>
      </c>
      <c r="E2587" s="64"/>
      <c r="F2587" s="222" t="s">
        <v>3420</v>
      </c>
      <c r="G2587" s="64"/>
      <c r="H2587" s="64"/>
      <c r="I2587" s="177"/>
      <c r="J2587" s="64"/>
      <c r="K2587" s="64"/>
      <c r="L2587" s="62"/>
      <c r="M2587" s="223"/>
      <c r="N2587" s="43"/>
      <c r="O2587" s="43"/>
      <c r="P2587" s="43"/>
      <c r="Q2587" s="43"/>
      <c r="R2587" s="43"/>
      <c r="S2587" s="43"/>
      <c r="T2587" s="79"/>
      <c r="AT2587" s="25" t="s">
        <v>506</v>
      </c>
      <c r="AU2587" s="25" t="s">
        <v>82</v>
      </c>
    </row>
    <row r="2588" spans="2:65" s="12" customFormat="1">
      <c r="B2588" s="225"/>
      <c r="C2588" s="226"/>
      <c r="D2588" s="221" t="s">
        <v>513</v>
      </c>
      <c r="E2588" s="248" t="s">
        <v>23</v>
      </c>
      <c r="F2588" s="249" t="s">
        <v>3403</v>
      </c>
      <c r="G2588" s="226"/>
      <c r="H2588" s="250">
        <v>1998.837</v>
      </c>
      <c r="I2588" s="231"/>
      <c r="J2588" s="226"/>
      <c r="K2588" s="226"/>
      <c r="L2588" s="232"/>
      <c r="M2588" s="233"/>
      <c r="N2588" s="234"/>
      <c r="O2588" s="234"/>
      <c r="P2588" s="234"/>
      <c r="Q2588" s="234"/>
      <c r="R2588" s="234"/>
      <c r="S2588" s="234"/>
      <c r="T2588" s="235"/>
      <c r="AT2588" s="236" t="s">
        <v>513</v>
      </c>
      <c r="AU2588" s="236" t="s">
        <v>82</v>
      </c>
      <c r="AV2588" s="12" t="s">
        <v>82</v>
      </c>
      <c r="AW2588" s="12" t="s">
        <v>36</v>
      </c>
      <c r="AX2588" s="12" t="s">
        <v>73</v>
      </c>
      <c r="AY2588" s="236" t="s">
        <v>492</v>
      </c>
    </row>
    <row r="2589" spans="2:65" s="12" customFormat="1">
      <c r="B2589" s="225"/>
      <c r="C2589" s="226"/>
      <c r="D2589" s="221" t="s">
        <v>513</v>
      </c>
      <c r="E2589" s="248" t="s">
        <v>23</v>
      </c>
      <c r="F2589" s="249" t="s">
        <v>3374</v>
      </c>
      <c r="G2589" s="226"/>
      <c r="H2589" s="250">
        <v>75</v>
      </c>
      <c r="I2589" s="231"/>
      <c r="J2589" s="226"/>
      <c r="K2589" s="226"/>
      <c r="L2589" s="232"/>
      <c r="M2589" s="233"/>
      <c r="N2589" s="234"/>
      <c r="O2589" s="234"/>
      <c r="P2589" s="234"/>
      <c r="Q2589" s="234"/>
      <c r="R2589" s="234"/>
      <c r="S2589" s="234"/>
      <c r="T2589" s="235"/>
      <c r="AT2589" s="236" t="s">
        <v>513</v>
      </c>
      <c r="AU2589" s="236" t="s">
        <v>82</v>
      </c>
      <c r="AV2589" s="12" t="s">
        <v>82</v>
      </c>
      <c r="AW2589" s="12" t="s">
        <v>36</v>
      </c>
      <c r="AX2589" s="12" t="s">
        <v>73</v>
      </c>
      <c r="AY2589" s="236" t="s">
        <v>492</v>
      </c>
    </row>
    <row r="2590" spans="2:65" s="14" customFormat="1">
      <c r="B2590" s="251"/>
      <c r="C2590" s="252"/>
      <c r="D2590" s="221" t="s">
        <v>513</v>
      </c>
      <c r="E2590" s="275" t="s">
        <v>23</v>
      </c>
      <c r="F2590" s="276" t="s">
        <v>560</v>
      </c>
      <c r="G2590" s="252"/>
      <c r="H2590" s="277">
        <v>2073.837</v>
      </c>
      <c r="I2590" s="256"/>
      <c r="J2590" s="252"/>
      <c r="K2590" s="252"/>
      <c r="L2590" s="257"/>
      <c r="M2590" s="258"/>
      <c r="N2590" s="259"/>
      <c r="O2590" s="259"/>
      <c r="P2590" s="259"/>
      <c r="Q2590" s="259"/>
      <c r="R2590" s="259"/>
      <c r="S2590" s="259"/>
      <c r="T2590" s="260"/>
      <c r="AT2590" s="261" t="s">
        <v>513</v>
      </c>
      <c r="AU2590" s="261" t="s">
        <v>82</v>
      </c>
      <c r="AV2590" s="14" t="s">
        <v>502</v>
      </c>
      <c r="AW2590" s="14" t="s">
        <v>36</v>
      </c>
      <c r="AX2590" s="14" t="s">
        <v>80</v>
      </c>
      <c r="AY2590" s="261" t="s">
        <v>492</v>
      </c>
    </row>
    <row r="2591" spans="2:65" s="12" customFormat="1">
      <c r="B2591" s="225"/>
      <c r="C2591" s="226"/>
      <c r="D2591" s="227" t="s">
        <v>513</v>
      </c>
      <c r="E2591" s="226"/>
      <c r="F2591" s="229" t="s">
        <v>3421</v>
      </c>
      <c r="G2591" s="226"/>
      <c r="H2591" s="230">
        <v>2384.913</v>
      </c>
      <c r="I2591" s="231"/>
      <c r="J2591" s="226"/>
      <c r="K2591" s="226"/>
      <c r="L2591" s="232"/>
      <c r="M2591" s="233"/>
      <c r="N2591" s="234"/>
      <c r="O2591" s="234"/>
      <c r="P2591" s="234"/>
      <c r="Q2591" s="234"/>
      <c r="R2591" s="234"/>
      <c r="S2591" s="234"/>
      <c r="T2591" s="235"/>
      <c r="AT2591" s="236" t="s">
        <v>513</v>
      </c>
      <c r="AU2591" s="236" t="s">
        <v>82</v>
      </c>
      <c r="AV2591" s="12" t="s">
        <v>82</v>
      </c>
      <c r="AW2591" s="12" t="s">
        <v>6</v>
      </c>
      <c r="AX2591" s="12" t="s">
        <v>80</v>
      </c>
      <c r="AY2591" s="236" t="s">
        <v>492</v>
      </c>
    </row>
    <row r="2592" spans="2:65" s="1" customFormat="1" ht="38.25" customHeight="1">
      <c r="B2592" s="42"/>
      <c r="C2592" s="278" t="s">
        <v>3422</v>
      </c>
      <c r="D2592" s="278" t="s">
        <v>1110</v>
      </c>
      <c r="E2592" s="279" t="s">
        <v>3423</v>
      </c>
      <c r="F2592" s="280" t="s">
        <v>3424</v>
      </c>
      <c r="G2592" s="281" t="s">
        <v>180</v>
      </c>
      <c r="H2592" s="282">
        <v>2607.335</v>
      </c>
      <c r="I2592" s="283"/>
      <c r="J2592" s="284">
        <f>ROUND(I2592*H2592,2)</f>
        <v>0</v>
      </c>
      <c r="K2592" s="280" t="s">
        <v>23</v>
      </c>
      <c r="L2592" s="285"/>
      <c r="M2592" s="286" t="s">
        <v>23</v>
      </c>
      <c r="N2592" s="287" t="s">
        <v>44</v>
      </c>
      <c r="O2592" s="43"/>
      <c r="P2592" s="218">
        <f>O2592*H2592</f>
        <v>0</v>
      </c>
      <c r="Q2592" s="218">
        <v>4.1000000000000003E-3</v>
      </c>
      <c r="R2592" s="218">
        <f>Q2592*H2592</f>
        <v>10.6900735</v>
      </c>
      <c r="S2592" s="218">
        <v>0</v>
      </c>
      <c r="T2592" s="219">
        <f>S2592*H2592</f>
        <v>0</v>
      </c>
      <c r="AR2592" s="25" t="s">
        <v>977</v>
      </c>
      <c r="AT2592" s="25" t="s">
        <v>1110</v>
      </c>
      <c r="AU2592" s="25" t="s">
        <v>82</v>
      </c>
      <c r="AY2592" s="25" t="s">
        <v>492</v>
      </c>
      <c r="BE2592" s="220">
        <f>IF(N2592="základní",J2592,0)</f>
        <v>0</v>
      </c>
      <c r="BF2592" s="220">
        <f>IF(N2592="snížená",J2592,0)</f>
        <v>0</v>
      </c>
      <c r="BG2592" s="220">
        <f>IF(N2592="zákl. přenesená",J2592,0)</f>
        <v>0</v>
      </c>
      <c r="BH2592" s="220">
        <f>IF(N2592="sníž. přenesená",J2592,0)</f>
        <v>0</v>
      </c>
      <c r="BI2592" s="220">
        <f>IF(N2592="nulová",J2592,0)</f>
        <v>0</v>
      </c>
      <c r="BJ2592" s="25" t="s">
        <v>80</v>
      </c>
      <c r="BK2592" s="220">
        <f>ROUND(I2592*H2592,2)</f>
        <v>0</v>
      </c>
      <c r="BL2592" s="25" t="s">
        <v>775</v>
      </c>
      <c r="BM2592" s="25" t="s">
        <v>3425</v>
      </c>
    </row>
    <row r="2593" spans="2:65" s="1" customFormat="1" ht="36">
      <c r="B2593" s="42"/>
      <c r="C2593" s="64"/>
      <c r="D2593" s="221" t="s">
        <v>506</v>
      </c>
      <c r="E2593" s="64"/>
      <c r="F2593" s="222" t="s">
        <v>3424</v>
      </c>
      <c r="G2593" s="64"/>
      <c r="H2593" s="64"/>
      <c r="I2593" s="177"/>
      <c r="J2593" s="64"/>
      <c r="K2593" s="64"/>
      <c r="L2593" s="62"/>
      <c r="M2593" s="223"/>
      <c r="N2593" s="43"/>
      <c r="O2593" s="43"/>
      <c r="P2593" s="43"/>
      <c r="Q2593" s="43"/>
      <c r="R2593" s="43"/>
      <c r="S2593" s="43"/>
      <c r="T2593" s="79"/>
      <c r="AT2593" s="25" t="s">
        <v>506</v>
      </c>
      <c r="AU2593" s="25" t="s">
        <v>82</v>
      </c>
    </row>
    <row r="2594" spans="2:65" s="12" customFormat="1">
      <c r="B2594" s="225"/>
      <c r="C2594" s="226"/>
      <c r="D2594" s="221" t="s">
        <v>513</v>
      </c>
      <c r="E2594" s="248" t="s">
        <v>23</v>
      </c>
      <c r="F2594" s="249" t="s">
        <v>3426</v>
      </c>
      <c r="G2594" s="226"/>
      <c r="H2594" s="250">
        <v>2267.248</v>
      </c>
      <c r="I2594" s="231"/>
      <c r="J2594" s="226"/>
      <c r="K2594" s="226"/>
      <c r="L2594" s="232"/>
      <c r="M2594" s="233"/>
      <c r="N2594" s="234"/>
      <c r="O2594" s="234"/>
      <c r="P2594" s="234"/>
      <c r="Q2594" s="234"/>
      <c r="R2594" s="234"/>
      <c r="S2594" s="234"/>
      <c r="T2594" s="235"/>
      <c r="AT2594" s="236" t="s">
        <v>513</v>
      </c>
      <c r="AU2594" s="236" t="s">
        <v>82</v>
      </c>
      <c r="AV2594" s="12" t="s">
        <v>82</v>
      </c>
      <c r="AW2594" s="12" t="s">
        <v>36</v>
      </c>
      <c r="AX2594" s="12" t="s">
        <v>80</v>
      </c>
      <c r="AY2594" s="236" t="s">
        <v>492</v>
      </c>
    </row>
    <row r="2595" spans="2:65" s="12" customFormat="1">
      <c r="B2595" s="225"/>
      <c r="C2595" s="226"/>
      <c r="D2595" s="227" t="s">
        <v>513</v>
      </c>
      <c r="E2595" s="226"/>
      <c r="F2595" s="229" t="s">
        <v>3427</v>
      </c>
      <c r="G2595" s="226"/>
      <c r="H2595" s="230">
        <v>2607.335</v>
      </c>
      <c r="I2595" s="231"/>
      <c r="J2595" s="226"/>
      <c r="K2595" s="226"/>
      <c r="L2595" s="232"/>
      <c r="M2595" s="233"/>
      <c r="N2595" s="234"/>
      <c r="O2595" s="234"/>
      <c r="P2595" s="234"/>
      <c r="Q2595" s="234"/>
      <c r="R2595" s="234"/>
      <c r="S2595" s="234"/>
      <c r="T2595" s="235"/>
      <c r="AT2595" s="236" t="s">
        <v>513</v>
      </c>
      <c r="AU2595" s="236" t="s">
        <v>82</v>
      </c>
      <c r="AV2595" s="12" t="s">
        <v>82</v>
      </c>
      <c r="AW2595" s="12" t="s">
        <v>6</v>
      </c>
      <c r="AX2595" s="12" t="s">
        <v>80</v>
      </c>
      <c r="AY2595" s="236" t="s">
        <v>492</v>
      </c>
    </row>
    <row r="2596" spans="2:65" s="1" customFormat="1" ht="16.5" customHeight="1">
      <c r="B2596" s="42"/>
      <c r="C2596" s="278" t="s">
        <v>3428</v>
      </c>
      <c r="D2596" s="278" t="s">
        <v>1110</v>
      </c>
      <c r="E2596" s="279" t="s">
        <v>3429</v>
      </c>
      <c r="F2596" s="280" t="s">
        <v>3430</v>
      </c>
      <c r="G2596" s="281" t="s">
        <v>180</v>
      </c>
      <c r="H2596" s="282">
        <v>129.03</v>
      </c>
      <c r="I2596" s="283"/>
      <c r="J2596" s="284">
        <f>ROUND(I2596*H2596,2)</f>
        <v>0</v>
      </c>
      <c r="K2596" s="280" t="s">
        <v>23</v>
      </c>
      <c r="L2596" s="285"/>
      <c r="M2596" s="286" t="s">
        <v>23</v>
      </c>
      <c r="N2596" s="287" t="s">
        <v>44</v>
      </c>
      <c r="O2596" s="43"/>
      <c r="P2596" s="218">
        <f>O2596*H2596</f>
        <v>0</v>
      </c>
      <c r="Q2596" s="218">
        <v>4.4999999999999997E-3</v>
      </c>
      <c r="R2596" s="218">
        <f>Q2596*H2596</f>
        <v>0.58063500000000001</v>
      </c>
      <c r="S2596" s="218">
        <v>0</v>
      </c>
      <c r="T2596" s="219">
        <f>S2596*H2596</f>
        <v>0</v>
      </c>
      <c r="AR2596" s="25" t="s">
        <v>977</v>
      </c>
      <c r="AT2596" s="25" t="s">
        <v>1110</v>
      </c>
      <c r="AU2596" s="25" t="s">
        <v>82</v>
      </c>
      <c r="AY2596" s="25" t="s">
        <v>492</v>
      </c>
      <c r="BE2596" s="220">
        <f>IF(N2596="základní",J2596,0)</f>
        <v>0</v>
      </c>
      <c r="BF2596" s="220">
        <f>IF(N2596="snížená",J2596,0)</f>
        <v>0</v>
      </c>
      <c r="BG2596" s="220">
        <f>IF(N2596="zákl. přenesená",J2596,0)</f>
        <v>0</v>
      </c>
      <c r="BH2596" s="220">
        <f>IF(N2596="sníž. přenesená",J2596,0)</f>
        <v>0</v>
      </c>
      <c r="BI2596" s="220">
        <f>IF(N2596="nulová",J2596,0)</f>
        <v>0</v>
      </c>
      <c r="BJ2596" s="25" t="s">
        <v>80</v>
      </c>
      <c r="BK2596" s="220">
        <f>ROUND(I2596*H2596,2)</f>
        <v>0</v>
      </c>
      <c r="BL2596" s="25" t="s">
        <v>775</v>
      </c>
      <c r="BM2596" s="25" t="s">
        <v>3431</v>
      </c>
    </row>
    <row r="2597" spans="2:65" s="1" customFormat="1">
      <c r="B2597" s="42"/>
      <c r="C2597" s="64"/>
      <c r="D2597" s="221" t="s">
        <v>506</v>
      </c>
      <c r="E2597" s="64"/>
      <c r="F2597" s="222" t="s">
        <v>3432</v>
      </c>
      <c r="G2597" s="64"/>
      <c r="H2597" s="64"/>
      <c r="I2597" s="177"/>
      <c r="J2597" s="64"/>
      <c r="K2597" s="64"/>
      <c r="L2597" s="62"/>
      <c r="M2597" s="223"/>
      <c r="N2597" s="43"/>
      <c r="O2597" s="43"/>
      <c r="P2597" s="43"/>
      <c r="Q2597" s="43"/>
      <c r="R2597" s="43"/>
      <c r="S2597" s="43"/>
      <c r="T2597" s="79"/>
      <c r="AT2597" s="25" t="s">
        <v>506</v>
      </c>
      <c r="AU2597" s="25" t="s">
        <v>82</v>
      </c>
    </row>
    <row r="2598" spans="2:65" s="12" customFormat="1">
      <c r="B2598" s="225"/>
      <c r="C2598" s="226"/>
      <c r="D2598" s="221" t="s">
        <v>513</v>
      </c>
      <c r="E2598" s="248" t="s">
        <v>23</v>
      </c>
      <c r="F2598" s="249" t="s">
        <v>3433</v>
      </c>
      <c r="G2598" s="226"/>
      <c r="H2598" s="250">
        <v>117.3</v>
      </c>
      <c r="I2598" s="231"/>
      <c r="J2598" s="226"/>
      <c r="K2598" s="226"/>
      <c r="L2598" s="232"/>
      <c r="M2598" s="233"/>
      <c r="N2598" s="234"/>
      <c r="O2598" s="234"/>
      <c r="P2598" s="234"/>
      <c r="Q2598" s="234"/>
      <c r="R2598" s="234"/>
      <c r="S2598" s="234"/>
      <c r="T2598" s="235"/>
      <c r="AT2598" s="236" t="s">
        <v>513</v>
      </c>
      <c r="AU2598" s="236" t="s">
        <v>82</v>
      </c>
      <c r="AV2598" s="12" t="s">
        <v>82</v>
      </c>
      <c r="AW2598" s="12" t="s">
        <v>36</v>
      </c>
      <c r="AX2598" s="12" t="s">
        <v>80</v>
      </c>
      <c r="AY2598" s="236" t="s">
        <v>492</v>
      </c>
    </row>
    <row r="2599" spans="2:65" s="12" customFormat="1">
      <c r="B2599" s="225"/>
      <c r="C2599" s="226"/>
      <c r="D2599" s="227" t="s">
        <v>513</v>
      </c>
      <c r="E2599" s="226"/>
      <c r="F2599" s="229" t="s">
        <v>3434</v>
      </c>
      <c r="G2599" s="226"/>
      <c r="H2599" s="230">
        <v>129.03</v>
      </c>
      <c r="I2599" s="231"/>
      <c r="J2599" s="226"/>
      <c r="K2599" s="226"/>
      <c r="L2599" s="232"/>
      <c r="M2599" s="233"/>
      <c r="N2599" s="234"/>
      <c r="O2599" s="234"/>
      <c r="P2599" s="234"/>
      <c r="Q2599" s="234"/>
      <c r="R2599" s="234"/>
      <c r="S2599" s="234"/>
      <c r="T2599" s="235"/>
      <c r="AT2599" s="236" t="s">
        <v>513</v>
      </c>
      <c r="AU2599" s="236" t="s">
        <v>82</v>
      </c>
      <c r="AV2599" s="12" t="s">
        <v>82</v>
      </c>
      <c r="AW2599" s="12" t="s">
        <v>6</v>
      </c>
      <c r="AX2599" s="12" t="s">
        <v>80</v>
      </c>
      <c r="AY2599" s="236" t="s">
        <v>492</v>
      </c>
    </row>
    <row r="2600" spans="2:65" s="1" customFormat="1" ht="16.5" customHeight="1">
      <c r="B2600" s="42"/>
      <c r="C2600" s="209" t="s">
        <v>3435</v>
      </c>
      <c r="D2600" s="209" t="s">
        <v>498</v>
      </c>
      <c r="E2600" s="210" t="s">
        <v>3436</v>
      </c>
      <c r="F2600" s="211" t="s">
        <v>3437</v>
      </c>
      <c r="G2600" s="212" t="s">
        <v>180</v>
      </c>
      <c r="H2600" s="213">
        <v>161.47800000000001</v>
      </c>
      <c r="I2600" s="214"/>
      <c r="J2600" s="215">
        <f>ROUND(I2600*H2600,2)</f>
        <v>0</v>
      </c>
      <c r="K2600" s="211" t="s">
        <v>501</v>
      </c>
      <c r="L2600" s="62"/>
      <c r="M2600" s="216" t="s">
        <v>23</v>
      </c>
      <c r="N2600" s="217" t="s">
        <v>44</v>
      </c>
      <c r="O2600" s="43"/>
      <c r="P2600" s="218">
        <f>O2600*H2600</f>
        <v>0</v>
      </c>
      <c r="Q2600" s="218">
        <v>3.0000000000000001E-5</v>
      </c>
      <c r="R2600" s="218">
        <f>Q2600*H2600</f>
        <v>4.8443400000000008E-3</v>
      </c>
      <c r="S2600" s="218">
        <v>0</v>
      </c>
      <c r="T2600" s="219">
        <f>S2600*H2600</f>
        <v>0</v>
      </c>
      <c r="AR2600" s="25" t="s">
        <v>775</v>
      </c>
      <c r="AT2600" s="25" t="s">
        <v>498</v>
      </c>
      <c r="AU2600" s="25" t="s">
        <v>82</v>
      </c>
      <c r="AY2600" s="25" t="s">
        <v>492</v>
      </c>
      <c r="BE2600" s="220">
        <f>IF(N2600="základní",J2600,0)</f>
        <v>0</v>
      </c>
      <c r="BF2600" s="220">
        <f>IF(N2600="snížená",J2600,0)</f>
        <v>0</v>
      </c>
      <c r="BG2600" s="220">
        <f>IF(N2600="zákl. přenesená",J2600,0)</f>
        <v>0</v>
      </c>
      <c r="BH2600" s="220">
        <f>IF(N2600="sníž. přenesená",J2600,0)</f>
        <v>0</v>
      </c>
      <c r="BI2600" s="220">
        <f>IF(N2600="nulová",J2600,0)</f>
        <v>0</v>
      </c>
      <c r="BJ2600" s="25" t="s">
        <v>80</v>
      </c>
      <c r="BK2600" s="220">
        <f>ROUND(I2600*H2600,2)</f>
        <v>0</v>
      </c>
      <c r="BL2600" s="25" t="s">
        <v>775</v>
      </c>
      <c r="BM2600" s="25" t="s">
        <v>3438</v>
      </c>
    </row>
    <row r="2601" spans="2:65" s="1" customFormat="1">
      <c r="B2601" s="42"/>
      <c r="C2601" s="64"/>
      <c r="D2601" s="221" t="s">
        <v>506</v>
      </c>
      <c r="E2601" s="64"/>
      <c r="F2601" s="222" t="s">
        <v>3439</v>
      </c>
      <c r="G2601" s="64"/>
      <c r="H2601" s="64"/>
      <c r="I2601" s="177"/>
      <c r="J2601" s="64"/>
      <c r="K2601" s="64"/>
      <c r="L2601" s="62"/>
      <c r="M2601" s="223"/>
      <c r="N2601" s="43"/>
      <c r="O2601" s="43"/>
      <c r="P2601" s="43"/>
      <c r="Q2601" s="43"/>
      <c r="R2601" s="43"/>
      <c r="S2601" s="43"/>
      <c r="T2601" s="79"/>
      <c r="AT2601" s="25" t="s">
        <v>506</v>
      </c>
      <c r="AU2601" s="25" t="s">
        <v>82</v>
      </c>
    </row>
    <row r="2602" spans="2:65" s="1" customFormat="1" ht="36">
      <c r="B2602" s="42"/>
      <c r="C2602" s="64"/>
      <c r="D2602" s="221" t="s">
        <v>509</v>
      </c>
      <c r="E2602" s="64"/>
      <c r="F2602" s="224" t="s">
        <v>3414</v>
      </c>
      <c r="G2602" s="64"/>
      <c r="H2602" s="64"/>
      <c r="I2602" s="177"/>
      <c r="J2602" s="64"/>
      <c r="K2602" s="64"/>
      <c r="L2602" s="62"/>
      <c r="M2602" s="223"/>
      <c r="N2602" s="43"/>
      <c r="O2602" s="43"/>
      <c r="P2602" s="43"/>
      <c r="Q2602" s="43"/>
      <c r="R2602" s="43"/>
      <c r="S2602" s="43"/>
      <c r="T2602" s="79"/>
      <c r="AT2602" s="25" t="s">
        <v>509</v>
      </c>
      <c r="AU2602" s="25" t="s">
        <v>82</v>
      </c>
    </row>
    <row r="2603" spans="2:65" s="12" customFormat="1">
      <c r="B2603" s="225"/>
      <c r="C2603" s="226"/>
      <c r="D2603" s="227" t="s">
        <v>513</v>
      </c>
      <c r="E2603" s="228" t="s">
        <v>23</v>
      </c>
      <c r="F2603" s="229" t="s">
        <v>3440</v>
      </c>
      <c r="G2603" s="226"/>
      <c r="H2603" s="230">
        <v>161.47800000000001</v>
      </c>
      <c r="I2603" s="231"/>
      <c r="J2603" s="226"/>
      <c r="K2603" s="226"/>
      <c r="L2603" s="232"/>
      <c r="M2603" s="233"/>
      <c r="N2603" s="234"/>
      <c r="O2603" s="234"/>
      <c r="P2603" s="234"/>
      <c r="Q2603" s="234"/>
      <c r="R2603" s="234"/>
      <c r="S2603" s="234"/>
      <c r="T2603" s="235"/>
      <c r="AT2603" s="236" t="s">
        <v>513</v>
      </c>
      <c r="AU2603" s="236" t="s">
        <v>82</v>
      </c>
      <c r="AV2603" s="12" t="s">
        <v>82</v>
      </c>
      <c r="AW2603" s="12" t="s">
        <v>36</v>
      </c>
      <c r="AX2603" s="12" t="s">
        <v>80</v>
      </c>
      <c r="AY2603" s="236" t="s">
        <v>492</v>
      </c>
    </row>
    <row r="2604" spans="2:65" s="1" customFormat="1" ht="38.25" customHeight="1">
      <c r="B2604" s="42"/>
      <c r="C2604" s="278" t="s">
        <v>3441</v>
      </c>
      <c r="D2604" s="278" t="s">
        <v>1110</v>
      </c>
      <c r="E2604" s="279" t="s">
        <v>3442</v>
      </c>
      <c r="F2604" s="280" t="s">
        <v>3443</v>
      </c>
      <c r="G2604" s="281" t="s">
        <v>180</v>
      </c>
      <c r="H2604" s="282">
        <v>177.626</v>
      </c>
      <c r="I2604" s="283"/>
      <c r="J2604" s="284">
        <f>ROUND(I2604*H2604,2)</f>
        <v>0</v>
      </c>
      <c r="K2604" s="280" t="s">
        <v>501</v>
      </c>
      <c r="L2604" s="285"/>
      <c r="M2604" s="286" t="s">
        <v>23</v>
      </c>
      <c r="N2604" s="287" t="s">
        <v>44</v>
      </c>
      <c r="O2604" s="43"/>
      <c r="P2604" s="218">
        <f>O2604*H2604</f>
        <v>0</v>
      </c>
      <c r="Q2604" s="218">
        <v>1.2999999999999999E-3</v>
      </c>
      <c r="R2604" s="218">
        <f>Q2604*H2604</f>
        <v>0.2309138</v>
      </c>
      <c r="S2604" s="218">
        <v>0</v>
      </c>
      <c r="T2604" s="219">
        <f>S2604*H2604</f>
        <v>0</v>
      </c>
      <c r="AR2604" s="25" t="s">
        <v>977</v>
      </c>
      <c r="AT2604" s="25" t="s">
        <v>1110</v>
      </c>
      <c r="AU2604" s="25" t="s">
        <v>82</v>
      </c>
      <c r="AY2604" s="25" t="s">
        <v>492</v>
      </c>
      <c r="BE2604" s="220">
        <f>IF(N2604="základní",J2604,0)</f>
        <v>0</v>
      </c>
      <c r="BF2604" s="220">
        <f>IF(N2604="snížená",J2604,0)</f>
        <v>0</v>
      </c>
      <c r="BG2604" s="220">
        <f>IF(N2604="zákl. přenesená",J2604,0)</f>
        <v>0</v>
      </c>
      <c r="BH2604" s="220">
        <f>IF(N2604="sníž. přenesená",J2604,0)</f>
        <v>0</v>
      </c>
      <c r="BI2604" s="220">
        <f>IF(N2604="nulová",J2604,0)</f>
        <v>0</v>
      </c>
      <c r="BJ2604" s="25" t="s">
        <v>80</v>
      </c>
      <c r="BK2604" s="220">
        <f>ROUND(I2604*H2604,2)</f>
        <v>0</v>
      </c>
      <c r="BL2604" s="25" t="s">
        <v>775</v>
      </c>
      <c r="BM2604" s="25" t="s">
        <v>3444</v>
      </c>
    </row>
    <row r="2605" spans="2:65" s="1" customFormat="1" ht="36">
      <c r="B2605" s="42"/>
      <c r="C2605" s="64"/>
      <c r="D2605" s="221" t="s">
        <v>506</v>
      </c>
      <c r="E2605" s="64"/>
      <c r="F2605" s="222" t="s">
        <v>3445</v>
      </c>
      <c r="G2605" s="64"/>
      <c r="H2605" s="64"/>
      <c r="I2605" s="177"/>
      <c r="J2605" s="64"/>
      <c r="K2605" s="64"/>
      <c r="L2605" s="62"/>
      <c r="M2605" s="223"/>
      <c r="N2605" s="43"/>
      <c r="O2605" s="43"/>
      <c r="P2605" s="43"/>
      <c r="Q2605" s="43"/>
      <c r="R2605" s="43"/>
      <c r="S2605" s="43"/>
      <c r="T2605" s="79"/>
      <c r="AT2605" s="25" t="s">
        <v>506</v>
      </c>
      <c r="AU2605" s="25" t="s">
        <v>82</v>
      </c>
    </row>
    <row r="2606" spans="2:65" s="12" customFormat="1">
      <c r="B2606" s="225"/>
      <c r="C2606" s="226"/>
      <c r="D2606" s="221" t="s">
        <v>513</v>
      </c>
      <c r="E2606" s="248" t="s">
        <v>23</v>
      </c>
      <c r="F2606" s="249" t="s">
        <v>3440</v>
      </c>
      <c r="G2606" s="226"/>
      <c r="H2606" s="250">
        <v>161.47800000000001</v>
      </c>
      <c r="I2606" s="231"/>
      <c r="J2606" s="226"/>
      <c r="K2606" s="226"/>
      <c r="L2606" s="232"/>
      <c r="M2606" s="233"/>
      <c r="N2606" s="234"/>
      <c r="O2606" s="234"/>
      <c r="P2606" s="234"/>
      <c r="Q2606" s="234"/>
      <c r="R2606" s="234"/>
      <c r="S2606" s="234"/>
      <c r="T2606" s="235"/>
      <c r="AT2606" s="236" t="s">
        <v>513</v>
      </c>
      <c r="AU2606" s="236" t="s">
        <v>82</v>
      </c>
      <c r="AV2606" s="12" t="s">
        <v>82</v>
      </c>
      <c r="AW2606" s="12" t="s">
        <v>36</v>
      </c>
      <c r="AX2606" s="12" t="s">
        <v>80</v>
      </c>
      <c r="AY2606" s="236" t="s">
        <v>492</v>
      </c>
    </row>
    <row r="2607" spans="2:65" s="12" customFormat="1">
      <c r="B2607" s="225"/>
      <c r="C2607" s="226"/>
      <c r="D2607" s="227" t="s">
        <v>513</v>
      </c>
      <c r="E2607" s="226"/>
      <c r="F2607" s="229" t="s">
        <v>3446</v>
      </c>
      <c r="G2607" s="226"/>
      <c r="H2607" s="230">
        <v>177.626</v>
      </c>
      <c r="I2607" s="231"/>
      <c r="J2607" s="226"/>
      <c r="K2607" s="226"/>
      <c r="L2607" s="232"/>
      <c r="M2607" s="233"/>
      <c r="N2607" s="234"/>
      <c r="O2607" s="234"/>
      <c r="P2607" s="234"/>
      <c r="Q2607" s="234"/>
      <c r="R2607" s="234"/>
      <c r="S2607" s="234"/>
      <c r="T2607" s="235"/>
      <c r="AT2607" s="236" t="s">
        <v>513</v>
      </c>
      <c r="AU2607" s="236" t="s">
        <v>82</v>
      </c>
      <c r="AV2607" s="12" t="s">
        <v>82</v>
      </c>
      <c r="AW2607" s="12" t="s">
        <v>6</v>
      </c>
      <c r="AX2607" s="12" t="s">
        <v>80</v>
      </c>
      <c r="AY2607" s="236" t="s">
        <v>492</v>
      </c>
    </row>
    <row r="2608" spans="2:65" s="1" customFormat="1" ht="16.5" customHeight="1">
      <c r="B2608" s="42"/>
      <c r="C2608" s="209" t="s">
        <v>3447</v>
      </c>
      <c r="D2608" s="209" t="s">
        <v>498</v>
      </c>
      <c r="E2608" s="210" t="s">
        <v>3448</v>
      </c>
      <c r="F2608" s="211" t="s">
        <v>3449</v>
      </c>
      <c r="G2608" s="212" t="s">
        <v>180</v>
      </c>
      <c r="H2608" s="213">
        <v>65.665999999999997</v>
      </c>
      <c r="I2608" s="214"/>
      <c r="J2608" s="215">
        <f>ROUND(I2608*H2608,2)</f>
        <v>0</v>
      </c>
      <c r="K2608" s="211" t="s">
        <v>501</v>
      </c>
      <c r="L2608" s="62"/>
      <c r="M2608" s="216" t="s">
        <v>23</v>
      </c>
      <c r="N2608" s="217" t="s">
        <v>44</v>
      </c>
      <c r="O2608" s="43"/>
      <c r="P2608" s="218">
        <f>O2608*H2608</f>
        <v>0</v>
      </c>
      <c r="Q2608" s="218">
        <v>0</v>
      </c>
      <c r="R2608" s="218">
        <f>Q2608*H2608</f>
        <v>0</v>
      </c>
      <c r="S2608" s="218">
        <v>0</v>
      </c>
      <c r="T2608" s="219">
        <f>S2608*H2608</f>
        <v>0</v>
      </c>
      <c r="AR2608" s="25" t="s">
        <v>775</v>
      </c>
      <c r="AT2608" s="25" t="s">
        <v>498</v>
      </c>
      <c r="AU2608" s="25" t="s">
        <v>82</v>
      </c>
      <c r="AY2608" s="25" t="s">
        <v>492</v>
      </c>
      <c r="BE2608" s="220">
        <f>IF(N2608="základní",J2608,0)</f>
        <v>0</v>
      </c>
      <c r="BF2608" s="220">
        <f>IF(N2608="snížená",J2608,0)</f>
        <v>0</v>
      </c>
      <c r="BG2608" s="220">
        <f>IF(N2608="zákl. přenesená",J2608,0)</f>
        <v>0</v>
      </c>
      <c r="BH2608" s="220">
        <f>IF(N2608="sníž. přenesená",J2608,0)</f>
        <v>0</v>
      </c>
      <c r="BI2608" s="220">
        <f>IF(N2608="nulová",J2608,0)</f>
        <v>0</v>
      </c>
      <c r="BJ2608" s="25" t="s">
        <v>80</v>
      </c>
      <c r="BK2608" s="220">
        <f>ROUND(I2608*H2608,2)</f>
        <v>0</v>
      </c>
      <c r="BL2608" s="25" t="s">
        <v>775</v>
      </c>
      <c r="BM2608" s="25" t="s">
        <v>3450</v>
      </c>
    </row>
    <row r="2609" spans="2:65" s="1" customFormat="1" ht="24">
      <c r="B2609" s="42"/>
      <c r="C2609" s="64"/>
      <c r="D2609" s="221" t="s">
        <v>506</v>
      </c>
      <c r="E2609" s="64"/>
      <c r="F2609" s="222" t="s">
        <v>3451</v>
      </c>
      <c r="G2609" s="64"/>
      <c r="H2609" s="64"/>
      <c r="I2609" s="177"/>
      <c r="J2609" s="64"/>
      <c r="K2609" s="64"/>
      <c r="L2609" s="62"/>
      <c r="M2609" s="223"/>
      <c r="N2609" s="43"/>
      <c r="O2609" s="43"/>
      <c r="P2609" s="43"/>
      <c r="Q2609" s="43"/>
      <c r="R2609" s="43"/>
      <c r="S2609" s="43"/>
      <c r="T2609" s="79"/>
      <c r="AT2609" s="25" t="s">
        <v>506</v>
      </c>
      <c r="AU2609" s="25" t="s">
        <v>82</v>
      </c>
    </row>
    <row r="2610" spans="2:65" s="1" customFormat="1" ht="48">
      <c r="B2610" s="42"/>
      <c r="C2610" s="64"/>
      <c r="D2610" s="221" t="s">
        <v>509</v>
      </c>
      <c r="E2610" s="64"/>
      <c r="F2610" s="224" t="s">
        <v>3452</v>
      </c>
      <c r="G2610" s="64"/>
      <c r="H2610" s="64"/>
      <c r="I2610" s="177"/>
      <c r="J2610" s="64"/>
      <c r="K2610" s="64"/>
      <c r="L2610" s="62"/>
      <c r="M2610" s="223"/>
      <c r="N2610" s="43"/>
      <c r="O2610" s="43"/>
      <c r="P2610" s="43"/>
      <c r="Q2610" s="43"/>
      <c r="R2610" s="43"/>
      <c r="S2610" s="43"/>
      <c r="T2610" s="79"/>
      <c r="AT2610" s="25" t="s">
        <v>509</v>
      </c>
      <c r="AU2610" s="25" t="s">
        <v>82</v>
      </c>
    </row>
    <row r="2611" spans="2:65" s="12" customFormat="1">
      <c r="B2611" s="225"/>
      <c r="C2611" s="226"/>
      <c r="D2611" s="227" t="s">
        <v>513</v>
      </c>
      <c r="E2611" s="228" t="s">
        <v>23</v>
      </c>
      <c r="F2611" s="229" t="s">
        <v>289</v>
      </c>
      <c r="G2611" s="226"/>
      <c r="H2611" s="230">
        <v>65.665999999999997</v>
      </c>
      <c r="I2611" s="231"/>
      <c r="J2611" s="226"/>
      <c r="K2611" s="226"/>
      <c r="L2611" s="232"/>
      <c r="M2611" s="233"/>
      <c r="N2611" s="234"/>
      <c r="O2611" s="234"/>
      <c r="P2611" s="234"/>
      <c r="Q2611" s="234"/>
      <c r="R2611" s="234"/>
      <c r="S2611" s="234"/>
      <c r="T2611" s="235"/>
      <c r="AT2611" s="236" t="s">
        <v>513</v>
      </c>
      <c r="AU2611" s="236" t="s">
        <v>82</v>
      </c>
      <c r="AV2611" s="12" t="s">
        <v>82</v>
      </c>
      <c r="AW2611" s="12" t="s">
        <v>36</v>
      </c>
      <c r="AX2611" s="12" t="s">
        <v>80</v>
      </c>
      <c r="AY2611" s="236" t="s">
        <v>492</v>
      </c>
    </row>
    <row r="2612" spans="2:65" s="1" customFormat="1" ht="16.5" customHeight="1">
      <c r="B2612" s="42"/>
      <c r="C2612" s="209" t="s">
        <v>3453</v>
      </c>
      <c r="D2612" s="209" t="s">
        <v>498</v>
      </c>
      <c r="E2612" s="210" t="s">
        <v>3454</v>
      </c>
      <c r="F2612" s="211" t="s">
        <v>3455</v>
      </c>
      <c r="G2612" s="212" t="s">
        <v>180</v>
      </c>
      <c r="H2612" s="213">
        <v>161.47800000000001</v>
      </c>
      <c r="I2612" s="214"/>
      <c r="J2612" s="215">
        <f>ROUND(I2612*H2612,2)</f>
        <v>0</v>
      </c>
      <c r="K2612" s="211" t="s">
        <v>501</v>
      </c>
      <c r="L2612" s="62"/>
      <c r="M2612" s="216" t="s">
        <v>23</v>
      </c>
      <c r="N2612" s="217" t="s">
        <v>44</v>
      </c>
      <c r="O2612" s="43"/>
      <c r="P2612" s="218">
        <f>O2612*H2612</f>
        <v>0</v>
      </c>
      <c r="Q2612" s="218">
        <v>0</v>
      </c>
      <c r="R2612" s="218">
        <f>Q2612*H2612</f>
        <v>0</v>
      </c>
      <c r="S2612" s="218">
        <v>0</v>
      </c>
      <c r="T2612" s="219">
        <f>S2612*H2612</f>
        <v>0</v>
      </c>
      <c r="AR2612" s="25" t="s">
        <v>775</v>
      </c>
      <c r="AT2612" s="25" t="s">
        <v>498</v>
      </c>
      <c r="AU2612" s="25" t="s">
        <v>82</v>
      </c>
      <c r="AY2612" s="25" t="s">
        <v>492</v>
      </c>
      <c r="BE2612" s="220">
        <f>IF(N2612="základní",J2612,0)</f>
        <v>0</v>
      </c>
      <c r="BF2612" s="220">
        <f>IF(N2612="snížená",J2612,0)</f>
        <v>0</v>
      </c>
      <c r="BG2612" s="220">
        <f>IF(N2612="zákl. přenesená",J2612,0)</f>
        <v>0</v>
      </c>
      <c r="BH2612" s="220">
        <f>IF(N2612="sníž. přenesená",J2612,0)</f>
        <v>0</v>
      </c>
      <c r="BI2612" s="220">
        <f>IF(N2612="nulová",J2612,0)</f>
        <v>0</v>
      </c>
      <c r="BJ2612" s="25" t="s">
        <v>80</v>
      </c>
      <c r="BK2612" s="220">
        <f>ROUND(I2612*H2612,2)</f>
        <v>0</v>
      </c>
      <c r="BL2612" s="25" t="s">
        <v>775</v>
      </c>
      <c r="BM2612" s="25" t="s">
        <v>3456</v>
      </c>
    </row>
    <row r="2613" spans="2:65" s="1" customFormat="1" ht="24">
      <c r="B2613" s="42"/>
      <c r="C2613" s="64"/>
      <c r="D2613" s="221" t="s">
        <v>506</v>
      </c>
      <c r="E2613" s="64"/>
      <c r="F2613" s="222" t="s">
        <v>3457</v>
      </c>
      <c r="G2613" s="64"/>
      <c r="H2613" s="64"/>
      <c r="I2613" s="177"/>
      <c r="J2613" s="64"/>
      <c r="K2613" s="64"/>
      <c r="L2613" s="62"/>
      <c r="M2613" s="223"/>
      <c r="N2613" s="43"/>
      <c r="O2613" s="43"/>
      <c r="P2613" s="43"/>
      <c r="Q2613" s="43"/>
      <c r="R2613" s="43"/>
      <c r="S2613" s="43"/>
      <c r="T2613" s="79"/>
      <c r="AT2613" s="25" t="s">
        <v>506</v>
      </c>
      <c r="AU2613" s="25" t="s">
        <v>82</v>
      </c>
    </row>
    <row r="2614" spans="2:65" s="1" customFormat="1" ht="48">
      <c r="B2614" s="42"/>
      <c r="C2614" s="64"/>
      <c r="D2614" s="221" t="s">
        <v>509</v>
      </c>
      <c r="E2614" s="64"/>
      <c r="F2614" s="224" t="s">
        <v>3452</v>
      </c>
      <c r="G2614" s="64"/>
      <c r="H2614" s="64"/>
      <c r="I2614" s="177"/>
      <c r="J2614" s="64"/>
      <c r="K2614" s="64"/>
      <c r="L2614" s="62"/>
      <c r="M2614" s="223"/>
      <c r="N2614" s="43"/>
      <c r="O2614" s="43"/>
      <c r="P2614" s="43"/>
      <c r="Q2614" s="43"/>
      <c r="R2614" s="43"/>
      <c r="S2614" s="43"/>
      <c r="T2614" s="79"/>
      <c r="AT2614" s="25" t="s">
        <v>509</v>
      </c>
      <c r="AU2614" s="25" t="s">
        <v>82</v>
      </c>
    </row>
    <row r="2615" spans="2:65" s="12" customFormat="1">
      <c r="B2615" s="225"/>
      <c r="C2615" s="226"/>
      <c r="D2615" s="227" t="s">
        <v>513</v>
      </c>
      <c r="E2615" s="228" t="s">
        <v>23</v>
      </c>
      <c r="F2615" s="229" t="s">
        <v>3440</v>
      </c>
      <c r="G2615" s="226"/>
      <c r="H2615" s="230">
        <v>161.47800000000001</v>
      </c>
      <c r="I2615" s="231"/>
      <c r="J2615" s="226"/>
      <c r="K2615" s="226"/>
      <c r="L2615" s="232"/>
      <c r="M2615" s="233"/>
      <c r="N2615" s="234"/>
      <c r="O2615" s="234"/>
      <c r="P2615" s="234"/>
      <c r="Q2615" s="234"/>
      <c r="R2615" s="234"/>
      <c r="S2615" s="234"/>
      <c r="T2615" s="235"/>
      <c r="AT2615" s="236" t="s">
        <v>513</v>
      </c>
      <c r="AU2615" s="236" t="s">
        <v>82</v>
      </c>
      <c r="AV2615" s="12" t="s">
        <v>82</v>
      </c>
      <c r="AW2615" s="12" t="s">
        <v>36</v>
      </c>
      <c r="AX2615" s="12" t="s">
        <v>80</v>
      </c>
      <c r="AY2615" s="236" t="s">
        <v>492</v>
      </c>
    </row>
    <row r="2616" spans="2:65" s="1" customFormat="1" ht="16.5" customHeight="1">
      <c r="B2616" s="42"/>
      <c r="C2616" s="278" t="s">
        <v>3458</v>
      </c>
      <c r="D2616" s="278" t="s">
        <v>1110</v>
      </c>
      <c r="E2616" s="279" t="s">
        <v>3459</v>
      </c>
      <c r="F2616" s="280" t="s">
        <v>3460</v>
      </c>
      <c r="G2616" s="281" t="s">
        <v>180</v>
      </c>
      <c r="H2616" s="282">
        <v>261.21600000000001</v>
      </c>
      <c r="I2616" s="283"/>
      <c r="J2616" s="284">
        <f>ROUND(I2616*H2616,2)</f>
        <v>0</v>
      </c>
      <c r="K2616" s="280" t="s">
        <v>501</v>
      </c>
      <c r="L2616" s="285"/>
      <c r="M2616" s="286" t="s">
        <v>23</v>
      </c>
      <c r="N2616" s="287" t="s">
        <v>44</v>
      </c>
      <c r="O2616" s="43"/>
      <c r="P2616" s="218">
        <f>O2616*H2616</f>
        <v>0</v>
      </c>
      <c r="Q2616" s="218">
        <v>2.9999999999999997E-4</v>
      </c>
      <c r="R2616" s="218">
        <f>Q2616*H2616</f>
        <v>7.8364799999999998E-2</v>
      </c>
      <c r="S2616" s="218">
        <v>0</v>
      </c>
      <c r="T2616" s="219">
        <f>S2616*H2616</f>
        <v>0</v>
      </c>
      <c r="AR2616" s="25" t="s">
        <v>977</v>
      </c>
      <c r="AT2616" s="25" t="s">
        <v>1110</v>
      </c>
      <c r="AU2616" s="25" t="s">
        <v>82</v>
      </c>
      <c r="AY2616" s="25" t="s">
        <v>492</v>
      </c>
      <c r="BE2616" s="220">
        <f>IF(N2616="základní",J2616,0)</f>
        <v>0</v>
      </c>
      <c r="BF2616" s="220">
        <f>IF(N2616="snížená",J2616,0)</f>
        <v>0</v>
      </c>
      <c r="BG2616" s="220">
        <f>IF(N2616="zákl. přenesená",J2616,0)</f>
        <v>0</v>
      </c>
      <c r="BH2616" s="220">
        <f>IF(N2616="sníž. přenesená",J2616,0)</f>
        <v>0</v>
      </c>
      <c r="BI2616" s="220">
        <f>IF(N2616="nulová",J2616,0)</f>
        <v>0</v>
      </c>
      <c r="BJ2616" s="25" t="s">
        <v>80</v>
      </c>
      <c r="BK2616" s="220">
        <f>ROUND(I2616*H2616,2)</f>
        <v>0</v>
      </c>
      <c r="BL2616" s="25" t="s">
        <v>775</v>
      </c>
      <c r="BM2616" s="25" t="s">
        <v>3461</v>
      </c>
    </row>
    <row r="2617" spans="2:65" s="1" customFormat="1" ht="24">
      <c r="B2617" s="42"/>
      <c r="C2617" s="64"/>
      <c r="D2617" s="221" t="s">
        <v>506</v>
      </c>
      <c r="E2617" s="64"/>
      <c r="F2617" s="222" t="s">
        <v>3462</v>
      </c>
      <c r="G2617" s="64"/>
      <c r="H2617" s="64"/>
      <c r="I2617" s="177"/>
      <c r="J2617" s="64"/>
      <c r="K2617" s="64"/>
      <c r="L2617" s="62"/>
      <c r="M2617" s="223"/>
      <c r="N2617" s="43"/>
      <c r="O2617" s="43"/>
      <c r="P2617" s="43"/>
      <c r="Q2617" s="43"/>
      <c r="R2617" s="43"/>
      <c r="S2617" s="43"/>
      <c r="T2617" s="79"/>
      <c r="AT2617" s="25" t="s">
        <v>506</v>
      </c>
      <c r="AU2617" s="25" t="s">
        <v>82</v>
      </c>
    </row>
    <row r="2618" spans="2:65" s="12" customFormat="1">
      <c r="B2618" s="225"/>
      <c r="C2618" s="226"/>
      <c r="D2618" s="221" t="s">
        <v>513</v>
      </c>
      <c r="E2618" s="248" t="s">
        <v>23</v>
      </c>
      <c r="F2618" s="249" t="s">
        <v>3463</v>
      </c>
      <c r="G2618" s="226"/>
      <c r="H2618" s="250">
        <v>227.14400000000001</v>
      </c>
      <c r="I2618" s="231"/>
      <c r="J2618" s="226"/>
      <c r="K2618" s="226"/>
      <c r="L2618" s="232"/>
      <c r="M2618" s="233"/>
      <c r="N2618" s="234"/>
      <c r="O2618" s="234"/>
      <c r="P2618" s="234"/>
      <c r="Q2618" s="234"/>
      <c r="R2618" s="234"/>
      <c r="S2618" s="234"/>
      <c r="T2618" s="235"/>
      <c r="AT2618" s="236" t="s">
        <v>513</v>
      </c>
      <c r="AU2618" s="236" t="s">
        <v>82</v>
      </c>
      <c r="AV2618" s="12" t="s">
        <v>82</v>
      </c>
      <c r="AW2618" s="12" t="s">
        <v>36</v>
      </c>
      <c r="AX2618" s="12" t="s">
        <v>80</v>
      </c>
      <c r="AY2618" s="236" t="s">
        <v>492</v>
      </c>
    </row>
    <row r="2619" spans="2:65" s="12" customFormat="1">
      <c r="B2619" s="225"/>
      <c r="C2619" s="226"/>
      <c r="D2619" s="227" t="s">
        <v>513</v>
      </c>
      <c r="E2619" s="226"/>
      <c r="F2619" s="229" t="s">
        <v>3464</v>
      </c>
      <c r="G2619" s="226"/>
      <c r="H2619" s="230">
        <v>261.21600000000001</v>
      </c>
      <c r="I2619" s="231"/>
      <c r="J2619" s="226"/>
      <c r="K2619" s="226"/>
      <c r="L2619" s="232"/>
      <c r="M2619" s="233"/>
      <c r="N2619" s="234"/>
      <c r="O2619" s="234"/>
      <c r="P2619" s="234"/>
      <c r="Q2619" s="234"/>
      <c r="R2619" s="234"/>
      <c r="S2619" s="234"/>
      <c r="T2619" s="235"/>
      <c r="AT2619" s="236" t="s">
        <v>513</v>
      </c>
      <c r="AU2619" s="236" t="s">
        <v>82</v>
      </c>
      <c r="AV2619" s="12" t="s">
        <v>82</v>
      </c>
      <c r="AW2619" s="12" t="s">
        <v>6</v>
      </c>
      <c r="AX2619" s="12" t="s">
        <v>80</v>
      </c>
      <c r="AY2619" s="236" t="s">
        <v>492</v>
      </c>
    </row>
    <row r="2620" spans="2:65" s="1" customFormat="1" ht="25.5" customHeight="1">
      <c r="B2620" s="42"/>
      <c r="C2620" s="209" t="s">
        <v>3465</v>
      </c>
      <c r="D2620" s="209" t="s">
        <v>498</v>
      </c>
      <c r="E2620" s="210" t="s">
        <v>3466</v>
      </c>
      <c r="F2620" s="211" t="s">
        <v>3467</v>
      </c>
      <c r="G2620" s="212" t="s">
        <v>180</v>
      </c>
      <c r="H2620" s="213">
        <v>65.665999999999997</v>
      </c>
      <c r="I2620" s="214"/>
      <c r="J2620" s="215">
        <f>ROUND(I2620*H2620,2)</f>
        <v>0</v>
      </c>
      <c r="K2620" s="211" t="s">
        <v>501</v>
      </c>
      <c r="L2620" s="62"/>
      <c r="M2620" s="216" t="s">
        <v>23</v>
      </c>
      <c r="N2620" s="217" t="s">
        <v>44</v>
      </c>
      <c r="O2620" s="43"/>
      <c r="P2620" s="218">
        <f>O2620*H2620</f>
        <v>0</v>
      </c>
      <c r="Q2620" s="218">
        <v>0</v>
      </c>
      <c r="R2620" s="218">
        <f>Q2620*H2620</f>
        <v>0</v>
      </c>
      <c r="S2620" s="218">
        <v>0</v>
      </c>
      <c r="T2620" s="219">
        <f>S2620*H2620</f>
        <v>0</v>
      </c>
      <c r="AR2620" s="25" t="s">
        <v>775</v>
      </c>
      <c r="AT2620" s="25" t="s">
        <v>498</v>
      </c>
      <c r="AU2620" s="25" t="s">
        <v>82</v>
      </c>
      <c r="AY2620" s="25" t="s">
        <v>492</v>
      </c>
      <c r="BE2620" s="220">
        <f>IF(N2620="základní",J2620,0)</f>
        <v>0</v>
      </c>
      <c r="BF2620" s="220">
        <f>IF(N2620="snížená",J2620,0)</f>
        <v>0</v>
      </c>
      <c r="BG2620" s="220">
        <f>IF(N2620="zákl. přenesená",J2620,0)</f>
        <v>0</v>
      </c>
      <c r="BH2620" s="220">
        <f>IF(N2620="sníž. přenesená",J2620,0)</f>
        <v>0</v>
      </c>
      <c r="BI2620" s="220">
        <f>IF(N2620="nulová",J2620,0)</f>
        <v>0</v>
      </c>
      <c r="BJ2620" s="25" t="s">
        <v>80</v>
      </c>
      <c r="BK2620" s="220">
        <f>ROUND(I2620*H2620,2)</f>
        <v>0</v>
      </c>
      <c r="BL2620" s="25" t="s">
        <v>775</v>
      </c>
      <c r="BM2620" s="25" t="s">
        <v>3468</v>
      </c>
    </row>
    <row r="2621" spans="2:65" s="1" customFormat="1" ht="24">
      <c r="B2621" s="42"/>
      <c r="C2621" s="64"/>
      <c r="D2621" s="221" t="s">
        <v>506</v>
      </c>
      <c r="E2621" s="64"/>
      <c r="F2621" s="222" t="s">
        <v>3469</v>
      </c>
      <c r="G2621" s="64"/>
      <c r="H2621" s="64"/>
      <c r="I2621" s="177"/>
      <c r="J2621" s="64"/>
      <c r="K2621" s="64"/>
      <c r="L2621" s="62"/>
      <c r="M2621" s="223"/>
      <c r="N2621" s="43"/>
      <c r="O2621" s="43"/>
      <c r="P2621" s="43"/>
      <c r="Q2621" s="43"/>
      <c r="R2621" s="43"/>
      <c r="S2621" s="43"/>
      <c r="T2621" s="79"/>
      <c r="AT2621" s="25" t="s">
        <v>506</v>
      </c>
      <c r="AU2621" s="25" t="s">
        <v>82</v>
      </c>
    </row>
    <row r="2622" spans="2:65" s="12" customFormat="1">
      <c r="B2622" s="225"/>
      <c r="C2622" s="226"/>
      <c r="D2622" s="227" t="s">
        <v>513</v>
      </c>
      <c r="E2622" s="228" t="s">
        <v>23</v>
      </c>
      <c r="F2622" s="229" t="s">
        <v>289</v>
      </c>
      <c r="G2622" s="226"/>
      <c r="H2622" s="230">
        <v>65.665999999999997</v>
      </c>
      <c r="I2622" s="231"/>
      <c r="J2622" s="226"/>
      <c r="K2622" s="226"/>
      <c r="L2622" s="232"/>
      <c r="M2622" s="233"/>
      <c r="N2622" s="234"/>
      <c r="O2622" s="234"/>
      <c r="P2622" s="234"/>
      <c r="Q2622" s="234"/>
      <c r="R2622" s="234"/>
      <c r="S2622" s="234"/>
      <c r="T2622" s="235"/>
      <c r="AT2622" s="236" t="s">
        <v>513</v>
      </c>
      <c r="AU2622" s="236" t="s">
        <v>82</v>
      </c>
      <c r="AV2622" s="12" t="s">
        <v>82</v>
      </c>
      <c r="AW2622" s="12" t="s">
        <v>36</v>
      </c>
      <c r="AX2622" s="12" t="s">
        <v>80</v>
      </c>
      <c r="AY2622" s="236" t="s">
        <v>492</v>
      </c>
    </row>
    <row r="2623" spans="2:65" s="1" customFormat="1" ht="16.5" customHeight="1">
      <c r="B2623" s="42"/>
      <c r="C2623" s="278" t="s">
        <v>3470</v>
      </c>
      <c r="D2623" s="278" t="s">
        <v>1110</v>
      </c>
      <c r="E2623" s="279" t="s">
        <v>3471</v>
      </c>
      <c r="F2623" s="280" t="s">
        <v>3472</v>
      </c>
      <c r="G2623" s="281" t="s">
        <v>795</v>
      </c>
      <c r="H2623" s="282">
        <v>131.33199999999999</v>
      </c>
      <c r="I2623" s="283"/>
      <c r="J2623" s="284">
        <f>ROUND(I2623*H2623,2)</f>
        <v>0</v>
      </c>
      <c r="K2623" s="280" t="s">
        <v>501</v>
      </c>
      <c r="L2623" s="285"/>
      <c r="M2623" s="286" t="s">
        <v>23</v>
      </c>
      <c r="N2623" s="287" t="s">
        <v>44</v>
      </c>
      <c r="O2623" s="43"/>
      <c r="P2623" s="218">
        <f>O2623*H2623</f>
        <v>0</v>
      </c>
      <c r="Q2623" s="218">
        <v>1</v>
      </c>
      <c r="R2623" s="218">
        <f>Q2623*H2623</f>
        <v>131.33199999999999</v>
      </c>
      <c r="S2623" s="218">
        <v>0</v>
      </c>
      <c r="T2623" s="219">
        <f>S2623*H2623</f>
        <v>0</v>
      </c>
      <c r="AR2623" s="25" t="s">
        <v>977</v>
      </c>
      <c r="AT2623" s="25" t="s">
        <v>1110</v>
      </c>
      <c r="AU2623" s="25" t="s">
        <v>82</v>
      </c>
      <c r="AY2623" s="25" t="s">
        <v>492</v>
      </c>
      <c r="BE2623" s="220">
        <f>IF(N2623="základní",J2623,0)</f>
        <v>0</v>
      </c>
      <c r="BF2623" s="220">
        <f>IF(N2623="snížená",J2623,0)</f>
        <v>0</v>
      </c>
      <c r="BG2623" s="220">
        <f>IF(N2623="zákl. přenesená",J2623,0)</f>
        <v>0</v>
      </c>
      <c r="BH2623" s="220">
        <f>IF(N2623="sníž. přenesená",J2623,0)</f>
        <v>0</v>
      </c>
      <c r="BI2623" s="220">
        <f>IF(N2623="nulová",J2623,0)</f>
        <v>0</v>
      </c>
      <c r="BJ2623" s="25" t="s">
        <v>80</v>
      </c>
      <c r="BK2623" s="220">
        <f>ROUND(I2623*H2623,2)</f>
        <v>0</v>
      </c>
      <c r="BL2623" s="25" t="s">
        <v>775</v>
      </c>
      <c r="BM2623" s="25" t="s">
        <v>3473</v>
      </c>
    </row>
    <row r="2624" spans="2:65" s="1" customFormat="1" ht="36">
      <c r="B2624" s="42"/>
      <c r="C2624" s="64"/>
      <c r="D2624" s="221" t="s">
        <v>506</v>
      </c>
      <c r="E2624" s="64"/>
      <c r="F2624" s="222" t="s">
        <v>3474</v>
      </c>
      <c r="G2624" s="64"/>
      <c r="H2624" s="64"/>
      <c r="I2624" s="177"/>
      <c r="J2624" s="64"/>
      <c r="K2624" s="64"/>
      <c r="L2624" s="62"/>
      <c r="M2624" s="223"/>
      <c r="N2624" s="43"/>
      <c r="O2624" s="43"/>
      <c r="P2624" s="43"/>
      <c r="Q2624" s="43"/>
      <c r="R2624" s="43"/>
      <c r="S2624" s="43"/>
      <c r="T2624" s="79"/>
      <c r="AT2624" s="25" t="s">
        <v>506</v>
      </c>
      <c r="AU2624" s="25" t="s">
        <v>82</v>
      </c>
    </row>
    <row r="2625" spans="2:65" s="12" customFormat="1">
      <c r="B2625" s="225"/>
      <c r="C2625" s="226"/>
      <c r="D2625" s="227" t="s">
        <v>513</v>
      </c>
      <c r="E2625" s="228" t="s">
        <v>23</v>
      </c>
      <c r="F2625" s="229" t="s">
        <v>3475</v>
      </c>
      <c r="G2625" s="226"/>
      <c r="H2625" s="230">
        <v>131.33199999999999</v>
      </c>
      <c r="I2625" s="231"/>
      <c r="J2625" s="226"/>
      <c r="K2625" s="226"/>
      <c r="L2625" s="232"/>
      <c r="M2625" s="233"/>
      <c r="N2625" s="234"/>
      <c r="O2625" s="234"/>
      <c r="P2625" s="234"/>
      <c r="Q2625" s="234"/>
      <c r="R2625" s="234"/>
      <c r="S2625" s="234"/>
      <c r="T2625" s="235"/>
      <c r="AT2625" s="236" t="s">
        <v>513</v>
      </c>
      <c r="AU2625" s="236" t="s">
        <v>82</v>
      </c>
      <c r="AV2625" s="12" t="s">
        <v>82</v>
      </c>
      <c r="AW2625" s="12" t="s">
        <v>36</v>
      </c>
      <c r="AX2625" s="12" t="s">
        <v>80</v>
      </c>
      <c r="AY2625" s="236" t="s">
        <v>492</v>
      </c>
    </row>
    <row r="2626" spans="2:65" s="1" customFormat="1" ht="16.5" customHeight="1">
      <c r="B2626" s="42"/>
      <c r="C2626" s="209" t="s">
        <v>3476</v>
      </c>
      <c r="D2626" s="209" t="s">
        <v>498</v>
      </c>
      <c r="E2626" s="210" t="s">
        <v>3477</v>
      </c>
      <c r="F2626" s="211" t="s">
        <v>3478</v>
      </c>
      <c r="G2626" s="212" t="s">
        <v>795</v>
      </c>
      <c r="H2626" s="213">
        <v>170.87700000000001</v>
      </c>
      <c r="I2626" s="214"/>
      <c r="J2626" s="215">
        <f>ROUND(I2626*H2626,2)</f>
        <v>0</v>
      </c>
      <c r="K2626" s="211" t="s">
        <v>501</v>
      </c>
      <c r="L2626" s="62"/>
      <c r="M2626" s="216" t="s">
        <v>23</v>
      </c>
      <c r="N2626" s="217" t="s">
        <v>44</v>
      </c>
      <c r="O2626" s="43"/>
      <c r="P2626" s="218">
        <f>O2626*H2626</f>
        <v>0</v>
      </c>
      <c r="Q2626" s="218">
        <v>0</v>
      </c>
      <c r="R2626" s="218">
        <f>Q2626*H2626</f>
        <v>0</v>
      </c>
      <c r="S2626" s="218">
        <v>0</v>
      </c>
      <c r="T2626" s="219">
        <f>S2626*H2626</f>
        <v>0</v>
      </c>
      <c r="AR2626" s="25" t="s">
        <v>775</v>
      </c>
      <c r="AT2626" s="25" t="s">
        <v>498</v>
      </c>
      <c r="AU2626" s="25" t="s">
        <v>82</v>
      </c>
      <c r="AY2626" s="25" t="s">
        <v>492</v>
      </c>
      <c r="BE2626" s="220">
        <f>IF(N2626="základní",J2626,0)</f>
        <v>0</v>
      </c>
      <c r="BF2626" s="220">
        <f>IF(N2626="snížená",J2626,0)</f>
        <v>0</v>
      </c>
      <c r="BG2626" s="220">
        <f>IF(N2626="zákl. přenesená",J2626,0)</f>
        <v>0</v>
      </c>
      <c r="BH2626" s="220">
        <f>IF(N2626="sníž. přenesená",J2626,0)</f>
        <v>0</v>
      </c>
      <c r="BI2626" s="220">
        <f>IF(N2626="nulová",J2626,0)</f>
        <v>0</v>
      </c>
      <c r="BJ2626" s="25" t="s">
        <v>80</v>
      </c>
      <c r="BK2626" s="220">
        <f>ROUND(I2626*H2626,2)</f>
        <v>0</v>
      </c>
      <c r="BL2626" s="25" t="s">
        <v>775</v>
      </c>
      <c r="BM2626" s="25" t="s">
        <v>3479</v>
      </c>
    </row>
    <row r="2627" spans="2:65" s="1" customFormat="1" ht="24">
      <c r="B2627" s="42"/>
      <c r="C2627" s="64"/>
      <c r="D2627" s="221" t="s">
        <v>506</v>
      </c>
      <c r="E2627" s="64"/>
      <c r="F2627" s="222" t="s">
        <v>3480</v>
      </c>
      <c r="G2627" s="64"/>
      <c r="H2627" s="64"/>
      <c r="I2627" s="177"/>
      <c r="J2627" s="64"/>
      <c r="K2627" s="64"/>
      <c r="L2627" s="62"/>
      <c r="M2627" s="223"/>
      <c r="N2627" s="43"/>
      <c r="O2627" s="43"/>
      <c r="P2627" s="43"/>
      <c r="Q2627" s="43"/>
      <c r="R2627" s="43"/>
      <c r="S2627" s="43"/>
      <c r="T2627" s="79"/>
      <c r="AT2627" s="25" t="s">
        <v>506</v>
      </c>
      <c r="AU2627" s="25" t="s">
        <v>82</v>
      </c>
    </row>
    <row r="2628" spans="2:65" s="1" customFormat="1" ht="108">
      <c r="B2628" s="42"/>
      <c r="C2628" s="64"/>
      <c r="D2628" s="221" t="s">
        <v>509</v>
      </c>
      <c r="E2628" s="64"/>
      <c r="F2628" s="224" t="s">
        <v>3481</v>
      </c>
      <c r="G2628" s="64"/>
      <c r="H2628" s="64"/>
      <c r="I2628" s="177"/>
      <c r="J2628" s="64"/>
      <c r="K2628" s="64"/>
      <c r="L2628" s="62"/>
      <c r="M2628" s="223"/>
      <c r="N2628" s="43"/>
      <c r="O2628" s="43"/>
      <c r="P2628" s="43"/>
      <c r="Q2628" s="43"/>
      <c r="R2628" s="43"/>
      <c r="S2628" s="43"/>
      <c r="T2628" s="79"/>
      <c r="AT2628" s="25" t="s">
        <v>509</v>
      </c>
      <c r="AU2628" s="25" t="s">
        <v>82</v>
      </c>
    </row>
    <row r="2629" spans="2:65" s="11" customFormat="1" ht="29.85" customHeight="1">
      <c r="B2629" s="192"/>
      <c r="C2629" s="193"/>
      <c r="D2629" s="206" t="s">
        <v>72</v>
      </c>
      <c r="E2629" s="207" t="s">
        <v>3482</v>
      </c>
      <c r="F2629" s="207" t="s">
        <v>3483</v>
      </c>
      <c r="G2629" s="193"/>
      <c r="H2629" s="193"/>
      <c r="I2629" s="196"/>
      <c r="J2629" s="208">
        <f>BK2629</f>
        <v>0</v>
      </c>
      <c r="K2629" s="193"/>
      <c r="L2629" s="198"/>
      <c r="M2629" s="199"/>
      <c r="N2629" s="200"/>
      <c r="O2629" s="200"/>
      <c r="P2629" s="201">
        <f>SUM(P2630:P2775)</f>
        <v>0</v>
      </c>
      <c r="Q2629" s="200"/>
      <c r="R2629" s="201">
        <f>SUM(R2630:R2775)</f>
        <v>34.869031449999994</v>
      </c>
      <c r="S2629" s="200"/>
      <c r="T2629" s="202">
        <f>SUM(T2630:T2775)</f>
        <v>12.149328659999998</v>
      </c>
      <c r="AR2629" s="203" t="s">
        <v>82</v>
      </c>
      <c r="AT2629" s="204" t="s">
        <v>72</v>
      </c>
      <c r="AU2629" s="204" t="s">
        <v>80</v>
      </c>
      <c r="AY2629" s="203" t="s">
        <v>492</v>
      </c>
      <c r="BK2629" s="205">
        <f>SUM(BK2630:BK2775)</f>
        <v>0</v>
      </c>
    </row>
    <row r="2630" spans="2:65" s="1" customFormat="1" ht="25.5" customHeight="1">
      <c r="B2630" s="42"/>
      <c r="C2630" s="209" t="s">
        <v>3484</v>
      </c>
      <c r="D2630" s="209" t="s">
        <v>498</v>
      </c>
      <c r="E2630" s="210" t="s">
        <v>3485</v>
      </c>
      <c r="F2630" s="211" t="s">
        <v>3486</v>
      </c>
      <c r="G2630" s="212" t="s">
        <v>180</v>
      </c>
      <c r="H2630" s="213">
        <v>646.19399999999996</v>
      </c>
      <c r="I2630" s="214"/>
      <c r="J2630" s="215">
        <f>ROUND(I2630*H2630,2)</f>
        <v>0</v>
      </c>
      <c r="K2630" s="211" t="s">
        <v>501</v>
      </c>
      <c r="L2630" s="62"/>
      <c r="M2630" s="216" t="s">
        <v>23</v>
      </c>
      <c r="N2630" s="217" t="s">
        <v>44</v>
      </c>
      <c r="O2630" s="43"/>
      <c r="P2630" s="218">
        <f>O2630*H2630</f>
        <v>0</v>
      </c>
      <c r="Q2630" s="218">
        <v>0</v>
      </c>
      <c r="R2630" s="218">
        <f>Q2630*H2630</f>
        <v>0</v>
      </c>
      <c r="S2630" s="218">
        <v>0</v>
      </c>
      <c r="T2630" s="219">
        <f>S2630*H2630</f>
        <v>0</v>
      </c>
      <c r="AR2630" s="25" t="s">
        <v>775</v>
      </c>
      <c r="AT2630" s="25" t="s">
        <v>498</v>
      </c>
      <c r="AU2630" s="25" t="s">
        <v>82</v>
      </c>
      <c r="AY2630" s="25" t="s">
        <v>492</v>
      </c>
      <c r="BE2630" s="220">
        <f>IF(N2630="základní",J2630,0)</f>
        <v>0</v>
      </c>
      <c r="BF2630" s="220">
        <f>IF(N2630="snížená",J2630,0)</f>
        <v>0</v>
      </c>
      <c r="BG2630" s="220">
        <f>IF(N2630="zákl. přenesená",J2630,0)</f>
        <v>0</v>
      </c>
      <c r="BH2630" s="220">
        <f>IF(N2630="sníž. přenesená",J2630,0)</f>
        <v>0</v>
      </c>
      <c r="BI2630" s="220">
        <f>IF(N2630="nulová",J2630,0)</f>
        <v>0</v>
      </c>
      <c r="BJ2630" s="25" t="s">
        <v>80</v>
      </c>
      <c r="BK2630" s="220">
        <f>ROUND(I2630*H2630,2)</f>
        <v>0</v>
      </c>
      <c r="BL2630" s="25" t="s">
        <v>775</v>
      </c>
      <c r="BM2630" s="25" t="s">
        <v>3487</v>
      </c>
    </row>
    <row r="2631" spans="2:65" s="1" customFormat="1" ht="24">
      <c r="B2631" s="42"/>
      <c r="C2631" s="64"/>
      <c r="D2631" s="221" t="s">
        <v>506</v>
      </c>
      <c r="E2631" s="64"/>
      <c r="F2631" s="222" t="s">
        <v>3488</v>
      </c>
      <c r="G2631" s="64"/>
      <c r="H2631" s="64"/>
      <c r="I2631" s="177"/>
      <c r="J2631" s="64"/>
      <c r="K2631" s="64"/>
      <c r="L2631" s="62"/>
      <c r="M2631" s="223"/>
      <c r="N2631" s="43"/>
      <c r="O2631" s="43"/>
      <c r="P2631" s="43"/>
      <c r="Q2631" s="43"/>
      <c r="R2631" s="43"/>
      <c r="S2631" s="43"/>
      <c r="T2631" s="79"/>
      <c r="AT2631" s="25" t="s">
        <v>506</v>
      </c>
      <c r="AU2631" s="25" t="s">
        <v>82</v>
      </c>
    </row>
    <row r="2632" spans="2:65" s="12" customFormat="1">
      <c r="B2632" s="225"/>
      <c r="C2632" s="226"/>
      <c r="D2632" s="221" t="s">
        <v>513</v>
      </c>
      <c r="E2632" s="248" t="s">
        <v>23</v>
      </c>
      <c r="F2632" s="249" t="s">
        <v>3489</v>
      </c>
      <c r="G2632" s="226"/>
      <c r="H2632" s="250">
        <v>365.86</v>
      </c>
      <c r="I2632" s="231"/>
      <c r="J2632" s="226"/>
      <c r="K2632" s="226"/>
      <c r="L2632" s="232"/>
      <c r="M2632" s="233"/>
      <c r="N2632" s="234"/>
      <c r="O2632" s="234"/>
      <c r="P2632" s="234"/>
      <c r="Q2632" s="234"/>
      <c r="R2632" s="234"/>
      <c r="S2632" s="234"/>
      <c r="T2632" s="235"/>
      <c r="AT2632" s="236" t="s">
        <v>513</v>
      </c>
      <c r="AU2632" s="236" t="s">
        <v>82</v>
      </c>
      <c r="AV2632" s="12" t="s">
        <v>82</v>
      </c>
      <c r="AW2632" s="12" t="s">
        <v>36</v>
      </c>
      <c r="AX2632" s="12" t="s">
        <v>73</v>
      </c>
      <c r="AY2632" s="236" t="s">
        <v>492</v>
      </c>
    </row>
    <row r="2633" spans="2:65" s="12" customFormat="1">
      <c r="B2633" s="225"/>
      <c r="C2633" s="226"/>
      <c r="D2633" s="221" t="s">
        <v>513</v>
      </c>
      <c r="E2633" s="248" t="s">
        <v>23</v>
      </c>
      <c r="F2633" s="249" t="s">
        <v>3490</v>
      </c>
      <c r="G2633" s="226"/>
      <c r="H2633" s="250">
        <v>16.335999999999999</v>
      </c>
      <c r="I2633" s="231"/>
      <c r="J2633" s="226"/>
      <c r="K2633" s="226"/>
      <c r="L2633" s="232"/>
      <c r="M2633" s="233"/>
      <c r="N2633" s="234"/>
      <c r="O2633" s="234"/>
      <c r="P2633" s="234"/>
      <c r="Q2633" s="234"/>
      <c r="R2633" s="234"/>
      <c r="S2633" s="234"/>
      <c r="T2633" s="235"/>
      <c r="AT2633" s="236" t="s">
        <v>513</v>
      </c>
      <c r="AU2633" s="236" t="s">
        <v>82</v>
      </c>
      <c r="AV2633" s="12" t="s">
        <v>82</v>
      </c>
      <c r="AW2633" s="12" t="s">
        <v>36</v>
      </c>
      <c r="AX2633" s="12" t="s">
        <v>73</v>
      </c>
      <c r="AY2633" s="236" t="s">
        <v>492</v>
      </c>
    </row>
    <row r="2634" spans="2:65" s="12" customFormat="1">
      <c r="B2634" s="225"/>
      <c r="C2634" s="226"/>
      <c r="D2634" s="221" t="s">
        <v>513</v>
      </c>
      <c r="E2634" s="248" t="s">
        <v>23</v>
      </c>
      <c r="F2634" s="249" t="s">
        <v>3491</v>
      </c>
      <c r="G2634" s="226"/>
      <c r="H2634" s="250">
        <v>29.765999999999998</v>
      </c>
      <c r="I2634" s="231"/>
      <c r="J2634" s="226"/>
      <c r="K2634" s="226"/>
      <c r="L2634" s="232"/>
      <c r="M2634" s="233"/>
      <c r="N2634" s="234"/>
      <c r="O2634" s="234"/>
      <c r="P2634" s="234"/>
      <c r="Q2634" s="234"/>
      <c r="R2634" s="234"/>
      <c r="S2634" s="234"/>
      <c r="T2634" s="235"/>
      <c r="AT2634" s="236" t="s">
        <v>513</v>
      </c>
      <c r="AU2634" s="236" t="s">
        <v>82</v>
      </c>
      <c r="AV2634" s="12" t="s">
        <v>82</v>
      </c>
      <c r="AW2634" s="12" t="s">
        <v>36</v>
      </c>
      <c r="AX2634" s="12" t="s">
        <v>73</v>
      </c>
      <c r="AY2634" s="236" t="s">
        <v>492</v>
      </c>
    </row>
    <row r="2635" spans="2:65" s="12" customFormat="1">
      <c r="B2635" s="225"/>
      <c r="C2635" s="226"/>
      <c r="D2635" s="221" t="s">
        <v>513</v>
      </c>
      <c r="E2635" s="248" t="s">
        <v>23</v>
      </c>
      <c r="F2635" s="249" t="s">
        <v>3492</v>
      </c>
      <c r="G2635" s="226"/>
      <c r="H2635" s="250">
        <v>14.55</v>
      </c>
      <c r="I2635" s="231"/>
      <c r="J2635" s="226"/>
      <c r="K2635" s="226"/>
      <c r="L2635" s="232"/>
      <c r="M2635" s="233"/>
      <c r="N2635" s="234"/>
      <c r="O2635" s="234"/>
      <c r="P2635" s="234"/>
      <c r="Q2635" s="234"/>
      <c r="R2635" s="234"/>
      <c r="S2635" s="234"/>
      <c r="T2635" s="235"/>
      <c r="AT2635" s="236" t="s">
        <v>513</v>
      </c>
      <c r="AU2635" s="236" t="s">
        <v>82</v>
      </c>
      <c r="AV2635" s="12" t="s">
        <v>82</v>
      </c>
      <c r="AW2635" s="12" t="s">
        <v>36</v>
      </c>
      <c r="AX2635" s="12" t="s">
        <v>73</v>
      </c>
      <c r="AY2635" s="236" t="s">
        <v>492</v>
      </c>
    </row>
    <row r="2636" spans="2:65" s="12" customFormat="1">
      <c r="B2636" s="225"/>
      <c r="C2636" s="226"/>
      <c r="D2636" s="221" t="s">
        <v>513</v>
      </c>
      <c r="E2636" s="248" t="s">
        <v>23</v>
      </c>
      <c r="F2636" s="249" t="s">
        <v>3493</v>
      </c>
      <c r="G2636" s="226"/>
      <c r="H2636" s="250">
        <v>2.82</v>
      </c>
      <c r="I2636" s="231"/>
      <c r="J2636" s="226"/>
      <c r="K2636" s="226"/>
      <c r="L2636" s="232"/>
      <c r="M2636" s="233"/>
      <c r="N2636" s="234"/>
      <c r="O2636" s="234"/>
      <c r="P2636" s="234"/>
      <c r="Q2636" s="234"/>
      <c r="R2636" s="234"/>
      <c r="S2636" s="234"/>
      <c r="T2636" s="235"/>
      <c r="AT2636" s="236" t="s">
        <v>513</v>
      </c>
      <c r="AU2636" s="236" t="s">
        <v>82</v>
      </c>
      <c r="AV2636" s="12" t="s">
        <v>82</v>
      </c>
      <c r="AW2636" s="12" t="s">
        <v>36</v>
      </c>
      <c r="AX2636" s="12" t="s">
        <v>73</v>
      </c>
      <c r="AY2636" s="236" t="s">
        <v>492</v>
      </c>
    </row>
    <row r="2637" spans="2:65" s="12" customFormat="1">
      <c r="B2637" s="225"/>
      <c r="C2637" s="226"/>
      <c r="D2637" s="221" t="s">
        <v>513</v>
      </c>
      <c r="E2637" s="248" t="s">
        <v>23</v>
      </c>
      <c r="F2637" s="249" t="s">
        <v>3494</v>
      </c>
      <c r="G2637" s="226"/>
      <c r="H2637" s="250">
        <v>3.012</v>
      </c>
      <c r="I2637" s="231"/>
      <c r="J2637" s="226"/>
      <c r="K2637" s="226"/>
      <c r="L2637" s="232"/>
      <c r="M2637" s="233"/>
      <c r="N2637" s="234"/>
      <c r="O2637" s="234"/>
      <c r="P2637" s="234"/>
      <c r="Q2637" s="234"/>
      <c r="R2637" s="234"/>
      <c r="S2637" s="234"/>
      <c r="T2637" s="235"/>
      <c r="AT2637" s="236" t="s">
        <v>513</v>
      </c>
      <c r="AU2637" s="236" t="s">
        <v>82</v>
      </c>
      <c r="AV2637" s="12" t="s">
        <v>82</v>
      </c>
      <c r="AW2637" s="12" t="s">
        <v>36</v>
      </c>
      <c r="AX2637" s="12" t="s">
        <v>73</v>
      </c>
      <c r="AY2637" s="236" t="s">
        <v>492</v>
      </c>
    </row>
    <row r="2638" spans="2:65" s="12" customFormat="1">
      <c r="B2638" s="225"/>
      <c r="C2638" s="226"/>
      <c r="D2638" s="221" t="s">
        <v>513</v>
      </c>
      <c r="E2638" s="248" t="s">
        <v>23</v>
      </c>
      <c r="F2638" s="249" t="s">
        <v>3495</v>
      </c>
      <c r="G2638" s="226"/>
      <c r="H2638" s="250">
        <v>186.696</v>
      </c>
      <c r="I2638" s="231"/>
      <c r="J2638" s="226"/>
      <c r="K2638" s="226"/>
      <c r="L2638" s="232"/>
      <c r="M2638" s="233"/>
      <c r="N2638" s="234"/>
      <c r="O2638" s="234"/>
      <c r="P2638" s="234"/>
      <c r="Q2638" s="234"/>
      <c r="R2638" s="234"/>
      <c r="S2638" s="234"/>
      <c r="T2638" s="235"/>
      <c r="AT2638" s="236" t="s">
        <v>513</v>
      </c>
      <c r="AU2638" s="236" t="s">
        <v>82</v>
      </c>
      <c r="AV2638" s="12" t="s">
        <v>82</v>
      </c>
      <c r="AW2638" s="12" t="s">
        <v>36</v>
      </c>
      <c r="AX2638" s="12" t="s">
        <v>73</v>
      </c>
      <c r="AY2638" s="236" t="s">
        <v>492</v>
      </c>
    </row>
    <row r="2639" spans="2:65" s="12" customFormat="1">
      <c r="B2639" s="225"/>
      <c r="C2639" s="226"/>
      <c r="D2639" s="221" t="s">
        <v>513</v>
      </c>
      <c r="E2639" s="248" t="s">
        <v>23</v>
      </c>
      <c r="F2639" s="249" t="s">
        <v>3496</v>
      </c>
      <c r="G2639" s="226"/>
      <c r="H2639" s="250">
        <v>27.154</v>
      </c>
      <c r="I2639" s="231"/>
      <c r="J2639" s="226"/>
      <c r="K2639" s="226"/>
      <c r="L2639" s="232"/>
      <c r="M2639" s="233"/>
      <c r="N2639" s="234"/>
      <c r="O2639" s="234"/>
      <c r="P2639" s="234"/>
      <c r="Q2639" s="234"/>
      <c r="R2639" s="234"/>
      <c r="S2639" s="234"/>
      <c r="T2639" s="235"/>
      <c r="AT2639" s="236" t="s">
        <v>513</v>
      </c>
      <c r="AU2639" s="236" t="s">
        <v>82</v>
      </c>
      <c r="AV2639" s="12" t="s">
        <v>82</v>
      </c>
      <c r="AW2639" s="12" t="s">
        <v>36</v>
      </c>
      <c r="AX2639" s="12" t="s">
        <v>73</v>
      </c>
      <c r="AY2639" s="236" t="s">
        <v>492</v>
      </c>
    </row>
    <row r="2640" spans="2:65" s="14" customFormat="1">
      <c r="B2640" s="251"/>
      <c r="C2640" s="252"/>
      <c r="D2640" s="227" t="s">
        <v>513</v>
      </c>
      <c r="E2640" s="253" t="s">
        <v>23</v>
      </c>
      <c r="F2640" s="254" t="s">
        <v>560</v>
      </c>
      <c r="G2640" s="252"/>
      <c r="H2640" s="255">
        <v>646.19399999999996</v>
      </c>
      <c r="I2640" s="256"/>
      <c r="J2640" s="252"/>
      <c r="K2640" s="252"/>
      <c r="L2640" s="257"/>
      <c r="M2640" s="258"/>
      <c r="N2640" s="259"/>
      <c r="O2640" s="259"/>
      <c r="P2640" s="259"/>
      <c r="Q2640" s="259"/>
      <c r="R2640" s="259"/>
      <c r="S2640" s="259"/>
      <c r="T2640" s="260"/>
      <c r="AT2640" s="261" t="s">
        <v>513</v>
      </c>
      <c r="AU2640" s="261" t="s">
        <v>82</v>
      </c>
      <c r="AV2640" s="14" t="s">
        <v>502</v>
      </c>
      <c r="AW2640" s="14" t="s">
        <v>36</v>
      </c>
      <c r="AX2640" s="14" t="s">
        <v>80</v>
      </c>
      <c r="AY2640" s="261" t="s">
        <v>492</v>
      </c>
    </row>
    <row r="2641" spans="2:65" s="1" customFormat="1" ht="16.5" customHeight="1">
      <c r="B2641" s="42"/>
      <c r="C2641" s="278" t="s">
        <v>3497</v>
      </c>
      <c r="D2641" s="278" t="s">
        <v>1110</v>
      </c>
      <c r="E2641" s="279" t="s">
        <v>3498</v>
      </c>
      <c r="F2641" s="280" t="s">
        <v>3499</v>
      </c>
      <c r="G2641" s="281" t="s">
        <v>180</v>
      </c>
      <c r="H2641" s="282">
        <v>339.25200000000001</v>
      </c>
      <c r="I2641" s="283"/>
      <c r="J2641" s="284">
        <f>ROUND(I2641*H2641,2)</f>
        <v>0</v>
      </c>
      <c r="K2641" s="280" t="s">
        <v>23</v>
      </c>
      <c r="L2641" s="285"/>
      <c r="M2641" s="286" t="s">
        <v>23</v>
      </c>
      <c r="N2641" s="287" t="s">
        <v>44</v>
      </c>
      <c r="O2641" s="43"/>
      <c r="P2641" s="218">
        <f>O2641*H2641</f>
        <v>0</v>
      </c>
      <c r="Q2641" s="218">
        <v>1.6500000000000001E-2</v>
      </c>
      <c r="R2641" s="218">
        <f>Q2641*H2641</f>
        <v>5.597658</v>
      </c>
      <c r="S2641" s="218">
        <v>0</v>
      </c>
      <c r="T2641" s="219">
        <f>S2641*H2641</f>
        <v>0</v>
      </c>
      <c r="AR2641" s="25" t="s">
        <v>977</v>
      </c>
      <c r="AT2641" s="25" t="s">
        <v>1110</v>
      </c>
      <c r="AU2641" s="25" t="s">
        <v>82</v>
      </c>
      <c r="AY2641" s="25" t="s">
        <v>492</v>
      </c>
      <c r="BE2641" s="220">
        <f>IF(N2641="základní",J2641,0)</f>
        <v>0</v>
      </c>
      <c r="BF2641" s="220">
        <f>IF(N2641="snížená",J2641,0)</f>
        <v>0</v>
      </c>
      <c r="BG2641" s="220">
        <f>IF(N2641="zákl. přenesená",J2641,0)</f>
        <v>0</v>
      </c>
      <c r="BH2641" s="220">
        <f>IF(N2641="sníž. přenesená",J2641,0)</f>
        <v>0</v>
      </c>
      <c r="BI2641" s="220">
        <f>IF(N2641="nulová",J2641,0)</f>
        <v>0</v>
      </c>
      <c r="BJ2641" s="25" t="s">
        <v>80</v>
      </c>
      <c r="BK2641" s="220">
        <f>ROUND(I2641*H2641,2)</f>
        <v>0</v>
      </c>
      <c r="BL2641" s="25" t="s">
        <v>775</v>
      </c>
      <c r="BM2641" s="25" t="s">
        <v>3500</v>
      </c>
    </row>
    <row r="2642" spans="2:65" s="1" customFormat="1">
      <c r="B2642" s="42"/>
      <c r="C2642" s="64"/>
      <c r="D2642" s="221" t="s">
        <v>506</v>
      </c>
      <c r="E2642" s="64"/>
      <c r="F2642" s="222" t="s">
        <v>3499</v>
      </c>
      <c r="G2642" s="64"/>
      <c r="H2642" s="64"/>
      <c r="I2642" s="177"/>
      <c r="J2642" s="64"/>
      <c r="K2642" s="64"/>
      <c r="L2642" s="62"/>
      <c r="M2642" s="223"/>
      <c r="N2642" s="43"/>
      <c r="O2642" s="43"/>
      <c r="P2642" s="43"/>
      <c r="Q2642" s="43"/>
      <c r="R2642" s="43"/>
      <c r="S2642" s="43"/>
      <c r="T2642" s="79"/>
      <c r="AT2642" s="25" t="s">
        <v>506</v>
      </c>
      <c r="AU2642" s="25" t="s">
        <v>82</v>
      </c>
    </row>
    <row r="2643" spans="2:65" s="12" customFormat="1">
      <c r="B2643" s="225"/>
      <c r="C2643" s="226"/>
      <c r="D2643" s="221" t="s">
        <v>513</v>
      </c>
      <c r="E2643" s="248" t="s">
        <v>23</v>
      </c>
      <c r="F2643" s="249" t="s">
        <v>611</v>
      </c>
      <c r="G2643" s="226"/>
      <c r="H2643" s="250">
        <v>182.93</v>
      </c>
      <c r="I2643" s="231"/>
      <c r="J2643" s="226"/>
      <c r="K2643" s="226"/>
      <c r="L2643" s="232"/>
      <c r="M2643" s="233"/>
      <c r="N2643" s="234"/>
      <c r="O2643" s="234"/>
      <c r="P2643" s="234"/>
      <c r="Q2643" s="234"/>
      <c r="R2643" s="234"/>
      <c r="S2643" s="234"/>
      <c r="T2643" s="235"/>
      <c r="AT2643" s="236" t="s">
        <v>513</v>
      </c>
      <c r="AU2643" s="236" t="s">
        <v>82</v>
      </c>
      <c r="AV2643" s="12" t="s">
        <v>82</v>
      </c>
      <c r="AW2643" s="12" t="s">
        <v>36</v>
      </c>
      <c r="AX2643" s="12" t="s">
        <v>73</v>
      </c>
      <c r="AY2643" s="236" t="s">
        <v>492</v>
      </c>
    </row>
    <row r="2644" spans="2:65" s="12" customFormat="1">
      <c r="B2644" s="225"/>
      <c r="C2644" s="226"/>
      <c r="D2644" s="221" t="s">
        <v>513</v>
      </c>
      <c r="E2644" s="248" t="s">
        <v>23</v>
      </c>
      <c r="F2644" s="249" t="s">
        <v>620</v>
      </c>
      <c r="G2644" s="226"/>
      <c r="H2644" s="250">
        <v>8.1679999999999993</v>
      </c>
      <c r="I2644" s="231"/>
      <c r="J2644" s="226"/>
      <c r="K2644" s="226"/>
      <c r="L2644" s="232"/>
      <c r="M2644" s="233"/>
      <c r="N2644" s="234"/>
      <c r="O2644" s="234"/>
      <c r="P2644" s="234"/>
      <c r="Q2644" s="234"/>
      <c r="R2644" s="234"/>
      <c r="S2644" s="234"/>
      <c r="T2644" s="235"/>
      <c r="AT2644" s="236" t="s">
        <v>513</v>
      </c>
      <c r="AU2644" s="236" t="s">
        <v>82</v>
      </c>
      <c r="AV2644" s="12" t="s">
        <v>82</v>
      </c>
      <c r="AW2644" s="12" t="s">
        <v>36</v>
      </c>
      <c r="AX2644" s="12" t="s">
        <v>73</v>
      </c>
      <c r="AY2644" s="236" t="s">
        <v>492</v>
      </c>
    </row>
    <row r="2645" spans="2:65" s="12" customFormat="1">
      <c r="B2645" s="225"/>
      <c r="C2645" s="226"/>
      <c r="D2645" s="221" t="s">
        <v>513</v>
      </c>
      <c r="E2645" s="248" t="s">
        <v>23</v>
      </c>
      <c r="F2645" s="249" t="s">
        <v>624</v>
      </c>
      <c r="G2645" s="226"/>
      <c r="H2645" s="250">
        <v>14.882999999999999</v>
      </c>
      <c r="I2645" s="231"/>
      <c r="J2645" s="226"/>
      <c r="K2645" s="226"/>
      <c r="L2645" s="232"/>
      <c r="M2645" s="233"/>
      <c r="N2645" s="234"/>
      <c r="O2645" s="234"/>
      <c r="P2645" s="234"/>
      <c r="Q2645" s="234"/>
      <c r="R2645" s="234"/>
      <c r="S2645" s="234"/>
      <c r="T2645" s="235"/>
      <c r="AT2645" s="236" t="s">
        <v>513</v>
      </c>
      <c r="AU2645" s="236" t="s">
        <v>82</v>
      </c>
      <c r="AV2645" s="12" t="s">
        <v>82</v>
      </c>
      <c r="AW2645" s="12" t="s">
        <v>36</v>
      </c>
      <c r="AX2645" s="12" t="s">
        <v>73</v>
      </c>
      <c r="AY2645" s="236" t="s">
        <v>492</v>
      </c>
    </row>
    <row r="2646" spans="2:65" s="12" customFormat="1">
      <c r="B2646" s="225"/>
      <c r="C2646" s="226"/>
      <c r="D2646" s="221" t="s">
        <v>513</v>
      </c>
      <c r="E2646" s="248" t="s">
        <v>23</v>
      </c>
      <c r="F2646" s="249" t="s">
        <v>643</v>
      </c>
      <c r="G2646" s="226"/>
      <c r="H2646" s="250">
        <v>7.2750000000000004</v>
      </c>
      <c r="I2646" s="231"/>
      <c r="J2646" s="226"/>
      <c r="K2646" s="226"/>
      <c r="L2646" s="232"/>
      <c r="M2646" s="233"/>
      <c r="N2646" s="234"/>
      <c r="O2646" s="234"/>
      <c r="P2646" s="234"/>
      <c r="Q2646" s="234"/>
      <c r="R2646" s="234"/>
      <c r="S2646" s="234"/>
      <c r="T2646" s="235"/>
      <c r="AT2646" s="236" t="s">
        <v>513</v>
      </c>
      <c r="AU2646" s="236" t="s">
        <v>82</v>
      </c>
      <c r="AV2646" s="12" t="s">
        <v>82</v>
      </c>
      <c r="AW2646" s="12" t="s">
        <v>36</v>
      </c>
      <c r="AX2646" s="12" t="s">
        <v>73</v>
      </c>
      <c r="AY2646" s="236" t="s">
        <v>492</v>
      </c>
    </row>
    <row r="2647" spans="2:65" s="12" customFormat="1">
      <c r="B2647" s="225"/>
      <c r="C2647" s="226"/>
      <c r="D2647" s="221" t="s">
        <v>513</v>
      </c>
      <c r="E2647" s="248" t="s">
        <v>23</v>
      </c>
      <c r="F2647" s="249" t="s">
        <v>649</v>
      </c>
      <c r="G2647" s="226"/>
      <c r="H2647" s="250">
        <v>1.41</v>
      </c>
      <c r="I2647" s="231"/>
      <c r="J2647" s="226"/>
      <c r="K2647" s="226"/>
      <c r="L2647" s="232"/>
      <c r="M2647" s="233"/>
      <c r="N2647" s="234"/>
      <c r="O2647" s="234"/>
      <c r="P2647" s="234"/>
      <c r="Q2647" s="234"/>
      <c r="R2647" s="234"/>
      <c r="S2647" s="234"/>
      <c r="T2647" s="235"/>
      <c r="AT2647" s="236" t="s">
        <v>513</v>
      </c>
      <c r="AU2647" s="236" t="s">
        <v>82</v>
      </c>
      <c r="AV2647" s="12" t="s">
        <v>82</v>
      </c>
      <c r="AW2647" s="12" t="s">
        <v>36</v>
      </c>
      <c r="AX2647" s="12" t="s">
        <v>73</v>
      </c>
      <c r="AY2647" s="236" t="s">
        <v>492</v>
      </c>
    </row>
    <row r="2648" spans="2:65" s="12" customFormat="1">
      <c r="B2648" s="225"/>
      <c r="C2648" s="226"/>
      <c r="D2648" s="221" t="s">
        <v>513</v>
      </c>
      <c r="E2648" s="248" t="s">
        <v>23</v>
      </c>
      <c r="F2648" s="249" t="s">
        <v>655</v>
      </c>
      <c r="G2648" s="226"/>
      <c r="H2648" s="250">
        <v>1.506</v>
      </c>
      <c r="I2648" s="231"/>
      <c r="J2648" s="226"/>
      <c r="K2648" s="226"/>
      <c r="L2648" s="232"/>
      <c r="M2648" s="233"/>
      <c r="N2648" s="234"/>
      <c r="O2648" s="234"/>
      <c r="P2648" s="234"/>
      <c r="Q2648" s="234"/>
      <c r="R2648" s="234"/>
      <c r="S2648" s="234"/>
      <c r="T2648" s="235"/>
      <c r="AT2648" s="236" t="s">
        <v>513</v>
      </c>
      <c r="AU2648" s="236" t="s">
        <v>82</v>
      </c>
      <c r="AV2648" s="12" t="s">
        <v>82</v>
      </c>
      <c r="AW2648" s="12" t="s">
        <v>36</v>
      </c>
      <c r="AX2648" s="12" t="s">
        <v>73</v>
      </c>
      <c r="AY2648" s="236" t="s">
        <v>492</v>
      </c>
    </row>
    <row r="2649" spans="2:65" s="12" customFormat="1">
      <c r="B2649" s="225"/>
      <c r="C2649" s="226"/>
      <c r="D2649" s="221" t="s">
        <v>513</v>
      </c>
      <c r="E2649" s="248" t="s">
        <v>23</v>
      </c>
      <c r="F2649" s="249" t="s">
        <v>661</v>
      </c>
      <c r="G2649" s="226"/>
      <c r="H2649" s="250">
        <v>93.347999999999999</v>
      </c>
      <c r="I2649" s="231"/>
      <c r="J2649" s="226"/>
      <c r="K2649" s="226"/>
      <c r="L2649" s="232"/>
      <c r="M2649" s="233"/>
      <c r="N2649" s="234"/>
      <c r="O2649" s="234"/>
      <c r="P2649" s="234"/>
      <c r="Q2649" s="234"/>
      <c r="R2649" s="234"/>
      <c r="S2649" s="234"/>
      <c r="T2649" s="235"/>
      <c r="AT2649" s="236" t="s">
        <v>513</v>
      </c>
      <c r="AU2649" s="236" t="s">
        <v>82</v>
      </c>
      <c r="AV2649" s="12" t="s">
        <v>82</v>
      </c>
      <c r="AW2649" s="12" t="s">
        <v>36</v>
      </c>
      <c r="AX2649" s="12" t="s">
        <v>73</v>
      </c>
      <c r="AY2649" s="236" t="s">
        <v>492</v>
      </c>
    </row>
    <row r="2650" spans="2:65" s="12" customFormat="1">
      <c r="B2650" s="225"/>
      <c r="C2650" s="226"/>
      <c r="D2650" s="221" t="s">
        <v>513</v>
      </c>
      <c r="E2650" s="248" t="s">
        <v>23</v>
      </c>
      <c r="F2650" s="249" t="s">
        <v>664</v>
      </c>
      <c r="G2650" s="226"/>
      <c r="H2650" s="250">
        <v>13.577</v>
      </c>
      <c r="I2650" s="231"/>
      <c r="J2650" s="226"/>
      <c r="K2650" s="226"/>
      <c r="L2650" s="232"/>
      <c r="M2650" s="233"/>
      <c r="N2650" s="234"/>
      <c r="O2650" s="234"/>
      <c r="P2650" s="234"/>
      <c r="Q2650" s="234"/>
      <c r="R2650" s="234"/>
      <c r="S2650" s="234"/>
      <c r="T2650" s="235"/>
      <c r="AT2650" s="236" t="s">
        <v>513</v>
      </c>
      <c r="AU2650" s="236" t="s">
        <v>82</v>
      </c>
      <c r="AV2650" s="12" t="s">
        <v>82</v>
      </c>
      <c r="AW2650" s="12" t="s">
        <v>36</v>
      </c>
      <c r="AX2650" s="12" t="s">
        <v>73</v>
      </c>
      <c r="AY2650" s="236" t="s">
        <v>492</v>
      </c>
    </row>
    <row r="2651" spans="2:65" s="14" customFormat="1">
      <c r="B2651" s="251"/>
      <c r="C2651" s="252"/>
      <c r="D2651" s="221" t="s">
        <v>513</v>
      </c>
      <c r="E2651" s="275" t="s">
        <v>23</v>
      </c>
      <c r="F2651" s="276" t="s">
        <v>560</v>
      </c>
      <c r="G2651" s="252"/>
      <c r="H2651" s="277">
        <v>323.09699999999998</v>
      </c>
      <c r="I2651" s="256"/>
      <c r="J2651" s="252"/>
      <c r="K2651" s="252"/>
      <c r="L2651" s="257"/>
      <c r="M2651" s="258"/>
      <c r="N2651" s="259"/>
      <c r="O2651" s="259"/>
      <c r="P2651" s="259"/>
      <c r="Q2651" s="259"/>
      <c r="R2651" s="259"/>
      <c r="S2651" s="259"/>
      <c r="T2651" s="260"/>
      <c r="AT2651" s="261" t="s">
        <v>513</v>
      </c>
      <c r="AU2651" s="261" t="s">
        <v>82</v>
      </c>
      <c r="AV2651" s="14" t="s">
        <v>502</v>
      </c>
      <c r="AW2651" s="14" t="s">
        <v>36</v>
      </c>
      <c r="AX2651" s="14" t="s">
        <v>80</v>
      </c>
      <c r="AY2651" s="261" t="s">
        <v>492</v>
      </c>
    </row>
    <row r="2652" spans="2:65" s="12" customFormat="1">
      <c r="B2652" s="225"/>
      <c r="C2652" s="226"/>
      <c r="D2652" s="227" t="s">
        <v>513</v>
      </c>
      <c r="E2652" s="226"/>
      <c r="F2652" s="229" t="s">
        <v>3501</v>
      </c>
      <c r="G2652" s="226"/>
      <c r="H2652" s="230">
        <v>339.25200000000001</v>
      </c>
      <c r="I2652" s="231"/>
      <c r="J2652" s="226"/>
      <c r="K2652" s="226"/>
      <c r="L2652" s="232"/>
      <c r="M2652" s="233"/>
      <c r="N2652" s="234"/>
      <c r="O2652" s="234"/>
      <c r="P2652" s="234"/>
      <c r="Q2652" s="234"/>
      <c r="R2652" s="234"/>
      <c r="S2652" s="234"/>
      <c r="T2652" s="235"/>
      <c r="AT2652" s="236" t="s">
        <v>513</v>
      </c>
      <c r="AU2652" s="236" t="s">
        <v>82</v>
      </c>
      <c r="AV2652" s="12" t="s">
        <v>82</v>
      </c>
      <c r="AW2652" s="12" t="s">
        <v>6</v>
      </c>
      <c r="AX2652" s="12" t="s">
        <v>80</v>
      </c>
      <c r="AY2652" s="236" t="s">
        <v>492</v>
      </c>
    </row>
    <row r="2653" spans="2:65" s="1" customFormat="1" ht="16.5" customHeight="1">
      <c r="B2653" s="42"/>
      <c r="C2653" s="278" t="s">
        <v>3502</v>
      </c>
      <c r="D2653" s="278" t="s">
        <v>1110</v>
      </c>
      <c r="E2653" s="279" t="s">
        <v>1948</v>
      </c>
      <c r="F2653" s="280" t="s">
        <v>1949</v>
      </c>
      <c r="G2653" s="281" t="s">
        <v>180</v>
      </c>
      <c r="H2653" s="282">
        <v>339.25200000000001</v>
      </c>
      <c r="I2653" s="283"/>
      <c r="J2653" s="284">
        <f>ROUND(I2653*H2653,2)</f>
        <v>0</v>
      </c>
      <c r="K2653" s="280" t="s">
        <v>501</v>
      </c>
      <c r="L2653" s="285"/>
      <c r="M2653" s="286" t="s">
        <v>23</v>
      </c>
      <c r="N2653" s="287" t="s">
        <v>44</v>
      </c>
      <c r="O2653" s="43"/>
      <c r="P2653" s="218">
        <f>O2653*H2653</f>
        <v>0</v>
      </c>
      <c r="Q2653" s="218">
        <v>1.7999999999999999E-2</v>
      </c>
      <c r="R2653" s="218">
        <f>Q2653*H2653</f>
        <v>6.1065359999999993</v>
      </c>
      <c r="S2653" s="218">
        <v>0</v>
      </c>
      <c r="T2653" s="219">
        <f>S2653*H2653</f>
        <v>0</v>
      </c>
      <c r="AR2653" s="25" t="s">
        <v>977</v>
      </c>
      <c r="AT2653" s="25" t="s">
        <v>1110</v>
      </c>
      <c r="AU2653" s="25" t="s">
        <v>82</v>
      </c>
      <c r="AY2653" s="25" t="s">
        <v>492</v>
      </c>
      <c r="BE2653" s="220">
        <f>IF(N2653="základní",J2653,0)</f>
        <v>0</v>
      </c>
      <c r="BF2653" s="220">
        <f>IF(N2653="snížená",J2653,0)</f>
        <v>0</v>
      </c>
      <c r="BG2653" s="220">
        <f>IF(N2653="zákl. přenesená",J2653,0)</f>
        <v>0</v>
      </c>
      <c r="BH2653" s="220">
        <f>IF(N2653="sníž. přenesená",J2653,0)</f>
        <v>0</v>
      </c>
      <c r="BI2653" s="220">
        <f>IF(N2653="nulová",J2653,0)</f>
        <v>0</v>
      </c>
      <c r="BJ2653" s="25" t="s">
        <v>80</v>
      </c>
      <c r="BK2653" s="220">
        <f>ROUND(I2653*H2653,2)</f>
        <v>0</v>
      </c>
      <c r="BL2653" s="25" t="s">
        <v>775</v>
      </c>
      <c r="BM2653" s="25" t="s">
        <v>3503</v>
      </c>
    </row>
    <row r="2654" spans="2:65" s="1" customFormat="1">
      <c r="B2654" s="42"/>
      <c r="C2654" s="64"/>
      <c r="D2654" s="221" t="s">
        <v>506</v>
      </c>
      <c r="E2654" s="64"/>
      <c r="F2654" s="222" t="s">
        <v>1949</v>
      </c>
      <c r="G2654" s="64"/>
      <c r="H2654" s="64"/>
      <c r="I2654" s="177"/>
      <c r="J2654" s="64"/>
      <c r="K2654" s="64"/>
      <c r="L2654" s="62"/>
      <c r="M2654" s="223"/>
      <c r="N2654" s="43"/>
      <c r="O2654" s="43"/>
      <c r="P2654" s="43"/>
      <c r="Q2654" s="43"/>
      <c r="R2654" s="43"/>
      <c r="S2654" s="43"/>
      <c r="T2654" s="79"/>
      <c r="AT2654" s="25" t="s">
        <v>506</v>
      </c>
      <c r="AU2654" s="25" t="s">
        <v>82</v>
      </c>
    </row>
    <row r="2655" spans="2:65" s="12" customFormat="1">
      <c r="B2655" s="225"/>
      <c r="C2655" s="226"/>
      <c r="D2655" s="221" t="s">
        <v>513</v>
      </c>
      <c r="E2655" s="248" t="s">
        <v>23</v>
      </c>
      <c r="F2655" s="249" t="s">
        <v>611</v>
      </c>
      <c r="G2655" s="226"/>
      <c r="H2655" s="250">
        <v>182.93</v>
      </c>
      <c r="I2655" s="231"/>
      <c r="J2655" s="226"/>
      <c r="K2655" s="226"/>
      <c r="L2655" s="232"/>
      <c r="M2655" s="233"/>
      <c r="N2655" s="234"/>
      <c r="O2655" s="234"/>
      <c r="P2655" s="234"/>
      <c r="Q2655" s="234"/>
      <c r="R2655" s="234"/>
      <c r="S2655" s="234"/>
      <c r="T2655" s="235"/>
      <c r="AT2655" s="236" t="s">
        <v>513</v>
      </c>
      <c r="AU2655" s="236" t="s">
        <v>82</v>
      </c>
      <c r="AV2655" s="12" t="s">
        <v>82</v>
      </c>
      <c r="AW2655" s="12" t="s">
        <v>36</v>
      </c>
      <c r="AX2655" s="12" t="s">
        <v>73</v>
      </c>
      <c r="AY2655" s="236" t="s">
        <v>492</v>
      </c>
    </row>
    <row r="2656" spans="2:65" s="12" customFormat="1">
      <c r="B2656" s="225"/>
      <c r="C2656" s="226"/>
      <c r="D2656" s="221" t="s">
        <v>513</v>
      </c>
      <c r="E2656" s="248" t="s">
        <v>23</v>
      </c>
      <c r="F2656" s="249" t="s">
        <v>620</v>
      </c>
      <c r="G2656" s="226"/>
      <c r="H2656" s="250">
        <v>8.1679999999999993</v>
      </c>
      <c r="I2656" s="231"/>
      <c r="J2656" s="226"/>
      <c r="K2656" s="226"/>
      <c r="L2656" s="232"/>
      <c r="M2656" s="233"/>
      <c r="N2656" s="234"/>
      <c r="O2656" s="234"/>
      <c r="P2656" s="234"/>
      <c r="Q2656" s="234"/>
      <c r="R2656" s="234"/>
      <c r="S2656" s="234"/>
      <c r="T2656" s="235"/>
      <c r="AT2656" s="236" t="s">
        <v>513</v>
      </c>
      <c r="AU2656" s="236" t="s">
        <v>82</v>
      </c>
      <c r="AV2656" s="12" t="s">
        <v>82</v>
      </c>
      <c r="AW2656" s="12" t="s">
        <v>36</v>
      </c>
      <c r="AX2656" s="12" t="s">
        <v>73</v>
      </c>
      <c r="AY2656" s="236" t="s">
        <v>492</v>
      </c>
    </row>
    <row r="2657" spans="2:65" s="12" customFormat="1">
      <c r="B2657" s="225"/>
      <c r="C2657" s="226"/>
      <c r="D2657" s="221" t="s">
        <v>513</v>
      </c>
      <c r="E2657" s="248" t="s">
        <v>23</v>
      </c>
      <c r="F2657" s="249" t="s">
        <v>624</v>
      </c>
      <c r="G2657" s="226"/>
      <c r="H2657" s="250">
        <v>14.882999999999999</v>
      </c>
      <c r="I2657" s="231"/>
      <c r="J2657" s="226"/>
      <c r="K2657" s="226"/>
      <c r="L2657" s="232"/>
      <c r="M2657" s="233"/>
      <c r="N2657" s="234"/>
      <c r="O2657" s="234"/>
      <c r="P2657" s="234"/>
      <c r="Q2657" s="234"/>
      <c r="R2657" s="234"/>
      <c r="S2657" s="234"/>
      <c r="T2657" s="235"/>
      <c r="AT2657" s="236" t="s">
        <v>513</v>
      </c>
      <c r="AU2657" s="236" t="s">
        <v>82</v>
      </c>
      <c r="AV2657" s="12" t="s">
        <v>82</v>
      </c>
      <c r="AW2657" s="12" t="s">
        <v>36</v>
      </c>
      <c r="AX2657" s="12" t="s">
        <v>73</v>
      </c>
      <c r="AY2657" s="236" t="s">
        <v>492</v>
      </c>
    </row>
    <row r="2658" spans="2:65" s="12" customFormat="1">
      <c r="B2658" s="225"/>
      <c r="C2658" s="226"/>
      <c r="D2658" s="221" t="s">
        <v>513</v>
      </c>
      <c r="E2658" s="248" t="s">
        <v>23</v>
      </c>
      <c r="F2658" s="249" t="s">
        <v>643</v>
      </c>
      <c r="G2658" s="226"/>
      <c r="H2658" s="250">
        <v>7.2750000000000004</v>
      </c>
      <c r="I2658" s="231"/>
      <c r="J2658" s="226"/>
      <c r="K2658" s="226"/>
      <c r="L2658" s="232"/>
      <c r="M2658" s="233"/>
      <c r="N2658" s="234"/>
      <c r="O2658" s="234"/>
      <c r="P2658" s="234"/>
      <c r="Q2658" s="234"/>
      <c r="R2658" s="234"/>
      <c r="S2658" s="234"/>
      <c r="T2658" s="235"/>
      <c r="AT2658" s="236" t="s">
        <v>513</v>
      </c>
      <c r="AU2658" s="236" t="s">
        <v>82</v>
      </c>
      <c r="AV2658" s="12" t="s">
        <v>82</v>
      </c>
      <c r="AW2658" s="12" t="s">
        <v>36</v>
      </c>
      <c r="AX2658" s="12" t="s">
        <v>73</v>
      </c>
      <c r="AY2658" s="236" t="s">
        <v>492</v>
      </c>
    </row>
    <row r="2659" spans="2:65" s="12" customFormat="1">
      <c r="B2659" s="225"/>
      <c r="C2659" s="226"/>
      <c r="D2659" s="221" t="s">
        <v>513</v>
      </c>
      <c r="E2659" s="248" t="s">
        <v>23</v>
      </c>
      <c r="F2659" s="249" t="s">
        <v>649</v>
      </c>
      <c r="G2659" s="226"/>
      <c r="H2659" s="250">
        <v>1.41</v>
      </c>
      <c r="I2659" s="231"/>
      <c r="J2659" s="226"/>
      <c r="K2659" s="226"/>
      <c r="L2659" s="232"/>
      <c r="M2659" s="233"/>
      <c r="N2659" s="234"/>
      <c r="O2659" s="234"/>
      <c r="P2659" s="234"/>
      <c r="Q2659" s="234"/>
      <c r="R2659" s="234"/>
      <c r="S2659" s="234"/>
      <c r="T2659" s="235"/>
      <c r="AT2659" s="236" t="s">
        <v>513</v>
      </c>
      <c r="AU2659" s="236" t="s">
        <v>82</v>
      </c>
      <c r="AV2659" s="12" t="s">
        <v>82</v>
      </c>
      <c r="AW2659" s="12" t="s">
        <v>36</v>
      </c>
      <c r="AX2659" s="12" t="s">
        <v>73</v>
      </c>
      <c r="AY2659" s="236" t="s">
        <v>492</v>
      </c>
    </row>
    <row r="2660" spans="2:65" s="12" customFormat="1">
      <c r="B2660" s="225"/>
      <c r="C2660" s="226"/>
      <c r="D2660" s="221" t="s">
        <v>513</v>
      </c>
      <c r="E2660" s="248" t="s">
        <v>23</v>
      </c>
      <c r="F2660" s="249" t="s">
        <v>655</v>
      </c>
      <c r="G2660" s="226"/>
      <c r="H2660" s="250">
        <v>1.506</v>
      </c>
      <c r="I2660" s="231"/>
      <c r="J2660" s="226"/>
      <c r="K2660" s="226"/>
      <c r="L2660" s="232"/>
      <c r="M2660" s="233"/>
      <c r="N2660" s="234"/>
      <c r="O2660" s="234"/>
      <c r="P2660" s="234"/>
      <c r="Q2660" s="234"/>
      <c r="R2660" s="234"/>
      <c r="S2660" s="234"/>
      <c r="T2660" s="235"/>
      <c r="AT2660" s="236" t="s">
        <v>513</v>
      </c>
      <c r="AU2660" s="236" t="s">
        <v>82</v>
      </c>
      <c r="AV2660" s="12" t="s">
        <v>82</v>
      </c>
      <c r="AW2660" s="12" t="s">
        <v>36</v>
      </c>
      <c r="AX2660" s="12" t="s">
        <v>73</v>
      </c>
      <c r="AY2660" s="236" t="s">
        <v>492</v>
      </c>
    </row>
    <row r="2661" spans="2:65" s="12" customFormat="1">
      <c r="B2661" s="225"/>
      <c r="C2661" s="226"/>
      <c r="D2661" s="221" t="s">
        <v>513</v>
      </c>
      <c r="E2661" s="248" t="s">
        <v>23</v>
      </c>
      <c r="F2661" s="249" t="s">
        <v>661</v>
      </c>
      <c r="G2661" s="226"/>
      <c r="H2661" s="250">
        <v>93.347999999999999</v>
      </c>
      <c r="I2661" s="231"/>
      <c r="J2661" s="226"/>
      <c r="K2661" s="226"/>
      <c r="L2661" s="232"/>
      <c r="M2661" s="233"/>
      <c r="N2661" s="234"/>
      <c r="O2661" s="234"/>
      <c r="P2661" s="234"/>
      <c r="Q2661" s="234"/>
      <c r="R2661" s="234"/>
      <c r="S2661" s="234"/>
      <c r="T2661" s="235"/>
      <c r="AT2661" s="236" t="s">
        <v>513</v>
      </c>
      <c r="AU2661" s="236" t="s">
        <v>82</v>
      </c>
      <c r="AV2661" s="12" t="s">
        <v>82</v>
      </c>
      <c r="AW2661" s="12" t="s">
        <v>36</v>
      </c>
      <c r="AX2661" s="12" t="s">
        <v>73</v>
      </c>
      <c r="AY2661" s="236" t="s">
        <v>492</v>
      </c>
    </row>
    <row r="2662" spans="2:65" s="12" customFormat="1">
      <c r="B2662" s="225"/>
      <c r="C2662" s="226"/>
      <c r="D2662" s="221" t="s">
        <v>513</v>
      </c>
      <c r="E2662" s="248" t="s">
        <v>23</v>
      </c>
      <c r="F2662" s="249" t="s">
        <v>664</v>
      </c>
      <c r="G2662" s="226"/>
      <c r="H2662" s="250">
        <v>13.577</v>
      </c>
      <c r="I2662" s="231"/>
      <c r="J2662" s="226"/>
      <c r="K2662" s="226"/>
      <c r="L2662" s="232"/>
      <c r="M2662" s="233"/>
      <c r="N2662" s="234"/>
      <c r="O2662" s="234"/>
      <c r="P2662" s="234"/>
      <c r="Q2662" s="234"/>
      <c r="R2662" s="234"/>
      <c r="S2662" s="234"/>
      <c r="T2662" s="235"/>
      <c r="AT2662" s="236" t="s">
        <v>513</v>
      </c>
      <c r="AU2662" s="236" t="s">
        <v>82</v>
      </c>
      <c r="AV2662" s="12" t="s">
        <v>82</v>
      </c>
      <c r="AW2662" s="12" t="s">
        <v>36</v>
      </c>
      <c r="AX2662" s="12" t="s">
        <v>73</v>
      </c>
      <c r="AY2662" s="236" t="s">
        <v>492</v>
      </c>
    </row>
    <row r="2663" spans="2:65" s="14" customFormat="1">
      <c r="B2663" s="251"/>
      <c r="C2663" s="252"/>
      <c r="D2663" s="221" t="s">
        <v>513</v>
      </c>
      <c r="E2663" s="275" t="s">
        <v>23</v>
      </c>
      <c r="F2663" s="276" t="s">
        <v>560</v>
      </c>
      <c r="G2663" s="252"/>
      <c r="H2663" s="277">
        <v>323.09699999999998</v>
      </c>
      <c r="I2663" s="256"/>
      <c r="J2663" s="252"/>
      <c r="K2663" s="252"/>
      <c r="L2663" s="257"/>
      <c r="M2663" s="258"/>
      <c r="N2663" s="259"/>
      <c r="O2663" s="259"/>
      <c r="P2663" s="259"/>
      <c r="Q2663" s="259"/>
      <c r="R2663" s="259"/>
      <c r="S2663" s="259"/>
      <c r="T2663" s="260"/>
      <c r="AT2663" s="261" t="s">
        <v>513</v>
      </c>
      <c r="AU2663" s="261" t="s">
        <v>82</v>
      </c>
      <c r="AV2663" s="14" t="s">
        <v>502</v>
      </c>
      <c r="AW2663" s="14" t="s">
        <v>36</v>
      </c>
      <c r="AX2663" s="14" t="s">
        <v>80</v>
      </c>
      <c r="AY2663" s="261" t="s">
        <v>492</v>
      </c>
    </row>
    <row r="2664" spans="2:65" s="12" customFormat="1">
      <c r="B2664" s="225"/>
      <c r="C2664" s="226"/>
      <c r="D2664" s="227" t="s">
        <v>513</v>
      </c>
      <c r="E2664" s="226"/>
      <c r="F2664" s="229" t="s">
        <v>3501</v>
      </c>
      <c r="G2664" s="226"/>
      <c r="H2664" s="230">
        <v>339.25200000000001</v>
      </c>
      <c r="I2664" s="231"/>
      <c r="J2664" s="226"/>
      <c r="K2664" s="226"/>
      <c r="L2664" s="232"/>
      <c r="M2664" s="233"/>
      <c r="N2664" s="234"/>
      <c r="O2664" s="234"/>
      <c r="P2664" s="234"/>
      <c r="Q2664" s="234"/>
      <c r="R2664" s="234"/>
      <c r="S2664" s="234"/>
      <c r="T2664" s="235"/>
      <c r="AT2664" s="236" t="s">
        <v>513</v>
      </c>
      <c r="AU2664" s="236" t="s">
        <v>82</v>
      </c>
      <c r="AV2664" s="12" t="s">
        <v>82</v>
      </c>
      <c r="AW2664" s="12" t="s">
        <v>6</v>
      </c>
      <c r="AX2664" s="12" t="s">
        <v>80</v>
      </c>
      <c r="AY2664" s="236" t="s">
        <v>492</v>
      </c>
    </row>
    <row r="2665" spans="2:65" s="1" customFormat="1" ht="16.5" customHeight="1">
      <c r="B2665" s="42"/>
      <c r="C2665" s="209" t="s">
        <v>3504</v>
      </c>
      <c r="D2665" s="209" t="s">
        <v>498</v>
      </c>
      <c r="E2665" s="210" t="s">
        <v>3505</v>
      </c>
      <c r="F2665" s="211" t="s">
        <v>3506</v>
      </c>
      <c r="G2665" s="212" t="s">
        <v>180</v>
      </c>
      <c r="H2665" s="213">
        <v>1310.5229999999999</v>
      </c>
      <c r="I2665" s="214"/>
      <c r="J2665" s="215">
        <f>ROUND(I2665*H2665,2)</f>
        <v>0</v>
      </c>
      <c r="K2665" s="211" t="s">
        <v>501</v>
      </c>
      <c r="L2665" s="62"/>
      <c r="M2665" s="216" t="s">
        <v>23</v>
      </c>
      <c r="N2665" s="217" t="s">
        <v>44</v>
      </c>
      <c r="O2665" s="43"/>
      <c r="P2665" s="218">
        <f>O2665*H2665</f>
        <v>0</v>
      </c>
      <c r="Q2665" s="218">
        <v>0</v>
      </c>
      <c r="R2665" s="218">
        <f>Q2665*H2665</f>
        <v>0</v>
      </c>
      <c r="S2665" s="218">
        <v>4.2000000000000002E-4</v>
      </c>
      <c r="T2665" s="219">
        <f>S2665*H2665</f>
        <v>0.55041965999999998</v>
      </c>
      <c r="AR2665" s="25" t="s">
        <v>775</v>
      </c>
      <c r="AT2665" s="25" t="s">
        <v>498</v>
      </c>
      <c r="AU2665" s="25" t="s">
        <v>82</v>
      </c>
      <c r="AY2665" s="25" t="s">
        <v>492</v>
      </c>
      <c r="BE2665" s="220">
        <f>IF(N2665="základní",J2665,0)</f>
        <v>0</v>
      </c>
      <c r="BF2665" s="220">
        <f>IF(N2665="snížená",J2665,0)</f>
        <v>0</v>
      </c>
      <c r="BG2665" s="220">
        <f>IF(N2665="zákl. přenesená",J2665,0)</f>
        <v>0</v>
      </c>
      <c r="BH2665" s="220">
        <f>IF(N2665="sníž. přenesená",J2665,0)</f>
        <v>0</v>
      </c>
      <c r="BI2665" s="220">
        <f>IF(N2665="nulová",J2665,0)</f>
        <v>0</v>
      </c>
      <c r="BJ2665" s="25" t="s">
        <v>80</v>
      </c>
      <c r="BK2665" s="220">
        <f>ROUND(I2665*H2665,2)</f>
        <v>0</v>
      </c>
      <c r="BL2665" s="25" t="s">
        <v>775</v>
      </c>
      <c r="BM2665" s="25" t="s">
        <v>3507</v>
      </c>
    </row>
    <row r="2666" spans="2:65" s="1" customFormat="1" ht="24">
      <c r="B2666" s="42"/>
      <c r="C2666" s="64"/>
      <c r="D2666" s="221" t="s">
        <v>506</v>
      </c>
      <c r="E2666" s="64"/>
      <c r="F2666" s="222" t="s">
        <v>3508</v>
      </c>
      <c r="G2666" s="64"/>
      <c r="H2666" s="64"/>
      <c r="I2666" s="177"/>
      <c r="J2666" s="64"/>
      <c r="K2666" s="64"/>
      <c r="L2666" s="62"/>
      <c r="M2666" s="223"/>
      <c r="N2666" s="43"/>
      <c r="O2666" s="43"/>
      <c r="P2666" s="43"/>
      <c r="Q2666" s="43"/>
      <c r="R2666" s="43"/>
      <c r="S2666" s="43"/>
      <c r="T2666" s="79"/>
      <c r="AT2666" s="25" t="s">
        <v>506</v>
      </c>
      <c r="AU2666" s="25" t="s">
        <v>82</v>
      </c>
    </row>
    <row r="2667" spans="2:65" s="1" customFormat="1" ht="72">
      <c r="B2667" s="42"/>
      <c r="C2667" s="64"/>
      <c r="D2667" s="221" t="s">
        <v>509</v>
      </c>
      <c r="E2667" s="64"/>
      <c r="F2667" s="224" t="s">
        <v>3509</v>
      </c>
      <c r="G2667" s="64"/>
      <c r="H2667" s="64"/>
      <c r="I2667" s="177"/>
      <c r="J2667" s="64"/>
      <c r="K2667" s="64"/>
      <c r="L2667" s="62"/>
      <c r="M2667" s="223"/>
      <c r="N2667" s="43"/>
      <c r="O2667" s="43"/>
      <c r="P2667" s="43"/>
      <c r="Q2667" s="43"/>
      <c r="R2667" s="43"/>
      <c r="S2667" s="43"/>
      <c r="T2667" s="79"/>
      <c r="AT2667" s="25" t="s">
        <v>509</v>
      </c>
      <c r="AU2667" s="25" t="s">
        <v>82</v>
      </c>
    </row>
    <row r="2668" spans="2:65" s="12" customFormat="1">
      <c r="B2668" s="225"/>
      <c r="C2668" s="226"/>
      <c r="D2668" s="221" t="s">
        <v>513</v>
      </c>
      <c r="E2668" s="248" t="s">
        <v>23</v>
      </c>
      <c r="F2668" s="249" t="s">
        <v>3510</v>
      </c>
      <c r="G2668" s="226"/>
      <c r="H2668" s="250">
        <v>317.38</v>
      </c>
      <c r="I2668" s="231"/>
      <c r="J2668" s="226"/>
      <c r="K2668" s="226"/>
      <c r="L2668" s="232"/>
      <c r="M2668" s="233"/>
      <c r="N2668" s="234"/>
      <c r="O2668" s="234"/>
      <c r="P2668" s="234"/>
      <c r="Q2668" s="234"/>
      <c r="R2668" s="234"/>
      <c r="S2668" s="234"/>
      <c r="T2668" s="235"/>
      <c r="AT2668" s="236" t="s">
        <v>513</v>
      </c>
      <c r="AU2668" s="236" t="s">
        <v>82</v>
      </c>
      <c r="AV2668" s="12" t="s">
        <v>82</v>
      </c>
      <c r="AW2668" s="12" t="s">
        <v>36</v>
      </c>
      <c r="AX2668" s="12" t="s">
        <v>73</v>
      </c>
      <c r="AY2668" s="236" t="s">
        <v>492</v>
      </c>
    </row>
    <row r="2669" spans="2:65" s="12" customFormat="1">
      <c r="B2669" s="225"/>
      <c r="C2669" s="226"/>
      <c r="D2669" s="221" t="s">
        <v>513</v>
      </c>
      <c r="E2669" s="248" t="s">
        <v>219</v>
      </c>
      <c r="F2669" s="249" t="s">
        <v>3511</v>
      </c>
      <c r="G2669" s="226"/>
      <c r="H2669" s="250">
        <v>8.14</v>
      </c>
      <c r="I2669" s="231"/>
      <c r="J2669" s="226"/>
      <c r="K2669" s="226"/>
      <c r="L2669" s="232"/>
      <c r="M2669" s="233"/>
      <c r="N2669" s="234"/>
      <c r="O2669" s="234"/>
      <c r="P2669" s="234"/>
      <c r="Q2669" s="234"/>
      <c r="R2669" s="234"/>
      <c r="S2669" s="234"/>
      <c r="T2669" s="235"/>
      <c r="AT2669" s="236" t="s">
        <v>513</v>
      </c>
      <c r="AU2669" s="236" t="s">
        <v>82</v>
      </c>
      <c r="AV2669" s="12" t="s">
        <v>82</v>
      </c>
      <c r="AW2669" s="12" t="s">
        <v>36</v>
      </c>
      <c r="AX2669" s="12" t="s">
        <v>73</v>
      </c>
      <c r="AY2669" s="236" t="s">
        <v>492</v>
      </c>
    </row>
    <row r="2670" spans="2:65" s="12" customFormat="1">
      <c r="B2670" s="225"/>
      <c r="C2670" s="226"/>
      <c r="D2670" s="221" t="s">
        <v>513</v>
      </c>
      <c r="E2670" s="248" t="s">
        <v>23</v>
      </c>
      <c r="F2670" s="249" t="s">
        <v>221</v>
      </c>
      <c r="G2670" s="226"/>
      <c r="H2670" s="250">
        <v>213.61</v>
      </c>
      <c r="I2670" s="231"/>
      <c r="J2670" s="226"/>
      <c r="K2670" s="226"/>
      <c r="L2670" s="232"/>
      <c r="M2670" s="233"/>
      <c r="N2670" s="234"/>
      <c r="O2670" s="234"/>
      <c r="P2670" s="234"/>
      <c r="Q2670" s="234"/>
      <c r="R2670" s="234"/>
      <c r="S2670" s="234"/>
      <c r="T2670" s="235"/>
      <c r="AT2670" s="236" t="s">
        <v>513</v>
      </c>
      <c r="AU2670" s="236" t="s">
        <v>82</v>
      </c>
      <c r="AV2670" s="12" t="s">
        <v>82</v>
      </c>
      <c r="AW2670" s="12" t="s">
        <v>36</v>
      </c>
      <c r="AX2670" s="12" t="s">
        <v>73</v>
      </c>
      <c r="AY2670" s="236" t="s">
        <v>492</v>
      </c>
    </row>
    <row r="2671" spans="2:65" s="12" customFormat="1" ht="24">
      <c r="B2671" s="225"/>
      <c r="C2671" s="226"/>
      <c r="D2671" s="221" t="s">
        <v>513</v>
      </c>
      <c r="E2671" s="248" t="s">
        <v>227</v>
      </c>
      <c r="F2671" s="249" t="s">
        <v>3512</v>
      </c>
      <c r="G2671" s="226"/>
      <c r="H2671" s="250">
        <v>670.64499999999998</v>
      </c>
      <c r="I2671" s="231"/>
      <c r="J2671" s="226"/>
      <c r="K2671" s="226"/>
      <c r="L2671" s="232"/>
      <c r="M2671" s="233"/>
      <c r="N2671" s="234"/>
      <c r="O2671" s="234"/>
      <c r="P2671" s="234"/>
      <c r="Q2671" s="234"/>
      <c r="R2671" s="234"/>
      <c r="S2671" s="234"/>
      <c r="T2671" s="235"/>
      <c r="AT2671" s="236" t="s">
        <v>513</v>
      </c>
      <c r="AU2671" s="236" t="s">
        <v>82</v>
      </c>
      <c r="AV2671" s="12" t="s">
        <v>82</v>
      </c>
      <c r="AW2671" s="12" t="s">
        <v>36</v>
      </c>
      <c r="AX2671" s="12" t="s">
        <v>73</v>
      </c>
      <c r="AY2671" s="236" t="s">
        <v>492</v>
      </c>
    </row>
    <row r="2672" spans="2:65" s="12" customFormat="1">
      <c r="B2672" s="225"/>
      <c r="C2672" s="226"/>
      <c r="D2672" s="221" t="s">
        <v>513</v>
      </c>
      <c r="E2672" s="248" t="s">
        <v>245</v>
      </c>
      <c r="F2672" s="249" t="s">
        <v>3513</v>
      </c>
      <c r="G2672" s="226"/>
      <c r="H2672" s="250">
        <v>9.7750000000000004</v>
      </c>
      <c r="I2672" s="231"/>
      <c r="J2672" s="226"/>
      <c r="K2672" s="226"/>
      <c r="L2672" s="232"/>
      <c r="M2672" s="233"/>
      <c r="N2672" s="234"/>
      <c r="O2672" s="234"/>
      <c r="P2672" s="234"/>
      <c r="Q2672" s="234"/>
      <c r="R2672" s="234"/>
      <c r="S2672" s="234"/>
      <c r="T2672" s="235"/>
      <c r="AT2672" s="236" t="s">
        <v>513</v>
      </c>
      <c r="AU2672" s="236" t="s">
        <v>82</v>
      </c>
      <c r="AV2672" s="12" t="s">
        <v>82</v>
      </c>
      <c r="AW2672" s="12" t="s">
        <v>36</v>
      </c>
      <c r="AX2672" s="12" t="s">
        <v>73</v>
      </c>
      <c r="AY2672" s="236" t="s">
        <v>492</v>
      </c>
    </row>
    <row r="2673" spans="2:65" s="12" customFormat="1">
      <c r="B2673" s="225"/>
      <c r="C2673" s="226"/>
      <c r="D2673" s="221" t="s">
        <v>513</v>
      </c>
      <c r="E2673" s="248" t="s">
        <v>23</v>
      </c>
      <c r="F2673" s="249" t="s">
        <v>250</v>
      </c>
      <c r="G2673" s="226"/>
      <c r="H2673" s="250">
        <v>43.732999999999997</v>
      </c>
      <c r="I2673" s="231"/>
      <c r="J2673" s="226"/>
      <c r="K2673" s="226"/>
      <c r="L2673" s="232"/>
      <c r="M2673" s="233"/>
      <c r="N2673" s="234"/>
      <c r="O2673" s="234"/>
      <c r="P2673" s="234"/>
      <c r="Q2673" s="234"/>
      <c r="R2673" s="234"/>
      <c r="S2673" s="234"/>
      <c r="T2673" s="235"/>
      <c r="AT2673" s="236" t="s">
        <v>513</v>
      </c>
      <c r="AU2673" s="236" t="s">
        <v>82</v>
      </c>
      <c r="AV2673" s="12" t="s">
        <v>82</v>
      </c>
      <c r="AW2673" s="12" t="s">
        <v>36</v>
      </c>
      <c r="AX2673" s="12" t="s">
        <v>73</v>
      </c>
      <c r="AY2673" s="236" t="s">
        <v>492</v>
      </c>
    </row>
    <row r="2674" spans="2:65" s="12" customFormat="1">
      <c r="B2674" s="225"/>
      <c r="C2674" s="226"/>
      <c r="D2674" s="221" t="s">
        <v>513</v>
      </c>
      <c r="E2674" s="248" t="s">
        <v>23</v>
      </c>
      <c r="F2674" s="249" t="s">
        <v>3514</v>
      </c>
      <c r="G2674" s="226"/>
      <c r="H2674" s="250">
        <v>0.88400000000000001</v>
      </c>
      <c r="I2674" s="231"/>
      <c r="J2674" s="226"/>
      <c r="K2674" s="226"/>
      <c r="L2674" s="232"/>
      <c r="M2674" s="233"/>
      <c r="N2674" s="234"/>
      <c r="O2674" s="234"/>
      <c r="P2674" s="234"/>
      <c r="Q2674" s="234"/>
      <c r="R2674" s="234"/>
      <c r="S2674" s="234"/>
      <c r="T2674" s="235"/>
      <c r="AT2674" s="236" t="s">
        <v>513</v>
      </c>
      <c r="AU2674" s="236" t="s">
        <v>82</v>
      </c>
      <c r="AV2674" s="12" t="s">
        <v>82</v>
      </c>
      <c r="AW2674" s="12" t="s">
        <v>36</v>
      </c>
      <c r="AX2674" s="12" t="s">
        <v>73</v>
      </c>
      <c r="AY2674" s="236" t="s">
        <v>492</v>
      </c>
    </row>
    <row r="2675" spans="2:65" s="12" customFormat="1">
      <c r="B2675" s="225"/>
      <c r="C2675" s="226"/>
      <c r="D2675" s="221" t="s">
        <v>513</v>
      </c>
      <c r="E2675" s="248" t="s">
        <v>23</v>
      </c>
      <c r="F2675" s="249" t="s">
        <v>3515</v>
      </c>
      <c r="G2675" s="226"/>
      <c r="H2675" s="250">
        <v>1.6659999999999999</v>
      </c>
      <c r="I2675" s="231"/>
      <c r="J2675" s="226"/>
      <c r="K2675" s="226"/>
      <c r="L2675" s="232"/>
      <c r="M2675" s="233"/>
      <c r="N2675" s="234"/>
      <c r="O2675" s="234"/>
      <c r="P2675" s="234"/>
      <c r="Q2675" s="234"/>
      <c r="R2675" s="234"/>
      <c r="S2675" s="234"/>
      <c r="T2675" s="235"/>
      <c r="AT2675" s="236" t="s">
        <v>513</v>
      </c>
      <c r="AU2675" s="236" t="s">
        <v>82</v>
      </c>
      <c r="AV2675" s="12" t="s">
        <v>82</v>
      </c>
      <c r="AW2675" s="12" t="s">
        <v>36</v>
      </c>
      <c r="AX2675" s="12" t="s">
        <v>73</v>
      </c>
      <c r="AY2675" s="236" t="s">
        <v>492</v>
      </c>
    </row>
    <row r="2676" spans="2:65" s="12" customFormat="1">
      <c r="B2676" s="225"/>
      <c r="C2676" s="226"/>
      <c r="D2676" s="221" t="s">
        <v>513</v>
      </c>
      <c r="E2676" s="248" t="s">
        <v>23</v>
      </c>
      <c r="F2676" s="249" t="s">
        <v>3516</v>
      </c>
      <c r="G2676" s="226"/>
      <c r="H2676" s="250">
        <v>31.39</v>
      </c>
      <c r="I2676" s="231"/>
      <c r="J2676" s="226"/>
      <c r="K2676" s="226"/>
      <c r="L2676" s="232"/>
      <c r="M2676" s="233"/>
      <c r="N2676" s="234"/>
      <c r="O2676" s="234"/>
      <c r="P2676" s="234"/>
      <c r="Q2676" s="234"/>
      <c r="R2676" s="234"/>
      <c r="S2676" s="234"/>
      <c r="T2676" s="235"/>
      <c r="AT2676" s="236" t="s">
        <v>513</v>
      </c>
      <c r="AU2676" s="236" t="s">
        <v>82</v>
      </c>
      <c r="AV2676" s="12" t="s">
        <v>82</v>
      </c>
      <c r="AW2676" s="12" t="s">
        <v>36</v>
      </c>
      <c r="AX2676" s="12" t="s">
        <v>73</v>
      </c>
      <c r="AY2676" s="236" t="s">
        <v>492</v>
      </c>
    </row>
    <row r="2677" spans="2:65" s="12" customFormat="1">
      <c r="B2677" s="225"/>
      <c r="C2677" s="226"/>
      <c r="D2677" s="221" t="s">
        <v>513</v>
      </c>
      <c r="E2677" s="248" t="s">
        <v>23</v>
      </c>
      <c r="F2677" s="249" t="s">
        <v>3517</v>
      </c>
      <c r="G2677" s="226"/>
      <c r="H2677" s="250">
        <v>13.3</v>
      </c>
      <c r="I2677" s="231"/>
      <c r="J2677" s="226"/>
      <c r="K2677" s="226"/>
      <c r="L2677" s="232"/>
      <c r="M2677" s="233"/>
      <c r="N2677" s="234"/>
      <c r="O2677" s="234"/>
      <c r="P2677" s="234"/>
      <c r="Q2677" s="234"/>
      <c r="R2677" s="234"/>
      <c r="S2677" s="234"/>
      <c r="T2677" s="235"/>
      <c r="AT2677" s="236" t="s">
        <v>513</v>
      </c>
      <c r="AU2677" s="236" t="s">
        <v>82</v>
      </c>
      <c r="AV2677" s="12" t="s">
        <v>82</v>
      </c>
      <c r="AW2677" s="12" t="s">
        <v>36</v>
      </c>
      <c r="AX2677" s="12" t="s">
        <v>73</v>
      </c>
      <c r="AY2677" s="236" t="s">
        <v>492</v>
      </c>
    </row>
    <row r="2678" spans="2:65" s="14" customFormat="1">
      <c r="B2678" s="251"/>
      <c r="C2678" s="252"/>
      <c r="D2678" s="227" t="s">
        <v>513</v>
      </c>
      <c r="E2678" s="253" t="s">
        <v>23</v>
      </c>
      <c r="F2678" s="254" t="s">
        <v>560</v>
      </c>
      <c r="G2678" s="252"/>
      <c r="H2678" s="255">
        <v>1310.5229999999999</v>
      </c>
      <c r="I2678" s="256"/>
      <c r="J2678" s="252"/>
      <c r="K2678" s="252"/>
      <c r="L2678" s="257"/>
      <c r="M2678" s="258"/>
      <c r="N2678" s="259"/>
      <c r="O2678" s="259"/>
      <c r="P2678" s="259"/>
      <c r="Q2678" s="259"/>
      <c r="R2678" s="259"/>
      <c r="S2678" s="259"/>
      <c r="T2678" s="260"/>
      <c r="AT2678" s="261" t="s">
        <v>513</v>
      </c>
      <c r="AU2678" s="261" t="s">
        <v>82</v>
      </c>
      <c r="AV2678" s="14" t="s">
        <v>502</v>
      </c>
      <c r="AW2678" s="14" t="s">
        <v>36</v>
      </c>
      <c r="AX2678" s="14" t="s">
        <v>80</v>
      </c>
      <c r="AY2678" s="261" t="s">
        <v>492</v>
      </c>
    </row>
    <row r="2679" spans="2:65" s="1" customFormat="1" ht="25.5" customHeight="1">
      <c r="B2679" s="42"/>
      <c r="C2679" s="209" t="s">
        <v>3518</v>
      </c>
      <c r="D2679" s="209" t="s">
        <v>498</v>
      </c>
      <c r="E2679" s="210" t="s">
        <v>3519</v>
      </c>
      <c r="F2679" s="211" t="s">
        <v>3520</v>
      </c>
      <c r="G2679" s="212" t="s">
        <v>180</v>
      </c>
      <c r="H2679" s="213">
        <v>1478.527</v>
      </c>
      <c r="I2679" s="214"/>
      <c r="J2679" s="215">
        <f>ROUND(I2679*H2679,2)</f>
        <v>0</v>
      </c>
      <c r="K2679" s="211" t="s">
        <v>501</v>
      </c>
      <c r="L2679" s="62"/>
      <c r="M2679" s="216" t="s">
        <v>23</v>
      </c>
      <c r="N2679" s="217" t="s">
        <v>44</v>
      </c>
      <c r="O2679" s="43"/>
      <c r="P2679" s="218">
        <f>O2679*H2679</f>
        <v>0</v>
      </c>
      <c r="Q2679" s="218">
        <v>0</v>
      </c>
      <c r="R2679" s="218">
        <f>Q2679*H2679</f>
        <v>0</v>
      </c>
      <c r="S2679" s="218">
        <v>0</v>
      </c>
      <c r="T2679" s="219">
        <f>S2679*H2679</f>
        <v>0</v>
      </c>
      <c r="AR2679" s="25" t="s">
        <v>775</v>
      </c>
      <c r="AT2679" s="25" t="s">
        <v>498</v>
      </c>
      <c r="AU2679" s="25" t="s">
        <v>82</v>
      </c>
      <c r="AY2679" s="25" t="s">
        <v>492</v>
      </c>
      <c r="BE2679" s="220">
        <f>IF(N2679="základní",J2679,0)</f>
        <v>0</v>
      </c>
      <c r="BF2679" s="220">
        <f>IF(N2679="snížená",J2679,0)</f>
        <v>0</v>
      </c>
      <c r="BG2679" s="220">
        <f>IF(N2679="zákl. přenesená",J2679,0)</f>
        <v>0</v>
      </c>
      <c r="BH2679" s="220">
        <f>IF(N2679="sníž. přenesená",J2679,0)</f>
        <v>0</v>
      </c>
      <c r="BI2679" s="220">
        <f>IF(N2679="nulová",J2679,0)</f>
        <v>0</v>
      </c>
      <c r="BJ2679" s="25" t="s">
        <v>80</v>
      </c>
      <c r="BK2679" s="220">
        <f>ROUND(I2679*H2679,2)</f>
        <v>0</v>
      </c>
      <c r="BL2679" s="25" t="s">
        <v>775</v>
      </c>
      <c r="BM2679" s="25" t="s">
        <v>3521</v>
      </c>
    </row>
    <row r="2680" spans="2:65" s="1" customFormat="1" ht="24">
      <c r="B2680" s="42"/>
      <c r="C2680" s="64"/>
      <c r="D2680" s="221" t="s">
        <v>506</v>
      </c>
      <c r="E2680" s="64"/>
      <c r="F2680" s="222" t="s">
        <v>3522</v>
      </c>
      <c r="G2680" s="64"/>
      <c r="H2680" s="64"/>
      <c r="I2680" s="177"/>
      <c r="J2680" s="64"/>
      <c r="K2680" s="64"/>
      <c r="L2680" s="62"/>
      <c r="M2680" s="223"/>
      <c r="N2680" s="43"/>
      <c r="O2680" s="43"/>
      <c r="P2680" s="43"/>
      <c r="Q2680" s="43"/>
      <c r="R2680" s="43"/>
      <c r="S2680" s="43"/>
      <c r="T2680" s="79"/>
      <c r="AT2680" s="25" t="s">
        <v>506</v>
      </c>
      <c r="AU2680" s="25" t="s">
        <v>82</v>
      </c>
    </row>
    <row r="2681" spans="2:65" s="1" customFormat="1" ht="36">
      <c r="B2681" s="42"/>
      <c r="C2681" s="64"/>
      <c r="D2681" s="221" t="s">
        <v>509</v>
      </c>
      <c r="E2681" s="64"/>
      <c r="F2681" s="224" t="s">
        <v>3523</v>
      </c>
      <c r="G2681" s="64"/>
      <c r="H2681" s="64"/>
      <c r="I2681" s="177"/>
      <c r="J2681" s="64"/>
      <c r="K2681" s="64"/>
      <c r="L2681" s="62"/>
      <c r="M2681" s="223"/>
      <c r="N2681" s="43"/>
      <c r="O2681" s="43"/>
      <c r="P2681" s="43"/>
      <c r="Q2681" s="43"/>
      <c r="R2681" s="43"/>
      <c r="S2681" s="43"/>
      <c r="T2681" s="79"/>
      <c r="AT2681" s="25" t="s">
        <v>509</v>
      </c>
      <c r="AU2681" s="25" t="s">
        <v>82</v>
      </c>
    </row>
    <row r="2682" spans="2:65" s="12" customFormat="1" ht="24">
      <c r="B2682" s="225"/>
      <c r="C2682" s="226"/>
      <c r="D2682" s="221" t="s">
        <v>513</v>
      </c>
      <c r="E2682" s="248" t="s">
        <v>23</v>
      </c>
      <c r="F2682" s="249" t="s">
        <v>3524</v>
      </c>
      <c r="G2682" s="226"/>
      <c r="H2682" s="250">
        <v>929.85299999999995</v>
      </c>
      <c r="I2682" s="231"/>
      <c r="J2682" s="226"/>
      <c r="K2682" s="226"/>
      <c r="L2682" s="232"/>
      <c r="M2682" s="233"/>
      <c r="N2682" s="234"/>
      <c r="O2682" s="234"/>
      <c r="P2682" s="234"/>
      <c r="Q2682" s="234"/>
      <c r="R2682" s="234"/>
      <c r="S2682" s="234"/>
      <c r="T2682" s="235"/>
      <c r="AT2682" s="236" t="s">
        <v>513</v>
      </c>
      <c r="AU2682" s="236" t="s">
        <v>82</v>
      </c>
      <c r="AV2682" s="12" t="s">
        <v>82</v>
      </c>
      <c r="AW2682" s="12" t="s">
        <v>36</v>
      </c>
      <c r="AX2682" s="12" t="s">
        <v>73</v>
      </c>
      <c r="AY2682" s="236" t="s">
        <v>492</v>
      </c>
    </row>
    <row r="2683" spans="2:65" s="12" customFormat="1" ht="24">
      <c r="B2683" s="225"/>
      <c r="C2683" s="226"/>
      <c r="D2683" s="221" t="s">
        <v>513</v>
      </c>
      <c r="E2683" s="248" t="s">
        <v>23</v>
      </c>
      <c r="F2683" s="249" t="s">
        <v>3525</v>
      </c>
      <c r="G2683" s="226"/>
      <c r="H2683" s="250">
        <v>509.53800000000001</v>
      </c>
      <c r="I2683" s="231"/>
      <c r="J2683" s="226"/>
      <c r="K2683" s="226"/>
      <c r="L2683" s="232"/>
      <c r="M2683" s="233"/>
      <c r="N2683" s="234"/>
      <c r="O2683" s="234"/>
      <c r="P2683" s="234"/>
      <c r="Q2683" s="234"/>
      <c r="R2683" s="234"/>
      <c r="S2683" s="234"/>
      <c r="T2683" s="235"/>
      <c r="AT2683" s="236" t="s">
        <v>513</v>
      </c>
      <c r="AU2683" s="236" t="s">
        <v>82</v>
      </c>
      <c r="AV2683" s="12" t="s">
        <v>82</v>
      </c>
      <c r="AW2683" s="12" t="s">
        <v>36</v>
      </c>
      <c r="AX2683" s="12" t="s">
        <v>73</v>
      </c>
      <c r="AY2683" s="236" t="s">
        <v>492</v>
      </c>
    </row>
    <row r="2684" spans="2:65" s="12" customFormat="1">
      <c r="B2684" s="225"/>
      <c r="C2684" s="226"/>
      <c r="D2684" s="221" t="s">
        <v>513</v>
      </c>
      <c r="E2684" s="248" t="s">
        <v>23</v>
      </c>
      <c r="F2684" s="249" t="s">
        <v>3526</v>
      </c>
      <c r="G2684" s="226"/>
      <c r="H2684" s="250">
        <v>39.136000000000003</v>
      </c>
      <c r="I2684" s="231"/>
      <c r="J2684" s="226"/>
      <c r="K2684" s="226"/>
      <c r="L2684" s="232"/>
      <c r="M2684" s="233"/>
      <c r="N2684" s="234"/>
      <c r="O2684" s="234"/>
      <c r="P2684" s="234"/>
      <c r="Q2684" s="234"/>
      <c r="R2684" s="234"/>
      <c r="S2684" s="234"/>
      <c r="T2684" s="235"/>
      <c r="AT2684" s="236" t="s">
        <v>513</v>
      </c>
      <c r="AU2684" s="236" t="s">
        <v>82</v>
      </c>
      <c r="AV2684" s="12" t="s">
        <v>82</v>
      </c>
      <c r="AW2684" s="12" t="s">
        <v>36</v>
      </c>
      <c r="AX2684" s="12" t="s">
        <v>73</v>
      </c>
      <c r="AY2684" s="236" t="s">
        <v>492</v>
      </c>
    </row>
    <row r="2685" spans="2:65" s="14" customFormat="1">
      <c r="B2685" s="251"/>
      <c r="C2685" s="252"/>
      <c r="D2685" s="227" t="s">
        <v>513</v>
      </c>
      <c r="E2685" s="253" t="s">
        <v>23</v>
      </c>
      <c r="F2685" s="254" t="s">
        <v>560</v>
      </c>
      <c r="G2685" s="252"/>
      <c r="H2685" s="255">
        <v>1478.527</v>
      </c>
      <c r="I2685" s="256"/>
      <c r="J2685" s="252"/>
      <c r="K2685" s="252"/>
      <c r="L2685" s="257"/>
      <c r="M2685" s="258"/>
      <c r="N2685" s="259"/>
      <c r="O2685" s="259"/>
      <c r="P2685" s="259"/>
      <c r="Q2685" s="259"/>
      <c r="R2685" s="259"/>
      <c r="S2685" s="259"/>
      <c r="T2685" s="260"/>
      <c r="AT2685" s="261" t="s">
        <v>513</v>
      </c>
      <c r="AU2685" s="261" t="s">
        <v>82</v>
      </c>
      <c r="AV2685" s="14" t="s">
        <v>502</v>
      </c>
      <c r="AW2685" s="14" t="s">
        <v>36</v>
      </c>
      <c r="AX2685" s="14" t="s">
        <v>80</v>
      </c>
      <c r="AY2685" s="261" t="s">
        <v>492</v>
      </c>
    </row>
    <row r="2686" spans="2:65" s="1" customFormat="1" ht="38.25" customHeight="1">
      <c r="B2686" s="42"/>
      <c r="C2686" s="278" t="s">
        <v>3527</v>
      </c>
      <c r="D2686" s="278" t="s">
        <v>1110</v>
      </c>
      <c r="E2686" s="279" t="s">
        <v>3528</v>
      </c>
      <c r="F2686" s="280" t="s">
        <v>3529</v>
      </c>
      <c r="G2686" s="281" t="s">
        <v>180</v>
      </c>
      <c r="H2686" s="282">
        <v>1172.6959999999999</v>
      </c>
      <c r="I2686" s="283"/>
      <c r="J2686" s="284">
        <f>ROUND(I2686*H2686,2)</f>
        <v>0</v>
      </c>
      <c r="K2686" s="280" t="s">
        <v>23</v>
      </c>
      <c r="L2686" s="285"/>
      <c r="M2686" s="286" t="s">
        <v>23</v>
      </c>
      <c r="N2686" s="287" t="s">
        <v>44</v>
      </c>
      <c r="O2686" s="43"/>
      <c r="P2686" s="218">
        <f>O2686*H2686</f>
        <v>0</v>
      </c>
      <c r="Q2686" s="218">
        <v>5.0000000000000001E-3</v>
      </c>
      <c r="R2686" s="218">
        <f>Q2686*H2686</f>
        <v>5.86348</v>
      </c>
      <c r="S2686" s="218">
        <v>0</v>
      </c>
      <c r="T2686" s="219">
        <f>S2686*H2686</f>
        <v>0</v>
      </c>
      <c r="AR2686" s="25" t="s">
        <v>977</v>
      </c>
      <c r="AT2686" s="25" t="s">
        <v>1110</v>
      </c>
      <c r="AU2686" s="25" t="s">
        <v>82</v>
      </c>
      <c r="AY2686" s="25" t="s">
        <v>492</v>
      </c>
      <c r="BE2686" s="220">
        <f>IF(N2686="základní",J2686,0)</f>
        <v>0</v>
      </c>
      <c r="BF2686" s="220">
        <f>IF(N2686="snížená",J2686,0)</f>
        <v>0</v>
      </c>
      <c r="BG2686" s="220">
        <f>IF(N2686="zákl. přenesená",J2686,0)</f>
        <v>0</v>
      </c>
      <c r="BH2686" s="220">
        <f>IF(N2686="sníž. přenesená",J2686,0)</f>
        <v>0</v>
      </c>
      <c r="BI2686" s="220">
        <f>IF(N2686="nulová",J2686,0)</f>
        <v>0</v>
      </c>
      <c r="BJ2686" s="25" t="s">
        <v>80</v>
      </c>
      <c r="BK2686" s="220">
        <f>ROUND(I2686*H2686,2)</f>
        <v>0</v>
      </c>
      <c r="BL2686" s="25" t="s">
        <v>775</v>
      </c>
      <c r="BM2686" s="25" t="s">
        <v>3530</v>
      </c>
    </row>
    <row r="2687" spans="2:65" s="1" customFormat="1" ht="24">
      <c r="B2687" s="42"/>
      <c r="C2687" s="64"/>
      <c r="D2687" s="221" t="s">
        <v>506</v>
      </c>
      <c r="E2687" s="64"/>
      <c r="F2687" s="222" t="s">
        <v>3529</v>
      </c>
      <c r="G2687" s="64"/>
      <c r="H2687" s="64"/>
      <c r="I2687" s="177"/>
      <c r="J2687" s="64"/>
      <c r="K2687" s="64"/>
      <c r="L2687" s="62"/>
      <c r="M2687" s="223"/>
      <c r="N2687" s="43"/>
      <c r="O2687" s="43"/>
      <c r="P2687" s="43"/>
      <c r="Q2687" s="43"/>
      <c r="R2687" s="43"/>
      <c r="S2687" s="43"/>
      <c r="T2687" s="79"/>
      <c r="AT2687" s="25" t="s">
        <v>506</v>
      </c>
      <c r="AU2687" s="25" t="s">
        <v>82</v>
      </c>
    </row>
    <row r="2688" spans="2:65" s="12" customFormat="1" ht="24">
      <c r="B2688" s="225"/>
      <c r="C2688" s="226"/>
      <c r="D2688" s="221" t="s">
        <v>513</v>
      </c>
      <c r="E2688" s="248" t="s">
        <v>23</v>
      </c>
      <c r="F2688" s="249" t="s">
        <v>3531</v>
      </c>
      <c r="G2688" s="226"/>
      <c r="H2688" s="250">
        <v>1116.8530000000001</v>
      </c>
      <c r="I2688" s="231"/>
      <c r="J2688" s="226"/>
      <c r="K2688" s="226"/>
      <c r="L2688" s="232"/>
      <c r="M2688" s="233"/>
      <c r="N2688" s="234"/>
      <c r="O2688" s="234"/>
      <c r="P2688" s="234"/>
      <c r="Q2688" s="234"/>
      <c r="R2688" s="234"/>
      <c r="S2688" s="234"/>
      <c r="T2688" s="235"/>
      <c r="AT2688" s="236" t="s">
        <v>513</v>
      </c>
      <c r="AU2688" s="236" t="s">
        <v>82</v>
      </c>
      <c r="AV2688" s="12" t="s">
        <v>82</v>
      </c>
      <c r="AW2688" s="12" t="s">
        <v>36</v>
      </c>
      <c r="AX2688" s="12" t="s">
        <v>80</v>
      </c>
      <c r="AY2688" s="236" t="s">
        <v>492</v>
      </c>
    </row>
    <row r="2689" spans="2:65" s="12" customFormat="1">
      <c r="B2689" s="225"/>
      <c r="C2689" s="226"/>
      <c r="D2689" s="227" t="s">
        <v>513</v>
      </c>
      <c r="E2689" s="226"/>
      <c r="F2689" s="229" t="s">
        <v>3532</v>
      </c>
      <c r="G2689" s="226"/>
      <c r="H2689" s="230">
        <v>1172.6959999999999</v>
      </c>
      <c r="I2689" s="231"/>
      <c r="J2689" s="226"/>
      <c r="K2689" s="226"/>
      <c r="L2689" s="232"/>
      <c r="M2689" s="233"/>
      <c r="N2689" s="234"/>
      <c r="O2689" s="234"/>
      <c r="P2689" s="234"/>
      <c r="Q2689" s="234"/>
      <c r="R2689" s="234"/>
      <c r="S2689" s="234"/>
      <c r="T2689" s="235"/>
      <c r="AT2689" s="236" t="s">
        <v>513</v>
      </c>
      <c r="AU2689" s="236" t="s">
        <v>82</v>
      </c>
      <c r="AV2689" s="12" t="s">
        <v>82</v>
      </c>
      <c r="AW2689" s="12" t="s">
        <v>6</v>
      </c>
      <c r="AX2689" s="12" t="s">
        <v>80</v>
      </c>
      <c r="AY2689" s="236" t="s">
        <v>492</v>
      </c>
    </row>
    <row r="2690" spans="2:65" s="1" customFormat="1" ht="25.5" customHeight="1">
      <c r="B2690" s="42"/>
      <c r="C2690" s="278" t="s">
        <v>3533</v>
      </c>
      <c r="D2690" s="278" t="s">
        <v>1110</v>
      </c>
      <c r="E2690" s="279" t="s">
        <v>3534</v>
      </c>
      <c r="F2690" s="280" t="s">
        <v>3535</v>
      </c>
      <c r="G2690" s="281" t="s">
        <v>632</v>
      </c>
      <c r="H2690" s="282">
        <v>44.606000000000002</v>
      </c>
      <c r="I2690" s="283"/>
      <c r="J2690" s="284">
        <f>ROUND(I2690*H2690,2)</f>
        <v>0</v>
      </c>
      <c r="K2690" s="280" t="s">
        <v>23</v>
      </c>
      <c r="L2690" s="285"/>
      <c r="M2690" s="286" t="s">
        <v>23</v>
      </c>
      <c r="N2690" s="287" t="s">
        <v>44</v>
      </c>
      <c r="O2690" s="43"/>
      <c r="P2690" s="218">
        <f>O2690*H2690</f>
        <v>0</v>
      </c>
      <c r="Q2690" s="218">
        <v>3.5000000000000001E-3</v>
      </c>
      <c r="R2690" s="218">
        <f>Q2690*H2690</f>
        <v>0.15612100000000001</v>
      </c>
      <c r="S2690" s="218">
        <v>0</v>
      </c>
      <c r="T2690" s="219">
        <f>S2690*H2690</f>
        <v>0</v>
      </c>
      <c r="AR2690" s="25" t="s">
        <v>977</v>
      </c>
      <c r="AT2690" s="25" t="s">
        <v>1110</v>
      </c>
      <c r="AU2690" s="25" t="s">
        <v>82</v>
      </c>
      <c r="AY2690" s="25" t="s">
        <v>492</v>
      </c>
      <c r="BE2690" s="220">
        <f>IF(N2690="základní",J2690,0)</f>
        <v>0</v>
      </c>
      <c r="BF2690" s="220">
        <f>IF(N2690="snížená",J2690,0)</f>
        <v>0</v>
      </c>
      <c r="BG2690" s="220">
        <f>IF(N2690="zákl. přenesená",J2690,0)</f>
        <v>0</v>
      </c>
      <c r="BH2690" s="220">
        <f>IF(N2690="sníž. přenesená",J2690,0)</f>
        <v>0</v>
      </c>
      <c r="BI2690" s="220">
        <f>IF(N2690="nulová",J2690,0)</f>
        <v>0</v>
      </c>
      <c r="BJ2690" s="25" t="s">
        <v>80</v>
      </c>
      <c r="BK2690" s="220">
        <f>ROUND(I2690*H2690,2)</f>
        <v>0</v>
      </c>
      <c r="BL2690" s="25" t="s">
        <v>775</v>
      </c>
      <c r="BM2690" s="25" t="s">
        <v>3536</v>
      </c>
    </row>
    <row r="2691" spans="2:65" s="1" customFormat="1" ht="24">
      <c r="B2691" s="42"/>
      <c r="C2691" s="64"/>
      <c r="D2691" s="221" t="s">
        <v>506</v>
      </c>
      <c r="E2691" s="64"/>
      <c r="F2691" s="222" t="s">
        <v>3537</v>
      </c>
      <c r="G2691" s="64"/>
      <c r="H2691" s="64"/>
      <c r="I2691" s="177"/>
      <c r="J2691" s="64"/>
      <c r="K2691" s="64"/>
      <c r="L2691" s="62"/>
      <c r="M2691" s="223"/>
      <c r="N2691" s="43"/>
      <c r="O2691" s="43"/>
      <c r="P2691" s="43"/>
      <c r="Q2691" s="43"/>
      <c r="R2691" s="43"/>
      <c r="S2691" s="43"/>
      <c r="T2691" s="79"/>
      <c r="AT2691" s="25" t="s">
        <v>506</v>
      </c>
      <c r="AU2691" s="25" t="s">
        <v>82</v>
      </c>
    </row>
    <row r="2692" spans="2:65" s="12" customFormat="1">
      <c r="B2692" s="225"/>
      <c r="C2692" s="226"/>
      <c r="D2692" s="221" t="s">
        <v>513</v>
      </c>
      <c r="E2692" s="248" t="s">
        <v>23</v>
      </c>
      <c r="F2692" s="249" t="s">
        <v>3538</v>
      </c>
      <c r="G2692" s="226"/>
      <c r="H2692" s="250">
        <v>1.911</v>
      </c>
      <c r="I2692" s="231"/>
      <c r="J2692" s="226"/>
      <c r="K2692" s="226"/>
      <c r="L2692" s="232"/>
      <c r="M2692" s="233"/>
      <c r="N2692" s="234"/>
      <c r="O2692" s="234"/>
      <c r="P2692" s="234"/>
      <c r="Q2692" s="234"/>
      <c r="R2692" s="234"/>
      <c r="S2692" s="234"/>
      <c r="T2692" s="235"/>
      <c r="AT2692" s="236" t="s">
        <v>513</v>
      </c>
      <c r="AU2692" s="236" t="s">
        <v>82</v>
      </c>
      <c r="AV2692" s="12" t="s">
        <v>82</v>
      </c>
      <c r="AW2692" s="12" t="s">
        <v>36</v>
      </c>
      <c r="AX2692" s="12" t="s">
        <v>73</v>
      </c>
      <c r="AY2692" s="236" t="s">
        <v>492</v>
      </c>
    </row>
    <row r="2693" spans="2:65" s="12" customFormat="1">
      <c r="B2693" s="225"/>
      <c r="C2693" s="226"/>
      <c r="D2693" s="221" t="s">
        <v>513</v>
      </c>
      <c r="E2693" s="248" t="s">
        <v>23</v>
      </c>
      <c r="F2693" s="249" t="s">
        <v>3539</v>
      </c>
      <c r="G2693" s="226"/>
      <c r="H2693" s="250">
        <v>1.782</v>
      </c>
      <c r="I2693" s="231"/>
      <c r="J2693" s="226"/>
      <c r="K2693" s="226"/>
      <c r="L2693" s="232"/>
      <c r="M2693" s="233"/>
      <c r="N2693" s="234"/>
      <c r="O2693" s="234"/>
      <c r="P2693" s="234"/>
      <c r="Q2693" s="234"/>
      <c r="R2693" s="234"/>
      <c r="S2693" s="234"/>
      <c r="T2693" s="235"/>
      <c r="AT2693" s="236" t="s">
        <v>513</v>
      </c>
      <c r="AU2693" s="236" t="s">
        <v>82</v>
      </c>
      <c r="AV2693" s="12" t="s">
        <v>82</v>
      </c>
      <c r="AW2693" s="12" t="s">
        <v>36</v>
      </c>
      <c r="AX2693" s="12" t="s">
        <v>73</v>
      </c>
      <c r="AY2693" s="236" t="s">
        <v>492</v>
      </c>
    </row>
    <row r="2694" spans="2:65" s="12" customFormat="1">
      <c r="B2694" s="225"/>
      <c r="C2694" s="226"/>
      <c r="D2694" s="221" t="s">
        <v>513</v>
      </c>
      <c r="E2694" s="248" t="s">
        <v>23</v>
      </c>
      <c r="F2694" s="249" t="s">
        <v>3540</v>
      </c>
      <c r="G2694" s="226"/>
      <c r="H2694" s="250">
        <v>5.9039999999999999</v>
      </c>
      <c r="I2694" s="231"/>
      <c r="J2694" s="226"/>
      <c r="K2694" s="226"/>
      <c r="L2694" s="232"/>
      <c r="M2694" s="233"/>
      <c r="N2694" s="234"/>
      <c r="O2694" s="234"/>
      <c r="P2694" s="234"/>
      <c r="Q2694" s="234"/>
      <c r="R2694" s="234"/>
      <c r="S2694" s="234"/>
      <c r="T2694" s="235"/>
      <c r="AT2694" s="236" t="s">
        <v>513</v>
      </c>
      <c r="AU2694" s="236" t="s">
        <v>82</v>
      </c>
      <c r="AV2694" s="12" t="s">
        <v>82</v>
      </c>
      <c r="AW2694" s="12" t="s">
        <v>36</v>
      </c>
      <c r="AX2694" s="12" t="s">
        <v>73</v>
      </c>
      <c r="AY2694" s="236" t="s">
        <v>492</v>
      </c>
    </row>
    <row r="2695" spans="2:65" s="12" customFormat="1">
      <c r="B2695" s="225"/>
      <c r="C2695" s="226"/>
      <c r="D2695" s="221" t="s">
        <v>513</v>
      </c>
      <c r="E2695" s="248" t="s">
        <v>23</v>
      </c>
      <c r="F2695" s="249" t="s">
        <v>3541</v>
      </c>
      <c r="G2695" s="226"/>
      <c r="H2695" s="250">
        <v>0.94399999999999995</v>
      </c>
      <c r="I2695" s="231"/>
      <c r="J2695" s="226"/>
      <c r="K2695" s="226"/>
      <c r="L2695" s="232"/>
      <c r="M2695" s="233"/>
      <c r="N2695" s="234"/>
      <c r="O2695" s="234"/>
      <c r="P2695" s="234"/>
      <c r="Q2695" s="234"/>
      <c r="R2695" s="234"/>
      <c r="S2695" s="234"/>
      <c r="T2695" s="235"/>
      <c r="AT2695" s="236" t="s">
        <v>513</v>
      </c>
      <c r="AU2695" s="236" t="s">
        <v>82</v>
      </c>
      <c r="AV2695" s="12" t="s">
        <v>82</v>
      </c>
      <c r="AW2695" s="12" t="s">
        <v>36</v>
      </c>
      <c r="AX2695" s="12" t="s">
        <v>73</v>
      </c>
      <c r="AY2695" s="236" t="s">
        <v>492</v>
      </c>
    </row>
    <row r="2696" spans="2:65" s="12" customFormat="1">
      <c r="B2696" s="225"/>
      <c r="C2696" s="226"/>
      <c r="D2696" s="221" t="s">
        <v>513</v>
      </c>
      <c r="E2696" s="248" t="s">
        <v>23</v>
      </c>
      <c r="F2696" s="249" t="s">
        <v>3542</v>
      </c>
      <c r="G2696" s="226"/>
      <c r="H2696" s="250">
        <v>4.0389999999999997</v>
      </c>
      <c r="I2696" s="231"/>
      <c r="J2696" s="226"/>
      <c r="K2696" s="226"/>
      <c r="L2696" s="232"/>
      <c r="M2696" s="233"/>
      <c r="N2696" s="234"/>
      <c r="O2696" s="234"/>
      <c r="P2696" s="234"/>
      <c r="Q2696" s="234"/>
      <c r="R2696" s="234"/>
      <c r="S2696" s="234"/>
      <c r="T2696" s="235"/>
      <c r="AT2696" s="236" t="s">
        <v>513</v>
      </c>
      <c r="AU2696" s="236" t="s">
        <v>82</v>
      </c>
      <c r="AV2696" s="12" t="s">
        <v>82</v>
      </c>
      <c r="AW2696" s="12" t="s">
        <v>36</v>
      </c>
      <c r="AX2696" s="12" t="s">
        <v>73</v>
      </c>
      <c r="AY2696" s="236" t="s">
        <v>492</v>
      </c>
    </row>
    <row r="2697" spans="2:65" s="12" customFormat="1">
      <c r="B2697" s="225"/>
      <c r="C2697" s="226"/>
      <c r="D2697" s="221" t="s">
        <v>513</v>
      </c>
      <c r="E2697" s="248" t="s">
        <v>23</v>
      </c>
      <c r="F2697" s="249" t="s">
        <v>3543</v>
      </c>
      <c r="G2697" s="226"/>
      <c r="H2697" s="250">
        <v>0.89900000000000002</v>
      </c>
      <c r="I2697" s="231"/>
      <c r="J2697" s="226"/>
      <c r="K2697" s="226"/>
      <c r="L2697" s="232"/>
      <c r="M2697" s="233"/>
      <c r="N2697" s="234"/>
      <c r="O2697" s="234"/>
      <c r="P2697" s="234"/>
      <c r="Q2697" s="234"/>
      <c r="R2697" s="234"/>
      <c r="S2697" s="234"/>
      <c r="T2697" s="235"/>
      <c r="AT2697" s="236" t="s">
        <v>513</v>
      </c>
      <c r="AU2697" s="236" t="s">
        <v>82</v>
      </c>
      <c r="AV2697" s="12" t="s">
        <v>82</v>
      </c>
      <c r="AW2697" s="12" t="s">
        <v>36</v>
      </c>
      <c r="AX2697" s="12" t="s">
        <v>73</v>
      </c>
      <c r="AY2697" s="236" t="s">
        <v>492</v>
      </c>
    </row>
    <row r="2698" spans="2:65" s="12" customFormat="1">
      <c r="B2698" s="225"/>
      <c r="C2698" s="226"/>
      <c r="D2698" s="221" t="s">
        <v>513</v>
      </c>
      <c r="E2698" s="248" t="s">
        <v>23</v>
      </c>
      <c r="F2698" s="249" t="s">
        <v>3544</v>
      </c>
      <c r="G2698" s="226"/>
      <c r="H2698" s="250">
        <v>0.79100000000000004</v>
      </c>
      <c r="I2698" s="231"/>
      <c r="J2698" s="226"/>
      <c r="K2698" s="226"/>
      <c r="L2698" s="232"/>
      <c r="M2698" s="233"/>
      <c r="N2698" s="234"/>
      <c r="O2698" s="234"/>
      <c r="P2698" s="234"/>
      <c r="Q2698" s="234"/>
      <c r="R2698" s="234"/>
      <c r="S2698" s="234"/>
      <c r="T2698" s="235"/>
      <c r="AT2698" s="236" t="s">
        <v>513</v>
      </c>
      <c r="AU2698" s="236" t="s">
        <v>82</v>
      </c>
      <c r="AV2698" s="12" t="s">
        <v>82</v>
      </c>
      <c r="AW2698" s="12" t="s">
        <v>36</v>
      </c>
      <c r="AX2698" s="12" t="s">
        <v>73</v>
      </c>
      <c r="AY2698" s="236" t="s">
        <v>492</v>
      </c>
    </row>
    <row r="2699" spans="2:65" s="12" customFormat="1">
      <c r="B2699" s="225"/>
      <c r="C2699" s="226"/>
      <c r="D2699" s="221" t="s">
        <v>513</v>
      </c>
      <c r="E2699" s="248" t="s">
        <v>23</v>
      </c>
      <c r="F2699" s="249" t="s">
        <v>3545</v>
      </c>
      <c r="G2699" s="226"/>
      <c r="H2699" s="250">
        <v>3.6230000000000002</v>
      </c>
      <c r="I2699" s="231"/>
      <c r="J2699" s="226"/>
      <c r="K2699" s="226"/>
      <c r="L2699" s="232"/>
      <c r="M2699" s="233"/>
      <c r="N2699" s="234"/>
      <c r="O2699" s="234"/>
      <c r="P2699" s="234"/>
      <c r="Q2699" s="234"/>
      <c r="R2699" s="234"/>
      <c r="S2699" s="234"/>
      <c r="T2699" s="235"/>
      <c r="AT2699" s="236" t="s">
        <v>513</v>
      </c>
      <c r="AU2699" s="236" t="s">
        <v>82</v>
      </c>
      <c r="AV2699" s="12" t="s">
        <v>82</v>
      </c>
      <c r="AW2699" s="12" t="s">
        <v>36</v>
      </c>
      <c r="AX2699" s="12" t="s">
        <v>73</v>
      </c>
      <c r="AY2699" s="236" t="s">
        <v>492</v>
      </c>
    </row>
    <row r="2700" spans="2:65" s="12" customFormat="1">
      <c r="B2700" s="225"/>
      <c r="C2700" s="226"/>
      <c r="D2700" s="221" t="s">
        <v>513</v>
      </c>
      <c r="E2700" s="248" t="s">
        <v>23</v>
      </c>
      <c r="F2700" s="249" t="s">
        <v>3546</v>
      </c>
      <c r="G2700" s="226"/>
      <c r="H2700" s="250">
        <v>1.6180000000000001</v>
      </c>
      <c r="I2700" s="231"/>
      <c r="J2700" s="226"/>
      <c r="K2700" s="226"/>
      <c r="L2700" s="232"/>
      <c r="M2700" s="233"/>
      <c r="N2700" s="234"/>
      <c r="O2700" s="234"/>
      <c r="P2700" s="234"/>
      <c r="Q2700" s="234"/>
      <c r="R2700" s="234"/>
      <c r="S2700" s="234"/>
      <c r="T2700" s="235"/>
      <c r="AT2700" s="236" t="s">
        <v>513</v>
      </c>
      <c r="AU2700" s="236" t="s">
        <v>82</v>
      </c>
      <c r="AV2700" s="12" t="s">
        <v>82</v>
      </c>
      <c r="AW2700" s="12" t="s">
        <v>36</v>
      </c>
      <c r="AX2700" s="12" t="s">
        <v>73</v>
      </c>
      <c r="AY2700" s="236" t="s">
        <v>492</v>
      </c>
    </row>
    <row r="2701" spans="2:65" s="12" customFormat="1">
      <c r="B2701" s="225"/>
      <c r="C2701" s="226"/>
      <c r="D2701" s="221" t="s">
        <v>513</v>
      </c>
      <c r="E2701" s="248" t="s">
        <v>23</v>
      </c>
      <c r="F2701" s="249" t="s">
        <v>3547</v>
      </c>
      <c r="G2701" s="226"/>
      <c r="H2701" s="250">
        <v>2.4569999999999999</v>
      </c>
      <c r="I2701" s="231"/>
      <c r="J2701" s="226"/>
      <c r="K2701" s="226"/>
      <c r="L2701" s="232"/>
      <c r="M2701" s="233"/>
      <c r="N2701" s="234"/>
      <c r="O2701" s="234"/>
      <c r="P2701" s="234"/>
      <c r="Q2701" s="234"/>
      <c r="R2701" s="234"/>
      <c r="S2701" s="234"/>
      <c r="T2701" s="235"/>
      <c r="AT2701" s="236" t="s">
        <v>513</v>
      </c>
      <c r="AU2701" s="236" t="s">
        <v>82</v>
      </c>
      <c r="AV2701" s="12" t="s">
        <v>82</v>
      </c>
      <c r="AW2701" s="12" t="s">
        <v>36</v>
      </c>
      <c r="AX2701" s="12" t="s">
        <v>73</v>
      </c>
      <c r="AY2701" s="236" t="s">
        <v>492</v>
      </c>
    </row>
    <row r="2702" spans="2:65" s="12" customFormat="1">
      <c r="B2702" s="225"/>
      <c r="C2702" s="226"/>
      <c r="D2702" s="221" t="s">
        <v>513</v>
      </c>
      <c r="E2702" s="248" t="s">
        <v>23</v>
      </c>
      <c r="F2702" s="249" t="s">
        <v>3548</v>
      </c>
      <c r="G2702" s="226"/>
      <c r="H2702" s="250">
        <v>1.41</v>
      </c>
      <c r="I2702" s="231"/>
      <c r="J2702" s="226"/>
      <c r="K2702" s="226"/>
      <c r="L2702" s="232"/>
      <c r="M2702" s="233"/>
      <c r="N2702" s="234"/>
      <c r="O2702" s="234"/>
      <c r="P2702" s="234"/>
      <c r="Q2702" s="234"/>
      <c r="R2702" s="234"/>
      <c r="S2702" s="234"/>
      <c r="T2702" s="235"/>
      <c r="AT2702" s="236" t="s">
        <v>513</v>
      </c>
      <c r="AU2702" s="236" t="s">
        <v>82</v>
      </c>
      <c r="AV2702" s="12" t="s">
        <v>82</v>
      </c>
      <c r="AW2702" s="12" t="s">
        <v>36</v>
      </c>
      <c r="AX2702" s="12" t="s">
        <v>73</v>
      </c>
      <c r="AY2702" s="236" t="s">
        <v>492</v>
      </c>
    </row>
    <row r="2703" spans="2:65" s="12" customFormat="1">
      <c r="B2703" s="225"/>
      <c r="C2703" s="226"/>
      <c r="D2703" s="221" t="s">
        <v>513</v>
      </c>
      <c r="E2703" s="248" t="s">
        <v>23</v>
      </c>
      <c r="F2703" s="249" t="s">
        <v>3549</v>
      </c>
      <c r="G2703" s="226"/>
      <c r="H2703" s="250">
        <v>2.31</v>
      </c>
      <c r="I2703" s="231"/>
      <c r="J2703" s="226"/>
      <c r="K2703" s="226"/>
      <c r="L2703" s="232"/>
      <c r="M2703" s="233"/>
      <c r="N2703" s="234"/>
      <c r="O2703" s="234"/>
      <c r="P2703" s="234"/>
      <c r="Q2703" s="234"/>
      <c r="R2703" s="234"/>
      <c r="S2703" s="234"/>
      <c r="T2703" s="235"/>
      <c r="AT2703" s="236" t="s">
        <v>513</v>
      </c>
      <c r="AU2703" s="236" t="s">
        <v>82</v>
      </c>
      <c r="AV2703" s="12" t="s">
        <v>82</v>
      </c>
      <c r="AW2703" s="12" t="s">
        <v>36</v>
      </c>
      <c r="AX2703" s="12" t="s">
        <v>73</v>
      </c>
      <c r="AY2703" s="236" t="s">
        <v>492</v>
      </c>
    </row>
    <row r="2704" spans="2:65" s="12" customFormat="1">
      <c r="B2704" s="225"/>
      <c r="C2704" s="226"/>
      <c r="D2704" s="221" t="s">
        <v>513</v>
      </c>
      <c r="E2704" s="248" t="s">
        <v>23</v>
      </c>
      <c r="F2704" s="249" t="s">
        <v>3550</v>
      </c>
      <c r="G2704" s="226"/>
      <c r="H2704" s="250">
        <v>1.1859999999999999</v>
      </c>
      <c r="I2704" s="231"/>
      <c r="J2704" s="226"/>
      <c r="K2704" s="226"/>
      <c r="L2704" s="232"/>
      <c r="M2704" s="233"/>
      <c r="N2704" s="234"/>
      <c r="O2704" s="234"/>
      <c r="P2704" s="234"/>
      <c r="Q2704" s="234"/>
      <c r="R2704" s="234"/>
      <c r="S2704" s="234"/>
      <c r="T2704" s="235"/>
      <c r="AT2704" s="236" t="s">
        <v>513</v>
      </c>
      <c r="AU2704" s="236" t="s">
        <v>82</v>
      </c>
      <c r="AV2704" s="12" t="s">
        <v>82</v>
      </c>
      <c r="AW2704" s="12" t="s">
        <v>36</v>
      </c>
      <c r="AX2704" s="12" t="s">
        <v>73</v>
      </c>
      <c r="AY2704" s="236" t="s">
        <v>492</v>
      </c>
    </row>
    <row r="2705" spans="2:65" s="12" customFormat="1">
      <c r="B2705" s="225"/>
      <c r="C2705" s="226"/>
      <c r="D2705" s="221" t="s">
        <v>513</v>
      </c>
      <c r="E2705" s="248" t="s">
        <v>23</v>
      </c>
      <c r="F2705" s="249" t="s">
        <v>3551</v>
      </c>
      <c r="G2705" s="226"/>
      <c r="H2705" s="250">
        <v>5.2149999999999999</v>
      </c>
      <c r="I2705" s="231"/>
      <c r="J2705" s="226"/>
      <c r="K2705" s="226"/>
      <c r="L2705" s="232"/>
      <c r="M2705" s="233"/>
      <c r="N2705" s="234"/>
      <c r="O2705" s="234"/>
      <c r="P2705" s="234"/>
      <c r="Q2705" s="234"/>
      <c r="R2705" s="234"/>
      <c r="S2705" s="234"/>
      <c r="T2705" s="235"/>
      <c r="AT2705" s="236" t="s">
        <v>513</v>
      </c>
      <c r="AU2705" s="236" t="s">
        <v>82</v>
      </c>
      <c r="AV2705" s="12" t="s">
        <v>82</v>
      </c>
      <c r="AW2705" s="12" t="s">
        <v>36</v>
      </c>
      <c r="AX2705" s="12" t="s">
        <v>73</v>
      </c>
      <c r="AY2705" s="236" t="s">
        <v>492</v>
      </c>
    </row>
    <row r="2706" spans="2:65" s="12" customFormat="1">
      <c r="B2706" s="225"/>
      <c r="C2706" s="226"/>
      <c r="D2706" s="221" t="s">
        <v>513</v>
      </c>
      <c r="E2706" s="248" t="s">
        <v>23</v>
      </c>
      <c r="F2706" s="249" t="s">
        <v>3552</v>
      </c>
      <c r="G2706" s="226"/>
      <c r="H2706" s="250">
        <v>1.677</v>
      </c>
      <c r="I2706" s="231"/>
      <c r="J2706" s="226"/>
      <c r="K2706" s="226"/>
      <c r="L2706" s="232"/>
      <c r="M2706" s="233"/>
      <c r="N2706" s="234"/>
      <c r="O2706" s="234"/>
      <c r="P2706" s="234"/>
      <c r="Q2706" s="234"/>
      <c r="R2706" s="234"/>
      <c r="S2706" s="234"/>
      <c r="T2706" s="235"/>
      <c r="AT2706" s="236" t="s">
        <v>513</v>
      </c>
      <c r="AU2706" s="236" t="s">
        <v>82</v>
      </c>
      <c r="AV2706" s="12" t="s">
        <v>82</v>
      </c>
      <c r="AW2706" s="12" t="s">
        <v>36</v>
      </c>
      <c r="AX2706" s="12" t="s">
        <v>73</v>
      </c>
      <c r="AY2706" s="236" t="s">
        <v>492</v>
      </c>
    </row>
    <row r="2707" spans="2:65" s="12" customFormat="1">
      <c r="B2707" s="225"/>
      <c r="C2707" s="226"/>
      <c r="D2707" s="221" t="s">
        <v>513</v>
      </c>
      <c r="E2707" s="248" t="s">
        <v>23</v>
      </c>
      <c r="F2707" s="249" t="s">
        <v>3553</v>
      </c>
      <c r="G2707" s="226"/>
      <c r="H2707" s="250">
        <v>7.3999999999999996E-2</v>
      </c>
      <c r="I2707" s="231"/>
      <c r="J2707" s="226"/>
      <c r="K2707" s="226"/>
      <c r="L2707" s="232"/>
      <c r="M2707" s="233"/>
      <c r="N2707" s="234"/>
      <c r="O2707" s="234"/>
      <c r="P2707" s="234"/>
      <c r="Q2707" s="234"/>
      <c r="R2707" s="234"/>
      <c r="S2707" s="234"/>
      <c r="T2707" s="235"/>
      <c r="AT2707" s="236" t="s">
        <v>513</v>
      </c>
      <c r="AU2707" s="236" t="s">
        <v>82</v>
      </c>
      <c r="AV2707" s="12" t="s">
        <v>82</v>
      </c>
      <c r="AW2707" s="12" t="s">
        <v>36</v>
      </c>
      <c r="AX2707" s="12" t="s">
        <v>73</v>
      </c>
      <c r="AY2707" s="236" t="s">
        <v>492</v>
      </c>
    </row>
    <row r="2708" spans="2:65" s="12" customFormat="1">
      <c r="B2708" s="225"/>
      <c r="C2708" s="226"/>
      <c r="D2708" s="221" t="s">
        <v>513</v>
      </c>
      <c r="E2708" s="248" t="s">
        <v>23</v>
      </c>
      <c r="F2708" s="249" t="s">
        <v>3554</v>
      </c>
      <c r="G2708" s="226"/>
      <c r="H2708" s="250">
        <v>0.16500000000000001</v>
      </c>
      <c r="I2708" s="231"/>
      <c r="J2708" s="226"/>
      <c r="K2708" s="226"/>
      <c r="L2708" s="232"/>
      <c r="M2708" s="233"/>
      <c r="N2708" s="234"/>
      <c r="O2708" s="234"/>
      <c r="P2708" s="234"/>
      <c r="Q2708" s="234"/>
      <c r="R2708" s="234"/>
      <c r="S2708" s="234"/>
      <c r="T2708" s="235"/>
      <c r="AT2708" s="236" t="s">
        <v>513</v>
      </c>
      <c r="AU2708" s="236" t="s">
        <v>82</v>
      </c>
      <c r="AV2708" s="12" t="s">
        <v>82</v>
      </c>
      <c r="AW2708" s="12" t="s">
        <v>36</v>
      </c>
      <c r="AX2708" s="12" t="s">
        <v>73</v>
      </c>
      <c r="AY2708" s="236" t="s">
        <v>492</v>
      </c>
    </row>
    <row r="2709" spans="2:65" s="12" customFormat="1">
      <c r="B2709" s="225"/>
      <c r="C2709" s="226"/>
      <c r="D2709" s="221" t="s">
        <v>513</v>
      </c>
      <c r="E2709" s="248" t="s">
        <v>23</v>
      </c>
      <c r="F2709" s="249" t="s">
        <v>3555</v>
      </c>
      <c r="G2709" s="226"/>
      <c r="H2709" s="250">
        <v>1.6919999999999999</v>
      </c>
      <c r="I2709" s="231"/>
      <c r="J2709" s="226"/>
      <c r="K2709" s="226"/>
      <c r="L2709" s="232"/>
      <c r="M2709" s="233"/>
      <c r="N2709" s="234"/>
      <c r="O2709" s="234"/>
      <c r="P2709" s="234"/>
      <c r="Q2709" s="234"/>
      <c r="R2709" s="234"/>
      <c r="S2709" s="234"/>
      <c r="T2709" s="235"/>
      <c r="AT2709" s="236" t="s">
        <v>513</v>
      </c>
      <c r="AU2709" s="236" t="s">
        <v>82</v>
      </c>
      <c r="AV2709" s="12" t="s">
        <v>82</v>
      </c>
      <c r="AW2709" s="12" t="s">
        <v>36</v>
      </c>
      <c r="AX2709" s="12" t="s">
        <v>73</v>
      </c>
      <c r="AY2709" s="236" t="s">
        <v>492</v>
      </c>
    </row>
    <row r="2710" spans="2:65" s="12" customFormat="1">
      <c r="B2710" s="225"/>
      <c r="C2710" s="226"/>
      <c r="D2710" s="221" t="s">
        <v>513</v>
      </c>
      <c r="E2710" s="248" t="s">
        <v>23</v>
      </c>
      <c r="F2710" s="249" t="s">
        <v>3556</v>
      </c>
      <c r="G2710" s="226"/>
      <c r="H2710" s="250">
        <v>8.8999999999999996E-2</v>
      </c>
      <c r="I2710" s="231"/>
      <c r="J2710" s="226"/>
      <c r="K2710" s="226"/>
      <c r="L2710" s="232"/>
      <c r="M2710" s="233"/>
      <c r="N2710" s="234"/>
      <c r="O2710" s="234"/>
      <c r="P2710" s="234"/>
      <c r="Q2710" s="234"/>
      <c r="R2710" s="234"/>
      <c r="S2710" s="234"/>
      <c r="T2710" s="235"/>
      <c r="AT2710" s="236" t="s">
        <v>513</v>
      </c>
      <c r="AU2710" s="236" t="s">
        <v>82</v>
      </c>
      <c r="AV2710" s="12" t="s">
        <v>82</v>
      </c>
      <c r="AW2710" s="12" t="s">
        <v>36</v>
      </c>
      <c r="AX2710" s="12" t="s">
        <v>73</v>
      </c>
      <c r="AY2710" s="236" t="s">
        <v>492</v>
      </c>
    </row>
    <row r="2711" spans="2:65" s="12" customFormat="1">
      <c r="B2711" s="225"/>
      <c r="C2711" s="226"/>
      <c r="D2711" s="221" t="s">
        <v>513</v>
      </c>
      <c r="E2711" s="248" t="s">
        <v>23</v>
      </c>
      <c r="F2711" s="249" t="s">
        <v>3557</v>
      </c>
      <c r="G2711" s="226"/>
      <c r="H2711" s="250">
        <v>0.154</v>
      </c>
      <c r="I2711" s="231"/>
      <c r="J2711" s="226"/>
      <c r="K2711" s="226"/>
      <c r="L2711" s="232"/>
      <c r="M2711" s="233"/>
      <c r="N2711" s="234"/>
      <c r="O2711" s="234"/>
      <c r="P2711" s="234"/>
      <c r="Q2711" s="234"/>
      <c r="R2711" s="234"/>
      <c r="S2711" s="234"/>
      <c r="T2711" s="235"/>
      <c r="AT2711" s="236" t="s">
        <v>513</v>
      </c>
      <c r="AU2711" s="236" t="s">
        <v>82</v>
      </c>
      <c r="AV2711" s="12" t="s">
        <v>82</v>
      </c>
      <c r="AW2711" s="12" t="s">
        <v>36</v>
      </c>
      <c r="AX2711" s="12" t="s">
        <v>73</v>
      </c>
      <c r="AY2711" s="236" t="s">
        <v>492</v>
      </c>
    </row>
    <row r="2712" spans="2:65" s="12" customFormat="1">
      <c r="B2712" s="225"/>
      <c r="C2712" s="226"/>
      <c r="D2712" s="221" t="s">
        <v>513</v>
      </c>
      <c r="E2712" s="248" t="s">
        <v>23</v>
      </c>
      <c r="F2712" s="249" t="s">
        <v>3558</v>
      </c>
      <c r="G2712" s="226"/>
      <c r="H2712" s="250">
        <v>0.81599999999999995</v>
      </c>
      <c r="I2712" s="231"/>
      <c r="J2712" s="226"/>
      <c r="K2712" s="226"/>
      <c r="L2712" s="232"/>
      <c r="M2712" s="233"/>
      <c r="N2712" s="234"/>
      <c r="O2712" s="234"/>
      <c r="P2712" s="234"/>
      <c r="Q2712" s="234"/>
      <c r="R2712" s="234"/>
      <c r="S2712" s="234"/>
      <c r="T2712" s="235"/>
      <c r="AT2712" s="236" t="s">
        <v>513</v>
      </c>
      <c r="AU2712" s="236" t="s">
        <v>82</v>
      </c>
      <c r="AV2712" s="12" t="s">
        <v>82</v>
      </c>
      <c r="AW2712" s="12" t="s">
        <v>36</v>
      </c>
      <c r="AX2712" s="12" t="s">
        <v>73</v>
      </c>
      <c r="AY2712" s="236" t="s">
        <v>492</v>
      </c>
    </row>
    <row r="2713" spans="2:65" s="12" customFormat="1">
      <c r="B2713" s="225"/>
      <c r="C2713" s="226"/>
      <c r="D2713" s="221" t="s">
        <v>513</v>
      </c>
      <c r="E2713" s="248" t="s">
        <v>23</v>
      </c>
      <c r="F2713" s="249" t="s">
        <v>3559</v>
      </c>
      <c r="G2713" s="226"/>
      <c r="H2713" s="250">
        <v>0.13900000000000001</v>
      </c>
      <c r="I2713" s="231"/>
      <c r="J2713" s="226"/>
      <c r="K2713" s="226"/>
      <c r="L2713" s="232"/>
      <c r="M2713" s="233"/>
      <c r="N2713" s="234"/>
      <c r="O2713" s="234"/>
      <c r="P2713" s="234"/>
      <c r="Q2713" s="234"/>
      <c r="R2713" s="234"/>
      <c r="S2713" s="234"/>
      <c r="T2713" s="235"/>
      <c r="AT2713" s="236" t="s">
        <v>513</v>
      </c>
      <c r="AU2713" s="236" t="s">
        <v>82</v>
      </c>
      <c r="AV2713" s="12" t="s">
        <v>82</v>
      </c>
      <c r="AW2713" s="12" t="s">
        <v>36</v>
      </c>
      <c r="AX2713" s="12" t="s">
        <v>73</v>
      </c>
      <c r="AY2713" s="236" t="s">
        <v>492</v>
      </c>
    </row>
    <row r="2714" spans="2:65" s="12" customFormat="1">
      <c r="B2714" s="225"/>
      <c r="C2714" s="226"/>
      <c r="D2714" s="221" t="s">
        <v>513</v>
      </c>
      <c r="E2714" s="248" t="s">
        <v>23</v>
      </c>
      <c r="F2714" s="249" t="s">
        <v>3560</v>
      </c>
      <c r="G2714" s="226"/>
      <c r="H2714" s="250">
        <v>1.0409999999999999</v>
      </c>
      <c r="I2714" s="231"/>
      <c r="J2714" s="226"/>
      <c r="K2714" s="226"/>
      <c r="L2714" s="232"/>
      <c r="M2714" s="233"/>
      <c r="N2714" s="234"/>
      <c r="O2714" s="234"/>
      <c r="P2714" s="234"/>
      <c r="Q2714" s="234"/>
      <c r="R2714" s="234"/>
      <c r="S2714" s="234"/>
      <c r="T2714" s="235"/>
      <c r="AT2714" s="236" t="s">
        <v>513</v>
      </c>
      <c r="AU2714" s="236" t="s">
        <v>82</v>
      </c>
      <c r="AV2714" s="12" t="s">
        <v>82</v>
      </c>
      <c r="AW2714" s="12" t="s">
        <v>36</v>
      </c>
      <c r="AX2714" s="12" t="s">
        <v>73</v>
      </c>
      <c r="AY2714" s="236" t="s">
        <v>492</v>
      </c>
    </row>
    <row r="2715" spans="2:65" s="12" customFormat="1">
      <c r="B2715" s="225"/>
      <c r="C2715" s="226"/>
      <c r="D2715" s="221" t="s">
        <v>513</v>
      </c>
      <c r="E2715" s="248" t="s">
        <v>23</v>
      </c>
      <c r="F2715" s="249" t="s">
        <v>3561</v>
      </c>
      <c r="G2715" s="226"/>
      <c r="H2715" s="250">
        <v>2.5459999999999998</v>
      </c>
      <c r="I2715" s="231"/>
      <c r="J2715" s="226"/>
      <c r="K2715" s="226"/>
      <c r="L2715" s="232"/>
      <c r="M2715" s="233"/>
      <c r="N2715" s="234"/>
      <c r="O2715" s="234"/>
      <c r="P2715" s="234"/>
      <c r="Q2715" s="234"/>
      <c r="R2715" s="234"/>
      <c r="S2715" s="234"/>
      <c r="T2715" s="235"/>
      <c r="AT2715" s="236" t="s">
        <v>513</v>
      </c>
      <c r="AU2715" s="236" t="s">
        <v>82</v>
      </c>
      <c r="AV2715" s="12" t="s">
        <v>82</v>
      </c>
      <c r="AW2715" s="12" t="s">
        <v>36</v>
      </c>
      <c r="AX2715" s="12" t="s">
        <v>73</v>
      </c>
      <c r="AY2715" s="236" t="s">
        <v>492</v>
      </c>
    </row>
    <row r="2716" spans="2:65" s="14" customFormat="1">
      <c r="B2716" s="251"/>
      <c r="C2716" s="252"/>
      <c r="D2716" s="221" t="s">
        <v>513</v>
      </c>
      <c r="E2716" s="275" t="s">
        <v>23</v>
      </c>
      <c r="F2716" s="276" t="s">
        <v>560</v>
      </c>
      <c r="G2716" s="252"/>
      <c r="H2716" s="277">
        <v>42.481999999999999</v>
      </c>
      <c r="I2716" s="256"/>
      <c r="J2716" s="252"/>
      <c r="K2716" s="252"/>
      <c r="L2716" s="257"/>
      <c r="M2716" s="258"/>
      <c r="N2716" s="259"/>
      <c r="O2716" s="259"/>
      <c r="P2716" s="259"/>
      <c r="Q2716" s="259"/>
      <c r="R2716" s="259"/>
      <c r="S2716" s="259"/>
      <c r="T2716" s="260"/>
      <c r="AT2716" s="261" t="s">
        <v>513</v>
      </c>
      <c r="AU2716" s="261" t="s">
        <v>82</v>
      </c>
      <c r="AV2716" s="14" t="s">
        <v>502</v>
      </c>
      <c r="AW2716" s="14" t="s">
        <v>36</v>
      </c>
      <c r="AX2716" s="14" t="s">
        <v>80</v>
      </c>
      <c r="AY2716" s="261" t="s">
        <v>492</v>
      </c>
    </row>
    <row r="2717" spans="2:65" s="12" customFormat="1">
      <c r="B2717" s="225"/>
      <c r="C2717" s="226"/>
      <c r="D2717" s="227" t="s">
        <v>513</v>
      </c>
      <c r="E2717" s="226"/>
      <c r="F2717" s="229" t="s">
        <v>3562</v>
      </c>
      <c r="G2717" s="226"/>
      <c r="H2717" s="230">
        <v>44.606000000000002</v>
      </c>
      <c r="I2717" s="231"/>
      <c r="J2717" s="226"/>
      <c r="K2717" s="226"/>
      <c r="L2717" s="232"/>
      <c r="M2717" s="233"/>
      <c r="N2717" s="234"/>
      <c r="O2717" s="234"/>
      <c r="P2717" s="234"/>
      <c r="Q2717" s="234"/>
      <c r="R2717" s="234"/>
      <c r="S2717" s="234"/>
      <c r="T2717" s="235"/>
      <c r="AT2717" s="236" t="s">
        <v>513</v>
      </c>
      <c r="AU2717" s="236" t="s">
        <v>82</v>
      </c>
      <c r="AV2717" s="12" t="s">
        <v>82</v>
      </c>
      <c r="AW2717" s="12" t="s">
        <v>6</v>
      </c>
      <c r="AX2717" s="12" t="s">
        <v>80</v>
      </c>
      <c r="AY2717" s="236" t="s">
        <v>492</v>
      </c>
    </row>
    <row r="2718" spans="2:65" s="1" customFormat="1" ht="25.5" customHeight="1">
      <c r="B2718" s="42"/>
      <c r="C2718" s="278" t="s">
        <v>3563</v>
      </c>
      <c r="D2718" s="278" t="s">
        <v>1110</v>
      </c>
      <c r="E2718" s="279" t="s">
        <v>3564</v>
      </c>
      <c r="F2718" s="280" t="s">
        <v>3565</v>
      </c>
      <c r="G2718" s="281" t="s">
        <v>180</v>
      </c>
      <c r="H2718" s="282">
        <v>20.545999999999999</v>
      </c>
      <c r="I2718" s="283"/>
      <c r="J2718" s="284">
        <f>ROUND(I2718*H2718,2)</f>
        <v>0</v>
      </c>
      <c r="K2718" s="280" t="s">
        <v>501</v>
      </c>
      <c r="L2718" s="285"/>
      <c r="M2718" s="286" t="s">
        <v>23</v>
      </c>
      <c r="N2718" s="287" t="s">
        <v>44</v>
      </c>
      <c r="O2718" s="43"/>
      <c r="P2718" s="218">
        <f>O2718*H2718</f>
        <v>0</v>
      </c>
      <c r="Q2718" s="218">
        <v>3.3600000000000001E-3</v>
      </c>
      <c r="R2718" s="218">
        <f>Q2718*H2718</f>
        <v>6.9034559999999995E-2</v>
      </c>
      <c r="S2718" s="218">
        <v>0</v>
      </c>
      <c r="T2718" s="219">
        <f>S2718*H2718</f>
        <v>0</v>
      </c>
      <c r="AR2718" s="25" t="s">
        <v>977</v>
      </c>
      <c r="AT2718" s="25" t="s">
        <v>1110</v>
      </c>
      <c r="AU2718" s="25" t="s">
        <v>82</v>
      </c>
      <c r="AY2718" s="25" t="s">
        <v>492</v>
      </c>
      <c r="BE2718" s="220">
        <f>IF(N2718="základní",J2718,0)</f>
        <v>0</v>
      </c>
      <c r="BF2718" s="220">
        <f>IF(N2718="snížená",J2718,0)</f>
        <v>0</v>
      </c>
      <c r="BG2718" s="220">
        <f>IF(N2718="zákl. přenesená",J2718,0)</f>
        <v>0</v>
      </c>
      <c r="BH2718" s="220">
        <f>IF(N2718="sníž. přenesená",J2718,0)</f>
        <v>0</v>
      </c>
      <c r="BI2718" s="220">
        <f>IF(N2718="nulová",J2718,0)</f>
        <v>0</v>
      </c>
      <c r="BJ2718" s="25" t="s">
        <v>80</v>
      </c>
      <c r="BK2718" s="220">
        <f>ROUND(I2718*H2718,2)</f>
        <v>0</v>
      </c>
      <c r="BL2718" s="25" t="s">
        <v>775</v>
      </c>
      <c r="BM2718" s="25" t="s">
        <v>3566</v>
      </c>
    </row>
    <row r="2719" spans="2:65" s="1" customFormat="1" ht="24">
      <c r="B2719" s="42"/>
      <c r="C2719" s="64"/>
      <c r="D2719" s="221" t="s">
        <v>506</v>
      </c>
      <c r="E2719" s="64"/>
      <c r="F2719" s="222" t="s">
        <v>3565</v>
      </c>
      <c r="G2719" s="64"/>
      <c r="H2719" s="64"/>
      <c r="I2719" s="177"/>
      <c r="J2719" s="64"/>
      <c r="K2719" s="64"/>
      <c r="L2719" s="62"/>
      <c r="M2719" s="223"/>
      <c r="N2719" s="43"/>
      <c r="O2719" s="43"/>
      <c r="P2719" s="43"/>
      <c r="Q2719" s="43"/>
      <c r="R2719" s="43"/>
      <c r="S2719" s="43"/>
      <c r="T2719" s="79"/>
      <c r="AT2719" s="25" t="s">
        <v>506</v>
      </c>
      <c r="AU2719" s="25" t="s">
        <v>82</v>
      </c>
    </row>
    <row r="2720" spans="2:65" s="12" customFormat="1">
      <c r="B2720" s="225"/>
      <c r="C2720" s="226"/>
      <c r="D2720" s="221" t="s">
        <v>513</v>
      </c>
      <c r="E2720" s="248" t="s">
        <v>23</v>
      </c>
      <c r="F2720" s="249" t="s">
        <v>3567</v>
      </c>
      <c r="G2720" s="226"/>
      <c r="H2720" s="250">
        <v>19.568000000000001</v>
      </c>
      <c r="I2720" s="231"/>
      <c r="J2720" s="226"/>
      <c r="K2720" s="226"/>
      <c r="L2720" s="232"/>
      <c r="M2720" s="233"/>
      <c r="N2720" s="234"/>
      <c r="O2720" s="234"/>
      <c r="P2720" s="234"/>
      <c r="Q2720" s="234"/>
      <c r="R2720" s="234"/>
      <c r="S2720" s="234"/>
      <c r="T2720" s="235"/>
      <c r="AT2720" s="236" t="s">
        <v>513</v>
      </c>
      <c r="AU2720" s="236" t="s">
        <v>82</v>
      </c>
      <c r="AV2720" s="12" t="s">
        <v>82</v>
      </c>
      <c r="AW2720" s="12" t="s">
        <v>36</v>
      </c>
      <c r="AX2720" s="12" t="s">
        <v>80</v>
      </c>
      <c r="AY2720" s="236" t="s">
        <v>492</v>
      </c>
    </row>
    <row r="2721" spans="2:65" s="12" customFormat="1">
      <c r="B2721" s="225"/>
      <c r="C2721" s="226"/>
      <c r="D2721" s="227" t="s">
        <v>513</v>
      </c>
      <c r="E2721" s="226"/>
      <c r="F2721" s="229" t="s">
        <v>3568</v>
      </c>
      <c r="G2721" s="226"/>
      <c r="H2721" s="230">
        <v>20.545999999999999</v>
      </c>
      <c r="I2721" s="231"/>
      <c r="J2721" s="226"/>
      <c r="K2721" s="226"/>
      <c r="L2721" s="232"/>
      <c r="M2721" s="233"/>
      <c r="N2721" s="234"/>
      <c r="O2721" s="234"/>
      <c r="P2721" s="234"/>
      <c r="Q2721" s="234"/>
      <c r="R2721" s="234"/>
      <c r="S2721" s="234"/>
      <c r="T2721" s="235"/>
      <c r="AT2721" s="236" t="s">
        <v>513</v>
      </c>
      <c r="AU2721" s="236" t="s">
        <v>82</v>
      </c>
      <c r="AV2721" s="12" t="s">
        <v>82</v>
      </c>
      <c r="AW2721" s="12" t="s">
        <v>6</v>
      </c>
      <c r="AX2721" s="12" t="s">
        <v>80</v>
      </c>
      <c r="AY2721" s="236" t="s">
        <v>492</v>
      </c>
    </row>
    <row r="2722" spans="2:65" s="1" customFormat="1" ht="25.5" customHeight="1">
      <c r="B2722" s="42"/>
      <c r="C2722" s="278" t="s">
        <v>3569</v>
      </c>
      <c r="D2722" s="278" t="s">
        <v>1110</v>
      </c>
      <c r="E2722" s="279" t="s">
        <v>3570</v>
      </c>
      <c r="F2722" s="280" t="s">
        <v>3571</v>
      </c>
      <c r="G2722" s="281" t="s">
        <v>180</v>
      </c>
      <c r="H2722" s="282">
        <v>20.545999999999999</v>
      </c>
      <c r="I2722" s="283"/>
      <c r="J2722" s="284">
        <f>ROUND(I2722*H2722,2)</f>
        <v>0</v>
      </c>
      <c r="K2722" s="280" t="s">
        <v>501</v>
      </c>
      <c r="L2722" s="285"/>
      <c r="M2722" s="286" t="s">
        <v>23</v>
      </c>
      <c r="N2722" s="287" t="s">
        <v>44</v>
      </c>
      <c r="O2722" s="43"/>
      <c r="P2722" s="218">
        <f>O2722*H2722</f>
        <v>0</v>
      </c>
      <c r="Q2722" s="218">
        <v>3.9199999999999999E-3</v>
      </c>
      <c r="R2722" s="218">
        <f>Q2722*H2722</f>
        <v>8.0540319999999999E-2</v>
      </c>
      <c r="S2722" s="218">
        <v>0</v>
      </c>
      <c r="T2722" s="219">
        <f>S2722*H2722</f>
        <v>0</v>
      </c>
      <c r="AR2722" s="25" t="s">
        <v>977</v>
      </c>
      <c r="AT2722" s="25" t="s">
        <v>1110</v>
      </c>
      <c r="AU2722" s="25" t="s">
        <v>82</v>
      </c>
      <c r="AY2722" s="25" t="s">
        <v>492</v>
      </c>
      <c r="BE2722" s="220">
        <f>IF(N2722="základní",J2722,0)</f>
        <v>0</v>
      </c>
      <c r="BF2722" s="220">
        <f>IF(N2722="snížená",J2722,0)</f>
        <v>0</v>
      </c>
      <c r="BG2722" s="220">
        <f>IF(N2722="zákl. přenesená",J2722,0)</f>
        <v>0</v>
      </c>
      <c r="BH2722" s="220">
        <f>IF(N2722="sníž. přenesená",J2722,0)</f>
        <v>0</v>
      </c>
      <c r="BI2722" s="220">
        <f>IF(N2722="nulová",J2722,0)</f>
        <v>0</v>
      </c>
      <c r="BJ2722" s="25" t="s">
        <v>80</v>
      </c>
      <c r="BK2722" s="220">
        <f>ROUND(I2722*H2722,2)</f>
        <v>0</v>
      </c>
      <c r="BL2722" s="25" t="s">
        <v>775</v>
      </c>
      <c r="BM2722" s="25" t="s">
        <v>3572</v>
      </c>
    </row>
    <row r="2723" spans="2:65" s="1" customFormat="1" ht="24">
      <c r="B2723" s="42"/>
      <c r="C2723" s="64"/>
      <c r="D2723" s="221" t="s">
        <v>506</v>
      </c>
      <c r="E2723" s="64"/>
      <c r="F2723" s="222" t="s">
        <v>3571</v>
      </c>
      <c r="G2723" s="64"/>
      <c r="H2723" s="64"/>
      <c r="I2723" s="177"/>
      <c r="J2723" s="64"/>
      <c r="K2723" s="64"/>
      <c r="L2723" s="62"/>
      <c r="M2723" s="223"/>
      <c r="N2723" s="43"/>
      <c r="O2723" s="43"/>
      <c r="P2723" s="43"/>
      <c r="Q2723" s="43"/>
      <c r="R2723" s="43"/>
      <c r="S2723" s="43"/>
      <c r="T2723" s="79"/>
      <c r="AT2723" s="25" t="s">
        <v>506</v>
      </c>
      <c r="AU2723" s="25" t="s">
        <v>82</v>
      </c>
    </row>
    <row r="2724" spans="2:65" s="12" customFormat="1">
      <c r="B2724" s="225"/>
      <c r="C2724" s="226"/>
      <c r="D2724" s="221" t="s">
        <v>513</v>
      </c>
      <c r="E2724" s="248" t="s">
        <v>23</v>
      </c>
      <c r="F2724" s="249" t="s">
        <v>3567</v>
      </c>
      <c r="G2724" s="226"/>
      <c r="H2724" s="250">
        <v>19.568000000000001</v>
      </c>
      <c r="I2724" s="231"/>
      <c r="J2724" s="226"/>
      <c r="K2724" s="226"/>
      <c r="L2724" s="232"/>
      <c r="M2724" s="233"/>
      <c r="N2724" s="234"/>
      <c r="O2724" s="234"/>
      <c r="P2724" s="234"/>
      <c r="Q2724" s="234"/>
      <c r="R2724" s="234"/>
      <c r="S2724" s="234"/>
      <c r="T2724" s="235"/>
      <c r="AT2724" s="236" t="s">
        <v>513</v>
      </c>
      <c r="AU2724" s="236" t="s">
        <v>82</v>
      </c>
      <c r="AV2724" s="12" t="s">
        <v>82</v>
      </c>
      <c r="AW2724" s="12" t="s">
        <v>36</v>
      </c>
      <c r="AX2724" s="12" t="s">
        <v>80</v>
      </c>
      <c r="AY2724" s="236" t="s">
        <v>492</v>
      </c>
    </row>
    <row r="2725" spans="2:65" s="12" customFormat="1">
      <c r="B2725" s="225"/>
      <c r="C2725" s="226"/>
      <c r="D2725" s="227" t="s">
        <v>513</v>
      </c>
      <c r="E2725" s="226"/>
      <c r="F2725" s="229" t="s">
        <v>3568</v>
      </c>
      <c r="G2725" s="226"/>
      <c r="H2725" s="230">
        <v>20.545999999999999</v>
      </c>
      <c r="I2725" s="231"/>
      <c r="J2725" s="226"/>
      <c r="K2725" s="226"/>
      <c r="L2725" s="232"/>
      <c r="M2725" s="233"/>
      <c r="N2725" s="234"/>
      <c r="O2725" s="234"/>
      <c r="P2725" s="234"/>
      <c r="Q2725" s="234"/>
      <c r="R2725" s="234"/>
      <c r="S2725" s="234"/>
      <c r="T2725" s="235"/>
      <c r="AT2725" s="236" t="s">
        <v>513</v>
      </c>
      <c r="AU2725" s="236" t="s">
        <v>82</v>
      </c>
      <c r="AV2725" s="12" t="s">
        <v>82</v>
      </c>
      <c r="AW2725" s="12" t="s">
        <v>6</v>
      </c>
      <c r="AX2725" s="12" t="s">
        <v>80</v>
      </c>
      <c r="AY2725" s="236" t="s">
        <v>492</v>
      </c>
    </row>
    <row r="2726" spans="2:65" s="1" customFormat="1" ht="25.5" customHeight="1">
      <c r="B2726" s="42"/>
      <c r="C2726" s="209" t="s">
        <v>3573</v>
      </c>
      <c r="D2726" s="209" t="s">
        <v>498</v>
      </c>
      <c r="E2726" s="210" t="s">
        <v>3574</v>
      </c>
      <c r="F2726" s="211" t="s">
        <v>3575</v>
      </c>
      <c r="G2726" s="212" t="s">
        <v>180</v>
      </c>
      <c r="H2726" s="213">
        <v>113.5</v>
      </c>
      <c r="I2726" s="214"/>
      <c r="J2726" s="215">
        <f>ROUND(I2726*H2726,2)</f>
        <v>0</v>
      </c>
      <c r="K2726" s="211" t="s">
        <v>501</v>
      </c>
      <c r="L2726" s="62"/>
      <c r="M2726" s="216" t="s">
        <v>23</v>
      </c>
      <c r="N2726" s="217" t="s">
        <v>44</v>
      </c>
      <c r="O2726" s="43"/>
      <c r="P2726" s="218">
        <f>O2726*H2726</f>
        <v>0</v>
      </c>
      <c r="Q2726" s="218">
        <v>6.0000000000000001E-3</v>
      </c>
      <c r="R2726" s="218">
        <f>Q2726*H2726</f>
        <v>0.68100000000000005</v>
      </c>
      <c r="S2726" s="218">
        <v>0</v>
      </c>
      <c r="T2726" s="219">
        <f>S2726*H2726</f>
        <v>0</v>
      </c>
      <c r="AR2726" s="25" t="s">
        <v>775</v>
      </c>
      <c r="AT2726" s="25" t="s">
        <v>498</v>
      </c>
      <c r="AU2726" s="25" t="s">
        <v>82</v>
      </c>
      <c r="AY2726" s="25" t="s">
        <v>492</v>
      </c>
      <c r="BE2726" s="220">
        <f>IF(N2726="základní",J2726,0)</f>
        <v>0</v>
      </c>
      <c r="BF2726" s="220">
        <f>IF(N2726="snížená",J2726,0)</f>
        <v>0</v>
      </c>
      <c r="BG2726" s="220">
        <f>IF(N2726="zákl. přenesená",J2726,0)</f>
        <v>0</v>
      </c>
      <c r="BH2726" s="220">
        <f>IF(N2726="sníž. přenesená",J2726,0)</f>
        <v>0</v>
      </c>
      <c r="BI2726" s="220">
        <f>IF(N2726="nulová",J2726,0)</f>
        <v>0</v>
      </c>
      <c r="BJ2726" s="25" t="s">
        <v>80</v>
      </c>
      <c r="BK2726" s="220">
        <f>ROUND(I2726*H2726,2)</f>
        <v>0</v>
      </c>
      <c r="BL2726" s="25" t="s">
        <v>775</v>
      </c>
      <c r="BM2726" s="25" t="s">
        <v>3576</v>
      </c>
    </row>
    <row r="2727" spans="2:65" s="1" customFormat="1" ht="24">
      <c r="B2727" s="42"/>
      <c r="C2727" s="64"/>
      <c r="D2727" s="221" t="s">
        <v>506</v>
      </c>
      <c r="E2727" s="64"/>
      <c r="F2727" s="222" t="s">
        <v>3577</v>
      </c>
      <c r="G2727" s="64"/>
      <c r="H2727" s="64"/>
      <c r="I2727" s="177"/>
      <c r="J2727" s="64"/>
      <c r="K2727" s="64"/>
      <c r="L2727" s="62"/>
      <c r="M2727" s="223"/>
      <c r="N2727" s="43"/>
      <c r="O2727" s="43"/>
      <c r="P2727" s="43"/>
      <c r="Q2727" s="43"/>
      <c r="R2727" s="43"/>
      <c r="S2727" s="43"/>
      <c r="T2727" s="79"/>
      <c r="AT2727" s="25" t="s">
        <v>506</v>
      </c>
      <c r="AU2727" s="25" t="s">
        <v>82</v>
      </c>
    </row>
    <row r="2728" spans="2:65" s="1" customFormat="1" ht="72">
      <c r="B2728" s="42"/>
      <c r="C2728" s="64"/>
      <c r="D2728" s="221" t="s">
        <v>509</v>
      </c>
      <c r="E2728" s="64"/>
      <c r="F2728" s="224" t="s">
        <v>3578</v>
      </c>
      <c r="G2728" s="64"/>
      <c r="H2728" s="64"/>
      <c r="I2728" s="177"/>
      <c r="J2728" s="64"/>
      <c r="K2728" s="64"/>
      <c r="L2728" s="62"/>
      <c r="M2728" s="223"/>
      <c r="N2728" s="43"/>
      <c r="O2728" s="43"/>
      <c r="P2728" s="43"/>
      <c r="Q2728" s="43"/>
      <c r="R2728" s="43"/>
      <c r="S2728" s="43"/>
      <c r="T2728" s="79"/>
      <c r="AT2728" s="25" t="s">
        <v>509</v>
      </c>
      <c r="AU2728" s="25" t="s">
        <v>82</v>
      </c>
    </row>
    <row r="2729" spans="2:65" s="13" customFormat="1" ht="24">
      <c r="B2729" s="237"/>
      <c r="C2729" s="238"/>
      <c r="D2729" s="221" t="s">
        <v>513</v>
      </c>
      <c r="E2729" s="239" t="s">
        <v>23</v>
      </c>
      <c r="F2729" s="240" t="s">
        <v>3216</v>
      </c>
      <c r="G2729" s="238"/>
      <c r="H2729" s="241" t="s">
        <v>23</v>
      </c>
      <c r="I2729" s="242"/>
      <c r="J2729" s="238"/>
      <c r="K2729" s="238"/>
      <c r="L2729" s="243"/>
      <c r="M2729" s="244"/>
      <c r="N2729" s="245"/>
      <c r="O2729" s="245"/>
      <c r="P2729" s="245"/>
      <c r="Q2729" s="245"/>
      <c r="R2729" s="245"/>
      <c r="S2729" s="245"/>
      <c r="T2729" s="246"/>
      <c r="AT2729" s="247" t="s">
        <v>513</v>
      </c>
      <c r="AU2729" s="247" t="s">
        <v>82</v>
      </c>
      <c r="AV2729" s="13" t="s">
        <v>80</v>
      </c>
      <c r="AW2729" s="13" t="s">
        <v>36</v>
      </c>
      <c r="AX2729" s="13" t="s">
        <v>73</v>
      </c>
      <c r="AY2729" s="247" t="s">
        <v>492</v>
      </c>
    </row>
    <row r="2730" spans="2:65" s="12" customFormat="1">
      <c r="B2730" s="225"/>
      <c r="C2730" s="226"/>
      <c r="D2730" s="221" t="s">
        <v>513</v>
      </c>
      <c r="E2730" s="248" t="s">
        <v>23</v>
      </c>
      <c r="F2730" s="249" t="s">
        <v>932</v>
      </c>
      <c r="G2730" s="226"/>
      <c r="H2730" s="250">
        <v>99</v>
      </c>
      <c r="I2730" s="231"/>
      <c r="J2730" s="226"/>
      <c r="K2730" s="226"/>
      <c r="L2730" s="232"/>
      <c r="M2730" s="233"/>
      <c r="N2730" s="234"/>
      <c r="O2730" s="234"/>
      <c r="P2730" s="234"/>
      <c r="Q2730" s="234"/>
      <c r="R2730" s="234"/>
      <c r="S2730" s="234"/>
      <c r="T2730" s="235"/>
      <c r="AT2730" s="236" t="s">
        <v>513</v>
      </c>
      <c r="AU2730" s="236" t="s">
        <v>82</v>
      </c>
      <c r="AV2730" s="12" t="s">
        <v>82</v>
      </c>
      <c r="AW2730" s="12" t="s">
        <v>36</v>
      </c>
      <c r="AX2730" s="12" t="s">
        <v>73</v>
      </c>
      <c r="AY2730" s="236" t="s">
        <v>492</v>
      </c>
    </row>
    <row r="2731" spans="2:65" s="13" customFormat="1" ht="24">
      <c r="B2731" s="237"/>
      <c r="C2731" s="238"/>
      <c r="D2731" s="221" t="s">
        <v>513</v>
      </c>
      <c r="E2731" s="239" t="s">
        <v>23</v>
      </c>
      <c r="F2731" s="240" t="s">
        <v>938</v>
      </c>
      <c r="G2731" s="238"/>
      <c r="H2731" s="241" t="s">
        <v>23</v>
      </c>
      <c r="I2731" s="242"/>
      <c r="J2731" s="238"/>
      <c r="K2731" s="238"/>
      <c r="L2731" s="243"/>
      <c r="M2731" s="244"/>
      <c r="N2731" s="245"/>
      <c r="O2731" s="245"/>
      <c r="P2731" s="245"/>
      <c r="Q2731" s="245"/>
      <c r="R2731" s="245"/>
      <c r="S2731" s="245"/>
      <c r="T2731" s="246"/>
      <c r="AT2731" s="247" t="s">
        <v>513</v>
      </c>
      <c r="AU2731" s="247" t="s">
        <v>82</v>
      </c>
      <c r="AV2731" s="13" t="s">
        <v>80</v>
      </c>
      <c r="AW2731" s="13" t="s">
        <v>36</v>
      </c>
      <c r="AX2731" s="13" t="s">
        <v>73</v>
      </c>
      <c r="AY2731" s="247" t="s">
        <v>492</v>
      </c>
    </row>
    <row r="2732" spans="2:65" s="12" customFormat="1">
      <c r="B2732" s="225"/>
      <c r="C2732" s="226"/>
      <c r="D2732" s="221" t="s">
        <v>513</v>
      </c>
      <c r="E2732" s="248" t="s">
        <v>23</v>
      </c>
      <c r="F2732" s="249" t="s">
        <v>939</v>
      </c>
      <c r="G2732" s="226"/>
      <c r="H2732" s="250">
        <v>14.5</v>
      </c>
      <c r="I2732" s="231"/>
      <c r="J2732" s="226"/>
      <c r="K2732" s="226"/>
      <c r="L2732" s="232"/>
      <c r="M2732" s="233"/>
      <c r="N2732" s="234"/>
      <c r="O2732" s="234"/>
      <c r="P2732" s="234"/>
      <c r="Q2732" s="234"/>
      <c r="R2732" s="234"/>
      <c r="S2732" s="234"/>
      <c r="T2732" s="235"/>
      <c r="AT2732" s="236" t="s">
        <v>513</v>
      </c>
      <c r="AU2732" s="236" t="s">
        <v>82</v>
      </c>
      <c r="AV2732" s="12" t="s">
        <v>82</v>
      </c>
      <c r="AW2732" s="12" t="s">
        <v>36</v>
      </c>
      <c r="AX2732" s="12" t="s">
        <v>73</v>
      </c>
      <c r="AY2732" s="236" t="s">
        <v>492</v>
      </c>
    </row>
    <row r="2733" spans="2:65" s="14" customFormat="1">
      <c r="B2733" s="251"/>
      <c r="C2733" s="252"/>
      <c r="D2733" s="227" t="s">
        <v>513</v>
      </c>
      <c r="E2733" s="253" t="s">
        <v>23</v>
      </c>
      <c r="F2733" s="254" t="s">
        <v>560</v>
      </c>
      <c r="G2733" s="252"/>
      <c r="H2733" s="255">
        <v>113.5</v>
      </c>
      <c r="I2733" s="256"/>
      <c r="J2733" s="252"/>
      <c r="K2733" s="252"/>
      <c r="L2733" s="257"/>
      <c r="M2733" s="258"/>
      <c r="N2733" s="259"/>
      <c r="O2733" s="259"/>
      <c r="P2733" s="259"/>
      <c r="Q2733" s="259"/>
      <c r="R2733" s="259"/>
      <c r="S2733" s="259"/>
      <c r="T2733" s="260"/>
      <c r="AT2733" s="261" t="s">
        <v>513</v>
      </c>
      <c r="AU2733" s="261" t="s">
        <v>82</v>
      </c>
      <c r="AV2733" s="14" t="s">
        <v>502</v>
      </c>
      <c r="AW2733" s="14" t="s">
        <v>36</v>
      </c>
      <c r="AX2733" s="14" t="s">
        <v>80</v>
      </c>
      <c r="AY2733" s="261" t="s">
        <v>492</v>
      </c>
    </row>
    <row r="2734" spans="2:65" s="1" customFormat="1" ht="25.5" customHeight="1">
      <c r="B2734" s="42"/>
      <c r="C2734" s="278" t="s">
        <v>3579</v>
      </c>
      <c r="D2734" s="278" t="s">
        <v>1110</v>
      </c>
      <c r="E2734" s="279" t="s">
        <v>1849</v>
      </c>
      <c r="F2734" s="280" t="s">
        <v>1850</v>
      </c>
      <c r="G2734" s="281" t="s">
        <v>180</v>
      </c>
      <c r="H2734" s="282">
        <v>119.175</v>
      </c>
      <c r="I2734" s="283"/>
      <c r="J2734" s="284">
        <f>ROUND(I2734*H2734,2)</f>
        <v>0</v>
      </c>
      <c r="K2734" s="280" t="s">
        <v>501</v>
      </c>
      <c r="L2734" s="285"/>
      <c r="M2734" s="286" t="s">
        <v>23</v>
      </c>
      <c r="N2734" s="287" t="s">
        <v>44</v>
      </c>
      <c r="O2734" s="43"/>
      <c r="P2734" s="218">
        <f>O2734*H2734</f>
        <v>0</v>
      </c>
      <c r="Q2734" s="218">
        <v>1.75E-3</v>
      </c>
      <c r="R2734" s="218">
        <f>Q2734*H2734</f>
        <v>0.20855625</v>
      </c>
      <c r="S2734" s="218">
        <v>0</v>
      </c>
      <c r="T2734" s="219">
        <f>S2734*H2734</f>
        <v>0</v>
      </c>
      <c r="AR2734" s="25" t="s">
        <v>977</v>
      </c>
      <c r="AT2734" s="25" t="s">
        <v>1110</v>
      </c>
      <c r="AU2734" s="25" t="s">
        <v>82</v>
      </c>
      <c r="AY2734" s="25" t="s">
        <v>492</v>
      </c>
      <c r="BE2734" s="220">
        <f>IF(N2734="základní",J2734,0)</f>
        <v>0</v>
      </c>
      <c r="BF2734" s="220">
        <f>IF(N2734="snížená",J2734,0)</f>
        <v>0</v>
      </c>
      <c r="BG2734" s="220">
        <f>IF(N2734="zákl. přenesená",J2734,0)</f>
        <v>0</v>
      </c>
      <c r="BH2734" s="220">
        <f>IF(N2734="sníž. přenesená",J2734,0)</f>
        <v>0</v>
      </c>
      <c r="BI2734" s="220">
        <f>IF(N2734="nulová",J2734,0)</f>
        <v>0</v>
      </c>
      <c r="BJ2734" s="25" t="s">
        <v>80</v>
      </c>
      <c r="BK2734" s="220">
        <f>ROUND(I2734*H2734,2)</f>
        <v>0</v>
      </c>
      <c r="BL2734" s="25" t="s">
        <v>775</v>
      </c>
      <c r="BM2734" s="25" t="s">
        <v>3580</v>
      </c>
    </row>
    <row r="2735" spans="2:65" s="1" customFormat="1" ht="24">
      <c r="B2735" s="42"/>
      <c r="C2735" s="64"/>
      <c r="D2735" s="221" t="s">
        <v>506</v>
      </c>
      <c r="E2735" s="64"/>
      <c r="F2735" s="222" t="s">
        <v>1850</v>
      </c>
      <c r="G2735" s="64"/>
      <c r="H2735" s="64"/>
      <c r="I2735" s="177"/>
      <c r="J2735" s="64"/>
      <c r="K2735" s="64"/>
      <c r="L2735" s="62"/>
      <c r="M2735" s="223"/>
      <c r="N2735" s="43"/>
      <c r="O2735" s="43"/>
      <c r="P2735" s="43"/>
      <c r="Q2735" s="43"/>
      <c r="R2735" s="43"/>
      <c r="S2735" s="43"/>
      <c r="T2735" s="79"/>
      <c r="AT2735" s="25" t="s">
        <v>506</v>
      </c>
      <c r="AU2735" s="25" t="s">
        <v>82</v>
      </c>
    </row>
    <row r="2736" spans="2:65" s="12" customFormat="1">
      <c r="B2736" s="225"/>
      <c r="C2736" s="226"/>
      <c r="D2736" s="227" t="s">
        <v>513</v>
      </c>
      <c r="E2736" s="226"/>
      <c r="F2736" s="229" t="s">
        <v>3581</v>
      </c>
      <c r="G2736" s="226"/>
      <c r="H2736" s="230">
        <v>119.175</v>
      </c>
      <c r="I2736" s="231"/>
      <c r="J2736" s="226"/>
      <c r="K2736" s="226"/>
      <c r="L2736" s="232"/>
      <c r="M2736" s="233"/>
      <c r="N2736" s="234"/>
      <c r="O2736" s="234"/>
      <c r="P2736" s="234"/>
      <c r="Q2736" s="234"/>
      <c r="R2736" s="234"/>
      <c r="S2736" s="234"/>
      <c r="T2736" s="235"/>
      <c r="AT2736" s="236" t="s">
        <v>513</v>
      </c>
      <c r="AU2736" s="236" t="s">
        <v>82</v>
      </c>
      <c r="AV2736" s="12" t="s">
        <v>82</v>
      </c>
      <c r="AW2736" s="12" t="s">
        <v>6</v>
      </c>
      <c r="AX2736" s="12" t="s">
        <v>80</v>
      </c>
      <c r="AY2736" s="236" t="s">
        <v>492</v>
      </c>
    </row>
    <row r="2737" spans="2:65" s="1" customFormat="1" ht="25.5" customHeight="1">
      <c r="B2737" s="42"/>
      <c r="C2737" s="209" t="s">
        <v>3582</v>
      </c>
      <c r="D2737" s="209" t="s">
        <v>498</v>
      </c>
      <c r="E2737" s="210" t="s">
        <v>3583</v>
      </c>
      <c r="F2737" s="211" t="s">
        <v>3584</v>
      </c>
      <c r="G2737" s="212" t="s">
        <v>180</v>
      </c>
      <c r="H2737" s="213">
        <v>2209.3159999999998</v>
      </c>
      <c r="I2737" s="214"/>
      <c r="J2737" s="215">
        <f>ROUND(I2737*H2737,2)</f>
        <v>0</v>
      </c>
      <c r="K2737" s="211" t="s">
        <v>501</v>
      </c>
      <c r="L2737" s="62"/>
      <c r="M2737" s="216" t="s">
        <v>23</v>
      </c>
      <c r="N2737" s="217" t="s">
        <v>44</v>
      </c>
      <c r="O2737" s="43"/>
      <c r="P2737" s="218">
        <f>O2737*H2737</f>
        <v>0</v>
      </c>
      <c r="Q2737" s="218">
        <v>0</v>
      </c>
      <c r="R2737" s="218">
        <f>Q2737*H2737</f>
        <v>0</v>
      </c>
      <c r="S2737" s="218">
        <v>5.2500000000000003E-3</v>
      </c>
      <c r="T2737" s="219">
        <f>S2737*H2737</f>
        <v>11.598908999999999</v>
      </c>
      <c r="AR2737" s="25" t="s">
        <v>775</v>
      </c>
      <c r="AT2737" s="25" t="s">
        <v>498</v>
      </c>
      <c r="AU2737" s="25" t="s">
        <v>82</v>
      </c>
      <c r="AY2737" s="25" t="s">
        <v>492</v>
      </c>
      <c r="BE2737" s="220">
        <f>IF(N2737="základní",J2737,0)</f>
        <v>0</v>
      </c>
      <c r="BF2737" s="220">
        <f>IF(N2737="snížená",J2737,0)</f>
        <v>0</v>
      </c>
      <c r="BG2737" s="220">
        <f>IF(N2737="zákl. přenesená",J2737,0)</f>
        <v>0</v>
      </c>
      <c r="BH2737" s="220">
        <f>IF(N2737="sníž. přenesená",J2737,0)</f>
        <v>0</v>
      </c>
      <c r="BI2737" s="220">
        <f>IF(N2737="nulová",J2737,0)</f>
        <v>0</v>
      </c>
      <c r="BJ2737" s="25" t="s">
        <v>80</v>
      </c>
      <c r="BK2737" s="220">
        <f>ROUND(I2737*H2737,2)</f>
        <v>0</v>
      </c>
      <c r="BL2737" s="25" t="s">
        <v>775</v>
      </c>
      <c r="BM2737" s="25" t="s">
        <v>3585</v>
      </c>
    </row>
    <row r="2738" spans="2:65" s="1" customFormat="1" ht="36">
      <c r="B2738" s="42"/>
      <c r="C2738" s="64"/>
      <c r="D2738" s="221" t="s">
        <v>506</v>
      </c>
      <c r="E2738" s="64"/>
      <c r="F2738" s="222" t="s">
        <v>3586</v>
      </c>
      <c r="G2738" s="64"/>
      <c r="H2738" s="64"/>
      <c r="I2738" s="177"/>
      <c r="J2738" s="64"/>
      <c r="K2738" s="64"/>
      <c r="L2738" s="62"/>
      <c r="M2738" s="223"/>
      <c r="N2738" s="43"/>
      <c r="O2738" s="43"/>
      <c r="P2738" s="43"/>
      <c r="Q2738" s="43"/>
      <c r="R2738" s="43"/>
      <c r="S2738" s="43"/>
      <c r="T2738" s="79"/>
      <c r="AT2738" s="25" t="s">
        <v>506</v>
      </c>
      <c r="AU2738" s="25" t="s">
        <v>82</v>
      </c>
    </row>
    <row r="2739" spans="2:65" s="1" customFormat="1" ht="72">
      <c r="B2739" s="42"/>
      <c r="C2739" s="64"/>
      <c r="D2739" s="221" t="s">
        <v>509</v>
      </c>
      <c r="E2739" s="64"/>
      <c r="F2739" s="224" t="s">
        <v>3509</v>
      </c>
      <c r="G2739" s="64"/>
      <c r="H2739" s="64"/>
      <c r="I2739" s="177"/>
      <c r="J2739" s="64"/>
      <c r="K2739" s="64"/>
      <c r="L2739" s="62"/>
      <c r="M2739" s="223"/>
      <c r="N2739" s="43"/>
      <c r="O2739" s="43"/>
      <c r="P2739" s="43"/>
      <c r="Q2739" s="43"/>
      <c r="R2739" s="43"/>
      <c r="S2739" s="43"/>
      <c r="T2739" s="79"/>
      <c r="AT2739" s="25" t="s">
        <v>509</v>
      </c>
      <c r="AU2739" s="25" t="s">
        <v>82</v>
      </c>
    </row>
    <row r="2740" spans="2:65" s="12" customFormat="1">
      <c r="B2740" s="225"/>
      <c r="C2740" s="226"/>
      <c r="D2740" s="221" t="s">
        <v>513</v>
      </c>
      <c r="E2740" s="248" t="s">
        <v>23</v>
      </c>
      <c r="F2740" s="249" t="s">
        <v>237</v>
      </c>
      <c r="G2740" s="226"/>
      <c r="H2740" s="250">
        <v>180.39</v>
      </c>
      <c r="I2740" s="231"/>
      <c r="J2740" s="226"/>
      <c r="K2740" s="226"/>
      <c r="L2740" s="232"/>
      <c r="M2740" s="233"/>
      <c r="N2740" s="234"/>
      <c r="O2740" s="234"/>
      <c r="P2740" s="234"/>
      <c r="Q2740" s="234"/>
      <c r="R2740" s="234"/>
      <c r="S2740" s="234"/>
      <c r="T2740" s="235"/>
      <c r="AT2740" s="236" t="s">
        <v>513</v>
      </c>
      <c r="AU2740" s="236" t="s">
        <v>82</v>
      </c>
      <c r="AV2740" s="12" t="s">
        <v>82</v>
      </c>
      <c r="AW2740" s="12" t="s">
        <v>36</v>
      </c>
      <c r="AX2740" s="12" t="s">
        <v>73</v>
      </c>
      <c r="AY2740" s="236" t="s">
        <v>492</v>
      </c>
    </row>
    <row r="2741" spans="2:65" s="12" customFormat="1">
      <c r="B2741" s="225"/>
      <c r="C2741" s="226"/>
      <c r="D2741" s="221" t="s">
        <v>513</v>
      </c>
      <c r="E2741" s="248" t="s">
        <v>239</v>
      </c>
      <c r="F2741" s="249" t="s">
        <v>3587</v>
      </c>
      <c r="G2741" s="226"/>
      <c r="H2741" s="250">
        <v>135.24100000000001</v>
      </c>
      <c r="I2741" s="231"/>
      <c r="J2741" s="226"/>
      <c r="K2741" s="226"/>
      <c r="L2741" s="232"/>
      <c r="M2741" s="233"/>
      <c r="N2741" s="234"/>
      <c r="O2741" s="234"/>
      <c r="P2741" s="234"/>
      <c r="Q2741" s="234"/>
      <c r="R2741" s="234"/>
      <c r="S2741" s="234"/>
      <c r="T2741" s="235"/>
      <c r="AT2741" s="236" t="s">
        <v>513</v>
      </c>
      <c r="AU2741" s="236" t="s">
        <v>82</v>
      </c>
      <c r="AV2741" s="12" t="s">
        <v>82</v>
      </c>
      <c r="AW2741" s="12" t="s">
        <v>36</v>
      </c>
      <c r="AX2741" s="12" t="s">
        <v>73</v>
      </c>
      <c r="AY2741" s="236" t="s">
        <v>492</v>
      </c>
    </row>
    <row r="2742" spans="2:65" s="12" customFormat="1">
      <c r="B2742" s="225"/>
      <c r="C2742" s="226"/>
      <c r="D2742" s="221" t="s">
        <v>513</v>
      </c>
      <c r="E2742" s="248" t="s">
        <v>23</v>
      </c>
      <c r="F2742" s="249" t="s">
        <v>241</v>
      </c>
      <c r="G2742" s="226"/>
      <c r="H2742" s="250">
        <v>100.19</v>
      </c>
      <c r="I2742" s="231"/>
      <c r="J2742" s="226"/>
      <c r="K2742" s="226"/>
      <c r="L2742" s="232"/>
      <c r="M2742" s="233"/>
      <c r="N2742" s="234"/>
      <c r="O2742" s="234"/>
      <c r="P2742" s="234"/>
      <c r="Q2742" s="234"/>
      <c r="R2742" s="234"/>
      <c r="S2742" s="234"/>
      <c r="T2742" s="235"/>
      <c r="AT2742" s="236" t="s">
        <v>513</v>
      </c>
      <c r="AU2742" s="236" t="s">
        <v>82</v>
      </c>
      <c r="AV2742" s="12" t="s">
        <v>82</v>
      </c>
      <c r="AW2742" s="12" t="s">
        <v>36</v>
      </c>
      <c r="AX2742" s="12" t="s">
        <v>73</v>
      </c>
      <c r="AY2742" s="236" t="s">
        <v>492</v>
      </c>
    </row>
    <row r="2743" spans="2:65" s="12" customFormat="1">
      <c r="B2743" s="225"/>
      <c r="C2743" s="226"/>
      <c r="D2743" s="221" t="s">
        <v>513</v>
      </c>
      <c r="E2743" s="248" t="s">
        <v>23</v>
      </c>
      <c r="F2743" s="249" t="s">
        <v>243</v>
      </c>
      <c r="G2743" s="226"/>
      <c r="H2743" s="250">
        <v>35.884999999999998</v>
      </c>
      <c r="I2743" s="231"/>
      <c r="J2743" s="226"/>
      <c r="K2743" s="226"/>
      <c r="L2743" s="232"/>
      <c r="M2743" s="233"/>
      <c r="N2743" s="234"/>
      <c r="O2743" s="234"/>
      <c r="P2743" s="234"/>
      <c r="Q2743" s="234"/>
      <c r="R2743" s="234"/>
      <c r="S2743" s="234"/>
      <c r="T2743" s="235"/>
      <c r="AT2743" s="236" t="s">
        <v>513</v>
      </c>
      <c r="AU2743" s="236" t="s">
        <v>82</v>
      </c>
      <c r="AV2743" s="12" t="s">
        <v>82</v>
      </c>
      <c r="AW2743" s="12" t="s">
        <v>36</v>
      </c>
      <c r="AX2743" s="12" t="s">
        <v>73</v>
      </c>
      <c r="AY2743" s="236" t="s">
        <v>492</v>
      </c>
    </row>
    <row r="2744" spans="2:65" s="12" customFormat="1">
      <c r="B2744" s="225"/>
      <c r="C2744" s="226"/>
      <c r="D2744" s="221" t="s">
        <v>513</v>
      </c>
      <c r="E2744" s="248" t="s">
        <v>23</v>
      </c>
      <c r="F2744" s="249" t="s">
        <v>486</v>
      </c>
      <c r="G2744" s="226"/>
      <c r="H2744" s="250">
        <v>1757.61</v>
      </c>
      <c r="I2744" s="231"/>
      <c r="J2744" s="226"/>
      <c r="K2744" s="226"/>
      <c r="L2744" s="232"/>
      <c r="M2744" s="233"/>
      <c r="N2744" s="234"/>
      <c r="O2744" s="234"/>
      <c r="P2744" s="234"/>
      <c r="Q2744" s="234"/>
      <c r="R2744" s="234"/>
      <c r="S2744" s="234"/>
      <c r="T2744" s="235"/>
      <c r="AT2744" s="236" t="s">
        <v>513</v>
      </c>
      <c r="AU2744" s="236" t="s">
        <v>82</v>
      </c>
      <c r="AV2744" s="12" t="s">
        <v>82</v>
      </c>
      <c r="AW2744" s="12" t="s">
        <v>36</v>
      </c>
      <c r="AX2744" s="12" t="s">
        <v>73</v>
      </c>
      <c r="AY2744" s="236" t="s">
        <v>492</v>
      </c>
    </row>
    <row r="2745" spans="2:65" s="14" customFormat="1">
      <c r="B2745" s="251"/>
      <c r="C2745" s="252"/>
      <c r="D2745" s="227" t="s">
        <v>513</v>
      </c>
      <c r="E2745" s="253" t="s">
        <v>23</v>
      </c>
      <c r="F2745" s="254" t="s">
        <v>560</v>
      </c>
      <c r="G2745" s="252"/>
      <c r="H2745" s="255">
        <v>2209.3159999999998</v>
      </c>
      <c r="I2745" s="256"/>
      <c r="J2745" s="252"/>
      <c r="K2745" s="252"/>
      <c r="L2745" s="257"/>
      <c r="M2745" s="258"/>
      <c r="N2745" s="259"/>
      <c r="O2745" s="259"/>
      <c r="P2745" s="259"/>
      <c r="Q2745" s="259"/>
      <c r="R2745" s="259"/>
      <c r="S2745" s="259"/>
      <c r="T2745" s="260"/>
      <c r="AT2745" s="261" t="s">
        <v>513</v>
      </c>
      <c r="AU2745" s="261" t="s">
        <v>82</v>
      </c>
      <c r="AV2745" s="14" t="s">
        <v>502</v>
      </c>
      <c r="AW2745" s="14" t="s">
        <v>36</v>
      </c>
      <c r="AX2745" s="14" t="s">
        <v>80</v>
      </c>
      <c r="AY2745" s="261" t="s">
        <v>492</v>
      </c>
    </row>
    <row r="2746" spans="2:65" s="1" customFormat="1" ht="25.5" customHeight="1">
      <c r="B2746" s="42"/>
      <c r="C2746" s="209" t="s">
        <v>3588</v>
      </c>
      <c r="D2746" s="209" t="s">
        <v>498</v>
      </c>
      <c r="E2746" s="210" t="s">
        <v>3589</v>
      </c>
      <c r="F2746" s="211" t="s">
        <v>3590</v>
      </c>
      <c r="G2746" s="212" t="s">
        <v>180</v>
      </c>
      <c r="H2746" s="213">
        <v>414.33100000000002</v>
      </c>
      <c r="I2746" s="214"/>
      <c r="J2746" s="215">
        <f>ROUND(I2746*H2746,2)</f>
        <v>0</v>
      </c>
      <c r="K2746" s="211" t="s">
        <v>501</v>
      </c>
      <c r="L2746" s="62"/>
      <c r="M2746" s="216" t="s">
        <v>23</v>
      </c>
      <c r="N2746" s="217" t="s">
        <v>44</v>
      </c>
      <c r="O2746" s="43"/>
      <c r="P2746" s="218">
        <f>O2746*H2746</f>
        <v>0</v>
      </c>
      <c r="Q2746" s="218">
        <v>1.16E-3</v>
      </c>
      <c r="R2746" s="218">
        <f>Q2746*H2746</f>
        <v>0.48062396000000002</v>
      </c>
      <c r="S2746" s="218">
        <v>0</v>
      </c>
      <c r="T2746" s="219">
        <f>S2746*H2746</f>
        <v>0</v>
      </c>
      <c r="AR2746" s="25" t="s">
        <v>775</v>
      </c>
      <c r="AT2746" s="25" t="s">
        <v>498</v>
      </c>
      <c r="AU2746" s="25" t="s">
        <v>82</v>
      </c>
      <c r="AY2746" s="25" t="s">
        <v>492</v>
      </c>
      <c r="BE2746" s="220">
        <f>IF(N2746="základní",J2746,0)</f>
        <v>0</v>
      </c>
      <c r="BF2746" s="220">
        <f>IF(N2746="snížená",J2746,0)</f>
        <v>0</v>
      </c>
      <c r="BG2746" s="220">
        <f>IF(N2746="zákl. přenesená",J2746,0)</f>
        <v>0</v>
      </c>
      <c r="BH2746" s="220">
        <f>IF(N2746="sníž. přenesená",J2746,0)</f>
        <v>0</v>
      </c>
      <c r="BI2746" s="220">
        <f>IF(N2746="nulová",J2746,0)</f>
        <v>0</v>
      </c>
      <c r="BJ2746" s="25" t="s">
        <v>80</v>
      </c>
      <c r="BK2746" s="220">
        <f>ROUND(I2746*H2746,2)</f>
        <v>0</v>
      </c>
      <c r="BL2746" s="25" t="s">
        <v>775</v>
      </c>
      <c r="BM2746" s="25" t="s">
        <v>3591</v>
      </c>
    </row>
    <row r="2747" spans="2:65" s="1" customFormat="1" ht="24">
      <c r="B2747" s="42"/>
      <c r="C2747" s="64"/>
      <c r="D2747" s="221" t="s">
        <v>506</v>
      </c>
      <c r="E2747" s="64"/>
      <c r="F2747" s="222" t="s">
        <v>3592</v>
      </c>
      <c r="G2747" s="64"/>
      <c r="H2747" s="64"/>
      <c r="I2747" s="177"/>
      <c r="J2747" s="64"/>
      <c r="K2747" s="64"/>
      <c r="L2747" s="62"/>
      <c r="M2747" s="223"/>
      <c r="N2747" s="43"/>
      <c r="O2747" s="43"/>
      <c r="P2747" s="43"/>
      <c r="Q2747" s="43"/>
      <c r="R2747" s="43"/>
      <c r="S2747" s="43"/>
      <c r="T2747" s="79"/>
      <c r="AT2747" s="25" t="s">
        <v>506</v>
      </c>
      <c r="AU2747" s="25" t="s">
        <v>82</v>
      </c>
    </row>
    <row r="2748" spans="2:65" s="1" customFormat="1" ht="60">
      <c r="B2748" s="42"/>
      <c r="C2748" s="64"/>
      <c r="D2748" s="221" t="s">
        <v>509</v>
      </c>
      <c r="E2748" s="64"/>
      <c r="F2748" s="224" t="s">
        <v>3593</v>
      </c>
      <c r="G2748" s="64"/>
      <c r="H2748" s="64"/>
      <c r="I2748" s="177"/>
      <c r="J2748" s="64"/>
      <c r="K2748" s="64"/>
      <c r="L2748" s="62"/>
      <c r="M2748" s="223"/>
      <c r="N2748" s="43"/>
      <c r="O2748" s="43"/>
      <c r="P2748" s="43"/>
      <c r="Q2748" s="43"/>
      <c r="R2748" s="43"/>
      <c r="S2748" s="43"/>
      <c r="T2748" s="79"/>
      <c r="AT2748" s="25" t="s">
        <v>509</v>
      </c>
      <c r="AU2748" s="25" t="s">
        <v>82</v>
      </c>
    </row>
    <row r="2749" spans="2:65" s="12" customFormat="1">
      <c r="B2749" s="225"/>
      <c r="C2749" s="226"/>
      <c r="D2749" s="221" t="s">
        <v>513</v>
      </c>
      <c r="E2749" s="248" t="s">
        <v>23</v>
      </c>
      <c r="F2749" s="249" t="s">
        <v>3594</v>
      </c>
      <c r="G2749" s="226"/>
      <c r="H2749" s="250">
        <v>282.99900000000002</v>
      </c>
      <c r="I2749" s="231"/>
      <c r="J2749" s="226"/>
      <c r="K2749" s="226"/>
      <c r="L2749" s="232"/>
      <c r="M2749" s="233"/>
      <c r="N2749" s="234"/>
      <c r="O2749" s="234"/>
      <c r="P2749" s="234"/>
      <c r="Q2749" s="234"/>
      <c r="R2749" s="234"/>
      <c r="S2749" s="234"/>
      <c r="T2749" s="235"/>
      <c r="AT2749" s="236" t="s">
        <v>513</v>
      </c>
      <c r="AU2749" s="236" t="s">
        <v>82</v>
      </c>
      <c r="AV2749" s="12" t="s">
        <v>82</v>
      </c>
      <c r="AW2749" s="12" t="s">
        <v>36</v>
      </c>
      <c r="AX2749" s="12" t="s">
        <v>73</v>
      </c>
      <c r="AY2749" s="236" t="s">
        <v>492</v>
      </c>
    </row>
    <row r="2750" spans="2:65" s="12" customFormat="1">
      <c r="B2750" s="225"/>
      <c r="C2750" s="226"/>
      <c r="D2750" s="221" t="s">
        <v>513</v>
      </c>
      <c r="E2750" s="248" t="s">
        <v>23</v>
      </c>
      <c r="F2750" s="249" t="s">
        <v>3595</v>
      </c>
      <c r="G2750" s="226"/>
      <c r="H2750" s="250">
        <v>131.33199999999999</v>
      </c>
      <c r="I2750" s="231"/>
      <c r="J2750" s="226"/>
      <c r="K2750" s="226"/>
      <c r="L2750" s="232"/>
      <c r="M2750" s="233"/>
      <c r="N2750" s="234"/>
      <c r="O2750" s="234"/>
      <c r="P2750" s="234"/>
      <c r="Q2750" s="234"/>
      <c r="R2750" s="234"/>
      <c r="S2750" s="234"/>
      <c r="T2750" s="235"/>
      <c r="AT2750" s="236" t="s">
        <v>513</v>
      </c>
      <c r="AU2750" s="236" t="s">
        <v>82</v>
      </c>
      <c r="AV2750" s="12" t="s">
        <v>82</v>
      </c>
      <c r="AW2750" s="12" t="s">
        <v>36</v>
      </c>
      <c r="AX2750" s="12" t="s">
        <v>73</v>
      </c>
      <c r="AY2750" s="236" t="s">
        <v>492</v>
      </c>
    </row>
    <row r="2751" spans="2:65" s="14" customFormat="1">
      <c r="B2751" s="251"/>
      <c r="C2751" s="252"/>
      <c r="D2751" s="227" t="s">
        <v>513</v>
      </c>
      <c r="E2751" s="253" t="s">
        <v>23</v>
      </c>
      <c r="F2751" s="254" t="s">
        <v>560</v>
      </c>
      <c r="G2751" s="252"/>
      <c r="H2751" s="255">
        <v>414.33100000000002</v>
      </c>
      <c r="I2751" s="256"/>
      <c r="J2751" s="252"/>
      <c r="K2751" s="252"/>
      <c r="L2751" s="257"/>
      <c r="M2751" s="258"/>
      <c r="N2751" s="259"/>
      <c r="O2751" s="259"/>
      <c r="P2751" s="259"/>
      <c r="Q2751" s="259"/>
      <c r="R2751" s="259"/>
      <c r="S2751" s="259"/>
      <c r="T2751" s="260"/>
      <c r="AT2751" s="261" t="s">
        <v>513</v>
      </c>
      <c r="AU2751" s="261" t="s">
        <v>82</v>
      </c>
      <c r="AV2751" s="14" t="s">
        <v>502</v>
      </c>
      <c r="AW2751" s="14" t="s">
        <v>36</v>
      </c>
      <c r="AX2751" s="14" t="s">
        <v>80</v>
      </c>
      <c r="AY2751" s="261" t="s">
        <v>492</v>
      </c>
    </row>
    <row r="2752" spans="2:65" s="1" customFormat="1" ht="38.25" customHeight="1">
      <c r="B2752" s="42"/>
      <c r="C2752" s="278" t="s">
        <v>3596</v>
      </c>
      <c r="D2752" s="278" t="s">
        <v>1110</v>
      </c>
      <c r="E2752" s="279" t="s">
        <v>3597</v>
      </c>
      <c r="F2752" s="280" t="s">
        <v>3598</v>
      </c>
      <c r="G2752" s="281" t="s">
        <v>632</v>
      </c>
      <c r="H2752" s="282">
        <v>41.762</v>
      </c>
      <c r="I2752" s="283"/>
      <c r="J2752" s="284">
        <f>ROUND(I2752*H2752,2)</f>
        <v>0</v>
      </c>
      <c r="K2752" s="280" t="s">
        <v>23</v>
      </c>
      <c r="L2752" s="285"/>
      <c r="M2752" s="286" t="s">
        <v>23</v>
      </c>
      <c r="N2752" s="287" t="s">
        <v>44</v>
      </c>
      <c r="O2752" s="43"/>
      <c r="P2752" s="218">
        <f>O2752*H2752</f>
        <v>0</v>
      </c>
      <c r="Q2752" s="218">
        <v>0.03</v>
      </c>
      <c r="R2752" s="218">
        <f>Q2752*H2752</f>
        <v>1.2528599999999999</v>
      </c>
      <c r="S2752" s="218">
        <v>0</v>
      </c>
      <c r="T2752" s="219">
        <f>S2752*H2752</f>
        <v>0</v>
      </c>
      <c r="AR2752" s="25" t="s">
        <v>977</v>
      </c>
      <c r="AT2752" s="25" t="s">
        <v>1110</v>
      </c>
      <c r="AU2752" s="25" t="s">
        <v>82</v>
      </c>
      <c r="AY2752" s="25" t="s">
        <v>492</v>
      </c>
      <c r="BE2752" s="220">
        <f>IF(N2752="základní",J2752,0)</f>
        <v>0</v>
      </c>
      <c r="BF2752" s="220">
        <f>IF(N2752="snížená",J2752,0)</f>
        <v>0</v>
      </c>
      <c r="BG2752" s="220">
        <f>IF(N2752="zákl. přenesená",J2752,0)</f>
        <v>0</v>
      </c>
      <c r="BH2752" s="220">
        <f>IF(N2752="sníž. přenesená",J2752,0)</f>
        <v>0</v>
      </c>
      <c r="BI2752" s="220">
        <f>IF(N2752="nulová",J2752,0)</f>
        <v>0</v>
      </c>
      <c r="BJ2752" s="25" t="s">
        <v>80</v>
      </c>
      <c r="BK2752" s="220">
        <f>ROUND(I2752*H2752,2)</f>
        <v>0</v>
      </c>
      <c r="BL2752" s="25" t="s">
        <v>775</v>
      </c>
      <c r="BM2752" s="25" t="s">
        <v>3599</v>
      </c>
    </row>
    <row r="2753" spans="2:65" s="1" customFormat="1" ht="36">
      <c r="B2753" s="42"/>
      <c r="C2753" s="64"/>
      <c r="D2753" s="221" t="s">
        <v>506</v>
      </c>
      <c r="E2753" s="64"/>
      <c r="F2753" s="222" t="s">
        <v>3598</v>
      </c>
      <c r="G2753" s="64"/>
      <c r="H2753" s="64"/>
      <c r="I2753" s="177"/>
      <c r="J2753" s="64"/>
      <c r="K2753" s="64"/>
      <c r="L2753" s="62"/>
      <c r="M2753" s="223"/>
      <c r="N2753" s="43"/>
      <c r="O2753" s="43"/>
      <c r="P2753" s="43"/>
      <c r="Q2753" s="43"/>
      <c r="R2753" s="43"/>
      <c r="S2753" s="43"/>
      <c r="T2753" s="79"/>
      <c r="AT2753" s="25" t="s">
        <v>506</v>
      </c>
      <c r="AU2753" s="25" t="s">
        <v>82</v>
      </c>
    </row>
    <row r="2754" spans="2:65" s="12" customFormat="1">
      <c r="B2754" s="225"/>
      <c r="C2754" s="226"/>
      <c r="D2754" s="221" t="s">
        <v>513</v>
      </c>
      <c r="E2754" s="248" t="s">
        <v>23</v>
      </c>
      <c r="F2754" s="249" t="s">
        <v>3600</v>
      </c>
      <c r="G2754" s="226"/>
      <c r="H2754" s="250">
        <v>24.998000000000001</v>
      </c>
      <c r="I2754" s="231"/>
      <c r="J2754" s="226"/>
      <c r="K2754" s="226"/>
      <c r="L2754" s="232"/>
      <c r="M2754" s="233"/>
      <c r="N2754" s="234"/>
      <c r="O2754" s="234"/>
      <c r="P2754" s="234"/>
      <c r="Q2754" s="234"/>
      <c r="R2754" s="234"/>
      <c r="S2754" s="234"/>
      <c r="T2754" s="235"/>
      <c r="AT2754" s="236" t="s">
        <v>513</v>
      </c>
      <c r="AU2754" s="236" t="s">
        <v>82</v>
      </c>
      <c r="AV2754" s="12" t="s">
        <v>82</v>
      </c>
      <c r="AW2754" s="12" t="s">
        <v>36</v>
      </c>
      <c r="AX2754" s="12" t="s">
        <v>73</v>
      </c>
      <c r="AY2754" s="236" t="s">
        <v>492</v>
      </c>
    </row>
    <row r="2755" spans="2:65" s="12" customFormat="1">
      <c r="B2755" s="225"/>
      <c r="C2755" s="226"/>
      <c r="D2755" s="221" t="s">
        <v>513</v>
      </c>
      <c r="E2755" s="248" t="s">
        <v>23</v>
      </c>
      <c r="F2755" s="249" t="s">
        <v>3601</v>
      </c>
      <c r="G2755" s="226"/>
      <c r="H2755" s="250">
        <v>14.775</v>
      </c>
      <c r="I2755" s="231"/>
      <c r="J2755" s="226"/>
      <c r="K2755" s="226"/>
      <c r="L2755" s="232"/>
      <c r="M2755" s="233"/>
      <c r="N2755" s="234"/>
      <c r="O2755" s="234"/>
      <c r="P2755" s="234"/>
      <c r="Q2755" s="234"/>
      <c r="R2755" s="234"/>
      <c r="S2755" s="234"/>
      <c r="T2755" s="235"/>
      <c r="AT2755" s="236" t="s">
        <v>513</v>
      </c>
      <c r="AU2755" s="236" t="s">
        <v>82</v>
      </c>
      <c r="AV2755" s="12" t="s">
        <v>82</v>
      </c>
      <c r="AW2755" s="12" t="s">
        <v>36</v>
      </c>
      <c r="AX2755" s="12" t="s">
        <v>73</v>
      </c>
      <c r="AY2755" s="236" t="s">
        <v>492</v>
      </c>
    </row>
    <row r="2756" spans="2:65" s="14" customFormat="1">
      <c r="B2756" s="251"/>
      <c r="C2756" s="252"/>
      <c r="D2756" s="221" t="s">
        <v>513</v>
      </c>
      <c r="E2756" s="275" t="s">
        <v>23</v>
      </c>
      <c r="F2756" s="276" t="s">
        <v>560</v>
      </c>
      <c r="G2756" s="252"/>
      <c r="H2756" s="277">
        <v>39.773000000000003</v>
      </c>
      <c r="I2756" s="256"/>
      <c r="J2756" s="252"/>
      <c r="K2756" s="252"/>
      <c r="L2756" s="257"/>
      <c r="M2756" s="258"/>
      <c r="N2756" s="259"/>
      <c r="O2756" s="259"/>
      <c r="P2756" s="259"/>
      <c r="Q2756" s="259"/>
      <c r="R2756" s="259"/>
      <c r="S2756" s="259"/>
      <c r="T2756" s="260"/>
      <c r="AT2756" s="261" t="s">
        <v>513</v>
      </c>
      <c r="AU2756" s="261" t="s">
        <v>82</v>
      </c>
      <c r="AV2756" s="14" t="s">
        <v>502</v>
      </c>
      <c r="AW2756" s="14" t="s">
        <v>36</v>
      </c>
      <c r="AX2756" s="14" t="s">
        <v>80</v>
      </c>
      <c r="AY2756" s="261" t="s">
        <v>492</v>
      </c>
    </row>
    <row r="2757" spans="2:65" s="12" customFormat="1">
      <c r="B2757" s="225"/>
      <c r="C2757" s="226"/>
      <c r="D2757" s="227" t="s">
        <v>513</v>
      </c>
      <c r="E2757" s="226"/>
      <c r="F2757" s="229" t="s">
        <v>3602</v>
      </c>
      <c r="G2757" s="226"/>
      <c r="H2757" s="230">
        <v>41.762</v>
      </c>
      <c r="I2757" s="231"/>
      <c r="J2757" s="226"/>
      <c r="K2757" s="226"/>
      <c r="L2757" s="232"/>
      <c r="M2757" s="233"/>
      <c r="N2757" s="234"/>
      <c r="O2757" s="234"/>
      <c r="P2757" s="234"/>
      <c r="Q2757" s="234"/>
      <c r="R2757" s="234"/>
      <c r="S2757" s="234"/>
      <c r="T2757" s="235"/>
      <c r="AT2757" s="236" t="s">
        <v>513</v>
      </c>
      <c r="AU2757" s="236" t="s">
        <v>82</v>
      </c>
      <c r="AV2757" s="12" t="s">
        <v>82</v>
      </c>
      <c r="AW2757" s="12" t="s">
        <v>6</v>
      </c>
      <c r="AX2757" s="12" t="s">
        <v>80</v>
      </c>
      <c r="AY2757" s="236" t="s">
        <v>492</v>
      </c>
    </row>
    <row r="2758" spans="2:65" s="1" customFormat="1" ht="25.5" customHeight="1">
      <c r="B2758" s="42"/>
      <c r="C2758" s="209" t="s">
        <v>3603</v>
      </c>
      <c r="D2758" s="209" t="s">
        <v>498</v>
      </c>
      <c r="E2758" s="210" t="s">
        <v>3604</v>
      </c>
      <c r="F2758" s="211" t="s">
        <v>3605</v>
      </c>
      <c r="G2758" s="212" t="s">
        <v>180</v>
      </c>
      <c r="H2758" s="213">
        <v>4039.9740000000002</v>
      </c>
      <c r="I2758" s="214"/>
      <c r="J2758" s="215">
        <f>ROUND(I2758*H2758,2)</f>
        <v>0</v>
      </c>
      <c r="K2758" s="211" t="s">
        <v>501</v>
      </c>
      <c r="L2758" s="62"/>
      <c r="M2758" s="216" t="s">
        <v>23</v>
      </c>
      <c r="N2758" s="217" t="s">
        <v>44</v>
      </c>
      <c r="O2758" s="43"/>
      <c r="P2758" s="218">
        <f>O2758*H2758</f>
        <v>0</v>
      </c>
      <c r="Q2758" s="218">
        <v>1.3999999999999999E-4</v>
      </c>
      <c r="R2758" s="218">
        <f>Q2758*H2758</f>
        <v>0.56559636000000002</v>
      </c>
      <c r="S2758" s="218">
        <v>0</v>
      </c>
      <c r="T2758" s="219">
        <f>S2758*H2758</f>
        <v>0</v>
      </c>
      <c r="AR2758" s="25" t="s">
        <v>775</v>
      </c>
      <c r="AT2758" s="25" t="s">
        <v>498</v>
      </c>
      <c r="AU2758" s="25" t="s">
        <v>82</v>
      </c>
      <c r="AY2758" s="25" t="s">
        <v>492</v>
      </c>
      <c r="BE2758" s="220">
        <f>IF(N2758="základní",J2758,0)</f>
        <v>0</v>
      </c>
      <c r="BF2758" s="220">
        <f>IF(N2758="snížená",J2758,0)</f>
        <v>0</v>
      </c>
      <c r="BG2758" s="220">
        <f>IF(N2758="zákl. přenesená",J2758,0)</f>
        <v>0</v>
      </c>
      <c r="BH2758" s="220">
        <f>IF(N2758="sníž. přenesená",J2758,0)</f>
        <v>0</v>
      </c>
      <c r="BI2758" s="220">
        <f>IF(N2758="nulová",J2758,0)</f>
        <v>0</v>
      </c>
      <c r="BJ2758" s="25" t="s">
        <v>80</v>
      </c>
      <c r="BK2758" s="220">
        <f>ROUND(I2758*H2758,2)</f>
        <v>0</v>
      </c>
      <c r="BL2758" s="25" t="s">
        <v>775</v>
      </c>
      <c r="BM2758" s="25" t="s">
        <v>3606</v>
      </c>
    </row>
    <row r="2759" spans="2:65" s="1" customFormat="1" ht="36">
      <c r="B2759" s="42"/>
      <c r="C2759" s="64"/>
      <c r="D2759" s="221" t="s">
        <v>506</v>
      </c>
      <c r="E2759" s="64"/>
      <c r="F2759" s="222" t="s">
        <v>3607</v>
      </c>
      <c r="G2759" s="64"/>
      <c r="H2759" s="64"/>
      <c r="I2759" s="177"/>
      <c r="J2759" s="64"/>
      <c r="K2759" s="64"/>
      <c r="L2759" s="62"/>
      <c r="M2759" s="223"/>
      <c r="N2759" s="43"/>
      <c r="O2759" s="43"/>
      <c r="P2759" s="43"/>
      <c r="Q2759" s="43"/>
      <c r="R2759" s="43"/>
      <c r="S2759" s="43"/>
      <c r="T2759" s="79"/>
      <c r="AT2759" s="25" t="s">
        <v>506</v>
      </c>
      <c r="AU2759" s="25" t="s">
        <v>82</v>
      </c>
    </row>
    <row r="2760" spans="2:65" s="1" customFormat="1" ht="60">
      <c r="B2760" s="42"/>
      <c r="C2760" s="64"/>
      <c r="D2760" s="221" t="s">
        <v>509</v>
      </c>
      <c r="E2760" s="64"/>
      <c r="F2760" s="224" t="s">
        <v>3593</v>
      </c>
      <c r="G2760" s="64"/>
      <c r="H2760" s="64"/>
      <c r="I2760" s="177"/>
      <c r="J2760" s="64"/>
      <c r="K2760" s="64"/>
      <c r="L2760" s="62"/>
      <c r="M2760" s="223"/>
      <c r="N2760" s="43"/>
      <c r="O2760" s="43"/>
      <c r="P2760" s="43"/>
      <c r="Q2760" s="43"/>
      <c r="R2760" s="43"/>
      <c r="S2760" s="43"/>
      <c r="T2760" s="79"/>
      <c r="AT2760" s="25" t="s">
        <v>509</v>
      </c>
      <c r="AU2760" s="25" t="s">
        <v>82</v>
      </c>
    </row>
    <row r="2761" spans="2:65" s="12" customFormat="1">
      <c r="B2761" s="225"/>
      <c r="C2761" s="226"/>
      <c r="D2761" s="227" t="s">
        <v>513</v>
      </c>
      <c r="E2761" s="228" t="s">
        <v>23</v>
      </c>
      <c r="F2761" s="229" t="s">
        <v>3608</v>
      </c>
      <c r="G2761" s="226"/>
      <c r="H2761" s="230">
        <v>4039.9740000000002</v>
      </c>
      <c r="I2761" s="231"/>
      <c r="J2761" s="226"/>
      <c r="K2761" s="226"/>
      <c r="L2761" s="232"/>
      <c r="M2761" s="233"/>
      <c r="N2761" s="234"/>
      <c r="O2761" s="234"/>
      <c r="P2761" s="234"/>
      <c r="Q2761" s="234"/>
      <c r="R2761" s="234"/>
      <c r="S2761" s="234"/>
      <c r="T2761" s="235"/>
      <c r="AT2761" s="236" t="s">
        <v>513</v>
      </c>
      <c r="AU2761" s="236" t="s">
        <v>82</v>
      </c>
      <c r="AV2761" s="12" t="s">
        <v>82</v>
      </c>
      <c r="AW2761" s="12" t="s">
        <v>36</v>
      </c>
      <c r="AX2761" s="12" t="s">
        <v>80</v>
      </c>
      <c r="AY2761" s="236" t="s">
        <v>492</v>
      </c>
    </row>
    <row r="2762" spans="2:65" s="1" customFormat="1" ht="25.5" customHeight="1">
      <c r="B2762" s="42"/>
      <c r="C2762" s="278" t="s">
        <v>3609</v>
      </c>
      <c r="D2762" s="278" t="s">
        <v>1110</v>
      </c>
      <c r="E2762" s="279" t="s">
        <v>3610</v>
      </c>
      <c r="F2762" s="280" t="s">
        <v>3611</v>
      </c>
      <c r="G2762" s="281" t="s">
        <v>632</v>
      </c>
      <c r="H2762" s="282">
        <v>552.28099999999995</v>
      </c>
      <c r="I2762" s="283"/>
      <c r="J2762" s="284">
        <f>ROUND(I2762*H2762,2)</f>
        <v>0</v>
      </c>
      <c r="K2762" s="280" t="s">
        <v>501</v>
      </c>
      <c r="L2762" s="285"/>
      <c r="M2762" s="286" t="s">
        <v>23</v>
      </c>
      <c r="N2762" s="287" t="s">
        <v>44</v>
      </c>
      <c r="O2762" s="43"/>
      <c r="P2762" s="218">
        <f>O2762*H2762</f>
        <v>0</v>
      </c>
      <c r="Q2762" s="218">
        <v>2.5000000000000001E-2</v>
      </c>
      <c r="R2762" s="218">
        <f>Q2762*H2762</f>
        <v>13.807024999999999</v>
      </c>
      <c r="S2762" s="218">
        <v>0</v>
      </c>
      <c r="T2762" s="219">
        <f>S2762*H2762</f>
        <v>0</v>
      </c>
      <c r="AR2762" s="25" t="s">
        <v>977</v>
      </c>
      <c r="AT2762" s="25" t="s">
        <v>1110</v>
      </c>
      <c r="AU2762" s="25" t="s">
        <v>82</v>
      </c>
      <c r="AY2762" s="25" t="s">
        <v>492</v>
      </c>
      <c r="BE2762" s="220">
        <f>IF(N2762="základní",J2762,0)</f>
        <v>0</v>
      </c>
      <c r="BF2762" s="220">
        <f>IF(N2762="snížená",J2762,0)</f>
        <v>0</v>
      </c>
      <c r="BG2762" s="220">
        <f>IF(N2762="zákl. přenesená",J2762,0)</f>
        <v>0</v>
      </c>
      <c r="BH2762" s="220">
        <f>IF(N2762="sníž. přenesená",J2762,0)</f>
        <v>0</v>
      </c>
      <c r="BI2762" s="220">
        <f>IF(N2762="nulová",J2762,0)</f>
        <v>0</v>
      </c>
      <c r="BJ2762" s="25" t="s">
        <v>80</v>
      </c>
      <c r="BK2762" s="220">
        <f>ROUND(I2762*H2762,2)</f>
        <v>0</v>
      </c>
      <c r="BL2762" s="25" t="s">
        <v>775</v>
      </c>
      <c r="BM2762" s="25" t="s">
        <v>3612</v>
      </c>
    </row>
    <row r="2763" spans="2:65" s="1" customFormat="1" ht="24">
      <c r="B2763" s="42"/>
      <c r="C2763" s="64"/>
      <c r="D2763" s="221" t="s">
        <v>506</v>
      </c>
      <c r="E2763" s="64"/>
      <c r="F2763" s="222" t="s">
        <v>3611</v>
      </c>
      <c r="G2763" s="64"/>
      <c r="H2763" s="64"/>
      <c r="I2763" s="177"/>
      <c r="J2763" s="64"/>
      <c r="K2763" s="64"/>
      <c r="L2763" s="62"/>
      <c r="M2763" s="223"/>
      <c r="N2763" s="43"/>
      <c r="O2763" s="43"/>
      <c r="P2763" s="43"/>
      <c r="Q2763" s="43"/>
      <c r="R2763" s="43"/>
      <c r="S2763" s="43"/>
      <c r="T2763" s="79"/>
      <c r="AT2763" s="25" t="s">
        <v>506</v>
      </c>
      <c r="AU2763" s="25" t="s">
        <v>82</v>
      </c>
    </row>
    <row r="2764" spans="2:65" s="12" customFormat="1">
      <c r="B2764" s="225"/>
      <c r="C2764" s="226"/>
      <c r="D2764" s="221" t="s">
        <v>513</v>
      </c>
      <c r="E2764" s="248" t="s">
        <v>23</v>
      </c>
      <c r="F2764" s="249" t="s">
        <v>3613</v>
      </c>
      <c r="G2764" s="226"/>
      <c r="H2764" s="250">
        <v>0.371</v>
      </c>
      <c r="I2764" s="231"/>
      <c r="J2764" s="226"/>
      <c r="K2764" s="226"/>
      <c r="L2764" s="232"/>
      <c r="M2764" s="233"/>
      <c r="N2764" s="234"/>
      <c r="O2764" s="234"/>
      <c r="P2764" s="234"/>
      <c r="Q2764" s="234"/>
      <c r="R2764" s="234"/>
      <c r="S2764" s="234"/>
      <c r="T2764" s="235"/>
      <c r="AT2764" s="236" t="s">
        <v>513</v>
      </c>
      <c r="AU2764" s="236" t="s">
        <v>82</v>
      </c>
      <c r="AV2764" s="12" t="s">
        <v>82</v>
      </c>
      <c r="AW2764" s="12" t="s">
        <v>36</v>
      </c>
      <c r="AX2764" s="12" t="s">
        <v>73</v>
      </c>
      <c r="AY2764" s="236" t="s">
        <v>492</v>
      </c>
    </row>
    <row r="2765" spans="2:65" s="12" customFormat="1">
      <c r="B2765" s="225"/>
      <c r="C2765" s="226"/>
      <c r="D2765" s="221" t="s">
        <v>513</v>
      </c>
      <c r="E2765" s="248" t="s">
        <v>23</v>
      </c>
      <c r="F2765" s="249" t="s">
        <v>3614</v>
      </c>
      <c r="G2765" s="226"/>
      <c r="H2765" s="250">
        <v>4.7130000000000001</v>
      </c>
      <c r="I2765" s="231"/>
      <c r="J2765" s="226"/>
      <c r="K2765" s="226"/>
      <c r="L2765" s="232"/>
      <c r="M2765" s="233"/>
      <c r="N2765" s="234"/>
      <c r="O2765" s="234"/>
      <c r="P2765" s="234"/>
      <c r="Q2765" s="234"/>
      <c r="R2765" s="234"/>
      <c r="S2765" s="234"/>
      <c r="T2765" s="235"/>
      <c r="AT2765" s="236" t="s">
        <v>513</v>
      </c>
      <c r="AU2765" s="236" t="s">
        <v>82</v>
      </c>
      <c r="AV2765" s="12" t="s">
        <v>82</v>
      </c>
      <c r="AW2765" s="12" t="s">
        <v>36</v>
      </c>
      <c r="AX2765" s="12" t="s">
        <v>73</v>
      </c>
      <c r="AY2765" s="236" t="s">
        <v>492</v>
      </c>
    </row>
    <row r="2766" spans="2:65" s="12" customFormat="1">
      <c r="B2766" s="225"/>
      <c r="C2766" s="226"/>
      <c r="D2766" s="221" t="s">
        <v>513</v>
      </c>
      <c r="E2766" s="248" t="s">
        <v>23</v>
      </c>
      <c r="F2766" s="249" t="s">
        <v>3615</v>
      </c>
      <c r="G2766" s="226"/>
      <c r="H2766" s="250">
        <v>463.62700000000001</v>
      </c>
      <c r="I2766" s="231"/>
      <c r="J2766" s="226"/>
      <c r="K2766" s="226"/>
      <c r="L2766" s="232"/>
      <c r="M2766" s="233"/>
      <c r="N2766" s="234"/>
      <c r="O2766" s="234"/>
      <c r="P2766" s="234"/>
      <c r="Q2766" s="234"/>
      <c r="R2766" s="234"/>
      <c r="S2766" s="234"/>
      <c r="T2766" s="235"/>
      <c r="AT2766" s="236" t="s">
        <v>513</v>
      </c>
      <c r="AU2766" s="236" t="s">
        <v>82</v>
      </c>
      <c r="AV2766" s="12" t="s">
        <v>82</v>
      </c>
      <c r="AW2766" s="12" t="s">
        <v>36</v>
      </c>
      <c r="AX2766" s="12" t="s">
        <v>73</v>
      </c>
      <c r="AY2766" s="236" t="s">
        <v>492</v>
      </c>
    </row>
    <row r="2767" spans="2:65" s="12" customFormat="1">
      <c r="B2767" s="225"/>
      <c r="C2767" s="226"/>
      <c r="D2767" s="221" t="s">
        <v>513</v>
      </c>
      <c r="E2767" s="248" t="s">
        <v>23</v>
      </c>
      <c r="F2767" s="249" t="s">
        <v>3616</v>
      </c>
      <c r="G2767" s="226"/>
      <c r="H2767" s="250">
        <v>47.075000000000003</v>
      </c>
      <c r="I2767" s="231"/>
      <c r="J2767" s="226"/>
      <c r="K2767" s="226"/>
      <c r="L2767" s="232"/>
      <c r="M2767" s="233"/>
      <c r="N2767" s="234"/>
      <c r="O2767" s="234"/>
      <c r="P2767" s="234"/>
      <c r="Q2767" s="234"/>
      <c r="R2767" s="234"/>
      <c r="S2767" s="234"/>
      <c r="T2767" s="235"/>
      <c r="AT2767" s="236" t="s">
        <v>513</v>
      </c>
      <c r="AU2767" s="236" t="s">
        <v>82</v>
      </c>
      <c r="AV2767" s="12" t="s">
        <v>82</v>
      </c>
      <c r="AW2767" s="12" t="s">
        <v>36</v>
      </c>
      <c r="AX2767" s="12" t="s">
        <v>73</v>
      </c>
      <c r="AY2767" s="236" t="s">
        <v>492</v>
      </c>
    </row>
    <row r="2768" spans="2:65" s="12" customFormat="1">
      <c r="B2768" s="225"/>
      <c r="C2768" s="226"/>
      <c r="D2768" s="221" t="s">
        <v>513</v>
      </c>
      <c r="E2768" s="248" t="s">
        <v>23</v>
      </c>
      <c r="F2768" s="249" t="s">
        <v>3617</v>
      </c>
      <c r="G2768" s="226"/>
      <c r="H2768" s="250">
        <v>3.2759999999999998</v>
      </c>
      <c r="I2768" s="231"/>
      <c r="J2768" s="226"/>
      <c r="K2768" s="226"/>
      <c r="L2768" s="232"/>
      <c r="M2768" s="233"/>
      <c r="N2768" s="234"/>
      <c r="O2768" s="234"/>
      <c r="P2768" s="234"/>
      <c r="Q2768" s="234"/>
      <c r="R2768" s="234"/>
      <c r="S2768" s="234"/>
      <c r="T2768" s="235"/>
      <c r="AT2768" s="236" t="s">
        <v>513</v>
      </c>
      <c r="AU2768" s="236" t="s">
        <v>82</v>
      </c>
      <c r="AV2768" s="12" t="s">
        <v>82</v>
      </c>
      <c r="AW2768" s="12" t="s">
        <v>36</v>
      </c>
      <c r="AX2768" s="12" t="s">
        <v>73</v>
      </c>
      <c r="AY2768" s="236" t="s">
        <v>492</v>
      </c>
    </row>
    <row r="2769" spans="2:65" s="12" customFormat="1">
      <c r="B2769" s="225"/>
      <c r="C2769" s="226"/>
      <c r="D2769" s="221" t="s">
        <v>513</v>
      </c>
      <c r="E2769" s="248" t="s">
        <v>23</v>
      </c>
      <c r="F2769" s="249" t="s">
        <v>3618</v>
      </c>
      <c r="G2769" s="226"/>
      <c r="H2769" s="250">
        <v>2.52</v>
      </c>
      <c r="I2769" s="231"/>
      <c r="J2769" s="226"/>
      <c r="K2769" s="226"/>
      <c r="L2769" s="232"/>
      <c r="M2769" s="233"/>
      <c r="N2769" s="234"/>
      <c r="O2769" s="234"/>
      <c r="P2769" s="234"/>
      <c r="Q2769" s="234"/>
      <c r="R2769" s="234"/>
      <c r="S2769" s="234"/>
      <c r="T2769" s="235"/>
      <c r="AT2769" s="236" t="s">
        <v>513</v>
      </c>
      <c r="AU2769" s="236" t="s">
        <v>82</v>
      </c>
      <c r="AV2769" s="12" t="s">
        <v>82</v>
      </c>
      <c r="AW2769" s="12" t="s">
        <v>36</v>
      </c>
      <c r="AX2769" s="12" t="s">
        <v>73</v>
      </c>
      <c r="AY2769" s="236" t="s">
        <v>492</v>
      </c>
    </row>
    <row r="2770" spans="2:65" s="12" customFormat="1">
      <c r="B2770" s="225"/>
      <c r="C2770" s="226"/>
      <c r="D2770" s="221" t="s">
        <v>513</v>
      </c>
      <c r="E2770" s="248" t="s">
        <v>23</v>
      </c>
      <c r="F2770" s="249" t="s">
        <v>3619</v>
      </c>
      <c r="G2770" s="226"/>
      <c r="H2770" s="250">
        <v>4.4000000000000004</v>
      </c>
      <c r="I2770" s="231"/>
      <c r="J2770" s="226"/>
      <c r="K2770" s="226"/>
      <c r="L2770" s="232"/>
      <c r="M2770" s="233"/>
      <c r="N2770" s="234"/>
      <c r="O2770" s="234"/>
      <c r="P2770" s="234"/>
      <c r="Q2770" s="234"/>
      <c r="R2770" s="234"/>
      <c r="S2770" s="234"/>
      <c r="T2770" s="235"/>
      <c r="AT2770" s="236" t="s">
        <v>513</v>
      </c>
      <c r="AU2770" s="236" t="s">
        <v>82</v>
      </c>
      <c r="AV2770" s="12" t="s">
        <v>82</v>
      </c>
      <c r="AW2770" s="12" t="s">
        <v>36</v>
      </c>
      <c r="AX2770" s="12" t="s">
        <v>73</v>
      </c>
      <c r="AY2770" s="236" t="s">
        <v>492</v>
      </c>
    </row>
    <row r="2771" spans="2:65" s="14" customFormat="1">
      <c r="B2771" s="251"/>
      <c r="C2771" s="252"/>
      <c r="D2771" s="221" t="s">
        <v>513</v>
      </c>
      <c r="E2771" s="275" t="s">
        <v>23</v>
      </c>
      <c r="F2771" s="276" t="s">
        <v>560</v>
      </c>
      <c r="G2771" s="252"/>
      <c r="H2771" s="277">
        <v>525.98199999999997</v>
      </c>
      <c r="I2771" s="256"/>
      <c r="J2771" s="252"/>
      <c r="K2771" s="252"/>
      <c r="L2771" s="257"/>
      <c r="M2771" s="258"/>
      <c r="N2771" s="259"/>
      <c r="O2771" s="259"/>
      <c r="P2771" s="259"/>
      <c r="Q2771" s="259"/>
      <c r="R2771" s="259"/>
      <c r="S2771" s="259"/>
      <c r="T2771" s="260"/>
      <c r="AT2771" s="261" t="s">
        <v>513</v>
      </c>
      <c r="AU2771" s="261" t="s">
        <v>82</v>
      </c>
      <c r="AV2771" s="14" t="s">
        <v>502</v>
      </c>
      <c r="AW2771" s="14" t="s">
        <v>36</v>
      </c>
      <c r="AX2771" s="14" t="s">
        <v>80</v>
      </c>
      <c r="AY2771" s="261" t="s">
        <v>492</v>
      </c>
    </row>
    <row r="2772" spans="2:65" s="12" customFormat="1">
      <c r="B2772" s="225"/>
      <c r="C2772" s="226"/>
      <c r="D2772" s="227" t="s">
        <v>513</v>
      </c>
      <c r="E2772" s="226"/>
      <c r="F2772" s="229" t="s">
        <v>3620</v>
      </c>
      <c r="G2772" s="226"/>
      <c r="H2772" s="230">
        <v>552.28099999999995</v>
      </c>
      <c r="I2772" s="231"/>
      <c r="J2772" s="226"/>
      <c r="K2772" s="226"/>
      <c r="L2772" s="232"/>
      <c r="M2772" s="233"/>
      <c r="N2772" s="234"/>
      <c r="O2772" s="234"/>
      <c r="P2772" s="234"/>
      <c r="Q2772" s="234"/>
      <c r="R2772" s="234"/>
      <c r="S2772" s="234"/>
      <c r="T2772" s="235"/>
      <c r="AT2772" s="236" t="s">
        <v>513</v>
      </c>
      <c r="AU2772" s="236" t="s">
        <v>82</v>
      </c>
      <c r="AV2772" s="12" t="s">
        <v>82</v>
      </c>
      <c r="AW2772" s="12" t="s">
        <v>6</v>
      </c>
      <c r="AX2772" s="12" t="s">
        <v>80</v>
      </c>
      <c r="AY2772" s="236" t="s">
        <v>492</v>
      </c>
    </row>
    <row r="2773" spans="2:65" s="1" customFormat="1" ht="16.5" customHeight="1">
      <c r="B2773" s="42"/>
      <c r="C2773" s="209" t="s">
        <v>3621</v>
      </c>
      <c r="D2773" s="209" t="s">
        <v>498</v>
      </c>
      <c r="E2773" s="210" t="s">
        <v>3622</v>
      </c>
      <c r="F2773" s="211" t="s">
        <v>3623</v>
      </c>
      <c r="G2773" s="212" t="s">
        <v>795</v>
      </c>
      <c r="H2773" s="213">
        <v>34.869</v>
      </c>
      <c r="I2773" s="214"/>
      <c r="J2773" s="215">
        <f>ROUND(I2773*H2773,2)</f>
        <v>0</v>
      </c>
      <c r="K2773" s="211" t="s">
        <v>501</v>
      </c>
      <c r="L2773" s="62"/>
      <c r="M2773" s="216" t="s">
        <v>23</v>
      </c>
      <c r="N2773" s="217" t="s">
        <v>44</v>
      </c>
      <c r="O2773" s="43"/>
      <c r="P2773" s="218">
        <f>O2773*H2773</f>
        <v>0</v>
      </c>
      <c r="Q2773" s="218">
        <v>0</v>
      </c>
      <c r="R2773" s="218">
        <f>Q2773*H2773</f>
        <v>0</v>
      </c>
      <c r="S2773" s="218">
        <v>0</v>
      </c>
      <c r="T2773" s="219">
        <f>S2773*H2773</f>
        <v>0</v>
      </c>
      <c r="AR2773" s="25" t="s">
        <v>775</v>
      </c>
      <c r="AT2773" s="25" t="s">
        <v>498</v>
      </c>
      <c r="AU2773" s="25" t="s">
        <v>82</v>
      </c>
      <c r="AY2773" s="25" t="s">
        <v>492</v>
      </c>
      <c r="BE2773" s="220">
        <f>IF(N2773="základní",J2773,0)</f>
        <v>0</v>
      </c>
      <c r="BF2773" s="220">
        <f>IF(N2773="snížená",J2773,0)</f>
        <v>0</v>
      </c>
      <c r="BG2773" s="220">
        <f>IF(N2773="zákl. přenesená",J2773,0)</f>
        <v>0</v>
      </c>
      <c r="BH2773" s="220">
        <f>IF(N2773="sníž. přenesená",J2773,0)</f>
        <v>0</v>
      </c>
      <c r="BI2773" s="220">
        <f>IF(N2773="nulová",J2773,0)</f>
        <v>0</v>
      </c>
      <c r="BJ2773" s="25" t="s">
        <v>80</v>
      </c>
      <c r="BK2773" s="220">
        <f>ROUND(I2773*H2773,2)</f>
        <v>0</v>
      </c>
      <c r="BL2773" s="25" t="s">
        <v>775</v>
      </c>
      <c r="BM2773" s="25" t="s">
        <v>3624</v>
      </c>
    </row>
    <row r="2774" spans="2:65" s="1" customFormat="1" ht="24">
      <c r="B2774" s="42"/>
      <c r="C2774" s="64"/>
      <c r="D2774" s="221" t="s">
        <v>506</v>
      </c>
      <c r="E2774" s="64"/>
      <c r="F2774" s="222" t="s">
        <v>3625</v>
      </c>
      <c r="G2774" s="64"/>
      <c r="H2774" s="64"/>
      <c r="I2774" s="177"/>
      <c r="J2774" s="64"/>
      <c r="K2774" s="64"/>
      <c r="L2774" s="62"/>
      <c r="M2774" s="223"/>
      <c r="N2774" s="43"/>
      <c r="O2774" s="43"/>
      <c r="P2774" s="43"/>
      <c r="Q2774" s="43"/>
      <c r="R2774" s="43"/>
      <c r="S2774" s="43"/>
      <c r="T2774" s="79"/>
      <c r="AT2774" s="25" t="s">
        <v>506</v>
      </c>
      <c r="AU2774" s="25" t="s">
        <v>82</v>
      </c>
    </row>
    <row r="2775" spans="2:65" s="1" customFormat="1" ht="108">
      <c r="B2775" s="42"/>
      <c r="C2775" s="64"/>
      <c r="D2775" s="221" t="s">
        <v>509</v>
      </c>
      <c r="E2775" s="64"/>
      <c r="F2775" s="224" t="s">
        <v>3626</v>
      </c>
      <c r="G2775" s="64"/>
      <c r="H2775" s="64"/>
      <c r="I2775" s="177"/>
      <c r="J2775" s="64"/>
      <c r="K2775" s="64"/>
      <c r="L2775" s="62"/>
      <c r="M2775" s="223"/>
      <c r="N2775" s="43"/>
      <c r="O2775" s="43"/>
      <c r="P2775" s="43"/>
      <c r="Q2775" s="43"/>
      <c r="R2775" s="43"/>
      <c r="S2775" s="43"/>
      <c r="T2775" s="79"/>
      <c r="AT2775" s="25" t="s">
        <v>509</v>
      </c>
      <c r="AU2775" s="25" t="s">
        <v>82</v>
      </c>
    </row>
    <row r="2776" spans="2:65" s="11" customFormat="1" ht="29.85" customHeight="1">
      <c r="B2776" s="192"/>
      <c r="C2776" s="193"/>
      <c r="D2776" s="206" t="s">
        <v>72</v>
      </c>
      <c r="E2776" s="207" t="s">
        <v>3627</v>
      </c>
      <c r="F2776" s="207" t="s">
        <v>3628</v>
      </c>
      <c r="G2776" s="193"/>
      <c r="H2776" s="193"/>
      <c r="I2776" s="196"/>
      <c r="J2776" s="208">
        <f>BK2776</f>
        <v>0</v>
      </c>
      <c r="K2776" s="193"/>
      <c r="L2776" s="198"/>
      <c r="M2776" s="199"/>
      <c r="N2776" s="200"/>
      <c r="O2776" s="200"/>
      <c r="P2776" s="201">
        <f>SUM(P2777:P2778)</f>
        <v>0</v>
      </c>
      <c r="Q2776" s="200"/>
      <c r="R2776" s="201">
        <f>SUM(R2777:R2778)</f>
        <v>0</v>
      </c>
      <c r="S2776" s="200"/>
      <c r="T2776" s="202">
        <f>SUM(T2777:T2778)</f>
        <v>0</v>
      </c>
      <c r="AR2776" s="203" t="s">
        <v>82</v>
      </c>
      <c r="AT2776" s="204" t="s">
        <v>72</v>
      </c>
      <c r="AU2776" s="204" t="s">
        <v>80</v>
      </c>
      <c r="AY2776" s="203" t="s">
        <v>492</v>
      </c>
      <c r="BK2776" s="205">
        <f>SUM(BK2777:BK2778)</f>
        <v>0</v>
      </c>
    </row>
    <row r="2777" spans="2:65" s="1" customFormat="1" ht="25.5" customHeight="1">
      <c r="B2777" s="42"/>
      <c r="C2777" s="209" t="s">
        <v>3629</v>
      </c>
      <c r="D2777" s="209" t="s">
        <v>498</v>
      </c>
      <c r="E2777" s="210" t="s">
        <v>3630</v>
      </c>
      <c r="F2777" s="211" t="s">
        <v>3631</v>
      </c>
      <c r="G2777" s="212" t="s">
        <v>2537</v>
      </c>
      <c r="H2777" s="213">
        <v>1</v>
      </c>
      <c r="I2777" s="214"/>
      <c r="J2777" s="215">
        <f>ROUND(I2777*H2777,2)</f>
        <v>0</v>
      </c>
      <c r="K2777" s="211" t="s">
        <v>23</v>
      </c>
      <c r="L2777" s="62"/>
      <c r="M2777" s="216" t="s">
        <v>23</v>
      </c>
      <c r="N2777" s="217" t="s">
        <v>44</v>
      </c>
      <c r="O2777" s="43"/>
      <c r="P2777" s="218">
        <f>O2777*H2777</f>
        <v>0</v>
      </c>
      <c r="Q2777" s="218">
        <v>0</v>
      </c>
      <c r="R2777" s="218">
        <f>Q2777*H2777</f>
        <v>0</v>
      </c>
      <c r="S2777" s="218">
        <v>0</v>
      </c>
      <c r="T2777" s="219">
        <f>S2777*H2777</f>
        <v>0</v>
      </c>
      <c r="AR2777" s="25" t="s">
        <v>775</v>
      </c>
      <c r="AT2777" s="25" t="s">
        <v>498</v>
      </c>
      <c r="AU2777" s="25" t="s">
        <v>82</v>
      </c>
      <c r="AY2777" s="25" t="s">
        <v>492</v>
      </c>
      <c r="BE2777" s="220">
        <f>IF(N2777="základní",J2777,0)</f>
        <v>0</v>
      </c>
      <c r="BF2777" s="220">
        <f>IF(N2777="snížená",J2777,0)</f>
        <v>0</v>
      </c>
      <c r="BG2777" s="220">
        <f>IF(N2777="zákl. přenesená",J2777,0)</f>
        <v>0</v>
      </c>
      <c r="BH2777" s="220">
        <f>IF(N2777="sníž. přenesená",J2777,0)</f>
        <v>0</v>
      </c>
      <c r="BI2777" s="220">
        <f>IF(N2777="nulová",J2777,0)</f>
        <v>0</v>
      </c>
      <c r="BJ2777" s="25" t="s">
        <v>80</v>
      </c>
      <c r="BK2777" s="220">
        <f>ROUND(I2777*H2777,2)</f>
        <v>0</v>
      </c>
      <c r="BL2777" s="25" t="s">
        <v>775</v>
      </c>
      <c r="BM2777" s="25" t="s">
        <v>3632</v>
      </c>
    </row>
    <row r="2778" spans="2:65" s="1" customFormat="1" ht="24">
      <c r="B2778" s="42"/>
      <c r="C2778" s="64"/>
      <c r="D2778" s="221" t="s">
        <v>506</v>
      </c>
      <c r="E2778" s="64"/>
      <c r="F2778" s="222" t="s">
        <v>3631</v>
      </c>
      <c r="G2778" s="64"/>
      <c r="H2778" s="64"/>
      <c r="I2778" s="177"/>
      <c r="J2778" s="64"/>
      <c r="K2778" s="64"/>
      <c r="L2778" s="62"/>
      <c r="M2778" s="223"/>
      <c r="N2778" s="43"/>
      <c r="O2778" s="43"/>
      <c r="P2778" s="43"/>
      <c r="Q2778" s="43"/>
      <c r="R2778" s="43"/>
      <c r="S2778" s="43"/>
      <c r="T2778" s="79"/>
      <c r="AT2778" s="25" t="s">
        <v>506</v>
      </c>
      <c r="AU2778" s="25" t="s">
        <v>82</v>
      </c>
    </row>
    <row r="2779" spans="2:65" s="11" customFormat="1" ht="29.85" customHeight="1">
      <c r="B2779" s="192"/>
      <c r="C2779" s="193"/>
      <c r="D2779" s="206" t="s">
        <v>72</v>
      </c>
      <c r="E2779" s="207" t="s">
        <v>3633</v>
      </c>
      <c r="F2779" s="207" t="s">
        <v>3634</v>
      </c>
      <c r="G2779" s="193"/>
      <c r="H2779" s="193"/>
      <c r="I2779" s="196"/>
      <c r="J2779" s="208">
        <f>BK2779</f>
        <v>0</v>
      </c>
      <c r="K2779" s="193"/>
      <c r="L2779" s="198"/>
      <c r="M2779" s="199"/>
      <c r="N2779" s="200"/>
      <c r="O2779" s="200"/>
      <c r="P2779" s="201">
        <f>SUM(P2780:P2787)</f>
        <v>0</v>
      </c>
      <c r="Q2779" s="200"/>
      <c r="R2779" s="201">
        <f>SUM(R2780:R2787)</f>
        <v>0</v>
      </c>
      <c r="S2779" s="200"/>
      <c r="T2779" s="202">
        <f>SUM(T2780:T2787)</f>
        <v>0</v>
      </c>
      <c r="AR2779" s="203" t="s">
        <v>82</v>
      </c>
      <c r="AT2779" s="204" t="s">
        <v>72</v>
      </c>
      <c r="AU2779" s="204" t="s">
        <v>80</v>
      </c>
      <c r="AY2779" s="203" t="s">
        <v>492</v>
      </c>
      <c r="BK2779" s="205">
        <f>SUM(BK2780:BK2787)</f>
        <v>0</v>
      </c>
    </row>
    <row r="2780" spans="2:65" s="1" customFormat="1" ht="16.5" customHeight="1">
      <c r="B2780" s="42"/>
      <c r="C2780" s="209" t="s">
        <v>3635</v>
      </c>
      <c r="D2780" s="209" t="s">
        <v>498</v>
      </c>
      <c r="E2780" s="210" t="s">
        <v>3636</v>
      </c>
      <c r="F2780" s="211" t="s">
        <v>3637</v>
      </c>
      <c r="G2780" s="212" t="s">
        <v>1025</v>
      </c>
      <c r="H2780" s="213">
        <v>4</v>
      </c>
      <c r="I2780" s="214"/>
      <c r="J2780" s="215">
        <f>ROUND(I2780*H2780,2)</f>
        <v>0</v>
      </c>
      <c r="K2780" s="211" t="s">
        <v>501</v>
      </c>
      <c r="L2780" s="62"/>
      <c r="M2780" s="216" t="s">
        <v>23</v>
      </c>
      <c r="N2780" s="217" t="s">
        <v>44</v>
      </c>
      <c r="O2780" s="43"/>
      <c r="P2780" s="218">
        <f>O2780*H2780</f>
        <v>0</v>
      </c>
      <c r="Q2780" s="218">
        <v>0</v>
      </c>
      <c r="R2780" s="218">
        <f>Q2780*H2780</f>
        <v>0</v>
      </c>
      <c r="S2780" s="218">
        <v>0</v>
      </c>
      <c r="T2780" s="219">
        <f>S2780*H2780</f>
        <v>0</v>
      </c>
      <c r="AR2780" s="25" t="s">
        <v>775</v>
      </c>
      <c r="AT2780" s="25" t="s">
        <v>498</v>
      </c>
      <c r="AU2780" s="25" t="s">
        <v>82</v>
      </c>
      <c r="AY2780" s="25" t="s">
        <v>492</v>
      </c>
      <c r="BE2780" s="220">
        <f>IF(N2780="základní",J2780,0)</f>
        <v>0</v>
      </c>
      <c r="BF2780" s="220">
        <f>IF(N2780="snížená",J2780,0)</f>
        <v>0</v>
      </c>
      <c r="BG2780" s="220">
        <f>IF(N2780="zákl. přenesená",J2780,0)</f>
        <v>0</v>
      </c>
      <c r="BH2780" s="220">
        <f>IF(N2780="sníž. přenesená",J2780,0)</f>
        <v>0</v>
      </c>
      <c r="BI2780" s="220">
        <f>IF(N2780="nulová",J2780,0)</f>
        <v>0</v>
      </c>
      <c r="BJ2780" s="25" t="s">
        <v>80</v>
      </c>
      <c r="BK2780" s="220">
        <f>ROUND(I2780*H2780,2)</f>
        <v>0</v>
      </c>
      <c r="BL2780" s="25" t="s">
        <v>775</v>
      </c>
      <c r="BM2780" s="25" t="s">
        <v>3638</v>
      </c>
    </row>
    <row r="2781" spans="2:65" s="1" customFormat="1">
      <c r="B2781" s="42"/>
      <c r="C2781" s="64"/>
      <c r="D2781" s="227" t="s">
        <v>506</v>
      </c>
      <c r="E2781" s="64"/>
      <c r="F2781" s="274" t="s">
        <v>3639</v>
      </c>
      <c r="G2781" s="64"/>
      <c r="H2781" s="64"/>
      <c r="I2781" s="177"/>
      <c r="J2781" s="64"/>
      <c r="K2781" s="64"/>
      <c r="L2781" s="62"/>
      <c r="M2781" s="223"/>
      <c r="N2781" s="43"/>
      <c r="O2781" s="43"/>
      <c r="P2781" s="43"/>
      <c r="Q2781" s="43"/>
      <c r="R2781" s="43"/>
      <c r="S2781" s="43"/>
      <c r="T2781" s="79"/>
      <c r="AT2781" s="25" t="s">
        <v>506</v>
      </c>
      <c r="AU2781" s="25" t="s">
        <v>82</v>
      </c>
    </row>
    <row r="2782" spans="2:65" s="1" customFormat="1" ht="25.5" customHeight="1">
      <c r="B2782" s="42"/>
      <c r="C2782" s="278" t="s">
        <v>3640</v>
      </c>
      <c r="D2782" s="278" t="s">
        <v>1110</v>
      </c>
      <c r="E2782" s="279" t="s">
        <v>3641</v>
      </c>
      <c r="F2782" s="280" t="s">
        <v>3642</v>
      </c>
      <c r="G2782" s="281" t="s">
        <v>2537</v>
      </c>
      <c r="H2782" s="282">
        <v>4</v>
      </c>
      <c r="I2782" s="283"/>
      <c r="J2782" s="284">
        <f>ROUND(I2782*H2782,2)</f>
        <v>0</v>
      </c>
      <c r="K2782" s="280" t="s">
        <v>23</v>
      </c>
      <c r="L2782" s="285"/>
      <c r="M2782" s="286" t="s">
        <v>23</v>
      </c>
      <c r="N2782" s="287" t="s">
        <v>44</v>
      </c>
      <c r="O2782" s="43"/>
      <c r="P2782" s="218">
        <f>O2782*H2782</f>
        <v>0</v>
      </c>
      <c r="Q2782" s="218">
        <v>0</v>
      </c>
      <c r="R2782" s="218">
        <f>Q2782*H2782</f>
        <v>0</v>
      </c>
      <c r="S2782" s="218">
        <v>0</v>
      </c>
      <c r="T2782" s="219">
        <f>S2782*H2782</f>
        <v>0</v>
      </c>
      <c r="AR2782" s="25" t="s">
        <v>977</v>
      </c>
      <c r="AT2782" s="25" t="s">
        <v>1110</v>
      </c>
      <c r="AU2782" s="25" t="s">
        <v>82</v>
      </c>
      <c r="AY2782" s="25" t="s">
        <v>492</v>
      </c>
      <c r="BE2782" s="220">
        <f>IF(N2782="základní",J2782,0)</f>
        <v>0</v>
      </c>
      <c r="BF2782" s="220">
        <f>IF(N2782="snížená",J2782,0)</f>
        <v>0</v>
      </c>
      <c r="BG2782" s="220">
        <f>IF(N2782="zákl. přenesená",J2782,0)</f>
        <v>0</v>
      </c>
      <c r="BH2782" s="220">
        <f>IF(N2782="sníž. přenesená",J2782,0)</f>
        <v>0</v>
      </c>
      <c r="BI2782" s="220">
        <f>IF(N2782="nulová",J2782,0)</f>
        <v>0</v>
      </c>
      <c r="BJ2782" s="25" t="s">
        <v>80</v>
      </c>
      <c r="BK2782" s="220">
        <f>ROUND(I2782*H2782,2)</f>
        <v>0</v>
      </c>
      <c r="BL2782" s="25" t="s">
        <v>775</v>
      </c>
      <c r="BM2782" s="25" t="s">
        <v>3643</v>
      </c>
    </row>
    <row r="2783" spans="2:65" s="1" customFormat="1" ht="24">
      <c r="B2783" s="42"/>
      <c r="C2783" s="64"/>
      <c r="D2783" s="227" t="s">
        <v>506</v>
      </c>
      <c r="E2783" s="64"/>
      <c r="F2783" s="274" t="s">
        <v>3642</v>
      </c>
      <c r="G2783" s="64"/>
      <c r="H2783" s="64"/>
      <c r="I2783" s="177"/>
      <c r="J2783" s="64"/>
      <c r="K2783" s="64"/>
      <c r="L2783" s="62"/>
      <c r="M2783" s="223"/>
      <c r="N2783" s="43"/>
      <c r="O2783" s="43"/>
      <c r="P2783" s="43"/>
      <c r="Q2783" s="43"/>
      <c r="R2783" s="43"/>
      <c r="S2783" s="43"/>
      <c r="T2783" s="79"/>
      <c r="AT2783" s="25" t="s">
        <v>506</v>
      </c>
      <c r="AU2783" s="25" t="s">
        <v>82</v>
      </c>
    </row>
    <row r="2784" spans="2:65" s="1" customFormat="1" ht="16.5" customHeight="1">
      <c r="B2784" s="42"/>
      <c r="C2784" s="209" t="s">
        <v>3644</v>
      </c>
      <c r="D2784" s="209" t="s">
        <v>498</v>
      </c>
      <c r="E2784" s="210" t="s">
        <v>3645</v>
      </c>
      <c r="F2784" s="211" t="s">
        <v>3646</v>
      </c>
      <c r="G2784" s="212" t="s">
        <v>1025</v>
      </c>
      <c r="H2784" s="213">
        <v>60</v>
      </c>
      <c r="I2784" s="214"/>
      <c r="J2784" s="215">
        <f>ROUND(I2784*H2784,2)</f>
        <v>0</v>
      </c>
      <c r="K2784" s="211" t="s">
        <v>501</v>
      </c>
      <c r="L2784" s="62"/>
      <c r="M2784" s="216" t="s">
        <v>23</v>
      </c>
      <c r="N2784" s="217" t="s">
        <v>44</v>
      </c>
      <c r="O2784" s="43"/>
      <c r="P2784" s="218">
        <f>O2784*H2784</f>
        <v>0</v>
      </c>
      <c r="Q2784" s="218">
        <v>0</v>
      </c>
      <c r="R2784" s="218">
        <f>Q2784*H2784</f>
        <v>0</v>
      </c>
      <c r="S2784" s="218">
        <v>0</v>
      </c>
      <c r="T2784" s="219">
        <f>S2784*H2784</f>
        <v>0</v>
      </c>
      <c r="AR2784" s="25" t="s">
        <v>775</v>
      </c>
      <c r="AT2784" s="25" t="s">
        <v>498</v>
      </c>
      <c r="AU2784" s="25" t="s">
        <v>82</v>
      </c>
      <c r="AY2784" s="25" t="s">
        <v>492</v>
      </c>
      <c r="BE2784" s="220">
        <f>IF(N2784="základní",J2784,0)</f>
        <v>0</v>
      </c>
      <c r="BF2784" s="220">
        <f>IF(N2784="snížená",J2784,0)</f>
        <v>0</v>
      </c>
      <c r="BG2784" s="220">
        <f>IF(N2784="zákl. přenesená",J2784,0)</f>
        <v>0</v>
      </c>
      <c r="BH2784" s="220">
        <f>IF(N2784="sníž. přenesená",J2784,0)</f>
        <v>0</v>
      </c>
      <c r="BI2784" s="220">
        <f>IF(N2784="nulová",J2784,0)</f>
        <v>0</v>
      </c>
      <c r="BJ2784" s="25" t="s">
        <v>80</v>
      </c>
      <c r="BK2784" s="220">
        <f>ROUND(I2784*H2784,2)</f>
        <v>0</v>
      </c>
      <c r="BL2784" s="25" t="s">
        <v>775</v>
      </c>
      <c r="BM2784" s="25" t="s">
        <v>3647</v>
      </c>
    </row>
    <row r="2785" spans="2:65" s="1" customFormat="1" ht="24">
      <c r="B2785" s="42"/>
      <c r="C2785" s="64"/>
      <c r="D2785" s="227" t="s">
        <v>506</v>
      </c>
      <c r="E2785" s="64"/>
      <c r="F2785" s="274" t="s">
        <v>3648</v>
      </c>
      <c r="G2785" s="64"/>
      <c r="H2785" s="64"/>
      <c r="I2785" s="177"/>
      <c r="J2785" s="64"/>
      <c r="K2785" s="64"/>
      <c r="L2785" s="62"/>
      <c r="M2785" s="223"/>
      <c r="N2785" s="43"/>
      <c r="O2785" s="43"/>
      <c r="P2785" s="43"/>
      <c r="Q2785" s="43"/>
      <c r="R2785" s="43"/>
      <c r="S2785" s="43"/>
      <c r="T2785" s="79"/>
      <c r="AT2785" s="25" t="s">
        <v>506</v>
      </c>
      <c r="AU2785" s="25" t="s">
        <v>82</v>
      </c>
    </row>
    <row r="2786" spans="2:65" s="1" customFormat="1" ht="16.5" customHeight="1">
      <c r="B2786" s="42"/>
      <c r="C2786" s="278" t="s">
        <v>3649</v>
      </c>
      <c r="D2786" s="278" t="s">
        <v>1110</v>
      </c>
      <c r="E2786" s="279" t="s">
        <v>3650</v>
      </c>
      <c r="F2786" s="280" t="s">
        <v>3651</v>
      </c>
      <c r="G2786" s="281" t="s">
        <v>2537</v>
      </c>
      <c r="H2786" s="282">
        <v>60</v>
      </c>
      <c r="I2786" s="283"/>
      <c r="J2786" s="284">
        <f>ROUND(I2786*H2786,2)</f>
        <v>0</v>
      </c>
      <c r="K2786" s="280" t="s">
        <v>23</v>
      </c>
      <c r="L2786" s="285"/>
      <c r="M2786" s="286" t="s">
        <v>23</v>
      </c>
      <c r="N2786" s="287" t="s">
        <v>44</v>
      </c>
      <c r="O2786" s="43"/>
      <c r="P2786" s="218">
        <f>O2786*H2786</f>
        <v>0</v>
      </c>
      <c r="Q2786" s="218">
        <v>0</v>
      </c>
      <c r="R2786" s="218">
        <f>Q2786*H2786</f>
        <v>0</v>
      </c>
      <c r="S2786" s="218">
        <v>0</v>
      </c>
      <c r="T2786" s="219">
        <f>S2786*H2786</f>
        <v>0</v>
      </c>
      <c r="AR2786" s="25" t="s">
        <v>977</v>
      </c>
      <c r="AT2786" s="25" t="s">
        <v>1110</v>
      </c>
      <c r="AU2786" s="25" t="s">
        <v>82</v>
      </c>
      <c r="AY2786" s="25" t="s">
        <v>492</v>
      </c>
      <c r="BE2786" s="220">
        <f>IF(N2786="základní",J2786,0)</f>
        <v>0</v>
      </c>
      <c r="BF2786" s="220">
        <f>IF(N2786="snížená",J2786,0)</f>
        <v>0</v>
      </c>
      <c r="BG2786" s="220">
        <f>IF(N2786="zákl. přenesená",J2786,0)</f>
        <v>0</v>
      </c>
      <c r="BH2786" s="220">
        <f>IF(N2786="sníž. přenesená",J2786,0)</f>
        <v>0</v>
      </c>
      <c r="BI2786" s="220">
        <f>IF(N2786="nulová",J2786,0)</f>
        <v>0</v>
      </c>
      <c r="BJ2786" s="25" t="s">
        <v>80</v>
      </c>
      <c r="BK2786" s="220">
        <f>ROUND(I2786*H2786,2)</f>
        <v>0</v>
      </c>
      <c r="BL2786" s="25" t="s">
        <v>775</v>
      </c>
      <c r="BM2786" s="25" t="s">
        <v>3652</v>
      </c>
    </row>
    <row r="2787" spans="2:65" s="1" customFormat="1">
      <c r="B2787" s="42"/>
      <c r="C2787" s="64"/>
      <c r="D2787" s="221" t="s">
        <v>506</v>
      </c>
      <c r="E2787" s="64"/>
      <c r="F2787" s="222" t="s">
        <v>3651</v>
      </c>
      <c r="G2787" s="64"/>
      <c r="H2787" s="64"/>
      <c r="I2787" s="177"/>
      <c r="J2787" s="64"/>
      <c r="K2787" s="64"/>
      <c r="L2787" s="62"/>
      <c r="M2787" s="223"/>
      <c r="N2787" s="43"/>
      <c r="O2787" s="43"/>
      <c r="P2787" s="43"/>
      <c r="Q2787" s="43"/>
      <c r="R2787" s="43"/>
      <c r="S2787" s="43"/>
      <c r="T2787" s="79"/>
      <c r="AT2787" s="25" t="s">
        <v>506</v>
      </c>
      <c r="AU2787" s="25" t="s">
        <v>82</v>
      </c>
    </row>
    <row r="2788" spans="2:65" s="11" customFormat="1" ht="29.85" customHeight="1">
      <c r="B2788" s="192"/>
      <c r="C2788" s="193"/>
      <c r="D2788" s="206" t="s">
        <v>72</v>
      </c>
      <c r="E2788" s="207" t="s">
        <v>3653</v>
      </c>
      <c r="F2788" s="207" t="s">
        <v>3654</v>
      </c>
      <c r="G2788" s="193"/>
      <c r="H2788" s="193"/>
      <c r="I2788" s="196"/>
      <c r="J2788" s="208">
        <f>BK2788</f>
        <v>0</v>
      </c>
      <c r="K2788" s="193"/>
      <c r="L2788" s="198"/>
      <c r="M2788" s="199"/>
      <c r="N2788" s="200"/>
      <c r="O2788" s="200"/>
      <c r="P2788" s="201">
        <f>SUM(P2789:P2961)</f>
        <v>0</v>
      </c>
      <c r="Q2788" s="200"/>
      <c r="R2788" s="201">
        <f>SUM(R2789:R2961)</f>
        <v>63.281490640000001</v>
      </c>
      <c r="S2788" s="200"/>
      <c r="T2788" s="202">
        <f>SUM(T2789:T2961)</f>
        <v>0.39164160000000003</v>
      </c>
      <c r="AR2788" s="203" t="s">
        <v>82</v>
      </c>
      <c r="AT2788" s="204" t="s">
        <v>72</v>
      </c>
      <c r="AU2788" s="204" t="s">
        <v>80</v>
      </c>
      <c r="AY2788" s="203" t="s">
        <v>492</v>
      </c>
      <c r="BK2788" s="205">
        <f>SUM(BK2789:BK2961)</f>
        <v>0</v>
      </c>
    </row>
    <row r="2789" spans="2:65" s="1" customFormat="1" ht="25.5" customHeight="1">
      <c r="B2789" s="42"/>
      <c r="C2789" s="209" t="s">
        <v>3655</v>
      </c>
      <c r="D2789" s="209" t="s">
        <v>498</v>
      </c>
      <c r="E2789" s="210" t="s">
        <v>3656</v>
      </c>
      <c r="F2789" s="211" t="s">
        <v>3657</v>
      </c>
      <c r="G2789" s="212" t="s">
        <v>180</v>
      </c>
      <c r="H2789" s="213">
        <v>120.583</v>
      </c>
      <c r="I2789" s="214"/>
      <c r="J2789" s="215">
        <f>ROUND(I2789*H2789,2)</f>
        <v>0</v>
      </c>
      <c r="K2789" s="211" t="s">
        <v>501</v>
      </c>
      <c r="L2789" s="62"/>
      <c r="M2789" s="216" t="s">
        <v>23</v>
      </c>
      <c r="N2789" s="217" t="s">
        <v>44</v>
      </c>
      <c r="O2789" s="43"/>
      <c r="P2789" s="218">
        <f>O2789*H2789</f>
        <v>0</v>
      </c>
      <c r="Q2789" s="218">
        <v>1.438E-2</v>
      </c>
      <c r="R2789" s="218">
        <f>Q2789*H2789</f>
        <v>1.7339835400000001</v>
      </c>
      <c r="S2789" s="218">
        <v>0</v>
      </c>
      <c r="T2789" s="219">
        <f>S2789*H2789</f>
        <v>0</v>
      </c>
      <c r="AR2789" s="25" t="s">
        <v>775</v>
      </c>
      <c r="AT2789" s="25" t="s">
        <v>498</v>
      </c>
      <c r="AU2789" s="25" t="s">
        <v>82</v>
      </c>
      <c r="AY2789" s="25" t="s">
        <v>492</v>
      </c>
      <c r="BE2789" s="220">
        <f>IF(N2789="základní",J2789,0)</f>
        <v>0</v>
      </c>
      <c r="BF2789" s="220">
        <f>IF(N2789="snížená",J2789,0)</f>
        <v>0</v>
      </c>
      <c r="BG2789" s="220">
        <f>IF(N2789="zákl. přenesená",J2789,0)</f>
        <v>0</v>
      </c>
      <c r="BH2789" s="220">
        <f>IF(N2789="sníž. přenesená",J2789,0)</f>
        <v>0</v>
      </c>
      <c r="BI2789" s="220">
        <f>IF(N2789="nulová",J2789,0)</f>
        <v>0</v>
      </c>
      <c r="BJ2789" s="25" t="s">
        <v>80</v>
      </c>
      <c r="BK2789" s="220">
        <f>ROUND(I2789*H2789,2)</f>
        <v>0</v>
      </c>
      <c r="BL2789" s="25" t="s">
        <v>775</v>
      </c>
      <c r="BM2789" s="25" t="s">
        <v>3658</v>
      </c>
    </row>
    <row r="2790" spans="2:65" s="1" customFormat="1" ht="24">
      <c r="B2790" s="42"/>
      <c r="C2790" s="64"/>
      <c r="D2790" s="221" t="s">
        <v>506</v>
      </c>
      <c r="E2790" s="64"/>
      <c r="F2790" s="222" t="s">
        <v>3659</v>
      </c>
      <c r="G2790" s="64"/>
      <c r="H2790" s="64"/>
      <c r="I2790" s="177"/>
      <c r="J2790" s="64"/>
      <c r="K2790" s="64"/>
      <c r="L2790" s="62"/>
      <c r="M2790" s="223"/>
      <c r="N2790" s="43"/>
      <c r="O2790" s="43"/>
      <c r="P2790" s="43"/>
      <c r="Q2790" s="43"/>
      <c r="R2790" s="43"/>
      <c r="S2790" s="43"/>
      <c r="T2790" s="79"/>
      <c r="AT2790" s="25" t="s">
        <v>506</v>
      </c>
      <c r="AU2790" s="25" t="s">
        <v>82</v>
      </c>
    </row>
    <row r="2791" spans="2:65" s="1" customFormat="1" ht="48">
      <c r="B2791" s="42"/>
      <c r="C2791" s="64"/>
      <c r="D2791" s="221" t="s">
        <v>509</v>
      </c>
      <c r="E2791" s="64"/>
      <c r="F2791" s="224" t="s">
        <v>3660</v>
      </c>
      <c r="G2791" s="64"/>
      <c r="H2791" s="64"/>
      <c r="I2791" s="177"/>
      <c r="J2791" s="64"/>
      <c r="K2791" s="64"/>
      <c r="L2791" s="62"/>
      <c r="M2791" s="223"/>
      <c r="N2791" s="43"/>
      <c r="O2791" s="43"/>
      <c r="P2791" s="43"/>
      <c r="Q2791" s="43"/>
      <c r="R2791" s="43"/>
      <c r="S2791" s="43"/>
      <c r="T2791" s="79"/>
      <c r="AT2791" s="25" t="s">
        <v>509</v>
      </c>
      <c r="AU2791" s="25" t="s">
        <v>82</v>
      </c>
    </row>
    <row r="2792" spans="2:65" s="1" customFormat="1" ht="36">
      <c r="B2792" s="42"/>
      <c r="C2792" s="64"/>
      <c r="D2792" s="221" t="s">
        <v>2254</v>
      </c>
      <c r="E2792" s="64"/>
      <c r="F2792" s="224" t="s">
        <v>3661</v>
      </c>
      <c r="G2792" s="64"/>
      <c r="H2792" s="64"/>
      <c r="I2792" s="177"/>
      <c r="J2792" s="64"/>
      <c r="K2792" s="64"/>
      <c r="L2792" s="62"/>
      <c r="M2792" s="223"/>
      <c r="N2792" s="43"/>
      <c r="O2792" s="43"/>
      <c r="P2792" s="43"/>
      <c r="Q2792" s="43"/>
      <c r="R2792" s="43"/>
      <c r="S2792" s="43"/>
      <c r="T2792" s="79"/>
      <c r="AT2792" s="25" t="s">
        <v>2254</v>
      </c>
      <c r="AU2792" s="25" t="s">
        <v>82</v>
      </c>
    </row>
    <row r="2793" spans="2:65" s="12" customFormat="1">
      <c r="B2793" s="225"/>
      <c r="C2793" s="226"/>
      <c r="D2793" s="221" t="s">
        <v>513</v>
      </c>
      <c r="E2793" s="248" t="s">
        <v>23</v>
      </c>
      <c r="F2793" s="249" t="s">
        <v>3662</v>
      </c>
      <c r="G2793" s="226"/>
      <c r="H2793" s="250">
        <v>98.582999999999998</v>
      </c>
      <c r="I2793" s="231"/>
      <c r="J2793" s="226"/>
      <c r="K2793" s="226"/>
      <c r="L2793" s="232"/>
      <c r="M2793" s="233"/>
      <c r="N2793" s="234"/>
      <c r="O2793" s="234"/>
      <c r="P2793" s="234"/>
      <c r="Q2793" s="234"/>
      <c r="R2793" s="234"/>
      <c r="S2793" s="234"/>
      <c r="T2793" s="235"/>
      <c r="AT2793" s="236" t="s">
        <v>513</v>
      </c>
      <c r="AU2793" s="236" t="s">
        <v>82</v>
      </c>
      <c r="AV2793" s="12" t="s">
        <v>82</v>
      </c>
      <c r="AW2793" s="12" t="s">
        <v>36</v>
      </c>
      <c r="AX2793" s="12" t="s">
        <v>73</v>
      </c>
      <c r="AY2793" s="236" t="s">
        <v>492</v>
      </c>
    </row>
    <row r="2794" spans="2:65" s="12" customFormat="1">
      <c r="B2794" s="225"/>
      <c r="C2794" s="226"/>
      <c r="D2794" s="221" t="s">
        <v>513</v>
      </c>
      <c r="E2794" s="248" t="s">
        <v>307</v>
      </c>
      <c r="F2794" s="249" t="s">
        <v>3663</v>
      </c>
      <c r="G2794" s="226"/>
      <c r="H2794" s="250">
        <v>22</v>
      </c>
      <c r="I2794" s="231"/>
      <c r="J2794" s="226"/>
      <c r="K2794" s="226"/>
      <c r="L2794" s="232"/>
      <c r="M2794" s="233"/>
      <c r="N2794" s="234"/>
      <c r="O2794" s="234"/>
      <c r="P2794" s="234"/>
      <c r="Q2794" s="234"/>
      <c r="R2794" s="234"/>
      <c r="S2794" s="234"/>
      <c r="T2794" s="235"/>
      <c r="AT2794" s="236" t="s">
        <v>513</v>
      </c>
      <c r="AU2794" s="236" t="s">
        <v>82</v>
      </c>
      <c r="AV2794" s="12" t="s">
        <v>82</v>
      </c>
      <c r="AW2794" s="12" t="s">
        <v>36</v>
      </c>
      <c r="AX2794" s="12" t="s">
        <v>73</v>
      </c>
      <c r="AY2794" s="236" t="s">
        <v>492</v>
      </c>
    </row>
    <row r="2795" spans="2:65" s="14" customFormat="1">
      <c r="B2795" s="251"/>
      <c r="C2795" s="252"/>
      <c r="D2795" s="227" t="s">
        <v>513</v>
      </c>
      <c r="E2795" s="253" t="s">
        <v>23</v>
      </c>
      <c r="F2795" s="254" t="s">
        <v>560</v>
      </c>
      <c r="G2795" s="252"/>
      <c r="H2795" s="255">
        <v>120.583</v>
      </c>
      <c r="I2795" s="256"/>
      <c r="J2795" s="252"/>
      <c r="K2795" s="252"/>
      <c r="L2795" s="257"/>
      <c r="M2795" s="258"/>
      <c r="N2795" s="259"/>
      <c r="O2795" s="259"/>
      <c r="P2795" s="259"/>
      <c r="Q2795" s="259"/>
      <c r="R2795" s="259"/>
      <c r="S2795" s="259"/>
      <c r="T2795" s="260"/>
      <c r="AT2795" s="261" t="s">
        <v>513</v>
      </c>
      <c r="AU2795" s="261" t="s">
        <v>82</v>
      </c>
      <c r="AV2795" s="14" t="s">
        <v>502</v>
      </c>
      <c r="AW2795" s="14" t="s">
        <v>36</v>
      </c>
      <c r="AX2795" s="14" t="s">
        <v>80</v>
      </c>
      <c r="AY2795" s="261" t="s">
        <v>492</v>
      </c>
    </row>
    <row r="2796" spans="2:65" s="1" customFormat="1" ht="25.5" customHeight="1">
      <c r="B2796" s="42"/>
      <c r="C2796" s="209" t="s">
        <v>3664</v>
      </c>
      <c r="D2796" s="209" t="s">
        <v>498</v>
      </c>
      <c r="E2796" s="210" t="s">
        <v>3665</v>
      </c>
      <c r="F2796" s="211" t="s">
        <v>3666</v>
      </c>
      <c r="G2796" s="212" t="s">
        <v>180</v>
      </c>
      <c r="H2796" s="213">
        <v>448.7</v>
      </c>
      <c r="I2796" s="214"/>
      <c r="J2796" s="215">
        <f>ROUND(I2796*H2796,2)</f>
        <v>0</v>
      </c>
      <c r="K2796" s="211" t="s">
        <v>501</v>
      </c>
      <c r="L2796" s="62"/>
      <c r="M2796" s="216" t="s">
        <v>23</v>
      </c>
      <c r="N2796" s="217" t="s">
        <v>44</v>
      </c>
      <c r="O2796" s="43"/>
      <c r="P2796" s="218">
        <f>O2796*H2796</f>
        <v>0</v>
      </c>
      <c r="Q2796" s="218">
        <v>0</v>
      </c>
      <c r="R2796" s="218">
        <f>Q2796*H2796</f>
        <v>0</v>
      </c>
      <c r="S2796" s="218">
        <v>0</v>
      </c>
      <c r="T2796" s="219">
        <f>S2796*H2796</f>
        <v>0</v>
      </c>
      <c r="AR2796" s="25" t="s">
        <v>775</v>
      </c>
      <c r="AT2796" s="25" t="s">
        <v>498</v>
      </c>
      <c r="AU2796" s="25" t="s">
        <v>82</v>
      </c>
      <c r="AY2796" s="25" t="s">
        <v>492</v>
      </c>
      <c r="BE2796" s="220">
        <f>IF(N2796="základní",J2796,0)</f>
        <v>0</v>
      </c>
      <c r="BF2796" s="220">
        <f>IF(N2796="snížená",J2796,0)</f>
        <v>0</v>
      </c>
      <c r="BG2796" s="220">
        <f>IF(N2796="zákl. přenesená",J2796,0)</f>
        <v>0</v>
      </c>
      <c r="BH2796" s="220">
        <f>IF(N2796="sníž. přenesená",J2796,0)</f>
        <v>0</v>
      </c>
      <c r="BI2796" s="220">
        <f>IF(N2796="nulová",J2796,0)</f>
        <v>0</v>
      </c>
      <c r="BJ2796" s="25" t="s">
        <v>80</v>
      </c>
      <c r="BK2796" s="220">
        <f>ROUND(I2796*H2796,2)</f>
        <v>0</v>
      </c>
      <c r="BL2796" s="25" t="s">
        <v>775</v>
      </c>
      <c r="BM2796" s="25" t="s">
        <v>3667</v>
      </c>
    </row>
    <row r="2797" spans="2:65" s="1" customFormat="1" ht="24">
      <c r="B2797" s="42"/>
      <c r="C2797" s="64"/>
      <c r="D2797" s="221" t="s">
        <v>506</v>
      </c>
      <c r="E2797" s="64"/>
      <c r="F2797" s="222" t="s">
        <v>3668</v>
      </c>
      <c r="G2797" s="64"/>
      <c r="H2797" s="64"/>
      <c r="I2797" s="177"/>
      <c r="J2797" s="64"/>
      <c r="K2797" s="64"/>
      <c r="L2797" s="62"/>
      <c r="M2797" s="223"/>
      <c r="N2797" s="43"/>
      <c r="O2797" s="43"/>
      <c r="P2797" s="43"/>
      <c r="Q2797" s="43"/>
      <c r="R2797" s="43"/>
      <c r="S2797" s="43"/>
      <c r="T2797" s="79"/>
      <c r="AT2797" s="25" t="s">
        <v>506</v>
      </c>
      <c r="AU2797" s="25" t="s">
        <v>82</v>
      </c>
    </row>
    <row r="2798" spans="2:65" s="1" customFormat="1" ht="48">
      <c r="B2798" s="42"/>
      <c r="C2798" s="64"/>
      <c r="D2798" s="221" t="s">
        <v>509</v>
      </c>
      <c r="E2798" s="64"/>
      <c r="F2798" s="224" t="s">
        <v>3660</v>
      </c>
      <c r="G2798" s="64"/>
      <c r="H2798" s="64"/>
      <c r="I2798" s="177"/>
      <c r="J2798" s="64"/>
      <c r="K2798" s="64"/>
      <c r="L2798" s="62"/>
      <c r="M2798" s="223"/>
      <c r="N2798" s="43"/>
      <c r="O2798" s="43"/>
      <c r="P2798" s="43"/>
      <c r="Q2798" s="43"/>
      <c r="R2798" s="43"/>
      <c r="S2798" s="43"/>
      <c r="T2798" s="79"/>
      <c r="AT2798" s="25" t="s">
        <v>509</v>
      </c>
      <c r="AU2798" s="25" t="s">
        <v>82</v>
      </c>
    </row>
    <row r="2799" spans="2:65" s="13" customFormat="1">
      <c r="B2799" s="237"/>
      <c r="C2799" s="238"/>
      <c r="D2799" s="221" t="s">
        <v>513</v>
      </c>
      <c r="E2799" s="239" t="s">
        <v>23</v>
      </c>
      <c r="F2799" s="240" t="s">
        <v>3669</v>
      </c>
      <c r="G2799" s="238"/>
      <c r="H2799" s="241" t="s">
        <v>23</v>
      </c>
      <c r="I2799" s="242"/>
      <c r="J2799" s="238"/>
      <c r="K2799" s="238"/>
      <c r="L2799" s="243"/>
      <c r="M2799" s="244"/>
      <c r="N2799" s="245"/>
      <c r="O2799" s="245"/>
      <c r="P2799" s="245"/>
      <c r="Q2799" s="245"/>
      <c r="R2799" s="245"/>
      <c r="S2799" s="245"/>
      <c r="T2799" s="246"/>
      <c r="AT2799" s="247" t="s">
        <v>513</v>
      </c>
      <c r="AU2799" s="247" t="s">
        <v>82</v>
      </c>
      <c r="AV2799" s="13" t="s">
        <v>80</v>
      </c>
      <c r="AW2799" s="13" t="s">
        <v>36</v>
      </c>
      <c r="AX2799" s="13" t="s">
        <v>73</v>
      </c>
      <c r="AY2799" s="247" t="s">
        <v>492</v>
      </c>
    </row>
    <row r="2800" spans="2:65" s="12" customFormat="1">
      <c r="B2800" s="225"/>
      <c r="C2800" s="226"/>
      <c r="D2800" s="221" t="s">
        <v>513</v>
      </c>
      <c r="E2800" s="248" t="s">
        <v>23</v>
      </c>
      <c r="F2800" s="249" t="s">
        <v>3670</v>
      </c>
      <c r="G2800" s="226"/>
      <c r="H2800" s="250">
        <v>59.2</v>
      </c>
      <c r="I2800" s="231"/>
      <c r="J2800" s="226"/>
      <c r="K2800" s="226"/>
      <c r="L2800" s="232"/>
      <c r="M2800" s="233"/>
      <c r="N2800" s="234"/>
      <c r="O2800" s="234"/>
      <c r="P2800" s="234"/>
      <c r="Q2800" s="234"/>
      <c r="R2800" s="234"/>
      <c r="S2800" s="234"/>
      <c r="T2800" s="235"/>
      <c r="AT2800" s="236" t="s">
        <v>513</v>
      </c>
      <c r="AU2800" s="236" t="s">
        <v>82</v>
      </c>
      <c r="AV2800" s="12" t="s">
        <v>82</v>
      </c>
      <c r="AW2800" s="12" t="s">
        <v>36</v>
      </c>
      <c r="AX2800" s="12" t="s">
        <v>73</v>
      </c>
      <c r="AY2800" s="236" t="s">
        <v>492</v>
      </c>
    </row>
    <row r="2801" spans="2:65" s="13" customFormat="1">
      <c r="B2801" s="237"/>
      <c r="C2801" s="238"/>
      <c r="D2801" s="221" t="s">
        <v>513</v>
      </c>
      <c r="E2801" s="239" t="s">
        <v>23</v>
      </c>
      <c r="F2801" s="240" t="s">
        <v>3671</v>
      </c>
      <c r="G2801" s="238"/>
      <c r="H2801" s="241" t="s">
        <v>23</v>
      </c>
      <c r="I2801" s="242"/>
      <c r="J2801" s="238"/>
      <c r="K2801" s="238"/>
      <c r="L2801" s="243"/>
      <c r="M2801" s="244"/>
      <c r="N2801" s="245"/>
      <c r="O2801" s="245"/>
      <c r="P2801" s="245"/>
      <c r="Q2801" s="245"/>
      <c r="R2801" s="245"/>
      <c r="S2801" s="245"/>
      <c r="T2801" s="246"/>
      <c r="AT2801" s="247" t="s">
        <v>513</v>
      </c>
      <c r="AU2801" s="247" t="s">
        <v>82</v>
      </c>
      <c r="AV2801" s="13" t="s">
        <v>80</v>
      </c>
      <c r="AW2801" s="13" t="s">
        <v>36</v>
      </c>
      <c r="AX2801" s="13" t="s">
        <v>73</v>
      </c>
      <c r="AY2801" s="247" t="s">
        <v>492</v>
      </c>
    </row>
    <row r="2802" spans="2:65" s="12" customFormat="1">
      <c r="B2802" s="225"/>
      <c r="C2802" s="226"/>
      <c r="D2802" s="221" t="s">
        <v>513</v>
      </c>
      <c r="E2802" s="248" t="s">
        <v>23</v>
      </c>
      <c r="F2802" s="249" t="s">
        <v>3672</v>
      </c>
      <c r="G2802" s="226"/>
      <c r="H2802" s="250">
        <v>107.25</v>
      </c>
      <c r="I2802" s="231"/>
      <c r="J2802" s="226"/>
      <c r="K2802" s="226"/>
      <c r="L2802" s="232"/>
      <c r="M2802" s="233"/>
      <c r="N2802" s="234"/>
      <c r="O2802" s="234"/>
      <c r="P2802" s="234"/>
      <c r="Q2802" s="234"/>
      <c r="R2802" s="234"/>
      <c r="S2802" s="234"/>
      <c r="T2802" s="235"/>
      <c r="AT2802" s="236" t="s">
        <v>513</v>
      </c>
      <c r="AU2802" s="236" t="s">
        <v>82</v>
      </c>
      <c r="AV2802" s="12" t="s">
        <v>82</v>
      </c>
      <c r="AW2802" s="12" t="s">
        <v>36</v>
      </c>
      <c r="AX2802" s="12" t="s">
        <v>73</v>
      </c>
      <c r="AY2802" s="236" t="s">
        <v>492</v>
      </c>
    </row>
    <row r="2803" spans="2:65" s="13" customFormat="1">
      <c r="B2803" s="237"/>
      <c r="C2803" s="238"/>
      <c r="D2803" s="221" t="s">
        <v>513</v>
      </c>
      <c r="E2803" s="239" t="s">
        <v>23</v>
      </c>
      <c r="F2803" s="240" t="s">
        <v>3673</v>
      </c>
      <c r="G2803" s="238"/>
      <c r="H2803" s="241" t="s">
        <v>23</v>
      </c>
      <c r="I2803" s="242"/>
      <c r="J2803" s="238"/>
      <c r="K2803" s="238"/>
      <c r="L2803" s="243"/>
      <c r="M2803" s="244"/>
      <c r="N2803" s="245"/>
      <c r="O2803" s="245"/>
      <c r="P2803" s="245"/>
      <c r="Q2803" s="245"/>
      <c r="R2803" s="245"/>
      <c r="S2803" s="245"/>
      <c r="T2803" s="246"/>
      <c r="AT2803" s="247" t="s">
        <v>513</v>
      </c>
      <c r="AU2803" s="247" t="s">
        <v>82</v>
      </c>
      <c r="AV2803" s="13" t="s">
        <v>80</v>
      </c>
      <c r="AW2803" s="13" t="s">
        <v>36</v>
      </c>
      <c r="AX2803" s="13" t="s">
        <v>73</v>
      </c>
      <c r="AY2803" s="247" t="s">
        <v>492</v>
      </c>
    </row>
    <row r="2804" spans="2:65" s="12" customFormat="1">
      <c r="B2804" s="225"/>
      <c r="C2804" s="226"/>
      <c r="D2804" s="221" t="s">
        <v>513</v>
      </c>
      <c r="E2804" s="248" t="s">
        <v>23</v>
      </c>
      <c r="F2804" s="249" t="s">
        <v>3674</v>
      </c>
      <c r="G2804" s="226"/>
      <c r="H2804" s="250">
        <v>87.75</v>
      </c>
      <c r="I2804" s="231"/>
      <c r="J2804" s="226"/>
      <c r="K2804" s="226"/>
      <c r="L2804" s="232"/>
      <c r="M2804" s="233"/>
      <c r="N2804" s="234"/>
      <c r="O2804" s="234"/>
      <c r="P2804" s="234"/>
      <c r="Q2804" s="234"/>
      <c r="R2804" s="234"/>
      <c r="S2804" s="234"/>
      <c r="T2804" s="235"/>
      <c r="AT2804" s="236" t="s">
        <v>513</v>
      </c>
      <c r="AU2804" s="236" t="s">
        <v>82</v>
      </c>
      <c r="AV2804" s="12" t="s">
        <v>82</v>
      </c>
      <c r="AW2804" s="12" t="s">
        <v>36</v>
      </c>
      <c r="AX2804" s="12" t="s">
        <v>73</v>
      </c>
      <c r="AY2804" s="236" t="s">
        <v>492</v>
      </c>
    </row>
    <row r="2805" spans="2:65" s="13" customFormat="1">
      <c r="B2805" s="237"/>
      <c r="C2805" s="238"/>
      <c r="D2805" s="221" t="s">
        <v>513</v>
      </c>
      <c r="E2805" s="239" t="s">
        <v>23</v>
      </c>
      <c r="F2805" s="240" t="s">
        <v>3675</v>
      </c>
      <c r="G2805" s="238"/>
      <c r="H2805" s="241" t="s">
        <v>23</v>
      </c>
      <c r="I2805" s="242"/>
      <c r="J2805" s="238"/>
      <c r="K2805" s="238"/>
      <c r="L2805" s="243"/>
      <c r="M2805" s="244"/>
      <c r="N2805" s="245"/>
      <c r="O2805" s="245"/>
      <c r="P2805" s="245"/>
      <c r="Q2805" s="245"/>
      <c r="R2805" s="245"/>
      <c r="S2805" s="245"/>
      <c r="T2805" s="246"/>
      <c r="AT2805" s="247" t="s">
        <v>513</v>
      </c>
      <c r="AU2805" s="247" t="s">
        <v>82</v>
      </c>
      <c r="AV2805" s="13" t="s">
        <v>80</v>
      </c>
      <c r="AW2805" s="13" t="s">
        <v>36</v>
      </c>
      <c r="AX2805" s="13" t="s">
        <v>73</v>
      </c>
      <c r="AY2805" s="247" t="s">
        <v>492</v>
      </c>
    </row>
    <row r="2806" spans="2:65" s="12" customFormat="1">
      <c r="B2806" s="225"/>
      <c r="C2806" s="226"/>
      <c r="D2806" s="221" t="s">
        <v>513</v>
      </c>
      <c r="E2806" s="248" t="s">
        <v>23</v>
      </c>
      <c r="F2806" s="249" t="s">
        <v>3676</v>
      </c>
      <c r="G2806" s="226"/>
      <c r="H2806" s="250">
        <v>88</v>
      </c>
      <c r="I2806" s="231"/>
      <c r="J2806" s="226"/>
      <c r="K2806" s="226"/>
      <c r="L2806" s="232"/>
      <c r="M2806" s="233"/>
      <c r="N2806" s="234"/>
      <c r="O2806" s="234"/>
      <c r="P2806" s="234"/>
      <c r="Q2806" s="234"/>
      <c r="R2806" s="234"/>
      <c r="S2806" s="234"/>
      <c r="T2806" s="235"/>
      <c r="AT2806" s="236" t="s">
        <v>513</v>
      </c>
      <c r="AU2806" s="236" t="s">
        <v>82</v>
      </c>
      <c r="AV2806" s="12" t="s">
        <v>82</v>
      </c>
      <c r="AW2806" s="12" t="s">
        <v>36</v>
      </c>
      <c r="AX2806" s="12" t="s">
        <v>73</v>
      </c>
      <c r="AY2806" s="236" t="s">
        <v>492</v>
      </c>
    </row>
    <row r="2807" spans="2:65" s="13" customFormat="1">
      <c r="B2807" s="237"/>
      <c r="C2807" s="238"/>
      <c r="D2807" s="221" t="s">
        <v>513</v>
      </c>
      <c r="E2807" s="239" t="s">
        <v>23</v>
      </c>
      <c r="F2807" s="240" t="s">
        <v>3677</v>
      </c>
      <c r="G2807" s="238"/>
      <c r="H2807" s="241" t="s">
        <v>23</v>
      </c>
      <c r="I2807" s="242"/>
      <c r="J2807" s="238"/>
      <c r="K2807" s="238"/>
      <c r="L2807" s="243"/>
      <c r="M2807" s="244"/>
      <c r="N2807" s="245"/>
      <c r="O2807" s="245"/>
      <c r="P2807" s="245"/>
      <c r="Q2807" s="245"/>
      <c r="R2807" s="245"/>
      <c r="S2807" s="245"/>
      <c r="T2807" s="246"/>
      <c r="AT2807" s="247" t="s">
        <v>513</v>
      </c>
      <c r="AU2807" s="247" t="s">
        <v>82</v>
      </c>
      <c r="AV2807" s="13" t="s">
        <v>80</v>
      </c>
      <c r="AW2807" s="13" t="s">
        <v>36</v>
      </c>
      <c r="AX2807" s="13" t="s">
        <v>73</v>
      </c>
      <c r="AY2807" s="247" t="s">
        <v>492</v>
      </c>
    </row>
    <row r="2808" spans="2:65" s="12" customFormat="1">
      <c r="B2808" s="225"/>
      <c r="C2808" s="226"/>
      <c r="D2808" s="221" t="s">
        <v>513</v>
      </c>
      <c r="E2808" s="248" t="s">
        <v>23</v>
      </c>
      <c r="F2808" s="249" t="s">
        <v>3676</v>
      </c>
      <c r="G2808" s="226"/>
      <c r="H2808" s="250">
        <v>88</v>
      </c>
      <c r="I2808" s="231"/>
      <c r="J2808" s="226"/>
      <c r="K2808" s="226"/>
      <c r="L2808" s="232"/>
      <c r="M2808" s="233"/>
      <c r="N2808" s="234"/>
      <c r="O2808" s="234"/>
      <c r="P2808" s="234"/>
      <c r="Q2808" s="234"/>
      <c r="R2808" s="234"/>
      <c r="S2808" s="234"/>
      <c r="T2808" s="235"/>
      <c r="AT2808" s="236" t="s">
        <v>513</v>
      </c>
      <c r="AU2808" s="236" t="s">
        <v>82</v>
      </c>
      <c r="AV2808" s="12" t="s">
        <v>82</v>
      </c>
      <c r="AW2808" s="12" t="s">
        <v>36</v>
      </c>
      <c r="AX2808" s="12" t="s">
        <v>73</v>
      </c>
      <c r="AY2808" s="236" t="s">
        <v>492</v>
      </c>
    </row>
    <row r="2809" spans="2:65" s="13" customFormat="1">
      <c r="B2809" s="237"/>
      <c r="C2809" s="238"/>
      <c r="D2809" s="221" t="s">
        <v>513</v>
      </c>
      <c r="E2809" s="239" t="s">
        <v>23</v>
      </c>
      <c r="F2809" s="240" t="s">
        <v>3678</v>
      </c>
      <c r="G2809" s="238"/>
      <c r="H2809" s="241" t="s">
        <v>23</v>
      </c>
      <c r="I2809" s="242"/>
      <c r="J2809" s="238"/>
      <c r="K2809" s="238"/>
      <c r="L2809" s="243"/>
      <c r="M2809" s="244"/>
      <c r="N2809" s="245"/>
      <c r="O2809" s="245"/>
      <c r="P2809" s="245"/>
      <c r="Q2809" s="245"/>
      <c r="R2809" s="245"/>
      <c r="S2809" s="245"/>
      <c r="T2809" s="246"/>
      <c r="AT2809" s="247" t="s">
        <v>513</v>
      </c>
      <c r="AU2809" s="247" t="s">
        <v>82</v>
      </c>
      <c r="AV2809" s="13" t="s">
        <v>80</v>
      </c>
      <c r="AW2809" s="13" t="s">
        <v>36</v>
      </c>
      <c r="AX2809" s="13" t="s">
        <v>73</v>
      </c>
      <c r="AY2809" s="247" t="s">
        <v>492</v>
      </c>
    </row>
    <row r="2810" spans="2:65" s="12" customFormat="1">
      <c r="B2810" s="225"/>
      <c r="C2810" s="226"/>
      <c r="D2810" s="221" t="s">
        <v>513</v>
      </c>
      <c r="E2810" s="248" t="s">
        <v>23</v>
      </c>
      <c r="F2810" s="249" t="s">
        <v>3679</v>
      </c>
      <c r="G2810" s="226"/>
      <c r="H2810" s="250">
        <v>9</v>
      </c>
      <c r="I2810" s="231"/>
      <c r="J2810" s="226"/>
      <c r="K2810" s="226"/>
      <c r="L2810" s="232"/>
      <c r="M2810" s="233"/>
      <c r="N2810" s="234"/>
      <c r="O2810" s="234"/>
      <c r="P2810" s="234"/>
      <c r="Q2810" s="234"/>
      <c r="R2810" s="234"/>
      <c r="S2810" s="234"/>
      <c r="T2810" s="235"/>
      <c r="AT2810" s="236" t="s">
        <v>513</v>
      </c>
      <c r="AU2810" s="236" t="s">
        <v>82</v>
      </c>
      <c r="AV2810" s="12" t="s">
        <v>82</v>
      </c>
      <c r="AW2810" s="12" t="s">
        <v>36</v>
      </c>
      <c r="AX2810" s="12" t="s">
        <v>73</v>
      </c>
      <c r="AY2810" s="236" t="s">
        <v>492</v>
      </c>
    </row>
    <row r="2811" spans="2:65" s="13" customFormat="1">
      <c r="B2811" s="237"/>
      <c r="C2811" s="238"/>
      <c r="D2811" s="221" t="s">
        <v>513</v>
      </c>
      <c r="E2811" s="239" t="s">
        <v>23</v>
      </c>
      <c r="F2811" s="240" t="s">
        <v>3680</v>
      </c>
      <c r="G2811" s="238"/>
      <c r="H2811" s="241" t="s">
        <v>23</v>
      </c>
      <c r="I2811" s="242"/>
      <c r="J2811" s="238"/>
      <c r="K2811" s="238"/>
      <c r="L2811" s="243"/>
      <c r="M2811" s="244"/>
      <c r="N2811" s="245"/>
      <c r="O2811" s="245"/>
      <c r="P2811" s="245"/>
      <c r="Q2811" s="245"/>
      <c r="R2811" s="245"/>
      <c r="S2811" s="245"/>
      <c r="T2811" s="246"/>
      <c r="AT2811" s="247" t="s">
        <v>513</v>
      </c>
      <c r="AU2811" s="247" t="s">
        <v>82</v>
      </c>
      <c r="AV2811" s="13" t="s">
        <v>80</v>
      </c>
      <c r="AW2811" s="13" t="s">
        <v>36</v>
      </c>
      <c r="AX2811" s="13" t="s">
        <v>73</v>
      </c>
      <c r="AY2811" s="247" t="s">
        <v>492</v>
      </c>
    </row>
    <row r="2812" spans="2:65" s="12" customFormat="1">
      <c r="B2812" s="225"/>
      <c r="C2812" s="226"/>
      <c r="D2812" s="221" t="s">
        <v>513</v>
      </c>
      <c r="E2812" s="248" t="s">
        <v>23</v>
      </c>
      <c r="F2812" s="249" t="s">
        <v>3679</v>
      </c>
      <c r="G2812" s="226"/>
      <c r="H2812" s="250">
        <v>9</v>
      </c>
      <c r="I2812" s="231"/>
      <c r="J2812" s="226"/>
      <c r="K2812" s="226"/>
      <c r="L2812" s="232"/>
      <c r="M2812" s="233"/>
      <c r="N2812" s="234"/>
      <c r="O2812" s="234"/>
      <c r="P2812" s="234"/>
      <c r="Q2812" s="234"/>
      <c r="R2812" s="234"/>
      <c r="S2812" s="234"/>
      <c r="T2812" s="235"/>
      <c r="AT2812" s="236" t="s">
        <v>513</v>
      </c>
      <c r="AU2812" s="236" t="s">
        <v>82</v>
      </c>
      <c r="AV2812" s="12" t="s">
        <v>82</v>
      </c>
      <c r="AW2812" s="12" t="s">
        <v>36</v>
      </c>
      <c r="AX2812" s="12" t="s">
        <v>73</v>
      </c>
      <c r="AY2812" s="236" t="s">
        <v>492</v>
      </c>
    </row>
    <row r="2813" spans="2:65" s="13" customFormat="1">
      <c r="B2813" s="237"/>
      <c r="C2813" s="238"/>
      <c r="D2813" s="221" t="s">
        <v>513</v>
      </c>
      <c r="E2813" s="239" t="s">
        <v>23</v>
      </c>
      <c r="F2813" s="240" t="s">
        <v>3681</v>
      </c>
      <c r="G2813" s="238"/>
      <c r="H2813" s="241" t="s">
        <v>23</v>
      </c>
      <c r="I2813" s="242"/>
      <c r="J2813" s="238"/>
      <c r="K2813" s="238"/>
      <c r="L2813" s="243"/>
      <c r="M2813" s="244"/>
      <c r="N2813" s="245"/>
      <c r="O2813" s="245"/>
      <c r="P2813" s="245"/>
      <c r="Q2813" s="245"/>
      <c r="R2813" s="245"/>
      <c r="S2813" s="245"/>
      <c r="T2813" s="246"/>
      <c r="AT2813" s="247" t="s">
        <v>513</v>
      </c>
      <c r="AU2813" s="247" t="s">
        <v>82</v>
      </c>
      <c r="AV2813" s="13" t="s">
        <v>80</v>
      </c>
      <c r="AW2813" s="13" t="s">
        <v>36</v>
      </c>
      <c r="AX2813" s="13" t="s">
        <v>73</v>
      </c>
      <c r="AY2813" s="247" t="s">
        <v>492</v>
      </c>
    </row>
    <row r="2814" spans="2:65" s="12" customFormat="1">
      <c r="B2814" s="225"/>
      <c r="C2814" s="226"/>
      <c r="D2814" s="221" t="s">
        <v>513</v>
      </c>
      <c r="E2814" s="248" t="s">
        <v>23</v>
      </c>
      <c r="F2814" s="249" t="s">
        <v>3682</v>
      </c>
      <c r="G2814" s="226"/>
      <c r="H2814" s="250">
        <v>0.5</v>
      </c>
      <c r="I2814" s="231"/>
      <c r="J2814" s="226"/>
      <c r="K2814" s="226"/>
      <c r="L2814" s="232"/>
      <c r="M2814" s="233"/>
      <c r="N2814" s="234"/>
      <c r="O2814" s="234"/>
      <c r="P2814" s="234"/>
      <c r="Q2814" s="234"/>
      <c r="R2814" s="234"/>
      <c r="S2814" s="234"/>
      <c r="T2814" s="235"/>
      <c r="AT2814" s="236" t="s">
        <v>513</v>
      </c>
      <c r="AU2814" s="236" t="s">
        <v>82</v>
      </c>
      <c r="AV2814" s="12" t="s">
        <v>82</v>
      </c>
      <c r="AW2814" s="12" t="s">
        <v>36</v>
      </c>
      <c r="AX2814" s="12" t="s">
        <v>73</v>
      </c>
      <c r="AY2814" s="236" t="s">
        <v>492</v>
      </c>
    </row>
    <row r="2815" spans="2:65" s="14" customFormat="1">
      <c r="B2815" s="251"/>
      <c r="C2815" s="252"/>
      <c r="D2815" s="227" t="s">
        <v>513</v>
      </c>
      <c r="E2815" s="253" t="s">
        <v>23</v>
      </c>
      <c r="F2815" s="254" t="s">
        <v>560</v>
      </c>
      <c r="G2815" s="252"/>
      <c r="H2815" s="255">
        <v>448.7</v>
      </c>
      <c r="I2815" s="256"/>
      <c r="J2815" s="252"/>
      <c r="K2815" s="252"/>
      <c r="L2815" s="257"/>
      <c r="M2815" s="258"/>
      <c r="N2815" s="259"/>
      <c r="O2815" s="259"/>
      <c r="P2815" s="259"/>
      <c r="Q2815" s="259"/>
      <c r="R2815" s="259"/>
      <c r="S2815" s="259"/>
      <c r="T2815" s="260"/>
      <c r="AT2815" s="261" t="s">
        <v>513</v>
      </c>
      <c r="AU2815" s="261" t="s">
        <v>82</v>
      </c>
      <c r="AV2815" s="14" t="s">
        <v>502</v>
      </c>
      <c r="AW2815" s="14" t="s">
        <v>36</v>
      </c>
      <c r="AX2815" s="14" t="s">
        <v>80</v>
      </c>
      <c r="AY2815" s="261" t="s">
        <v>492</v>
      </c>
    </row>
    <row r="2816" spans="2:65" s="1" customFormat="1" ht="25.5" customHeight="1">
      <c r="B2816" s="42"/>
      <c r="C2816" s="209" t="s">
        <v>3683</v>
      </c>
      <c r="D2816" s="209" t="s">
        <v>498</v>
      </c>
      <c r="E2816" s="210" t="s">
        <v>3684</v>
      </c>
      <c r="F2816" s="211" t="s">
        <v>3685</v>
      </c>
      <c r="G2816" s="212" t="s">
        <v>180</v>
      </c>
      <c r="H2816" s="213">
        <v>136.5</v>
      </c>
      <c r="I2816" s="214"/>
      <c r="J2816" s="215">
        <f>ROUND(I2816*H2816,2)</f>
        <v>0</v>
      </c>
      <c r="K2816" s="211" t="s">
        <v>501</v>
      </c>
      <c r="L2816" s="62"/>
      <c r="M2816" s="216" t="s">
        <v>23</v>
      </c>
      <c r="N2816" s="217" t="s">
        <v>44</v>
      </c>
      <c r="O2816" s="43"/>
      <c r="P2816" s="218">
        <f>O2816*H2816</f>
        <v>0</v>
      </c>
      <c r="Q2816" s="218">
        <v>0</v>
      </c>
      <c r="R2816" s="218">
        <f>Q2816*H2816</f>
        <v>0</v>
      </c>
      <c r="S2816" s="218">
        <v>0</v>
      </c>
      <c r="T2816" s="219">
        <f>S2816*H2816</f>
        <v>0</v>
      </c>
      <c r="AR2816" s="25" t="s">
        <v>775</v>
      </c>
      <c r="AT2816" s="25" t="s">
        <v>498</v>
      </c>
      <c r="AU2816" s="25" t="s">
        <v>82</v>
      </c>
      <c r="AY2816" s="25" t="s">
        <v>492</v>
      </c>
      <c r="BE2816" s="220">
        <f>IF(N2816="základní",J2816,0)</f>
        <v>0</v>
      </c>
      <c r="BF2816" s="220">
        <f>IF(N2816="snížená",J2816,0)</f>
        <v>0</v>
      </c>
      <c r="BG2816" s="220">
        <f>IF(N2816="zákl. přenesená",J2816,0)</f>
        <v>0</v>
      </c>
      <c r="BH2816" s="220">
        <f>IF(N2816="sníž. přenesená",J2816,0)</f>
        <v>0</v>
      </c>
      <c r="BI2816" s="220">
        <f>IF(N2816="nulová",J2816,0)</f>
        <v>0</v>
      </c>
      <c r="BJ2816" s="25" t="s">
        <v>80</v>
      </c>
      <c r="BK2816" s="220">
        <f>ROUND(I2816*H2816,2)</f>
        <v>0</v>
      </c>
      <c r="BL2816" s="25" t="s">
        <v>775</v>
      </c>
      <c r="BM2816" s="25" t="s">
        <v>3686</v>
      </c>
    </row>
    <row r="2817" spans="2:65" s="1" customFormat="1" ht="24">
      <c r="B2817" s="42"/>
      <c r="C2817" s="64"/>
      <c r="D2817" s="221" t="s">
        <v>506</v>
      </c>
      <c r="E2817" s="64"/>
      <c r="F2817" s="222" t="s">
        <v>3687</v>
      </c>
      <c r="G2817" s="64"/>
      <c r="H2817" s="64"/>
      <c r="I2817" s="177"/>
      <c r="J2817" s="64"/>
      <c r="K2817" s="64"/>
      <c r="L2817" s="62"/>
      <c r="M2817" s="223"/>
      <c r="N2817" s="43"/>
      <c r="O2817" s="43"/>
      <c r="P2817" s="43"/>
      <c r="Q2817" s="43"/>
      <c r="R2817" s="43"/>
      <c r="S2817" s="43"/>
      <c r="T2817" s="79"/>
      <c r="AT2817" s="25" t="s">
        <v>506</v>
      </c>
      <c r="AU2817" s="25" t="s">
        <v>82</v>
      </c>
    </row>
    <row r="2818" spans="2:65" s="1" customFormat="1" ht="48">
      <c r="B2818" s="42"/>
      <c r="C2818" s="64"/>
      <c r="D2818" s="221" t="s">
        <v>509</v>
      </c>
      <c r="E2818" s="64"/>
      <c r="F2818" s="224" t="s">
        <v>3660</v>
      </c>
      <c r="G2818" s="64"/>
      <c r="H2818" s="64"/>
      <c r="I2818" s="177"/>
      <c r="J2818" s="64"/>
      <c r="K2818" s="64"/>
      <c r="L2818" s="62"/>
      <c r="M2818" s="223"/>
      <c r="N2818" s="43"/>
      <c r="O2818" s="43"/>
      <c r="P2818" s="43"/>
      <c r="Q2818" s="43"/>
      <c r="R2818" s="43"/>
      <c r="S2818" s="43"/>
      <c r="T2818" s="79"/>
      <c r="AT2818" s="25" t="s">
        <v>509</v>
      </c>
      <c r="AU2818" s="25" t="s">
        <v>82</v>
      </c>
    </row>
    <row r="2819" spans="2:65" s="13" customFormat="1">
      <c r="B2819" s="237"/>
      <c r="C2819" s="238"/>
      <c r="D2819" s="221" t="s">
        <v>513</v>
      </c>
      <c r="E2819" s="239" t="s">
        <v>23</v>
      </c>
      <c r="F2819" s="240" t="s">
        <v>3688</v>
      </c>
      <c r="G2819" s="238"/>
      <c r="H2819" s="241" t="s">
        <v>23</v>
      </c>
      <c r="I2819" s="242"/>
      <c r="J2819" s="238"/>
      <c r="K2819" s="238"/>
      <c r="L2819" s="243"/>
      <c r="M2819" s="244"/>
      <c r="N2819" s="245"/>
      <c r="O2819" s="245"/>
      <c r="P2819" s="245"/>
      <c r="Q2819" s="245"/>
      <c r="R2819" s="245"/>
      <c r="S2819" s="245"/>
      <c r="T2819" s="246"/>
      <c r="AT2819" s="247" t="s">
        <v>513</v>
      </c>
      <c r="AU2819" s="247" t="s">
        <v>82</v>
      </c>
      <c r="AV2819" s="13" t="s">
        <v>80</v>
      </c>
      <c r="AW2819" s="13" t="s">
        <v>36</v>
      </c>
      <c r="AX2819" s="13" t="s">
        <v>73</v>
      </c>
      <c r="AY2819" s="247" t="s">
        <v>492</v>
      </c>
    </row>
    <row r="2820" spans="2:65" s="12" customFormat="1">
      <c r="B2820" s="225"/>
      <c r="C2820" s="226"/>
      <c r="D2820" s="221" t="s">
        <v>513</v>
      </c>
      <c r="E2820" s="248" t="s">
        <v>23</v>
      </c>
      <c r="F2820" s="249" t="s">
        <v>3689</v>
      </c>
      <c r="G2820" s="226"/>
      <c r="H2820" s="250">
        <v>136.5</v>
      </c>
      <c r="I2820" s="231"/>
      <c r="J2820" s="226"/>
      <c r="K2820" s="226"/>
      <c r="L2820" s="232"/>
      <c r="M2820" s="233"/>
      <c r="N2820" s="234"/>
      <c r="O2820" s="234"/>
      <c r="P2820" s="234"/>
      <c r="Q2820" s="234"/>
      <c r="R2820" s="234"/>
      <c r="S2820" s="234"/>
      <c r="T2820" s="235"/>
      <c r="AT2820" s="236" t="s">
        <v>513</v>
      </c>
      <c r="AU2820" s="236" t="s">
        <v>82</v>
      </c>
      <c r="AV2820" s="12" t="s">
        <v>82</v>
      </c>
      <c r="AW2820" s="12" t="s">
        <v>36</v>
      </c>
      <c r="AX2820" s="12" t="s">
        <v>73</v>
      </c>
      <c r="AY2820" s="236" t="s">
        <v>492</v>
      </c>
    </row>
    <row r="2821" spans="2:65" s="14" customFormat="1">
      <c r="B2821" s="251"/>
      <c r="C2821" s="252"/>
      <c r="D2821" s="227" t="s">
        <v>513</v>
      </c>
      <c r="E2821" s="253" t="s">
        <v>23</v>
      </c>
      <c r="F2821" s="254" t="s">
        <v>560</v>
      </c>
      <c r="G2821" s="252"/>
      <c r="H2821" s="255">
        <v>136.5</v>
      </c>
      <c r="I2821" s="256"/>
      <c r="J2821" s="252"/>
      <c r="K2821" s="252"/>
      <c r="L2821" s="257"/>
      <c r="M2821" s="258"/>
      <c r="N2821" s="259"/>
      <c r="O2821" s="259"/>
      <c r="P2821" s="259"/>
      <c r="Q2821" s="259"/>
      <c r="R2821" s="259"/>
      <c r="S2821" s="259"/>
      <c r="T2821" s="260"/>
      <c r="AT2821" s="261" t="s">
        <v>513</v>
      </c>
      <c r="AU2821" s="261" t="s">
        <v>82</v>
      </c>
      <c r="AV2821" s="14" t="s">
        <v>502</v>
      </c>
      <c r="AW2821" s="14" t="s">
        <v>36</v>
      </c>
      <c r="AX2821" s="14" t="s">
        <v>80</v>
      </c>
      <c r="AY2821" s="261" t="s">
        <v>492</v>
      </c>
    </row>
    <row r="2822" spans="2:65" s="1" customFormat="1" ht="25.5" customHeight="1">
      <c r="B2822" s="42"/>
      <c r="C2822" s="209" t="s">
        <v>3690</v>
      </c>
      <c r="D2822" s="209" t="s">
        <v>498</v>
      </c>
      <c r="E2822" s="210" t="s">
        <v>3691</v>
      </c>
      <c r="F2822" s="211" t="s">
        <v>3692</v>
      </c>
      <c r="G2822" s="212" t="s">
        <v>180</v>
      </c>
      <c r="H2822" s="213">
        <v>22</v>
      </c>
      <c r="I2822" s="214"/>
      <c r="J2822" s="215">
        <f>ROUND(I2822*H2822,2)</f>
        <v>0</v>
      </c>
      <c r="K2822" s="211" t="s">
        <v>501</v>
      </c>
      <c r="L2822" s="62"/>
      <c r="M2822" s="216" t="s">
        <v>23</v>
      </c>
      <c r="N2822" s="217" t="s">
        <v>44</v>
      </c>
      <c r="O2822" s="43"/>
      <c r="P2822" s="218">
        <f>O2822*H2822</f>
        <v>0</v>
      </c>
      <c r="Q2822" s="218">
        <v>0</v>
      </c>
      <c r="R2822" s="218">
        <f>Q2822*H2822</f>
        <v>0</v>
      </c>
      <c r="S2822" s="218">
        <v>0</v>
      </c>
      <c r="T2822" s="219">
        <f>S2822*H2822</f>
        <v>0</v>
      </c>
      <c r="AR2822" s="25" t="s">
        <v>775</v>
      </c>
      <c r="AT2822" s="25" t="s">
        <v>498</v>
      </c>
      <c r="AU2822" s="25" t="s">
        <v>82</v>
      </c>
      <c r="AY2822" s="25" t="s">
        <v>492</v>
      </c>
      <c r="BE2822" s="220">
        <f>IF(N2822="základní",J2822,0)</f>
        <v>0</v>
      </c>
      <c r="BF2822" s="220">
        <f>IF(N2822="snížená",J2822,0)</f>
        <v>0</v>
      </c>
      <c r="BG2822" s="220">
        <f>IF(N2822="zákl. přenesená",J2822,0)</f>
        <v>0</v>
      </c>
      <c r="BH2822" s="220">
        <f>IF(N2822="sníž. přenesená",J2822,0)</f>
        <v>0</v>
      </c>
      <c r="BI2822" s="220">
        <f>IF(N2822="nulová",J2822,0)</f>
        <v>0</v>
      </c>
      <c r="BJ2822" s="25" t="s">
        <v>80</v>
      </c>
      <c r="BK2822" s="220">
        <f>ROUND(I2822*H2822,2)</f>
        <v>0</v>
      </c>
      <c r="BL2822" s="25" t="s">
        <v>775</v>
      </c>
      <c r="BM2822" s="25" t="s">
        <v>3693</v>
      </c>
    </row>
    <row r="2823" spans="2:65" s="1" customFormat="1" ht="24">
      <c r="B2823" s="42"/>
      <c r="C2823" s="64"/>
      <c r="D2823" s="221" t="s">
        <v>506</v>
      </c>
      <c r="E2823" s="64"/>
      <c r="F2823" s="222" t="s">
        <v>3694</v>
      </c>
      <c r="G2823" s="64"/>
      <c r="H2823" s="64"/>
      <c r="I2823" s="177"/>
      <c r="J2823" s="64"/>
      <c r="K2823" s="64"/>
      <c r="L2823" s="62"/>
      <c r="M2823" s="223"/>
      <c r="N2823" s="43"/>
      <c r="O2823" s="43"/>
      <c r="P2823" s="43"/>
      <c r="Q2823" s="43"/>
      <c r="R2823" s="43"/>
      <c r="S2823" s="43"/>
      <c r="T2823" s="79"/>
      <c r="AT2823" s="25" t="s">
        <v>506</v>
      </c>
      <c r="AU2823" s="25" t="s">
        <v>82</v>
      </c>
    </row>
    <row r="2824" spans="2:65" s="1" customFormat="1" ht="48">
      <c r="B2824" s="42"/>
      <c r="C2824" s="64"/>
      <c r="D2824" s="221" t="s">
        <v>509</v>
      </c>
      <c r="E2824" s="64"/>
      <c r="F2824" s="224" t="s">
        <v>3660</v>
      </c>
      <c r="G2824" s="64"/>
      <c r="H2824" s="64"/>
      <c r="I2824" s="177"/>
      <c r="J2824" s="64"/>
      <c r="K2824" s="64"/>
      <c r="L2824" s="62"/>
      <c r="M2824" s="223"/>
      <c r="N2824" s="43"/>
      <c r="O2824" s="43"/>
      <c r="P2824" s="43"/>
      <c r="Q2824" s="43"/>
      <c r="R2824" s="43"/>
      <c r="S2824" s="43"/>
      <c r="T2824" s="79"/>
      <c r="AT2824" s="25" t="s">
        <v>509</v>
      </c>
      <c r="AU2824" s="25" t="s">
        <v>82</v>
      </c>
    </row>
    <row r="2825" spans="2:65" s="12" customFormat="1">
      <c r="B2825" s="225"/>
      <c r="C2825" s="226"/>
      <c r="D2825" s="227" t="s">
        <v>513</v>
      </c>
      <c r="E2825" s="228" t="s">
        <v>23</v>
      </c>
      <c r="F2825" s="229" t="s">
        <v>307</v>
      </c>
      <c r="G2825" s="226"/>
      <c r="H2825" s="230">
        <v>22</v>
      </c>
      <c r="I2825" s="231"/>
      <c r="J2825" s="226"/>
      <c r="K2825" s="226"/>
      <c r="L2825" s="232"/>
      <c r="M2825" s="233"/>
      <c r="N2825" s="234"/>
      <c r="O2825" s="234"/>
      <c r="P2825" s="234"/>
      <c r="Q2825" s="234"/>
      <c r="R2825" s="234"/>
      <c r="S2825" s="234"/>
      <c r="T2825" s="235"/>
      <c r="AT2825" s="236" t="s">
        <v>513</v>
      </c>
      <c r="AU2825" s="236" t="s">
        <v>82</v>
      </c>
      <c r="AV2825" s="12" t="s">
        <v>82</v>
      </c>
      <c r="AW2825" s="12" t="s">
        <v>36</v>
      </c>
      <c r="AX2825" s="12" t="s">
        <v>80</v>
      </c>
      <c r="AY2825" s="236" t="s">
        <v>492</v>
      </c>
    </row>
    <row r="2826" spans="2:65" s="1" customFormat="1" ht="16.5" customHeight="1">
      <c r="B2826" s="42"/>
      <c r="C2826" s="278" t="s">
        <v>3695</v>
      </c>
      <c r="D2826" s="278" t="s">
        <v>1110</v>
      </c>
      <c r="E2826" s="279" t="s">
        <v>3696</v>
      </c>
      <c r="F2826" s="280" t="s">
        <v>3697</v>
      </c>
      <c r="G2826" s="281" t="s">
        <v>632</v>
      </c>
      <c r="H2826" s="282">
        <v>0.11600000000000001</v>
      </c>
      <c r="I2826" s="283"/>
      <c r="J2826" s="284">
        <f>ROUND(I2826*H2826,2)</f>
        <v>0</v>
      </c>
      <c r="K2826" s="280" t="s">
        <v>501</v>
      </c>
      <c r="L2826" s="285"/>
      <c r="M2826" s="286" t="s">
        <v>23</v>
      </c>
      <c r="N2826" s="287" t="s">
        <v>44</v>
      </c>
      <c r="O2826" s="43"/>
      <c r="P2826" s="218">
        <f>O2826*H2826</f>
        <v>0</v>
      </c>
      <c r="Q2826" s="218">
        <v>0.55000000000000004</v>
      </c>
      <c r="R2826" s="218">
        <f>Q2826*H2826</f>
        <v>6.3800000000000009E-2</v>
      </c>
      <c r="S2826" s="218">
        <v>0</v>
      </c>
      <c r="T2826" s="219">
        <f>S2826*H2826</f>
        <v>0</v>
      </c>
      <c r="AR2826" s="25" t="s">
        <v>977</v>
      </c>
      <c r="AT2826" s="25" t="s">
        <v>1110</v>
      </c>
      <c r="AU2826" s="25" t="s">
        <v>82</v>
      </c>
      <c r="AY2826" s="25" t="s">
        <v>492</v>
      </c>
      <c r="BE2826" s="220">
        <f>IF(N2826="základní",J2826,0)</f>
        <v>0</v>
      </c>
      <c r="BF2826" s="220">
        <f>IF(N2826="snížená",J2826,0)</f>
        <v>0</v>
      </c>
      <c r="BG2826" s="220">
        <f>IF(N2826="zákl. přenesená",J2826,0)</f>
        <v>0</v>
      </c>
      <c r="BH2826" s="220">
        <f>IF(N2826="sníž. přenesená",J2826,0)</f>
        <v>0</v>
      </c>
      <c r="BI2826" s="220">
        <f>IF(N2826="nulová",J2826,0)</f>
        <v>0</v>
      </c>
      <c r="BJ2826" s="25" t="s">
        <v>80</v>
      </c>
      <c r="BK2826" s="220">
        <f>ROUND(I2826*H2826,2)</f>
        <v>0</v>
      </c>
      <c r="BL2826" s="25" t="s">
        <v>775</v>
      </c>
      <c r="BM2826" s="25" t="s">
        <v>3698</v>
      </c>
    </row>
    <row r="2827" spans="2:65" s="1" customFormat="1">
      <c r="B2827" s="42"/>
      <c r="C2827" s="64"/>
      <c r="D2827" s="221" t="s">
        <v>506</v>
      </c>
      <c r="E2827" s="64"/>
      <c r="F2827" s="222" t="s">
        <v>3697</v>
      </c>
      <c r="G2827" s="64"/>
      <c r="H2827" s="64"/>
      <c r="I2827" s="177"/>
      <c r="J2827" s="64"/>
      <c r="K2827" s="64"/>
      <c r="L2827" s="62"/>
      <c r="M2827" s="223"/>
      <c r="N2827" s="43"/>
      <c r="O2827" s="43"/>
      <c r="P2827" s="43"/>
      <c r="Q2827" s="43"/>
      <c r="R2827" s="43"/>
      <c r="S2827" s="43"/>
      <c r="T2827" s="79"/>
      <c r="AT2827" s="25" t="s">
        <v>506</v>
      </c>
      <c r="AU2827" s="25" t="s">
        <v>82</v>
      </c>
    </row>
    <row r="2828" spans="2:65" s="12" customFormat="1">
      <c r="B2828" s="225"/>
      <c r="C2828" s="226"/>
      <c r="D2828" s="227" t="s">
        <v>513</v>
      </c>
      <c r="E2828" s="228" t="s">
        <v>23</v>
      </c>
      <c r="F2828" s="229" t="s">
        <v>3699</v>
      </c>
      <c r="G2828" s="226"/>
      <c r="H2828" s="230">
        <v>0.11600000000000001</v>
      </c>
      <c r="I2828" s="231"/>
      <c r="J2828" s="226"/>
      <c r="K2828" s="226"/>
      <c r="L2828" s="232"/>
      <c r="M2828" s="233"/>
      <c r="N2828" s="234"/>
      <c r="O2828" s="234"/>
      <c r="P2828" s="234"/>
      <c r="Q2828" s="234"/>
      <c r="R2828" s="234"/>
      <c r="S2828" s="234"/>
      <c r="T2828" s="235"/>
      <c r="AT2828" s="236" t="s">
        <v>513</v>
      </c>
      <c r="AU2828" s="236" t="s">
        <v>82</v>
      </c>
      <c r="AV2828" s="12" t="s">
        <v>82</v>
      </c>
      <c r="AW2828" s="12" t="s">
        <v>36</v>
      </c>
      <c r="AX2828" s="12" t="s">
        <v>80</v>
      </c>
      <c r="AY2828" s="236" t="s">
        <v>492</v>
      </c>
    </row>
    <row r="2829" spans="2:65" s="1" customFormat="1" ht="16.5" customHeight="1">
      <c r="B2829" s="42"/>
      <c r="C2829" s="209" t="s">
        <v>3700</v>
      </c>
      <c r="D2829" s="209" t="s">
        <v>498</v>
      </c>
      <c r="E2829" s="210" t="s">
        <v>3701</v>
      </c>
      <c r="F2829" s="211" t="s">
        <v>3702</v>
      </c>
      <c r="G2829" s="212" t="s">
        <v>180</v>
      </c>
      <c r="H2829" s="213">
        <v>309.52</v>
      </c>
      <c r="I2829" s="214"/>
      <c r="J2829" s="215">
        <f>ROUND(I2829*H2829,2)</f>
        <v>0</v>
      </c>
      <c r="K2829" s="211" t="s">
        <v>501</v>
      </c>
      <c r="L2829" s="62"/>
      <c r="M2829" s="216" t="s">
        <v>23</v>
      </c>
      <c r="N2829" s="217" t="s">
        <v>44</v>
      </c>
      <c r="O2829" s="43"/>
      <c r="P2829" s="218">
        <f>O2829*H2829</f>
        <v>0</v>
      </c>
      <c r="Q2829" s="218">
        <v>3.5529999999999999E-2</v>
      </c>
      <c r="R2829" s="218">
        <f>Q2829*H2829</f>
        <v>10.997245599999999</v>
      </c>
      <c r="S2829" s="218">
        <v>0</v>
      </c>
      <c r="T2829" s="219">
        <f>S2829*H2829</f>
        <v>0</v>
      </c>
      <c r="AR2829" s="25" t="s">
        <v>775</v>
      </c>
      <c r="AT2829" s="25" t="s">
        <v>498</v>
      </c>
      <c r="AU2829" s="25" t="s">
        <v>82</v>
      </c>
      <c r="AY2829" s="25" t="s">
        <v>492</v>
      </c>
      <c r="BE2829" s="220">
        <f>IF(N2829="základní",J2829,0)</f>
        <v>0</v>
      </c>
      <c r="BF2829" s="220">
        <f>IF(N2829="snížená",J2829,0)</f>
        <v>0</v>
      </c>
      <c r="BG2829" s="220">
        <f>IF(N2829="zákl. přenesená",J2829,0)</f>
        <v>0</v>
      </c>
      <c r="BH2829" s="220">
        <f>IF(N2829="sníž. přenesená",J2829,0)</f>
        <v>0</v>
      </c>
      <c r="BI2829" s="220">
        <f>IF(N2829="nulová",J2829,0)</f>
        <v>0</v>
      </c>
      <c r="BJ2829" s="25" t="s">
        <v>80</v>
      </c>
      <c r="BK2829" s="220">
        <f>ROUND(I2829*H2829,2)</f>
        <v>0</v>
      </c>
      <c r="BL2829" s="25" t="s">
        <v>775</v>
      </c>
      <c r="BM2829" s="25" t="s">
        <v>3703</v>
      </c>
    </row>
    <row r="2830" spans="2:65" s="1" customFormat="1" ht="24">
      <c r="B2830" s="42"/>
      <c r="C2830" s="64"/>
      <c r="D2830" s="221" t="s">
        <v>506</v>
      </c>
      <c r="E2830" s="64"/>
      <c r="F2830" s="222" t="s">
        <v>3704</v>
      </c>
      <c r="G2830" s="64"/>
      <c r="H2830" s="64"/>
      <c r="I2830" s="177"/>
      <c r="J2830" s="64"/>
      <c r="K2830" s="64"/>
      <c r="L2830" s="62"/>
      <c r="M2830" s="223"/>
      <c r="N2830" s="43"/>
      <c r="O2830" s="43"/>
      <c r="P2830" s="43"/>
      <c r="Q2830" s="43"/>
      <c r="R2830" s="43"/>
      <c r="S2830" s="43"/>
      <c r="T2830" s="79"/>
      <c r="AT2830" s="25" t="s">
        <v>506</v>
      </c>
      <c r="AU2830" s="25" t="s">
        <v>82</v>
      </c>
    </row>
    <row r="2831" spans="2:65" s="1" customFormat="1" ht="144">
      <c r="B2831" s="42"/>
      <c r="C2831" s="64"/>
      <c r="D2831" s="221" t="s">
        <v>509</v>
      </c>
      <c r="E2831" s="64"/>
      <c r="F2831" s="224" t="s">
        <v>3705</v>
      </c>
      <c r="G2831" s="64"/>
      <c r="H2831" s="64"/>
      <c r="I2831" s="177"/>
      <c r="J2831" s="64"/>
      <c r="K2831" s="64"/>
      <c r="L2831" s="62"/>
      <c r="M2831" s="223"/>
      <c r="N2831" s="43"/>
      <c r="O2831" s="43"/>
      <c r="P2831" s="43"/>
      <c r="Q2831" s="43"/>
      <c r="R2831" s="43"/>
      <c r="S2831" s="43"/>
      <c r="T2831" s="79"/>
      <c r="AT2831" s="25" t="s">
        <v>509</v>
      </c>
      <c r="AU2831" s="25" t="s">
        <v>82</v>
      </c>
    </row>
    <row r="2832" spans="2:65" s="12" customFormat="1">
      <c r="B2832" s="225"/>
      <c r="C2832" s="226"/>
      <c r="D2832" s="221" t="s">
        <v>513</v>
      </c>
      <c r="E2832" s="248" t="s">
        <v>23</v>
      </c>
      <c r="F2832" s="249" t="s">
        <v>611</v>
      </c>
      <c r="G2832" s="226"/>
      <c r="H2832" s="250">
        <v>182.93</v>
      </c>
      <c r="I2832" s="231"/>
      <c r="J2832" s="226"/>
      <c r="K2832" s="226"/>
      <c r="L2832" s="232"/>
      <c r="M2832" s="233"/>
      <c r="N2832" s="234"/>
      <c r="O2832" s="234"/>
      <c r="P2832" s="234"/>
      <c r="Q2832" s="234"/>
      <c r="R2832" s="234"/>
      <c r="S2832" s="234"/>
      <c r="T2832" s="235"/>
      <c r="AT2832" s="236" t="s">
        <v>513</v>
      </c>
      <c r="AU2832" s="236" t="s">
        <v>82</v>
      </c>
      <c r="AV2832" s="12" t="s">
        <v>82</v>
      </c>
      <c r="AW2832" s="12" t="s">
        <v>36</v>
      </c>
      <c r="AX2832" s="12" t="s">
        <v>73</v>
      </c>
      <c r="AY2832" s="236" t="s">
        <v>492</v>
      </c>
    </row>
    <row r="2833" spans="2:65" s="12" customFormat="1">
      <c r="B2833" s="225"/>
      <c r="C2833" s="226"/>
      <c r="D2833" s="221" t="s">
        <v>513</v>
      </c>
      <c r="E2833" s="248" t="s">
        <v>23</v>
      </c>
      <c r="F2833" s="249" t="s">
        <v>620</v>
      </c>
      <c r="G2833" s="226"/>
      <c r="H2833" s="250">
        <v>8.1679999999999993</v>
      </c>
      <c r="I2833" s="231"/>
      <c r="J2833" s="226"/>
      <c r="K2833" s="226"/>
      <c r="L2833" s="232"/>
      <c r="M2833" s="233"/>
      <c r="N2833" s="234"/>
      <c r="O2833" s="234"/>
      <c r="P2833" s="234"/>
      <c r="Q2833" s="234"/>
      <c r="R2833" s="234"/>
      <c r="S2833" s="234"/>
      <c r="T2833" s="235"/>
      <c r="AT2833" s="236" t="s">
        <v>513</v>
      </c>
      <c r="AU2833" s="236" t="s">
        <v>82</v>
      </c>
      <c r="AV2833" s="12" t="s">
        <v>82</v>
      </c>
      <c r="AW2833" s="12" t="s">
        <v>36</v>
      </c>
      <c r="AX2833" s="12" t="s">
        <v>73</v>
      </c>
      <c r="AY2833" s="236" t="s">
        <v>492</v>
      </c>
    </row>
    <row r="2834" spans="2:65" s="12" customFormat="1">
      <c r="B2834" s="225"/>
      <c r="C2834" s="226"/>
      <c r="D2834" s="221" t="s">
        <v>513</v>
      </c>
      <c r="E2834" s="248" t="s">
        <v>23</v>
      </c>
      <c r="F2834" s="249" t="s">
        <v>624</v>
      </c>
      <c r="G2834" s="226"/>
      <c r="H2834" s="250">
        <v>14.882999999999999</v>
      </c>
      <c r="I2834" s="231"/>
      <c r="J2834" s="226"/>
      <c r="K2834" s="226"/>
      <c r="L2834" s="232"/>
      <c r="M2834" s="233"/>
      <c r="N2834" s="234"/>
      <c r="O2834" s="234"/>
      <c r="P2834" s="234"/>
      <c r="Q2834" s="234"/>
      <c r="R2834" s="234"/>
      <c r="S2834" s="234"/>
      <c r="T2834" s="235"/>
      <c r="AT2834" s="236" t="s">
        <v>513</v>
      </c>
      <c r="AU2834" s="236" t="s">
        <v>82</v>
      </c>
      <c r="AV2834" s="12" t="s">
        <v>82</v>
      </c>
      <c r="AW2834" s="12" t="s">
        <v>36</v>
      </c>
      <c r="AX2834" s="12" t="s">
        <v>73</v>
      </c>
      <c r="AY2834" s="236" t="s">
        <v>492</v>
      </c>
    </row>
    <row r="2835" spans="2:65" s="12" customFormat="1">
      <c r="B2835" s="225"/>
      <c r="C2835" s="226"/>
      <c r="D2835" s="221" t="s">
        <v>513</v>
      </c>
      <c r="E2835" s="248" t="s">
        <v>23</v>
      </c>
      <c r="F2835" s="249" t="s">
        <v>643</v>
      </c>
      <c r="G2835" s="226"/>
      <c r="H2835" s="250">
        <v>7.2750000000000004</v>
      </c>
      <c r="I2835" s="231"/>
      <c r="J2835" s="226"/>
      <c r="K2835" s="226"/>
      <c r="L2835" s="232"/>
      <c r="M2835" s="233"/>
      <c r="N2835" s="234"/>
      <c r="O2835" s="234"/>
      <c r="P2835" s="234"/>
      <c r="Q2835" s="234"/>
      <c r="R2835" s="234"/>
      <c r="S2835" s="234"/>
      <c r="T2835" s="235"/>
      <c r="AT2835" s="236" t="s">
        <v>513</v>
      </c>
      <c r="AU2835" s="236" t="s">
        <v>82</v>
      </c>
      <c r="AV2835" s="12" t="s">
        <v>82</v>
      </c>
      <c r="AW2835" s="12" t="s">
        <v>36</v>
      </c>
      <c r="AX2835" s="12" t="s">
        <v>73</v>
      </c>
      <c r="AY2835" s="236" t="s">
        <v>492</v>
      </c>
    </row>
    <row r="2836" spans="2:65" s="12" customFormat="1">
      <c r="B2836" s="225"/>
      <c r="C2836" s="226"/>
      <c r="D2836" s="221" t="s">
        <v>513</v>
      </c>
      <c r="E2836" s="248" t="s">
        <v>23</v>
      </c>
      <c r="F2836" s="249" t="s">
        <v>649</v>
      </c>
      <c r="G2836" s="226"/>
      <c r="H2836" s="250">
        <v>1.41</v>
      </c>
      <c r="I2836" s="231"/>
      <c r="J2836" s="226"/>
      <c r="K2836" s="226"/>
      <c r="L2836" s="232"/>
      <c r="M2836" s="233"/>
      <c r="N2836" s="234"/>
      <c r="O2836" s="234"/>
      <c r="P2836" s="234"/>
      <c r="Q2836" s="234"/>
      <c r="R2836" s="234"/>
      <c r="S2836" s="234"/>
      <c r="T2836" s="235"/>
      <c r="AT2836" s="236" t="s">
        <v>513</v>
      </c>
      <c r="AU2836" s="236" t="s">
        <v>82</v>
      </c>
      <c r="AV2836" s="12" t="s">
        <v>82</v>
      </c>
      <c r="AW2836" s="12" t="s">
        <v>36</v>
      </c>
      <c r="AX2836" s="12" t="s">
        <v>73</v>
      </c>
      <c r="AY2836" s="236" t="s">
        <v>492</v>
      </c>
    </row>
    <row r="2837" spans="2:65" s="12" customFormat="1">
      <c r="B2837" s="225"/>
      <c r="C2837" s="226"/>
      <c r="D2837" s="221" t="s">
        <v>513</v>
      </c>
      <c r="E2837" s="248" t="s">
        <v>23</v>
      </c>
      <c r="F2837" s="249" t="s">
        <v>655</v>
      </c>
      <c r="G2837" s="226"/>
      <c r="H2837" s="250">
        <v>1.506</v>
      </c>
      <c r="I2837" s="231"/>
      <c r="J2837" s="226"/>
      <c r="K2837" s="226"/>
      <c r="L2837" s="232"/>
      <c r="M2837" s="233"/>
      <c r="N2837" s="234"/>
      <c r="O2837" s="234"/>
      <c r="P2837" s="234"/>
      <c r="Q2837" s="234"/>
      <c r="R2837" s="234"/>
      <c r="S2837" s="234"/>
      <c r="T2837" s="235"/>
      <c r="AT2837" s="236" t="s">
        <v>513</v>
      </c>
      <c r="AU2837" s="236" t="s">
        <v>82</v>
      </c>
      <c r="AV2837" s="12" t="s">
        <v>82</v>
      </c>
      <c r="AW2837" s="12" t="s">
        <v>36</v>
      </c>
      <c r="AX2837" s="12" t="s">
        <v>73</v>
      </c>
      <c r="AY2837" s="236" t="s">
        <v>492</v>
      </c>
    </row>
    <row r="2838" spans="2:65" s="12" customFormat="1">
      <c r="B2838" s="225"/>
      <c r="C2838" s="226"/>
      <c r="D2838" s="221" t="s">
        <v>513</v>
      </c>
      <c r="E2838" s="248" t="s">
        <v>23</v>
      </c>
      <c r="F2838" s="249" t="s">
        <v>661</v>
      </c>
      <c r="G2838" s="226"/>
      <c r="H2838" s="250">
        <v>93.347999999999999</v>
      </c>
      <c r="I2838" s="231"/>
      <c r="J2838" s="226"/>
      <c r="K2838" s="226"/>
      <c r="L2838" s="232"/>
      <c r="M2838" s="233"/>
      <c r="N2838" s="234"/>
      <c r="O2838" s="234"/>
      <c r="P2838" s="234"/>
      <c r="Q2838" s="234"/>
      <c r="R2838" s="234"/>
      <c r="S2838" s="234"/>
      <c r="T2838" s="235"/>
      <c r="AT2838" s="236" t="s">
        <v>513</v>
      </c>
      <c r="AU2838" s="236" t="s">
        <v>82</v>
      </c>
      <c r="AV2838" s="12" t="s">
        <v>82</v>
      </c>
      <c r="AW2838" s="12" t="s">
        <v>36</v>
      </c>
      <c r="AX2838" s="12" t="s">
        <v>73</v>
      </c>
      <c r="AY2838" s="236" t="s">
        <v>492</v>
      </c>
    </row>
    <row r="2839" spans="2:65" s="14" customFormat="1">
      <c r="B2839" s="251"/>
      <c r="C2839" s="252"/>
      <c r="D2839" s="227" t="s">
        <v>513</v>
      </c>
      <c r="E2839" s="253" t="s">
        <v>23</v>
      </c>
      <c r="F2839" s="254" t="s">
        <v>560</v>
      </c>
      <c r="G2839" s="252"/>
      <c r="H2839" s="255">
        <v>309.52</v>
      </c>
      <c r="I2839" s="256"/>
      <c r="J2839" s="252"/>
      <c r="K2839" s="252"/>
      <c r="L2839" s="257"/>
      <c r="M2839" s="258"/>
      <c r="N2839" s="259"/>
      <c r="O2839" s="259"/>
      <c r="P2839" s="259"/>
      <c r="Q2839" s="259"/>
      <c r="R2839" s="259"/>
      <c r="S2839" s="259"/>
      <c r="T2839" s="260"/>
      <c r="AT2839" s="261" t="s">
        <v>513</v>
      </c>
      <c r="AU2839" s="261" t="s">
        <v>82</v>
      </c>
      <c r="AV2839" s="14" t="s">
        <v>502</v>
      </c>
      <c r="AW2839" s="14" t="s">
        <v>36</v>
      </c>
      <c r="AX2839" s="14" t="s">
        <v>80</v>
      </c>
      <c r="AY2839" s="261" t="s">
        <v>492</v>
      </c>
    </row>
    <row r="2840" spans="2:65" s="1" customFormat="1" ht="25.5" customHeight="1">
      <c r="B2840" s="42"/>
      <c r="C2840" s="209" t="s">
        <v>3706</v>
      </c>
      <c r="D2840" s="209" t="s">
        <v>498</v>
      </c>
      <c r="E2840" s="210" t="s">
        <v>3707</v>
      </c>
      <c r="F2840" s="211" t="s">
        <v>3708</v>
      </c>
      <c r="G2840" s="212" t="s">
        <v>180</v>
      </c>
      <c r="H2840" s="213">
        <v>29.14</v>
      </c>
      <c r="I2840" s="214"/>
      <c r="J2840" s="215">
        <f>ROUND(I2840*H2840,2)</f>
        <v>0</v>
      </c>
      <c r="K2840" s="211" t="s">
        <v>501</v>
      </c>
      <c r="L2840" s="62"/>
      <c r="M2840" s="216" t="s">
        <v>23</v>
      </c>
      <c r="N2840" s="217" t="s">
        <v>44</v>
      </c>
      <c r="O2840" s="43"/>
      <c r="P2840" s="218">
        <f>O2840*H2840</f>
        <v>0</v>
      </c>
      <c r="Q2840" s="218">
        <v>0</v>
      </c>
      <c r="R2840" s="218">
        <f>Q2840*H2840</f>
        <v>0</v>
      </c>
      <c r="S2840" s="218">
        <v>1.3440000000000001E-2</v>
      </c>
      <c r="T2840" s="219">
        <f>S2840*H2840</f>
        <v>0.39164160000000003</v>
      </c>
      <c r="AR2840" s="25" t="s">
        <v>775</v>
      </c>
      <c r="AT2840" s="25" t="s">
        <v>498</v>
      </c>
      <c r="AU2840" s="25" t="s">
        <v>82</v>
      </c>
      <c r="AY2840" s="25" t="s">
        <v>492</v>
      </c>
      <c r="BE2840" s="220">
        <f>IF(N2840="základní",J2840,0)</f>
        <v>0</v>
      </c>
      <c r="BF2840" s="220">
        <f>IF(N2840="snížená",J2840,0)</f>
        <v>0</v>
      </c>
      <c r="BG2840" s="220">
        <f>IF(N2840="zákl. přenesená",J2840,0)</f>
        <v>0</v>
      </c>
      <c r="BH2840" s="220">
        <f>IF(N2840="sníž. přenesená",J2840,0)</f>
        <v>0</v>
      </c>
      <c r="BI2840" s="220">
        <f>IF(N2840="nulová",J2840,0)</f>
        <v>0</v>
      </c>
      <c r="BJ2840" s="25" t="s">
        <v>80</v>
      </c>
      <c r="BK2840" s="220">
        <f>ROUND(I2840*H2840,2)</f>
        <v>0</v>
      </c>
      <c r="BL2840" s="25" t="s">
        <v>775</v>
      </c>
      <c r="BM2840" s="25" t="s">
        <v>3709</v>
      </c>
    </row>
    <row r="2841" spans="2:65" s="1" customFormat="1" ht="24">
      <c r="B2841" s="42"/>
      <c r="C2841" s="64"/>
      <c r="D2841" s="221" t="s">
        <v>506</v>
      </c>
      <c r="E2841" s="64"/>
      <c r="F2841" s="222" t="s">
        <v>3710</v>
      </c>
      <c r="G2841" s="64"/>
      <c r="H2841" s="64"/>
      <c r="I2841" s="177"/>
      <c r="J2841" s="64"/>
      <c r="K2841" s="64"/>
      <c r="L2841" s="62"/>
      <c r="M2841" s="223"/>
      <c r="N2841" s="43"/>
      <c r="O2841" s="43"/>
      <c r="P2841" s="43"/>
      <c r="Q2841" s="43"/>
      <c r="R2841" s="43"/>
      <c r="S2841" s="43"/>
      <c r="T2841" s="79"/>
      <c r="AT2841" s="25" t="s">
        <v>506</v>
      </c>
      <c r="AU2841" s="25" t="s">
        <v>82</v>
      </c>
    </row>
    <row r="2842" spans="2:65" s="1" customFormat="1" ht="36">
      <c r="B2842" s="42"/>
      <c r="C2842" s="64"/>
      <c r="D2842" s="221" t="s">
        <v>509</v>
      </c>
      <c r="E2842" s="64"/>
      <c r="F2842" s="224" t="s">
        <v>3711</v>
      </c>
      <c r="G2842" s="64"/>
      <c r="H2842" s="64"/>
      <c r="I2842" s="177"/>
      <c r="J2842" s="64"/>
      <c r="K2842" s="64"/>
      <c r="L2842" s="62"/>
      <c r="M2842" s="223"/>
      <c r="N2842" s="43"/>
      <c r="O2842" s="43"/>
      <c r="P2842" s="43"/>
      <c r="Q2842" s="43"/>
      <c r="R2842" s="43"/>
      <c r="S2842" s="43"/>
      <c r="T2842" s="79"/>
      <c r="AT2842" s="25" t="s">
        <v>509</v>
      </c>
      <c r="AU2842" s="25" t="s">
        <v>82</v>
      </c>
    </row>
    <row r="2843" spans="2:65" s="12" customFormat="1">
      <c r="B2843" s="225"/>
      <c r="C2843" s="226"/>
      <c r="D2843" s="227" t="s">
        <v>513</v>
      </c>
      <c r="E2843" s="228" t="s">
        <v>23</v>
      </c>
      <c r="F2843" s="229" t="s">
        <v>3712</v>
      </c>
      <c r="G2843" s="226"/>
      <c r="H2843" s="230">
        <v>29.14</v>
      </c>
      <c r="I2843" s="231"/>
      <c r="J2843" s="226"/>
      <c r="K2843" s="226"/>
      <c r="L2843" s="232"/>
      <c r="M2843" s="233"/>
      <c r="N2843" s="234"/>
      <c r="O2843" s="234"/>
      <c r="P2843" s="234"/>
      <c r="Q2843" s="234"/>
      <c r="R2843" s="234"/>
      <c r="S2843" s="234"/>
      <c r="T2843" s="235"/>
      <c r="AT2843" s="236" t="s">
        <v>513</v>
      </c>
      <c r="AU2843" s="236" t="s">
        <v>82</v>
      </c>
      <c r="AV2843" s="12" t="s">
        <v>82</v>
      </c>
      <c r="AW2843" s="12" t="s">
        <v>36</v>
      </c>
      <c r="AX2843" s="12" t="s">
        <v>80</v>
      </c>
      <c r="AY2843" s="236" t="s">
        <v>492</v>
      </c>
    </row>
    <row r="2844" spans="2:65" s="1" customFormat="1" ht="16.5" customHeight="1">
      <c r="B2844" s="42"/>
      <c r="C2844" s="209" t="s">
        <v>3713</v>
      </c>
      <c r="D2844" s="209" t="s">
        <v>498</v>
      </c>
      <c r="E2844" s="210" t="s">
        <v>3714</v>
      </c>
      <c r="F2844" s="211" t="s">
        <v>3715</v>
      </c>
      <c r="G2844" s="212" t="s">
        <v>180</v>
      </c>
      <c r="H2844" s="213">
        <v>5389.4350000000004</v>
      </c>
      <c r="I2844" s="214"/>
      <c r="J2844" s="215">
        <f>ROUND(I2844*H2844,2)</f>
        <v>0</v>
      </c>
      <c r="K2844" s="211" t="s">
        <v>23</v>
      </c>
      <c r="L2844" s="62"/>
      <c r="M2844" s="216" t="s">
        <v>23</v>
      </c>
      <c r="N2844" s="217" t="s">
        <v>44</v>
      </c>
      <c r="O2844" s="43"/>
      <c r="P2844" s="218">
        <f>O2844*H2844</f>
        <v>0</v>
      </c>
      <c r="Q2844" s="218">
        <v>1E-4</v>
      </c>
      <c r="R2844" s="218">
        <f>Q2844*H2844</f>
        <v>0.53894350000000002</v>
      </c>
      <c r="S2844" s="218">
        <v>0</v>
      </c>
      <c r="T2844" s="219">
        <f>S2844*H2844</f>
        <v>0</v>
      </c>
      <c r="AR2844" s="25" t="s">
        <v>775</v>
      </c>
      <c r="AT2844" s="25" t="s">
        <v>498</v>
      </c>
      <c r="AU2844" s="25" t="s">
        <v>82</v>
      </c>
      <c r="AY2844" s="25" t="s">
        <v>492</v>
      </c>
      <c r="BE2844" s="220">
        <f>IF(N2844="základní",J2844,0)</f>
        <v>0</v>
      </c>
      <c r="BF2844" s="220">
        <f>IF(N2844="snížená",J2844,0)</f>
        <v>0</v>
      </c>
      <c r="BG2844" s="220">
        <f>IF(N2844="zákl. přenesená",J2844,0)</f>
        <v>0</v>
      </c>
      <c r="BH2844" s="220">
        <f>IF(N2844="sníž. přenesená",J2844,0)</f>
        <v>0</v>
      </c>
      <c r="BI2844" s="220">
        <f>IF(N2844="nulová",J2844,0)</f>
        <v>0</v>
      </c>
      <c r="BJ2844" s="25" t="s">
        <v>80</v>
      </c>
      <c r="BK2844" s="220">
        <f>ROUND(I2844*H2844,2)</f>
        <v>0</v>
      </c>
      <c r="BL2844" s="25" t="s">
        <v>775</v>
      </c>
      <c r="BM2844" s="25" t="s">
        <v>3716</v>
      </c>
    </row>
    <row r="2845" spans="2:65" s="1" customFormat="1">
      <c r="B2845" s="42"/>
      <c r="C2845" s="64"/>
      <c r="D2845" s="221" t="s">
        <v>506</v>
      </c>
      <c r="E2845" s="64"/>
      <c r="F2845" s="222" t="s">
        <v>3717</v>
      </c>
      <c r="G2845" s="64"/>
      <c r="H2845" s="64"/>
      <c r="I2845" s="177"/>
      <c r="J2845" s="64"/>
      <c r="K2845" s="64"/>
      <c r="L2845" s="62"/>
      <c r="M2845" s="223"/>
      <c r="N2845" s="43"/>
      <c r="O2845" s="43"/>
      <c r="P2845" s="43"/>
      <c r="Q2845" s="43"/>
      <c r="R2845" s="43"/>
      <c r="S2845" s="43"/>
      <c r="T2845" s="79"/>
      <c r="AT2845" s="25" t="s">
        <v>506</v>
      </c>
      <c r="AU2845" s="25" t="s">
        <v>82</v>
      </c>
    </row>
    <row r="2846" spans="2:65" s="12" customFormat="1" ht="36">
      <c r="B2846" s="225"/>
      <c r="C2846" s="226"/>
      <c r="D2846" s="221" t="s">
        <v>513</v>
      </c>
      <c r="E2846" s="248" t="s">
        <v>23</v>
      </c>
      <c r="F2846" s="249" t="s">
        <v>3718</v>
      </c>
      <c r="G2846" s="226"/>
      <c r="H2846" s="250">
        <v>3516.585</v>
      </c>
      <c r="I2846" s="231"/>
      <c r="J2846" s="226"/>
      <c r="K2846" s="226"/>
      <c r="L2846" s="232"/>
      <c r="M2846" s="233"/>
      <c r="N2846" s="234"/>
      <c r="O2846" s="234"/>
      <c r="P2846" s="234"/>
      <c r="Q2846" s="234"/>
      <c r="R2846" s="234"/>
      <c r="S2846" s="234"/>
      <c r="T2846" s="235"/>
      <c r="AT2846" s="236" t="s">
        <v>513</v>
      </c>
      <c r="AU2846" s="236" t="s">
        <v>82</v>
      </c>
      <c r="AV2846" s="12" t="s">
        <v>82</v>
      </c>
      <c r="AW2846" s="12" t="s">
        <v>36</v>
      </c>
      <c r="AX2846" s="12" t="s">
        <v>73</v>
      </c>
      <c r="AY2846" s="236" t="s">
        <v>492</v>
      </c>
    </row>
    <row r="2847" spans="2:65" s="12" customFormat="1" ht="24">
      <c r="B2847" s="225"/>
      <c r="C2847" s="226"/>
      <c r="D2847" s="221" t="s">
        <v>513</v>
      </c>
      <c r="E2847" s="248" t="s">
        <v>23</v>
      </c>
      <c r="F2847" s="249" t="s">
        <v>3719</v>
      </c>
      <c r="G2847" s="226"/>
      <c r="H2847" s="250">
        <v>1872.85</v>
      </c>
      <c r="I2847" s="231"/>
      <c r="J2847" s="226"/>
      <c r="K2847" s="226"/>
      <c r="L2847" s="232"/>
      <c r="M2847" s="233"/>
      <c r="N2847" s="234"/>
      <c r="O2847" s="234"/>
      <c r="P2847" s="234"/>
      <c r="Q2847" s="234"/>
      <c r="R2847" s="234"/>
      <c r="S2847" s="234"/>
      <c r="T2847" s="235"/>
      <c r="AT2847" s="236" t="s">
        <v>513</v>
      </c>
      <c r="AU2847" s="236" t="s">
        <v>82</v>
      </c>
      <c r="AV2847" s="12" t="s">
        <v>82</v>
      </c>
      <c r="AW2847" s="12" t="s">
        <v>36</v>
      </c>
      <c r="AX2847" s="12" t="s">
        <v>73</v>
      </c>
      <c r="AY2847" s="236" t="s">
        <v>492</v>
      </c>
    </row>
    <row r="2848" spans="2:65" s="14" customFormat="1">
      <c r="B2848" s="251"/>
      <c r="C2848" s="252"/>
      <c r="D2848" s="227" t="s">
        <v>513</v>
      </c>
      <c r="E2848" s="253" t="s">
        <v>23</v>
      </c>
      <c r="F2848" s="254" t="s">
        <v>560</v>
      </c>
      <c r="G2848" s="252"/>
      <c r="H2848" s="255">
        <v>5389.4350000000004</v>
      </c>
      <c r="I2848" s="256"/>
      <c r="J2848" s="252"/>
      <c r="K2848" s="252"/>
      <c r="L2848" s="257"/>
      <c r="M2848" s="258"/>
      <c r="N2848" s="259"/>
      <c r="O2848" s="259"/>
      <c r="P2848" s="259"/>
      <c r="Q2848" s="259"/>
      <c r="R2848" s="259"/>
      <c r="S2848" s="259"/>
      <c r="T2848" s="260"/>
      <c r="AT2848" s="261" t="s">
        <v>513</v>
      </c>
      <c r="AU2848" s="261" t="s">
        <v>82</v>
      </c>
      <c r="AV2848" s="14" t="s">
        <v>502</v>
      </c>
      <c r="AW2848" s="14" t="s">
        <v>36</v>
      </c>
      <c r="AX2848" s="14" t="s">
        <v>80</v>
      </c>
      <c r="AY2848" s="261" t="s">
        <v>492</v>
      </c>
    </row>
    <row r="2849" spans="2:65" s="1" customFormat="1" ht="25.5" customHeight="1">
      <c r="B2849" s="42"/>
      <c r="C2849" s="278" t="s">
        <v>3720</v>
      </c>
      <c r="D2849" s="278" t="s">
        <v>1110</v>
      </c>
      <c r="E2849" s="279" t="s">
        <v>3721</v>
      </c>
      <c r="F2849" s="280" t="s">
        <v>3722</v>
      </c>
      <c r="G2849" s="281" t="s">
        <v>180</v>
      </c>
      <c r="H2849" s="282">
        <v>5658.9070000000002</v>
      </c>
      <c r="I2849" s="283"/>
      <c r="J2849" s="284">
        <f>ROUND(I2849*H2849,2)</f>
        <v>0</v>
      </c>
      <c r="K2849" s="280" t="s">
        <v>23</v>
      </c>
      <c r="L2849" s="285"/>
      <c r="M2849" s="286" t="s">
        <v>23</v>
      </c>
      <c r="N2849" s="287" t="s">
        <v>44</v>
      </c>
      <c r="O2849" s="43"/>
      <c r="P2849" s="218">
        <f>O2849*H2849</f>
        <v>0</v>
      </c>
      <c r="Q2849" s="218">
        <v>6.0000000000000001E-3</v>
      </c>
      <c r="R2849" s="218">
        <f>Q2849*H2849</f>
        <v>33.953442000000003</v>
      </c>
      <c r="S2849" s="218">
        <v>0</v>
      </c>
      <c r="T2849" s="219">
        <f>S2849*H2849</f>
        <v>0</v>
      </c>
      <c r="AR2849" s="25" t="s">
        <v>977</v>
      </c>
      <c r="AT2849" s="25" t="s">
        <v>1110</v>
      </c>
      <c r="AU2849" s="25" t="s">
        <v>82</v>
      </c>
      <c r="AY2849" s="25" t="s">
        <v>492</v>
      </c>
      <c r="BE2849" s="220">
        <f>IF(N2849="základní",J2849,0)</f>
        <v>0</v>
      </c>
      <c r="BF2849" s="220">
        <f>IF(N2849="snížená",J2849,0)</f>
        <v>0</v>
      </c>
      <c r="BG2849" s="220">
        <f>IF(N2849="zákl. přenesená",J2849,0)</f>
        <v>0</v>
      </c>
      <c r="BH2849" s="220">
        <f>IF(N2849="sníž. přenesená",J2849,0)</f>
        <v>0</v>
      </c>
      <c r="BI2849" s="220">
        <f>IF(N2849="nulová",J2849,0)</f>
        <v>0</v>
      </c>
      <c r="BJ2849" s="25" t="s">
        <v>80</v>
      </c>
      <c r="BK2849" s="220">
        <f>ROUND(I2849*H2849,2)</f>
        <v>0</v>
      </c>
      <c r="BL2849" s="25" t="s">
        <v>775</v>
      </c>
      <c r="BM2849" s="25" t="s">
        <v>3723</v>
      </c>
    </row>
    <row r="2850" spans="2:65" s="1" customFormat="1" ht="72">
      <c r="B2850" s="42"/>
      <c r="C2850" s="64"/>
      <c r="D2850" s="221" t="s">
        <v>506</v>
      </c>
      <c r="E2850" s="64"/>
      <c r="F2850" s="222" t="s">
        <v>3724</v>
      </c>
      <c r="G2850" s="64"/>
      <c r="H2850" s="64"/>
      <c r="I2850" s="177"/>
      <c r="J2850" s="64"/>
      <c r="K2850" s="64"/>
      <c r="L2850" s="62"/>
      <c r="M2850" s="223"/>
      <c r="N2850" s="43"/>
      <c r="O2850" s="43"/>
      <c r="P2850" s="43"/>
      <c r="Q2850" s="43"/>
      <c r="R2850" s="43"/>
      <c r="S2850" s="43"/>
      <c r="T2850" s="79"/>
      <c r="AT2850" s="25" t="s">
        <v>506</v>
      </c>
      <c r="AU2850" s="25" t="s">
        <v>82</v>
      </c>
    </row>
    <row r="2851" spans="2:65" s="12" customFormat="1">
      <c r="B2851" s="225"/>
      <c r="C2851" s="226"/>
      <c r="D2851" s="227" t="s">
        <v>513</v>
      </c>
      <c r="E2851" s="226"/>
      <c r="F2851" s="229" t="s">
        <v>3725</v>
      </c>
      <c r="G2851" s="226"/>
      <c r="H2851" s="230">
        <v>5658.9070000000002</v>
      </c>
      <c r="I2851" s="231"/>
      <c r="J2851" s="226"/>
      <c r="K2851" s="226"/>
      <c r="L2851" s="232"/>
      <c r="M2851" s="233"/>
      <c r="N2851" s="234"/>
      <c r="O2851" s="234"/>
      <c r="P2851" s="234"/>
      <c r="Q2851" s="234"/>
      <c r="R2851" s="234"/>
      <c r="S2851" s="234"/>
      <c r="T2851" s="235"/>
      <c r="AT2851" s="236" t="s">
        <v>513</v>
      </c>
      <c r="AU2851" s="236" t="s">
        <v>82</v>
      </c>
      <c r="AV2851" s="12" t="s">
        <v>82</v>
      </c>
      <c r="AW2851" s="12" t="s">
        <v>6</v>
      </c>
      <c r="AX2851" s="12" t="s">
        <v>80</v>
      </c>
      <c r="AY2851" s="236" t="s">
        <v>492</v>
      </c>
    </row>
    <row r="2852" spans="2:65" s="1" customFormat="1" ht="25.5" customHeight="1">
      <c r="B2852" s="42"/>
      <c r="C2852" s="209" t="s">
        <v>3726</v>
      </c>
      <c r="D2852" s="209" t="s">
        <v>498</v>
      </c>
      <c r="E2852" s="210" t="s">
        <v>3727</v>
      </c>
      <c r="F2852" s="211" t="s">
        <v>3728</v>
      </c>
      <c r="G2852" s="212" t="s">
        <v>832</v>
      </c>
      <c r="H2852" s="213">
        <v>4.8</v>
      </c>
      <c r="I2852" s="214"/>
      <c r="J2852" s="215">
        <f>ROUND(I2852*H2852,2)</f>
        <v>0</v>
      </c>
      <c r="K2852" s="211" t="s">
        <v>501</v>
      </c>
      <c r="L2852" s="62"/>
      <c r="M2852" s="216" t="s">
        <v>23</v>
      </c>
      <c r="N2852" s="217" t="s">
        <v>44</v>
      </c>
      <c r="O2852" s="43"/>
      <c r="P2852" s="218">
        <f>O2852*H2852</f>
        <v>0</v>
      </c>
      <c r="Q2852" s="218">
        <v>0</v>
      </c>
      <c r="R2852" s="218">
        <f>Q2852*H2852</f>
        <v>0</v>
      </c>
      <c r="S2852" s="218">
        <v>0</v>
      </c>
      <c r="T2852" s="219">
        <f>S2852*H2852</f>
        <v>0</v>
      </c>
      <c r="AR2852" s="25" t="s">
        <v>775</v>
      </c>
      <c r="AT2852" s="25" t="s">
        <v>498</v>
      </c>
      <c r="AU2852" s="25" t="s">
        <v>82</v>
      </c>
      <c r="AY2852" s="25" t="s">
        <v>492</v>
      </c>
      <c r="BE2852" s="220">
        <f>IF(N2852="základní",J2852,0)</f>
        <v>0</v>
      </c>
      <c r="BF2852" s="220">
        <f>IF(N2852="snížená",J2852,0)</f>
        <v>0</v>
      </c>
      <c r="BG2852" s="220">
        <f>IF(N2852="zákl. přenesená",J2852,0)</f>
        <v>0</v>
      </c>
      <c r="BH2852" s="220">
        <f>IF(N2852="sníž. přenesená",J2852,0)</f>
        <v>0</v>
      </c>
      <c r="BI2852" s="220">
        <f>IF(N2852="nulová",J2852,0)</f>
        <v>0</v>
      </c>
      <c r="BJ2852" s="25" t="s">
        <v>80</v>
      </c>
      <c r="BK2852" s="220">
        <f>ROUND(I2852*H2852,2)</f>
        <v>0</v>
      </c>
      <c r="BL2852" s="25" t="s">
        <v>775</v>
      </c>
      <c r="BM2852" s="25" t="s">
        <v>3729</v>
      </c>
    </row>
    <row r="2853" spans="2:65" s="1" customFormat="1" ht="24">
      <c r="B2853" s="42"/>
      <c r="C2853" s="64"/>
      <c r="D2853" s="221" t="s">
        <v>506</v>
      </c>
      <c r="E2853" s="64"/>
      <c r="F2853" s="222" t="s">
        <v>3730</v>
      </c>
      <c r="G2853" s="64"/>
      <c r="H2853" s="64"/>
      <c r="I2853" s="177"/>
      <c r="J2853" s="64"/>
      <c r="K2853" s="64"/>
      <c r="L2853" s="62"/>
      <c r="M2853" s="223"/>
      <c r="N2853" s="43"/>
      <c r="O2853" s="43"/>
      <c r="P2853" s="43"/>
      <c r="Q2853" s="43"/>
      <c r="R2853" s="43"/>
      <c r="S2853" s="43"/>
      <c r="T2853" s="79"/>
      <c r="AT2853" s="25" t="s">
        <v>506</v>
      </c>
      <c r="AU2853" s="25" t="s">
        <v>82</v>
      </c>
    </row>
    <row r="2854" spans="2:65" s="13" customFormat="1">
      <c r="B2854" s="237"/>
      <c r="C2854" s="238"/>
      <c r="D2854" s="221" t="s">
        <v>513</v>
      </c>
      <c r="E2854" s="239" t="s">
        <v>23</v>
      </c>
      <c r="F2854" s="240" t="s">
        <v>3731</v>
      </c>
      <c r="G2854" s="238"/>
      <c r="H2854" s="241" t="s">
        <v>23</v>
      </c>
      <c r="I2854" s="242"/>
      <c r="J2854" s="238"/>
      <c r="K2854" s="238"/>
      <c r="L2854" s="243"/>
      <c r="M2854" s="244"/>
      <c r="N2854" s="245"/>
      <c r="O2854" s="245"/>
      <c r="P2854" s="245"/>
      <c r="Q2854" s="245"/>
      <c r="R2854" s="245"/>
      <c r="S2854" s="245"/>
      <c r="T2854" s="246"/>
      <c r="AT2854" s="247" t="s">
        <v>513</v>
      </c>
      <c r="AU2854" s="247" t="s">
        <v>82</v>
      </c>
      <c r="AV2854" s="13" t="s">
        <v>80</v>
      </c>
      <c r="AW2854" s="13" t="s">
        <v>36</v>
      </c>
      <c r="AX2854" s="13" t="s">
        <v>73</v>
      </c>
      <c r="AY2854" s="247" t="s">
        <v>492</v>
      </c>
    </row>
    <row r="2855" spans="2:65" s="12" customFormat="1">
      <c r="B2855" s="225"/>
      <c r="C2855" s="226"/>
      <c r="D2855" s="221" t="s">
        <v>513</v>
      </c>
      <c r="E2855" s="248" t="s">
        <v>23</v>
      </c>
      <c r="F2855" s="249" t="s">
        <v>3732</v>
      </c>
      <c r="G2855" s="226"/>
      <c r="H2855" s="250">
        <v>1.4</v>
      </c>
      <c r="I2855" s="231"/>
      <c r="J2855" s="226"/>
      <c r="K2855" s="226"/>
      <c r="L2855" s="232"/>
      <c r="M2855" s="233"/>
      <c r="N2855" s="234"/>
      <c r="O2855" s="234"/>
      <c r="P2855" s="234"/>
      <c r="Q2855" s="234"/>
      <c r="R2855" s="234"/>
      <c r="S2855" s="234"/>
      <c r="T2855" s="235"/>
      <c r="AT2855" s="236" t="s">
        <v>513</v>
      </c>
      <c r="AU2855" s="236" t="s">
        <v>82</v>
      </c>
      <c r="AV2855" s="12" t="s">
        <v>82</v>
      </c>
      <c r="AW2855" s="12" t="s">
        <v>36</v>
      </c>
      <c r="AX2855" s="12" t="s">
        <v>73</v>
      </c>
      <c r="AY2855" s="236" t="s">
        <v>492</v>
      </c>
    </row>
    <row r="2856" spans="2:65" s="13" customFormat="1">
      <c r="B2856" s="237"/>
      <c r="C2856" s="238"/>
      <c r="D2856" s="221" t="s">
        <v>513</v>
      </c>
      <c r="E2856" s="239" t="s">
        <v>23</v>
      </c>
      <c r="F2856" s="240" t="s">
        <v>3733</v>
      </c>
      <c r="G2856" s="238"/>
      <c r="H2856" s="241" t="s">
        <v>23</v>
      </c>
      <c r="I2856" s="242"/>
      <c r="J2856" s="238"/>
      <c r="K2856" s="238"/>
      <c r="L2856" s="243"/>
      <c r="M2856" s="244"/>
      <c r="N2856" s="245"/>
      <c r="O2856" s="245"/>
      <c r="P2856" s="245"/>
      <c r="Q2856" s="245"/>
      <c r="R2856" s="245"/>
      <c r="S2856" s="245"/>
      <c r="T2856" s="246"/>
      <c r="AT2856" s="247" t="s">
        <v>513</v>
      </c>
      <c r="AU2856" s="247" t="s">
        <v>82</v>
      </c>
      <c r="AV2856" s="13" t="s">
        <v>80</v>
      </c>
      <c r="AW2856" s="13" t="s">
        <v>36</v>
      </c>
      <c r="AX2856" s="13" t="s">
        <v>73</v>
      </c>
      <c r="AY2856" s="247" t="s">
        <v>492</v>
      </c>
    </row>
    <row r="2857" spans="2:65" s="12" customFormat="1">
      <c r="B2857" s="225"/>
      <c r="C2857" s="226"/>
      <c r="D2857" s="221" t="s">
        <v>513</v>
      </c>
      <c r="E2857" s="248" t="s">
        <v>23</v>
      </c>
      <c r="F2857" s="249" t="s">
        <v>3734</v>
      </c>
      <c r="G2857" s="226"/>
      <c r="H2857" s="250">
        <v>3.4</v>
      </c>
      <c r="I2857" s="231"/>
      <c r="J2857" s="226"/>
      <c r="K2857" s="226"/>
      <c r="L2857" s="232"/>
      <c r="M2857" s="233"/>
      <c r="N2857" s="234"/>
      <c r="O2857" s="234"/>
      <c r="P2857" s="234"/>
      <c r="Q2857" s="234"/>
      <c r="R2857" s="234"/>
      <c r="S2857" s="234"/>
      <c r="T2857" s="235"/>
      <c r="AT2857" s="236" t="s">
        <v>513</v>
      </c>
      <c r="AU2857" s="236" t="s">
        <v>82</v>
      </c>
      <c r="AV2857" s="12" t="s">
        <v>82</v>
      </c>
      <c r="AW2857" s="12" t="s">
        <v>36</v>
      </c>
      <c r="AX2857" s="12" t="s">
        <v>73</v>
      </c>
      <c r="AY2857" s="236" t="s">
        <v>492</v>
      </c>
    </row>
    <row r="2858" spans="2:65" s="14" customFormat="1">
      <c r="B2858" s="251"/>
      <c r="C2858" s="252"/>
      <c r="D2858" s="227" t="s">
        <v>513</v>
      </c>
      <c r="E2858" s="253" t="s">
        <v>23</v>
      </c>
      <c r="F2858" s="254" t="s">
        <v>560</v>
      </c>
      <c r="G2858" s="252"/>
      <c r="H2858" s="255">
        <v>4.8</v>
      </c>
      <c r="I2858" s="256"/>
      <c r="J2858" s="252"/>
      <c r="K2858" s="252"/>
      <c r="L2858" s="257"/>
      <c r="M2858" s="258"/>
      <c r="N2858" s="259"/>
      <c r="O2858" s="259"/>
      <c r="P2858" s="259"/>
      <c r="Q2858" s="259"/>
      <c r="R2858" s="259"/>
      <c r="S2858" s="259"/>
      <c r="T2858" s="260"/>
      <c r="AT2858" s="261" t="s">
        <v>513</v>
      </c>
      <c r="AU2858" s="261" t="s">
        <v>82</v>
      </c>
      <c r="AV2858" s="14" t="s">
        <v>502</v>
      </c>
      <c r="AW2858" s="14" t="s">
        <v>36</v>
      </c>
      <c r="AX2858" s="14" t="s">
        <v>80</v>
      </c>
      <c r="AY2858" s="261" t="s">
        <v>492</v>
      </c>
    </row>
    <row r="2859" spans="2:65" s="1" customFormat="1" ht="16.5" customHeight="1">
      <c r="B2859" s="42"/>
      <c r="C2859" s="209" t="s">
        <v>3735</v>
      </c>
      <c r="D2859" s="209" t="s">
        <v>498</v>
      </c>
      <c r="E2859" s="210" t="s">
        <v>3736</v>
      </c>
      <c r="F2859" s="211" t="s">
        <v>3737</v>
      </c>
      <c r="G2859" s="212" t="s">
        <v>832</v>
      </c>
      <c r="H2859" s="213">
        <v>35</v>
      </c>
      <c r="I2859" s="214"/>
      <c r="J2859" s="215">
        <f>ROUND(I2859*H2859,2)</f>
        <v>0</v>
      </c>
      <c r="K2859" s="211" t="s">
        <v>23</v>
      </c>
      <c r="L2859" s="62"/>
      <c r="M2859" s="216" t="s">
        <v>23</v>
      </c>
      <c r="N2859" s="217" t="s">
        <v>44</v>
      </c>
      <c r="O2859" s="43"/>
      <c r="P2859" s="218">
        <f>O2859*H2859</f>
        <v>0</v>
      </c>
      <c r="Q2859" s="218">
        <v>0</v>
      </c>
      <c r="R2859" s="218">
        <f>Q2859*H2859</f>
        <v>0</v>
      </c>
      <c r="S2859" s="218">
        <v>0</v>
      </c>
      <c r="T2859" s="219">
        <f>S2859*H2859</f>
        <v>0</v>
      </c>
      <c r="AR2859" s="25" t="s">
        <v>502</v>
      </c>
      <c r="AT2859" s="25" t="s">
        <v>498</v>
      </c>
      <c r="AU2859" s="25" t="s">
        <v>82</v>
      </c>
      <c r="AY2859" s="25" t="s">
        <v>492</v>
      </c>
      <c r="BE2859" s="220">
        <f>IF(N2859="základní",J2859,0)</f>
        <v>0</v>
      </c>
      <c r="BF2859" s="220">
        <f>IF(N2859="snížená",J2859,0)</f>
        <v>0</v>
      </c>
      <c r="BG2859" s="220">
        <f>IF(N2859="zákl. přenesená",J2859,0)</f>
        <v>0</v>
      </c>
      <c r="BH2859" s="220">
        <f>IF(N2859="sníž. přenesená",J2859,0)</f>
        <v>0</v>
      </c>
      <c r="BI2859" s="220">
        <f>IF(N2859="nulová",J2859,0)</f>
        <v>0</v>
      </c>
      <c r="BJ2859" s="25" t="s">
        <v>80</v>
      </c>
      <c r="BK2859" s="220">
        <f>ROUND(I2859*H2859,2)</f>
        <v>0</v>
      </c>
      <c r="BL2859" s="25" t="s">
        <v>502</v>
      </c>
      <c r="BM2859" s="25" t="s">
        <v>3738</v>
      </c>
    </row>
    <row r="2860" spans="2:65" s="1" customFormat="1">
      <c r="B2860" s="42"/>
      <c r="C2860" s="64"/>
      <c r="D2860" s="221" t="s">
        <v>506</v>
      </c>
      <c r="E2860" s="64"/>
      <c r="F2860" s="222" t="s">
        <v>3737</v>
      </c>
      <c r="G2860" s="64"/>
      <c r="H2860" s="64"/>
      <c r="I2860" s="177"/>
      <c r="J2860" s="64"/>
      <c r="K2860" s="64"/>
      <c r="L2860" s="62"/>
      <c r="M2860" s="223"/>
      <c r="N2860" s="43"/>
      <c r="O2860" s="43"/>
      <c r="P2860" s="43"/>
      <c r="Q2860" s="43"/>
      <c r="R2860" s="43"/>
      <c r="S2860" s="43"/>
      <c r="T2860" s="79"/>
      <c r="AT2860" s="25" t="s">
        <v>506</v>
      </c>
      <c r="AU2860" s="25" t="s">
        <v>82</v>
      </c>
    </row>
    <row r="2861" spans="2:65" s="13" customFormat="1">
      <c r="B2861" s="237"/>
      <c r="C2861" s="238"/>
      <c r="D2861" s="221" t="s">
        <v>513</v>
      </c>
      <c r="E2861" s="239" t="s">
        <v>23</v>
      </c>
      <c r="F2861" s="240" t="s">
        <v>3736</v>
      </c>
      <c r="G2861" s="238"/>
      <c r="H2861" s="241" t="s">
        <v>23</v>
      </c>
      <c r="I2861" s="242"/>
      <c r="J2861" s="238"/>
      <c r="K2861" s="238"/>
      <c r="L2861" s="243"/>
      <c r="M2861" s="244"/>
      <c r="N2861" s="245"/>
      <c r="O2861" s="245"/>
      <c r="P2861" s="245"/>
      <c r="Q2861" s="245"/>
      <c r="R2861" s="245"/>
      <c r="S2861" s="245"/>
      <c r="T2861" s="246"/>
      <c r="AT2861" s="247" t="s">
        <v>513</v>
      </c>
      <c r="AU2861" s="247" t="s">
        <v>82</v>
      </c>
      <c r="AV2861" s="13" t="s">
        <v>80</v>
      </c>
      <c r="AW2861" s="13" t="s">
        <v>36</v>
      </c>
      <c r="AX2861" s="13" t="s">
        <v>73</v>
      </c>
      <c r="AY2861" s="247" t="s">
        <v>492</v>
      </c>
    </row>
    <row r="2862" spans="2:65" s="12" customFormat="1">
      <c r="B2862" s="225"/>
      <c r="C2862" s="226"/>
      <c r="D2862" s="221" t="s">
        <v>513</v>
      </c>
      <c r="E2862" s="248" t="s">
        <v>23</v>
      </c>
      <c r="F2862" s="249" t="s">
        <v>497</v>
      </c>
      <c r="G2862" s="226"/>
      <c r="H2862" s="250">
        <v>35</v>
      </c>
      <c r="I2862" s="231"/>
      <c r="J2862" s="226"/>
      <c r="K2862" s="226"/>
      <c r="L2862" s="232"/>
      <c r="M2862" s="233"/>
      <c r="N2862" s="234"/>
      <c r="O2862" s="234"/>
      <c r="P2862" s="234"/>
      <c r="Q2862" s="234"/>
      <c r="R2862" s="234"/>
      <c r="S2862" s="234"/>
      <c r="T2862" s="235"/>
      <c r="AT2862" s="236" t="s">
        <v>513</v>
      </c>
      <c r="AU2862" s="236" t="s">
        <v>82</v>
      </c>
      <c r="AV2862" s="12" t="s">
        <v>82</v>
      </c>
      <c r="AW2862" s="12" t="s">
        <v>36</v>
      </c>
      <c r="AX2862" s="12" t="s">
        <v>73</v>
      </c>
      <c r="AY2862" s="236" t="s">
        <v>492</v>
      </c>
    </row>
    <row r="2863" spans="2:65" s="14" customFormat="1">
      <c r="B2863" s="251"/>
      <c r="C2863" s="252"/>
      <c r="D2863" s="227" t="s">
        <v>513</v>
      </c>
      <c r="E2863" s="253" t="s">
        <v>23</v>
      </c>
      <c r="F2863" s="254" t="s">
        <v>560</v>
      </c>
      <c r="G2863" s="252"/>
      <c r="H2863" s="255">
        <v>35</v>
      </c>
      <c r="I2863" s="256"/>
      <c r="J2863" s="252"/>
      <c r="K2863" s="252"/>
      <c r="L2863" s="257"/>
      <c r="M2863" s="258"/>
      <c r="N2863" s="259"/>
      <c r="O2863" s="259"/>
      <c r="P2863" s="259"/>
      <c r="Q2863" s="259"/>
      <c r="R2863" s="259"/>
      <c r="S2863" s="259"/>
      <c r="T2863" s="260"/>
      <c r="AT2863" s="261" t="s">
        <v>513</v>
      </c>
      <c r="AU2863" s="261" t="s">
        <v>82</v>
      </c>
      <c r="AV2863" s="14" t="s">
        <v>502</v>
      </c>
      <c r="AW2863" s="14" t="s">
        <v>36</v>
      </c>
      <c r="AX2863" s="14" t="s">
        <v>80</v>
      </c>
      <c r="AY2863" s="261" t="s">
        <v>492</v>
      </c>
    </row>
    <row r="2864" spans="2:65" s="1" customFormat="1" ht="16.5" customHeight="1">
      <c r="B2864" s="42"/>
      <c r="C2864" s="209" t="s">
        <v>3739</v>
      </c>
      <c r="D2864" s="209" t="s">
        <v>498</v>
      </c>
      <c r="E2864" s="210" t="s">
        <v>3740</v>
      </c>
      <c r="F2864" s="211" t="s">
        <v>3741</v>
      </c>
      <c r="G2864" s="212" t="s">
        <v>180</v>
      </c>
      <c r="H2864" s="213">
        <v>27.5</v>
      </c>
      <c r="I2864" s="214"/>
      <c r="J2864" s="215">
        <f>ROUND(I2864*H2864,2)</f>
        <v>0</v>
      </c>
      <c r="K2864" s="211" t="s">
        <v>23</v>
      </c>
      <c r="L2864" s="62"/>
      <c r="M2864" s="216" t="s">
        <v>23</v>
      </c>
      <c r="N2864" s="217" t="s">
        <v>44</v>
      </c>
      <c r="O2864" s="43"/>
      <c r="P2864" s="218">
        <f>O2864*H2864</f>
        <v>0</v>
      </c>
      <c r="Q2864" s="218">
        <v>0</v>
      </c>
      <c r="R2864" s="218">
        <f>Q2864*H2864</f>
        <v>0</v>
      </c>
      <c r="S2864" s="218">
        <v>0</v>
      </c>
      <c r="T2864" s="219">
        <f>S2864*H2864</f>
        <v>0</v>
      </c>
      <c r="AR2864" s="25" t="s">
        <v>502</v>
      </c>
      <c r="AT2864" s="25" t="s">
        <v>498</v>
      </c>
      <c r="AU2864" s="25" t="s">
        <v>82</v>
      </c>
      <c r="AY2864" s="25" t="s">
        <v>492</v>
      </c>
      <c r="BE2864" s="220">
        <f>IF(N2864="základní",J2864,0)</f>
        <v>0</v>
      </c>
      <c r="BF2864" s="220">
        <f>IF(N2864="snížená",J2864,0)</f>
        <v>0</v>
      </c>
      <c r="BG2864" s="220">
        <f>IF(N2864="zákl. přenesená",J2864,0)</f>
        <v>0</v>
      </c>
      <c r="BH2864" s="220">
        <f>IF(N2864="sníž. přenesená",J2864,0)</f>
        <v>0</v>
      </c>
      <c r="BI2864" s="220">
        <f>IF(N2864="nulová",J2864,0)</f>
        <v>0</v>
      </c>
      <c r="BJ2864" s="25" t="s">
        <v>80</v>
      </c>
      <c r="BK2864" s="220">
        <f>ROUND(I2864*H2864,2)</f>
        <v>0</v>
      </c>
      <c r="BL2864" s="25" t="s">
        <v>502</v>
      </c>
      <c r="BM2864" s="25" t="s">
        <v>3742</v>
      </c>
    </row>
    <row r="2865" spans="2:65" s="1" customFormat="1">
      <c r="B2865" s="42"/>
      <c r="C2865" s="64"/>
      <c r="D2865" s="221" t="s">
        <v>506</v>
      </c>
      <c r="E2865" s="64"/>
      <c r="F2865" s="222" t="s">
        <v>3741</v>
      </c>
      <c r="G2865" s="64"/>
      <c r="H2865" s="64"/>
      <c r="I2865" s="177"/>
      <c r="J2865" s="64"/>
      <c r="K2865" s="64"/>
      <c r="L2865" s="62"/>
      <c r="M2865" s="223"/>
      <c r="N2865" s="43"/>
      <c r="O2865" s="43"/>
      <c r="P2865" s="43"/>
      <c r="Q2865" s="43"/>
      <c r="R2865" s="43"/>
      <c r="S2865" s="43"/>
      <c r="T2865" s="79"/>
      <c r="AT2865" s="25" t="s">
        <v>506</v>
      </c>
      <c r="AU2865" s="25" t="s">
        <v>82</v>
      </c>
    </row>
    <row r="2866" spans="2:65" s="12" customFormat="1">
      <c r="B2866" s="225"/>
      <c r="C2866" s="226"/>
      <c r="D2866" s="227" t="s">
        <v>513</v>
      </c>
      <c r="E2866" s="228" t="s">
        <v>23</v>
      </c>
      <c r="F2866" s="229" t="s">
        <v>3743</v>
      </c>
      <c r="G2866" s="226"/>
      <c r="H2866" s="230">
        <v>27.5</v>
      </c>
      <c r="I2866" s="231"/>
      <c r="J2866" s="226"/>
      <c r="K2866" s="226"/>
      <c r="L2866" s="232"/>
      <c r="M2866" s="233"/>
      <c r="N2866" s="234"/>
      <c r="O2866" s="234"/>
      <c r="P2866" s="234"/>
      <c r="Q2866" s="234"/>
      <c r="R2866" s="234"/>
      <c r="S2866" s="234"/>
      <c r="T2866" s="235"/>
      <c r="AT2866" s="236" t="s">
        <v>513</v>
      </c>
      <c r="AU2866" s="236" t="s">
        <v>82</v>
      </c>
      <c r="AV2866" s="12" t="s">
        <v>82</v>
      </c>
      <c r="AW2866" s="12" t="s">
        <v>36</v>
      </c>
      <c r="AX2866" s="12" t="s">
        <v>80</v>
      </c>
      <c r="AY2866" s="236" t="s">
        <v>492</v>
      </c>
    </row>
    <row r="2867" spans="2:65" s="1" customFormat="1" ht="16.5" customHeight="1">
      <c r="B2867" s="42"/>
      <c r="C2867" s="209" t="s">
        <v>3744</v>
      </c>
      <c r="D2867" s="209" t="s">
        <v>498</v>
      </c>
      <c r="E2867" s="210" t="s">
        <v>3745</v>
      </c>
      <c r="F2867" s="211" t="s">
        <v>3746</v>
      </c>
      <c r="G2867" s="212" t="s">
        <v>1025</v>
      </c>
      <c r="H2867" s="213">
        <v>2</v>
      </c>
      <c r="I2867" s="214"/>
      <c r="J2867" s="215">
        <f>ROUND(I2867*H2867,2)</f>
        <v>0</v>
      </c>
      <c r="K2867" s="211" t="s">
        <v>23</v>
      </c>
      <c r="L2867" s="62"/>
      <c r="M2867" s="216" t="s">
        <v>23</v>
      </c>
      <c r="N2867" s="217" t="s">
        <v>44</v>
      </c>
      <c r="O2867" s="43"/>
      <c r="P2867" s="218">
        <f>O2867*H2867</f>
        <v>0</v>
      </c>
      <c r="Q2867" s="218">
        <v>0</v>
      </c>
      <c r="R2867" s="218">
        <f>Q2867*H2867</f>
        <v>0</v>
      </c>
      <c r="S2867" s="218">
        <v>0</v>
      </c>
      <c r="T2867" s="219">
        <f>S2867*H2867</f>
        <v>0</v>
      </c>
      <c r="AR2867" s="25" t="s">
        <v>502</v>
      </c>
      <c r="AT2867" s="25" t="s">
        <v>498</v>
      </c>
      <c r="AU2867" s="25" t="s">
        <v>82</v>
      </c>
      <c r="AY2867" s="25" t="s">
        <v>492</v>
      </c>
      <c r="BE2867" s="220">
        <f>IF(N2867="základní",J2867,0)</f>
        <v>0</v>
      </c>
      <c r="BF2867" s="220">
        <f>IF(N2867="snížená",J2867,0)</f>
        <v>0</v>
      </c>
      <c r="BG2867" s="220">
        <f>IF(N2867="zákl. přenesená",J2867,0)</f>
        <v>0</v>
      </c>
      <c r="BH2867" s="220">
        <f>IF(N2867="sníž. přenesená",J2867,0)</f>
        <v>0</v>
      </c>
      <c r="BI2867" s="220">
        <f>IF(N2867="nulová",J2867,0)</f>
        <v>0</v>
      </c>
      <c r="BJ2867" s="25" t="s">
        <v>80</v>
      </c>
      <c r="BK2867" s="220">
        <f>ROUND(I2867*H2867,2)</f>
        <v>0</v>
      </c>
      <c r="BL2867" s="25" t="s">
        <v>502</v>
      </c>
      <c r="BM2867" s="25" t="s">
        <v>3747</v>
      </c>
    </row>
    <row r="2868" spans="2:65" s="1" customFormat="1">
      <c r="B2868" s="42"/>
      <c r="C2868" s="64"/>
      <c r="D2868" s="221" t="s">
        <v>506</v>
      </c>
      <c r="E2868" s="64"/>
      <c r="F2868" s="222" t="s">
        <v>3746</v>
      </c>
      <c r="G2868" s="64"/>
      <c r="H2868" s="64"/>
      <c r="I2868" s="177"/>
      <c r="J2868" s="64"/>
      <c r="K2868" s="64"/>
      <c r="L2868" s="62"/>
      <c r="M2868" s="223"/>
      <c r="N2868" s="43"/>
      <c r="O2868" s="43"/>
      <c r="P2868" s="43"/>
      <c r="Q2868" s="43"/>
      <c r="R2868" s="43"/>
      <c r="S2868" s="43"/>
      <c r="T2868" s="79"/>
      <c r="AT2868" s="25" t="s">
        <v>506</v>
      </c>
      <c r="AU2868" s="25" t="s">
        <v>82</v>
      </c>
    </row>
    <row r="2869" spans="2:65" s="12" customFormat="1">
      <c r="B2869" s="225"/>
      <c r="C2869" s="226"/>
      <c r="D2869" s="227" t="s">
        <v>513</v>
      </c>
      <c r="E2869" s="228" t="s">
        <v>23</v>
      </c>
      <c r="F2869" s="229" t="s">
        <v>3748</v>
      </c>
      <c r="G2869" s="226"/>
      <c r="H2869" s="230">
        <v>2</v>
      </c>
      <c r="I2869" s="231"/>
      <c r="J2869" s="226"/>
      <c r="K2869" s="226"/>
      <c r="L2869" s="232"/>
      <c r="M2869" s="233"/>
      <c r="N2869" s="234"/>
      <c r="O2869" s="234"/>
      <c r="P2869" s="234"/>
      <c r="Q2869" s="234"/>
      <c r="R2869" s="234"/>
      <c r="S2869" s="234"/>
      <c r="T2869" s="235"/>
      <c r="AT2869" s="236" t="s">
        <v>513</v>
      </c>
      <c r="AU2869" s="236" t="s">
        <v>82</v>
      </c>
      <c r="AV2869" s="12" t="s">
        <v>82</v>
      </c>
      <c r="AW2869" s="12" t="s">
        <v>36</v>
      </c>
      <c r="AX2869" s="12" t="s">
        <v>80</v>
      </c>
      <c r="AY2869" s="236" t="s">
        <v>492</v>
      </c>
    </row>
    <row r="2870" spans="2:65" s="1" customFormat="1" ht="16.5" customHeight="1">
      <c r="B2870" s="42"/>
      <c r="C2870" s="209" t="s">
        <v>3749</v>
      </c>
      <c r="D2870" s="209" t="s">
        <v>498</v>
      </c>
      <c r="E2870" s="210" t="s">
        <v>3750</v>
      </c>
      <c r="F2870" s="211" t="s">
        <v>3751</v>
      </c>
      <c r="G2870" s="212" t="s">
        <v>1025</v>
      </c>
      <c r="H2870" s="213">
        <v>8</v>
      </c>
      <c r="I2870" s="214"/>
      <c r="J2870" s="215">
        <f>ROUND(I2870*H2870,2)</f>
        <v>0</v>
      </c>
      <c r="K2870" s="211" t="s">
        <v>23</v>
      </c>
      <c r="L2870" s="62"/>
      <c r="M2870" s="216" t="s">
        <v>23</v>
      </c>
      <c r="N2870" s="217" t="s">
        <v>44</v>
      </c>
      <c r="O2870" s="43"/>
      <c r="P2870" s="218">
        <f>O2870*H2870</f>
        <v>0</v>
      </c>
      <c r="Q2870" s="218">
        <v>0</v>
      </c>
      <c r="R2870" s="218">
        <f>Q2870*H2870</f>
        <v>0</v>
      </c>
      <c r="S2870" s="218">
        <v>0</v>
      </c>
      <c r="T2870" s="219">
        <f>S2870*H2870</f>
        <v>0</v>
      </c>
      <c r="AR2870" s="25" t="s">
        <v>502</v>
      </c>
      <c r="AT2870" s="25" t="s">
        <v>498</v>
      </c>
      <c r="AU2870" s="25" t="s">
        <v>82</v>
      </c>
      <c r="AY2870" s="25" t="s">
        <v>492</v>
      </c>
      <c r="BE2870" s="220">
        <f>IF(N2870="základní",J2870,0)</f>
        <v>0</v>
      </c>
      <c r="BF2870" s="220">
        <f>IF(N2870="snížená",J2870,0)</f>
        <v>0</v>
      </c>
      <c r="BG2870" s="220">
        <f>IF(N2870="zákl. přenesená",J2870,0)</f>
        <v>0</v>
      </c>
      <c r="BH2870" s="220">
        <f>IF(N2870="sníž. přenesená",J2870,0)</f>
        <v>0</v>
      </c>
      <c r="BI2870" s="220">
        <f>IF(N2870="nulová",J2870,0)</f>
        <v>0</v>
      </c>
      <c r="BJ2870" s="25" t="s">
        <v>80</v>
      </c>
      <c r="BK2870" s="220">
        <f>ROUND(I2870*H2870,2)</f>
        <v>0</v>
      </c>
      <c r="BL2870" s="25" t="s">
        <v>502</v>
      </c>
      <c r="BM2870" s="25" t="s">
        <v>3752</v>
      </c>
    </row>
    <row r="2871" spans="2:65" s="1" customFormat="1">
      <c r="B2871" s="42"/>
      <c r="C2871" s="64"/>
      <c r="D2871" s="221" t="s">
        <v>506</v>
      </c>
      <c r="E2871" s="64"/>
      <c r="F2871" s="222" t="s">
        <v>3751</v>
      </c>
      <c r="G2871" s="64"/>
      <c r="H2871" s="64"/>
      <c r="I2871" s="177"/>
      <c r="J2871" s="64"/>
      <c r="K2871" s="64"/>
      <c r="L2871" s="62"/>
      <c r="M2871" s="223"/>
      <c r="N2871" s="43"/>
      <c r="O2871" s="43"/>
      <c r="P2871" s="43"/>
      <c r="Q2871" s="43"/>
      <c r="R2871" s="43"/>
      <c r="S2871" s="43"/>
      <c r="T2871" s="79"/>
      <c r="AT2871" s="25" t="s">
        <v>506</v>
      </c>
      <c r="AU2871" s="25" t="s">
        <v>82</v>
      </c>
    </row>
    <row r="2872" spans="2:65" s="12" customFormat="1">
      <c r="B2872" s="225"/>
      <c r="C2872" s="226"/>
      <c r="D2872" s="227" t="s">
        <v>513</v>
      </c>
      <c r="E2872" s="228" t="s">
        <v>23</v>
      </c>
      <c r="F2872" s="229" t="s">
        <v>3753</v>
      </c>
      <c r="G2872" s="226"/>
      <c r="H2872" s="230">
        <v>8</v>
      </c>
      <c r="I2872" s="231"/>
      <c r="J2872" s="226"/>
      <c r="K2872" s="226"/>
      <c r="L2872" s="232"/>
      <c r="M2872" s="233"/>
      <c r="N2872" s="234"/>
      <c r="O2872" s="234"/>
      <c r="P2872" s="234"/>
      <c r="Q2872" s="234"/>
      <c r="R2872" s="234"/>
      <c r="S2872" s="234"/>
      <c r="T2872" s="235"/>
      <c r="AT2872" s="236" t="s">
        <v>513</v>
      </c>
      <c r="AU2872" s="236" t="s">
        <v>82</v>
      </c>
      <c r="AV2872" s="12" t="s">
        <v>82</v>
      </c>
      <c r="AW2872" s="12" t="s">
        <v>36</v>
      </c>
      <c r="AX2872" s="12" t="s">
        <v>80</v>
      </c>
      <c r="AY2872" s="236" t="s">
        <v>492</v>
      </c>
    </row>
    <row r="2873" spans="2:65" s="1" customFormat="1" ht="16.5" customHeight="1">
      <c r="B2873" s="42"/>
      <c r="C2873" s="209" t="s">
        <v>3754</v>
      </c>
      <c r="D2873" s="209" t="s">
        <v>498</v>
      </c>
      <c r="E2873" s="210" t="s">
        <v>3755</v>
      </c>
      <c r="F2873" s="211" t="s">
        <v>3756</v>
      </c>
      <c r="G2873" s="212" t="s">
        <v>1025</v>
      </c>
      <c r="H2873" s="213">
        <v>320</v>
      </c>
      <c r="I2873" s="214"/>
      <c r="J2873" s="215">
        <f>ROUND(I2873*H2873,2)</f>
        <v>0</v>
      </c>
      <c r="K2873" s="211" t="s">
        <v>23</v>
      </c>
      <c r="L2873" s="62"/>
      <c r="M2873" s="216" t="s">
        <v>23</v>
      </c>
      <c r="N2873" s="217" t="s">
        <v>44</v>
      </c>
      <c r="O2873" s="43"/>
      <c r="P2873" s="218">
        <f>O2873*H2873</f>
        <v>0</v>
      </c>
      <c r="Q2873" s="218">
        <v>0</v>
      </c>
      <c r="R2873" s="218">
        <f>Q2873*H2873</f>
        <v>0</v>
      </c>
      <c r="S2873" s="218">
        <v>0</v>
      </c>
      <c r="T2873" s="219">
        <f>S2873*H2873</f>
        <v>0</v>
      </c>
      <c r="AR2873" s="25" t="s">
        <v>502</v>
      </c>
      <c r="AT2873" s="25" t="s">
        <v>498</v>
      </c>
      <c r="AU2873" s="25" t="s">
        <v>82</v>
      </c>
      <c r="AY2873" s="25" t="s">
        <v>492</v>
      </c>
      <c r="BE2873" s="220">
        <f>IF(N2873="základní",J2873,0)</f>
        <v>0</v>
      </c>
      <c r="BF2873" s="220">
        <f>IF(N2873="snížená",J2873,0)</f>
        <v>0</v>
      </c>
      <c r="BG2873" s="220">
        <f>IF(N2873="zákl. přenesená",J2873,0)</f>
        <v>0</v>
      </c>
      <c r="BH2873" s="220">
        <f>IF(N2873="sníž. přenesená",J2873,0)</f>
        <v>0</v>
      </c>
      <c r="BI2873" s="220">
        <f>IF(N2873="nulová",J2873,0)</f>
        <v>0</v>
      </c>
      <c r="BJ2873" s="25" t="s">
        <v>80</v>
      </c>
      <c r="BK2873" s="220">
        <f>ROUND(I2873*H2873,2)</f>
        <v>0</v>
      </c>
      <c r="BL2873" s="25" t="s">
        <v>502</v>
      </c>
      <c r="BM2873" s="25" t="s">
        <v>3757</v>
      </c>
    </row>
    <row r="2874" spans="2:65" s="1" customFormat="1">
      <c r="B2874" s="42"/>
      <c r="C2874" s="64"/>
      <c r="D2874" s="221" t="s">
        <v>506</v>
      </c>
      <c r="E2874" s="64"/>
      <c r="F2874" s="222" t="s">
        <v>3756</v>
      </c>
      <c r="G2874" s="64"/>
      <c r="H2874" s="64"/>
      <c r="I2874" s="177"/>
      <c r="J2874" s="64"/>
      <c r="K2874" s="64"/>
      <c r="L2874" s="62"/>
      <c r="M2874" s="223"/>
      <c r="N2874" s="43"/>
      <c r="O2874" s="43"/>
      <c r="P2874" s="43"/>
      <c r="Q2874" s="43"/>
      <c r="R2874" s="43"/>
      <c r="S2874" s="43"/>
      <c r="T2874" s="79"/>
      <c r="AT2874" s="25" t="s">
        <v>506</v>
      </c>
      <c r="AU2874" s="25" t="s">
        <v>82</v>
      </c>
    </row>
    <row r="2875" spans="2:65" s="12" customFormat="1">
      <c r="B2875" s="225"/>
      <c r="C2875" s="226"/>
      <c r="D2875" s="227" t="s">
        <v>513</v>
      </c>
      <c r="E2875" s="228" t="s">
        <v>23</v>
      </c>
      <c r="F2875" s="229" t="s">
        <v>3758</v>
      </c>
      <c r="G2875" s="226"/>
      <c r="H2875" s="230">
        <v>320</v>
      </c>
      <c r="I2875" s="231"/>
      <c r="J2875" s="226"/>
      <c r="K2875" s="226"/>
      <c r="L2875" s="232"/>
      <c r="M2875" s="233"/>
      <c r="N2875" s="234"/>
      <c r="O2875" s="234"/>
      <c r="P2875" s="234"/>
      <c r="Q2875" s="234"/>
      <c r="R2875" s="234"/>
      <c r="S2875" s="234"/>
      <c r="T2875" s="235"/>
      <c r="AT2875" s="236" t="s">
        <v>513</v>
      </c>
      <c r="AU2875" s="236" t="s">
        <v>82</v>
      </c>
      <c r="AV2875" s="12" t="s">
        <v>82</v>
      </c>
      <c r="AW2875" s="12" t="s">
        <v>36</v>
      </c>
      <c r="AX2875" s="12" t="s">
        <v>80</v>
      </c>
      <c r="AY2875" s="236" t="s">
        <v>492</v>
      </c>
    </row>
    <row r="2876" spans="2:65" s="1" customFormat="1" ht="16.5" customHeight="1">
      <c r="B2876" s="42"/>
      <c r="C2876" s="209" t="s">
        <v>3759</v>
      </c>
      <c r="D2876" s="209" t="s">
        <v>498</v>
      </c>
      <c r="E2876" s="210" t="s">
        <v>3760</v>
      </c>
      <c r="F2876" s="211" t="s">
        <v>3761</v>
      </c>
      <c r="G2876" s="212" t="s">
        <v>1025</v>
      </c>
      <c r="H2876" s="213">
        <v>340</v>
      </c>
      <c r="I2876" s="214"/>
      <c r="J2876" s="215">
        <f>ROUND(I2876*H2876,2)</f>
        <v>0</v>
      </c>
      <c r="K2876" s="211" t="s">
        <v>23</v>
      </c>
      <c r="L2876" s="62"/>
      <c r="M2876" s="216" t="s">
        <v>23</v>
      </c>
      <c r="N2876" s="217" t="s">
        <v>44</v>
      </c>
      <c r="O2876" s="43"/>
      <c r="P2876" s="218">
        <f>O2876*H2876</f>
        <v>0</v>
      </c>
      <c r="Q2876" s="218">
        <v>0</v>
      </c>
      <c r="R2876" s="218">
        <f>Q2876*H2876</f>
        <v>0</v>
      </c>
      <c r="S2876" s="218">
        <v>0</v>
      </c>
      <c r="T2876" s="219">
        <f>S2876*H2876</f>
        <v>0</v>
      </c>
      <c r="AR2876" s="25" t="s">
        <v>502</v>
      </c>
      <c r="AT2876" s="25" t="s">
        <v>498</v>
      </c>
      <c r="AU2876" s="25" t="s">
        <v>82</v>
      </c>
      <c r="AY2876" s="25" t="s">
        <v>492</v>
      </c>
      <c r="BE2876" s="220">
        <f>IF(N2876="základní",J2876,0)</f>
        <v>0</v>
      </c>
      <c r="BF2876" s="220">
        <f>IF(N2876="snížená",J2876,0)</f>
        <v>0</v>
      </c>
      <c r="BG2876" s="220">
        <f>IF(N2876="zákl. přenesená",J2876,0)</f>
        <v>0</v>
      </c>
      <c r="BH2876" s="220">
        <f>IF(N2876="sníž. přenesená",J2876,0)</f>
        <v>0</v>
      </c>
      <c r="BI2876" s="220">
        <f>IF(N2876="nulová",J2876,0)</f>
        <v>0</v>
      </c>
      <c r="BJ2876" s="25" t="s">
        <v>80</v>
      </c>
      <c r="BK2876" s="220">
        <f>ROUND(I2876*H2876,2)</f>
        <v>0</v>
      </c>
      <c r="BL2876" s="25" t="s">
        <v>502</v>
      </c>
      <c r="BM2876" s="25" t="s">
        <v>3762</v>
      </c>
    </row>
    <row r="2877" spans="2:65" s="1" customFormat="1">
      <c r="B2877" s="42"/>
      <c r="C2877" s="64"/>
      <c r="D2877" s="221" t="s">
        <v>506</v>
      </c>
      <c r="E2877" s="64"/>
      <c r="F2877" s="222" t="s">
        <v>3761</v>
      </c>
      <c r="G2877" s="64"/>
      <c r="H2877" s="64"/>
      <c r="I2877" s="177"/>
      <c r="J2877" s="64"/>
      <c r="K2877" s="64"/>
      <c r="L2877" s="62"/>
      <c r="M2877" s="223"/>
      <c r="N2877" s="43"/>
      <c r="O2877" s="43"/>
      <c r="P2877" s="43"/>
      <c r="Q2877" s="43"/>
      <c r="R2877" s="43"/>
      <c r="S2877" s="43"/>
      <c r="T2877" s="79"/>
      <c r="AT2877" s="25" t="s">
        <v>506</v>
      </c>
      <c r="AU2877" s="25" t="s">
        <v>82</v>
      </c>
    </row>
    <row r="2878" spans="2:65" s="12" customFormat="1">
      <c r="B2878" s="225"/>
      <c r="C2878" s="226"/>
      <c r="D2878" s="227" t="s">
        <v>513</v>
      </c>
      <c r="E2878" s="228" t="s">
        <v>23</v>
      </c>
      <c r="F2878" s="229" t="s">
        <v>3763</v>
      </c>
      <c r="G2878" s="226"/>
      <c r="H2878" s="230">
        <v>340</v>
      </c>
      <c r="I2878" s="231"/>
      <c r="J2878" s="226"/>
      <c r="K2878" s="226"/>
      <c r="L2878" s="232"/>
      <c r="M2878" s="233"/>
      <c r="N2878" s="234"/>
      <c r="O2878" s="234"/>
      <c r="P2878" s="234"/>
      <c r="Q2878" s="234"/>
      <c r="R2878" s="234"/>
      <c r="S2878" s="234"/>
      <c r="T2878" s="235"/>
      <c r="AT2878" s="236" t="s">
        <v>513</v>
      </c>
      <c r="AU2878" s="236" t="s">
        <v>82</v>
      </c>
      <c r="AV2878" s="12" t="s">
        <v>82</v>
      </c>
      <c r="AW2878" s="12" t="s">
        <v>36</v>
      </c>
      <c r="AX2878" s="12" t="s">
        <v>80</v>
      </c>
      <c r="AY2878" s="236" t="s">
        <v>492</v>
      </c>
    </row>
    <row r="2879" spans="2:65" s="1" customFormat="1" ht="16.5" customHeight="1">
      <c r="B2879" s="42"/>
      <c r="C2879" s="209" t="s">
        <v>3764</v>
      </c>
      <c r="D2879" s="209" t="s">
        <v>498</v>
      </c>
      <c r="E2879" s="210" t="s">
        <v>3765</v>
      </c>
      <c r="F2879" s="211" t="s">
        <v>3766</v>
      </c>
      <c r="G2879" s="212" t="s">
        <v>1025</v>
      </c>
      <c r="H2879" s="213">
        <v>440</v>
      </c>
      <c r="I2879" s="214"/>
      <c r="J2879" s="215">
        <f>ROUND(I2879*H2879,2)</f>
        <v>0</v>
      </c>
      <c r="K2879" s="211" t="s">
        <v>23</v>
      </c>
      <c r="L2879" s="62"/>
      <c r="M2879" s="216" t="s">
        <v>23</v>
      </c>
      <c r="N2879" s="217" t="s">
        <v>44</v>
      </c>
      <c r="O2879" s="43"/>
      <c r="P2879" s="218">
        <f>O2879*H2879</f>
        <v>0</v>
      </c>
      <c r="Q2879" s="218">
        <v>0</v>
      </c>
      <c r="R2879" s="218">
        <f>Q2879*H2879</f>
        <v>0</v>
      </c>
      <c r="S2879" s="218">
        <v>0</v>
      </c>
      <c r="T2879" s="219">
        <f>S2879*H2879</f>
        <v>0</v>
      </c>
      <c r="AR2879" s="25" t="s">
        <v>502</v>
      </c>
      <c r="AT2879" s="25" t="s">
        <v>498</v>
      </c>
      <c r="AU2879" s="25" t="s">
        <v>82</v>
      </c>
      <c r="AY2879" s="25" t="s">
        <v>492</v>
      </c>
      <c r="BE2879" s="220">
        <f>IF(N2879="základní",J2879,0)</f>
        <v>0</v>
      </c>
      <c r="BF2879" s="220">
        <f>IF(N2879="snížená",J2879,0)</f>
        <v>0</v>
      </c>
      <c r="BG2879" s="220">
        <f>IF(N2879="zákl. přenesená",J2879,0)</f>
        <v>0</v>
      </c>
      <c r="BH2879" s="220">
        <f>IF(N2879="sníž. přenesená",J2879,0)</f>
        <v>0</v>
      </c>
      <c r="BI2879" s="220">
        <f>IF(N2879="nulová",J2879,0)</f>
        <v>0</v>
      </c>
      <c r="BJ2879" s="25" t="s">
        <v>80</v>
      </c>
      <c r="BK2879" s="220">
        <f>ROUND(I2879*H2879,2)</f>
        <v>0</v>
      </c>
      <c r="BL2879" s="25" t="s">
        <v>502</v>
      </c>
      <c r="BM2879" s="25" t="s">
        <v>3767</v>
      </c>
    </row>
    <row r="2880" spans="2:65" s="1" customFormat="1">
      <c r="B2880" s="42"/>
      <c r="C2880" s="64"/>
      <c r="D2880" s="221" t="s">
        <v>506</v>
      </c>
      <c r="E2880" s="64"/>
      <c r="F2880" s="222" t="s">
        <v>3766</v>
      </c>
      <c r="G2880" s="64"/>
      <c r="H2880" s="64"/>
      <c r="I2880" s="177"/>
      <c r="J2880" s="64"/>
      <c r="K2880" s="64"/>
      <c r="L2880" s="62"/>
      <c r="M2880" s="223"/>
      <c r="N2880" s="43"/>
      <c r="O2880" s="43"/>
      <c r="P2880" s="43"/>
      <c r="Q2880" s="43"/>
      <c r="R2880" s="43"/>
      <c r="S2880" s="43"/>
      <c r="T2880" s="79"/>
      <c r="AT2880" s="25" t="s">
        <v>506</v>
      </c>
      <c r="AU2880" s="25" t="s">
        <v>82</v>
      </c>
    </row>
    <row r="2881" spans="2:65" s="12" customFormat="1">
      <c r="B2881" s="225"/>
      <c r="C2881" s="226"/>
      <c r="D2881" s="227" t="s">
        <v>513</v>
      </c>
      <c r="E2881" s="228" t="s">
        <v>23</v>
      </c>
      <c r="F2881" s="229" t="s">
        <v>3768</v>
      </c>
      <c r="G2881" s="226"/>
      <c r="H2881" s="230">
        <v>440</v>
      </c>
      <c r="I2881" s="231"/>
      <c r="J2881" s="226"/>
      <c r="K2881" s="226"/>
      <c r="L2881" s="232"/>
      <c r="M2881" s="233"/>
      <c r="N2881" s="234"/>
      <c r="O2881" s="234"/>
      <c r="P2881" s="234"/>
      <c r="Q2881" s="234"/>
      <c r="R2881" s="234"/>
      <c r="S2881" s="234"/>
      <c r="T2881" s="235"/>
      <c r="AT2881" s="236" t="s">
        <v>513</v>
      </c>
      <c r="AU2881" s="236" t="s">
        <v>82</v>
      </c>
      <c r="AV2881" s="12" t="s">
        <v>82</v>
      </c>
      <c r="AW2881" s="12" t="s">
        <v>36</v>
      </c>
      <c r="AX2881" s="12" t="s">
        <v>80</v>
      </c>
      <c r="AY2881" s="236" t="s">
        <v>492</v>
      </c>
    </row>
    <row r="2882" spans="2:65" s="1" customFormat="1" ht="16.5" customHeight="1">
      <c r="B2882" s="42"/>
      <c r="C2882" s="209" t="s">
        <v>3769</v>
      </c>
      <c r="D2882" s="209" t="s">
        <v>498</v>
      </c>
      <c r="E2882" s="210" t="s">
        <v>3770</v>
      </c>
      <c r="F2882" s="211" t="s">
        <v>3771</v>
      </c>
      <c r="G2882" s="212" t="s">
        <v>1025</v>
      </c>
      <c r="H2882" s="213">
        <v>260</v>
      </c>
      <c r="I2882" s="214"/>
      <c r="J2882" s="215">
        <f>ROUND(I2882*H2882,2)</f>
        <v>0</v>
      </c>
      <c r="K2882" s="211" t="s">
        <v>23</v>
      </c>
      <c r="L2882" s="62"/>
      <c r="M2882" s="216" t="s">
        <v>23</v>
      </c>
      <c r="N2882" s="217" t="s">
        <v>44</v>
      </c>
      <c r="O2882" s="43"/>
      <c r="P2882" s="218">
        <f>O2882*H2882</f>
        <v>0</v>
      </c>
      <c r="Q2882" s="218">
        <v>0</v>
      </c>
      <c r="R2882" s="218">
        <f>Q2882*H2882</f>
        <v>0</v>
      </c>
      <c r="S2882" s="218">
        <v>0</v>
      </c>
      <c r="T2882" s="219">
        <f>S2882*H2882</f>
        <v>0</v>
      </c>
      <c r="AR2882" s="25" t="s">
        <v>502</v>
      </c>
      <c r="AT2882" s="25" t="s">
        <v>498</v>
      </c>
      <c r="AU2882" s="25" t="s">
        <v>82</v>
      </c>
      <c r="AY2882" s="25" t="s">
        <v>492</v>
      </c>
      <c r="BE2882" s="220">
        <f>IF(N2882="základní",J2882,0)</f>
        <v>0</v>
      </c>
      <c r="BF2882" s="220">
        <f>IF(N2882="snížená",J2882,0)</f>
        <v>0</v>
      </c>
      <c r="BG2882" s="220">
        <f>IF(N2882="zákl. přenesená",J2882,0)</f>
        <v>0</v>
      </c>
      <c r="BH2882" s="220">
        <f>IF(N2882="sníž. přenesená",J2882,0)</f>
        <v>0</v>
      </c>
      <c r="BI2882" s="220">
        <f>IF(N2882="nulová",J2882,0)</f>
        <v>0</v>
      </c>
      <c r="BJ2882" s="25" t="s">
        <v>80</v>
      </c>
      <c r="BK2882" s="220">
        <f>ROUND(I2882*H2882,2)</f>
        <v>0</v>
      </c>
      <c r="BL2882" s="25" t="s">
        <v>502</v>
      </c>
      <c r="BM2882" s="25" t="s">
        <v>3772</v>
      </c>
    </row>
    <row r="2883" spans="2:65" s="1" customFormat="1">
      <c r="B2883" s="42"/>
      <c r="C2883" s="64"/>
      <c r="D2883" s="221" t="s">
        <v>506</v>
      </c>
      <c r="E2883" s="64"/>
      <c r="F2883" s="222" t="s">
        <v>3771</v>
      </c>
      <c r="G2883" s="64"/>
      <c r="H2883" s="64"/>
      <c r="I2883" s="177"/>
      <c r="J2883" s="64"/>
      <c r="K2883" s="64"/>
      <c r="L2883" s="62"/>
      <c r="M2883" s="223"/>
      <c r="N2883" s="43"/>
      <c r="O2883" s="43"/>
      <c r="P2883" s="43"/>
      <c r="Q2883" s="43"/>
      <c r="R2883" s="43"/>
      <c r="S2883" s="43"/>
      <c r="T2883" s="79"/>
      <c r="AT2883" s="25" t="s">
        <v>506</v>
      </c>
      <c r="AU2883" s="25" t="s">
        <v>82</v>
      </c>
    </row>
    <row r="2884" spans="2:65" s="12" customFormat="1">
      <c r="B2884" s="225"/>
      <c r="C2884" s="226"/>
      <c r="D2884" s="227" t="s">
        <v>513</v>
      </c>
      <c r="E2884" s="228" t="s">
        <v>23</v>
      </c>
      <c r="F2884" s="229" t="s">
        <v>3773</v>
      </c>
      <c r="G2884" s="226"/>
      <c r="H2884" s="230">
        <v>260</v>
      </c>
      <c r="I2884" s="231"/>
      <c r="J2884" s="226"/>
      <c r="K2884" s="226"/>
      <c r="L2884" s="232"/>
      <c r="M2884" s="233"/>
      <c r="N2884" s="234"/>
      <c r="O2884" s="234"/>
      <c r="P2884" s="234"/>
      <c r="Q2884" s="234"/>
      <c r="R2884" s="234"/>
      <c r="S2884" s="234"/>
      <c r="T2884" s="235"/>
      <c r="AT2884" s="236" t="s">
        <v>513</v>
      </c>
      <c r="AU2884" s="236" t="s">
        <v>82</v>
      </c>
      <c r="AV2884" s="12" t="s">
        <v>82</v>
      </c>
      <c r="AW2884" s="12" t="s">
        <v>36</v>
      </c>
      <c r="AX2884" s="12" t="s">
        <v>80</v>
      </c>
      <c r="AY2884" s="236" t="s">
        <v>492</v>
      </c>
    </row>
    <row r="2885" spans="2:65" s="1" customFormat="1" ht="16.5" customHeight="1">
      <c r="B2885" s="42"/>
      <c r="C2885" s="209" t="s">
        <v>3774</v>
      </c>
      <c r="D2885" s="209" t="s">
        <v>498</v>
      </c>
      <c r="E2885" s="210" t="s">
        <v>3775</v>
      </c>
      <c r="F2885" s="211" t="s">
        <v>3776</v>
      </c>
      <c r="G2885" s="212" t="s">
        <v>1025</v>
      </c>
      <c r="H2885" s="213">
        <v>36</v>
      </c>
      <c r="I2885" s="214"/>
      <c r="J2885" s="215">
        <f>ROUND(I2885*H2885,2)</f>
        <v>0</v>
      </c>
      <c r="K2885" s="211" t="s">
        <v>23</v>
      </c>
      <c r="L2885" s="62"/>
      <c r="M2885" s="216" t="s">
        <v>23</v>
      </c>
      <c r="N2885" s="217" t="s">
        <v>44</v>
      </c>
      <c r="O2885" s="43"/>
      <c r="P2885" s="218">
        <f>O2885*H2885</f>
        <v>0</v>
      </c>
      <c r="Q2885" s="218">
        <v>0</v>
      </c>
      <c r="R2885" s="218">
        <f>Q2885*H2885</f>
        <v>0</v>
      </c>
      <c r="S2885" s="218">
        <v>0</v>
      </c>
      <c r="T2885" s="219">
        <f>S2885*H2885</f>
        <v>0</v>
      </c>
      <c r="AR2885" s="25" t="s">
        <v>502</v>
      </c>
      <c r="AT2885" s="25" t="s">
        <v>498</v>
      </c>
      <c r="AU2885" s="25" t="s">
        <v>82</v>
      </c>
      <c r="AY2885" s="25" t="s">
        <v>492</v>
      </c>
      <c r="BE2885" s="220">
        <f>IF(N2885="základní",J2885,0)</f>
        <v>0</v>
      </c>
      <c r="BF2885" s="220">
        <f>IF(N2885="snížená",J2885,0)</f>
        <v>0</v>
      </c>
      <c r="BG2885" s="220">
        <f>IF(N2885="zákl. přenesená",J2885,0)</f>
        <v>0</v>
      </c>
      <c r="BH2885" s="220">
        <f>IF(N2885="sníž. přenesená",J2885,0)</f>
        <v>0</v>
      </c>
      <c r="BI2885" s="220">
        <f>IF(N2885="nulová",J2885,0)</f>
        <v>0</v>
      </c>
      <c r="BJ2885" s="25" t="s">
        <v>80</v>
      </c>
      <c r="BK2885" s="220">
        <f>ROUND(I2885*H2885,2)</f>
        <v>0</v>
      </c>
      <c r="BL2885" s="25" t="s">
        <v>502</v>
      </c>
      <c r="BM2885" s="25" t="s">
        <v>3777</v>
      </c>
    </row>
    <row r="2886" spans="2:65" s="1" customFormat="1">
      <c r="B2886" s="42"/>
      <c r="C2886" s="64"/>
      <c r="D2886" s="221" t="s">
        <v>506</v>
      </c>
      <c r="E2886" s="64"/>
      <c r="F2886" s="222" t="s">
        <v>3776</v>
      </c>
      <c r="G2886" s="64"/>
      <c r="H2886" s="64"/>
      <c r="I2886" s="177"/>
      <c r="J2886" s="64"/>
      <c r="K2886" s="64"/>
      <c r="L2886" s="62"/>
      <c r="M2886" s="223"/>
      <c r="N2886" s="43"/>
      <c r="O2886" s="43"/>
      <c r="P2886" s="43"/>
      <c r="Q2886" s="43"/>
      <c r="R2886" s="43"/>
      <c r="S2886" s="43"/>
      <c r="T2886" s="79"/>
      <c r="AT2886" s="25" t="s">
        <v>506</v>
      </c>
      <c r="AU2886" s="25" t="s">
        <v>82</v>
      </c>
    </row>
    <row r="2887" spans="2:65" s="12" customFormat="1">
      <c r="B2887" s="225"/>
      <c r="C2887" s="226"/>
      <c r="D2887" s="227" t="s">
        <v>513</v>
      </c>
      <c r="E2887" s="228" t="s">
        <v>23</v>
      </c>
      <c r="F2887" s="229" t="s">
        <v>3778</v>
      </c>
      <c r="G2887" s="226"/>
      <c r="H2887" s="230">
        <v>36</v>
      </c>
      <c r="I2887" s="231"/>
      <c r="J2887" s="226"/>
      <c r="K2887" s="226"/>
      <c r="L2887" s="232"/>
      <c r="M2887" s="233"/>
      <c r="N2887" s="234"/>
      <c r="O2887" s="234"/>
      <c r="P2887" s="234"/>
      <c r="Q2887" s="234"/>
      <c r="R2887" s="234"/>
      <c r="S2887" s="234"/>
      <c r="T2887" s="235"/>
      <c r="AT2887" s="236" t="s">
        <v>513</v>
      </c>
      <c r="AU2887" s="236" t="s">
        <v>82</v>
      </c>
      <c r="AV2887" s="12" t="s">
        <v>82</v>
      </c>
      <c r="AW2887" s="12" t="s">
        <v>36</v>
      </c>
      <c r="AX2887" s="12" t="s">
        <v>80</v>
      </c>
      <c r="AY2887" s="236" t="s">
        <v>492</v>
      </c>
    </row>
    <row r="2888" spans="2:65" s="1" customFormat="1" ht="16.5" customHeight="1">
      <c r="B2888" s="42"/>
      <c r="C2888" s="209" t="s">
        <v>3779</v>
      </c>
      <c r="D2888" s="209" t="s">
        <v>498</v>
      </c>
      <c r="E2888" s="210" t="s">
        <v>3780</v>
      </c>
      <c r="F2888" s="211" t="s">
        <v>3781</v>
      </c>
      <c r="G2888" s="212" t="s">
        <v>1025</v>
      </c>
      <c r="H2888" s="213">
        <v>2</v>
      </c>
      <c r="I2888" s="214"/>
      <c r="J2888" s="215">
        <f>ROUND(I2888*H2888,2)</f>
        <v>0</v>
      </c>
      <c r="K2888" s="211" t="s">
        <v>23</v>
      </c>
      <c r="L2888" s="62"/>
      <c r="M2888" s="216" t="s">
        <v>23</v>
      </c>
      <c r="N2888" s="217" t="s">
        <v>44</v>
      </c>
      <c r="O2888" s="43"/>
      <c r="P2888" s="218">
        <f>O2888*H2888</f>
        <v>0</v>
      </c>
      <c r="Q2888" s="218">
        <v>0</v>
      </c>
      <c r="R2888" s="218">
        <f>Q2888*H2888</f>
        <v>0</v>
      </c>
      <c r="S2888" s="218">
        <v>0</v>
      </c>
      <c r="T2888" s="219">
        <f>S2888*H2888</f>
        <v>0</v>
      </c>
      <c r="AR2888" s="25" t="s">
        <v>502</v>
      </c>
      <c r="AT2888" s="25" t="s">
        <v>498</v>
      </c>
      <c r="AU2888" s="25" t="s">
        <v>82</v>
      </c>
      <c r="AY2888" s="25" t="s">
        <v>492</v>
      </c>
      <c r="BE2888" s="220">
        <f>IF(N2888="základní",J2888,0)</f>
        <v>0</v>
      </c>
      <c r="BF2888" s="220">
        <f>IF(N2888="snížená",J2888,0)</f>
        <v>0</v>
      </c>
      <c r="BG2888" s="220">
        <f>IF(N2888="zákl. přenesená",J2888,0)</f>
        <v>0</v>
      </c>
      <c r="BH2888" s="220">
        <f>IF(N2888="sníž. přenesená",J2888,0)</f>
        <v>0</v>
      </c>
      <c r="BI2888" s="220">
        <f>IF(N2888="nulová",J2888,0)</f>
        <v>0</v>
      </c>
      <c r="BJ2888" s="25" t="s">
        <v>80</v>
      </c>
      <c r="BK2888" s="220">
        <f>ROUND(I2888*H2888,2)</f>
        <v>0</v>
      </c>
      <c r="BL2888" s="25" t="s">
        <v>502</v>
      </c>
      <c r="BM2888" s="25" t="s">
        <v>3782</v>
      </c>
    </row>
    <row r="2889" spans="2:65" s="1" customFormat="1">
      <c r="B2889" s="42"/>
      <c r="C2889" s="64"/>
      <c r="D2889" s="221" t="s">
        <v>506</v>
      </c>
      <c r="E2889" s="64"/>
      <c r="F2889" s="222" t="s">
        <v>3781</v>
      </c>
      <c r="G2889" s="64"/>
      <c r="H2889" s="64"/>
      <c r="I2889" s="177"/>
      <c r="J2889" s="64"/>
      <c r="K2889" s="64"/>
      <c r="L2889" s="62"/>
      <c r="M2889" s="223"/>
      <c r="N2889" s="43"/>
      <c r="O2889" s="43"/>
      <c r="P2889" s="43"/>
      <c r="Q2889" s="43"/>
      <c r="R2889" s="43"/>
      <c r="S2889" s="43"/>
      <c r="T2889" s="79"/>
      <c r="AT2889" s="25" t="s">
        <v>506</v>
      </c>
      <c r="AU2889" s="25" t="s">
        <v>82</v>
      </c>
    </row>
    <row r="2890" spans="2:65" s="12" customFormat="1">
      <c r="B2890" s="225"/>
      <c r="C2890" s="226"/>
      <c r="D2890" s="227" t="s">
        <v>513</v>
      </c>
      <c r="E2890" s="228" t="s">
        <v>23</v>
      </c>
      <c r="F2890" s="229" t="s">
        <v>3783</v>
      </c>
      <c r="G2890" s="226"/>
      <c r="H2890" s="230">
        <v>2</v>
      </c>
      <c r="I2890" s="231"/>
      <c r="J2890" s="226"/>
      <c r="K2890" s="226"/>
      <c r="L2890" s="232"/>
      <c r="M2890" s="233"/>
      <c r="N2890" s="234"/>
      <c r="O2890" s="234"/>
      <c r="P2890" s="234"/>
      <c r="Q2890" s="234"/>
      <c r="R2890" s="234"/>
      <c r="S2890" s="234"/>
      <c r="T2890" s="235"/>
      <c r="AT2890" s="236" t="s">
        <v>513</v>
      </c>
      <c r="AU2890" s="236" t="s">
        <v>82</v>
      </c>
      <c r="AV2890" s="12" t="s">
        <v>82</v>
      </c>
      <c r="AW2890" s="12" t="s">
        <v>36</v>
      </c>
      <c r="AX2890" s="12" t="s">
        <v>80</v>
      </c>
      <c r="AY2890" s="236" t="s">
        <v>492</v>
      </c>
    </row>
    <row r="2891" spans="2:65" s="1" customFormat="1" ht="16.5" customHeight="1">
      <c r="B2891" s="42"/>
      <c r="C2891" s="209" t="s">
        <v>1739</v>
      </c>
      <c r="D2891" s="209" t="s">
        <v>498</v>
      </c>
      <c r="E2891" s="210" t="s">
        <v>3784</v>
      </c>
      <c r="F2891" s="211" t="s">
        <v>3785</v>
      </c>
      <c r="G2891" s="212" t="s">
        <v>632</v>
      </c>
      <c r="H2891" s="213">
        <v>0.5</v>
      </c>
      <c r="I2891" s="214"/>
      <c r="J2891" s="215">
        <f>ROUND(I2891*H2891,2)</f>
        <v>0</v>
      </c>
      <c r="K2891" s="211" t="s">
        <v>23</v>
      </c>
      <c r="L2891" s="62"/>
      <c r="M2891" s="216" t="s">
        <v>23</v>
      </c>
      <c r="N2891" s="217" t="s">
        <v>44</v>
      </c>
      <c r="O2891" s="43"/>
      <c r="P2891" s="218">
        <f>O2891*H2891</f>
        <v>0</v>
      </c>
      <c r="Q2891" s="218">
        <v>0</v>
      </c>
      <c r="R2891" s="218">
        <f>Q2891*H2891</f>
        <v>0</v>
      </c>
      <c r="S2891" s="218">
        <v>0</v>
      </c>
      <c r="T2891" s="219">
        <f>S2891*H2891</f>
        <v>0</v>
      </c>
      <c r="AR2891" s="25" t="s">
        <v>502</v>
      </c>
      <c r="AT2891" s="25" t="s">
        <v>498</v>
      </c>
      <c r="AU2891" s="25" t="s">
        <v>82</v>
      </c>
      <c r="AY2891" s="25" t="s">
        <v>492</v>
      </c>
      <c r="BE2891" s="220">
        <f>IF(N2891="základní",J2891,0)</f>
        <v>0</v>
      </c>
      <c r="BF2891" s="220">
        <f>IF(N2891="snížená",J2891,0)</f>
        <v>0</v>
      </c>
      <c r="BG2891" s="220">
        <f>IF(N2891="zákl. přenesená",J2891,0)</f>
        <v>0</v>
      </c>
      <c r="BH2891" s="220">
        <f>IF(N2891="sníž. přenesená",J2891,0)</f>
        <v>0</v>
      </c>
      <c r="BI2891" s="220">
        <f>IF(N2891="nulová",J2891,0)</f>
        <v>0</v>
      </c>
      <c r="BJ2891" s="25" t="s">
        <v>80</v>
      </c>
      <c r="BK2891" s="220">
        <f>ROUND(I2891*H2891,2)</f>
        <v>0</v>
      </c>
      <c r="BL2891" s="25" t="s">
        <v>502</v>
      </c>
      <c r="BM2891" s="25" t="s">
        <v>3786</v>
      </c>
    </row>
    <row r="2892" spans="2:65" s="1" customFormat="1">
      <c r="B2892" s="42"/>
      <c r="C2892" s="64"/>
      <c r="D2892" s="221" t="s">
        <v>506</v>
      </c>
      <c r="E2892" s="64"/>
      <c r="F2892" s="222" t="s">
        <v>3785</v>
      </c>
      <c r="G2892" s="64"/>
      <c r="H2892" s="64"/>
      <c r="I2892" s="177"/>
      <c r="J2892" s="64"/>
      <c r="K2892" s="64"/>
      <c r="L2892" s="62"/>
      <c r="M2892" s="223"/>
      <c r="N2892" s="43"/>
      <c r="O2892" s="43"/>
      <c r="P2892" s="43"/>
      <c r="Q2892" s="43"/>
      <c r="R2892" s="43"/>
      <c r="S2892" s="43"/>
      <c r="T2892" s="79"/>
      <c r="AT2892" s="25" t="s">
        <v>506</v>
      </c>
      <c r="AU2892" s="25" t="s">
        <v>82</v>
      </c>
    </row>
    <row r="2893" spans="2:65" s="12" customFormat="1">
      <c r="B2893" s="225"/>
      <c r="C2893" s="226"/>
      <c r="D2893" s="227" t="s">
        <v>513</v>
      </c>
      <c r="E2893" s="228" t="s">
        <v>23</v>
      </c>
      <c r="F2893" s="229" t="s">
        <v>3787</v>
      </c>
      <c r="G2893" s="226"/>
      <c r="H2893" s="230">
        <v>0.5</v>
      </c>
      <c r="I2893" s="231"/>
      <c r="J2893" s="226"/>
      <c r="K2893" s="226"/>
      <c r="L2893" s="232"/>
      <c r="M2893" s="233"/>
      <c r="N2893" s="234"/>
      <c r="O2893" s="234"/>
      <c r="P2893" s="234"/>
      <c r="Q2893" s="234"/>
      <c r="R2893" s="234"/>
      <c r="S2893" s="234"/>
      <c r="T2893" s="235"/>
      <c r="AT2893" s="236" t="s">
        <v>513</v>
      </c>
      <c r="AU2893" s="236" t="s">
        <v>82</v>
      </c>
      <c r="AV2893" s="12" t="s">
        <v>82</v>
      </c>
      <c r="AW2893" s="12" t="s">
        <v>36</v>
      </c>
      <c r="AX2893" s="12" t="s">
        <v>80</v>
      </c>
      <c r="AY2893" s="236" t="s">
        <v>492</v>
      </c>
    </row>
    <row r="2894" spans="2:65" s="1" customFormat="1" ht="25.5" customHeight="1">
      <c r="B2894" s="42"/>
      <c r="C2894" s="278" t="s">
        <v>3788</v>
      </c>
      <c r="D2894" s="278" t="s">
        <v>1110</v>
      </c>
      <c r="E2894" s="279" t="s">
        <v>3784</v>
      </c>
      <c r="F2894" s="280" t="s">
        <v>3789</v>
      </c>
      <c r="G2894" s="281" t="s">
        <v>632</v>
      </c>
      <c r="H2894" s="282">
        <v>0.57499999999999996</v>
      </c>
      <c r="I2894" s="283"/>
      <c r="J2894" s="284">
        <f>ROUND(I2894*H2894,2)</f>
        <v>0</v>
      </c>
      <c r="K2894" s="280" t="s">
        <v>23</v>
      </c>
      <c r="L2894" s="285"/>
      <c r="M2894" s="286" t="s">
        <v>23</v>
      </c>
      <c r="N2894" s="287" t="s">
        <v>44</v>
      </c>
      <c r="O2894" s="43"/>
      <c r="P2894" s="218">
        <f>O2894*H2894</f>
        <v>0</v>
      </c>
      <c r="Q2894" s="218">
        <v>0</v>
      </c>
      <c r="R2894" s="218">
        <f>Q2894*H2894</f>
        <v>0</v>
      </c>
      <c r="S2894" s="218">
        <v>0</v>
      </c>
      <c r="T2894" s="219">
        <f>S2894*H2894</f>
        <v>0</v>
      </c>
      <c r="AR2894" s="25" t="s">
        <v>604</v>
      </c>
      <c r="AT2894" s="25" t="s">
        <v>1110</v>
      </c>
      <c r="AU2894" s="25" t="s">
        <v>82</v>
      </c>
      <c r="AY2894" s="25" t="s">
        <v>492</v>
      </c>
      <c r="BE2894" s="220">
        <f>IF(N2894="základní",J2894,0)</f>
        <v>0</v>
      </c>
      <c r="BF2894" s="220">
        <f>IF(N2894="snížená",J2894,0)</f>
        <v>0</v>
      </c>
      <c r="BG2894" s="220">
        <f>IF(N2894="zákl. přenesená",J2894,0)</f>
        <v>0</v>
      </c>
      <c r="BH2894" s="220">
        <f>IF(N2894="sníž. přenesená",J2894,0)</f>
        <v>0</v>
      </c>
      <c r="BI2894" s="220">
        <f>IF(N2894="nulová",J2894,0)</f>
        <v>0</v>
      </c>
      <c r="BJ2894" s="25" t="s">
        <v>80</v>
      </c>
      <c r="BK2894" s="220">
        <f>ROUND(I2894*H2894,2)</f>
        <v>0</v>
      </c>
      <c r="BL2894" s="25" t="s">
        <v>502</v>
      </c>
      <c r="BM2894" s="25" t="s">
        <v>3790</v>
      </c>
    </row>
    <row r="2895" spans="2:65" s="1" customFormat="1" ht="24">
      <c r="B2895" s="42"/>
      <c r="C2895" s="64"/>
      <c r="D2895" s="221" t="s">
        <v>506</v>
      </c>
      <c r="E2895" s="64"/>
      <c r="F2895" s="222" t="s">
        <v>3789</v>
      </c>
      <c r="G2895" s="64"/>
      <c r="H2895" s="64"/>
      <c r="I2895" s="177"/>
      <c r="J2895" s="64"/>
      <c r="K2895" s="64"/>
      <c r="L2895" s="62"/>
      <c r="M2895" s="223"/>
      <c r="N2895" s="43"/>
      <c r="O2895" s="43"/>
      <c r="P2895" s="43"/>
      <c r="Q2895" s="43"/>
      <c r="R2895" s="43"/>
      <c r="S2895" s="43"/>
      <c r="T2895" s="79"/>
      <c r="AT2895" s="25" t="s">
        <v>506</v>
      </c>
      <c r="AU2895" s="25" t="s">
        <v>82</v>
      </c>
    </row>
    <row r="2896" spans="2:65" s="12" customFormat="1">
      <c r="B2896" s="225"/>
      <c r="C2896" s="226"/>
      <c r="D2896" s="227" t="s">
        <v>513</v>
      </c>
      <c r="E2896" s="226"/>
      <c r="F2896" s="229" t="s">
        <v>3791</v>
      </c>
      <c r="G2896" s="226"/>
      <c r="H2896" s="230">
        <v>0.57499999999999996</v>
      </c>
      <c r="I2896" s="231"/>
      <c r="J2896" s="226"/>
      <c r="K2896" s="226"/>
      <c r="L2896" s="232"/>
      <c r="M2896" s="233"/>
      <c r="N2896" s="234"/>
      <c r="O2896" s="234"/>
      <c r="P2896" s="234"/>
      <c r="Q2896" s="234"/>
      <c r="R2896" s="234"/>
      <c r="S2896" s="234"/>
      <c r="T2896" s="235"/>
      <c r="AT2896" s="236" t="s">
        <v>513</v>
      </c>
      <c r="AU2896" s="236" t="s">
        <v>82</v>
      </c>
      <c r="AV2896" s="12" t="s">
        <v>82</v>
      </c>
      <c r="AW2896" s="12" t="s">
        <v>6</v>
      </c>
      <c r="AX2896" s="12" t="s">
        <v>80</v>
      </c>
      <c r="AY2896" s="236" t="s">
        <v>492</v>
      </c>
    </row>
    <row r="2897" spans="2:65" s="1" customFormat="1" ht="16.5" customHeight="1">
      <c r="B2897" s="42"/>
      <c r="C2897" s="278" t="s">
        <v>3792</v>
      </c>
      <c r="D2897" s="278" t="s">
        <v>1110</v>
      </c>
      <c r="E2897" s="279" t="s">
        <v>3793</v>
      </c>
      <c r="F2897" s="280" t="s">
        <v>3794</v>
      </c>
      <c r="G2897" s="281" t="s">
        <v>180</v>
      </c>
      <c r="H2897" s="282">
        <v>244.08799999999999</v>
      </c>
      <c r="I2897" s="283"/>
      <c r="J2897" s="284">
        <f>ROUND(I2897*H2897,2)</f>
        <v>0</v>
      </c>
      <c r="K2897" s="280" t="s">
        <v>501</v>
      </c>
      <c r="L2897" s="285"/>
      <c r="M2897" s="286" t="s">
        <v>23</v>
      </c>
      <c r="N2897" s="287" t="s">
        <v>44</v>
      </c>
      <c r="O2897" s="43"/>
      <c r="P2897" s="218">
        <f>O2897*H2897</f>
        <v>0</v>
      </c>
      <c r="Q2897" s="218">
        <v>1.4500000000000001E-2</v>
      </c>
      <c r="R2897" s="218">
        <f>Q2897*H2897</f>
        <v>3.5392760000000001</v>
      </c>
      <c r="S2897" s="218">
        <v>0</v>
      </c>
      <c r="T2897" s="219">
        <f>S2897*H2897</f>
        <v>0</v>
      </c>
      <c r="AR2897" s="25" t="s">
        <v>604</v>
      </c>
      <c r="AT2897" s="25" t="s">
        <v>1110</v>
      </c>
      <c r="AU2897" s="25" t="s">
        <v>82</v>
      </c>
      <c r="AY2897" s="25" t="s">
        <v>492</v>
      </c>
      <c r="BE2897" s="220">
        <f>IF(N2897="základní",J2897,0)</f>
        <v>0</v>
      </c>
      <c r="BF2897" s="220">
        <f>IF(N2897="snížená",J2897,0)</f>
        <v>0</v>
      </c>
      <c r="BG2897" s="220">
        <f>IF(N2897="zákl. přenesená",J2897,0)</f>
        <v>0</v>
      </c>
      <c r="BH2897" s="220">
        <f>IF(N2897="sníž. přenesená",J2897,0)</f>
        <v>0</v>
      </c>
      <c r="BI2897" s="220">
        <f>IF(N2897="nulová",J2897,0)</f>
        <v>0</v>
      </c>
      <c r="BJ2897" s="25" t="s">
        <v>80</v>
      </c>
      <c r="BK2897" s="220">
        <f>ROUND(I2897*H2897,2)</f>
        <v>0</v>
      </c>
      <c r="BL2897" s="25" t="s">
        <v>502</v>
      </c>
      <c r="BM2897" s="25" t="s">
        <v>3795</v>
      </c>
    </row>
    <row r="2898" spans="2:65" s="1" customFormat="1">
      <c r="B2898" s="42"/>
      <c r="C2898" s="64"/>
      <c r="D2898" s="221" t="s">
        <v>506</v>
      </c>
      <c r="E2898" s="64"/>
      <c r="F2898" s="222" t="s">
        <v>3796</v>
      </c>
      <c r="G2898" s="64"/>
      <c r="H2898" s="64"/>
      <c r="I2898" s="177"/>
      <c r="J2898" s="64"/>
      <c r="K2898" s="64"/>
      <c r="L2898" s="62"/>
      <c r="M2898" s="223"/>
      <c r="N2898" s="43"/>
      <c r="O2898" s="43"/>
      <c r="P2898" s="43"/>
      <c r="Q2898" s="43"/>
      <c r="R2898" s="43"/>
      <c r="S2898" s="43"/>
      <c r="T2898" s="79"/>
      <c r="AT2898" s="25" t="s">
        <v>506</v>
      </c>
      <c r="AU2898" s="25" t="s">
        <v>82</v>
      </c>
    </row>
    <row r="2899" spans="2:65" s="13" customFormat="1">
      <c r="B2899" s="237"/>
      <c r="C2899" s="238"/>
      <c r="D2899" s="221" t="s">
        <v>513</v>
      </c>
      <c r="E2899" s="239" t="s">
        <v>23</v>
      </c>
      <c r="F2899" s="240" t="s">
        <v>3740</v>
      </c>
      <c r="G2899" s="238"/>
      <c r="H2899" s="241" t="s">
        <v>23</v>
      </c>
      <c r="I2899" s="242"/>
      <c r="J2899" s="238"/>
      <c r="K2899" s="238"/>
      <c r="L2899" s="243"/>
      <c r="M2899" s="244"/>
      <c r="N2899" s="245"/>
      <c r="O2899" s="245"/>
      <c r="P2899" s="245"/>
      <c r="Q2899" s="245"/>
      <c r="R2899" s="245"/>
      <c r="S2899" s="245"/>
      <c r="T2899" s="246"/>
      <c r="AT2899" s="247" t="s">
        <v>513</v>
      </c>
      <c r="AU2899" s="247" t="s">
        <v>82</v>
      </c>
      <c r="AV2899" s="13" t="s">
        <v>80</v>
      </c>
      <c r="AW2899" s="13" t="s">
        <v>36</v>
      </c>
      <c r="AX2899" s="13" t="s">
        <v>73</v>
      </c>
      <c r="AY2899" s="247" t="s">
        <v>492</v>
      </c>
    </row>
    <row r="2900" spans="2:65" s="12" customFormat="1">
      <c r="B2900" s="225"/>
      <c r="C2900" s="226"/>
      <c r="D2900" s="221" t="s">
        <v>513</v>
      </c>
      <c r="E2900" s="248" t="s">
        <v>23</v>
      </c>
      <c r="F2900" s="249" t="s">
        <v>3797</v>
      </c>
      <c r="G2900" s="226"/>
      <c r="H2900" s="250">
        <v>27.5</v>
      </c>
      <c r="I2900" s="231"/>
      <c r="J2900" s="226"/>
      <c r="K2900" s="226"/>
      <c r="L2900" s="232"/>
      <c r="M2900" s="233"/>
      <c r="N2900" s="234"/>
      <c r="O2900" s="234"/>
      <c r="P2900" s="234"/>
      <c r="Q2900" s="234"/>
      <c r="R2900" s="234"/>
      <c r="S2900" s="234"/>
      <c r="T2900" s="235"/>
      <c r="AT2900" s="236" t="s">
        <v>513</v>
      </c>
      <c r="AU2900" s="236" t="s">
        <v>82</v>
      </c>
      <c r="AV2900" s="12" t="s">
        <v>82</v>
      </c>
      <c r="AW2900" s="12" t="s">
        <v>36</v>
      </c>
      <c r="AX2900" s="12" t="s">
        <v>73</v>
      </c>
      <c r="AY2900" s="236" t="s">
        <v>492</v>
      </c>
    </row>
    <row r="2901" spans="2:65" s="13" customFormat="1">
      <c r="B2901" s="237"/>
      <c r="C2901" s="238"/>
      <c r="D2901" s="221" t="s">
        <v>513</v>
      </c>
      <c r="E2901" s="239" t="s">
        <v>23</v>
      </c>
      <c r="F2901" s="240" t="s">
        <v>3673</v>
      </c>
      <c r="G2901" s="238"/>
      <c r="H2901" s="241" t="s">
        <v>23</v>
      </c>
      <c r="I2901" s="242"/>
      <c r="J2901" s="238"/>
      <c r="K2901" s="238"/>
      <c r="L2901" s="243"/>
      <c r="M2901" s="244"/>
      <c r="N2901" s="245"/>
      <c r="O2901" s="245"/>
      <c r="P2901" s="245"/>
      <c r="Q2901" s="245"/>
      <c r="R2901" s="245"/>
      <c r="S2901" s="245"/>
      <c r="T2901" s="246"/>
      <c r="AT2901" s="247" t="s">
        <v>513</v>
      </c>
      <c r="AU2901" s="247" t="s">
        <v>82</v>
      </c>
      <c r="AV2901" s="13" t="s">
        <v>80</v>
      </c>
      <c r="AW2901" s="13" t="s">
        <v>36</v>
      </c>
      <c r="AX2901" s="13" t="s">
        <v>73</v>
      </c>
      <c r="AY2901" s="247" t="s">
        <v>492</v>
      </c>
    </row>
    <row r="2902" spans="2:65" s="12" customFormat="1">
      <c r="B2902" s="225"/>
      <c r="C2902" s="226"/>
      <c r="D2902" s="221" t="s">
        <v>513</v>
      </c>
      <c r="E2902" s="248" t="s">
        <v>23</v>
      </c>
      <c r="F2902" s="249" t="s">
        <v>3674</v>
      </c>
      <c r="G2902" s="226"/>
      <c r="H2902" s="250">
        <v>87.75</v>
      </c>
      <c r="I2902" s="231"/>
      <c r="J2902" s="226"/>
      <c r="K2902" s="226"/>
      <c r="L2902" s="232"/>
      <c r="M2902" s="233"/>
      <c r="N2902" s="234"/>
      <c r="O2902" s="234"/>
      <c r="P2902" s="234"/>
      <c r="Q2902" s="234"/>
      <c r="R2902" s="234"/>
      <c r="S2902" s="234"/>
      <c r="T2902" s="235"/>
      <c r="AT2902" s="236" t="s">
        <v>513</v>
      </c>
      <c r="AU2902" s="236" t="s">
        <v>82</v>
      </c>
      <c r="AV2902" s="12" t="s">
        <v>82</v>
      </c>
      <c r="AW2902" s="12" t="s">
        <v>36</v>
      </c>
      <c r="AX2902" s="12" t="s">
        <v>73</v>
      </c>
      <c r="AY2902" s="236" t="s">
        <v>492</v>
      </c>
    </row>
    <row r="2903" spans="2:65" s="13" customFormat="1">
      <c r="B2903" s="237"/>
      <c r="C2903" s="238"/>
      <c r="D2903" s="221" t="s">
        <v>513</v>
      </c>
      <c r="E2903" s="239" t="s">
        <v>23</v>
      </c>
      <c r="F2903" s="240" t="s">
        <v>3677</v>
      </c>
      <c r="G2903" s="238"/>
      <c r="H2903" s="241" t="s">
        <v>23</v>
      </c>
      <c r="I2903" s="242"/>
      <c r="J2903" s="238"/>
      <c r="K2903" s="238"/>
      <c r="L2903" s="243"/>
      <c r="M2903" s="244"/>
      <c r="N2903" s="245"/>
      <c r="O2903" s="245"/>
      <c r="P2903" s="245"/>
      <c r="Q2903" s="245"/>
      <c r="R2903" s="245"/>
      <c r="S2903" s="245"/>
      <c r="T2903" s="246"/>
      <c r="AT2903" s="247" t="s">
        <v>513</v>
      </c>
      <c r="AU2903" s="247" t="s">
        <v>82</v>
      </c>
      <c r="AV2903" s="13" t="s">
        <v>80</v>
      </c>
      <c r="AW2903" s="13" t="s">
        <v>36</v>
      </c>
      <c r="AX2903" s="13" t="s">
        <v>73</v>
      </c>
      <c r="AY2903" s="247" t="s">
        <v>492</v>
      </c>
    </row>
    <row r="2904" spans="2:65" s="12" customFormat="1">
      <c r="B2904" s="225"/>
      <c r="C2904" s="226"/>
      <c r="D2904" s="221" t="s">
        <v>513</v>
      </c>
      <c r="E2904" s="248" t="s">
        <v>23</v>
      </c>
      <c r="F2904" s="249" t="s">
        <v>3676</v>
      </c>
      <c r="G2904" s="226"/>
      <c r="H2904" s="250">
        <v>88</v>
      </c>
      <c r="I2904" s="231"/>
      <c r="J2904" s="226"/>
      <c r="K2904" s="226"/>
      <c r="L2904" s="232"/>
      <c r="M2904" s="233"/>
      <c r="N2904" s="234"/>
      <c r="O2904" s="234"/>
      <c r="P2904" s="234"/>
      <c r="Q2904" s="234"/>
      <c r="R2904" s="234"/>
      <c r="S2904" s="234"/>
      <c r="T2904" s="235"/>
      <c r="AT2904" s="236" t="s">
        <v>513</v>
      </c>
      <c r="AU2904" s="236" t="s">
        <v>82</v>
      </c>
      <c r="AV2904" s="12" t="s">
        <v>82</v>
      </c>
      <c r="AW2904" s="12" t="s">
        <v>36</v>
      </c>
      <c r="AX2904" s="12" t="s">
        <v>73</v>
      </c>
      <c r="AY2904" s="236" t="s">
        <v>492</v>
      </c>
    </row>
    <row r="2905" spans="2:65" s="13" customFormat="1">
      <c r="B2905" s="237"/>
      <c r="C2905" s="238"/>
      <c r="D2905" s="221" t="s">
        <v>513</v>
      </c>
      <c r="E2905" s="239" t="s">
        <v>23</v>
      </c>
      <c r="F2905" s="240" t="s">
        <v>3680</v>
      </c>
      <c r="G2905" s="238"/>
      <c r="H2905" s="241" t="s">
        <v>23</v>
      </c>
      <c r="I2905" s="242"/>
      <c r="J2905" s="238"/>
      <c r="K2905" s="238"/>
      <c r="L2905" s="243"/>
      <c r="M2905" s="244"/>
      <c r="N2905" s="245"/>
      <c r="O2905" s="245"/>
      <c r="P2905" s="245"/>
      <c r="Q2905" s="245"/>
      <c r="R2905" s="245"/>
      <c r="S2905" s="245"/>
      <c r="T2905" s="246"/>
      <c r="AT2905" s="247" t="s">
        <v>513</v>
      </c>
      <c r="AU2905" s="247" t="s">
        <v>82</v>
      </c>
      <c r="AV2905" s="13" t="s">
        <v>80</v>
      </c>
      <c r="AW2905" s="13" t="s">
        <v>36</v>
      </c>
      <c r="AX2905" s="13" t="s">
        <v>73</v>
      </c>
      <c r="AY2905" s="247" t="s">
        <v>492</v>
      </c>
    </row>
    <row r="2906" spans="2:65" s="12" customFormat="1">
      <c r="B2906" s="225"/>
      <c r="C2906" s="226"/>
      <c r="D2906" s="221" t="s">
        <v>513</v>
      </c>
      <c r="E2906" s="248" t="s">
        <v>23</v>
      </c>
      <c r="F2906" s="249" t="s">
        <v>3679</v>
      </c>
      <c r="G2906" s="226"/>
      <c r="H2906" s="250">
        <v>9</v>
      </c>
      <c r="I2906" s="231"/>
      <c r="J2906" s="226"/>
      <c r="K2906" s="226"/>
      <c r="L2906" s="232"/>
      <c r="M2906" s="233"/>
      <c r="N2906" s="234"/>
      <c r="O2906" s="234"/>
      <c r="P2906" s="234"/>
      <c r="Q2906" s="234"/>
      <c r="R2906" s="234"/>
      <c r="S2906" s="234"/>
      <c r="T2906" s="235"/>
      <c r="AT2906" s="236" t="s">
        <v>513</v>
      </c>
      <c r="AU2906" s="236" t="s">
        <v>82</v>
      </c>
      <c r="AV2906" s="12" t="s">
        <v>82</v>
      </c>
      <c r="AW2906" s="12" t="s">
        <v>36</v>
      </c>
      <c r="AX2906" s="12" t="s">
        <v>73</v>
      </c>
      <c r="AY2906" s="236" t="s">
        <v>492</v>
      </c>
    </row>
    <row r="2907" spans="2:65" s="14" customFormat="1">
      <c r="B2907" s="251"/>
      <c r="C2907" s="252"/>
      <c r="D2907" s="221" t="s">
        <v>513</v>
      </c>
      <c r="E2907" s="275" t="s">
        <v>23</v>
      </c>
      <c r="F2907" s="276" t="s">
        <v>560</v>
      </c>
      <c r="G2907" s="252"/>
      <c r="H2907" s="277">
        <v>212.25</v>
      </c>
      <c r="I2907" s="256"/>
      <c r="J2907" s="252"/>
      <c r="K2907" s="252"/>
      <c r="L2907" s="257"/>
      <c r="M2907" s="258"/>
      <c r="N2907" s="259"/>
      <c r="O2907" s="259"/>
      <c r="P2907" s="259"/>
      <c r="Q2907" s="259"/>
      <c r="R2907" s="259"/>
      <c r="S2907" s="259"/>
      <c r="T2907" s="260"/>
      <c r="AT2907" s="261" t="s">
        <v>513</v>
      </c>
      <c r="AU2907" s="261" t="s">
        <v>82</v>
      </c>
      <c r="AV2907" s="14" t="s">
        <v>502</v>
      </c>
      <c r="AW2907" s="14" t="s">
        <v>36</v>
      </c>
      <c r="AX2907" s="14" t="s">
        <v>80</v>
      </c>
      <c r="AY2907" s="261" t="s">
        <v>492</v>
      </c>
    </row>
    <row r="2908" spans="2:65" s="12" customFormat="1">
      <c r="B2908" s="225"/>
      <c r="C2908" s="226"/>
      <c r="D2908" s="227" t="s">
        <v>513</v>
      </c>
      <c r="E2908" s="226"/>
      <c r="F2908" s="229" t="s">
        <v>3798</v>
      </c>
      <c r="G2908" s="226"/>
      <c r="H2908" s="230">
        <v>244.08799999999999</v>
      </c>
      <c r="I2908" s="231"/>
      <c r="J2908" s="226"/>
      <c r="K2908" s="226"/>
      <c r="L2908" s="232"/>
      <c r="M2908" s="233"/>
      <c r="N2908" s="234"/>
      <c r="O2908" s="234"/>
      <c r="P2908" s="234"/>
      <c r="Q2908" s="234"/>
      <c r="R2908" s="234"/>
      <c r="S2908" s="234"/>
      <c r="T2908" s="235"/>
      <c r="AT2908" s="236" t="s">
        <v>513</v>
      </c>
      <c r="AU2908" s="236" t="s">
        <v>82</v>
      </c>
      <c r="AV2908" s="12" t="s">
        <v>82</v>
      </c>
      <c r="AW2908" s="12" t="s">
        <v>6</v>
      </c>
      <c r="AX2908" s="12" t="s">
        <v>80</v>
      </c>
      <c r="AY2908" s="236" t="s">
        <v>492</v>
      </c>
    </row>
    <row r="2909" spans="2:65" s="1" customFormat="1" ht="16.5" customHeight="1">
      <c r="B2909" s="42"/>
      <c r="C2909" s="278" t="s">
        <v>3799</v>
      </c>
      <c r="D2909" s="278" t="s">
        <v>1110</v>
      </c>
      <c r="E2909" s="279" t="s">
        <v>3800</v>
      </c>
      <c r="F2909" s="280" t="s">
        <v>3801</v>
      </c>
      <c r="G2909" s="281" t="s">
        <v>180</v>
      </c>
      <c r="H2909" s="282">
        <v>206.35</v>
      </c>
      <c r="I2909" s="283"/>
      <c r="J2909" s="284">
        <f>ROUND(I2909*H2909,2)</f>
        <v>0</v>
      </c>
      <c r="K2909" s="280" t="s">
        <v>501</v>
      </c>
      <c r="L2909" s="285"/>
      <c r="M2909" s="286" t="s">
        <v>23</v>
      </c>
      <c r="N2909" s="287" t="s">
        <v>44</v>
      </c>
      <c r="O2909" s="43"/>
      <c r="P2909" s="218">
        <f>O2909*H2909</f>
        <v>0</v>
      </c>
      <c r="Q2909" s="218">
        <v>1.2800000000000001E-2</v>
      </c>
      <c r="R2909" s="218">
        <f>Q2909*H2909</f>
        <v>2.6412800000000001</v>
      </c>
      <c r="S2909" s="218">
        <v>0</v>
      </c>
      <c r="T2909" s="219">
        <f>S2909*H2909</f>
        <v>0</v>
      </c>
      <c r="AR2909" s="25" t="s">
        <v>604</v>
      </c>
      <c r="AT2909" s="25" t="s">
        <v>1110</v>
      </c>
      <c r="AU2909" s="25" t="s">
        <v>82</v>
      </c>
      <c r="AY2909" s="25" t="s">
        <v>492</v>
      </c>
      <c r="BE2909" s="220">
        <f>IF(N2909="základní",J2909,0)</f>
        <v>0</v>
      </c>
      <c r="BF2909" s="220">
        <f>IF(N2909="snížená",J2909,0)</f>
        <v>0</v>
      </c>
      <c r="BG2909" s="220">
        <f>IF(N2909="zákl. přenesená",J2909,0)</f>
        <v>0</v>
      </c>
      <c r="BH2909" s="220">
        <f>IF(N2909="sníž. přenesená",J2909,0)</f>
        <v>0</v>
      </c>
      <c r="BI2909" s="220">
        <f>IF(N2909="nulová",J2909,0)</f>
        <v>0</v>
      </c>
      <c r="BJ2909" s="25" t="s">
        <v>80</v>
      </c>
      <c r="BK2909" s="220">
        <f>ROUND(I2909*H2909,2)</f>
        <v>0</v>
      </c>
      <c r="BL2909" s="25" t="s">
        <v>502</v>
      </c>
      <c r="BM2909" s="25" t="s">
        <v>3802</v>
      </c>
    </row>
    <row r="2910" spans="2:65" s="1" customFormat="1">
      <c r="B2910" s="42"/>
      <c r="C2910" s="64"/>
      <c r="D2910" s="221" t="s">
        <v>506</v>
      </c>
      <c r="E2910" s="64"/>
      <c r="F2910" s="222" t="s">
        <v>3803</v>
      </c>
      <c r="G2910" s="64"/>
      <c r="H2910" s="64"/>
      <c r="I2910" s="177"/>
      <c r="J2910" s="64"/>
      <c r="K2910" s="64"/>
      <c r="L2910" s="62"/>
      <c r="M2910" s="223"/>
      <c r="N2910" s="43"/>
      <c r="O2910" s="43"/>
      <c r="P2910" s="43"/>
      <c r="Q2910" s="43"/>
      <c r="R2910" s="43"/>
      <c r="S2910" s="43"/>
      <c r="T2910" s="79"/>
      <c r="AT2910" s="25" t="s">
        <v>506</v>
      </c>
      <c r="AU2910" s="25" t="s">
        <v>82</v>
      </c>
    </row>
    <row r="2911" spans="2:65" s="12" customFormat="1">
      <c r="B2911" s="225"/>
      <c r="C2911" s="226"/>
      <c r="D2911" s="221" t="s">
        <v>513</v>
      </c>
      <c r="E2911" s="248" t="s">
        <v>23</v>
      </c>
      <c r="F2911" s="249" t="s">
        <v>3804</v>
      </c>
      <c r="G2911" s="226"/>
      <c r="H2911" s="250">
        <v>1.4450000000000001</v>
      </c>
      <c r="I2911" s="231"/>
      <c r="J2911" s="226"/>
      <c r="K2911" s="226"/>
      <c r="L2911" s="232"/>
      <c r="M2911" s="233"/>
      <c r="N2911" s="234"/>
      <c r="O2911" s="234"/>
      <c r="P2911" s="234"/>
      <c r="Q2911" s="234"/>
      <c r="R2911" s="234"/>
      <c r="S2911" s="234"/>
      <c r="T2911" s="235"/>
      <c r="AT2911" s="236" t="s">
        <v>513</v>
      </c>
      <c r="AU2911" s="236" t="s">
        <v>82</v>
      </c>
      <c r="AV2911" s="12" t="s">
        <v>82</v>
      </c>
      <c r="AW2911" s="12" t="s">
        <v>36</v>
      </c>
      <c r="AX2911" s="12" t="s">
        <v>73</v>
      </c>
      <c r="AY2911" s="236" t="s">
        <v>492</v>
      </c>
    </row>
    <row r="2912" spans="2:65" s="12" customFormat="1">
      <c r="B2912" s="225"/>
      <c r="C2912" s="226"/>
      <c r="D2912" s="221" t="s">
        <v>513</v>
      </c>
      <c r="E2912" s="248" t="s">
        <v>23</v>
      </c>
      <c r="F2912" s="249" t="s">
        <v>3805</v>
      </c>
      <c r="G2912" s="226"/>
      <c r="H2912" s="250">
        <v>2.04</v>
      </c>
      <c r="I2912" s="231"/>
      <c r="J2912" s="226"/>
      <c r="K2912" s="226"/>
      <c r="L2912" s="232"/>
      <c r="M2912" s="233"/>
      <c r="N2912" s="234"/>
      <c r="O2912" s="234"/>
      <c r="P2912" s="234"/>
      <c r="Q2912" s="234"/>
      <c r="R2912" s="234"/>
      <c r="S2912" s="234"/>
      <c r="T2912" s="235"/>
      <c r="AT2912" s="236" t="s">
        <v>513</v>
      </c>
      <c r="AU2912" s="236" t="s">
        <v>82</v>
      </c>
      <c r="AV2912" s="12" t="s">
        <v>82</v>
      </c>
      <c r="AW2912" s="12" t="s">
        <v>36</v>
      </c>
      <c r="AX2912" s="12" t="s">
        <v>73</v>
      </c>
      <c r="AY2912" s="236" t="s">
        <v>492</v>
      </c>
    </row>
    <row r="2913" spans="2:65" s="12" customFormat="1">
      <c r="B2913" s="225"/>
      <c r="C2913" s="226"/>
      <c r="D2913" s="221" t="s">
        <v>513</v>
      </c>
      <c r="E2913" s="248" t="s">
        <v>23</v>
      </c>
      <c r="F2913" s="249" t="s">
        <v>3806</v>
      </c>
      <c r="G2913" s="226"/>
      <c r="H2913" s="250">
        <v>59.2</v>
      </c>
      <c r="I2913" s="231"/>
      <c r="J2913" s="226"/>
      <c r="K2913" s="226"/>
      <c r="L2913" s="232"/>
      <c r="M2913" s="233"/>
      <c r="N2913" s="234"/>
      <c r="O2913" s="234"/>
      <c r="P2913" s="234"/>
      <c r="Q2913" s="234"/>
      <c r="R2913" s="234"/>
      <c r="S2913" s="234"/>
      <c r="T2913" s="235"/>
      <c r="AT2913" s="236" t="s">
        <v>513</v>
      </c>
      <c r="AU2913" s="236" t="s">
        <v>82</v>
      </c>
      <c r="AV2913" s="12" t="s">
        <v>82</v>
      </c>
      <c r="AW2913" s="12" t="s">
        <v>36</v>
      </c>
      <c r="AX2913" s="12" t="s">
        <v>73</v>
      </c>
      <c r="AY2913" s="236" t="s">
        <v>492</v>
      </c>
    </row>
    <row r="2914" spans="2:65" s="12" customFormat="1">
      <c r="B2914" s="225"/>
      <c r="C2914" s="226"/>
      <c r="D2914" s="221" t="s">
        <v>513</v>
      </c>
      <c r="E2914" s="248" t="s">
        <v>23</v>
      </c>
      <c r="F2914" s="249" t="s">
        <v>3807</v>
      </c>
      <c r="G2914" s="226"/>
      <c r="H2914" s="250">
        <v>107.25</v>
      </c>
      <c r="I2914" s="231"/>
      <c r="J2914" s="226"/>
      <c r="K2914" s="226"/>
      <c r="L2914" s="232"/>
      <c r="M2914" s="233"/>
      <c r="N2914" s="234"/>
      <c r="O2914" s="234"/>
      <c r="P2914" s="234"/>
      <c r="Q2914" s="234"/>
      <c r="R2914" s="234"/>
      <c r="S2914" s="234"/>
      <c r="T2914" s="235"/>
      <c r="AT2914" s="236" t="s">
        <v>513</v>
      </c>
      <c r="AU2914" s="236" t="s">
        <v>82</v>
      </c>
      <c r="AV2914" s="12" t="s">
        <v>82</v>
      </c>
      <c r="AW2914" s="12" t="s">
        <v>36</v>
      </c>
      <c r="AX2914" s="12" t="s">
        <v>73</v>
      </c>
      <c r="AY2914" s="236" t="s">
        <v>492</v>
      </c>
    </row>
    <row r="2915" spans="2:65" s="12" customFormat="1">
      <c r="B2915" s="225"/>
      <c r="C2915" s="226"/>
      <c r="D2915" s="221" t="s">
        <v>513</v>
      </c>
      <c r="E2915" s="248" t="s">
        <v>23</v>
      </c>
      <c r="F2915" s="249" t="s">
        <v>3808</v>
      </c>
      <c r="G2915" s="226"/>
      <c r="H2915" s="250">
        <v>9</v>
      </c>
      <c r="I2915" s="231"/>
      <c r="J2915" s="226"/>
      <c r="K2915" s="226"/>
      <c r="L2915" s="232"/>
      <c r="M2915" s="233"/>
      <c r="N2915" s="234"/>
      <c r="O2915" s="234"/>
      <c r="P2915" s="234"/>
      <c r="Q2915" s="234"/>
      <c r="R2915" s="234"/>
      <c r="S2915" s="234"/>
      <c r="T2915" s="235"/>
      <c r="AT2915" s="236" t="s">
        <v>513</v>
      </c>
      <c r="AU2915" s="236" t="s">
        <v>82</v>
      </c>
      <c r="AV2915" s="12" t="s">
        <v>82</v>
      </c>
      <c r="AW2915" s="12" t="s">
        <v>36</v>
      </c>
      <c r="AX2915" s="12" t="s">
        <v>73</v>
      </c>
      <c r="AY2915" s="236" t="s">
        <v>492</v>
      </c>
    </row>
    <row r="2916" spans="2:65" s="12" customFormat="1">
      <c r="B2916" s="225"/>
      <c r="C2916" s="226"/>
      <c r="D2916" s="221" t="s">
        <v>513</v>
      </c>
      <c r="E2916" s="248" t="s">
        <v>23</v>
      </c>
      <c r="F2916" s="249" t="s">
        <v>3809</v>
      </c>
      <c r="G2916" s="226"/>
      <c r="H2916" s="250">
        <v>0.5</v>
      </c>
      <c r="I2916" s="231"/>
      <c r="J2916" s="226"/>
      <c r="K2916" s="226"/>
      <c r="L2916" s="232"/>
      <c r="M2916" s="233"/>
      <c r="N2916" s="234"/>
      <c r="O2916" s="234"/>
      <c r="P2916" s="234"/>
      <c r="Q2916" s="234"/>
      <c r="R2916" s="234"/>
      <c r="S2916" s="234"/>
      <c r="T2916" s="235"/>
      <c r="AT2916" s="236" t="s">
        <v>513</v>
      </c>
      <c r="AU2916" s="236" t="s">
        <v>82</v>
      </c>
      <c r="AV2916" s="12" t="s">
        <v>82</v>
      </c>
      <c r="AW2916" s="12" t="s">
        <v>36</v>
      </c>
      <c r="AX2916" s="12" t="s">
        <v>73</v>
      </c>
      <c r="AY2916" s="236" t="s">
        <v>492</v>
      </c>
    </row>
    <row r="2917" spans="2:65" s="14" customFormat="1">
      <c r="B2917" s="251"/>
      <c r="C2917" s="252"/>
      <c r="D2917" s="221" t="s">
        <v>513</v>
      </c>
      <c r="E2917" s="275" t="s">
        <v>23</v>
      </c>
      <c r="F2917" s="276" t="s">
        <v>560</v>
      </c>
      <c r="G2917" s="252"/>
      <c r="H2917" s="277">
        <v>179.435</v>
      </c>
      <c r="I2917" s="256"/>
      <c r="J2917" s="252"/>
      <c r="K2917" s="252"/>
      <c r="L2917" s="257"/>
      <c r="M2917" s="258"/>
      <c r="N2917" s="259"/>
      <c r="O2917" s="259"/>
      <c r="P2917" s="259"/>
      <c r="Q2917" s="259"/>
      <c r="R2917" s="259"/>
      <c r="S2917" s="259"/>
      <c r="T2917" s="260"/>
      <c r="AT2917" s="261" t="s">
        <v>513</v>
      </c>
      <c r="AU2917" s="261" t="s">
        <v>82</v>
      </c>
      <c r="AV2917" s="14" t="s">
        <v>502</v>
      </c>
      <c r="AW2917" s="14" t="s">
        <v>36</v>
      </c>
      <c r="AX2917" s="14" t="s">
        <v>80</v>
      </c>
      <c r="AY2917" s="261" t="s">
        <v>492</v>
      </c>
    </row>
    <row r="2918" spans="2:65" s="12" customFormat="1">
      <c r="B2918" s="225"/>
      <c r="C2918" s="226"/>
      <c r="D2918" s="227" t="s">
        <v>513</v>
      </c>
      <c r="E2918" s="226"/>
      <c r="F2918" s="229" t="s">
        <v>3810</v>
      </c>
      <c r="G2918" s="226"/>
      <c r="H2918" s="230">
        <v>206.35</v>
      </c>
      <c r="I2918" s="231"/>
      <c r="J2918" s="226"/>
      <c r="K2918" s="226"/>
      <c r="L2918" s="232"/>
      <c r="M2918" s="233"/>
      <c r="N2918" s="234"/>
      <c r="O2918" s="234"/>
      <c r="P2918" s="234"/>
      <c r="Q2918" s="234"/>
      <c r="R2918" s="234"/>
      <c r="S2918" s="234"/>
      <c r="T2918" s="235"/>
      <c r="AT2918" s="236" t="s">
        <v>513</v>
      </c>
      <c r="AU2918" s="236" t="s">
        <v>82</v>
      </c>
      <c r="AV2918" s="12" t="s">
        <v>82</v>
      </c>
      <c r="AW2918" s="12" t="s">
        <v>6</v>
      </c>
      <c r="AX2918" s="12" t="s">
        <v>80</v>
      </c>
      <c r="AY2918" s="236" t="s">
        <v>492</v>
      </c>
    </row>
    <row r="2919" spans="2:65" s="1" customFormat="1" ht="16.5" customHeight="1">
      <c r="B2919" s="42"/>
      <c r="C2919" s="278" t="s">
        <v>3811</v>
      </c>
      <c r="D2919" s="278" t="s">
        <v>1110</v>
      </c>
      <c r="E2919" s="279" t="s">
        <v>3812</v>
      </c>
      <c r="F2919" s="280" t="s">
        <v>3813</v>
      </c>
      <c r="G2919" s="281" t="s">
        <v>180</v>
      </c>
      <c r="H2919" s="282">
        <v>101.2</v>
      </c>
      <c r="I2919" s="283"/>
      <c r="J2919" s="284">
        <f>ROUND(I2919*H2919,2)</f>
        <v>0</v>
      </c>
      <c r="K2919" s="280" t="s">
        <v>501</v>
      </c>
      <c r="L2919" s="285"/>
      <c r="M2919" s="286" t="s">
        <v>23</v>
      </c>
      <c r="N2919" s="287" t="s">
        <v>44</v>
      </c>
      <c r="O2919" s="43"/>
      <c r="P2919" s="218">
        <f>O2919*H2919</f>
        <v>0</v>
      </c>
      <c r="Q2919" s="218">
        <v>8.9999999999999993E-3</v>
      </c>
      <c r="R2919" s="218">
        <f>Q2919*H2919</f>
        <v>0.91079999999999994</v>
      </c>
      <c r="S2919" s="218">
        <v>0</v>
      </c>
      <c r="T2919" s="219">
        <f>S2919*H2919</f>
        <v>0</v>
      </c>
      <c r="AR2919" s="25" t="s">
        <v>604</v>
      </c>
      <c r="AT2919" s="25" t="s">
        <v>1110</v>
      </c>
      <c r="AU2919" s="25" t="s">
        <v>82</v>
      </c>
      <c r="AY2919" s="25" t="s">
        <v>492</v>
      </c>
      <c r="BE2919" s="220">
        <f>IF(N2919="základní",J2919,0)</f>
        <v>0</v>
      </c>
      <c r="BF2919" s="220">
        <f>IF(N2919="snížená",J2919,0)</f>
        <v>0</v>
      </c>
      <c r="BG2919" s="220">
        <f>IF(N2919="zákl. přenesená",J2919,0)</f>
        <v>0</v>
      </c>
      <c r="BH2919" s="220">
        <f>IF(N2919="sníž. přenesená",J2919,0)</f>
        <v>0</v>
      </c>
      <c r="BI2919" s="220">
        <f>IF(N2919="nulová",J2919,0)</f>
        <v>0</v>
      </c>
      <c r="BJ2919" s="25" t="s">
        <v>80</v>
      </c>
      <c r="BK2919" s="220">
        <f>ROUND(I2919*H2919,2)</f>
        <v>0</v>
      </c>
      <c r="BL2919" s="25" t="s">
        <v>502</v>
      </c>
      <c r="BM2919" s="25" t="s">
        <v>3814</v>
      </c>
    </row>
    <row r="2920" spans="2:65" s="1" customFormat="1">
      <c r="B2920" s="42"/>
      <c r="C2920" s="64"/>
      <c r="D2920" s="221" t="s">
        <v>506</v>
      </c>
      <c r="E2920" s="64"/>
      <c r="F2920" s="222" t="s">
        <v>3815</v>
      </c>
      <c r="G2920" s="64"/>
      <c r="H2920" s="64"/>
      <c r="I2920" s="177"/>
      <c r="J2920" s="64"/>
      <c r="K2920" s="64"/>
      <c r="L2920" s="62"/>
      <c r="M2920" s="223"/>
      <c r="N2920" s="43"/>
      <c r="O2920" s="43"/>
      <c r="P2920" s="43"/>
      <c r="Q2920" s="43"/>
      <c r="R2920" s="43"/>
      <c r="S2920" s="43"/>
      <c r="T2920" s="79"/>
      <c r="AT2920" s="25" t="s">
        <v>506</v>
      </c>
      <c r="AU2920" s="25" t="s">
        <v>82</v>
      </c>
    </row>
    <row r="2921" spans="2:65" s="13" customFormat="1">
      <c r="B2921" s="237"/>
      <c r="C2921" s="238"/>
      <c r="D2921" s="221" t="s">
        <v>513</v>
      </c>
      <c r="E2921" s="239" t="s">
        <v>23</v>
      </c>
      <c r="F2921" s="240" t="s">
        <v>3675</v>
      </c>
      <c r="G2921" s="238"/>
      <c r="H2921" s="241" t="s">
        <v>23</v>
      </c>
      <c r="I2921" s="242"/>
      <c r="J2921" s="238"/>
      <c r="K2921" s="238"/>
      <c r="L2921" s="243"/>
      <c r="M2921" s="244"/>
      <c r="N2921" s="245"/>
      <c r="O2921" s="245"/>
      <c r="P2921" s="245"/>
      <c r="Q2921" s="245"/>
      <c r="R2921" s="245"/>
      <c r="S2921" s="245"/>
      <c r="T2921" s="246"/>
      <c r="AT2921" s="247" t="s">
        <v>513</v>
      </c>
      <c r="AU2921" s="247" t="s">
        <v>82</v>
      </c>
      <c r="AV2921" s="13" t="s">
        <v>80</v>
      </c>
      <c r="AW2921" s="13" t="s">
        <v>36</v>
      </c>
      <c r="AX2921" s="13" t="s">
        <v>73</v>
      </c>
      <c r="AY2921" s="247" t="s">
        <v>492</v>
      </c>
    </row>
    <row r="2922" spans="2:65" s="12" customFormat="1">
      <c r="B2922" s="225"/>
      <c r="C2922" s="226"/>
      <c r="D2922" s="221" t="s">
        <v>513</v>
      </c>
      <c r="E2922" s="248" t="s">
        <v>23</v>
      </c>
      <c r="F2922" s="249" t="s">
        <v>3676</v>
      </c>
      <c r="G2922" s="226"/>
      <c r="H2922" s="250">
        <v>88</v>
      </c>
      <c r="I2922" s="231"/>
      <c r="J2922" s="226"/>
      <c r="K2922" s="226"/>
      <c r="L2922" s="232"/>
      <c r="M2922" s="233"/>
      <c r="N2922" s="234"/>
      <c r="O2922" s="234"/>
      <c r="P2922" s="234"/>
      <c r="Q2922" s="234"/>
      <c r="R2922" s="234"/>
      <c r="S2922" s="234"/>
      <c r="T2922" s="235"/>
      <c r="AT2922" s="236" t="s">
        <v>513</v>
      </c>
      <c r="AU2922" s="236" t="s">
        <v>82</v>
      </c>
      <c r="AV2922" s="12" t="s">
        <v>82</v>
      </c>
      <c r="AW2922" s="12" t="s">
        <v>36</v>
      </c>
      <c r="AX2922" s="12" t="s">
        <v>73</v>
      </c>
      <c r="AY2922" s="236" t="s">
        <v>492</v>
      </c>
    </row>
    <row r="2923" spans="2:65" s="14" customFormat="1">
      <c r="B2923" s="251"/>
      <c r="C2923" s="252"/>
      <c r="D2923" s="221" t="s">
        <v>513</v>
      </c>
      <c r="E2923" s="275" t="s">
        <v>23</v>
      </c>
      <c r="F2923" s="276" t="s">
        <v>560</v>
      </c>
      <c r="G2923" s="252"/>
      <c r="H2923" s="277">
        <v>88</v>
      </c>
      <c r="I2923" s="256"/>
      <c r="J2923" s="252"/>
      <c r="K2923" s="252"/>
      <c r="L2923" s="257"/>
      <c r="M2923" s="258"/>
      <c r="N2923" s="259"/>
      <c r="O2923" s="259"/>
      <c r="P2923" s="259"/>
      <c r="Q2923" s="259"/>
      <c r="R2923" s="259"/>
      <c r="S2923" s="259"/>
      <c r="T2923" s="260"/>
      <c r="AT2923" s="261" t="s">
        <v>513</v>
      </c>
      <c r="AU2923" s="261" t="s">
        <v>82</v>
      </c>
      <c r="AV2923" s="14" t="s">
        <v>502</v>
      </c>
      <c r="AW2923" s="14" t="s">
        <v>36</v>
      </c>
      <c r="AX2923" s="14" t="s">
        <v>80</v>
      </c>
      <c r="AY2923" s="261" t="s">
        <v>492</v>
      </c>
    </row>
    <row r="2924" spans="2:65" s="12" customFormat="1">
      <c r="B2924" s="225"/>
      <c r="C2924" s="226"/>
      <c r="D2924" s="227" t="s">
        <v>513</v>
      </c>
      <c r="E2924" s="226"/>
      <c r="F2924" s="229" t="s">
        <v>3816</v>
      </c>
      <c r="G2924" s="226"/>
      <c r="H2924" s="230">
        <v>101.2</v>
      </c>
      <c r="I2924" s="231"/>
      <c r="J2924" s="226"/>
      <c r="K2924" s="226"/>
      <c r="L2924" s="232"/>
      <c r="M2924" s="233"/>
      <c r="N2924" s="234"/>
      <c r="O2924" s="234"/>
      <c r="P2924" s="234"/>
      <c r="Q2924" s="234"/>
      <c r="R2924" s="234"/>
      <c r="S2924" s="234"/>
      <c r="T2924" s="235"/>
      <c r="AT2924" s="236" t="s">
        <v>513</v>
      </c>
      <c r="AU2924" s="236" t="s">
        <v>82</v>
      </c>
      <c r="AV2924" s="12" t="s">
        <v>82</v>
      </c>
      <c r="AW2924" s="12" t="s">
        <v>6</v>
      </c>
      <c r="AX2924" s="12" t="s">
        <v>80</v>
      </c>
      <c r="AY2924" s="236" t="s">
        <v>492</v>
      </c>
    </row>
    <row r="2925" spans="2:65" s="1" customFormat="1" ht="16.5" customHeight="1">
      <c r="B2925" s="42"/>
      <c r="C2925" s="278" t="s">
        <v>3817</v>
      </c>
      <c r="D2925" s="278" t="s">
        <v>1110</v>
      </c>
      <c r="E2925" s="279" t="s">
        <v>3818</v>
      </c>
      <c r="F2925" s="280" t="s">
        <v>3819</v>
      </c>
      <c r="G2925" s="281" t="s">
        <v>180</v>
      </c>
      <c r="H2925" s="282">
        <v>156.97499999999999</v>
      </c>
      <c r="I2925" s="283"/>
      <c r="J2925" s="284">
        <f>ROUND(I2925*H2925,2)</f>
        <v>0</v>
      </c>
      <c r="K2925" s="280" t="s">
        <v>501</v>
      </c>
      <c r="L2925" s="285"/>
      <c r="M2925" s="286" t="s">
        <v>23</v>
      </c>
      <c r="N2925" s="287" t="s">
        <v>44</v>
      </c>
      <c r="O2925" s="43"/>
      <c r="P2925" s="218">
        <f>O2925*H2925</f>
        <v>0</v>
      </c>
      <c r="Q2925" s="218">
        <v>3.1199999999999999E-2</v>
      </c>
      <c r="R2925" s="218">
        <f>Q2925*H2925</f>
        <v>4.8976199999999999</v>
      </c>
      <c r="S2925" s="218">
        <v>0</v>
      </c>
      <c r="T2925" s="219">
        <f>S2925*H2925</f>
        <v>0</v>
      </c>
      <c r="AR2925" s="25" t="s">
        <v>977</v>
      </c>
      <c r="AT2925" s="25" t="s">
        <v>1110</v>
      </c>
      <c r="AU2925" s="25" t="s">
        <v>82</v>
      </c>
      <c r="AY2925" s="25" t="s">
        <v>492</v>
      </c>
      <c r="BE2925" s="220">
        <f>IF(N2925="základní",J2925,0)</f>
        <v>0</v>
      </c>
      <c r="BF2925" s="220">
        <f>IF(N2925="snížená",J2925,0)</f>
        <v>0</v>
      </c>
      <c r="BG2925" s="220">
        <f>IF(N2925="zákl. přenesená",J2925,0)</f>
        <v>0</v>
      </c>
      <c r="BH2925" s="220">
        <f>IF(N2925="sníž. přenesená",J2925,0)</f>
        <v>0</v>
      </c>
      <c r="BI2925" s="220">
        <f>IF(N2925="nulová",J2925,0)</f>
        <v>0</v>
      </c>
      <c r="BJ2925" s="25" t="s">
        <v>80</v>
      </c>
      <c r="BK2925" s="220">
        <f>ROUND(I2925*H2925,2)</f>
        <v>0</v>
      </c>
      <c r="BL2925" s="25" t="s">
        <v>775</v>
      </c>
      <c r="BM2925" s="25" t="s">
        <v>3820</v>
      </c>
    </row>
    <row r="2926" spans="2:65" s="1" customFormat="1">
      <c r="B2926" s="42"/>
      <c r="C2926" s="64"/>
      <c r="D2926" s="221" t="s">
        <v>506</v>
      </c>
      <c r="E2926" s="64"/>
      <c r="F2926" s="222" t="s">
        <v>3821</v>
      </c>
      <c r="G2926" s="64"/>
      <c r="H2926" s="64"/>
      <c r="I2926" s="177"/>
      <c r="J2926" s="64"/>
      <c r="K2926" s="64"/>
      <c r="L2926" s="62"/>
      <c r="M2926" s="223"/>
      <c r="N2926" s="43"/>
      <c r="O2926" s="43"/>
      <c r="P2926" s="43"/>
      <c r="Q2926" s="43"/>
      <c r="R2926" s="43"/>
      <c r="S2926" s="43"/>
      <c r="T2926" s="79"/>
      <c r="AT2926" s="25" t="s">
        <v>506</v>
      </c>
      <c r="AU2926" s="25" t="s">
        <v>82</v>
      </c>
    </row>
    <row r="2927" spans="2:65" s="13" customFormat="1">
      <c r="B2927" s="237"/>
      <c r="C2927" s="238"/>
      <c r="D2927" s="221" t="s">
        <v>513</v>
      </c>
      <c r="E2927" s="239" t="s">
        <v>23</v>
      </c>
      <c r="F2927" s="240" t="s">
        <v>3688</v>
      </c>
      <c r="G2927" s="238"/>
      <c r="H2927" s="241" t="s">
        <v>23</v>
      </c>
      <c r="I2927" s="242"/>
      <c r="J2927" s="238"/>
      <c r="K2927" s="238"/>
      <c r="L2927" s="243"/>
      <c r="M2927" s="244"/>
      <c r="N2927" s="245"/>
      <c r="O2927" s="245"/>
      <c r="P2927" s="245"/>
      <c r="Q2927" s="245"/>
      <c r="R2927" s="245"/>
      <c r="S2927" s="245"/>
      <c r="T2927" s="246"/>
      <c r="AT2927" s="247" t="s">
        <v>513</v>
      </c>
      <c r="AU2927" s="247" t="s">
        <v>82</v>
      </c>
      <c r="AV2927" s="13" t="s">
        <v>80</v>
      </c>
      <c r="AW2927" s="13" t="s">
        <v>36</v>
      </c>
      <c r="AX2927" s="13" t="s">
        <v>73</v>
      </c>
      <c r="AY2927" s="247" t="s">
        <v>492</v>
      </c>
    </row>
    <row r="2928" spans="2:65" s="12" customFormat="1">
      <c r="B2928" s="225"/>
      <c r="C2928" s="226"/>
      <c r="D2928" s="221" t="s">
        <v>513</v>
      </c>
      <c r="E2928" s="248" t="s">
        <v>23</v>
      </c>
      <c r="F2928" s="249" t="s">
        <v>3689</v>
      </c>
      <c r="G2928" s="226"/>
      <c r="H2928" s="250">
        <v>136.5</v>
      </c>
      <c r="I2928" s="231"/>
      <c r="J2928" s="226"/>
      <c r="K2928" s="226"/>
      <c r="L2928" s="232"/>
      <c r="M2928" s="233"/>
      <c r="N2928" s="234"/>
      <c r="O2928" s="234"/>
      <c r="P2928" s="234"/>
      <c r="Q2928" s="234"/>
      <c r="R2928" s="234"/>
      <c r="S2928" s="234"/>
      <c r="T2928" s="235"/>
      <c r="AT2928" s="236" t="s">
        <v>513</v>
      </c>
      <c r="AU2928" s="236" t="s">
        <v>82</v>
      </c>
      <c r="AV2928" s="12" t="s">
        <v>82</v>
      </c>
      <c r="AW2928" s="12" t="s">
        <v>36</v>
      </c>
      <c r="AX2928" s="12" t="s">
        <v>73</v>
      </c>
      <c r="AY2928" s="236" t="s">
        <v>492</v>
      </c>
    </row>
    <row r="2929" spans="2:65" s="14" customFormat="1">
      <c r="B2929" s="251"/>
      <c r="C2929" s="252"/>
      <c r="D2929" s="221" t="s">
        <v>513</v>
      </c>
      <c r="E2929" s="275" t="s">
        <v>23</v>
      </c>
      <c r="F2929" s="276" t="s">
        <v>560</v>
      </c>
      <c r="G2929" s="252"/>
      <c r="H2929" s="277">
        <v>136.5</v>
      </c>
      <c r="I2929" s="256"/>
      <c r="J2929" s="252"/>
      <c r="K2929" s="252"/>
      <c r="L2929" s="257"/>
      <c r="M2929" s="258"/>
      <c r="N2929" s="259"/>
      <c r="O2929" s="259"/>
      <c r="P2929" s="259"/>
      <c r="Q2929" s="259"/>
      <c r="R2929" s="259"/>
      <c r="S2929" s="259"/>
      <c r="T2929" s="260"/>
      <c r="AT2929" s="261" t="s">
        <v>513</v>
      </c>
      <c r="AU2929" s="261" t="s">
        <v>82</v>
      </c>
      <c r="AV2929" s="14" t="s">
        <v>502</v>
      </c>
      <c r="AW2929" s="14" t="s">
        <v>36</v>
      </c>
      <c r="AX2929" s="14" t="s">
        <v>80</v>
      </c>
      <c r="AY2929" s="261" t="s">
        <v>492</v>
      </c>
    </row>
    <row r="2930" spans="2:65" s="12" customFormat="1">
      <c r="B2930" s="225"/>
      <c r="C2930" s="226"/>
      <c r="D2930" s="227" t="s">
        <v>513</v>
      </c>
      <c r="E2930" s="226"/>
      <c r="F2930" s="229" t="s">
        <v>3822</v>
      </c>
      <c r="G2930" s="226"/>
      <c r="H2930" s="230">
        <v>156.97499999999999</v>
      </c>
      <c r="I2930" s="231"/>
      <c r="J2930" s="226"/>
      <c r="K2930" s="226"/>
      <c r="L2930" s="232"/>
      <c r="M2930" s="233"/>
      <c r="N2930" s="234"/>
      <c r="O2930" s="234"/>
      <c r="P2930" s="234"/>
      <c r="Q2930" s="234"/>
      <c r="R2930" s="234"/>
      <c r="S2930" s="234"/>
      <c r="T2930" s="235"/>
      <c r="AT2930" s="236" t="s">
        <v>513</v>
      </c>
      <c r="AU2930" s="236" t="s">
        <v>82</v>
      </c>
      <c r="AV2930" s="12" t="s">
        <v>82</v>
      </c>
      <c r="AW2930" s="12" t="s">
        <v>6</v>
      </c>
      <c r="AX2930" s="12" t="s">
        <v>80</v>
      </c>
      <c r="AY2930" s="236" t="s">
        <v>492</v>
      </c>
    </row>
    <row r="2931" spans="2:65" s="1" customFormat="1" ht="16.5" customHeight="1">
      <c r="B2931" s="42"/>
      <c r="C2931" s="278" t="s">
        <v>3823</v>
      </c>
      <c r="D2931" s="278" t="s">
        <v>1110</v>
      </c>
      <c r="E2931" s="279" t="s">
        <v>3824</v>
      </c>
      <c r="F2931" s="280" t="s">
        <v>3825</v>
      </c>
      <c r="G2931" s="281" t="s">
        <v>632</v>
      </c>
      <c r="H2931" s="282">
        <v>5.3999999999999999E-2</v>
      </c>
      <c r="I2931" s="283"/>
      <c r="J2931" s="284">
        <f>ROUND(I2931*H2931,2)</f>
        <v>0</v>
      </c>
      <c r="K2931" s="280" t="s">
        <v>501</v>
      </c>
      <c r="L2931" s="285"/>
      <c r="M2931" s="286" t="s">
        <v>23</v>
      </c>
      <c r="N2931" s="287" t="s">
        <v>44</v>
      </c>
      <c r="O2931" s="43"/>
      <c r="P2931" s="218">
        <f>O2931*H2931</f>
        <v>0</v>
      </c>
      <c r="Q2931" s="218">
        <v>0.55000000000000004</v>
      </c>
      <c r="R2931" s="218">
        <f>Q2931*H2931</f>
        <v>2.9700000000000001E-2</v>
      </c>
      <c r="S2931" s="218">
        <v>0</v>
      </c>
      <c r="T2931" s="219">
        <f>S2931*H2931</f>
        <v>0</v>
      </c>
      <c r="AR2931" s="25" t="s">
        <v>604</v>
      </c>
      <c r="AT2931" s="25" t="s">
        <v>1110</v>
      </c>
      <c r="AU2931" s="25" t="s">
        <v>82</v>
      </c>
      <c r="AY2931" s="25" t="s">
        <v>492</v>
      </c>
      <c r="BE2931" s="220">
        <f>IF(N2931="základní",J2931,0)</f>
        <v>0</v>
      </c>
      <c r="BF2931" s="220">
        <f>IF(N2931="snížená",J2931,0)</f>
        <v>0</v>
      </c>
      <c r="BG2931" s="220">
        <f>IF(N2931="zákl. přenesená",J2931,0)</f>
        <v>0</v>
      </c>
      <c r="BH2931" s="220">
        <f>IF(N2931="sníž. přenesená",J2931,0)</f>
        <v>0</v>
      </c>
      <c r="BI2931" s="220">
        <f>IF(N2931="nulová",J2931,0)</f>
        <v>0</v>
      </c>
      <c r="BJ2931" s="25" t="s">
        <v>80</v>
      </c>
      <c r="BK2931" s="220">
        <f>ROUND(I2931*H2931,2)</f>
        <v>0</v>
      </c>
      <c r="BL2931" s="25" t="s">
        <v>502</v>
      </c>
      <c r="BM2931" s="25" t="s">
        <v>3826</v>
      </c>
    </row>
    <row r="2932" spans="2:65" s="1" customFormat="1">
      <c r="B2932" s="42"/>
      <c r="C2932" s="64"/>
      <c r="D2932" s="221" t="s">
        <v>506</v>
      </c>
      <c r="E2932" s="64"/>
      <c r="F2932" s="222" t="s">
        <v>3825</v>
      </c>
      <c r="G2932" s="64"/>
      <c r="H2932" s="64"/>
      <c r="I2932" s="177"/>
      <c r="J2932" s="64"/>
      <c r="K2932" s="64"/>
      <c r="L2932" s="62"/>
      <c r="M2932" s="223"/>
      <c r="N2932" s="43"/>
      <c r="O2932" s="43"/>
      <c r="P2932" s="43"/>
      <c r="Q2932" s="43"/>
      <c r="R2932" s="43"/>
      <c r="S2932" s="43"/>
      <c r="T2932" s="79"/>
      <c r="AT2932" s="25" t="s">
        <v>506</v>
      </c>
      <c r="AU2932" s="25" t="s">
        <v>82</v>
      </c>
    </row>
    <row r="2933" spans="2:65" s="13" customFormat="1">
      <c r="B2933" s="237"/>
      <c r="C2933" s="238"/>
      <c r="D2933" s="221" t="s">
        <v>513</v>
      </c>
      <c r="E2933" s="239" t="s">
        <v>23</v>
      </c>
      <c r="F2933" s="240" t="s">
        <v>3736</v>
      </c>
      <c r="G2933" s="238"/>
      <c r="H2933" s="241" t="s">
        <v>23</v>
      </c>
      <c r="I2933" s="242"/>
      <c r="J2933" s="238"/>
      <c r="K2933" s="238"/>
      <c r="L2933" s="243"/>
      <c r="M2933" s="244"/>
      <c r="N2933" s="245"/>
      <c r="O2933" s="245"/>
      <c r="P2933" s="245"/>
      <c r="Q2933" s="245"/>
      <c r="R2933" s="245"/>
      <c r="S2933" s="245"/>
      <c r="T2933" s="246"/>
      <c r="AT2933" s="247" t="s">
        <v>513</v>
      </c>
      <c r="AU2933" s="247" t="s">
        <v>82</v>
      </c>
      <c r="AV2933" s="13" t="s">
        <v>80</v>
      </c>
      <c r="AW2933" s="13" t="s">
        <v>36</v>
      </c>
      <c r="AX2933" s="13" t="s">
        <v>73</v>
      </c>
      <c r="AY2933" s="247" t="s">
        <v>492</v>
      </c>
    </row>
    <row r="2934" spans="2:65" s="12" customFormat="1">
      <c r="B2934" s="225"/>
      <c r="C2934" s="226"/>
      <c r="D2934" s="221" t="s">
        <v>513</v>
      </c>
      <c r="E2934" s="248" t="s">
        <v>23</v>
      </c>
      <c r="F2934" s="249" t="s">
        <v>3827</v>
      </c>
      <c r="G2934" s="226"/>
      <c r="H2934" s="250">
        <v>4.7E-2</v>
      </c>
      <c r="I2934" s="231"/>
      <c r="J2934" s="226"/>
      <c r="K2934" s="226"/>
      <c r="L2934" s="232"/>
      <c r="M2934" s="233"/>
      <c r="N2934" s="234"/>
      <c r="O2934" s="234"/>
      <c r="P2934" s="234"/>
      <c r="Q2934" s="234"/>
      <c r="R2934" s="234"/>
      <c r="S2934" s="234"/>
      <c r="T2934" s="235"/>
      <c r="AT2934" s="236" t="s">
        <v>513</v>
      </c>
      <c r="AU2934" s="236" t="s">
        <v>82</v>
      </c>
      <c r="AV2934" s="12" t="s">
        <v>82</v>
      </c>
      <c r="AW2934" s="12" t="s">
        <v>36</v>
      </c>
      <c r="AX2934" s="12" t="s">
        <v>73</v>
      </c>
      <c r="AY2934" s="236" t="s">
        <v>492</v>
      </c>
    </row>
    <row r="2935" spans="2:65" s="14" customFormat="1">
      <c r="B2935" s="251"/>
      <c r="C2935" s="252"/>
      <c r="D2935" s="221" t="s">
        <v>513</v>
      </c>
      <c r="E2935" s="275" t="s">
        <v>23</v>
      </c>
      <c r="F2935" s="276" t="s">
        <v>560</v>
      </c>
      <c r="G2935" s="252"/>
      <c r="H2935" s="277">
        <v>4.7E-2</v>
      </c>
      <c r="I2935" s="256"/>
      <c r="J2935" s="252"/>
      <c r="K2935" s="252"/>
      <c r="L2935" s="257"/>
      <c r="M2935" s="258"/>
      <c r="N2935" s="259"/>
      <c r="O2935" s="259"/>
      <c r="P2935" s="259"/>
      <c r="Q2935" s="259"/>
      <c r="R2935" s="259"/>
      <c r="S2935" s="259"/>
      <c r="T2935" s="260"/>
      <c r="AT2935" s="261" t="s">
        <v>513</v>
      </c>
      <c r="AU2935" s="261" t="s">
        <v>82</v>
      </c>
      <c r="AV2935" s="14" t="s">
        <v>502</v>
      </c>
      <c r="AW2935" s="14" t="s">
        <v>36</v>
      </c>
      <c r="AX2935" s="14" t="s">
        <v>80</v>
      </c>
      <c r="AY2935" s="261" t="s">
        <v>492</v>
      </c>
    </row>
    <row r="2936" spans="2:65" s="12" customFormat="1">
      <c r="B2936" s="225"/>
      <c r="C2936" s="226"/>
      <c r="D2936" s="227" t="s">
        <v>513</v>
      </c>
      <c r="E2936" s="226"/>
      <c r="F2936" s="229" t="s">
        <v>3828</v>
      </c>
      <c r="G2936" s="226"/>
      <c r="H2936" s="230">
        <v>5.3999999999999999E-2</v>
      </c>
      <c r="I2936" s="231"/>
      <c r="J2936" s="226"/>
      <c r="K2936" s="226"/>
      <c r="L2936" s="232"/>
      <c r="M2936" s="233"/>
      <c r="N2936" s="234"/>
      <c r="O2936" s="234"/>
      <c r="P2936" s="234"/>
      <c r="Q2936" s="234"/>
      <c r="R2936" s="234"/>
      <c r="S2936" s="234"/>
      <c r="T2936" s="235"/>
      <c r="AT2936" s="236" t="s">
        <v>513</v>
      </c>
      <c r="AU2936" s="236" t="s">
        <v>82</v>
      </c>
      <c r="AV2936" s="12" t="s">
        <v>82</v>
      </c>
      <c r="AW2936" s="12" t="s">
        <v>6</v>
      </c>
      <c r="AX2936" s="12" t="s">
        <v>80</v>
      </c>
      <c r="AY2936" s="236" t="s">
        <v>492</v>
      </c>
    </row>
    <row r="2937" spans="2:65" s="1" customFormat="1" ht="25.5" customHeight="1">
      <c r="B2937" s="42"/>
      <c r="C2937" s="278" t="s">
        <v>3829</v>
      </c>
      <c r="D2937" s="278" t="s">
        <v>1110</v>
      </c>
      <c r="E2937" s="279" t="s">
        <v>3830</v>
      </c>
      <c r="F2937" s="280" t="s">
        <v>3831</v>
      </c>
      <c r="G2937" s="281" t="s">
        <v>632</v>
      </c>
      <c r="H2937" s="282">
        <v>2.0750000000000002</v>
      </c>
      <c r="I2937" s="283"/>
      <c r="J2937" s="284">
        <f>ROUND(I2937*H2937,2)</f>
        <v>0</v>
      </c>
      <c r="K2937" s="280" t="s">
        <v>501</v>
      </c>
      <c r="L2937" s="285"/>
      <c r="M2937" s="286" t="s">
        <v>23</v>
      </c>
      <c r="N2937" s="287" t="s">
        <v>44</v>
      </c>
      <c r="O2937" s="43"/>
      <c r="P2937" s="218">
        <f>O2937*H2937</f>
        <v>0</v>
      </c>
      <c r="Q2937" s="218">
        <v>0.55000000000000004</v>
      </c>
      <c r="R2937" s="218">
        <f>Q2937*H2937</f>
        <v>1.1412500000000001</v>
      </c>
      <c r="S2937" s="218">
        <v>0</v>
      </c>
      <c r="T2937" s="219">
        <f>S2937*H2937</f>
        <v>0</v>
      </c>
      <c r="AR2937" s="25" t="s">
        <v>604</v>
      </c>
      <c r="AT2937" s="25" t="s">
        <v>1110</v>
      </c>
      <c r="AU2937" s="25" t="s">
        <v>82</v>
      </c>
      <c r="AY2937" s="25" t="s">
        <v>492</v>
      </c>
      <c r="BE2937" s="220">
        <f>IF(N2937="základní",J2937,0)</f>
        <v>0</v>
      </c>
      <c r="BF2937" s="220">
        <f>IF(N2937="snížená",J2937,0)</f>
        <v>0</v>
      </c>
      <c r="BG2937" s="220">
        <f>IF(N2937="zákl. přenesená",J2937,0)</f>
        <v>0</v>
      </c>
      <c r="BH2937" s="220">
        <f>IF(N2937="sníž. přenesená",J2937,0)</f>
        <v>0</v>
      </c>
      <c r="BI2937" s="220">
        <f>IF(N2937="nulová",J2937,0)</f>
        <v>0</v>
      </c>
      <c r="BJ2937" s="25" t="s">
        <v>80</v>
      </c>
      <c r="BK2937" s="220">
        <f>ROUND(I2937*H2937,2)</f>
        <v>0</v>
      </c>
      <c r="BL2937" s="25" t="s">
        <v>502</v>
      </c>
      <c r="BM2937" s="25" t="s">
        <v>3832</v>
      </c>
    </row>
    <row r="2938" spans="2:65" s="1" customFormat="1">
      <c r="B2938" s="42"/>
      <c r="C2938" s="64"/>
      <c r="D2938" s="221" t="s">
        <v>506</v>
      </c>
      <c r="E2938" s="64"/>
      <c r="F2938" s="222" t="s">
        <v>3831</v>
      </c>
      <c r="G2938" s="64"/>
      <c r="H2938" s="64"/>
      <c r="I2938" s="177"/>
      <c r="J2938" s="64"/>
      <c r="K2938" s="64"/>
      <c r="L2938" s="62"/>
      <c r="M2938" s="223"/>
      <c r="N2938" s="43"/>
      <c r="O2938" s="43"/>
      <c r="P2938" s="43"/>
      <c r="Q2938" s="43"/>
      <c r="R2938" s="43"/>
      <c r="S2938" s="43"/>
      <c r="T2938" s="79"/>
      <c r="AT2938" s="25" t="s">
        <v>506</v>
      </c>
      <c r="AU2938" s="25" t="s">
        <v>82</v>
      </c>
    </row>
    <row r="2939" spans="2:65" s="13" customFormat="1">
      <c r="B2939" s="237"/>
      <c r="C2939" s="238"/>
      <c r="D2939" s="221" t="s">
        <v>513</v>
      </c>
      <c r="E2939" s="239" t="s">
        <v>23</v>
      </c>
      <c r="F2939" s="240" t="s">
        <v>3731</v>
      </c>
      <c r="G2939" s="238"/>
      <c r="H2939" s="241" t="s">
        <v>23</v>
      </c>
      <c r="I2939" s="242"/>
      <c r="J2939" s="238"/>
      <c r="K2939" s="238"/>
      <c r="L2939" s="243"/>
      <c r="M2939" s="244"/>
      <c r="N2939" s="245"/>
      <c r="O2939" s="245"/>
      <c r="P2939" s="245"/>
      <c r="Q2939" s="245"/>
      <c r="R2939" s="245"/>
      <c r="S2939" s="245"/>
      <c r="T2939" s="246"/>
      <c r="AT2939" s="247" t="s">
        <v>513</v>
      </c>
      <c r="AU2939" s="247" t="s">
        <v>82</v>
      </c>
      <c r="AV2939" s="13" t="s">
        <v>80</v>
      </c>
      <c r="AW2939" s="13" t="s">
        <v>36</v>
      </c>
      <c r="AX2939" s="13" t="s">
        <v>73</v>
      </c>
      <c r="AY2939" s="247" t="s">
        <v>492</v>
      </c>
    </row>
    <row r="2940" spans="2:65" s="12" customFormat="1">
      <c r="B2940" s="225"/>
      <c r="C2940" s="226"/>
      <c r="D2940" s="221" t="s">
        <v>513</v>
      </c>
      <c r="E2940" s="248" t="s">
        <v>23</v>
      </c>
      <c r="F2940" s="249" t="s">
        <v>3833</v>
      </c>
      <c r="G2940" s="226"/>
      <c r="H2940" s="250">
        <v>0.02</v>
      </c>
      <c r="I2940" s="231"/>
      <c r="J2940" s="226"/>
      <c r="K2940" s="226"/>
      <c r="L2940" s="232"/>
      <c r="M2940" s="233"/>
      <c r="N2940" s="234"/>
      <c r="O2940" s="234"/>
      <c r="P2940" s="234"/>
      <c r="Q2940" s="234"/>
      <c r="R2940" s="234"/>
      <c r="S2940" s="234"/>
      <c r="T2940" s="235"/>
      <c r="AT2940" s="236" t="s">
        <v>513</v>
      </c>
      <c r="AU2940" s="236" t="s">
        <v>82</v>
      </c>
      <c r="AV2940" s="12" t="s">
        <v>82</v>
      </c>
      <c r="AW2940" s="12" t="s">
        <v>36</v>
      </c>
      <c r="AX2940" s="12" t="s">
        <v>73</v>
      </c>
      <c r="AY2940" s="236" t="s">
        <v>492</v>
      </c>
    </row>
    <row r="2941" spans="2:65" s="13" customFormat="1">
      <c r="B2941" s="237"/>
      <c r="C2941" s="238"/>
      <c r="D2941" s="221" t="s">
        <v>513</v>
      </c>
      <c r="E2941" s="239" t="s">
        <v>23</v>
      </c>
      <c r="F2941" s="240" t="s">
        <v>3733</v>
      </c>
      <c r="G2941" s="238"/>
      <c r="H2941" s="241" t="s">
        <v>23</v>
      </c>
      <c r="I2941" s="242"/>
      <c r="J2941" s="238"/>
      <c r="K2941" s="238"/>
      <c r="L2941" s="243"/>
      <c r="M2941" s="244"/>
      <c r="N2941" s="245"/>
      <c r="O2941" s="245"/>
      <c r="P2941" s="245"/>
      <c r="Q2941" s="245"/>
      <c r="R2941" s="245"/>
      <c r="S2941" s="245"/>
      <c r="T2941" s="246"/>
      <c r="AT2941" s="247" t="s">
        <v>513</v>
      </c>
      <c r="AU2941" s="247" t="s">
        <v>82</v>
      </c>
      <c r="AV2941" s="13" t="s">
        <v>80</v>
      </c>
      <c r="AW2941" s="13" t="s">
        <v>36</v>
      </c>
      <c r="AX2941" s="13" t="s">
        <v>73</v>
      </c>
      <c r="AY2941" s="247" t="s">
        <v>492</v>
      </c>
    </row>
    <row r="2942" spans="2:65" s="12" customFormat="1">
      <c r="B2942" s="225"/>
      <c r="C2942" s="226"/>
      <c r="D2942" s="221" t="s">
        <v>513</v>
      </c>
      <c r="E2942" s="248" t="s">
        <v>23</v>
      </c>
      <c r="F2942" s="249" t="s">
        <v>3834</v>
      </c>
      <c r="G2942" s="226"/>
      <c r="H2942" s="250">
        <v>4.8000000000000001E-2</v>
      </c>
      <c r="I2942" s="231"/>
      <c r="J2942" s="226"/>
      <c r="K2942" s="226"/>
      <c r="L2942" s="232"/>
      <c r="M2942" s="233"/>
      <c r="N2942" s="234"/>
      <c r="O2942" s="234"/>
      <c r="P2942" s="234"/>
      <c r="Q2942" s="234"/>
      <c r="R2942" s="234"/>
      <c r="S2942" s="234"/>
      <c r="T2942" s="235"/>
      <c r="AT2942" s="236" t="s">
        <v>513</v>
      </c>
      <c r="AU2942" s="236" t="s">
        <v>82</v>
      </c>
      <c r="AV2942" s="12" t="s">
        <v>82</v>
      </c>
      <c r="AW2942" s="12" t="s">
        <v>36</v>
      </c>
      <c r="AX2942" s="12" t="s">
        <v>73</v>
      </c>
      <c r="AY2942" s="236" t="s">
        <v>492</v>
      </c>
    </row>
    <row r="2943" spans="2:65" s="13" customFormat="1">
      <c r="B2943" s="237"/>
      <c r="C2943" s="238"/>
      <c r="D2943" s="221" t="s">
        <v>513</v>
      </c>
      <c r="E2943" s="239" t="s">
        <v>23</v>
      </c>
      <c r="F2943" s="240" t="s">
        <v>3755</v>
      </c>
      <c r="G2943" s="238"/>
      <c r="H2943" s="241" t="s">
        <v>23</v>
      </c>
      <c r="I2943" s="242"/>
      <c r="J2943" s="238"/>
      <c r="K2943" s="238"/>
      <c r="L2943" s="243"/>
      <c r="M2943" s="244"/>
      <c r="N2943" s="245"/>
      <c r="O2943" s="245"/>
      <c r="P2943" s="245"/>
      <c r="Q2943" s="245"/>
      <c r="R2943" s="245"/>
      <c r="S2943" s="245"/>
      <c r="T2943" s="246"/>
      <c r="AT2943" s="247" t="s">
        <v>513</v>
      </c>
      <c r="AU2943" s="247" t="s">
        <v>82</v>
      </c>
      <c r="AV2943" s="13" t="s">
        <v>80</v>
      </c>
      <c r="AW2943" s="13" t="s">
        <v>36</v>
      </c>
      <c r="AX2943" s="13" t="s">
        <v>73</v>
      </c>
      <c r="AY2943" s="247" t="s">
        <v>492</v>
      </c>
    </row>
    <row r="2944" spans="2:65" s="12" customFormat="1">
      <c r="B2944" s="225"/>
      <c r="C2944" s="226"/>
      <c r="D2944" s="221" t="s">
        <v>513</v>
      </c>
      <c r="E2944" s="248" t="s">
        <v>23</v>
      </c>
      <c r="F2944" s="249" t="s">
        <v>3835</v>
      </c>
      <c r="G2944" s="226"/>
      <c r="H2944" s="250">
        <v>0.53800000000000003</v>
      </c>
      <c r="I2944" s="231"/>
      <c r="J2944" s="226"/>
      <c r="K2944" s="226"/>
      <c r="L2944" s="232"/>
      <c r="M2944" s="233"/>
      <c r="N2944" s="234"/>
      <c r="O2944" s="234"/>
      <c r="P2944" s="234"/>
      <c r="Q2944" s="234"/>
      <c r="R2944" s="234"/>
      <c r="S2944" s="234"/>
      <c r="T2944" s="235"/>
      <c r="AT2944" s="236" t="s">
        <v>513</v>
      </c>
      <c r="AU2944" s="236" t="s">
        <v>82</v>
      </c>
      <c r="AV2944" s="12" t="s">
        <v>82</v>
      </c>
      <c r="AW2944" s="12" t="s">
        <v>36</v>
      </c>
      <c r="AX2944" s="12" t="s">
        <v>73</v>
      </c>
      <c r="AY2944" s="236" t="s">
        <v>492</v>
      </c>
    </row>
    <row r="2945" spans="2:65" s="13" customFormat="1">
      <c r="B2945" s="237"/>
      <c r="C2945" s="238"/>
      <c r="D2945" s="221" t="s">
        <v>513</v>
      </c>
      <c r="E2945" s="239" t="s">
        <v>23</v>
      </c>
      <c r="F2945" s="240" t="s">
        <v>3760</v>
      </c>
      <c r="G2945" s="238"/>
      <c r="H2945" s="241" t="s">
        <v>23</v>
      </c>
      <c r="I2945" s="242"/>
      <c r="J2945" s="238"/>
      <c r="K2945" s="238"/>
      <c r="L2945" s="243"/>
      <c r="M2945" s="244"/>
      <c r="N2945" s="245"/>
      <c r="O2945" s="245"/>
      <c r="P2945" s="245"/>
      <c r="Q2945" s="245"/>
      <c r="R2945" s="245"/>
      <c r="S2945" s="245"/>
      <c r="T2945" s="246"/>
      <c r="AT2945" s="247" t="s">
        <v>513</v>
      </c>
      <c r="AU2945" s="247" t="s">
        <v>82</v>
      </c>
      <c r="AV2945" s="13" t="s">
        <v>80</v>
      </c>
      <c r="AW2945" s="13" t="s">
        <v>36</v>
      </c>
      <c r="AX2945" s="13" t="s">
        <v>73</v>
      </c>
      <c r="AY2945" s="247" t="s">
        <v>492</v>
      </c>
    </row>
    <row r="2946" spans="2:65" s="12" customFormat="1">
      <c r="B2946" s="225"/>
      <c r="C2946" s="226"/>
      <c r="D2946" s="221" t="s">
        <v>513</v>
      </c>
      <c r="E2946" s="248" t="s">
        <v>23</v>
      </c>
      <c r="F2946" s="249" t="s">
        <v>3836</v>
      </c>
      <c r="G2946" s="226"/>
      <c r="H2946" s="250">
        <v>0.57099999999999995</v>
      </c>
      <c r="I2946" s="231"/>
      <c r="J2946" s="226"/>
      <c r="K2946" s="226"/>
      <c r="L2946" s="232"/>
      <c r="M2946" s="233"/>
      <c r="N2946" s="234"/>
      <c r="O2946" s="234"/>
      <c r="P2946" s="234"/>
      <c r="Q2946" s="234"/>
      <c r="R2946" s="234"/>
      <c r="S2946" s="234"/>
      <c r="T2946" s="235"/>
      <c r="AT2946" s="236" t="s">
        <v>513</v>
      </c>
      <c r="AU2946" s="236" t="s">
        <v>82</v>
      </c>
      <c r="AV2946" s="12" t="s">
        <v>82</v>
      </c>
      <c r="AW2946" s="12" t="s">
        <v>36</v>
      </c>
      <c r="AX2946" s="12" t="s">
        <v>73</v>
      </c>
      <c r="AY2946" s="236" t="s">
        <v>492</v>
      </c>
    </row>
    <row r="2947" spans="2:65" s="13" customFormat="1">
      <c r="B2947" s="237"/>
      <c r="C2947" s="238"/>
      <c r="D2947" s="221" t="s">
        <v>513</v>
      </c>
      <c r="E2947" s="239" t="s">
        <v>23</v>
      </c>
      <c r="F2947" s="240" t="s">
        <v>3770</v>
      </c>
      <c r="G2947" s="238"/>
      <c r="H2947" s="241" t="s">
        <v>23</v>
      </c>
      <c r="I2947" s="242"/>
      <c r="J2947" s="238"/>
      <c r="K2947" s="238"/>
      <c r="L2947" s="243"/>
      <c r="M2947" s="244"/>
      <c r="N2947" s="245"/>
      <c r="O2947" s="245"/>
      <c r="P2947" s="245"/>
      <c r="Q2947" s="245"/>
      <c r="R2947" s="245"/>
      <c r="S2947" s="245"/>
      <c r="T2947" s="246"/>
      <c r="AT2947" s="247" t="s">
        <v>513</v>
      </c>
      <c r="AU2947" s="247" t="s">
        <v>82</v>
      </c>
      <c r="AV2947" s="13" t="s">
        <v>80</v>
      </c>
      <c r="AW2947" s="13" t="s">
        <v>36</v>
      </c>
      <c r="AX2947" s="13" t="s">
        <v>73</v>
      </c>
      <c r="AY2947" s="247" t="s">
        <v>492</v>
      </c>
    </row>
    <row r="2948" spans="2:65" s="12" customFormat="1">
      <c r="B2948" s="225"/>
      <c r="C2948" s="226"/>
      <c r="D2948" s="221" t="s">
        <v>513</v>
      </c>
      <c r="E2948" s="248" t="s">
        <v>23</v>
      </c>
      <c r="F2948" s="249" t="s">
        <v>3837</v>
      </c>
      <c r="G2948" s="226"/>
      <c r="H2948" s="250">
        <v>0.624</v>
      </c>
      <c r="I2948" s="231"/>
      <c r="J2948" s="226"/>
      <c r="K2948" s="226"/>
      <c r="L2948" s="232"/>
      <c r="M2948" s="233"/>
      <c r="N2948" s="234"/>
      <c r="O2948" s="234"/>
      <c r="P2948" s="234"/>
      <c r="Q2948" s="234"/>
      <c r="R2948" s="234"/>
      <c r="S2948" s="234"/>
      <c r="T2948" s="235"/>
      <c r="AT2948" s="236" t="s">
        <v>513</v>
      </c>
      <c r="AU2948" s="236" t="s">
        <v>82</v>
      </c>
      <c r="AV2948" s="12" t="s">
        <v>82</v>
      </c>
      <c r="AW2948" s="12" t="s">
        <v>36</v>
      </c>
      <c r="AX2948" s="12" t="s">
        <v>73</v>
      </c>
      <c r="AY2948" s="236" t="s">
        <v>492</v>
      </c>
    </row>
    <row r="2949" spans="2:65" s="13" customFormat="1">
      <c r="B2949" s="237"/>
      <c r="C2949" s="238"/>
      <c r="D2949" s="221" t="s">
        <v>513</v>
      </c>
      <c r="E2949" s="239" t="s">
        <v>23</v>
      </c>
      <c r="F2949" s="240" t="s">
        <v>3780</v>
      </c>
      <c r="G2949" s="238"/>
      <c r="H2949" s="241" t="s">
        <v>23</v>
      </c>
      <c r="I2949" s="242"/>
      <c r="J2949" s="238"/>
      <c r="K2949" s="238"/>
      <c r="L2949" s="243"/>
      <c r="M2949" s="244"/>
      <c r="N2949" s="245"/>
      <c r="O2949" s="245"/>
      <c r="P2949" s="245"/>
      <c r="Q2949" s="245"/>
      <c r="R2949" s="245"/>
      <c r="S2949" s="245"/>
      <c r="T2949" s="246"/>
      <c r="AT2949" s="247" t="s">
        <v>513</v>
      </c>
      <c r="AU2949" s="247" t="s">
        <v>82</v>
      </c>
      <c r="AV2949" s="13" t="s">
        <v>80</v>
      </c>
      <c r="AW2949" s="13" t="s">
        <v>36</v>
      </c>
      <c r="AX2949" s="13" t="s">
        <v>73</v>
      </c>
      <c r="AY2949" s="247" t="s">
        <v>492</v>
      </c>
    </row>
    <row r="2950" spans="2:65" s="12" customFormat="1">
      <c r="B2950" s="225"/>
      <c r="C2950" s="226"/>
      <c r="D2950" s="221" t="s">
        <v>513</v>
      </c>
      <c r="E2950" s="248" t="s">
        <v>23</v>
      </c>
      <c r="F2950" s="249" t="s">
        <v>3838</v>
      </c>
      <c r="G2950" s="226"/>
      <c r="H2950" s="250">
        <v>3.0000000000000001E-3</v>
      </c>
      <c r="I2950" s="231"/>
      <c r="J2950" s="226"/>
      <c r="K2950" s="226"/>
      <c r="L2950" s="232"/>
      <c r="M2950" s="233"/>
      <c r="N2950" s="234"/>
      <c r="O2950" s="234"/>
      <c r="P2950" s="234"/>
      <c r="Q2950" s="234"/>
      <c r="R2950" s="234"/>
      <c r="S2950" s="234"/>
      <c r="T2950" s="235"/>
      <c r="AT2950" s="236" t="s">
        <v>513</v>
      </c>
      <c r="AU2950" s="236" t="s">
        <v>82</v>
      </c>
      <c r="AV2950" s="12" t="s">
        <v>82</v>
      </c>
      <c r="AW2950" s="12" t="s">
        <v>36</v>
      </c>
      <c r="AX2950" s="12" t="s">
        <v>73</v>
      </c>
      <c r="AY2950" s="236" t="s">
        <v>492</v>
      </c>
    </row>
    <row r="2951" spans="2:65" s="14" customFormat="1">
      <c r="B2951" s="251"/>
      <c r="C2951" s="252"/>
      <c r="D2951" s="221" t="s">
        <v>513</v>
      </c>
      <c r="E2951" s="275" t="s">
        <v>23</v>
      </c>
      <c r="F2951" s="276" t="s">
        <v>560</v>
      </c>
      <c r="G2951" s="252"/>
      <c r="H2951" s="277">
        <v>1.804</v>
      </c>
      <c r="I2951" s="256"/>
      <c r="J2951" s="252"/>
      <c r="K2951" s="252"/>
      <c r="L2951" s="257"/>
      <c r="M2951" s="258"/>
      <c r="N2951" s="259"/>
      <c r="O2951" s="259"/>
      <c r="P2951" s="259"/>
      <c r="Q2951" s="259"/>
      <c r="R2951" s="259"/>
      <c r="S2951" s="259"/>
      <c r="T2951" s="260"/>
      <c r="AT2951" s="261" t="s">
        <v>513</v>
      </c>
      <c r="AU2951" s="261" t="s">
        <v>82</v>
      </c>
      <c r="AV2951" s="14" t="s">
        <v>502</v>
      </c>
      <c r="AW2951" s="14" t="s">
        <v>36</v>
      </c>
      <c r="AX2951" s="14" t="s">
        <v>80</v>
      </c>
      <c r="AY2951" s="261" t="s">
        <v>492</v>
      </c>
    </row>
    <row r="2952" spans="2:65" s="12" customFormat="1">
      <c r="B2952" s="225"/>
      <c r="C2952" s="226"/>
      <c r="D2952" s="227" t="s">
        <v>513</v>
      </c>
      <c r="E2952" s="226"/>
      <c r="F2952" s="229" t="s">
        <v>3839</v>
      </c>
      <c r="G2952" s="226"/>
      <c r="H2952" s="230">
        <v>2.0750000000000002</v>
      </c>
      <c r="I2952" s="231"/>
      <c r="J2952" s="226"/>
      <c r="K2952" s="226"/>
      <c r="L2952" s="232"/>
      <c r="M2952" s="233"/>
      <c r="N2952" s="234"/>
      <c r="O2952" s="234"/>
      <c r="P2952" s="234"/>
      <c r="Q2952" s="234"/>
      <c r="R2952" s="234"/>
      <c r="S2952" s="234"/>
      <c r="T2952" s="235"/>
      <c r="AT2952" s="236" t="s">
        <v>513</v>
      </c>
      <c r="AU2952" s="236" t="s">
        <v>82</v>
      </c>
      <c r="AV2952" s="12" t="s">
        <v>82</v>
      </c>
      <c r="AW2952" s="12" t="s">
        <v>6</v>
      </c>
      <c r="AX2952" s="12" t="s">
        <v>80</v>
      </c>
      <c r="AY2952" s="236" t="s">
        <v>492</v>
      </c>
    </row>
    <row r="2953" spans="2:65" s="1" customFormat="1" ht="16.5" customHeight="1">
      <c r="B2953" s="42"/>
      <c r="C2953" s="278" t="s">
        <v>3840</v>
      </c>
      <c r="D2953" s="278" t="s">
        <v>1110</v>
      </c>
      <c r="E2953" s="279" t="s">
        <v>3841</v>
      </c>
      <c r="F2953" s="280" t="s">
        <v>3842</v>
      </c>
      <c r="G2953" s="281" t="s">
        <v>632</v>
      </c>
      <c r="H2953" s="282">
        <v>5.1529999999999996</v>
      </c>
      <c r="I2953" s="283"/>
      <c r="J2953" s="284">
        <f>ROUND(I2953*H2953,2)</f>
        <v>0</v>
      </c>
      <c r="K2953" s="280" t="s">
        <v>501</v>
      </c>
      <c r="L2953" s="285"/>
      <c r="M2953" s="286" t="s">
        <v>23</v>
      </c>
      <c r="N2953" s="287" t="s">
        <v>44</v>
      </c>
      <c r="O2953" s="43"/>
      <c r="P2953" s="218">
        <f>O2953*H2953</f>
        <v>0</v>
      </c>
      <c r="Q2953" s="218">
        <v>0.55000000000000004</v>
      </c>
      <c r="R2953" s="218">
        <f>Q2953*H2953</f>
        <v>2.8341500000000002</v>
      </c>
      <c r="S2953" s="218">
        <v>0</v>
      </c>
      <c r="T2953" s="219">
        <f>S2953*H2953</f>
        <v>0</v>
      </c>
      <c r="AR2953" s="25" t="s">
        <v>604</v>
      </c>
      <c r="AT2953" s="25" t="s">
        <v>1110</v>
      </c>
      <c r="AU2953" s="25" t="s">
        <v>82</v>
      </c>
      <c r="AY2953" s="25" t="s">
        <v>492</v>
      </c>
      <c r="BE2953" s="220">
        <f>IF(N2953="základní",J2953,0)</f>
        <v>0</v>
      </c>
      <c r="BF2953" s="220">
        <f>IF(N2953="snížená",J2953,0)</f>
        <v>0</v>
      </c>
      <c r="BG2953" s="220">
        <f>IF(N2953="zákl. přenesená",J2953,0)</f>
        <v>0</v>
      </c>
      <c r="BH2953" s="220">
        <f>IF(N2953="sníž. přenesená",J2953,0)</f>
        <v>0</v>
      </c>
      <c r="BI2953" s="220">
        <f>IF(N2953="nulová",J2953,0)</f>
        <v>0</v>
      </c>
      <c r="BJ2953" s="25" t="s">
        <v>80</v>
      </c>
      <c r="BK2953" s="220">
        <f>ROUND(I2953*H2953,2)</f>
        <v>0</v>
      </c>
      <c r="BL2953" s="25" t="s">
        <v>502</v>
      </c>
      <c r="BM2953" s="25" t="s">
        <v>3843</v>
      </c>
    </row>
    <row r="2954" spans="2:65" s="1" customFormat="1">
      <c r="B2954" s="42"/>
      <c r="C2954" s="64"/>
      <c r="D2954" s="221" t="s">
        <v>506</v>
      </c>
      <c r="E2954" s="64"/>
      <c r="F2954" s="222" t="s">
        <v>3842</v>
      </c>
      <c r="G2954" s="64"/>
      <c r="H2954" s="64"/>
      <c r="I2954" s="177"/>
      <c r="J2954" s="64"/>
      <c r="K2954" s="64"/>
      <c r="L2954" s="62"/>
      <c r="M2954" s="223"/>
      <c r="N2954" s="43"/>
      <c r="O2954" s="43"/>
      <c r="P2954" s="43"/>
      <c r="Q2954" s="43"/>
      <c r="R2954" s="43"/>
      <c r="S2954" s="43"/>
      <c r="T2954" s="79"/>
      <c r="AT2954" s="25" t="s">
        <v>506</v>
      </c>
      <c r="AU2954" s="25" t="s">
        <v>82</v>
      </c>
    </row>
    <row r="2955" spans="2:65" s="12" customFormat="1">
      <c r="B2955" s="225"/>
      <c r="C2955" s="226"/>
      <c r="D2955" s="221" t="s">
        <v>513</v>
      </c>
      <c r="E2955" s="248" t="s">
        <v>23</v>
      </c>
      <c r="F2955" s="249" t="s">
        <v>3844</v>
      </c>
      <c r="G2955" s="226"/>
      <c r="H2955" s="250">
        <v>4.4000000000000004</v>
      </c>
      <c r="I2955" s="231"/>
      <c r="J2955" s="226"/>
      <c r="K2955" s="226"/>
      <c r="L2955" s="232"/>
      <c r="M2955" s="233"/>
      <c r="N2955" s="234"/>
      <c r="O2955" s="234"/>
      <c r="P2955" s="234"/>
      <c r="Q2955" s="234"/>
      <c r="R2955" s="234"/>
      <c r="S2955" s="234"/>
      <c r="T2955" s="235"/>
      <c r="AT2955" s="236" t="s">
        <v>513</v>
      </c>
      <c r="AU2955" s="236" t="s">
        <v>82</v>
      </c>
      <c r="AV2955" s="12" t="s">
        <v>82</v>
      </c>
      <c r="AW2955" s="12" t="s">
        <v>36</v>
      </c>
      <c r="AX2955" s="12" t="s">
        <v>73</v>
      </c>
      <c r="AY2955" s="236" t="s">
        <v>492</v>
      </c>
    </row>
    <row r="2956" spans="2:65" s="12" customFormat="1">
      <c r="B2956" s="225"/>
      <c r="C2956" s="226"/>
      <c r="D2956" s="221" t="s">
        <v>513</v>
      </c>
      <c r="E2956" s="248" t="s">
        <v>23</v>
      </c>
      <c r="F2956" s="249" t="s">
        <v>3845</v>
      </c>
      <c r="G2956" s="226"/>
      <c r="H2956" s="250">
        <v>8.1000000000000003E-2</v>
      </c>
      <c r="I2956" s="231"/>
      <c r="J2956" s="226"/>
      <c r="K2956" s="226"/>
      <c r="L2956" s="232"/>
      <c r="M2956" s="233"/>
      <c r="N2956" s="234"/>
      <c r="O2956" s="234"/>
      <c r="P2956" s="234"/>
      <c r="Q2956" s="234"/>
      <c r="R2956" s="234"/>
      <c r="S2956" s="234"/>
      <c r="T2956" s="235"/>
      <c r="AT2956" s="236" t="s">
        <v>513</v>
      </c>
      <c r="AU2956" s="236" t="s">
        <v>82</v>
      </c>
      <c r="AV2956" s="12" t="s">
        <v>82</v>
      </c>
      <c r="AW2956" s="12" t="s">
        <v>36</v>
      </c>
      <c r="AX2956" s="12" t="s">
        <v>73</v>
      </c>
      <c r="AY2956" s="236" t="s">
        <v>492</v>
      </c>
    </row>
    <row r="2957" spans="2:65" s="14" customFormat="1">
      <c r="B2957" s="251"/>
      <c r="C2957" s="252"/>
      <c r="D2957" s="221" t="s">
        <v>513</v>
      </c>
      <c r="E2957" s="275" t="s">
        <v>23</v>
      </c>
      <c r="F2957" s="276" t="s">
        <v>560</v>
      </c>
      <c r="G2957" s="252"/>
      <c r="H2957" s="277">
        <v>4.4809999999999999</v>
      </c>
      <c r="I2957" s="256"/>
      <c r="J2957" s="252"/>
      <c r="K2957" s="252"/>
      <c r="L2957" s="257"/>
      <c r="M2957" s="258"/>
      <c r="N2957" s="259"/>
      <c r="O2957" s="259"/>
      <c r="P2957" s="259"/>
      <c r="Q2957" s="259"/>
      <c r="R2957" s="259"/>
      <c r="S2957" s="259"/>
      <c r="T2957" s="260"/>
      <c r="AT2957" s="261" t="s">
        <v>513</v>
      </c>
      <c r="AU2957" s="261" t="s">
        <v>82</v>
      </c>
      <c r="AV2957" s="14" t="s">
        <v>502</v>
      </c>
      <c r="AW2957" s="14" t="s">
        <v>36</v>
      </c>
      <c r="AX2957" s="14" t="s">
        <v>80</v>
      </c>
      <c r="AY2957" s="261" t="s">
        <v>492</v>
      </c>
    </row>
    <row r="2958" spans="2:65" s="12" customFormat="1">
      <c r="B2958" s="225"/>
      <c r="C2958" s="226"/>
      <c r="D2958" s="227" t="s">
        <v>513</v>
      </c>
      <c r="E2958" s="226"/>
      <c r="F2958" s="229" t="s">
        <v>3846</v>
      </c>
      <c r="G2958" s="226"/>
      <c r="H2958" s="230">
        <v>5.1529999999999996</v>
      </c>
      <c r="I2958" s="231"/>
      <c r="J2958" s="226"/>
      <c r="K2958" s="226"/>
      <c r="L2958" s="232"/>
      <c r="M2958" s="233"/>
      <c r="N2958" s="234"/>
      <c r="O2958" s="234"/>
      <c r="P2958" s="234"/>
      <c r="Q2958" s="234"/>
      <c r="R2958" s="234"/>
      <c r="S2958" s="234"/>
      <c r="T2958" s="235"/>
      <c r="AT2958" s="236" t="s">
        <v>513</v>
      </c>
      <c r="AU2958" s="236" t="s">
        <v>82</v>
      </c>
      <c r="AV2958" s="12" t="s">
        <v>82</v>
      </c>
      <c r="AW2958" s="12" t="s">
        <v>6</v>
      </c>
      <c r="AX2958" s="12" t="s">
        <v>80</v>
      </c>
      <c r="AY2958" s="236" t="s">
        <v>492</v>
      </c>
    </row>
    <row r="2959" spans="2:65" s="1" customFormat="1" ht="16.5" customHeight="1">
      <c r="B2959" s="42"/>
      <c r="C2959" s="209" t="s">
        <v>3847</v>
      </c>
      <c r="D2959" s="209" t="s">
        <v>498</v>
      </c>
      <c r="E2959" s="210" t="s">
        <v>3848</v>
      </c>
      <c r="F2959" s="211" t="s">
        <v>3849</v>
      </c>
      <c r="G2959" s="212" t="s">
        <v>795</v>
      </c>
      <c r="H2959" s="213">
        <v>52.185000000000002</v>
      </c>
      <c r="I2959" s="214"/>
      <c r="J2959" s="215">
        <f>ROUND(I2959*H2959,2)</f>
        <v>0</v>
      </c>
      <c r="K2959" s="211" t="s">
        <v>501</v>
      </c>
      <c r="L2959" s="62"/>
      <c r="M2959" s="216" t="s">
        <v>23</v>
      </c>
      <c r="N2959" s="217" t="s">
        <v>44</v>
      </c>
      <c r="O2959" s="43"/>
      <c r="P2959" s="218">
        <f>O2959*H2959</f>
        <v>0</v>
      </c>
      <c r="Q2959" s="218">
        <v>0</v>
      </c>
      <c r="R2959" s="218">
        <f>Q2959*H2959</f>
        <v>0</v>
      </c>
      <c r="S2959" s="218">
        <v>0</v>
      </c>
      <c r="T2959" s="219">
        <f>S2959*H2959</f>
        <v>0</v>
      </c>
      <c r="AR2959" s="25" t="s">
        <v>775</v>
      </c>
      <c r="AT2959" s="25" t="s">
        <v>498</v>
      </c>
      <c r="AU2959" s="25" t="s">
        <v>82</v>
      </c>
      <c r="AY2959" s="25" t="s">
        <v>492</v>
      </c>
      <c r="BE2959" s="220">
        <f>IF(N2959="základní",J2959,0)</f>
        <v>0</v>
      </c>
      <c r="BF2959" s="220">
        <f>IF(N2959="snížená",J2959,0)</f>
        <v>0</v>
      </c>
      <c r="BG2959" s="220">
        <f>IF(N2959="zákl. přenesená",J2959,0)</f>
        <v>0</v>
      </c>
      <c r="BH2959" s="220">
        <f>IF(N2959="sníž. přenesená",J2959,0)</f>
        <v>0</v>
      </c>
      <c r="BI2959" s="220">
        <f>IF(N2959="nulová",J2959,0)</f>
        <v>0</v>
      </c>
      <c r="BJ2959" s="25" t="s">
        <v>80</v>
      </c>
      <c r="BK2959" s="220">
        <f>ROUND(I2959*H2959,2)</f>
        <v>0</v>
      </c>
      <c r="BL2959" s="25" t="s">
        <v>775</v>
      </c>
      <c r="BM2959" s="25" t="s">
        <v>3850</v>
      </c>
    </row>
    <row r="2960" spans="2:65" s="1" customFormat="1" ht="24">
      <c r="B2960" s="42"/>
      <c r="C2960" s="64"/>
      <c r="D2960" s="221" t="s">
        <v>506</v>
      </c>
      <c r="E2960" s="64"/>
      <c r="F2960" s="222" t="s">
        <v>3851</v>
      </c>
      <c r="G2960" s="64"/>
      <c r="H2960" s="64"/>
      <c r="I2960" s="177"/>
      <c r="J2960" s="64"/>
      <c r="K2960" s="64"/>
      <c r="L2960" s="62"/>
      <c r="M2960" s="223"/>
      <c r="N2960" s="43"/>
      <c r="O2960" s="43"/>
      <c r="P2960" s="43"/>
      <c r="Q2960" s="43"/>
      <c r="R2960" s="43"/>
      <c r="S2960" s="43"/>
      <c r="T2960" s="79"/>
      <c r="AT2960" s="25" t="s">
        <v>506</v>
      </c>
      <c r="AU2960" s="25" t="s">
        <v>82</v>
      </c>
    </row>
    <row r="2961" spans="2:65" s="1" customFormat="1" ht="108">
      <c r="B2961" s="42"/>
      <c r="C2961" s="64"/>
      <c r="D2961" s="221" t="s">
        <v>509</v>
      </c>
      <c r="E2961" s="64"/>
      <c r="F2961" s="224" t="s">
        <v>3481</v>
      </c>
      <c r="G2961" s="64"/>
      <c r="H2961" s="64"/>
      <c r="I2961" s="177"/>
      <c r="J2961" s="64"/>
      <c r="K2961" s="64"/>
      <c r="L2961" s="62"/>
      <c r="M2961" s="223"/>
      <c r="N2961" s="43"/>
      <c r="O2961" s="43"/>
      <c r="P2961" s="43"/>
      <c r="Q2961" s="43"/>
      <c r="R2961" s="43"/>
      <c r="S2961" s="43"/>
      <c r="T2961" s="79"/>
      <c r="AT2961" s="25" t="s">
        <v>509</v>
      </c>
      <c r="AU2961" s="25" t="s">
        <v>82</v>
      </c>
    </row>
    <row r="2962" spans="2:65" s="11" customFormat="1" ht="29.85" customHeight="1">
      <c r="B2962" s="192"/>
      <c r="C2962" s="193"/>
      <c r="D2962" s="206" t="s">
        <v>72</v>
      </c>
      <c r="E2962" s="207" t="s">
        <v>3852</v>
      </c>
      <c r="F2962" s="207" t="s">
        <v>3853</v>
      </c>
      <c r="G2962" s="193"/>
      <c r="H2962" s="193"/>
      <c r="I2962" s="196"/>
      <c r="J2962" s="208">
        <f>BK2962</f>
        <v>0</v>
      </c>
      <c r="K2962" s="193"/>
      <c r="L2962" s="198"/>
      <c r="M2962" s="199"/>
      <c r="N2962" s="200"/>
      <c r="O2962" s="200"/>
      <c r="P2962" s="201">
        <f>SUM(P2963:P3204)</f>
        <v>0</v>
      </c>
      <c r="Q2962" s="200"/>
      <c r="R2962" s="201">
        <f>SUM(R2963:R3204)</f>
        <v>119.7090711</v>
      </c>
      <c r="S2962" s="200"/>
      <c r="T2962" s="202">
        <f>SUM(T2963:T3204)</f>
        <v>0</v>
      </c>
      <c r="AR2962" s="203" t="s">
        <v>82</v>
      </c>
      <c r="AT2962" s="204" t="s">
        <v>72</v>
      </c>
      <c r="AU2962" s="204" t="s">
        <v>80</v>
      </c>
      <c r="AY2962" s="203" t="s">
        <v>492</v>
      </c>
      <c r="BK2962" s="205">
        <f>SUM(BK2963:BK3204)</f>
        <v>0</v>
      </c>
    </row>
    <row r="2963" spans="2:65" s="1" customFormat="1" ht="16.5" customHeight="1">
      <c r="B2963" s="42"/>
      <c r="C2963" s="209" t="s">
        <v>3854</v>
      </c>
      <c r="D2963" s="209" t="s">
        <v>498</v>
      </c>
      <c r="E2963" s="210" t="s">
        <v>3855</v>
      </c>
      <c r="F2963" s="211" t="s">
        <v>3856</v>
      </c>
      <c r="G2963" s="212" t="s">
        <v>180</v>
      </c>
      <c r="H2963" s="213">
        <v>322.70999999999998</v>
      </c>
      <c r="I2963" s="214"/>
      <c r="J2963" s="215">
        <f>ROUND(I2963*H2963,2)</f>
        <v>0</v>
      </c>
      <c r="K2963" s="211" t="s">
        <v>501</v>
      </c>
      <c r="L2963" s="62"/>
      <c r="M2963" s="216" t="s">
        <v>23</v>
      </c>
      <c r="N2963" s="217" t="s">
        <v>44</v>
      </c>
      <c r="O2963" s="43"/>
      <c r="P2963" s="218">
        <f>O2963*H2963</f>
        <v>0</v>
      </c>
      <c r="Q2963" s="218">
        <v>1.223E-2</v>
      </c>
      <c r="R2963" s="218">
        <f>Q2963*H2963</f>
        <v>3.9467432999999996</v>
      </c>
      <c r="S2963" s="218">
        <v>0</v>
      </c>
      <c r="T2963" s="219">
        <f>S2963*H2963</f>
        <v>0</v>
      </c>
      <c r="AR2963" s="25" t="s">
        <v>775</v>
      </c>
      <c r="AT2963" s="25" t="s">
        <v>498</v>
      </c>
      <c r="AU2963" s="25" t="s">
        <v>82</v>
      </c>
      <c r="AY2963" s="25" t="s">
        <v>492</v>
      </c>
      <c r="BE2963" s="220">
        <f>IF(N2963="základní",J2963,0)</f>
        <v>0</v>
      </c>
      <c r="BF2963" s="220">
        <f>IF(N2963="snížená",J2963,0)</f>
        <v>0</v>
      </c>
      <c r="BG2963" s="220">
        <f>IF(N2963="zákl. přenesená",J2963,0)</f>
        <v>0</v>
      </c>
      <c r="BH2963" s="220">
        <f>IF(N2963="sníž. přenesená",J2963,0)</f>
        <v>0</v>
      </c>
      <c r="BI2963" s="220">
        <f>IF(N2963="nulová",J2963,0)</f>
        <v>0</v>
      </c>
      <c r="BJ2963" s="25" t="s">
        <v>80</v>
      </c>
      <c r="BK2963" s="220">
        <f>ROUND(I2963*H2963,2)</f>
        <v>0</v>
      </c>
      <c r="BL2963" s="25" t="s">
        <v>775</v>
      </c>
      <c r="BM2963" s="25" t="s">
        <v>3857</v>
      </c>
    </row>
    <row r="2964" spans="2:65" s="1" customFormat="1" ht="24">
      <c r="B2964" s="42"/>
      <c r="C2964" s="64"/>
      <c r="D2964" s="221" t="s">
        <v>506</v>
      </c>
      <c r="E2964" s="64"/>
      <c r="F2964" s="222" t="s">
        <v>3858</v>
      </c>
      <c r="G2964" s="64"/>
      <c r="H2964" s="64"/>
      <c r="I2964" s="177"/>
      <c r="J2964" s="64"/>
      <c r="K2964" s="64"/>
      <c r="L2964" s="62"/>
      <c r="M2964" s="223"/>
      <c r="N2964" s="43"/>
      <c r="O2964" s="43"/>
      <c r="P2964" s="43"/>
      <c r="Q2964" s="43"/>
      <c r="R2964" s="43"/>
      <c r="S2964" s="43"/>
      <c r="T2964" s="79"/>
      <c r="AT2964" s="25" t="s">
        <v>506</v>
      </c>
      <c r="AU2964" s="25" t="s">
        <v>82</v>
      </c>
    </row>
    <row r="2965" spans="2:65" s="1" customFormat="1" ht="132">
      <c r="B2965" s="42"/>
      <c r="C2965" s="64"/>
      <c r="D2965" s="221" t="s">
        <v>509</v>
      </c>
      <c r="E2965" s="64"/>
      <c r="F2965" s="224" t="s">
        <v>3859</v>
      </c>
      <c r="G2965" s="64"/>
      <c r="H2965" s="64"/>
      <c r="I2965" s="177"/>
      <c r="J2965" s="64"/>
      <c r="K2965" s="64"/>
      <c r="L2965" s="62"/>
      <c r="M2965" s="223"/>
      <c r="N2965" s="43"/>
      <c r="O2965" s="43"/>
      <c r="P2965" s="43"/>
      <c r="Q2965" s="43"/>
      <c r="R2965" s="43"/>
      <c r="S2965" s="43"/>
      <c r="T2965" s="79"/>
      <c r="AT2965" s="25" t="s">
        <v>509</v>
      </c>
      <c r="AU2965" s="25" t="s">
        <v>82</v>
      </c>
    </row>
    <row r="2966" spans="2:65" s="13" customFormat="1">
      <c r="B2966" s="237"/>
      <c r="C2966" s="238"/>
      <c r="D2966" s="221" t="s">
        <v>513</v>
      </c>
      <c r="E2966" s="239" t="s">
        <v>23</v>
      </c>
      <c r="F2966" s="240" t="s">
        <v>971</v>
      </c>
      <c r="G2966" s="238"/>
      <c r="H2966" s="241" t="s">
        <v>23</v>
      </c>
      <c r="I2966" s="242"/>
      <c r="J2966" s="238"/>
      <c r="K2966" s="238"/>
      <c r="L2966" s="243"/>
      <c r="M2966" s="244"/>
      <c r="N2966" s="245"/>
      <c r="O2966" s="245"/>
      <c r="P2966" s="245"/>
      <c r="Q2966" s="245"/>
      <c r="R2966" s="245"/>
      <c r="S2966" s="245"/>
      <c r="T2966" s="246"/>
      <c r="AT2966" s="247" t="s">
        <v>513</v>
      </c>
      <c r="AU2966" s="247" t="s">
        <v>82</v>
      </c>
      <c r="AV2966" s="13" t="s">
        <v>80</v>
      </c>
      <c r="AW2966" s="13" t="s">
        <v>36</v>
      </c>
      <c r="AX2966" s="13" t="s">
        <v>73</v>
      </c>
      <c r="AY2966" s="247" t="s">
        <v>492</v>
      </c>
    </row>
    <row r="2967" spans="2:65" s="12" customFormat="1">
      <c r="B2967" s="225"/>
      <c r="C2967" s="226"/>
      <c r="D2967" s="221" t="s">
        <v>513</v>
      </c>
      <c r="E2967" s="248" t="s">
        <v>23</v>
      </c>
      <c r="F2967" s="249" t="s">
        <v>3860</v>
      </c>
      <c r="G2967" s="226"/>
      <c r="H2967" s="250">
        <v>73.7</v>
      </c>
      <c r="I2967" s="231"/>
      <c r="J2967" s="226"/>
      <c r="K2967" s="226"/>
      <c r="L2967" s="232"/>
      <c r="M2967" s="233"/>
      <c r="N2967" s="234"/>
      <c r="O2967" s="234"/>
      <c r="P2967" s="234"/>
      <c r="Q2967" s="234"/>
      <c r="R2967" s="234"/>
      <c r="S2967" s="234"/>
      <c r="T2967" s="235"/>
      <c r="AT2967" s="236" t="s">
        <v>513</v>
      </c>
      <c r="AU2967" s="236" t="s">
        <v>82</v>
      </c>
      <c r="AV2967" s="12" t="s">
        <v>82</v>
      </c>
      <c r="AW2967" s="12" t="s">
        <v>36</v>
      </c>
      <c r="AX2967" s="12" t="s">
        <v>73</v>
      </c>
      <c r="AY2967" s="236" t="s">
        <v>492</v>
      </c>
    </row>
    <row r="2968" spans="2:65" s="13" customFormat="1">
      <c r="B2968" s="237"/>
      <c r="C2968" s="238"/>
      <c r="D2968" s="221" t="s">
        <v>513</v>
      </c>
      <c r="E2968" s="239" t="s">
        <v>23</v>
      </c>
      <c r="F2968" s="240" t="s">
        <v>973</v>
      </c>
      <c r="G2968" s="238"/>
      <c r="H2968" s="241" t="s">
        <v>23</v>
      </c>
      <c r="I2968" s="242"/>
      <c r="J2968" s="238"/>
      <c r="K2968" s="238"/>
      <c r="L2968" s="243"/>
      <c r="M2968" s="244"/>
      <c r="N2968" s="245"/>
      <c r="O2968" s="245"/>
      <c r="P2968" s="245"/>
      <c r="Q2968" s="245"/>
      <c r="R2968" s="245"/>
      <c r="S2968" s="245"/>
      <c r="T2968" s="246"/>
      <c r="AT2968" s="247" t="s">
        <v>513</v>
      </c>
      <c r="AU2968" s="247" t="s">
        <v>82</v>
      </c>
      <c r="AV2968" s="13" t="s">
        <v>80</v>
      </c>
      <c r="AW2968" s="13" t="s">
        <v>36</v>
      </c>
      <c r="AX2968" s="13" t="s">
        <v>73</v>
      </c>
      <c r="AY2968" s="247" t="s">
        <v>492</v>
      </c>
    </row>
    <row r="2969" spans="2:65" s="12" customFormat="1">
      <c r="B2969" s="225"/>
      <c r="C2969" s="226"/>
      <c r="D2969" s="221" t="s">
        <v>513</v>
      </c>
      <c r="E2969" s="248" t="s">
        <v>23</v>
      </c>
      <c r="F2969" s="249" t="s">
        <v>3861</v>
      </c>
      <c r="G2969" s="226"/>
      <c r="H2969" s="250">
        <v>83.48</v>
      </c>
      <c r="I2969" s="231"/>
      <c r="J2969" s="226"/>
      <c r="K2969" s="226"/>
      <c r="L2969" s="232"/>
      <c r="M2969" s="233"/>
      <c r="N2969" s="234"/>
      <c r="O2969" s="234"/>
      <c r="P2969" s="234"/>
      <c r="Q2969" s="234"/>
      <c r="R2969" s="234"/>
      <c r="S2969" s="234"/>
      <c r="T2969" s="235"/>
      <c r="AT2969" s="236" t="s">
        <v>513</v>
      </c>
      <c r="AU2969" s="236" t="s">
        <v>82</v>
      </c>
      <c r="AV2969" s="12" t="s">
        <v>82</v>
      </c>
      <c r="AW2969" s="12" t="s">
        <v>36</v>
      </c>
      <c r="AX2969" s="12" t="s">
        <v>73</v>
      </c>
      <c r="AY2969" s="236" t="s">
        <v>492</v>
      </c>
    </row>
    <row r="2970" spans="2:65" s="13" customFormat="1">
      <c r="B2970" s="237"/>
      <c r="C2970" s="238"/>
      <c r="D2970" s="221" t="s">
        <v>513</v>
      </c>
      <c r="E2970" s="239" t="s">
        <v>23</v>
      </c>
      <c r="F2970" s="240" t="s">
        <v>987</v>
      </c>
      <c r="G2970" s="238"/>
      <c r="H2970" s="241" t="s">
        <v>23</v>
      </c>
      <c r="I2970" s="242"/>
      <c r="J2970" s="238"/>
      <c r="K2970" s="238"/>
      <c r="L2970" s="243"/>
      <c r="M2970" s="244"/>
      <c r="N2970" s="245"/>
      <c r="O2970" s="245"/>
      <c r="P2970" s="245"/>
      <c r="Q2970" s="245"/>
      <c r="R2970" s="245"/>
      <c r="S2970" s="245"/>
      <c r="T2970" s="246"/>
      <c r="AT2970" s="247" t="s">
        <v>513</v>
      </c>
      <c r="AU2970" s="247" t="s">
        <v>82</v>
      </c>
      <c r="AV2970" s="13" t="s">
        <v>80</v>
      </c>
      <c r="AW2970" s="13" t="s">
        <v>36</v>
      </c>
      <c r="AX2970" s="13" t="s">
        <v>73</v>
      </c>
      <c r="AY2970" s="247" t="s">
        <v>492</v>
      </c>
    </row>
    <row r="2971" spans="2:65" s="12" customFormat="1">
      <c r="B2971" s="225"/>
      <c r="C2971" s="226"/>
      <c r="D2971" s="221" t="s">
        <v>513</v>
      </c>
      <c r="E2971" s="248" t="s">
        <v>23</v>
      </c>
      <c r="F2971" s="249" t="s">
        <v>3862</v>
      </c>
      <c r="G2971" s="226"/>
      <c r="H2971" s="250">
        <v>83.23</v>
      </c>
      <c r="I2971" s="231"/>
      <c r="J2971" s="226"/>
      <c r="K2971" s="226"/>
      <c r="L2971" s="232"/>
      <c r="M2971" s="233"/>
      <c r="N2971" s="234"/>
      <c r="O2971" s="234"/>
      <c r="P2971" s="234"/>
      <c r="Q2971" s="234"/>
      <c r="R2971" s="234"/>
      <c r="S2971" s="234"/>
      <c r="T2971" s="235"/>
      <c r="AT2971" s="236" t="s">
        <v>513</v>
      </c>
      <c r="AU2971" s="236" t="s">
        <v>82</v>
      </c>
      <c r="AV2971" s="12" t="s">
        <v>82</v>
      </c>
      <c r="AW2971" s="12" t="s">
        <v>36</v>
      </c>
      <c r="AX2971" s="12" t="s">
        <v>73</v>
      </c>
      <c r="AY2971" s="236" t="s">
        <v>492</v>
      </c>
    </row>
    <row r="2972" spans="2:65" s="13" customFormat="1">
      <c r="B2972" s="237"/>
      <c r="C2972" s="238"/>
      <c r="D2972" s="221" t="s">
        <v>513</v>
      </c>
      <c r="E2972" s="239" t="s">
        <v>23</v>
      </c>
      <c r="F2972" s="240" t="s">
        <v>989</v>
      </c>
      <c r="G2972" s="238"/>
      <c r="H2972" s="241" t="s">
        <v>23</v>
      </c>
      <c r="I2972" s="242"/>
      <c r="J2972" s="238"/>
      <c r="K2972" s="238"/>
      <c r="L2972" s="243"/>
      <c r="M2972" s="244"/>
      <c r="N2972" s="245"/>
      <c r="O2972" s="245"/>
      <c r="P2972" s="245"/>
      <c r="Q2972" s="245"/>
      <c r="R2972" s="245"/>
      <c r="S2972" s="245"/>
      <c r="T2972" s="246"/>
      <c r="AT2972" s="247" t="s">
        <v>513</v>
      </c>
      <c r="AU2972" s="247" t="s">
        <v>82</v>
      </c>
      <c r="AV2972" s="13" t="s">
        <v>80</v>
      </c>
      <c r="AW2972" s="13" t="s">
        <v>36</v>
      </c>
      <c r="AX2972" s="13" t="s">
        <v>73</v>
      </c>
      <c r="AY2972" s="247" t="s">
        <v>492</v>
      </c>
    </row>
    <row r="2973" spans="2:65" s="12" customFormat="1">
      <c r="B2973" s="225"/>
      <c r="C2973" s="226"/>
      <c r="D2973" s="221" t="s">
        <v>513</v>
      </c>
      <c r="E2973" s="248" t="s">
        <v>23</v>
      </c>
      <c r="F2973" s="249" t="s">
        <v>3863</v>
      </c>
      <c r="G2973" s="226"/>
      <c r="H2973" s="250">
        <v>82.3</v>
      </c>
      <c r="I2973" s="231"/>
      <c r="J2973" s="226"/>
      <c r="K2973" s="226"/>
      <c r="L2973" s="232"/>
      <c r="M2973" s="233"/>
      <c r="N2973" s="234"/>
      <c r="O2973" s="234"/>
      <c r="P2973" s="234"/>
      <c r="Q2973" s="234"/>
      <c r="R2973" s="234"/>
      <c r="S2973" s="234"/>
      <c r="T2973" s="235"/>
      <c r="AT2973" s="236" t="s">
        <v>513</v>
      </c>
      <c r="AU2973" s="236" t="s">
        <v>82</v>
      </c>
      <c r="AV2973" s="12" t="s">
        <v>82</v>
      </c>
      <c r="AW2973" s="12" t="s">
        <v>36</v>
      </c>
      <c r="AX2973" s="12" t="s">
        <v>73</v>
      </c>
      <c r="AY2973" s="236" t="s">
        <v>492</v>
      </c>
    </row>
    <row r="2974" spans="2:65" s="14" customFormat="1">
      <c r="B2974" s="251"/>
      <c r="C2974" s="252"/>
      <c r="D2974" s="227" t="s">
        <v>513</v>
      </c>
      <c r="E2974" s="253" t="s">
        <v>23</v>
      </c>
      <c r="F2974" s="254" t="s">
        <v>560</v>
      </c>
      <c r="G2974" s="252"/>
      <c r="H2974" s="255">
        <v>322.70999999999998</v>
      </c>
      <c r="I2974" s="256"/>
      <c r="J2974" s="252"/>
      <c r="K2974" s="252"/>
      <c r="L2974" s="257"/>
      <c r="M2974" s="258"/>
      <c r="N2974" s="259"/>
      <c r="O2974" s="259"/>
      <c r="P2974" s="259"/>
      <c r="Q2974" s="259"/>
      <c r="R2974" s="259"/>
      <c r="S2974" s="259"/>
      <c r="T2974" s="260"/>
      <c r="AT2974" s="261" t="s">
        <v>513</v>
      </c>
      <c r="AU2974" s="261" t="s">
        <v>82</v>
      </c>
      <c r="AV2974" s="14" t="s">
        <v>502</v>
      </c>
      <c r="AW2974" s="14" t="s">
        <v>36</v>
      </c>
      <c r="AX2974" s="14" t="s">
        <v>80</v>
      </c>
      <c r="AY2974" s="261" t="s">
        <v>492</v>
      </c>
    </row>
    <row r="2975" spans="2:65" s="1" customFormat="1" ht="25.5" customHeight="1">
      <c r="B2975" s="42"/>
      <c r="C2975" s="209" t="s">
        <v>3864</v>
      </c>
      <c r="D2975" s="209" t="s">
        <v>498</v>
      </c>
      <c r="E2975" s="210" t="s">
        <v>3865</v>
      </c>
      <c r="F2975" s="211" t="s">
        <v>3866</v>
      </c>
      <c r="G2975" s="212" t="s">
        <v>180</v>
      </c>
      <c r="H2975" s="213">
        <v>4396.9610000000002</v>
      </c>
      <c r="I2975" s="214"/>
      <c r="J2975" s="215">
        <f>ROUND(I2975*H2975,2)</f>
        <v>0</v>
      </c>
      <c r="K2975" s="211" t="s">
        <v>23</v>
      </c>
      <c r="L2975" s="62"/>
      <c r="M2975" s="216" t="s">
        <v>23</v>
      </c>
      <c r="N2975" s="217" t="s">
        <v>44</v>
      </c>
      <c r="O2975" s="43"/>
      <c r="P2975" s="218">
        <f>O2975*H2975</f>
        <v>0</v>
      </c>
      <c r="Q2975" s="218">
        <v>2.1999999999999999E-2</v>
      </c>
      <c r="R2975" s="218">
        <f>Q2975*H2975</f>
        <v>96.733142000000001</v>
      </c>
      <c r="S2975" s="218">
        <v>0</v>
      </c>
      <c r="T2975" s="219">
        <f>S2975*H2975</f>
        <v>0</v>
      </c>
      <c r="AR2975" s="25" t="s">
        <v>775</v>
      </c>
      <c r="AT2975" s="25" t="s">
        <v>498</v>
      </c>
      <c r="AU2975" s="25" t="s">
        <v>82</v>
      </c>
      <c r="AY2975" s="25" t="s">
        <v>492</v>
      </c>
      <c r="BE2975" s="220">
        <f>IF(N2975="základní",J2975,0)</f>
        <v>0</v>
      </c>
      <c r="BF2975" s="220">
        <f>IF(N2975="snížená",J2975,0)</f>
        <v>0</v>
      </c>
      <c r="BG2975" s="220">
        <f>IF(N2975="zákl. přenesená",J2975,0)</f>
        <v>0</v>
      </c>
      <c r="BH2975" s="220">
        <f>IF(N2975="sníž. přenesená",J2975,0)</f>
        <v>0</v>
      </c>
      <c r="BI2975" s="220">
        <f>IF(N2975="nulová",J2975,0)</f>
        <v>0</v>
      </c>
      <c r="BJ2975" s="25" t="s">
        <v>80</v>
      </c>
      <c r="BK2975" s="220">
        <f>ROUND(I2975*H2975,2)</f>
        <v>0</v>
      </c>
      <c r="BL2975" s="25" t="s">
        <v>775</v>
      </c>
      <c r="BM2975" s="25" t="s">
        <v>3867</v>
      </c>
    </row>
    <row r="2976" spans="2:65" s="1" customFormat="1" ht="24">
      <c r="B2976" s="42"/>
      <c r="C2976" s="64"/>
      <c r="D2976" s="221" t="s">
        <v>506</v>
      </c>
      <c r="E2976" s="64"/>
      <c r="F2976" s="222" t="s">
        <v>3866</v>
      </c>
      <c r="G2976" s="64"/>
      <c r="H2976" s="64"/>
      <c r="I2976" s="177"/>
      <c r="J2976" s="64"/>
      <c r="K2976" s="64"/>
      <c r="L2976" s="62"/>
      <c r="M2976" s="223"/>
      <c r="N2976" s="43"/>
      <c r="O2976" s="43"/>
      <c r="P2976" s="43"/>
      <c r="Q2976" s="43"/>
      <c r="R2976" s="43"/>
      <c r="S2976" s="43"/>
      <c r="T2976" s="79"/>
      <c r="AT2976" s="25" t="s">
        <v>506</v>
      </c>
      <c r="AU2976" s="25" t="s">
        <v>82</v>
      </c>
    </row>
    <row r="2977" spans="2:51" s="13" customFormat="1">
      <c r="B2977" s="237"/>
      <c r="C2977" s="238"/>
      <c r="D2977" s="221" t="s">
        <v>513</v>
      </c>
      <c r="E2977" s="239" t="s">
        <v>23</v>
      </c>
      <c r="F2977" s="240" t="s">
        <v>3868</v>
      </c>
      <c r="G2977" s="238"/>
      <c r="H2977" s="241" t="s">
        <v>23</v>
      </c>
      <c r="I2977" s="242"/>
      <c r="J2977" s="238"/>
      <c r="K2977" s="238"/>
      <c r="L2977" s="243"/>
      <c r="M2977" s="244"/>
      <c r="N2977" s="245"/>
      <c r="O2977" s="245"/>
      <c r="P2977" s="245"/>
      <c r="Q2977" s="245"/>
      <c r="R2977" s="245"/>
      <c r="S2977" s="245"/>
      <c r="T2977" s="246"/>
      <c r="AT2977" s="247" t="s">
        <v>513</v>
      </c>
      <c r="AU2977" s="247" t="s">
        <v>82</v>
      </c>
      <c r="AV2977" s="13" t="s">
        <v>80</v>
      </c>
      <c r="AW2977" s="13" t="s">
        <v>36</v>
      </c>
      <c r="AX2977" s="13" t="s">
        <v>73</v>
      </c>
      <c r="AY2977" s="247" t="s">
        <v>492</v>
      </c>
    </row>
    <row r="2978" spans="2:51" s="12" customFormat="1">
      <c r="B2978" s="225"/>
      <c r="C2978" s="226"/>
      <c r="D2978" s="221" t="s">
        <v>513</v>
      </c>
      <c r="E2978" s="248" t="s">
        <v>23</v>
      </c>
      <c r="F2978" s="249" t="s">
        <v>3869</v>
      </c>
      <c r="G2978" s="226"/>
      <c r="H2978" s="250">
        <v>305.69600000000003</v>
      </c>
      <c r="I2978" s="231"/>
      <c r="J2978" s="226"/>
      <c r="K2978" s="226"/>
      <c r="L2978" s="232"/>
      <c r="M2978" s="233"/>
      <c r="N2978" s="234"/>
      <c r="O2978" s="234"/>
      <c r="P2978" s="234"/>
      <c r="Q2978" s="234"/>
      <c r="R2978" s="234"/>
      <c r="S2978" s="234"/>
      <c r="T2978" s="235"/>
      <c r="AT2978" s="236" t="s">
        <v>513</v>
      </c>
      <c r="AU2978" s="236" t="s">
        <v>82</v>
      </c>
      <c r="AV2978" s="12" t="s">
        <v>82</v>
      </c>
      <c r="AW2978" s="12" t="s">
        <v>36</v>
      </c>
      <c r="AX2978" s="12" t="s">
        <v>73</v>
      </c>
      <c r="AY2978" s="236" t="s">
        <v>492</v>
      </c>
    </row>
    <row r="2979" spans="2:51" s="13" customFormat="1">
      <c r="B2979" s="237"/>
      <c r="C2979" s="238"/>
      <c r="D2979" s="221" t="s">
        <v>513</v>
      </c>
      <c r="E2979" s="239" t="s">
        <v>23</v>
      </c>
      <c r="F2979" s="240" t="s">
        <v>3870</v>
      </c>
      <c r="G2979" s="238"/>
      <c r="H2979" s="241" t="s">
        <v>23</v>
      </c>
      <c r="I2979" s="242"/>
      <c r="J2979" s="238"/>
      <c r="K2979" s="238"/>
      <c r="L2979" s="243"/>
      <c r="M2979" s="244"/>
      <c r="N2979" s="245"/>
      <c r="O2979" s="245"/>
      <c r="P2979" s="245"/>
      <c r="Q2979" s="245"/>
      <c r="R2979" s="245"/>
      <c r="S2979" s="245"/>
      <c r="T2979" s="246"/>
      <c r="AT2979" s="247" t="s">
        <v>513</v>
      </c>
      <c r="AU2979" s="247" t="s">
        <v>82</v>
      </c>
      <c r="AV2979" s="13" t="s">
        <v>80</v>
      </c>
      <c r="AW2979" s="13" t="s">
        <v>36</v>
      </c>
      <c r="AX2979" s="13" t="s">
        <v>73</v>
      </c>
      <c r="AY2979" s="247" t="s">
        <v>492</v>
      </c>
    </row>
    <row r="2980" spans="2:51" s="12" customFormat="1">
      <c r="B2980" s="225"/>
      <c r="C2980" s="226"/>
      <c r="D2980" s="221" t="s">
        <v>513</v>
      </c>
      <c r="E2980" s="248" t="s">
        <v>23</v>
      </c>
      <c r="F2980" s="249" t="s">
        <v>3871</v>
      </c>
      <c r="G2980" s="226"/>
      <c r="H2980" s="250">
        <v>58.244999999999997</v>
      </c>
      <c r="I2980" s="231"/>
      <c r="J2980" s="226"/>
      <c r="K2980" s="226"/>
      <c r="L2980" s="232"/>
      <c r="M2980" s="233"/>
      <c r="N2980" s="234"/>
      <c r="O2980" s="234"/>
      <c r="P2980" s="234"/>
      <c r="Q2980" s="234"/>
      <c r="R2980" s="234"/>
      <c r="S2980" s="234"/>
      <c r="T2980" s="235"/>
      <c r="AT2980" s="236" t="s">
        <v>513</v>
      </c>
      <c r="AU2980" s="236" t="s">
        <v>82</v>
      </c>
      <c r="AV2980" s="12" t="s">
        <v>82</v>
      </c>
      <c r="AW2980" s="12" t="s">
        <v>36</v>
      </c>
      <c r="AX2980" s="12" t="s">
        <v>73</v>
      </c>
      <c r="AY2980" s="236" t="s">
        <v>492</v>
      </c>
    </row>
    <row r="2981" spans="2:51" s="13" customFormat="1">
      <c r="B2981" s="237"/>
      <c r="C2981" s="238"/>
      <c r="D2981" s="221" t="s">
        <v>513</v>
      </c>
      <c r="E2981" s="239" t="s">
        <v>23</v>
      </c>
      <c r="F2981" s="240" t="s">
        <v>3872</v>
      </c>
      <c r="G2981" s="238"/>
      <c r="H2981" s="241" t="s">
        <v>23</v>
      </c>
      <c r="I2981" s="242"/>
      <c r="J2981" s="238"/>
      <c r="K2981" s="238"/>
      <c r="L2981" s="243"/>
      <c r="M2981" s="244"/>
      <c r="N2981" s="245"/>
      <c r="O2981" s="245"/>
      <c r="P2981" s="245"/>
      <c r="Q2981" s="245"/>
      <c r="R2981" s="245"/>
      <c r="S2981" s="245"/>
      <c r="T2981" s="246"/>
      <c r="AT2981" s="247" t="s">
        <v>513</v>
      </c>
      <c r="AU2981" s="247" t="s">
        <v>82</v>
      </c>
      <c r="AV2981" s="13" t="s">
        <v>80</v>
      </c>
      <c r="AW2981" s="13" t="s">
        <v>36</v>
      </c>
      <c r="AX2981" s="13" t="s">
        <v>73</v>
      </c>
      <c r="AY2981" s="247" t="s">
        <v>492</v>
      </c>
    </row>
    <row r="2982" spans="2:51" s="12" customFormat="1">
      <c r="B2982" s="225"/>
      <c r="C2982" s="226"/>
      <c r="D2982" s="221" t="s">
        <v>513</v>
      </c>
      <c r="E2982" s="248" t="s">
        <v>23</v>
      </c>
      <c r="F2982" s="249" t="s">
        <v>3873</v>
      </c>
      <c r="G2982" s="226"/>
      <c r="H2982" s="250">
        <v>120.6</v>
      </c>
      <c r="I2982" s="231"/>
      <c r="J2982" s="226"/>
      <c r="K2982" s="226"/>
      <c r="L2982" s="232"/>
      <c r="M2982" s="233"/>
      <c r="N2982" s="234"/>
      <c r="O2982" s="234"/>
      <c r="P2982" s="234"/>
      <c r="Q2982" s="234"/>
      <c r="R2982" s="234"/>
      <c r="S2982" s="234"/>
      <c r="T2982" s="235"/>
      <c r="AT2982" s="236" t="s">
        <v>513</v>
      </c>
      <c r="AU2982" s="236" t="s">
        <v>82</v>
      </c>
      <c r="AV2982" s="12" t="s">
        <v>82</v>
      </c>
      <c r="AW2982" s="12" t="s">
        <v>36</v>
      </c>
      <c r="AX2982" s="12" t="s">
        <v>73</v>
      </c>
      <c r="AY2982" s="236" t="s">
        <v>492</v>
      </c>
    </row>
    <row r="2983" spans="2:51" s="13" customFormat="1">
      <c r="B2983" s="237"/>
      <c r="C2983" s="238"/>
      <c r="D2983" s="221" t="s">
        <v>513</v>
      </c>
      <c r="E2983" s="239" t="s">
        <v>23</v>
      </c>
      <c r="F2983" s="240" t="s">
        <v>3874</v>
      </c>
      <c r="G2983" s="238"/>
      <c r="H2983" s="241" t="s">
        <v>23</v>
      </c>
      <c r="I2983" s="242"/>
      <c r="J2983" s="238"/>
      <c r="K2983" s="238"/>
      <c r="L2983" s="243"/>
      <c r="M2983" s="244"/>
      <c r="N2983" s="245"/>
      <c r="O2983" s="245"/>
      <c r="P2983" s="245"/>
      <c r="Q2983" s="245"/>
      <c r="R2983" s="245"/>
      <c r="S2983" s="245"/>
      <c r="T2983" s="246"/>
      <c r="AT2983" s="247" t="s">
        <v>513</v>
      </c>
      <c r="AU2983" s="247" t="s">
        <v>82</v>
      </c>
      <c r="AV2983" s="13" t="s">
        <v>80</v>
      </c>
      <c r="AW2983" s="13" t="s">
        <v>36</v>
      </c>
      <c r="AX2983" s="13" t="s">
        <v>73</v>
      </c>
      <c r="AY2983" s="247" t="s">
        <v>492</v>
      </c>
    </row>
    <row r="2984" spans="2:51" s="12" customFormat="1">
      <c r="B2984" s="225"/>
      <c r="C2984" s="226"/>
      <c r="D2984" s="221" t="s">
        <v>513</v>
      </c>
      <c r="E2984" s="248" t="s">
        <v>23</v>
      </c>
      <c r="F2984" s="249" t="s">
        <v>3875</v>
      </c>
      <c r="G2984" s="226"/>
      <c r="H2984" s="250">
        <v>87.855000000000004</v>
      </c>
      <c r="I2984" s="231"/>
      <c r="J2984" s="226"/>
      <c r="K2984" s="226"/>
      <c r="L2984" s="232"/>
      <c r="M2984" s="233"/>
      <c r="N2984" s="234"/>
      <c r="O2984" s="234"/>
      <c r="P2984" s="234"/>
      <c r="Q2984" s="234"/>
      <c r="R2984" s="234"/>
      <c r="S2984" s="234"/>
      <c r="T2984" s="235"/>
      <c r="AT2984" s="236" t="s">
        <v>513</v>
      </c>
      <c r="AU2984" s="236" t="s">
        <v>82</v>
      </c>
      <c r="AV2984" s="12" t="s">
        <v>82</v>
      </c>
      <c r="AW2984" s="12" t="s">
        <v>36</v>
      </c>
      <c r="AX2984" s="12" t="s">
        <v>73</v>
      </c>
      <c r="AY2984" s="236" t="s">
        <v>492</v>
      </c>
    </row>
    <row r="2985" spans="2:51" s="13" customFormat="1">
      <c r="B2985" s="237"/>
      <c r="C2985" s="238"/>
      <c r="D2985" s="221" t="s">
        <v>513</v>
      </c>
      <c r="E2985" s="239" t="s">
        <v>23</v>
      </c>
      <c r="F2985" s="240" t="s">
        <v>3876</v>
      </c>
      <c r="G2985" s="238"/>
      <c r="H2985" s="241" t="s">
        <v>23</v>
      </c>
      <c r="I2985" s="242"/>
      <c r="J2985" s="238"/>
      <c r="K2985" s="238"/>
      <c r="L2985" s="243"/>
      <c r="M2985" s="244"/>
      <c r="N2985" s="245"/>
      <c r="O2985" s="245"/>
      <c r="P2985" s="245"/>
      <c r="Q2985" s="245"/>
      <c r="R2985" s="245"/>
      <c r="S2985" s="245"/>
      <c r="T2985" s="246"/>
      <c r="AT2985" s="247" t="s">
        <v>513</v>
      </c>
      <c r="AU2985" s="247" t="s">
        <v>82</v>
      </c>
      <c r="AV2985" s="13" t="s">
        <v>80</v>
      </c>
      <c r="AW2985" s="13" t="s">
        <v>36</v>
      </c>
      <c r="AX2985" s="13" t="s">
        <v>73</v>
      </c>
      <c r="AY2985" s="247" t="s">
        <v>492</v>
      </c>
    </row>
    <row r="2986" spans="2:51" s="12" customFormat="1">
      <c r="B2986" s="225"/>
      <c r="C2986" s="226"/>
      <c r="D2986" s="221" t="s">
        <v>513</v>
      </c>
      <c r="E2986" s="248" t="s">
        <v>23</v>
      </c>
      <c r="F2986" s="249" t="s">
        <v>3877</v>
      </c>
      <c r="G2986" s="226"/>
      <c r="H2986" s="250">
        <v>170.47499999999999</v>
      </c>
      <c r="I2986" s="231"/>
      <c r="J2986" s="226"/>
      <c r="K2986" s="226"/>
      <c r="L2986" s="232"/>
      <c r="M2986" s="233"/>
      <c r="N2986" s="234"/>
      <c r="O2986" s="234"/>
      <c r="P2986" s="234"/>
      <c r="Q2986" s="234"/>
      <c r="R2986" s="234"/>
      <c r="S2986" s="234"/>
      <c r="T2986" s="235"/>
      <c r="AT2986" s="236" t="s">
        <v>513</v>
      </c>
      <c r="AU2986" s="236" t="s">
        <v>82</v>
      </c>
      <c r="AV2986" s="12" t="s">
        <v>82</v>
      </c>
      <c r="AW2986" s="12" t="s">
        <v>36</v>
      </c>
      <c r="AX2986" s="12" t="s">
        <v>73</v>
      </c>
      <c r="AY2986" s="236" t="s">
        <v>492</v>
      </c>
    </row>
    <row r="2987" spans="2:51" s="13" customFormat="1">
      <c r="B2987" s="237"/>
      <c r="C2987" s="238"/>
      <c r="D2987" s="221" t="s">
        <v>513</v>
      </c>
      <c r="E2987" s="239" t="s">
        <v>23</v>
      </c>
      <c r="F2987" s="240" t="s">
        <v>3878</v>
      </c>
      <c r="G2987" s="238"/>
      <c r="H2987" s="241" t="s">
        <v>23</v>
      </c>
      <c r="I2987" s="242"/>
      <c r="J2987" s="238"/>
      <c r="K2987" s="238"/>
      <c r="L2987" s="243"/>
      <c r="M2987" s="244"/>
      <c r="N2987" s="245"/>
      <c r="O2987" s="245"/>
      <c r="P2987" s="245"/>
      <c r="Q2987" s="245"/>
      <c r="R2987" s="245"/>
      <c r="S2987" s="245"/>
      <c r="T2987" s="246"/>
      <c r="AT2987" s="247" t="s">
        <v>513</v>
      </c>
      <c r="AU2987" s="247" t="s">
        <v>82</v>
      </c>
      <c r="AV2987" s="13" t="s">
        <v>80</v>
      </c>
      <c r="AW2987" s="13" t="s">
        <v>36</v>
      </c>
      <c r="AX2987" s="13" t="s">
        <v>73</v>
      </c>
      <c r="AY2987" s="247" t="s">
        <v>492</v>
      </c>
    </row>
    <row r="2988" spans="2:51" s="12" customFormat="1">
      <c r="B2988" s="225"/>
      <c r="C2988" s="226"/>
      <c r="D2988" s="221" t="s">
        <v>513</v>
      </c>
      <c r="E2988" s="248" t="s">
        <v>23</v>
      </c>
      <c r="F2988" s="249" t="s">
        <v>3879</v>
      </c>
      <c r="G2988" s="226"/>
      <c r="H2988" s="250">
        <v>178.59</v>
      </c>
      <c r="I2988" s="231"/>
      <c r="J2988" s="226"/>
      <c r="K2988" s="226"/>
      <c r="L2988" s="232"/>
      <c r="M2988" s="233"/>
      <c r="N2988" s="234"/>
      <c r="O2988" s="234"/>
      <c r="P2988" s="234"/>
      <c r="Q2988" s="234"/>
      <c r="R2988" s="234"/>
      <c r="S2988" s="234"/>
      <c r="T2988" s="235"/>
      <c r="AT2988" s="236" t="s">
        <v>513</v>
      </c>
      <c r="AU2988" s="236" t="s">
        <v>82</v>
      </c>
      <c r="AV2988" s="12" t="s">
        <v>82</v>
      </c>
      <c r="AW2988" s="12" t="s">
        <v>36</v>
      </c>
      <c r="AX2988" s="12" t="s">
        <v>73</v>
      </c>
      <c r="AY2988" s="236" t="s">
        <v>492</v>
      </c>
    </row>
    <row r="2989" spans="2:51" s="13" customFormat="1">
      <c r="B2989" s="237"/>
      <c r="C2989" s="238"/>
      <c r="D2989" s="221" t="s">
        <v>513</v>
      </c>
      <c r="E2989" s="239" t="s">
        <v>23</v>
      </c>
      <c r="F2989" s="240" t="s">
        <v>3880</v>
      </c>
      <c r="G2989" s="238"/>
      <c r="H2989" s="241" t="s">
        <v>23</v>
      </c>
      <c r="I2989" s="242"/>
      <c r="J2989" s="238"/>
      <c r="K2989" s="238"/>
      <c r="L2989" s="243"/>
      <c r="M2989" s="244"/>
      <c r="N2989" s="245"/>
      <c r="O2989" s="245"/>
      <c r="P2989" s="245"/>
      <c r="Q2989" s="245"/>
      <c r="R2989" s="245"/>
      <c r="S2989" s="245"/>
      <c r="T2989" s="246"/>
      <c r="AT2989" s="247" t="s">
        <v>513</v>
      </c>
      <c r="AU2989" s="247" t="s">
        <v>82</v>
      </c>
      <c r="AV2989" s="13" t="s">
        <v>80</v>
      </c>
      <c r="AW2989" s="13" t="s">
        <v>36</v>
      </c>
      <c r="AX2989" s="13" t="s">
        <v>73</v>
      </c>
      <c r="AY2989" s="247" t="s">
        <v>492</v>
      </c>
    </row>
    <row r="2990" spans="2:51" s="12" customFormat="1">
      <c r="B2990" s="225"/>
      <c r="C2990" s="226"/>
      <c r="D2990" s="221" t="s">
        <v>513</v>
      </c>
      <c r="E2990" s="248" t="s">
        <v>23</v>
      </c>
      <c r="F2990" s="249" t="s">
        <v>3881</v>
      </c>
      <c r="G2990" s="226"/>
      <c r="H2990" s="250">
        <v>131.4</v>
      </c>
      <c r="I2990" s="231"/>
      <c r="J2990" s="226"/>
      <c r="K2990" s="226"/>
      <c r="L2990" s="232"/>
      <c r="M2990" s="233"/>
      <c r="N2990" s="234"/>
      <c r="O2990" s="234"/>
      <c r="P2990" s="234"/>
      <c r="Q2990" s="234"/>
      <c r="R2990" s="234"/>
      <c r="S2990" s="234"/>
      <c r="T2990" s="235"/>
      <c r="AT2990" s="236" t="s">
        <v>513</v>
      </c>
      <c r="AU2990" s="236" t="s">
        <v>82</v>
      </c>
      <c r="AV2990" s="12" t="s">
        <v>82</v>
      </c>
      <c r="AW2990" s="12" t="s">
        <v>36</v>
      </c>
      <c r="AX2990" s="12" t="s">
        <v>73</v>
      </c>
      <c r="AY2990" s="236" t="s">
        <v>492</v>
      </c>
    </row>
    <row r="2991" spans="2:51" s="13" customFormat="1">
      <c r="B2991" s="237"/>
      <c r="C2991" s="238"/>
      <c r="D2991" s="221" t="s">
        <v>513</v>
      </c>
      <c r="E2991" s="239" t="s">
        <v>23</v>
      </c>
      <c r="F2991" s="240" t="s">
        <v>3882</v>
      </c>
      <c r="G2991" s="238"/>
      <c r="H2991" s="241" t="s">
        <v>23</v>
      </c>
      <c r="I2991" s="242"/>
      <c r="J2991" s="238"/>
      <c r="K2991" s="238"/>
      <c r="L2991" s="243"/>
      <c r="M2991" s="244"/>
      <c r="N2991" s="245"/>
      <c r="O2991" s="245"/>
      <c r="P2991" s="245"/>
      <c r="Q2991" s="245"/>
      <c r="R2991" s="245"/>
      <c r="S2991" s="245"/>
      <c r="T2991" s="246"/>
      <c r="AT2991" s="247" t="s">
        <v>513</v>
      </c>
      <c r="AU2991" s="247" t="s">
        <v>82</v>
      </c>
      <c r="AV2991" s="13" t="s">
        <v>80</v>
      </c>
      <c r="AW2991" s="13" t="s">
        <v>36</v>
      </c>
      <c r="AX2991" s="13" t="s">
        <v>73</v>
      </c>
      <c r="AY2991" s="247" t="s">
        <v>492</v>
      </c>
    </row>
    <row r="2992" spans="2:51" s="12" customFormat="1">
      <c r="B2992" s="225"/>
      <c r="C2992" s="226"/>
      <c r="D2992" s="221" t="s">
        <v>513</v>
      </c>
      <c r="E2992" s="248" t="s">
        <v>23</v>
      </c>
      <c r="F2992" s="249" t="s">
        <v>3883</v>
      </c>
      <c r="G2992" s="226"/>
      <c r="H2992" s="250">
        <v>96.21</v>
      </c>
      <c r="I2992" s="231"/>
      <c r="J2992" s="226"/>
      <c r="K2992" s="226"/>
      <c r="L2992" s="232"/>
      <c r="M2992" s="233"/>
      <c r="N2992" s="234"/>
      <c r="O2992" s="234"/>
      <c r="P2992" s="234"/>
      <c r="Q2992" s="234"/>
      <c r="R2992" s="234"/>
      <c r="S2992" s="234"/>
      <c r="T2992" s="235"/>
      <c r="AT2992" s="236" t="s">
        <v>513</v>
      </c>
      <c r="AU2992" s="236" t="s">
        <v>82</v>
      </c>
      <c r="AV2992" s="12" t="s">
        <v>82</v>
      </c>
      <c r="AW2992" s="12" t="s">
        <v>36</v>
      </c>
      <c r="AX2992" s="12" t="s">
        <v>73</v>
      </c>
      <c r="AY2992" s="236" t="s">
        <v>492</v>
      </c>
    </row>
    <row r="2993" spans="2:51" s="13" customFormat="1">
      <c r="B2993" s="237"/>
      <c r="C2993" s="238"/>
      <c r="D2993" s="221" t="s">
        <v>513</v>
      </c>
      <c r="E2993" s="239" t="s">
        <v>23</v>
      </c>
      <c r="F2993" s="240" t="s">
        <v>3884</v>
      </c>
      <c r="G2993" s="238"/>
      <c r="H2993" s="241" t="s">
        <v>23</v>
      </c>
      <c r="I2993" s="242"/>
      <c r="J2993" s="238"/>
      <c r="K2993" s="238"/>
      <c r="L2993" s="243"/>
      <c r="M2993" s="244"/>
      <c r="N2993" s="245"/>
      <c r="O2993" s="245"/>
      <c r="P2993" s="245"/>
      <c r="Q2993" s="245"/>
      <c r="R2993" s="245"/>
      <c r="S2993" s="245"/>
      <c r="T2993" s="246"/>
      <c r="AT2993" s="247" t="s">
        <v>513</v>
      </c>
      <c r="AU2993" s="247" t="s">
        <v>82</v>
      </c>
      <c r="AV2993" s="13" t="s">
        <v>80</v>
      </c>
      <c r="AW2993" s="13" t="s">
        <v>36</v>
      </c>
      <c r="AX2993" s="13" t="s">
        <v>73</v>
      </c>
      <c r="AY2993" s="247" t="s">
        <v>492</v>
      </c>
    </row>
    <row r="2994" spans="2:51" s="12" customFormat="1">
      <c r="B2994" s="225"/>
      <c r="C2994" s="226"/>
      <c r="D2994" s="221" t="s">
        <v>513</v>
      </c>
      <c r="E2994" s="248" t="s">
        <v>23</v>
      </c>
      <c r="F2994" s="249" t="s">
        <v>3885</v>
      </c>
      <c r="G2994" s="226"/>
      <c r="H2994" s="250">
        <v>268.52999999999997</v>
      </c>
      <c r="I2994" s="231"/>
      <c r="J2994" s="226"/>
      <c r="K2994" s="226"/>
      <c r="L2994" s="232"/>
      <c r="M2994" s="233"/>
      <c r="N2994" s="234"/>
      <c r="O2994" s="234"/>
      <c r="P2994" s="234"/>
      <c r="Q2994" s="234"/>
      <c r="R2994" s="234"/>
      <c r="S2994" s="234"/>
      <c r="T2994" s="235"/>
      <c r="AT2994" s="236" t="s">
        <v>513</v>
      </c>
      <c r="AU2994" s="236" t="s">
        <v>82</v>
      </c>
      <c r="AV2994" s="12" t="s">
        <v>82</v>
      </c>
      <c r="AW2994" s="12" t="s">
        <v>36</v>
      </c>
      <c r="AX2994" s="12" t="s">
        <v>73</v>
      </c>
      <c r="AY2994" s="236" t="s">
        <v>492</v>
      </c>
    </row>
    <row r="2995" spans="2:51" s="13" customFormat="1">
      <c r="B2995" s="237"/>
      <c r="C2995" s="238"/>
      <c r="D2995" s="221" t="s">
        <v>513</v>
      </c>
      <c r="E2995" s="239" t="s">
        <v>23</v>
      </c>
      <c r="F2995" s="240" t="s">
        <v>3886</v>
      </c>
      <c r="G2995" s="238"/>
      <c r="H2995" s="241" t="s">
        <v>23</v>
      </c>
      <c r="I2995" s="242"/>
      <c r="J2995" s="238"/>
      <c r="K2995" s="238"/>
      <c r="L2995" s="243"/>
      <c r="M2995" s="244"/>
      <c r="N2995" s="245"/>
      <c r="O2995" s="245"/>
      <c r="P2995" s="245"/>
      <c r="Q2995" s="245"/>
      <c r="R2995" s="245"/>
      <c r="S2995" s="245"/>
      <c r="T2995" s="246"/>
      <c r="AT2995" s="247" t="s">
        <v>513</v>
      </c>
      <c r="AU2995" s="247" t="s">
        <v>82</v>
      </c>
      <c r="AV2995" s="13" t="s">
        <v>80</v>
      </c>
      <c r="AW2995" s="13" t="s">
        <v>36</v>
      </c>
      <c r="AX2995" s="13" t="s">
        <v>73</v>
      </c>
      <c r="AY2995" s="247" t="s">
        <v>492</v>
      </c>
    </row>
    <row r="2996" spans="2:51" s="12" customFormat="1">
      <c r="B2996" s="225"/>
      <c r="C2996" s="226"/>
      <c r="D2996" s="221" t="s">
        <v>513</v>
      </c>
      <c r="E2996" s="248" t="s">
        <v>23</v>
      </c>
      <c r="F2996" s="249" t="s">
        <v>3887</v>
      </c>
      <c r="G2996" s="226"/>
      <c r="H2996" s="250">
        <v>64.064999999999998</v>
      </c>
      <c r="I2996" s="231"/>
      <c r="J2996" s="226"/>
      <c r="K2996" s="226"/>
      <c r="L2996" s="232"/>
      <c r="M2996" s="233"/>
      <c r="N2996" s="234"/>
      <c r="O2996" s="234"/>
      <c r="P2996" s="234"/>
      <c r="Q2996" s="234"/>
      <c r="R2996" s="234"/>
      <c r="S2996" s="234"/>
      <c r="T2996" s="235"/>
      <c r="AT2996" s="236" t="s">
        <v>513</v>
      </c>
      <c r="AU2996" s="236" t="s">
        <v>82</v>
      </c>
      <c r="AV2996" s="12" t="s">
        <v>82</v>
      </c>
      <c r="AW2996" s="12" t="s">
        <v>36</v>
      </c>
      <c r="AX2996" s="12" t="s">
        <v>73</v>
      </c>
      <c r="AY2996" s="236" t="s">
        <v>492</v>
      </c>
    </row>
    <row r="2997" spans="2:51" s="13" customFormat="1">
      <c r="B2997" s="237"/>
      <c r="C2997" s="238"/>
      <c r="D2997" s="221" t="s">
        <v>513</v>
      </c>
      <c r="E2997" s="239" t="s">
        <v>23</v>
      </c>
      <c r="F2997" s="240" t="s">
        <v>3888</v>
      </c>
      <c r="G2997" s="238"/>
      <c r="H2997" s="241" t="s">
        <v>23</v>
      </c>
      <c r="I2997" s="242"/>
      <c r="J2997" s="238"/>
      <c r="K2997" s="238"/>
      <c r="L2997" s="243"/>
      <c r="M2997" s="244"/>
      <c r="N2997" s="245"/>
      <c r="O2997" s="245"/>
      <c r="P2997" s="245"/>
      <c r="Q2997" s="245"/>
      <c r="R2997" s="245"/>
      <c r="S2997" s="245"/>
      <c r="T2997" s="246"/>
      <c r="AT2997" s="247" t="s">
        <v>513</v>
      </c>
      <c r="AU2997" s="247" t="s">
        <v>82</v>
      </c>
      <c r="AV2997" s="13" t="s">
        <v>80</v>
      </c>
      <c r="AW2997" s="13" t="s">
        <v>36</v>
      </c>
      <c r="AX2997" s="13" t="s">
        <v>73</v>
      </c>
      <c r="AY2997" s="247" t="s">
        <v>492</v>
      </c>
    </row>
    <row r="2998" spans="2:51" s="12" customFormat="1">
      <c r="B2998" s="225"/>
      <c r="C2998" s="226"/>
      <c r="D2998" s="221" t="s">
        <v>513</v>
      </c>
      <c r="E2998" s="248" t="s">
        <v>23</v>
      </c>
      <c r="F2998" s="249" t="s">
        <v>3889</v>
      </c>
      <c r="G2998" s="226"/>
      <c r="H2998" s="250">
        <v>130.125</v>
      </c>
      <c r="I2998" s="231"/>
      <c r="J2998" s="226"/>
      <c r="K2998" s="226"/>
      <c r="L2998" s="232"/>
      <c r="M2998" s="233"/>
      <c r="N2998" s="234"/>
      <c r="O2998" s="234"/>
      <c r="P2998" s="234"/>
      <c r="Q2998" s="234"/>
      <c r="R2998" s="234"/>
      <c r="S2998" s="234"/>
      <c r="T2998" s="235"/>
      <c r="AT2998" s="236" t="s">
        <v>513</v>
      </c>
      <c r="AU2998" s="236" t="s">
        <v>82</v>
      </c>
      <c r="AV2998" s="12" t="s">
        <v>82</v>
      </c>
      <c r="AW2998" s="12" t="s">
        <v>36</v>
      </c>
      <c r="AX2998" s="12" t="s">
        <v>73</v>
      </c>
      <c r="AY2998" s="236" t="s">
        <v>492</v>
      </c>
    </row>
    <row r="2999" spans="2:51" s="13" customFormat="1">
      <c r="B2999" s="237"/>
      <c r="C2999" s="238"/>
      <c r="D2999" s="221" t="s">
        <v>513</v>
      </c>
      <c r="E2999" s="239" t="s">
        <v>23</v>
      </c>
      <c r="F2999" s="240" t="s">
        <v>3890</v>
      </c>
      <c r="G2999" s="238"/>
      <c r="H2999" s="241" t="s">
        <v>23</v>
      </c>
      <c r="I2999" s="242"/>
      <c r="J2999" s="238"/>
      <c r="K2999" s="238"/>
      <c r="L2999" s="243"/>
      <c r="M2999" s="244"/>
      <c r="N2999" s="245"/>
      <c r="O2999" s="245"/>
      <c r="P2999" s="245"/>
      <c r="Q2999" s="245"/>
      <c r="R2999" s="245"/>
      <c r="S2999" s="245"/>
      <c r="T2999" s="246"/>
      <c r="AT2999" s="247" t="s">
        <v>513</v>
      </c>
      <c r="AU2999" s="247" t="s">
        <v>82</v>
      </c>
      <c r="AV2999" s="13" t="s">
        <v>80</v>
      </c>
      <c r="AW2999" s="13" t="s">
        <v>36</v>
      </c>
      <c r="AX2999" s="13" t="s">
        <v>73</v>
      </c>
      <c r="AY2999" s="247" t="s">
        <v>492</v>
      </c>
    </row>
    <row r="3000" spans="2:51" s="12" customFormat="1">
      <c r="B3000" s="225"/>
      <c r="C3000" s="226"/>
      <c r="D3000" s="221" t="s">
        <v>513</v>
      </c>
      <c r="E3000" s="248" t="s">
        <v>23</v>
      </c>
      <c r="F3000" s="249" t="s">
        <v>3891</v>
      </c>
      <c r="G3000" s="226"/>
      <c r="H3000" s="250">
        <v>165.9</v>
      </c>
      <c r="I3000" s="231"/>
      <c r="J3000" s="226"/>
      <c r="K3000" s="226"/>
      <c r="L3000" s="232"/>
      <c r="M3000" s="233"/>
      <c r="N3000" s="234"/>
      <c r="O3000" s="234"/>
      <c r="P3000" s="234"/>
      <c r="Q3000" s="234"/>
      <c r="R3000" s="234"/>
      <c r="S3000" s="234"/>
      <c r="T3000" s="235"/>
      <c r="AT3000" s="236" t="s">
        <v>513</v>
      </c>
      <c r="AU3000" s="236" t="s">
        <v>82</v>
      </c>
      <c r="AV3000" s="12" t="s">
        <v>82</v>
      </c>
      <c r="AW3000" s="12" t="s">
        <v>36</v>
      </c>
      <c r="AX3000" s="12" t="s">
        <v>73</v>
      </c>
      <c r="AY3000" s="236" t="s">
        <v>492</v>
      </c>
    </row>
    <row r="3001" spans="2:51" s="13" customFormat="1">
      <c r="B3001" s="237"/>
      <c r="C3001" s="238"/>
      <c r="D3001" s="221" t="s">
        <v>513</v>
      </c>
      <c r="E3001" s="239" t="s">
        <v>23</v>
      </c>
      <c r="F3001" s="240" t="s">
        <v>3892</v>
      </c>
      <c r="G3001" s="238"/>
      <c r="H3001" s="241" t="s">
        <v>23</v>
      </c>
      <c r="I3001" s="242"/>
      <c r="J3001" s="238"/>
      <c r="K3001" s="238"/>
      <c r="L3001" s="243"/>
      <c r="M3001" s="244"/>
      <c r="N3001" s="245"/>
      <c r="O3001" s="245"/>
      <c r="P3001" s="245"/>
      <c r="Q3001" s="245"/>
      <c r="R3001" s="245"/>
      <c r="S3001" s="245"/>
      <c r="T3001" s="246"/>
      <c r="AT3001" s="247" t="s">
        <v>513</v>
      </c>
      <c r="AU3001" s="247" t="s">
        <v>82</v>
      </c>
      <c r="AV3001" s="13" t="s">
        <v>80</v>
      </c>
      <c r="AW3001" s="13" t="s">
        <v>36</v>
      </c>
      <c r="AX3001" s="13" t="s">
        <v>73</v>
      </c>
      <c r="AY3001" s="247" t="s">
        <v>492</v>
      </c>
    </row>
    <row r="3002" spans="2:51" s="12" customFormat="1">
      <c r="B3002" s="225"/>
      <c r="C3002" s="226"/>
      <c r="D3002" s="221" t="s">
        <v>513</v>
      </c>
      <c r="E3002" s="248" t="s">
        <v>23</v>
      </c>
      <c r="F3002" s="249" t="s">
        <v>3893</v>
      </c>
      <c r="G3002" s="226"/>
      <c r="H3002" s="250">
        <v>100.71</v>
      </c>
      <c r="I3002" s="231"/>
      <c r="J3002" s="226"/>
      <c r="K3002" s="226"/>
      <c r="L3002" s="232"/>
      <c r="M3002" s="233"/>
      <c r="N3002" s="234"/>
      <c r="O3002" s="234"/>
      <c r="P3002" s="234"/>
      <c r="Q3002" s="234"/>
      <c r="R3002" s="234"/>
      <c r="S3002" s="234"/>
      <c r="T3002" s="235"/>
      <c r="AT3002" s="236" t="s">
        <v>513</v>
      </c>
      <c r="AU3002" s="236" t="s">
        <v>82</v>
      </c>
      <c r="AV3002" s="12" t="s">
        <v>82</v>
      </c>
      <c r="AW3002" s="12" t="s">
        <v>36</v>
      </c>
      <c r="AX3002" s="12" t="s">
        <v>73</v>
      </c>
      <c r="AY3002" s="236" t="s">
        <v>492</v>
      </c>
    </row>
    <row r="3003" spans="2:51" s="13" customFormat="1">
      <c r="B3003" s="237"/>
      <c r="C3003" s="238"/>
      <c r="D3003" s="221" t="s">
        <v>513</v>
      </c>
      <c r="E3003" s="239" t="s">
        <v>23</v>
      </c>
      <c r="F3003" s="240" t="s">
        <v>3894</v>
      </c>
      <c r="G3003" s="238"/>
      <c r="H3003" s="241" t="s">
        <v>23</v>
      </c>
      <c r="I3003" s="242"/>
      <c r="J3003" s="238"/>
      <c r="K3003" s="238"/>
      <c r="L3003" s="243"/>
      <c r="M3003" s="244"/>
      <c r="N3003" s="245"/>
      <c r="O3003" s="245"/>
      <c r="P3003" s="245"/>
      <c r="Q3003" s="245"/>
      <c r="R3003" s="245"/>
      <c r="S3003" s="245"/>
      <c r="T3003" s="246"/>
      <c r="AT3003" s="247" t="s">
        <v>513</v>
      </c>
      <c r="AU3003" s="247" t="s">
        <v>82</v>
      </c>
      <c r="AV3003" s="13" t="s">
        <v>80</v>
      </c>
      <c r="AW3003" s="13" t="s">
        <v>36</v>
      </c>
      <c r="AX3003" s="13" t="s">
        <v>73</v>
      </c>
      <c r="AY3003" s="247" t="s">
        <v>492</v>
      </c>
    </row>
    <row r="3004" spans="2:51" s="12" customFormat="1">
      <c r="B3004" s="225"/>
      <c r="C3004" s="226"/>
      <c r="D3004" s="221" t="s">
        <v>513</v>
      </c>
      <c r="E3004" s="248" t="s">
        <v>23</v>
      </c>
      <c r="F3004" s="249" t="s">
        <v>3895</v>
      </c>
      <c r="G3004" s="226"/>
      <c r="H3004" s="250">
        <v>100.72499999999999</v>
      </c>
      <c r="I3004" s="231"/>
      <c r="J3004" s="226"/>
      <c r="K3004" s="226"/>
      <c r="L3004" s="232"/>
      <c r="M3004" s="233"/>
      <c r="N3004" s="234"/>
      <c r="O3004" s="234"/>
      <c r="P3004" s="234"/>
      <c r="Q3004" s="234"/>
      <c r="R3004" s="234"/>
      <c r="S3004" s="234"/>
      <c r="T3004" s="235"/>
      <c r="AT3004" s="236" t="s">
        <v>513</v>
      </c>
      <c r="AU3004" s="236" t="s">
        <v>82</v>
      </c>
      <c r="AV3004" s="12" t="s">
        <v>82</v>
      </c>
      <c r="AW3004" s="12" t="s">
        <v>36</v>
      </c>
      <c r="AX3004" s="12" t="s">
        <v>73</v>
      </c>
      <c r="AY3004" s="236" t="s">
        <v>492</v>
      </c>
    </row>
    <row r="3005" spans="2:51" s="13" customFormat="1">
      <c r="B3005" s="237"/>
      <c r="C3005" s="238"/>
      <c r="D3005" s="221" t="s">
        <v>513</v>
      </c>
      <c r="E3005" s="239" t="s">
        <v>23</v>
      </c>
      <c r="F3005" s="240" t="s">
        <v>3896</v>
      </c>
      <c r="G3005" s="238"/>
      <c r="H3005" s="241" t="s">
        <v>23</v>
      </c>
      <c r="I3005" s="242"/>
      <c r="J3005" s="238"/>
      <c r="K3005" s="238"/>
      <c r="L3005" s="243"/>
      <c r="M3005" s="244"/>
      <c r="N3005" s="245"/>
      <c r="O3005" s="245"/>
      <c r="P3005" s="245"/>
      <c r="Q3005" s="245"/>
      <c r="R3005" s="245"/>
      <c r="S3005" s="245"/>
      <c r="T3005" s="246"/>
      <c r="AT3005" s="247" t="s">
        <v>513</v>
      </c>
      <c r="AU3005" s="247" t="s">
        <v>82</v>
      </c>
      <c r="AV3005" s="13" t="s">
        <v>80</v>
      </c>
      <c r="AW3005" s="13" t="s">
        <v>36</v>
      </c>
      <c r="AX3005" s="13" t="s">
        <v>73</v>
      </c>
      <c r="AY3005" s="247" t="s">
        <v>492</v>
      </c>
    </row>
    <row r="3006" spans="2:51" s="12" customFormat="1">
      <c r="B3006" s="225"/>
      <c r="C3006" s="226"/>
      <c r="D3006" s="221" t="s">
        <v>513</v>
      </c>
      <c r="E3006" s="248" t="s">
        <v>23</v>
      </c>
      <c r="F3006" s="249" t="s">
        <v>3897</v>
      </c>
      <c r="G3006" s="226"/>
      <c r="H3006" s="250">
        <v>65.444999999999993</v>
      </c>
      <c r="I3006" s="231"/>
      <c r="J3006" s="226"/>
      <c r="K3006" s="226"/>
      <c r="L3006" s="232"/>
      <c r="M3006" s="233"/>
      <c r="N3006" s="234"/>
      <c r="O3006" s="234"/>
      <c r="P3006" s="234"/>
      <c r="Q3006" s="234"/>
      <c r="R3006" s="234"/>
      <c r="S3006" s="234"/>
      <c r="T3006" s="235"/>
      <c r="AT3006" s="236" t="s">
        <v>513</v>
      </c>
      <c r="AU3006" s="236" t="s">
        <v>82</v>
      </c>
      <c r="AV3006" s="12" t="s">
        <v>82</v>
      </c>
      <c r="AW3006" s="12" t="s">
        <v>36</v>
      </c>
      <c r="AX3006" s="12" t="s">
        <v>73</v>
      </c>
      <c r="AY3006" s="236" t="s">
        <v>492</v>
      </c>
    </row>
    <row r="3007" spans="2:51" s="13" customFormat="1">
      <c r="B3007" s="237"/>
      <c r="C3007" s="238"/>
      <c r="D3007" s="221" t="s">
        <v>513</v>
      </c>
      <c r="E3007" s="239" t="s">
        <v>23</v>
      </c>
      <c r="F3007" s="240" t="s">
        <v>3898</v>
      </c>
      <c r="G3007" s="238"/>
      <c r="H3007" s="241" t="s">
        <v>23</v>
      </c>
      <c r="I3007" s="242"/>
      <c r="J3007" s="238"/>
      <c r="K3007" s="238"/>
      <c r="L3007" s="243"/>
      <c r="M3007" s="244"/>
      <c r="N3007" s="245"/>
      <c r="O3007" s="245"/>
      <c r="P3007" s="245"/>
      <c r="Q3007" s="245"/>
      <c r="R3007" s="245"/>
      <c r="S3007" s="245"/>
      <c r="T3007" s="246"/>
      <c r="AT3007" s="247" t="s">
        <v>513</v>
      </c>
      <c r="AU3007" s="247" t="s">
        <v>82</v>
      </c>
      <c r="AV3007" s="13" t="s">
        <v>80</v>
      </c>
      <c r="AW3007" s="13" t="s">
        <v>36</v>
      </c>
      <c r="AX3007" s="13" t="s">
        <v>73</v>
      </c>
      <c r="AY3007" s="247" t="s">
        <v>492</v>
      </c>
    </row>
    <row r="3008" spans="2:51" s="12" customFormat="1">
      <c r="B3008" s="225"/>
      <c r="C3008" s="226"/>
      <c r="D3008" s="221" t="s">
        <v>513</v>
      </c>
      <c r="E3008" s="248" t="s">
        <v>23</v>
      </c>
      <c r="F3008" s="249" t="s">
        <v>3899</v>
      </c>
      <c r="G3008" s="226"/>
      <c r="H3008" s="250">
        <v>192.75</v>
      </c>
      <c r="I3008" s="231"/>
      <c r="J3008" s="226"/>
      <c r="K3008" s="226"/>
      <c r="L3008" s="232"/>
      <c r="M3008" s="233"/>
      <c r="N3008" s="234"/>
      <c r="O3008" s="234"/>
      <c r="P3008" s="234"/>
      <c r="Q3008" s="234"/>
      <c r="R3008" s="234"/>
      <c r="S3008" s="234"/>
      <c r="T3008" s="235"/>
      <c r="AT3008" s="236" t="s">
        <v>513</v>
      </c>
      <c r="AU3008" s="236" t="s">
        <v>82</v>
      </c>
      <c r="AV3008" s="12" t="s">
        <v>82</v>
      </c>
      <c r="AW3008" s="12" t="s">
        <v>36</v>
      </c>
      <c r="AX3008" s="12" t="s">
        <v>73</v>
      </c>
      <c r="AY3008" s="236" t="s">
        <v>492</v>
      </c>
    </row>
    <row r="3009" spans="2:51" s="13" customFormat="1">
      <c r="B3009" s="237"/>
      <c r="C3009" s="238"/>
      <c r="D3009" s="221" t="s">
        <v>513</v>
      </c>
      <c r="E3009" s="239" t="s">
        <v>23</v>
      </c>
      <c r="F3009" s="240" t="s">
        <v>3900</v>
      </c>
      <c r="G3009" s="238"/>
      <c r="H3009" s="241" t="s">
        <v>23</v>
      </c>
      <c r="I3009" s="242"/>
      <c r="J3009" s="238"/>
      <c r="K3009" s="238"/>
      <c r="L3009" s="243"/>
      <c r="M3009" s="244"/>
      <c r="N3009" s="245"/>
      <c r="O3009" s="245"/>
      <c r="P3009" s="245"/>
      <c r="Q3009" s="245"/>
      <c r="R3009" s="245"/>
      <c r="S3009" s="245"/>
      <c r="T3009" s="246"/>
      <c r="AT3009" s="247" t="s">
        <v>513</v>
      </c>
      <c r="AU3009" s="247" t="s">
        <v>82</v>
      </c>
      <c r="AV3009" s="13" t="s">
        <v>80</v>
      </c>
      <c r="AW3009" s="13" t="s">
        <v>36</v>
      </c>
      <c r="AX3009" s="13" t="s">
        <v>73</v>
      </c>
      <c r="AY3009" s="247" t="s">
        <v>492</v>
      </c>
    </row>
    <row r="3010" spans="2:51" s="12" customFormat="1">
      <c r="B3010" s="225"/>
      <c r="C3010" s="226"/>
      <c r="D3010" s="221" t="s">
        <v>513</v>
      </c>
      <c r="E3010" s="248" t="s">
        <v>23</v>
      </c>
      <c r="F3010" s="249" t="s">
        <v>3901</v>
      </c>
      <c r="G3010" s="226"/>
      <c r="H3010" s="250">
        <v>99.66</v>
      </c>
      <c r="I3010" s="231"/>
      <c r="J3010" s="226"/>
      <c r="K3010" s="226"/>
      <c r="L3010" s="232"/>
      <c r="M3010" s="233"/>
      <c r="N3010" s="234"/>
      <c r="O3010" s="234"/>
      <c r="P3010" s="234"/>
      <c r="Q3010" s="234"/>
      <c r="R3010" s="234"/>
      <c r="S3010" s="234"/>
      <c r="T3010" s="235"/>
      <c r="AT3010" s="236" t="s">
        <v>513</v>
      </c>
      <c r="AU3010" s="236" t="s">
        <v>82</v>
      </c>
      <c r="AV3010" s="12" t="s">
        <v>82</v>
      </c>
      <c r="AW3010" s="12" t="s">
        <v>36</v>
      </c>
      <c r="AX3010" s="12" t="s">
        <v>73</v>
      </c>
      <c r="AY3010" s="236" t="s">
        <v>492</v>
      </c>
    </row>
    <row r="3011" spans="2:51" s="13" customFormat="1">
      <c r="B3011" s="237"/>
      <c r="C3011" s="238"/>
      <c r="D3011" s="221" t="s">
        <v>513</v>
      </c>
      <c r="E3011" s="239" t="s">
        <v>23</v>
      </c>
      <c r="F3011" s="240" t="s">
        <v>3902</v>
      </c>
      <c r="G3011" s="238"/>
      <c r="H3011" s="241" t="s">
        <v>23</v>
      </c>
      <c r="I3011" s="242"/>
      <c r="J3011" s="238"/>
      <c r="K3011" s="238"/>
      <c r="L3011" s="243"/>
      <c r="M3011" s="244"/>
      <c r="N3011" s="245"/>
      <c r="O3011" s="245"/>
      <c r="P3011" s="245"/>
      <c r="Q3011" s="245"/>
      <c r="R3011" s="245"/>
      <c r="S3011" s="245"/>
      <c r="T3011" s="246"/>
      <c r="AT3011" s="247" t="s">
        <v>513</v>
      </c>
      <c r="AU3011" s="247" t="s">
        <v>82</v>
      </c>
      <c r="AV3011" s="13" t="s">
        <v>80</v>
      </c>
      <c r="AW3011" s="13" t="s">
        <v>36</v>
      </c>
      <c r="AX3011" s="13" t="s">
        <v>73</v>
      </c>
      <c r="AY3011" s="247" t="s">
        <v>492</v>
      </c>
    </row>
    <row r="3012" spans="2:51" s="12" customFormat="1">
      <c r="B3012" s="225"/>
      <c r="C3012" s="226"/>
      <c r="D3012" s="221" t="s">
        <v>513</v>
      </c>
      <c r="E3012" s="248" t="s">
        <v>23</v>
      </c>
      <c r="F3012" s="249" t="s">
        <v>3903</v>
      </c>
      <c r="G3012" s="226"/>
      <c r="H3012" s="250">
        <v>99.314999999999998</v>
      </c>
      <c r="I3012" s="231"/>
      <c r="J3012" s="226"/>
      <c r="K3012" s="226"/>
      <c r="L3012" s="232"/>
      <c r="M3012" s="233"/>
      <c r="N3012" s="234"/>
      <c r="O3012" s="234"/>
      <c r="P3012" s="234"/>
      <c r="Q3012" s="234"/>
      <c r="R3012" s="234"/>
      <c r="S3012" s="234"/>
      <c r="T3012" s="235"/>
      <c r="AT3012" s="236" t="s">
        <v>513</v>
      </c>
      <c r="AU3012" s="236" t="s">
        <v>82</v>
      </c>
      <c r="AV3012" s="12" t="s">
        <v>82</v>
      </c>
      <c r="AW3012" s="12" t="s">
        <v>36</v>
      </c>
      <c r="AX3012" s="12" t="s">
        <v>73</v>
      </c>
      <c r="AY3012" s="236" t="s">
        <v>492</v>
      </c>
    </row>
    <row r="3013" spans="2:51" s="13" customFormat="1">
      <c r="B3013" s="237"/>
      <c r="C3013" s="238"/>
      <c r="D3013" s="221" t="s">
        <v>513</v>
      </c>
      <c r="E3013" s="239" t="s">
        <v>23</v>
      </c>
      <c r="F3013" s="240" t="s">
        <v>3904</v>
      </c>
      <c r="G3013" s="238"/>
      <c r="H3013" s="241" t="s">
        <v>23</v>
      </c>
      <c r="I3013" s="242"/>
      <c r="J3013" s="238"/>
      <c r="K3013" s="238"/>
      <c r="L3013" s="243"/>
      <c r="M3013" s="244"/>
      <c r="N3013" s="245"/>
      <c r="O3013" s="245"/>
      <c r="P3013" s="245"/>
      <c r="Q3013" s="245"/>
      <c r="R3013" s="245"/>
      <c r="S3013" s="245"/>
      <c r="T3013" s="246"/>
      <c r="AT3013" s="247" t="s">
        <v>513</v>
      </c>
      <c r="AU3013" s="247" t="s">
        <v>82</v>
      </c>
      <c r="AV3013" s="13" t="s">
        <v>80</v>
      </c>
      <c r="AW3013" s="13" t="s">
        <v>36</v>
      </c>
      <c r="AX3013" s="13" t="s">
        <v>73</v>
      </c>
      <c r="AY3013" s="247" t="s">
        <v>492</v>
      </c>
    </row>
    <row r="3014" spans="2:51" s="12" customFormat="1">
      <c r="B3014" s="225"/>
      <c r="C3014" s="226"/>
      <c r="D3014" s="221" t="s">
        <v>513</v>
      </c>
      <c r="E3014" s="248" t="s">
        <v>23</v>
      </c>
      <c r="F3014" s="249" t="s">
        <v>3905</v>
      </c>
      <c r="G3014" s="226"/>
      <c r="H3014" s="250">
        <v>133.51499999999999</v>
      </c>
      <c r="I3014" s="231"/>
      <c r="J3014" s="226"/>
      <c r="K3014" s="226"/>
      <c r="L3014" s="232"/>
      <c r="M3014" s="233"/>
      <c r="N3014" s="234"/>
      <c r="O3014" s="234"/>
      <c r="P3014" s="234"/>
      <c r="Q3014" s="234"/>
      <c r="R3014" s="234"/>
      <c r="S3014" s="234"/>
      <c r="T3014" s="235"/>
      <c r="AT3014" s="236" t="s">
        <v>513</v>
      </c>
      <c r="AU3014" s="236" t="s">
        <v>82</v>
      </c>
      <c r="AV3014" s="12" t="s">
        <v>82</v>
      </c>
      <c r="AW3014" s="12" t="s">
        <v>36</v>
      </c>
      <c r="AX3014" s="12" t="s">
        <v>73</v>
      </c>
      <c r="AY3014" s="236" t="s">
        <v>492</v>
      </c>
    </row>
    <row r="3015" spans="2:51" s="13" customFormat="1">
      <c r="B3015" s="237"/>
      <c r="C3015" s="238"/>
      <c r="D3015" s="221" t="s">
        <v>513</v>
      </c>
      <c r="E3015" s="239" t="s">
        <v>23</v>
      </c>
      <c r="F3015" s="240" t="s">
        <v>3906</v>
      </c>
      <c r="G3015" s="238"/>
      <c r="H3015" s="241" t="s">
        <v>23</v>
      </c>
      <c r="I3015" s="242"/>
      <c r="J3015" s="238"/>
      <c r="K3015" s="238"/>
      <c r="L3015" s="243"/>
      <c r="M3015" s="244"/>
      <c r="N3015" s="245"/>
      <c r="O3015" s="245"/>
      <c r="P3015" s="245"/>
      <c r="Q3015" s="245"/>
      <c r="R3015" s="245"/>
      <c r="S3015" s="245"/>
      <c r="T3015" s="246"/>
      <c r="AT3015" s="247" t="s">
        <v>513</v>
      </c>
      <c r="AU3015" s="247" t="s">
        <v>82</v>
      </c>
      <c r="AV3015" s="13" t="s">
        <v>80</v>
      </c>
      <c r="AW3015" s="13" t="s">
        <v>36</v>
      </c>
      <c r="AX3015" s="13" t="s">
        <v>73</v>
      </c>
      <c r="AY3015" s="247" t="s">
        <v>492</v>
      </c>
    </row>
    <row r="3016" spans="2:51" s="12" customFormat="1">
      <c r="B3016" s="225"/>
      <c r="C3016" s="226"/>
      <c r="D3016" s="221" t="s">
        <v>513</v>
      </c>
      <c r="E3016" s="248" t="s">
        <v>23</v>
      </c>
      <c r="F3016" s="249" t="s">
        <v>3907</v>
      </c>
      <c r="G3016" s="226"/>
      <c r="H3016" s="250">
        <v>97.92</v>
      </c>
      <c r="I3016" s="231"/>
      <c r="J3016" s="226"/>
      <c r="K3016" s="226"/>
      <c r="L3016" s="232"/>
      <c r="M3016" s="233"/>
      <c r="N3016" s="234"/>
      <c r="O3016" s="234"/>
      <c r="P3016" s="234"/>
      <c r="Q3016" s="234"/>
      <c r="R3016" s="234"/>
      <c r="S3016" s="234"/>
      <c r="T3016" s="235"/>
      <c r="AT3016" s="236" t="s">
        <v>513</v>
      </c>
      <c r="AU3016" s="236" t="s">
        <v>82</v>
      </c>
      <c r="AV3016" s="12" t="s">
        <v>82</v>
      </c>
      <c r="AW3016" s="12" t="s">
        <v>36</v>
      </c>
      <c r="AX3016" s="12" t="s">
        <v>73</v>
      </c>
      <c r="AY3016" s="236" t="s">
        <v>492</v>
      </c>
    </row>
    <row r="3017" spans="2:51" s="13" customFormat="1">
      <c r="B3017" s="237"/>
      <c r="C3017" s="238"/>
      <c r="D3017" s="221" t="s">
        <v>513</v>
      </c>
      <c r="E3017" s="239" t="s">
        <v>23</v>
      </c>
      <c r="F3017" s="240" t="s">
        <v>3908</v>
      </c>
      <c r="G3017" s="238"/>
      <c r="H3017" s="241" t="s">
        <v>23</v>
      </c>
      <c r="I3017" s="242"/>
      <c r="J3017" s="238"/>
      <c r="K3017" s="238"/>
      <c r="L3017" s="243"/>
      <c r="M3017" s="244"/>
      <c r="N3017" s="245"/>
      <c r="O3017" s="245"/>
      <c r="P3017" s="245"/>
      <c r="Q3017" s="245"/>
      <c r="R3017" s="245"/>
      <c r="S3017" s="245"/>
      <c r="T3017" s="246"/>
      <c r="AT3017" s="247" t="s">
        <v>513</v>
      </c>
      <c r="AU3017" s="247" t="s">
        <v>82</v>
      </c>
      <c r="AV3017" s="13" t="s">
        <v>80</v>
      </c>
      <c r="AW3017" s="13" t="s">
        <v>36</v>
      </c>
      <c r="AX3017" s="13" t="s">
        <v>73</v>
      </c>
      <c r="AY3017" s="247" t="s">
        <v>492</v>
      </c>
    </row>
    <row r="3018" spans="2:51" s="12" customFormat="1">
      <c r="B3018" s="225"/>
      <c r="C3018" s="226"/>
      <c r="D3018" s="221" t="s">
        <v>513</v>
      </c>
      <c r="E3018" s="248" t="s">
        <v>23</v>
      </c>
      <c r="F3018" s="249" t="s">
        <v>3909</v>
      </c>
      <c r="G3018" s="226"/>
      <c r="H3018" s="250">
        <v>99.15</v>
      </c>
      <c r="I3018" s="231"/>
      <c r="J3018" s="226"/>
      <c r="K3018" s="226"/>
      <c r="L3018" s="232"/>
      <c r="M3018" s="233"/>
      <c r="N3018" s="234"/>
      <c r="O3018" s="234"/>
      <c r="P3018" s="234"/>
      <c r="Q3018" s="234"/>
      <c r="R3018" s="234"/>
      <c r="S3018" s="234"/>
      <c r="T3018" s="235"/>
      <c r="AT3018" s="236" t="s">
        <v>513</v>
      </c>
      <c r="AU3018" s="236" t="s">
        <v>82</v>
      </c>
      <c r="AV3018" s="12" t="s">
        <v>82</v>
      </c>
      <c r="AW3018" s="12" t="s">
        <v>36</v>
      </c>
      <c r="AX3018" s="12" t="s">
        <v>73</v>
      </c>
      <c r="AY3018" s="236" t="s">
        <v>492</v>
      </c>
    </row>
    <row r="3019" spans="2:51" s="13" customFormat="1">
      <c r="B3019" s="237"/>
      <c r="C3019" s="238"/>
      <c r="D3019" s="221" t="s">
        <v>513</v>
      </c>
      <c r="E3019" s="239" t="s">
        <v>23</v>
      </c>
      <c r="F3019" s="240" t="s">
        <v>3910</v>
      </c>
      <c r="G3019" s="238"/>
      <c r="H3019" s="241" t="s">
        <v>23</v>
      </c>
      <c r="I3019" s="242"/>
      <c r="J3019" s="238"/>
      <c r="K3019" s="238"/>
      <c r="L3019" s="243"/>
      <c r="M3019" s="244"/>
      <c r="N3019" s="245"/>
      <c r="O3019" s="245"/>
      <c r="P3019" s="245"/>
      <c r="Q3019" s="245"/>
      <c r="R3019" s="245"/>
      <c r="S3019" s="245"/>
      <c r="T3019" s="246"/>
      <c r="AT3019" s="247" t="s">
        <v>513</v>
      </c>
      <c r="AU3019" s="247" t="s">
        <v>82</v>
      </c>
      <c r="AV3019" s="13" t="s">
        <v>80</v>
      </c>
      <c r="AW3019" s="13" t="s">
        <v>36</v>
      </c>
      <c r="AX3019" s="13" t="s">
        <v>73</v>
      </c>
      <c r="AY3019" s="247" t="s">
        <v>492</v>
      </c>
    </row>
    <row r="3020" spans="2:51" s="12" customFormat="1">
      <c r="B3020" s="225"/>
      <c r="C3020" s="226"/>
      <c r="D3020" s="221" t="s">
        <v>513</v>
      </c>
      <c r="E3020" s="248" t="s">
        <v>23</v>
      </c>
      <c r="F3020" s="249" t="s">
        <v>3911</v>
      </c>
      <c r="G3020" s="226"/>
      <c r="H3020" s="250">
        <v>99.974999999999994</v>
      </c>
      <c r="I3020" s="231"/>
      <c r="J3020" s="226"/>
      <c r="K3020" s="226"/>
      <c r="L3020" s="232"/>
      <c r="M3020" s="233"/>
      <c r="N3020" s="234"/>
      <c r="O3020" s="234"/>
      <c r="P3020" s="234"/>
      <c r="Q3020" s="234"/>
      <c r="R3020" s="234"/>
      <c r="S3020" s="234"/>
      <c r="T3020" s="235"/>
      <c r="AT3020" s="236" t="s">
        <v>513</v>
      </c>
      <c r="AU3020" s="236" t="s">
        <v>82</v>
      </c>
      <c r="AV3020" s="12" t="s">
        <v>82</v>
      </c>
      <c r="AW3020" s="12" t="s">
        <v>36</v>
      </c>
      <c r="AX3020" s="12" t="s">
        <v>73</v>
      </c>
      <c r="AY3020" s="236" t="s">
        <v>492</v>
      </c>
    </row>
    <row r="3021" spans="2:51" s="13" customFormat="1">
      <c r="B3021" s="237"/>
      <c r="C3021" s="238"/>
      <c r="D3021" s="221" t="s">
        <v>513</v>
      </c>
      <c r="E3021" s="239" t="s">
        <v>23</v>
      </c>
      <c r="F3021" s="240" t="s">
        <v>3912</v>
      </c>
      <c r="G3021" s="238"/>
      <c r="H3021" s="241" t="s">
        <v>23</v>
      </c>
      <c r="I3021" s="242"/>
      <c r="J3021" s="238"/>
      <c r="K3021" s="238"/>
      <c r="L3021" s="243"/>
      <c r="M3021" s="244"/>
      <c r="N3021" s="245"/>
      <c r="O3021" s="245"/>
      <c r="P3021" s="245"/>
      <c r="Q3021" s="245"/>
      <c r="R3021" s="245"/>
      <c r="S3021" s="245"/>
      <c r="T3021" s="246"/>
      <c r="AT3021" s="247" t="s">
        <v>513</v>
      </c>
      <c r="AU3021" s="247" t="s">
        <v>82</v>
      </c>
      <c r="AV3021" s="13" t="s">
        <v>80</v>
      </c>
      <c r="AW3021" s="13" t="s">
        <v>36</v>
      </c>
      <c r="AX3021" s="13" t="s">
        <v>73</v>
      </c>
      <c r="AY3021" s="247" t="s">
        <v>492</v>
      </c>
    </row>
    <row r="3022" spans="2:51" s="12" customFormat="1">
      <c r="B3022" s="225"/>
      <c r="C3022" s="226"/>
      <c r="D3022" s="221" t="s">
        <v>513</v>
      </c>
      <c r="E3022" s="248" t="s">
        <v>23</v>
      </c>
      <c r="F3022" s="249" t="s">
        <v>3913</v>
      </c>
      <c r="G3022" s="226"/>
      <c r="H3022" s="250">
        <v>97.02</v>
      </c>
      <c r="I3022" s="231"/>
      <c r="J3022" s="226"/>
      <c r="K3022" s="226"/>
      <c r="L3022" s="232"/>
      <c r="M3022" s="233"/>
      <c r="N3022" s="234"/>
      <c r="O3022" s="234"/>
      <c r="P3022" s="234"/>
      <c r="Q3022" s="234"/>
      <c r="R3022" s="234"/>
      <c r="S3022" s="234"/>
      <c r="T3022" s="235"/>
      <c r="AT3022" s="236" t="s">
        <v>513</v>
      </c>
      <c r="AU3022" s="236" t="s">
        <v>82</v>
      </c>
      <c r="AV3022" s="12" t="s">
        <v>82</v>
      </c>
      <c r="AW3022" s="12" t="s">
        <v>36</v>
      </c>
      <c r="AX3022" s="12" t="s">
        <v>73</v>
      </c>
      <c r="AY3022" s="236" t="s">
        <v>492</v>
      </c>
    </row>
    <row r="3023" spans="2:51" s="13" customFormat="1">
      <c r="B3023" s="237"/>
      <c r="C3023" s="238"/>
      <c r="D3023" s="221" t="s">
        <v>513</v>
      </c>
      <c r="E3023" s="239" t="s">
        <v>23</v>
      </c>
      <c r="F3023" s="240" t="s">
        <v>3914</v>
      </c>
      <c r="G3023" s="238"/>
      <c r="H3023" s="241" t="s">
        <v>23</v>
      </c>
      <c r="I3023" s="242"/>
      <c r="J3023" s="238"/>
      <c r="K3023" s="238"/>
      <c r="L3023" s="243"/>
      <c r="M3023" s="244"/>
      <c r="N3023" s="245"/>
      <c r="O3023" s="245"/>
      <c r="P3023" s="245"/>
      <c r="Q3023" s="245"/>
      <c r="R3023" s="245"/>
      <c r="S3023" s="245"/>
      <c r="T3023" s="246"/>
      <c r="AT3023" s="247" t="s">
        <v>513</v>
      </c>
      <c r="AU3023" s="247" t="s">
        <v>82</v>
      </c>
      <c r="AV3023" s="13" t="s">
        <v>80</v>
      </c>
      <c r="AW3023" s="13" t="s">
        <v>36</v>
      </c>
      <c r="AX3023" s="13" t="s">
        <v>73</v>
      </c>
      <c r="AY3023" s="247" t="s">
        <v>492</v>
      </c>
    </row>
    <row r="3024" spans="2:51" s="12" customFormat="1">
      <c r="B3024" s="225"/>
      <c r="C3024" s="226"/>
      <c r="D3024" s="221" t="s">
        <v>513</v>
      </c>
      <c r="E3024" s="248" t="s">
        <v>23</v>
      </c>
      <c r="F3024" s="249" t="s">
        <v>3915</v>
      </c>
      <c r="G3024" s="226"/>
      <c r="H3024" s="250">
        <v>97.275000000000006</v>
      </c>
      <c r="I3024" s="231"/>
      <c r="J3024" s="226"/>
      <c r="K3024" s="226"/>
      <c r="L3024" s="232"/>
      <c r="M3024" s="233"/>
      <c r="N3024" s="234"/>
      <c r="O3024" s="234"/>
      <c r="P3024" s="234"/>
      <c r="Q3024" s="234"/>
      <c r="R3024" s="234"/>
      <c r="S3024" s="234"/>
      <c r="T3024" s="235"/>
      <c r="AT3024" s="236" t="s">
        <v>513</v>
      </c>
      <c r="AU3024" s="236" t="s">
        <v>82</v>
      </c>
      <c r="AV3024" s="12" t="s">
        <v>82</v>
      </c>
      <c r="AW3024" s="12" t="s">
        <v>36</v>
      </c>
      <c r="AX3024" s="12" t="s">
        <v>73</v>
      </c>
      <c r="AY3024" s="236" t="s">
        <v>492</v>
      </c>
    </row>
    <row r="3025" spans="2:51" s="13" customFormat="1">
      <c r="B3025" s="237"/>
      <c r="C3025" s="238"/>
      <c r="D3025" s="221" t="s">
        <v>513</v>
      </c>
      <c r="E3025" s="239" t="s">
        <v>23</v>
      </c>
      <c r="F3025" s="240" t="s">
        <v>3916</v>
      </c>
      <c r="G3025" s="238"/>
      <c r="H3025" s="241" t="s">
        <v>23</v>
      </c>
      <c r="I3025" s="242"/>
      <c r="J3025" s="238"/>
      <c r="K3025" s="238"/>
      <c r="L3025" s="243"/>
      <c r="M3025" s="244"/>
      <c r="N3025" s="245"/>
      <c r="O3025" s="245"/>
      <c r="P3025" s="245"/>
      <c r="Q3025" s="245"/>
      <c r="R3025" s="245"/>
      <c r="S3025" s="245"/>
      <c r="T3025" s="246"/>
      <c r="AT3025" s="247" t="s">
        <v>513</v>
      </c>
      <c r="AU3025" s="247" t="s">
        <v>82</v>
      </c>
      <c r="AV3025" s="13" t="s">
        <v>80</v>
      </c>
      <c r="AW3025" s="13" t="s">
        <v>36</v>
      </c>
      <c r="AX3025" s="13" t="s">
        <v>73</v>
      </c>
      <c r="AY3025" s="247" t="s">
        <v>492</v>
      </c>
    </row>
    <row r="3026" spans="2:51" s="12" customFormat="1">
      <c r="B3026" s="225"/>
      <c r="C3026" s="226"/>
      <c r="D3026" s="221" t="s">
        <v>513</v>
      </c>
      <c r="E3026" s="248" t="s">
        <v>23</v>
      </c>
      <c r="F3026" s="249" t="s">
        <v>3917</v>
      </c>
      <c r="G3026" s="226"/>
      <c r="H3026" s="250">
        <v>100.575</v>
      </c>
      <c r="I3026" s="231"/>
      <c r="J3026" s="226"/>
      <c r="K3026" s="226"/>
      <c r="L3026" s="232"/>
      <c r="M3026" s="233"/>
      <c r="N3026" s="234"/>
      <c r="O3026" s="234"/>
      <c r="P3026" s="234"/>
      <c r="Q3026" s="234"/>
      <c r="R3026" s="234"/>
      <c r="S3026" s="234"/>
      <c r="T3026" s="235"/>
      <c r="AT3026" s="236" t="s">
        <v>513</v>
      </c>
      <c r="AU3026" s="236" t="s">
        <v>82</v>
      </c>
      <c r="AV3026" s="12" t="s">
        <v>82</v>
      </c>
      <c r="AW3026" s="12" t="s">
        <v>36</v>
      </c>
      <c r="AX3026" s="12" t="s">
        <v>73</v>
      </c>
      <c r="AY3026" s="236" t="s">
        <v>492</v>
      </c>
    </row>
    <row r="3027" spans="2:51" s="13" customFormat="1">
      <c r="B3027" s="237"/>
      <c r="C3027" s="238"/>
      <c r="D3027" s="221" t="s">
        <v>513</v>
      </c>
      <c r="E3027" s="239" t="s">
        <v>23</v>
      </c>
      <c r="F3027" s="240" t="s">
        <v>3918</v>
      </c>
      <c r="G3027" s="238"/>
      <c r="H3027" s="241" t="s">
        <v>23</v>
      </c>
      <c r="I3027" s="242"/>
      <c r="J3027" s="238"/>
      <c r="K3027" s="238"/>
      <c r="L3027" s="243"/>
      <c r="M3027" s="244"/>
      <c r="N3027" s="245"/>
      <c r="O3027" s="245"/>
      <c r="P3027" s="245"/>
      <c r="Q3027" s="245"/>
      <c r="R3027" s="245"/>
      <c r="S3027" s="245"/>
      <c r="T3027" s="246"/>
      <c r="AT3027" s="247" t="s">
        <v>513</v>
      </c>
      <c r="AU3027" s="247" t="s">
        <v>82</v>
      </c>
      <c r="AV3027" s="13" t="s">
        <v>80</v>
      </c>
      <c r="AW3027" s="13" t="s">
        <v>36</v>
      </c>
      <c r="AX3027" s="13" t="s">
        <v>73</v>
      </c>
      <c r="AY3027" s="247" t="s">
        <v>492</v>
      </c>
    </row>
    <row r="3028" spans="2:51" s="12" customFormat="1">
      <c r="B3028" s="225"/>
      <c r="C3028" s="226"/>
      <c r="D3028" s="221" t="s">
        <v>513</v>
      </c>
      <c r="E3028" s="248" t="s">
        <v>23</v>
      </c>
      <c r="F3028" s="249" t="s">
        <v>3919</v>
      </c>
      <c r="G3028" s="226"/>
      <c r="H3028" s="250">
        <v>100.56</v>
      </c>
      <c r="I3028" s="231"/>
      <c r="J3028" s="226"/>
      <c r="K3028" s="226"/>
      <c r="L3028" s="232"/>
      <c r="M3028" s="233"/>
      <c r="N3028" s="234"/>
      <c r="O3028" s="234"/>
      <c r="P3028" s="234"/>
      <c r="Q3028" s="234"/>
      <c r="R3028" s="234"/>
      <c r="S3028" s="234"/>
      <c r="T3028" s="235"/>
      <c r="AT3028" s="236" t="s">
        <v>513</v>
      </c>
      <c r="AU3028" s="236" t="s">
        <v>82</v>
      </c>
      <c r="AV3028" s="12" t="s">
        <v>82</v>
      </c>
      <c r="AW3028" s="12" t="s">
        <v>36</v>
      </c>
      <c r="AX3028" s="12" t="s">
        <v>73</v>
      </c>
      <c r="AY3028" s="236" t="s">
        <v>492</v>
      </c>
    </row>
    <row r="3029" spans="2:51" s="13" customFormat="1">
      <c r="B3029" s="237"/>
      <c r="C3029" s="238"/>
      <c r="D3029" s="221" t="s">
        <v>513</v>
      </c>
      <c r="E3029" s="239" t="s">
        <v>23</v>
      </c>
      <c r="F3029" s="240" t="s">
        <v>3920</v>
      </c>
      <c r="G3029" s="238"/>
      <c r="H3029" s="241" t="s">
        <v>23</v>
      </c>
      <c r="I3029" s="242"/>
      <c r="J3029" s="238"/>
      <c r="K3029" s="238"/>
      <c r="L3029" s="243"/>
      <c r="M3029" s="244"/>
      <c r="N3029" s="245"/>
      <c r="O3029" s="245"/>
      <c r="P3029" s="245"/>
      <c r="Q3029" s="245"/>
      <c r="R3029" s="245"/>
      <c r="S3029" s="245"/>
      <c r="T3029" s="246"/>
      <c r="AT3029" s="247" t="s">
        <v>513</v>
      </c>
      <c r="AU3029" s="247" t="s">
        <v>82</v>
      </c>
      <c r="AV3029" s="13" t="s">
        <v>80</v>
      </c>
      <c r="AW3029" s="13" t="s">
        <v>36</v>
      </c>
      <c r="AX3029" s="13" t="s">
        <v>73</v>
      </c>
      <c r="AY3029" s="247" t="s">
        <v>492</v>
      </c>
    </row>
    <row r="3030" spans="2:51" s="12" customFormat="1">
      <c r="B3030" s="225"/>
      <c r="C3030" s="226"/>
      <c r="D3030" s="221" t="s">
        <v>513</v>
      </c>
      <c r="E3030" s="248" t="s">
        <v>23</v>
      </c>
      <c r="F3030" s="249" t="s">
        <v>3921</v>
      </c>
      <c r="G3030" s="226"/>
      <c r="H3030" s="250">
        <v>40.200000000000003</v>
      </c>
      <c r="I3030" s="231"/>
      <c r="J3030" s="226"/>
      <c r="K3030" s="226"/>
      <c r="L3030" s="232"/>
      <c r="M3030" s="233"/>
      <c r="N3030" s="234"/>
      <c r="O3030" s="234"/>
      <c r="P3030" s="234"/>
      <c r="Q3030" s="234"/>
      <c r="R3030" s="234"/>
      <c r="S3030" s="234"/>
      <c r="T3030" s="235"/>
      <c r="AT3030" s="236" t="s">
        <v>513</v>
      </c>
      <c r="AU3030" s="236" t="s">
        <v>82</v>
      </c>
      <c r="AV3030" s="12" t="s">
        <v>82</v>
      </c>
      <c r="AW3030" s="12" t="s">
        <v>36</v>
      </c>
      <c r="AX3030" s="12" t="s">
        <v>73</v>
      </c>
      <c r="AY3030" s="236" t="s">
        <v>492</v>
      </c>
    </row>
    <row r="3031" spans="2:51" s="13" customFormat="1">
      <c r="B3031" s="237"/>
      <c r="C3031" s="238"/>
      <c r="D3031" s="221" t="s">
        <v>513</v>
      </c>
      <c r="E3031" s="239" t="s">
        <v>23</v>
      </c>
      <c r="F3031" s="240" t="s">
        <v>3922</v>
      </c>
      <c r="G3031" s="238"/>
      <c r="H3031" s="241" t="s">
        <v>23</v>
      </c>
      <c r="I3031" s="242"/>
      <c r="J3031" s="238"/>
      <c r="K3031" s="238"/>
      <c r="L3031" s="243"/>
      <c r="M3031" s="244"/>
      <c r="N3031" s="245"/>
      <c r="O3031" s="245"/>
      <c r="P3031" s="245"/>
      <c r="Q3031" s="245"/>
      <c r="R3031" s="245"/>
      <c r="S3031" s="245"/>
      <c r="T3031" s="246"/>
      <c r="AT3031" s="247" t="s">
        <v>513</v>
      </c>
      <c r="AU3031" s="247" t="s">
        <v>82</v>
      </c>
      <c r="AV3031" s="13" t="s">
        <v>80</v>
      </c>
      <c r="AW3031" s="13" t="s">
        <v>36</v>
      </c>
      <c r="AX3031" s="13" t="s">
        <v>73</v>
      </c>
      <c r="AY3031" s="247" t="s">
        <v>492</v>
      </c>
    </row>
    <row r="3032" spans="2:51" s="12" customFormat="1">
      <c r="B3032" s="225"/>
      <c r="C3032" s="226"/>
      <c r="D3032" s="221" t="s">
        <v>513</v>
      </c>
      <c r="E3032" s="248" t="s">
        <v>23</v>
      </c>
      <c r="F3032" s="249" t="s">
        <v>3923</v>
      </c>
      <c r="G3032" s="226"/>
      <c r="H3032" s="250">
        <v>89.43</v>
      </c>
      <c r="I3032" s="231"/>
      <c r="J3032" s="226"/>
      <c r="K3032" s="226"/>
      <c r="L3032" s="232"/>
      <c r="M3032" s="233"/>
      <c r="N3032" s="234"/>
      <c r="O3032" s="234"/>
      <c r="P3032" s="234"/>
      <c r="Q3032" s="234"/>
      <c r="R3032" s="234"/>
      <c r="S3032" s="234"/>
      <c r="T3032" s="235"/>
      <c r="AT3032" s="236" t="s">
        <v>513</v>
      </c>
      <c r="AU3032" s="236" t="s">
        <v>82</v>
      </c>
      <c r="AV3032" s="12" t="s">
        <v>82</v>
      </c>
      <c r="AW3032" s="12" t="s">
        <v>36</v>
      </c>
      <c r="AX3032" s="12" t="s">
        <v>73</v>
      </c>
      <c r="AY3032" s="236" t="s">
        <v>492</v>
      </c>
    </row>
    <row r="3033" spans="2:51" s="13" customFormat="1">
      <c r="B3033" s="237"/>
      <c r="C3033" s="238"/>
      <c r="D3033" s="221" t="s">
        <v>513</v>
      </c>
      <c r="E3033" s="239" t="s">
        <v>23</v>
      </c>
      <c r="F3033" s="240" t="s">
        <v>3924</v>
      </c>
      <c r="G3033" s="238"/>
      <c r="H3033" s="241" t="s">
        <v>23</v>
      </c>
      <c r="I3033" s="242"/>
      <c r="J3033" s="238"/>
      <c r="K3033" s="238"/>
      <c r="L3033" s="243"/>
      <c r="M3033" s="244"/>
      <c r="N3033" s="245"/>
      <c r="O3033" s="245"/>
      <c r="P3033" s="245"/>
      <c r="Q3033" s="245"/>
      <c r="R3033" s="245"/>
      <c r="S3033" s="245"/>
      <c r="T3033" s="246"/>
      <c r="AT3033" s="247" t="s">
        <v>513</v>
      </c>
      <c r="AU3033" s="247" t="s">
        <v>82</v>
      </c>
      <c r="AV3033" s="13" t="s">
        <v>80</v>
      </c>
      <c r="AW3033" s="13" t="s">
        <v>36</v>
      </c>
      <c r="AX3033" s="13" t="s">
        <v>73</v>
      </c>
      <c r="AY3033" s="247" t="s">
        <v>492</v>
      </c>
    </row>
    <row r="3034" spans="2:51" s="12" customFormat="1">
      <c r="B3034" s="225"/>
      <c r="C3034" s="226"/>
      <c r="D3034" s="221" t="s">
        <v>513</v>
      </c>
      <c r="E3034" s="248" t="s">
        <v>23</v>
      </c>
      <c r="F3034" s="249" t="s">
        <v>3925</v>
      </c>
      <c r="G3034" s="226"/>
      <c r="H3034" s="250">
        <v>139.26</v>
      </c>
      <c r="I3034" s="231"/>
      <c r="J3034" s="226"/>
      <c r="K3034" s="226"/>
      <c r="L3034" s="232"/>
      <c r="M3034" s="233"/>
      <c r="N3034" s="234"/>
      <c r="O3034" s="234"/>
      <c r="P3034" s="234"/>
      <c r="Q3034" s="234"/>
      <c r="R3034" s="234"/>
      <c r="S3034" s="234"/>
      <c r="T3034" s="235"/>
      <c r="AT3034" s="236" t="s">
        <v>513</v>
      </c>
      <c r="AU3034" s="236" t="s">
        <v>82</v>
      </c>
      <c r="AV3034" s="12" t="s">
        <v>82</v>
      </c>
      <c r="AW3034" s="12" t="s">
        <v>36</v>
      </c>
      <c r="AX3034" s="12" t="s">
        <v>73</v>
      </c>
      <c r="AY3034" s="236" t="s">
        <v>492</v>
      </c>
    </row>
    <row r="3035" spans="2:51" s="13" customFormat="1">
      <c r="B3035" s="237"/>
      <c r="C3035" s="238"/>
      <c r="D3035" s="221" t="s">
        <v>513</v>
      </c>
      <c r="E3035" s="239" t="s">
        <v>23</v>
      </c>
      <c r="F3035" s="240" t="s">
        <v>3926</v>
      </c>
      <c r="G3035" s="238"/>
      <c r="H3035" s="241" t="s">
        <v>23</v>
      </c>
      <c r="I3035" s="242"/>
      <c r="J3035" s="238"/>
      <c r="K3035" s="238"/>
      <c r="L3035" s="243"/>
      <c r="M3035" s="244"/>
      <c r="N3035" s="245"/>
      <c r="O3035" s="245"/>
      <c r="P3035" s="245"/>
      <c r="Q3035" s="245"/>
      <c r="R3035" s="245"/>
      <c r="S3035" s="245"/>
      <c r="T3035" s="246"/>
      <c r="AT3035" s="247" t="s">
        <v>513</v>
      </c>
      <c r="AU3035" s="247" t="s">
        <v>82</v>
      </c>
      <c r="AV3035" s="13" t="s">
        <v>80</v>
      </c>
      <c r="AW3035" s="13" t="s">
        <v>36</v>
      </c>
      <c r="AX3035" s="13" t="s">
        <v>73</v>
      </c>
      <c r="AY3035" s="247" t="s">
        <v>492</v>
      </c>
    </row>
    <row r="3036" spans="2:51" s="12" customFormat="1">
      <c r="B3036" s="225"/>
      <c r="C3036" s="226"/>
      <c r="D3036" s="221" t="s">
        <v>513</v>
      </c>
      <c r="E3036" s="248" t="s">
        <v>23</v>
      </c>
      <c r="F3036" s="249" t="s">
        <v>3927</v>
      </c>
      <c r="G3036" s="226"/>
      <c r="H3036" s="250">
        <v>88.32</v>
      </c>
      <c r="I3036" s="231"/>
      <c r="J3036" s="226"/>
      <c r="K3036" s="226"/>
      <c r="L3036" s="232"/>
      <c r="M3036" s="233"/>
      <c r="N3036" s="234"/>
      <c r="O3036" s="234"/>
      <c r="P3036" s="234"/>
      <c r="Q3036" s="234"/>
      <c r="R3036" s="234"/>
      <c r="S3036" s="234"/>
      <c r="T3036" s="235"/>
      <c r="AT3036" s="236" t="s">
        <v>513</v>
      </c>
      <c r="AU3036" s="236" t="s">
        <v>82</v>
      </c>
      <c r="AV3036" s="12" t="s">
        <v>82</v>
      </c>
      <c r="AW3036" s="12" t="s">
        <v>36</v>
      </c>
      <c r="AX3036" s="12" t="s">
        <v>73</v>
      </c>
      <c r="AY3036" s="236" t="s">
        <v>492</v>
      </c>
    </row>
    <row r="3037" spans="2:51" s="13" customFormat="1">
      <c r="B3037" s="237"/>
      <c r="C3037" s="238"/>
      <c r="D3037" s="221" t="s">
        <v>513</v>
      </c>
      <c r="E3037" s="239" t="s">
        <v>23</v>
      </c>
      <c r="F3037" s="240" t="s">
        <v>3928</v>
      </c>
      <c r="G3037" s="238"/>
      <c r="H3037" s="241" t="s">
        <v>23</v>
      </c>
      <c r="I3037" s="242"/>
      <c r="J3037" s="238"/>
      <c r="K3037" s="238"/>
      <c r="L3037" s="243"/>
      <c r="M3037" s="244"/>
      <c r="N3037" s="245"/>
      <c r="O3037" s="245"/>
      <c r="P3037" s="245"/>
      <c r="Q3037" s="245"/>
      <c r="R3037" s="245"/>
      <c r="S3037" s="245"/>
      <c r="T3037" s="246"/>
      <c r="AT3037" s="247" t="s">
        <v>513</v>
      </c>
      <c r="AU3037" s="247" t="s">
        <v>82</v>
      </c>
      <c r="AV3037" s="13" t="s">
        <v>80</v>
      </c>
      <c r="AW3037" s="13" t="s">
        <v>36</v>
      </c>
      <c r="AX3037" s="13" t="s">
        <v>73</v>
      </c>
      <c r="AY3037" s="247" t="s">
        <v>492</v>
      </c>
    </row>
    <row r="3038" spans="2:51" s="12" customFormat="1">
      <c r="B3038" s="225"/>
      <c r="C3038" s="226"/>
      <c r="D3038" s="221" t="s">
        <v>513</v>
      </c>
      <c r="E3038" s="248" t="s">
        <v>23</v>
      </c>
      <c r="F3038" s="249" t="s">
        <v>3929</v>
      </c>
      <c r="G3038" s="226"/>
      <c r="H3038" s="250">
        <v>87.09</v>
      </c>
      <c r="I3038" s="231"/>
      <c r="J3038" s="226"/>
      <c r="K3038" s="226"/>
      <c r="L3038" s="232"/>
      <c r="M3038" s="233"/>
      <c r="N3038" s="234"/>
      <c r="O3038" s="234"/>
      <c r="P3038" s="234"/>
      <c r="Q3038" s="234"/>
      <c r="R3038" s="234"/>
      <c r="S3038" s="234"/>
      <c r="T3038" s="235"/>
      <c r="AT3038" s="236" t="s">
        <v>513</v>
      </c>
      <c r="AU3038" s="236" t="s">
        <v>82</v>
      </c>
      <c r="AV3038" s="12" t="s">
        <v>82</v>
      </c>
      <c r="AW3038" s="12" t="s">
        <v>36</v>
      </c>
      <c r="AX3038" s="12" t="s">
        <v>73</v>
      </c>
      <c r="AY3038" s="236" t="s">
        <v>492</v>
      </c>
    </row>
    <row r="3039" spans="2:51" s="13" customFormat="1">
      <c r="B3039" s="237"/>
      <c r="C3039" s="238"/>
      <c r="D3039" s="221" t="s">
        <v>513</v>
      </c>
      <c r="E3039" s="239" t="s">
        <v>23</v>
      </c>
      <c r="F3039" s="240" t="s">
        <v>3930</v>
      </c>
      <c r="G3039" s="238"/>
      <c r="H3039" s="241" t="s">
        <v>23</v>
      </c>
      <c r="I3039" s="242"/>
      <c r="J3039" s="238"/>
      <c r="K3039" s="238"/>
      <c r="L3039" s="243"/>
      <c r="M3039" s="244"/>
      <c r="N3039" s="245"/>
      <c r="O3039" s="245"/>
      <c r="P3039" s="245"/>
      <c r="Q3039" s="245"/>
      <c r="R3039" s="245"/>
      <c r="S3039" s="245"/>
      <c r="T3039" s="246"/>
      <c r="AT3039" s="247" t="s">
        <v>513</v>
      </c>
      <c r="AU3039" s="247" t="s">
        <v>82</v>
      </c>
      <c r="AV3039" s="13" t="s">
        <v>80</v>
      </c>
      <c r="AW3039" s="13" t="s">
        <v>36</v>
      </c>
      <c r="AX3039" s="13" t="s">
        <v>73</v>
      </c>
      <c r="AY3039" s="247" t="s">
        <v>492</v>
      </c>
    </row>
    <row r="3040" spans="2:51" s="12" customFormat="1">
      <c r="B3040" s="225"/>
      <c r="C3040" s="226"/>
      <c r="D3040" s="221" t="s">
        <v>513</v>
      </c>
      <c r="E3040" s="248" t="s">
        <v>23</v>
      </c>
      <c r="F3040" s="249" t="s">
        <v>3931</v>
      </c>
      <c r="G3040" s="226"/>
      <c r="H3040" s="250">
        <v>89.64</v>
      </c>
      <c r="I3040" s="231"/>
      <c r="J3040" s="226"/>
      <c r="K3040" s="226"/>
      <c r="L3040" s="232"/>
      <c r="M3040" s="233"/>
      <c r="N3040" s="234"/>
      <c r="O3040" s="234"/>
      <c r="P3040" s="234"/>
      <c r="Q3040" s="234"/>
      <c r="R3040" s="234"/>
      <c r="S3040" s="234"/>
      <c r="T3040" s="235"/>
      <c r="AT3040" s="236" t="s">
        <v>513</v>
      </c>
      <c r="AU3040" s="236" t="s">
        <v>82</v>
      </c>
      <c r="AV3040" s="12" t="s">
        <v>82</v>
      </c>
      <c r="AW3040" s="12" t="s">
        <v>36</v>
      </c>
      <c r="AX3040" s="12" t="s">
        <v>73</v>
      </c>
      <c r="AY3040" s="236" t="s">
        <v>492</v>
      </c>
    </row>
    <row r="3041" spans="2:65" s="13" customFormat="1">
      <c r="B3041" s="237"/>
      <c r="C3041" s="238"/>
      <c r="D3041" s="221" t="s">
        <v>513</v>
      </c>
      <c r="E3041" s="239" t="s">
        <v>23</v>
      </c>
      <c r="F3041" s="240" t="s">
        <v>3932</v>
      </c>
      <c r="G3041" s="238"/>
      <c r="H3041" s="241" t="s">
        <v>23</v>
      </c>
      <c r="I3041" s="242"/>
      <c r="J3041" s="238"/>
      <c r="K3041" s="238"/>
      <c r="L3041" s="243"/>
      <c r="M3041" s="244"/>
      <c r="N3041" s="245"/>
      <c r="O3041" s="245"/>
      <c r="P3041" s="245"/>
      <c r="Q3041" s="245"/>
      <c r="R3041" s="245"/>
      <c r="S3041" s="245"/>
      <c r="T3041" s="246"/>
      <c r="AT3041" s="247" t="s">
        <v>513</v>
      </c>
      <c r="AU3041" s="247" t="s">
        <v>82</v>
      </c>
      <c r="AV3041" s="13" t="s">
        <v>80</v>
      </c>
      <c r="AW3041" s="13" t="s">
        <v>36</v>
      </c>
      <c r="AX3041" s="13" t="s">
        <v>73</v>
      </c>
      <c r="AY3041" s="247" t="s">
        <v>492</v>
      </c>
    </row>
    <row r="3042" spans="2:65" s="12" customFormat="1">
      <c r="B3042" s="225"/>
      <c r="C3042" s="226"/>
      <c r="D3042" s="221" t="s">
        <v>513</v>
      </c>
      <c r="E3042" s="248" t="s">
        <v>23</v>
      </c>
      <c r="F3042" s="249" t="s">
        <v>3933</v>
      </c>
      <c r="G3042" s="226"/>
      <c r="H3042" s="250">
        <v>115.89</v>
      </c>
      <c r="I3042" s="231"/>
      <c r="J3042" s="226"/>
      <c r="K3042" s="226"/>
      <c r="L3042" s="232"/>
      <c r="M3042" s="233"/>
      <c r="N3042" s="234"/>
      <c r="O3042" s="234"/>
      <c r="P3042" s="234"/>
      <c r="Q3042" s="234"/>
      <c r="R3042" s="234"/>
      <c r="S3042" s="234"/>
      <c r="T3042" s="235"/>
      <c r="AT3042" s="236" t="s">
        <v>513</v>
      </c>
      <c r="AU3042" s="236" t="s">
        <v>82</v>
      </c>
      <c r="AV3042" s="12" t="s">
        <v>82</v>
      </c>
      <c r="AW3042" s="12" t="s">
        <v>36</v>
      </c>
      <c r="AX3042" s="12" t="s">
        <v>73</v>
      </c>
      <c r="AY3042" s="236" t="s">
        <v>492</v>
      </c>
    </row>
    <row r="3043" spans="2:65" s="13" customFormat="1">
      <c r="B3043" s="237"/>
      <c r="C3043" s="238"/>
      <c r="D3043" s="221" t="s">
        <v>513</v>
      </c>
      <c r="E3043" s="239" t="s">
        <v>23</v>
      </c>
      <c r="F3043" s="240" t="s">
        <v>3934</v>
      </c>
      <c r="G3043" s="238"/>
      <c r="H3043" s="241" t="s">
        <v>23</v>
      </c>
      <c r="I3043" s="242"/>
      <c r="J3043" s="238"/>
      <c r="K3043" s="238"/>
      <c r="L3043" s="243"/>
      <c r="M3043" s="244"/>
      <c r="N3043" s="245"/>
      <c r="O3043" s="245"/>
      <c r="P3043" s="245"/>
      <c r="Q3043" s="245"/>
      <c r="R3043" s="245"/>
      <c r="S3043" s="245"/>
      <c r="T3043" s="246"/>
      <c r="AT3043" s="247" t="s">
        <v>513</v>
      </c>
      <c r="AU3043" s="247" t="s">
        <v>82</v>
      </c>
      <c r="AV3043" s="13" t="s">
        <v>80</v>
      </c>
      <c r="AW3043" s="13" t="s">
        <v>36</v>
      </c>
      <c r="AX3043" s="13" t="s">
        <v>73</v>
      </c>
      <c r="AY3043" s="247" t="s">
        <v>492</v>
      </c>
    </row>
    <row r="3044" spans="2:65" s="12" customFormat="1">
      <c r="B3044" s="225"/>
      <c r="C3044" s="226"/>
      <c r="D3044" s="221" t="s">
        <v>513</v>
      </c>
      <c r="E3044" s="248" t="s">
        <v>23</v>
      </c>
      <c r="F3044" s="249" t="s">
        <v>3935</v>
      </c>
      <c r="G3044" s="226"/>
      <c r="H3044" s="250">
        <v>57.914999999999999</v>
      </c>
      <c r="I3044" s="231"/>
      <c r="J3044" s="226"/>
      <c r="K3044" s="226"/>
      <c r="L3044" s="232"/>
      <c r="M3044" s="233"/>
      <c r="N3044" s="234"/>
      <c r="O3044" s="234"/>
      <c r="P3044" s="234"/>
      <c r="Q3044" s="234"/>
      <c r="R3044" s="234"/>
      <c r="S3044" s="234"/>
      <c r="T3044" s="235"/>
      <c r="AT3044" s="236" t="s">
        <v>513</v>
      </c>
      <c r="AU3044" s="236" t="s">
        <v>82</v>
      </c>
      <c r="AV3044" s="12" t="s">
        <v>82</v>
      </c>
      <c r="AW3044" s="12" t="s">
        <v>36</v>
      </c>
      <c r="AX3044" s="12" t="s">
        <v>73</v>
      </c>
      <c r="AY3044" s="236" t="s">
        <v>492</v>
      </c>
    </row>
    <row r="3045" spans="2:65" s="13" customFormat="1">
      <c r="B3045" s="237"/>
      <c r="C3045" s="238"/>
      <c r="D3045" s="221" t="s">
        <v>513</v>
      </c>
      <c r="E3045" s="239" t="s">
        <v>23</v>
      </c>
      <c r="F3045" s="240" t="s">
        <v>3936</v>
      </c>
      <c r="G3045" s="238"/>
      <c r="H3045" s="241" t="s">
        <v>23</v>
      </c>
      <c r="I3045" s="242"/>
      <c r="J3045" s="238"/>
      <c r="K3045" s="238"/>
      <c r="L3045" s="243"/>
      <c r="M3045" s="244"/>
      <c r="N3045" s="245"/>
      <c r="O3045" s="245"/>
      <c r="P3045" s="245"/>
      <c r="Q3045" s="245"/>
      <c r="R3045" s="245"/>
      <c r="S3045" s="245"/>
      <c r="T3045" s="246"/>
      <c r="AT3045" s="247" t="s">
        <v>513</v>
      </c>
      <c r="AU3045" s="247" t="s">
        <v>82</v>
      </c>
      <c r="AV3045" s="13" t="s">
        <v>80</v>
      </c>
      <c r="AW3045" s="13" t="s">
        <v>36</v>
      </c>
      <c r="AX3045" s="13" t="s">
        <v>73</v>
      </c>
      <c r="AY3045" s="247" t="s">
        <v>492</v>
      </c>
    </row>
    <row r="3046" spans="2:65" s="12" customFormat="1">
      <c r="B3046" s="225"/>
      <c r="C3046" s="226"/>
      <c r="D3046" s="221" t="s">
        <v>513</v>
      </c>
      <c r="E3046" s="248" t="s">
        <v>23</v>
      </c>
      <c r="F3046" s="249" t="s">
        <v>3937</v>
      </c>
      <c r="G3046" s="226"/>
      <c r="H3046" s="250">
        <v>85.5</v>
      </c>
      <c r="I3046" s="231"/>
      <c r="J3046" s="226"/>
      <c r="K3046" s="226"/>
      <c r="L3046" s="232"/>
      <c r="M3046" s="233"/>
      <c r="N3046" s="234"/>
      <c r="O3046" s="234"/>
      <c r="P3046" s="234"/>
      <c r="Q3046" s="234"/>
      <c r="R3046" s="234"/>
      <c r="S3046" s="234"/>
      <c r="T3046" s="235"/>
      <c r="AT3046" s="236" t="s">
        <v>513</v>
      </c>
      <c r="AU3046" s="236" t="s">
        <v>82</v>
      </c>
      <c r="AV3046" s="12" t="s">
        <v>82</v>
      </c>
      <c r="AW3046" s="12" t="s">
        <v>36</v>
      </c>
      <c r="AX3046" s="12" t="s">
        <v>73</v>
      </c>
      <c r="AY3046" s="236" t="s">
        <v>492</v>
      </c>
    </row>
    <row r="3047" spans="2:65" s="13" customFormat="1">
      <c r="B3047" s="237"/>
      <c r="C3047" s="238"/>
      <c r="D3047" s="221" t="s">
        <v>513</v>
      </c>
      <c r="E3047" s="239" t="s">
        <v>23</v>
      </c>
      <c r="F3047" s="240" t="s">
        <v>3938</v>
      </c>
      <c r="G3047" s="238"/>
      <c r="H3047" s="241" t="s">
        <v>23</v>
      </c>
      <c r="I3047" s="242"/>
      <c r="J3047" s="238"/>
      <c r="K3047" s="238"/>
      <c r="L3047" s="243"/>
      <c r="M3047" s="244"/>
      <c r="N3047" s="245"/>
      <c r="O3047" s="245"/>
      <c r="P3047" s="245"/>
      <c r="Q3047" s="245"/>
      <c r="R3047" s="245"/>
      <c r="S3047" s="245"/>
      <c r="T3047" s="246"/>
      <c r="AT3047" s="247" t="s">
        <v>513</v>
      </c>
      <c r="AU3047" s="247" t="s">
        <v>82</v>
      </c>
      <c r="AV3047" s="13" t="s">
        <v>80</v>
      </c>
      <c r="AW3047" s="13" t="s">
        <v>36</v>
      </c>
      <c r="AX3047" s="13" t="s">
        <v>73</v>
      </c>
      <c r="AY3047" s="247" t="s">
        <v>492</v>
      </c>
    </row>
    <row r="3048" spans="2:65" s="12" customFormat="1">
      <c r="B3048" s="225"/>
      <c r="C3048" s="226"/>
      <c r="D3048" s="221" t="s">
        <v>513</v>
      </c>
      <c r="E3048" s="248" t="s">
        <v>23</v>
      </c>
      <c r="F3048" s="249" t="s">
        <v>3939</v>
      </c>
      <c r="G3048" s="226"/>
      <c r="H3048" s="250">
        <v>84.375</v>
      </c>
      <c r="I3048" s="231"/>
      <c r="J3048" s="226"/>
      <c r="K3048" s="226"/>
      <c r="L3048" s="232"/>
      <c r="M3048" s="233"/>
      <c r="N3048" s="234"/>
      <c r="O3048" s="234"/>
      <c r="P3048" s="234"/>
      <c r="Q3048" s="234"/>
      <c r="R3048" s="234"/>
      <c r="S3048" s="234"/>
      <c r="T3048" s="235"/>
      <c r="AT3048" s="236" t="s">
        <v>513</v>
      </c>
      <c r="AU3048" s="236" t="s">
        <v>82</v>
      </c>
      <c r="AV3048" s="12" t="s">
        <v>82</v>
      </c>
      <c r="AW3048" s="12" t="s">
        <v>36</v>
      </c>
      <c r="AX3048" s="12" t="s">
        <v>73</v>
      </c>
      <c r="AY3048" s="236" t="s">
        <v>492</v>
      </c>
    </row>
    <row r="3049" spans="2:65" s="13" customFormat="1">
      <c r="B3049" s="237"/>
      <c r="C3049" s="238"/>
      <c r="D3049" s="221" t="s">
        <v>513</v>
      </c>
      <c r="E3049" s="239" t="s">
        <v>23</v>
      </c>
      <c r="F3049" s="240" t="s">
        <v>3940</v>
      </c>
      <c r="G3049" s="238"/>
      <c r="H3049" s="241" t="s">
        <v>23</v>
      </c>
      <c r="I3049" s="242"/>
      <c r="J3049" s="238"/>
      <c r="K3049" s="238"/>
      <c r="L3049" s="243"/>
      <c r="M3049" s="244"/>
      <c r="N3049" s="245"/>
      <c r="O3049" s="245"/>
      <c r="P3049" s="245"/>
      <c r="Q3049" s="245"/>
      <c r="R3049" s="245"/>
      <c r="S3049" s="245"/>
      <c r="T3049" s="246"/>
      <c r="AT3049" s="247" t="s">
        <v>513</v>
      </c>
      <c r="AU3049" s="247" t="s">
        <v>82</v>
      </c>
      <c r="AV3049" s="13" t="s">
        <v>80</v>
      </c>
      <c r="AW3049" s="13" t="s">
        <v>36</v>
      </c>
      <c r="AX3049" s="13" t="s">
        <v>73</v>
      </c>
      <c r="AY3049" s="247" t="s">
        <v>492</v>
      </c>
    </row>
    <row r="3050" spans="2:65" s="12" customFormat="1">
      <c r="B3050" s="225"/>
      <c r="C3050" s="226"/>
      <c r="D3050" s="221" t="s">
        <v>513</v>
      </c>
      <c r="E3050" s="248" t="s">
        <v>23</v>
      </c>
      <c r="F3050" s="249" t="s">
        <v>3941</v>
      </c>
      <c r="G3050" s="226"/>
      <c r="H3050" s="250">
        <v>87.33</v>
      </c>
      <c r="I3050" s="231"/>
      <c r="J3050" s="226"/>
      <c r="K3050" s="226"/>
      <c r="L3050" s="232"/>
      <c r="M3050" s="233"/>
      <c r="N3050" s="234"/>
      <c r="O3050" s="234"/>
      <c r="P3050" s="234"/>
      <c r="Q3050" s="234"/>
      <c r="R3050" s="234"/>
      <c r="S3050" s="234"/>
      <c r="T3050" s="235"/>
      <c r="AT3050" s="236" t="s">
        <v>513</v>
      </c>
      <c r="AU3050" s="236" t="s">
        <v>82</v>
      </c>
      <c r="AV3050" s="12" t="s">
        <v>82</v>
      </c>
      <c r="AW3050" s="12" t="s">
        <v>36</v>
      </c>
      <c r="AX3050" s="12" t="s">
        <v>73</v>
      </c>
      <c r="AY3050" s="236" t="s">
        <v>492</v>
      </c>
    </row>
    <row r="3051" spans="2:65" s="13" customFormat="1">
      <c r="B3051" s="237"/>
      <c r="C3051" s="238"/>
      <c r="D3051" s="221" t="s">
        <v>513</v>
      </c>
      <c r="E3051" s="239" t="s">
        <v>23</v>
      </c>
      <c r="F3051" s="240" t="s">
        <v>3942</v>
      </c>
      <c r="G3051" s="238"/>
      <c r="H3051" s="241" t="s">
        <v>23</v>
      </c>
      <c r="I3051" s="242"/>
      <c r="J3051" s="238"/>
      <c r="K3051" s="238"/>
      <c r="L3051" s="243"/>
      <c r="M3051" s="244"/>
      <c r="N3051" s="245"/>
      <c r="O3051" s="245"/>
      <c r="P3051" s="245"/>
      <c r="Q3051" s="245"/>
      <c r="R3051" s="245"/>
      <c r="S3051" s="245"/>
      <c r="T3051" s="246"/>
      <c r="AT3051" s="247" t="s">
        <v>513</v>
      </c>
      <c r="AU3051" s="247" t="s">
        <v>82</v>
      </c>
      <c r="AV3051" s="13" t="s">
        <v>80</v>
      </c>
      <c r="AW3051" s="13" t="s">
        <v>36</v>
      </c>
      <c r="AX3051" s="13" t="s">
        <v>73</v>
      </c>
      <c r="AY3051" s="247" t="s">
        <v>492</v>
      </c>
    </row>
    <row r="3052" spans="2:65" s="12" customFormat="1">
      <c r="B3052" s="225"/>
      <c r="C3052" s="226"/>
      <c r="D3052" s="221" t="s">
        <v>513</v>
      </c>
      <c r="E3052" s="248" t="s">
        <v>23</v>
      </c>
      <c r="F3052" s="249" t="s">
        <v>3943</v>
      </c>
      <c r="G3052" s="226"/>
      <c r="H3052" s="250">
        <v>81.644999999999996</v>
      </c>
      <c r="I3052" s="231"/>
      <c r="J3052" s="226"/>
      <c r="K3052" s="226"/>
      <c r="L3052" s="232"/>
      <c r="M3052" s="233"/>
      <c r="N3052" s="234"/>
      <c r="O3052" s="234"/>
      <c r="P3052" s="234"/>
      <c r="Q3052" s="234"/>
      <c r="R3052" s="234"/>
      <c r="S3052" s="234"/>
      <c r="T3052" s="235"/>
      <c r="AT3052" s="236" t="s">
        <v>513</v>
      </c>
      <c r="AU3052" s="236" t="s">
        <v>82</v>
      </c>
      <c r="AV3052" s="12" t="s">
        <v>82</v>
      </c>
      <c r="AW3052" s="12" t="s">
        <v>36</v>
      </c>
      <c r="AX3052" s="12" t="s">
        <v>73</v>
      </c>
      <c r="AY3052" s="236" t="s">
        <v>492</v>
      </c>
    </row>
    <row r="3053" spans="2:65" s="13" customFormat="1">
      <c r="B3053" s="237"/>
      <c r="C3053" s="238"/>
      <c r="D3053" s="221" t="s">
        <v>513</v>
      </c>
      <c r="E3053" s="239" t="s">
        <v>23</v>
      </c>
      <c r="F3053" s="240" t="s">
        <v>3944</v>
      </c>
      <c r="G3053" s="238"/>
      <c r="H3053" s="241" t="s">
        <v>23</v>
      </c>
      <c r="I3053" s="242"/>
      <c r="J3053" s="238"/>
      <c r="K3053" s="238"/>
      <c r="L3053" s="243"/>
      <c r="M3053" s="244"/>
      <c r="N3053" s="245"/>
      <c r="O3053" s="245"/>
      <c r="P3053" s="245"/>
      <c r="Q3053" s="245"/>
      <c r="R3053" s="245"/>
      <c r="S3053" s="245"/>
      <c r="T3053" s="246"/>
      <c r="AT3053" s="247" t="s">
        <v>513</v>
      </c>
      <c r="AU3053" s="247" t="s">
        <v>82</v>
      </c>
      <c r="AV3053" s="13" t="s">
        <v>80</v>
      </c>
      <c r="AW3053" s="13" t="s">
        <v>36</v>
      </c>
      <c r="AX3053" s="13" t="s">
        <v>73</v>
      </c>
      <c r="AY3053" s="247" t="s">
        <v>492</v>
      </c>
    </row>
    <row r="3054" spans="2:65" s="12" customFormat="1">
      <c r="B3054" s="225"/>
      <c r="C3054" s="226"/>
      <c r="D3054" s="221" t="s">
        <v>513</v>
      </c>
      <c r="E3054" s="248" t="s">
        <v>23</v>
      </c>
      <c r="F3054" s="249" t="s">
        <v>3945</v>
      </c>
      <c r="G3054" s="226"/>
      <c r="H3054" s="250">
        <v>88.08</v>
      </c>
      <c r="I3054" s="231"/>
      <c r="J3054" s="226"/>
      <c r="K3054" s="226"/>
      <c r="L3054" s="232"/>
      <c r="M3054" s="233"/>
      <c r="N3054" s="234"/>
      <c r="O3054" s="234"/>
      <c r="P3054" s="234"/>
      <c r="Q3054" s="234"/>
      <c r="R3054" s="234"/>
      <c r="S3054" s="234"/>
      <c r="T3054" s="235"/>
      <c r="AT3054" s="236" t="s">
        <v>513</v>
      </c>
      <c r="AU3054" s="236" t="s">
        <v>82</v>
      </c>
      <c r="AV3054" s="12" t="s">
        <v>82</v>
      </c>
      <c r="AW3054" s="12" t="s">
        <v>36</v>
      </c>
      <c r="AX3054" s="12" t="s">
        <v>73</v>
      </c>
      <c r="AY3054" s="236" t="s">
        <v>492</v>
      </c>
    </row>
    <row r="3055" spans="2:65" s="14" customFormat="1">
      <c r="B3055" s="251"/>
      <c r="C3055" s="252"/>
      <c r="D3055" s="227" t="s">
        <v>513</v>
      </c>
      <c r="E3055" s="253" t="s">
        <v>23</v>
      </c>
      <c r="F3055" s="254" t="s">
        <v>560</v>
      </c>
      <c r="G3055" s="252"/>
      <c r="H3055" s="255">
        <v>4396.9610000000002</v>
      </c>
      <c r="I3055" s="256"/>
      <c r="J3055" s="252"/>
      <c r="K3055" s="252"/>
      <c r="L3055" s="257"/>
      <c r="M3055" s="258"/>
      <c r="N3055" s="259"/>
      <c r="O3055" s="259"/>
      <c r="P3055" s="259"/>
      <c r="Q3055" s="259"/>
      <c r="R3055" s="259"/>
      <c r="S3055" s="259"/>
      <c r="T3055" s="260"/>
      <c r="AT3055" s="261" t="s">
        <v>513</v>
      </c>
      <c r="AU3055" s="261" t="s">
        <v>82</v>
      </c>
      <c r="AV3055" s="14" t="s">
        <v>502</v>
      </c>
      <c r="AW3055" s="14" t="s">
        <v>36</v>
      </c>
      <c r="AX3055" s="14" t="s">
        <v>80</v>
      </c>
      <c r="AY3055" s="261" t="s">
        <v>492</v>
      </c>
    </row>
    <row r="3056" spans="2:65" s="1" customFormat="1" ht="16.5" customHeight="1">
      <c r="B3056" s="42"/>
      <c r="C3056" s="209" t="s">
        <v>3946</v>
      </c>
      <c r="D3056" s="209" t="s">
        <v>498</v>
      </c>
      <c r="E3056" s="210" t="s">
        <v>3947</v>
      </c>
      <c r="F3056" s="211" t="s">
        <v>3948</v>
      </c>
      <c r="G3056" s="212" t="s">
        <v>180</v>
      </c>
      <c r="H3056" s="213">
        <v>515.27</v>
      </c>
      <c r="I3056" s="214"/>
      <c r="J3056" s="215">
        <f>ROUND(I3056*H3056,2)</f>
        <v>0</v>
      </c>
      <c r="K3056" s="211" t="s">
        <v>501</v>
      </c>
      <c r="L3056" s="62"/>
      <c r="M3056" s="216" t="s">
        <v>23</v>
      </c>
      <c r="N3056" s="217" t="s">
        <v>44</v>
      </c>
      <c r="O3056" s="43"/>
      <c r="P3056" s="218">
        <f>O3056*H3056</f>
        <v>0</v>
      </c>
      <c r="Q3056" s="218">
        <v>1.2540000000000001E-2</v>
      </c>
      <c r="R3056" s="218">
        <f>Q3056*H3056</f>
        <v>6.4614858000000002</v>
      </c>
      <c r="S3056" s="218">
        <v>0</v>
      </c>
      <c r="T3056" s="219">
        <f>S3056*H3056</f>
        <v>0</v>
      </c>
      <c r="AR3056" s="25" t="s">
        <v>775</v>
      </c>
      <c r="AT3056" s="25" t="s">
        <v>498</v>
      </c>
      <c r="AU3056" s="25" t="s">
        <v>82</v>
      </c>
      <c r="AY3056" s="25" t="s">
        <v>492</v>
      </c>
      <c r="BE3056" s="220">
        <f>IF(N3056="základní",J3056,0)</f>
        <v>0</v>
      </c>
      <c r="BF3056" s="220">
        <f>IF(N3056="snížená",J3056,0)</f>
        <v>0</v>
      </c>
      <c r="BG3056" s="220">
        <f>IF(N3056="zákl. přenesená",J3056,0)</f>
        <v>0</v>
      </c>
      <c r="BH3056" s="220">
        <f>IF(N3056="sníž. přenesená",J3056,0)</f>
        <v>0</v>
      </c>
      <c r="BI3056" s="220">
        <f>IF(N3056="nulová",J3056,0)</f>
        <v>0</v>
      </c>
      <c r="BJ3056" s="25" t="s">
        <v>80</v>
      </c>
      <c r="BK3056" s="220">
        <f>ROUND(I3056*H3056,2)</f>
        <v>0</v>
      </c>
      <c r="BL3056" s="25" t="s">
        <v>775</v>
      </c>
      <c r="BM3056" s="25" t="s">
        <v>3949</v>
      </c>
    </row>
    <row r="3057" spans="2:65" s="1" customFormat="1" ht="24">
      <c r="B3057" s="42"/>
      <c r="C3057" s="64"/>
      <c r="D3057" s="221" t="s">
        <v>506</v>
      </c>
      <c r="E3057" s="64"/>
      <c r="F3057" s="222" t="s">
        <v>3950</v>
      </c>
      <c r="G3057" s="64"/>
      <c r="H3057" s="64"/>
      <c r="I3057" s="177"/>
      <c r="J3057" s="64"/>
      <c r="K3057" s="64"/>
      <c r="L3057" s="62"/>
      <c r="M3057" s="223"/>
      <c r="N3057" s="43"/>
      <c r="O3057" s="43"/>
      <c r="P3057" s="43"/>
      <c r="Q3057" s="43"/>
      <c r="R3057" s="43"/>
      <c r="S3057" s="43"/>
      <c r="T3057" s="79"/>
      <c r="AT3057" s="25" t="s">
        <v>506</v>
      </c>
      <c r="AU3057" s="25" t="s">
        <v>82</v>
      </c>
    </row>
    <row r="3058" spans="2:65" s="1" customFormat="1" ht="132">
      <c r="B3058" s="42"/>
      <c r="C3058" s="64"/>
      <c r="D3058" s="221" t="s">
        <v>509</v>
      </c>
      <c r="E3058" s="64"/>
      <c r="F3058" s="224" t="s">
        <v>3859</v>
      </c>
      <c r="G3058" s="64"/>
      <c r="H3058" s="64"/>
      <c r="I3058" s="177"/>
      <c r="J3058" s="64"/>
      <c r="K3058" s="64"/>
      <c r="L3058" s="62"/>
      <c r="M3058" s="223"/>
      <c r="N3058" s="43"/>
      <c r="O3058" s="43"/>
      <c r="P3058" s="43"/>
      <c r="Q3058" s="43"/>
      <c r="R3058" s="43"/>
      <c r="S3058" s="43"/>
      <c r="T3058" s="79"/>
      <c r="AT3058" s="25" t="s">
        <v>509</v>
      </c>
      <c r="AU3058" s="25" t="s">
        <v>82</v>
      </c>
    </row>
    <row r="3059" spans="2:65" s="13" customFormat="1">
      <c r="B3059" s="237"/>
      <c r="C3059" s="238"/>
      <c r="D3059" s="221" t="s">
        <v>513</v>
      </c>
      <c r="E3059" s="239" t="s">
        <v>23</v>
      </c>
      <c r="F3059" s="240" t="s">
        <v>971</v>
      </c>
      <c r="G3059" s="238"/>
      <c r="H3059" s="241" t="s">
        <v>23</v>
      </c>
      <c r="I3059" s="242"/>
      <c r="J3059" s="238"/>
      <c r="K3059" s="238"/>
      <c r="L3059" s="243"/>
      <c r="M3059" s="244"/>
      <c r="N3059" s="245"/>
      <c r="O3059" s="245"/>
      <c r="P3059" s="245"/>
      <c r="Q3059" s="245"/>
      <c r="R3059" s="245"/>
      <c r="S3059" s="245"/>
      <c r="T3059" s="246"/>
      <c r="AT3059" s="247" t="s">
        <v>513</v>
      </c>
      <c r="AU3059" s="247" t="s">
        <v>82</v>
      </c>
      <c r="AV3059" s="13" t="s">
        <v>80</v>
      </c>
      <c r="AW3059" s="13" t="s">
        <v>36</v>
      </c>
      <c r="AX3059" s="13" t="s">
        <v>73</v>
      </c>
      <c r="AY3059" s="247" t="s">
        <v>492</v>
      </c>
    </row>
    <row r="3060" spans="2:65" s="12" customFormat="1">
      <c r="B3060" s="225"/>
      <c r="C3060" s="226"/>
      <c r="D3060" s="221" t="s">
        <v>513</v>
      </c>
      <c r="E3060" s="248" t="s">
        <v>23</v>
      </c>
      <c r="F3060" s="249" t="s">
        <v>3951</v>
      </c>
      <c r="G3060" s="226"/>
      <c r="H3060" s="250">
        <v>92.36</v>
      </c>
      <c r="I3060" s="231"/>
      <c r="J3060" s="226"/>
      <c r="K3060" s="226"/>
      <c r="L3060" s="232"/>
      <c r="M3060" s="233"/>
      <c r="N3060" s="234"/>
      <c r="O3060" s="234"/>
      <c r="P3060" s="234"/>
      <c r="Q3060" s="234"/>
      <c r="R3060" s="234"/>
      <c r="S3060" s="234"/>
      <c r="T3060" s="235"/>
      <c r="AT3060" s="236" t="s">
        <v>513</v>
      </c>
      <c r="AU3060" s="236" t="s">
        <v>82</v>
      </c>
      <c r="AV3060" s="12" t="s">
        <v>82</v>
      </c>
      <c r="AW3060" s="12" t="s">
        <v>36</v>
      </c>
      <c r="AX3060" s="12" t="s">
        <v>73</v>
      </c>
      <c r="AY3060" s="236" t="s">
        <v>492</v>
      </c>
    </row>
    <row r="3061" spans="2:65" s="13" customFormat="1">
      <c r="B3061" s="237"/>
      <c r="C3061" s="238"/>
      <c r="D3061" s="221" t="s">
        <v>513</v>
      </c>
      <c r="E3061" s="239" t="s">
        <v>23</v>
      </c>
      <c r="F3061" s="240" t="s">
        <v>973</v>
      </c>
      <c r="G3061" s="238"/>
      <c r="H3061" s="241" t="s">
        <v>23</v>
      </c>
      <c r="I3061" s="242"/>
      <c r="J3061" s="238"/>
      <c r="K3061" s="238"/>
      <c r="L3061" s="243"/>
      <c r="M3061" s="244"/>
      <c r="N3061" s="245"/>
      <c r="O3061" s="245"/>
      <c r="P3061" s="245"/>
      <c r="Q3061" s="245"/>
      <c r="R3061" s="245"/>
      <c r="S3061" s="245"/>
      <c r="T3061" s="246"/>
      <c r="AT3061" s="247" t="s">
        <v>513</v>
      </c>
      <c r="AU3061" s="247" t="s">
        <v>82</v>
      </c>
      <c r="AV3061" s="13" t="s">
        <v>80</v>
      </c>
      <c r="AW3061" s="13" t="s">
        <v>36</v>
      </c>
      <c r="AX3061" s="13" t="s">
        <v>73</v>
      </c>
      <c r="AY3061" s="247" t="s">
        <v>492</v>
      </c>
    </row>
    <row r="3062" spans="2:65" s="12" customFormat="1">
      <c r="B3062" s="225"/>
      <c r="C3062" s="226"/>
      <c r="D3062" s="221" t="s">
        <v>513</v>
      </c>
      <c r="E3062" s="248" t="s">
        <v>23</v>
      </c>
      <c r="F3062" s="249" t="s">
        <v>3952</v>
      </c>
      <c r="G3062" s="226"/>
      <c r="H3062" s="250">
        <v>94.46</v>
      </c>
      <c r="I3062" s="231"/>
      <c r="J3062" s="226"/>
      <c r="K3062" s="226"/>
      <c r="L3062" s="232"/>
      <c r="M3062" s="233"/>
      <c r="N3062" s="234"/>
      <c r="O3062" s="234"/>
      <c r="P3062" s="234"/>
      <c r="Q3062" s="234"/>
      <c r="R3062" s="234"/>
      <c r="S3062" s="234"/>
      <c r="T3062" s="235"/>
      <c r="AT3062" s="236" t="s">
        <v>513</v>
      </c>
      <c r="AU3062" s="236" t="s">
        <v>82</v>
      </c>
      <c r="AV3062" s="12" t="s">
        <v>82</v>
      </c>
      <c r="AW3062" s="12" t="s">
        <v>36</v>
      </c>
      <c r="AX3062" s="12" t="s">
        <v>73</v>
      </c>
      <c r="AY3062" s="236" t="s">
        <v>492</v>
      </c>
    </row>
    <row r="3063" spans="2:65" s="13" customFormat="1">
      <c r="B3063" s="237"/>
      <c r="C3063" s="238"/>
      <c r="D3063" s="221" t="s">
        <v>513</v>
      </c>
      <c r="E3063" s="239" t="s">
        <v>23</v>
      </c>
      <c r="F3063" s="240" t="s">
        <v>987</v>
      </c>
      <c r="G3063" s="238"/>
      <c r="H3063" s="241" t="s">
        <v>23</v>
      </c>
      <c r="I3063" s="242"/>
      <c r="J3063" s="238"/>
      <c r="K3063" s="238"/>
      <c r="L3063" s="243"/>
      <c r="M3063" s="244"/>
      <c r="N3063" s="245"/>
      <c r="O3063" s="245"/>
      <c r="P3063" s="245"/>
      <c r="Q3063" s="245"/>
      <c r="R3063" s="245"/>
      <c r="S3063" s="245"/>
      <c r="T3063" s="246"/>
      <c r="AT3063" s="247" t="s">
        <v>513</v>
      </c>
      <c r="AU3063" s="247" t="s">
        <v>82</v>
      </c>
      <c r="AV3063" s="13" t="s">
        <v>80</v>
      </c>
      <c r="AW3063" s="13" t="s">
        <v>36</v>
      </c>
      <c r="AX3063" s="13" t="s">
        <v>73</v>
      </c>
      <c r="AY3063" s="247" t="s">
        <v>492</v>
      </c>
    </row>
    <row r="3064" spans="2:65" s="12" customFormat="1">
      <c r="B3064" s="225"/>
      <c r="C3064" s="226"/>
      <c r="D3064" s="221" t="s">
        <v>513</v>
      </c>
      <c r="E3064" s="248" t="s">
        <v>23</v>
      </c>
      <c r="F3064" s="249" t="s">
        <v>3953</v>
      </c>
      <c r="G3064" s="226"/>
      <c r="H3064" s="250">
        <v>111.09</v>
      </c>
      <c r="I3064" s="231"/>
      <c r="J3064" s="226"/>
      <c r="K3064" s="226"/>
      <c r="L3064" s="232"/>
      <c r="M3064" s="233"/>
      <c r="N3064" s="234"/>
      <c r="O3064" s="234"/>
      <c r="P3064" s="234"/>
      <c r="Q3064" s="234"/>
      <c r="R3064" s="234"/>
      <c r="S3064" s="234"/>
      <c r="T3064" s="235"/>
      <c r="AT3064" s="236" t="s">
        <v>513</v>
      </c>
      <c r="AU3064" s="236" t="s">
        <v>82</v>
      </c>
      <c r="AV3064" s="12" t="s">
        <v>82</v>
      </c>
      <c r="AW3064" s="12" t="s">
        <v>36</v>
      </c>
      <c r="AX3064" s="12" t="s">
        <v>73</v>
      </c>
      <c r="AY3064" s="236" t="s">
        <v>492</v>
      </c>
    </row>
    <row r="3065" spans="2:65" s="13" customFormat="1">
      <c r="B3065" s="237"/>
      <c r="C3065" s="238"/>
      <c r="D3065" s="221" t="s">
        <v>513</v>
      </c>
      <c r="E3065" s="239" t="s">
        <v>23</v>
      </c>
      <c r="F3065" s="240" t="s">
        <v>989</v>
      </c>
      <c r="G3065" s="238"/>
      <c r="H3065" s="241" t="s">
        <v>23</v>
      </c>
      <c r="I3065" s="242"/>
      <c r="J3065" s="238"/>
      <c r="K3065" s="238"/>
      <c r="L3065" s="243"/>
      <c r="M3065" s="244"/>
      <c r="N3065" s="245"/>
      <c r="O3065" s="245"/>
      <c r="P3065" s="245"/>
      <c r="Q3065" s="245"/>
      <c r="R3065" s="245"/>
      <c r="S3065" s="245"/>
      <c r="T3065" s="246"/>
      <c r="AT3065" s="247" t="s">
        <v>513</v>
      </c>
      <c r="AU3065" s="247" t="s">
        <v>82</v>
      </c>
      <c r="AV3065" s="13" t="s">
        <v>80</v>
      </c>
      <c r="AW3065" s="13" t="s">
        <v>36</v>
      </c>
      <c r="AX3065" s="13" t="s">
        <v>73</v>
      </c>
      <c r="AY3065" s="247" t="s">
        <v>492</v>
      </c>
    </row>
    <row r="3066" spans="2:65" s="12" customFormat="1">
      <c r="B3066" s="225"/>
      <c r="C3066" s="226"/>
      <c r="D3066" s="221" t="s">
        <v>513</v>
      </c>
      <c r="E3066" s="248" t="s">
        <v>23</v>
      </c>
      <c r="F3066" s="249" t="s">
        <v>3954</v>
      </c>
      <c r="G3066" s="226"/>
      <c r="H3066" s="250">
        <v>114.88</v>
      </c>
      <c r="I3066" s="231"/>
      <c r="J3066" s="226"/>
      <c r="K3066" s="226"/>
      <c r="L3066" s="232"/>
      <c r="M3066" s="233"/>
      <c r="N3066" s="234"/>
      <c r="O3066" s="234"/>
      <c r="P3066" s="234"/>
      <c r="Q3066" s="234"/>
      <c r="R3066" s="234"/>
      <c r="S3066" s="234"/>
      <c r="T3066" s="235"/>
      <c r="AT3066" s="236" t="s">
        <v>513</v>
      </c>
      <c r="AU3066" s="236" t="s">
        <v>82</v>
      </c>
      <c r="AV3066" s="12" t="s">
        <v>82</v>
      </c>
      <c r="AW3066" s="12" t="s">
        <v>36</v>
      </c>
      <c r="AX3066" s="12" t="s">
        <v>73</v>
      </c>
      <c r="AY3066" s="236" t="s">
        <v>492</v>
      </c>
    </row>
    <row r="3067" spans="2:65" s="13" customFormat="1">
      <c r="B3067" s="237"/>
      <c r="C3067" s="238"/>
      <c r="D3067" s="221" t="s">
        <v>513</v>
      </c>
      <c r="E3067" s="239" t="s">
        <v>23</v>
      </c>
      <c r="F3067" s="240" t="s">
        <v>991</v>
      </c>
      <c r="G3067" s="238"/>
      <c r="H3067" s="241" t="s">
        <v>23</v>
      </c>
      <c r="I3067" s="242"/>
      <c r="J3067" s="238"/>
      <c r="K3067" s="238"/>
      <c r="L3067" s="243"/>
      <c r="M3067" s="244"/>
      <c r="N3067" s="245"/>
      <c r="O3067" s="245"/>
      <c r="P3067" s="245"/>
      <c r="Q3067" s="245"/>
      <c r="R3067" s="245"/>
      <c r="S3067" s="245"/>
      <c r="T3067" s="246"/>
      <c r="AT3067" s="247" t="s">
        <v>513</v>
      </c>
      <c r="AU3067" s="247" t="s">
        <v>82</v>
      </c>
      <c r="AV3067" s="13" t="s">
        <v>80</v>
      </c>
      <c r="AW3067" s="13" t="s">
        <v>36</v>
      </c>
      <c r="AX3067" s="13" t="s">
        <v>73</v>
      </c>
      <c r="AY3067" s="247" t="s">
        <v>492</v>
      </c>
    </row>
    <row r="3068" spans="2:65" s="12" customFormat="1">
      <c r="B3068" s="225"/>
      <c r="C3068" s="226"/>
      <c r="D3068" s="221" t="s">
        <v>513</v>
      </c>
      <c r="E3068" s="248" t="s">
        <v>23</v>
      </c>
      <c r="F3068" s="249" t="s">
        <v>3955</v>
      </c>
      <c r="G3068" s="226"/>
      <c r="H3068" s="250">
        <v>102.48</v>
      </c>
      <c r="I3068" s="231"/>
      <c r="J3068" s="226"/>
      <c r="K3068" s="226"/>
      <c r="L3068" s="232"/>
      <c r="M3068" s="233"/>
      <c r="N3068" s="234"/>
      <c r="O3068" s="234"/>
      <c r="P3068" s="234"/>
      <c r="Q3068" s="234"/>
      <c r="R3068" s="234"/>
      <c r="S3068" s="234"/>
      <c r="T3068" s="235"/>
      <c r="AT3068" s="236" t="s">
        <v>513</v>
      </c>
      <c r="AU3068" s="236" t="s">
        <v>82</v>
      </c>
      <c r="AV3068" s="12" t="s">
        <v>82</v>
      </c>
      <c r="AW3068" s="12" t="s">
        <v>36</v>
      </c>
      <c r="AX3068" s="12" t="s">
        <v>73</v>
      </c>
      <c r="AY3068" s="236" t="s">
        <v>492</v>
      </c>
    </row>
    <row r="3069" spans="2:65" s="14" customFormat="1">
      <c r="B3069" s="251"/>
      <c r="C3069" s="252"/>
      <c r="D3069" s="227" t="s">
        <v>513</v>
      </c>
      <c r="E3069" s="253" t="s">
        <v>23</v>
      </c>
      <c r="F3069" s="254" t="s">
        <v>560</v>
      </c>
      <c r="G3069" s="252"/>
      <c r="H3069" s="255">
        <v>515.27</v>
      </c>
      <c r="I3069" s="256"/>
      <c r="J3069" s="252"/>
      <c r="K3069" s="252"/>
      <c r="L3069" s="257"/>
      <c r="M3069" s="258"/>
      <c r="N3069" s="259"/>
      <c r="O3069" s="259"/>
      <c r="P3069" s="259"/>
      <c r="Q3069" s="259"/>
      <c r="R3069" s="259"/>
      <c r="S3069" s="259"/>
      <c r="T3069" s="260"/>
      <c r="AT3069" s="261" t="s">
        <v>513</v>
      </c>
      <c r="AU3069" s="261" t="s">
        <v>82</v>
      </c>
      <c r="AV3069" s="14" t="s">
        <v>502</v>
      </c>
      <c r="AW3069" s="14" t="s">
        <v>36</v>
      </c>
      <c r="AX3069" s="14" t="s">
        <v>80</v>
      </c>
      <c r="AY3069" s="261" t="s">
        <v>492</v>
      </c>
    </row>
    <row r="3070" spans="2:65" s="1" customFormat="1" ht="16.5" customHeight="1">
      <c r="B3070" s="42"/>
      <c r="C3070" s="209" t="s">
        <v>3956</v>
      </c>
      <c r="D3070" s="209" t="s">
        <v>498</v>
      </c>
      <c r="E3070" s="210" t="s">
        <v>3957</v>
      </c>
      <c r="F3070" s="211" t="s">
        <v>3958</v>
      </c>
      <c r="G3070" s="212" t="s">
        <v>180</v>
      </c>
      <c r="H3070" s="213">
        <v>4396.9610000000002</v>
      </c>
      <c r="I3070" s="214"/>
      <c r="J3070" s="215">
        <f>ROUND(I3070*H3070,2)</f>
        <v>0</v>
      </c>
      <c r="K3070" s="211" t="s">
        <v>501</v>
      </c>
      <c r="L3070" s="62"/>
      <c r="M3070" s="216" t="s">
        <v>23</v>
      </c>
      <c r="N3070" s="217" t="s">
        <v>44</v>
      </c>
      <c r="O3070" s="43"/>
      <c r="P3070" s="218">
        <f>O3070*H3070</f>
        <v>0</v>
      </c>
      <c r="Q3070" s="218">
        <v>0</v>
      </c>
      <c r="R3070" s="218">
        <f>Q3070*H3070</f>
        <v>0</v>
      </c>
      <c r="S3070" s="218">
        <v>0</v>
      </c>
      <c r="T3070" s="219">
        <f>S3070*H3070</f>
        <v>0</v>
      </c>
      <c r="AR3070" s="25" t="s">
        <v>775</v>
      </c>
      <c r="AT3070" s="25" t="s">
        <v>498</v>
      </c>
      <c r="AU3070" s="25" t="s">
        <v>82</v>
      </c>
      <c r="AY3070" s="25" t="s">
        <v>492</v>
      </c>
      <c r="BE3070" s="220">
        <f>IF(N3070="základní",J3070,0)</f>
        <v>0</v>
      </c>
      <c r="BF3070" s="220">
        <f>IF(N3070="snížená",J3070,0)</f>
        <v>0</v>
      </c>
      <c r="BG3070" s="220">
        <f>IF(N3070="zákl. přenesená",J3070,0)</f>
        <v>0</v>
      </c>
      <c r="BH3070" s="220">
        <f>IF(N3070="sníž. přenesená",J3070,0)</f>
        <v>0</v>
      </c>
      <c r="BI3070" s="220">
        <f>IF(N3070="nulová",J3070,0)</f>
        <v>0</v>
      </c>
      <c r="BJ3070" s="25" t="s">
        <v>80</v>
      </c>
      <c r="BK3070" s="220">
        <f>ROUND(I3070*H3070,2)</f>
        <v>0</v>
      </c>
      <c r="BL3070" s="25" t="s">
        <v>775</v>
      </c>
      <c r="BM3070" s="25" t="s">
        <v>3959</v>
      </c>
    </row>
    <row r="3071" spans="2:65" s="1" customFormat="1" ht="24">
      <c r="B3071" s="42"/>
      <c r="C3071" s="64"/>
      <c r="D3071" s="221" t="s">
        <v>506</v>
      </c>
      <c r="E3071" s="64"/>
      <c r="F3071" s="222" t="s">
        <v>3960</v>
      </c>
      <c r="G3071" s="64"/>
      <c r="H3071" s="64"/>
      <c r="I3071" s="177"/>
      <c r="J3071" s="64"/>
      <c r="K3071" s="64"/>
      <c r="L3071" s="62"/>
      <c r="M3071" s="223"/>
      <c r="N3071" s="43"/>
      <c r="O3071" s="43"/>
      <c r="P3071" s="43"/>
      <c r="Q3071" s="43"/>
      <c r="R3071" s="43"/>
      <c r="S3071" s="43"/>
      <c r="T3071" s="79"/>
      <c r="AT3071" s="25" t="s">
        <v>506</v>
      </c>
      <c r="AU3071" s="25" t="s">
        <v>82</v>
      </c>
    </row>
    <row r="3072" spans="2:65" s="1" customFormat="1" ht="132">
      <c r="B3072" s="42"/>
      <c r="C3072" s="64"/>
      <c r="D3072" s="221" t="s">
        <v>509</v>
      </c>
      <c r="E3072" s="64"/>
      <c r="F3072" s="224" t="s">
        <v>3859</v>
      </c>
      <c r="G3072" s="64"/>
      <c r="H3072" s="64"/>
      <c r="I3072" s="177"/>
      <c r="J3072" s="64"/>
      <c r="K3072" s="64"/>
      <c r="L3072" s="62"/>
      <c r="M3072" s="223"/>
      <c r="N3072" s="43"/>
      <c r="O3072" s="43"/>
      <c r="P3072" s="43"/>
      <c r="Q3072" s="43"/>
      <c r="R3072" s="43"/>
      <c r="S3072" s="43"/>
      <c r="T3072" s="79"/>
      <c r="AT3072" s="25" t="s">
        <v>509</v>
      </c>
      <c r="AU3072" s="25" t="s">
        <v>82</v>
      </c>
    </row>
    <row r="3073" spans="2:65" s="12" customFormat="1">
      <c r="B3073" s="225"/>
      <c r="C3073" s="226"/>
      <c r="D3073" s="227" t="s">
        <v>513</v>
      </c>
      <c r="E3073" s="228" t="s">
        <v>23</v>
      </c>
      <c r="F3073" s="229" t="s">
        <v>3961</v>
      </c>
      <c r="G3073" s="226"/>
      <c r="H3073" s="230">
        <v>4396.9610000000002</v>
      </c>
      <c r="I3073" s="231"/>
      <c r="J3073" s="226"/>
      <c r="K3073" s="226"/>
      <c r="L3073" s="232"/>
      <c r="M3073" s="233"/>
      <c r="N3073" s="234"/>
      <c r="O3073" s="234"/>
      <c r="P3073" s="234"/>
      <c r="Q3073" s="234"/>
      <c r="R3073" s="234"/>
      <c r="S3073" s="234"/>
      <c r="T3073" s="235"/>
      <c r="AT3073" s="236" t="s">
        <v>513</v>
      </c>
      <c r="AU3073" s="236" t="s">
        <v>82</v>
      </c>
      <c r="AV3073" s="12" t="s">
        <v>82</v>
      </c>
      <c r="AW3073" s="12" t="s">
        <v>36</v>
      </c>
      <c r="AX3073" s="12" t="s">
        <v>80</v>
      </c>
      <c r="AY3073" s="236" t="s">
        <v>492</v>
      </c>
    </row>
    <row r="3074" spans="2:65" s="1" customFormat="1" ht="16.5" customHeight="1">
      <c r="B3074" s="42"/>
      <c r="C3074" s="278" t="s">
        <v>3962</v>
      </c>
      <c r="D3074" s="278" t="s">
        <v>1110</v>
      </c>
      <c r="E3074" s="279" t="s">
        <v>3963</v>
      </c>
      <c r="F3074" s="280" t="s">
        <v>3964</v>
      </c>
      <c r="G3074" s="281" t="s">
        <v>180</v>
      </c>
      <c r="H3074" s="282">
        <v>4484.8999999999996</v>
      </c>
      <c r="I3074" s="283"/>
      <c r="J3074" s="284">
        <f>ROUND(I3074*H3074,2)</f>
        <v>0</v>
      </c>
      <c r="K3074" s="280" t="s">
        <v>501</v>
      </c>
      <c r="L3074" s="285"/>
      <c r="M3074" s="286" t="s">
        <v>23</v>
      </c>
      <c r="N3074" s="287" t="s">
        <v>44</v>
      </c>
      <c r="O3074" s="43"/>
      <c r="P3074" s="218">
        <f>O3074*H3074</f>
        <v>0</v>
      </c>
      <c r="Q3074" s="218">
        <v>2.8E-3</v>
      </c>
      <c r="R3074" s="218">
        <f>Q3074*H3074</f>
        <v>12.557719999999998</v>
      </c>
      <c r="S3074" s="218">
        <v>0</v>
      </c>
      <c r="T3074" s="219">
        <f>S3074*H3074</f>
        <v>0</v>
      </c>
      <c r="AR3074" s="25" t="s">
        <v>977</v>
      </c>
      <c r="AT3074" s="25" t="s">
        <v>1110</v>
      </c>
      <c r="AU3074" s="25" t="s">
        <v>82</v>
      </c>
      <c r="AY3074" s="25" t="s">
        <v>492</v>
      </c>
      <c r="BE3074" s="220">
        <f>IF(N3074="základní",J3074,0)</f>
        <v>0</v>
      </c>
      <c r="BF3074" s="220">
        <f>IF(N3074="snížená",J3074,0)</f>
        <v>0</v>
      </c>
      <c r="BG3074" s="220">
        <f>IF(N3074="zákl. přenesená",J3074,0)</f>
        <v>0</v>
      </c>
      <c r="BH3074" s="220">
        <f>IF(N3074="sníž. přenesená",J3074,0)</f>
        <v>0</v>
      </c>
      <c r="BI3074" s="220">
        <f>IF(N3074="nulová",J3074,0)</f>
        <v>0</v>
      </c>
      <c r="BJ3074" s="25" t="s">
        <v>80</v>
      </c>
      <c r="BK3074" s="220">
        <f>ROUND(I3074*H3074,2)</f>
        <v>0</v>
      </c>
      <c r="BL3074" s="25" t="s">
        <v>775</v>
      </c>
      <c r="BM3074" s="25" t="s">
        <v>3965</v>
      </c>
    </row>
    <row r="3075" spans="2:65" s="1" customFormat="1">
      <c r="B3075" s="42"/>
      <c r="C3075" s="64"/>
      <c r="D3075" s="221" t="s">
        <v>506</v>
      </c>
      <c r="E3075" s="64"/>
      <c r="F3075" s="222" t="s">
        <v>3964</v>
      </c>
      <c r="G3075" s="64"/>
      <c r="H3075" s="64"/>
      <c r="I3075" s="177"/>
      <c r="J3075" s="64"/>
      <c r="K3075" s="64"/>
      <c r="L3075" s="62"/>
      <c r="M3075" s="223"/>
      <c r="N3075" s="43"/>
      <c r="O3075" s="43"/>
      <c r="P3075" s="43"/>
      <c r="Q3075" s="43"/>
      <c r="R3075" s="43"/>
      <c r="S3075" s="43"/>
      <c r="T3075" s="79"/>
      <c r="AT3075" s="25" t="s">
        <v>506</v>
      </c>
      <c r="AU3075" s="25" t="s">
        <v>82</v>
      </c>
    </row>
    <row r="3076" spans="2:65" s="12" customFormat="1">
      <c r="B3076" s="225"/>
      <c r="C3076" s="226"/>
      <c r="D3076" s="227" t="s">
        <v>513</v>
      </c>
      <c r="E3076" s="226"/>
      <c r="F3076" s="229" t="s">
        <v>3966</v>
      </c>
      <c r="G3076" s="226"/>
      <c r="H3076" s="230">
        <v>4484.8999999999996</v>
      </c>
      <c r="I3076" s="231"/>
      <c r="J3076" s="226"/>
      <c r="K3076" s="226"/>
      <c r="L3076" s="232"/>
      <c r="M3076" s="233"/>
      <c r="N3076" s="234"/>
      <c r="O3076" s="234"/>
      <c r="P3076" s="234"/>
      <c r="Q3076" s="234"/>
      <c r="R3076" s="234"/>
      <c r="S3076" s="234"/>
      <c r="T3076" s="235"/>
      <c r="AT3076" s="236" t="s">
        <v>513</v>
      </c>
      <c r="AU3076" s="236" t="s">
        <v>82</v>
      </c>
      <c r="AV3076" s="12" t="s">
        <v>82</v>
      </c>
      <c r="AW3076" s="12" t="s">
        <v>6</v>
      </c>
      <c r="AX3076" s="12" t="s">
        <v>80</v>
      </c>
      <c r="AY3076" s="236" t="s">
        <v>492</v>
      </c>
    </row>
    <row r="3077" spans="2:65" s="1" customFormat="1" ht="25.5" customHeight="1">
      <c r="B3077" s="42"/>
      <c r="C3077" s="209" t="s">
        <v>3967</v>
      </c>
      <c r="D3077" s="209" t="s">
        <v>498</v>
      </c>
      <c r="E3077" s="210" t="s">
        <v>3968</v>
      </c>
      <c r="F3077" s="211" t="s">
        <v>3969</v>
      </c>
      <c r="G3077" s="212" t="s">
        <v>1025</v>
      </c>
      <c r="H3077" s="213">
        <v>16</v>
      </c>
      <c r="I3077" s="214"/>
      <c r="J3077" s="215">
        <f>ROUND(I3077*H3077,2)</f>
        <v>0</v>
      </c>
      <c r="K3077" s="211" t="s">
        <v>501</v>
      </c>
      <c r="L3077" s="62"/>
      <c r="M3077" s="216" t="s">
        <v>23</v>
      </c>
      <c r="N3077" s="217" t="s">
        <v>44</v>
      </c>
      <c r="O3077" s="43"/>
      <c r="P3077" s="218">
        <f>O3077*H3077</f>
        <v>0</v>
      </c>
      <c r="Q3077" s="218">
        <v>6.9999999999999994E-5</v>
      </c>
      <c r="R3077" s="218">
        <f>Q3077*H3077</f>
        <v>1.1199999999999999E-3</v>
      </c>
      <c r="S3077" s="218">
        <v>0</v>
      </c>
      <c r="T3077" s="219">
        <f>S3077*H3077</f>
        <v>0</v>
      </c>
      <c r="AR3077" s="25" t="s">
        <v>775</v>
      </c>
      <c r="AT3077" s="25" t="s">
        <v>498</v>
      </c>
      <c r="AU3077" s="25" t="s">
        <v>82</v>
      </c>
      <c r="AY3077" s="25" t="s">
        <v>492</v>
      </c>
      <c r="BE3077" s="220">
        <f>IF(N3077="základní",J3077,0)</f>
        <v>0</v>
      </c>
      <c r="BF3077" s="220">
        <f>IF(N3077="snížená",J3077,0)</f>
        <v>0</v>
      </c>
      <c r="BG3077" s="220">
        <f>IF(N3077="zákl. přenesená",J3077,0)</f>
        <v>0</v>
      </c>
      <c r="BH3077" s="220">
        <f>IF(N3077="sníž. přenesená",J3077,0)</f>
        <v>0</v>
      </c>
      <c r="BI3077" s="220">
        <f>IF(N3077="nulová",J3077,0)</f>
        <v>0</v>
      </c>
      <c r="BJ3077" s="25" t="s">
        <v>80</v>
      </c>
      <c r="BK3077" s="220">
        <f>ROUND(I3077*H3077,2)</f>
        <v>0</v>
      </c>
      <c r="BL3077" s="25" t="s">
        <v>775</v>
      </c>
      <c r="BM3077" s="25" t="s">
        <v>3970</v>
      </c>
    </row>
    <row r="3078" spans="2:65" s="1" customFormat="1" ht="24">
      <c r="B3078" s="42"/>
      <c r="C3078" s="64"/>
      <c r="D3078" s="221" t="s">
        <v>506</v>
      </c>
      <c r="E3078" s="64"/>
      <c r="F3078" s="222" t="s">
        <v>3971</v>
      </c>
      <c r="G3078" s="64"/>
      <c r="H3078" s="64"/>
      <c r="I3078" s="177"/>
      <c r="J3078" s="64"/>
      <c r="K3078" s="64"/>
      <c r="L3078" s="62"/>
      <c r="M3078" s="223"/>
      <c r="N3078" s="43"/>
      <c r="O3078" s="43"/>
      <c r="P3078" s="43"/>
      <c r="Q3078" s="43"/>
      <c r="R3078" s="43"/>
      <c r="S3078" s="43"/>
      <c r="T3078" s="79"/>
      <c r="AT3078" s="25" t="s">
        <v>506</v>
      </c>
      <c r="AU3078" s="25" t="s">
        <v>82</v>
      </c>
    </row>
    <row r="3079" spans="2:65" s="1" customFormat="1" ht="72">
      <c r="B3079" s="42"/>
      <c r="C3079" s="64"/>
      <c r="D3079" s="227" t="s">
        <v>509</v>
      </c>
      <c r="E3079" s="64"/>
      <c r="F3079" s="273" t="s">
        <v>3972</v>
      </c>
      <c r="G3079" s="64"/>
      <c r="H3079" s="64"/>
      <c r="I3079" s="177"/>
      <c r="J3079" s="64"/>
      <c r="K3079" s="64"/>
      <c r="L3079" s="62"/>
      <c r="M3079" s="223"/>
      <c r="N3079" s="43"/>
      <c r="O3079" s="43"/>
      <c r="P3079" s="43"/>
      <c r="Q3079" s="43"/>
      <c r="R3079" s="43"/>
      <c r="S3079" s="43"/>
      <c r="T3079" s="79"/>
      <c r="AT3079" s="25" t="s">
        <v>509</v>
      </c>
      <c r="AU3079" s="25" t="s">
        <v>82</v>
      </c>
    </row>
    <row r="3080" spans="2:65" s="1" customFormat="1" ht="25.5" customHeight="1">
      <c r="B3080" s="42"/>
      <c r="C3080" s="278" t="s">
        <v>3973</v>
      </c>
      <c r="D3080" s="278" t="s">
        <v>1110</v>
      </c>
      <c r="E3080" s="279" t="s">
        <v>3974</v>
      </c>
      <c r="F3080" s="280" t="s">
        <v>3975</v>
      </c>
      <c r="G3080" s="281" t="s">
        <v>2537</v>
      </c>
      <c r="H3080" s="282">
        <v>16</v>
      </c>
      <c r="I3080" s="283"/>
      <c r="J3080" s="284">
        <f>ROUND(I3080*H3080,2)</f>
        <v>0</v>
      </c>
      <c r="K3080" s="280" t="s">
        <v>23</v>
      </c>
      <c r="L3080" s="285"/>
      <c r="M3080" s="286" t="s">
        <v>23</v>
      </c>
      <c r="N3080" s="287" t="s">
        <v>44</v>
      </c>
      <c r="O3080" s="43"/>
      <c r="P3080" s="218">
        <f>O3080*H3080</f>
        <v>0</v>
      </c>
      <c r="Q3080" s="218">
        <v>0</v>
      </c>
      <c r="R3080" s="218">
        <f>Q3080*H3080</f>
        <v>0</v>
      </c>
      <c r="S3080" s="218">
        <v>0</v>
      </c>
      <c r="T3080" s="219">
        <f>S3080*H3080</f>
        <v>0</v>
      </c>
      <c r="AR3080" s="25" t="s">
        <v>977</v>
      </c>
      <c r="AT3080" s="25" t="s">
        <v>1110</v>
      </c>
      <c r="AU3080" s="25" t="s">
        <v>82</v>
      </c>
      <c r="AY3080" s="25" t="s">
        <v>492</v>
      </c>
      <c r="BE3080" s="220">
        <f>IF(N3080="základní",J3080,0)</f>
        <v>0</v>
      </c>
      <c r="BF3080" s="220">
        <f>IF(N3080="snížená",J3080,0)</f>
        <v>0</v>
      </c>
      <c r="BG3080" s="220">
        <f>IF(N3080="zákl. přenesená",J3080,0)</f>
        <v>0</v>
      </c>
      <c r="BH3080" s="220">
        <f>IF(N3080="sníž. přenesená",J3080,0)</f>
        <v>0</v>
      </c>
      <c r="BI3080" s="220">
        <f>IF(N3080="nulová",J3080,0)</f>
        <v>0</v>
      </c>
      <c r="BJ3080" s="25" t="s">
        <v>80</v>
      </c>
      <c r="BK3080" s="220">
        <f>ROUND(I3080*H3080,2)</f>
        <v>0</v>
      </c>
      <c r="BL3080" s="25" t="s">
        <v>775</v>
      </c>
      <c r="BM3080" s="25" t="s">
        <v>3976</v>
      </c>
    </row>
    <row r="3081" spans="2:65" s="1" customFormat="1" ht="24">
      <c r="B3081" s="42"/>
      <c r="C3081" s="64"/>
      <c r="D3081" s="227" t="s">
        <v>506</v>
      </c>
      <c r="E3081" s="64"/>
      <c r="F3081" s="274" t="s">
        <v>3975</v>
      </c>
      <c r="G3081" s="64"/>
      <c r="H3081" s="64"/>
      <c r="I3081" s="177"/>
      <c r="J3081" s="64"/>
      <c r="K3081" s="64"/>
      <c r="L3081" s="62"/>
      <c r="M3081" s="223"/>
      <c r="N3081" s="43"/>
      <c r="O3081" s="43"/>
      <c r="P3081" s="43"/>
      <c r="Q3081" s="43"/>
      <c r="R3081" s="43"/>
      <c r="S3081" s="43"/>
      <c r="T3081" s="79"/>
      <c r="AT3081" s="25" t="s">
        <v>506</v>
      </c>
      <c r="AU3081" s="25" t="s">
        <v>82</v>
      </c>
    </row>
    <row r="3082" spans="2:65" s="1" customFormat="1" ht="16.5" customHeight="1">
      <c r="B3082" s="42"/>
      <c r="C3082" s="209" t="s">
        <v>3977</v>
      </c>
      <c r="D3082" s="209" t="s">
        <v>498</v>
      </c>
      <c r="E3082" s="210" t="s">
        <v>3978</v>
      </c>
      <c r="F3082" s="211" t="s">
        <v>3979</v>
      </c>
      <c r="G3082" s="212" t="s">
        <v>1025</v>
      </c>
      <c r="H3082" s="213">
        <v>10</v>
      </c>
      <c r="I3082" s="214"/>
      <c r="J3082" s="215">
        <f>ROUND(I3082*H3082,2)</f>
        <v>0</v>
      </c>
      <c r="K3082" s="211" t="s">
        <v>501</v>
      </c>
      <c r="L3082" s="62"/>
      <c r="M3082" s="216" t="s">
        <v>23</v>
      </c>
      <c r="N3082" s="217" t="s">
        <v>44</v>
      </c>
      <c r="O3082" s="43"/>
      <c r="P3082" s="218">
        <f>O3082*H3082</f>
        <v>0</v>
      </c>
      <c r="Q3082" s="218">
        <v>3.0000000000000001E-5</v>
      </c>
      <c r="R3082" s="218">
        <f>Q3082*H3082</f>
        <v>3.0000000000000003E-4</v>
      </c>
      <c r="S3082" s="218">
        <v>0</v>
      </c>
      <c r="T3082" s="219">
        <f>S3082*H3082</f>
        <v>0</v>
      </c>
      <c r="AR3082" s="25" t="s">
        <v>775</v>
      </c>
      <c r="AT3082" s="25" t="s">
        <v>498</v>
      </c>
      <c r="AU3082" s="25" t="s">
        <v>82</v>
      </c>
      <c r="AY3082" s="25" t="s">
        <v>492</v>
      </c>
      <c r="BE3082" s="220">
        <f>IF(N3082="základní",J3082,0)</f>
        <v>0</v>
      </c>
      <c r="BF3082" s="220">
        <f>IF(N3082="snížená",J3082,0)</f>
        <v>0</v>
      </c>
      <c r="BG3082" s="220">
        <f>IF(N3082="zákl. přenesená",J3082,0)</f>
        <v>0</v>
      </c>
      <c r="BH3082" s="220">
        <f>IF(N3082="sníž. přenesená",J3082,0)</f>
        <v>0</v>
      </c>
      <c r="BI3082" s="220">
        <f>IF(N3082="nulová",J3082,0)</f>
        <v>0</v>
      </c>
      <c r="BJ3082" s="25" t="s">
        <v>80</v>
      </c>
      <c r="BK3082" s="220">
        <f>ROUND(I3082*H3082,2)</f>
        <v>0</v>
      </c>
      <c r="BL3082" s="25" t="s">
        <v>775</v>
      </c>
      <c r="BM3082" s="25" t="s">
        <v>3980</v>
      </c>
    </row>
    <row r="3083" spans="2:65" s="1" customFormat="1" ht="24">
      <c r="B3083" s="42"/>
      <c r="C3083" s="64"/>
      <c r="D3083" s="221" t="s">
        <v>506</v>
      </c>
      <c r="E3083" s="64"/>
      <c r="F3083" s="222" t="s">
        <v>3981</v>
      </c>
      <c r="G3083" s="64"/>
      <c r="H3083" s="64"/>
      <c r="I3083" s="177"/>
      <c r="J3083" s="64"/>
      <c r="K3083" s="64"/>
      <c r="L3083" s="62"/>
      <c r="M3083" s="223"/>
      <c r="N3083" s="43"/>
      <c r="O3083" s="43"/>
      <c r="P3083" s="43"/>
      <c r="Q3083" s="43"/>
      <c r="R3083" s="43"/>
      <c r="S3083" s="43"/>
      <c r="T3083" s="79"/>
      <c r="AT3083" s="25" t="s">
        <v>506</v>
      </c>
      <c r="AU3083" s="25" t="s">
        <v>82</v>
      </c>
    </row>
    <row r="3084" spans="2:65" s="1" customFormat="1" ht="72">
      <c r="B3084" s="42"/>
      <c r="C3084" s="64"/>
      <c r="D3084" s="227" t="s">
        <v>509</v>
      </c>
      <c r="E3084" s="64"/>
      <c r="F3084" s="273" t="s">
        <v>3972</v>
      </c>
      <c r="G3084" s="64"/>
      <c r="H3084" s="64"/>
      <c r="I3084" s="177"/>
      <c r="J3084" s="64"/>
      <c r="K3084" s="64"/>
      <c r="L3084" s="62"/>
      <c r="M3084" s="223"/>
      <c r="N3084" s="43"/>
      <c r="O3084" s="43"/>
      <c r="P3084" s="43"/>
      <c r="Q3084" s="43"/>
      <c r="R3084" s="43"/>
      <c r="S3084" s="43"/>
      <c r="T3084" s="79"/>
      <c r="AT3084" s="25" t="s">
        <v>509</v>
      </c>
      <c r="AU3084" s="25" t="s">
        <v>82</v>
      </c>
    </row>
    <row r="3085" spans="2:65" s="1" customFormat="1" ht="25.5" customHeight="1">
      <c r="B3085" s="42"/>
      <c r="C3085" s="278" t="s">
        <v>3982</v>
      </c>
      <c r="D3085" s="278" t="s">
        <v>1110</v>
      </c>
      <c r="E3085" s="279" t="s">
        <v>3983</v>
      </c>
      <c r="F3085" s="280" t="s">
        <v>3984</v>
      </c>
      <c r="G3085" s="281" t="s">
        <v>2537</v>
      </c>
      <c r="H3085" s="282">
        <v>10</v>
      </c>
      <c r="I3085" s="283"/>
      <c r="J3085" s="284">
        <f>ROUND(I3085*H3085,2)</f>
        <v>0</v>
      </c>
      <c r="K3085" s="280" t="s">
        <v>23</v>
      </c>
      <c r="L3085" s="285"/>
      <c r="M3085" s="286" t="s">
        <v>23</v>
      </c>
      <c r="N3085" s="287" t="s">
        <v>44</v>
      </c>
      <c r="O3085" s="43"/>
      <c r="P3085" s="218">
        <f>O3085*H3085</f>
        <v>0</v>
      </c>
      <c r="Q3085" s="218">
        <v>0</v>
      </c>
      <c r="R3085" s="218">
        <f>Q3085*H3085</f>
        <v>0</v>
      </c>
      <c r="S3085" s="218">
        <v>0</v>
      </c>
      <c r="T3085" s="219">
        <f>S3085*H3085</f>
        <v>0</v>
      </c>
      <c r="AR3085" s="25" t="s">
        <v>977</v>
      </c>
      <c r="AT3085" s="25" t="s">
        <v>1110</v>
      </c>
      <c r="AU3085" s="25" t="s">
        <v>82</v>
      </c>
      <c r="AY3085" s="25" t="s">
        <v>492</v>
      </c>
      <c r="BE3085" s="220">
        <f>IF(N3085="základní",J3085,0)</f>
        <v>0</v>
      </c>
      <c r="BF3085" s="220">
        <f>IF(N3085="snížená",J3085,0)</f>
        <v>0</v>
      </c>
      <c r="BG3085" s="220">
        <f>IF(N3085="zákl. přenesená",J3085,0)</f>
        <v>0</v>
      </c>
      <c r="BH3085" s="220">
        <f>IF(N3085="sníž. přenesená",J3085,0)</f>
        <v>0</v>
      </c>
      <c r="BI3085" s="220">
        <f>IF(N3085="nulová",J3085,0)</f>
        <v>0</v>
      </c>
      <c r="BJ3085" s="25" t="s">
        <v>80</v>
      </c>
      <c r="BK3085" s="220">
        <f>ROUND(I3085*H3085,2)</f>
        <v>0</v>
      </c>
      <c r="BL3085" s="25" t="s">
        <v>775</v>
      </c>
      <c r="BM3085" s="25" t="s">
        <v>3985</v>
      </c>
    </row>
    <row r="3086" spans="2:65" s="1" customFormat="1">
      <c r="B3086" s="42"/>
      <c r="C3086" s="64"/>
      <c r="D3086" s="227" t="s">
        <v>506</v>
      </c>
      <c r="E3086" s="64"/>
      <c r="F3086" s="274" t="s">
        <v>3984</v>
      </c>
      <c r="G3086" s="64"/>
      <c r="H3086" s="64"/>
      <c r="I3086" s="177"/>
      <c r="J3086" s="64"/>
      <c r="K3086" s="64"/>
      <c r="L3086" s="62"/>
      <c r="M3086" s="223"/>
      <c r="N3086" s="43"/>
      <c r="O3086" s="43"/>
      <c r="P3086" s="43"/>
      <c r="Q3086" s="43"/>
      <c r="R3086" s="43"/>
      <c r="S3086" s="43"/>
      <c r="T3086" s="79"/>
      <c r="AT3086" s="25" t="s">
        <v>506</v>
      </c>
      <c r="AU3086" s="25" t="s">
        <v>82</v>
      </c>
    </row>
    <row r="3087" spans="2:65" s="1" customFormat="1" ht="16.5" customHeight="1">
      <c r="B3087" s="42"/>
      <c r="C3087" s="209" t="s">
        <v>3986</v>
      </c>
      <c r="D3087" s="209" t="s">
        <v>498</v>
      </c>
      <c r="E3087" s="210" t="s">
        <v>3987</v>
      </c>
      <c r="F3087" s="211" t="s">
        <v>3988</v>
      </c>
      <c r="G3087" s="212" t="s">
        <v>1025</v>
      </c>
      <c r="H3087" s="213">
        <v>214</v>
      </c>
      <c r="I3087" s="214"/>
      <c r="J3087" s="215">
        <f>ROUND(I3087*H3087,2)</f>
        <v>0</v>
      </c>
      <c r="K3087" s="211" t="s">
        <v>501</v>
      </c>
      <c r="L3087" s="62"/>
      <c r="M3087" s="216" t="s">
        <v>23</v>
      </c>
      <c r="N3087" s="217" t="s">
        <v>44</v>
      </c>
      <c r="O3087" s="43"/>
      <c r="P3087" s="218">
        <f>O3087*H3087</f>
        <v>0</v>
      </c>
      <c r="Q3087" s="218">
        <v>4.0000000000000003E-5</v>
      </c>
      <c r="R3087" s="218">
        <f>Q3087*H3087</f>
        <v>8.5599999999999999E-3</v>
      </c>
      <c r="S3087" s="218">
        <v>0</v>
      </c>
      <c r="T3087" s="219">
        <f>S3087*H3087</f>
        <v>0</v>
      </c>
      <c r="AR3087" s="25" t="s">
        <v>775</v>
      </c>
      <c r="AT3087" s="25" t="s">
        <v>498</v>
      </c>
      <c r="AU3087" s="25" t="s">
        <v>82</v>
      </c>
      <c r="AY3087" s="25" t="s">
        <v>492</v>
      </c>
      <c r="BE3087" s="220">
        <f>IF(N3087="základní",J3087,0)</f>
        <v>0</v>
      </c>
      <c r="BF3087" s="220">
        <f>IF(N3087="snížená",J3087,0)</f>
        <v>0</v>
      </c>
      <c r="BG3087" s="220">
        <f>IF(N3087="zákl. přenesená",J3087,0)</f>
        <v>0</v>
      </c>
      <c r="BH3087" s="220">
        <f>IF(N3087="sníž. přenesená",J3087,0)</f>
        <v>0</v>
      </c>
      <c r="BI3087" s="220">
        <f>IF(N3087="nulová",J3087,0)</f>
        <v>0</v>
      </c>
      <c r="BJ3087" s="25" t="s">
        <v>80</v>
      </c>
      <c r="BK3087" s="220">
        <f>ROUND(I3087*H3087,2)</f>
        <v>0</v>
      </c>
      <c r="BL3087" s="25" t="s">
        <v>775</v>
      </c>
      <c r="BM3087" s="25" t="s">
        <v>3989</v>
      </c>
    </row>
    <row r="3088" spans="2:65" s="1" customFormat="1" ht="24">
      <c r="B3088" s="42"/>
      <c r="C3088" s="64"/>
      <c r="D3088" s="221" t="s">
        <v>506</v>
      </c>
      <c r="E3088" s="64"/>
      <c r="F3088" s="222" t="s">
        <v>3990</v>
      </c>
      <c r="G3088" s="64"/>
      <c r="H3088" s="64"/>
      <c r="I3088" s="177"/>
      <c r="J3088" s="64"/>
      <c r="K3088" s="64"/>
      <c r="L3088" s="62"/>
      <c r="M3088" s="223"/>
      <c r="N3088" s="43"/>
      <c r="O3088" s="43"/>
      <c r="P3088" s="43"/>
      <c r="Q3088" s="43"/>
      <c r="R3088" s="43"/>
      <c r="S3088" s="43"/>
      <c r="T3088" s="79"/>
      <c r="AT3088" s="25" t="s">
        <v>506</v>
      </c>
      <c r="AU3088" s="25" t="s">
        <v>82</v>
      </c>
    </row>
    <row r="3089" spans="2:65" s="1" customFormat="1" ht="72">
      <c r="B3089" s="42"/>
      <c r="C3089" s="64"/>
      <c r="D3089" s="221" t="s">
        <v>509</v>
      </c>
      <c r="E3089" s="64"/>
      <c r="F3089" s="224" t="s">
        <v>3972</v>
      </c>
      <c r="G3089" s="64"/>
      <c r="H3089" s="64"/>
      <c r="I3089" s="177"/>
      <c r="J3089" s="64"/>
      <c r="K3089" s="64"/>
      <c r="L3089" s="62"/>
      <c r="M3089" s="223"/>
      <c r="N3089" s="43"/>
      <c r="O3089" s="43"/>
      <c r="P3089" s="43"/>
      <c r="Q3089" s="43"/>
      <c r="R3089" s="43"/>
      <c r="S3089" s="43"/>
      <c r="T3089" s="79"/>
      <c r="AT3089" s="25" t="s">
        <v>509</v>
      </c>
      <c r="AU3089" s="25" t="s">
        <v>82</v>
      </c>
    </row>
    <row r="3090" spans="2:65" s="12" customFormat="1">
      <c r="B3090" s="225"/>
      <c r="C3090" s="226"/>
      <c r="D3090" s="227" t="s">
        <v>513</v>
      </c>
      <c r="E3090" s="228" t="s">
        <v>23</v>
      </c>
      <c r="F3090" s="229" t="s">
        <v>3991</v>
      </c>
      <c r="G3090" s="226"/>
      <c r="H3090" s="230">
        <v>214</v>
      </c>
      <c r="I3090" s="231"/>
      <c r="J3090" s="226"/>
      <c r="K3090" s="226"/>
      <c r="L3090" s="232"/>
      <c r="M3090" s="233"/>
      <c r="N3090" s="234"/>
      <c r="O3090" s="234"/>
      <c r="P3090" s="234"/>
      <c r="Q3090" s="234"/>
      <c r="R3090" s="234"/>
      <c r="S3090" s="234"/>
      <c r="T3090" s="235"/>
      <c r="AT3090" s="236" t="s">
        <v>513</v>
      </c>
      <c r="AU3090" s="236" t="s">
        <v>82</v>
      </c>
      <c r="AV3090" s="12" t="s">
        <v>82</v>
      </c>
      <c r="AW3090" s="12" t="s">
        <v>36</v>
      </c>
      <c r="AX3090" s="12" t="s">
        <v>80</v>
      </c>
      <c r="AY3090" s="236" t="s">
        <v>492</v>
      </c>
    </row>
    <row r="3091" spans="2:65" s="1" customFormat="1" ht="25.5" customHeight="1">
      <c r="B3091" s="42"/>
      <c r="C3091" s="278" t="s">
        <v>3992</v>
      </c>
      <c r="D3091" s="278" t="s">
        <v>1110</v>
      </c>
      <c r="E3091" s="279" t="s">
        <v>3993</v>
      </c>
      <c r="F3091" s="280" t="s">
        <v>3994</v>
      </c>
      <c r="G3091" s="281" t="s">
        <v>2537</v>
      </c>
      <c r="H3091" s="282">
        <v>38</v>
      </c>
      <c r="I3091" s="283"/>
      <c r="J3091" s="284">
        <f>ROUND(I3091*H3091,2)</f>
        <v>0</v>
      </c>
      <c r="K3091" s="280" t="s">
        <v>23</v>
      </c>
      <c r="L3091" s="285"/>
      <c r="M3091" s="286" t="s">
        <v>23</v>
      </c>
      <c r="N3091" s="287" t="s">
        <v>44</v>
      </c>
      <c r="O3091" s="43"/>
      <c r="P3091" s="218">
        <f>O3091*H3091</f>
        <v>0</v>
      </c>
      <c r="Q3091" s="218">
        <v>0</v>
      </c>
      <c r="R3091" s="218">
        <f>Q3091*H3091</f>
        <v>0</v>
      </c>
      <c r="S3091" s="218">
        <v>0</v>
      </c>
      <c r="T3091" s="219">
        <f>S3091*H3091</f>
        <v>0</v>
      </c>
      <c r="AR3091" s="25" t="s">
        <v>977</v>
      </c>
      <c r="AT3091" s="25" t="s">
        <v>1110</v>
      </c>
      <c r="AU3091" s="25" t="s">
        <v>82</v>
      </c>
      <c r="AY3091" s="25" t="s">
        <v>492</v>
      </c>
      <c r="BE3091" s="220">
        <f>IF(N3091="základní",J3091,0)</f>
        <v>0</v>
      </c>
      <c r="BF3091" s="220">
        <f>IF(N3091="snížená",J3091,0)</f>
        <v>0</v>
      </c>
      <c r="BG3091" s="220">
        <f>IF(N3091="zákl. přenesená",J3091,0)</f>
        <v>0</v>
      </c>
      <c r="BH3091" s="220">
        <f>IF(N3091="sníž. přenesená",J3091,0)</f>
        <v>0</v>
      </c>
      <c r="BI3091" s="220">
        <f>IF(N3091="nulová",J3091,0)</f>
        <v>0</v>
      </c>
      <c r="BJ3091" s="25" t="s">
        <v>80</v>
      </c>
      <c r="BK3091" s="220">
        <f>ROUND(I3091*H3091,2)</f>
        <v>0</v>
      </c>
      <c r="BL3091" s="25" t="s">
        <v>775</v>
      </c>
      <c r="BM3091" s="25" t="s">
        <v>3995</v>
      </c>
    </row>
    <row r="3092" spans="2:65" s="1" customFormat="1">
      <c r="B3092" s="42"/>
      <c r="C3092" s="64"/>
      <c r="D3092" s="227" t="s">
        <v>506</v>
      </c>
      <c r="E3092" s="64"/>
      <c r="F3092" s="274" t="s">
        <v>3994</v>
      </c>
      <c r="G3092" s="64"/>
      <c r="H3092" s="64"/>
      <c r="I3092" s="177"/>
      <c r="J3092" s="64"/>
      <c r="K3092" s="64"/>
      <c r="L3092" s="62"/>
      <c r="M3092" s="223"/>
      <c r="N3092" s="43"/>
      <c r="O3092" s="43"/>
      <c r="P3092" s="43"/>
      <c r="Q3092" s="43"/>
      <c r="R3092" s="43"/>
      <c r="S3092" s="43"/>
      <c r="T3092" s="79"/>
      <c r="AT3092" s="25" t="s">
        <v>506</v>
      </c>
      <c r="AU3092" s="25" t="s">
        <v>82</v>
      </c>
    </row>
    <row r="3093" spans="2:65" s="1" customFormat="1" ht="25.5" customHeight="1">
      <c r="B3093" s="42"/>
      <c r="C3093" s="278" t="s">
        <v>3996</v>
      </c>
      <c r="D3093" s="278" t="s">
        <v>1110</v>
      </c>
      <c r="E3093" s="279" t="s">
        <v>3997</v>
      </c>
      <c r="F3093" s="280" t="s">
        <v>3998</v>
      </c>
      <c r="G3093" s="281" t="s">
        <v>2537</v>
      </c>
      <c r="H3093" s="282">
        <v>16</v>
      </c>
      <c r="I3093" s="283"/>
      <c r="J3093" s="284">
        <f>ROUND(I3093*H3093,2)</f>
        <v>0</v>
      </c>
      <c r="K3093" s="280" t="s">
        <v>23</v>
      </c>
      <c r="L3093" s="285"/>
      <c r="M3093" s="286" t="s">
        <v>23</v>
      </c>
      <c r="N3093" s="287" t="s">
        <v>44</v>
      </c>
      <c r="O3093" s="43"/>
      <c r="P3093" s="218">
        <f>O3093*H3093</f>
        <v>0</v>
      </c>
      <c r="Q3093" s="218">
        <v>0</v>
      </c>
      <c r="R3093" s="218">
        <f>Q3093*H3093</f>
        <v>0</v>
      </c>
      <c r="S3093" s="218">
        <v>0</v>
      </c>
      <c r="T3093" s="219">
        <f>S3093*H3093</f>
        <v>0</v>
      </c>
      <c r="AR3093" s="25" t="s">
        <v>977</v>
      </c>
      <c r="AT3093" s="25" t="s">
        <v>1110</v>
      </c>
      <c r="AU3093" s="25" t="s">
        <v>82</v>
      </c>
      <c r="AY3093" s="25" t="s">
        <v>492</v>
      </c>
      <c r="BE3093" s="220">
        <f>IF(N3093="základní",J3093,0)</f>
        <v>0</v>
      </c>
      <c r="BF3093" s="220">
        <f>IF(N3093="snížená",J3093,0)</f>
        <v>0</v>
      </c>
      <c r="BG3093" s="220">
        <f>IF(N3093="zákl. přenesená",J3093,0)</f>
        <v>0</v>
      </c>
      <c r="BH3093" s="220">
        <f>IF(N3093="sníž. přenesená",J3093,0)</f>
        <v>0</v>
      </c>
      <c r="BI3093" s="220">
        <f>IF(N3093="nulová",J3093,0)</f>
        <v>0</v>
      </c>
      <c r="BJ3093" s="25" t="s">
        <v>80</v>
      </c>
      <c r="BK3093" s="220">
        <f>ROUND(I3093*H3093,2)</f>
        <v>0</v>
      </c>
      <c r="BL3093" s="25" t="s">
        <v>775</v>
      </c>
      <c r="BM3093" s="25" t="s">
        <v>3999</v>
      </c>
    </row>
    <row r="3094" spans="2:65" s="1" customFormat="1" ht="24">
      <c r="B3094" s="42"/>
      <c r="C3094" s="64"/>
      <c r="D3094" s="227" t="s">
        <v>506</v>
      </c>
      <c r="E3094" s="64"/>
      <c r="F3094" s="274" t="s">
        <v>3998</v>
      </c>
      <c r="G3094" s="64"/>
      <c r="H3094" s="64"/>
      <c r="I3094" s="177"/>
      <c r="J3094" s="64"/>
      <c r="K3094" s="64"/>
      <c r="L3094" s="62"/>
      <c r="M3094" s="223"/>
      <c r="N3094" s="43"/>
      <c r="O3094" s="43"/>
      <c r="P3094" s="43"/>
      <c r="Q3094" s="43"/>
      <c r="R3094" s="43"/>
      <c r="S3094" s="43"/>
      <c r="T3094" s="79"/>
      <c r="AT3094" s="25" t="s">
        <v>506</v>
      </c>
      <c r="AU3094" s="25" t="s">
        <v>82</v>
      </c>
    </row>
    <row r="3095" spans="2:65" s="1" customFormat="1" ht="25.5" customHeight="1">
      <c r="B3095" s="42"/>
      <c r="C3095" s="278" t="s">
        <v>4000</v>
      </c>
      <c r="D3095" s="278" t="s">
        <v>1110</v>
      </c>
      <c r="E3095" s="279" t="s">
        <v>4001</v>
      </c>
      <c r="F3095" s="280" t="s">
        <v>4002</v>
      </c>
      <c r="G3095" s="281" t="s">
        <v>2537</v>
      </c>
      <c r="H3095" s="282">
        <v>160</v>
      </c>
      <c r="I3095" s="283"/>
      <c r="J3095" s="284">
        <f>ROUND(I3095*H3095,2)</f>
        <v>0</v>
      </c>
      <c r="K3095" s="280" t="s">
        <v>23</v>
      </c>
      <c r="L3095" s="285"/>
      <c r="M3095" s="286" t="s">
        <v>23</v>
      </c>
      <c r="N3095" s="287" t="s">
        <v>44</v>
      </c>
      <c r="O3095" s="43"/>
      <c r="P3095" s="218">
        <f>O3095*H3095</f>
        <v>0</v>
      </c>
      <c r="Q3095" s="218">
        <v>0</v>
      </c>
      <c r="R3095" s="218">
        <f>Q3095*H3095</f>
        <v>0</v>
      </c>
      <c r="S3095" s="218">
        <v>0</v>
      </c>
      <c r="T3095" s="219">
        <f>S3095*H3095</f>
        <v>0</v>
      </c>
      <c r="AR3095" s="25" t="s">
        <v>977</v>
      </c>
      <c r="AT3095" s="25" t="s">
        <v>1110</v>
      </c>
      <c r="AU3095" s="25" t="s">
        <v>82</v>
      </c>
      <c r="AY3095" s="25" t="s">
        <v>492</v>
      </c>
      <c r="BE3095" s="220">
        <f>IF(N3095="základní",J3095,0)</f>
        <v>0</v>
      </c>
      <c r="BF3095" s="220">
        <f>IF(N3095="snížená",J3095,0)</f>
        <v>0</v>
      </c>
      <c r="BG3095" s="220">
        <f>IF(N3095="zákl. přenesená",J3095,0)</f>
        <v>0</v>
      </c>
      <c r="BH3095" s="220">
        <f>IF(N3095="sníž. přenesená",J3095,0)</f>
        <v>0</v>
      </c>
      <c r="BI3095" s="220">
        <f>IF(N3095="nulová",J3095,0)</f>
        <v>0</v>
      </c>
      <c r="BJ3095" s="25" t="s">
        <v>80</v>
      </c>
      <c r="BK3095" s="220">
        <f>ROUND(I3095*H3095,2)</f>
        <v>0</v>
      </c>
      <c r="BL3095" s="25" t="s">
        <v>775</v>
      </c>
      <c r="BM3095" s="25" t="s">
        <v>4003</v>
      </c>
    </row>
    <row r="3096" spans="2:65" s="1" customFormat="1" ht="24">
      <c r="B3096" s="42"/>
      <c r="C3096" s="64"/>
      <c r="D3096" s="227" t="s">
        <v>506</v>
      </c>
      <c r="E3096" s="64"/>
      <c r="F3096" s="274" t="s">
        <v>4002</v>
      </c>
      <c r="G3096" s="64"/>
      <c r="H3096" s="64"/>
      <c r="I3096" s="177"/>
      <c r="J3096" s="64"/>
      <c r="K3096" s="64"/>
      <c r="L3096" s="62"/>
      <c r="M3096" s="223"/>
      <c r="N3096" s="43"/>
      <c r="O3096" s="43"/>
      <c r="P3096" s="43"/>
      <c r="Q3096" s="43"/>
      <c r="R3096" s="43"/>
      <c r="S3096" s="43"/>
      <c r="T3096" s="79"/>
      <c r="AT3096" s="25" t="s">
        <v>506</v>
      </c>
      <c r="AU3096" s="25" t="s">
        <v>82</v>
      </c>
    </row>
    <row r="3097" spans="2:65" s="1" customFormat="1" ht="16.5" customHeight="1">
      <c r="B3097" s="42"/>
      <c r="C3097" s="209" t="s">
        <v>4004</v>
      </c>
      <c r="D3097" s="209" t="s">
        <v>498</v>
      </c>
      <c r="E3097" s="210" t="s">
        <v>4005</v>
      </c>
      <c r="F3097" s="211" t="s">
        <v>4006</v>
      </c>
      <c r="G3097" s="212" t="s">
        <v>180</v>
      </c>
      <c r="H3097" s="213">
        <v>1406.94</v>
      </c>
      <c r="I3097" s="214"/>
      <c r="J3097" s="215">
        <f>ROUND(I3097*H3097,2)</f>
        <v>0</v>
      </c>
      <c r="K3097" s="211" t="s">
        <v>23</v>
      </c>
      <c r="L3097" s="62"/>
      <c r="M3097" s="216" t="s">
        <v>23</v>
      </c>
      <c r="N3097" s="217" t="s">
        <v>44</v>
      </c>
      <c r="O3097" s="43"/>
      <c r="P3097" s="218">
        <f>O3097*H3097</f>
        <v>0</v>
      </c>
      <c r="Q3097" s="218">
        <v>0</v>
      </c>
      <c r="R3097" s="218">
        <f>Q3097*H3097</f>
        <v>0</v>
      </c>
      <c r="S3097" s="218">
        <v>0</v>
      </c>
      <c r="T3097" s="219">
        <f>S3097*H3097</f>
        <v>0</v>
      </c>
      <c r="AR3097" s="25" t="s">
        <v>775</v>
      </c>
      <c r="AT3097" s="25" t="s">
        <v>498</v>
      </c>
      <c r="AU3097" s="25" t="s">
        <v>82</v>
      </c>
      <c r="AY3097" s="25" t="s">
        <v>492</v>
      </c>
      <c r="BE3097" s="220">
        <f>IF(N3097="základní",J3097,0)</f>
        <v>0</v>
      </c>
      <c r="BF3097" s="220">
        <f>IF(N3097="snížená",J3097,0)</f>
        <v>0</v>
      </c>
      <c r="BG3097" s="220">
        <f>IF(N3097="zákl. přenesená",J3097,0)</f>
        <v>0</v>
      </c>
      <c r="BH3097" s="220">
        <f>IF(N3097="sníž. přenesená",J3097,0)</f>
        <v>0</v>
      </c>
      <c r="BI3097" s="220">
        <f>IF(N3097="nulová",J3097,0)</f>
        <v>0</v>
      </c>
      <c r="BJ3097" s="25" t="s">
        <v>80</v>
      </c>
      <c r="BK3097" s="220">
        <f>ROUND(I3097*H3097,2)</f>
        <v>0</v>
      </c>
      <c r="BL3097" s="25" t="s">
        <v>775</v>
      </c>
      <c r="BM3097" s="25" t="s">
        <v>4007</v>
      </c>
    </row>
    <row r="3098" spans="2:65" s="1" customFormat="1" ht="24">
      <c r="B3098" s="42"/>
      <c r="C3098" s="64"/>
      <c r="D3098" s="221" t="s">
        <v>506</v>
      </c>
      <c r="E3098" s="64"/>
      <c r="F3098" s="222" t="s">
        <v>4008</v>
      </c>
      <c r="G3098" s="64"/>
      <c r="H3098" s="64"/>
      <c r="I3098" s="177"/>
      <c r="J3098" s="64"/>
      <c r="K3098" s="64"/>
      <c r="L3098" s="62"/>
      <c r="M3098" s="223"/>
      <c r="N3098" s="43"/>
      <c r="O3098" s="43"/>
      <c r="P3098" s="43"/>
      <c r="Q3098" s="43"/>
      <c r="R3098" s="43"/>
      <c r="S3098" s="43"/>
      <c r="T3098" s="79"/>
      <c r="AT3098" s="25" t="s">
        <v>506</v>
      </c>
      <c r="AU3098" s="25" t="s">
        <v>82</v>
      </c>
    </row>
    <row r="3099" spans="2:65" s="13" customFormat="1">
      <c r="B3099" s="237"/>
      <c r="C3099" s="238"/>
      <c r="D3099" s="221" t="s">
        <v>513</v>
      </c>
      <c r="E3099" s="239" t="s">
        <v>23</v>
      </c>
      <c r="F3099" s="240" t="s">
        <v>971</v>
      </c>
      <c r="G3099" s="238"/>
      <c r="H3099" s="241" t="s">
        <v>23</v>
      </c>
      <c r="I3099" s="242"/>
      <c r="J3099" s="238"/>
      <c r="K3099" s="238"/>
      <c r="L3099" s="243"/>
      <c r="M3099" s="244"/>
      <c r="N3099" s="245"/>
      <c r="O3099" s="245"/>
      <c r="P3099" s="245"/>
      <c r="Q3099" s="245"/>
      <c r="R3099" s="245"/>
      <c r="S3099" s="245"/>
      <c r="T3099" s="246"/>
      <c r="AT3099" s="247" t="s">
        <v>513</v>
      </c>
      <c r="AU3099" s="247" t="s">
        <v>82</v>
      </c>
      <c r="AV3099" s="13" t="s">
        <v>80</v>
      </c>
      <c r="AW3099" s="13" t="s">
        <v>36</v>
      </c>
      <c r="AX3099" s="13" t="s">
        <v>73</v>
      </c>
      <c r="AY3099" s="247" t="s">
        <v>492</v>
      </c>
    </row>
    <row r="3100" spans="2:65" s="12" customFormat="1">
      <c r="B3100" s="225"/>
      <c r="C3100" s="226"/>
      <c r="D3100" s="221" t="s">
        <v>513</v>
      </c>
      <c r="E3100" s="248" t="s">
        <v>23</v>
      </c>
      <c r="F3100" s="249" t="s">
        <v>4009</v>
      </c>
      <c r="G3100" s="226"/>
      <c r="H3100" s="250">
        <v>180.16</v>
      </c>
      <c r="I3100" s="231"/>
      <c r="J3100" s="226"/>
      <c r="K3100" s="226"/>
      <c r="L3100" s="232"/>
      <c r="M3100" s="233"/>
      <c r="N3100" s="234"/>
      <c r="O3100" s="234"/>
      <c r="P3100" s="234"/>
      <c r="Q3100" s="234"/>
      <c r="R3100" s="234"/>
      <c r="S3100" s="234"/>
      <c r="T3100" s="235"/>
      <c r="AT3100" s="236" t="s">
        <v>513</v>
      </c>
      <c r="AU3100" s="236" t="s">
        <v>82</v>
      </c>
      <c r="AV3100" s="12" t="s">
        <v>82</v>
      </c>
      <c r="AW3100" s="12" t="s">
        <v>36</v>
      </c>
      <c r="AX3100" s="12" t="s">
        <v>73</v>
      </c>
      <c r="AY3100" s="236" t="s">
        <v>492</v>
      </c>
    </row>
    <row r="3101" spans="2:65" s="13" customFormat="1">
      <c r="B3101" s="237"/>
      <c r="C3101" s="238"/>
      <c r="D3101" s="221" t="s">
        <v>513</v>
      </c>
      <c r="E3101" s="239" t="s">
        <v>23</v>
      </c>
      <c r="F3101" s="240" t="s">
        <v>973</v>
      </c>
      <c r="G3101" s="238"/>
      <c r="H3101" s="241" t="s">
        <v>23</v>
      </c>
      <c r="I3101" s="242"/>
      <c r="J3101" s="238"/>
      <c r="K3101" s="238"/>
      <c r="L3101" s="243"/>
      <c r="M3101" s="244"/>
      <c r="N3101" s="245"/>
      <c r="O3101" s="245"/>
      <c r="P3101" s="245"/>
      <c r="Q3101" s="245"/>
      <c r="R3101" s="245"/>
      <c r="S3101" s="245"/>
      <c r="T3101" s="246"/>
      <c r="AT3101" s="247" t="s">
        <v>513</v>
      </c>
      <c r="AU3101" s="247" t="s">
        <v>82</v>
      </c>
      <c r="AV3101" s="13" t="s">
        <v>80</v>
      </c>
      <c r="AW3101" s="13" t="s">
        <v>36</v>
      </c>
      <c r="AX3101" s="13" t="s">
        <v>73</v>
      </c>
      <c r="AY3101" s="247" t="s">
        <v>492</v>
      </c>
    </row>
    <row r="3102" spans="2:65" s="12" customFormat="1">
      <c r="B3102" s="225"/>
      <c r="C3102" s="226"/>
      <c r="D3102" s="221" t="s">
        <v>513</v>
      </c>
      <c r="E3102" s="248" t="s">
        <v>23</v>
      </c>
      <c r="F3102" s="249" t="s">
        <v>4010</v>
      </c>
      <c r="G3102" s="226"/>
      <c r="H3102" s="250">
        <v>251.21</v>
      </c>
      <c r="I3102" s="231"/>
      <c r="J3102" s="226"/>
      <c r="K3102" s="226"/>
      <c r="L3102" s="232"/>
      <c r="M3102" s="233"/>
      <c r="N3102" s="234"/>
      <c r="O3102" s="234"/>
      <c r="P3102" s="234"/>
      <c r="Q3102" s="234"/>
      <c r="R3102" s="234"/>
      <c r="S3102" s="234"/>
      <c r="T3102" s="235"/>
      <c r="AT3102" s="236" t="s">
        <v>513</v>
      </c>
      <c r="AU3102" s="236" t="s">
        <v>82</v>
      </c>
      <c r="AV3102" s="12" t="s">
        <v>82</v>
      </c>
      <c r="AW3102" s="12" t="s">
        <v>36</v>
      </c>
      <c r="AX3102" s="12" t="s">
        <v>73</v>
      </c>
      <c r="AY3102" s="236" t="s">
        <v>492</v>
      </c>
    </row>
    <row r="3103" spans="2:65" s="13" customFormat="1">
      <c r="B3103" s="237"/>
      <c r="C3103" s="238"/>
      <c r="D3103" s="221" t="s">
        <v>513</v>
      </c>
      <c r="E3103" s="239" t="s">
        <v>23</v>
      </c>
      <c r="F3103" s="240" t="s">
        <v>987</v>
      </c>
      <c r="G3103" s="238"/>
      <c r="H3103" s="241" t="s">
        <v>23</v>
      </c>
      <c r="I3103" s="242"/>
      <c r="J3103" s="238"/>
      <c r="K3103" s="238"/>
      <c r="L3103" s="243"/>
      <c r="M3103" s="244"/>
      <c r="N3103" s="245"/>
      <c r="O3103" s="245"/>
      <c r="P3103" s="245"/>
      <c r="Q3103" s="245"/>
      <c r="R3103" s="245"/>
      <c r="S3103" s="245"/>
      <c r="T3103" s="246"/>
      <c r="AT3103" s="247" t="s">
        <v>513</v>
      </c>
      <c r="AU3103" s="247" t="s">
        <v>82</v>
      </c>
      <c r="AV3103" s="13" t="s">
        <v>80</v>
      </c>
      <c r="AW3103" s="13" t="s">
        <v>36</v>
      </c>
      <c r="AX3103" s="13" t="s">
        <v>73</v>
      </c>
      <c r="AY3103" s="247" t="s">
        <v>492</v>
      </c>
    </row>
    <row r="3104" spans="2:65" s="12" customFormat="1">
      <c r="B3104" s="225"/>
      <c r="C3104" s="226"/>
      <c r="D3104" s="221" t="s">
        <v>513</v>
      </c>
      <c r="E3104" s="248" t="s">
        <v>23</v>
      </c>
      <c r="F3104" s="249" t="s">
        <v>4011</v>
      </c>
      <c r="G3104" s="226"/>
      <c r="H3104" s="250">
        <v>379.94</v>
      </c>
      <c r="I3104" s="231"/>
      <c r="J3104" s="226"/>
      <c r="K3104" s="226"/>
      <c r="L3104" s="232"/>
      <c r="M3104" s="233"/>
      <c r="N3104" s="234"/>
      <c r="O3104" s="234"/>
      <c r="P3104" s="234"/>
      <c r="Q3104" s="234"/>
      <c r="R3104" s="234"/>
      <c r="S3104" s="234"/>
      <c r="T3104" s="235"/>
      <c r="AT3104" s="236" t="s">
        <v>513</v>
      </c>
      <c r="AU3104" s="236" t="s">
        <v>82</v>
      </c>
      <c r="AV3104" s="12" t="s">
        <v>82</v>
      </c>
      <c r="AW3104" s="12" t="s">
        <v>36</v>
      </c>
      <c r="AX3104" s="12" t="s">
        <v>73</v>
      </c>
      <c r="AY3104" s="236" t="s">
        <v>492</v>
      </c>
    </row>
    <row r="3105" spans="2:65" s="13" customFormat="1">
      <c r="B3105" s="237"/>
      <c r="C3105" s="238"/>
      <c r="D3105" s="221" t="s">
        <v>513</v>
      </c>
      <c r="E3105" s="239" t="s">
        <v>23</v>
      </c>
      <c r="F3105" s="240" t="s">
        <v>989</v>
      </c>
      <c r="G3105" s="238"/>
      <c r="H3105" s="241" t="s">
        <v>23</v>
      </c>
      <c r="I3105" s="242"/>
      <c r="J3105" s="238"/>
      <c r="K3105" s="238"/>
      <c r="L3105" s="243"/>
      <c r="M3105" s="244"/>
      <c r="N3105" s="245"/>
      <c r="O3105" s="245"/>
      <c r="P3105" s="245"/>
      <c r="Q3105" s="245"/>
      <c r="R3105" s="245"/>
      <c r="S3105" s="245"/>
      <c r="T3105" s="246"/>
      <c r="AT3105" s="247" t="s">
        <v>513</v>
      </c>
      <c r="AU3105" s="247" t="s">
        <v>82</v>
      </c>
      <c r="AV3105" s="13" t="s">
        <v>80</v>
      </c>
      <c r="AW3105" s="13" t="s">
        <v>36</v>
      </c>
      <c r="AX3105" s="13" t="s">
        <v>73</v>
      </c>
      <c r="AY3105" s="247" t="s">
        <v>492</v>
      </c>
    </row>
    <row r="3106" spans="2:65" s="12" customFormat="1">
      <c r="B3106" s="225"/>
      <c r="C3106" s="226"/>
      <c r="D3106" s="221" t="s">
        <v>513</v>
      </c>
      <c r="E3106" s="248" t="s">
        <v>23</v>
      </c>
      <c r="F3106" s="249" t="s">
        <v>4012</v>
      </c>
      <c r="G3106" s="226"/>
      <c r="H3106" s="250">
        <v>272.32</v>
      </c>
      <c r="I3106" s="231"/>
      <c r="J3106" s="226"/>
      <c r="K3106" s="226"/>
      <c r="L3106" s="232"/>
      <c r="M3106" s="233"/>
      <c r="N3106" s="234"/>
      <c r="O3106" s="234"/>
      <c r="P3106" s="234"/>
      <c r="Q3106" s="234"/>
      <c r="R3106" s="234"/>
      <c r="S3106" s="234"/>
      <c r="T3106" s="235"/>
      <c r="AT3106" s="236" t="s">
        <v>513</v>
      </c>
      <c r="AU3106" s="236" t="s">
        <v>82</v>
      </c>
      <c r="AV3106" s="12" t="s">
        <v>82</v>
      </c>
      <c r="AW3106" s="12" t="s">
        <v>36</v>
      </c>
      <c r="AX3106" s="12" t="s">
        <v>73</v>
      </c>
      <c r="AY3106" s="236" t="s">
        <v>492</v>
      </c>
    </row>
    <row r="3107" spans="2:65" s="13" customFormat="1">
      <c r="B3107" s="237"/>
      <c r="C3107" s="238"/>
      <c r="D3107" s="221" t="s">
        <v>513</v>
      </c>
      <c r="E3107" s="239" t="s">
        <v>23</v>
      </c>
      <c r="F3107" s="240" t="s">
        <v>991</v>
      </c>
      <c r="G3107" s="238"/>
      <c r="H3107" s="241" t="s">
        <v>23</v>
      </c>
      <c r="I3107" s="242"/>
      <c r="J3107" s="238"/>
      <c r="K3107" s="238"/>
      <c r="L3107" s="243"/>
      <c r="M3107" s="244"/>
      <c r="N3107" s="245"/>
      <c r="O3107" s="245"/>
      <c r="P3107" s="245"/>
      <c r="Q3107" s="245"/>
      <c r="R3107" s="245"/>
      <c r="S3107" s="245"/>
      <c r="T3107" s="246"/>
      <c r="AT3107" s="247" t="s">
        <v>513</v>
      </c>
      <c r="AU3107" s="247" t="s">
        <v>82</v>
      </c>
      <c r="AV3107" s="13" t="s">
        <v>80</v>
      </c>
      <c r="AW3107" s="13" t="s">
        <v>36</v>
      </c>
      <c r="AX3107" s="13" t="s">
        <v>73</v>
      </c>
      <c r="AY3107" s="247" t="s">
        <v>492</v>
      </c>
    </row>
    <row r="3108" spans="2:65" s="12" customFormat="1">
      <c r="B3108" s="225"/>
      <c r="C3108" s="226"/>
      <c r="D3108" s="221" t="s">
        <v>513</v>
      </c>
      <c r="E3108" s="248" t="s">
        <v>23</v>
      </c>
      <c r="F3108" s="249" t="s">
        <v>4013</v>
      </c>
      <c r="G3108" s="226"/>
      <c r="H3108" s="250">
        <v>323.31</v>
      </c>
      <c r="I3108" s="231"/>
      <c r="J3108" s="226"/>
      <c r="K3108" s="226"/>
      <c r="L3108" s="232"/>
      <c r="M3108" s="233"/>
      <c r="N3108" s="234"/>
      <c r="O3108" s="234"/>
      <c r="P3108" s="234"/>
      <c r="Q3108" s="234"/>
      <c r="R3108" s="234"/>
      <c r="S3108" s="234"/>
      <c r="T3108" s="235"/>
      <c r="AT3108" s="236" t="s">
        <v>513</v>
      </c>
      <c r="AU3108" s="236" t="s">
        <v>82</v>
      </c>
      <c r="AV3108" s="12" t="s">
        <v>82</v>
      </c>
      <c r="AW3108" s="12" t="s">
        <v>36</v>
      </c>
      <c r="AX3108" s="12" t="s">
        <v>73</v>
      </c>
      <c r="AY3108" s="236" t="s">
        <v>492</v>
      </c>
    </row>
    <row r="3109" spans="2:65" s="14" customFormat="1">
      <c r="B3109" s="251"/>
      <c r="C3109" s="252"/>
      <c r="D3109" s="227" t="s">
        <v>513</v>
      </c>
      <c r="E3109" s="253" t="s">
        <v>23</v>
      </c>
      <c r="F3109" s="254" t="s">
        <v>560</v>
      </c>
      <c r="G3109" s="252"/>
      <c r="H3109" s="255">
        <v>1406.94</v>
      </c>
      <c r="I3109" s="256"/>
      <c r="J3109" s="252"/>
      <c r="K3109" s="252"/>
      <c r="L3109" s="257"/>
      <c r="M3109" s="258"/>
      <c r="N3109" s="259"/>
      <c r="O3109" s="259"/>
      <c r="P3109" s="259"/>
      <c r="Q3109" s="259"/>
      <c r="R3109" s="259"/>
      <c r="S3109" s="259"/>
      <c r="T3109" s="260"/>
      <c r="AT3109" s="261" t="s">
        <v>513</v>
      </c>
      <c r="AU3109" s="261" t="s">
        <v>82</v>
      </c>
      <c r="AV3109" s="14" t="s">
        <v>502</v>
      </c>
      <c r="AW3109" s="14" t="s">
        <v>36</v>
      </c>
      <c r="AX3109" s="14" t="s">
        <v>80</v>
      </c>
      <c r="AY3109" s="261" t="s">
        <v>492</v>
      </c>
    </row>
    <row r="3110" spans="2:65" s="1" customFormat="1" ht="16.5" customHeight="1">
      <c r="B3110" s="42"/>
      <c r="C3110" s="209" t="s">
        <v>4014</v>
      </c>
      <c r="D3110" s="209" t="s">
        <v>498</v>
      </c>
      <c r="E3110" s="210" t="s">
        <v>4015</v>
      </c>
      <c r="F3110" s="211" t="s">
        <v>4016</v>
      </c>
      <c r="G3110" s="212" t="s">
        <v>180</v>
      </c>
      <c r="H3110" s="213">
        <v>1203.8499999999999</v>
      </c>
      <c r="I3110" s="214"/>
      <c r="J3110" s="215">
        <f>ROUND(I3110*H3110,2)</f>
        <v>0</v>
      </c>
      <c r="K3110" s="211" t="s">
        <v>23</v>
      </c>
      <c r="L3110" s="62"/>
      <c r="M3110" s="216" t="s">
        <v>23</v>
      </c>
      <c r="N3110" s="217" t="s">
        <v>44</v>
      </c>
      <c r="O3110" s="43"/>
      <c r="P3110" s="218">
        <f>O3110*H3110</f>
        <v>0</v>
      </c>
      <c r="Q3110" s="218">
        <v>0</v>
      </c>
      <c r="R3110" s="218">
        <f>Q3110*H3110</f>
        <v>0</v>
      </c>
      <c r="S3110" s="218">
        <v>0</v>
      </c>
      <c r="T3110" s="219">
        <f>S3110*H3110</f>
        <v>0</v>
      </c>
      <c r="AR3110" s="25" t="s">
        <v>775</v>
      </c>
      <c r="AT3110" s="25" t="s">
        <v>498</v>
      </c>
      <c r="AU3110" s="25" t="s">
        <v>82</v>
      </c>
      <c r="AY3110" s="25" t="s">
        <v>492</v>
      </c>
      <c r="BE3110" s="220">
        <f>IF(N3110="základní",J3110,0)</f>
        <v>0</v>
      </c>
      <c r="BF3110" s="220">
        <f>IF(N3110="snížená",J3110,0)</f>
        <v>0</v>
      </c>
      <c r="BG3110" s="220">
        <f>IF(N3110="zákl. přenesená",J3110,0)</f>
        <v>0</v>
      </c>
      <c r="BH3110" s="220">
        <f>IF(N3110="sníž. přenesená",J3110,0)</f>
        <v>0</v>
      </c>
      <c r="BI3110" s="220">
        <f>IF(N3110="nulová",J3110,0)</f>
        <v>0</v>
      </c>
      <c r="BJ3110" s="25" t="s">
        <v>80</v>
      </c>
      <c r="BK3110" s="220">
        <f>ROUND(I3110*H3110,2)</f>
        <v>0</v>
      </c>
      <c r="BL3110" s="25" t="s">
        <v>775</v>
      </c>
      <c r="BM3110" s="25" t="s">
        <v>4017</v>
      </c>
    </row>
    <row r="3111" spans="2:65" s="1" customFormat="1" ht="24">
      <c r="B3111" s="42"/>
      <c r="C3111" s="64"/>
      <c r="D3111" s="221" t="s">
        <v>506</v>
      </c>
      <c r="E3111" s="64"/>
      <c r="F3111" s="222" t="s">
        <v>4018</v>
      </c>
      <c r="G3111" s="64"/>
      <c r="H3111" s="64"/>
      <c r="I3111" s="177"/>
      <c r="J3111" s="64"/>
      <c r="K3111" s="64"/>
      <c r="L3111" s="62"/>
      <c r="M3111" s="223"/>
      <c r="N3111" s="43"/>
      <c r="O3111" s="43"/>
      <c r="P3111" s="43"/>
      <c r="Q3111" s="43"/>
      <c r="R3111" s="43"/>
      <c r="S3111" s="43"/>
      <c r="T3111" s="79"/>
      <c r="AT3111" s="25" t="s">
        <v>506</v>
      </c>
      <c r="AU3111" s="25" t="s">
        <v>82</v>
      </c>
    </row>
    <row r="3112" spans="2:65" s="13" customFormat="1">
      <c r="B3112" s="237"/>
      <c r="C3112" s="238"/>
      <c r="D3112" s="221" t="s">
        <v>513</v>
      </c>
      <c r="E3112" s="239" t="s">
        <v>23</v>
      </c>
      <c r="F3112" s="240" t="s">
        <v>971</v>
      </c>
      <c r="G3112" s="238"/>
      <c r="H3112" s="241" t="s">
        <v>23</v>
      </c>
      <c r="I3112" s="242"/>
      <c r="J3112" s="238"/>
      <c r="K3112" s="238"/>
      <c r="L3112" s="243"/>
      <c r="M3112" s="244"/>
      <c r="N3112" s="245"/>
      <c r="O3112" s="245"/>
      <c r="P3112" s="245"/>
      <c r="Q3112" s="245"/>
      <c r="R3112" s="245"/>
      <c r="S3112" s="245"/>
      <c r="T3112" s="246"/>
      <c r="AT3112" s="247" t="s">
        <v>513</v>
      </c>
      <c r="AU3112" s="247" t="s">
        <v>82</v>
      </c>
      <c r="AV3112" s="13" t="s">
        <v>80</v>
      </c>
      <c r="AW3112" s="13" t="s">
        <v>36</v>
      </c>
      <c r="AX3112" s="13" t="s">
        <v>73</v>
      </c>
      <c r="AY3112" s="247" t="s">
        <v>492</v>
      </c>
    </row>
    <row r="3113" spans="2:65" s="12" customFormat="1">
      <c r="B3113" s="225"/>
      <c r="C3113" s="226"/>
      <c r="D3113" s="221" t="s">
        <v>513</v>
      </c>
      <c r="E3113" s="248" t="s">
        <v>23</v>
      </c>
      <c r="F3113" s="249" t="s">
        <v>4019</v>
      </c>
      <c r="G3113" s="226"/>
      <c r="H3113" s="250">
        <v>275.11</v>
      </c>
      <c r="I3113" s="231"/>
      <c r="J3113" s="226"/>
      <c r="K3113" s="226"/>
      <c r="L3113" s="232"/>
      <c r="M3113" s="233"/>
      <c r="N3113" s="234"/>
      <c r="O3113" s="234"/>
      <c r="P3113" s="234"/>
      <c r="Q3113" s="234"/>
      <c r="R3113" s="234"/>
      <c r="S3113" s="234"/>
      <c r="T3113" s="235"/>
      <c r="AT3113" s="236" t="s">
        <v>513</v>
      </c>
      <c r="AU3113" s="236" t="s">
        <v>82</v>
      </c>
      <c r="AV3113" s="12" t="s">
        <v>82</v>
      </c>
      <c r="AW3113" s="12" t="s">
        <v>36</v>
      </c>
      <c r="AX3113" s="12" t="s">
        <v>73</v>
      </c>
      <c r="AY3113" s="236" t="s">
        <v>492</v>
      </c>
    </row>
    <row r="3114" spans="2:65" s="13" customFormat="1">
      <c r="B3114" s="237"/>
      <c r="C3114" s="238"/>
      <c r="D3114" s="221" t="s">
        <v>513</v>
      </c>
      <c r="E3114" s="239" t="s">
        <v>23</v>
      </c>
      <c r="F3114" s="240" t="s">
        <v>973</v>
      </c>
      <c r="G3114" s="238"/>
      <c r="H3114" s="241" t="s">
        <v>23</v>
      </c>
      <c r="I3114" s="242"/>
      <c r="J3114" s="238"/>
      <c r="K3114" s="238"/>
      <c r="L3114" s="243"/>
      <c r="M3114" s="244"/>
      <c r="N3114" s="245"/>
      <c r="O3114" s="245"/>
      <c r="P3114" s="245"/>
      <c r="Q3114" s="245"/>
      <c r="R3114" s="245"/>
      <c r="S3114" s="245"/>
      <c r="T3114" s="246"/>
      <c r="AT3114" s="247" t="s">
        <v>513</v>
      </c>
      <c r="AU3114" s="247" t="s">
        <v>82</v>
      </c>
      <c r="AV3114" s="13" t="s">
        <v>80</v>
      </c>
      <c r="AW3114" s="13" t="s">
        <v>36</v>
      </c>
      <c r="AX3114" s="13" t="s">
        <v>73</v>
      </c>
      <c r="AY3114" s="247" t="s">
        <v>492</v>
      </c>
    </row>
    <row r="3115" spans="2:65" s="12" customFormat="1">
      <c r="B3115" s="225"/>
      <c r="C3115" s="226"/>
      <c r="D3115" s="221" t="s">
        <v>513</v>
      </c>
      <c r="E3115" s="248" t="s">
        <v>23</v>
      </c>
      <c r="F3115" s="249" t="s">
        <v>4020</v>
      </c>
      <c r="G3115" s="226"/>
      <c r="H3115" s="250">
        <v>243.34</v>
      </c>
      <c r="I3115" s="231"/>
      <c r="J3115" s="226"/>
      <c r="K3115" s="226"/>
      <c r="L3115" s="232"/>
      <c r="M3115" s="233"/>
      <c r="N3115" s="234"/>
      <c r="O3115" s="234"/>
      <c r="P3115" s="234"/>
      <c r="Q3115" s="234"/>
      <c r="R3115" s="234"/>
      <c r="S3115" s="234"/>
      <c r="T3115" s="235"/>
      <c r="AT3115" s="236" t="s">
        <v>513</v>
      </c>
      <c r="AU3115" s="236" t="s">
        <v>82</v>
      </c>
      <c r="AV3115" s="12" t="s">
        <v>82</v>
      </c>
      <c r="AW3115" s="12" t="s">
        <v>36</v>
      </c>
      <c r="AX3115" s="12" t="s">
        <v>73</v>
      </c>
      <c r="AY3115" s="236" t="s">
        <v>492</v>
      </c>
    </row>
    <row r="3116" spans="2:65" s="13" customFormat="1">
      <c r="B3116" s="237"/>
      <c r="C3116" s="238"/>
      <c r="D3116" s="221" t="s">
        <v>513</v>
      </c>
      <c r="E3116" s="239" t="s">
        <v>23</v>
      </c>
      <c r="F3116" s="240" t="s">
        <v>987</v>
      </c>
      <c r="G3116" s="238"/>
      <c r="H3116" s="241" t="s">
        <v>23</v>
      </c>
      <c r="I3116" s="242"/>
      <c r="J3116" s="238"/>
      <c r="K3116" s="238"/>
      <c r="L3116" s="243"/>
      <c r="M3116" s="244"/>
      <c r="N3116" s="245"/>
      <c r="O3116" s="245"/>
      <c r="P3116" s="245"/>
      <c r="Q3116" s="245"/>
      <c r="R3116" s="245"/>
      <c r="S3116" s="245"/>
      <c r="T3116" s="246"/>
      <c r="AT3116" s="247" t="s">
        <v>513</v>
      </c>
      <c r="AU3116" s="247" t="s">
        <v>82</v>
      </c>
      <c r="AV3116" s="13" t="s">
        <v>80</v>
      </c>
      <c r="AW3116" s="13" t="s">
        <v>36</v>
      </c>
      <c r="AX3116" s="13" t="s">
        <v>73</v>
      </c>
      <c r="AY3116" s="247" t="s">
        <v>492</v>
      </c>
    </row>
    <row r="3117" spans="2:65" s="12" customFormat="1">
      <c r="B3117" s="225"/>
      <c r="C3117" s="226"/>
      <c r="D3117" s="221" t="s">
        <v>513</v>
      </c>
      <c r="E3117" s="248" t="s">
        <v>23</v>
      </c>
      <c r="F3117" s="249" t="s">
        <v>4021</v>
      </c>
      <c r="G3117" s="226"/>
      <c r="H3117" s="250">
        <v>244.75</v>
      </c>
      <c r="I3117" s="231"/>
      <c r="J3117" s="226"/>
      <c r="K3117" s="226"/>
      <c r="L3117" s="232"/>
      <c r="M3117" s="233"/>
      <c r="N3117" s="234"/>
      <c r="O3117" s="234"/>
      <c r="P3117" s="234"/>
      <c r="Q3117" s="234"/>
      <c r="R3117" s="234"/>
      <c r="S3117" s="234"/>
      <c r="T3117" s="235"/>
      <c r="AT3117" s="236" t="s">
        <v>513</v>
      </c>
      <c r="AU3117" s="236" t="s">
        <v>82</v>
      </c>
      <c r="AV3117" s="12" t="s">
        <v>82</v>
      </c>
      <c r="AW3117" s="12" t="s">
        <v>36</v>
      </c>
      <c r="AX3117" s="12" t="s">
        <v>73</v>
      </c>
      <c r="AY3117" s="236" t="s">
        <v>492</v>
      </c>
    </row>
    <row r="3118" spans="2:65" s="13" customFormat="1">
      <c r="B3118" s="237"/>
      <c r="C3118" s="238"/>
      <c r="D3118" s="221" t="s">
        <v>513</v>
      </c>
      <c r="E3118" s="239" t="s">
        <v>23</v>
      </c>
      <c r="F3118" s="240" t="s">
        <v>989</v>
      </c>
      <c r="G3118" s="238"/>
      <c r="H3118" s="241" t="s">
        <v>23</v>
      </c>
      <c r="I3118" s="242"/>
      <c r="J3118" s="238"/>
      <c r="K3118" s="238"/>
      <c r="L3118" s="243"/>
      <c r="M3118" s="244"/>
      <c r="N3118" s="245"/>
      <c r="O3118" s="245"/>
      <c r="P3118" s="245"/>
      <c r="Q3118" s="245"/>
      <c r="R3118" s="245"/>
      <c r="S3118" s="245"/>
      <c r="T3118" s="246"/>
      <c r="AT3118" s="247" t="s">
        <v>513</v>
      </c>
      <c r="AU3118" s="247" t="s">
        <v>82</v>
      </c>
      <c r="AV3118" s="13" t="s">
        <v>80</v>
      </c>
      <c r="AW3118" s="13" t="s">
        <v>36</v>
      </c>
      <c r="AX3118" s="13" t="s">
        <v>73</v>
      </c>
      <c r="AY3118" s="247" t="s">
        <v>492</v>
      </c>
    </row>
    <row r="3119" spans="2:65" s="12" customFormat="1">
      <c r="B3119" s="225"/>
      <c r="C3119" s="226"/>
      <c r="D3119" s="221" t="s">
        <v>513</v>
      </c>
      <c r="E3119" s="248" t="s">
        <v>23</v>
      </c>
      <c r="F3119" s="249" t="s">
        <v>4022</v>
      </c>
      <c r="G3119" s="226"/>
      <c r="H3119" s="250">
        <v>140.02000000000001</v>
      </c>
      <c r="I3119" s="231"/>
      <c r="J3119" s="226"/>
      <c r="K3119" s="226"/>
      <c r="L3119" s="232"/>
      <c r="M3119" s="233"/>
      <c r="N3119" s="234"/>
      <c r="O3119" s="234"/>
      <c r="P3119" s="234"/>
      <c r="Q3119" s="234"/>
      <c r="R3119" s="234"/>
      <c r="S3119" s="234"/>
      <c r="T3119" s="235"/>
      <c r="AT3119" s="236" t="s">
        <v>513</v>
      </c>
      <c r="AU3119" s="236" t="s">
        <v>82</v>
      </c>
      <c r="AV3119" s="12" t="s">
        <v>82</v>
      </c>
      <c r="AW3119" s="12" t="s">
        <v>36</v>
      </c>
      <c r="AX3119" s="12" t="s">
        <v>73</v>
      </c>
      <c r="AY3119" s="236" t="s">
        <v>492</v>
      </c>
    </row>
    <row r="3120" spans="2:65" s="13" customFormat="1">
      <c r="B3120" s="237"/>
      <c r="C3120" s="238"/>
      <c r="D3120" s="221" t="s">
        <v>513</v>
      </c>
      <c r="E3120" s="239" t="s">
        <v>23</v>
      </c>
      <c r="F3120" s="240" t="s">
        <v>991</v>
      </c>
      <c r="G3120" s="238"/>
      <c r="H3120" s="241" t="s">
        <v>23</v>
      </c>
      <c r="I3120" s="242"/>
      <c r="J3120" s="238"/>
      <c r="K3120" s="238"/>
      <c r="L3120" s="243"/>
      <c r="M3120" s="244"/>
      <c r="N3120" s="245"/>
      <c r="O3120" s="245"/>
      <c r="P3120" s="245"/>
      <c r="Q3120" s="245"/>
      <c r="R3120" s="245"/>
      <c r="S3120" s="245"/>
      <c r="T3120" s="246"/>
      <c r="AT3120" s="247" t="s">
        <v>513</v>
      </c>
      <c r="AU3120" s="247" t="s">
        <v>82</v>
      </c>
      <c r="AV3120" s="13" t="s">
        <v>80</v>
      </c>
      <c r="AW3120" s="13" t="s">
        <v>36</v>
      </c>
      <c r="AX3120" s="13" t="s">
        <v>73</v>
      </c>
      <c r="AY3120" s="247" t="s">
        <v>492</v>
      </c>
    </row>
    <row r="3121" spans="2:65" s="12" customFormat="1">
      <c r="B3121" s="225"/>
      <c r="C3121" s="226"/>
      <c r="D3121" s="221" t="s">
        <v>513</v>
      </c>
      <c r="E3121" s="248" t="s">
        <v>23</v>
      </c>
      <c r="F3121" s="249" t="s">
        <v>4023</v>
      </c>
      <c r="G3121" s="226"/>
      <c r="H3121" s="250">
        <v>300.63</v>
      </c>
      <c r="I3121" s="231"/>
      <c r="J3121" s="226"/>
      <c r="K3121" s="226"/>
      <c r="L3121" s="232"/>
      <c r="M3121" s="233"/>
      <c r="N3121" s="234"/>
      <c r="O3121" s="234"/>
      <c r="P3121" s="234"/>
      <c r="Q3121" s="234"/>
      <c r="R3121" s="234"/>
      <c r="S3121" s="234"/>
      <c r="T3121" s="235"/>
      <c r="AT3121" s="236" t="s">
        <v>513</v>
      </c>
      <c r="AU3121" s="236" t="s">
        <v>82</v>
      </c>
      <c r="AV3121" s="12" t="s">
        <v>82</v>
      </c>
      <c r="AW3121" s="12" t="s">
        <v>36</v>
      </c>
      <c r="AX3121" s="12" t="s">
        <v>73</v>
      </c>
      <c r="AY3121" s="236" t="s">
        <v>492</v>
      </c>
    </row>
    <row r="3122" spans="2:65" s="14" customFormat="1">
      <c r="B3122" s="251"/>
      <c r="C3122" s="252"/>
      <c r="D3122" s="227" t="s">
        <v>513</v>
      </c>
      <c r="E3122" s="253" t="s">
        <v>23</v>
      </c>
      <c r="F3122" s="254" t="s">
        <v>560</v>
      </c>
      <c r="G3122" s="252"/>
      <c r="H3122" s="255">
        <v>1203.8499999999999</v>
      </c>
      <c r="I3122" s="256"/>
      <c r="J3122" s="252"/>
      <c r="K3122" s="252"/>
      <c r="L3122" s="257"/>
      <c r="M3122" s="258"/>
      <c r="N3122" s="259"/>
      <c r="O3122" s="259"/>
      <c r="P3122" s="259"/>
      <c r="Q3122" s="259"/>
      <c r="R3122" s="259"/>
      <c r="S3122" s="259"/>
      <c r="T3122" s="260"/>
      <c r="AT3122" s="261" t="s">
        <v>513</v>
      </c>
      <c r="AU3122" s="261" t="s">
        <v>82</v>
      </c>
      <c r="AV3122" s="14" t="s">
        <v>502</v>
      </c>
      <c r="AW3122" s="14" t="s">
        <v>36</v>
      </c>
      <c r="AX3122" s="14" t="s">
        <v>80</v>
      </c>
      <c r="AY3122" s="261" t="s">
        <v>492</v>
      </c>
    </row>
    <row r="3123" spans="2:65" s="1" customFormat="1" ht="16.5" customHeight="1">
      <c r="B3123" s="42"/>
      <c r="C3123" s="209" t="s">
        <v>4024</v>
      </c>
      <c r="D3123" s="209" t="s">
        <v>498</v>
      </c>
      <c r="E3123" s="210" t="s">
        <v>4025</v>
      </c>
      <c r="F3123" s="211" t="s">
        <v>4026</v>
      </c>
      <c r="G3123" s="212" t="s">
        <v>180</v>
      </c>
      <c r="H3123" s="213">
        <v>2091.86</v>
      </c>
      <c r="I3123" s="214"/>
      <c r="J3123" s="215">
        <f>ROUND(I3123*H3123,2)</f>
        <v>0</v>
      </c>
      <c r="K3123" s="211" t="s">
        <v>23</v>
      </c>
      <c r="L3123" s="62"/>
      <c r="M3123" s="216" t="s">
        <v>23</v>
      </c>
      <c r="N3123" s="217" t="s">
        <v>44</v>
      </c>
      <c r="O3123" s="43"/>
      <c r="P3123" s="218">
        <f>O3123*H3123</f>
        <v>0</v>
      </c>
      <c r="Q3123" s="218">
        <v>0</v>
      </c>
      <c r="R3123" s="218">
        <f>Q3123*H3123</f>
        <v>0</v>
      </c>
      <c r="S3123" s="218">
        <v>0</v>
      </c>
      <c r="T3123" s="219">
        <f>S3123*H3123</f>
        <v>0</v>
      </c>
      <c r="AR3123" s="25" t="s">
        <v>775</v>
      </c>
      <c r="AT3123" s="25" t="s">
        <v>498</v>
      </c>
      <c r="AU3123" s="25" t="s">
        <v>82</v>
      </c>
      <c r="AY3123" s="25" t="s">
        <v>492</v>
      </c>
      <c r="BE3123" s="220">
        <f>IF(N3123="základní",J3123,0)</f>
        <v>0</v>
      </c>
      <c r="BF3123" s="220">
        <f>IF(N3123="snížená",J3123,0)</f>
        <v>0</v>
      </c>
      <c r="BG3123" s="220">
        <f>IF(N3123="zákl. přenesená",J3123,0)</f>
        <v>0</v>
      </c>
      <c r="BH3123" s="220">
        <f>IF(N3123="sníž. přenesená",J3123,0)</f>
        <v>0</v>
      </c>
      <c r="BI3123" s="220">
        <f>IF(N3123="nulová",J3123,0)</f>
        <v>0</v>
      </c>
      <c r="BJ3123" s="25" t="s">
        <v>80</v>
      </c>
      <c r="BK3123" s="220">
        <f>ROUND(I3123*H3123,2)</f>
        <v>0</v>
      </c>
      <c r="BL3123" s="25" t="s">
        <v>775</v>
      </c>
      <c r="BM3123" s="25" t="s">
        <v>4027</v>
      </c>
    </row>
    <row r="3124" spans="2:65" s="1" customFormat="1" ht="48">
      <c r="B3124" s="42"/>
      <c r="C3124" s="64"/>
      <c r="D3124" s="221" t="s">
        <v>506</v>
      </c>
      <c r="E3124" s="64"/>
      <c r="F3124" s="222" t="s">
        <v>4028</v>
      </c>
      <c r="G3124" s="64"/>
      <c r="H3124" s="64"/>
      <c r="I3124" s="177"/>
      <c r="J3124" s="64"/>
      <c r="K3124" s="64"/>
      <c r="L3124" s="62"/>
      <c r="M3124" s="223"/>
      <c r="N3124" s="43"/>
      <c r="O3124" s="43"/>
      <c r="P3124" s="43"/>
      <c r="Q3124" s="43"/>
      <c r="R3124" s="43"/>
      <c r="S3124" s="43"/>
      <c r="T3124" s="79"/>
      <c r="AT3124" s="25" t="s">
        <v>506</v>
      </c>
      <c r="AU3124" s="25" t="s">
        <v>82</v>
      </c>
    </row>
    <row r="3125" spans="2:65" s="13" customFormat="1">
      <c r="B3125" s="237"/>
      <c r="C3125" s="238"/>
      <c r="D3125" s="221" t="s">
        <v>513</v>
      </c>
      <c r="E3125" s="239" t="s">
        <v>23</v>
      </c>
      <c r="F3125" s="240" t="s">
        <v>973</v>
      </c>
      <c r="G3125" s="238"/>
      <c r="H3125" s="241" t="s">
        <v>23</v>
      </c>
      <c r="I3125" s="242"/>
      <c r="J3125" s="238"/>
      <c r="K3125" s="238"/>
      <c r="L3125" s="243"/>
      <c r="M3125" s="244"/>
      <c r="N3125" s="245"/>
      <c r="O3125" s="245"/>
      <c r="P3125" s="245"/>
      <c r="Q3125" s="245"/>
      <c r="R3125" s="245"/>
      <c r="S3125" s="245"/>
      <c r="T3125" s="246"/>
      <c r="AT3125" s="247" t="s">
        <v>513</v>
      </c>
      <c r="AU3125" s="247" t="s">
        <v>82</v>
      </c>
      <c r="AV3125" s="13" t="s">
        <v>80</v>
      </c>
      <c r="AW3125" s="13" t="s">
        <v>36</v>
      </c>
      <c r="AX3125" s="13" t="s">
        <v>73</v>
      </c>
      <c r="AY3125" s="247" t="s">
        <v>492</v>
      </c>
    </row>
    <row r="3126" spans="2:65" s="12" customFormat="1">
      <c r="B3126" s="225"/>
      <c r="C3126" s="226"/>
      <c r="D3126" s="221" t="s">
        <v>513</v>
      </c>
      <c r="E3126" s="248" t="s">
        <v>23</v>
      </c>
      <c r="F3126" s="249" t="s">
        <v>4029</v>
      </c>
      <c r="G3126" s="226"/>
      <c r="H3126" s="250">
        <v>138.97</v>
      </c>
      <c r="I3126" s="231"/>
      <c r="J3126" s="226"/>
      <c r="K3126" s="226"/>
      <c r="L3126" s="232"/>
      <c r="M3126" s="233"/>
      <c r="N3126" s="234"/>
      <c r="O3126" s="234"/>
      <c r="P3126" s="234"/>
      <c r="Q3126" s="234"/>
      <c r="R3126" s="234"/>
      <c r="S3126" s="234"/>
      <c r="T3126" s="235"/>
      <c r="AT3126" s="236" t="s">
        <v>513</v>
      </c>
      <c r="AU3126" s="236" t="s">
        <v>82</v>
      </c>
      <c r="AV3126" s="12" t="s">
        <v>82</v>
      </c>
      <c r="AW3126" s="12" t="s">
        <v>36</v>
      </c>
      <c r="AX3126" s="12" t="s">
        <v>73</v>
      </c>
      <c r="AY3126" s="236" t="s">
        <v>492</v>
      </c>
    </row>
    <row r="3127" spans="2:65" s="13" customFormat="1">
      <c r="B3127" s="237"/>
      <c r="C3127" s="238"/>
      <c r="D3127" s="221" t="s">
        <v>513</v>
      </c>
      <c r="E3127" s="239" t="s">
        <v>23</v>
      </c>
      <c r="F3127" s="240" t="s">
        <v>987</v>
      </c>
      <c r="G3127" s="238"/>
      <c r="H3127" s="241" t="s">
        <v>23</v>
      </c>
      <c r="I3127" s="242"/>
      <c r="J3127" s="238"/>
      <c r="K3127" s="238"/>
      <c r="L3127" s="243"/>
      <c r="M3127" s="244"/>
      <c r="N3127" s="245"/>
      <c r="O3127" s="245"/>
      <c r="P3127" s="245"/>
      <c r="Q3127" s="245"/>
      <c r="R3127" s="245"/>
      <c r="S3127" s="245"/>
      <c r="T3127" s="246"/>
      <c r="AT3127" s="247" t="s">
        <v>513</v>
      </c>
      <c r="AU3127" s="247" t="s">
        <v>82</v>
      </c>
      <c r="AV3127" s="13" t="s">
        <v>80</v>
      </c>
      <c r="AW3127" s="13" t="s">
        <v>36</v>
      </c>
      <c r="AX3127" s="13" t="s">
        <v>73</v>
      </c>
      <c r="AY3127" s="247" t="s">
        <v>492</v>
      </c>
    </row>
    <row r="3128" spans="2:65" s="12" customFormat="1">
      <c r="B3128" s="225"/>
      <c r="C3128" s="226"/>
      <c r="D3128" s="221" t="s">
        <v>513</v>
      </c>
      <c r="E3128" s="248" t="s">
        <v>23</v>
      </c>
      <c r="F3128" s="249" t="s">
        <v>4030</v>
      </c>
      <c r="G3128" s="226"/>
      <c r="H3128" s="250">
        <v>802.43</v>
      </c>
      <c r="I3128" s="231"/>
      <c r="J3128" s="226"/>
      <c r="K3128" s="226"/>
      <c r="L3128" s="232"/>
      <c r="M3128" s="233"/>
      <c r="N3128" s="234"/>
      <c r="O3128" s="234"/>
      <c r="P3128" s="234"/>
      <c r="Q3128" s="234"/>
      <c r="R3128" s="234"/>
      <c r="S3128" s="234"/>
      <c r="T3128" s="235"/>
      <c r="AT3128" s="236" t="s">
        <v>513</v>
      </c>
      <c r="AU3128" s="236" t="s">
        <v>82</v>
      </c>
      <c r="AV3128" s="12" t="s">
        <v>82</v>
      </c>
      <c r="AW3128" s="12" t="s">
        <v>36</v>
      </c>
      <c r="AX3128" s="12" t="s">
        <v>73</v>
      </c>
      <c r="AY3128" s="236" t="s">
        <v>492</v>
      </c>
    </row>
    <row r="3129" spans="2:65" s="13" customFormat="1">
      <c r="B3129" s="237"/>
      <c r="C3129" s="238"/>
      <c r="D3129" s="221" t="s">
        <v>513</v>
      </c>
      <c r="E3129" s="239" t="s">
        <v>23</v>
      </c>
      <c r="F3129" s="240" t="s">
        <v>989</v>
      </c>
      <c r="G3129" s="238"/>
      <c r="H3129" s="241" t="s">
        <v>23</v>
      </c>
      <c r="I3129" s="242"/>
      <c r="J3129" s="238"/>
      <c r="K3129" s="238"/>
      <c r="L3129" s="243"/>
      <c r="M3129" s="244"/>
      <c r="N3129" s="245"/>
      <c r="O3129" s="245"/>
      <c r="P3129" s="245"/>
      <c r="Q3129" s="245"/>
      <c r="R3129" s="245"/>
      <c r="S3129" s="245"/>
      <c r="T3129" s="246"/>
      <c r="AT3129" s="247" t="s">
        <v>513</v>
      </c>
      <c r="AU3129" s="247" t="s">
        <v>82</v>
      </c>
      <c r="AV3129" s="13" t="s">
        <v>80</v>
      </c>
      <c r="AW3129" s="13" t="s">
        <v>36</v>
      </c>
      <c r="AX3129" s="13" t="s">
        <v>73</v>
      </c>
      <c r="AY3129" s="247" t="s">
        <v>492</v>
      </c>
    </row>
    <row r="3130" spans="2:65" s="12" customFormat="1">
      <c r="B3130" s="225"/>
      <c r="C3130" s="226"/>
      <c r="D3130" s="221" t="s">
        <v>513</v>
      </c>
      <c r="E3130" s="248" t="s">
        <v>23</v>
      </c>
      <c r="F3130" s="249" t="s">
        <v>4031</v>
      </c>
      <c r="G3130" s="226"/>
      <c r="H3130" s="250">
        <v>420.81</v>
      </c>
      <c r="I3130" s="231"/>
      <c r="J3130" s="226"/>
      <c r="K3130" s="226"/>
      <c r="L3130" s="232"/>
      <c r="M3130" s="233"/>
      <c r="N3130" s="234"/>
      <c r="O3130" s="234"/>
      <c r="P3130" s="234"/>
      <c r="Q3130" s="234"/>
      <c r="R3130" s="234"/>
      <c r="S3130" s="234"/>
      <c r="T3130" s="235"/>
      <c r="AT3130" s="236" t="s">
        <v>513</v>
      </c>
      <c r="AU3130" s="236" t="s">
        <v>82</v>
      </c>
      <c r="AV3130" s="12" t="s">
        <v>82</v>
      </c>
      <c r="AW3130" s="12" t="s">
        <v>36</v>
      </c>
      <c r="AX3130" s="12" t="s">
        <v>73</v>
      </c>
      <c r="AY3130" s="236" t="s">
        <v>492</v>
      </c>
    </row>
    <row r="3131" spans="2:65" s="13" customFormat="1">
      <c r="B3131" s="237"/>
      <c r="C3131" s="238"/>
      <c r="D3131" s="221" t="s">
        <v>513</v>
      </c>
      <c r="E3131" s="239" t="s">
        <v>23</v>
      </c>
      <c r="F3131" s="240" t="s">
        <v>991</v>
      </c>
      <c r="G3131" s="238"/>
      <c r="H3131" s="241" t="s">
        <v>23</v>
      </c>
      <c r="I3131" s="242"/>
      <c r="J3131" s="238"/>
      <c r="K3131" s="238"/>
      <c r="L3131" s="243"/>
      <c r="M3131" s="244"/>
      <c r="N3131" s="245"/>
      <c r="O3131" s="245"/>
      <c r="P3131" s="245"/>
      <c r="Q3131" s="245"/>
      <c r="R3131" s="245"/>
      <c r="S3131" s="245"/>
      <c r="T3131" s="246"/>
      <c r="AT3131" s="247" t="s">
        <v>513</v>
      </c>
      <c r="AU3131" s="247" t="s">
        <v>82</v>
      </c>
      <c r="AV3131" s="13" t="s">
        <v>80</v>
      </c>
      <c r="AW3131" s="13" t="s">
        <v>36</v>
      </c>
      <c r="AX3131" s="13" t="s">
        <v>73</v>
      </c>
      <c r="AY3131" s="247" t="s">
        <v>492</v>
      </c>
    </row>
    <row r="3132" spans="2:65" s="12" customFormat="1">
      <c r="B3132" s="225"/>
      <c r="C3132" s="226"/>
      <c r="D3132" s="221" t="s">
        <v>513</v>
      </c>
      <c r="E3132" s="248" t="s">
        <v>23</v>
      </c>
      <c r="F3132" s="249" t="s">
        <v>4032</v>
      </c>
      <c r="G3132" s="226"/>
      <c r="H3132" s="250">
        <v>729.65</v>
      </c>
      <c r="I3132" s="231"/>
      <c r="J3132" s="226"/>
      <c r="K3132" s="226"/>
      <c r="L3132" s="232"/>
      <c r="M3132" s="233"/>
      <c r="N3132" s="234"/>
      <c r="O3132" s="234"/>
      <c r="P3132" s="234"/>
      <c r="Q3132" s="234"/>
      <c r="R3132" s="234"/>
      <c r="S3132" s="234"/>
      <c r="T3132" s="235"/>
      <c r="AT3132" s="236" t="s">
        <v>513</v>
      </c>
      <c r="AU3132" s="236" t="s">
        <v>82</v>
      </c>
      <c r="AV3132" s="12" t="s">
        <v>82</v>
      </c>
      <c r="AW3132" s="12" t="s">
        <v>36</v>
      </c>
      <c r="AX3132" s="12" t="s">
        <v>73</v>
      </c>
      <c r="AY3132" s="236" t="s">
        <v>492</v>
      </c>
    </row>
    <row r="3133" spans="2:65" s="14" customFormat="1">
      <c r="B3133" s="251"/>
      <c r="C3133" s="252"/>
      <c r="D3133" s="227" t="s">
        <v>513</v>
      </c>
      <c r="E3133" s="253" t="s">
        <v>23</v>
      </c>
      <c r="F3133" s="254" t="s">
        <v>560</v>
      </c>
      <c r="G3133" s="252"/>
      <c r="H3133" s="255">
        <v>2091.86</v>
      </c>
      <c r="I3133" s="256"/>
      <c r="J3133" s="252"/>
      <c r="K3133" s="252"/>
      <c r="L3133" s="257"/>
      <c r="M3133" s="258"/>
      <c r="N3133" s="259"/>
      <c r="O3133" s="259"/>
      <c r="P3133" s="259"/>
      <c r="Q3133" s="259"/>
      <c r="R3133" s="259"/>
      <c r="S3133" s="259"/>
      <c r="T3133" s="260"/>
      <c r="AT3133" s="261" t="s">
        <v>513</v>
      </c>
      <c r="AU3133" s="261" t="s">
        <v>82</v>
      </c>
      <c r="AV3133" s="14" t="s">
        <v>502</v>
      </c>
      <c r="AW3133" s="14" t="s">
        <v>36</v>
      </c>
      <c r="AX3133" s="14" t="s">
        <v>80</v>
      </c>
      <c r="AY3133" s="261" t="s">
        <v>492</v>
      </c>
    </row>
    <row r="3134" spans="2:65" s="1" customFormat="1" ht="16.5" customHeight="1">
      <c r="B3134" s="42"/>
      <c r="C3134" s="209" t="s">
        <v>4033</v>
      </c>
      <c r="D3134" s="209" t="s">
        <v>498</v>
      </c>
      <c r="E3134" s="210" t="s">
        <v>4034</v>
      </c>
      <c r="F3134" s="211" t="s">
        <v>4035</v>
      </c>
      <c r="G3134" s="212" t="s">
        <v>180</v>
      </c>
      <c r="H3134" s="213">
        <v>179.02</v>
      </c>
      <c r="I3134" s="214"/>
      <c r="J3134" s="215">
        <f>ROUND(I3134*H3134,2)</f>
        <v>0</v>
      </c>
      <c r="K3134" s="211" t="s">
        <v>23</v>
      </c>
      <c r="L3134" s="62"/>
      <c r="M3134" s="216" t="s">
        <v>23</v>
      </c>
      <c r="N3134" s="217" t="s">
        <v>44</v>
      </c>
      <c r="O3134" s="43"/>
      <c r="P3134" s="218">
        <f>O3134*H3134</f>
        <v>0</v>
      </c>
      <c r="Q3134" s="218">
        <v>0</v>
      </c>
      <c r="R3134" s="218">
        <f>Q3134*H3134</f>
        <v>0</v>
      </c>
      <c r="S3134" s="218">
        <v>0</v>
      </c>
      <c r="T3134" s="219">
        <f>S3134*H3134</f>
        <v>0</v>
      </c>
      <c r="AR3134" s="25" t="s">
        <v>775</v>
      </c>
      <c r="AT3134" s="25" t="s">
        <v>498</v>
      </c>
      <c r="AU3134" s="25" t="s">
        <v>82</v>
      </c>
      <c r="AY3134" s="25" t="s">
        <v>492</v>
      </c>
      <c r="BE3134" s="220">
        <f>IF(N3134="základní",J3134,0)</f>
        <v>0</v>
      </c>
      <c r="BF3134" s="220">
        <f>IF(N3134="snížená",J3134,0)</f>
        <v>0</v>
      </c>
      <c r="BG3134" s="220">
        <f>IF(N3134="zákl. přenesená",J3134,0)</f>
        <v>0</v>
      </c>
      <c r="BH3134" s="220">
        <f>IF(N3134="sníž. přenesená",J3134,0)</f>
        <v>0</v>
      </c>
      <c r="BI3134" s="220">
        <f>IF(N3134="nulová",J3134,0)</f>
        <v>0</v>
      </c>
      <c r="BJ3134" s="25" t="s">
        <v>80</v>
      </c>
      <c r="BK3134" s="220">
        <f>ROUND(I3134*H3134,2)</f>
        <v>0</v>
      </c>
      <c r="BL3134" s="25" t="s">
        <v>775</v>
      </c>
      <c r="BM3134" s="25" t="s">
        <v>4036</v>
      </c>
    </row>
    <row r="3135" spans="2:65" s="1" customFormat="1" ht="36">
      <c r="B3135" s="42"/>
      <c r="C3135" s="64"/>
      <c r="D3135" s="221" t="s">
        <v>506</v>
      </c>
      <c r="E3135" s="64"/>
      <c r="F3135" s="222" t="s">
        <v>4037</v>
      </c>
      <c r="G3135" s="64"/>
      <c r="H3135" s="64"/>
      <c r="I3135" s="177"/>
      <c r="J3135" s="64"/>
      <c r="K3135" s="64"/>
      <c r="L3135" s="62"/>
      <c r="M3135" s="223"/>
      <c r="N3135" s="43"/>
      <c r="O3135" s="43"/>
      <c r="P3135" s="43"/>
      <c r="Q3135" s="43"/>
      <c r="R3135" s="43"/>
      <c r="S3135" s="43"/>
      <c r="T3135" s="79"/>
      <c r="AT3135" s="25" t="s">
        <v>506</v>
      </c>
      <c r="AU3135" s="25" t="s">
        <v>82</v>
      </c>
    </row>
    <row r="3136" spans="2:65" s="13" customFormat="1">
      <c r="B3136" s="237"/>
      <c r="C3136" s="238"/>
      <c r="D3136" s="221" t="s">
        <v>513</v>
      </c>
      <c r="E3136" s="239" t="s">
        <v>23</v>
      </c>
      <c r="F3136" s="240" t="s">
        <v>987</v>
      </c>
      <c r="G3136" s="238"/>
      <c r="H3136" s="241" t="s">
        <v>23</v>
      </c>
      <c r="I3136" s="242"/>
      <c r="J3136" s="238"/>
      <c r="K3136" s="238"/>
      <c r="L3136" s="243"/>
      <c r="M3136" s="244"/>
      <c r="N3136" s="245"/>
      <c r="O3136" s="245"/>
      <c r="P3136" s="245"/>
      <c r="Q3136" s="245"/>
      <c r="R3136" s="245"/>
      <c r="S3136" s="245"/>
      <c r="T3136" s="246"/>
      <c r="AT3136" s="247" t="s">
        <v>513</v>
      </c>
      <c r="AU3136" s="247" t="s">
        <v>82</v>
      </c>
      <c r="AV3136" s="13" t="s">
        <v>80</v>
      </c>
      <c r="AW3136" s="13" t="s">
        <v>36</v>
      </c>
      <c r="AX3136" s="13" t="s">
        <v>73</v>
      </c>
      <c r="AY3136" s="247" t="s">
        <v>492</v>
      </c>
    </row>
    <row r="3137" spans="2:65" s="12" customFormat="1">
      <c r="B3137" s="225"/>
      <c r="C3137" s="226"/>
      <c r="D3137" s="221" t="s">
        <v>513</v>
      </c>
      <c r="E3137" s="248" t="s">
        <v>23</v>
      </c>
      <c r="F3137" s="249" t="s">
        <v>4038</v>
      </c>
      <c r="G3137" s="226"/>
      <c r="H3137" s="250">
        <v>179.02</v>
      </c>
      <c r="I3137" s="231"/>
      <c r="J3137" s="226"/>
      <c r="K3137" s="226"/>
      <c r="L3137" s="232"/>
      <c r="M3137" s="233"/>
      <c r="N3137" s="234"/>
      <c r="O3137" s="234"/>
      <c r="P3137" s="234"/>
      <c r="Q3137" s="234"/>
      <c r="R3137" s="234"/>
      <c r="S3137" s="234"/>
      <c r="T3137" s="235"/>
      <c r="AT3137" s="236" t="s">
        <v>513</v>
      </c>
      <c r="AU3137" s="236" t="s">
        <v>82</v>
      </c>
      <c r="AV3137" s="12" t="s">
        <v>82</v>
      </c>
      <c r="AW3137" s="12" t="s">
        <v>36</v>
      </c>
      <c r="AX3137" s="12" t="s">
        <v>73</v>
      </c>
      <c r="AY3137" s="236" t="s">
        <v>492</v>
      </c>
    </row>
    <row r="3138" spans="2:65" s="14" customFormat="1">
      <c r="B3138" s="251"/>
      <c r="C3138" s="252"/>
      <c r="D3138" s="227" t="s">
        <v>513</v>
      </c>
      <c r="E3138" s="253" t="s">
        <v>23</v>
      </c>
      <c r="F3138" s="254" t="s">
        <v>560</v>
      </c>
      <c r="G3138" s="252"/>
      <c r="H3138" s="255">
        <v>179.02</v>
      </c>
      <c r="I3138" s="256"/>
      <c r="J3138" s="252"/>
      <c r="K3138" s="252"/>
      <c r="L3138" s="257"/>
      <c r="M3138" s="258"/>
      <c r="N3138" s="259"/>
      <c r="O3138" s="259"/>
      <c r="P3138" s="259"/>
      <c r="Q3138" s="259"/>
      <c r="R3138" s="259"/>
      <c r="S3138" s="259"/>
      <c r="T3138" s="260"/>
      <c r="AT3138" s="261" t="s">
        <v>513</v>
      </c>
      <c r="AU3138" s="261" t="s">
        <v>82</v>
      </c>
      <c r="AV3138" s="14" t="s">
        <v>502</v>
      </c>
      <c r="AW3138" s="14" t="s">
        <v>36</v>
      </c>
      <c r="AX3138" s="14" t="s">
        <v>80</v>
      </c>
      <c r="AY3138" s="261" t="s">
        <v>492</v>
      </c>
    </row>
    <row r="3139" spans="2:65" s="1" customFormat="1" ht="25.5" customHeight="1">
      <c r="B3139" s="42"/>
      <c r="C3139" s="209" t="s">
        <v>4039</v>
      </c>
      <c r="D3139" s="209" t="s">
        <v>498</v>
      </c>
      <c r="E3139" s="210" t="s">
        <v>4040</v>
      </c>
      <c r="F3139" s="211" t="s">
        <v>4041</v>
      </c>
      <c r="G3139" s="212" t="s">
        <v>180</v>
      </c>
      <c r="H3139" s="213">
        <v>2700.71</v>
      </c>
      <c r="I3139" s="214"/>
      <c r="J3139" s="215">
        <f>ROUND(I3139*H3139,2)</f>
        <v>0</v>
      </c>
      <c r="K3139" s="211" t="s">
        <v>23</v>
      </c>
      <c r="L3139" s="62"/>
      <c r="M3139" s="216" t="s">
        <v>23</v>
      </c>
      <c r="N3139" s="217" t="s">
        <v>44</v>
      </c>
      <c r="O3139" s="43"/>
      <c r="P3139" s="218">
        <f>O3139*H3139</f>
        <v>0</v>
      </c>
      <c r="Q3139" s="218">
        <v>0</v>
      </c>
      <c r="R3139" s="218">
        <f>Q3139*H3139</f>
        <v>0</v>
      </c>
      <c r="S3139" s="218">
        <v>0</v>
      </c>
      <c r="T3139" s="219">
        <f>S3139*H3139</f>
        <v>0</v>
      </c>
      <c r="AR3139" s="25" t="s">
        <v>775</v>
      </c>
      <c r="AT3139" s="25" t="s">
        <v>498</v>
      </c>
      <c r="AU3139" s="25" t="s">
        <v>82</v>
      </c>
      <c r="AY3139" s="25" t="s">
        <v>492</v>
      </c>
      <c r="BE3139" s="220">
        <f>IF(N3139="základní",J3139,0)</f>
        <v>0</v>
      </c>
      <c r="BF3139" s="220">
        <f>IF(N3139="snížená",J3139,0)</f>
        <v>0</v>
      </c>
      <c r="BG3139" s="220">
        <f>IF(N3139="zákl. přenesená",J3139,0)</f>
        <v>0</v>
      </c>
      <c r="BH3139" s="220">
        <f>IF(N3139="sníž. přenesená",J3139,0)</f>
        <v>0</v>
      </c>
      <c r="BI3139" s="220">
        <f>IF(N3139="nulová",J3139,0)</f>
        <v>0</v>
      </c>
      <c r="BJ3139" s="25" t="s">
        <v>80</v>
      </c>
      <c r="BK3139" s="220">
        <f>ROUND(I3139*H3139,2)</f>
        <v>0</v>
      </c>
      <c r="BL3139" s="25" t="s">
        <v>775</v>
      </c>
      <c r="BM3139" s="25" t="s">
        <v>4042</v>
      </c>
    </row>
    <row r="3140" spans="2:65" s="1" customFormat="1">
      <c r="B3140" s="42"/>
      <c r="C3140" s="64"/>
      <c r="D3140" s="221" t="s">
        <v>506</v>
      </c>
      <c r="E3140" s="64"/>
      <c r="F3140" s="222" t="s">
        <v>4041</v>
      </c>
      <c r="G3140" s="64"/>
      <c r="H3140" s="64"/>
      <c r="I3140" s="177"/>
      <c r="J3140" s="64"/>
      <c r="K3140" s="64"/>
      <c r="L3140" s="62"/>
      <c r="M3140" s="223"/>
      <c r="N3140" s="43"/>
      <c r="O3140" s="43"/>
      <c r="P3140" s="43"/>
      <c r="Q3140" s="43"/>
      <c r="R3140" s="43"/>
      <c r="S3140" s="43"/>
      <c r="T3140" s="79"/>
      <c r="AT3140" s="25" t="s">
        <v>506</v>
      </c>
      <c r="AU3140" s="25" t="s">
        <v>82</v>
      </c>
    </row>
    <row r="3141" spans="2:65" s="13" customFormat="1">
      <c r="B3141" s="237"/>
      <c r="C3141" s="238"/>
      <c r="D3141" s="221" t="s">
        <v>513</v>
      </c>
      <c r="E3141" s="239" t="s">
        <v>23</v>
      </c>
      <c r="F3141" s="240" t="s">
        <v>973</v>
      </c>
      <c r="G3141" s="238"/>
      <c r="H3141" s="241" t="s">
        <v>23</v>
      </c>
      <c r="I3141" s="242"/>
      <c r="J3141" s="238"/>
      <c r="K3141" s="238"/>
      <c r="L3141" s="243"/>
      <c r="M3141" s="244"/>
      <c r="N3141" s="245"/>
      <c r="O3141" s="245"/>
      <c r="P3141" s="245"/>
      <c r="Q3141" s="245"/>
      <c r="R3141" s="245"/>
      <c r="S3141" s="245"/>
      <c r="T3141" s="246"/>
      <c r="AT3141" s="247" t="s">
        <v>513</v>
      </c>
      <c r="AU3141" s="247" t="s">
        <v>82</v>
      </c>
      <c r="AV3141" s="13" t="s">
        <v>80</v>
      </c>
      <c r="AW3141" s="13" t="s">
        <v>36</v>
      </c>
      <c r="AX3141" s="13" t="s">
        <v>73</v>
      </c>
      <c r="AY3141" s="247" t="s">
        <v>492</v>
      </c>
    </row>
    <row r="3142" spans="2:65" s="12" customFormat="1">
      <c r="B3142" s="225"/>
      <c r="C3142" s="226"/>
      <c r="D3142" s="221" t="s">
        <v>513</v>
      </c>
      <c r="E3142" s="248" t="s">
        <v>23</v>
      </c>
      <c r="F3142" s="249" t="s">
        <v>4043</v>
      </c>
      <c r="G3142" s="226"/>
      <c r="H3142" s="250">
        <v>177.8</v>
      </c>
      <c r="I3142" s="231"/>
      <c r="J3142" s="226"/>
      <c r="K3142" s="226"/>
      <c r="L3142" s="232"/>
      <c r="M3142" s="233"/>
      <c r="N3142" s="234"/>
      <c r="O3142" s="234"/>
      <c r="P3142" s="234"/>
      <c r="Q3142" s="234"/>
      <c r="R3142" s="234"/>
      <c r="S3142" s="234"/>
      <c r="T3142" s="235"/>
      <c r="AT3142" s="236" t="s">
        <v>513</v>
      </c>
      <c r="AU3142" s="236" t="s">
        <v>82</v>
      </c>
      <c r="AV3142" s="12" t="s">
        <v>82</v>
      </c>
      <c r="AW3142" s="12" t="s">
        <v>36</v>
      </c>
      <c r="AX3142" s="12" t="s">
        <v>73</v>
      </c>
      <c r="AY3142" s="236" t="s">
        <v>492</v>
      </c>
    </row>
    <row r="3143" spans="2:65" s="13" customFormat="1">
      <c r="B3143" s="237"/>
      <c r="C3143" s="238"/>
      <c r="D3143" s="221" t="s">
        <v>513</v>
      </c>
      <c r="E3143" s="239" t="s">
        <v>23</v>
      </c>
      <c r="F3143" s="240" t="s">
        <v>987</v>
      </c>
      <c r="G3143" s="238"/>
      <c r="H3143" s="241" t="s">
        <v>23</v>
      </c>
      <c r="I3143" s="242"/>
      <c r="J3143" s="238"/>
      <c r="K3143" s="238"/>
      <c r="L3143" s="243"/>
      <c r="M3143" s="244"/>
      <c r="N3143" s="245"/>
      <c r="O3143" s="245"/>
      <c r="P3143" s="245"/>
      <c r="Q3143" s="245"/>
      <c r="R3143" s="245"/>
      <c r="S3143" s="245"/>
      <c r="T3143" s="246"/>
      <c r="AT3143" s="247" t="s">
        <v>513</v>
      </c>
      <c r="AU3143" s="247" t="s">
        <v>82</v>
      </c>
      <c r="AV3143" s="13" t="s">
        <v>80</v>
      </c>
      <c r="AW3143" s="13" t="s">
        <v>36</v>
      </c>
      <c r="AX3143" s="13" t="s">
        <v>73</v>
      </c>
      <c r="AY3143" s="247" t="s">
        <v>492</v>
      </c>
    </row>
    <row r="3144" spans="2:65" s="12" customFormat="1">
      <c r="B3144" s="225"/>
      <c r="C3144" s="226"/>
      <c r="D3144" s="221" t="s">
        <v>513</v>
      </c>
      <c r="E3144" s="248" t="s">
        <v>23</v>
      </c>
      <c r="F3144" s="249" t="s">
        <v>4044</v>
      </c>
      <c r="G3144" s="226"/>
      <c r="H3144" s="250">
        <v>1109.95</v>
      </c>
      <c r="I3144" s="231"/>
      <c r="J3144" s="226"/>
      <c r="K3144" s="226"/>
      <c r="L3144" s="232"/>
      <c r="M3144" s="233"/>
      <c r="N3144" s="234"/>
      <c r="O3144" s="234"/>
      <c r="P3144" s="234"/>
      <c r="Q3144" s="234"/>
      <c r="R3144" s="234"/>
      <c r="S3144" s="234"/>
      <c r="T3144" s="235"/>
      <c r="AT3144" s="236" t="s">
        <v>513</v>
      </c>
      <c r="AU3144" s="236" t="s">
        <v>82</v>
      </c>
      <c r="AV3144" s="12" t="s">
        <v>82</v>
      </c>
      <c r="AW3144" s="12" t="s">
        <v>36</v>
      </c>
      <c r="AX3144" s="12" t="s">
        <v>73</v>
      </c>
      <c r="AY3144" s="236" t="s">
        <v>492</v>
      </c>
    </row>
    <row r="3145" spans="2:65" s="13" customFormat="1">
      <c r="B3145" s="237"/>
      <c r="C3145" s="238"/>
      <c r="D3145" s="221" t="s">
        <v>513</v>
      </c>
      <c r="E3145" s="239" t="s">
        <v>23</v>
      </c>
      <c r="F3145" s="240" t="s">
        <v>989</v>
      </c>
      <c r="G3145" s="238"/>
      <c r="H3145" s="241" t="s">
        <v>23</v>
      </c>
      <c r="I3145" s="242"/>
      <c r="J3145" s="238"/>
      <c r="K3145" s="238"/>
      <c r="L3145" s="243"/>
      <c r="M3145" s="244"/>
      <c r="N3145" s="245"/>
      <c r="O3145" s="245"/>
      <c r="P3145" s="245"/>
      <c r="Q3145" s="245"/>
      <c r="R3145" s="245"/>
      <c r="S3145" s="245"/>
      <c r="T3145" s="246"/>
      <c r="AT3145" s="247" t="s">
        <v>513</v>
      </c>
      <c r="AU3145" s="247" t="s">
        <v>82</v>
      </c>
      <c r="AV3145" s="13" t="s">
        <v>80</v>
      </c>
      <c r="AW3145" s="13" t="s">
        <v>36</v>
      </c>
      <c r="AX3145" s="13" t="s">
        <v>73</v>
      </c>
      <c r="AY3145" s="247" t="s">
        <v>492</v>
      </c>
    </row>
    <row r="3146" spans="2:65" s="12" customFormat="1">
      <c r="B3146" s="225"/>
      <c r="C3146" s="226"/>
      <c r="D3146" s="221" t="s">
        <v>513</v>
      </c>
      <c r="E3146" s="248" t="s">
        <v>23</v>
      </c>
      <c r="F3146" s="249" t="s">
        <v>4045</v>
      </c>
      <c r="G3146" s="226"/>
      <c r="H3146" s="250">
        <v>683.31</v>
      </c>
      <c r="I3146" s="231"/>
      <c r="J3146" s="226"/>
      <c r="K3146" s="226"/>
      <c r="L3146" s="232"/>
      <c r="M3146" s="233"/>
      <c r="N3146" s="234"/>
      <c r="O3146" s="234"/>
      <c r="P3146" s="234"/>
      <c r="Q3146" s="234"/>
      <c r="R3146" s="234"/>
      <c r="S3146" s="234"/>
      <c r="T3146" s="235"/>
      <c r="AT3146" s="236" t="s">
        <v>513</v>
      </c>
      <c r="AU3146" s="236" t="s">
        <v>82</v>
      </c>
      <c r="AV3146" s="12" t="s">
        <v>82</v>
      </c>
      <c r="AW3146" s="12" t="s">
        <v>36</v>
      </c>
      <c r="AX3146" s="12" t="s">
        <v>73</v>
      </c>
      <c r="AY3146" s="236" t="s">
        <v>492</v>
      </c>
    </row>
    <row r="3147" spans="2:65" s="13" customFormat="1">
      <c r="B3147" s="237"/>
      <c r="C3147" s="238"/>
      <c r="D3147" s="221" t="s">
        <v>513</v>
      </c>
      <c r="E3147" s="239" t="s">
        <v>23</v>
      </c>
      <c r="F3147" s="240" t="s">
        <v>991</v>
      </c>
      <c r="G3147" s="238"/>
      <c r="H3147" s="241" t="s">
        <v>23</v>
      </c>
      <c r="I3147" s="242"/>
      <c r="J3147" s="238"/>
      <c r="K3147" s="238"/>
      <c r="L3147" s="243"/>
      <c r="M3147" s="244"/>
      <c r="N3147" s="245"/>
      <c r="O3147" s="245"/>
      <c r="P3147" s="245"/>
      <c r="Q3147" s="245"/>
      <c r="R3147" s="245"/>
      <c r="S3147" s="245"/>
      <c r="T3147" s="246"/>
      <c r="AT3147" s="247" t="s">
        <v>513</v>
      </c>
      <c r="AU3147" s="247" t="s">
        <v>82</v>
      </c>
      <c r="AV3147" s="13" t="s">
        <v>80</v>
      </c>
      <c r="AW3147" s="13" t="s">
        <v>36</v>
      </c>
      <c r="AX3147" s="13" t="s">
        <v>73</v>
      </c>
      <c r="AY3147" s="247" t="s">
        <v>492</v>
      </c>
    </row>
    <row r="3148" spans="2:65" s="12" customFormat="1">
      <c r="B3148" s="225"/>
      <c r="C3148" s="226"/>
      <c r="D3148" s="221" t="s">
        <v>513</v>
      </c>
      <c r="E3148" s="248" t="s">
        <v>23</v>
      </c>
      <c r="F3148" s="249" t="s">
        <v>4032</v>
      </c>
      <c r="G3148" s="226"/>
      <c r="H3148" s="250">
        <v>729.65</v>
      </c>
      <c r="I3148" s="231"/>
      <c r="J3148" s="226"/>
      <c r="K3148" s="226"/>
      <c r="L3148" s="232"/>
      <c r="M3148" s="233"/>
      <c r="N3148" s="234"/>
      <c r="O3148" s="234"/>
      <c r="P3148" s="234"/>
      <c r="Q3148" s="234"/>
      <c r="R3148" s="234"/>
      <c r="S3148" s="234"/>
      <c r="T3148" s="235"/>
      <c r="AT3148" s="236" t="s">
        <v>513</v>
      </c>
      <c r="AU3148" s="236" t="s">
        <v>82</v>
      </c>
      <c r="AV3148" s="12" t="s">
        <v>82</v>
      </c>
      <c r="AW3148" s="12" t="s">
        <v>36</v>
      </c>
      <c r="AX3148" s="12" t="s">
        <v>73</v>
      </c>
      <c r="AY3148" s="236" t="s">
        <v>492</v>
      </c>
    </row>
    <row r="3149" spans="2:65" s="14" customFormat="1">
      <c r="B3149" s="251"/>
      <c r="C3149" s="252"/>
      <c r="D3149" s="227" t="s">
        <v>513</v>
      </c>
      <c r="E3149" s="253" t="s">
        <v>23</v>
      </c>
      <c r="F3149" s="254" t="s">
        <v>560</v>
      </c>
      <c r="G3149" s="252"/>
      <c r="H3149" s="255">
        <v>2700.71</v>
      </c>
      <c r="I3149" s="256"/>
      <c r="J3149" s="252"/>
      <c r="K3149" s="252"/>
      <c r="L3149" s="257"/>
      <c r="M3149" s="258"/>
      <c r="N3149" s="259"/>
      <c r="O3149" s="259"/>
      <c r="P3149" s="259"/>
      <c r="Q3149" s="259"/>
      <c r="R3149" s="259"/>
      <c r="S3149" s="259"/>
      <c r="T3149" s="260"/>
      <c r="AT3149" s="261" t="s">
        <v>513</v>
      </c>
      <c r="AU3149" s="261" t="s">
        <v>82</v>
      </c>
      <c r="AV3149" s="14" t="s">
        <v>502</v>
      </c>
      <c r="AW3149" s="14" t="s">
        <v>36</v>
      </c>
      <c r="AX3149" s="14" t="s">
        <v>80</v>
      </c>
      <c r="AY3149" s="261" t="s">
        <v>492</v>
      </c>
    </row>
    <row r="3150" spans="2:65" s="1" customFormat="1" ht="16.5" customHeight="1">
      <c r="B3150" s="42"/>
      <c r="C3150" s="209" t="s">
        <v>4046</v>
      </c>
      <c r="D3150" s="209" t="s">
        <v>498</v>
      </c>
      <c r="E3150" s="210" t="s">
        <v>4047</v>
      </c>
      <c r="F3150" s="211" t="s">
        <v>4048</v>
      </c>
      <c r="G3150" s="212" t="s">
        <v>180</v>
      </c>
      <c r="H3150" s="213">
        <v>301.286</v>
      </c>
      <c r="I3150" s="214"/>
      <c r="J3150" s="215">
        <f>ROUND(I3150*H3150,2)</f>
        <v>0</v>
      </c>
      <c r="K3150" s="211" t="s">
        <v>23</v>
      </c>
      <c r="L3150" s="62"/>
      <c r="M3150" s="216" t="s">
        <v>23</v>
      </c>
      <c r="N3150" s="217" t="s">
        <v>44</v>
      </c>
      <c r="O3150" s="43"/>
      <c r="P3150" s="218">
        <f>O3150*H3150</f>
        <v>0</v>
      </c>
      <c r="Q3150" s="218">
        <v>0</v>
      </c>
      <c r="R3150" s="218">
        <f>Q3150*H3150</f>
        <v>0</v>
      </c>
      <c r="S3150" s="218">
        <v>0</v>
      </c>
      <c r="T3150" s="219">
        <f>S3150*H3150</f>
        <v>0</v>
      </c>
      <c r="AR3150" s="25" t="s">
        <v>775</v>
      </c>
      <c r="AT3150" s="25" t="s">
        <v>498</v>
      </c>
      <c r="AU3150" s="25" t="s">
        <v>82</v>
      </c>
      <c r="AY3150" s="25" t="s">
        <v>492</v>
      </c>
      <c r="BE3150" s="220">
        <f>IF(N3150="základní",J3150,0)</f>
        <v>0</v>
      </c>
      <c r="BF3150" s="220">
        <f>IF(N3150="snížená",J3150,0)</f>
        <v>0</v>
      </c>
      <c r="BG3150" s="220">
        <f>IF(N3150="zákl. přenesená",J3150,0)</f>
        <v>0</v>
      </c>
      <c r="BH3150" s="220">
        <f>IF(N3150="sníž. přenesená",J3150,0)</f>
        <v>0</v>
      </c>
      <c r="BI3150" s="220">
        <f>IF(N3150="nulová",J3150,0)</f>
        <v>0</v>
      </c>
      <c r="BJ3150" s="25" t="s">
        <v>80</v>
      </c>
      <c r="BK3150" s="220">
        <f>ROUND(I3150*H3150,2)</f>
        <v>0</v>
      </c>
      <c r="BL3150" s="25" t="s">
        <v>775</v>
      </c>
      <c r="BM3150" s="25" t="s">
        <v>4049</v>
      </c>
    </row>
    <row r="3151" spans="2:65" s="1" customFormat="1">
      <c r="B3151" s="42"/>
      <c r="C3151" s="64"/>
      <c r="D3151" s="221" t="s">
        <v>506</v>
      </c>
      <c r="E3151" s="64"/>
      <c r="F3151" s="222" t="s">
        <v>4048</v>
      </c>
      <c r="G3151" s="64"/>
      <c r="H3151" s="64"/>
      <c r="I3151" s="177"/>
      <c r="J3151" s="64"/>
      <c r="K3151" s="64"/>
      <c r="L3151" s="62"/>
      <c r="M3151" s="223"/>
      <c r="N3151" s="43"/>
      <c r="O3151" s="43"/>
      <c r="P3151" s="43"/>
      <c r="Q3151" s="43"/>
      <c r="R3151" s="43"/>
      <c r="S3151" s="43"/>
      <c r="T3151" s="79"/>
      <c r="AT3151" s="25" t="s">
        <v>506</v>
      </c>
      <c r="AU3151" s="25" t="s">
        <v>82</v>
      </c>
    </row>
    <row r="3152" spans="2:65" s="13" customFormat="1">
      <c r="B3152" s="237"/>
      <c r="C3152" s="238"/>
      <c r="D3152" s="221" t="s">
        <v>513</v>
      </c>
      <c r="E3152" s="239" t="s">
        <v>23</v>
      </c>
      <c r="F3152" s="240" t="s">
        <v>973</v>
      </c>
      <c r="G3152" s="238"/>
      <c r="H3152" s="241" t="s">
        <v>23</v>
      </c>
      <c r="I3152" s="242"/>
      <c r="J3152" s="238"/>
      <c r="K3152" s="238"/>
      <c r="L3152" s="243"/>
      <c r="M3152" s="244"/>
      <c r="N3152" s="245"/>
      <c r="O3152" s="245"/>
      <c r="P3152" s="245"/>
      <c r="Q3152" s="245"/>
      <c r="R3152" s="245"/>
      <c r="S3152" s="245"/>
      <c r="T3152" s="246"/>
      <c r="AT3152" s="247" t="s">
        <v>513</v>
      </c>
      <c r="AU3152" s="247" t="s">
        <v>82</v>
      </c>
      <c r="AV3152" s="13" t="s">
        <v>80</v>
      </c>
      <c r="AW3152" s="13" t="s">
        <v>36</v>
      </c>
      <c r="AX3152" s="13" t="s">
        <v>73</v>
      </c>
      <c r="AY3152" s="247" t="s">
        <v>492</v>
      </c>
    </row>
    <row r="3153" spans="2:65" s="12" customFormat="1">
      <c r="B3153" s="225"/>
      <c r="C3153" s="226"/>
      <c r="D3153" s="221" t="s">
        <v>513</v>
      </c>
      <c r="E3153" s="248" t="s">
        <v>23</v>
      </c>
      <c r="F3153" s="249" t="s">
        <v>4050</v>
      </c>
      <c r="G3153" s="226"/>
      <c r="H3153" s="250">
        <v>89.444000000000003</v>
      </c>
      <c r="I3153" s="231"/>
      <c r="J3153" s="226"/>
      <c r="K3153" s="226"/>
      <c r="L3153" s="232"/>
      <c r="M3153" s="233"/>
      <c r="N3153" s="234"/>
      <c r="O3153" s="234"/>
      <c r="P3153" s="234"/>
      <c r="Q3153" s="234"/>
      <c r="R3153" s="234"/>
      <c r="S3153" s="234"/>
      <c r="T3153" s="235"/>
      <c r="AT3153" s="236" t="s">
        <v>513</v>
      </c>
      <c r="AU3153" s="236" t="s">
        <v>82</v>
      </c>
      <c r="AV3153" s="12" t="s">
        <v>82</v>
      </c>
      <c r="AW3153" s="12" t="s">
        <v>36</v>
      </c>
      <c r="AX3153" s="12" t="s">
        <v>73</v>
      </c>
      <c r="AY3153" s="236" t="s">
        <v>492</v>
      </c>
    </row>
    <row r="3154" spans="2:65" s="13" customFormat="1">
      <c r="B3154" s="237"/>
      <c r="C3154" s="238"/>
      <c r="D3154" s="221" t="s">
        <v>513</v>
      </c>
      <c r="E3154" s="239" t="s">
        <v>23</v>
      </c>
      <c r="F3154" s="240" t="s">
        <v>987</v>
      </c>
      <c r="G3154" s="238"/>
      <c r="H3154" s="241" t="s">
        <v>23</v>
      </c>
      <c r="I3154" s="242"/>
      <c r="J3154" s="238"/>
      <c r="K3154" s="238"/>
      <c r="L3154" s="243"/>
      <c r="M3154" s="244"/>
      <c r="N3154" s="245"/>
      <c r="O3154" s="245"/>
      <c r="P3154" s="245"/>
      <c r="Q3154" s="245"/>
      <c r="R3154" s="245"/>
      <c r="S3154" s="245"/>
      <c r="T3154" s="246"/>
      <c r="AT3154" s="247" t="s">
        <v>513</v>
      </c>
      <c r="AU3154" s="247" t="s">
        <v>82</v>
      </c>
      <c r="AV3154" s="13" t="s">
        <v>80</v>
      </c>
      <c r="AW3154" s="13" t="s">
        <v>36</v>
      </c>
      <c r="AX3154" s="13" t="s">
        <v>73</v>
      </c>
      <c r="AY3154" s="247" t="s">
        <v>492</v>
      </c>
    </row>
    <row r="3155" spans="2:65" s="12" customFormat="1">
      <c r="B3155" s="225"/>
      <c r="C3155" s="226"/>
      <c r="D3155" s="221" t="s">
        <v>513</v>
      </c>
      <c r="E3155" s="248" t="s">
        <v>23</v>
      </c>
      <c r="F3155" s="249" t="s">
        <v>4051</v>
      </c>
      <c r="G3155" s="226"/>
      <c r="H3155" s="250">
        <v>70.614000000000004</v>
      </c>
      <c r="I3155" s="231"/>
      <c r="J3155" s="226"/>
      <c r="K3155" s="226"/>
      <c r="L3155" s="232"/>
      <c r="M3155" s="233"/>
      <c r="N3155" s="234"/>
      <c r="O3155" s="234"/>
      <c r="P3155" s="234"/>
      <c r="Q3155" s="234"/>
      <c r="R3155" s="234"/>
      <c r="S3155" s="234"/>
      <c r="T3155" s="235"/>
      <c r="AT3155" s="236" t="s">
        <v>513</v>
      </c>
      <c r="AU3155" s="236" t="s">
        <v>82</v>
      </c>
      <c r="AV3155" s="12" t="s">
        <v>82</v>
      </c>
      <c r="AW3155" s="12" t="s">
        <v>36</v>
      </c>
      <c r="AX3155" s="12" t="s">
        <v>73</v>
      </c>
      <c r="AY3155" s="236" t="s">
        <v>492</v>
      </c>
    </row>
    <row r="3156" spans="2:65" s="13" customFormat="1">
      <c r="B3156" s="237"/>
      <c r="C3156" s="238"/>
      <c r="D3156" s="221" t="s">
        <v>513</v>
      </c>
      <c r="E3156" s="239" t="s">
        <v>23</v>
      </c>
      <c r="F3156" s="240" t="s">
        <v>989</v>
      </c>
      <c r="G3156" s="238"/>
      <c r="H3156" s="241" t="s">
        <v>23</v>
      </c>
      <c r="I3156" s="242"/>
      <c r="J3156" s="238"/>
      <c r="K3156" s="238"/>
      <c r="L3156" s="243"/>
      <c r="M3156" s="244"/>
      <c r="N3156" s="245"/>
      <c r="O3156" s="245"/>
      <c r="P3156" s="245"/>
      <c r="Q3156" s="245"/>
      <c r="R3156" s="245"/>
      <c r="S3156" s="245"/>
      <c r="T3156" s="246"/>
      <c r="AT3156" s="247" t="s">
        <v>513</v>
      </c>
      <c r="AU3156" s="247" t="s">
        <v>82</v>
      </c>
      <c r="AV3156" s="13" t="s">
        <v>80</v>
      </c>
      <c r="AW3156" s="13" t="s">
        <v>36</v>
      </c>
      <c r="AX3156" s="13" t="s">
        <v>73</v>
      </c>
      <c r="AY3156" s="247" t="s">
        <v>492</v>
      </c>
    </row>
    <row r="3157" spans="2:65" s="12" customFormat="1">
      <c r="B3157" s="225"/>
      <c r="C3157" s="226"/>
      <c r="D3157" s="221" t="s">
        <v>513</v>
      </c>
      <c r="E3157" s="248" t="s">
        <v>23</v>
      </c>
      <c r="F3157" s="249" t="s">
        <v>4051</v>
      </c>
      <c r="G3157" s="226"/>
      <c r="H3157" s="250">
        <v>70.614000000000004</v>
      </c>
      <c r="I3157" s="231"/>
      <c r="J3157" s="226"/>
      <c r="K3157" s="226"/>
      <c r="L3157" s="232"/>
      <c r="M3157" s="233"/>
      <c r="N3157" s="234"/>
      <c r="O3157" s="234"/>
      <c r="P3157" s="234"/>
      <c r="Q3157" s="234"/>
      <c r="R3157" s="234"/>
      <c r="S3157" s="234"/>
      <c r="T3157" s="235"/>
      <c r="AT3157" s="236" t="s">
        <v>513</v>
      </c>
      <c r="AU3157" s="236" t="s">
        <v>82</v>
      </c>
      <c r="AV3157" s="12" t="s">
        <v>82</v>
      </c>
      <c r="AW3157" s="12" t="s">
        <v>36</v>
      </c>
      <c r="AX3157" s="12" t="s">
        <v>73</v>
      </c>
      <c r="AY3157" s="236" t="s">
        <v>492</v>
      </c>
    </row>
    <row r="3158" spans="2:65" s="13" customFormat="1">
      <c r="B3158" s="237"/>
      <c r="C3158" s="238"/>
      <c r="D3158" s="221" t="s">
        <v>513</v>
      </c>
      <c r="E3158" s="239" t="s">
        <v>23</v>
      </c>
      <c r="F3158" s="240" t="s">
        <v>991</v>
      </c>
      <c r="G3158" s="238"/>
      <c r="H3158" s="241" t="s">
        <v>23</v>
      </c>
      <c r="I3158" s="242"/>
      <c r="J3158" s="238"/>
      <c r="K3158" s="238"/>
      <c r="L3158" s="243"/>
      <c r="M3158" s="244"/>
      <c r="N3158" s="245"/>
      <c r="O3158" s="245"/>
      <c r="P3158" s="245"/>
      <c r="Q3158" s="245"/>
      <c r="R3158" s="245"/>
      <c r="S3158" s="245"/>
      <c r="T3158" s="246"/>
      <c r="AT3158" s="247" t="s">
        <v>513</v>
      </c>
      <c r="AU3158" s="247" t="s">
        <v>82</v>
      </c>
      <c r="AV3158" s="13" t="s">
        <v>80</v>
      </c>
      <c r="AW3158" s="13" t="s">
        <v>36</v>
      </c>
      <c r="AX3158" s="13" t="s">
        <v>73</v>
      </c>
      <c r="AY3158" s="247" t="s">
        <v>492</v>
      </c>
    </row>
    <row r="3159" spans="2:65" s="12" customFormat="1">
      <c r="B3159" s="225"/>
      <c r="C3159" s="226"/>
      <c r="D3159" s="221" t="s">
        <v>513</v>
      </c>
      <c r="E3159" s="248" t="s">
        <v>23</v>
      </c>
      <c r="F3159" s="249" t="s">
        <v>4051</v>
      </c>
      <c r="G3159" s="226"/>
      <c r="H3159" s="250">
        <v>70.614000000000004</v>
      </c>
      <c r="I3159" s="231"/>
      <c r="J3159" s="226"/>
      <c r="K3159" s="226"/>
      <c r="L3159" s="232"/>
      <c r="M3159" s="233"/>
      <c r="N3159" s="234"/>
      <c r="O3159" s="234"/>
      <c r="P3159" s="234"/>
      <c r="Q3159" s="234"/>
      <c r="R3159" s="234"/>
      <c r="S3159" s="234"/>
      <c r="T3159" s="235"/>
      <c r="AT3159" s="236" t="s">
        <v>513</v>
      </c>
      <c r="AU3159" s="236" t="s">
        <v>82</v>
      </c>
      <c r="AV3159" s="12" t="s">
        <v>82</v>
      </c>
      <c r="AW3159" s="12" t="s">
        <v>36</v>
      </c>
      <c r="AX3159" s="12" t="s">
        <v>73</v>
      </c>
      <c r="AY3159" s="236" t="s">
        <v>492</v>
      </c>
    </row>
    <row r="3160" spans="2:65" s="14" customFormat="1">
      <c r="B3160" s="251"/>
      <c r="C3160" s="252"/>
      <c r="D3160" s="227" t="s">
        <v>513</v>
      </c>
      <c r="E3160" s="253" t="s">
        <v>23</v>
      </c>
      <c r="F3160" s="254" t="s">
        <v>560</v>
      </c>
      <c r="G3160" s="252"/>
      <c r="H3160" s="255">
        <v>301.286</v>
      </c>
      <c r="I3160" s="256"/>
      <c r="J3160" s="252"/>
      <c r="K3160" s="252"/>
      <c r="L3160" s="257"/>
      <c r="M3160" s="258"/>
      <c r="N3160" s="259"/>
      <c r="O3160" s="259"/>
      <c r="P3160" s="259"/>
      <c r="Q3160" s="259"/>
      <c r="R3160" s="259"/>
      <c r="S3160" s="259"/>
      <c r="T3160" s="260"/>
      <c r="AT3160" s="261" t="s">
        <v>513</v>
      </c>
      <c r="AU3160" s="261" t="s">
        <v>82</v>
      </c>
      <c r="AV3160" s="14" t="s">
        <v>502</v>
      </c>
      <c r="AW3160" s="14" t="s">
        <v>36</v>
      </c>
      <c r="AX3160" s="14" t="s">
        <v>80</v>
      </c>
      <c r="AY3160" s="261" t="s">
        <v>492</v>
      </c>
    </row>
    <row r="3161" spans="2:65" s="1" customFormat="1" ht="16.5" customHeight="1">
      <c r="B3161" s="42"/>
      <c r="C3161" s="209" t="s">
        <v>4052</v>
      </c>
      <c r="D3161" s="209" t="s">
        <v>498</v>
      </c>
      <c r="E3161" s="210" t="s">
        <v>4053</v>
      </c>
      <c r="F3161" s="211" t="s">
        <v>4054</v>
      </c>
      <c r="G3161" s="212" t="s">
        <v>180</v>
      </c>
      <c r="H3161" s="213">
        <v>397.37</v>
      </c>
      <c r="I3161" s="214"/>
      <c r="J3161" s="215">
        <f>ROUND(I3161*H3161,2)</f>
        <v>0</v>
      </c>
      <c r="K3161" s="211" t="s">
        <v>23</v>
      </c>
      <c r="L3161" s="62"/>
      <c r="M3161" s="216" t="s">
        <v>23</v>
      </c>
      <c r="N3161" s="217" t="s">
        <v>44</v>
      </c>
      <c r="O3161" s="43"/>
      <c r="P3161" s="218">
        <f>O3161*H3161</f>
        <v>0</v>
      </c>
      <c r="Q3161" s="218">
        <v>0</v>
      </c>
      <c r="R3161" s="218">
        <f>Q3161*H3161</f>
        <v>0</v>
      </c>
      <c r="S3161" s="218">
        <v>0</v>
      </c>
      <c r="T3161" s="219">
        <f>S3161*H3161</f>
        <v>0</v>
      </c>
      <c r="AR3161" s="25" t="s">
        <v>775</v>
      </c>
      <c r="AT3161" s="25" t="s">
        <v>498</v>
      </c>
      <c r="AU3161" s="25" t="s">
        <v>82</v>
      </c>
      <c r="AY3161" s="25" t="s">
        <v>492</v>
      </c>
      <c r="BE3161" s="220">
        <f>IF(N3161="základní",J3161,0)</f>
        <v>0</v>
      </c>
      <c r="BF3161" s="220">
        <f>IF(N3161="snížená",J3161,0)</f>
        <v>0</v>
      </c>
      <c r="BG3161" s="220">
        <f>IF(N3161="zákl. přenesená",J3161,0)</f>
        <v>0</v>
      </c>
      <c r="BH3161" s="220">
        <f>IF(N3161="sníž. přenesená",J3161,0)</f>
        <v>0</v>
      </c>
      <c r="BI3161" s="220">
        <f>IF(N3161="nulová",J3161,0)</f>
        <v>0</v>
      </c>
      <c r="BJ3161" s="25" t="s">
        <v>80</v>
      </c>
      <c r="BK3161" s="220">
        <f>ROUND(I3161*H3161,2)</f>
        <v>0</v>
      </c>
      <c r="BL3161" s="25" t="s">
        <v>775</v>
      </c>
      <c r="BM3161" s="25" t="s">
        <v>4055</v>
      </c>
    </row>
    <row r="3162" spans="2:65" s="1" customFormat="1" ht="72">
      <c r="B3162" s="42"/>
      <c r="C3162" s="64"/>
      <c r="D3162" s="221" t="s">
        <v>506</v>
      </c>
      <c r="E3162" s="64"/>
      <c r="F3162" s="222" t="s">
        <v>4056</v>
      </c>
      <c r="G3162" s="64"/>
      <c r="H3162" s="64"/>
      <c r="I3162" s="177"/>
      <c r="J3162" s="64"/>
      <c r="K3162" s="64"/>
      <c r="L3162" s="62"/>
      <c r="M3162" s="223"/>
      <c r="N3162" s="43"/>
      <c r="O3162" s="43"/>
      <c r="P3162" s="43"/>
      <c r="Q3162" s="43"/>
      <c r="R3162" s="43"/>
      <c r="S3162" s="43"/>
      <c r="T3162" s="79"/>
      <c r="AT3162" s="25" t="s">
        <v>506</v>
      </c>
      <c r="AU3162" s="25" t="s">
        <v>82</v>
      </c>
    </row>
    <row r="3163" spans="2:65" s="13" customFormat="1">
      <c r="B3163" s="237"/>
      <c r="C3163" s="238"/>
      <c r="D3163" s="221" t="s">
        <v>513</v>
      </c>
      <c r="E3163" s="239" t="s">
        <v>23</v>
      </c>
      <c r="F3163" s="240" t="s">
        <v>973</v>
      </c>
      <c r="G3163" s="238"/>
      <c r="H3163" s="241" t="s">
        <v>23</v>
      </c>
      <c r="I3163" s="242"/>
      <c r="J3163" s="238"/>
      <c r="K3163" s="238"/>
      <c r="L3163" s="243"/>
      <c r="M3163" s="244"/>
      <c r="N3163" s="245"/>
      <c r="O3163" s="245"/>
      <c r="P3163" s="245"/>
      <c r="Q3163" s="245"/>
      <c r="R3163" s="245"/>
      <c r="S3163" s="245"/>
      <c r="T3163" s="246"/>
      <c r="AT3163" s="247" t="s">
        <v>513</v>
      </c>
      <c r="AU3163" s="247" t="s">
        <v>82</v>
      </c>
      <c r="AV3163" s="13" t="s">
        <v>80</v>
      </c>
      <c r="AW3163" s="13" t="s">
        <v>36</v>
      </c>
      <c r="AX3163" s="13" t="s">
        <v>73</v>
      </c>
      <c r="AY3163" s="247" t="s">
        <v>492</v>
      </c>
    </row>
    <row r="3164" spans="2:65" s="12" customFormat="1">
      <c r="B3164" s="225"/>
      <c r="C3164" s="226"/>
      <c r="D3164" s="221" t="s">
        <v>513</v>
      </c>
      <c r="E3164" s="248" t="s">
        <v>23</v>
      </c>
      <c r="F3164" s="249" t="s">
        <v>4057</v>
      </c>
      <c r="G3164" s="226"/>
      <c r="H3164" s="250">
        <v>397.37</v>
      </c>
      <c r="I3164" s="231"/>
      <c r="J3164" s="226"/>
      <c r="K3164" s="226"/>
      <c r="L3164" s="232"/>
      <c r="M3164" s="233"/>
      <c r="N3164" s="234"/>
      <c r="O3164" s="234"/>
      <c r="P3164" s="234"/>
      <c r="Q3164" s="234"/>
      <c r="R3164" s="234"/>
      <c r="S3164" s="234"/>
      <c r="T3164" s="235"/>
      <c r="AT3164" s="236" t="s">
        <v>513</v>
      </c>
      <c r="AU3164" s="236" t="s">
        <v>82</v>
      </c>
      <c r="AV3164" s="12" t="s">
        <v>82</v>
      </c>
      <c r="AW3164" s="12" t="s">
        <v>36</v>
      </c>
      <c r="AX3164" s="12" t="s">
        <v>73</v>
      </c>
      <c r="AY3164" s="236" t="s">
        <v>492</v>
      </c>
    </row>
    <row r="3165" spans="2:65" s="14" customFormat="1">
      <c r="B3165" s="251"/>
      <c r="C3165" s="252"/>
      <c r="D3165" s="227" t="s">
        <v>513</v>
      </c>
      <c r="E3165" s="253" t="s">
        <v>23</v>
      </c>
      <c r="F3165" s="254" t="s">
        <v>560</v>
      </c>
      <c r="G3165" s="252"/>
      <c r="H3165" s="255">
        <v>397.37</v>
      </c>
      <c r="I3165" s="256"/>
      <c r="J3165" s="252"/>
      <c r="K3165" s="252"/>
      <c r="L3165" s="257"/>
      <c r="M3165" s="258"/>
      <c r="N3165" s="259"/>
      <c r="O3165" s="259"/>
      <c r="P3165" s="259"/>
      <c r="Q3165" s="259"/>
      <c r="R3165" s="259"/>
      <c r="S3165" s="259"/>
      <c r="T3165" s="260"/>
      <c r="AT3165" s="261" t="s">
        <v>513</v>
      </c>
      <c r="AU3165" s="261" t="s">
        <v>82</v>
      </c>
      <c r="AV3165" s="14" t="s">
        <v>502</v>
      </c>
      <c r="AW3165" s="14" t="s">
        <v>36</v>
      </c>
      <c r="AX3165" s="14" t="s">
        <v>80</v>
      </c>
      <c r="AY3165" s="261" t="s">
        <v>492</v>
      </c>
    </row>
    <row r="3166" spans="2:65" s="1" customFormat="1" ht="16.5" customHeight="1">
      <c r="B3166" s="42"/>
      <c r="C3166" s="209" t="s">
        <v>4058</v>
      </c>
      <c r="D3166" s="209" t="s">
        <v>498</v>
      </c>
      <c r="E3166" s="210" t="s">
        <v>4059</v>
      </c>
      <c r="F3166" s="211" t="s">
        <v>4060</v>
      </c>
      <c r="G3166" s="212" t="s">
        <v>180</v>
      </c>
      <c r="H3166" s="213">
        <v>146.51</v>
      </c>
      <c r="I3166" s="214"/>
      <c r="J3166" s="215">
        <f>ROUND(I3166*H3166,2)</f>
        <v>0</v>
      </c>
      <c r="K3166" s="211" t="s">
        <v>23</v>
      </c>
      <c r="L3166" s="62"/>
      <c r="M3166" s="216" t="s">
        <v>23</v>
      </c>
      <c r="N3166" s="217" t="s">
        <v>44</v>
      </c>
      <c r="O3166" s="43"/>
      <c r="P3166" s="218">
        <f>O3166*H3166</f>
        <v>0</v>
      </c>
      <c r="Q3166" s="218">
        <v>0</v>
      </c>
      <c r="R3166" s="218">
        <f>Q3166*H3166</f>
        <v>0</v>
      </c>
      <c r="S3166" s="218">
        <v>0</v>
      </c>
      <c r="T3166" s="219">
        <f>S3166*H3166</f>
        <v>0</v>
      </c>
      <c r="AR3166" s="25" t="s">
        <v>775</v>
      </c>
      <c r="AT3166" s="25" t="s">
        <v>498</v>
      </c>
      <c r="AU3166" s="25" t="s">
        <v>82</v>
      </c>
      <c r="AY3166" s="25" t="s">
        <v>492</v>
      </c>
      <c r="BE3166" s="220">
        <f>IF(N3166="základní",J3166,0)</f>
        <v>0</v>
      </c>
      <c r="BF3166" s="220">
        <f>IF(N3166="snížená",J3166,0)</f>
        <v>0</v>
      </c>
      <c r="BG3166" s="220">
        <f>IF(N3166="zákl. přenesená",J3166,0)</f>
        <v>0</v>
      </c>
      <c r="BH3166" s="220">
        <f>IF(N3166="sníž. přenesená",J3166,0)</f>
        <v>0</v>
      </c>
      <c r="BI3166" s="220">
        <f>IF(N3166="nulová",J3166,0)</f>
        <v>0</v>
      </c>
      <c r="BJ3166" s="25" t="s">
        <v>80</v>
      </c>
      <c r="BK3166" s="220">
        <f>ROUND(I3166*H3166,2)</f>
        <v>0</v>
      </c>
      <c r="BL3166" s="25" t="s">
        <v>775</v>
      </c>
      <c r="BM3166" s="25" t="s">
        <v>4061</v>
      </c>
    </row>
    <row r="3167" spans="2:65" s="1" customFormat="1" ht="48">
      <c r="B3167" s="42"/>
      <c r="C3167" s="64"/>
      <c r="D3167" s="221" t="s">
        <v>506</v>
      </c>
      <c r="E3167" s="64"/>
      <c r="F3167" s="222" t="s">
        <v>4062</v>
      </c>
      <c r="G3167" s="64"/>
      <c r="H3167" s="64"/>
      <c r="I3167" s="177"/>
      <c r="J3167" s="64"/>
      <c r="K3167" s="64"/>
      <c r="L3167" s="62"/>
      <c r="M3167" s="223"/>
      <c r="N3167" s="43"/>
      <c r="O3167" s="43"/>
      <c r="P3167" s="43"/>
      <c r="Q3167" s="43"/>
      <c r="R3167" s="43"/>
      <c r="S3167" s="43"/>
      <c r="T3167" s="79"/>
      <c r="AT3167" s="25" t="s">
        <v>506</v>
      </c>
      <c r="AU3167" s="25" t="s">
        <v>82</v>
      </c>
    </row>
    <row r="3168" spans="2:65" s="13" customFormat="1">
      <c r="B3168" s="237"/>
      <c r="C3168" s="238"/>
      <c r="D3168" s="221" t="s">
        <v>513</v>
      </c>
      <c r="E3168" s="239" t="s">
        <v>23</v>
      </c>
      <c r="F3168" s="240" t="s">
        <v>973</v>
      </c>
      <c r="G3168" s="238"/>
      <c r="H3168" s="241" t="s">
        <v>23</v>
      </c>
      <c r="I3168" s="242"/>
      <c r="J3168" s="238"/>
      <c r="K3168" s="238"/>
      <c r="L3168" s="243"/>
      <c r="M3168" s="244"/>
      <c r="N3168" s="245"/>
      <c r="O3168" s="245"/>
      <c r="P3168" s="245"/>
      <c r="Q3168" s="245"/>
      <c r="R3168" s="245"/>
      <c r="S3168" s="245"/>
      <c r="T3168" s="246"/>
      <c r="AT3168" s="247" t="s">
        <v>513</v>
      </c>
      <c r="AU3168" s="247" t="s">
        <v>82</v>
      </c>
      <c r="AV3168" s="13" t="s">
        <v>80</v>
      </c>
      <c r="AW3168" s="13" t="s">
        <v>36</v>
      </c>
      <c r="AX3168" s="13" t="s">
        <v>73</v>
      </c>
      <c r="AY3168" s="247" t="s">
        <v>492</v>
      </c>
    </row>
    <row r="3169" spans="2:65" s="12" customFormat="1">
      <c r="B3169" s="225"/>
      <c r="C3169" s="226"/>
      <c r="D3169" s="221" t="s">
        <v>513</v>
      </c>
      <c r="E3169" s="248" t="s">
        <v>23</v>
      </c>
      <c r="F3169" s="249" t="s">
        <v>4063</v>
      </c>
      <c r="G3169" s="226"/>
      <c r="H3169" s="250">
        <v>14.54</v>
      </c>
      <c r="I3169" s="231"/>
      <c r="J3169" s="226"/>
      <c r="K3169" s="226"/>
      <c r="L3169" s="232"/>
      <c r="M3169" s="233"/>
      <c r="N3169" s="234"/>
      <c r="O3169" s="234"/>
      <c r="P3169" s="234"/>
      <c r="Q3169" s="234"/>
      <c r="R3169" s="234"/>
      <c r="S3169" s="234"/>
      <c r="T3169" s="235"/>
      <c r="AT3169" s="236" t="s">
        <v>513</v>
      </c>
      <c r="AU3169" s="236" t="s">
        <v>82</v>
      </c>
      <c r="AV3169" s="12" t="s">
        <v>82</v>
      </c>
      <c r="AW3169" s="12" t="s">
        <v>36</v>
      </c>
      <c r="AX3169" s="12" t="s">
        <v>73</v>
      </c>
      <c r="AY3169" s="236" t="s">
        <v>492</v>
      </c>
    </row>
    <row r="3170" spans="2:65" s="13" customFormat="1">
      <c r="B3170" s="237"/>
      <c r="C3170" s="238"/>
      <c r="D3170" s="221" t="s">
        <v>513</v>
      </c>
      <c r="E3170" s="239" t="s">
        <v>23</v>
      </c>
      <c r="F3170" s="240" t="s">
        <v>991</v>
      </c>
      <c r="G3170" s="238"/>
      <c r="H3170" s="241" t="s">
        <v>23</v>
      </c>
      <c r="I3170" s="242"/>
      <c r="J3170" s="238"/>
      <c r="K3170" s="238"/>
      <c r="L3170" s="243"/>
      <c r="M3170" s="244"/>
      <c r="N3170" s="245"/>
      <c r="O3170" s="245"/>
      <c r="P3170" s="245"/>
      <c r="Q3170" s="245"/>
      <c r="R3170" s="245"/>
      <c r="S3170" s="245"/>
      <c r="T3170" s="246"/>
      <c r="AT3170" s="247" t="s">
        <v>513</v>
      </c>
      <c r="AU3170" s="247" t="s">
        <v>82</v>
      </c>
      <c r="AV3170" s="13" t="s">
        <v>80</v>
      </c>
      <c r="AW3170" s="13" t="s">
        <v>36</v>
      </c>
      <c r="AX3170" s="13" t="s">
        <v>73</v>
      </c>
      <c r="AY3170" s="247" t="s">
        <v>492</v>
      </c>
    </row>
    <row r="3171" spans="2:65" s="12" customFormat="1">
      <c r="B3171" s="225"/>
      <c r="C3171" s="226"/>
      <c r="D3171" s="221" t="s">
        <v>513</v>
      </c>
      <c r="E3171" s="248" t="s">
        <v>23</v>
      </c>
      <c r="F3171" s="249" t="s">
        <v>4064</v>
      </c>
      <c r="G3171" s="226"/>
      <c r="H3171" s="250">
        <v>131.97</v>
      </c>
      <c r="I3171" s="231"/>
      <c r="J3171" s="226"/>
      <c r="K3171" s="226"/>
      <c r="L3171" s="232"/>
      <c r="M3171" s="233"/>
      <c r="N3171" s="234"/>
      <c r="O3171" s="234"/>
      <c r="P3171" s="234"/>
      <c r="Q3171" s="234"/>
      <c r="R3171" s="234"/>
      <c r="S3171" s="234"/>
      <c r="T3171" s="235"/>
      <c r="AT3171" s="236" t="s">
        <v>513</v>
      </c>
      <c r="AU3171" s="236" t="s">
        <v>82</v>
      </c>
      <c r="AV3171" s="12" t="s">
        <v>82</v>
      </c>
      <c r="AW3171" s="12" t="s">
        <v>36</v>
      </c>
      <c r="AX3171" s="12" t="s">
        <v>73</v>
      </c>
      <c r="AY3171" s="236" t="s">
        <v>492</v>
      </c>
    </row>
    <row r="3172" spans="2:65" s="14" customFormat="1">
      <c r="B3172" s="251"/>
      <c r="C3172" s="252"/>
      <c r="D3172" s="227" t="s">
        <v>513</v>
      </c>
      <c r="E3172" s="253" t="s">
        <v>23</v>
      </c>
      <c r="F3172" s="254" t="s">
        <v>560</v>
      </c>
      <c r="G3172" s="252"/>
      <c r="H3172" s="255">
        <v>146.51</v>
      </c>
      <c r="I3172" s="256"/>
      <c r="J3172" s="252"/>
      <c r="K3172" s="252"/>
      <c r="L3172" s="257"/>
      <c r="M3172" s="258"/>
      <c r="N3172" s="259"/>
      <c r="O3172" s="259"/>
      <c r="P3172" s="259"/>
      <c r="Q3172" s="259"/>
      <c r="R3172" s="259"/>
      <c r="S3172" s="259"/>
      <c r="T3172" s="260"/>
      <c r="AT3172" s="261" t="s">
        <v>513</v>
      </c>
      <c r="AU3172" s="261" t="s">
        <v>82</v>
      </c>
      <c r="AV3172" s="14" t="s">
        <v>502</v>
      </c>
      <c r="AW3172" s="14" t="s">
        <v>36</v>
      </c>
      <c r="AX3172" s="14" t="s">
        <v>80</v>
      </c>
      <c r="AY3172" s="261" t="s">
        <v>492</v>
      </c>
    </row>
    <row r="3173" spans="2:65" s="1" customFormat="1" ht="16.5" customHeight="1">
      <c r="B3173" s="42"/>
      <c r="C3173" s="209" t="s">
        <v>4065</v>
      </c>
      <c r="D3173" s="209" t="s">
        <v>498</v>
      </c>
      <c r="E3173" s="210" t="s">
        <v>4066</v>
      </c>
      <c r="F3173" s="211" t="s">
        <v>4067</v>
      </c>
      <c r="G3173" s="212" t="s">
        <v>180</v>
      </c>
      <c r="H3173" s="213">
        <v>48.81</v>
      </c>
      <c r="I3173" s="214"/>
      <c r="J3173" s="215">
        <f>ROUND(I3173*H3173,2)</f>
        <v>0</v>
      </c>
      <c r="K3173" s="211" t="s">
        <v>23</v>
      </c>
      <c r="L3173" s="62"/>
      <c r="M3173" s="216" t="s">
        <v>23</v>
      </c>
      <c r="N3173" s="217" t="s">
        <v>44</v>
      </c>
      <c r="O3173" s="43"/>
      <c r="P3173" s="218">
        <f>O3173*H3173</f>
        <v>0</v>
      </c>
      <c r="Q3173" s="218">
        <v>0</v>
      </c>
      <c r="R3173" s="218">
        <f>Q3173*H3173</f>
        <v>0</v>
      </c>
      <c r="S3173" s="218">
        <v>0</v>
      </c>
      <c r="T3173" s="219">
        <f>S3173*H3173</f>
        <v>0</v>
      </c>
      <c r="AR3173" s="25" t="s">
        <v>775</v>
      </c>
      <c r="AT3173" s="25" t="s">
        <v>498</v>
      </c>
      <c r="AU3173" s="25" t="s">
        <v>82</v>
      </c>
      <c r="AY3173" s="25" t="s">
        <v>492</v>
      </c>
      <c r="BE3173" s="220">
        <f>IF(N3173="základní",J3173,0)</f>
        <v>0</v>
      </c>
      <c r="BF3173" s="220">
        <f>IF(N3173="snížená",J3173,0)</f>
        <v>0</v>
      </c>
      <c r="BG3173" s="220">
        <f>IF(N3173="zákl. přenesená",J3173,0)</f>
        <v>0</v>
      </c>
      <c r="BH3173" s="220">
        <f>IF(N3173="sníž. přenesená",J3173,0)</f>
        <v>0</v>
      </c>
      <c r="BI3173" s="220">
        <f>IF(N3173="nulová",J3173,0)</f>
        <v>0</v>
      </c>
      <c r="BJ3173" s="25" t="s">
        <v>80</v>
      </c>
      <c r="BK3173" s="220">
        <f>ROUND(I3173*H3173,2)</f>
        <v>0</v>
      </c>
      <c r="BL3173" s="25" t="s">
        <v>775</v>
      </c>
      <c r="BM3173" s="25" t="s">
        <v>4068</v>
      </c>
    </row>
    <row r="3174" spans="2:65" s="1" customFormat="1" ht="24">
      <c r="B3174" s="42"/>
      <c r="C3174" s="64"/>
      <c r="D3174" s="221" t="s">
        <v>506</v>
      </c>
      <c r="E3174" s="64"/>
      <c r="F3174" s="222" t="s">
        <v>4069</v>
      </c>
      <c r="G3174" s="64"/>
      <c r="H3174" s="64"/>
      <c r="I3174" s="177"/>
      <c r="J3174" s="64"/>
      <c r="K3174" s="64"/>
      <c r="L3174" s="62"/>
      <c r="M3174" s="223"/>
      <c r="N3174" s="43"/>
      <c r="O3174" s="43"/>
      <c r="P3174" s="43"/>
      <c r="Q3174" s="43"/>
      <c r="R3174" s="43"/>
      <c r="S3174" s="43"/>
      <c r="T3174" s="79"/>
      <c r="AT3174" s="25" t="s">
        <v>506</v>
      </c>
      <c r="AU3174" s="25" t="s">
        <v>82</v>
      </c>
    </row>
    <row r="3175" spans="2:65" s="13" customFormat="1">
      <c r="B3175" s="237"/>
      <c r="C3175" s="238"/>
      <c r="D3175" s="221" t="s">
        <v>513</v>
      </c>
      <c r="E3175" s="239" t="s">
        <v>23</v>
      </c>
      <c r="F3175" s="240" t="s">
        <v>973</v>
      </c>
      <c r="G3175" s="238"/>
      <c r="H3175" s="241" t="s">
        <v>23</v>
      </c>
      <c r="I3175" s="242"/>
      <c r="J3175" s="238"/>
      <c r="K3175" s="238"/>
      <c r="L3175" s="243"/>
      <c r="M3175" s="244"/>
      <c r="N3175" s="245"/>
      <c r="O3175" s="245"/>
      <c r="P3175" s="245"/>
      <c r="Q3175" s="245"/>
      <c r="R3175" s="245"/>
      <c r="S3175" s="245"/>
      <c r="T3175" s="246"/>
      <c r="AT3175" s="247" t="s">
        <v>513</v>
      </c>
      <c r="AU3175" s="247" t="s">
        <v>82</v>
      </c>
      <c r="AV3175" s="13" t="s">
        <v>80</v>
      </c>
      <c r="AW3175" s="13" t="s">
        <v>36</v>
      </c>
      <c r="AX3175" s="13" t="s">
        <v>73</v>
      </c>
      <c r="AY3175" s="247" t="s">
        <v>492</v>
      </c>
    </row>
    <row r="3176" spans="2:65" s="12" customFormat="1">
      <c r="B3176" s="225"/>
      <c r="C3176" s="226"/>
      <c r="D3176" s="221" t="s">
        <v>513</v>
      </c>
      <c r="E3176" s="248" t="s">
        <v>23</v>
      </c>
      <c r="F3176" s="249" t="s">
        <v>4070</v>
      </c>
      <c r="G3176" s="226"/>
      <c r="H3176" s="250">
        <v>48.81</v>
      </c>
      <c r="I3176" s="231"/>
      <c r="J3176" s="226"/>
      <c r="K3176" s="226"/>
      <c r="L3176" s="232"/>
      <c r="M3176" s="233"/>
      <c r="N3176" s="234"/>
      <c r="O3176" s="234"/>
      <c r="P3176" s="234"/>
      <c r="Q3176" s="234"/>
      <c r="R3176" s="234"/>
      <c r="S3176" s="234"/>
      <c r="T3176" s="235"/>
      <c r="AT3176" s="236" t="s">
        <v>513</v>
      </c>
      <c r="AU3176" s="236" t="s">
        <v>82</v>
      </c>
      <c r="AV3176" s="12" t="s">
        <v>82</v>
      </c>
      <c r="AW3176" s="12" t="s">
        <v>36</v>
      </c>
      <c r="AX3176" s="12" t="s">
        <v>73</v>
      </c>
      <c r="AY3176" s="236" t="s">
        <v>492</v>
      </c>
    </row>
    <row r="3177" spans="2:65" s="14" customFormat="1">
      <c r="B3177" s="251"/>
      <c r="C3177" s="252"/>
      <c r="D3177" s="227" t="s">
        <v>513</v>
      </c>
      <c r="E3177" s="253" t="s">
        <v>23</v>
      </c>
      <c r="F3177" s="254" t="s">
        <v>560</v>
      </c>
      <c r="G3177" s="252"/>
      <c r="H3177" s="255">
        <v>48.81</v>
      </c>
      <c r="I3177" s="256"/>
      <c r="J3177" s="252"/>
      <c r="K3177" s="252"/>
      <c r="L3177" s="257"/>
      <c r="M3177" s="258"/>
      <c r="N3177" s="259"/>
      <c r="O3177" s="259"/>
      <c r="P3177" s="259"/>
      <c r="Q3177" s="259"/>
      <c r="R3177" s="259"/>
      <c r="S3177" s="259"/>
      <c r="T3177" s="260"/>
      <c r="AT3177" s="261" t="s">
        <v>513</v>
      </c>
      <c r="AU3177" s="261" t="s">
        <v>82</v>
      </c>
      <c r="AV3177" s="14" t="s">
        <v>502</v>
      </c>
      <c r="AW3177" s="14" t="s">
        <v>36</v>
      </c>
      <c r="AX3177" s="14" t="s">
        <v>80</v>
      </c>
      <c r="AY3177" s="261" t="s">
        <v>492</v>
      </c>
    </row>
    <row r="3178" spans="2:65" s="1" customFormat="1" ht="16.5" customHeight="1">
      <c r="B3178" s="42"/>
      <c r="C3178" s="209" t="s">
        <v>4071</v>
      </c>
      <c r="D3178" s="209" t="s">
        <v>498</v>
      </c>
      <c r="E3178" s="210" t="s">
        <v>4072</v>
      </c>
      <c r="F3178" s="211" t="s">
        <v>4073</v>
      </c>
      <c r="G3178" s="212" t="s">
        <v>180</v>
      </c>
      <c r="H3178" s="213">
        <v>385.56</v>
      </c>
      <c r="I3178" s="214"/>
      <c r="J3178" s="215">
        <f>ROUND(I3178*H3178,2)</f>
        <v>0</v>
      </c>
      <c r="K3178" s="211" t="s">
        <v>23</v>
      </c>
      <c r="L3178" s="62"/>
      <c r="M3178" s="216" t="s">
        <v>23</v>
      </c>
      <c r="N3178" s="217" t="s">
        <v>44</v>
      </c>
      <c r="O3178" s="43"/>
      <c r="P3178" s="218">
        <f>O3178*H3178</f>
        <v>0</v>
      </c>
      <c r="Q3178" s="218">
        <v>0</v>
      </c>
      <c r="R3178" s="218">
        <f>Q3178*H3178</f>
        <v>0</v>
      </c>
      <c r="S3178" s="218">
        <v>0</v>
      </c>
      <c r="T3178" s="219">
        <f>S3178*H3178</f>
        <v>0</v>
      </c>
      <c r="AR3178" s="25" t="s">
        <v>775</v>
      </c>
      <c r="AT3178" s="25" t="s">
        <v>498</v>
      </c>
      <c r="AU3178" s="25" t="s">
        <v>82</v>
      </c>
      <c r="AY3178" s="25" t="s">
        <v>492</v>
      </c>
      <c r="BE3178" s="220">
        <f>IF(N3178="základní",J3178,0)</f>
        <v>0</v>
      </c>
      <c r="BF3178" s="220">
        <f>IF(N3178="snížená",J3178,0)</f>
        <v>0</v>
      </c>
      <c r="BG3178" s="220">
        <f>IF(N3178="zákl. přenesená",J3178,0)</f>
        <v>0</v>
      </c>
      <c r="BH3178" s="220">
        <f>IF(N3178="sníž. přenesená",J3178,0)</f>
        <v>0</v>
      </c>
      <c r="BI3178" s="220">
        <f>IF(N3178="nulová",J3178,0)</f>
        <v>0</v>
      </c>
      <c r="BJ3178" s="25" t="s">
        <v>80</v>
      </c>
      <c r="BK3178" s="220">
        <f>ROUND(I3178*H3178,2)</f>
        <v>0</v>
      </c>
      <c r="BL3178" s="25" t="s">
        <v>775</v>
      </c>
      <c r="BM3178" s="25" t="s">
        <v>4074</v>
      </c>
    </row>
    <row r="3179" spans="2:65" s="1" customFormat="1" ht="24">
      <c r="B3179" s="42"/>
      <c r="C3179" s="64"/>
      <c r="D3179" s="221" t="s">
        <v>506</v>
      </c>
      <c r="E3179" s="64"/>
      <c r="F3179" s="222" t="s">
        <v>4075</v>
      </c>
      <c r="G3179" s="64"/>
      <c r="H3179" s="64"/>
      <c r="I3179" s="177"/>
      <c r="J3179" s="64"/>
      <c r="K3179" s="64"/>
      <c r="L3179" s="62"/>
      <c r="M3179" s="223"/>
      <c r="N3179" s="43"/>
      <c r="O3179" s="43"/>
      <c r="P3179" s="43"/>
      <c r="Q3179" s="43"/>
      <c r="R3179" s="43"/>
      <c r="S3179" s="43"/>
      <c r="T3179" s="79"/>
      <c r="AT3179" s="25" t="s">
        <v>506</v>
      </c>
      <c r="AU3179" s="25" t="s">
        <v>82</v>
      </c>
    </row>
    <row r="3180" spans="2:65" s="13" customFormat="1">
      <c r="B3180" s="237"/>
      <c r="C3180" s="238"/>
      <c r="D3180" s="221" t="s">
        <v>513</v>
      </c>
      <c r="E3180" s="239" t="s">
        <v>23</v>
      </c>
      <c r="F3180" s="240" t="s">
        <v>971</v>
      </c>
      <c r="G3180" s="238"/>
      <c r="H3180" s="241" t="s">
        <v>23</v>
      </c>
      <c r="I3180" s="242"/>
      <c r="J3180" s="238"/>
      <c r="K3180" s="238"/>
      <c r="L3180" s="243"/>
      <c r="M3180" s="244"/>
      <c r="N3180" s="245"/>
      <c r="O3180" s="245"/>
      <c r="P3180" s="245"/>
      <c r="Q3180" s="245"/>
      <c r="R3180" s="245"/>
      <c r="S3180" s="245"/>
      <c r="T3180" s="246"/>
      <c r="AT3180" s="247" t="s">
        <v>513</v>
      </c>
      <c r="AU3180" s="247" t="s">
        <v>82</v>
      </c>
      <c r="AV3180" s="13" t="s">
        <v>80</v>
      </c>
      <c r="AW3180" s="13" t="s">
        <v>36</v>
      </c>
      <c r="AX3180" s="13" t="s">
        <v>73</v>
      </c>
      <c r="AY3180" s="247" t="s">
        <v>492</v>
      </c>
    </row>
    <row r="3181" spans="2:65" s="12" customFormat="1">
      <c r="B3181" s="225"/>
      <c r="C3181" s="226"/>
      <c r="D3181" s="221" t="s">
        <v>513</v>
      </c>
      <c r="E3181" s="248" t="s">
        <v>23</v>
      </c>
      <c r="F3181" s="249" t="s">
        <v>4076</v>
      </c>
      <c r="G3181" s="226"/>
      <c r="H3181" s="250">
        <v>123.95</v>
      </c>
      <c r="I3181" s="231"/>
      <c r="J3181" s="226"/>
      <c r="K3181" s="226"/>
      <c r="L3181" s="232"/>
      <c r="M3181" s="233"/>
      <c r="N3181" s="234"/>
      <c r="O3181" s="234"/>
      <c r="P3181" s="234"/>
      <c r="Q3181" s="234"/>
      <c r="R3181" s="234"/>
      <c r="S3181" s="234"/>
      <c r="T3181" s="235"/>
      <c r="AT3181" s="236" t="s">
        <v>513</v>
      </c>
      <c r="AU3181" s="236" t="s">
        <v>82</v>
      </c>
      <c r="AV3181" s="12" t="s">
        <v>82</v>
      </c>
      <c r="AW3181" s="12" t="s">
        <v>36</v>
      </c>
      <c r="AX3181" s="12" t="s">
        <v>73</v>
      </c>
      <c r="AY3181" s="236" t="s">
        <v>492</v>
      </c>
    </row>
    <row r="3182" spans="2:65" s="13" customFormat="1">
      <c r="B3182" s="237"/>
      <c r="C3182" s="238"/>
      <c r="D3182" s="221" t="s">
        <v>513</v>
      </c>
      <c r="E3182" s="239" t="s">
        <v>23</v>
      </c>
      <c r="F3182" s="240" t="s">
        <v>973</v>
      </c>
      <c r="G3182" s="238"/>
      <c r="H3182" s="241" t="s">
        <v>23</v>
      </c>
      <c r="I3182" s="242"/>
      <c r="J3182" s="238"/>
      <c r="K3182" s="238"/>
      <c r="L3182" s="243"/>
      <c r="M3182" s="244"/>
      <c r="N3182" s="245"/>
      <c r="O3182" s="245"/>
      <c r="P3182" s="245"/>
      <c r="Q3182" s="245"/>
      <c r="R3182" s="245"/>
      <c r="S3182" s="245"/>
      <c r="T3182" s="246"/>
      <c r="AT3182" s="247" t="s">
        <v>513</v>
      </c>
      <c r="AU3182" s="247" t="s">
        <v>82</v>
      </c>
      <c r="AV3182" s="13" t="s">
        <v>80</v>
      </c>
      <c r="AW3182" s="13" t="s">
        <v>36</v>
      </c>
      <c r="AX3182" s="13" t="s">
        <v>73</v>
      </c>
      <c r="AY3182" s="247" t="s">
        <v>492</v>
      </c>
    </row>
    <row r="3183" spans="2:65" s="12" customFormat="1">
      <c r="B3183" s="225"/>
      <c r="C3183" s="226"/>
      <c r="D3183" s="221" t="s">
        <v>513</v>
      </c>
      <c r="E3183" s="248" t="s">
        <v>23</v>
      </c>
      <c r="F3183" s="249" t="s">
        <v>4077</v>
      </c>
      <c r="G3183" s="226"/>
      <c r="H3183" s="250">
        <v>38.83</v>
      </c>
      <c r="I3183" s="231"/>
      <c r="J3183" s="226"/>
      <c r="K3183" s="226"/>
      <c r="L3183" s="232"/>
      <c r="M3183" s="233"/>
      <c r="N3183" s="234"/>
      <c r="O3183" s="234"/>
      <c r="P3183" s="234"/>
      <c r="Q3183" s="234"/>
      <c r="R3183" s="234"/>
      <c r="S3183" s="234"/>
      <c r="T3183" s="235"/>
      <c r="AT3183" s="236" t="s">
        <v>513</v>
      </c>
      <c r="AU3183" s="236" t="s">
        <v>82</v>
      </c>
      <c r="AV3183" s="12" t="s">
        <v>82</v>
      </c>
      <c r="AW3183" s="12" t="s">
        <v>36</v>
      </c>
      <c r="AX3183" s="12" t="s">
        <v>73</v>
      </c>
      <c r="AY3183" s="236" t="s">
        <v>492</v>
      </c>
    </row>
    <row r="3184" spans="2:65" s="13" customFormat="1">
      <c r="B3184" s="237"/>
      <c r="C3184" s="238"/>
      <c r="D3184" s="221" t="s">
        <v>513</v>
      </c>
      <c r="E3184" s="239" t="s">
        <v>23</v>
      </c>
      <c r="F3184" s="240" t="s">
        <v>989</v>
      </c>
      <c r="G3184" s="238"/>
      <c r="H3184" s="241" t="s">
        <v>23</v>
      </c>
      <c r="I3184" s="242"/>
      <c r="J3184" s="238"/>
      <c r="K3184" s="238"/>
      <c r="L3184" s="243"/>
      <c r="M3184" s="244"/>
      <c r="N3184" s="245"/>
      <c r="O3184" s="245"/>
      <c r="P3184" s="245"/>
      <c r="Q3184" s="245"/>
      <c r="R3184" s="245"/>
      <c r="S3184" s="245"/>
      <c r="T3184" s="246"/>
      <c r="AT3184" s="247" t="s">
        <v>513</v>
      </c>
      <c r="AU3184" s="247" t="s">
        <v>82</v>
      </c>
      <c r="AV3184" s="13" t="s">
        <v>80</v>
      </c>
      <c r="AW3184" s="13" t="s">
        <v>36</v>
      </c>
      <c r="AX3184" s="13" t="s">
        <v>73</v>
      </c>
      <c r="AY3184" s="247" t="s">
        <v>492</v>
      </c>
    </row>
    <row r="3185" spans="2:65" s="12" customFormat="1">
      <c r="B3185" s="225"/>
      <c r="C3185" s="226"/>
      <c r="D3185" s="221" t="s">
        <v>513</v>
      </c>
      <c r="E3185" s="248" t="s">
        <v>23</v>
      </c>
      <c r="F3185" s="249" t="s">
        <v>4078</v>
      </c>
      <c r="G3185" s="226"/>
      <c r="H3185" s="250">
        <v>222.78</v>
      </c>
      <c r="I3185" s="231"/>
      <c r="J3185" s="226"/>
      <c r="K3185" s="226"/>
      <c r="L3185" s="232"/>
      <c r="M3185" s="233"/>
      <c r="N3185" s="234"/>
      <c r="O3185" s="234"/>
      <c r="P3185" s="234"/>
      <c r="Q3185" s="234"/>
      <c r="R3185" s="234"/>
      <c r="S3185" s="234"/>
      <c r="T3185" s="235"/>
      <c r="AT3185" s="236" t="s">
        <v>513</v>
      </c>
      <c r="AU3185" s="236" t="s">
        <v>82</v>
      </c>
      <c r="AV3185" s="12" t="s">
        <v>82</v>
      </c>
      <c r="AW3185" s="12" t="s">
        <v>36</v>
      </c>
      <c r="AX3185" s="12" t="s">
        <v>73</v>
      </c>
      <c r="AY3185" s="236" t="s">
        <v>492</v>
      </c>
    </row>
    <row r="3186" spans="2:65" s="14" customFormat="1">
      <c r="B3186" s="251"/>
      <c r="C3186" s="252"/>
      <c r="D3186" s="227" t="s">
        <v>513</v>
      </c>
      <c r="E3186" s="253" t="s">
        <v>23</v>
      </c>
      <c r="F3186" s="254" t="s">
        <v>560</v>
      </c>
      <c r="G3186" s="252"/>
      <c r="H3186" s="255">
        <v>385.56</v>
      </c>
      <c r="I3186" s="256"/>
      <c r="J3186" s="252"/>
      <c r="K3186" s="252"/>
      <c r="L3186" s="257"/>
      <c r="M3186" s="258"/>
      <c r="N3186" s="259"/>
      <c r="O3186" s="259"/>
      <c r="P3186" s="259"/>
      <c r="Q3186" s="259"/>
      <c r="R3186" s="259"/>
      <c r="S3186" s="259"/>
      <c r="T3186" s="260"/>
      <c r="AT3186" s="261" t="s">
        <v>513</v>
      </c>
      <c r="AU3186" s="261" t="s">
        <v>82</v>
      </c>
      <c r="AV3186" s="14" t="s">
        <v>502</v>
      </c>
      <c r="AW3186" s="14" t="s">
        <v>36</v>
      </c>
      <c r="AX3186" s="14" t="s">
        <v>80</v>
      </c>
      <c r="AY3186" s="261" t="s">
        <v>492</v>
      </c>
    </row>
    <row r="3187" spans="2:65" s="1" customFormat="1" ht="25.5" customHeight="1">
      <c r="B3187" s="42"/>
      <c r="C3187" s="209" t="s">
        <v>4079</v>
      </c>
      <c r="D3187" s="209" t="s">
        <v>498</v>
      </c>
      <c r="E3187" s="210" t="s">
        <v>4080</v>
      </c>
      <c r="F3187" s="211" t="s">
        <v>4081</v>
      </c>
      <c r="G3187" s="212" t="s">
        <v>180</v>
      </c>
      <c r="H3187" s="213">
        <v>388.26</v>
      </c>
      <c r="I3187" s="214"/>
      <c r="J3187" s="215">
        <f>ROUND(I3187*H3187,2)</f>
        <v>0</v>
      </c>
      <c r="K3187" s="211" t="s">
        <v>23</v>
      </c>
      <c r="L3187" s="62"/>
      <c r="M3187" s="216" t="s">
        <v>23</v>
      </c>
      <c r="N3187" s="217" t="s">
        <v>44</v>
      </c>
      <c r="O3187" s="43"/>
      <c r="P3187" s="218">
        <f>O3187*H3187</f>
        <v>0</v>
      </c>
      <c r="Q3187" s="218">
        <v>0</v>
      </c>
      <c r="R3187" s="218">
        <f>Q3187*H3187</f>
        <v>0</v>
      </c>
      <c r="S3187" s="218">
        <v>0</v>
      </c>
      <c r="T3187" s="219">
        <f>S3187*H3187</f>
        <v>0</v>
      </c>
      <c r="AR3187" s="25" t="s">
        <v>775</v>
      </c>
      <c r="AT3187" s="25" t="s">
        <v>498</v>
      </c>
      <c r="AU3187" s="25" t="s">
        <v>82</v>
      </c>
      <c r="AY3187" s="25" t="s">
        <v>492</v>
      </c>
      <c r="BE3187" s="220">
        <f>IF(N3187="základní",J3187,0)</f>
        <v>0</v>
      </c>
      <c r="BF3187" s="220">
        <f>IF(N3187="snížená",J3187,0)</f>
        <v>0</v>
      </c>
      <c r="BG3187" s="220">
        <f>IF(N3187="zákl. přenesená",J3187,0)</f>
        <v>0</v>
      </c>
      <c r="BH3187" s="220">
        <f>IF(N3187="sníž. přenesená",J3187,0)</f>
        <v>0</v>
      </c>
      <c r="BI3187" s="220">
        <f>IF(N3187="nulová",J3187,0)</f>
        <v>0</v>
      </c>
      <c r="BJ3187" s="25" t="s">
        <v>80</v>
      </c>
      <c r="BK3187" s="220">
        <f>ROUND(I3187*H3187,2)</f>
        <v>0</v>
      </c>
      <c r="BL3187" s="25" t="s">
        <v>775</v>
      </c>
      <c r="BM3187" s="25" t="s">
        <v>4082</v>
      </c>
    </row>
    <row r="3188" spans="2:65" s="1" customFormat="1" ht="60">
      <c r="B3188" s="42"/>
      <c r="C3188" s="64"/>
      <c r="D3188" s="221" t="s">
        <v>506</v>
      </c>
      <c r="E3188" s="64"/>
      <c r="F3188" s="222" t="s">
        <v>4083</v>
      </c>
      <c r="G3188" s="64"/>
      <c r="H3188" s="64"/>
      <c r="I3188" s="177"/>
      <c r="J3188" s="64"/>
      <c r="K3188" s="64"/>
      <c r="L3188" s="62"/>
      <c r="M3188" s="223"/>
      <c r="N3188" s="43"/>
      <c r="O3188" s="43"/>
      <c r="P3188" s="43"/>
      <c r="Q3188" s="43"/>
      <c r="R3188" s="43"/>
      <c r="S3188" s="43"/>
      <c r="T3188" s="79"/>
      <c r="AT3188" s="25" t="s">
        <v>506</v>
      </c>
      <c r="AU3188" s="25" t="s">
        <v>82</v>
      </c>
    </row>
    <row r="3189" spans="2:65" s="13" customFormat="1">
      <c r="B3189" s="237"/>
      <c r="C3189" s="238"/>
      <c r="D3189" s="221" t="s">
        <v>513</v>
      </c>
      <c r="E3189" s="239" t="s">
        <v>23</v>
      </c>
      <c r="F3189" s="240" t="s">
        <v>971</v>
      </c>
      <c r="G3189" s="238"/>
      <c r="H3189" s="241" t="s">
        <v>23</v>
      </c>
      <c r="I3189" s="242"/>
      <c r="J3189" s="238"/>
      <c r="K3189" s="238"/>
      <c r="L3189" s="243"/>
      <c r="M3189" s="244"/>
      <c r="N3189" s="245"/>
      <c r="O3189" s="245"/>
      <c r="P3189" s="245"/>
      <c r="Q3189" s="245"/>
      <c r="R3189" s="245"/>
      <c r="S3189" s="245"/>
      <c r="T3189" s="246"/>
      <c r="AT3189" s="247" t="s">
        <v>513</v>
      </c>
      <c r="AU3189" s="247" t="s">
        <v>82</v>
      </c>
      <c r="AV3189" s="13" t="s">
        <v>80</v>
      </c>
      <c r="AW3189" s="13" t="s">
        <v>36</v>
      </c>
      <c r="AX3189" s="13" t="s">
        <v>73</v>
      </c>
      <c r="AY3189" s="247" t="s">
        <v>492</v>
      </c>
    </row>
    <row r="3190" spans="2:65" s="12" customFormat="1">
      <c r="B3190" s="225"/>
      <c r="C3190" s="226"/>
      <c r="D3190" s="221" t="s">
        <v>513</v>
      </c>
      <c r="E3190" s="248" t="s">
        <v>23</v>
      </c>
      <c r="F3190" s="249" t="s">
        <v>395</v>
      </c>
      <c r="G3190" s="226"/>
      <c r="H3190" s="250">
        <v>388.26</v>
      </c>
      <c r="I3190" s="231"/>
      <c r="J3190" s="226"/>
      <c r="K3190" s="226"/>
      <c r="L3190" s="232"/>
      <c r="M3190" s="233"/>
      <c r="N3190" s="234"/>
      <c r="O3190" s="234"/>
      <c r="P3190" s="234"/>
      <c r="Q3190" s="234"/>
      <c r="R3190" s="234"/>
      <c r="S3190" s="234"/>
      <c r="T3190" s="235"/>
      <c r="AT3190" s="236" t="s">
        <v>513</v>
      </c>
      <c r="AU3190" s="236" t="s">
        <v>82</v>
      </c>
      <c r="AV3190" s="12" t="s">
        <v>82</v>
      </c>
      <c r="AW3190" s="12" t="s">
        <v>36</v>
      </c>
      <c r="AX3190" s="12" t="s">
        <v>73</v>
      </c>
      <c r="AY3190" s="236" t="s">
        <v>492</v>
      </c>
    </row>
    <row r="3191" spans="2:65" s="14" customFormat="1">
      <c r="B3191" s="251"/>
      <c r="C3191" s="252"/>
      <c r="D3191" s="227" t="s">
        <v>513</v>
      </c>
      <c r="E3191" s="253" t="s">
        <v>23</v>
      </c>
      <c r="F3191" s="254" t="s">
        <v>560</v>
      </c>
      <c r="G3191" s="252"/>
      <c r="H3191" s="255">
        <v>388.26</v>
      </c>
      <c r="I3191" s="256"/>
      <c r="J3191" s="252"/>
      <c r="K3191" s="252"/>
      <c r="L3191" s="257"/>
      <c r="M3191" s="258"/>
      <c r="N3191" s="259"/>
      <c r="O3191" s="259"/>
      <c r="P3191" s="259"/>
      <c r="Q3191" s="259"/>
      <c r="R3191" s="259"/>
      <c r="S3191" s="259"/>
      <c r="T3191" s="260"/>
      <c r="AT3191" s="261" t="s">
        <v>513</v>
      </c>
      <c r="AU3191" s="261" t="s">
        <v>82</v>
      </c>
      <c r="AV3191" s="14" t="s">
        <v>502</v>
      </c>
      <c r="AW3191" s="14" t="s">
        <v>36</v>
      </c>
      <c r="AX3191" s="14" t="s">
        <v>80</v>
      </c>
      <c r="AY3191" s="261" t="s">
        <v>492</v>
      </c>
    </row>
    <row r="3192" spans="2:65" s="1" customFormat="1" ht="16.5" customHeight="1">
      <c r="B3192" s="42"/>
      <c r="C3192" s="209" t="s">
        <v>4084</v>
      </c>
      <c r="D3192" s="209" t="s">
        <v>498</v>
      </c>
      <c r="E3192" s="210" t="s">
        <v>4085</v>
      </c>
      <c r="F3192" s="211" t="s">
        <v>4086</v>
      </c>
      <c r="G3192" s="212" t="s">
        <v>180</v>
      </c>
      <c r="H3192" s="213">
        <v>155.58000000000001</v>
      </c>
      <c r="I3192" s="214"/>
      <c r="J3192" s="215">
        <f>ROUND(I3192*H3192,2)</f>
        <v>0</v>
      </c>
      <c r="K3192" s="211" t="s">
        <v>23</v>
      </c>
      <c r="L3192" s="62"/>
      <c r="M3192" s="216" t="s">
        <v>23</v>
      </c>
      <c r="N3192" s="217" t="s">
        <v>44</v>
      </c>
      <c r="O3192" s="43"/>
      <c r="P3192" s="218">
        <f>O3192*H3192</f>
        <v>0</v>
      </c>
      <c r="Q3192" s="218">
        <v>0</v>
      </c>
      <c r="R3192" s="218">
        <f>Q3192*H3192</f>
        <v>0</v>
      </c>
      <c r="S3192" s="218">
        <v>0</v>
      </c>
      <c r="T3192" s="219">
        <f>S3192*H3192</f>
        <v>0</v>
      </c>
      <c r="AR3192" s="25" t="s">
        <v>775</v>
      </c>
      <c r="AT3192" s="25" t="s">
        <v>498</v>
      </c>
      <c r="AU3192" s="25" t="s">
        <v>82</v>
      </c>
      <c r="AY3192" s="25" t="s">
        <v>492</v>
      </c>
      <c r="BE3192" s="220">
        <f>IF(N3192="základní",J3192,0)</f>
        <v>0</v>
      </c>
      <c r="BF3192" s="220">
        <f>IF(N3192="snížená",J3192,0)</f>
        <v>0</v>
      </c>
      <c r="BG3192" s="220">
        <f>IF(N3192="zákl. přenesená",J3192,0)</f>
        <v>0</v>
      </c>
      <c r="BH3192" s="220">
        <f>IF(N3192="sníž. přenesená",J3192,0)</f>
        <v>0</v>
      </c>
      <c r="BI3192" s="220">
        <f>IF(N3192="nulová",J3192,0)</f>
        <v>0</v>
      </c>
      <c r="BJ3192" s="25" t="s">
        <v>80</v>
      </c>
      <c r="BK3192" s="220">
        <f>ROUND(I3192*H3192,2)</f>
        <v>0</v>
      </c>
      <c r="BL3192" s="25" t="s">
        <v>775</v>
      </c>
      <c r="BM3192" s="25" t="s">
        <v>4087</v>
      </c>
    </row>
    <row r="3193" spans="2:65" s="1" customFormat="1" ht="24">
      <c r="B3193" s="42"/>
      <c r="C3193" s="64"/>
      <c r="D3193" s="221" t="s">
        <v>506</v>
      </c>
      <c r="E3193" s="64"/>
      <c r="F3193" s="222" t="s">
        <v>4088</v>
      </c>
      <c r="G3193" s="64"/>
      <c r="H3193" s="64"/>
      <c r="I3193" s="177"/>
      <c r="J3193" s="64"/>
      <c r="K3193" s="64"/>
      <c r="L3193" s="62"/>
      <c r="M3193" s="223"/>
      <c r="N3193" s="43"/>
      <c r="O3193" s="43"/>
      <c r="P3193" s="43"/>
      <c r="Q3193" s="43"/>
      <c r="R3193" s="43"/>
      <c r="S3193" s="43"/>
      <c r="T3193" s="79"/>
      <c r="AT3193" s="25" t="s">
        <v>506</v>
      </c>
      <c r="AU3193" s="25" t="s">
        <v>82</v>
      </c>
    </row>
    <row r="3194" spans="2:65" s="13" customFormat="1">
      <c r="B3194" s="237"/>
      <c r="C3194" s="238"/>
      <c r="D3194" s="221" t="s">
        <v>513</v>
      </c>
      <c r="E3194" s="239" t="s">
        <v>23</v>
      </c>
      <c r="F3194" s="240" t="s">
        <v>983</v>
      </c>
      <c r="G3194" s="238"/>
      <c r="H3194" s="241" t="s">
        <v>23</v>
      </c>
      <c r="I3194" s="242"/>
      <c r="J3194" s="238"/>
      <c r="K3194" s="238"/>
      <c r="L3194" s="243"/>
      <c r="M3194" s="244"/>
      <c r="N3194" s="245"/>
      <c r="O3194" s="245"/>
      <c r="P3194" s="245"/>
      <c r="Q3194" s="245"/>
      <c r="R3194" s="245"/>
      <c r="S3194" s="245"/>
      <c r="T3194" s="246"/>
      <c r="AT3194" s="247" t="s">
        <v>513</v>
      </c>
      <c r="AU3194" s="247" t="s">
        <v>82</v>
      </c>
      <c r="AV3194" s="13" t="s">
        <v>80</v>
      </c>
      <c r="AW3194" s="13" t="s">
        <v>36</v>
      </c>
      <c r="AX3194" s="13" t="s">
        <v>73</v>
      </c>
      <c r="AY3194" s="247" t="s">
        <v>492</v>
      </c>
    </row>
    <row r="3195" spans="2:65" s="12" customFormat="1">
      <c r="B3195" s="225"/>
      <c r="C3195" s="226"/>
      <c r="D3195" s="221" t="s">
        <v>513</v>
      </c>
      <c r="E3195" s="248" t="s">
        <v>23</v>
      </c>
      <c r="F3195" s="249" t="s">
        <v>4089</v>
      </c>
      <c r="G3195" s="226"/>
      <c r="H3195" s="250">
        <v>155.58000000000001</v>
      </c>
      <c r="I3195" s="231"/>
      <c r="J3195" s="226"/>
      <c r="K3195" s="226"/>
      <c r="L3195" s="232"/>
      <c r="M3195" s="233"/>
      <c r="N3195" s="234"/>
      <c r="O3195" s="234"/>
      <c r="P3195" s="234"/>
      <c r="Q3195" s="234"/>
      <c r="R3195" s="234"/>
      <c r="S3195" s="234"/>
      <c r="T3195" s="235"/>
      <c r="AT3195" s="236" t="s">
        <v>513</v>
      </c>
      <c r="AU3195" s="236" t="s">
        <v>82</v>
      </c>
      <c r="AV3195" s="12" t="s">
        <v>82</v>
      </c>
      <c r="AW3195" s="12" t="s">
        <v>36</v>
      </c>
      <c r="AX3195" s="12" t="s">
        <v>73</v>
      </c>
      <c r="AY3195" s="236" t="s">
        <v>492</v>
      </c>
    </row>
    <row r="3196" spans="2:65" s="14" customFormat="1">
      <c r="B3196" s="251"/>
      <c r="C3196" s="252"/>
      <c r="D3196" s="227" t="s">
        <v>513</v>
      </c>
      <c r="E3196" s="253" t="s">
        <v>23</v>
      </c>
      <c r="F3196" s="254" t="s">
        <v>560</v>
      </c>
      <c r="G3196" s="252"/>
      <c r="H3196" s="255">
        <v>155.58000000000001</v>
      </c>
      <c r="I3196" s="256"/>
      <c r="J3196" s="252"/>
      <c r="K3196" s="252"/>
      <c r="L3196" s="257"/>
      <c r="M3196" s="258"/>
      <c r="N3196" s="259"/>
      <c r="O3196" s="259"/>
      <c r="P3196" s="259"/>
      <c r="Q3196" s="259"/>
      <c r="R3196" s="259"/>
      <c r="S3196" s="259"/>
      <c r="T3196" s="260"/>
      <c r="AT3196" s="261" t="s">
        <v>513</v>
      </c>
      <c r="AU3196" s="261" t="s">
        <v>82</v>
      </c>
      <c r="AV3196" s="14" t="s">
        <v>502</v>
      </c>
      <c r="AW3196" s="14" t="s">
        <v>36</v>
      </c>
      <c r="AX3196" s="14" t="s">
        <v>80</v>
      </c>
      <c r="AY3196" s="261" t="s">
        <v>492</v>
      </c>
    </row>
    <row r="3197" spans="2:65" s="1" customFormat="1" ht="16.5" customHeight="1">
      <c r="B3197" s="42"/>
      <c r="C3197" s="209" t="s">
        <v>4090</v>
      </c>
      <c r="D3197" s="209" t="s">
        <v>498</v>
      </c>
      <c r="E3197" s="210" t="s">
        <v>4091</v>
      </c>
      <c r="F3197" s="211" t="s">
        <v>4092</v>
      </c>
      <c r="G3197" s="212" t="s">
        <v>180</v>
      </c>
      <c r="H3197" s="213">
        <v>203.8</v>
      </c>
      <c r="I3197" s="214"/>
      <c r="J3197" s="215">
        <f>ROUND(I3197*H3197,2)</f>
        <v>0</v>
      </c>
      <c r="K3197" s="211" t="s">
        <v>23</v>
      </c>
      <c r="L3197" s="62"/>
      <c r="M3197" s="216" t="s">
        <v>23</v>
      </c>
      <c r="N3197" s="217" t="s">
        <v>44</v>
      </c>
      <c r="O3197" s="43"/>
      <c r="P3197" s="218">
        <f>O3197*H3197</f>
        <v>0</v>
      </c>
      <c r="Q3197" s="218">
        <v>0</v>
      </c>
      <c r="R3197" s="218">
        <f>Q3197*H3197</f>
        <v>0</v>
      </c>
      <c r="S3197" s="218">
        <v>0</v>
      </c>
      <c r="T3197" s="219">
        <f>S3197*H3197</f>
        <v>0</v>
      </c>
      <c r="AR3197" s="25" t="s">
        <v>775</v>
      </c>
      <c r="AT3197" s="25" t="s">
        <v>498</v>
      </c>
      <c r="AU3197" s="25" t="s">
        <v>82</v>
      </c>
      <c r="AY3197" s="25" t="s">
        <v>492</v>
      </c>
      <c r="BE3197" s="220">
        <f>IF(N3197="základní",J3197,0)</f>
        <v>0</v>
      </c>
      <c r="BF3197" s="220">
        <f>IF(N3197="snížená",J3197,0)</f>
        <v>0</v>
      </c>
      <c r="BG3197" s="220">
        <f>IF(N3197="zákl. přenesená",J3197,0)</f>
        <v>0</v>
      </c>
      <c r="BH3197" s="220">
        <f>IF(N3197="sníž. přenesená",J3197,0)</f>
        <v>0</v>
      </c>
      <c r="BI3197" s="220">
        <f>IF(N3197="nulová",J3197,0)</f>
        <v>0</v>
      </c>
      <c r="BJ3197" s="25" t="s">
        <v>80</v>
      </c>
      <c r="BK3197" s="220">
        <f>ROUND(I3197*H3197,2)</f>
        <v>0</v>
      </c>
      <c r="BL3197" s="25" t="s">
        <v>775</v>
      </c>
      <c r="BM3197" s="25" t="s">
        <v>4093</v>
      </c>
    </row>
    <row r="3198" spans="2:65" s="1" customFormat="1" ht="24">
      <c r="B3198" s="42"/>
      <c r="C3198" s="64"/>
      <c r="D3198" s="221" t="s">
        <v>506</v>
      </c>
      <c r="E3198" s="64"/>
      <c r="F3198" s="222" t="s">
        <v>4094</v>
      </c>
      <c r="G3198" s="64"/>
      <c r="H3198" s="64"/>
      <c r="I3198" s="177"/>
      <c r="J3198" s="64"/>
      <c r="K3198" s="64"/>
      <c r="L3198" s="62"/>
      <c r="M3198" s="223"/>
      <c r="N3198" s="43"/>
      <c r="O3198" s="43"/>
      <c r="P3198" s="43"/>
      <c r="Q3198" s="43"/>
      <c r="R3198" s="43"/>
      <c r="S3198" s="43"/>
      <c r="T3198" s="79"/>
      <c r="AT3198" s="25" t="s">
        <v>506</v>
      </c>
      <c r="AU3198" s="25" t="s">
        <v>82</v>
      </c>
    </row>
    <row r="3199" spans="2:65" s="13" customFormat="1">
      <c r="B3199" s="237"/>
      <c r="C3199" s="238"/>
      <c r="D3199" s="221" t="s">
        <v>513</v>
      </c>
      <c r="E3199" s="239" t="s">
        <v>23</v>
      </c>
      <c r="F3199" s="240" t="s">
        <v>971</v>
      </c>
      <c r="G3199" s="238"/>
      <c r="H3199" s="241" t="s">
        <v>23</v>
      </c>
      <c r="I3199" s="242"/>
      <c r="J3199" s="238"/>
      <c r="K3199" s="238"/>
      <c r="L3199" s="243"/>
      <c r="M3199" s="244"/>
      <c r="N3199" s="245"/>
      <c r="O3199" s="245"/>
      <c r="P3199" s="245"/>
      <c r="Q3199" s="245"/>
      <c r="R3199" s="245"/>
      <c r="S3199" s="245"/>
      <c r="T3199" s="246"/>
      <c r="AT3199" s="247" t="s">
        <v>513</v>
      </c>
      <c r="AU3199" s="247" t="s">
        <v>82</v>
      </c>
      <c r="AV3199" s="13" t="s">
        <v>80</v>
      </c>
      <c r="AW3199" s="13" t="s">
        <v>36</v>
      </c>
      <c r="AX3199" s="13" t="s">
        <v>73</v>
      </c>
      <c r="AY3199" s="247" t="s">
        <v>492</v>
      </c>
    </row>
    <row r="3200" spans="2:65" s="12" customFormat="1">
      <c r="B3200" s="225"/>
      <c r="C3200" s="226"/>
      <c r="D3200" s="221" t="s">
        <v>513</v>
      </c>
      <c r="E3200" s="248" t="s">
        <v>23</v>
      </c>
      <c r="F3200" s="249" t="s">
        <v>4095</v>
      </c>
      <c r="G3200" s="226"/>
      <c r="H3200" s="250">
        <v>203.8</v>
      </c>
      <c r="I3200" s="231"/>
      <c r="J3200" s="226"/>
      <c r="K3200" s="226"/>
      <c r="L3200" s="232"/>
      <c r="M3200" s="233"/>
      <c r="N3200" s="234"/>
      <c r="O3200" s="234"/>
      <c r="P3200" s="234"/>
      <c r="Q3200" s="234"/>
      <c r="R3200" s="234"/>
      <c r="S3200" s="234"/>
      <c r="T3200" s="235"/>
      <c r="AT3200" s="236" t="s">
        <v>513</v>
      </c>
      <c r="AU3200" s="236" t="s">
        <v>82</v>
      </c>
      <c r="AV3200" s="12" t="s">
        <v>82</v>
      </c>
      <c r="AW3200" s="12" t="s">
        <v>36</v>
      </c>
      <c r="AX3200" s="12" t="s">
        <v>73</v>
      </c>
      <c r="AY3200" s="236" t="s">
        <v>492</v>
      </c>
    </row>
    <row r="3201" spans="2:65" s="14" customFormat="1">
      <c r="B3201" s="251"/>
      <c r="C3201" s="252"/>
      <c r="D3201" s="227" t="s">
        <v>513</v>
      </c>
      <c r="E3201" s="253" t="s">
        <v>23</v>
      </c>
      <c r="F3201" s="254" t="s">
        <v>560</v>
      </c>
      <c r="G3201" s="252"/>
      <c r="H3201" s="255">
        <v>203.8</v>
      </c>
      <c r="I3201" s="256"/>
      <c r="J3201" s="252"/>
      <c r="K3201" s="252"/>
      <c r="L3201" s="257"/>
      <c r="M3201" s="258"/>
      <c r="N3201" s="259"/>
      <c r="O3201" s="259"/>
      <c r="P3201" s="259"/>
      <c r="Q3201" s="259"/>
      <c r="R3201" s="259"/>
      <c r="S3201" s="259"/>
      <c r="T3201" s="260"/>
      <c r="AT3201" s="261" t="s">
        <v>513</v>
      </c>
      <c r="AU3201" s="261" t="s">
        <v>82</v>
      </c>
      <c r="AV3201" s="14" t="s">
        <v>502</v>
      </c>
      <c r="AW3201" s="14" t="s">
        <v>36</v>
      </c>
      <c r="AX3201" s="14" t="s">
        <v>80</v>
      </c>
      <c r="AY3201" s="261" t="s">
        <v>492</v>
      </c>
    </row>
    <row r="3202" spans="2:65" s="1" customFormat="1" ht="25.5" customHeight="1">
      <c r="B3202" s="42"/>
      <c r="C3202" s="209" t="s">
        <v>4096</v>
      </c>
      <c r="D3202" s="209" t="s">
        <v>498</v>
      </c>
      <c r="E3202" s="210" t="s">
        <v>4097</v>
      </c>
      <c r="F3202" s="211" t="s">
        <v>4098</v>
      </c>
      <c r="G3202" s="212" t="s">
        <v>795</v>
      </c>
      <c r="H3202" s="213">
        <v>283</v>
      </c>
      <c r="I3202" s="214"/>
      <c r="J3202" s="215">
        <f>ROUND(I3202*H3202,2)</f>
        <v>0</v>
      </c>
      <c r="K3202" s="211" t="s">
        <v>501</v>
      </c>
      <c r="L3202" s="62"/>
      <c r="M3202" s="216" t="s">
        <v>23</v>
      </c>
      <c r="N3202" s="217" t="s">
        <v>44</v>
      </c>
      <c r="O3202" s="43"/>
      <c r="P3202" s="218">
        <f>O3202*H3202</f>
        <v>0</v>
      </c>
      <c r="Q3202" s="218">
        <v>0</v>
      </c>
      <c r="R3202" s="218">
        <f>Q3202*H3202</f>
        <v>0</v>
      </c>
      <c r="S3202" s="218">
        <v>0</v>
      </c>
      <c r="T3202" s="219">
        <f>S3202*H3202</f>
        <v>0</v>
      </c>
      <c r="AR3202" s="25" t="s">
        <v>775</v>
      </c>
      <c r="AT3202" s="25" t="s">
        <v>498</v>
      </c>
      <c r="AU3202" s="25" t="s">
        <v>82</v>
      </c>
      <c r="AY3202" s="25" t="s">
        <v>492</v>
      </c>
      <c r="BE3202" s="220">
        <f>IF(N3202="základní",J3202,0)</f>
        <v>0</v>
      </c>
      <c r="BF3202" s="220">
        <f>IF(N3202="snížená",J3202,0)</f>
        <v>0</v>
      </c>
      <c r="BG3202" s="220">
        <f>IF(N3202="zákl. přenesená",J3202,0)</f>
        <v>0</v>
      </c>
      <c r="BH3202" s="220">
        <f>IF(N3202="sníž. přenesená",J3202,0)</f>
        <v>0</v>
      </c>
      <c r="BI3202" s="220">
        <f>IF(N3202="nulová",J3202,0)</f>
        <v>0</v>
      </c>
      <c r="BJ3202" s="25" t="s">
        <v>80</v>
      </c>
      <c r="BK3202" s="220">
        <f>ROUND(I3202*H3202,2)</f>
        <v>0</v>
      </c>
      <c r="BL3202" s="25" t="s">
        <v>775</v>
      </c>
      <c r="BM3202" s="25" t="s">
        <v>4099</v>
      </c>
    </row>
    <row r="3203" spans="2:65" s="1" customFormat="1" ht="36">
      <c r="B3203" s="42"/>
      <c r="C3203" s="64"/>
      <c r="D3203" s="221" t="s">
        <v>506</v>
      </c>
      <c r="E3203" s="64"/>
      <c r="F3203" s="222" t="s">
        <v>4100</v>
      </c>
      <c r="G3203" s="64"/>
      <c r="H3203" s="64"/>
      <c r="I3203" s="177"/>
      <c r="J3203" s="64"/>
      <c r="K3203" s="64"/>
      <c r="L3203" s="62"/>
      <c r="M3203" s="223"/>
      <c r="N3203" s="43"/>
      <c r="O3203" s="43"/>
      <c r="P3203" s="43"/>
      <c r="Q3203" s="43"/>
      <c r="R3203" s="43"/>
      <c r="S3203" s="43"/>
      <c r="T3203" s="79"/>
      <c r="AT3203" s="25" t="s">
        <v>506</v>
      </c>
      <c r="AU3203" s="25" t="s">
        <v>82</v>
      </c>
    </row>
    <row r="3204" spans="2:65" s="1" customFormat="1" ht="120">
      <c r="B3204" s="42"/>
      <c r="C3204" s="64"/>
      <c r="D3204" s="221" t="s">
        <v>509</v>
      </c>
      <c r="E3204" s="64"/>
      <c r="F3204" s="224" t="s">
        <v>4101</v>
      </c>
      <c r="G3204" s="64"/>
      <c r="H3204" s="64"/>
      <c r="I3204" s="177"/>
      <c r="J3204" s="64"/>
      <c r="K3204" s="64"/>
      <c r="L3204" s="62"/>
      <c r="M3204" s="223"/>
      <c r="N3204" s="43"/>
      <c r="O3204" s="43"/>
      <c r="P3204" s="43"/>
      <c r="Q3204" s="43"/>
      <c r="R3204" s="43"/>
      <c r="S3204" s="43"/>
      <c r="T3204" s="79"/>
      <c r="AT3204" s="25" t="s">
        <v>509</v>
      </c>
      <c r="AU3204" s="25" t="s">
        <v>82</v>
      </c>
    </row>
    <row r="3205" spans="2:65" s="11" customFormat="1" ht="29.85" customHeight="1">
      <c r="B3205" s="192"/>
      <c r="C3205" s="193"/>
      <c r="D3205" s="206" t="s">
        <v>72</v>
      </c>
      <c r="E3205" s="207" t="s">
        <v>4102</v>
      </c>
      <c r="F3205" s="207" t="s">
        <v>4103</v>
      </c>
      <c r="G3205" s="193"/>
      <c r="H3205" s="193"/>
      <c r="I3205" s="196"/>
      <c r="J3205" s="208">
        <f>BK3205</f>
        <v>0</v>
      </c>
      <c r="K3205" s="193"/>
      <c r="L3205" s="198"/>
      <c r="M3205" s="199"/>
      <c r="N3205" s="200"/>
      <c r="O3205" s="200"/>
      <c r="P3205" s="201">
        <f>SUM(P3206:P3467)</f>
        <v>0</v>
      </c>
      <c r="Q3205" s="200"/>
      <c r="R3205" s="201">
        <f>SUM(R3206:R3467)</f>
        <v>0.74923079999999997</v>
      </c>
      <c r="S3205" s="200"/>
      <c r="T3205" s="202">
        <f>SUM(T3206:T3467)</f>
        <v>4.2642710500000005</v>
      </c>
      <c r="AR3205" s="203" t="s">
        <v>82</v>
      </c>
      <c r="AT3205" s="204" t="s">
        <v>72</v>
      </c>
      <c r="AU3205" s="204" t="s">
        <v>80</v>
      </c>
      <c r="AY3205" s="203" t="s">
        <v>492</v>
      </c>
      <c r="BK3205" s="205">
        <f>SUM(BK3206:BK3467)</f>
        <v>0</v>
      </c>
    </row>
    <row r="3206" spans="2:65" s="1" customFormat="1" ht="16.5" customHeight="1">
      <c r="B3206" s="42"/>
      <c r="C3206" s="209" t="s">
        <v>4104</v>
      </c>
      <c r="D3206" s="209" t="s">
        <v>498</v>
      </c>
      <c r="E3206" s="210" t="s">
        <v>4105</v>
      </c>
      <c r="F3206" s="211" t="s">
        <v>4106</v>
      </c>
      <c r="G3206" s="212" t="s">
        <v>180</v>
      </c>
      <c r="H3206" s="213">
        <v>100.19</v>
      </c>
      <c r="I3206" s="214"/>
      <c r="J3206" s="215">
        <f>ROUND(I3206*H3206,2)</f>
        <v>0</v>
      </c>
      <c r="K3206" s="211" t="s">
        <v>501</v>
      </c>
      <c r="L3206" s="62"/>
      <c r="M3206" s="216" t="s">
        <v>23</v>
      </c>
      <c r="N3206" s="217" t="s">
        <v>44</v>
      </c>
      <c r="O3206" s="43"/>
      <c r="P3206" s="218">
        <f>O3206*H3206</f>
        <v>0</v>
      </c>
      <c r="Q3206" s="218">
        <v>0</v>
      </c>
      <c r="R3206" s="218">
        <f>Q3206*H3206</f>
        <v>0</v>
      </c>
      <c r="S3206" s="218">
        <v>5.94E-3</v>
      </c>
      <c r="T3206" s="219">
        <f>S3206*H3206</f>
        <v>0.59512860000000001</v>
      </c>
      <c r="AR3206" s="25" t="s">
        <v>775</v>
      </c>
      <c r="AT3206" s="25" t="s">
        <v>498</v>
      </c>
      <c r="AU3206" s="25" t="s">
        <v>82</v>
      </c>
      <c r="AY3206" s="25" t="s">
        <v>492</v>
      </c>
      <c r="BE3206" s="220">
        <f>IF(N3206="základní",J3206,0)</f>
        <v>0</v>
      </c>
      <c r="BF3206" s="220">
        <f>IF(N3206="snížená",J3206,0)</f>
        <v>0</v>
      </c>
      <c r="BG3206" s="220">
        <f>IF(N3206="zákl. přenesená",J3206,0)</f>
        <v>0</v>
      </c>
      <c r="BH3206" s="220">
        <f>IF(N3206="sníž. přenesená",J3206,0)</f>
        <v>0</v>
      </c>
      <c r="BI3206" s="220">
        <f>IF(N3206="nulová",J3206,0)</f>
        <v>0</v>
      </c>
      <c r="BJ3206" s="25" t="s">
        <v>80</v>
      </c>
      <c r="BK3206" s="220">
        <f>ROUND(I3206*H3206,2)</f>
        <v>0</v>
      </c>
      <c r="BL3206" s="25" t="s">
        <v>775</v>
      </c>
      <c r="BM3206" s="25" t="s">
        <v>4107</v>
      </c>
    </row>
    <row r="3207" spans="2:65" s="1" customFormat="1">
      <c r="B3207" s="42"/>
      <c r="C3207" s="64"/>
      <c r="D3207" s="221" t="s">
        <v>506</v>
      </c>
      <c r="E3207" s="64"/>
      <c r="F3207" s="222" t="s">
        <v>4108</v>
      </c>
      <c r="G3207" s="64"/>
      <c r="H3207" s="64"/>
      <c r="I3207" s="177"/>
      <c r="J3207" s="64"/>
      <c r="K3207" s="64"/>
      <c r="L3207" s="62"/>
      <c r="M3207" s="223"/>
      <c r="N3207" s="43"/>
      <c r="O3207" s="43"/>
      <c r="P3207" s="43"/>
      <c r="Q3207" s="43"/>
      <c r="R3207" s="43"/>
      <c r="S3207" s="43"/>
      <c r="T3207" s="79"/>
      <c r="AT3207" s="25" t="s">
        <v>506</v>
      </c>
      <c r="AU3207" s="25" t="s">
        <v>82</v>
      </c>
    </row>
    <row r="3208" spans="2:65" s="12" customFormat="1">
      <c r="B3208" s="225"/>
      <c r="C3208" s="226"/>
      <c r="D3208" s="227" t="s">
        <v>513</v>
      </c>
      <c r="E3208" s="228" t="s">
        <v>23</v>
      </c>
      <c r="F3208" s="229" t="s">
        <v>241</v>
      </c>
      <c r="G3208" s="226"/>
      <c r="H3208" s="230">
        <v>100.19</v>
      </c>
      <c r="I3208" s="231"/>
      <c r="J3208" s="226"/>
      <c r="K3208" s="226"/>
      <c r="L3208" s="232"/>
      <c r="M3208" s="233"/>
      <c r="N3208" s="234"/>
      <c r="O3208" s="234"/>
      <c r="P3208" s="234"/>
      <c r="Q3208" s="234"/>
      <c r="R3208" s="234"/>
      <c r="S3208" s="234"/>
      <c r="T3208" s="235"/>
      <c r="AT3208" s="236" t="s">
        <v>513</v>
      </c>
      <c r="AU3208" s="236" t="s">
        <v>82</v>
      </c>
      <c r="AV3208" s="12" t="s">
        <v>82</v>
      </c>
      <c r="AW3208" s="12" t="s">
        <v>36</v>
      </c>
      <c r="AX3208" s="12" t="s">
        <v>80</v>
      </c>
      <c r="AY3208" s="236" t="s">
        <v>492</v>
      </c>
    </row>
    <row r="3209" spans="2:65" s="1" customFormat="1" ht="16.5" customHeight="1">
      <c r="B3209" s="42"/>
      <c r="C3209" s="209" t="s">
        <v>4109</v>
      </c>
      <c r="D3209" s="209" t="s">
        <v>498</v>
      </c>
      <c r="E3209" s="210" t="s">
        <v>4110</v>
      </c>
      <c r="F3209" s="211" t="s">
        <v>4111</v>
      </c>
      <c r="G3209" s="212" t="s">
        <v>832</v>
      </c>
      <c r="H3209" s="213">
        <v>129.995</v>
      </c>
      <c r="I3209" s="214"/>
      <c r="J3209" s="215">
        <f>ROUND(I3209*H3209,2)</f>
        <v>0</v>
      </c>
      <c r="K3209" s="211" t="s">
        <v>501</v>
      </c>
      <c r="L3209" s="62"/>
      <c r="M3209" s="216" t="s">
        <v>23</v>
      </c>
      <c r="N3209" s="217" t="s">
        <v>44</v>
      </c>
      <c r="O3209" s="43"/>
      <c r="P3209" s="218">
        <f>O3209*H3209</f>
        <v>0</v>
      </c>
      <c r="Q3209" s="218">
        <v>0</v>
      </c>
      <c r="R3209" s="218">
        <f>Q3209*H3209</f>
        <v>0</v>
      </c>
      <c r="S3209" s="218">
        <v>1.91E-3</v>
      </c>
      <c r="T3209" s="219">
        <f>S3209*H3209</f>
        <v>0.24829045000000002</v>
      </c>
      <c r="AR3209" s="25" t="s">
        <v>775</v>
      </c>
      <c r="AT3209" s="25" t="s">
        <v>498</v>
      </c>
      <c r="AU3209" s="25" t="s">
        <v>82</v>
      </c>
      <c r="AY3209" s="25" t="s">
        <v>492</v>
      </c>
      <c r="BE3209" s="220">
        <f>IF(N3209="základní",J3209,0)</f>
        <v>0</v>
      </c>
      <c r="BF3209" s="220">
        <f>IF(N3209="snížená",J3209,0)</f>
        <v>0</v>
      </c>
      <c r="BG3209" s="220">
        <f>IF(N3209="zákl. přenesená",J3209,0)</f>
        <v>0</v>
      </c>
      <c r="BH3209" s="220">
        <f>IF(N3209="sníž. přenesená",J3209,0)</f>
        <v>0</v>
      </c>
      <c r="BI3209" s="220">
        <f>IF(N3209="nulová",J3209,0)</f>
        <v>0</v>
      </c>
      <c r="BJ3209" s="25" t="s">
        <v>80</v>
      </c>
      <c r="BK3209" s="220">
        <f>ROUND(I3209*H3209,2)</f>
        <v>0</v>
      </c>
      <c r="BL3209" s="25" t="s">
        <v>775</v>
      </c>
      <c r="BM3209" s="25" t="s">
        <v>4112</v>
      </c>
    </row>
    <row r="3210" spans="2:65" s="1" customFormat="1">
      <c r="B3210" s="42"/>
      <c r="C3210" s="64"/>
      <c r="D3210" s="227" t="s">
        <v>506</v>
      </c>
      <c r="E3210" s="64"/>
      <c r="F3210" s="274" t="s">
        <v>4113</v>
      </c>
      <c r="G3210" s="64"/>
      <c r="H3210" s="64"/>
      <c r="I3210" s="177"/>
      <c r="J3210" s="64"/>
      <c r="K3210" s="64"/>
      <c r="L3210" s="62"/>
      <c r="M3210" s="223"/>
      <c r="N3210" s="43"/>
      <c r="O3210" s="43"/>
      <c r="P3210" s="43"/>
      <c r="Q3210" s="43"/>
      <c r="R3210" s="43"/>
      <c r="S3210" s="43"/>
      <c r="T3210" s="79"/>
      <c r="AT3210" s="25" t="s">
        <v>506</v>
      </c>
      <c r="AU3210" s="25" t="s">
        <v>82</v>
      </c>
    </row>
    <row r="3211" spans="2:65" s="1" customFormat="1" ht="16.5" customHeight="1">
      <c r="B3211" s="42"/>
      <c r="C3211" s="209" t="s">
        <v>4114</v>
      </c>
      <c r="D3211" s="209" t="s">
        <v>498</v>
      </c>
      <c r="E3211" s="210" t="s">
        <v>4115</v>
      </c>
      <c r="F3211" s="211" t="s">
        <v>4116</v>
      </c>
      <c r="G3211" s="212" t="s">
        <v>832</v>
      </c>
      <c r="H3211" s="213">
        <v>1022</v>
      </c>
      <c r="I3211" s="214"/>
      <c r="J3211" s="215">
        <f>ROUND(I3211*H3211,2)</f>
        <v>0</v>
      </c>
      <c r="K3211" s="211" t="s">
        <v>501</v>
      </c>
      <c r="L3211" s="62"/>
      <c r="M3211" s="216" t="s">
        <v>23</v>
      </c>
      <c r="N3211" s="217" t="s">
        <v>44</v>
      </c>
      <c r="O3211" s="43"/>
      <c r="P3211" s="218">
        <f>O3211*H3211</f>
        <v>0</v>
      </c>
      <c r="Q3211" s="218">
        <v>0</v>
      </c>
      <c r="R3211" s="218">
        <f>Q3211*H3211</f>
        <v>0</v>
      </c>
      <c r="S3211" s="218">
        <v>1.67E-3</v>
      </c>
      <c r="T3211" s="219">
        <f>S3211*H3211</f>
        <v>1.7067400000000001</v>
      </c>
      <c r="AR3211" s="25" t="s">
        <v>775</v>
      </c>
      <c r="AT3211" s="25" t="s">
        <v>498</v>
      </c>
      <c r="AU3211" s="25" t="s">
        <v>82</v>
      </c>
      <c r="AY3211" s="25" t="s">
        <v>492</v>
      </c>
      <c r="BE3211" s="220">
        <f>IF(N3211="základní",J3211,0)</f>
        <v>0</v>
      </c>
      <c r="BF3211" s="220">
        <f>IF(N3211="snížená",J3211,0)</f>
        <v>0</v>
      </c>
      <c r="BG3211" s="220">
        <f>IF(N3211="zákl. přenesená",J3211,0)</f>
        <v>0</v>
      </c>
      <c r="BH3211" s="220">
        <f>IF(N3211="sníž. přenesená",J3211,0)</f>
        <v>0</v>
      </c>
      <c r="BI3211" s="220">
        <f>IF(N3211="nulová",J3211,0)</f>
        <v>0</v>
      </c>
      <c r="BJ3211" s="25" t="s">
        <v>80</v>
      </c>
      <c r="BK3211" s="220">
        <f>ROUND(I3211*H3211,2)</f>
        <v>0</v>
      </c>
      <c r="BL3211" s="25" t="s">
        <v>775</v>
      </c>
      <c r="BM3211" s="25" t="s">
        <v>4117</v>
      </c>
    </row>
    <row r="3212" spans="2:65" s="1" customFormat="1">
      <c r="B3212" s="42"/>
      <c r="C3212" s="64"/>
      <c r="D3212" s="221" t="s">
        <v>506</v>
      </c>
      <c r="E3212" s="64"/>
      <c r="F3212" s="222" t="s">
        <v>4118</v>
      </c>
      <c r="G3212" s="64"/>
      <c r="H3212" s="64"/>
      <c r="I3212" s="177"/>
      <c r="J3212" s="64"/>
      <c r="K3212" s="64"/>
      <c r="L3212" s="62"/>
      <c r="M3212" s="223"/>
      <c r="N3212" s="43"/>
      <c r="O3212" s="43"/>
      <c r="P3212" s="43"/>
      <c r="Q3212" s="43"/>
      <c r="R3212" s="43"/>
      <c r="S3212" s="43"/>
      <c r="T3212" s="79"/>
      <c r="AT3212" s="25" t="s">
        <v>506</v>
      </c>
      <c r="AU3212" s="25" t="s">
        <v>82</v>
      </c>
    </row>
    <row r="3213" spans="2:65" s="12" customFormat="1">
      <c r="B3213" s="225"/>
      <c r="C3213" s="226"/>
      <c r="D3213" s="221" t="s">
        <v>513</v>
      </c>
      <c r="E3213" s="248" t="s">
        <v>23</v>
      </c>
      <c r="F3213" s="249" t="s">
        <v>4119</v>
      </c>
      <c r="G3213" s="226"/>
      <c r="H3213" s="250">
        <v>504</v>
      </c>
      <c r="I3213" s="231"/>
      <c r="J3213" s="226"/>
      <c r="K3213" s="226"/>
      <c r="L3213" s="232"/>
      <c r="M3213" s="233"/>
      <c r="N3213" s="234"/>
      <c r="O3213" s="234"/>
      <c r="P3213" s="234"/>
      <c r="Q3213" s="234"/>
      <c r="R3213" s="234"/>
      <c r="S3213" s="234"/>
      <c r="T3213" s="235"/>
      <c r="AT3213" s="236" t="s">
        <v>513</v>
      </c>
      <c r="AU3213" s="236" t="s">
        <v>82</v>
      </c>
      <c r="AV3213" s="12" t="s">
        <v>82</v>
      </c>
      <c r="AW3213" s="12" t="s">
        <v>36</v>
      </c>
      <c r="AX3213" s="12" t="s">
        <v>73</v>
      </c>
      <c r="AY3213" s="236" t="s">
        <v>492</v>
      </c>
    </row>
    <row r="3214" spans="2:65" s="12" customFormat="1">
      <c r="B3214" s="225"/>
      <c r="C3214" s="226"/>
      <c r="D3214" s="221" t="s">
        <v>513</v>
      </c>
      <c r="E3214" s="248" t="s">
        <v>23</v>
      </c>
      <c r="F3214" s="249" t="s">
        <v>4120</v>
      </c>
      <c r="G3214" s="226"/>
      <c r="H3214" s="250">
        <v>518</v>
      </c>
      <c r="I3214" s="231"/>
      <c r="J3214" s="226"/>
      <c r="K3214" s="226"/>
      <c r="L3214" s="232"/>
      <c r="M3214" s="233"/>
      <c r="N3214" s="234"/>
      <c r="O3214" s="234"/>
      <c r="P3214" s="234"/>
      <c r="Q3214" s="234"/>
      <c r="R3214" s="234"/>
      <c r="S3214" s="234"/>
      <c r="T3214" s="235"/>
      <c r="AT3214" s="236" t="s">
        <v>513</v>
      </c>
      <c r="AU3214" s="236" t="s">
        <v>82</v>
      </c>
      <c r="AV3214" s="12" t="s">
        <v>82</v>
      </c>
      <c r="AW3214" s="12" t="s">
        <v>36</v>
      </c>
      <c r="AX3214" s="12" t="s">
        <v>73</v>
      </c>
      <c r="AY3214" s="236" t="s">
        <v>492</v>
      </c>
    </row>
    <row r="3215" spans="2:65" s="14" customFormat="1">
      <c r="B3215" s="251"/>
      <c r="C3215" s="252"/>
      <c r="D3215" s="227" t="s">
        <v>513</v>
      </c>
      <c r="E3215" s="253" t="s">
        <v>23</v>
      </c>
      <c r="F3215" s="254" t="s">
        <v>560</v>
      </c>
      <c r="G3215" s="252"/>
      <c r="H3215" s="255">
        <v>1022</v>
      </c>
      <c r="I3215" s="256"/>
      <c r="J3215" s="252"/>
      <c r="K3215" s="252"/>
      <c r="L3215" s="257"/>
      <c r="M3215" s="258"/>
      <c r="N3215" s="259"/>
      <c r="O3215" s="259"/>
      <c r="P3215" s="259"/>
      <c r="Q3215" s="259"/>
      <c r="R3215" s="259"/>
      <c r="S3215" s="259"/>
      <c r="T3215" s="260"/>
      <c r="AT3215" s="261" t="s">
        <v>513</v>
      </c>
      <c r="AU3215" s="261" t="s">
        <v>82</v>
      </c>
      <c r="AV3215" s="14" t="s">
        <v>502</v>
      </c>
      <c r="AW3215" s="14" t="s">
        <v>36</v>
      </c>
      <c r="AX3215" s="14" t="s">
        <v>80</v>
      </c>
      <c r="AY3215" s="261" t="s">
        <v>492</v>
      </c>
    </row>
    <row r="3216" spans="2:65" s="1" customFormat="1" ht="16.5" customHeight="1">
      <c r="B3216" s="42"/>
      <c r="C3216" s="209" t="s">
        <v>4121</v>
      </c>
      <c r="D3216" s="209" t="s">
        <v>498</v>
      </c>
      <c r="E3216" s="210" t="s">
        <v>4122</v>
      </c>
      <c r="F3216" s="211" t="s">
        <v>4123</v>
      </c>
      <c r="G3216" s="212" t="s">
        <v>832</v>
      </c>
      <c r="H3216" s="213">
        <v>250.12</v>
      </c>
      <c r="I3216" s="214"/>
      <c r="J3216" s="215">
        <f>ROUND(I3216*H3216,2)</f>
        <v>0</v>
      </c>
      <c r="K3216" s="211" t="s">
        <v>501</v>
      </c>
      <c r="L3216" s="62"/>
      <c r="M3216" s="216" t="s">
        <v>23</v>
      </c>
      <c r="N3216" s="217" t="s">
        <v>44</v>
      </c>
      <c r="O3216" s="43"/>
      <c r="P3216" s="218">
        <f>O3216*H3216</f>
        <v>0</v>
      </c>
      <c r="Q3216" s="218">
        <v>0</v>
      </c>
      <c r="R3216" s="218">
        <f>Q3216*H3216</f>
        <v>0</v>
      </c>
      <c r="S3216" s="218">
        <v>2.5999999999999999E-3</v>
      </c>
      <c r="T3216" s="219">
        <f>S3216*H3216</f>
        <v>0.650312</v>
      </c>
      <c r="AR3216" s="25" t="s">
        <v>775</v>
      </c>
      <c r="AT3216" s="25" t="s">
        <v>498</v>
      </c>
      <c r="AU3216" s="25" t="s">
        <v>82</v>
      </c>
      <c r="AY3216" s="25" t="s">
        <v>492</v>
      </c>
      <c r="BE3216" s="220">
        <f>IF(N3216="základní",J3216,0)</f>
        <v>0</v>
      </c>
      <c r="BF3216" s="220">
        <f>IF(N3216="snížená",J3216,0)</f>
        <v>0</v>
      </c>
      <c r="BG3216" s="220">
        <f>IF(N3216="zákl. přenesená",J3216,0)</f>
        <v>0</v>
      </c>
      <c r="BH3216" s="220">
        <f>IF(N3216="sníž. přenesená",J3216,0)</f>
        <v>0</v>
      </c>
      <c r="BI3216" s="220">
        <f>IF(N3216="nulová",J3216,0)</f>
        <v>0</v>
      </c>
      <c r="BJ3216" s="25" t="s">
        <v>80</v>
      </c>
      <c r="BK3216" s="220">
        <f>ROUND(I3216*H3216,2)</f>
        <v>0</v>
      </c>
      <c r="BL3216" s="25" t="s">
        <v>775</v>
      </c>
      <c r="BM3216" s="25" t="s">
        <v>4124</v>
      </c>
    </row>
    <row r="3217" spans="2:65" s="1" customFormat="1">
      <c r="B3217" s="42"/>
      <c r="C3217" s="64"/>
      <c r="D3217" s="221" t="s">
        <v>506</v>
      </c>
      <c r="E3217" s="64"/>
      <c r="F3217" s="222" t="s">
        <v>4125</v>
      </c>
      <c r="G3217" s="64"/>
      <c r="H3217" s="64"/>
      <c r="I3217" s="177"/>
      <c r="J3217" s="64"/>
      <c r="K3217" s="64"/>
      <c r="L3217" s="62"/>
      <c r="M3217" s="223"/>
      <c r="N3217" s="43"/>
      <c r="O3217" s="43"/>
      <c r="P3217" s="43"/>
      <c r="Q3217" s="43"/>
      <c r="R3217" s="43"/>
      <c r="S3217" s="43"/>
      <c r="T3217" s="79"/>
      <c r="AT3217" s="25" t="s">
        <v>506</v>
      </c>
      <c r="AU3217" s="25" t="s">
        <v>82</v>
      </c>
    </row>
    <row r="3218" spans="2:65" s="12" customFormat="1">
      <c r="B3218" s="225"/>
      <c r="C3218" s="226"/>
      <c r="D3218" s="227" t="s">
        <v>513</v>
      </c>
      <c r="E3218" s="228" t="s">
        <v>23</v>
      </c>
      <c r="F3218" s="229" t="s">
        <v>4126</v>
      </c>
      <c r="G3218" s="226"/>
      <c r="H3218" s="230">
        <v>250.12</v>
      </c>
      <c r="I3218" s="231"/>
      <c r="J3218" s="226"/>
      <c r="K3218" s="226"/>
      <c r="L3218" s="232"/>
      <c r="M3218" s="233"/>
      <c r="N3218" s="234"/>
      <c r="O3218" s="234"/>
      <c r="P3218" s="234"/>
      <c r="Q3218" s="234"/>
      <c r="R3218" s="234"/>
      <c r="S3218" s="234"/>
      <c r="T3218" s="235"/>
      <c r="AT3218" s="236" t="s">
        <v>513</v>
      </c>
      <c r="AU3218" s="236" t="s">
        <v>82</v>
      </c>
      <c r="AV3218" s="12" t="s">
        <v>82</v>
      </c>
      <c r="AW3218" s="12" t="s">
        <v>36</v>
      </c>
      <c r="AX3218" s="12" t="s">
        <v>80</v>
      </c>
      <c r="AY3218" s="236" t="s">
        <v>492</v>
      </c>
    </row>
    <row r="3219" spans="2:65" s="1" customFormat="1" ht="16.5" customHeight="1">
      <c r="B3219" s="42"/>
      <c r="C3219" s="209" t="s">
        <v>4127</v>
      </c>
      <c r="D3219" s="209" t="s">
        <v>498</v>
      </c>
      <c r="E3219" s="210" t="s">
        <v>4128</v>
      </c>
      <c r="F3219" s="211" t="s">
        <v>4129</v>
      </c>
      <c r="G3219" s="212" t="s">
        <v>832</v>
      </c>
      <c r="H3219" s="213">
        <v>270</v>
      </c>
      <c r="I3219" s="214"/>
      <c r="J3219" s="215">
        <f>ROUND(I3219*H3219,2)</f>
        <v>0</v>
      </c>
      <c r="K3219" s="211" t="s">
        <v>501</v>
      </c>
      <c r="L3219" s="62"/>
      <c r="M3219" s="216" t="s">
        <v>23</v>
      </c>
      <c r="N3219" s="217" t="s">
        <v>44</v>
      </c>
      <c r="O3219" s="43"/>
      <c r="P3219" s="218">
        <f>O3219*H3219</f>
        <v>0</v>
      </c>
      <c r="Q3219" s="218">
        <v>0</v>
      </c>
      <c r="R3219" s="218">
        <f>Q3219*H3219</f>
        <v>0</v>
      </c>
      <c r="S3219" s="218">
        <v>3.9399999999999999E-3</v>
      </c>
      <c r="T3219" s="219">
        <f>S3219*H3219</f>
        <v>1.0638000000000001</v>
      </c>
      <c r="AR3219" s="25" t="s">
        <v>775</v>
      </c>
      <c r="AT3219" s="25" t="s">
        <v>498</v>
      </c>
      <c r="AU3219" s="25" t="s">
        <v>82</v>
      </c>
      <c r="AY3219" s="25" t="s">
        <v>492</v>
      </c>
      <c r="BE3219" s="220">
        <f>IF(N3219="základní",J3219,0)</f>
        <v>0</v>
      </c>
      <c r="BF3219" s="220">
        <f>IF(N3219="snížená",J3219,0)</f>
        <v>0</v>
      </c>
      <c r="BG3219" s="220">
        <f>IF(N3219="zákl. přenesená",J3219,0)</f>
        <v>0</v>
      </c>
      <c r="BH3219" s="220">
        <f>IF(N3219="sníž. přenesená",J3219,0)</f>
        <v>0</v>
      </c>
      <c r="BI3219" s="220">
        <f>IF(N3219="nulová",J3219,0)</f>
        <v>0</v>
      </c>
      <c r="BJ3219" s="25" t="s">
        <v>80</v>
      </c>
      <c r="BK3219" s="220">
        <f>ROUND(I3219*H3219,2)</f>
        <v>0</v>
      </c>
      <c r="BL3219" s="25" t="s">
        <v>775</v>
      </c>
      <c r="BM3219" s="25" t="s">
        <v>4130</v>
      </c>
    </row>
    <row r="3220" spans="2:65" s="1" customFormat="1">
      <c r="B3220" s="42"/>
      <c r="C3220" s="64"/>
      <c r="D3220" s="221" t="s">
        <v>506</v>
      </c>
      <c r="E3220" s="64"/>
      <c r="F3220" s="222" t="s">
        <v>4131</v>
      </c>
      <c r="G3220" s="64"/>
      <c r="H3220" s="64"/>
      <c r="I3220" s="177"/>
      <c r="J3220" s="64"/>
      <c r="K3220" s="64"/>
      <c r="L3220" s="62"/>
      <c r="M3220" s="223"/>
      <c r="N3220" s="43"/>
      <c r="O3220" s="43"/>
      <c r="P3220" s="43"/>
      <c r="Q3220" s="43"/>
      <c r="R3220" s="43"/>
      <c r="S3220" s="43"/>
      <c r="T3220" s="79"/>
      <c r="AT3220" s="25" t="s">
        <v>506</v>
      </c>
      <c r="AU3220" s="25" t="s">
        <v>82</v>
      </c>
    </row>
    <row r="3221" spans="2:65" s="12" customFormat="1">
      <c r="B3221" s="225"/>
      <c r="C3221" s="226"/>
      <c r="D3221" s="227" t="s">
        <v>513</v>
      </c>
      <c r="E3221" s="228" t="s">
        <v>23</v>
      </c>
      <c r="F3221" s="229" t="s">
        <v>4132</v>
      </c>
      <c r="G3221" s="226"/>
      <c r="H3221" s="230">
        <v>270</v>
      </c>
      <c r="I3221" s="231"/>
      <c r="J3221" s="226"/>
      <c r="K3221" s="226"/>
      <c r="L3221" s="232"/>
      <c r="M3221" s="233"/>
      <c r="N3221" s="234"/>
      <c r="O3221" s="234"/>
      <c r="P3221" s="234"/>
      <c r="Q3221" s="234"/>
      <c r="R3221" s="234"/>
      <c r="S3221" s="234"/>
      <c r="T3221" s="235"/>
      <c r="AT3221" s="236" t="s">
        <v>513</v>
      </c>
      <c r="AU3221" s="236" t="s">
        <v>82</v>
      </c>
      <c r="AV3221" s="12" t="s">
        <v>82</v>
      </c>
      <c r="AW3221" s="12" t="s">
        <v>36</v>
      </c>
      <c r="AX3221" s="12" t="s">
        <v>80</v>
      </c>
      <c r="AY3221" s="236" t="s">
        <v>492</v>
      </c>
    </row>
    <row r="3222" spans="2:65" s="1" customFormat="1" ht="25.5" customHeight="1">
      <c r="B3222" s="42"/>
      <c r="C3222" s="209" t="s">
        <v>4133</v>
      </c>
      <c r="D3222" s="209" t="s">
        <v>498</v>
      </c>
      <c r="E3222" s="210" t="s">
        <v>4134</v>
      </c>
      <c r="F3222" s="211" t="s">
        <v>4135</v>
      </c>
      <c r="G3222" s="212" t="s">
        <v>180</v>
      </c>
      <c r="H3222" s="213">
        <v>98.582999999999998</v>
      </c>
      <c r="I3222" s="214"/>
      <c r="J3222" s="215">
        <f>ROUND(I3222*H3222,2)</f>
        <v>0</v>
      </c>
      <c r="K3222" s="211" t="s">
        <v>501</v>
      </c>
      <c r="L3222" s="62"/>
      <c r="M3222" s="216" t="s">
        <v>23</v>
      </c>
      <c r="N3222" s="217" t="s">
        <v>44</v>
      </c>
      <c r="O3222" s="43"/>
      <c r="P3222" s="218">
        <f>O3222*H3222</f>
        <v>0</v>
      </c>
      <c r="Q3222" s="218">
        <v>7.6E-3</v>
      </c>
      <c r="R3222" s="218">
        <f>Q3222*H3222</f>
        <v>0.74923079999999997</v>
      </c>
      <c r="S3222" s="218">
        <v>0</v>
      </c>
      <c r="T3222" s="219">
        <f>S3222*H3222</f>
        <v>0</v>
      </c>
      <c r="AR3222" s="25" t="s">
        <v>502</v>
      </c>
      <c r="AT3222" s="25" t="s">
        <v>498</v>
      </c>
      <c r="AU3222" s="25" t="s">
        <v>82</v>
      </c>
      <c r="AY3222" s="25" t="s">
        <v>492</v>
      </c>
      <c r="BE3222" s="220">
        <f>IF(N3222="základní",J3222,0)</f>
        <v>0</v>
      </c>
      <c r="BF3222" s="220">
        <f>IF(N3222="snížená",J3222,0)</f>
        <v>0</v>
      </c>
      <c r="BG3222" s="220">
        <f>IF(N3222="zákl. přenesená",J3222,0)</f>
        <v>0</v>
      </c>
      <c r="BH3222" s="220">
        <f>IF(N3222="sníž. přenesená",J3222,0)</f>
        <v>0</v>
      </c>
      <c r="BI3222" s="220">
        <f>IF(N3222="nulová",J3222,0)</f>
        <v>0</v>
      </c>
      <c r="BJ3222" s="25" t="s">
        <v>80</v>
      </c>
      <c r="BK3222" s="220">
        <f>ROUND(I3222*H3222,2)</f>
        <v>0</v>
      </c>
      <c r="BL3222" s="25" t="s">
        <v>502</v>
      </c>
      <c r="BM3222" s="25" t="s">
        <v>4136</v>
      </c>
    </row>
    <row r="3223" spans="2:65" s="1" customFormat="1" ht="36">
      <c r="B3223" s="42"/>
      <c r="C3223" s="64"/>
      <c r="D3223" s="221" t="s">
        <v>506</v>
      </c>
      <c r="E3223" s="64"/>
      <c r="F3223" s="222" t="s">
        <v>4137</v>
      </c>
      <c r="G3223" s="64"/>
      <c r="H3223" s="64"/>
      <c r="I3223" s="177"/>
      <c r="J3223" s="64"/>
      <c r="K3223" s="64"/>
      <c r="L3223" s="62"/>
      <c r="M3223" s="223"/>
      <c r="N3223" s="43"/>
      <c r="O3223" s="43"/>
      <c r="P3223" s="43"/>
      <c r="Q3223" s="43"/>
      <c r="R3223" s="43"/>
      <c r="S3223" s="43"/>
      <c r="T3223" s="79"/>
      <c r="AT3223" s="25" t="s">
        <v>506</v>
      </c>
      <c r="AU3223" s="25" t="s">
        <v>82</v>
      </c>
    </row>
    <row r="3224" spans="2:65" s="12" customFormat="1">
      <c r="B3224" s="225"/>
      <c r="C3224" s="226"/>
      <c r="D3224" s="221" t="s">
        <v>513</v>
      </c>
      <c r="E3224" s="248" t="s">
        <v>285</v>
      </c>
      <c r="F3224" s="249" t="s">
        <v>4138</v>
      </c>
      <c r="G3224" s="226"/>
      <c r="H3224" s="250">
        <v>94.332999999999998</v>
      </c>
      <c r="I3224" s="231"/>
      <c r="J3224" s="226"/>
      <c r="K3224" s="226"/>
      <c r="L3224" s="232"/>
      <c r="M3224" s="233"/>
      <c r="N3224" s="234"/>
      <c r="O3224" s="234"/>
      <c r="P3224" s="234"/>
      <c r="Q3224" s="234"/>
      <c r="R3224" s="234"/>
      <c r="S3224" s="234"/>
      <c r="T3224" s="235"/>
      <c r="AT3224" s="236" t="s">
        <v>513</v>
      </c>
      <c r="AU3224" s="236" t="s">
        <v>82</v>
      </c>
      <c r="AV3224" s="12" t="s">
        <v>82</v>
      </c>
      <c r="AW3224" s="12" t="s">
        <v>36</v>
      </c>
      <c r="AX3224" s="12" t="s">
        <v>73</v>
      </c>
      <c r="AY3224" s="236" t="s">
        <v>492</v>
      </c>
    </row>
    <row r="3225" spans="2:65" s="12" customFormat="1">
      <c r="B3225" s="225"/>
      <c r="C3225" s="226"/>
      <c r="D3225" s="221" t="s">
        <v>513</v>
      </c>
      <c r="E3225" s="248" t="s">
        <v>287</v>
      </c>
      <c r="F3225" s="249" t="s">
        <v>4139</v>
      </c>
      <c r="G3225" s="226"/>
      <c r="H3225" s="250">
        <v>4.25</v>
      </c>
      <c r="I3225" s="231"/>
      <c r="J3225" s="226"/>
      <c r="K3225" s="226"/>
      <c r="L3225" s="232"/>
      <c r="M3225" s="233"/>
      <c r="N3225" s="234"/>
      <c r="O3225" s="234"/>
      <c r="P3225" s="234"/>
      <c r="Q3225" s="234"/>
      <c r="R3225" s="234"/>
      <c r="S3225" s="234"/>
      <c r="T3225" s="235"/>
      <c r="AT3225" s="236" t="s">
        <v>513</v>
      </c>
      <c r="AU3225" s="236" t="s">
        <v>82</v>
      </c>
      <c r="AV3225" s="12" t="s">
        <v>82</v>
      </c>
      <c r="AW3225" s="12" t="s">
        <v>36</v>
      </c>
      <c r="AX3225" s="12" t="s">
        <v>73</v>
      </c>
      <c r="AY3225" s="236" t="s">
        <v>492</v>
      </c>
    </row>
    <row r="3226" spans="2:65" s="14" customFormat="1">
      <c r="B3226" s="251"/>
      <c r="C3226" s="252"/>
      <c r="D3226" s="227" t="s">
        <v>513</v>
      </c>
      <c r="E3226" s="253" t="s">
        <v>23</v>
      </c>
      <c r="F3226" s="254" t="s">
        <v>560</v>
      </c>
      <c r="G3226" s="252"/>
      <c r="H3226" s="255">
        <v>98.582999999999998</v>
      </c>
      <c r="I3226" s="256"/>
      <c r="J3226" s="252"/>
      <c r="K3226" s="252"/>
      <c r="L3226" s="257"/>
      <c r="M3226" s="258"/>
      <c r="N3226" s="259"/>
      <c r="O3226" s="259"/>
      <c r="P3226" s="259"/>
      <c r="Q3226" s="259"/>
      <c r="R3226" s="259"/>
      <c r="S3226" s="259"/>
      <c r="T3226" s="260"/>
      <c r="AT3226" s="261" t="s">
        <v>513</v>
      </c>
      <c r="AU3226" s="261" t="s">
        <v>82</v>
      </c>
      <c r="AV3226" s="14" t="s">
        <v>502</v>
      </c>
      <c r="AW3226" s="14" t="s">
        <v>36</v>
      </c>
      <c r="AX3226" s="14" t="s">
        <v>80</v>
      </c>
      <c r="AY3226" s="261" t="s">
        <v>492</v>
      </c>
    </row>
    <row r="3227" spans="2:65" s="1" customFormat="1" ht="38.25" customHeight="1">
      <c r="B3227" s="42"/>
      <c r="C3227" s="209" t="s">
        <v>4140</v>
      </c>
      <c r="D3227" s="209" t="s">
        <v>498</v>
      </c>
      <c r="E3227" s="210" t="s">
        <v>4141</v>
      </c>
      <c r="F3227" s="211" t="s">
        <v>4142</v>
      </c>
      <c r="G3227" s="212" t="s">
        <v>1025</v>
      </c>
      <c r="H3227" s="213">
        <v>1</v>
      </c>
      <c r="I3227" s="214"/>
      <c r="J3227" s="215">
        <f>ROUND(I3227*H3227,2)</f>
        <v>0</v>
      </c>
      <c r="K3227" s="211" t="s">
        <v>23</v>
      </c>
      <c r="L3227" s="62"/>
      <c r="M3227" s="216" t="s">
        <v>23</v>
      </c>
      <c r="N3227" s="217" t="s">
        <v>44</v>
      </c>
      <c r="O3227" s="43"/>
      <c r="P3227" s="218">
        <f>O3227*H3227</f>
        <v>0</v>
      </c>
      <c r="Q3227" s="218">
        <v>0</v>
      </c>
      <c r="R3227" s="218">
        <f>Q3227*H3227</f>
        <v>0</v>
      </c>
      <c r="S3227" s="218">
        <v>0</v>
      </c>
      <c r="T3227" s="219">
        <f>S3227*H3227</f>
        <v>0</v>
      </c>
      <c r="AR3227" s="25" t="s">
        <v>775</v>
      </c>
      <c r="AT3227" s="25" t="s">
        <v>498</v>
      </c>
      <c r="AU3227" s="25" t="s">
        <v>82</v>
      </c>
      <c r="AY3227" s="25" t="s">
        <v>492</v>
      </c>
      <c r="BE3227" s="220">
        <f>IF(N3227="základní",J3227,0)</f>
        <v>0</v>
      </c>
      <c r="BF3227" s="220">
        <f>IF(N3227="snížená",J3227,0)</f>
        <v>0</v>
      </c>
      <c r="BG3227" s="220">
        <f>IF(N3227="zákl. přenesená",J3227,0)</f>
        <v>0</v>
      </c>
      <c r="BH3227" s="220">
        <f>IF(N3227="sníž. přenesená",J3227,0)</f>
        <v>0</v>
      </c>
      <c r="BI3227" s="220">
        <f>IF(N3227="nulová",J3227,0)</f>
        <v>0</v>
      </c>
      <c r="BJ3227" s="25" t="s">
        <v>80</v>
      </c>
      <c r="BK3227" s="220">
        <f>ROUND(I3227*H3227,2)</f>
        <v>0</v>
      </c>
      <c r="BL3227" s="25" t="s">
        <v>775</v>
      </c>
      <c r="BM3227" s="25" t="s">
        <v>4143</v>
      </c>
    </row>
    <row r="3228" spans="2:65" s="1" customFormat="1" ht="60">
      <c r="B3228" s="42"/>
      <c r="C3228" s="64"/>
      <c r="D3228" s="227" t="s">
        <v>506</v>
      </c>
      <c r="E3228" s="64"/>
      <c r="F3228" s="274" t="s">
        <v>4144</v>
      </c>
      <c r="G3228" s="64"/>
      <c r="H3228" s="64"/>
      <c r="I3228" s="177"/>
      <c r="J3228" s="64"/>
      <c r="K3228" s="64"/>
      <c r="L3228" s="62"/>
      <c r="M3228" s="223"/>
      <c r="N3228" s="43"/>
      <c r="O3228" s="43"/>
      <c r="P3228" s="43"/>
      <c r="Q3228" s="43"/>
      <c r="R3228" s="43"/>
      <c r="S3228" s="43"/>
      <c r="T3228" s="79"/>
      <c r="AT3228" s="25" t="s">
        <v>506</v>
      </c>
      <c r="AU3228" s="25" t="s">
        <v>82</v>
      </c>
    </row>
    <row r="3229" spans="2:65" s="1" customFormat="1" ht="25.5" customHeight="1">
      <c r="B3229" s="42"/>
      <c r="C3229" s="209" t="s">
        <v>4145</v>
      </c>
      <c r="D3229" s="209" t="s">
        <v>498</v>
      </c>
      <c r="E3229" s="210" t="s">
        <v>4146</v>
      </c>
      <c r="F3229" s="211" t="s">
        <v>4147</v>
      </c>
      <c r="G3229" s="212" t="s">
        <v>1025</v>
      </c>
      <c r="H3229" s="213">
        <v>35</v>
      </c>
      <c r="I3229" s="214"/>
      <c r="J3229" s="215">
        <f>ROUND(I3229*H3229,2)</f>
        <v>0</v>
      </c>
      <c r="K3229" s="211" t="s">
        <v>23</v>
      </c>
      <c r="L3229" s="62"/>
      <c r="M3229" s="216" t="s">
        <v>23</v>
      </c>
      <c r="N3229" s="217" t="s">
        <v>44</v>
      </c>
      <c r="O3229" s="43"/>
      <c r="P3229" s="218">
        <f>O3229*H3229</f>
        <v>0</v>
      </c>
      <c r="Q3229" s="218">
        <v>0</v>
      </c>
      <c r="R3229" s="218">
        <f>Q3229*H3229</f>
        <v>0</v>
      </c>
      <c r="S3229" s="218">
        <v>0</v>
      </c>
      <c r="T3229" s="219">
        <f>S3229*H3229</f>
        <v>0</v>
      </c>
      <c r="AR3229" s="25" t="s">
        <v>775</v>
      </c>
      <c r="AT3229" s="25" t="s">
        <v>498</v>
      </c>
      <c r="AU3229" s="25" t="s">
        <v>82</v>
      </c>
      <c r="AY3229" s="25" t="s">
        <v>492</v>
      </c>
      <c r="BE3229" s="220">
        <f>IF(N3229="základní",J3229,0)</f>
        <v>0</v>
      </c>
      <c r="BF3229" s="220">
        <f>IF(N3229="snížená",J3229,0)</f>
        <v>0</v>
      </c>
      <c r="BG3229" s="220">
        <f>IF(N3229="zákl. přenesená",J3229,0)</f>
        <v>0</v>
      </c>
      <c r="BH3229" s="220">
        <f>IF(N3229="sníž. přenesená",J3229,0)</f>
        <v>0</v>
      </c>
      <c r="BI3229" s="220">
        <f>IF(N3229="nulová",J3229,0)</f>
        <v>0</v>
      </c>
      <c r="BJ3229" s="25" t="s">
        <v>80</v>
      </c>
      <c r="BK3229" s="220">
        <f>ROUND(I3229*H3229,2)</f>
        <v>0</v>
      </c>
      <c r="BL3229" s="25" t="s">
        <v>775</v>
      </c>
      <c r="BM3229" s="25" t="s">
        <v>4148</v>
      </c>
    </row>
    <row r="3230" spans="2:65" s="1" customFormat="1" ht="84">
      <c r="B3230" s="42"/>
      <c r="C3230" s="64"/>
      <c r="D3230" s="227" t="s">
        <v>506</v>
      </c>
      <c r="E3230" s="64"/>
      <c r="F3230" s="274" t="s">
        <v>4149</v>
      </c>
      <c r="G3230" s="64"/>
      <c r="H3230" s="64"/>
      <c r="I3230" s="177"/>
      <c r="J3230" s="64"/>
      <c r="K3230" s="64"/>
      <c r="L3230" s="62"/>
      <c r="M3230" s="223"/>
      <c r="N3230" s="43"/>
      <c r="O3230" s="43"/>
      <c r="P3230" s="43"/>
      <c r="Q3230" s="43"/>
      <c r="R3230" s="43"/>
      <c r="S3230" s="43"/>
      <c r="T3230" s="79"/>
      <c r="AT3230" s="25" t="s">
        <v>506</v>
      </c>
      <c r="AU3230" s="25" t="s">
        <v>82</v>
      </c>
    </row>
    <row r="3231" spans="2:65" s="1" customFormat="1" ht="25.5" customHeight="1">
      <c r="B3231" s="42"/>
      <c r="C3231" s="209" t="s">
        <v>4150</v>
      </c>
      <c r="D3231" s="209" t="s">
        <v>498</v>
      </c>
      <c r="E3231" s="210" t="s">
        <v>4151</v>
      </c>
      <c r="F3231" s="211" t="s">
        <v>4152</v>
      </c>
      <c r="G3231" s="212" t="s">
        <v>1025</v>
      </c>
      <c r="H3231" s="213">
        <v>6</v>
      </c>
      <c r="I3231" s="214"/>
      <c r="J3231" s="215">
        <f>ROUND(I3231*H3231,2)</f>
        <v>0</v>
      </c>
      <c r="K3231" s="211" t="s">
        <v>23</v>
      </c>
      <c r="L3231" s="62"/>
      <c r="M3231" s="216" t="s">
        <v>23</v>
      </c>
      <c r="N3231" s="217" t="s">
        <v>44</v>
      </c>
      <c r="O3231" s="43"/>
      <c r="P3231" s="218">
        <f>O3231*H3231</f>
        <v>0</v>
      </c>
      <c r="Q3231" s="218">
        <v>0</v>
      </c>
      <c r="R3231" s="218">
        <f>Q3231*H3231</f>
        <v>0</v>
      </c>
      <c r="S3231" s="218">
        <v>0</v>
      </c>
      <c r="T3231" s="219">
        <f>S3231*H3231</f>
        <v>0</v>
      </c>
      <c r="AR3231" s="25" t="s">
        <v>775</v>
      </c>
      <c r="AT3231" s="25" t="s">
        <v>498</v>
      </c>
      <c r="AU3231" s="25" t="s">
        <v>82</v>
      </c>
      <c r="AY3231" s="25" t="s">
        <v>492</v>
      </c>
      <c r="BE3231" s="220">
        <f>IF(N3231="základní",J3231,0)</f>
        <v>0</v>
      </c>
      <c r="BF3231" s="220">
        <f>IF(N3231="snížená",J3231,0)</f>
        <v>0</v>
      </c>
      <c r="BG3231" s="220">
        <f>IF(N3231="zákl. přenesená",J3231,0)</f>
        <v>0</v>
      </c>
      <c r="BH3231" s="220">
        <f>IF(N3231="sníž. přenesená",J3231,0)</f>
        <v>0</v>
      </c>
      <c r="BI3231" s="220">
        <f>IF(N3231="nulová",J3231,0)</f>
        <v>0</v>
      </c>
      <c r="BJ3231" s="25" t="s">
        <v>80</v>
      </c>
      <c r="BK3231" s="220">
        <f>ROUND(I3231*H3231,2)</f>
        <v>0</v>
      </c>
      <c r="BL3231" s="25" t="s">
        <v>775</v>
      </c>
      <c r="BM3231" s="25" t="s">
        <v>4153</v>
      </c>
    </row>
    <row r="3232" spans="2:65" s="1" customFormat="1" ht="84">
      <c r="B3232" s="42"/>
      <c r="C3232" s="64"/>
      <c r="D3232" s="227" t="s">
        <v>506</v>
      </c>
      <c r="E3232" s="64"/>
      <c r="F3232" s="274" t="s">
        <v>4154</v>
      </c>
      <c r="G3232" s="64"/>
      <c r="H3232" s="64"/>
      <c r="I3232" s="177"/>
      <c r="J3232" s="64"/>
      <c r="K3232" s="64"/>
      <c r="L3232" s="62"/>
      <c r="M3232" s="223"/>
      <c r="N3232" s="43"/>
      <c r="O3232" s="43"/>
      <c r="P3232" s="43"/>
      <c r="Q3232" s="43"/>
      <c r="R3232" s="43"/>
      <c r="S3232" s="43"/>
      <c r="T3232" s="79"/>
      <c r="AT3232" s="25" t="s">
        <v>506</v>
      </c>
      <c r="AU3232" s="25" t="s">
        <v>82</v>
      </c>
    </row>
    <row r="3233" spans="2:65" s="1" customFormat="1" ht="25.5" customHeight="1">
      <c r="B3233" s="42"/>
      <c r="C3233" s="209" t="s">
        <v>4155</v>
      </c>
      <c r="D3233" s="209" t="s">
        <v>498</v>
      </c>
      <c r="E3233" s="210" t="s">
        <v>4156</v>
      </c>
      <c r="F3233" s="211" t="s">
        <v>4157</v>
      </c>
      <c r="G3233" s="212" t="s">
        <v>1025</v>
      </c>
      <c r="H3233" s="213">
        <v>25</v>
      </c>
      <c r="I3233" s="214"/>
      <c r="J3233" s="215">
        <f>ROUND(I3233*H3233,2)</f>
        <v>0</v>
      </c>
      <c r="K3233" s="211" t="s">
        <v>23</v>
      </c>
      <c r="L3233" s="62"/>
      <c r="M3233" s="216" t="s">
        <v>23</v>
      </c>
      <c r="N3233" s="217" t="s">
        <v>44</v>
      </c>
      <c r="O3233" s="43"/>
      <c r="P3233" s="218">
        <f>O3233*H3233</f>
        <v>0</v>
      </c>
      <c r="Q3233" s="218">
        <v>0</v>
      </c>
      <c r="R3233" s="218">
        <f>Q3233*H3233</f>
        <v>0</v>
      </c>
      <c r="S3233" s="218">
        <v>0</v>
      </c>
      <c r="T3233" s="219">
        <f>S3233*H3233</f>
        <v>0</v>
      </c>
      <c r="AR3233" s="25" t="s">
        <v>775</v>
      </c>
      <c r="AT3233" s="25" t="s">
        <v>498</v>
      </c>
      <c r="AU3233" s="25" t="s">
        <v>82</v>
      </c>
      <c r="AY3233" s="25" t="s">
        <v>492</v>
      </c>
      <c r="BE3233" s="220">
        <f>IF(N3233="základní",J3233,0)</f>
        <v>0</v>
      </c>
      <c r="BF3233" s="220">
        <f>IF(N3233="snížená",J3233,0)</f>
        <v>0</v>
      </c>
      <c r="BG3233" s="220">
        <f>IF(N3233="zákl. přenesená",J3233,0)</f>
        <v>0</v>
      </c>
      <c r="BH3233" s="220">
        <f>IF(N3233="sníž. přenesená",J3233,0)</f>
        <v>0</v>
      </c>
      <c r="BI3233" s="220">
        <f>IF(N3233="nulová",J3233,0)</f>
        <v>0</v>
      </c>
      <c r="BJ3233" s="25" t="s">
        <v>80</v>
      </c>
      <c r="BK3233" s="220">
        <f>ROUND(I3233*H3233,2)</f>
        <v>0</v>
      </c>
      <c r="BL3233" s="25" t="s">
        <v>775</v>
      </c>
      <c r="BM3233" s="25" t="s">
        <v>4158</v>
      </c>
    </row>
    <row r="3234" spans="2:65" s="1" customFormat="1" ht="84">
      <c r="B3234" s="42"/>
      <c r="C3234" s="64"/>
      <c r="D3234" s="227" t="s">
        <v>506</v>
      </c>
      <c r="E3234" s="64"/>
      <c r="F3234" s="274" t="s">
        <v>4159</v>
      </c>
      <c r="G3234" s="64"/>
      <c r="H3234" s="64"/>
      <c r="I3234" s="177"/>
      <c r="J3234" s="64"/>
      <c r="K3234" s="64"/>
      <c r="L3234" s="62"/>
      <c r="M3234" s="223"/>
      <c r="N3234" s="43"/>
      <c r="O3234" s="43"/>
      <c r="P3234" s="43"/>
      <c r="Q3234" s="43"/>
      <c r="R3234" s="43"/>
      <c r="S3234" s="43"/>
      <c r="T3234" s="79"/>
      <c r="AT3234" s="25" t="s">
        <v>506</v>
      </c>
      <c r="AU3234" s="25" t="s">
        <v>82</v>
      </c>
    </row>
    <row r="3235" spans="2:65" s="1" customFormat="1" ht="25.5" customHeight="1">
      <c r="B3235" s="42"/>
      <c r="C3235" s="209" t="s">
        <v>4160</v>
      </c>
      <c r="D3235" s="209" t="s">
        <v>498</v>
      </c>
      <c r="E3235" s="210" t="s">
        <v>4161</v>
      </c>
      <c r="F3235" s="211" t="s">
        <v>4162</v>
      </c>
      <c r="G3235" s="212" t="s">
        <v>1025</v>
      </c>
      <c r="H3235" s="213">
        <v>8</v>
      </c>
      <c r="I3235" s="214"/>
      <c r="J3235" s="215">
        <f>ROUND(I3235*H3235,2)</f>
        <v>0</v>
      </c>
      <c r="K3235" s="211" t="s">
        <v>23</v>
      </c>
      <c r="L3235" s="62"/>
      <c r="M3235" s="216" t="s">
        <v>23</v>
      </c>
      <c r="N3235" s="217" t="s">
        <v>44</v>
      </c>
      <c r="O3235" s="43"/>
      <c r="P3235" s="218">
        <f>O3235*H3235</f>
        <v>0</v>
      </c>
      <c r="Q3235" s="218">
        <v>0</v>
      </c>
      <c r="R3235" s="218">
        <f>Q3235*H3235</f>
        <v>0</v>
      </c>
      <c r="S3235" s="218">
        <v>0</v>
      </c>
      <c r="T3235" s="219">
        <f>S3235*H3235</f>
        <v>0</v>
      </c>
      <c r="AR3235" s="25" t="s">
        <v>775</v>
      </c>
      <c r="AT3235" s="25" t="s">
        <v>498</v>
      </c>
      <c r="AU3235" s="25" t="s">
        <v>82</v>
      </c>
      <c r="AY3235" s="25" t="s">
        <v>492</v>
      </c>
      <c r="BE3235" s="220">
        <f>IF(N3235="základní",J3235,0)</f>
        <v>0</v>
      </c>
      <c r="BF3235" s="220">
        <f>IF(N3235="snížená",J3235,0)</f>
        <v>0</v>
      </c>
      <c r="BG3235" s="220">
        <f>IF(N3235="zákl. přenesená",J3235,0)</f>
        <v>0</v>
      </c>
      <c r="BH3235" s="220">
        <f>IF(N3235="sníž. přenesená",J3235,0)</f>
        <v>0</v>
      </c>
      <c r="BI3235" s="220">
        <f>IF(N3235="nulová",J3235,0)</f>
        <v>0</v>
      </c>
      <c r="BJ3235" s="25" t="s">
        <v>80</v>
      </c>
      <c r="BK3235" s="220">
        <f>ROUND(I3235*H3235,2)</f>
        <v>0</v>
      </c>
      <c r="BL3235" s="25" t="s">
        <v>775</v>
      </c>
      <c r="BM3235" s="25" t="s">
        <v>4163</v>
      </c>
    </row>
    <row r="3236" spans="2:65" s="1" customFormat="1" ht="84">
      <c r="B3236" s="42"/>
      <c r="C3236" s="64"/>
      <c r="D3236" s="227" t="s">
        <v>506</v>
      </c>
      <c r="E3236" s="64"/>
      <c r="F3236" s="274" t="s">
        <v>4164</v>
      </c>
      <c r="G3236" s="64"/>
      <c r="H3236" s="64"/>
      <c r="I3236" s="177"/>
      <c r="J3236" s="64"/>
      <c r="K3236" s="64"/>
      <c r="L3236" s="62"/>
      <c r="M3236" s="223"/>
      <c r="N3236" s="43"/>
      <c r="O3236" s="43"/>
      <c r="P3236" s="43"/>
      <c r="Q3236" s="43"/>
      <c r="R3236" s="43"/>
      <c r="S3236" s="43"/>
      <c r="T3236" s="79"/>
      <c r="AT3236" s="25" t="s">
        <v>506</v>
      </c>
      <c r="AU3236" s="25" t="s">
        <v>82</v>
      </c>
    </row>
    <row r="3237" spans="2:65" s="1" customFormat="1" ht="25.5" customHeight="1">
      <c r="B3237" s="42"/>
      <c r="C3237" s="209" t="s">
        <v>4165</v>
      </c>
      <c r="D3237" s="209" t="s">
        <v>498</v>
      </c>
      <c r="E3237" s="210" t="s">
        <v>4166</v>
      </c>
      <c r="F3237" s="211" t="s">
        <v>4167</v>
      </c>
      <c r="G3237" s="212" t="s">
        <v>1025</v>
      </c>
      <c r="H3237" s="213">
        <v>1</v>
      </c>
      <c r="I3237" s="214"/>
      <c r="J3237" s="215">
        <f>ROUND(I3237*H3237,2)</f>
        <v>0</v>
      </c>
      <c r="K3237" s="211" t="s">
        <v>23</v>
      </c>
      <c r="L3237" s="62"/>
      <c r="M3237" s="216" t="s">
        <v>23</v>
      </c>
      <c r="N3237" s="217" t="s">
        <v>44</v>
      </c>
      <c r="O3237" s="43"/>
      <c r="P3237" s="218">
        <f>O3237*H3237</f>
        <v>0</v>
      </c>
      <c r="Q3237" s="218">
        <v>0</v>
      </c>
      <c r="R3237" s="218">
        <f>Q3237*H3237</f>
        <v>0</v>
      </c>
      <c r="S3237" s="218">
        <v>0</v>
      </c>
      <c r="T3237" s="219">
        <f>S3237*H3237</f>
        <v>0</v>
      </c>
      <c r="AR3237" s="25" t="s">
        <v>775</v>
      </c>
      <c r="AT3237" s="25" t="s">
        <v>498</v>
      </c>
      <c r="AU3237" s="25" t="s">
        <v>82</v>
      </c>
      <c r="AY3237" s="25" t="s">
        <v>492</v>
      </c>
      <c r="BE3237" s="220">
        <f>IF(N3237="základní",J3237,0)</f>
        <v>0</v>
      </c>
      <c r="BF3237" s="220">
        <f>IF(N3237="snížená",J3237,0)</f>
        <v>0</v>
      </c>
      <c r="BG3237" s="220">
        <f>IF(N3237="zákl. přenesená",J3237,0)</f>
        <v>0</v>
      </c>
      <c r="BH3237" s="220">
        <f>IF(N3237="sníž. přenesená",J3237,0)</f>
        <v>0</v>
      </c>
      <c r="BI3237" s="220">
        <f>IF(N3237="nulová",J3237,0)</f>
        <v>0</v>
      </c>
      <c r="BJ3237" s="25" t="s">
        <v>80</v>
      </c>
      <c r="BK3237" s="220">
        <f>ROUND(I3237*H3237,2)</f>
        <v>0</v>
      </c>
      <c r="BL3237" s="25" t="s">
        <v>775</v>
      </c>
      <c r="BM3237" s="25" t="s">
        <v>4168</v>
      </c>
    </row>
    <row r="3238" spans="2:65" s="1" customFormat="1" ht="84">
      <c r="B3238" s="42"/>
      <c r="C3238" s="64"/>
      <c r="D3238" s="227" t="s">
        <v>506</v>
      </c>
      <c r="E3238" s="64"/>
      <c r="F3238" s="274" t="s">
        <v>4169</v>
      </c>
      <c r="G3238" s="64"/>
      <c r="H3238" s="64"/>
      <c r="I3238" s="177"/>
      <c r="J3238" s="64"/>
      <c r="K3238" s="64"/>
      <c r="L3238" s="62"/>
      <c r="M3238" s="223"/>
      <c r="N3238" s="43"/>
      <c r="O3238" s="43"/>
      <c r="P3238" s="43"/>
      <c r="Q3238" s="43"/>
      <c r="R3238" s="43"/>
      <c r="S3238" s="43"/>
      <c r="T3238" s="79"/>
      <c r="AT3238" s="25" t="s">
        <v>506</v>
      </c>
      <c r="AU3238" s="25" t="s">
        <v>82</v>
      </c>
    </row>
    <row r="3239" spans="2:65" s="1" customFormat="1" ht="25.5" customHeight="1">
      <c r="B3239" s="42"/>
      <c r="C3239" s="209" t="s">
        <v>4170</v>
      </c>
      <c r="D3239" s="209" t="s">
        <v>498</v>
      </c>
      <c r="E3239" s="210" t="s">
        <v>4171</v>
      </c>
      <c r="F3239" s="211" t="s">
        <v>4172</v>
      </c>
      <c r="G3239" s="212" t="s">
        <v>1025</v>
      </c>
      <c r="H3239" s="213">
        <v>9</v>
      </c>
      <c r="I3239" s="214"/>
      <c r="J3239" s="215">
        <f>ROUND(I3239*H3239,2)</f>
        <v>0</v>
      </c>
      <c r="K3239" s="211" t="s">
        <v>23</v>
      </c>
      <c r="L3239" s="62"/>
      <c r="M3239" s="216" t="s">
        <v>23</v>
      </c>
      <c r="N3239" s="217" t="s">
        <v>44</v>
      </c>
      <c r="O3239" s="43"/>
      <c r="P3239" s="218">
        <f>O3239*H3239</f>
        <v>0</v>
      </c>
      <c r="Q3239" s="218">
        <v>0</v>
      </c>
      <c r="R3239" s="218">
        <f>Q3239*H3239</f>
        <v>0</v>
      </c>
      <c r="S3239" s="218">
        <v>0</v>
      </c>
      <c r="T3239" s="219">
        <f>S3239*H3239</f>
        <v>0</v>
      </c>
      <c r="AR3239" s="25" t="s">
        <v>775</v>
      </c>
      <c r="AT3239" s="25" t="s">
        <v>498</v>
      </c>
      <c r="AU3239" s="25" t="s">
        <v>82</v>
      </c>
      <c r="AY3239" s="25" t="s">
        <v>492</v>
      </c>
      <c r="BE3239" s="220">
        <f>IF(N3239="základní",J3239,0)</f>
        <v>0</v>
      </c>
      <c r="BF3239" s="220">
        <f>IF(N3239="snížená",J3239,0)</f>
        <v>0</v>
      </c>
      <c r="BG3239" s="220">
        <f>IF(N3239="zákl. přenesená",J3239,0)</f>
        <v>0</v>
      </c>
      <c r="BH3239" s="220">
        <f>IF(N3239="sníž. přenesená",J3239,0)</f>
        <v>0</v>
      </c>
      <c r="BI3239" s="220">
        <f>IF(N3239="nulová",J3239,0)</f>
        <v>0</v>
      </c>
      <c r="BJ3239" s="25" t="s">
        <v>80</v>
      </c>
      <c r="BK3239" s="220">
        <f>ROUND(I3239*H3239,2)</f>
        <v>0</v>
      </c>
      <c r="BL3239" s="25" t="s">
        <v>775</v>
      </c>
      <c r="BM3239" s="25" t="s">
        <v>4173</v>
      </c>
    </row>
    <row r="3240" spans="2:65" s="1" customFormat="1" ht="84">
      <c r="B3240" s="42"/>
      <c r="C3240" s="64"/>
      <c r="D3240" s="227" t="s">
        <v>506</v>
      </c>
      <c r="E3240" s="64"/>
      <c r="F3240" s="274" t="s">
        <v>4174</v>
      </c>
      <c r="G3240" s="64"/>
      <c r="H3240" s="64"/>
      <c r="I3240" s="177"/>
      <c r="J3240" s="64"/>
      <c r="K3240" s="64"/>
      <c r="L3240" s="62"/>
      <c r="M3240" s="223"/>
      <c r="N3240" s="43"/>
      <c r="O3240" s="43"/>
      <c r="P3240" s="43"/>
      <c r="Q3240" s="43"/>
      <c r="R3240" s="43"/>
      <c r="S3240" s="43"/>
      <c r="T3240" s="79"/>
      <c r="AT3240" s="25" t="s">
        <v>506</v>
      </c>
      <c r="AU3240" s="25" t="s">
        <v>82</v>
      </c>
    </row>
    <row r="3241" spans="2:65" s="1" customFormat="1" ht="25.5" customHeight="1">
      <c r="B3241" s="42"/>
      <c r="C3241" s="209" t="s">
        <v>4175</v>
      </c>
      <c r="D3241" s="209" t="s">
        <v>498</v>
      </c>
      <c r="E3241" s="210" t="s">
        <v>4176</v>
      </c>
      <c r="F3241" s="211" t="s">
        <v>4177</v>
      </c>
      <c r="G3241" s="212" t="s">
        <v>1025</v>
      </c>
      <c r="H3241" s="213">
        <v>2</v>
      </c>
      <c r="I3241" s="214"/>
      <c r="J3241" s="215">
        <f>ROUND(I3241*H3241,2)</f>
        <v>0</v>
      </c>
      <c r="K3241" s="211" t="s">
        <v>23</v>
      </c>
      <c r="L3241" s="62"/>
      <c r="M3241" s="216" t="s">
        <v>23</v>
      </c>
      <c r="N3241" s="217" t="s">
        <v>44</v>
      </c>
      <c r="O3241" s="43"/>
      <c r="P3241" s="218">
        <f>O3241*H3241</f>
        <v>0</v>
      </c>
      <c r="Q3241" s="218">
        <v>0</v>
      </c>
      <c r="R3241" s="218">
        <f>Q3241*H3241</f>
        <v>0</v>
      </c>
      <c r="S3241" s="218">
        <v>0</v>
      </c>
      <c r="T3241" s="219">
        <f>S3241*H3241</f>
        <v>0</v>
      </c>
      <c r="AR3241" s="25" t="s">
        <v>775</v>
      </c>
      <c r="AT3241" s="25" t="s">
        <v>498</v>
      </c>
      <c r="AU3241" s="25" t="s">
        <v>82</v>
      </c>
      <c r="AY3241" s="25" t="s">
        <v>492</v>
      </c>
      <c r="BE3241" s="220">
        <f>IF(N3241="základní",J3241,0)</f>
        <v>0</v>
      </c>
      <c r="BF3241" s="220">
        <f>IF(N3241="snížená",J3241,0)</f>
        <v>0</v>
      </c>
      <c r="BG3241" s="220">
        <f>IF(N3241="zákl. přenesená",J3241,0)</f>
        <v>0</v>
      </c>
      <c r="BH3241" s="220">
        <f>IF(N3241="sníž. přenesená",J3241,0)</f>
        <v>0</v>
      </c>
      <c r="BI3241" s="220">
        <f>IF(N3241="nulová",J3241,0)</f>
        <v>0</v>
      </c>
      <c r="BJ3241" s="25" t="s">
        <v>80</v>
      </c>
      <c r="BK3241" s="220">
        <f>ROUND(I3241*H3241,2)</f>
        <v>0</v>
      </c>
      <c r="BL3241" s="25" t="s">
        <v>775</v>
      </c>
      <c r="BM3241" s="25" t="s">
        <v>4178</v>
      </c>
    </row>
    <row r="3242" spans="2:65" s="1" customFormat="1" ht="84">
      <c r="B3242" s="42"/>
      <c r="C3242" s="64"/>
      <c r="D3242" s="227" t="s">
        <v>506</v>
      </c>
      <c r="E3242" s="64"/>
      <c r="F3242" s="274" t="s">
        <v>4179</v>
      </c>
      <c r="G3242" s="64"/>
      <c r="H3242" s="64"/>
      <c r="I3242" s="177"/>
      <c r="J3242" s="64"/>
      <c r="K3242" s="64"/>
      <c r="L3242" s="62"/>
      <c r="M3242" s="223"/>
      <c r="N3242" s="43"/>
      <c r="O3242" s="43"/>
      <c r="P3242" s="43"/>
      <c r="Q3242" s="43"/>
      <c r="R3242" s="43"/>
      <c r="S3242" s="43"/>
      <c r="T3242" s="79"/>
      <c r="AT3242" s="25" t="s">
        <v>506</v>
      </c>
      <c r="AU3242" s="25" t="s">
        <v>82</v>
      </c>
    </row>
    <row r="3243" spans="2:65" s="1" customFormat="1" ht="25.5" customHeight="1">
      <c r="B3243" s="42"/>
      <c r="C3243" s="209" t="s">
        <v>4180</v>
      </c>
      <c r="D3243" s="209" t="s">
        <v>498</v>
      </c>
      <c r="E3243" s="210" t="s">
        <v>4181</v>
      </c>
      <c r="F3243" s="211" t="s">
        <v>4182</v>
      </c>
      <c r="G3243" s="212" t="s">
        <v>1025</v>
      </c>
      <c r="H3243" s="213">
        <v>107</v>
      </c>
      <c r="I3243" s="214"/>
      <c r="J3243" s="215">
        <f>ROUND(I3243*H3243,2)</f>
        <v>0</v>
      </c>
      <c r="K3243" s="211" t="s">
        <v>23</v>
      </c>
      <c r="L3243" s="62"/>
      <c r="M3243" s="216" t="s">
        <v>23</v>
      </c>
      <c r="N3243" s="217" t="s">
        <v>44</v>
      </c>
      <c r="O3243" s="43"/>
      <c r="P3243" s="218">
        <f>O3243*H3243</f>
        <v>0</v>
      </c>
      <c r="Q3243" s="218">
        <v>0</v>
      </c>
      <c r="R3243" s="218">
        <f>Q3243*H3243</f>
        <v>0</v>
      </c>
      <c r="S3243" s="218">
        <v>0</v>
      </c>
      <c r="T3243" s="219">
        <f>S3243*H3243</f>
        <v>0</v>
      </c>
      <c r="AR3243" s="25" t="s">
        <v>775</v>
      </c>
      <c r="AT3243" s="25" t="s">
        <v>498</v>
      </c>
      <c r="AU3243" s="25" t="s">
        <v>82</v>
      </c>
      <c r="AY3243" s="25" t="s">
        <v>492</v>
      </c>
      <c r="BE3243" s="220">
        <f>IF(N3243="základní",J3243,0)</f>
        <v>0</v>
      </c>
      <c r="BF3243" s="220">
        <f>IF(N3243="snížená",J3243,0)</f>
        <v>0</v>
      </c>
      <c r="BG3243" s="220">
        <f>IF(N3243="zákl. přenesená",J3243,0)</f>
        <v>0</v>
      </c>
      <c r="BH3243" s="220">
        <f>IF(N3243="sníž. přenesená",J3243,0)</f>
        <v>0</v>
      </c>
      <c r="BI3243" s="220">
        <f>IF(N3243="nulová",J3243,0)</f>
        <v>0</v>
      </c>
      <c r="BJ3243" s="25" t="s">
        <v>80</v>
      </c>
      <c r="BK3243" s="220">
        <f>ROUND(I3243*H3243,2)</f>
        <v>0</v>
      </c>
      <c r="BL3243" s="25" t="s">
        <v>775</v>
      </c>
      <c r="BM3243" s="25" t="s">
        <v>4183</v>
      </c>
    </row>
    <row r="3244" spans="2:65" s="1" customFormat="1" ht="96">
      <c r="B3244" s="42"/>
      <c r="C3244" s="64"/>
      <c r="D3244" s="227" t="s">
        <v>506</v>
      </c>
      <c r="E3244" s="64"/>
      <c r="F3244" s="274" t="s">
        <v>4184</v>
      </c>
      <c r="G3244" s="64"/>
      <c r="H3244" s="64"/>
      <c r="I3244" s="177"/>
      <c r="J3244" s="64"/>
      <c r="K3244" s="64"/>
      <c r="L3244" s="62"/>
      <c r="M3244" s="223"/>
      <c r="N3244" s="43"/>
      <c r="O3244" s="43"/>
      <c r="P3244" s="43"/>
      <c r="Q3244" s="43"/>
      <c r="R3244" s="43"/>
      <c r="S3244" s="43"/>
      <c r="T3244" s="79"/>
      <c r="AT3244" s="25" t="s">
        <v>506</v>
      </c>
      <c r="AU3244" s="25" t="s">
        <v>82</v>
      </c>
    </row>
    <row r="3245" spans="2:65" s="1" customFormat="1" ht="25.5" customHeight="1">
      <c r="B3245" s="42"/>
      <c r="C3245" s="209" t="s">
        <v>4185</v>
      </c>
      <c r="D3245" s="209" t="s">
        <v>498</v>
      </c>
      <c r="E3245" s="210" t="s">
        <v>4186</v>
      </c>
      <c r="F3245" s="211" t="s">
        <v>4187</v>
      </c>
      <c r="G3245" s="212" t="s">
        <v>1025</v>
      </c>
      <c r="H3245" s="213">
        <v>24</v>
      </c>
      <c r="I3245" s="214"/>
      <c r="J3245" s="215">
        <f>ROUND(I3245*H3245,2)</f>
        <v>0</v>
      </c>
      <c r="K3245" s="211" t="s">
        <v>23</v>
      </c>
      <c r="L3245" s="62"/>
      <c r="M3245" s="216" t="s">
        <v>23</v>
      </c>
      <c r="N3245" s="217" t="s">
        <v>44</v>
      </c>
      <c r="O3245" s="43"/>
      <c r="P3245" s="218">
        <f>O3245*H3245</f>
        <v>0</v>
      </c>
      <c r="Q3245" s="218">
        <v>0</v>
      </c>
      <c r="R3245" s="218">
        <f>Q3245*H3245</f>
        <v>0</v>
      </c>
      <c r="S3245" s="218">
        <v>0</v>
      </c>
      <c r="T3245" s="219">
        <f>S3245*H3245</f>
        <v>0</v>
      </c>
      <c r="AR3245" s="25" t="s">
        <v>775</v>
      </c>
      <c r="AT3245" s="25" t="s">
        <v>498</v>
      </c>
      <c r="AU3245" s="25" t="s">
        <v>82</v>
      </c>
      <c r="AY3245" s="25" t="s">
        <v>492</v>
      </c>
      <c r="BE3245" s="220">
        <f>IF(N3245="základní",J3245,0)</f>
        <v>0</v>
      </c>
      <c r="BF3245" s="220">
        <f>IF(N3245="snížená",J3245,0)</f>
        <v>0</v>
      </c>
      <c r="BG3245" s="220">
        <f>IF(N3245="zákl. přenesená",J3245,0)</f>
        <v>0</v>
      </c>
      <c r="BH3245" s="220">
        <f>IF(N3245="sníž. přenesená",J3245,0)</f>
        <v>0</v>
      </c>
      <c r="BI3245" s="220">
        <f>IF(N3245="nulová",J3245,0)</f>
        <v>0</v>
      </c>
      <c r="BJ3245" s="25" t="s">
        <v>80</v>
      </c>
      <c r="BK3245" s="220">
        <f>ROUND(I3245*H3245,2)</f>
        <v>0</v>
      </c>
      <c r="BL3245" s="25" t="s">
        <v>775</v>
      </c>
      <c r="BM3245" s="25" t="s">
        <v>4188</v>
      </c>
    </row>
    <row r="3246" spans="2:65" s="1" customFormat="1" ht="96">
      <c r="B3246" s="42"/>
      <c r="C3246" s="64"/>
      <c r="D3246" s="227" t="s">
        <v>506</v>
      </c>
      <c r="E3246" s="64"/>
      <c r="F3246" s="274" t="s">
        <v>4189</v>
      </c>
      <c r="G3246" s="64"/>
      <c r="H3246" s="64"/>
      <c r="I3246" s="177"/>
      <c r="J3246" s="64"/>
      <c r="K3246" s="64"/>
      <c r="L3246" s="62"/>
      <c r="M3246" s="223"/>
      <c r="N3246" s="43"/>
      <c r="O3246" s="43"/>
      <c r="P3246" s="43"/>
      <c r="Q3246" s="43"/>
      <c r="R3246" s="43"/>
      <c r="S3246" s="43"/>
      <c r="T3246" s="79"/>
      <c r="AT3246" s="25" t="s">
        <v>506</v>
      </c>
      <c r="AU3246" s="25" t="s">
        <v>82</v>
      </c>
    </row>
    <row r="3247" spans="2:65" s="1" customFormat="1" ht="25.5" customHeight="1">
      <c r="B3247" s="42"/>
      <c r="C3247" s="209" t="s">
        <v>4190</v>
      </c>
      <c r="D3247" s="209" t="s">
        <v>498</v>
      </c>
      <c r="E3247" s="210" t="s">
        <v>4191</v>
      </c>
      <c r="F3247" s="211" t="s">
        <v>4192</v>
      </c>
      <c r="G3247" s="212" t="s">
        <v>1025</v>
      </c>
      <c r="H3247" s="213">
        <v>7</v>
      </c>
      <c r="I3247" s="214"/>
      <c r="J3247" s="215">
        <f>ROUND(I3247*H3247,2)</f>
        <v>0</v>
      </c>
      <c r="K3247" s="211" t="s">
        <v>23</v>
      </c>
      <c r="L3247" s="62"/>
      <c r="M3247" s="216" t="s">
        <v>23</v>
      </c>
      <c r="N3247" s="217" t="s">
        <v>44</v>
      </c>
      <c r="O3247" s="43"/>
      <c r="P3247" s="218">
        <f>O3247*H3247</f>
        <v>0</v>
      </c>
      <c r="Q3247" s="218">
        <v>0</v>
      </c>
      <c r="R3247" s="218">
        <f>Q3247*H3247</f>
        <v>0</v>
      </c>
      <c r="S3247" s="218">
        <v>0</v>
      </c>
      <c r="T3247" s="219">
        <f>S3247*H3247</f>
        <v>0</v>
      </c>
      <c r="AR3247" s="25" t="s">
        <v>775</v>
      </c>
      <c r="AT3247" s="25" t="s">
        <v>498</v>
      </c>
      <c r="AU3247" s="25" t="s">
        <v>82</v>
      </c>
      <c r="AY3247" s="25" t="s">
        <v>492</v>
      </c>
      <c r="BE3247" s="220">
        <f>IF(N3247="základní",J3247,0)</f>
        <v>0</v>
      </c>
      <c r="BF3247" s="220">
        <f>IF(N3247="snížená",J3247,0)</f>
        <v>0</v>
      </c>
      <c r="BG3247" s="220">
        <f>IF(N3247="zákl. přenesená",J3247,0)</f>
        <v>0</v>
      </c>
      <c r="BH3247" s="220">
        <f>IF(N3247="sníž. přenesená",J3247,0)</f>
        <v>0</v>
      </c>
      <c r="BI3247" s="220">
        <f>IF(N3247="nulová",J3247,0)</f>
        <v>0</v>
      </c>
      <c r="BJ3247" s="25" t="s">
        <v>80</v>
      </c>
      <c r="BK3247" s="220">
        <f>ROUND(I3247*H3247,2)</f>
        <v>0</v>
      </c>
      <c r="BL3247" s="25" t="s">
        <v>775</v>
      </c>
      <c r="BM3247" s="25" t="s">
        <v>4193</v>
      </c>
    </row>
    <row r="3248" spans="2:65" s="1" customFormat="1" ht="96">
      <c r="B3248" s="42"/>
      <c r="C3248" s="64"/>
      <c r="D3248" s="227" t="s">
        <v>506</v>
      </c>
      <c r="E3248" s="64"/>
      <c r="F3248" s="274" t="s">
        <v>4194</v>
      </c>
      <c r="G3248" s="64"/>
      <c r="H3248" s="64"/>
      <c r="I3248" s="177"/>
      <c r="J3248" s="64"/>
      <c r="K3248" s="64"/>
      <c r="L3248" s="62"/>
      <c r="M3248" s="223"/>
      <c r="N3248" s="43"/>
      <c r="O3248" s="43"/>
      <c r="P3248" s="43"/>
      <c r="Q3248" s="43"/>
      <c r="R3248" s="43"/>
      <c r="S3248" s="43"/>
      <c r="T3248" s="79"/>
      <c r="AT3248" s="25" t="s">
        <v>506</v>
      </c>
      <c r="AU3248" s="25" t="s">
        <v>82</v>
      </c>
    </row>
    <row r="3249" spans="2:65" s="1" customFormat="1" ht="25.5" customHeight="1">
      <c r="B3249" s="42"/>
      <c r="C3249" s="209" t="s">
        <v>4195</v>
      </c>
      <c r="D3249" s="209" t="s">
        <v>498</v>
      </c>
      <c r="E3249" s="210" t="s">
        <v>4196</v>
      </c>
      <c r="F3249" s="211" t="s">
        <v>4197</v>
      </c>
      <c r="G3249" s="212" t="s">
        <v>1025</v>
      </c>
      <c r="H3249" s="213">
        <v>38</v>
      </c>
      <c r="I3249" s="214"/>
      <c r="J3249" s="215">
        <f>ROUND(I3249*H3249,2)</f>
        <v>0</v>
      </c>
      <c r="K3249" s="211" t="s">
        <v>23</v>
      </c>
      <c r="L3249" s="62"/>
      <c r="M3249" s="216" t="s">
        <v>23</v>
      </c>
      <c r="N3249" s="217" t="s">
        <v>44</v>
      </c>
      <c r="O3249" s="43"/>
      <c r="P3249" s="218">
        <f>O3249*H3249</f>
        <v>0</v>
      </c>
      <c r="Q3249" s="218">
        <v>0</v>
      </c>
      <c r="R3249" s="218">
        <f>Q3249*H3249</f>
        <v>0</v>
      </c>
      <c r="S3249" s="218">
        <v>0</v>
      </c>
      <c r="T3249" s="219">
        <f>S3249*H3249</f>
        <v>0</v>
      </c>
      <c r="AR3249" s="25" t="s">
        <v>775</v>
      </c>
      <c r="AT3249" s="25" t="s">
        <v>498</v>
      </c>
      <c r="AU3249" s="25" t="s">
        <v>82</v>
      </c>
      <c r="AY3249" s="25" t="s">
        <v>492</v>
      </c>
      <c r="BE3249" s="220">
        <f>IF(N3249="základní",J3249,0)</f>
        <v>0</v>
      </c>
      <c r="BF3249" s="220">
        <f>IF(N3249="snížená",J3249,0)</f>
        <v>0</v>
      </c>
      <c r="BG3249" s="220">
        <f>IF(N3249="zákl. přenesená",J3249,0)</f>
        <v>0</v>
      </c>
      <c r="BH3249" s="220">
        <f>IF(N3249="sníž. přenesená",J3249,0)</f>
        <v>0</v>
      </c>
      <c r="BI3249" s="220">
        <f>IF(N3249="nulová",J3249,0)</f>
        <v>0</v>
      </c>
      <c r="BJ3249" s="25" t="s">
        <v>80</v>
      </c>
      <c r="BK3249" s="220">
        <f>ROUND(I3249*H3249,2)</f>
        <v>0</v>
      </c>
      <c r="BL3249" s="25" t="s">
        <v>775</v>
      </c>
      <c r="BM3249" s="25" t="s">
        <v>4198</v>
      </c>
    </row>
    <row r="3250" spans="2:65" s="1" customFormat="1" ht="96">
      <c r="B3250" s="42"/>
      <c r="C3250" s="64"/>
      <c r="D3250" s="227" t="s">
        <v>506</v>
      </c>
      <c r="E3250" s="64"/>
      <c r="F3250" s="274" t="s">
        <v>4199</v>
      </c>
      <c r="G3250" s="64"/>
      <c r="H3250" s="64"/>
      <c r="I3250" s="177"/>
      <c r="J3250" s="64"/>
      <c r="K3250" s="64"/>
      <c r="L3250" s="62"/>
      <c r="M3250" s="223"/>
      <c r="N3250" s="43"/>
      <c r="O3250" s="43"/>
      <c r="P3250" s="43"/>
      <c r="Q3250" s="43"/>
      <c r="R3250" s="43"/>
      <c r="S3250" s="43"/>
      <c r="T3250" s="79"/>
      <c r="AT3250" s="25" t="s">
        <v>506</v>
      </c>
      <c r="AU3250" s="25" t="s">
        <v>82</v>
      </c>
    </row>
    <row r="3251" spans="2:65" s="1" customFormat="1" ht="25.5" customHeight="1">
      <c r="B3251" s="42"/>
      <c r="C3251" s="209" t="s">
        <v>4200</v>
      </c>
      <c r="D3251" s="209" t="s">
        <v>498</v>
      </c>
      <c r="E3251" s="210" t="s">
        <v>4201</v>
      </c>
      <c r="F3251" s="211" t="s">
        <v>4202</v>
      </c>
      <c r="G3251" s="212" t="s">
        <v>1025</v>
      </c>
      <c r="H3251" s="213">
        <v>21</v>
      </c>
      <c r="I3251" s="214"/>
      <c r="J3251" s="215">
        <f>ROUND(I3251*H3251,2)</f>
        <v>0</v>
      </c>
      <c r="K3251" s="211" t="s">
        <v>23</v>
      </c>
      <c r="L3251" s="62"/>
      <c r="M3251" s="216" t="s">
        <v>23</v>
      </c>
      <c r="N3251" s="217" t="s">
        <v>44</v>
      </c>
      <c r="O3251" s="43"/>
      <c r="P3251" s="218">
        <f>O3251*H3251</f>
        <v>0</v>
      </c>
      <c r="Q3251" s="218">
        <v>0</v>
      </c>
      <c r="R3251" s="218">
        <f>Q3251*H3251</f>
        <v>0</v>
      </c>
      <c r="S3251" s="218">
        <v>0</v>
      </c>
      <c r="T3251" s="219">
        <f>S3251*H3251</f>
        <v>0</v>
      </c>
      <c r="AR3251" s="25" t="s">
        <v>775</v>
      </c>
      <c r="AT3251" s="25" t="s">
        <v>498</v>
      </c>
      <c r="AU3251" s="25" t="s">
        <v>82</v>
      </c>
      <c r="AY3251" s="25" t="s">
        <v>492</v>
      </c>
      <c r="BE3251" s="220">
        <f>IF(N3251="základní",J3251,0)</f>
        <v>0</v>
      </c>
      <c r="BF3251" s="220">
        <f>IF(N3251="snížená",J3251,0)</f>
        <v>0</v>
      </c>
      <c r="BG3251" s="220">
        <f>IF(N3251="zákl. přenesená",J3251,0)</f>
        <v>0</v>
      </c>
      <c r="BH3251" s="220">
        <f>IF(N3251="sníž. přenesená",J3251,0)</f>
        <v>0</v>
      </c>
      <c r="BI3251" s="220">
        <f>IF(N3251="nulová",J3251,0)</f>
        <v>0</v>
      </c>
      <c r="BJ3251" s="25" t="s">
        <v>80</v>
      </c>
      <c r="BK3251" s="220">
        <f>ROUND(I3251*H3251,2)</f>
        <v>0</v>
      </c>
      <c r="BL3251" s="25" t="s">
        <v>775</v>
      </c>
      <c r="BM3251" s="25" t="s">
        <v>4203</v>
      </c>
    </row>
    <row r="3252" spans="2:65" s="1" customFormat="1" ht="84">
      <c r="B3252" s="42"/>
      <c r="C3252" s="64"/>
      <c r="D3252" s="227" t="s">
        <v>506</v>
      </c>
      <c r="E3252" s="64"/>
      <c r="F3252" s="274" t="s">
        <v>4204</v>
      </c>
      <c r="G3252" s="64"/>
      <c r="H3252" s="64"/>
      <c r="I3252" s="177"/>
      <c r="J3252" s="64"/>
      <c r="K3252" s="64"/>
      <c r="L3252" s="62"/>
      <c r="M3252" s="223"/>
      <c r="N3252" s="43"/>
      <c r="O3252" s="43"/>
      <c r="P3252" s="43"/>
      <c r="Q3252" s="43"/>
      <c r="R3252" s="43"/>
      <c r="S3252" s="43"/>
      <c r="T3252" s="79"/>
      <c r="AT3252" s="25" t="s">
        <v>506</v>
      </c>
      <c r="AU3252" s="25" t="s">
        <v>82</v>
      </c>
    </row>
    <row r="3253" spans="2:65" s="1" customFormat="1" ht="25.5" customHeight="1">
      <c r="B3253" s="42"/>
      <c r="C3253" s="209" t="s">
        <v>4205</v>
      </c>
      <c r="D3253" s="209" t="s">
        <v>498</v>
      </c>
      <c r="E3253" s="210" t="s">
        <v>4206</v>
      </c>
      <c r="F3253" s="211" t="s">
        <v>4207</v>
      </c>
      <c r="G3253" s="212" t="s">
        <v>1025</v>
      </c>
      <c r="H3253" s="213">
        <v>34</v>
      </c>
      <c r="I3253" s="214"/>
      <c r="J3253" s="215">
        <f>ROUND(I3253*H3253,2)</f>
        <v>0</v>
      </c>
      <c r="K3253" s="211" t="s">
        <v>23</v>
      </c>
      <c r="L3253" s="62"/>
      <c r="M3253" s="216" t="s">
        <v>23</v>
      </c>
      <c r="N3253" s="217" t="s">
        <v>44</v>
      </c>
      <c r="O3253" s="43"/>
      <c r="P3253" s="218">
        <f>O3253*H3253</f>
        <v>0</v>
      </c>
      <c r="Q3253" s="218">
        <v>0</v>
      </c>
      <c r="R3253" s="218">
        <f>Q3253*H3253</f>
        <v>0</v>
      </c>
      <c r="S3253" s="218">
        <v>0</v>
      </c>
      <c r="T3253" s="219">
        <f>S3253*H3253</f>
        <v>0</v>
      </c>
      <c r="AR3253" s="25" t="s">
        <v>775</v>
      </c>
      <c r="AT3253" s="25" t="s">
        <v>498</v>
      </c>
      <c r="AU3253" s="25" t="s">
        <v>82</v>
      </c>
      <c r="AY3253" s="25" t="s">
        <v>492</v>
      </c>
      <c r="BE3253" s="220">
        <f>IF(N3253="základní",J3253,0)</f>
        <v>0</v>
      </c>
      <c r="BF3253" s="220">
        <f>IF(N3253="snížená",J3253,0)</f>
        <v>0</v>
      </c>
      <c r="BG3253" s="220">
        <f>IF(N3253="zákl. přenesená",J3253,0)</f>
        <v>0</v>
      </c>
      <c r="BH3253" s="220">
        <f>IF(N3253="sníž. přenesená",J3253,0)</f>
        <v>0</v>
      </c>
      <c r="BI3253" s="220">
        <f>IF(N3253="nulová",J3253,0)</f>
        <v>0</v>
      </c>
      <c r="BJ3253" s="25" t="s">
        <v>80</v>
      </c>
      <c r="BK3253" s="220">
        <f>ROUND(I3253*H3253,2)</f>
        <v>0</v>
      </c>
      <c r="BL3253" s="25" t="s">
        <v>775</v>
      </c>
      <c r="BM3253" s="25" t="s">
        <v>4208</v>
      </c>
    </row>
    <row r="3254" spans="2:65" s="1" customFormat="1" ht="96">
      <c r="B3254" s="42"/>
      <c r="C3254" s="64"/>
      <c r="D3254" s="227" t="s">
        <v>506</v>
      </c>
      <c r="E3254" s="64"/>
      <c r="F3254" s="274" t="s">
        <v>4209</v>
      </c>
      <c r="G3254" s="64"/>
      <c r="H3254" s="64"/>
      <c r="I3254" s="177"/>
      <c r="J3254" s="64"/>
      <c r="K3254" s="64"/>
      <c r="L3254" s="62"/>
      <c r="M3254" s="223"/>
      <c r="N3254" s="43"/>
      <c r="O3254" s="43"/>
      <c r="P3254" s="43"/>
      <c r="Q3254" s="43"/>
      <c r="R3254" s="43"/>
      <c r="S3254" s="43"/>
      <c r="T3254" s="79"/>
      <c r="AT3254" s="25" t="s">
        <v>506</v>
      </c>
      <c r="AU3254" s="25" t="s">
        <v>82</v>
      </c>
    </row>
    <row r="3255" spans="2:65" s="1" customFormat="1" ht="25.5" customHeight="1">
      <c r="B3255" s="42"/>
      <c r="C3255" s="209" t="s">
        <v>4210</v>
      </c>
      <c r="D3255" s="209" t="s">
        <v>498</v>
      </c>
      <c r="E3255" s="210" t="s">
        <v>4211</v>
      </c>
      <c r="F3255" s="211" t="s">
        <v>4212</v>
      </c>
      <c r="G3255" s="212" t="s">
        <v>1025</v>
      </c>
      <c r="H3255" s="213">
        <v>10</v>
      </c>
      <c r="I3255" s="214"/>
      <c r="J3255" s="215">
        <f>ROUND(I3255*H3255,2)</f>
        <v>0</v>
      </c>
      <c r="K3255" s="211" t="s">
        <v>23</v>
      </c>
      <c r="L3255" s="62"/>
      <c r="M3255" s="216" t="s">
        <v>23</v>
      </c>
      <c r="N3255" s="217" t="s">
        <v>44</v>
      </c>
      <c r="O3255" s="43"/>
      <c r="P3255" s="218">
        <f>O3255*H3255</f>
        <v>0</v>
      </c>
      <c r="Q3255" s="218">
        <v>0</v>
      </c>
      <c r="R3255" s="218">
        <f>Q3255*H3255</f>
        <v>0</v>
      </c>
      <c r="S3255" s="218">
        <v>0</v>
      </c>
      <c r="T3255" s="219">
        <f>S3255*H3255</f>
        <v>0</v>
      </c>
      <c r="AR3255" s="25" t="s">
        <v>775</v>
      </c>
      <c r="AT3255" s="25" t="s">
        <v>498</v>
      </c>
      <c r="AU3255" s="25" t="s">
        <v>82</v>
      </c>
      <c r="AY3255" s="25" t="s">
        <v>492</v>
      </c>
      <c r="BE3255" s="220">
        <f>IF(N3255="základní",J3255,0)</f>
        <v>0</v>
      </c>
      <c r="BF3255" s="220">
        <f>IF(N3255="snížená",J3255,0)</f>
        <v>0</v>
      </c>
      <c r="BG3255" s="220">
        <f>IF(N3255="zákl. přenesená",J3255,0)</f>
        <v>0</v>
      </c>
      <c r="BH3255" s="220">
        <f>IF(N3255="sníž. přenesená",J3255,0)</f>
        <v>0</v>
      </c>
      <c r="BI3255" s="220">
        <f>IF(N3255="nulová",J3255,0)</f>
        <v>0</v>
      </c>
      <c r="BJ3255" s="25" t="s">
        <v>80</v>
      </c>
      <c r="BK3255" s="220">
        <f>ROUND(I3255*H3255,2)</f>
        <v>0</v>
      </c>
      <c r="BL3255" s="25" t="s">
        <v>775</v>
      </c>
      <c r="BM3255" s="25" t="s">
        <v>4213</v>
      </c>
    </row>
    <row r="3256" spans="2:65" s="1" customFormat="1" ht="96">
      <c r="B3256" s="42"/>
      <c r="C3256" s="64"/>
      <c r="D3256" s="227" t="s">
        <v>506</v>
      </c>
      <c r="E3256" s="64"/>
      <c r="F3256" s="274" t="s">
        <v>4214</v>
      </c>
      <c r="G3256" s="64"/>
      <c r="H3256" s="64"/>
      <c r="I3256" s="177"/>
      <c r="J3256" s="64"/>
      <c r="K3256" s="64"/>
      <c r="L3256" s="62"/>
      <c r="M3256" s="223"/>
      <c r="N3256" s="43"/>
      <c r="O3256" s="43"/>
      <c r="P3256" s="43"/>
      <c r="Q3256" s="43"/>
      <c r="R3256" s="43"/>
      <c r="S3256" s="43"/>
      <c r="T3256" s="79"/>
      <c r="AT3256" s="25" t="s">
        <v>506</v>
      </c>
      <c r="AU3256" s="25" t="s">
        <v>82</v>
      </c>
    </row>
    <row r="3257" spans="2:65" s="1" customFormat="1" ht="25.5" customHeight="1">
      <c r="B3257" s="42"/>
      <c r="C3257" s="209" t="s">
        <v>4215</v>
      </c>
      <c r="D3257" s="209" t="s">
        <v>498</v>
      </c>
      <c r="E3257" s="210" t="s">
        <v>4216</v>
      </c>
      <c r="F3257" s="211" t="s">
        <v>4217</v>
      </c>
      <c r="G3257" s="212" t="s">
        <v>1025</v>
      </c>
      <c r="H3257" s="213">
        <v>10</v>
      </c>
      <c r="I3257" s="214"/>
      <c r="J3257" s="215">
        <f>ROUND(I3257*H3257,2)</f>
        <v>0</v>
      </c>
      <c r="K3257" s="211" t="s">
        <v>23</v>
      </c>
      <c r="L3257" s="62"/>
      <c r="M3257" s="216" t="s">
        <v>23</v>
      </c>
      <c r="N3257" s="217" t="s">
        <v>44</v>
      </c>
      <c r="O3257" s="43"/>
      <c r="P3257" s="218">
        <f>O3257*H3257</f>
        <v>0</v>
      </c>
      <c r="Q3257" s="218">
        <v>0</v>
      </c>
      <c r="R3257" s="218">
        <f>Q3257*H3257</f>
        <v>0</v>
      </c>
      <c r="S3257" s="218">
        <v>0</v>
      </c>
      <c r="T3257" s="219">
        <f>S3257*H3257</f>
        <v>0</v>
      </c>
      <c r="AR3257" s="25" t="s">
        <v>775</v>
      </c>
      <c r="AT3257" s="25" t="s">
        <v>498</v>
      </c>
      <c r="AU3257" s="25" t="s">
        <v>82</v>
      </c>
      <c r="AY3257" s="25" t="s">
        <v>492</v>
      </c>
      <c r="BE3257" s="220">
        <f>IF(N3257="základní",J3257,0)</f>
        <v>0</v>
      </c>
      <c r="BF3257" s="220">
        <f>IF(N3257="snížená",J3257,0)</f>
        <v>0</v>
      </c>
      <c r="BG3257" s="220">
        <f>IF(N3257="zákl. přenesená",J3257,0)</f>
        <v>0</v>
      </c>
      <c r="BH3257" s="220">
        <f>IF(N3257="sníž. přenesená",J3257,0)</f>
        <v>0</v>
      </c>
      <c r="BI3257" s="220">
        <f>IF(N3257="nulová",J3257,0)</f>
        <v>0</v>
      </c>
      <c r="BJ3257" s="25" t="s">
        <v>80</v>
      </c>
      <c r="BK3257" s="220">
        <f>ROUND(I3257*H3257,2)</f>
        <v>0</v>
      </c>
      <c r="BL3257" s="25" t="s">
        <v>775</v>
      </c>
      <c r="BM3257" s="25" t="s">
        <v>4218</v>
      </c>
    </row>
    <row r="3258" spans="2:65" s="1" customFormat="1" ht="96">
      <c r="B3258" s="42"/>
      <c r="C3258" s="64"/>
      <c r="D3258" s="227" t="s">
        <v>506</v>
      </c>
      <c r="E3258" s="64"/>
      <c r="F3258" s="274" t="s">
        <v>4219</v>
      </c>
      <c r="G3258" s="64"/>
      <c r="H3258" s="64"/>
      <c r="I3258" s="177"/>
      <c r="J3258" s="64"/>
      <c r="K3258" s="64"/>
      <c r="L3258" s="62"/>
      <c r="M3258" s="223"/>
      <c r="N3258" s="43"/>
      <c r="O3258" s="43"/>
      <c r="P3258" s="43"/>
      <c r="Q3258" s="43"/>
      <c r="R3258" s="43"/>
      <c r="S3258" s="43"/>
      <c r="T3258" s="79"/>
      <c r="AT3258" s="25" t="s">
        <v>506</v>
      </c>
      <c r="AU3258" s="25" t="s">
        <v>82</v>
      </c>
    </row>
    <row r="3259" spans="2:65" s="1" customFormat="1" ht="25.5" customHeight="1">
      <c r="B3259" s="42"/>
      <c r="C3259" s="209" t="s">
        <v>4220</v>
      </c>
      <c r="D3259" s="209" t="s">
        <v>498</v>
      </c>
      <c r="E3259" s="210" t="s">
        <v>4221</v>
      </c>
      <c r="F3259" s="211" t="s">
        <v>4222</v>
      </c>
      <c r="G3259" s="212" t="s">
        <v>1025</v>
      </c>
      <c r="H3259" s="213">
        <v>1</v>
      </c>
      <c r="I3259" s="214"/>
      <c r="J3259" s="215">
        <f>ROUND(I3259*H3259,2)</f>
        <v>0</v>
      </c>
      <c r="K3259" s="211" t="s">
        <v>23</v>
      </c>
      <c r="L3259" s="62"/>
      <c r="M3259" s="216" t="s">
        <v>23</v>
      </c>
      <c r="N3259" s="217" t="s">
        <v>44</v>
      </c>
      <c r="O3259" s="43"/>
      <c r="P3259" s="218">
        <f>O3259*H3259</f>
        <v>0</v>
      </c>
      <c r="Q3259" s="218">
        <v>0</v>
      </c>
      <c r="R3259" s="218">
        <f>Q3259*H3259</f>
        <v>0</v>
      </c>
      <c r="S3259" s="218">
        <v>0</v>
      </c>
      <c r="T3259" s="219">
        <f>S3259*H3259</f>
        <v>0</v>
      </c>
      <c r="AR3259" s="25" t="s">
        <v>775</v>
      </c>
      <c r="AT3259" s="25" t="s">
        <v>498</v>
      </c>
      <c r="AU3259" s="25" t="s">
        <v>82</v>
      </c>
      <c r="AY3259" s="25" t="s">
        <v>492</v>
      </c>
      <c r="BE3259" s="220">
        <f>IF(N3259="základní",J3259,0)</f>
        <v>0</v>
      </c>
      <c r="BF3259" s="220">
        <f>IF(N3259="snížená",J3259,0)</f>
        <v>0</v>
      </c>
      <c r="BG3259" s="220">
        <f>IF(N3259="zákl. přenesená",J3259,0)</f>
        <v>0</v>
      </c>
      <c r="BH3259" s="220">
        <f>IF(N3259="sníž. přenesená",J3259,0)</f>
        <v>0</v>
      </c>
      <c r="BI3259" s="220">
        <f>IF(N3259="nulová",J3259,0)</f>
        <v>0</v>
      </c>
      <c r="BJ3259" s="25" t="s">
        <v>80</v>
      </c>
      <c r="BK3259" s="220">
        <f>ROUND(I3259*H3259,2)</f>
        <v>0</v>
      </c>
      <c r="BL3259" s="25" t="s">
        <v>775</v>
      </c>
      <c r="BM3259" s="25" t="s">
        <v>4223</v>
      </c>
    </row>
    <row r="3260" spans="2:65" s="1" customFormat="1" ht="96">
      <c r="B3260" s="42"/>
      <c r="C3260" s="64"/>
      <c r="D3260" s="227" t="s">
        <v>506</v>
      </c>
      <c r="E3260" s="64"/>
      <c r="F3260" s="274" t="s">
        <v>4224</v>
      </c>
      <c r="G3260" s="64"/>
      <c r="H3260" s="64"/>
      <c r="I3260" s="177"/>
      <c r="J3260" s="64"/>
      <c r="K3260" s="64"/>
      <c r="L3260" s="62"/>
      <c r="M3260" s="223"/>
      <c r="N3260" s="43"/>
      <c r="O3260" s="43"/>
      <c r="P3260" s="43"/>
      <c r="Q3260" s="43"/>
      <c r="R3260" s="43"/>
      <c r="S3260" s="43"/>
      <c r="T3260" s="79"/>
      <c r="AT3260" s="25" t="s">
        <v>506</v>
      </c>
      <c r="AU3260" s="25" t="s">
        <v>82</v>
      </c>
    </row>
    <row r="3261" spans="2:65" s="1" customFormat="1" ht="25.5" customHeight="1">
      <c r="B3261" s="42"/>
      <c r="C3261" s="209" t="s">
        <v>4225</v>
      </c>
      <c r="D3261" s="209" t="s">
        <v>498</v>
      </c>
      <c r="E3261" s="210" t="s">
        <v>4226</v>
      </c>
      <c r="F3261" s="211" t="s">
        <v>4227</v>
      </c>
      <c r="G3261" s="212" t="s">
        <v>1025</v>
      </c>
      <c r="H3261" s="213">
        <v>35</v>
      </c>
      <c r="I3261" s="214"/>
      <c r="J3261" s="215">
        <f>ROUND(I3261*H3261,2)</f>
        <v>0</v>
      </c>
      <c r="K3261" s="211" t="s">
        <v>23</v>
      </c>
      <c r="L3261" s="62"/>
      <c r="M3261" s="216" t="s">
        <v>23</v>
      </c>
      <c r="N3261" s="217" t="s">
        <v>44</v>
      </c>
      <c r="O3261" s="43"/>
      <c r="P3261" s="218">
        <f>O3261*H3261</f>
        <v>0</v>
      </c>
      <c r="Q3261" s="218">
        <v>0</v>
      </c>
      <c r="R3261" s="218">
        <f>Q3261*H3261</f>
        <v>0</v>
      </c>
      <c r="S3261" s="218">
        <v>0</v>
      </c>
      <c r="T3261" s="219">
        <f>S3261*H3261</f>
        <v>0</v>
      </c>
      <c r="AR3261" s="25" t="s">
        <v>775</v>
      </c>
      <c r="AT3261" s="25" t="s">
        <v>498</v>
      </c>
      <c r="AU3261" s="25" t="s">
        <v>82</v>
      </c>
      <c r="AY3261" s="25" t="s">
        <v>492</v>
      </c>
      <c r="BE3261" s="220">
        <f>IF(N3261="základní",J3261,0)</f>
        <v>0</v>
      </c>
      <c r="BF3261" s="220">
        <f>IF(N3261="snížená",J3261,0)</f>
        <v>0</v>
      </c>
      <c r="BG3261" s="220">
        <f>IF(N3261="zákl. přenesená",J3261,0)</f>
        <v>0</v>
      </c>
      <c r="BH3261" s="220">
        <f>IF(N3261="sníž. přenesená",J3261,0)</f>
        <v>0</v>
      </c>
      <c r="BI3261" s="220">
        <f>IF(N3261="nulová",J3261,0)</f>
        <v>0</v>
      </c>
      <c r="BJ3261" s="25" t="s">
        <v>80</v>
      </c>
      <c r="BK3261" s="220">
        <f>ROUND(I3261*H3261,2)</f>
        <v>0</v>
      </c>
      <c r="BL3261" s="25" t="s">
        <v>775</v>
      </c>
      <c r="BM3261" s="25" t="s">
        <v>4228</v>
      </c>
    </row>
    <row r="3262" spans="2:65" s="1" customFormat="1" ht="120">
      <c r="B3262" s="42"/>
      <c r="C3262" s="64"/>
      <c r="D3262" s="227" t="s">
        <v>506</v>
      </c>
      <c r="E3262" s="64"/>
      <c r="F3262" s="274" t="s">
        <v>4229</v>
      </c>
      <c r="G3262" s="64"/>
      <c r="H3262" s="64"/>
      <c r="I3262" s="177"/>
      <c r="J3262" s="64"/>
      <c r="K3262" s="64"/>
      <c r="L3262" s="62"/>
      <c r="M3262" s="223"/>
      <c r="N3262" s="43"/>
      <c r="O3262" s="43"/>
      <c r="P3262" s="43"/>
      <c r="Q3262" s="43"/>
      <c r="R3262" s="43"/>
      <c r="S3262" s="43"/>
      <c r="T3262" s="79"/>
      <c r="AT3262" s="25" t="s">
        <v>506</v>
      </c>
      <c r="AU3262" s="25" t="s">
        <v>82</v>
      </c>
    </row>
    <row r="3263" spans="2:65" s="1" customFormat="1" ht="16.5" customHeight="1">
      <c r="B3263" s="42"/>
      <c r="C3263" s="209" t="s">
        <v>4230</v>
      </c>
      <c r="D3263" s="209" t="s">
        <v>498</v>
      </c>
      <c r="E3263" s="210" t="s">
        <v>4231</v>
      </c>
      <c r="F3263" s="211" t="s">
        <v>4232</v>
      </c>
      <c r="G3263" s="212" t="s">
        <v>1025</v>
      </c>
      <c r="H3263" s="213">
        <v>2</v>
      </c>
      <c r="I3263" s="214"/>
      <c r="J3263" s="215">
        <f>ROUND(I3263*H3263,2)</f>
        <v>0</v>
      </c>
      <c r="K3263" s="211" t="s">
        <v>23</v>
      </c>
      <c r="L3263" s="62"/>
      <c r="M3263" s="216" t="s">
        <v>23</v>
      </c>
      <c r="N3263" s="217" t="s">
        <v>44</v>
      </c>
      <c r="O3263" s="43"/>
      <c r="P3263" s="218">
        <f>O3263*H3263</f>
        <v>0</v>
      </c>
      <c r="Q3263" s="218">
        <v>0</v>
      </c>
      <c r="R3263" s="218">
        <f>Q3263*H3263</f>
        <v>0</v>
      </c>
      <c r="S3263" s="218">
        <v>0</v>
      </c>
      <c r="T3263" s="219">
        <f>S3263*H3263</f>
        <v>0</v>
      </c>
      <c r="AR3263" s="25" t="s">
        <v>775</v>
      </c>
      <c r="AT3263" s="25" t="s">
        <v>498</v>
      </c>
      <c r="AU3263" s="25" t="s">
        <v>82</v>
      </c>
      <c r="AY3263" s="25" t="s">
        <v>492</v>
      </c>
      <c r="BE3263" s="220">
        <f>IF(N3263="základní",J3263,0)</f>
        <v>0</v>
      </c>
      <c r="BF3263" s="220">
        <f>IF(N3263="snížená",J3263,0)</f>
        <v>0</v>
      </c>
      <c r="BG3263" s="220">
        <f>IF(N3263="zákl. přenesená",J3263,0)</f>
        <v>0</v>
      </c>
      <c r="BH3263" s="220">
        <f>IF(N3263="sníž. přenesená",J3263,0)</f>
        <v>0</v>
      </c>
      <c r="BI3263" s="220">
        <f>IF(N3263="nulová",J3263,0)</f>
        <v>0</v>
      </c>
      <c r="BJ3263" s="25" t="s">
        <v>80</v>
      </c>
      <c r="BK3263" s="220">
        <f>ROUND(I3263*H3263,2)</f>
        <v>0</v>
      </c>
      <c r="BL3263" s="25" t="s">
        <v>775</v>
      </c>
      <c r="BM3263" s="25" t="s">
        <v>4233</v>
      </c>
    </row>
    <row r="3264" spans="2:65" s="1" customFormat="1" ht="72">
      <c r="B3264" s="42"/>
      <c r="C3264" s="64"/>
      <c r="D3264" s="227" t="s">
        <v>506</v>
      </c>
      <c r="E3264" s="64"/>
      <c r="F3264" s="274" t="s">
        <v>4234</v>
      </c>
      <c r="G3264" s="64"/>
      <c r="H3264" s="64"/>
      <c r="I3264" s="177"/>
      <c r="J3264" s="64"/>
      <c r="K3264" s="64"/>
      <c r="L3264" s="62"/>
      <c r="M3264" s="223"/>
      <c r="N3264" s="43"/>
      <c r="O3264" s="43"/>
      <c r="P3264" s="43"/>
      <c r="Q3264" s="43"/>
      <c r="R3264" s="43"/>
      <c r="S3264" s="43"/>
      <c r="T3264" s="79"/>
      <c r="AT3264" s="25" t="s">
        <v>506</v>
      </c>
      <c r="AU3264" s="25" t="s">
        <v>82</v>
      </c>
    </row>
    <row r="3265" spans="2:65" s="1" customFormat="1" ht="25.5" customHeight="1">
      <c r="B3265" s="42"/>
      <c r="C3265" s="209" t="s">
        <v>4235</v>
      </c>
      <c r="D3265" s="209" t="s">
        <v>498</v>
      </c>
      <c r="E3265" s="210" t="s">
        <v>4236</v>
      </c>
      <c r="F3265" s="211" t="s">
        <v>4237</v>
      </c>
      <c r="G3265" s="212" t="s">
        <v>1025</v>
      </c>
      <c r="H3265" s="213">
        <v>2</v>
      </c>
      <c r="I3265" s="214"/>
      <c r="J3265" s="215">
        <f>ROUND(I3265*H3265,2)</f>
        <v>0</v>
      </c>
      <c r="K3265" s="211" t="s">
        <v>23</v>
      </c>
      <c r="L3265" s="62"/>
      <c r="M3265" s="216" t="s">
        <v>23</v>
      </c>
      <c r="N3265" s="217" t="s">
        <v>44</v>
      </c>
      <c r="O3265" s="43"/>
      <c r="P3265" s="218">
        <f>O3265*H3265</f>
        <v>0</v>
      </c>
      <c r="Q3265" s="218">
        <v>0</v>
      </c>
      <c r="R3265" s="218">
        <f>Q3265*H3265</f>
        <v>0</v>
      </c>
      <c r="S3265" s="218">
        <v>0</v>
      </c>
      <c r="T3265" s="219">
        <f>S3265*H3265</f>
        <v>0</v>
      </c>
      <c r="AR3265" s="25" t="s">
        <v>775</v>
      </c>
      <c r="AT3265" s="25" t="s">
        <v>498</v>
      </c>
      <c r="AU3265" s="25" t="s">
        <v>82</v>
      </c>
      <c r="AY3265" s="25" t="s">
        <v>492</v>
      </c>
      <c r="BE3265" s="220">
        <f>IF(N3265="základní",J3265,0)</f>
        <v>0</v>
      </c>
      <c r="BF3265" s="220">
        <f>IF(N3265="snížená",J3265,0)</f>
        <v>0</v>
      </c>
      <c r="BG3265" s="220">
        <f>IF(N3265="zákl. přenesená",J3265,0)</f>
        <v>0</v>
      </c>
      <c r="BH3265" s="220">
        <f>IF(N3265="sníž. přenesená",J3265,0)</f>
        <v>0</v>
      </c>
      <c r="BI3265" s="220">
        <f>IF(N3265="nulová",J3265,0)</f>
        <v>0</v>
      </c>
      <c r="BJ3265" s="25" t="s">
        <v>80</v>
      </c>
      <c r="BK3265" s="220">
        <f>ROUND(I3265*H3265,2)</f>
        <v>0</v>
      </c>
      <c r="BL3265" s="25" t="s">
        <v>775</v>
      </c>
      <c r="BM3265" s="25" t="s">
        <v>4238</v>
      </c>
    </row>
    <row r="3266" spans="2:65" s="1" customFormat="1" ht="72">
      <c r="B3266" s="42"/>
      <c r="C3266" s="64"/>
      <c r="D3266" s="227" t="s">
        <v>506</v>
      </c>
      <c r="E3266" s="64"/>
      <c r="F3266" s="274" t="s">
        <v>4239</v>
      </c>
      <c r="G3266" s="64"/>
      <c r="H3266" s="64"/>
      <c r="I3266" s="177"/>
      <c r="J3266" s="64"/>
      <c r="K3266" s="64"/>
      <c r="L3266" s="62"/>
      <c r="M3266" s="223"/>
      <c r="N3266" s="43"/>
      <c r="O3266" s="43"/>
      <c r="P3266" s="43"/>
      <c r="Q3266" s="43"/>
      <c r="R3266" s="43"/>
      <c r="S3266" s="43"/>
      <c r="T3266" s="79"/>
      <c r="AT3266" s="25" t="s">
        <v>506</v>
      </c>
      <c r="AU3266" s="25" t="s">
        <v>82</v>
      </c>
    </row>
    <row r="3267" spans="2:65" s="1" customFormat="1" ht="16.5" customHeight="1">
      <c r="B3267" s="42"/>
      <c r="C3267" s="209" t="s">
        <v>4240</v>
      </c>
      <c r="D3267" s="209" t="s">
        <v>498</v>
      </c>
      <c r="E3267" s="210" t="s">
        <v>4241</v>
      </c>
      <c r="F3267" s="211" t="s">
        <v>4242</v>
      </c>
      <c r="G3267" s="212" t="s">
        <v>1025</v>
      </c>
      <c r="H3267" s="213">
        <v>2</v>
      </c>
      <c r="I3267" s="214"/>
      <c r="J3267" s="215">
        <f>ROUND(I3267*H3267,2)</f>
        <v>0</v>
      </c>
      <c r="K3267" s="211" t="s">
        <v>23</v>
      </c>
      <c r="L3267" s="62"/>
      <c r="M3267" s="216" t="s">
        <v>23</v>
      </c>
      <c r="N3267" s="217" t="s">
        <v>44</v>
      </c>
      <c r="O3267" s="43"/>
      <c r="P3267" s="218">
        <f>O3267*H3267</f>
        <v>0</v>
      </c>
      <c r="Q3267" s="218">
        <v>0</v>
      </c>
      <c r="R3267" s="218">
        <f>Q3267*H3267</f>
        <v>0</v>
      </c>
      <c r="S3267" s="218">
        <v>0</v>
      </c>
      <c r="T3267" s="219">
        <f>S3267*H3267</f>
        <v>0</v>
      </c>
      <c r="AR3267" s="25" t="s">
        <v>775</v>
      </c>
      <c r="AT3267" s="25" t="s">
        <v>498</v>
      </c>
      <c r="AU3267" s="25" t="s">
        <v>82</v>
      </c>
      <c r="AY3267" s="25" t="s">
        <v>492</v>
      </c>
      <c r="BE3267" s="220">
        <f>IF(N3267="základní",J3267,0)</f>
        <v>0</v>
      </c>
      <c r="BF3267" s="220">
        <f>IF(N3267="snížená",J3267,0)</f>
        <v>0</v>
      </c>
      <c r="BG3267" s="220">
        <f>IF(N3267="zákl. přenesená",J3267,0)</f>
        <v>0</v>
      </c>
      <c r="BH3267" s="220">
        <f>IF(N3267="sníž. přenesená",J3267,0)</f>
        <v>0</v>
      </c>
      <c r="BI3267" s="220">
        <f>IF(N3267="nulová",J3267,0)</f>
        <v>0</v>
      </c>
      <c r="BJ3267" s="25" t="s">
        <v>80</v>
      </c>
      <c r="BK3267" s="220">
        <f>ROUND(I3267*H3267,2)</f>
        <v>0</v>
      </c>
      <c r="BL3267" s="25" t="s">
        <v>775</v>
      </c>
      <c r="BM3267" s="25" t="s">
        <v>4243</v>
      </c>
    </row>
    <row r="3268" spans="2:65" s="1" customFormat="1" ht="72">
      <c r="B3268" s="42"/>
      <c r="C3268" s="64"/>
      <c r="D3268" s="227" t="s">
        <v>506</v>
      </c>
      <c r="E3268" s="64"/>
      <c r="F3268" s="274" t="s">
        <v>4244</v>
      </c>
      <c r="G3268" s="64"/>
      <c r="H3268" s="64"/>
      <c r="I3268" s="177"/>
      <c r="J3268" s="64"/>
      <c r="K3268" s="64"/>
      <c r="L3268" s="62"/>
      <c r="M3268" s="223"/>
      <c r="N3268" s="43"/>
      <c r="O3268" s="43"/>
      <c r="P3268" s="43"/>
      <c r="Q3268" s="43"/>
      <c r="R3268" s="43"/>
      <c r="S3268" s="43"/>
      <c r="T3268" s="79"/>
      <c r="AT3268" s="25" t="s">
        <v>506</v>
      </c>
      <c r="AU3268" s="25" t="s">
        <v>82</v>
      </c>
    </row>
    <row r="3269" spans="2:65" s="1" customFormat="1" ht="25.5" customHeight="1">
      <c r="B3269" s="42"/>
      <c r="C3269" s="209" t="s">
        <v>4245</v>
      </c>
      <c r="D3269" s="209" t="s">
        <v>498</v>
      </c>
      <c r="E3269" s="210" t="s">
        <v>4246</v>
      </c>
      <c r="F3269" s="211" t="s">
        <v>4247</v>
      </c>
      <c r="G3269" s="212" t="s">
        <v>1025</v>
      </c>
      <c r="H3269" s="213">
        <v>4</v>
      </c>
      <c r="I3269" s="214"/>
      <c r="J3269" s="215">
        <f>ROUND(I3269*H3269,2)</f>
        <v>0</v>
      </c>
      <c r="K3269" s="211" t="s">
        <v>23</v>
      </c>
      <c r="L3269" s="62"/>
      <c r="M3269" s="216" t="s">
        <v>23</v>
      </c>
      <c r="N3269" s="217" t="s">
        <v>44</v>
      </c>
      <c r="O3269" s="43"/>
      <c r="P3269" s="218">
        <f>O3269*H3269</f>
        <v>0</v>
      </c>
      <c r="Q3269" s="218">
        <v>0</v>
      </c>
      <c r="R3269" s="218">
        <f>Q3269*H3269</f>
        <v>0</v>
      </c>
      <c r="S3269" s="218">
        <v>0</v>
      </c>
      <c r="T3269" s="219">
        <f>S3269*H3269</f>
        <v>0</v>
      </c>
      <c r="AR3269" s="25" t="s">
        <v>775</v>
      </c>
      <c r="AT3269" s="25" t="s">
        <v>498</v>
      </c>
      <c r="AU3269" s="25" t="s">
        <v>82</v>
      </c>
      <c r="AY3269" s="25" t="s">
        <v>492</v>
      </c>
      <c r="BE3269" s="220">
        <f>IF(N3269="základní",J3269,0)</f>
        <v>0</v>
      </c>
      <c r="BF3269" s="220">
        <f>IF(N3269="snížená",J3269,0)</f>
        <v>0</v>
      </c>
      <c r="BG3269" s="220">
        <f>IF(N3269="zákl. přenesená",J3269,0)</f>
        <v>0</v>
      </c>
      <c r="BH3269" s="220">
        <f>IF(N3269="sníž. přenesená",J3269,0)</f>
        <v>0</v>
      </c>
      <c r="BI3269" s="220">
        <f>IF(N3269="nulová",J3269,0)</f>
        <v>0</v>
      </c>
      <c r="BJ3269" s="25" t="s">
        <v>80</v>
      </c>
      <c r="BK3269" s="220">
        <f>ROUND(I3269*H3269,2)</f>
        <v>0</v>
      </c>
      <c r="BL3269" s="25" t="s">
        <v>775</v>
      </c>
      <c r="BM3269" s="25" t="s">
        <v>4248</v>
      </c>
    </row>
    <row r="3270" spans="2:65" s="1" customFormat="1" ht="72">
      <c r="B3270" s="42"/>
      <c r="C3270" s="64"/>
      <c r="D3270" s="227" t="s">
        <v>506</v>
      </c>
      <c r="E3270" s="64"/>
      <c r="F3270" s="274" t="s">
        <v>4249</v>
      </c>
      <c r="G3270" s="64"/>
      <c r="H3270" s="64"/>
      <c r="I3270" s="177"/>
      <c r="J3270" s="64"/>
      <c r="K3270" s="64"/>
      <c r="L3270" s="62"/>
      <c r="M3270" s="223"/>
      <c r="N3270" s="43"/>
      <c r="O3270" s="43"/>
      <c r="P3270" s="43"/>
      <c r="Q3270" s="43"/>
      <c r="R3270" s="43"/>
      <c r="S3270" s="43"/>
      <c r="T3270" s="79"/>
      <c r="AT3270" s="25" t="s">
        <v>506</v>
      </c>
      <c r="AU3270" s="25" t="s">
        <v>82</v>
      </c>
    </row>
    <row r="3271" spans="2:65" s="1" customFormat="1" ht="16.5" customHeight="1">
      <c r="B3271" s="42"/>
      <c r="C3271" s="209" t="s">
        <v>4250</v>
      </c>
      <c r="D3271" s="209" t="s">
        <v>498</v>
      </c>
      <c r="E3271" s="210" t="s">
        <v>4251</v>
      </c>
      <c r="F3271" s="211" t="s">
        <v>4252</v>
      </c>
      <c r="G3271" s="212" t="s">
        <v>1025</v>
      </c>
      <c r="H3271" s="213">
        <v>4</v>
      </c>
      <c r="I3271" s="214"/>
      <c r="J3271" s="215">
        <f>ROUND(I3271*H3271,2)</f>
        <v>0</v>
      </c>
      <c r="K3271" s="211" t="s">
        <v>23</v>
      </c>
      <c r="L3271" s="62"/>
      <c r="M3271" s="216" t="s">
        <v>23</v>
      </c>
      <c r="N3271" s="217" t="s">
        <v>44</v>
      </c>
      <c r="O3271" s="43"/>
      <c r="P3271" s="218">
        <f>O3271*H3271</f>
        <v>0</v>
      </c>
      <c r="Q3271" s="218">
        <v>0</v>
      </c>
      <c r="R3271" s="218">
        <f>Q3271*H3271</f>
        <v>0</v>
      </c>
      <c r="S3271" s="218">
        <v>0</v>
      </c>
      <c r="T3271" s="219">
        <f>S3271*H3271</f>
        <v>0</v>
      </c>
      <c r="AR3271" s="25" t="s">
        <v>775</v>
      </c>
      <c r="AT3271" s="25" t="s">
        <v>498</v>
      </c>
      <c r="AU3271" s="25" t="s">
        <v>82</v>
      </c>
      <c r="AY3271" s="25" t="s">
        <v>492</v>
      </c>
      <c r="BE3271" s="220">
        <f>IF(N3271="základní",J3271,0)</f>
        <v>0</v>
      </c>
      <c r="BF3271" s="220">
        <f>IF(N3271="snížená",J3271,0)</f>
        <v>0</v>
      </c>
      <c r="BG3271" s="220">
        <f>IF(N3271="zákl. přenesená",J3271,0)</f>
        <v>0</v>
      </c>
      <c r="BH3271" s="220">
        <f>IF(N3271="sníž. přenesená",J3271,0)</f>
        <v>0</v>
      </c>
      <c r="BI3271" s="220">
        <f>IF(N3271="nulová",J3271,0)</f>
        <v>0</v>
      </c>
      <c r="BJ3271" s="25" t="s">
        <v>80</v>
      </c>
      <c r="BK3271" s="220">
        <f>ROUND(I3271*H3271,2)</f>
        <v>0</v>
      </c>
      <c r="BL3271" s="25" t="s">
        <v>775</v>
      </c>
      <c r="BM3271" s="25" t="s">
        <v>4253</v>
      </c>
    </row>
    <row r="3272" spans="2:65" s="1" customFormat="1" ht="72">
      <c r="B3272" s="42"/>
      <c r="C3272" s="64"/>
      <c r="D3272" s="227" t="s">
        <v>506</v>
      </c>
      <c r="E3272" s="64"/>
      <c r="F3272" s="274" t="s">
        <v>4254</v>
      </c>
      <c r="G3272" s="64"/>
      <c r="H3272" s="64"/>
      <c r="I3272" s="177"/>
      <c r="J3272" s="64"/>
      <c r="K3272" s="64"/>
      <c r="L3272" s="62"/>
      <c r="M3272" s="223"/>
      <c r="N3272" s="43"/>
      <c r="O3272" s="43"/>
      <c r="P3272" s="43"/>
      <c r="Q3272" s="43"/>
      <c r="R3272" s="43"/>
      <c r="S3272" s="43"/>
      <c r="T3272" s="79"/>
      <c r="AT3272" s="25" t="s">
        <v>506</v>
      </c>
      <c r="AU3272" s="25" t="s">
        <v>82</v>
      </c>
    </row>
    <row r="3273" spans="2:65" s="1" customFormat="1" ht="16.5" customHeight="1">
      <c r="B3273" s="42"/>
      <c r="C3273" s="209" t="s">
        <v>4255</v>
      </c>
      <c r="D3273" s="209" t="s">
        <v>498</v>
      </c>
      <c r="E3273" s="210" t="s">
        <v>4256</v>
      </c>
      <c r="F3273" s="211" t="s">
        <v>4257</v>
      </c>
      <c r="G3273" s="212" t="s">
        <v>1025</v>
      </c>
      <c r="H3273" s="213">
        <v>4</v>
      </c>
      <c r="I3273" s="214"/>
      <c r="J3273" s="215">
        <f>ROUND(I3273*H3273,2)</f>
        <v>0</v>
      </c>
      <c r="K3273" s="211" t="s">
        <v>23</v>
      </c>
      <c r="L3273" s="62"/>
      <c r="M3273" s="216" t="s">
        <v>23</v>
      </c>
      <c r="N3273" s="217" t="s">
        <v>44</v>
      </c>
      <c r="O3273" s="43"/>
      <c r="P3273" s="218">
        <f>O3273*H3273</f>
        <v>0</v>
      </c>
      <c r="Q3273" s="218">
        <v>0</v>
      </c>
      <c r="R3273" s="218">
        <f>Q3273*H3273</f>
        <v>0</v>
      </c>
      <c r="S3273" s="218">
        <v>0</v>
      </c>
      <c r="T3273" s="219">
        <f>S3273*H3273</f>
        <v>0</v>
      </c>
      <c r="AR3273" s="25" t="s">
        <v>775</v>
      </c>
      <c r="AT3273" s="25" t="s">
        <v>498</v>
      </c>
      <c r="AU3273" s="25" t="s">
        <v>82</v>
      </c>
      <c r="AY3273" s="25" t="s">
        <v>492</v>
      </c>
      <c r="BE3273" s="220">
        <f>IF(N3273="základní",J3273,0)</f>
        <v>0</v>
      </c>
      <c r="BF3273" s="220">
        <f>IF(N3273="snížená",J3273,0)</f>
        <v>0</v>
      </c>
      <c r="BG3273" s="220">
        <f>IF(N3273="zákl. přenesená",J3273,0)</f>
        <v>0</v>
      </c>
      <c r="BH3273" s="220">
        <f>IF(N3273="sníž. přenesená",J3273,0)</f>
        <v>0</v>
      </c>
      <c r="BI3273" s="220">
        <f>IF(N3273="nulová",J3273,0)</f>
        <v>0</v>
      </c>
      <c r="BJ3273" s="25" t="s">
        <v>80</v>
      </c>
      <c r="BK3273" s="220">
        <f>ROUND(I3273*H3273,2)</f>
        <v>0</v>
      </c>
      <c r="BL3273" s="25" t="s">
        <v>775</v>
      </c>
      <c r="BM3273" s="25" t="s">
        <v>4258</v>
      </c>
    </row>
    <row r="3274" spans="2:65" s="1" customFormat="1" ht="72">
      <c r="B3274" s="42"/>
      <c r="C3274" s="64"/>
      <c r="D3274" s="227" t="s">
        <v>506</v>
      </c>
      <c r="E3274" s="64"/>
      <c r="F3274" s="274" t="s">
        <v>4259</v>
      </c>
      <c r="G3274" s="64"/>
      <c r="H3274" s="64"/>
      <c r="I3274" s="177"/>
      <c r="J3274" s="64"/>
      <c r="K3274" s="64"/>
      <c r="L3274" s="62"/>
      <c r="M3274" s="223"/>
      <c r="N3274" s="43"/>
      <c r="O3274" s="43"/>
      <c r="P3274" s="43"/>
      <c r="Q3274" s="43"/>
      <c r="R3274" s="43"/>
      <c r="S3274" s="43"/>
      <c r="T3274" s="79"/>
      <c r="AT3274" s="25" t="s">
        <v>506</v>
      </c>
      <c r="AU3274" s="25" t="s">
        <v>82</v>
      </c>
    </row>
    <row r="3275" spans="2:65" s="1" customFormat="1" ht="16.5" customHeight="1">
      <c r="B3275" s="42"/>
      <c r="C3275" s="209" t="s">
        <v>4260</v>
      </c>
      <c r="D3275" s="209" t="s">
        <v>498</v>
      </c>
      <c r="E3275" s="210" t="s">
        <v>4261</v>
      </c>
      <c r="F3275" s="211" t="s">
        <v>4262</v>
      </c>
      <c r="G3275" s="212" t="s">
        <v>1025</v>
      </c>
      <c r="H3275" s="213">
        <v>2</v>
      </c>
      <c r="I3275" s="214"/>
      <c r="J3275" s="215">
        <f>ROUND(I3275*H3275,2)</f>
        <v>0</v>
      </c>
      <c r="K3275" s="211" t="s">
        <v>23</v>
      </c>
      <c r="L3275" s="62"/>
      <c r="M3275" s="216" t="s">
        <v>23</v>
      </c>
      <c r="N3275" s="217" t="s">
        <v>44</v>
      </c>
      <c r="O3275" s="43"/>
      <c r="P3275" s="218">
        <f>O3275*H3275</f>
        <v>0</v>
      </c>
      <c r="Q3275" s="218">
        <v>0</v>
      </c>
      <c r="R3275" s="218">
        <f>Q3275*H3275</f>
        <v>0</v>
      </c>
      <c r="S3275" s="218">
        <v>0</v>
      </c>
      <c r="T3275" s="219">
        <f>S3275*H3275</f>
        <v>0</v>
      </c>
      <c r="AR3275" s="25" t="s">
        <v>775</v>
      </c>
      <c r="AT3275" s="25" t="s">
        <v>498</v>
      </c>
      <c r="AU3275" s="25" t="s">
        <v>82</v>
      </c>
      <c r="AY3275" s="25" t="s">
        <v>492</v>
      </c>
      <c r="BE3275" s="220">
        <f>IF(N3275="základní",J3275,0)</f>
        <v>0</v>
      </c>
      <c r="BF3275" s="220">
        <f>IF(N3275="snížená",J3275,0)</f>
        <v>0</v>
      </c>
      <c r="BG3275" s="220">
        <f>IF(N3275="zákl. přenesená",J3275,0)</f>
        <v>0</v>
      </c>
      <c r="BH3275" s="220">
        <f>IF(N3275="sníž. přenesená",J3275,0)</f>
        <v>0</v>
      </c>
      <c r="BI3275" s="220">
        <f>IF(N3275="nulová",J3275,0)</f>
        <v>0</v>
      </c>
      <c r="BJ3275" s="25" t="s">
        <v>80</v>
      </c>
      <c r="BK3275" s="220">
        <f>ROUND(I3275*H3275,2)</f>
        <v>0</v>
      </c>
      <c r="BL3275" s="25" t="s">
        <v>775</v>
      </c>
      <c r="BM3275" s="25" t="s">
        <v>4263</v>
      </c>
    </row>
    <row r="3276" spans="2:65" s="1" customFormat="1" ht="72">
      <c r="B3276" s="42"/>
      <c r="C3276" s="64"/>
      <c r="D3276" s="227" t="s">
        <v>506</v>
      </c>
      <c r="E3276" s="64"/>
      <c r="F3276" s="274" t="s">
        <v>4264</v>
      </c>
      <c r="G3276" s="64"/>
      <c r="H3276" s="64"/>
      <c r="I3276" s="177"/>
      <c r="J3276" s="64"/>
      <c r="K3276" s="64"/>
      <c r="L3276" s="62"/>
      <c r="M3276" s="223"/>
      <c r="N3276" s="43"/>
      <c r="O3276" s="43"/>
      <c r="P3276" s="43"/>
      <c r="Q3276" s="43"/>
      <c r="R3276" s="43"/>
      <c r="S3276" s="43"/>
      <c r="T3276" s="79"/>
      <c r="AT3276" s="25" t="s">
        <v>506</v>
      </c>
      <c r="AU3276" s="25" t="s">
        <v>82</v>
      </c>
    </row>
    <row r="3277" spans="2:65" s="1" customFormat="1" ht="16.5" customHeight="1">
      <c r="B3277" s="42"/>
      <c r="C3277" s="209" t="s">
        <v>4265</v>
      </c>
      <c r="D3277" s="209" t="s">
        <v>498</v>
      </c>
      <c r="E3277" s="210" t="s">
        <v>4266</v>
      </c>
      <c r="F3277" s="211" t="s">
        <v>4267</v>
      </c>
      <c r="G3277" s="212" t="s">
        <v>1025</v>
      </c>
      <c r="H3277" s="213">
        <v>2</v>
      </c>
      <c r="I3277" s="214"/>
      <c r="J3277" s="215">
        <f>ROUND(I3277*H3277,2)</f>
        <v>0</v>
      </c>
      <c r="K3277" s="211" t="s">
        <v>23</v>
      </c>
      <c r="L3277" s="62"/>
      <c r="M3277" s="216" t="s">
        <v>23</v>
      </c>
      <c r="N3277" s="217" t="s">
        <v>44</v>
      </c>
      <c r="O3277" s="43"/>
      <c r="P3277" s="218">
        <f>O3277*H3277</f>
        <v>0</v>
      </c>
      <c r="Q3277" s="218">
        <v>0</v>
      </c>
      <c r="R3277" s="218">
        <f>Q3277*H3277</f>
        <v>0</v>
      </c>
      <c r="S3277" s="218">
        <v>0</v>
      </c>
      <c r="T3277" s="219">
        <f>S3277*H3277</f>
        <v>0</v>
      </c>
      <c r="AR3277" s="25" t="s">
        <v>775</v>
      </c>
      <c r="AT3277" s="25" t="s">
        <v>498</v>
      </c>
      <c r="AU3277" s="25" t="s">
        <v>82</v>
      </c>
      <c r="AY3277" s="25" t="s">
        <v>492</v>
      </c>
      <c r="BE3277" s="220">
        <f>IF(N3277="základní",J3277,0)</f>
        <v>0</v>
      </c>
      <c r="BF3277" s="220">
        <f>IF(N3277="snížená",J3277,0)</f>
        <v>0</v>
      </c>
      <c r="BG3277" s="220">
        <f>IF(N3277="zákl. přenesená",J3277,0)</f>
        <v>0</v>
      </c>
      <c r="BH3277" s="220">
        <f>IF(N3277="sníž. přenesená",J3277,0)</f>
        <v>0</v>
      </c>
      <c r="BI3277" s="220">
        <f>IF(N3277="nulová",J3277,0)</f>
        <v>0</v>
      </c>
      <c r="BJ3277" s="25" t="s">
        <v>80</v>
      </c>
      <c r="BK3277" s="220">
        <f>ROUND(I3277*H3277,2)</f>
        <v>0</v>
      </c>
      <c r="BL3277" s="25" t="s">
        <v>775</v>
      </c>
      <c r="BM3277" s="25" t="s">
        <v>4268</v>
      </c>
    </row>
    <row r="3278" spans="2:65" s="1" customFormat="1" ht="72">
      <c r="B3278" s="42"/>
      <c r="C3278" s="64"/>
      <c r="D3278" s="227" t="s">
        <v>506</v>
      </c>
      <c r="E3278" s="64"/>
      <c r="F3278" s="274" t="s">
        <v>4269</v>
      </c>
      <c r="G3278" s="64"/>
      <c r="H3278" s="64"/>
      <c r="I3278" s="177"/>
      <c r="J3278" s="64"/>
      <c r="K3278" s="64"/>
      <c r="L3278" s="62"/>
      <c r="M3278" s="223"/>
      <c r="N3278" s="43"/>
      <c r="O3278" s="43"/>
      <c r="P3278" s="43"/>
      <c r="Q3278" s="43"/>
      <c r="R3278" s="43"/>
      <c r="S3278" s="43"/>
      <c r="T3278" s="79"/>
      <c r="AT3278" s="25" t="s">
        <v>506</v>
      </c>
      <c r="AU3278" s="25" t="s">
        <v>82</v>
      </c>
    </row>
    <row r="3279" spans="2:65" s="1" customFormat="1" ht="16.5" customHeight="1">
      <c r="B3279" s="42"/>
      <c r="C3279" s="209" t="s">
        <v>4270</v>
      </c>
      <c r="D3279" s="209" t="s">
        <v>498</v>
      </c>
      <c r="E3279" s="210" t="s">
        <v>4271</v>
      </c>
      <c r="F3279" s="211" t="s">
        <v>4272</v>
      </c>
      <c r="G3279" s="212" t="s">
        <v>1025</v>
      </c>
      <c r="H3279" s="213">
        <v>2</v>
      </c>
      <c r="I3279" s="214"/>
      <c r="J3279" s="215">
        <f>ROUND(I3279*H3279,2)</f>
        <v>0</v>
      </c>
      <c r="K3279" s="211" t="s">
        <v>23</v>
      </c>
      <c r="L3279" s="62"/>
      <c r="M3279" s="216" t="s">
        <v>23</v>
      </c>
      <c r="N3279" s="217" t="s">
        <v>44</v>
      </c>
      <c r="O3279" s="43"/>
      <c r="P3279" s="218">
        <f>O3279*H3279</f>
        <v>0</v>
      </c>
      <c r="Q3279" s="218">
        <v>0</v>
      </c>
      <c r="R3279" s="218">
        <f>Q3279*H3279</f>
        <v>0</v>
      </c>
      <c r="S3279" s="218">
        <v>0</v>
      </c>
      <c r="T3279" s="219">
        <f>S3279*H3279</f>
        <v>0</v>
      </c>
      <c r="AR3279" s="25" t="s">
        <v>775</v>
      </c>
      <c r="AT3279" s="25" t="s">
        <v>498</v>
      </c>
      <c r="AU3279" s="25" t="s">
        <v>82</v>
      </c>
      <c r="AY3279" s="25" t="s">
        <v>492</v>
      </c>
      <c r="BE3279" s="220">
        <f>IF(N3279="základní",J3279,0)</f>
        <v>0</v>
      </c>
      <c r="BF3279" s="220">
        <f>IF(N3279="snížená",J3279,0)</f>
        <v>0</v>
      </c>
      <c r="BG3279" s="220">
        <f>IF(N3279="zákl. přenesená",J3279,0)</f>
        <v>0</v>
      </c>
      <c r="BH3279" s="220">
        <f>IF(N3279="sníž. přenesená",J3279,0)</f>
        <v>0</v>
      </c>
      <c r="BI3279" s="220">
        <f>IF(N3279="nulová",J3279,0)</f>
        <v>0</v>
      </c>
      <c r="BJ3279" s="25" t="s">
        <v>80</v>
      </c>
      <c r="BK3279" s="220">
        <f>ROUND(I3279*H3279,2)</f>
        <v>0</v>
      </c>
      <c r="BL3279" s="25" t="s">
        <v>775</v>
      </c>
      <c r="BM3279" s="25" t="s">
        <v>4273</v>
      </c>
    </row>
    <row r="3280" spans="2:65" s="1" customFormat="1" ht="72">
      <c r="B3280" s="42"/>
      <c r="C3280" s="64"/>
      <c r="D3280" s="227" t="s">
        <v>506</v>
      </c>
      <c r="E3280" s="64"/>
      <c r="F3280" s="274" t="s">
        <v>4274</v>
      </c>
      <c r="G3280" s="64"/>
      <c r="H3280" s="64"/>
      <c r="I3280" s="177"/>
      <c r="J3280" s="64"/>
      <c r="K3280" s="64"/>
      <c r="L3280" s="62"/>
      <c r="M3280" s="223"/>
      <c r="N3280" s="43"/>
      <c r="O3280" s="43"/>
      <c r="P3280" s="43"/>
      <c r="Q3280" s="43"/>
      <c r="R3280" s="43"/>
      <c r="S3280" s="43"/>
      <c r="T3280" s="79"/>
      <c r="AT3280" s="25" t="s">
        <v>506</v>
      </c>
      <c r="AU3280" s="25" t="s">
        <v>82</v>
      </c>
    </row>
    <row r="3281" spans="2:65" s="1" customFormat="1" ht="16.5" customHeight="1">
      <c r="B3281" s="42"/>
      <c r="C3281" s="209" t="s">
        <v>4275</v>
      </c>
      <c r="D3281" s="209" t="s">
        <v>498</v>
      </c>
      <c r="E3281" s="210" t="s">
        <v>4276</v>
      </c>
      <c r="F3281" s="211" t="s">
        <v>4277</v>
      </c>
      <c r="G3281" s="212" t="s">
        <v>1025</v>
      </c>
      <c r="H3281" s="213">
        <v>1</v>
      </c>
      <c r="I3281" s="214"/>
      <c r="J3281" s="215">
        <f>ROUND(I3281*H3281,2)</f>
        <v>0</v>
      </c>
      <c r="K3281" s="211" t="s">
        <v>23</v>
      </c>
      <c r="L3281" s="62"/>
      <c r="M3281" s="216" t="s">
        <v>23</v>
      </c>
      <c r="N3281" s="217" t="s">
        <v>44</v>
      </c>
      <c r="O3281" s="43"/>
      <c r="P3281" s="218">
        <f>O3281*H3281</f>
        <v>0</v>
      </c>
      <c r="Q3281" s="218">
        <v>0</v>
      </c>
      <c r="R3281" s="218">
        <f>Q3281*H3281</f>
        <v>0</v>
      </c>
      <c r="S3281" s="218">
        <v>0</v>
      </c>
      <c r="T3281" s="219">
        <f>S3281*H3281</f>
        <v>0</v>
      </c>
      <c r="AR3281" s="25" t="s">
        <v>775</v>
      </c>
      <c r="AT3281" s="25" t="s">
        <v>498</v>
      </c>
      <c r="AU3281" s="25" t="s">
        <v>82</v>
      </c>
      <c r="AY3281" s="25" t="s">
        <v>492</v>
      </c>
      <c r="BE3281" s="220">
        <f>IF(N3281="základní",J3281,0)</f>
        <v>0</v>
      </c>
      <c r="BF3281" s="220">
        <f>IF(N3281="snížená",J3281,0)</f>
        <v>0</v>
      </c>
      <c r="BG3281" s="220">
        <f>IF(N3281="zákl. přenesená",J3281,0)</f>
        <v>0</v>
      </c>
      <c r="BH3281" s="220">
        <f>IF(N3281="sníž. přenesená",J3281,0)</f>
        <v>0</v>
      </c>
      <c r="BI3281" s="220">
        <f>IF(N3281="nulová",J3281,0)</f>
        <v>0</v>
      </c>
      <c r="BJ3281" s="25" t="s">
        <v>80</v>
      </c>
      <c r="BK3281" s="220">
        <f>ROUND(I3281*H3281,2)</f>
        <v>0</v>
      </c>
      <c r="BL3281" s="25" t="s">
        <v>775</v>
      </c>
      <c r="BM3281" s="25" t="s">
        <v>4278</v>
      </c>
    </row>
    <row r="3282" spans="2:65" s="1" customFormat="1" ht="72">
      <c r="B3282" s="42"/>
      <c r="C3282" s="64"/>
      <c r="D3282" s="227" t="s">
        <v>506</v>
      </c>
      <c r="E3282" s="64"/>
      <c r="F3282" s="274" t="s">
        <v>4279</v>
      </c>
      <c r="G3282" s="64"/>
      <c r="H3282" s="64"/>
      <c r="I3282" s="177"/>
      <c r="J3282" s="64"/>
      <c r="K3282" s="64"/>
      <c r="L3282" s="62"/>
      <c r="M3282" s="223"/>
      <c r="N3282" s="43"/>
      <c r="O3282" s="43"/>
      <c r="P3282" s="43"/>
      <c r="Q3282" s="43"/>
      <c r="R3282" s="43"/>
      <c r="S3282" s="43"/>
      <c r="T3282" s="79"/>
      <c r="AT3282" s="25" t="s">
        <v>506</v>
      </c>
      <c r="AU3282" s="25" t="s">
        <v>82</v>
      </c>
    </row>
    <row r="3283" spans="2:65" s="1" customFormat="1" ht="16.5" customHeight="1">
      <c r="B3283" s="42"/>
      <c r="C3283" s="209" t="s">
        <v>4280</v>
      </c>
      <c r="D3283" s="209" t="s">
        <v>498</v>
      </c>
      <c r="E3283" s="210" t="s">
        <v>4281</v>
      </c>
      <c r="F3283" s="211" t="s">
        <v>4282</v>
      </c>
      <c r="G3283" s="212" t="s">
        <v>1025</v>
      </c>
      <c r="H3283" s="213">
        <v>1</v>
      </c>
      <c r="I3283" s="214"/>
      <c r="J3283" s="215">
        <f>ROUND(I3283*H3283,2)</f>
        <v>0</v>
      </c>
      <c r="K3283" s="211" t="s">
        <v>23</v>
      </c>
      <c r="L3283" s="62"/>
      <c r="M3283" s="216" t="s">
        <v>23</v>
      </c>
      <c r="N3283" s="217" t="s">
        <v>44</v>
      </c>
      <c r="O3283" s="43"/>
      <c r="P3283" s="218">
        <f>O3283*H3283</f>
        <v>0</v>
      </c>
      <c r="Q3283" s="218">
        <v>0</v>
      </c>
      <c r="R3283" s="218">
        <f>Q3283*H3283</f>
        <v>0</v>
      </c>
      <c r="S3283" s="218">
        <v>0</v>
      </c>
      <c r="T3283" s="219">
        <f>S3283*H3283</f>
        <v>0</v>
      </c>
      <c r="AR3283" s="25" t="s">
        <v>775</v>
      </c>
      <c r="AT3283" s="25" t="s">
        <v>498</v>
      </c>
      <c r="AU3283" s="25" t="s">
        <v>82</v>
      </c>
      <c r="AY3283" s="25" t="s">
        <v>492</v>
      </c>
      <c r="BE3283" s="220">
        <f>IF(N3283="základní",J3283,0)</f>
        <v>0</v>
      </c>
      <c r="BF3283" s="220">
        <f>IF(N3283="snížená",J3283,0)</f>
        <v>0</v>
      </c>
      <c r="BG3283" s="220">
        <f>IF(N3283="zákl. přenesená",J3283,0)</f>
        <v>0</v>
      </c>
      <c r="BH3283" s="220">
        <f>IF(N3283="sníž. přenesená",J3283,0)</f>
        <v>0</v>
      </c>
      <c r="BI3283" s="220">
        <f>IF(N3283="nulová",J3283,0)</f>
        <v>0</v>
      </c>
      <c r="BJ3283" s="25" t="s">
        <v>80</v>
      </c>
      <c r="BK3283" s="220">
        <f>ROUND(I3283*H3283,2)</f>
        <v>0</v>
      </c>
      <c r="BL3283" s="25" t="s">
        <v>775</v>
      </c>
      <c r="BM3283" s="25" t="s">
        <v>4283</v>
      </c>
    </row>
    <row r="3284" spans="2:65" s="1" customFormat="1" ht="72">
      <c r="B3284" s="42"/>
      <c r="C3284" s="64"/>
      <c r="D3284" s="227" t="s">
        <v>506</v>
      </c>
      <c r="E3284" s="64"/>
      <c r="F3284" s="274" t="s">
        <v>4284</v>
      </c>
      <c r="G3284" s="64"/>
      <c r="H3284" s="64"/>
      <c r="I3284" s="177"/>
      <c r="J3284" s="64"/>
      <c r="K3284" s="64"/>
      <c r="L3284" s="62"/>
      <c r="M3284" s="223"/>
      <c r="N3284" s="43"/>
      <c r="O3284" s="43"/>
      <c r="P3284" s="43"/>
      <c r="Q3284" s="43"/>
      <c r="R3284" s="43"/>
      <c r="S3284" s="43"/>
      <c r="T3284" s="79"/>
      <c r="AT3284" s="25" t="s">
        <v>506</v>
      </c>
      <c r="AU3284" s="25" t="s">
        <v>82</v>
      </c>
    </row>
    <row r="3285" spans="2:65" s="1" customFormat="1" ht="25.5" customHeight="1">
      <c r="B3285" s="42"/>
      <c r="C3285" s="209" t="s">
        <v>4285</v>
      </c>
      <c r="D3285" s="209" t="s">
        <v>498</v>
      </c>
      <c r="E3285" s="210" t="s">
        <v>4286</v>
      </c>
      <c r="F3285" s="211" t="s">
        <v>4287</v>
      </c>
      <c r="G3285" s="212" t="s">
        <v>1025</v>
      </c>
      <c r="H3285" s="213">
        <v>1</v>
      </c>
      <c r="I3285" s="214"/>
      <c r="J3285" s="215">
        <f>ROUND(I3285*H3285,2)</f>
        <v>0</v>
      </c>
      <c r="K3285" s="211" t="s">
        <v>23</v>
      </c>
      <c r="L3285" s="62"/>
      <c r="M3285" s="216" t="s">
        <v>23</v>
      </c>
      <c r="N3285" s="217" t="s">
        <v>44</v>
      </c>
      <c r="O3285" s="43"/>
      <c r="P3285" s="218">
        <f>O3285*H3285</f>
        <v>0</v>
      </c>
      <c r="Q3285" s="218">
        <v>0</v>
      </c>
      <c r="R3285" s="218">
        <f>Q3285*H3285</f>
        <v>0</v>
      </c>
      <c r="S3285" s="218">
        <v>0</v>
      </c>
      <c r="T3285" s="219">
        <f>S3285*H3285</f>
        <v>0</v>
      </c>
      <c r="AR3285" s="25" t="s">
        <v>775</v>
      </c>
      <c r="AT3285" s="25" t="s">
        <v>498</v>
      </c>
      <c r="AU3285" s="25" t="s">
        <v>82</v>
      </c>
      <c r="AY3285" s="25" t="s">
        <v>492</v>
      </c>
      <c r="BE3285" s="220">
        <f>IF(N3285="základní",J3285,0)</f>
        <v>0</v>
      </c>
      <c r="BF3285" s="220">
        <f>IF(N3285="snížená",J3285,0)</f>
        <v>0</v>
      </c>
      <c r="BG3285" s="220">
        <f>IF(N3285="zákl. přenesená",J3285,0)</f>
        <v>0</v>
      </c>
      <c r="BH3285" s="220">
        <f>IF(N3285="sníž. přenesená",J3285,0)</f>
        <v>0</v>
      </c>
      <c r="BI3285" s="220">
        <f>IF(N3285="nulová",J3285,0)</f>
        <v>0</v>
      </c>
      <c r="BJ3285" s="25" t="s">
        <v>80</v>
      </c>
      <c r="BK3285" s="220">
        <f>ROUND(I3285*H3285,2)</f>
        <v>0</v>
      </c>
      <c r="BL3285" s="25" t="s">
        <v>775</v>
      </c>
      <c r="BM3285" s="25" t="s">
        <v>4288</v>
      </c>
    </row>
    <row r="3286" spans="2:65" s="1" customFormat="1" ht="72">
      <c r="B3286" s="42"/>
      <c r="C3286" s="64"/>
      <c r="D3286" s="227" t="s">
        <v>506</v>
      </c>
      <c r="E3286" s="64"/>
      <c r="F3286" s="274" t="s">
        <v>4289</v>
      </c>
      <c r="G3286" s="64"/>
      <c r="H3286" s="64"/>
      <c r="I3286" s="177"/>
      <c r="J3286" s="64"/>
      <c r="K3286" s="64"/>
      <c r="L3286" s="62"/>
      <c r="M3286" s="223"/>
      <c r="N3286" s="43"/>
      <c r="O3286" s="43"/>
      <c r="P3286" s="43"/>
      <c r="Q3286" s="43"/>
      <c r="R3286" s="43"/>
      <c r="S3286" s="43"/>
      <c r="T3286" s="79"/>
      <c r="AT3286" s="25" t="s">
        <v>506</v>
      </c>
      <c r="AU3286" s="25" t="s">
        <v>82</v>
      </c>
    </row>
    <row r="3287" spans="2:65" s="1" customFormat="1" ht="16.5" customHeight="1">
      <c r="B3287" s="42"/>
      <c r="C3287" s="209" t="s">
        <v>1736</v>
      </c>
      <c r="D3287" s="209" t="s">
        <v>498</v>
      </c>
      <c r="E3287" s="210" t="s">
        <v>4290</v>
      </c>
      <c r="F3287" s="211" t="s">
        <v>4291</v>
      </c>
      <c r="G3287" s="212" t="s">
        <v>1025</v>
      </c>
      <c r="H3287" s="213">
        <v>1</v>
      </c>
      <c r="I3287" s="214"/>
      <c r="J3287" s="215">
        <f>ROUND(I3287*H3287,2)</f>
        <v>0</v>
      </c>
      <c r="K3287" s="211" t="s">
        <v>23</v>
      </c>
      <c r="L3287" s="62"/>
      <c r="M3287" s="216" t="s">
        <v>23</v>
      </c>
      <c r="N3287" s="217" t="s">
        <v>44</v>
      </c>
      <c r="O3287" s="43"/>
      <c r="P3287" s="218">
        <f>O3287*H3287</f>
        <v>0</v>
      </c>
      <c r="Q3287" s="218">
        <v>0</v>
      </c>
      <c r="R3287" s="218">
        <f>Q3287*H3287</f>
        <v>0</v>
      </c>
      <c r="S3287" s="218">
        <v>0</v>
      </c>
      <c r="T3287" s="219">
        <f>S3287*H3287</f>
        <v>0</v>
      </c>
      <c r="AR3287" s="25" t="s">
        <v>775</v>
      </c>
      <c r="AT3287" s="25" t="s">
        <v>498</v>
      </c>
      <c r="AU3287" s="25" t="s">
        <v>82</v>
      </c>
      <c r="AY3287" s="25" t="s">
        <v>492</v>
      </c>
      <c r="BE3287" s="220">
        <f>IF(N3287="základní",J3287,0)</f>
        <v>0</v>
      </c>
      <c r="BF3287" s="220">
        <f>IF(N3287="snížená",J3287,0)</f>
        <v>0</v>
      </c>
      <c r="BG3287" s="220">
        <f>IF(N3287="zákl. přenesená",J3287,0)</f>
        <v>0</v>
      </c>
      <c r="BH3287" s="220">
        <f>IF(N3287="sníž. přenesená",J3287,0)</f>
        <v>0</v>
      </c>
      <c r="BI3287" s="220">
        <f>IF(N3287="nulová",J3287,0)</f>
        <v>0</v>
      </c>
      <c r="BJ3287" s="25" t="s">
        <v>80</v>
      </c>
      <c r="BK3287" s="220">
        <f>ROUND(I3287*H3287,2)</f>
        <v>0</v>
      </c>
      <c r="BL3287" s="25" t="s">
        <v>775</v>
      </c>
      <c r="BM3287" s="25" t="s">
        <v>4292</v>
      </c>
    </row>
    <row r="3288" spans="2:65" s="1" customFormat="1" ht="72">
      <c r="B3288" s="42"/>
      <c r="C3288" s="64"/>
      <c r="D3288" s="227" t="s">
        <v>506</v>
      </c>
      <c r="E3288" s="64"/>
      <c r="F3288" s="274" t="s">
        <v>4293</v>
      </c>
      <c r="G3288" s="64"/>
      <c r="H3288" s="64"/>
      <c r="I3288" s="177"/>
      <c r="J3288" s="64"/>
      <c r="K3288" s="64"/>
      <c r="L3288" s="62"/>
      <c r="M3288" s="223"/>
      <c r="N3288" s="43"/>
      <c r="O3288" s="43"/>
      <c r="P3288" s="43"/>
      <c r="Q3288" s="43"/>
      <c r="R3288" s="43"/>
      <c r="S3288" s="43"/>
      <c r="T3288" s="79"/>
      <c r="AT3288" s="25" t="s">
        <v>506</v>
      </c>
      <c r="AU3288" s="25" t="s">
        <v>82</v>
      </c>
    </row>
    <row r="3289" spans="2:65" s="1" customFormat="1" ht="16.5" customHeight="1">
      <c r="B3289" s="42"/>
      <c r="C3289" s="209" t="s">
        <v>4294</v>
      </c>
      <c r="D3289" s="209" t="s">
        <v>498</v>
      </c>
      <c r="E3289" s="210" t="s">
        <v>4295</v>
      </c>
      <c r="F3289" s="211" t="s">
        <v>4296</v>
      </c>
      <c r="G3289" s="212" t="s">
        <v>1025</v>
      </c>
      <c r="H3289" s="213">
        <v>1</v>
      </c>
      <c r="I3289" s="214"/>
      <c r="J3289" s="215">
        <f>ROUND(I3289*H3289,2)</f>
        <v>0</v>
      </c>
      <c r="K3289" s="211" t="s">
        <v>23</v>
      </c>
      <c r="L3289" s="62"/>
      <c r="M3289" s="216" t="s">
        <v>23</v>
      </c>
      <c r="N3289" s="217" t="s">
        <v>44</v>
      </c>
      <c r="O3289" s="43"/>
      <c r="P3289" s="218">
        <f>O3289*H3289</f>
        <v>0</v>
      </c>
      <c r="Q3289" s="218">
        <v>0</v>
      </c>
      <c r="R3289" s="218">
        <f>Q3289*H3289</f>
        <v>0</v>
      </c>
      <c r="S3289" s="218">
        <v>0</v>
      </c>
      <c r="T3289" s="219">
        <f>S3289*H3289</f>
        <v>0</v>
      </c>
      <c r="AR3289" s="25" t="s">
        <v>775</v>
      </c>
      <c r="AT3289" s="25" t="s">
        <v>498</v>
      </c>
      <c r="AU3289" s="25" t="s">
        <v>82</v>
      </c>
      <c r="AY3289" s="25" t="s">
        <v>492</v>
      </c>
      <c r="BE3289" s="220">
        <f>IF(N3289="základní",J3289,0)</f>
        <v>0</v>
      </c>
      <c r="BF3289" s="220">
        <f>IF(N3289="snížená",J3289,0)</f>
        <v>0</v>
      </c>
      <c r="BG3289" s="220">
        <f>IF(N3289="zákl. přenesená",J3289,0)</f>
        <v>0</v>
      </c>
      <c r="BH3289" s="220">
        <f>IF(N3289="sníž. přenesená",J3289,0)</f>
        <v>0</v>
      </c>
      <c r="BI3289" s="220">
        <f>IF(N3289="nulová",J3289,0)</f>
        <v>0</v>
      </c>
      <c r="BJ3289" s="25" t="s">
        <v>80</v>
      </c>
      <c r="BK3289" s="220">
        <f>ROUND(I3289*H3289,2)</f>
        <v>0</v>
      </c>
      <c r="BL3289" s="25" t="s">
        <v>775</v>
      </c>
      <c r="BM3289" s="25" t="s">
        <v>4297</v>
      </c>
    </row>
    <row r="3290" spans="2:65" s="1" customFormat="1" ht="72">
      <c r="B3290" s="42"/>
      <c r="C3290" s="64"/>
      <c r="D3290" s="227" t="s">
        <v>506</v>
      </c>
      <c r="E3290" s="64"/>
      <c r="F3290" s="274" t="s">
        <v>4298</v>
      </c>
      <c r="G3290" s="64"/>
      <c r="H3290" s="64"/>
      <c r="I3290" s="177"/>
      <c r="J3290" s="64"/>
      <c r="K3290" s="64"/>
      <c r="L3290" s="62"/>
      <c r="M3290" s="223"/>
      <c r="N3290" s="43"/>
      <c r="O3290" s="43"/>
      <c r="P3290" s="43"/>
      <c r="Q3290" s="43"/>
      <c r="R3290" s="43"/>
      <c r="S3290" s="43"/>
      <c r="T3290" s="79"/>
      <c r="AT3290" s="25" t="s">
        <v>506</v>
      </c>
      <c r="AU3290" s="25" t="s">
        <v>82</v>
      </c>
    </row>
    <row r="3291" spans="2:65" s="1" customFormat="1" ht="25.5" customHeight="1">
      <c r="B3291" s="42"/>
      <c r="C3291" s="209" t="s">
        <v>4299</v>
      </c>
      <c r="D3291" s="209" t="s">
        <v>498</v>
      </c>
      <c r="E3291" s="210" t="s">
        <v>4300</v>
      </c>
      <c r="F3291" s="211" t="s">
        <v>4301</v>
      </c>
      <c r="G3291" s="212" t="s">
        <v>1025</v>
      </c>
      <c r="H3291" s="213">
        <v>1</v>
      </c>
      <c r="I3291" s="214"/>
      <c r="J3291" s="215">
        <f>ROUND(I3291*H3291,2)</f>
        <v>0</v>
      </c>
      <c r="K3291" s="211" t="s">
        <v>23</v>
      </c>
      <c r="L3291" s="62"/>
      <c r="M3291" s="216" t="s">
        <v>23</v>
      </c>
      <c r="N3291" s="217" t="s">
        <v>44</v>
      </c>
      <c r="O3291" s="43"/>
      <c r="P3291" s="218">
        <f>O3291*H3291</f>
        <v>0</v>
      </c>
      <c r="Q3291" s="218">
        <v>0</v>
      </c>
      <c r="R3291" s="218">
        <f>Q3291*H3291</f>
        <v>0</v>
      </c>
      <c r="S3291" s="218">
        <v>0</v>
      </c>
      <c r="T3291" s="219">
        <f>S3291*H3291</f>
        <v>0</v>
      </c>
      <c r="AR3291" s="25" t="s">
        <v>775</v>
      </c>
      <c r="AT3291" s="25" t="s">
        <v>498</v>
      </c>
      <c r="AU3291" s="25" t="s">
        <v>82</v>
      </c>
      <c r="AY3291" s="25" t="s">
        <v>492</v>
      </c>
      <c r="BE3291" s="220">
        <f>IF(N3291="základní",J3291,0)</f>
        <v>0</v>
      </c>
      <c r="BF3291" s="220">
        <f>IF(N3291="snížená",J3291,0)</f>
        <v>0</v>
      </c>
      <c r="BG3291" s="220">
        <f>IF(N3291="zákl. přenesená",J3291,0)</f>
        <v>0</v>
      </c>
      <c r="BH3291" s="220">
        <f>IF(N3291="sníž. přenesená",J3291,0)</f>
        <v>0</v>
      </c>
      <c r="BI3291" s="220">
        <f>IF(N3291="nulová",J3291,0)</f>
        <v>0</v>
      </c>
      <c r="BJ3291" s="25" t="s">
        <v>80</v>
      </c>
      <c r="BK3291" s="220">
        <f>ROUND(I3291*H3291,2)</f>
        <v>0</v>
      </c>
      <c r="BL3291" s="25" t="s">
        <v>775</v>
      </c>
      <c r="BM3291" s="25" t="s">
        <v>4302</v>
      </c>
    </row>
    <row r="3292" spans="2:65" s="1" customFormat="1" ht="72">
      <c r="B3292" s="42"/>
      <c r="C3292" s="64"/>
      <c r="D3292" s="227" t="s">
        <v>506</v>
      </c>
      <c r="E3292" s="64"/>
      <c r="F3292" s="274" t="s">
        <v>4303</v>
      </c>
      <c r="G3292" s="64"/>
      <c r="H3292" s="64"/>
      <c r="I3292" s="177"/>
      <c r="J3292" s="64"/>
      <c r="K3292" s="64"/>
      <c r="L3292" s="62"/>
      <c r="M3292" s="223"/>
      <c r="N3292" s="43"/>
      <c r="O3292" s="43"/>
      <c r="P3292" s="43"/>
      <c r="Q3292" s="43"/>
      <c r="R3292" s="43"/>
      <c r="S3292" s="43"/>
      <c r="T3292" s="79"/>
      <c r="AT3292" s="25" t="s">
        <v>506</v>
      </c>
      <c r="AU3292" s="25" t="s">
        <v>82</v>
      </c>
    </row>
    <row r="3293" spans="2:65" s="1" customFormat="1" ht="25.5" customHeight="1">
      <c r="B3293" s="42"/>
      <c r="C3293" s="209" t="s">
        <v>4304</v>
      </c>
      <c r="D3293" s="209" t="s">
        <v>498</v>
      </c>
      <c r="E3293" s="210" t="s">
        <v>4305</v>
      </c>
      <c r="F3293" s="211" t="s">
        <v>4306</v>
      </c>
      <c r="G3293" s="212" t="s">
        <v>1025</v>
      </c>
      <c r="H3293" s="213">
        <v>1</v>
      </c>
      <c r="I3293" s="214"/>
      <c r="J3293" s="215">
        <f>ROUND(I3293*H3293,2)</f>
        <v>0</v>
      </c>
      <c r="K3293" s="211" t="s">
        <v>23</v>
      </c>
      <c r="L3293" s="62"/>
      <c r="M3293" s="216" t="s">
        <v>23</v>
      </c>
      <c r="N3293" s="217" t="s">
        <v>44</v>
      </c>
      <c r="O3293" s="43"/>
      <c r="P3293" s="218">
        <f>O3293*H3293</f>
        <v>0</v>
      </c>
      <c r="Q3293" s="218">
        <v>0</v>
      </c>
      <c r="R3293" s="218">
        <f>Q3293*H3293</f>
        <v>0</v>
      </c>
      <c r="S3293" s="218">
        <v>0</v>
      </c>
      <c r="T3293" s="219">
        <f>S3293*H3293</f>
        <v>0</v>
      </c>
      <c r="AR3293" s="25" t="s">
        <v>775</v>
      </c>
      <c r="AT3293" s="25" t="s">
        <v>498</v>
      </c>
      <c r="AU3293" s="25" t="s">
        <v>82</v>
      </c>
      <c r="AY3293" s="25" t="s">
        <v>492</v>
      </c>
      <c r="BE3293" s="220">
        <f>IF(N3293="základní",J3293,0)</f>
        <v>0</v>
      </c>
      <c r="BF3293" s="220">
        <f>IF(N3293="snížená",J3293,0)</f>
        <v>0</v>
      </c>
      <c r="BG3293" s="220">
        <f>IF(N3293="zákl. přenesená",J3293,0)</f>
        <v>0</v>
      </c>
      <c r="BH3293" s="220">
        <f>IF(N3293="sníž. přenesená",J3293,0)</f>
        <v>0</v>
      </c>
      <c r="BI3293" s="220">
        <f>IF(N3293="nulová",J3293,0)</f>
        <v>0</v>
      </c>
      <c r="BJ3293" s="25" t="s">
        <v>80</v>
      </c>
      <c r="BK3293" s="220">
        <f>ROUND(I3293*H3293,2)</f>
        <v>0</v>
      </c>
      <c r="BL3293" s="25" t="s">
        <v>775</v>
      </c>
      <c r="BM3293" s="25" t="s">
        <v>4307</v>
      </c>
    </row>
    <row r="3294" spans="2:65" s="1" customFormat="1" ht="72">
      <c r="B3294" s="42"/>
      <c r="C3294" s="64"/>
      <c r="D3294" s="227" t="s">
        <v>506</v>
      </c>
      <c r="E3294" s="64"/>
      <c r="F3294" s="274" t="s">
        <v>4308</v>
      </c>
      <c r="G3294" s="64"/>
      <c r="H3294" s="64"/>
      <c r="I3294" s="177"/>
      <c r="J3294" s="64"/>
      <c r="K3294" s="64"/>
      <c r="L3294" s="62"/>
      <c r="M3294" s="223"/>
      <c r="N3294" s="43"/>
      <c r="O3294" s="43"/>
      <c r="P3294" s="43"/>
      <c r="Q3294" s="43"/>
      <c r="R3294" s="43"/>
      <c r="S3294" s="43"/>
      <c r="T3294" s="79"/>
      <c r="AT3294" s="25" t="s">
        <v>506</v>
      </c>
      <c r="AU3294" s="25" t="s">
        <v>82</v>
      </c>
    </row>
    <row r="3295" spans="2:65" s="1" customFormat="1" ht="16.5" customHeight="1">
      <c r="B3295" s="42"/>
      <c r="C3295" s="209" t="s">
        <v>4309</v>
      </c>
      <c r="D3295" s="209" t="s">
        <v>498</v>
      </c>
      <c r="E3295" s="210" t="s">
        <v>4310</v>
      </c>
      <c r="F3295" s="211" t="s">
        <v>4311</v>
      </c>
      <c r="G3295" s="212" t="s">
        <v>1025</v>
      </c>
      <c r="H3295" s="213">
        <v>1</v>
      </c>
      <c r="I3295" s="214"/>
      <c r="J3295" s="215">
        <f>ROUND(I3295*H3295,2)</f>
        <v>0</v>
      </c>
      <c r="K3295" s="211" t="s">
        <v>23</v>
      </c>
      <c r="L3295" s="62"/>
      <c r="M3295" s="216" t="s">
        <v>23</v>
      </c>
      <c r="N3295" s="217" t="s">
        <v>44</v>
      </c>
      <c r="O3295" s="43"/>
      <c r="P3295" s="218">
        <f>O3295*H3295</f>
        <v>0</v>
      </c>
      <c r="Q3295" s="218">
        <v>0</v>
      </c>
      <c r="R3295" s="218">
        <f>Q3295*H3295</f>
        <v>0</v>
      </c>
      <c r="S3295" s="218">
        <v>0</v>
      </c>
      <c r="T3295" s="219">
        <f>S3295*H3295</f>
        <v>0</v>
      </c>
      <c r="AR3295" s="25" t="s">
        <v>775</v>
      </c>
      <c r="AT3295" s="25" t="s">
        <v>498</v>
      </c>
      <c r="AU3295" s="25" t="s">
        <v>82</v>
      </c>
      <c r="AY3295" s="25" t="s">
        <v>492</v>
      </c>
      <c r="BE3295" s="220">
        <f>IF(N3295="základní",J3295,0)</f>
        <v>0</v>
      </c>
      <c r="BF3295" s="220">
        <f>IF(N3295="snížená",J3295,0)</f>
        <v>0</v>
      </c>
      <c r="BG3295" s="220">
        <f>IF(N3295="zákl. přenesená",J3295,0)</f>
        <v>0</v>
      </c>
      <c r="BH3295" s="220">
        <f>IF(N3295="sníž. přenesená",J3295,0)</f>
        <v>0</v>
      </c>
      <c r="BI3295" s="220">
        <f>IF(N3295="nulová",J3295,0)</f>
        <v>0</v>
      </c>
      <c r="BJ3295" s="25" t="s">
        <v>80</v>
      </c>
      <c r="BK3295" s="220">
        <f>ROUND(I3295*H3295,2)</f>
        <v>0</v>
      </c>
      <c r="BL3295" s="25" t="s">
        <v>775</v>
      </c>
      <c r="BM3295" s="25" t="s">
        <v>4312</v>
      </c>
    </row>
    <row r="3296" spans="2:65" s="1" customFormat="1" ht="72">
      <c r="B3296" s="42"/>
      <c r="C3296" s="64"/>
      <c r="D3296" s="227" t="s">
        <v>506</v>
      </c>
      <c r="E3296" s="64"/>
      <c r="F3296" s="274" t="s">
        <v>4313</v>
      </c>
      <c r="G3296" s="64"/>
      <c r="H3296" s="64"/>
      <c r="I3296" s="177"/>
      <c r="J3296" s="64"/>
      <c r="K3296" s="64"/>
      <c r="L3296" s="62"/>
      <c r="M3296" s="223"/>
      <c r="N3296" s="43"/>
      <c r="O3296" s="43"/>
      <c r="P3296" s="43"/>
      <c r="Q3296" s="43"/>
      <c r="R3296" s="43"/>
      <c r="S3296" s="43"/>
      <c r="T3296" s="79"/>
      <c r="AT3296" s="25" t="s">
        <v>506</v>
      </c>
      <c r="AU3296" s="25" t="s">
        <v>82</v>
      </c>
    </row>
    <row r="3297" spans="2:65" s="1" customFormat="1" ht="16.5" customHeight="1">
      <c r="B3297" s="42"/>
      <c r="C3297" s="209" t="s">
        <v>4314</v>
      </c>
      <c r="D3297" s="209" t="s">
        <v>498</v>
      </c>
      <c r="E3297" s="210" t="s">
        <v>4315</v>
      </c>
      <c r="F3297" s="211" t="s">
        <v>4316</v>
      </c>
      <c r="G3297" s="212" t="s">
        <v>1025</v>
      </c>
      <c r="H3297" s="213">
        <v>1</v>
      </c>
      <c r="I3297" s="214"/>
      <c r="J3297" s="215">
        <f>ROUND(I3297*H3297,2)</f>
        <v>0</v>
      </c>
      <c r="K3297" s="211" t="s">
        <v>23</v>
      </c>
      <c r="L3297" s="62"/>
      <c r="M3297" s="216" t="s">
        <v>23</v>
      </c>
      <c r="N3297" s="217" t="s">
        <v>44</v>
      </c>
      <c r="O3297" s="43"/>
      <c r="P3297" s="218">
        <f>O3297*H3297</f>
        <v>0</v>
      </c>
      <c r="Q3297" s="218">
        <v>0</v>
      </c>
      <c r="R3297" s="218">
        <f>Q3297*H3297</f>
        <v>0</v>
      </c>
      <c r="S3297" s="218">
        <v>0</v>
      </c>
      <c r="T3297" s="219">
        <f>S3297*H3297</f>
        <v>0</v>
      </c>
      <c r="AR3297" s="25" t="s">
        <v>775</v>
      </c>
      <c r="AT3297" s="25" t="s">
        <v>498</v>
      </c>
      <c r="AU3297" s="25" t="s">
        <v>82</v>
      </c>
      <c r="AY3297" s="25" t="s">
        <v>492</v>
      </c>
      <c r="BE3297" s="220">
        <f>IF(N3297="základní",J3297,0)</f>
        <v>0</v>
      </c>
      <c r="BF3297" s="220">
        <f>IF(N3297="snížená",J3297,0)</f>
        <v>0</v>
      </c>
      <c r="BG3297" s="220">
        <f>IF(N3297="zákl. přenesená",J3297,0)</f>
        <v>0</v>
      </c>
      <c r="BH3297" s="220">
        <f>IF(N3297="sníž. přenesená",J3297,0)</f>
        <v>0</v>
      </c>
      <c r="BI3297" s="220">
        <f>IF(N3297="nulová",J3297,0)</f>
        <v>0</v>
      </c>
      <c r="BJ3297" s="25" t="s">
        <v>80</v>
      </c>
      <c r="BK3297" s="220">
        <f>ROUND(I3297*H3297,2)</f>
        <v>0</v>
      </c>
      <c r="BL3297" s="25" t="s">
        <v>775</v>
      </c>
      <c r="BM3297" s="25" t="s">
        <v>4317</v>
      </c>
    </row>
    <row r="3298" spans="2:65" s="1" customFormat="1" ht="72">
      <c r="B3298" s="42"/>
      <c r="C3298" s="64"/>
      <c r="D3298" s="227" t="s">
        <v>506</v>
      </c>
      <c r="E3298" s="64"/>
      <c r="F3298" s="274" t="s">
        <v>4318</v>
      </c>
      <c r="G3298" s="64"/>
      <c r="H3298" s="64"/>
      <c r="I3298" s="177"/>
      <c r="J3298" s="64"/>
      <c r="K3298" s="64"/>
      <c r="L3298" s="62"/>
      <c r="M3298" s="223"/>
      <c r="N3298" s="43"/>
      <c r="O3298" s="43"/>
      <c r="P3298" s="43"/>
      <c r="Q3298" s="43"/>
      <c r="R3298" s="43"/>
      <c r="S3298" s="43"/>
      <c r="T3298" s="79"/>
      <c r="AT3298" s="25" t="s">
        <v>506</v>
      </c>
      <c r="AU3298" s="25" t="s">
        <v>82</v>
      </c>
    </row>
    <row r="3299" spans="2:65" s="1" customFormat="1" ht="25.5" customHeight="1">
      <c r="B3299" s="42"/>
      <c r="C3299" s="209" t="s">
        <v>4319</v>
      </c>
      <c r="D3299" s="209" t="s">
        <v>498</v>
      </c>
      <c r="E3299" s="210" t="s">
        <v>4320</v>
      </c>
      <c r="F3299" s="211" t="s">
        <v>4321</v>
      </c>
      <c r="G3299" s="212" t="s">
        <v>1025</v>
      </c>
      <c r="H3299" s="213">
        <v>4</v>
      </c>
      <c r="I3299" s="214"/>
      <c r="J3299" s="215">
        <f>ROUND(I3299*H3299,2)</f>
        <v>0</v>
      </c>
      <c r="K3299" s="211" t="s">
        <v>23</v>
      </c>
      <c r="L3299" s="62"/>
      <c r="M3299" s="216" t="s">
        <v>23</v>
      </c>
      <c r="N3299" s="217" t="s">
        <v>44</v>
      </c>
      <c r="O3299" s="43"/>
      <c r="P3299" s="218">
        <f>O3299*H3299</f>
        <v>0</v>
      </c>
      <c r="Q3299" s="218">
        <v>0</v>
      </c>
      <c r="R3299" s="218">
        <f>Q3299*H3299</f>
        <v>0</v>
      </c>
      <c r="S3299" s="218">
        <v>0</v>
      </c>
      <c r="T3299" s="219">
        <f>S3299*H3299</f>
        <v>0</v>
      </c>
      <c r="AR3299" s="25" t="s">
        <v>775</v>
      </c>
      <c r="AT3299" s="25" t="s">
        <v>498</v>
      </c>
      <c r="AU3299" s="25" t="s">
        <v>82</v>
      </c>
      <c r="AY3299" s="25" t="s">
        <v>492</v>
      </c>
      <c r="BE3299" s="220">
        <f>IF(N3299="základní",J3299,0)</f>
        <v>0</v>
      </c>
      <c r="BF3299" s="220">
        <f>IF(N3299="snížená",J3299,0)</f>
        <v>0</v>
      </c>
      <c r="BG3299" s="220">
        <f>IF(N3299="zákl. přenesená",J3299,0)</f>
        <v>0</v>
      </c>
      <c r="BH3299" s="220">
        <f>IF(N3299="sníž. přenesená",J3299,0)</f>
        <v>0</v>
      </c>
      <c r="BI3299" s="220">
        <f>IF(N3299="nulová",J3299,0)</f>
        <v>0</v>
      </c>
      <c r="BJ3299" s="25" t="s">
        <v>80</v>
      </c>
      <c r="BK3299" s="220">
        <f>ROUND(I3299*H3299,2)</f>
        <v>0</v>
      </c>
      <c r="BL3299" s="25" t="s">
        <v>775</v>
      </c>
      <c r="BM3299" s="25" t="s">
        <v>4322</v>
      </c>
    </row>
    <row r="3300" spans="2:65" s="1" customFormat="1" ht="72">
      <c r="B3300" s="42"/>
      <c r="C3300" s="64"/>
      <c r="D3300" s="227" t="s">
        <v>506</v>
      </c>
      <c r="E3300" s="64"/>
      <c r="F3300" s="274" t="s">
        <v>4323</v>
      </c>
      <c r="G3300" s="64"/>
      <c r="H3300" s="64"/>
      <c r="I3300" s="177"/>
      <c r="J3300" s="64"/>
      <c r="K3300" s="64"/>
      <c r="L3300" s="62"/>
      <c r="M3300" s="223"/>
      <c r="N3300" s="43"/>
      <c r="O3300" s="43"/>
      <c r="P3300" s="43"/>
      <c r="Q3300" s="43"/>
      <c r="R3300" s="43"/>
      <c r="S3300" s="43"/>
      <c r="T3300" s="79"/>
      <c r="AT3300" s="25" t="s">
        <v>506</v>
      </c>
      <c r="AU3300" s="25" t="s">
        <v>82</v>
      </c>
    </row>
    <row r="3301" spans="2:65" s="1" customFormat="1" ht="25.5" customHeight="1">
      <c r="B3301" s="42"/>
      <c r="C3301" s="209" t="s">
        <v>4324</v>
      </c>
      <c r="D3301" s="209" t="s">
        <v>498</v>
      </c>
      <c r="E3301" s="210" t="s">
        <v>4325</v>
      </c>
      <c r="F3301" s="211" t="s">
        <v>4326</v>
      </c>
      <c r="G3301" s="212" t="s">
        <v>1025</v>
      </c>
      <c r="H3301" s="213">
        <v>4</v>
      </c>
      <c r="I3301" s="214"/>
      <c r="J3301" s="215">
        <f>ROUND(I3301*H3301,2)</f>
        <v>0</v>
      </c>
      <c r="K3301" s="211" t="s">
        <v>23</v>
      </c>
      <c r="L3301" s="62"/>
      <c r="M3301" s="216" t="s">
        <v>23</v>
      </c>
      <c r="N3301" s="217" t="s">
        <v>44</v>
      </c>
      <c r="O3301" s="43"/>
      <c r="P3301" s="218">
        <f>O3301*H3301</f>
        <v>0</v>
      </c>
      <c r="Q3301" s="218">
        <v>0</v>
      </c>
      <c r="R3301" s="218">
        <f>Q3301*H3301</f>
        <v>0</v>
      </c>
      <c r="S3301" s="218">
        <v>0</v>
      </c>
      <c r="T3301" s="219">
        <f>S3301*H3301</f>
        <v>0</v>
      </c>
      <c r="AR3301" s="25" t="s">
        <v>775</v>
      </c>
      <c r="AT3301" s="25" t="s">
        <v>498</v>
      </c>
      <c r="AU3301" s="25" t="s">
        <v>82</v>
      </c>
      <c r="AY3301" s="25" t="s">
        <v>492</v>
      </c>
      <c r="BE3301" s="220">
        <f>IF(N3301="základní",J3301,0)</f>
        <v>0</v>
      </c>
      <c r="BF3301" s="220">
        <f>IF(N3301="snížená",J3301,0)</f>
        <v>0</v>
      </c>
      <c r="BG3301" s="220">
        <f>IF(N3301="zákl. přenesená",J3301,0)</f>
        <v>0</v>
      </c>
      <c r="BH3301" s="220">
        <f>IF(N3301="sníž. přenesená",J3301,0)</f>
        <v>0</v>
      </c>
      <c r="BI3301" s="220">
        <f>IF(N3301="nulová",J3301,0)</f>
        <v>0</v>
      </c>
      <c r="BJ3301" s="25" t="s">
        <v>80</v>
      </c>
      <c r="BK3301" s="220">
        <f>ROUND(I3301*H3301,2)</f>
        <v>0</v>
      </c>
      <c r="BL3301" s="25" t="s">
        <v>775</v>
      </c>
      <c r="BM3301" s="25" t="s">
        <v>4327</v>
      </c>
    </row>
    <row r="3302" spans="2:65" s="1" customFormat="1" ht="72">
      <c r="B3302" s="42"/>
      <c r="C3302" s="64"/>
      <c r="D3302" s="227" t="s">
        <v>506</v>
      </c>
      <c r="E3302" s="64"/>
      <c r="F3302" s="274" t="s">
        <v>4328</v>
      </c>
      <c r="G3302" s="64"/>
      <c r="H3302" s="64"/>
      <c r="I3302" s="177"/>
      <c r="J3302" s="64"/>
      <c r="K3302" s="64"/>
      <c r="L3302" s="62"/>
      <c r="M3302" s="223"/>
      <c r="N3302" s="43"/>
      <c r="O3302" s="43"/>
      <c r="P3302" s="43"/>
      <c r="Q3302" s="43"/>
      <c r="R3302" s="43"/>
      <c r="S3302" s="43"/>
      <c r="T3302" s="79"/>
      <c r="AT3302" s="25" t="s">
        <v>506</v>
      </c>
      <c r="AU3302" s="25" t="s">
        <v>82</v>
      </c>
    </row>
    <row r="3303" spans="2:65" s="1" customFormat="1" ht="16.5" customHeight="1">
      <c r="B3303" s="42"/>
      <c r="C3303" s="209" t="s">
        <v>4329</v>
      </c>
      <c r="D3303" s="209" t="s">
        <v>498</v>
      </c>
      <c r="E3303" s="210" t="s">
        <v>4330</v>
      </c>
      <c r="F3303" s="211" t="s">
        <v>4331</v>
      </c>
      <c r="G3303" s="212" t="s">
        <v>1025</v>
      </c>
      <c r="H3303" s="213">
        <v>2</v>
      </c>
      <c r="I3303" s="214"/>
      <c r="J3303" s="215">
        <f>ROUND(I3303*H3303,2)</f>
        <v>0</v>
      </c>
      <c r="K3303" s="211" t="s">
        <v>23</v>
      </c>
      <c r="L3303" s="62"/>
      <c r="M3303" s="216" t="s">
        <v>23</v>
      </c>
      <c r="N3303" s="217" t="s">
        <v>44</v>
      </c>
      <c r="O3303" s="43"/>
      <c r="P3303" s="218">
        <f>O3303*H3303</f>
        <v>0</v>
      </c>
      <c r="Q3303" s="218">
        <v>0</v>
      </c>
      <c r="R3303" s="218">
        <f>Q3303*H3303</f>
        <v>0</v>
      </c>
      <c r="S3303" s="218">
        <v>0</v>
      </c>
      <c r="T3303" s="219">
        <f>S3303*H3303</f>
        <v>0</v>
      </c>
      <c r="AR3303" s="25" t="s">
        <v>775</v>
      </c>
      <c r="AT3303" s="25" t="s">
        <v>498</v>
      </c>
      <c r="AU3303" s="25" t="s">
        <v>82</v>
      </c>
      <c r="AY3303" s="25" t="s">
        <v>492</v>
      </c>
      <c r="BE3303" s="220">
        <f>IF(N3303="základní",J3303,0)</f>
        <v>0</v>
      </c>
      <c r="BF3303" s="220">
        <f>IF(N3303="snížená",J3303,0)</f>
        <v>0</v>
      </c>
      <c r="BG3303" s="220">
        <f>IF(N3303="zákl. přenesená",J3303,0)</f>
        <v>0</v>
      </c>
      <c r="BH3303" s="220">
        <f>IF(N3303="sníž. přenesená",J3303,0)</f>
        <v>0</v>
      </c>
      <c r="BI3303" s="220">
        <f>IF(N3303="nulová",J3303,0)</f>
        <v>0</v>
      </c>
      <c r="BJ3303" s="25" t="s">
        <v>80</v>
      </c>
      <c r="BK3303" s="220">
        <f>ROUND(I3303*H3303,2)</f>
        <v>0</v>
      </c>
      <c r="BL3303" s="25" t="s">
        <v>775</v>
      </c>
      <c r="BM3303" s="25" t="s">
        <v>4332</v>
      </c>
    </row>
    <row r="3304" spans="2:65" s="1" customFormat="1" ht="60">
      <c r="B3304" s="42"/>
      <c r="C3304" s="64"/>
      <c r="D3304" s="227" t="s">
        <v>506</v>
      </c>
      <c r="E3304" s="64"/>
      <c r="F3304" s="274" t="s">
        <v>4333</v>
      </c>
      <c r="G3304" s="64"/>
      <c r="H3304" s="64"/>
      <c r="I3304" s="177"/>
      <c r="J3304" s="64"/>
      <c r="K3304" s="64"/>
      <c r="L3304" s="62"/>
      <c r="M3304" s="223"/>
      <c r="N3304" s="43"/>
      <c r="O3304" s="43"/>
      <c r="P3304" s="43"/>
      <c r="Q3304" s="43"/>
      <c r="R3304" s="43"/>
      <c r="S3304" s="43"/>
      <c r="T3304" s="79"/>
      <c r="AT3304" s="25" t="s">
        <v>506</v>
      </c>
      <c r="AU3304" s="25" t="s">
        <v>82</v>
      </c>
    </row>
    <row r="3305" spans="2:65" s="1" customFormat="1" ht="16.5" customHeight="1">
      <c r="B3305" s="42"/>
      <c r="C3305" s="209" t="s">
        <v>4334</v>
      </c>
      <c r="D3305" s="209" t="s">
        <v>498</v>
      </c>
      <c r="E3305" s="210" t="s">
        <v>4335</v>
      </c>
      <c r="F3305" s="211" t="s">
        <v>4336</v>
      </c>
      <c r="G3305" s="212" t="s">
        <v>1025</v>
      </c>
      <c r="H3305" s="213">
        <v>1</v>
      </c>
      <c r="I3305" s="214"/>
      <c r="J3305" s="215">
        <f>ROUND(I3305*H3305,2)</f>
        <v>0</v>
      </c>
      <c r="K3305" s="211" t="s">
        <v>23</v>
      </c>
      <c r="L3305" s="62"/>
      <c r="M3305" s="216" t="s">
        <v>23</v>
      </c>
      <c r="N3305" s="217" t="s">
        <v>44</v>
      </c>
      <c r="O3305" s="43"/>
      <c r="P3305" s="218">
        <f>O3305*H3305</f>
        <v>0</v>
      </c>
      <c r="Q3305" s="218">
        <v>0</v>
      </c>
      <c r="R3305" s="218">
        <f>Q3305*H3305</f>
        <v>0</v>
      </c>
      <c r="S3305" s="218">
        <v>0</v>
      </c>
      <c r="T3305" s="219">
        <f>S3305*H3305</f>
        <v>0</v>
      </c>
      <c r="AR3305" s="25" t="s">
        <v>775</v>
      </c>
      <c r="AT3305" s="25" t="s">
        <v>498</v>
      </c>
      <c r="AU3305" s="25" t="s">
        <v>82</v>
      </c>
      <c r="AY3305" s="25" t="s">
        <v>492</v>
      </c>
      <c r="BE3305" s="220">
        <f>IF(N3305="základní",J3305,0)</f>
        <v>0</v>
      </c>
      <c r="BF3305" s="220">
        <f>IF(N3305="snížená",J3305,0)</f>
        <v>0</v>
      </c>
      <c r="BG3305" s="220">
        <f>IF(N3305="zákl. přenesená",J3305,0)</f>
        <v>0</v>
      </c>
      <c r="BH3305" s="220">
        <f>IF(N3305="sníž. přenesená",J3305,0)</f>
        <v>0</v>
      </c>
      <c r="BI3305" s="220">
        <f>IF(N3305="nulová",J3305,0)</f>
        <v>0</v>
      </c>
      <c r="BJ3305" s="25" t="s">
        <v>80</v>
      </c>
      <c r="BK3305" s="220">
        <f>ROUND(I3305*H3305,2)</f>
        <v>0</v>
      </c>
      <c r="BL3305" s="25" t="s">
        <v>775</v>
      </c>
      <c r="BM3305" s="25" t="s">
        <v>4337</v>
      </c>
    </row>
    <row r="3306" spans="2:65" s="1" customFormat="1" ht="72">
      <c r="B3306" s="42"/>
      <c r="C3306" s="64"/>
      <c r="D3306" s="227" t="s">
        <v>506</v>
      </c>
      <c r="E3306" s="64"/>
      <c r="F3306" s="274" t="s">
        <v>4338</v>
      </c>
      <c r="G3306" s="64"/>
      <c r="H3306" s="64"/>
      <c r="I3306" s="177"/>
      <c r="J3306" s="64"/>
      <c r="K3306" s="64"/>
      <c r="L3306" s="62"/>
      <c r="M3306" s="223"/>
      <c r="N3306" s="43"/>
      <c r="O3306" s="43"/>
      <c r="P3306" s="43"/>
      <c r="Q3306" s="43"/>
      <c r="R3306" s="43"/>
      <c r="S3306" s="43"/>
      <c r="T3306" s="79"/>
      <c r="AT3306" s="25" t="s">
        <v>506</v>
      </c>
      <c r="AU3306" s="25" t="s">
        <v>82</v>
      </c>
    </row>
    <row r="3307" spans="2:65" s="1" customFormat="1" ht="25.5" customHeight="1">
      <c r="B3307" s="42"/>
      <c r="C3307" s="209" t="s">
        <v>4339</v>
      </c>
      <c r="D3307" s="209" t="s">
        <v>498</v>
      </c>
      <c r="E3307" s="210" t="s">
        <v>4340</v>
      </c>
      <c r="F3307" s="211" t="s">
        <v>4341</v>
      </c>
      <c r="G3307" s="212" t="s">
        <v>1025</v>
      </c>
      <c r="H3307" s="213">
        <v>40</v>
      </c>
      <c r="I3307" s="214"/>
      <c r="J3307" s="215">
        <f>ROUND(I3307*H3307,2)</f>
        <v>0</v>
      </c>
      <c r="K3307" s="211" t="s">
        <v>23</v>
      </c>
      <c r="L3307" s="62"/>
      <c r="M3307" s="216" t="s">
        <v>23</v>
      </c>
      <c r="N3307" s="217" t="s">
        <v>44</v>
      </c>
      <c r="O3307" s="43"/>
      <c r="P3307" s="218">
        <f>O3307*H3307</f>
        <v>0</v>
      </c>
      <c r="Q3307" s="218">
        <v>0</v>
      </c>
      <c r="R3307" s="218">
        <f>Q3307*H3307</f>
        <v>0</v>
      </c>
      <c r="S3307" s="218">
        <v>0</v>
      </c>
      <c r="T3307" s="219">
        <f>S3307*H3307</f>
        <v>0</v>
      </c>
      <c r="AR3307" s="25" t="s">
        <v>775</v>
      </c>
      <c r="AT3307" s="25" t="s">
        <v>498</v>
      </c>
      <c r="AU3307" s="25" t="s">
        <v>82</v>
      </c>
      <c r="AY3307" s="25" t="s">
        <v>492</v>
      </c>
      <c r="BE3307" s="220">
        <f>IF(N3307="základní",J3307,0)</f>
        <v>0</v>
      </c>
      <c r="BF3307" s="220">
        <f>IF(N3307="snížená",J3307,0)</f>
        <v>0</v>
      </c>
      <c r="BG3307" s="220">
        <f>IF(N3307="zákl. přenesená",J3307,0)</f>
        <v>0</v>
      </c>
      <c r="BH3307" s="220">
        <f>IF(N3307="sníž. přenesená",J3307,0)</f>
        <v>0</v>
      </c>
      <c r="BI3307" s="220">
        <f>IF(N3307="nulová",J3307,0)</f>
        <v>0</v>
      </c>
      <c r="BJ3307" s="25" t="s">
        <v>80</v>
      </c>
      <c r="BK3307" s="220">
        <f>ROUND(I3307*H3307,2)</f>
        <v>0</v>
      </c>
      <c r="BL3307" s="25" t="s">
        <v>775</v>
      </c>
      <c r="BM3307" s="25" t="s">
        <v>4342</v>
      </c>
    </row>
    <row r="3308" spans="2:65" s="1" customFormat="1" ht="72">
      <c r="B3308" s="42"/>
      <c r="C3308" s="64"/>
      <c r="D3308" s="227" t="s">
        <v>506</v>
      </c>
      <c r="E3308" s="64"/>
      <c r="F3308" s="274" t="s">
        <v>4343</v>
      </c>
      <c r="G3308" s="64"/>
      <c r="H3308" s="64"/>
      <c r="I3308" s="177"/>
      <c r="J3308" s="64"/>
      <c r="K3308" s="64"/>
      <c r="L3308" s="62"/>
      <c r="M3308" s="223"/>
      <c r="N3308" s="43"/>
      <c r="O3308" s="43"/>
      <c r="P3308" s="43"/>
      <c r="Q3308" s="43"/>
      <c r="R3308" s="43"/>
      <c r="S3308" s="43"/>
      <c r="T3308" s="79"/>
      <c r="AT3308" s="25" t="s">
        <v>506</v>
      </c>
      <c r="AU3308" s="25" t="s">
        <v>82</v>
      </c>
    </row>
    <row r="3309" spans="2:65" s="1" customFormat="1" ht="16.5" customHeight="1">
      <c r="B3309" s="42"/>
      <c r="C3309" s="209" t="s">
        <v>4344</v>
      </c>
      <c r="D3309" s="209" t="s">
        <v>498</v>
      </c>
      <c r="E3309" s="210" t="s">
        <v>4345</v>
      </c>
      <c r="F3309" s="211" t="s">
        <v>4346</v>
      </c>
      <c r="G3309" s="212" t="s">
        <v>1025</v>
      </c>
      <c r="H3309" s="213">
        <v>2</v>
      </c>
      <c r="I3309" s="214"/>
      <c r="J3309" s="215">
        <f>ROUND(I3309*H3309,2)</f>
        <v>0</v>
      </c>
      <c r="K3309" s="211" t="s">
        <v>23</v>
      </c>
      <c r="L3309" s="62"/>
      <c r="M3309" s="216" t="s">
        <v>23</v>
      </c>
      <c r="N3309" s="217" t="s">
        <v>44</v>
      </c>
      <c r="O3309" s="43"/>
      <c r="P3309" s="218">
        <f>O3309*H3309</f>
        <v>0</v>
      </c>
      <c r="Q3309" s="218">
        <v>0</v>
      </c>
      <c r="R3309" s="218">
        <f>Q3309*H3309</f>
        <v>0</v>
      </c>
      <c r="S3309" s="218">
        <v>0</v>
      </c>
      <c r="T3309" s="219">
        <f>S3309*H3309</f>
        <v>0</v>
      </c>
      <c r="AR3309" s="25" t="s">
        <v>775</v>
      </c>
      <c r="AT3309" s="25" t="s">
        <v>498</v>
      </c>
      <c r="AU3309" s="25" t="s">
        <v>82</v>
      </c>
      <c r="AY3309" s="25" t="s">
        <v>492</v>
      </c>
      <c r="BE3309" s="220">
        <f>IF(N3309="základní",J3309,0)</f>
        <v>0</v>
      </c>
      <c r="BF3309" s="220">
        <f>IF(N3309="snížená",J3309,0)</f>
        <v>0</v>
      </c>
      <c r="BG3309" s="220">
        <f>IF(N3309="zákl. přenesená",J3309,0)</f>
        <v>0</v>
      </c>
      <c r="BH3309" s="220">
        <f>IF(N3309="sníž. přenesená",J3309,0)</f>
        <v>0</v>
      </c>
      <c r="BI3309" s="220">
        <f>IF(N3309="nulová",J3309,0)</f>
        <v>0</v>
      </c>
      <c r="BJ3309" s="25" t="s">
        <v>80</v>
      </c>
      <c r="BK3309" s="220">
        <f>ROUND(I3309*H3309,2)</f>
        <v>0</v>
      </c>
      <c r="BL3309" s="25" t="s">
        <v>775</v>
      </c>
      <c r="BM3309" s="25" t="s">
        <v>4347</v>
      </c>
    </row>
    <row r="3310" spans="2:65" s="1" customFormat="1" ht="60">
      <c r="B3310" s="42"/>
      <c r="C3310" s="64"/>
      <c r="D3310" s="227" t="s">
        <v>506</v>
      </c>
      <c r="E3310" s="64"/>
      <c r="F3310" s="274" t="s">
        <v>4348</v>
      </c>
      <c r="G3310" s="64"/>
      <c r="H3310" s="64"/>
      <c r="I3310" s="177"/>
      <c r="J3310" s="64"/>
      <c r="K3310" s="64"/>
      <c r="L3310" s="62"/>
      <c r="M3310" s="223"/>
      <c r="N3310" s="43"/>
      <c r="O3310" s="43"/>
      <c r="P3310" s="43"/>
      <c r="Q3310" s="43"/>
      <c r="R3310" s="43"/>
      <c r="S3310" s="43"/>
      <c r="T3310" s="79"/>
      <c r="AT3310" s="25" t="s">
        <v>506</v>
      </c>
      <c r="AU3310" s="25" t="s">
        <v>82</v>
      </c>
    </row>
    <row r="3311" spans="2:65" s="1" customFormat="1" ht="25.5" customHeight="1">
      <c r="B3311" s="42"/>
      <c r="C3311" s="209" t="s">
        <v>4349</v>
      </c>
      <c r="D3311" s="209" t="s">
        <v>498</v>
      </c>
      <c r="E3311" s="210" t="s">
        <v>4350</v>
      </c>
      <c r="F3311" s="211" t="s">
        <v>4351</v>
      </c>
      <c r="G3311" s="212" t="s">
        <v>1025</v>
      </c>
      <c r="H3311" s="213">
        <v>2</v>
      </c>
      <c r="I3311" s="214"/>
      <c r="J3311" s="215">
        <f>ROUND(I3311*H3311,2)</f>
        <v>0</v>
      </c>
      <c r="K3311" s="211" t="s">
        <v>23</v>
      </c>
      <c r="L3311" s="62"/>
      <c r="M3311" s="216" t="s">
        <v>23</v>
      </c>
      <c r="N3311" s="217" t="s">
        <v>44</v>
      </c>
      <c r="O3311" s="43"/>
      <c r="P3311" s="218">
        <f>O3311*H3311</f>
        <v>0</v>
      </c>
      <c r="Q3311" s="218">
        <v>0</v>
      </c>
      <c r="R3311" s="218">
        <f>Q3311*H3311</f>
        <v>0</v>
      </c>
      <c r="S3311" s="218">
        <v>0</v>
      </c>
      <c r="T3311" s="219">
        <f>S3311*H3311</f>
        <v>0</v>
      </c>
      <c r="AR3311" s="25" t="s">
        <v>775</v>
      </c>
      <c r="AT3311" s="25" t="s">
        <v>498</v>
      </c>
      <c r="AU3311" s="25" t="s">
        <v>82</v>
      </c>
      <c r="AY3311" s="25" t="s">
        <v>492</v>
      </c>
      <c r="BE3311" s="220">
        <f>IF(N3311="základní",J3311,0)</f>
        <v>0</v>
      </c>
      <c r="BF3311" s="220">
        <f>IF(N3311="snížená",J3311,0)</f>
        <v>0</v>
      </c>
      <c r="BG3311" s="220">
        <f>IF(N3311="zákl. přenesená",J3311,0)</f>
        <v>0</v>
      </c>
      <c r="BH3311" s="220">
        <f>IF(N3311="sníž. přenesená",J3311,0)</f>
        <v>0</v>
      </c>
      <c r="BI3311" s="220">
        <f>IF(N3311="nulová",J3311,0)</f>
        <v>0</v>
      </c>
      <c r="BJ3311" s="25" t="s">
        <v>80</v>
      </c>
      <c r="BK3311" s="220">
        <f>ROUND(I3311*H3311,2)</f>
        <v>0</v>
      </c>
      <c r="BL3311" s="25" t="s">
        <v>775</v>
      </c>
      <c r="BM3311" s="25" t="s">
        <v>4352</v>
      </c>
    </row>
    <row r="3312" spans="2:65" s="1" customFormat="1" ht="72">
      <c r="B3312" s="42"/>
      <c r="C3312" s="64"/>
      <c r="D3312" s="227" t="s">
        <v>506</v>
      </c>
      <c r="E3312" s="64"/>
      <c r="F3312" s="274" t="s">
        <v>4353</v>
      </c>
      <c r="G3312" s="64"/>
      <c r="H3312" s="64"/>
      <c r="I3312" s="177"/>
      <c r="J3312" s="64"/>
      <c r="K3312" s="64"/>
      <c r="L3312" s="62"/>
      <c r="M3312" s="223"/>
      <c r="N3312" s="43"/>
      <c r="O3312" s="43"/>
      <c r="P3312" s="43"/>
      <c r="Q3312" s="43"/>
      <c r="R3312" s="43"/>
      <c r="S3312" s="43"/>
      <c r="T3312" s="79"/>
      <c r="AT3312" s="25" t="s">
        <v>506</v>
      </c>
      <c r="AU3312" s="25" t="s">
        <v>82</v>
      </c>
    </row>
    <row r="3313" spans="2:65" s="1" customFormat="1" ht="16.5" customHeight="1">
      <c r="B3313" s="42"/>
      <c r="C3313" s="209" t="s">
        <v>4354</v>
      </c>
      <c r="D3313" s="209" t="s">
        <v>498</v>
      </c>
      <c r="E3313" s="210" t="s">
        <v>4355</v>
      </c>
      <c r="F3313" s="211" t="s">
        <v>4356</v>
      </c>
      <c r="G3313" s="212" t="s">
        <v>1025</v>
      </c>
      <c r="H3313" s="213">
        <v>2</v>
      </c>
      <c r="I3313" s="214"/>
      <c r="J3313" s="215">
        <f>ROUND(I3313*H3313,2)</f>
        <v>0</v>
      </c>
      <c r="K3313" s="211" t="s">
        <v>23</v>
      </c>
      <c r="L3313" s="62"/>
      <c r="M3313" s="216" t="s">
        <v>23</v>
      </c>
      <c r="N3313" s="217" t="s">
        <v>44</v>
      </c>
      <c r="O3313" s="43"/>
      <c r="P3313" s="218">
        <f>O3313*H3313</f>
        <v>0</v>
      </c>
      <c r="Q3313" s="218">
        <v>0</v>
      </c>
      <c r="R3313" s="218">
        <f>Q3313*H3313</f>
        <v>0</v>
      </c>
      <c r="S3313" s="218">
        <v>0</v>
      </c>
      <c r="T3313" s="219">
        <f>S3313*H3313</f>
        <v>0</v>
      </c>
      <c r="AR3313" s="25" t="s">
        <v>775</v>
      </c>
      <c r="AT3313" s="25" t="s">
        <v>498</v>
      </c>
      <c r="AU3313" s="25" t="s">
        <v>82</v>
      </c>
      <c r="AY3313" s="25" t="s">
        <v>492</v>
      </c>
      <c r="BE3313" s="220">
        <f>IF(N3313="základní",J3313,0)</f>
        <v>0</v>
      </c>
      <c r="BF3313" s="220">
        <f>IF(N3313="snížená",J3313,0)</f>
        <v>0</v>
      </c>
      <c r="BG3313" s="220">
        <f>IF(N3313="zákl. přenesená",J3313,0)</f>
        <v>0</v>
      </c>
      <c r="BH3313" s="220">
        <f>IF(N3313="sníž. přenesená",J3313,0)</f>
        <v>0</v>
      </c>
      <c r="BI3313" s="220">
        <f>IF(N3313="nulová",J3313,0)</f>
        <v>0</v>
      </c>
      <c r="BJ3313" s="25" t="s">
        <v>80</v>
      </c>
      <c r="BK3313" s="220">
        <f>ROUND(I3313*H3313,2)</f>
        <v>0</v>
      </c>
      <c r="BL3313" s="25" t="s">
        <v>775</v>
      </c>
      <c r="BM3313" s="25" t="s">
        <v>4357</v>
      </c>
    </row>
    <row r="3314" spans="2:65" s="1" customFormat="1" ht="60">
      <c r="B3314" s="42"/>
      <c r="C3314" s="64"/>
      <c r="D3314" s="227" t="s">
        <v>506</v>
      </c>
      <c r="E3314" s="64"/>
      <c r="F3314" s="274" t="s">
        <v>4358</v>
      </c>
      <c r="G3314" s="64"/>
      <c r="H3314" s="64"/>
      <c r="I3314" s="177"/>
      <c r="J3314" s="64"/>
      <c r="K3314" s="64"/>
      <c r="L3314" s="62"/>
      <c r="M3314" s="223"/>
      <c r="N3314" s="43"/>
      <c r="O3314" s="43"/>
      <c r="P3314" s="43"/>
      <c r="Q3314" s="43"/>
      <c r="R3314" s="43"/>
      <c r="S3314" s="43"/>
      <c r="T3314" s="79"/>
      <c r="AT3314" s="25" t="s">
        <v>506</v>
      </c>
      <c r="AU3314" s="25" t="s">
        <v>82</v>
      </c>
    </row>
    <row r="3315" spans="2:65" s="1" customFormat="1" ht="16.5" customHeight="1">
      <c r="B3315" s="42"/>
      <c r="C3315" s="209" t="s">
        <v>2617</v>
      </c>
      <c r="D3315" s="209" t="s">
        <v>498</v>
      </c>
      <c r="E3315" s="210" t="s">
        <v>4359</v>
      </c>
      <c r="F3315" s="211" t="s">
        <v>4360</v>
      </c>
      <c r="G3315" s="212" t="s">
        <v>1025</v>
      </c>
      <c r="H3315" s="213">
        <v>2</v>
      </c>
      <c r="I3315" s="214"/>
      <c r="J3315" s="215">
        <f>ROUND(I3315*H3315,2)</f>
        <v>0</v>
      </c>
      <c r="K3315" s="211" t="s">
        <v>23</v>
      </c>
      <c r="L3315" s="62"/>
      <c r="M3315" s="216" t="s">
        <v>23</v>
      </c>
      <c r="N3315" s="217" t="s">
        <v>44</v>
      </c>
      <c r="O3315" s="43"/>
      <c r="P3315" s="218">
        <f>O3315*H3315</f>
        <v>0</v>
      </c>
      <c r="Q3315" s="218">
        <v>0</v>
      </c>
      <c r="R3315" s="218">
        <f>Q3315*H3315</f>
        <v>0</v>
      </c>
      <c r="S3315" s="218">
        <v>0</v>
      </c>
      <c r="T3315" s="219">
        <f>S3315*H3315</f>
        <v>0</v>
      </c>
      <c r="AR3315" s="25" t="s">
        <v>775</v>
      </c>
      <c r="AT3315" s="25" t="s">
        <v>498</v>
      </c>
      <c r="AU3315" s="25" t="s">
        <v>82</v>
      </c>
      <c r="AY3315" s="25" t="s">
        <v>492</v>
      </c>
      <c r="BE3315" s="220">
        <f>IF(N3315="základní",J3315,0)</f>
        <v>0</v>
      </c>
      <c r="BF3315" s="220">
        <f>IF(N3315="snížená",J3315,0)</f>
        <v>0</v>
      </c>
      <c r="BG3315" s="220">
        <f>IF(N3315="zákl. přenesená",J3315,0)</f>
        <v>0</v>
      </c>
      <c r="BH3315" s="220">
        <f>IF(N3315="sníž. přenesená",J3315,0)</f>
        <v>0</v>
      </c>
      <c r="BI3315" s="220">
        <f>IF(N3315="nulová",J3315,0)</f>
        <v>0</v>
      </c>
      <c r="BJ3315" s="25" t="s">
        <v>80</v>
      </c>
      <c r="BK3315" s="220">
        <f>ROUND(I3315*H3315,2)</f>
        <v>0</v>
      </c>
      <c r="BL3315" s="25" t="s">
        <v>775</v>
      </c>
      <c r="BM3315" s="25" t="s">
        <v>4361</v>
      </c>
    </row>
    <row r="3316" spans="2:65" s="1" customFormat="1" ht="60">
      <c r="B3316" s="42"/>
      <c r="C3316" s="64"/>
      <c r="D3316" s="227" t="s">
        <v>506</v>
      </c>
      <c r="E3316" s="64"/>
      <c r="F3316" s="274" t="s">
        <v>4362</v>
      </c>
      <c r="G3316" s="64"/>
      <c r="H3316" s="64"/>
      <c r="I3316" s="177"/>
      <c r="J3316" s="64"/>
      <c r="K3316" s="64"/>
      <c r="L3316" s="62"/>
      <c r="M3316" s="223"/>
      <c r="N3316" s="43"/>
      <c r="O3316" s="43"/>
      <c r="P3316" s="43"/>
      <c r="Q3316" s="43"/>
      <c r="R3316" s="43"/>
      <c r="S3316" s="43"/>
      <c r="T3316" s="79"/>
      <c r="AT3316" s="25" t="s">
        <v>506</v>
      </c>
      <c r="AU3316" s="25" t="s">
        <v>82</v>
      </c>
    </row>
    <row r="3317" spans="2:65" s="1" customFormat="1" ht="16.5" customHeight="1">
      <c r="B3317" s="42"/>
      <c r="C3317" s="209" t="s">
        <v>4363</v>
      </c>
      <c r="D3317" s="209" t="s">
        <v>498</v>
      </c>
      <c r="E3317" s="210" t="s">
        <v>4364</v>
      </c>
      <c r="F3317" s="211" t="s">
        <v>4365</v>
      </c>
      <c r="G3317" s="212" t="s">
        <v>1025</v>
      </c>
      <c r="H3317" s="213">
        <v>2</v>
      </c>
      <c r="I3317" s="214"/>
      <c r="J3317" s="215">
        <f>ROUND(I3317*H3317,2)</f>
        <v>0</v>
      </c>
      <c r="K3317" s="211" t="s">
        <v>23</v>
      </c>
      <c r="L3317" s="62"/>
      <c r="M3317" s="216" t="s">
        <v>23</v>
      </c>
      <c r="N3317" s="217" t="s">
        <v>44</v>
      </c>
      <c r="O3317" s="43"/>
      <c r="P3317" s="218">
        <f>O3317*H3317</f>
        <v>0</v>
      </c>
      <c r="Q3317" s="218">
        <v>0</v>
      </c>
      <c r="R3317" s="218">
        <f>Q3317*H3317</f>
        <v>0</v>
      </c>
      <c r="S3317" s="218">
        <v>0</v>
      </c>
      <c r="T3317" s="219">
        <f>S3317*H3317</f>
        <v>0</v>
      </c>
      <c r="AR3317" s="25" t="s">
        <v>775</v>
      </c>
      <c r="AT3317" s="25" t="s">
        <v>498</v>
      </c>
      <c r="AU3317" s="25" t="s">
        <v>82</v>
      </c>
      <c r="AY3317" s="25" t="s">
        <v>492</v>
      </c>
      <c r="BE3317" s="220">
        <f>IF(N3317="základní",J3317,0)</f>
        <v>0</v>
      </c>
      <c r="BF3317" s="220">
        <f>IF(N3317="snížená",J3317,0)</f>
        <v>0</v>
      </c>
      <c r="BG3317" s="220">
        <f>IF(N3317="zákl. přenesená",J3317,0)</f>
        <v>0</v>
      </c>
      <c r="BH3317" s="220">
        <f>IF(N3317="sníž. přenesená",J3317,0)</f>
        <v>0</v>
      </c>
      <c r="BI3317" s="220">
        <f>IF(N3317="nulová",J3317,0)</f>
        <v>0</v>
      </c>
      <c r="BJ3317" s="25" t="s">
        <v>80</v>
      </c>
      <c r="BK3317" s="220">
        <f>ROUND(I3317*H3317,2)</f>
        <v>0</v>
      </c>
      <c r="BL3317" s="25" t="s">
        <v>775</v>
      </c>
      <c r="BM3317" s="25" t="s">
        <v>4366</v>
      </c>
    </row>
    <row r="3318" spans="2:65" s="1" customFormat="1" ht="60">
      <c r="B3318" s="42"/>
      <c r="C3318" s="64"/>
      <c r="D3318" s="227" t="s">
        <v>506</v>
      </c>
      <c r="E3318" s="64"/>
      <c r="F3318" s="274" t="s">
        <v>4367</v>
      </c>
      <c r="G3318" s="64"/>
      <c r="H3318" s="64"/>
      <c r="I3318" s="177"/>
      <c r="J3318" s="64"/>
      <c r="K3318" s="64"/>
      <c r="L3318" s="62"/>
      <c r="M3318" s="223"/>
      <c r="N3318" s="43"/>
      <c r="O3318" s="43"/>
      <c r="P3318" s="43"/>
      <c r="Q3318" s="43"/>
      <c r="R3318" s="43"/>
      <c r="S3318" s="43"/>
      <c r="T3318" s="79"/>
      <c r="AT3318" s="25" t="s">
        <v>506</v>
      </c>
      <c r="AU3318" s="25" t="s">
        <v>82</v>
      </c>
    </row>
    <row r="3319" spans="2:65" s="1" customFormat="1" ht="16.5" customHeight="1">
      <c r="B3319" s="42"/>
      <c r="C3319" s="209" t="s">
        <v>4368</v>
      </c>
      <c r="D3319" s="209" t="s">
        <v>498</v>
      </c>
      <c r="E3319" s="210" t="s">
        <v>4369</v>
      </c>
      <c r="F3319" s="211" t="s">
        <v>4370</v>
      </c>
      <c r="G3319" s="212" t="s">
        <v>1025</v>
      </c>
      <c r="H3319" s="213">
        <v>1</v>
      </c>
      <c r="I3319" s="214"/>
      <c r="J3319" s="215">
        <f>ROUND(I3319*H3319,2)</f>
        <v>0</v>
      </c>
      <c r="K3319" s="211" t="s">
        <v>23</v>
      </c>
      <c r="L3319" s="62"/>
      <c r="M3319" s="216" t="s">
        <v>23</v>
      </c>
      <c r="N3319" s="217" t="s">
        <v>44</v>
      </c>
      <c r="O3319" s="43"/>
      <c r="P3319" s="218">
        <f>O3319*H3319</f>
        <v>0</v>
      </c>
      <c r="Q3319" s="218">
        <v>0</v>
      </c>
      <c r="R3319" s="218">
        <f>Q3319*H3319</f>
        <v>0</v>
      </c>
      <c r="S3319" s="218">
        <v>0</v>
      </c>
      <c r="T3319" s="219">
        <f>S3319*H3319</f>
        <v>0</v>
      </c>
      <c r="AR3319" s="25" t="s">
        <v>775</v>
      </c>
      <c r="AT3319" s="25" t="s">
        <v>498</v>
      </c>
      <c r="AU3319" s="25" t="s">
        <v>82</v>
      </c>
      <c r="AY3319" s="25" t="s">
        <v>492</v>
      </c>
      <c r="BE3319" s="220">
        <f>IF(N3319="základní",J3319,0)</f>
        <v>0</v>
      </c>
      <c r="BF3319" s="220">
        <f>IF(N3319="snížená",J3319,0)</f>
        <v>0</v>
      </c>
      <c r="BG3319" s="220">
        <f>IF(N3319="zákl. přenesená",J3319,0)</f>
        <v>0</v>
      </c>
      <c r="BH3319" s="220">
        <f>IF(N3319="sníž. přenesená",J3319,0)</f>
        <v>0</v>
      </c>
      <c r="BI3319" s="220">
        <f>IF(N3319="nulová",J3319,0)</f>
        <v>0</v>
      </c>
      <c r="BJ3319" s="25" t="s">
        <v>80</v>
      </c>
      <c r="BK3319" s="220">
        <f>ROUND(I3319*H3319,2)</f>
        <v>0</v>
      </c>
      <c r="BL3319" s="25" t="s">
        <v>775</v>
      </c>
      <c r="BM3319" s="25" t="s">
        <v>4371</v>
      </c>
    </row>
    <row r="3320" spans="2:65" s="1" customFormat="1" ht="72">
      <c r="B3320" s="42"/>
      <c r="C3320" s="64"/>
      <c r="D3320" s="227" t="s">
        <v>506</v>
      </c>
      <c r="E3320" s="64"/>
      <c r="F3320" s="274" t="s">
        <v>4372</v>
      </c>
      <c r="G3320" s="64"/>
      <c r="H3320" s="64"/>
      <c r="I3320" s="177"/>
      <c r="J3320" s="64"/>
      <c r="K3320" s="64"/>
      <c r="L3320" s="62"/>
      <c r="M3320" s="223"/>
      <c r="N3320" s="43"/>
      <c r="O3320" s="43"/>
      <c r="P3320" s="43"/>
      <c r="Q3320" s="43"/>
      <c r="R3320" s="43"/>
      <c r="S3320" s="43"/>
      <c r="T3320" s="79"/>
      <c r="AT3320" s="25" t="s">
        <v>506</v>
      </c>
      <c r="AU3320" s="25" t="s">
        <v>82</v>
      </c>
    </row>
    <row r="3321" spans="2:65" s="1" customFormat="1" ht="16.5" customHeight="1">
      <c r="B3321" s="42"/>
      <c r="C3321" s="209" t="s">
        <v>4373</v>
      </c>
      <c r="D3321" s="209" t="s">
        <v>498</v>
      </c>
      <c r="E3321" s="210" t="s">
        <v>4374</v>
      </c>
      <c r="F3321" s="211" t="s">
        <v>4375</v>
      </c>
      <c r="G3321" s="212" t="s">
        <v>1025</v>
      </c>
      <c r="H3321" s="213">
        <v>1</v>
      </c>
      <c r="I3321" s="214"/>
      <c r="J3321" s="215">
        <f>ROUND(I3321*H3321,2)</f>
        <v>0</v>
      </c>
      <c r="K3321" s="211" t="s">
        <v>23</v>
      </c>
      <c r="L3321" s="62"/>
      <c r="M3321" s="216" t="s">
        <v>23</v>
      </c>
      <c r="N3321" s="217" t="s">
        <v>44</v>
      </c>
      <c r="O3321" s="43"/>
      <c r="P3321" s="218">
        <f>O3321*H3321</f>
        <v>0</v>
      </c>
      <c r="Q3321" s="218">
        <v>0</v>
      </c>
      <c r="R3321" s="218">
        <f>Q3321*H3321</f>
        <v>0</v>
      </c>
      <c r="S3321" s="218">
        <v>0</v>
      </c>
      <c r="T3321" s="219">
        <f>S3321*H3321</f>
        <v>0</v>
      </c>
      <c r="AR3321" s="25" t="s">
        <v>775</v>
      </c>
      <c r="AT3321" s="25" t="s">
        <v>498</v>
      </c>
      <c r="AU3321" s="25" t="s">
        <v>82</v>
      </c>
      <c r="AY3321" s="25" t="s">
        <v>492</v>
      </c>
      <c r="BE3321" s="220">
        <f>IF(N3321="základní",J3321,0)</f>
        <v>0</v>
      </c>
      <c r="BF3321" s="220">
        <f>IF(N3321="snížená",J3321,0)</f>
        <v>0</v>
      </c>
      <c r="BG3321" s="220">
        <f>IF(N3321="zákl. přenesená",J3321,0)</f>
        <v>0</v>
      </c>
      <c r="BH3321" s="220">
        <f>IF(N3321="sníž. přenesená",J3321,0)</f>
        <v>0</v>
      </c>
      <c r="BI3321" s="220">
        <f>IF(N3321="nulová",J3321,0)</f>
        <v>0</v>
      </c>
      <c r="BJ3321" s="25" t="s">
        <v>80</v>
      </c>
      <c r="BK3321" s="220">
        <f>ROUND(I3321*H3321,2)</f>
        <v>0</v>
      </c>
      <c r="BL3321" s="25" t="s">
        <v>775</v>
      </c>
      <c r="BM3321" s="25" t="s">
        <v>4376</v>
      </c>
    </row>
    <row r="3322" spans="2:65" s="1" customFormat="1" ht="36">
      <c r="B3322" s="42"/>
      <c r="C3322" s="64"/>
      <c r="D3322" s="227" t="s">
        <v>506</v>
      </c>
      <c r="E3322" s="64"/>
      <c r="F3322" s="274" t="s">
        <v>4377</v>
      </c>
      <c r="G3322" s="64"/>
      <c r="H3322" s="64"/>
      <c r="I3322" s="177"/>
      <c r="J3322" s="64"/>
      <c r="K3322" s="64"/>
      <c r="L3322" s="62"/>
      <c r="M3322" s="223"/>
      <c r="N3322" s="43"/>
      <c r="O3322" s="43"/>
      <c r="P3322" s="43"/>
      <c r="Q3322" s="43"/>
      <c r="R3322" s="43"/>
      <c r="S3322" s="43"/>
      <c r="T3322" s="79"/>
      <c r="AT3322" s="25" t="s">
        <v>506</v>
      </c>
      <c r="AU3322" s="25" t="s">
        <v>82</v>
      </c>
    </row>
    <row r="3323" spans="2:65" s="1" customFormat="1" ht="16.5" customHeight="1">
      <c r="B3323" s="42"/>
      <c r="C3323" s="209" t="s">
        <v>4378</v>
      </c>
      <c r="D3323" s="209" t="s">
        <v>498</v>
      </c>
      <c r="E3323" s="210" t="s">
        <v>4379</v>
      </c>
      <c r="F3323" s="211" t="s">
        <v>4380</v>
      </c>
      <c r="G3323" s="212" t="s">
        <v>1025</v>
      </c>
      <c r="H3323" s="213">
        <v>1</v>
      </c>
      <c r="I3323" s="214"/>
      <c r="J3323" s="215">
        <f>ROUND(I3323*H3323,2)</f>
        <v>0</v>
      </c>
      <c r="K3323" s="211" t="s">
        <v>23</v>
      </c>
      <c r="L3323" s="62"/>
      <c r="M3323" s="216" t="s">
        <v>23</v>
      </c>
      <c r="N3323" s="217" t="s">
        <v>44</v>
      </c>
      <c r="O3323" s="43"/>
      <c r="P3323" s="218">
        <f>O3323*H3323</f>
        <v>0</v>
      </c>
      <c r="Q3323" s="218">
        <v>0</v>
      </c>
      <c r="R3323" s="218">
        <f>Q3323*H3323</f>
        <v>0</v>
      </c>
      <c r="S3323" s="218">
        <v>0</v>
      </c>
      <c r="T3323" s="219">
        <f>S3323*H3323</f>
        <v>0</v>
      </c>
      <c r="AR3323" s="25" t="s">
        <v>775</v>
      </c>
      <c r="AT3323" s="25" t="s">
        <v>498</v>
      </c>
      <c r="AU3323" s="25" t="s">
        <v>82</v>
      </c>
      <c r="AY3323" s="25" t="s">
        <v>492</v>
      </c>
      <c r="BE3323" s="220">
        <f>IF(N3323="základní",J3323,0)</f>
        <v>0</v>
      </c>
      <c r="BF3323" s="220">
        <f>IF(N3323="snížená",J3323,0)</f>
        <v>0</v>
      </c>
      <c r="BG3323" s="220">
        <f>IF(N3323="zákl. přenesená",J3323,0)</f>
        <v>0</v>
      </c>
      <c r="BH3323" s="220">
        <f>IF(N3323="sníž. přenesená",J3323,0)</f>
        <v>0</v>
      </c>
      <c r="BI3323" s="220">
        <f>IF(N3323="nulová",J3323,0)</f>
        <v>0</v>
      </c>
      <c r="BJ3323" s="25" t="s">
        <v>80</v>
      </c>
      <c r="BK3323" s="220">
        <f>ROUND(I3323*H3323,2)</f>
        <v>0</v>
      </c>
      <c r="BL3323" s="25" t="s">
        <v>775</v>
      </c>
      <c r="BM3323" s="25" t="s">
        <v>4381</v>
      </c>
    </row>
    <row r="3324" spans="2:65" s="1" customFormat="1" ht="72">
      <c r="B3324" s="42"/>
      <c r="C3324" s="64"/>
      <c r="D3324" s="227" t="s">
        <v>506</v>
      </c>
      <c r="E3324" s="64"/>
      <c r="F3324" s="274" t="s">
        <v>4382</v>
      </c>
      <c r="G3324" s="64"/>
      <c r="H3324" s="64"/>
      <c r="I3324" s="177"/>
      <c r="J3324" s="64"/>
      <c r="K3324" s="64"/>
      <c r="L3324" s="62"/>
      <c r="M3324" s="223"/>
      <c r="N3324" s="43"/>
      <c r="O3324" s="43"/>
      <c r="P3324" s="43"/>
      <c r="Q3324" s="43"/>
      <c r="R3324" s="43"/>
      <c r="S3324" s="43"/>
      <c r="T3324" s="79"/>
      <c r="AT3324" s="25" t="s">
        <v>506</v>
      </c>
      <c r="AU3324" s="25" t="s">
        <v>82</v>
      </c>
    </row>
    <row r="3325" spans="2:65" s="1" customFormat="1" ht="16.5" customHeight="1">
      <c r="B3325" s="42"/>
      <c r="C3325" s="209" t="s">
        <v>4383</v>
      </c>
      <c r="D3325" s="209" t="s">
        <v>498</v>
      </c>
      <c r="E3325" s="210" t="s">
        <v>4384</v>
      </c>
      <c r="F3325" s="211" t="s">
        <v>4385</v>
      </c>
      <c r="G3325" s="212" t="s">
        <v>1025</v>
      </c>
      <c r="H3325" s="213">
        <v>2</v>
      </c>
      <c r="I3325" s="214"/>
      <c r="J3325" s="215">
        <f>ROUND(I3325*H3325,2)</f>
        <v>0</v>
      </c>
      <c r="K3325" s="211" t="s">
        <v>23</v>
      </c>
      <c r="L3325" s="62"/>
      <c r="M3325" s="216" t="s">
        <v>23</v>
      </c>
      <c r="N3325" s="217" t="s">
        <v>44</v>
      </c>
      <c r="O3325" s="43"/>
      <c r="P3325" s="218">
        <f>O3325*H3325</f>
        <v>0</v>
      </c>
      <c r="Q3325" s="218">
        <v>0</v>
      </c>
      <c r="R3325" s="218">
        <f>Q3325*H3325</f>
        <v>0</v>
      </c>
      <c r="S3325" s="218">
        <v>0</v>
      </c>
      <c r="T3325" s="219">
        <f>S3325*H3325</f>
        <v>0</v>
      </c>
      <c r="AR3325" s="25" t="s">
        <v>775</v>
      </c>
      <c r="AT3325" s="25" t="s">
        <v>498</v>
      </c>
      <c r="AU3325" s="25" t="s">
        <v>82</v>
      </c>
      <c r="AY3325" s="25" t="s">
        <v>492</v>
      </c>
      <c r="BE3325" s="220">
        <f>IF(N3325="základní",J3325,0)</f>
        <v>0</v>
      </c>
      <c r="BF3325" s="220">
        <f>IF(N3325="snížená",J3325,0)</f>
        <v>0</v>
      </c>
      <c r="BG3325" s="220">
        <f>IF(N3325="zákl. přenesená",J3325,0)</f>
        <v>0</v>
      </c>
      <c r="BH3325" s="220">
        <f>IF(N3325="sníž. přenesená",J3325,0)</f>
        <v>0</v>
      </c>
      <c r="BI3325" s="220">
        <f>IF(N3325="nulová",J3325,0)</f>
        <v>0</v>
      </c>
      <c r="BJ3325" s="25" t="s">
        <v>80</v>
      </c>
      <c r="BK3325" s="220">
        <f>ROUND(I3325*H3325,2)</f>
        <v>0</v>
      </c>
      <c r="BL3325" s="25" t="s">
        <v>775</v>
      </c>
      <c r="BM3325" s="25" t="s">
        <v>4386</v>
      </c>
    </row>
    <row r="3326" spans="2:65" s="1" customFormat="1" ht="72">
      <c r="B3326" s="42"/>
      <c r="C3326" s="64"/>
      <c r="D3326" s="227" t="s">
        <v>506</v>
      </c>
      <c r="E3326" s="64"/>
      <c r="F3326" s="274" t="s">
        <v>4387</v>
      </c>
      <c r="G3326" s="64"/>
      <c r="H3326" s="64"/>
      <c r="I3326" s="177"/>
      <c r="J3326" s="64"/>
      <c r="K3326" s="64"/>
      <c r="L3326" s="62"/>
      <c r="M3326" s="223"/>
      <c r="N3326" s="43"/>
      <c r="O3326" s="43"/>
      <c r="P3326" s="43"/>
      <c r="Q3326" s="43"/>
      <c r="R3326" s="43"/>
      <c r="S3326" s="43"/>
      <c r="T3326" s="79"/>
      <c r="AT3326" s="25" t="s">
        <v>506</v>
      </c>
      <c r="AU3326" s="25" t="s">
        <v>82</v>
      </c>
    </row>
    <row r="3327" spans="2:65" s="1" customFormat="1" ht="16.5" customHeight="1">
      <c r="B3327" s="42"/>
      <c r="C3327" s="209" t="s">
        <v>4388</v>
      </c>
      <c r="D3327" s="209" t="s">
        <v>498</v>
      </c>
      <c r="E3327" s="210" t="s">
        <v>4389</v>
      </c>
      <c r="F3327" s="211" t="s">
        <v>4390</v>
      </c>
      <c r="G3327" s="212" t="s">
        <v>1025</v>
      </c>
      <c r="H3327" s="213">
        <v>2</v>
      </c>
      <c r="I3327" s="214"/>
      <c r="J3327" s="215">
        <f>ROUND(I3327*H3327,2)</f>
        <v>0</v>
      </c>
      <c r="K3327" s="211" t="s">
        <v>23</v>
      </c>
      <c r="L3327" s="62"/>
      <c r="M3327" s="216" t="s">
        <v>23</v>
      </c>
      <c r="N3327" s="217" t="s">
        <v>44</v>
      </c>
      <c r="O3327" s="43"/>
      <c r="P3327" s="218">
        <f>O3327*H3327</f>
        <v>0</v>
      </c>
      <c r="Q3327" s="218">
        <v>0</v>
      </c>
      <c r="R3327" s="218">
        <f>Q3327*H3327</f>
        <v>0</v>
      </c>
      <c r="S3327" s="218">
        <v>0</v>
      </c>
      <c r="T3327" s="219">
        <f>S3327*H3327</f>
        <v>0</v>
      </c>
      <c r="AR3327" s="25" t="s">
        <v>775</v>
      </c>
      <c r="AT3327" s="25" t="s">
        <v>498</v>
      </c>
      <c r="AU3327" s="25" t="s">
        <v>82</v>
      </c>
      <c r="AY3327" s="25" t="s">
        <v>492</v>
      </c>
      <c r="BE3327" s="220">
        <f>IF(N3327="základní",J3327,0)</f>
        <v>0</v>
      </c>
      <c r="BF3327" s="220">
        <f>IF(N3327="snížená",J3327,0)</f>
        <v>0</v>
      </c>
      <c r="BG3327" s="220">
        <f>IF(N3327="zákl. přenesená",J3327,0)</f>
        <v>0</v>
      </c>
      <c r="BH3327" s="220">
        <f>IF(N3327="sníž. přenesená",J3327,0)</f>
        <v>0</v>
      </c>
      <c r="BI3327" s="220">
        <f>IF(N3327="nulová",J3327,0)</f>
        <v>0</v>
      </c>
      <c r="BJ3327" s="25" t="s">
        <v>80</v>
      </c>
      <c r="BK3327" s="220">
        <f>ROUND(I3327*H3327,2)</f>
        <v>0</v>
      </c>
      <c r="BL3327" s="25" t="s">
        <v>775</v>
      </c>
      <c r="BM3327" s="25" t="s">
        <v>4391</v>
      </c>
    </row>
    <row r="3328" spans="2:65" s="1" customFormat="1" ht="72">
      <c r="B3328" s="42"/>
      <c r="C3328" s="64"/>
      <c r="D3328" s="227" t="s">
        <v>506</v>
      </c>
      <c r="E3328" s="64"/>
      <c r="F3328" s="274" t="s">
        <v>4392</v>
      </c>
      <c r="G3328" s="64"/>
      <c r="H3328" s="64"/>
      <c r="I3328" s="177"/>
      <c r="J3328" s="64"/>
      <c r="K3328" s="64"/>
      <c r="L3328" s="62"/>
      <c r="M3328" s="223"/>
      <c r="N3328" s="43"/>
      <c r="O3328" s="43"/>
      <c r="P3328" s="43"/>
      <c r="Q3328" s="43"/>
      <c r="R3328" s="43"/>
      <c r="S3328" s="43"/>
      <c r="T3328" s="79"/>
      <c r="AT3328" s="25" t="s">
        <v>506</v>
      </c>
      <c r="AU3328" s="25" t="s">
        <v>82</v>
      </c>
    </row>
    <row r="3329" spans="2:65" s="1" customFormat="1" ht="16.5" customHeight="1">
      <c r="B3329" s="42"/>
      <c r="C3329" s="209" t="s">
        <v>4393</v>
      </c>
      <c r="D3329" s="209" t="s">
        <v>498</v>
      </c>
      <c r="E3329" s="210" t="s">
        <v>4394</v>
      </c>
      <c r="F3329" s="211" t="s">
        <v>4395</v>
      </c>
      <c r="G3329" s="212" t="s">
        <v>1025</v>
      </c>
      <c r="H3329" s="213">
        <v>2</v>
      </c>
      <c r="I3329" s="214"/>
      <c r="J3329" s="215">
        <f>ROUND(I3329*H3329,2)</f>
        <v>0</v>
      </c>
      <c r="K3329" s="211" t="s">
        <v>23</v>
      </c>
      <c r="L3329" s="62"/>
      <c r="M3329" s="216" t="s">
        <v>23</v>
      </c>
      <c r="N3329" s="217" t="s">
        <v>44</v>
      </c>
      <c r="O3329" s="43"/>
      <c r="P3329" s="218">
        <f>O3329*H3329</f>
        <v>0</v>
      </c>
      <c r="Q3329" s="218">
        <v>0</v>
      </c>
      <c r="R3329" s="218">
        <f>Q3329*H3329</f>
        <v>0</v>
      </c>
      <c r="S3329" s="218">
        <v>0</v>
      </c>
      <c r="T3329" s="219">
        <f>S3329*H3329</f>
        <v>0</v>
      </c>
      <c r="AR3329" s="25" t="s">
        <v>775</v>
      </c>
      <c r="AT3329" s="25" t="s">
        <v>498</v>
      </c>
      <c r="AU3329" s="25" t="s">
        <v>82</v>
      </c>
      <c r="AY3329" s="25" t="s">
        <v>492</v>
      </c>
      <c r="BE3329" s="220">
        <f>IF(N3329="základní",J3329,0)</f>
        <v>0</v>
      </c>
      <c r="BF3329" s="220">
        <f>IF(N3329="snížená",J3329,0)</f>
        <v>0</v>
      </c>
      <c r="BG3329" s="220">
        <f>IF(N3329="zákl. přenesená",J3329,0)</f>
        <v>0</v>
      </c>
      <c r="BH3329" s="220">
        <f>IF(N3329="sníž. přenesená",J3329,0)</f>
        <v>0</v>
      </c>
      <c r="BI3329" s="220">
        <f>IF(N3329="nulová",J3329,0)</f>
        <v>0</v>
      </c>
      <c r="BJ3329" s="25" t="s">
        <v>80</v>
      </c>
      <c r="BK3329" s="220">
        <f>ROUND(I3329*H3329,2)</f>
        <v>0</v>
      </c>
      <c r="BL3329" s="25" t="s">
        <v>775</v>
      </c>
      <c r="BM3329" s="25" t="s">
        <v>4396</v>
      </c>
    </row>
    <row r="3330" spans="2:65" s="1" customFormat="1" ht="72">
      <c r="B3330" s="42"/>
      <c r="C3330" s="64"/>
      <c r="D3330" s="227" t="s">
        <v>506</v>
      </c>
      <c r="E3330" s="64"/>
      <c r="F3330" s="274" t="s">
        <v>4397</v>
      </c>
      <c r="G3330" s="64"/>
      <c r="H3330" s="64"/>
      <c r="I3330" s="177"/>
      <c r="J3330" s="64"/>
      <c r="K3330" s="64"/>
      <c r="L3330" s="62"/>
      <c r="M3330" s="223"/>
      <c r="N3330" s="43"/>
      <c r="O3330" s="43"/>
      <c r="P3330" s="43"/>
      <c r="Q3330" s="43"/>
      <c r="R3330" s="43"/>
      <c r="S3330" s="43"/>
      <c r="T3330" s="79"/>
      <c r="AT3330" s="25" t="s">
        <v>506</v>
      </c>
      <c r="AU3330" s="25" t="s">
        <v>82</v>
      </c>
    </row>
    <row r="3331" spans="2:65" s="1" customFormat="1" ht="16.5" customHeight="1">
      <c r="B3331" s="42"/>
      <c r="C3331" s="209" t="s">
        <v>4398</v>
      </c>
      <c r="D3331" s="209" t="s">
        <v>498</v>
      </c>
      <c r="E3331" s="210" t="s">
        <v>4399</v>
      </c>
      <c r="F3331" s="211" t="s">
        <v>4400</v>
      </c>
      <c r="G3331" s="212" t="s">
        <v>1025</v>
      </c>
      <c r="H3331" s="213">
        <v>2</v>
      </c>
      <c r="I3331" s="214"/>
      <c r="J3331" s="215">
        <f>ROUND(I3331*H3331,2)</f>
        <v>0</v>
      </c>
      <c r="K3331" s="211" t="s">
        <v>23</v>
      </c>
      <c r="L3331" s="62"/>
      <c r="M3331" s="216" t="s">
        <v>23</v>
      </c>
      <c r="N3331" s="217" t="s">
        <v>44</v>
      </c>
      <c r="O3331" s="43"/>
      <c r="P3331" s="218">
        <f>O3331*H3331</f>
        <v>0</v>
      </c>
      <c r="Q3331" s="218">
        <v>0</v>
      </c>
      <c r="R3331" s="218">
        <f>Q3331*H3331</f>
        <v>0</v>
      </c>
      <c r="S3331" s="218">
        <v>0</v>
      </c>
      <c r="T3331" s="219">
        <f>S3331*H3331</f>
        <v>0</v>
      </c>
      <c r="AR3331" s="25" t="s">
        <v>775</v>
      </c>
      <c r="AT3331" s="25" t="s">
        <v>498</v>
      </c>
      <c r="AU3331" s="25" t="s">
        <v>82</v>
      </c>
      <c r="AY3331" s="25" t="s">
        <v>492</v>
      </c>
      <c r="BE3331" s="220">
        <f>IF(N3331="základní",J3331,0)</f>
        <v>0</v>
      </c>
      <c r="BF3331" s="220">
        <f>IF(N3331="snížená",J3331,0)</f>
        <v>0</v>
      </c>
      <c r="BG3331" s="220">
        <f>IF(N3331="zákl. přenesená",J3331,0)</f>
        <v>0</v>
      </c>
      <c r="BH3331" s="220">
        <f>IF(N3331="sníž. přenesená",J3331,0)</f>
        <v>0</v>
      </c>
      <c r="BI3331" s="220">
        <f>IF(N3331="nulová",J3331,0)</f>
        <v>0</v>
      </c>
      <c r="BJ3331" s="25" t="s">
        <v>80</v>
      </c>
      <c r="BK3331" s="220">
        <f>ROUND(I3331*H3331,2)</f>
        <v>0</v>
      </c>
      <c r="BL3331" s="25" t="s">
        <v>775</v>
      </c>
      <c r="BM3331" s="25" t="s">
        <v>4401</v>
      </c>
    </row>
    <row r="3332" spans="2:65" s="1" customFormat="1" ht="72">
      <c r="B3332" s="42"/>
      <c r="C3332" s="64"/>
      <c r="D3332" s="227" t="s">
        <v>506</v>
      </c>
      <c r="E3332" s="64"/>
      <c r="F3332" s="274" t="s">
        <v>4402</v>
      </c>
      <c r="G3332" s="64"/>
      <c r="H3332" s="64"/>
      <c r="I3332" s="177"/>
      <c r="J3332" s="64"/>
      <c r="K3332" s="64"/>
      <c r="L3332" s="62"/>
      <c r="M3332" s="223"/>
      <c r="N3332" s="43"/>
      <c r="O3332" s="43"/>
      <c r="P3332" s="43"/>
      <c r="Q3332" s="43"/>
      <c r="R3332" s="43"/>
      <c r="S3332" s="43"/>
      <c r="T3332" s="79"/>
      <c r="AT3332" s="25" t="s">
        <v>506</v>
      </c>
      <c r="AU3332" s="25" t="s">
        <v>82</v>
      </c>
    </row>
    <row r="3333" spans="2:65" s="1" customFormat="1" ht="16.5" customHeight="1">
      <c r="B3333" s="42"/>
      <c r="C3333" s="209" t="s">
        <v>4403</v>
      </c>
      <c r="D3333" s="209" t="s">
        <v>498</v>
      </c>
      <c r="E3333" s="210" t="s">
        <v>4404</v>
      </c>
      <c r="F3333" s="211" t="s">
        <v>4405</v>
      </c>
      <c r="G3333" s="212" t="s">
        <v>1025</v>
      </c>
      <c r="H3333" s="213">
        <v>2</v>
      </c>
      <c r="I3333" s="214"/>
      <c r="J3333" s="215">
        <f>ROUND(I3333*H3333,2)</f>
        <v>0</v>
      </c>
      <c r="K3333" s="211" t="s">
        <v>23</v>
      </c>
      <c r="L3333" s="62"/>
      <c r="M3333" s="216" t="s">
        <v>23</v>
      </c>
      <c r="N3333" s="217" t="s">
        <v>44</v>
      </c>
      <c r="O3333" s="43"/>
      <c r="P3333" s="218">
        <f>O3333*H3333</f>
        <v>0</v>
      </c>
      <c r="Q3333" s="218">
        <v>0</v>
      </c>
      <c r="R3333" s="218">
        <f>Q3333*H3333</f>
        <v>0</v>
      </c>
      <c r="S3333" s="218">
        <v>0</v>
      </c>
      <c r="T3333" s="219">
        <f>S3333*H3333</f>
        <v>0</v>
      </c>
      <c r="AR3333" s="25" t="s">
        <v>775</v>
      </c>
      <c r="AT3333" s="25" t="s">
        <v>498</v>
      </c>
      <c r="AU3333" s="25" t="s">
        <v>82</v>
      </c>
      <c r="AY3333" s="25" t="s">
        <v>492</v>
      </c>
      <c r="BE3333" s="220">
        <f>IF(N3333="základní",J3333,0)</f>
        <v>0</v>
      </c>
      <c r="BF3333" s="220">
        <f>IF(N3333="snížená",J3333,0)</f>
        <v>0</v>
      </c>
      <c r="BG3333" s="220">
        <f>IF(N3333="zákl. přenesená",J3333,0)</f>
        <v>0</v>
      </c>
      <c r="BH3333" s="220">
        <f>IF(N3333="sníž. přenesená",J3333,0)</f>
        <v>0</v>
      </c>
      <c r="BI3333" s="220">
        <f>IF(N3333="nulová",J3333,0)</f>
        <v>0</v>
      </c>
      <c r="BJ3333" s="25" t="s">
        <v>80</v>
      </c>
      <c r="BK3333" s="220">
        <f>ROUND(I3333*H3333,2)</f>
        <v>0</v>
      </c>
      <c r="BL3333" s="25" t="s">
        <v>775</v>
      </c>
      <c r="BM3333" s="25" t="s">
        <v>4406</v>
      </c>
    </row>
    <row r="3334" spans="2:65" s="1" customFormat="1" ht="72">
      <c r="B3334" s="42"/>
      <c r="C3334" s="64"/>
      <c r="D3334" s="227" t="s">
        <v>506</v>
      </c>
      <c r="E3334" s="64"/>
      <c r="F3334" s="274" t="s">
        <v>4407</v>
      </c>
      <c r="G3334" s="64"/>
      <c r="H3334" s="64"/>
      <c r="I3334" s="177"/>
      <c r="J3334" s="64"/>
      <c r="K3334" s="64"/>
      <c r="L3334" s="62"/>
      <c r="M3334" s="223"/>
      <c r="N3334" s="43"/>
      <c r="O3334" s="43"/>
      <c r="P3334" s="43"/>
      <c r="Q3334" s="43"/>
      <c r="R3334" s="43"/>
      <c r="S3334" s="43"/>
      <c r="T3334" s="79"/>
      <c r="AT3334" s="25" t="s">
        <v>506</v>
      </c>
      <c r="AU3334" s="25" t="s">
        <v>82</v>
      </c>
    </row>
    <row r="3335" spans="2:65" s="1" customFormat="1" ht="16.5" customHeight="1">
      <c r="B3335" s="42"/>
      <c r="C3335" s="209" t="s">
        <v>4408</v>
      </c>
      <c r="D3335" s="209" t="s">
        <v>498</v>
      </c>
      <c r="E3335" s="210" t="s">
        <v>4409</v>
      </c>
      <c r="F3335" s="211" t="s">
        <v>4410</v>
      </c>
      <c r="G3335" s="212" t="s">
        <v>1025</v>
      </c>
      <c r="H3335" s="213">
        <v>2</v>
      </c>
      <c r="I3335" s="214"/>
      <c r="J3335" s="215">
        <f>ROUND(I3335*H3335,2)</f>
        <v>0</v>
      </c>
      <c r="K3335" s="211" t="s">
        <v>23</v>
      </c>
      <c r="L3335" s="62"/>
      <c r="M3335" s="216" t="s">
        <v>23</v>
      </c>
      <c r="N3335" s="217" t="s">
        <v>44</v>
      </c>
      <c r="O3335" s="43"/>
      <c r="P3335" s="218">
        <f>O3335*H3335</f>
        <v>0</v>
      </c>
      <c r="Q3335" s="218">
        <v>0</v>
      </c>
      <c r="R3335" s="218">
        <f>Q3335*H3335</f>
        <v>0</v>
      </c>
      <c r="S3335" s="218">
        <v>0</v>
      </c>
      <c r="T3335" s="219">
        <f>S3335*H3335</f>
        <v>0</v>
      </c>
      <c r="AR3335" s="25" t="s">
        <v>775</v>
      </c>
      <c r="AT3335" s="25" t="s">
        <v>498</v>
      </c>
      <c r="AU3335" s="25" t="s">
        <v>82</v>
      </c>
      <c r="AY3335" s="25" t="s">
        <v>492</v>
      </c>
      <c r="BE3335" s="220">
        <f>IF(N3335="základní",J3335,0)</f>
        <v>0</v>
      </c>
      <c r="BF3335" s="220">
        <f>IF(N3335="snížená",J3335,0)</f>
        <v>0</v>
      </c>
      <c r="BG3335" s="220">
        <f>IF(N3335="zákl. přenesená",J3335,0)</f>
        <v>0</v>
      </c>
      <c r="BH3335" s="220">
        <f>IF(N3335="sníž. přenesená",J3335,0)</f>
        <v>0</v>
      </c>
      <c r="BI3335" s="220">
        <f>IF(N3335="nulová",J3335,0)</f>
        <v>0</v>
      </c>
      <c r="BJ3335" s="25" t="s">
        <v>80</v>
      </c>
      <c r="BK3335" s="220">
        <f>ROUND(I3335*H3335,2)</f>
        <v>0</v>
      </c>
      <c r="BL3335" s="25" t="s">
        <v>775</v>
      </c>
      <c r="BM3335" s="25" t="s">
        <v>4411</v>
      </c>
    </row>
    <row r="3336" spans="2:65" s="1" customFormat="1" ht="72">
      <c r="B3336" s="42"/>
      <c r="C3336" s="64"/>
      <c r="D3336" s="227" t="s">
        <v>506</v>
      </c>
      <c r="E3336" s="64"/>
      <c r="F3336" s="274" t="s">
        <v>4412</v>
      </c>
      <c r="G3336" s="64"/>
      <c r="H3336" s="64"/>
      <c r="I3336" s="177"/>
      <c r="J3336" s="64"/>
      <c r="K3336" s="64"/>
      <c r="L3336" s="62"/>
      <c r="M3336" s="223"/>
      <c r="N3336" s="43"/>
      <c r="O3336" s="43"/>
      <c r="P3336" s="43"/>
      <c r="Q3336" s="43"/>
      <c r="R3336" s="43"/>
      <c r="S3336" s="43"/>
      <c r="T3336" s="79"/>
      <c r="AT3336" s="25" t="s">
        <v>506</v>
      </c>
      <c r="AU3336" s="25" t="s">
        <v>82</v>
      </c>
    </row>
    <row r="3337" spans="2:65" s="1" customFormat="1" ht="16.5" customHeight="1">
      <c r="B3337" s="42"/>
      <c r="C3337" s="209" t="s">
        <v>1738</v>
      </c>
      <c r="D3337" s="209" t="s">
        <v>498</v>
      </c>
      <c r="E3337" s="210" t="s">
        <v>4413</v>
      </c>
      <c r="F3337" s="211" t="s">
        <v>4414</v>
      </c>
      <c r="G3337" s="212" t="s">
        <v>1025</v>
      </c>
      <c r="H3337" s="213">
        <v>1</v>
      </c>
      <c r="I3337" s="214"/>
      <c r="J3337" s="215">
        <f>ROUND(I3337*H3337,2)</f>
        <v>0</v>
      </c>
      <c r="K3337" s="211" t="s">
        <v>23</v>
      </c>
      <c r="L3337" s="62"/>
      <c r="M3337" s="216" t="s">
        <v>23</v>
      </c>
      <c r="N3337" s="217" t="s">
        <v>44</v>
      </c>
      <c r="O3337" s="43"/>
      <c r="P3337" s="218">
        <f>O3337*H3337</f>
        <v>0</v>
      </c>
      <c r="Q3337" s="218">
        <v>0</v>
      </c>
      <c r="R3337" s="218">
        <f>Q3337*H3337</f>
        <v>0</v>
      </c>
      <c r="S3337" s="218">
        <v>0</v>
      </c>
      <c r="T3337" s="219">
        <f>S3337*H3337</f>
        <v>0</v>
      </c>
      <c r="AR3337" s="25" t="s">
        <v>775</v>
      </c>
      <c r="AT3337" s="25" t="s">
        <v>498</v>
      </c>
      <c r="AU3337" s="25" t="s">
        <v>82</v>
      </c>
      <c r="AY3337" s="25" t="s">
        <v>492</v>
      </c>
      <c r="BE3337" s="220">
        <f>IF(N3337="základní",J3337,0)</f>
        <v>0</v>
      </c>
      <c r="BF3337" s="220">
        <f>IF(N3337="snížená",J3337,0)</f>
        <v>0</v>
      </c>
      <c r="BG3337" s="220">
        <f>IF(N3337="zákl. přenesená",J3337,0)</f>
        <v>0</v>
      </c>
      <c r="BH3337" s="220">
        <f>IF(N3337="sníž. přenesená",J3337,0)</f>
        <v>0</v>
      </c>
      <c r="BI3337" s="220">
        <f>IF(N3337="nulová",J3337,0)</f>
        <v>0</v>
      </c>
      <c r="BJ3337" s="25" t="s">
        <v>80</v>
      </c>
      <c r="BK3337" s="220">
        <f>ROUND(I3337*H3337,2)</f>
        <v>0</v>
      </c>
      <c r="BL3337" s="25" t="s">
        <v>775</v>
      </c>
      <c r="BM3337" s="25" t="s">
        <v>4415</v>
      </c>
    </row>
    <row r="3338" spans="2:65" s="1" customFormat="1" ht="72">
      <c r="B3338" s="42"/>
      <c r="C3338" s="64"/>
      <c r="D3338" s="227" t="s">
        <v>506</v>
      </c>
      <c r="E3338" s="64"/>
      <c r="F3338" s="274" t="s">
        <v>4416</v>
      </c>
      <c r="G3338" s="64"/>
      <c r="H3338" s="64"/>
      <c r="I3338" s="177"/>
      <c r="J3338" s="64"/>
      <c r="K3338" s="64"/>
      <c r="L3338" s="62"/>
      <c r="M3338" s="223"/>
      <c r="N3338" s="43"/>
      <c r="O3338" s="43"/>
      <c r="P3338" s="43"/>
      <c r="Q3338" s="43"/>
      <c r="R3338" s="43"/>
      <c r="S3338" s="43"/>
      <c r="T3338" s="79"/>
      <c r="AT3338" s="25" t="s">
        <v>506</v>
      </c>
      <c r="AU3338" s="25" t="s">
        <v>82</v>
      </c>
    </row>
    <row r="3339" spans="2:65" s="1" customFormat="1" ht="25.5" customHeight="1">
      <c r="B3339" s="42"/>
      <c r="C3339" s="209" t="s">
        <v>4417</v>
      </c>
      <c r="D3339" s="209" t="s">
        <v>498</v>
      </c>
      <c r="E3339" s="210" t="s">
        <v>4418</v>
      </c>
      <c r="F3339" s="211" t="s">
        <v>4419</v>
      </c>
      <c r="G3339" s="212" t="s">
        <v>1025</v>
      </c>
      <c r="H3339" s="213">
        <v>1</v>
      </c>
      <c r="I3339" s="214"/>
      <c r="J3339" s="215">
        <f>ROUND(I3339*H3339,2)</f>
        <v>0</v>
      </c>
      <c r="K3339" s="211" t="s">
        <v>23</v>
      </c>
      <c r="L3339" s="62"/>
      <c r="M3339" s="216" t="s">
        <v>23</v>
      </c>
      <c r="N3339" s="217" t="s">
        <v>44</v>
      </c>
      <c r="O3339" s="43"/>
      <c r="P3339" s="218">
        <f>O3339*H3339</f>
        <v>0</v>
      </c>
      <c r="Q3339" s="218">
        <v>0</v>
      </c>
      <c r="R3339" s="218">
        <f>Q3339*H3339</f>
        <v>0</v>
      </c>
      <c r="S3339" s="218">
        <v>0</v>
      </c>
      <c r="T3339" s="219">
        <f>S3339*H3339</f>
        <v>0</v>
      </c>
      <c r="AR3339" s="25" t="s">
        <v>775</v>
      </c>
      <c r="AT3339" s="25" t="s">
        <v>498</v>
      </c>
      <c r="AU3339" s="25" t="s">
        <v>82</v>
      </c>
      <c r="AY3339" s="25" t="s">
        <v>492</v>
      </c>
      <c r="BE3339" s="220">
        <f>IF(N3339="základní",J3339,0)</f>
        <v>0</v>
      </c>
      <c r="BF3339" s="220">
        <f>IF(N3339="snížená",J3339,0)</f>
        <v>0</v>
      </c>
      <c r="BG3339" s="220">
        <f>IF(N3339="zákl. přenesená",J3339,0)</f>
        <v>0</v>
      </c>
      <c r="BH3339" s="220">
        <f>IF(N3339="sníž. přenesená",J3339,0)</f>
        <v>0</v>
      </c>
      <c r="BI3339" s="220">
        <f>IF(N3339="nulová",J3339,0)</f>
        <v>0</v>
      </c>
      <c r="BJ3339" s="25" t="s">
        <v>80</v>
      </c>
      <c r="BK3339" s="220">
        <f>ROUND(I3339*H3339,2)</f>
        <v>0</v>
      </c>
      <c r="BL3339" s="25" t="s">
        <v>775</v>
      </c>
      <c r="BM3339" s="25" t="s">
        <v>4420</v>
      </c>
    </row>
    <row r="3340" spans="2:65" s="1" customFormat="1" ht="72">
      <c r="B3340" s="42"/>
      <c r="C3340" s="64"/>
      <c r="D3340" s="227" t="s">
        <v>506</v>
      </c>
      <c r="E3340" s="64"/>
      <c r="F3340" s="274" t="s">
        <v>4421</v>
      </c>
      <c r="G3340" s="64"/>
      <c r="H3340" s="64"/>
      <c r="I3340" s="177"/>
      <c r="J3340" s="64"/>
      <c r="K3340" s="64"/>
      <c r="L3340" s="62"/>
      <c r="M3340" s="223"/>
      <c r="N3340" s="43"/>
      <c r="O3340" s="43"/>
      <c r="P3340" s="43"/>
      <c r="Q3340" s="43"/>
      <c r="R3340" s="43"/>
      <c r="S3340" s="43"/>
      <c r="T3340" s="79"/>
      <c r="AT3340" s="25" t="s">
        <v>506</v>
      </c>
      <c r="AU3340" s="25" t="s">
        <v>82</v>
      </c>
    </row>
    <row r="3341" spans="2:65" s="1" customFormat="1" ht="16.5" customHeight="1">
      <c r="B3341" s="42"/>
      <c r="C3341" s="209" t="s">
        <v>4422</v>
      </c>
      <c r="D3341" s="209" t="s">
        <v>498</v>
      </c>
      <c r="E3341" s="210" t="s">
        <v>4423</v>
      </c>
      <c r="F3341" s="211" t="s">
        <v>4424</v>
      </c>
      <c r="G3341" s="212" t="s">
        <v>1025</v>
      </c>
      <c r="H3341" s="213">
        <v>1</v>
      </c>
      <c r="I3341" s="214"/>
      <c r="J3341" s="215">
        <f>ROUND(I3341*H3341,2)</f>
        <v>0</v>
      </c>
      <c r="K3341" s="211" t="s">
        <v>23</v>
      </c>
      <c r="L3341" s="62"/>
      <c r="M3341" s="216" t="s">
        <v>23</v>
      </c>
      <c r="N3341" s="217" t="s">
        <v>44</v>
      </c>
      <c r="O3341" s="43"/>
      <c r="P3341" s="218">
        <f>O3341*H3341</f>
        <v>0</v>
      </c>
      <c r="Q3341" s="218">
        <v>0</v>
      </c>
      <c r="R3341" s="218">
        <f>Q3341*H3341</f>
        <v>0</v>
      </c>
      <c r="S3341" s="218">
        <v>0</v>
      </c>
      <c r="T3341" s="219">
        <f>S3341*H3341</f>
        <v>0</v>
      </c>
      <c r="AR3341" s="25" t="s">
        <v>775</v>
      </c>
      <c r="AT3341" s="25" t="s">
        <v>498</v>
      </c>
      <c r="AU3341" s="25" t="s">
        <v>82</v>
      </c>
      <c r="AY3341" s="25" t="s">
        <v>492</v>
      </c>
      <c r="BE3341" s="220">
        <f>IF(N3341="základní",J3341,0)</f>
        <v>0</v>
      </c>
      <c r="BF3341" s="220">
        <f>IF(N3341="snížená",J3341,0)</f>
        <v>0</v>
      </c>
      <c r="BG3341" s="220">
        <f>IF(N3341="zákl. přenesená",J3341,0)</f>
        <v>0</v>
      </c>
      <c r="BH3341" s="220">
        <f>IF(N3341="sníž. přenesená",J3341,0)</f>
        <v>0</v>
      </c>
      <c r="BI3341" s="220">
        <f>IF(N3341="nulová",J3341,0)</f>
        <v>0</v>
      </c>
      <c r="BJ3341" s="25" t="s">
        <v>80</v>
      </c>
      <c r="BK3341" s="220">
        <f>ROUND(I3341*H3341,2)</f>
        <v>0</v>
      </c>
      <c r="BL3341" s="25" t="s">
        <v>775</v>
      </c>
      <c r="BM3341" s="25" t="s">
        <v>4425</v>
      </c>
    </row>
    <row r="3342" spans="2:65" s="1" customFormat="1" ht="60">
      <c r="B3342" s="42"/>
      <c r="C3342" s="64"/>
      <c r="D3342" s="227" t="s">
        <v>506</v>
      </c>
      <c r="E3342" s="64"/>
      <c r="F3342" s="274" t="s">
        <v>4426</v>
      </c>
      <c r="G3342" s="64"/>
      <c r="H3342" s="64"/>
      <c r="I3342" s="177"/>
      <c r="J3342" s="64"/>
      <c r="K3342" s="64"/>
      <c r="L3342" s="62"/>
      <c r="M3342" s="223"/>
      <c r="N3342" s="43"/>
      <c r="O3342" s="43"/>
      <c r="P3342" s="43"/>
      <c r="Q3342" s="43"/>
      <c r="R3342" s="43"/>
      <c r="S3342" s="43"/>
      <c r="T3342" s="79"/>
      <c r="AT3342" s="25" t="s">
        <v>506</v>
      </c>
      <c r="AU3342" s="25" t="s">
        <v>82</v>
      </c>
    </row>
    <row r="3343" spans="2:65" s="1" customFormat="1" ht="25.5" customHeight="1">
      <c r="B3343" s="42"/>
      <c r="C3343" s="209" t="s">
        <v>4427</v>
      </c>
      <c r="D3343" s="209" t="s">
        <v>498</v>
      </c>
      <c r="E3343" s="210" t="s">
        <v>4428</v>
      </c>
      <c r="F3343" s="211" t="s">
        <v>4429</v>
      </c>
      <c r="G3343" s="212" t="s">
        <v>1025</v>
      </c>
      <c r="H3343" s="213">
        <v>1</v>
      </c>
      <c r="I3343" s="214"/>
      <c r="J3343" s="215">
        <f>ROUND(I3343*H3343,2)</f>
        <v>0</v>
      </c>
      <c r="K3343" s="211" t="s">
        <v>23</v>
      </c>
      <c r="L3343" s="62"/>
      <c r="M3343" s="216" t="s">
        <v>23</v>
      </c>
      <c r="N3343" s="217" t="s">
        <v>44</v>
      </c>
      <c r="O3343" s="43"/>
      <c r="P3343" s="218">
        <f>O3343*H3343</f>
        <v>0</v>
      </c>
      <c r="Q3343" s="218">
        <v>0</v>
      </c>
      <c r="R3343" s="218">
        <f>Q3343*H3343</f>
        <v>0</v>
      </c>
      <c r="S3343" s="218">
        <v>0</v>
      </c>
      <c r="T3343" s="219">
        <f>S3343*H3343</f>
        <v>0</v>
      </c>
      <c r="AR3343" s="25" t="s">
        <v>775</v>
      </c>
      <c r="AT3343" s="25" t="s">
        <v>498</v>
      </c>
      <c r="AU3343" s="25" t="s">
        <v>82</v>
      </c>
      <c r="AY3343" s="25" t="s">
        <v>492</v>
      </c>
      <c r="BE3343" s="220">
        <f>IF(N3343="základní",J3343,0)</f>
        <v>0</v>
      </c>
      <c r="BF3343" s="220">
        <f>IF(N3343="snížená",J3343,0)</f>
        <v>0</v>
      </c>
      <c r="BG3343" s="220">
        <f>IF(N3343="zákl. přenesená",J3343,0)</f>
        <v>0</v>
      </c>
      <c r="BH3343" s="220">
        <f>IF(N3343="sníž. přenesená",J3343,0)</f>
        <v>0</v>
      </c>
      <c r="BI3343" s="220">
        <f>IF(N3343="nulová",J3343,0)</f>
        <v>0</v>
      </c>
      <c r="BJ3343" s="25" t="s">
        <v>80</v>
      </c>
      <c r="BK3343" s="220">
        <f>ROUND(I3343*H3343,2)</f>
        <v>0</v>
      </c>
      <c r="BL3343" s="25" t="s">
        <v>775</v>
      </c>
      <c r="BM3343" s="25" t="s">
        <v>4430</v>
      </c>
    </row>
    <row r="3344" spans="2:65" s="1" customFormat="1" ht="72">
      <c r="B3344" s="42"/>
      <c r="C3344" s="64"/>
      <c r="D3344" s="227" t="s">
        <v>506</v>
      </c>
      <c r="E3344" s="64"/>
      <c r="F3344" s="274" t="s">
        <v>4431</v>
      </c>
      <c r="G3344" s="64"/>
      <c r="H3344" s="64"/>
      <c r="I3344" s="177"/>
      <c r="J3344" s="64"/>
      <c r="K3344" s="64"/>
      <c r="L3344" s="62"/>
      <c r="M3344" s="223"/>
      <c r="N3344" s="43"/>
      <c r="O3344" s="43"/>
      <c r="P3344" s="43"/>
      <c r="Q3344" s="43"/>
      <c r="R3344" s="43"/>
      <c r="S3344" s="43"/>
      <c r="T3344" s="79"/>
      <c r="AT3344" s="25" t="s">
        <v>506</v>
      </c>
      <c r="AU3344" s="25" t="s">
        <v>82</v>
      </c>
    </row>
    <row r="3345" spans="2:65" s="1" customFormat="1" ht="25.5" customHeight="1">
      <c r="B3345" s="42"/>
      <c r="C3345" s="209" t="s">
        <v>4432</v>
      </c>
      <c r="D3345" s="209" t="s">
        <v>498</v>
      </c>
      <c r="E3345" s="210" t="s">
        <v>4433</v>
      </c>
      <c r="F3345" s="211" t="s">
        <v>4434</v>
      </c>
      <c r="G3345" s="212" t="s">
        <v>832</v>
      </c>
      <c r="H3345" s="213">
        <v>370</v>
      </c>
      <c r="I3345" s="214"/>
      <c r="J3345" s="215">
        <f>ROUND(I3345*H3345,2)</f>
        <v>0</v>
      </c>
      <c r="K3345" s="211" t="s">
        <v>23</v>
      </c>
      <c r="L3345" s="62"/>
      <c r="M3345" s="216" t="s">
        <v>23</v>
      </c>
      <c r="N3345" s="217" t="s">
        <v>44</v>
      </c>
      <c r="O3345" s="43"/>
      <c r="P3345" s="218">
        <f>O3345*H3345</f>
        <v>0</v>
      </c>
      <c r="Q3345" s="218">
        <v>0</v>
      </c>
      <c r="R3345" s="218">
        <f>Q3345*H3345</f>
        <v>0</v>
      </c>
      <c r="S3345" s="218">
        <v>0</v>
      </c>
      <c r="T3345" s="219">
        <f>S3345*H3345</f>
        <v>0</v>
      </c>
      <c r="AR3345" s="25" t="s">
        <v>775</v>
      </c>
      <c r="AT3345" s="25" t="s">
        <v>498</v>
      </c>
      <c r="AU3345" s="25" t="s">
        <v>82</v>
      </c>
      <c r="AY3345" s="25" t="s">
        <v>492</v>
      </c>
      <c r="BE3345" s="220">
        <f>IF(N3345="základní",J3345,0)</f>
        <v>0</v>
      </c>
      <c r="BF3345" s="220">
        <f>IF(N3345="snížená",J3345,0)</f>
        <v>0</v>
      </c>
      <c r="BG3345" s="220">
        <f>IF(N3345="zákl. přenesená",J3345,0)</f>
        <v>0</v>
      </c>
      <c r="BH3345" s="220">
        <f>IF(N3345="sníž. přenesená",J3345,0)</f>
        <v>0</v>
      </c>
      <c r="BI3345" s="220">
        <f>IF(N3345="nulová",J3345,0)</f>
        <v>0</v>
      </c>
      <c r="BJ3345" s="25" t="s">
        <v>80</v>
      </c>
      <c r="BK3345" s="220">
        <f>ROUND(I3345*H3345,2)</f>
        <v>0</v>
      </c>
      <c r="BL3345" s="25" t="s">
        <v>775</v>
      </c>
      <c r="BM3345" s="25" t="s">
        <v>4435</v>
      </c>
    </row>
    <row r="3346" spans="2:65" s="1" customFormat="1" ht="72">
      <c r="B3346" s="42"/>
      <c r="C3346" s="64"/>
      <c r="D3346" s="227" t="s">
        <v>506</v>
      </c>
      <c r="E3346" s="64"/>
      <c r="F3346" s="274" t="s">
        <v>4436</v>
      </c>
      <c r="G3346" s="64"/>
      <c r="H3346" s="64"/>
      <c r="I3346" s="177"/>
      <c r="J3346" s="64"/>
      <c r="K3346" s="64"/>
      <c r="L3346" s="62"/>
      <c r="M3346" s="223"/>
      <c r="N3346" s="43"/>
      <c r="O3346" s="43"/>
      <c r="P3346" s="43"/>
      <c r="Q3346" s="43"/>
      <c r="R3346" s="43"/>
      <c r="S3346" s="43"/>
      <c r="T3346" s="79"/>
      <c r="AT3346" s="25" t="s">
        <v>506</v>
      </c>
      <c r="AU3346" s="25" t="s">
        <v>82</v>
      </c>
    </row>
    <row r="3347" spans="2:65" s="1" customFormat="1" ht="25.5" customHeight="1">
      <c r="B3347" s="42"/>
      <c r="C3347" s="209" t="s">
        <v>4437</v>
      </c>
      <c r="D3347" s="209" t="s">
        <v>498</v>
      </c>
      <c r="E3347" s="210" t="s">
        <v>4438</v>
      </c>
      <c r="F3347" s="211" t="s">
        <v>4439</v>
      </c>
      <c r="G3347" s="212" t="s">
        <v>1025</v>
      </c>
      <c r="H3347" s="213">
        <v>5</v>
      </c>
      <c r="I3347" s="214"/>
      <c r="J3347" s="215">
        <f>ROUND(I3347*H3347,2)</f>
        <v>0</v>
      </c>
      <c r="K3347" s="211" t="s">
        <v>23</v>
      </c>
      <c r="L3347" s="62"/>
      <c r="M3347" s="216" t="s">
        <v>23</v>
      </c>
      <c r="N3347" s="217" t="s">
        <v>44</v>
      </c>
      <c r="O3347" s="43"/>
      <c r="P3347" s="218">
        <f>O3347*H3347</f>
        <v>0</v>
      </c>
      <c r="Q3347" s="218">
        <v>0</v>
      </c>
      <c r="R3347" s="218">
        <f>Q3347*H3347</f>
        <v>0</v>
      </c>
      <c r="S3347" s="218">
        <v>0</v>
      </c>
      <c r="T3347" s="219">
        <f>S3347*H3347</f>
        <v>0</v>
      </c>
      <c r="AR3347" s="25" t="s">
        <v>775</v>
      </c>
      <c r="AT3347" s="25" t="s">
        <v>498</v>
      </c>
      <c r="AU3347" s="25" t="s">
        <v>82</v>
      </c>
      <c r="AY3347" s="25" t="s">
        <v>492</v>
      </c>
      <c r="BE3347" s="220">
        <f>IF(N3347="základní",J3347,0)</f>
        <v>0</v>
      </c>
      <c r="BF3347" s="220">
        <f>IF(N3347="snížená",J3347,0)</f>
        <v>0</v>
      </c>
      <c r="BG3347" s="220">
        <f>IF(N3347="zákl. přenesená",J3347,0)</f>
        <v>0</v>
      </c>
      <c r="BH3347" s="220">
        <f>IF(N3347="sníž. přenesená",J3347,0)</f>
        <v>0</v>
      </c>
      <c r="BI3347" s="220">
        <f>IF(N3347="nulová",J3347,0)</f>
        <v>0</v>
      </c>
      <c r="BJ3347" s="25" t="s">
        <v>80</v>
      </c>
      <c r="BK3347" s="220">
        <f>ROUND(I3347*H3347,2)</f>
        <v>0</v>
      </c>
      <c r="BL3347" s="25" t="s">
        <v>775</v>
      </c>
      <c r="BM3347" s="25" t="s">
        <v>4440</v>
      </c>
    </row>
    <row r="3348" spans="2:65" s="1" customFormat="1" ht="60">
      <c r="B3348" s="42"/>
      <c r="C3348" s="64"/>
      <c r="D3348" s="227" t="s">
        <v>506</v>
      </c>
      <c r="E3348" s="64"/>
      <c r="F3348" s="274" t="s">
        <v>4441</v>
      </c>
      <c r="G3348" s="64"/>
      <c r="H3348" s="64"/>
      <c r="I3348" s="177"/>
      <c r="J3348" s="64"/>
      <c r="K3348" s="64"/>
      <c r="L3348" s="62"/>
      <c r="M3348" s="223"/>
      <c r="N3348" s="43"/>
      <c r="O3348" s="43"/>
      <c r="P3348" s="43"/>
      <c r="Q3348" s="43"/>
      <c r="R3348" s="43"/>
      <c r="S3348" s="43"/>
      <c r="T3348" s="79"/>
      <c r="AT3348" s="25" t="s">
        <v>506</v>
      </c>
      <c r="AU3348" s="25" t="s">
        <v>82</v>
      </c>
    </row>
    <row r="3349" spans="2:65" s="1" customFormat="1" ht="25.5" customHeight="1">
      <c r="B3349" s="42"/>
      <c r="C3349" s="209" t="s">
        <v>4442</v>
      </c>
      <c r="D3349" s="209" t="s">
        <v>498</v>
      </c>
      <c r="E3349" s="210" t="s">
        <v>4443</v>
      </c>
      <c r="F3349" s="211" t="s">
        <v>4444</v>
      </c>
      <c r="G3349" s="212" t="s">
        <v>1025</v>
      </c>
      <c r="H3349" s="213">
        <v>6</v>
      </c>
      <c r="I3349" s="214"/>
      <c r="J3349" s="215">
        <f>ROUND(I3349*H3349,2)</f>
        <v>0</v>
      </c>
      <c r="K3349" s="211" t="s">
        <v>23</v>
      </c>
      <c r="L3349" s="62"/>
      <c r="M3349" s="216" t="s">
        <v>23</v>
      </c>
      <c r="N3349" s="217" t="s">
        <v>44</v>
      </c>
      <c r="O3349" s="43"/>
      <c r="P3349" s="218">
        <f>O3349*H3349</f>
        <v>0</v>
      </c>
      <c r="Q3349" s="218">
        <v>0</v>
      </c>
      <c r="R3349" s="218">
        <f>Q3349*H3349</f>
        <v>0</v>
      </c>
      <c r="S3349" s="218">
        <v>0</v>
      </c>
      <c r="T3349" s="219">
        <f>S3349*H3349</f>
        <v>0</v>
      </c>
      <c r="AR3349" s="25" t="s">
        <v>775</v>
      </c>
      <c r="AT3349" s="25" t="s">
        <v>498</v>
      </c>
      <c r="AU3349" s="25" t="s">
        <v>82</v>
      </c>
      <c r="AY3349" s="25" t="s">
        <v>492</v>
      </c>
      <c r="BE3349" s="220">
        <f>IF(N3349="základní",J3349,0)</f>
        <v>0</v>
      </c>
      <c r="BF3349" s="220">
        <f>IF(N3349="snížená",J3349,0)</f>
        <v>0</v>
      </c>
      <c r="BG3349" s="220">
        <f>IF(N3349="zákl. přenesená",J3349,0)</f>
        <v>0</v>
      </c>
      <c r="BH3349" s="220">
        <f>IF(N3349="sníž. přenesená",J3349,0)</f>
        <v>0</v>
      </c>
      <c r="BI3349" s="220">
        <f>IF(N3349="nulová",J3349,0)</f>
        <v>0</v>
      </c>
      <c r="BJ3349" s="25" t="s">
        <v>80</v>
      </c>
      <c r="BK3349" s="220">
        <f>ROUND(I3349*H3349,2)</f>
        <v>0</v>
      </c>
      <c r="BL3349" s="25" t="s">
        <v>775</v>
      </c>
      <c r="BM3349" s="25" t="s">
        <v>4445</v>
      </c>
    </row>
    <row r="3350" spans="2:65" s="1" customFormat="1" ht="72">
      <c r="B3350" s="42"/>
      <c r="C3350" s="64"/>
      <c r="D3350" s="227" t="s">
        <v>506</v>
      </c>
      <c r="E3350" s="64"/>
      <c r="F3350" s="274" t="s">
        <v>4446</v>
      </c>
      <c r="G3350" s="64"/>
      <c r="H3350" s="64"/>
      <c r="I3350" s="177"/>
      <c r="J3350" s="64"/>
      <c r="K3350" s="64"/>
      <c r="L3350" s="62"/>
      <c r="M3350" s="223"/>
      <c r="N3350" s="43"/>
      <c r="O3350" s="43"/>
      <c r="P3350" s="43"/>
      <c r="Q3350" s="43"/>
      <c r="R3350" s="43"/>
      <c r="S3350" s="43"/>
      <c r="T3350" s="79"/>
      <c r="AT3350" s="25" t="s">
        <v>506</v>
      </c>
      <c r="AU3350" s="25" t="s">
        <v>82</v>
      </c>
    </row>
    <row r="3351" spans="2:65" s="1" customFormat="1" ht="25.5" customHeight="1">
      <c r="B3351" s="42"/>
      <c r="C3351" s="209" t="s">
        <v>4447</v>
      </c>
      <c r="D3351" s="209" t="s">
        <v>498</v>
      </c>
      <c r="E3351" s="210" t="s">
        <v>4448</v>
      </c>
      <c r="F3351" s="211" t="s">
        <v>4449</v>
      </c>
      <c r="G3351" s="212" t="s">
        <v>1025</v>
      </c>
      <c r="H3351" s="213">
        <v>4</v>
      </c>
      <c r="I3351" s="214"/>
      <c r="J3351" s="215">
        <f>ROUND(I3351*H3351,2)</f>
        <v>0</v>
      </c>
      <c r="K3351" s="211" t="s">
        <v>23</v>
      </c>
      <c r="L3351" s="62"/>
      <c r="M3351" s="216" t="s">
        <v>23</v>
      </c>
      <c r="N3351" s="217" t="s">
        <v>44</v>
      </c>
      <c r="O3351" s="43"/>
      <c r="P3351" s="218">
        <f>O3351*H3351</f>
        <v>0</v>
      </c>
      <c r="Q3351" s="218">
        <v>0</v>
      </c>
      <c r="R3351" s="218">
        <f>Q3351*H3351</f>
        <v>0</v>
      </c>
      <c r="S3351" s="218">
        <v>0</v>
      </c>
      <c r="T3351" s="219">
        <f>S3351*H3351</f>
        <v>0</v>
      </c>
      <c r="AR3351" s="25" t="s">
        <v>775</v>
      </c>
      <c r="AT3351" s="25" t="s">
        <v>498</v>
      </c>
      <c r="AU3351" s="25" t="s">
        <v>82</v>
      </c>
      <c r="AY3351" s="25" t="s">
        <v>492</v>
      </c>
      <c r="BE3351" s="220">
        <f>IF(N3351="základní",J3351,0)</f>
        <v>0</v>
      </c>
      <c r="BF3351" s="220">
        <f>IF(N3351="snížená",J3351,0)</f>
        <v>0</v>
      </c>
      <c r="BG3351" s="220">
        <f>IF(N3351="zákl. přenesená",J3351,0)</f>
        <v>0</v>
      </c>
      <c r="BH3351" s="220">
        <f>IF(N3351="sníž. přenesená",J3351,0)</f>
        <v>0</v>
      </c>
      <c r="BI3351" s="220">
        <f>IF(N3351="nulová",J3351,0)</f>
        <v>0</v>
      </c>
      <c r="BJ3351" s="25" t="s">
        <v>80</v>
      </c>
      <c r="BK3351" s="220">
        <f>ROUND(I3351*H3351,2)</f>
        <v>0</v>
      </c>
      <c r="BL3351" s="25" t="s">
        <v>775</v>
      </c>
      <c r="BM3351" s="25" t="s">
        <v>4450</v>
      </c>
    </row>
    <row r="3352" spans="2:65" s="1" customFormat="1" ht="72">
      <c r="B3352" s="42"/>
      <c r="C3352" s="64"/>
      <c r="D3352" s="227" t="s">
        <v>506</v>
      </c>
      <c r="E3352" s="64"/>
      <c r="F3352" s="274" t="s">
        <v>4451</v>
      </c>
      <c r="G3352" s="64"/>
      <c r="H3352" s="64"/>
      <c r="I3352" s="177"/>
      <c r="J3352" s="64"/>
      <c r="K3352" s="64"/>
      <c r="L3352" s="62"/>
      <c r="M3352" s="223"/>
      <c r="N3352" s="43"/>
      <c r="O3352" s="43"/>
      <c r="P3352" s="43"/>
      <c r="Q3352" s="43"/>
      <c r="R3352" s="43"/>
      <c r="S3352" s="43"/>
      <c r="T3352" s="79"/>
      <c r="AT3352" s="25" t="s">
        <v>506</v>
      </c>
      <c r="AU3352" s="25" t="s">
        <v>82</v>
      </c>
    </row>
    <row r="3353" spans="2:65" s="1" customFormat="1" ht="25.5" customHeight="1">
      <c r="B3353" s="42"/>
      <c r="C3353" s="209" t="s">
        <v>4452</v>
      </c>
      <c r="D3353" s="209" t="s">
        <v>498</v>
      </c>
      <c r="E3353" s="210" t="s">
        <v>4453</v>
      </c>
      <c r="F3353" s="211" t="s">
        <v>4454</v>
      </c>
      <c r="G3353" s="212" t="s">
        <v>1025</v>
      </c>
      <c r="H3353" s="213">
        <v>4</v>
      </c>
      <c r="I3353" s="214"/>
      <c r="J3353" s="215">
        <f>ROUND(I3353*H3353,2)</f>
        <v>0</v>
      </c>
      <c r="K3353" s="211" t="s">
        <v>23</v>
      </c>
      <c r="L3353" s="62"/>
      <c r="M3353" s="216" t="s">
        <v>23</v>
      </c>
      <c r="N3353" s="217" t="s">
        <v>44</v>
      </c>
      <c r="O3353" s="43"/>
      <c r="P3353" s="218">
        <f>O3353*H3353</f>
        <v>0</v>
      </c>
      <c r="Q3353" s="218">
        <v>0</v>
      </c>
      <c r="R3353" s="218">
        <f>Q3353*H3353</f>
        <v>0</v>
      </c>
      <c r="S3353" s="218">
        <v>0</v>
      </c>
      <c r="T3353" s="219">
        <f>S3353*H3353</f>
        <v>0</v>
      </c>
      <c r="AR3353" s="25" t="s">
        <v>775</v>
      </c>
      <c r="AT3353" s="25" t="s">
        <v>498</v>
      </c>
      <c r="AU3353" s="25" t="s">
        <v>82</v>
      </c>
      <c r="AY3353" s="25" t="s">
        <v>492</v>
      </c>
      <c r="BE3353" s="220">
        <f>IF(N3353="základní",J3353,0)</f>
        <v>0</v>
      </c>
      <c r="BF3353" s="220">
        <f>IF(N3353="snížená",J3353,0)</f>
        <v>0</v>
      </c>
      <c r="BG3353" s="220">
        <f>IF(N3353="zákl. přenesená",J3353,0)</f>
        <v>0</v>
      </c>
      <c r="BH3353" s="220">
        <f>IF(N3353="sníž. přenesená",J3353,0)</f>
        <v>0</v>
      </c>
      <c r="BI3353" s="220">
        <f>IF(N3353="nulová",J3353,0)</f>
        <v>0</v>
      </c>
      <c r="BJ3353" s="25" t="s">
        <v>80</v>
      </c>
      <c r="BK3353" s="220">
        <f>ROUND(I3353*H3353,2)</f>
        <v>0</v>
      </c>
      <c r="BL3353" s="25" t="s">
        <v>775</v>
      </c>
      <c r="BM3353" s="25" t="s">
        <v>4455</v>
      </c>
    </row>
    <row r="3354" spans="2:65" s="1" customFormat="1" ht="72">
      <c r="B3354" s="42"/>
      <c r="C3354" s="64"/>
      <c r="D3354" s="227" t="s">
        <v>506</v>
      </c>
      <c r="E3354" s="64"/>
      <c r="F3354" s="274" t="s">
        <v>4456</v>
      </c>
      <c r="G3354" s="64"/>
      <c r="H3354" s="64"/>
      <c r="I3354" s="177"/>
      <c r="J3354" s="64"/>
      <c r="K3354" s="64"/>
      <c r="L3354" s="62"/>
      <c r="M3354" s="223"/>
      <c r="N3354" s="43"/>
      <c r="O3354" s="43"/>
      <c r="P3354" s="43"/>
      <c r="Q3354" s="43"/>
      <c r="R3354" s="43"/>
      <c r="S3354" s="43"/>
      <c r="T3354" s="79"/>
      <c r="AT3354" s="25" t="s">
        <v>506</v>
      </c>
      <c r="AU3354" s="25" t="s">
        <v>82</v>
      </c>
    </row>
    <row r="3355" spans="2:65" s="1" customFormat="1" ht="25.5" customHeight="1">
      <c r="B3355" s="42"/>
      <c r="C3355" s="209" t="s">
        <v>4457</v>
      </c>
      <c r="D3355" s="209" t="s">
        <v>498</v>
      </c>
      <c r="E3355" s="210" t="s">
        <v>4458</v>
      </c>
      <c r="F3355" s="211" t="s">
        <v>4459</v>
      </c>
      <c r="G3355" s="212" t="s">
        <v>1025</v>
      </c>
      <c r="H3355" s="213">
        <v>15</v>
      </c>
      <c r="I3355" s="214"/>
      <c r="J3355" s="215">
        <f>ROUND(I3355*H3355,2)</f>
        <v>0</v>
      </c>
      <c r="K3355" s="211" t="s">
        <v>23</v>
      </c>
      <c r="L3355" s="62"/>
      <c r="M3355" s="216" t="s">
        <v>23</v>
      </c>
      <c r="N3355" s="217" t="s">
        <v>44</v>
      </c>
      <c r="O3355" s="43"/>
      <c r="P3355" s="218">
        <f>O3355*H3355</f>
        <v>0</v>
      </c>
      <c r="Q3355" s="218">
        <v>0</v>
      </c>
      <c r="R3355" s="218">
        <f>Q3355*H3355</f>
        <v>0</v>
      </c>
      <c r="S3355" s="218">
        <v>0</v>
      </c>
      <c r="T3355" s="219">
        <f>S3355*H3355</f>
        <v>0</v>
      </c>
      <c r="AR3355" s="25" t="s">
        <v>775</v>
      </c>
      <c r="AT3355" s="25" t="s">
        <v>498</v>
      </c>
      <c r="AU3355" s="25" t="s">
        <v>82</v>
      </c>
      <c r="AY3355" s="25" t="s">
        <v>492</v>
      </c>
      <c r="BE3355" s="220">
        <f>IF(N3355="základní",J3355,0)</f>
        <v>0</v>
      </c>
      <c r="BF3355" s="220">
        <f>IF(N3355="snížená",J3355,0)</f>
        <v>0</v>
      </c>
      <c r="BG3355" s="220">
        <f>IF(N3355="zákl. přenesená",J3355,0)</f>
        <v>0</v>
      </c>
      <c r="BH3355" s="220">
        <f>IF(N3355="sníž. přenesená",J3355,0)</f>
        <v>0</v>
      </c>
      <c r="BI3355" s="220">
        <f>IF(N3355="nulová",J3355,0)</f>
        <v>0</v>
      </c>
      <c r="BJ3355" s="25" t="s">
        <v>80</v>
      </c>
      <c r="BK3355" s="220">
        <f>ROUND(I3355*H3355,2)</f>
        <v>0</v>
      </c>
      <c r="BL3355" s="25" t="s">
        <v>775</v>
      </c>
      <c r="BM3355" s="25" t="s">
        <v>4460</v>
      </c>
    </row>
    <row r="3356" spans="2:65" s="1" customFormat="1" ht="60">
      <c r="B3356" s="42"/>
      <c r="C3356" s="64"/>
      <c r="D3356" s="227" t="s">
        <v>506</v>
      </c>
      <c r="E3356" s="64"/>
      <c r="F3356" s="274" t="s">
        <v>4461</v>
      </c>
      <c r="G3356" s="64"/>
      <c r="H3356" s="64"/>
      <c r="I3356" s="177"/>
      <c r="J3356" s="64"/>
      <c r="K3356" s="64"/>
      <c r="L3356" s="62"/>
      <c r="M3356" s="223"/>
      <c r="N3356" s="43"/>
      <c r="O3356" s="43"/>
      <c r="P3356" s="43"/>
      <c r="Q3356" s="43"/>
      <c r="R3356" s="43"/>
      <c r="S3356" s="43"/>
      <c r="T3356" s="79"/>
      <c r="AT3356" s="25" t="s">
        <v>506</v>
      </c>
      <c r="AU3356" s="25" t="s">
        <v>82</v>
      </c>
    </row>
    <row r="3357" spans="2:65" s="1" customFormat="1" ht="16.5" customHeight="1">
      <c r="B3357" s="42"/>
      <c r="C3357" s="209" t="s">
        <v>4462</v>
      </c>
      <c r="D3357" s="209" t="s">
        <v>498</v>
      </c>
      <c r="E3357" s="210" t="s">
        <v>4463</v>
      </c>
      <c r="F3357" s="211" t="s">
        <v>4464</v>
      </c>
      <c r="G3357" s="212" t="s">
        <v>1025</v>
      </c>
      <c r="H3357" s="213">
        <v>14</v>
      </c>
      <c r="I3357" s="214"/>
      <c r="J3357" s="215">
        <f>ROUND(I3357*H3357,2)</f>
        <v>0</v>
      </c>
      <c r="K3357" s="211" t="s">
        <v>23</v>
      </c>
      <c r="L3357" s="62"/>
      <c r="M3357" s="216" t="s">
        <v>23</v>
      </c>
      <c r="N3357" s="217" t="s">
        <v>44</v>
      </c>
      <c r="O3357" s="43"/>
      <c r="P3357" s="218">
        <f>O3357*H3357</f>
        <v>0</v>
      </c>
      <c r="Q3357" s="218">
        <v>0</v>
      </c>
      <c r="R3357" s="218">
        <f>Q3357*H3357</f>
        <v>0</v>
      </c>
      <c r="S3357" s="218">
        <v>0</v>
      </c>
      <c r="T3357" s="219">
        <f>S3357*H3357</f>
        <v>0</v>
      </c>
      <c r="AR3357" s="25" t="s">
        <v>775</v>
      </c>
      <c r="AT3357" s="25" t="s">
        <v>498</v>
      </c>
      <c r="AU3357" s="25" t="s">
        <v>82</v>
      </c>
      <c r="AY3357" s="25" t="s">
        <v>492</v>
      </c>
      <c r="BE3357" s="220">
        <f>IF(N3357="základní",J3357,0)</f>
        <v>0</v>
      </c>
      <c r="BF3357" s="220">
        <f>IF(N3357="snížená",J3357,0)</f>
        <v>0</v>
      </c>
      <c r="BG3357" s="220">
        <f>IF(N3357="zákl. přenesená",J3357,0)</f>
        <v>0</v>
      </c>
      <c r="BH3357" s="220">
        <f>IF(N3357="sníž. přenesená",J3357,0)</f>
        <v>0</v>
      </c>
      <c r="BI3357" s="220">
        <f>IF(N3357="nulová",J3357,0)</f>
        <v>0</v>
      </c>
      <c r="BJ3357" s="25" t="s">
        <v>80</v>
      </c>
      <c r="BK3357" s="220">
        <f>ROUND(I3357*H3357,2)</f>
        <v>0</v>
      </c>
      <c r="BL3357" s="25" t="s">
        <v>775</v>
      </c>
      <c r="BM3357" s="25" t="s">
        <v>4465</v>
      </c>
    </row>
    <row r="3358" spans="2:65" s="1" customFormat="1" ht="60">
      <c r="B3358" s="42"/>
      <c r="C3358" s="64"/>
      <c r="D3358" s="227" t="s">
        <v>506</v>
      </c>
      <c r="E3358" s="64"/>
      <c r="F3358" s="274" t="s">
        <v>4466</v>
      </c>
      <c r="G3358" s="64"/>
      <c r="H3358" s="64"/>
      <c r="I3358" s="177"/>
      <c r="J3358" s="64"/>
      <c r="K3358" s="64"/>
      <c r="L3358" s="62"/>
      <c r="M3358" s="223"/>
      <c r="N3358" s="43"/>
      <c r="O3358" s="43"/>
      <c r="P3358" s="43"/>
      <c r="Q3358" s="43"/>
      <c r="R3358" s="43"/>
      <c r="S3358" s="43"/>
      <c r="T3358" s="79"/>
      <c r="AT3358" s="25" t="s">
        <v>506</v>
      </c>
      <c r="AU3358" s="25" t="s">
        <v>82</v>
      </c>
    </row>
    <row r="3359" spans="2:65" s="1" customFormat="1" ht="25.5" customHeight="1">
      <c r="B3359" s="42"/>
      <c r="C3359" s="209" t="s">
        <v>4467</v>
      </c>
      <c r="D3359" s="209" t="s">
        <v>498</v>
      </c>
      <c r="E3359" s="210" t="s">
        <v>4468</v>
      </c>
      <c r="F3359" s="211" t="s">
        <v>4469</v>
      </c>
      <c r="G3359" s="212" t="s">
        <v>1025</v>
      </c>
      <c r="H3359" s="213">
        <v>5</v>
      </c>
      <c r="I3359" s="214"/>
      <c r="J3359" s="215">
        <f>ROUND(I3359*H3359,2)</f>
        <v>0</v>
      </c>
      <c r="K3359" s="211" t="s">
        <v>23</v>
      </c>
      <c r="L3359" s="62"/>
      <c r="M3359" s="216" t="s">
        <v>23</v>
      </c>
      <c r="N3359" s="217" t="s">
        <v>44</v>
      </c>
      <c r="O3359" s="43"/>
      <c r="P3359" s="218">
        <f>O3359*H3359</f>
        <v>0</v>
      </c>
      <c r="Q3359" s="218">
        <v>0</v>
      </c>
      <c r="R3359" s="218">
        <f>Q3359*H3359</f>
        <v>0</v>
      </c>
      <c r="S3359" s="218">
        <v>0</v>
      </c>
      <c r="T3359" s="219">
        <f>S3359*H3359</f>
        <v>0</v>
      </c>
      <c r="AR3359" s="25" t="s">
        <v>775</v>
      </c>
      <c r="AT3359" s="25" t="s">
        <v>498</v>
      </c>
      <c r="AU3359" s="25" t="s">
        <v>82</v>
      </c>
      <c r="AY3359" s="25" t="s">
        <v>492</v>
      </c>
      <c r="BE3359" s="220">
        <f>IF(N3359="základní",J3359,0)</f>
        <v>0</v>
      </c>
      <c r="BF3359" s="220">
        <f>IF(N3359="snížená",J3359,0)</f>
        <v>0</v>
      </c>
      <c r="BG3359" s="220">
        <f>IF(N3359="zákl. přenesená",J3359,0)</f>
        <v>0</v>
      </c>
      <c r="BH3359" s="220">
        <f>IF(N3359="sníž. přenesená",J3359,0)</f>
        <v>0</v>
      </c>
      <c r="BI3359" s="220">
        <f>IF(N3359="nulová",J3359,0)</f>
        <v>0</v>
      </c>
      <c r="BJ3359" s="25" t="s">
        <v>80</v>
      </c>
      <c r="BK3359" s="220">
        <f>ROUND(I3359*H3359,2)</f>
        <v>0</v>
      </c>
      <c r="BL3359" s="25" t="s">
        <v>775</v>
      </c>
      <c r="BM3359" s="25" t="s">
        <v>4470</v>
      </c>
    </row>
    <row r="3360" spans="2:65" s="1" customFormat="1" ht="60">
      <c r="B3360" s="42"/>
      <c r="C3360" s="64"/>
      <c r="D3360" s="227" t="s">
        <v>506</v>
      </c>
      <c r="E3360" s="64"/>
      <c r="F3360" s="274" t="s">
        <v>4471</v>
      </c>
      <c r="G3360" s="64"/>
      <c r="H3360" s="64"/>
      <c r="I3360" s="177"/>
      <c r="J3360" s="64"/>
      <c r="K3360" s="64"/>
      <c r="L3360" s="62"/>
      <c r="M3360" s="223"/>
      <c r="N3360" s="43"/>
      <c r="O3360" s="43"/>
      <c r="P3360" s="43"/>
      <c r="Q3360" s="43"/>
      <c r="R3360" s="43"/>
      <c r="S3360" s="43"/>
      <c r="T3360" s="79"/>
      <c r="AT3360" s="25" t="s">
        <v>506</v>
      </c>
      <c r="AU3360" s="25" t="s">
        <v>82</v>
      </c>
    </row>
    <row r="3361" spans="2:65" s="1" customFormat="1" ht="16.5" customHeight="1">
      <c r="B3361" s="42"/>
      <c r="C3361" s="209" t="s">
        <v>4472</v>
      </c>
      <c r="D3361" s="209" t="s">
        <v>498</v>
      </c>
      <c r="E3361" s="210" t="s">
        <v>4473</v>
      </c>
      <c r="F3361" s="211" t="s">
        <v>4474</v>
      </c>
      <c r="G3361" s="212" t="s">
        <v>1025</v>
      </c>
      <c r="H3361" s="213">
        <v>5</v>
      </c>
      <c r="I3361" s="214"/>
      <c r="J3361" s="215">
        <f>ROUND(I3361*H3361,2)</f>
        <v>0</v>
      </c>
      <c r="K3361" s="211" t="s">
        <v>23</v>
      </c>
      <c r="L3361" s="62"/>
      <c r="M3361" s="216" t="s">
        <v>23</v>
      </c>
      <c r="N3361" s="217" t="s">
        <v>44</v>
      </c>
      <c r="O3361" s="43"/>
      <c r="P3361" s="218">
        <f>O3361*H3361</f>
        <v>0</v>
      </c>
      <c r="Q3361" s="218">
        <v>0</v>
      </c>
      <c r="R3361" s="218">
        <f>Q3361*H3361</f>
        <v>0</v>
      </c>
      <c r="S3361" s="218">
        <v>0</v>
      </c>
      <c r="T3361" s="219">
        <f>S3361*H3361</f>
        <v>0</v>
      </c>
      <c r="AR3361" s="25" t="s">
        <v>775</v>
      </c>
      <c r="AT3361" s="25" t="s">
        <v>498</v>
      </c>
      <c r="AU3361" s="25" t="s">
        <v>82</v>
      </c>
      <c r="AY3361" s="25" t="s">
        <v>492</v>
      </c>
      <c r="BE3361" s="220">
        <f>IF(N3361="základní",J3361,0)</f>
        <v>0</v>
      </c>
      <c r="BF3361" s="220">
        <f>IF(N3361="snížená",J3361,0)</f>
        <v>0</v>
      </c>
      <c r="BG3361" s="220">
        <f>IF(N3361="zákl. přenesená",J3361,0)</f>
        <v>0</v>
      </c>
      <c r="BH3361" s="220">
        <f>IF(N3361="sníž. přenesená",J3361,0)</f>
        <v>0</v>
      </c>
      <c r="BI3361" s="220">
        <f>IF(N3361="nulová",J3361,0)</f>
        <v>0</v>
      </c>
      <c r="BJ3361" s="25" t="s">
        <v>80</v>
      </c>
      <c r="BK3361" s="220">
        <f>ROUND(I3361*H3361,2)</f>
        <v>0</v>
      </c>
      <c r="BL3361" s="25" t="s">
        <v>775</v>
      </c>
      <c r="BM3361" s="25" t="s">
        <v>4475</v>
      </c>
    </row>
    <row r="3362" spans="2:65" s="1" customFormat="1" ht="60">
      <c r="B3362" s="42"/>
      <c r="C3362" s="64"/>
      <c r="D3362" s="227" t="s">
        <v>506</v>
      </c>
      <c r="E3362" s="64"/>
      <c r="F3362" s="274" t="s">
        <v>4476</v>
      </c>
      <c r="G3362" s="64"/>
      <c r="H3362" s="64"/>
      <c r="I3362" s="177"/>
      <c r="J3362" s="64"/>
      <c r="K3362" s="64"/>
      <c r="L3362" s="62"/>
      <c r="M3362" s="223"/>
      <c r="N3362" s="43"/>
      <c r="O3362" s="43"/>
      <c r="P3362" s="43"/>
      <c r="Q3362" s="43"/>
      <c r="R3362" s="43"/>
      <c r="S3362" s="43"/>
      <c r="T3362" s="79"/>
      <c r="AT3362" s="25" t="s">
        <v>506</v>
      </c>
      <c r="AU3362" s="25" t="s">
        <v>82</v>
      </c>
    </row>
    <row r="3363" spans="2:65" s="1" customFormat="1" ht="25.5" customHeight="1">
      <c r="B3363" s="42"/>
      <c r="C3363" s="209" t="s">
        <v>4477</v>
      </c>
      <c r="D3363" s="209" t="s">
        <v>498</v>
      </c>
      <c r="E3363" s="210" t="s">
        <v>4478</v>
      </c>
      <c r="F3363" s="211" t="s">
        <v>4479</v>
      </c>
      <c r="G3363" s="212" t="s">
        <v>1025</v>
      </c>
      <c r="H3363" s="213">
        <v>7</v>
      </c>
      <c r="I3363" s="214"/>
      <c r="J3363" s="215">
        <f>ROUND(I3363*H3363,2)</f>
        <v>0</v>
      </c>
      <c r="K3363" s="211" t="s">
        <v>23</v>
      </c>
      <c r="L3363" s="62"/>
      <c r="M3363" s="216" t="s">
        <v>23</v>
      </c>
      <c r="N3363" s="217" t="s">
        <v>44</v>
      </c>
      <c r="O3363" s="43"/>
      <c r="P3363" s="218">
        <f>O3363*H3363</f>
        <v>0</v>
      </c>
      <c r="Q3363" s="218">
        <v>0</v>
      </c>
      <c r="R3363" s="218">
        <f>Q3363*H3363</f>
        <v>0</v>
      </c>
      <c r="S3363" s="218">
        <v>0</v>
      </c>
      <c r="T3363" s="219">
        <f>S3363*H3363</f>
        <v>0</v>
      </c>
      <c r="AR3363" s="25" t="s">
        <v>775</v>
      </c>
      <c r="AT3363" s="25" t="s">
        <v>498</v>
      </c>
      <c r="AU3363" s="25" t="s">
        <v>82</v>
      </c>
      <c r="AY3363" s="25" t="s">
        <v>492</v>
      </c>
      <c r="BE3363" s="220">
        <f>IF(N3363="základní",J3363,0)</f>
        <v>0</v>
      </c>
      <c r="BF3363" s="220">
        <f>IF(N3363="snížená",J3363,0)</f>
        <v>0</v>
      </c>
      <c r="BG3363" s="220">
        <f>IF(N3363="zákl. přenesená",J3363,0)</f>
        <v>0</v>
      </c>
      <c r="BH3363" s="220">
        <f>IF(N3363="sníž. přenesená",J3363,0)</f>
        <v>0</v>
      </c>
      <c r="BI3363" s="220">
        <f>IF(N3363="nulová",J3363,0)</f>
        <v>0</v>
      </c>
      <c r="BJ3363" s="25" t="s">
        <v>80</v>
      </c>
      <c r="BK3363" s="220">
        <f>ROUND(I3363*H3363,2)</f>
        <v>0</v>
      </c>
      <c r="BL3363" s="25" t="s">
        <v>775</v>
      </c>
      <c r="BM3363" s="25" t="s">
        <v>4480</v>
      </c>
    </row>
    <row r="3364" spans="2:65" s="1" customFormat="1" ht="72">
      <c r="B3364" s="42"/>
      <c r="C3364" s="64"/>
      <c r="D3364" s="227" t="s">
        <v>506</v>
      </c>
      <c r="E3364" s="64"/>
      <c r="F3364" s="274" t="s">
        <v>4481</v>
      </c>
      <c r="G3364" s="64"/>
      <c r="H3364" s="64"/>
      <c r="I3364" s="177"/>
      <c r="J3364" s="64"/>
      <c r="K3364" s="64"/>
      <c r="L3364" s="62"/>
      <c r="M3364" s="223"/>
      <c r="N3364" s="43"/>
      <c r="O3364" s="43"/>
      <c r="P3364" s="43"/>
      <c r="Q3364" s="43"/>
      <c r="R3364" s="43"/>
      <c r="S3364" s="43"/>
      <c r="T3364" s="79"/>
      <c r="AT3364" s="25" t="s">
        <v>506</v>
      </c>
      <c r="AU3364" s="25" t="s">
        <v>82</v>
      </c>
    </row>
    <row r="3365" spans="2:65" s="1" customFormat="1" ht="25.5" customHeight="1">
      <c r="B3365" s="42"/>
      <c r="C3365" s="209" t="s">
        <v>4482</v>
      </c>
      <c r="D3365" s="209" t="s">
        <v>498</v>
      </c>
      <c r="E3365" s="210" t="s">
        <v>4483</v>
      </c>
      <c r="F3365" s="211" t="s">
        <v>4484</v>
      </c>
      <c r="G3365" s="212" t="s">
        <v>1025</v>
      </c>
      <c r="H3365" s="213">
        <v>120</v>
      </c>
      <c r="I3365" s="214"/>
      <c r="J3365" s="215">
        <f>ROUND(I3365*H3365,2)</f>
        <v>0</v>
      </c>
      <c r="K3365" s="211" t="s">
        <v>23</v>
      </c>
      <c r="L3365" s="62"/>
      <c r="M3365" s="216" t="s">
        <v>23</v>
      </c>
      <c r="N3365" s="217" t="s">
        <v>44</v>
      </c>
      <c r="O3365" s="43"/>
      <c r="P3365" s="218">
        <f>O3365*H3365</f>
        <v>0</v>
      </c>
      <c r="Q3365" s="218">
        <v>0</v>
      </c>
      <c r="R3365" s="218">
        <f>Q3365*H3365</f>
        <v>0</v>
      </c>
      <c r="S3365" s="218">
        <v>0</v>
      </c>
      <c r="T3365" s="219">
        <f>S3365*H3365</f>
        <v>0</v>
      </c>
      <c r="AR3365" s="25" t="s">
        <v>775</v>
      </c>
      <c r="AT3365" s="25" t="s">
        <v>498</v>
      </c>
      <c r="AU3365" s="25" t="s">
        <v>82</v>
      </c>
      <c r="AY3365" s="25" t="s">
        <v>492</v>
      </c>
      <c r="BE3365" s="220">
        <f>IF(N3365="základní",J3365,0)</f>
        <v>0</v>
      </c>
      <c r="BF3365" s="220">
        <f>IF(N3365="snížená",J3365,0)</f>
        <v>0</v>
      </c>
      <c r="BG3365" s="220">
        <f>IF(N3365="zákl. přenesená",J3365,0)</f>
        <v>0</v>
      </c>
      <c r="BH3365" s="220">
        <f>IF(N3365="sníž. přenesená",J3365,0)</f>
        <v>0</v>
      </c>
      <c r="BI3365" s="220">
        <f>IF(N3365="nulová",J3365,0)</f>
        <v>0</v>
      </c>
      <c r="BJ3365" s="25" t="s">
        <v>80</v>
      </c>
      <c r="BK3365" s="220">
        <f>ROUND(I3365*H3365,2)</f>
        <v>0</v>
      </c>
      <c r="BL3365" s="25" t="s">
        <v>775</v>
      </c>
      <c r="BM3365" s="25" t="s">
        <v>4485</v>
      </c>
    </row>
    <row r="3366" spans="2:65" s="1" customFormat="1" ht="60">
      <c r="B3366" s="42"/>
      <c r="C3366" s="64"/>
      <c r="D3366" s="227" t="s">
        <v>506</v>
      </c>
      <c r="E3366" s="64"/>
      <c r="F3366" s="274" t="s">
        <v>4486</v>
      </c>
      <c r="G3366" s="64"/>
      <c r="H3366" s="64"/>
      <c r="I3366" s="177"/>
      <c r="J3366" s="64"/>
      <c r="K3366" s="64"/>
      <c r="L3366" s="62"/>
      <c r="M3366" s="223"/>
      <c r="N3366" s="43"/>
      <c r="O3366" s="43"/>
      <c r="P3366" s="43"/>
      <c r="Q3366" s="43"/>
      <c r="R3366" s="43"/>
      <c r="S3366" s="43"/>
      <c r="T3366" s="79"/>
      <c r="AT3366" s="25" t="s">
        <v>506</v>
      </c>
      <c r="AU3366" s="25" t="s">
        <v>82</v>
      </c>
    </row>
    <row r="3367" spans="2:65" s="1" customFormat="1" ht="25.5" customHeight="1">
      <c r="B3367" s="42"/>
      <c r="C3367" s="209" t="s">
        <v>4487</v>
      </c>
      <c r="D3367" s="209" t="s">
        <v>498</v>
      </c>
      <c r="E3367" s="210" t="s">
        <v>4488</v>
      </c>
      <c r="F3367" s="211" t="s">
        <v>4489</v>
      </c>
      <c r="G3367" s="212" t="s">
        <v>1025</v>
      </c>
      <c r="H3367" s="213">
        <v>2</v>
      </c>
      <c r="I3367" s="214"/>
      <c r="J3367" s="215">
        <f>ROUND(I3367*H3367,2)</f>
        <v>0</v>
      </c>
      <c r="K3367" s="211" t="s">
        <v>23</v>
      </c>
      <c r="L3367" s="62"/>
      <c r="M3367" s="216" t="s">
        <v>23</v>
      </c>
      <c r="N3367" s="217" t="s">
        <v>44</v>
      </c>
      <c r="O3367" s="43"/>
      <c r="P3367" s="218">
        <f>O3367*H3367</f>
        <v>0</v>
      </c>
      <c r="Q3367" s="218">
        <v>0</v>
      </c>
      <c r="R3367" s="218">
        <f>Q3367*H3367</f>
        <v>0</v>
      </c>
      <c r="S3367" s="218">
        <v>0</v>
      </c>
      <c r="T3367" s="219">
        <f>S3367*H3367</f>
        <v>0</v>
      </c>
      <c r="AR3367" s="25" t="s">
        <v>775</v>
      </c>
      <c r="AT3367" s="25" t="s">
        <v>498</v>
      </c>
      <c r="AU3367" s="25" t="s">
        <v>82</v>
      </c>
      <c r="AY3367" s="25" t="s">
        <v>492</v>
      </c>
      <c r="BE3367" s="220">
        <f>IF(N3367="základní",J3367,0)</f>
        <v>0</v>
      </c>
      <c r="BF3367" s="220">
        <f>IF(N3367="snížená",J3367,0)</f>
        <v>0</v>
      </c>
      <c r="BG3367" s="220">
        <f>IF(N3367="zákl. přenesená",J3367,0)</f>
        <v>0</v>
      </c>
      <c r="BH3367" s="220">
        <f>IF(N3367="sníž. přenesená",J3367,0)</f>
        <v>0</v>
      </c>
      <c r="BI3367" s="220">
        <f>IF(N3367="nulová",J3367,0)</f>
        <v>0</v>
      </c>
      <c r="BJ3367" s="25" t="s">
        <v>80</v>
      </c>
      <c r="BK3367" s="220">
        <f>ROUND(I3367*H3367,2)</f>
        <v>0</v>
      </c>
      <c r="BL3367" s="25" t="s">
        <v>775</v>
      </c>
      <c r="BM3367" s="25" t="s">
        <v>4490</v>
      </c>
    </row>
    <row r="3368" spans="2:65" s="1" customFormat="1" ht="72">
      <c r="B3368" s="42"/>
      <c r="C3368" s="64"/>
      <c r="D3368" s="227" t="s">
        <v>506</v>
      </c>
      <c r="E3368" s="64"/>
      <c r="F3368" s="274" t="s">
        <v>4491</v>
      </c>
      <c r="G3368" s="64"/>
      <c r="H3368" s="64"/>
      <c r="I3368" s="177"/>
      <c r="J3368" s="64"/>
      <c r="K3368" s="64"/>
      <c r="L3368" s="62"/>
      <c r="M3368" s="223"/>
      <c r="N3368" s="43"/>
      <c r="O3368" s="43"/>
      <c r="P3368" s="43"/>
      <c r="Q3368" s="43"/>
      <c r="R3368" s="43"/>
      <c r="S3368" s="43"/>
      <c r="T3368" s="79"/>
      <c r="AT3368" s="25" t="s">
        <v>506</v>
      </c>
      <c r="AU3368" s="25" t="s">
        <v>82</v>
      </c>
    </row>
    <row r="3369" spans="2:65" s="1" customFormat="1" ht="25.5" customHeight="1">
      <c r="B3369" s="42"/>
      <c r="C3369" s="209" t="s">
        <v>4492</v>
      </c>
      <c r="D3369" s="209" t="s">
        <v>498</v>
      </c>
      <c r="E3369" s="210" t="s">
        <v>4493</v>
      </c>
      <c r="F3369" s="211" t="s">
        <v>4494</v>
      </c>
      <c r="G3369" s="212" t="s">
        <v>1025</v>
      </c>
      <c r="H3369" s="213">
        <v>590</v>
      </c>
      <c r="I3369" s="214"/>
      <c r="J3369" s="215">
        <f>ROUND(I3369*H3369,2)</f>
        <v>0</v>
      </c>
      <c r="K3369" s="211" t="s">
        <v>23</v>
      </c>
      <c r="L3369" s="62"/>
      <c r="M3369" s="216" t="s">
        <v>23</v>
      </c>
      <c r="N3369" s="217" t="s">
        <v>44</v>
      </c>
      <c r="O3369" s="43"/>
      <c r="P3369" s="218">
        <f>O3369*H3369</f>
        <v>0</v>
      </c>
      <c r="Q3369" s="218">
        <v>0</v>
      </c>
      <c r="R3369" s="218">
        <f>Q3369*H3369</f>
        <v>0</v>
      </c>
      <c r="S3369" s="218">
        <v>0</v>
      </c>
      <c r="T3369" s="219">
        <f>S3369*H3369</f>
        <v>0</v>
      </c>
      <c r="AR3369" s="25" t="s">
        <v>775</v>
      </c>
      <c r="AT3369" s="25" t="s">
        <v>498</v>
      </c>
      <c r="AU3369" s="25" t="s">
        <v>82</v>
      </c>
      <c r="AY3369" s="25" t="s">
        <v>492</v>
      </c>
      <c r="BE3369" s="220">
        <f>IF(N3369="základní",J3369,0)</f>
        <v>0</v>
      </c>
      <c r="BF3369" s="220">
        <f>IF(N3369="snížená",J3369,0)</f>
        <v>0</v>
      </c>
      <c r="BG3369" s="220">
        <f>IF(N3369="zákl. přenesená",J3369,0)</f>
        <v>0</v>
      </c>
      <c r="BH3369" s="220">
        <f>IF(N3369="sníž. přenesená",J3369,0)</f>
        <v>0</v>
      </c>
      <c r="BI3369" s="220">
        <f>IF(N3369="nulová",J3369,0)</f>
        <v>0</v>
      </c>
      <c r="BJ3369" s="25" t="s">
        <v>80</v>
      </c>
      <c r="BK3369" s="220">
        <f>ROUND(I3369*H3369,2)</f>
        <v>0</v>
      </c>
      <c r="BL3369" s="25" t="s">
        <v>775</v>
      </c>
      <c r="BM3369" s="25" t="s">
        <v>4495</v>
      </c>
    </row>
    <row r="3370" spans="2:65" s="1" customFormat="1" ht="60">
      <c r="B3370" s="42"/>
      <c r="C3370" s="64"/>
      <c r="D3370" s="227" t="s">
        <v>506</v>
      </c>
      <c r="E3370" s="64"/>
      <c r="F3370" s="274" t="s">
        <v>4496</v>
      </c>
      <c r="G3370" s="64"/>
      <c r="H3370" s="64"/>
      <c r="I3370" s="177"/>
      <c r="J3370" s="64"/>
      <c r="K3370" s="64"/>
      <c r="L3370" s="62"/>
      <c r="M3370" s="223"/>
      <c r="N3370" s="43"/>
      <c r="O3370" s="43"/>
      <c r="P3370" s="43"/>
      <c r="Q3370" s="43"/>
      <c r="R3370" s="43"/>
      <c r="S3370" s="43"/>
      <c r="T3370" s="79"/>
      <c r="AT3370" s="25" t="s">
        <v>506</v>
      </c>
      <c r="AU3370" s="25" t="s">
        <v>82</v>
      </c>
    </row>
    <row r="3371" spans="2:65" s="1" customFormat="1" ht="25.5" customHeight="1">
      <c r="B3371" s="42"/>
      <c r="C3371" s="209" t="s">
        <v>4497</v>
      </c>
      <c r="D3371" s="209" t="s">
        <v>498</v>
      </c>
      <c r="E3371" s="210" t="s">
        <v>4498</v>
      </c>
      <c r="F3371" s="211" t="s">
        <v>4499</v>
      </c>
      <c r="G3371" s="212" t="s">
        <v>1025</v>
      </c>
      <c r="H3371" s="213">
        <v>14</v>
      </c>
      <c r="I3371" s="214"/>
      <c r="J3371" s="215">
        <f>ROUND(I3371*H3371,2)</f>
        <v>0</v>
      </c>
      <c r="K3371" s="211" t="s">
        <v>23</v>
      </c>
      <c r="L3371" s="62"/>
      <c r="M3371" s="216" t="s">
        <v>23</v>
      </c>
      <c r="N3371" s="217" t="s">
        <v>44</v>
      </c>
      <c r="O3371" s="43"/>
      <c r="P3371" s="218">
        <f>O3371*H3371</f>
        <v>0</v>
      </c>
      <c r="Q3371" s="218">
        <v>0</v>
      </c>
      <c r="R3371" s="218">
        <f>Q3371*H3371</f>
        <v>0</v>
      </c>
      <c r="S3371" s="218">
        <v>0</v>
      </c>
      <c r="T3371" s="219">
        <f>S3371*H3371</f>
        <v>0</v>
      </c>
      <c r="AR3371" s="25" t="s">
        <v>775</v>
      </c>
      <c r="AT3371" s="25" t="s">
        <v>498</v>
      </c>
      <c r="AU3371" s="25" t="s">
        <v>82</v>
      </c>
      <c r="AY3371" s="25" t="s">
        <v>492</v>
      </c>
      <c r="BE3371" s="220">
        <f>IF(N3371="základní",J3371,0)</f>
        <v>0</v>
      </c>
      <c r="BF3371" s="220">
        <f>IF(N3371="snížená",J3371,0)</f>
        <v>0</v>
      </c>
      <c r="BG3371" s="220">
        <f>IF(N3371="zákl. přenesená",J3371,0)</f>
        <v>0</v>
      </c>
      <c r="BH3371" s="220">
        <f>IF(N3371="sníž. přenesená",J3371,0)</f>
        <v>0</v>
      </c>
      <c r="BI3371" s="220">
        <f>IF(N3371="nulová",J3371,0)</f>
        <v>0</v>
      </c>
      <c r="BJ3371" s="25" t="s">
        <v>80</v>
      </c>
      <c r="BK3371" s="220">
        <f>ROUND(I3371*H3371,2)</f>
        <v>0</v>
      </c>
      <c r="BL3371" s="25" t="s">
        <v>775</v>
      </c>
      <c r="BM3371" s="25" t="s">
        <v>4500</v>
      </c>
    </row>
    <row r="3372" spans="2:65" s="1" customFormat="1" ht="60">
      <c r="B3372" s="42"/>
      <c r="C3372" s="64"/>
      <c r="D3372" s="227" t="s">
        <v>506</v>
      </c>
      <c r="E3372" s="64"/>
      <c r="F3372" s="274" t="s">
        <v>4501</v>
      </c>
      <c r="G3372" s="64"/>
      <c r="H3372" s="64"/>
      <c r="I3372" s="177"/>
      <c r="J3372" s="64"/>
      <c r="K3372" s="64"/>
      <c r="L3372" s="62"/>
      <c r="M3372" s="223"/>
      <c r="N3372" s="43"/>
      <c r="O3372" s="43"/>
      <c r="P3372" s="43"/>
      <c r="Q3372" s="43"/>
      <c r="R3372" s="43"/>
      <c r="S3372" s="43"/>
      <c r="T3372" s="79"/>
      <c r="AT3372" s="25" t="s">
        <v>506</v>
      </c>
      <c r="AU3372" s="25" t="s">
        <v>82</v>
      </c>
    </row>
    <row r="3373" spans="2:65" s="1" customFormat="1" ht="25.5" customHeight="1">
      <c r="B3373" s="42"/>
      <c r="C3373" s="209" t="s">
        <v>4502</v>
      </c>
      <c r="D3373" s="209" t="s">
        <v>498</v>
      </c>
      <c r="E3373" s="210" t="s">
        <v>4503</v>
      </c>
      <c r="F3373" s="211" t="s">
        <v>4504</v>
      </c>
      <c r="G3373" s="212" t="s">
        <v>1025</v>
      </c>
      <c r="H3373" s="213">
        <v>7</v>
      </c>
      <c r="I3373" s="214"/>
      <c r="J3373" s="215">
        <f>ROUND(I3373*H3373,2)</f>
        <v>0</v>
      </c>
      <c r="K3373" s="211" t="s">
        <v>23</v>
      </c>
      <c r="L3373" s="62"/>
      <c r="M3373" s="216" t="s">
        <v>23</v>
      </c>
      <c r="N3373" s="217" t="s">
        <v>44</v>
      </c>
      <c r="O3373" s="43"/>
      <c r="P3373" s="218">
        <f>O3373*H3373</f>
        <v>0</v>
      </c>
      <c r="Q3373" s="218">
        <v>0</v>
      </c>
      <c r="R3373" s="218">
        <f>Q3373*H3373</f>
        <v>0</v>
      </c>
      <c r="S3373" s="218">
        <v>0</v>
      </c>
      <c r="T3373" s="219">
        <f>S3373*H3373</f>
        <v>0</v>
      </c>
      <c r="AR3373" s="25" t="s">
        <v>775</v>
      </c>
      <c r="AT3373" s="25" t="s">
        <v>498</v>
      </c>
      <c r="AU3373" s="25" t="s">
        <v>82</v>
      </c>
      <c r="AY3373" s="25" t="s">
        <v>492</v>
      </c>
      <c r="BE3373" s="220">
        <f>IF(N3373="základní",J3373,0)</f>
        <v>0</v>
      </c>
      <c r="BF3373" s="220">
        <f>IF(N3373="snížená",J3373,0)</f>
        <v>0</v>
      </c>
      <c r="BG3373" s="220">
        <f>IF(N3373="zákl. přenesená",J3373,0)</f>
        <v>0</v>
      </c>
      <c r="BH3373" s="220">
        <f>IF(N3373="sníž. přenesená",J3373,0)</f>
        <v>0</v>
      </c>
      <c r="BI3373" s="220">
        <f>IF(N3373="nulová",J3373,0)</f>
        <v>0</v>
      </c>
      <c r="BJ3373" s="25" t="s">
        <v>80</v>
      </c>
      <c r="BK3373" s="220">
        <f>ROUND(I3373*H3373,2)</f>
        <v>0</v>
      </c>
      <c r="BL3373" s="25" t="s">
        <v>775</v>
      </c>
      <c r="BM3373" s="25" t="s">
        <v>4505</v>
      </c>
    </row>
    <row r="3374" spans="2:65" s="1" customFormat="1" ht="60">
      <c r="B3374" s="42"/>
      <c r="C3374" s="64"/>
      <c r="D3374" s="227" t="s">
        <v>506</v>
      </c>
      <c r="E3374" s="64"/>
      <c r="F3374" s="274" t="s">
        <v>4506</v>
      </c>
      <c r="G3374" s="64"/>
      <c r="H3374" s="64"/>
      <c r="I3374" s="177"/>
      <c r="J3374" s="64"/>
      <c r="K3374" s="64"/>
      <c r="L3374" s="62"/>
      <c r="M3374" s="223"/>
      <c r="N3374" s="43"/>
      <c r="O3374" s="43"/>
      <c r="P3374" s="43"/>
      <c r="Q3374" s="43"/>
      <c r="R3374" s="43"/>
      <c r="S3374" s="43"/>
      <c r="T3374" s="79"/>
      <c r="AT3374" s="25" t="s">
        <v>506</v>
      </c>
      <c r="AU3374" s="25" t="s">
        <v>82</v>
      </c>
    </row>
    <row r="3375" spans="2:65" s="1" customFormat="1" ht="25.5" customHeight="1">
      <c r="B3375" s="42"/>
      <c r="C3375" s="209" t="s">
        <v>4507</v>
      </c>
      <c r="D3375" s="209" t="s">
        <v>498</v>
      </c>
      <c r="E3375" s="210" t="s">
        <v>4508</v>
      </c>
      <c r="F3375" s="211" t="s">
        <v>4509</v>
      </c>
      <c r="G3375" s="212" t="s">
        <v>1025</v>
      </c>
      <c r="H3375" s="213">
        <v>7</v>
      </c>
      <c r="I3375" s="214"/>
      <c r="J3375" s="215">
        <f>ROUND(I3375*H3375,2)</f>
        <v>0</v>
      </c>
      <c r="K3375" s="211" t="s">
        <v>23</v>
      </c>
      <c r="L3375" s="62"/>
      <c r="M3375" s="216" t="s">
        <v>23</v>
      </c>
      <c r="N3375" s="217" t="s">
        <v>44</v>
      </c>
      <c r="O3375" s="43"/>
      <c r="P3375" s="218">
        <f>O3375*H3375</f>
        <v>0</v>
      </c>
      <c r="Q3375" s="218">
        <v>0</v>
      </c>
      <c r="R3375" s="218">
        <f>Q3375*H3375</f>
        <v>0</v>
      </c>
      <c r="S3375" s="218">
        <v>0</v>
      </c>
      <c r="T3375" s="219">
        <f>S3375*H3375</f>
        <v>0</v>
      </c>
      <c r="AR3375" s="25" t="s">
        <v>775</v>
      </c>
      <c r="AT3375" s="25" t="s">
        <v>498</v>
      </c>
      <c r="AU3375" s="25" t="s">
        <v>82</v>
      </c>
      <c r="AY3375" s="25" t="s">
        <v>492</v>
      </c>
      <c r="BE3375" s="220">
        <f>IF(N3375="základní",J3375,0)</f>
        <v>0</v>
      </c>
      <c r="BF3375" s="220">
        <f>IF(N3375="snížená",J3375,0)</f>
        <v>0</v>
      </c>
      <c r="BG3375" s="220">
        <f>IF(N3375="zákl. přenesená",J3375,0)</f>
        <v>0</v>
      </c>
      <c r="BH3375" s="220">
        <f>IF(N3375="sníž. přenesená",J3375,0)</f>
        <v>0</v>
      </c>
      <c r="BI3375" s="220">
        <f>IF(N3375="nulová",J3375,0)</f>
        <v>0</v>
      </c>
      <c r="BJ3375" s="25" t="s">
        <v>80</v>
      </c>
      <c r="BK3375" s="220">
        <f>ROUND(I3375*H3375,2)</f>
        <v>0</v>
      </c>
      <c r="BL3375" s="25" t="s">
        <v>775</v>
      </c>
      <c r="BM3375" s="25" t="s">
        <v>4510</v>
      </c>
    </row>
    <row r="3376" spans="2:65" s="1" customFormat="1" ht="24">
      <c r="B3376" s="42"/>
      <c r="C3376" s="64"/>
      <c r="D3376" s="227" t="s">
        <v>506</v>
      </c>
      <c r="E3376" s="64"/>
      <c r="F3376" s="274" t="s">
        <v>4511</v>
      </c>
      <c r="G3376" s="64"/>
      <c r="H3376" s="64"/>
      <c r="I3376" s="177"/>
      <c r="J3376" s="64"/>
      <c r="K3376" s="64"/>
      <c r="L3376" s="62"/>
      <c r="M3376" s="223"/>
      <c r="N3376" s="43"/>
      <c r="O3376" s="43"/>
      <c r="P3376" s="43"/>
      <c r="Q3376" s="43"/>
      <c r="R3376" s="43"/>
      <c r="S3376" s="43"/>
      <c r="T3376" s="79"/>
      <c r="AT3376" s="25" t="s">
        <v>506</v>
      </c>
      <c r="AU3376" s="25" t="s">
        <v>82</v>
      </c>
    </row>
    <row r="3377" spans="2:65" s="1" customFormat="1" ht="25.5" customHeight="1">
      <c r="B3377" s="42"/>
      <c r="C3377" s="209" t="s">
        <v>4512</v>
      </c>
      <c r="D3377" s="209" t="s">
        <v>498</v>
      </c>
      <c r="E3377" s="210" t="s">
        <v>4513</v>
      </c>
      <c r="F3377" s="211" t="s">
        <v>4514</v>
      </c>
      <c r="G3377" s="212" t="s">
        <v>1025</v>
      </c>
      <c r="H3377" s="213">
        <v>7</v>
      </c>
      <c r="I3377" s="214"/>
      <c r="J3377" s="215">
        <f>ROUND(I3377*H3377,2)</f>
        <v>0</v>
      </c>
      <c r="K3377" s="211" t="s">
        <v>23</v>
      </c>
      <c r="L3377" s="62"/>
      <c r="M3377" s="216" t="s">
        <v>23</v>
      </c>
      <c r="N3377" s="217" t="s">
        <v>44</v>
      </c>
      <c r="O3377" s="43"/>
      <c r="P3377" s="218">
        <f>O3377*H3377</f>
        <v>0</v>
      </c>
      <c r="Q3377" s="218">
        <v>0</v>
      </c>
      <c r="R3377" s="218">
        <f>Q3377*H3377</f>
        <v>0</v>
      </c>
      <c r="S3377" s="218">
        <v>0</v>
      </c>
      <c r="T3377" s="219">
        <f>S3377*H3377</f>
        <v>0</v>
      </c>
      <c r="AR3377" s="25" t="s">
        <v>775</v>
      </c>
      <c r="AT3377" s="25" t="s">
        <v>498</v>
      </c>
      <c r="AU3377" s="25" t="s">
        <v>82</v>
      </c>
      <c r="AY3377" s="25" t="s">
        <v>492</v>
      </c>
      <c r="BE3377" s="220">
        <f>IF(N3377="základní",J3377,0)</f>
        <v>0</v>
      </c>
      <c r="BF3377" s="220">
        <f>IF(N3377="snížená",J3377,0)</f>
        <v>0</v>
      </c>
      <c r="BG3377" s="220">
        <f>IF(N3377="zákl. přenesená",J3377,0)</f>
        <v>0</v>
      </c>
      <c r="BH3377" s="220">
        <f>IF(N3377="sníž. přenesená",J3377,0)</f>
        <v>0</v>
      </c>
      <c r="BI3377" s="220">
        <f>IF(N3377="nulová",J3377,0)</f>
        <v>0</v>
      </c>
      <c r="BJ3377" s="25" t="s">
        <v>80</v>
      </c>
      <c r="BK3377" s="220">
        <f>ROUND(I3377*H3377,2)</f>
        <v>0</v>
      </c>
      <c r="BL3377" s="25" t="s">
        <v>775</v>
      </c>
      <c r="BM3377" s="25" t="s">
        <v>4515</v>
      </c>
    </row>
    <row r="3378" spans="2:65" s="1" customFormat="1" ht="24">
      <c r="B3378" s="42"/>
      <c r="C3378" s="64"/>
      <c r="D3378" s="227" t="s">
        <v>506</v>
      </c>
      <c r="E3378" s="64"/>
      <c r="F3378" s="274" t="s">
        <v>4516</v>
      </c>
      <c r="G3378" s="64"/>
      <c r="H3378" s="64"/>
      <c r="I3378" s="177"/>
      <c r="J3378" s="64"/>
      <c r="K3378" s="64"/>
      <c r="L3378" s="62"/>
      <c r="M3378" s="223"/>
      <c r="N3378" s="43"/>
      <c r="O3378" s="43"/>
      <c r="P3378" s="43"/>
      <c r="Q3378" s="43"/>
      <c r="R3378" s="43"/>
      <c r="S3378" s="43"/>
      <c r="T3378" s="79"/>
      <c r="AT3378" s="25" t="s">
        <v>506</v>
      </c>
      <c r="AU3378" s="25" t="s">
        <v>82</v>
      </c>
    </row>
    <row r="3379" spans="2:65" s="1" customFormat="1" ht="25.5" customHeight="1">
      <c r="B3379" s="42"/>
      <c r="C3379" s="209" t="s">
        <v>4517</v>
      </c>
      <c r="D3379" s="209" t="s">
        <v>498</v>
      </c>
      <c r="E3379" s="210" t="s">
        <v>4518</v>
      </c>
      <c r="F3379" s="211" t="s">
        <v>4519</v>
      </c>
      <c r="G3379" s="212" t="s">
        <v>1025</v>
      </c>
      <c r="H3379" s="213">
        <v>2</v>
      </c>
      <c r="I3379" s="214"/>
      <c r="J3379" s="215">
        <f>ROUND(I3379*H3379,2)</f>
        <v>0</v>
      </c>
      <c r="K3379" s="211" t="s">
        <v>23</v>
      </c>
      <c r="L3379" s="62"/>
      <c r="M3379" s="216" t="s">
        <v>23</v>
      </c>
      <c r="N3379" s="217" t="s">
        <v>44</v>
      </c>
      <c r="O3379" s="43"/>
      <c r="P3379" s="218">
        <f>O3379*H3379</f>
        <v>0</v>
      </c>
      <c r="Q3379" s="218">
        <v>0</v>
      </c>
      <c r="R3379" s="218">
        <f>Q3379*H3379</f>
        <v>0</v>
      </c>
      <c r="S3379" s="218">
        <v>0</v>
      </c>
      <c r="T3379" s="219">
        <f>S3379*H3379</f>
        <v>0</v>
      </c>
      <c r="AR3379" s="25" t="s">
        <v>775</v>
      </c>
      <c r="AT3379" s="25" t="s">
        <v>498</v>
      </c>
      <c r="AU3379" s="25" t="s">
        <v>82</v>
      </c>
      <c r="AY3379" s="25" t="s">
        <v>492</v>
      </c>
      <c r="BE3379" s="220">
        <f>IF(N3379="základní",J3379,0)</f>
        <v>0</v>
      </c>
      <c r="BF3379" s="220">
        <f>IF(N3379="snížená",J3379,0)</f>
        <v>0</v>
      </c>
      <c r="BG3379" s="220">
        <f>IF(N3379="zákl. přenesená",J3379,0)</f>
        <v>0</v>
      </c>
      <c r="BH3379" s="220">
        <f>IF(N3379="sníž. přenesená",J3379,0)</f>
        <v>0</v>
      </c>
      <c r="BI3379" s="220">
        <f>IF(N3379="nulová",J3379,0)</f>
        <v>0</v>
      </c>
      <c r="BJ3379" s="25" t="s">
        <v>80</v>
      </c>
      <c r="BK3379" s="220">
        <f>ROUND(I3379*H3379,2)</f>
        <v>0</v>
      </c>
      <c r="BL3379" s="25" t="s">
        <v>775</v>
      </c>
      <c r="BM3379" s="25" t="s">
        <v>4520</v>
      </c>
    </row>
    <row r="3380" spans="2:65" s="1" customFormat="1" ht="60">
      <c r="B3380" s="42"/>
      <c r="C3380" s="64"/>
      <c r="D3380" s="227" t="s">
        <v>506</v>
      </c>
      <c r="E3380" s="64"/>
      <c r="F3380" s="274" t="s">
        <v>4521</v>
      </c>
      <c r="G3380" s="64"/>
      <c r="H3380" s="64"/>
      <c r="I3380" s="177"/>
      <c r="J3380" s="64"/>
      <c r="K3380" s="64"/>
      <c r="L3380" s="62"/>
      <c r="M3380" s="223"/>
      <c r="N3380" s="43"/>
      <c r="O3380" s="43"/>
      <c r="P3380" s="43"/>
      <c r="Q3380" s="43"/>
      <c r="R3380" s="43"/>
      <c r="S3380" s="43"/>
      <c r="T3380" s="79"/>
      <c r="AT3380" s="25" t="s">
        <v>506</v>
      </c>
      <c r="AU3380" s="25" t="s">
        <v>82</v>
      </c>
    </row>
    <row r="3381" spans="2:65" s="1" customFormat="1" ht="25.5" customHeight="1">
      <c r="B3381" s="42"/>
      <c r="C3381" s="209" t="s">
        <v>4522</v>
      </c>
      <c r="D3381" s="209" t="s">
        <v>498</v>
      </c>
      <c r="E3381" s="210" t="s">
        <v>4523</v>
      </c>
      <c r="F3381" s="211" t="s">
        <v>4524</v>
      </c>
      <c r="G3381" s="212" t="s">
        <v>1025</v>
      </c>
      <c r="H3381" s="213">
        <v>2</v>
      </c>
      <c r="I3381" s="214"/>
      <c r="J3381" s="215">
        <f>ROUND(I3381*H3381,2)</f>
        <v>0</v>
      </c>
      <c r="K3381" s="211" t="s">
        <v>23</v>
      </c>
      <c r="L3381" s="62"/>
      <c r="M3381" s="216" t="s">
        <v>23</v>
      </c>
      <c r="N3381" s="217" t="s">
        <v>44</v>
      </c>
      <c r="O3381" s="43"/>
      <c r="P3381" s="218">
        <f>O3381*H3381</f>
        <v>0</v>
      </c>
      <c r="Q3381" s="218">
        <v>0</v>
      </c>
      <c r="R3381" s="218">
        <f>Q3381*H3381</f>
        <v>0</v>
      </c>
      <c r="S3381" s="218">
        <v>0</v>
      </c>
      <c r="T3381" s="219">
        <f>S3381*H3381</f>
        <v>0</v>
      </c>
      <c r="AR3381" s="25" t="s">
        <v>775</v>
      </c>
      <c r="AT3381" s="25" t="s">
        <v>498</v>
      </c>
      <c r="AU3381" s="25" t="s">
        <v>82</v>
      </c>
      <c r="AY3381" s="25" t="s">
        <v>492</v>
      </c>
      <c r="BE3381" s="220">
        <f>IF(N3381="základní",J3381,0)</f>
        <v>0</v>
      </c>
      <c r="BF3381" s="220">
        <f>IF(N3381="snížená",J3381,0)</f>
        <v>0</v>
      </c>
      <c r="BG3381" s="220">
        <f>IF(N3381="zákl. přenesená",J3381,0)</f>
        <v>0</v>
      </c>
      <c r="BH3381" s="220">
        <f>IF(N3381="sníž. přenesená",J3381,0)</f>
        <v>0</v>
      </c>
      <c r="BI3381" s="220">
        <f>IF(N3381="nulová",J3381,0)</f>
        <v>0</v>
      </c>
      <c r="BJ3381" s="25" t="s">
        <v>80</v>
      </c>
      <c r="BK3381" s="220">
        <f>ROUND(I3381*H3381,2)</f>
        <v>0</v>
      </c>
      <c r="BL3381" s="25" t="s">
        <v>775</v>
      </c>
      <c r="BM3381" s="25" t="s">
        <v>4525</v>
      </c>
    </row>
    <row r="3382" spans="2:65" s="1" customFormat="1" ht="72">
      <c r="B3382" s="42"/>
      <c r="C3382" s="64"/>
      <c r="D3382" s="227" t="s">
        <v>506</v>
      </c>
      <c r="E3382" s="64"/>
      <c r="F3382" s="274" t="s">
        <v>4526</v>
      </c>
      <c r="G3382" s="64"/>
      <c r="H3382" s="64"/>
      <c r="I3382" s="177"/>
      <c r="J3382" s="64"/>
      <c r="K3382" s="64"/>
      <c r="L3382" s="62"/>
      <c r="M3382" s="223"/>
      <c r="N3382" s="43"/>
      <c r="O3382" s="43"/>
      <c r="P3382" s="43"/>
      <c r="Q3382" s="43"/>
      <c r="R3382" s="43"/>
      <c r="S3382" s="43"/>
      <c r="T3382" s="79"/>
      <c r="AT3382" s="25" t="s">
        <v>506</v>
      </c>
      <c r="AU3382" s="25" t="s">
        <v>82</v>
      </c>
    </row>
    <row r="3383" spans="2:65" s="1" customFormat="1" ht="25.5" customHeight="1">
      <c r="B3383" s="42"/>
      <c r="C3383" s="209" t="s">
        <v>4527</v>
      </c>
      <c r="D3383" s="209" t="s">
        <v>498</v>
      </c>
      <c r="E3383" s="210" t="s">
        <v>4528</v>
      </c>
      <c r="F3383" s="211" t="s">
        <v>4529</v>
      </c>
      <c r="G3383" s="212" t="s">
        <v>832</v>
      </c>
      <c r="H3383" s="213">
        <v>20</v>
      </c>
      <c r="I3383" s="214"/>
      <c r="J3383" s="215">
        <f>ROUND(I3383*H3383,2)</f>
        <v>0</v>
      </c>
      <c r="K3383" s="211" t="s">
        <v>23</v>
      </c>
      <c r="L3383" s="62"/>
      <c r="M3383" s="216" t="s">
        <v>23</v>
      </c>
      <c r="N3383" s="217" t="s">
        <v>44</v>
      </c>
      <c r="O3383" s="43"/>
      <c r="P3383" s="218">
        <f>O3383*H3383</f>
        <v>0</v>
      </c>
      <c r="Q3383" s="218">
        <v>0</v>
      </c>
      <c r="R3383" s="218">
        <f>Q3383*H3383</f>
        <v>0</v>
      </c>
      <c r="S3383" s="218">
        <v>0</v>
      </c>
      <c r="T3383" s="219">
        <f>S3383*H3383</f>
        <v>0</v>
      </c>
      <c r="AR3383" s="25" t="s">
        <v>775</v>
      </c>
      <c r="AT3383" s="25" t="s">
        <v>498</v>
      </c>
      <c r="AU3383" s="25" t="s">
        <v>82</v>
      </c>
      <c r="AY3383" s="25" t="s">
        <v>492</v>
      </c>
      <c r="BE3383" s="220">
        <f>IF(N3383="základní",J3383,0)</f>
        <v>0</v>
      </c>
      <c r="BF3383" s="220">
        <f>IF(N3383="snížená",J3383,0)</f>
        <v>0</v>
      </c>
      <c r="BG3383" s="220">
        <f>IF(N3383="zákl. přenesená",J3383,0)</f>
        <v>0</v>
      </c>
      <c r="BH3383" s="220">
        <f>IF(N3383="sníž. přenesená",J3383,0)</f>
        <v>0</v>
      </c>
      <c r="BI3383" s="220">
        <f>IF(N3383="nulová",J3383,0)</f>
        <v>0</v>
      </c>
      <c r="BJ3383" s="25" t="s">
        <v>80</v>
      </c>
      <c r="BK3383" s="220">
        <f>ROUND(I3383*H3383,2)</f>
        <v>0</v>
      </c>
      <c r="BL3383" s="25" t="s">
        <v>775</v>
      </c>
      <c r="BM3383" s="25" t="s">
        <v>4530</v>
      </c>
    </row>
    <row r="3384" spans="2:65" s="1" customFormat="1" ht="72">
      <c r="B3384" s="42"/>
      <c r="C3384" s="64"/>
      <c r="D3384" s="227" t="s">
        <v>506</v>
      </c>
      <c r="E3384" s="64"/>
      <c r="F3384" s="274" t="s">
        <v>4531</v>
      </c>
      <c r="G3384" s="64"/>
      <c r="H3384" s="64"/>
      <c r="I3384" s="177"/>
      <c r="J3384" s="64"/>
      <c r="K3384" s="64"/>
      <c r="L3384" s="62"/>
      <c r="M3384" s="223"/>
      <c r="N3384" s="43"/>
      <c r="O3384" s="43"/>
      <c r="P3384" s="43"/>
      <c r="Q3384" s="43"/>
      <c r="R3384" s="43"/>
      <c r="S3384" s="43"/>
      <c r="T3384" s="79"/>
      <c r="AT3384" s="25" t="s">
        <v>506</v>
      </c>
      <c r="AU3384" s="25" t="s">
        <v>82</v>
      </c>
    </row>
    <row r="3385" spans="2:65" s="1" customFormat="1" ht="25.5" customHeight="1">
      <c r="B3385" s="42"/>
      <c r="C3385" s="209" t="s">
        <v>4532</v>
      </c>
      <c r="D3385" s="209" t="s">
        <v>498</v>
      </c>
      <c r="E3385" s="210" t="s">
        <v>4533</v>
      </c>
      <c r="F3385" s="211" t="s">
        <v>4534</v>
      </c>
      <c r="G3385" s="212" t="s">
        <v>1025</v>
      </c>
      <c r="H3385" s="213">
        <v>1</v>
      </c>
      <c r="I3385" s="214"/>
      <c r="J3385" s="215">
        <f>ROUND(I3385*H3385,2)</f>
        <v>0</v>
      </c>
      <c r="K3385" s="211" t="s">
        <v>23</v>
      </c>
      <c r="L3385" s="62"/>
      <c r="M3385" s="216" t="s">
        <v>23</v>
      </c>
      <c r="N3385" s="217" t="s">
        <v>44</v>
      </c>
      <c r="O3385" s="43"/>
      <c r="P3385" s="218">
        <f>O3385*H3385</f>
        <v>0</v>
      </c>
      <c r="Q3385" s="218">
        <v>0</v>
      </c>
      <c r="R3385" s="218">
        <f>Q3385*H3385</f>
        <v>0</v>
      </c>
      <c r="S3385" s="218">
        <v>0</v>
      </c>
      <c r="T3385" s="219">
        <f>S3385*H3385</f>
        <v>0</v>
      </c>
      <c r="AR3385" s="25" t="s">
        <v>775</v>
      </c>
      <c r="AT3385" s="25" t="s">
        <v>498</v>
      </c>
      <c r="AU3385" s="25" t="s">
        <v>82</v>
      </c>
      <c r="AY3385" s="25" t="s">
        <v>492</v>
      </c>
      <c r="BE3385" s="220">
        <f>IF(N3385="základní",J3385,0)</f>
        <v>0</v>
      </c>
      <c r="BF3385" s="220">
        <f>IF(N3385="snížená",J3385,0)</f>
        <v>0</v>
      </c>
      <c r="BG3385" s="220">
        <f>IF(N3385="zákl. přenesená",J3385,0)</f>
        <v>0</v>
      </c>
      <c r="BH3385" s="220">
        <f>IF(N3385="sníž. přenesená",J3385,0)</f>
        <v>0</v>
      </c>
      <c r="BI3385" s="220">
        <f>IF(N3385="nulová",J3385,0)</f>
        <v>0</v>
      </c>
      <c r="BJ3385" s="25" t="s">
        <v>80</v>
      </c>
      <c r="BK3385" s="220">
        <f>ROUND(I3385*H3385,2)</f>
        <v>0</v>
      </c>
      <c r="BL3385" s="25" t="s">
        <v>775</v>
      </c>
      <c r="BM3385" s="25" t="s">
        <v>4535</v>
      </c>
    </row>
    <row r="3386" spans="2:65" s="1" customFormat="1" ht="60">
      <c r="B3386" s="42"/>
      <c r="C3386" s="64"/>
      <c r="D3386" s="227" t="s">
        <v>506</v>
      </c>
      <c r="E3386" s="64"/>
      <c r="F3386" s="274" t="s">
        <v>4536</v>
      </c>
      <c r="G3386" s="64"/>
      <c r="H3386" s="64"/>
      <c r="I3386" s="177"/>
      <c r="J3386" s="64"/>
      <c r="K3386" s="64"/>
      <c r="L3386" s="62"/>
      <c r="M3386" s="223"/>
      <c r="N3386" s="43"/>
      <c r="O3386" s="43"/>
      <c r="P3386" s="43"/>
      <c r="Q3386" s="43"/>
      <c r="R3386" s="43"/>
      <c r="S3386" s="43"/>
      <c r="T3386" s="79"/>
      <c r="AT3386" s="25" t="s">
        <v>506</v>
      </c>
      <c r="AU3386" s="25" t="s">
        <v>82</v>
      </c>
    </row>
    <row r="3387" spans="2:65" s="1" customFormat="1" ht="25.5" customHeight="1">
      <c r="B3387" s="42"/>
      <c r="C3387" s="209" t="s">
        <v>4537</v>
      </c>
      <c r="D3387" s="209" t="s">
        <v>498</v>
      </c>
      <c r="E3387" s="210" t="s">
        <v>4538</v>
      </c>
      <c r="F3387" s="211" t="s">
        <v>4539</v>
      </c>
      <c r="G3387" s="212" t="s">
        <v>1025</v>
      </c>
      <c r="H3387" s="213">
        <v>1</v>
      </c>
      <c r="I3387" s="214"/>
      <c r="J3387" s="215">
        <f>ROUND(I3387*H3387,2)</f>
        <v>0</v>
      </c>
      <c r="K3387" s="211" t="s">
        <v>23</v>
      </c>
      <c r="L3387" s="62"/>
      <c r="M3387" s="216" t="s">
        <v>23</v>
      </c>
      <c r="N3387" s="217" t="s">
        <v>44</v>
      </c>
      <c r="O3387" s="43"/>
      <c r="P3387" s="218">
        <f>O3387*H3387</f>
        <v>0</v>
      </c>
      <c r="Q3387" s="218">
        <v>0</v>
      </c>
      <c r="R3387" s="218">
        <f>Q3387*H3387</f>
        <v>0</v>
      </c>
      <c r="S3387" s="218">
        <v>0</v>
      </c>
      <c r="T3387" s="219">
        <f>S3387*H3387</f>
        <v>0</v>
      </c>
      <c r="AR3387" s="25" t="s">
        <v>775</v>
      </c>
      <c r="AT3387" s="25" t="s">
        <v>498</v>
      </c>
      <c r="AU3387" s="25" t="s">
        <v>82</v>
      </c>
      <c r="AY3387" s="25" t="s">
        <v>492</v>
      </c>
      <c r="BE3387" s="220">
        <f>IF(N3387="základní",J3387,0)</f>
        <v>0</v>
      </c>
      <c r="BF3387" s="220">
        <f>IF(N3387="snížená",J3387,0)</f>
        <v>0</v>
      </c>
      <c r="BG3387" s="220">
        <f>IF(N3387="zákl. přenesená",J3387,0)</f>
        <v>0</v>
      </c>
      <c r="BH3387" s="220">
        <f>IF(N3387="sníž. přenesená",J3387,0)</f>
        <v>0</v>
      </c>
      <c r="BI3387" s="220">
        <f>IF(N3387="nulová",J3387,0)</f>
        <v>0</v>
      </c>
      <c r="BJ3387" s="25" t="s">
        <v>80</v>
      </c>
      <c r="BK3387" s="220">
        <f>ROUND(I3387*H3387,2)</f>
        <v>0</v>
      </c>
      <c r="BL3387" s="25" t="s">
        <v>775</v>
      </c>
      <c r="BM3387" s="25" t="s">
        <v>4540</v>
      </c>
    </row>
    <row r="3388" spans="2:65" s="1" customFormat="1" ht="60">
      <c r="B3388" s="42"/>
      <c r="C3388" s="64"/>
      <c r="D3388" s="227" t="s">
        <v>506</v>
      </c>
      <c r="E3388" s="64"/>
      <c r="F3388" s="274" t="s">
        <v>4541</v>
      </c>
      <c r="G3388" s="64"/>
      <c r="H3388" s="64"/>
      <c r="I3388" s="177"/>
      <c r="J3388" s="64"/>
      <c r="K3388" s="64"/>
      <c r="L3388" s="62"/>
      <c r="M3388" s="223"/>
      <c r="N3388" s="43"/>
      <c r="O3388" s="43"/>
      <c r="P3388" s="43"/>
      <c r="Q3388" s="43"/>
      <c r="R3388" s="43"/>
      <c r="S3388" s="43"/>
      <c r="T3388" s="79"/>
      <c r="AT3388" s="25" t="s">
        <v>506</v>
      </c>
      <c r="AU3388" s="25" t="s">
        <v>82</v>
      </c>
    </row>
    <row r="3389" spans="2:65" s="1" customFormat="1" ht="25.5" customHeight="1">
      <c r="B3389" s="42"/>
      <c r="C3389" s="209" t="s">
        <v>4542</v>
      </c>
      <c r="D3389" s="209" t="s">
        <v>498</v>
      </c>
      <c r="E3389" s="210" t="s">
        <v>4543</v>
      </c>
      <c r="F3389" s="211" t="s">
        <v>4544</v>
      </c>
      <c r="G3389" s="212" t="s">
        <v>1025</v>
      </c>
      <c r="H3389" s="213">
        <v>1</v>
      </c>
      <c r="I3389" s="214"/>
      <c r="J3389" s="215">
        <f>ROUND(I3389*H3389,2)</f>
        <v>0</v>
      </c>
      <c r="K3389" s="211" t="s">
        <v>23</v>
      </c>
      <c r="L3389" s="62"/>
      <c r="M3389" s="216" t="s">
        <v>23</v>
      </c>
      <c r="N3389" s="217" t="s">
        <v>44</v>
      </c>
      <c r="O3389" s="43"/>
      <c r="P3389" s="218">
        <f>O3389*H3389</f>
        <v>0</v>
      </c>
      <c r="Q3389" s="218">
        <v>0</v>
      </c>
      <c r="R3389" s="218">
        <f>Q3389*H3389</f>
        <v>0</v>
      </c>
      <c r="S3389" s="218">
        <v>0</v>
      </c>
      <c r="T3389" s="219">
        <f>S3389*H3389</f>
        <v>0</v>
      </c>
      <c r="AR3389" s="25" t="s">
        <v>775</v>
      </c>
      <c r="AT3389" s="25" t="s">
        <v>498</v>
      </c>
      <c r="AU3389" s="25" t="s">
        <v>82</v>
      </c>
      <c r="AY3389" s="25" t="s">
        <v>492</v>
      </c>
      <c r="BE3389" s="220">
        <f>IF(N3389="základní",J3389,0)</f>
        <v>0</v>
      </c>
      <c r="BF3389" s="220">
        <f>IF(N3389="snížená",J3389,0)</f>
        <v>0</v>
      </c>
      <c r="BG3389" s="220">
        <f>IF(N3389="zákl. přenesená",J3389,0)</f>
        <v>0</v>
      </c>
      <c r="BH3389" s="220">
        <f>IF(N3389="sníž. přenesená",J3389,0)</f>
        <v>0</v>
      </c>
      <c r="BI3389" s="220">
        <f>IF(N3389="nulová",J3389,0)</f>
        <v>0</v>
      </c>
      <c r="BJ3389" s="25" t="s">
        <v>80</v>
      </c>
      <c r="BK3389" s="220">
        <f>ROUND(I3389*H3389,2)</f>
        <v>0</v>
      </c>
      <c r="BL3389" s="25" t="s">
        <v>775</v>
      </c>
      <c r="BM3389" s="25" t="s">
        <v>4545</v>
      </c>
    </row>
    <row r="3390" spans="2:65" s="1" customFormat="1" ht="60">
      <c r="B3390" s="42"/>
      <c r="C3390" s="64"/>
      <c r="D3390" s="227" t="s">
        <v>506</v>
      </c>
      <c r="E3390" s="64"/>
      <c r="F3390" s="274" t="s">
        <v>4546</v>
      </c>
      <c r="G3390" s="64"/>
      <c r="H3390" s="64"/>
      <c r="I3390" s="177"/>
      <c r="J3390" s="64"/>
      <c r="K3390" s="64"/>
      <c r="L3390" s="62"/>
      <c r="M3390" s="223"/>
      <c r="N3390" s="43"/>
      <c r="O3390" s="43"/>
      <c r="P3390" s="43"/>
      <c r="Q3390" s="43"/>
      <c r="R3390" s="43"/>
      <c r="S3390" s="43"/>
      <c r="T3390" s="79"/>
      <c r="AT3390" s="25" t="s">
        <v>506</v>
      </c>
      <c r="AU3390" s="25" t="s">
        <v>82</v>
      </c>
    </row>
    <row r="3391" spans="2:65" s="1" customFormat="1" ht="25.5" customHeight="1">
      <c r="B3391" s="42"/>
      <c r="C3391" s="209" t="s">
        <v>4547</v>
      </c>
      <c r="D3391" s="209" t="s">
        <v>498</v>
      </c>
      <c r="E3391" s="210" t="s">
        <v>4548</v>
      </c>
      <c r="F3391" s="211" t="s">
        <v>4549</v>
      </c>
      <c r="G3391" s="212" t="s">
        <v>1025</v>
      </c>
      <c r="H3391" s="213">
        <v>1</v>
      </c>
      <c r="I3391" s="214"/>
      <c r="J3391" s="215">
        <f>ROUND(I3391*H3391,2)</f>
        <v>0</v>
      </c>
      <c r="K3391" s="211" t="s">
        <v>23</v>
      </c>
      <c r="L3391" s="62"/>
      <c r="M3391" s="216" t="s">
        <v>23</v>
      </c>
      <c r="N3391" s="217" t="s">
        <v>44</v>
      </c>
      <c r="O3391" s="43"/>
      <c r="P3391" s="218">
        <f>O3391*H3391</f>
        <v>0</v>
      </c>
      <c r="Q3391" s="218">
        <v>0</v>
      </c>
      <c r="R3391" s="218">
        <f>Q3391*H3391</f>
        <v>0</v>
      </c>
      <c r="S3391" s="218">
        <v>0</v>
      </c>
      <c r="T3391" s="219">
        <f>S3391*H3391</f>
        <v>0</v>
      </c>
      <c r="AR3391" s="25" t="s">
        <v>775</v>
      </c>
      <c r="AT3391" s="25" t="s">
        <v>498</v>
      </c>
      <c r="AU3391" s="25" t="s">
        <v>82</v>
      </c>
      <c r="AY3391" s="25" t="s">
        <v>492</v>
      </c>
      <c r="BE3391" s="220">
        <f>IF(N3391="základní",J3391,0)</f>
        <v>0</v>
      </c>
      <c r="BF3391" s="220">
        <f>IF(N3391="snížená",J3391,0)</f>
        <v>0</v>
      </c>
      <c r="BG3391" s="220">
        <f>IF(N3391="zákl. přenesená",J3391,0)</f>
        <v>0</v>
      </c>
      <c r="BH3391" s="220">
        <f>IF(N3391="sníž. přenesená",J3391,0)</f>
        <v>0</v>
      </c>
      <c r="BI3391" s="220">
        <f>IF(N3391="nulová",J3391,0)</f>
        <v>0</v>
      </c>
      <c r="BJ3391" s="25" t="s">
        <v>80</v>
      </c>
      <c r="BK3391" s="220">
        <f>ROUND(I3391*H3391,2)</f>
        <v>0</v>
      </c>
      <c r="BL3391" s="25" t="s">
        <v>775</v>
      </c>
      <c r="BM3391" s="25" t="s">
        <v>4550</v>
      </c>
    </row>
    <row r="3392" spans="2:65" s="1" customFormat="1" ht="60">
      <c r="B3392" s="42"/>
      <c r="C3392" s="64"/>
      <c r="D3392" s="227" t="s">
        <v>506</v>
      </c>
      <c r="E3392" s="64"/>
      <c r="F3392" s="274" t="s">
        <v>4551</v>
      </c>
      <c r="G3392" s="64"/>
      <c r="H3392" s="64"/>
      <c r="I3392" s="177"/>
      <c r="J3392" s="64"/>
      <c r="K3392" s="64"/>
      <c r="L3392" s="62"/>
      <c r="M3392" s="223"/>
      <c r="N3392" s="43"/>
      <c r="O3392" s="43"/>
      <c r="P3392" s="43"/>
      <c r="Q3392" s="43"/>
      <c r="R3392" s="43"/>
      <c r="S3392" s="43"/>
      <c r="T3392" s="79"/>
      <c r="AT3392" s="25" t="s">
        <v>506</v>
      </c>
      <c r="AU3392" s="25" t="s">
        <v>82</v>
      </c>
    </row>
    <row r="3393" spans="2:65" s="1" customFormat="1" ht="25.5" customHeight="1">
      <c r="B3393" s="42"/>
      <c r="C3393" s="209" t="s">
        <v>4552</v>
      </c>
      <c r="D3393" s="209" t="s">
        <v>498</v>
      </c>
      <c r="E3393" s="210" t="s">
        <v>4553</v>
      </c>
      <c r="F3393" s="211" t="s">
        <v>4554</v>
      </c>
      <c r="G3393" s="212" t="s">
        <v>1025</v>
      </c>
      <c r="H3393" s="213">
        <v>10</v>
      </c>
      <c r="I3393" s="214"/>
      <c r="J3393" s="215">
        <f>ROUND(I3393*H3393,2)</f>
        <v>0</v>
      </c>
      <c r="K3393" s="211" t="s">
        <v>23</v>
      </c>
      <c r="L3393" s="62"/>
      <c r="M3393" s="216" t="s">
        <v>23</v>
      </c>
      <c r="N3393" s="217" t="s">
        <v>44</v>
      </c>
      <c r="O3393" s="43"/>
      <c r="P3393" s="218">
        <f>O3393*H3393</f>
        <v>0</v>
      </c>
      <c r="Q3393" s="218">
        <v>0</v>
      </c>
      <c r="R3393" s="218">
        <f>Q3393*H3393</f>
        <v>0</v>
      </c>
      <c r="S3393" s="218">
        <v>0</v>
      </c>
      <c r="T3393" s="219">
        <f>S3393*H3393</f>
        <v>0</v>
      </c>
      <c r="AR3393" s="25" t="s">
        <v>775</v>
      </c>
      <c r="AT3393" s="25" t="s">
        <v>498</v>
      </c>
      <c r="AU3393" s="25" t="s">
        <v>82</v>
      </c>
      <c r="AY3393" s="25" t="s">
        <v>492</v>
      </c>
      <c r="BE3393" s="220">
        <f>IF(N3393="základní",J3393,0)</f>
        <v>0</v>
      </c>
      <c r="BF3393" s="220">
        <f>IF(N3393="snížená",J3393,0)</f>
        <v>0</v>
      </c>
      <c r="BG3393" s="220">
        <f>IF(N3393="zákl. přenesená",J3393,0)</f>
        <v>0</v>
      </c>
      <c r="BH3393" s="220">
        <f>IF(N3393="sníž. přenesená",J3393,0)</f>
        <v>0</v>
      </c>
      <c r="BI3393" s="220">
        <f>IF(N3393="nulová",J3393,0)</f>
        <v>0</v>
      </c>
      <c r="BJ3393" s="25" t="s">
        <v>80</v>
      </c>
      <c r="BK3393" s="220">
        <f>ROUND(I3393*H3393,2)</f>
        <v>0</v>
      </c>
      <c r="BL3393" s="25" t="s">
        <v>775</v>
      </c>
      <c r="BM3393" s="25" t="s">
        <v>4555</v>
      </c>
    </row>
    <row r="3394" spans="2:65" s="1" customFormat="1" ht="72">
      <c r="B3394" s="42"/>
      <c r="C3394" s="64"/>
      <c r="D3394" s="227" t="s">
        <v>506</v>
      </c>
      <c r="E3394" s="64"/>
      <c r="F3394" s="274" t="s">
        <v>4556</v>
      </c>
      <c r="G3394" s="64"/>
      <c r="H3394" s="64"/>
      <c r="I3394" s="177"/>
      <c r="J3394" s="64"/>
      <c r="K3394" s="64"/>
      <c r="L3394" s="62"/>
      <c r="M3394" s="223"/>
      <c r="N3394" s="43"/>
      <c r="O3394" s="43"/>
      <c r="P3394" s="43"/>
      <c r="Q3394" s="43"/>
      <c r="R3394" s="43"/>
      <c r="S3394" s="43"/>
      <c r="T3394" s="79"/>
      <c r="AT3394" s="25" t="s">
        <v>506</v>
      </c>
      <c r="AU3394" s="25" t="s">
        <v>82</v>
      </c>
    </row>
    <row r="3395" spans="2:65" s="1" customFormat="1" ht="25.5" customHeight="1">
      <c r="B3395" s="42"/>
      <c r="C3395" s="209" t="s">
        <v>4557</v>
      </c>
      <c r="D3395" s="209" t="s">
        <v>498</v>
      </c>
      <c r="E3395" s="210" t="s">
        <v>4558</v>
      </c>
      <c r="F3395" s="211" t="s">
        <v>4559</v>
      </c>
      <c r="G3395" s="212" t="s">
        <v>1025</v>
      </c>
      <c r="H3395" s="213">
        <v>10</v>
      </c>
      <c r="I3395" s="214"/>
      <c r="J3395" s="215">
        <f>ROUND(I3395*H3395,2)</f>
        <v>0</v>
      </c>
      <c r="K3395" s="211" t="s">
        <v>23</v>
      </c>
      <c r="L3395" s="62"/>
      <c r="M3395" s="216" t="s">
        <v>23</v>
      </c>
      <c r="N3395" s="217" t="s">
        <v>44</v>
      </c>
      <c r="O3395" s="43"/>
      <c r="P3395" s="218">
        <f>O3395*H3395</f>
        <v>0</v>
      </c>
      <c r="Q3395" s="218">
        <v>0</v>
      </c>
      <c r="R3395" s="218">
        <f>Q3395*H3395</f>
        <v>0</v>
      </c>
      <c r="S3395" s="218">
        <v>0</v>
      </c>
      <c r="T3395" s="219">
        <f>S3395*H3395</f>
        <v>0</v>
      </c>
      <c r="AR3395" s="25" t="s">
        <v>775</v>
      </c>
      <c r="AT3395" s="25" t="s">
        <v>498</v>
      </c>
      <c r="AU3395" s="25" t="s">
        <v>82</v>
      </c>
      <c r="AY3395" s="25" t="s">
        <v>492</v>
      </c>
      <c r="BE3395" s="220">
        <f>IF(N3395="základní",J3395,0)</f>
        <v>0</v>
      </c>
      <c r="BF3395" s="220">
        <f>IF(N3395="snížená",J3395,0)</f>
        <v>0</v>
      </c>
      <c r="BG3395" s="220">
        <f>IF(N3395="zákl. přenesená",J3395,0)</f>
        <v>0</v>
      </c>
      <c r="BH3395" s="220">
        <f>IF(N3395="sníž. přenesená",J3395,0)</f>
        <v>0</v>
      </c>
      <c r="BI3395" s="220">
        <f>IF(N3395="nulová",J3395,0)</f>
        <v>0</v>
      </c>
      <c r="BJ3395" s="25" t="s">
        <v>80</v>
      </c>
      <c r="BK3395" s="220">
        <f>ROUND(I3395*H3395,2)</f>
        <v>0</v>
      </c>
      <c r="BL3395" s="25" t="s">
        <v>775</v>
      </c>
      <c r="BM3395" s="25" t="s">
        <v>4560</v>
      </c>
    </row>
    <row r="3396" spans="2:65" s="1" customFormat="1" ht="72">
      <c r="B3396" s="42"/>
      <c r="C3396" s="64"/>
      <c r="D3396" s="227" t="s">
        <v>506</v>
      </c>
      <c r="E3396" s="64"/>
      <c r="F3396" s="274" t="s">
        <v>4561</v>
      </c>
      <c r="G3396" s="64"/>
      <c r="H3396" s="64"/>
      <c r="I3396" s="177"/>
      <c r="J3396" s="64"/>
      <c r="K3396" s="64"/>
      <c r="L3396" s="62"/>
      <c r="M3396" s="223"/>
      <c r="N3396" s="43"/>
      <c r="O3396" s="43"/>
      <c r="P3396" s="43"/>
      <c r="Q3396" s="43"/>
      <c r="R3396" s="43"/>
      <c r="S3396" s="43"/>
      <c r="T3396" s="79"/>
      <c r="AT3396" s="25" t="s">
        <v>506</v>
      </c>
      <c r="AU3396" s="25" t="s">
        <v>82</v>
      </c>
    </row>
    <row r="3397" spans="2:65" s="1" customFormat="1" ht="25.5" customHeight="1">
      <c r="B3397" s="42"/>
      <c r="C3397" s="209" t="s">
        <v>4562</v>
      </c>
      <c r="D3397" s="209" t="s">
        <v>498</v>
      </c>
      <c r="E3397" s="210" t="s">
        <v>4563</v>
      </c>
      <c r="F3397" s="211" t="s">
        <v>4564</v>
      </c>
      <c r="G3397" s="212" t="s">
        <v>1025</v>
      </c>
      <c r="H3397" s="213">
        <v>2</v>
      </c>
      <c r="I3397" s="214"/>
      <c r="J3397" s="215">
        <f>ROUND(I3397*H3397,2)</f>
        <v>0</v>
      </c>
      <c r="K3397" s="211" t="s">
        <v>23</v>
      </c>
      <c r="L3397" s="62"/>
      <c r="M3397" s="216" t="s">
        <v>23</v>
      </c>
      <c r="N3397" s="217" t="s">
        <v>44</v>
      </c>
      <c r="O3397" s="43"/>
      <c r="P3397" s="218">
        <f>O3397*H3397</f>
        <v>0</v>
      </c>
      <c r="Q3397" s="218">
        <v>0</v>
      </c>
      <c r="R3397" s="218">
        <f>Q3397*H3397</f>
        <v>0</v>
      </c>
      <c r="S3397" s="218">
        <v>0</v>
      </c>
      <c r="T3397" s="219">
        <f>S3397*H3397</f>
        <v>0</v>
      </c>
      <c r="AR3397" s="25" t="s">
        <v>775</v>
      </c>
      <c r="AT3397" s="25" t="s">
        <v>498</v>
      </c>
      <c r="AU3397" s="25" t="s">
        <v>82</v>
      </c>
      <c r="AY3397" s="25" t="s">
        <v>492</v>
      </c>
      <c r="BE3397" s="220">
        <f>IF(N3397="základní",J3397,0)</f>
        <v>0</v>
      </c>
      <c r="BF3397" s="220">
        <f>IF(N3397="snížená",J3397,0)</f>
        <v>0</v>
      </c>
      <c r="BG3397" s="220">
        <f>IF(N3397="zákl. přenesená",J3397,0)</f>
        <v>0</v>
      </c>
      <c r="BH3397" s="220">
        <f>IF(N3397="sníž. přenesená",J3397,0)</f>
        <v>0</v>
      </c>
      <c r="BI3397" s="220">
        <f>IF(N3397="nulová",J3397,0)</f>
        <v>0</v>
      </c>
      <c r="BJ3397" s="25" t="s">
        <v>80</v>
      </c>
      <c r="BK3397" s="220">
        <f>ROUND(I3397*H3397,2)</f>
        <v>0</v>
      </c>
      <c r="BL3397" s="25" t="s">
        <v>775</v>
      </c>
      <c r="BM3397" s="25" t="s">
        <v>4565</v>
      </c>
    </row>
    <row r="3398" spans="2:65" s="1" customFormat="1" ht="60">
      <c r="B3398" s="42"/>
      <c r="C3398" s="64"/>
      <c r="D3398" s="227" t="s">
        <v>506</v>
      </c>
      <c r="E3398" s="64"/>
      <c r="F3398" s="274" t="s">
        <v>4566</v>
      </c>
      <c r="G3398" s="64"/>
      <c r="H3398" s="64"/>
      <c r="I3398" s="177"/>
      <c r="J3398" s="64"/>
      <c r="K3398" s="64"/>
      <c r="L3398" s="62"/>
      <c r="M3398" s="223"/>
      <c r="N3398" s="43"/>
      <c r="O3398" s="43"/>
      <c r="P3398" s="43"/>
      <c r="Q3398" s="43"/>
      <c r="R3398" s="43"/>
      <c r="S3398" s="43"/>
      <c r="T3398" s="79"/>
      <c r="AT3398" s="25" t="s">
        <v>506</v>
      </c>
      <c r="AU3398" s="25" t="s">
        <v>82</v>
      </c>
    </row>
    <row r="3399" spans="2:65" s="1" customFormat="1" ht="25.5" customHeight="1">
      <c r="B3399" s="42"/>
      <c r="C3399" s="209" t="s">
        <v>4567</v>
      </c>
      <c r="D3399" s="209" t="s">
        <v>498</v>
      </c>
      <c r="E3399" s="210" t="s">
        <v>4568</v>
      </c>
      <c r="F3399" s="211" t="s">
        <v>4569</v>
      </c>
      <c r="G3399" s="212" t="s">
        <v>832</v>
      </c>
      <c r="H3399" s="213">
        <v>5</v>
      </c>
      <c r="I3399" s="214"/>
      <c r="J3399" s="215">
        <f>ROUND(I3399*H3399,2)</f>
        <v>0</v>
      </c>
      <c r="K3399" s="211" t="s">
        <v>23</v>
      </c>
      <c r="L3399" s="62"/>
      <c r="M3399" s="216" t="s">
        <v>23</v>
      </c>
      <c r="N3399" s="217" t="s">
        <v>44</v>
      </c>
      <c r="O3399" s="43"/>
      <c r="P3399" s="218">
        <f>O3399*H3399</f>
        <v>0</v>
      </c>
      <c r="Q3399" s="218">
        <v>0</v>
      </c>
      <c r="R3399" s="218">
        <f>Q3399*H3399</f>
        <v>0</v>
      </c>
      <c r="S3399" s="218">
        <v>0</v>
      </c>
      <c r="T3399" s="219">
        <f>S3399*H3399</f>
        <v>0</v>
      </c>
      <c r="AR3399" s="25" t="s">
        <v>775</v>
      </c>
      <c r="AT3399" s="25" t="s">
        <v>498</v>
      </c>
      <c r="AU3399" s="25" t="s">
        <v>82</v>
      </c>
      <c r="AY3399" s="25" t="s">
        <v>492</v>
      </c>
      <c r="BE3399" s="220">
        <f>IF(N3399="základní",J3399,0)</f>
        <v>0</v>
      </c>
      <c r="BF3399" s="220">
        <f>IF(N3399="snížená",J3399,0)</f>
        <v>0</v>
      </c>
      <c r="BG3399" s="220">
        <f>IF(N3399="zákl. přenesená",J3399,0)</f>
        <v>0</v>
      </c>
      <c r="BH3399" s="220">
        <f>IF(N3399="sníž. přenesená",J3399,0)</f>
        <v>0</v>
      </c>
      <c r="BI3399" s="220">
        <f>IF(N3399="nulová",J3399,0)</f>
        <v>0</v>
      </c>
      <c r="BJ3399" s="25" t="s">
        <v>80</v>
      </c>
      <c r="BK3399" s="220">
        <f>ROUND(I3399*H3399,2)</f>
        <v>0</v>
      </c>
      <c r="BL3399" s="25" t="s">
        <v>775</v>
      </c>
      <c r="BM3399" s="25" t="s">
        <v>4570</v>
      </c>
    </row>
    <row r="3400" spans="2:65" s="1" customFormat="1" ht="84">
      <c r="B3400" s="42"/>
      <c r="C3400" s="64"/>
      <c r="D3400" s="227" t="s">
        <v>506</v>
      </c>
      <c r="E3400" s="64"/>
      <c r="F3400" s="274" t="s">
        <v>4571</v>
      </c>
      <c r="G3400" s="64"/>
      <c r="H3400" s="64"/>
      <c r="I3400" s="177"/>
      <c r="J3400" s="64"/>
      <c r="K3400" s="64"/>
      <c r="L3400" s="62"/>
      <c r="M3400" s="223"/>
      <c r="N3400" s="43"/>
      <c r="O3400" s="43"/>
      <c r="P3400" s="43"/>
      <c r="Q3400" s="43"/>
      <c r="R3400" s="43"/>
      <c r="S3400" s="43"/>
      <c r="T3400" s="79"/>
      <c r="AT3400" s="25" t="s">
        <v>506</v>
      </c>
      <c r="AU3400" s="25" t="s">
        <v>82</v>
      </c>
    </row>
    <row r="3401" spans="2:65" s="1" customFormat="1" ht="25.5" customHeight="1">
      <c r="B3401" s="42"/>
      <c r="C3401" s="209" t="s">
        <v>4572</v>
      </c>
      <c r="D3401" s="209" t="s">
        <v>498</v>
      </c>
      <c r="E3401" s="210" t="s">
        <v>4573</v>
      </c>
      <c r="F3401" s="211" t="s">
        <v>4574</v>
      </c>
      <c r="G3401" s="212" t="s">
        <v>1025</v>
      </c>
      <c r="H3401" s="213">
        <v>1</v>
      </c>
      <c r="I3401" s="214"/>
      <c r="J3401" s="215">
        <f>ROUND(I3401*H3401,2)</f>
        <v>0</v>
      </c>
      <c r="K3401" s="211" t="s">
        <v>23</v>
      </c>
      <c r="L3401" s="62"/>
      <c r="M3401" s="216" t="s">
        <v>23</v>
      </c>
      <c r="N3401" s="217" t="s">
        <v>44</v>
      </c>
      <c r="O3401" s="43"/>
      <c r="P3401" s="218">
        <f>O3401*H3401</f>
        <v>0</v>
      </c>
      <c r="Q3401" s="218">
        <v>0</v>
      </c>
      <c r="R3401" s="218">
        <f>Q3401*H3401</f>
        <v>0</v>
      </c>
      <c r="S3401" s="218">
        <v>0</v>
      </c>
      <c r="T3401" s="219">
        <f>S3401*H3401</f>
        <v>0</v>
      </c>
      <c r="AR3401" s="25" t="s">
        <v>775</v>
      </c>
      <c r="AT3401" s="25" t="s">
        <v>498</v>
      </c>
      <c r="AU3401" s="25" t="s">
        <v>82</v>
      </c>
      <c r="AY3401" s="25" t="s">
        <v>492</v>
      </c>
      <c r="BE3401" s="220">
        <f>IF(N3401="základní",J3401,0)</f>
        <v>0</v>
      </c>
      <c r="BF3401" s="220">
        <f>IF(N3401="snížená",J3401,0)</f>
        <v>0</v>
      </c>
      <c r="BG3401" s="220">
        <f>IF(N3401="zákl. přenesená",J3401,0)</f>
        <v>0</v>
      </c>
      <c r="BH3401" s="220">
        <f>IF(N3401="sníž. přenesená",J3401,0)</f>
        <v>0</v>
      </c>
      <c r="BI3401" s="220">
        <f>IF(N3401="nulová",J3401,0)</f>
        <v>0</v>
      </c>
      <c r="BJ3401" s="25" t="s">
        <v>80</v>
      </c>
      <c r="BK3401" s="220">
        <f>ROUND(I3401*H3401,2)</f>
        <v>0</v>
      </c>
      <c r="BL3401" s="25" t="s">
        <v>775</v>
      </c>
      <c r="BM3401" s="25" t="s">
        <v>4575</v>
      </c>
    </row>
    <row r="3402" spans="2:65" s="1" customFormat="1" ht="72">
      <c r="B3402" s="42"/>
      <c r="C3402" s="64"/>
      <c r="D3402" s="227" t="s">
        <v>506</v>
      </c>
      <c r="E3402" s="64"/>
      <c r="F3402" s="274" t="s">
        <v>4576</v>
      </c>
      <c r="G3402" s="64"/>
      <c r="H3402" s="64"/>
      <c r="I3402" s="177"/>
      <c r="J3402" s="64"/>
      <c r="K3402" s="64"/>
      <c r="L3402" s="62"/>
      <c r="M3402" s="223"/>
      <c r="N3402" s="43"/>
      <c r="O3402" s="43"/>
      <c r="P3402" s="43"/>
      <c r="Q3402" s="43"/>
      <c r="R3402" s="43"/>
      <c r="S3402" s="43"/>
      <c r="T3402" s="79"/>
      <c r="AT3402" s="25" t="s">
        <v>506</v>
      </c>
      <c r="AU3402" s="25" t="s">
        <v>82</v>
      </c>
    </row>
    <row r="3403" spans="2:65" s="1" customFormat="1" ht="25.5" customHeight="1">
      <c r="B3403" s="42"/>
      <c r="C3403" s="209" t="s">
        <v>4577</v>
      </c>
      <c r="D3403" s="209" t="s">
        <v>498</v>
      </c>
      <c r="E3403" s="210" t="s">
        <v>4578</v>
      </c>
      <c r="F3403" s="211" t="s">
        <v>4579</v>
      </c>
      <c r="G3403" s="212" t="s">
        <v>1025</v>
      </c>
      <c r="H3403" s="213">
        <v>2</v>
      </c>
      <c r="I3403" s="214"/>
      <c r="J3403" s="215">
        <f>ROUND(I3403*H3403,2)</f>
        <v>0</v>
      </c>
      <c r="K3403" s="211" t="s">
        <v>23</v>
      </c>
      <c r="L3403" s="62"/>
      <c r="M3403" s="216" t="s">
        <v>23</v>
      </c>
      <c r="N3403" s="217" t="s">
        <v>44</v>
      </c>
      <c r="O3403" s="43"/>
      <c r="P3403" s="218">
        <f>O3403*H3403</f>
        <v>0</v>
      </c>
      <c r="Q3403" s="218">
        <v>0</v>
      </c>
      <c r="R3403" s="218">
        <f>Q3403*H3403</f>
        <v>0</v>
      </c>
      <c r="S3403" s="218">
        <v>0</v>
      </c>
      <c r="T3403" s="219">
        <f>S3403*H3403</f>
        <v>0</v>
      </c>
      <c r="AR3403" s="25" t="s">
        <v>775</v>
      </c>
      <c r="AT3403" s="25" t="s">
        <v>498</v>
      </c>
      <c r="AU3403" s="25" t="s">
        <v>82</v>
      </c>
      <c r="AY3403" s="25" t="s">
        <v>492</v>
      </c>
      <c r="BE3403" s="220">
        <f>IF(N3403="základní",J3403,0)</f>
        <v>0</v>
      </c>
      <c r="BF3403" s="220">
        <f>IF(N3403="snížená",J3403,0)</f>
        <v>0</v>
      </c>
      <c r="BG3403" s="220">
        <f>IF(N3403="zákl. přenesená",J3403,0)</f>
        <v>0</v>
      </c>
      <c r="BH3403" s="220">
        <f>IF(N3403="sníž. přenesená",J3403,0)</f>
        <v>0</v>
      </c>
      <c r="BI3403" s="220">
        <f>IF(N3403="nulová",J3403,0)</f>
        <v>0</v>
      </c>
      <c r="BJ3403" s="25" t="s">
        <v>80</v>
      </c>
      <c r="BK3403" s="220">
        <f>ROUND(I3403*H3403,2)</f>
        <v>0</v>
      </c>
      <c r="BL3403" s="25" t="s">
        <v>775</v>
      </c>
      <c r="BM3403" s="25" t="s">
        <v>4580</v>
      </c>
    </row>
    <row r="3404" spans="2:65" s="1" customFormat="1" ht="72">
      <c r="B3404" s="42"/>
      <c r="C3404" s="64"/>
      <c r="D3404" s="227" t="s">
        <v>506</v>
      </c>
      <c r="E3404" s="64"/>
      <c r="F3404" s="274" t="s">
        <v>4581</v>
      </c>
      <c r="G3404" s="64"/>
      <c r="H3404" s="64"/>
      <c r="I3404" s="177"/>
      <c r="J3404" s="64"/>
      <c r="K3404" s="64"/>
      <c r="L3404" s="62"/>
      <c r="M3404" s="223"/>
      <c r="N3404" s="43"/>
      <c r="O3404" s="43"/>
      <c r="P3404" s="43"/>
      <c r="Q3404" s="43"/>
      <c r="R3404" s="43"/>
      <c r="S3404" s="43"/>
      <c r="T3404" s="79"/>
      <c r="AT3404" s="25" t="s">
        <v>506</v>
      </c>
      <c r="AU3404" s="25" t="s">
        <v>82</v>
      </c>
    </row>
    <row r="3405" spans="2:65" s="1" customFormat="1" ht="25.5" customHeight="1">
      <c r="B3405" s="42"/>
      <c r="C3405" s="209" t="s">
        <v>4582</v>
      </c>
      <c r="D3405" s="209" t="s">
        <v>498</v>
      </c>
      <c r="E3405" s="210" t="s">
        <v>4583</v>
      </c>
      <c r="F3405" s="211" t="s">
        <v>4584</v>
      </c>
      <c r="G3405" s="212" t="s">
        <v>1025</v>
      </c>
      <c r="H3405" s="213">
        <v>1</v>
      </c>
      <c r="I3405" s="214"/>
      <c r="J3405" s="215">
        <f>ROUND(I3405*H3405,2)</f>
        <v>0</v>
      </c>
      <c r="K3405" s="211" t="s">
        <v>23</v>
      </c>
      <c r="L3405" s="62"/>
      <c r="M3405" s="216" t="s">
        <v>23</v>
      </c>
      <c r="N3405" s="217" t="s">
        <v>44</v>
      </c>
      <c r="O3405" s="43"/>
      <c r="P3405" s="218">
        <f>O3405*H3405</f>
        <v>0</v>
      </c>
      <c r="Q3405" s="218">
        <v>0</v>
      </c>
      <c r="R3405" s="218">
        <f>Q3405*H3405</f>
        <v>0</v>
      </c>
      <c r="S3405" s="218">
        <v>0</v>
      </c>
      <c r="T3405" s="219">
        <f>S3405*H3405</f>
        <v>0</v>
      </c>
      <c r="AR3405" s="25" t="s">
        <v>775</v>
      </c>
      <c r="AT3405" s="25" t="s">
        <v>498</v>
      </c>
      <c r="AU3405" s="25" t="s">
        <v>82</v>
      </c>
      <c r="AY3405" s="25" t="s">
        <v>492</v>
      </c>
      <c r="BE3405" s="220">
        <f>IF(N3405="základní",J3405,0)</f>
        <v>0</v>
      </c>
      <c r="BF3405" s="220">
        <f>IF(N3405="snížená",J3405,0)</f>
        <v>0</v>
      </c>
      <c r="BG3405" s="220">
        <f>IF(N3405="zákl. přenesená",J3405,0)</f>
        <v>0</v>
      </c>
      <c r="BH3405" s="220">
        <f>IF(N3405="sníž. přenesená",J3405,0)</f>
        <v>0</v>
      </c>
      <c r="BI3405" s="220">
        <f>IF(N3405="nulová",J3405,0)</f>
        <v>0</v>
      </c>
      <c r="BJ3405" s="25" t="s">
        <v>80</v>
      </c>
      <c r="BK3405" s="220">
        <f>ROUND(I3405*H3405,2)</f>
        <v>0</v>
      </c>
      <c r="BL3405" s="25" t="s">
        <v>775</v>
      </c>
      <c r="BM3405" s="25" t="s">
        <v>4585</v>
      </c>
    </row>
    <row r="3406" spans="2:65" s="1" customFormat="1" ht="72">
      <c r="B3406" s="42"/>
      <c r="C3406" s="64"/>
      <c r="D3406" s="227" t="s">
        <v>506</v>
      </c>
      <c r="E3406" s="64"/>
      <c r="F3406" s="274" t="s">
        <v>4586</v>
      </c>
      <c r="G3406" s="64"/>
      <c r="H3406" s="64"/>
      <c r="I3406" s="177"/>
      <c r="J3406" s="64"/>
      <c r="K3406" s="64"/>
      <c r="L3406" s="62"/>
      <c r="M3406" s="223"/>
      <c r="N3406" s="43"/>
      <c r="O3406" s="43"/>
      <c r="P3406" s="43"/>
      <c r="Q3406" s="43"/>
      <c r="R3406" s="43"/>
      <c r="S3406" s="43"/>
      <c r="T3406" s="79"/>
      <c r="AT3406" s="25" t="s">
        <v>506</v>
      </c>
      <c r="AU3406" s="25" t="s">
        <v>82</v>
      </c>
    </row>
    <row r="3407" spans="2:65" s="1" customFormat="1" ht="25.5" customHeight="1">
      <c r="B3407" s="42"/>
      <c r="C3407" s="209" t="s">
        <v>4587</v>
      </c>
      <c r="D3407" s="209" t="s">
        <v>498</v>
      </c>
      <c r="E3407" s="210" t="s">
        <v>4588</v>
      </c>
      <c r="F3407" s="211" t="s">
        <v>4589</v>
      </c>
      <c r="G3407" s="212" t="s">
        <v>1025</v>
      </c>
      <c r="H3407" s="213">
        <v>8</v>
      </c>
      <c r="I3407" s="214"/>
      <c r="J3407" s="215">
        <f>ROUND(I3407*H3407,2)</f>
        <v>0</v>
      </c>
      <c r="K3407" s="211" t="s">
        <v>23</v>
      </c>
      <c r="L3407" s="62"/>
      <c r="M3407" s="216" t="s">
        <v>23</v>
      </c>
      <c r="N3407" s="217" t="s">
        <v>44</v>
      </c>
      <c r="O3407" s="43"/>
      <c r="P3407" s="218">
        <f>O3407*H3407</f>
        <v>0</v>
      </c>
      <c r="Q3407" s="218">
        <v>0</v>
      </c>
      <c r="R3407" s="218">
        <f>Q3407*H3407</f>
        <v>0</v>
      </c>
      <c r="S3407" s="218">
        <v>0</v>
      </c>
      <c r="T3407" s="219">
        <f>S3407*H3407</f>
        <v>0</v>
      </c>
      <c r="AR3407" s="25" t="s">
        <v>775</v>
      </c>
      <c r="AT3407" s="25" t="s">
        <v>498</v>
      </c>
      <c r="AU3407" s="25" t="s">
        <v>82</v>
      </c>
      <c r="AY3407" s="25" t="s">
        <v>492</v>
      </c>
      <c r="BE3407" s="220">
        <f>IF(N3407="základní",J3407,0)</f>
        <v>0</v>
      </c>
      <c r="BF3407" s="220">
        <f>IF(N3407="snížená",J3407,0)</f>
        <v>0</v>
      </c>
      <c r="BG3407" s="220">
        <f>IF(N3407="zákl. přenesená",J3407,0)</f>
        <v>0</v>
      </c>
      <c r="BH3407" s="220">
        <f>IF(N3407="sníž. přenesená",J3407,0)</f>
        <v>0</v>
      </c>
      <c r="BI3407" s="220">
        <f>IF(N3407="nulová",J3407,0)</f>
        <v>0</v>
      </c>
      <c r="BJ3407" s="25" t="s">
        <v>80</v>
      </c>
      <c r="BK3407" s="220">
        <f>ROUND(I3407*H3407,2)</f>
        <v>0</v>
      </c>
      <c r="BL3407" s="25" t="s">
        <v>775</v>
      </c>
      <c r="BM3407" s="25" t="s">
        <v>4590</v>
      </c>
    </row>
    <row r="3408" spans="2:65" s="1" customFormat="1" ht="72">
      <c r="B3408" s="42"/>
      <c r="C3408" s="64"/>
      <c r="D3408" s="227" t="s">
        <v>506</v>
      </c>
      <c r="E3408" s="64"/>
      <c r="F3408" s="274" t="s">
        <v>4591</v>
      </c>
      <c r="G3408" s="64"/>
      <c r="H3408" s="64"/>
      <c r="I3408" s="177"/>
      <c r="J3408" s="64"/>
      <c r="K3408" s="64"/>
      <c r="L3408" s="62"/>
      <c r="M3408" s="223"/>
      <c r="N3408" s="43"/>
      <c r="O3408" s="43"/>
      <c r="P3408" s="43"/>
      <c r="Q3408" s="43"/>
      <c r="R3408" s="43"/>
      <c r="S3408" s="43"/>
      <c r="T3408" s="79"/>
      <c r="AT3408" s="25" t="s">
        <v>506</v>
      </c>
      <c r="AU3408" s="25" t="s">
        <v>82</v>
      </c>
    </row>
    <row r="3409" spans="2:65" s="1" customFormat="1" ht="25.5" customHeight="1">
      <c r="B3409" s="42"/>
      <c r="C3409" s="209" t="s">
        <v>4592</v>
      </c>
      <c r="D3409" s="209" t="s">
        <v>498</v>
      </c>
      <c r="E3409" s="210" t="s">
        <v>4593</v>
      </c>
      <c r="F3409" s="211" t="s">
        <v>4594</v>
      </c>
      <c r="G3409" s="212" t="s">
        <v>1025</v>
      </c>
      <c r="H3409" s="213">
        <v>2</v>
      </c>
      <c r="I3409" s="214"/>
      <c r="J3409" s="215">
        <f>ROUND(I3409*H3409,2)</f>
        <v>0</v>
      </c>
      <c r="K3409" s="211" t="s">
        <v>23</v>
      </c>
      <c r="L3409" s="62"/>
      <c r="M3409" s="216" t="s">
        <v>23</v>
      </c>
      <c r="N3409" s="217" t="s">
        <v>44</v>
      </c>
      <c r="O3409" s="43"/>
      <c r="P3409" s="218">
        <f>O3409*H3409</f>
        <v>0</v>
      </c>
      <c r="Q3409" s="218">
        <v>0</v>
      </c>
      <c r="R3409" s="218">
        <f>Q3409*H3409</f>
        <v>0</v>
      </c>
      <c r="S3409" s="218">
        <v>0</v>
      </c>
      <c r="T3409" s="219">
        <f>S3409*H3409</f>
        <v>0</v>
      </c>
      <c r="AR3409" s="25" t="s">
        <v>775</v>
      </c>
      <c r="AT3409" s="25" t="s">
        <v>498</v>
      </c>
      <c r="AU3409" s="25" t="s">
        <v>82</v>
      </c>
      <c r="AY3409" s="25" t="s">
        <v>492</v>
      </c>
      <c r="BE3409" s="220">
        <f>IF(N3409="základní",J3409,0)</f>
        <v>0</v>
      </c>
      <c r="BF3409" s="220">
        <f>IF(N3409="snížená",J3409,0)</f>
        <v>0</v>
      </c>
      <c r="BG3409" s="220">
        <f>IF(N3409="zákl. přenesená",J3409,0)</f>
        <v>0</v>
      </c>
      <c r="BH3409" s="220">
        <f>IF(N3409="sníž. přenesená",J3409,0)</f>
        <v>0</v>
      </c>
      <c r="BI3409" s="220">
        <f>IF(N3409="nulová",J3409,0)</f>
        <v>0</v>
      </c>
      <c r="BJ3409" s="25" t="s">
        <v>80</v>
      </c>
      <c r="BK3409" s="220">
        <f>ROUND(I3409*H3409,2)</f>
        <v>0</v>
      </c>
      <c r="BL3409" s="25" t="s">
        <v>775</v>
      </c>
      <c r="BM3409" s="25" t="s">
        <v>4595</v>
      </c>
    </row>
    <row r="3410" spans="2:65" s="1" customFormat="1" ht="60">
      <c r="B3410" s="42"/>
      <c r="C3410" s="64"/>
      <c r="D3410" s="227" t="s">
        <v>506</v>
      </c>
      <c r="E3410" s="64"/>
      <c r="F3410" s="274" t="s">
        <v>4596</v>
      </c>
      <c r="G3410" s="64"/>
      <c r="H3410" s="64"/>
      <c r="I3410" s="177"/>
      <c r="J3410" s="64"/>
      <c r="K3410" s="64"/>
      <c r="L3410" s="62"/>
      <c r="M3410" s="223"/>
      <c r="N3410" s="43"/>
      <c r="O3410" s="43"/>
      <c r="P3410" s="43"/>
      <c r="Q3410" s="43"/>
      <c r="R3410" s="43"/>
      <c r="S3410" s="43"/>
      <c r="T3410" s="79"/>
      <c r="AT3410" s="25" t="s">
        <v>506</v>
      </c>
      <c r="AU3410" s="25" t="s">
        <v>82</v>
      </c>
    </row>
    <row r="3411" spans="2:65" s="1" customFormat="1" ht="25.5" customHeight="1">
      <c r="B3411" s="42"/>
      <c r="C3411" s="209" t="s">
        <v>4597</v>
      </c>
      <c r="D3411" s="209" t="s">
        <v>498</v>
      </c>
      <c r="E3411" s="210" t="s">
        <v>4598</v>
      </c>
      <c r="F3411" s="211" t="s">
        <v>4599</v>
      </c>
      <c r="G3411" s="212" t="s">
        <v>1025</v>
      </c>
      <c r="H3411" s="213">
        <v>1</v>
      </c>
      <c r="I3411" s="214"/>
      <c r="J3411" s="215">
        <f>ROUND(I3411*H3411,2)</f>
        <v>0</v>
      </c>
      <c r="K3411" s="211" t="s">
        <v>23</v>
      </c>
      <c r="L3411" s="62"/>
      <c r="M3411" s="216" t="s">
        <v>23</v>
      </c>
      <c r="N3411" s="217" t="s">
        <v>44</v>
      </c>
      <c r="O3411" s="43"/>
      <c r="P3411" s="218">
        <f>O3411*H3411</f>
        <v>0</v>
      </c>
      <c r="Q3411" s="218">
        <v>0</v>
      </c>
      <c r="R3411" s="218">
        <f>Q3411*H3411</f>
        <v>0</v>
      </c>
      <c r="S3411" s="218">
        <v>0</v>
      </c>
      <c r="T3411" s="219">
        <f>S3411*H3411</f>
        <v>0</v>
      </c>
      <c r="AR3411" s="25" t="s">
        <v>775</v>
      </c>
      <c r="AT3411" s="25" t="s">
        <v>498</v>
      </c>
      <c r="AU3411" s="25" t="s">
        <v>82</v>
      </c>
      <c r="AY3411" s="25" t="s">
        <v>492</v>
      </c>
      <c r="BE3411" s="220">
        <f>IF(N3411="základní",J3411,0)</f>
        <v>0</v>
      </c>
      <c r="BF3411" s="220">
        <f>IF(N3411="snížená",J3411,0)</f>
        <v>0</v>
      </c>
      <c r="BG3411" s="220">
        <f>IF(N3411="zákl. přenesená",J3411,0)</f>
        <v>0</v>
      </c>
      <c r="BH3411" s="220">
        <f>IF(N3411="sníž. přenesená",J3411,0)</f>
        <v>0</v>
      </c>
      <c r="BI3411" s="220">
        <f>IF(N3411="nulová",J3411,0)</f>
        <v>0</v>
      </c>
      <c r="BJ3411" s="25" t="s">
        <v>80</v>
      </c>
      <c r="BK3411" s="220">
        <f>ROUND(I3411*H3411,2)</f>
        <v>0</v>
      </c>
      <c r="BL3411" s="25" t="s">
        <v>775</v>
      </c>
      <c r="BM3411" s="25" t="s">
        <v>4600</v>
      </c>
    </row>
    <row r="3412" spans="2:65" s="1" customFormat="1" ht="72">
      <c r="B3412" s="42"/>
      <c r="C3412" s="64"/>
      <c r="D3412" s="227" t="s">
        <v>506</v>
      </c>
      <c r="E3412" s="64"/>
      <c r="F3412" s="274" t="s">
        <v>4601</v>
      </c>
      <c r="G3412" s="64"/>
      <c r="H3412" s="64"/>
      <c r="I3412" s="177"/>
      <c r="J3412" s="64"/>
      <c r="K3412" s="64"/>
      <c r="L3412" s="62"/>
      <c r="M3412" s="223"/>
      <c r="N3412" s="43"/>
      <c r="O3412" s="43"/>
      <c r="P3412" s="43"/>
      <c r="Q3412" s="43"/>
      <c r="R3412" s="43"/>
      <c r="S3412" s="43"/>
      <c r="T3412" s="79"/>
      <c r="AT3412" s="25" t="s">
        <v>506</v>
      </c>
      <c r="AU3412" s="25" t="s">
        <v>82</v>
      </c>
    </row>
    <row r="3413" spans="2:65" s="1" customFormat="1" ht="25.5" customHeight="1">
      <c r="B3413" s="42"/>
      <c r="C3413" s="209" t="s">
        <v>4602</v>
      </c>
      <c r="D3413" s="209" t="s">
        <v>498</v>
      </c>
      <c r="E3413" s="210" t="s">
        <v>4603</v>
      </c>
      <c r="F3413" s="211" t="s">
        <v>4604</v>
      </c>
      <c r="G3413" s="212" t="s">
        <v>1025</v>
      </c>
      <c r="H3413" s="213">
        <v>20</v>
      </c>
      <c r="I3413" s="214"/>
      <c r="J3413" s="215">
        <f>ROUND(I3413*H3413,2)</f>
        <v>0</v>
      </c>
      <c r="K3413" s="211" t="s">
        <v>23</v>
      </c>
      <c r="L3413" s="62"/>
      <c r="M3413" s="216" t="s">
        <v>23</v>
      </c>
      <c r="N3413" s="217" t="s">
        <v>44</v>
      </c>
      <c r="O3413" s="43"/>
      <c r="P3413" s="218">
        <f>O3413*H3413</f>
        <v>0</v>
      </c>
      <c r="Q3413" s="218">
        <v>0</v>
      </c>
      <c r="R3413" s="218">
        <f>Q3413*H3413</f>
        <v>0</v>
      </c>
      <c r="S3413" s="218">
        <v>0</v>
      </c>
      <c r="T3413" s="219">
        <f>S3413*H3413</f>
        <v>0</v>
      </c>
      <c r="AR3413" s="25" t="s">
        <v>775</v>
      </c>
      <c r="AT3413" s="25" t="s">
        <v>498</v>
      </c>
      <c r="AU3413" s="25" t="s">
        <v>82</v>
      </c>
      <c r="AY3413" s="25" t="s">
        <v>492</v>
      </c>
      <c r="BE3413" s="220">
        <f>IF(N3413="základní",J3413,0)</f>
        <v>0</v>
      </c>
      <c r="BF3413" s="220">
        <f>IF(N3413="snížená",J3413,0)</f>
        <v>0</v>
      </c>
      <c r="BG3413" s="220">
        <f>IF(N3413="zákl. přenesená",J3413,0)</f>
        <v>0</v>
      </c>
      <c r="BH3413" s="220">
        <f>IF(N3413="sníž. přenesená",J3413,0)</f>
        <v>0</v>
      </c>
      <c r="BI3413" s="220">
        <f>IF(N3413="nulová",J3413,0)</f>
        <v>0</v>
      </c>
      <c r="BJ3413" s="25" t="s">
        <v>80</v>
      </c>
      <c r="BK3413" s="220">
        <f>ROUND(I3413*H3413,2)</f>
        <v>0</v>
      </c>
      <c r="BL3413" s="25" t="s">
        <v>775</v>
      </c>
      <c r="BM3413" s="25" t="s">
        <v>4605</v>
      </c>
    </row>
    <row r="3414" spans="2:65" s="1" customFormat="1" ht="72">
      <c r="B3414" s="42"/>
      <c r="C3414" s="64"/>
      <c r="D3414" s="227" t="s">
        <v>506</v>
      </c>
      <c r="E3414" s="64"/>
      <c r="F3414" s="274" t="s">
        <v>4606</v>
      </c>
      <c r="G3414" s="64"/>
      <c r="H3414" s="64"/>
      <c r="I3414" s="177"/>
      <c r="J3414" s="64"/>
      <c r="K3414" s="64"/>
      <c r="L3414" s="62"/>
      <c r="M3414" s="223"/>
      <c r="N3414" s="43"/>
      <c r="O3414" s="43"/>
      <c r="P3414" s="43"/>
      <c r="Q3414" s="43"/>
      <c r="R3414" s="43"/>
      <c r="S3414" s="43"/>
      <c r="T3414" s="79"/>
      <c r="AT3414" s="25" t="s">
        <v>506</v>
      </c>
      <c r="AU3414" s="25" t="s">
        <v>82</v>
      </c>
    </row>
    <row r="3415" spans="2:65" s="1" customFormat="1" ht="25.5" customHeight="1">
      <c r="B3415" s="42"/>
      <c r="C3415" s="209" t="s">
        <v>4607</v>
      </c>
      <c r="D3415" s="209" t="s">
        <v>498</v>
      </c>
      <c r="E3415" s="210" t="s">
        <v>4608</v>
      </c>
      <c r="F3415" s="211" t="s">
        <v>4609</v>
      </c>
      <c r="G3415" s="212" t="s">
        <v>1025</v>
      </c>
      <c r="H3415" s="213">
        <v>7</v>
      </c>
      <c r="I3415" s="214"/>
      <c r="J3415" s="215">
        <f>ROUND(I3415*H3415,2)</f>
        <v>0</v>
      </c>
      <c r="K3415" s="211" t="s">
        <v>23</v>
      </c>
      <c r="L3415" s="62"/>
      <c r="M3415" s="216" t="s">
        <v>23</v>
      </c>
      <c r="N3415" s="217" t="s">
        <v>44</v>
      </c>
      <c r="O3415" s="43"/>
      <c r="P3415" s="218">
        <f>O3415*H3415</f>
        <v>0</v>
      </c>
      <c r="Q3415" s="218">
        <v>0</v>
      </c>
      <c r="R3415" s="218">
        <f>Q3415*H3415</f>
        <v>0</v>
      </c>
      <c r="S3415" s="218">
        <v>0</v>
      </c>
      <c r="T3415" s="219">
        <f>S3415*H3415</f>
        <v>0</v>
      </c>
      <c r="AR3415" s="25" t="s">
        <v>775</v>
      </c>
      <c r="AT3415" s="25" t="s">
        <v>498</v>
      </c>
      <c r="AU3415" s="25" t="s">
        <v>82</v>
      </c>
      <c r="AY3415" s="25" t="s">
        <v>492</v>
      </c>
      <c r="BE3415" s="220">
        <f>IF(N3415="základní",J3415,0)</f>
        <v>0</v>
      </c>
      <c r="BF3415" s="220">
        <f>IF(N3415="snížená",J3415,0)</f>
        <v>0</v>
      </c>
      <c r="BG3415" s="220">
        <f>IF(N3415="zákl. přenesená",J3415,0)</f>
        <v>0</v>
      </c>
      <c r="BH3415" s="220">
        <f>IF(N3415="sníž. přenesená",J3415,0)</f>
        <v>0</v>
      </c>
      <c r="BI3415" s="220">
        <f>IF(N3415="nulová",J3415,0)</f>
        <v>0</v>
      </c>
      <c r="BJ3415" s="25" t="s">
        <v>80</v>
      </c>
      <c r="BK3415" s="220">
        <f>ROUND(I3415*H3415,2)</f>
        <v>0</v>
      </c>
      <c r="BL3415" s="25" t="s">
        <v>775</v>
      </c>
      <c r="BM3415" s="25" t="s">
        <v>4610</v>
      </c>
    </row>
    <row r="3416" spans="2:65" s="1" customFormat="1" ht="72">
      <c r="B3416" s="42"/>
      <c r="C3416" s="64"/>
      <c r="D3416" s="227" t="s">
        <v>506</v>
      </c>
      <c r="E3416" s="64"/>
      <c r="F3416" s="274" t="s">
        <v>4611</v>
      </c>
      <c r="G3416" s="64"/>
      <c r="H3416" s="64"/>
      <c r="I3416" s="177"/>
      <c r="J3416" s="64"/>
      <c r="K3416" s="64"/>
      <c r="L3416" s="62"/>
      <c r="M3416" s="223"/>
      <c r="N3416" s="43"/>
      <c r="O3416" s="43"/>
      <c r="P3416" s="43"/>
      <c r="Q3416" s="43"/>
      <c r="R3416" s="43"/>
      <c r="S3416" s="43"/>
      <c r="T3416" s="79"/>
      <c r="AT3416" s="25" t="s">
        <v>506</v>
      </c>
      <c r="AU3416" s="25" t="s">
        <v>82</v>
      </c>
    </row>
    <row r="3417" spans="2:65" s="1" customFormat="1" ht="25.5" customHeight="1">
      <c r="B3417" s="42"/>
      <c r="C3417" s="209" t="s">
        <v>4612</v>
      </c>
      <c r="D3417" s="209" t="s">
        <v>498</v>
      </c>
      <c r="E3417" s="210" t="s">
        <v>4613</v>
      </c>
      <c r="F3417" s="211" t="s">
        <v>4614</v>
      </c>
      <c r="G3417" s="212" t="s">
        <v>1025</v>
      </c>
      <c r="H3417" s="213">
        <v>1</v>
      </c>
      <c r="I3417" s="214"/>
      <c r="J3417" s="215">
        <f>ROUND(I3417*H3417,2)</f>
        <v>0</v>
      </c>
      <c r="K3417" s="211" t="s">
        <v>23</v>
      </c>
      <c r="L3417" s="62"/>
      <c r="M3417" s="216" t="s">
        <v>23</v>
      </c>
      <c r="N3417" s="217" t="s">
        <v>44</v>
      </c>
      <c r="O3417" s="43"/>
      <c r="P3417" s="218">
        <f>O3417*H3417</f>
        <v>0</v>
      </c>
      <c r="Q3417" s="218">
        <v>0</v>
      </c>
      <c r="R3417" s="218">
        <f>Q3417*H3417</f>
        <v>0</v>
      </c>
      <c r="S3417" s="218">
        <v>0</v>
      </c>
      <c r="T3417" s="219">
        <f>S3417*H3417</f>
        <v>0</v>
      </c>
      <c r="AR3417" s="25" t="s">
        <v>775</v>
      </c>
      <c r="AT3417" s="25" t="s">
        <v>498</v>
      </c>
      <c r="AU3417" s="25" t="s">
        <v>82</v>
      </c>
      <c r="AY3417" s="25" t="s">
        <v>492</v>
      </c>
      <c r="BE3417" s="220">
        <f>IF(N3417="základní",J3417,0)</f>
        <v>0</v>
      </c>
      <c r="BF3417" s="220">
        <f>IF(N3417="snížená",J3417,0)</f>
        <v>0</v>
      </c>
      <c r="BG3417" s="220">
        <f>IF(N3417="zákl. přenesená",J3417,0)</f>
        <v>0</v>
      </c>
      <c r="BH3417" s="220">
        <f>IF(N3417="sníž. přenesená",J3417,0)</f>
        <v>0</v>
      </c>
      <c r="BI3417" s="220">
        <f>IF(N3417="nulová",J3417,0)</f>
        <v>0</v>
      </c>
      <c r="BJ3417" s="25" t="s">
        <v>80</v>
      </c>
      <c r="BK3417" s="220">
        <f>ROUND(I3417*H3417,2)</f>
        <v>0</v>
      </c>
      <c r="BL3417" s="25" t="s">
        <v>775</v>
      </c>
      <c r="BM3417" s="25" t="s">
        <v>4615</v>
      </c>
    </row>
    <row r="3418" spans="2:65" s="1" customFormat="1" ht="72">
      <c r="B3418" s="42"/>
      <c r="C3418" s="64"/>
      <c r="D3418" s="227" t="s">
        <v>506</v>
      </c>
      <c r="E3418" s="64"/>
      <c r="F3418" s="274" t="s">
        <v>4616</v>
      </c>
      <c r="G3418" s="64"/>
      <c r="H3418" s="64"/>
      <c r="I3418" s="177"/>
      <c r="J3418" s="64"/>
      <c r="K3418" s="64"/>
      <c r="L3418" s="62"/>
      <c r="M3418" s="223"/>
      <c r="N3418" s="43"/>
      <c r="O3418" s="43"/>
      <c r="P3418" s="43"/>
      <c r="Q3418" s="43"/>
      <c r="R3418" s="43"/>
      <c r="S3418" s="43"/>
      <c r="T3418" s="79"/>
      <c r="AT3418" s="25" t="s">
        <v>506</v>
      </c>
      <c r="AU3418" s="25" t="s">
        <v>82</v>
      </c>
    </row>
    <row r="3419" spans="2:65" s="1" customFormat="1" ht="25.5" customHeight="1">
      <c r="B3419" s="42"/>
      <c r="C3419" s="209" t="s">
        <v>4617</v>
      </c>
      <c r="D3419" s="209" t="s">
        <v>498</v>
      </c>
      <c r="E3419" s="210" t="s">
        <v>4618</v>
      </c>
      <c r="F3419" s="211" t="s">
        <v>4619</v>
      </c>
      <c r="G3419" s="212" t="s">
        <v>1025</v>
      </c>
      <c r="H3419" s="213">
        <v>7</v>
      </c>
      <c r="I3419" s="214"/>
      <c r="J3419" s="215">
        <f>ROUND(I3419*H3419,2)</f>
        <v>0</v>
      </c>
      <c r="K3419" s="211" t="s">
        <v>23</v>
      </c>
      <c r="L3419" s="62"/>
      <c r="M3419" s="216" t="s">
        <v>23</v>
      </c>
      <c r="N3419" s="217" t="s">
        <v>44</v>
      </c>
      <c r="O3419" s="43"/>
      <c r="P3419" s="218">
        <f>O3419*H3419</f>
        <v>0</v>
      </c>
      <c r="Q3419" s="218">
        <v>0</v>
      </c>
      <c r="R3419" s="218">
        <f>Q3419*H3419</f>
        <v>0</v>
      </c>
      <c r="S3419" s="218">
        <v>0</v>
      </c>
      <c r="T3419" s="219">
        <f>S3419*H3419</f>
        <v>0</v>
      </c>
      <c r="AR3419" s="25" t="s">
        <v>775</v>
      </c>
      <c r="AT3419" s="25" t="s">
        <v>498</v>
      </c>
      <c r="AU3419" s="25" t="s">
        <v>82</v>
      </c>
      <c r="AY3419" s="25" t="s">
        <v>492</v>
      </c>
      <c r="BE3419" s="220">
        <f>IF(N3419="základní",J3419,0)</f>
        <v>0</v>
      </c>
      <c r="BF3419" s="220">
        <f>IF(N3419="snížená",J3419,0)</f>
        <v>0</v>
      </c>
      <c r="BG3419" s="220">
        <f>IF(N3419="zákl. přenesená",J3419,0)</f>
        <v>0</v>
      </c>
      <c r="BH3419" s="220">
        <f>IF(N3419="sníž. přenesená",J3419,0)</f>
        <v>0</v>
      </c>
      <c r="BI3419" s="220">
        <f>IF(N3419="nulová",J3419,0)</f>
        <v>0</v>
      </c>
      <c r="BJ3419" s="25" t="s">
        <v>80</v>
      </c>
      <c r="BK3419" s="220">
        <f>ROUND(I3419*H3419,2)</f>
        <v>0</v>
      </c>
      <c r="BL3419" s="25" t="s">
        <v>775</v>
      </c>
      <c r="BM3419" s="25" t="s">
        <v>4620</v>
      </c>
    </row>
    <row r="3420" spans="2:65" s="1" customFormat="1" ht="36">
      <c r="B3420" s="42"/>
      <c r="C3420" s="64"/>
      <c r="D3420" s="227" t="s">
        <v>506</v>
      </c>
      <c r="E3420" s="64"/>
      <c r="F3420" s="274" t="s">
        <v>4621</v>
      </c>
      <c r="G3420" s="64"/>
      <c r="H3420" s="64"/>
      <c r="I3420" s="177"/>
      <c r="J3420" s="64"/>
      <c r="K3420" s="64"/>
      <c r="L3420" s="62"/>
      <c r="M3420" s="223"/>
      <c r="N3420" s="43"/>
      <c r="O3420" s="43"/>
      <c r="P3420" s="43"/>
      <c r="Q3420" s="43"/>
      <c r="R3420" s="43"/>
      <c r="S3420" s="43"/>
      <c r="T3420" s="79"/>
      <c r="AT3420" s="25" t="s">
        <v>506</v>
      </c>
      <c r="AU3420" s="25" t="s">
        <v>82</v>
      </c>
    </row>
    <row r="3421" spans="2:65" s="1" customFormat="1" ht="25.5" customHeight="1">
      <c r="B3421" s="42"/>
      <c r="C3421" s="209" t="s">
        <v>4622</v>
      </c>
      <c r="D3421" s="209" t="s">
        <v>498</v>
      </c>
      <c r="E3421" s="210" t="s">
        <v>4623</v>
      </c>
      <c r="F3421" s="211" t="s">
        <v>4624</v>
      </c>
      <c r="G3421" s="212" t="s">
        <v>1025</v>
      </c>
      <c r="H3421" s="213">
        <v>7</v>
      </c>
      <c r="I3421" s="214"/>
      <c r="J3421" s="215">
        <f>ROUND(I3421*H3421,2)</f>
        <v>0</v>
      </c>
      <c r="K3421" s="211" t="s">
        <v>23</v>
      </c>
      <c r="L3421" s="62"/>
      <c r="M3421" s="216" t="s">
        <v>23</v>
      </c>
      <c r="N3421" s="217" t="s">
        <v>44</v>
      </c>
      <c r="O3421" s="43"/>
      <c r="P3421" s="218">
        <f>O3421*H3421</f>
        <v>0</v>
      </c>
      <c r="Q3421" s="218">
        <v>0</v>
      </c>
      <c r="R3421" s="218">
        <f>Q3421*H3421</f>
        <v>0</v>
      </c>
      <c r="S3421" s="218">
        <v>0</v>
      </c>
      <c r="T3421" s="219">
        <f>S3421*H3421</f>
        <v>0</v>
      </c>
      <c r="AR3421" s="25" t="s">
        <v>775</v>
      </c>
      <c r="AT3421" s="25" t="s">
        <v>498</v>
      </c>
      <c r="AU3421" s="25" t="s">
        <v>82</v>
      </c>
      <c r="AY3421" s="25" t="s">
        <v>492</v>
      </c>
      <c r="BE3421" s="220">
        <f>IF(N3421="základní",J3421,0)</f>
        <v>0</v>
      </c>
      <c r="BF3421" s="220">
        <f>IF(N3421="snížená",J3421,0)</f>
        <v>0</v>
      </c>
      <c r="BG3421" s="220">
        <f>IF(N3421="zákl. přenesená",J3421,0)</f>
        <v>0</v>
      </c>
      <c r="BH3421" s="220">
        <f>IF(N3421="sníž. přenesená",J3421,0)</f>
        <v>0</v>
      </c>
      <c r="BI3421" s="220">
        <f>IF(N3421="nulová",J3421,0)</f>
        <v>0</v>
      </c>
      <c r="BJ3421" s="25" t="s">
        <v>80</v>
      </c>
      <c r="BK3421" s="220">
        <f>ROUND(I3421*H3421,2)</f>
        <v>0</v>
      </c>
      <c r="BL3421" s="25" t="s">
        <v>775</v>
      </c>
      <c r="BM3421" s="25" t="s">
        <v>4625</v>
      </c>
    </row>
    <row r="3422" spans="2:65" s="1" customFormat="1" ht="36">
      <c r="B3422" s="42"/>
      <c r="C3422" s="64"/>
      <c r="D3422" s="227" t="s">
        <v>506</v>
      </c>
      <c r="E3422" s="64"/>
      <c r="F3422" s="274" t="s">
        <v>4626</v>
      </c>
      <c r="G3422" s="64"/>
      <c r="H3422" s="64"/>
      <c r="I3422" s="177"/>
      <c r="J3422" s="64"/>
      <c r="K3422" s="64"/>
      <c r="L3422" s="62"/>
      <c r="M3422" s="223"/>
      <c r="N3422" s="43"/>
      <c r="O3422" s="43"/>
      <c r="P3422" s="43"/>
      <c r="Q3422" s="43"/>
      <c r="R3422" s="43"/>
      <c r="S3422" s="43"/>
      <c r="T3422" s="79"/>
      <c r="AT3422" s="25" t="s">
        <v>506</v>
      </c>
      <c r="AU3422" s="25" t="s">
        <v>82</v>
      </c>
    </row>
    <row r="3423" spans="2:65" s="1" customFormat="1" ht="25.5" customHeight="1">
      <c r="B3423" s="42"/>
      <c r="C3423" s="209" t="s">
        <v>4627</v>
      </c>
      <c r="D3423" s="209" t="s">
        <v>498</v>
      </c>
      <c r="E3423" s="210" t="s">
        <v>4628</v>
      </c>
      <c r="F3423" s="211" t="s">
        <v>4629</v>
      </c>
      <c r="G3423" s="212" t="s">
        <v>1025</v>
      </c>
      <c r="H3423" s="213">
        <v>1</v>
      </c>
      <c r="I3423" s="214"/>
      <c r="J3423" s="215">
        <f>ROUND(I3423*H3423,2)</f>
        <v>0</v>
      </c>
      <c r="K3423" s="211" t="s">
        <v>23</v>
      </c>
      <c r="L3423" s="62"/>
      <c r="M3423" s="216" t="s">
        <v>23</v>
      </c>
      <c r="N3423" s="217" t="s">
        <v>44</v>
      </c>
      <c r="O3423" s="43"/>
      <c r="P3423" s="218">
        <f>O3423*H3423</f>
        <v>0</v>
      </c>
      <c r="Q3423" s="218">
        <v>0</v>
      </c>
      <c r="R3423" s="218">
        <f>Q3423*H3423</f>
        <v>0</v>
      </c>
      <c r="S3423" s="218">
        <v>0</v>
      </c>
      <c r="T3423" s="219">
        <f>S3423*H3423</f>
        <v>0</v>
      </c>
      <c r="AR3423" s="25" t="s">
        <v>775</v>
      </c>
      <c r="AT3423" s="25" t="s">
        <v>498</v>
      </c>
      <c r="AU3423" s="25" t="s">
        <v>82</v>
      </c>
      <c r="AY3423" s="25" t="s">
        <v>492</v>
      </c>
      <c r="BE3423" s="220">
        <f>IF(N3423="základní",J3423,0)</f>
        <v>0</v>
      </c>
      <c r="BF3423" s="220">
        <f>IF(N3423="snížená",J3423,0)</f>
        <v>0</v>
      </c>
      <c r="BG3423" s="220">
        <f>IF(N3423="zákl. přenesená",J3423,0)</f>
        <v>0</v>
      </c>
      <c r="BH3423" s="220">
        <f>IF(N3423="sníž. přenesená",J3423,0)</f>
        <v>0</v>
      </c>
      <c r="BI3423" s="220">
        <f>IF(N3423="nulová",J3423,0)</f>
        <v>0</v>
      </c>
      <c r="BJ3423" s="25" t="s">
        <v>80</v>
      </c>
      <c r="BK3423" s="220">
        <f>ROUND(I3423*H3423,2)</f>
        <v>0</v>
      </c>
      <c r="BL3423" s="25" t="s">
        <v>775</v>
      </c>
      <c r="BM3423" s="25" t="s">
        <v>4630</v>
      </c>
    </row>
    <row r="3424" spans="2:65" s="1" customFormat="1" ht="72">
      <c r="B3424" s="42"/>
      <c r="C3424" s="64"/>
      <c r="D3424" s="227" t="s">
        <v>506</v>
      </c>
      <c r="E3424" s="64"/>
      <c r="F3424" s="274" t="s">
        <v>4631</v>
      </c>
      <c r="G3424" s="64"/>
      <c r="H3424" s="64"/>
      <c r="I3424" s="177"/>
      <c r="J3424" s="64"/>
      <c r="K3424" s="64"/>
      <c r="L3424" s="62"/>
      <c r="M3424" s="223"/>
      <c r="N3424" s="43"/>
      <c r="O3424" s="43"/>
      <c r="P3424" s="43"/>
      <c r="Q3424" s="43"/>
      <c r="R3424" s="43"/>
      <c r="S3424" s="43"/>
      <c r="T3424" s="79"/>
      <c r="AT3424" s="25" t="s">
        <v>506</v>
      </c>
      <c r="AU3424" s="25" t="s">
        <v>82</v>
      </c>
    </row>
    <row r="3425" spans="2:65" s="1" customFormat="1" ht="25.5" customHeight="1">
      <c r="B3425" s="42"/>
      <c r="C3425" s="209" t="s">
        <v>4632</v>
      </c>
      <c r="D3425" s="209" t="s">
        <v>498</v>
      </c>
      <c r="E3425" s="210" t="s">
        <v>4633</v>
      </c>
      <c r="F3425" s="211" t="s">
        <v>4634</v>
      </c>
      <c r="G3425" s="212" t="s">
        <v>1025</v>
      </c>
      <c r="H3425" s="213">
        <v>32</v>
      </c>
      <c r="I3425" s="214"/>
      <c r="J3425" s="215">
        <f>ROUND(I3425*H3425,2)</f>
        <v>0</v>
      </c>
      <c r="K3425" s="211" t="s">
        <v>23</v>
      </c>
      <c r="L3425" s="62"/>
      <c r="M3425" s="216" t="s">
        <v>23</v>
      </c>
      <c r="N3425" s="217" t="s">
        <v>44</v>
      </c>
      <c r="O3425" s="43"/>
      <c r="P3425" s="218">
        <f>O3425*H3425</f>
        <v>0</v>
      </c>
      <c r="Q3425" s="218">
        <v>0</v>
      </c>
      <c r="R3425" s="218">
        <f>Q3425*H3425</f>
        <v>0</v>
      </c>
      <c r="S3425" s="218">
        <v>0</v>
      </c>
      <c r="T3425" s="219">
        <f>S3425*H3425</f>
        <v>0</v>
      </c>
      <c r="AR3425" s="25" t="s">
        <v>775</v>
      </c>
      <c r="AT3425" s="25" t="s">
        <v>498</v>
      </c>
      <c r="AU3425" s="25" t="s">
        <v>82</v>
      </c>
      <c r="AY3425" s="25" t="s">
        <v>492</v>
      </c>
      <c r="BE3425" s="220">
        <f>IF(N3425="základní",J3425,0)</f>
        <v>0</v>
      </c>
      <c r="BF3425" s="220">
        <f>IF(N3425="snížená",J3425,0)</f>
        <v>0</v>
      </c>
      <c r="BG3425" s="220">
        <f>IF(N3425="zákl. přenesená",J3425,0)</f>
        <v>0</v>
      </c>
      <c r="BH3425" s="220">
        <f>IF(N3425="sníž. přenesená",J3425,0)</f>
        <v>0</v>
      </c>
      <c r="BI3425" s="220">
        <f>IF(N3425="nulová",J3425,0)</f>
        <v>0</v>
      </c>
      <c r="BJ3425" s="25" t="s">
        <v>80</v>
      </c>
      <c r="BK3425" s="220">
        <f>ROUND(I3425*H3425,2)</f>
        <v>0</v>
      </c>
      <c r="BL3425" s="25" t="s">
        <v>775</v>
      </c>
      <c r="BM3425" s="25" t="s">
        <v>4635</v>
      </c>
    </row>
    <row r="3426" spans="2:65" s="1" customFormat="1" ht="72">
      <c r="B3426" s="42"/>
      <c r="C3426" s="64"/>
      <c r="D3426" s="227" t="s">
        <v>506</v>
      </c>
      <c r="E3426" s="64"/>
      <c r="F3426" s="274" t="s">
        <v>4636</v>
      </c>
      <c r="G3426" s="64"/>
      <c r="H3426" s="64"/>
      <c r="I3426" s="177"/>
      <c r="J3426" s="64"/>
      <c r="K3426" s="64"/>
      <c r="L3426" s="62"/>
      <c r="M3426" s="223"/>
      <c r="N3426" s="43"/>
      <c r="O3426" s="43"/>
      <c r="P3426" s="43"/>
      <c r="Q3426" s="43"/>
      <c r="R3426" s="43"/>
      <c r="S3426" s="43"/>
      <c r="T3426" s="79"/>
      <c r="AT3426" s="25" t="s">
        <v>506</v>
      </c>
      <c r="AU3426" s="25" t="s">
        <v>82</v>
      </c>
    </row>
    <row r="3427" spans="2:65" s="1" customFormat="1" ht="16.5" customHeight="1">
      <c r="B3427" s="42"/>
      <c r="C3427" s="209" t="s">
        <v>4637</v>
      </c>
      <c r="D3427" s="209" t="s">
        <v>498</v>
      </c>
      <c r="E3427" s="210" t="s">
        <v>4638</v>
      </c>
      <c r="F3427" s="211" t="s">
        <v>4639</v>
      </c>
      <c r="G3427" s="212" t="s">
        <v>1025</v>
      </c>
      <c r="H3427" s="213">
        <v>1</v>
      </c>
      <c r="I3427" s="214"/>
      <c r="J3427" s="215">
        <f>ROUND(I3427*H3427,2)</f>
        <v>0</v>
      </c>
      <c r="K3427" s="211" t="s">
        <v>23</v>
      </c>
      <c r="L3427" s="62"/>
      <c r="M3427" s="216" t="s">
        <v>23</v>
      </c>
      <c r="N3427" s="217" t="s">
        <v>44</v>
      </c>
      <c r="O3427" s="43"/>
      <c r="P3427" s="218">
        <f>O3427*H3427</f>
        <v>0</v>
      </c>
      <c r="Q3427" s="218">
        <v>0</v>
      </c>
      <c r="R3427" s="218">
        <f>Q3427*H3427</f>
        <v>0</v>
      </c>
      <c r="S3427" s="218">
        <v>0</v>
      </c>
      <c r="T3427" s="219">
        <f>S3427*H3427</f>
        <v>0</v>
      </c>
      <c r="AR3427" s="25" t="s">
        <v>775</v>
      </c>
      <c r="AT3427" s="25" t="s">
        <v>498</v>
      </c>
      <c r="AU3427" s="25" t="s">
        <v>82</v>
      </c>
      <c r="AY3427" s="25" t="s">
        <v>492</v>
      </c>
      <c r="BE3427" s="220">
        <f>IF(N3427="základní",J3427,0)</f>
        <v>0</v>
      </c>
      <c r="BF3427" s="220">
        <f>IF(N3427="snížená",J3427,0)</f>
        <v>0</v>
      </c>
      <c r="BG3427" s="220">
        <f>IF(N3427="zákl. přenesená",J3427,0)</f>
        <v>0</v>
      </c>
      <c r="BH3427" s="220">
        <f>IF(N3427="sníž. přenesená",J3427,0)</f>
        <v>0</v>
      </c>
      <c r="BI3427" s="220">
        <f>IF(N3427="nulová",J3427,0)</f>
        <v>0</v>
      </c>
      <c r="BJ3427" s="25" t="s">
        <v>80</v>
      </c>
      <c r="BK3427" s="220">
        <f>ROUND(I3427*H3427,2)</f>
        <v>0</v>
      </c>
      <c r="BL3427" s="25" t="s">
        <v>775</v>
      </c>
      <c r="BM3427" s="25" t="s">
        <v>4640</v>
      </c>
    </row>
    <row r="3428" spans="2:65" s="1" customFormat="1" ht="72">
      <c r="B3428" s="42"/>
      <c r="C3428" s="64"/>
      <c r="D3428" s="227" t="s">
        <v>506</v>
      </c>
      <c r="E3428" s="64"/>
      <c r="F3428" s="274" t="s">
        <v>4641</v>
      </c>
      <c r="G3428" s="64"/>
      <c r="H3428" s="64"/>
      <c r="I3428" s="177"/>
      <c r="J3428" s="64"/>
      <c r="K3428" s="64"/>
      <c r="L3428" s="62"/>
      <c r="M3428" s="223"/>
      <c r="N3428" s="43"/>
      <c r="O3428" s="43"/>
      <c r="P3428" s="43"/>
      <c r="Q3428" s="43"/>
      <c r="R3428" s="43"/>
      <c r="S3428" s="43"/>
      <c r="T3428" s="79"/>
      <c r="AT3428" s="25" t="s">
        <v>506</v>
      </c>
      <c r="AU3428" s="25" t="s">
        <v>82</v>
      </c>
    </row>
    <row r="3429" spans="2:65" s="1" customFormat="1" ht="25.5" customHeight="1">
      <c r="B3429" s="42"/>
      <c r="C3429" s="209" t="s">
        <v>4642</v>
      </c>
      <c r="D3429" s="209" t="s">
        <v>498</v>
      </c>
      <c r="E3429" s="210" t="s">
        <v>4643</v>
      </c>
      <c r="F3429" s="211" t="s">
        <v>4644</v>
      </c>
      <c r="G3429" s="212" t="s">
        <v>1025</v>
      </c>
      <c r="H3429" s="213">
        <v>1</v>
      </c>
      <c r="I3429" s="214"/>
      <c r="J3429" s="215">
        <f>ROUND(I3429*H3429,2)</f>
        <v>0</v>
      </c>
      <c r="K3429" s="211" t="s">
        <v>23</v>
      </c>
      <c r="L3429" s="62"/>
      <c r="M3429" s="216" t="s">
        <v>23</v>
      </c>
      <c r="N3429" s="217" t="s">
        <v>44</v>
      </c>
      <c r="O3429" s="43"/>
      <c r="P3429" s="218">
        <f>O3429*H3429</f>
        <v>0</v>
      </c>
      <c r="Q3429" s="218">
        <v>0</v>
      </c>
      <c r="R3429" s="218">
        <f>Q3429*H3429</f>
        <v>0</v>
      </c>
      <c r="S3429" s="218">
        <v>0</v>
      </c>
      <c r="T3429" s="219">
        <f>S3429*H3429</f>
        <v>0</v>
      </c>
      <c r="AR3429" s="25" t="s">
        <v>775</v>
      </c>
      <c r="AT3429" s="25" t="s">
        <v>498</v>
      </c>
      <c r="AU3429" s="25" t="s">
        <v>82</v>
      </c>
      <c r="AY3429" s="25" t="s">
        <v>492</v>
      </c>
      <c r="BE3429" s="220">
        <f>IF(N3429="základní",J3429,0)</f>
        <v>0</v>
      </c>
      <c r="BF3429" s="220">
        <f>IF(N3429="snížená",J3429,0)</f>
        <v>0</v>
      </c>
      <c r="BG3429" s="220">
        <f>IF(N3429="zákl. přenesená",J3429,0)</f>
        <v>0</v>
      </c>
      <c r="BH3429" s="220">
        <f>IF(N3429="sníž. přenesená",J3429,0)</f>
        <v>0</v>
      </c>
      <c r="BI3429" s="220">
        <f>IF(N3429="nulová",J3429,0)</f>
        <v>0</v>
      </c>
      <c r="BJ3429" s="25" t="s">
        <v>80</v>
      </c>
      <c r="BK3429" s="220">
        <f>ROUND(I3429*H3429,2)</f>
        <v>0</v>
      </c>
      <c r="BL3429" s="25" t="s">
        <v>775</v>
      </c>
      <c r="BM3429" s="25" t="s">
        <v>4645</v>
      </c>
    </row>
    <row r="3430" spans="2:65" s="1" customFormat="1" ht="72">
      <c r="B3430" s="42"/>
      <c r="C3430" s="64"/>
      <c r="D3430" s="227" t="s">
        <v>506</v>
      </c>
      <c r="E3430" s="64"/>
      <c r="F3430" s="274" t="s">
        <v>4646</v>
      </c>
      <c r="G3430" s="64"/>
      <c r="H3430" s="64"/>
      <c r="I3430" s="177"/>
      <c r="J3430" s="64"/>
      <c r="K3430" s="64"/>
      <c r="L3430" s="62"/>
      <c r="M3430" s="223"/>
      <c r="N3430" s="43"/>
      <c r="O3430" s="43"/>
      <c r="P3430" s="43"/>
      <c r="Q3430" s="43"/>
      <c r="R3430" s="43"/>
      <c r="S3430" s="43"/>
      <c r="T3430" s="79"/>
      <c r="AT3430" s="25" t="s">
        <v>506</v>
      </c>
      <c r="AU3430" s="25" t="s">
        <v>82</v>
      </c>
    </row>
    <row r="3431" spans="2:65" s="1" customFormat="1" ht="25.5" customHeight="1">
      <c r="B3431" s="42"/>
      <c r="C3431" s="209" t="s">
        <v>4647</v>
      </c>
      <c r="D3431" s="209" t="s">
        <v>498</v>
      </c>
      <c r="E3431" s="210" t="s">
        <v>4648</v>
      </c>
      <c r="F3431" s="211" t="s">
        <v>4649</v>
      </c>
      <c r="G3431" s="212" t="s">
        <v>1025</v>
      </c>
      <c r="H3431" s="213">
        <v>3</v>
      </c>
      <c r="I3431" s="214"/>
      <c r="J3431" s="215">
        <f>ROUND(I3431*H3431,2)</f>
        <v>0</v>
      </c>
      <c r="K3431" s="211" t="s">
        <v>23</v>
      </c>
      <c r="L3431" s="62"/>
      <c r="M3431" s="216" t="s">
        <v>23</v>
      </c>
      <c r="N3431" s="217" t="s">
        <v>44</v>
      </c>
      <c r="O3431" s="43"/>
      <c r="P3431" s="218">
        <f>O3431*H3431</f>
        <v>0</v>
      </c>
      <c r="Q3431" s="218">
        <v>0</v>
      </c>
      <c r="R3431" s="218">
        <f>Q3431*H3431</f>
        <v>0</v>
      </c>
      <c r="S3431" s="218">
        <v>0</v>
      </c>
      <c r="T3431" s="219">
        <f>S3431*H3431</f>
        <v>0</v>
      </c>
      <c r="AR3431" s="25" t="s">
        <v>775</v>
      </c>
      <c r="AT3431" s="25" t="s">
        <v>498</v>
      </c>
      <c r="AU3431" s="25" t="s">
        <v>82</v>
      </c>
      <c r="AY3431" s="25" t="s">
        <v>492</v>
      </c>
      <c r="BE3431" s="220">
        <f>IF(N3431="základní",J3431,0)</f>
        <v>0</v>
      </c>
      <c r="BF3431" s="220">
        <f>IF(N3431="snížená",J3431,0)</f>
        <v>0</v>
      </c>
      <c r="BG3431" s="220">
        <f>IF(N3431="zákl. přenesená",J3431,0)</f>
        <v>0</v>
      </c>
      <c r="BH3431" s="220">
        <f>IF(N3431="sníž. přenesená",J3431,0)</f>
        <v>0</v>
      </c>
      <c r="BI3431" s="220">
        <f>IF(N3431="nulová",J3431,0)</f>
        <v>0</v>
      </c>
      <c r="BJ3431" s="25" t="s">
        <v>80</v>
      </c>
      <c r="BK3431" s="220">
        <f>ROUND(I3431*H3431,2)</f>
        <v>0</v>
      </c>
      <c r="BL3431" s="25" t="s">
        <v>775</v>
      </c>
      <c r="BM3431" s="25" t="s">
        <v>4650</v>
      </c>
    </row>
    <row r="3432" spans="2:65" s="1" customFormat="1" ht="72">
      <c r="B3432" s="42"/>
      <c r="C3432" s="64"/>
      <c r="D3432" s="227" t="s">
        <v>506</v>
      </c>
      <c r="E3432" s="64"/>
      <c r="F3432" s="274" t="s">
        <v>4651</v>
      </c>
      <c r="G3432" s="64"/>
      <c r="H3432" s="64"/>
      <c r="I3432" s="177"/>
      <c r="J3432" s="64"/>
      <c r="K3432" s="64"/>
      <c r="L3432" s="62"/>
      <c r="M3432" s="223"/>
      <c r="N3432" s="43"/>
      <c r="O3432" s="43"/>
      <c r="P3432" s="43"/>
      <c r="Q3432" s="43"/>
      <c r="R3432" s="43"/>
      <c r="S3432" s="43"/>
      <c r="T3432" s="79"/>
      <c r="AT3432" s="25" t="s">
        <v>506</v>
      </c>
      <c r="AU3432" s="25" t="s">
        <v>82</v>
      </c>
    </row>
    <row r="3433" spans="2:65" s="1" customFormat="1" ht="25.5" customHeight="1">
      <c r="B3433" s="42"/>
      <c r="C3433" s="209" t="s">
        <v>4652</v>
      </c>
      <c r="D3433" s="209" t="s">
        <v>498</v>
      </c>
      <c r="E3433" s="210" t="s">
        <v>4653</v>
      </c>
      <c r="F3433" s="211" t="s">
        <v>4654</v>
      </c>
      <c r="G3433" s="212" t="s">
        <v>1025</v>
      </c>
      <c r="H3433" s="213">
        <v>18</v>
      </c>
      <c r="I3433" s="214"/>
      <c r="J3433" s="215">
        <f>ROUND(I3433*H3433,2)</f>
        <v>0</v>
      </c>
      <c r="K3433" s="211" t="s">
        <v>23</v>
      </c>
      <c r="L3433" s="62"/>
      <c r="M3433" s="216" t="s">
        <v>23</v>
      </c>
      <c r="N3433" s="217" t="s">
        <v>44</v>
      </c>
      <c r="O3433" s="43"/>
      <c r="P3433" s="218">
        <f>O3433*H3433</f>
        <v>0</v>
      </c>
      <c r="Q3433" s="218">
        <v>0</v>
      </c>
      <c r="R3433" s="218">
        <f>Q3433*H3433</f>
        <v>0</v>
      </c>
      <c r="S3433" s="218">
        <v>0</v>
      </c>
      <c r="T3433" s="219">
        <f>S3433*H3433</f>
        <v>0</v>
      </c>
      <c r="AR3433" s="25" t="s">
        <v>775</v>
      </c>
      <c r="AT3433" s="25" t="s">
        <v>498</v>
      </c>
      <c r="AU3433" s="25" t="s">
        <v>82</v>
      </c>
      <c r="AY3433" s="25" t="s">
        <v>492</v>
      </c>
      <c r="BE3433" s="220">
        <f>IF(N3433="základní",J3433,0)</f>
        <v>0</v>
      </c>
      <c r="BF3433" s="220">
        <f>IF(N3433="snížená",J3433,0)</f>
        <v>0</v>
      </c>
      <c r="BG3433" s="220">
        <f>IF(N3433="zákl. přenesená",J3433,0)</f>
        <v>0</v>
      </c>
      <c r="BH3433" s="220">
        <f>IF(N3433="sníž. přenesená",J3433,0)</f>
        <v>0</v>
      </c>
      <c r="BI3433" s="220">
        <f>IF(N3433="nulová",J3433,0)</f>
        <v>0</v>
      </c>
      <c r="BJ3433" s="25" t="s">
        <v>80</v>
      </c>
      <c r="BK3433" s="220">
        <f>ROUND(I3433*H3433,2)</f>
        <v>0</v>
      </c>
      <c r="BL3433" s="25" t="s">
        <v>775</v>
      </c>
      <c r="BM3433" s="25" t="s">
        <v>4655</v>
      </c>
    </row>
    <row r="3434" spans="2:65" s="1" customFormat="1" ht="72">
      <c r="B3434" s="42"/>
      <c r="C3434" s="64"/>
      <c r="D3434" s="227" t="s">
        <v>506</v>
      </c>
      <c r="E3434" s="64"/>
      <c r="F3434" s="274" t="s">
        <v>4656</v>
      </c>
      <c r="G3434" s="64"/>
      <c r="H3434" s="64"/>
      <c r="I3434" s="177"/>
      <c r="J3434" s="64"/>
      <c r="K3434" s="64"/>
      <c r="L3434" s="62"/>
      <c r="M3434" s="223"/>
      <c r="N3434" s="43"/>
      <c r="O3434" s="43"/>
      <c r="P3434" s="43"/>
      <c r="Q3434" s="43"/>
      <c r="R3434" s="43"/>
      <c r="S3434" s="43"/>
      <c r="T3434" s="79"/>
      <c r="AT3434" s="25" t="s">
        <v>506</v>
      </c>
      <c r="AU3434" s="25" t="s">
        <v>82</v>
      </c>
    </row>
    <row r="3435" spans="2:65" s="1" customFormat="1" ht="16.5" customHeight="1">
      <c r="B3435" s="42"/>
      <c r="C3435" s="209" t="s">
        <v>4657</v>
      </c>
      <c r="D3435" s="209" t="s">
        <v>498</v>
      </c>
      <c r="E3435" s="210" t="s">
        <v>4658</v>
      </c>
      <c r="F3435" s="211" t="s">
        <v>4659</v>
      </c>
      <c r="G3435" s="212" t="s">
        <v>1025</v>
      </c>
      <c r="H3435" s="213">
        <v>1</v>
      </c>
      <c r="I3435" s="214"/>
      <c r="J3435" s="215">
        <f>ROUND(I3435*H3435,2)</f>
        <v>0</v>
      </c>
      <c r="K3435" s="211" t="s">
        <v>23</v>
      </c>
      <c r="L3435" s="62"/>
      <c r="M3435" s="216" t="s">
        <v>23</v>
      </c>
      <c r="N3435" s="217" t="s">
        <v>44</v>
      </c>
      <c r="O3435" s="43"/>
      <c r="P3435" s="218">
        <f>O3435*H3435</f>
        <v>0</v>
      </c>
      <c r="Q3435" s="218">
        <v>0</v>
      </c>
      <c r="R3435" s="218">
        <f>Q3435*H3435</f>
        <v>0</v>
      </c>
      <c r="S3435" s="218">
        <v>0</v>
      </c>
      <c r="T3435" s="219">
        <f>S3435*H3435</f>
        <v>0</v>
      </c>
      <c r="AR3435" s="25" t="s">
        <v>775</v>
      </c>
      <c r="AT3435" s="25" t="s">
        <v>498</v>
      </c>
      <c r="AU3435" s="25" t="s">
        <v>82</v>
      </c>
      <c r="AY3435" s="25" t="s">
        <v>492</v>
      </c>
      <c r="BE3435" s="220">
        <f>IF(N3435="základní",J3435,0)</f>
        <v>0</v>
      </c>
      <c r="BF3435" s="220">
        <f>IF(N3435="snížená",J3435,0)</f>
        <v>0</v>
      </c>
      <c r="BG3435" s="220">
        <f>IF(N3435="zákl. přenesená",J3435,0)</f>
        <v>0</v>
      </c>
      <c r="BH3435" s="220">
        <f>IF(N3435="sníž. přenesená",J3435,0)</f>
        <v>0</v>
      </c>
      <c r="BI3435" s="220">
        <f>IF(N3435="nulová",J3435,0)</f>
        <v>0</v>
      </c>
      <c r="BJ3435" s="25" t="s">
        <v>80</v>
      </c>
      <c r="BK3435" s="220">
        <f>ROUND(I3435*H3435,2)</f>
        <v>0</v>
      </c>
      <c r="BL3435" s="25" t="s">
        <v>775</v>
      </c>
      <c r="BM3435" s="25" t="s">
        <v>4660</v>
      </c>
    </row>
    <row r="3436" spans="2:65" s="1" customFormat="1" ht="72">
      <c r="B3436" s="42"/>
      <c r="C3436" s="64"/>
      <c r="D3436" s="227" t="s">
        <v>506</v>
      </c>
      <c r="E3436" s="64"/>
      <c r="F3436" s="274" t="s">
        <v>4661</v>
      </c>
      <c r="G3436" s="64"/>
      <c r="H3436" s="64"/>
      <c r="I3436" s="177"/>
      <c r="J3436" s="64"/>
      <c r="K3436" s="64"/>
      <c r="L3436" s="62"/>
      <c r="M3436" s="223"/>
      <c r="N3436" s="43"/>
      <c r="O3436" s="43"/>
      <c r="P3436" s="43"/>
      <c r="Q3436" s="43"/>
      <c r="R3436" s="43"/>
      <c r="S3436" s="43"/>
      <c r="T3436" s="79"/>
      <c r="AT3436" s="25" t="s">
        <v>506</v>
      </c>
      <c r="AU3436" s="25" t="s">
        <v>82</v>
      </c>
    </row>
    <row r="3437" spans="2:65" s="1" customFormat="1" ht="25.5" customHeight="1">
      <c r="B3437" s="42"/>
      <c r="C3437" s="209" t="s">
        <v>4662</v>
      </c>
      <c r="D3437" s="209" t="s">
        <v>498</v>
      </c>
      <c r="E3437" s="210" t="s">
        <v>4663</v>
      </c>
      <c r="F3437" s="211" t="s">
        <v>4664</v>
      </c>
      <c r="G3437" s="212" t="s">
        <v>1025</v>
      </c>
      <c r="H3437" s="213">
        <v>1</v>
      </c>
      <c r="I3437" s="214"/>
      <c r="J3437" s="215">
        <f>ROUND(I3437*H3437,2)</f>
        <v>0</v>
      </c>
      <c r="K3437" s="211" t="s">
        <v>23</v>
      </c>
      <c r="L3437" s="62"/>
      <c r="M3437" s="216" t="s">
        <v>23</v>
      </c>
      <c r="N3437" s="217" t="s">
        <v>44</v>
      </c>
      <c r="O3437" s="43"/>
      <c r="P3437" s="218">
        <f>O3437*H3437</f>
        <v>0</v>
      </c>
      <c r="Q3437" s="218">
        <v>0</v>
      </c>
      <c r="R3437" s="218">
        <f>Q3437*H3437</f>
        <v>0</v>
      </c>
      <c r="S3437" s="218">
        <v>0</v>
      </c>
      <c r="T3437" s="219">
        <f>S3437*H3437</f>
        <v>0</v>
      </c>
      <c r="AR3437" s="25" t="s">
        <v>775</v>
      </c>
      <c r="AT3437" s="25" t="s">
        <v>498</v>
      </c>
      <c r="AU3437" s="25" t="s">
        <v>82</v>
      </c>
      <c r="AY3437" s="25" t="s">
        <v>492</v>
      </c>
      <c r="BE3437" s="220">
        <f>IF(N3437="základní",J3437,0)</f>
        <v>0</v>
      </c>
      <c r="BF3437" s="220">
        <f>IF(N3437="snížená",J3437,0)</f>
        <v>0</v>
      </c>
      <c r="BG3437" s="220">
        <f>IF(N3437="zákl. přenesená",J3437,0)</f>
        <v>0</v>
      </c>
      <c r="BH3437" s="220">
        <f>IF(N3437="sníž. přenesená",J3437,0)</f>
        <v>0</v>
      </c>
      <c r="BI3437" s="220">
        <f>IF(N3437="nulová",J3437,0)</f>
        <v>0</v>
      </c>
      <c r="BJ3437" s="25" t="s">
        <v>80</v>
      </c>
      <c r="BK3437" s="220">
        <f>ROUND(I3437*H3437,2)</f>
        <v>0</v>
      </c>
      <c r="BL3437" s="25" t="s">
        <v>775</v>
      </c>
      <c r="BM3437" s="25" t="s">
        <v>4665</v>
      </c>
    </row>
    <row r="3438" spans="2:65" s="1" customFormat="1" ht="72">
      <c r="B3438" s="42"/>
      <c r="C3438" s="64"/>
      <c r="D3438" s="227" t="s">
        <v>506</v>
      </c>
      <c r="E3438" s="64"/>
      <c r="F3438" s="274" t="s">
        <v>4666</v>
      </c>
      <c r="G3438" s="64"/>
      <c r="H3438" s="64"/>
      <c r="I3438" s="177"/>
      <c r="J3438" s="64"/>
      <c r="K3438" s="64"/>
      <c r="L3438" s="62"/>
      <c r="M3438" s="223"/>
      <c r="N3438" s="43"/>
      <c r="O3438" s="43"/>
      <c r="P3438" s="43"/>
      <c r="Q3438" s="43"/>
      <c r="R3438" s="43"/>
      <c r="S3438" s="43"/>
      <c r="T3438" s="79"/>
      <c r="AT3438" s="25" t="s">
        <v>506</v>
      </c>
      <c r="AU3438" s="25" t="s">
        <v>82</v>
      </c>
    </row>
    <row r="3439" spans="2:65" s="1" customFormat="1" ht="25.5" customHeight="1">
      <c r="B3439" s="42"/>
      <c r="C3439" s="209" t="s">
        <v>4667</v>
      </c>
      <c r="D3439" s="209" t="s">
        <v>498</v>
      </c>
      <c r="E3439" s="210" t="s">
        <v>4668</v>
      </c>
      <c r="F3439" s="211" t="s">
        <v>4669</v>
      </c>
      <c r="G3439" s="212" t="s">
        <v>2537</v>
      </c>
      <c r="H3439" s="213">
        <v>4</v>
      </c>
      <c r="I3439" s="214"/>
      <c r="J3439" s="215">
        <f>ROUND(I3439*H3439,2)</f>
        <v>0</v>
      </c>
      <c r="K3439" s="211" t="s">
        <v>23</v>
      </c>
      <c r="L3439" s="62"/>
      <c r="M3439" s="216" t="s">
        <v>23</v>
      </c>
      <c r="N3439" s="217" t="s">
        <v>44</v>
      </c>
      <c r="O3439" s="43"/>
      <c r="P3439" s="218">
        <f>O3439*H3439</f>
        <v>0</v>
      </c>
      <c r="Q3439" s="218">
        <v>0</v>
      </c>
      <c r="R3439" s="218">
        <f>Q3439*H3439</f>
        <v>0</v>
      </c>
      <c r="S3439" s="218">
        <v>0</v>
      </c>
      <c r="T3439" s="219">
        <f>S3439*H3439</f>
        <v>0</v>
      </c>
      <c r="AR3439" s="25" t="s">
        <v>775</v>
      </c>
      <c r="AT3439" s="25" t="s">
        <v>498</v>
      </c>
      <c r="AU3439" s="25" t="s">
        <v>82</v>
      </c>
      <c r="AY3439" s="25" t="s">
        <v>492</v>
      </c>
      <c r="BE3439" s="220">
        <f>IF(N3439="základní",J3439,0)</f>
        <v>0</v>
      </c>
      <c r="BF3439" s="220">
        <f>IF(N3439="snížená",J3439,0)</f>
        <v>0</v>
      </c>
      <c r="BG3439" s="220">
        <f>IF(N3439="zákl. přenesená",J3439,0)</f>
        <v>0</v>
      </c>
      <c r="BH3439" s="220">
        <f>IF(N3439="sníž. přenesená",J3439,0)</f>
        <v>0</v>
      </c>
      <c r="BI3439" s="220">
        <f>IF(N3439="nulová",J3439,0)</f>
        <v>0</v>
      </c>
      <c r="BJ3439" s="25" t="s">
        <v>80</v>
      </c>
      <c r="BK3439" s="220">
        <f>ROUND(I3439*H3439,2)</f>
        <v>0</v>
      </c>
      <c r="BL3439" s="25" t="s">
        <v>775</v>
      </c>
      <c r="BM3439" s="25" t="s">
        <v>4670</v>
      </c>
    </row>
    <row r="3440" spans="2:65" s="1" customFormat="1" ht="24">
      <c r="B3440" s="42"/>
      <c r="C3440" s="64"/>
      <c r="D3440" s="227" t="s">
        <v>506</v>
      </c>
      <c r="E3440" s="64"/>
      <c r="F3440" s="274" t="s">
        <v>4669</v>
      </c>
      <c r="G3440" s="64"/>
      <c r="H3440" s="64"/>
      <c r="I3440" s="177"/>
      <c r="J3440" s="64"/>
      <c r="K3440" s="64"/>
      <c r="L3440" s="62"/>
      <c r="M3440" s="223"/>
      <c r="N3440" s="43"/>
      <c r="O3440" s="43"/>
      <c r="P3440" s="43"/>
      <c r="Q3440" s="43"/>
      <c r="R3440" s="43"/>
      <c r="S3440" s="43"/>
      <c r="T3440" s="79"/>
      <c r="AT3440" s="25" t="s">
        <v>506</v>
      </c>
      <c r="AU3440" s="25" t="s">
        <v>82</v>
      </c>
    </row>
    <row r="3441" spans="2:65" s="1" customFormat="1" ht="25.5" customHeight="1">
      <c r="B3441" s="42"/>
      <c r="C3441" s="209" t="s">
        <v>4671</v>
      </c>
      <c r="D3441" s="209" t="s">
        <v>498</v>
      </c>
      <c r="E3441" s="210" t="s">
        <v>4672</v>
      </c>
      <c r="F3441" s="211" t="s">
        <v>4673</v>
      </c>
      <c r="G3441" s="212" t="s">
        <v>2537</v>
      </c>
      <c r="H3441" s="213">
        <v>4</v>
      </c>
      <c r="I3441" s="214"/>
      <c r="J3441" s="215">
        <f>ROUND(I3441*H3441,2)</f>
        <v>0</v>
      </c>
      <c r="K3441" s="211" t="s">
        <v>23</v>
      </c>
      <c r="L3441" s="62"/>
      <c r="M3441" s="216" t="s">
        <v>23</v>
      </c>
      <c r="N3441" s="217" t="s">
        <v>44</v>
      </c>
      <c r="O3441" s="43"/>
      <c r="P3441" s="218">
        <f>O3441*H3441</f>
        <v>0</v>
      </c>
      <c r="Q3441" s="218">
        <v>0</v>
      </c>
      <c r="R3441" s="218">
        <f>Q3441*H3441</f>
        <v>0</v>
      </c>
      <c r="S3441" s="218">
        <v>0</v>
      </c>
      <c r="T3441" s="219">
        <f>S3441*H3441</f>
        <v>0</v>
      </c>
      <c r="AR3441" s="25" t="s">
        <v>775</v>
      </c>
      <c r="AT3441" s="25" t="s">
        <v>498</v>
      </c>
      <c r="AU3441" s="25" t="s">
        <v>82</v>
      </c>
      <c r="AY3441" s="25" t="s">
        <v>492</v>
      </c>
      <c r="BE3441" s="220">
        <f>IF(N3441="základní",J3441,0)</f>
        <v>0</v>
      </c>
      <c r="BF3441" s="220">
        <f>IF(N3441="snížená",J3441,0)</f>
        <v>0</v>
      </c>
      <c r="BG3441" s="220">
        <f>IF(N3441="zákl. přenesená",J3441,0)</f>
        <v>0</v>
      </c>
      <c r="BH3441" s="220">
        <f>IF(N3441="sníž. přenesená",J3441,0)</f>
        <v>0</v>
      </c>
      <c r="BI3441" s="220">
        <f>IF(N3441="nulová",J3441,0)</f>
        <v>0</v>
      </c>
      <c r="BJ3441" s="25" t="s">
        <v>80</v>
      </c>
      <c r="BK3441" s="220">
        <f>ROUND(I3441*H3441,2)</f>
        <v>0</v>
      </c>
      <c r="BL3441" s="25" t="s">
        <v>775</v>
      </c>
      <c r="BM3441" s="25" t="s">
        <v>4674</v>
      </c>
    </row>
    <row r="3442" spans="2:65" s="1" customFormat="1" ht="24">
      <c r="B3442" s="42"/>
      <c r="C3442" s="64"/>
      <c r="D3442" s="227" t="s">
        <v>506</v>
      </c>
      <c r="E3442" s="64"/>
      <c r="F3442" s="274" t="s">
        <v>4673</v>
      </c>
      <c r="G3442" s="64"/>
      <c r="H3442" s="64"/>
      <c r="I3442" s="177"/>
      <c r="J3442" s="64"/>
      <c r="K3442" s="64"/>
      <c r="L3442" s="62"/>
      <c r="M3442" s="223"/>
      <c r="N3442" s="43"/>
      <c r="O3442" s="43"/>
      <c r="P3442" s="43"/>
      <c r="Q3442" s="43"/>
      <c r="R3442" s="43"/>
      <c r="S3442" s="43"/>
      <c r="T3442" s="79"/>
      <c r="AT3442" s="25" t="s">
        <v>506</v>
      </c>
      <c r="AU3442" s="25" t="s">
        <v>82</v>
      </c>
    </row>
    <row r="3443" spans="2:65" s="1" customFormat="1" ht="25.5" customHeight="1">
      <c r="B3443" s="42"/>
      <c r="C3443" s="209" t="s">
        <v>4675</v>
      </c>
      <c r="D3443" s="209" t="s">
        <v>498</v>
      </c>
      <c r="E3443" s="210" t="s">
        <v>4676</v>
      </c>
      <c r="F3443" s="211" t="s">
        <v>4677</v>
      </c>
      <c r="G3443" s="212" t="s">
        <v>2537</v>
      </c>
      <c r="H3443" s="213">
        <v>2</v>
      </c>
      <c r="I3443" s="214"/>
      <c r="J3443" s="215">
        <f>ROUND(I3443*H3443,2)</f>
        <v>0</v>
      </c>
      <c r="K3443" s="211" t="s">
        <v>23</v>
      </c>
      <c r="L3443" s="62"/>
      <c r="M3443" s="216" t="s">
        <v>23</v>
      </c>
      <c r="N3443" s="217" t="s">
        <v>44</v>
      </c>
      <c r="O3443" s="43"/>
      <c r="P3443" s="218">
        <f>O3443*H3443</f>
        <v>0</v>
      </c>
      <c r="Q3443" s="218">
        <v>0</v>
      </c>
      <c r="R3443" s="218">
        <f>Q3443*H3443</f>
        <v>0</v>
      </c>
      <c r="S3443" s="218">
        <v>0</v>
      </c>
      <c r="T3443" s="219">
        <f>S3443*H3443</f>
        <v>0</v>
      </c>
      <c r="AR3443" s="25" t="s">
        <v>775</v>
      </c>
      <c r="AT3443" s="25" t="s">
        <v>498</v>
      </c>
      <c r="AU3443" s="25" t="s">
        <v>82</v>
      </c>
      <c r="AY3443" s="25" t="s">
        <v>492</v>
      </c>
      <c r="BE3443" s="220">
        <f>IF(N3443="základní",J3443,0)</f>
        <v>0</v>
      </c>
      <c r="BF3443" s="220">
        <f>IF(N3443="snížená",J3443,0)</f>
        <v>0</v>
      </c>
      <c r="BG3443" s="220">
        <f>IF(N3443="zákl. přenesená",J3443,0)</f>
        <v>0</v>
      </c>
      <c r="BH3443" s="220">
        <f>IF(N3443="sníž. přenesená",J3443,0)</f>
        <v>0</v>
      </c>
      <c r="BI3443" s="220">
        <f>IF(N3443="nulová",J3443,0)</f>
        <v>0</v>
      </c>
      <c r="BJ3443" s="25" t="s">
        <v>80</v>
      </c>
      <c r="BK3443" s="220">
        <f>ROUND(I3443*H3443,2)</f>
        <v>0</v>
      </c>
      <c r="BL3443" s="25" t="s">
        <v>775</v>
      </c>
      <c r="BM3443" s="25" t="s">
        <v>4678</v>
      </c>
    </row>
    <row r="3444" spans="2:65" s="1" customFormat="1" ht="24">
      <c r="B3444" s="42"/>
      <c r="C3444" s="64"/>
      <c r="D3444" s="227" t="s">
        <v>506</v>
      </c>
      <c r="E3444" s="64"/>
      <c r="F3444" s="274" t="s">
        <v>4677</v>
      </c>
      <c r="G3444" s="64"/>
      <c r="H3444" s="64"/>
      <c r="I3444" s="177"/>
      <c r="J3444" s="64"/>
      <c r="K3444" s="64"/>
      <c r="L3444" s="62"/>
      <c r="M3444" s="223"/>
      <c r="N3444" s="43"/>
      <c r="O3444" s="43"/>
      <c r="P3444" s="43"/>
      <c r="Q3444" s="43"/>
      <c r="R3444" s="43"/>
      <c r="S3444" s="43"/>
      <c r="T3444" s="79"/>
      <c r="AT3444" s="25" t="s">
        <v>506</v>
      </c>
      <c r="AU3444" s="25" t="s">
        <v>82</v>
      </c>
    </row>
    <row r="3445" spans="2:65" s="1" customFormat="1" ht="38.25" customHeight="1">
      <c r="B3445" s="42"/>
      <c r="C3445" s="209" t="s">
        <v>4679</v>
      </c>
      <c r="D3445" s="209" t="s">
        <v>498</v>
      </c>
      <c r="E3445" s="210" t="s">
        <v>4680</v>
      </c>
      <c r="F3445" s="211" t="s">
        <v>4681</v>
      </c>
      <c r="G3445" s="212" t="s">
        <v>2537</v>
      </c>
      <c r="H3445" s="213">
        <v>2</v>
      </c>
      <c r="I3445" s="214"/>
      <c r="J3445" s="215">
        <f>ROUND(I3445*H3445,2)</f>
        <v>0</v>
      </c>
      <c r="K3445" s="211" t="s">
        <v>23</v>
      </c>
      <c r="L3445" s="62"/>
      <c r="M3445" s="216" t="s">
        <v>23</v>
      </c>
      <c r="N3445" s="217" t="s">
        <v>44</v>
      </c>
      <c r="O3445" s="43"/>
      <c r="P3445" s="218">
        <f>O3445*H3445</f>
        <v>0</v>
      </c>
      <c r="Q3445" s="218">
        <v>0</v>
      </c>
      <c r="R3445" s="218">
        <f>Q3445*H3445</f>
        <v>0</v>
      </c>
      <c r="S3445" s="218">
        <v>0</v>
      </c>
      <c r="T3445" s="219">
        <f>S3445*H3445</f>
        <v>0</v>
      </c>
      <c r="AR3445" s="25" t="s">
        <v>775</v>
      </c>
      <c r="AT3445" s="25" t="s">
        <v>498</v>
      </c>
      <c r="AU3445" s="25" t="s">
        <v>82</v>
      </c>
      <c r="AY3445" s="25" t="s">
        <v>492</v>
      </c>
      <c r="BE3445" s="220">
        <f>IF(N3445="základní",J3445,0)</f>
        <v>0</v>
      </c>
      <c r="BF3445" s="220">
        <f>IF(N3445="snížená",J3445,0)</f>
        <v>0</v>
      </c>
      <c r="BG3445" s="220">
        <f>IF(N3445="zákl. přenesená",J3445,0)</f>
        <v>0</v>
      </c>
      <c r="BH3445" s="220">
        <f>IF(N3445="sníž. přenesená",J3445,0)</f>
        <v>0</v>
      </c>
      <c r="BI3445" s="220">
        <f>IF(N3445="nulová",J3445,0)</f>
        <v>0</v>
      </c>
      <c r="BJ3445" s="25" t="s">
        <v>80</v>
      </c>
      <c r="BK3445" s="220">
        <f>ROUND(I3445*H3445,2)</f>
        <v>0</v>
      </c>
      <c r="BL3445" s="25" t="s">
        <v>775</v>
      </c>
      <c r="BM3445" s="25" t="s">
        <v>4682</v>
      </c>
    </row>
    <row r="3446" spans="2:65" s="1" customFormat="1" ht="24">
      <c r="B3446" s="42"/>
      <c r="C3446" s="64"/>
      <c r="D3446" s="227" t="s">
        <v>506</v>
      </c>
      <c r="E3446" s="64"/>
      <c r="F3446" s="274" t="s">
        <v>4681</v>
      </c>
      <c r="G3446" s="64"/>
      <c r="H3446" s="64"/>
      <c r="I3446" s="177"/>
      <c r="J3446" s="64"/>
      <c r="K3446" s="64"/>
      <c r="L3446" s="62"/>
      <c r="M3446" s="223"/>
      <c r="N3446" s="43"/>
      <c r="O3446" s="43"/>
      <c r="P3446" s="43"/>
      <c r="Q3446" s="43"/>
      <c r="R3446" s="43"/>
      <c r="S3446" s="43"/>
      <c r="T3446" s="79"/>
      <c r="AT3446" s="25" t="s">
        <v>506</v>
      </c>
      <c r="AU3446" s="25" t="s">
        <v>82</v>
      </c>
    </row>
    <row r="3447" spans="2:65" s="1" customFormat="1" ht="51" customHeight="1">
      <c r="B3447" s="42"/>
      <c r="C3447" s="209" t="s">
        <v>4683</v>
      </c>
      <c r="D3447" s="209" t="s">
        <v>498</v>
      </c>
      <c r="E3447" s="210" t="s">
        <v>4684</v>
      </c>
      <c r="F3447" s="211" t="s">
        <v>4685</v>
      </c>
      <c r="G3447" s="212" t="s">
        <v>2537</v>
      </c>
      <c r="H3447" s="213">
        <v>2</v>
      </c>
      <c r="I3447" s="214"/>
      <c r="J3447" s="215">
        <f>ROUND(I3447*H3447,2)</f>
        <v>0</v>
      </c>
      <c r="K3447" s="211" t="s">
        <v>23</v>
      </c>
      <c r="L3447" s="62"/>
      <c r="M3447" s="216" t="s">
        <v>23</v>
      </c>
      <c r="N3447" s="217" t="s">
        <v>44</v>
      </c>
      <c r="O3447" s="43"/>
      <c r="P3447" s="218">
        <f>O3447*H3447</f>
        <v>0</v>
      </c>
      <c r="Q3447" s="218">
        <v>0</v>
      </c>
      <c r="R3447" s="218">
        <f>Q3447*H3447</f>
        <v>0</v>
      </c>
      <c r="S3447" s="218">
        <v>0</v>
      </c>
      <c r="T3447" s="219">
        <f>S3447*H3447</f>
        <v>0</v>
      </c>
      <c r="AR3447" s="25" t="s">
        <v>775</v>
      </c>
      <c r="AT3447" s="25" t="s">
        <v>498</v>
      </c>
      <c r="AU3447" s="25" t="s">
        <v>82</v>
      </c>
      <c r="AY3447" s="25" t="s">
        <v>492</v>
      </c>
      <c r="BE3447" s="220">
        <f>IF(N3447="základní",J3447,0)</f>
        <v>0</v>
      </c>
      <c r="BF3447" s="220">
        <f>IF(N3447="snížená",J3447,0)</f>
        <v>0</v>
      </c>
      <c r="BG3447" s="220">
        <f>IF(N3447="zákl. přenesená",J3447,0)</f>
        <v>0</v>
      </c>
      <c r="BH3447" s="220">
        <f>IF(N3447="sníž. přenesená",J3447,0)</f>
        <v>0</v>
      </c>
      <c r="BI3447" s="220">
        <f>IF(N3447="nulová",J3447,0)</f>
        <v>0</v>
      </c>
      <c r="BJ3447" s="25" t="s">
        <v>80</v>
      </c>
      <c r="BK3447" s="220">
        <f>ROUND(I3447*H3447,2)</f>
        <v>0</v>
      </c>
      <c r="BL3447" s="25" t="s">
        <v>775</v>
      </c>
      <c r="BM3447" s="25" t="s">
        <v>4686</v>
      </c>
    </row>
    <row r="3448" spans="2:65" s="1" customFormat="1" ht="36">
      <c r="B3448" s="42"/>
      <c r="C3448" s="64"/>
      <c r="D3448" s="227" t="s">
        <v>506</v>
      </c>
      <c r="E3448" s="64"/>
      <c r="F3448" s="274" t="s">
        <v>4685</v>
      </c>
      <c r="G3448" s="64"/>
      <c r="H3448" s="64"/>
      <c r="I3448" s="177"/>
      <c r="J3448" s="64"/>
      <c r="K3448" s="64"/>
      <c r="L3448" s="62"/>
      <c r="M3448" s="223"/>
      <c r="N3448" s="43"/>
      <c r="O3448" s="43"/>
      <c r="P3448" s="43"/>
      <c r="Q3448" s="43"/>
      <c r="R3448" s="43"/>
      <c r="S3448" s="43"/>
      <c r="T3448" s="79"/>
      <c r="AT3448" s="25" t="s">
        <v>506</v>
      </c>
      <c r="AU3448" s="25" t="s">
        <v>82</v>
      </c>
    </row>
    <row r="3449" spans="2:65" s="1" customFormat="1" ht="38.25" customHeight="1">
      <c r="B3449" s="42"/>
      <c r="C3449" s="209" t="s">
        <v>4687</v>
      </c>
      <c r="D3449" s="209" t="s">
        <v>498</v>
      </c>
      <c r="E3449" s="210" t="s">
        <v>4688</v>
      </c>
      <c r="F3449" s="211" t="s">
        <v>4689</v>
      </c>
      <c r="G3449" s="212" t="s">
        <v>2537</v>
      </c>
      <c r="H3449" s="213">
        <v>4</v>
      </c>
      <c r="I3449" s="214"/>
      <c r="J3449" s="215">
        <f>ROUND(I3449*H3449,2)</f>
        <v>0</v>
      </c>
      <c r="K3449" s="211" t="s">
        <v>23</v>
      </c>
      <c r="L3449" s="62"/>
      <c r="M3449" s="216" t="s">
        <v>23</v>
      </c>
      <c r="N3449" s="217" t="s">
        <v>44</v>
      </c>
      <c r="O3449" s="43"/>
      <c r="P3449" s="218">
        <f>O3449*H3449</f>
        <v>0</v>
      </c>
      <c r="Q3449" s="218">
        <v>0</v>
      </c>
      <c r="R3449" s="218">
        <f>Q3449*H3449</f>
        <v>0</v>
      </c>
      <c r="S3449" s="218">
        <v>0</v>
      </c>
      <c r="T3449" s="219">
        <f>S3449*H3449</f>
        <v>0</v>
      </c>
      <c r="AR3449" s="25" t="s">
        <v>775</v>
      </c>
      <c r="AT3449" s="25" t="s">
        <v>498</v>
      </c>
      <c r="AU3449" s="25" t="s">
        <v>82</v>
      </c>
      <c r="AY3449" s="25" t="s">
        <v>492</v>
      </c>
      <c r="BE3449" s="220">
        <f>IF(N3449="základní",J3449,0)</f>
        <v>0</v>
      </c>
      <c r="BF3449" s="220">
        <f>IF(N3449="snížená",J3449,0)</f>
        <v>0</v>
      </c>
      <c r="BG3449" s="220">
        <f>IF(N3449="zákl. přenesená",J3449,0)</f>
        <v>0</v>
      </c>
      <c r="BH3449" s="220">
        <f>IF(N3449="sníž. přenesená",J3449,0)</f>
        <v>0</v>
      </c>
      <c r="BI3449" s="220">
        <f>IF(N3449="nulová",J3449,0)</f>
        <v>0</v>
      </c>
      <c r="BJ3449" s="25" t="s">
        <v>80</v>
      </c>
      <c r="BK3449" s="220">
        <f>ROUND(I3449*H3449,2)</f>
        <v>0</v>
      </c>
      <c r="BL3449" s="25" t="s">
        <v>775</v>
      </c>
      <c r="BM3449" s="25" t="s">
        <v>4690</v>
      </c>
    </row>
    <row r="3450" spans="2:65" s="1" customFormat="1" ht="36">
      <c r="B3450" s="42"/>
      <c r="C3450" s="64"/>
      <c r="D3450" s="227" t="s">
        <v>506</v>
      </c>
      <c r="E3450" s="64"/>
      <c r="F3450" s="274" t="s">
        <v>4689</v>
      </c>
      <c r="G3450" s="64"/>
      <c r="H3450" s="64"/>
      <c r="I3450" s="177"/>
      <c r="J3450" s="64"/>
      <c r="K3450" s="64"/>
      <c r="L3450" s="62"/>
      <c r="M3450" s="223"/>
      <c r="N3450" s="43"/>
      <c r="O3450" s="43"/>
      <c r="P3450" s="43"/>
      <c r="Q3450" s="43"/>
      <c r="R3450" s="43"/>
      <c r="S3450" s="43"/>
      <c r="T3450" s="79"/>
      <c r="AT3450" s="25" t="s">
        <v>506</v>
      </c>
      <c r="AU3450" s="25" t="s">
        <v>82</v>
      </c>
    </row>
    <row r="3451" spans="2:65" s="1" customFormat="1" ht="38.25" customHeight="1">
      <c r="B3451" s="42"/>
      <c r="C3451" s="209" t="s">
        <v>4691</v>
      </c>
      <c r="D3451" s="209" t="s">
        <v>498</v>
      </c>
      <c r="E3451" s="210" t="s">
        <v>4692</v>
      </c>
      <c r="F3451" s="211" t="s">
        <v>4693</v>
      </c>
      <c r="G3451" s="212" t="s">
        <v>2537</v>
      </c>
      <c r="H3451" s="213">
        <v>2</v>
      </c>
      <c r="I3451" s="214"/>
      <c r="J3451" s="215">
        <f>ROUND(I3451*H3451,2)</f>
        <v>0</v>
      </c>
      <c r="K3451" s="211" t="s">
        <v>23</v>
      </c>
      <c r="L3451" s="62"/>
      <c r="M3451" s="216" t="s">
        <v>23</v>
      </c>
      <c r="N3451" s="217" t="s">
        <v>44</v>
      </c>
      <c r="O3451" s="43"/>
      <c r="P3451" s="218">
        <f>O3451*H3451</f>
        <v>0</v>
      </c>
      <c r="Q3451" s="218">
        <v>0</v>
      </c>
      <c r="R3451" s="218">
        <f>Q3451*H3451</f>
        <v>0</v>
      </c>
      <c r="S3451" s="218">
        <v>0</v>
      </c>
      <c r="T3451" s="219">
        <f>S3451*H3451</f>
        <v>0</v>
      </c>
      <c r="AR3451" s="25" t="s">
        <v>775</v>
      </c>
      <c r="AT3451" s="25" t="s">
        <v>498</v>
      </c>
      <c r="AU3451" s="25" t="s">
        <v>82</v>
      </c>
      <c r="AY3451" s="25" t="s">
        <v>492</v>
      </c>
      <c r="BE3451" s="220">
        <f>IF(N3451="základní",J3451,0)</f>
        <v>0</v>
      </c>
      <c r="BF3451" s="220">
        <f>IF(N3451="snížená",J3451,0)</f>
        <v>0</v>
      </c>
      <c r="BG3451" s="220">
        <f>IF(N3451="zákl. přenesená",J3451,0)</f>
        <v>0</v>
      </c>
      <c r="BH3451" s="220">
        <f>IF(N3451="sníž. přenesená",J3451,0)</f>
        <v>0</v>
      </c>
      <c r="BI3451" s="220">
        <f>IF(N3451="nulová",J3451,0)</f>
        <v>0</v>
      </c>
      <c r="BJ3451" s="25" t="s">
        <v>80</v>
      </c>
      <c r="BK3451" s="220">
        <f>ROUND(I3451*H3451,2)</f>
        <v>0</v>
      </c>
      <c r="BL3451" s="25" t="s">
        <v>775</v>
      </c>
      <c r="BM3451" s="25" t="s">
        <v>4694</v>
      </c>
    </row>
    <row r="3452" spans="2:65" s="1" customFormat="1" ht="36">
      <c r="B3452" s="42"/>
      <c r="C3452" s="64"/>
      <c r="D3452" s="227" t="s">
        <v>506</v>
      </c>
      <c r="E3452" s="64"/>
      <c r="F3452" s="274" t="s">
        <v>4693</v>
      </c>
      <c r="G3452" s="64"/>
      <c r="H3452" s="64"/>
      <c r="I3452" s="177"/>
      <c r="J3452" s="64"/>
      <c r="K3452" s="64"/>
      <c r="L3452" s="62"/>
      <c r="M3452" s="223"/>
      <c r="N3452" s="43"/>
      <c r="O3452" s="43"/>
      <c r="P3452" s="43"/>
      <c r="Q3452" s="43"/>
      <c r="R3452" s="43"/>
      <c r="S3452" s="43"/>
      <c r="T3452" s="79"/>
      <c r="AT3452" s="25" t="s">
        <v>506</v>
      </c>
      <c r="AU3452" s="25" t="s">
        <v>82</v>
      </c>
    </row>
    <row r="3453" spans="2:65" s="1" customFormat="1" ht="38.25" customHeight="1">
      <c r="B3453" s="42"/>
      <c r="C3453" s="209" t="s">
        <v>4695</v>
      </c>
      <c r="D3453" s="209" t="s">
        <v>498</v>
      </c>
      <c r="E3453" s="210" t="s">
        <v>4696</v>
      </c>
      <c r="F3453" s="211" t="s">
        <v>4697</v>
      </c>
      <c r="G3453" s="212" t="s">
        <v>2537</v>
      </c>
      <c r="H3453" s="213">
        <v>2</v>
      </c>
      <c r="I3453" s="214"/>
      <c r="J3453" s="215">
        <f>ROUND(I3453*H3453,2)</f>
        <v>0</v>
      </c>
      <c r="K3453" s="211" t="s">
        <v>23</v>
      </c>
      <c r="L3453" s="62"/>
      <c r="M3453" s="216" t="s">
        <v>23</v>
      </c>
      <c r="N3453" s="217" t="s">
        <v>44</v>
      </c>
      <c r="O3453" s="43"/>
      <c r="P3453" s="218">
        <f>O3453*H3453</f>
        <v>0</v>
      </c>
      <c r="Q3453" s="218">
        <v>0</v>
      </c>
      <c r="R3453" s="218">
        <f>Q3453*H3453</f>
        <v>0</v>
      </c>
      <c r="S3453" s="218">
        <v>0</v>
      </c>
      <c r="T3453" s="219">
        <f>S3453*H3453</f>
        <v>0</v>
      </c>
      <c r="AR3453" s="25" t="s">
        <v>775</v>
      </c>
      <c r="AT3453" s="25" t="s">
        <v>498</v>
      </c>
      <c r="AU3453" s="25" t="s">
        <v>82</v>
      </c>
      <c r="AY3453" s="25" t="s">
        <v>492</v>
      </c>
      <c r="BE3453" s="220">
        <f>IF(N3453="základní",J3453,0)</f>
        <v>0</v>
      </c>
      <c r="BF3453" s="220">
        <f>IF(N3453="snížená",J3453,0)</f>
        <v>0</v>
      </c>
      <c r="BG3453" s="220">
        <f>IF(N3453="zákl. přenesená",J3453,0)</f>
        <v>0</v>
      </c>
      <c r="BH3453" s="220">
        <f>IF(N3453="sníž. přenesená",J3453,0)</f>
        <v>0</v>
      </c>
      <c r="BI3453" s="220">
        <f>IF(N3453="nulová",J3453,0)</f>
        <v>0</v>
      </c>
      <c r="BJ3453" s="25" t="s">
        <v>80</v>
      </c>
      <c r="BK3453" s="220">
        <f>ROUND(I3453*H3453,2)</f>
        <v>0</v>
      </c>
      <c r="BL3453" s="25" t="s">
        <v>775</v>
      </c>
      <c r="BM3453" s="25" t="s">
        <v>4698</v>
      </c>
    </row>
    <row r="3454" spans="2:65" s="1" customFormat="1" ht="24">
      <c r="B3454" s="42"/>
      <c r="C3454" s="64"/>
      <c r="D3454" s="227" t="s">
        <v>506</v>
      </c>
      <c r="E3454" s="64"/>
      <c r="F3454" s="274" t="s">
        <v>4697</v>
      </c>
      <c r="G3454" s="64"/>
      <c r="H3454" s="64"/>
      <c r="I3454" s="177"/>
      <c r="J3454" s="64"/>
      <c r="K3454" s="64"/>
      <c r="L3454" s="62"/>
      <c r="M3454" s="223"/>
      <c r="N3454" s="43"/>
      <c r="O3454" s="43"/>
      <c r="P3454" s="43"/>
      <c r="Q3454" s="43"/>
      <c r="R3454" s="43"/>
      <c r="S3454" s="43"/>
      <c r="T3454" s="79"/>
      <c r="AT3454" s="25" t="s">
        <v>506</v>
      </c>
      <c r="AU3454" s="25" t="s">
        <v>82</v>
      </c>
    </row>
    <row r="3455" spans="2:65" s="1" customFormat="1" ht="25.5" customHeight="1">
      <c r="B3455" s="42"/>
      <c r="C3455" s="209" t="s">
        <v>4699</v>
      </c>
      <c r="D3455" s="209" t="s">
        <v>498</v>
      </c>
      <c r="E3455" s="210" t="s">
        <v>4700</v>
      </c>
      <c r="F3455" s="211" t="s">
        <v>4701</v>
      </c>
      <c r="G3455" s="212" t="s">
        <v>2537</v>
      </c>
      <c r="H3455" s="213">
        <v>4</v>
      </c>
      <c r="I3455" s="214"/>
      <c r="J3455" s="215">
        <f>ROUND(I3455*H3455,2)</f>
        <v>0</v>
      </c>
      <c r="K3455" s="211" t="s">
        <v>23</v>
      </c>
      <c r="L3455" s="62"/>
      <c r="M3455" s="216" t="s">
        <v>23</v>
      </c>
      <c r="N3455" s="217" t="s">
        <v>44</v>
      </c>
      <c r="O3455" s="43"/>
      <c r="P3455" s="218">
        <f>O3455*H3455</f>
        <v>0</v>
      </c>
      <c r="Q3455" s="218">
        <v>0</v>
      </c>
      <c r="R3455" s="218">
        <f>Q3455*H3455</f>
        <v>0</v>
      </c>
      <c r="S3455" s="218">
        <v>0</v>
      </c>
      <c r="T3455" s="219">
        <f>S3455*H3455</f>
        <v>0</v>
      </c>
      <c r="AR3455" s="25" t="s">
        <v>775</v>
      </c>
      <c r="AT3455" s="25" t="s">
        <v>498</v>
      </c>
      <c r="AU3455" s="25" t="s">
        <v>82</v>
      </c>
      <c r="AY3455" s="25" t="s">
        <v>492</v>
      </c>
      <c r="BE3455" s="220">
        <f>IF(N3455="základní",J3455,0)</f>
        <v>0</v>
      </c>
      <c r="BF3455" s="220">
        <f>IF(N3455="snížená",J3455,0)</f>
        <v>0</v>
      </c>
      <c r="BG3455" s="220">
        <f>IF(N3455="zákl. přenesená",J3455,0)</f>
        <v>0</v>
      </c>
      <c r="BH3455" s="220">
        <f>IF(N3455="sníž. přenesená",J3455,0)</f>
        <v>0</v>
      </c>
      <c r="BI3455" s="220">
        <f>IF(N3455="nulová",J3455,0)</f>
        <v>0</v>
      </c>
      <c r="BJ3455" s="25" t="s">
        <v>80</v>
      </c>
      <c r="BK3455" s="220">
        <f>ROUND(I3455*H3455,2)</f>
        <v>0</v>
      </c>
      <c r="BL3455" s="25" t="s">
        <v>775</v>
      </c>
      <c r="BM3455" s="25" t="s">
        <v>4702</v>
      </c>
    </row>
    <row r="3456" spans="2:65" s="1" customFormat="1" ht="24">
      <c r="B3456" s="42"/>
      <c r="C3456" s="64"/>
      <c r="D3456" s="227" t="s">
        <v>506</v>
      </c>
      <c r="E3456" s="64"/>
      <c r="F3456" s="274" t="s">
        <v>4701</v>
      </c>
      <c r="G3456" s="64"/>
      <c r="H3456" s="64"/>
      <c r="I3456" s="177"/>
      <c r="J3456" s="64"/>
      <c r="K3456" s="64"/>
      <c r="L3456" s="62"/>
      <c r="M3456" s="223"/>
      <c r="N3456" s="43"/>
      <c r="O3456" s="43"/>
      <c r="P3456" s="43"/>
      <c r="Q3456" s="43"/>
      <c r="R3456" s="43"/>
      <c r="S3456" s="43"/>
      <c r="T3456" s="79"/>
      <c r="AT3456" s="25" t="s">
        <v>506</v>
      </c>
      <c r="AU3456" s="25" t="s">
        <v>82</v>
      </c>
    </row>
    <row r="3457" spans="2:65" s="1" customFormat="1" ht="25.5" customHeight="1">
      <c r="B3457" s="42"/>
      <c r="C3457" s="209" t="s">
        <v>4703</v>
      </c>
      <c r="D3457" s="209" t="s">
        <v>498</v>
      </c>
      <c r="E3457" s="210" t="s">
        <v>4704</v>
      </c>
      <c r="F3457" s="211" t="s">
        <v>4705</v>
      </c>
      <c r="G3457" s="212" t="s">
        <v>2537</v>
      </c>
      <c r="H3457" s="213">
        <v>4</v>
      </c>
      <c r="I3457" s="214"/>
      <c r="J3457" s="215">
        <f>ROUND(I3457*H3457,2)</f>
        <v>0</v>
      </c>
      <c r="K3457" s="211" t="s">
        <v>23</v>
      </c>
      <c r="L3457" s="62"/>
      <c r="M3457" s="216" t="s">
        <v>23</v>
      </c>
      <c r="N3457" s="217" t="s">
        <v>44</v>
      </c>
      <c r="O3457" s="43"/>
      <c r="P3457" s="218">
        <f>O3457*H3457</f>
        <v>0</v>
      </c>
      <c r="Q3457" s="218">
        <v>0</v>
      </c>
      <c r="R3457" s="218">
        <f>Q3457*H3457</f>
        <v>0</v>
      </c>
      <c r="S3457" s="218">
        <v>0</v>
      </c>
      <c r="T3457" s="219">
        <f>S3457*H3457</f>
        <v>0</v>
      </c>
      <c r="AR3457" s="25" t="s">
        <v>775</v>
      </c>
      <c r="AT3457" s="25" t="s">
        <v>498</v>
      </c>
      <c r="AU3457" s="25" t="s">
        <v>82</v>
      </c>
      <c r="AY3457" s="25" t="s">
        <v>492</v>
      </c>
      <c r="BE3457" s="220">
        <f>IF(N3457="základní",J3457,0)</f>
        <v>0</v>
      </c>
      <c r="BF3457" s="220">
        <f>IF(N3457="snížená",J3457,0)</f>
        <v>0</v>
      </c>
      <c r="BG3457" s="220">
        <f>IF(N3457="zákl. přenesená",J3457,0)</f>
        <v>0</v>
      </c>
      <c r="BH3457" s="220">
        <f>IF(N3457="sníž. přenesená",J3457,0)</f>
        <v>0</v>
      </c>
      <c r="BI3457" s="220">
        <f>IF(N3457="nulová",J3457,0)</f>
        <v>0</v>
      </c>
      <c r="BJ3457" s="25" t="s">
        <v>80</v>
      </c>
      <c r="BK3457" s="220">
        <f>ROUND(I3457*H3457,2)</f>
        <v>0</v>
      </c>
      <c r="BL3457" s="25" t="s">
        <v>775</v>
      </c>
      <c r="BM3457" s="25" t="s">
        <v>4706</v>
      </c>
    </row>
    <row r="3458" spans="2:65" s="1" customFormat="1" ht="24">
      <c r="B3458" s="42"/>
      <c r="C3458" s="64"/>
      <c r="D3458" s="227" t="s">
        <v>506</v>
      </c>
      <c r="E3458" s="64"/>
      <c r="F3458" s="274" t="s">
        <v>4705</v>
      </c>
      <c r="G3458" s="64"/>
      <c r="H3458" s="64"/>
      <c r="I3458" s="177"/>
      <c r="J3458" s="64"/>
      <c r="K3458" s="64"/>
      <c r="L3458" s="62"/>
      <c r="M3458" s="223"/>
      <c r="N3458" s="43"/>
      <c r="O3458" s="43"/>
      <c r="P3458" s="43"/>
      <c r="Q3458" s="43"/>
      <c r="R3458" s="43"/>
      <c r="S3458" s="43"/>
      <c r="T3458" s="79"/>
      <c r="AT3458" s="25" t="s">
        <v>506</v>
      </c>
      <c r="AU3458" s="25" t="s">
        <v>82</v>
      </c>
    </row>
    <row r="3459" spans="2:65" s="1" customFormat="1" ht="25.5" customHeight="1">
      <c r="B3459" s="42"/>
      <c r="C3459" s="209" t="s">
        <v>4707</v>
      </c>
      <c r="D3459" s="209" t="s">
        <v>498</v>
      </c>
      <c r="E3459" s="210" t="s">
        <v>4708</v>
      </c>
      <c r="F3459" s="211" t="s">
        <v>4709</v>
      </c>
      <c r="G3459" s="212" t="s">
        <v>2537</v>
      </c>
      <c r="H3459" s="213">
        <v>4</v>
      </c>
      <c r="I3459" s="214"/>
      <c r="J3459" s="215">
        <f>ROUND(I3459*H3459,2)</f>
        <v>0</v>
      </c>
      <c r="K3459" s="211" t="s">
        <v>23</v>
      </c>
      <c r="L3459" s="62"/>
      <c r="M3459" s="216" t="s">
        <v>23</v>
      </c>
      <c r="N3459" s="217" t="s">
        <v>44</v>
      </c>
      <c r="O3459" s="43"/>
      <c r="P3459" s="218">
        <f>O3459*H3459</f>
        <v>0</v>
      </c>
      <c r="Q3459" s="218">
        <v>0</v>
      </c>
      <c r="R3459" s="218">
        <f>Q3459*H3459</f>
        <v>0</v>
      </c>
      <c r="S3459" s="218">
        <v>0</v>
      </c>
      <c r="T3459" s="219">
        <f>S3459*H3459</f>
        <v>0</v>
      </c>
      <c r="AR3459" s="25" t="s">
        <v>775</v>
      </c>
      <c r="AT3459" s="25" t="s">
        <v>498</v>
      </c>
      <c r="AU3459" s="25" t="s">
        <v>82</v>
      </c>
      <c r="AY3459" s="25" t="s">
        <v>492</v>
      </c>
      <c r="BE3459" s="220">
        <f>IF(N3459="základní",J3459,0)</f>
        <v>0</v>
      </c>
      <c r="BF3459" s="220">
        <f>IF(N3459="snížená",J3459,0)</f>
        <v>0</v>
      </c>
      <c r="BG3459" s="220">
        <f>IF(N3459="zákl. přenesená",J3459,0)</f>
        <v>0</v>
      </c>
      <c r="BH3459" s="220">
        <f>IF(N3459="sníž. přenesená",J3459,0)</f>
        <v>0</v>
      </c>
      <c r="BI3459" s="220">
        <f>IF(N3459="nulová",J3459,0)</f>
        <v>0</v>
      </c>
      <c r="BJ3459" s="25" t="s">
        <v>80</v>
      </c>
      <c r="BK3459" s="220">
        <f>ROUND(I3459*H3459,2)</f>
        <v>0</v>
      </c>
      <c r="BL3459" s="25" t="s">
        <v>775</v>
      </c>
      <c r="BM3459" s="25" t="s">
        <v>4710</v>
      </c>
    </row>
    <row r="3460" spans="2:65" s="1" customFormat="1" ht="24">
      <c r="B3460" s="42"/>
      <c r="C3460" s="64"/>
      <c r="D3460" s="227" t="s">
        <v>506</v>
      </c>
      <c r="E3460" s="64"/>
      <c r="F3460" s="274" t="s">
        <v>4709</v>
      </c>
      <c r="G3460" s="64"/>
      <c r="H3460" s="64"/>
      <c r="I3460" s="177"/>
      <c r="J3460" s="64"/>
      <c r="K3460" s="64"/>
      <c r="L3460" s="62"/>
      <c r="M3460" s="223"/>
      <c r="N3460" s="43"/>
      <c r="O3460" s="43"/>
      <c r="P3460" s="43"/>
      <c r="Q3460" s="43"/>
      <c r="R3460" s="43"/>
      <c r="S3460" s="43"/>
      <c r="T3460" s="79"/>
      <c r="AT3460" s="25" t="s">
        <v>506</v>
      </c>
      <c r="AU3460" s="25" t="s">
        <v>82</v>
      </c>
    </row>
    <row r="3461" spans="2:65" s="1" customFormat="1" ht="25.5" customHeight="1">
      <c r="B3461" s="42"/>
      <c r="C3461" s="209" t="s">
        <v>4711</v>
      </c>
      <c r="D3461" s="209" t="s">
        <v>498</v>
      </c>
      <c r="E3461" s="210" t="s">
        <v>4712</v>
      </c>
      <c r="F3461" s="211" t="s">
        <v>4713</v>
      </c>
      <c r="G3461" s="212" t="s">
        <v>2537</v>
      </c>
      <c r="H3461" s="213">
        <v>4</v>
      </c>
      <c r="I3461" s="214"/>
      <c r="J3461" s="215">
        <f>ROUND(I3461*H3461,2)</f>
        <v>0</v>
      </c>
      <c r="K3461" s="211" t="s">
        <v>23</v>
      </c>
      <c r="L3461" s="62"/>
      <c r="M3461" s="216" t="s">
        <v>23</v>
      </c>
      <c r="N3461" s="217" t="s">
        <v>44</v>
      </c>
      <c r="O3461" s="43"/>
      <c r="P3461" s="218">
        <f>O3461*H3461</f>
        <v>0</v>
      </c>
      <c r="Q3461" s="218">
        <v>0</v>
      </c>
      <c r="R3461" s="218">
        <f>Q3461*H3461</f>
        <v>0</v>
      </c>
      <c r="S3461" s="218">
        <v>0</v>
      </c>
      <c r="T3461" s="219">
        <f>S3461*H3461</f>
        <v>0</v>
      </c>
      <c r="AR3461" s="25" t="s">
        <v>775</v>
      </c>
      <c r="AT3461" s="25" t="s">
        <v>498</v>
      </c>
      <c r="AU3461" s="25" t="s">
        <v>82</v>
      </c>
      <c r="AY3461" s="25" t="s">
        <v>492</v>
      </c>
      <c r="BE3461" s="220">
        <f>IF(N3461="základní",J3461,0)</f>
        <v>0</v>
      </c>
      <c r="BF3461" s="220">
        <f>IF(N3461="snížená",J3461,0)</f>
        <v>0</v>
      </c>
      <c r="BG3461" s="220">
        <f>IF(N3461="zákl. přenesená",J3461,0)</f>
        <v>0</v>
      </c>
      <c r="BH3461" s="220">
        <f>IF(N3461="sníž. přenesená",J3461,0)</f>
        <v>0</v>
      </c>
      <c r="BI3461" s="220">
        <f>IF(N3461="nulová",J3461,0)</f>
        <v>0</v>
      </c>
      <c r="BJ3461" s="25" t="s">
        <v>80</v>
      </c>
      <c r="BK3461" s="220">
        <f>ROUND(I3461*H3461,2)</f>
        <v>0</v>
      </c>
      <c r="BL3461" s="25" t="s">
        <v>775</v>
      </c>
      <c r="BM3461" s="25" t="s">
        <v>4714</v>
      </c>
    </row>
    <row r="3462" spans="2:65" s="1" customFormat="1" ht="24">
      <c r="B3462" s="42"/>
      <c r="C3462" s="64"/>
      <c r="D3462" s="227" t="s">
        <v>506</v>
      </c>
      <c r="E3462" s="64"/>
      <c r="F3462" s="274" t="s">
        <v>4713</v>
      </c>
      <c r="G3462" s="64"/>
      <c r="H3462" s="64"/>
      <c r="I3462" s="177"/>
      <c r="J3462" s="64"/>
      <c r="K3462" s="64"/>
      <c r="L3462" s="62"/>
      <c r="M3462" s="223"/>
      <c r="N3462" s="43"/>
      <c r="O3462" s="43"/>
      <c r="P3462" s="43"/>
      <c r="Q3462" s="43"/>
      <c r="R3462" s="43"/>
      <c r="S3462" s="43"/>
      <c r="T3462" s="79"/>
      <c r="AT3462" s="25" t="s">
        <v>506</v>
      </c>
      <c r="AU3462" s="25" t="s">
        <v>82</v>
      </c>
    </row>
    <row r="3463" spans="2:65" s="1" customFormat="1" ht="25.5" customHeight="1">
      <c r="B3463" s="42"/>
      <c r="C3463" s="209" t="s">
        <v>4715</v>
      </c>
      <c r="D3463" s="209" t="s">
        <v>498</v>
      </c>
      <c r="E3463" s="210" t="s">
        <v>4716</v>
      </c>
      <c r="F3463" s="211" t="s">
        <v>4717</v>
      </c>
      <c r="G3463" s="212" t="s">
        <v>2537</v>
      </c>
      <c r="H3463" s="213">
        <v>2</v>
      </c>
      <c r="I3463" s="214"/>
      <c r="J3463" s="215">
        <f>ROUND(I3463*H3463,2)</f>
        <v>0</v>
      </c>
      <c r="K3463" s="211" t="s">
        <v>23</v>
      </c>
      <c r="L3463" s="62"/>
      <c r="M3463" s="216" t="s">
        <v>23</v>
      </c>
      <c r="N3463" s="217" t="s">
        <v>44</v>
      </c>
      <c r="O3463" s="43"/>
      <c r="P3463" s="218">
        <f>O3463*H3463</f>
        <v>0</v>
      </c>
      <c r="Q3463" s="218">
        <v>0</v>
      </c>
      <c r="R3463" s="218">
        <f>Q3463*H3463</f>
        <v>0</v>
      </c>
      <c r="S3463" s="218">
        <v>0</v>
      </c>
      <c r="T3463" s="219">
        <f>S3463*H3463</f>
        <v>0</v>
      </c>
      <c r="AR3463" s="25" t="s">
        <v>775</v>
      </c>
      <c r="AT3463" s="25" t="s">
        <v>498</v>
      </c>
      <c r="AU3463" s="25" t="s">
        <v>82</v>
      </c>
      <c r="AY3463" s="25" t="s">
        <v>492</v>
      </c>
      <c r="BE3463" s="220">
        <f>IF(N3463="základní",J3463,0)</f>
        <v>0</v>
      </c>
      <c r="BF3463" s="220">
        <f>IF(N3463="snížená",J3463,0)</f>
        <v>0</v>
      </c>
      <c r="BG3463" s="220">
        <f>IF(N3463="zákl. přenesená",J3463,0)</f>
        <v>0</v>
      </c>
      <c r="BH3463" s="220">
        <f>IF(N3463="sníž. přenesená",J3463,0)</f>
        <v>0</v>
      </c>
      <c r="BI3463" s="220">
        <f>IF(N3463="nulová",J3463,0)</f>
        <v>0</v>
      </c>
      <c r="BJ3463" s="25" t="s">
        <v>80</v>
      </c>
      <c r="BK3463" s="220">
        <f>ROUND(I3463*H3463,2)</f>
        <v>0</v>
      </c>
      <c r="BL3463" s="25" t="s">
        <v>775</v>
      </c>
      <c r="BM3463" s="25" t="s">
        <v>4718</v>
      </c>
    </row>
    <row r="3464" spans="2:65" s="1" customFormat="1" ht="24">
      <c r="B3464" s="42"/>
      <c r="C3464" s="64"/>
      <c r="D3464" s="227" t="s">
        <v>506</v>
      </c>
      <c r="E3464" s="64"/>
      <c r="F3464" s="274" t="s">
        <v>4717</v>
      </c>
      <c r="G3464" s="64"/>
      <c r="H3464" s="64"/>
      <c r="I3464" s="177"/>
      <c r="J3464" s="64"/>
      <c r="K3464" s="64"/>
      <c r="L3464" s="62"/>
      <c r="M3464" s="223"/>
      <c r="N3464" s="43"/>
      <c r="O3464" s="43"/>
      <c r="P3464" s="43"/>
      <c r="Q3464" s="43"/>
      <c r="R3464" s="43"/>
      <c r="S3464" s="43"/>
      <c r="T3464" s="79"/>
      <c r="AT3464" s="25" t="s">
        <v>506</v>
      </c>
      <c r="AU3464" s="25" t="s">
        <v>82</v>
      </c>
    </row>
    <row r="3465" spans="2:65" s="1" customFormat="1" ht="16.5" customHeight="1">
      <c r="B3465" s="42"/>
      <c r="C3465" s="209" t="s">
        <v>3030</v>
      </c>
      <c r="D3465" s="209" t="s">
        <v>498</v>
      </c>
      <c r="E3465" s="210" t="s">
        <v>4719</v>
      </c>
      <c r="F3465" s="211" t="s">
        <v>4720</v>
      </c>
      <c r="G3465" s="212" t="s">
        <v>795</v>
      </c>
      <c r="H3465" s="213">
        <v>45.311999999999998</v>
      </c>
      <c r="I3465" s="214"/>
      <c r="J3465" s="215">
        <f>ROUND(I3465*H3465,2)</f>
        <v>0</v>
      </c>
      <c r="K3465" s="211" t="s">
        <v>501</v>
      </c>
      <c r="L3465" s="62"/>
      <c r="M3465" s="216" t="s">
        <v>23</v>
      </c>
      <c r="N3465" s="217" t="s">
        <v>44</v>
      </c>
      <c r="O3465" s="43"/>
      <c r="P3465" s="218">
        <f>O3465*H3465</f>
        <v>0</v>
      </c>
      <c r="Q3465" s="218">
        <v>0</v>
      </c>
      <c r="R3465" s="218">
        <f>Q3465*H3465</f>
        <v>0</v>
      </c>
      <c r="S3465" s="218">
        <v>0</v>
      </c>
      <c r="T3465" s="219">
        <f>S3465*H3465</f>
        <v>0</v>
      </c>
      <c r="AR3465" s="25" t="s">
        <v>775</v>
      </c>
      <c r="AT3465" s="25" t="s">
        <v>498</v>
      </c>
      <c r="AU3465" s="25" t="s">
        <v>82</v>
      </c>
      <c r="AY3465" s="25" t="s">
        <v>492</v>
      </c>
      <c r="BE3465" s="220">
        <f>IF(N3465="základní",J3465,0)</f>
        <v>0</v>
      </c>
      <c r="BF3465" s="220">
        <f>IF(N3465="snížená",J3465,0)</f>
        <v>0</v>
      </c>
      <c r="BG3465" s="220">
        <f>IF(N3465="zákl. přenesená",J3465,0)</f>
        <v>0</v>
      </c>
      <c r="BH3465" s="220">
        <f>IF(N3465="sníž. přenesená",J3465,0)</f>
        <v>0</v>
      </c>
      <c r="BI3465" s="220">
        <f>IF(N3465="nulová",J3465,0)</f>
        <v>0</v>
      </c>
      <c r="BJ3465" s="25" t="s">
        <v>80</v>
      </c>
      <c r="BK3465" s="220">
        <f>ROUND(I3465*H3465,2)</f>
        <v>0</v>
      </c>
      <c r="BL3465" s="25" t="s">
        <v>775</v>
      </c>
      <c r="BM3465" s="25" t="s">
        <v>4721</v>
      </c>
    </row>
    <row r="3466" spans="2:65" s="1" customFormat="1" ht="24">
      <c r="B3466" s="42"/>
      <c r="C3466" s="64"/>
      <c r="D3466" s="221" t="s">
        <v>506</v>
      </c>
      <c r="E3466" s="64"/>
      <c r="F3466" s="222" t="s">
        <v>4722</v>
      </c>
      <c r="G3466" s="64"/>
      <c r="H3466" s="64"/>
      <c r="I3466" s="177"/>
      <c r="J3466" s="64"/>
      <c r="K3466" s="64"/>
      <c r="L3466" s="62"/>
      <c r="M3466" s="223"/>
      <c r="N3466" s="43"/>
      <c r="O3466" s="43"/>
      <c r="P3466" s="43"/>
      <c r="Q3466" s="43"/>
      <c r="R3466" s="43"/>
      <c r="S3466" s="43"/>
      <c r="T3466" s="79"/>
      <c r="AT3466" s="25" t="s">
        <v>506</v>
      </c>
      <c r="AU3466" s="25" t="s">
        <v>82</v>
      </c>
    </row>
    <row r="3467" spans="2:65" s="1" customFormat="1" ht="108">
      <c r="B3467" s="42"/>
      <c r="C3467" s="64"/>
      <c r="D3467" s="221" t="s">
        <v>509</v>
      </c>
      <c r="E3467" s="64"/>
      <c r="F3467" s="224" t="s">
        <v>4723</v>
      </c>
      <c r="G3467" s="64"/>
      <c r="H3467" s="64"/>
      <c r="I3467" s="177"/>
      <c r="J3467" s="64"/>
      <c r="K3467" s="64"/>
      <c r="L3467" s="62"/>
      <c r="M3467" s="223"/>
      <c r="N3467" s="43"/>
      <c r="O3467" s="43"/>
      <c r="P3467" s="43"/>
      <c r="Q3467" s="43"/>
      <c r="R3467" s="43"/>
      <c r="S3467" s="43"/>
      <c r="T3467" s="79"/>
      <c r="AT3467" s="25" t="s">
        <v>509</v>
      </c>
      <c r="AU3467" s="25" t="s">
        <v>82</v>
      </c>
    </row>
    <row r="3468" spans="2:65" s="11" customFormat="1" ht="29.85" customHeight="1">
      <c r="B3468" s="192"/>
      <c r="C3468" s="193"/>
      <c r="D3468" s="206" t="s">
        <v>72</v>
      </c>
      <c r="E3468" s="207" t="s">
        <v>4724</v>
      </c>
      <c r="F3468" s="207" t="s">
        <v>4725</v>
      </c>
      <c r="G3468" s="193"/>
      <c r="H3468" s="193"/>
      <c r="I3468" s="196"/>
      <c r="J3468" s="208">
        <f>BK3468</f>
        <v>0</v>
      </c>
      <c r="K3468" s="193"/>
      <c r="L3468" s="198"/>
      <c r="M3468" s="199"/>
      <c r="N3468" s="200"/>
      <c r="O3468" s="200"/>
      <c r="P3468" s="201">
        <f>SUM(P3469:P3485)</f>
        <v>0</v>
      </c>
      <c r="Q3468" s="200"/>
      <c r="R3468" s="201">
        <f>SUM(R3469:R3485)</f>
        <v>9.7399740000000012E-2</v>
      </c>
      <c r="S3468" s="200"/>
      <c r="T3468" s="202">
        <f>SUM(T3469:T3485)</f>
        <v>0</v>
      </c>
      <c r="AR3468" s="203" t="s">
        <v>82</v>
      </c>
      <c r="AT3468" s="204" t="s">
        <v>72</v>
      </c>
      <c r="AU3468" s="204" t="s">
        <v>80</v>
      </c>
      <c r="AY3468" s="203" t="s">
        <v>492</v>
      </c>
      <c r="BK3468" s="205">
        <f>SUM(BK3469:BK3485)</f>
        <v>0</v>
      </c>
    </row>
    <row r="3469" spans="2:65" s="1" customFormat="1" ht="25.5" customHeight="1">
      <c r="B3469" s="42"/>
      <c r="C3469" s="209" t="s">
        <v>4726</v>
      </c>
      <c r="D3469" s="209" t="s">
        <v>498</v>
      </c>
      <c r="E3469" s="210" t="s">
        <v>4727</v>
      </c>
      <c r="F3469" s="211" t="s">
        <v>4728</v>
      </c>
      <c r="G3469" s="212" t="s">
        <v>180</v>
      </c>
      <c r="H3469" s="213">
        <v>197.166</v>
      </c>
      <c r="I3469" s="214"/>
      <c r="J3469" s="215">
        <f>ROUND(I3469*H3469,2)</f>
        <v>0</v>
      </c>
      <c r="K3469" s="211" t="s">
        <v>501</v>
      </c>
      <c r="L3469" s="62"/>
      <c r="M3469" s="216" t="s">
        <v>23</v>
      </c>
      <c r="N3469" s="217" t="s">
        <v>44</v>
      </c>
      <c r="O3469" s="43"/>
      <c r="P3469" s="218">
        <f>O3469*H3469</f>
        <v>0</v>
      </c>
      <c r="Q3469" s="218">
        <v>1.0000000000000001E-5</v>
      </c>
      <c r="R3469" s="218">
        <f>Q3469*H3469</f>
        <v>1.9716600000000001E-3</v>
      </c>
      <c r="S3469" s="218">
        <v>0</v>
      </c>
      <c r="T3469" s="219">
        <f>S3469*H3469</f>
        <v>0</v>
      </c>
      <c r="AR3469" s="25" t="s">
        <v>775</v>
      </c>
      <c r="AT3469" s="25" t="s">
        <v>498</v>
      </c>
      <c r="AU3469" s="25" t="s">
        <v>82</v>
      </c>
      <c r="AY3469" s="25" t="s">
        <v>492</v>
      </c>
      <c r="BE3469" s="220">
        <f>IF(N3469="základní",J3469,0)</f>
        <v>0</v>
      </c>
      <c r="BF3469" s="220">
        <f>IF(N3469="snížená",J3469,0)</f>
        <v>0</v>
      </c>
      <c r="BG3469" s="220">
        <f>IF(N3469="zákl. přenesená",J3469,0)</f>
        <v>0</v>
      </c>
      <c r="BH3469" s="220">
        <f>IF(N3469="sníž. přenesená",J3469,0)</f>
        <v>0</v>
      </c>
      <c r="BI3469" s="220">
        <f>IF(N3469="nulová",J3469,0)</f>
        <v>0</v>
      </c>
      <c r="BJ3469" s="25" t="s">
        <v>80</v>
      </c>
      <c r="BK3469" s="220">
        <f>ROUND(I3469*H3469,2)</f>
        <v>0</v>
      </c>
      <c r="BL3469" s="25" t="s">
        <v>775</v>
      </c>
      <c r="BM3469" s="25" t="s">
        <v>4729</v>
      </c>
    </row>
    <row r="3470" spans="2:65" s="1" customFormat="1" ht="24">
      <c r="B3470" s="42"/>
      <c r="C3470" s="64"/>
      <c r="D3470" s="221" t="s">
        <v>506</v>
      </c>
      <c r="E3470" s="64"/>
      <c r="F3470" s="222" t="s">
        <v>4730</v>
      </c>
      <c r="G3470" s="64"/>
      <c r="H3470" s="64"/>
      <c r="I3470" s="177"/>
      <c r="J3470" s="64"/>
      <c r="K3470" s="64"/>
      <c r="L3470" s="62"/>
      <c r="M3470" s="223"/>
      <c r="N3470" s="43"/>
      <c r="O3470" s="43"/>
      <c r="P3470" s="43"/>
      <c r="Q3470" s="43"/>
      <c r="R3470" s="43"/>
      <c r="S3470" s="43"/>
      <c r="T3470" s="79"/>
      <c r="AT3470" s="25" t="s">
        <v>506</v>
      </c>
      <c r="AU3470" s="25" t="s">
        <v>82</v>
      </c>
    </row>
    <row r="3471" spans="2:65" s="1" customFormat="1" ht="48">
      <c r="B3471" s="42"/>
      <c r="C3471" s="64"/>
      <c r="D3471" s="221" t="s">
        <v>509</v>
      </c>
      <c r="E3471" s="64"/>
      <c r="F3471" s="224" t="s">
        <v>4731</v>
      </c>
      <c r="G3471" s="64"/>
      <c r="H3471" s="64"/>
      <c r="I3471" s="177"/>
      <c r="J3471" s="64"/>
      <c r="K3471" s="64"/>
      <c r="L3471" s="62"/>
      <c r="M3471" s="223"/>
      <c r="N3471" s="43"/>
      <c r="O3471" s="43"/>
      <c r="P3471" s="43"/>
      <c r="Q3471" s="43"/>
      <c r="R3471" s="43"/>
      <c r="S3471" s="43"/>
      <c r="T3471" s="79"/>
      <c r="AT3471" s="25" t="s">
        <v>509</v>
      </c>
      <c r="AU3471" s="25" t="s">
        <v>82</v>
      </c>
    </row>
    <row r="3472" spans="2:65" s="12" customFormat="1">
      <c r="B3472" s="225"/>
      <c r="C3472" s="226"/>
      <c r="D3472" s="221" t="s">
        <v>513</v>
      </c>
      <c r="E3472" s="248" t="s">
        <v>23</v>
      </c>
      <c r="F3472" s="249" t="s">
        <v>4732</v>
      </c>
      <c r="G3472" s="226"/>
      <c r="H3472" s="250">
        <v>188.666</v>
      </c>
      <c r="I3472" s="231"/>
      <c r="J3472" s="226"/>
      <c r="K3472" s="226"/>
      <c r="L3472" s="232"/>
      <c r="M3472" s="233"/>
      <c r="N3472" s="234"/>
      <c r="O3472" s="234"/>
      <c r="P3472" s="234"/>
      <c r="Q3472" s="234"/>
      <c r="R3472" s="234"/>
      <c r="S3472" s="234"/>
      <c r="T3472" s="235"/>
      <c r="AT3472" s="236" t="s">
        <v>513</v>
      </c>
      <c r="AU3472" s="236" t="s">
        <v>82</v>
      </c>
      <c r="AV3472" s="12" t="s">
        <v>82</v>
      </c>
      <c r="AW3472" s="12" t="s">
        <v>36</v>
      </c>
      <c r="AX3472" s="12" t="s">
        <v>73</v>
      </c>
      <c r="AY3472" s="236" t="s">
        <v>492</v>
      </c>
    </row>
    <row r="3473" spans="2:65" s="12" customFormat="1">
      <c r="B3473" s="225"/>
      <c r="C3473" s="226"/>
      <c r="D3473" s="221" t="s">
        <v>513</v>
      </c>
      <c r="E3473" s="248" t="s">
        <v>23</v>
      </c>
      <c r="F3473" s="249" t="s">
        <v>4733</v>
      </c>
      <c r="G3473" s="226"/>
      <c r="H3473" s="250">
        <v>8.5</v>
      </c>
      <c r="I3473" s="231"/>
      <c r="J3473" s="226"/>
      <c r="K3473" s="226"/>
      <c r="L3473" s="232"/>
      <c r="M3473" s="233"/>
      <c r="N3473" s="234"/>
      <c r="O3473" s="234"/>
      <c r="P3473" s="234"/>
      <c r="Q3473" s="234"/>
      <c r="R3473" s="234"/>
      <c r="S3473" s="234"/>
      <c r="T3473" s="235"/>
      <c r="AT3473" s="236" t="s">
        <v>513</v>
      </c>
      <c r="AU3473" s="236" t="s">
        <v>82</v>
      </c>
      <c r="AV3473" s="12" t="s">
        <v>82</v>
      </c>
      <c r="AW3473" s="12" t="s">
        <v>36</v>
      </c>
      <c r="AX3473" s="12" t="s">
        <v>73</v>
      </c>
      <c r="AY3473" s="236" t="s">
        <v>492</v>
      </c>
    </row>
    <row r="3474" spans="2:65" s="14" customFormat="1">
      <c r="B3474" s="251"/>
      <c r="C3474" s="252"/>
      <c r="D3474" s="227" t="s">
        <v>513</v>
      </c>
      <c r="E3474" s="253" t="s">
        <v>23</v>
      </c>
      <c r="F3474" s="254" t="s">
        <v>560</v>
      </c>
      <c r="G3474" s="252"/>
      <c r="H3474" s="255">
        <v>197.166</v>
      </c>
      <c r="I3474" s="256"/>
      <c r="J3474" s="252"/>
      <c r="K3474" s="252"/>
      <c r="L3474" s="257"/>
      <c r="M3474" s="258"/>
      <c r="N3474" s="259"/>
      <c r="O3474" s="259"/>
      <c r="P3474" s="259"/>
      <c r="Q3474" s="259"/>
      <c r="R3474" s="259"/>
      <c r="S3474" s="259"/>
      <c r="T3474" s="260"/>
      <c r="AT3474" s="261" t="s">
        <v>513</v>
      </c>
      <c r="AU3474" s="261" t="s">
        <v>82</v>
      </c>
      <c r="AV3474" s="14" t="s">
        <v>502</v>
      </c>
      <c r="AW3474" s="14" t="s">
        <v>36</v>
      </c>
      <c r="AX3474" s="14" t="s">
        <v>80</v>
      </c>
      <c r="AY3474" s="261" t="s">
        <v>492</v>
      </c>
    </row>
    <row r="3475" spans="2:65" s="1" customFormat="1" ht="25.5" customHeight="1">
      <c r="B3475" s="42"/>
      <c r="C3475" s="278" t="s">
        <v>4734</v>
      </c>
      <c r="D3475" s="278" t="s">
        <v>1110</v>
      </c>
      <c r="E3475" s="279" t="s">
        <v>4735</v>
      </c>
      <c r="F3475" s="280" t="s">
        <v>4736</v>
      </c>
      <c r="G3475" s="281" t="s">
        <v>180</v>
      </c>
      <c r="H3475" s="282">
        <v>108.441</v>
      </c>
      <c r="I3475" s="283"/>
      <c r="J3475" s="284">
        <f>ROUND(I3475*H3475,2)</f>
        <v>0</v>
      </c>
      <c r="K3475" s="280" t="s">
        <v>23</v>
      </c>
      <c r="L3475" s="285"/>
      <c r="M3475" s="286" t="s">
        <v>23</v>
      </c>
      <c r="N3475" s="287" t="s">
        <v>44</v>
      </c>
      <c r="O3475" s="43"/>
      <c r="P3475" s="218">
        <f>O3475*H3475</f>
        <v>0</v>
      </c>
      <c r="Q3475" s="218">
        <v>3.8000000000000002E-4</v>
      </c>
      <c r="R3475" s="218">
        <f>Q3475*H3475</f>
        <v>4.1207580000000001E-2</v>
      </c>
      <c r="S3475" s="218">
        <v>0</v>
      </c>
      <c r="T3475" s="219">
        <f>S3475*H3475</f>
        <v>0</v>
      </c>
      <c r="AR3475" s="25" t="s">
        <v>977</v>
      </c>
      <c r="AT3475" s="25" t="s">
        <v>1110</v>
      </c>
      <c r="AU3475" s="25" t="s">
        <v>82</v>
      </c>
      <c r="AY3475" s="25" t="s">
        <v>492</v>
      </c>
      <c r="BE3475" s="220">
        <f>IF(N3475="základní",J3475,0)</f>
        <v>0</v>
      </c>
      <c r="BF3475" s="220">
        <f>IF(N3475="snížená",J3475,0)</f>
        <v>0</v>
      </c>
      <c r="BG3475" s="220">
        <f>IF(N3475="zákl. přenesená",J3475,0)</f>
        <v>0</v>
      </c>
      <c r="BH3475" s="220">
        <f>IF(N3475="sníž. přenesená",J3475,0)</f>
        <v>0</v>
      </c>
      <c r="BI3475" s="220">
        <f>IF(N3475="nulová",J3475,0)</f>
        <v>0</v>
      </c>
      <c r="BJ3475" s="25" t="s">
        <v>80</v>
      </c>
      <c r="BK3475" s="220">
        <f>ROUND(I3475*H3475,2)</f>
        <v>0</v>
      </c>
      <c r="BL3475" s="25" t="s">
        <v>775</v>
      </c>
      <c r="BM3475" s="25" t="s">
        <v>4737</v>
      </c>
    </row>
    <row r="3476" spans="2:65" s="1" customFormat="1" ht="24">
      <c r="B3476" s="42"/>
      <c r="C3476" s="64"/>
      <c r="D3476" s="221" t="s">
        <v>506</v>
      </c>
      <c r="E3476" s="64"/>
      <c r="F3476" s="222" t="s">
        <v>4736</v>
      </c>
      <c r="G3476" s="64"/>
      <c r="H3476" s="64"/>
      <c r="I3476" s="177"/>
      <c r="J3476" s="64"/>
      <c r="K3476" s="64"/>
      <c r="L3476" s="62"/>
      <c r="M3476" s="223"/>
      <c r="N3476" s="43"/>
      <c r="O3476" s="43"/>
      <c r="P3476" s="43"/>
      <c r="Q3476" s="43"/>
      <c r="R3476" s="43"/>
      <c r="S3476" s="43"/>
      <c r="T3476" s="79"/>
      <c r="AT3476" s="25" t="s">
        <v>506</v>
      </c>
      <c r="AU3476" s="25" t="s">
        <v>82</v>
      </c>
    </row>
    <row r="3477" spans="2:65" s="12" customFormat="1">
      <c r="B3477" s="225"/>
      <c r="C3477" s="226"/>
      <c r="D3477" s="221" t="s">
        <v>513</v>
      </c>
      <c r="E3477" s="248" t="s">
        <v>23</v>
      </c>
      <c r="F3477" s="249" t="s">
        <v>3662</v>
      </c>
      <c r="G3477" s="226"/>
      <c r="H3477" s="250">
        <v>98.582999999999998</v>
      </c>
      <c r="I3477" s="231"/>
      <c r="J3477" s="226"/>
      <c r="K3477" s="226"/>
      <c r="L3477" s="232"/>
      <c r="M3477" s="233"/>
      <c r="N3477" s="234"/>
      <c r="O3477" s="234"/>
      <c r="P3477" s="234"/>
      <c r="Q3477" s="234"/>
      <c r="R3477" s="234"/>
      <c r="S3477" s="234"/>
      <c r="T3477" s="235"/>
      <c r="AT3477" s="236" t="s">
        <v>513</v>
      </c>
      <c r="AU3477" s="236" t="s">
        <v>82</v>
      </c>
      <c r="AV3477" s="12" t="s">
        <v>82</v>
      </c>
      <c r="AW3477" s="12" t="s">
        <v>36</v>
      </c>
      <c r="AX3477" s="12" t="s">
        <v>80</v>
      </c>
      <c r="AY3477" s="236" t="s">
        <v>492</v>
      </c>
    </row>
    <row r="3478" spans="2:65" s="12" customFormat="1">
      <c r="B3478" s="225"/>
      <c r="C3478" s="226"/>
      <c r="D3478" s="227" t="s">
        <v>513</v>
      </c>
      <c r="E3478" s="226"/>
      <c r="F3478" s="229" t="s">
        <v>4738</v>
      </c>
      <c r="G3478" s="226"/>
      <c r="H3478" s="230">
        <v>108.441</v>
      </c>
      <c r="I3478" s="231"/>
      <c r="J3478" s="226"/>
      <c r="K3478" s="226"/>
      <c r="L3478" s="232"/>
      <c r="M3478" s="233"/>
      <c r="N3478" s="234"/>
      <c r="O3478" s="234"/>
      <c r="P3478" s="234"/>
      <c r="Q3478" s="234"/>
      <c r="R3478" s="234"/>
      <c r="S3478" s="234"/>
      <c r="T3478" s="235"/>
      <c r="AT3478" s="236" t="s">
        <v>513</v>
      </c>
      <c r="AU3478" s="236" t="s">
        <v>82</v>
      </c>
      <c r="AV3478" s="12" t="s">
        <v>82</v>
      </c>
      <c r="AW3478" s="12" t="s">
        <v>6</v>
      </c>
      <c r="AX3478" s="12" t="s">
        <v>80</v>
      </c>
      <c r="AY3478" s="236" t="s">
        <v>492</v>
      </c>
    </row>
    <row r="3479" spans="2:65" s="1" customFormat="1" ht="25.5" customHeight="1">
      <c r="B3479" s="42"/>
      <c r="C3479" s="278" t="s">
        <v>4739</v>
      </c>
      <c r="D3479" s="278" t="s">
        <v>1110</v>
      </c>
      <c r="E3479" s="279" t="s">
        <v>4740</v>
      </c>
      <c r="F3479" s="280" t="s">
        <v>4741</v>
      </c>
      <c r="G3479" s="281" t="s">
        <v>180</v>
      </c>
      <c r="H3479" s="282">
        <v>108.441</v>
      </c>
      <c r="I3479" s="283"/>
      <c r="J3479" s="284">
        <f>ROUND(I3479*H3479,2)</f>
        <v>0</v>
      </c>
      <c r="K3479" s="280" t="s">
        <v>23</v>
      </c>
      <c r="L3479" s="285"/>
      <c r="M3479" s="286" t="s">
        <v>23</v>
      </c>
      <c r="N3479" s="287" t="s">
        <v>44</v>
      </c>
      <c r="O3479" s="43"/>
      <c r="P3479" s="218">
        <f>O3479*H3479</f>
        <v>0</v>
      </c>
      <c r="Q3479" s="218">
        <v>5.0000000000000001E-4</v>
      </c>
      <c r="R3479" s="218">
        <f>Q3479*H3479</f>
        <v>5.4220500000000005E-2</v>
      </c>
      <c r="S3479" s="218">
        <v>0</v>
      </c>
      <c r="T3479" s="219">
        <f>S3479*H3479</f>
        <v>0</v>
      </c>
      <c r="AR3479" s="25" t="s">
        <v>977</v>
      </c>
      <c r="AT3479" s="25" t="s">
        <v>1110</v>
      </c>
      <c r="AU3479" s="25" t="s">
        <v>82</v>
      </c>
      <c r="AY3479" s="25" t="s">
        <v>492</v>
      </c>
      <c r="BE3479" s="220">
        <f>IF(N3479="základní",J3479,0)</f>
        <v>0</v>
      </c>
      <c r="BF3479" s="220">
        <f>IF(N3479="snížená",J3479,0)</f>
        <v>0</v>
      </c>
      <c r="BG3479" s="220">
        <f>IF(N3479="zákl. přenesená",J3479,0)</f>
        <v>0</v>
      </c>
      <c r="BH3479" s="220">
        <f>IF(N3479="sníž. přenesená",J3479,0)</f>
        <v>0</v>
      </c>
      <c r="BI3479" s="220">
        <f>IF(N3479="nulová",J3479,0)</f>
        <v>0</v>
      </c>
      <c r="BJ3479" s="25" t="s">
        <v>80</v>
      </c>
      <c r="BK3479" s="220">
        <f>ROUND(I3479*H3479,2)</f>
        <v>0</v>
      </c>
      <c r="BL3479" s="25" t="s">
        <v>775</v>
      </c>
      <c r="BM3479" s="25" t="s">
        <v>4742</v>
      </c>
    </row>
    <row r="3480" spans="2:65" s="1" customFormat="1">
      <c r="B3480" s="42"/>
      <c r="C3480" s="64"/>
      <c r="D3480" s="221" t="s">
        <v>506</v>
      </c>
      <c r="E3480" s="64"/>
      <c r="F3480" s="222" t="s">
        <v>4741</v>
      </c>
      <c r="G3480" s="64"/>
      <c r="H3480" s="64"/>
      <c r="I3480" s="177"/>
      <c r="J3480" s="64"/>
      <c r="K3480" s="64"/>
      <c r="L3480" s="62"/>
      <c r="M3480" s="223"/>
      <c r="N3480" s="43"/>
      <c r="O3480" s="43"/>
      <c r="P3480" s="43"/>
      <c r="Q3480" s="43"/>
      <c r="R3480" s="43"/>
      <c r="S3480" s="43"/>
      <c r="T3480" s="79"/>
      <c r="AT3480" s="25" t="s">
        <v>506</v>
      </c>
      <c r="AU3480" s="25" t="s">
        <v>82</v>
      </c>
    </row>
    <row r="3481" spans="2:65" s="12" customFormat="1">
      <c r="B3481" s="225"/>
      <c r="C3481" s="226"/>
      <c r="D3481" s="221" t="s">
        <v>513</v>
      </c>
      <c r="E3481" s="248" t="s">
        <v>23</v>
      </c>
      <c r="F3481" s="249" t="s">
        <v>3662</v>
      </c>
      <c r="G3481" s="226"/>
      <c r="H3481" s="250">
        <v>98.582999999999998</v>
      </c>
      <c r="I3481" s="231"/>
      <c r="J3481" s="226"/>
      <c r="K3481" s="226"/>
      <c r="L3481" s="232"/>
      <c r="M3481" s="233"/>
      <c r="N3481" s="234"/>
      <c r="O3481" s="234"/>
      <c r="P3481" s="234"/>
      <c r="Q3481" s="234"/>
      <c r="R3481" s="234"/>
      <c r="S3481" s="234"/>
      <c r="T3481" s="235"/>
      <c r="AT3481" s="236" t="s">
        <v>513</v>
      </c>
      <c r="AU3481" s="236" t="s">
        <v>82</v>
      </c>
      <c r="AV3481" s="12" t="s">
        <v>82</v>
      </c>
      <c r="AW3481" s="12" t="s">
        <v>36</v>
      </c>
      <c r="AX3481" s="12" t="s">
        <v>80</v>
      </c>
      <c r="AY3481" s="236" t="s">
        <v>492</v>
      </c>
    </row>
    <row r="3482" spans="2:65" s="12" customFormat="1">
      <c r="B3482" s="225"/>
      <c r="C3482" s="226"/>
      <c r="D3482" s="227" t="s">
        <v>513</v>
      </c>
      <c r="E3482" s="226"/>
      <c r="F3482" s="229" t="s">
        <v>4738</v>
      </c>
      <c r="G3482" s="226"/>
      <c r="H3482" s="230">
        <v>108.441</v>
      </c>
      <c r="I3482" s="231"/>
      <c r="J3482" s="226"/>
      <c r="K3482" s="226"/>
      <c r="L3482" s="232"/>
      <c r="M3482" s="233"/>
      <c r="N3482" s="234"/>
      <c r="O3482" s="234"/>
      <c r="P3482" s="234"/>
      <c r="Q3482" s="234"/>
      <c r="R3482" s="234"/>
      <c r="S3482" s="234"/>
      <c r="T3482" s="235"/>
      <c r="AT3482" s="236" t="s">
        <v>513</v>
      </c>
      <c r="AU3482" s="236" t="s">
        <v>82</v>
      </c>
      <c r="AV3482" s="12" t="s">
        <v>82</v>
      </c>
      <c r="AW3482" s="12" t="s">
        <v>6</v>
      </c>
      <c r="AX3482" s="12" t="s">
        <v>80</v>
      </c>
      <c r="AY3482" s="236" t="s">
        <v>492</v>
      </c>
    </row>
    <row r="3483" spans="2:65" s="1" customFormat="1" ht="16.5" customHeight="1">
      <c r="B3483" s="42"/>
      <c r="C3483" s="209" t="s">
        <v>4743</v>
      </c>
      <c r="D3483" s="209" t="s">
        <v>498</v>
      </c>
      <c r="E3483" s="210" t="s">
        <v>4744</v>
      </c>
      <c r="F3483" s="211" t="s">
        <v>4745</v>
      </c>
      <c r="G3483" s="212" t="s">
        <v>795</v>
      </c>
      <c r="H3483" s="213">
        <v>9.7000000000000003E-2</v>
      </c>
      <c r="I3483" s="214"/>
      <c r="J3483" s="215">
        <f>ROUND(I3483*H3483,2)</f>
        <v>0</v>
      </c>
      <c r="K3483" s="211" t="s">
        <v>501</v>
      </c>
      <c r="L3483" s="62"/>
      <c r="M3483" s="216" t="s">
        <v>23</v>
      </c>
      <c r="N3483" s="217" t="s">
        <v>44</v>
      </c>
      <c r="O3483" s="43"/>
      <c r="P3483" s="218">
        <f>O3483*H3483</f>
        <v>0</v>
      </c>
      <c r="Q3483" s="218">
        <v>0</v>
      </c>
      <c r="R3483" s="218">
        <f>Q3483*H3483</f>
        <v>0</v>
      </c>
      <c r="S3483" s="218">
        <v>0</v>
      </c>
      <c r="T3483" s="219">
        <f>S3483*H3483</f>
        <v>0</v>
      </c>
      <c r="AR3483" s="25" t="s">
        <v>775</v>
      </c>
      <c r="AT3483" s="25" t="s">
        <v>498</v>
      </c>
      <c r="AU3483" s="25" t="s">
        <v>82</v>
      </c>
      <c r="AY3483" s="25" t="s">
        <v>492</v>
      </c>
      <c r="BE3483" s="220">
        <f>IF(N3483="základní",J3483,0)</f>
        <v>0</v>
      </c>
      <c r="BF3483" s="220">
        <f>IF(N3483="snížená",J3483,0)</f>
        <v>0</v>
      </c>
      <c r="BG3483" s="220">
        <f>IF(N3483="zákl. přenesená",J3483,0)</f>
        <v>0</v>
      </c>
      <c r="BH3483" s="220">
        <f>IF(N3483="sníž. přenesená",J3483,0)</f>
        <v>0</v>
      </c>
      <c r="BI3483" s="220">
        <f>IF(N3483="nulová",J3483,0)</f>
        <v>0</v>
      </c>
      <c r="BJ3483" s="25" t="s">
        <v>80</v>
      </c>
      <c r="BK3483" s="220">
        <f>ROUND(I3483*H3483,2)</f>
        <v>0</v>
      </c>
      <c r="BL3483" s="25" t="s">
        <v>775</v>
      </c>
      <c r="BM3483" s="25" t="s">
        <v>4746</v>
      </c>
    </row>
    <row r="3484" spans="2:65" s="1" customFormat="1" ht="24">
      <c r="B3484" s="42"/>
      <c r="C3484" s="64"/>
      <c r="D3484" s="221" t="s">
        <v>506</v>
      </c>
      <c r="E3484" s="64"/>
      <c r="F3484" s="222" t="s">
        <v>4747</v>
      </c>
      <c r="G3484" s="64"/>
      <c r="H3484" s="64"/>
      <c r="I3484" s="177"/>
      <c r="J3484" s="64"/>
      <c r="K3484" s="64"/>
      <c r="L3484" s="62"/>
      <c r="M3484" s="223"/>
      <c r="N3484" s="43"/>
      <c r="O3484" s="43"/>
      <c r="P3484" s="43"/>
      <c r="Q3484" s="43"/>
      <c r="R3484" s="43"/>
      <c r="S3484" s="43"/>
      <c r="T3484" s="79"/>
      <c r="AT3484" s="25" t="s">
        <v>506</v>
      </c>
      <c r="AU3484" s="25" t="s">
        <v>82</v>
      </c>
    </row>
    <row r="3485" spans="2:65" s="1" customFormat="1" ht="108">
      <c r="B3485" s="42"/>
      <c r="C3485" s="64"/>
      <c r="D3485" s="221" t="s">
        <v>509</v>
      </c>
      <c r="E3485" s="64"/>
      <c r="F3485" s="224" t="s">
        <v>4748</v>
      </c>
      <c r="G3485" s="64"/>
      <c r="H3485" s="64"/>
      <c r="I3485" s="177"/>
      <c r="J3485" s="64"/>
      <c r="K3485" s="64"/>
      <c r="L3485" s="62"/>
      <c r="M3485" s="223"/>
      <c r="N3485" s="43"/>
      <c r="O3485" s="43"/>
      <c r="P3485" s="43"/>
      <c r="Q3485" s="43"/>
      <c r="R3485" s="43"/>
      <c r="S3485" s="43"/>
      <c r="T3485" s="79"/>
      <c r="AT3485" s="25" t="s">
        <v>509</v>
      </c>
      <c r="AU3485" s="25" t="s">
        <v>82</v>
      </c>
    </row>
    <row r="3486" spans="2:65" s="11" customFormat="1" ht="29.85" customHeight="1">
      <c r="B3486" s="192"/>
      <c r="C3486" s="193"/>
      <c r="D3486" s="206" t="s">
        <v>72</v>
      </c>
      <c r="E3486" s="207" t="s">
        <v>4749</v>
      </c>
      <c r="F3486" s="207" t="s">
        <v>4750</v>
      </c>
      <c r="G3486" s="193"/>
      <c r="H3486" s="193"/>
      <c r="I3486" s="196"/>
      <c r="J3486" s="208">
        <f>BK3486</f>
        <v>0</v>
      </c>
      <c r="K3486" s="193"/>
      <c r="L3486" s="198"/>
      <c r="M3486" s="199"/>
      <c r="N3486" s="200"/>
      <c r="O3486" s="200"/>
      <c r="P3486" s="201">
        <f>SUM(P3487:P3823)</f>
        <v>0</v>
      </c>
      <c r="Q3486" s="200"/>
      <c r="R3486" s="201">
        <f>SUM(R3487:R3823)</f>
        <v>4.9499999999999995E-3</v>
      </c>
      <c r="S3486" s="200"/>
      <c r="T3486" s="202">
        <f>SUM(T3487:T3823)</f>
        <v>0</v>
      </c>
      <c r="AR3486" s="203" t="s">
        <v>82</v>
      </c>
      <c r="AT3486" s="204" t="s">
        <v>72</v>
      </c>
      <c r="AU3486" s="204" t="s">
        <v>80</v>
      </c>
      <c r="AY3486" s="203" t="s">
        <v>492</v>
      </c>
      <c r="BK3486" s="205">
        <f>SUM(BK3487:BK3823)</f>
        <v>0</v>
      </c>
    </row>
    <row r="3487" spans="2:65" s="1" customFormat="1" ht="16.5" customHeight="1">
      <c r="B3487" s="42"/>
      <c r="C3487" s="209" t="s">
        <v>4751</v>
      </c>
      <c r="D3487" s="209" t="s">
        <v>498</v>
      </c>
      <c r="E3487" s="210" t="s">
        <v>4752</v>
      </c>
      <c r="F3487" s="211" t="s">
        <v>4753</v>
      </c>
      <c r="G3487" s="212" t="s">
        <v>832</v>
      </c>
      <c r="H3487" s="213">
        <v>6.4</v>
      </c>
      <c r="I3487" s="214"/>
      <c r="J3487" s="215">
        <f>ROUND(I3487*H3487,2)</f>
        <v>0</v>
      </c>
      <c r="K3487" s="211" t="s">
        <v>501</v>
      </c>
      <c r="L3487" s="62"/>
      <c r="M3487" s="216" t="s">
        <v>23</v>
      </c>
      <c r="N3487" s="217" t="s">
        <v>44</v>
      </c>
      <c r="O3487" s="43"/>
      <c r="P3487" s="218">
        <f>O3487*H3487</f>
        <v>0</v>
      </c>
      <c r="Q3487" s="218">
        <v>0</v>
      </c>
      <c r="R3487" s="218">
        <f>Q3487*H3487</f>
        <v>0</v>
      </c>
      <c r="S3487" s="218">
        <v>0</v>
      </c>
      <c r="T3487" s="219">
        <f>S3487*H3487</f>
        <v>0</v>
      </c>
      <c r="AR3487" s="25" t="s">
        <v>775</v>
      </c>
      <c r="AT3487" s="25" t="s">
        <v>498</v>
      </c>
      <c r="AU3487" s="25" t="s">
        <v>82</v>
      </c>
      <c r="AY3487" s="25" t="s">
        <v>492</v>
      </c>
      <c r="BE3487" s="220">
        <f>IF(N3487="základní",J3487,0)</f>
        <v>0</v>
      </c>
      <c r="BF3487" s="220">
        <f>IF(N3487="snížená",J3487,0)</f>
        <v>0</v>
      </c>
      <c r="BG3487" s="220">
        <f>IF(N3487="zákl. přenesená",J3487,0)</f>
        <v>0</v>
      </c>
      <c r="BH3487" s="220">
        <f>IF(N3487="sníž. přenesená",J3487,0)</f>
        <v>0</v>
      </c>
      <c r="BI3487" s="220">
        <f>IF(N3487="nulová",J3487,0)</f>
        <v>0</v>
      </c>
      <c r="BJ3487" s="25" t="s">
        <v>80</v>
      </c>
      <c r="BK3487" s="220">
        <f>ROUND(I3487*H3487,2)</f>
        <v>0</v>
      </c>
      <c r="BL3487" s="25" t="s">
        <v>775</v>
      </c>
      <c r="BM3487" s="25" t="s">
        <v>4754</v>
      </c>
    </row>
    <row r="3488" spans="2:65" s="1" customFormat="1">
      <c r="B3488" s="42"/>
      <c r="C3488" s="64"/>
      <c r="D3488" s="221" t="s">
        <v>506</v>
      </c>
      <c r="E3488" s="64"/>
      <c r="F3488" s="222" t="s">
        <v>4755</v>
      </c>
      <c r="G3488" s="64"/>
      <c r="H3488" s="64"/>
      <c r="I3488" s="177"/>
      <c r="J3488" s="64"/>
      <c r="K3488" s="64"/>
      <c r="L3488" s="62"/>
      <c r="M3488" s="223"/>
      <c r="N3488" s="43"/>
      <c r="O3488" s="43"/>
      <c r="P3488" s="43"/>
      <c r="Q3488" s="43"/>
      <c r="R3488" s="43"/>
      <c r="S3488" s="43"/>
      <c r="T3488" s="79"/>
      <c r="AT3488" s="25" t="s">
        <v>506</v>
      </c>
      <c r="AU3488" s="25" t="s">
        <v>82</v>
      </c>
    </row>
    <row r="3489" spans="2:65" s="1" customFormat="1" ht="48">
      <c r="B3489" s="42"/>
      <c r="C3489" s="64"/>
      <c r="D3489" s="221" t="s">
        <v>509</v>
      </c>
      <c r="E3489" s="64"/>
      <c r="F3489" s="224" t="s">
        <v>4756</v>
      </c>
      <c r="G3489" s="64"/>
      <c r="H3489" s="64"/>
      <c r="I3489" s="177"/>
      <c r="J3489" s="64"/>
      <c r="K3489" s="64"/>
      <c r="L3489" s="62"/>
      <c r="M3489" s="223"/>
      <c r="N3489" s="43"/>
      <c r="O3489" s="43"/>
      <c r="P3489" s="43"/>
      <c r="Q3489" s="43"/>
      <c r="R3489" s="43"/>
      <c r="S3489" s="43"/>
      <c r="T3489" s="79"/>
      <c r="AT3489" s="25" t="s">
        <v>509</v>
      </c>
      <c r="AU3489" s="25" t="s">
        <v>82</v>
      </c>
    </row>
    <row r="3490" spans="2:65" s="13" customFormat="1">
      <c r="B3490" s="237"/>
      <c r="C3490" s="238"/>
      <c r="D3490" s="221" t="s">
        <v>513</v>
      </c>
      <c r="E3490" s="239" t="s">
        <v>23</v>
      </c>
      <c r="F3490" s="240" t="s">
        <v>4757</v>
      </c>
      <c r="G3490" s="238"/>
      <c r="H3490" s="241" t="s">
        <v>23</v>
      </c>
      <c r="I3490" s="242"/>
      <c r="J3490" s="238"/>
      <c r="K3490" s="238"/>
      <c r="L3490" s="243"/>
      <c r="M3490" s="244"/>
      <c r="N3490" s="245"/>
      <c r="O3490" s="245"/>
      <c r="P3490" s="245"/>
      <c r="Q3490" s="245"/>
      <c r="R3490" s="245"/>
      <c r="S3490" s="245"/>
      <c r="T3490" s="246"/>
      <c r="AT3490" s="247" t="s">
        <v>513</v>
      </c>
      <c r="AU3490" s="247" t="s">
        <v>82</v>
      </c>
      <c r="AV3490" s="13" t="s">
        <v>80</v>
      </c>
      <c r="AW3490" s="13" t="s">
        <v>36</v>
      </c>
      <c r="AX3490" s="13" t="s">
        <v>73</v>
      </c>
      <c r="AY3490" s="247" t="s">
        <v>492</v>
      </c>
    </row>
    <row r="3491" spans="2:65" s="12" customFormat="1">
      <c r="B3491" s="225"/>
      <c r="C3491" s="226"/>
      <c r="D3491" s="221" t="s">
        <v>513</v>
      </c>
      <c r="E3491" s="248" t="s">
        <v>23</v>
      </c>
      <c r="F3491" s="249" t="s">
        <v>4758</v>
      </c>
      <c r="G3491" s="226"/>
      <c r="H3491" s="250">
        <v>6.4</v>
      </c>
      <c r="I3491" s="231"/>
      <c r="J3491" s="226"/>
      <c r="K3491" s="226"/>
      <c r="L3491" s="232"/>
      <c r="M3491" s="233"/>
      <c r="N3491" s="234"/>
      <c r="O3491" s="234"/>
      <c r="P3491" s="234"/>
      <c r="Q3491" s="234"/>
      <c r="R3491" s="234"/>
      <c r="S3491" s="234"/>
      <c r="T3491" s="235"/>
      <c r="AT3491" s="236" t="s">
        <v>513</v>
      </c>
      <c r="AU3491" s="236" t="s">
        <v>82</v>
      </c>
      <c r="AV3491" s="12" t="s">
        <v>82</v>
      </c>
      <c r="AW3491" s="12" t="s">
        <v>36</v>
      </c>
      <c r="AX3491" s="12" t="s">
        <v>73</v>
      </c>
      <c r="AY3491" s="236" t="s">
        <v>492</v>
      </c>
    </row>
    <row r="3492" spans="2:65" s="14" customFormat="1">
      <c r="B3492" s="251"/>
      <c r="C3492" s="252"/>
      <c r="D3492" s="227" t="s">
        <v>513</v>
      </c>
      <c r="E3492" s="253" t="s">
        <v>23</v>
      </c>
      <c r="F3492" s="254" t="s">
        <v>560</v>
      </c>
      <c r="G3492" s="252"/>
      <c r="H3492" s="255">
        <v>6.4</v>
      </c>
      <c r="I3492" s="256"/>
      <c r="J3492" s="252"/>
      <c r="K3492" s="252"/>
      <c r="L3492" s="257"/>
      <c r="M3492" s="258"/>
      <c r="N3492" s="259"/>
      <c r="O3492" s="259"/>
      <c r="P3492" s="259"/>
      <c r="Q3492" s="259"/>
      <c r="R3492" s="259"/>
      <c r="S3492" s="259"/>
      <c r="T3492" s="260"/>
      <c r="AT3492" s="261" t="s">
        <v>513</v>
      </c>
      <c r="AU3492" s="261" t="s">
        <v>82</v>
      </c>
      <c r="AV3492" s="14" t="s">
        <v>502</v>
      </c>
      <c r="AW3492" s="14" t="s">
        <v>36</v>
      </c>
      <c r="AX3492" s="14" t="s">
        <v>80</v>
      </c>
      <c r="AY3492" s="261" t="s">
        <v>492</v>
      </c>
    </row>
    <row r="3493" spans="2:65" s="1" customFormat="1" ht="25.5" customHeight="1">
      <c r="B3493" s="42"/>
      <c r="C3493" s="278" t="s">
        <v>4759</v>
      </c>
      <c r="D3493" s="278" t="s">
        <v>1110</v>
      </c>
      <c r="E3493" s="279" t="s">
        <v>4760</v>
      </c>
      <c r="F3493" s="280" t="s">
        <v>4761</v>
      </c>
      <c r="G3493" s="281" t="s">
        <v>832</v>
      </c>
      <c r="H3493" s="282">
        <v>6.4</v>
      </c>
      <c r="I3493" s="283"/>
      <c r="J3493" s="284">
        <f>ROUND(I3493*H3493,2)</f>
        <v>0</v>
      </c>
      <c r="K3493" s="280" t="s">
        <v>23</v>
      </c>
      <c r="L3493" s="285"/>
      <c r="M3493" s="286" t="s">
        <v>23</v>
      </c>
      <c r="N3493" s="287" t="s">
        <v>44</v>
      </c>
      <c r="O3493" s="43"/>
      <c r="P3493" s="218">
        <f>O3493*H3493</f>
        <v>0</v>
      </c>
      <c r="Q3493" s="218">
        <v>0</v>
      </c>
      <c r="R3493" s="218">
        <f>Q3493*H3493</f>
        <v>0</v>
      </c>
      <c r="S3493" s="218">
        <v>0</v>
      </c>
      <c r="T3493" s="219">
        <f>S3493*H3493</f>
        <v>0</v>
      </c>
      <c r="AR3493" s="25" t="s">
        <v>977</v>
      </c>
      <c r="AT3493" s="25" t="s">
        <v>1110</v>
      </c>
      <c r="AU3493" s="25" t="s">
        <v>82</v>
      </c>
      <c r="AY3493" s="25" t="s">
        <v>492</v>
      </c>
      <c r="BE3493" s="220">
        <f>IF(N3493="základní",J3493,0)</f>
        <v>0</v>
      </c>
      <c r="BF3493" s="220">
        <f>IF(N3493="snížená",J3493,0)</f>
        <v>0</v>
      </c>
      <c r="BG3493" s="220">
        <f>IF(N3493="zákl. přenesená",J3493,0)</f>
        <v>0</v>
      </c>
      <c r="BH3493" s="220">
        <f>IF(N3493="sníž. přenesená",J3493,0)</f>
        <v>0</v>
      </c>
      <c r="BI3493" s="220">
        <f>IF(N3493="nulová",J3493,0)</f>
        <v>0</v>
      </c>
      <c r="BJ3493" s="25" t="s">
        <v>80</v>
      </c>
      <c r="BK3493" s="220">
        <f>ROUND(I3493*H3493,2)</f>
        <v>0</v>
      </c>
      <c r="BL3493" s="25" t="s">
        <v>775</v>
      </c>
      <c r="BM3493" s="25" t="s">
        <v>4762</v>
      </c>
    </row>
    <row r="3494" spans="2:65" s="1" customFormat="1" ht="24">
      <c r="B3494" s="42"/>
      <c r="C3494" s="64"/>
      <c r="D3494" s="227" t="s">
        <v>506</v>
      </c>
      <c r="E3494" s="64"/>
      <c r="F3494" s="274" t="s">
        <v>4761</v>
      </c>
      <c r="G3494" s="64"/>
      <c r="H3494" s="64"/>
      <c r="I3494" s="177"/>
      <c r="J3494" s="64"/>
      <c r="K3494" s="64"/>
      <c r="L3494" s="62"/>
      <c r="M3494" s="223"/>
      <c r="N3494" s="43"/>
      <c r="O3494" s="43"/>
      <c r="P3494" s="43"/>
      <c r="Q3494" s="43"/>
      <c r="R3494" s="43"/>
      <c r="S3494" s="43"/>
      <c r="T3494" s="79"/>
      <c r="AT3494" s="25" t="s">
        <v>506</v>
      </c>
      <c r="AU3494" s="25" t="s">
        <v>82</v>
      </c>
    </row>
    <row r="3495" spans="2:65" s="1" customFormat="1" ht="16.5" customHeight="1">
      <c r="B3495" s="42"/>
      <c r="C3495" s="209" t="s">
        <v>4763</v>
      </c>
      <c r="D3495" s="209" t="s">
        <v>498</v>
      </c>
      <c r="E3495" s="210" t="s">
        <v>4764</v>
      </c>
      <c r="F3495" s="211" t="s">
        <v>4765</v>
      </c>
      <c r="G3495" s="212" t="s">
        <v>832</v>
      </c>
      <c r="H3495" s="213">
        <v>110</v>
      </c>
      <c r="I3495" s="214"/>
      <c r="J3495" s="215">
        <f>ROUND(I3495*H3495,2)</f>
        <v>0</v>
      </c>
      <c r="K3495" s="211" t="s">
        <v>501</v>
      </c>
      <c r="L3495" s="62"/>
      <c r="M3495" s="216" t="s">
        <v>23</v>
      </c>
      <c r="N3495" s="217" t="s">
        <v>44</v>
      </c>
      <c r="O3495" s="43"/>
      <c r="P3495" s="218">
        <f>O3495*H3495</f>
        <v>0</v>
      </c>
      <c r="Q3495" s="218">
        <v>0</v>
      </c>
      <c r="R3495" s="218">
        <f>Q3495*H3495</f>
        <v>0</v>
      </c>
      <c r="S3495" s="218">
        <v>0</v>
      </c>
      <c r="T3495" s="219">
        <f>S3495*H3495</f>
        <v>0</v>
      </c>
      <c r="AR3495" s="25" t="s">
        <v>775</v>
      </c>
      <c r="AT3495" s="25" t="s">
        <v>498</v>
      </c>
      <c r="AU3495" s="25" t="s">
        <v>82</v>
      </c>
      <c r="AY3495" s="25" t="s">
        <v>492</v>
      </c>
      <c r="BE3495" s="220">
        <f>IF(N3495="základní",J3495,0)</f>
        <v>0</v>
      </c>
      <c r="BF3495" s="220">
        <f>IF(N3495="snížená",J3495,0)</f>
        <v>0</v>
      </c>
      <c r="BG3495" s="220">
        <f>IF(N3495="zákl. přenesená",J3495,0)</f>
        <v>0</v>
      </c>
      <c r="BH3495" s="220">
        <f>IF(N3495="sníž. přenesená",J3495,0)</f>
        <v>0</v>
      </c>
      <c r="BI3495" s="220">
        <f>IF(N3495="nulová",J3495,0)</f>
        <v>0</v>
      </c>
      <c r="BJ3495" s="25" t="s">
        <v>80</v>
      </c>
      <c r="BK3495" s="220">
        <f>ROUND(I3495*H3495,2)</f>
        <v>0</v>
      </c>
      <c r="BL3495" s="25" t="s">
        <v>775</v>
      </c>
      <c r="BM3495" s="25" t="s">
        <v>4766</v>
      </c>
    </row>
    <row r="3496" spans="2:65" s="1" customFormat="1">
      <c r="B3496" s="42"/>
      <c r="C3496" s="64"/>
      <c r="D3496" s="221" t="s">
        <v>506</v>
      </c>
      <c r="E3496" s="64"/>
      <c r="F3496" s="222" t="s">
        <v>4767</v>
      </c>
      <c r="G3496" s="64"/>
      <c r="H3496" s="64"/>
      <c r="I3496" s="177"/>
      <c r="J3496" s="64"/>
      <c r="K3496" s="64"/>
      <c r="L3496" s="62"/>
      <c r="M3496" s="223"/>
      <c r="N3496" s="43"/>
      <c r="O3496" s="43"/>
      <c r="P3496" s="43"/>
      <c r="Q3496" s="43"/>
      <c r="R3496" s="43"/>
      <c r="S3496" s="43"/>
      <c r="T3496" s="79"/>
      <c r="AT3496" s="25" t="s">
        <v>506</v>
      </c>
      <c r="AU3496" s="25" t="s">
        <v>82</v>
      </c>
    </row>
    <row r="3497" spans="2:65" s="1" customFormat="1" ht="48">
      <c r="B3497" s="42"/>
      <c r="C3497" s="64"/>
      <c r="D3497" s="221" t="s">
        <v>509</v>
      </c>
      <c r="E3497" s="64"/>
      <c r="F3497" s="224" t="s">
        <v>4756</v>
      </c>
      <c r="G3497" s="64"/>
      <c r="H3497" s="64"/>
      <c r="I3497" s="177"/>
      <c r="J3497" s="64"/>
      <c r="K3497" s="64"/>
      <c r="L3497" s="62"/>
      <c r="M3497" s="223"/>
      <c r="N3497" s="43"/>
      <c r="O3497" s="43"/>
      <c r="P3497" s="43"/>
      <c r="Q3497" s="43"/>
      <c r="R3497" s="43"/>
      <c r="S3497" s="43"/>
      <c r="T3497" s="79"/>
      <c r="AT3497" s="25" t="s">
        <v>509</v>
      </c>
      <c r="AU3497" s="25" t="s">
        <v>82</v>
      </c>
    </row>
    <row r="3498" spans="2:65" s="13" customFormat="1">
      <c r="B3498" s="237"/>
      <c r="C3498" s="238"/>
      <c r="D3498" s="221" t="s">
        <v>513</v>
      </c>
      <c r="E3498" s="239" t="s">
        <v>23</v>
      </c>
      <c r="F3498" s="240" t="s">
        <v>4768</v>
      </c>
      <c r="G3498" s="238"/>
      <c r="H3498" s="241" t="s">
        <v>23</v>
      </c>
      <c r="I3498" s="242"/>
      <c r="J3498" s="238"/>
      <c r="K3498" s="238"/>
      <c r="L3498" s="243"/>
      <c r="M3498" s="244"/>
      <c r="N3498" s="245"/>
      <c r="O3498" s="245"/>
      <c r="P3498" s="245"/>
      <c r="Q3498" s="245"/>
      <c r="R3498" s="245"/>
      <c r="S3498" s="245"/>
      <c r="T3498" s="246"/>
      <c r="AT3498" s="247" t="s">
        <v>513</v>
      </c>
      <c r="AU3498" s="247" t="s">
        <v>82</v>
      </c>
      <c r="AV3498" s="13" t="s">
        <v>80</v>
      </c>
      <c r="AW3498" s="13" t="s">
        <v>36</v>
      </c>
      <c r="AX3498" s="13" t="s">
        <v>73</v>
      </c>
      <c r="AY3498" s="247" t="s">
        <v>492</v>
      </c>
    </row>
    <row r="3499" spans="2:65" s="12" customFormat="1">
      <c r="B3499" s="225"/>
      <c r="C3499" s="226"/>
      <c r="D3499" s="221" t="s">
        <v>513</v>
      </c>
      <c r="E3499" s="248" t="s">
        <v>23</v>
      </c>
      <c r="F3499" s="249" t="s">
        <v>4769</v>
      </c>
      <c r="G3499" s="226"/>
      <c r="H3499" s="250">
        <v>110</v>
      </c>
      <c r="I3499" s="231"/>
      <c r="J3499" s="226"/>
      <c r="K3499" s="226"/>
      <c r="L3499" s="232"/>
      <c r="M3499" s="233"/>
      <c r="N3499" s="234"/>
      <c r="O3499" s="234"/>
      <c r="P3499" s="234"/>
      <c r="Q3499" s="234"/>
      <c r="R3499" s="234"/>
      <c r="S3499" s="234"/>
      <c r="T3499" s="235"/>
      <c r="AT3499" s="236" t="s">
        <v>513</v>
      </c>
      <c r="AU3499" s="236" t="s">
        <v>82</v>
      </c>
      <c r="AV3499" s="12" t="s">
        <v>82</v>
      </c>
      <c r="AW3499" s="12" t="s">
        <v>36</v>
      </c>
      <c r="AX3499" s="12" t="s">
        <v>73</v>
      </c>
      <c r="AY3499" s="236" t="s">
        <v>492</v>
      </c>
    </row>
    <row r="3500" spans="2:65" s="14" customFormat="1">
      <c r="B3500" s="251"/>
      <c r="C3500" s="252"/>
      <c r="D3500" s="227" t="s">
        <v>513</v>
      </c>
      <c r="E3500" s="253" t="s">
        <v>23</v>
      </c>
      <c r="F3500" s="254" t="s">
        <v>560</v>
      </c>
      <c r="G3500" s="252"/>
      <c r="H3500" s="255">
        <v>110</v>
      </c>
      <c r="I3500" s="256"/>
      <c r="J3500" s="252"/>
      <c r="K3500" s="252"/>
      <c r="L3500" s="257"/>
      <c r="M3500" s="258"/>
      <c r="N3500" s="259"/>
      <c r="O3500" s="259"/>
      <c r="P3500" s="259"/>
      <c r="Q3500" s="259"/>
      <c r="R3500" s="259"/>
      <c r="S3500" s="259"/>
      <c r="T3500" s="260"/>
      <c r="AT3500" s="261" t="s">
        <v>513</v>
      </c>
      <c r="AU3500" s="261" t="s">
        <v>82</v>
      </c>
      <c r="AV3500" s="14" t="s">
        <v>502</v>
      </c>
      <c r="AW3500" s="14" t="s">
        <v>36</v>
      </c>
      <c r="AX3500" s="14" t="s">
        <v>80</v>
      </c>
      <c r="AY3500" s="261" t="s">
        <v>492</v>
      </c>
    </row>
    <row r="3501" spans="2:65" s="1" customFormat="1" ht="25.5" customHeight="1">
      <c r="B3501" s="42"/>
      <c r="C3501" s="278" t="s">
        <v>4770</v>
      </c>
      <c r="D3501" s="278" t="s">
        <v>1110</v>
      </c>
      <c r="E3501" s="279" t="s">
        <v>4771</v>
      </c>
      <c r="F3501" s="280" t="s">
        <v>4772</v>
      </c>
      <c r="G3501" s="281" t="s">
        <v>832</v>
      </c>
      <c r="H3501" s="282">
        <v>110</v>
      </c>
      <c r="I3501" s="283"/>
      <c r="J3501" s="284">
        <f>ROUND(I3501*H3501,2)</f>
        <v>0</v>
      </c>
      <c r="K3501" s="280" t="s">
        <v>23</v>
      </c>
      <c r="L3501" s="285"/>
      <c r="M3501" s="286" t="s">
        <v>23</v>
      </c>
      <c r="N3501" s="287" t="s">
        <v>44</v>
      </c>
      <c r="O3501" s="43"/>
      <c r="P3501" s="218">
        <f>O3501*H3501</f>
        <v>0</v>
      </c>
      <c r="Q3501" s="218">
        <v>0</v>
      </c>
      <c r="R3501" s="218">
        <f>Q3501*H3501</f>
        <v>0</v>
      </c>
      <c r="S3501" s="218">
        <v>0</v>
      </c>
      <c r="T3501" s="219">
        <f>S3501*H3501</f>
        <v>0</v>
      </c>
      <c r="AR3501" s="25" t="s">
        <v>977</v>
      </c>
      <c r="AT3501" s="25" t="s">
        <v>1110</v>
      </c>
      <c r="AU3501" s="25" t="s">
        <v>82</v>
      </c>
      <c r="AY3501" s="25" t="s">
        <v>492</v>
      </c>
      <c r="BE3501" s="220">
        <f>IF(N3501="základní",J3501,0)</f>
        <v>0</v>
      </c>
      <c r="BF3501" s="220">
        <f>IF(N3501="snížená",J3501,0)</f>
        <v>0</v>
      </c>
      <c r="BG3501" s="220">
        <f>IF(N3501="zákl. přenesená",J3501,0)</f>
        <v>0</v>
      </c>
      <c r="BH3501" s="220">
        <f>IF(N3501="sníž. přenesená",J3501,0)</f>
        <v>0</v>
      </c>
      <c r="BI3501" s="220">
        <f>IF(N3501="nulová",J3501,0)</f>
        <v>0</v>
      </c>
      <c r="BJ3501" s="25" t="s">
        <v>80</v>
      </c>
      <c r="BK3501" s="220">
        <f>ROUND(I3501*H3501,2)</f>
        <v>0</v>
      </c>
      <c r="BL3501" s="25" t="s">
        <v>775</v>
      </c>
      <c r="BM3501" s="25" t="s">
        <v>4773</v>
      </c>
    </row>
    <row r="3502" spans="2:65" s="1" customFormat="1" ht="24">
      <c r="B3502" s="42"/>
      <c r="C3502" s="64"/>
      <c r="D3502" s="227" t="s">
        <v>506</v>
      </c>
      <c r="E3502" s="64"/>
      <c r="F3502" s="274" t="s">
        <v>4772</v>
      </c>
      <c r="G3502" s="64"/>
      <c r="H3502" s="64"/>
      <c r="I3502" s="177"/>
      <c r="J3502" s="64"/>
      <c r="K3502" s="64"/>
      <c r="L3502" s="62"/>
      <c r="M3502" s="223"/>
      <c r="N3502" s="43"/>
      <c r="O3502" s="43"/>
      <c r="P3502" s="43"/>
      <c r="Q3502" s="43"/>
      <c r="R3502" s="43"/>
      <c r="S3502" s="43"/>
      <c r="T3502" s="79"/>
      <c r="AT3502" s="25" t="s">
        <v>506</v>
      </c>
      <c r="AU3502" s="25" t="s">
        <v>82</v>
      </c>
    </row>
    <row r="3503" spans="2:65" s="1" customFormat="1" ht="16.5" customHeight="1">
      <c r="B3503" s="42"/>
      <c r="C3503" s="209" t="s">
        <v>4774</v>
      </c>
      <c r="D3503" s="209" t="s">
        <v>498</v>
      </c>
      <c r="E3503" s="210" t="s">
        <v>4775</v>
      </c>
      <c r="F3503" s="211" t="s">
        <v>4776</v>
      </c>
      <c r="G3503" s="212" t="s">
        <v>1025</v>
      </c>
      <c r="H3503" s="213">
        <v>9</v>
      </c>
      <c r="I3503" s="214"/>
      <c r="J3503" s="215">
        <f>ROUND(I3503*H3503,2)</f>
        <v>0</v>
      </c>
      <c r="K3503" s="211" t="s">
        <v>501</v>
      </c>
      <c r="L3503" s="62"/>
      <c r="M3503" s="216" t="s">
        <v>23</v>
      </c>
      <c r="N3503" s="217" t="s">
        <v>44</v>
      </c>
      <c r="O3503" s="43"/>
      <c r="P3503" s="218">
        <f>O3503*H3503</f>
        <v>0</v>
      </c>
      <c r="Q3503" s="218">
        <v>4.4999999999999999E-4</v>
      </c>
      <c r="R3503" s="218">
        <f>Q3503*H3503</f>
        <v>4.0499999999999998E-3</v>
      </c>
      <c r="S3503" s="218">
        <v>0</v>
      </c>
      <c r="T3503" s="219">
        <f>S3503*H3503</f>
        <v>0</v>
      </c>
      <c r="AR3503" s="25" t="s">
        <v>775</v>
      </c>
      <c r="AT3503" s="25" t="s">
        <v>498</v>
      </c>
      <c r="AU3503" s="25" t="s">
        <v>82</v>
      </c>
      <c r="AY3503" s="25" t="s">
        <v>492</v>
      </c>
      <c r="BE3503" s="220">
        <f>IF(N3503="základní",J3503,0)</f>
        <v>0</v>
      </c>
      <c r="BF3503" s="220">
        <f>IF(N3503="snížená",J3503,0)</f>
        <v>0</v>
      </c>
      <c r="BG3503" s="220">
        <f>IF(N3503="zákl. přenesená",J3503,0)</f>
        <v>0</v>
      </c>
      <c r="BH3503" s="220">
        <f>IF(N3503="sníž. přenesená",J3503,0)</f>
        <v>0</v>
      </c>
      <c r="BI3503" s="220">
        <f>IF(N3503="nulová",J3503,0)</f>
        <v>0</v>
      </c>
      <c r="BJ3503" s="25" t="s">
        <v>80</v>
      </c>
      <c r="BK3503" s="220">
        <f>ROUND(I3503*H3503,2)</f>
        <v>0</v>
      </c>
      <c r="BL3503" s="25" t="s">
        <v>775</v>
      </c>
      <c r="BM3503" s="25" t="s">
        <v>4777</v>
      </c>
    </row>
    <row r="3504" spans="2:65" s="1" customFormat="1" ht="24">
      <c r="B3504" s="42"/>
      <c r="C3504" s="64"/>
      <c r="D3504" s="221" t="s">
        <v>506</v>
      </c>
      <c r="E3504" s="64"/>
      <c r="F3504" s="222" t="s">
        <v>4778</v>
      </c>
      <c r="G3504" s="64"/>
      <c r="H3504" s="64"/>
      <c r="I3504" s="177"/>
      <c r="J3504" s="64"/>
      <c r="K3504" s="64"/>
      <c r="L3504" s="62"/>
      <c r="M3504" s="223"/>
      <c r="N3504" s="43"/>
      <c r="O3504" s="43"/>
      <c r="P3504" s="43"/>
      <c r="Q3504" s="43"/>
      <c r="R3504" s="43"/>
      <c r="S3504" s="43"/>
      <c r="T3504" s="79"/>
      <c r="AT3504" s="25" t="s">
        <v>506</v>
      </c>
      <c r="AU3504" s="25" t="s">
        <v>82</v>
      </c>
    </row>
    <row r="3505" spans="2:65" s="1" customFormat="1" ht="48">
      <c r="B3505" s="42"/>
      <c r="C3505" s="64"/>
      <c r="D3505" s="221" t="s">
        <v>509</v>
      </c>
      <c r="E3505" s="64"/>
      <c r="F3505" s="224" t="s">
        <v>4779</v>
      </c>
      <c r="G3505" s="64"/>
      <c r="H3505" s="64"/>
      <c r="I3505" s="177"/>
      <c r="J3505" s="64"/>
      <c r="K3505" s="64"/>
      <c r="L3505" s="62"/>
      <c r="M3505" s="223"/>
      <c r="N3505" s="43"/>
      <c r="O3505" s="43"/>
      <c r="P3505" s="43"/>
      <c r="Q3505" s="43"/>
      <c r="R3505" s="43"/>
      <c r="S3505" s="43"/>
      <c r="T3505" s="79"/>
      <c r="AT3505" s="25" t="s">
        <v>509</v>
      </c>
      <c r="AU3505" s="25" t="s">
        <v>82</v>
      </c>
    </row>
    <row r="3506" spans="2:65" s="13" customFormat="1">
      <c r="B3506" s="237"/>
      <c r="C3506" s="238"/>
      <c r="D3506" s="221" t="s">
        <v>513</v>
      </c>
      <c r="E3506" s="239" t="s">
        <v>23</v>
      </c>
      <c r="F3506" s="240" t="s">
        <v>4780</v>
      </c>
      <c r="G3506" s="238"/>
      <c r="H3506" s="241" t="s">
        <v>23</v>
      </c>
      <c r="I3506" s="242"/>
      <c r="J3506" s="238"/>
      <c r="K3506" s="238"/>
      <c r="L3506" s="243"/>
      <c r="M3506" s="244"/>
      <c r="N3506" s="245"/>
      <c r="O3506" s="245"/>
      <c r="P3506" s="245"/>
      <c r="Q3506" s="245"/>
      <c r="R3506" s="245"/>
      <c r="S3506" s="245"/>
      <c r="T3506" s="246"/>
      <c r="AT3506" s="247" t="s">
        <v>513</v>
      </c>
      <c r="AU3506" s="247" t="s">
        <v>82</v>
      </c>
      <c r="AV3506" s="13" t="s">
        <v>80</v>
      </c>
      <c r="AW3506" s="13" t="s">
        <v>36</v>
      </c>
      <c r="AX3506" s="13" t="s">
        <v>73</v>
      </c>
      <c r="AY3506" s="247" t="s">
        <v>492</v>
      </c>
    </row>
    <row r="3507" spans="2:65" s="12" customFormat="1">
      <c r="B3507" s="225"/>
      <c r="C3507" s="226"/>
      <c r="D3507" s="221" t="s">
        <v>513</v>
      </c>
      <c r="E3507" s="248" t="s">
        <v>23</v>
      </c>
      <c r="F3507" s="249" t="s">
        <v>4781</v>
      </c>
      <c r="G3507" s="226"/>
      <c r="H3507" s="250">
        <v>9</v>
      </c>
      <c r="I3507" s="231"/>
      <c r="J3507" s="226"/>
      <c r="K3507" s="226"/>
      <c r="L3507" s="232"/>
      <c r="M3507" s="233"/>
      <c r="N3507" s="234"/>
      <c r="O3507" s="234"/>
      <c r="P3507" s="234"/>
      <c r="Q3507" s="234"/>
      <c r="R3507" s="234"/>
      <c r="S3507" s="234"/>
      <c r="T3507" s="235"/>
      <c r="AT3507" s="236" t="s">
        <v>513</v>
      </c>
      <c r="AU3507" s="236" t="s">
        <v>82</v>
      </c>
      <c r="AV3507" s="12" t="s">
        <v>82</v>
      </c>
      <c r="AW3507" s="12" t="s">
        <v>36</v>
      </c>
      <c r="AX3507" s="12" t="s">
        <v>73</v>
      </c>
      <c r="AY3507" s="236" t="s">
        <v>492</v>
      </c>
    </row>
    <row r="3508" spans="2:65" s="14" customFormat="1">
      <c r="B3508" s="251"/>
      <c r="C3508" s="252"/>
      <c r="D3508" s="227" t="s">
        <v>513</v>
      </c>
      <c r="E3508" s="253" t="s">
        <v>23</v>
      </c>
      <c r="F3508" s="254" t="s">
        <v>560</v>
      </c>
      <c r="G3508" s="252"/>
      <c r="H3508" s="255">
        <v>9</v>
      </c>
      <c r="I3508" s="256"/>
      <c r="J3508" s="252"/>
      <c r="K3508" s="252"/>
      <c r="L3508" s="257"/>
      <c r="M3508" s="258"/>
      <c r="N3508" s="259"/>
      <c r="O3508" s="259"/>
      <c r="P3508" s="259"/>
      <c r="Q3508" s="259"/>
      <c r="R3508" s="259"/>
      <c r="S3508" s="259"/>
      <c r="T3508" s="260"/>
      <c r="AT3508" s="261" t="s">
        <v>513</v>
      </c>
      <c r="AU3508" s="261" t="s">
        <v>82</v>
      </c>
      <c r="AV3508" s="14" t="s">
        <v>502</v>
      </c>
      <c r="AW3508" s="14" t="s">
        <v>36</v>
      </c>
      <c r="AX3508" s="14" t="s">
        <v>80</v>
      </c>
      <c r="AY3508" s="261" t="s">
        <v>492</v>
      </c>
    </row>
    <row r="3509" spans="2:65" s="1" customFormat="1" ht="16.5" customHeight="1">
      <c r="B3509" s="42"/>
      <c r="C3509" s="278" t="s">
        <v>4782</v>
      </c>
      <c r="D3509" s="278" t="s">
        <v>1110</v>
      </c>
      <c r="E3509" s="279" t="s">
        <v>4783</v>
      </c>
      <c r="F3509" s="280" t="s">
        <v>4784</v>
      </c>
      <c r="G3509" s="281" t="s">
        <v>1025</v>
      </c>
      <c r="H3509" s="282">
        <v>2</v>
      </c>
      <c r="I3509" s="283"/>
      <c r="J3509" s="284">
        <f>ROUND(I3509*H3509,2)</f>
        <v>0</v>
      </c>
      <c r="K3509" s="280" t="s">
        <v>23</v>
      </c>
      <c r="L3509" s="285"/>
      <c r="M3509" s="286" t="s">
        <v>23</v>
      </c>
      <c r="N3509" s="287" t="s">
        <v>44</v>
      </c>
      <c r="O3509" s="43"/>
      <c r="P3509" s="218">
        <f>O3509*H3509</f>
        <v>0</v>
      </c>
      <c r="Q3509" s="218">
        <v>0</v>
      </c>
      <c r="R3509" s="218">
        <f>Q3509*H3509</f>
        <v>0</v>
      </c>
      <c r="S3509" s="218">
        <v>0</v>
      </c>
      <c r="T3509" s="219">
        <f>S3509*H3509</f>
        <v>0</v>
      </c>
      <c r="AR3509" s="25" t="s">
        <v>977</v>
      </c>
      <c r="AT3509" s="25" t="s">
        <v>1110</v>
      </c>
      <c r="AU3509" s="25" t="s">
        <v>82</v>
      </c>
      <c r="AY3509" s="25" t="s">
        <v>492</v>
      </c>
      <c r="BE3509" s="220">
        <f>IF(N3509="základní",J3509,0)</f>
        <v>0</v>
      </c>
      <c r="BF3509" s="220">
        <f>IF(N3509="snížená",J3509,0)</f>
        <v>0</v>
      </c>
      <c r="BG3509" s="220">
        <f>IF(N3509="zákl. přenesená",J3509,0)</f>
        <v>0</v>
      </c>
      <c r="BH3509" s="220">
        <f>IF(N3509="sníž. přenesená",J3509,0)</f>
        <v>0</v>
      </c>
      <c r="BI3509" s="220">
        <f>IF(N3509="nulová",J3509,0)</f>
        <v>0</v>
      </c>
      <c r="BJ3509" s="25" t="s">
        <v>80</v>
      </c>
      <c r="BK3509" s="220">
        <f>ROUND(I3509*H3509,2)</f>
        <v>0</v>
      </c>
      <c r="BL3509" s="25" t="s">
        <v>775</v>
      </c>
      <c r="BM3509" s="25" t="s">
        <v>4785</v>
      </c>
    </row>
    <row r="3510" spans="2:65" s="1" customFormat="1">
      <c r="B3510" s="42"/>
      <c r="C3510" s="64"/>
      <c r="D3510" s="227" t="s">
        <v>506</v>
      </c>
      <c r="E3510" s="64"/>
      <c r="F3510" s="274" t="s">
        <v>4786</v>
      </c>
      <c r="G3510" s="64"/>
      <c r="H3510" s="64"/>
      <c r="I3510" s="177"/>
      <c r="J3510" s="64"/>
      <c r="K3510" s="64"/>
      <c r="L3510" s="62"/>
      <c r="M3510" s="223"/>
      <c r="N3510" s="43"/>
      <c r="O3510" s="43"/>
      <c r="P3510" s="43"/>
      <c r="Q3510" s="43"/>
      <c r="R3510" s="43"/>
      <c r="S3510" s="43"/>
      <c r="T3510" s="79"/>
      <c r="AT3510" s="25" t="s">
        <v>506</v>
      </c>
      <c r="AU3510" s="25" t="s">
        <v>82</v>
      </c>
    </row>
    <row r="3511" spans="2:65" s="1" customFormat="1" ht="16.5" customHeight="1">
      <c r="B3511" s="42"/>
      <c r="C3511" s="278" t="s">
        <v>4787</v>
      </c>
      <c r="D3511" s="278" t="s">
        <v>1110</v>
      </c>
      <c r="E3511" s="279" t="s">
        <v>4788</v>
      </c>
      <c r="F3511" s="280" t="s">
        <v>4789</v>
      </c>
      <c r="G3511" s="281" t="s">
        <v>1025</v>
      </c>
      <c r="H3511" s="282">
        <v>1</v>
      </c>
      <c r="I3511" s="283"/>
      <c r="J3511" s="284">
        <f>ROUND(I3511*H3511,2)</f>
        <v>0</v>
      </c>
      <c r="K3511" s="280" t="s">
        <v>23</v>
      </c>
      <c r="L3511" s="285"/>
      <c r="M3511" s="286" t="s">
        <v>23</v>
      </c>
      <c r="N3511" s="287" t="s">
        <v>44</v>
      </c>
      <c r="O3511" s="43"/>
      <c r="P3511" s="218">
        <f>O3511*H3511</f>
        <v>0</v>
      </c>
      <c r="Q3511" s="218">
        <v>0</v>
      </c>
      <c r="R3511" s="218">
        <f>Q3511*H3511</f>
        <v>0</v>
      </c>
      <c r="S3511" s="218">
        <v>0</v>
      </c>
      <c r="T3511" s="219">
        <f>S3511*H3511</f>
        <v>0</v>
      </c>
      <c r="AR3511" s="25" t="s">
        <v>977</v>
      </c>
      <c r="AT3511" s="25" t="s">
        <v>1110</v>
      </c>
      <c r="AU3511" s="25" t="s">
        <v>82</v>
      </c>
      <c r="AY3511" s="25" t="s">
        <v>492</v>
      </c>
      <c r="BE3511" s="220">
        <f>IF(N3511="základní",J3511,0)</f>
        <v>0</v>
      </c>
      <c r="BF3511" s="220">
        <f>IF(N3511="snížená",J3511,0)</f>
        <v>0</v>
      </c>
      <c r="BG3511" s="220">
        <f>IF(N3511="zákl. přenesená",J3511,0)</f>
        <v>0</v>
      </c>
      <c r="BH3511" s="220">
        <f>IF(N3511="sníž. přenesená",J3511,0)</f>
        <v>0</v>
      </c>
      <c r="BI3511" s="220">
        <f>IF(N3511="nulová",J3511,0)</f>
        <v>0</v>
      </c>
      <c r="BJ3511" s="25" t="s">
        <v>80</v>
      </c>
      <c r="BK3511" s="220">
        <f>ROUND(I3511*H3511,2)</f>
        <v>0</v>
      </c>
      <c r="BL3511" s="25" t="s">
        <v>775</v>
      </c>
      <c r="BM3511" s="25" t="s">
        <v>4790</v>
      </c>
    </row>
    <row r="3512" spans="2:65" s="1" customFormat="1">
      <c r="B3512" s="42"/>
      <c r="C3512" s="64"/>
      <c r="D3512" s="227" t="s">
        <v>506</v>
      </c>
      <c r="E3512" s="64"/>
      <c r="F3512" s="274" t="s">
        <v>4791</v>
      </c>
      <c r="G3512" s="64"/>
      <c r="H3512" s="64"/>
      <c r="I3512" s="177"/>
      <c r="J3512" s="64"/>
      <c r="K3512" s="64"/>
      <c r="L3512" s="62"/>
      <c r="M3512" s="223"/>
      <c r="N3512" s="43"/>
      <c r="O3512" s="43"/>
      <c r="P3512" s="43"/>
      <c r="Q3512" s="43"/>
      <c r="R3512" s="43"/>
      <c r="S3512" s="43"/>
      <c r="T3512" s="79"/>
      <c r="AT3512" s="25" t="s">
        <v>506</v>
      </c>
      <c r="AU3512" s="25" t="s">
        <v>82</v>
      </c>
    </row>
    <row r="3513" spans="2:65" s="1" customFormat="1" ht="16.5" customHeight="1">
      <c r="B3513" s="42"/>
      <c r="C3513" s="278" t="s">
        <v>4792</v>
      </c>
      <c r="D3513" s="278" t="s">
        <v>1110</v>
      </c>
      <c r="E3513" s="279" t="s">
        <v>4793</v>
      </c>
      <c r="F3513" s="280" t="s">
        <v>4789</v>
      </c>
      <c r="G3513" s="281" t="s">
        <v>1025</v>
      </c>
      <c r="H3513" s="282">
        <v>4</v>
      </c>
      <c r="I3513" s="283"/>
      <c r="J3513" s="284">
        <f>ROUND(I3513*H3513,2)</f>
        <v>0</v>
      </c>
      <c r="K3513" s="280" t="s">
        <v>23</v>
      </c>
      <c r="L3513" s="285"/>
      <c r="M3513" s="286" t="s">
        <v>23</v>
      </c>
      <c r="N3513" s="287" t="s">
        <v>44</v>
      </c>
      <c r="O3513" s="43"/>
      <c r="P3513" s="218">
        <f>O3513*H3513</f>
        <v>0</v>
      </c>
      <c r="Q3513" s="218">
        <v>0</v>
      </c>
      <c r="R3513" s="218">
        <f>Q3513*H3513</f>
        <v>0</v>
      </c>
      <c r="S3513" s="218">
        <v>0</v>
      </c>
      <c r="T3513" s="219">
        <f>S3513*H3513</f>
        <v>0</v>
      </c>
      <c r="AR3513" s="25" t="s">
        <v>977</v>
      </c>
      <c r="AT3513" s="25" t="s">
        <v>1110</v>
      </c>
      <c r="AU3513" s="25" t="s">
        <v>82</v>
      </c>
      <c r="AY3513" s="25" t="s">
        <v>492</v>
      </c>
      <c r="BE3513" s="220">
        <f>IF(N3513="základní",J3513,0)</f>
        <v>0</v>
      </c>
      <c r="BF3513" s="220">
        <f>IF(N3513="snížená",J3513,0)</f>
        <v>0</v>
      </c>
      <c r="BG3513" s="220">
        <f>IF(N3513="zákl. přenesená",J3513,0)</f>
        <v>0</v>
      </c>
      <c r="BH3513" s="220">
        <f>IF(N3513="sníž. přenesená",J3513,0)</f>
        <v>0</v>
      </c>
      <c r="BI3513" s="220">
        <f>IF(N3513="nulová",J3513,0)</f>
        <v>0</v>
      </c>
      <c r="BJ3513" s="25" t="s">
        <v>80</v>
      </c>
      <c r="BK3513" s="220">
        <f>ROUND(I3513*H3513,2)</f>
        <v>0</v>
      </c>
      <c r="BL3513" s="25" t="s">
        <v>775</v>
      </c>
      <c r="BM3513" s="25" t="s">
        <v>4794</v>
      </c>
    </row>
    <row r="3514" spans="2:65" s="1" customFormat="1">
      <c r="B3514" s="42"/>
      <c r="C3514" s="64"/>
      <c r="D3514" s="227" t="s">
        <v>506</v>
      </c>
      <c r="E3514" s="64"/>
      <c r="F3514" s="274" t="s">
        <v>4795</v>
      </c>
      <c r="G3514" s="64"/>
      <c r="H3514" s="64"/>
      <c r="I3514" s="177"/>
      <c r="J3514" s="64"/>
      <c r="K3514" s="64"/>
      <c r="L3514" s="62"/>
      <c r="M3514" s="223"/>
      <c r="N3514" s="43"/>
      <c r="O3514" s="43"/>
      <c r="P3514" s="43"/>
      <c r="Q3514" s="43"/>
      <c r="R3514" s="43"/>
      <c r="S3514" s="43"/>
      <c r="T3514" s="79"/>
      <c r="AT3514" s="25" t="s">
        <v>506</v>
      </c>
      <c r="AU3514" s="25" t="s">
        <v>82</v>
      </c>
    </row>
    <row r="3515" spans="2:65" s="1" customFormat="1" ht="16.5" customHeight="1">
      <c r="B3515" s="42"/>
      <c r="C3515" s="278" t="s">
        <v>4796</v>
      </c>
      <c r="D3515" s="278" t="s">
        <v>1110</v>
      </c>
      <c r="E3515" s="279" t="s">
        <v>4797</v>
      </c>
      <c r="F3515" s="280" t="s">
        <v>4789</v>
      </c>
      <c r="G3515" s="281" t="s">
        <v>1025</v>
      </c>
      <c r="H3515" s="282">
        <v>2</v>
      </c>
      <c r="I3515" s="283"/>
      <c r="J3515" s="284">
        <f>ROUND(I3515*H3515,2)</f>
        <v>0</v>
      </c>
      <c r="K3515" s="280" t="s">
        <v>23</v>
      </c>
      <c r="L3515" s="285"/>
      <c r="M3515" s="286" t="s">
        <v>23</v>
      </c>
      <c r="N3515" s="287" t="s">
        <v>44</v>
      </c>
      <c r="O3515" s="43"/>
      <c r="P3515" s="218">
        <f>O3515*H3515</f>
        <v>0</v>
      </c>
      <c r="Q3515" s="218">
        <v>0</v>
      </c>
      <c r="R3515" s="218">
        <f>Q3515*H3515</f>
        <v>0</v>
      </c>
      <c r="S3515" s="218">
        <v>0</v>
      </c>
      <c r="T3515" s="219">
        <f>S3515*H3515</f>
        <v>0</v>
      </c>
      <c r="AR3515" s="25" t="s">
        <v>977</v>
      </c>
      <c r="AT3515" s="25" t="s">
        <v>1110</v>
      </c>
      <c r="AU3515" s="25" t="s">
        <v>82</v>
      </c>
      <c r="AY3515" s="25" t="s">
        <v>492</v>
      </c>
      <c r="BE3515" s="220">
        <f>IF(N3515="základní",J3515,0)</f>
        <v>0</v>
      </c>
      <c r="BF3515" s="220">
        <f>IF(N3515="snížená",J3515,0)</f>
        <v>0</v>
      </c>
      <c r="BG3515" s="220">
        <f>IF(N3515="zákl. přenesená",J3515,0)</f>
        <v>0</v>
      </c>
      <c r="BH3515" s="220">
        <f>IF(N3515="sníž. přenesená",J3515,0)</f>
        <v>0</v>
      </c>
      <c r="BI3515" s="220">
        <f>IF(N3515="nulová",J3515,0)</f>
        <v>0</v>
      </c>
      <c r="BJ3515" s="25" t="s">
        <v>80</v>
      </c>
      <c r="BK3515" s="220">
        <f>ROUND(I3515*H3515,2)</f>
        <v>0</v>
      </c>
      <c r="BL3515" s="25" t="s">
        <v>775</v>
      </c>
      <c r="BM3515" s="25" t="s">
        <v>4798</v>
      </c>
    </row>
    <row r="3516" spans="2:65" s="1" customFormat="1">
      <c r="B3516" s="42"/>
      <c r="C3516" s="64"/>
      <c r="D3516" s="227" t="s">
        <v>506</v>
      </c>
      <c r="E3516" s="64"/>
      <c r="F3516" s="274" t="s">
        <v>4799</v>
      </c>
      <c r="G3516" s="64"/>
      <c r="H3516" s="64"/>
      <c r="I3516" s="177"/>
      <c r="J3516" s="64"/>
      <c r="K3516" s="64"/>
      <c r="L3516" s="62"/>
      <c r="M3516" s="223"/>
      <c r="N3516" s="43"/>
      <c r="O3516" s="43"/>
      <c r="P3516" s="43"/>
      <c r="Q3516" s="43"/>
      <c r="R3516" s="43"/>
      <c r="S3516" s="43"/>
      <c r="T3516" s="79"/>
      <c r="AT3516" s="25" t="s">
        <v>506</v>
      </c>
      <c r="AU3516" s="25" t="s">
        <v>82</v>
      </c>
    </row>
    <row r="3517" spans="2:65" s="1" customFormat="1" ht="16.5" customHeight="1">
      <c r="B3517" s="42"/>
      <c r="C3517" s="209" t="s">
        <v>4800</v>
      </c>
      <c r="D3517" s="209" t="s">
        <v>498</v>
      </c>
      <c r="E3517" s="210" t="s">
        <v>4801</v>
      </c>
      <c r="F3517" s="211" t="s">
        <v>4802</v>
      </c>
      <c r="G3517" s="212" t="s">
        <v>1025</v>
      </c>
      <c r="H3517" s="213">
        <v>2</v>
      </c>
      <c r="I3517" s="214"/>
      <c r="J3517" s="215">
        <f>ROUND(I3517*H3517,2)</f>
        <v>0</v>
      </c>
      <c r="K3517" s="211" t="s">
        <v>501</v>
      </c>
      <c r="L3517" s="62"/>
      <c r="M3517" s="216" t="s">
        <v>23</v>
      </c>
      <c r="N3517" s="217" t="s">
        <v>44</v>
      </c>
      <c r="O3517" s="43"/>
      <c r="P3517" s="218">
        <f>O3517*H3517</f>
        <v>0</v>
      </c>
      <c r="Q3517" s="218">
        <v>4.4999999999999999E-4</v>
      </c>
      <c r="R3517" s="218">
        <f>Q3517*H3517</f>
        <v>8.9999999999999998E-4</v>
      </c>
      <c r="S3517" s="218">
        <v>0</v>
      </c>
      <c r="T3517" s="219">
        <f>S3517*H3517</f>
        <v>0</v>
      </c>
      <c r="AR3517" s="25" t="s">
        <v>775</v>
      </c>
      <c r="AT3517" s="25" t="s">
        <v>498</v>
      </c>
      <c r="AU3517" s="25" t="s">
        <v>82</v>
      </c>
      <c r="AY3517" s="25" t="s">
        <v>492</v>
      </c>
      <c r="BE3517" s="220">
        <f>IF(N3517="základní",J3517,0)</f>
        <v>0</v>
      </c>
      <c r="BF3517" s="220">
        <f>IF(N3517="snížená",J3517,0)</f>
        <v>0</v>
      </c>
      <c r="BG3517" s="220">
        <f>IF(N3517="zákl. přenesená",J3517,0)</f>
        <v>0</v>
      </c>
      <c r="BH3517" s="220">
        <f>IF(N3517="sníž. přenesená",J3517,0)</f>
        <v>0</v>
      </c>
      <c r="BI3517" s="220">
        <f>IF(N3517="nulová",J3517,0)</f>
        <v>0</v>
      </c>
      <c r="BJ3517" s="25" t="s">
        <v>80</v>
      </c>
      <c r="BK3517" s="220">
        <f>ROUND(I3517*H3517,2)</f>
        <v>0</v>
      </c>
      <c r="BL3517" s="25" t="s">
        <v>775</v>
      </c>
      <c r="BM3517" s="25" t="s">
        <v>4803</v>
      </c>
    </row>
    <row r="3518" spans="2:65" s="1" customFormat="1" ht="24">
      <c r="B3518" s="42"/>
      <c r="C3518" s="64"/>
      <c r="D3518" s="221" t="s">
        <v>506</v>
      </c>
      <c r="E3518" s="64"/>
      <c r="F3518" s="222" t="s">
        <v>4804</v>
      </c>
      <c r="G3518" s="64"/>
      <c r="H3518" s="64"/>
      <c r="I3518" s="177"/>
      <c r="J3518" s="64"/>
      <c r="K3518" s="64"/>
      <c r="L3518" s="62"/>
      <c r="M3518" s="223"/>
      <c r="N3518" s="43"/>
      <c r="O3518" s="43"/>
      <c r="P3518" s="43"/>
      <c r="Q3518" s="43"/>
      <c r="R3518" s="43"/>
      <c r="S3518" s="43"/>
      <c r="T3518" s="79"/>
      <c r="AT3518" s="25" t="s">
        <v>506</v>
      </c>
      <c r="AU3518" s="25" t="s">
        <v>82</v>
      </c>
    </row>
    <row r="3519" spans="2:65" s="1" customFormat="1" ht="48">
      <c r="B3519" s="42"/>
      <c r="C3519" s="64"/>
      <c r="D3519" s="221" t="s">
        <v>509</v>
      </c>
      <c r="E3519" s="64"/>
      <c r="F3519" s="224" t="s">
        <v>4779</v>
      </c>
      <c r="G3519" s="64"/>
      <c r="H3519" s="64"/>
      <c r="I3519" s="177"/>
      <c r="J3519" s="64"/>
      <c r="K3519" s="64"/>
      <c r="L3519" s="62"/>
      <c r="M3519" s="223"/>
      <c r="N3519" s="43"/>
      <c r="O3519" s="43"/>
      <c r="P3519" s="43"/>
      <c r="Q3519" s="43"/>
      <c r="R3519" s="43"/>
      <c r="S3519" s="43"/>
      <c r="T3519" s="79"/>
      <c r="AT3519" s="25" t="s">
        <v>509</v>
      </c>
      <c r="AU3519" s="25" t="s">
        <v>82</v>
      </c>
    </row>
    <row r="3520" spans="2:65" s="13" customFormat="1">
      <c r="B3520" s="237"/>
      <c r="C3520" s="238"/>
      <c r="D3520" s="221" t="s">
        <v>513</v>
      </c>
      <c r="E3520" s="239" t="s">
        <v>23</v>
      </c>
      <c r="F3520" s="240" t="s">
        <v>4805</v>
      </c>
      <c r="G3520" s="238"/>
      <c r="H3520" s="241" t="s">
        <v>23</v>
      </c>
      <c r="I3520" s="242"/>
      <c r="J3520" s="238"/>
      <c r="K3520" s="238"/>
      <c r="L3520" s="243"/>
      <c r="M3520" s="244"/>
      <c r="N3520" s="245"/>
      <c r="O3520" s="245"/>
      <c r="P3520" s="245"/>
      <c r="Q3520" s="245"/>
      <c r="R3520" s="245"/>
      <c r="S3520" s="245"/>
      <c r="T3520" s="246"/>
      <c r="AT3520" s="247" t="s">
        <v>513</v>
      </c>
      <c r="AU3520" s="247" t="s">
        <v>82</v>
      </c>
      <c r="AV3520" s="13" t="s">
        <v>80</v>
      </c>
      <c r="AW3520" s="13" t="s">
        <v>36</v>
      </c>
      <c r="AX3520" s="13" t="s">
        <v>73</v>
      </c>
      <c r="AY3520" s="247" t="s">
        <v>492</v>
      </c>
    </row>
    <row r="3521" spans="2:65" s="12" customFormat="1">
      <c r="B3521" s="225"/>
      <c r="C3521" s="226"/>
      <c r="D3521" s="221" t="s">
        <v>513</v>
      </c>
      <c r="E3521" s="248" t="s">
        <v>23</v>
      </c>
      <c r="F3521" s="249" t="s">
        <v>4806</v>
      </c>
      <c r="G3521" s="226"/>
      <c r="H3521" s="250">
        <v>2</v>
      </c>
      <c r="I3521" s="231"/>
      <c r="J3521" s="226"/>
      <c r="K3521" s="226"/>
      <c r="L3521" s="232"/>
      <c r="M3521" s="233"/>
      <c r="N3521" s="234"/>
      <c r="O3521" s="234"/>
      <c r="P3521" s="234"/>
      <c r="Q3521" s="234"/>
      <c r="R3521" s="234"/>
      <c r="S3521" s="234"/>
      <c r="T3521" s="235"/>
      <c r="AT3521" s="236" t="s">
        <v>513</v>
      </c>
      <c r="AU3521" s="236" t="s">
        <v>82</v>
      </c>
      <c r="AV3521" s="12" t="s">
        <v>82</v>
      </c>
      <c r="AW3521" s="12" t="s">
        <v>36</v>
      </c>
      <c r="AX3521" s="12" t="s">
        <v>73</v>
      </c>
      <c r="AY3521" s="236" t="s">
        <v>492</v>
      </c>
    </row>
    <row r="3522" spans="2:65" s="14" customFormat="1">
      <c r="B3522" s="251"/>
      <c r="C3522" s="252"/>
      <c r="D3522" s="227" t="s">
        <v>513</v>
      </c>
      <c r="E3522" s="253" t="s">
        <v>23</v>
      </c>
      <c r="F3522" s="254" t="s">
        <v>560</v>
      </c>
      <c r="G3522" s="252"/>
      <c r="H3522" s="255">
        <v>2</v>
      </c>
      <c r="I3522" s="256"/>
      <c r="J3522" s="252"/>
      <c r="K3522" s="252"/>
      <c r="L3522" s="257"/>
      <c r="M3522" s="258"/>
      <c r="N3522" s="259"/>
      <c r="O3522" s="259"/>
      <c r="P3522" s="259"/>
      <c r="Q3522" s="259"/>
      <c r="R3522" s="259"/>
      <c r="S3522" s="259"/>
      <c r="T3522" s="260"/>
      <c r="AT3522" s="261" t="s">
        <v>513</v>
      </c>
      <c r="AU3522" s="261" t="s">
        <v>82</v>
      </c>
      <c r="AV3522" s="14" t="s">
        <v>502</v>
      </c>
      <c r="AW3522" s="14" t="s">
        <v>36</v>
      </c>
      <c r="AX3522" s="14" t="s">
        <v>80</v>
      </c>
      <c r="AY3522" s="261" t="s">
        <v>492</v>
      </c>
    </row>
    <row r="3523" spans="2:65" s="1" customFormat="1" ht="25.5" customHeight="1">
      <c r="B3523" s="42"/>
      <c r="C3523" s="278" t="s">
        <v>4807</v>
      </c>
      <c r="D3523" s="278" t="s">
        <v>1110</v>
      </c>
      <c r="E3523" s="279" t="s">
        <v>4808</v>
      </c>
      <c r="F3523" s="280" t="s">
        <v>4809</v>
      </c>
      <c r="G3523" s="281" t="s">
        <v>1025</v>
      </c>
      <c r="H3523" s="282">
        <v>1</v>
      </c>
      <c r="I3523" s="283"/>
      <c r="J3523" s="284">
        <f>ROUND(I3523*H3523,2)</f>
        <v>0</v>
      </c>
      <c r="K3523" s="280" t="s">
        <v>23</v>
      </c>
      <c r="L3523" s="285"/>
      <c r="M3523" s="286" t="s">
        <v>23</v>
      </c>
      <c r="N3523" s="287" t="s">
        <v>44</v>
      </c>
      <c r="O3523" s="43"/>
      <c r="P3523" s="218">
        <f>O3523*H3523</f>
        <v>0</v>
      </c>
      <c r="Q3523" s="218">
        <v>0</v>
      </c>
      <c r="R3523" s="218">
        <f>Q3523*H3523</f>
        <v>0</v>
      </c>
      <c r="S3523" s="218">
        <v>0</v>
      </c>
      <c r="T3523" s="219">
        <f>S3523*H3523</f>
        <v>0</v>
      </c>
      <c r="AR3523" s="25" t="s">
        <v>977</v>
      </c>
      <c r="AT3523" s="25" t="s">
        <v>1110</v>
      </c>
      <c r="AU3523" s="25" t="s">
        <v>82</v>
      </c>
      <c r="AY3523" s="25" t="s">
        <v>492</v>
      </c>
      <c r="BE3523" s="220">
        <f>IF(N3523="základní",J3523,0)</f>
        <v>0</v>
      </c>
      <c r="BF3523" s="220">
        <f>IF(N3523="snížená",J3523,0)</f>
        <v>0</v>
      </c>
      <c r="BG3523" s="220">
        <f>IF(N3523="zákl. přenesená",J3523,0)</f>
        <v>0</v>
      </c>
      <c r="BH3523" s="220">
        <f>IF(N3523="sníž. přenesená",J3523,0)</f>
        <v>0</v>
      </c>
      <c r="BI3523" s="220">
        <f>IF(N3523="nulová",J3523,0)</f>
        <v>0</v>
      </c>
      <c r="BJ3523" s="25" t="s">
        <v>80</v>
      </c>
      <c r="BK3523" s="220">
        <f>ROUND(I3523*H3523,2)</f>
        <v>0</v>
      </c>
      <c r="BL3523" s="25" t="s">
        <v>775</v>
      </c>
      <c r="BM3523" s="25" t="s">
        <v>4810</v>
      </c>
    </row>
    <row r="3524" spans="2:65" s="1" customFormat="1" ht="24">
      <c r="B3524" s="42"/>
      <c r="C3524" s="64"/>
      <c r="D3524" s="227" t="s">
        <v>506</v>
      </c>
      <c r="E3524" s="64"/>
      <c r="F3524" s="274" t="s">
        <v>4811</v>
      </c>
      <c r="G3524" s="64"/>
      <c r="H3524" s="64"/>
      <c r="I3524" s="177"/>
      <c r="J3524" s="64"/>
      <c r="K3524" s="64"/>
      <c r="L3524" s="62"/>
      <c r="M3524" s="223"/>
      <c r="N3524" s="43"/>
      <c r="O3524" s="43"/>
      <c r="P3524" s="43"/>
      <c r="Q3524" s="43"/>
      <c r="R3524" s="43"/>
      <c r="S3524" s="43"/>
      <c r="T3524" s="79"/>
      <c r="AT3524" s="25" t="s">
        <v>506</v>
      </c>
      <c r="AU3524" s="25" t="s">
        <v>82</v>
      </c>
    </row>
    <row r="3525" spans="2:65" s="1" customFormat="1" ht="25.5" customHeight="1">
      <c r="B3525" s="42"/>
      <c r="C3525" s="278" t="s">
        <v>4812</v>
      </c>
      <c r="D3525" s="278" t="s">
        <v>1110</v>
      </c>
      <c r="E3525" s="279" t="s">
        <v>4813</v>
      </c>
      <c r="F3525" s="280" t="s">
        <v>4814</v>
      </c>
      <c r="G3525" s="281" t="s">
        <v>1025</v>
      </c>
      <c r="H3525" s="282">
        <v>1</v>
      </c>
      <c r="I3525" s="283"/>
      <c r="J3525" s="284">
        <f>ROUND(I3525*H3525,2)</f>
        <v>0</v>
      </c>
      <c r="K3525" s="280" t="s">
        <v>23</v>
      </c>
      <c r="L3525" s="285"/>
      <c r="M3525" s="286" t="s">
        <v>23</v>
      </c>
      <c r="N3525" s="287" t="s">
        <v>44</v>
      </c>
      <c r="O3525" s="43"/>
      <c r="P3525" s="218">
        <f>O3525*H3525</f>
        <v>0</v>
      </c>
      <c r="Q3525" s="218">
        <v>0</v>
      </c>
      <c r="R3525" s="218">
        <f>Q3525*H3525</f>
        <v>0</v>
      </c>
      <c r="S3525" s="218">
        <v>0</v>
      </c>
      <c r="T3525" s="219">
        <f>S3525*H3525</f>
        <v>0</v>
      </c>
      <c r="AR3525" s="25" t="s">
        <v>977</v>
      </c>
      <c r="AT3525" s="25" t="s">
        <v>1110</v>
      </c>
      <c r="AU3525" s="25" t="s">
        <v>82</v>
      </c>
      <c r="AY3525" s="25" t="s">
        <v>492</v>
      </c>
      <c r="BE3525" s="220">
        <f>IF(N3525="základní",J3525,0)</f>
        <v>0</v>
      </c>
      <c r="BF3525" s="220">
        <f>IF(N3525="snížená",J3525,0)</f>
        <v>0</v>
      </c>
      <c r="BG3525" s="220">
        <f>IF(N3525="zákl. přenesená",J3525,0)</f>
        <v>0</v>
      </c>
      <c r="BH3525" s="220">
        <f>IF(N3525="sníž. přenesená",J3525,0)</f>
        <v>0</v>
      </c>
      <c r="BI3525" s="220">
        <f>IF(N3525="nulová",J3525,0)</f>
        <v>0</v>
      </c>
      <c r="BJ3525" s="25" t="s">
        <v>80</v>
      </c>
      <c r="BK3525" s="220">
        <f>ROUND(I3525*H3525,2)</f>
        <v>0</v>
      </c>
      <c r="BL3525" s="25" t="s">
        <v>775</v>
      </c>
      <c r="BM3525" s="25" t="s">
        <v>4815</v>
      </c>
    </row>
    <row r="3526" spans="2:65" s="1" customFormat="1" ht="24">
      <c r="B3526" s="42"/>
      <c r="C3526" s="64"/>
      <c r="D3526" s="227" t="s">
        <v>506</v>
      </c>
      <c r="E3526" s="64"/>
      <c r="F3526" s="274" t="s">
        <v>4816</v>
      </c>
      <c r="G3526" s="64"/>
      <c r="H3526" s="64"/>
      <c r="I3526" s="177"/>
      <c r="J3526" s="64"/>
      <c r="K3526" s="64"/>
      <c r="L3526" s="62"/>
      <c r="M3526" s="223"/>
      <c r="N3526" s="43"/>
      <c r="O3526" s="43"/>
      <c r="P3526" s="43"/>
      <c r="Q3526" s="43"/>
      <c r="R3526" s="43"/>
      <c r="S3526" s="43"/>
      <c r="T3526" s="79"/>
      <c r="AT3526" s="25" t="s">
        <v>506</v>
      </c>
      <c r="AU3526" s="25" t="s">
        <v>82</v>
      </c>
    </row>
    <row r="3527" spans="2:65" s="1" customFormat="1" ht="16.5" customHeight="1">
      <c r="B3527" s="42"/>
      <c r="C3527" s="209" t="s">
        <v>4817</v>
      </c>
      <c r="D3527" s="209" t="s">
        <v>498</v>
      </c>
      <c r="E3527" s="210" t="s">
        <v>4818</v>
      </c>
      <c r="F3527" s="211" t="s">
        <v>4819</v>
      </c>
      <c r="G3527" s="212" t="s">
        <v>832</v>
      </c>
      <c r="H3527" s="213">
        <v>20.9</v>
      </c>
      <c r="I3527" s="214"/>
      <c r="J3527" s="215">
        <f>ROUND(I3527*H3527,2)</f>
        <v>0</v>
      </c>
      <c r="K3527" s="211" t="s">
        <v>23</v>
      </c>
      <c r="L3527" s="62"/>
      <c r="M3527" s="216" t="s">
        <v>23</v>
      </c>
      <c r="N3527" s="217" t="s">
        <v>44</v>
      </c>
      <c r="O3527" s="43"/>
      <c r="P3527" s="218">
        <f>O3527*H3527</f>
        <v>0</v>
      </c>
      <c r="Q3527" s="218">
        <v>0</v>
      </c>
      <c r="R3527" s="218">
        <f>Q3527*H3527</f>
        <v>0</v>
      </c>
      <c r="S3527" s="218">
        <v>0</v>
      </c>
      <c r="T3527" s="219">
        <f>S3527*H3527</f>
        <v>0</v>
      </c>
      <c r="AR3527" s="25" t="s">
        <v>775</v>
      </c>
      <c r="AT3527" s="25" t="s">
        <v>498</v>
      </c>
      <c r="AU3527" s="25" t="s">
        <v>82</v>
      </c>
      <c r="AY3527" s="25" t="s">
        <v>492</v>
      </c>
      <c r="BE3527" s="220">
        <f>IF(N3527="základní",J3527,0)</f>
        <v>0</v>
      </c>
      <c r="BF3527" s="220">
        <f>IF(N3527="snížená",J3527,0)</f>
        <v>0</v>
      </c>
      <c r="BG3527" s="220">
        <f>IF(N3527="zákl. přenesená",J3527,0)</f>
        <v>0</v>
      </c>
      <c r="BH3527" s="220">
        <f>IF(N3527="sníž. přenesená",J3527,0)</f>
        <v>0</v>
      </c>
      <c r="BI3527" s="220">
        <f>IF(N3527="nulová",J3527,0)</f>
        <v>0</v>
      </c>
      <c r="BJ3527" s="25" t="s">
        <v>80</v>
      </c>
      <c r="BK3527" s="220">
        <f>ROUND(I3527*H3527,2)</f>
        <v>0</v>
      </c>
      <c r="BL3527" s="25" t="s">
        <v>775</v>
      </c>
      <c r="BM3527" s="25" t="s">
        <v>4820</v>
      </c>
    </row>
    <row r="3528" spans="2:65" s="1" customFormat="1">
      <c r="B3528" s="42"/>
      <c r="C3528" s="64"/>
      <c r="D3528" s="221" t="s">
        <v>506</v>
      </c>
      <c r="E3528" s="64"/>
      <c r="F3528" s="222" t="s">
        <v>4821</v>
      </c>
      <c r="G3528" s="64"/>
      <c r="H3528" s="64"/>
      <c r="I3528" s="177"/>
      <c r="J3528" s="64"/>
      <c r="K3528" s="64"/>
      <c r="L3528" s="62"/>
      <c r="M3528" s="223"/>
      <c r="N3528" s="43"/>
      <c r="O3528" s="43"/>
      <c r="P3528" s="43"/>
      <c r="Q3528" s="43"/>
      <c r="R3528" s="43"/>
      <c r="S3528" s="43"/>
      <c r="T3528" s="79"/>
      <c r="AT3528" s="25" t="s">
        <v>506</v>
      </c>
      <c r="AU3528" s="25" t="s">
        <v>82</v>
      </c>
    </row>
    <row r="3529" spans="2:65" s="13" customFormat="1">
      <c r="B3529" s="237"/>
      <c r="C3529" s="238"/>
      <c r="D3529" s="221" t="s">
        <v>513</v>
      </c>
      <c r="E3529" s="239" t="s">
        <v>23</v>
      </c>
      <c r="F3529" s="240" t="s">
        <v>4822</v>
      </c>
      <c r="G3529" s="238"/>
      <c r="H3529" s="241" t="s">
        <v>23</v>
      </c>
      <c r="I3529" s="242"/>
      <c r="J3529" s="238"/>
      <c r="K3529" s="238"/>
      <c r="L3529" s="243"/>
      <c r="M3529" s="244"/>
      <c r="N3529" s="245"/>
      <c r="O3529" s="245"/>
      <c r="P3529" s="245"/>
      <c r="Q3529" s="245"/>
      <c r="R3529" s="245"/>
      <c r="S3529" s="245"/>
      <c r="T3529" s="246"/>
      <c r="AT3529" s="247" t="s">
        <v>513</v>
      </c>
      <c r="AU3529" s="247" t="s">
        <v>82</v>
      </c>
      <c r="AV3529" s="13" t="s">
        <v>80</v>
      </c>
      <c r="AW3529" s="13" t="s">
        <v>36</v>
      </c>
      <c r="AX3529" s="13" t="s">
        <v>73</v>
      </c>
      <c r="AY3529" s="247" t="s">
        <v>492</v>
      </c>
    </row>
    <row r="3530" spans="2:65" s="12" customFormat="1">
      <c r="B3530" s="225"/>
      <c r="C3530" s="226"/>
      <c r="D3530" s="221" t="s">
        <v>513</v>
      </c>
      <c r="E3530" s="248" t="s">
        <v>23</v>
      </c>
      <c r="F3530" s="249" t="s">
        <v>4823</v>
      </c>
      <c r="G3530" s="226"/>
      <c r="H3530" s="250">
        <v>20.9</v>
      </c>
      <c r="I3530" s="231"/>
      <c r="J3530" s="226"/>
      <c r="K3530" s="226"/>
      <c r="L3530" s="232"/>
      <c r="M3530" s="233"/>
      <c r="N3530" s="234"/>
      <c r="O3530" s="234"/>
      <c r="P3530" s="234"/>
      <c r="Q3530" s="234"/>
      <c r="R3530" s="234"/>
      <c r="S3530" s="234"/>
      <c r="T3530" s="235"/>
      <c r="AT3530" s="236" t="s">
        <v>513</v>
      </c>
      <c r="AU3530" s="236" t="s">
        <v>82</v>
      </c>
      <c r="AV3530" s="12" t="s">
        <v>82</v>
      </c>
      <c r="AW3530" s="12" t="s">
        <v>36</v>
      </c>
      <c r="AX3530" s="12" t="s">
        <v>73</v>
      </c>
      <c r="AY3530" s="236" t="s">
        <v>492</v>
      </c>
    </row>
    <row r="3531" spans="2:65" s="14" customFormat="1">
      <c r="B3531" s="251"/>
      <c r="C3531" s="252"/>
      <c r="D3531" s="227" t="s">
        <v>513</v>
      </c>
      <c r="E3531" s="253" t="s">
        <v>23</v>
      </c>
      <c r="F3531" s="254" t="s">
        <v>560</v>
      </c>
      <c r="G3531" s="252"/>
      <c r="H3531" s="255">
        <v>20.9</v>
      </c>
      <c r="I3531" s="256"/>
      <c r="J3531" s="252"/>
      <c r="K3531" s="252"/>
      <c r="L3531" s="257"/>
      <c r="M3531" s="258"/>
      <c r="N3531" s="259"/>
      <c r="O3531" s="259"/>
      <c r="P3531" s="259"/>
      <c r="Q3531" s="259"/>
      <c r="R3531" s="259"/>
      <c r="S3531" s="259"/>
      <c r="T3531" s="260"/>
      <c r="AT3531" s="261" t="s">
        <v>513</v>
      </c>
      <c r="AU3531" s="261" t="s">
        <v>82</v>
      </c>
      <c r="AV3531" s="14" t="s">
        <v>502</v>
      </c>
      <c r="AW3531" s="14" t="s">
        <v>36</v>
      </c>
      <c r="AX3531" s="14" t="s">
        <v>80</v>
      </c>
      <c r="AY3531" s="261" t="s">
        <v>492</v>
      </c>
    </row>
    <row r="3532" spans="2:65" s="1" customFormat="1" ht="38.25" customHeight="1">
      <c r="B3532" s="42"/>
      <c r="C3532" s="278" t="s">
        <v>4824</v>
      </c>
      <c r="D3532" s="278" t="s">
        <v>1110</v>
      </c>
      <c r="E3532" s="279" t="s">
        <v>4825</v>
      </c>
      <c r="F3532" s="280" t="s">
        <v>4826</v>
      </c>
      <c r="G3532" s="281" t="s">
        <v>2537</v>
      </c>
      <c r="H3532" s="282">
        <v>1</v>
      </c>
      <c r="I3532" s="283"/>
      <c r="J3532" s="284">
        <f>ROUND(I3532*H3532,2)</f>
        <v>0</v>
      </c>
      <c r="K3532" s="280" t="s">
        <v>23</v>
      </c>
      <c r="L3532" s="285"/>
      <c r="M3532" s="286" t="s">
        <v>23</v>
      </c>
      <c r="N3532" s="287" t="s">
        <v>44</v>
      </c>
      <c r="O3532" s="43"/>
      <c r="P3532" s="218">
        <f>O3532*H3532</f>
        <v>0</v>
      </c>
      <c r="Q3532" s="218">
        <v>0</v>
      </c>
      <c r="R3532" s="218">
        <f>Q3532*H3532</f>
        <v>0</v>
      </c>
      <c r="S3532" s="218">
        <v>0</v>
      </c>
      <c r="T3532" s="219">
        <f>S3532*H3532</f>
        <v>0</v>
      </c>
      <c r="AR3532" s="25" t="s">
        <v>977</v>
      </c>
      <c r="AT3532" s="25" t="s">
        <v>1110</v>
      </c>
      <c r="AU3532" s="25" t="s">
        <v>82</v>
      </c>
      <c r="AY3532" s="25" t="s">
        <v>492</v>
      </c>
      <c r="BE3532" s="220">
        <f>IF(N3532="základní",J3532,0)</f>
        <v>0</v>
      </c>
      <c r="BF3532" s="220">
        <f>IF(N3532="snížená",J3532,0)</f>
        <v>0</v>
      </c>
      <c r="BG3532" s="220">
        <f>IF(N3532="zákl. přenesená",J3532,0)</f>
        <v>0</v>
      </c>
      <c r="BH3532" s="220">
        <f>IF(N3532="sníž. přenesená",J3532,0)</f>
        <v>0</v>
      </c>
      <c r="BI3532" s="220">
        <f>IF(N3532="nulová",J3532,0)</f>
        <v>0</v>
      </c>
      <c r="BJ3532" s="25" t="s">
        <v>80</v>
      </c>
      <c r="BK3532" s="220">
        <f>ROUND(I3532*H3532,2)</f>
        <v>0</v>
      </c>
      <c r="BL3532" s="25" t="s">
        <v>775</v>
      </c>
      <c r="BM3532" s="25" t="s">
        <v>4827</v>
      </c>
    </row>
    <row r="3533" spans="2:65" s="1" customFormat="1" ht="24">
      <c r="B3533" s="42"/>
      <c r="C3533" s="64"/>
      <c r="D3533" s="227" t="s">
        <v>506</v>
      </c>
      <c r="E3533" s="64"/>
      <c r="F3533" s="274" t="s">
        <v>4826</v>
      </c>
      <c r="G3533" s="64"/>
      <c r="H3533" s="64"/>
      <c r="I3533" s="177"/>
      <c r="J3533" s="64"/>
      <c r="K3533" s="64"/>
      <c r="L3533" s="62"/>
      <c r="M3533" s="223"/>
      <c r="N3533" s="43"/>
      <c r="O3533" s="43"/>
      <c r="P3533" s="43"/>
      <c r="Q3533" s="43"/>
      <c r="R3533" s="43"/>
      <c r="S3533" s="43"/>
      <c r="T3533" s="79"/>
      <c r="AT3533" s="25" t="s">
        <v>506</v>
      </c>
      <c r="AU3533" s="25" t="s">
        <v>82</v>
      </c>
    </row>
    <row r="3534" spans="2:65" s="1" customFormat="1" ht="38.25" customHeight="1">
      <c r="B3534" s="42"/>
      <c r="C3534" s="278" t="s">
        <v>4828</v>
      </c>
      <c r="D3534" s="278" t="s">
        <v>1110</v>
      </c>
      <c r="E3534" s="279" t="s">
        <v>4829</v>
      </c>
      <c r="F3534" s="280" t="s">
        <v>4830</v>
      </c>
      <c r="G3534" s="281" t="s">
        <v>2537</v>
      </c>
      <c r="H3534" s="282">
        <v>1</v>
      </c>
      <c r="I3534" s="283"/>
      <c r="J3534" s="284">
        <f>ROUND(I3534*H3534,2)</f>
        <v>0</v>
      </c>
      <c r="K3534" s="280" t="s">
        <v>23</v>
      </c>
      <c r="L3534" s="285"/>
      <c r="M3534" s="286" t="s">
        <v>23</v>
      </c>
      <c r="N3534" s="287" t="s">
        <v>44</v>
      </c>
      <c r="O3534" s="43"/>
      <c r="P3534" s="218">
        <f>O3534*H3534</f>
        <v>0</v>
      </c>
      <c r="Q3534" s="218">
        <v>0</v>
      </c>
      <c r="R3534" s="218">
        <f>Q3534*H3534</f>
        <v>0</v>
      </c>
      <c r="S3534" s="218">
        <v>0</v>
      </c>
      <c r="T3534" s="219">
        <f>S3534*H3534</f>
        <v>0</v>
      </c>
      <c r="AR3534" s="25" t="s">
        <v>977</v>
      </c>
      <c r="AT3534" s="25" t="s">
        <v>1110</v>
      </c>
      <c r="AU3534" s="25" t="s">
        <v>82</v>
      </c>
      <c r="AY3534" s="25" t="s">
        <v>492</v>
      </c>
      <c r="BE3534" s="220">
        <f>IF(N3534="základní",J3534,0)</f>
        <v>0</v>
      </c>
      <c r="BF3534" s="220">
        <f>IF(N3534="snížená",J3534,0)</f>
        <v>0</v>
      </c>
      <c r="BG3534" s="220">
        <f>IF(N3534="zákl. přenesená",J3534,0)</f>
        <v>0</v>
      </c>
      <c r="BH3534" s="220">
        <f>IF(N3534="sníž. přenesená",J3534,0)</f>
        <v>0</v>
      </c>
      <c r="BI3534" s="220">
        <f>IF(N3534="nulová",J3534,0)</f>
        <v>0</v>
      </c>
      <c r="BJ3534" s="25" t="s">
        <v>80</v>
      </c>
      <c r="BK3534" s="220">
        <f>ROUND(I3534*H3534,2)</f>
        <v>0</v>
      </c>
      <c r="BL3534" s="25" t="s">
        <v>775</v>
      </c>
      <c r="BM3534" s="25" t="s">
        <v>4831</v>
      </c>
    </row>
    <row r="3535" spans="2:65" s="1" customFormat="1" ht="24">
      <c r="B3535" s="42"/>
      <c r="C3535" s="64"/>
      <c r="D3535" s="227" t="s">
        <v>506</v>
      </c>
      <c r="E3535" s="64"/>
      <c r="F3535" s="274" t="s">
        <v>4830</v>
      </c>
      <c r="G3535" s="64"/>
      <c r="H3535" s="64"/>
      <c r="I3535" s="177"/>
      <c r="J3535" s="64"/>
      <c r="K3535" s="64"/>
      <c r="L3535" s="62"/>
      <c r="M3535" s="223"/>
      <c r="N3535" s="43"/>
      <c r="O3535" s="43"/>
      <c r="P3535" s="43"/>
      <c r="Q3535" s="43"/>
      <c r="R3535" s="43"/>
      <c r="S3535" s="43"/>
      <c r="T3535" s="79"/>
      <c r="AT3535" s="25" t="s">
        <v>506</v>
      </c>
      <c r="AU3535" s="25" t="s">
        <v>82</v>
      </c>
    </row>
    <row r="3536" spans="2:65" s="1" customFormat="1" ht="38.25" customHeight="1">
      <c r="B3536" s="42"/>
      <c r="C3536" s="278" t="s">
        <v>4832</v>
      </c>
      <c r="D3536" s="278" t="s">
        <v>1110</v>
      </c>
      <c r="E3536" s="279" t="s">
        <v>4833</v>
      </c>
      <c r="F3536" s="280" t="s">
        <v>4834</v>
      </c>
      <c r="G3536" s="281" t="s">
        <v>2537</v>
      </c>
      <c r="H3536" s="282">
        <v>1</v>
      </c>
      <c r="I3536" s="283"/>
      <c r="J3536" s="284">
        <f>ROUND(I3536*H3536,2)</f>
        <v>0</v>
      </c>
      <c r="K3536" s="280" t="s">
        <v>23</v>
      </c>
      <c r="L3536" s="285"/>
      <c r="M3536" s="286" t="s">
        <v>23</v>
      </c>
      <c r="N3536" s="287" t="s">
        <v>44</v>
      </c>
      <c r="O3536" s="43"/>
      <c r="P3536" s="218">
        <f>O3536*H3536</f>
        <v>0</v>
      </c>
      <c r="Q3536" s="218">
        <v>0</v>
      </c>
      <c r="R3536" s="218">
        <f>Q3536*H3536</f>
        <v>0</v>
      </c>
      <c r="S3536" s="218">
        <v>0</v>
      </c>
      <c r="T3536" s="219">
        <f>S3536*H3536</f>
        <v>0</v>
      </c>
      <c r="AR3536" s="25" t="s">
        <v>977</v>
      </c>
      <c r="AT3536" s="25" t="s">
        <v>1110</v>
      </c>
      <c r="AU3536" s="25" t="s">
        <v>82</v>
      </c>
      <c r="AY3536" s="25" t="s">
        <v>492</v>
      </c>
      <c r="BE3536" s="220">
        <f>IF(N3536="základní",J3536,0)</f>
        <v>0</v>
      </c>
      <c r="BF3536" s="220">
        <f>IF(N3536="snížená",J3536,0)</f>
        <v>0</v>
      </c>
      <c r="BG3536" s="220">
        <f>IF(N3536="zákl. přenesená",J3536,0)</f>
        <v>0</v>
      </c>
      <c r="BH3536" s="220">
        <f>IF(N3536="sníž. přenesená",J3536,0)</f>
        <v>0</v>
      </c>
      <c r="BI3536" s="220">
        <f>IF(N3536="nulová",J3536,0)</f>
        <v>0</v>
      </c>
      <c r="BJ3536" s="25" t="s">
        <v>80</v>
      </c>
      <c r="BK3536" s="220">
        <f>ROUND(I3536*H3536,2)</f>
        <v>0</v>
      </c>
      <c r="BL3536" s="25" t="s">
        <v>775</v>
      </c>
      <c r="BM3536" s="25" t="s">
        <v>4835</v>
      </c>
    </row>
    <row r="3537" spans="2:65" s="1" customFormat="1" ht="24">
      <c r="B3537" s="42"/>
      <c r="C3537" s="64"/>
      <c r="D3537" s="227" t="s">
        <v>506</v>
      </c>
      <c r="E3537" s="64"/>
      <c r="F3537" s="274" t="s">
        <v>4834</v>
      </c>
      <c r="G3537" s="64"/>
      <c r="H3537" s="64"/>
      <c r="I3537" s="177"/>
      <c r="J3537" s="64"/>
      <c r="K3537" s="64"/>
      <c r="L3537" s="62"/>
      <c r="M3537" s="223"/>
      <c r="N3537" s="43"/>
      <c r="O3537" s="43"/>
      <c r="P3537" s="43"/>
      <c r="Q3537" s="43"/>
      <c r="R3537" s="43"/>
      <c r="S3537" s="43"/>
      <c r="T3537" s="79"/>
      <c r="AT3537" s="25" t="s">
        <v>506</v>
      </c>
      <c r="AU3537" s="25" t="s">
        <v>82</v>
      </c>
    </row>
    <row r="3538" spans="2:65" s="1" customFormat="1" ht="38.25" customHeight="1">
      <c r="B3538" s="42"/>
      <c r="C3538" s="278" t="s">
        <v>4836</v>
      </c>
      <c r="D3538" s="278" t="s">
        <v>1110</v>
      </c>
      <c r="E3538" s="279" t="s">
        <v>4837</v>
      </c>
      <c r="F3538" s="280" t="s">
        <v>4838</v>
      </c>
      <c r="G3538" s="281" t="s">
        <v>2537</v>
      </c>
      <c r="H3538" s="282">
        <v>1</v>
      </c>
      <c r="I3538" s="283"/>
      <c r="J3538" s="284">
        <f>ROUND(I3538*H3538,2)</f>
        <v>0</v>
      </c>
      <c r="K3538" s="280" t="s">
        <v>23</v>
      </c>
      <c r="L3538" s="285"/>
      <c r="M3538" s="286" t="s">
        <v>23</v>
      </c>
      <c r="N3538" s="287" t="s">
        <v>44</v>
      </c>
      <c r="O3538" s="43"/>
      <c r="P3538" s="218">
        <f>O3538*H3538</f>
        <v>0</v>
      </c>
      <c r="Q3538" s="218">
        <v>0</v>
      </c>
      <c r="R3538" s="218">
        <f>Q3538*H3538</f>
        <v>0</v>
      </c>
      <c r="S3538" s="218">
        <v>0</v>
      </c>
      <c r="T3538" s="219">
        <f>S3538*H3538</f>
        <v>0</v>
      </c>
      <c r="AR3538" s="25" t="s">
        <v>977</v>
      </c>
      <c r="AT3538" s="25" t="s">
        <v>1110</v>
      </c>
      <c r="AU3538" s="25" t="s">
        <v>82</v>
      </c>
      <c r="AY3538" s="25" t="s">
        <v>492</v>
      </c>
      <c r="BE3538" s="220">
        <f>IF(N3538="základní",J3538,0)</f>
        <v>0</v>
      </c>
      <c r="BF3538" s="220">
        <f>IF(N3538="snížená",J3538,0)</f>
        <v>0</v>
      </c>
      <c r="BG3538" s="220">
        <f>IF(N3538="zákl. přenesená",J3538,0)</f>
        <v>0</v>
      </c>
      <c r="BH3538" s="220">
        <f>IF(N3538="sníž. přenesená",J3538,0)</f>
        <v>0</v>
      </c>
      <c r="BI3538" s="220">
        <f>IF(N3538="nulová",J3538,0)</f>
        <v>0</v>
      </c>
      <c r="BJ3538" s="25" t="s">
        <v>80</v>
      </c>
      <c r="BK3538" s="220">
        <f>ROUND(I3538*H3538,2)</f>
        <v>0</v>
      </c>
      <c r="BL3538" s="25" t="s">
        <v>775</v>
      </c>
      <c r="BM3538" s="25" t="s">
        <v>4839</v>
      </c>
    </row>
    <row r="3539" spans="2:65" s="1" customFormat="1" ht="24">
      <c r="B3539" s="42"/>
      <c r="C3539" s="64"/>
      <c r="D3539" s="227" t="s">
        <v>506</v>
      </c>
      <c r="E3539" s="64"/>
      <c r="F3539" s="274" t="s">
        <v>4838</v>
      </c>
      <c r="G3539" s="64"/>
      <c r="H3539" s="64"/>
      <c r="I3539" s="177"/>
      <c r="J3539" s="64"/>
      <c r="K3539" s="64"/>
      <c r="L3539" s="62"/>
      <c r="M3539" s="223"/>
      <c r="N3539" s="43"/>
      <c r="O3539" s="43"/>
      <c r="P3539" s="43"/>
      <c r="Q3539" s="43"/>
      <c r="R3539" s="43"/>
      <c r="S3539" s="43"/>
      <c r="T3539" s="79"/>
      <c r="AT3539" s="25" t="s">
        <v>506</v>
      </c>
      <c r="AU3539" s="25" t="s">
        <v>82</v>
      </c>
    </row>
    <row r="3540" spans="2:65" s="1" customFormat="1" ht="38.25" customHeight="1">
      <c r="B3540" s="42"/>
      <c r="C3540" s="278" t="s">
        <v>4840</v>
      </c>
      <c r="D3540" s="278" t="s">
        <v>1110</v>
      </c>
      <c r="E3540" s="279" t="s">
        <v>4841</v>
      </c>
      <c r="F3540" s="280" t="s">
        <v>4842</v>
      </c>
      <c r="G3540" s="281" t="s">
        <v>2537</v>
      </c>
      <c r="H3540" s="282">
        <v>1</v>
      </c>
      <c r="I3540" s="283"/>
      <c r="J3540" s="284">
        <f>ROUND(I3540*H3540,2)</f>
        <v>0</v>
      </c>
      <c r="K3540" s="280" t="s">
        <v>23</v>
      </c>
      <c r="L3540" s="285"/>
      <c r="M3540" s="286" t="s">
        <v>23</v>
      </c>
      <c r="N3540" s="287" t="s">
        <v>44</v>
      </c>
      <c r="O3540" s="43"/>
      <c r="P3540" s="218">
        <f>O3540*H3540</f>
        <v>0</v>
      </c>
      <c r="Q3540" s="218">
        <v>0</v>
      </c>
      <c r="R3540" s="218">
        <f>Q3540*H3540</f>
        <v>0</v>
      </c>
      <c r="S3540" s="218">
        <v>0</v>
      </c>
      <c r="T3540" s="219">
        <f>S3540*H3540</f>
        <v>0</v>
      </c>
      <c r="AR3540" s="25" t="s">
        <v>977</v>
      </c>
      <c r="AT3540" s="25" t="s">
        <v>1110</v>
      </c>
      <c r="AU3540" s="25" t="s">
        <v>82</v>
      </c>
      <c r="AY3540" s="25" t="s">
        <v>492</v>
      </c>
      <c r="BE3540" s="220">
        <f>IF(N3540="základní",J3540,0)</f>
        <v>0</v>
      </c>
      <c r="BF3540" s="220">
        <f>IF(N3540="snížená",J3540,0)</f>
        <v>0</v>
      </c>
      <c r="BG3540" s="220">
        <f>IF(N3540="zákl. přenesená",J3540,0)</f>
        <v>0</v>
      </c>
      <c r="BH3540" s="220">
        <f>IF(N3540="sníž. přenesená",J3540,0)</f>
        <v>0</v>
      </c>
      <c r="BI3540" s="220">
        <f>IF(N3540="nulová",J3540,0)</f>
        <v>0</v>
      </c>
      <c r="BJ3540" s="25" t="s">
        <v>80</v>
      </c>
      <c r="BK3540" s="220">
        <f>ROUND(I3540*H3540,2)</f>
        <v>0</v>
      </c>
      <c r="BL3540" s="25" t="s">
        <v>775</v>
      </c>
      <c r="BM3540" s="25" t="s">
        <v>4843</v>
      </c>
    </row>
    <row r="3541" spans="2:65" s="1" customFormat="1" ht="24">
      <c r="B3541" s="42"/>
      <c r="C3541" s="64"/>
      <c r="D3541" s="227" t="s">
        <v>506</v>
      </c>
      <c r="E3541" s="64"/>
      <c r="F3541" s="274" t="s">
        <v>4842</v>
      </c>
      <c r="G3541" s="64"/>
      <c r="H3541" s="64"/>
      <c r="I3541" s="177"/>
      <c r="J3541" s="64"/>
      <c r="K3541" s="64"/>
      <c r="L3541" s="62"/>
      <c r="M3541" s="223"/>
      <c r="N3541" s="43"/>
      <c r="O3541" s="43"/>
      <c r="P3541" s="43"/>
      <c r="Q3541" s="43"/>
      <c r="R3541" s="43"/>
      <c r="S3541" s="43"/>
      <c r="T3541" s="79"/>
      <c r="AT3541" s="25" t="s">
        <v>506</v>
      </c>
      <c r="AU3541" s="25" t="s">
        <v>82</v>
      </c>
    </row>
    <row r="3542" spans="2:65" s="1" customFormat="1" ht="38.25" customHeight="1">
      <c r="B3542" s="42"/>
      <c r="C3542" s="278" t="s">
        <v>4844</v>
      </c>
      <c r="D3542" s="278" t="s">
        <v>1110</v>
      </c>
      <c r="E3542" s="279" t="s">
        <v>4845</v>
      </c>
      <c r="F3542" s="280" t="s">
        <v>4846</v>
      </c>
      <c r="G3542" s="281" t="s">
        <v>2537</v>
      </c>
      <c r="H3542" s="282">
        <v>1</v>
      </c>
      <c r="I3542" s="283"/>
      <c r="J3542" s="284">
        <f>ROUND(I3542*H3542,2)</f>
        <v>0</v>
      </c>
      <c r="K3542" s="280" t="s">
        <v>23</v>
      </c>
      <c r="L3542" s="285"/>
      <c r="M3542" s="286" t="s">
        <v>23</v>
      </c>
      <c r="N3542" s="287" t="s">
        <v>44</v>
      </c>
      <c r="O3542" s="43"/>
      <c r="P3542" s="218">
        <f>O3542*H3542</f>
        <v>0</v>
      </c>
      <c r="Q3542" s="218">
        <v>0</v>
      </c>
      <c r="R3542" s="218">
        <f>Q3542*H3542</f>
        <v>0</v>
      </c>
      <c r="S3542" s="218">
        <v>0</v>
      </c>
      <c r="T3542" s="219">
        <f>S3542*H3542</f>
        <v>0</v>
      </c>
      <c r="AR3542" s="25" t="s">
        <v>977</v>
      </c>
      <c r="AT3542" s="25" t="s">
        <v>1110</v>
      </c>
      <c r="AU3542" s="25" t="s">
        <v>82</v>
      </c>
      <c r="AY3542" s="25" t="s">
        <v>492</v>
      </c>
      <c r="BE3542" s="220">
        <f>IF(N3542="základní",J3542,0)</f>
        <v>0</v>
      </c>
      <c r="BF3542" s="220">
        <f>IF(N3542="snížená",J3542,0)</f>
        <v>0</v>
      </c>
      <c r="BG3542" s="220">
        <f>IF(N3542="zákl. přenesená",J3542,0)</f>
        <v>0</v>
      </c>
      <c r="BH3542" s="220">
        <f>IF(N3542="sníž. přenesená",J3542,0)</f>
        <v>0</v>
      </c>
      <c r="BI3542" s="220">
        <f>IF(N3542="nulová",J3542,0)</f>
        <v>0</v>
      </c>
      <c r="BJ3542" s="25" t="s">
        <v>80</v>
      </c>
      <c r="BK3542" s="220">
        <f>ROUND(I3542*H3542,2)</f>
        <v>0</v>
      </c>
      <c r="BL3542" s="25" t="s">
        <v>775</v>
      </c>
      <c r="BM3542" s="25" t="s">
        <v>4847</v>
      </c>
    </row>
    <row r="3543" spans="2:65" s="1" customFormat="1" ht="24">
      <c r="B3543" s="42"/>
      <c r="C3543" s="64"/>
      <c r="D3543" s="227" t="s">
        <v>506</v>
      </c>
      <c r="E3543" s="64"/>
      <c r="F3543" s="274" t="s">
        <v>4846</v>
      </c>
      <c r="G3543" s="64"/>
      <c r="H3543" s="64"/>
      <c r="I3543" s="177"/>
      <c r="J3543" s="64"/>
      <c r="K3543" s="64"/>
      <c r="L3543" s="62"/>
      <c r="M3543" s="223"/>
      <c r="N3543" s="43"/>
      <c r="O3543" s="43"/>
      <c r="P3543" s="43"/>
      <c r="Q3543" s="43"/>
      <c r="R3543" s="43"/>
      <c r="S3543" s="43"/>
      <c r="T3543" s="79"/>
      <c r="AT3543" s="25" t="s">
        <v>506</v>
      </c>
      <c r="AU3543" s="25" t="s">
        <v>82</v>
      </c>
    </row>
    <row r="3544" spans="2:65" s="1" customFormat="1" ht="38.25" customHeight="1">
      <c r="B3544" s="42"/>
      <c r="C3544" s="278" t="s">
        <v>4848</v>
      </c>
      <c r="D3544" s="278" t="s">
        <v>1110</v>
      </c>
      <c r="E3544" s="279" t="s">
        <v>4849</v>
      </c>
      <c r="F3544" s="280" t="s">
        <v>4850</v>
      </c>
      <c r="G3544" s="281" t="s">
        <v>2537</v>
      </c>
      <c r="H3544" s="282">
        <v>1</v>
      </c>
      <c r="I3544" s="283"/>
      <c r="J3544" s="284">
        <f>ROUND(I3544*H3544,2)</f>
        <v>0</v>
      </c>
      <c r="K3544" s="280" t="s">
        <v>23</v>
      </c>
      <c r="L3544" s="285"/>
      <c r="M3544" s="286" t="s">
        <v>23</v>
      </c>
      <c r="N3544" s="287" t="s">
        <v>44</v>
      </c>
      <c r="O3544" s="43"/>
      <c r="P3544" s="218">
        <f>O3544*H3544</f>
        <v>0</v>
      </c>
      <c r="Q3544" s="218">
        <v>0</v>
      </c>
      <c r="R3544" s="218">
        <f>Q3544*H3544</f>
        <v>0</v>
      </c>
      <c r="S3544" s="218">
        <v>0</v>
      </c>
      <c r="T3544" s="219">
        <f>S3544*H3544</f>
        <v>0</v>
      </c>
      <c r="AR3544" s="25" t="s">
        <v>977</v>
      </c>
      <c r="AT3544" s="25" t="s">
        <v>1110</v>
      </c>
      <c r="AU3544" s="25" t="s">
        <v>82</v>
      </c>
      <c r="AY3544" s="25" t="s">
        <v>492</v>
      </c>
      <c r="BE3544" s="220">
        <f>IF(N3544="základní",J3544,0)</f>
        <v>0</v>
      </c>
      <c r="BF3544" s="220">
        <f>IF(N3544="snížená",J3544,0)</f>
        <v>0</v>
      </c>
      <c r="BG3544" s="220">
        <f>IF(N3544="zákl. přenesená",J3544,0)</f>
        <v>0</v>
      </c>
      <c r="BH3544" s="220">
        <f>IF(N3544="sníž. přenesená",J3544,0)</f>
        <v>0</v>
      </c>
      <c r="BI3544" s="220">
        <f>IF(N3544="nulová",J3544,0)</f>
        <v>0</v>
      </c>
      <c r="BJ3544" s="25" t="s">
        <v>80</v>
      </c>
      <c r="BK3544" s="220">
        <f>ROUND(I3544*H3544,2)</f>
        <v>0</v>
      </c>
      <c r="BL3544" s="25" t="s">
        <v>775</v>
      </c>
      <c r="BM3544" s="25" t="s">
        <v>4851</v>
      </c>
    </row>
    <row r="3545" spans="2:65" s="1" customFormat="1" ht="24">
      <c r="B3545" s="42"/>
      <c r="C3545" s="64"/>
      <c r="D3545" s="227" t="s">
        <v>506</v>
      </c>
      <c r="E3545" s="64"/>
      <c r="F3545" s="274" t="s">
        <v>4850</v>
      </c>
      <c r="G3545" s="64"/>
      <c r="H3545" s="64"/>
      <c r="I3545" s="177"/>
      <c r="J3545" s="64"/>
      <c r="K3545" s="64"/>
      <c r="L3545" s="62"/>
      <c r="M3545" s="223"/>
      <c r="N3545" s="43"/>
      <c r="O3545" s="43"/>
      <c r="P3545" s="43"/>
      <c r="Q3545" s="43"/>
      <c r="R3545" s="43"/>
      <c r="S3545" s="43"/>
      <c r="T3545" s="79"/>
      <c r="AT3545" s="25" t="s">
        <v>506</v>
      </c>
      <c r="AU3545" s="25" t="s">
        <v>82</v>
      </c>
    </row>
    <row r="3546" spans="2:65" s="1" customFormat="1" ht="25.5" customHeight="1">
      <c r="B3546" s="42"/>
      <c r="C3546" s="278" t="s">
        <v>4852</v>
      </c>
      <c r="D3546" s="278" t="s">
        <v>1110</v>
      </c>
      <c r="E3546" s="279" t="s">
        <v>4853</v>
      </c>
      <c r="F3546" s="280" t="s">
        <v>4854</v>
      </c>
      <c r="G3546" s="281" t="s">
        <v>2537</v>
      </c>
      <c r="H3546" s="282">
        <v>1</v>
      </c>
      <c r="I3546" s="283"/>
      <c r="J3546" s="284">
        <f>ROUND(I3546*H3546,2)</f>
        <v>0</v>
      </c>
      <c r="K3546" s="280" t="s">
        <v>23</v>
      </c>
      <c r="L3546" s="285"/>
      <c r="M3546" s="286" t="s">
        <v>23</v>
      </c>
      <c r="N3546" s="287" t="s">
        <v>44</v>
      </c>
      <c r="O3546" s="43"/>
      <c r="P3546" s="218">
        <f>O3546*H3546</f>
        <v>0</v>
      </c>
      <c r="Q3546" s="218">
        <v>0</v>
      </c>
      <c r="R3546" s="218">
        <f>Q3546*H3546</f>
        <v>0</v>
      </c>
      <c r="S3546" s="218">
        <v>0</v>
      </c>
      <c r="T3546" s="219">
        <f>S3546*H3546</f>
        <v>0</v>
      </c>
      <c r="AR3546" s="25" t="s">
        <v>977</v>
      </c>
      <c r="AT3546" s="25" t="s">
        <v>1110</v>
      </c>
      <c r="AU3546" s="25" t="s">
        <v>82</v>
      </c>
      <c r="AY3546" s="25" t="s">
        <v>492</v>
      </c>
      <c r="BE3546" s="220">
        <f>IF(N3546="základní",J3546,0)</f>
        <v>0</v>
      </c>
      <c r="BF3546" s="220">
        <f>IF(N3546="snížená",J3546,0)</f>
        <v>0</v>
      </c>
      <c r="BG3546" s="220">
        <f>IF(N3546="zákl. přenesená",J3546,0)</f>
        <v>0</v>
      </c>
      <c r="BH3546" s="220">
        <f>IF(N3546="sníž. přenesená",J3546,0)</f>
        <v>0</v>
      </c>
      <c r="BI3546" s="220">
        <f>IF(N3546="nulová",J3546,0)</f>
        <v>0</v>
      </c>
      <c r="BJ3546" s="25" t="s">
        <v>80</v>
      </c>
      <c r="BK3546" s="220">
        <f>ROUND(I3546*H3546,2)</f>
        <v>0</v>
      </c>
      <c r="BL3546" s="25" t="s">
        <v>775</v>
      </c>
      <c r="BM3546" s="25" t="s">
        <v>4855</v>
      </c>
    </row>
    <row r="3547" spans="2:65" s="1" customFormat="1" ht="24">
      <c r="B3547" s="42"/>
      <c r="C3547" s="64"/>
      <c r="D3547" s="227" t="s">
        <v>506</v>
      </c>
      <c r="E3547" s="64"/>
      <c r="F3547" s="274" t="s">
        <v>4854</v>
      </c>
      <c r="G3547" s="64"/>
      <c r="H3547" s="64"/>
      <c r="I3547" s="177"/>
      <c r="J3547" s="64"/>
      <c r="K3547" s="64"/>
      <c r="L3547" s="62"/>
      <c r="M3547" s="223"/>
      <c r="N3547" s="43"/>
      <c r="O3547" s="43"/>
      <c r="P3547" s="43"/>
      <c r="Q3547" s="43"/>
      <c r="R3547" s="43"/>
      <c r="S3547" s="43"/>
      <c r="T3547" s="79"/>
      <c r="AT3547" s="25" t="s">
        <v>506</v>
      </c>
      <c r="AU3547" s="25" t="s">
        <v>82</v>
      </c>
    </row>
    <row r="3548" spans="2:65" s="1" customFormat="1" ht="38.25" customHeight="1">
      <c r="B3548" s="42"/>
      <c r="C3548" s="209" t="s">
        <v>4856</v>
      </c>
      <c r="D3548" s="209" t="s">
        <v>498</v>
      </c>
      <c r="E3548" s="210" t="s">
        <v>4857</v>
      </c>
      <c r="F3548" s="211" t="s">
        <v>4858</v>
      </c>
      <c r="G3548" s="212" t="s">
        <v>2537</v>
      </c>
      <c r="H3548" s="213">
        <v>1</v>
      </c>
      <c r="I3548" s="214"/>
      <c r="J3548" s="215">
        <f>ROUND(I3548*H3548,2)</f>
        <v>0</v>
      </c>
      <c r="K3548" s="211" t="s">
        <v>23</v>
      </c>
      <c r="L3548" s="62"/>
      <c r="M3548" s="216" t="s">
        <v>23</v>
      </c>
      <c r="N3548" s="217" t="s">
        <v>44</v>
      </c>
      <c r="O3548" s="43"/>
      <c r="P3548" s="218">
        <f>O3548*H3548</f>
        <v>0</v>
      </c>
      <c r="Q3548" s="218">
        <v>0</v>
      </c>
      <c r="R3548" s="218">
        <f>Q3548*H3548</f>
        <v>0</v>
      </c>
      <c r="S3548" s="218">
        <v>0</v>
      </c>
      <c r="T3548" s="219">
        <f>S3548*H3548</f>
        <v>0</v>
      </c>
      <c r="AR3548" s="25" t="s">
        <v>502</v>
      </c>
      <c r="AT3548" s="25" t="s">
        <v>498</v>
      </c>
      <c r="AU3548" s="25" t="s">
        <v>82</v>
      </c>
      <c r="AY3548" s="25" t="s">
        <v>492</v>
      </c>
      <c r="BE3548" s="220">
        <f>IF(N3548="základní",J3548,0)</f>
        <v>0</v>
      </c>
      <c r="BF3548" s="220">
        <f>IF(N3548="snížená",J3548,0)</f>
        <v>0</v>
      </c>
      <c r="BG3548" s="220">
        <f>IF(N3548="zákl. přenesená",J3548,0)</f>
        <v>0</v>
      </c>
      <c r="BH3548" s="220">
        <f>IF(N3548="sníž. přenesená",J3548,0)</f>
        <v>0</v>
      </c>
      <c r="BI3548" s="220">
        <f>IF(N3548="nulová",J3548,0)</f>
        <v>0</v>
      </c>
      <c r="BJ3548" s="25" t="s">
        <v>80</v>
      </c>
      <c r="BK3548" s="220">
        <f>ROUND(I3548*H3548,2)</f>
        <v>0</v>
      </c>
      <c r="BL3548" s="25" t="s">
        <v>502</v>
      </c>
      <c r="BM3548" s="25" t="s">
        <v>4859</v>
      </c>
    </row>
    <row r="3549" spans="2:65" s="1" customFormat="1" ht="24">
      <c r="B3549" s="42"/>
      <c r="C3549" s="64"/>
      <c r="D3549" s="227" t="s">
        <v>506</v>
      </c>
      <c r="E3549" s="64"/>
      <c r="F3549" s="274" t="s">
        <v>4858</v>
      </c>
      <c r="G3549" s="64"/>
      <c r="H3549" s="64"/>
      <c r="I3549" s="177"/>
      <c r="J3549" s="64"/>
      <c r="K3549" s="64"/>
      <c r="L3549" s="62"/>
      <c r="M3549" s="223"/>
      <c r="N3549" s="43"/>
      <c r="O3549" s="43"/>
      <c r="P3549" s="43"/>
      <c r="Q3549" s="43"/>
      <c r="R3549" s="43"/>
      <c r="S3549" s="43"/>
      <c r="T3549" s="79"/>
      <c r="AT3549" s="25" t="s">
        <v>506</v>
      </c>
      <c r="AU3549" s="25" t="s">
        <v>82</v>
      </c>
    </row>
    <row r="3550" spans="2:65" s="1" customFormat="1" ht="25.5" customHeight="1">
      <c r="B3550" s="42"/>
      <c r="C3550" s="209" t="s">
        <v>4860</v>
      </c>
      <c r="D3550" s="209" t="s">
        <v>498</v>
      </c>
      <c r="E3550" s="210" t="s">
        <v>4861</v>
      </c>
      <c r="F3550" s="211" t="s">
        <v>4862</v>
      </c>
      <c r="G3550" s="212" t="s">
        <v>2537</v>
      </c>
      <c r="H3550" s="213">
        <v>1</v>
      </c>
      <c r="I3550" s="214"/>
      <c r="J3550" s="215">
        <f>ROUND(I3550*H3550,2)</f>
        <v>0</v>
      </c>
      <c r="K3550" s="211" t="s">
        <v>23</v>
      </c>
      <c r="L3550" s="62"/>
      <c r="M3550" s="216" t="s">
        <v>23</v>
      </c>
      <c r="N3550" s="217" t="s">
        <v>44</v>
      </c>
      <c r="O3550" s="43"/>
      <c r="P3550" s="218">
        <f>O3550*H3550</f>
        <v>0</v>
      </c>
      <c r="Q3550" s="218">
        <v>0</v>
      </c>
      <c r="R3550" s="218">
        <f>Q3550*H3550</f>
        <v>0</v>
      </c>
      <c r="S3550" s="218">
        <v>0</v>
      </c>
      <c r="T3550" s="219">
        <f>S3550*H3550</f>
        <v>0</v>
      </c>
      <c r="AR3550" s="25" t="s">
        <v>502</v>
      </c>
      <c r="AT3550" s="25" t="s">
        <v>498</v>
      </c>
      <c r="AU3550" s="25" t="s">
        <v>82</v>
      </c>
      <c r="AY3550" s="25" t="s">
        <v>492</v>
      </c>
      <c r="BE3550" s="220">
        <f>IF(N3550="základní",J3550,0)</f>
        <v>0</v>
      </c>
      <c r="BF3550" s="220">
        <f>IF(N3550="snížená",J3550,0)</f>
        <v>0</v>
      </c>
      <c r="BG3550" s="220">
        <f>IF(N3550="zákl. přenesená",J3550,0)</f>
        <v>0</v>
      </c>
      <c r="BH3550" s="220">
        <f>IF(N3550="sníž. přenesená",J3550,0)</f>
        <v>0</v>
      </c>
      <c r="BI3550" s="220">
        <f>IF(N3550="nulová",J3550,0)</f>
        <v>0</v>
      </c>
      <c r="BJ3550" s="25" t="s">
        <v>80</v>
      </c>
      <c r="BK3550" s="220">
        <f>ROUND(I3550*H3550,2)</f>
        <v>0</v>
      </c>
      <c r="BL3550" s="25" t="s">
        <v>502</v>
      </c>
      <c r="BM3550" s="25" t="s">
        <v>4863</v>
      </c>
    </row>
    <row r="3551" spans="2:65" s="1" customFormat="1" ht="24">
      <c r="B3551" s="42"/>
      <c r="C3551" s="64"/>
      <c r="D3551" s="227" t="s">
        <v>506</v>
      </c>
      <c r="E3551" s="64"/>
      <c r="F3551" s="274" t="s">
        <v>4864</v>
      </c>
      <c r="G3551" s="64"/>
      <c r="H3551" s="64"/>
      <c r="I3551" s="177"/>
      <c r="J3551" s="64"/>
      <c r="K3551" s="64"/>
      <c r="L3551" s="62"/>
      <c r="M3551" s="223"/>
      <c r="N3551" s="43"/>
      <c r="O3551" s="43"/>
      <c r="P3551" s="43"/>
      <c r="Q3551" s="43"/>
      <c r="R3551" s="43"/>
      <c r="S3551" s="43"/>
      <c r="T3551" s="79"/>
      <c r="AT3551" s="25" t="s">
        <v>506</v>
      </c>
      <c r="AU3551" s="25" t="s">
        <v>82</v>
      </c>
    </row>
    <row r="3552" spans="2:65" s="1" customFormat="1" ht="25.5" customHeight="1">
      <c r="B3552" s="42"/>
      <c r="C3552" s="209" t="s">
        <v>4865</v>
      </c>
      <c r="D3552" s="209" t="s">
        <v>498</v>
      </c>
      <c r="E3552" s="210" t="s">
        <v>4866</v>
      </c>
      <c r="F3552" s="211" t="s">
        <v>4867</v>
      </c>
      <c r="G3552" s="212" t="s">
        <v>1025</v>
      </c>
      <c r="H3552" s="213">
        <v>48</v>
      </c>
      <c r="I3552" s="214"/>
      <c r="J3552" s="215">
        <f>ROUND(I3552*H3552,2)</f>
        <v>0</v>
      </c>
      <c r="K3552" s="211" t="s">
        <v>501</v>
      </c>
      <c r="L3552" s="62"/>
      <c r="M3552" s="216" t="s">
        <v>23</v>
      </c>
      <c r="N3552" s="217" t="s">
        <v>44</v>
      </c>
      <c r="O3552" s="43"/>
      <c r="P3552" s="218">
        <f>O3552*H3552</f>
        <v>0</v>
      </c>
      <c r="Q3552" s="218">
        <v>0</v>
      </c>
      <c r="R3552" s="218">
        <f>Q3552*H3552</f>
        <v>0</v>
      </c>
      <c r="S3552" s="218">
        <v>0</v>
      </c>
      <c r="T3552" s="219">
        <f>S3552*H3552</f>
        <v>0</v>
      </c>
      <c r="AR3552" s="25" t="s">
        <v>502</v>
      </c>
      <c r="AT3552" s="25" t="s">
        <v>498</v>
      </c>
      <c r="AU3552" s="25" t="s">
        <v>82</v>
      </c>
      <c r="AY3552" s="25" t="s">
        <v>492</v>
      </c>
      <c r="BE3552" s="220">
        <f>IF(N3552="základní",J3552,0)</f>
        <v>0</v>
      </c>
      <c r="BF3552" s="220">
        <f>IF(N3552="snížená",J3552,0)</f>
        <v>0</v>
      </c>
      <c r="BG3552" s="220">
        <f>IF(N3552="zákl. přenesená",J3552,0)</f>
        <v>0</v>
      </c>
      <c r="BH3552" s="220">
        <f>IF(N3552="sníž. přenesená",J3552,0)</f>
        <v>0</v>
      </c>
      <c r="BI3552" s="220">
        <f>IF(N3552="nulová",J3552,0)</f>
        <v>0</v>
      </c>
      <c r="BJ3552" s="25" t="s">
        <v>80</v>
      </c>
      <c r="BK3552" s="220">
        <f>ROUND(I3552*H3552,2)</f>
        <v>0</v>
      </c>
      <c r="BL3552" s="25" t="s">
        <v>502</v>
      </c>
      <c r="BM3552" s="25" t="s">
        <v>4868</v>
      </c>
    </row>
    <row r="3553" spans="2:65" s="1" customFormat="1" ht="24">
      <c r="B3553" s="42"/>
      <c r="C3553" s="64"/>
      <c r="D3553" s="221" t="s">
        <v>506</v>
      </c>
      <c r="E3553" s="64"/>
      <c r="F3553" s="222" t="s">
        <v>4869</v>
      </c>
      <c r="G3553" s="64"/>
      <c r="H3553" s="64"/>
      <c r="I3553" s="177"/>
      <c r="J3553" s="64"/>
      <c r="K3553" s="64"/>
      <c r="L3553" s="62"/>
      <c r="M3553" s="223"/>
      <c r="N3553" s="43"/>
      <c r="O3553" s="43"/>
      <c r="P3553" s="43"/>
      <c r="Q3553" s="43"/>
      <c r="R3553" s="43"/>
      <c r="S3553" s="43"/>
      <c r="T3553" s="79"/>
      <c r="AT3553" s="25" t="s">
        <v>506</v>
      </c>
      <c r="AU3553" s="25" t="s">
        <v>82</v>
      </c>
    </row>
    <row r="3554" spans="2:65" s="1" customFormat="1" ht="144">
      <c r="B3554" s="42"/>
      <c r="C3554" s="64"/>
      <c r="D3554" s="221" t="s">
        <v>509</v>
      </c>
      <c r="E3554" s="64"/>
      <c r="F3554" s="224" t="s">
        <v>4870</v>
      </c>
      <c r="G3554" s="64"/>
      <c r="H3554" s="64"/>
      <c r="I3554" s="177"/>
      <c r="J3554" s="64"/>
      <c r="K3554" s="64"/>
      <c r="L3554" s="62"/>
      <c r="M3554" s="223"/>
      <c r="N3554" s="43"/>
      <c r="O3554" s="43"/>
      <c r="P3554" s="43"/>
      <c r="Q3554" s="43"/>
      <c r="R3554" s="43"/>
      <c r="S3554" s="43"/>
      <c r="T3554" s="79"/>
      <c r="AT3554" s="25" t="s">
        <v>509</v>
      </c>
      <c r="AU3554" s="25" t="s">
        <v>82</v>
      </c>
    </row>
    <row r="3555" spans="2:65" s="13" customFormat="1">
      <c r="B3555" s="237"/>
      <c r="C3555" s="238"/>
      <c r="D3555" s="221" t="s">
        <v>513</v>
      </c>
      <c r="E3555" s="239" t="s">
        <v>23</v>
      </c>
      <c r="F3555" s="240" t="s">
        <v>4871</v>
      </c>
      <c r="G3555" s="238"/>
      <c r="H3555" s="241" t="s">
        <v>23</v>
      </c>
      <c r="I3555" s="242"/>
      <c r="J3555" s="238"/>
      <c r="K3555" s="238"/>
      <c r="L3555" s="243"/>
      <c r="M3555" s="244"/>
      <c r="N3555" s="245"/>
      <c r="O3555" s="245"/>
      <c r="P3555" s="245"/>
      <c r="Q3555" s="245"/>
      <c r="R3555" s="245"/>
      <c r="S3555" s="245"/>
      <c r="T3555" s="246"/>
      <c r="AT3555" s="247" t="s">
        <v>513</v>
      </c>
      <c r="AU3555" s="247" t="s">
        <v>82</v>
      </c>
      <c r="AV3555" s="13" t="s">
        <v>80</v>
      </c>
      <c r="AW3555" s="13" t="s">
        <v>36</v>
      </c>
      <c r="AX3555" s="13" t="s">
        <v>73</v>
      </c>
      <c r="AY3555" s="247" t="s">
        <v>492</v>
      </c>
    </row>
    <row r="3556" spans="2:65" s="12" customFormat="1">
      <c r="B3556" s="225"/>
      <c r="C3556" s="226"/>
      <c r="D3556" s="221" t="s">
        <v>513</v>
      </c>
      <c r="E3556" s="248" t="s">
        <v>23</v>
      </c>
      <c r="F3556" s="249" t="s">
        <v>4872</v>
      </c>
      <c r="G3556" s="226"/>
      <c r="H3556" s="250">
        <v>48</v>
      </c>
      <c r="I3556" s="231"/>
      <c r="J3556" s="226"/>
      <c r="K3556" s="226"/>
      <c r="L3556" s="232"/>
      <c r="M3556" s="233"/>
      <c r="N3556" s="234"/>
      <c r="O3556" s="234"/>
      <c r="P3556" s="234"/>
      <c r="Q3556" s="234"/>
      <c r="R3556" s="234"/>
      <c r="S3556" s="234"/>
      <c r="T3556" s="235"/>
      <c r="AT3556" s="236" t="s">
        <v>513</v>
      </c>
      <c r="AU3556" s="236" t="s">
        <v>82</v>
      </c>
      <c r="AV3556" s="12" t="s">
        <v>82</v>
      </c>
      <c r="AW3556" s="12" t="s">
        <v>36</v>
      </c>
      <c r="AX3556" s="12" t="s">
        <v>73</v>
      </c>
      <c r="AY3556" s="236" t="s">
        <v>492</v>
      </c>
    </row>
    <row r="3557" spans="2:65" s="14" customFormat="1">
      <c r="B3557" s="251"/>
      <c r="C3557" s="252"/>
      <c r="D3557" s="227" t="s">
        <v>513</v>
      </c>
      <c r="E3557" s="253" t="s">
        <v>23</v>
      </c>
      <c r="F3557" s="254" t="s">
        <v>560</v>
      </c>
      <c r="G3557" s="252"/>
      <c r="H3557" s="255">
        <v>48</v>
      </c>
      <c r="I3557" s="256"/>
      <c r="J3557" s="252"/>
      <c r="K3557" s="252"/>
      <c r="L3557" s="257"/>
      <c r="M3557" s="258"/>
      <c r="N3557" s="259"/>
      <c r="O3557" s="259"/>
      <c r="P3557" s="259"/>
      <c r="Q3557" s="259"/>
      <c r="R3557" s="259"/>
      <c r="S3557" s="259"/>
      <c r="T3557" s="260"/>
      <c r="AT3557" s="261" t="s">
        <v>513</v>
      </c>
      <c r="AU3557" s="261" t="s">
        <v>82</v>
      </c>
      <c r="AV3557" s="14" t="s">
        <v>502</v>
      </c>
      <c r="AW3557" s="14" t="s">
        <v>36</v>
      </c>
      <c r="AX3557" s="14" t="s">
        <v>80</v>
      </c>
      <c r="AY3557" s="261" t="s">
        <v>492</v>
      </c>
    </row>
    <row r="3558" spans="2:65" s="1" customFormat="1" ht="25.5" customHeight="1">
      <c r="B3558" s="42"/>
      <c r="C3558" s="278" t="s">
        <v>4873</v>
      </c>
      <c r="D3558" s="278" t="s">
        <v>1110</v>
      </c>
      <c r="E3558" s="279" t="s">
        <v>4874</v>
      </c>
      <c r="F3558" s="280" t="s">
        <v>4875</v>
      </c>
      <c r="G3558" s="281" t="s">
        <v>1025</v>
      </c>
      <c r="H3558" s="282">
        <v>6</v>
      </c>
      <c r="I3558" s="283"/>
      <c r="J3558" s="284">
        <f>ROUND(I3558*H3558,2)</f>
        <v>0</v>
      </c>
      <c r="K3558" s="280" t="s">
        <v>23</v>
      </c>
      <c r="L3558" s="285"/>
      <c r="M3558" s="286" t="s">
        <v>23</v>
      </c>
      <c r="N3558" s="287" t="s">
        <v>44</v>
      </c>
      <c r="O3558" s="43"/>
      <c r="P3558" s="218">
        <f>O3558*H3558</f>
        <v>0</v>
      </c>
      <c r="Q3558" s="218">
        <v>0</v>
      </c>
      <c r="R3558" s="218">
        <f>Q3558*H3558</f>
        <v>0</v>
      </c>
      <c r="S3558" s="218">
        <v>0</v>
      </c>
      <c r="T3558" s="219">
        <f>S3558*H3558</f>
        <v>0</v>
      </c>
      <c r="AR3558" s="25" t="s">
        <v>977</v>
      </c>
      <c r="AT3558" s="25" t="s">
        <v>1110</v>
      </c>
      <c r="AU3558" s="25" t="s">
        <v>82</v>
      </c>
      <c r="AY3558" s="25" t="s">
        <v>492</v>
      </c>
      <c r="BE3558" s="220">
        <f>IF(N3558="základní",J3558,0)</f>
        <v>0</v>
      </c>
      <c r="BF3558" s="220">
        <f>IF(N3558="snížená",J3558,0)</f>
        <v>0</v>
      </c>
      <c r="BG3558" s="220">
        <f>IF(N3558="zákl. přenesená",J3558,0)</f>
        <v>0</v>
      </c>
      <c r="BH3558" s="220">
        <f>IF(N3558="sníž. přenesená",J3558,0)</f>
        <v>0</v>
      </c>
      <c r="BI3558" s="220">
        <f>IF(N3558="nulová",J3558,0)</f>
        <v>0</v>
      </c>
      <c r="BJ3558" s="25" t="s">
        <v>80</v>
      </c>
      <c r="BK3558" s="220">
        <f>ROUND(I3558*H3558,2)</f>
        <v>0</v>
      </c>
      <c r="BL3558" s="25" t="s">
        <v>775</v>
      </c>
      <c r="BM3558" s="25" t="s">
        <v>4876</v>
      </c>
    </row>
    <row r="3559" spans="2:65" s="1" customFormat="1" ht="24">
      <c r="B3559" s="42"/>
      <c r="C3559" s="64"/>
      <c r="D3559" s="227" t="s">
        <v>506</v>
      </c>
      <c r="E3559" s="64"/>
      <c r="F3559" s="274" t="s">
        <v>4875</v>
      </c>
      <c r="G3559" s="64"/>
      <c r="H3559" s="64"/>
      <c r="I3559" s="177"/>
      <c r="J3559" s="64"/>
      <c r="K3559" s="64"/>
      <c r="L3559" s="62"/>
      <c r="M3559" s="223"/>
      <c r="N3559" s="43"/>
      <c r="O3559" s="43"/>
      <c r="P3559" s="43"/>
      <c r="Q3559" s="43"/>
      <c r="R3559" s="43"/>
      <c r="S3559" s="43"/>
      <c r="T3559" s="79"/>
      <c r="AT3559" s="25" t="s">
        <v>506</v>
      </c>
      <c r="AU3559" s="25" t="s">
        <v>82</v>
      </c>
    </row>
    <row r="3560" spans="2:65" s="1" customFormat="1" ht="25.5" customHeight="1">
      <c r="B3560" s="42"/>
      <c r="C3560" s="278" t="s">
        <v>4877</v>
      </c>
      <c r="D3560" s="278" t="s">
        <v>1110</v>
      </c>
      <c r="E3560" s="279" t="s">
        <v>4878</v>
      </c>
      <c r="F3560" s="280" t="s">
        <v>4879</v>
      </c>
      <c r="G3560" s="281" t="s">
        <v>1025</v>
      </c>
      <c r="H3560" s="282">
        <v>1</v>
      </c>
      <c r="I3560" s="283"/>
      <c r="J3560" s="284">
        <f>ROUND(I3560*H3560,2)</f>
        <v>0</v>
      </c>
      <c r="K3560" s="280" t="s">
        <v>23</v>
      </c>
      <c r="L3560" s="285"/>
      <c r="M3560" s="286" t="s">
        <v>23</v>
      </c>
      <c r="N3560" s="287" t="s">
        <v>44</v>
      </c>
      <c r="O3560" s="43"/>
      <c r="P3560" s="218">
        <f>O3560*H3560</f>
        <v>0</v>
      </c>
      <c r="Q3560" s="218">
        <v>0</v>
      </c>
      <c r="R3560" s="218">
        <f>Q3560*H3560</f>
        <v>0</v>
      </c>
      <c r="S3560" s="218">
        <v>0</v>
      </c>
      <c r="T3560" s="219">
        <f>S3560*H3560</f>
        <v>0</v>
      </c>
      <c r="AR3560" s="25" t="s">
        <v>977</v>
      </c>
      <c r="AT3560" s="25" t="s">
        <v>1110</v>
      </c>
      <c r="AU3560" s="25" t="s">
        <v>82</v>
      </c>
      <c r="AY3560" s="25" t="s">
        <v>492</v>
      </c>
      <c r="BE3560" s="220">
        <f>IF(N3560="základní",J3560,0)</f>
        <v>0</v>
      </c>
      <c r="BF3560" s="220">
        <f>IF(N3560="snížená",J3560,0)</f>
        <v>0</v>
      </c>
      <c r="BG3560" s="220">
        <f>IF(N3560="zákl. přenesená",J3560,0)</f>
        <v>0</v>
      </c>
      <c r="BH3560" s="220">
        <f>IF(N3560="sníž. přenesená",J3560,0)</f>
        <v>0</v>
      </c>
      <c r="BI3560" s="220">
        <f>IF(N3560="nulová",J3560,0)</f>
        <v>0</v>
      </c>
      <c r="BJ3560" s="25" t="s">
        <v>80</v>
      </c>
      <c r="BK3560" s="220">
        <f>ROUND(I3560*H3560,2)</f>
        <v>0</v>
      </c>
      <c r="BL3560" s="25" t="s">
        <v>775</v>
      </c>
      <c r="BM3560" s="25" t="s">
        <v>4880</v>
      </c>
    </row>
    <row r="3561" spans="2:65" s="1" customFormat="1" ht="24">
      <c r="B3561" s="42"/>
      <c r="C3561" s="64"/>
      <c r="D3561" s="227" t="s">
        <v>506</v>
      </c>
      <c r="E3561" s="64"/>
      <c r="F3561" s="274" t="s">
        <v>4879</v>
      </c>
      <c r="G3561" s="64"/>
      <c r="H3561" s="64"/>
      <c r="I3561" s="177"/>
      <c r="J3561" s="64"/>
      <c r="K3561" s="64"/>
      <c r="L3561" s="62"/>
      <c r="M3561" s="223"/>
      <c r="N3561" s="43"/>
      <c r="O3561" s="43"/>
      <c r="P3561" s="43"/>
      <c r="Q3561" s="43"/>
      <c r="R3561" s="43"/>
      <c r="S3561" s="43"/>
      <c r="T3561" s="79"/>
      <c r="AT3561" s="25" t="s">
        <v>506</v>
      </c>
      <c r="AU3561" s="25" t="s">
        <v>82</v>
      </c>
    </row>
    <row r="3562" spans="2:65" s="1" customFormat="1" ht="25.5" customHeight="1">
      <c r="B3562" s="42"/>
      <c r="C3562" s="278" t="s">
        <v>4881</v>
      </c>
      <c r="D3562" s="278" t="s">
        <v>1110</v>
      </c>
      <c r="E3562" s="279" t="s">
        <v>4882</v>
      </c>
      <c r="F3562" s="280" t="s">
        <v>4883</v>
      </c>
      <c r="G3562" s="281" t="s">
        <v>1025</v>
      </c>
      <c r="H3562" s="282">
        <v>1</v>
      </c>
      <c r="I3562" s="283"/>
      <c r="J3562" s="284">
        <f>ROUND(I3562*H3562,2)</f>
        <v>0</v>
      </c>
      <c r="K3562" s="280" t="s">
        <v>23</v>
      </c>
      <c r="L3562" s="285"/>
      <c r="M3562" s="286" t="s">
        <v>23</v>
      </c>
      <c r="N3562" s="287" t="s">
        <v>44</v>
      </c>
      <c r="O3562" s="43"/>
      <c r="P3562" s="218">
        <f>O3562*H3562</f>
        <v>0</v>
      </c>
      <c r="Q3562" s="218">
        <v>0</v>
      </c>
      <c r="R3562" s="218">
        <f>Q3562*H3562</f>
        <v>0</v>
      </c>
      <c r="S3562" s="218">
        <v>0</v>
      </c>
      <c r="T3562" s="219">
        <f>S3562*H3562</f>
        <v>0</v>
      </c>
      <c r="AR3562" s="25" t="s">
        <v>977</v>
      </c>
      <c r="AT3562" s="25" t="s">
        <v>1110</v>
      </c>
      <c r="AU3562" s="25" t="s">
        <v>82</v>
      </c>
      <c r="AY3562" s="25" t="s">
        <v>492</v>
      </c>
      <c r="BE3562" s="220">
        <f>IF(N3562="základní",J3562,0)</f>
        <v>0</v>
      </c>
      <c r="BF3562" s="220">
        <f>IF(N3562="snížená",J3562,0)</f>
        <v>0</v>
      </c>
      <c r="BG3562" s="220">
        <f>IF(N3562="zákl. přenesená",J3562,0)</f>
        <v>0</v>
      </c>
      <c r="BH3562" s="220">
        <f>IF(N3562="sníž. přenesená",J3562,0)</f>
        <v>0</v>
      </c>
      <c r="BI3562" s="220">
        <f>IF(N3562="nulová",J3562,0)</f>
        <v>0</v>
      </c>
      <c r="BJ3562" s="25" t="s">
        <v>80</v>
      </c>
      <c r="BK3562" s="220">
        <f>ROUND(I3562*H3562,2)</f>
        <v>0</v>
      </c>
      <c r="BL3562" s="25" t="s">
        <v>775</v>
      </c>
      <c r="BM3562" s="25" t="s">
        <v>4884</v>
      </c>
    </row>
    <row r="3563" spans="2:65" s="1" customFormat="1" ht="24">
      <c r="B3563" s="42"/>
      <c r="C3563" s="64"/>
      <c r="D3563" s="227" t="s">
        <v>506</v>
      </c>
      <c r="E3563" s="64"/>
      <c r="F3563" s="274" t="s">
        <v>4883</v>
      </c>
      <c r="G3563" s="64"/>
      <c r="H3563" s="64"/>
      <c r="I3563" s="177"/>
      <c r="J3563" s="64"/>
      <c r="K3563" s="64"/>
      <c r="L3563" s="62"/>
      <c r="M3563" s="223"/>
      <c r="N3563" s="43"/>
      <c r="O3563" s="43"/>
      <c r="P3563" s="43"/>
      <c r="Q3563" s="43"/>
      <c r="R3563" s="43"/>
      <c r="S3563" s="43"/>
      <c r="T3563" s="79"/>
      <c r="AT3563" s="25" t="s">
        <v>506</v>
      </c>
      <c r="AU3563" s="25" t="s">
        <v>82</v>
      </c>
    </row>
    <row r="3564" spans="2:65" s="1" customFormat="1" ht="38.25" customHeight="1">
      <c r="B3564" s="42"/>
      <c r="C3564" s="278" t="s">
        <v>4885</v>
      </c>
      <c r="D3564" s="278" t="s">
        <v>1110</v>
      </c>
      <c r="E3564" s="279" t="s">
        <v>4886</v>
      </c>
      <c r="F3564" s="280" t="s">
        <v>4887</v>
      </c>
      <c r="G3564" s="281" t="s">
        <v>1025</v>
      </c>
      <c r="H3564" s="282">
        <v>21</v>
      </c>
      <c r="I3564" s="283"/>
      <c r="J3564" s="284">
        <f>ROUND(I3564*H3564,2)</f>
        <v>0</v>
      </c>
      <c r="K3564" s="280" t="s">
        <v>23</v>
      </c>
      <c r="L3564" s="285"/>
      <c r="M3564" s="286" t="s">
        <v>23</v>
      </c>
      <c r="N3564" s="287" t="s">
        <v>44</v>
      </c>
      <c r="O3564" s="43"/>
      <c r="P3564" s="218">
        <f>O3564*H3564</f>
        <v>0</v>
      </c>
      <c r="Q3564" s="218">
        <v>0</v>
      </c>
      <c r="R3564" s="218">
        <f>Q3564*H3564</f>
        <v>0</v>
      </c>
      <c r="S3564" s="218">
        <v>0</v>
      </c>
      <c r="T3564" s="219">
        <f>S3564*H3564</f>
        <v>0</v>
      </c>
      <c r="AR3564" s="25" t="s">
        <v>977</v>
      </c>
      <c r="AT3564" s="25" t="s">
        <v>1110</v>
      </c>
      <c r="AU3564" s="25" t="s">
        <v>82</v>
      </c>
      <c r="AY3564" s="25" t="s">
        <v>492</v>
      </c>
      <c r="BE3564" s="220">
        <f>IF(N3564="základní",J3564,0)</f>
        <v>0</v>
      </c>
      <c r="BF3564" s="220">
        <f>IF(N3564="snížená",J3564,0)</f>
        <v>0</v>
      </c>
      <c r="BG3564" s="220">
        <f>IF(N3564="zákl. přenesená",J3564,0)</f>
        <v>0</v>
      </c>
      <c r="BH3564" s="220">
        <f>IF(N3564="sníž. přenesená",J3564,0)</f>
        <v>0</v>
      </c>
      <c r="BI3564" s="220">
        <f>IF(N3564="nulová",J3564,0)</f>
        <v>0</v>
      </c>
      <c r="BJ3564" s="25" t="s">
        <v>80</v>
      </c>
      <c r="BK3564" s="220">
        <f>ROUND(I3564*H3564,2)</f>
        <v>0</v>
      </c>
      <c r="BL3564" s="25" t="s">
        <v>775</v>
      </c>
      <c r="BM3564" s="25" t="s">
        <v>4888</v>
      </c>
    </row>
    <row r="3565" spans="2:65" s="1" customFormat="1" ht="24">
      <c r="B3565" s="42"/>
      <c r="C3565" s="64"/>
      <c r="D3565" s="227" t="s">
        <v>506</v>
      </c>
      <c r="E3565" s="64"/>
      <c r="F3565" s="274" t="s">
        <v>4887</v>
      </c>
      <c r="G3565" s="64"/>
      <c r="H3565" s="64"/>
      <c r="I3565" s="177"/>
      <c r="J3565" s="64"/>
      <c r="K3565" s="64"/>
      <c r="L3565" s="62"/>
      <c r="M3565" s="223"/>
      <c r="N3565" s="43"/>
      <c r="O3565" s="43"/>
      <c r="P3565" s="43"/>
      <c r="Q3565" s="43"/>
      <c r="R3565" s="43"/>
      <c r="S3565" s="43"/>
      <c r="T3565" s="79"/>
      <c r="AT3565" s="25" t="s">
        <v>506</v>
      </c>
      <c r="AU3565" s="25" t="s">
        <v>82</v>
      </c>
    </row>
    <row r="3566" spans="2:65" s="1" customFormat="1" ht="38.25" customHeight="1">
      <c r="B3566" s="42"/>
      <c r="C3566" s="278" t="s">
        <v>4889</v>
      </c>
      <c r="D3566" s="278" t="s">
        <v>1110</v>
      </c>
      <c r="E3566" s="279" t="s">
        <v>4890</v>
      </c>
      <c r="F3566" s="280" t="s">
        <v>4891</v>
      </c>
      <c r="G3566" s="281" t="s">
        <v>1025</v>
      </c>
      <c r="H3566" s="282">
        <v>2</v>
      </c>
      <c r="I3566" s="283"/>
      <c r="J3566" s="284">
        <f>ROUND(I3566*H3566,2)</f>
        <v>0</v>
      </c>
      <c r="K3566" s="280" t="s">
        <v>23</v>
      </c>
      <c r="L3566" s="285"/>
      <c r="M3566" s="286" t="s">
        <v>23</v>
      </c>
      <c r="N3566" s="287" t="s">
        <v>44</v>
      </c>
      <c r="O3566" s="43"/>
      <c r="P3566" s="218">
        <f>O3566*H3566</f>
        <v>0</v>
      </c>
      <c r="Q3566" s="218">
        <v>0</v>
      </c>
      <c r="R3566" s="218">
        <f>Q3566*H3566</f>
        <v>0</v>
      </c>
      <c r="S3566" s="218">
        <v>0</v>
      </c>
      <c r="T3566" s="219">
        <f>S3566*H3566</f>
        <v>0</v>
      </c>
      <c r="AR3566" s="25" t="s">
        <v>977</v>
      </c>
      <c r="AT3566" s="25" t="s">
        <v>1110</v>
      </c>
      <c r="AU3566" s="25" t="s">
        <v>82</v>
      </c>
      <c r="AY3566" s="25" t="s">
        <v>492</v>
      </c>
      <c r="BE3566" s="220">
        <f>IF(N3566="základní",J3566,0)</f>
        <v>0</v>
      </c>
      <c r="BF3566" s="220">
        <f>IF(N3566="snížená",J3566,0)</f>
        <v>0</v>
      </c>
      <c r="BG3566" s="220">
        <f>IF(N3566="zákl. přenesená",J3566,0)</f>
        <v>0</v>
      </c>
      <c r="BH3566" s="220">
        <f>IF(N3566="sníž. přenesená",J3566,0)</f>
        <v>0</v>
      </c>
      <c r="BI3566" s="220">
        <f>IF(N3566="nulová",J3566,0)</f>
        <v>0</v>
      </c>
      <c r="BJ3566" s="25" t="s">
        <v>80</v>
      </c>
      <c r="BK3566" s="220">
        <f>ROUND(I3566*H3566,2)</f>
        <v>0</v>
      </c>
      <c r="BL3566" s="25" t="s">
        <v>775</v>
      </c>
      <c r="BM3566" s="25" t="s">
        <v>4892</v>
      </c>
    </row>
    <row r="3567" spans="2:65" s="1" customFormat="1" ht="24">
      <c r="B3567" s="42"/>
      <c r="C3567" s="64"/>
      <c r="D3567" s="227" t="s">
        <v>506</v>
      </c>
      <c r="E3567" s="64"/>
      <c r="F3567" s="274" t="s">
        <v>4891</v>
      </c>
      <c r="G3567" s="64"/>
      <c r="H3567" s="64"/>
      <c r="I3567" s="177"/>
      <c r="J3567" s="64"/>
      <c r="K3567" s="64"/>
      <c r="L3567" s="62"/>
      <c r="M3567" s="223"/>
      <c r="N3567" s="43"/>
      <c r="O3567" s="43"/>
      <c r="P3567" s="43"/>
      <c r="Q3567" s="43"/>
      <c r="R3567" s="43"/>
      <c r="S3567" s="43"/>
      <c r="T3567" s="79"/>
      <c r="AT3567" s="25" t="s">
        <v>506</v>
      </c>
      <c r="AU3567" s="25" t="s">
        <v>82</v>
      </c>
    </row>
    <row r="3568" spans="2:65" s="1" customFormat="1" ht="25.5" customHeight="1">
      <c r="B3568" s="42"/>
      <c r="C3568" s="278" t="s">
        <v>4893</v>
      </c>
      <c r="D3568" s="278" t="s">
        <v>1110</v>
      </c>
      <c r="E3568" s="279" t="s">
        <v>4894</v>
      </c>
      <c r="F3568" s="280" t="s">
        <v>4895</v>
      </c>
      <c r="G3568" s="281" t="s">
        <v>1025</v>
      </c>
      <c r="H3568" s="282">
        <v>2</v>
      </c>
      <c r="I3568" s="283"/>
      <c r="J3568" s="284">
        <f>ROUND(I3568*H3568,2)</f>
        <v>0</v>
      </c>
      <c r="K3568" s="280" t="s">
        <v>23</v>
      </c>
      <c r="L3568" s="285"/>
      <c r="M3568" s="286" t="s">
        <v>23</v>
      </c>
      <c r="N3568" s="287" t="s">
        <v>44</v>
      </c>
      <c r="O3568" s="43"/>
      <c r="P3568" s="218">
        <f>O3568*H3568</f>
        <v>0</v>
      </c>
      <c r="Q3568" s="218">
        <v>0</v>
      </c>
      <c r="R3568" s="218">
        <f>Q3568*H3568</f>
        <v>0</v>
      </c>
      <c r="S3568" s="218">
        <v>0</v>
      </c>
      <c r="T3568" s="219">
        <f>S3568*H3568</f>
        <v>0</v>
      </c>
      <c r="AR3568" s="25" t="s">
        <v>977</v>
      </c>
      <c r="AT3568" s="25" t="s">
        <v>1110</v>
      </c>
      <c r="AU3568" s="25" t="s">
        <v>82</v>
      </c>
      <c r="AY3568" s="25" t="s">
        <v>492</v>
      </c>
      <c r="BE3568" s="220">
        <f>IF(N3568="základní",J3568,0)</f>
        <v>0</v>
      </c>
      <c r="BF3568" s="220">
        <f>IF(N3568="snížená",J3568,0)</f>
        <v>0</v>
      </c>
      <c r="BG3568" s="220">
        <f>IF(N3568="zákl. přenesená",J3568,0)</f>
        <v>0</v>
      </c>
      <c r="BH3568" s="220">
        <f>IF(N3568="sníž. přenesená",J3568,0)</f>
        <v>0</v>
      </c>
      <c r="BI3568" s="220">
        <f>IF(N3568="nulová",J3568,0)</f>
        <v>0</v>
      </c>
      <c r="BJ3568" s="25" t="s">
        <v>80</v>
      </c>
      <c r="BK3568" s="220">
        <f>ROUND(I3568*H3568,2)</f>
        <v>0</v>
      </c>
      <c r="BL3568" s="25" t="s">
        <v>775</v>
      </c>
      <c r="BM3568" s="25" t="s">
        <v>4896</v>
      </c>
    </row>
    <row r="3569" spans="2:65" s="1" customFormat="1" ht="24">
      <c r="B3569" s="42"/>
      <c r="C3569" s="64"/>
      <c r="D3569" s="227" t="s">
        <v>506</v>
      </c>
      <c r="E3569" s="64"/>
      <c r="F3569" s="274" t="s">
        <v>4895</v>
      </c>
      <c r="G3569" s="64"/>
      <c r="H3569" s="64"/>
      <c r="I3569" s="177"/>
      <c r="J3569" s="64"/>
      <c r="K3569" s="64"/>
      <c r="L3569" s="62"/>
      <c r="M3569" s="223"/>
      <c r="N3569" s="43"/>
      <c r="O3569" s="43"/>
      <c r="P3569" s="43"/>
      <c r="Q3569" s="43"/>
      <c r="R3569" s="43"/>
      <c r="S3569" s="43"/>
      <c r="T3569" s="79"/>
      <c r="AT3569" s="25" t="s">
        <v>506</v>
      </c>
      <c r="AU3569" s="25" t="s">
        <v>82</v>
      </c>
    </row>
    <row r="3570" spans="2:65" s="1" customFormat="1" ht="38.25" customHeight="1">
      <c r="B3570" s="42"/>
      <c r="C3570" s="278" t="s">
        <v>4897</v>
      </c>
      <c r="D3570" s="278" t="s">
        <v>1110</v>
      </c>
      <c r="E3570" s="279" t="s">
        <v>4898</v>
      </c>
      <c r="F3570" s="280" t="s">
        <v>4899</v>
      </c>
      <c r="G3570" s="281" t="s">
        <v>1025</v>
      </c>
      <c r="H3570" s="282">
        <v>6</v>
      </c>
      <c r="I3570" s="283"/>
      <c r="J3570" s="284">
        <f>ROUND(I3570*H3570,2)</f>
        <v>0</v>
      </c>
      <c r="K3570" s="280" t="s">
        <v>23</v>
      </c>
      <c r="L3570" s="285"/>
      <c r="M3570" s="286" t="s">
        <v>23</v>
      </c>
      <c r="N3570" s="287" t="s">
        <v>44</v>
      </c>
      <c r="O3570" s="43"/>
      <c r="P3570" s="218">
        <f>O3570*H3570</f>
        <v>0</v>
      </c>
      <c r="Q3570" s="218">
        <v>0</v>
      </c>
      <c r="R3570" s="218">
        <f>Q3570*H3570</f>
        <v>0</v>
      </c>
      <c r="S3570" s="218">
        <v>0</v>
      </c>
      <c r="T3570" s="219">
        <f>S3570*H3570</f>
        <v>0</v>
      </c>
      <c r="AR3570" s="25" t="s">
        <v>977</v>
      </c>
      <c r="AT3570" s="25" t="s">
        <v>1110</v>
      </c>
      <c r="AU3570" s="25" t="s">
        <v>82</v>
      </c>
      <c r="AY3570" s="25" t="s">
        <v>492</v>
      </c>
      <c r="BE3570" s="220">
        <f>IF(N3570="základní",J3570,0)</f>
        <v>0</v>
      </c>
      <c r="BF3570" s="220">
        <f>IF(N3570="snížená",J3570,0)</f>
        <v>0</v>
      </c>
      <c r="BG3570" s="220">
        <f>IF(N3570="zákl. přenesená",J3570,0)</f>
        <v>0</v>
      </c>
      <c r="BH3570" s="220">
        <f>IF(N3570="sníž. přenesená",J3570,0)</f>
        <v>0</v>
      </c>
      <c r="BI3570" s="220">
        <f>IF(N3570="nulová",J3570,0)</f>
        <v>0</v>
      </c>
      <c r="BJ3570" s="25" t="s">
        <v>80</v>
      </c>
      <c r="BK3570" s="220">
        <f>ROUND(I3570*H3570,2)</f>
        <v>0</v>
      </c>
      <c r="BL3570" s="25" t="s">
        <v>775</v>
      </c>
      <c r="BM3570" s="25" t="s">
        <v>4900</v>
      </c>
    </row>
    <row r="3571" spans="2:65" s="1" customFormat="1" ht="24">
      <c r="B3571" s="42"/>
      <c r="C3571" s="64"/>
      <c r="D3571" s="227" t="s">
        <v>506</v>
      </c>
      <c r="E3571" s="64"/>
      <c r="F3571" s="274" t="s">
        <v>4899</v>
      </c>
      <c r="G3571" s="64"/>
      <c r="H3571" s="64"/>
      <c r="I3571" s="177"/>
      <c r="J3571" s="64"/>
      <c r="K3571" s="64"/>
      <c r="L3571" s="62"/>
      <c r="M3571" s="223"/>
      <c r="N3571" s="43"/>
      <c r="O3571" s="43"/>
      <c r="P3571" s="43"/>
      <c r="Q3571" s="43"/>
      <c r="R3571" s="43"/>
      <c r="S3571" s="43"/>
      <c r="T3571" s="79"/>
      <c r="AT3571" s="25" t="s">
        <v>506</v>
      </c>
      <c r="AU3571" s="25" t="s">
        <v>82</v>
      </c>
    </row>
    <row r="3572" spans="2:65" s="1" customFormat="1" ht="38.25" customHeight="1">
      <c r="B3572" s="42"/>
      <c r="C3572" s="278" t="s">
        <v>4901</v>
      </c>
      <c r="D3572" s="278" t="s">
        <v>1110</v>
      </c>
      <c r="E3572" s="279" t="s">
        <v>4902</v>
      </c>
      <c r="F3572" s="280" t="s">
        <v>4903</v>
      </c>
      <c r="G3572" s="281" t="s">
        <v>1025</v>
      </c>
      <c r="H3572" s="282">
        <v>2</v>
      </c>
      <c r="I3572" s="283"/>
      <c r="J3572" s="284">
        <f>ROUND(I3572*H3572,2)</f>
        <v>0</v>
      </c>
      <c r="K3572" s="280" t="s">
        <v>23</v>
      </c>
      <c r="L3572" s="285"/>
      <c r="M3572" s="286" t="s">
        <v>23</v>
      </c>
      <c r="N3572" s="287" t="s">
        <v>44</v>
      </c>
      <c r="O3572" s="43"/>
      <c r="P3572" s="218">
        <f>O3572*H3572</f>
        <v>0</v>
      </c>
      <c r="Q3572" s="218">
        <v>0</v>
      </c>
      <c r="R3572" s="218">
        <f>Q3572*H3572</f>
        <v>0</v>
      </c>
      <c r="S3572" s="218">
        <v>0</v>
      </c>
      <c r="T3572" s="219">
        <f>S3572*H3572</f>
        <v>0</v>
      </c>
      <c r="AR3572" s="25" t="s">
        <v>977</v>
      </c>
      <c r="AT3572" s="25" t="s">
        <v>1110</v>
      </c>
      <c r="AU3572" s="25" t="s">
        <v>82</v>
      </c>
      <c r="AY3572" s="25" t="s">
        <v>492</v>
      </c>
      <c r="BE3572" s="220">
        <f>IF(N3572="základní",J3572,0)</f>
        <v>0</v>
      </c>
      <c r="BF3572" s="220">
        <f>IF(N3572="snížená",J3572,0)</f>
        <v>0</v>
      </c>
      <c r="BG3572" s="220">
        <f>IF(N3572="zákl. přenesená",J3572,0)</f>
        <v>0</v>
      </c>
      <c r="BH3572" s="220">
        <f>IF(N3572="sníž. přenesená",J3572,0)</f>
        <v>0</v>
      </c>
      <c r="BI3572" s="220">
        <f>IF(N3572="nulová",J3572,0)</f>
        <v>0</v>
      </c>
      <c r="BJ3572" s="25" t="s">
        <v>80</v>
      </c>
      <c r="BK3572" s="220">
        <f>ROUND(I3572*H3572,2)</f>
        <v>0</v>
      </c>
      <c r="BL3572" s="25" t="s">
        <v>775</v>
      </c>
      <c r="BM3572" s="25" t="s">
        <v>4904</v>
      </c>
    </row>
    <row r="3573" spans="2:65" s="1" customFormat="1" ht="24">
      <c r="B3573" s="42"/>
      <c r="C3573" s="64"/>
      <c r="D3573" s="227" t="s">
        <v>506</v>
      </c>
      <c r="E3573" s="64"/>
      <c r="F3573" s="274" t="s">
        <v>4903</v>
      </c>
      <c r="G3573" s="64"/>
      <c r="H3573" s="64"/>
      <c r="I3573" s="177"/>
      <c r="J3573" s="64"/>
      <c r="K3573" s="64"/>
      <c r="L3573" s="62"/>
      <c r="M3573" s="223"/>
      <c r="N3573" s="43"/>
      <c r="O3573" s="43"/>
      <c r="P3573" s="43"/>
      <c r="Q3573" s="43"/>
      <c r="R3573" s="43"/>
      <c r="S3573" s="43"/>
      <c r="T3573" s="79"/>
      <c r="AT3573" s="25" t="s">
        <v>506</v>
      </c>
      <c r="AU3573" s="25" t="s">
        <v>82</v>
      </c>
    </row>
    <row r="3574" spans="2:65" s="1" customFormat="1" ht="25.5" customHeight="1">
      <c r="B3574" s="42"/>
      <c r="C3574" s="278" t="s">
        <v>4905</v>
      </c>
      <c r="D3574" s="278" t="s">
        <v>1110</v>
      </c>
      <c r="E3574" s="279" t="s">
        <v>4906</v>
      </c>
      <c r="F3574" s="280" t="s">
        <v>4907</v>
      </c>
      <c r="G3574" s="281" t="s">
        <v>1025</v>
      </c>
      <c r="H3574" s="282">
        <v>1</v>
      </c>
      <c r="I3574" s="283"/>
      <c r="J3574" s="284">
        <f>ROUND(I3574*H3574,2)</f>
        <v>0</v>
      </c>
      <c r="K3574" s="280" t="s">
        <v>23</v>
      </c>
      <c r="L3574" s="285"/>
      <c r="M3574" s="286" t="s">
        <v>23</v>
      </c>
      <c r="N3574" s="287" t="s">
        <v>44</v>
      </c>
      <c r="O3574" s="43"/>
      <c r="P3574" s="218">
        <f>O3574*H3574</f>
        <v>0</v>
      </c>
      <c r="Q3574" s="218">
        <v>0</v>
      </c>
      <c r="R3574" s="218">
        <f>Q3574*H3574</f>
        <v>0</v>
      </c>
      <c r="S3574" s="218">
        <v>0</v>
      </c>
      <c r="T3574" s="219">
        <f>S3574*H3574</f>
        <v>0</v>
      </c>
      <c r="AR3574" s="25" t="s">
        <v>977</v>
      </c>
      <c r="AT3574" s="25" t="s">
        <v>1110</v>
      </c>
      <c r="AU3574" s="25" t="s">
        <v>82</v>
      </c>
      <c r="AY3574" s="25" t="s">
        <v>492</v>
      </c>
      <c r="BE3574" s="220">
        <f>IF(N3574="základní",J3574,0)</f>
        <v>0</v>
      </c>
      <c r="BF3574" s="220">
        <f>IF(N3574="snížená",J3574,0)</f>
        <v>0</v>
      </c>
      <c r="BG3574" s="220">
        <f>IF(N3574="zákl. přenesená",J3574,0)</f>
        <v>0</v>
      </c>
      <c r="BH3574" s="220">
        <f>IF(N3574="sníž. přenesená",J3574,0)</f>
        <v>0</v>
      </c>
      <c r="BI3574" s="220">
        <f>IF(N3574="nulová",J3574,0)</f>
        <v>0</v>
      </c>
      <c r="BJ3574" s="25" t="s">
        <v>80</v>
      </c>
      <c r="BK3574" s="220">
        <f>ROUND(I3574*H3574,2)</f>
        <v>0</v>
      </c>
      <c r="BL3574" s="25" t="s">
        <v>775</v>
      </c>
      <c r="BM3574" s="25" t="s">
        <v>4908</v>
      </c>
    </row>
    <row r="3575" spans="2:65" s="1" customFormat="1" ht="24">
      <c r="B3575" s="42"/>
      <c r="C3575" s="64"/>
      <c r="D3575" s="227" t="s">
        <v>506</v>
      </c>
      <c r="E3575" s="64"/>
      <c r="F3575" s="274" t="s">
        <v>4907</v>
      </c>
      <c r="G3575" s="64"/>
      <c r="H3575" s="64"/>
      <c r="I3575" s="177"/>
      <c r="J3575" s="64"/>
      <c r="K3575" s="64"/>
      <c r="L3575" s="62"/>
      <c r="M3575" s="223"/>
      <c r="N3575" s="43"/>
      <c r="O3575" s="43"/>
      <c r="P3575" s="43"/>
      <c r="Q3575" s="43"/>
      <c r="R3575" s="43"/>
      <c r="S3575" s="43"/>
      <c r="T3575" s="79"/>
      <c r="AT3575" s="25" t="s">
        <v>506</v>
      </c>
      <c r="AU3575" s="25" t="s">
        <v>82</v>
      </c>
    </row>
    <row r="3576" spans="2:65" s="1" customFormat="1" ht="38.25" customHeight="1">
      <c r="B3576" s="42"/>
      <c r="C3576" s="278" t="s">
        <v>4909</v>
      </c>
      <c r="D3576" s="278" t="s">
        <v>1110</v>
      </c>
      <c r="E3576" s="279" t="s">
        <v>4910</v>
      </c>
      <c r="F3576" s="280" t="s">
        <v>4911</v>
      </c>
      <c r="G3576" s="281" t="s">
        <v>1025</v>
      </c>
      <c r="H3576" s="282">
        <v>2</v>
      </c>
      <c r="I3576" s="283"/>
      <c r="J3576" s="284">
        <f>ROUND(I3576*H3576,2)</f>
        <v>0</v>
      </c>
      <c r="K3576" s="280" t="s">
        <v>23</v>
      </c>
      <c r="L3576" s="285"/>
      <c r="M3576" s="286" t="s">
        <v>23</v>
      </c>
      <c r="N3576" s="287" t="s">
        <v>44</v>
      </c>
      <c r="O3576" s="43"/>
      <c r="P3576" s="218">
        <f>O3576*H3576</f>
        <v>0</v>
      </c>
      <c r="Q3576" s="218">
        <v>0</v>
      </c>
      <c r="R3576" s="218">
        <f>Q3576*H3576</f>
        <v>0</v>
      </c>
      <c r="S3576" s="218">
        <v>0</v>
      </c>
      <c r="T3576" s="219">
        <f>S3576*H3576</f>
        <v>0</v>
      </c>
      <c r="AR3576" s="25" t="s">
        <v>977</v>
      </c>
      <c r="AT3576" s="25" t="s">
        <v>1110</v>
      </c>
      <c r="AU3576" s="25" t="s">
        <v>82</v>
      </c>
      <c r="AY3576" s="25" t="s">
        <v>492</v>
      </c>
      <c r="BE3576" s="220">
        <f>IF(N3576="základní",J3576,0)</f>
        <v>0</v>
      </c>
      <c r="BF3576" s="220">
        <f>IF(N3576="snížená",J3576,0)</f>
        <v>0</v>
      </c>
      <c r="BG3576" s="220">
        <f>IF(N3576="zákl. přenesená",J3576,0)</f>
        <v>0</v>
      </c>
      <c r="BH3576" s="220">
        <f>IF(N3576="sníž. přenesená",J3576,0)</f>
        <v>0</v>
      </c>
      <c r="BI3576" s="220">
        <f>IF(N3576="nulová",J3576,0)</f>
        <v>0</v>
      </c>
      <c r="BJ3576" s="25" t="s">
        <v>80</v>
      </c>
      <c r="BK3576" s="220">
        <f>ROUND(I3576*H3576,2)</f>
        <v>0</v>
      </c>
      <c r="BL3576" s="25" t="s">
        <v>775</v>
      </c>
      <c r="BM3576" s="25" t="s">
        <v>4912</v>
      </c>
    </row>
    <row r="3577" spans="2:65" s="1" customFormat="1" ht="24">
      <c r="B3577" s="42"/>
      <c r="C3577" s="64"/>
      <c r="D3577" s="227" t="s">
        <v>506</v>
      </c>
      <c r="E3577" s="64"/>
      <c r="F3577" s="274" t="s">
        <v>4911</v>
      </c>
      <c r="G3577" s="64"/>
      <c r="H3577" s="64"/>
      <c r="I3577" s="177"/>
      <c r="J3577" s="64"/>
      <c r="K3577" s="64"/>
      <c r="L3577" s="62"/>
      <c r="M3577" s="223"/>
      <c r="N3577" s="43"/>
      <c r="O3577" s="43"/>
      <c r="P3577" s="43"/>
      <c r="Q3577" s="43"/>
      <c r="R3577" s="43"/>
      <c r="S3577" s="43"/>
      <c r="T3577" s="79"/>
      <c r="AT3577" s="25" t="s">
        <v>506</v>
      </c>
      <c r="AU3577" s="25" t="s">
        <v>82</v>
      </c>
    </row>
    <row r="3578" spans="2:65" s="1" customFormat="1" ht="38.25" customHeight="1">
      <c r="B3578" s="42"/>
      <c r="C3578" s="278" t="s">
        <v>4913</v>
      </c>
      <c r="D3578" s="278" t="s">
        <v>1110</v>
      </c>
      <c r="E3578" s="279" t="s">
        <v>4914</v>
      </c>
      <c r="F3578" s="280" t="s">
        <v>4915</v>
      </c>
      <c r="G3578" s="281" t="s">
        <v>1025</v>
      </c>
      <c r="H3578" s="282">
        <v>1</v>
      </c>
      <c r="I3578" s="283"/>
      <c r="J3578" s="284">
        <f>ROUND(I3578*H3578,2)</f>
        <v>0</v>
      </c>
      <c r="K3578" s="280" t="s">
        <v>23</v>
      </c>
      <c r="L3578" s="285"/>
      <c r="M3578" s="286" t="s">
        <v>23</v>
      </c>
      <c r="N3578" s="287" t="s">
        <v>44</v>
      </c>
      <c r="O3578" s="43"/>
      <c r="P3578" s="218">
        <f>O3578*H3578</f>
        <v>0</v>
      </c>
      <c r="Q3578" s="218">
        <v>0</v>
      </c>
      <c r="R3578" s="218">
        <f>Q3578*H3578</f>
        <v>0</v>
      </c>
      <c r="S3578" s="218">
        <v>0</v>
      </c>
      <c r="T3578" s="219">
        <f>S3578*H3578</f>
        <v>0</v>
      </c>
      <c r="AR3578" s="25" t="s">
        <v>977</v>
      </c>
      <c r="AT3578" s="25" t="s">
        <v>1110</v>
      </c>
      <c r="AU3578" s="25" t="s">
        <v>82</v>
      </c>
      <c r="AY3578" s="25" t="s">
        <v>492</v>
      </c>
      <c r="BE3578" s="220">
        <f>IF(N3578="základní",J3578,0)</f>
        <v>0</v>
      </c>
      <c r="BF3578" s="220">
        <f>IF(N3578="snížená",J3578,0)</f>
        <v>0</v>
      </c>
      <c r="BG3578" s="220">
        <f>IF(N3578="zákl. přenesená",J3578,0)</f>
        <v>0</v>
      </c>
      <c r="BH3578" s="220">
        <f>IF(N3578="sníž. přenesená",J3578,0)</f>
        <v>0</v>
      </c>
      <c r="BI3578" s="220">
        <f>IF(N3578="nulová",J3578,0)</f>
        <v>0</v>
      </c>
      <c r="BJ3578" s="25" t="s">
        <v>80</v>
      </c>
      <c r="BK3578" s="220">
        <f>ROUND(I3578*H3578,2)</f>
        <v>0</v>
      </c>
      <c r="BL3578" s="25" t="s">
        <v>775</v>
      </c>
      <c r="BM3578" s="25" t="s">
        <v>4916</v>
      </c>
    </row>
    <row r="3579" spans="2:65" s="1" customFormat="1" ht="24">
      <c r="B3579" s="42"/>
      <c r="C3579" s="64"/>
      <c r="D3579" s="227" t="s">
        <v>506</v>
      </c>
      <c r="E3579" s="64"/>
      <c r="F3579" s="274" t="s">
        <v>4915</v>
      </c>
      <c r="G3579" s="64"/>
      <c r="H3579" s="64"/>
      <c r="I3579" s="177"/>
      <c r="J3579" s="64"/>
      <c r="K3579" s="64"/>
      <c r="L3579" s="62"/>
      <c r="M3579" s="223"/>
      <c r="N3579" s="43"/>
      <c r="O3579" s="43"/>
      <c r="P3579" s="43"/>
      <c r="Q3579" s="43"/>
      <c r="R3579" s="43"/>
      <c r="S3579" s="43"/>
      <c r="T3579" s="79"/>
      <c r="AT3579" s="25" t="s">
        <v>506</v>
      </c>
      <c r="AU3579" s="25" t="s">
        <v>82</v>
      </c>
    </row>
    <row r="3580" spans="2:65" s="1" customFormat="1" ht="38.25" customHeight="1">
      <c r="B3580" s="42"/>
      <c r="C3580" s="278" t="s">
        <v>4917</v>
      </c>
      <c r="D3580" s="278" t="s">
        <v>1110</v>
      </c>
      <c r="E3580" s="279" t="s">
        <v>4918</v>
      </c>
      <c r="F3580" s="280" t="s">
        <v>4919</v>
      </c>
      <c r="G3580" s="281" t="s">
        <v>1025</v>
      </c>
      <c r="H3580" s="282">
        <v>2</v>
      </c>
      <c r="I3580" s="283"/>
      <c r="J3580" s="284">
        <f>ROUND(I3580*H3580,2)</f>
        <v>0</v>
      </c>
      <c r="K3580" s="280" t="s">
        <v>23</v>
      </c>
      <c r="L3580" s="285"/>
      <c r="M3580" s="286" t="s">
        <v>23</v>
      </c>
      <c r="N3580" s="287" t="s">
        <v>44</v>
      </c>
      <c r="O3580" s="43"/>
      <c r="P3580" s="218">
        <f>O3580*H3580</f>
        <v>0</v>
      </c>
      <c r="Q3580" s="218">
        <v>0</v>
      </c>
      <c r="R3580" s="218">
        <f>Q3580*H3580</f>
        <v>0</v>
      </c>
      <c r="S3580" s="218">
        <v>0</v>
      </c>
      <c r="T3580" s="219">
        <f>S3580*H3580</f>
        <v>0</v>
      </c>
      <c r="AR3580" s="25" t="s">
        <v>977</v>
      </c>
      <c r="AT3580" s="25" t="s">
        <v>1110</v>
      </c>
      <c r="AU3580" s="25" t="s">
        <v>82</v>
      </c>
      <c r="AY3580" s="25" t="s">
        <v>492</v>
      </c>
      <c r="BE3580" s="220">
        <f>IF(N3580="základní",J3580,0)</f>
        <v>0</v>
      </c>
      <c r="BF3580" s="220">
        <f>IF(N3580="snížená",J3580,0)</f>
        <v>0</v>
      </c>
      <c r="BG3580" s="220">
        <f>IF(N3580="zákl. přenesená",J3580,0)</f>
        <v>0</v>
      </c>
      <c r="BH3580" s="220">
        <f>IF(N3580="sníž. přenesená",J3580,0)</f>
        <v>0</v>
      </c>
      <c r="BI3580" s="220">
        <f>IF(N3580="nulová",J3580,0)</f>
        <v>0</v>
      </c>
      <c r="BJ3580" s="25" t="s">
        <v>80</v>
      </c>
      <c r="BK3580" s="220">
        <f>ROUND(I3580*H3580,2)</f>
        <v>0</v>
      </c>
      <c r="BL3580" s="25" t="s">
        <v>775</v>
      </c>
      <c r="BM3580" s="25" t="s">
        <v>4920</v>
      </c>
    </row>
    <row r="3581" spans="2:65" s="1" customFormat="1" ht="24">
      <c r="B3581" s="42"/>
      <c r="C3581" s="64"/>
      <c r="D3581" s="227" t="s">
        <v>506</v>
      </c>
      <c r="E3581" s="64"/>
      <c r="F3581" s="274" t="s">
        <v>4919</v>
      </c>
      <c r="G3581" s="64"/>
      <c r="H3581" s="64"/>
      <c r="I3581" s="177"/>
      <c r="J3581" s="64"/>
      <c r="K3581" s="64"/>
      <c r="L3581" s="62"/>
      <c r="M3581" s="223"/>
      <c r="N3581" s="43"/>
      <c r="O3581" s="43"/>
      <c r="P3581" s="43"/>
      <c r="Q3581" s="43"/>
      <c r="R3581" s="43"/>
      <c r="S3581" s="43"/>
      <c r="T3581" s="79"/>
      <c r="AT3581" s="25" t="s">
        <v>506</v>
      </c>
      <c r="AU3581" s="25" t="s">
        <v>82</v>
      </c>
    </row>
    <row r="3582" spans="2:65" s="1" customFormat="1" ht="38.25" customHeight="1">
      <c r="B3582" s="42"/>
      <c r="C3582" s="278" t="s">
        <v>4921</v>
      </c>
      <c r="D3582" s="278" t="s">
        <v>1110</v>
      </c>
      <c r="E3582" s="279" t="s">
        <v>4922</v>
      </c>
      <c r="F3582" s="280" t="s">
        <v>4923</v>
      </c>
      <c r="G3582" s="281" t="s">
        <v>1025</v>
      </c>
      <c r="H3582" s="282">
        <v>1</v>
      </c>
      <c r="I3582" s="283"/>
      <c r="J3582" s="284">
        <f>ROUND(I3582*H3582,2)</f>
        <v>0</v>
      </c>
      <c r="K3582" s="280" t="s">
        <v>23</v>
      </c>
      <c r="L3582" s="285"/>
      <c r="M3582" s="286" t="s">
        <v>23</v>
      </c>
      <c r="N3582" s="287" t="s">
        <v>44</v>
      </c>
      <c r="O3582" s="43"/>
      <c r="P3582" s="218">
        <f>O3582*H3582</f>
        <v>0</v>
      </c>
      <c r="Q3582" s="218">
        <v>0</v>
      </c>
      <c r="R3582" s="218">
        <f>Q3582*H3582</f>
        <v>0</v>
      </c>
      <c r="S3582" s="218">
        <v>0</v>
      </c>
      <c r="T3582" s="219">
        <f>S3582*H3582</f>
        <v>0</v>
      </c>
      <c r="AR3582" s="25" t="s">
        <v>977</v>
      </c>
      <c r="AT3582" s="25" t="s">
        <v>1110</v>
      </c>
      <c r="AU3582" s="25" t="s">
        <v>82</v>
      </c>
      <c r="AY3582" s="25" t="s">
        <v>492</v>
      </c>
      <c r="BE3582" s="220">
        <f>IF(N3582="základní",J3582,0)</f>
        <v>0</v>
      </c>
      <c r="BF3582" s="220">
        <f>IF(N3582="snížená",J3582,0)</f>
        <v>0</v>
      </c>
      <c r="BG3582" s="220">
        <f>IF(N3582="zákl. přenesená",J3582,0)</f>
        <v>0</v>
      </c>
      <c r="BH3582" s="220">
        <f>IF(N3582="sníž. přenesená",J3582,0)</f>
        <v>0</v>
      </c>
      <c r="BI3582" s="220">
        <f>IF(N3582="nulová",J3582,0)</f>
        <v>0</v>
      </c>
      <c r="BJ3582" s="25" t="s">
        <v>80</v>
      </c>
      <c r="BK3582" s="220">
        <f>ROUND(I3582*H3582,2)</f>
        <v>0</v>
      </c>
      <c r="BL3582" s="25" t="s">
        <v>775</v>
      </c>
      <c r="BM3582" s="25" t="s">
        <v>4924</v>
      </c>
    </row>
    <row r="3583" spans="2:65" s="1" customFormat="1" ht="24">
      <c r="B3583" s="42"/>
      <c r="C3583" s="64"/>
      <c r="D3583" s="227" t="s">
        <v>506</v>
      </c>
      <c r="E3583" s="64"/>
      <c r="F3583" s="274" t="s">
        <v>4923</v>
      </c>
      <c r="G3583" s="64"/>
      <c r="H3583" s="64"/>
      <c r="I3583" s="177"/>
      <c r="J3583" s="64"/>
      <c r="K3583" s="64"/>
      <c r="L3583" s="62"/>
      <c r="M3583" s="223"/>
      <c r="N3583" s="43"/>
      <c r="O3583" s="43"/>
      <c r="P3583" s="43"/>
      <c r="Q3583" s="43"/>
      <c r="R3583" s="43"/>
      <c r="S3583" s="43"/>
      <c r="T3583" s="79"/>
      <c r="AT3583" s="25" t="s">
        <v>506</v>
      </c>
      <c r="AU3583" s="25" t="s">
        <v>82</v>
      </c>
    </row>
    <row r="3584" spans="2:65" s="1" customFormat="1" ht="25.5" customHeight="1">
      <c r="B3584" s="42"/>
      <c r="C3584" s="209" t="s">
        <v>4925</v>
      </c>
      <c r="D3584" s="209" t="s">
        <v>498</v>
      </c>
      <c r="E3584" s="210" t="s">
        <v>4926</v>
      </c>
      <c r="F3584" s="211" t="s">
        <v>4927</v>
      </c>
      <c r="G3584" s="212" t="s">
        <v>1025</v>
      </c>
      <c r="H3584" s="213">
        <v>77</v>
      </c>
      <c r="I3584" s="214"/>
      <c r="J3584" s="215">
        <f>ROUND(I3584*H3584,2)</f>
        <v>0</v>
      </c>
      <c r="K3584" s="211" t="s">
        <v>501</v>
      </c>
      <c r="L3584" s="62"/>
      <c r="M3584" s="216" t="s">
        <v>23</v>
      </c>
      <c r="N3584" s="217" t="s">
        <v>44</v>
      </c>
      <c r="O3584" s="43"/>
      <c r="P3584" s="218">
        <f>O3584*H3584</f>
        <v>0</v>
      </c>
      <c r="Q3584" s="218">
        <v>0</v>
      </c>
      <c r="R3584" s="218">
        <f>Q3584*H3584</f>
        <v>0</v>
      </c>
      <c r="S3584" s="218">
        <v>0</v>
      </c>
      <c r="T3584" s="219">
        <f>S3584*H3584</f>
        <v>0</v>
      </c>
      <c r="AR3584" s="25" t="s">
        <v>502</v>
      </c>
      <c r="AT3584" s="25" t="s">
        <v>498</v>
      </c>
      <c r="AU3584" s="25" t="s">
        <v>82</v>
      </c>
      <c r="AY3584" s="25" t="s">
        <v>492</v>
      </c>
      <c r="BE3584" s="220">
        <f>IF(N3584="základní",J3584,0)</f>
        <v>0</v>
      </c>
      <c r="BF3584" s="220">
        <f>IF(N3584="snížená",J3584,0)</f>
        <v>0</v>
      </c>
      <c r="BG3584" s="220">
        <f>IF(N3584="zákl. přenesená",J3584,0)</f>
        <v>0</v>
      </c>
      <c r="BH3584" s="220">
        <f>IF(N3584="sníž. přenesená",J3584,0)</f>
        <v>0</v>
      </c>
      <c r="BI3584" s="220">
        <f>IF(N3584="nulová",J3584,0)</f>
        <v>0</v>
      </c>
      <c r="BJ3584" s="25" t="s">
        <v>80</v>
      </c>
      <c r="BK3584" s="220">
        <f>ROUND(I3584*H3584,2)</f>
        <v>0</v>
      </c>
      <c r="BL3584" s="25" t="s">
        <v>502</v>
      </c>
      <c r="BM3584" s="25" t="s">
        <v>4928</v>
      </c>
    </row>
    <row r="3585" spans="2:65" s="1" customFormat="1" ht="24">
      <c r="B3585" s="42"/>
      <c r="C3585" s="64"/>
      <c r="D3585" s="221" t="s">
        <v>506</v>
      </c>
      <c r="E3585" s="64"/>
      <c r="F3585" s="222" t="s">
        <v>4929</v>
      </c>
      <c r="G3585" s="64"/>
      <c r="H3585" s="64"/>
      <c r="I3585" s="177"/>
      <c r="J3585" s="64"/>
      <c r="K3585" s="64"/>
      <c r="L3585" s="62"/>
      <c r="M3585" s="223"/>
      <c r="N3585" s="43"/>
      <c r="O3585" s="43"/>
      <c r="P3585" s="43"/>
      <c r="Q3585" s="43"/>
      <c r="R3585" s="43"/>
      <c r="S3585" s="43"/>
      <c r="T3585" s="79"/>
      <c r="AT3585" s="25" t="s">
        <v>506</v>
      </c>
      <c r="AU3585" s="25" t="s">
        <v>82</v>
      </c>
    </row>
    <row r="3586" spans="2:65" s="1" customFormat="1" ht="144">
      <c r="B3586" s="42"/>
      <c r="C3586" s="64"/>
      <c r="D3586" s="221" t="s">
        <v>509</v>
      </c>
      <c r="E3586" s="64"/>
      <c r="F3586" s="224" t="s">
        <v>4870</v>
      </c>
      <c r="G3586" s="64"/>
      <c r="H3586" s="64"/>
      <c r="I3586" s="177"/>
      <c r="J3586" s="64"/>
      <c r="K3586" s="64"/>
      <c r="L3586" s="62"/>
      <c r="M3586" s="223"/>
      <c r="N3586" s="43"/>
      <c r="O3586" s="43"/>
      <c r="P3586" s="43"/>
      <c r="Q3586" s="43"/>
      <c r="R3586" s="43"/>
      <c r="S3586" s="43"/>
      <c r="T3586" s="79"/>
      <c r="AT3586" s="25" t="s">
        <v>509</v>
      </c>
      <c r="AU3586" s="25" t="s">
        <v>82</v>
      </c>
    </row>
    <row r="3587" spans="2:65" s="13" customFormat="1">
      <c r="B3587" s="237"/>
      <c r="C3587" s="238"/>
      <c r="D3587" s="221" t="s">
        <v>513</v>
      </c>
      <c r="E3587" s="239" t="s">
        <v>23</v>
      </c>
      <c r="F3587" s="240" t="s">
        <v>4930</v>
      </c>
      <c r="G3587" s="238"/>
      <c r="H3587" s="241" t="s">
        <v>23</v>
      </c>
      <c r="I3587" s="242"/>
      <c r="J3587" s="238"/>
      <c r="K3587" s="238"/>
      <c r="L3587" s="243"/>
      <c r="M3587" s="244"/>
      <c r="N3587" s="245"/>
      <c r="O3587" s="245"/>
      <c r="P3587" s="245"/>
      <c r="Q3587" s="245"/>
      <c r="R3587" s="245"/>
      <c r="S3587" s="245"/>
      <c r="T3587" s="246"/>
      <c r="AT3587" s="247" t="s">
        <v>513</v>
      </c>
      <c r="AU3587" s="247" t="s">
        <v>82</v>
      </c>
      <c r="AV3587" s="13" t="s">
        <v>80</v>
      </c>
      <c r="AW3587" s="13" t="s">
        <v>36</v>
      </c>
      <c r="AX3587" s="13" t="s">
        <v>73</v>
      </c>
      <c r="AY3587" s="247" t="s">
        <v>492</v>
      </c>
    </row>
    <row r="3588" spans="2:65" s="12" customFormat="1">
      <c r="B3588" s="225"/>
      <c r="C3588" s="226"/>
      <c r="D3588" s="221" t="s">
        <v>513</v>
      </c>
      <c r="E3588" s="248" t="s">
        <v>23</v>
      </c>
      <c r="F3588" s="249" t="s">
        <v>4931</v>
      </c>
      <c r="G3588" s="226"/>
      <c r="H3588" s="250">
        <v>77</v>
      </c>
      <c r="I3588" s="231"/>
      <c r="J3588" s="226"/>
      <c r="K3588" s="226"/>
      <c r="L3588" s="232"/>
      <c r="M3588" s="233"/>
      <c r="N3588" s="234"/>
      <c r="O3588" s="234"/>
      <c r="P3588" s="234"/>
      <c r="Q3588" s="234"/>
      <c r="R3588" s="234"/>
      <c r="S3588" s="234"/>
      <c r="T3588" s="235"/>
      <c r="AT3588" s="236" t="s">
        <v>513</v>
      </c>
      <c r="AU3588" s="236" t="s">
        <v>82</v>
      </c>
      <c r="AV3588" s="12" t="s">
        <v>82</v>
      </c>
      <c r="AW3588" s="12" t="s">
        <v>36</v>
      </c>
      <c r="AX3588" s="12" t="s">
        <v>73</v>
      </c>
      <c r="AY3588" s="236" t="s">
        <v>492</v>
      </c>
    </row>
    <row r="3589" spans="2:65" s="14" customFormat="1">
      <c r="B3589" s="251"/>
      <c r="C3589" s="252"/>
      <c r="D3589" s="227" t="s">
        <v>513</v>
      </c>
      <c r="E3589" s="253" t="s">
        <v>23</v>
      </c>
      <c r="F3589" s="254" t="s">
        <v>560</v>
      </c>
      <c r="G3589" s="252"/>
      <c r="H3589" s="255">
        <v>77</v>
      </c>
      <c r="I3589" s="256"/>
      <c r="J3589" s="252"/>
      <c r="K3589" s="252"/>
      <c r="L3589" s="257"/>
      <c r="M3589" s="258"/>
      <c r="N3589" s="259"/>
      <c r="O3589" s="259"/>
      <c r="P3589" s="259"/>
      <c r="Q3589" s="259"/>
      <c r="R3589" s="259"/>
      <c r="S3589" s="259"/>
      <c r="T3589" s="260"/>
      <c r="AT3589" s="261" t="s">
        <v>513</v>
      </c>
      <c r="AU3589" s="261" t="s">
        <v>82</v>
      </c>
      <c r="AV3589" s="14" t="s">
        <v>502</v>
      </c>
      <c r="AW3589" s="14" t="s">
        <v>36</v>
      </c>
      <c r="AX3589" s="14" t="s">
        <v>80</v>
      </c>
      <c r="AY3589" s="261" t="s">
        <v>492</v>
      </c>
    </row>
    <row r="3590" spans="2:65" s="1" customFormat="1" ht="25.5" customHeight="1">
      <c r="B3590" s="42"/>
      <c r="C3590" s="278" t="s">
        <v>4932</v>
      </c>
      <c r="D3590" s="278" t="s">
        <v>1110</v>
      </c>
      <c r="E3590" s="279" t="s">
        <v>4933</v>
      </c>
      <c r="F3590" s="280" t="s">
        <v>4934</v>
      </c>
      <c r="G3590" s="281" t="s">
        <v>1025</v>
      </c>
      <c r="H3590" s="282">
        <v>4</v>
      </c>
      <c r="I3590" s="283"/>
      <c r="J3590" s="284">
        <f>ROUND(I3590*H3590,2)</f>
        <v>0</v>
      </c>
      <c r="K3590" s="280" t="s">
        <v>23</v>
      </c>
      <c r="L3590" s="285"/>
      <c r="M3590" s="286" t="s">
        <v>23</v>
      </c>
      <c r="N3590" s="287" t="s">
        <v>44</v>
      </c>
      <c r="O3590" s="43"/>
      <c r="P3590" s="218">
        <f>O3590*H3590</f>
        <v>0</v>
      </c>
      <c r="Q3590" s="218">
        <v>0</v>
      </c>
      <c r="R3590" s="218">
        <f>Q3590*H3590</f>
        <v>0</v>
      </c>
      <c r="S3590" s="218">
        <v>0</v>
      </c>
      <c r="T3590" s="219">
        <f>S3590*H3590</f>
        <v>0</v>
      </c>
      <c r="AR3590" s="25" t="s">
        <v>977</v>
      </c>
      <c r="AT3590" s="25" t="s">
        <v>1110</v>
      </c>
      <c r="AU3590" s="25" t="s">
        <v>82</v>
      </c>
      <c r="AY3590" s="25" t="s">
        <v>492</v>
      </c>
      <c r="BE3590" s="220">
        <f>IF(N3590="základní",J3590,0)</f>
        <v>0</v>
      </c>
      <c r="BF3590" s="220">
        <f>IF(N3590="snížená",J3590,0)</f>
        <v>0</v>
      </c>
      <c r="BG3590" s="220">
        <f>IF(N3590="zákl. přenesená",J3590,0)</f>
        <v>0</v>
      </c>
      <c r="BH3590" s="220">
        <f>IF(N3590="sníž. přenesená",J3590,0)</f>
        <v>0</v>
      </c>
      <c r="BI3590" s="220">
        <f>IF(N3590="nulová",J3590,0)</f>
        <v>0</v>
      </c>
      <c r="BJ3590" s="25" t="s">
        <v>80</v>
      </c>
      <c r="BK3590" s="220">
        <f>ROUND(I3590*H3590,2)</f>
        <v>0</v>
      </c>
      <c r="BL3590" s="25" t="s">
        <v>775</v>
      </c>
      <c r="BM3590" s="25" t="s">
        <v>4935</v>
      </c>
    </row>
    <row r="3591" spans="2:65" s="1" customFormat="1" ht="24">
      <c r="B3591" s="42"/>
      <c r="C3591" s="64"/>
      <c r="D3591" s="227" t="s">
        <v>506</v>
      </c>
      <c r="E3591" s="64"/>
      <c r="F3591" s="274" t="s">
        <v>4934</v>
      </c>
      <c r="G3591" s="64"/>
      <c r="H3591" s="64"/>
      <c r="I3591" s="177"/>
      <c r="J3591" s="64"/>
      <c r="K3591" s="64"/>
      <c r="L3591" s="62"/>
      <c r="M3591" s="223"/>
      <c r="N3591" s="43"/>
      <c r="O3591" s="43"/>
      <c r="P3591" s="43"/>
      <c r="Q3591" s="43"/>
      <c r="R3591" s="43"/>
      <c r="S3591" s="43"/>
      <c r="T3591" s="79"/>
      <c r="AT3591" s="25" t="s">
        <v>506</v>
      </c>
      <c r="AU3591" s="25" t="s">
        <v>82</v>
      </c>
    </row>
    <row r="3592" spans="2:65" s="1" customFormat="1" ht="38.25" customHeight="1">
      <c r="B3592" s="42"/>
      <c r="C3592" s="278" t="s">
        <v>4936</v>
      </c>
      <c r="D3592" s="278" t="s">
        <v>1110</v>
      </c>
      <c r="E3592" s="279" t="s">
        <v>4937</v>
      </c>
      <c r="F3592" s="280" t="s">
        <v>4938</v>
      </c>
      <c r="G3592" s="281" t="s">
        <v>1025</v>
      </c>
      <c r="H3592" s="282">
        <v>37</v>
      </c>
      <c r="I3592" s="283"/>
      <c r="J3592" s="284">
        <f>ROUND(I3592*H3592,2)</f>
        <v>0</v>
      </c>
      <c r="K3592" s="280" t="s">
        <v>23</v>
      </c>
      <c r="L3592" s="285"/>
      <c r="M3592" s="286" t="s">
        <v>23</v>
      </c>
      <c r="N3592" s="287" t="s">
        <v>44</v>
      </c>
      <c r="O3592" s="43"/>
      <c r="P3592" s="218">
        <f>O3592*H3592</f>
        <v>0</v>
      </c>
      <c r="Q3592" s="218">
        <v>0</v>
      </c>
      <c r="R3592" s="218">
        <f>Q3592*H3592</f>
        <v>0</v>
      </c>
      <c r="S3592" s="218">
        <v>0</v>
      </c>
      <c r="T3592" s="219">
        <f>S3592*H3592</f>
        <v>0</v>
      </c>
      <c r="AR3592" s="25" t="s">
        <v>977</v>
      </c>
      <c r="AT3592" s="25" t="s">
        <v>1110</v>
      </c>
      <c r="AU3592" s="25" t="s">
        <v>82</v>
      </c>
      <c r="AY3592" s="25" t="s">
        <v>492</v>
      </c>
      <c r="BE3592" s="220">
        <f>IF(N3592="základní",J3592,0)</f>
        <v>0</v>
      </c>
      <c r="BF3592" s="220">
        <f>IF(N3592="snížená",J3592,0)</f>
        <v>0</v>
      </c>
      <c r="BG3592" s="220">
        <f>IF(N3592="zákl. přenesená",J3592,0)</f>
        <v>0</v>
      </c>
      <c r="BH3592" s="220">
        <f>IF(N3592="sníž. přenesená",J3592,0)</f>
        <v>0</v>
      </c>
      <c r="BI3592" s="220">
        <f>IF(N3592="nulová",J3592,0)</f>
        <v>0</v>
      </c>
      <c r="BJ3592" s="25" t="s">
        <v>80</v>
      </c>
      <c r="BK3592" s="220">
        <f>ROUND(I3592*H3592,2)</f>
        <v>0</v>
      </c>
      <c r="BL3592" s="25" t="s">
        <v>775</v>
      </c>
      <c r="BM3592" s="25" t="s">
        <v>4939</v>
      </c>
    </row>
    <row r="3593" spans="2:65" s="1" customFormat="1" ht="24">
      <c r="B3593" s="42"/>
      <c r="C3593" s="64"/>
      <c r="D3593" s="227" t="s">
        <v>506</v>
      </c>
      <c r="E3593" s="64"/>
      <c r="F3593" s="274" t="s">
        <v>4938</v>
      </c>
      <c r="G3593" s="64"/>
      <c r="H3593" s="64"/>
      <c r="I3593" s="177"/>
      <c r="J3593" s="64"/>
      <c r="K3593" s="64"/>
      <c r="L3593" s="62"/>
      <c r="M3593" s="223"/>
      <c r="N3593" s="43"/>
      <c r="O3593" s="43"/>
      <c r="P3593" s="43"/>
      <c r="Q3593" s="43"/>
      <c r="R3593" s="43"/>
      <c r="S3593" s="43"/>
      <c r="T3593" s="79"/>
      <c r="AT3593" s="25" t="s">
        <v>506</v>
      </c>
      <c r="AU3593" s="25" t="s">
        <v>82</v>
      </c>
    </row>
    <row r="3594" spans="2:65" s="1" customFormat="1" ht="38.25" customHeight="1">
      <c r="B3594" s="42"/>
      <c r="C3594" s="278" t="s">
        <v>4940</v>
      </c>
      <c r="D3594" s="278" t="s">
        <v>1110</v>
      </c>
      <c r="E3594" s="279" t="s">
        <v>4941</v>
      </c>
      <c r="F3594" s="280" t="s">
        <v>4942</v>
      </c>
      <c r="G3594" s="281" t="s">
        <v>1025</v>
      </c>
      <c r="H3594" s="282">
        <v>4</v>
      </c>
      <c r="I3594" s="283"/>
      <c r="J3594" s="284">
        <f>ROUND(I3594*H3594,2)</f>
        <v>0</v>
      </c>
      <c r="K3594" s="280" t="s">
        <v>23</v>
      </c>
      <c r="L3594" s="285"/>
      <c r="M3594" s="286" t="s">
        <v>23</v>
      </c>
      <c r="N3594" s="287" t="s">
        <v>44</v>
      </c>
      <c r="O3594" s="43"/>
      <c r="P3594" s="218">
        <f>O3594*H3594</f>
        <v>0</v>
      </c>
      <c r="Q3594" s="218">
        <v>0</v>
      </c>
      <c r="R3594" s="218">
        <f>Q3594*H3594</f>
        <v>0</v>
      </c>
      <c r="S3594" s="218">
        <v>0</v>
      </c>
      <c r="T3594" s="219">
        <f>S3594*H3594</f>
        <v>0</v>
      </c>
      <c r="AR3594" s="25" t="s">
        <v>977</v>
      </c>
      <c r="AT3594" s="25" t="s">
        <v>1110</v>
      </c>
      <c r="AU3594" s="25" t="s">
        <v>82</v>
      </c>
      <c r="AY3594" s="25" t="s">
        <v>492</v>
      </c>
      <c r="BE3594" s="220">
        <f>IF(N3594="základní",J3594,0)</f>
        <v>0</v>
      </c>
      <c r="BF3594" s="220">
        <f>IF(N3594="snížená",J3594,0)</f>
        <v>0</v>
      </c>
      <c r="BG3594" s="220">
        <f>IF(N3594="zákl. přenesená",J3594,0)</f>
        <v>0</v>
      </c>
      <c r="BH3594" s="220">
        <f>IF(N3594="sníž. přenesená",J3594,0)</f>
        <v>0</v>
      </c>
      <c r="BI3594" s="220">
        <f>IF(N3594="nulová",J3594,0)</f>
        <v>0</v>
      </c>
      <c r="BJ3594" s="25" t="s">
        <v>80</v>
      </c>
      <c r="BK3594" s="220">
        <f>ROUND(I3594*H3594,2)</f>
        <v>0</v>
      </c>
      <c r="BL3594" s="25" t="s">
        <v>775</v>
      </c>
      <c r="BM3594" s="25" t="s">
        <v>4943</v>
      </c>
    </row>
    <row r="3595" spans="2:65" s="1" customFormat="1" ht="24">
      <c r="B3595" s="42"/>
      <c r="C3595" s="64"/>
      <c r="D3595" s="227" t="s">
        <v>506</v>
      </c>
      <c r="E3595" s="64"/>
      <c r="F3595" s="274" t="s">
        <v>4942</v>
      </c>
      <c r="G3595" s="64"/>
      <c r="H3595" s="64"/>
      <c r="I3595" s="177"/>
      <c r="J3595" s="64"/>
      <c r="K3595" s="64"/>
      <c r="L3595" s="62"/>
      <c r="M3595" s="223"/>
      <c r="N3595" s="43"/>
      <c r="O3595" s="43"/>
      <c r="P3595" s="43"/>
      <c r="Q3595" s="43"/>
      <c r="R3595" s="43"/>
      <c r="S3595" s="43"/>
      <c r="T3595" s="79"/>
      <c r="AT3595" s="25" t="s">
        <v>506</v>
      </c>
      <c r="AU3595" s="25" t="s">
        <v>82</v>
      </c>
    </row>
    <row r="3596" spans="2:65" s="1" customFormat="1" ht="38.25" customHeight="1">
      <c r="B3596" s="42"/>
      <c r="C3596" s="278" t="s">
        <v>4944</v>
      </c>
      <c r="D3596" s="278" t="s">
        <v>1110</v>
      </c>
      <c r="E3596" s="279" t="s">
        <v>4945</v>
      </c>
      <c r="F3596" s="280" t="s">
        <v>4946</v>
      </c>
      <c r="G3596" s="281" t="s">
        <v>1025</v>
      </c>
      <c r="H3596" s="282">
        <v>5</v>
      </c>
      <c r="I3596" s="283"/>
      <c r="J3596" s="284">
        <f>ROUND(I3596*H3596,2)</f>
        <v>0</v>
      </c>
      <c r="K3596" s="280" t="s">
        <v>23</v>
      </c>
      <c r="L3596" s="285"/>
      <c r="M3596" s="286" t="s">
        <v>23</v>
      </c>
      <c r="N3596" s="287" t="s">
        <v>44</v>
      </c>
      <c r="O3596" s="43"/>
      <c r="P3596" s="218">
        <f>O3596*H3596</f>
        <v>0</v>
      </c>
      <c r="Q3596" s="218">
        <v>0</v>
      </c>
      <c r="R3596" s="218">
        <f>Q3596*H3596</f>
        <v>0</v>
      </c>
      <c r="S3596" s="218">
        <v>0</v>
      </c>
      <c r="T3596" s="219">
        <f>S3596*H3596</f>
        <v>0</v>
      </c>
      <c r="AR3596" s="25" t="s">
        <v>977</v>
      </c>
      <c r="AT3596" s="25" t="s">
        <v>1110</v>
      </c>
      <c r="AU3596" s="25" t="s">
        <v>82</v>
      </c>
      <c r="AY3596" s="25" t="s">
        <v>492</v>
      </c>
      <c r="BE3596" s="220">
        <f>IF(N3596="základní",J3596,0)</f>
        <v>0</v>
      </c>
      <c r="BF3596" s="220">
        <f>IF(N3596="snížená",J3596,0)</f>
        <v>0</v>
      </c>
      <c r="BG3596" s="220">
        <f>IF(N3596="zákl. přenesená",J3596,0)</f>
        <v>0</v>
      </c>
      <c r="BH3596" s="220">
        <f>IF(N3596="sníž. přenesená",J3596,0)</f>
        <v>0</v>
      </c>
      <c r="BI3596" s="220">
        <f>IF(N3596="nulová",J3596,0)</f>
        <v>0</v>
      </c>
      <c r="BJ3596" s="25" t="s">
        <v>80</v>
      </c>
      <c r="BK3596" s="220">
        <f>ROUND(I3596*H3596,2)</f>
        <v>0</v>
      </c>
      <c r="BL3596" s="25" t="s">
        <v>775</v>
      </c>
      <c r="BM3596" s="25" t="s">
        <v>4947</v>
      </c>
    </row>
    <row r="3597" spans="2:65" s="1" customFormat="1" ht="24">
      <c r="B3597" s="42"/>
      <c r="C3597" s="64"/>
      <c r="D3597" s="227" t="s">
        <v>506</v>
      </c>
      <c r="E3597" s="64"/>
      <c r="F3597" s="274" t="s">
        <v>4946</v>
      </c>
      <c r="G3597" s="64"/>
      <c r="H3597" s="64"/>
      <c r="I3597" s="177"/>
      <c r="J3597" s="64"/>
      <c r="K3597" s="64"/>
      <c r="L3597" s="62"/>
      <c r="M3597" s="223"/>
      <c r="N3597" s="43"/>
      <c r="O3597" s="43"/>
      <c r="P3597" s="43"/>
      <c r="Q3597" s="43"/>
      <c r="R3597" s="43"/>
      <c r="S3597" s="43"/>
      <c r="T3597" s="79"/>
      <c r="AT3597" s="25" t="s">
        <v>506</v>
      </c>
      <c r="AU3597" s="25" t="s">
        <v>82</v>
      </c>
    </row>
    <row r="3598" spans="2:65" s="1" customFormat="1" ht="38.25" customHeight="1">
      <c r="B3598" s="42"/>
      <c r="C3598" s="278" t="s">
        <v>4948</v>
      </c>
      <c r="D3598" s="278" t="s">
        <v>1110</v>
      </c>
      <c r="E3598" s="279" t="s">
        <v>4949</v>
      </c>
      <c r="F3598" s="280" t="s">
        <v>4950</v>
      </c>
      <c r="G3598" s="281" t="s">
        <v>1025</v>
      </c>
      <c r="H3598" s="282">
        <v>1</v>
      </c>
      <c r="I3598" s="283"/>
      <c r="J3598" s="284">
        <f>ROUND(I3598*H3598,2)</f>
        <v>0</v>
      </c>
      <c r="K3598" s="280" t="s">
        <v>23</v>
      </c>
      <c r="L3598" s="285"/>
      <c r="M3598" s="286" t="s">
        <v>23</v>
      </c>
      <c r="N3598" s="287" t="s">
        <v>44</v>
      </c>
      <c r="O3598" s="43"/>
      <c r="P3598" s="218">
        <f>O3598*H3598</f>
        <v>0</v>
      </c>
      <c r="Q3598" s="218">
        <v>0</v>
      </c>
      <c r="R3598" s="218">
        <f>Q3598*H3598</f>
        <v>0</v>
      </c>
      <c r="S3598" s="218">
        <v>0</v>
      </c>
      <c r="T3598" s="219">
        <f>S3598*H3598</f>
        <v>0</v>
      </c>
      <c r="AR3598" s="25" t="s">
        <v>977</v>
      </c>
      <c r="AT3598" s="25" t="s">
        <v>1110</v>
      </c>
      <c r="AU3598" s="25" t="s">
        <v>82</v>
      </c>
      <c r="AY3598" s="25" t="s">
        <v>492</v>
      </c>
      <c r="BE3598" s="220">
        <f>IF(N3598="základní",J3598,0)</f>
        <v>0</v>
      </c>
      <c r="BF3598" s="220">
        <f>IF(N3598="snížená",J3598,0)</f>
        <v>0</v>
      </c>
      <c r="BG3598" s="220">
        <f>IF(N3598="zákl. přenesená",J3598,0)</f>
        <v>0</v>
      </c>
      <c r="BH3598" s="220">
        <f>IF(N3598="sníž. přenesená",J3598,0)</f>
        <v>0</v>
      </c>
      <c r="BI3598" s="220">
        <f>IF(N3598="nulová",J3598,0)</f>
        <v>0</v>
      </c>
      <c r="BJ3598" s="25" t="s">
        <v>80</v>
      </c>
      <c r="BK3598" s="220">
        <f>ROUND(I3598*H3598,2)</f>
        <v>0</v>
      </c>
      <c r="BL3598" s="25" t="s">
        <v>775</v>
      </c>
      <c r="BM3598" s="25" t="s">
        <v>4951</v>
      </c>
    </row>
    <row r="3599" spans="2:65" s="1" customFormat="1" ht="24">
      <c r="B3599" s="42"/>
      <c r="C3599" s="64"/>
      <c r="D3599" s="227" t="s">
        <v>506</v>
      </c>
      <c r="E3599" s="64"/>
      <c r="F3599" s="274" t="s">
        <v>4950</v>
      </c>
      <c r="G3599" s="64"/>
      <c r="H3599" s="64"/>
      <c r="I3599" s="177"/>
      <c r="J3599" s="64"/>
      <c r="K3599" s="64"/>
      <c r="L3599" s="62"/>
      <c r="M3599" s="223"/>
      <c r="N3599" s="43"/>
      <c r="O3599" s="43"/>
      <c r="P3599" s="43"/>
      <c r="Q3599" s="43"/>
      <c r="R3599" s="43"/>
      <c r="S3599" s="43"/>
      <c r="T3599" s="79"/>
      <c r="AT3599" s="25" t="s">
        <v>506</v>
      </c>
      <c r="AU3599" s="25" t="s">
        <v>82</v>
      </c>
    </row>
    <row r="3600" spans="2:65" s="1" customFormat="1" ht="38.25" customHeight="1">
      <c r="B3600" s="42"/>
      <c r="C3600" s="278" t="s">
        <v>4952</v>
      </c>
      <c r="D3600" s="278" t="s">
        <v>1110</v>
      </c>
      <c r="E3600" s="279" t="s">
        <v>4953</v>
      </c>
      <c r="F3600" s="280" t="s">
        <v>4954</v>
      </c>
      <c r="G3600" s="281" t="s">
        <v>1025</v>
      </c>
      <c r="H3600" s="282">
        <v>2</v>
      </c>
      <c r="I3600" s="283"/>
      <c r="J3600" s="284">
        <f>ROUND(I3600*H3600,2)</f>
        <v>0</v>
      </c>
      <c r="K3600" s="280" t="s">
        <v>23</v>
      </c>
      <c r="L3600" s="285"/>
      <c r="M3600" s="286" t="s">
        <v>23</v>
      </c>
      <c r="N3600" s="287" t="s">
        <v>44</v>
      </c>
      <c r="O3600" s="43"/>
      <c r="P3600" s="218">
        <f>O3600*H3600</f>
        <v>0</v>
      </c>
      <c r="Q3600" s="218">
        <v>0</v>
      </c>
      <c r="R3600" s="218">
        <f>Q3600*H3600</f>
        <v>0</v>
      </c>
      <c r="S3600" s="218">
        <v>0</v>
      </c>
      <c r="T3600" s="219">
        <f>S3600*H3600</f>
        <v>0</v>
      </c>
      <c r="AR3600" s="25" t="s">
        <v>977</v>
      </c>
      <c r="AT3600" s="25" t="s">
        <v>1110</v>
      </c>
      <c r="AU3600" s="25" t="s">
        <v>82</v>
      </c>
      <c r="AY3600" s="25" t="s">
        <v>492</v>
      </c>
      <c r="BE3600" s="220">
        <f>IF(N3600="základní",J3600,0)</f>
        <v>0</v>
      </c>
      <c r="BF3600" s="220">
        <f>IF(N3600="snížená",J3600,0)</f>
        <v>0</v>
      </c>
      <c r="BG3600" s="220">
        <f>IF(N3600="zákl. přenesená",J3600,0)</f>
        <v>0</v>
      </c>
      <c r="BH3600" s="220">
        <f>IF(N3600="sníž. přenesená",J3600,0)</f>
        <v>0</v>
      </c>
      <c r="BI3600" s="220">
        <f>IF(N3600="nulová",J3600,0)</f>
        <v>0</v>
      </c>
      <c r="BJ3600" s="25" t="s">
        <v>80</v>
      </c>
      <c r="BK3600" s="220">
        <f>ROUND(I3600*H3600,2)</f>
        <v>0</v>
      </c>
      <c r="BL3600" s="25" t="s">
        <v>775</v>
      </c>
      <c r="BM3600" s="25" t="s">
        <v>4955</v>
      </c>
    </row>
    <row r="3601" spans="2:65" s="1" customFormat="1" ht="24">
      <c r="B3601" s="42"/>
      <c r="C3601" s="64"/>
      <c r="D3601" s="227" t="s">
        <v>506</v>
      </c>
      <c r="E3601" s="64"/>
      <c r="F3601" s="274" t="s">
        <v>4954</v>
      </c>
      <c r="G3601" s="64"/>
      <c r="H3601" s="64"/>
      <c r="I3601" s="177"/>
      <c r="J3601" s="64"/>
      <c r="K3601" s="64"/>
      <c r="L3601" s="62"/>
      <c r="M3601" s="223"/>
      <c r="N3601" s="43"/>
      <c r="O3601" s="43"/>
      <c r="P3601" s="43"/>
      <c r="Q3601" s="43"/>
      <c r="R3601" s="43"/>
      <c r="S3601" s="43"/>
      <c r="T3601" s="79"/>
      <c r="AT3601" s="25" t="s">
        <v>506</v>
      </c>
      <c r="AU3601" s="25" t="s">
        <v>82</v>
      </c>
    </row>
    <row r="3602" spans="2:65" s="1" customFormat="1" ht="25.5" customHeight="1">
      <c r="B3602" s="42"/>
      <c r="C3602" s="278" t="s">
        <v>4956</v>
      </c>
      <c r="D3602" s="278" t="s">
        <v>1110</v>
      </c>
      <c r="E3602" s="279" t="s">
        <v>4957</v>
      </c>
      <c r="F3602" s="280" t="s">
        <v>4958</v>
      </c>
      <c r="G3602" s="281" t="s">
        <v>1025</v>
      </c>
      <c r="H3602" s="282">
        <v>2</v>
      </c>
      <c r="I3602" s="283"/>
      <c r="J3602" s="284">
        <f>ROUND(I3602*H3602,2)</f>
        <v>0</v>
      </c>
      <c r="K3602" s="280" t="s">
        <v>23</v>
      </c>
      <c r="L3602" s="285"/>
      <c r="M3602" s="286" t="s">
        <v>23</v>
      </c>
      <c r="N3602" s="287" t="s">
        <v>44</v>
      </c>
      <c r="O3602" s="43"/>
      <c r="P3602" s="218">
        <f>O3602*H3602</f>
        <v>0</v>
      </c>
      <c r="Q3602" s="218">
        <v>0</v>
      </c>
      <c r="R3602" s="218">
        <f>Q3602*H3602</f>
        <v>0</v>
      </c>
      <c r="S3602" s="218">
        <v>0</v>
      </c>
      <c r="T3602" s="219">
        <f>S3602*H3602</f>
        <v>0</v>
      </c>
      <c r="AR3602" s="25" t="s">
        <v>977</v>
      </c>
      <c r="AT3602" s="25" t="s">
        <v>1110</v>
      </c>
      <c r="AU3602" s="25" t="s">
        <v>82</v>
      </c>
      <c r="AY3602" s="25" t="s">
        <v>492</v>
      </c>
      <c r="BE3602" s="220">
        <f>IF(N3602="základní",J3602,0)</f>
        <v>0</v>
      </c>
      <c r="BF3602" s="220">
        <f>IF(N3602="snížená",J3602,0)</f>
        <v>0</v>
      </c>
      <c r="BG3602" s="220">
        <f>IF(N3602="zákl. přenesená",J3602,0)</f>
        <v>0</v>
      </c>
      <c r="BH3602" s="220">
        <f>IF(N3602="sníž. přenesená",J3602,0)</f>
        <v>0</v>
      </c>
      <c r="BI3602" s="220">
        <f>IF(N3602="nulová",J3602,0)</f>
        <v>0</v>
      </c>
      <c r="BJ3602" s="25" t="s">
        <v>80</v>
      </c>
      <c r="BK3602" s="220">
        <f>ROUND(I3602*H3602,2)</f>
        <v>0</v>
      </c>
      <c r="BL3602" s="25" t="s">
        <v>775</v>
      </c>
      <c r="BM3602" s="25" t="s">
        <v>4959</v>
      </c>
    </row>
    <row r="3603" spans="2:65" s="1" customFormat="1" ht="24">
      <c r="B3603" s="42"/>
      <c r="C3603" s="64"/>
      <c r="D3603" s="227" t="s">
        <v>506</v>
      </c>
      <c r="E3603" s="64"/>
      <c r="F3603" s="274" t="s">
        <v>4958</v>
      </c>
      <c r="G3603" s="64"/>
      <c r="H3603" s="64"/>
      <c r="I3603" s="177"/>
      <c r="J3603" s="64"/>
      <c r="K3603" s="64"/>
      <c r="L3603" s="62"/>
      <c r="M3603" s="223"/>
      <c r="N3603" s="43"/>
      <c r="O3603" s="43"/>
      <c r="P3603" s="43"/>
      <c r="Q3603" s="43"/>
      <c r="R3603" s="43"/>
      <c r="S3603" s="43"/>
      <c r="T3603" s="79"/>
      <c r="AT3603" s="25" t="s">
        <v>506</v>
      </c>
      <c r="AU3603" s="25" t="s">
        <v>82</v>
      </c>
    </row>
    <row r="3604" spans="2:65" s="1" customFormat="1" ht="38.25" customHeight="1">
      <c r="B3604" s="42"/>
      <c r="C3604" s="278" t="s">
        <v>4960</v>
      </c>
      <c r="D3604" s="278" t="s">
        <v>1110</v>
      </c>
      <c r="E3604" s="279" t="s">
        <v>4961</v>
      </c>
      <c r="F3604" s="280" t="s">
        <v>4962</v>
      </c>
      <c r="G3604" s="281" t="s">
        <v>1025</v>
      </c>
      <c r="H3604" s="282">
        <v>2</v>
      </c>
      <c r="I3604" s="283"/>
      <c r="J3604" s="284">
        <f>ROUND(I3604*H3604,2)</f>
        <v>0</v>
      </c>
      <c r="K3604" s="280" t="s">
        <v>23</v>
      </c>
      <c r="L3604" s="285"/>
      <c r="M3604" s="286" t="s">
        <v>23</v>
      </c>
      <c r="N3604" s="287" t="s">
        <v>44</v>
      </c>
      <c r="O3604" s="43"/>
      <c r="P3604" s="218">
        <f>O3604*H3604</f>
        <v>0</v>
      </c>
      <c r="Q3604" s="218">
        <v>0</v>
      </c>
      <c r="R3604" s="218">
        <f>Q3604*H3604</f>
        <v>0</v>
      </c>
      <c r="S3604" s="218">
        <v>0</v>
      </c>
      <c r="T3604" s="219">
        <f>S3604*H3604</f>
        <v>0</v>
      </c>
      <c r="AR3604" s="25" t="s">
        <v>977</v>
      </c>
      <c r="AT3604" s="25" t="s">
        <v>1110</v>
      </c>
      <c r="AU3604" s="25" t="s">
        <v>82</v>
      </c>
      <c r="AY3604" s="25" t="s">
        <v>492</v>
      </c>
      <c r="BE3604" s="220">
        <f>IF(N3604="základní",J3604,0)</f>
        <v>0</v>
      </c>
      <c r="BF3604" s="220">
        <f>IF(N3604="snížená",J3604,0)</f>
        <v>0</v>
      </c>
      <c r="BG3604" s="220">
        <f>IF(N3604="zákl. přenesená",J3604,0)</f>
        <v>0</v>
      </c>
      <c r="BH3604" s="220">
        <f>IF(N3604="sníž. přenesená",J3604,0)</f>
        <v>0</v>
      </c>
      <c r="BI3604" s="220">
        <f>IF(N3604="nulová",J3604,0)</f>
        <v>0</v>
      </c>
      <c r="BJ3604" s="25" t="s">
        <v>80</v>
      </c>
      <c r="BK3604" s="220">
        <f>ROUND(I3604*H3604,2)</f>
        <v>0</v>
      </c>
      <c r="BL3604" s="25" t="s">
        <v>775</v>
      </c>
      <c r="BM3604" s="25" t="s">
        <v>4963</v>
      </c>
    </row>
    <row r="3605" spans="2:65" s="1" customFormat="1" ht="24">
      <c r="B3605" s="42"/>
      <c r="C3605" s="64"/>
      <c r="D3605" s="227" t="s">
        <v>506</v>
      </c>
      <c r="E3605" s="64"/>
      <c r="F3605" s="274" t="s">
        <v>4962</v>
      </c>
      <c r="G3605" s="64"/>
      <c r="H3605" s="64"/>
      <c r="I3605" s="177"/>
      <c r="J3605" s="64"/>
      <c r="K3605" s="64"/>
      <c r="L3605" s="62"/>
      <c r="M3605" s="223"/>
      <c r="N3605" s="43"/>
      <c r="O3605" s="43"/>
      <c r="P3605" s="43"/>
      <c r="Q3605" s="43"/>
      <c r="R3605" s="43"/>
      <c r="S3605" s="43"/>
      <c r="T3605" s="79"/>
      <c r="AT3605" s="25" t="s">
        <v>506</v>
      </c>
      <c r="AU3605" s="25" t="s">
        <v>82</v>
      </c>
    </row>
    <row r="3606" spans="2:65" s="1" customFormat="1" ht="25.5" customHeight="1">
      <c r="B3606" s="42"/>
      <c r="C3606" s="278" t="s">
        <v>4964</v>
      </c>
      <c r="D3606" s="278" t="s">
        <v>1110</v>
      </c>
      <c r="E3606" s="279" t="s">
        <v>4965</v>
      </c>
      <c r="F3606" s="280" t="s">
        <v>4966</v>
      </c>
      <c r="G3606" s="281" t="s">
        <v>1025</v>
      </c>
      <c r="H3606" s="282">
        <v>2</v>
      </c>
      <c r="I3606" s="283"/>
      <c r="J3606" s="284">
        <f>ROUND(I3606*H3606,2)</f>
        <v>0</v>
      </c>
      <c r="K3606" s="280" t="s">
        <v>23</v>
      </c>
      <c r="L3606" s="285"/>
      <c r="M3606" s="286" t="s">
        <v>23</v>
      </c>
      <c r="N3606" s="287" t="s">
        <v>44</v>
      </c>
      <c r="O3606" s="43"/>
      <c r="P3606" s="218">
        <f>O3606*H3606</f>
        <v>0</v>
      </c>
      <c r="Q3606" s="218">
        <v>0</v>
      </c>
      <c r="R3606" s="218">
        <f>Q3606*H3606</f>
        <v>0</v>
      </c>
      <c r="S3606" s="218">
        <v>0</v>
      </c>
      <c r="T3606" s="219">
        <f>S3606*H3606</f>
        <v>0</v>
      </c>
      <c r="AR3606" s="25" t="s">
        <v>977</v>
      </c>
      <c r="AT3606" s="25" t="s">
        <v>1110</v>
      </c>
      <c r="AU3606" s="25" t="s">
        <v>82</v>
      </c>
      <c r="AY3606" s="25" t="s">
        <v>492</v>
      </c>
      <c r="BE3606" s="220">
        <f>IF(N3606="základní",J3606,0)</f>
        <v>0</v>
      </c>
      <c r="BF3606" s="220">
        <f>IF(N3606="snížená",J3606,0)</f>
        <v>0</v>
      </c>
      <c r="BG3606" s="220">
        <f>IF(N3606="zákl. přenesená",J3606,0)</f>
        <v>0</v>
      </c>
      <c r="BH3606" s="220">
        <f>IF(N3606="sníž. přenesená",J3606,0)</f>
        <v>0</v>
      </c>
      <c r="BI3606" s="220">
        <f>IF(N3606="nulová",J3606,0)</f>
        <v>0</v>
      </c>
      <c r="BJ3606" s="25" t="s">
        <v>80</v>
      </c>
      <c r="BK3606" s="220">
        <f>ROUND(I3606*H3606,2)</f>
        <v>0</v>
      </c>
      <c r="BL3606" s="25" t="s">
        <v>775</v>
      </c>
      <c r="BM3606" s="25" t="s">
        <v>4967</v>
      </c>
    </row>
    <row r="3607" spans="2:65" s="1" customFormat="1" ht="24">
      <c r="B3607" s="42"/>
      <c r="C3607" s="64"/>
      <c r="D3607" s="227" t="s">
        <v>506</v>
      </c>
      <c r="E3607" s="64"/>
      <c r="F3607" s="274" t="s">
        <v>4966</v>
      </c>
      <c r="G3607" s="64"/>
      <c r="H3607" s="64"/>
      <c r="I3607" s="177"/>
      <c r="J3607" s="64"/>
      <c r="K3607" s="64"/>
      <c r="L3607" s="62"/>
      <c r="M3607" s="223"/>
      <c r="N3607" s="43"/>
      <c r="O3607" s="43"/>
      <c r="P3607" s="43"/>
      <c r="Q3607" s="43"/>
      <c r="R3607" s="43"/>
      <c r="S3607" s="43"/>
      <c r="T3607" s="79"/>
      <c r="AT3607" s="25" t="s">
        <v>506</v>
      </c>
      <c r="AU3607" s="25" t="s">
        <v>82</v>
      </c>
    </row>
    <row r="3608" spans="2:65" s="1" customFormat="1" ht="25.5" customHeight="1">
      <c r="B3608" s="42"/>
      <c r="C3608" s="278" t="s">
        <v>4968</v>
      </c>
      <c r="D3608" s="278" t="s">
        <v>1110</v>
      </c>
      <c r="E3608" s="279" t="s">
        <v>4969</v>
      </c>
      <c r="F3608" s="280" t="s">
        <v>4970</v>
      </c>
      <c r="G3608" s="281" t="s">
        <v>1025</v>
      </c>
      <c r="H3608" s="282">
        <v>4</v>
      </c>
      <c r="I3608" s="283"/>
      <c r="J3608" s="284">
        <f>ROUND(I3608*H3608,2)</f>
        <v>0</v>
      </c>
      <c r="K3608" s="280" t="s">
        <v>23</v>
      </c>
      <c r="L3608" s="285"/>
      <c r="M3608" s="286" t="s">
        <v>23</v>
      </c>
      <c r="N3608" s="287" t="s">
        <v>44</v>
      </c>
      <c r="O3608" s="43"/>
      <c r="P3608" s="218">
        <f>O3608*H3608</f>
        <v>0</v>
      </c>
      <c r="Q3608" s="218">
        <v>0</v>
      </c>
      <c r="R3608" s="218">
        <f>Q3608*H3608</f>
        <v>0</v>
      </c>
      <c r="S3608" s="218">
        <v>0</v>
      </c>
      <c r="T3608" s="219">
        <f>S3608*H3608</f>
        <v>0</v>
      </c>
      <c r="AR3608" s="25" t="s">
        <v>977</v>
      </c>
      <c r="AT3608" s="25" t="s">
        <v>1110</v>
      </c>
      <c r="AU3608" s="25" t="s">
        <v>82</v>
      </c>
      <c r="AY3608" s="25" t="s">
        <v>492</v>
      </c>
      <c r="BE3608" s="220">
        <f>IF(N3608="základní",J3608,0)</f>
        <v>0</v>
      </c>
      <c r="BF3608" s="220">
        <f>IF(N3608="snížená",J3608,0)</f>
        <v>0</v>
      </c>
      <c r="BG3608" s="220">
        <f>IF(N3608="zákl. přenesená",J3608,0)</f>
        <v>0</v>
      </c>
      <c r="BH3608" s="220">
        <f>IF(N3608="sníž. přenesená",J3608,0)</f>
        <v>0</v>
      </c>
      <c r="BI3608" s="220">
        <f>IF(N3608="nulová",J3608,0)</f>
        <v>0</v>
      </c>
      <c r="BJ3608" s="25" t="s">
        <v>80</v>
      </c>
      <c r="BK3608" s="220">
        <f>ROUND(I3608*H3608,2)</f>
        <v>0</v>
      </c>
      <c r="BL3608" s="25" t="s">
        <v>775</v>
      </c>
      <c r="BM3608" s="25" t="s">
        <v>4971</v>
      </c>
    </row>
    <row r="3609" spans="2:65" s="1" customFormat="1" ht="24">
      <c r="B3609" s="42"/>
      <c r="C3609" s="64"/>
      <c r="D3609" s="227" t="s">
        <v>506</v>
      </c>
      <c r="E3609" s="64"/>
      <c r="F3609" s="274" t="s">
        <v>4970</v>
      </c>
      <c r="G3609" s="64"/>
      <c r="H3609" s="64"/>
      <c r="I3609" s="177"/>
      <c r="J3609" s="64"/>
      <c r="K3609" s="64"/>
      <c r="L3609" s="62"/>
      <c r="M3609" s="223"/>
      <c r="N3609" s="43"/>
      <c r="O3609" s="43"/>
      <c r="P3609" s="43"/>
      <c r="Q3609" s="43"/>
      <c r="R3609" s="43"/>
      <c r="S3609" s="43"/>
      <c r="T3609" s="79"/>
      <c r="AT3609" s="25" t="s">
        <v>506</v>
      </c>
      <c r="AU3609" s="25" t="s">
        <v>82</v>
      </c>
    </row>
    <row r="3610" spans="2:65" s="1" customFormat="1" ht="38.25" customHeight="1">
      <c r="B3610" s="42"/>
      <c r="C3610" s="278" t="s">
        <v>4972</v>
      </c>
      <c r="D3610" s="278" t="s">
        <v>1110</v>
      </c>
      <c r="E3610" s="279" t="s">
        <v>4973</v>
      </c>
      <c r="F3610" s="280" t="s">
        <v>4974</v>
      </c>
      <c r="G3610" s="281" t="s">
        <v>1025</v>
      </c>
      <c r="H3610" s="282">
        <v>12</v>
      </c>
      <c r="I3610" s="283"/>
      <c r="J3610" s="284">
        <f>ROUND(I3610*H3610,2)</f>
        <v>0</v>
      </c>
      <c r="K3610" s="280" t="s">
        <v>23</v>
      </c>
      <c r="L3610" s="285"/>
      <c r="M3610" s="286" t="s">
        <v>23</v>
      </c>
      <c r="N3610" s="287" t="s">
        <v>44</v>
      </c>
      <c r="O3610" s="43"/>
      <c r="P3610" s="218">
        <f>O3610*H3610</f>
        <v>0</v>
      </c>
      <c r="Q3610" s="218">
        <v>0</v>
      </c>
      <c r="R3610" s="218">
        <f>Q3610*H3610</f>
        <v>0</v>
      </c>
      <c r="S3610" s="218">
        <v>0</v>
      </c>
      <c r="T3610" s="219">
        <f>S3610*H3610</f>
        <v>0</v>
      </c>
      <c r="AR3610" s="25" t="s">
        <v>977</v>
      </c>
      <c r="AT3610" s="25" t="s">
        <v>1110</v>
      </c>
      <c r="AU3610" s="25" t="s">
        <v>82</v>
      </c>
      <c r="AY3610" s="25" t="s">
        <v>492</v>
      </c>
      <c r="BE3610" s="220">
        <f>IF(N3610="základní",J3610,0)</f>
        <v>0</v>
      </c>
      <c r="BF3610" s="220">
        <f>IF(N3610="snížená",J3610,0)</f>
        <v>0</v>
      </c>
      <c r="BG3610" s="220">
        <f>IF(N3610="zákl. přenesená",J3610,0)</f>
        <v>0</v>
      </c>
      <c r="BH3610" s="220">
        <f>IF(N3610="sníž. přenesená",J3610,0)</f>
        <v>0</v>
      </c>
      <c r="BI3610" s="220">
        <f>IF(N3610="nulová",J3610,0)</f>
        <v>0</v>
      </c>
      <c r="BJ3610" s="25" t="s">
        <v>80</v>
      </c>
      <c r="BK3610" s="220">
        <f>ROUND(I3610*H3610,2)</f>
        <v>0</v>
      </c>
      <c r="BL3610" s="25" t="s">
        <v>775</v>
      </c>
      <c r="BM3610" s="25" t="s">
        <v>4975</v>
      </c>
    </row>
    <row r="3611" spans="2:65" s="1" customFormat="1" ht="24">
      <c r="B3611" s="42"/>
      <c r="C3611" s="64"/>
      <c r="D3611" s="227" t="s">
        <v>506</v>
      </c>
      <c r="E3611" s="64"/>
      <c r="F3611" s="274" t="s">
        <v>4974</v>
      </c>
      <c r="G3611" s="64"/>
      <c r="H3611" s="64"/>
      <c r="I3611" s="177"/>
      <c r="J3611" s="64"/>
      <c r="K3611" s="64"/>
      <c r="L3611" s="62"/>
      <c r="M3611" s="223"/>
      <c r="N3611" s="43"/>
      <c r="O3611" s="43"/>
      <c r="P3611" s="43"/>
      <c r="Q3611" s="43"/>
      <c r="R3611" s="43"/>
      <c r="S3611" s="43"/>
      <c r="T3611" s="79"/>
      <c r="AT3611" s="25" t="s">
        <v>506</v>
      </c>
      <c r="AU3611" s="25" t="s">
        <v>82</v>
      </c>
    </row>
    <row r="3612" spans="2:65" s="1" customFormat="1" ht="38.25" customHeight="1">
      <c r="B3612" s="42"/>
      <c r="C3612" s="278" t="s">
        <v>4976</v>
      </c>
      <c r="D3612" s="278" t="s">
        <v>1110</v>
      </c>
      <c r="E3612" s="279" t="s">
        <v>4977</v>
      </c>
      <c r="F3612" s="280" t="s">
        <v>4978</v>
      </c>
      <c r="G3612" s="281" t="s">
        <v>1025</v>
      </c>
      <c r="H3612" s="282">
        <v>2</v>
      </c>
      <c r="I3612" s="283"/>
      <c r="J3612" s="284">
        <f>ROUND(I3612*H3612,2)</f>
        <v>0</v>
      </c>
      <c r="K3612" s="280" t="s">
        <v>23</v>
      </c>
      <c r="L3612" s="285"/>
      <c r="M3612" s="286" t="s">
        <v>23</v>
      </c>
      <c r="N3612" s="287" t="s">
        <v>44</v>
      </c>
      <c r="O3612" s="43"/>
      <c r="P3612" s="218">
        <f>O3612*H3612</f>
        <v>0</v>
      </c>
      <c r="Q3612" s="218">
        <v>0</v>
      </c>
      <c r="R3612" s="218">
        <f>Q3612*H3612</f>
        <v>0</v>
      </c>
      <c r="S3612" s="218">
        <v>0</v>
      </c>
      <c r="T3612" s="219">
        <f>S3612*H3612</f>
        <v>0</v>
      </c>
      <c r="AR3612" s="25" t="s">
        <v>977</v>
      </c>
      <c r="AT3612" s="25" t="s">
        <v>1110</v>
      </c>
      <c r="AU3612" s="25" t="s">
        <v>82</v>
      </c>
      <c r="AY3612" s="25" t="s">
        <v>492</v>
      </c>
      <c r="BE3612" s="220">
        <f>IF(N3612="základní",J3612,0)</f>
        <v>0</v>
      </c>
      <c r="BF3612" s="220">
        <f>IF(N3612="snížená",J3612,0)</f>
        <v>0</v>
      </c>
      <c r="BG3612" s="220">
        <f>IF(N3612="zákl. přenesená",J3612,0)</f>
        <v>0</v>
      </c>
      <c r="BH3612" s="220">
        <f>IF(N3612="sníž. přenesená",J3612,0)</f>
        <v>0</v>
      </c>
      <c r="BI3612" s="220">
        <f>IF(N3612="nulová",J3612,0)</f>
        <v>0</v>
      </c>
      <c r="BJ3612" s="25" t="s">
        <v>80</v>
      </c>
      <c r="BK3612" s="220">
        <f>ROUND(I3612*H3612,2)</f>
        <v>0</v>
      </c>
      <c r="BL3612" s="25" t="s">
        <v>775</v>
      </c>
      <c r="BM3612" s="25" t="s">
        <v>4979</v>
      </c>
    </row>
    <row r="3613" spans="2:65" s="1" customFormat="1" ht="24">
      <c r="B3613" s="42"/>
      <c r="C3613" s="64"/>
      <c r="D3613" s="227" t="s">
        <v>506</v>
      </c>
      <c r="E3613" s="64"/>
      <c r="F3613" s="274" t="s">
        <v>4978</v>
      </c>
      <c r="G3613" s="64"/>
      <c r="H3613" s="64"/>
      <c r="I3613" s="177"/>
      <c r="J3613" s="64"/>
      <c r="K3613" s="64"/>
      <c r="L3613" s="62"/>
      <c r="M3613" s="223"/>
      <c r="N3613" s="43"/>
      <c r="O3613" s="43"/>
      <c r="P3613" s="43"/>
      <c r="Q3613" s="43"/>
      <c r="R3613" s="43"/>
      <c r="S3613" s="43"/>
      <c r="T3613" s="79"/>
      <c r="AT3613" s="25" t="s">
        <v>506</v>
      </c>
      <c r="AU3613" s="25" t="s">
        <v>82</v>
      </c>
    </row>
    <row r="3614" spans="2:65" s="1" customFormat="1" ht="25.5" customHeight="1">
      <c r="B3614" s="42"/>
      <c r="C3614" s="209" t="s">
        <v>4980</v>
      </c>
      <c r="D3614" s="209" t="s">
        <v>498</v>
      </c>
      <c r="E3614" s="210" t="s">
        <v>4981</v>
      </c>
      <c r="F3614" s="211" t="s">
        <v>4982</v>
      </c>
      <c r="G3614" s="212" t="s">
        <v>1025</v>
      </c>
      <c r="H3614" s="213">
        <v>3</v>
      </c>
      <c r="I3614" s="214"/>
      <c r="J3614" s="215">
        <f>ROUND(I3614*H3614,2)</f>
        <v>0</v>
      </c>
      <c r="K3614" s="211" t="s">
        <v>501</v>
      </c>
      <c r="L3614" s="62"/>
      <c r="M3614" s="216" t="s">
        <v>23</v>
      </c>
      <c r="N3614" s="217" t="s">
        <v>44</v>
      </c>
      <c r="O3614" s="43"/>
      <c r="P3614" s="218">
        <f>O3614*H3614</f>
        <v>0</v>
      </c>
      <c r="Q3614" s="218">
        <v>0</v>
      </c>
      <c r="R3614" s="218">
        <f>Q3614*H3614</f>
        <v>0</v>
      </c>
      <c r="S3614" s="218">
        <v>0</v>
      </c>
      <c r="T3614" s="219">
        <f>S3614*H3614</f>
        <v>0</v>
      </c>
      <c r="AR3614" s="25" t="s">
        <v>502</v>
      </c>
      <c r="AT3614" s="25" t="s">
        <v>498</v>
      </c>
      <c r="AU3614" s="25" t="s">
        <v>82</v>
      </c>
      <c r="AY3614" s="25" t="s">
        <v>492</v>
      </c>
      <c r="BE3614" s="220">
        <f>IF(N3614="základní",J3614,0)</f>
        <v>0</v>
      </c>
      <c r="BF3614" s="220">
        <f>IF(N3614="snížená",J3614,0)</f>
        <v>0</v>
      </c>
      <c r="BG3614" s="220">
        <f>IF(N3614="zákl. přenesená",J3614,0)</f>
        <v>0</v>
      </c>
      <c r="BH3614" s="220">
        <f>IF(N3614="sníž. přenesená",J3614,0)</f>
        <v>0</v>
      </c>
      <c r="BI3614" s="220">
        <f>IF(N3614="nulová",J3614,0)</f>
        <v>0</v>
      </c>
      <c r="BJ3614" s="25" t="s">
        <v>80</v>
      </c>
      <c r="BK3614" s="220">
        <f>ROUND(I3614*H3614,2)</f>
        <v>0</v>
      </c>
      <c r="BL3614" s="25" t="s">
        <v>502</v>
      </c>
      <c r="BM3614" s="25" t="s">
        <v>4983</v>
      </c>
    </row>
    <row r="3615" spans="2:65" s="1" customFormat="1" ht="24">
      <c r="B3615" s="42"/>
      <c r="C3615" s="64"/>
      <c r="D3615" s="221" t="s">
        <v>506</v>
      </c>
      <c r="E3615" s="64"/>
      <c r="F3615" s="222" t="s">
        <v>4984</v>
      </c>
      <c r="G3615" s="64"/>
      <c r="H3615" s="64"/>
      <c r="I3615" s="177"/>
      <c r="J3615" s="64"/>
      <c r="K3615" s="64"/>
      <c r="L3615" s="62"/>
      <c r="M3615" s="223"/>
      <c r="N3615" s="43"/>
      <c r="O3615" s="43"/>
      <c r="P3615" s="43"/>
      <c r="Q3615" s="43"/>
      <c r="R3615" s="43"/>
      <c r="S3615" s="43"/>
      <c r="T3615" s="79"/>
      <c r="AT3615" s="25" t="s">
        <v>506</v>
      </c>
      <c r="AU3615" s="25" t="s">
        <v>82</v>
      </c>
    </row>
    <row r="3616" spans="2:65" s="1" customFormat="1" ht="144">
      <c r="B3616" s="42"/>
      <c r="C3616" s="64"/>
      <c r="D3616" s="221" t="s">
        <v>509</v>
      </c>
      <c r="E3616" s="64"/>
      <c r="F3616" s="224" t="s">
        <v>4870</v>
      </c>
      <c r="G3616" s="64"/>
      <c r="H3616" s="64"/>
      <c r="I3616" s="177"/>
      <c r="J3616" s="64"/>
      <c r="K3616" s="64"/>
      <c r="L3616" s="62"/>
      <c r="M3616" s="223"/>
      <c r="N3616" s="43"/>
      <c r="O3616" s="43"/>
      <c r="P3616" s="43"/>
      <c r="Q3616" s="43"/>
      <c r="R3616" s="43"/>
      <c r="S3616" s="43"/>
      <c r="T3616" s="79"/>
      <c r="AT3616" s="25" t="s">
        <v>509</v>
      </c>
      <c r="AU3616" s="25" t="s">
        <v>82</v>
      </c>
    </row>
    <row r="3617" spans="2:65" s="13" customFormat="1">
      <c r="B3617" s="237"/>
      <c r="C3617" s="238"/>
      <c r="D3617" s="221" t="s">
        <v>513</v>
      </c>
      <c r="E3617" s="239" t="s">
        <v>23</v>
      </c>
      <c r="F3617" s="240" t="s">
        <v>4985</v>
      </c>
      <c r="G3617" s="238"/>
      <c r="H3617" s="241" t="s">
        <v>23</v>
      </c>
      <c r="I3617" s="242"/>
      <c r="J3617" s="238"/>
      <c r="K3617" s="238"/>
      <c r="L3617" s="243"/>
      <c r="M3617" s="244"/>
      <c r="N3617" s="245"/>
      <c r="O3617" s="245"/>
      <c r="P3617" s="245"/>
      <c r="Q3617" s="245"/>
      <c r="R3617" s="245"/>
      <c r="S3617" s="245"/>
      <c r="T3617" s="246"/>
      <c r="AT3617" s="247" t="s">
        <v>513</v>
      </c>
      <c r="AU3617" s="247" t="s">
        <v>82</v>
      </c>
      <c r="AV3617" s="13" t="s">
        <v>80</v>
      </c>
      <c r="AW3617" s="13" t="s">
        <v>36</v>
      </c>
      <c r="AX3617" s="13" t="s">
        <v>73</v>
      </c>
      <c r="AY3617" s="247" t="s">
        <v>492</v>
      </c>
    </row>
    <row r="3618" spans="2:65" s="12" customFormat="1">
      <c r="B3618" s="225"/>
      <c r="C3618" s="226"/>
      <c r="D3618" s="221" t="s">
        <v>513</v>
      </c>
      <c r="E3618" s="248" t="s">
        <v>23</v>
      </c>
      <c r="F3618" s="249" t="s">
        <v>4986</v>
      </c>
      <c r="G3618" s="226"/>
      <c r="H3618" s="250">
        <v>3</v>
      </c>
      <c r="I3618" s="231"/>
      <c r="J3618" s="226"/>
      <c r="K3618" s="226"/>
      <c r="L3618" s="232"/>
      <c r="M3618" s="233"/>
      <c r="N3618" s="234"/>
      <c r="O3618" s="234"/>
      <c r="P3618" s="234"/>
      <c r="Q3618" s="234"/>
      <c r="R3618" s="234"/>
      <c r="S3618" s="234"/>
      <c r="T3618" s="235"/>
      <c r="AT3618" s="236" t="s">
        <v>513</v>
      </c>
      <c r="AU3618" s="236" t="s">
        <v>82</v>
      </c>
      <c r="AV3618" s="12" t="s">
        <v>82</v>
      </c>
      <c r="AW3618" s="12" t="s">
        <v>36</v>
      </c>
      <c r="AX3618" s="12" t="s">
        <v>73</v>
      </c>
      <c r="AY3618" s="236" t="s">
        <v>492</v>
      </c>
    </row>
    <row r="3619" spans="2:65" s="14" customFormat="1">
      <c r="B3619" s="251"/>
      <c r="C3619" s="252"/>
      <c r="D3619" s="227" t="s">
        <v>513</v>
      </c>
      <c r="E3619" s="253" t="s">
        <v>23</v>
      </c>
      <c r="F3619" s="254" t="s">
        <v>560</v>
      </c>
      <c r="G3619" s="252"/>
      <c r="H3619" s="255">
        <v>3</v>
      </c>
      <c r="I3619" s="256"/>
      <c r="J3619" s="252"/>
      <c r="K3619" s="252"/>
      <c r="L3619" s="257"/>
      <c r="M3619" s="258"/>
      <c r="N3619" s="259"/>
      <c r="O3619" s="259"/>
      <c r="P3619" s="259"/>
      <c r="Q3619" s="259"/>
      <c r="R3619" s="259"/>
      <c r="S3619" s="259"/>
      <c r="T3619" s="260"/>
      <c r="AT3619" s="261" t="s">
        <v>513</v>
      </c>
      <c r="AU3619" s="261" t="s">
        <v>82</v>
      </c>
      <c r="AV3619" s="14" t="s">
        <v>502</v>
      </c>
      <c r="AW3619" s="14" t="s">
        <v>36</v>
      </c>
      <c r="AX3619" s="14" t="s">
        <v>80</v>
      </c>
      <c r="AY3619" s="261" t="s">
        <v>492</v>
      </c>
    </row>
    <row r="3620" spans="2:65" s="1" customFormat="1" ht="25.5" customHeight="1">
      <c r="B3620" s="42"/>
      <c r="C3620" s="278" t="s">
        <v>4987</v>
      </c>
      <c r="D3620" s="278" t="s">
        <v>1110</v>
      </c>
      <c r="E3620" s="279" t="s">
        <v>4988</v>
      </c>
      <c r="F3620" s="280" t="s">
        <v>4989</v>
      </c>
      <c r="G3620" s="281" t="s">
        <v>1025</v>
      </c>
      <c r="H3620" s="282">
        <v>1</v>
      </c>
      <c r="I3620" s="283"/>
      <c r="J3620" s="284">
        <f>ROUND(I3620*H3620,2)</f>
        <v>0</v>
      </c>
      <c r="K3620" s="280" t="s">
        <v>23</v>
      </c>
      <c r="L3620" s="285"/>
      <c r="M3620" s="286" t="s">
        <v>23</v>
      </c>
      <c r="N3620" s="287" t="s">
        <v>44</v>
      </c>
      <c r="O3620" s="43"/>
      <c r="P3620" s="218">
        <f>O3620*H3620</f>
        <v>0</v>
      </c>
      <c r="Q3620" s="218">
        <v>0</v>
      </c>
      <c r="R3620" s="218">
        <f>Q3620*H3620</f>
        <v>0</v>
      </c>
      <c r="S3620" s="218">
        <v>0</v>
      </c>
      <c r="T3620" s="219">
        <f>S3620*H3620</f>
        <v>0</v>
      </c>
      <c r="AR3620" s="25" t="s">
        <v>977</v>
      </c>
      <c r="AT3620" s="25" t="s">
        <v>1110</v>
      </c>
      <c r="AU3620" s="25" t="s">
        <v>82</v>
      </c>
      <c r="AY3620" s="25" t="s">
        <v>492</v>
      </c>
      <c r="BE3620" s="220">
        <f>IF(N3620="základní",J3620,0)</f>
        <v>0</v>
      </c>
      <c r="BF3620" s="220">
        <f>IF(N3620="snížená",J3620,0)</f>
        <v>0</v>
      </c>
      <c r="BG3620" s="220">
        <f>IF(N3620="zákl. přenesená",J3620,0)</f>
        <v>0</v>
      </c>
      <c r="BH3620" s="220">
        <f>IF(N3620="sníž. přenesená",J3620,0)</f>
        <v>0</v>
      </c>
      <c r="BI3620" s="220">
        <f>IF(N3620="nulová",J3620,0)</f>
        <v>0</v>
      </c>
      <c r="BJ3620" s="25" t="s">
        <v>80</v>
      </c>
      <c r="BK3620" s="220">
        <f>ROUND(I3620*H3620,2)</f>
        <v>0</v>
      </c>
      <c r="BL3620" s="25" t="s">
        <v>775</v>
      </c>
      <c r="BM3620" s="25" t="s">
        <v>4990</v>
      </c>
    </row>
    <row r="3621" spans="2:65" s="1" customFormat="1" ht="24">
      <c r="B3621" s="42"/>
      <c r="C3621" s="64"/>
      <c r="D3621" s="227" t="s">
        <v>506</v>
      </c>
      <c r="E3621" s="64"/>
      <c r="F3621" s="274" t="s">
        <v>4989</v>
      </c>
      <c r="G3621" s="64"/>
      <c r="H3621" s="64"/>
      <c r="I3621" s="177"/>
      <c r="J3621" s="64"/>
      <c r="K3621" s="64"/>
      <c r="L3621" s="62"/>
      <c r="M3621" s="223"/>
      <c r="N3621" s="43"/>
      <c r="O3621" s="43"/>
      <c r="P3621" s="43"/>
      <c r="Q3621" s="43"/>
      <c r="R3621" s="43"/>
      <c r="S3621" s="43"/>
      <c r="T3621" s="79"/>
      <c r="AT3621" s="25" t="s">
        <v>506</v>
      </c>
      <c r="AU3621" s="25" t="s">
        <v>82</v>
      </c>
    </row>
    <row r="3622" spans="2:65" s="1" customFormat="1" ht="25.5" customHeight="1">
      <c r="B3622" s="42"/>
      <c r="C3622" s="278" t="s">
        <v>4991</v>
      </c>
      <c r="D3622" s="278" t="s">
        <v>1110</v>
      </c>
      <c r="E3622" s="279" t="s">
        <v>4992</v>
      </c>
      <c r="F3622" s="280" t="s">
        <v>4993</v>
      </c>
      <c r="G3622" s="281" t="s">
        <v>1025</v>
      </c>
      <c r="H3622" s="282">
        <v>2</v>
      </c>
      <c r="I3622" s="283"/>
      <c r="J3622" s="284">
        <f>ROUND(I3622*H3622,2)</f>
        <v>0</v>
      </c>
      <c r="K3622" s="280" t="s">
        <v>23</v>
      </c>
      <c r="L3622" s="285"/>
      <c r="M3622" s="286" t="s">
        <v>23</v>
      </c>
      <c r="N3622" s="287" t="s">
        <v>44</v>
      </c>
      <c r="O3622" s="43"/>
      <c r="P3622" s="218">
        <f>O3622*H3622</f>
        <v>0</v>
      </c>
      <c r="Q3622" s="218">
        <v>0</v>
      </c>
      <c r="R3622" s="218">
        <f>Q3622*H3622</f>
        <v>0</v>
      </c>
      <c r="S3622" s="218">
        <v>0</v>
      </c>
      <c r="T3622" s="219">
        <f>S3622*H3622</f>
        <v>0</v>
      </c>
      <c r="AR3622" s="25" t="s">
        <v>977</v>
      </c>
      <c r="AT3622" s="25" t="s">
        <v>1110</v>
      </c>
      <c r="AU3622" s="25" t="s">
        <v>82</v>
      </c>
      <c r="AY3622" s="25" t="s">
        <v>492</v>
      </c>
      <c r="BE3622" s="220">
        <f>IF(N3622="základní",J3622,0)</f>
        <v>0</v>
      </c>
      <c r="BF3622" s="220">
        <f>IF(N3622="snížená",J3622,0)</f>
        <v>0</v>
      </c>
      <c r="BG3622" s="220">
        <f>IF(N3622="zákl. přenesená",J3622,0)</f>
        <v>0</v>
      </c>
      <c r="BH3622" s="220">
        <f>IF(N3622="sníž. přenesená",J3622,0)</f>
        <v>0</v>
      </c>
      <c r="BI3622" s="220">
        <f>IF(N3622="nulová",J3622,0)</f>
        <v>0</v>
      </c>
      <c r="BJ3622" s="25" t="s">
        <v>80</v>
      </c>
      <c r="BK3622" s="220">
        <f>ROUND(I3622*H3622,2)</f>
        <v>0</v>
      </c>
      <c r="BL3622" s="25" t="s">
        <v>775</v>
      </c>
      <c r="BM3622" s="25" t="s">
        <v>4994</v>
      </c>
    </row>
    <row r="3623" spans="2:65" s="1" customFormat="1" ht="24">
      <c r="B3623" s="42"/>
      <c r="C3623" s="64"/>
      <c r="D3623" s="227" t="s">
        <v>506</v>
      </c>
      <c r="E3623" s="64"/>
      <c r="F3623" s="274" t="s">
        <v>4993</v>
      </c>
      <c r="G3623" s="64"/>
      <c r="H3623" s="64"/>
      <c r="I3623" s="177"/>
      <c r="J3623" s="64"/>
      <c r="K3623" s="64"/>
      <c r="L3623" s="62"/>
      <c r="M3623" s="223"/>
      <c r="N3623" s="43"/>
      <c r="O3623" s="43"/>
      <c r="P3623" s="43"/>
      <c r="Q3623" s="43"/>
      <c r="R3623" s="43"/>
      <c r="S3623" s="43"/>
      <c r="T3623" s="79"/>
      <c r="AT3623" s="25" t="s">
        <v>506</v>
      </c>
      <c r="AU3623" s="25" t="s">
        <v>82</v>
      </c>
    </row>
    <row r="3624" spans="2:65" s="1" customFormat="1" ht="25.5" customHeight="1">
      <c r="B3624" s="42"/>
      <c r="C3624" s="209" t="s">
        <v>4995</v>
      </c>
      <c r="D3624" s="209" t="s">
        <v>498</v>
      </c>
      <c r="E3624" s="210" t="s">
        <v>4996</v>
      </c>
      <c r="F3624" s="211" t="s">
        <v>4997</v>
      </c>
      <c r="G3624" s="212" t="s">
        <v>1025</v>
      </c>
      <c r="H3624" s="213">
        <v>36</v>
      </c>
      <c r="I3624" s="214"/>
      <c r="J3624" s="215">
        <f>ROUND(I3624*H3624,2)</f>
        <v>0</v>
      </c>
      <c r="K3624" s="211" t="s">
        <v>501</v>
      </c>
      <c r="L3624" s="62"/>
      <c r="M3624" s="216" t="s">
        <v>23</v>
      </c>
      <c r="N3624" s="217" t="s">
        <v>44</v>
      </c>
      <c r="O3624" s="43"/>
      <c r="P3624" s="218">
        <f>O3624*H3624</f>
        <v>0</v>
      </c>
      <c r="Q3624" s="218">
        <v>0</v>
      </c>
      <c r="R3624" s="218">
        <f>Q3624*H3624</f>
        <v>0</v>
      </c>
      <c r="S3624" s="218">
        <v>0</v>
      </c>
      <c r="T3624" s="219">
        <f>S3624*H3624</f>
        <v>0</v>
      </c>
      <c r="AR3624" s="25" t="s">
        <v>502</v>
      </c>
      <c r="AT3624" s="25" t="s">
        <v>498</v>
      </c>
      <c r="AU3624" s="25" t="s">
        <v>82</v>
      </c>
      <c r="AY3624" s="25" t="s">
        <v>492</v>
      </c>
      <c r="BE3624" s="220">
        <f>IF(N3624="základní",J3624,0)</f>
        <v>0</v>
      </c>
      <c r="BF3624" s="220">
        <f>IF(N3624="snížená",J3624,0)</f>
        <v>0</v>
      </c>
      <c r="BG3624" s="220">
        <f>IF(N3624="zákl. přenesená",J3624,0)</f>
        <v>0</v>
      </c>
      <c r="BH3624" s="220">
        <f>IF(N3624="sníž. přenesená",J3624,0)</f>
        <v>0</v>
      </c>
      <c r="BI3624" s="220">
        <f>IF(N3624="nulová",J3624,0)</f>
        <v>0</v>
      </c>
      <c r="BJ3624" s="25" t="s">
        <v>80</v>
      </c>
      <c r="BK3624" s="220">
        <f>ROUND(I3624*H3624,2)</f>
        <v>0</v>
      </c>
      <c r="BL3624" s="25" t="s">
        <v>502</v>
      </c>
      <c r="BM3624" s="25" t="s">
        <v>4998</v>
      </c>
    </row>
    <row r="3625" spans="2:65" s="1" customFormat="1" ht="24">
      <c r="B3625" s="42"/>
      <c r="C3625" s="64"/>
      <c r="D3625" s="221" t="s">
        <v>506</v>
      </c>
      <c r="E3625" s="64"/>
      <c r="F3625" s="222" t="s">
        <v>4999</v>
      </c>
      <c r="G3625" s="64"/>
      <c r="H3625" s="64"/>
      <c r="I3625" s="177"/>
      <c r="J3625" s="64"/>
      <c r="K3625" s="64"/>
      <c r="L3625" s="62"/>
      <c r="M3625" s="223"/>
      <c r="N3625" s="43"/>
      <c r="O3625" s="43"/>
      <c r="P3625" s="43"/>
      <c r="Q3625" s="43"/>
      <c r="R3625" s="43"/>
      <c r="S3625" s="43"/>
      <c r="T3625" s="79"/>
      <c r="AT3625" s="25" t="s">
        <v>506</v>
      </c>
      <c r="AU3625" s="25" t="s">
        <v>82</v>
      </c>
    </row>
    <row r="3626" spans="2:65" s="1" customFormat="1" ht="144">
      <c r="B3626" s="42"/>
      <c r="C3626" s="64"/>
      <c r="D3626" s="221" t="s">
        <v>509</v>
      </c>
      <c r="E3626" s="64"/>
      <c r="F3626" s="224" t="s">
        <v>4870</v>
      </c>
      <c r="G3626" s="64"/>
      <c r="H3626" s="64"/>
      <c r="I3626" s="177"/>
      <c r="J3626" s="64"/>
      <c r="K3626" s="64"/>
      <c r="L3626" s="62"/>
      <c r="M3626" s="223"/>
      <c r="N3626" s="43"/>
      <c r="O3626" s="43"/>
      <c r="P3626" s="43"/>
      <c r="Q3626" s="43"/>
      <c r="R3626" s="43"/>
      <c r="S3626" s="43"/>
      <c r="T3626" s="79"/>
      <c r="AT3626" s="25" t="s">
        <v>509</v>
      </c>
      <c r="AU3626" s="25" t="s">
        <v>82</v>
      </c>
    </row>
    <row r="3627" spans="2:65" s="13" customFormat="1">
      <c r="B3627" s="237"/>
      <c r="C3627" s="238"/>
      <c r="D3627" s="221" t="s">
        <v>513</v>
      </c>
      <c r="E3627" s="239" t="s">
        <v>23</v>
      </c>
      <c r="F3627" s="240" t="s">
        <v>5000</v>
      </c>
      <c r="G3627" s="238"/>
      <c r="H3627" s="241" t="s">
        <v>23</v>
      </c>
      <c r="I3627" s="242"/>
      <c r="J3627" s="238"/>
      <c r="K3627" s="238"/>
      <c r="L3627" s="243"/>
      <c r="M3627" s="244"/>
      <c r="N3627" s="245"/>
      <c r="O3627" s="245"/>
      <c r="P3627" s="245"/>
      <c r="Q3627" s="245"/>
      <c r="R3627" s="245"/>
      <c r="S3627" s="245"/>
      <c r="T3627" s="246"/>
      <c r="AT3627" s="247" t="s">
        <v>513</v>
      </c>
      <c r="AU3627" s="247" t="s">
        <v>82</v>
      </c>
      <c r="AV3627" s="13" t="s">
        <v>80</v>
      </c>
      <c r="AW3627" s="13" t="s">
        <v>36</v>
      </c>
      <c r="AX3627" s="13" t="s">
        <v>73</v>
      </c>
      <c r="AY3627" s="247" t="s">
        <v>492</v>
      </c>
    </row>
    <row r="3628" spans="2:65" s="12" customFormat="1">
      <c r="B3628" s="225"/>
      <c r="C3628" s="226"/>
      <c r="D3628" s="221" t="s">
        <v>513</v>
      </c>
      <c r="E3628" s="248" t="s">
        <v>23</v>
      </c>
      <c r="F3628" s="249" t="s">
        <v>5001</v>
      </c>
      <c r="G3628" s="226"/>
      <c r="H3628" s="250">
        <v>36</v>
      </c>
      <c r="I3628" s="231"/>
      <c r="J3628" s="226"/>
      <c r="K3628" s="226"/>
      <c r="L3628" s="232"/>
      <c r="M3628" s="233"/>
      <c r="N3628" s="234"/>
      <c r="O3628" s="234"/>
      <c r="P3628" s="234"/>
      <c r="Q3628" s="234"/>
      <c r="R3628" s="234"/>
      <c r="S3628" s="234"/>
      <c r="T3628" s="235"/>
      <c r="AT3628" s="236" t="s">
        <v>513</v>
      </c>
      <c r="AU3628" s="236" t="s">
        <v>82</v>
      </c>
      <c r="AV3628" s="12" t="s">
        <v>82</v>
      </c>
      <c r="AW3628" s="12" t="s">
        <v>36</v>
      </c>
      <c r="AX3628" s="12" t="s">
        <v>73</v>
      </c>
      <c r="AY3628" s="236" t="s">
        <v>492</v>
      </c>
    </row>
    <row r="3629" spans="2:65" s="14" customFormat="1">
      <c r="B3629" s="251"/>
      <c r="C3629" s="252"/>
      <c r="D3629" s="227" t="s">
        <v>513</v>
      </c>
      <c r="E3629" s="253" t="s">
        <v>23</v>
      </c>
      <c r="F3629" s="254" t="s">
        <v>560</v>
      </c>
      <c r="G3629" s="252"/>
      <c r="H3629" s="255">
        <v>36</v>
      </c>
      <c r="I3629" s="256"/>
      <c r="J3629" s="252"/>
      <c r="K3629" s="252"/>
      <c r="L3629" s="257"/>
      <c r="M3629" s="258"/>
      <c r="N3629" s="259"/>
      <c r="O3629" s="259"/>
      <c r="P3629" s="259"/>
      <c r="Q3629" s="259"/>
      <c r="R3629" s="259"/>
      <c r="S3629" s="259"/>
      <c r="T3629" s="260"/>
      <c r="AT3629" s="261" t="s">
        <v>513</v>
      </c>
      <c r="AU3629" s="261" t="s">
        <v>82</v>
      </c>
      <c r="AV3629" s="14" t="s">
        <v>502</v>
      </c>
      <c r="AW3629" s="14" t="s">
        <v>36</v>
      </c>
      <c r="AX3629" s="14" t="s">
        <v>80</v>
      </c>
      <c r="AY3629" s="261" t="s">
        <v>492</v>
      </c>
    </row>
    <row r="3630" spans="2:65" s="1" customFormat="1" ht="38.25" customHeight="1">
      <c r="B3630" s="42"/>
      <c r="C3630" s="278" t="s">
        <v>5002</v>
      </c>
      <c r="D3630" s="278" t="s">
        <v>1110</v>
      </c>
      <c r="E3630" s="279" t="s">
        <v>5003</v>
      </c>
      <c r="F3630" s="280" t="s">
        <v>5004</v>
      </c>
      <c r="G3630" s="281" t="s">
        <v>1025</v>
      </c>
      <c r="H3630" s="282">
        <v>1</v>
      </c>
      <c r="I3630" s="283"/>
      <c r="J3630" s="284">
        <f>ROUND(I3630*H3630,2)</f>
        <v>0</v>
      </c>
      <c r="K3630" s="280" t="s">
        <v>23</v>
      </c>
      <c r="L3630" s="285"/>
      <c r="M3630" s="286" t="s">
        <v>23</v>
      </c>
      <c r="N3630" s="287" t="s">
        <v>44</v>
      </c>
      <c r="O3630" s="43"/>
      <c r="P3630" s="218">
        <f>O3630*H3630</f>
        <v>0</v>
      </c>
      <c r="Q3630" s="218">
        <v>0</v>
      </c>
      <c r="R3630" s="218">
        <f>Q3630*H3630</f>
        <v>0</v>
      </c>
      <c r="S3630" s="218">
        <v>0</v>
      </c>
      <c r="T3630" s="219">
        <f>S3630*H3630</f>
        <v>0</v>
      </c>
      <c r="AR3630" s="25" t="s">
        <v>977</v>
      </c>
      <c r="AT3630" s="25" t="s">
        <v>1110</v>
      </c>
      <c r="AU3630" s="25" t="s">
        <v>82</v>
      </c>
      <c r="AY3630" s="25" t="s">
        <v>492</v>
      </c>
      <c r="BE3630" s="220">
        <f>IF(N3630="základní",J3630,0)</f>
        <v>0</v>
      </c>
      <c r="BF3630" s="220">
        <f>IF(N3630="snížená",J3630,0)</f>
        <v>0</v>
      </c>
      <c r="BG3630" s="220">
        <f>IF(N3630="zákl. přenesená",J3630,0)</f>
        <v>0</v>
      </c>
      <c r="BH3630" s="220">
        <f>IF(N3630="sníž. přenesená",J3630,0)</f>
        <v>0</v>
      </c>
      <c r="BI3630" s="220">
        <f>IF(N3630="nulová",J3630,0)</f>
        <v>0</v>
      </c>
      <c r="BJ3630" s="25" t="s">
        <v>80</v>
      </c>
      <c r="BK3630" s="220">
        <f>ROUND(I3630*H3630,2)</f>
        <v>0</v>
      </c>
      <c r="BL3630" s="25" t="s">
        <v>775</v>
      </c>
      <c r="BM3630" s="25" t="s">
        <v>5005</v>
      </c>
    </row>
    <row r="3631" spans="2:65" s="1" customFormat="1" ht="36">
      <c r="B3631" s="42"/>
      <c r="C3631" s="64"/>
      <c r="D3631" s="227" t="s">
        <v>506</v>
      </c>
      <c r="E3631" s="64"/>
      <c r="F3631" s="274" t="s">
        <v>5004</v>
      </c>
      <c r="G3631" s="64"/>
      <c r="H3631" s="64"/>
      <c r="I3631" s="177"/>
      <c r="J3631" s="64"/>
      <c r="K3631" s="64"/>
      <c r="L3631" s="62"/>
      <c r="M3631" s="223"/>
      <c r="N3631" s="43"/>
      <c r="O3631" s="43"/>
      <c r="P3631" s="43"/>
      <c r="Q3631" s="43"/>
      <c r="R3631" s="43"/>
      <c r="S3631" s="43"/>
      <c r="T3631" s="79"/>
      <c r="AT3631" s="25" t="s">
        <v>506</v>
      </c>
      <c r="AU3631" s="25" t="s">
        <v>82</v>
      </c>
    </row>
    <row r="3632" spans="2:65" s="1" customFormat="1" ht="25.5" customHeight="1">
      <c r="B3632" s="42"/>
      <c r="C3632" s="278" t="s">
        <v>5006</v>
      </c>
      <c r="D3632" s="278" t="s">
        <v>1110</v>
      </c>
      <c r="E3632" s="279" t="s">
        <v>5007</v>
      </c>
      <c r="F3632" s="280" t="s">
        <v>5008</v>
      </c>
      <c r="G3632" s="281" t="s">
        <v>1025</v>
      </c>
      <c r="H3632" s="282">
        <v>3</v>
      </c>
      <c r="I3632" s="283"/>
      <c r="J3632" s="284">
        <f>ROUND(I3632*H3632,2)</f>
        <v>0</v>
      </c>
      <c r="K3632" s="280" t="s">
        <v>23</v>
      </c>
      <c r="L3632" s="285"/>
      <c r="M3632" s="286" t="s">
        <v>23</v>
      </c>
      <c r="N3632" s="287" t="s">
        <v>44</v>
      </c>
      <c r="O3632" s="43"/>
      <c r="P3632" s="218">
        <f>O3632*H3632</f>
        <v>0</v>
      </c>
      <c r="Q3632" s="218">
        <v>0</v>
      </c>
      <c r="R3632" s="218">
        <f>Q3632*H3632</f>
        <v>0</v>
      </c>
      <c r="S3632" s="218">
        <v>0</v>
      </c>
      <c r="T3632" s="219">
        <f>S3632*H3632</f>
        <v>0</v>
      </c>
      <c r="AR3632" s="25" t="s">
        <v>977</v>
      </c>
      <c r="AT3632" s="25" t="s">
        <v>1110</v>
      </c>
      <c r="AU3632" s="25" t="s">
        <v>82</v>
      </c>
      <c r="AY3632" s="25" t="s">
        <v>492</v>
      </c>
      <c r="BE3632" s="220">
        <f>IF(N3632="základní",J3632,0)</f>
        <v>0</v>
      </c>
      <c r="BF3632" s="220">
        <f>IF(N3632="snížená",J3632,0)</f>
        <v>0</v>
      </c>
      <c r="BG3632" s="220">
        <f>IF(N3632="zákl. přenesená",J3632,0)</f>
        <v>0</v>
      </c>
      <c r="BH3632" s="220">
        <f>IF(N3632="sníž. přenesená",J3632,0)</f>
        <v>0</v>
      </c>
      <c r="BI3632" s="220">
        <f>IF(N3632="nulová",J3632,0)</f>
        <v>0</v>
      </c>
      <c r="BJ3632" s="25" t="s">
        <v>80</v>
      </c>
      <c r="BK3632" s="220">
        <f>ROUND(I3632*H3632,2)</f>
        <v>0</v>
      </c>
      <c r="BL3632" s="25" t="s">
        <v>775</v>
      </c>
      <c r="BM3632" s="25" t="s">
        <v>5009</v>
      </c>
    </row>
    <row r="3633" spans="2:65" s="1" customFormat="1" ht="24">
      <c r="B3633" s="42"/>
      <c r="C3633" s="64"/>
      <c r="D3633" s="227" t="s">
        <v>506</v>
      </c>
      <c r="E3633" s="64"/>
      <c r="F3633" s="274" t="s">
        <v>5008</v>
      </c>
      <c r="G3633" s="64"/>
      <c r="H3633" s="64"/>
      <c r="I3633" s="177"/>
      <c r="J3633" s="64"/>
      <c r="K3633" s="64"/>
      <c r="L3633" s="62"/>
      <c r="M3633" s="223"/>
      <c r="N3633" s="43"/>
      <c r="O3633" s="43"/>
      <c r="P3633" s="43"/>
      <c r="Q3633" s="43"/>
      <c r="R3633" s="43"/>
      <c r="S3633" s="43"/>
      <c r="T3633" s="79"/>
      <c r="AT3633" s="25" t="s">
        <v>506</v>
      </c>
      <c r="AU3633" s="25" t="s">
        <v>82</v>
      </c>
    </row>
    <row r="3634" spans="2:65" s="1" customFormat="1" ht="38.25" customHeight="1">
      <c r="B3634" s="42"/>
      <c r="C3634" s="278" t="s">
        <v>5010</v>
      </c>
      <c r="D3634" s="278" t="s">
        <v>1110</v>
      </c>
      <c r="E3634" s="279" t="s">
        <v>5011</v>
      </c>
      <c r="F3634" s="280" t="s">
        <v>5012</v>
      </c>
      <c r="G3634" s="281" t="s">
        <v>1025</v>
      </c>
      <c r="H3634" s="282">
        <v>26</v>
      </c>
      <c r="I3634" s="283"/>
      <c r="J3634" s="284">
        <f>ROUND(I3634*H3634,2)</f>
        <v>0</v>
      </c>
      <c r="K3634" s="280" t="s">
        <v>23</v>
      </c>
      <c r="L3634" s="285"/>
      <c r="M3634" s="286" t="s">
        <v>23</v>
      </c>
      <c r="N3634" s="287" t="s">
        <v>44</v>
      </c>
      <c r="O3634" s="43"/>
      <c r="P3634" s="218">
        <f>O3634*H3634</f>
        <v>0</v>
      </c>
      <c r="Q3634" s="218">
        <v>0</v>
      </c>
      <c r="R3634" s="218">
        <f>Q3634*H3634</f>
        <v>0</v>
      </c>
      <c r="S3634" s="218">
        <v>0</v>
      </c>
      <c r="T3634" s="219">
        <f>S3634*H3634</f>
        <v>0</v>
      </c>
      <c r="AR3634" s="25" t="s">
        <v>977</v>
      </c>
      <c r="AT3634" s="25" t="s">
        <v>1110</v>
      </c>
      <c r="AU3634" s="25" t="s">
        <v>82</v>
      </c>
      <c r="AY3634" s="25" t="s">
        <v>492</v>
      </c>
      <c r="BE3634" s="220">
        <f>IF(N3634="základní",J3634,0)</f>
        <v>0</v>
      </c>
      <c r="BF3634" s="220">
        <f>IF(N3634="snížená",J3634,0)</f>
        <v>0</v>
      </c>
      <c r="BG3634" s="220">
        <f>IF(N3634="zákl. přenesená",J3634,0)</f>
        <v>0</v>
      </c>
      <c r="BH3634" s="220">
        <f>IF(N3634="sníž. přenesená",J3634,0)</f>
        <v>0</v>
      </c>
      <c r="BI3634" s="220">
        <f>IF(N3634="nulová",J3634,0)</f>
        <v>0</v>
      </c>
      <c r="BJ3634" s="25" t="s">
        <v>80</v>
      </c>
      <c r="BK3634" s="220">
        <f>ROUND(I3634*H3634,2)</f>
        <v>0</v>
      </c>
      <c r="BL3634" s="25" t="s">
        <v>775</v>
      </c>
      <c r="BM3634" s="25" t="s">
        <v>5013</v>
      </c>
    </row>
    <row r="3635" spans="2:65" s="1" customFormat="1" ht="24">
      <c r="B3635" s="42"/>
      <c r="C3635" s="64"/>
      <c r="D3635" s="227" t="s">
        <v>506</v>
      </c>
      <c r="E3635" s="64"/>
      <c r="F3635" s="274" t="s">
        <v>5012</v>
      </c>
      <c r="G3635" s="64"/>
      <c r="H3635" s="64"/>
      <c r="I3635" s="177"/>
      <c r="J3635" s="64"/>
      <c r="K3635" s="64"/>
      <c r="L3635" s="62"/>
      <c r="M3635" s="223"/>
      <c r="N3635" s="43"/>
      <c r="O3635" s="43"/>
      <c r="P3635" s="43"/>
      <c r="Q3635" s="43"/>
      <c r="R3635" s="43"/>
      <c r="S3635" s="43"/>
      <c r="T3635" s="79"/>
      <c r="AT3635" s="25" t="s">
        <v>506</v>
      </c>
      <c r="AU3635" s="25" t="s">
        <v>82</v>
      </c>
    </row>
    <row r="3636" spans="2:65" s="1" customFormat="1" ht="38.25" customHeight="1">
      <c r="B3636" s="42"/>
      <c r="C3636" s="278" t="s">
        <v>5014</v>
      </c>
      <c r="D3636" s="278" t="s">
        <v>1110</v>
      </c>
      <c r="E3636" s="279" t="s">
        <v>5015</v>
      </c>
      <c r="F3636" s="280" t="s">
        <v>5016</v>
      </c>
      <c r="G3636" s="281" t="s">
        <v>1025</v>
      </c>
      <c r="H3636" s="282">
        <v>1</v>
      </c>
      <c r="I3636" s="283"/>
      <c r="J3636" s="284">
        <f>ROUND(I3636*H3636,2)</f>
        <v>0</v>
      </c>
      <c r="K3636" s="280" t="s">
        <v>23</v>
      </c>
      <c r="L3636" s="285"/>
      <c r="M3636" s="286" t="s">
        <v>23</v>
      </c>
      <c r="N3636" s="287" t="s">
        <v>44</v>
      </c>
      <c r="O3636" s="43"/>
      <c r="P3636" s="218">
        <f>O3636*H3636</f>
        <v>0</v>
      </c>
      <c r="Q3636" s="218">
        <v>0</v>
      </c>
      <c r="R3636" s="218">
        <f>Q3636*H3636</f>
        <v>0</v>
      </c>
      <c r="S3636" s="218">
        <v>0</v>
      </c>
      <c r="T3636" s="219">
        <f>S3636*H3636</f>
        <v>0</v>
      </c>
      <c r="AR3636" s="25" t="s">
        <v>977</v>
      </c>
      <c r="AT3636" s="25" t="s">
        <v>1110</v>
      </c>
      <c r="AU3636" s="25" t="s">
        <v>82</v>
      </c>
      <c r="AY3636" s="25" t="s">
        <v>492</v>
      </c>
      <c r="BE3636" s="220">
        <f>IF(N3636="základní",J3636,0)</f>
        <v>0</v>
      </c>
      <c r="BF3636" s="220">
        <f>IF(N3636="snížená",J3636,0)</f>
        <v>0</v>
      </c>
      <c r="BG3636" s="220">
        <f>IF(N3636="zákl. přenesená",J3636,0)</f>
        <v>0</v>
      </c>
      <c r="BH3636" s="220">
        <f>IF(N3636="sníž. přenesená",J3636,0)</f>
        <v>0</v>
      </c>
      <c r="BI3636" s="220">
        <f>IF(N3636="nulová",J3636,0)</f>
        <v>0</v>
      </c>
      <c r="BJ3636" s="25" t="s">
        <v>80</v>
      </c>
      <c r="BK3636" s="220">
        <f>ROUND(I3636*H3636,2)</f>
        <v>0</v>
      </c>
      <c r="BL3636" s="25" t="s">
        <v>775</v>
      </c>
      <c r="BM3636" s="25" t="s">
        <v>5017</v>
      </c>
    </row>
    <row r="3637" spans="2:65" s="1" customFormat="1" ht="24">
      <c r="B3637" s="42"/>
      <c r="C3637" s="64"/>
      <c r="D3637" s="227" t="s">
        <v>506</v>
      </c>
      <c r="E3637" s="64"/>
      <c r="F3637" s="274" t="s">
        <v>5016</v>
      </c>
      <c r="G3637" s="64"/>
      <c r="H3637" s="64"/>
      <c r="I3637" s="177"/>
      <c r="J3637" s="64"/>
      <c r="K3637" s="64"/>
      <c r="L3637" s="62"/>
      <c r="M3637" s="223"/>
      <c r="N3637" s="43"/>
      <c r="O3637" s="43"/>
      <c r="P3637" s="43"/>
      <c r="Q3637" s="43"/>
      <c r="R3637" s="43"/>
      <c r="S3637" s="43"/>
      <c r="T3637" s="79"/>
      <c r="AT3637" s="25" t="s">
        <v>506</v>
      </c>
      <c r="AU3637" s="25" t="s">
        <v>82</v>
      </c>
    </row>
    <row r="3638" spans="2:65" s="1" customFormat="1" ht="38.25" customHeight="1">
      <c r="B3638" s="42"/>
      <c r="C3638" s="278" t="s">
        <v>5018</v>
      </c>
      <c r="D3638" s="278" t="s">
        <v>1110</v>
      </c>
      <c r="E3638" s="279" t="s">
        <v>5019</v>
      </c>
      <c r="F3638" s="280" t="s">
        <v>5020</v>
      </c>
      <c r="G3638" s="281" t="s">
        <v>1025</v>
      </c>
      <c r="H3638" s="282">
        <v>3</v>
      </c>
      <c r="I3638" s="283"/>
      <c r="J3638" s="284">
        <f>ROUND(I3638*H3638,2)</f>
        <v>0</v>
      </c>
      <c r="K3638" s="280" t="s">
        <v>23</v>
      </c>
      <c r="L3638" s="285"/>
      <c r="M3638" s="286" t="s">
        <v>23</v>
      </c>
      <c r="N3638" s="287" t="s">
        <v>44</v>
      </c>
      <c r="O3638" s="43"/>
      <c r="P3638" s="218">
        <f>O3638*H3638</f>
        <v>0</v>
      </c>
      <c r="Q3638" s="218">
        <v>0</v>
      </c>
      <c r="R3638" s="218">
        <f>Q3638*H3638</f>
        <v>0</v>
      </c>
      <c r="S3638" s="218">
        <v>0</v>
      </c>
      <c r="T3638" s="219">
        <f>S3638*H3638</f>
        <v>0</v>
      </c>
      <c r="AR3638" s="25" t="s">
        <v>977</v>
      </c>
      <c r="AT3638" s="25" t="s">
        <v>1110</v>
      </c>
      <c r="AU3638" s="25" t="s">
        <v>82</v>
      </c>
      <c r="AY3638" s="25" t="s">
        <v>492</v>
      </c>
      <c r="BE3638" s="220">
        <f>IF(N3638="základní",J3638,0)</f>
        <v>0</v>
      </c>
      <c r="BF3638" s="220">
        <f>IF(N3638="snížená",J3638,0)</f>
        <v>0</v>
      </c>
      <c r="BG3638" s="220">
        <f>IF(N3638="zákl. přenesená",J3638,0)</f>
        <v>0</v>
      </c>
      <c r="BH3638" s="220">
        <f>IF(N3638="sníž. přenesená",J3638,0)</f>
        <v>0</v>
      </c>
      <c r="BI3638" s="220">
        <f>IF(N3638="nulová",J3638,0)</f>
        <v>0</v>
      </c>
      <c r="BJ3638" s="25" t="s">
        <v>80</v>
      </c>
      <c r="BK3638" s="220">
        <f>ROUND(I3638*H3638,2)</f>
        <v>0</v>
      </c>
      <c r="BL3638" s="25" t="s">
        <v>775</v>
      </c>
      <c r="BM3638" s="25" t="s">
        <v>5021</v>
      </c>
    </row>
    <row r="3639" spans="2:65" s="1" customFormat="1" ht="24">
      <c r="B3639" s="42"/>
      <c r="C3639" s="64"/>
      <c r="D3639" s="227" t="s">
        <v>506</v>
      </c>
      <c r="E3639" s="64"/>
      <c r="F3639" s="274" t="s">
        <v>5020</v>
      </c>
      <c r="G3639" s="64"/>
      <c r="H3639" s="64"/>
      <c r="I3639" s="177"/>
      <c r="J3639" s="64"/>
      <c r="K3639" s="64"/>
      <c r="L3639" s="62"/>
      <c r="M3639" s="223"/>
      <c r="N3639" s="43"/>
      <c r="O3639" s="43"/>
      <c r="P3639" s="43"/>
      <c r="Q3639" s="43"/>
      <c r="R3639" s="43"/>
      <c r="S3639" s="43"/>
      <c r="T3639" s="79"/>
      <c r="AT3639" s="25" t="s">
        <v>506</v>
      </c>
      <c r="AU3639" s="25" t="s">
        <v>82</v>
      </c>
    </row>
    <row r="3640" spans="2:65" s="1" customFormat="1" ht="38.25" customHeight="1">
      <c r="B3640" s="42"/>
      <c r="C3640" s="278" t="s">
        <v>5022</v>
      </c>
      <c r="D3640" s="278" t="s">
        <v>1110</v>
      </c>
      <c r="E3640" s="279" t="s">
        <v>5023</v>
      </c>
      <c r="F3640" s="280" t="s">
        <v>5024</v>
      </c>
      <c r="G3640" s="281" t="s">
        <v>1025</v>
      </c>
      <c r="H3640" s="282">
        <v>1</v>
      </c>
      <c r="I3640" s="283"/>
      <c r="J3640" s="284">
        <f>ROUND(I3640*H3640,2)</f>
        <v>0</v>
      </c>
      <c r="K3640" s="280" t="s">
        <v>23</v>
      </c>
      <c r="L3640" s="285"/>
      <c r="M3640" s="286" t="s">
        <v>23</v>
      </c>
      <c r="N3640" s="287" t="s">
        <v>44</v>
      </c>
      <c r="O3640" s="43"/>
      <c r="P3640" s="218">
        <f>O3640*H3640</f>
        <v>0</v>
      </c>
      <c r="Q3640" s="218">
        <v>0</v>
      </c>
      <c r="R3640" s="218">
        <f>Q3640*H3640</f>
        <v>0</v>
      </c>
      <c r="S3640" s="218">
        <v>0</v>
      </c>
      <c r="T3640" s="219">
        <f>S3640*H3640</f>
        <v>0</v>
      </c>
      <c r="AR3640" s="25" t="s">
        <v>977</v>
      </c>
      <c r="AT3640" s="25" t="s">
        <v>1110</v>
      </c>
      <c r="AU3640" s="25" t="s">
        <v>82</v>
      </c>
      <c r="AY3640" s="25" t="s">
        <v>492</v>
      </c>
      <c r="BE3640" s="220">
        <f>IF(N3640="základní",J3640,0)</f>
        <v>0</v>
      </c>
      <c r="BF3640" s="220">
        <f>IF(N3640="snížená",J3640,0)</f>
        <v>0</v>
      </c>
      <c r="BG3640" s="220">
        <f>IF(N3640="zákl. přenesená",J3640,0)</f>
        <v>0</v>
      </c>
      <c r="BH3640" s="220">
        <f>IF(N3640="sníž. přenesená",J3640,0)</f>
        <v>0</v>
      </c>
      <c r="BI3640" s="220">
        <f>IF(N3640="nulová",J3640,0)</f>
        <v>0</v>
      </c>
      <c r="BJ3640" s="25" t="s">
        <v>80</v>
      </c>
      <c r="BK3640" s="220">
        <f>ROUND(I3640*H3640,2)</f>
        <v>0</v>
      </c>
      <c r="BL3640" s="25" t="s">
        <v>775</v>
      </c>
      <c r="BM3640" s="25" t="s">
        <v>5025</v>
      </c>
    </row>
    <row r="3641" spans="2:65" s="1" customFormat="1" ht="24">
      <c r="B3641" s="42"/>
      <c r="C3641" s="64"/>
      <c r="D3641" s="227" t="s">
        <v>506</v>
      </c>
      <c r="E3641" s="64"/>
      <c r="F3641" s="274" t="s">
        <v>5024</v>
      </c>
      <c r="G3641" s="64"/>
      <c r="H3641" s="64"/>
      <c r="I3641" s="177"/>
      <c r="J3641" s="64"/>
      <c r="K3641" s="64"/>
      <c r="L3641" s="62"/>
      <c r="M3641" s="223"/>
      <c r="N3641" s="43"/>
      <c r="O3641" s="43"/>
      <c r="P3641" s="43"/>
      <c r="Q3641" s="43"/>
      <c r="R3641" s="43"/>
      <c r="S3641" s="43"/>
      <c r="T3641" s="79"/>
      <c r="AT3641" s="25" t="s">
        <v>506</v>
      </c>
      <c r="AU3641" s="25" t="s">
        <v>82</v>
      </c>
    </row>
    <row r="3642" spans="2:65" s="1" customFormat="1" ht="38.25" customHeight="1">
      <c r="B3642" s="42"/>
      <c r="C3642" s="278" t="s">
        <v>5026</v>
      </c>
      <c r="D3642" s="278" t="s">
        <v>1110</v>
      </c>
      <c r="E3642" s="279" t="s">
        <v>5027</v>
      </c>
      <c r="F3642" s="280" t="s">
        <v>5028</v>
      </c>
      <c r="G3642" s="281" t="s">
        <v>1025</v>
      </c>
      <c r="H3642" s="282">
        <v>1</v>
      </c>
      <c r="I3642" s="283"/>
      <c r="J3642" s="284">
        <f>ROUND(I3642*H3642,2)</f>
        <v>0</v>
      </c>
      <c r="K3642" s="280" t="s">
        <v>23</v>
      </c>
      <c r="L3642" s="285"/>
      <c r="M3642" s="286" t="s">
        <v>23</v>
      </c>
      <c r="N3642" s="287" t="s">
        <v>44</v>
      </c>
      <c r="O3642" s="43"/>
      <c r="P3642" s="218">
        <f>O3642*H3642</f>
        <v>0</v>
      </c>
      <c r="Q3642" s="218">
        <v>0</v>
      </c>
      <c r="R3642" s="218">
        <f>Q3642*H3642</f>
        <v>0</v>
      </c>
      <c r="S3642" s="218">
        <v>0</v>
      </c>
      <c r="T3642" s="219">
        <f>S3642*H3642</f>
        <v>0</v>
      </c>
      <c r="AR3642" s="25" t="s">
        <v>977</v>
      </c>
      <c r="AT3642" s="25" t="s">
        <v>1110</v>
      </c>
      <c r="AU3642" s="25" t="s">
        <v>82</v>
      </c>
      <c r="AY3642" s="25" t="s">
        <v>492</v>
      </c>
      <c r="BE3642" s="220">
        <f>IF(N3642="základní",J3642,0)</f>
        <v>0</v>
      </c>
      <c r="BF3642" s="220">
        <f>IF(N3642="snížená",J3642,0)</f>
        <v>0</v>
      </c>
      <c r="BG3642" s="220">
        <f>IF(N3642="zákl. přenesená",J3642,0)</f>
        <v>0</v>
      </c>
      <c r="BH3642" s="220">
        <f>IF(N3642="sníž. přenesená",J3642,0)</f>
        <v>0</v>
      </c>
      <c r="BI3642" s="220">
        <f>IF(N3642="nulová",J3642,0)</f>
        <v>0</v>
      </c>
      <c r="BJ3642" s="25" t="s">
        <v>80</v>
      </c>
      <c r="BK3642" s="220">
        <f>ROUND(I3642*H3642,2)</f>
        <v>0</v>
      </c>
      <c r="BL3642" s="25" t="s">
        <v>775</v>
      </c>
      <c r="BM3642" s="25" t="s">
        <v>5029</v>
      </c>
    </row>
    <row r="3643" spans="2:65" s="1" customFormat="1" ht="24">
      <c r="B3643" s="42"/>
      <c r="C3643" s="64"/>
      <c r="D3643" s="227" t="s">
        <v>506</v>
      </c>
      <c r="E3643" s="64"/>
      <c r="F3643" s="274" t="s">
        <v>5028</v>
      </c>
      <c r="G3643" s="64"/>
      <c r="H3643" s="64"/>
      <c r="I3643" s="177"/>
      <c r="J3643" s="64"/>
      <c r="K3643" s="64"/>
      <c r="L3643" s="62"/>
      <c r="M3643" s="223"/>
      <c r="N3643" s="43"/>
      <c r="O3643" s="43"/>
      <c r="P3643" s="43"/>
      <c r="Q3643" s="43"/>
      <c r="R3643" s="43"/>
      <c r="S3643" s="43"/>
      <c r="T3643" s="79"/>
      <c r="AT3643" s="25" t="s">
        <v>506</v>
      </c>
      <c r="AU3643" s="25" t="s">
        <v>82</v>
      </c>
    </row>
    <row r="3644" spans="2:65" s="1" customFormat="1" ht="25.5" customHeight="1">
      <c r="B3644" s="42"/>
      <c r="C3644" s="209" t="s">
        <v>5030</v>
      </c>
      <c r="D3644" s="209" t="s">
        <v>498</v>
      </c>
      <c r="E3644" s="210" t="s">
        <v>5031</v>
      </c>
      <c r="F3644" s="211" t="s">
        <v>5032</v>
      </c>
      <c r="G3644" s="212" t="s">
        <v>1025</v>
      </c>
      <c r="H3644" s="213">
        <v>23</v>
      </c>
      <c r="I3644" s="214"/>
      <c r="J3644" s="215">
        <f>ROUND(I3644*H3644,2)</f>
        <v>0</v>
      </c>
      <c r="K3644" s="211" t="s">
        <v>501</v>
      </c>
      <c r="L3644" s="62"/>
      <c r="M3644" s="216" t="s">
        <v>23</v>
      </c>
      <c r="N3644" s="217" t="s">
        <v>44</v>
      </c>
      <c r="O3644" s="43"/>
      <c r="P3644" s="218">
        <f>O3644*H3644</f>
        <v>0</v>
      </c>
      <c r="Q3644" s="218">
        <v>0</v>
      </c>
      <c r="R3644" s="218">
        <f>Q3644*H3644</f>
        <v>0</v>
      </c>
      <c r="S3644" s="218">
        <v>0</v>
      </c>
      <c r="T3644" s="219">
        <f>S3644*H3644</f>
        <v>0</v>
      </c>
      <c r="AR3644" s="25" t="s">
        <v>502</v>
      </c>
      <c r="AT3644" s="25" t="s">
        <v>498</v>
      </c>
      <c r="AU3644" s="25" t="s">
        <v>82</v>
      </c>
      <c r="AY3644" s="25" t="s">
        <v>492</v>
      </c>
      <c r="BE3644" s="220">
        <f>IF(N3644="základní",J3644,0)</f>
        <v>0</v>
      </c>
      <c r="BF3644" s="220">
        <f>IF(N3644="snížená",J3644,0)</f>
        <v>0</v>
      </c>
      <c r="BG3644" s="220">
        <f>IF(N3644="zákl. přenesená",J3644,0)</f>
        <v>0</v>
      </c>
      <c r="BH3644" s="220">
        <f>IF(N3644="sníž. přenesená",J3644,0)</f>
        <v>0</v>
      </c>
      <c r="BI3644" s="220">
        <f>IF(N3644="nulová",J3644,0)</f>
        <v>0</v>
      </c>
      <c r="BJ3644" s="25" t="s">
        <v>80</v>
      </c>
      <c r="BK3644" s="220">
        <f>ROUND(I3644*H3644,2)</f>
        <v>0</v>
      </c>
      <c r="BL3644" s="25" t="s">
        <v>502</v>
      </c>
      <c r="BM3644" s="25" t="s">
        <v>5033</v>
      </c>
    </row>
    <row r="3645" spans="2:65" s="1" customFormat="1" ht="24">
      <c r="B3645" s="42"/>
      <c r="C3645" s="64"/>
      <c r="D3645" s="221" t="s">
        <v>506</v>
      </c>
      <c r="E3645" s="64"/>
      <c r="F3645" s="222" t="s">
        <v>5034</v>
      </c>
      <c r="G3645" s="64"/>
      <c r="H3645" s="64"/>
      <c r="I3645" s="177"/>
      <c r="J3645" s="64"/>
      <c r="K3645" s="64"/>
      <c r="L3645" s="62"/>
      <c r="M3645" s="223"/>
      <c r="N3645" s="43"/>
      <c r="O3645" s="43"/>
      <c r="P3645" s="43"/>
      <c r="Q3645" s="43"/>
      <c r="R3645" s="43"/>
      <c r="S3645" s="43"/>
      <c r="T3645" s="79"/>
      <c r="AT3645" s="25" t="s">
        <v>506</v>
      </c>
      <c r="AU3645" s="25" t="s">
        <v>82</v>
      </c>
    </row>
    <row r="3646" spans="2:65" s="1" customFormat="1" ht="144">
      <c r="B3646" s="42"/>
      <c r="C3646" s="64"/>
      <c r="D3646" s="221" t="s">
        <v>509</v>
      </c>
      <c r="E3646" s="64"/>
      <c r="F3646" s="224" t="s">
        <v>4870</v>
      </c>
      <c r="G3646" s="64"/>
      <c r="H3646" s="64"/>
      <c r="I3646" s="177"/>
      <c r="J3646" s="64"/>
      <c r="K3646" s="64"/>
      <c r="L3646" s="62"/>
      <c r="M3646" s="223"/>
      <c r="N3646" s="43"/>
      <c r="O3646" s="43"/>
      <c r="P3646" s="43"/>
      <c r="Q3646" s="43"/>
      <c r="R3646" s="43"/>
      <c r="S3646" s="43"/>
      <c r="T3646" s="79"/>
      <c r="AT3646" s="25" t="s">
        <v>509</v>
      </c>
      <c r="AU3646" s="25" t="s">
        <v>82</v>
      </c>
    </row>
    <row r="3647" spans="2:65" s="13" customFormat="1">
      <c r="B3647" s="237"/>
      <c r="C3647" s="238"/>
      <c r="D3647" s="221" t="s">
        <v>513</v>
      </c>
      <c r="E3647" s="239" t="s">
        <v>23</v>
      </c>
      <c r="F3647" s="240" t="s">
        <v>5035</v>
      </c>
      <c r="G3647" s="238"/>
      <c r="H3647" s="241" t="s">
        <v>23</v>
      </c>
      <c r="I3647" s="242"/>
      <c r="J3647" s="238"/>
      <c r="K3647" s="238"/>
      <c r="L3647" s="243"/>
      <c r="M3647" s="244"/>
      <c r="N3647" s="245"/>
      <c r="O3647" s="245"/>
      <c r="P3647" s="245"/>
      <c r="Q3647" s="245"/>
      <c r="R3647" s="245"/>
      <c r="S3647" s="245"/>
      <c r="T3647" s="246"/>
      <c r="AT3647" s="247" t="s">
        <v>513</v>
      </c>
      <c r="AU3647" s="247" t="s">
        <v>82</v>
      </c>
      <c r="AV3647" s="13" t="s">
        <v>80</v>
      </c>
      <c r="AW3647" s="13" t="s">
        <v>36</v>
      </c>
      <c r="AX3647" s="13" t="s">
        <v>73</v>
      </c>
      <c r="AY3647" s="247" t="s">
        <v>492</v>
      </c>
    </row>
    <row r="3648" spans="2:65" s="12" customFormat="1">
      <c r="B3648" s="225"/>
      <c r="C3648" s="226"/>
      <c r="D3648" s="221" t="s">
        <v>513</v>
      </c>
      <c r="E3648" s="248" t="s">
        <v>23</v>
      </c>
      <c r="F3648" s="249" t="s">
        <v>5036</v>
      </c>
      <c r="G3648" s="226"/>
      <c r="H3648" s="250">
        <v>23</v>
      </c>
      <c r="I3648" s="231"/>
      <c r="J3648" s="226"/>
      <c r="K3648" s="226"/>
      <c r="L3648" s="232"/>
      <c r="M3648" s="233"/>
      <c r="N3648" s="234"/>
      <c r="O3648" s="234"/>
      <c r="P3648" s="234"/>
      <c r="Q3648" s="234"/>
      <c r="R3648" s="234"/>
      <c r="S3648" s="234"/>
      <c r="T3648" s="235"/>
      <c r="AT3648" s="236" t="s">
        <v>513</v>
      </c>
      <c r="AU3648" s="236" t="s">
        <v>82</v>
      </c>
      <c r="AV3648" s="12" t="s">
        <v>82</v>
      </c>
      <c r="AW3648" s="12" t="s">
        <v>36</v>
      </c>
      <c r="AX3648" s="12" t="s">
        <v>73</v>
      </c>
      <c r="AY3648" s="236" t="s">
        <v>492</v>
      </c>
    </row>
    <row r="3649" spans="2:65" s="14" customFormat="1">
      <c r="B3649" s="251"/>
      <c r="C3649" s="252"/>
      <c r="D3649" s="227" t="s">
        <v>513</v>
      </c>
      <c r="E3649" s="253" t="s">
        <v>23</v>
      </c>
      <c r="F3649" s="254" t="s">
        <v>560</v>
      </c>
      <c r="G3649" s="252"/>
      <c r="H3649" s="255">
        <v>23</v>
      </c>
      <c r="I3649" s="256"/>
      <c r="J3649" s="252"/>
      <c r="K3649" s="252"/>
      <c r="L3649" s="257"/>
      <c r="M3649" s="258"/>
      <c r="N3649" s="259"/>
      <c r="O3649" s="259"/>
      <c r="P3649" s="259"/>
      <c r="Q3649" s="259"/>
      <c r="R3649" s="259"/>
      <c r="S3649" s="259"/>
      <c r="T3649" s="260"/>
      <c r="AT3649" s="261" t="s">
        <v>513</v>
      </c>
      <c r="AU3649" s="261" t="s">
        <v>82</v>
      </c>
      <c r="AV3649" s="14" t="s">
        <v>502</v>
      </c>
      <c r="AW3649" s="14" t="s">
        <v>36</v>
      </c>
      <c r="AX3649" s="14" t="s">
        <v>80</v>
      </c>
      <c r="AY3649" s="261" t="s">
        <v>492</v>
      </c>
    </row>
    <row r="3650" spans="2:65" s="1" customFormat="1" ht="38.25" customHeight="1">
      <c r="B3650" s="42"/>
      <c r="C3650" s="278" t="s">
        <v>5037</v>
      </c>
      <c r="D3650" s="278" t="s">
        <v>1110</v>
      </c>
      <c r="E3650" s="279" t="s">
        <v>5038</v>
      </c>
      <c r="F3650" s="280" t="s">
        <v>5039</v>
      </c>
      <c r="G3650" s="281" t="s">
        <v>1025</v>
      </c>
      <c r="H3650" s="282">
        <v>2</v>
      </c>
      <c r="I3650" s="283"/>
      <c r="J3650" s="284">
        <f>ROUND(I3650*H3650,2)</f>
        <v>0</v>
      </c>
      <c r="K3650" s="280" t="s">
        <v>23</v>
      </c>
      <c r="L3650" s="285"/>
      <c r="M3650" s="286" t="s">
        <v>23</v>
      </c>
      <c r="N3650" s="287" t="s">
        <v>44</v>
      </c>
      <c r="O3650" s="43"/>
      <c r="P3650" s="218">
        <f>O3650*H3650</f>
        <v>0</v>
      </c>
      <c r="Q3650" s="218">
        <v>0</v>
      </c>
      <c r="R3650" s="218">
        <f>Q3650*H3650</f>
        <v>0</v>
      </c>
      <c r="S3650" s="218">
        <v>0</v>
      </c>
      <c r="T3650" s="219">
        <f>S3650*H3650</f>
        <v>0</v>
      </c>
      <c r="AR3650" s="25" t="s">
        <v>977</v>
      </c>
      <c r="AT3650" s="25" t="s">
        <v>1110</v>
      </c>
      <c r="AU3650" s="25" t="s">
        <v>82</v>
      </c>
      <c r="AY3650" s="25" t="s">
        <v>492</v>
      </c>
      <c r="BE3650" s="220">
        <f>IF(N3650="základní",J3650,0)</f>
        <v>0</v>
      </c>
      <c r="BF3650" s="220">
        <f>IF(N3650="snížená",J3650,0)</f>
        <v>0</v>
      </c>
      <c r="BG3650" s="220">
        <f>IF(N3650="zákl. přenesená",J3650,0)</f>
        <v>0</v>
      </c>
      <c r="BH3650" s="220">
        <f>IF(N3650="sníž. přenesená",J3650,0)</f>
        <v>0</v>
      </c>
      <c r="BI3650" s="220">
        <f>IF(N3650="nulová",J3650,0)</f>
        <v>0</v>
      </c>
      <c r="BJ3650" s="25" t="s">
        <v>80</v>
      </c>
      <c r="BK3650" s="220">
        <f>ROUND(I3650*H3650,2)</f>
        <v>0</v>
      </c>
      <c r="BL3650" s="25" t="s">
        <v>775</v>
      </c>
      <c r="BM3650" s="25" t="s">
        <v>5040</v>
      </c>
    </row>
    <row r="3651" spans="2:65" s="1" customFormat="1" ht="36">
      <c r="B3651" s="42"/>
      <c r="C3651" s="64"/>
      <c r="D3651" s="227" t="s">
        <v>506</v>
      </c>
      <c r="E3651" s="64"/>
      <c r="F3651" s="274" t="s">
        <v>5039</v>
      </c>
      <c r="G3651" s="64"/>
      <c r="H3651" s="64"/>
      <c r="I3651" s="177"/>
      <c r="J3651" s="64"/>
      <c r="K3651" s="64"/>
      <c r="L3651" s="62"/>
      <c r="M3651" s="223"/>
      <c r="N3651" s="43"/>
      <c r="O3651" s="43"/>
      <c r="P3651" s="43"/>
      <c r="Q3651" s="43"/>
      <c r="R3651" s="43"/>
      <c r="S3651" s="43"/>
      <c r="T3651" s="79"/>
      <c r="AT3651" s="25" t="s">
        <v>506</v>
      </c>
      <c r="AU3651" s="25" t="s">
        <v>82</v>
      </c>
    </row>
    <row r="3652" spans="2:65" s="1" customFormat="1" ht="38.25" customHeight="1">
      <c r="B3652" s="42"/>
      <c r="C3652" s="278" t="s">
        <v>5041</v>
      </c>
      <c r="D3652" s="278" t="s">
        <v>1110</v>
      </c>
      <c r="E3652" s="279" t="s">
        <v>5042</v>
      </c>
      <c r="F3652" s="280" t="s">
        <v>5043</v>
      </c>
      <c r="G3652" s="281" t="s">
        <v>1025</v>
      </c>
      <c r="H3652" s="282">
        <v>2</v>
      </c>
      <c r="I3652" s="283"/>
      <c r="J3652" s="284">
        <f>ROUND(I3652*H3652,2)</f>
        <v>0</v>
      </c>
      <c r="K3652" s="280" t="s">
        <v>23</v>
      </c>
      <c r="L3652" s="285"/>
      <c r="M3652" s="286" t="s">
        <v>23</v>
      </c>
      <c r="N3652" s="287" t="s">
        <v>44</v>
      </c>
      <c r="O3652" s="43"/>
      <c r="P3652" s="218">
        <f>O3652*H3652</f>
        <v>0</v>
      </c>
      <c r="Q3652" s="218">
        <v>0</v>
      </c>
      <c r="R3652" s="218">
        <f>Q3652*H3652</f>
        <v>0</v>
      </c>
      <c r="S3652" s="218">
        <v>0</v>
      </c>
      <c r="T3652" s="219">
        <f>S3652*H3652</f>
        <v>0</v>
      </c>
      <c r="AR3652" s="25" t="s">
        <v>977</v>
      </c>
      <c r="AT3652" s="25" t="s">
        <v>1110</v>
      </c>
      <c r="AU3652" s="25" t="s">
        <v>82</v>
      </c>
      <c r="AY3652" s="25" t="s">
        <v>492</v>
      </c>
      <c r="BE3652" s="220">
        <f>IF(N3652="základní",J3652,0)</f>
        <v>0</v>
      </c>
      <c r="BF3652" s="220">
        <f>IF(N3652="snížená",J3652,0)</f>
        <v>0</v>
      </c>
      <c r="BG3652" s="220">
        <f>IF(N3652="zákl. přenesená",J3652,0)</f>
        <v>0</v>
      </c>
      <c r="BH3652" s="220">
        <f>IF(N3652="sníž. přenesená",J3652,0)</f>
        <v>0</v>
      </c>
      <c r="BI3652" s="220">
        <f>IF(N3652="nulová",J3652,0)</f>
        <v>0</v>
      </c>
      <c r="BJ3652" s="25" t="s">
        <v>80</v>
      </c>
      <c r="BK3652" s="220">
        <f>ROUND(I3652*H3652,2)</f>
        <v>0</v>
      </c>
      <c r="BL3652" s="25" t="s">
        <v>775</v>
      </c>
      <c r="BM3652" s="25" t="s">
        <v>5044</v>
      </c>
    </row>
    <row r="3653" spans="2:65" s="1" customFormat="1" ht="36">
      <c r="B3653" s="42"/>
      <c r="C3653" s="64"/>
      <c r="D3653" s="227" t="s">
        <v>506</v>
      </c>
      <c r="E3653" s="64"/>
      <c r="F3653" s="274" t="s">
        <v>5043</v>
      </c>
      <c r="G3653" s="64"/>
      <c r="H3653" s="64"/>
      <c r="I3653" s="177"/>
      <c r="J3653" s="64"/>
      <c r="K3653" s="64"/>
      <c r="L3653" s="62"/>
      <c r="M3653" s="223"/>
      <c r="N3653" s="43"/>
      <c r="O3653" s="43"/>
      <c r="P3653" s="43"/>
      <c r="Q3653" s="43"/>
      <c r="R3653" s="43"/>
      <c r="S3653" s="43"/>
      <c r="T3653" s="79"/>
      <c r="AT3653" s="25" t="s">
        <v>506</v>
      </c>
      <c r="AU3653" s="25" t="s">
        <v>82</v>
      </c>
    </row>
    <row r="3654" spans="2:65" s="1" customFormat="1" ht="38.25" customHeight="1">
      <c r="B3654" s="42"/>
      <c r="C3654" s="278" t="s">
        <v>5045</v>
      </c>
      <c r="D3654" s="278" t="s">
        <v>1110</v>
      </c>
      <c r="E3654" s="279" t="s">
        <v>5046</v>
      </c>
      <c r="F3654" s="280" t="s">
        <v>5047</v>
      </c>
      <c r="G3654" s="281" t="s">
        <v>1025</v>
      </c>
      <c r="H3654" s="282">
        <v>10</v>
      </c>
      <c r="I3654" s="283"/>
      <c r="J3654" s="284">
        <f>ROUND(I3654*H3654,2)</f>
        <v>0</v>
      </c>
      <c r="K3654" s="280" t="s">
        <v>23</v>
      </c>
      <c r="L3654" s="285"/>
      <c r="M3654" s="286" t="s">
        <v>23</v>
      </c>
      <c r="N3654" s="287" t="s">
        <v>44</v>
      </c>
      <c r="O3654" s="43"/>
      <c r="P3654" s="218">
        <f>O3654*H3654</f>
        <v>0</v>
      </c>
      <c r="Q3654" s="218">
        <v>0</v>
      </c>
      <c r="R3654" s="218">
        <f>Q3654*H3654</f>
        <v>0</v>
      </c>
      <c r="S3654" s="218">
        <v>0</v>
      </c>
      <c r="T3654" s="219">
        <f>S3654*H3654</f>
        <v>0</v>
      </c>
      <c r="AR3654" s="25" t="s">
        <v>977</v>
      </c>
      <c r="AT3654" s="25" t="s">
        <v>1110</v>
      </c>
      <c r="AU3654" s="25" t="s">
        <v>82</v>
      </c>
      <c r="AY3654" s="25" t="s">
        <v>492</v>
      </c>
      <c r="BE3654" s="220">
        <f>IF(N3654="základní",J3654,0)</f>
        <v>0</v>
      </c>
      <c r="BF3654" s="220">
        <f>IF(N3654="snížená",J3654,0)</f>
        <v>0</v>
      </c>
      <c r="BG3654" s="220">
        <f>IF(N3654="zákl. přenesená",J3654,0)</f>
        <v>0</v>
      </c>
      <c r="BH3654" s="220">
        <f>IF(N3654="sníž. přenesená",J3654,0)</f>
        <v>0</v>
      </c>
      <c r="BI3654" s="220">
        <f>IF(N3654="nulová",J3654,0)</f>
        <v>0</v>
      </c>
      <c r="BJ3654" s="25" t="s">
        <v>80</v>
      </c>
      <c r="BK3654" s="220">
        <f>ROUND(I3654*H3654,2)</f>
        <v>0</v>
      </c>
      <c r="BL3654" s="25" t="s">
        <v>775</v>
      </c>
      <c r="BM3654" s="25" t="s">
        <v>5048</v>
      </c>
    </row>
    <row r="3655" spans="2:65" s="1" customFormat="1" ht="36">
      <c r="B3655" s="42"/>
      <c r="C3655" s="64"/>
      <c r="D3655" s="227" t="s">
        <v>506</v>
      </c>
      <c r="E3655" s="64"/>
      <c r="F3655" s="274" t="s">
        <v>5047</v>
      </c>
      <c r="G3655" s="64"/>
      <c r="H3655" s="64"/>
      <c r="I3655" s="177"/>
      <c r="J3655" s="64"/>
      <c r="K3655" s="64"/>
      <c r="L3655" s="62"/>
      <c r="M3655" s="223"/>
      <c r="N3655" s="43"/>
      <c r="O3655" s="43"/>
      <c r="P3655" s="43"/>
      <c r="Q3655" s="43"/>
      <c r="R3655" s="43"/>
      <c r="S3655" s="43"/>
      <c r="T3655" s="79"/>
      <c r="AT3655" s="25" t="s">
        <v>506</v>
      </c>
      <c r="AU3655" s="25" t="s">
        <v>82</v>
      </c>
    </row>
    <row r="3656" spans="2:65" s="1" customFormat="1" ht="38.25" customHeight="1">
      <c r="B3656" s="42"/>
      <c r="C3656" s="278" t="s">
        <v>5049</v>
      </c>
      <c r="D3656" s="278" t="s">
        <v>1110</v>
      </c>
      <c r="E3656" s="279" t="s">
        <v>5050</v>
      </c>
      <c r="F3656" s="280" t="s">
        <v>5051</v>
      </c>
      <c r="G3656" s="281" t="s">
        <v>1025</v>
      </c>
      <c r="H3656" s="282">
        <v>1</v>
      </c>
      <c r="I3656" s="283"/>
      <c r="J3656" s="284">
        <f>ROUND(I3656*H3656,2)</f>
        <v>0</v>
      </c>
      <c r="K3656" s="280" t="s">
        <v>23</v>
      </c>
      <c r="L3656" s="285"/>
      <c r="M3656" s="286" t="s">
        <v>23</v>
      </c>
      <c r="N3656" s="287" t="s">
        <v>44</v>
      </c>
      <c r="O3656" s="43"/>
      <c r="P3656" s="218">
        <f>O3656*H3656</f>
        <v>0</v>
      </c>
      <c r="Q3656" s="218">
        <v>0</v>
      </c>
      <c r="R3656" s="218">
        <f>Q3656*H3656</f>
        <v>0</v>
      </c>
      <c r="S3656" s="218">
        <v>0</v>
      </c>
      <c r="T3656" s="219">
        <f>S3656*H3656</f>
        <v>0</v>
      </c>
      <c r="AR3656" s="25" t="s">
        <v>977</v>
      </c>
      <c r="AT3656" s="25" t="s">
        <v>1110</v>
      </c>
      <c r="AU3656" s="25" t="s">
        <v>82</v>
      </c>
      <c r="AY3656" s="25" t="s">
        <v>492</v>
      </c>
      <c r="BE3656" s="220">
        <f>IF(N3656="základní",J3656,0)</f>
        <v>0</v>
      </c>
      <c r="BF3656" s="220">
        <f>IF(N3656="snížená",J3656,0)</f>
        <v>0</v>
      </c>
      <c r="BG3656" s="220">
        <f>IF(N3656="zákl. přenesená",J3656,0)</f>
        <v>0</v>
      </c>
      <c r="BH3656" s="220">
        <f>IF(N3656="sníž. přenesená",J3656,0)</f>
        <v>0</v>
      </c>
      <c r="BI3656" s="220">
        <f>IF(N3656="nulová",J3656,0)</f>
        <v>0</v>
      </c>
      <c r="BJ3656" s="25" t="s">
        <v>80</v>
      </c>
      <c r="BK3656" s="220">
        <f>ROUND(I3656*H3656,2)</f>
        <v>0</v>
      </c>
      <c r="BL3656" s="25" t="s">
        <v>775</v>
      </c>
      <c r="BM3656" s="25" t="s">
        <v>5052</v>
      </c>
    </row>
    <row r="3657" spans="2:65" s="1" customFormat="1" ht="36">
      <c r="B3657" s="42"/>
      <c r="C3657" s="64"/>
      <c r="D3657" s="227" t="s">
        <v>506</v>
      </c>
      <c r="E3657" s="64"/>
      <c r="F3657" s="274" t="s">
        <v>5051</v>
      </c>
      <c r="G3657" s="64"/>
      <c r="H3657" s="64"/>
      <c r="I3657" s="177"/>
      <c r="J3657" s="64"/>
      <c r="K3657" s="64"/>
      <c r="L3657" s="62"/>
      <c r="M3657" s="223"/>
      <c r="N3657" s="43"/>
      <c r="O3657" s="43"/>
      <c r="P3657" s="43"/>
      <c r="Q3657" s="43"/>
      <c r="R3657" s="43"/>
      <c r="S3657" s="43"/>
      <c r="T3657" s="79"/>
      <c r="AT3657" s="25" t="s">
        <v>506</v>
      </c>
      <c r="AU3657" s="25" t="s">
        <v>82</v>
      </c>
    </row>
    <row r="3658" spans="2:65" s="1" customFormat="1" ht="38.25" customHeight="1">
      <c r="B3658" s="42"/>
      <c r="C3658" s="278" t="s">
        <v>5053</v>
      </c>
      <c r="D3658" s="278" t="s">
        <v>1110</v>
      </c>
      <c r="E3658" s="279" t="s">
        <v>5054</v>
      </c>
      <c r="F3658" s="280" t="s">
        <v>5055</v>
      </c>
      <c r="G3658" s="281" t="s">
        <v>1025</v>
      </c>
      <c r="H3658" s="282">
        <v>1</v>
      </c>
      <c r="I3658" s="283"/>
      <c r="J3658" s="284">
        <f>ROUND(I3658*H3658,2)</f>
        <v>0</v>
      </c>
      <c r="K3658" s="280" t="s">
        <v>23</v>
      </c>
      <c r="L3658" s="285"/>
      <c r="M3658" s="286" t="s">
        <v>23</v>
      </c>
      <c r="N3658" s="287" t="s">
        <v>44</v>
      </c>
      <c r="O3658" s="43"/>
      <c r="P3658" s="218">
        <f>O3658*H3658</f>
        <v>0</v>
      </c>
      <c r="Q3658" s="218">
        <v>0</v>
      </c>
      <c r="R3658" s="218">
        <f>Q3658*H3658</f>
        <v>0</v>
      </c>
      <c r="S3658" s="218">
        <v>0</v>
      </c>
      <c r="T3658" s="219">
        <f>S3658*H3658</f>
        <v>0</v>
      </c>
      <c r="AR3658" s="25" t="s">
        <v>977</v>
      </c>
      <c r="AT3658" s="25" t="s">
        <v>1110</v>
      </c>
      <c r="AU3658" s="25" t="s">
        <v>82</v>
      </c>
      <c r="AY3658" s="25" t="s">
        <v>492</v>
      </c>
      <c r="BE3658" s="220">
        <f>IF(N3658="základní",J3658,0)</f>
        <v>0</v>
      </c>
      <c r="BF3658" s="220">
        <f>IF(N3658="snížená",J3658,0)</f>
        <v>0</v>
      </c>
      <c r="BG3658" s="220">
        <f>IF(N3658="zákl. přenesená",J3658,0)</f>
        <v>0</v>
      </c>
      <c r="BH3658" s="220">
        <f>IF(N3658="sníž. přenesená",J3658,0)</f>
        <v>0</v>
      </c>
      <c r="BI3658" s="220">
        <f>IF(N3658="nulová",J3658,0)</f>
        <v>0</v>
      </c>
      <c r="BJ3658" s="25" t="s">
        <v>80</v>
      </c>
      <c r="BK3658" s="220">
        <f>ROUND(I3658*H3658,2)</f>
        <v>0</v>
      </c>
      <c r="BL3658" s="25" t="s">
        <v>775</v>
      </c>
      <c r="BM3658" s="25" t="s">
        <v>5056</v>
      </c>
    </row>
    <row r="3659" spans="2:65" s="1" customFormat="1" ht="36">
      <c r="B3659" s="42"/>
      <c r="C3659" s="64"/>
      <c r="D3659" s="227" t="s">
        <v>506</v>
      </c>
      <c r="E3659" s="64"/>
      <c r="F3659" s="274" t="s">
        <v>5055</v>
      </c>
      <c r="G3659" s="64"/>
      <c r="H3659" s="64"/>
      <c r="I3659" s="177"/>
      <c r="J3659" s="64"/>
      <c r="K3659" s="64"/>
      <c r="L3659" s="62"/>
      <c r="M3659" s="223"/>
      <c r="N3659" s="43"/>
      <c r="O3659" s="43"/>
      <c r="P3659" s="43"/>
      <c r="Q3659" s="43"/>
      <c r="R3659" s="43"/>
      <c r="S3659" s="43"/>
      <c r="T3659" s="79"/>
      <c r="AT3659" s="25" t="s">
        <v>506</v>
      </c>
      <c r="AU3659" s="25" t="s">
        <v>82</v>
      </c>
    </row>
    <row r="3660" spans="2:65" s="1" customFormat="1" ht="38.25" customHeight="1">
      <c r="B3660" s="42"/>
      <c r="C3660" s="278" t="s">
        <v>5057</v>
      </c>
      <c r="D3660" s="278" t="s">
        <v>1110</v>
      </c>
      <c r="E3660" s="279" t="s">
        <v>5058</v>
      </c>
      <c r="F3660" s="280" t="s">
        <v>5059</v>
      </c>
      <c r="G3660" s="281" t="s">
        <v>1025</v>
      </c>
      <c r="H3660" s="282">
        <v>4</v>
      </c>
      <c r="I3660" s="283"/>
      <c r="J3660" s="284">
        <f>ROUND(I3660*H3660,2)</f>
        <v>0</v>
      </c>
      <c r="K3660" s="280" t="s">
        <v>23</v>
      </c>
      <c r="L3660" s="285"/>
      <c r="M3660" s="286" t="s">
        <v>23</v>
      </c>
      <c r="N3660" s="287" t="s">
        <v>44</v>
      </c>
      <c r="O3660" s="43"/>
      <c r="P3660" s="218">
        <f>O3660*H3660</f>
        <v>0</v>
      </c>
      <c r="Q3660" s="218">
        <v>0</v>
      </c>
      <c r="R3660" s="218">
        <f>Q3660*H3660</f>
        <v>0</v>
      </c>
      <c r="S3660" s="218">
        <v>0</v>
      </c>
      <c r="T3660" s="219">
        <f>S3660*H3660</f>
        <v>0</v>
      </c>
      <c r="AR3660" s="25" t="s">
        <v>977</v>
      </c>
      <c r="AT3660" s="25" t="s">
        <v>1110</v>
      </c>
      <c r="AU3660" s="25" t="s">
        <v>82</v>
      </c>
      <c r="AY3660" s="25" t="s">
        <v>492</v>
      </c>
      <c r="BE3660" s="220">
        <f>IF(N3660="základní",J3660,0)</f>
        <v>0</v>
      </c>
      <c r="BF3660" s="220">
        <f>IF(N3660="snížená",J3660,0)</f>
        <v>0</v>
      </c>
      <c r="BG3660" s="220">
        <f>IF(N3660="zákl. přenesená",J3660,0)</f>
        <v>0</v>
      </c>
      <c r="BH3660" s="220">
        <f>IF(N3660="sníž. přenesená",J3660,0)</f>
        <v>0</v>
      </c>
      <c r="BI3660" s="220">
        <f>IF(N3660="nulová",J3660,0)</f>
        <v>0</v>
      </c>
      <c r="BJ3660" s="25" t="s">
        <v>80</v>
      </c>
      <c r="BK3660" s="220">
        <f>ROUND(I3660*H3660,2)</f>
        <v>0</v>
      </c>
      <c r="BL3660" s="25" t="s">
        <v>775</v>
      </c>
      <c r="BM3660" s="25" t="s">
        <v>5060</v>
      </c>
    </row>
    <row r="3661" spans="2:65" s="1" customFormat="1" ht="36">
      <c r="B3661" s="42"/>
      <c r="C3661" s="64"/>
      <c r="D3661" s="227" t="s">
        <v>506</v>
      </c>
      <c r="E3661" s="64"/>
      <c r="F3661" s="274" t="s">
        <v>5059</v>
      </c>
      <c r="G3661" s="64"/>
      <c r="H3661" s="64"/>
      <c r="I3661" s="177"/>
      <c r="J3661" s="64"/>
      <c r="K3661" s="64"/>
      <c r="L3661" s="62"/>
      <c r="M3661" s="223"/>
      <c r="N3661" s="43"/>
      <c r="O3661" s="43"/>
      <c r="P3661" s="43"/>
      <c r="Q3661" s="43"/>
      <c r="R3661" s="43"/>
      <c r="S3661" s="43"/>
      <c r="T3661" s="79"/>
      <c r="AT3661" s="25" t="s">
        <v>506</v>
      </c>
      <c r="AU3661" s="25" t="s">
        <v>82</v>
      </c>
    </row>
    <row r="3662" spans="2:65" s="1" customFormat="1" ht="38.25" customHeight="1">
      <c r="B3662" s="42"/>
      <c r="C3662" s="278" t="s">
        <v>5061</v>
      </c>
      <c r="D3662" s="278" t="s">
        <v>1110</v>
      </c>
      <c r="E3662" s="279" t="s">
        <v>5062</v>
      </c>
      <c r="F3662" s="280" t="s">
        <v>5063</v>
      </c>
      <c r="G3662" s="281" t="s">
        <v>1025</v>
      </c>
      <c r="H3662" s="282">
        <v>3</v>
      </c>
      <c r="I3662" s="283"/>
      <c r="J3662" s="284">
        <f>ROUND(I3662*H3662,2)</f>
        <v>0</v>
      </c>
      <c r="K3662" s="280" t="s">
        <v>23</v>
      </c>
      <c r="L3662" s="285"/>
      <c r="M3662" s="286" t="s">
        <v>23</v>
      </c>
      <c r="N3662" s="287" t="s">
        <v>44</v>
      </c>
      <c r="O3662" s="43"/>
      <c r="P3662" s="218">
        <f>O3662*H3662</f>
        <v>0</v>
      </c>
      <c r="Q3662" s="218">
        <v>0</v>
      </c>
      <c r="R3662" s="218">
        <f>Q3662*H3662</f>
        <v>0</v>
      </c>
      <c r="S3662" s="218">
        <v>0</v>
      </c>
      <c r="T3662" s="219">
        <f>S3662*H3662</f>
        <v>0</v>
      </c>
      <c r="AR3662" s="25" t="s">
        <v>977</v>
      </c>
      <c r="AT3662" s="25" t="s">
        <v>1110</v>
      </c>
      <c r="AU3662" s="25" t="s">
        <v>82</v>
      </c>
      <c r="AY3662" s="25" t="s">
        <v>492</v>
      </c>
      <c r="BE3662" s="220">
        <f>IF(N3662="základní",J3662,0)</f>
        <v>0</v>
      </c>
      <c r="BF3662" s="220">
        <f>IF(N3662="snížená",J3662,0)</f>
        <v>0</v>
      </c>
      <c r="BG3662" s="220">
        <f>IF(N3662="zákl. přenesená",J3662,0)</f>
        <v>0</v>
      </c>
      <c r="BH3662" s="220">
        <f>IF(N3662="sníž. přenesená",J3662,0)</f>
        <v>0</v>
      </c>
      <c r="BI3662" s="220">
        <f>IF(N3662="nulová",J3662,0)</f>
        <v>0</v>
      </c>
      <c r="BJ3662" s="25" t="s">
        <v>80</v>
      </c>
      <c r="BK3662" s="220">
        <f>ROUND(I3662*H3662,2)</f>
        <v>0</v>
      </c>
      <c r="BL3662" s="25" t="s">
        <v>775</v>
      </c>
      <c r="BM3662" s="25" t="s">
        <v>5064</v>
      </c>
    </row>
    <row r="3663" spans="2:65" s="1" customFormat="1" ht="36">
      <c r="B3663" s="42"/>
      <c r="C3663" s="64"/>
      <c r="D3663" s="227" t="s">
        <v>506</v>
      </c>
      <c r="E3663" s="64"/>
      <c r="F3663" s="274" t="s">
        <v>5063</v>
      </c>
      <c r="G3663" s="64"/>
      <c r="H3663" s="64"/>
      <c r="I3663" s="177"/>
      <c r="J3663" s="64"/>
      <c r="K3663" s="64"/>
      <c r="L3663" s="62"/>
      <c r="M3663" s="223"/>
      <c r="N3663" s="43"/>
      <c r="O3663" s="43"/>
      <c r="P3663" s="43"/>
      <c r="Q3663" s="43"/>
      <c r="R3663" s="43"/>
      <c r="S3663" s="43"/>
      <c r="T3663" s="79"/>
      <c r="AT3663" s="25" t="s">
        <v>506</v>
      </c>
      <c r="AU3663" s="25" t="s">
        <v>82</v>
      </c>
    </row>
    <row r="3664" spans="2:65" s="1" customFormat="1" ht="25.5" customHeight="1">
      <c r="B3664" s="42"/>
      <c r="C3664" s="209" t="s">
        <v>5065</v>
      </c>
      <c r="D3664" s="209" t="s">
        <v>498</v>
      </c>
      <c r="E3664" s="210" t="s">
        <v>5066</v>
      </c>
      <c r="F3664" s="211" t="s">
        <v>5067</v>
      </c>
      <c r="G3664" s="212" t="s">
        <v>1025</v>
      </c>
      <c r="H3664" s="213">
        <v>30</v>
      </c>
      <c r="I3664" s="214"/>
      <c r="J3664" s="215">
        <f>ROUND(I3664*H3664,2)</f>
        <v>0</v>
      </c>
      <c r="K3664" s="211" t="s">
        <v>501</v>
      </c>
      <c r="L3664" s="62"/>
      <c r="M3664" s="216" t="s">
        <v>23</v>
      </c>
      <c r="N3664" s="217" t="s">
        <v>44</v>
      </c>
      <c r="O3664" s="43"/>
      <c r="P3664" s="218">
        <f>O3664*H3664</f>
        <v>0</v>
      </c>
      <c r="Q3664" s="218">
        <v>0</v>
      </c>
      <c r="R3664" s="218">
        <f>Q3664*H3664</f>
        <v>0</v>
      </c>
      <c r="S3664" s="218">
        <v>0</v>
      </c>
      <c r="T3664" s="219">
        <f>S3664*H3664</f>
        <v>0</v>
      </c>
      <c r="AR3664" s="25" t="s">
        <v>502</v>
      </c>
      <c r="AT3664" s="25" t="s">
        <v>498</v>
      </c>
      <c r="AU3664" s="25" t="s">
        <v>82</v>
      </c>
      <c r="AY3664" s="25" t="s">
        <v>492</v>
      </c>
      <c r="BE3664" s="220">
        <f>IF(N3664="základní",J3664,0)</f>
        <v>0</v>
      </c>
      <c r="BF3664" s="220">
        <f>IF(N3664="snížená",J3664,0)</f>
        <v>0</v>
      </c>
      <c r="BG3664" s="220">
        <f>IF(N3664="zákl. přenesená",J3664,0)</f>
        <v>0</v>
      </c>
      <c r="BH3664" s="220">
        <f>IF(N3664="sníž. přenesená",J3664,0)</f>
        <v>0</v>
      </c>
      <c r="BI3664" s="220">
        <f>IF(N3664="nulová",J3664,0)</f>
        <v>0</v>
      </c>
      <c r="BJ3664" s="25" t="s">
        <v>80</v>
      </c>
      <c r="BK3664" s="220">
        <f>ROUND(I3664*H3664,2)</f>
        <v>0</v>
      </c>
      <c r="BL3664" s="25" t="s">
        <v>502</v>
      </c>
      <c r="BM3664" s="25" t="s">
        <v>5068</v>
      </c>
    </row>
    <row r="3665" spans="2:65" s="1" customFormat="1" ht="24">
      <c r="B3665" s="42"/>
      <c r="C3665" s="64"/>
      <c r="D3665" s="221" t="s">
        <v>506</v>
      </c>
      <c r="E3665" s="64"/>
      <c r="F3665" s="222" t="s">
        <v>5069</v>
      </c>
      <c r="G3665" s="64"/>
      <c r="H3665" s="64"/>
      <c r="I3665" s="177"/>
      <c r="J3665" s="64"/>
      <c r="K3665" s="64"/>
      <c r="L3665" s="62"/>
      <c r="M3665" s="223"/>
      <c r="N3665" s="43"/>
      <c r="O3665" s="43"/>
      <c r="P3665" s="43"/>
      <c r="Q3665" s="43"/>
      <c r="R3665" s="43"/>
      <c r="S3665" s="43"/>
      <c r="T3665" s="79"/>
      <c r="AT3665" s="25" t="s">
        <v>506</v>
      </c>
      <c r="AU3665" s="25" t="s">
        <v>82</v>
      </c>
    </row>
    <row r="3666" spans="2:65" s="1" customFormat="1" ht="144">
      <c r="B3666" s="42"/>
      <c r="C3666" s="64"/>
      <c r="D3666" s="221" t="s">
        <v>509</v>
      </c>
      <c r="E3666" s="64"/>
      <c r="F3666" s="224" t="s">
        <v>4870</v>
      </c>
      <c r="G3666" s="64"/>
      <c r="H3666" s="64"/>
      <c r="I3666" s="177"/>
      <c r="J3666" s="64"/>
      <c r="K3666" s="64"/>
      <c r="L3666" s="62"/>
      <c r="M3666" s="223"/>
      <c r="N3666" s="43"/>
      <c r="O3666" s="43"/>
      <c r="P3666" s="43"/>
      <c r="Q3666" s="43"/>
      <c r="R3666" s="43"/>
      <c r="S3666" s="43"/>
      <c r="T3666" s="79"/>
      <c r="AT3666" s="25" t="s">
        <v>509</v>
      </c>
      <c r="AU3666" s="25" t="s">
        <v>82</v>
      </c>
    </row>
    <row r="3667" spans="2:65" s="13" customFormat="1">
      <c r="B3667" s="237"/>
      <c r="C3667" s="238"/>
      <c r="D3667" s="221" t="s">
        <v>513</v>
      </c>
      <c r="E3667" s="239" t="s">
        <v>23</v>
      </c>
      <c r="F3667" s="240" t="s">
        <v>5070</v>
      </c>
      <c r="G3667" s="238"/>
      <c r="H3667" s="241" t="s">
        <v>23</v>
      </c>
      <c r="I3667" s="242"/>
      <c r="J3667" s="238"/>
      <c r="K3667" s="238"/>
      <c r="L3667" s="243"/>
      <c r="M3667" s="244"/>
      <c r="N3667" s="245"/>
      <c r="O3667" s="245"/>
      <c r="P3667" s="245"/>
      <c r="Q3667" s="245"/>
      <c r="R3667" s="245"/>
      <c r="S3667" s="245"/>
      <c r="T3667" s="246"/>
      <c r="AT3667" s="247" t="s">
        <v>513</v>
      </c>
      <c r="AU3667" s="247" t="s">
        <v>82</v>
      </c>
      <c r="AV3667" s="13" t="s">
        <v>80</v>
      </c>
      <c r="AW3667" s="13" t="s">
        <v>36</v>
      </c>
      <c r="AX3667" s="13" t="s">
        <v>73</v>
      </c>
      <c r="AY3667" s="247" t="s">
        <v>492</v>
      </c>
    </row>
    <row r="3668" spans="2:65" s="12" customFormat="1">
      <c r="B3668" s="225"/>
      <c r="C3668" s="226"/>
      <c r="D3668" s="221" t="s">
        <v>513</v>
      </c>
      <c r="E3668" s="248" t="s">
        <v>23</v>
      </c>
      <c r="F3668" s="249" t="s">
        <v>5071</v>
      </c>
      <c r="G3668" s="226"/>
      <c r="H3668" s="250">
        <v>30</v>
      </c>
      <c r="I3668" s="231"/>
      <c r="J3668" s="226"/>
      <c r="K3668" s="226"/>
      <c r="L3668" s="232"/>
      <c r="M3668" s="233"/>
      <c r="N3668" s="234"/>
      <c r="O3668" s="234"/>
      <c r="P3668" s="234"/>
      <c r="Q3668" s="234"/>
      <c r="R3668" s="234"/>
      <c r="S3668" s="234"/>
      <c r="T3668" s="235"/>
      <c r="AT3668" s="236" t="s">
        <v>513</v>
      </c>
      <c r="AU3668" s="236" t="s">
        <v>82</v>
      </c>
      <c r="AV3668" s="12" t="s">
        <v>82</v>
      </c>
      <c r="AW3668" s="12" t="s">
        <v>36</v>
      </c>
      <c r="AX3668" s="12" t="s">
        <v>73</v>
      </c>
      <c r="AY3668" s="236" t="s">
        <v>492</v>
      </c>
    </row>
    <row r="3669" spans="2:65" s="14" customFormat="1">
      <c r="B3669" s="251"/>
      <c r="C3669" s="252"/>
      <c r="D3669" s="227" t="s">
        <v>513</v>
      </c>
      <c r="E3669" s="253" t="s">
        <v>23</v>
      </c>
      <c r="F3669" s="254" t="s">
        <v>560</v>
      </c>
      <c r="G3669" s="252"/>
      <c r="H3669" s="255">
        <v>30</v>
      </c>
      <c r="I3669" s="256"/>
      <c r="J3669" s="252"/>
      <c r="K3669" s="252"/>
      <c r="L3669" s="257"/>
      <c r="M3669" s="258"/>
      <c r="N3669" s="259"/>
      <c r="O3669" s="259"/>
      <c r="P3669" s="259"/>
      <c r="Q3669" s="259"/>
      <c r="R3669" s="259"/>
      <c r="S3669" s="259"/>
      <c r="T3669" s="260"/>
      <c r="AT3669" s="261" t="s">
        <v>513</v>
      </c>
      <c r="AU3669" s="261" t="s">
        <v>82</v>
      </c>
      <c r="AV3669" s="14" t="s">
        <v>502</v>
      </c>
      <c r="AW3669" s="14" t="s">
        <v>36</v>
      </c>
      <c r="AX3669" s="14" t="s">
        <v>80</v>
      </c>
      <c r="AY3669" s="261" t="s">
        <v>492</v>
      </c>
    </row>
    <row r="3670" spans="2:65" s="1" customFormat="1" ht="38.25" customHeight="1">
      <c r="B3670" s="42"/>
      <c r="C3670" s="278" t="s">
        <v>5072</v>
      </c>
      <c r="D3670" s="278" t="s">
        <v>1110</v>
      </c>
      <c r="E3670" s="279" t="s">
        <v>5073</v>
      </c>
      <c r="F3670" s="280" t="s">
        <v>5074</v>
      </c>
      <c r="G3670" s="281" t="s">
        <v>1025</v>
      </c>
      <c r="H3670" s="282">
        <v>3</v>
      </c>
      <c r="I3670" s="283"/>
      <c r="J3670" s="284">
        <f>ROUND(I3670*H3670,2)</f>
        <v>0</v>
      </c>
      <c r="K3670" s="280" t="s">
        <v>23</v>
      </c>
      <c r="L3670" s="285"/>
      <c r="M3670" s="286" t="s">
        <v>23</v>
      </c>
      <c r="N3670" s="287" t="s">
        <v>44</v>
      </c>
      <c r="O3670" s="43"/>
      <c r="P3670" s="218">
        <f>O3670*H3670</f>
        <v>0</v>
      </c>
      <c r="Q3670" s="218">
        <v>0</v>
      </c>
      <c r="R3670" s="218">
        <f>Q3670*H3670</f>
        <v>0</v>
      </c>
      <c r="S3670" s="218">
        <v>0</v>
      </c>
      <c r="T3670" s="219">
        <f>S3670*H3670</f>
        <v>0</v>
      </c>
      <c r="AR3670" s="25" t="s">
        <v>977</v>
      </c>
      <c r="AT3670" s="25" t="s">
        <v>1110</v>
      </c>
      <c r="AU3670" s="25" t="s">
        <v>82</v>
      </c>
      <c r="AY3670" s="25" t="s">
        <v>492</v>
      </c>
      <c r="BE3670" s="220">
        <f>IF(N3670="základní",J3670,0)</f>
        <v>0</v>
      </c>
      <c r="BF3670" s="220">
        <f>IF(N3670="snížená",J3670,0)</f>
        <v>0</v>
      </c>
      <c r="BG3670" s="220">
        <f>IF(N3670="zákl. přenesená",J3670,0)</f>
        <v>0</v>
      </c>
      <c r="BH3670" s="220">
        <f>IF(N3670="sníž. přenesená",J3670,0)</f>
        <v>0</v>
      </c>
      <c r="BI3670" s="220">
        <f>IF(N3670="nulová",J3670,0)</f>
        <v>0</v>
      </c>
      <c r="BJ3670" s="25" t="s">
        <v>80</v>
      </c>
      <c r="BK3670" s="220">
        <f>ROUND(I3670*H3670,2)</f>
        <v>0</v>
      </c>
      <c r="BL3670" s="25" t="s">
        <v>775</v>
      </c>
      <c r="BM3670" s="25" t="s">
        <v>5075</v>
      </c>
    </row>
    <row r="3671" spans="2:65" s="1" customFormat="1" ht="36">
      <c r="B3671" s="42"/>
      <c r="C3671" s="64"/>
      <c r="D3671" s="227" t="s">
        <v>506</v>
      </c>
      <c r="E3671" s="64"/>
      <c r="F3671" s="274" t="s">
        <v>5074</v>
      </c>
      <c r="G3671" s="64"/>
      <c r="H3671" s="64"/>
      <c r="I3671" s="177"/>
      <c r="J3671" s="64"/>
      <c r="K3671" s="64"/>
      <c r="L3671" s="62"/>
      <c r="M3671" s="223"/>
      <c r="N3671" s="43"/>
      <c r="O3671" s="43"/>
      <c r="P3671" s="43"/>
      <c r="Q3671" s="43"/>
      <c r="R3671" s="43"/>
      <c r="S3671" s="43"/>
      <c r="T3671" s="79"/>
      <c r="AT3671" s="25" t="s">
        <v>506</v>
      </c>
      <c r="AU3671" s="25" t="s">
        <v>82</v>
      </c>
    </row>
    <row r="3672" spans="2:65" s="1" customFormat="1" ht="38.25" customHeight="1">
      <c r="B3672" s="42"/>
      <c r="C3672" s="278" t="s">
        <v>5076</v>
      </c>
      <c r="D3672" s="278" t="s">
        <v>1110</v>
      </c>
      <c r="E3672" s="279" t="s">
        <v>5077</v>
      </c>
      <c r="F3672" s="280" t="s">
        <v>5078</v>
      </c>
      <c r="G3672" s="281" t="s">
        <v>1025</v>
      </c>
      <c r="H3672" s="282">
        <v>7</v>
      </c>
      <c r="I3672" s="283"/>
      <c r="J3672" s="284">
        <f>ROUND(I3672*H3672,2)</f>
        <v>0</v>
      </c>
      <c r="K3672" s="280" t="s">
        <v>23</v>
      </c>
      <c r="L3672" s="285"/>
      <c r="M3672" s="286" t="s">
        <v>23</v>
      </c>
      <c r="N3672" s="287" t="s">
        <v>44</v>
      </c>
      <c r="O3672" s="43"/>
      <c r="P3672" s="218">
        <f>O3672*H3672</f>
        <v>0</v>
      </c>
      <c r="Q3672" s="218">
        <v>0</v>
      </c>
      <c r="R3672" s="218">
        <f>Q3672*H3672</f>
        <v>0</v>
      </c>
      <c r="S3672" s="218">
        <v>0</v>
      </c>
      <c r="T3672" s="219">
        <f>S3672*H3672</f>
        <v>0</v>
      </c>
      <c r="AR3672" s="25" t="s">
        <v>977</v>
      </c>
      <c r="AT3672" s="25" t="s">
        <v>1110</v>
      </c>
      <c r="AU3672" s="25" t="s">
        <v>82</v>
      </c>
      <c r="AY3672" s="25" t="s">
        <v>492</v>
      </c>
      <c r="BE3672" s="220">
        <f>IF(N3672="základní",J3672,0)</f>
        <v>0</v>
      </c>
      <c r="BF3672" s="220">
        <f>IF(N3672="snížená",J3672,0)</f>
        <v>0</v>
      </c>
      <c r="BG3672" s="220">
        <f>IF(N3672="zákl. přenesená",J3672,0)</f>
        <v>0</v>
      </c>
      <c r="BH3672" s="220">
        <f>IF(N3672="sníž. přenesená",J3672,0)</f>
        <v>0</v>
      </c>
      <c r="BI3672" s="220">
        <f>IF(N3672="nulová",J3672,0)</f>
        <v>0</v>
      </c>
      <c r="BJ3672" s="25" t="s">
        <v>80</v>
      </c>
      <c r="BK3672" s="220">
        <f>ROUND(I3672*H3672,2)</f>
        <v>0</v>
      </c>
      <c r="BL3672" s="25" t="s">
        <v>775</v>
      </c>
      <c r="BM3672" s="25" t="s">
        <v>5079</v>
      </c>
    </row>
    <row r="3673" spans="2:65" s="1" customFormat="1" ht="36">
      <c r="B3673" s="42"/>
      <c r="C3673" s="64"/>
      <c r="D3673" s="227" t="s">
        <v>506</v>
      </c>
      <c r="E3673" s="64"/>
      <c r="F3673" s="274" t="s">
        <v>5078</v>
      </c>
      <c r="G3673" s="64"/>
      <c r="H3673" s="64"/>
      <c r="I3673" s="177"/>
      <c r="J3673" s="64"/>
      <c r="K3673" s="64"/>
      <c r="L3673" s="62"/>
      <c r="M3673" s="223"/>
      <c r="N3673" s="43"/>
      <c r="O3673" s="43"/>
      <c r="P3673" s="43"/>
      <c r="Q3673" s="43"/>
      <c r="R3673" s="43"/>
      <c r="S3673" s="43"/>
      <c r="T3673" s="79"/>
      <c r="AT3673" s="25" t="s">
        <v>506</v>
      </c>
      <c r="AU3673" s="25" t="s">
        <v>82</v>
      </c>
    </row>
    <row r="3674" spans="2:65" s="1" customFormat="1" ht="38.25" customHeight="1">
      <c r="B3674" s="42"/>
      <c r="C3674" s="278" t="s">
        <v>5080</v>
      </c>
      <c r="D3674" s="278" t="s">
        <v>1110</v>
      </c>
      <c r="E3674" s="279" t="s">
        <v>5081</v>
      </c>
      <c r="F3674" s="280" t="s">
        <v>5082</v>
      </c>
      <c r="G3674" s="281" t="s">
        <v>1025</v>
      </c>
      <c r="H3674" s="282">
        <v>9</v>
      </c>
      <c r="I3674" s="283"/>
      <c r="J3674" s="284">
        <f>ROUND(I3674*H3674,2)</f>
        <v>0</v>
      </c>
      <c r="K3674" s="280" t="s">
        <v>23</v>
      </c>
      <c r="L3674" s="285"/>
      <c r="M3674" s="286" t="s">
        <v>23</v>
      </c>
      <c r="N3674" s="287" t="s">
        <v>44</v>
      </c>
      <c r="O3674" s="43"/>
      <c r="P3674" s="218">
        <f>O3674*H3674</f>
        <v>0</v>
      </c>
      <c r="Q3674" s="218">
        <v>0</v>
      </c>
      <c r="R3674" s="218">
        <f>Q3674*H3674</f>
        <v>0</v>
      </c>
      <c r="S3674" s="218">
        <v>0</v>
      </c>
      <c r="T3674" s="219">
        <f>S3674*H3674</f>
        <v>0</v>
      </c>
      <c r="AR3674" s="25" t="s">
        <v>977</v>
      </c>
      <c r="AT3674" s="25" t="s">
        <v>1110</v>
      </c>
      <c r="AU3674" s="25" t="s">
        <v>82</v>
      </c>
      <c r="AY3674" s="25" t="s">
        <v>492</v>
      </c>
      <c r="BE3674" s="220">
        <f>IF(N3674="základní",J3674,0)</f>
        <v>0</v>
      </c>
      <c r="BF3674" s="220">
        <f>IF(N3674="snížená",J3674,0)</f>
        <v>0</v>
      </c>
      <c r="BG3674" s="220">
        <f>IF(N3674="zákl. přenesená",J3674,0)</f>
        <v>0</v>
      </c>
      <c r="BH3674" s="220">
        <f>IF(N3674="sníž. přenesená",J3674,0)</f>
        <v>0</v>
      </c>
      <c r="BI3674" s="220">
        <f>IF(N3674="nulová",J3674,0)</f>
        <v>0</v>
      </c>
      <c r="BJ3674" s="25" t="s">
        <v>80</v>
      </c>
      <c r="BK3674" s="220">
        <f>ROUND(I3674*H3674,2)</f>
        <v>0</v>
      </c>
      <c r="BL3674" s="25" t="s">
        <v>775</v>
      </c>
      <c r="BM3674" s="25" t="s">
        <v>5083</v>
      </c>
    </row>
    <row r="3675" spans="2:65" s="1" customFormat="1" ht="36">
      <c r="B3675" s="42"/>
      <c r="C3675" s="64"/>
      <c r="D3675" s="227" t="s">
        <v>506</v>
      </c>
      <c r="E3675" s="64"/>
      <c r="F3675" s="274" t="s">
        <v>5082</v>
      </c>
      <c r="G3675" s="64"/>
      <c r="H3675" s="64"/>
      <c r="I3675" s="177"/>
      <c r="J3675" s="64"/>
      <c r="K3675" s="64"/>
      <c r="L3675" s="62"/>
      <c r="M3675" s="223"/>
      <c r="N3675" s="43"/>
      <c r="O3675" s="43"/>
      <c r="P3675" s="43"/>
      <c r="Q3675" s="43"/>
      <c r="R3675" s="43"/>
      <c r="S3675" s="43"/>
      <c r="T3675" s="79"/>
      <c r="AT3675" s="25" t="s">
        <v>506</v>
      </c>
      <c r="AU3675" s="25" t="s">
        <v>82</v>
      </c>
    </row>
    <row r="3676" spans="2:65" s="1" customFormat="1" ht="38.25" customHeight="1">
      <c r="B3676" s="42"/>
      <c r="C3676" s="278" t="s">
        <v>5084</v>
      </c>
      <c r="D3676" s="278" t="s">
        <v>1110</v>
      </c>
      <c r="E3676" s="279" t="s">
        <v>5085</v>
      </c>
      <c r="F3676" s="280" t="s">
        <v>5086</v>
      </c>
      <c r="G3676" s="281" t="s">
        <v>1025</v>
      </c>
      <c r="H3676" s="282">
        <v>1</v>
      </c>
      <c r="I3676" s="283"/>
      <c r="J3676" s="284">
        <f>ROUND(I3676*H3676,2)</f>
        <v>0</v>
      </c>
      <c r="K3676" s="280" t="s">
        <v>23</v>
      </c>
      <c r="L3676" s="285"/>
      <c r="M3676" s="286" t="s">
        <v>23</v>
      </c>
      <c r="N3676" s="287" t="s">
        <v>44</v>
      </c>
      <c r="O3676" s="43"/>
      <c r="P3676" s="218">
        <f>O3676*H3676</f>
        <v>0</v>
      </c>
      <c r="Q3676" s="218">
        <v>0</v>
      </c>
      <c r="R3676" s="218">
        <f>Q3676*H3676</f>
        <v>0</v>
      </c>
      <c r="S3676" s="218">
        <v>0</v>
      </c>
      <c r="T3676" s="219">
        <f>S3676*H3676</f>
        <v>0</v>
      </c>
      <c r="AR3676" s="25" t="s">
        <v>977</v>
      </c>
      <c r="AT3676" s="25" t="s">
        <v>1110</v>
      </c>
      <c r="AU3676" s="25" t="s">
        <v>82</v>
      </c>
      <c r="AY3676" s="25" t="s">
        <v>492</v>
      </c>
      <c r="BE3676" s="220">
        <f>IF(N3676="základní",J3676,0)</f>
        <v>0</v>
      </c>
      <c r="BF3676" s="220">
        <f>IF(N3676="snížená",J3676,0)</f>
        <v>0</v>
      </c>
      <c r="BG3676" s="220">
        <f>IF(N3676="zákl. přenesená",J3676,0)</f>
        <v>0</v>
      </c>
      <c r="BH3676" s="220">
        <f>IF(N3676="sníž. přenesená",J3676,0)</f>
        <v>0</v>
      </c>
      <c r="BI3676" s="220">
        <f>IF(N3676="nulová",J3676,0)</f>
        <v>0</v>
      </c>
      <c r="BJ3676" s="25" t="s">
        <v>80</v>
      </c>
      <c r="BK3676" s="220">
        <f>ROUND(I3676*H3676,2)</f>
        <v>0</v>
      </c>
      <c r="BL3676" s="25" t="s">
        <v>775</v>
      </c>
      <c r="BM3676" s="25" t="s">
        <v>5087</v>
      </c>
    </row>
    <row r="3677" spans="2:65" s="1" customFormat="1" ht="36">
      <c r="B3677" s="42"/>
      <c r="C3677" s="64"/>
      <c r="D3677" s="227" t="s">
        <v>506</v>
      </c>
      <c r="E3677" s="64"/>
      <c r="F3677" s="274" t="s">
        <v>5086</v>
      </c>
      <c r="G3677" s="64"/>
      <c r="H3677" s="64"/>
      <c r="I3677" s="177"/>
      <c r="J3677" s="64"/>
      <c r="K3677" s="64"/>
      <c r="L3677" s="62"/>
      <c r="M3677" s="223"/>
      <c r="N3677" s="43"/>
      <c r="O3677" s="43"/>
      <c r="P3677" s="43"/>
      <c r="Q3677" s="43"/>
      <c r="R3677" s="43"/>
      <c r="S3677" s="43"/>
      <c r="T3677" s="79"/>
      <c r="AT3677" s="25" t="s">
        <v>506</v>
      </c>
      <c r="AU3677" s="25" t="s">
        <v>82</v>
      </c>
    </row>
    <row r="3678" spans="2:65" s="1" customFormat="1" ht="38.25" customHeight="1">
      <c r="B3678" s="42"/>
      <c r="C3678" s="278" t="s">
        <v>5088</v>
      </c>
      <c r="D3678" s="278" t="s">
        <v>1110</v>
      </c>
      <c r="E3678" s="279" t="s">
        <v>5089</v>
      </c>
      <c r="F3678" s="280" t="s">
        <v>5090</v>
      </c>
      <c r="G3678" s="281" t="s">
        <v>1025</v>
      </c>
      <c r="H3678" s="282">
        <v>1</v>
      </c>
      <c r="I3678" s="283"/>
      <c r="J3678" s="284">
        <f>ROUND(I3678*H3678,2)</f>
        <v>0</v>
      </c>
      <c r="K3678" s="280" t="s">
        <v>23</v>
      </c>
      <c r="L3678" s="285"/>
      <c r="M3678" s="286" t="s">
        <v>23</v>
      </c>
      <c r="N3678" s="287" t="s">
        <v>44</v>
      </c>
      <c r="O3678" s="43"/>
      <c r="P3678" s="218">
        <f>O3678*H3678</f>
        <v>0</v>
      </c>
      <c r="Q3678" s="218">
        <v>0</v>
      </c>
      <c r="R3678" s="218">
        <f>Q3678*H3678</f>
        <v>0</v>
      </c>
      <c r="S3678" s="218">
        <v>0</v>
      </c>
      <c r="T3678" s="219">
        <f>S3678*H3678</f>
        <v>0</v>
      </c>
      <c r="AR3678" s="25" t="s">
        <v>977</v>
      </c>
      <c r="AT3678" s="25" t="s">
        <v>1110</v>
      </c>
      <c r="AU3678" s="25" t="s">
        <v>82</v>
      </c>
      <c r="AY3678" s="25" t="s">
        <v>492</v>
      </c>
      <c r="BE3678" s="220">
        <f>IF(N3678="základní",J3678,0)</f>
        <v>0</v>
      </c>
      <c r="BF3678" s="220">
        <f>IF(N3678="snížená",J3678,0)</f>
        <v>0</v>
      </c>
      <c r="BG3678" s="220">
        <f>IF(N3678="zákl. přenesená",J3678,0)</f>
        <v>0</v>
      </c>
      <c r="BH3678" s="220">
        <f>IF(N3678="sníž. přenesená",J3678,0)</f>
        <v>0</v>
      </c>
      <c r="BI3678" s="220">
        <f>IF(N3678="nulová",J3678,0)</f>
        <v>0</v>
      </c>
      <c r="BJ3678" s="25" t="s">
        <v>80</v>
      </c>
      <c r="BK3678" s="220">
        <f>ROUND(I3678*H3678,2)</f>
        <v>0</v>
      </c>
      <c r="BL3678" s="25" t="s">
        <v>775</v>
      </c>
      <c r="BM3678" s="25" t="s">
        <v>5091</v>
      </c>
    </row>
    <row r="3679" spans="2:65" s="1" customFormat="1" ht="36">
      <c r="B3679" s="42"/>
      <c r="C3679" s="64"/>
      <c r="D3679" s="227" t="s">
        <v>506</v>
      </c>
      <c r="E3679" s="64"/>
      <c r="F3679" s="274" t="s">
        <v>5090</v>
      </c>
      <c r="G3679" s="64"/>
      <c r="H3679" s="64"/>
      <c r="I3679" s="177"/>
      <c r="J3679" s="64"/>
      <c r="K3679" s="64"/>
      <c r="L3679" s="62"/>
      <c r="M3679" s="223"/>
      <c r="N3679" s="43"/>
      <c r="O3679" s="43"/>
      <c r="P3679" s="43"/>
      <c r="Q3679" s="43"/>
      <c r="R3679" s="43"/>
      <c r="S3679" s="43"/>
      <c r="T3679" s="79"/>
      <c r="AT3679" s="25" t="s">
        <v>506</v>
      </c>
      <c r="AU3679" s="25" t="s">
        <v>82</v>
      </c>
    </row>
    <row r="3680" spans="2:65" s="1" customFormat="1" ht="38.25" customHeight="1">
      <c r="B3680" s="42"/>
      <c r="C3680" s="278" t="s">
        <v>5092</v>
      </c>
      <c r="D3680" s="278" t="s">
        <v>1110</v>
      </c>
      <c r="E3680" s="279" t="s">
        <v>5093</v>
      </c>
      <c r="F3680" s="280" t="s">
        <v>5094</v>
      </c>
      <c r="G3680" s="281" t="s">
        <v>1025</v>
      </c>
      <c r="H3680" s="282">
        <v>2</v>
      </c>
      <c r="I3680" s="283"/>
      <c r="J3680" s="284">
        <f>ROUND(I3680*H3680,2)</f>
        <v>0</v>
      </c>
      <c r="K3680" s="280" t="s">
        <v>23</v>
      </c>
      <c r="L3680" s="285"/>
      <c r="M3680" s="286" t="s">
        <v>23</v>
      </c>
      <c r="N3680" s="287" t="s">
        <v>44</v>
      </c>
      <c r="O3680" s="43"/>
      <c r="P3680" s="218">
        <f>O3680*H3680</f>
        <v>0</v>
      </c>
      <c r="Q3680" s="218">
        <v>0</v>
      </c>
      <c r="R3680" s="218">
        <f>Q3680*H3680</f>
        <v>0</v>
      </c>
      <c r="S3680" s="218">
        <v>0</v>
      </c>
      <c r="T3680" s="219">
        <f>S3680*H3680</f>
        <v>0</v>
      </c>
      <c r="AR3680" s="25" t="s">
        <v>977</v>
      </c>
      <c r="AT3680" s="25" t="s">
        <v>1110</v>
      </c>
      <c r="AU3680" s="25" t="s">
        <v>82</v>
      </c>
      <c r="AY3680" s="25" t="s">
        <v>492</v>
      </c>
      <c r="BE3680" s="220">
        <f>IF(N3680="základní",J3680,0)</f>
        <v>0</v>
      </c>
      <c r="BF3680" s="220">
        <f>IF(N3680="snížená",J3680,0)</f>
        <v>0</v>
      </c>
      <c r="BG3680" s="220">
        <f>IF(N3680="zákl. přenesená",J3680,0)</f>
        <v>0</v>
      </c>
      <c r="BH3680" s="220">
        <f>IF(N3680="sníž. přenesená",J3680,0)</f>
        <v>0</v>
      </c>
      <c r="BI3680" s="220">
        <f>IF(N3680="nulová",J3680,0)</f>
        <v>0</v>
      </c>
      <c r="BJ3680" s="25" t="s">
        <v>80</v>
      </c>
      <c r="BK3680" s="220">
        <f>ROUND(I3680*H3680,2)</f>
        <v>0</v>
      </c>
      <c r="BL3680" s="25" t="s">
        <v>775</v>
      </c>
      <c r="BM3680" s="25" t="s">
        <v>5095</v>
      </c>
    </row>
    <row r="3681" spans="2:65" s="1" customFormat="1" ht="36">
      <c r="B3681" s="42"/>
      <c r="C3681" s="64"/>
      <c r="D3681" s="227" t="s">
        <v>506</v>
      </c>
      <c r="E3681" s="64"/>
      <c r="F3681" s="274" t="s">
        <v>5094</v>
      </c>
      <c r="G3681" s="64"/>
      <c r="H3681" s="64"/>
      <c r="I3681" s="177"/>
      <c r="J3681" s="64"/>
      <c r="K3681" s="64"/>
      <c r="L3681" s="62"/>
      <c r="M3681" s="223"/>
      <c r="N3681" s="43"/>
      <c r="O3681" s="43"/>
      <c r="P3681" s="43"/>
      <c r="Q3681" s="43"/>
      <c r="R3681" s="43"/>
      <c r="S3681" s="43"/>
      <c r="T3681" s="79"/>
      <c r="AT3681" s="25" t="s">
        <v>506</v>
      </c>
      <c r="AU3681" s="25" t="s">
        <v>82</v>
      </c>
    </row>
    <row r="3682" spans="2:65" s="1" customFormat="1" ht="38.25" customHeight="1">
      <c r="B3682" s="42"/>
      <c r="C3682" s="278" t="s">
        <v>5096</v>
      </c>
      <c r="D3682" s="278" t="s">
        <v>1110</v>
      </c>
      <c r="E3682" s="279" t="s">
        <v>5097</v>
      </c>
      <c r="F3682" s="280" t="s">
        <v>5098</v>
      </c>
      <c r="G3682" s="281" t="s">
        <v>1025</v>
      </c>
      <c r="H3682" s="282">
        <v>2</v>
      </c>
      <c r="I3682" s="283"/>
      <c r="J3682" s="284">
        <f>ROUND(I3682*H3682,2)</f>
        <v>0</v>
      </c>
      <c r="K3682" s="280" t="s">
        <v>23</v>
      </c>
      <c r="L3682" s="285"/>
      <c r="M3682" s="286" t="s">
        <v>23</v>
      </c>
      <c r="N3682" s="287" t="s">
        <v>44</v>
      </c>
      <c r="O3682" s="43"/>
      <c r="P3682" s="218">
        <f>O3682*H3682</f>
        <v>0</v>
      </c>
      <c r="Q3682" s="218">
        <v>0</v>
      </c>
      <c r="R3682" s="218">
        <f>Q3682*H3682</f>
        <v>0</v>
      </c>
      <c r="S3682" s="218">
        <v>0</v>
      </c>
      <c r="T3682" s="219">
        <f>S3682*H3682</f>
        <v>0</v>
      </c>
      <c r="AR3682" s="25" t="s">
        <v>977</v>
      </c>
      <c r="AT3682" s="25" t="s">
        <v>1110</v>
      </c>
      <c r="AU3682" s="25" t="s">
        <v>82</v>
      </c>
      <c r="AY3682" s="25" t="s">
        <v>492</v>
      </c>
      <c r="BE3682" s="220">
        <f>IF(N3682="základní",J3682,0)</f>
        <v>0</v>
      </c>
      <c r="BF3682" s="220">
        <f>IF(N3682="snížená",J3682,0)</f>
        <v>0</v>
      </c>
      <c r="BG3682" s="220">
        <f>IF(N3682="zákl. přenesená",J3682,0)</f>
        <v>0</v>
      </c>
      <c r="BH3682" s="220">
        <f>IF(N3682="sníž. přenesená",J3682,0)</f>
        <v>0</v>
      </c>
      <c r="BI3682" s="220">
        <f>IF(N3682="nulová",J3682,0)</f>
        <v>0</v>
      </c>
      <c r="BJ3682" s="25" t="s">
        <v>80</v>
      </c>
      <c r="BK3682" s="220">
        <f>ROUND(I3682*H3682,2)</f>
        <v>0</v>
      </c>
      <c r="BL3682" s="25" t="s">
        <v>775</v>
      </c>
      <c r="BM3682" s="25" t="s">
        <v>5099</v>
      </c>
    </row>
    <row r="3683" spans="2:65" s="1" customFormat="1" ht="36">
      <c r="B3683" s="42"/>
      <c r="C3683" s="64"/>
      <c r="D3683" s="227" t="s">
        <v>506</v>
      </c>
      <c r="E3683" s="64"/>
      <c r="F3683" s="274" t="s">
        <v>5098</v>
      </c>
      <c r="G3683" s="64"/>
      <c r="H3683" s="64"/>
      <c r="I3683" s="177"/>
      <c r="J3683" s="64"/>
      <c r="K3683" s="64"/>
      <c r="L3683" s="62"/>
      <c r="M3683" s="223"/>
      <c r="N3683" s="43"/>
      <c r="O3683" s="43"/>
      <c r="P3683" s="43"/>
      <c r="Q3683" s="43"/>
      <c r="R3683" s="43"/>
      <c r="S3683" s="43"/>
      <c r="T3683" s="79"/>
      <c r="AT3683" s="25" t="s">
        <v>506</v>
      </c>
      <c r="AU3683" s="25" t="s">
        <v>82</v>
      </c>
    </row>
    <row r="3684" spans="2:65" s="1" customFormat="1" ht="38.25" customHeight="1">
      <c r="B3684" s="42"/>
      <c r="C3684" s="278" t="s">
        <v>5100</v>
      </c>
      <c r="D3684" s="278" t="s">
        <v>1110</v>
      </c>
      <c r="E3684" s="279" t="s">
        <v>5101</v>
      </c>
      <c r="F3684" s="280" t="s">
        <v>5102</v>
      </c>
      <c r="G3684" s="281" t="s">
        <v>1025</v>
      </c>
      <c r="H3684" s="282">
        <v>3</v>
      </c>
      <c r="I3684" s="283"/>
      <c r="J3684" s="284">
        <f>ROUND(I3684*H3684,2)</f>
        <v>0</v>
      </c>
      <c r="K3684" s="280" t="s">
        <v>23</v>
      </c>
      <c r="L3684" s="285"/>
      <c r="M3684" s="286" t="s">
        <v>23</v>
      </c>
      <c r="N3684" s="287" t="s">
        <v>44</v>
      </c>
      <c r="O3684" s="43"/>
      <c r="P3684" s="218">
        <f>O3684*H3684</f>
        <v>0</v>
      </c>
      <c r="Q3684" s="218">
        <v>0</v>
      </c>
      <c r="R3684" s="218">
        <f>Q3684*H3684</f>
        <v>0</v>
      </c>
      <c r="S3684" s="218">
        <v>0</v>
      </c>
      <c r="T3684" s="219">
        <f>S3684*H3684</f>
        <v>0</v>
      </c>
      <c r="AR3684" s="25" t="s">
        <v>977</v>
      </c>
      <c r="AT3684" s="25" t="s">
        <v>1110</v>
      </c>
      <c r="AU3684" s="25" t="s">
        <v>82</v>
      </c>
      <c r="AY3684" s="25" t="s">
        <v>492</v>
      </c>
      <c r="BE3684" s="220">
        <f>IF(N3684="základní",J3684,0)</f>
        <v>0</v>
      </c>
      <c r="BF3684" s="220">
        <f>IF(N3684="snížená",J3684,0)</f>
        <v>0</v>
      </c>
      <c r="BG3684" s="220">
        <f>IF(N3684="zákl. přenesená",J3684,0)</f>
        <v>0</v>
      </c>
      <c r="BH3684" s="220">
        <f>IF(N3684="sníž. přenesená",J3684,0)</f>
        <v>0</v>
      </c>
      <c r="BI3684" s="220">
        <f>IF(N3684="nulová",J3684,0)</f>
        <v>0</v>
      </c>
      <c r="BJ3684" s="25" t="s">
        <v>80</v>
      </c>
      <c r="BK3684" s="220">
        <f>ROUND(I3684*H3684,2)</f>
        <v>0</v>
      </c>
      <c r="BL3684" s="25" t="s">
        <v>775</v>
      </c>
      <c r="BM3684" s="25" t="s">
        <v>5103</v>
      </c>
    </row>
    <row r="3685" spans="2:65" s="1" customFormat="1" ht="36">
      <c r="B3685" s="42"/>
      <c r="C3685" s="64"/>
      <c r="D3685" s="227" t="s">
        <v>506</v>
      </c>
      <c r="E3685" s="64"/>
      <c r="F3685" s="274" t="s">
        <v>5102</v>
      </c>
      <c r="G3685" s="64"/>
      <c r="H3685" s="64"/>
      <c r="I3685" s="177"/>
      <c r="J3685" s="64"/>
      <c r="K3685" s="64"/>
      <c r="L3685" s="62"/>
      <c r="M3685" s="223"/>
      <c r="N3685" s="43"/>
      <c r="O3685" s="43"/>
      <c r="P3685" s="43"/>
      <c r="Q3685" s="43"/>
      <c r="R3685" s="43"/>
      <c r="S3685" s="43"/>
      <c r="T3685" s="79"/>
      <c r="AT3685" s="25" t="s">
        <v>506</v>
      </c>
      <c r="AU3685" s="25" t="s">
        <v>82</v>
      </c>
    </row>
    <row r="3686" spans="2:65" s="1" customFormat="1" ht="38.25" customHeight="1">
      <c r="B3686" s="42"/>
      <c r="C3686" s="278" t="s">
        <v>5104</v>
      </c>
      <c r="D3686" s="278" t="s">
        <v>1110</v>
      </c>
      <c r="E3686" s="279" t="s">
        <v>5105</v>
      </c>
      <c r="F3686" s="280" t="s">
        <v>5106</v>
      </c>
      <c r="G3686" s="281" t="s">
        <v>1025</v>
      </c>
      <c r="H3686" s="282">
        <v>1</v>
      </c>
      <c r="I3686" s="283"/>
      <c r="J3686" s="284">
        <f>ROUND(I3686*H3686,2)</f>
        <v>0</v>
      </c>
      <c r="K3686" s="280" t="s">
        <v>23</v>
      </c>
      <c r="L3686" s="285"/>
      <c r="M3686" s="286" t="s">
        <v>23</v>
      </c>
      <c r="N3686" s="287" t="s">
        <v>44</v>
      </c>
      <c r="O3686" s="43"/>
      <c r="P3686" s="218">
        <f>O3686*H3686</f>
        <v>0</v>
      </c>
      <c r="Q3686" s="218">
        <v>0</v>
      </c>
      <c r="R3686" s="218">
        <f>Q3686*H3686</f>
        <v>0</v>
      </c>
      <c r="S3686" s="218">
        <v>0</v>
      </c>
      <c r="T3686" s="219">
        <f>S3686*H3686</f>
        <v>0</v>
      </c>
      <c r="AR3686" s="25" t="s">
        <v>977</v>
      </c>
      <c r="AT3686" s="25" t="s">
        <v>1110</v>
      </c>
      <c r="AU3686" s="25" t="s">
        <v>82</v>
      </c>
      <c r="AY3686" s="25" t="s">
        <v>492</v>
      </c>
      <c r="BE3686" s="220">
        <f>IF(N3686="základní",J3686,0)</f>
        <v>0</v>
      </c>
      <c r="BF3686" s="220">
        <f>IF(N3686="snížená",J3686,0)</f>
        <v>0</v>
      </c>
      <c r="BG3686" s="220">
        <f>IF(N3686="zákl. přenesená",J3686,0)</f>
        <v>0</v>
      </c>
      <c r="BH3686" s="220">
        <f>IF(N3686="sníž. přenesená",J3686,0)</f>
        <v>0</v>
      </c>
      <c r="BI3686" s="220">
        <f>IF(N3686="nulová",J3686,0)</f>
        <v>0</v>
      </c>
      <c r="BJ3686" s="25" t="s">
        <v>80</v>
      </c>
      <c r="BK3686" s="220">
        <f>ROUND(I3686*H3686,2)</f>
        <v>0</v>
      </c>
      <c r="BL3686" s="25" t="s">
        <v>775</v>
      </c>
      <c r="BM3686" s="25" t="s">
        <v>5107</v>
      </c>
    </row>
    <row r="3687" spans="2:65" s="1" customFormat="1" ht="36">
      <c r="B3687" s="42"/>
      <c r="C3687" s="64"/>
      <c r="D3687" s="227" t="s">
        <v>506</v>
      </c>
      <c r="E3687" s="64"/>
      <c r="F3687" s="274" t="s">
        <v>5106</v>
      </c>
      <c r="G3687" s="64"/>
      <c r="H3687" s="64"/>
      <c r="I3687" s="177"/>
      <c r="J3687" s="64"/>
      <c r="K3687" s="64"/>
      <c r="L3687" s="62"/>
      <c r="M3687" s="223"/>
      <c r="N3687" s="43"/>
      <c r="O3687" s="43"/>
      <c r="P3687" s="43"/>
      <c r="Q3687" s="43"/>
      <c r="R3687" s="43"/>
      <c r="S3687" s="43"/>
      <c r="T3687" s="79"/>
      <c r="AT3687" s="25" t="s">
        <v>506</v>
      </c>
      <c r="AU3687" s="25" t="s">
        <v>82</v>
      </c>
    </row>
    <row r="3688" spans="2:65" s="1" customFormat="1" ht="38.25" customHeight="1">
      <c r="B3688" s="42"/>
      <c r="C3688" s="278" t="s">
        <v>5108</v>
      </c>
      <c r="D3688" s="278" t="s">
        <v>1110</v>
      </c>
      <c r="E3688" s="279" t="s">
        <v>5109</v>
      </c>
      <c r="F3688" s="280" t="s">
        <v>5110</v>
      </c>
      <c r="G3688" s="281" t="s">
        <v>1025</v>
      </c>
      <c r="H3688" s="282">
        <v>1</v>
      </c>
      <c r="I3688" s="283"/>
      <c r="J3688" s="284">
        <f>ROUND(I3688*H3688,2)</f>
        <v>0</v>
      </c>
      <c r="K3688" s="280" t="s">
        <v>23</v>
      </c>
      <c r="L3688" s="285"/>
      <c r="M3688" s="286" t="s">
        <v>23</v>
      </c>
      <c r="N3688" s="287" t="s">
        <v>44</v>
      </c>
      <c r="O3688" s="43"/>
      <c r="P3688" s="218">
        <f>O3688*H3688</f>
        <v>0</v>
      </c>
      <c r="Q3688" s="218">
        <v>0</v>
      </c>
      <c r="R3688" s="218">
        <f>Q3688*H3688</f>
        <v>0</v>
      </c>
      <c r="S3688" s="218">
        <v>0</v>
      </c>
      <c r="T3688" s="219">
        <f>S3688*H3688</f>
        <v>0</v>
      </c>
      <c r="AR3688" s="25" t="s">
        <v>977</v>
      </c>
      <c r="AT3688" s="25" t="s">
        <v>1110</v>
      </c>
      <c r="AU3688" s="25" t="s">
        <v>82</v>
      </c>
      <c r="AY3688" s="25" t="s">
        <v>492</v>
      </c>
      <c r="BE3688" s="220">
        <f>IF(N3688="základní",J3688,0)</f>
        <v>0</v>
      </c>
      <c r="BF3688" s="220">
        <f>IF(N3688="snížená",J3688,0)</f>
        <v>0</v>
      </c>
      <c r="BG3688" s="220">
        <f>IF(N3688="zákl. přenesená",J3688,0)</f>
        <v>0</v>
      </c>
      <c r="BH3688" s="220">
        <f>IF(N3688="sníž. přenesená",J3688,0)</f>
        <v>0</v>
      </c>
      <c r="BI3688" s="220">
        <f>IF(N3688="nulová",J3688,0)</f>
        <v>0</v>
      </c>
      <c r="BJ3688" s="25" t="s">
        <v>80</v>
      </c>
      <c r="BK3688" s="220">
        <f>ROUND(I3688*H3688,2)</f>
        <v>0</v>
      </c>
      <c r="BL3688" s="25" t="s">
        <v>775</v>
      </c>
      <c r="BM3688" s="25" t="s">
        <v>5111</v>
      </c>
    </row>
    <row r="3689" spans="2:65" s="1" customFormat="1" ht="36">
      <c r="B3689" s="42"/>
      <c r="C3689" s="64"/>
      <c r="D3689" s="227" t="s">
        <v>506</v>
      </c>
      <c r="E3689" s="64"/>
      <c r="F3689" s="274" t="s">
        <v>5110</v>
      </c>
      <c r="G3689" s="64"/>
      <c r="H3689" s="64"/>
      <c r="I3689" s="177"/>
      <c r="J3689" s="64"/>
      <c r="K3689" s="64"/>
      <c r="L3689" s="62"/>
      <c r="M3689" s="223"/>
      <c r="N3689" s="43"/>
      <c r="O3689" s="43"/>
      <c r="P3689" s="43"/>
      <c r="Q3689" s="43"/>
      <c r="R3689" s="43"/>
      <c r="S3689" s="43"/>
      <c r="T3689" s="79"/>
      <c r="AT3689" s="25" t="s">
        <v>506</v>
      </c>
      <c r="AU3689" s="25" t="s">
        <v>82</v>
      </c>
    </row>
    <row r="3690" spans="2:65" s="1" customFormat="1" ht="16.5" customHeight="1">
      <c r="B3690" s="42"/>
      <c r="C3690" s="209" t="s">
        <v>5112</v>
      </c>
      <c r="D3690" s="209" t="s">
        <v>498</v>
      </c>
      <c r="E3690" s="210" t="s">
        <v>5113</v>
      </c>
      <c r="F3690" s="211" t="s">
        <v>5114</v>
      </c>
      <c r="G3690" s="212" t="s">
        <v>1025</v>
      </c>
      <c r="H3690" s="213">
        <v>7</v>
      </c>
      <c r="I3690" s="214"/>
      <c r="J3690" s="215">
        <f>ROUND(I3690*H3690,2)</f>
        <v>0</v>
      </c>
      <c r="K3690" s="211" t="s">
        <v>501</v>
      </c>
      <c r="L3690" s="62"/>
      <c r="M3690" s="216" t="s">
        <v>23</v>
      </c>
      <c r="N3690" s="217" t="s">
        <v>44</v>
      </c>
      <c r="O3690" s="43"/>
      <c r="P3690" s="218">
        <f>O3690*H3690</f>
        <v>0</v>
      </c>
      <c r="Q3690" s="218">
        <v>0</v>
      </c>
      <c r="R3690" s="218">
        <f>Q3690*H3690</f>
        <v>0</v>
      </c>
      <c r="S3690" s="218">
        <v>0</v>
      </c>
      <c r="T3690" s="219">
        <f>S3690*H3690</f>
        <v>0</v>
      </c>
      <c r="AR3690" s="25" t="s">
        <v>502</v>
      </c>
      <c r="AT3690" s="25" t="s">
        <v>498</v>
      </c>
      <c r="AU3690" s="25" t="s">
        <v>82</v>
      </c>
      <c r="AY3690" s="25" t="s">
        <v>492</v>
      </c>
      <c r="BE3690" s="220">
        <f>IF(N3690="základní",J3690,0)</f>
        <v>0</v>
      </c>
      <c r="BF3690" s="220">
        <f>IF(N3690="snížená",J3690,0)</f>
        <v>0</v>
      </c>
      <c r="BG3690" s="220">
        <f>IF(N3690="zákl. přenesená",J3690,0)</f>
        <v>0</v>
      </c>
      <c r="BH3690" s="220">
        <f>IF(N3690="sníž. přenesená",J3690,0)</f>
        <v>0</v>
      </c>
      <c r="BI3690" s="220">
        <f>IF(N3690="nulová",J3690,0)</f>
        <v>0</v>
      </c>
      <c r="BJ3690" s="25" t="s">
        <v>80</v>
      </c>
      <c r="BK3690" s="220">
        <f>ROUND(I3690*H3690,2)</f>
        <v>0</v>
      </c>
      <c r="BL3690" s="25" t="s">
        <v>502</v>
      </c>
      <c r="BM3690" s="25" t="s">
        <v>5115</v>
      </c>
    </row>
    <row r="3691" spans="2:65" s="1" customFormat="1" ht="24">
      <c r="B3691" s="42"/>
      <c r="C3691" s="64"/>
      <c r="D3691" s="221" t="s">
        <v>506</v>
      </c>
      <c r="E3691" s="64"/>
      <c r="F3691" s="222" t="s">
        <v>5116</v>
      </c>
      <c r="G3691" s="64"/>
      <c r="H3691" s="64"/>
      <c r="I3691" s="177"/>
      <c r="J3691" s="64"/>
      <c r="K3691" s="64"/>
      <c r="L3691" s="62"/>
      <c r="M3691" s="223"/>
      <c r="N3691" s="43"/>
      <c r="O3691" s="43"/>
      <c r="P3691" s="43"/>
      <c r="Q3691" s="43"/>
      <c r="R3691" s="43"/>
      <c r="S3691" s="43"/>
      <c r="T3691" s="79"/>
      <c r="AT3691" s="25" t="s">
        <v>506</v>
      </c>
      <c r="AU3691" s="25" t="s">
        <v>82</v>
      </c>
    </row>
    <row r="3692" spans="2:65" s="1" customFormat="1" ht="144">
      <c r="B3692" s="42"/>
      <c r="C3692" s="64"/>
      <c r="D3692" s="221" t="s">
        <v>509</v>
      </c>
      <c r="E3692" s="64"/>
      <c r="F3692" s="224" t="s">
        <v>4870</v>
      </c>
      <c r="G3692" s="64"/>
      <c r="H3692" s="64"/>
      <c r="I3692" s="177"/>
      <c r="J3692" s="64"/>
      <c r="K3692" s="64"/>
      <c r="L3692" s="62"/>
      <c r="M3692" s="223"/>
      <c r="N3692" s="43"/>
      <c r="O3692" s="43"/>
      <c r="P3692" s="43"/>
      <c r="Q3692" s="43"/>
      <c r="R3692" s="43"/>
      <c r="S3692" s="43"/>
      <c r="T3692" s="79"/>
      <c r="AT3692" s="25" t="s">
        <v>509</v>
      </c>
      <c r="AU3692" s="25" t="s">
        <v>82</v>
      </c>
    </row>
    <row r="3693" spans="2:65" s="13" customFormat="1">
      <c r="B3693" s="237"/>
      <c r="C3693" s="238"/>
      <c r="D3693" s="221" t="s">
        <v>513</v>
      </c>
      <c r="E3693" s="239" t="s">
        <v>23</v>
      </c>
      <c r="F3693" s="240" t="s">
        <v>5117</v>
      </c>
      <c r="G3693" s="238"/>
      <c r="H3693" s="241" t="s">
        <v>23</v>
      </c>
      <c r="I3693" s="242"/>
      <c r="J3693" s="238"/>
      <c r="K3693" s="238"/>
      <c r="L3693" s="243"/>
      <c r="M3693" s="244"/>
      <c r="N3693" s="245"/>
      <c r="O3693" s="245"/>
      <c r="P3693" s="245"/>
      <c r="Q3693" s="245"/>
      <c r="R3693" s="245"/>
      <c r="S3693" s="245"/>
      <c r="T3693" s="246"/>
      <c r="AT3693" s="247" t="s">
        <v>513</v>
      </c>
      <c r="AU3693" s="247" t="s">
        <v>82</v>
      </c>
      <c r="AV3693" s="13" t="s">
        <v>80</v>
      </c>
      <c r="AW3693" s="13" t="s">
        <v>36</v>
      </c>
      <c r="AX3693" s="13" t="s">
        <v>73</v>
      </c>
      <c r="AY3693" s="247" t="s">
        <v>492</v>
      </c>
    </row>
    <row r="3694" spans="2:65" s="12" customFormat="1">
      <c r="B3694" s="225"/>
      <c r="C3694" s="226"/>
      <c r="D3694" s="221" t="s">
        <v>513</v>
      </c>
      <c r="E3694" s="248" t="s">
        <v>23</v>
      </c>
      <c r="F3694" s="249" t="s">
        <v>5118</v>
      </c>
      <c r="G3694" s="226"/>
      <c r="H3694" s="250">
        <v>7</v>
      </c>
      <c r="I3694" s="231"/>
      <c r="J3694" s="226"/>
      <c r="K3694" s="226"/>
      <c r="L3694" s="232"/>
      <c r="M3694" s="233"/>
      <c r="N3694" s="234"/>
      <c r="O3694" s="234"/>
      <c r="P3694" s="234"/>
      <c r="Q3694" s="234"/>
      <c r="R3694" s="234"/>
      <c r="S3694" s="234"/>
      <c r="T3694" s="235"/>
      <c r="AT3694" s="236" t="s">
        <v>513</v>
      </c>
      <c r="AU3694" s="236" t="s">
        <v>82</v>
      </c>
      <c r="AV3694" s="12" t="s">
        <v>82</v>
      </c>
      <c r="AW3694" s="12" t="s">
        <v>36</v>
      </c>
      <c r="AX3694" s="12" t="s">
        <v>73</v>
      </c>
      <c r="AY3694" s="236" t="s">
        <v>492</v>
      </c>
    </row>
    <row r="3695" spans="2:65" s="14" customFormat="1">
      <c r="B3695" s="251"/>
      <c r="C3695" s="252"/>
      <c r="D3695" s="227" t="s">
        <v>513</v>
      </c>
      <c r="E3695" s="253" t="s">
        <v>23</v>
      </c>
      <c r="F3695" s="254" t="s">
        <v>560</v>
      </c>
      <c r="G3695" s="252"/>
      <c r="H3695" s="255">
        <v>7</v>
      </c>
      <c r="I3695" s="256"/>
      <c r="J3695" s="252"/>
      <c r="K3695" s="252"/>
      <c r="L3695" s="257"/>
      <c r="M3695" s="258"/>
      <c r="N3695" s="259"/>
      <c r="O3695" s="259"/>
      <c r="P3695" s="259"/>
      <c r="Q3695" s="259"/>
      <c r="R3695" s="259"/>
      <c r="S3695" s="259"/>
      <c r="T3695" s="260"/>
      <c r="AT3695" s="261" t="s">
        <v>513</v>
      </c>
      <c r="AU3695" s="261" t="s">
        <v>82</v>
      </c>
      <c r="AV3695" s="14" t="s">
        <v>502</v>
      </c>
      <c r="AW3695" s="14" t="s">
        <v>36</v>
      </c>
      <c r="AX3695" s="14" t="s">
        <v>80</v>
      </c>
      <c r="AY3695" s="261" t="s">
        <v>492</v>
      </c>
    </row>
    <row r="3696" spans="2:65" s="1" customFormat="1" ht="38.25" customHeight="1">
      <c r="B3696" s="42"/>
      <c r="C3696" s="278" t="s">
        <v>5119</v>
      </c>
      <c r="D3696" s="278" t="s">
        <v>1110</v>
      </c>
      <c r="E3696" s="279" t="s">
        <v>5120</v>
      </c>
      <c r="F3696" s="280" t="s">
        <v>5121</v>
      </c>
      <c r="G3696" s="281" t="s">
        <v>1025</v>
      </c>
      <c r="H3696" s="282">
        <v>2</v>
      </c>
      <c r="I3696" s="283"/>
      <c r="J3696" s="284">
        <f>ROUND(I3696*H3696,2)</f>
        <v>0</v>
      </c>
      <c r="K3696" s="280" t="s">
        <v>23</v>
      </c>
      <c r="L3696" s="285"/>
      <c r="M3696" s="286" t="s">
        <v>23</v>
      </c>
      <c r="N3696" s="287" t="s">
        <v>44</v>
      </c>
      <c r="O3696" s="43"/>
      <c r="P3696" s="218">
        <f>O3696*H3696</f>
        <v>0</v>
      </c>
      <c r="Q3696" s="218">
        <v>0</v>
      </c>
      <c r="R3696" s="218">
        <f>Q3696*H3696</f>
        <v>0</v>
      </c>
      <c r="S3696" s="218">
        <v>0</v>
      </c>
      <c r="T3696" s="219">
        <f>S3696*H3696</f>
        <v>0</v>
      </c>
      <c r="AR3696" s="25" t="s">
        <v>977</v>
      </c>
      <c r="AT3696" s="25" t="s">
        <v>1110</v>
      </c>
      <c r="AU3696" s="25" t="s">
        <v>82</v>
      </c>
      <c r="AY3696" s="25" t="s">
        <v>492</v>
      </c>
      <c r="BE3696" s="220">
        <f>IF(N3696="základní",J3696,0)</f>
        <v>0</v>
      </c>
      <c r="BF3696" s="220">
        <f>IF(N3696="snížená",J3696,0)</f>
        <v>0</v>
      </c>
      <c r="BG3696" s="220">
        <f>IF(N3696="zákl. přenesená",J3696,0)</f>
        <v>0</v>
      </c>
      <c r="BH3696" s="220">
        <f>IF(N3696="sníž. přenesená",J3696,0)</f>
        <v>0</v>
      </c>
      <c r="BI3696" s="220">
        <f>IF(N3696="nulová",J3696,0)</f>
        <v>0</v>
      </c>
      <c r="BJ3696" s="25" t="s">
        <v>80</v>
      </c>
      <c r="BK3696" s="220">
        <f>ROUND(I3696*H3696,2)</f>
        <v>0</v>
      </c>
      <c r="BL3696" s="25" t="s">
        <v>775</v>
      </c>
      <c r="BM3696" s="25" t="s">
        <v>5122</v>
      </c>
    </row>
    <row r="3697" spans="2:65" s="1" customFormat="1" ht="36">
      <c r="B3697" s="42"/>
      <c r="C3697" s="64"/>
      <c r="D3697" s="227" t="s">
        <v>506</v>
      </c>
      <c r="E3697" s="64"/>
      <c r="F3697" s="274" t="s">
        <v>5121</v>
      </c>
      <c r="G3697" s="64"/>
      <c r="H3697" s="64"/>
      <c r="I3697" s="177"/>
      <c r="J3697" s="64"/>
      <c r="K3697" s="64"/>
      <c r="L3697" s="62"/>
      <c r="M3697" s="223"/>
      <c r="N3697" s="43"/>
      <c r="O3697" s="43"/>
      <c r="P3697" s="43"/>
      <c r="Q3697" s="43"/>
      <c r="R3697" s="43"/>
      <c r="S3697" s="43"/>
      <c r="T3697" s="79"/>
      <c r="AT3697" s="25" t="s">
        <v>506</v>
      </c>
      <c r="AU3697" s="25" t="s">
        <v>82</v>
      </c>
    </row>
    <row r="3698" spans="2:65" s="1" customFormat="1" ht="38.25" customHeight="1">
      <c r="B3698" s="42"/>
      <c r="C3698" s="278" t="s">
        <v>5123</v>
      </c>
      <c r="D3698" s="278" t="s">
        <v>1110</v>
      </c>
      <c r="E3698" s="279" t="s">
        <v>5124</v>
      </c>
      <c r="F3698" s="280" t="s">
        <v>5125</v>
      </c>
      <c r="G3698" s="281" t="s">
        <v>1025</v>
      </c>
      <c r="H3698" s="282">
        <v>1</v>
      </c>
      <c r="I3698" s="283"/>
      <c r="J3698" s="284">
        <f>ROUND(I3698*H3698,2)</f>
        <v>0</v>
      </c>
      <c r="K3698" s="280" t="s">
        <v>23</v>
      </c>
      <c r="L3698" s="285"/>
      <c r="M3698" s="286" t="s">
        <v>23</v>
      </c>
      <c r="N3698" s="287" t="s">
        <v>44</v>
      </c>
      <c r="O3698" s="43"/>
      <c r="P3698" s="218">
        <f>O3698*H3698</f>
        <v>0</v>
      </c>
      <c r="Q3698" s="218">
        <v>0</v>
      </c>
      <c r="R3698" s="218">
        <f>Q3698*H3698</f>
        <v>0</v>
      </c>
      <c r="S3698" s="218">
        <v>0</v>
      </c>
      <c r="T3698" s="219">
        <f>S3698*H3698</f>
        <v>0</v>
      </c>
      <c r="AR3698" s="25" t="s">
        <v>977</v>
      </c>
      <c r="AT3698" s="25" t="s">
        <v>1110</v>
      </c>
      <c r="AU3698" s="25" t="s">
        <v>82</v>
      </c>
      <c r="AY3698" s="25" t="s">
        <v>492</v>
      </c>
      <c r="BE3698" s="220">
        <f>IF(N3698="základní",J3698,0)</f>
        <v>0</v>
      </c>
      <c r="BF3698" s="220">
        <f>IF(N3698="snížená",J3698,0)</f>
        <v>0</v>
      </c>
      <c r="BG3698" s="220">
        <f>IF(N3698="zákl. přenesená",J3698,0)</f>
        <v>0</v>
      </c>
      <c r="BH3698" s="220">
        <f>IF(N3698="sníž. přenesená",J3698,0)</f>
        <v>0</v>
      </c>
      <c r="BI3698" s="220">
        <f>IF(N3698="nulová",J3698,0)</f>
        <v>0</v>
      </c>
      <c r="BJ3698" s="25" t="s">
        <v>80</v>
      </c>
      <c r="BK3698" s="220">
        <f>ROUND(I3698*H3698,2)</f>
        <v>0</v>
      </c>
      <c r="BL3698" s="25" t="s">
        <v>775</v>
      </c>
      <c r="BM3698" s="25" t="s">
        <v>5126</v>
      </c>
    </row>
    <row r="3699" spans="2:65" s="1" customFormat="1" ht="36">
      <c r="B3699" s="42"/>
      <c r="C3699" s="64"/>
      <c r="D3699" s="227" t="s">
        <v>506</v>
      </c>
      <c r="E3699" s="64"/>
      <c r="F3699" s="274" t="s">
        <v>5125</v>
      </c>
      <c r="G3699" s="64"/>
      <c r="H3699" s="64"/>
      <c r="I3699" s="177"/>
      <c r="J3699" s="64"/>
      <c r="K3699" s="64"/>
      <c r="L3699" s="62"/>
      <c r="M3699" s="223"/>
      <c r="N3699" s="43"/>
      <c r="O3699" s="43"/>
      <c r="P3699" s="43"/>
      <c r="Q3699" s="43"/>
      <c r="R3699" s="43"/>
      <c r="S3699" s="43"/>
      <c r="T3699" s="79"/>
      <c r="AT3699" s="25" t="s">
        <v>506</v>
      </c>
      <c r="AU3699" s="25" t="s">
        <v>82</v>
      </c>
    </row>
    <row r="3700" spans="2:65" s="1" customFormat="1" ht="38.25" customHeight="1">
      <c r="B3700" s="42"/>
      <c r="C3700" s="278" t="s">
        <v>5127</v>
      </c>
      <c r="D3700" s="278" t="s">
        <v>1110</v>
      </c>
      <c r="E3700" s="279" t="s">
        <v>5128</v>
      </c>
      <c r="F3700" s="280" t="s">
        <v>5129</v>
      </c>
      <c r="G3700" s="281" t="s">
        <v>1025</v>
      </c>
      <c r="H3700" s="282">
        <v>1</v>
      </c>
      <c r="I3700" s="283"/>
      <c r="J3700" s="284">
        <f>ROUND(I3700*H3700,2)</f>
        <v>0</v>
      </c>
      <c r="K3700" s="280" t="s">
        <v>23</v>
      </c>
      <c r="L3700" s="285"/>
      <c r="M3700" s="286" t="s">
        <v>23</v>
      </c>
      <c r="N3700" s="287" t="s">
        <v>44</v>
      </c>
      <c r="O3700" s="43"/>
      <c r="P3700" s="218">
        <f>O3700*H3700</f>
        <v>0</v>
      </c>
      <c r="Q3700" s="218">
        <v>0</v>
      </c>
      <c r="R3700" s="218">
        <f>Q3700*H3700</f>
        <v>0</v>
      </c>
      <c r="S3700" s="218">
        <v>0</v>
      </c>
      <c r="T3700" s="219">
        <f>S3700*H3700</f>
        <v>0</v>
      </c>
      <c r="AR3700" s="25" t="s">
        <v>977</v>
      </c>
      <c r="AT3700" s="25" t="s">
        <v>1110</v>
      </c>
      <c r="AU3700" s="25" t="s">
        <v>82</v>
      </c>
      <c r="AY3700" s="25" t="s">
        <v>492</v>
      </c>
      <c r="BE3700" s="220">
        <f>IF(N3700="základní",J3700,0)</f>
        <v>0</v>
      </c>
      <c r="BF3700" s="220">
        <f>IF(N3700="snížená",J3700,0)</f>
        <v>0</v>
      </c>
      <c r="BG3700" s="220">
        <f>IF(N3700="zákl. přenesená",J3700,0)</f>
        <v>0</v>
      </c>
      <c r="BH3700" s="220">
        <f>IF(N3700="sníž. přenesená",J3700,0)</f>
        <v>0</v>
      </c>
      <c r="BI3700" s="220">
        <f>IF(N3700="nulová",J3700,0)</f>
        <v>0</v>
      </c>
      <c r="BJ3700" s="25" t="s">
        <v>80</v>
      </c>
      <c r="BK3700" s="220">
        <f>ROUND(I3700*H3700,2)</f>
        <v>0</v>
      </c>
      <c r="BL3700" s="25" t="s">
        <v>775</v>
      </c>
      <c r="BM3700" s="25" t="s">
        <v>5130</v>
      </c>
    </row>
    <row r="3701" spans="2:65" s="1" customFormat="1" ht="36">
      <c r="B3701" s="42"/>
      <c r="C3701" s="64"/>
      <c r="D3701" s="227" t="s">
        <v>506</v>
      </c>
      <c r="E3701" s="64"/>
      <c r="F3701" s="274" t="s">
        <v>5129</v>
      </c>
      <c r="G3701" s="64"/>
      <c r="H3701" s="64"/>
      <c r="I3701" s="177"/>
      <c r="J3701" s="64"/>
      <c r="K3701" s="64"/>
      <c r="L3701" s="62"/>
      <c r="M3701" s="223"/>
      <c r="N3701" s="43"/>
      <c r="O3701" s="43"/>
      <c r="P3701" s="43"/>
      <c r="Q3701" s="43"/>
      <c r="R3701" s="43"/>
      <c r="S3701" s="43"/>
      <c r="T3701" s="79"/>
      <c r="AT3701" s="25" t="s">
        <v>506</v>
      </c>
      <c r="AU3701" s="25" t="s">
        <v>82</v>
      </c>
    </row>
    <row r="3702" spans="2:65" s="1" customFormat="1" ht="38.25" customHeight="1">
      <c r="B3702" s="42"/>
      <c r="C3702" s="278" t="s">
        <v>5131</v>
      </c>
      <c r="D3702" s="278" t="s">
        <v>1110</v>
      </c>
      <c r="E3702" s="279" t="s">
        <v>5132</v>
      </c>
      <c r="F3702" s="280" t="s">
        <v>5133</v>
      </c>
      <c r="G3702" s="281" t="s">
        <v>1025</v>
      </c>
      <c r="H3702" s="282">
        <v>2</v>
      </c>
      <c r="I3702" s="283"/>
      <c r="J3702" s="284">
        <f>ROUND(I3702*H3702,2)</f>
        <v>0</v>
      </c>
      <c r="K3702" s="280" t="s">
        <v>23</v>
      </c>
      <c r="L3702" s="285"/>
      <c r="M3702" s="286" t="s">
        <v>23</v>
      </c>
      <c r="N3702" s="287" t="s">
        <v>44</v>
      </c>
      <c r="O3702" s="43"/>
      <c r="P3702" s="218">
        <f>O3702*H3702</f>
        <v>0</v>
      </c>
      <c r="Q3702" s="218">
        <v>0</v>
      </c>
      <c r="R3702" s="218">
        <f>Q3702*H3702</f>
        <v>0</v>
      </c>
      <c r="S3702" s="218">
        <v>0</v>
      </c>
      <c r="T3702" s="219">
        <f>S3702*H3702</f>
        <v>0</v>
      </c>
      <c r="AR3702" s="25" t="s">
        <v>977</v>
      </c>
      <c r="AT3702" s="25" t="s">
        <v>1110</v>
      </c>
      <c r="AU3702" s="25" t="s">
        <v>82</v>
      </c>
      <c r="AY3702" s="25" t="s">
        <v>492</v>
      </c>
      <c r="BE3702" s="220">
        <f>IF(N3702="základní",J3702,0)</f>
        <v>0</v>
      </c>
      <c r="BF3702" s="220">
        <f>IF(N3702="snížená",J3702,0)</f>
        <v>0</v>
      </c>
      <c r="BG3702" s="220">
        <f>IF(N3702="zákl. přenesená",J3702,0)</f>
        <v>0</v>
      </c>
      <c r="BH3702" s="220">
        <f>IF(N3702="sníž. přenesená",J3702,0)</f>
        <v>0</v>
      </c>
      <c r="BI3702" s="220">
        <f>IF(N3702="nulová",J3702,0)</f>
        <v>0</v>
      </c>
      <c r="BJ3702" s="25" t="s">
        <v>80</v>
      </c>
      <c r="BK3702" s="220">
        <f>ROUND(I3702*H3702,2)</f>
        <v>0</v>
      </c>
      <c r="BL3702" s="25" t="s">
        <v>775</v>
      </c>
      <c r="BM3702" s="25" t="s">
        <v>5134</v>
      </c>
    </row>
    <row r="3703" spans="2:65" s="1" customFormat="1" ht="36">
      <c r="B3703" s="42"/>
      <c r="C3703" s="64"/>
      <c r="D3703" s="227" t="s">
        <v>506</v>
      </c>
      <c r="E3703" s="64"/>
      <c r="F3703" s="274" t="s">
        <v>5133</v>
      </c>
      <c r="G3703" s="64"/>
      <c r="H3703" s="64"/>
      <c r="I3703" s="177"/>
      <c r="J3703" s="64"/>
      <c r="K3703" s="64"/>
      <c r="L3703" s="62"/>
      <c r="M3703" s="223"/>
      <c r="N3703" s="43"/>
      <c r="O3703" s="43"/>
      <c r="P3703" s="43"/>
      <c r="Q3703" s="43"/>
      <c r="R3703" s="43"/>
      <c r="S3703" s="43"/>
      <c r="T3703" s="79"/>
      <c r="AT3703" s="25" t="s">
        <v>506</v>
      </c>
      <c r="AU3703" s="25" t="s">
        <v>82</v>
      </c>
    </row>
    <row r="3704" spans="2:65" s="1" customFormat="1" ht="38.25" customHeight="1">
      <c r="B3704" s="42"/>
      <c r="C3704" s="278" t="s">
        <v>5135</v>
      </c>
      <c r="D3704" s="278" t="s">
        <v>1110</v>
      </c>
      <c r="E3704" s="279" t="s">
        <v>5136</v>
      </c>
      <c r="F3704" s="280" t="s">
        <v>5137</v>
      </c>
      <c r="G3704" s="281" t="s">
        <v>1025</v>
      </c>
      <c r="H3704" s="282">
        <v>1</v>
      </c>
      <c r="I3704" s="283"/>
      <c r="J3704" s="284">
        <f>ROUND(I3704*H3704,2)</f>
        <v>0</v>
      </c>
      <c r="K3704" s="280" t="s">
        <v>23</v>
      </c>
      <c r="L3704" s="285"/>
      <c r="M3704" s="286" t="s">
        <v>23</v>
      </c>
      <c r="N3704" s="287" t="s">
        <v>44</v>
      </c>
      <c r="O3704" s="43"/>
      <c r="P3704" s="218">
        <f>O3704*H3704</f>
        <v>0</v>
      </c>
      <c r="Q3704" s="218">
        <v>0</v>
      </c>
      <c r="R3704" s="218">
        <f>Q3704*H3704</f>
        <v>0</v>
      </c>
      <c r="S3704" s="218">
        <v>0</v>
      </c>
      <c r="T3704" s="219">
        <f>S3704*H3704</f>
        <v>0</v>
      </c>
      <c r="AR3704" s="25" t="s">
        <v>977</v>
      </c>
      <c r="AT3704" s="25" t="s">
        <v>1110</v>
      </c>
      <c r="AU3704" s="25" t="s">
        <v>82</v>
      </c>
      <c r="AY3704" s="25" t="s">
        <v>492</v>
      </c>
      <c r="BE3704" s="220">
        <f>IF(N3704="základní",J3704,0)</f>
        <v>0</v>
      </c>
      <c r="BF3704" s="220">
        <f>IF(N3704="snížená",J3704,0)</f>
        <v>0</v>
      </c>
      <c r="BG3704" s="220">
        <f>IF(N3704="zákl. přenesená",J3704,0)</f>
        <v>0</v>
      </c>
      <c r="BH3704" s="220">
        <f>IF(N3704="sníž. přenesená",J3704,0)</f>
        <v>0</v>
      </c>
      <c r="BI3704" s="220">
        <f>IF(N3704="nulová",J3704,0)</f>
        <v>0</v>
      </c>
      <c r="BJ3704" s="25" t="s">
        <v>80</v>
      </c>
      <c r="BK3704" s="220">
        <f>ROUND(I3704*H3704,2)</f>
        <v>0</v>
      </c>
      <c r="BL3704" s="25" t="s">
        <v>775</v>
      </c>
      <c r="BM3704" s="25" t="s">
        <v>5138</v>
      </c>
    </row>
    <row r="3705" spans="2:65" s="1" customFormat="1" ht="36">
      <c r="B3705" s="42"/>
      <c r="C3705" s="64"/>
      <c r="D3705" s="227" t="s">
        <v>506</v>
      </c>
      <c r="E3705" s="64"/>
      <c r="F3705" s="274" t="s">
        <v>5137</v>
      </c>
      <c r="G3705" s="64"/>
      <c r="H3705" s="64"/>
      <c r="I3705" s="177"/>
      <c r="J3705" s="64"/>
      <c r="K3705" s="64"/>
      <c r="L3705" s="62"/>
      <c r="M3705" s="223"/>
      <c r="N3705" s="43"/>
      <c r="O3705" s="43"/>
      <c r="P3705" s="43"/>
      <c r="Q3705" s="43"/>
      <c r="R3705" s="43"/>
      <c r="S3705" s="43"/>
      <c r="T3705" s="79"/>
      <c r="AT3705" s="25" t="s">
        <v>506</v>
      </c>
      <c r="AU3705" s="25" t="s">
        <v>82</v>
      </c>
    </row>
    <row r="3706" spans="2:65" s="1" customFormat="1" ht="25.5" customHeight="1">
      <c r="B3706" s="42"/>
      <c r="C3706" s="209" t="s">
        <v>5139</v>
      </c>
      <c r="D3706" s="209" t="s">
        <v>498</v>
      </c>
      <c r="E3706" s="210" t="s">
        <v>5140</v>
      </c>
      <c r="F3706" s="211" t="s">
        <v>5141</v>
      </c>
      <c r="G3706" s="212" t="s">
        <v>2537</v>
      </c>
      <c r="H3706" s="213">
        <v>3</v>
      </c>
      <c r="I3706" s="214"/>
      <c r="J3706" s="215">
        <f>ROUND(I3706*H3706,2)</f>
        <v>0</v>
      </c>
      <c r="K3706" s="211" t="s">
        <v>23</v>
      </c>
      <c r="L3706" s="62"/>
      <c r="M3706" s="216" t="s">
        <v>23</v>
      </c>
      <c r="N3706" s="217" t="s">
        <v>44</v>
      </c>
      <c r="O3706" s="43"/>
      <c r="P3706" s="218">
        <f>O3706*H3706</f>
        <v>0</v>
      </c>
      <c r="Q3706" s="218">
        <v>0</v>
      </c>
      <c r="R3706" s="218">
        <f>Q3706*H3706</f>
        <v>0</v>
      </c>
      <c r="S3706" s="218">
        <v>0</v>
      </c>
      <c r="T3706" s="219">
        <f>S3706*H3706</f>
        <v>0</v>
      </c>
      <c r="AR3706" s="25" t="s">
        <v>502</v>
      </c>
      <c r="AT3706" s="25" t="s">
        <v>498</v>
      </c>
      <c r="AU3706" s="25" t="s">
        <v>82</v>
      </c>
      <c r="AY3706" s="25" t="s">
        <v>492</v>
      </c>
      <c r="BE3706" s="220">
        <f>IF(N3706="základní",J3706,0)</f>
        <v>0</v>
      </c>
      <c r="BF3706" s="220">
        <f>IF(N3706="snížená",J3706,0)</f>
        <v>0</v>
      </c>
      <c r="BG3706" s="220">
        <f>IF(N3706="zákl. přenesená",J3706,0)</f>
        <v>0</v>
      </c>
      <c r="BH3706" s="220">
        <f>IF(N3706="sníž. přenesená",J3706,0)</f>
        <v>0</v>
      </c>
      <c r="BI3706" s="220">
        <f>IF(N3706="nulová",J3706,0)</f>
        <v>0</v>
      </c>
      <c r="BJ3706" s="25" t="s">
        <v>80</v>
      </c>
      <c r="BK3706" s="220">
        <f>ROUND(I3706*H3706,2)</f>
        <v>0</v>
      </c>
      <c r="BL3706" s="25" t="s">
        <v>502</v>
      </c>
      <c r="BM3706" s="25" t="s">
        <v>5142</v>
      </c>
    </row>
    <row r="3707" spans="2:65" s="1" customFormat="1" ht="24">
      <c r="B3707" s="42"/>
      <c r="C3707" s="64"/>
      <c r="D3707" s="227" t="s">
        <v>506</v>
      </c>
      <c r="E3707" s="64"/>
      <c r="F3707" s="274" t="s">
        <v>5143</v>
      </c>
      <c r="G3707" s="64"/>
      <c r="H3707" s="64"/>
      <c r="I3707" s="177"/>
      <c r="J3707" s="64"/>
      <c r="K3707" s="64"/>
      <c r="L3707" s="62"/>
      <c r="M3707" s="223"/>
      <c r="N3707" s="43"/>
      <c r="O3707" s="43"/>
      <c r="P3707" s="43"/>
      <c r="Q3707" s="43"/>
      <c r="R3707" s="43"/>
      <c r="S3707" s="43"/>
      <c r="T3707" s="79"/>
      <c r="AT3707" s="25" t="s">
        <v>506</v>
      </c>
      <c r="AU3707" s="25" t="s">
        <v>82</v>
      </c>
    </row>
    <row r="3708" spans="2:65" s="1" customFormat="1" ht="16.5" customHeight="1">
      <c r="B3708" s="42"/>
      <c r="C3708" s="209" t="s">
        <v>5144</v>
      </c>
      <c r="D3708" s="209" t="s">
        <v>498</v>
      </c>
      <c r="E3708" s="210" t="s">
        <v>5145</v>
      </c>
      <c r="F3708" s="211" t="s">
        <v>5146</v>
      </c>
      <c r="G3708" s="212" t="s">
        <v>1025</v>
      </c>
      <c r="H3708" s="213">
        <v>1</v>
      </c>
      <c r="I3708" s="214"/>
      <c r="J3708" s="215">
        <f>ROUND(I3708*H3708,2)</f>
        <v>0</v>
      </c>
      <c r="K3708" s="211" t="s">
        <v>23</v>
      </c>
      <c r="L3708" s="62"/>
      <c r="M3708" s="216" t="s">
        <v>23</v>
      </c>
      <c r="N3708" s="217" t="s">
        <v>44</v>
      </c>
      <c r="O3708" s="43"/>
      <c r="P3708" s="218">
        <f>O3708*H3708</f>
        <v>0</v>
      </c>
      <c r="Q3708" s="218">
        <v>0</v>
      </c>
      <c r="R3708" s="218">
        <f>Q3708*H3708</f>
        <v>0</v>
      </c>
      <c r="S3708" s="218">
        <v>0</v>
      </c>
      <c r="T3708" s="219">
        <f>S3708*H3708</f>
        <v>0</v>
      </c>
      <c r="AR3708" s="25" t="s">
        <v>775</v>
      </c>
      <c r="AT3708" s="25" t="s">
        <v>498</v>
      </c>
      <c r="AU3708" s="25" t="s">
        <v>82</v>
      </c>
      <c r="AY3708" s="25" t="s">
        <v>492</v>
      </c>
      <c r="BE3708" s="220">
        <f>IF(N3708="základní",J3708,0)</f>
        <v>0</v>
      </c>
      <c r="BF3708" s="220">
        <f>IF(N3708="snížená",J3708,0)</f>
        <v>0</v>
      </c>
      <c r="BG3708" s="220">
        <f>IF(N3708="zákl. přenesená",J3708,0)</f>
        <v>0</v>
      </c>
      <c r="BH3708" s="220">
        <f>IF(N3708="sníž. přenesená",J3708,0)</f>
        <v>0</v>
      </c>
      <c r="BI3708" s="220">
        <f>IF(N3708="nulová",J3708,0)</f>
        <v>0</v>
      </c>
      <c r="BJ3708" s="25" t="s">
        <v>80</v>
      </c>
      <c r="BK3708" s="220">
        <f>ROUND(I3708*H3708,2)</f>
        <v>0</v>
      </c>
      <c r="BL3708" s="25" t="s">
        <v>775</v>
      </c>
      <c r="BM3708" s="25" t="s">
        <v>5147</v>
      </c>
    </row>
    <row r="3709" spans="2:65" s="1" customFormat="1">
      <c r="B3709" s="42"/>
      <c r="C3709" s="64"/>
      <c r="D3709" s="221" t="s">
        <v>506</v>
      </c>
      <c r="E3709" s="64"/>
      <c r="F3709" s="222" t="s">
        <v>5146</v>
      </c>
      <c r="G3709" s="64"/>
      <c r="H3709" s="64"/>
      <c r="I3709" s="177"/>
      <c r="J3709" s="64"/>
      <c r="K3709" s="64"/>
      <c r="L3709" s="62"/>
      <c r="M3709" s="223"/>
      <c r="N3709" s="43"/>
      <c r="O3709" s="43"/>
      <c r="P3709" s="43"/>
      <c r="Q3709" s="43"/>
      <c r="R3709" s="43"/>
      <c r="S3709" s="43"/>
      <c r="T3709" s="79"/>
      <c r="AT3709" s="25" t="s">
        <v>506</v>
      </c>
      <c r="AU3709" s="25" t="s">
        <v>82</v>
      </c>
    </row>
    <row r="3710" spans="2:65" s="12" customFormat="1">
      <c r="B3710" s="225"/>
      <c r="C3710" s="226"/>
      <c r="D3710" s="227" t="s">
        <v>513</v>
      </c>
      <c r="E3710" s="228" t="s">
        <v>23</v>
      </c>
      <c r="F3710" s="229" t="s">
        <v>5148</v>
      </c>
      <c r="G3710" s="226"/>
      <c r="H3710" s="230">
        <v>1</v>
      </c>
      <c r="I3710" s="231"/>
      <c r="J3710" s="226"/>
      <c r="K3710" s="226"/>
      <c r="L3710" s="232"/>
      <c r="M3710" s="233"/>
      <c r="N3710" s="234"/>
      <c r="O3710" s="234"/>
      <c r="P3710" s="234"/>
      <c r="Q3710" s="234"/>
      <c r="R3710" s="234"/>
      <c r="S3710" s="234"/>
      <c r="T3710" s="235"/>
      <c r="AT3710" s="236" t="s">
        <v>513</v>
      </c>
      <c r="AU3710" s="236" t="s">
        <v>82</v>
      </c>
      <c r="AV3710" s="12" t="s">
        <v>82</v>
      </c>
      <c r="AW3710" s="12" t="s">
        <v>36</v>
      </c>
      <c r="AX3710" s="12" t="s">
        <v>80</v>
      </c>
      <c r="AY3710" s="236" t="s">
        <v>492</v>
      </c>
    </row>
    <row r="3711" spans="2:65" s="1" customFormat="1" ht="38.25" customHeight="1">
      <c r="B3711" s="42"/>
      <c r="C3711" s="278" t="s">
        <v>1737</v>
      </c>
      <c r="D3711" s="278" t="s">
        <v>1110</v>
      </c>
      <c r="E3711" s="279" t="s">
        <v>5149</v>
      </c>
      <c r="F3711" s="280" t="s">
        <v>5150</v>
      </c>
      <c r="G3711" s="281" t="s">
        <v>1025</v>
      </c>
      <c r="H3711" s="282">
        <v>1</v>
      </c>
      <c r="I3711" s="283"/>
      <c r="J3711" s="284">
        <f>ROUND(I3711*H3711,2)</f>
        <v>0</v>
      </c>
      <c r="K3711" s="280" t="s">
        <v>23</v>
      </c>
      <c r="L3711" s="285"/>
      <c r="M3711" s="286" t="s">
        <v>23</v>
      </c>
      <c r="N3711" s="287" t="s">
        <v>44</v>
      </c>
      <c r="O3711" s="43"/>
      <c r="P3711" s="218">
        <f>O3711*H3711</f>
        <v>0</v>
      </c>
      <c r="Q3711" s="218">
        <v>0</v>
      </c>
      <c r="R3711" s="218">
        <f>Q3711*H3711</f>
        <v>0</v>
      </c>
      <c r="S3711" s="218">
        <v>0</v>
      </c>
      <c r="T3711" s="219">
        <f>S3711*H3711</f>
        <v>0</v>
      </c>
      <c r="AR3711" s="25" t="s">
        <v>977</v>
      </c>
      <c r="AT3711" s="25" t="s">
        <v>1110</v>
      </c>
      <c r="AU3711" s="25" t="s">
        <v>82</v>
      </c>
      <c r="AY3711" s="25" t="s">
        <v>492</v>
      </c>
      <c r="BE3711" s="220">
        <f>IF(N3711="základní",J3711,0)</f>
        <v>0</v>
      </c>
      <c r="BF3711" s="220">
        <f>IF(N3711="snížená",J3711,0)</f>
        <v>0</v>
      </c>
      <c r="BG3711" s="220">
        <f>IF(N3711="zákl. přenesená",J3711,0)</f>
        <v>0</v>
      </c>
      <c r="BH3711" s="220">
        <f>IF(N3711="sníž. přenesená",J3711,0)</f>
        <v>0</v>
      </c>
      <c r="BI3711" s="220">
        <f>IF(N3711="nulová",J3711,0)</f>
        <v>0</v>
      </c>
      <c r="BJ3711" s="25" t="s">
        <v>80</v>
      </c>
      <c r="BK3711" s="220">
        <f>ROUND(I3711*H3711,2)</f>
        <v>0</v>
      </c>
      <c r="BL3711" s="25" t="s">
        <v>775</v>
      </c>
      <c r="BM3711" s="25" t="s">
        <v>5151</v>
      </c>
    </row>
    <row r="3712" spans="2:65" s="1" customFormat="1" ht="24">
      <c r="B3712" s="42"/>
      <c r="C3712" s="64"/>
      <c r="D3712" s="227" t="s">
        <v>506</v>
      </c>
      <c r="E3712" s="64"/>
      <c r="F3712" s="274" t="s">
        <v>5150</v>
      </c>
      <c r="G3712" s="64"/>
      <c r="H3712" s="64"/>
      <c r="I3712" s="177"/>
      <c r="J3712" s="64"/>
      <c r="K3712" s="64"/>
      <c r="L3712" s="62"/>
      <c r="M3712" s="223"/>
      <c r="N3712" s="43"/>
      <c r="O3712" s="43"/>
      <c r="P3712" s="43"/>
      <c r="Q3712" s="43"/>
      <c r="R3712" s="43"/>
      <c r="S3712" s="43"/>
      <c r="T3712" s="79"/>
      <c r="AT3712" s="25" t="s">
        <v>506</v>
      </c>
      <c r="AU3712" s="25" t="s">
        <v>82</v>
      </c>
    </row>
    <row r="3713" spans="2:65" s="1" customFormat="1" ht="25.5" customHeight="1">
      <c r="B3713" s="42"/>
      <c r="C3713" s="209" t="s">
        <v>5152</v>
      </c>
      <c r="D3713" s="209" t="s">
        <v>498</v>
      </c>
      <c r="E3713" s="210" t="s">
        <v>5153</v>
      </c>
      <c r="F3713" s="211" t="s">
        <v>5154</v>
      </c>
      <c r="G3713" s="212" t="s">
        <v>1025</v>
      </c>
      <c r="H3713" s="213">
        <v>1</v>
      </c>
      <c r="I3713" s="214"/>
      <c r="J3713" s="215">
        <f>ROUND(I3713*H3713,2)</f>
        <v>0</v>
      </c>
      <c r="K3713" s="211" t="s">
        <v>501</v>
      </c>
      <c r="L3713" s="62"/>
      <c r="M3713" s="216" t="s">
        <v>23</v>
      </c>
      <c r="N3713" s="217" t="s">
        <v>44</v>
      </c>
      <c r="O3713" s="43"/>
      <c r="P3713" s="218">
        <f>O3713*H3713</f>
        <v>0</v>
      </c>
      <c r="Q3713" s="218">
        <v>0</v>
      </c>
      <c r="R3713" s="218">
        <f>Q3713*H3713</f>
        <v>0</v>
      </c>
      <c r="S3713" s="218">
        <v>0</v>
      </c>
      <c r="T3713" s="219">
        <f>S3713*H3713</f>
        <v>0</v>
      </c>
      <c r="AR3713" s="25" t="s">
        <v>775</v>
      </c>
      <c r="AT3713" s="25" t="s">
        <v>498</v>
      </c>
      <c r="AU3713" s="25" t="s">
        <v>82</v>
      </c>
      <c r="AY3713" s="25" t="s">
        <v>492</v>
      </c>
      <c r="BE3713" s="220">
        <f>IF(N3713="základní",J3713,0)</f>
        <v>0</v>
      </c>
      <c r="BF3713" s="220">
        <f>IF(N3713="snížená",J3713,0)</f>
        <v>0</v>
      </c>
      <c r="BG3713" s="220">
        <f>IF(N3713="zákl. přenesená",J3713,0)</f>
        <v>0</v>
      </c>
      <c r="BH3713" s="220">
        <f>IF(N3713="sníž. přenesená",J3713,0)</f>
        <v>0</v>
      </c>
      <c r="BI3713" s="220">
        <f>IF(N3713="nulová",J3713,0)</f>
        <v>0</v>
      </c>
      <c r="BJ3713" s="25" t="s">
        <v>80</v>
      </c>
      <c r="BK3713" s="220">
        <f>ROUND(I3713*H3713,2)</f>
        <v>0</v>
      </c>
      <c r="BL3713" s="25" t="s">
        <v>775</v>
      </c>
      <c r="BM3713" s="25" t="s">
        <v>5155</v>
      </c>
    </row>
    <row r="3714" spans="2:65" s="1" customFormat="1" ht="24">
      <c r="B3714" s="42"/>
      <c r="C3714" s="64"/>
      <c r="D3714" s="221" t="s">
        <v>506</v>
      </c>
      <c r="E3714" s="64"/>
      <c r="F3714" s="222" t="s">
        <v>5156</v>
      </c>
      <c r="G3714" s="64"/>
      <c r="H3714" s="64"/>
      <c r="I3714" s="177"/>
      <c r="J3714" s="64"/>
      <c r="K3714" s="64"/>
      <c r="L3714" s="62"/>
      <c r="M3714" s="223"/>
      <c r="N3714" s="43"/>
      <c r="O3714" s="43"/>
      <c r="P3714" s="43"/>
      <c r="Q3714" s="43"/>
      <c r="R3714" s="43"/>
      <c r="S3714" s="43"/>
      <c r="T3714" s="79"/>
      <c r="AT3714" s="25" t="s">
        <v>506</v>
      </c>
      <c r="AU3714" s="25" t="s">
        <v>82</v>
      </c>
    </row>
    <row r="3715" spans="2:65" s="1" customFormat="1" ht="144">
      <c r="B3715" s="42"/>
      <c r="C3715" s="64"/>
      <c r="D3715" s="221" t="s">
        <v>509</v>
      </c>
      <c r="E3715" s="64"/>
      <c r="F3715" s="224" t="s">
        <v>4870</v>
      </c>
      <c r="G3715" s="64"/>
      <c r="H3715" s="64"/>
      <c r="I3715" s="177"/>
      <c r="J3715" s="64"/>
      <c r="K3715" s="64"/>
      <c r="L3715" s="62"/>
      <c r="M3715" s="223"/>
      <c r="N3715" s="43"/>
      <c r="O3715" s="43"/>
      <c r="P3715" s="43"/>
      <c r="Q3715" s="43"/>
      <c r="R3715" s="43"/>
      <c r="S3715" s="43"/>
      <c r="T3715" s="79"/>
      <c r="AT3715" s="25" t="s">
        <v>509</v>
      </c>
      <c r="AU3715" s="25" t="s">
        <v>82</v>
      </c>
    </row>
    <row r="3716" spans="2:65" s="12" customFormat="1">
      <c r="B3716" s="225"/>
      <c r="C3716" s="226"/>
      <c r="D3716" s="227" t="s">
        <v>513</v>
      </c>
      <c r="E3716" s="228" t="s">
        <v>23</v>
      </c>
      <c r="F3716" s="229" t="s">
        <v>5157</v>
      </c>
      <c r="G3716" s="226"/>
      <c r="H3716" s="230">
        <v>1</v>
      </c>
      <c r="I3716" s="231"/>
      <c r="J3716" s="226"/>
      <c r="K3716" s="226"/>
      <c r="L3716" s="232"/>
      <c r="M3716" s="233"/>
      <c r="N3716" s="234"/>
      <c r="O3716" s="234"/>
      <c r="P3716" s="234"/>
      <c r="Q3716" s="234"/>
      <c r="R3716" s="234"/>
      <c r="S3716" s="234"/>
      <c r="T3716" s="235"/>
      <c r="AT3716" s="236" t="s">
        <v>513</v>
      </c>
      <c r="AU3716" s="236" t="s">
        <v>82</v>
      </c>
      <c r="AV3716" s="12" t="s">
        <v>82</v>
      </c>
      <c r="AW3716" s="12" t="s">
        <v>36</v>
      </c>
      <c r="AX3716" s="12" t="s">
        <v>80</v>
      </c>
      <c r="AY3716" s="236" t="s">
        <v>492</v>
      </c>
    </row>
    <row r="3717" spans="2:65" s="1" customFormat="1" ht="38.25" customHeight="1">
      <c r="B3717" s="42"/>
      <c r="C3717" s="278" t="s">
        <v>5158</v>
      </c>
      <c r="D3717" s="278" t="s">
        <v>1110</v>
      </c>
      <c r="E3717" s="279" t="s">
        <v>5159</v>
      </c>
      <c r="F3717" s="280" t="s">
        <v>5160</v>
      </c>
      <c r="G3717" s="281" t="s">
        <v>1025</v>
      </c>
      <c r="H3717" s="282">
        <v>1</v>
      </c>
      <c r="I3717" s="283"/>
      <c r="J3717" s="284">
        <f>ROUND(I3717*H3717,2)</f>
        <v>0</v>
      </c>
      <c r="K3717" s="280" t="s">
        <v>23</v>
      </c>
      <c r="L3717" s="285"/>
      <c r="M3717" s="286" t="s">
        <v>23</v>
      </c>
      <c r="N3717" s="287" t="s">
        <v>44</v>
      </c>
      <c r="O3717" s="43"/>
      <c r="P3717" s="218">
        <f>O3717*H3717</f>
        <v>0</v>
      </c>
      <c r="Q3717" s="218">
        <v>0</v>
      </c>
      <c r="R3717" s="218">
        <f>Q3717*H3717</f>
        <v>0</v>
      </c>
      <c r="S3717" s="218">
        <v>0</v>
      </c>
      <c r="T3717" s="219">
        <f>S3717*H3717</f>
        <v>0</v>
      </c>
      <c r="AR3717" s="25" t="s">
        <v>977</v>
      </c>
      <c r="AT3717" s="25" t="s">
        <v>1110</v>
      </c>
      <c r="AU3717" s="25" t="s">
        <v>82</v>
      </c>
      <c r="AY3717" s="25" t="s">
        <v>492</v>
      </c>
      <c r="BE3717" s="220">
        <f>IF(N3717="základní",J3717,0)</f>
        <v>0</v>
      </c>
      <c r="BF3717" s="220">
        <f>IF(N3717="snížená",J3717,0)</f>
        <v>0</v>
      </c>
      <c r="BG3717" s="220">
        <f>IF(N3717="zákl. přenesená",J3717,0)</f>
        <v>0</v>
      </c>
      <c r="BH3717" s="220">
        <f>IF(N3717="sníž. přenesená",J3717,0)</f>
        <v>0</v>
      </c>
      <c r="BI3717" s="220">
        <f>IF(N3717="nulová",J3717,0)</f>
        <v>0</v>
      </c>
      <c r="BJ3717" s="25" t="s">
        <v>80</v>
      </c>
      <c r="BK3717" s="220">
        <f>ROUND(I3717*H3717,2)</f>
        <v>0</v>
      </c>
      <c r="BL3717" s="25" t="s">
        <v>775</v>
      </c>
      <c r="BM3717" s="25" t="s">
        <v>5161</v>
      </c>
    </row>
    <row r="3718" spans="2:65" s="1" customFormat="1" ht="24">
      <c r="B3718" s="42"/>
      <c r="C3718" s="64"/>
      <c r="D3718" s="227" t="s">
        <v>506</v>
      </c>
      <c r="E3718" s="64"/>
      <c r="F3718" s="274" t="s">
        <v>5160</v>
      </c>
      <c r="G3718" s="64"/>
      <c r="H3718" s="64"/>
      <c r="I3718" s="177"/>
      <c r="J3718" s="64"/>
      <c r="K3718" s="64"/>
      <c r="L3718" s="62"/>
      <c r="M3718" s="223"/>
      <c r="N3718" s="43"/>
      <c r="O3718" s="43"/>
      <c r="P3718" s="43"/>
      <c r="Q3718" s="43"/>
      <c r="R3718" s="43"/>
      <c r="S3718" s="43"/>
      <c r="T3718" s="79"/>
      <c r="AT3718" s="25" t="s">
        <v>506</v>
      </c>
      <c r="AU3718" s="25" t="s">
        <v>82</v>
      </c>
    </row>
    <row r="3719" spans="2:65" s="1" customFormat="1" ht="16.5" customHeight="1">
      <c r="B3719" s="42"/>
      <c r="C3719" s="209" t="s">
        <v>5162</v>
      </c>
      <c r="D3719" s="209" t="s">
        <v>498</v>
      </c>
      <c r="E3719" s="210" t="s">
        <v>5163</v>
      </c>
      <c r="F3719" s="211" t="s">
        <v>5164</v>
      </c>
      <c r="G3719" s="212" t="s">
        <v>1025</v>
      </c>
      <c r="H3719" s="213">
        <v>186</v>
      </c>
      <c r="I3719" s="214"/>
      <c r="J3719" s="215">
        <f>ROUND(I3719*H3719,2)</f>
        <v>0</v>
      </c>
      <c r="K3719" s="211" t="s">
        <v>23</v>
      </c>
      <c r="L3719" s="62"/>
      <c r="M3719" s="216" t="s">
        <v>23</v>
      </c>
      <c r="N3719" s="217" t="s">
        <v>44</v>
      </c>
      <c r="O3719" s="43"/>
      <c r="P3719" s="218">
        <f>O3719*H3719</f>
        <v>0</v>
      </c>
      <c r="Q3719" s="218">
        <v>0</v>
      </c>
      <c r="R3719" s="218">
        <f>Q3719*H3719</f>
        <v>0</v>
      </c>
      <c r="S3719" s="218">
        <v>0</v>
      </c>
      <c r="T3719" s="219">
        <f>S3719*H3719</f>
        <v>0</v>
      </c>
      <c r="AR3719" s="25" t="s">
        <v>775</v>
      </c>
      <c r="AT3719" s="25" t="s">
        <v>498</v>
      </c>
      <c r="AU3719" s="25" t="s">
        <v>82</v>
      </c>
      <c r="AY3719" s="25" t="s">
        <v>492</v>
      </c>
      <c r="BE3719" s="220">
        <f>IF(N3719="základní",J3719,0)</f>
        <v>0</v>
      </c>
      <c r="BF3719" s="220">
        <f>IF(N3719="snížená",J3719,0)</f>
        <v>0</v>
      </c>
      <c r="BG3719" s="220">
        <f>IF(N3719="zákl. přenesená",J3719,0)</f>
        <v>0</v>
      </c>
      <c r="BH3719" s="220">
        <f>IF(N3719="sníž. přenesená",J3719,0)</f>
        <v>0</v>
      </c>
      <c r="BI3719" s="220">
        <f>IF(N3719="nulová",J3719,0)</f>
        <v>0</v>
      </c>
      <c r="BJ3719" s="25" t="s">
        <v>80</v>
      </c>
      <c r="BK3719" s="220">
        <f>ROUND(I3719*H3719,2)</f>
        <v>0</v>
      </c>
      <c r="BL3719" s="25" t="s">
        <v>775</v>
      </c>
      <c r="BM3719" s="25" t="s">
        <v>5165</v>
      </c>
    </row>
    <row r="3720" spans="2:65" s="1" customFormat="1">
      <c r="B3720" s="42"/>
      <c r="C3720" s="64"/>
      <c r="D3720" s="227" t="s">
        <v>506</v>
      </c>
      <c r="E3720" s="64"/>
      <c r="F3720" s="274" t="s">
        <v>5164</v>
      </c>
      <c r="G3720" s="64"/>
      <c r="H3720" s="64"/>
      <c r="I3720" s="177"/>
      <c r="J3720" s="64"/>
      <c r="K3720" s="64"/>
      <c r="L3720" s="62"/>
      <c r="M3720" s="223"/>
      <c r="N3720" s="43"/>
      <c r="O3720" s="43"/>
      <c r="P3720" s="43"/>
      <c r="Q3720" s="43"/>
      <c r="R3720" s="43"/>
      <c r="S3720" s="43"/>
      <c r="T3720" s="79"/>
      <c r="AT3720" s="25" t="s">
        <v>506</v>
      </c>
      <c r="AU3720" s="25" t="s">
        <v>82</v>
      </c>
    </row>
    <row r="3721" spans="2:65" s="1" customFormat="1" ht="25.5" customHeight="1">
      <c r="B3721" s="42"/>
      <c r="C3721" s="278" t="s">
        <v>5166</v>
      </c>
      <c r="D3721" s="278" t="s">
        <v>1110</v>
      </c>
      <c r="E3721" s="279" t="s">
        <v>5167</v>
      </c>
      <c r="F3721" s="280" t="s">
        <v>5168</v>
      </c>
      <c r="G3721" s="281" t="s">
        <v>1025</v>
      </c>
      <c r="H3721" s="282">
        <v>186</v>
      </c>
      <c r="I3721" s="283"/>
      <c r="J3721" s="284">
        <f>ROUND(I3721*H3721,2)</f>
        <v>0</v>
      </c>
      <c r="K3721" s="280" t="s">
        <v>23</v>
      </c>
      <c r="L3721" s="285"/>
      <c r="M3721" s="286" t="s">
        <v>23</v>
      </c>
      <c r="N3721" s="287" t="s">
        <v>44</v>
      </c>
      <c r="O3721" s="43"/>
      <c r="P3721" s="218">
        <f>O3721*H3721</f>
        <v>0</v>
      </c>
      <c r="Q3721" s="218">
        <v>0</v>
      </c>
      <c r="R3721" s="218">
        <f>Q3721*H3721</f>
        <v>0</v>
      </c>
      <c r="S3721" s="218">
        <v>0</v>
      </c>
      <c r="T3721" s="219">
        <f>S3721*H3721</f>
        <v>0</v>
      </c>
      <c r="AR3721" s="25" t="s">
        <v>977</v>
      </c>
      <c r="AT3721" s="25" t="s">
        <v>1110</v>
      </c>
      <c r="AU3721" s="25" t="s">
        <v>82</v>
      </c>
      <c r="AY3721" s="25" t="s">
        <v>492</v>
      </c>
      <c r="BE3721" s="220">
        <f>IF(N3721="základní",J3721,0)</f>
        <v>0</v>
      </c>
      <c r="BF3721" s="220">
        <f>IF(N3721="snížená",J3721,0)</f>
        <v>0</v>
      </c>
      <c r="BG3721" s="220">
        <f>IF(N3721="zákl. přenesená",J3721,0)</f>
        <v>0</v>
      </c>
      <c r="BH3721" s="220">
        <f>IF(N3721="sníž. přenesená",J3721,0)</f>
        <v>0</v>
      </c>
      <c r="BI3721" s="220">
        <f>IF(N3721="nulová",J3721,0)</f>
        <v>0</v>
      </c>
      <c r="BJ3721" s="25" t="s">
        <v>80</v>
      </c>
      <c r="BK3721" s="220">
        <f>ROUND(I3721*H3721,2)</f>
        <v>0</v>
      </c>
      <c r="BL3721" s="25" t="s">
        <v>775</v>
      </c>
      <c r="BM3721" s="25" t="s">
        <v>5169</v>
      </c>
    </row>
    <row r="3722" spans="2:65" s="1" customFormat="1" ht="24">
      <c r="B3722" s="42"/>
      <c r="C3722" s="64"/>
      <c r="D3722" s="227" t="s">
        <v>506</v>
      </c>
      <c r="E3722" s="64"/>
      <c r="F3722" s="274" t="s">
        <v>5168</v>
      </c>
      <c r="G3722" s="64"/>
      <c r="H3722" s="64"/>
      <c r="I3722" s="177"/>
      <c r="J3722" s="64"/>
      <c r="K3722" s="64"/>
      <c r="L3722" s="62"/>
      <c r="M3722" s="223"/>
      <c r="N3722" s="43"/>
      <c r="O3722" s="43"/>
      <c r="P3722" s="43"/>
      <c r="Q3722" s="43"/>
      <c r="R3722" s="43"/>
      <c r="S3722" s="43"/>
      <c r="T3722" s="79"/>
      <c r="AT3722" s="25" t="s">
        <v>506</v>
      </c>
      <c r="AU3722" s="25" t="s">
        <v>82</v>
      </c>
    </row>
    <row r="3723" spans="2:65" s="1" customFormat="1" ht="16.5" customHeight="1">
      <c r="B3723" s="42"/>
      <c r="C3723" s="209" t="s">
        <v>5170</v>
      </c>
      <c r="D3723" s="209" t="s">
        <v>498</v>
      </c>
      <c r="E3723" s="210" t="s">
        <v>5171</v>
      </c>
      <c r="F3723" s="211" t="s">
        <v>5172</v>
      </c>
      <c r="G3723" s="212" t="s">
        <v>832</v>
      </c>
      <c r="H3723" s="213">
        <v>369.3</v>
      </c>
      <c r="I3723" s="214"/>
      <c r="J3723" s="215">
        <f>ROUND(I3723*H3723,2)</f>
        <v>0</v>
      </c>
      <c r="K3723" s="211" t="s">
        <v>23</v>
      </c>
      <c r="L3723" s="62"/>
      <c r="M3723" s="216" t="s">
        <v>23</v>
      </c>
      <c r="N3723" s="217" t="s">
        <v>44</v>
      </c>
      <c r="O3723" s="43"/>
      <c r="P3723" s="218">
        <f>O3723*H3723</f>
        <v>0</v>
      </c>
      <c r="Q3723" s="218">
        <v>0</v>
      </c>
      <c r="R3723" s="218">
        <f>Q3723*H3723</f>
        <v>0</v>
      </c>
      <c r="S3723" s="218">
        <v>0</v>
      </c>
      <c r="T3723" s="219">
        <f>S3723*H3723</f>
        <v>0</v>
      </c>
      <c r="AR3723" s="25" t="s">
        <v>775</v>
      </c>
      <c r="AT3723" s="25" t="s">
        <v>498</v>
      </c>
      <c r="AU3723" s="25" t="s">
        <v>82</v>
      </c>
      <c r="AY3723" s="25" t="s">
        <v>492</v>
      </c>
      <c r="BE3723" s="220">
        <f>IF(N3723="základní",J3723,0)</f>
        <v>0</v>
      </c>
      <c r="BF3723" s="220">
        <f>IF(N3723="snížená",J3723,0)</f>
        <v>0</v>
      </c>
      <c r="BG3723" s="220">
        <f>IF(N3723="zákl. přenesená",J3723,0)</f>
        <v>0</v>
      </c>
      <c r="BH3723" s="220">
        <f>IF(N3723="sníž. přenesená",J3723,0)</f>
        <v>0</v>
      </c>
      <c r="BI3723" s="220">
        <f>IF(N3723="nulová",J3723,0)</f>
        <v>0</v>
      </c>
      <c r="BJ3723" s="25" t="s">
        <v>80</v>
      </c>
      <c r="BK3723" s="220">
        <f>ROUND(I3723*H3723,2)</f>
        <v>0</v>
      </c>
      <c r="BL3723" s="25" t="s">
        <v>775</v>
      </c>
      <c r="BM3723" s="25" t="s">
        <v>5173</v>
      </c>
    </row>
    <row r="3724" spans="2:65" s="1" customFormat="1">
      <c r="B3724" s="42"/>
      <c r="C3724" s="64"/>
      <c r="D3724" s="227" t="s">
        <v>506</v>
      </c>
      <c r="E3724" s="64"/>
      <c r="F3724" s="274" t="s">
        <v>5172</v>
      </c>
      <c r="G3724" s="64"/>
      <c r="H3724" s="64"/>
      <c r="I3724" s="177"/>
      <c r="J3724" s="64"/>
      <c r="K3724" s="64"/>
      <c r="L3724" s="62"/>
      <c r="M3724" s="223"/>
      <c r="N3724" s="43"/>
      <c r="O3724" s="43"/>
      <c r="P3724" s="43"/>
      <c r="Q3724" s="43"/>
      <c r="R3724" s="43"/>
      <c r="S3724" s="43"/>
      <c r="T3724" s="79"/>
      <c r="AT3724" s="25" t="s">
        <v>506</v>
      </c>
      <c r="AU3724" s="25" t="s">
        <v>82</v>
      </c>
    </row>
    <row r="3725" spans="2:65" s="1" customFormat="1" ht="25.5" customHeight="1">
      <c r="B3725" s="42"/>
      <c r="C3725" s="278" t="s">
        <v>5174</v>
      </c>
      <c r="D3725" s="278" t="s">
        <v>1110</v>
      </c>
      <c r="E3725" s="279" t="s">
        <v>5175</v>
      </c>
      <c r="F3725" s="280" t="s">
        <v>5176</v>
      </c>
      <c r="G3725" s="281" t="s">
        <v>832</v>
      </c>
      <c r="H3725" s="282">
        <v>369.3</v>
      </c>
      <c r="I3725" s="283"/>
      <c r="J3725" s="284">
        <f>ROUND(I3725*H3725,2)</f>
        <v>0</v>
      </c>
      <c r="K3725" s="280" t="s">
        <v>23</v>
      </c>
      <c r="L3725" s="285"/>
      <c r="M3725" s="286" t="s">
        <v>23</v>
      </c>
      <c r="N3725" s="287" t="s">
        <v>44</v>
      </c>
      <c r="O3725" s="43"/>
      <c r="P3725" s="218">
        <f>O3725*H3725</f>
        <v>0</v>
      </c>
      <c r="Q3725" s="218">
        <v>0</v>
      </c>
      <c r="R3725" s="218">
        <f>Q3725*H3725</f>
        <v>0</v>
      </c>
      <c r="S3725" s="218">
        <v>0</v>
      </c>
      <c r="T3725" s="219">
        <f>S3725*H3725</f>
        <v>0</v>
      </c>
      <c r="AR3725" s="25" t="s">
        <v>977</v>
      </c>
      <c r="AT3725" s="25" t="s">
        <v>1110</v>
      </c>
      <c r="AU3725" s="25" t="s">
        <v>82</v>
      </c>
      <c r="AY3725" s="25" t="s">
        <v>492</v>
      </c>
      <c r="BE3725" s="220">
        <f>IF(N3725="základní",J3725,0)</f>
        <v>0</v>
      </c>
      <c r="BF3725" s="220">
        <f>IF(N3725="snížená",J3725,0)</f>
        <v>0</v>
      </c>
      <c r="BG3725" s="220">
        <f>IF(N3725="zákl. přenesená",J3725,0)</f>
        <v>0</v>
      </c>
      <c r="BH3725" s="220">
        <f>IF(N3725="sníž. přenesená",J3725,0)</f>
        <v>0</v>
      </c>
      <c r="BI3725" s="220">
        <f>IF(N3725="nulová",J3725,0)</f>
        <v>0</v>
      </c>
      <c r="BJ3725" s="25" t="s">
        <v>80</v>
      </c>
      <c r="BK3725" s="220">
        <f>ROUND(I3725*H3725,2)</f>
        <v>0</v>
      </c>
      <c r="BL3725" s="25" t="s">
        <v>775</v>
      </c>
      <c r="BM3725" s="25" t="s">
        <v>5177</v>
      </c>
    </row>
    <row r="3726" spans="2:65" s="1" customFormat="1" ht="24">
      <c r="B3726" s="42"/>
      <c r="C3726" s="64"/>
      <c r="D3726" s="227" t="s">
        <v>506</v>
      </c>
      <c r="E3726" s="64"/>
      <c r="F3726" s="274" t="s">
        <v>5176</v>
      </c>
      <c r="G3726" s="64"/>
      <c r="H3726" s="64"/>
      <c r="I3726" s="177"/>
      <c r="J3726" s="64"/>
      <c r="K3726" s="64"/>
      <c r="L3726" s="62"/>
      <c r="M3726" s="223"/>
      <c r="N3726" s="43"/>
      <c r="O3726" s="43"/>
      <c r="P3726" s="43"/>
      <c r="Q3726" s="43"/>
      <c r="R3726" s="43"/>
      <c r="S3726" s="43"/>
      <c r="T3726" s="79"/>
      <c r="AT3726" s="25" t="s">
        <v>506</v>
      </c>
      <c r="AU3726" s="25" t="s">
        <v>82</v>
      </c>
    </row>
    <row r="3727" spans="2:65" s="1" customFormat="1" ht="16.5" customHeight="1">
      <c r="B3727" s="42"/>
      <c r="C3727" s="209" t="s">
        <v>5178</v>
      </c>
      <c r="D3727" s="209" t="s">
        <v>498</v>
      </c>
      <c r="E3727" s="210" t="s">
        <v>5179</v>
      </c>
      <c r="F3727" s="211" t="s">
        <v>5180</v>
      </c>
      <c r="G3727" s="212" t="s">
        <v>1025</v>
      </c>
      <c r="H3727" s="213">
        <v>28</v>
      </c>
      <c r="I3727" s="214"/>
      <c r="J3727" s="215">
        <f>ROUND(I3727*H3727,2)</f>
        <v>0</v>
      </c>
      <c r="K3727" s="211" t="s">
        <v>23</v>
      </c>
      <c r="L3727" s="62"/>
      <c r="M3727" s="216" t="s">
        <v>23</v>
      </c>
      <c r="N3727" s="217" t="s">
        <v>44</v>
      </c>
      <c r="O3727" s="43"/>
      <c r="P3727" s="218">
        <f>O3727*H3727</f>
        <v>0</v>
      </c>
      <c r="Q3727" s="218">
        <v>0</v>
      </c>
      <c r="R3727" s="218">
        <f>Q3727*H3727</f>
        <v>0</v>
      </c>
      <c r="S3727" s="218">
        <v>0</v>
      </c>
      <c r="T3727" s="219">
        <f>S3727*H3727</f>
        <v>0</v>
      </c>
      <c r="AR3727" s="25" t="s">
        <v>775</v>
      </c>
      <c r="AT3727" s="25" t="s">
        <v>498</v>
      </c>
      <c r="AU3727" s="25" t="s">
        <v>82</v>
      </c>
      <c r="AY3727" s="25" t="s">
        <v>492</v>
      </c>
      <c r="BE3727" s="220">
        <f>IF(N3727="základní",J3727,0)</f>
        <v>0</v>
      </c>
      <c r="BF3727" s="220">
        <f>IF(N3727="snížená",J3727,0)</f>
        <v>0</v>
      </c>
      <c r="BG3727" s="220">
        <f>IF(N3727="zákl. přenesená",J3727,0)</f>
        <v>0</v>
      </c>
      <c r="BH3727" s="220">
        <f>IF(N3727="sníž. přenesená",J3727,0)</f>
        <v>0</v>
      </c>
      <c r="BI3727" s="220">
        <f>IF(N3727="nulová",J3727,0)</f>
        <v>0</v>
      </c>
      <c r="BJ3727" s="25" t="s">
        <v>80</v>
      </c>
      <c r="BK3727" s="220">
        <f>ROUND(I3727*H3727,2)</f>
        <v>0</v>
      </c>
      <c r="BL3727" s="25" t="s">
        <v>775</v>
      </c>
      <c r="BM3727" s="25" t="s">
        <v>5181</v>
      </c>
    </row>
    <row r="3728" spans="2:65" s="1" customFormat="1">
      <c r="B3728" s="42"/>
      <c r="C3728" s="64"/>
      <c r="D3728" s="227" t="s">
        <v>506</v>
      </c>
      <c r="E3728" s="64"/>
      <c r="F3728" s="274" t="s">
        <v>5180</v>
      </c>
      <c r="G3728" s="64"/>
      <c r="H3728" s="64"/>
      <c r="I3728" s="177"/>
      <c r="J3728" s="64"/>
      <c r="K3728" s="64"/>
      <c r="L3728" s="62"/>
      <c r="M3728" s="223"/>
      <c r="N3728" s="43"/>
      <c r="O3728" s="43"/>
      <c r="P3728" s="43"/>
      <c r="Q3728" s="43"/>
      <c r="R3728" s="43"/>
      <c r="S3728" s="43"/>
      <c r="T3728" s="79"/>
      <c r="AT3728" s="25" t="s">
        <v>506</v>
      </c>
      <c r="AU3728" s="25" t="s">
        <v>82</v>
      </c>
    </row>
    <row r="3729" spans="2:65" s="1" customFormat="1" ht="25.5" customHeight="1">
      <c r="B3729" s="42"/>
      <c r="C3729" s="278" t="s">
        <v>5182</v>
      </c>
      <c r="D3729" s="278" t="s">
        <v>1110</v>
      </c>
      <c r="E3729" s="279" t="s">
        <v>5183</v>
      </c>
      <c r="F3729" s="280" t="s">
        <v>5184</v>
      </c>
      <c r="G3729" s="281" t="s">
        <v>1025</v>
      </c>
      <c r="H3729" s="282">
        <v>28</v>
      </c>
      <c r="I3729" s="283"/>
      <c r="J3729" s="284">
        <f>ROUND(I3729*H3729,2)</f>
        <v>0</v>
      </c>
      <c r="K3729" s="280" t="s">
        <v>23</v>
      </c>
      <c r="L3729" s="285"/>
      <c r="M3729" s="286" t="s">
        <v>23</v>
      </c>
      <c r="N3729" s="287" t="s">
        <v>44</v>
      </c>
      <c r="O3729" s="43"/>
      <c r="P3729" s="218">
        <f>O3729*H3729</f>
        <v>0</v>
      </c>
      <c r="Q3729" s="218">
        <v>0</v>
      </c>
      <c r="R3729" s="218">
        <f>Q3729*H3729</f>
        <v>0</v>
      </c>
      <c r="S3729" s="218">
        <v>0</v>
      </c>
      <c r="T3729" s="219">
        <f>S3729*H3729</f>
        <v>0</v>
      </c>
      <c r="AR3729" s="25" t="s">
        <v>977</v>
      </c>
      <c r="AT3729" s="25" t="s">
        <v>1110</v>
      </c>
      <c r="AU3729" s="25" t="s">
        <v>82</v>
      </c>
      <c r="AY3729" s="25" t="s">
        <v>492</v>
      </c>
      <c r="BE3729" s="220">
        <f>IF(N3729="základní",J3729,0)</f>
        <v>0</v>
      </c>
      <c r="BF3729" s="220">
        <f>IF(N3729="snížená",J3729,0)</f>
        <v>0</v>
      </c>
      <c r="BG3729" s="220">
        <f>IF(N3729="zákl. přenesená",J3729,0)</f>
        <v>0</v>
      </c>
      <c r="BH3729" s="220">
        <f>IF(N3729="sníž. přenesená",J3729,0)</f>
        <v>0</v>
      </c>
      <c r="BI3729" s="220">
        <f>IF(N3729="nulová",J3729,0)</f>
        <v>0</v>
      </c>
      <c r="BJ3729" s="25" t="s">
        <v>80</v>
      </c>
      <c r="BK3729" s="220">
        <f>ROUND(I3729*H3729,2)</f>
        <v>0</v>
      </c>
      <c r="BL3729" s="25" t="s">
        <v>775</v>
      </c>
      <c r="BM3729" s="25" t="s">
        <v>5185</v>
      </c>
    </row>
    <row r="3730" spans="2:65" s="1" customFormat="1" ht="24">
      <c r="B3730" s="42"/>
      <c r="C3730" s="64"/>
      <c r="D3730" s="227" t="s">
        <v>506</v>
      </c>
      <c r="E3730" s="64"/>
      <c r="F3730" s="274" t="s">
        <v>5184</v>
      </c>
      <c r="G3730" s="64"/>
      <c r="H3730" s="64"/>
      <c r="I3730" s="177"/>
      <c r="J3730" s="64"/>
      <c r="K3730" s="64"/>
      <c r="L3730" s="62"/>
      <c r="M3730" s="223"/>
      <c r="N3730" s="43"/>
      <c r="O3730" s="43"/>
      <c r="P3730" s="43"/>
      <c r="Q3730" s="43"/>
      <c r="R3730" s="43"/>
      <c r="S3730" s="43"/>
      <c r="T3730" s="79"/>
      <c r="AT3730" s="25" t="s">
        <v>506</v>
      </c>
      <c r="AU3730" s="25" t="s">
        <v>82</v>
      </c>
    </row>
    <row r="3731" spans="2:65" s="1" customFormat="1" ht="16.5" customHeight="1">
      <c r="B3731" s="42"/>
      <c r="C3731" s="209" t="s">
        <v>5186</v>
      </c>
      <c r="D3731" s="209" t="s">
        <v>498</v>
      </c>
      <c r="E3731" s="210" t="s">
        <v>5187</v>
      </c>
      <c r="F3731" s="211" t="s">
        <v>5188</v>
      </c>
      <c r="G3731" s="212" t="s">
        <v>1025</v>
      </c>
      <c r="H3731" s="213">
        <v>35</v>
      </c>
      <c r="I3731" s="214"/>
      <c r="J3731" s="215">
        <f>ROUND(I3731*H3731,2)</f>
        <v>0</v>
      </c>
      <c r="K3731" s="211" t="s">
        <v>23</v>
      </c>
      <c r="L3731" s="62"/>
      <c r="M3731" s="216" t="s">
        <v>23</v>
      </c>
      <c r="N3731" s="217" t="s">
        <v>44</v>
      </c>
      <c r="O3731" s="43"/>
      <c r="P3731" s="218">
        <f>O3731*H3731</f>
        <v>0</v>
      </c>
      <c r="Q3731" s="218">
        <v>0</v>
      </c>
      <c r="R3731" s="218">
        <f>Q3731*H3731</f>
        <v>0</v>
      </c>
      <c r="S3731" s="218">
        <v>0</v>
      </c>
      <c r="T3731" s="219">
        <f>S3731*H3731</f>
        <v>0</v>
      </c>
      <c r="AR3731" s="25" t="s">
        <v>775</v>
      </c>
      <c r="AT3731" s="25" t="s">
        <v>498</v>
      </c>
      <c r="AU3731" s="25" t="s">
        <v>82</v>
      </c>
      <c r="AY3731" s="25" t="s">
        <v>492</v>
      </c>
      <c r="BE3731" s="220">
        <f>IF(N3731="základní",J3731,0)</f>
        <v>0</v>
      </c>
      <c r="BF3731" s="220">
        <f>IF(N3731="snížená",J3731,0)</f>
        <v>0</v>
      </c>
      <c r="BG3731" s="220">
        <f>IF(N3731="zákl. přenesená",J3731,0)</f>
        <v>0</v>
      </c>
      <c r="BH3731" s="220">
        <f>IF(N3731="sníž. přenesená",J3731,0)</f>
        <v>0</v>
      </c>
      <c r="BI3731" s="220">
        <f>IF(N3731="nulová",J3731,0)</f>
        <v>0</v>
      </c>
      <c r="BJ3731" s="25" t="s">
        <v>80</v>
      </c>
      <c r="BK3731" s="220">
        <f>ROUND(I3731*H3731,2)</f>
        <v>0</v>
      </c>
      <c r="BL3731" s="25" t="s">
        <v>775</v>
      </c>
      <c r="BM3731" s="25" t="s">
        <v>5189</v>
      </c>
    </row>
    <row r="3732" spans="2:65" s="1" customFormat="1">
      <c r="B3732" s="42"/>
      <c r="C3732" s="64"/>
      <c r="D3732" s="227" t="s">
        <v>506</v>
      </c>
      <c r="E3732" s="64"/>
      <c r="F3732" s="274" t="s">
        <v>5188</v>
      </c>
      <c r="G3732" s="64"/>
      <c r="H3732" s="64"/>
      <c r="I3732" s="177"/>
      <c r="J3732" s="64"/>
      <c r="K3732" s="64"/>
      <c r="L3732" s="62"/>
      <c r="M3732" s="223"/>
      <c r="N3732" s="43"/>
      <c r="O3732" s="43"/>
      <c r="P3732" s="43"/>
      <c r="Q3732" s="43"/>
      <c r="R3732" s="43"/>
      <c r="S3732" s="43"/>
      <c r="T3732" s="79"/>
      <c r="AT3732" s="25" t="s">
        <v>506</v>
      </c>
      <c r="AU3732" s="25" t="s">
        <v>82</v>
      </c>
    </row>
    <row r="3733" spans="2:65" s="1" customFormat="1" ht="38.25" customHeight="1">
      <c r="B3733" s="42"/>
      <c r="C3733" s="278" t="s">
        <v>5190</v>
      </c>
      <c r="D3733" s="278" t="s">
        <v>1110</v>
      </c>
      <c r="E3733" s="279" t="s">
        <v>5191</v>
      </c>
      <c r="F3733" s="280" t="s">
        <v>5192</v>
      </c>
      <c r="G3733" s="281" t="s">
        <v>1025</v>
      </c>
      <c r="H3733" s="282">
        <v>35</v>
      </c>
      <c r="I3733" s="283"/>
      <c r="J3733" s="284">
        <f>ROUND(I3733*H3733,2)</f>
        <v>0</v>
      </c>
      <c r="K3733" s="280" t="s">
        <v>23</v>
      </c>
      <c r="L3733" s="285"/>
      <c r="M3733" s="286" t="s">
        <v>23</v>
      </c>
      <c r="N3733" s="287" t="s">
        <v>44</v>
      </c>
      <c r="O3733" s="43"/>
      <c r="P3733" s="218">
        <f>O3733*H3733</f>
        <v>0</v>
      </c>
      <c r="Q3733" s="218">
        <v>0</v>
      </c>
      <c r="R3733" s="218">
        <f>Q3733*H3733</f>
        <v>0</v>
      </c>
      <c r="S3733" s="218">
        <v>0</v>
      </c>
      <c r="T3733" s="219">
        <f>S3733*H3733</f>
        <v>0</v>
      </c>
      <c r="AR3733" s="25" t="s">
        <v>977</v>
      </c>
      <c r="AT3733" s="25" t="s">
        <v>1110</v>
      </c>
      <c r="AU3733" s="25" t="s">
        <v>82</v>
      </c>
      <c r="AY3733" s="25" t="s">
        <v>492</v>
      </c>
      <c r="BE3733" s="220">
        <f>IF(N3733="základní",J3733,0)</f>
        <v>0</v>
      </c>
      <c r="BF3733" s="220">
        <f>IF(N3733="snížená",J3733,0)</f>
        <v>0</v>
      </c>
      <c r="BG3733" s="220">
        <f>IF(N3733="zákl. přenesená",J3733,0)</f>
        <v>0</v>
      </c>
      <c r="BH3733" s="220">
        <f>IF(N3733="sníž. přenesená",J3733,0)</f>
        <v>0</v>
      </c>
      <c r="BI3733" s="220">
        <f>IF(N3733="nulová",J3733,0)</f>
        <v>0</v>
      </c>
      <c r="BJ3733" s="25" t="s">
        <v>80</v>
      </c>
      <c r="BK3733" s="220">
        <f>ROUND(I3733*H3733,2)</f>
        <v>0</v>
      </c>
      <c r="BL3733" s="25" t="s">
        <v>775</v>
      </c>
      <c r="BM3733" s="25" t="s">
        <v>5193</v>
      </c>
    </row>
    <row r="3734" spans="2:65" s="1" customFormat="1" ht="24">
      <c r="B3734" s="42"/>
      <c r="C3734" s="64"/>
      <c r="D3734" s="227" t="s">
        <v>506</v>
      </c>
      <c r="E3734" s="64"/>
      <c r="F3734" s="274" t="s">
        <v>5194</v>
      </c>
      <c r="G3734" s="64"/>
      <c r="H3734" s="64"/>
      <c r="I3734" s="177"/>
      <c r="J3734" s="64"/>
      <c r="K3734" s="64"/>
      <c r="L3734" s="62"/>
      <c r="M3734" s="223"/>
      <c r="N3734" s="43"/>
      <c r="O3734" s="43"/>
      <c r="P3734" s="43"/>
      <c r="Q3734" s="43"/>
      <c r="R3734" s="43"/>
      <c r="S3734" s="43"/>
      <c r="T3734" s="79"/>
      <c r="AT3734" s="25" t="s">
        <v>506</v>
      </c>
      <c r="AU3734" s="25" t="s">
        <v>82</v>
      </c>
    </row>
    <row r="3735" spans="2:65" s="1" customFormat="1" ht="16.5" customHeight="1">
      <c r="B3735" s="42"/>
      <c r="C3735" s="209" t="s">
        <v>5195</v>
      </c>
      <c r="D3735" s="209" t="s">
        <v>498</v>
      </c>
      <c r="E3735" s="210" t="s">
        <v>5196</v>
      </c>
      <c r="F3735" s="211" t="s">
        <v>5197</v>
      </c>
      <c r="G3735" s="212" t="s">
        <v>1025</v>
      </c>
      <c r="H3735" s="213">
        <v>2</v>
      </c>
      <c r="I3735" s="214"/>
      <c r="J3735" s="215">
        <f>ROUND(I3735*H3735,2)</f>
        <v>0</v>
      </c>
      <c r="K3735" s="211" t="s">
        <v>23</v>
      </c>
      <c r="L3735" s="62"/>
      <c r="M3735" s="216" t="s">
        <v>23</v>
      </c>
      <c r="N3735" s="217" t="s">
        <v>44</v>
      </c>
      <c r="O3735" s="43"/>
      <c r="P3735" s="218">
        <f>O3735*H3735</f>
        <v>0</v>
      </c>
      <c r="Q3735" s="218">
        <v>0</v>
      </c>
      <c r="R3735" s="218">
        <f>Q3735*H3735</f>
        <v>0</v>
      </c>
      <c r="S3735" s="218">
        <v>0</v>
      </c>
      <c r="T3735" s="219">
        <f>S3735*H3735</f>
        <v>0</v>
      </c>
      <c r="AR3735" s="25" t="s">
        <v>775</v>
      </c>
      <c r="AT3735" s="25" t="s">
        <v>498</v>
      </c>
      <c r="AU3735" s="25" t="s">
        <v>82</v>
      </c>
      <c r="AY3735" s="25" t="s">
        <v>492</v>
      </c>
      <c r="BE3735" s="220">
        <f>IF(N3735="základní",J3735,0)</f>
        <v>0</v>
      </c>
      <c r="BF3735" s="220">
        <f>IF(N3735="snížená",J3735,0)</f>
        <v>0</v>
      </c>
      <c r="BG3735" s="220">
        <f>IF(N3735="zákl. přenesená",J3735,0)</f>
        <v>0</v>
      </c>
      <c r="BH3735" s="220">
        <f>IF(N3735="sníž. přenesená",J3735,0)</f>
        <v>0</v>
      </c>
      <c r="BI3735" s="220">
        <f>IF(N3735="nulová",J3735,0)</f>
        <v>0</v>
      </c>
      <c r="BJ3735" s="25" t="s">
        <v>80</v>
      </c>
      <c r="BK3735" s="220">
        <f>ROUND(I3735*H3735,2)</f>
        <v>0</v>
      </c>
      <c r="BL3735" s="25" t="s">
        <v>775</v>
      </c>
      <c r="BM3735" s="25" t="s">
        <v>5198</v>
      </c>
    </row>
    <row r="3736" spans="2:65" s="1" customFormat="1">
      <c r="B3736" s="42"/>
      <c r="C3736" s="64"/>
      <c r="D3736" s="227" t="s">
        <v>506</v>
      </c>
      <c r="E3736" s="64"/>
      <c r="F3736" s="274" t="s">
        <v>5197</v>
      </c>
      <c r="G3736" s="64"/>
      <c r="H3736" s="64"/>
      <c r="I3736" s="177"/>
      <c r="J3736" s="64"/>
      <c r="K3736" s="64"/>
      <c r="L3736" s="62"/>
      <c r="M3736" s="223"/>
      <c r="N3736" s="43"/>
      <c r="O3736" s="43"/>
      <c r="P3736" s="43"/>
      <c r="Q3736" s="43"/>
      <c r="R3736" s="43"/>
      <c r="S3736" s="43"/>
      <c r="T3736" s="79"/>
      <c r="AT3736" s="25" t="s">
        <v>506</v>
      </c>
      <c r="AU3736" s="25" t="s">
        <v>82</v>
      </c>
    </row>
    <row r="3737" spans="2:65" s="1" customFormat="1" ht="38.25" customHeight="1">
      <c r="B3737" s="42"/>
      <c r="C3737" s="278" t="s">
        <v>5199</v>
      </c>
      <c r="D3737" s="278" t="s">
        <v>1110</v>
      </c>
      <c r="E3737" s="279" t="s">
        <v>5200</v>
      </c>
      <c r="F3737" s="280" t="s">
        <v>5201</v>
      </c>
      <c r="G3737" s="281" t="s">
        <v>1025</v>
      </c>
      <c r="H3737" s="282">
        <v>2</v>
      </c>
      <c r="I3737" s="283"/>
      <c r="J3737" s="284">
        <f>ROUND(I3737*H3737,2)</f>
        <v>0</v>
      </c>
      <c r="K3737" s="280" t="s">
        <v>23</v>
      </c>
      <c r="L3737" s="285"/>
      <c r="M3737" s="286" t="s">
        <v>23</v>
      </c>
      <c r="N3737" s="287" t="s">
        <v>44</v>
      </c>
      <c r="O3737" s="43"/>
      <c r="P3737" s="218">
        <f>O3737*H3737</f>
        <v>0</v>
      </c>
      <c r="Q3737" s="218">
        <v>0</v>
      </c>
      <c r="R3737" s="218">
        <f>Q3737*H3737</f>
        <v>0</v>
      </c>
      <c r="S3737" s="218">
        <v>0</v>
      </c>
      <c r="T3737" s="219">
        <f>S3737*H3737</f>
        <v>0</v>
      </c>
      <c r="AR3737" s="25" t="s">
        <v>977</v>
      </c>
      <c r="AT3737" s="25" t="s">
        <v>1110</v>
      </c>
      <c r="AU3737" s="25" t="s">
        <v>82</v>
      </c>
      <c r="AY3737" s="25" t="s">
        <v>492</v>
      </c>
      <c r="BE3737" s="220">
        <f>IF(N3737="základní",J3737,0)</f>
        <v>0</v>
      </c>
      <c r="BF3737" s="220">
        <f>IF(N3737="snížená",J3737,0)</f>
        <v>0</v>
      </c>
      <c r="BG3737" s="220">
        <f>IF(N3737="zákl. přenesená",J3737,0)</f>
        <v>0</v>
      </c>
      <c r="BH3737" s="220">
        <f>IF(N3737="sníž. přenesená",J3737,0)</f>
        <v>0</v>
      </c>
      <c r="BI3737" s="220">
        <f>IF(N3737="nulová",J3737,0)</f>
        <v>0</v>
      </c>
      <c r="BJ3737" s="25" t="s">
        <v>80</v>
      </c>
      <c r="BK3737" s="220">
        <f>ROUND(I3737*H3737,2)</f>
        <v>0</v>
      </c>
      <c r="BL3737" s="25" t="s">
        <v>775</v>
      </c>
      <c r="BM3737" s="25" t="s">
        <v>5202</v>
      </c>
    </row>
    <row r="3738" spans="2:65" s="1" customFormat="1" ht="24">
      <c r="B3738" s="42"/>
      <c r="C3738" s="64"/>
      <c r="D3738" s="227" t="s">
        <v>506</v>
      </c>
      <c r="E3738" s="64"/>
      <c r="F3738" s="274" t="s">
        <v>5203</v>
      </c>
      <c r="G3738" s="64"/>
      <c r="H3738" s="64"/>
      <c r="I3738" s="177"/>
      <c r="J3738" s="64"/>
      <c r="K3738" s="64"/>
      <c r="L3738" s="62"/>
      <c r="M3738" s="223"/>
      <c r="N3738" s="43"/>
      <c r="O3738" s="43"/>
      <c r="P3738" s="43"/>
      <c r="Q3738" s="43"/>
      <c r="R3738" s="43"/>
      <c r="S3738" s="43"/>
      <c r="T3738" s="79"/>
      <c r="AT3738" s="25" t="s">
        <v>506</v>
      </c>
      <c r="AU3738" s="25" t="s">
        <v>82</v>
      </c>
    </row>
    <row r="3739" spans="2:65" s="1" customFormat="1" ht="16.5" customHeight="1">
      <c r="B3739" s="42"/>
      <c r="C3739" s="209" t="s">
        <v>5204</v>
      </c>
      <c r="D3739" s="209" t="s">
        <v>498</v>
      </c>
      <c r="E3739" s="210" t="s">
        <v>5205</v>
      </c>
      <c r="F3739" s="211" t="s">
        <v>5206</v>
      </c>
      <c r="G3739" s="212" t="s">
        <v>1025</v>
      </c>
      <c r="H3739" s="213">
        <v>9</v>
      </c>
      <c r="I3739" s="214"/>
      <c r="J3739" s="215">
        <f>ROUND(I3739*H3739,2)</f>
        <v>0</v>
      </c>
      <c r="K3739" s="211" t="s">
        <v>23</v>
      </c>
      <c r="L3739" s="62"/>
      <c r="M3739" s="216" t="s">
        <v>23</v>
      </c>
      <c r="N3739" s="217" t="s">
        <v>44</v>
      </c>
      <c r="O3739" s="43"/>
      <c r="P3739" s="218">
        <f>O3739*H3739</f>
        <v>0</v>
      </c>
      <c r="Q3739" s="218">
        <v>0</v>
      </c>
      <c r="R3739" s="218">
        <f>Q3739*H3739</f>
        <v>0</v>
      </c>
      <c r="S3739" s="218">
        <v>0</v>
      </c>
      <c r="T3739" s="219">
        <f>S3739*H3739</f>
        <v>0</v>
      </c>
      <c r="AR3739" s="25" t="s">
        <v>775</v>
      </c>
      <c r="AT3739" s="25" t="s">
        <v>498</v>
      </c>
      <c r="AU3739" s="25" t="s">
        <v>82</v>
      </c>
      <c r="AY3739" s="25" t="s">
        <v>492</v>
      </c>
      <c r="BE3739" s="220">
        <f>IF(N3739="základní",J3739,0)</f>
        <v>0</v>
      </c>
      <c r="BF3739" s="220">
        <f>IF(N3739="snížená",J3739,0)</f>
        <v>0</v>
      </c>
      <c r="BG3739" s="220">
        <f>IF(N3739="zákl. přenesená",J3739,0)</f>
        <v>0</v>
      </c>
      <c r="BH3739" s="220">
        <f>IF(N3739="sníž. přenesená",J3739,0)</f>
        <v>0</v>
      </c>
      <c r="BI3739" s="220">
        <f>IF(N3739="nulová",J3739,0)</f>
        <v>0</v>
      </c>
      <c r="BJ3739" s="25" t="s">
        <v>80</v>
      </c>
      <c r="BK3739" s="220">
        <f>ROUND(I3739*H3739,2)</f>
        <v>0</v>
      </c>
      <c r="BL3739" s="25" t="s">
        <v>775</v>
      </c>
      <c r="BM3739" s="25" t="s">
        <v>5207</v>
      </c>
    </row>
    <row r="3740" spans="2:65" s="1" customFormat="1">
      <c r="B3740" s="42"/>
      <c r="C3740" s="64"/>
      <c r="D3740" s="227" t="s">
        <v>506</v>
      </c>
      <c r="E3740" s="64"/>
      <c r="F3740" s="274" t="s">
        <v>5206</v>
      </c>
      <c r="G3740" s="64"/>
      <c r="H3740" s="64"/>
      <c r="I3740" s="177"/>
      <c r="J3740" s="64"/>
      <c r="K3740" s="64"/>
      <c r="L3740" s="62"/>
      <c r="M3740" s="223"/>
      <c r="N3740" s="43"/>
      <c r="O3740" s="43"/>
      <c r="P3740" s="43"/>
      <c r="Q3740" s="43"/>
      <c r="R3740" s="43"/>
      <c r="S3740" s="43"/>
      <c r="T3740" s="79"/>
      <c r="AT3740" s="25" t="s">
        <v>506</v>
      </c>
      <c r="AU3740" s="25" t="s">
        <v>82</v>
      </c>
    </row>
    <row r="3741" spans="2:65" s="1" customFormat="1" ht="25.5" customHeight="1">
      <c r="B3741" s="42"/>
      <c r="C3741" s="278" t="s">
        <v>5208</v>
      </c>
      <c r="D3741" s="278" t="s">
        <v>1110</v>
      </c>
      <c r="E3741" s="279" t="s">
        <v>5209</v>
      </c>
      <c r="F3741" s="280" t="s">
        <v>5210</v>
      </c>
      <c r="G3741" s="281" t="s">
        <v>1025</v>
      </c>
      <c r="H3741" s="282">
        <v>9</v>
      </c>
      <c r="I3741" s="283"/>
      <c r="J3741" s="284">
        <f>ROUND(I3741*H3741,2)</f>
        <v>0</v>
      </c>
      <c r="K3741" s="280" t="s">
        <v>23</v>
      </c>
      <c r="L3741" s="285"/>
      <c r="M3741" s="286" t="s">
        <v>23</v>
      </c>
      <c r="N3741" s="287" t="s">
        <v>44</v>
      </c>
      <c r="O3741" s="43"/>
      <c r="P3741" s="218">
        <f>O3741*H3741</f>
        <v>0</v>
      </c>
      <c r="Q3741" s="218">
        <v>0</v>
      </c>
      <c r="R3741" s="218">
        <f>Q3741*H3741</f>
        <v>0</v>
      </c>
      <c r="S3741" s="218">
        <v>0</v>
      </c>
      <c r="T3741" s="219">
        <f>S3741*H3741</f>
        <v>0</v>
      </c>
      <c r="AR3741" s="25" t="s">
        <v>977</v>
      </c>
      <c r="AT3741" s="25" t="s">
        <v>1110</v>
      </c>
      <c r="AU3741" s="25" t="s">
        <v>82</v>
      </c>
      <c r="AY3741" s="25" t="s">
        <v>492</v>
      </c>
      <c r="BE3741" s="220">
        <f>IF(N3741="základní",J3741,0)</f>
        <v>0</v>
      </c>
      <c r="BF3741" s="220">
        <f>IF(N3741="snížená",J3741,0)</f>
        <v>0</v>
      </c>
      <c r="BG3741" s="220">
        <f>IF(N3741="zákl. přenesená",J3741,0)</f>
        <v>0</v>
      </c>
      <c r="BH3741" s="220">
        <f>IF(N3741="sníž. přenesená",J3741,0)</f>
        <v>0</v>
      </c>
      <c r="BI3741" s="220">
        <f>IF(N3741="nulová",J3741,0)</f>
        <v>0</v>
      </c>
      <c r="BJ3741" s="25" t="s">
        <v>80</v>
      </c>
      <c r="BK3741" s="220">
        <f>ROUND(I3741*H3741,2)</f>
        <v>0</v>
      </c>
      <c r="BL3741" s="25" t="s">
        <v>775</v>
      </c>
      <c r="BM3741" s="25" t="s">
        <v>5211</v>
      </c>
    </row>
    <row r="3742" spans="2:65" s="1" customFormat="1" ht="24">
      <c r="B3742" s="42"/>
      <c r="C3742" s="64"/>
      <c r="D3742" s="227" t="s">
        <v>506</v>
      </c>
      <c r="E3742" s="64"/>
      <c r="F3742" s="274" t="s">
        <v>5210</v>
      </c>
      <c r="G3742" s="64"/>
      <c r="H3742" s="64"/>
      <c r="I3742" s="177"/>
      <c r="J3742" s="64"/>
      <c r="K3742" s="64"/>
      <c r="L3742" s="62"/>
      <c r="M3742" s="223"/>
      <c r="N3742" s="43"/>
      <c r="O3742" s="43"/>
      <c r="P3742" s="43"/>
      <c r="Q3742" s="43"/>
      <c r="R3742" s="43"/>
      <c r="S3742" s="43"/>
      <c r="T3742" s="79"/>
      <c r="AT3742" s="25" t="s">
        <v>506</v>
      </c>
      <c r="AU3742" s="25" t="s">
        <v>82</v>
      </c>
    </row>
    <row r="3743" spans="2:65" s="1" customFormat="1" ht="16.5" customHeight="1">
      <c r="B3743" s="42"/>
      <c r="C3743" s="209" t="s">
        <v>5212</v>
      </c>
      <c r="D3743" s="209" t="s">
        <v>498</v>
      </c>
      <c r="E3743" s="210" t="s">
        <v>5213</v>
      </c>
      <c r="F3743" s="211" t="s">
        <v>5214</v>
      </c>
      <c r="G3743" s="212" t="s">
        <v>1025</v>
      </c>
      <c r="H3743" s="213">
        <v>2</v>
      </c>
      <c r="I3743" s="214"/>
      <c r="J3743" s="215">
        <f>ROUND(I3743*H3743,2)</f>
        <v>0</v>
      </c>
      <c r="K3743" s="211" t="s">
        <v>23</v>
      </c>
      <c r="L3743" s="62"/>
      <c r="M3743" s="216" t="s">
        <v>23</v>
      </c>
      <c r="N3743" s="217" t="s">
        <v>44</v>
      </c>
      <c r="O3743" s="43"/>
      <c r="P3743" s="218">
        <f>O3743*H3743</f>
        <v>0</v>
      </c>
      <c r="Q3743" s="218">
        <v>0</v>
      </c>
      <c r="R3743" s="218">
        <f>Q3743*H3743</f>
        <v>0</v>
      </c>
      <c r="S3743" s="218">
        <v>0</v>
      </c>
      <c r="T3743" s="219">
        <f>S3743*H3743</f>
        <v>0</v>
      </c>
      <c r="AR3743" s="25" t="s">
        <v>775</v>
      </c>
      <c r="AT3743" s="25" t="s">
        <v>498</v>
      </c>
      <c r="AU3743" s="25" t="s">
        <v>82</v>
      </c>
      <c r="AY3743" s="25" t="s">
        <v>492</v>
      </c>
      <c r="BE3743" s="220">
        <f>IF(N3743="základní",J3743,0)</f>
        <v>0</v>
      </c>
      <c r="BF3743" s="220">
        <f>IF(N3743="snížená",J3743,0)</f>
        <v>0</v>
      </c>
      <c r="BG3743" s="220">
        <f>IF(N3743="zákl. přenesená",J3743,0)</f>
        <v>0</v>
      </c>
      <c r="BH3743" s="220">
        <f>IF(N3743="sníž. přenesená",J3743,0)</f>
        <v>0</v>
      </c>
      <c r="BI3743" s="220">
        <f>IF(N3743="nulová",J3743,0)</f>
        <v>0</v>
      </c>
      <c r="BJ3743" s="25" t="s">
        <v>80</v>
      </c>
      <c r="BK3743" s="220">
        <f>ROUND(I3743*H3743,2)</f>
        <v>0</v>
      </c>
      <c r="BL3743" s="25" t="s">
        <v>775</v>
      </c>
      <c r="BM3743" s="25" t="s">
        <v>5215</v>
      </c>
    </row>
    <row r="3744" spans="2:65" s="1" customFormat="1">
      <c r="B3744" s="42"/>
      <c r="C3744" s="64"/>
      <c r="D3744" s="227" t="s">
        <v>506</v>
      </c>
      <c r="E3744" s="64"/>
      <c r="F3744" s="274" t="s">
        <v>5214</v>
      </c>
      <c r="G3744" s="64"/>
      <c r="H3744" s="64"/>
      <c r="I3744" s="177"/>
      <c r="J3744" s="64"/>
      <c r="K3744" s="64"/>
      <c r="L3744" s="62"/>
      <c r="M3744" s="223"/>
      <c r="N3744" s="43"/>
      <c r="O3744" s="43"/>
      <c r="P3744" s="43"/>
      <c r="Q3744" s="43"/>
      <c r="R3744" s="43"/>
      <c r="S3744" s="43"/>
      <c r="T3744" s="79"/>
      <c r="AT3744" s="25" t="s">
        <v>506</v>
      </c>
      <c r="AU3744" s="25" t="s">
        <v>82</v>
      </c>
    </row>
    <row r="3745" spans="2:65" s="1" customFormat="1" ht="25.5" customHeight="1">
      <c r="B3745" s="42"/>
      <c r="C3745" s="278" t="s">
        <v>5216</v>
      </c>
      <c r="D3745" s="278" t="s">
        <v>1110</v>
      </c>
      <c r="E3745" s="279" t="s">
        <v>5217</v>
      </c>
      <c r="F3745" s="280" t="s">
        <v>5218</v>
      </c>
      <c r="G3745" s="281" t="s">
        <v>1025</v>
      </c>
      <c r="H3745" s="282">
        <v>2</v>
      </c>
      <c r="I3745" s="283"/>
      <c r="J3745" s="284">
        <f>ROUND(I3745*H3745,2)</f>
        <v>0</v>
      </c>
      <c r="K3745" s="280" t="s">
        <v>23</v>
      </c>
      <c r="L3745" s="285"/>
      <c r="M3745" s="286" t="s">
        <v>23</v>
      </c>
      <c r="N3745" s="287" t="s">
        <v>44</v>
      </c>
      <c r="O3745" s="43"/>
      <c r="P3745" s="218">
        <f>O3745*H3745</f>
        <v>0</v>
      </c>
      <c r="Q3745" s="218">
        <v>0</v>
      </c>
      <c r="R3745" s="218">
        <f>Q3745*H3745</f>
        <v>0</v>
      </c>
      <c r="S3745" s="218">
        <v>0</v>
      </c>
      <c r="T3745" s="219">
        <f>S3745*H3745</f>
        <v>0</v>
      </c>
      <c r="AR3745" s="25" t="s">
        <v>977</v>
      </c>
      <c r="AT3745" s="25" t="s">
        <v>1110</v>
      </c>
      <c r="AU3745" s="25" t="s">
        <v>82</v>
      </c>
      <c r="AY3745" s="25" t="s">
        <v>492</v>
      </c>
      <c r="BE3745" s="220">
        <f>IF(N3745="základní",J3745,0)</f>
        <v>0</v>
      </c>
      <c r="BF3745" s="220">
        <f>IF(N3745="snížená",J3745,0)</f>
        <v>0</v>
      </c>
      <c r="BG3745" s="220">
        <f>IF(N3745="zákl. přenesená",J3745,0)</f>
        <v>0</v>
      </c>
      <c r="BH3745" s="220">
        <f>IF(N3745="sníž. přenesená",J3745,0)</f>
        <v>0</v>
      </c>
      <c r="BI3745" s="220">
        <f>IF(N3745="nulová",J3745,0)</f>
        <v>0</v>
      </c>
      <c r="BJ3745" s="25" t="s">
        <v>80</v>
      </c>
      <c r="BK3745" s="220">
        <f>ROUND(I3745*H3745,2)</f>
        <v>0</v>
      </c>
      <c r="BL3745" s="25" t="s">
        <v>775</v>
      </c>
      <c r="BM3745" s="25" t="s">
        <v>5219</v>
      </c>
    </row>
    <row r="3746" spans="2:65" s="1" customFormat="1" ht="24">
      <c r="B3746" s="42"/>
      <c r="C3746" s="64"/>
      <c r="D3746" s="227" t="s">
        <v>506</v>
      </c>
      <c r="E3746" s="64"/>
      <c r="F3746" s="274" t="s">
        <v>5218</v>
      </c>
      <c r="G3746" s="64"/>
      <c r="H3746" s="64"/>
      <c r="I3746" s="177"/>
      <c r="J3746" s="64"/>
      <c r="K3746" s="64"/>
      <c r="L3746" s="62"/>
      <c r="M3746" s="223"/>
      <c r="N3746" s="43"/>
      <c r="O3746" s="43"/>
      <c r="P3746" s="43"/>
      <c r="Q3746" s="43"/>
      <c r="R3746" s="43"/>
      <c r="S3746" s="43"/>
      <c r="T3746" s="79"/>
      <c r="AT3746" s="25" t="s">
        <v>506</v>
      </c>
      <c r="AU3746" s="25" t="s">
        <v>82</v>
      </c>
    </row>
    <row r="3747" spans="2:65" s="1" customFormat="1" ht="16.5" customHeight="1">
      <c r="B3747" s="42"/>
      <c r="C3747" s="209" t="s">
        <v>5220</v>
      </c>
      <c r="D3747" s="209" t="s">
        <v>498</v>
      </c>
      <c r="E3747" s="210" t="s">
        <v>5221</v>
      </c>
      <c r="F3747" s="211" t="s">
        <v>5222</v>
      </c>
      <c r="G3747" s="212" t="s">
        <v>1025</v>
      </c>
      <c r="H3747" s="213">
        <v>2</v>
      </c>
      <c r="I3747" s="214"/>
      <c r="J3747" s="215">
        <f>ROUND(I3747*H3747,2)</f>
        <v>0</v>
      </c>
      <c r="K3747" s="211" t="s">
        <v>23</v>
      </c>
      <c r="L3747" s="62"/>
      <c r="M3747" s="216" t="s">
        <v>23</v>
      </c>
      <c r="N3747" s="217" t="s">
        <v>44</v>
      </c>
      <c r="O3747" s="43"/>
      <c r="P3747" s="218">
        <f>O3747*H3747</f>
        <v>0</v>
      </c>
      <c r="Q3747" s="218">
        <v>0</v>
      </c>
      <c r="R3747" s="218">
        <f>Q3747*H3747</f>
        <v>0</v>
      </c>
      <c r="S3747" s="218">
        <v>0</v>
      </c>
      <c r="T3747" s="219">
        <f>S3747*H3747</f>
        <v>0</v>
      </c>
      <c r="AR3747" s="25" t="s">
        <v>775</v>
      </c>
      <c r="AT3747" s="25" t="s">
        <v>498</v>
      </c>
      <c r="AU3747" s="25" t="s">
        <v>82</v>
      </c>
      <c r="AY3747" s="25" t="s">
        <v>492</v>
      </c>
      <c r="BE3747" s="220">
        <f>IF(N3747="základní",J3747,0)</f>
        <v>0</v>
      </c>
      <c r="BF3747" s="220">
        <f>IF(N3747="snížená",J3747,0)</f>
        <v>0</v>
      </c>
      <c r="BG3747" s="220">
        <f>IF(N3747="zákl. přenesená",J3747,0)</f>
        <v>0</v>
      </c>
      <c r="BH3747" s="220">
        <f>IF(N3747="sníž. přenesená",J3747,0)</f>
        <v>0</v>
      </c>
      <c r="BI3747" s="220">
        <f>IF(N3747="nulová",J3747,0)</f>
        <v>0</v>
      </c>
      <c r="BJ3747" s="25" t="s">
        <v>80</v>
      </c>
      <c r="BK3747" s="220">
        <f>ROUND(I3747*H3747,2)</f>
        <v>0</v>
      </c>
      <c r="BL3747" s="25" t="s">
        <v>775</v>
      </c>
      <c r="BM3747" s="25" t="s">
        <v>5223</v>
      </c>
    </row>
    <row r="3748" spans="2:65" s="1" customFormat="1">
      <c r="B3748" s="42"/>
      <c r="C3748" s="64"/>
      <c r="D3748" s="227" t="s">
        <v>506</v>
      </c>
      <c r="E3748" s="64"/>
      <c r="F3748" s="274" t="s">
        <v>5222</v>
      </c>
      <c r="G3748" s="64"/>
      <c r="H3748" s="64"/>
      <c r="I3748" s="177"/>
      <c r="J3748" s="64"/>
      <c r="K3748" s="64"/>
      <c r="L3748" s="62"/>
      <c r="M3748" s="223"/>
      <c r="N3748" s="43"/>
      <c r="O3748" s="43"/>
      <c r="P3748" s="43"/>
      <c r="Q3748" s="43"/>
      <c r="R3748" s="43"/>
      <c r="S3748" s="43"/>
      <c r="T3748" s="79"/>
      <c r="AT3748" s="25" t="s">
        <v>506</v>
      </c>
      <c r="AU3748" s="25" t="s">
        <v>82</v>
      </c>
    </row>
    <row r="3749" spans="2:65" s="1" customFormat="1" ht="63.75" customHeight="1">
      <c r="B3749" s="42"/>
      <c r="C3749" s="278" t="s">
        <v>5224</v>
      </c>
      <c r="D3749" s="278" t="s">
        <v>1110</v>
      </c>
      <c r="E3749" s="279" t="s">
        <v>5225</v>
      </c>
      <c r="F3749" s="280" t="s">
        <v>5226</v>
      </c>
      <c r="G3749" s="281" t="s">
        <v>1025</v>
      </c>
      <c r="H3749" s="282">
        <v>2</v>
      </c>
      <c r="I3749" s="283"/>
      <c r="J3749" s="284">
        <f>ROUND(I3749*H3749,2)</f>
        <v>0</v>
      </c>
      <c r="K3749" s="280" t="s">
        <v>23</v>
      </c>
      <c r="L3749" s="285"/>
      <c r="M3749" s="286" t="s">
        <v>23</v>
      </c>
      <c r="N3749" s="287" t="s">
        <v>44</v>
      </c>
      <c r="O3749" s="43"/>
      <c r="P3749" s="218">
        <f>O3749*H3749</f>
        <v>0</v>
      </c>
      <c r="Q3749" s="218">
        <v>0</v>
      </c>
      <c r="R3749" s="218">
        <f>Q3749*H3749</f>
        <v>0</v>
      </c>
      <c r="S3749" s="218">
        <v>0</v>
      </c>
      <c r="T3749" s="219">
        <f>S3749*H3749</f>
        <v>0</v>
      </c>
      <c r="AR3749" s="25" t="s">
        <v>977</v>
      </c>
      <c r="AT3749" s="25" t="s">
        <v>1110</v>
      </c>
      <c r="AU3749" s="25" t="s">
        <v>82</v>
      </c>
      <c r="AY3749" s="25" t="s">
        <v>492</v>
      </c>
      <c r="BE3749" s="220">
        <f>IF(N3749="základní",J3749,0)</f>
        <v>0</v>
      </c>
      <c r="BF3749" s="220">
        <f>IF(N3749="snížená",J3749,0)</f>
        <v>0</v>
      </c>
      <c r="BG3749" s="220">
        <f>IF(N3749="zákl. přenesená",J3749,0)</f>
        <v>0</v>
      </c>
      <c r="BH3749" s="220">
        <f>IF(N3749="sníž. přenesená",J3749,0)</f>
        <v>0</v>
      </c>
      <c r="BI3749" s="220">
        <f>IF(N3749="nulová",J3749,0)</f>
        <v>0</v>
      </c>
      <c r="BJ3749" s="25" t="s">
        <v>80</v>
      </c>
      <c r="BK3749" s="220">
        <f>ROUND(I3749*H3749,2)</f>
        <v>0</v>
      </c>
      <c r="BL3749" s="25" t="s">
        <v>775</v>
      </c>
      <c r="BM3749" s="25" t="s">
        <v>5227</v>
      </c>
    </row>
    <row r="3750" spans="2:65" s="1" customFormat="1" ht="36">
      <c r="B3750" s="42"/>
      <c r="C3750" s="64"/>
      <c r="D3750" s="227" t="s">
        <v>506</v>
      </c>
      <c r="E3750" s="64"/>
      <c r="F3750" s="274" t="s">
        <v>5228</v>
      </c>
      <c r="G3750" s="64"/>
      <c r="H3750" s="64"/>
      <c r="I3750" s="177"/>
      <c r="J3750" s="64"/>
      <c r="K3750" s="64"/>
      <c r="L3750" s="62"/>
      <c r="M3750" s="223"/>
      <c r="N3750" s="43"/>
      <c r="O3750" s="43"/>
      <c r="P3750" s="43"/>
      <c r="Q3750" s="43"/>
      <c r="R3750" s="43"/>
      <c r="S3750" s="43"/>
      <c r="T3750" s="79"/>
      <c r="AT3750" s="25" t="s">
        <v>506</v>
      </c>
      <c r="AU3750" s="25" t="s">
        <v>82</v>
      </c>
    </row>
    <row r="3751" spans="2:65" s="1" customFormat="1" ht="25.5" customHeight="1">
      <c r="B3751" s="42"/>
      <c r="C3751" s="209" t="s">
        <v>5229</v>
      </c>
      <c r="D3751" s="209" t="s">
        <v>498</v>
      </c>
      <c r="E3751" s="210" t="s">
        <v>5230</v>
      </c>
      <c r="F3751" s="211" t="s">
        <v>5231</v>
      </c>
      <c r="G3751" s="212" t="s">
        <v>2537</v>
      </c>
      <c r="H3751" s="213">
        <v>1</v>
      </c>
      <c r="I3751" s="214"/>
      <c r="J3751" s="215">
        <f>ROUND(I3751*H3751,2)</f>
        <v>0</v>
      </c>
      <c r="K3751" s="211" t="s">
        <v>23</v>
      </c>
      <c r="L3751" s="62"/>
      <c r="M3751" s="216" t="s">
        <v>23</v>
      </c>
      <c r="N3751" s="217" t="s">
        <v>44</v>
      </c>
      <c r="O3751" s="43"/>
      <c r="P3751" s="218">
        <f>O3751*H3751</f>
        <v>0</v>
      </c>
      <c r="Q3751" s="218">
        <v>0</v>
      </c>
      <c r="R3751" s="218">
        <f>Q3751*H3751</f>
        <v>0</v>
      </c>
      <c r="S3751" s="218">
        <v>0</v>
      </c>
      <c r="T3751" s="219">
        <f>S3751*H3751</f>
        <v>0</v>
      </c>
      <c r="AR3751" s="25" t="s">
        <v>775</v>
      </c>
      <c r="AT3751" s="25" t="s">
        <v>498</v>
      </c>
      <c r="AU3751" s="25" t="s">
        <v>82</v>
      </c>
      <c r="AY3751" s="25" t="s">
        <v>492</v>
      </c>
      <c r="BE3751" s="220">
        <f>IF(N3751="základní",J3751,0)</f>
        <v>0</v>
      </c>
      <c r="BF3751" s="220">
        <f>IF(N3751="snížená",J3751,0)</f>
        <v>0</v>
      </c>
      <c r="BG3751" s="220">
        <f>IF(N3751="zákl. přenesená",J3751,0)</f>
        <v>0</v>
      </c>
      <c r="BH3751" s="220">
        <f>IF(N3751="sníž. přenesená",J3751,0)</f>
        <v>0</v>
      </c>
      <c r="BI3751" s="220">
        <f>IF(N3751="nulová",J3751,0)</f>
        <v>0</v>
      </c>
      <c r="BJ3751" s="25" t="s">
        <v>80</v>
      </c>
      <c r="BK3751" s="220">
        <f>ROUND(I3751*H3751,2)</f>
        <v>0</v>
      </c>
      <c r="BL3751" s="25" t="s">
        <v>775</v>
      </c>
      <c r="BM3751" s="25" t="s">
        <v>5232</v>
      </c>
    </row>
    <row r="3752" spans="2:65" s="1" customFormat="1" ht="24">
      <c r="B3752" s="42"/>
      <c r="C3752" s="64"/>
      <c r="D3752" s="227" t="s">
        <v>506</v>
      </c>
      <c r="E3752" s="64"/>
      <c r="F3752" s="274" t="s">
        <v>5231</v>
      </c>
      <c r="G3752" s="64"/>
      <c r="H3752" s="64"/>
      <c r="I3752" s="177"/>
      <c r="J3752" s="64"/>
      <c r="K3752" s="64"/>
      <c r="L3752" s="62"/>
      <c r="M3752" s="223"/>
      <c r="N3752" s="43"/>
      <c r="O3752" s="43"/>
      <c r="P3752" s="43"/>
      <c r="Q3752" s="43"/>
      <c r="R3752" s="43"/>
      <c r="S3752" s="43"/>
      <c r="T3752" s="79"/>
      <c r="AT3752" s="25" t="s">
        <v>506</v>
      </c>
      <c r="AU3752" s="25" t="s">
        <v>82</v>
      </c>
    </row>
    <row r="3753" spans="2:65" s="1" customFormat="1" ht="25.5" customHeight="1">
      <c r="B3753" s="42"/>
      <c r="C3753" s="209" t="s">
        <v>5233</v>
      </c>
      <c r="D3753" s="209" t="s">
        <v>498</v>
      </c>
      <c r="E3753" s="210" t="s">
        <v>5234</v>
      </c>
      <c r="F3753" s="211" t="s">
        <v>5235</v>
      </c>
      <c r="G3753" s="212" t="s">
        <v>2537</v>
      </c>
      <c r="H3753" s="213">
        <v>1</v>
      </c>
      <c r="I3753" s="214"/>
      <c r="J3753" s="215">
        <f>ROUND(I3753*H3753,2)</f>
        <v>0</v>
      </c>
      <c r="K3753" s="211" t="s">
        <v>23</v>
      </c>
      <c r="L3753" s="62"/>
      <c r="M3753" s="216" t="s">
        <v>23</v>
      </c>
      <c r="N3753" s="217" t="s">
        <v>44</v>
      </c>
      <c r="O3753" s="43"/>
      <c r="P3753" s="218">
        <f>O3753*H3753</f>
        <v>0</v>
      </c>
      <c r="Q3753" s="218">
        <v>0</v>
      </c>
      <c r="R3753" s="218">
        <f>Q3753*H3753</f>
        <v>0</v>
      </c>
      <c r="S3753" s="218">
        <v>0</v>
      </c>
      <c r="T3753" s="219">
        <f>S3753*H3753</f>
        <v>0</v>
      </c>
      <c r="AR3753" s="25" t="s">
        <v>775</v>
      </c>
      <c r="AT3753" s="25" t="s">
        <v>498</v>
      </c>
      <c r="AU3753" s="25" t="s">
        <v>82</v>
      </c>
      <c r="AY3753" s="25" t="s">
        <v>492</v>
      </c>
      <c r="BE3753" s="220">
        <f>IF(N3753="základní",J3753,0)</f>
        <v>0</v>
      </c>
      <c r="BF3753" s="220">
        <f>IF(N3753="snížená",J3753,0)</f>
        <v>0</v>
      </c>
      <c r="BG3753" s="220">
        <f>IF(N3753="zákl. přenesená",J3753,0)</f>
        <v>0</v>
      </c>
      <c r="BH3753" s="220">
        <f>IF(N3753="sníž. přenesená",J3753,0)</f>
        <v>0</v>
      </c>
      <c r="BI3753" s="220">
        <f>IF(N3753="nulová",J3753,0)</f>
        <v>0</v>
      </c>
      <c r="BJ3753" s="25" t="s">
        <v>80</v>
      </c>
      <c r="BK3753" s="220">
        <f>ROUND(I3753*H3753,2)</f>
        <v>0</v>
      </c>
      <c r="BL3753" s="25" t="s">
        <v>775</v>
      </c>
      <c r="BM3753" s="25" t="s">
        <v>5236</v>
      </c>
    </row>
    <row r="3754" spans="2:65" s="1" customFormat="1" ht="24">
      <c r="B3754" s="42"/>
      <c r="C3754" s="64"/>
      <c r="D3754" s="227" t="s">
        <v>506</v>
      </c>
      <c r="E3754" s="64"/>
      <c r="F3754" s="274" t="s">
        <v>5237</v>
      </c>
      <c r="G3754" s="64"/>
      <c r="H3754" s="64"/>
      <c r="I3754" s="177"/>
      <c r="J3754" s="64"/>
      <c r="K3754" s="64"/>
      <c r="L3754" s="62"/>
      <c r="M3754" s="223"/>
      <c r="N3754" s="43"/>
      <c r="O3754" s="43"/>
      <c r="P3754" s="43"/>
      <c r="Q3754" s="43"/>
      <c r="R3754" s="43"/>
      <c r="S3754" s="43"/>
      <c r="T3754" s="79"/>
      <c r="AT3754" s="25" t="s">
        <v>506</v>
      </c>
      <c r="AU3754" s="25" t="s">
        <v>82</v>
      </c>
    </row>
    <row r="3755" spans="2:65" s="1" customFormat="1" ht="16.5" customHeight="1">
      <c r="B3755" s="42"/>
      <c r="C3755" s="209" t="s">
        <v>5238</v>
      </c>
      <c r="D3755" s="209" t="s">
        <v>498</v>
      </c>
      <c r="E3755" s="210" t="s">
        <v>5239</v>
      </c>
      <c r="F3755" s="211" t="s">
        <v>5240</v>
      </c>
      <c r="G3755" s="212" t="s">
        <v>180</v>
      </c>
      <c r="H3755" s="213">
        <v>272.37</v>
      </c>
      <c r="I3755" s="214"/>
      <c r="J3755" s="215">
        <f>ROUND(I3755*H3755,2)</f>
        <v>0</v>
      </c>
      <c r="K3755" s="211" t="s">
        <v>23</v>
      </c>
      <c r="L3755" s="62"/>
      <c r="M3755" s="216" t="s">
        <v>23</v>
      </c>
      <c r="N3755" s="217" t="s">
        <v>44</v>
      </c>
      <c r="O3755" s="43"/>
      <c r="P3755" s="218">
        <f>O3755*H3755</f>
        <v>0</v>
      </c>
      <c r="Q3755" s="218">
        <v>0</v>
      </c>
      <c r="R3755" s="218">
        <f>Q3755*H3755</f>
        <v>0</v>
      </c>
      <c r="S3755" s="218">
        <v>0</v>
      </c>
      <c r="T3755" s="219">
        <f>S3755*H3755</f>
        <v>0</v>
      </c>
      <c r="AR3755" s="25" t="s">
        <v>775</v>
      </c>
      <c r="AT3755" s="25" t="s">
        <v>498</v>
      </c>
      <c r="AU3755" s="25" t="s">
        <v>82</v>
      </c>
      <c r="AY3755" s="25" t="s">
        <v>492</v>
      </c>
      <c r="BE3755" s="220">
        <f>IF(N3755="základní",J3755,0)</f>
        <v>0</v>
      </c>
      <c r="BF3755" s="220">
        <f>IF(N3755="snížená",J3755,0)</f>
        <v>0</v>
      </c>
      <c r="BG3755" s="220">
        <f>IF(N3755="zákl. přenesená",J3755,0)</f>
        <v>0</v>
      </c>
      <c r="BH3755" s="220">
        <f>IF(N3755="sníž. přenesená",J3755,0)</f>
        <v>0</v>
      </c>
      <c r="BI3755" s="220">
        <f>IF(N3755="nulová",J3755,0)</f>
        <v>0</v>
      </c>
      <c r="BJ3755" s="25" t="s">
        <v>80</v>
      </c>
      <c r="BK3755" s="220">
        <f>ROUND(I3755*H3755,2)</f>
        <v>0</v>
      </c>
      <c r="BL3755" s="25" t="s">
        <v>775</v>
      </c>
      <c r="BM3755" s="25" t="s">
        <v>5241</v>
      </c>
    </row>
    <row r="3756" spans="2:65" s="1" customFormat="1">
      <c r="B3756" s="42"/>
      <c r="C3756" s="64"/>
      <c r="D3756" s="221" t="s">
        <v>506</v>
      </c>
      <c r="E3756" s="64"/>
      <c r="F3756" s="222" t="s">
        <v>5242</v>
      </c>
      <c r="G3756" s="64"/>
      <c r="H3756" s="64"/>
      <c r="I3756" s="177"/>
      <c r="J3756" s="64"/>
      <c r="K3756" s="64"/>
      <c r="L3756" s="62"/>
      <c r="M3756" s="223"/>
      <c r="N3756" s="43"/>
      <c r="O3756" s="43"/>
      <c r="P3756" s="43"/>
      <c r="Q3756" s="43"/>
      <c r="R3756" s="43"/>
      <c r="S3756" s="43"/>
      <c r="T3756" s="79"/>
      <c r="AT3756" s="25" t="s">
        <v>506</v>
      </c>
      <c r="AU3756" s="25" t="s">
        <v>82</v>
      </c>
    </row>
    <row r="3757" spans="2:65" s="12" customFormat="1">
      <c r="B3757" s="225"/>
      <c r="C3757" s="226"/>
      <c r="D3757" s="227" t="s">
        <v>513</v>
      </c>
      <c r="E3757" s="228" t="s">
        <v>23</v>
      </c>
      <c r="F3757" s="229" t="s">
        <v>5243</v>
      </c>
      <c r="G3757" s="226"/>
      <c r="H3757" s="230">
        <v>272.37</v>
      </c>
      <c r="I3757" s="231"/>
      <c r="J3757" s="226"/>
      <c r="K3757" s="226"/>
      <c r="L3757" s="232"/>
      <c r="M3757" s="233"/>
      <c r="N3757" s="234"/>
      <c r="O3757" s="234"/>
      <c r="P3757" s="234"/>
      <c r="Q3757" s="234"/>
      <c r="R3757" s="234"/>
      <c r="S3757" s="234"/>
      <c r="T3757" s="235"/>
      <c r="AT3757" s="236" t="s">
        <v>513</v>
      </c>
      <c r="AU3757" s="236" t="s">
        <v>82</v>
      </c>
      <c r="AV3757" s="12" t="s">
        <v>82</v>
      </c>
      <c r="AW3757" s="12" t="s">
        <v>36</v>
      </c>
      <c r="AX3757" s="12" t="s">
        <v>80</v>
      </c>
      <c r="AY3757" s="236" t="s">
        <v>492</v>
      </c>
    </row>
    <row r="3758" spans="2:65" s="1" customFormat="1" ht="25.5" customHeight="1">
      <c r="B3758" s="42"/>
      <c r="C3758" s="278" t="s">
        <v>5244</v>
      </c>
      <c r="D3758" s="278" t="s">
        <v>1110</v>
      </c>
      <c r="E3758" s="279" t="s">
        <v>5245</v>
      </c>
      <c r="F3758" s="280" t="s">
        <v>5246</v>
      </c>
      <c r="G3758" s="281" t="s">
        <v>2537</v>
      </c>
      <c r="H3758" s="282">
        <v>1</v>
      </c>
      <c r="I3758" s="283"/>
      <c r="J3758" s="284">
        <f>ROUND(I3758*H3758,2)</f>
        <v>0</v>
      </c>
      <c r="K3758" s="280" t="s">
        <v>23</v>
      </c>
      <c r="L3758" s="285"/>
      <c r="M3758" s="286" t="s">
        <v>23</v>
      </c>
      <c r="N3758" s="287" t="s">
        <v>44</v>
      </c>
      <c r="O3758" s="43"/>
      <c r="P3758" s="218">
        <f>O3758*H3758</f>
        <v>0</v>
      </c>
      <c r="Q3758" s="218">
        <v>0</v>
      </c>
      <c r="R3758" s="218">
        <f>Q3758*H3758</f>
        <v>0</v>
      </c>
      <c r="S3758" s="218">
        <v>0</v>
      </c>
      <c r="T3758" s="219">
        <f>S3758*H3758</f>
        <v>0</v>
      </c>
      <c r="AR3758" s="25" t="s">
        <v>977</v>
      </c>
      <c r="AT3758" s="25" t="s">
        <v>1110</v>
      </c>
      <c r="AU3758" s="25" t="s">
        <v>82</v>
      </c>
      <c r="AY3758" s="25" t="s">
        <v>492</v>
      </c>
      <c r="BE3758" s="220">
        <f>IF(N3758="základní",J3758,0)</f>
        <v>0</v>
      </c>
      <c r="BF3758" s="220">
        <f>IF(N3758="snížená",J3758,0)</f>
        <v>0</v>
      </c>
      <c r="BG3758" s="220">
        <f>IF(N3758="zákl. přenesená",J3758,0)</f>
        <v>0</v>
      </c>
      <c r="BH3758" s="220">
        <f>IF(N3758="sníž. přenesená",J3758,0)</f>
        <v>0</v>
      </c>
      <c r="BI3758" s="220">
        <f>IF(N3758="nulová",J3758,0)</f>
        <v>0</v>
      </c>
      <c r="BJ3758" s="25" t="s">
        <v>80</v>
      </c>
      <c r="BK3758" s="220">
        <f>ROUND(I3758*H3758,2)</f>
        <v>0</v>
      </c>
      <c r="BL3758" s="25" t="s">
        <v>775</v>
      </c>
      <c r="BM3758" s="25" t="s">
        <v>5247</v>
      </c>
    </row>
    <row r="3759" spans="2:65" s="1" customFormat="1" ht="24">
      <c r="B3759" s="42"/>
      <c r="C3759" s="64"/>
      <c r="D3759" s="227" t="s">
        <v>506</v>
      </c>
      <c r="E3759" s="64"/>
      <c r="F3759" s="274" t="s">
        <v>5246</v>
      </c>
      <c r="G3759" s="64"/>
      <c r="H3759" s="64"/>
      <c r="I3759" s="177"/>
      <c r="J3759" s="64"/>
      <c r="K3759" s="64"/>
      <c r="L3759" s="62"/>
      <c r="M3759" s="223"/>
      <c r="N3759" s="43"/>
      <c r="O3759" s="43"/>
      <c r="P3759" s="43"/>
      <c r="Q3759" s="43"/>
      <c r="R3759" s="43"/>
      <c r="S3759" s="43"/>
      <c r="T3759" s="79"/>
      <c r="AT3759" s="25" t="s">
        <v>506</v>
      </c>
      <c r="AU3759" s="25" t="s">
        <v>82</v>
      </c>
    </row>
    <row r="3760" spans="2:65" s="1" customFormat="1" ht="25.5" customHeight="1">
      <c r="B3760" s="42"/>
      <c r="C3760" s="278" t="s">
        <v>5248</v>
      </c>
      <c r="D3760" s="278" t="s">
        <v>1110</v>
      </c>
      <c r="E3760" s="279" t="s">
        <v>5249</v>
      </c>
      <c r="F3760" s="280" t="s">
        <v>5250</v>
      </c>
      <c r="G3760" s="281" t="s">
        <v>2537</v>
      </c>
      <c r="H3760" s="282">
        <v>2</v>
      </c>
      <c r="I3760" s="283"/>
      <c r="J3760" s="284">
        <f>ROUND(I3760*H3760,2)</f>
        <v>0</v>
      </c>
      <c r="K3760" s="280" t="s">
        <v>23</v>
      </c>
      <c r="L3760" s="285"/>
      <c r="M3760" s="286" t="s">
        <v>23</v>
      </c>
      <c r="N3760" s="287" t="s">
        <v>44</v>
      </c>
      <c r="O3760" s="43"/>
      <c r="P3760" s="218">
        <f>O3760*H3760</f>
        <v>0</v>
      </c>
      <c r="Q3760" s="218">
        <v>0</v>
      </c>
      <c r="R3760" s="218">
        <f>Q3760*H3760</f>
        <v>0</v>
      </c>
      <c r="S3760" s="218">
        <v>0</v>
      </c>
      <c r="T3760" s="219">
        <f>S3760*H3760</f>
        <v>0</v>
      </c>
      <c r="AR3760" s="25" t="s">
        <v>977</v>
      </c>
      <c r="AT3760" s="25" t="s">
        <v>1110</v>
      </c>
      <c r="AU3760" s="25" t="s">
        <v>82</v>
      </c>
      <c r="AY3760" s="25" t="s">
        <v>492</v>
      </c>
      <c r="BE3760" s="220">
        <f>IF(N3760="základní",J3760,0)</f>
        <v>0</v>
      </c>
      <c r="BF3760" s="220">
        <f>IF(N3760="snížená",J3760,0)</f>
        <v>0</v>
      </c>
      <c r="BG3760" s="220">
        <f>IF(N3760="zákl. přenesená",J3760,0)</f>
        <v>0</v>
      </c>
      <c r="BH3760" s="220">
        <f>IF(N3760="sníž. přenesená",J3760,0)</f>
        <v>0</v>
      </c>
      <c r="BI3760" s="220">
        <f>IF(N3760="nulová",J3760,0)</f>
        <v>0</v>
      </c>
      <c r="BJ3760" s="25" t="s">
        <v>80</v>
      </c>
      <c r="BK3760" s="220">
        <f>ROUND(I3760*H3760,2)</f>
        <v>0</v>
      </c>
      <c r="BL3760" s="25" t="s">
        <v>775</v>
      </c>
      <c r="BM3760" s="25" t="s">
        <v>5251</v>
      </c>
    </row>
    <row r="3761" spans="2:65" s="1" customFormat="1" ht="24">
      <c r="B3761" s="42"/>
      <c r="C3761" s="64"/>
      <c r="D3761" s="227" t="s">
        <v>506</v>
      </c>
      <c r="E3761" s="64"/>
      <c r="F3761" s="274" t="s">
        <v>5250</v>
      </c>
      <c r="G3761" s="64"/>
      <c r="H3761" s="64"/>
      <c r="I3761" s="177"/>
      <c r="J3761" s="64"/>
      <c r="K3761" s="64"/>
      <c r="L3761" s="62"/>
      <c r="M3761" s="223"/>
      <c r="N3761" s="43"/>
      <c r="O3761" s="43"/>
      <c r="P3761" s="43"/>
      <c r="Q3761" s="43"/>
      <c r="R3761" s="43"/>
      <c r="S3761" s="43"/>
      <c r="T3761" s="79"/>
      <c r="AT3761" s="25" t="s">
        <v>506</v>
      </c>
      <c r="AU3761" s="25" t="s">
        <v>82</v>
      </c>
    </row>
    <row r="3762" spans="2:65" s="1" customFormat="1" ht="25.5" customHeight="1">
      <c r="B3762" s="42"/>
      <c r="C3762" s="278" t="s">
        <v>5252</v>
      </c>
      <c r="D3762" s="278" t="s">
        <v>1110</v>
      </c>
      <c r="E3762" s="279" t="s">
        <v>5253</v>
      </c>
      <c r="F3762" s="280" t="s">
        <v>5254</v>
      </c>
      <c r="G3762" s="281" t="s">
        <v>2537</v>
      </c>
      <c r="H3762" s="282">
        <v>2</v>
      </c>
      <c r="I3762" s="283"/>
      <c r="J3762" s="284">
        <f>ROUND(I3762*H3762,2)</f>
        <v>0</v>
      </c>
      <c r="K3762" s="280" t="s">
        <v>23</v>
      </c>
      <c r="L3762" s="285"/>
      <c r="M3762" s="286" t="s">
        <v>23</v>
      </c>
      <c r="N3762" s="287" t="s">
        <v>44</v>
      </c>
      <c r="O3762" s="43"/>
      <c r="P3762" s="218">
        <f>O3762*H3762</f>
        <v>0</v>
      </c>
      <c r="Q3762" s="218">
        <v>0</v>
      </c>
      <c r="R3762" s="218">
        <f>Q3762*H3762</f>
        <v>0</v>
      </c>
      <c r="S3762" s="218">
        <v>0</v>
      </c>
      <c r="T3762" s="219">
        <f>S3762*H3762</f>
        <v>0</v>
      </c>
      <c r="AR3762" s="25" t="s">
        <v>977</v>
      </c>
      <c r="AT3762" s="25" t="s">
        <v>1110</v>
      </c>
      <c r="AU3762" s="25" t="s">
        <v>82</v>
      </c>
      <c r="AY3762" s="25" t="s">
        <v>492</v>
      </c>
      <c r="BE3762" s="220">
        <f>IF(N3762="základní",J3762,0)</f>
        <v>0</v>
      </c>
      <c r="BF3762" s="220">
        <f>IF(N3762="snížená",J3762,0)</f>
        <v>0</v>
      </c>
      <c r="BG3762" s="220">
        <f>IF(N3762="zákl. přenesená",J3762,0)</f>
        <v>0</v>
      </c>
      <c r="BH3762" s="220">
        <f>IF(N3762="sníž. přenesená",J3762,0)</f>
        <v>0</v>
      </c>
      <c r="BI3762" s="220">
        <f>IF(N3762="nulová",J3762,0)</f>
        <v>0</v>
      </c>
      <c r="BJ3762" s="25" t="s">
        <v>80</v>
      </c>
      <c r="BK3762" s="220">
        <f>ROUND(I3762*H3762,2)</f>
        <v>0</v>
      </c>
      <c r="BL3762" s="25" t="s">
        <v>775</v>
      </c>
      <c r="BM3762" s="25" t="s">
        <v>5255</v>
      </c>
    </row>
    <row r="3763" spans="2:65" s="1" customFormat="1" ht="24">
      <c r="B3763" s="42"/>
      <c r="C3763" s="64"/>
      <c r="D3763" s="227" t="s">
        <v>506</v>
      </c>
      <c r="E3763" s="64"/>
      <c r="F3763" s="274" t="s">
        <v>5254</v>
      </c>
      <c r="G3763" s="64"/>
      <c r="H3763" s="64"/>
      <c r="I3763" s="177"/>
      <c r="J3763" s="64"/>
      <c r="K3763" s="64"/>
      <c r="L3763" s="62"/>
      <c r="M3763" s="223"/>
      <c r="N3763" s="43"/>
      <c r="O3763" s="43"/>
      <c r="P3763" s="43"/>
      <c r="Q3763" s="43"/>
      <c r="R3763" s="43"/>
      <c r="S3763" s="43"/>
      <c r="T3763" s="79"/>
      <c r="AT3763" s="25" t="s">
        <v>506</v>
      </c>
      <c r="AU3763" s="25" t="s">
        <v>82</v>
      </c>
    </row>
    <row r="3764" spans="2:65" s="1" customFormat="1" ht="25.5" customHeight="1">
      <c r="B3764" s="42"/>
      <c r="C3764" s="278" t="s">
        <v>5256</v>
      </c>
      <c r="D3764" s="278" t="s">
        <v>1110</v>
      </c>
      <c r="E3764" s="279" t="s">
        <v>5257</v>
      </c>
      <c r="F3764" s="280" t="s">
        <v>5258</v>
      </c>
      <c r="G3764" s="281" t="s">
        <v>2537</v>
      </c>
      <c r="H3764" s="282">
        <v>1</v>
      </c>
      <c r="I3764" s="283"/>
      <c r="J3764" s="284">
        <f>ROUND(I3764*H3764,2)</f>
        <v>0</v>
      </c>
      <c r="K3764" s="280" t="s">
        <v>23</v>
      </c>
      <c r="L3764" s="285"/>
      <c r="M3764" s="286" t="s">
        <v>23</v>
      </c>
      <c r="N3764" s="287" t="s">
        <v>44</v>
      </c>
      <c r="O3764" s="43"/>
      <c r="P3764" s="218">
        <f>O3764*H3764</f>
        <v>0</v>
      </c>
      <c r="Q3764" s="218">
        <v>0</v>
      </c>
      <c r="R3764" s="218">
        <f>Q3764*H3764</f>
        <v>0</v>
      </c>
      <c r="S3764" s="218">
        <v>0</v>
      </c>
      <c r="T3764" s="219">
        <f>S3764*H3764</f>
        <v>0</v>
      </c>
      <c r="AR3764" s="25" t="s">
        <v>977</v>
      </c>
      <c r="AT3764" s="25" t="s">
        <v>1110</v>
      </c>
      <c r="AU3764" s="25" t="s">
        <v>82</v>
      </c>
      <c r="AY3764" s="25" t="s">
        <v>492</v>
      </c>
      <c r="BE3764" s="220">
        <f>IF(N3764="základní",J3764,0)</f>
        <v>0</v>
      </c>
      <c r="BF3764" s="220">
        <f>IF(N3764="snížená",J3764,0)</f>
        <v>0</v>
      </c>
      <c r="BG3764" s="220">
        <f>IF(N3764="zákl. přenesená",J3764,0)</f>
        <v>0</v>
      </c>
      <c r="BH3764" s="220">
        <f>IF(N3764="sníž. přenesená",J3764,0)</f>
        <v>0</v>
      </c>
      <c r="BI3764" s="220">
        <f>IF(N3764="nulová",J3764,0)</f>
        <v>0</v>
      </c>
      <c r="BJ3764" s="25" t="s">
        <v>80</v>
      </c>
      <c r="BK3764" s="220">
        <f>ROUND(I3764*H3764,2)</f>
        <v>0</v>
      </c>
      <c r="BL3764" s="25" t="s">
        <v>775</v>
      </c>
      <c r="BM3764" s="25" t="s">
        <v>5259</v>
      </c>
    </row>
    <row r="3765" spans="2:65" s="1" customFormat="1" ht="24">
      <c r="B3765" s="42"/>
      <c r="C3765" s="64"/>
      <c r="D3765" s="227" t="s">
        <v>506</v>
      </c>
      <c r="E3765" s="64"/>
      <c r="F3765" s="274" t="s">
        <v>5258</v>
      </c>
      <c r="G3765" s="64"/>
      <c r="H3765" s="64"/>
      <c r="I3765" s="177"/>
      <c r="J3765" s="64"/>
      <c r="K3765" s="64"/>
      <c r="L3765" s="62"/>
      <c r="M3765" s="223"/>
      <c r="N3765" s="43"/>
      <c r="O3765" s="43"/>
      <c r="P3765" s="43"/>
      <c r="Q3765" s="43"/>
      <c r="R3765" s="43"/>
      <c r="S3765" s="43"/>
      <c r="T3765" s="79"/>
      <c r="AT3765" s="25" t="s">
        <v>506</v>
      </c>
      <c r="AU3765" s="25" t="s">
        <v>82</v>
      </c>
    </row>
    <row r="3766" spans="2:65" s="1" customFormat="1" ht="25.5" customHeight="1">
      <c r="B3766" s="42"/>
      <c r="C3766" s="278" t="s">
        <v>5260</v>
      </c>
      <c r="D3766" s="278" t="s">
        <v>1110</v>
      </c>
      <c r="E3766" s="279" t="s">
        <v>5261</v>
      </c>
      <c r="F3766" s="280" t="s">
        <v>5262</v>
      </c>
      <c r="G3766" s="281" t="s">
        <v>2537</v>
      </c>
      <c r="H3766" s="282">
        <v>1</v>
      </c>
      <c r="I3766" s="283"/>
      <c r="J3766" s="284">
        <f>ROUND(I3766*H3766,2)</f>
        <v>0</v>
      </c>
      <c r="K3766" s="280" t="s">
        <v>23</v>
      </c>
      <c r="L3766" s="285"/>
      <c r="M3766" s="286" t="s">
        <v>23</v>
      </c>
      <c r="N3766" s="287" t="s">
        <v>44</v>
      </c>
      <c r="O3766" s="43"/>
      <c r="P3766" s="218">
        <f>O3766*H3766</f>
        <v>0</v>
      </c>
      <c r="Q3766" s="218">
        <v>0</v>
      </c>
      <c r="R3766" s="218">
        <f>Q3766*H3766</f>
        <v>0</v>
      </c>
      <c r="S3766" s="218">
        <v>0</v>
      </c>
      <c r="T3766" s="219">
        <f>S3766*H3766</f>
        <v>0</v>
      </c>
      <c r="AR3766" s="25" t="s">
        <v>977</v>
      </c>
      <c r="AT3766" s="25" t="s">
        <v>1110</v>
      </c>
      <c r="AU3766" s="25" t="s">
        <v>82</v>
      </c>
      <c r="AY3766" s="25" t="s">
        <v>492</v>
      </c>
      <c r="BE3766" s="220">
        <f>IF(N3766="základní",J3766,0)</f>
        <v>0</v>
      </c>
      <c r="BF3766" s="220">
        <f>IF(N3766="snížená",J3766,0)</f>
        <v>0</v>
      </c>
      <c r="BG3766" s="220">
        <f>IF(N3766="zákl. přenesená",J3766,0)</f>
        <v>0</v>
      </c>
      <c r="BH3766" s="220">
        <f>IF(N3766="sníž. přenesená",J3766,0)</f>
        <v>0</v>
      </c>
      <c r="BI3766" s="220">
        <f>IF(N3766="nulová",J3766,0)</f>
        <v>0</v>
      </c>
      <c r="BJ3766" s="25" t="s">
        <v>80</v>
      </c>
      <c r="BK3766" s="220">
        <f>ROUND(I3766*H3766,2)</f>
        <v>0</v>
      </c>
      <c r="BL3766" s="25" t="s">
        <v>775</v>
      </c>
      <c r="BM3766" s="25" t="s">
        <v>5263</v>
      </c>
    </row>
    <row r="3767" spans="2:65" s="1" customFormat="1" ht="24">
      <c r="B3767" s="42"/>
      <c r="C3767" s="64"/>
      <c r="D3767" s="227" t="s">
        <v>506</v>
      </c>
      <c r="E3767" s="64"/>
      <c r="F3767" s="274" t="s">
        <v>5262</v>
      </c>
      <c r="G3767" s="64"/>
      <c r="H3767" s="64"/>
      <c r="I3767" s="177"/>
      <c r="J3767" s="64"/>
      <c r="K3767" s="64"/>
      <c r="L3767" s="62"/>
      <c r="M3767" s="223"/>
      <c r="N3767" s="43"/>
      <c r="O3767" s="43"/>
      <c r="P3767" s="43"/>
      <c r="Q3767" s="43"/>
      <c r="R3767" s="43"/>
      <c r="S3767" s="43"/>
      <c r="T3767" s="79"/>
      <c r="AT3767" s="25" t="s">
        <v>506</v>
      </c>
      <c r="AU3767" s="25" t="s">
        <v>82</v>
      </c>
    </row>
    <row r="3768" spans="2:65" s="1" customFormat="1" ht="25.5" customHeight="1">
      <c r="B3768" s="42"/>
      <c r="C3768" s="278" t="s">
        <v>5264</v>
      </c>
      <c r="D3768" s="278" t="s">
        <v>1110</v>
      </c>
      <c r="E3768" s="279" t="s">
        <v>5265</v>
      </c>
      <c r="F3768" s="280" t="s">
        <v>5266</v>
      </c>
      <c r="G3768" s="281" t="s">
        <v>2537</v>
      </c>
      <c r="H3768" s="282">
        <v>1</v>
      </c>
      <c r="I3768" s="283"/>
      <c r="J3768" s="284">
        <f>ROUND(I3768*H3768,2)</f>
        <v>0</v>
      </c>
      <c r="K3768" s="280" t="s">
        <v>23</v>
      </c>
      <c r="L3768" s="285"/>
      <c r="M3768" s="286" t="s">
        <v>23</v>
      </c>
      <c r="N3768" s="287" t="s">
        <v>44</v>
      </c>
      <c r="O3768" s="43"/>
      <c r="P3768" s="218">
        <f>O3768*H3768</f>
        <v>0</v>
      </c>
      <c r="Q3768" s="218">
        <v>0</v>
      </c>
      <c r="R3768" s="218">
        <f>Q3768*H3768</f>
        <v>0</v>
      </c>
      <c r="S3768" s="218">
        <v>0</v>
      </c>
      <c r="T3768" s="219">
        <f>S3768*H3768</f>
        <v>0</v>
      </c>
      <c r="AR3768" s="25" t="s">
        <v>977</v>
      </c>
      <c r="AT3768" s="25" t="s">
        <v>1110</v>
      </c>
      <c r="AU3768" s="25" t="s">
        <v>82</v>
      </c>
      <c r="AY3768" s="25" t="s">
        <v>492</v>
      </c>
      <c r="BE3768" s="220">
        <f>IF(N3768="základní",J3768,0)</f>
        <v>0</v>
      </c>
      <c r="BF3768" s="220">
        <f>IF(N3768="snížená",J3768,0)</f>
        <v>0</v>
      </c>
      <c r="BG3768" s="220">
        <f>IF(N3768="zákl. přenesená",J3768,0)</f>
        <v>0</v>
      </c>
      <c r="BH3768" s="220">
        <f>IF(N3768="sníž. přenesená",J3768,0)</f>
        <v>0</v>
      </c>
      <c r="BI3768" s="220">
        <f>IF(N3768="nulová",J3768,0)</f>
        <v>0</v>
      </c>
      <c r="BJ3768" s="25" t="s">
        <v>80</v>
      </c>
      <c r="BK3768" s="220">
        <f>ROUND(I3768*H3768,2)</f>
        <v>0</v>
      </c>
      <c r="BL3768" s="25" t="s">
        <v>775</v>
      </c>
      <c r="BM3768" s="25" t="s">
        <v>5267</v>
      </c>
    </row>
    <row r="3769" spans="2:65" s="1" customFormat="1" ht="24">
      <c r="B3769" s="42"/>
      <c r="C3769" s="64"/>
      <c r="D3769" s="227" t="s">
        <v>506</v>
      </c>
      <c r="E3769" s="64"/>
      <c r="F3769" s="274" t="s">
        <v>5266</v>
      </c>
      <c r="G3769" s="64"/>
      <c r="H3769" s="64"/>
      <c r="I3769" s="177"/>
      <c r="J3769" s="64"/>
      <c r="K3769" s="64"/>
      <c r="L3769" s="62"/>
      <c r="M3769" s="223"/>
      <c r="N3769" s="43"/>
      <c r="O3769" s="43"/>
      <c r="P3769" s="43"/>
      <c r="Q3769" s="43"/>
      <c r="R3769" s="43"/>
      <c r="S3769" s="43"/>
      <c r="T3769" s="79"/>
      <c r="AT3769" s="25" t="s">
        <v>506</v>
      </c>
      <c r="AU3769" s="25" t="s">
        <v>82</v>
      </c>
    </row>
    <row r="3770" spans="2:65" s="1" customFormat="1" ht="25.5" customHeight="1">
      <c r="B3770" s="42"/>
      <c r="C3770" s="278" t="s">
        <v>3196</v>
      </c>
      <c r="D3770" s="278" t="s">
        <v>1110</v>
      </c>
      <c r="E3770" s="279" t="s">
        <v>5268</v>
      </c>
      <c r="F3770" s="280" t="s">
        <v>5269</v>
      </c>
      <c r="G3770" s="281" t="s">
        <v>2537</v>
      </c>
      <c r="H3770" s="282">
        <v>1</v>
      </c>
      <c r="I3770" s="283"/>
      <c r="J3770" s="284">
        <f>ROUND(I3770*H3770,2)</f>
        <v>0</v>
      </c>
      <c r="K3770" s="280" t="s">
        <v>23</v>
      </c>
      <c r="L3770" s="285"/>
      <c r="M3770" s="286" t="s">
        <v>23</v>
      </c>
      <c r="N3770" s="287" t="s">
        <v>44</v>
      </c>
      <c r="O3770" s="43"/>
      <c r="P3770" s="218">
        <f>O3770*H3770</f>
        <v>0</v>
      </c>
      <c r="Q3770" s="218">
        <v>0</v>
      </c>
      <c r="R3770" s="218">
        <f>Q3770*H3770</f>
        <v>0</v>
      </c>
      <c r="S3770" s="218">
        <v>0</v>
      </c>
      <c r="T3770" s="219">
        <f>S3770*H3770</f>
        <v>0</v>
      </c>
      <c r="AR3770" s="25" t="s">
        <v>977</v>
      </c>
      <c r="AT3770" s="25" t="s">
        <v>1110</v>
      </c>
      <c r="AU3770" s="25" t="s">
        <v>82</v>
      </c>
      <c r="AY3770" s="25" t="s">
        <v>492</v>
      </c>
      <c r="BE3770" s="220">
        <f>IF(N3770="základní",J3770,0)</f>
        <v>0</v>
      </c>
      <c r="BF3770" s="220">
        <f>IF(N3770="snížená",J3770,0)</f>
        <v>0</v>
      </c>
      <c r="BG3770" s="220">
        <f>IF(N3770="zákl. přenesená",J3770,0)</f>
        <v>0</v>
      </c>
      <c r="BH3770" s="220">
        <f>IF(N3770="sníž. přenesená",J3770,0)</f>
        <v>0</v>
      </c>
      <c r="BI3770" s="220">
        <f>IF(N3770="nulová",J3770,0)</f>
        <v>0</v>
      </c>
      <c r="BJ3770" s="25" t="s">
        <v>80</v>
      </c>
      <c r="BK3770" s="220">
        <f>ROUND(I3770*H3770,2)</f>
        <v>0</v>
      </c>
      <c r="BL3770" s="25" t="s">
        <v>775</v>
      </c>
      <c r="BM3770" s="25" t="s">
        <v>5270</v>
      </c>
    </row>
    <row r="3771" spans="2:65" s="1" customFormat="1" ht="24">
      <c r="B3771" s="42"/>
      <c r="C3771" s="64"/>
      <c r="D3771" s="227" t="s">
        <v>506</v>
      </c>
      <c r="E3771" s="64"/>
      <c r="F3771" s="274" t="s">
        <v>5269</v>
      </c>
      <c r="G3771" s="64"/>
      <c r="H3771" s="64"/>
      <c r="I3771" s="177"/>
      <c r="J3771" s="64"/>
      <c r="K3771" s="64"/>
      <c r="L3771" s="62"/>
      <c r="M3771" s="223"/>
      <c r="N3771" s="43"/>
      <c r="O3771" s="43"/>
      <c r="P3771" s="43"/>
      <c r="Q3771" s="43"/>
      <c r="R3771" s="43"/>
      <c r="S3771" s="43"/>
      <c r="T3771" s="79"/>
      <c r="AT3771" s="25" t="s">
        <v>506</v>
      </c>
      <c r="AU3771" s="25" t="s">
        <v>82</v>
      </c>
    </row>
    <row r="3772" spans="2:65" s="1" customFormat="1" ht="25.5" customHeight="1">
      <c r="B3772" s="42"/>
      <c r="C3772" s="278" t="s">
        <v>3363</v>
      </c>
      <c r="D3772" s="278" t="s">
        <v>1110</v>
      </c>
      <c r="E3772" s="279" t="s">
        <v>5271</v>
      </c>
      <c r="F3772" s="280" t="s">
        <v>5272</v>
      </c>
      <c r="G3772" s="281" t="s">
        <v>2537</v>
      </c>
      <c r="H3772" s="282">
        <v>1</v>
      </c>
      <c r="I3772" s="283"/>
      <c r="J3772" s="284">
        <f>ROUND(I3772*H3772,2)</f>
        <v>0</v>
      </c>
      <c r="K3772" s="280" t="s">
        <v>23</v>
      </c>
      <c r="L3772" s="285"/>
      <c r="M3772" s="286" t="s">
        <v>23</v>
      </c>
      <c r="N3772" s="287" t="s">
        <v>44</v>
      </c>
      <c r="O3772" s="43"/>
      <c r="P3772" s="218">
        <f>O3772*H3772</f>
        <v>0</v>
      </c>
      <c r="Q3772" s="218">
        <v>0</v>
      </c>
      <c r="R3772" s="218">
        <f>Q3772*H3772</f>
        <v>0</v>
      </c>
      <c r="S3772" s="218">
        <v>0</v>
      </c>
      <c r="T3772" s="219">
        <f>S3772*H3772</f>
        <v>0</v>
      </c>
      <c r="AR3772" s="25" t="s">
        <v>977</v>
      </c>
      <c r="AT3772" s="25" t="s">
        <v>1110</v>
      </c>
      <c r="AU3772" s="25" t="s">
        <v>82</v>
      </c>
      <c r="AY3772" s="25" t="s">
        <v>492</v>
      </c>
      <c r="BE3772" s="220">
        <f>IF(N3772="základní",J3772,0)</f>
        <v>0</v>
      </c>
      <c r="BF3772" s="220">
        <f>IF(N3772="snížená",J3772,0)</f>
        <v>0</v>
      </c>
      <c r="BG3772" s="220">
        <f>IF(N3772="zákl. přenesená",J3772,0)</f>
        <v>0</v>
      </c>
      <c r="BH3772" s="220">
        <f>IF(N3772="sníž. přenesená",J3772,0)</f>
        <v>0</v>
      </c>
      <c r="BI3772" s="220">
        <f>IF(N3772="nulová",J3772,0)</f>
        <v>0</v>
      </c>
      <c r="BJ3772" s="25" t="s">
        <v>80</v>
      </c>
      <c r="BK3772" s="220">
        <f>ROUND(I3772*H3772,2)</f>
        <v>0</v>
      </c>
      <c r="BL3772" s="25" t="s">
        <v>775</v>
      </c>
      <c r="BM3772" s="25" t="s">
        <v>5273</v>
      </c>
    </row>
    <row r="3773" spans="2:65" s="1" customFormat="1" ht="24">
      <c r="B3773" s="42"/>
      <c r="C3773" s="64"/>
      <c r="D3773" s="227" t="s">
        <v>506</v>
      </c>
      <c r="E3773" s="64"/>
      <c r="F3773" s="274" t="s">
        <v>5272</v>
      </c>
      <c r="G3773" s="64"/>
      <c r="H3773" s="64"/>
      <c r="I3773" s="177"/>
      <c r="J3773" s="64"/>
      <c r="K3773" s="64"/>
      <c r="L3773" s="62"/>
      <c r="M3773" s="223"/>
      <c r="N3773" s="43"/>
      <c r="O3773" s="43"/>
      <c r="P3773" s="43"/>
      <c r="Q3773" s="43"/>
      <c r="R3773" s="43"/>
      <c r="S3773" s="43"/>
      <c r="T3773" s="79"/>
      <c r="AT3773" s="25" t="s">
        <v>506</v>
      </c>
      <c r="AU3773" s="25" t="s">
        <v>82</v>
      </c>
    </row>
    <row r="3774" spans="2:65" s="1" customFormat="1" ht="25.5" customHeight="1">
      <c r="B3774" s="42"/>
      <c r="C3774" s="278" t="s">
        <v>3482</v>
      </c>
      <c r="D3774" s="278" t="s">
        <v>1110</v>
      </c>
      <c r="E3774" s="279" t="s">
        <v>5274</v>
      </c>
      <c r="F3774" s="280" t="s">
        <v>5275</v>
      </c>
      <c r="G3774" s="281" t="s">
        <v>2537</v>
      </c>
      <c r="H3774" s="282">
        <v>1</v>
      </c>
      <c r="I3774" s="283"/>
      <c r="J3774" s="284">
        <f>ROUND(I3774*H3774,2)</f>
        <v>0</v>
      </c>
      <c r="K3774" s="280" t="s">
        <v>23</v>
      </c>
      <c r="L3774" s="285"/>
      <c r="M3774" s="286" t="s">
        <v>23</v>
      </c>
      <c r="N3774" s="287" t="s">
        <v>44</v>
      </c>
      <c r="O3774" s="43"/>
      <c r="P3774" s="218">
        <f>O3774*H3774</f>
        <v>0</v>
      </c>
      <c r="Q3774" s="218">
        <v>0</v>
      </c>
      <c r="R3774" s="218">
        <f>Q3774*H3774</f>
        <v>0</v>
      </c>
      <c r="S3774" s="218">
        <v>0</v>
      </c>
      <c r="T3774" s="219">
        <f>S3774*H3774</f>
        <v>0</v>
      </c>
      <c r="AR3774" s="25" t="s">
        <v>977</v>
      </c>
      <c r="AT3774" s="25" t="s">
        <v>1110</v>
      </c>
      <c r="AU3774" s="25" t="s">
        <v>82</v>
      </c>
      <c r="AY3774" s="25" t="s">
        <v>492</v>
      </c>
      <c r="BE3774" s="220">
        <f>IF(N3774="základní",J3774,0)</f>
        <v>0</v>
      </c>
      <c r="BF3774" s="220">
        <f>IF(N3774="snížená",J3774,0)</f>
        <v>0</v>
      </c>
      <c r="BG3774" s="220">
        <f>IF(N3774="zákl. přenesená",J3774,0)</f>
        <v>0</v>
      </c>
      <c r="BH3774" s="220">
        <f>IF(N3774="sníž. přenesená",J3774,0)</f>
        <v>0</v>
      </c>
      <c r="BI3774" s="220">
        <f>IF(N3774="nulová",J3774,0)</f>
        <v>0</v>
      </c>
      <c r="BJ3774" s="25" t="s">
        <v>80</v>
      </c>
      <c r="BK3774" s="220">
        <f>ROUND(I3774*H3774,2)</f>
        <v>0</v>
      </c>
      <c r="BL3774" s="25" t="s">
        <v>775</v>
      </c>
      <c r="BM3774" s="25" t="s">
        <v>5276</v>
      </c>
    </row>
    <row r="3775" spans="2:65" s="1" customFormat="1" ht="24">
      <c r="B3775" s="42"/>
      <c r="C3775" s="64"/>
      <c r="D3775" s="227" t="s">
        <v>506</v>
      </c>
      <c r="E3775" s="64"/>
      <c r="F3775" s="274" t="s">
        <v>5275</v>
      </c>
      <c r="G3775" s="64"/>
      <c r="H3775" s="64"/>
      <c r="I3775" s="177"/>
      <c r="J3775" s="64"/>
      <c r="K3775" s="64"/>
      <c r="L3775" s="62"/>
      <c r="M3775" s="223"/>
      <c r="N3775" s="43"/>
      <c r="O3775" s="43"/>
      <c r="P3775" s="43"/>
      <c r="Q3775" s="43"/>
      <c r="R3775" s="43"/>
      <c r="S3775" s="43"/>
      <c r="T3775" s="79"/>
      <c r="AT3775" s="25" t="s">
        <v>506</v>
      </c>
      <c r="AU3775" s="25" t="s">
        <v>82</v>
      </c>
    </row>
    <row r="3776" spans="2:65" s="1" customFormat="1" ht="25.5" customHeight="1">
      <c r="B3776" s="42"/>
      <c r="C3776" s="278" t="s">
        <v>5277</v>
      </c>
      <c r="D3776" s="278" t="s">
        <v>1110</v>
      </c>
      <c r="E3776" s="279" t="s">
        <v>5278</v>
      </c>
      <c r="F3776" s="280" t="s">
        <v>5279</v>
      </c>
      <c r="G3776" s="281" t="s">
        <v>2537</v>
      </c>
      <c r="H3776" s="282">
        <v>1</v>
      </c>
      <c r="I3776" s="283"/>
      <c r="J3776" s="284">
        <f>ROUND(I3776*H3776,2)</f>
        <v>0</v>
      </c>
      <c r="K3776" s="280" t="s">
        <v>23</v>
      </c>
      <c r="L3776" s="285"/>
      <c r="M3776" s="286" t="s">
        <v>23</v>
      </c>
      <c r="N3776" s="287" t="s">
        <v>44</v>
      </c>
      <c r="O3776" s="43"/>
      <c r="P3776" s="218">
        <f>O3776*H3776</f>
        <v>0</v>
      </c>
      <c r="Q3776" s="218">
        <v>0</v>
      </c>
      <c r="R3776" s="218">
        <f>Q3776*H3776</f>
        <v>0</v>
      </c>
      <c r="S3776" s="218">
        <v>0</v>
      </c>
      <c r="T3776" s="219">
        <f>S3776*H3776</f>
        <v>0</v>
      </c>
      <c r="AR3776" s="25" t="s">
        <v>977</v>
      </c>
      <c r="AT3776" s="25" t="s">
        <v>1110</v>
      </c>
      <c r="AU3776" s="25" t="s">
        <v>82</v>
      </c>
      <c r="AY3776" s="25" t="s">
        <v>492</v>
      </c>
      <c r="BE3776" s="220">
        <f>IF(N3776="základní",J3776,0)</f>
        <v>0</v>
      </c>
      <c r="BF3776" s="220">
        <f>IF(N3776="snížená",J3776,0)</f>
        <v>0</v>
      </c>
      <c r="BG3776" s="220">
        <f>IF(N3776="zákl. přenesená",J3776,0)</f>
        <v>0</v>
      </c>
      <c r="BH3776" s="220">
        <f>IF(N3776="sníž. přenesená",J3776,0)</f>
        <v>0</v>
      </c>
      <c r="BI3776" s="220">
        <f>IF(N3776="nulová",J3776,0)</f>
        <v>0</v>
      </c>
      <c r="BJ3776" s="25" t="s">
        <v>80</v>
      </c>
      <c r="BK3776" s="220">
        <f>ROUND(I3776*H3776,2)</f>
        <v>0</v>
      </c>
      <c r="BL3776" s="25" t="s">
        <v>775</v>
      </c>
      <c r="BM3776" s="25" t="s">
        <v>5280</v>
      </c>
    </row>
    <row r="3777" spans="2:65" s="1" customFormat="1" ht="24">
      <c r="B3777" s="42"/>
      <c r="C3777" s="64"/>
      <c r="D3777" s="227" t="s">
        <v>506</v>
      </c>
      <c r="E3777" s="64"/>
      <c r="F3777" s="274" t="s">
        <v>5279</v>
      </c>
      <c r="G3777" s="64"/>
      <c r="H3777" s="64"/>
      <c r="I3777" s="177"/>
      <c r="J3777" s="64"/>
      <c r="K3777" s="64"/>
      <c r="L3777" s="62"/>
      <c r="M3777" s="223"/>
      <c r="N3777" s="43"/>
      <c r="O3777" s="43"/>
      <c r="P3777" s="43"/>
      <c r="Q3777" s="43"/>
      <c r="R3777" s="43"/>
      <c r="S3777" s="43"/>
      <c r="T3777" s="79"/>
      <c r="AT3777" s="25" t="s">
        <v>506</v>
      </c>
      <c r="AU3777" s="25" t="s">
        <v>82</v>
      </c>
    </row>
    <row r="3778" spans="2:65" s="1" customFormat="1" ht="25.5" customHeight="1">
      <c r="B3778" s="42"/>
      <c r="C3778" s="278" t="s">
        <v>5281</v>
      </c>
      <c r="D3778" s="278" t="s">
        <v>1110</v>
      </c>
      <c r="E3778" s="279" t="s">
        <v>5282</v>
      </c>
      <c r="F3778" s="280" t="s">
        <v>5283</v>
      </c>
      <c r="G3778" s="281" t="s">
        <v>2537</v>
      </c>
      <c r="H3778" s="282">
        <v>1</v>
      </c>
      <c r="I3778" s="283"/>
      <c r="J3778" s="284">
        <f>ROUND(I3778*H3778,2)</f>
        <v>0</v>
      </c>
      <c r="K3778" s="280" t="s">
        <v>23</v>
      </c>
      <c r="L3778" s="285"/>
      <c r="M3778" s="286" t="s">
        <v>23</v>
      </c>
      <c r="N3778" s="287" t="s">
        <v>44</v>
      </c>
      <c r="O3778" s="43"/>
      <c r="P3778" s="218">
        <f>O3778*H3778</f>
        <v>0</v>
      </c>
      <c r="Q3778" s="218">
        <v>0</v>
      </c>
      <c r="R3778" s="218">
        <f>Q3778*H3778</f>
        <v>0</v>
      </c>
      <c r="S3778" s="218">
        <v>0</v>
      </c>
      <c r="T3778" s="219">
        <f>S3778*H3778</f>
        <v>0</v>
      </c>
      <c r="AR3778" s="25" t="s">
        <v>977</v>
      </c>
      <c r="AT3778" s="25" t="s">
        <v>1110</v>
      </c>
      <c r="AU3778" s="25" t="s">
        <v>82</v>
      </c>
      <c r="AY3778" s="25" t="s">
        <v>492</v>
      </c>
      <c r="BE3778" s="220">
        <f>IF(N3778="základní",J3778,0)</f>
        <v>0</v>
      </c>
      <c r="BF3778" s="220">
        <f>IF(N3778="snížená",J3778,0)</f>
        <v>0</v>
      </c>
      <c r="BG3778" s="220">
        <f>IF(N3778="zákl. přenesená",J3778,0)</f>
        <v>0</v>
      </c>
      <c r="BH3778" s="220">
        <f>IF(N3778="sníž. přenesená",J3778,0)</f>
        <v>0</v>
      </c>
      <c r="BI3778" s="220">
        <f>IF(N3778="nulová",J3778,0)</f>
        <v>0</v>
      </c>
      <c r="BJ3778" s="25" t="s">
        <v>80</v>
      </c>
      <c r="BK3778" s="220">
        <f>ROUND(I3778*H3778,2)</f>
        <v>0</v>
      </c>
      <c r="BL3778" s="25" t="s">
        <v>775</v>
      </c>
      <c r="BM3778" s="25" t="s">
        <v>5284</v>
      </c>
    </row>
    <row r="3779" spans="2:65" s="1" customFormat="1" ht="24">
      <c r="B3779" s="42"/>
      <c r="C3779" s="64"/>
      <c r="D3779" s="227" t="s">
        <v>506</v>
      </c>
      <c r="E3779" s="64"/>
      <c r="F3779" s="274" t="s">
        <v>5283</v>
      </c>
      <c r="G3779" s="64"/>
      <c r="H3779" s="64"/>
      <c r="I3779" s="177"/>
      <c r="J3779" s="64"/>
      <c r="K3779" s="64"/>
      <c r="L3779" s="62"/>
      <c r="M3779" s="223"/>
      <c r="N3779" s="43"/>
      <c r="O3779" s="43"/>
      <c r="P3779" s="43"/>
      <c r="Q3779" s="43"/>
      <c r="R3779" s="43"/>
      <c r="S3779" s="43"/>
      <c r="T3779" s="79"/>
      <c r="AT3779" s="25" t="s">
        <v>506</v>
      </c>
      <c r="AU3779" s="25" t="s">
        <v>82</v>
      </c>
    </row>
    <row r="3780" spans="2:65" s="1" customFormat="1" ht="25.5" customHeight="1">
      <c r="B3780" s="42"/>
      <c r="C3780" s="278" t="s">
        <v>5285</v>
      </c>
      <c r="D3780" s="278" t="s">
        <v>1110</v>
      </c>
      <c r="E3780" s="279" t="s">
        <v>5286</v>
      </c>
      <c r="F3780" s="280" t="s">
        <v>5287</v>
      </c>
      <c r="G3780" s="281" t="s">
        <v>2537</v>
      </c>
      <c r="H3780" s="282">
        <v>1</v>
      </c>
      <c r="I3780" s="283"/>
      <c r="J3780" s="284">
        <f>ROUND(I3780*H3780,2)</f>
        <v>0</v>
      </c>
      <c r="K3780" s="280" t="s">
        <v>23</v>
      </c>
      <c r="L3780" s="285"/>
      <c r="M3780" s="286" t="s">
        <v>23</v>
      </c>
      <c r="N3780" s="287" t="s">
        <v>44</v>
      </c>
      <c r="O3780" s="43"/>
      <c r="P3780" s="218">
        <f>O3780*H3780</f>
        <v>0</v>
      </c>
      <c r="Q3780" s="218">
        <v>0</v>
      </c>
      <c r="R3780" s="218">
        <f>Q3780*H3780</f>
        <v>0</v>
      </c>
      <c r="S3780" s="218">
        <v>0</v>
      </c>
      <c r="T3780" s="219">
        <f>S3780*H3780</f>
        <v>0</v>
      </c>
      <c r="AR3780" s="25" t="s">
        <v>977</v>
      </c>
      <c r="AT3780" s="25" t="s">
        <v>1110</v>
      </c>
      <c r="AU3780" s="25" t="s">
        <v>82</v>
      </c>
      <c r="AY3780" s="25" t="s">
        <v>492</v>
      </c>
      <c r="BE3780" s="220">
        <f>IF(N3780="základní",J3780,0)</f>
        <v>0</v>
      </c>
      <c r="BF3780" s="220">
        <f>IF(N3780="snížená",J3780,0)</f>
        <v>0</v>
      </c>
      <c r="BG3780" s="220">
        <f>IF(N3780="zákl. přenesená",J3780,0)</f>
        <v>0</v>
      </c>
      <c r="BH3780" s="220">
        <f>IF(N3780="sníž. přenesená",J3780,0)</f>
        <v>0</v>
      </c>
      <c r="BI3780" s="220">
        <f>IF(N3780="nulová",J3780,0)</f>
        <v>0</v>
      </c>
      <c r="BJ3780" s="25" t="s">
        <v>80</v>
      </c>
      <c r="BK3780" s="220">
        <f>ROUND(I3780*H3780,2)</f>
        <v>0</v>
      </c>
      <c r="BL3780" s="25" t="s">
        <v>775</v>
      </c>
      <c r="BM3780" s="25" t="s">
        <v>5288</v>
      </c>
    </row>
    <row r="3781" spans="2:65" s="1" customFormat="1" ht="24">
      <c r="B3781" s="42"/>
      <c r="C3781" s="64"/>
      <c r="D3781" s="227" t="s">
        <v>506</v>
      </c>
      <c r="E3781" s="64"/>
      <c r="F3781" s="274" t="s">
        <v>5289</v>
      </c>
      <c r="G3781" s="64"/>
      <c r="H3781" s="64"/>
      <c r="I3781" s="177"/>
      <c r="J3781" s="64"/>
      <c r="K3781" s="64"/>
      <c r="L3781" s="62"/>
      <c r="M3781" s="223"/>
      <c r="N3781" s="43"/>
      <c r="O3781" s="43"/>
      <c r="P3781" s="43"/>
      <c r="Q3781" s="43"/>
      <c r="R3781" s="43"/>
      <c r="S3781" s="43"/>
      <c r="T3781" s="79"/>
      <c r="AT3781" s="25" t="s">
        <v>506</v>
      </c>
      <c r="AU3781" s="25" t="s">
        <v>82</v>
      </c>
    </row>
    <row r="3782" spans="2:65" s="1" customFormat="1" ht="25.5" customHeight="1">
      <c r="B3782" s="42"/>
      <c r="C3782" s="278" t="s">
        <v>5290</v>
      </c>
      <c r="D3782" s="278" t="s">
        <v>1110</v>
      </c>
      <c r="E3782" s="279" t="s">
        <v>5291</v>
      </c>
      <c r="F3782" s="280" t="s">
        <v>5292</v>
      </c>
      <c r="G3782" s="281" t="s">
        <v>2537</v>
      </c>
      <c r="H3782" s="282">
        <v>1</v>
      </c>
      <c r="I3782" s="283"/>
      <c r="J3782" s="284">
        <f>ROUND(I3782*H3782,2)</f>
        <v>0</v>
      </c>
      <c r="K3782" s="280" t="s">
        <v>23</v>
      </c>
      <c r="L3782" s="285"/>
      <c r="M3782" s="286" t="s">
        <v>23</v>
      </c>
      <c r="N3782" s="287" t="s">
        <v>44</v>
      </c>
      <c r="O3782" s="43"/>
      <c r="P3782" s="218">
        <f>O3782*H3782</f>
        <v>0</v>
      </c>
      <c r="Q3782" s="218">
        <v>0</v>
      </c>
      <c r="R3782" s="218">
        <f>Q3782*H3782</f>
        <v>0</v>
      </c>
      <c r="S3782" s="218">
        <v>0</v>
      </c>
      <c r="T3782" s="219">
        <f>S3782*H3782</f>
        <v>0</v>
      </c>
      <c r="AR3782" s="25" t="s">
        <v>977</v>
      </c>
      <c r="AT3782" s="25" t="s">
        <v>1110</v>
      </c>
      <c r="AU3782" s="25" t="s">
        <v>82</v>
      </c>
      <c r="AY3782" s="25" t="s">
        <v>492</v>
      </c>
      <c r="BE3782" s="220">
        <f>IF(N3782="základní",J3782,0)</f>
        <v>0</v>
      </c>
      <c r="BF3782" s="220">
        <f>IF(N3782="snížená",J3782,0)</f>
        <v>0</v>
      </c>
      <c r="BG3782" s="220">
        <f>IF(N3782="zákl. přenesená",J3782,0)</f>
        <v>0</v>
      </c>
      <c r="BH3782" s="220">
        <f>IF(N3782="sníž. přenesená",J3782,0)</f>
        <v>0</v>
      </c>
      <c r="BI3782" s="220">
        <f>IF(N3782="nulová",J3782,0)</f>
        <v>0</v>
      </c>
      <c r="BJ3782" s="25" t="s">
        <v>80</v>
      </c>
      <c r="BK3782" s="220">
        <f>ROUND(I3782*H3782,2)</f>
        <v>0</v>
      </c>
      <c r="BL3782" s="25" t="s">
        <v>775</v>
      </c>
      <c r="BM3782" s="25" t="s">
        <v>5293</v>
      </c>
    </row>
    <row r="3783" spans="2:65" s="1" customFormat="1" ht="24">
      <c r="B3783" s="42"/>
      <c r="C3783" s="64"/>
      <c r="D3783" s="227" t="s">
        <v>506</v>
      </c>
      <c r="E3783" s="64"/>
      <c r="F3783" s="274" t="s">
        <v>5292</v>
      </c>
      <c r="G3783" s="64"/>
      <c r="H3783" s="64"/>
      <c r="I3783" s="177"/>
      <c r="J3783" s="64"/>
      <c r="K3783" s="64"/>
      <c r="L3783" s="62"/>
      <c r="M3783" s="223"/>
      <c r="N3783" s="43"/>
      <c r="O3783" s="43"/>
      <c r="P3783" s="43"/>
      <c r="Q3783" s="43"/>
      <c r="R3783" s="43"/>
      <c r="S3783" s="43"/>
      <c r="T3783" s="79"/>
      <c r="AT3783" s="25" t="s">
        <v>506</v>
      </c>
      <c r="AU3783" s="25" t="s">
        <v>82</v>
      </c>
    </row>
    <row r="3784" spans="2:65" s="1" customFormat="1" ht="25.5" customHeight="1">
      <c r="B3784" s="42"/>
      <c r="C3784" s="278" t="s">
        <v>5294</v>
      </c>
      <c r="D3784" s="278" t="s">
        <v>1110</v>
      </c>
      <c r="E3784" s="279" t="s">
        <v>5295</v>
      </c>
      <c r="F3784" s="280" t="s">
        <v>5296</v>
      </c>
      <c r="G3784" s="281" t="s">
        <v>2537</v>
      </c>
      <c r="H3784" s="282">
        <v>1</v>
      </c>
      <c r="I3784" s="283"/>
      <c r="J3784" s="284">
        <f>ROUND(I3784*H3784,2)</f>
        <v>0</v>
      </c>
      <c r="K3784" s="280" t="s">
        <v>23</v>
      </c>
      <c r="L3784" s="285"/>
      <c r="M3784" s="286" t="s">
        <v>23</v>
      </c>
      <c r="N3784" s="287" t="s">
        <v>44</v>
      </c>
      <c r="O3784" s="43"/>
      <c r="P3784" s="218">
        <f>O3784*H3784</f>
        <v>0</v>
      </c>
      <c r="Q3784" s="218">
        <v>0</v>
      </c>
      <c r="R3784" s="218">
        <f>Q3784*H3784</f>
        <v>0</v>
      </c>
      <c r="S3784" s="218">
        <v>0</v>
      </c>
      <c r="T3784" s="219">
        <f>S3784*H3784</f>
        <v>0</v>
      </c>
      <c r="AR3784" s="25" t="s">
        <v>977</v>
      </c>
      <c r="AT3784" s="25" t="s">
        <v>1110</v>
      </c>
      <c r="AU3784" s="25" t="s">
        <v>82</v>
      </c>
      <c r="AY3784" s="25" t="s">
        <v>492</v>
      </c>
      <c r="BE3784" s="220">
        <f>IF(N3784="základní",J3784,0)</f>
        <v>0</v>
      </c>
      <c r="BF3784" s="220">
        <f>IF(N3784="snížená",J3784,0)</f>
        <v>0</v>
      </c>
      <c r="BG3784" s="220">
        <f>IF(N3784="zákl. přenesená",J3784,0)</f>
        <v>0</v>
      </c>
      <c r="BH3784" s="220">
        <f>IF(N3784="sníž. přenesená",J3784,0)</f>
        <v>0</v>
      </c>
      <c r="BI3784" s="220">
        <f>IF(N3784="nulová",J3784,0)</f>
        <v>0</v>
      </c>
      <c r="BJ3784" s="25" t="s">
        <v>80</v>
      </c>
      <c r="BK3784" s="220">
        <f>ROUND(I3784*H3784,2)</f>
        <v>0</v>
      </c>
      <c r="BL3784" s="25" t="s">
        <v>775</v>
      </c>
      <c r="BM3784" s="25" t="s">
        <v>5297</v>
      </c>
    </row>
    <row r="3785" spans="2:65" s="1" customFormat="1" ht="24">
      <c r="B3785" s="42"/>
      <c r="C3785" s="64"/>
      <c r="D3785" s="227" t="s">
        <v>506</v>
      </c>
      <c r="E3785" s="64"/>
      <c r="F3785" s="274" t="s">
        <v>5298</v>
      </c>
      <c r="G3785" s="64"/>
      <c r="H3785" s="64"/>
      <c r="I3785" s="177"/>
      <c r="J3785" s="64"/>
      <c r="K3785" s="64"/>
      <c r="L3785" s="62"/>
      <c r="M3785" s="223"/>
      <c r="N3785" s="43"/>
      <c r="O3785" s="43"/>
      <c r="P3785" s="43"/>
      <c r="Q3785" s="43"/>
      <c r="R3785" s="43"/>
      <c r="S3785" s="43"/>
      <c r="T3785" s="79"/>
      <c r="AT3785" s="25" t="s">
        <v>506</v>
      </c>
      <c r="AU3785" s="25" t="s">
        <v>82</v>
      </c>
    </row>
    <row r="3786" spans="2:65" s="1" customFormat="1" ht="25.5" customHeight="1">
      <c r="B3786" s="42"/>
      <c r="C3786" s="278" t="s">
        <v>5299</v>
      </c>
      <c r="D3786" s="278" t="s">
        <v>1110</v>
      </c>
      <c r="E3786" s="279" t="s">
        <v>5300</v>
      </c>
      <c r="F3786" s="280" t="s">
        <v>5301</v>
      </c>
      <c r="G3786" s="281" t="s">
        <v>2537</v>
      </c>
      <c r="H3786" s="282">
        <v>1</v>
      </c>
      <c r="I3786" s="283"/>
      <c r="J3786" s="284">
        <f>ROUND(I3786*H3786,2)</f>
        <v>0</v>
      </c>
      <c r="K3786" s="280" t="s">
        <v>23</v>
      </c>
      <c r="L3786" s="285"/>
      <c r="M3786" s="286" t="s">
        <v>23</v>
      </c>
      <c r="N3786" s="287" t="s">
        <v>44</v>
      </c>
      <c r="O3786" s="43"/>
      <c r="P3786" s="218">
        <f>O3786*H3786</f>
        <v>0</v>
      </c>
      <c r="Q3786" s="218">
        <v>0</v>
      </c>
      <c r="R3786" s="218">
        <f>Q3786*H3786</f>
        <v>0</v>
      </c>
      <c r="S3786" s="218">
        <v>0</v>
      </c>
      <c r="T3786" s="219">
        <f>S3786*H3786</f>
        <v>0</v>
      </c>
      <c r="AR3786" s="25" t="s">
        <v>977</v>
      </c>
      <c r="AT3786" s="25" t="s">
        <v>1110</v>
      </c>
      <c r="AU3786" s="25" t="s">
        <v>82</v>
      </c>
      <c r="AY3786" s="25" t="s">
        <v>492</v>
      </c>
      <c r="BE3786" s="220">
        <f>IF(N3786="základní",J3786,0)</f>
        <v>0</v>
      </c>
      <c r="BF3786" s="220">
        <f>IF(N3786="snížená",J3786,0)</f>
        <v>0</v>
      </c>
      <c r="BG3786" s="220">
        <f>IF(N3786="zákl. přenesená",J3786,0)</f>
        <v>0</v>
      </c>
      <c r="BH3786" s="220">
        <f>IF(N3786="sníž. přenesená",J3786,0)</f>
        <v>0</v>
      </c>
      <c r="BI3786" s="220">
        <f>IF(N3786="nulová",J3786,0)</f>
        <v>0</v>
      </c>
      <c r="BJ3786" s="25" t="s">
        <v>80</v>
      </c>
      <c r="BK3786" s="220">
        <f>ROUND(I3786*H3786,2)</f>
        <v>0</v>
      </c>
      <c r="BL3786" s="25" t="s">
        <v>775</v>
      </c>
      <c r="BM3786" s="25" t="s">
        <v>5302</v>
      </c>
    </row>
    <row r="3787" spans="2:65" s="1" customFormat="1" ht="24">
      <c r="B3787" s="42"/>
      <c r="C3787" s="64"/>
      <c r="D3787" s="227" t="s">
        <v>506</v>
      </c>
      <c r="E3787" s="64"/>
      <c r="F3787" s="274" t="s">
        <v>5301</v>
      </c>
      <c r="G3787" s="64"/>
      <c r="H3787" s="64"/>
      <c r="I3787" s="177"/>
      <c r="J3787" s="64"/>
      <c r="K3787" s="64"/>
      <c r="L3787" s="62"/>
      <c r="M3787" s="223"/>
      <c r="N3787" s="43"/>
      <c r="O3787" s="43"/>
      <c r="P3787" s="43"/>
      <c r="Q3787" s="43"/>
      <c r="R3787" s="43"/>
      <c r="S3787" s="43"/>
      <c r="T3787" s="79"/>
      <c r="AT3787" s="25" t="s">
        <v>506</v>
      </c>
      <c r="AU3787" s="25" t="s">
        <v>82</v>
      </c>
    </row>
    <row r="3788" spans="2:65" s="1" customFormat="1" ht="25.5" customHeight="1">
      <c r="B3788" s="42"/>
      <c r="C3788" s="278" t="s">
        <v>5303</v>
      </c>
      <c r="D3788" s="278" t="s">
        <v>1110</v>
      </c>
      <c r="E3788" s="279" t="s">
        <v>5304</v>
      </c>
      <c r="F3788" s="280" t="s">
        <v>5305</v>
      </c>
      <c r="G3788" s="281" t="s">
        <v>2537</v>
      </c>
      <c r="H3788" s="282">
        <v>1</v>
      </c>
      <c r="I3788" s="283"/>
      <c r="J3788" s="284">
        <f>ROUND(I3788*H3788,2)</f>
        <v>0</v>
      </c>
      <c r="K3788" s="280" t="s">
        <v>23</v>
      </c>
      <c r="L3788" s="285"/>
      <c r="M3788" s="286" t="s">
        <v>23</v>
      </c>
      <c r="N3788" s="287" t="s">
        <v>44</v>
      </c>
      <c r="O3788" s="43"/>
      <c r="P3788" s="218">
        <f>O3788*H3788</f>
        <v>0</v>
      </c>
      <c r="Q3788" s="218">
        <v>0</v>
      </c>
      <c r="R3788" s="218">
        <f>Q3788*H3788</f>
        <v>0</v>
      </c>
      <c r="S3788" s="218">
        <v>0</v>
      </c>
      <c r="T3788" s="219">
        <f>S3788*H3788</f>
        <v>0</v>
      </c>
      <c r="AR3788" s="25" t="s">
        <v>977</v>
      </c>
      <c r="AT3788" s="25" t="s">
        <v>1110</v>
      </c>
      <c r="AU3788" s="25" t="s">
        <v>82</v>
      </c>
      <c r="AY3788" s="25" t="s">
        <v>492</v>
      </c>
      <c r="BE3788" s="220">
        <f>IF(N3788="základní",J3788,0)</f>
        <v>0</v>
      </c>
      <c r="BF3788" s="220">
        <f>IF(N3788="snížená",J3788,0)</f>
        <v>0</v>
      </c>
      <c r="BG3788" s="220">
        <f>IF(N3788="zákl. přenesená",J3788,0)</f>
        <v>0</v>
      </c>
      <c r="BH3788" s="220">
        <f>IF(N3788="sníž. přenesená",J3788,0)</f>
        <v>0</v>
      </c>
      <c r="BI3788" s="220">
        <f>IF(N3788="nulová",J3788,0)</f>
        <v>0</v>
      </c>
      <c r="BJ3788" s="25" t="s">
        <v>80</v>
      </c>
      <c r="BK3788" s="220">
        <f>ROUND(I3788*H3788,2)</f>
        <v>0</v>
      </c>
      <c r="BL3788" s="25" t="s">
        <v>775</v>
      </c>
      <c r="BM3788" s="25" t="s">
        <v>5306</v>
      </c>
    </row>
    <row r="3789" spans="2:65" s="1" customFormat="1" ht="24">
      <c r="B3789" s="42"/>
      <c r="C3789" s="64"/>
      <c r="D3789" s="227" t="s">
        <v>506</v>
      </c>
      <c r="E3789" s="64"/>
      <c r="F3789" s="274" t="s">
        <v>5305</v>
      </c>
      <c r="G3789" s="64"/>
      <c r="H3789" s="64"/>
      <c r="I3789" s="177"/>
      <c r="J3789" s="64"/>
      <c r="K3789" s="64"/>
      <c r="L3789" s="62"/>
      <c r="M3789" s="223"/>
      <c r="N3789" s="43"/>
      <c r="O3789" s="43"/>
      <c r="P3789" s="43"/>
      <c r="Q3789" s="43"/>
      <c r="R3789" s="43"/>
      <c r="S3789" s="43"/>
      <c r="T3789" s="79"/>
      <c r="AT3789" s="25" t="s">
        <v>506</v>
      </c>
      <c r="AU3789" s="25" t="s">
        <v>82</v>
      </c>
    </row>
    <row r="3790" spans="2:65" s="1" customFormat="1" ht="25.5" customHeight="1">
      <c r="B3790" s="42"/>
      <c r="C3790" s="278" t="s">
        <v>5307</v>
      </c>
      <c r="D3790" s="278" t="s">
        <v>1110</v>
      </c>
      <c r="E3790" s="279" t="s">
        <v>5308</v>
      </c>
      <c r="F3790" s="280" t="s">
        <v>5309</v>
      </c>
      <c r="G3790" s="281" t="s">
        <v>2537</v>
      </c>
      <c r="H3790" s="282">
        <v>1</v>
      </c>
      <c r="I3790" s="283"/>
      <c r="J3790" s="284">
        <f>ROUND(I3790*H3790,2)</f>
        <v>0</v>
      </c>
      <c r="K3790" s="280" t="s">
        <v>23</v>
      </c>
      <c r="L3790" s="285"/>
      <c r="M3790" s="286" t="s">
        <v>23</v>
      </c>
      <c r="N3790" s="287" t="s">
        <v>44</v>
      </c>
      <c r="O3790" s="43"/>
      <c r="P3790" s="218">
        <f>O3790*H3790</f>
        <v>0</v>
      </c>
      <c r="Q3790" s="218">
        <v>0</v>
      </c>
      <c r="R3790" s="218">
        <f>Q3790*H3790</f>
        <v>0</v>
      </c>
      <c r="S3790" s="218">
        <v>0</v>
      </c>
      <c r="T3790" s="219">
        <f>S3790*H3790</f>
        <v>0</v>
      </c>
      <c r="AR3790" s="25" t="s">
        <v>977</v>
      </c>
      <c r="AT3790" s="25" t="s">
        <v>1110</v>
      </c>
      <c r="AU3790" s="25" t="s">
        <v>82</v>
      </c>
      <c r="AY3790" s="25" t="s">
        <v>492</v>
      </c>
      <c r="BE3790" s="220">
        <f>IF(N3790="základní",J3790,0)</f>
        <v>0</v>
      </c>
      <c r="BF3790" s="220">
        <f>IF(N3790="snížená",J3790,0)</f>
        <v>0</v>
      </c>
      <c r="BG3790" s="220">
        <f>IF(N3790="zákl. přenesená",J3790,0)</f>
        <v>0</v>
      </c>
      <c r="BH3790" s="220">
        <f>IF(N3790="sníž. přenesená",J3790,0)</f>
        <v>0</v>
      </c>
      <c r="BI3790" s="220">
        <f>IF(N3790="nulová",J3790,0)</f>
        <v>0</v>
      </c>
      <c r="BJ3790" s="25" t="s">
        <v>80</v>
      </c>
      <c r="BK3790" s="220">
        <f>ROUND(I3790*H3790,2)</f>
        <v>0</v>
      </c>
      <c r="BL3790" s="25" t="s">
        <v>775</v>
      </c>
      <c r="BM3790" s="25" t="s">
        <v>5310</v>
      </c>
    </row>
    <row r="3791" spans="2:65" s="1" customFormat="1" ht="24">
      <c r="B3791" s="42"/>
      <c r="C3791" s="64"/>
      <c r="D3791" s="227" t="s">
        <v>506</v>
      </c>
      <c r="E3791" s="64"/>
      <c r="F3791" s="274" t="s">
        <v>5309</v>
      </c>
      <c r="G3791" s="64"/>
      <c r="H3791" s="64"/>
      <c r="I3791" s="177"/>
      <c r="J3791" s="64"/>
      <c r="K3791" s="64"/>
      <c r="L3791" s="62"/>
      <c r="M3791" s="223"/>
      <c r="N3791" s="43"/>
      <c r="O3791" s="43"/>
      <c r="P3791" s="43"/>
      <c r="Q3791" s="43"/>
      <c r="R3791" s="43"/>
      <c r="S3791" s="43"/>
      <c r="T3791" s="79"/>
      <c r="AT3791" s="25" t="s">
        <v>506</v>
      </c>
      <c r="AU3791" s="25" t="s">
        <v>82</v>
      </c>
    </row>
    <row r="3792" spans="2:65" s="1" customFormat="1" ht="25.5" customHeight="1">
      <c r="B3792" s="42"/>
      <c r="C3792" s="278" t="s">
        <v>5311</v>
      </c>
      <c r="D3792" s="278" t="s">
        <v>1110</v>
      </c>
      <c r="E3792" s="279" t="s">
        <v>5312</v>
      </c>
      <c r="F3792" s="280" t="s">
        <v>5313</v>
      </c>
      <c r="G3792" s="281" t="s">
        <v>2537</v>
      </c>
      <c r="H3792" s="282">
        <v>1</v>
      </c>
      <c r="I3792" s="283"/>
      <c r="J3792" s="284">
        <f>ROUND(I3792*H3792,2)</f>
        <v>0</v>
      </c>
      <c r="K3792" s="280" t="s">
        <v>23</v>
      </c>
      <c r="L3792" s="285"/>
      <c r="M3792" s="286" t="s">
        <v>23</v>
      </c>
      <c r="N3792" s="287" t="s">
        <v>44</v>
      </c>
      <c r="O3792" s="43"/>
      <c r="P3792" s="218">
        <f>O3792*H3792</f>
        <v>0</v>
      </c>
      <c r="Q3792" s="218">
        <v>0</v>
      </c>
      <c r="R3792" s="218">
        <f>Q3792*H3792</f>
        <v>0</v>
      </c>
      <c r="S3792" s="218">
        <v>0</v>
      </c>
      <c r="T3792" s="219">
        <f>S3792*H3792</f>
        <v>0</v>
      </c>
      <c r="AR3792" s="25" t="s">
        <v>977</v>
      </c>
      <c r="AT3792" s="25" t="s">
        <v>1110</v>
      </c>
      <c r="AU3792" s="25" t="s">
        <v>82</v>
      </c>
      <c r="AY3792" s="25" t="s">
        <v>492</v>
      </c>
      <c r="BE3792" s="220">
        <f>IF(N3792="základní",J3792,0)</f>
        <v>0</v>
      </c>
      <c r="BF3792" s="220">
        <f>IF(N3792="snížená",J3792,0)</f>
        <v>0</v>
      </c>
      <c r="BG3792" s="220">
        <f>IF(N3792="zákl. přenesená",J3792,0)</f>
        <v>0</v>
      </c>
      <c r="BH3792" s="220">
        <f>IF(N3792="sníž. přenesená",J3792,0)</f>
        <v>0</v>
      </c>
      <c r="BI3792" s="220">
        <f>IF(N3792="nulová",J3792,0)</f>
        <v>0</v>
      </c>
      <c r="BJ3792" s="25" t="s">
        <v>80</v>
      </c>
      <c r="BK3792" s="220">
        <f>ROUND(I3792*H3792,2)</f>
        <v>0</v>
      </c>
      <c r="BL3792" s="25" t="s">
        <v>775</v>
      </c>
      <c r="BM3792" s="25" t="s">
        <v>5314</v>
      </c>
    </row>
    <row r="3793" spans="2:65" s="1" customFormat="1" ht="24">
      <c r="B3793" s="42"/>
      <c r="C3793" s="64"/>
      <c r="D3793" s="227" t="s">
        <v>506</v>
      </c>
      <c r="E3793" s="64"/>
      <c r="F3793" s="274" t="s">
        <v>5313</v>
      </c>
      <c r="G3793" s="64"/>
      <c r="H3793" s="64"/>
      <c r="I3793" s="177"/>
      <c r="J3793" s="64"/>
      <c r="K3793" s="64"/>
      <c r="L3793" s="62"/>
      <c r="M3793" s="223"/>
      <c r="N3793" s="43"/>
      <c r="O3793" s="43"/>
      <c r="P3793" s="43"/>
      <c r="Q3793" s="43"/>
      <c r="R3793" s="43"/>
      <c r="S3793" s="43"/>
      <c r="T3793" s="79"/>
      <c r="AT3793" s="25" t="s">
        <v>506</v>
      </c>
      <c r="AU3793" s="25" t="s">
        <v>82</v>
      </c>
    </row>
    <row r="3794" spans="2:65" s="1" customFormat="1" ht="25.5" customHeight="1">
      <c r="B3794" s="42"/>
      <c r="C3794" s="278" t="s">
        <v>5315</v>
      </c>
      <c r="D3794" s="278" t="s">
        <v>1110</v>
      </c>
      <c r="E3794" s="279" t="s">
        <v>5316</v>
      </c>
      <c r="F3794" s="280" t="s">
        <v>5317</v>
      </c>
      <c r="G3794" s="281" t="s">
        <v>2537</v>
      </c>
      <c r="H3794" s="282">
        <v>1</v>
      </c>
      <c r="I3794" s="283"/>
      <c r="J3794" s="284">
        <f>ROUND(I3794*H3794,2)</f>
        <v>0</v>
      </c>
      <c r="K3794" s="280" t="s">
        <v>23</v>
      </c>
      <c r="L3794" s="285"/>
      <c r="M3794" s="286" t="s">
        <v>23</v>
      </c>
      <c r="N3794" s="287" t="s">
        <v>44</v>
      </c>
      <c r="O3794" s="43"/>
      <c r="P3794" s="218">
        <f>O3794*H3794</f>
        <v>0</v>
      </c>
      <c r="Q3794" s="218">
        <v>0</v>
      </c>
      <c r="R3794" s="218">
        <f>Q3794*H3794</f>
        <v>0</v>
      </c>
      <c r="S3794" s="218">
        <v>0</v>
      </c>
      <c r="T3794" s="219">
        <f>S3794*H3794</f>
        <v>0</v>
      </c>
      <c r="AR3794" s="25" t="s">
        <v>977</v>
      </c>
      <c r="AT3794" s="25" t="s">
        <v>1110</v>
      </c>
      <c r="AU3794" s="25" t="s">
        <v>82</v>
      </c>
      <c r="AY3794" s="25" t="s">
        <v>492</v>
      </c>
      <c r="BE3794" s="220">
        <f>IF(N3794="základní",J3794,0)</f>
        <v>0</v>
      </c>
      <c r="BF3794" s="220">
        <f>IF(N3794="snížená",J3794,0)</f>
        <v>0</v>
      </c>
      <c r="BG3794" s="220">
        <f>IF(N3794="zákl. přenesená",J3794,0)</f>
        <v>0</v>
      </c>
      <c r="BH3794" s="220">
        <f>IF(N3794="sníž. přenesená",J3794,0)</f>
        <v>0</v>
      </c>
      <c r="BI3794" s="220">
        <f>IF(N3794="nulová",J3794,0)</f>
        <v>0</v>
      </c>
      <c r="BJ3794" s="25" t="s">
        <v>80</v>
      </c>
      <c r="BK3794" s="220">
        <f>ROUND(I3794*H3794,2)</f>
        <v>0</v>
      </c>
      <c r="BL3794" s="25" t="s">
        <v>775</v>
      </c>
      <c r="BM3794" s="25" t="s">
        <v>5318</v>
      </c>
    </row>
    <row r="3795" spans="2:65" s="1" customFormat="1" ht="24">
      <c r="B3795" s="42"/>
      <c r="C3795" s="64"/>
      <c r="D3795" s="227" t="s">
        <v>506</v>
      </c>
      <c r="E3795" s="64"/>
      <c r="F3795" s="274" t="s">
        <v>5317</v>
      </c>
      <c r="G3795" s="64"/>
      <c r="H3795" s="64"/>
      <c r="I3795" s="177"/>
      <c r="J3795" s="64"/>
      <c r="K3795" s="64"/>
      <c r="L3795" s="62"/>
      <c r="M3795" s="223"/>
      <c r="N3795" s="43"/>
      <c r="O3795" s="43"/>
      <c r="P3795" s="43"/>
      <c r="Q3795" s="43"/>
      <c r="R3795" s="43"/>
      <c r="S3795" s="43"/>
      <c r="T3795" s="79"/>
      <c r="AT3795" s="25" t="s">
        <v>506</v>
      </c>
      <c r="AU3795" s="25" t="s">
        <v>82</v>
      </c>
    </row>
    <row r="3796" spans="2:65" s="1" customFormat="1" ht="25.5" customHeight="1">
      <c r="B3796" s="42"/>
      <c r="C3796" s="278" t="s">
        <v>5319</v>
      </c>
      <c r="D3796" s="278" t="s">
        <v>1110</v>
      </c>
      <c r="E3796" s="279" t="s">
        <v>5320</v>
      </c>
      <c r="F3796" s="280" t="s">
        <v>5321</v>
      </c>
      <c r="G3796" s="281" t="s">
        <v>2537</v>
      </c>
      <c r="H3796" s="282">
        <v>1</v>
      </c>
      <c r="I3796" s="283"/>
      <c r="J3796" s="284">
        <f>ROUND(I3796*H3796,2)</f>
        <v>0</v>
      </c>
      <c r="K3796" s="280" t="s">
        <v>23</v>
      </c>
      <c r="L3796" s="285"/>
      <c r="M3796" s="286" t="s">
        <v>23</v>
      </c>
      <c r="N3796" s="287" t="s">
        <v>44</v>
      </c>
      <c r="O3796" s="43"/>
      <c r="P3796" s="218">
        <f>O3796*H3796</f>
        <v>0</v>
      </c>
      <c r="Q3796" s="218">
        <v>0</v>
      </c>
      <c r="R3796" s="218">
        <f>Q3796*H3796</f>
        <v>0</v>
      </c>
      <c r="S3796" s="218">
        <v>0</v>
      </c>
      <c r="T3796" s="219">
        <f>S3796*H3796</f>
        <v>0</v>
      </c>
      <c r="AR3796" s="25" t="s">
        <v>977</v>
      </c>
      <c r="AT3796" s="25" t="s">
        <v>1110</v>
      </c>
      <c r="AU3796" s="25" t="s">
        <v>82</v>
      </c>
      <c r="AY3796" s="25" t="s">
        <v>492</v>
      </c>
      <c r="BE3796" s="220">
        <f>IF(N3796="základní",J3796,0)</f>
        <v>0</v>
      </c>
      <c r="BF3796" s="220">
        <f>IF(N3796="snížená",J3796,0)</f>
        <v>0</v>
      </c>
      <c r="BG3796" s="220">
        <f>IF(N3796="zákl. přenesená",J3796,0)</f>
        <v>0</v>
      </c>
      <c r="BH3796" s="220">
        <f>IF(N3796="sníž. přenesená",J3796,0)</f>
        <v>0</v>
      </c>
      <c r="BI3796" s="220">
        <f>IF(N3796="nulová",J3796,0)</f>
        <v>0</v>
      </c>
      <c r="BJ3796" s="25" t="s">
        <v>80</v>
      </c>
      <c r="BK3796" s="220">
        <f>ROUND(I3796*H3796,2)</f>
        <v>0</v>
      </c>
      <c r="BL3796" s="25" t="s">
        <v>775</v>
      </c>
      <c r="BM3796" s="25" t="s">
        <v>5322</v>
      </c>
    </row>
    <row r="3797" spans="2:65" s="1" customFormat="1" ht="24">
      <c r="B3797" s="42"/>
      <c r="C3797" s="64"/>
      <c r="D3797" s="227" t="s">
        <v>506</v>
      </c>
      <c r="E3797" s="64"/>
      <c r="F3797" s="274" t="s">
        <v>5321</v>
      </c>
      <c r="G3797" s="64"/>
      <c r="H3797" s="64"/>
      <c r="I3797" s="177"/>
      <c r="J3797" s="64"/>
      <c r="K3797" s="64"/>
      <c r="L3797" s="62"/>
      <c r="M3797" s="223"/>
      <c r="N3797" s="43"/>
      <c r="O3797" s="43"/>
      <c r="P3797" s="43"/>
      <c r="Q3797" s="43"/>
      <c r="R3797" s="43"/>
      <c r="S3797" s="43"/>
      <c r="T3797" s="79"/>
      <c r="AT3797" s="25" t="s">
        <v>506</v>
      </c>
      <c r="AU3797" s="25" t="s">
        <v>82</v>
      </c>
    </row>
    <row r="3798" spans="2:65" s="1" customFormat="1" ht="25.5" customHeight="1">
      <c r="B3798" s="42"/>
      <c r="C3798" s="278" t="s">
        <v>5323</v>
      </c>
      <c r="D3798" s="278" t="s">
        <v>1110</v>
      </c>
      <c r="E3798" s="279" t="s">
        <v>5324</v>
      </c>
      <c r="F3798" s="280" t="s">
        <v>5325</v>
      </c>
      <c r="G3798" s="281" t="s">
        <v>2537</v>
      </c>
      <c r="H3798" s="282">
        <v>1</v>
      </c>
      <c r="I3798" s="283"/>
      <c r="J3798" s="284">
        <f>ROUND(I3798*H3798,2)</f>
        <v>0</v>
      </c>
      <c r="K3798" s="280" t="s">
        <v>23</v>
      </c>
      <c r="L3798" s="285"/>
      <c r="M3798" s="286" t="s">
        <v>23</v>
      </c>
      <c r="N3798" s="287" t="s">
        <v>44</v>
      </c>
      <c r="O3798" s="43"/>
      <c r="P3798" s="218">
        <f>O3798*H3798</f>
        <v>0</v>
      </c>
      <c r="Q3798" s="218">
        <v>0</v>
      </c>
      <c r="R3798" s="218">
        <f>Q3798*H3798</f>
        <v>0</v>
      </c>
      <c r="S3798" s="218">
        <v>0</v>
      </c>
      <c r="T3798" s="219">
        <f>S3798*H3798</f>
        <v>0</v>
      </c>
      <c r="AR3798" s="25" t="s">
        <v>977</v>
      </c>
      <c r="AT3798" s="25" t="s">
        <v>1110</v>
      </c>
      <c r="AU3798" s="25" t="s">
        <v>82</v>
      </c>
      <c r="AY3798" s="25" t="s">
        <v>492</v>
      </c>
      <c r="BE3798" s="220">
        <f>IF(N3798="základní",J3798,0)</f>
        <v>0</v>
      </c>
      <c r="BF3798" s="220">
        <f>IF(N3798="snížená",J3798,0)</f>
        <v>0</v>
      </c>
      <c r="BG3798" s="220">
        <f>IF(N3798="zákl. přenesená",J3798,0)</f>
        <v>0</v>
      </c>
      <c r="BH3798" s="220">
        <f>IF(N3798="sníž. přenesená",J3798,0)</f>
        <v>0</v>
      </c>
      <c r="BI3798" s="220">
        <f>IF(N3798="nulová",J3798,0)</f>
        <v>0</v>
      </c>
      <c r="BJ3798" s="25" t="s">
        <v>80</v>
      </c>
      <c r="BK3798" s="220">
        <f>ROUND(I3798*H3798,2)</f>
        <v>0</v>
      </c>
      <c r="BL3798" s="25" t="s">
        <v>775</v>
      </c>
      <c r="BM3798" s="25" t="s">
        <v>5326</v>
      </c>
    </row>
    <row r="3799" spans="2:65" s="1" customFormat="1" ht="24">
      <c r="B3799" s="42"/>
      <c r="C3799" s="64"/>
      <c r="D3799" s="227" t="s">
        <v>506</v>
      </c>
      <c r="E3799" s="64"/>
      <c r="F3799" s="274" t="s">
        <v>5325</v>
      </c>
      <c r="G3799" s="64"/>
      <c r="H3799" s="64"/>
      <c r="I3799" s="177"/>
      <c r="J3799" s="64"/>
      <c r="K3799" s="64"/>
      <c r="L3799" s="62"/>
      <c r="M3799" s="223"/>
      <c r="N3799" s="43"/>
      <c r="O3799" s="43"/>
      <c r="P3799" s="43"/>
      <c r="Q3799" s="43"/>
      <c r="R3799" s="43"/>
      <c r="S3799" s="43"/>
      <c r="T3799" s="79"/>
      <c r="AT3799" s="25" t="s">
        <v>506</v>
      </c>
      <c r="AU3799" s="25" t="s">
        <v>82</v>
      </c>
    </row>
    <row r="3800" spans="2:65" s="1" customFormat="1" ht="25.5" customHeight="1">
      <c r="B3800" s="42"/>
      <c r="C3800" s="278" t="s">
        <v>5327</v>
      </c>
      <c r="D3800" s="278" t="s">
        <v>1110</v>
      </c>
      <c r="E3800" s="279" t="s">
        <v>5328</v>
      </c>
      <c r="F3800" s="280" t="s">
        <v>5329</v>
      </c>
      <c r="G3800" s="281" t="s">
        <v>2537</v>
      </c>
      <c r="H3800" s="282">
        <v>1</v>
      </c>
      <c r="I3800" s="283"/>
      <c r="J3800" s="284">
        <f>ROUND(I3800*H3800,2)</f>
        <v>0</v>
      </c>
      <c r="K3800" s="280" t="s">
        <v>23</v>
      </c>
      <c r="L3800" s="285"/>
      <c r="M3800" s="286" t="s">
        <v>23</v>
      </c>
      <c r="N3800" s="287" t="s">
        <v>44</v>
      </c>
      <c r="O3800" s="43"/>
      <c r="P3800" s="218">
        <f>O3800*H3800</f>
        <v>0</v>
      </c>
      <c r="Q3800" s="218">
        <v>0</v>
      </c>
      <c r="R3800" s="218">
        <f>Q3800*H3800</f>
        <v>0</v>
      </c>
      <c r="S3800" s="218">
        <v>0</v>
      </c>
      <c r="T3800" s="219">
        <f>S3800*H3800</f>
        <v>0</v>
      </c>
      <c r="AR3800" s="25" t="s">
        <v>977</v>
      </c>
      <c r="AT3800" s="25" t="s">
        <v>1110</v>
      </c>
      <c r="AU3800" s="25" t="s">
        <v>82</v>
      </c>
      <c r="AY3800" s="25" t="s">
        <v>492</v>
      </c>
      <c r="BE3800" s="220">
        <f>IF(N3800="základní",J3800,0)</f>
        <v>0</v>
      </c>
      <c r="BF3800" s="220">
        <f>IF(N3800="snížená",J3800,0)</f>
        <v>0</v>
      </c>
      <c r="BG3800" s="220">
        <f>IF(N3800="zákl. přenesená",J3800,0)</f>
        <v>0</v>
      </c>
      <c r="BH3800" s="220">
        <f>IF(N3800="sníž. přenesená",J3800,0)</f>
        <v>0</v>
      </c>
      <c r="BI3800" s="220">
        <f>IF(N3800="nulová",J3800,0)</f>
        <v>0</v>
      </c>
      <c r="BJ3800" s="25" t="s">
        <v>80</v>
      </c>
      <c r="BK3800" s="220">
        <f>ROUND(I3800*H3800,2)</f>
        <v>0</v>
      </c>
      <c r="BL3800" s="25" t="s">
        <v>775</v>
      </c>
      <c r="BM3800" s="25" t="s">
        <v>5330</v>
      </c>
    </row>
    <row r="3801" spans="2:65" s="1" customFormat="1" ht="24">
      <c r="B3801" s="42"/>
      <c r="C3801" s="64"/>
      <c r="D3801" s="227" t="s">
        <v>506</v>
      </c>
      <c r="E3801" s="64"/>
      <c r="F3801" s="274" t="s">
        <v>5329</v>
      </c>
      <c r="G3801" s="64"/>
      <c r="H3801" s="64"/>
      <c r="I3801" s="177"/>
      <c r="J3801" s="64"/>
      <c r="K3801" s="64"/>
      <c r="L3801" s="62"/>
      <c r="M3801" s="223"/>
      <c r="N3801" s="43"/>
      <c r="O3801" s="43"/>
      <c r="P3801" s="43"/>
      <c r="Q3801" s="43"/>
      <c r="R3801" s="43"/>
      <c r="S3801" s="43"/>
      <c r="T3801" s="79"/>
      <c r="AT3801" s="25" t="s">
        <v>506</v>
      </c>
      <c r="AU3801" s="25" t="s">
        <v>82</v>
      </c>
    </row>
    <row r="3802" spans="2:65" s="1" customFormat="1" ht="25.5" customHeight="1">
      <c r="B3802" s="42"/>
      <c r="C3802" s="278" t="s">
        <v>5331</v>
      </c>
      <c r="D3802" s="278" t="s">
        <v>1110</v>
      </c>
      <c r="E3802" s="279" t="s">
        <v>5332</v>
      </c>
      <c r="F3802" s="280" t="s">
        <v>5333</v>
      </c>
      <c r="G3802" s="281" t="s">
        <v>2537</v>
      </c>
      <c r="H3802" s="282">
        <v>1</v>
      </c>
      <c r="I3802" s="283"/>
      <c r="J3802" s="284">
        <f>ROUND(I3802*H3802,2)</f>
        <v>0</v>
      </c>
      <c r="K3802" s="280" t="s">
        <v>23</v>
      </c>
      <c r="L3802" s="285"/>
      <c r="M3802" s="286" t="s">
        <v>23</v>
      </c>
      <c r="N3802" s="287" t="s">
        <v>44</v>
      </c>
      <c r="O3802" s="43"/>
      <c r="P3802" s="218">
        <f>O3802*H3802</f>
        <v>0</v>
      </c>
      <c r="Q3802" s="218">
        <v>0</v>
      </c>
      <c r="R3802" s="218">
        <f>Q3802*H3802</f>
        <v>0</v>
      </c>
      <c r="S3802" s="218">
        <v>0</v>
      </c>
      <c r="T3802" s="219">
        <f>S3802*H3802</f>
        <v>0</v>
      </c>
      <c r="AR3802" s="25" t="s">
        <v>977</v>
      </c>
      <c r="AT3802" s="25" t="s">
        <v>1110</v>
      </c>
      <c r="AU3802" s="25" t="s">
        <v>82</v>
      </c>
      <c r="AY3802" s="25" t="s">
        <v>492</v>
      </c>
      <c r="BE3802" s="220">
        <f>IF(N3802="základní",J3802,0)</f>
        <v>0</v>
      </c>
      <c r="BF3802" s="220">
        <f>IF(N3802="snížená",J3802,0)</f>
        <v>0</v>
      </c>
      <c r="BG3802" s="220">
        <f>IF(N3802="zákl. přenesená",J3802,0)</f>
        <v>0</v>
      </c>
      <c r="BH3802" s="220">
        <f>IF(N3802="sníž. přenesená",J3802,0)</f>
        <v>0</v>
      </c>
      <c r="BI3802" s="220">
        <f>IF(N3802="nulová",J3802,0)</f>
        <v>0</v>
      </c>
      <c r="BJ3802" s="25" t="s">
        <v>80</v>
      </c>
      <c r="BK3802" s="220">
        <f>ROUND(I3802*H3802,2)</f>
        <v>0</v>
      </c>
      <c r="BL3802" s="25" t="s">
        <v>775</v>
      </c>
      <c r="BM3802" s="25" t="s">
        <v>5334</v>
      </c>
    </row>
    <row r="3803" spans="2:65" s="1" customFormat="1" ht="24">
      <c r="B3803" s="42"/>
      <c r="C3803" s="64"/>
      <c r="D3803" s="227" t="s">
        <v>506</v>
      </c>
      <c r="E3803" s="64"/>
      <c r="F3803" s="274" t="s">
        <v>5333</v>
      </c>
      <c r="G3803" s="64"/>
      <c r="H3803" s="64"/>
      <c r="I3803" s="177"/>
      <c r="J3803" s="64"/>
      <c r="K3803" s="64"/>
      <c r="L3803" s="62"/>
      <c r="M3803" s="223"/>
      <c r="N3803" s="43"/>
      <c r="O3803" s="43"/>
      <c r="P3803" s="43"/>
      <c r="Q3803" s="43"/>
      <c r="R3803" s="43"/>
      <c r="S3803" s="43"/>
      <c r="T3803" s="79"/>
      <c r="AT3803" s="25" t="s">
        <v>506</v>
      </c>
      <c r="AU3803" s="25" t="s">
        <v>82</v>
      </c>
    </row>
    <row r="3804" spans="2:65" s="1" customFormat="1" ht="25.5" customHeight="1">
      <c r="B3804" s="42"/>
      <c r="C3804" s="278" t="s">
        <v>5335</v>
      </c>
      <c r="D3804" s="278" t="s">
        <v>1110</v>
      </c>
      <c r="E3804" s="279" t="s">
        <v>5336</v>
      </c>
      <c r="F3804" s="280" t="s">
        <v>5337</v>
      </c>
      <c r="G3804" s="281" t="s">
        <v>2537</v>
      </c>
      <c r="H3804" s="282">
        <v>1</v>
      </c>
      <c r="I3804" s="283"/>
      <c r="J3804" s="284">
        <f>ROUND(I3804*H3804,2)</f>
        <v>0</v>
      </c>
      <c r="K3804" s="280" t="s">
        <v>23</v>
      </c>
      <c r="L3804" s="285"/>
      <c r="M3804" s="286" t="s">
        <v>23</v>
      </c>
      <c r="N3804" s="287" t="s">
        <v>44</v>
      </c>
      <c r="O3804" s="43"/>
      <c r="P3804" s="218">
        <f>O3804*H3804</f>
        <v>0</v>
      </c>
      <c r="Q3804" s="218">
        <v>0</v>
      </c>
      <c r="R3804" s="218">
        <f>Q3804*H3804</f>
        <v>0</v>
      </c>
      <c r="S3804" s="218">
        <v>0</v>
      </c>
      <c r="T3804" s="219">
        <f>S3804*H3804</f>
        <v>0</v>
      </c>
      <c r="AR3804" s="25" t="s">
        <v>977</v>
      </c>
      <c r="AT3804" s="25" t="s">
        <v>1110</v>
      </c>
      <c r="AU3804" s="25" t="s">
        <v>82</v>
      </c>
      <c r="AY3804" s="25" t="s">
        <v>492</v>
      </c>
      <c r="BE3804" s="220">
        <f>IF(N3804="základní",J3804,0)</f>
        <v>0</v>
      </c>
      <c r="BF3804" s="220">
        <f>IF(N3804="snížená",J3804,0)</f>
        <v>0</v>
      </c>
      <c r="BG3804" s="220">
        <f>IF(N3804="zákl. přenesená",J3804,0)</f>
        <v>0</v>
      </c>
      <c r="BH3804" s="220">
        <f>IF(N3804="sníž. přenesená",J3804,0)</f>
        <v>0</v>
      </c>
      <c r="BI3804" s="220">
        <f>IF(N3804="nulová",J3804,0)</f>
        <v>0</v>
      </c>
      <c r="BJ3804" s="25" t="s">
        <v>80</v>
      </c>
      <c r="BK3804" s="220">
        <f>ROUND(I3804*H3804,2)</f>
        <v>0</v>
      </c>
      <c r="BL3804" s="25" t="s">
        <v>775</v>
      </c>
      <c r="BM3804" s="25" t="s">
        <v>5338</v>
      </c>
    </row>
    <row r="3805" spans="2:65" s="1" customFormat="1" ht="24">
      <c r="B3805" s="42"/>
      <c r="C3805" s="64"/>
      <c r="D3805" s="227" t="s">
        <v>506</v>
      </c>
      <c r="E3805" s="64"/>
      <c r="F3805" s="274" t="s">
        <v>5337</v>
      </c>
      <c r="G3805" s="64"/>
      <c r="H3805" s="64"/>
      <c r="I3805" s="177"/>
      <c r="J3805" s="64"/>
      <c r="K3805" s="64"/>
      <c r="L3805" s="62"/>
      <c r="M3805" s="223"/>
      <c r="N3805" s="43"/>
      <c r="O3805" s="43"/>
      <c r="P3805" s="43"/>
      <c r="Q3805" s="43"/>
      <c r="R3805" s="43"/>
      <c r="S3805" s="43"/>
      <c r="T3805" s="79"/>
      <c r="AT3805" s="25" t="s">
        <v>506</v>
      </c>
      <c r="AU3805" s="25" t="s">
        <v>82</v>
      </c>
    </row>
    <row r="3806" spans="2:65" s="1" customFormat="1" ht="16.5" customHeight="1">
      <c r="B3806" s="42"/>
      <c r="C3806" s="209" t="s">
        <v>5339</v>
      </c>
      <c r="D3806" s="209" t="s">
        <v>498</v>
      </c>
      <c r="E3806" s="210" t="s">
        <v>5340</v>
      </c>
      <c r="F3806" s="211" t="s">
        <v>4821</v>
      </c>
      <c r="G3806" s="212" t="s">
        <v>1025</v>
      </c>
      <c r="H3806" s="213">
        <v>26</v>
      </c>
      <c r="I3806" s="214"/>
      <c r="J3806" s="215">
        <f>ROUND(I3806*H3806,2)</f>
        <v>0</v>
      </c>
      <c r="K3806" s="211" t="s">
        <v>23</v>
      </c>
      <c r="L3806" s="62"/>
      <c r="M3806" s="216" t="s">
        <v>23</v>
      </c>
      <c r="N3806" s="217" t="s">
        <v>44</v>
      </c>
      <c r="O3806" s="43"/>
      <c r="P3806" s="218">
        <f>O3806*H3806</f>
        <v>0</v>
      </c>
      <c r="Q3806" s="218">
        <v>0</v>
      </c>
      <c r="R3806" s="218">
        <f>Q3806*H3806</f>
        <v>0</v>
      </c>
      <c r="S3806" s="218">
        <v>0</v>
      </c>
      <c r="T3806" s="219">
        <f>S3806*H3806</f>
        <v>0</v>
      </c>
      <c r="AR3806" s="25" t="s">
        <v>775</v>
      </c>
      <c r="AT3806" s="25" t="s">
        <v>498</v>
      </c>
      <c r="AU3806" s="25" t="s">
        <v>82</v>
      </c>
      <c r="AY3806" s="25" t="s">
        <v>492</v>
      </c>
      <c r="BE3806" s="220">
        <f>IF(N3806="základní",J3806,0)</f>
        <v>0</v>
      </c>
      <c r="BF3806" s="220">
        <f>IF(N3806="snížená",J3806,0)</f>
        <v>0</v>
      </c>
      <c r="BG3806" s="220">
        <f>IF(N3806="zákl. přenesená",J3806,0)</f>
        <v>0</v>
      </c>
      <c r="BH3806" s="220">
        <f>IF(N3806="sníž. přenesená",J3806,0)</f>
        <v>0</v>
      </c>
      <c r="BI3806" s="220">
        <f>IF(N3806="nulová",J3806,0)</f>
        <v>0</v>
      </c>
      <c r="BJ3806" s="25" t="s">
        <v>80</v>
      </c>
      <c r="BK3806" s="220">
        <f>ROUND(I3806*H3806,2)</f>
        <v>0</v>
      </c>
      <c r="BL3806" s="25" t="s">
        <v>775</v>
      </c>
      <c r="BM3806" s="25" t="s">
        <v>5341</v>
      </c>
    </row>
    <row r="3807" spans="2:65" s="1" customFormat="1">
      <c r="B3807" s="42"/>
      <c r="C3807" s="64"/>
      <c r="D3807" s="221" t="s">
        <v>506</v>
      </c>
      <c r="E3807" s="64"/>
      <c r="F3807" s="222" t="s">
        <v>4821</v>
      </c>
      <c r="G3807" s="64"/>
      <c r="H3807" s="64"/>
      <c r="I3807" s="177"/>
      <c r="J3807" s="64"/>
      <c r="K3807" s="64"/>
      <c r="L3807" s="62"/>
      <c r="M3807" s="223"/>
      <c r="N3807" s="43"/>
      <c r="O3807" s="43"/>
      <c r="P3807" s="43"/>
      <c r="Q3807" s="43"/>
      <c r="R3807" s="43"/>
      <c r="S3807" s="43"/>
      <c r="T3807" s="79"/>
      <c r="AT3807" s="25" t="s">
        <v>506</v>
      </c>
      <c r="AU3807" s="25" t="s">
        <v>82</v>
      </c>
    </row>
    <row r="3808" spans="2:65" s="12" customFormat="1">
      <c r="B3808" s="225"/>
      <c r="C3808" s="226"/>
      <c r="D3808" s="227" t="s">
        <v>513</v>
      </c>
      <c r="E3808" s="228" t="s">
        <v>23</v>
      </c>
      <c r="F3808" s="229" t="s">
        <v>5342</v>
      </c>
      <c r="G3808" s="226"/>
      <c r="H3808" s="230">
        <v>26</v>
      </c>
      <c r="I3808" s="231"/>
      <c r="J3808" s="226"/>
      <c r="K3808" s="226"/>
      <c r="L3808" s="232"/>
      <c r="M3808" s="233"/>
      <c r="N3808" s="234"/>
      <c r="O3808" s="234"/>
      <c r="P3808" s="234"/>
      <c r="Q3808" s="234"/>
      <c r="R3808" s="234"/>
      <c r="S3808" s="234"/>
      <c r="T3808" s="235"/>
      <c r="AT3808" s="236" t="s">
        <v>513</v>
      </c>
      <c r="AU3808" s="236" t="s">
        <v>82</v>
      </c>
      <c r="AV3808" s="12" t="s">
        <v>82</v>
      </c>
      <c r="AW3808" s="12" t="s">
        <v>36</v>
      </c>
      <c r="AX3808" s="12" t="s">
        <v>80</v>
      </c>
      <c r="AY3808" s="236" t="s">
        <v>492</v>
      </c>
    </row>
    <row r="3809" spans="2:65" s="1" customFormat="1" ht="16.5" customHeight="1">
      <c r="B3809" s="42"/>
      <c r="C3809" s="278" t="s">
        <v>5343</v>
      </c>
      <c r="D3809" s="278" t="s">
        <v>1110</v>
      </c>
      <c r="E3809" s="279" t="s">
        <v>5344</v>
      </c>
      <c r="F3809" s="280" t="s">
        <v>5345</v>
      </c>
      <c r="G3809" s="281" t="s">
        <v>2537</v>
      </c>
      <c r="H3809" s="282">
        <v>26</v>
      </c>
      <c r="I3809" s="283"/>
      <c r="J3809" s="284">
        <f>ROUND(I3809*H3809,2)</f>
        <v>0</v>
      </c>
      <c r="K3809" s="280" t="s">
        <v>23</v>
      </c>
      <c r="L3809" s="285"/>
      <c r="M3809" s="286" t="s">
        <v>23</v>
      </c>
      <c r="N3809" s="287" t="s">
        <v>44</v>
      </c>
      <c r="O3809" s="43"/>
      <c r="P3809" s="218">
        <f>O3809*H3809</f>
        <v>0</v>
      </c>
      <c r="Q3809" s="218">
        <v>0</v>
      </c>
      <c r="R3809" s="218">
        <f>Q3809*H3809</f>
        <v>0</v>
      </c>
      <c r="S3809" s="218">
        <v>0</v>
      </c>
      <c r="T3809" s="219">
        <f>S3809*H3809</f>
        <v>0</v>
      </c>
      <c r="AR3809" s="25" t="s">
        <v>977</v>
      </c>
      <c r="AT3809" s="25" t="s">
        <v>1110</v>
      </c>
      <c r="AU3809" s="25" t="s">
        <v>82</v>
      </c>
      <c r="AY3809" s="25" t="s">
        <v>492</v>
      </c>
      <c r="BE3809" s="220">
        <f>IF(N3809="základní",J3809,0)</f>
        <v>0</v>
      </c>
      <c r="BF3809" s="220">
        <f>IF(N3809="snížená",J3809,0)</f>
        <v>0</v>
      </c>
      <c r="BG3809" s="220">
        <f>IF(N3809="zákl. přenesená",J3809,0)</f>
        <v>0</v>
      </c>
      <c r="BH3809" s="220">
        <f>IF(N3809="sníž. přenesená",J3809,0)</f>
        <v>0</v>
      </c>
      <c r="BI3809" s="220">
        <f>IF(N3809="nulová",J3809,0)</f>
        <v>0</v>
      </c>
      <c r="BJ3809" s="25" t="s">
        <v>80</v>
      </c>
      <c r="BK3809" s="220">
        <f>ROUND(I3809*H3809,2)</f>
        <v>0</v>
      </c>
      <c r="BL3809" s="25" t="s">
        <v>775</v>
      </c>
      <c r="BM3809" s="25" t="s">
        <v>5346</v>
      </c>
    </row>
    <row r="3810" spans="2:65" s="1" customFormat="1">
      <c r="B3810" s="42"/>
      <c r="C3810" s="64"/>
      <c r="D3810" s="227" t="s">
        <v>506</v>
      </c>
      <c r="E3810" s="64"/>
      <c r="F3810" s="274" t="s">
        <v>5345</v>
      </c>
      <c r="G3810" s="64"/>
      <c r="H3810" s="64"/>
      <c r="I3810" s="177"/>
      <c r="J3810" s="64"/>
      <c r="K3810" s="64"/>
      <c r="L3810" s="62"/>
      <c r="M3810" s="223"/>
      <c r="N3810" s="43"/>
      <c r="O3810" s="43"/>
      <c r="P3810" s="43"/>
      <c r="Q3810" s="43"/>
      <c r="R3810" s="43"/>
      <c r="S3810" s="43"/>
      <c r="T3810" s="79"/>
      <c r="AT3810" s="25" t="s">
        <v>506</v>
      </c>
      <c r="AU3810" s="25" t="s">
        <v>82</v>
      </c>
    </row>
    <row r="3811" spans="2:65" s="1" customFormat="1" ht="16.5" customHeight="1">
      <c r="B3811" s="42"/>
      <c r="C3811" s="209" t="s">
        <v>5347</v>
      </c>
      <c r="D3811" s="209" t="s">
        <v>498</v>
      </c>
      <c r="E3811" s="210" t="s">
        <v>5348</v>
      </c>
      <c r="F3811" s="211" t="s">
        <v>5349</v>
      </c>
      <c r="G3811" s="212" t="s">
        <v>1025</v>
      </c>
      <c r="H3811" s="213">
        <v>1</v>
      </c>
      <c r="I3811" s="214"/>
      <c r="J3811" s="215">
        <f>ROUND(I3811*H3811,2)</f>
        <v>0</v>
      </c>
      <c r="K3811" s="211" t="s">
        <v>501</v>
      </c>
      <c r="L3811" s="62"/>
      <c r="M3811" s="216" t="s">
        <v>23</v>
      </c>
      <c r="N3811" s="217" t="s">
        <v>44</v>
      </c>
      <c r="O3811" s="43"/>
      <c r="P3811" s="218">
        <f>O3811*H3811</f>
        <v>0</v>
      </c>
      <c r="Q3811" s="218">
        <v>0</v>
      </c>
      <c r="R3811" s="218">
        <f>Q3811*H3811</f>
        <v>0</v>
      </c>
      <c r="S3811" s="218">
        <v>0</v>
      </c>
      <c r="T3811" s="219">
        <f>S3811*H3811</f>
        <v>0</v>
      </c>
      <c r="AR3811" s="25" t="s">
        <v>775</v>
      </c>
      <c r="AT3811" s="25" t="s">
        <v>498</v>
      </c>
      <c r="AU3811" s="25" t="s">
        <v>82</v>
      </c>
      <c r="AY3811" s="25" t="s">
        <v>492</v>
      </c>
      <c r="BE3811" s="220">
        <f>IF(N3811="základní",J3811,0)</f>
        <v>0</v>
      </c>
      <c r="BF3811" s="220">
        <f>IF(N3811="snížená",J3811,0)</f>
        <v>0</v>
      </c>
      <c r="BG3811" s="220">
        <f>IF(N3811="zákl. přenesená",J3811,0)</f>
        <v>0</v>
      </c>
      <c r="BH3811" s="220">
        <f>IF(N3811="sníž. přenesená",J3811,0)</f>
        <v>0</v>
      </c>
      <c r="BI3811" s="220">
        <f>IF(N3811="nulová",J3811,0)</f>
        <v>0</v>
      </c>
      <c r="BJ3811" s="25" t="s">
        <v>80</v>
      </c>
      <c r="BK3811" s="220">
        <f>ROUND(I3811*H3811,2)</f>
        <v>0</v>
      </c>
      <c r="BL3811" s="25" t="s">
        <v>775</v>
      </c>
      <c r="BM3811" s="25" t="s">
        <v>5350</v>
      </c>
    </row>
    <row r="3812" spans="2:65" s="1" customFormat="1">
      <c r="B3812" s="42"/>
      <c r="C3812" s="64"/>
      <c r="D3812" s="221" t="s">
        <v>506</v>
      </c>
      <c r="E3812" s="64"/>
      <c r="F3812" s="222" t="s">
        <v>5351</v>
      </c>
      <c r="G3812" s="64"/>
      <c r="H3812" s="64"/>
      <c r="I3812" s="177"/>
      <c r="J3812" s="64"/>
      <c r="K3812" s="64"/>
      <c r="L3812" s="62"/>
      <c r="M3812" s="223"/>
      <c r="N3812" s="43"/>
      <c r="O3812" s="43"/>
      <c r="P3812" s="43"/>
      <c r="Q3812" s="43"/>
      <c r="R3812" s="43"/>
      <c r="S3812" s="43"/>
      <c r="T3812" s="79"/>
      <c r="AT3812" s="25" t="s">
        <v>506</v>
      </c>
      <c r="AU3812" s="25" t="s">
        <v>82</v>
      </c>
    </row>
    <row r="3813" spans="2:65" s="1" customFormat="1" ht="24">
      <c r="B3813" s="42"/>
      <c r="C3813" s="64"/>
      <c r="D3813" s="221" t="s">
        <v>509</v>
      </c>
      <c r="E3813" s="64"/>
      <c r="F3813" s="224" t="s">
        <v>5352</v>
      </c>
      <c r="G3813" s="64"/>
      <c r="H3813" s="64"/>
      <c r="I3813" s="177"/>
      <c r="J3813" s="64"/>
      <c r="K3813" s="64"/>
      <c r="L3813" s="62"/>
      <c r="M3813" s="223"/>
      <c r="N3813" s="43"/>
      <c r="O3813" s="43"/>
      <c r="P3813" s="43"/>
      <c r="Q3813" s="43"/>
      <c r="R3813" s="43"/>
      <c r="S3813" s="43"/>
      <c r="T3813" s="79"/>
      <c r="AT3813" s="25" t="s">
        <v>509</v>
      </c>
      <c r="AU3813" s="25" t="s">
        <v>82</v>
      </c>
    </row>
    <row r="3814" spans="2:65" s="12" customFormat="1">
      <c r="B3814" s="225"/>
      <c r="C3814" s="226"/>
      <c r="D3814" s="227" t="s">
        <v>513</v>
      </c>
      <c r="E3814" s="228" t="s">
        <v>23</v>
      </c>
      <c r="F3814" s="229" t="s">
        <v>5353</v>
      </c>
      <c r="G3814" s="226"/>
      <c r="H3814" s="230">
        <v>1</v>
      </c>
      <c r="I3814" s="231"/>
      <c r="J3814" s="226"/>
      <c r="K3814" s="226"/>
      <c r="L3814" s="232"/>
      <c r="M3814" s="233"/>
      <c r="N3814" s="234"/>
      <c r="O3814" s="234"/>
      <c r="P3814" s="234"/>
      <c r="Q3814" s="234"/>
      <c r="R3814" s="234"/>
      <c r="S3814" s="234"/>
      <c r="T3814" s="235"/>
      <c r="AT3814" s="236" t="s">
        <v>513</v>
      </c>
      <c r="AU3814" s="236" t="s">
        <v>82</v>
      </c>
      <c r="AV3814" s="12" t="s">
        <v>82</v>
      </c>
      <c r="AW3814" s="12" t="s">
        <v>36</v>
      </c>
      <c r="AX3814" s="12" t="s">
        <v>80</v>
      </c>
      <c r="AY3814" s="236" t="s">
        <v>492</v>
      </c>
    </row>
    <row r="3815" spans="2:65" s="1" customFormat="1" ht="25.5" customHeight="1">
      <c r="B3815" s="42"/>
      <c r="C3815" s="278" t="s">
        <v>5354</v>
      </c>
      <c r="D3815" s="278" t="s">
        <v>1110</v>
      </c>
      <c r="E3815" s="279" t="s">
        <v>5355</v>
      </c>
      <c r="F3815" s="280" t="s">
        <v>5356</v>
      </c>
      <c r="G3815" s="281" t="s">
        <v>2537</v>
      </c>
      <c r="H3815" s="282">
        <v>1</v>
      </c>
      <c r="I3815" s="283"/>
      <c r="J3815" s="284">
        <f>ROUND(I3815*H3815,2)</f>
        <v>0</v>
      </c>
      <c r="K3815" s="280" t="s">
        <v>23</v>
      </c>
      <c r="L3815" s="285"/>
      <c r="M3815" s="286" t="s">
        <v>23</v>
      </c>
      <c r="N3815" s="287" t="s">
        <v>44</v>
      </c>
      <c r="O3815" s="43"/>
      <c r="P3815" s="218">
        <f>O3815*H3815</f>
        <v>0</v>
      </c>
      <c r="Q3815" s="218">
        <v>0</v>
      </c>
      <c r="R3815" s="218">
        <f>Q3815*H3815</f>
        <v>0</v>
      </c>
      <c r="S3815" s="218">
        <v>0</v>
      </c>
      <c r="T3815" s="219">
        <f>S3815*H3815</f>
        <v>0</v>
      </c>
      <c r="AR3815" s="25" t="s">
        <v>977</v>
      </c>
      <c r="AT3815" s="25" t="s">
        <v>1110</v>
      </c>
      <c r="AU3815" s="25" t="s">
        <v>82</v>
      </c>
      <c r="AY3815" s="25" t="s">
        <v>492</v>
      </c>
      <c r="BE3815" s="220">
        <f>IF(N3815="základní",J3815,0)</f>
        <v>0</v>
      </c>
      <c r="BF3815" s="220">
        <f>IF(N3815="snížená",J3815,0)</f>
        <v>0</v>
      </c>
      <c r="BG3815" s="220">
        <f>IF(N3815="zákl. přenesená",J3815,0)</f>
        <v>0</v>
      </c>
      <c r="BH3815" s="220">
        <f>IF(N3815="sníž. přenesená",J3815,0)</f>
        <v>0</v>
      </c>
      <c r="BI3815" s="220">
        <f>IF(N3815="nulová",J3815,0)</f>
        <v>0</v>
      </c>
      <c r="BJ3815" s="25" t="s">
        <v>80</v>
      </c>
      <c r="BK3815" s="220">
        <f>ROUND(I3815*H3815,2)</f>
        <v>0</v>
      </c>
      <c r="BL3815" s="25" t="s">
        <v>775</v>
      </c>
      <c r="BM3815" s="25" t="s">
        <v>5357</v>
      </c>
    </row>
    <row r="3816" spans="2:65" s="1" customFormat="1" ht="24">
      <c r="B3816" s="42"/>
      <c r="C3816" s="64"/>
      <c r="D3816" s="227" t="s">
        <v>506</v>
      </c>
      <c r="E3816" s="64"/>
      <c r="F3816" s="274" t="s">
        <v>5356</v>
      </c>
      <c r="G3816" s="64"/>
      <c r="H3816" s="64"/>
      <c r="I3816" s="177"/>
      <c r="J3816" s="64"/>
      <c r="K3816" s="64"/>
      <c r="L3816" s="62"/>
      <c r="M3816" s="223"/>
      <c r="N3816" s="43"/>
      <c r="O3816" s="43"/>
      <c r="P3816" s="43"/>
      <c r="Q3816" s="43"/>
      <c r="R3816" s="43"/>
      <c r="S3816" s="43"/>
      <c r="T3816" s="79"/>
      <c r="AT3816" s="25" t="s">
        <v>506</v>
      </c>
      <c r="AU3816" s="25" t="s">
        <v>82</v>
      </c>
    </row>
    <row r="3817" spans="2:65" s="1" customFormat="1" ht="16.5" customHeight="1">
      <c r="B3817" s="42"/>
      <c r="C3817" s="209" t="s">
        <v>5358</v>
      </c>
      <c r="D3817" s="209" t="s">
        <v>498</v>
      </c>
      <c r="E3817" s="210" t="s">
        <v>5359</v>
      </c>
      <c r="F3817" s="211" t="s">
        <v>5360</v>
      </c>
      <c r="G3817" s="212" t="s">
        <v>1025</v>
      </c>
      <c r="H3817" s="213">
        <v>2</v>
      </c>
      <c r="I3817" s="214"/>
      <c r="J3817" s="215">
        <f>ROUND(I3817*H3817,2)</f>
        <v>0</v>
      </c>
      <c r="K3817" s="211" t="s">
        <v>23</v>
      </c>
      <c r="L3817" s="62"/>
      <c r="M3817" s="216" t="s">
        <v>23</v>
      </c>
      <c r="N3817" s="217" t="s">
        <v>44</v>
      </c>
      <c r="O3817" s="43"/>
      <c r="P3817" s="218">
        <f>O3817*H3817</f>
        <v>0</v>
      </c>
      <c r="Q3817" s="218">
        <v>0</v>
      </c>
      <c r="R3817" s="218">
        <f>Q3817*H3817</f>
        <v>0</v>
      </c>
      <c r="S3817" s="218">
        <v>0</v>
      </c>
      <c r="T3817" s="219">
        <f>S3817*H3817</f>
        <v>0</v>
      </c>
      <c r="AR3817" s="25" t="s">
        <v>775</v>
      </c>
      <c r="AT3817" s="25" t="s">
        <v>498</v>
      </c>
      <c r="AU3817" s="25" t="s">
        <v>82</v>
      </c>
      <c r="AY3817" s="25" t="s">
        <v>492</v>
      </c>
      <c r="BE3817" s="220">
        <f>IF(N3817="základní",J3817,0)</f>
        <v>0</v>
      </c>
      <c r="BF3817" s="220">
        <f>IF(N3817="snížená",J3817,0)</f>
        <v>0</v>
      </c>
      <c r="BG3817" s="220">
        <f>IF(N3817="zákl. přenesená",J3817,0)</f>
        <v>0</v>
      </c>
      <c r="BH3817" s="220">
        <f>IF(N3817="sníž. přenesená",J3817,0)</f>
        <v>0</v>
      </c>
      <c r="BI3817" s="220">
        <f>IF(N3817="nulová",J3817,0)</f>
        <v>0</v>
      </c>
      <c r="BJ3817" s="25" t="s">
        <v>80</v>
      </c>
      <c r="BK3817" s="220">
        <f>ROUND(I3817*H3817,2)</f>
        <v>0</v>
      </c>
      <c r="BL3817" s="25" t="s">
        <v>775</v>
      </c>
      <c r="BM3817" s="25" t="s">
        <v>5361</v>
      </c>
    </row>
    <row r="3818" spans="2:65" s="1" customFormat="1">
      <c r="B3818" s="42"/>
      <c r="C3818" s="64"/>
      <c r="D3818" s="227" t="s">
        <v>506</v>
      </c>
      <c r="E3818" s="64"/>
      <c r="F3818" s="274" t="s">
        <v>5360</v>
      </c>
      <c r="G3818" s="64"/>
      <c r="H3818" s="64"/>
      <c r="I3818" s="177"/>
      <c r="J3818" s="64"/>
      <c r="K3818" s="64"/>
      <c r="L3818" s="62"/>
      <c r="M3818" s="223"/>
      <c r="N3818" s="43"/>
      <c r="O3818" s="43"/>
      <c r="P3818" s="43"/>
      <c r="Q3818" s="43"/>
      <c r="R3818" s="43"/>
      <c r="S3818" s="43"/>
      <c r="T3818" s="79"/>
      <c r="AT3818" s="25" t="s">
        <v>506</v>
      </c>
      <c r="AU3818" s="25" t="s">
        <v>82</v>
      </c>
    </row>
    <row r="3819" spans="2:65" s="1" customFormat="1" ht="25.5" customHeight="1">
      <c r="B3819" s="42"/>
      <c r="C3819" s="278" t="s">
        <v>5362</v>
      </c>
      <c r="D3819" s="278" t="s">
        <v>1110</v>
      </c>
      <c r="E3819" s="279" t="s">
        <v>5363</v>
      </c>
      <c r="F3819" s="280" t="s">
        <v>5364</v>
      </c>
      <c r="G3819" s="281" t="s">
        <v>1025</v>
      </c>
      <c r="H3819" s="282">
        <v>1</v>
      </c>
      <c r="I3819" s="283"/>
      <c r="J3819" s="284">
        <f>ROUND(I3819*H3819,2)</f>
        <v>0</v>
      </c>
      <c r="K3819" s="280" t="s">
        <v>23</v>
      </c>
      <c r="L3819" s="285"/>
      <c r="M3819" s="286" t="s">
        <v>23</v>
      </c>
      <c r="N3819" s="287" t="s">
        <v>44</v>
      </c>
      <c r="O3819" s="43"/>
      <c r="P3819" s="218">
        <f>O3819*H3819</f>
        <v>0</v>
      </c>
      <c r="Q3819" s="218">
        <v>0</v>
      </c>
      <c r="R3819" s="218">
        <f>Q3819*H3819</f>
        <v>0</v>
      </c>
      <c r="S3819" s="218">
        <v>0</v>
      </c>
      <c r="T3819" s="219">
        <f>S3819*H3819</f>
        <v>0</v>
      </c>
      <c r="AR3819" s="25" t="s">
        <v>977</v>
      </c>
      <c r="AT3819" s="25" t="s">
        <v>1110</v>
      </c>
      <c r="AU3819" s="25" t="s">
        <v>82</v>
      </c>
      <c r="AY3819" s="25" t="s">
        <v>492</v>
      </c>
      <c r="BE3819" s="220">
        <f>IF(N3819="základní",J3819,0)</f>
        <v>0</v>
      </c>
      <c r="BF3819" s="220">
        <f>IF(N3819="snížená",J3819,0)</f>
        <v>0</v>
      </c>
      <c r="BG3819" s="220">
        <f>IF(N3819="zákl. přenesená",J3819,0)</f>
        <v>0</v>
      </c>
      <c r="BH3819" s="220">
        <f>IF(N3819="sníž. přenesená",J3819,0)</f>
        <v>0</v>
      </c>
      <c r="BI3819" s="220">
        <f>IF(N3819="nulová",J3819,0)</f>
        <v>0</v>
      </c>
      <c r="BJ3819" s="25" t="s">
        <v>80</v>
      </c>
      <c r="BK3819" s="220">
        <f>ROUND(I3819*H3819,2)</f>
        <v>0</v>
      </c>
      <c r="BL3819" s="25" t="s">
        <v>775</v>
      </c>
      <c r="BM3819" s="25" t="s">
        <v>5365</v>
      </c>
    </row>
    <row r="3820" spans="2:65" s="1" customFormat="1" ht="24">
      <c r="B3820" s="42"/>
      <c r="C3820" s="64"/>
      <c r="D3820" s="227" t="s">
        <v>506</v>
      </c>
      <c r="E3820" s="64"/>
      <c r="F3820" s="274" t="s">
        <v>5364</v>
      </c>
      <c r="G3820" s="64"/>
      <c r="H3820" s="64"/>
      <c r="I3820" s="177"/>
      <c r="J3820" s="64"/>
      <c r="K3820" s="64"/>
      <c r="L3820" s="62"/>
      <c r="M3820" s="223"/>
      <c r="N3820" s="43"/>
      <c r="O3820" s="43"/>
      <c r="P3820" s="43"/>
      <c r="Q3820" s="43"/>
      <c r="R3820" s="43"/>
      <c r="S3820" s="43"/>
      <c r="T3820" s="79"/>
      <c r="AT3820" s="25" t="s">
        <v>506</v>
      </c>
      <c r="AU3820" s="25" t="s">
        <v>82</v>
      </c>
    </row>
    <row r="3821" spans="2:65" s="1" customFormat="1" ht="16.5" customHeight="1">
      <c r="B3821" s="42"/>
      <c r="C3821" s="209" t="s">
        <v>5366</v>
      </c>
      <c r="D3821" s="209" t="s">
        <v>498</v>
      </c>
      <c r="E3821" s="210" t="s">
        <v>5367</v>
      </c>
      <c r="F3821" s="211" t="s">
        <v>5368</v>
      </c>
      <c r="G3821" s="212" t="s">
        <v>795</v>
      </c>
      <c r="H3821" s="213">
        <v>5.0000000000000001E-3</v>
      </c>
      <c r="I3821" s="214"/>
      <c r="J3821" s="215">
        <f>ROUND(I3821*H3821,2)</f>
        <v>0</v>
      </c>
      <c r="K3821" s="211" t="s">
        <v>501</v>
      </c>
      <c r="L3821" s="62"/>
      <c r="M3821" s="216" t="s">
        <v>23</v>
      </c>
      <c r="N3821" s="217" t="s">
        <v>44</v>
      </c>
      <c r="O3821" s="43"/>
      <c r="P3821" s="218">
        <f>O3821*H3821</f>
        <v>0</v>
      </c>
      <c r="Q3821" s="218">
        <v>0</v>
      </c>
      <c r="R3821" s="218">
        <f>Q3821*H3821</f>
        <v>0</v>
      </c>
      <c r="S3821" s="218">
        <v>0</v>
      </c>
      <c r="T3821" s="219">
        <f>S3821*H3821</f>
        <v>0</v>
      </c>
      <c r="AR3821" s="25" t="s">
        <v>775</v>
      </c>
      <c r="AT3821" s="25" t="s">
        <v>498</v>
      </c>
      <c r="AU3821" s="25" t="s">
        <v>82</v>
      </c>
      <c r="AY3821" s="25" t="s">
        <v>492</v>
      </c>
      <c r="BE3821" s="220">
        <f>IF(N3821="základní",J3821,0)</f>
        <v>0</v>
      </c>
      <c r="BF3821" s="220">
        <f>IF(N3821="snížená",J3821,0)</f>
        <v>0</v>
      </c>
      <c r="BG3821" s="220">
        <f>IF(N3821="zákl. přenesená",J3821,0)</f>
        <v>0</v>
      </c>
      <c r="BH3821" s="220">
        <f>IF(N3821="sníž. přenesená",J3821,0)</f>
        <v>0</v>
      </c>
      <c r="BI3821" s="220">
        <f>IF(N3821="nulová",J3821,0)</f>
        <v>0</v>
      </c>
      <c r="BJ3821" s="25" t="s">
        <v>80</v>
      </c>
      <c r="BK3821" s="220">
        <f>ROUND(I3821*H3821,2)</f>
        <v>0</v>
      </c>
      <c r="BL3821" s="25" t="s">
        <v>775</v>
      </c>
      <c r="BM3821" s="25" t="s">
        <v>5369</v>
      </c>
    </row>
    <row r="3822" spans="2:65" s="1" customFormat="1" ht="24">
      <c r="B3822" s="42"/>
      <c r="C3822" s="64"/>
      <c r="D3822" s="221" t="s">
        <v>506</v>
      </c>
      <c r="E3822" s="64"/>
      <c r="F3822" s="222" t="s">
        <v>5370</v>
      </c>
      <c r="G3822" s="64"/>
      <c r="H3822" s="64"/>
      <c r="I3822" s="177"/>
      <c r="J3822" s="64"/>
      <c r="K3822" s="64"/>
      <c r="L3822" s="62"/>
      <c r="M3822" s="223"/>
      <c r="N3822" s="43"/>
      <c r="O3822" s="43"/>
      <c r="P3822" s="43"/>
      <c r="Q3822" s="43"/>
      <c r="R3822" s="43"/>
      <c r="S3822" s="43"/>
      <c r="T3822" s="79"/>
      <c r="AT3822" s="25" t="s">
        <v>506</v>
      </c>
      <c r="AU3822" s="25" t="s">
        <v>82</v>
      </c>
    </row>
    <row r="3823" spans="2:65" s="1" customFormat="1" ht="108">
      <c r="B3823" s="42"/>
      <c r="C3823" s="64"/>
      <c r="D3823" s="221" t="s">
        <v>509</v>
      </c>
      <c r="E3823" s="64"/>
      <c r="F3823" s="224" t="s">
        <v>5371</v>
      </c>
      <c r="G3823" s="64"/>
      <c r="H3823" s="64"/>
      <c r="I3823" s="177"/>
      <c r="J3823" s="64"/>
      <c r="K3823" s="64"/>
      <c r="L3823" s="62"/>
      <c r="M3823" s="223"/>
      <c r="N3823" s="43"/>
      <c r="O3823" s="43"/>
      <c r="P3823" s="43"/>
      <c r="Q3823" s="43"/>
      <c r="R3823" s="43"/>
      <c r="S3823" s="43"/>
      <c r="T3823" s="79"/>
      <c r="AT3823" s="25" t="s">
        <v>509</v>
      </c>
      <c r="AU3823" s="25" t="s">
        <v>82</v>
      </c>
    </row>
    <row r="3824" spans="2:65" s="11" customFormat="1" ht="29.85" customHeight="1">
      <c r="B3824" s="192"/>
      <c r="C3824" s="193"/>
      <c r="D3824" s="206" t="s">
        <v>72</v>
      </c>
      <c r="E3824" s="207" t="s">
        <v>5372</v>
      </c>
      <c r="F3824" s="207" t="s">
        <v>5373</v>
      </c>
      <c r="G3824" s="193"/>
      <c r="H3824" s="193"/>
      <c r="I3824" s="196"/>
      <c r="J3824" s="208">
        <f>BK3824</f>
        <v>0</v>
      </c>
      <c r="K3824" s="193"/>
      <c r="L3824" s="198"/>
      <c r="M3824" s="199"/>
      <c r="N3824" s="200"/>
      <c r="O3824" s="200"/>
      <c r="P3824" s="201">
        <f>SUM(P3825:P4710)</f>
        <v>0</v>
      </c>
      <c r="Q3824" s="200"/>
      <c r="R3824" s="201">
        <f>SUM(R3825:R4710)</f>
        <v>1.0480822400000001</v>
      </c>
      <c r="S3824" s="200"/>
      <c r="T3824" s="202">
        <f>SUM(T3825:T4710)</f>
        <v>0</v>
      </c>
      <c r="AR3824" s="203" t="s">
        <v>82</v>
      </c>
      <c r="AT3824" s="204" t="s">
        <v>72</v>
      </c>
      <c r="AU3824" s="204" t="s">
        <v>80</v>
      </c>
      <c r="AY3824" s="203" t="s">
        <v>492</v>
      </c>
      <c r="BK3824" s="205">
        <f>SUM(BK3825:BK4710)</f>
        <v>0</v>
      </c>
    </row>
    <row r="3825" spans="2:65" s="1" customFormat="1" ht="16.5" customHeight="1">
      <c r="B3825" s="42"/>
      <c r="C3825" s="209" t="s">
        <v>5374</v>
      </c>
      <c r="D3825" s="209" t="s">
        <v>498</v>
      </c>
      <c r="E3825" s="210" t="s">
        <v>5375</v>
      </c>
      <c r="F3825" s="211" t="s">
        <v>5376</v>
      </c>
      <c r="G3825" s="212" t="s">
        <v>180</v>
      </c>
      <c r="H3825" s="213">
        <v>1862.952</v>
      </c>
      <c r="I3825" s="214"/>
      <c r="J3825" s="215">
        <f>ROUND(I3825*H3825,2)</f>
        <v>0</v>
      </c>
      <c r="K3825" s="211" t="s">
        <v>501</v>
      </c>
      <c r="L3825" s="62"/>
      <c r="M3825" s="216" t="s">
        <v>23</v>
      </c>
      <c r="N3825" s="217" t="s">
        <v>44</v>
      </c>
      <c r="O3825" s="43"/>
      <c r="P3825" s="218">
        <f>O3825*H3825</f>
        <v>0</v>
      </c>
      <c r="Q3825" s="218">
        <v>2.5000000000000001E-4</v>
      </c>
      <c r="R3825" s="218">
        <f>Q3825*H3825</f>
        <v>0.46573799999999999</v>
      </c>
      <c r="S3825" s="218">
        <v>0</v>
      </c>
      <c r="T3825" s="219">
        <f>S3825*H3825</f>
        <v>0</v>
      </c>
      <c r="AR3825" s="25" t="s">
        <v>775</v>
      </c>
      <c r="AT3825" s="25" t="s">
        <v>498</v>
      </c>
      <c r="AU3825" s="25" t="s">
        <v>82</v>
      </c>
      <c r="AY3825" s="25" t="s">
        <v>492</v>
      </c>
      <c r="BE3825" s="220">
        <f>IF(N3825="základní",J3825,0)</f>
        <v>0</v>
      </c>
      <c r="BF3825" s="220">
        <f>IF(N3825="snížená",J3825,0)</f>
        <v>0</v>
      </c>
      <c r="BG3825" s="220">
        <f>IF(N3825="zákl. přenesená",J3825,0)</f>
        <v>0</v>
      </c>
      <c r="BH3825" s="220">
        <f>IF(N3825="sníž. přenesená",J3825,0)</f>
        <v>0</v>
      </c>
      <c r="BI3825" s="220">
        <f>IF(N3825="nulová",J3825,0)</f>
        <v>0</v>
      </c>
      <c r="BJ3825" s="25" t="s">
        <v>80</v>
      </c>
      <c r="BK3825" s="220">
        <f>ROUND(I3825*H3825,2)</f>
        <v>0</v>
      </c>
      <c r="BL3825" s="25" t="s">
        <v>775</v>
      </c>
      <c r="BM3825" s="25" t="s">
        <v>5377</v>
      </c>
    </row>
    <row r="3826" spans="2:65" s="1" customFormat="1" ht="24">
      <c r="B3826" s="42"/>
      <c r="C3826" s="64"/>
      <c r="D3826" s="221" t="s">
        <v>506</v>
      </c>
      <c r="E3826" s="64"/>
      <c r="F3826" s="222" t="s">
        <v>5378</v>
      </c>
      <c r="G3826" s="64"/>
      <c r="H3826" s="64"/>
      <c r="I3826" s="177"/>
      <c r="J3826" s="64"/>
      <c r="K3826" s="64"/>
      <c r="L3826" s="62"/>
      <c r="M3826" s="223"/>
      <c r="N3826" s="43"/>
      <c r="O3826" s="43"/>
      <c r="P3826" s="43"/>
      <c r="Q3826" s="43"/>
      <c r="R3826" s="43"/>
      <c r="S3826" s="43"/>
      <c r="T3826" s="79"/>
      <c r="AT3826" s="25" t="s">
        <v>506</v>
      </c>
      <c r="AU3826" s="25" t="s">
        <v>82</v>
      </c>
    </row>
    <row r="3827" spans="2:65" s="1" customFormat="1" ht="120">
      <c r="B3827" s="42"/>
      <c r="C3827" s="64"/>
      <c r="D3827" s="221" t="s">
        <v>509</v>
      </c>
      <c r="E3827" s="64"/>
      <c r="F3827" s="224" t="s">
        <v>5379</v>
      </c>
      <c r="G3827" s="64"/>
      <c r="H3827" s="64"/>
      <c r="I3827" s="177"/>
      <c r="J3827" s="64"/>
      <c r="K3827" s="64"/>
      <c r="L3827" s="62"/>
      <c r="M3827" s="223"/>
      <c r="N3827" s="43"/>
      <c r="O3827" s="43"/>
      <c r="P3827" s="43"/>
      <c r="Q3827" s="43"/>
      <c r="R3827" s="43"/>
      <c r="S3827" s="43"/>
      <c r="T3827" s="79"/>
      <c r="AT3827" s="25" t="s">
        <v>509</v>
      </c>
      <c r="AU3827" s="25" t="s">
        <v>82</v>
      </c>
    </row>
    <row r="3828" spans="2:65" s="12" customFormat="1">
      <c r="B3828" s="225"/>
      <c r="C3828" s="226"/>
      <c r="D3828" s="221" t="s">
        <v>513</v>
      </c>
      <c r="E3828" s="248" t="s">
        <v>23</v>
      </c>
      <c r="F3828" s="249" t="s">
        <v>5380</v>
      </c>
      <c r="G3828" s="226"/>
      <c r="H3828" s="250">
        <v>1851.82</v>
      </c>
      <c r="I3828" s="231"/>
      <c r="J3828" s="226"/>
      <c r="K3828" s="226"/>
      <c r="L3828" s="232"/>
      <c r="M3828" s="233"/>
      <c r="N3828" s="234"/>
      <c r="O3828" s="234"/>
      <c r="P3828" s="234"/>
      <c r="Q3828" s="234"/>
      <c r="R3828" s="234"/>
      <c r="S3828" s="234"/>
      <c r="T3828" s="235"/>
      <c r="AT3828" s="236" t="s">
        <v>513</v>
      </c>
      <c r="AU3828" s="236" t="s">
        <v>82</v>
      </c>
      <c r="AV3828" s="12" t="s">
        <v>82</v>
      </c>
      <c r="AW3828" s="12" t="s">
        <v>36</v>
      </c>
      <c r="AX3828" s="12" t="s">
        <v>73</v>
      </c>
      <c r="AY3828" s="236" t="s">
        <v>492</v>
      </c>
    </row>
    <row r="3829" spans="2:65" s="12" customFormat="1">
      <c r="B3829" s="225"/>
      <c r="C3829" s="226"/>
      <c r="D3829" s="221" t="s">
        <v>513</v>
      </c>
      <c r="E3829" s="248" t="s">
        <v>23</v>
      </c>
      <c r="F3829" s="249" t="s">
        <v>5381</v>
      </c>
      <c r="G3829" s="226"/>
      <c r="H3829" s="250">
        <v>11.132</v>
      </c>
      <c r="I3829" s="231"/>
      <c r="J3829" s="226"/>
      <c r="K3829" s="226"/>
      <c r="L3829" s="232"/>
      <c r="M3829" s="233"/>
      <c r="N3829" s="234"/>
      <c r="O3829" s="234"/>
      <c r="P3829" s="234"/>
      <c r="Q3829" s="234"/>
      <c r="R3829" s="234"/>
      <c r="S3829" s="234"/>
      <c r="T3829" s="235"/>
      <c r="AT3829" s="236" t="s">
        <v>513</v>
      </c>
      <c r="AU3829" s="236" t="s">
        <v>82</v>
      </c>
      <c r="AV3829" s="12" t="s">
        <v>82</v>
      </c>
      <c r="AW3829" s="12" t="s">
        <v>36</v>
      </c>
      <c r="AX3829" s="12" t="s">
        <v>73</v>
      </c>
      <c r="AY3829" s="236" t="s">
        <v>492</v>
      </c>
    </row>
    <row r="3830" spans="2:65" s="14" customFormat="1">
      <c r="B3830" s="251"/>
      <c r="C3830" s="252"/>
      <c r="D3830" s="227" t="s">
        <v>513</v>
      </c>
      <c r="E3830" s="253" t="s">
        <v>23</v>
      </c>
      <c r="F3830" s="254" t="s">
        <v>560</v>
      </c>
      <c r="G3830" s="252"/>
      <c r="H3830" s="255">
        <v>1862.952</v>
      </c>
      <c r="I3830" s="256"/>
      <c r="J3830" s="252"/>
      <c r="K3830" s="252"/>
      <c r="L3830" s="257"/>
      <c r="M3830" s="258"/>
      <c r="N3830" s="259"/>
      <c r="O3830" s="259"/>
      <c r="P3830" s="259"/>
      <c r="Q3830" s="259"/>
      <c r="R3830" s="259"/>
      <c r="S3830" s="259"/>
      <c r="T3830" s="260"/>
      <c r="AT3830" s="261" t="s">
        <v>513</v>
      </c>
      <c r="AU3830" s="261" t="s">
        <v>82</v>
      </c>
      <c r="AV3830" s="14" t="s">
        <v>502</v>
      </c>
      <c r="AW3830" s="14" t="s">
        <v>36</v>
      </c>
      <c r="AX3830" s="14" t="s">
        <v>80</v>
      </c>
      <c r="AY3830" s="261" t="s">
        <v>492</v>
      </c>
    </row>
    <row r="3831" spans="2:65" s="1" customFormat="1" ht="25.5" customHeight="1">
      <c r="B3831" s="42"/>
      <c r="C3831" s="278" t="s">
        <v>5382</v>
      </c>
      <c r="D3831" s="278" t="s">
        <v>1110</v>
      </c>
      <c r="E3831" s="279" t="s">
        <v>5383</v>
      </c>
      <c r="F3831" s="280" t="s">
        <v>5384</v>
      </c>
      <c r="G3831" s="281" t="s">
        <v>2537</v>
      </c>
      <c r="H3831" s="282">
        <v>16</v>
      </c>
      <c r="I3831" s="283"/>
      <c r="J3831" s="284">
        <f>ROUND(I3831*H3831,2)</f>
        <v>0</v>
      </c>
      <c r="K3831" s="280" t="s">
        <v>23</v>
      </c>
      <c r="L3831" s="285"/>
      <c r="M3831" s="286" t="s">
        <v>23</v>
      </c>
      <c r="N3831" s="287" t="s">
        <v>44</v>
      </c>
      <c r="O3831" s="43"/>
      <c r="P3831" s="218">
        <f>O3831*H3831</f>
        <v>0</v>
      </c>
      <c r="Q3831" s="218">
        <v>0</v>
      </c>
      <c r="R3831" s="218">
        <f>Q3831*H3831</f>
        <v>0</v>
      </c>
      <c r="S3831" s="218">
        <v>0</v>
      </c>
      <c r="T3831" s="219">
        <f>S3831*H3831</f>
        <v>0</v>
      </c>
      <c r="AR3831" s="25" t="s">
        <v>604</v>
      </c>
      <c r="AT3831" s="25" t="s">
        <v>1110</v>
      </c>
      <c r="AU3831" s="25" t="s">
        <v>82</v>
      </c>
      <c r="AY3831" s="25" t="s">
        <v>492</v>
      </c>
      <c r="BE3831" s="220">
        <f>IF(N3831="základní",J3831,0)</f>
        <v>0</v>
      </c>
      <c r="BF3831" s="220">
        <f>IF(N3831="snížená",J3831,0)</f>
        <v>0</v>
      </c>
      <c r="BG3831" s="220">
        <f>IF(N3831="zákl. přenesená",J3831,0)</f>
        <v>0</v>
      </c>
      <c r="BH3831" s="220">
        <f>IF(N3831="sníž. přenesená",J3831,0)</f>
        <v>0</v>
      </c>
      <c r="BI3831" s="220">
        <f>IF(N3831="nulová",J3831,0)</f>
        <v>0</v>
      </c>
      <c r="BJ3831" s="25" t="s">
        <v>80</v>
      </c>
      <c r="BK3831" s="220">
        <f>ROUND(I3831*H3831,2)</f>
        <v>0</v>
      </c>
      <c r="BL3831" s="25" t="s">
        <v>502</v>
      </c>
      <c r="BM3831" s="25" t="s">
        <v>5385</v>
      </c>
    </row>
    <row r="3832" spans="2:65" s="1" customFormat="1" ht="24">
      <c r="B3832" s="42"/>
      <c r="C3832" s="64"/>
      <c r="D3832" s="227" t="s">
        <v>506</v>
      </c>
      <c r="E3832" s="64"/>
      <c r="F3832" s="274" t="s">
        <v>5384</v>
      </c>
      <c r="G3832" s="64"/>
      <c r="H3832" s="64"/>
      <c r="I3832" s="177"/>
      <c r="J3832" s="64"/>
      <c r="K3832" s="64"/>
      <c r="L3832" s="62"/>
      <c r="M3832" s="223"/>
      <c r="N3832" s="43"/>
      <c r="O3832" s="43"/>
      <c r="P3832" s="43"/>
      <c r="Q3832" s="43"/>
      <c r="R3832" s="43"/>
      <c r="S3832" s="43"/>
      <c r="T3832" s="79"/>
      <c r="AT3832" s="25" t="s">
        <v>506</v>
      </c>
      <c r="AU3832" s="25" t="s">
        <v>82</v>
      </c>
    </row>
    <row r="3833" spans="2:65" s="1" customFormat="1" ht="25.5" customHeight="1">
      <c r="B3833" s="42"/>
      <c r="C3833" s="278" t="s">
        <v>5386</v>
      </c>
      <c r="D3833" s="278" t="s">
        <v>1110</v>
      </c>
      <c r="E3833" s="279" t="s">
        <v>5387</v>
      </c>
      <c r="F3833" s="280" t="s">
        <v>5388</v>
      </c>
      <c r="G3833" s="281" t="s">
        <v>2537</v>
      </c>
      <c r="H3833" s="282">
        <v>15</v>
      </c>
      <c r="I3833" s="283"/>
      <c r="J3833" s="284">
        <f>ROUND(I3833*H3833,2)</f>
        <v>0</v>
      </c>
      <c r="K3833" s="280" t="s">
        <v>23</v>
      </c>
      <c r="L3833" s="285"/>
      <c r="M3833" s="286" t="s">
        <v>23</v>
      </c>
      <c r="N3833" s="287" t="s">
        <v>44</v>
      </c>
      <c r="O3833" s="43"/>
      <c r="P3833" s="218">
        <f>O3833*H3833</f>
        <v>0</v>
      </c>
      <c r="Q3833" s="218">
        <v>0</v>
      </c>
      <c r="R3833" s="218">
        <f>Q3833*H3833</f>
        <v>0</v>
      </c>
      <c r="S3833" s="218">
        <v>0</v>
      </c>
      <c r="T3833" s="219">
        <f>S3833*H3833</f>
        <v>0</v>
      </c>
      <c r="AR3833" s="25" t="s">
        <v>604</v>
      </c>
      <c r="AT3833" s="25" t="s">
        <v>1110</v>
      </c>
      <c r="AU3833" s="25" t="s">
        <v>82</v>
      </c>
      <c r="AY3833" s="25" t="s">
        <v>492</v>
      </c>
      <c r="BE3833" s="220">
        <f>IF(N3833="základní",J3833,0)</f>
        <v>0</v>
      </c>
      <c r="BF3833" s="220">
        <f>IF(N3833="snížená",J3833,0)</f>
        <v>0</v>
      </c>
      <c r="BG3833" s="220">
        <f>IF(N3833="zákl. přenesená",J3833,0)</f>
        <v>0</v>
      </c>
      <c r="BH3833" s="220">
        <f>IF(N3833="sníž. přenesená",J3833,0)</f>
        <v>0</v>
      </c>
      <c r="BI3833" s="220">
        <f>IF(N3833="nulová",J3833,0)</f>
        <v>0</v>
      </c>
      <c r="BJ3833" s="25" t="s">
        <v>80</v>
      </c>
      <c r="BK3833" s="220">
        <f>ROUND(I3833*H3833,2)</f>
        <v>0</v>
      </c>
      <c r="BL3833" s="25" t="s">
        <v>502</v>
      </c>
      <c r="BM3833" s="25" t="s">
        <v>5389</v>
      </c>
    </row>
    <row r="3834" spans="2:65" s="1" customFormat="1" ht="24">
      <c r="B3834" s="42"/>
      <c r="C3834" s="64"/>
      <c r="D3834" s="227" t="s">
        <v>506</v>
      </c>
      <c r="E3834" s="64"/>
      <c r="F3834" s="274" t="s">
        <v>5388</v>
      </c>
      <c r="G3834" s="64"/>
      <c r="H3834" s="64"/>
      <c r="I3834" s="177"/>
      <c r="J3834" s="64"/>
      <c r="K3834" s="64"/>
      <c r="L3834" s="62"/>
      <c r="M3834" s="223"/>
      <c r="N3834" s="43"/>
      <c r="O3834" s="43"/>
      <c r="P3834" s="43"/>
      <c r="Q3834" s="43"/>
      <c r="R3834" s="43"/>
      <c r="S3834" s="43"/>
      <c r="T3834" s="79"/>
      <c r="AT3834" s="25" t="s">
        <v>506</v>
      </c>
      <c r="AU3834" s="25" t="s">
        <v>82</v>
      </c>
    </row>
    <row r="3835" spans="2:65" s="1" customFormat="1" ht="25.5" customHeight="1">
      <c r="B3835" s="42"/>
      <c r="C3835" s="278" t="s">
        <v>5390</v>
      </c>
      <c r="D3835" s="278" t="s">
        <v>1110</v>
      </c>
      <c r="E3835" s="279" t="s">
        <v>5391</v>
      </c>
      <c r="F3835" s="280" t="s">
        <v>5392</v>
      </c>
      <c r="G3835" s="281" t="s">
        <v>2537</v>
      </c>
      <c r="H3835" s="282">
        <v>3</v>
      </c>
      <c r="I3835" s="283"/>
      <c r="J3835" s="284">
        <f>ROUND(I3835*H3835,2)</f>
        <v>0</v>
      </c>
      <c r="K3835" s="280" t="s">
        <v>23</v>
      </c>
      <c r="L3835" s="285"/>
      <c r="M3835" s="286" t="s">
        <v>23</v>
      </c>
      <c r="N3835" s="287" t="s">
        <v>44</v>
      </c>
      <c r="O3835" s="43"/>
      <c r="P3835" s="218">
        <f>O3835*H3835</f>
        <v>0</v>
      </c>
      <c r="Q3835" s="218">
        <v>0</v>
      </c>
      <c r="R3835" s="218">
        <f>Q3835*H3835</f>
        <v>0</v>
      </c>
      <c r="S3835" s="218">
        <v>0</v>
      </c>
      <c r="T3835" s="219">
        <f>S3835*H3835</f>
        <v>0</v>
      </c>
      <c r="AR3835" s="25" t="s">
        <v>604</v>
      </c>
      <c r="AT3835" s="25" t="s">
        <v>1110</v>
      </c>
      <c r="AU3835" s="25" t="s">
        <v>82</v>
      </c>
      <c r="AY3835" s="25" t="s">
        <v>492</v>
      </c>
      <c r="BE3835" s="220">
        <f>IF(N3835="základní",J3835,0)</f>
        <v>0</v>
      </c>
      <c r="BF3835" s="220">
        <f>IF(N3835="snížená",J3835,0)</f>
        <v>0</v>
      </c>
      <c r="BG3835" s="220">
        <f>IF(N3835="zákl. přenesená",J3835,0)</f>
        <v>0</v>
      </c>
      <c r="BH3835" s="220">
        <f>IF(N3835="sníž. přenesená",J3835,0)</f>
        <v>0</v>
      </c>
      <c r="BI3835" s="220">
        <f>IF(N3835="nulová",J3835,0)</f>
        <v>0</v>
      </c>
      <c r="BJ3835" s="25" t="s">
        <v>80</v>
      </c>
      <c r="BK3835" s="220">
        <f>ROUND(I3835*H3835,2)</f>
        <v>0</v>
      </c>
      <c r="BL3835" s="25" t="s">
        <v>502</v>
      </c>
      <c r="BM3835" s="25" t="s">
        <v>5393</v>
      </c>
    </row>
    <row r="3836" spans="2:65" s="1" customFormat="1" ht="24">
      <c r="B3836" s="42"/>
      <c r="C3836" s="64"/>
      <c r="D3836" s="227" t="s">
        <v>506</v>
      </c>
      <c r="E3836" s="64"/>
      <c r="F3836" s="274" t="s">
        <v>5392</v>
      </c>
      <c r="G3836" s="64"/>
      <c r="H3836" s="64"/>
      <c r="I3836" s="177"/>
      <c r="J3836" s="64"/>
      <c r="K3836" s="64"/>
      <c r="L3836" s="62"/>
      <c r="M3836" s="223"/>
      <c r="N3836" s="43"/>
      <c r="O3836" s="43"/>
      <c r="P3836" s="43"/>
      <c r="Q3836" s="43"/>
      <c r="R3836" s="43"/>
      <c r="S3836" s="43"/>
      <c r="T3836" s="79"/>
      <c r="AT3836" s="25" t="s">
        <v>506</v>
      </c>
      <c r="AU3836" s="25" t="s">
        <v>82</v>
      </c>
    </row>
    <row r="3837" spans="2:65" s="1" customFormat="1" ht="25.5" customHeight="1">
      <c r="B3837" s="42"/>
      <c r="C3837" s="278" t="s">
        <v>5394</v>
      </c>
      <c r="D3837" s="278" t="s">
        <v>1110</v>
      </c>
      <c r="E3837" s="279" t="s">
        <v>5395</v>
      </c>
      <c r="F3837" s="280" t="s">
        <v>5396</v>
      </c>
      <c r="G3837" s="281" t="s">
        <v>2537</v>
      </c>
      <c r="H3837" s="282">
        <v>7</v>
      </c>
      <c r="I3837" s="283"/>
      <c r="J3837" s="284">
        <f>ROUND(I3837*H3837,2)</f>
        <v>0</v>
      </c>
      <c r="K3837" s="280" t="s">
        <v>23</v>
      </c>
      <c r="L3837" s="285"/>
      <c r="M3837" s="286" t="s">
        <v>23</v>
      </c>
      <c r="N3837" s="287" t="s">
        <v>44</v>
      </c>
      <c r="O3837" s="43"/>
      <c r="P3837" s="218">
        <f>O3837*H3837</f>
        <v>0</v>
      </c>
      <c r="Q3837" s="218">
        <v>0</v>
      </c>
      <c r="R3837" s="218">
        <f>Q3837*H3837</f>
        <v>0</v>
      </c>
      <c r="S3837" s="218">
        <v>0</v>
      </c>
      <c r="T3837" s="219">
        <f>S3837*H3837</f>
        <v>0</v>
      </c>
      <c r="AR3837" s="25" t="s">
        <v>604</v>
      </c>
      <c r="AT3837" s="25" t="s">
        <v>1110</v>
      </c>
      <c r="AU3837" s="25" t="s">
        <v>82</v>
      </c>
      <c r="AY3837" s="25" t="s">
        <v>492</v>
      </c>
      <c r="BE3837" s="220">
        <f>IF(N3837="základní",J3837,0)</f>
        <v>0</v>
      </c>
      <c r="BF3837" s="220">
        <f>IF(N3837="snížená",J3837,0)</f>
        <v>0</v>
      </c>
      <c r="BG3837" s="220">
        <f>IF(N3837="zákl. přenesená",J3837,0)</f>
        <v>0</v>
      </c>
      <c r="BH3837" s="220">
        <f>IF(N3837="sníž. přenesená",J3837,0)</f>
        <v>0</v>
      </c>
      <c r="BI3837" s="220">
        <f>IF(N3837="nulová",J3837,0)</f>
        <v>0</v>
      </c>
      <c r="BJ3837" s="25" t="s">
        <v>80</v>
      </c>
      <c r="BK3837" s="220">
        <f>ROUND(I3837*H3837,2)</f>
        <v>0</v>
      </c>
      <c r="BL3837" s="25" t="s">
        <v>502</v>
      </c>
      <c r="BM3837" s="25" t="s">
        <v>5397</v>
      </c>
    </row>
    <row r="3838" spans="2:65" s="1" customFormat="1" ht="24">
      <c r="B3838" s="42"/>
      <c r="C3838" s="64"/>
      <c r="D3838" s="227" t="s">
        <v>506</v>
      </c>
      <c r="E3838" s="64"/>
      <c r="F3838" s="274" t="s">
        <v>5396</v>
      </c>
      <c r="G3838" s="64"/>
      <c r="H3838" s="64"/>
      <c r="I3838" s="177"/>
      <c r="J3838" s="64"/>
      <c r="K3838" s="64"/>
      <c r="L3838" s="62"/>
      <c r="M3838" s="223"/>
      <c r="N3838" s="43"/>
      <c r="O3838" s="43"/>
      <c r="P3838" s="43"/>
      <c r="Q3838" s="43"/>
      <c r="R3838" s="43"/>
      <c r="S3838" s="43"/>
      <c r="T3838" s="79"/>
      <c r="AT3838" s="25" t="s">
        <v>506</v>
      </c>
      <c r="AU3838" s="25" t="s">
        <v>82</v>
      </c>
    </row>
    <row r="3839" spans="2:65" s="1" customFormat="1" ht="25.5" customHeight="1">
      <c r="B3839" s="42"/>
      <c r="C3839" s="278" t="s">
        <v>5398</v>
      </c>
      <c r="D3839" s="278" t="s">
        <v>1110</v>
      </c>
      <c r="E3839" s="279" t="s">
        <v>5399</v>
      </c>
      <c r="F3839" s="280" t="s">
        <v>5400</v>
      </c>
      <c r="G3839" s="281" t="s">
        <v>2537</v>
      </c>
      <c r="H3839" s="282">
        <v>2</v>
      </c>
      <c r="I3839" s="283"/>
      <c r="J3839" s="284">
        <f>ROUND(I3839*H3839,2)</f>
        <v>0</v>
      </c>
      <c r="K3839" s="280" t="s">
        <v>23</v>
      </c>
      <c r="L3839" s="285"/>
      <c r="M3839" s="286" t="s">
        <v>23</v>
      </c>
      <c r="N3839" s="287" t="s">
        <v>44</v>
      </c>
      <c r="O3839" s="43"/>
      <c r="P3839" s="218">
        <f>O3839*H3839</f>
        <v>0</v>
      </c>
      <c r="Q3839" s="218">
        <v>0</v>
      </c>
      <c r="R3839" s="218">
        <f>Q3839*H3839</f>
        <v>0</v>
      </c>
      <c r="S3839" s="218">
        <v>0</v>
      </c>
      <c r="T3839" s="219">
        <f>S3839*H3839</f>
        <v>0</v>
      </c>
      <c r="AR3839" s="25" t="s">
        <v>604</v>
      </c>
      <c r="AT3839" s="25" t="s">
        <v>1110</v>
      </c>
      <c r="AU3839" s="25" t="s">
        <v>82</v>
      </c>
      <c r="AY3839" s="25" t="s">
        <v>492</v>
      </c>
      <c r="BE3839" s="220">
        <f>IF(N3839="základní",J3839,0)</f>
        <v>0</v>
      </c>
      <c r="BF3839" s="220">
        <f>IF(N3839="snížená",J3839,0)</f>
        <v>0</v>
      </c>
      <c r="BG3839" s="220">
        <f>IF(N3839="zákl. přenesená",J3839,0)</f>
        <v>0</v>
      </c>
      <c r="BH3839" s="220">
        <f>IF(N3839="sníž. přenesená",J3839,0)</f>
        <v>0</v>
      </c>
      <c r="BI3839" s="220">
        <f>IF(N3839="nulová",J3839,0)</f>
        <v>0</v>
      </c>
      <c r="BJ3839" s="25" t="s">
        <v>80</v>
      </c>
      <c r="BK3839" s="220">
        <f>ROUND(I3839*H3839,2)</f>
        <v>0</v>
      </c>
      <c r="BL3839" s="25" t="s">
        <v>502</v>
      </c>
      <c r="BM3839" s="25" t="s">
        <v>5401</v>
      </c>
    </row>
    <row r="3840" spans="2:65" s="1" customFormat="1" ht="24">
      <c r="B3840" s="42"/>
      <c r="C3840" s="64"/>
      <c r="D3840" s="227" t="s">
        <v>506</v>
      </c>
      <c r="E3840" s="64"/>
      <c r="F3840" s="274" t="s">
        <v>5400</v>
      </c>
      <c r="G3840" s="64"/>
      <c r="H3840" s="64"/>
      <c r="I3840" s="177"/>
      <c r="J3840" s="64"/>
      <c r="K3840" s="64"/>
      <c r="L3840" s="62"/>
      <c r="M3840" s="223"/>
      <c r="N3840" s="43"/>
      <c r="O3840" s="43"/>
      <c r="P3840" s="43"/>
      <c r="Q3840" s="43"/>
      <c r="R3840" s="43"/>
      <c r="S3840" s="43"/>
      <c r="T3840" s="79"/>
      <c r="AT3840" s="25" t="s">
        <v>506</v>
      </c>
      <c r="AU3840" s="25" t="s">
        <v>82</v>
      </c>
    </row>
    <row r="3841" spans="2:65" s="1" customFormat="1" ht="25.5" customHeight="1">
      <c r="B3841" s="42"/>
      <c r="C3841" s="278" t="s">
        <v>5402</v>
      </c>
      <c r="D3841" s="278" t="s">
        <v>1110</v>
      </c>
      <c r="E3841" s="279" t="s">
        <v>5403</v>
      </c>
      <c r="F3841" s="280" t="s">
        <v>5404</v>
      </c>
      <c r="G3841" s="281" t="s">
        <v>2537</v>
      </c>
      <c r="H3841" s="282">
        <v>1</v>
      </c>
      <c r="I3841" s="283"/>
      <c r="J3841" s="284">
        <f>ROUND(I3841*H3841,2)</f>
        <v>0</v>
      </c>
      <c r="K3841" s="280" t="s">
        <v>23</v>
      </c>
      <c r="L3841" s="285"/>
      <c r="M3841" s="286" t="s">
        <v>23</v>
      </c>
      <c r="N3841" s="287" t="s">
        <v>44</v>
      </c>
      <c r="O3841" s="43"/>
      <c r="P3841" s="218">
        <f>O3841*H3841</f>
        <v>0</v>
      </c>
      <c r="Q3841" s="218">
        <v>0</v>
      </c>
      <c r="R3841" s="218">
        <f>Q3841*H3841</f>
        <v>0</v>
      </c>
      <c r="S3841" s="218">
        <v>0</v>
      </c>
      <c r="T3841" s="219">
        <f>S3841*H3841</f>
        <v>0</v>
      </c>
      <c r="AR3841" s="25" t="s">
        <v>604</v>
      </c>
      <c r="AT3841" s="25" t="s">
        <v>1110</v>
      </c>
      <c r="AU3841" s="25" t="s">
        <v>82</v>
      </c>
      <c r="AY3841" s="25" t="s">
        <v>492</v>
      </c>
      <c r="BE3841" s="220">
        <f>IF(N3841="základní",J3841,0)</f>
        <v>0</v>
      </c>
      <c r="BF3841" s="220">
        <f>IF(N3841="snížená",J3841,0)</f>
        <v>0</v>
      </c>
      <c r="BG3841" s="220">
        <f>IF(N3841="zákl. přenesená",J3841,0)</f>
        <v>0</v>
      </c>
      <c r="BH3841" s="220">
        <f>IF(N3841="sníž. přenesená",J3841,0)</f>
        <v>0</v>
      </c>
      <c r="BI3841" s="220">
        <f>IF(N3841="nulová",J3841,0)</f>
        <v>0</v>
      </c>
      <c r="BJ3841" s="25" t="s">
        <v>80</v>
      </c>
      <c r="BK3841" s="220">
        <f>ROUND(I3841*H3841,2)</f>
        <v>0</v>
      </c>
      <c r="BL3841" s="25" t="s">
        <v>502</v>
      </c>
      <c r="BM3841" s="25" t="s">
        <v>5405</v>
      </c>
    </row>
    <row r="3842" spans="2:65" s="1" customFormat="1" ht="24">
      <c r="B3842" s="42"/>
      <c r="C3842" s="64"/>
      <c r="D3842" s="227" t="s">
        <v>506</v>
      </c>
      <c r="E3842" s="64"/>
      <c r="F3842" s="274" t="s">
        <v>5404</v>
      </c>
      <c r="G3842" s="64"/>
      <c r="H3842" s="64"/>
      <c r="I3842" s="177"/>
      <c r="J3842" s="64"/>
      <c r="K3842" s="64"/>
      <c r="L3842" s="62"/>
      <c r="M3842" s="223"/>
      <c r="N3842" s="43"/>
      <c r="O3842" s="43"/>
      <c r="P3842" s="43"/>
      <c r="Q3842" s="43"/>
      <c r="R3842" s="43"/>
      <c r="S3842" s="43"/>
      <c r="T3842" s="79"/>
      <c r="AT3842" s="25" t="s">
        <v>506</v>
      </c>
      <c r="AU3842" s="25" t="s">
        <v>82</v>
      </c>
    </row>
    <row r="3843" spans="2:65" s="1" customFormat="1" ht="25.5" customHeight="1">
      <c r="B3843" s="42"/>
      <c r="C3843" s="278" t="s">
        <v>3627</v>
      </c>
      <c r="D3843" s="278" t="s">
        <v>1110</v>
      </c>
      <c r="E3843" s="279" t="s">
        <v>5406</v>
      </c>
      <c r="F3843" s="280" t="s">
        <v>5407</v>
      </c>
      <c r="G3843" s="281" t="s">
        <v>2537</v>
      </c>
      <c r="H3843" s="282">
        <v>3</v>
      </c>
      <c r="I3843" s="283"/>
      <c r="J3843" s="284">
        <f>ROUND(I3843*H3843,2)</f>
        <v>0</v>
      </c>
      <c r="K3843" s="280" t="s">
        <v>23</v>
      </c>
      <c r="L3843" s="285"/>
      <c r="M3843" s="286" t="s">
        <v>23</v>
      </c>
      <c r="N3843" s="287" t="s">
        <v>44</v>
      </c>
      <c r="O3843" s="43"/>
      <c r="P3843" s="218">
        <f>O3843*H3843</f>
        <v>0</v>
      </c>
      <c r="Q3843" s="218">
        <v>0</v>
      </c>
      <c r="R3843" s="218">
        <f>Q3843*H3843</f>
        <v>0</v>
      </c>
      <c r="S3843" s="218">
        <v>0</v>
      </c>
      <c r="T3843" s="219">
        <f>S3843*H3843</f>
        <v>0</v>
      </c>
      <c r="AR3843" s="25" t="s">
        <v>604</v>
      </c>
      <c r="AT3843" s="25" t="s">
        <v>1110</v>
      </c>
      <c r="AU3843" s="25" t="s">
        <v>82</v>
      </c>
      <c r="AY3843" s="25" t="s">
        <v>492</v>
      </c>
      <c r="BE3843" s="220">
        <f>IF(N3843="základní",J3843,0)</f>
        <v>0</v>
      </c>
      <c r="BF3843" s="220">
        <f>IF(N3843="snížená",J3843,0)</f>
        <v>0</v>
      </c>
      <c r="BG3843" s="220">
        <f>IF(N3843="zákl. přenesená",J3843,0)</f>
        <v>0</v>
      </c>
      <c r="BH3843" s="220">
        <f>IF(N3843="sníž. přenesená",J3843,0)</f>
        <v>0</v>
      </c>
      <c r="BI3843" s="220">
        <f>IF(N3843="nulová",J3843,0)</f>
        <v>0</v>
      </c>
      <c r="BJ3843" s="25" t="s">
        <v>80</v>
      </c>
      <c r="BK3843" s="220">
        <f>ROUND(I3843*H3843,2)</f>
        <v>0</v>
      </c>
      <c r="BL3843" s="25" t="s">
        <v>502</v>
      </c>
      <c r="BM3843" s="25" t="s">
        <v>5408</v>
      </c>
    </row>
    <row r="3844" spans="2:65" s="1" customFormat="1" ht="24">
      <c r="B3844" s="42"/>
      <c r="C3844" s="64"/>
      <c r="D3844" s="227" t="s">
        <v>506</v>
      </c>
      <c r="E3844" s="64"/>
      <c r="F3844" s="274" t="s">
        <v>5407</v>
      </c>
      <c r="G3844" s="64"/>
      <c r="H3844" s="64"/>
      <c r="I3844" s="177"/>
      <c r="J3844" s="64"/>
      <c r="K3844" s="64"/>
      <c r="L3844" s="62"/>
      <c r="M3844" s="223"/>
      <c r="N3844" s="43"/>
      <c r="O3844" s="43"/>
      <c r="P3844" s="43"/>
      <c r="Q3844" s="43"/>
      <c r="R3844" s="43"/>
      <c r="S3844" s="43"/>
      <c r="T3844" s="79"/>
      <c r="AT3844" s="25" t="s">
        <v>506</v>
      </c>
      <c r="AU3844" s="25" t="s">
        <v>82</v>
      </c>
    </row>
    <row r="3845" spans="2:65" s="1" customFormat="1" ht="25.5" customHeight="1">
      <c r="B3845" s="42"/>
      <c r="C3845" s="278" t="s">
        <v>5409</v>
      </c>
      <c r="D3845" s="278" t="s">
        <v>1110</v>
      </c>
      <c r="E3845" s="279" t="s">
        <v>5410</v>
      </c>
      <c r="F3845" s="280" t="s">
        <v>5411</v>
      </c>
      <c r="G3845" s="281" t="s">
        <v>2537</v>
      </c>
      <c r="H3845" s="282">
        <v>1</v>
      </c>
      <c r="I3845" s="283"/>
      <c r="J3845" s="284">
        <f>ROUND(I3845*H3845,2)</f>
        <v>0</v>
      </c>
      <c r="K3845" s="280" t="s">
        <v>23</v>
      </c>
      <c r="L3845" s="285"/>
      <c r="M3845" s="286" t="s">
        <v>23</v>
      </c>
      <c r="N3845" s="287" t="s">
        <v>44</v>
      </c>
      <c r="O3845" s="43"/>
      <c r="P3845" s="218">
        <f>O3845*H3845</f>
        <v>0</v>
      </c>
      <c r="Q3845" s="218">
        <v>0</v>
      </c>
      <c r="R3845" s="218">
        <f>Q3845*H3845</f>
        <v>0</v>
      </c>
      <c r="S3845" s="218">
        <v>0</v>
      </c>
      <c r="T3845" s="219">
        <f>S3845*H3845</f>
        <v>0</v>
      </c>
      <c r="AR3845" s="25" t="s">
        <v>604</v>
      </c>
      <c r="AT3845" s="25" t="s">
        <v>1110</v>
      </c>
      <c r="AU3845" s="25" t="s">
        <v>82</v>
      </c>
      <c r="AY3845" s="25" t="s">
        <v>492</v>
      </c>
      <c r="BE3845" s="220">
        <f>IF(N3845="základní",J3845,0)</f>
        <v>0</v>
      </c>
      <c r="BF3845" s="220">
        <f>IF(N3845="snížená",J3845,0)</f>
        <v>0</v>
      </c>
      <c r="BG3845" s="220">
        <f>IF(N3845="zákl. přenesená",J3845,0)</f>
        <v>0</v>
      </c>
      <c r="BH3845" s="220">
        <f>IF(N3845="sníž. přenesená",J3845,0)</f>
        <v>0</v>
      </c>
      <c r="BI3845" s="220">
        <f>IF(N3845="nulová",J3845,0)</f>
        <v>0</v>
      </c>
      <c r="BJ3845" s="25" t="s">
        <v>80</v>
      </c>
      <c r="BK3845" s="220">
        <f>ROUND(I3845*H3845,2)</f>
        <v>0</v>
      </c>
      <c r="BL3845" s="25" t="s">
        <v>502</v>
      </c>
      <c r="BM3845" s="25" t="s">
        <v>5412</v>
      </c>
    </row>
    <row r="3846" spans="2:65" s="1" customFormat="1" ht="24">
      <c r="B3846" s="42"/>
      <c r="C3846" s="64"/>
      <c r="D3846" s="227" t="s">
        <v>506</v>
      </c>
      <c r="E3846" s="64"/>
      <c r="F3846" s="274" t="s">
        <v>5411</v>
      </c>
      <c r="G3846" s="64"/>
      <c r="H3846" s="64"/>
      <c r="I3846" s="177"/>
      <c r="J3846" s="64"/>
      <c r="K3846" s="64"/>
      <c r="L3846" s="62"/>
      <c r="M3846" s="223"/>
      <c r="N3846" s="43"/>
      <c r="O3846" s="43"/>
      <c r="P3846" s="43"/>
      <c r="Q3846" s="43"/>
      <c r="R3846" s="43"/>
      <c r="S3846" s="43"/>
      <c r="T3846" s="79"/>
      <c r="AT3846" s="25" t="s">
        <v>506</v>
      </c>
      <c r="AU3846" s="25" t="s">
        <v>82</v>
      </c>
    </row>
    <row r="3847" spans="2:65" s="1" customFormat="1" ht="25.5" customHeight="1">
      <c r="B3847" s="42"/>
      <c r="C3847" s="278" t="s">
        <v>5413</v>
      </c>
      <c r="D3847" s="278" t="s">
        <v>1110</v>
      </c>
      <c r="E3847" s="279" t="s">
        <v>5414</v>
      </c>
      <c r="F3847" s="280" t="s">
        <v>5415</v>
      </c>
      <c r="G3847" s="281" t="s">
        <v>2537</v>
      </c>
      <c r="H3847" s="282">
        <v>3</v>
      </c>
      <c r="I3847" s="283"/>
      <c r="J3847" s="284">
        <f>ROUND(I3847*H3847,2)</f>
        <v>0</v>
      </c>
      <c r="K3847" s="280" t="s">
        <v>23</v>
      </c>
      <c r="L3847" s="285"/>
      <c r="M3847" s="286" t="s">
        <v>23</v>
      </c>
      <c r="N3847" s="287" t="s">
        <v>44</v>
      </c>
      <c r="O3847" s="43"/>
      <c r="P3847" s="218">
        <f>O3847*H3847</f>
        <v>0</v>
      </c>
      <c r="Q3847" s="218">
        <v>0</v>
      </c>
      <c r="R3847" s="218">
        <f>Q3847*H3847</f>
        <v>0</v>
      </c>
      <c r="S3847" s="218">
        <v>0</v>
      </c>
      <c r="T3847" s="219">
        <f>S3847*H3847</f>
        <v>0</v>
      </c>
      <c r="AR3847" s="25" t="s">
        <v>604</v>
      </c>
      <c r="AT3847" s="25" t="s">
        <v>1110</v>
      </c>
      <c r="AU3847" s="25" t="s">
        <v>82</v>
      </c>
      <c r="AY3847" s="25" t="s">
        <v>492</v>
      </c>
      <c r="BE3847" s="220">
        <f>IF(N3847="základní",J3847,0)</f>
        <v>0</v>
      </c>
      <c r="BF3847" s="220">
        <f>IF(N3847="snížená",J3847,0)</f>
        <v>0</v>
      </c>
      <c r="BG3847" s="220">
        <f>IF(N3847="zákl. přenesená",J3847,0)</f>
        <v>0</v>
      </c>
      <c r="BH3847" s="220">
        <f>IF(N3847="sníž. přenesená",J3847,0)</f>
        <v>0</v>
      </c>
      <c r="BI3847" s="220">
        <f>IF(N3847="nulová",J3847,0)</f>
        <v>0</v>
      </c>
      <c r="BJ3847" s="25" t="s">
        <v>80</v>
      </c>
      <c r="BK3847" s="220">
        <f>ROUND(I3847*H3847,2)</f>
        <v>0</v>
      </c>
      <c r="BL3847" s="25" t="s">
        <v>502</v>
      </c>
      <c r="BM3847" s="25" t="s">
        <v>5416</v>
      </c>
    </row>
    <row r="3848" spans="2:65" s="1" customFormat="1" ht="24">
      <c r="B3848" s="42"/>
      <c r="C3848" s="64"/>
      <c r="D3848" s="227" t="s">
        <v>506</v>
      </c>
      <c r="E3848" s="64"/>
      <c r="F3848" s="274" t="s">
        <v>5415</v>
      </c>
      <c r="G3848" s="64"/>
      <c r="H3848" s="64"/>
      <c r="I3848" s="177"/>
      <c r="J3848" s="64"/>
      <c r="K3848" s="64"/>
      <c r="L3848" s="62"/>
      <c r="M3848" s="223"/>
      <c r="N3848" s="43"/>
      <c r="O3848" s="43"/>
      <c r="P3848" s="43"/>
      <c r="Q3848" s="43"/>
      <c r="R3848" s="43"/>
      <c r="S3848" s="43"/>
      <c r="T3848" s="79"/>
      <c r="AT3848" s="25" t="s">
        <v>506</v>
      </c>
      <c r="AU3848" s="25" t="s">
        <v>82</v>
      </c>
    </row>
    <row r="3849" spans="2:65" s="1" customFormat="1" ht="25.5" customHeight="1">
      <c r="B3849" s="42"/>
      <c r="C3849" s="278" t="s">
        <v>5417</v>
      </c>
      <c r="D3849" s="278" t="s">
        <v>1110</v>
      </c>
      <c r="E3849" s="279" t="s">
        <v>5418</v>
      </c>
      <c r="F3849" s="280" t="s">
        <v>5419</v>
      </c>
      <c r="G3849" s="281" t="s">
        <v>2537</v>
      </c>
      <c r="H3849" s="282">
        <v>1</v>
      </c>
      <c r="I3849" s="283"/>
      <c r="J3849" s="284">
        <f>ROUND(I3849*H3849,2)</f>
        <v>0</v>
      </c>
      <c r="K3849" s="280" t="s">
        <v>23</v>
      </c>
      <c r="L3849" s="285"/>
      <c r="M3849" s="286" t="s">
        <v>23</v>
      </c>
      <c r="N3849" s="287" t="s">
        <v>44</v>
      </c>
      <c r="O3849" s="43"/>
      <c r="P3849" s="218">
        <f>O3849*H3849</f>
        <v>0</v>
      </c>
      <c r="Q3849" s="218">
        <v>0</v>
      </c>
      <c r="R3849" s="218">
        <f>Q3849*H3849</f>
        <v>0</v>
      </c>
      <c r="S3849" s="218">
        <v>0</v>
      </c>
      <c r="T3849" s="219">
        <f>S3849*H3849</f>
        <v>0</v>
      </c>
      <c r="AR3849" s="25" t="s">
        <v>604</v>
      </c>
      <c r="AT3849" s="25" t="s">
        <v>1110</v>
      </c>
      <c r="AU3849" s="25" t="s">
        <v>82</v>
      </c>
      <c r="AY3849" s="25" t="s">
        <v>492</v>
      </c>
      <c r="BE3849" s="220">
        <f>IF(N3849="základní",J3849,0)</f>
        <v>0</v>
      </c>
      <c r="BF3849" s="220">
        <f>IF(N3849="snížená",J3849,0)</f>
        <v>0</v>
      </c>
      <c r="BG3849" s="220">
        <f>IF(N3849="zákl. přenesená",J3849,0)</f>
        <v>0</v>
      </c>
      <c r="BH3849" s="220">
        <f>IF(N3849="sníž. přenesená",J3849,0)</f>
        <v>0</v>
      </c>
      <c r="BI3849" s="220">
        <f>IF(N3849="nulová",J3849,0)</f>
        <v>0</v>
      </c>
      <c r="BJ3849" s="25" t="s">
        <v>80</v>
      </c>
      <c r="BK3849" s="220">
        <f>ROUND(I3849*H3849,2)</f>
        <v>0</v>
      </c>
      <c r="BL3849" s="25" t="s">
        <v>502</v>
      </c>
      <c r="BM3849" s="25" t="s">
        <v>5420</v>
      </c>
    </row>
    <row r="3850" spans="2:65" s="1" customFormat="1" ht="24">
      <c r="B3850" s="42"/>
      <c r="C3850" s="64"/>
      <c r="D3850" s="227" t="s">
        <v>506</v>
      </c>
      <c r="E3850" s="64"/>
      <c r="F3850" s="274" t="s">
        <v>5419</v>
      </c>
      <c r="G3850" s="64"/>
      <c r="H3850" s="64"/>
      <c r="I3850" s="177"/>
      <c r="J3850" s="64"/>
      <c r="K3850" s="64"/>
      <c r="L3850" s="62"/>
      <c r="M3850" s="223"/>
      <c r="N3850" s="43"/>
      <c r="O3850" s="43"/>
      <c r="P3850" s="43"/>
      <c r="Q3850" s="43"/>
      <c r="R3850" s="43"/>
      <c r="S3850" s="43"/>
      <c r="T3850" s="79"/>
      <c r="AT3850" s="25" t="s">
        <v>506</v>
      </c>
      <c r="AU3850" s="25" t="s">
        <v>82</v>
      </c>
    </row>
    <row r="3851" spans="2:65" s="1" customFormat="1" ht="25.5" customHeight="1">
      <c r="B3851" s="42"/>
      <c r="C3851" s="278" t="s">
        <v>5421</v>
      </c>
      <c r="D3851" s="278" t="s">
        <v>1110</v>
      </c>
      <c r="E3851" s="279" t="s">
        <v>5422</v>
      </c>
      <c r="F3851" s="280" t="s">
        <v>5423</v>
      </c>
      <c r="G3851" s="281" t="s">
        <v>2537</v>
      </c>
      <c r="H3851" s="282">
        <v>7</v>
      </c>
      <c r="I3851" s="283"/>
      <c r="J3851" s="284">
        <f>ROUND(I3851*H3851,2)</f>
        <v>0</v>
      </c>
      <c r="K3851" s="280" t="s">
        <v>23</v>
      </c>
      <c r="L3851" s="285"/>
      <c r="M3851" s="286" t="s">
        <v>23</v>
      </c>
      <c r="N3851" s="287" t="s">
        <v>44</v>
      </c>
      <c r="O3851" s="43"/>
      <c r="P3851" s="218">
        <f>O3851*H3851</f>
        <v>0</v>
      </c>
      <c r="Q3851" s="218">
        <v>0</v>
      </c>
      <c r="R3851" s="218">
        <f>Q3851*H3851</f>
        <v>0</v>
      </c>
      <c r="S3851" s="218">
        <v>0</v>
      </c>
      <c r="T3851" s="219">
        <f>S3851*H3851</f>
        <v>0</v>
      </c>
      <c r="AR3851" s="25" t="s">
        <v>604</v>
      </c>
      <c r="AT3851" s="25" t="s">
        <v>1110</v>
      </c>
      <c r="AU3851" s="25" t="s">
        <v>82</v>
      </c>
      <c r="AY3851" s="25" t="s">
        <v>492</v>
      </c>
      <c r="BE3851" s="220">
        <f>IF(N3851="základní",J3851,0)</f>
        <v>0</v>
      </c>
      <c r="BF3851" s="220">
        <f>IF(N3851="snížená",J3851,0)</f>
        <v>0</v>
      </c>
      <c r="BG3851" s="220">
        <f>IF(N3851="zákl. přenesená",J3851,0)</f>
        <v>0</v>
      </c>
      <c r="BH3851" s="220">
        <f>IF(N3851="sníž. přenesená",J3851,0)</f>
        <v>0</v>
      </c>
      <c r="BI3851" s="220">
        <f>IF(N3851="nulová",J3851,0)</f>
        <v>0</v>
      </c>
      <c r="BJ3851" s="25" t="s">
        <v>80</v>
      </c>
      <c r="BK3851" s="220">
        <f>ROUND(I3851*H3851,2)</f>
        <v>0</v>
      </c>
      <c r="BL3851" s="25" t="s">
        <v>502</v>
      </c>
      <c r="BM3851" s="25" t="s">
        <v>5424</v>
      </c>
    </row>
    <row r="3852" spans="2:65" s="1" customFormat="1" ht="24">
      <c r="B3852" s="42"/>
      <c r="C3852" s="64"/>
      <c r="D3852" s="227" t="s">
        <v>506</v>
      </c>
      <c r="E3852" s="64"/>
      <c r="F3852" s="274" t="s">
        <v>5423</v>
      </c>
      <c r="G3852" s="64"/>
      <c r="H3852" s="64"/>
      <c r="I3852" s="177"/>
      <c r="J3852" s="64"/>
      <c r="K3852" s="64"/>
      <c r="L3852" s="62"/>
      <c r="M3852" s="223"/>
      <c r="N3852" s="43"/>
      <c r="O3852" s="43"/>
      <c r="P3852" s="43"/>
      <c r="Q3852" s="43"/>
      <c r="R3852" s="43"/>
      <c r="S3852" s="43"/>
      <c r="T3852" s="79"/>
      <c r="AT3852" s="25" t="s">
        <v>506</v>
      </c>
      <c r="AU3852" s="25" t="s">
        <v>82</v>
      </c>
    </row>
    <row r="3853" spans="2:65" s="1" customFormat="1" ht="25.5" customHeight="1">
      <c r="B3853" s="42"/>
      <c r="C3853" s="278" t="s">
        <v>5425</v>
      </c>
      <c r="D3853" s="278" t="s">
        <v>1110</v>
      </c>
      <c r="E3853" s="279" t="s">
        <v>5426</v>
      </c>
      <c r="F3853" s="280" t="s">
        <v>5427</v>
      </c>
      <c r="G3853" s="281" t="s">
        <v>2537</v>
      </c>
      <c r="H3853" s="282">
        <v>2</v>
      </c>
      <c r="I3853" s="283"/>
      <c r="J3853" s="284">
        <f>ROUND(I3853*H3853,2)</f>
        <v>0</v>
      </c>
      <c r="K3853" s="280" t="s">
        <v>23</v>
      </c>
      <c r="L3853" s="285"/>
      <c r="M3853" s="286" t="s">
        <v>23</v>
      </c>
      <c r="N3853" s="287" t="s">
        <v>44</v>
      </c>
      <c r="O3853" s="43"/>
      <c r="P3853" s="218">
        <f>O3853*H3853</f>
        <v>0</v>
      </c>
      <c r="Q3853" s="218">
        <v>0</v>
      </c>
      <c r="R3853" s="218">
        <f>Q3853*H3853</f>
        <v>0</v>
      </c>
      <c r="S3853" s="218">
        <v>0</v>
      </c>
      <c r="T3853" s="219">
        <f>S3853*H3853</f>
        <v>0</v>
      </c>
      <c r="AR3853" s="25" t="s">
        <v>604</v>
      </c>
      <c r="AT3853" s="25" t="s">
        <v>1110</v>
      </c>
      <c r="AU3853" s="25" t="s">
        <v>82</v>
      </c>
      <c r="AY3853" s="25" t="s">
        <v>492</v>
      </c>
      <c r="BE3853" s="220">
        <f>IF(N3853="základní",J3853,0)</f>
        <v>0</v>
      </c>
      <c r="BF3853" s="220">
        <f>IF(N3853="snížená",J3853,0)</f>
        <v>0</v>
      </c>
      <c r="BG3853" s="220">
        <f>IF(N3853="zákl. přenesená",J3853,0)</f>
        <v>0</v>
      </c>
      <c r="BH3853" s="220">
        <f>IF(N3853="sníž. přenesená",J3853,0)</f>
        <v>0</v>
      </c>
      <c r="BI3853" s="220">
        <f>IF(N3853="nulová",J3853,0)</f>
        <v>0</v>
      </c>
      <c r="BJ3853" s="25" t="s">
        <v>80</v>
      </c>
      <c r="BK3853" s="220">
        <f>ROUND(I3853*H3853,2)</f>
        <v>0</v>
      </c>
      <c r="BL3853" s="25" t="s">
        <v>502</v>
      </c>
      <c r="BM3853" s="25" t="s">
        <v>5428</v>
      </c>
    </row>
    <row r="3854" spans="2:65" s="1" customFormat="1" ht="24">
      <c r="B3854" s="42"/>
      <c r="C3854" s="64"/>
      <c r="D3854" s="227" t="s">
        <v>506</v>
      </c>
      <c r="E3854" s="64"/>
      <c r="F3854" s="274" t="s">
        <v>5427</v>
      </c>
      <c r="G3854" s="64"/>
      <c r="H3854" s="64"/>
      <c r="I3854" s="177"/>
      <c r="J3854" s="64"/>
      <c r="K3854" s="64"/>
      <c r="L3854" s="62"/>
      <c r="M3854" s="223"/>
      <c r="N3854" s="43"/>
      <c r="O3854" s="43"/>
      <c r="P3854" s="43"/>
      <c r="Q3854" s="43"/>
      <c r="R3854" s="43"/>
      <c r="S3854" s="43"/>
      <c r="T3854" s="79"/>
      <c r="AT3854" s="25" t="s">
        <v>506</v>
      </c>
      <c r="AU3854" s="25" t="s">
        <v>82</v>
      </c>
    </row>
    <row r="3855" spans="2:65" s="1" customFormat="1" ht="25.5" customHeight="1">
      <c r="B3855" s="42"/>
      <c r="C3855" s="278" t="s">
        <v>5429</v>
      </c>
      <c r="D3855" s="278" t="s">
        <v>1110</v>
      </c>
      <c r="E3855" s="279" t="s">
        <v>5430</v>
      </c>
      <c r="F3855" s="280" t="s">
        <v>5431</v>
      </c>
      <c r="G3855" s="281" t="s">
        <v>2537</v>
      </c>
      <c r="H3855" s="282">
        <v>2</v>
      </c>
      <c r="I3855" s="283"/>
      <c r="J3855" s="284">
        <f>ROUND(I3855*H3855,2)</f>
        <v>0</v>
      </c>
      <c r="K3855" s="280" t="s">
        <v>23</v>
      </c>
      <c r="L3855" s="285"/>
      <c r="M3855" s="286" t="s">
        <v>23</v>
      </c>
      <c r="N3855" s="287" t="s">
        <v>44</v>
      </c>
      <c r="O3855" s="43"/>
      <c r="P3855" s="218">
        <f>O3855*H3855</f>
        <v>0</v>
      </c>
      <c r="Q3855" s="218">
        <v>0</v>
      </c>
      <c r="R3855" s="218">
        <f>Q3855*H3855</f>
        <v>0</v>
      </c>
      <c r="S3855" s="218">
        <v>0</v>
      </c>
      <c r="T3855" s="219">
        <f>S3855*H3855</f>
        <v>0</v>
      </c>
      <c r="AR3855" s="25" t="s">
        <v>604</v>
      </c>
      <c r="AT3855" s="25" t="s">
        <v>1110</v>
      </c>
      <c r="AU3855" s="25" t="s">
        <v>82</v>
      </c>
      <c r="AY3855" s="25" t="s">
        <v>492</v>
      </c>
      <c r="BE3855" s="220">
        <f>IF(N3855="základní",J3855,0)</f>
        <v>0</v>
      </c>
      <c r="BF3855" s="220">
        <f>IF(N3855="snížená",J3855,0)</f>
        <v>0</v>
      </c>
      <c r="BG3855" s="220">
        <f>IF(N3855="zákl. přenesená",J3855,0)</f>
        <v>0</v>
      </c>
      <c r="BH3855" s="220">
        <f>IF(N3855="sníž. přenesená",J3855,0)</f>
        <v>0</v>
      </c>
      <c r="BI3855" s="220">
        <f>IF(N3855="nulová",J3855,0)</f>
        <v>0</v>
      </c>
      <c r="BJ3855" s="25" t="s">
        <v>80</v>
      </c>
      <c r="BK3855" s="220">
        <f>ROUND(I3855*H3855,2)</f>
        <v>0</v>
      </c>
      <c r="BL3855" s="25" t="s">
        <v>502</v>
      </c>
      <c r="BM3855" s="25" t="s">
        <v>5432</v>
      </c>
    </row>
    <row r="3856" spans="2:65" s="1" customFormat="1" ht="24">
      <c r="B3856" s="42"/>
      <c r="C3856" s="64"/>
      <c r="D3856" s="227" t="s">
        <v>506</v>
      </c>
      <c r="E3856" s="64"/>
      <c r="F3856" s="274" t="s">
        <v>5431</v>
      </c>
      <c r="G3856" s="64"/>
      <c r="H3856" s="64"/>
      <c r="I3856" s="177"/>
      <c r="J3856" s="64"/>
      <c r="K3856" s="64"/>
      <c r="L3856" s="62"/>
      <c r="M3856" s="223"/>
      <c r="N3856" s="43"/>
      <c r="O3856" s="43"/>
      <c r="P3856" s="43"/>
      <c r="Q3856" s="43"/>
      <c r="R3856" s="43"/>
      <c r="S3856" s="43"/>
      <c r="T3856" s="79"/>
      <c r="AT3856" s="25" t="s">
        <v>506</v>
      </c>
      <c r="AU3856" s="25" t="s">
        <v>82</v>
      </c>
    </row>
    <row r="3857" spans="2:65" s="1" customFormat="1" ht="25.5" customHeight="1">
      <c r="B3857" s="42"/>
      <c r="C3857" s="278" t="s">
        <v>5433</v>
      </c>
      <c r="D3857" s="278" t="s">
        <v>1110</v>
      </c>
      <c r="E3857" s="279" t="s">
        <v>5434</v>
      </c>
      <c r="F3857" s="280" t="s">
        <v>5435</v>
      </c>
      <c r="G3857" s="281" t="s">
        <v>2537</v>
      </c>
      <c r="H3857" s="282">
        <v>50</v>
      </c>
      <c r="I3857" s="283"/>
      <c r="J3857" s="284">
        <f>ROUND(I3857*H3857,2)</f>
        <v>0</v>
      </c>
      <c r="K3857" s="280" t="s">
        <v>23</v>
      </c>
      <c r="L3857" s="285"/>
      <c r="M3857" s="286" t="s">
        <v>23</v>
      </c>
      <c r="N3857" s="287" t="s">
        <v>44</v>
      </c>
      <c r="O3857" s="43"/>
      <c r="P3857" s="218">
        <f>O3857*H3857</f>
        <v>0</v>
      </c>
      <c r="Q3857" s="218">
        <v>0</v>
      </c>
      <c r="R3857" s="218">
        <f>Q3857*H3857</f>
        <v>0</v>
      </c>
      <c r="S3857" s="218">
        <v>0</v>
      </c>
      <c r="T3857" s="219">
        <f>S3857*H3857</f>
        <v>0</v>
      </c>
      <c r="AR3857" s="25" t="s">
        <v>604</v>
      </c>
      <c r="AT3857" s="25" t="s">
        <v>1110</v>
      </c>
      <c r="AU3857" s="25" t="s">
        <v>82</v>
      </c>
      <c r="AY3857" s="25" t="s">
        <v>492</v>
      </c>
      <c r="BE3857" s="220">
        <f>IF(N3857="základní",J3857,0)</f>
        <v>0</v>
      </c>
      <c r="BF3857" s="220">
        <f>IF(N3857="snížená",J3857,0)</f>
        <v>0</v>
      </c>
      <c r="BG3857" s="220">
        <f>IF(N3857="zákl. přenesená",J3857,0)</f>
        <v>0</v>
      </c>
      <c r="BH3857" s="220">
        <f>IF(N3857="sníž. přenesená",J3857,0)</f>
        <v>0</v>
      </c>
      <c r="BI3857" s="220">
        <f>IF(N3857="nulová",J3857,0)</f>
        <v>0</v>
      </c>
      <c r="BJ3857" s="25" t="s">
        <v>80</v>
      </c>
      <c r="BK3857" s="220">
        <f>ROUND(I3857*H3857,2)</f>
        <v>0</v>
      </c>
      <c r="BL3857" s="25" t="s">
        <v>502</v>
      </c>
      <c r="BM3857" s="25" t="s">
        <v>5436</v>
      </c>
    </row>
    <row r="3858" spans="2:65" s="1" customFormat="1" ht="24">
      <c r="B3858" s="42"/>
      <c r="C3858" s="64"/>
      <c r="D3858" s="227" t="s">
        <v>506</v>
      </c>
      <c r="E3858" s="64"/>
      <c r="F3858" s="274" t="s">
        <v>5435</v>
      </c>
      <c r="G3858" s="64"/>
      <c r="H3858" s="64"/>
      <c r="I3858" s="177"/>
      <c r="J3858" s="64"/>
      <c r="K3858" s="64"/>
      <c r="L3858" s="62"/>
      <c r="M3858" s="223"/>
      <c r="N3858" s="43"/>
      <c r="O3858" s="43"/>
      <c r="P3858" s="43"/>
      <c r="Q3858" s="43"/>
      <c r="R3858" s="43"/>
      <c r="S3858" s="43"/>
      <c r="T3858" s="79"/>
      <c r="AT3858" s="25" t="s">
        <v>506</v>
      </c>
      <c r="AU3858" s="25" t="s">
        <v>82</v>
      </c>
    </row>
    <row r="3859" spans="2:65" s="1" customFormat="1" ht="25.5" customHeight="1">
      <c r="B3859" s="42"/>
      <c r="C3859" s="278" t="s">
        <v>3633</v>
      </c>
      <c r="D3859" s="278" t="s">
        <v>1110</v>
      </c>
      <c r="E3859" s="279" t="s">
        <v>5437</v>
      </c>
      <c r="F3859" s="280" t="s">
        <v>5438</v>
      </c>
      <c r="G3859" s="281" t="s">
        <v>2537</v>
      </c>
      <c r="H3859" s="282">
        <v>18</v>
      </c>
      <c r="I3859" s="283"/>
      <c r="J3859" s="284">
        <f>ROUND(I3859*H3859,2)</f>
        <v>0</v>
      </c>
      <c r="K3859" s="280" t="s">
        <v>23</v>
      </c>
      <c r="L3859" s="285"/>
      <c r="M3859" s="286" t="s">
        <v>23</v>
      </c>
      <c r="N3859" s="287" t="s">
        <v>44</v>
      </c>
      <c r="O3859" s="43"/>
      <c r="P3859" s="218">
        <f>O3859*H3859</f>
        <v>0</v>
      </c>
      <c r="Q3859" s="218">
        <v>0</v>
      </c>
      <c r="R3859" s="218">
        <f>Q3859*H3859</f>
        <v>0</v>
      </c>
      <c r="S3859" s="218">
        <v>0</v>
      </c>
      <c r="T3859" s="219">
        <f>S3859*H3859</f>
        <v>0</v>
      </c>
      <c r="AR3859" s="25" t="s">
        <v>604</v>
      </c>
      <c r="AT3859" s="25" t="s">
        <v>1110</v>
      </c>
      <c r="AU3859" s="25" t="s">
        <v>82</v>
      </c>
      <c r="AY3859" s="25" t="s">
        <v>492</v>
      </c>
      <c r="BE3859" s="220">
        <f>IF(N3859="základní",J3859,0)</f>
        <v>0</v>
      </c>
      <c r="BF3859" s="220">
        <f>IF(N3859="snížená",J3859,0)</f>
        <v>0</v>
      </c>
      <c r="BG3859" s="220">
        <f>IF(N3859="zákl. přenesená",J3859,0)</f>
        <v>0</v>
      </c>
      <c r="BH3859" s="220">
        <f>IF(N3859="sníž. přenesená",J3859,0)</f>
        <v>0</v>
      </c>
      <c r="BI3859" s="220">
        <f>IF(N3859="nulová",J3859,0)</f>
        <v>0</v>
      </c>
      <c r="BJ3859" s="25" t="s">
        <v>80</v>
      </c>
      <c r="BK3859" s="220">
        <f>ROUND(I3859*H3859,2)</f>
        <v>0</v>
      </c>
      <c r="BL3859" s="25" t="s">
        <v>502</v>
      </c>
      <c r="BM3859" s="25" t="s">
        <v>5439</v>
      </c>
    </row>
    <row r="3860" spans="2:65" s="1" customFormat="1" ht="24">
      <c r="B3860" s="42"/>
      <c r="C3860" s="64"/>
      <c r="D3860" s="227" t="s">
        <v>506</v>
      </c>
      <c r="E3860" s="64"/>
      <c r="F3860" s="274" t="s">
        <v>5438</v>
      </c>
      <c r="G3860" s="64"/>
      <c r="H3860" s="64"/>
      <c r="I3860" s="177"/>
      <c r="J3860" s="64"/>
      <c r="K3860" s="64"/>
      <c r="L3860" s="62"/>
      <c r="M3860" s="223"/>
      <c r="N3860" s="43"/>
      <c r="O3860" s="43"/>
      <c r="P3860" s="43"/>
      <c r="Q3860" s="43"/>
      <c r="R3860" s="43"/>
      <c r="S3860" s="43"/>
      <c r="T3860" s="79"/>
      <c r="AT3860" s="25" t="s">
        <v>506</v>
      </c>
      <c r="AU3860" s="25" t="s">
        <v>82</v>
      </c>
    </row>
    <row r="3861" spans="2:65" s="1" customFormat="1" ht="25.5" customHeight="1">
      <c r="B3861" s="42"/>
      <c r="C3861" s="278" t="s">
        <v>5440</v>
      </c>
      <c r="D3861" s="278" t="s">
        <v>1110</v>
      </c>
      <c r="E3861" s="279" t="s">
        <v>5441</v>
      </c>
      <c r="F3861" s="280" t="s">
        <v>5442</v>
      </c>
      <c r="G3861" s="281" t="s">
        <v>2537</v>
      </c>
      <c r="H3861" s="282">
        <v>8</v>
      </c>
      <c r="I3861" s="283"/>
      <c r="J3861" s="284">
        <f>ROUND(I3861*H3861,2)</f>
        <v>0</v>
      </c>
      <c r="K3861" s="280" t="s">
        <v>23</v>
      </c>
      <c r="L3861" s="285"/>
      <c r="M3861" s="286" t="s">
        <v>23</v>
      </c>
      <c r="N3861" s="287" t="s">
        <v>44</v>
      </c>
      <c r="O3861" s="43"/>
      <c r="P3861" s="218">
        <f>O3861*H3861</f>
        <v>0</v>
      </c>
      <c r="Q3861" s="218">
        <v>0</v>
      </c>
      <c r="R3861" s="218">
        <f>Q3861*H3861</f>
        <v>0</v>
      </c>
      <c r="S3861" s="218">
        <v>0</v>
      </c>
      <c r="T3861" s="219">
        <f>S3861*H3861</f>
        <v>0</v>
      </c>
      <c r="AR3861" s="25" t="s">
        <v>604</v>
      </c>
      <c r="AT3861" s="25" t="s">
        <v>1110</v>
      </c>
      <c r="AU3861" s="25" t="s">
        <v>82</v>
      </c>
      <c r="AY3861" s="25" t="s">
        <v>492</v>
      </c>
      <c r="BE3861" s="220">
        <f>IF(N3861="základní",J3861,0)</f>
        <v>0</v>
      </c>
      <c r="BF3861" s="220">
        <f>IF(N3861="snížená",J3861,0)</f>
        <v>0</v>
      </c>
      <c r="BG3861" s="220">
        <f>IF(N3861="zákl. přenesená",J3861,0)</f>
        <v>0</v>
      </c>
      <c r="BH3861" s="220">
        <f>IF(N3861="sníž. přenesená",J3861,0)</f>
        <v>0</v>
      </c>
      <c r="BI3861" s="220">
        <f>IF(N3861="nulová",J3861,0)</f>
        <v>0</v>
      </c>
      <c r="BJ3861" s="25" t="s">
        <v>80</v>
      </c>
      <c r="BK3861" s="220">
        <f>ROUND(I3861*H3861,2)</f>
        <v>0</v>
      </c>
      <c r="BL3861" s="25" t="s">
        <v>502</v>
      </c>
      <c r="BM3861" s="25" t="s">
        <v>5443</v>
      </c>
    </row>
    <row r="3862" spans="2:65" s="1" customFormat="1" ht="24">
      <c r="B3862" s="42"/>
      <c r="C3862" s="64"/>
      <c r="D3862" s="227" t="s">
        <v>506</v>
      </c>
      <c r="E3862" s="64"/>
      <c r="F3862" s="274" t="s">
        <v>5442</v>
      </c>
      <c r="G3862" s="64"/>
      <c r="H3862" s="64"/>
      <c r="I3862" s="177"/>
      <c r="J3862" s="64"/>
      <c r="K3862" s="64"/>
      <c r="L3862" s="62"/>
      <c r="M3862" s="223"/>
      <c r="N3862" s="43"/>
      <c r="O3862" s="43"/>
      <c r="P3862" s="43"/>
      <c r="Q3862" s="43"/>
      <c r="R3862" s="43"/>
      <c r="S3862" s="43"/>
      <c r="T3862" s="79"/>
      <c r="AT3862" s="25" t="s">
        <v>506</v>
      </c>
      <c r="AU3862" s="25" t="s">
        <v>82</v>
      </c>
    </row>
    <row r="3863" spans="2:65" s="1" customFormat="1" ht="25.5" customHeight="1">
      <c r="B3863" s="42"/>
      <c r="C3863" s="278" t="s">
        <v>5444</v>
      </c>
      <c r="D3863" s="278" t="s">
        <v>1110</v>
      </c>
      <c r="E3863" s="279" t="s">
        <v>5445</v>
      </c>
      <c r="F3863" s="280" t="s">
        <v>5446</v>
      </c>
      <c r="G3863" s="281" t="s">
        <v>2537</v>
      </c>
      <c r="H3863" s="282">
        <v>3</v>
      </c>
      <c r="I3863" s="283"/>
      <c r="J3863" s="284">
        <f>ROUND(I3863*H3863,2)</f>
        <v>0</v>
      </c>
      <c r="K3863" s="280" t="s">
        <v>23</v>
      </c>
      <c r="L3863" s="285"/>
      <c r="M3863" s="286" t="s">
        <v>23</v>
      </c>
      <c r="N3863" s="287" t="s">
        <v>44</v>
      </c>
      <c r="O3863" s="43"/>
      <c r="P3863" s="218">
        <f>O3863*H3863</f>
        <v>0</v>
      </c>
      <c r="Q3863" s="218">
        <v>0</v>
      </c>
      <c r="R3863" s="218">
        <f>Q3863*H3863</f>
        <v>0</v>
      </c>
      <c r="S3863" s="218">
        <v>0</v>
      </c>
      <c r="T3863" s="219">
        <f>S3863*H3863</f>
        <v>0</v>
      </c>
      <c r="AR3863" s="25" t="s">
        <v>604</v>
      </c>
      <c r="AT3863" s="25" t="s">
        <v>1110</v>
      </c>
      <c r="AU3863" s="25" t="s">
        <v>82</v>
      </c>
      <c r="AY3863" s="25" t="s">
        <v>492</v>
      </c>
      <c r="BE3863" s="220">
        <f>IF(N3863="základní",J3863,0)</f>
        <v>0</v>
      </c>
      <c r="BF3863" s="220">
        <f>IF(N3863="snížená",J3863,0)</f>
        <v>0</v>
      </c>
      <c r="BG3863" s="220">
        <f>IF(N3863="zákl. přenesená",J3863,0)</f>
        <v>0</v>
      </c>
      <c r="BH3863" s="220">
        <f>IF(N3863="sníž. přenesená",J3863,0)</f>
        <v>0</v>
      </c>
      <c r="BI3863" s="220">
        <f>IF(N3863="nulová",J3863,0)</f>
        <v>0</v>
      </c>
      <c r="BJ3863" s="25" t="s">
        <v>80</v>
      </c>
      <c r="BK3863" s="220">
        <f>ROUND(I3863*H3863,2)</f>
        <v>0</v>
      </c>
      <c r="BL3863" s="25" t="s">
        <v>502</v>
      </c>
      <c r="BM3863" s="25" t="s">
        <v>5447</v>
      </c>
    </row>
    <row r="3864" spans="2:65" s="1" customFormat="1" ht="24">
      <c r="B3864" s="42"/>
      <c r="C3864" s="64"/>
      <c r="D3864" s="227" t="s">
        <v>506</v>
      </c>
      <c r="E3864" s="64"/>
      <c r="F3864" s="274" t="s">
        <v>5446</v>
      </c>
      <c r="G3864" s="64"/>
      <c r="H3864" s="64"/>
      <c r="I3864" s="177"/>
      <c r="J3864" s="64"/>
      <c r="K3864" s="64"/>
      <c r="L3864" s="62"/>
      <c r="M3864" s="223"/>
      <c r="N3864" s="43"/>
      <c r="O3864" s="43"/>
      <c r="P3864" s="43"/>
      <c r="Q3864" s="43"/>
      <c r="R3864" s="43"/>
      <c r="S3864" s="43"/>
      <c r="T3864" s="79"/>
      <c r="AT3864" s="25" t="s">
        <v>506</v>
      </c>
      <c r="AU3864" s="25" t="s">
        <v>82</v>
      </c>
    </row>
    <row r="3865" spans="2:65" s="1" customFormat="1" ht="25.5" customHeight="1">
      <c r="B3865" s="42"/>
      <c r="C3865" s="278" t="s">
        <v>5448</v>
      </c>
      <c r="D3865" s="278" t="s">
        <v>1110</v>
      </c>
      <c r="E3865" s="279" t="s">
        <v>5449</v>
      </c>
      <c r="F3865" s="280" t="s">
        <v>5450</v>
      </c>
      <c r="G3865" s="281" t="s">
        <v>2537</v>
      </c>
      <c r="H3865" s="282">
        <v>11</v>
      </c>
      <c r="I3865" s="283"/>
      <c r="J3865" s="284">
        <f>ROUND(I3865*H3865,2)</f>
        <v>0</v>
      </c>
      <c r="K3865" s="280" t="s">
        <v>23</v>
      </c>
      <c r="L3865" s="285"/>
      <c r="M3865" s="286" t="s">
        <v>23</v>
      </c>
      <c r="N3865" s="287" t="s">
        <v>44</v>
      </c>
      <c r="O3865" s="43"/>
      <c r="P3865" s="218">
        <f>O3865*H3865</f>
        <v>0</v>
      </c>
      <c r="Q3865" s="218">
        <v>0</v>
      </c>
      <c r="R3865" s="218">
        <f>Q3865*H3865</f>
        <v>0</v>
      </c>
      <c r="S3865" s="218">
        <v>0</v>
      </c>
      <c r="T3865" s="219">
        <f>S3865*H3865</f>
        <v>0</v>
      </c>
      <c r="AR3865" s="25" t="s">
        <v>604</v>
      </c>
      <c r="AT3865" s="25" t="s">
        <v>1110</v>
      </c>
      <c r="AU3865" s="25" t="s">
        <v>82</v>
      </c>
      <c r="AY3865" s="25" t="s">
        <v>492</v>
      </c>
      <c r="BE3865" s="220">
        <f>IF(N3865="základní",J3865,0)</f>
        <v>0</v>
      </c>
      <c r="BF3865" s="220">
        <f>IF(N3865="snížená",J3865,0)</f>
        <v>0</v>
      </c>
      <c r="BG3865" s="220">
        <f>IF(N3865="zákl. přenesená",J3865,0)</f>
        <v>0</v>
      </c>
      <c r="BH3865" s="220">
        <f>IF(N3865="sníž. přenesená",J3865,0)</f>
        <v>0</v>
      </c>
      <c r="BI3865" s="220">
        <f>IF(N3865="nulová",J3865,0)</f>
        <v>0</v>
      </c>
      <c r="BJ3865" s="25" t="s">
        <v>80</v>
      </c>
      <c r="BK3865" s="220">
        <f>ROUND(I3865*H3865,2)</f>
        <v>0</v>
      </c>
      <c r="BL3865" s="25" t="s">
        <v>502</v>
      </c>
      <c r="BM3865" s="25" t="s">
        <v>5451</v>
      </c>
    </row>
    <row r="3866" spans="2:65" s="1" customFormat="1" ht="24">
      <c r="B3866" s="42"/>
      <c r="C3866" s="64"/>
      <c r="D3866" s="227" t="s">
        <v>506</v>
      </c>
      <c r="E3866" s="64"/>
      <c r="F3866" s="274" t="s">
        <v>5450</v>
      </c>
      <c r="G3866" s="64"/>
      <c r="H3866" s="64"/>
      <c r="I3866" s="177"/>
      <c r="J3866" s="64"/>
      <c r="K3866" s="64"/>
      <c r="L3866" s="62"/>
      <c r="M3866" s="223"/>
      <c r="N3866" s="43"/>
      <c r="O3866" s="43"/>
      <c r="P3866" s="43"/>
      <c r="Q3866" s="43"/>
      <c r="R3866" s="43"/>
      <c r="S3866" s="43"/>
      <c r="T3866" s="79"/>
      <c r="AT3866" s="25" t="s">
        <v>506</v>
      </c>
      <c r="AU3866" s="25" t="s">
        <v>82</v>
      </c>
    </row>
    <row r="3867" spans="2:65" s="1" customFormat="1" ht="25.5" customHeight="1">
      <c r="B3867" s="42"/>
      <c r="C3867" s="278" t="s">
        <v>5452</v>
      </c>
      <c r="D3867" s="278" t="s">
        <v>1110</v>
      </c>
      <c r="E3867" s="279" t="s">
        <v>5453</v>
      </c>
      <c r="F3867" s="280" t="s">
        <v>5454</v>
      </c>
      <c r="G3867" s="281" t="s">
        <v>2537</v>
      </c>
      <c r="H3867" s="282">
        <v>3</v>
      </c>
      <c r="I3867" s="283"/>
      <c r="J3867" s="284">
        <f>ROUND(I3867*H3867,2)</f>
        <v>0</v>
      </c>
      <c r="K3867" s="280" t="s">
        <v>23</v>
      </c>
      <c r="L3867" s="285"/>
      <c r="M3867" s="286" t="s">
        <v>23</v>
      </c>
      <c r="N3867" s="287" t="s">
        <v>44</v>
      </c>
      <c r="O3867" s="43"/>
      <c r="P3867" s="218">
        <f>O3867*H3867</f>
        <v>0</v>
      </c>
      <c r="Q3867" s="218">
        <v>0</v>
      </c>
      <c r="R3867" s="218">
        <f>Q3867*H3867</f>
        <v>0</v>
      </c>
      <c r="S3867" s="218">
        <v>0</v>
      </c>
      <c r="T3867" s="219">
        <f>S3867*H3867</f>
        <v>0</v>
      </c>
      <c r="AR3867" s="25" t="s">
        <v>604</v>
      </c>
      <c r="AT3867" s="25" t="s">
        <v>1110</v>
      </c>
      <c r="AU3867" s="25" t="s">
        <v>82</v>
      </c>
      <c r="AY3867" s="25" t="s">
        <v>492</v>
      </c>
      <c r="BE3867" s="220">
        <f>IF(N3867="základní",J3867,0)</f>
        <v>0</v>
      </c>
      <c r="BF3867" s="220">
        <f>IF(N3867="snížená",J3867,0)</f>
        <v>0</v>
      </c>
      <c r="BG3867" s="220">
        <f>IF(N3867="zákl. přenesená",J3867,0)</f>
        <v>0</v>
      </c>
      <c r="BH3867" s="220">
        <f>IF(N3867="sníž. přenesená",J3867,0)</f>
        <v>0</v>
      </c>
      <c r="BI3867" s="220">
        <f>IF(N3867="nulová",J3867,0)</f>
        <v>0</v>
      </c>
      <c r="BJ3867" s="25" t="s">
        <v>80</v>
      </c>
      <c r="BK3867" s="220">
        <f>ROUND(I3867*H3867,2)</f>
        <v>0</v>
      </c>
      <c r="BL3867" s="25" t="s">
        <v>502</v>
      </c>
      <c r="BM3867" s="25" t="s">
        <v>5455</v>
      </c>
    </row>
    <row r="3868" spans="2:65" s="1" customFormat="1" ht="24">
      <c r="B3868" s="42"/>
      <c r="C3868" s="64"/>
      <c r="D3868" s="227" t="s">
        <v>506</v>
      </c>
      <c r="E3868" s="64"/>
      <c r="F3868" s="274" t="s">
        <v>5454</v>
      </c>
      <c r="G3868" s="64"/>
      <c r="H3868" s="64"/>
      <c r="I3868" s="177"/>
      <c r="J3868" s="64"/>
      <c r="K3868" s="64"/>
      <c r="L3868" s="62"/>
      <c r="M3868" s="223"/>
      <c r="N3868" s="43"/>
      <c r="O3868" s="43"/>
      <c r="P3868" s="43"/>
      <c r="Q3868" s="43"/>
      <c r="R3868" s="43"/>
      <c r="S3868" s="43"/>
      <c r="T3868" s="79"/>
      <c r="AT3868" s="25" t="s">
        <v>506</v>
      </c>
      <c r="AU3868" s="25" t="s">
        <v>82</v>
      </c>
    </row>
    <row r="3869" spans="2:65" s="1" customFormat="1" ht="25.5" customHeight="1">
      <c r="B3869" s="42"/>
      <c r="C3869" s="278" t="s">
        <v>5456</v>
      </c>
      <c r="D3869" s="278" t="s">
        <v>1110</v>
      </c>
      <c r="E3869" s="279" t="s">
        <v>5457</v>
      </c>
      <c r="F3869" s="280" t="s">
        <v>5458</v>
      </c>
      <c r="G3869" s="281" t="s">
        <v>2537</v>
      </c>
      <c r="H3869" s="282">
        <v>1</v>
      </c>
      <c r="I3869" s="283"/>
      <c r="J3869" s="284">
        <f>ROUND(I3869*H3869,2)</f>
        <v>0</v>
      </c>
      <c r="K3869" s="280" t="s">
        <v>23</v>
      </c>
      <c r="L3869" s="285"/>
      <c r="M3869" s="286" t="s">
        <v>23</v>
      </c>
      <c r="N3869" s="287" t="s">
        <v>44</v>
      </c>
      <c r="O3869" s="43"/>
      <c r="P3869" s="218">
        <f>O3869*H3869</f>
        <v>0</v>
      </c>
      <c r="Q3869" s="218">
        <v>0</v>
      </c>
      <c r="R3869" s="218">
        <f>Q3869*H3869</f>
        <v>0</v>
      </c>
      <c r="S3869" s="218">
        <v>0</v>
      </c>
      <c r="T3869" s="219">
        <f>S3869*H3869</f>
        <v>0</v>
      </c>
      <c r="AR3869" s="25" t="s">
        <v>604</v>
      </c>
      <c r="AT3869" s="25" t="s">
        <v>1110</v>
      </c>
      <c r="AU3869" s="25" t="s">
        <v>82</v>
      </c>
      <c r="AY3869" s="25" t="s">
        <v>492</v>
      </c>
      <c r="BE3869" s="220">
        <f>IF(N3869="základní",J3869,0)</f>
        <v>0</v>
      </c>
      <c r="BF3869" s="220">
        <f>IF(N3869="snížená",J3869,0)</f>
        <v>0</v>
      </c>
      <c r="BG3869" s="220">
        <f>IF(N3869="zákl. přenesená",J3869,0)</f>
        <v>0</v>
      </c>
      <c r="BH3869" s="220">
        <f>IF(N3869="sníž. přenesená",J3869,0)</f>
        <v>0</v>
      </c>
      <c r="BI3869" s="220">
        <f>IF(N3869="nulová",J3869,0)</f>
        <v>0</v>
      </c>
      <c r="BJ3869" s="25" t="s">
        <v>80</v>
      </c>
      <c r="BK3869" s="220">
        <f>ROUND(I3869*H3869,2)</f>
        <v>0</v>
      </c>
      <c r="BL3869" s="25" t="s">
        <v>502</v>
      </c>
      <c r="BM3869" s="25" t="s">
        <v>5459</v>
      </c>
    </row>
    <row r="3870" spans="2:65" s="1" customFormat="1" ht="24">
      <c r="B3870" s="42"/>
      <c r="C3870" s="64"/>
      <c r="D3870" s="227" t="s">
        <v>506</v>
      </c>
      <c r="E3870" s="64"/>
      <c r="F3870" s="274" t="s">
        <v>5458</v>
      </c>
      <c r="G3870" s="64"/>
      <c r="H3870" s="64"/>
      <c r="I3870" s="177"/>
      <c r="J3870" s="64"/>
      <c r="K3870" s="64"/>
      <c r="L3870" s="62"/>
      <c r="M3870" s="223"/>
      <c r="N3870" s="43"/>
      <c r="O3870" s="43"/>
      <c r="P3870" s="43"/>
      <c r="Q3870" s="43"/>
      <c r="R3870" s="43"/>
      <c r="S3870" s="43"/>
      <c r="T3870" s="79"/>
      <c r="AT3870" s="25" t="s">
        <v>506</v>
      </c>
      <c r="AU3870" s="25" t="s">
        <v>82</v>
      </c>
    </row>
    <row r="3871" spans="2:65" s="1" customFormat="1" ht="25.5" customHeight="1">
      <c r="B3871" s="42"/>
      <c r="C3871" s="278" t="s">
        <v>5460</v>
      </c>
      <c r="D3871" s="278" t="s">
        <v>1110</v>
      </c>
      <c r="E3871" s="279" t="s">
        <v>5461</v>
      </c>
      <c r="F3871" s="280" t="s">
        <v>5462</v>
      </c>
      <c r="G3871" s="281" t="s">
        <v>2537</v>
      </c>
      <c r="H3871" s="282">
        <v>1</v>
      </c>
      <c r="I3871" s="283"/>
      <c r="J3871" s="284">
        <f>ROUND(I3871*H3871,2)</f>
        <v>0</v>
      </c>
      <c r="K3871" s="280" t="s">
        <v>23</v>
      </c>
      <c r="L3871" s="285"/>
      <c r="M3871" s="286" t="s">
        <v>23</v>
      </c>
      <c r="N3871" s="287" t="s">
        <v>44</v>
      </c>
      <c r="O3871" s="43"/>
      <c r="P3871" s="218">
        <f>O3871*H3871</f>
        <v>0</v>
      </c>
      <c r="Q3871" s="218">
        <v>0</v>
      </c>
      <c r="R3871" s="218">
        <f>Q3871*H3871</f>
        <v>0</v>
      </c>
      <c r="S3871" s="218">
        <v>0</v>
      </c>
      <c r="T3871" s="219">
        <f>S3871*H3871</f>
        <v>0</v>
      </c>
      <c r="AR3871" s="25" t="s">
        <v>604</v>
      </c>
      <c r="AT3871" s="25" t="s">
        <v>1110</v>
      </c>
      <c r="AU3871" s="25" t="s">
        <v>82</v>
      </c>
      <c r="AY3871" s="25" t="s">
        <v>492</v>
      </c>
      <c r="BE3871" s="220">
        <f>IF(N3871="základní",J3871,0)</f>
        <v>0</v>
      </c>
      <c r="BF3871" s="220">
        <f>IF(N3871="snížená",J3871,0)</f>
        <v>0</v>
      </c>
      <c r="BG3871" s="220">
        <f>IF(N3871="zákl. přenesená",J3871,0)</f>
        <v>0</v>
      </c>
      <c r="BH3871" s="220">
        <f>IF(N3871="sníž. přenesená",J3871,0)</f>
        <v>0</v>
      </c>
      <c r="BI3871" s="220">
        <f>IF(N3871="nulová",J3871,0)</f>
        <v>0</v>
      </c>
      <c r="BJ3871" s="25" t="s">
        <v>80</v>
      </c>
      <c r="BK3871" s="220">
        <f>ROUND(I3871*H3871,2)</f>
        <v>0</v>
      </c>
      <c r="BL3871" s="25" t="s">
        <v>502</v>
      </c>
      <c r="BM3871" s="25" t="s">
        <v>5463</v>
      </c>
    </row>
    <row r="3872" spans="2:65" s="1" customFormat="1" ht="24">
      <c r="B3872" s="42"/>
      <c r="C3872" s="64"/>
      <c r="D3872" s="227" t="s">
        <v>506</v>
      </c>
      <c r="E3872" s="64"/>
      <c r="F3872" s="274" t="s">
        <v>5462</v>
      </c>
      <c r="G3872" s="64"/>
      <c r="H3872" s="64"/>
      <c r="I3872" s="177"/>
      <c r="J3872" s="64"/>
      <c r="K3872" s="64"/>
      <c r="L3872" s="62"/>
      <c r="M3872" s="223"/>
      <c r="N3872" s="43"/>
      <c r="O3872" s="43"/>
      <c r="P3872" s="43"/>
      <c r="Q3872" s="43"/>
      <c r="R3872" s="43"/>
      <c r="S3872" s="43"/>
      <c r="T3872" s="79"/>
      <c r="AT3872" s="25" t="s">
        <v>506</v>
      </c>
      <c r="AU3872" s="25" t="s">
        <v>82</v>
      </c>
    </row>
    <row r="3873" spans="2:65" s="1" customFormat="1" ht="25.5" customHeight="1">
      <c r="B3873" s="42"/>
      <c r="C3873" s="278" t="s">
        <v>5464</v>
      </c>
      <c r="D3873" s="278" t="s">
        <v>1110</v>
      </c>
      <c r="E3873" s="279" t="s">
        <v>5465</v>
      </c>
      <c r="F3873" s="280" t="s">
        <v>5466</v>
      </c>
      <c r="G3873" s="281" t="s">
        <v>2537</v>
      </c>
      <c r="H3873" s="282">
        <v>1</v>
      </c>
      <c r="I3873" s="283"/>
      <c r="J3873" s="284">
        <f>ROUND(I3873*H3873,2)</f>
        <v>0</v>
      </c>
      <c r="K3873" s="280" t="s">
        <v>23</v>
      </c>
      <c r="L3873" s="285"/>
      <c r="M3873" s="286" t="s">
        <v>23</v>
      </c>
      <c r="N3873" s="287" t="s">
        <v>44</v>
      </c>
      <c r="O3873" s="43"/>
      <c r="P3873" s="218">
        <f>O3873*H3873</f>
        <v>0</v>
      </c>
      <c r="Q3873" s="218">
        <v>0</v>
      </c>
      <c r="R3873" s="218">
        <f>Q3873*H3873</f>
        <v>0</v>
      </c>
      <c r="S3873" s="218">
        <v>0</v>
      </c>
      <c r="T3873" s="219">
        <f>S3873*H3873</f>
        <v>0</v>
      </c>
      <c r="AR3873" s="25" t="s">
        <v>604</v>
      </c>
      <c r="AT3873" s="25" t="s">
        <v>1110</v>
      </c>
      <c r="AU3873" s="25" t="s">
        <v>82</v>
      </c>
      <c r="AY3873" s="25" t="s">
        <v>492</v>
      </c>
      <c r="BE3873" s="220">
        <f>IF(N3873="základní",J3873,0)</f>
        <v>0</v>
      </c>
      <c r="BF3873" s="220">
        <f>IF(N3873="snížená",J3873,0)</f>
        <v>0</v>
      </c>
      <c r="BG3873" s="220">
        <f>IF(N3873="zákl. přenesená",J3873,0)</f>
        <v>0</v>
      </c>
      <c r="BH3873" s="220">
        <f>IF(N3873="sníž. přenesená",J3873,0)</f>
        <v>0</v>
      </c>
      <c r="BI3873" s="220">
        <f>IF(N3873="nulová",J3873,0)</f>
        <v>0</v>
      </c>
      <c r="BJ3873" s="25" t="s">
        <v>80</v>
      </c>
      <c r="BK3873" s="220">
        <f>ROUND(I3873*H3873,2)</f>
        <v>0</v>
      </c>
      <c r="BL3873" s="25" t="s">
        <v>502</v>
      </c>
      <c r="BM3873" s="25" t="s">
        <v>5467</v>
      </c>
    </row>
    <row r="3874" spans="2:65" s="1" customFormat="1" ht="24">
      <c r="B3874" s="42"/>
      <c r="C3874" s="64"/>
      <c r="D3874" s="227" t="s">
        <v>506</v>
      </c>
      <c r="E3874" s="64"/>
      <c r="F3874" s="274" t="s">
        <v>5466</v>
      </c>
      <c r="G3874" s="64"/>
      <c r="H3874" s="64"/>
      <c r="I3874" s="177"/>
      <c r="J3874" s="64"/>
      <c r="K3874" s="64"/>
      <c r="L3874" s="62"/>
      <c r="M3874" s="223"/>
      <c r="N3874" s="43"/>
      <c r="O3874" s="43"/>
      <c r="P3874" s="43"/>
      <c r="Q3874" s="43"/>
      <c r="R3874" s="43"/>
      <c r="S3874" s="43"/>
      <c r="T3874" s="79"/>
      <c r="AT3874" s="25" t="s">
        <v>506</v>
      </c>
      <c r="AU3874" s="25" t="s">
        <v>82</v>
      </c>
    </row>
    <row r="3875" spans="2:65" s="1" customFormat="1" ht="25.5" customHeight="1">
      <c r="B3875" s="42"/>
      <c r="C3875" s="278" t="s">
        <v>5468</v>
      </c>
      <c r="D3875" s="278" t="s">
        <v>1110</v>
      </c>
      <c r="E3875" s="279" t="s">
        <v>5469</v>
      </c>
      <c r="F3875" s="280" t="s">
        <v>5470</v>
      </c>
      <c r="G3875" s="281" t="s">
        <v>2537</v>
      </c>
      <c r="H3875" s="282">
        <v>1</v>
      </c>
      <c r="I3875" s="283"/>
      <c r="J3875" s="284">
        <f>ROUND(I3875*H3875,2)</f>
        <v>0</v>
      </c>
      <c r="K3875" s="280" t="s">
        <v>23</v>
      </c>
      <c r="L3875" s="285"/>
      <c r="M3875" s="286" t="s">
        <v>23</v>
      </c>
      <c r="N3875" s="287" t="s">
        <v>44</v>
      </c>
      <c r="O3875" s="43"/>
      <c r="P3875" s="218">
        <f>O3875*H3875</f>
        <v>0</v>
      </c>
      <c r="Q3875" s="218">
        <v>0</v>
      </c>
      <c r="R3875" s="218">
        <f>Q3875*H3875</f>
        <v>0</v>
      </c>
      <c r="S3875" s="218">
        <v>0</v>
      </c>
      <c r="T3875" s="219">
        <f>S3875*H3875</f>
        <v>0</v>
      </c>
      <c r="AR3875" s="25" t="s">
        <v>604</v>
      </c>
      <c r="AT3875" s="25" t="s">
        <v>1110</v>
      </c>
      <c r="AU3875" s="25" t="s">
        <v>82</v>
      </c>
      <c r="AY3875" s="25" t="s">
        <v>492</v>
      </c>
      <c r="BE3875" s="220">
        <f>IF(N3875="základní",J3875,0)</f>
        <v>0</v>
      </c>
      <c r="BF3875" s="220">
        <f>IF(N3875="snížená",J3875,0)</f>
        <v>0</v>
      </c>
      <c r="BG3875" s="220">
        <f>IF(N3875="zákl. přenesená",J3875,0)</f>
        <v>0</v>
      </c>
      <c r="BH3875" s="220">
        <f>IF(N3875="sníž. přenesená",J3875,0)</f>
        <v>0</v>
      </c>
      <c r="BI3875" s="220">
        <f>IF(N3875="nulová",J3875,0)</f>
        <v>0</v>
      </c>
      <c r="BJ3875" s="25" t="s">
        <v>80</v>
      </c>
      <c r="BK3875" s="220">
        <f>ROUND(I3875*H3875,2)</f>
        <v>0</v>
      </c>
      <c r="BL3875" s="25" t="s">
        <v>502</v>
      </c>
      <c r="BM3875" s="25" t="s">
        <v>5471</v>
      </c>
    </row>
    <row r="3876" spans="2:65" s="1" customFormat="1" ht="24">
      <c r="B3876" s="42"/>
      <c r="C3876" s="64"/>
      <c r="D3876" s="227" t="s">
        <v>506</v>
      </c>
      <c r="E3876" s="64"/>
      <c r="F3876" s="274" t="s">
        <v>5470</v>
      </c>
      <c r="G3876" s="64"/>
      <c r="H3876" s="64"/>
      <c r="I3876" s="177"/>
      <c r="J3876" s="64"/>
      <c r="K3876" s="64"/>
      <c r="L3876" s="62"/>
      <c r="M3876" s="223"/>
      <c r="N3876" s="43"/>
      <c r="O3876" s="43"/>
      <c r="P3876" s="43"/>
      <c r="Q3876" s="43"/>
      <c r="R3876" s="43"/>
      <c r="S3876" s="43"/>
      <c r="T3876" s="79"/>
      <c r="AT3876" s="25" t="s">
        <v>506</v>
      </c>
      <c r="AU3876" s="25" t="s">
        <v>82</v>
      </c>
    </row>
    <row r="3877" spans="2:65" s="1" customFormat="1" ht="25.5" customHeight="1">
      <c r="B3877" s="42"/>
      <c r="C3877" s="278" t="s">
        <v>5472</v>
      </c>
      <c r="D3877" s="278" t="s">
        <v>1110</v>
      </c>
      <c r="E3877" s="279" t="s">
        <v>5473</v>
      </c>
      <c r="F3877" s="280" t="s">
        <v>5474</v>
      </c>
      <c r="G3877" s="281" t="s">
        <v>2537</v>
      </c>
      <c r="H3877" s="282">
        <v>5</v>
      </c>
      <c r="I3877" s="283"/>
      <c r="J3877" s="284">
        <f>ROUND(I3877*H3877,2)</f>
        <v>0</v>
      </c>
      <c r="K3877" s="280" t="s">
        <v>23</v>
      </c>
      <c r="L3877" s="285"/>
      <c r="M3877" s="286" t="s">
        <v>23</v>
      </c>
      <c r="N3877" s="287" t="s">
        <v>44</v>
      </c>
      <c r="O3877" s="43"/>
      <c r="P3877" s="218">
        <f>O3877*H3877</f>
        <v>0</v>
      </c>
      <c r="Q3877" s="218">
        <v>0</v>
      </c>
      <c r="R3877" s="218">
        <f>Q3877*H3877</f>
        <v>0</v>
      </c>
      <c r="S3877" s="218">
        <v>0</v>
      </c>
      <c r="T3877" s="219">
        <f>S3877*H3877</f>
        <v>0</v>
      </c>
      <c r="AR3877" s="25" t="s">
        <v>604</v>
      </c>
      <c r="AT3877" s="25" t="s">
        <v>1110</v>
      </c>
      <c r="AU3877" s="25" t="s">
        <v>82</v>
      </c>
      <c r="AY3877" s="25" t="s">
        <v>492</v>
      </c>
      <c r="BE3877" s="220">
        <f>IF(N3877="základní",J3877,0)</f>
        <v>0</v>
      </c>
      <c r="BF3877" s="220">
        <f>IF(N3877="snížená",J3877,0)</f>
        <v>0</v>
      </c>
      <c r="BG3877" s="220">
        <f>IF(N3877="zákl. přenesená",J3877,0)</f>
        <v>0</v>
      </c>
      <c r="BH3877" s="220">
        <f>IF(N3877="sníž. přenesená",J3877,0)</f>
        <v>0</v>
      </c>
      <c r="BI3877" s="220">
        <f>IF(N3877="nulová",J3877,0)</f>
        <v>0</v>
      </c>
      <c r="BJ3877" s="25" t="s">
        <v>80</v>
      </c>
      <c r="BK3877" s="220">
        <f>ROUND(I3877*H3877,2)</f>
        <v>0</v>
      </c>
      <c r="BL3877" s="25" t="s">
        <v>502</v>
      </c>
      <c r="BM3877" s="25" t="s">
        <v>5475</v>
      </c>
    </row>
    <row r="3878" spans="2:65" s="1" customFormat="1" ht="24">
      <c r="B3878" s="42"/>
      <c r="C3878" s="64"/>
      <c r="D3878" s="227" t="s">
        <v>506</v>
      </c>
      <c r="E3878" s="64"/>
      <c r="F3878" s="274" t="s">
        <v>5474</v>
      </c>
      <c r="G3878" s="64"/>
      <c r="H3878" s="64"/>
      <c r="I3878" s="177"/>
      <c r="J3878" s="64"/>
      <c r="K3878" s="64"/>
      <c r="L3878" s="62"/>
      <c r="M3878" s="223"/>
      <c r="N3878" s="43"/>
      <c r="O3878" s="43"/>
      <c r="P3878" s="43"/>
      <c r="Q3878" s="43"/>
      <c r="R3878" s="43"/>
      <c r="S3878" s="43"/>
      <c r="T3878" s="79"/>
      <c r="AT3878" s="25" t="s">
        <v>506</v>
      </c>
      <c r="AU3878" s="25" t="s">
        <v>82</v>
      </c>
    </row>
    <row r="3879" spans="2:65" s="1" customFormat="1" ht="25.5" customHeight="1">
      <c r="B3879" s="42"/>
      <c r="C3879" s="278" t="s">
        <v>5476</v>
      </c>
      <c r="D3879" s="278" t="s">
        <v>1110</v>
      </c>
      <c r="E3879" s="279" t="s">
        <v>5477</v>
      </c>
      <c r="F3879" s="280" t="s">
        <v>5478</v>
      </c>
      <c r="G3879" s="281" t="s">
        <v>2537</v>
      </c>
      <c r="H3879" s="282">
        <v>14</v>
      </c>
      <c r="I3879" s="283"/>
      <c r="J3879" s="284">
        <f>ROUND(I3879*H3879,2)</f>
        <v>0</v>
      </c>
      <c r="K3879" s="280" t="s">
        <v>23</v>
      </c>
      <c r="L3879" s="285"/>
      <c r="M3879" s="286" t="s">
        <v>23</v>
      </c>
      <c r="N3879" s="287" t="s">
        <v>44</v>
      </c>
      <c r="O3879" s="43"/>
      <c r="P3879" s="218">
        <f>O3879*H3879</f>
        <v>0</v>
      </c>
      <c r="Q3879" s="218">
        <v>0</v>
      </c>
      <c r="R3879" s="218">
        <f>Q3879*H3879</f>
        <v>0</v>
      </c>
      <c r="S3879" s="218">
        <v>0</v>
      </c>
      <c r="T3879" s="219">
        <f>S3879*H3879</f>
        <v>0</v>
      </c>
      <c r="AR3879" s="25" t="s">
        <v>604</v>
      </c>
      <c r="AT3879" s="25" t="s">
        <v>1110</v>
      </c>
      <c r="AU3879" s="25" t="s">
        <v>82</v>
      </c>
      <c r="AY3879" s="25" t="s">
        <v>492</v>
      </c>
      <c r="BE3879" s="220">
        <f>IF(N3879="základní",J3879,0)</f>
        <v>0</v>
      </c>
      <c r="BF3879" s="220">
        <f>IF(N3879="snížená",J3879,0)</f>
        <v>0</v>
      </c>
      <c r="BG3879" s="220">
        <f>IF(N3879="zákl. přenesená",J3879,0)</f>
        <v>0</v>
      </c>
      <c r="BH3879" s="220">
        <f>IF(N3879="sníž. přenesená",J3879,0)</f>
        <v>0</v>
      </c>
      <c r="BI3879" s="220">
        <f>IF(N3879="nulová",J3879,0)</f>
        <v>0</v>
      </c>
      <c r="BJ3879" s="25" t="s">
        <v>80</v>
      </c>
      <c r="BK3879" s="220">
        <f>ROUND(I3879*H3879,2)</f>
        <v>0</v>
      </c>
      <c r="BL3879" s="25" t="s">
        <v>502</v>
      </c>
      <c r="BM3879" s="25" t="s">
        <v>5479</v>
      </c>
    </row>
    <row r="3880" spans="2:65" s="1" customFormat="1" ht="24">
      <c r="B3880" s="42"/>
      <c r="C3880" s="64"/>
      <c r="D3880" s="227" t="s">
        <v>506</v>
      </c>
      <c r="E3880" s="64"/>
      <c r="F3880" s="274" t="s">
        <v>5478</v>
      </c>
      <c r="G3880" s="64"/>
      <c r="H3880" s="64"/>
      <c r="I3880" s="177"/>
      <c r="J3880" s="64"/>
      <c r="K3880" s="64"/>
      <c r="L3880" s="62"/>
      <c r="M3880" s="223"/>
      <c r="N3880" s="43"/>
      <c r="O3880" s="43"/>
      <c r="P3880" s="43"/>
      <c r="Q3880" s="43"/>
      <c r="R3880" s="43"/>
      <c r="S3880" s="43"/>
      <c r="T3880" s="79"/>
      <c r="AT3880" s="25" t="s">
        <v>506</v>
      </c>
      <c r="AU3880" s="25" t="s">
        <v>82</v>
      </c>
    </row>
    <row r="3881" spans="2:65" s="1" customFormat="1" ht="25.5" customHeight="1">
      <c r="B3881" s="42"/>
      <c r="C3881" s="278" t="s">
        <v>3653</v>
      </c>
      <c r="D3881" s="278" t="s">
        <v>1110</v>
      </c>
      <c r="E3881" s="279" t="s">
        <v>5480</v>
      </c>
      <c r="F3881" s="280" t="s">
        <v>5481</v>
      </c>
      <c r="G3881" s="281" t="s">
        <v>2537</v>
      </c>
      <c r="H3881" s="282">
        <v>13</v>
      </c>
      <c r="I3881" s="283"/>
      <c r="J3881" s="284">
        <f>ROUND(I3881*H3881,2)</f>
        <v>0</v>
      </c>
      <c r="K3881" s="280" t="s">
        <v>23</v>
      </c>
      <c r="L3881" s="285"/>
      <c r="M3881" s="286" t="s">
        <v>23</v>
      </c>
      <c r="N3881" s="287" t="s">
        <v>44</v>
      </c>
      <c r="O3881" s="43"/>
      <c r="P3881" s="218">
        <f>O3881*H3881</f>
        <v>0</v>
      </c>
      <c r="Q3881" s="218">
        <v>0</v>
      </c>
      <c r="R3881" s="218">
        <f>Q3881*H3881</f>
        <v>0</v>
      </c>
      <c r="S3881" s="218">
        <v>0</v>
      </c>
      <c r="T3881" s="219">
        <f>S3881*H3881</f>
        <v>0</v>
      </c>
      <c r="AR3881" s="25" t="s">
        <v>604</v>
      </c>
      <c r="AT3881" s="25" t="s">
        <v>1110</v>
      </c>
      <c r="AU3881" s="25" t="s">
        <v>82</v>
      </c>
      <c r="AY3881" s="25" t="s">
        <v>492</v>
      </c>
      <c r="BE3881" s="220">
        <f>IF(N3881="základní",J3881,0)</f>
        <v>0</v>
      </c>
      <c r="BF3881" s="220">
        <f>IF(N3881="snížená",J3881,0)</f>
        <v>0</v>
      </c>
      <c r="BG3881" s="220">
        <f>IF(N3881="zákl. přenesená",J3881,0)</f>
        <v>0</v>
      </c>
      <c r="BH3881" s="220">
        <f>IF(N3881="sníž. přenesená",J3881,0)</f>
        <v>0</v>
      </c>
      <c r="BI3881" s="220">
        <f>IF(N3881="nulová",J3881,0)</f>
        <v>0</v>
      </c>
      <c r="BJ3881" s="25" t="s">
        <v>80</v>
      </c>
      <c r="BK3881" s="220">
        <f>ROUND(I3881*H3881,2)</f>
        <v>0</v>
      </c>
      <c r="BL3881" s="25" t="s">
        <v>502</v>
      </c>
      <c r="BM3881" s="25" t="s">
        <v>5482</v>
      </c>
    </row>
    <row r="3882" spans="2:65" s="1" customFormat="1" ht="24">
      <c r="B3882" s="42"/>
      <c r="C3882" s="64"/>
      <c r="D3882" s="227" t="s">
        <v>506</v>
      </c>
      <c r="E3882" s="64"/>
      <c r="F3882" s="274" t="s">
        <v>5481</v>
      </c>
      <c r="G3882" s="64"/>
      <c r="H3882" s="64"/>
      <c r="I3882" s="177"/>
      <c r="J3882" s="64"/>
      <c r="K3882" s="64"/>
      <c r="L3882" s="62"/>
      <c r="M3882" s="223"/>
      <c r="N3882" s="43"/>
      <c r="O3882" s="43"/>
      <c r="P3882" s="43"/>
      <c r="Q3882" s="43"/>
      <c r="R3882" s="43"/>
      <c r="S3882" s="43"/>
      <c r="T3882" s="79"/>
      <c r="AT3882" s="25" t="s">
        <v>506</v>
      </c>
      <c r="AU3882" s="25" t="s">
        <v>82</v>
      </c>
    </row>
    <row r="3883" spans="2:65" s="1" customFormat="1" ht="25.5" customHeight="1">
      <c r="B3883" s="42"/>
      <c r="C3883" s="278" t="s">
        <v>3852</v>
      </c>
      <c r="D3883" s="278" t="s">
        <v>1110</v>
      </c>
      <c r="E3883" s="279" t="s">
        <v>5483</v>
      </c>
      <c r="F3883" s="280" t="s">
        <v>5484</v>
      </c>
      <c r="G3883" s="281" t="s">
        <v>2537</v>
      </c>
      <c r="H3883" s="282">
        <v>3</v>
      </c>
      <c r="I3883" s="283"/>
      <c r="J3883" s="284">
        <f>ROUND(I3883*H3883,2)</f>
        <v>0</v>
      </c>
      <c r="K3883" s="280" t="s">
        <v>23</v>
      </c>
      <c r="L3883" s="285"/>
      <c r="M3883" s="286" t="s">
        <v>23</v>
      </c>
      <c r="N3883" s="287" t="s">
        <v>44</v>
      </c>
      <c r="O3883" s="43"/>
      <c r="P3883" s="218">
        <f>O3883*H3883</f>
        <v>0</v>
      </c>
      <c r="Q3883" s="218">
        <v>0</v>
      </c>
      <c r="R3883" s="218">
        <f>Q3883*H3883</f>
        <v>0</v>
      </c>
      <c r="S3883" s="218">
        <v>0</v>
      </c>
      <c r="T3883" s="219">
        <f>S3883*H3883</f>
        <v>0</v>
      </c>
      <c r="AR3883" s="25" t="s">
        <v>604</v>
      </c>
      <c r="AT3883" s="25" t="s">
        <v>1110</v>
      </c>
      <c r="AU3883" s="25" t="s">
        <v>82</v>
      </c>
      <c r="AY3883" s="25" t="s">
        <v>492</v>
      </c>
      <c r="BE3883" s="220">
        <f>IF(N3883="základní",J3883,0)</f>
        <v>0</v>
      </c>
      <c r="BF3883" s="220">
        <f>IF(N3883="snížená",J3883,0)</f>
        <v>0</v>
      </c>
      <c r="BG3883" s="220">
        <f>IF(N3883="zákl. přenesená",J3883,0)</f>
        <v>0</v>
      </c>
      <c r="BH3883" s="220">
        <f>IF(N3883="sníž. přenesená",J3883,0)</f>
        <v>0</v>
      </c>
      <c r="BI3883" s="220">
        <f>IF(N3883="nulová",J3883,0)</f>
        <v>0</v>
      </c>
      <c r="BJ3883" s="25" t="s">
        <v>80</v>
      </c>
      <c r="BK3883" s="220">
        <f>ROUND(I3883*H3883,2)</f>
        <v>0</v>
      </c>
      <c r="BL3883" s="25" t="s">
        <v>502</v>
      </c>
      <c r="BM3883" s="25" t="s">
        <v>5485</v>
      </c>
    </row>
    <row r="3884" spans="2:65" s="1" customFormat="1" ht="24">
      <c r="B3884" s="42"/>
      <c r="C3884" s="64"/>
      <c r="D3884" s="227" t="s">
        <v>506</v>
      </c>
      <c r="E3884" s="64"/>
      <c r="F3884" s="274" t="s">
        <v>5484</v>
      </c>
      <c r="G3884" s="64"/>
      <c r="H3884" s="64"/>
      <c r="I3884" s="177"/>
      <c r="J3884" s="64"/>
      <c r="K3884" s="64"/>
      <c r="L3884" s="62"/>
      <c r="M3884" s="223"/>
      <c r="N3884" s="43"/>
      <c r="O3884" s="43"/>
      <c r="P3884" s="43"/>
      <c r="Q3884" s="43"/>
      <c r="R3884" s="43"/>
      <c r="S3884" s="43"/>
      <c r="T3884" s="79"/>
      <c r="AT3884" s="25" t="s">
        <v>506</v>
      </c>
      <c r="AU3884" s="25" t="s">
        <v>82</v>
      </c>
    </row>
    <row r="3885" spans="2:65" s="1" customFormat="1" ht="25.5" customHeight="1">
      <c r="B3885" s="42"/>
      <c r="C3885" s="278" t="s">
        <v>4102</v>
      </c>
      <c r="D3885" s="278" t="s">
        <v>1110</v>
      </c>
      <c r="E3885" s="279" t="s">
        <v>5486</v>
      </c>
      <c r="F3885" s="280" t="s">
        <v>5487</v>
      </c>
      <c r="G3885" s="281" t="s">
        <v>2537</v>
      </c>
      <c r="H3885" s="282">
        <v>7</v>
      </c>
      <c r="I3885" s="283"/>
      <c r="J3885" s="284">
        <f>ROUND(I3885*H3885,2)</f>
        <v>0</v>
      </c>
      <c r="K3885" s="280" t="s">
        <v>23</v>
      </c>
      <c r="L3885" s="285"/>
      <c r="M3885" s="286" t="s">
        <v>23</v>
      </c>
      <c r="N3885" s="287" t="s">
        <v>44</v>
      </c>
      <c r="O3885" s="43"/>
      <c r="P3885" s="218">
        <f>O3885*H3885</f>
        <v>0</v>
      </c>
      <c r="Q3885" s="218">
        <v>0</v>
      </c>
      <c r="R3885" s="218">
        <f>Q3885*H3885</f>
        <v>0</v>
      </c>
      <c r="S3885" s="218">
        <v>0</v>
      </c>
      <c r="T3885" s="219">
        <f>S3885*H3885</f>
        <v>0</v>
      </c>
      <c r="AR3885" s="25" t="s">
        <v>604</v>
      </c>
      <c r="AT3885" s="25" t="s">
        <v>1110</v>
      </c>
      <c r="AU3885" s="25" t="s">
        <v>82</v>
      </c>
      <c r="AY3885" s="25" t="s">
        <v>492</v>
      </c>
      <c r="BE3885" s="220">
        <f>IF(N3885="základní",J3885,0)</f>
        <v>0</v>
      </c>
      <c r="BF3885" s="220">
        <f>IF(N3885="snížená",J3885,0)</f>
        <v>0</v>
      </c>
      <c r="BG3885" s="220">
        <f>IF(N3885="zákl. přenesená",J3885,0)</f>
        <v>0</v>
      </c>
      <c r="BH3885" s="220">
        <f>IF(N3885="sníž. přenesená",J3885,0)</f>
        <v>0</v>
      </c>
      <c r="BI3885" s="220">
        <f>IF(N3885="nulová",J3885,0)</f>
        <v>0</v>
      </c>
      <c r="BJ3885" s="25" t="s">
        <v>80</v>
      </c>
      <c r="BK3885" s="220">
        <f>ROUND(I3885*H3885,2)</f>
        <v>0</v>
      </c>
      <c r="BL3885" s="25" t="s">
        <v>502</v>
      </c>
      <c r="BM3885" s="25" t="s">
        <v>5488</v>
      </c>
    </row>
    <row r="3886" spans="2:65" s="1" customFormat="1" ht="24">
      <c r="B3886" s="42"/>
      <c r="C3886" s="64"/>
      <c r="D3886" s="227" t="s">
        <v>506</v>
      </c>
      <c r="E3886" s="64"/>
      <c r="F3886" s="274" t="s">
        <v>5487</v>
      </c>
      <c r="G3886" s="64"/>
      <c r="H3886" s="64"/>
      <c r="I3886" s="177"/>
      <c r="J3886" s="64"/>
      <c r="K3886" s="64"/>
      <c r="L3886" s="62"/>
      <c r="M3886" s="223"/>
      <c r="N3886" s="43"/>
      <c r="O3886" s="43"/>
      <c r="P3886" s="43"/>
      <c r="Q3886" s="43"/>
      <c r="R3886" s="43"/>
      <c r="S3886" s="43"/>
      <c r="T3886" s="79"/>
      <c r="AT3886" s="25" t="s">
        <v>506</v>
      </c>
      <c r="AU3886" s="25" t="s">
        <v>82</v>
      </c>
    </row>
    <row r="3887" spans="2:65" s="1" customFormat="1" ht="25.5" customHeight="1">
      <c r="B3887" s="42"/>
      <c r="C3887" s="278" t="s">
        <v>4724</v>
      </c>
      <c r="D3887" s="278" t="s">
        <v>1110</v>
      </c>
      <c r="E3887" s="279" t="s">
        <v>5489</v>
      </c>
      <c r="F3887" s="280" t="s">
        <v>5490</v>
      </c>
      <c r="G3887" s="281" t="s">
        <v>2537</v>
      </c>
      <c r="H3887" s="282">
        <v>2</v>
      </c>
      <c r="I3887" s="283"/>
      <c r="J3887" s="284">
        <f>ROUND(I3887*H3887,2)</f>
        <v>0</v>
      </c>
      <c r="K3887" s="280" t="s">
        <v>23</v>
      </c>
      <c r="L3887" s="285"/>
      <c r="M3887" s="286" t="s">
        <v>23</v>
      </c>
      <c r="N3887" s="287" t="s">
        <v>44</v>
      </c>
      <c r="O3887" s="43"/>
      <c r="P3887" s="218">
        <f>O3887*H3887</f>
        <v>0</v>
      </c>
      <c r="Q3887" s="218">
        <v>0</v>
      </c>
      <c r="R3887" s="218">
        <f>Q3887*H3887</f>
        <v>0</v>
      </c>
      <c r="S3887" s="218">
        <v>0</v>
      </c>
      <c r="T3887" s="219">
        <f>S3887*H3887</f>
        <v>0</v>
      </c>
      <c r="AR3887" s="25" t="s">
        <v>604</v>
      </c>
      <c r="AT3887" s="25" t="s">
        <v>1110</v>
      </c>
      <c r="AU3887" s="25" t="s">
        <v>82</v>
      </c>
      <c r="AY3887" s="25" t="s">
        <v>492</v>
      </c>
      <c r="BE3887" s="220">
        <f>IF(N3887="základní",J3887,0)</f>
        <v>0</v>
      </c>
      <c r="BF3887" s="220">
        <f>IF(N3887="snížená",J3887,0)</f>
        <v>0</v>
      </c>
      <c r="BG3887" s="220">
        <f>IF(N3887="zákl. přenesená",J3887,0)</f>
        <v>0</v>
      </c>
      <c r="BH3887" s="220">
        <f>IF(N3887="sníž. přenesená",J3887,0)</f>
        <v>0</v>
      </c>
      <c r="BI3887" s="220">
        <f>IF(N3887="nulová",J3887,0)</f>
        <v>0</v>
      </c>
      <c r="BJ3887" s="25" t="s">
        <v>80</v>
      </c>
      <c r="BK3887" s="220">
        <f>ROUND(I3887*H3887,2)</f>
        <v>0</v>
      </c>
      <c r="BL3887" s="25" t="s">
        <v>502</v>
      </c>
      <c r="BM3887" s="25" t="s">
        <v>5491</v>
      </c>
    </row>
    <row r="3888" spans="2:65" s="1" customFormat="1" ht="24">
      <c r="B3888" s="42"/>
      <c r="C3888" s="64"/>
      <c r="D3888" s="227" t="s">
        <v>506</v>
      </c>
      <c r="E3888" s="64"/>
      <c r="F3888" s="274" t="s">
        <v>5490</v>
      </c>
      <c r="G3888" s="64"/>
      <c r="H3888" s="64"/>
      <c r="I3888" s="177"/>
      <c r="J3888" s="64"/>
      <c r="K3888" s="64"/>
      <c r="L3888" s="62"/>
      <c r="M3888" s="223"/>
      <c r="N3888" s="43"/>
      <c r="O3888" s="43"/>
      <c r="P3888" s="43"/>
      <c r="Q3888" s="43"/>
      <c r="R3888" s="43"/>
      <c r="S3888" s="43"/>
      <c r="T3888" s="79"/>
      <c r="AT3888" s="25" t="s">
        <v>506</v>
      </c>
      <c r="AU3888" s="25" t="s">
        <v>82</v>
      </c>
    </row>
    <row r="3889" spans="2:65" s="1" customFormat="1" ht="25.5" customHeight="1">
      <c r="B3889" s="42"/>
      <c r="C3889" s="278" t="s">
        <v>4749</v>
      </c>
      <c r="D3889" s="278" t="s">
        <v>1110</v>
      </c>
      <c r="E3889" s="279" t="s">
        <v>5492</v>
      </c>
      <c r="F3889" s="280" t="s">
        <v>5493</v>
      </c>
      <c r="G3889" s="281" t="s">
        <v>2537</v>
      </c>
      <c r="H3889" s="282">
        <v>6</v>
      </c>
      <c r="I3889" s="283"/>
      <c r="J3889" s="284">
        <f>ROUND(I3889*H3889,2)</f>
        <v>0</v>
      </c>
      <c r="K3889" s="280" t="s">
        <v>23</v>
      </c>
      <c r="L3889" s="285"/>
      <c r="M3889" s="286" t="s">
        <v>23</v>
      </c>
      <c r="N3889" s="287" t="s">
        <v>44</v>
      </c>
      <c r="O3889" s="43"/>
      <c r="P3889" s="218">
        <f>O3889*H3889</f>
        <v>0</v>
      </c>
      <c r="Q3889" s="218">
        <v>0</v>
      </c>
      <c r="R3889" s="218">
        <f>Q3889*H3889</f>
        <v>0</v>
      </c>
      <c r="S3889" s="218">
        <v>0</v>
      </c>
      <c r="T3889" s="219">
        <f>S3889*H3889</f>
        <v>0</v>
      </c>
      <c r="AR3889" s="25" t="s">
        <v>604</v>
      </c>
      <c r="AT3889" s="25" t="s">
        <v>1110</v>
      </c>
      <c r="AU3889" s="25" t="s">
        <v>82</v>
      </c>
      <c r="AY3889" s="25" t="s">
        <v>492</v>
      </c>
      <c r="BE3889" s="220">
        <f>IF(N3889="základní",J3889,0)</f>
        <v>0</v>
      </c>
      <c r="BF3889" s="220">
        <f>IF(N3889="snížená",J3889,0)</f>
        <v>0</v>
      </c>
      <c r="BG3889" s="220">
        <f>IF(N3889="zákl. přenesená",J3889,0)</f>
        <v>0</v>
      </c>
      <c r="BH3889" s="220">
        <f>IF(N3889="sníž. přenesená",J3889,0)</f>
        <v>0</v>
      </c>
      <c r="BI3889" s="220">
        <f>IF(N3889="nulová",J3889,0)</f>
        <v>0</v>
      </c>
      <c r="BJ3889" s="25" t="s">
        <v>80</v>
      </c>
      <c r="BK3889" s="220">
        <f>ROUND(I3889*H3889,2)</f>
        <v>0</v>
      </c>
      <c r="BL3889" s="25" t="s">
        <v>502</v>
      </c>
      <c r="BM3889" s="25" t="s">
        <v>5494</v>
      </c>
    </row>
    <row r="3890" spans="2:65" s="1" customFormat="1" ht="24">
      <c r="B3890" s="42"/>
      <c r="C3890" s="64"/>
      <c r="D3890" s="227" t="s">
        <v>506</v>
      </c>
      <c r="E3890" s="64"/>
      <c r="F3890" s="274" t="s">
        <v>5493</v>
      </c>
      <c r="G3890" s="64"/>
      <c r="H3890" s="64"/>
      <c r="I3890" s="177"/>
      <c r="J3890" s="64"/>
      <c r="K3890" s="64"/>
      <c r="L3890" s="62"/>
      <c r="M3890" s="223"/>
      <c r="N3890" s="43"/>
      <c r="O3890" s="43"/>
      <c r="P3890" s="43"/>
      <c r="Q3890" s="43"/>
      <c r="R3890" s="43"/>
      <c r="S3890" s="43"/>
      <c r="T3890" s="79"/>
      <c r="AT3890" s="25" t="s">
        <v>506</v>
      </c>
      <c r="AU3890" s="25" t="s">
        <v>82</v>
      </c>
    </row>
    <row r="3891" spans="2:65" s="1" customFormat="1" ht="25.5" customHeight="1">
      <c r="B3891" s="42"/>
      <c r="C3891" s="278" t="s">
        <v>5372</v>
      </c>
      <c r="D3891" s="278" t="s">
        <v>1110</v>
      </c>
      <c r="E3891" s="279" t="s">
        <v>5495</v>
      </c>
      <c r="F3891" s="280" t="s">
        <v>5496</v>
      </c>
      <c r="G3891" s="281" t="s">
        <v>2537</v>
      </c>
      <c r="H3891" s="282">
        <v>1</v>
      </c>
      <c r="I3891" s="283"/>
      <c r="J3891" s="284">
        <f>ROUND(I3891*H3891,2)</f>
        <v>0</v>
      </c>
      <c r="K3891" s="280" t="s">
        <v>23</v>
      </c>
      <c r="L3891" s="285"/>
      <c r="M3891" s="286" t="s">
        <v>23</v>
      </c>
      <c r="N3891" s="287" t="s">
        <v>44</v>
      </c>
      <c r="O3891" s="43"/>
      <c r="P3891" s="218">
        <f>O3891*H3891</f>
        <v>0</v>
      </c>
      <c r="Q3891" s="218">
        <v>0</v>
      </c>
      <c r="R3891" s="218">
        <f>Q3891*H3891</f>
        <v>0</v>
      </c>
      <c r="S3891" s="218">
        <v>0</v>
      </c>
      <c r="T3891" s="219">
        <f>S3891*H3891</f>
        <v>0</v>
      </c>
      <c r="AR3891" s="25" t="s">
        <v>604</v>
      </c>
      <c r="AT3891" s="25" t="s">
        <v>1110</v>
      </c>
      <c r="AU3891" s="25" t="s">
        <v>82</v>
      </c>
      <c r="AY3891" s="25" t="s">
        <v>492</v>
      </c>
      <c r="BE3891" s="220">
        <f>IF(N3891="základní",J3891,0)</f>
        <v>0</v>
      </c>
      <c r="BF3891" s="220">
        <f>IF(N3891="snížená",J3891,0)</f>
        <v>0</v>
      </c>
      <c r="BG3891" s="220">
        <f>IF(N3891="zákl. přenesená",J3891,0)</f>
        <v>0</v>
      </c>
      <c r="BH3891" s="220">
        <f>IF(N3891="sníž. přenesená",J3891,0)</f>
        <v>0</v>
      </c>
      <c r="BI3891" s="220">
        <f>IF(N3891="nulová",J3891,0)</f>
        <v>0</v>
      </c>
      <c r="BJ3891" s="25" t="s">
        <v>80</v>
      </c>
      <c r="BK3891" s="220">
        <f>ROUND(I3891*H3891,2)</f>
        <v>0</v>
      </c>
      <c r="BL3891" s="25" t="s">
        <v>502</v>
      </c>
      <c r="BM3891" s="25" t="s">
        <v>5497</v>
      </c>
    </row>
    <row r="3892" spans="2:65" s="1" customFormat="1" ht="24">
      <c r="B3892" s="42"/>
      <c r="C3892" s="64"/>
      <c r="D3892" s="227" t="s">
        <v>506</v>
      </c>
      <c r="E3892" s="64"/>
      <c r="F3892" s="274" t="s">
        <v>5496</v>
      </c>
      <c r="G3892" s="64"/>
      <c r="H3892" s="64"/>
      <c r="I3892" s="177"/>
      <c r="J3892" s="64"/>
      <c r="K3892" s="64"/>
      <c r="L3892" s="62"/>
      <c r="M3892" s="223"/>
      <c r="N3892" s="43"/>
      <c r="O3892" s="43"/>
      <c r="P3892" s="43"/>
      <c r="Q3892" s="43"/>
      <c r="R3892" s="43"/>
      <c r="S3892" s="43"/>
      <c r="T3892" s="79"/>
      <c r="AT3892" s="25" t="s">
        <v>506</v>
      </c>
      <c r="AU3892" s="25" t="s">
        <v>82</v>
      </c>
    </row>
    <row r="3893" spans="2:65" s="1" customFormat="1" ht="25.5" customHeight="1">
      <c r="B3893" s="42"/>
      <c r="C3893" s="278" t="s">
        <v>5498</v>
      </c>
      <c r="D3893" s="278" t="s">
        <v>1110</v>
      </c>
      <c r="E3893" s="279" t="s">
        <v>5499</v>
      </c>
      <c r="F3893" s="280" t="s">
        <v>5500</v>
      </c>
      <c r="G3893" s="281" t="s">
        <v>2537</v>
      </c>
      <c r="H3893" s="282">
        <v>3</v>
      </c>
      <c r="I3893" s="283"/>
      <c r="J3893" s="284">
        <f>ROUND(I3893*H3893,2)</f>
        <v>0</v>
      </c>
      <c r="K3893" s="280" t="s">
        <v>23</v>
      </c>
      <c r="L3893" s="285"/>
      <c r="M3893" s="286" t="s">
        <v>23</v>
      </c>
      <c r="N3893" s="287" t="s">
        <v>44</v>
      </c>
      <c r="O3893" s="43"/>
      <c r="P3893" s="218">
        <f>O3893*H3893</f>
        <v>0</v>
      </c>
      <c r="Q3893" s="218">
        <v>0</v>
      </c>
      <c r="R3893" s="218">
        <f>Q3893*H3893</f>
        <v>0</v>
      </c>
      <c r="S3893" s="218">
        <v>0</v>
      </c>
      <c r="T3893" s="219">
        <f>S3893*H3893</f>
        <v>0</v>
      </c>
      <c r="AR3893" s="25" t="s">
        <v>604</v>
      </c>
      <c r="AT3893" s="25" t="s">
        <v>1110</v>
      </c>
      <c r="AU3893" s="25" t="s">
        <v>82</v>
      </c>
      <c r="AY3893" s="25" t="s">
        <v>492</v>
      </c>
      <c r="BE3893" s="220">
        <f>IF(N3893="základní",J3893,0)</f>
        <v>0</v>
      </c>
      <c r="BF3893" s="220">
        <f>IF(N3893="snížená",J3893,0)</f>
        <v>0</v>
      </c>
      <c r="BG3893" s="220">
        <f>IF(N3893="zákl. přenesená",J3893,0)</f>
        <v>0</v>
      </c>
      <c r="BH3893" s="220">
        <f>IF(N3893="sníž. přenesená",J3893,0)</f>
        <v>0</v>
      </c>
      <c r="BI3893" s="220">
        <f>IF(N3893="nulová",J3893,0)</f>
        <v>0</v>
      </c>
      <c r="BJ3893" s="25" t="s">
        <v>80</v>
      </c>
      <c r="BK3893" s="220">
        <f>ROUND(I3893*H3893,2)</f>
        <v>0</v>
      </c>
      <c r="BL3893" s="25" t="s">
        <v>502</v>
      </c>
      <c r="BM3893" s="25" t="s">
        <v>5501</v>
      </c>
    </row>
    <row r="3894" spans="2:65" s="1" customFormat="1" ht="24">
      <c r="B3894" s="42"/>
      <c r="C3894" s="64"/>
      <c r="D3894" s="227" t="s">
        <v>506</v>
      </c>
      <c r="E3894" s="64"/>
      <c r="F3894" s="274" t="s">
        <v>5500</v>
      </c>
      <c r="G3894" s="64"/>
      <c r="H3894" s="64"/>
      <c r="I3894" s="177"/>
      <c r="J3894" s="64"/>
      <c r="K3894" s="64"/>
      <c r="L3894" s="62"/>
      <c r="M3894" s="223"/>
      <c r="N3894" s="43"/>
      <c r="O3894" s="43"/>
      <c r="P3894" s="43"/>
      <c r="Q3894" s="43"/>
      <c r="R3894" s="43"/>
      <c r="S3894" s="43"/>
      <c r="T3894" s="79"/>
      <c r="AT3894" s="25" t="s">
        <v>506</v>
      </c>
      <c r="AU3894" s="25" t="s">
        <v>82</v>
      </c>
    </row>
    <row r="3895" spans="2:65" s="1" customFormat="1" ht="25.5" customHeight="1">
      <c r="B3895" s="42"/>
      <c r="C3895" s="278" t="s">
        <v>5502</v>
      </c>
      <c r="D3895" s="278" t="s">
        <v>1110</v>
      </c>
      <c r="E3895" s="279" t="s">
        <v>5503</v>
      </c>
      <c r="F3895" s="280" t="s">
        <v>5504</v>
      </c>
      <c r="G3895" s="281" t="s">
        <v>2537</v>
      </c>
      <c r="H3895" s="282">
        <v>10</v>
      </c>
      <c r="I3895" s="283"/>
      <c r="J3895" s="284">
        <f>ROUND(I3895*H3895,2)</f>
        <v>0</v>
      </c>
      <c r="K3895" s="280" t="s">
        <v>23</v>
      </c>
      <c r="L3895" s="285"/>
      <c r="M3895" s="286" t="s">
        <v>23</v>
      </c>
      <c r="N3895" s="287" t="s">
        <v>44</v>
      </c>
      <c r="O3895" s="43"/>
      <c r="P3895" s="218">
        <f>O3895*H3895</f>
        <v>0</v>
      </c>
      <c r="Q3895" s="218">
        <v>0</v>
      </c>
      <c r="R3895" s="218">
        <f>Q3895*H3895</f>
        <v>0</v>
      </c>
      <c r="S3895" s="218">
        <v>0</v>
      </c>
      <c r="T3895" s="219">
        <f>S3895*H3895</f>
        <v>0</v>
      </c>
      <c r="AR3895" s="25" t="s">
        <v>604</v>
      </c>
      <c r="AT3895" s="25" t="s">
        <v>1110</v>
      </c>
      <c r="AU3895" s="25" t="s">
        <v>82</v>
      </c>
      <c r="AY3895" s="25" t="s">
        <v>492</v>
      </c>
      <c r="BE3895" s="220">
        <f>IF(N3895="základní",J3895,0)</f>
        <v>0</v>
      </c>
      <c r="BF3895" s="220">
        <f>IF(N3895="snížená",J3895,0)</f>
        <v>0</v>
      </c>
      <c r="BG3895" s="220">
        <f>IF(N3895="zákl. přenesená",J3895,0)</f>
        <v>0</v>
      </c>
      <c r="BH3895" s="220">
        <f>IF(N3895="sníž. přenesená",J3895,0)</f>
        <v>0</v>
      </c>
      <c r="BI3895" s="220">
        <f>IF(N3895="nulová",J3895,0)</f>
        <v>0</v>
      </c>
      <c r="BJ3895" s="25" t="s">
        <v>80</v>
      </c>
      <c r="BK3895" s="220">
        <f>ROUND(I3895*H3895,2)</f>
        <v>0</v>
      </c>
      <c r="BL3895" s="25" t="s">
        <v>502</v>
      </c>
      <c r="BM3895" s="25" t="s">
        <v>5505</v>
      </c>
    </row>
    <row r="3896" spans="2:65" s="1" customFormat="1" ht="24">
      <c r="B3896" s="42"/>
      <c r="C3896" s="64"/>
      <c r="D3896" s="227" t="s">
        <v>506</v>
      </c>
      <c r="E3896" s="64"/>
      <c r="F3896" s="274" t="s">
        <v>5504</v>
      </c>
      <c r="G3896" s="64"/>
      <c r="H3896" s="64"/>
      <c r="I3896" s="177"/>
      <c r="J3896" s="64"/>
      <c r="K3896" s="64"/>
      <c r="L3896" s="62"/>
      <c r="M3896" s="223"/>
      <c r="N3896" s="43"/>
      <c r="O3896" s="43"/>
      <c r="P3896" s="43"/>
      <c r="Q3896" s="43"/>
      <c r="R3896" s="43"/>
      <c r="S3896" s="43"/>
      <c r="T3896" s="79"/>
      <c r="AT3896" s="25" t="s">
        <v>506</v>
      </c>
      <c r="AU3896" s="25" t="s">
        <v>82</v>
      </c>
    </row>
    <row r="3897" spans="2:65" s="1" customFormat="1" ht="25.5" customHeight="1">
      <c r="B3897" s="42"/>
      <c r="C3897" s="278" t="s">
        <v>5506</v>
      </c>
      <c r="D3897" s="278" t="s">
        <v>1110</v>
      </c>
      <c r="E3897" s="279" t="s">
        <v>5507</v>
      </c>
      <c r="F3897" s="280" t="s">
        <v>5508</v>
      </c>
      <c r="G3897" s="281" t="s">
        <v>2537</v>
      </c>
      <c r="H3897" s="282">
        <v>2</v>
      </c>
      <c r="I3897" s="283"/>
      <c r="J3897" s="284">
        <f>ROUND(I3897*H3897,2)</f>
        <v>0</v>
      </c>
      <c r="K3897" s="280" t="s">
        <v>23</v>
      </c>
      <c r="L3897" s="285"/>
      <c r="M3897" s="286" t="s">
        <v>23</v>
      </c>
      <c r="N3897" s="287" t="s">
        <v>44</v>
      </c>
      <c r="O3897" s="43"/>
      <c r="P3897" s="218">
        <f>O3897*H3897</f>
        <v>0</v>
      </c>
      <c r="Q3897" s="218">
        <v>0</v>
      </c>
      <c r="R3897" s="218">
        <f>Q3897*H3897</f>
        <v>0</v>
      </c>
      <c r="S3897" s="218">
        <v>0</v>
      </c>
      <c r="T3897" s="219">
        <f>S3897*H3897</f>
        <v>0</v>
      </c>
      <c r="AR3897" s="25" t="s">
        <v>604</v>
      </c>
      <c r="AT3897" s="25" t="s">
        <v>1110</v>
      </c>
      <c r="AU3897" s="25" t="s">
        <v>82</v>
      </c>
      <c r="AY3897" s="25" t="s">
        <v>492</v>
      </c>
      <c r="BE3897" s="220">
        <f>IF(N3897="základní",J3897,0)</f>
        <v>0</v>
      </c>
      <c r="BF3897" s="220">
        <f>IF(N3897="snížená",J3897,0)</f>
        <v>0</v>
      </c>
      <c r="BG3897" s="220">
        <f>IF(N3897="zákl. přenesená",J3897,0)</f>
        <v>0</v>
      </c>
      <c r="BH3897" s="220">
        <f>IF(N3897="sníž. přenesená",J3897,0)</f>
        <v>0</v>
      </c>
      <c r="BI3897" s="220">
        <f>IF(N3897="nulová",J3897,0)</f>
        <v>0</v>
      </c>
      <c r="BJ3897" s="25" t="s">
        <v>80</v>
      </c>
      <c r="BK3897" s="220">
        <f>ROUND(I3897*H3897,2)</f>
        <v>0</v>
      </c>
      <c r="BL3897" s="25" t="s">
        <v>502</v>
      </c>
      <c r="BM3897" s="25" t="s">
        <v>5509</v>
      </c>
    </row>
    <row r="3898" spans="2:65" s="1" customFormat="1" ht="24">
      <c r="B3898" s="42"/>
      <c r="C3898" s="64"/>
      <c r="D3898" s="227" t="s">
        <v>506</v>
      </c>
      <c r="E3898" s="64"/>
      <c r="F3898" s="274" t="s">
        <v>5508</v>
      </c>
      <c r="G3898" s="64"/>
      <c r="H3898" s="64"/>
      <c r="I3898" s="177"/>
      <c r="J3898" s="64"/>
      <c r="K3898" s="64"/>
      <c r="L3898" s="62"/>
      <c r="M3898" s="223"/>
      <c r="N3898" s="43"/>
      <c r="O3898" s="43"/>
      <c r="P3898" s="43"/>
      <c r="Q3898" s="43"/>
      <c r="R3898" s="43"/>
      <c r="S3898" s="43"/>
      <c r="T3898" s="79"/>
      <c r="AT3898" s="25" t="s">
        <v>506</v>
      </c>
      <c r="AU3898" s="25" t="s">
        <v>82</v>
      </c>
    </row>
    <row r="3899" spans="2:65" s="1" customFormat="1" ht="25.5" customHeight="1">
      <c r="B3899" s="42"/>
      <c r="C3899" s="278" t="s">
        <v>5510</v>
      </c>
      <c r="D3899" s="278" t="s">
        <v>1110</v>
      </c>
      <c r="E3899" s="279" t="s">
        <v>5511</v>
      </c>
      <c r="F3899" s="280" t="s">
        <v>5512</v>
      </c>
      <c r="G3899" s="281" t="s">
        <v>2537</v>
      </c>
      <c r="H3899" s="282">
        <v>1</v>
      </c>
      <c r="I3899" s="283"/>
      <c r="J3899" s="284">
        <f>ROUND(I3899*H3899,2)</f>
        <v>0</v>
      </c>
      <c r="K3899" s="280" t="s">
        <v>23</v>
      </c>
      <c r="L3899" s="285"/>
      <c r="M3899" s="286" t="s">
        <v>23</v>
      </c>
      <c r="N3899" s="287" t="s">
        <v>44</v>
      </c>
      <c r="O3899" s="43"/>
      <c r="P3899" s="218">
        <f>O3899*H3899</f>
        <v>0</v>
      </c>
      <c r="Q3899" s="218">
        <v>0</v>
      </c>
      <c r="R3899" s="218">
        <f>Q3899*H3899</f>
        <v>0</v>
      </c>
      <c r="S3899" s="218">
        <v>0</v>
      </c>
      <c r="T3899" s="219">
        <f>S3899*H3899</f>
        <v>0</v>
      </c>
      <c r="AR3899" s="25" t="s">
        <v>604</v>
      </c>
      <c r="AT3899" s="25" t="s">
        <v>1110</v>
      </c>
      <c r="AU3899" s="25" t="s">
        <v>82</v>
      </c>
      <c r="AY3899" s="25" t="s">
        <v>492</v>
      </c>
      <c r="BE3899" s="220">
        <f>IF(N3899="základní",J3899,0)</f>
        <v>0</v>
      </c>
      <c r="BF3899" s="220">
        <f>IF(N3899="snížená",J3899,0)</f>
        <v>0</v>
      </c>
      <c r="BG3899" s="220">
        <f>IF(N3899="zákl. přenesená",J3899,0)</f>
        <v>0</v>
      </c>
      <c r="BH3899" s="220">
        <f>IF(N3899="sníž. přenesená",J3899,0)</f>
        <v>0</v>
      </c>
      <c r="BI3899" s="220">
        <f>IF(N3899="nulová",J3899,0)</f>
        <v>0</v>
      </c>
      <c r="BJ3899" s="25" t="s">
        <v>80</v>
      </c>
      <c r="BK3899" s="220">
        <f>ROUND(I3899*H3899,2)</f>
        <v>0</v>
      </c>
      <c r="BL3899" s="25" t="s">
        <v>502</v>
      </c>
      <c r="BM3899" s="25" t="s">
        <v>5513</v>
      </c>
    </row>
    <row r="3900" spans="2:65" s="1" customFormat="1" ht="24">
      <c r="B3900" s="42"/>
      <c r="C3900" s="64"/>
      <c r="D3900" s="227" t="s">
        <v>506</v>
      </c>
      <c r="E3900" s="64"/>
      <c r="F3900" s="274" t="s">
        <v>5512</v>
      </c>
      <c r="G3900" s="64"/>
      <c r="H3900" s="64"/>
      <c r="I3900" s="177"/>
      <c r="J3900" s="64"/>
      <c r="K3900" s="64"/>
      <c r="L3900" s="62"/>
      <c r="M3900" s="223"/>
      <c r="N3900" s="43"/>
      <c r="O3900" s="43"/>
      <c r="P3900" s="43"/>
      <c r="Q3900" s="43"/>
      <c r="R3900" s="43"/>
      <c r="S3900" s="43"/>
      <c r="T3900" s="79"/>
      <c r="AT3900" s="25" t="s">
        <v>506</v>
      </c>
      <c r="AU3900" s="25" t="s">
        <v>82</v>
      </c>
    </row>
    <row r="3901" spans="2:65" s="1" customFormat="1" ht="25.5" customHeight="1">
      <c r="B3901" s="42"/>
      <c r="C3901" s="278" t="s">
        <v>5514</v>
      </c>
      <c r="D3901" s="278" t="s">
        <v>1110</v>
      </c>
      <c r="E3901" s="279" t="s">
        <v>5515</v>
      </c>
      <c r="F3901" s="280" t="s">
        <v>5516</v>
      </c>
      <c r="G3901" s="281" t="s">
        <v>2537</v>
      </c>
      <c r="H3901" s="282">
        <v>14</v>
      </c>
      <c r="I3901" s="283"/>
      <c r="J3901" s="284">
        <f>ROUND(I3901*H3901,2)</f>
        <v>0</v>
      </c>
      <c r="K3901" s="280" t="s">
        <v>23</v>
      </c>
      <c r="L3901" s="285"/>
      <c r="M3901" s="286" t="s">
        <v>23</v>
      </c>
      <c r="N3901" s="287" t="s">
        <v>44</v>
      </c>
      <c r="O3901" s="43"/>
      <c r="P3901" s="218">
        <f>O3901*H3901</f>
        <v>0</v>
      </c>
      <c r="Q3901" s="218">
        <v>0</v>
      </c>
      <c r="R3901" s="218">
        <f>Q3901*H3901</f>
        <v>0</v>
      </c>
      <c r="S3901" s="218">
        <v>0</v>
      </c>
      <c r="T3901" s="219">
        <f>S3901*H3901</f>
        <v>0</v>
      </c>
      <c r="AR3901" s="25" t="s">
        <v>604</v>
      </c>
      <c r="AT3901" s="25" t="s">
        <v>1110</v>
      </c>
      <c r="AU3901" s="25" t="s">
        <v>82</v>
      </c>
      <c r="AY3901" s="25" t="s">
        <v>492</v>
      </c>
      <c r="BE3901" s="220">
        <f>IF(N3901="základní",J3901,0)</f>
        <v>0</v>
      </c>
      <c r="BF3901" s="220">
        <f>IF(N3901="snížená",J3901,0)</f>
        <v>0</v>
      </c>
      <c r="BG3901" s="220">
        <f>IF(N3901="zákl. přenesená",J3901,0)</f>
        <v>0</v>
      </c>
      <c r="BH3901" s="220">
        <f>IF(N3901="sníž. přenesená",J3901,0)</f>
        <v>0</v>
      </c>
      <c r="BI3901" s="220">
        <f>IF(N3901="nulová",J3901,0)</f>
        <v>0</v>
      </c>
      <c r="BJ3901" s="25" t="s">
        <v>80</v>
      </c>
      <c r="BK3901" s="220">
        <f>ROUND(I3901*H3901,2)</f>
        <v>0</v>
      </c>
      <c r="BL3901" s="25" t="s">
        <v>502</v>
      </c>
      <c r="BM3901" s="25" t="s">
        <v>5517</v>
      </c>
    </row>
    <row r="3902" spans="2:65" s="1" customFormat="1" ht="24">
      <c r="B3902" s="42"/>
      <c r="C3902" s="64"/>
      <c r="D3902" s="227" t="s">
        <v>506</v>
      </c>
      <c r="E3902" s="64"/>
      <c r="F3902" s="274" t="s">
        <v>5516</v>
      </c>
      <c r="G3902" s="64"/>
      <c r="H3902" s="64"/>
      <c r="I3902" s="177"/>
      <c r="J3902" s="64"/>
      <c r="K3902" s="64"/>
      <c r="L3902" s="62"/>
      <c r="M3902" s="223"/>
      <c r="N3902" s="43"/>
      <c r="O3902" s="43"/>
      <c r="P3902" s="43"/>
      <c r="Q3902" s="43"/>
      <c r="R3902" s="43"/>
      <c r="S3902" s="43"/>
      <c r="T3902" s="79"/>
      <c r="AT3902" s="25" t="s">
        <v>506</v>
      </c>
      <c r="AU3902" s="25" t="s">
        <v>82</v>
      </c>
    </row>
    <row r="3903" spans="2:65" s="1" customFormat="1" ht="25.5" customHeight="1">
      <c r="B3903" s="42"/>
      <c r="C3903" s="278" t="s">
        <v>5518</v>
      </c>
      <c r="D3903" s="278" t="s">
        <v>1110</v>
      </c>
      <c r="E3903" s="279" t="s">
        <v>5519</v>
      </c>
      <c r="F3903" s="280" t="s">
        <v>5520</v>
      </c>
      <c r="G3903" s="281" t="s">
        <v>2537</v>
      </c>
      <c r="H3903" s="282">
        <v>49</v>
      </c>
      <c r="I3903" s="283"/>
      <c r="J3903" s="284">
        <f>ROUND(I3903*H3903,2)</f>
        <v>0</v>
      </c>
      <c r="K3903" s="280" t="s">
        <v>23</v>
      </c>
      <c r="L3903" s="285"/>
      <c r="M3903" s="286" t="s">
        <v>23</v>
      </c>
      <c r="N3903" s="287" t="s">
        <v>44</v>
      </c>
      <c r="O3903" s="43"/>
      <c r="P3903" s="218">
        <f>O3903*H3903</f>
        <v>0</v>
      </c>
      <c r="Q3903" s="218">
        <v>0</v>
      </c>
      <c r="R3903" s="218">
        <f>Q3903*H3903</f>
        <v>0</v>
      </c>
      <c r="S3903" s="218">
        <v>0</v>
      </c>
      <c r="T3903" s="219">
        <f>S3903*H3903</f>
        <v>0</v>
      </c>
      <c r="AR3903" s="25" t="s">
        <v>604</v>
      </c>
      <c r="AT3903" s="25" t="s">
        <v>1110</v>
      </c>
      <c r="AU3903" s="25" t="s">
        <v>82</v>
      </c>
      <c r="AY3903" s="25" t="s">
        <v>492</v>
      </c>
      <c r="BE3903" s="220">
        <f>IF(N3903="základní",J3903,0)</f>
        <v>0</v>
      </c>
      <c r="BF3903" s="220">
        <f>IF(N3903="snížená",J3903,0)</f>
        <v>0</v>
      </c>
      <c r="BG3903" s="220">
        <f>IF(N3903="zákl. přenesená",J3903,0)</f>
        <v>0</v>
      </c>
      <c r="BH3903" s="220">
        <f>IF(N3903="sníž. přenesená",J3903,0)</f>
        <v>0</v>
      </c>
      <c r="BI3903" s="220">
        <f>IF(N3903="nulová",J3903,0)</f>
        <v>0</v>
      </c>
      <c r="BJ3903" s="25" t="s">
        <v>80</v>
      </c>
      <c r="BK3903" s="220">
        <f>ROUND(I3903*H3903,2)</f>
        <v>0</v>
      </c>
      <c r="BL3903" s="25" t="s">
        <v>502</v>
      </c>
      <c r="BM3903" s="25" t="s">
        <v>5521</v>
      </c>
    </row>
    <row r="3904" spans="2:65" s="1" customFormat="1" ht="24">
      <c r="B3904" s="42"/>
      <c r="C3904" s="64"/>
      <c r="D3904" s="227" t="s">
        <v>506</v>
      </c>
      <c r="E3904" s="64"/>
      <c r="F3904" s="274" t="s">
        <v>5520</v>
      </c>
      <c r="G3904" s="64"/>
      <c r="H3904" s="64"/>
      <c r="I3904" s="177"/>
      <c r="J3904" s="64"/>
      <c r="K3904" s="64"/>
      <c r="L3904" s="62"/>
      <c r="M3904" s="223"/>
      <c r="N3904" s="43"/>
      <c r="O3904" s="43"/>
      <c r="P3904" s="43"/>
      <c r="Q3904" s="43"/>
      <c r="R3904" s="43"/>
      <c r="S3904" s="43"/>
      <c r="T3904" s="79"/>
      <c r="AT3904" s="25" t="s">
        <v>506</v>
      </c>
      <c r="AU3904" s="25" t="s">
        <v>82</v>
      </c>
    </row>
    <row r="3905" spans="2:65" s="1" customFormat="1" ht="25.5" customHeight="1">
      <c r="B3905" s="42"/>
      <c r="C3905" s="278" t="s">
        <v>5522</v>
      </c>
      <c r="D3905" s="278" t="s">
        <v>1110</v>
      </c>
      <c r="E3905" s="279" t="s">
        <v>5523</v>
      </c>
      <c r="F3905" s="280" t="s">
        <v>5524</v>
      </c>
      <c r="G3905" s="281" t="s">
        <v>2537</v>
      </c>
      <c r="H3905" s="282">
        <v>12</v>
      </c>
      <c r="I3905" s="283"/>
      <c r="J3905" s="284">
        <f>ROUND(I3905*H3905,2)</f>
        <v>0</v>
      </c>
      <c r="K3905" s="280" t="s">
        <v>23</v>
      </c>
      <c r="L3905" s="285"/>
      <c r="M3905" s="286" t="s">
        <v>23</v>
      </c>
      <c r="N3905" s="287" t="s">
        <v>44</v>
      </c>
      <c r="O3905" s="43"/>
      <c r="P3905" s="218">
        <f>O3905*H3905</f>
        <v>0</v>
      </c>
      <c r="Q3905" s="218">
        <v>0</v>
      </c>
      <c r="R3905" s="218">
        <f>Q3905*H3905</f>
        <v>0</v>
      </c>
      <c r="S3905" s="218">
        <v>0</v>
      </c>
      <c r="T3905" s="219">
        <f>S3905*H3905</f>
        <v>0</v>
      </c>
      <c r="AR3905" s="25" t="s">
        <v>604</v>
      </c>
      <c r="AT3905" s="25" t="s">
        <v>1110</v>
      </c>
      <c r="AU3905" s="25" t="s">
        <v>82</v>
      </c>
      <c r="AY3905" s="25" t="s">
        <v>492</v>
      </c>
      <c r="BE3905" s="220">
        <f>IF(N3905="základní",J3905,0)</f>
        <v>0</v>
      </c>
      <c r="BF3905" s="220">
        <f>IF(N3905="snížená",J3905,0)</f>
        <v>0</v>
      </c>
      <c r="BG3905" s="220">
        <f>IF(N3905="zákl. přenesená",J3905,0)</f>
        <v>0</v>
      </c>
      <c r="BH3905" s="220">
        <f>IF(N3905="sníž. přenesená",J3905,0)</f>
        <v>0</v>
      </c>
      <c r="BI3905" s="220">
        <f>IF(N3905="nulová",J3905,0)</f>
        <v>0</v>
      </c>
      <c r="BJ3905" s="25" t="s">
        <v>80</v>
      </c>
      <c r="BK3905" s="220">
        <f>ROUND(I3905*H3905,2)</f>
        <v>0</v>
      </c>
      <c r="BL3905" s="25" t="s">
        <v>502</v>
      </c>
      <c r="BM3905" s="25" t="s">
        <v>5525</v>
      </c>
    </row>
    <row r="3906" spans="2:65" s="1" customFormat="1" ht="24">
      <c r="B3906" s="42"/>
      <c r="C3906" s="64"/>
      <c r="D3906" s="227" t="s">
        <v>506</v>
      </c>
      <c r="E3906" s="64"/>
      <c r="F3906" s="274" t="s">
        <v>5524</v>
      </c>
      <c r="G3906" s="64"/>
      <c r="H3906" s="64"/>
      <c r="I3906" s="177"/>
      <c r="J3906" s="64"/>
      <c r="K3906" s="64"/>
      <c r="L3906" s="62"/>
      <c r="M3906" s="223"/>
      <c r="N3906" s="43"/>
      <c r="O3906" s="43"/>
      <c r="P3906" s="43"/>
      <c r="Q3906" s="43"/>
      <c r="R3906" s="43"/>
      <c r="S3906" s="43"/>
      <c r="T3906" s="79"/>
      <c r="AT3906" s="25" t="s">
        <v>506</v>
      </c>
      <c r="AU3906" s="25" t="s">
        <v>82</v>
      </c>
    </row>
    <row r="3907" spans="2:65" s="1" customFormat="1" ht="25.5" customHeight="1">
      <c r="B3907" s="42"/>
      <c r="C3907" s="278" t="s">
        <v>5526</v>
      </c>
      <c r="D3907" s="278" t="s">
        <v>1110</v>
      </c>
      <c r="E3907" s="279" t="s">
        <v>5527</v>
      </c>
      <c r="F3907" s="280" t="s">
        <v>5528</v>
      </c>
      <c r="G3907" s="281" t="s">
        <v>2537</v>
      </c>
      <c r="H3907" s="282">
        <v>6</v>
      </c>
      <c r="I3907" s="283"/>
      <c r="J3907" s="284">
        <f>ROUND(I3907*H3907,2)</f>
        <v>0</v>
      </c>
      <c r="K3907" s="280" t="s">
        <v>23</v>
      </c>
      <c r="L3907" s="285"/>
      <c r="M3907" s="286" t="s">
        <v>23</v>
      </c>
      <c r="N3907" s="287" t="s">
        <v>44</v>
      </c>
      <c r="O3907" s="43"/>
      <c r="P3907" s="218">
        <f>O3907*H3907</f>
        <v>0</v>
      </c>
      <c r="Q3907" s="218">
        <v>0</v>
      </c>
      <c r="R3907" s="218">
        <f>Q3907*H3907</f>
        <v>0</v>
      </c>
      <c r="S3907" s="218">
        <v>0</v>
      </c>
      <c r="T3907" s="219">
        <f>S3907*H3907</f>
        <v>0</v>
      </c>
      <c r="AR3907" s="25" t="s">
        <v>604</v>
      </c>
      <c r="AT3907" s="25" t="s">
        <v>1110</v>
      </c>
      <c r="AU3907" s="25" t="s">
        <v>82</v>
      </c>
      <c r="AY3907" s="25" t="s">
        <v>492</v>
      </c>
      <c r="BE3907" s="220">
        <f>IF(N3907="základní",J3907,0)</f>
        <v>0</v>
      </c>
      <c r="BF3907" s="220">
        <f>IF(N3907="snížená",J3907,0)</f>
        <v>0</v>
      </c>
      <c r="BG3907" s="220">
        <f>IF(N3907="zákl. přenesená",J3907,0)</f>
        <v>0</v>
      </c>
      <c r="BH3907" s="220">
        <f>IF(N3907="sníž. přenesená",J3907,0)</f>
        <v>0</v>
      </c>
      <c r="BI3907" s="220">
        <f>IF(N3907="nulová",J3907,0)</f>
        <v>0</v>
      </c>
      <c r="BJ3907" s="25" t="s">
        <v>80</v>
      </c>
      <c r="BK3907" s="220">
        <f>ROUND(I3907*H3907,2)</f>
        <v>0</v>
      </c>
      <c r="BL3907" s="25" t="s">
        <v>502</v>
      </c>
      <c r="BM3907" s="25" t="s">
        <v>5529</v>
      </c>
    </row>
    <row r="3908" spans="2:65" s="1" customFormat="1" ht="24">
      <c r="B3908" s="42"/>
      <c r="C3908" s="64"/>
      <c r="D3908" s="227" t="s">
        <v>506</v>
      </c>
      <c r="E3908" s="64"/>
      <c r="F3908" s="274" t="s">
        <v>5528</v>
      </c>
      <c r="G3908" s="64"/>
      <c r="H3908" s="64"/>
      <c r="I3908" s="177"/>
      <c r="J3908" s="64"/>
      <c r="K3908" s="64"/>
      <c r="L3908" s="62"/>
      <c r="M3908" s="223"/>
      <c r="N3908" s="43"/>
      <c r="O3908" s="43"/>
      <c r="P3908" s="43"/>
      <c r="Q3908" s="43"/>
      <c r="R3908" s="43"/>
      <c r="S3908" s="43"/>
      <c r="T3908" s="79"/>
      <c r="AT3908" s="25" t="s">
        <v>506</v>
      </c>
      <c r="AU3908" s="25" t="s">
        <v>82</v>
      </c>
    </row>
    <row r="3909" spans="2:65" s="1" customFormat="1" ht="25.5" customHeight="1">
      <c r="B3909" s="42"/>
      <c r="C3909" s="278" t="s">
        <v>5530</v>
      </c>
      <c r="D3909" s="278" t="s">
        <v>1110</v>
      </c>
      <c r="E3909" s="279" t="s">
        <v>5531</v>
      </c>
      <c r="F3909" s="280" t="s">
        <v>5532</v>
      </c>
      <c r="G3909" s="281" t="s">
        <v>2537</v>
      </c>
      <c r="H3909" s="282">
        <v>5</v>
      </c>
      <c r="I3909" s="283"/>
      <c r="J3909" s="284">
        <f>ROUND(I3909*H3909,2)</f>
        <v>0</v>
      </c>
      <c r="K3909" s="280" t="s">
        <v>23</v>
      </c>
      <c r="L3909" s="285"/>
      <c r="M3909" s="286" t="s">
        <v>23</v>
      </c>
      <c r="N3909" s="287" t="s">
        <v>44</v>
      </c>
      <c r="O3909" s="43"/>
      <c r="P3909" s="218">
        <f>O3909*H3909</f>
        <v>0</v>
      </c>
      <c r="Q3909" s="218">
        <v>0</v>
      </c>
      <c r="R3909" s="218">
        <f>Q3909*H3909</f>
        <v>0</v>
      </c>
      <c r="S3909" s="218">
        <v>0</v>
      </c>
      <c r="T3909" s="219">
        <f>S3909*H3909</f>
        <v>0</v>
      </c>
      <c r="AR3909" s="25" t="s">
        <v>604</v>
      </c>
      <c r="AT3909" s="25" t="s">
        <v>1110</v>
      </c>
      <c r="AU3909" s="25" t="s">
        <v>82</v>
      </c>
      <c r="AY3909" s="25" t="s">
        <v>492</v>
      </c>
      <c r="BE3909" s="220">
        <f>IF(N3909="základní",J3909,0)</f>
        <v>0</v>
      </c>
      <c r="BF3909" s="220">
        <f>IF(N3909="snížená",J3909,0)</f>
        <v>0</v>
      </c>
      <c r="BG3909" s="220">
        <f>IF(N3909="zákl. přenesená",J3909,0)</f>
        <v>0</v>
      </c>
      <c r="BH3909" s="220">
        <f>IF(N3909="sníž. přenesená",J3909,0)</f>
        <v>0</v>
      </c>
      <c r="BI3909" s="220">
        <f>IF(N3909="nulová",J3909,0)</f>
        <v>0</v>
      </c>
      <c r="BJ3909" s="25" t="s">
        <v>80</v>
      </c>
      <c r="BK3909" s="220">
        <f>ROUND(I3909*H3909,2)</f>
        <v>0</v>
      </c>
      <c r="BL3909" s="25" t="s">
        <v>502</v>
      </c>
      <c r="BM3909" s="25" t="s">
        <v>5533</v>
      </c>
    </row>
    <row r="3910" spans="2:65" s="1" customFormat="1" ht="24">
      <c r="B3910" s="42"/>
      <c r="C3910" s="64"/>
      <c r="D3910" s="227" t="s">
        <v>506</v>
      </c>
      <c r="E3910" s="64"/>
      <c r="F3910" s="274" t="s">
        <v>5532</v>
      </c>
      <c r="G3910" s="64"/>
      <c r="H3910" s="64"/>
      <c r="I3910" s="177"/>
      <c r="J3910" s="64"/>
      <c r="K3910" s="64"/>
      <c r="L3910" s="62"/>
      <c r="M3910" s="223"/>
      <c r="N3910" s="43"/>
      <c r="O3910" s="43"/>
      <c r="P3910" s="43"/>
      <c r="Q3910" s="43"/>
      <c r="R3910" s="43"/>
      <c r="S3910" s="43"/>
      <c r="T3910" s="79"/>
      <c r="AT3910" s="25" t="s">
        <v>506</v>
      </c>
      <c r="AU3910" s="25" t="s">
        <v>82</v>
      </c>
    </row>
    <row r="3911" spans="2:65" s="1" customFormat="1" ht="25.5" customHeight="1">
      <c r="B3911" s="42"/>
      <c r="C3911" s="278" t="s">
        <v>5534</v>
      </c>
      <c r="D3911" s="278" t="s">
        <v>1110</v>
      </c>
      <c r="E3911" s="279" t="s">
        <v>5535</v>
      </c>
      <c r="F3911" s="280" t="s">
        <v>5536</v>
      </c>
      <c r="G3911" s="281" t="s">
        <v>2537</v>
      </c>
      <c r="H3911" s="282">
        <v>6</v>
      </c>
      <c r="I3911" s="283"/>
      <c r="J3911" s="284">
        <f>ROUND(I3911*H3911,2)</f>
        <v>0</v>
      </c>
      <c r="K3911" s="280" t="s">
        <v>23</v>
      </c>
      <c r="L3911" s="285"/>
      <c r="M3911" s="286" t="s">
        <v>23</v>
      </c>
      <c r="N3911" s="287" t="s">
        <v>44</v>
      </c>
      <c r="O3911" s="43"/>
      <c r="P3911" s="218">
        <f>O3911*H3911</f>
        <v>0</v>
      </c>
      <c r="Q3911" s="218">
        <v>0</v>
      </c>
      <c r="R3911" s="218">
        <f>Q3911*H3911</f>
        <v>0</v>
      </c>
      <c r="S3911" s="218">
        <v>0</v>
      </c>
      <c r="T3911" s="219">
        <f>S3911*H3911</f>
        <v>0</v>
      </c>
      <c r="AR3911" s="25" t="s">
        <v>604</v>
      </c>
      <c r="AT3911" s="25" t="s">
        <v>1110</v>
      </c>
      <c r="AU3911" s="25" t="s">
        <v>82</v>
      </c>
      <c r="AY3911" s="25" t="s">
        <v>492</v>
      </c>
      <c r="BE3911" s="220">
        <f>IF(N3911="základní",J3911,0)</f>
        <v>0</v>
      </c>
      <c r="BF3911" s="220">
        <f>IF(N3911="snížená",J3911,0)</f>
        <v>0</v>
      </c>
      <c r="BG3911" s="220">
        <f>IF(N3911="zákl. přenesená",J3911,0)</f>
        <v>0</v>
      </c>
      <c r="BH3911" s="220">
        <f>IF(N3911="sníž. přenesená",J3911,0)</f>
        <v>0</v>
      </c>
      <c r="BI3911" s="220">
        <f>IF(N3911="nulová",J3911,0)</f>
        <v>0</v>
      </c>
      <c r="BJ3911" s="25" t="s">
        <v>80</v>
      </c>
      <c r="BK3911" s="220">
        <f>ROUND(I3911*H3911,2)</f>
        <v>0</v>
      </c>
      <c r="BL3911" s="25" t="s">
        <v>502</v>
      </c>
      <c r="BM3911" s="25" t="s">
        <v>5537</v>
      </c>
    </row>
    <row r="3912" spans="2:65" s="1" customFormat="1" ht="24">
      <c r="B3912" s="42"/>
      <c r="C3912" s="64"/>
      <c r="D3912" s="227" t="s">
        <v>506</v>
      </c>
      <c r="E3912" s="64"/>
      <c r="F3912" s="274" t="s">
        <v>5536</v>
      </c>
      <c r="G3912" s="64"/>
      <c r="H3912" s="64"/>
      <c r="I3912" s="177"/>
      <c r="J3912" s="64"/>
      <c r="K3912" s="64"/>
      <c r="L3912" s="62"/>
      <c r="M3912" s="223"/>
      <c r="N3912" s="43"/>
      <c r="O3912" s="43"/>
      <c r="P3912" s="43"/>
      <c r="Q3912" s="43"/>
      <c r="R3912" s="43"/>
      <c r="S3912" s="43"/>
      <c r="T3912" s="79"/>
      <c r="AT3912" s="25" t="s">
        <v>506</v>
      </c>
      <c r="AU3912" s="25" t="s">
        <v>82</v>
      </c>
    </row>
    <row r="3913" spans="2:65" s="1" customFormat="1" ht="25.5" customHeight="1">
      <c r="B3913" s="42"/>
      <c r="C3913" s="278" t="s">
        <v>5538</v>
      </c>
      <c r="D3913" s="278" t="s">
        <v>1110</v>
      </c>
      <c r="E3913" s="279" t="s">
        <v>5539</v>
      </c>
      <c r="F3913" s="280" t="s">
        <v>5540</v>
      </c>
      <c r="G3913" s="281" t="s">
        <v>2537</v>
      </c>
      <c r="H3913" s="282">
        <v>13</v>
      </c>
      <c r="I3913" s="283"/>
      <c r="J3913" s="284">
        <f>ROUND(I3913*H3913,2)</f>
        <v>0</v>
      </c>
      <c r="K3913" s="280" t="s">
        <v>23</v>
      </c>
      <c r="L3913" s="285"/>
      <c r="M3913" s="286" t="s">
        <v>23</v>
      </c>
      <c r="N3913" s="287" t="s">
        <v>44</v>
      </c>
      <c r="O3913" s="43"/>
      <c r="P3913" s="218">
        <f>O3913*H3913</f>
        <v>0</v>
      </c>
      <c r="Q3913" s="218">
        <v>0</v>
      </c>
      <c r="R3913" s="218">
        <f>Q3913*H3913</f>
        <v>0</v>
      </c>
      <c r="S3913" s="218">
        <v>0</v>
      </c>
      <c r="T3913" s="219">
        <f>S3913*H3913</f>
        <v>0</v>
      </c>
      <c r="AR3913" s="25" t="s">
        <v>604</v>
      </c>
      <c r="AT3913" s="25" t="s">
        <v>1110</v>
      </c>
      <c r="AU3913" s="25" t="s">
        <v>82</v>
      </c>
      <c r="AY3913" s="25" t="s">
        <v>492</v>
      </c>
      <c r="BE3913" s="220">
        <f>IF(N3913="základní",J3913,0)</f>
        <v>0</v>
      </c>
      <c r="BF3913" s="220">
        <f>IF(N3913="snížená",J3913,0)</f>
        <v>0</v>
      </c>
      <c r="BG3913" s="220">
        <f>IF(N3913="zákl. přenesená",J3913,0)</f>
        <v>0</v>
      </c>
      <c r="BH3913" s="220">
        <f>IF(N3913="sníž. přenesená",J3913,0)</f>
        <v>0</v>
      </c>
      <c r="BI3913" s="220">
        <f>IF(N3913="nulová",J3913,0)</f>
        <v>0</v>
      </c>
      <c r="BJ3913" s="25" t="s">
        <v>80</v>
      </c>
      <c r="BK3913" s="220">
        <f>ROUND(I3913*H3913,2)</f>
        <v>0</v>
      </c>
      <c r="BL3913" s="25" t="s">
        <v>502</v>
      </c>
      <c r="BM3913" s="25" t="s">
        <v>5541</v>
      </c>
    </row>
    <row r="3914" spans="2:65" s="1" customFormat="1" ht="24">
      <c r="B3914" s="42"/>
      <c r="C3914" s="64"/>
      <c r="D3914" s="227" t="s">
        <v>506</v>
      </c>
      <c r="E3914" s="64"/>
      <c r="F3914" s="274" t="s">
        <v>5540</v>
      </c>
      <c r="G3914" s="64"/>
      <c r="H3914" s="64"/>
      <c r="I3914" s="177"/>
      <c r="J3914" s="64"/>
      <c r="K3914" s="64"/>
      <c r="L3914" s="62"/>
      <c r="M3914" s="223"/>
      <c r="N3914" s="43"/>
      <c r="O3914" s="43"/>
      <c r="P3914" s="43"/>
      <c r="Q3914" s="43"/>
      <c r="R3914" s="43"/>
      <c r="S3914" s="43"/>
      <c r="T3914" s="79"/>
      <c r="AT3914" s="25" t="s">
        <v>506</v>
      </c>
      <c r="AU3914" s="25" t="s">
        <v>82</v>
      </c>
    </row>
    <row r="3915" spans="2:65" s="1" customFormat="1" ht="25.5" customHeight="1">
      <c r="B3915" s="42"/>
      <c r="C3915" s="278" t="s">
        <v>5542</v>
      </c>
      <c r="D3915" s="278" t="s">
        <v>1110</v>
      </c>
      <c r="E3915" s="279" t="s">
        <v>5543</v>
      </c>
      <c r="F3915" s="280" t="s">
        <v>5544</v>
      </c>
      <c r="G3915" s="281" t="s">
        <v>2537</v>
      </c>
      <c r="H3915" s="282">
        <v>1</v>
      </c>
      <c r="I3915" s="283"/>
      <c r="J3915" s="284">
        <f>ROUND(I3915*H3915,2)</f>
        <v>0</v>
      </c>
      <c r="K3915" s="280" t="s">
        <v>23</v>
      </c>
      <c r="L3915" s="285"/>
      <c r="M3915" s="286" t="s">
        <v>23</v>
      </c>
      <c r="N3915" s="287" t="s">
        <v>44</v>
      </c>
      <c r="O3915" s="43"/>
      <c r="P3915" s="218">
        <f>O3915*H3915</f>
        <v>0</v>
      </c>
      <c r="Q3915" s="218">
        <v>0</v>
      </c>
      <c r="R3915" s="218">
        <f>Q3915*H3915</f>
        <v>0</v>
      </c>
      <c r="S3915" s="218">
        <v>0</v>
      </c>
      <c r="T3915" s="219">
        <f>S3915*H3915</f>
        <v>0</v>
      </c>
      <c r="AR3915" s="25" t="s">
        <v>604</v>
      </c>
      <c r="AT3915" s="25" t="s">
        <v>1110</v>
      </c>
      <c r="AU3915" s="25" t="s">
        <v>82</v>
      </c>
      <c r="AY3915" s="25" t="s">
        <v>492</v>
      </c>
      <c r="BE3915" s="220">
        <f>IF(N3915="základní",J3915,0)</f>
        <v>0</v>
      </c>
      <c r="BF3915" s="220">
        <f>IF(N3915="snížená",J3915,0)</f>
        <v>0</v>
      </c>
      <c r="BG3915" s="220">
        <f>IF(N3915="zákl. přenesená",J3915,0)</f>
        <v>0</v>
      </c>
      <c r="BH3915" s="220">
        <f>IF(N3915="sníž. přenesená",J3915,0)</f>
        <v>0</v>
      </c>
      <c r="BI3915" s="220">
        <f>IF(N3915="nulová",J3915,0)</f>
        <v>0</v>
      </c>
      <c r="BJ3915" s="25" t="s">
        <v>80</v>
      </c>
      <c r="BK3915" s="220">
        <f>ROUND(I3915*H3915,2)</f>
        <v>0</v>
      </c>
      <c r="BL3915" s="25" t="s">
        <v>502</v>
      </c>
      <c r="BM3915" s="25" t="s">
        <v>5545</v>
      </c>
    </row>
    <row r="3916" spans="2:65" s="1" customFormat="1" ht="24">
      <c r="B3916" s="42"/>
      <c r="C3916" s="64"/>
      <c r="D3916" s="227" t="s">
        <v>506</v>
      </c>
      <c r="E3916" s="64"/>
      <c r="F3916" s="274" t="s">
        <v>5544</v>
      </c>
      <c r="G3916" s="64"/>
      <c r="H3916" s="64"/>
      <c r="I3916" s="177"/>
      <c r="J3916" s="64"/>
      <c r="K3916" s="64"/>
      <c r="L3916" s="62"/>
      <c r="M3916" s="223"/>
      <c r="N3916" s="43"/>
      <c r="O3916" s="43"/>
      <c r="P3916" s="43"/>
      <c r="Q3916" s="43"/>
      <c r="R3916" s="43"/>
      <c r="S3916" s="43"/>
      <c r="T3916" s="79"/>
      <c r="AT3916" s="25" t="s">
        <v>506</v>
      </c>
      <c r="AU3916" s="25" t="s">
        <v>82</v>
      </c>
    </row>
    <row r="3917" spans="2:65" s="1" customFormat="1" ht="25.5" customHeight="1">
      <c r="B3917" s="42"/>
      <c r="C3917" s="278" t="s">
        <v>5546</v>
      </c>
      <c r="D3917" s="278" t="s">
        <v>1110</v>
      </c>
      <c r="E3917" s="279" t="s">
        <v>5547</v>
      </c>
      <c r="F3917" s="280" t="s">
        <v>5548</v>
      </c>
      <c r="G3917" s="281" t="s">
        <v>2537</v>
      </c>
      <c r="H3917" s="282">
        <v>1</v>
      </c>
      <c r="I3917" s="283"/>
      <c r="J3917" s="284">
        <f>ROUND(I3917*H3917,2)</f>
        <v>0</v>
      </c>
      <c r="K3917" s="280" t="s">
        <v>23</v>
      </c>
      <c r="L3917" s="285"/>
      <c r="M3917" s="286" t="s">
        <v>23</v>
      </c>
      <c r="N3917" s="287" t="s">
        <v>44</v>
      </c>
      <c r="O3917" s="43"/>
      <c r="P3917" s="218">
        <f>O3917*H3917</f>
        <v>0</v>
      </c>
      <c r="Q3917" s="218">
        <v>0</v>
      </c>
      <c r="R3917" s="218">
        <f>Q3917*H3917</f>
        <v>0</v>
      </c>
      <c r="S3917" s="218">
        <v>0</v>
      </c>
      <c r="T3917" s="219">
        <f>S3917*H3917</f>
        <v>0</v>
      </c>
      <c r="AR3917" s="25" t="s">
        <v>604</v>
      </c>
      <c r="AT3917" s="25" t="s">
        <v>1110</v>
      </c>
      <c r="AU3917" s="25" t="s">
        <v>82</v>
      </c>
      <c r="AY3917" s="25" t="s">
        <v>492</v>
      </c>
      <c r="BE3917" s="220">
        <f>IF(N3917="základní",J3917,0)</f>
        <v>0</v>
      </c>
      <c r="BF3917" s="220">
        <f>IF(N3917="snížená",J3917,0)</f>
        <v>0</v>
      </c>
      <c r="BG3917" s="220">
        <f>IF(N3917="zákl. přenesená",J3917,0)</f>
        <v>0</v>
      </c>
      <c r="BH3917" s="220">
        <f>IF(N3917="sníž. přenesená",J3917,0)</f>
        <v>0</v>
      </c>
      <c r="BI3917" s="220">
        <f>IF(N3917="nulová",J3917,0)</f>
        <v>0</v>
      </c>
      <c r="BJ3917" s="25" t="s">
        <v>80</v>
      </c>
      <c r="BK3917" s="220">
        <f>ROUND(I3917*H3917,2)</f>
        <v>0</v>
      </c>
      <c r="BL3917" s="25" t="s">
        <v>502</v>
      </c>
      <c r="BM3917" s="25" t="s">
        <v>5549</v>
      </c>
    </row>
    <row r="3918" spans="2:65" s="1" customFormat="1" ht="24">
      <c r="B3918" s="42"/>
      <c r="C3918" s="64"/>
      <c r="D3918" s="227" t="s">
        <v>506</v>
      </c>
      <c r="E3918" s="64"/>
      <c r="F3918" s="274" t="s">
        <v>5548</v>
      </c>
      <c r="G3918" s="64"/>
      <c r="H3918" s="64"/>
      <c r="I3918" s="177"/>
      <c r="J3918" s="64"/>
      <c r="K3918" s="64"/>
      <c r="L3918" s="62"/>
      <c r="M3918" s="223"/>
      <c r="N3918" s="43"/>
      <c r="O3918" s="43"/>
      <c r="P3918" s="43"/>
      <c r="Q3918" s="43"/>
      <c r="R3918" s="43"/>
      <c r="S3918" s="43"/>
      <c r="T3918" s="79"/>
      <c r="AT3918" s="25" t="s">
        <v>506</v>
      </c>
      <c r="AU3918" s="25" t="s">
        <v>82</v>
      </c>
    </row>
    <row r="3919" spans="2:65" s="1" customFormat="1" ht="25.5" customHeight="1">
      <c r="B3919" s="42"/>
      <c r="C3919" s="278" t="s">
        <v>5550</v>
      </c>
      <c r="D3919" s="278" t="s">
        <v>1110</v>
      </c>
      <c r="E3919" s="279" t="s">
        <v>5551</v>
      </c>
      <c r="F3919" s="280" t="s">
        <v>5552</v>
      </c>
      <c r="G3919" s="281" t="s">
        <v>1025</v>
      </c>
      <c r="H3919" s="282">
        <v>2</v>
      </c>
      <c r="I3919" s="283"/>
      <c r="J3919" s="284">
        <f>ROUND(I3919*H3919,2)</f>
        <v>0</v>
      </c>
      <c r="K3919" s="280" t="s">
        <v>23</v>
      </c>
      <c r="L3919" s="285"/>
      <c r="M3919" s="286" t="s">
        <v>23</v>
      </c>
      <c r="N3919" s="287" t="s">
        <v>44</v>
      </c>
      <c r="O3919" s="43"/>
      <c r="P3919" s="218">
        <f>O3919*H3919</f>
        <v>0</v>
      </c>
      <c r="Q3919" s="218">
        <v>0</v>
      </c>
      <c r="R3919" s="218">
        <f>Q3919*H3919</f>
        <v>0</v>
      </c>
      <c r="S3919" s="218">
        <v>0</v>
      </c>
      <c r="T3919" s="219">
        <f>S3919*H3919</f>
        <v>0</v>
      </c>
      <c r="AR3919" s="25" t="s">
        <v>977</v>
      </c>
      <c r="AT3919" s="25" t="s">
        <v>1110</v>
      </c>
      <c r="AU3919" s="25" t="s">
        <v>82</v>
      </c>
      <c r="AY3919" s="25" t="s">
        <v>492</v>
      </c>
      <c r="BE3919" s="220">
        <f>IF(N3919="základní",J3919,0)</f>
        <v>0</v>
      </c>
      <c r="BF3919" s="220">
        <f>IF(N3919="snížená",J3919,0)</f>
        <v>0</v>
      </c>
      <c r="BG3919" s="220">
        <f>IF(N3919="zákl. přenesená",J3919,0)</f>
        <v>0</v>
      </c>
      <c r="BH3919" s="220">
        <f>IF(N3919="sníž. přenesená",J3919,0)</f>
        <v>0</v>
      </c>
      <c r="BI3919" s="220">
        <f>IF(N3919="nulová",J3919,0)</f>
        <v>0</v>
      </c>
      <c r="BJ3919" s="25" t="s">
        <v>80</v>
      </c>
      <c r="BK3919" s="220">
        <f>ROUND(I3919*H3919,2)</f>
        <v>0</v>
      </c>
      <c r="BL3919" s="25" t="s">
        <v>775</v>
      </c>
      <c r="BM3919" s="25" t="s">
        <v>5553</v>
      </c>
    </row>
    <row r="3920" spans="2:65" s="1" customFormat="1" ht="48">
      <c r="B3920" s="42"/>
      <c r="C3920" s="64"/>
      <c r="D3920" s="227" t="s">
        <v>506</v>
      </c>
      <c r="E3920" s="64"/>
      <c r="F3920" s="274" t="s">
        <v>5554</v>
      </c>
      <c r="G3920" s="64"/>
      <c r="H3920" s="64"/>
      <c r="I3920" s="177"/>
      <c r="J3920" s="64"/>
      <c r="K3920" s="64"/>
      <c r="L3920" s="62"/>
      <c r="M3920" s="223"/>
      <c r="N3920" s="43"/>
      <c r="O3920" s="43"/>
      <c r="P3920" s="43"/>
      <c r="Q3920" s="43"/>
      <c r="R3920" s="43"/>
      <c r="S3920" s="43"/>
      <c r="T3920" s="79"/>
      <c r="AT3920" s="25" t="s">
        <v>506</v>
      </c>
      <c r="AU3920" s="25" t="s">
        <v>82</v>
      </c>
    </row>
    <row r="3921" spans="2:65" s="1" customFormat="1" ht="38.25" customHeight="1">
      <c r="B3921" s="42"/>
      <c r="C3921" s="278" t="s">
        <v>5555</v>
      </c>
      <c r="D3921" s="278" t="s">
        <v>1110</v>
      </c>
      <c r="E3921" s="279" t="s">
        <v>5556</v>
      </c>
      <c r="F3921" s="280" t="s">
        <v>5557</v>
      </c>
      <c r="G3921" s="281" t="s">
        <v>1025</v>
      </c>
      <c r="H3921" s="282">
        <v>2</v>
      </c>
      <c r="I3921" s="283"/>
      <c r="J3921" s="284">
        <f>ROUND(I3921*H3921,2)</f>
        <v>0</v>
      </c>
      <c r="K3921" s="280" t="s">
        <v>23</v>
      </c>
      <c r="L3921" s="285"/>
      <c r="M3921" s="286" t="s">
        <v>23</v>
      </c>
      <c r="N3921" s="287" t="s">
        <v>44</v>
      </c>
      <c r="O3921" s="43"/>
      <c r="P3921" s="218">
        <f>O3921*H3921</f>
        <v>0</v>
      </c>
      <c r="Q3921" s="218">
        <v>0</v>
      </c>
      <c r="R3921" s="218">
        <f>Q3921*H3921</f>
        <v>0</v>
      </c>
      <c r="S3921" s="218">
        <v>0</v>
      </c>
      <c r="T3921" s="219">
        <f>S3921*H3921</f>
        <v>0</v>
      </c>
      <c r="AR3921" s="25" t="s">
        <v>977</v>
      </c>
      <c r="AT3921" s="25" t="s">
        <v>1110</v>
      </c>
      <c r="AU3921" s="25" t="s">
        <v>82</v>
      </c>
      <c r="AY3921" s="25" t="s">
        <v>492</v>
      </c>
      <c r="BE3921" s="220">
        <f>IF(N3921="základní",J3921,0)</f>
        <v>0</v>
      </c>
      <c r="BF3921" s="220">
        <f>IF(N3921="snížená",J3921,0)</f>
        <v>0</v>
      </c>
      <c r="BG3921" s="220">
        <f>IF(N3921="zákl. přenesená",J3921,0)</f>
        <v>0</v>
      </c>
      <c r="BH3921" s="220">
        <f>IF(N3921="sníž. přenesená",J3921,0)</f>
        <v>0</v>
      </c>
      <c r="BI3921" s="220">
        <f>IF(N3921="nulová",J3921,0)</f>
        <v>0</v>
      </c>
      <c r="BJ3921" s="25" t="s">
        <v>80</v>
      </c>
      <c r="BK3921" s="220">
        <f>ROUND(I3921*H3921,2)</f>
        <v>0</v>
      </c>
      <c r="BL3921" s="25" t="s">
        <v>775</v>
      </c>
      <c r="BM3921" s="25" t="s">
        <v>5558</v>
      </c>
    </row>
    <row r="3922" spans="2:65" s="1" customFormat="1" ht="48">
      <c r="B3922" s="42"/>
      <c r="C3922" s="64"/>
      <c r="D3922" s="227" t="s">
        <v>506</v>
      </c>
      <c r="E3922" s="64"/>
      <c r="F3922" s="274" t="s">
        <v>5559</v>
      </c>
      <c r="G3922" s="64"/>
      <c r="H3922" s="64"/>
      <c r="I3922" s="177"/>
      <c r="J3922" s="64"/>
      <c r="K3922" s="64"/>
      <c r="L3922" s="62"/>
      <c r="M3922" s="223"/>
      <c r="N3922" s="43"/>
      <c r="O3922" s="43"/>
      <c r="P3922" s="43"/>
      <c r="Q3922" s="43"/>
      <c r="R3922" s="43"/>
      <c r="S3922" s="43"/>
      <c r="T3922" s="79"/>
      <c r="AT3922" s="25" t="s">
        <v>506</v>
      </c>
      <c r="AU3922" s="25" t="s">
        <v>82</v>
      </c>
    </row>
    <row r="3923" spans="2:65" s="1" customFormat="1" ht="25.5" customHeight="1">
      <c r="B3923" s="42"/>
      <c r="C3923" s="209" t="s">
        <v>5560</v>
      </c>
      <c r="D3923" s="209" t="s">
        <v>498</v>
      </c>
      <c r="E3923" s="210" t="s">
        <v>5561</v>
      </c>
      <c r="F3923" s="211" t="s">
        <v>5562</v>
      </c>
      <c r="G3923" s="212" t="s">
        <v>180</v>
      </c>
      <c r="H3923" s="213">
        <v>52.054000000000002</v>
      </c>
      <c r="I3923" s="214"/>
      <c r="J3923" s="215">
        <f>ROUND(I3923*H3923,2)</f>
        <v>0</v>
      </c>
      <c r="K3923" s="211" t="s">
        <v>23</v>
      </c>
      <c r="L3923" s="62"/>
      <c r="M3923" s="216" t="s">
        <v>23</v>
      </c>
      <c r="N3923" s="217" t="s">
        <v>44</v>
      </c>
      <c r="O3923" s="43"/>
      <c r="P3923" s="218">
        <f>O3923*H3923</f>
        <v>0</v>
      </c>
      <c r="Q3923" s="218">
        <v>2.5000000000000001E-4</v>
      </c>
      <c r="R3923" s="218">
        <f>Q3923*H3923</f>
        <v>1.3013500000000001E-2</v>
      </c>
      <c r="S3923" s="218">
        <v>0</v>
      </c>
      <c r="T3923" s="219">
        <f>S3923*H3923</f>
        <v>0</v>
      </c>
      <c r="AR3923" s="25" t="s">
        <v>775</v>
      </c>
      <c r="AT3923" s="25" t="s">
        <v>498</v>
      </c>
      <c r="AU3923" s="25" t="s">
        <v>82</v>
      </c>
      <c r="AY3923" s="25" t="s">
        <v>492</v>
      </c>
      <c r="BE3923" s="220">
        <f>IF(N3923="základní",J3923,0)</f>
        <v>0</v>
      </c>
      <c r="BF3923" s="220">
        <f>IF(N3923="snížená",J3923,0)</f>
        <v>0</v>
      </c>
      <c r="BG3923" s="220">
        <f>IF(N3923="zákl. přenesená",J3923,0)</f>
        <v>0</v>
      </c>
      <c r="BH3923" s="220">
        <f>IF(N3923="sníž. přenesená",J3923,0)</f>
        <v>0</v>
      </c>
      <c r="BI3923" s="220">
        <f>IF(N3923="nulová",J3923,0)</f>
        <v>0</v>
      </c>
      <c r="BJ3923" s="25" t="s">
        <v>80</v>
      </c>
      <c r="BK3923" s="220">
        <f>ROUND(I3923*H3923,2)</f>
        <v>0</v>
      </c>
      <c r="BL3923" s="25" t="s">
        <v>775</v>
      </c>
      <c r="BM3923" s="25" t="s">
        <v>5563</v>
      </c>
    </row>
    <row r="3924" spans="2:65" s="1" customFormat="1" ht="24">
      <c r="B3924" s="42"/>
      <c r="C3924" s="64"/>
      <c r="D3924" s="221" t="s">
        <v>506</v>
      </c>
      <c r="E3924" s="64"/>
      <c r="F3924" s="222" t="s">
        <v>5378</v>
      </c>
      <c r="G3924" s="64"/>
      <c r="H3924" s="64"/>
      <c r="I3924" s="177"/>
      <c r="J3924" s="64"/>
      <c r="K3924" s="64"/>
      <c r="L3924" s="62"/>
      <c r="M3924" s="223"/>
      <c r="N3924" s="43"/>
      <c r="O3924" s="43"/>
      <c r="P3924" s="43"/>
      <c r="Q3924" s="43"/>
      <c r="R3924" s="43"/>
      <c r="S3924" s="43"/>
      <c r="T3924" s="79"/>
      <c r="AT3924" s="25" t="s">
        <v>506</v>
      </c>
      <c r="AU3924" s="25" t="s">
        <v>82</v>
      </c>
    </row>
    <row r="3925" spans="2:65" s="13" customFormat="1">
      <c r="B3925" s="237"/>
      <c r="C3925" s="238"/>
      <c r="D3925" s="221" t="s">
        <v>513</v>
      </c>
      <c r="E3925" s="239" t="s">
        <v>23</v>
      </c>
      <c r="F3925" s="240" t="s">
        <v>5564</v>
      </c>
      <c r="G3925" s="238"/>
      <c r="H3925" s="241" t="s">
        <v>23</v>
      </c>
      <c r="I3925" s="242"/>
      <c r="J3925" s="238"/>
      <c r="K3925" s="238"/>
      <c r="L3925" s="243"/>
      <c r="M3925" s="244"/>
      <c r="N3925" s="245"/>
      <c r="O3925" s="245"/>
      <c r="P3925" s="245"/>
      <c r="Q3925" s="245"/>
      <c r="R3925" s="245"/>
      <c r="S3925" s="245"/>
      <c r="T3925" s="246"/>
      <c r="AT3925" s="247" t="s">
        <v>513</v>
      </c>
      <c r="AU3925" s="247" t="s">
        <v>82</v>
      </c>
      <c r="AV3925" s="13" t="s">
        <v>80</v>
      </c>
      <c r="AW3925" s="13" t="s">
        <v>36</v>
      </c>
      <c r="AX3925" s="13" t="s">
        <v>73</v>
      </c>
      <c r="AY3925" s="247" t="s">
        <v>492</v>
      </c>
    </row>
    <row r="3926" spans="2:65" s="12" customFormat="1">
      <c r="B3926" s="225"/>
      <c r="C3926" s="226"/>
      <c r="D3926" s="221" t="s">
        <v>513</v>
      </c>
      <c r="E3926" s="248" t="s">
        <v>23</v>
      </c>
      <c r="F3926" s="249" t="s">
        <v>5565</v>
      </c>
      <c r="G3926" s="226"/>
      <c r="H3926" s="250">
        <v>52.054000000000002</v>
      </c>
      <c r="I3926" s="231"/>
      <c r="J3926" s="226"/>
      <c r="K3926" s="226"/>
      <c r="L3926" s="232"/>
      <c r="M3926" s="233"/>
      <c r="N3926" s="234"/>
      <c r="O3926" s="234"/>
      <c r="P3926" s="234"/>
      <c r="Q3926" s="234"/>
      <c r="R3926" s="234"/>
      <c r="S3926" s="234"/>
      <c r="T3926" s="235"/>
      <c r="AT3926" s="236" t="s">
        <v>513</v>
      </c>
      <c r="AU3926" s="236" t="s">
        <v>82</v>
      </c>
      <c r="AV3926" s="12" t="s">
        <v>82</v>
      </c>
      <c r="AW3926" s="12" t="s">
        <v>36</v>
      </c>
      <c r="AX3926" s="12" t="s">
        <v>73</v>
      </c>
      <c r="AY3926" s="236" t="s">
        <v>492</v>
      </c>
    </row>
    <row r="3927" spans="2:65" s="14" customFormat="1">
      <c r="B3927" s="251"/>
      <c r="C3927" s="252"/>
      <c r="D3927" s="227" t="s">
        <v>513</v>
      </c>
      <c r="E3927" s="253" t="s">
        <v>23</v>
      </c>
      <c r="F3927" s="254" t="s">
        <v>560</v>
      </c>
      <c r="G3927" s="252"/>
      <c r="H3927" s="255">
        <v>52.054000000000002</v>
      </c>
      <c r="I3927" s="256"/>
      <c r="J3927" s="252"/>
      <c r="K3927" s="252"/>
      <c r="L3927" s="257"/>
      <c r="M3927" s="258"/>
      <c r="N3927" s="259"/>
      <c r="O3927" s="259"/>
      <c r="P3927" s="259"/>
      <c r="Q3927" s="259"/>
      <c r="R3927" s="259"/>
      <c r="S3927" s="259"/>
      <c r="T3927" s="260"/>
      <c r="AT3927" s="261" t="s">
        <v>513</v>
      </c>
      <c r="AU3927" s="261" t="s">
        <v>82</v>
      </c>
      <c r="AV3927" s="14" t="s">
        <v>502</v>
      </c>
      <c r="AW3927" s="14" t="s">
        <v>36</v>
      </c>
      <c r="AX3927" s="14" t="s">
        <v>80</v>
      </c>
      <c r="AY3927" s="261" t="s">
        <v>492</v>
      </c>
    </row>
    <row r="3928" spans="2:65" s="1" customFormat="1" ht="38.25" customHeight="1">
      <c r="B3928" s="42"/>
      <c r="C3928" s="278" t="s">
        <v>5566</v>
      </c>
      <c r="D3928" s="278" t="s">
        <v>1110</v>
      </c>
      <c r="E3928" s="279" t="s">
        <v>5567</v>
      </c>
      <c r="F3928" s="280" t="s">
        <v>5568</v>
      </c>
      <c r="G3928" s="281" t="s">
        <v>2537</v>
      </c>
      <c r="H3928" s="282">
        <v>1</v>
      </c>
      <c r="I3928" s="283"/>
      <c r="J3928" s="284">
        <f>ROUND(I3928*H3928,2)</f>
        <v>0</v>
      </c>
      <c r="K3928" s="280" t="s">
        <v>23</v>
      </c>
      <c r="L3928" s="285"/>
      <c r="M3928" s="286" t="s">
        <v>23</v>
      </c>
      <c r="N3928" s="287" t="s">
        <v>44</v>
      </c>
      <c r="O3928" s="43"/>
      <c r="P3928" s="218">
        <f>O3928*H3928</f>
        <v>0</v>
      </c>
      <c r="Q3928" s="218">
        <v>0</v>
      </c>
      <c r="R3928" s="218">
        <f>Q3928*H3928</f>
        <v>0</v>
      </c>
      <c r="S3928" s="218">
        <v>0</v>
      </c>
      <c r="T3928" s="219">
        <f>S3928*H3928</f>
        <v>0</v>
      </c>
      <c r="AR3928" s="25" t="s">
        <v>604</v>
      </c>
      <c r="AT3928" s="25" t="s">
        <v>1110</v>
      </c>
      <c r="AU3928" s="25" t="s">
        <v>82</v>
      </c>
      <c r="AY3928" s="25" t="s">
        <v>492</v>
      </c>
      <c r="BE3928" s="220">
        <f>IF(N3928="základní",J3928,0)</f>
        <v>0</v>
      </c>
      <c r="BF3928" s="220">
        <f>IF(N3928="snížená",J3928,0)</f>
        <v>0</v>
      </c>
      <c r="BG3928" s="220">
        <f>IF(N3928="zákl. přenesená",J3928,0)</f>
        <v>0</v>
      </c>
      <c r="BH3928" s="220">
        <f>IF(N3928="sníž. přenesená",J3928,0)</f>
        <v>0</v>
      </c>
      <c r="BI3928" s="220">
        <f>IF(N3928="nulová",J3928,0)</f>
        <v>0</v>
      </c>
      <c r="BJ3928" s="25" t="s">
        <v>80</v>
      </c>
      <c r="BK3928" s="220">
        <f>ROUND(I3928*H3928,2)</f>
        <v>0</v>
      </c>
      <c r="BL3928" s="25" t="s">
        <v>502</v>
      </c>
      <c r="BM3928" s="25" t="s">
        <v>5569</v>
      </c>
    </row>
    <row r="3929" spans="2:65" s="1" customFormat="1" ht="24">
      <c r="B3929" s="42"/>
      <c r="C3929" s="64"/>
      <c r="D3929" s="227" t="s">
        <v>506</v>
      </c>
      <c r="E3929" s="64"/>
      <c r="F3929" s="274" t="s">
        <v>5568</v>
      </c>
      <c r="G3929" s="64"/>
      <c r="H3929" s="64"/>
      <c r="I3929" s="177"/>
      <c r="J3929" s="64"/>
      <c r="K3929" s="64"/>
      <c r="L3929" s="62"/>
      <c r="M3929" s="223"/>
      <c r="N3929" s="43"/>
      <c r="O3929" s="43"/>
      <c r="P3929" s="43"/>
      <c r="Q3929" s="43"/>
      <c r="R3929" s="43"/>
      <c r="S3929" s="43"/>
      <c r="T3929" s="79"/>
      <c r="AT3929" s="25" t="s">
        <v>506</v>
      </c>
      <c r="AU3929" s="25" t="s">
        <v>82</v>
      </c>
    </row>
    <row r="3930" spans="2:65" s="1" customFormat="1" ht="38.25" customHeight="1">
      <c r="B3930" s="42"/>
      <c r="C3930" s="278" t="s">
        <v>5570</v>
      </c>
      <c r="D3930" s="278" t="s">
        <v>1110</v>
      </c>
      <c r="E3930" s="279" t="s">
        <v>5571</v>
      </c>
      <c r="F3930" s="280" t="s">
        <v>5572</v>
      </c>
      <c r="G3930" s="281" t="s">
        <v>2537</v>
      </c>
      <c r="H3930" s="282">
        <v>4</v>
      </c>
      <c r="I3930" s="283"/>
      <c r="J3930" s="284">
        <f>ROUND(I3930*H3930,2)</f>
        <v>0</v>
      </c>
      <c r="K3930" s="280" t="s">
        <v>23</v>
      </c>
      <c r="L3930" s="285"/>
      <c r="M3930" s="286" t="s">
        <v>23</v>
      </c>
      <c r="N3930" s="287" t="s">
        <v>44</v>
      </c>
      <c r="O3930" s="43"/>
      <c r="P3930" s="218">
        <f>O3930*H3930</f>
        <v>0</v>
      </c>
      <c r="Q3930" s="218">
        <v>0</v>
      </c>
      <c r="R3930" s="218">
        <f>Q3930*H3930</f>
        <v>0</v>
      </c>
      <c r="S3930" s="218">
        <v>0</v>
      </c>
      <c r="T3930" s="219">
        <f>S3930*H3930</f>
        <v>0</v>
      </c>
      <c r="AR3930" s="25" t="s">
        <v>604</v>
      </c>
      <c r="AT3930" s="25" t="s">
        <v>1110</v>
      </c>
      <c r="AU3930" s="25" t="s">
        <v>82</v>
      </c>
      <c r="AY3930" s="25" t="s">
        <v>492</v>
      </c>
      <c r="BE3930" s="220">
        <f>IF(N3930="základní",J3930,0)</f>
        <v>0</v>
      </c>
      <c r="BF3930" s="220">
        <f>IF(N3930="snížená",J3930,0)</f>
        <v>0</v>
      </c>
      <c r="BG3930" s="220">
        <f>IF(N3930="zákl. přenesená",J3930,0)</f>
        <v>0</v>
      </c>
      <c r="BH3930" s="220">
        <f>IF(N3930="sníž. přenesená",J3930,0)</f>
        <v>0</v>
      </c>
      <c r="BI3930" s="220">
        <f>IF(N3930="nulová",J3930,0)</f>
        <v>0</v>
      </c>
      <c r="BJ3930" s="25" t="s">
        <v>80</v>
      </c>
      <c r="BK3930" s="220">
        <f>ROUND(I3930*H3930,2)</f>
        <v>0</v>
      </c>
      <c r="BL3930" s="25" t="s">
        <v>502</v>
      </c>
      <c r="BM3930" s="25" t="s">
        <v>5573</v>
      </c>
    </row>
    <row r="3931" spans="2:65" s="1" customFormat="1" ht="24">
      <c r="B3931" s="42"/>
      <c r="C3931" s="64"/>
      <c r="D3931" s="227" t="s">
        <v>506</v>
      </c>
      <c r="E3931" s="64"/>
      <c r="F3931" s="274" t="s">
        <v>5572</v>
      </c>
      <c r="G3931" s="64"/>
      <c r="H3931" s="64"/>
      <c r="I3931" s="177"/>
      <c r="J3931" s="64"/>
      <c r="K3931" s="64"/>
      <c r="L3931" s="62"/>
      <c r="M3931" s="223"/>
      <c r="N3931" s="43"/>
      <c r="O3931" s="43"/>
      <c r="P3931" s="43"/>
      <c r="Q3931" s="43"/>
      <c r="R3931" s="43"/>
      <c r="S3931" s="43"/>
      <c r="T3931" s="79"/>
      <c r="AT3931" s="25" t="s">
        <v>506</v>
      </c>
      <c r="AU3931" s="25" t="s">
        <v>82</v>
      </c>
    </row>
    <row r="3932" spans="2:65" s="1" customFormat="1" ht="38.25" customHeight="1">
      <c r="B3932" s="42"/>
      <c r="C3932" s="278" t="s">
        <v>5574</v>
      </c>
      <c r="D3932" s="278" t="s">
        <v>1110</v>
      </c>
      <c r="E3932" s="279" t="s">
        <v>5575</v>
      </c>
      <c r="F3932" s="280" t="s">
        <v>5576</v>
      </c>
      <c r="G3932" s="281" t="s">
        <v>2537</v>
      </c>
      <c r="H3932" s="282">
        <v>1</v>
      </c>
      <c r="I3932" s="283"/>
      <c r="J3932" s="284">
        <f>ROUND(I3932*H3932,2)</f>
        <v>0</v>
      </c>
      <c r="K3932" s="280" t="s">
        <v>23</v>
      </c>
      <c r="L3932" s="285"/>
      <c r="M3932" s="286" t="s">
        <v>23</v>
      </c>
      <c r="N3932" s="287" t="s">
        <v>44</v>
      </c>
      <c r="O3932" s="43"/>
      <c r="P3932" s="218">
        <f>O3932*H3932</f>
        <v>0</v>
      </c>
      <c r="Q3932" s="218">
        <v>0</v>
      </c>
      <c r="R3932" s="218">
        <f>Q3932*H3932</f>
        <v>0</v>
      </c>
      <c r="S3932" s="218">
        <v>0</v>
      </c>
      <c r="T3932" s="219">
        <f>S3932*H3932</f>
        <v>0</v>
      </c>
      <c r="AR3932" s="25" t="s">
        <v>604</v>
      </c>
      <c r="AT3932" s="25" t="s">
        <v>1110</v>
      </c>
      <c r="AU3932" s="25" t="s">
        <v>82</v>
      </c>
      <c r="AY3932" s="25" t="s">
        <v>492</v>
      </c>
      <c r="BE3932" s="220">
        <f>IF(N3932="základní",J3932,0)</f>
        <v>0</v>
      </c>
      <c r="BF3932" s="220">
        <f>IF(N3932="snížená",J3932,0)</f>
        <v>0</v>
      </c>
      <c r="BG3932" s="220">
        <f>IF(N3932="zákl. přenesená",J3932,0)</f>
        <v>0</v>
      </c>
      <c r="BH3932" s="220">
        <f>IF(N3932="sníž. přenesená",J3932,0)</f>
        <v>0</v>
      </c>
      <c r="BI3932" s="220">
        <f>IF(N3932="nulová",J3932,0)</f>
        <v>0</v>
      </c>
      <c r="BJ3932" s="25" t="s">
        <v>80</v>
      </c>
      <c r="BK3932" s="220">
        <f>ROUND(I3932*H3932,2)</f>
        <v>0</v>
      </c>
      <c r="BL3932" s="25" t="s">
        <v>502</v>
      </c>
      <c r="BM3932" s="25" t="s">
        <v>5577</v>
      </c>
    </row>
    <row r="3933" spans="2:65" s="1" customFormat="1" ht="24">
      <c r="B3933" s="42"/>
      <c r="C3933" s="64"/>
      <c r="D3933" s="227" t="s">
        <v>506</v>
      </c>
      <c r="E3933" s="64"/>
      <c r="F3933" s="274" t="s">
        <v>5576</v>
      </c>
      <c r="G3933" s="64"/>
      <c r="H3933" s="64"/>
      <c r="I3933" s="177"/>
      <c r="J3933" s="64"/>
      <c r="K3933" s="64"/>
      <c r="L3933" s="62"/>
      <c r="M3933" s="223"/>
      <c r="N3933" s="43"/>
      <c r="O3933" s="43"/>
      <c r="P3933" s="43"/>
      <c r="Q3933" s="43"/>
      <c r="R3933" s="43"/>
      <c r="S3933" s="43"/>
      <c r="T3933" s="79"/>
      <c r="AT3933" s="25" t="s">
        <v>506</v>
      </c>
      <c r="AU3933" s="25" t="s">
        <v>82</v>
      </c>
    </row>
    <row r="3934" spans="2:65" s="1" customFormat="1" ht="38.25" customHeight="1">
      <c r="B3934" s="42"/>
      <c r="C3934" s="278" t="s">
        <v>5578</v>
      </c>
      <c r="D3934" s="278" t="s">
        <v>1110</v>
      </c>
      <c r="E3934" s="279" t="s">
        <v>5579</v>
      </c>
      <c r="F3934" s="280" t="s">
        <v>5580</v>
      </c>
      <c r="G3934" s="281" t="s">
        <v>2537</v>
      </c>
      <c r="H3934" s="282">
        <v>1</v>
      </c>
      <c r="I3934" s="283"/>
      <c r="J3934" s="284">
        <f>ROUND(I3934*H3934,2)</f>
        <v>0</v>
      </c>
      <c r="K3934" s="280" t="s">
        <v>23</v>
      </c>
      <c r="L3934" s="285"/>
      <c r="M3934" s="286" t="s">
        <v>23</v>
      </c>
      <c r="N3934" s="287" t="s">
        <v>44</v>
      </c>
      <c r="O3934" s="43"/>
      <c r="P3934" s="218">
        <f>O3934*H3934</f>
        <v>0</v>
      </c>
      <c r="Q3934" s="218">
        <v>0</v>
      </c>
      <c r="R3934" s="218">
        <f>Q3934*H3934</f>
        <v>0</v>
      </c>
      <c r="S3934" s="218">
        <v>0</v>
      </c>
      <c r="T3934" s="219">
        <f>S3934*H3934</f>
        <v>0</v>
      </c>
      <c r="AR3934" s="25" t="s">
        <v>604</v>
      </c>
      <c r="AT3934" s="25" t="s">
        <v>1110</v>
      </c>
      <c r="AU3934" s="25" t="s">
        <v>82</v>
      </c>
      <c r="AY3934" s="25" t="s">
        <v>492</v>
      </c>
      <c r="BE3934" s="220">
        <f>IF(N3934="základní",J3934,0)</f>
        <v>0</v>
      </c>
      <c r="BF3934" s="220">
        <f>IF(N3934="snížená",J3934,0)</f>
        <v>0</v>
      </c>
      <c r="BG3934" s="220">
        <f>IF(N3934="zákl. přenesená",J3934,0)</f>
        <v>0</v>
      </c>
      <c r="BH3934" s="220">
        <f>IF(N3934="sníž. přenesená",J3934,0)</f>
        <v>0</v>
      </c>
      <c r="BI3934" s="220">
        <f>IF(N3934="nulová",J3934,0)</f>
        <v>0</v>
      </c>
      <c r="BJ3934" s="25" t="s">
        <v>80</v>
      </c>
      <c r="BK3934" s="220">
        <f>ROUND(I3934*H3934,2)</f>
        <v>0</v>
      </c>
      <c r="BL3934" s="25" t="s">
        <v>502</v>
      </c>
      <c r="BM3934" s="25" t="s">
        <v>5581</v>
      </c>
    </row>
    <row r="3935" spans="2:65" s="1" customFormat="1" ht="24">
      <c r="B3935" s="42"/>
      <c r="C3935" s="64"/>
      <c r="D3935" s="227" t="s">
        <v>506</v>
      </c>
      <c r="E3935" s="64"/>
      <c r="F3935" s="274" t="s">
        <v>5580</v>
      </c>
      <c r="G3935" s="64"/>
      <c r="H3935" s="64"/>
      <c r="I3935" s="177"/>
      <c r="J3935" s="64"/>
      <c r="K3935" s="64"/>
      <c r="L3935" s="62"/>
      <c r="M3935" s="223"/>
      <c r="N3935" s="43"/>
      <c r="O3935" s="43"/>
      <c r="P3935" s="43"/>
      <c r="Q3935" s="43"/>
      <c r="R3935" s="43"/>
      <c r="S3935" s="43"/>
      <c r="T3935" s="79"/>
      <c r="AT3935" s="25" t="s">
        <v>506</v>
      </c>
      <c r="AU3935" s="25" t="s">
        <v>82</v>
      </c>
    </row>
    <row r="3936" spans="2:65" s="1" customFormat="1" ht="38.25" customHeight="1">
      <c r="B3936" s="42"/>
      <c r="C3936" s="278" t="s">
        <v>5582</v>
      </c>
      <c r="D3936" s="278" t="s">
        <v>1110</v>
      </c>
      <c r="E3936" s="279" t="s">
        <v>5583</v>
      </c>
      <c r="F3936" s="280" t="s">
        <v>5584</v>
      </c>
      <c r="G3936" s="281" t="s">
        <v>2537</v>
      </c>
      <c r="H3936" s="282">
        <v>1</v>
      </c>
      <c r="I3936" s="283"/>
      <c r="J3936" s="284">
        <f>ROUND(I3936*H3936,2)</f>
        <v>0</v>
      </c>
      <c r="K3936" s="280" t="s">
        <v>23</v>
      </c>
      <c r="L3936" s="285"/>
      <c r="M3936" s="286" t="s">
        <v>23</v>
      </c>
      <c r="N3936" s="287" t="s">
        <v>44</v>
      </c>
      <c r="O3936" s="43"/>
      <c r="P3936" s="218">
        <f>O3936*H3936</f>
        <v>0</v>
      </c>
      <c r="Q3936" s="218">
        <v>0</v>
      </c>
      <c r="R3936" s="218">
        <f>Q3936*H3936</f>
        <v>0</v>
      </c>
      <c r="S3936" s="218">
        <v>0</v>
      </c>
      <c r="T3936" s="219">
        <f>S3936*H3936</f>
        <v>0</v>
      </c>
      <c r="AR3936" s="25" t="s">
        <v>604</v>
      </c>
      <c r="AT3936" s="25" t="s">
        <v>1110</v>
      </c>
      <c r="AU3936" s="25" t="s">
        <v>82</v>
      </c>
      <c r="AY3936" s="25" t="s">
        <v>492</v>
      </c>
      <c r="BE3936" s="220">
        <f>IF(N3936="základní",J3936,0)</f>
        <v>0</v>
      </c>
      <c r="BF3936" s="220">
        <f>IF(N3936="snížená",J3936,0)</f>
        <v>0</v>
      </c>
      <c r="BG3936" s="220">
        <f>IF(N3936="zákl. přenesená",J3936,0)</f>
        <v>0</v>
      </c>
      <c r="BH3936" s="220">
        <f>IF(N3936="sníž. přenesená",J3936,0)</f>
        <v>0</v>
      </c>
      <c r="BI3936" s="220">
        <f>IF(N3936="nulová",J3936,0)</f>
        <v>0</v>
      </c>
      <c r="BJ3936" s="25" t="s">
        <v>80</v>
      </c>
      <c r="BK3936" s="220">
        <f>ROUND(I3936*H3936,2)</f>
        <v>0</v>
      </c>
      <c r="BL3936" s="25" t="s">
        <v>502</v>
      </c>
      <c r="BM3936" s="25" t="s">
        <v>5585</v>
      </c>
    </row>
    <row r="3937" spans="2:65" s="1" customFormat="1" ht="24">
      <c r="B3937" s="42"/>
      <c r="C3937" s="64"/>
      <c r="D3937" s="227" t="s">
        <v>506</v>
      </c>
      <c r="E3937" s="64"/>
      <c r="F3937" s="274" t="s">
        <v>5584</v>
      </c>
      <c r="G3937" s="64"/>
      <c r="H3937" s="64"/>
      <c r="I3937" s="177"/>
      <c r="J3937" s="64"/>
      <c r="K3937" s="64"/>
      <c r="L3937" s="62"/>
      <c r="M3937" s="223"/>
      <c r="N3937" s="43"/>
      <c r="O3937" s="43"/>
      <c r="P3937" s="43"/>
      <c r="Q3937" s="43"/>
      <c r="R3937" s="43"/>
      <c r="S3937" s="43"/>
      <c r="T3937" s="79"/>
      <c r="AT3937" s="25" t="s">
        <v>506</v>
      </c>
      <c r="AU3937" s="25" t="s">
        <v>82</v>
      </c>
    </row>
    <row r="3938" spans="2:65" s="1" customFormat="1" ht="51" customHeight="1">
      <c r="B3938" s="42"/>
      <c r="C3938" s="278" t="s">
        <v>5586</v>
      </c>
      <c r="D3938" s="278" t="s">
        <v>1110</v>
      </c>
      <c r="E3938" s="279" t="s">
        <v>5587</v>
      </c>
      <c r="F3938" s="280" t="s">
        <v>5588</v>
      </c>
      <c r="G3938" s="281" t="s">
        <v>2537</v>
      </c>
      <c r="H3938" s="282">
        <v>1</v>
      </c>
      <c r="I3938" s="283"/>
      <c r="J3938" s="284">
        <f>ROUND(I3938*H3938,2)</f>
        <v>0</v>
      </c>
      <c r="K3938" s="280" t="s">
        <v>23</v>
      </c>
      <c r="L3938" s="285"/>
      <c r="M3938" s="286" t="s">
        <v>23</v>
      </c>
      <c r="N3938" s="287" t="s">
        <v>44</v>
      </c>
      <c r="O3938" s="43"/>
      <c r="P3938" s="218">
        <f>O3938*H3938</f>
        <v>0</v>
      </c>
      <c r="Q3938" s="218">
        <v>0</v>
      </c>
      <c r="R3938" s="218">
        <f>Q3938*H3938</f>
        <v>0</v>
      </c>
      <c r="S3938" s="218">
        <v>0</v>
      </c>
      <c r="T3938" s="219">
        <f>S3938*H3938</f>
        <v>0</v>
      </c>
      <c r="AR3938" s="25" t="s">
        <v>604</v>
      </c>
      <c r="AT3938" s="25" t="s">
        <v>1110</v>
      </c>
      <c r="AU3938" s="25" t="s">
        <v>82</v>
      </c>
      <c r="AY3938" s="25" t="s">
        <v>492</v>
      </c>
      <c r="BE3938" s="220">
        <f>IF(N3938="základní",J3938,0)</f>
        <v>0</v>
      </c>
      <c r="BF3938" s="220">
        <f>IF(N3938="snížená",J3938,0)</f>
        <v>0</v>
      </c>
      <c r="BG3938" s="220">
        <f>IF(N3938="zákl. přenesená",J3938,0)</f>
        <v>0</v>
      </c>
      <c r="BH3938" s="220">
        <f>IF(N3938="sníž. přenesená",J3938,0)</f>
        <v>0</v>
      </c>
      <c r="BI3938" s="220">
        <f>IF(N3938="nulová",J3938,0)</f>
        <v>0</v>
      </c>
      <c r="BJ3938" s="25" t="s">
        <v>80</v>
      </c>
      <c r="BK3938" s="220">
        <f>ROUND(I3938*H3938,2)</f>
        <v>0</v>
      </c>
      <c r="BL3938" s="25" t="s">
        <v>502</v>
      </c>
      <c r="BM3938" s="25" t="s">
        <v>5589</v>
      </c>
    </row>
    <row r="3939" spans="2:65" s="1" customFormat="1" ht="48">
      <c r="B3939" s="42"/>
      <c r="C3939" s="64"/>
      <c r="D3939" s="227" t="s">
        <v>506</v>
      </c>
      <c r="E3939" s="64"/>
      <c r="F3939" s="274" t="s">
        <v>5590</v>
      </c>
      <c r="G3939" s="64"/>
      <c r="H3939" s="64"/>
      <c r="I3939" s="177"/>
      <c r="J3939" s="64"/>
      <c r="K3939" s="64"/>
      <c r="L3939" s="62"/>
      <c r="M3939" s="223"/>
      <c r="N3939" s="43"/>
      <c r="O3939" s="43"/>
      <c r="P3939" s="43"/>
      <c r="Q3939" s="43"/>
      <c r="R3939" s="43"/>
      <c r="S3939" s="43"/>
      <c r="T3939" s="79"/>
      <c r="AT3939" s="25" t="s">
        <v>506</v>
      </c>
      <c r="AU3939" s="25" t="s">
        <v>82</v>
      </c>
    </row>
    <row r="3940" spans="2:65" s="1" customFormat="1" ht="16.5" customHeight="1">
      <c r="B3940" s="42"/>
      <c r="C3940" s="209" t="s">
        <v>5591</v>
      </c>
      <c r="D3940" s="209" t="s">
        <v>498</v>
      </c>
      <c r="E3940" s="210" t="s">
        <v>5592</v>
      </c>
      <c r="F3940" s="211" t="s">
        <v>5593</v>
      </c>
      <c r="G3940" s="212" t="s">
        <v>1025</v>
      </c>
      <c r="H3940" s="213">
        <v>800</v>
      </c>
      <c r="I3940" s="214"/>
      <c r="J3940" s="215">
        <f>ROUND(I3940*H3940,2)</f>
        <v>0</v>
      </c>
      <c r="K3940" s="211" t="s">
        <v>23</v>
      </c>
      <c r="L3940" s="62"/>
      <c r="M3940" s="216" t="s">
        <v>23</v>
      </c>
      <c r="N3940" s="217" t="s">
        <v>44</v>
      </c>
      <c r="O3940" s="43"/>
      <c r="P3940" s="218">
        <f>O3940*H3940</f>
        <v>0</v>
      </c>
      <c r="Q3940" s="218">
        <v>0</v>
      </c>
      <c r="R3940" s="218">
        <f>Q3940*H3940</f>
        <v>0</v>
      </c>
      <c r="S3940" s="218">
        <v>0</v>
      </c>
      <c r="T3940" s="219">
        <f>S3940*H3940</f>
        <v>0</v>
      </c>
      <c r="AR3940" s="25" t="s">
        <v>775</v>
      </c>
      <c r="AT3940" s="25" t="s">
        <v>498</v>
      </c>
      <c r="AU3940" s="25" t="s">
        <v>82</v>
      </c>
      <c r="AY3940" s="25" t="s">
        <v>492</v>
      </c>
      <c r="BE3940" s="220">
        <f>IF(N3940="základní",J3940,0)</f>
        <v>0</v>
      </c>
      <c r="BF3940" s="220">
        <f>IF(N3940="snížená",J3940,0)</f>
        <v>0</v>
      </c>
      <c r="BG3940" s="220">
        <f>IF(N3940="zákl. přenesená",J3940,0)</f>
        <v>0</v>
      </c>
      <c r="BH3940" s="220">
        <f>IF(N3940="sníž. přenesená",J3940,0)</f>
        <v>0</v>
      </c>
      <c r="BI3940" s="220">
        <f>IF(N3940="nulová",J3940,0)</f>
        <v>0</v>
      </c>
      <c r="BJ3940" s="25" t="s">
        <v>80</v>
      </c>
      <c r="BK3940" s="220">
        <f>ROUND(I3940*H3940,2)</f>
        <v>0</v>
      </c>
      <c r="BL3940" s="25" t="s">
        <v>775</v>
      </c>
      <c r="BM3940" s="25" t="s">
        <v>5594</v>
      </c>
    </row>
    <row r="3941" spans="2:65" s="1" customFormat="1">
      <c r="B3941" s="42"/>
      <c r="C3941" s="64"/>
      <c r="D3941" s="221" t="s">
        <v>506</v>
      </c>
      <c r="E3941" s="64"/>
      <c r="F3941" s="222" t="s">
        <v>5593</v>
      </c>
      <c r="G3941" s="64"/>
      <c r="H3941" s="64"/>
      <c r="I3941" s="177"/>
      <c r="J3941" s="64"/>
      <c r="K3941" s="64"/>
      <c r="L3941" s="62"/>
      <c r="M3941" s="223"/>
      <c r="N3941" s="43"/>
      <c r="O3941" s="43"/>
      <c r="P3941" s="43"/>
      <c r="Q3941" s="43"/>
      <c r="R3941" s="43"/>
      <c r="S3941" s="43"/>
      <c r="T3941" s="79"/>
      <c r="AT3941" s="25" t="s">
        <v>506</v>
      </c>
      <c r="AU3941" s="25" t="s">
        <v>82</v>
      </c>
    </row>
    <row r="3942" spans="2:65" s="1" customFormat="1" ht="144">
      <c r="B3942" s="42"/>
      <c r="C3942" s="64"/>
      <c r="D3942" s="221" t="s">
        <v>509</v>
      </c>
      <c r="E3942" s="64"/>
      <c r="F3942" s="224" t="s">
        <v>5595</v>
      </c>
      <c r="G3942" s="64"/>
      <c r="H3942" s="64"/>
      <c r="I3942" s="177"/>
      <c r="J3942" s="64"/>
      <c r="K3942" s="64"/>
      <c r="L3942" s="62"/>
      <c r="M3942" s="223"/>
      <c r="N3942" s="43"/>
      <c r="O3942" s="43"/>
      <c r="P3942" s="43"/>
      <c r="Q3942" s="43"/>
      <c r="R3942" s="43"/>
      <c r="S3942" s="43"/>
      <c r="T3942" s="79"/>
      <c r="AT3942" s="25" t="s">
        <v>509</v>
      </c>
      <c r="AU3942" s="25" t="s">
        <v>82</v>
      </c>
    </row>
    <row r="3943" spans="2:65" s="13" customFormat="1">
      <c r="B3943" s="237"/>
      <c r="C3943" s="238"/>
      <c r="D3943" s="221" t="s">
        <v>513</v>
      </c>
      <c r="E3943" s="239" t="s">
        <v>23</v>
      </c>
      <c r="F3943" s="240" t="s">
        <v>5596</v>
      </c>
      <c r="G3943" s="238"/>
      <c r="H3943" s="241" t="s">
        <v>23</v>
      </c>
      <c r="I3943" s="242"/>
      <c r="J3943" s="238"/>
      <c r="K3943" s="238"/>
      <c r="L3943" s="243"/>
      <c r="M3943" s="244"/>
      <c r="N3943" s="245"/>
      <c r="O3943" s="245"/>
      <c r="P3943" s="245"/>
      <c r="Q3943" s="245"/>
      <c r="R3943" s="245"/>
      <c r="S3943" s="245"/>
      <c r="T3943" s="246"/>
      <c r="AT3943" s="247" t="s">
        <v>513</v>
      </c>
      <c r="AU3943" s="247" t="s">
        <v>82</v>
      </c>
      <c r="AV3943" s="13" t="s">
        <v>80</v>
      </c>
      <c r="AW3943" s="13" t="s">
        <v>36</v>
      </c>
      <c r="AX3943" s="13" t="s">
        <v>73</v>
      </c>
      <c r="AY3943" s="247" t="s">
        <v>492</v>
      </c>
    </row>
    <row r="3944" spans="2:65" s="12" customFormat="1">
      <c r="B3944" s="225"/>
      <c r="C3944" s="226"/>
      <c r="D3944" s="221" t="s">
        <v>513</v>
      </c>
      <c r="E3944" s="248" t="s">
        <v>23</v>
      </c>
      <c r="F3944" s="249" t="s">
        <v>5597</v>
      </c>
      <c r="G3944" s="226"/>
      <c r="H3944" s="250">
        <v>800</v>
      </c>
      <c r="I3944" s="231"/>
      <c r="J3944" s="226"/>
      <c r="K3944" s="226"/>
      <c r="L3944" s="232"/>
      <c r="M3944" s="233"/>
      <c r="N3944" s="234"/>
      <c r="O3944" s="234"/>
      <c r="P3944" s="234"/>
      <c r="Q3944" s="234"/>
      <c r="R3944" s="234"/>
      <c r="S3944" s="234"/>
      <c r="T3944" s="235"/>
      <c r="AT3944" s="236" t="s">
        <v>513</v>
      </c>
      <c r="AU3944" s="236" t="s">
        <v>82</v>
      </c>
      <c r="AV3944" s="12" t="s">
        <v>82</v>
      </c>
      <c r="AW3944" s="12" t="s">
        <v>36</v>
      </c>
      <c r="AX3944" s="12" t="s">
        <v>73</v>
      </c>
      <c r="AY3944" s="236" t="s">
        <v>492</v>
      </c>
    </row>
    <row r="3945" spans="2:65" s="14" customFormat="1">
      <c r="B3945" s="251"/>
      <c r="C3945" s="252"/>
      <c r="D3945" s="227" t="s">
        <v>513</v>
      </c>
      <c r="E3945" s="253" t="s">
        <v>23</v>
      </c>
      <c r="F3945" s="254" t="s">
        <v>560</v>
      </c>
      <c r="G3945" s="252"/>
      <c r="H3945" s="255">
        <v>800</v>
      </c>
      <c r="I3945" s="256"/>
      <c r="J3945" s="252"/>
      <c r="K3945" s="252"/>
      <c r="L3945" s="257"/>
      <c r="M3945" s="258"/>
      <c r="N3945" s="259"/>
      <c r="O3945" s="259"/>
      <c r="P3945" s="259"/>
      <c r="Q3945" s="259"/>
      <c r="R3945" s="259"/>
      <c r="S3945" s="259"/>
      <c r="T3945" s="260"/>
      <c r="AT3945" s="261" t="s">
        <v>513</v>
      </c>
      <c r="AU3945" s="261" t="s">
        <v>82</v>
      </c>
      <c r="AV3945" s="14" t="s">
        <v>502</v>
      </c>
      <c r="AW3945" s="14" t="s">
        <v>36</v>
      </c>
      <c r="AX3945" s="14" t="s">
        <v>80</v>
      </c>
      <c r="AY3945" s="261" t="s">
        <v>492</v>
      </c>
    </row>
    <row r="3946" spans="2:65" s="1" customFormat="1" ht="25.5" customHeight="1">
      <c r="B3946" s="42"/>
      <c r="C3946" s="278" t="s">
        <v>5598</v>
      </c>
      <c r="D3946" s="278" t="s">
        <v>1110</v>
      </c>
      <c r="E3946" s="279" t="s">
        <v>5599</v>
      </c>
      <c r="F3946" s="280" t="s">
        <v>5600</v>
      </c>
      <c r="G3946" s="281" t="s">
        <v>2537</v>
      </c>
      <c r="H3946" s="282">
        <v>343</v>
      </c>
      <c r="I3946" s="283"/>
      <c r="J3946" s="284">
        <f>ROUND(I3946*H3946,2)</f>
        <v>0</v>
      </c>
      <c r="K3946" s="280" t="s">
        <v>23</v>
      </c>
      <c r="L3946" s="285"/>
      <c r="M3946" s="286" t="s">
        <v>23</v>
      </c>
      <c r="N3946" s="287" t="s">
        <v>44</v>
      </c>
      <c r="O3946" s="43"/>
      <c r="P3946" s="218">
        <f>O3946*H3946</f>
        <v>0</v>
      </c>
      <c r="Q3946" s="218">
        <v>0</v>
      </c>
      <c r="R3946" s="218">
        <f>Q3946*H3946</f>
        <v>0</v>
      </c>
      <c r="S3946" s="218">
        <v>0</v>
      </c>
      <c r="T3946" s="219">
        <f>S3946*H3946</f>
        <v>0</v>
      </c>
      <c r="AR3946" s="25" t="s">
        <v>977</v>
      </c>
      <c r="AT3946" s="25" t="s">
        <v>1110</v>
      </c>
      <c r="AU3946" s="25" t="s">
        <v>82</v>
      </c>
      <c r="AY3946" s="25" t="s">
        <v>492</v>
      </c>
      <c r="BE3946" s="220">
        <f>IF(N3946="základní",J3946,0)</f>
        <v>0</v>
      </c>
      <c r="BF3946" s="220">
        <f>IF(N3946="snížená",J3946,0)</f>
        <v>0</v>
      </c>
      <c r="BG3946" s="220">
        <f>IF(N3946="zákl. přenesená",J3946,0)</f>
        <v>0</v>
      </c>
      <c r="BH3946" s="220">
        <f>IF(N3946="sníž. přenesená",J3946,0)</f>
        <v>0</v>
      </c>
      <c r="BI3946" s="220">
        <f>IF(N3946="nulová",J3946,0)</f>
        <v>0</v>
      </c>
      <c r="BJ3946" s="25" t="s">
        <v>80</v>
      </c>
      <c r="BK3946" s="220">
        <f>ROUND(I3946*H3946,2)</f>
        <v>0</v>
      </c>
      <c r="BL3946" s="25" t="s">
        <v>775</v>
      </c>
      <c r="BM3946" s="25" t="s">
        <v>5601</v>
      </c>
    </row>
    <row r="3947" spans="2:65" s="1" customFormat="1" ht="24">
      <c r="B3947" s="42"/>
      <c r="C3947" s="64"/>
      <c r="D3947" s="227" t="s">
        <v>506</v>
      </c>
      <c r="E3947" s="64"/>
      <c r="F3947" s="274" t="s">
        <v>5600</v>
      </c>
      <c r="G3947" s="64"/>
      <c r="H3947" s="64"/>
      <c r="I3947" s="177"/>
      <c r="J3947" s="64"/>
      <c r="K3947" s="64"/>
      <c r="L3947" s="62"/>
      <c r="M3947" s="223"/>
      <c r="N3947" s="43"/>
      <c r="O3947" s="43"/>
      <c r="P3947" s="43"/>
      <c r="Q3947" s="43"/>
      <c r="R3947" s="43"/>
      <c r="S3947" s="43"/>
      <c r="T3947" s="79"/>
      <c r="AT3947" s="25" t="s">
        <v>506</v>
      </c>
      <c r="AU3947" s="25" t="s">
        <v>82</v>
      </c>
    </row>
    <row r="3948" spans="2:65" s="1" customFormat="1" ht="25.5" customHeight="1">
      <c r="B3948" s="42"/>
      <c r="C3948" s="278" t="s">
        <v>5602</v>
      </c>
      <c r="D3948" s="278" t="s">
        <v>1110</v>
      </c>
      <c r="E3948" s="279" t="s">
        <v>5603</v>
      </c>
      <c r="F3948" s="280" t="s">
        <v>5604</v>
      </c>
      <c r="G3948" s="281" t="s">
        <v>2537</v>
      </c>
      <c r="H3948" s="282">
        <v>235</v>
      </c>
      <c r="I3948" s="283"/>
      <c r="J3948" s="284">
        <f>ROUND(I3948*H3948,2)</f>
        <v>0</v>
      </c>
      <c r="K3948" s="280" t="s">
        <v>23</v>
      </c>
      <c r="L3948" s="285"/>
      <c r="M3948" s="286" t="s">
        <v>23</v>
      </c>
      <c r="N3948" s="287" t="s">
        <v>44</v>
      </c>
      <c r="O3948" s="43"/>
      <c r="P3948" s="218">
        <f>O3948*H3948</f>
        <v>0</v>
      </c>
      <c r="Q3948" s="218">
        <v>0</v>
      </c>
      <c r="R3948" s="218">
        <f>Q3948*H3948</f>
        <v>0</v>
      </c>
      <c r="S3948" s="218">
        <v>0</v>
      </c>
      <c r="T3948" s="219">
        <f>S3948*H3948</f>
        <v>0</v>
      </c>
      <c r="AR3948" s="25" t="s">
        <v>977</v>
      </c>
      <c r="AT3948" s="25" t="s">
        <v>1110</v>
      </c>
      <c r="AU3948" s="25" t="s">
        <v>82</v>
      </c>
      <c r="AY3948" s="25" t="s">
        <v>492</v>
      </c>
      <c r="BE3948" s="220">
        <f>IF(N3948="základní",J3948,0)</f>
        <v>0</v>
      </c>
      <c r="BF3948" s="220">
        <f>IF(N3948="snížená",J3948,0)</f>
        <v>0</v>
      </c>
      <c r="BG3948" s="220">
        <f>IF(N3948="zákl. přenesená",J3948,0)</f>
        <v>0</v>
      </c>
      <c r="BH3948" s="220">
        <f>IF(N3948="sníž. přenesená",J3948,0)</f>
        <v>0</v>
      </c>
      <c r="BI3948" s="220">
        <f>IF(N3948="nulová",J3948,0)</f>
        <v>0</v>
      </c>
      <c r="BJ3948" s="25" t="s">
        <v>80</v>
      </c>
      <c r="BK3948" s="220">
        <f>ROUND(I3948*H3948,2)</f>
        <v>0</v>
      </c>
      <c r="BL3948" s="25" t="s">
        <v>775</v>
      </c>
      <c r="BM3948" s="25" t="s">
        <v>5605</v>
      </c>
    </row>
    <row r="3949" spans="2:65" s="1" customFormat="1" ht="24">
      <c r="B3949" s="42"/>
      <c r="C3949" s="64"/>
      <c r="D3949" s="227" t="s">
        <v>506</v>
      </c>
      <c r="E3949" s="64"/>
      <c r="F3949" s="274" t="s">
        <v>5604</v>
      </c>
      <c r="G3949" s="64"/>
      <c r="H3949" s="64"/>
      <c r="I3949" s="177"/>
      <c r="J3949" s="64"/>
      <c r="K3949" s="64"/>
      <c r="L3949" s="62"/>
      <c r="M3949" s="223"/>
      <c r="N3949" s="43"/>
      <c r="O3949" s="43"/>
      <c r="P3949" s="43"/>
      <c r="Q3949" s="43"/>
      <c r="R3949" s="43"/>
      <c r="S3949" s="43"/>
      <c r="T3949" s="79"/>
      <c r="AT3949" s="25" t="s">
        <v>506</v>
      </c>
      <c r="AU3949" s="25" t="s">
        <v>82</v>
      </c>
    </row>
    <row r="3950" spans="2:65" s="1" customFormat="1" ht="25.5" customHeight="1">
      <c r="B3950" s="42"/>
      <c r="C3950" s="278" t="s">
        <v>5606</v>
      </c>
      <c r="D3950" s="278" t="s">
        <v>1110</v>
      </c>
      <c r="E3950" s="279" t="s">
        <v>5607</v>
      </c>
      <c r="F3950" s="280" t="s">
        <v>5608</v>
      </c>
      <c r="G3950" s="281" t="s">
        <v>2537</v>
      </c>
      <c r="H3950" s="282">
        <v>91</v>
      </c>
      <c r="I3950" s="283"/>
      <c r="J3950" s="284">
        <f>ROUND(I3950*H3950,2)</f>
        <v>0</v>
      </c>
      <c r="K3950" s="280" t="s">
        <v>23</v>
      </c>
      <c r="L3950" s="285"/>
      <c r="M3950" s="286" t="s">
        <v>23</v>
      </c>
      <c r="N3950" s="287" t="s">
        <v>44</v>
      </c>
      <c r="O3950" s="43"/>
      <c r="P3950" s="218">
        <f>O3950*H3950</f>
        <v>0</v>
      </c>
      <c r="Q3950" s="218">
        <v>0</v>
      </c>
      <c r="R3950" s="218">
        <f>Q3950*H3950</f>
        <v>0</v>
      </c>
      <c r="S3950" s="218">
        <v>0</v>
      </c>
      <c r="T3950" s="219">
        <f>S3950*H3950</f>
        <v>0</v>
      </c>
      <c r="AR3950" s="25" t="s">
        <v>977</v>
      </c>
      <c r="AT3950" s="25" t="s">
        <v>1110</v>
      </c>
      <c r="AU3950" s="25" t="s">
        <v>82</v>
      </c>
      <c r="AY3950" s="25" t="s">
        <v>492</v>
      </c>
      <c r="BE3950" s="220">
        <f>IF(N3950="základní",J3950,0)</f>
        <v>0</v>
      </c>
      <c r="BF3950" s="220">
        <f>IF(N3950="snížená",J3950,0)</f>
        <v>0</v>
      </c>
      <c r="BG3950" s="220">
        <f>IF(N3950="zákl. přenesená",J3950,0)</f>
        <v>0</v>
      </c>
      <c r="BH3950" s="220">
        <f>IF(N3950="sníž. přenesená",J3950,0)</f>
        <v>0</v>
      </c>
      <c r="BI3950" s="220">
        <f>IF(N3950="nulová",J3950,0)</f>
        <v>0</v>
      </c>
      <c r="BJ3950" s="25" t="s">
        <v>80</v>
      </c>
      <c r="BK3950" s="220">
        <f>ROUND(I3950*H3950,2)</f>
        <v>0</v>
      </c>
      <c r="BL3950" s="25" t="s">
        <v>775</v>
      </c>
      <c r="BM3950" s="25" t="s">
        <v>5609</v>
      </c>
    </row>
    <row r="3951" spans="2:65" s="1" customFormat="1" ht="24">
      <c r="B3951" s="42"/>
      <c r="C3951" s="64"/>
      <c r="D3951" s="227" t="s">
        <v>506</v>
      </c>
      <c r="E3951" s="64"/>
      <c r="F3951" s="274" t="s">
        <v>5608</v>
      </c>
      <c r="G3951" s="64"/>
      <c r="H3951" s="64"/>
      <c r="I3951" s="177"/>
      <c r="J3951" s="64"/>
      <c r="K3951" s="64"/>
      <c r="L3951" s="62"/>
      <c r="M3951" s="223"/>
      <c r="N3951" s="43"/>
      <c r="O3951" s="43"/>
      <c r="P3951" s="43"/>
      <c r="Q3951" s="43"/>
      <c r="R3951" s="43"/>
      <c r="S3951" s="43"/>
      <c r="T3951" s="79"/>
      <c r="AT3951" s="25" t="s">
        <v>506</v>
      </c>
      <c r="AU3951" s="25" t="s">
        <v>82</v>
      </c>
    </row>
    <row r="3952" spans="2:65" s="1" customFormat="1" ht="25.5" customHeight="1">
      <c r="B3952" s="42"/>
      <c r="C3952" s="278" t="s">
        <v>5610</v>
      </c>
      <c r="D3952" s="278" t="s">
        <v>1110</v>
      </c>
      <c r="E3952" s="279" t="s">
        <v>5611</v>
      </c>
      <c r="F3952" s="280" t="s">
        <v>5612</v>
      </c>
      <c r="G3952" s="281" t="s">
        <v>2537</v>
      </c>
      <c r="H3952" s="282">
        <v>90</v>
      </c>
      <c r="I3952" s="283"/>
      <c r="J3952" s="284">
        <f>ROUND(I3952*H3952,2)</f>
        <v>0</v>
      </c>
      <c r="K3952" s="280" t="s">
        <v>23</v>
      </c>
      <c r="L3952" s="285"/>
      <c r="M3952" s="286" t="s">
        <v>23</v>
      </c>
      <c r="N3952" s="287" t="s">
        <v>44</v>
      </c>
      <c r="O3952" s="43"/>
      <c r="P3952" s="218">
        <f>O3952*H3952</f>
        <v>0</v>
      </c>
      <c r="Q3952" s="218">
        <v>0</v>
      </c>
      <c r="R3952" s="218">
        <f>Q3952*H3952</f>
        <v>0</v>
      </c>
      <c r="S3952" s="218">
        <v>0</v>
      </c>
      <c r="T3952" s="219">
        <f>S3952*H3952</f>
        <v>0</v>
      </c>
      <c r="AR3952" s="25" t="s">
        <v>977</v>
      </c>
      <c r="AT3952" s="25" t="s">
        <v>1110</v>
      </c>
      <c r="AU3952" s="25" t="s">
        <v>82</v>
      </c>
      <c r="AY3952" s="25" t="s">
        <v>492</v>
      </c>
      <c r="BE3952" s="220">
        <f>IF(N3952="základní",J3952,0)</f>
        <v>0</v>
      </c>
      <c r="BF3952" s="220">
        <f>IF(N3952="snížená",J3952,0)</f>
        <v>0</v>
      </c>
      <c r="BG3952" s="220">
        <f>IF(N3952="zákl. přenesená",J3952,0)</f>
        <v>0</v>
      </c>
      <c r="BH3952" s="220">
        <f>IF(N3952="sníž. přenesená",J3952,0)</f>
        <v>0</v>
      </c>
      <c r="BI3952" s="220">
        <f>IF(N3952="nulová",J3952,0)</f>
        <v>0</v>
      </c>
      <c r="BJ3952" s="25" t="s">
        <v>80</v>
      </c>
      <c r="BK3952" s="220">
        <f>ROUND(I3952*H3952,2)</f>
        <v>0</v>
      </c>
      <c r="BL3952" s="25" t="s">
        <v>775</v>
      </c>
      <c r="BM3952" s="25" t="s">
        <v>5613</v>
      </c>
    </row>
    <row r="3953" spans="2:65" s="1" customFormat="1" ht="24">
      <c r="B3953" s="42"/>
      <c r="C3953" s="64"/>
      <c r="D3953" s="227" t="s">
        <v>506</v>
      </c>
      <c r="E3953" s="64"/>
      <c r="F3953" s="274" t="s">
        <v>5612</v>
      </c>
      <c r="G3953" s="64"/>
      <c r="H3953" s="64"/>
      <c r="I3953" s="177"/>
      <c r="J3953" s="64"/>
      <c r="K3953" s="64"/>
      <c r="L3953" s="62"/>
      <c r="M3953" s="223"/>
      <c r="N3953" s="43"/>
      <c r="O3953" s="43"/>
      <c r="P3953" s="43"/>
      <c r="Q3953" s="43"/>
      <c r="R3953" s="43"/>
      <c r="S3953" s="43"/>
      <c r="T3953" s="79"/>
      <c r="AT3953" s="25" t="s">
        <v>506</v>
      </c>
      <c r="AU3953" s="25" t="s">
        <v>82</v>
      </c>
    </row>
    <row r="3954" spans="2:65" s="1" customFormat="1" ht="25.5" customHeight="1">
      <c r="B3954" s="42"/>
      <c r="C3954" s="278" t="s">
        <v>5614</v>
      </c>
      <c r="D3954" s="278" t="s">
        <v>1110</v>
      </c>
      <c r="E3954" s="279" t="s">
        <v>5615</v>
      </c>
      <c r="F3954" s="280" t="s">
        <v>5616</v>
      </c>
      <c r="G3954" s="281" t="s">
        <v>2537</v>
      </c>
      <c r="H3954" s="282">
        <v>12</v>
      </c>
      <c r="I3954" s="283"/>
      <c r="J3954" s="284">
        <f>ROUND(I3954*H3954,2)</f>
        <v>0</v>
      </c>
      <c r="K3954" s="280" t="s">
        <v>23</v>
      </c>
      <c r="L3954" s="285"/>
      <c r="M3954" s="286" t="s">
        <v>23</v>
      </c>
      <c r="N3954" s="287" t="s">
        <v>44</v>
      </c>
      <c r="O3954" s="43"/>
      <c r="P3954" s="218">
        <f>O3954*H3954</f>
        <v>0</v>
      </c>
      <c r="Q3954" s="218">
        <v>0</v>
      </c>
      <c r="R3954" s="218">
        <f>Q3954*H3954</f>
        <v>0</v>
      </c>
      <c r="S3954" s="218">
        <v>0</v>
      </c>
      <c r="T3954" s="219">
        <f>S3954*H3954</f>
        <v>0</v>
      </c>
      <c r="AR3954" s="25" t="s">
        <v>977</v>
      </c>
      <c r="AT3954" s="25" t="s">
        <v>1110</v>
      </c>
      <c r="AU3954" s="25" t="s">
        <v>82</v>
      </c>
      <c r="AY3954" s="25" t="s">
        <v>492</v>
      </c>
      <c r="BE3954" s="220">
        <f>IF(N3954="základní",J3954,0)</f>
        <v>0</v>
      </c>
      <c r="BF3954" s="220">
        <f>IF(N3954="snížená",J3954,0)</f>
        <v>0</v>
      </c>
      <c r="BG3954" s="220">
        <f>IF(N3954="zákl. přenesená",J3954,0)</f>
        <v>0</v>
      </c>
      <c r="BH3954" s="220">
        <f>IF(N3954="sníž. přenesená",J3954,0)</f>
        <v>0</v>
      </c>
      <c r="BI3954" s="220">
        <f>IF(N3954="nulová",J3954,0)</f>
        <v>0</v>
      </c>
      <c r="BJ3954" s="25" t="s">
        <v>80</v>
      </c>
      <c r="BK3954" s="220">
        <f>ROUND(I3954*H3954,2)</f>
        <v>0</v>
      </c>
      <c r="BL3954" s="25" t="s">
        <v>775</v>
      </c>
      <c r="BM3954" s="25" t="s">
        <v>5617</v>
      </c>
    </row>
    <row r="3955" spans="2:65" s="1" customFormat="1">
      <c r="B3955" s="42"/>
      <c r="C3955" s="64"/>
      <c r="D3955" s="227" t="s">
        <v>506</v>
      </c>
      <c r="E3955" s="64"/>
      <c r="F3955" s="274" t="s">
        <v>5616</v>
      </c>
      <c r="G3955" s="64"/>
      <c r="H3955" s="64"/>
      <c r="I3955" s="177"/>
      <c r="J3955" s="64"/>
      <c r="K3955" s="64"/>
      <c r="L3955" s="62"/>
      <c r="M3955" s="223"/>
      <c r="N3955" s="43"/>
      <c r="O3955" s="43"/>
      <c r="P3955" s="43"/>
      <c r="Q3955" s="43"/>
      <c r="R3955" s="43"/>
      <c r="S3955" s="43"/>
      <c r="T3955" s="79"/>
      <c r="AT3955" s="25" t="s">
        <v>506</v>
      </c>
      <c r="AU3955" s="25" t="s">
        <v>82</v>
      </c>
    </row>
    <row r="3956" spans="2:65" s="1" customFormat="1" ht="25.5" customHeight="1">
      <c r="B3956" s="42"/>
      <c r="C3956" s="278" t="s">
        <v>5618</v>
      </c>
      <c r="D3956" s="278" t="s">
        <v>1110</v>
      </c>
      <c r="E3956" s="279" t="s">
        <v>5619</v>
      </c>
      <c r="F3956" s="280" t="s">
        <v>5620</v>
      </c>
      <c r="G3956" s="281" t="s">
        <v>2537</v>
      </c>
      <c r="H3956" s="282">
        <v>5</v>
      </c>
      <c r="I3956" s="283"/>
      <c r="J3956" s="284">
        <f>ROUND(I3956*H3956,2)</f>
        <v>0</v>
      </c>
      <c r="K3956" s="280" t="s">
        <v>23</v>
      </c>
      <c r="L3956" s="285"/>
      <c r="M3956" s="286" t="s">
        <v>23</v>
      </c>
      <c r="N3956" s="287" t="s">
        <v>44</v>
      </c>
      <c r="O3956" s="43"/>
      <c r="P3956" s="218">
        <f>O3956*H3956</f>
        <v>0</v>
      </c>
      <c r="Q3956" s="218">
        <v>0</v>
      </c>
      <c r="R3956" s="218">
        <f>Q3956*H3956</f>
        <v>0</v>
      </c>
      <c r="S3956" s="218">
        <v>0</v>
      </c>
      <c r="T3956" s="219">
        <f>S3956*H3956</f>
        <v>0</v>
      </c>
      <c r="AR3956" s="25" t="s">
        <v>977</v>
      </c>
      <c r="AT3956" s="25" t="s">
        <v>1110</v>
      </c>
      <c r="AU3956" s="25" t="s">
        <v>82</v>
      </c>
      <c r="AY3956" s="25" t="s">
        <v>492</v>
      </c>
      <c r="BE3956" s="220">
        <f>IF(N3956="základní",J3956,0)</f>
        <v>0</v>
      </c>
      <c r="BF3956" s="220">
        <f>IF(N3956="snížená",J3956,0)</f>
        <v>0</v>
      </c>
      <c r="BG3956" s="220">
        <f>IF(N3956="zákl. přenesená",J3956,0)</f>
        <v>0</v>
      </c>
      <c r="BH3956" s="220">
        <f>IF(N3956="sníž. přenesená",J3956,0)</f>
        <v>0</v>
      </c>
      <c r="BI3956" s="220">
        <f>IF(N3956="nulová",J3956,0)</f>
        <v>0</v>
      </c>
      <c r="BJ3956" s="25" t="s">
        <v>80</v>
      </c>
      <c r="BK3956" s="220">
        <f>ROUND(I3956*H3956,2)</f>
        <v>0</v>
      </c>
      <c r="BL3956" s="25" t="s">
        <v>775</v>
      </c>
      <c r="BM3956" s="25" t="s">
        <v>5621</v>
      </c>
    </row>
    <row r="3957" spans="2:65" s="1" customFormat="1">
      <c r="B3957" s="42"/>
      <c r="C3957" s="64"/>
      <c r="D3957" s="227" t="s">
        <v>506</v>
      </c>
      <c r="E3957" s="64"/>
      <c r="F3957" s="274" t="s">
        <v>5620</v>
      </c>
      <c r="G3957" s="64"/>
      <c r="H3957" s="64"/>
      <c r="I3957" s="177"/>
      <c r="J3957" s="64"/>
      <c r="K3957" s="64"/>
      <c r="L3957" s="62"/>
      <c r="M3957" s="223"/>
      <c r="N3957" s="43"/>
      <c r="O3957" s="43"/>
      <c r="P3957" s="43"/>
      <c r="Q3957" s="43"/>
      <c r="R3957" s="43"/>
      <c r="S3957" s="43"/>
      <c r="T3957" s="79"/>
      <c r="AT3957" s="25" t="s">
        <v>506</v>
      </c>
      <c r="AU3957" s="25" t="s">
        <v>82</v>
      </c>
    </row>
    <row r="3958" spans="2:65" s="1" customFormat="1" ht="25.5" customHeight="1">
      <c r="B3958" s="42"/>
      <c r="C3958" s="278" t="s">
        <v>5622</v>
      </c>
      <c r="D3958" s="278" t="s">
        <v>1110</v>
      </c>
      <c r="E3958" s="279" t="s">
        <v>5623</v>
      </c>
      <c r="F3958" s="280" t="s">
        <v>5624</v>
      </c>
      <c r="G3958" s="281" t="s">
        <v>2537</v>
      </c>
      <c r="H3958" s="282">
        <v>3</v>
      </c>
      <c r="I3958" s="283"/>
      <c r="J3958" s="284">
        <f>ROUND(I3958*H3958,2)</f>
        <v>0</v>
      </c>
      <c r="K3958" s="280" t="s">
        <v>23</v>
      </c>
      <c r="L3958" s="285"/>
      <c r="M3958" s="286" t="s">
        <v>23</v>
      </c>
      <c r="N3958" s="287" t="s">
        <v>44</v>
      </c>
      <c r="O3958" s="43"/>
      <c r="P3958" s="218">
        <f>O3958*H3958</f>
        <v>0</v>
      </c>
      <c r="Q3958" s="218">
        <v>0</v>
      </c>
      <c r="R3958" s="218">
        <f>Q3958*H3958</f>
        <v>0</v>
      </c>
      <c r="S3958" s="218">
        <v>0</v>
      </c>
      <c r="T3958" s="219">
        <f>S3958*H3958</f>
        <v>0</v>
      </c>
      <c r="AR3958" s="25" t="s">
        <v>977</v>
      </c>
      <c r="AT3958" s="25" t="s">
        <v>1110</v>
      </c>
      <c r="AU3958" s="25" t="s">
        <v>82</v>
      </c>
      <c r="AY3958" s="25" t="s">
        <v>492</v>
      </c>
      <c r="BE3958" s="220">
        <f>IF(N3958="základní",J3958,0)</f>
        <v>0</v>
      </c>
      <c r="BF3958" s="220">
        <f>IF(N3958="snížená",J3958,0)</f>
        <v>0</v>
      </c>
      <c r="BG3958" s="220">
        <f>IF(N3958="zákl. přenesená",J3958,0)</f>
        <v>0</v>
      </c>
      <c r="BH3958" s="220">
        <f>IF(N3958="sníž. přenesená",J3958,0)</f>
        <v>0</v>
      </c>
      <c r="BI3958" s="220">
        <f>IF(N3958="nulová",J3958,0)</f>
        <v>0</v>
      </c>
      <c r="BJ3958" s="25" t="s">
        <v>80</v>
      </c>
      <c r="BK3958" s="220">
        <f>ROUND(I3958*H3958,2)</f>
        <v>0</v>
      </c>
      <c r="BL3958" s="25" t="s">
        <v>775</v>
      </c>
      <c r="BM3958" s="25" t="s">
        <v>5625</v>
      </c>
    </row>
    <row r="3959" spans="2:65" s="1" customFormat="1" ht="24">
      <c r="B3959" s="42"/>
      <c r="C3959" s="64"/>
      <c r="D3959" s="227" t="s">
        <v>506</v>
      </c>
      <c r="E3959" s="64"/>
      <c r="F3959" s="274" t="s">
        <v>5624</v>
      </c>
      <c r="G3959" s="64"/>
      <c r="H3959" s="64"/>
      <c r="I3959" s="177"/>
      <c r="J3959" s="64"/>
      <c r="K3959" s="64"/>
      <c r="L3959" s="62"/>
      <c r="M3959" s="223"/>
      <c r="N3959" s="43"/>
      <c r="O3959" s="43"/>
      <c r="P3959" s="43"/>
      <c r="Q3959" s="43"/>
      <c r="R3959" s="43"/>
      <c r="S3959" s="43"/>
      <c r="T3959" s="79"/>
      <c r="AT3959" s="25" t="s">
        <v>506</v>
      </c>
      <c r="AU3959" s="25" t="s">
        <v>82</v>
      </c>
    </row>
    <row r="3960" spans="2:65" s="1" customFormat="1" ht="25.5" customHeight="1">
      <c r="B3960" s="42"/>
      <c r="C3960" s="278" t="s">
        <v>5626</v>
      </c>
      <c r="D3960" s="278" t="s">
        <v>1110</v>
      </c>
      <c r="E3960" s="279" t="s">
        <v>5627</v>
      </c>
      <c r="F3960" s="280" t="s">
        <v>5628</v>
      </c>
      <c r="G3960" s="281" t="s">
        <v>2537</v>
      </c>
      <c r="H3960" s="282">
        <v>2</v>
      </c>
      <c r="I3960" s="283"/>
      <c r="J3960" s="284">
        <f>ROUND(I3960*H3960,2)</f>
        <v>0</v>
      </c>
      <c r="K3960" s="280" t="s">
        <v>23</v>
      </c>
      <c r="L3960" s="285"/>
      <c r="M3960" s="286" t="s">
        <v>23</v>
      </c>
      <c r="N3960" s="287" t="s">
        <v>44</v>
      </c>
      <c r="O3960" s="43"/>
      <c r="P3960" s="218">
        <f>O3960*H3960</f>
        <v>0</v>
      </c>
      <c r="Q3960" s="218">
        <v>0</v>
      </c>
      <c r="R3960" s="218">
        <f>Q3960*H3960</f>
        <v>0</v>
      </c>
      <c r="S3960" s="218">
        <v>0</v>
      </c>
      <c r="T3960" s="219">
        <f>S3960*H3960</f>
        <v>0</v>
      </c>
      <c r="AR3960" s="25" t="s">
        <v>977</v>
      </c>
      <c r="AT3960" s="25" t="s">
        <v>1110</v>
      </c>
      <c r="AU3960" s="25" t="s">
        <v>82</v>
      </c>
      <c r="AY3960" s="25" t="s">
        <v>492</v>
      </c>
      <c r="BE3960" s="220">
        <f>IF(N3960="základní",J3960,0)</f>
        <v>0</v>
      </c>
      <c r="BF3960" s="220">
        <f>IF(N3960="snížená",J3960,0)</f>
        <v>0</v>
      </c>
      <c r="BG3960" s="220">
        <f>IF(N3960="zákl. přenesená",J3960,0)</f>
        <v>0</v>
      </c>
      <c r="BH3960" s="220">
        <f>IF(N3960="sníž. přenesená",J3960,0)</f>
        <v>0</v>
      </c>
      <c r="BI3960" s="220">
        <f>IF(N3960="nulová",J3960,0)</f>
        <v>0</v>
      </c>
      <c r="BJ3960" s="25" t="s">
        <v>80</v>
      </c>
      <c r="BK3960" s="220">
        <f>ROUND(I3960*H3960,2)</f>
        <v>0</v>
      </c>
      <c r="BL3960" s="25" t="s">
        <v>775</v>
      </c>
      <c r="BM3960" s="25" t="s">
        <v>5629</v>
      </c>
    </row>
    <row r="3961" spans="2:65" s="1" customFormat="1" ht="24">
      <c r="B3961" s="42"/>
      <c r="C3961" s="64"/>
      <c r="D3961" s="227" t="s">
        <v>506</v>
      </c>
      <c r="E3961" s="64"/>
      <c r="F3961" s="274" t="s">
        <v>5628</v>
      </c>
      <c r="G3961" s="64"/>
      <c r="H3961" s="64"/>
      <c r="I3961" s="177"/>
      <c r="J3961" s="64"/>
      <c r="K3961" s="64"/>
      <c r="L3961" s="62"/>
      <c r="M3961" s="223"/>
      <c r="N3961" s="43"/>
      <c r="O3961" s="43"/>
      <c r="P3961" s="43"/>
      <c r="Q3961" s="43"/>
      <c r="R3961" s="43"/>
      <c r="S3961" s="43"/>
      <c r="T3961" s="79"/>
      <c r="AT3961" s="25" t="s">
        <v>506</v>
      </c>
      <c r="AU3961" s="25" t="s">
        <v>82</v>
      </c>
    </row>
    <row r="3962" spans="2:65" s="1" customFormat="1" ht="25.5" customHeight="1">
      <c r="B3962" s="42"/>
      <c r="C3962" s="278" t="s">
        <v>5630</v>
      </c>
      <c r="D3962" s="278" t="s">
        <v>1110</v>
      </c>
      <c r="E3962" s="279" t="s">
        <v>5631</v>
      </c>
      <c r="F3962" s="280" t="s">
        <v>5632</v>
      </c>
      <c r="G3962" s="281" t="s">
        <v>2537</v>
      </c>
      <c r="H3962" s="282">
        <v>19</v>
      </c>
      <c r="I3962" s="283"/>
      <c r="J3962" s="284">
        <f>ROUND(I3962*H3962,2)</f>
        <v>0</v>
      </c>
      <c r="K3962" s="280" t="s">
        <v>23</v>
      </c>
      <c r="L3962" s="285"/>
      <c r="M3962" s="286" t="s">
        <v>23</v>
      </c>
      <c r="N3962" s="287" t="s">
        <v>44</v>
      </c>
      <c r="O3962" s="43"/>
      <c r="P3962" s="218">
        <f>O3962*H3962</f>
        <v>0</v>
      </c>
      <c r="Q3962" s="218">
        <v>0</v>
      </c>
      <c r="R3962" s="218">
        <f>Q3962*H3962</f>
        <v>0</v>
      </c>
      <c r="S3962" s="218">
        <v>0</v>
      </c>
      <c r="T3962" s="219">
        <f>S3962*H3962</f>
        <v>0</v>
      </c>
      <c r="AR3962" s="25" t="s">
        <v>977</v>
      </c>
      <c r="AT3962" s="25" t="s">
        <v>1110</v>
      </c>
      <c r="AU3962" s="25" t="s">
        <v>82</v>
      </c>
      <c r="AY3962" s="25" t="s">
        <v>492</v>
      </c>
      <c r="BE3962" s="220">
        <f>IF(N3962="základní",J3962,0)</f>
        <v>0</v>
      </c>
      <c r="BF3962" s="220">
        <f>IF(N3962="snížená",J3962,0)</f>
        <v>0</v>
      </c>
      <c r="BG3962" s="220">
        <f>IF(N3962="zákl. přenesená",J3962,0)</f>
        <v>0</v>
      </c>
      <c r="BH3962" s="220">
        <f>IF(N3962="sníž. přenesená",J3962,0)</f>
        <v>0</v>
      </c>
      <c r="BI3962" s="220">
        <f>IF(N3962="nulová",J3962,0)</f>
        <v>0</v>
      </c>
      <c r="BJ3962" s="25" t="s">
        <v>80</v>
      </c>
      <c r="BK3962" s="220">
        <f>ROUND(I3962*H3962,2)</f>
        <v>0</v>
      </c>
      <c r="BL3962" s="25" t="s">
        <v>775</v>
      </c>
      <c r="BM3962" s="25" t="s">
        <v>5633</v>
      </c>
    </row>
    <row r="3963" spans="2:65" s="1" customFormat="1" ht="24">
      <c r="B3963" s="42"/>
      <c r="C3963" s="64"/>
      <c r="D3963" s="227" t="s">
        <v>506</v>
      </c>
      <c r="E3963" s="64"/>
      <c r="F3963" s="274" t="s">
        <v>5632</v>
      </c>
      <c r="G3963" s="64"/>
      <c r="H3963" s="64"/>
      <c r="I3963" s="177"/>
      <c r="J3963" s="64"/>
      <c r="K3963" s="64"/>
      <c r="L3963" s="62"/>
      <c r="M3963" s="223"/>
      <c r="N3963" s="43"/>
      <c r="O3963" s="43"/>
      <c r="P3963" s="43"/>
      <c r="Q3963" s="43"/>
      <c r="R3963" s="43"/>
      <c r="S3963" s="43"/>
      <c r="T3963" s="79"/>
      <c r="AT3963" s="25" t="s">
        <v>506</v>
      </c>
      <c r="AU3963" s="25" t="s">
        <v>82</v>
      </c>
    </row>
    <row r="3964" spans="2:65" s="1" customFormat="1" ht="16.5" customHeight="1">
      <c r="B3964" s="42"/>
      <c r="C3964" s="209" t="s">
        <v>5634</v>
      </c>
      <c r="D3964" s="209" t="s">
        <v>498</v>
      </c>
      <c r="E3964" s="210" t="s">
        <v>5635</v>
      </c>
      <c r="F3964" s="211" t="s">
        <v>5636</v>
      </c>
      <c r="G3964" s="212" t="s">
        <v>180</v>
      </c>
      <c r="H3964" s="213">
        <v>365</v>
      </c>
      <c r="I3964" s="214"/>
      <c r="J3964" s="215">
        <f>ROUND(I3964*H3964,2)</f>
        <v>0</v>
      </c>
      <c r="K3964" s="211" t="s">
        <v>23</v>
      </c>
      <c r="L3964" s="62"/>
      <c r="M3964" s="216" t="s">
        <v>23</v>
      </c>
      <c r="N3964" s="217" t="s">
        <v>44</v>
      </c>
      <c r="O3964" s="43"/>
      <c r="P3964" s="218">
        <f>O3964*H3964</f>
        <v>0</v>
      </c>
      <c r="Q3964" s="218">
        <v>0</v>
      </c>
      <c r="R3964" s="218">
        <f>Q3964*H3964</f>
        <v>0</v>
      </c>
      <c r="S3964" s="218">
        <v>0</v>
      </c>
      <c r="T3964" s="219">
        <f>S3964*H3964</f>
        <v>0</v>
      </c>
      <c r="AR3964" s="25" t="s">
        <v>775</v>
      </c>
      <c r="AT3964" s="25" t="s">
        <v>498</v>
      </c>
      <c r="AU3964" s="25" t="s">
        <v>82</v>
      </c>
      <c r="AY3964" s="25" t="s">
        <v>492</v>
      </c>
      <c r="BE3964" s="220">
        <f>IF(N3964="základní",J3964,0)</f>
        <v>0</v>
      </c>
      <c r="BF3964" s="220">
        <f>IF(N3964="snížená",J3964,0)</f>
        <v>0</v>
      </c>
      <c r="BG3964" s="220">
        <f>IF(N3964="zákl. přenesená",J3964,0)</f>
        <v>0</v>
      </c>
      <c r="BH3964" s="220">
        <f>IF(N3964="sníž. přenesená",J3964,0)</f>
        <v>0</v>
      </c>
      <c r="BI3964" s="220">
        <f>IF(N3964="nulová",J3964,0)</f>
        <v>0</v>
      </c>
      <c r="BJ3964" s="25" t="s">
        <v>80</v>
      </c>
      <c r="BK3964" s="220">
        <f>ROUND(I3964*H3964,2)</f>
        <v>0</v>
      </c>
      <c r="BL3964" s="25" t="s">
        <v>775</v>
      </c>
      <c r="BM3964" s="25" t="s">
        <v>5637</v>
      </c>
    </row>
    <row r="3965" spans="2:65" s="1" customFormat="1">
      <c r="B3965" s="42"/>
      <c r="C3965" s="64"/>
      <c r="D3965" s="227" t="s">
        <v>506</v>
      </c>
      <c r="E3965" s="64"/>
      <c r="F3965" s="274" t="s">
        <v>5638</v>
      </c>
      <c r="G3965" s="64"/>
      <c r="H3965" s="64"/>
      <c r="I3965" s="177"/>
      <c r="J3965" s="64"/>
      <c r="K3965" s="64"/>
      <c r="L3965" s="62"/>
      <c r="M3965" s="223"/>
      <c r="N3965" s="43"/>
      <c r="O3965" s="43"/>
      <c r="P3965" s="43"/>
      <c r="Q3965" s="43"/>
      <c r="R3965" s="43"/>
      <c r="S3965" s="43"/>
      <c r="T3965" s="79"/>
      <c r="AT3965" s="25" t="s">
        <v>506</v>
      </c>
      <c r="AU3965" s="25" t="s">
        <v>82</v>
      </c>
    </row>
    <row r="3966" spans="2:65" s="1" customFormat="1" ht="16.5" customHeight="1">
      <c r="B3966" s="42"/>
      <c r="C3966" s="209" t="s">
        <v>5639</v>
      </c>
      <c r="D3966" s="209" t="s">
        <v>498</v>
      </c>
      <c r="E3966" s="210" t="s">
        <v>5640</v>
      </c>
      <c r="F3966" s="211" t="s">
        <v>5641</v>
      </c>
      <c r="G3966" s="212" t="s">
        <v>1025</v>
      </c>
      <c r="H3966" s="213">
        <v>1</v>
      </c>
      <c r="I3966" s="214"/>
      <c r="J3966" s="215">
        <f>ROUND(I3966*H3966,2)</f>
        <v>0</v>
      </c>
      <c r="K3966" s="211" t="s">
        <v>23</v>
      </c>
      <c r="L3966" s="62"/>
      <c r="M3966" s="216" t="s">
        <v>23</v>
      </c>
      <c r="N3966" s="217" t="s">
        <v>44</v>
      </c>
      <c r="O3966" s="43"/>
      <c r="P3966" s="218">
        <f>O3966*H3966</f>
        <v>0</v>
      </c>
      <c r="Q3966" s="218">
        <v>0</v>
      </c>
      <c r="R3966" s="218">
        <f>Q3966*H3966</f>
        <v>0</v>
      </c>
      <c r="S3966" s="218">
        <v>0</v>
      </c>
      <c r="T3966" s="219">
        <f>S3966*H3966</f>
        <v>0</v>
      </c>
      <c r="AR3966" s="25" t="s">
        <v>775</v>
      </c>
      <c r="AT3966" s="25" t="s">
        <v>498</v>
      </c>
      <c r="AU3966" s="25" t="s">
        <v>82</v>
      </c>
      <c r="AY3966" s="25" t="s">
        <v>492</v>
      </c>
      <c r="BE3966" s="220">
        <f>IF(N3966="základní",J3966,0)</f>
        <v>0</v>
      </c>
      <c r="BF3966" s="220">
        <f>IF(N3966="snížená",J3966,0)</f>
        <v>0</v>
      </c>
      <c r="BG3966" s="220">
        <f>IF(N3966="zákl. přenesená",J3966,0)</f>
        <v>0</v>
      </c>
      <c r="BH3966" s="220">
        <f>IF(N3966="sníž. přenesená",J3966,0)</f>
        <v>0</v>
      </c>
      <c r="BI3966" s="220">
        <f>IF(N3966="nulová",J3966,0)</f>
        <v>0</v>
      </c>
      <c r="BJ3966" s="25" t="s">
        <v>80</v>
      </c>
      <c r="BK3966" s="220">
        <f>ROUND(I3966*H3966,2)</f>
        <v>0</v>
      </c>
      <c r="BL3966" s="25" t="s">
        <v>775</v>
      </c>
      <c r="BM3966" s="25" t="s">
        <v>5642</v>
      </c>
    </row>
    <row r="3967" spans="2:65" s="1" customFormat="1">
      <c r="B3967" s="42"/>
      <c r="C3967" s="64"/>
      <c r="D3967" s="227" t="s">
        <v>506</v>
      </c>
      <c r="E3967" s="64"/>
      <c r="F3967" s="274" t="s">
        <v>5641</v>
      </c>
      <c r="G3967" s="64"/>
      <c r="H3967" s="64"/>
      <c r="I3967" s="177"/>
      <c r="J3967" s="64"/>
      <c r="K3967" s="64"/>
      <c r="L3967" s="62"/>
      <c r="M3967" s="223"/>
      <c r="N3967" s="43"/>
      <c r="O3967" s="43"/>
      <c r="P3967" s="43"/>
      <c r="Q3967" s="43"/>
      <c r="R3967" s="43"/>
      <c r="S3967" s="43"/>
      <c r="T3967" s="79"/>
      <c r="AT3967" s="25" t="s">
        <v>506</v>
      </c>
      <c r="AU3967" s="25" t="s">
        <v>82</v>
      </c>
    </row>
    <row r="3968" spans="2:65" s="1" customFormat="1" ht="16.5" customHeight="1">
      <c r="B3968" s="42"/>
      <c r="C3968" s="209" t="s">
        <v>5643</v>
      </c>
      <c r="D3968" s="209" t="s">
        <v>498</v>
      </c>
      <c r="E3968" s="210" t="s">
        <v>5644</v>
      </c>
      <c r="F3968" s="211" t="s">
        <v>5645</v>
      </c>
      <c r="G3968" s="212" t="s">
        <v>1025</v>
      </c>
      <c r="H3968" s="213">
        <v>2</v>
      </c>
      <c r="I3968" s="214"/>
      <c r="J3968" s="215">
        <f>ROUND(I3968*H3968,2)</f>
        <v>0</v>
      </c>
      <c r="K3968" s="211" t="s">
        <v>23</v>
      </c>
      <c r="L3968" s="62"/>
      <c r="M3968" s="216" t="s">
        <v>23</v>
      </c>
      <c r="N3968" s="217" t="s">
        <v>44</v>
      </c>
      <c r="O3968" s="43"/>
      <c r="P3968" s="218">
        <f>O3968*H3968</f>
        <v>0</v>
      </c>
      <c r="Q3968" s="218">
        <v>0</v>
      </c>
      <c r="R3968" s="218">
        <f>Q3968*H3968</f>
        <v>0</v>
      </c>
      <c r="S3968" s="218">
        <v>0</v>
      </c>
      <c r="T3968" s="219">
        <f>S3968*H3968</f>
        <v>0</v>
      </c>
      <c r="AR3968" s="25" t="s">
        <v>775</v>
      </c>
      <c r="AT3968" s="25" t="s">
        <v>498</v>
      </c>
      <c r="AU3968" s="25" t="s">
        <v>82</v>
      </c>
      <c r="AY3968" s="25" t="s">
        <v>492</v>
      </c>
      <c r="BE3968" s="220">
        <f>IF(N3968="základní",J3968,0)</f>
        <v>0</v>
      </c>
      <c r="BF3968" s="220">
        <f>IF(N3968="snížená",J3968,0)</f>
        <v>0</v>
      </c>
      <c r="BG3968" s="220">
        <f>IF(N3968="zákl. přenesená",J3968,0)</f>
        <v>0</v>
      </c>
      <c r="BH3968" s="220">
        <f>IF(N3968="sníž. přenesená",J3968,0)</f>
        <v>0</v>
      </c>
      <c r="BI3968" s="220">
        <f>IF(N3968="nulová",J3968,0)</f>
        <v>0</v>
      </c>
      <c r="BJ3968" s="25" t="s">
        <v>80</v>
      </c>
      <c r="BK3968" s="220">
        <f>ROUND(I3968*H3968,2)</f>
        <v>0</v>
      </c>
      <c r="BL3968" s="25" t="s">
        <v>775</v>
      </c>
      <c r="BM3968" s="25" t="s">
        <v>5646</v>
      </c>
    </row>
    <row r="3969" spans="2:65" s="1" customFormat="1" ht="25.5" customHeight="1">
      <c r="B3969" s="42"/>
      <c r="C3969" s="278" t="s">
        <v>5647</v>
      </c>
      <c r="D3969" s="278" t="s">
        <v>1110</v>
      </c>
      <c r="E3969" s="279" t="s">
        <v>5648</v>
      </c>
      <c r="F3969" s="280" t="s">
        <v>5649</v>
      </c>
      <c r="G3969" s="281" t="s">
        <v>2537</v>
      </c>
      <c r="H3969" s="282">
        <v>2</v>
      </c>
      <c r="I3969" s="283"/>
      <c r="J3969" s="284">
        <f>ROUND(I3969*H3969,2)</f>
        <v>0</v>
      </c>
      <c r="K3969" s="280" t="s">
        <v>23</v>
      </c>
      <c r="L3969" s="285"/>
      <c r="M3969" s="286" t="s">
        <v>23</v>
      </c>
      <c r="N3969" s="287" t="s">
        <v>44</v>
      </c>
      <c r="O3969" s="43"/>
      <c r="P3969" s="218">
        <f>O3969*H3969</f>
        <v>0</v>
      </c>
      <c r="Q3969" s="218">
        <v>0</v>
      </c>
      <c r="R3969" s="218">
        <f>Q3969*H3969</f>
        <v>0</v>
      </c>
      <c r="S3969" s="218">
        <v>0</v>
      </c>
      <c r="T3969" s="219">
        <f>S3969*H3969</f>
        <v>0</v>
      </c>
      <c r="AR3969" s="25" t="s">
        <v>977</v>
      </c>
      <c r="AT3969" s="25" t="s">
        <v>1110</v>
      </c>
      <c r="AU3969" s="25" t="s">
        <v>82</v>
      </c>
      <c r="AY3969" s="25" t="s">
        <v>492</v>
      </c>
      <c r="BE3969" s="220">
        <f>IF(N3969="základní",J3969,0)</f>
        <v>0</v>
      </c>
      <c r="BF3969" s="220">
        <f>IF(N3969="snížená",J3969,0)</f>
        <v>0</v>
      </c>
      <c r="BG3969" s="220">
        <f>IF(N3969="zákl. přenesená",J3969,0)</f>
        <v>0</v>
      </c>
      <c r="BH3969" s="220">
        <f>IF(N3969="sníž. přenesená",J3969,0)</f>
        <v>0</v>
      </c>
      <c r="BI3969" s="220">
        <f>IF(N3969="nulová",J3969,0)</f>
        <v>0</v>
      </c>
      <c r="BJ3969" s="25" t="s">
        <v>80</v>
      </c>
      <c r="BK3969" s="220">
        <f>ROUND(I3969*H3969,2)</f>
        <v>0</v>
      </c>
      <c r="BL3969" s="25" t="s">
        <v>775</v>
      </c>
      <c r="BM3969" s="25" t="s">
        <v>5650</v>
      </c>
    </row>
    <row r="3970" spans="2:65" s="1" customFormat="1" ht="24">
      <c r="B3970" s="42"/>
      <c r="C3970" s="64"/>
      <c r="D3970" s="227" t="s">
        <v>506</v>
      </c>
      <c r="E3970" s="64"/>
      <c r="F3970" s="274" t="s">
        <v>5649</v>
      </c>
      <c r="G3970" s="64"/>
      <c r="H3970" s="64"/>
      <c r="I3970" s="177"/>
      <c r="J3970" s="64"/>
      <c r="K3970" s="64"/>
      <c r="L3970" s="62"/>
      <c r="M3970" s="223"/>
      <c r="N3970" s="43"/>
      <c r="O3970" s="43"/>
      <c r="P3970" s="43"/>
      <c r="Q3970" s="43"/>
      <c r="R3970" s="43"/>
      <c r="S3970" s="43"/>
      <c r="T3970" s="79"/>
      <c r="AT3970" s="25" t="s">
        <v>506</v>
      </c>
      <c r="AU3970" s="25" t="s">
        <v>82</v>
      </c>
    </row>
    <row r="3971" spans="2:65" s="1" customFormat="1" ht="16.5" customHeight="1">
      <c r="B3971" s="42"/>
      <c r="C3971" s="209" t="s">
        <v>5651</v>
      </c>
      <c r="D3971" s="209" t="s">
        <v>498</v>
      </c>
      <c r="E3971" s="210" t="s">
        <v>5652</v>
      </c>
      <c r="F3971" s="211" t="s">
        <v>5653</v>
      </c>
      <c r="G3971" s="212" t="s">
        <v>1025</v>
      </c>
      <c r="H3971" s="213">
        <v>1</v>
      </c>
      <c r="I3971" s="214"/>
      <c r="J3971" s="215">
        <f>ROUND(I3971*H3971,2)</f>
        <v>0</v>
      </c>
      <c r="K3971" s="211" t="s">
        <v>23</v>
      </c>
      <c r="L3971" s="62"/>
      <c r="M3971" s="216" t="s">
        <v>23</v>
      </c>
      <c r="N3971" s="217" t="s">
        <v>44</v>
      </c>
      <c r="O3971" s="43"/>
      <c r="P3971" s="218">
        <f>O3971*H3971</f>
        <v>0</v>
      </c>
      <c r="Q3971" s="218">
        <v>0</v>
      </c>
      <c r="R3971" s="218">
        <f>Q3971*H3971</f>
        <v>0</v>
      </c>
      <c r="S3971" s="218">
        <v>0</v>
      </c>
      <c r="T3971" s="219">
        <f>S3971*H3971</f>
        <v>0</v>
      </c>
      <c r="AR3971" s="25" t="s">
        <v>775</v>
      </c>
      <c r="AT3971" s="25" t="s">
        <v>498</v>
      </c>
      <c r="AU3971" s="25" t="s">
        <v>82</v>
      </c>
      <c r="AY3971" s="25" t="s">
        <v>492</v>
      </c>
      <c r="BE3971" s="220">
        <f>IF(N3971="základní",J3971,0)</f>
        <v>0</v>
      </c>
      <c r="BF3971" s="220">
        <f>IF(N3971="snížená",J3971,0)</f>
        <v>0</v>
      </c>
      <c r="BG3971" s="220">
        <f>IF(N3971="zákl. přenesená",J3971,0)</f>
        <v>0</v>
      </c>
      <c r="BH3971" s="220">
        <f>IF(N3971="sníž. přenesená",J3971,0)</f>
        <v>0</v>
      </c>
      <c r="BI3971" s="220">
        <f>IF(N3971="nulová",J3971,0)</f>
        <v>0</v>
      </c>
      <c r="BJ3971" s="25" t="s">
        <v>80</v>
      </c>
      <c r="BK3971" s="220">
        <f>ROUND(I3971*H3971,2)</f>
        <v>0</v>
      </c>
      <c r="BL3971" s="25" t="s">
        <v>775</v>
      </c>
      <c r="BM3971" s="25" t="s">
        <v>5654</v>
      </c>
    </row>
    <row r="3972" spans="2:65" s="1" customFormat="1">
      <c r="B3972" s="42"/>
      <c r="C3972" s="64"/>
      <c r="D3972" s="227" t="s">
        <v>506</v>
      </c>
      <c r="E3972" s="64"/>
      <c r="F3972" s="274" t="s">
        <v>5653</v>
      </c>
      <c r="G3972" s="64"/>
      <c r="H3972" s="64"/>
      <c r="I3972" s="177"/>
      <c r="J3972" s="64"/>
      <c r="K3972" s="64"/>
      <c r="L3972" s="62"/>
      <c r="M3972" s="223"/>
      <c r="N3972" s="43"/>
      <c r="O3972" s="43"/>
      <c r="P3972" s="43"/>
      <c r="Q3972" s="43"/>
      <c r="R3972" s="43"/>
      <c r="S3972" s="43"/>
      <c r="T3972" s="79"/>
      <c r="AT3972" s="25" t="s">
        <v>506</v>
      </c>
      <c r="AU3972" s="25" t="s">
        <v>82</v>
      </c>
    </row>
    <row r="3973" spans="2:65" s="1" customFormat="1" ht="38.25" customHeight="1">
      <c r="B3973" s="42"/>
      <c r="C3973" s="278" t="s">
        <v>5655</v>
      </c>
      <c r="D3973" s="278" t="s">
        <v>1110</v>
      </c>
      <c r="E3973" s="279" t="s">
        <v>5656</v>
      </c>
      <c r="F3973" s="280" t="s">
        <v>5657</v>
      </c>
      <c r="G3973" s="281" t="s">
        <v>2537</v>
      </c>
      <c r="H3973" s="282">
        <v>1</v>
      </c>
      <c r="I3973" s="283"/>
      <c r="J3973" s="284">
        <f>ROUND(I3973*H3973,2)</f>
        <v>0</v>
      </c>
      <c r="K3973" s="280" t="s">
        <v>23</v>
      </c>
      <c r="L3973" s="285"/>
      <c r="M3973" s="286" t="s">
        <v>23</v>
      </c>
      <c r="N3973" s="287" t="s">
        <v>44</v>
      </c>
      <c r="O3973" s="43"/>
      <c r="P3973" s="218">
        <f>O3973*H3973</f>
        <v>0</v>
      </c>
      <c r="Q3973" s="218">
        <v>0</v>
      </c>
      <c r="R3973" s="218">
        <f>Q3973*H3973</f>
        <v>0</v>
      </c>
      <c r="S3973" s="218">
        <v>0</v>
      </c>
      <c r="T3973" s="219">
        <f>S3973*H3973</f>
        <v>0</v>
      </c>
      <c r="AR3973" s="25" t="s">
        <v>977</v>
      </c>
      <c r="AT3973" s="25" t="s">
        <v>1110</v>
      </c>
      <c r="AU3973" s="25" t="s">
        <v>82</v>
      </c>
      <c r="AY3973" s="25" t="s">
        <v>492</v>
      </c>
      <c r="BE3973" s="220">
        <f>IF(N3973="základní",J3973,0)</f>
        <v>0</v>
      </c>
      <c r="BF3973" s="220">
        <f>IF(N3973="snížená",J3973,0)</f>
        <v>0</v>
      </c>
      <c r="BG3973" s="220">
        <f>IF(N3973="zákl. přenesená",J3973,0)</f>
        <v>0</v>
      </c>
      <c r="BH3973" s="220">
        <f>IF(N3973="sníž. přenesená",J3973,0)</f>
        <v>0</v>
      </c>
      <c r="BI3973" s="220">
        <f>IF(N3973="nulová",J3973,0)</f>
        <v>0</v>
      </c>
      <c r="BJ3973" s="25" t="s">
        <v>80</v>
      </c>
      <c r="BK3973" s="220">
        <f>ROUND(I3973*H3973,2)</f>
        <v>0</v>
      </c>
      <c r="BL3973" s="25" t="s">
        <v>775</v>
      </c>
      <c r="BM3973" s="25" t="s">
        <v>5658</v>
      </c>
    </row>
    <row r="3974" spans="2:65" s="1" customFormat="1" ht="24">
      <c r="B3974" s="42"/>
      <c r="C3974" s="64"/>
      <c r="D3974" s="227" t="s">
        <v>506</v>
      </c>
      <c r="E3974" s="64"/>
      <c r="F3974" s="274" t="s">
        <v>5657</v>
      </c>
      <c r="G3974" s="64"/>
      <c r="H3974" s="64"/>
      <c r="I3974" s="177"/>
      <c r="J3974" s="64"/>
      <c r="K3974" s="64"/>
      <c r="L3974" s="62"/>
      <c r="M3974" s="223"/>
      <c r="N3974" s="43"/>
      <c r="O3974" s="43"/>
      <c r="P3974" s="43"/>
      <c r="Q3974" s="43"/>
      <c r="R3974" s="43"/>
      <c r="S3974" s="43"/>
      <c r="T3974" s="79"/>
      <c r="AT3974" s="25" t="s">
        <v>506</v>
      </c>
      <c r="AU3974" s="25" t="s">
        <v>82</v>
      </c>
    </row>
    <row r="3975" spans="2:65" s="1" customFormat="1" ht="16.5" customHeight="1">
      <c r="B3975" s="42"/>
      <c r="C3975" s="209" t="s">
        <v>5659</v>
      </c>
      <c r="D3975" s="209" t="s">
        <v>498</v>
      </c>
      <c r="E3975" s="210" t="s">
        <v>5660</v>
      </c>
      <c r="F3975" s="211" t="s">
        <v>5661</v>
      </c>
      <c r="G3975" s="212" t="s">
        <v>1025</v>
      </c>
      <c r="H3975" s="213">
        <v>1</v>
      </c>
      <c r="I3975" s="214"/>
      <c r="J3975" s="215">
        <f>ROUND(I3975*H3975,2)</f>
        <v>0</v>
      </c>
      <c r="K3975" s="211" t="s">
        <v>23</v>
      </c>
      <c r="L3975" s="62"/>
      <c r="M3975" s="216" t="s">
        <v>23</v>
      </c>
      <c r="N3975" s="217" t="s">
        <v>44</v>
      </c>
      <c r="O3975" s="43"/>
      <c r="P3975" s="218">
        <f>O3975*H3975</f>
        <v>0</v>
      </c>
      <c r="Q3975" s="218">
        <v>0</v>
      </c>
      <c r="R3975" s="218">
        <f>Q3975*H3975</f>
        <v>0</v>
      </c>
      <c r="S3975" s="218">
        <v>0</v>
      </c>
      <c r="T3975" s="219">
        <f>S3975*H3975</f>
        <v>0</v>
      </c>
      <c r="AR3975" s="25" t="s">
        <v>775</v>
      </c>
      <c r="AT3975" s="25" t="s">
        <v>498</v>
      </c>
      <c r="AU3975" s="25" t="s">
        <v>82</v>
      </c>
      <c r="AY3975" s="25" t="s">
        <v>492</v>
      </c>
      <c r="BE3975" s="220">
        <f>IF(N3975="základní",J3975,0)</f>
        <v>0</v>
      </c>
      <c r="BF3975" s="220">
        <f>IF(N3975="snížená",J3975,0)</f>
        <v>0</v>
      </c>
      <c r="BG3975" s="220">
        <f>IF(N3975="zákl. přenesená",J3975,0)</f>
        <v>0</v>
      </c>
      <c r="BH3975" s="220">
        <f>IF(N3975="sníž. přenesená",J3975,0)</f>
        <v>0</v>
      </c>
      <c r="BI3975" s="220">
        <f>IF(N3975="nulová",J3975,0)</f>
        <v>0</v>
      </c>
      <c r="BJ3975" s="25" t="s">
        <v>80</v>
      </c>
      <c r="BK3975" s="220">
        <f>ROUND(I3975*H3975,2)</f>
        <v>0</v>
      </c>
      <c r="BL3975" s="25" t="s">
        <v>775</v>
      </c>
      <c r="BM3975" s="25" t="s">
        <v>5662</v>
      </c>
    </row>
    <row r="3976" spans="2:65" s="1" customFormat="1">
      <c r="B3976" s="42"/>
      <c r="C3976" s="64"/>
      <c r="D3976" s="227" t="s">
        <v>506</v>
      </c>
      <c r="E3976" s="64"/>
      <c r="F3976" s="274" t="s">
        <v>5661</v>
      </c>
      <c r="G3976" s="64"/>
      <c r="H3976" s="64"/>
      <c r="I3976" s="177"/>
      <c r="J3976" s="64"/>
      <c r="K3976" s="64"/>
      <c r="L3976" s="62"/>
      <c r="M3976" s="223"/>
      <c r="N3976" s="43"/>
      <c r="O3976" s="43"/>
      <c r="P3976" s="43"/>
      <c r="Q3976" s="43"/>
      <c r="R3976" s="43"/>
      <c r="S3976" s="43"/>
      <c r="T3976" s="79"/>
      <c r="AT3976" s="25" t="s">
        <v>506</v>
      </c>
      <c r="AU3976" s="25" t="s">
        <v>82</v>
      </c>
    </row>
    <row r="3977" spans="2:65" s="1" customFormat="1" ht="38.25" customHeight="1">
      <c r="B3977" s="42"/>
      <c r="C3977" s="278" t="s">
        <v>5663</v>
      </c>
      <c r="D3977" s="278" t="s">
        <v>1110</v>
      </c>
      <c r="E3977" s="279" t="s">
        <v>5664</v>
      </c>
      <c r="F3977" s="280" t="s">
        <v>5665</v>
      </c>
      <c r="G3977" s="281" t="s">
        <v>2537</v>
      </c>
      <c r="H3977" s="282">
        <v>1</v>
      </c>
      <c r="I3977" s="283"/>
      <c r="J3977" s="284">
        <f>ROUND(I3977*H3977,2)</f>
        <v>0</v>
      </c>
      <c r="K3977" s="280" t="s">
        <v>23</v>
      </c>
      <c r="L3977" s="285"/>
      <c r="M3977" s="286" t="s">
        <v>23</v>
      </c>
      <c r="N3977" s="287" t="s">
        <v>44</v>
      </c>
      <c r="O3977" s="43"/>
      <c r="P3977" s="218">
        <f>O3977*H3977</f>
        <v>0</v>
      </c>
      <c r="Q3977" s="218">
        <v>0</v>
      </c>
      <c r="R3977" s="218">
        <f>Q3977*H3977</f>
        <v>0</v>
      </c>
      <c r="S3977" s="218">
        <v>0</v>
      </c>
      <c r="T3977" s="219">
        <f>S3977*H3977</f>
        <v>0</v>
      </c>
      <c r="AR3977" s="25" t="s">
        <v>977</v>
      </c>
      <c r="AT3977" s="25" t="s">
        <v>1110</v>
      </c>
      <c r="AU3977" s="25" t="s">
        <v>82</v>
      </c>
      <c r="AY3977" s="25" t="s">
        <v>492</v>
      </c>
      <c r="BE3977" s="220">
        <f>IF(N3977="základní",J3977,0)</f>
        <v>0</v>
      </c>
      <c r="BF3977" s="220">
        <f>IF(N3977="snížená",J3977,0)</f>
        <v>0</v>
      </c>
      <c r="BG3977" s="220">
        <f>IF(N3977="zákl. přenesená",J3977,0)</f>
        <v>0</v>
      </c>
      <c r="BH3977" s="220">
        <f>IF(N3977="sníž. přenesená",J3977,0)</f>
        <v>0</v>
      </c>
      <c r="BI3977" s="220">
        <f>IF(N3977="nulová",J3977,0)</f>
        <v>0</v>
      </c>
      <c r="BJ3977" s="25" t="s">
        <v>80</v>
      </c>
      <c r="BK3977" s="220">
        <f>ROUND(I3977*H3977,2)</f>
        <v>0</v>
      </c>
      <c r="BL3977" s="25" t="s">
        <v>775</v>
      </c>
      <c r="BM3977" s="25" t="s">
        <v>5666</v>
      </c>
    </row>
    <row r="3978" spans="2:65" s="1" customFormat="1" ht="24">
      <c r="B3978" s="42"/>
      <c r="C3978" s="64"/>
      <c r="D3978" s="227" t="s">
        <v>506</v>
      </c>
      <c r="E3978" s="64"/>
      <c r="F3978" s="274" t="s">
        <v>5665</v>
      </c>
      <c r="G3978" s="64"/>
      <c r="H3978" s="64"/>
      <c r="I3978" s="177"/>
      <c r="J3978" s="64"/>
      <c r="K3978" s="64"/>
      <c r="L3978" s="62"/>
      <c r="M3978" s="223"/>
      <c r="N3978" s="43"/>
      <c r="O3978" s="43"/>
      <c r="P3978" s="43"/>
      <c r="Q3978" s="43"/>
      <c r="R3978" s="43"/>
      <c r="S3978" s="43"/>
      <c r="T3978" s="79"/>
      <c r="AT3978" s="25" t="s">
        <v>506</v>
      </c>
      <c r="AU3978" s="25" t="s">
        <v>82</v>
      </c>
    </row>
    <row r="3979" spans="2:65" s="1" customFormat="1" ht="16.5" customHeight="1">
      <c r="B3979" s="42"/>
      <c r="C3979" s="209" t="s">
        <v>5667</v>
      </c>
      <c r="D3979" s="209" t="s">
        <v>498</v>
      </c>
      <c r="E3979" s="210" t="s">
        <v>5668</v>
      </c>
      <c r="F3979" s="211" t="s">
        <v>5669</v>
      </c>
      <c r="G3979" s="212" t="s">
        <v>1025</v>
      </c>
      <c r="H3979" s="213">
        <v>1</v>
      </c>
      <c r="I3979" s="214"/>
      <c r="J3979" s="215">
        <f>ROUND(I3979*H3979,2)</f>
        <v>0</v>
      </c>
      <c r="K3979" s="211" t="s">
        <v>23</v>
      </c>
      <c r="L3979" s="62"/>
      <c r="M3979" s="216" t="s">
        <v>23</v>
      </c>
      <c r="N3979" s="217" t="s">
        <v>44</v>
      </c>
      <c r="O3979" s="43"/>
      <c r="P3979" s="218">
        <f>O3979*H3979</f>
        <v>0</v>
      </c>
      <c r="Q3979" s="218">
        <v>0</v>
      </c>
      <c r="R3979" s="218">
        <f>Q3979*H3979</f>
        <v>0</v>
      </c>
      <c r="S3979" s="218">
        <v>0</v>
      </c>
      <c r="T3979" s="219">
        <f>S3979*H3979</f>
        <v>0</v>
      </c>
      <c r="AR3979" s="25" t="s">
        <v>775</v>
      </c>
      <c r="AT3979" s="25" t="s">
        <v>498</v>
      </c>
      <c r="AU3979" s="25" t="s">
        <v>82</v>
      </c>
      <c r="AY3979" s="25" t="s">
        <v>492</v>
      </c>
      <c r="BE3979" s="220">
        <f>IF(N3979="základní",J3979,0)</f>
        <v>0</v>
      </c>
      <c r="BF3979" s="220">
        <f>IF(N3979="snížená",J3979,0)</f>
        <v>0</v>
      </c>
      <c r="BG3979" s="220">
        <f>IF(N3979="zákl. přenesená",J3979,0)</f>
        <v>0</v>
      </c>
      <c r="BH3979" s="220">
        <f>IF(N3979="sníž. přenesená",J3979,0)</f>
        <v>0</v>
      </c>
      <c r="BI3979" s="220">
        <f>IF(N3979="nulová",J3979,0)</f>
        <v>0</v>
      </c>
      <c r="BJ3979" s="25" t="s">
        <v>80</v>
      </c>
      <c r="BK3979" s="220">
        <f>ROUND(I3979*H3979,2)</f>
        <v>0</v>
      </c>
      <c r="BL3979" s="25" t="s">
        <v>775</v>
      </c>
      <c r="BM3979" s="25" t="s">
        <v>5670</v>
      </c>
    </row>
    <row r="3980" spans="2:65" s="1" customFormat="1">
      <c r="B3980" s="42"/>
      <c r="C3980" s="64"/>
      <c r="D3980" s="227" t="s">
        <v>506</v>
      </c>
      <c r="E3980" s="64"/>
      <c r="F3980" s="274" t="s">
        <v>5669</v>
      </c>
      <c r="G3980" s="64"/>
      <c r="H3980" s="64"/>
      <c r="I3980" s="177"/>
      <c r="J3980" s="64"/>
      <c r="K3980" s="64"/>
      <c r="L3980" s="62"/>
      <c r="M3980" s="223"/>
      <c r="N3980" s="43"/>
      <c r="O3980" s="43"/>
      <c r="P3980" s="43"/>
      <c r="Q3980" s="43"/>
      <c r="R3980" s="43"/>
      <c r="S3980" s="43"/>
      <c r="T3980" s="79"/>
      <c r="AT3980" s="25" t="s">
        <v>506</v>
      </c>
      <c r="AU3980" s="25" t="s">
        <v>82</v>
      </c>
    </row>
    <row r="3981" spans="2:65" s="1" customFormat="1" ht="38.25" customHeight="1">
      <c r="B3981" s="42"/>
      <c r="C3981" s="278" t="s">
        <v>5671</v>
      </c>
      <c r="D3981" s="278" t="s">
        <v>1110</v>
      </c>
      <c r="E3981" s="279" t="s">
        <v>5672</v>
      </c>
      <c r="F3981" s="280" t="s">
        <v>5673</v>
      </c>
      <c r="G3981" s="281" t="s">
        <v>2537</v>
      </c>
      <c r="H3981" s="282">
        <v>1</v>
      </c>
      <c r="I3981" s="283"/>
      <c r="J3981" s="284">
        <f>ROUND(I3981*H3981,2)</f>
        <v>0</v>
      </c>
      <c r="K3981" s="280" t="s">
        <v>23</v>
      </c>
      <c r="L3981" s="285"/>
      <c r="M3981" s="286" t="s">
        <v>23</v>
      </c>
      <c r="N3981" s="287" t="s">
        <v>44</v>
      </c>
      <c r="O3981" s="43"/>
      <c r="P3981" s="218">
        <f>O3981*H3981</f>
        <v>0</v>
      </c>
      <c r="Q3981" s="218">
        <v>0</v>
      </c>
      <c r="R3981" s="218">
        <f>Q3981*H3981</f>
        <v>0</v>
      </c>
      <c r="S3981" s="218">
        <v>0</v>
      </c>
      <c r="T3981" s="219">
        <f>S3981*H3981</f>
        <v>0</v>
      </c>
      <c r="AR3981" s="25" t="s">
        <v>977</v>
      </c>
      <c r="AT3981" s="25" t="s">
        <v>1110</v>
      </c>
      <c r="AU3981" s="25" t="s">
        <v>82</v>
      </c>
      <c r="AY3981" s="25" t="s">
        <v>492</v>
      </c>
      <c r="BE3981" s="220">
        <f>IF(N3981="základní",J3981,0)</f>
        <v>0</v>
      </c>
      <c r="BF3981" s="220">
        <f>IF(N3981="snížená",J3981,0)</f>
        <v>0</v>
      </c>
      <c r="BG3981" s="220">
        <f>IF(N3981="zákl. přenesená",J3981,0)</f>
        <v>0</v>
      </c>
      <c r="BH3981" s="220">
        <f>IF(N3981="sníž. přenesená",J3981,0)</f>
        <v>0</v>
      </c>
      <c r="BI3981" s="220">
        <f>IF(N3981="nulová",J3981,0)</f>
        <v>0</v>
      </c>
      <c r="BJ3981" s="25" t="s">
        <v>80</v>
      </c>
      <c r="BK3981" s="220">
        <f>ROUND(I3981*H3981,2)</f>
        <v>0</v>
      </c>
      <c r="BL3981" s="25" t="s">
        <v>775</v>
      </c>
      <c r="BM3981" s="25" t="s">
        <v>5674</v>
      </c>
    </row>
    <row r="3982" spans="2:65" s="1" customFormat="1" ht="36">
      <c r="B3982" s="42"/>
      <c r="C3982" s="64"/>
      <c r="D3982" s="227" t="s">
        <v>506</v>
      </c>
      <c r="E3982" s="64"/>
      <c r="F3982" s="274" t="s">
        <v>5673</v>
      </c>
      <c r="G3982" s="64"/>
      <c r="H3982" s="64"/>
      <c r="I3982" s="177"/>
      <c r="J3982" s="64"/>
      <c r="K3982" s="64"/>
      <c r="L3982" s="62"/>
      <c r="M3982" s="223"/>
      <c r="N3982" s="43"/>
      <c r="O3982" s="43"/>
      <c r="P3982" s="43"/>
      <c r="Q3982" s="43"/>
      <c r="R3982" s="43"/>
      <c r="S3982" s="43"/>
      <c r="T3982" s="79"/>
      <c r="AT3982" s="25" t="s">
        <v>506</v>
      </c>
      <c r="AU3982" s="25" t="s">
        <v>82</v>
      </c>
    </row>
    <row r="3983" spans="2:65" s="1" customFormat="1" ht="16.5" customHeight="1">
      <c r="B3983" s="42"/>
      <c r="C3983" s="209" t="s">
        <v>5675</v>
      </c>
      <c r="D3983" s="209" t="s">
        <v>498</v>
      </c>
      <c r="E3983" s="210" t="s">
        <v>5676</v>
      </c>
      <c r="F3983" s="211" t="s">
        <v>5677</v>
      </c>
      <c r="G3983" s="212" t="s">
        <v>1025</v>
      </c>
      <c r="H3983" s="213">
        <v>1</v>
      </c>
      <c r="I3983" s="214"/>
      <c r="J3983" s="215">
        <f>ROUND(I3983*H3983,2)</f>
        <v>0</v>
      </c>
      <c r="K3983" s="211" t="s">
        <v>23</v>
      </c>
      <c r="L3983" s="62"/>
      <c r="M3983" s="216" t="s">
        <v>23</v>
      </c>
      <c r="N3983" s="217" t="s">
        <v>44</v>
      </c>
      <c r="O3983" s="43"/>
      <c r="P3983" s="218">
        <f>O3983*H3983</f>
        <v>0</v>
      </c>
      <c r="Q3983" s="218">
        <v>0</v>
      </c>
      <c r="R3983" s="218">
        <f>Q3983*H3983</f>
        <v>0</v>
      </c>
      <c r="S3983" s="218">
        <v>0</v>
      </c>
      <c r="T3983" s="219">
        <f>S3983*H3983</f>
        <v>0</v>
      </c>
      <c r="AR3983" s="25" t="s">
        <v>775</v>
      </c>
      <c r="AT3983" s="25" t="s">
        <v>498</v>
      </c>
      <c r="AU3983" s="25" t="s">
        <v>82</v>
      </c>
      <c r="AY3983" s="25" t="s">
        <v>492</v>
      </c>
      <c r="BE3983" s="220">
        <f>IF(N3983="základní",J3983,0)</f>
        <v>0</v>
      </c>
      <c r="BF3983" s="220">
        <f>IF(N3983="snížená",J3983,0)</f>
        <v>0</v>
      </c>
      <c r="BG3983" s="220">
        <f>IF(N3983="zákl. přenesená",J3983,0)</f>
        <v>0</v>
      </c>
      <c r="BH3983" s="220">
        <f>IF(N3983="sníž. přenesená",J3983,0)</f>
        <v>0</v>
      </c>
      <c r="BI3983" s="220">
        <f>IF(N3983="nulová",J3983,0)</f>
        <v>0</v>
      </c>
      <c r="BJ3983" s="25" t="s">
        <v>80</v>
      </c>
      <c r="BK3983" s="220">
        <f>ROUND(I3983*H3983,2)</f>
        <v>0</v>
      </c>
      <c r="BL3983" s="25" t="s">
        <v>775</v>
      </c>
      <c r="BM3983" s="25" t="s">
        <v>5678</v>
      </c>
    </row>
    <row r="3984" spans="2:65" s="1" customFormat="1">
      <c r="B3984" s="42"/>
      <c r="C3984" s="64"/>
      <c r="D3984" s="227" t="s">
        <v>506</v>
      </c>
      <c r="E3984" s="64"/>
      <c r="F3984" s="274" t="s">
        <v>5677</v>
      </c>
      <c r="G3984" s="64"/>
      <c r="H3984" s="64"/>
      <c r="I3984" s="177"/>
      <c r="J3984" s="64"/>
      <c r="K3984" s="64"/>
      <c r="L3984" s="62"/>
      <c r="M3984" s="223"/>
      <c r="N3984" s="43"/>
      <c r="O3984" s="43"/>
      <c r="P3984" s="43"/>
      <c r="Q3984" s="43"/>
      <c r="R3984" s="43"/>
      <c r="S3984" s="43"/>
      <c r="T3984" s="79"/>
      <c r="AT3984" s="25" t="s">
        <v>506</v>
      </c>
      <c r="AU3984" s="25" t="s">
        <v>82</v>
      </c>
    </row>
    <row r="3985" spans="2:65" s="1" customFormat="1" ht="38.25" customHeight="1">
      <c r="B3985" s="42"/>
      <c r="C3985" s="278" t="s">
        <v>5679</v>
      </c>
      <c r="D3985" s="278" t="s">
        <v>1110</v>
      </c>
      <c r="E3985" s="279" t="s">
        <v>5680</v>
      </c>
      <c r="F3985" s="280" t="s">
        <v>5681</v>
      </c>
      <c r="G3985" s="281" t="s">
        <v>2537</v>
      </c>
      <c r="H3985" s="282">
        <v>1</v>
      </c>
      <c r="I3985" s="283"/>
      <c r="J3985" s="284">
        <f>ROUND(I3985*H3985,2)</f>
        <v>0</v>
      </c>
      <c r="K3985" s="280" t="s">
        <v>23</v>
      </c>
      <c r="L3985" s="285"/>
      <c r="M3985" s="286" t="s">
        <v>23</v>
      </c>
      <c r="N3985" s="287" t="s">
        <v>44</v>
      </c>
      <c r="O3985" s="43"/>
      <c r="P3985" s="218">
        <f>O3985*H3985</f>
        <v>0</v>
      </c>
      <c r="Q3985" s="218">
        <v>0</v>
      </c>
      <c r="R3985" s="218">
        <f>Q3985*H3985</f>
        <v>0</v>
      </c>
      <c r="S3985" s="218">
        <v>0</v>
      </c>
      <c r="T3985" s="219">
        <f>S3985*H3985</f>
        <v>0</v>
      </c>
      <c r="AR3985" s="25" t="s">
        <v>977</v>
      </c>
      <c r="AT3985" s="25" t="s">
        <v>1110</v>
      </c>
      <c r="AU3985" s="25" t="s">
        <v>82</v>
      </c>
      <c r="AY3985" s="25" t="s">
        <v>492</v>
      </c>
      <c r="BE3985" s="220">
        <f>IF(N3985="základní",J3985,0)</f>
        <v>0</v>
      </c>
      <c r="BF3985" s="220">
        <f>IF(N3985="snížená",J3985,0)</f>
        <v>0</v>
      </c>
      <c r="BG3985" s="220">
        <f>IF(N3985="zákl. přenesená",J3985,0)</f>
        <v>0</v>
      </c>
      <c r="BH3985" s="220">
        <f>IF(N3985="sníž. přenesená",J3985,0)</f>
        <v>0</v>
      </c>
      <c r="BI3985" s="220">
        <f>IF(N3985="nulová",J3985,0)</f>
        <v>0</v>
      </c>
      <c r="BJ3985" s="25" t="s">
        <v>80</v>
      </c>
      <c r="BK3985" s="220">
        <f>ROUND(I3985*H3985,2)</f>
        <v>0</v>
      </c>
      <c r="BL3985" s="25" t="s">
        <v>775</v>
      </c>
      <c r="BM3985" s="25" t="s">
        <v>5682</v>
      </c>
    </row>
    <row r="3986" spans="2:65" s="1" customFormat="1" ht="24">
      <c r="B3986" s="42"/>
      <c r="C3986" s="64"/>
      <c r="D3986" s="227" t="s">
        <v>506</v>
      </c>
      <c r="E3986" s="64"/>
      <c r="F3986" s="274" t="s">
        <v>5681</v>
      </c>
      <c r="G3986" s="64"/>
      <c r="H3986" s="64"/>
      <c r="I3986" s="177"/>
      <c r="J3986" s="64"/>
      <c r="K3986" s="64"/>
      <c r="L3986" s="62"/>
      <c r="M3986" s="223"/>
      <c r="N3986" s="43"/>
      <c r="O3986" s="43"/>
      <c r="P3986" s="43"/>
      <c r="Q3986" s="43"/>
      <c r="R3986" s="43"/>
      <c r="S3986" s="43"/>
      <c r="T3986" s="79"/>
      <c r="AT3986" s="25" t="s">
        <v>506</v>
      </c>
      <c r="AU3986" s="25" t="s">
        <v>82</v>
      </c>
    </row>
    <row r="3987" spans="2:65" s="1" customFormat="1" ht="16.5" customHeight="1">
      <c r="B3987" s="42"/>
      <c r="C3987" s="209" t="s">
        <v>5683</v>
      </c>
      <c r="D3987" s="209" t="s">
        <v>498</v>
      </c>
      <c r="E3987" s="210" t="s">
        <v>5684</v>
      </c>
      <c r="F3987" s="211" t="s">
        <v>5685</v>
      </c>
      <c r="G3987" s="212" t="s">
        <v>1025</v>
      </c>
      <c r="H3987" s="213">
        <v>1</v>
      </c>
      <c r="I3987" s="214"/>
      <c r="J3987" s="215">
        <f>ROUND(I3987*H3987,2)</f>
        <v>0</v>
      </c>
      <c r="K3987" s="211" t="s">
        <v>23</v>
      </c>
      <c r="L3987" s="62"/>
      <c r="M3987" s="216" t="s">
        <v>23</v>
      </c>
      <c r="N3987" s="217" t="s">
        <v>44</v>
      </c>
      <c r="O3987" s="43"/>
      <c r="P3987" s="218">
        <f>O3987*H3987</f>
        <v>0</v>
      </c>
      <c r="Q3987" s="218">
        <v>0</v>
      </c>
      <c r="R3987" s="218">
        <f>Q3987*H3987</f>
        <v>0</v>
      </c>
      <c r="S3987" s="218">
        <v>0</v>
      </c>
      <c r="T3987" s="219">
        <f>S3987*H3987</f>
        <v>0</v>
      </c>
      <c r="AR3987" s="25" t="s">
        <v>775</v>
      </c>
      <c r="AT3987" s="25" t="s">
        <v>498</v>
      </c>
      <c r="AU3987" s="25" t="s">
        <v>82</v>
      </c>
      <c r="AY3987" s="25" t="s">
        <v>492</v>
      </c>
      <c r="BE3987" s="220">
        <f>IF(N3987="základní",J3987,0)</f>
        <v>0</v>
      </c>
      <c r="BF3987" s="220">
        <f>IF(N3987="snížená",J3987,0)</f>
        <v>0</v>
      </c>
      <c r="BG3987" s="220">
        <f>IF(N3987="zákl. přenesená",J3987,0)</f>
        <v>0</v>
      </c>
      <c r="BH3987" s="220">
        <f>IF(N3987="sníž. přenesená",J3987,0)</f>
        <v>0</v>
      </c>
      <c r="BI3987" s="220">
        <f>IF(N3987="nulová",J3987,0)</f>
        <v>0</v>
      </c>
      <c r="BJ3987" s="25" t="s">
        <v>80</v>
      </c>
      <c r="BK3987" s="220">
        <f>ROUND(I3987*H3987,2)</f>
        <v>0</v>
      </c>
      <c r="BL3987" s="25" t="s">
        <v>775</v>
      </c>
      <c r="BM3987" s="25" t="s">
        <v>5686</v>
      </c>
    </row>
    <row r="3988" spans="2:65" s="1" customFormat="1">
      <c r="B3988" s="42"/>
      <c r="C3988" s="64"/>
      <c r="D3988" s="227" t="s">
        <v>506</v>
      </c>
      <c r="E3988" s="64"/>
      <c r="F3988" s="274" t="s">
        <v>5685</v>
      </c>
      <c r="G3988" s="64"/>
      <c r="H3988" s="64"/>
      <c r="I3988" s="177"/>
      <c r="J3988" s="64"/>
      <c r="K3988" s="64"/>
      <c r="L3988" s="62"/>
      <c r="M3988" s="223"/>
      <c r="N3988" s="43"/>
      <c r="O3988" s="43"/>
      <c r="P3988" s="43"/>
      <c r="Q3988" s="43"/>
      <c r="R3988" s="43"/>
      <c r="S3988" s="43"/>
      <c r="T3988" s="79"/>
      <c r="AT3988" s="25" t="s">
        <v>506</v>
      </c>
      <c r="AU3988" s="25" t="s">
        <v>82</v>
      </c>
    </row>
    <row r="3989" spans="2:65" s="1" customFormat="1" ht="38.25" customHeight="1">
      <c r="B3989" s="42"/>
      <c r="C3989" s="278" t="s">
        <v>5687</v>
      </c>
      <c r="D3989" s="278" t="s">
        <v>1110</v>
      </c>
      <c r="E3989" s="279" t="s">
        <v>5688</v>
      </c>
      <c r="F3989" s="280" t="s">
        <v>5689</v>
      </c>
      <c r="G3989" s="281" t="s">
        <v>2537</v>
      </c>
      <c r="H3989" s="282">
        <v>1</v>
      </c>
      <c r="I3989" s="283"/>
      <c r="J3989" s="284">
        <f>ROUND(I3989*H3989,2)</f>
        <v>0</v>
      </c>
      <c r="K3989" s="280" t="s">
        <v>23</v>
      </c>
      <c r="L3989" s="285"/>
      <c r="M3989" s="286" t="s">
        <v>23</v>
      </c>
      <c r="N3989" s="287" t="s">
        <v>44</v>
      </c>
      <c r="O3989" s="43"/>
      <c r="P3989" s="218">
        <f>O3989*H3989</f>
        <v>0</v>
      </c>
      <c r="Q3989" s="218">
        <v>0</v>
      </c>
      <c r="R3989" s="218">
        <f>Q3989*H3989</f>
        <v>0</v>
      </c>
      <c r="S3989" s="218">
        <v>0</v>
      </c>
      <c r="T3989" s="219">
        <f>S3989*H3989</f>
        <v>0</v>
      </c>
      <c r="AR3989" s="25" t="s">
        <v>977</v>
      </c>
      <c r="AT3989" s="25" t="s">
        <v>1110</v>
      </c>
      <c r="AU3989" s="25" t="s">
        <v>82</v>
      </c>
      <c r="AY3989" s="25" t="s">
        <v>492</v>
      </c>
      <c r="BE3989" s="220">
        <f>IF(N3989="základní",J3989,0)</f>
        <v>0</v>
      </c>
      <c r="BF3989" s="220">
        <f>IF(N3989="snížená",J3989,0)</f>
        <v>0</v>
      </c>
      <c r="BG3989" s="220">
        <f>IF(N3989="zákl. přenesená",J3989,0)</f>
        <v>0</v>
      </c>
      <c r="BH3989" s="220">
        <f>IF(N3989="sníž. přenesená",J3989,0)</f>
        <v>0</v>
      </c>
      <c r="BI3989" s="220">
        <f>IF(N3989="nulová",J3989,0)</f>
        <v>0</v>
      </c>
      <c r="BJ3989" s="25" t="s">
        <v>80</v>
      </c>
      <c r="BK3989" s="220">
        <f>ROUND(I3989*H3989,2)</f>
        <v>0</v>
      </c>
      <c r="BL3989" s="25" t="s">
        <v>775</v>
      </c>
      <c r="BM3989" s="25" t="s">
        <v>5690</v>
      </c>
    </row>
    <row r="3990" spans="2:65" s="1" customFormat="1" ht="24">
      <c r="B3990" s="42"/>
      <c r="C3990" s="64"/>
      <c r="D3990" s="227" t="s">
        <v>506</v>
      </c>
      <c r="E3990" s="64"/>
      <c r="F3990" s="274" t="s">
        <v>5689</v>
      </c>
      <c r="G3990" s="64"/>
      <c r="H3990" s="64"/>
      <c r="I3990" s="177"/>
      <c r="J3990" s="64"/>
      <c r="K3990" s="64"/>
      <c r="L3990" s="62"/>
      <c r="M3990" s="223"/>
      <c r="N3990" s="43"/>
      <c r="O3990" s="43"/>
      <c r="P3990" s="43"/>
      <c r="Q3990" s="43"/>
      <c r="R3990" s="43"/>
      <c r="S3990" s="43"/>
      <c r="T3990" s="79"/>
      <c r="AT3990" s="25" t="s">
        <v>506</v>
      </c>
      <c r="AU3990" s="25" t="s">
        <v>82</v>
      </c>
    </row>
    <row r="3991" spans="2:65" s="1" customFormat="1" ht="16.5" customHeight="1">
      <c r="B3991" s="42"/>
      <c r="C3991" s="209" t="s">
        <v>5691</v>
      </c>
      <c r="D3991" s="209" t="s">
        <v>498</v>
      </c>
      <c r="E3991" s="210" t="s">
        <v>5692</v>
      </c>
      <c r="F3991" s="211" t="s">
        <v>5693</v>
      </c>
      <c r="G3991" s="212" t="s">
        <v>1025</v>
      </c>
      <c r="H3991" s="213">
        <v>1</v>
      </c>
      <c r="I3991" s="214"/>
      <c r="J3991" s="215">
        <f>ROUND(I3991*H3991,2)</f>
        <v>0</v>
      </c>
      <c r="K3991" s="211" t="s">
        <v>23</v>
      </c>
      <c r="L3991" s="62"/>
      <c r="M3991" s="216" t="s">
        <v>23</v>
      </c>
      <c r="N3991" s="217" t="s">
        <v>44</v>
      </c>
      <c r="O3991" s="43"/>
      <c r="P3991" s="218">
        <f>O3991*H3991</f>
        <v>0</v>
      </c>
      <c r="Q3991" s="218">
        <v>0</v>
      </c>
      <c r="R3991" s="218">
        <f>Q3991*H3991</f>
        <v>0</v>
      </c>
      <c r="S3991" s="218">
        <v>0</v>
      </c>
      <c r="T3991" s="219">
        <f>S3991*H3991</f>
        <v>0</v>
      </c>
      <c r="AR3991" s="25" t="s">
        <v>775</v>
      </c>
      <c r="AT3991" s="25" t="s">
        <v>498</v>
      </c>
      <c r="AU3991" s="25" t="s">
        <v>82</v>
      </c>
      <c r="AY3991" s="25" t="s">
        <v>492</v>
      </c>
      <c r="BE3991" s="220">
        <f>IF(N3991="základní",J3991,0)</f>
        <v>0</v>
      </c>
      <c r="BF3991" s="220">
        <f>IF(N3991="snížená",J3991,0)</f>
        <v>0</v>
      </c>
      <c r="BG3991" s="220">
        <f>IF(N3991="zákl. přenesená",J3991,0)</f>
        <v>0</v>
      </c>
      <c r="BH3991" s="220">
        <f>IF(N3991="sníž. přenesená",J3991,0)</f>
        <v>0</v>
      </c>
      <c r="BI3991" s="220">
        <f>IF(N3991="nulová",J3991,0)</f>
        <v>0</v>
      </c>
      <c r="BJ3991" s="25" t="s">
        <v>80</v>
      </c>
      <c r="BK3991" s="220">
        <f>ROUND(I3991*H3991,2)</f>
        <v>0</v>
      </c>
      <c r="BL3991" s="25" t="s">
        <v>775</v>
      </c>
      <c r="BM3991" s="25" t="s">
        <v>5694</v>
      </c>
    </row>
    <row r="3992" spans="2:65" s="1" customFormat="1">
      <c r="B3992" s="42"/>
      <c r="C3992" s="64"/>
      <c r="D3992" s="227" t="s">
        <v>506</v>
      </c>
      <c r="E3992" s="64"/>
      <c r="F3992" s="274" t="s">
        <v>5693</v>
      </c>
      <c r="G3992" s="64"/>
      <c r="H3992" s="64"/>
      <c r="I3992" s="177"/>
      <c r="J3992" s="64"/>
      <c r="K3992" s="64"/>
      <c r="L3992" s="62"/>
      <c r="M3992" s="223"/>
      <c r="N3992" s="43"/>
      <c r="O3992" s="43"/>
      <c r="P3992" s="43"/>
      <c r="Q3992" s="43"/>
      <c r="R3992" s="43"/>
      <c r="S3992" s="43"/>
      <c r="T3992" s="79"/>
      <c r="AT3992" s="25" t="s">
        <v>506</v>
      </c>
      <c r="AU3992" s="25" t="s">
        <v>82</v>
      </c>
    </row>
    <row r="3993" spans="2:65" s="1" customFormat="1" ht="38.25" customHeight="1">
      <c r="B3993" s="42"/>
      <c r="C3993" s="278" t="s">
        <v>5695</v>
      </c>
      <c r="D3993" s="278" t="s">
        <v>1110</v>
      </c>
      <c r="E3993" s="279" t="s">
        <v>5696</v>
      </c>
      <c r="F3993" s="280" t="s">
        <v>5697</v>
      </c>
      <c r="G3993" s="281" t="s">
        <v>2537</v>
      </c>
      <c r="H3993" s="282">
        <v>1</v>
      </c>
      <c r="I3993" s="283"/>
      <c r="J3993" s="284">
        <f>ROUND(I3993*H3993,2)</f>
        <v>0</v>
      </c>
      <c r="K3993" s="280" t="s">
        <v>23</v>
      </c>
      <c r="L3993" s="285"/>
      <c r="M3993" s="286" t="s">
        <v>23</v>
      </c>
      <c r="N3993" s="287" t="s">
        <v>44</v>
      </c>
      <c r="O3993" s="43"/>
      <c r="P3993" s="218">
        <f>O3993*H3993</f>
        <v>0</v>
      </c>
      <c r="Q3993" s="218">
        <v>0</v>
      </c>
      <c r="R3993" s="218">
        <f>Q3993*H3993</f>
        <v>0</v>
      </c>
      <c r="S3993" s="218">
        <v>0</v>
      </c>
      <c r="T3993" s="219">
        <f>S3993*H3993</f>
        <v>0</v>
      </c>
      <c r="AR3993" s="25" t="s">
        <v>977</v>
      </c>
      <c r="AT3993" s="25" t="s">
        <v>1110</v>
      </c>
      <c r="AU3993" s="25" t="s">
        <v>82</v>
      </c>
      <c r="AY3993" s="25" t="s">
        <v>492</v>
      </c>
      <c r="BE3993" s="220">
        <f>IF(N3993="základní",J3993,0)</f>
        <v>0</v>
      </c>
      <c r="BF3993" s="220">
        <f>IF(N3993="snížená",J3993,0)</f>
        <v>0</v>
      </c>
      <c r="BG3993" s="220">
        <f>IF(N3993="zákl. přenesená",J3993,0)</f>
        <v>0</v>
      </c>
      <c r="BH3993" s="220">
        <f>IF(N3993="sníž. přenesená",J3993,0)</f>
        <v>0</v>
      </c>
      <c r="BI3993" s="220">
        <f>IF(N3993="nulová",J3993,0)</f>
        <v>0</v>
      </c>
      <c r="BJ3993" s="25" t="s">
        <v>80</v>
      </c>
      <c r="BK3993" s="220">
        <f>ROUND(I3993*H3993,2)</f>
        <v>0</v>
      </c>
      <c r="BL3993" s="25" t="s">
        <v>775</v>
      </c>
      <c r="BM3993" s="25" t="s">
        <v>5698</v>
      </c>
    </row>
    <row r="3994" spans="2:65" s="1" customFormat="1" ht="36">
      <c r="B3994" s="42"/>
      <c r="C3994" s="64"/>
      <c r="D3994" s="227" t="s">
        <v>506</v>
      </c>
      <c r="E3994" s="64"/>
      <c r="F3994" s="274" t="s">
        <v>5697</v>
      </c>
      <c r="G3994" s="64"/>
      <c r="H3994" s="64"/>
      <c r="I3994" s="177"/>
      <c r="J3994" s="64"/>
      <c r="K3994" s="64"/>
      <c r="L3994" s="62"/>
      <c r="M3994" s="223"/>
      <c r="N3994" s="43"/>
      <c r="O3994" s="43"/>
      <c r="P3994" s="43"/>
      <c r="Q3994" s="43"/>
      <c r="R3994" s="43"/>
      <c r="S3994" s="43"/>
      <c r="T3994" s="79"/>
      <c r="AT3994" s="25" t="s">
        <v>506</v>
      </c>
      <c r="AU3994" s="25" t="s">
        <v>82</v>
      </c>
    </row>
    <row r="3995" spans="2:65" s="1" customFormat="1" ht="16.5" customHeight="1">
      <c r="B3995" s="42"/>
      <c r="C3995" s="209" t="s">
        <v>5699</v>
      </c>
      <c r="D3995" s="209" t="s">
        <v>498</v>
      </c>
      <c r="E3995" s="210" t="s">
        <v>5700</v>
      </c>
      <c r="F3995" s="211" t="s">
        <v>5701</v>
      </c>
      <c r="G3995" s="212" t="s">
        <v>1025</v>
      </c>
      <c r="H3995" s="213">
        <v>1</v>
      </c>
      <c r="I3995" s="214"/>
      <c r="J3995" s="215">
        <f>ROUND(I3995*H3995,2)</f>
        <v>0</v>
      </c>
      <c r="K3995" s="211" t="s">
        <v>23</v>
      </c>
      <c r="L3995" s="62"/>
      <c r="M3995" s="216" t="s">
        <v>23</v>
      </c>
      <c r="N3995" s="217" t="s">
        <v>44</v>
      </c>
      <c r="O3995" s="43"/>
      <c r="P3995" s="218">
        <f>O3995*H3995</f>
        <v>0</v>
      </c>
      <c r="Q3995" s="218">
        <v>0</v>
      </c>
      <c r="R3995" s="218">
        <f>Q3995*H3995</f>
        <v>0</v>
      </c>
      <c r="S3995" s="218">
        <v>0</v>
      </c>
      <c r="T3995" s="219">
        <f>S3995*H3995</f>
        <v>0</v>
      </c>
      <c r="AR3995" s="25" t="s">
        <v>775</v>
      </c>
      <c r="AT3995" s="25" t="s">
        <v>498</v>
      </c>
      <c r="AU3995" s="25" t="s">
        <v>82</v>
      </c>
      <c r="AY3995" s="25" t="s">
        <v>492</v>
      </c>
      <c r="BE3995" s="220">
        <f>IF(N3995="základní",J3995,0)</f>
        <v>0</v>
      </c>
      <c r="BF3995" s="220">
        <f>IF(N3995="snížená",J3995,0)</f>
        <v>0</v>
      </c>
      <c r="BG3995" s="220">
        <f>IF(N3995="zákl. přenesená",J3995,0)</f>
        <v>0</v>
      </c>
      <c r="BH3995" s="220">
        <f>IF(N3995="sníž. přenesená",J3995,0)</f>
        <v>0</v>
      </c>
      <c r="BI3995" s="220">
        <f>IF(N3995="nulová",J3995,0)</f>
        <v>0</v>
      </c>
      <c r="BJ3995" s="25" t="s">
        <v>80</v>
      </c>
      <c r="BK3995" s="220">
        <f>ROUND(I3995*H3995,2)</f>
        <v>0</v>
      </c>
      <c r="BL3995" s="25" t="s">
        <v>775</v>
      </c>
      <c r="BM3995" s="25" t="s">
        <v>5702</v>
      </c>
    </row>
    <row r="3996" spans="2:65" s="1" customFormat="1">
      <c r="B3996" s="42"/>
      <c r="C3996" s="64"/>
      <c r="D3996" s="227" t="s">
        <v>506</v>
      </c>
      <c r="E3996" s="64"/>
      <c r="F3996" s="274" t="s">
        <v>5701</v>
      </c>
      <c r="G3996" s="64"/>
      <c r="H3996" s="64"/>
      <c r="I3996" s="177"/>
      <c r="J3996" s="64"/>
      <c r="K3996" s="64"/>
      <c r="L3996" s="62"/>
      <c r="M3996" s="223"/>
      <c r="N3996" s="43"/>
      <c r="O3996" s="43"/>
      <c r="P3996" s="43"/>
      <c r="Q3996" s="43"/>
      <c r="R3996" s="43"/>
      <c r="S3996" s="43"/>
      <c r="T3996" s="79"/>
      <c r="AT3996" s="25" t="s">
        <v>506</v>
      </c>
      <c r="AU3996" s="25" t="s">
        <v>82</v>
      </c>
    </row>
    <row r="3997" spans="2:65" s="1" customFormat="1" ht="25.5" customHeight="1">
      <c r="B3997" s="42"/>
      <c r="C3997" s="278" t="s">
        <v>5703</v>
      </c>
      <c r="D3997" s="278" t="s">
        <v>1110</v>
      </c>
      <c r="E3997" s="279" t="s">
        <v>5704</v>
      </c>
      <c r="F3997" s="280" t="s">
        <v>5705</v>
      </c>
      <c r="G3997" s="281" t="s">
        <v>2537</v>
      </c>
      <c r="H3997" s="282">
        <v>4</v>
      </c>
      <c r="I3997" s="283"/>
      <c r="J3997" s="284">
        <f>ROUND(I3997*H3997,2)</f>
        <v>0</v>
      </c>
      <c r="K3997" s="280" t="s">
        <v>23</v>
      </c>
      <c r="L3997" s="285"/>
      <c r="M3997" s="286" t="s">
        <v>23</v>
      </c>
      <c r="N3997" s="287" t="s">
        <v>44</v>
      </c>
      <c r="O3997" s="43"/>
      <c r="P3997" s="218">
        <f>O3997*H3997</f>
        <v>0</v>
      </c>
      <c r="Q3997" s="218">
        <v>0</v>
      </c>
      <c r="R3997" s="218">
        <f>Q3997*H3997</f>
        <v>0</v>
      </c>
      <c r="S3997" s="218">
        <v>0</v>
      </c>
      <c r="T3997" s="219">
        <f>S3997*H3997</f>
        <v>0</v>
      </c>
      <c r="AR3997" s="25" t="s">
        <v>977</v>
      </c>
      <c r="AT3997" s="25" t="s">
        <v>1110</v>
      </c>
      <c r="AU3997" s="25" t="s">
        <v>82</v>
      </c>
      <c r="AY3997" s="25" t="s">
        <v>492</v>
      </c>
      <c r="BE3997" s="220">
        <f>IF(N3997="základní",J3997,0)</f>
        <v>0</v>
      </c>
      <c r="BF3997" s="220">
        <f>IF(N3997="snížená",J3997,0)</f>
        <v>0</v>
      </c>
      <c r="BG3997" s="220">
        <f>IF(N3997="zákl. přenesená",J3997,0)</f>
        <v>0</v>
      </c>
      <c r="BH3997" s="220">
        <f>IF(N3997="sníž. přenesená",J3997,0)</f>
        <v>0</v>
      </c>
      <c r="BI3997" s="220">
        <f>IF(N3997="nulová",J3997,0)</f>
        <v>0</v>
      </c>
      <c r="BJ3997" s="25" t="s">
        <v>80</v>
      </c>
      <c r="BK3997" s="220">
        <f>ROUND(I3997*H3997,2)</f>
        <v>0</v>
      </c>
      <c r="BL3997" s="25" t="s">
        <v>775</v>
      </c>
      <c r="BM3997" s="25" t="s">
        <v>5706</v>
      </c>
    </row>
    <row r="3998" spans="2:65" s="1" customFormat="1">
      <c r="B3998" s="42"/>
      <c r="C3998" s="64"/>
      <c r="D3998" s="227" t="s">
        <v>506</v>
      </c>
      <c r="E3998" s="64"/>
      <c r="F3998" s="274" t="s">
        <v>5705</v>
      </c>
      <c r="G3998" s="64"/>
      <c r="H3998" s="64"/>
      <c r="I3998" s="177"/>
      <c r="J3998" s="64"/>
      <c r="K3998" s="64"/>
      <c r="L3998" s="62"/>
      <c r="M3998" s="223"/>
      <c r="N3998" s="43"/>
      <c r="O3998" s="43"/>
      <c r="P3998" s="43"/>
      <c r="Q3998" s="43"/>
      <c r="R3998" s="43"/>
      <c r="S3998" s="43"/>
      <c r="T3998" s="79"/>
      <c r="AT3998" s="25" t="s">
        <v>506</v>
      </c>
      <c r="AU3998" s="25" t="s">
        <v>82</v>
      </c>
    </row>
    <row r="3999" spans="2:65" s="1" customFormat="1" ht="16.5" customHeight="1">
      <c r="B3999" s="42"/>
      <c r="C3999" s="209" t="s">
        <v>5707</v>
      </c>
      <c r="D3999" s="209" t="s">
        <v>498</v>
      </c>
      <c r="E3999" s="210" t="s">
        <v>5708</v>
      </c>
      <c r="F3999" s="211" t="s">
        <v>5709</v>
      </c>
      <c r="G3999" s="212" t="s">
        <v>1025</v>
      </c>
      <c r="H3999" s="213">
        <v>1</v>
      </c>
      <c r="I3999" s="214"/>
      <c r="J3999" s="215">
        <f>ROUND(I3999*H3999,2)</f>
        <v>0</v>
      </c>
      <c r="K3999" s="211" t="s">
        <v>23</v>
      </c>
      <c r="L3999" s="62"/>
      <c r="M3999" s="216" t="s">
        <v>23</v>
      </c>
      <c r="N3999" s="217" t="s">
        <v>44</v>
      </c>
      <c r="O3999" s="43"/>
      <c r="P3999" s="218">
        <f>O3999*H3999</f>
        <v>0</v>
      </c>
      <c r="Q3999" s="218">
        <v>0</v>
      </c>
      <c r="R3999" s="218">
        <f>Q3999*H3999</f>
        <v>0</v>
      </c>
      <c r="S3999" s="218">
        <v>0</v>
      </c>
      <c r="T3999" s="219">
        <f>S3999*H3999</f>
        <v>0</v>
      </c>
      <c r="AR3999" s="25" t="s">
        <v>775</v>
      </c>
      <c r="AT3999" s="25" t="s">
        <v>498</v>
      </c>
      <c r="AU3999" s="25" t="s">
        <v>82</v>
      </c>
      <c r="AY3999" s="25" t="s">
        <v>492</v>
      </c>
      <c r="BE3999" s="220">
        <f>IF(N3999="základní",J3999,0)</f>
        <v>0</v>
      </c>
      <c r="BF3999" s="220">
        <f>IF(N3999="snížená",J3999,0)</f>
        <v>0</v>
      </c>
      <c r="BG3999" s="220">
        <f>IF(N3999="zákl. přenesená",J3999,0)</f>
        <v>0</v>
      </c>
      <c r="BH3999" s="220">
        <f>IF(N3999="sníž. přenesená",J3999,0)</f>
        <v>0</v>
      </c>
      <c r="BI3999" s="220">
        <f>IF(N3999="nulová",J3999,0)</f>
        <v>0</v>
      </c>
      <c r="BJ3999" s="25" t="s">
        <v>80</v>
      </c>
      <c r="BK3999" s="220">
        <f>ROUND(I3999*H3999,2)</f>
        <v>0</v>
      </c>
      <c r="BL3999" s="25" t="s">
        <v>775</v>
      </c>
      <c r="BM3999" s="25" t="s">
        <v>5710</v>
      </c>
    </row>
    <row r="4000" spans="2:65" s="1" customFormat="1">
      <c r="B4000" s="42"/>
      <c r="C4000" s="64"/>
      <c r="D4000" s="227" t="s">
        <v>506</v>
      </c>
      <c r="E4000" s="64"/>
      <c r="F4000" s="274" t="s">
        <v>5709</v>
      </c>
      <c r="G4000" s="64"/>
      <c r="H4000" s="64"/>
      <c r="I4000" s="177"/>
      <c r="J4000" s="64"/>
      <c r="K4000" s="64"/>
      <c r="L4000" s="62"/>
      <c r="M4000" s="223"/>
      <c r="N4000" s="43"/>
      <c r="O4000" s="43"/>
      <c r="P4000" s="43"/>
      <c r="Q4000" s="43"/>
      <c r="R4000" s="43"/>
      <c r="S4000" s="43"/>
      <c r="T4000" s="79"/>
      <c r="AT4000" s="25" t="s">
        <v>506</v>
      </c>
      <c r="AU4000" s="25" t="s">
        <v>82</v>
      </c>
    </row>
    <row r="4001" spans="2:65" s="1" customFormat="1" ht="51" customHeight="1">
      <c r="B4001" s="42"/>
      <c r="C4001" s="278" t="s">
        <v>5711</v>
      </c>
      <c r="D4001" s="278" t="s">
        <v>1110</v>
      </c>
      <c r="E4001" s="279" t="s">
        <v>5712</v>
      </c>
      <c r="F4001" s="280" t="s">
        <v>5713</v>
      </c>
      <c r="G4001" s="281" t="s">
        <v>2537</v>
      </c>
      <c r="H4001" s="282">
        <v>1</v>
      </c>
      <c r="I4001" s="283"/>
      <c r="J4001" s="284">
        <f>ROUND(I4001*H4001,2)</f>
        <v>0</v>
      </c>
      <c r="K4001" s="280" t="s">
        <v>23</v>
      </c>
      <c r="L4001" s="285"/>
      <c r="M4001" s="286" t="s">
        <v>23</v>
      </c>
      <c r="N4001" s="287" t="s">
        <v>44</v>
      </c>
      <c r="O4001" s="43"/>
      <c r="P4001" s="218">
        <f>O4001*H4001</f>
        <v>0</v>
      </c>
      <c r="Q4001" s="218">
        <v>0</v>
      </c>
      <c r="R4001" s="218">
        <f>Q4001*H4001</f>
        <v>0</v>
      </c>
      <c r="S4001" s="218">
        <v>0</v>
      </c>
      <c r="T4001" s="219">
        <f>S4001*H4001</f>
        <v>0</v>
      </c>
      <c r="AR4001" s="25" t="s">
        <v>977</v>
      </c>
      <c r="AT4001" s="25" t="s">
        <v>1110</v>
      </c>
      <c r="AU4001" s="25" t="s">
        <v>82</v>
      </c>
      <c r="AY4001" s="25" t="s">
        <v>492</v>
      </c>
      <c r="BE4001" s="220">
        <f>IF(N4001="základní",J4001,0)</f>
        <v>0</v>
      </c>
      <c r="BF4001" s="220">
        <f>IF(N4001="snížená",J4001,0)</f>
        <v>0</v>
      </c>
      <c r="BG4001" s="220">
        <f>IF(N4001="zákl. přenesená",J4001,0)</f>
        <v>0</v>
      </c>
      <c r="BH4001" s="220">
        <f>IF(N4001="sníž. přenesená",J4001,0)</f>
        <v>0</v>
      </c>
      <c r="BI4001" s="220">
        <f>IF(N4001="nulová",J4001,0)</f>
        <v>0</v>
      </c>
      <c r="BJ4001" s="25" t="s">
        <v>80</v>
      </c>
      <c r="BK4001" s="220">
        <f>ROUND(I4001*H4001,2)</f>
        <v>0</v>
      </c>
      <c r="BL4001" s="25" t="s">
        <v>775</v>
      </c>
      <c r="BM4001" s="25" t="s">
        <v>5714</v>
      </c>
    </row>
    <row r="4002" spans="2:65" s="1" customFormat="1" ht="72">
      <c r="B4002" s="42"/>
      <c r="C4002" s="64"/>
      <c r="D4002" s="227" t="s">
        <v>506</v>
      </c>
      <c r="E4002" s="64"/>
      <c r="F4002" s="274" t="s">
        <v>5715</v>
      </c>
      <c r="G4002" s="64"/>
      <c r="H4002" s="64"/>
      <c r="I4002" s="177"/>
      <c r="J4002" s="64"/>
      <c r="K4002" s="64"/>
      <c r="L4002" s="62"/>
      <c r="M4002" s="223"/>
      <c r="N4002" s="43"/>
      <c r="O4002" s="43"/>
      <c r="P4002" s="43"/>
      <c r="Q4002" s="43"/>
      <c r="R4002" s="43"/>
      <c r="S4002" s="43"/>
      <c r="T4002" s="79"/>
      <c r="AT4002" s="25" t="s">
        <v>506</v>
      </c>
      <c r="AU4002" s="25" t="s">
        <v>82</v>
      </c>
    </row>
    <row r="4003" spans="2:65" s="1" customFormat="1" ht="16.5" customHeight="1">
      <c r="B4003" s="42"/>
      <c r="C4003" s="209" t="s">
        <v>5716</v>
      </c>
      <c r="D4003" s="209" t="s">
        <v>498</v>
      </c>
      <c r="E4003" s="210" t="s">
        <v>5717</v>
      </c>
      <c r="F4003" s="211" t="s">
        <v>5718</v>
      </c>
      <c r="G4003" s="212" t="s">
        <v>1025</v>
      </c>
      <c r="H4003" s="213">
        <v>1</v>
      </c>
      <c r="I4003" s="214"/>
      <c r="J4003" s="215">
        <f>ROUND(I4003*H4003,2)</f>
        <v>0</v>
      </c>
      <c r="K4003" s="211" t="s">
        <v>23</v>
      </c>
      <c r="L4003" s="62"/>
      <c r="M4003" s="216" t="s">
        <v>23</v>
      </c>
      <c r="N4003" s="217" t="s">
        <v>44</v>
      </c>
      <c r="O4003" s="43"/>
      <c r="P4003" s="218">
        <f>O4003*H4003</f>
        <v>0</v>
      </c>
      <c r="Q4003" s="218">
        <v>0</v>
      </c>
      <c r="R4003" s="218">
        <f>Q4003*H4003</f>
        <v>0</v>
      </c>
      <c r="S4003" s="218">
        <v>0</v>
      </c>
      <c r="T4003" s="219">
        <f>S4003*H4003</f>
        <v>0</v>
      </c>
      <c r="AR4003" s="25" t="s">
        <v>775</v>
      </c>
      <c r="AT4003" s="25" t="s">
        <v>498</v>
      </c>
      <c r="AU4003" s="25" t="s">
        <v>82</v>
      </c>
      <c r="AY4003" s="25" t="s">
        <v>492</v>
      </c>
      <c r="BE4003" s="220">
        <f>IF(N4003="základní",J4003,0)</f>
        <v>0</v>
      </c>
      <c r="BF4003" s="220">
        <f>IF(N4003="snížená",J4003,0)</f>
        <v>0</v>
      </c>
      <c r="BG4003" s="220">
        <f>IF(N4003="zákl. přenesená",J4003,0)</f>
        <v>0</v>
      </c>
      <c r="BH4003" s="220">
        <f>IF(N4003="sníž. přenesená",J4003,0)</f>
        <v>0</v>
      </c>
      <c r="BI4003" s="220">
        <f>IF(N4003="nulová",J4003,0)</f>
        <v>0</v>
      </c>
      <c r="BJ4003" s="25" t="s">
        <v>80</v>
      </c>
      <c r="BK4003" s="220">
        <f>ROUND(I4003*H4003,2)</f>
        <v>0</v>
      </c>
      <c r="BL4003" s="25" t="s">
        <v>775</v>
      </c>
      <c r="BM4003" s="25" t="s">
        <v>5719</v>
      </c>
    </row>
    <row r="4004" spans="2:65" s="1" customFormat="1">
      <c r="B4004" s="42"/>
      <c r="C4004" s="64"/>
      <c r="D4004" s="227" t="s">
        <v>506</v>
      </c>
      <c r="E4004" s="64"/>
      <c r="F4004" s="274" t="s">
        <v>5718</v>
      </c>
      <c r="G4004" s="64"/>
      <c r="H4004" s="64"/>
      <c r="I4004" s="177"/>
      <c r="J4004" s="64"/>
      <c r="K4004" s="64"/>
      <c r="L4004" s="62"/>
      <c r="M4004" s="223"/>
      <c r="N4004" s="43"/>
      <c r="O4004" s="43"/>
      <c r="P4004" s="43"/>
      <c r="Q4004" s="43"/>
      <c r="R4004" s="43"/>
      <c r="S4004" s="43"/>
      <c r="T4004" s="79"/>
      <c r="AT4004" s="25" t="s">
        <v>506</v>
      </c>
      <c r="AU4004" s="25" t="s">
        <v>82</v>
      </c>
    </row>
    <row r="4005" spans="2:65" s="1" customFormat="1" ht="38.25" customHeight="1">
      <c r="B4005" s="42"/>
      <c r="C4005" s="278" t="s">
        <v>5720</v>
      </c>
      <c r="D4005" s="278" t="s">
        <v>1110</v>
      </c>
      <c r="E4005" s="279" t="s">
        <v>5721</v>
      </c>
      <c r="F4005" s="280" t="s">
        <v>5722</v>
      </c>
      <c r="G4005" s="281" t="s">
        <v>2537</v>
      </c>
      <c r="H4005" s="282">
        <v>1</v>
      </c>
      <c r="I4005" s="283"/>
      <c r="J4005" s="284">
        <f>ROUND(I4005*H4005,2)</f>
        <v>0</v>
      </c>
      <c r="K4005" s="280" t="s">
        <v>23</v>
      </c>
      <c r="L4005" s="285"/>
      <c r="M4005" s="286" t="s">
        <v>23</v>
      </c>
      <c r="N4005" s="287" t="s">
        <v>44</v>
      </c>
      <c r="O4005" s="43"/>
      <c r="P4005" s="218">
        <f>O4005*H4005</f>
        <v>0</v>
      </c>
      <c r="Q4005" s="218">
        <v>0</v>
      </c>
      <c r="R4005" s="218">
        <f>Q4005*H4005</f>
        <v>0</v>
      </c>
      <c r="S4005" s="218">
        <v>0</v>
      </c>
      <c r="T4005" s="219">
        <f>S4005*H4005</f>
        <v>0</v>
      </c>
      <c r="AR4005" s="25" t="s">
        <v>977</v>
      </c>
      <c r="AT4005" s="25" t="s">
        <v>1110</v>
      </c>
      <c r="AU4005" s="25" t="s">
        <v>82</v>
      </c>
      <c r="AY4005" s="25" t="s">
        <v>492</v>
      </c>
      <c r="BE4005" s="220">
        <f>IF(N4005="základní",J4005,0)</f>
        <v>0</v>
      </c>
      <c r="BF4005" s="220">
        <f>IF(N4005="snížená",J4005,0)</f>
        <v>0</v>
      </c>
      <c r="BG4005" s="220">
        <f>IF(N4005="zákl. přenesená",J4005,0)</f>
        <v>0</v>
      </c>
      <c r="BH4005" s="220">
        <f>IF(N4005="sníž. přenesená",J4005,0)</f>
        <v>0</v>
      </c>
      <c r="BI4005" s="220">
        <f>IF(N4005="nulová",J4005,0)</f>
        <v>0</v>
      </c>
      <c r="BJ4005" s="25" t="s">
        <v>80</v>
      </c>
      <c r="BK4005" s="220">
        <f>ROUND(I4005*H4005,2)</f>
        <v>0</v>
      </c>
      <c r="BL4005" s="25" t="s">
        <v>775</v>
      </c>
      <c r="BM4005" s="25" t="s">
        <v>5723</v>
      </c>
    </row>
    <row r="4006" spans="2:65" s="1" customFormat="1" ht="48">
      <c r="B4006" s="42"/>
      <c r="C4006" s="64"/>
      <c r="D4006" s="227" t="s">
        <v>506</v>
      </c>
      <c r="E4006" s="64"/>
      <c r="F4006" s="274" t="s">
        <v>5724</v>
      </c>
      <c r="G4006" s="64"/>
      <c r="H4006" s="64"/>
      <c r="I4006" s="177"/>
      <c r="J4006" s="64"/>
      <c r="K4006" s="64"/>
      <c r="L4006" s="62"/>
      <c r="M4006" s="223"/>
      <c r="N4006" s="43"/>
      <c r="O4006" s="43"/>
      <c r="P4006" s="43"/>
      <c r="Q4006" s="43"/>
      <c r="R4006" s="43"/>
      <c r="S4006" s="43"/>
      <c r="T4006" s="79"/>
      <c r="AT4006" s="25" t="s">
        <v>506</v>
      </c>
      <c r="AU4006" s="25" t="s">
        <v>82</v>
      </c>
    </row>
    <row r="4007" spans="2:65" s="1" customFormat="1" ht="16.5" customHeight="1">
      <c r="B4007" s="42"/>
      <c r="C4007" s="209" t="s">
        <v>5725</v>
      </c>
      <c r="D4007" s="209" t="s">
        <v>498</v>
      </c>
      <c r="E4007" s="210" t="s">
        <v>5726</v>
      </c>
      <c r="F4007" s="211" t="s">
        <v>5727</v>
      </c>
      <c r="G4007" s="212" t="s">
        <v>1025</v>
      </c>
      <c r="H4007" s="213">
        <v>3</v>
      </c>
      <c r="I4007" s="214"/>
      <c r="J4007" s="215">
        <f>ROUND(I4007*H4007,2)</f>
        <v>0</v>
      </c>
      <c r="K4007" s="211" t="s">
        <v>23</v>
      </c>
      <c r="L4007" s="62"/>
      <c r="M4007" s="216" t="s">
        <v>23</v>
      </c>
      <c r="N4007" s="217" t="s">
        <v>44</v>
      </c>
      <c r="O4007" s="43"/>
      <c r="P4007" s="218">
        <f>O4007*H4007</f>
        <v>0</v>
      </c>
      <c r="Q4007" s="218">
        <v>0</v>
      </c>
      <c r="R4007" s="218">
        <f>Q4007*H4007</f>
        <v>0</v>
      </c>
      <c r="S4007" s="218">
        <v>0</v>
      </c>
      <c r="T4007" s="219">
        <f>S4007*H4007</f>
        <v>0</v>
      </c>
      <c r="AR4007" s="25" t="s">
        <v>775</v>
      </c>
      <c r="AT4007" s="25" t="s">
        <v>498</v>
      </c>
      <c r="AU4007" s="25" t="s">
        <v>82</v>
      </c>
      <c r="AY4007" s="25" t="s">
        <v>492</v>
      </c>
      <c r="BE4007" s="220">
        <f>IF(N4007="základní",J4007,0)</f>
        <v>0</v>
      </c>
      <c r="BF4007" s="220">
        <f>IF(N4007="snížená",J4007,0)</f>
        <v>0</v>
      </c>
      <c r="BG4007" s="220">
        <f>IF(N4007="zákl. přenesená",J4007,0)</f>
        <v>0</v>
      </c>
      <c r="BH4007" s="220">
        <f>IF(N4007="sníž. přenesená",J4007,0)</f>
        <v>0</v>
      </c>
      <c r="BI4007" s="220">
        <f>IF(N4007="nulová",J4007,0)</f>
        <v>0</v>
      </c>
      <c r="BJ4007" s="25" t="s">
        <v>80</v>
      </c>
      <c r="BK4007" s="220">
        <f>ROUND(I4007*H4007,2)</f>
        <v>0</v>
      </c>
      <c r="BL4007" s="25" t="s">
        <v>775</v>
      </c>
      <c r="BM4007" s="25" t="s">
        <v>5728</v>
      </c>
    </row>
    <row r="4008" spans="2:65" s="1" customFormat="1">
      <c r="B4008" s="42"/>
      <c r="C4008" s="64"/>
      <c r="D4008" s="227" t="s">
        <v>506</v>
      </c>
      <c r="E4008" s="64"/>
      <c r="F4008" s="274" t="s">
        <v>5727</v>
      </c>
      <c r="G4008" s="64"/>
      <c r="H4008" s="64"/>
      <c r="I4008" s="177"/>
      <c r="J4008" s="64"/>
      <c r="K4008" s="64"/>
      <c r="L4008" s="62"/>
      <c r="M4008" s="223"/>
      <c r="N4008" s="43"/>
      <c r="O4008" s="43"/>
      <c r="P4008" s="43"/>
      <c r="Q4008" s="43"/>
      <c r="R4008" s="43"/>
      <c r="S4008" s="43"/>
      <c r="T4008" s="79"/>
      <c r="AT4008" s="25" t="s">
        <v>506</v>
      </c>
      <c r="AU4008" s="25" t="s">
        <v>82</v>
      </c>
    </row>
    <row r="4009" spans="2:65" s="1" customFormat="1" ht="25.5" customHeight="1">
      <c r="B4009" s="42"/>
      <c r="C4009" s="278" t="s">
        <v>5729</v>
      </c>
      <c r="D4009" s="278" t="s">
        <v>1110</v>
      </c>
      <c r="E4009" s="279" t="s">
        <v>5730</v>
      </c>
      <c r="F4009" s="280" t="s">
        <v>5731</v>
      </c>
      <c r="G4009" s="281" t="s">
        <v>2537</v>
      </c>
      <c r="H4009" s="282">
        <v>3</v>
      </c>
      <c r="I4009" s="283"/>
      <c r="J4009" s="284">
        <f>ROUND(I4009*H4009,2)</f>
        <v>0</v>
      </c>
      <c r="K4009" s="280" t="s">
        <v>23</v>
      </c>
      <c r="L4009" s="285"/>
      <c r="M4009" s="286" t="s">
        <v>23</v>
      </c>
      <c r="N4009" s="287" t="s">
        <v>44</v>
      </c>
      <c r="O4009" s="43"/>
      <c r="P4009" s="218">
        <f>O4009*H4009</f>
        <v>0</v>
      </c>
      <c r="Q4009" s="218">
        <v>0</v>
      </c>
      <c r="R4009" s="218">
        <f>Q4009*H4009</f>
        <v>0</v>
      </c>
      <c r="S4009" s="218">
        <v>0</v>
      </c>
      <c r="T4009" s="219">
        <f>S4009*H4009</f>
        <v>0</v>
      </c>
      <c r="AR4009" s="25" t="s">
        <v>977</v>
      </c>
      <c r="AT4009" s="25" t="s">
        <v>1110</v>
      </c>
      <c r="AU4009" s="25" t="s">
        <v>82</v>
      </c>
      <c r="AY4009" s="25" t="s">
        <v>492</v>
      </c>
      <c r="BE4009" s="220">
        <f>IF(N4009="základní",J4009,0)</f>
        <v>0</v>
      </c>
      <c r="BF4009" s="220">
        <f>IF(N4009="snížená",J4009,0)</f>
        <v>0</v>
      </c>
      <c r="BG4009" s="220">
        <f>IF(N4009="zákl. přenesená",J4009,0)</f>
        <v>0</v>
      </c>
      <c r="BH4009" s="220">
        <f>IF(N4009="sníž. přenesená",J4009,0)</f>
        <v>0</v>
      </c>
      <c r="BI4009" s="220">
        <f>IF(N4009="nulová",J4009,0)</f>
        <v>0</v>
      </c>
      <c r="BJ4009" s="25" t="s">
        <v>80</v>
      </c>
      <c r="BK4009" s="220">
        <f>ROUND(I4009*H4009,2)</f>
        <v>0</v>
      </c>
      <c r="BL4009" s="25" t="s">
        <v>775</v>
      </c>
      <c r="BM4009" s="25" t="s">
        <v>5732</v>
      </c>
    </row>
    <row r="4010" spans="2:65" s="1" customFormat="1" ht="24">
      <c r="B4010" s="42"/>
      <c r="C4010" s="64"/>
      <c r="D4010" s="227" t="s">
        <v>506</v>
      </c>
      <c r="E4010" s="64"/>
      <c r="F4010" s="274" t="s">
        <v>5731</v>
      </c>
      <c r="G4010" s="64"/>
      <c r="H4010" s="64"/>
      <c r="I4010" s="177"/>
      <c r="J4010" s="64"/>
      <c r="K4010" s="64"/>
      <c r="L4010" s="62"/>
      <c r="M4010" s="223"/>
      <c r="N4010" s="43"/>
      <c r="O4010" s="43"/>
      <c r="P4010" s="43"/>
      <c r="Q4010" s="43"/>
      <c r="R4010" s="43"/>
      <c r="S4010" s="43"/>
      <c r="T4010" s="79"/>
      <c r="AT4010" s="25" t="s">
        <v>506</v>
      </c>
      <c r="AU4010" s="25" t="s">
        <v>82</v>
      </c>
    </row>
    <row r="4011" spans="2:65" s="1" customFormat="1" ht="16.5" customHeight="1">
      <c r="B4011" s="42"/>
      <c r="C4011" s="209" t="s">
        <v>5733</v>
      </c>
      <c r="D4011" s="209" t="s">
        <v>498</v>
      </c>
      <c r="E4011" s="210" t="s">
        <v>5734</v>
      </c>
      <c r="F4011" s="211" t="s">
        <v>5735</v>
      </c>
      <c r="G4011" s="212" t="s">
        <v>1025</v>
      </c>
      <c r="H4011" s="213">
        <v>1</v>
      </c>
      <c r="I4011" s="214"/>
      <c r="J4011" s="215">
        <f>ROUND(I4011*H4011,2)</f>
        <v>0</v>
      </c>
      <c r="K4011" s="211" t="s">
        <v>23</v>
      </c>
      <c r="L4011" s="62"/>
      <c r="M4011" s="216" t="s">
        <v>23</v>
      </c>
      <c r="N4011" s="217" t="s">
        <v>44</v>
      </c>
      <c r="O4011" s="43"/>
      <c r="P4011" s="218">
        <f>O4011*H4011</f>
        <v>0</v>
      </c>
      <c r="Q4011" s="218">
        <v>0</v>
      </c>
      <c r="R4011" s="218">
        <f>Q4011*H4011</f>
        <v>0</v>
      </c>
      <c r="S4011" s="218">
        <v>0</v>
      </c>
      <c r="T4011" s="219">
        <f>S4011*H4011</f>
        <v>0</v>
      </c>
      <c r="AR4011" s="25" t="s">
        <v>775</v>
      </c>
      <c r="AT4011" s="25" t="s">
        <v>498</v>
      </c>
      <c r="AU4011" s="25" t="s">
        <v>82</v>
      </c>
      <c r="AY4011" s="25" t="s">
        <v>492</v>
      </c>
      <c r="BE4011" s="220">
        <f>IF(N4011="základní",J4011,0)</f>
        <v>0</v>
      </c>
      <c r="BF4011" s="220">
        <f>IF(N4011="snížená",J4011,0)</f>
        <v>0</v>
      </c>
      <c r="BG4011" s="220">
        <f>IF(N4011="zákl. přenesená",J4011,0)</f>
        <v>0</v>
      </c>
      <c r="BH4011" s="220">
        <f>IF(N4011="sníž. přenesená",J4011,0)</f>
        <v>0</v>
      </c>
      <c r="BI4011" s="220">
        <f>IF(N4011="nulová",J4011,0)</f>
        <v>0</v>
      </c>
      <c r="BJ4011" s="25" t="s">
        <v>80</v>
      </c>
      <c r="BK4011" s="220">
        <f>ROUND(I4011*H4011,2)</f>
        <v>0</v>
      </c>
      <c r="BL4011" s="25" t="s">
        <v>775</v>
      </c>
      <c r="BM4011" s="25" t="s">
        <v>5736</v>
      </c>
    </row>
    <row r="4012" spans="2:65" s="1" customFormat="1">
      <c r="B4012" s="42"/>
      <c r="C4012" s="64"/>
      <c r="D4012" s="227" t="s">
        <v>506</v>
      </c>
      <c r="E4012" s="64"/>
      <c r="F4012" s="274" t="s">
        <v>5735</v>
      </c>
      <c r="G4012" s="64"/>
      <c r="H4012" s="64"/>
      <c r="I4012" s="177"/>
      <c r="J4012" s="64"/>
      <c r="K4012" s="64"/>
      <c r="L4012" s="62"/>
      <c r="M4012" s="223"/>
      <c r="N4012" s="43"/>
      <c r="O4012" s="43"/>
      <c r="P4012" s="43"/>
      <c r="Q4012" s="43"/>
      <c r="R4012" s="43"/>
      <c r="S4012" s="43"/>
      <c r="T4012" s="79"/>
      <c r="AT4012" s="25" t="s">
        <v>506</v>
      </c>
      <c r="AU4012" s="25" t="s">
        <v>82</v>
      </c>
    </row>
    <row r="4013" spans="2:65" s="1" customFormat="1" ht="38.25" customHeight="1">
      <c r="B4013" s="42"/>
      <c r="C4013" s="278" t="s">
        <v>5737</v>
      </c>
      <c r="D4013" s="278" t="s">
        <v>1110</v>
      </c>
      <c r="E4013" s="279" t="s">
        <v>5738</v>
      </c>
      <c r="F4013" s="280" t="s">
        <v>5739</v>
      </c>
      <c r="G4013" s="281" t="s">
        <v>2537</v>
      </c>
      <c r="H4013" s="282">
        <v>1</v>
      </c>
      <c r="I4013" s="283"/>
      <c r="J4013" s="284">
        <f>ROUND(I4013*H4013,2)</f>
        <v>0</v>
      </c>
      <c r="K4013" s="280" t="s">
        <v>23</v>
      </c>
      <c r="L4013" s="285"/>
      <c r="M4013" s="286" t="s">
        <v>23</v>
      </c>
      <c r="N4013" s="287" t="s">
        <v>44</v>
      </c>
      <c r="O4013" s="43"/>
      <c r="P4013" s="218">
        <f>O4013*H4013</f>
        <v>0</v>
      </c>
      <c r="Q4013" s="218">
        <v>0</v>
      </c>
      <c r="R4013" s="218">
        <f>Q4013*H4013</f>
        <v>0</v>
      </c>
      <c r="S4013" s="218">
        <v>0</v>
      </c>
      <c r="T4013" s="219">
        <f>S4013*H4013</f>
        <v>0</v>
      </c>
      <c r="AR4013" s="25" t="s">
        <v>977</v>
      </c>
      <c r="AT4013" s="25" t="s">
        <v>1110</v>
      </c>
      <c r="AU4013" s="25" t="s">
        <v>82</v>
      </c>
      <c r="AY4013" s="25" t="s">
        <v>492</v>
      </c>
      <c r="BE4013" s="220">
        <f>IF(N4013="základní",J4013,0)</f>
        <v>0</v>
      </c>
      <c r="BF4013" s="220">
        <f>IF(N4013="snížená",J4013,0)</f>
        <v>0</v>
      </c>
      <c r="BG4013" s="220">
        <f>IF(N4013="zákl. přenesená",J4013,0)</f>
        <v>0</v>
      </c>
      <c r="BH4013" s="220">
        <f>IF(N4013="sníž. přenesená",J4013,0)</f>
        <v>0</v>
      </c>
      <c r="BI4013" s="220">
        <f>IF(N4013="nulová",J4013,0)</f>
        <v>0</v>
      </c>
      <c r="BJ4013" s="25" t="s">
        <v>80</v>
      </c>
      <c r="BK4013" s="220">
        <f>ROUND(I4013*H4013,2)</f>
        <v>0</v>
      </c>
      <c r="BL4013" s="25" t="s">
        <v>775</v>
      </c>
      <c r="BM4013" s="25" t="s">
        <v>5740</v>
      </c>
    </row>
    <row r="4014" spans="2:65" s="1" customFormat="1" ht="36">
      <c r="B4014" s="42"/>
      <c r="C4014" s="64"/>
      <c r="D4014" s="227" t="s">
        <v>506</v>
      </c>
      <c r="E4014" s="64"/>
      <c r="F4014" s="274" t="s">
        <v>5739</v>
      </c>
      <c r="G4014" s="64"/>
      <c r="H4014" s="64"/>
      <c r="I4014" s="177"/>
      <c r="J4014" s="64"/>
      <c r="K4014" s="64"/>
      <c r="L4014" s="62"/>
      <c r="M4014" s="223"/>
      <c r="N4014" s="43"/>
      <c r="O4014" s="43"/>
      <c r="P4014" s="43"/>
      <c r="Q4014" s="43"/>
      <c r="R4014" s="43"/>
      <c r="S4014" s="43"/>
      <c r="T4014" s="79"/>
      <c r="AT4014" s="25" t="s">
        <v>506</v>
      </c>
      <c r="AU4014" s="25" t="s">
        <v>82</v>
      </c>
    </row>
    <row r="4015" spans="2:65" s="1" customFormat="1" ht="16.5" customHeight="1">
      <c r="B4015" s="42"/>
      <c r="C4015" s="209" t="s">
        <v>5741</v>
      </c>
      <c r="D4015" s="209" t="s">
        <v>498</v>
      </c>
      <c r="E4015" s="210" t="s">
        <v>5742</v>
      </c>
      <c r="F4015" s="211" t="s">
        <v>5743</v>
      </c>
      <c r="G4015" s="212" t="s">
        <v>1025</v>
      </c>
      <c r="H4015" s="213">
        <v>7</v>
      </c>
      <c r="I4015" s="214"/>
      <c r="J4015" s="215">
        <f>ROUND(I4015*H4015,2)</f>
        <v>0</v>
      </c>
      <c r="K4015" s="211" t="s">
        <v>23</v>
      </c>
      <c r="L4015" s="62"/>
      <c r="M4015" s="216" t="s">
        <v>23</v>
      </c>
      <c r="N4015" s="217" t="s">
        <v>44</v>
      </c>
      <c r="O4015" s="43"/>
      <c r="P4015" s="218">
        <f>O4015*H4015</f>
        <v>0</v>
      </c>
      <c r="Q4015" s="218">
        <v>0</v>
      </c>
      <c r="R4015" s="218">
        <f>Q4015*H4015</f>
        <v>0</v>
      </c>
      <c r="S4015" s="218">
        <v>0</v>
      </c>
      <c r="T4015" s="219">
        <f>S4015*H4015</f>
        <v>0</v>
      </c>
      <c r="AR4015" s="25" t="s">
        <v>775</v>
      </c>
      <c r="AT4015" s="25" t="s">
        <v>498</v>
      </c>
      <c r="AU4015" s="25" t="s">
        <v>82</v>
      </c>
      <c r="AY4015" s="25" t="s">
        <v>492</v>
      </c>
      <c r="BE4015" s="220">
        <f>IF(N4015="základní",J4015,0)</f>
        <v>0</v>
      </c>
      <c r="BF4015" s="220">
        <f>IF(N4015="snížená",J4015,0)</f>
        <v>0</v>
      </c>
      <c r="BG4015" s="220">
        <f>IF(N4015="zákl. přenesená",J4015,0)</f>
        <v>0</v>
      </c>
      <c r="BH4015" s="220">
        <f>IF(N4015="sníž. přenesená",J4015,0)</f>
        <v>0</v>
      </c>
      <c r="BI4015" s="220">
        <f>IF(N4015="nulová",J4015,0)</f>
        <v>0</v>
      </c>
      <c r="BJ4015" s="25" t="s">
        <v>80</v>
      </c>
      <c r="BK4015" s="220">
        <f>ROUND(I4015*H4015,2)</f>
        <v>0</v>
      </c>
      <c r="BL4015" s="25" t="s">
        <v>775</v>
      </c>
      <c r="BM4015" s="25" t="s">
        <v>5744</v>
      </c>
    </row>
    <row r="4016" spans="2:65" s="1" customFormat="1">
      <c r="B4016" s="42"/>
      <c r="C4016" s="64"/>
      <c r="D4016" s="227" t="s">
        <v>506</v>
      </c>
      <c r="E4016" s="64"/>
      <c r="F4016" s="274" t="s">
        <v>5743</v>
      </c>
      <c r="G4016" s="64"/>
      <c r="H4016" s="64"/>
      <c r="I4016" s="177"/>
      <c r="J4016" s="64"/>
      <c r="K4016" s="64"/>
      <c r="L4016" s="62"/>
      <c r="M4016" s="223"/>
      <c r="N4016" s="43"/>
      <c r="O4016" s="43"/>
      <c r="P4016" s="43"/>
      <c r="Q4016" s="43"/>
      <c r="R4016" s="43"/>
      <c r="S4016" s="43"/>
      <c r="T4016" s="79"/>
      <c r="AT4016" s="25" t="s">
        <v>506</v>
      </c>
      <c r="AU4016" s="25" t="s">
        <v>82</v>
      </c>
    </row>
    <row r="4017" spans="2:65" s="1" customFormat="1" ht="38.25" customHeight="1">
      <c r="B4017" s="42"/>
      <c r="C4017" s="278" t="s">
        <v>5745</v>
      </c>
      <c r="D4017" s="278" t="s">
        <v>1110</v>
      </c>
      <c r="E4017" s="279" t="s">
        <v>5746</v>
      </c>
      <c r="F4017" s="280" t="s">
        <v>5747</v>
      </c>
      <c r="G4017" s="281" t="s">
        <v>2537</v>
      </c>
      <c r="H4017" s="282">
        <v>7</v>
      </c>
      <c r="I4017" s="283"/>
      <c r="J4017" s="284">
        <f>ROUND(I4017*H4017,2)</f>
        <v>0</v>
      </c>
      <c r="K4017" s="280" t="s">
        <v>23</v>
      </c>
      <c r="L4017" s="285"/>
      <c r="M4017" s="286" t="s">
        <v>23</v>
      </c>
      <c r="N4017" s="287" t="s">
        <v>44</v>
      </c>
      <c r="O4017" s="43"/>
      <c r="P4017" s="218">
        <f>O4017*H4017</f>
        <v>0</v>
      </c>
      <c r="Q4017" s="218">
        <v>0</v>
      </c>
      <c r="R4017" s="218">
        <f>Q4017*H4017</f>
        <v>0</v>
      </c>
      <c r="S4017" s="218">
        <v>0</v>
      </c>
      <c r="T4017" s="219">
        <f>S4017*H4017</f>
        <v>0</v>
      </c>
      <c r="AR4017" s="25" t="s">
        <v>977</v>
      </c>
      <c r="AT4017" s="25" t="s">
        <v>1110</v>
      </c>
      <c r="AU4017" s="25" t="s">
        <v>82</v>
      </c>
      <c r="AY4017" s="25" t="s">
        <v>492</v>
      </c>
      <c r="BE4017" s="220">
        <f>IF(N4017="základní",J4017,0)</f>
        <v>0</v>
      </c>
      <c r="BF4017" s="220">
        <f>IF(N4017="snížená",J4017,0)</f>
        <v>0</v>
      </c>
      <c r="BG4017" s="220">
        <f>IF(N4017="zákl. přenesená",J4017,0)</f>
        <v>0</v>
      </c>
      <c r="BH4017" s="220">
        <f>IF(N4017="sníž. přenesená",J4017,0)</f>
        <v>0</v>
      </c>
      <c r="BI4017" s="220">
        <f>IF(N4017="nulová",J4017,0)</f>
        <v>0</v>
      </c>
      <c r="BJ4017" s="25" t="s">
        <v>80</v>
      </c>
      <c r="BK4017" s="220">
        <f>ROUND(I4017*H4017,2)</f>
        <v>0</v>
      </c>
      <c r="BL4017" s="25" t="s">
        <v>775</v>
      </c>
      <c r="BM4017" s="25" t="s">
        <v>5748</v>
      </c>
    </row>
    <row r="4018" spans="2:65" s="1" customFormat="1" ht="24">
      <c r="B4018" s="42"/>
      <c r="C4018" s="64"/>
      <c r="D4018" s="227" t="s">
        <v>506</v>
      </c>
      <c r="E4018" s="64"/>
      <c r="F4018" s="274" t="s">
        <v>5747</v>
      </c>
      <c r="G4018" s="64"/>
      <c r="H4018" s="64"/>
      <c r="I4018" s="177"/>
      <c r="J4018" s="64"/>
      <c r="K4018" s="64"/>
      <c r="L4018" s="62"/>
      <c r="M4018" s="223"/>
      <c r="N4018" s="43"/>
      <c r="O4018" s="43"/>
      <c r="P4018" s="43"/>
      <c r="Q4018" s="43"/>
      <c r="R4018" s="43"/>
      <c r="S4018" s="43"/>
      <c r="T4018" s="79"/>
      <c r="AT4018" s="25" t="s">
        <v>506</v>
      </c>
      <c r="AU4018" s="25" t="s">
        <v>82</v>
      </c>
    </row>
    <row r="4019" spans="2:65" s="1" customFormat="1" ht="16.5" customHeight="1">
      <c r="B4019" s="42"/>
      <c r="C4019" s="209" t="s">
        <v>5749</v>
      </c>
      <c r="D4019" s="209" t="s">
        <v>498</v>
      </c>
      <c r="E4019" s="210" t="s">
        <v>5750</v>
      </c>
      <c r="F4019" s="211" t="s">
        <v>5751</v>
      </c>
      <c r="G4019" s="212" t="s">
        <v>1025</v>
      </c>
      <c r="H4019" s="213">
        <v>1</v>
      </c>
      <c r="I4019" s="214"/>
      <c r="J4019" s="215">
        <f>ROUND(I4019*H4019,2)</f>
        <v>0</v>
      </c>
      <c r="K4019" s="211" t="s">
        <v>23</v>
      </c>
      <c r="L4019" s="62"/>
      <c r="M4019" s="216" t="s">
        <v>23</v>
      </c>
      <c r="N4019" s="217" t="s">
        <v>44</v>
      </c>
      <c r="O4019" s="43"/>
      <c r="P4019" s="218">
        <f>O4019*H4019</f>
        <v>0</v>
      </c>
      <c r="Q4019" s="218">
        <v>0</v>
      </c>
      <c r="R4019" s="218">
        <f>Q4019*H4019</f>
        <v>0</v>
      </c>
      <c r="S4019" s="218">
        <v>0</v>
      </c>
      <c r="T4019" s="219">
        <f>S4019*H4019</f>
        <v>0</v>
      </c>
      <c r="AR4019" s="25" t="s">
        <v>775</v>
      </c>
      <c r="AT4019" s="25" t="s">
        <v>498</v>
      </c>
      <c r="AU4019" s="25" t="s">
        <v>82</v>
      </c>
      <c r="AY4019" s="25" t="s">
        <v>492</v>
      </c>
      <c r="BE4019" s="220">
        <f>IF(N4019="základní",J4019,0)</f>
        <v>0</v>
      </c>
      <c r="BF4019" s="220">
        <f>IF(N4019="snížená",J4019,0)</f>
        <v>0</v>
      </c>
      <c r="BG4019" s="220">
        <f>IF(N4019="zákl. přenesená",J4019,0)</f>
        <v>0</v>
      </c>
      <c r="BH4019" s="220">
        <f>IF(N4019="sníž. přenesená",J4019,0)</f>
        <v>0</v>
      </c>
      <c r="BI4019" s="220">
        <f>IF(N4019="nulová",J4019,0)</f>
        <v>0</v>
      </c>
      <c r="BJ4019" s="25" t="s">
        <v>80</v>
      </c>
      <c r="BK4019" s="220">
        <f>ROUND(I4019*H4019,2)</f>
        <v>0</v>
      </c>
      <c r="BL4019" s="25" t="s">
        <v>775</v>
      </c>
      <c r="BM4019" s="25" t="s">
        <v>5752</v>
      </c>
    </row>
    <row r="4020" spans="2:65" s="1" customFormat="1">
      <c r="B4020" s="42"/>
      <c r="C4020" s="64"/>
      <c r="D4020" s="227" t="s">
        <v>506</v>
      </c>
      <c r="E4020" s="64"/>
      <c r="F4020" s="274" t="s">
        <v>5751</v>
      </c>
      <c r="G4020" s="64"/>
      <c r="H4020" s="64"/>
      <c r="I4020" s="177"/>
      <c r="J4020" s="64"/>
      <c r="K4020" s="64"/>
      <c r="L4020" s="62"/>
      <c r="M4020" s="223"/>
      <c r="N4020" s="43"/>
      <c r="O4020" s="43"/>
      <c r="P4020" s="43"/>
      <c r="Q4020" s="43"/>
      <c r="R4020" s="43"/>
      <c r="S4020" s="43"/>
      <c r="T4020" s="79"/>
      <c r="AT4020" s="25" t="s">
        <v>506</v>
      </c>
      <c r="AU4020" s="25" t="s">
        <v>82</v>
      </c>
    </row>
    <row r="4021" spans="2:65" s="1" customFormat="1" ht="38.25" customHeight="1">
      <c r="B4021" s="42"/>
      <c r="C4021" s="278" t="s">
        <v>5753</v>
      </c>
      <c r="D4021" s="278" t="s">
        <v>1110</v>
      </c>
      <c r="E4021" s="279" t="s">
        <v>5754</v>
      </c>
      <c r="F4021" s="280" t="s">
        <v>5755</v>
      </c>
      <c r="G4021" s="281" t="s">
        <v>2537</v>
      </c>
      <c r="H4021" s="282">
        <v>1</v>
      </c>
      <c r="I4021" s="283"/>
      <c r="J4021" s="284">
        <f>ROUND(I4021*H4021,2)</f>
        <v>0</v>
      </c>
      <c r="K4021" s="280" t="s">
        <v>23</v>
      </c>
      <c r="L4021" s="285"/>
      <c r="M4021" s="286" t="s">
        <v>23</v>
      </c>
      <c r="N4021" s="287" t="s">
        <v>44</v>
      </c>
      <c r="O4021" s="43"/>
      <c r="P4021" s="218">
        <f>O4021*H4021</f>
        <v>0</v>
      </c>
      <c r="Q4021" s="218">
        <v>0</v>
      </c>
      <c r="R4021" s="218">
        <f>Q4021*H4021</f>
        <v>0</v>
      </c>
      <c r="S4021" s="218">
        <v>0</v>
      </c>
      <c r="T4021" s="219">
        <f>S4021*H4021</f>
        <v>0</v>
      </c>
      <c r="AR4021" s="25" t="s">
        <v>977</v>
      </c>
      <c r="AT4021" s="25" t="s">
        <v>1110</v>
      </c>
      <c r="AU4021" s="25" t="s">
        <v>82</v>
      </c>
      <c r="AY4021" s="25" t="s">
        <v>492</v>
      </c>
      <c r="BE4021" s="220">
        <f>IF(N4021="základní",J4021,0)</f>
        <v>0</v>
      </c>
      <c r="BF4021" s="220">
        <f>IF(N4021="snížená",J4021,0)</f>
        <v>0</v>
      </c>
      <c r="BG4021" s="220">
        <f>IF(N4021="zákl. přenesená",J4021,0)</f>
        <v>0</v>
      </c>
      <c r="BH4021" s="220">
        <f>IF(N4021="sníž. přenesená",J4021,0)</f>
        <v>0</v>
      </c>
      <c r="BI4021" s="220">
        <f>IF(N4021="nulová",J4021,0)</f>
        <v>0</v>
      </c>
      <c r="BJ4021" s="25" t="s">
        <v>80</v>
      </c>
      <c r="BK4021" s="220">
        <f>ROUND(I4021*H4021,2)</f>
        <v>0</v>
      </c>
      <c r="BL4021" s="25" t="s">
        <v>775</v>
      </c>
      <c r="BM4021" s="25" t="s">
        <v>5756</v>
      </c>
    </row>
    <row r="4022" spans="2:65" s="1" customFormat="1" ht="36">
      <c r="B4022" s="42"/>
      <c r="C4022" s="64"/>
      <c r="D4022" s="227" t="s">
        <v>506</v>
      </c>
      <c r="E4022" s="64"/>
      <c r="F4022" s="274" t="s">
        <v>5755</v>
      </c>
      <c r="G4022" s="64"/>
      <c r="H4022" s="64"/>
      <c r="I4022" s="177"/>
      <c r="J4022" s="64"/>
      <c r="K4022" s="64"/>
      <c r="L4022" s="62"/>
      <c r="M4022" s="223"/>
      <c r="N4022" s="43"/>
      <c r="O4022" s="43"/>
      <c r="P4022" s="43"/>
      <c r="Q4022" s="43"/>
      <c r="R4022" s="43"/>
      <c r="S4022" s="43"/>
      <c r="T4022" s="79"/>
      <c r="AT4022" s="25" t="s">
        <v>506</v>
      </c>
      <c r="AU4022" s="25" t="s">
        <v>82</v>
      </c>
    </row>
    <row r="4023" spans="2:65" s="1" customFormat="1" ht="16.5" customHeight="1">
      <c r="B4023" s="42"/>
      <c r="C4023" s="209" t="s">
        <v>5757</v>
      </c>
      <c r="D4023" s="209" t="s">
        <v>498</v>
      </c>
      <c r="E4023" s="210" t="s">
        <v>5758</v>
      </c>
      <c r="F4023" s="211" t="s">
        <v>5759</v>
      </c>
      <c r="G4023" s="212" t="s">
        <v>1025</v>
      </c>
      <c r="H4023" s="213">
        <v>1</v>
      </c>
      <c r="I4023" s="214"/>
      <c r="J4023" s="215">
        <f>ROUND(I4023*H4023,2)</f>
        <v>0</v>
      </c>
      <c r="K4023" s="211" t="s">
        <v>23</v>
      </c>
      <c r="L4023" s="62"/>
      <c r="M4023" s="216" t="s">
        <v>23</v>
      </c>
      <c r="N4023" s="217" t="s">
        <v>44</v>
      </c>
      <c r="O4023" s="43"/>
      <c r="P4023" s="218">
        <f>O4023*H4023</f>
        <v>0</v>
      </c>
      <c r="Q4023" s="218">
        <v>0</v>
      </c>
      <c r="R4023" s="218">
        <f>Q4023*H4023</f>
        <v>0</v>
      </c>
      <c r="S4023" s="218">
        <v>0</v>
      </c>
      <c r="T4023" s="219">
        <f>S4023*H4023</f>
        <v>0</v>
      </c>
      <c r="AR4023" s="25" t="s">
        <v>775</v>
      </c>
      <c r="AT4023" s="25" t="s">
        <v>498</v>
      </c>
      <c r="AU4023" s="25" t="s">
        <v>82</v>
      </c>
      <c r="AY4023" s="25" t="s">
        <v>492</v>
      </c>
      <c r="BE4023" s="220">
        <f>IF(N4023="základní",J4023,0)</f>
        <v>0</v>
      </c>
      <c r="BF4023" s="220">
        <f>IF(N4023="snížená",J4023,0)</f>
        <v>0</v>
      </c>
      <c r="BG4023" s="220">
        <f>IF(N4023="zákl. přenesená",J4023,0)</f>
        <v>0</v>
      </c>
      <c r="BH4023" s="220">
        <f>IF(N4023="sníž. přenesená",J4023,0)</f>
        <v>0</v>
      </c>
      <c r="BI4023" s="220">
        <f>IF(N4023="nulová",J4023,0)</f>
        <v>0</v>
      </c>
      <c r="BJ4023" s="25" t="s">
        <v>80</v>
      </c>
      <c r="BK4023" s="220">
        <f>ROUND(I4023*H4023,2)</f>
        <v>0</v>
      </c>
      <c r="BL4023" s="25" t="s">
        <v>775</v>
      </c>
      <c r="BM4023" s="25" t="s">
        <v>5760</v>
      </c>
    </row>
    <row r="4024" spans="2:65" s="1" customFormat="1">
      <c r="B4024" s="42"/>
      <c r="C4024" s="64"/>
      <c r="D4024" s="227" t="s">
        <v>506</v>
      </c>
      <c r="E4024" s="64"/>
      <c r="F4024" s="274" t="s">
        <v>5759</v>
      </c>
      <c r="G4024" s="64"/>
      <c r="H4024" s="64"/>
      <c r="I4024" s="177"/>
      <c r="J4024" s="64"/>
      <c r="K4024" s="64"/>
      <c r="L4024" s="62"/>
      <c r="M4024" s="223"/>
      <c r="N4024" s="43"/>
      <c r="O4024" s="43"/>
      <c r="P4024" s="43"/>
      <c r="Q4024" s="43"/>
      <c r="R4024" s="43"/>
      <c r="S4024" s="43"/>
      <c r="T4024" s="79"/>
      <c r="AT4024" s="25" t="s">
        <v>506</v>
      </c>
      <c r="AU4024" s="25" t="s">
        <v>82</v>
      </c>
    </row>
    <row r="4025" spans="2:65" s="1" customFormat="1" ht="25.5" customHeight="1">
      <c r="B4025" s="42"/>
      <c r="C4025" s="278" t="s">
        <v>5761</v>
      </c>
      <c r="D4025" s="278" t="s">
        <v>1110</v>
      </c>
      <c r="E4025" s="279" t="s">
        <v>5762</v>
      </c>
      <c r="F4025" s="280" t="s">
        <v>5763</v>
      </c>
      <c r="G4025" s="281" t="s">
        <v>2537</v>
      </c>
      <c r="H4025" s="282">
        <v>1</v>
      </c>
      <c r="I4025" s="283"/>
      <c r="J4025" s="284">
        <f>ROUND(I4025*H4025,2)</f>
        <v>0</v>
      </c>
      <c r="K4025" s="280" t="s">
        <v>23</v>
      </c>
      <c r="L4025" s="285"/>
      <c r="M4025" s="286" t="s">
        <v>23</v>
      </c>
      <c r="N4025" s="287" t="s">
        <v>44</v>
      </c>
      <c r="O4025" s="43"/>
      <c r="P4025" s="218">
        <f>O4025*H4025</f>
        <v>0</v>
      </c>
      <c r="Q4025" s="218">
        <v>0</v>
      </c>
      <c r="R4025" s="218">
        <f>Q4025*H4025</f>
        <v>0</v>
      </c>
      <c r="S4025" s="218">
        <v>0</v>
      </c>
      <c r="T4025" s="219">
        <f>S4025*H4025</f>
        <v>0</v>
      </c>
      <c r="AR4025" s="25" t="s">
        <v>977</v>
      </c>
      <c r="AT4025" s="25" t="s">
        <v>1110</v>
      </c>
      <c r="AU4025" s="25" t="s">
        <v>82</v>
      </c>
      <c r="AY4025" s="25" t="s">
        <v>492</v>
      </c>
      <c r="BE4025" s="220">
        <f>IF(N4025="základní",J4025,0)</f>
        <v>0</v>
      </c>
      <c r="BF4025" s="220">
        <f>IF(N4025="snížená",J4025,0)</f>
        <v>0</v>
      </c>
      <c r="BG4025" s="220">
        <f>IF(N4025="zákl. přenesená",J4025,0)</f>
        <v>0</v>
      </c>
      <c r="BH4025" s="220">
        <f>IF(N4025="sníž. přenesená",J4025,0)</f>
        <v>0</v>
      </c>
      <c r="BI4025" s="220">
        <f>IF(N4025="nulová",J4025,0)</f>
        <v>0</v>
      </c>
      <c r="BJ4025" s="25" t="s">
        <v>80</v>
      </c>
      <c r="BK4025" s="220">
        <f>ROUND(I4025*H4025,2)</f>
        <v>0</v>
      </c>
      <c r="BL4025" s="25" t="s">
        <v>775</v>
      </c>
      <c r="BM4025" s="25" t="s">
        <v>5764</v>
      </c>
    </row>
    <row r="4026" spans="2:65" s="1" customFormat="1" ht="24">
      <c r="B4026" s="42"/>
      <c r="C4026" s="64"/>
      <c r="D4026" s="227" t="s">
        <v>506</v>
      </c>
      <c r="E4026" s="64"/>
      <c r="F4026" s="274" t="s">
        <v>5763</v>
      </c>
      <c r="G4026" s="64"/>
      <c r="H4026" s="64"/>
      <c r="I4026" s="177"/>
      <c r="J4026" s="64"/>
      <c r="K4026" s="64"/>
      <c r="L4026" s="62"/>
      <c r="M4026" s="223"/>
      <c r="N4026" s="43"/>
      <c r="O4026" s="43"/>
      <c r="P4026" s="43"/>
      <c r="Q4026" s="43"/>
      <c r="R4026" s="43"/>
      <c r="S4026" s="43"/>
      <c r="T4026" s="79"/>
      <c r="AT4026" s="25" t="s">
        <v>506</v>
      </c>
      <c r="AU4026" s="25" t="s">
        <v>82</v>
      </c>
    </row>
    <row r="4027" spans="2:65" s="1" customFormat="1" ht="16.5" customHeight="1">
      <c r="B4027" s="42"/>
      <c r="C4027" s="209" t="s">
        <v>5765</v>
      </c>
      <c r="D4027" s="209" t="s">
        <v>498</v>
      </c>
      <c r="E4027" s="210" t="s">
        <v>5766</v>
      </c>
      <c r="F4027" s="211" t="s">
        <v>5767</v>
      </c>
      <c r="G4027" s="212" t="s">
        <v>1025</v>
      </c>
      <c r="H4027" s="213">
        <v>1</v>
      </c>
      <c r="I4027" s="214"/>
      <c r="J4027" s="215">
        <f>ROUND(I4027*H4027,2)</f>
        <v>0</v>
      </c>
      <c r="K4027" s="211" t="s">
        <v>23</v>
      </c>
      <c r="L4027" s="62"/>
      <c r="M4027" s="216" t="s">
        <v>23</v>
      </c>
      <c r="N4027" s="217" t="s">
        <v>44</v>
      </c>
      <c r="O4027" s="43"/>
      <c r="P4027" s="218">
        <f>O4027*H4027</f>
        <v>0</v>
      </c>
      <c r="Q4027" s="218">
        <v>0</v>
      </c>
      <c r="R4027" s="218">
        <f>Q4027*H4027</f>
        <v>0</v>
      </c>
      <c r="S4027" s="218">
        <v>0</v>
      </c>
      <c r="T4027" s="219">
        <f>S4027*H4027</f>
        <v>0</v>
      </c>
      <c r="AR4027" s="25" t="s">
        <v>775</v>
      </c>
      <c r="AT4027" s="25" t="s">
        <v>498</v>
      </c>
      <c r="AU4027" s="25" t="s">
        <v>82</v>
      </c>
      <c r="AY4027" s="25" t="s">
        <v>492</v>
      </c>
      <c r="BE4027" s="220">
        <f>IF(N4027="základní",J4027,0)</f>
        <v>0</v>
      </c>
      <c r="BF4027" s="220">
        <f>IF(N4027="snížená",J4027,0)</f>
        <v>0</v>
      </c>
      <c r="BG4027" s="220">
        <f>IF(N4027="zákl. přenesená",J4027,0)</f>
        <v>0</v>
      </c>
      <c r="BH4027" s="220">
        <f>IF(N4027="sníž. přenesená",J4027,0)</f>
        <v>0</v>
      </c>
      <c r="BI4027" s="220">
        <f>IF(N4027="nulová",J4027,0)</f>
        <v>0</v>
      </c>
      <c r="BJ4027" s="25" t="s">
        <v>80</v>
      </c>
      <c r="BK4027" s="220">
        <f>ROUND(I4027*H4027,2)</f>
        <v>0</v>
      </c>
      <c r="BL4027" s="25" t="s">
        <v>775</v>
      </c>
      <c r="BM4027" s="25" t="s">
        <v>5768</v>
      </c>
    </row>
    <row r="4028" spans="2:65" s="1" customFormat="1">
      <c r="B4028" s="42"/>
      <c r="C4028" s="64"/>
      <c r="D4028" s="227" t="s">
        <v>506</v>
      </c>
      <c r="E4028" s="64"/>
      <c r="F4028" s="274" t="s">
        <v>5767</v>
      </c>
      <c r="G4028" s="64"/>
      <c r="H4028" s="64"/>
      <c r="I4028" s="177"/>
      <c r="J4028" s="64"/>
      <c r="K4028" s="64"/>
      <c r="L4028" s="62"/>
      <c r="M4028" s="223"/>
      <c r="N4028" s="43"/>
      <c r="O4028" s="43"/>
      <c r="P4028" s="43"/>
      <c r="Q4028" s="43"/>
      <c r="R4028" s="43"/>
      <c r="S4028" s="43"/>
      <c r="T4028" s="79"/>
      <c r="AT4028" s="25" t="s">
        <v>506</v>
      </c>
      <c r="AU4028" s="25" t="s">
        <v>82</v>
      </c>
    </row>
    <row r="4029" spans="2:65" s="1" customFormat="1" ht="51" customHeight="1">
      <c r="B4029" s="42"/>
      <c r="C4029" s="278" t="s">
        <v>5769</v>
      </c>
      <c r="D4029" s="278" t="s">
        <v>1110</v>
      </c>
      <c r="E4029" s="279" t="s">
        <v>5770</v>
      </c>
      <c r="F4029" s="280" t="s">
        <v>5771</v>
      </c>
      <c r="G4029" s="281" t="s">
        <v>2537</v>
      </c>
      <c r="H4029" s="282">
        <v>1</v>
      </c>
      <c r="I4029" s="283"/>
      <c r="J4029" s="284">
        <f>ROUND(I4029*H4029,2)</f>
        <v>0</v>
      </c>
      <c r="K4029" s="280" t="s">
        <v>23</v>
      </c>
      <c r="L4029" s="285"/>
      <c r="M4029" s="286" t="s">
        <v>23</v>
      </c>
      <c r="N4029" s="287" t="s">
        <v>44</v>
      </c>
      <c r="O4029" s="43"/>
      <c r="P4029" s="218">
        <f>O4029*H4029</f>
        <v>0</v>
      </c>
      <c r="Q4029" s="218">
        <v>0</v>
      </c>
      <c r="R4029" s="218">
        <f>Q4029*H4029</f>
        <v>0</v>
      </c>
      <c r="S4029" s="218">
        <v>0</v>
      </c>
      <c r="T4029" s="219">
        <f>S4029*H4029</f>
        <v>0</v>
      </c>
      <c r="AR4029" s="25" t="s">
        <v>977</v>
      </c>
      <c r="AT4029" s="25" t="s">
        <v>1110</v>
      </c>
      <c r="AU4029" s="25" t="s">
        <v>82</v>
      </c>
      <c r="AY4029" s="25" t="s">
        <v>492</v>
      </c>
      <c r="BE4029" s="220">
        <f>IF(N4029="základní",J4029,0)</f>
        <v>0</v>
      </c>
      <c r="BF4029" s="220">
        <f>IF(N4029="snížená",J4029,0)</f>
        <v>0</v>
      </c>
      <c r="BG4029" s="220">
        <f>IF(N4029="zákl. přenesená",J4029,0)</f>
        <v>0</v>
      </c>
      <c r="BH4029" s="220">
        <f>IF(N4029="sníž. přenesená",J4029,0)</f>
        <v>0</v>
      </c>
      <c r="BI4029" s="220">
        <f>IF(N4029="nulová",J4029,0)</f>
        <v>0</v>
      </c>
      <c r="BJ4029" s="25" t="s">
        <v>80</v>
      </c>
      <c r="BK4029" s="220">
        <f>ROUND(I4029*H4029,2)</f>
        <v>0</v>
      </c>
      <c r="BL4029" s="25" t="s">
        <v>775</v>
      </c>
      <c r="BM4029" s="25" t="s">
        <v>5772</v>
      </c>
    </row>
    <row r="4030" spans="2:65" s="1" customFormat="1" ht="36">
      <c r="B4030" s="42"/>
      <c r="C4030" s="64"/>
      <c r="D4030" s="227" t="s">
        <v>506</v>
      </c>
      <c r="E4030" s="64"/>
      <c r="F4030" s="274" t="s">
        <v>5771</v>
      </c>
      <c r="G4030" s="64"/>
      <c r="H4030" s="64"/>
      <c r="I4030" s="177"/>
      <c r="J4030" s="64"/>
      <c r="K4030" s="64"/>
      <c r="L4030" s="62"/>
      <c r="M4030" s="223"/>
      <c r="N4030" s="43"/>
      <c r="O4030" s="43"/>
      <c r="P4030" s="43"/>
      <c r="Q4030" s="43"/>
      <c r="R4030" s="43"/>
      <c r="S4030" s="43"/>
      <c r="T4030" s="79"/>
      <c r="AT4030" s="25" t="s">
        <v>506</v>
      </c>
      <c r="AU4030" s="25" t="s">
        <v>82</v>
      </c>
    </row>
    <row r="4031" spans="2:65" s="1" customFormat="1" ht="16.5" customHeight="1">
      <c r="B4031" s="42"/>
      <c r="C4031" s="209" t="s">
        <v>5773</v>
      </c>
      <c r="D4031" s="209" t="s">
        <v>498</v>
      </c>
      <c r="E4031" s="210" t="s">
        <v>5774</v>
      </c>
      <c r="F4031" s="211" t="s">
        <v>5775</v>
      </c>
      <c r="G4031" s="212" t="s">
        <v>1025</v>
      </c>
      <c r="H4031" s="213">
        <v>3</v>
      </c>
      <c r="I4031" s="214"/>
      <c r="J4031" s="215">
        <f>ROUND(I4031*H4031,2)</f>
        <v>0</v>
      </c>
      <c r="K4031" s="211" t="s">
        <v>23</v>
      </c>
      <c r="L4031" s="62"/>
      <c r="M4031" s="216" t="s">
        <v>23</v>
      </c>
      <c r="N4031" s="217" t="s">
        <v>44</v>
      </c>
      <c r="O4031" s="43"/>
      <c r="P4031" s="218">
        <f>O4031*H4031</f>
        <v>0</v>
      </c>
      <c r="Q4031" s="218">
        <v>0</v>
      </c>
      <c r="R4031" s="218">
        <f>Q4031*H4031</f>
        <v>0</v>
      </c>
      <c r="S4031" s="218">
        <v>0</v>
      </c>
      <c r="T4031" s="219">
        <f>S4031*H4031</f>
        <v>0</v>
      </c>
      <c r="AR4031" s="25" t="s">
        <v>775</v>
      </c>
      <c r="AT4031" s="25" t="s">
        <v>498</v>
      </c>
      <c r="AU4031" s="25" t="s">
        <v>82</v>
      </c>
      <c r="AY4031" s="25" t="s">
        <v>492</v>
      </c>
      <c r="BE4031" s="220">
        <f>IF(N4031="základní",J4031,0)</f>
        <v>0</v>
      </c>
      <c r="BF4031" s="220">
        <f>IF(N4031="snížená",J4031,0)</f>
        <v>0</v>
      </c>
      <c r="BG4031" s="220">
        <f>IF(N4031="zákl. přenesená",J4031,0)</f>
        <v>0</v>
      </c>
      <c r="BH4031" s="220">
        <f>IF(N4031="sníž. přenesená",J4031,0)</f>
        <v>0</v>
      </c>
      <c r="BI4031" s="220">
        <f>IF(N4031="nulová",J4031,0)</f>
        <v>0</v>
      </c>
      <c r="BJ4031" s="25" t="s">
        <v>80</v>
      </c>
      <c r="BK4031" s="220">
        <f>ROUND(I4031*H4031,2)</f>
        <v>0</v>
      </c>
      <c r="BL4031" s="25" t="s">
        <v>775</v>
      </c>
      <c r="BM4031" s="25" t="s">
        <v>5776</v>
      </c>
    </row>
    <row r="4032" spans="2:65" s="1" customFormat="1">
      <c r="B4032" s="42"/>
      <c r="C4032" s="64"/>
      <c r="D4032" s="227" t="s">
        <v>506</v>
      </c>
      <c r="E4032" s="64"/>
      <c r="F4032" s="274" t="s">
        <v>5775</v>
      </c>
      <c r="G4032" s="64"/>
      <c r="H4032" s="64"/>
      <c r="I4032" s="177"/>
      <c r="J4032" s="64"/>
      <c r="K4032" s="64"/>
      <c r="L4032" s="62"/>
      <c r="M4032" s="223"/>
      <c r="N4032" s="43"/>
      <c r="O4032" s="43"/>
      <c r="P4032" s="43"/>
      <c r="Q4032" s="43"/>
      <c r="R4032" s="43"/>
      <c r="S4032" s="43"/>
      <c r="T4032" s="79"/>
      <c r="AT4032" s="25" t="s">
        <v>506</v>
      </c>
      <c r="AU4032" s="25" t="s">
        <v>82</v>
      </c>
    </row>
    <row r="4033" spans="2:65" s="1" customFormat="1" ht="38.25" customHeight="1">
      <c r="B4033" s="42"/>
      <c r="C4033" s="278" t="s">
        <v>5777</v>
      </c>
      <c r="D4033" s="278" t="s">
        <v>1110</v>
      </c>
      <c r="E4033" s="279" t="s">
        <v>5778</v>
      </c>
      <c r="F4033" s="280" t="s">
        <v>5779</v>
      </c>
      <c r="G4033" s="281" t="s">
        <v>2537</v>
      </c>
      <c r="H4033" s="282">
        <v>3</v>
      </c>
      <c r="I4033" s="283"/>
      <c r="J4033" s="284">
        <f>ROUND(I4033*H4033,2)</f>
        <v>0</v>
      </c>
      <c r="K4033" s="280" t="s">
        <v>23</v>
      </c>
      <c r="L4033" s="285"/>
      <c r="M4033" s="286" t="s">
        <v>23</v>
      </c>
      <c r="N4033" s="287" t="s">
        <v>44</v>
      </c>
      <c r="O4033" s="43"/>
      <c r="P4033" s="218">
        <f>O4033*H4033</f>
        <v>0</v>
      </c>
      <c r="Q4033" s="218">
        <v>0</v>
      </c>
      <c r="R4033" s="218">
        <f>Q4033*H4033</f>
        <v>0</v>
      </c>
      <c r="S4033" s="218">
        <v>0</v>
      </c>
      <c r="T4033" s="219">
        <f>S4033*H4033</f>
        <v>0</v>
      </c>
      <c r="AR4033" s="25" t="s">
        <v>977</v>
      </c>
      <c r="AT4033" s="25" t="s">
        <v>1110</v>
      </c>
      <c r="AU4033" s="25" t="s">
        <v>82</v>
      </c>
      <c r="AY4033" s="25" t="s">
        <v>492</v>
      </c>
      <c r="BE4033" s="220">
        <f>IF(N4033="základní",J4033,0)</f>
        <v>0</v>
      </c>
      <c r="BF4033" s="220">
        <f>IF(N4033="snížená",J4033,0)</f>
        <v>0</v>
      </c>
      <c r="BG4033" s="220">
        <f>IF(N4033="zákl. přenesená",J4033,0)</f>
        <v>0</v>
      </c>
      <c r="BH4033" s="220">
        <f>IF(N4033="sníž. přenesená",J4033,0)</f>
        <v>0</v>
      </c>
      <c r="BI4033" s="220">
        <f>IF(N4033="nulová",J4033,0)</f>
        <v>0</v>
      </c>
      <c r="BJ4033" s="25" t="s">
        <v>80</v>
      </c>
      <c r="BK4033" s="220">
        <f>ROUND(I4033*H4033,2)</f>
        <v>0</v>
      </c>
      <c r="BL4033" s="25" t="s">
        <v>775</v>
      </c>
      <c r="BM4033" s="25" t="s">
        <v>5780</v>
      </c>
    </row>
    <row r="4034" spans="2:65" s="1" customFormat="1" ht="36">
      <c r="B4034" s="42"/>
      <c r="C4034" s="64"/>
      <c r="D4034" s="227" t="s">
        <v>506</v>
      </c>
      <c r="E4034" s="64"/>
      <c r="F4034" s="274" t="s">
        <v>5779</v>
      </c>
      <c r="G4034" s="64"/>
      <c r="H4034" s="64"/>
      <c r="I4034" s="177"/>
      <c r="J4034" s="64"/>
      <c r="K4034" s="64"/>
      <c r="L4034" s="62"/>
      <c r="M4034" s="223"/>
      <c r="N4034" s="43"/>
      <c r="O4034" s="43"/>
      <c r="P4034" s="43"/>
      <c r="Q4034" s="43"/>
      <c r="R4034" s="43"/>
      <c r="S4034" s="43"/>
      <c r="T4034" s="79"/>
      <c r="AT4034" s="25" t="s">
        <v>506</v>
      </c>
      <c r="AU4034" s="25" t="s">
        <v>82</v>
      </c>
    </row>
    <row r="4035" spans="2:65" s="1" customFormat="1" ht="16.5" customHeight="1">
      <c r="B4035" s="42"/>
      <c r="C4035" s="209" t="s">
        <v>5781</v>
      </c>
      <c r="D4035" s="209" t="s">
        <v>498</v>
      </c>
      <c r="E4035" s="210" t="s">
        <v>5782</v>
      </c>
      <c r="F4035" s="211" t="s">
        <v>5783</v>
      </c>
      <c r="G4035" s="212" t="s">
        <v>1025</v>
      </c>
      <c r="H4035" s="213">
        <v>4</v>
      </c>
      <c r="I4035" s="214"/>
      <c r="J4035" s="215">
        <f>ROUND(I4035*H4035,2)</f>
        <v>0</v>
      </c>
      <c r="K4035" s="211" t="s">
        <v>23</v>
      </c>
      <c r="L4035" s="62"/>
      <c r="M4035" s="216" t="s">
        <v>23</v>
      </c>
      <c r="N4035" s="217" t="s">
        <v>44</v>
      </c>
      <c r="O4035" s="43"/>
      <c r="P4035" s="218">
        <f>O4035*H4035</f>
        <v>0</v>
      </c>
      <c r="Q4035" s="218">
        <v>0</v>
      </c>
      <c r="R4035" s="218">
        <f>Q4035*H4035</f>
        <v>0</v>
      </c>
      <c r="S4035" s="218">
        <v>0</v>
      </c>
      <c r="T4035" s="219">
        <f>S4035*H4035</f>
        <v>0</v>
      </c>
      <c r="AR4035" s="25" t="s">
        <v>775</v>
      </c>
      <c r="AT4035" s="25" t="s">
        <v>498</v>
      </c>
      <c r="AU4035" s="25" t="s">
        <v>82</v>
      </c>
      <c r="AY4035" s="25" t="s">
        <v>492</v>
      </c>
      <c r="BE4035" s="220">
        <f>IF(N4035="základní",J4035,0)</f>
        <v>0</v>
      </c>
      <c r="BF4035" s="220">
        <f>IF(N4035="snížená",J4035,0)</f>
        <v>0</v>
      </c>
      <c r="BG4035" s="220">
        <f>IF(N4035="zákl. přenesená",J4035,0)</f>
        <v>0</v>
      </c>
      <c r="BH4035" s="220">
        <f>IF(N4035="sníž. přenesená",J4035,0)</f>
        <v>0</v>
      </c>
      <c r="BI4035" s="220">
        <f>IF(N4035="nulová",J4035,0)</f>
        <v>0</v>
      </c>
      <c r="BJ4035" s="25" t="s">
        <v>80</v>
      </c>
      <c r="BK4035" s="220">
        <f>ROUND(I4035*H4035,2)</f>
        <v>0</v>
      </c>
      <c r="BL4035" s="25" t="s">
        <v>775</v>
      </c>
      <c r="BM4035" s="25" t="s">
        <v>5784</v>
      </c>
    </row>
    <row r="4036" spans="2:65" s="1" customFormat="1">
      <c r="B4036" s="42"/>
      <c r="C4036" s="64"/>
      <c r="D4036" s="227" t="s">
        <v>506</v>
      </c>
      <c r="E4036" s="64"/>
      <c r="F4036" s="274" t="s">
        <v>5783</v>
      </c>
      <c r="G4036" s="64"/>
      <c r="H4036" s="64"/>
      <c r="I4036" s="177"/>
      <c r="J4036" s="64"/>
      <c r="K4036" s="64"/>
      <c r="L4036" s="62"/>
      <c r="M4036" s="223"/>
      <c r="N4036" s="43"/>
      <c r="O4036" s="43"/>
      <c r="P4036" s="43"/>
      <c r="Q4036" s="43"/>
      <c r="R4036" s="43"/>
      <c r="S4036" s="43"/>
      <c r="T4036" s="79"/>
      <c r="AT4036" s="25" t="s">
        <v>506</v>
      </c>
      <c r="AU4036" s="25" t="s">
        <v>82</v>
      </c>
    </row>
    <row r="4037" spans="2:65" s="1" customFormat="1" ht="38.25" customHeight="1">
      <c r="B4037" s="42"/>
      <c r="C4037" s="278" t="s">
        <v>5785</v>
      </c>
      <c r="D4037" s="278" t="s">
        <v>1110</v>
      </c>
      <c r="E4037" s="279" t="s">
        <v>5786</v>
      </c>
      <c r="F4037" s="280" t="s">
        <v>5787</v>
      </c>
      <c r="G4037" s="281" t="s">
        <v>2537</v>
      </c>
      <c r="H4037" s="282">
        <v>4</v>
      </c>
      <c r="I4037" s="283"/>
      <c r="J4037" s="284">
        <f>ROUND(I4037*H4037,2)</f>
        <v>0</v>
      </c>
      <c r="K4037" s="280" t="s">
        <v>23</v>
      </c>
      <c r="L4037" s="285"/>
      <c r="M4037" s="286" t="s">
        <v>23</v>
      </c>
      <c r="N4037" s="287" t="s">
        <v>44</v>
      </c>
      <c r="O4037" s="43"/>
      <c r="P4037" s="218">
        <f>O4037*H4037</f>
        <v>0</v>
      </c>
      <c r="Q4037" s="218">
        <v>0</v>
      </c>
      <c r="R4037" s="218">
        <f>Q4037*H4037</f>
        <v>0</v>
      </c>
      <c r="S4037" s="218">
        <v>0</v>
      </c>
      <c r="T4037" s="219">
        <f>S4037*H4037</f>
        <v>0</v>
      </c>
      <c r="AR4037" s="25" t="s">
        <v>977</v>
      </c>
      <c r="AT4037" s="25" t="s">
        <v>1110</v>
      </c>
      <c r="AU4037" s="25" t="s">
        <v>82</v>
      </c>
      <c r="AY4037" s="25" t="s">
        <v>492</v>
      </c>
      <c r="BE4037" s="220">
        <f>IF(N4037="základní",J4037,0)</f>
        <v>0</v>
      </c>
      <c r="BF4037" s="220">
        <f>IF(N4037="snížená",J4037,0)</f>
        <v>0</v>
      </c>
      <c r="BG4037" s="220">
        <f>IF(N4037="zákl. přenesená",J4037,0)</f>
        <v>0</v>
      </c>
      <c r="BH4037" s="220">
        <f>IF(N4037="sníž. přenesená",J4037,0)</f>
        <v>0</v>
      </c>
      <c r="BI4037" s="220">
        <f>IF(N4037="nulová",J4037,0)</f>
        <v>0</v>
      </c>
      <c r="BJ4037" s="25" t="s">
        <v>80</v>
      </c>
      <c r="BK4037" s="220">
        <f>ROUND(I4037*H4037,2)</f>
        <v>0</v>
      </c>
      <c r="BL4037" s="25" t="s">
        <v>775</v>
      </c>
      <c r="BM4037" s="25" t="s">
        <v>5788</v>
      </c>
    </row>
    <row r="4038" spans="2:65" s="1" customFormat="1" ht="24">
      <c r="B4038" s="42"/>
      <c r="C4038" s="64"/>
      <c r="D4038" s="227" t="s">
        <v>506</v>
      </c>
      <c r="E4038" s="64"/>
      <c r="F4038" s="274" t="s">
        <v>5787</v>
      </c>
      <c r="G4038" s="64"/>
      <c r="H4038" s="64"/>
      <c r="I4038" s="177"/>
      <c r="J4038" s="64"/>
      <c r="K4038" s="64"/>
      <c r="L4038" s="62"/>
      <c r="M4038" s="223"/>
      <c r="N4038" s="43"/>
      <c r="O4038" s="43"/>
      <c r="P4038" s="43"/>
      <c r="Q4038" s="43"/>
      <c r="R4038" s="43"/>
      <c r="S4038" s="43"/>
      <c r="T4038" s="79"/>
      <c r="AT4038" s="25" t="s">
        <v>506</v>
      </c>
      <c r="AU4038" s="25" t="s">
        <v>82</v>
      </c>
    </row>
    <row r="4039" spans="2:65" s="1" customFormat="1" ht="16.5" customHeight="1">
      <c r="B4039" s="42"/>
      <c r="C4039" s="209" t="s">
        <v>5789</v>
      </c>
      <c r="D4039" s="209" t="s">
        <v>498</v>
      </c>
      <c r="E4039" s="210" t="s">
        <v>5790</v>
      </c>
      <c r="F4039" s="211" t="s">
        <v>5791</v>
      </c>
      <c r="G4039" s="212" t="s">
        <v>1025</v>
      </c>
      <c r="H4039" s="213">
        <v>1</v>
      </c>
      <c r="I4039" s="214"/>
      <c r="J4039" s="215">
        <f>ROUND(I4039*H4039,2)</f>
        <v>0</v>
      </c>
      <c r="K4039" s="211" t="s">
        <v>23</v>
      </c>
      <c r="L4039" s="62"/>
      <c r="M4039" s="216" t="s">
        <v>23</v>
      </c>
      <c r="N4039" s="217" t="s">
        <v>44</v>
      </c>
      <c r="O4039" s="43"/>
      <c r="P4039" s="218">
        <f>O4039*H4039</f>
        <v>0</v>
      </c>
      <c r="Q4039" s="218">
        <v>0</v>
      </c>
      <c r="R4039" s="218">
        <f>Q4039*H4039</f>
        <v>0</v>
      </c>
      <c r="S4039" s="218">
        <v>0</v>
      </c>
      <c r="T4039" s="219">
        <f>S4039*H4039</f>
        <v>0</v>
      </c>
      <c r="AR4039" s="25" t="s">
        <v>775</v>
      </c>
      <c r="AT4039" s="25" t="s">
        <v>498</v>
      </c>
      <c r="AU4039" s="25" t="s">
        <v>82</v>
      </c>
      <c r="AY4039" s="25" t="s">
        <v>492</v>
      </c>
      <c r="BE4039" s="220">
        <f>IF(N4039="základní",J4039,0)</f>
        <v>0</v>
      </c>
      <c r="BF4039" s="220">
        <f>IF(N4039="snížená",J4039,0)</f>
        <v>0</v>
      </c>
      <c r="BG4039" s="220">
        <f>IF(N4039="zákl. přenesená",J4039,0)</f>
        <v>0</v>
      </c>
      <c r="BH4039" s="220">
        <f>IF(N4039="sníž. přenesená",J4039,0)</f>
        <v>0</v>
      </c>
      <c r="BI4039" s="220">
        <f>IF(N4039="nulová",J4039,0)</f>
        <v>0</v>
      </c>
      <c r="BJ4039" s="25" t="s">
        <v>80</v>
      </c>
      <c r="BK4039" s="220">
        <f>ROUND(I4039*H4039,2)</f>
        <v>0</v>
      </c>
      <c r="BL4039" s="25" t="s">
        <v>775</v>
      </c>
      <c r="BM4039" s="25" t="s">
        <v>5792</v>
      </c>
    </row>
    <row r="4040" spans="2:65" s="1" customFormat="1">
      <c r="B4040" s="42"/>
      <c r="C4040" s="64"/>
      <c r="D4040" s="227" t="s">
        <v>506</v>
      </c>
      <c r="E4040" s="64"/>
      <c r="F4040" s="274" t="s">
        <v>5791</v>
      </c>
      <c r="G4040" s="64"/>
      <c r="H4040" s="64"/>
      <c r="I4040" s="177"/>
      <c r="J4040" s="64"/>
      <c r="K4040" s="64"/>
      <c r="L4040" s="62"/>
      <c r="M4040" s="223"/>
      <c r="N4040" s="43"/>
      <c r="O4040" s="43"/>
      <c r="P4040" s="43"/>
      <c r="Q4040" s="43"/>
      <c r="R4040" s="43"/>
      <c r="S4040" s="43"/>
      <c r="T4040" s="79"/>
      <c r="AT4040" s="25" t="s">
        <v>506</v>
      </c>
      <c r="AU4040" s="25" t="s">
        <v>82</v>
      </c>
    </row>
    <row r="4041" spans="2:65" s="1" customFormat="1" ht="51" customHeight="1">
      <c r="B4041" s="42"/>
      <c r="C4041" s="278" t="s">
        <v>5793</v>
      </c>
      <c r="D4041" s="278" t="s">
        <v>1110</v>
      </c>
      <c r="E4041" s="279" t="s">
        <v>5794</v>
      </c>
      <c r="F4041" s="280" t="s">
        <v>5795</v>
      </c>
      <c r="G4041" s="281" t="s">
        <v>2537</v>
      </c>
      <c r="H4041" s="282">
        <v>1</v>
      </c>
      <c r="I4041" s="283"/>
      <c r="J4041" s="284">
        <f>ROUND(I4041*H4041,2)</f>
        <v>0</v>
      </c>
      <c r="K4041" s="280" t="s">
        <v>23</v>
      </c>
      <c r="L4041" s="285"/>
      <c r="M4041" s="286" t="s">
        <v>23</v>
      </c>
      <c r="N4041" s="287" t="s">
        <v>44</v>
      </c>
      <c r="O4041" s="43"/>
      <c r="P4041" s="218">
        <f>O4041*H4041</f>
        <v>0</v>
      </c>
      <c r="Q4041" s="218">
        <v>0</v>
      </c>
      <c r="R4041" s="218">
        <f>Q4041*H4041</f>
        <v>0</v>
      </c>
      <c r="S4041" s="218">
        <v>0</v>
      </c>
      <c r="T4041" s="219">
        <f>S4041*H4041</f>
        <v>0</v>
      </c>
      <c r="AR4041" s="25" t="s">
        <v>977</v>
      </c>
      <c r="AT4041" s="25" t="s">
        <v>1110</v>
      </c>
      <c r="AU4041" s="25" t="s">
        <v>82</v>
      </c>
      <c r="AY4041" s="25" t="s">
        <v>492</v>
      </c>
      <c r="BE4041" s="220">
        <f>IF(N4041="základní",J4041,0)</f>
        <v>0</v>
      </c>
      <c r="BF4041" s="220">
        <f>IF(N4041="snížená",J4041,0)</f>
        <v>0</v>
      </c>
      <c r="BG4041" s="220">
        <f>IF(N4041="zákl. přenesená",J4041,0)</f>
        <v>0</v>
      </c>
      <c r="BH4041" s="220">
        <f>IF(N4041="sníž. přenesená",J4041,0)</f>
        <v>0</v>
      </c>
      <c r="BI4041" s="220">
        <f>IF(N4041="nulová",J4041,0)</f>
        <v>0</v>
      </c>
      <c r="BJ4041" s="25" t="s">
        <v>80</v>
      </c>
      <c r="BK4041" s="220">
        <f>ROUND(I4041*H4041,2)</f>
        <v>0</v>
      </c>
      <c r="BL4041" s="25" t="s">
        <v>775</v>
      </c>
      <c r="BM4041" s="25" t="s">
        <v>5796</v>
      </c>
    </row>
    <row r="4042" spans="2:65" s="1" customFormat="1" ht="36">
      <c r="B4042" s="42"/>
      <c r="C4042" s="64"/>
      <c r="D4042" s="227" t="s">
        <v>506</v>
      </c>
      <c r="E4042" s="64"/>
      <c r="F4042" s="274" t="s">
        <v>5795</v>
      </c>
      <c r="G4042" s="64"/>
      <c r="H4042" s="64"/>
      <c r="I4042" s="177"/>
      <c r="J4042" s="64"/>
      <c r="K4042" s="64"/>
      <c r="L4042" s="62"/>
      <c r="M4042" s="223"/>
      <c r="N4042" s="43"/>
      <c r="O4042" s="43"/>
      <c r="P4042" s="43"/>
      <c r="Q4042" s="43"/>
      <c r="R4042" s="43"/>
      <c r="S4042" s="43"/>
      <c r="T4042" s="79"/>
      <c r="AT4042" s="25" t="s">
        <v>506</v>
      </c>
      <c r="AU4042" s="25" t="s">
        <v>82</v>
      </c>
    </row>
    <row r="4043" spans="2:65" s="1" customFormat="1" ht="16.5" customHeight="1">
      <c r="B4043" s="42"/>
      <c r="C4043" s="209" t="s">
        <v>5797</v>
      </c>
      <c r="D4043" s="209" t="s">
        <v>498</v>
      </c>
      <c r="E4043" s="210" t="s">
        <v>5798</v>
      </c>
      <c r="F4043" s="211" t="s">
        <v>5799</v>
      </c>
      <c r="G4043" s="212" t="s">
        <v>1025</v>
      </c>
      <c r="H4043" s="213">
        <v>7</v>
      </c>
      <c r="I4043" s="214"/>
      <c r="J4043" s="215">
        <f>ROUND(I4043*H4043,2)</f>
        <v>0</v>
      </c>
      <c r="K4043" s="211" t="s">
        <v>23</v>
      </c>
      <c r="L4043" s="62"/>
      <c r="M4043" s="216" t="s">
        <v>23</v>
      </c>
      <c r="N4043" s="217" t="s">
        <v>44</v>
      </c>
      <c r="O4043" s="43"/>
      <c r="P4043" s="218">
        <f>O4043*H4043</f>
        <v>0</v>
      </c>
      <c r="Q4043" s="218">
        <v>0</v>
      </c>
      <c r="R4043" s="218">
        <f>Q4043*H4043</f>
        <v>0</v>
      </c>
      <c r="S4043" s="218">
        <v>0</v>
      </c>
      <c r="T4043" s="219">
        <f>S4043*H4043</f>
        <v>0</v>
      </c>
      <c r="AR4043" s="25" t="s">
        <v>775</v>
      </c>
      <c r="AT4043" s="25" t="s">
        <v>498</v>
      </c>
      <c r="AU4043" s="25" t="s">
        <v>82</v>
      </c>
      <c r="AY4043" s="25" t="s">
        <v>492</v>
      </c>
      <c r="BE4043" s="220">
        <f>IF(N4043="základní",J4043,0)</f>
        <v>0</v>
      </c>
      <c r="BF4043" s="220">
        <f>IF(N4043="snížená",J4043,0)</f>
        <v>0</v>
      </c>
      <c r="BG4043" s="220">
        <f>IF(N4043="zákl. přenesená",J4043,0)</f>
        <v>0</v>
      </c>
      <c r="BH4043" s="220">
        <f>IF(N4043="sníž. přenesená",J4043,0)</f>
        <v>0</v>
      </c>
      <c r="BI4043" s="220">
        <f>IF(N4043="nulová",J4043,0)</f>
        <v>0</v>
      </c>
      <c r="BJ4043" s="25" t="s">
        <v>80</v>
      </c>
      <c r="BK4043" s="220">
        <f>ROUND(I4043*H4043,2)</f>
        <v>0</v>
      </c>
      <c r="BL4043" s="25" t="s">
        <v>775</v>
      </c>
      <c r="BM4043" s="25" t="s">
        <v>5800</v>
      </c>
    </row>
    <row r="4044" spans="2:65" s="1" customFormat="1">
      <c r="B4044" s="42"/>
      <c r="C4044" s="64"/>
      <c r="D4044" s="227" t="s">
        <v>506</v>
      </c>
      <c r="E4044" s="64"/>
      <c r="F4044" s="274" t="s">
        <v>5799</v>
      </c>
      <c r="G4044" s="64"/>
      <c r="H4044" s="64"/>
      <c r="I4044" s="177"/>
      <c r="J4044" s="64"/>
      <c r="K4044" s="64"/>
      <c r="L4044" s="62"/>
      <c r="M4044" s="223"/>
      <c r="N4044" s="43"/>
      <c r="O4044" s="43"/>
      <c r="P4044" s="43"/>
      <c r="Q4044" s="43"/>
      <c r="R4044" s="43"/>
      <c r="S4044" s="43"/>
      <c r="T4044" s="79"/>
      <c r="AT4044" s="25" t="s">
        <v>506</v>
      </c>
      <c r="AU4044" s="25" t="s">
        <v>82</v>
      </c>
    </row>
    <row r="4045" spans="2:65" s="1" customFormat="1" ht="25.5" customHeight="1">
      <c r="B4045" s="42"/>
      <c r="C4045" s="278" t="s">
        <v>5801</v>
      </c>
      <c r="D4045" s="278" t="s">
        <v>1110</v>
      </c>
      <c r="E4045" s="279" t="s">
        <v>5802</v>
      </c>
      <c r="F4045" s="280" t="s">
        <v>5803</v>
      </c>
      <c r="G4045" s="281" t="s">
        <v>2537</v>
      </c>
      <c r="H4045" s="282">
        <v>7</v>
      </c>
      <c r="I4045" s="283"/>
      <c r="J4045" s="284">
        <f>ROUND(I4045*H4045,2)</f>
        <v>0</v>
      </c>
      <c r="K4045" s="280" t="s">
        <v>23</v>
      </c>
      <c r="L4045" s="285"/>
      <c r="M4045" s="286" t="s">
        <v>23</v>
      </c>
      <c r="N4045" s="287" t="s">
        <v>44</v>
      </c>
      <c r="O4045" s="43"/>
      <c r="P4045" s="218">
        <f>O4045*H4045</f>
        <v>0</v>
      </c>
      <c r="Q4045" s="218">
        <v>0</v>
      </c>
      <c r="R4045" s="218">
        <f>Q4045*H4045</f>
        <v>0</v>
      </c>
      <c r="S4045" s="218">
        <v>0</v>
      </c>
      <c r="T4045" s="219">
        <f>S4045*H4045</f>
        <v>0</v>
      </c>
      <c r="AR4045" s="25" t="s">
        <v>977</v>
      </c>
      <c r="AT4045" s="25" t="s">
        <v>1110</v>
      </c>
      <c r="AU4045" s="25" t="s">
        <v>82</v>
      </c>
      <c r="AY4045" s="25" t="s">
        <v>492</v>
      </c>
      <c r="BE4045" s="220">
        <f>IF(N4045="základní",J4045,0)</f>
        <v>0</v>
      </c>
      <c r="BF4045" s="220">
        <f>IF(N4045="snížená",J4045,0)</f>
        <v>0</v>
      </c>
      <c r="BG4045" s="220">
        <f>IF(N4045="zákl. přenesená",J4045,0)</f>
        <v>0</v>
      </c>
      <c r="BH4045" s="220">
        <f>IF(N4045="sníž. přenesená",J4045,0)</f>
        <v>0</v>
      </c>
      <c r="BI4045" s="220">
        <f>IF(N4045="nulová",J4045,0)</f>
        <v>0</v>
      </c>
      <c r="BJ4045" s="25" t="s">
        <v>80</v>
      </c>
      <c r="BK4045" s="220">
        <f>ROUND(I4045*H4045,2)</f>
        <v>0</v>
      </c>
      <c r="BL4045" s="25" t="s">
        <v>775</v>
      </c>
      <c r="BM4045" s="25" t="s">
        <v>5804</v>
      </c>
    </row>
    <row r="4046" spans="2:65" s="1" customFormat="1" ht="24">
      <c r="B4046" s="42"/>
      <c r="C4046" s="64"/>
      <c r="D4046" s="227" t="s">
        <v>506</v>
      </c>
      <c r="E4046" s="64"/>
      <c r="F4046" s="274" t="s">
        <v>5803</v>
      </c>
      <c r="G4046" s="64"/>
      <c r="H4046" s="64"/>
      <c r="I4046" s="177"/>
      <c r="J4046" s="64"/>
      <c r="K4046" s="64"/>
      <c r="L4046" s="62"/>
      <c r="M4046" s="223"/>
      <c r="N4046" s="43"/>
      <c r="O4046" s="43"/>
      <c r="P4046" s="43"/>
      <c r="Q4046" s="43"/>
      <c r="R4046" s="43"/>
      <c r="S4046" s="43"/>
      <c r="T4046" s="79"/>
      <c r="AT4046" s="25" t="s">
        <v>506</v>
      </c>
      <c r="AU4046" s="25" t="s">
        <v>82</v>
      </c>
    </row>
    <row r="4047" spans="2:65" s="1" customFormat="1" ht="16.5" customHeight="1">
      <c r="B4047" s="42"/>
      <c r="C4047" s="209" t="s">
        <v>5805</v>
      </c>
      <c r="D4047" s="209" t="s">
        <v>498</v>
      </c>
      <c r="E4047" s="210" t="s">
        <v>5806</v>
      </c>
      <c r="F4047" s="211" t="s">
        <v>5807</v>
      </c>
      <c r="G4047" s="212" t="s">
        <v>1025</v>
      </c>
      <c r="H4047" s="213">
        <v>390</v>
      </c>
      <c r="I4047" s="214"/>
      <c r="J4047" s="215">
        <f>ROUND(I4047*H4047,2)</f>
        <v>0</v>
      </c>
      <c r="K4047" s="211" t="s">
        <v>23</v>
      </c>
      <c r="L4047" s="62"/>
      <c r="M4047" s="216" t="s">
        <v>23</v>
      </c>
      <c r="N4047" s="217" t="s">
        <v>44</v>
      </c>
      <c r="O4047" s="43"/>
      <c r="P4047" s="218">
        <f>O4047*H4047</f>
        <v>0</v>
      </c>
      <c r="Q4047" s="218">
        <v>0</v>
      </c>
      <c r="R4047" s="218">
        <f>Q4047*H4047</f>
        <v>0</v>
      </c>
      <c r="S4047" s="218">
        <v>0</v>
      </c>
      <c r="T4047" s="219">
        <f>S4047*H4047</f>
        <v>0</v>
      </c>
      <c r="AR4047" s="25" t="s">
        <v>775</v>
      </c>
      <c r="AT4047" s="25" t="s">
        <v>498</v>
      </c>
      <c r="AU4047" s="25" t="s">
        <v>82</v>
      </c>
      <c r="AY4047" s="25" t="s">
        <v>492</v>
      </c>
      <c r="BE4047" s="220">
        <f>IF(N4047="základní",J4047,0)</f>
        <v>0</v>
      </c>
      <c r="BF4047" s="220">
        <f>IF(N4047="snížená",J4047,0)</f>
        <v>0</v>
      </c>
      <c r="BG4047" s="220">
        <f>IF(N4047="zákl. přenesená",J4047,0)</f>
        <v>0</v>
      </c>
      <c r="BH4047" s="220">
        <f>IF(N4047="sníž. přenesená",J4047,0)</f>
        <v>0</v>
      </c>
      <c r="BI4047" s="220">
        <f>IF(N4047="nulová",J4047,0)</f>
        <v>0</v>
      </c>
      <c r="BJ4047" s="25" t="s">
        <v>80</v>
      </c>
      <c r="BK4047" s="220">
        <f>ROUND(I4047*H4047,2)</f>
        <v>0</v>
      </c>
      <c r="BL4047" s="25" t="s">
        <v>775</v>
      </c>
      <c r="BM4047" s="25" t="s">
        <v>5808</v>
      </c>
    </row>
    <row r="4048" spans="2:65" s="1" customFormat="1">
      <c r="B4048" s="42"/>
      <c r="C4048" s="64"/>
      <c r="D4048" s="227" t="s">
        <v>506</v>
      </c>
      <c r="E4048" s="64"/>
      <c r="F4048" s="274" t="s">
        <v>5807</v>
      </c>
      <c r="G4048" s="64"/>
      <c r="H4048" s="64"/>
      <c r="I4048" s="177"/>
      <c r="J4048" s="64"/>
      <c r="K4048" s="64"/>
      <c r="L4048" s="62"/>
      <c r="M4048" s="223"/>
      <c r="N4048" s="43"/>
      <c r="O4048" s="43"/>
      <c r="P4048" s="43"/>
      <c r="Q4048" s="43"/>
      <c r="R4048" s="43"/>
      <c r="S4048" s="43"/>
      <c r="T4048" s="79"/>
      <c r="AT4048" s="25" t="s">
        <v>506</v>
      </c>
      <c r="AU4048" s="25" t="s">
        <v>82</v>
      </c>
    </row>
    <row r="4049" spans="2:65" s="1" customFormat="1" ht="38.25" customHeight="1">
      <c r="B4049" s="42"/>
      <c r="C4049" s="278" t="s">
        <v>5809</v>
      </c>
      <c r="D4049" s="278" t="s">
        <v>1110</v>
      </c>
      <c r="E4049" s="279" t="s">
        <v>5810</v>
      </c>
      <c r="F4049" s="280" t="s">
        <v>5811</v>
      </c>
      <c r="G4049" s="281" t="s">
        <v>2537</v>
      </c>
      <c r="H4049" s="282">
        <v>390</v>
      </c>
      <c r="I4049" s="283"/>
      <c r="J4049" s="284">
        <f>ROUND(I4049*H4049,2)</f>
        <v>0</v>
      </c>
      <c r="K4049" s="280" t="s">
        <v>23</v>
      </c>
      <c r="L4049" s="285"/>
      <c r="M4049" s="286" t="s">
        <v>23</v>
      </c>
      <c r="N4049" s="287" t="s">
        <v>44</v>
      </c>
      <c r="O4049" s="43"/>
      <c r="P4049" s="218">
        <f>O4049*H4049</f>
        <v>0</v>
      </c>
      <c r="Q4049" s="218">
        <v>0</v>
      </c>
      <c r="R4049" s="218">
        <f>Q4049*H4049</f>
        <v>0</v>
      </c>
      <c r="S4049" s="218">
        <v>0</v>
      </c>
      <c r="T4049" s="219">
        <f>S4049*H4049</f>
        <v>0</v>
      </c>
      <c r="AR4049" s="25" t="s">
        <v>977</v>
      </c>
      <c r="AT4049" s="25" t="s">
        <v>1110</v>
      </c>
      <c r="AU4049" s="25" t="s">
        <v>82</v>
      </c>
      <c r="AY4049" s="25" t="s">
        <v>492</v>
      </c>
      <c r="BE4049" s="220">
        <f>IF(N4049="základní",J4049,0)</f>
        <v>0</v>
      </c>
      <c r="BF4049" s="220">
        <f>IF(N4049="snížená",J4049,0)</f>
        <v>0</v>
      </c>
      <c r="BG4049" s="220">
        <f>IF(N4049="zákl. přenesená",J4049,0)</f>
        <v>0</v>
      </c>
      <c r="BH4049" s="220">
        <f>IF(N4049="sníž. přenesená",J4049,0)</f>
        <v>0</v>
      </c>
      <c r="BI4049" s="220">
        <f>IF(N4049="nulová",J4049,0)</f>
        <v>0</v>
      </c>
      <c r="BJ4049" s="25" t="s">
        <v>80</v>
      </c>
      <c r="BK4049" s="220">
        <f>ROUND(I4049*H4049,2)</f>
        <v>0</v>
      </c>
      <c r="BL4049" s="25" t="s">
        <v>775</v>
      </c>
      <c r="BM4049" s="25" t="s">
        <v>5812</v>
      </c>
    </row>
    <row r="4050" spans="2:65" s="1" customFormat="1" ht="24">
      <c r="B4050" s="42"/>
      <c r="C4050" s="64"/>
      <c r="D4050" s="227" t="s">
        <v>506</v>
      </c>
      <c r="E4050" s="64"/>
      <c r="F4050" s="274" t="s">
        <v>5811</v>
      </c>
      <c r="G4050" s="64"/>
      <c r="H4050" s="64"/>
      <c r="I4050" s="177"/>
      <c r="J4050" s="64"/>
      <c r="K4050" s="64"/>
      <c r="L4050" s="62"/>
      <c r="M4050" s="223"/>
      <c r="N4050" s="43"/>
      <c r="O4050" s="43"/>
      <c r="P4050" s="43"/>
      <c r="Q4050" s="43"/>
      <c r="R4050" s="43"/>
      <c r="S4050" s="43"/>
      <c r="T4050" s="79"/>
      <c r="AT4050" s="25" t="s">
        <v>506</v>
      </c>
      <c r="AU4050" s="25" t="s">
        <v>82</v>
      </c>
    </row>
    <row r="4051" spans="2:65" s="1" customFormat="1" ht="16.5" customHeight="1">
      <c r="B4051" s="42"/>
      <c r="C4051" s="209" t="s">
        <v>5813</v>
      </c>
      <c r="D4051" s="209" t="s">
        <v>498</v>
      </c>
      <c r="E4051" s="210" t="s">
        <v>5814</v>
      </c>
      <c r="F4051" s="211" t="s">
        <v>5815</v>
      </c>
      <c r="G4051" s="212" t="s">
        <v>1025</v>
      </c>
      <c r="H4051" s="213">
        <v>1</v>
      </c>
      <c r="I4051" s="214"/>
      <c r="J4051" s="215">
        <f>ROUND(I4051*H4051,2)</f>
        <v>0</v>
      </c>
      <c r="K4051" s="211" t="s">
        <v>23</v>
      </c>
      <c r="L4051" s="62"/>
      <c r="M4051" s="216" t="s">
        <v>23</v>
      </c>
      <c r="N4051" s="217" t="s">
        <v>44</v>
      </c>
      <c r="O4051" s="43"/>
      <c r="P4051" s="218">
        <f>O4051*H4051</f>
        <v>0</v>
      </c>
      <c r="Q4051" s="218">
        <v>0</v>
      </c>
      <c r="R4051" s="218">
        <f>Q4051*H4051</f>
        <v>0</v>
      </c>
      <c r="S4051" s="218">
        <v>0</v>
      </c>
      <c r="T4051" s="219">
        <f>S4051*H4051</f>
        <v>0</v>
      </c>
      <c r="AR4051" s="25" t="s">
        <v>775</v>
      </c>
      <c r="AT4051" s="25" t="s">
        <v>498</v>
      </c>
      <c r="AU4051" s="25" t="s">
        <v>82</v>
      </c>
      <c r="AY4051" s="25" t="s">
        <v>492</v>
      </c>
      <c r="BE4051" s="220">
        <f>IF(N4051="základní",J4051,0)</f>
        <v>0</v>
      </c>
      <c r="BF4051" s="220">
        <f>IF(N4051="snížená",J4051,0)</f>
        <v>0</v>
      </c>
      <c r="BG4051" s="220">
        <f>IF(N4051="zákl. přenesená",J4051,0)</f>
        <v>0</v>
      </c>
      <c r="BH4051" s="220">
        <f>IF(N4051="sníž. přenesená",J4051,0)</f>
        <v>0</v>
      </c>
      <c r="BI4051" s="220">
        <f>IF(N4051="nulová",J4051,0)</f>
        <v>0</v>
      </c>
      <c r="BJ4051" s="25" t="s">
        <v>80</v>
      </c>
      <c r="BK4051" s="220">
        <f>ROUND(I4051*H4051,2)</f>
        <v>0</v>
      </c>
      <c r="BL4051" s="25" t="s">
        <v>775</v>
      </c>
      <c r="BM4051" s="25" t="s">
        <v>5816</v>
      </c>
    </row>
    <row r="4052" spans="2:65" s="1" customFormat="1">
      <c r="B4052" s="42"/>
      <c r="C4052" s="64"/>
      <c r="D4052" s="227" t="s">
        <v>506</v>
      </c>
      <c r="E4052" s="64"/>
      <c r="F4052" s="274" t="s">
        <v>5815</v>
      </c>
      <c r="G4052" s="64"/>
      <c r="H4052" s="64"/>
      <c r="I4052" s="177"/>
      <c r="J4052" s="64"/>
      <c r="K4052" s="64"/>
      <c r="L4052" s="62"/>
      <c r="M4052" s="223"/>
      <c r="N4052" s="43"/>
      <c r="O4052" s="43"/>
      <c r="P4052" s="43"/>
      <c r="Q4052" s="43"/>
      <c r="R4052" s="43"/>
      <c r="S4052" s="43"/>
      <c r="T4052" s="79"/>
      <c r="AT4052" s="25" t="s">
        <v>506</v>
      </c>
      <c r="AU4052" s="25" t="s">
        <v>82</v>
      </c>
    </row>
    <row r="4053" spans="2:65" s="1" customFormat="1" ht="51" customHeight="1">
      <c r="B4053" s="42"/>
      <c r="C4053" s="278" t="s">
        <v>5817</v>
      </c>
      <c r="D4053" s="278" t="s">
        <v>1110</v>
      </c>
      <c r="E4053" s="279" t="s">
        <v>5818</v>
      </c>
      <c r="F4053" s="280" t="s">
        <v>5819</v>
      </c>
      <c r="G4053" s="281" t="s">
        <v>2537</v>
      </c>
      <c r="H4053" s="282">
        <v>1</v>
      </c>
      <c r="I4053" s="283"/>
      <c r="J4053" s="284">
        <f>ROUND(I4053*H4053,2)</f>
        <v>0</v>
      </c>
      <c r="K4053" s="280" t="s">
        <v>23</v>
      </c>
      <c r="L4053" s="285"/>
      <c r="M4053" s="286" t="s">
        <v>23</v>
      </c>
      <c r="N4053" s="287" t="s">
        <v>44</v>
      </c>
      <c r="O4053" s="43"/>
      <c r="P4053" s="218">
        <f>O4053*H4053</f>
        <v>0</v>
      </c>
      <c r="Q4053" s="218">
        <v>0</v>
      </c>
      <c r="R4053" s="218">
        <f>Q4053*H4053</f>
        <v>0</v>
      </c>
      <c r="S4053" s="218">
        <v>0</v>
      </c>
      <c r="T4053" s="219">
        <f>S4053*H4053</f>
        <v>0</v>
      </c>
      <c r="AR4053" s="25" t="s">
        <v>977</v>
      </c>
      <c r="AT4053" s="25" t="s">
        <v>1110</v>
      </c>
      <c r="AU4053" s="25" t="s">
        <v>82</v>
      </c>
      <c r="AY4053" s="25" t="s">
        <v>492</v>
      </c>
      <c r="BE4053" s="220">
        <f>IF(N4053="základní",J4053,0)</f>
        <v>0</v>
      </c>
      <c r="BF4053" s="220">
        <f>IF(N4053="snížená",J4053,0)</f>
        <v>0</v>
      </c>
      <c r="BG4053" s="220">
        <f>IF(N4053="zákl. přenesená",J4053,0)</f>
        <v>0</v>
      </c>
      <c r="BH4053" s="220">
        <f>IF(N4053="sníž. přenesená",J4053,0)</f>
        <v>0</v>
      </c>
      <c r="BI4053" s="220">
        <f>IF(N4053="nulová",J4053,0)</f>
        <v>0</v>
      </c>
      <c r="BJ4053" s="25" t="s">
        <v>80</v>
      </c>
      <c r="BK4053" s="220">
        <f>ROUND(I4053*H4053,2)</f>
        <v>0</v>
      </c>
      <c r="BL4053" s="25" t="s">
        <v>775</v>
      </c>
      <c r="BM4053" s="25" t="s">
        <v>5820</v>
      </c>
    </row>
    <row r="4054" spans="2:65" s="1" customFormat="1" ht="36">
      <c r="B4054" s="42"/>
      <c r="C4054" s="64"/>
      <c r="D4054" s="227" t="s">
        <v>506</v>
      </c>
      <c r="E4054" s="64"/>
      <c r="F4054" s="274" t="s">
        <v>5821</v>
      </c>
      <c r="G4054" s="64"/>
      <c r="H4054" s="64"/>
      <c r="I4054" s="177"/>
      <c r="J4054" s="64"/>
      <c r="K4054" s="64"/>
      <c r="L4054" s="62"/>
      <c r="M4054" s="223"/>
      <c r="N4054" s="43"/>
      <c r="O4054" s="43"/>
      <c r="P4054" s="43"/>
      <c r="Q4054" s="43"/>
      <c r="R4054" s="43"/>
      <c r="S4054" s="43"/>
      <c r="T4054" s="79"/>
      <c r="AT4054" s="25" t="s">
        <v>506</v>
      </c>
      <c r="AU4054" s="25" t="s">
        <v>82</v>
      </c>
    </row>
    <row r="4055" spans="2:65" s="1" customFormat="1" ht="16.5" customHeight="1">
      <c r="B4055" s="42"/>
      <c r="C4055" s="209" t="s">
        <v>5822</v>
      </c>
      <c r="D4055" s="209" t="s">
        <v>498</v>
      </c>
      <c r="E4055" s="210" t="s">
        <v>5823</v>
      </c>
      <c r="F4055" s="211" t="s">
        <v>5824</v>
      </c>
      <c r="G4055" s="212" t="s">
        <v>1025</v>
      </c>
      <c r="H4055" s="213">
        <v>4</v>
      </c>
      <c r="I4055" s="214"/>
      <c r="J4055" s="215">
        <f>ROUND(I4055*H4055,2)</f>
        <v>0</v>
      </c>
      <c r="K4055" s="211" t="s">
        <v>23</v>
      </c>
      <c r="L4055" s="62"/>
      <c r="M4055" s="216" t="s">
        <v>23</v>
      </c>
      <c r="N4055" s="217" t="s">
        <v>44</v>
      </c>
      <c r="O4055" s="43"/>
      <c r="P4055" s="218">
        <f>O4055*H4055</f>
        <v>0</v>
      </c>
      <c r="Q4055" s="218">
        <v>0</v>
      </c>
      <c r="R4055" s="218">
        <f>Q4055*H4055</f>
        <v>0</v>
      </c>
      <c r="S4055" s="218">
        <v>0</v>
      </c>
      <c r="T4055" s="219">
        <f>S4055*H4055</f>
        <v>0</v>
      </c>
      <c r="AR4055" s="25" t="s">
        <v>775</v>
      </c>
      <c r="AT4055" s="25" t="s">
        <v>498</v>
      </c>
      <c r="AU4055" s="25" t="s">
        <v>82</v>
      </c>
      <c r="AY4055" s="25" t="s">
        <v>492</v>
      </c>
      <c r="BE4055" s="220">
        <f>IF(N4055="základní",J4055,0)</f>
        <v>0</v>
      </c>
      <c r="BF4055" s="220">
        <f>IF(N4055="snížená",J4055,0)</f>
        <v>0</v>
      </c>
      <c r="BG4055" s="220">
        <f>IF(N4055="zákl. přenesená",J4055,0)</f>
        <v>0</v>
      </c>
      <c r="BH4055" s="220">
        <f>IF(N4055="sníž. přenesená",J4055,0)</f>
        <v>0</v>
      </c>
      <c r="BI4055" s="220">
        <f>IF(N4055="nulová",J4055,0)</f>
        <v>0</v>
      </c>
      <c r="BJ4055" s="25" t="s">
        <v>80</v>
      </c>
      <c r="BK4055" s="220">
        <f>ROUND(I4055*H4055,2)</f>
        <v>0</v>
      </c>
      <c r="BL4055" s="25" t="s">
        <v>775</v>
      </c>
      <c r="BM4055" s="25" t="s">
        <v>5825</v>
      </c>
    </row>
    <row r="4056" spans="2:65" s="1" customFormat="1">
      <c r="B4056" s="42"/>
      <c r="C4056" s="64"/>
      <c r="D4056" s="227" t="s">
        <v>506</v>
      </c>
      <c r="E4056" s="64"/>
      <c r="F4056" s="274" t="s">
        <v>5824</v>
      </c>
      <c r="G4056" s="64"/>
      <c r="H4056" s="64"/>
      <c r="I4056" s="177"/>
      <c r="J4056" s="64"/>
      <c r="K4056" s="64"/>
      <c r="L4056" s="62"/>
      <c r="M4056" s="223"/>
      <c r="N4056" s="43"/>
      <c r="O4056" s="43"/>
      <c r="P4056" s="43"/>
      <c r="Q4056" s="43"/>
      <c r="R4056" s="43"/>
      <c r="S4056" s="43"/>
      <c r="T4056" s="79"/>
      <c r="AT4056" s="25" t="s">
        <v>506</v>
      </c>
      <c r="AU4056" s="25" t="s">
        <v>82</v>
      </c>
    </row>
    <row r="4057" spans="2:65" s="1" customFormat="1" ht="38.25" customHeight="1">
      <c r="B4057" s="42"/>
      <c r="C4057" s="278" t="s">
        <v>5826</v>
      </c>
      <c r="D4057" s="278" t="s">
        <v>1110</v>
      </c>
      <c r="E4057" s="279" t="s">
        <v>5827</v>
      </c>
      <c r="F4057" s="280" t="s">
        <v>5828</v>
      </c>
      <c r="G4057" s="281" t="s">
        <v>2537</v>
      </c>
      <c r="H4057" s="282">
        <v>4</v>
      </c>
      <c r="I4057" s="283"/>
      <c r="J4057" s="284">
        <f>ROUND(I4057*H4057,2)</f>
        <v>0</v>
      </c>
      <c r="K4057" s="280" t="s">
        <v>23</v>
      </c>
      <c r="L4057" s="285"/>
      <c r="M4057" s="286" t="s">
        <v>23</v>
      </c>
      <c r="N4057" s="287" t="s">
        <v>44</v>
      </c>
      <c r="O4057" s="43"/>
      <c r="P4057" s="218">
        <f>O4057*H4057</f>
        <v>0</v>
      </c>
      <c r="Q4057" s="218">
        <v>0</v>
      </c>
      <c r="R4057" s="218">
        <f>Q4057*H4057</f>
        <v>0</v>
      </c>
      <c r="S4057" s="218">
        <v>0</v>
      </c>
      <c r="T4057" s="219">
        <f>S4057*H4057</f>
        <v>0</v>
      </c>
      <c r="AR4057" s="25" t="s">
        <v>977</v>
      </c>
      <c r="AT4057" s="25" t="s">
        <v>1110</v>
      </c>
      <c r="AU4057" s="25" t="s">
        <v>82</v>
      </c>
      <c r="AY4057" s="25" t="s">
        <v>492</v>
      </c>
      <c r="BE4057" s="220">
        <f>IF(N4057="základní",J4057,0)</f>
        <v>0</v>
      </c>
      <c r="BF4057" s="220">
        <f>IF(N4057="snížená",J4057,0)</f>
        <v>0</v>
      </c>
      <c r="BG4057" s="220">
        <f>IF(N4057="zákl. přenesená",J4057,0)</f>
        <v>0</v>
      </c>
      <c r="BH4057" s="220">
        <f>IF(N4057="sníž. přenesená",J4057,0)</f>
        <v>0</v>
      </c>
      <c r="BI4057" s="220">
        <f>IF(N4057="nulová",J4057,0)</f>
        <v>0</v>
      </c>
      <c r="BJ4057" s="25" t="s">
        <v>80</v>
      </c>
      <c r="BK4057" s="220">
        <f>ROUND(I4057*H4057,2)</f>
        <v>0</v>
      </c>
      <c r="BL4057" s="25" t="s">
        <v>775</v>
      </c>
      <c r="BM4057" s="25" t="s">
        <v>5829</v>
      </c>
    </row>
    <row r="4058" spans="2:65" s="1" customFormat="1" ht="24">
      <c r="B4058" s="42"/>
      <c r="C4058" s="64"/>
      <c r="D4058" s="227" t="s">
        <v>506</v>
      </c>
      <c r="E4058" s="64"/>
      <c r="F4058" s="274" t="s">
        <v>5828</v>
      </c>
      <c r="G4058" s="64"/>
      <c r="H4058" s="64"/>
      <c r="I4058" s="177"/>
      <c r="J4058" s="64"/>
      <c r="K4058" s="64"/>
      <c r="L4058" s="62"/>
      <c r="M4058" s="223"/>
      <c r="N4058" s="43"/>
      <c r="O4058" s="43"/>
      <c r="P4058" s="43"/>
      <c r="Q4058" s="43"/>
      <c r="R4058" s="43"/>
      <c r="S4058" s="43"/>
      <c r="T4058" s="79"/>
      <c r="AT4058" s="25" t="s">
        <v>506</v>
      </c>
      <c r="AU4058" s="25" t="s">
        <v>82</v>
      </c>
    </row>
    <row r="4059" spans="2:65" s="1" customFormat="1" ht="16.5" customHeight="1">
      <c r="B4059" s="42"/>
      <c r="C4059" s="209" t="s">
        <v>5830</v>
      </c>
      <c r="D4059" s="209" t="s">
        <v>498</v>
      </c>
      <c r="E4059" s="210" t="s">
        <v>5831</v>
      </c>
      <c r="F4059" s="211" t="s">
        <v>5832</v>
      </c>
      <c r="G4059" s="212" t="s">
        <v>1025</v>
      </c>
      <c r="H4059" s="213">
        <v>4410</v>
      </c>
      <c r="I4059" s="214"/>
      <c r="J4059" s="215">
        <f>ROUND(I4059*H4059,2)</f>
        <v>0</v>
      </c>
      <c r="K4059" s="211" t="s">
        <v>23</v>
      </c>
      <c r="L4059" s="62"/>
      <c r="M4059" s="216" t="s">
        <v>23</v>
      </c>
      <c r="N4059" s="217" t="s">
        <v>44</v>
      </c>
      <c r="O4059" s="43"/>
      <c r="P4059" s="218">
        <f>O4059*H4059</f>
        <v>0</v>
      </c>
      <c r="Q4059" s="218">
        <v>0</v>
      </c>
      <c r="R4059" s="218">
        <f>Q4059*H4059</f>
        <v>0</v>
      </c>
      <c r="S4059" s="218">
        <v>0</v>
      </c>
      <c r="T4059" s="219">
        <f>S4059*H4059</f>
        <v>0</v>
      </c>
      <c r="AR4059" s="25" t="s">
        <v>775</v>
      </c>
      <c r="AT4059" s="25" t="s">
        <v>498</v>
      </c>
      <c r="AU4059" s="25" t="s">
        <v>82</v>
      </c>
      <c r="AY4059" s="25" t="s">
        <v>492</v>
      </c>
      <c r="BE4059" s="220">
        <f>IF(N4059="základní",J4059,0)</f>
        <v>0</v>
      </c>
      <c r="BF4059" s="220">
        <f>IF(N4059="snížená",J4059,0)</f>
        <v>0</v>
      </c>
      <c r="BG4059" s="220">
        <f>IF(N4059="zákl. přenesená",J4059,0)</f>
        <v>0</v>
      </c>
      <c r="BH4059" s="220">
        <f>IF(N4059="sníž. přenesená",J4059,0)</f>
        <v>0</v>
      </c>
      <c r="BI4059" s="220">
        <f>IF(N4059="nulová",J4059,0)</f>
        <v>0</v>
      </c>
      <c r="BJ4059" s="25" t="s">
        <v>80</v>
      </c>
      <c r="BK4059" s="220">
        <f>ROUND(I4059*H4059,2)</f>
        <v>0</v>
      </c>
      <c r="BL4059" s="25" t="s">
        <v>775</v>
      </c>
      <c r="BM4059" s="25" t="s">
        <v>5833</v>
      </c>
    </row>
    <row r="4060" spans="2:65" s="1" customFormat="1">
      <c r="B4060" s="42"/>
      <c r="C4060" s="64"/>
      <c r="D4060" s="227" t="s">
        <v>506</v>
      </c>
      <c r="E4060" s="64"/>
      <c r="F4060" s="274" t="s">
        <v>5832</v>
      </c>
      <c r="G4060" s="64"/>
      <c r="H4060" s="64"/>
      <c r="I4060" s="177"/>
      <c r="J4060" s="64"/>
      <c r="K4060" s="64"/>
      <c r="L4060" s="62"/>
      <c r="M4060" s="223"/>
      <c r="N4060" s="43"/>
      <c r="O4060" s="43"/>
      <c r="P4060" s="43"/>
      <c r="Q4060" s="43"/>
      <c r="R4060" s="43"/>
      <c r="S4060" s="43"/>
      <c r="T4060" s="79"/>
      <c r="AT4060" s="25" t="s">
        <v>506</v>
      </c>
      <c r="AU4060" s="25" t="s">
        <v>82</v>
      </c>
    </row>
    <row r="4061" spans="2:65" s="1" customFormat="1" ht="38.25" customHeight="1">
      <c r="B4061" s="42"/>
      <c r="C4061" s="278" t="s">
        <v>5834</v>
      </c>
      <c r="D4061" s="278" t="s">
        <v>1110</v>
      </c>
      <c r="E4061" s="279" t="s">
        <v>5835</v>
      </c>
      <c r="F4061" s="280" t="s">
        <v>5836</v>
      </c>
      <c r="G4061" s="281" t="s">
        <v>2537</v>
      </c>
      <c r="H4061" s="282">
        <v>4410</v>
      </c>
      <c r="I4061" s="283"/>
      <c r="J4061" s="284">
        <f>ROUND(I4061*H4061,2)</f>
        <v>0</v>
      </c>
      <c r="K4061" s="280" t="s">
        <v>23</v>
      </c>
      <c r="L4061" s="285"/>
      <c r="M4061" s="286" t="s">
        <v>23</v>
      </c>
      <c r="N4061" s="287" t="s">
        <v>44</v>
      </c>
      <c r="O4061" s="43"/>
      <c r="P4061" s="218">
        <f>O4061*H4061</f>
        <v>0</v>
      </c>
      <c r="Q4061" s="218">
        <v>0</v>
      </c>
      <c r="R4061" s="218">
        <f>Q4061*H4061</f>
        <v>0</v>
      </c>
      <c r="S4061" s="218">
        <v>0</v>
      </c>
      <c r="T4061" s="219">
        <f>S4061*H4061</f>
        <v>0</v>
      </c>
      <c r="AR4061" s="25" t="s">
        <v>977</v>
      </c>
      <c r="AT4061" s="25" t="s">
        <v>1110</v>
      </c>
      <c r="AU4061" s="25" t="s">
        <v>82</v>
      </c>
      <c r="AY4061" s="25" t="s">
        <v>492</v>
      </c>
      <c r="BE4061" s="220">
        <f>IF(N4061="základní",J4061,0)</f>
        <v>0</v>
      </c>
      <c r="BF4061" s="220">
        <f>IF(N4061="snížená",J4061,0)</f>
        <v>0</v>
      </c>
      <c r="BG4061" s="220">
        <f>IF(N4061="zákl. přenesená",J4061,0)</f>
        <v>0</v>
      </c>
      <c r="BH4061" s="220">
        <f>IF(N4061="sníž. přenesená",J4061,0)</f>
        <v>0</v>
      </c>
      <c r="BI4061" s="220">
        <f>IF(N4061="nulová",J4061,0)</f>
        <v>0</v>
      </c>
      <c r="BJ4061" s="25" t="s">
        <v>80</v>
      </c>
      <c r="BK4061" s="220">
        <f>ROUND(I4061*H4061,2)</f>
        <v>0</v>
      </c>
      <c r="BL4061" s="25" t="s">
        <v>775</v>
      </c>
      <c r="BM4061" s="25" t="s">
        <v>5837</v>
      </c>
    </row>
    <row r="4062" spans="2:65" s="1" customFormat="1" ht="24">
      <c r="B4062" s="42"/>
      <c r="C4062" s="64"/>
      <c r="D4062" s="227" t="s">
        <v>506</v>
      </c>
      <c r="E4062" s="64"/>
      <c r="F4062" s="274" t="s">
        <v>5836</v>
      </c>
      <c r="G4062" s="64"/>
      <c r="H4062" s="64"/>
      <c r="I4062" s="177"/>
      <c r="J4062" s="64"/>
      <c r="K4062" s="64"/>
      <c r="L4062" s="62"/>
      <c r="M4062" s="223"/>
      <c r="N4062" s="43"/>
      <c r="O4062" s="43"/>
      <c r="P4062" s="43"/>
      <c r="Q4062" s="43"/>
      <c r="R4062" s="43"/>
      <c r="S4062" s="43"/>
      <c r="T4062" s="79"/>
      <c r="AT4062" s="25" t="s">
        <v>506</v>
      </c>
      <c r="AU4062" s="25" t="s">
        <v>82</v>
      </c>
    </row>
    <row r="4063" spans="2:65" s="1" customFormat="1" ht="16.5" customHeight="1">
      <c r="B4063" s="42"/>
      <c r="C4063" s="209" t="s">
        <v>5838</v>
      </c>
      <c r="D4063" s="209" t="s">
        <v>498</v>
      </c>
      <c r="E4063" s="210" t="s">
        <v>5839</v>
      </c>
      <c r="F4063" s="211" t="s">
        <v>5840</v>
      </c>
      <c r="G4063" s="212" t="s">
        <v>832</v>
      </c>
      <c r="H4063" s="213">
        <v>105</v>
      </c>
      <c r="I4063" s="214"/>
      <c r="J4063" s="215">
        <f>ROUND(I4063*H4063,2)</f>
        <v>0</v>
      </c>
      <c r="K4063" s="211" t="s">
        <v>23</v>
      </c>
      <c r="L4063" s="62"/>
      <c r="M4063" s="216" t="s">
        <v>23</v>
      </c>
      <c r="N4063" s="217" t="s">
        <v>44</v>
      </c>
      <c r="O4063" s="43"/>
      <c r="P4063" s="218">
        <f>O4063*H4063</f>
        <v>0</v>
      </c>
      <c r="Q4063" s="218">
        <v>0</v>
      </c>
      <c r="R4063" s="218">
        <f>Q4063*H4063</f>
        <v>0</v>
      </c>
      <c r="S4063" s="218">
        <v>0</v>
      </c>
      <c r="T4063" s="219">
        <f>S4063*H4063</f>
        <v>0</v>
      </c>
      <c r="AR4063" s="25" t="s">
        <v>775</v>
      </c>
      <c r="AT4063" s="25" t="s">
        <v>498</v>
      </c>
      <c r="AU4063" s="25" t="s">
        <v>82</v>
      </c>
      <c r="AY4063" s="25" t="s">
        <v>492</v>
      </c>
      <c r="BE4063" s="220">
        <f>IF(N4063="základní",J4063,0)</f>
        <v>0</v>
      </c>
      <c r="BF4063" s="220">
        <f>IF(N4063="snížená",J4063,0)</f>
        <v>0</v>
      </c>
      <c r="BG4063" s="220">
        <f>IF(N4063="zákl. přenesená",J4063,0)</f>
        <v>0</v>
      </c>
      <c r="BH4063" s="220">
        <f>IF(N4063="sníž. přenesená",J4063,0)</f>
        <v>0</v>
      </c>
      <c r="BI4063" s="220">
        <f>IF(N4063="nulová",J4063,0)</f>
        <v>0</v>
      </c>
      <c r="BJ4063" s="25" t="s">
        <v>80</v>
      </c>
      <c r="BK4063" s="220">
        <f>ROUND(I4063*H4063,2)</f>
        <v>0</v>
      </c>
      <c r="BL4063" s="25" t="s">
        <v>775</v>
      </c>
      <c r="BM4063" s="25" t="s">
        <v>5841</v>
      </c>
    </row>
    <row r="4064" spans="2:65" s="1" customFormat="1">
      <c r="B4064" s="42"/>
      <c r="C4064" s="64"/>
      <c r="D4064" s="227" t="s">
        <v>506</v>
      </c>
      <c r="E4064" s="64"/>
      <c r="F4064" s="274" t="s">
        <v>5840</v>
      </c>
      <c r="G4064" s="64"/>
      <c r="H4064" s="64"/>
      <c r="I4064" s="177"/>
      <c r="J4064" s="64"/>
      <c r="K4064" s="64"/>
      <c r="L4064" s="62"/>
      <c r="M4064" s="223"/>
      <c r="N4064" s="43"/>
      <c r="O4064" s="43"/>
      <c r="P4064" s="43"/>
      <c r="Q4064" s="43"/>
      <c r="R4064" s="43"/>
      <c r="S4064" s="43"/>
      <c r="T4064" s="79"/>
      <c r="AT4064" s="25" t="s">
        <v>506</v>
      </c>
      <c r="AU4064" s="25" t="s">
        <v>82</v>
      </c>
    </row>
    <row r="4065" spans="2:65" s="1" customFormat="1" ht="25.5" customHeight="1">
      <c r="B4065" s="42"/>
      <c r="C4065" s="278" t="s">
        <v>5842</v>
      </c>
      <c r="D4065" s="278" t="s">
        <v>1110</v>
      </c>
      <c r="E4065" s="279" t="s">
        <v>5843</v>
      </c>
      <c r="F4065" s="280" t="s">
        <v>5844</v>
      </c>
      <c r="G4065" s="281" t="s">
        <v>832</v>
      </c>
      <c r="H4065" s="282">
        <v>105</v>
      </c>
      <c r="I4065" s="283"/>
      <c r="J4065" s="284">
        <f>ROUND(I4065*H4065,2)</f>
        <v>0</v>
      </c>
      <c r="K4065" s="280" t="s">
        <v>23</v>
      </c>
      <c r="L4065" s="285"/>
      <c r="M4065" s="286" t="s">
        <v>23</v>
      </c>
      <c r="N4065" s="287" t="s">
        <v>44</v>
      </c>
      <c r="O4065" s="43"/>
      <c r="P4065" s="218">
        <f>O4065*H4065</f>
        <v>0</v>
      </c>
      <c r="Q4065" s="218">
        <v>0</v>
      </c>
      <c r="R4065" s="218">
        <f>Q4065*H4065</f>
        <v>0</v>
      </c>
      <c r="S4065" s="218">
        <v>0</v>
      </c>
      <c r="T4065" s="219">
        <f>S4065*H4065</f>
        <v>0</v>
      </c>
      <c r="AR4065" s="25" t="s">
        <v>977</v>
      </c>
      <c r="AT4065" s="25" t="s">
        <v>1110</v>
      </c>
      <c r="AU4065" s="25" t="s">
        <v>82</v>
      </c>
      <c r="AY4065" s="25" t="s">
        <v>492</v>
      </c>
      <c r="BE4065" s="220">
        <f>IF(N4065="základní",J4065,0)</f>
        <v>0</v>
      </c>
      <c r="BF4065" s="220">
        <f>IF(N4065="snížená",J4065,0)</f>
        <v>0</v>
      </c>
      <c r="BG4065" s="220">
        <f>IF(N4065="zákl. přenesená",J4065,0)</f>
        <v>0</v>
      </c>
      <c r="BH4065" s="220">
        <f>IF(N4065="sníž. přenesená",J4065,0)</f>
        <v>0</v>
      </c>
      <c r="BI4065" s="220">
        <f>IF(N4065="nulová",J4065,0)</f>
        <v>0</v>
      </c>
      <c r="BJ4065" s="25" t="s">
        <v>80</v>
      </c>
      <c r="BK4065" s="220">
        <f>ROUND(I4065*H4065,2)</f>
        <v>0</v>
      </c>
      <c r="BL4065" s="25" t="s">
        <v>775</v>
      </c>
      <c r="BM4065" s="25" t="s">
        <v>5845</v>
      </c>
    </row>
    <row r="4066" spans="2:65" s="1" customFormat="1" ht="24">
      <c r="B4066" s="42"/>
      <c r="C4066" s="64"/>
      <c r="D4066" s="227" t="s">
        <v>506</v>
      </c>
      <c r="E4066" s="64"/>
      <c r="F4066" s="274" t="s">
        <v>5844</v>
      </c>
      <c r="G4066" s="64"/>
      <c r="H4066" s="64"/>
      <c r="I4066" s="177"/>
      <c r="J4066" s="64"/>
      <c r="K4066" s="64"/>
      <c r="L4066" s="62"/>
      <c r="M4066" s="223"/>
      <c r="N4066" s="43"/>
      <c r="O4066" s="43"/>
      <c r="P4066" s="43"/>
      <c r="Q4066" s="43"/>
      <c r="R4066" s="43"/>
      <c r="S4066" s="43"/>
      <c r="T4066" s="79"/>
      <c r="AT4066" s="25" t="s">
        <v>506</v>
      </c>
      <c r="AU4066" s="25" t="s">
        <v>82</v>
      </c>
    </row>
    <row r="4067" spans="2:65" s="1" customFormat="1" ht="16.5" customHeight="1">
      <c r="B4067" s="42"/>
      <c r="C4067" s="209" t="s">
        <v>5846</v>
      </c>
      <c r="D4067" s="209" t="s">
        <v>498</v>
      </c>
      <c r="E4067" s="210" t="s">
        <v>5847</v>
      </c>
      <c r="F4067" s="211" t="s">
        <v>5848</v>
      </c>
      <c r="G4067" s="212" t="s">
        <v>832</v>
      </c>
      <c r="H4067" s="213">
        <v>9</v>
      </c>
      <c r="I4067" s="214"/>
      <c r="J4067" s="215">
        <f>ROUND(I4067*H4067,2)</f>
        <v>0</v>
      </c>
      <c r="K4067" s="211" t="s">
        <v>23</v>
      </c>
      <c r="L4067" s="62"/>
      <c r="M4067" s="216" t="s">
        <v>23</v>
      </c>
      <c r="N4067" s="217" t="s">
        <v>44</v>
      </c>
      <c r="O4067" s="43"/>
      <c r="P4067" s="218">
        <f>O4067*H4067</f>
        <v>0</v>
      </c>
      <c r="Q4067" s="218">
        <v>0</v>
      </c>
      <c r="R4067" s="218">
        <f>Q4067*H4067</f>
        <v>0</v>
      </c>
      <c r="S4067" s="218">
        <v>0</v>
      </c>
      <c r="T4067" s="219">
        <f>S4067*H4067</f>
        <v>0</v>
      </c>
      <c r="AR4067" s="25" t="s">
        <v>775</v>
      </c>
      <c r="AT4067" s="25" t="s">
        <v>498</v>
      </c>
      <c r="AU4067" s="25" t="s">
        <v>82</v>
      </c>
      <c r="AY4067" s="25" t="s">
        <v>492</v>
      </c>
      <c r="BE4067" s="220">
        <f>IF(N4067="základní",J4067,0)</f>
        <v>0</v>
      </c>
      <c r="BF4067" s="220">
        <f>IF(N4067="snížená",J4067,0)</f>
        <v>0</v>
      </c>
      <c r="BG4067" s="220">
        <f>IF(N4067="zákl. přenesená",J4067,0)</f>
        <v>0</v>
      </c>
      <c r="BH4067" s="220">
        <f>IF(N4067="sníž. přenesená",J4067,0)</f>
        <v>0</v>
      </c>
      <c r="BI4067" s="220">
        <f>IF(N4067="nulová",J4067,0)</f>
        <v>0</v>
      </c>
      <c r="BJ4067" s="25" t="s">
        <v>80</v>
      </c>
      <c r="BK4067" s="220">
        <f>ROUND(I4067*H4067,2)</f>
        <v>0</v>
      </c>
      <c r="BL4067" s="25" t="s">
        <v>775</v>
      </c>
      <c r="BM4067" s="25" t="s">
        <v>5849</v>
      </c>
    </row>
    <row r="4068" spans="2:65" s="1" customFormat="1">
      <c r="B4068" s="42"/>
      <c r="C4068" s="64"/>
      <c r="D4068" s="227" t="s">
        <v>506</v>
      </c>
      <c r="E4068" s="64"/>
      <c r="F4068" s="274" t="s">
        <v>5848</v>
      </c>
      <c r="G4068" s="64"/>
      <c r="H4068" s="64"/>
      <c r="I4068" s="177"/>
      <c r="J4068" s="64"/>
      <c r="K4068" s="64"/>
      <c r="L4068" s="62"/>
      <c r="M4068" s="223"/>
      <c r="N4068" s="43"/>
      <c r="O4068" s="43"/>
      <c r="P4068" s="43"/>
      <c r="Q4068" s="43"/>
      <c r="R4068" s="43"/>
      <c r="S4068" s="43"/>
      <c r="T4068" s="79"/>
      <c r="AT4068" s="25" t="s">
        <v>506</v>
      </c>
      <c r="AU4068" s="25" t="s">
        <v>82</v>
      </c>
    </row>
    <row r="4069" spans="2:65" s="1" customFormat="1" ht="25.5" customHeight="1">
      <c r="B4069" s="42"/>
      <c r="C4069" s="278" t="s">
        <v>5850</v>
      </c>
      <c r="D4069" s="278" t="s">
        <v>1110</v>
      </c>
      <c r="E4069" s="279" t="s">
        <v>5851</v>
      </c>
      <c r="F4069" s="280" t="s">
        <v>5852</v>
      </c>
      <c r="G4069" s="281" t="s">
        <v>832</v>
      </c>
      <c r="H4069" s="282">
        <v>9</v>
      </c>
      <c r="I4069" s="283"/>
      <c r="J4069" s="284">
        <f>ROUND(I4069*H4069,2)</f>
        <v>0</v>
      </c>
      <c r="K4069" s="280" t="s">
        <v>23</v>
      </c>
      <c r="L4069" s="285"/>
      <c r="M4069" s="286" t="s">
        <v>23</v>
      </c>
      <c r="N4069" s="287" t="s">
        <v>44</v>
      </c>
      <c r="O4069" s="43"/>
      <c r="P4069" s="218">
        <f>O4069*H4069</f>
        <v>0</v>
      </c>
      <c r="Q4069" s="218">
        <v>0</v>
      </c>
      <c r="R4069" s="218">
        <f>Q4069*H4069</f>
        <v>0</v>
      </c>
      <c r="S4069" s="218">
        <v>0</v>
      </c>
      <c r="T4069" s="219">
        <f>S4069*H4069</f>
        <v>0</v>
      </c>
      <c r="AR4069" s="25" t="s">
        <v>977</v>
      </c>
      <c r="AT4069" s="25" t="s">
        <v>1110</v>
      </c>
      <c r="AU4069" s="25" t="s">
        <v>82</v>
      </c>
      <c r="AY4069" s="25" t="s">
        <v>492</v>
      </c>
      <c r="BE4069" s="220">
        <f>IF(N4069="základní",J4069,0)</f>
        <v>0</v>
      </c>
      <c r="BF4069" s="220">
        <f>IF(N4069="snížená",J4069,0)</f>
        <v>0</v>
      </c>
      <c r="BG4069" s="220">
        <f>IF(N4069="zákl. přenesená",J4069,0)</f>
        <v>0</v>
      </c>
      <c r="BH4069" s="220">
        <f>IF(N4069="sníž. přenesená",J4069,0)</f>
        <v>0</v>
      </c>
      <c r="BI4069" s="220">
        <f>IF(N4069="nulová",J4069,0)</f>
        <v>0</v>
      </c>
      <c r="BJ4069" s="25" t="s">
        <v>80</v>
      </c>
      <c r="BK4069" s="220">
        <f>ROUND(I4069*H4069,2)</f>
        <v>0</v>
      </c>
      <c r="BL4069" s="25" t="s">
        <v>775</v>
      </c>
      <c r="BM4069" s="25" t="s">
        <v>5853</v>
      </c>
    </row>
    <row r="4070" spans="2:65" s="1" customFormat="1" ht="24">
      <c r="B4070" s="42"/>
      <c r="C4070" s="64"/>
      <c r="D4070" s="227" t="s">
        <v>506</v>
      </c>
      <c r="E4070" s="64"/>
      <c r="F4070" s="274" t="s">
        <v>5852</v>
      </c>
      <c r="G4070" s="64"/>
      <c r="H4070" s="64"/>
      <c r="I4070" s="177"/>
      <c r="J4070" s="64"/>
      <c r="K4070" s="64"/>
      <c r="L4070" s="62"/>
      <c r="M4070" s="223"/>
      <c r="N4070" s="43"/>
      <c r="O4070" s="43"/>
      <c r="P4070" s="43"/>
      <c r="Q4070" s="43"/>
      <c r="R4070" s="43"/>
      <c r="S4070" s="43"/>
      <c r="T4070" s="79"/>
      <c r="AT4070" s="25" t="s">
        <v>506</v>
      </c>
      <c r="AU4070" s="25" t="s">
        <v>82</v>
      </c>
    </row>
    <row r="4071" spans="2:65" s="1" customFormat="1" ht="16.5" customHeight="1">
      <c r="B4071" s="42"/>
      <c r="C4071" s="209" t="s">
        <v>5854</v>
      </c>
      <c r="D4071" s="209" t="s">
        <v>498</v>
      </c>
      <c r="E4071" s="210" t="s">
        <v>5855</v>
      </c>
      <c r="F4071" s="211" t="s">
        <v>5856</v>
      </c>
      <c r="G4071" s="212" t="s">
        <v>832</v>
      </c>
      <c r="H4071" s="213">
        <v>90</v>
      </c>
      <c r="I4071" s="214"/>
      <c r="J4071" s="215">
        <f>ROUND(I4071*H4071,2)</f>
        <v>0</v>
      </c>
      <c r="K4071" s="211" t="s">
        <v>23</v>
      </c>
      <c r="L4071" s="62"/>
      <c r="M4071" s="216" t="s">
        <v>23</v>
      </c>
      <c r="N4071" s="217" t="s">
        <v>44</v>
      </c>
      <c r="O4071" s="43"/>
      <c r="P4071" s="218">
        <f>O4071*H4071</f>
        <v>0</v>
      </c>
      <c r="Q4071" s="218">
        <v>0</v>
      </c>
      <c r="R4071" s="218">
        <f>Q4071*H4071</f>
        <v>0</v>
      </c>
      <c r="S4071" s="218">
        <v>0</v>
      </c>
      <c r="T4071" s="219">
        <f>S4071*H4071</f>
        <v>0</v>
      </c>
      <c r="AR4071" s="25" t="s">
        <v>775</v>
      </c>
      <c r="AT4071" s="25" t="s">
        <v>498</v>
      </c>
      <c r="AU4071" s="25" t="s">
        <v>82</v>
      </c>
      <c r="AY4071" s="25" t="s">
        <v>492</v>
      </c>
      <c r="BE4071" s="220">
        <f>IF(N4071="základní",J4071,0)</f>
        <v>0</v>
      </c>
      <c r="BF4071" s="220">
        <f>IF(N4071="snížená",J4071,0)</f>
        <v>0</v>
      </c>
      <c r="BG4071" s="220">
        <f>IF(N4071="zákl. přenesená",J4071,0)</f>
        <v>0</v>
      </c>
      <c r="BH4071" s="220">
        <f>IF(N4071="sníž. přenesená",J4071,0)</f>
        <v>0</v>
      </c>
      <c r="BI4071" s="220">
        <f>IF(N4071="nulová",J4071,0)</f>
        <v>0</v>
      </c>
      <c r="BJ4071" s="25" t="s">
        <v>80</v>
      </c>
      <c r="BK4071" s="220">
        <f>ROUND(I4071*H4071,2)</f>
        <v>0</v>
      </c>
      <c r="BL4071" s="25" t="s">
        <v>775</v>
      </c>
      <c r="BM4071" s="25" t="s">
        <v>5857</v>
      </c>
    </row>
    <row r="4072" spans="2:65" s="1" customFormat="1">
      <c r="B4072" s="42"/>
      <c r="C4072" s="64"/>
      <c r="D4072" s="227" t="s">
        <v>506</v>
      </c>
      <c r="E4072" s="64"/>
      <c r="F4072" s="274" t="s">
        <v>5856</v>
      </c>
      <c r="G4072" s="64"/>
      <c r="H4072" s="64"/>
      <c r="I4072" s="177"/>
      <c r="J4072" s="64"/>
      <c r="K4072" s="64"/>
      <c r="L4072" s="62"/>
      <c r="M4072" s="223"/>
      <c r="N4072" s="43"/>
      <c r="O4072" s="43"/>
      <c r="P4072" s="43"/>
      <c r="Q4072" s="43"/>
      <c r="R4072" s="43"/>
      <c r="S4072" s="43"/>
      <c r="T4072" s="79"/>
      <c r="AT4072" s="25" t="s">
        <v>506</v>
      </c>
      <c r="AU4072" s="25" t="s">
        <v>82</v>
      </c>
    </row>
    <row r="4073" spans="2:65" s="1" customFormat="1" ht="25.5" customHeight="1">
      <c r="B4073" s="42"/>
      <c r="C4073" s="278" t="s">
        <v>5858</v>
      </c>
      <c r="D4073" s="278" t="s">
        <v>1110</v>
      </c>
      <c r="E4073" s="279" t="s">
        <v>5859</v>
      </c>
      <c r="F4073" s="280" t="s">
        <v>5860</v>
      </c>
      <c r="G4073" s="281" t="s">
        <v>832</v>
      </c>
      <c r="H4073" s="282">
        <v>90</v>
      </c>
      <c r="I4073" s="283"/>
      <c r="J4073" s="284">
        <f>ROUND(I4073*H4073,2)</f>
        <v>0</v>
      </c>
      <c r="K4073" s="280" t="s">
        <v>23</v>
      </c>
      <c r="L4073" s="285"/>
      <c r="M4073" s="286" t="s">
        <v>23</v>
      </c>
      <c r="N4073" s="287" t="s">
        <v>44</v>
      </c>
      <c r="O4073" s="43"/>
      <c r="P4073" s="218">
        <f>O4073*H4073</f>
        <v>0</v>
      </c>
      <c r="Q4073" s="218">
        <v>0</v>
      </c>
      <c r="R4073" s="218">
        <f>Q4073*H4073</f>
        <v>0</v>
      </c>
      <c r="S4073" s="218">
        <v>0</v>
      </c>
      <c r="T4073" s="219">
        <f>S4073*H4073</f>
        <v>0</v>
      </c>
      <c r="AR4073" s="25" t="s">
        <v>977</v>
      </c>
      <c r="AT4073" s="25" t="s">
        <v>1110</v>
      </c>
      <c r="AU4073" s="25" t="s">
        <v>82</v>
      </c>
      <c r="AY4073" s="25" t="s">
        <v>492</v>
      </c>
      <c r="BE4073" s="220">
        <f>IF(N4073="základní",J4073,0)</f>
        <v>0</v>
      </c>
      <c r="BF4073" s="220">
        <f>IF(N4073="snížená",J4073,0)</f>
        <v>0</v>
      </c>
      <c r="BG4073" s="220">
        <f>IF(N4073="zákl. přenesená",J4073,0)</f>
        <v>0</v>
      </c>
      <c r="BH4073" s="220">
        <f>IF(N4073="sníž. přenesená",J4073,0)</f>
        <v>0</v>
      </c>
      <c r="BI4073" s="220">
        <f>IF(N4073="nulová",J4073,0)</f>
        <v>0</v>
      </c>
      <c r="BJ4073" s="25" t="s">
        <v>80</v>
      </c>
      <c r="BK4073" s="220">
        <f>ROUND(I4073*H4073,2)</f>
        <v>0</v>
      </c>
      <c r="BL4073" s="25" t="s">
        <v>775</v>
      </c>
      <c r="BM4073" s="25" t="s">
        <v>5861</v>
      </c>
    </row>
    <row r="4074" spans="2:65" s="1" customFormat="1" ht="24">
      <c r="B4074" s="42"/>
      <c r="C4074" s="64"/>
      <c r="D4074" s="227" t="s">
        <v>506</v>
      </c>
      <c r="E4074" s="64"/>
      <c r="F4074" s="274" t="s">
        <v>5860</v>
      </c>
      <c r="G4074" s="64"/>
      <c r="H4074" s="64"/>
      <c r="I4074" s="177"/>
      <c r="J4074" s="64"/>
      <c r="K4074" s="64"/>
      <c r="L4074" s="62"/>
      <c r="M4074" s="223"/>
      <c r="N4074" s="43"/>
      <c r="O4074" s="43"/>
      <c r="P4074" s="43"/>
      <c r="Q4074" s="43"/>
      <c r="R4074" s="43"/>
      <c r="S4074" s="43"/>
      <c r="T4074" s="79"/>
      <c r="AT4074" s="25" t="s">
        <v>506</v>
      </c>
      <c r="AU4074" s="25" t="s">
        <v>82</v>
      </c>
    </row>
    <row r="4075" spans="2:65" s="1" customFormat="1" ht="16.5" customHeight="1">
      <c r="B4075" s="42"/>
      <c r="C4075" s="209" t="s">
        <v>5862</v>
      </c>
      <c r="D4075" s="209" t="s">
        <v>498</v>
      </c>
      <c r="E4075" s="210" t="s">
        <v>5863</v>
      </c>
      <c r="F4075" s="211" t="s">
        <v>5864</v>
      </c>
      <c r="G4075" s="212" t="s">
        <v>1025</v>
      </c>
      <c r="H4075" s="213">
        <v>200</v>
      </c>
      <c r="I4075" s="214"/>
      <c r="J4075" s="215">
        <f>ROUND(I4075*H4075,2)</f>
        <v>0</v>
      </c>
      <c r="K4075" s="211" t="s">
        <v>23</v>
      </c>
      <c r="L4075" s="62"/>
      <c r="M4075" s="216" t="s">
        <v>23</v>
      </c>
      <c r="N4075" s="217" t="s">
        <v>44</v>
      </c>
      <c r="O4075" s="43"/>
      <c r="P4075" s="218">
        <f>O4075*H4075</f>
        <v>0</v>
      </c>
      <c r="Q4075" s="218">
        <v>0</v>
      </c>
      <c r="R4075" s="218">
        <f>Q4075*H4075</f>
        <v>0</v>
      </c>
      <c r="S4075" s="218">
        <v>0</v>
      </c>
      <c r="T4075" s="219">
        <f>S4075*H4075</f>
        <v>0</v>
      </c>
      <c r="AR4075" s="25" t="s">
        <v>775</v>
      </c>
      <c r="AT4075" s="25" t="s">
        <v>498</v>
      </c>
      <c r="AU4075" s="25" t="s">
        <v>82</v>
      </c>
      <c r="AY4075" s="25" t="s">
        <v>492</v>
      </c>
      <c r="BE4075" s="220">
        <f>IF(N4075="základní",J4075,0)</f>
        <v>0</v>
      </c>
      <c r="BF4075" s="220">
        <f>IF(N4075="snížená",J4075,0)</f>
        <v>0</v>
      </c>
      <c r="BG4075" s="220">
        <f>IF(N4075="zákl. přenesená",J4075,0)</f>
        <v>0</v>
      </c>
      <c r="BH4075" s="220">
        <f>IF(N4075="sníž. přenesená",J4075,0)</f>
        <v>0</v>
      </c>
      <c r="BI4075" s="220">
        <f>IF(N4075="nulová",J4075,0)</f>
        <v>0</v>
      </c>
      <c r="BJ4075" s="25" t="s">
        <v>80</v>
      </c>
      <c r="BK4075" s="220">
        <f>ROUND(I4075*H4075,2)</f>
        <v>0</v>
      </c>
      <c r="BL4075" s="25" t="s">
        <v>775</v>
      </c>
      <c r="BM4075" s="25" t="s">
        <v>5865</v>
      </c>
    </row>
    <row r="4076" spans="2:65" s="1" customFormat="1">
      <c r="B4076" s="42"/>
      <c r="C4076" s="64"/>
      <c r="D4076" s="227" t="s">
        <v>506</v>
      </c>
      <c r="E4076" s="64"/>
      <c r="F4076" s="274" t="s">
        <v>5864</v>
      </c>
      <c r="G4076" s="64"/>
      <c r="H4076" s="64"/>
      <c r="I4076" s="177"/>
      <c r="J4076" s="64"/>
      <c r="K4076" s="64"/>
      <c r="L4076" s="62"/>
      <c r="M4076" s="223"/>
      <c r="N4076" s="43"/>
      <c r="O4076" s="43"/>
      <c r="P4076" s="43"/>
      <c r="Q4076" s="43"/>
      <c r="R4076" s="43"/>
      <c r="S4076" s="43"/>
      <c r="T4076" s="79"/>
      <c r="AT4076" s="25" t="s">
        <v>506</v>
      </c>
      <c r="AU4076" s="25" t="s">
        <v>82</v>
      </c>
    </row>
    <row r="4077" spans="2:65" s="1" customFormat="1" ht="16.5" customHeight="1">
      <c r="B4077" s="42"/>
      <c r="C4077" s="278" t="s">
        <v>5866</v>
      </c>
      <c r="D4077" s="278" t="s">
        <v>1110</v>
      </c>
      <c r="E4077" s="279" t="s">
        <v>5867</v>
      </c>
      <c r="F4077" s="280" t="s">
        <v>5868</v>
      </c>
      <c r="G4077" s="281" t="s">
        <v>2537</v>
      </c>
      <c r="H4077" s="282">
        <v>200</v>
      </c>
      <c r="I4077" s="283"/>
      <c r="J4077" s="284">
        <f>ROUND(I4077*H4077,2)</f>
        <v>0</v>
      </c>
      <c r="K4077" s="280" t="s">
        <v>23</v>
      </c>
      <c r="L4077" s="285"/>
      <c r="M4077" s="286" t="s">
        <v>23</v>
      </c>
      <c r="N4077" s="287" t="s">
        <v>44</v>
      </c>
      <c r="O4077" s="43"/>
      <c r="P4077" s="218">
        <f>O4077*H4077</f>
        <v>0</v>
      </c>
      <c r="Q4077" s="218">
        <v>0</v>
      </c>
      <c r="R4077" s="218">
        <f>Q4077*H4077</f>
        <v>0</v>
      </c>
      <c r="S4077" s="218">
        <v>0</v>
      </c>
      <c r="T4077" s="219">
        <f>S4077*H4077</f>
        <v>0</v>
      </c>
      <c r="AR4077" s="25" t="s">
        <v>977</v>
      </c>
      <c r="AT4077" s="25" t="s">
        <v>1110</v>
      </c>
      <c r="AU4077" s="25" t="s">
        <v>82</v>
      </c>
      <c r="AY4077" s="25" t="s">
        <v>492</v>
      </c>
      <c r="BE4077" s="220">
        <f>IF(N4077="základní",J4077,0)</f>
        <v>0</v>
      </c>
      <c r="BF4077" s="220">
        <f>IF(N4077="snížená",J4077,0)</f>
        <v>0</v>
      </c>
      <c r="BG4077" s="220">
        <f>IF(N4077="zákl. přenesená",J4077,0)</f>
        <v>0</v>
      </c>
      <c r="BH4077" s="220">
        <f>IF(N4077="sníž. přenesená",J4077,0)</f>
        <v>0</v>
      </c>
      <c r="BI4077" s="220">
        <f>IF(N4077="nulová",J4077,0)</f>
        <v>0</v>
      </c>
      <c r="BJ4077" s="25" t="s">
        <v>80</v>
      </c>
      <c r="BK4077" s="220">
        <f>ROUND(I4077*H4077,2)</f>
        <v>0</v>
      </c>
      <c r="BL4077" s="25" t="s">
        <v>775</v>
      </c>
      <c r="BM4077" s="25" t="s">
        <v>5869</v>
      </c>
    </row>
    <row r="4078" spans="2:65" s="1" customFormat="1">
      <c r="B4078" s="42"/>
      <c r="C4078" s="64"/>
      <c r="D4078" s="227" t="s">
        <v>506</v>
      </c>
      <c r="E4078" s="64"/>
      <c r="F4078" s="274" t="s">
        <v>5868</v>
      </c>
      <c r="G4078" s="64"/>
      <c r="H4078" s="64"/>
      <c r="I4078" s="177"/>
      <c r="J4078" s="64"/>
      <c r="K4078" s="64"/>
      <c r="L4078" s="62"/>
      <c r="M4078" s="223"/>
      <c r="N4078" s="43"/>
      <c r="O4078" s="43"/>
      <c r="P4078" s="43"/>
      <c r="Q4078" s="43"/>
      <c r="R4078" s="43"/>
      <c r="S4078" s="43"/>
      <c r="T4078" s="79"/>
      <c r="AT4078" s="25" t="s">
        <v>506</v>
      </c>
      <c r="AU4078" s="25" t="s">
        <v>82</v>
      </c>
    </row>
    <row r="4079" spans="2:65" s="1" customFormat="1" ht="16.5" customHeight="1">
      <c r="B4079" s="42"/>
      <c r="C4079" s="209" t="s">
        <v>5870</v>
      </c>
      <c r="D4079" s="209" t="s">
        <v>498</v>
      </c>
      <c r="E4079" s="210" t="s">
        <v>5871</v>
      </c>
      <c r="F4079" s="211" t="s">
        <v>5872</v>
      </c>
      <c r="G4079" s="212" t="s">
        <v>1025</v>
      </c>
      <c r="H4079" s="213">
        <v>1</v>
      </c>
      <c r="I4079" s="214"/>
      <c r="J4079" s="215">
        <f>ROUND(I4079*H4079,2)</f>
        <v>0</v>
      </c>
      <c r="K4079" s="211" t="s">
        <v>23</v>
      </c>
      <c r="L4079" s="62"/>
      <c r="M4079" s="216" t="s">
        <v>23</v>
      </c>
      <c r="N4079" s="217" t="s">
        <v>44</v>
      </c>
      <c r="O4079" s="43"/>
      <c r="P4079" s="218">
        <f>O4079*H4079</f>
        <v>0</v>
      </c>
      <c r="Q4079" s="218">
        <v>0</v>
      </c>
      <c r="R4079" s="218">
        <f>Q4079*H4079</f>
        <v>0</v>
      </c>
      <c r="S4079" s="218">
        <v>0</v>
      </c>
      <c r="T4079" s="219">
        <f>S4079*H4079</f>
        <v>0</v>
      </c>
      <c r="AR4079" s="25" t="s">
        <v>775</v>
      </c>
      <c r="AT4079" s="25" t="s">
        <v>498</v>
      </c>
      <c r="AU4079" s="25" t="s">
        <v>82</v>
      </c>
      <c r="AY4079" s="25" t="s">
        <v>492</v>
      </c>
      <c r="BE4079" s="220">
        <f>IF(N4079="základní",J4079,0)</f>
        <v>0</v>
      </c>
      <c r="BF4079" s="220">
        <f>IF(N4079="snížená",J4079,0)</f>
        <v>0</v>
      </c>
      <c r="BG4079" s="220">
        <f>IF(N4079="zákl. přenesená",J4079,0)</f>
        <v>0</v>
      </c>
      <c r="BH4079" s="220">
        <f>IF(N4079="sníž. přenesená",J4079,0)</f>
        <v>0</v>
      </c>
      <c r="BI4079" s="220">
        <f>IF(N4079="nulová",J4079,0)</f>
        <v>0</v>
      </c>
      <c r="BJ4079" s="25" t="s">
        <v>80</v>
      </c>
      <c r="BK4079" s="220">
        <f>ROUND(I4079*H4079,2)</f>
        <v>0</v>
      </c>
      <c r="BL4079" s="25" t="s">
        <v>775</v>
      </c>
      <c r="BM4079" s="25" t="s">
        <v>5873</v>
      </c>
    </row>
    <row r="4080" spans="2:65" s="1" customFormat="1">
      <c r="B4080" s="42"/>
      <c r="C4080" s="64"/>
      <c r="D4080" s="227" t="s">
        <v>506</v>
      </c>
      <c r="E4080" s="64"/>
      <c r="F4080" s="274" t="s">
        <v>5872</v>
      </c>
      <c r="G4080" s="64"/>
      <c r="H4080" s="64"/>
      <c r="I4080" s="177"/>
      <c r="J4080" s="64"/>
      <c r="K4080" s="64"/>
      <c r="L4080" s="62"/>
      <c r="M4080" s="223"/>
      <c r="N4080" s="43"/>
      <c r="O4080" s="43"/>
      <c r="P4080" s="43"/>
      <c r="Q4080" s="43"/>
      <c r="R4080" s="43"/>
      <c r="S4080" s="43"/>
      <c r="T4080" s="79"/>
      <c r="AT4080" s="25" t="s">
        <v>506</v>
      </c>
      <c r="AU4080" s="25" t="s">
        <v>82</v>
      </c>
    </row>
    <row r="4081" spans="2:65" s="1" customFormat="1" ht="25.5" customHeight="1">
      <c r="B4081" s="42"/>
      <c r="C4081" s="278" t="s">
        <v>5874</v>
      </c>
      <c r="D4081" s="278" t="s">
        <v>1110</v>
      </c>
      <c r="E4081" s="279" t="s">
        <v>5875</v>
      </c>
      <c r="F4081" s="280" t="s">
        <v>5876</v>
      </c>
      <c r="G4081" s="281" t="s">
        <v>2537</v>
      </c>
      <c r="H4081" s="282">
        <v>1</v>
      </c>
      <c r="I4081" s="283"/>
      <c r="J4081" s="284">
        <f>ROUND(I4081*H4081,2)</f>
        <v>0</v>
      </c>
      <c r="K4081" s="280" t="s">
        <v>23</v>
      </c>
      <c r="L4081" s="285"/>
      <c r="M4081" s="286" t="s">
        <v>23</v>
      </c>
      <c r="N4081" s="287" t="s">
        <v>44</v>
      </c>
      <c r="O4081" s="43"/>
      <c r="P4081" s="218">
        <f>O4081*H4081</f>
        <v>0</v>
      </c>
      <c r="Q4081" s="218">
        <v>0</v>
      </c>
      <c r="R4081" s="218">
        <f>Q4081*H4081</f>
        <v>0</v>
      </c>
      <c r="S4081" s="218">
        <v>0</v>
      </c>
      <c r="T4081" s="219">
        <f>S4081*H4081</f>
        <v>0</v>
      </c>
      <c r="AR4081" s="25" t="s">
        <v>977</v>
      </c>
      <c r="AT4081" s="25" t="s">
        <v>1110</v>
      </c>
      <c r="AU4081" s="25" t="s">
        <v>82</v>
      </c>
      <c r="AY4081" s="25" t="s">
        <v>492</v>
      </c>
      <c r="BE4081" s="220">
        <f>IF(N4081="základní",J4081,0)</f>
        <v>0</v>
      </c>
      <c r="BF4081" s="220">
        <f>IF(N4081="snížená",J4081,0)</f>
        <v>0</v>
      </c>
      <c r="BG4081" s="220">
        <f>IF(N4081="zákl. přenesená",J4081,0)</f>
        <v>0</v>
      </c>
      <c r="BH4081" s="220">
        <f>IF(N4081="sníž. přenesená",J4081,0)</f>
        <v>0</v>
      </c>
      <c r="BI4081" s="220">
        <f>IF(N4081="nulová",J4081,0)</f>
        <v>0</v>
      </c>
      <c r="BJ4081" s="25" t="s">
        <v>80</v>
      </c>
      <c r="BK4081" s="220">
        <f>ROUND(I4081*H4081,2)</f>
        <v>0</v>
      </c>
      <c r="BL4081" s="25" t="s">
        <v>775</v>
      </c>
      <c r="BM4081" s="25" t="s">
        <v>5877</v>
      </c>
    </row>
    <row r="4082" spans="2:65" s="1" customFormat="1" ht="24">
      <c r="B4082" s="42"/>
      <c r="C4082" s="64"/>
      <c r="D4082" s="227" t="s">
        <v>506</v>
      </c>
      <c r="E4082" s="64"/>
      <c r="F4082" s="274" t="s">
        <v>5876</v>
      </c>
      <c r="G4082" s="64"/>
      <c r="H4082" s="64"/>
      <c r="I4082" s="177"/>
      <c r="J4082" s="64"/>
      <c r="K4082" s="64"/>
      <c r="L4082" s="62"/>
      <c r="M4082" s="223"/>
      <c r="N4082" s="43"/>
      <c r="O4082" s="43"/>
      <c r="P4082" s="43"/>
      <c r="Q4082" s="43"/>
      <c r="R4082" s="43"/>
      <c r="S4082" s="43"/>
      <c r="T4082" s="79"/>
      <c r="AT4082" s="25" t="s">
        <v>506</v>
      </c>
      <c r="AU4082" s="25" t="s">
        <v>82</v>
      </c>
    </row>
    <row r="4083" spans="2:65" s="1" customFormat="1" ht="16.5" customHeight="1">
      <c r="B4083" s="42"/>
      <c r="C4083" s="209" t="s">
        <v>5878</v>
      </c>
      <c r="D4083" s="209" t="s">
        <v>498</v>
      </c>
      <c r="E4083" s="210" t="s">
        <v>5879</v>
      </c>
      <c r="F4083" s="211" t="s">
        <v>5880</v>
      </c>
      <c r="G4083" s="212" t="s">
        <v>1025</v>
      </c>
      <c r="H4083" s="213">
        <v>4</v>
      </c>
      <c r="I4083" s="214"/>
      <c r="J4083" s="215">
        <f>ROUND(I4083*H4083,2)</f>
        <v>0</v>
      </c>
      <c r="K4083" s="211" t="s">
        <v>23</v>
      </c>
      <c r="L4083" s="62"/>
      <c r="M4083" s="216" t="s">
        <v>23</v>
      </c>
      <c r="N4083" s="217" t="s">
        <v>44</v>
      </c>
      <c r="O4083" s="43"/>
      <c r="P4083" s="218">
        <f>O4083*H4083</f>
        <v>0</v>
      </c>
      <c r="Q4083" s="218">
        <v>0</v>
      </c>
      <c r="R4083" s="218">
        <f>Q4083*H4083</f>
        <v>0</v>
      </c>
      <c r="S4083" s="218">
        <v>0</v>
      </c>
      <c r="T4083" s="219">
        <f>S4083*H4083</f>
        <v>0</v>
      </c>
      <c r="AR4083" s="25" t="s">
        <v>775</v>
      </c>
      <c r="AT4083" s="25" t="s">
        <v>498</v>
      </c>
      <c r="AU4083" s="25" t="s">
        <v>82</v>
      </c>
      <c r="AY4083" s="25" t="s">
        <v>492</v>
      </c>
      <c r="BE4083" s="220">
        <f>IF(N4083="základní",J4083,0)</f>
        <v>0</v>
      </c>
      <c r="BF4083" s="220">
        <f>IF(N4083="snížená",J4083,0)</f>
        <v>0</v>
      </c>
      <c r="BG4083" s="220">
        <f>IF(N4083="zákl. přenesená",J4083,0)</f>
        <v>0</v>
      </c>
      <c r="BH4083" s="220">
        <f>IF(N4083="sníž. přenesená",J4083,0)</f>
        <v>0</v>
      </c>
      <c r="BI4083" s="220">
        <f>IF(N4083="nulová",J4083,0)</f>
        <v>0</v>
      </c>
      <c r="BJ4083" s="25" t="s">
        <v>80</v>
      </c>
      <c r="BK4083" s="220">
        <f>ROUND(I4083*H4083,2)</f>
        <v>0</v>
      </c>
      <c r="BL4083" s="25" t="s">
        <v>775</v>
      </c>
      <c r="BM4083" s="25" t="s">
        <v>5881</v>
      </c>
    </row>
    <row r="4084" spans="2:65" s="1" customFormat="1">
      <c r="B4084" s="42"/>
      <c r="C4084" s="64"/>
      <c r="D4084" s="227" t="s">
        <v>506</v>
      </c>
      <c r="E4084" s="64"/>
      <c r="F4084" s="274" t="s">
        <v>5880</v>
      </c>
      <c r="G4084" s="64"/>
      <c r="H4084" s="64"/>
      <c r="I4084" s="177"/>
      <c r="J4084" s="64"/>
      <c r="K4084" s="64"/>
      <c r="L4084" s="62"/>
      <c r="M4084" s="223"/>
      <c r="N4084" s="43"/>
      <c r="O4084" s="43"/>
      <c r="P4084" s="43"/>
      <c r="Q4084" s="43"/>
      <c r="R4084" s="43"/>
      <c r="S4084" s="43"/>
      <c r="T4084" s="79"/>
      <c r="AT4084" s="25" t="s">
        <v>506</v>
      </c>
      <c r="AU4084" s="25" t="s">
        <v>82</v>
      </c>
    </row>
    <row r="4085" spans="2:65" s="1" customFormat="1" ht="25.5" customHeight="1">
      <c r="B4085" s="42"/>
      <c r="C4085" s="278" t="s">
        <v>5882</v>
      </c>
      <c r="D4085" s="278" t="s">
        <v>1110</v>
      </c>
      <c r="E4085" s="279" t="s">
        <v>5883</v>
      </c>
      <c r="F4085" s="280" t="s">
        <v>5884</v>
      </c>
      <c r="G4085" s="281" t="s">
        <v>2537</v>
      </c>
      <c r="H4085" s="282">
        <v>4</v>
      </c>
      <c r="I4085" s="283"/>
      <c r="J4085" s="284">
        <f>ROUND(I4085*H4085,2)</f>
        <v>0</v>
      </c>
      <c r="K4085" s="280" t="s">
        <v>23</v>
      </c>
      <c r="L4085" s="285"/>
      <c r="M4085" s="286" t="s">
        <v>23</v>
      </c>
      <c r="N4085" s="287" t="s">
        <v>44</v>
      </c>
      <c r="O4085" s="43"/>
      <c r="P4085" s="218">
        <f>O4085*H4085</f>
        <v>0</v>
      </c>
      <c r="Q4085" s="218">
        <v>0</v>
      </c>
      <c r="R4085" s="218">
        <f>Q4085*H4085</f>
        <v>0</v>
      </c>
      <c r="S4085" s="218">
        <v>0</v>
      </c>
      <c r="T4085" s="219">
        <f>S4085*H4085</f>
        <v>0</v>
      </c>
      <c r="AR4085" s="25" t="s">
        <v>977</v>
      </c>
      <c r="AT4085" s="25" t="s">
        <v>1110</v>
      </c>
      <c r="AU4085" s="25" t="s">
        <v>82</v>
      </c>
      <c r="AY4085" s="25" t="s">
        <v>492</v>
      </c>
      <c r="BE4085" s="220">
        <f>IF(N4085="základní",J4085,0)</f>
        <v>0</v>
      </c>
      <c r="BF4085" s="220">
        <f>IF(N4085="snížená",J4085,0)</f>
        <v>0</v>
      </c>
      <c r="BG4085" s="220">
        <f>IF(N4085="zákl. přenesená",J4085,0)</f>
        <v>0</v>
      </c>
      <c r="BH4085" s="220">
        <f>IF(N4085="sníž. přenesená",J4085,0)</f>
        <v>0</v>
      </c>
      <c r="BI4085" s="220">
        <f>IF(N4085="nulová",J4085,0)</f>
        <v>0</v>
      </c>
      <c r="BJ4085" s="25" t="s">
        <v>80</v>
      </c>
      <c r="BK4085" s="220">
        <f>ROUND(I4085*H4085,2)</f>
        <v>0</v>
      </c>
      <c r="BL4085" s="25" t="s">
        <v>775</v>
      </c>
      <c r="BM4085" s="25" t="s">
        <v>5885</v>
      </c>
    </row>
    <row r="4086" spans="2:65" s="1" customFormat="1" ht="24">
      <c r="B4086" s="42"/>
      <c r="C4086" s="64"/>
      <c r="D4086" s="227" t="s">
        <v>506</v>
      </c>
      <c r="E4086" s="64"/>
      <c r="F4086" s="274" t="s">
        <v>5884</v>
      </c>
      <c r="G4086" s="64"/>
      <c r="H4086" s="64"/>
      <c r="I4086" s="177"/>
      <c r="J4086" s="64"/>
      <c r="K4086" s="64"/>
      <c r="L4086" s="62"/>
      <c r="M4086" s="223"/>
      <c r="N4086" s="43"/>
      <c r="O4086" s="43"/>
      <c r="P4086" s="43"/>
      <c r="Q4086" s="43"/>
      <c r="R4086" s="43"/>
      <c r="S4086" s="43"/>
      <c r="T4086" s="79"/>
      <c r="AT4086" s="25" t="s">
        <v>506</v>
      </c>
      <c r="AU4086" s="25" t="s">
        <v>82</v>
      </c>
    </row>
    <row r="4087" spans="2:65" s="1" customFormat="1" ht="25.5" customHeight="1">
      <c r="B4087" s="42"/>
      <c r="C4087" s="209" t="s">
        <v>5886</v>
      </c>
      <c r="D4087" s="209" t="s">
        <v>498</v>
      </c>
      <c r="E4087" s="210" t="s">
        <v>5887</v>
      </c>
      <c r="F4087" s="211" t="s">
        <v>5888</v>
      </c>
      <c r="G4087" s="212" t="s">
        <v>2537</v>
      </c>
      <c r="H4087" s="213">
        <v>1</v>
      </c>
      <c r="I4087" s="214"/>
      <c r="J4087" s="215">
        <f>ROUND(I4087*H4087,2)</f>
        <v>0</v>
      </c>
      <c r="K4087" s="211" t="s">
        <v>23</v>
      </c>
      <c r="L4087" s="62"/>
      <c r="M4087" s="216" t="s">
        <v>23</v>
      </c>
      <c r="N4087" s="217" t="s">
        <v>44</v>
      </c>
      <c r="O4087" s="43"/>
      <c r="P4087" s="218">
        <f>O4087*H4087</f>
        <v>0</v>
      </c>
      <c r="Q4087" s="218">
        <v>0</v>
      </c>
      <c r="R4087" s="218">
        <f>Q4087*H4087</f>
        <v>0</v>
      </c>
      <c r="S4087" s="218">
        <v>0</v>
      </c>
      <c r="T4087" s="219">
        <f>S4087*H4087</f>
        <v>0</v>
      </c>
      <c r="AR4087" s="25" t="s">
        <v>502</v>
      </c>
      <c r="AT4087" s="25" t="s">
        <v>498</v>
      </c>
      <c r="AU4087" s="25" t="s">
        <v>82</v>
      </c>
      <c r="AY4087" s="25" t="s">
        <v>492</v>
      </c>
      <c r="BE4087" s="220">
        <f>IF(N4087="základní",J4087,0)</f>
        <v>0</v>
      </c>
      <c r="BF4087" s="220">
        <f>IF(N4087="snížená",J4087,0)</f>
        <v>0</v>
      </c>
      <c r="BG4087" s="220">
        <f>IF(N4087="zákl. přenesená",J4087,0)</f>
        <v>0</v>
      </c>
      <c r="BH4087" s="220">
        <f>IF(N4087="sníž. přenesená",J4087,0)</f>
        <v>0</v>
      </c>
      <c r="BI4087" s="220">
        <f>IF(N4087="nulová",J4087,0)</f>
        <v>0</v>
      </c>
      <c r="BJ4087" s="25" t="s">
        <v>80</v>
      </c>
      <c r="BK4087" s="220">
        <f>ROUND(I4087*H4087,2)</f>
        <v>0</v>
      </c>
      <c r="BL4087" s="25" t="s">
        <v>502</v>
      </c>
      <c r="BM4087" s="25" t="s">
        <v>5889</v>
      </c>
    </row>
    <row r="4088" spans="2:65" s="1" customFormat="1" ht="24">
      <c r="B4088" s="42"/>
      <c r="C4088" s="64"/>
      <c r="D4088" s="227" t="s">
        <v>506</v>
      </c>
      <c r="E4088" s="64"/>
      <c r="F4088" s="274" t="s">
        <v>5888</v>
      </c>
      <c r="G4088" s="64"/>
      <c r="H4088" s="64"/>
      <c r="I4088" s="177"/>
      <c r="J4088" s="64"/>
      <c r="K4088" s="64"/>
      <c r="L4088" s="62"/>
      <c r="M4088" s="223"/>
      <c r="N4088" s="43"/>
      <c r="O4088" s="43"/>
      <c r="P4088" s="43"/>
      <c r="Q4088" s="43"/>
      <c r="R4088" s="43"/>
      <c r="S4088" s="43"/>
      <c r="T4088" s="79"/>
      <c r="AT4088" s="25" t="s">
        <v>506</v>
      </c>
      <c r="AU4088" s="25" t="s">
        <v>82</v>
      </c>
    </row>
    <row r="4089" spans="2:65" s="1" customFormat="1" ht="25.5" customHeight="1">
      <c r="B4089" s="42"/>
      <c r="C4089" s="209" t="s">
        <v>5890</v>
      </c>
      <c r="D4089" s="209" t="s">
        <v>498</v>
      </c>
      <c r="E4089" s="210" t="s">
        <v>5891</v>
      </c>
      <c r="F4089" s="211" t="s">
        <v>5892</v>
      </c>
      <c r="G4089" s="212" t="s">
        <v>2537</v>
      </c>
      <c r="H4089" s="213">
        <v>1</v>
      </c>
      <c r="I4089" s="214"/>
      <c r="J4089" s="215">
        <f>ROUND(I4089*H4089,2)</f>
        <v>0</v>
      </c>
      <c r="K4089" s="211" t="s">
        <v>23</v>
      </c>
      <c r="L4089" s="62"/>
      <c r="M4089" s="216" t="s">
        <v>23</v>
      </c>
      <c r="N4089" s="217" t="s">
        <v>44</v>
      </c>
      <c r="O4089" s="43"/>
      <c r="P4089" s="218">
        <f>O4089*H4089</f>
        <v>0</v>
      </c>
      <c r="Q4089" s="218">
        <v>0</v>
      </c>
      <c r="R4089" s="218">
        <f>Q4089*H4089</f>
        <v>0</v>
      </c>
      <c r="S4089" s="218">
        <v>0</v>
      </c>
      <c r="T4089" s="219">
        <f>S4089*H4089</f>
        <v>0</v>
      </c>
      <c r="AR4089" s="25" t="s">
        <v>502</v>
      </c>
      <c r="AT4089" s="25" t="s">
        <v>498</v>
      </c>
      <c r="AU4089" s="25" t="s">
        <v>82</v>
      </c>
      <c r="AY4089" s="25" t="s">
        <v>492</v>
      </c>
      <c r="BE4089" s="220">
        <f>IF(N4089="základní",J4089,0)</f>
        <v>0</v>
      </c>
      <c r="BF4089" s="220">
        <f>IF(N4089="snížená",J4089,0)</f>
        <v>0</v>
      </c>
      <c r="BG4089" s="220">
        <f>IF(N4089="zákl. přenesená",J4089,0)</f>
        <v>0</v>
      </c>
      <c r="BH4089" s="220">
        <f>IF(N4089="sníž. přenesená",J4089,0)</f>
        <v>0</v>
      </c>
      <c r="BI4089" s="220">
        <f>IF(N4089="nulová",J4089,0)</f>
        <v>0</v>
      </c>
      <c r="BJ4089" s="25" t="s">
        <v>80</v>
      </c>
      <c r="BK4089" s="220">
        <f>ROUND(I4089*H4089,2)</f>
        <v>0</v>
      </c>
      <c r="BL4089" s="25" t="s">
        <v>502</v>
      </c>
      <c r="BM4089" s="25" t="s">
        <v>5893</v>
      </c>
    </row>
    <row r="4090" spans="2:65" s="1" customFormat="1" ht="24">
      <c r="B4090" s="42"/>
      <c r="C4090" s="64"/>
      <c r="D4090" s="227" t="s">
        <v>506</v>
      </c>
      <c r="E4090" s="64"/>
      <c r="F4090" s="274" t="s">
        <v>5892</v>
      </c>
      <c r="G4090" s="64"/>
      <c r="H4090" s="64"/>
      <c r="I4090" s="177"/>
      <c r="J4090" s="64"/>
      <c r="K4090" s="64"/>
      <c r="L4090" s="62"/>
      <c r="M4090" s="223"/>
      <c r="N4090" s="43"/>
      <c r="O4090" s="43"/>
      <c r="P4090" s="43"/>
      <c r="Q4090" s="43"/>
      <c r="R4090" s="43"/>
      <c r="S4090" s="43"/>
      <c r="T4090" s="79"/>
      <c r="AT4090" s="25" t="s">
        <v>506</v>
      </c>
      <c r="AU4090" s="25" t="s">
        <v>82</v>
      </c>
    </row>
    <row r="4091" spans="2:65" s="1" customFormat="1" ht="25.5" customHeight="1">
      <c r="B4091" s="42"/>
      <c r="C4091" s="209" t="s">
        <v>5894</v>
      </c>
      <c r="D4091" s="209" t="s">
        <v>498</v>
      </c>
      <c r="E4091" s="210" t="s">
        <v>5895</v>
      </c>
      <c r="F4091" s="211" t="s">
        <v>5896</v>
      </c>
      <c r="G4091" s="212" t="s">
        <v>2537</v>
      </c>
      <c r="H4091" s="213">
        <v>2</v>
      </c>
      <c r="I4091" s="214"/>
      <c r="J4091" s="215">
        <f>ROUND(I4091*H4091,2)</f>
        <v>0</v>
      </c>
      <c r="K4091" s="211" t="s">
        <v>23</v>
      </c>
      <c r="L4091" s="62"/>
      <c r="M4091" s="216" t="s">
        <v>23</v>
      </c>
      <c r="N4091" s="217" t="s">
        <v>44</v>
      </c>
      <c r="O4091" s="43"/>
      <c r="P4091" s="218">
        <f>O4091*H4091</f>
        <v>0</v>
      </c>
      <c r="Q4091" s="218">
        <v>0</v>
      </c>
      <c r="R4091" s="218">
        <f>Q4091*H4091</f>
        <v>0</v>
      </c>
      <c r="S4091" s="218">
        <v>0</v>
      </c>
      <c r="T4091" s="219">
        <f>S4091*H4091</f>
        <v>0</v>
      </c>
      <c r="AR4091" s="25" t="s">
        <v>502</v>
      </c>
      <c r="AT4091" s="25" t="s">
        <v>498</v>
      </c>
      <c r="AU4091" s="25" t="s">
        <v>82</v>
      </c>
      <c r="AY4091" s="25" t="s">
        <v>492</v>
      </c>
      <c r="BE4091" s="220">
        <f>IF(N4091="základní",J4091,0)</f>
        <v>0</v>
      </c>
      <c r="BF4091" s="220">
        <f>IF(N4091="snížená",J4091,0)</f>
        <v>0</v>
      </c>
      <c r="BG4091" s="220">
        <f>IF(N4091="zákl. přenesená",J4091,0)</f>
        <v>0</v>
      </c>
      <c r="BH4091" s="220">
        <f>IF(N4091="sníž. přenesená",J4091,0)</f>
        <v>0</v>
      </c>
      <c r="BI4091" s="220">
        <f>IF(N4091="nulová",J4091,0)</f>
        <v>0</v>
      </c>
      <c r="BJ4091" s="25" t="s">
        <v>80</v>
      </c>
      <c r="BK4091" s="220">
        <f>ROUND(I4091*H4091,2)</f>
        <v>0</v>
      </c>
      <c r="BL4091" s="25" t="s">
        <v>502</v>
      </c>
      <c r="BM4091" s="25" t="s">
        <v>5897</v>
      </c>
    </row>
    <row r="4092" spans="2:65" s="1" customFormat="1" ht="24">
      <c r="B4092" s="42"/>
      <c r="C4092" s="64"/>
      <c r="D4092" s="227" t="s">
        <v>506</v>
      </c>
      <c r="E4092" s="64"/>
      <c r="F4092" s="274" t="s">
        <v>5896</v>
      </c>
      <c r="G4092" s="64"/>
      <c r="H4092" s="64"/>
      <c r="I4092" s="177"/>
      <c r="J4092" s="64"/>
      <c r="K4092" s="64"/>
      <c r="L4092" s="62"/>
      <c r="M4092" s="223"/>
      <c r="N4092" s="43"/>
      <c r="O4092" s="43"/>
      <c r="P4092" s="43"/>
      <c r="Q4092" s="43"/>
      <c r="R4092" s="43"/>
      <c r="S4092" s="43"/>
      <c r="T4092" s="79"/>
      <c r="AT4092" s="25" t="s">
        <v>506</v>
      </c>
      <c r="AU4092" s="25" t="s">
        <v>82</v>
      </c>
    </row>
    <row r="4093" spans="2:65" s="1" customFormat="1" ht="25.5" customHeight="1">
      <c r="B4093" s="42"/>
      <c r="C4093" s="209" t="s">
        <v>5898</v>
      </c>
      <c r="D4093" s="209" t="s">
        <v>498</v>
      </c>
      <c r="E4093" s="210" t="s">
        <v>5899</v>
      </c>
      <c r="F4093" s="211" t="s">
        <v>5900</v>
      </c>
      <c r="G4093" s="212" t="s">
        <v>2537</v>
      </c>
      <c r="H4093" s="213">
        <v>1</v>
      </c>
      <c r="I4093" s="214"/>
      <c r="J4093" s="215">
        <f>ROUND(I4093*H4093,2)</f>
        <v>0</v>
      </c>
      <c r="K4093" s="211" t="s">
        <v>23</v>
      </c>
      <c r="L4093" s="62"/>
      <c r="M4093" s="216" t="s">
        <v>23</v>
      </c>
      <c r="N4093" s="217" t="s">
        <v>44</v>
      </c>
      <c r="O4093" s="43"/>
      <c r="P4093" s="218">
        <f>O4093*H4093</f>
        <v>0</v>
      </c>
      <c r="Q4093" s="218">
        <v>0</v>
      </c>
      <c r="R4093" s="218">
        <f>Q4093*H4093</f>
        <v>0</v>
      </c>
      <c r="S4093" s="218">
        <v>0</v>
      </c>
      <c r="T4093" s="219">
        <f>S4093*H4093</f>
        <v>0</v>
      </c>
      <c r="AR4093" s="25" t="s">
        <v>502</v>
      </c>
      <c r="AT4093" s="25" t="s">
        <v>498</v>
      </c>
      <c r="AU4093" s="25" t="s">
        <v>82</v>
      </c>
      <c r="AY4093" s="25" t="s">
        <v>492</v>
      </c>
      <c r="BE4093" s="220">
        <f>IF(N4093="základní",J4093,0)</f>
        <v>0</v>
      </c>
      <c r="BF4093" s="220">
        <f>IF(N4093="snížená",J4093,0)</f>
        <v>0</v>
      </c>
      <c r="BG4093" s="220">
        <f>IF(N4093="zákl. přenesená",J4093,0)</f>
        <v>0</v>
      </c>
      <c r="BH4093" s="220">
        <f>IF(N4093="sníž. přenesená",J4093,0)</f>
        <v>0</v>
      </c>
      <c r="BI4093" s="220">
        <f>IF(N4093="nulová",J4093,0)</f>
        <v>0</v>
      </c>
      <c r="BJ4093" s="25" t="s">
        <v>80</v>
      </c>
      <c r="BK4093" s="220">
        <f>ROUND(I4093*H4093,2)</f>
        <v>0</v>
      </c>
      <c r="BL4093" s="25" t="s">
        <v>502</v>
      </c>
      <c r="BM4093" s="25" t="s">
        <v>5901</v>
      </c>
    </row>
    <row r="4094" spans="2:65" s="1" customFormat="1" ht="24">
      <c r="B4094" s="42"/>
      <c r="C4094" s="64"/>
      <c r="D4094" s="227" t="s">
        <v>506</v>
      </c>
      <c r="E4094" s="64"/>
      <c r="F4094" s="274" t="s">
        <v>5900</v>
      </c>
      <c r="G4094" s="64"/>
      <c r="H4094" s="64"/>
      <c r="I4094" s="177"/>
      <c r="J4094" s="64"/>
      <c r="K4094" s="64"/>
      <c r="L4094" s="62"/>
      <c r="M4094" s="223"/>
      <c r="N4094" s="43"/>
      <c r="O4094" s="43"/>
      <c r="P4094" s="43"/>
      <c r="Q4094" s="43"/>
      <c r="R4094" s="43"/>
      <c r="S4094" s="43"/>
      <c r="T4094" s="79"/>
      <c r="AT4094" s="25" t="s">
        <v>506</v>
      </c>
      <c r="AU4094" s="25" t="s">
        <v>82</v>
      </c>
    </row>
    <row r="4095" spans="2:65" s="1" customFormat="1" ht="16.5" customHeight="1">
      <c r="B4095" s="42"/>
      <c r="C4095" s="209" t="s">
        <v>5902</v>
      </c>
      <c r="D4095" s="209" t="s">
        <v>498</v>
      </c>
      <c r="E4095" s="210" t="s">
        <v>5903</v>
      </c>
      <c r="F4095" s="211" t="s">
        <v>5904</v>
      </c>
      <c r="G4095" s="212" t="s">
        <v>1025</v>
      </c>
      <c r="H4095" s="213">
        <v>6</v>
      </c>
      <c r="I4095" s="214"/>
      <c r="J4095" s="215">
        <f>ROUND(I4095*H4095,2)</f>
        <v>0</v>
      </c>
      <c r="K4095" s="211" t="s">
        <v>501</v>
      </c>
      <c r="L4095" s="62"/>
      <c r="M4095" s="216" t="s">
        <v>23</v>
      </c>
      <c r="N4095" s="217" t="s">
        <v>44</v>
      </c>
      <c r="O4095" s="43"/>
      <c r="P4095" s="218">
        <f>O4095*H4095</f>
        <v>0</v>
      </c>
      <c r="Q4095" s="218">
        <v>0</v>
      </c>
      <c r="R4095" s="218">
        <f>Q4095*H4095</f>
        <v>0</v>
      </c>
      <c r="S4095" s="218">
        <v>0</v>
      </c>
      <c r="T4095" s="219">
        <f>S4095*H4095</f>
        <v>0</v>
      </c>
      <c r="AR4095" s="25" t="s">
        <v>775</v>
      </c>
      <c r="AT4095" s="25" t="s">
        <v>498</v>
      </c>
      <c r="AU4095" s="25" t="s">
        <v>82</v>
      </c>
      <c r="AY4095" s="25" t="s">
        <v>492</v>
      </c>
      <c r="BE4095" s="220">
        <f>IF(N4095="základní",J4095,0)</f>
        <v>0</v>
      </c>
      <c r="BF4095" s="220">
        <f>IF(N4095="snížená",J4095,0)</f>
        <v>0</v>
      </c>
      <c r="BG4095" s="220">
        <f>IF(N4095="zákl. přenesená",J4095,0)</f>
        <v>0</v>
      </c>
      <c r="BH4095" s="220">
        <f>IF(N4095="sníž. přenesená",J4095,0)</f>
        <v>0</v>
      </c>
      <c r="BI4095" s="220">
        <f>IF(N4095="nulová",J4095,0)</f>
        <v>0</v>
      </c>
      <c r="BJ4095" s="25" t="s">
        <v>80</v>
      </c>
      <c r="BK4095" s="220">
        <f>ROUND(I4095*H4095,2)</f>
        <v>0</v>
      </c>
      <c r="BL4095" s="25" t="s">
        <v>775</v>
      </c>
      <c r="BM4095" s="25" t="s">
        <v>5905</v>
      </c>
    </row>
    <row r="4096" spans="2:65" s="1" customFormat="1">
      <c r="B4096" s="42"/>
      <c r="C4096" s="64"/>
      <c r="D4096" s="221" t="s">
        <v>506</v>
      </c>
      <c r="E4096" s="64"/>
      <c r="F4096" s="222" t="s">
        <v>5904</v>
      </c>
      <c r="G4096" s="64"/>
      <c r="H4096" s="64"/>
      <c r="I4096" s="177"/>
      <c r="J4096" s="64"/>
      <c r="K4096" s="64"/>
      <c r="L4096" s="62"/>
      <c r="M4096" s="223"/>
      <c r="N4096" s="43"/>
      <c r="O4096" s="43"/>
      <c r="P4096" s="43"/>
      <c r="Q4096" s="43"/>
      <c r="R4096" s="43"/>
      <c r="S4096" s="43"/>
      <c r="T4096" s="79"/>
      <c r="AT4096" s="25" t="s">
        <v>506</v>
      </c>
      <c r="AU4096" s="25" t="s">
        <v>82</v>
      </c>
    </row>
    <row r="4097" spans="2:65" s="1" customFormat="1" ht="144">
      <c r="B4097" s="42"/>
      <c r="C4097" s="64"/>
      <c r="D4097" s="221" t="s">
        <v>509</v>
      </c>
      <c r="E4097" s="64"/>
      <c r="F4097" s="224" t="s">
        <v>5595</v>
      </c>
      <c r="G4097" s="64"/>
      <c r="H4097" s="64"/>
      <c r="I4097" s="177"/>
      <c r="J4097" s="64"/>
      <c r="K4097" s="64"/>
      <c r="L4097" s="62"/>
      <c r="M4097" s="223"/>
      <c r="N4097" s="43"/>
      <c r="O4097" s="43"/>
      <c r="P4097" s="43"/>
      <c r="Q4097" s="43"/>
      <c r="R4097" s="43"/>
      <c r="S4097" s="43"/>
      <c r="T4097" s="79"/>
      <c r="AT4097" s="25" t="s">
        <v>509</v>
      </c>
      <c r="AU4097" s="25" t="s">
        <v>82</v>
      </c>
    </row>
    <row r="4098" spans="2:65" s="13" customFormat="1">
      <c r="B4098" s="237"/>
      <c r="C4098" s="238"/>
      <c r="D4098" s="221" t="s">
        <v>513</v>
      </c>
      <c r="E4098" s="239" t="s">
        <v>23</v>
      </c>
      <c r="F4098" s="240" t="s">
        <v>5906</v>
      </c>
      <c r="G4098" s="238"/>
      <c r="H4098" s="241" t="s">
        <v>23</v>
      </c>
      <c r="I4098" s="242"/>
      <c r="J4098" s="238"/>
      <c r="K4098" s="238"/>
      <c r="L4098" s="243"/>
      <c r="M4098" s="244"/>
      <c r="N4098" s="245"/>
      <c r="O4098" s="245"/>
      <c r="P4098" s="245"/>
      <c r="Q4098" s="245"/>
      <c r="R4098" s="245"/>
      <c r="S4098" s="245"/>
      <c r="T4098" s="246"/>
      <c r="AT4098" s="247" t="s">
        <v>513</v>
      </c>
      <c r="AU4098" s="247" t="s">
        <v>82</v>
      </c>
      <c r="AV4098" s="13" t="s">
        <v>80</v>
      </c>
      <c r="AW4098" s="13" t="s">
        <v>36</v>
      </c>
      <c r="AX4098" s="13" t="s">
        <v>73</v>
      </c>
      <c r="AY4098" s="247" t="s">
        <v>492</v>
      </c>
    </row>
    <row r="4099" spans="2:65" s="12" customFormat="1">
      <c r="B4099" s="225"/>
      <c r="C4099" s="226"/>
      <c r="D4099" s="221" t="s">
        <v>513</v>
      </c>
      <c r="E4099" s="248" t="s">
        <v>23</v>
      </c>
      <c r="F4099" s="249" t="s">
        <v>5907</v>
      </c>
      <c r="G4099" s="226"/>
      <c r="H4099" s="250">
        <v>6</v>
      </c>
      <c r="I4099" s="231"/>
      <c r="J4099" s="226"/>
      <c r="K4099" s="226"/>
      <c r="L4099" s="232"/>
      <c r="M4099" s="233"/>
      <c r="N4099" s="234"/>
      <c r="O4099" s="234"/>
      <c r="P4099" s="234"/>
      <c r="Q4099" s="234"/>
      <c r="R4099" s="234"/>
      <c r="S4099" s="234"/>
      <c r="T4099" s="235"/>
      <c r="AT4099" s="236" t="s">
        <v>513</v>
      </c>
      <c r="AU4099" s="236" t="s">
        <v>82</v>
      </c>
      <c r="AV4099" s="12" t="s">
        <v>82</v>
      </c>
      <c r="AW4099" s="12" t="s">
        <v>36</v>
      </c>
      <c r="AX4099" s="12" t="s">
        <v>73</v>
      </c>
      <c r="AY4099" s="236" t="s">
        <v>492</v>
      </c>
    </row>
    <row r="4100" spans="2:65" s="14" customFormat="1">
      <c r="B4100" s="251"/>
      <c r="C4100" s="252"/>
      <c r="D4100" s="227" t="s">
        <v>513</v>
      </c>
      <c r="E4100" s="253" t="s">
        <v>23</v>
      </c>
      <c r="F4100" s="254" t="s">
        <v>560</v>
      </c>
      <c r="G4100" s="252"/>
      <c r="H4100" s="255">
        <v>6</v>
      </c>
      <c r="I4100" s="256"/>
      <c r="J4100" s="252"/>
      <c r="K4100" s="252"/>
      <c r="L4100" s="257"/>
      <c r="M4100" s="258"/>
      <c r="N4100" s="259"/>
      <c r="O4100" s="259"/>
      <c r="P4100" s="259"/>
      <c r="Q4100" s="259"/>
      <c r="R4100" s="259"/>
      <c r="S4100" s="259"/>
      <c r="T4100" s="260"/>
      <c r="AT4100" s="261" t="s">
        <v>513</v>
      </c>
      <c r="AU4100" s="261" t="s">
        <v>82</v>
      </c>
      <c r="AV4100" s="14" t="s">
        <v>502</v>
      </c>
      <c r="AW4100" s="14" t="s">
        <v>36</v>
      </c>
      <c r="AX4100" s="14" t="s">
        <v>80</v>
      </c>
      <c r="AY4100" s="261" t="s">
        <v>492</v>
      </c>
    </row>
    <row r="4101" spans="2:65" s="1" customFormat="1" ht="25.5" customHeight="1">
      <c r="B4101" s="42"/>
      <c r="C4101" s="278" t="s">
        <v>5908</v>
      </c>
      <c r="D4101" s="278" t="s">
        <v>1110</v>
      </c>
      <c r="E4101" s="279" t="s">
        <v>77</v>
      </c>
      <c r="F4101" s="280" t="s">
        <v>5909</v>
      </c>
      <c r="G4101" s="281" t="s">
        <v>1025</v>
      </c>
      <c r="H4101" s="282">
        <v>2</v>
      </c>
      <c r="I4101" s="283"/>
      <c r="J4101" s="284">
        <f>ROUND(I4101*H4101,2)</f>
        <v>0</v>
      </c>
      <c r="K4101" s="280" t="s">
        <v>23</v>
      </c>
      <c r="L4101" s="285"/>
      <c r="M4101" s="286" t="s">
        <v>23</v>
      </c>
      <c r="N4101" s="287" t="s">
        <v>44</v>
      </c>
      <c r="O4101" s="43"/>
      <c r="P4101" s="218">
        <f>O4101*H4101</f>
        <v>0</v>
      </c>
      <c r="Q4101" s="218">
        <v>0</v>
      </c>
      <c r="R4101" s="218">
        <f>Q4101*H4101</f>
        <v>0</v>
      </c>
      <c r="S4101" s="218">
        <v>0</v>
      </c>
      <c r="T4101" s="219">
        <f>S4101*H4101</f>
        <v>0</v>
      </c>
      <c r="AR4101" s="25" t="s">
        <v>977</v>
      </c>
      <c r="AT4101" s="25" t="s">
        <v>1110</v>
      </c>
      <c r="AU4101" s="25" t="s">
        <v>82</v>
      </c>
      <c r="AY4101" s="25" t="s">
        <v>492</v>
      </c>
      <c r="BE4101" s="220">
        <f>IF(N4101="základní",J4101,0)</f>
        <v>0</v>
      </c>
      <c r="BF4101" s="220">
        <f>IF(N4101="snížená",J4101,0)</f>
        <v>0</v>
      </c>
      <c r="BG4101" s="220">
        <f>IF(N4101="zákl. přenesená",J4101,0)</f>
        <v>0</v>
      </c>
      <c r="BH4101" s="220">
        <f>IF(N4101="sníž. přenesená",J4101,0)</f>
        <v>0</v>
      </c>
      <c r="BI4101" s="220">
        <f>IF(N4101="nulová",J4101,0)</f>
        <v>0</v>
      </c>
      <c r="BJ4101" s="25" t="s">
        <v>80</v>
      </c>
      <c r="BK4101" s="220">
        <f>ROUND(I4101*H4101,2)</f>
        <v>0</v>
      </c>
      <c r="BL4101" s="25" t="s">
        <v>775</v>
      </c>
      <c r="BM4101" s="25" t="s">
        <v>5910</v>
      </c>
    </row>
    <row r="4102" spans="2:65" s="1" customFormat="1" ht="24">
      <c r="B4102" s="42"/>
      <c r="C4102" s="64"/>
      <c r="D4102" s="227" t="s">
        <v>506</v>
      </c>
      <c r="E4102" s="64"/>
      <c r="F4102" s="274" t="s">
        <v>5909</v>
      </c>
      <c r="G4102" s="64"/>
      <c r="H4102" s="64"/>
      <c r="I4102" s="177"/>
      <c r="J4102" s="64"/>
      <c r="K4102" s="64"/>
      <c r="L4102" s="62"/>
      <c r="M4102" s="223"/>
      <c r="N4102" s="43"/>
      <c r="O4102" s="43"/>
      <c r="P4102" s="43"/>
      <c r="Q4102" s="43"/>
      <c r="R4102" s="43"/>
      <c r="S4102" s="43"/>
      <c r="T4102" s="79"/>
      <c r="AT4102" s="25" t="s">
        <v>506</v>
      </c>
      <c r="AU4102" s="25" t="s">
        <v>82</v>
      </c>
    </row>
    <row r="4103" spans="2:65" s="1" customFormat="1" ht="25.5" customHeight="1">
      <c r="B4103" s="42"/>
      <c r="C4103" s="278" t="s">
        <v>5911</v>
      </c>
      <c r="D4103" s="278" t="s">
        <v>1110</v>
      </c>
      <c r="E4103" s="279" t="s">
        <v>5912</v>
      </c>
      <c r="F4103" s="280" t="s">
        <v>5913</v>
      </c>
      <c r="G4103" s="281" t="s">
        <v>1025</v>
      </c>
      <c r="H4103" s="282">
        <v>2</v>
      </c>
      <c r="I4103" s="283"/>
      <c r="J4103" s="284">
        <f>ROUND(I4103*H4103,2)</f>
        <v>0</v>
      </c>
      <c r="K4103" s="280" t="s">
        <v>23</v>
      </c>
      <c r="L4103" s="285"/>
      <c r="M4103" s="286" t="s">
        <v>23</v>
      </c>
      <c r="N4103" s="287" t="s">
        <v>44</v>
      </c>
      <c r="O4103" s="43"/>
      <c r="P4103" s="218">
        <f>O4103*H4103</f>
        <v>0</v>
      </c>
      <c r="Q4103" s="218">
        <v>0</v>
      </c>
      <c r="R4103" s="218">
        <f>Q4103*H4103</f>
        <v>0</v>
      </c>
      <c r="S4103" s="218">
        <v>0</v>
      </c>
      <c r="T4103" s="219">
        <f>S4103*H4103</f>
        <v>0</v>
      </c>
      <c r="AR4103" s="25" t="s">
        <v>977</v>
      </c>
      <c r="AT4103" s="25" t="s">
        <v>1110</v>
      </c>
      <c r="AU4103" s="25" t="s">
        <v>82</v>
      </c>
      <c r="AY4103" s="25" t="s">
        <v>492</v>
      </c>
      <c r="BE4103" s="220">
        <f>IF(N4103="základní",J4103,0)</f>
        <v>0</v>
      </c>
      <c r="BF4103" s="220">
        <f>IF(N4103="snížená",J4103,0)</f>
        <v>0</v>
      </c>
      <c r="BG4103" s="220">
        <f>IF(N4103="zákl. přenesená",J4103,0)</f>
        <v>0</v>
      </c>
      <c r="BH4103" s="220">
        <f>IF(N4103="sníž. přenesená",J4103,0)</f>
        <v>0</v>
      </c>
      <c r="BI4103" s="220">
        <f>IF(N4103="nulová",J4103,0)</f>
        <v>0</v>
      </c>
      <c r="BJ4103" s="25" t="s">
        <v>80</v>
      </c>
      <c r="BK4103" s="220">
        <f>ROUND(I4103*H4103,2)</f>
        <v>0</v>
      </c>
      <c r="BL4103" s="25" t="s">
        <v>775</v>
      </c>
      <c r="BM4103" s="25" t="s">
        <v>5914</v>
      </c>
    </row>
    <row r="4104" spans="2:65" s="1" customFormat="1" ht="24">
      <c r="B4104" s="42"/>
      <c r="C4104" s="64"/>
      <c r="D4104" s="227" t="s">
        <v>506</v>
      </c>
      <c r="E4104" s="64"/>
      <c r="F4104" s="274" t="s">
        <v>5913</v>
      </c>
      <c r="G4104" s="64"/>
      <c r="H4104" s="64"/>
      <c r="I4104" s="177"/>
      <c r="J4104" s="64"/>
      <c r="K4104" s="64"/>
      <c r="L4104" s="62"/>
      <c r="M4104" s="223"/>
      <c r="N4104" s="43"/>
      <c r="O4104" s="43"/>
      <c r="P4104" s="43"/>
      <c r="Q4104" s="43"/>
      <c r="R4104" s="43"/>
      <c r="S4104" s="43"/>
      <c r="T4104" s="79"/>
      <c r="AT4104" s="25" t="s">
        <v>506</v>
      </c>
      <c r="AU4104" s="25" t="s">
        <v>82</v>
      </c>
    </row>
    <row r="4105" spans="2:65" s="1" customFormat="1" ht="25.5" customHeight="1">
      <c r="B4105" s="42"/>
      <c r="C4105" s="278" t="s">
        <v>5915</v>
      </c>
      <c r="D4105" s="278" t="s">
        <v>1110</v>
      </c>
      <c r="E4105" s="279" t="s">
        <v>5916</v>
      </c>
      <c r="F4105" s="280" t="s">
        <v>5917</v>
      </c>
      <c r="G4105" s="281" t="s">
        <v>1025</v>
      </c>
      <c r="H4105" s="282">
        <v>1</v>
      </c>
      <c r="I4105" s="283"/>
      <c r="J4105" s="284">
        <f>ROUND(I4105*H4105,2)</f>
        <v>0</v>
      </c>
      <c r="K4105" s="280" t="s">
        <v>23</v>
      </c>
      <c r="L4105" s="285"/>
      <c r="M4105" s="286" t="s">
        <v>23</v>
      </c>
      <c r="N4105" s="287" t="s">
        <v>44</v>
      </c>
      <c r="O4105" s="43"/>
      <c r="P4105" s="218">
        <f>O4105*H4105</f>
        <v>0</v>
      </c>
      <c r="Q4105" s="218">
        <v>0</v>
      </c>
      <c r="R4105" s="218">
        <f>Q4105*H4105</f>
        <v>0</v>
      </c>
      <c r="S4105" s="218">
        <v>0</v>
      </c>
      <c r="T4105" s="219">
        <f>S4105*H4105</f>
        <v>0</v>
      </c>
      <c r="AR4105" s="25" t="s">
        <v>977</v>
      </c>
      <c r="AT4105" s="25" t="s">
        <v>1110</v>
      </c>
      <c r="AU4105" s="25" t="s">
        <v>82</v>
      </c>
      <c r="AY4105" s="25" t="s">
        <v>492</v>
      </c>
      <c r="BE4105" s="220">
        <f>IF(N4105="základní",J4105,0)</f>
        <v>0</v>
      </c>
      <c r="BF4105" s="220">
        <f>IF(N4105="snížená",J4105,0)</f>
        <v>0</v>
      </c>
      <c r="BG4105" s="220">
        <f>IF(N4105="zákl. přenesená",J4105,0)</f>
        <v>0</v>
      </c>
      <c r="BH4105" s="220">
        <f>IF(N4105="sníž. přenesená",J4105,0)</f>
        <v>0</v>
      </c>
      <c r="BI4105" s="220">
        <f>IF(N4105="nulová",J4105,0)</f>
        <v>0</v>
      </c>
      <c r="BJ4105" s="25" t="s">
        <v>80</v>
      </c>
      <c r="BK4105" s="220">
        <f>ROUND(I4105*H4105,2)</f>
        <v>0</v>
      </c>
      <c r="BL4105" s="25" t="s">
        <v>775</v>
      </c>
      <c r="BM4105" s="25" t="s">
        <v>5918</v>
      </c>
    </row>
    <row r="4106" spans="2:65" s="1" customFormat="1" ht="24">
      <c r="B4106" s="42"/>
      <c r="C4106" s="64"/>
      <c r="D4106" s="227" t="s">
        <v>506</v>
      </c>
      <c r="E4106" s="64"/>
      <c r="F4106" s="274" t="s">
        <v>5917</v>
      </c>
      <c r="G4106" s="64"/>
      <c r="H4106" s="64"/>
      <c r="I4106" s="177"/>
      <c r="J4106" s="64"/>
      <c r="K4106" s="64"/>
      <c r="L4106" s="62"/>
      <c r="M4106" s="223"/>
      <c r="N4106" s="43"/>
      <c r="O4106" s="43"/>
      <c r="P4106" s="43"/>
      <c r="Q4106" s="43"/>
      <c r="R4106" s="43"/>
      <c r="S4106" s="43"/>
      <c r="T4106" s="79"/>
      <c r="AT4106" s="25" t="s">
        <v>506</v>
      </c>
      <c r="AU4106" s="25" t="s">
        <v>82</v>
      </c>
    </row>
    <row r="4107" spans="2:65" s="1" customFormat="1" ht="25.5" customHeight="1">
      <c r="B4107" s="42"/>
      <c r="C4107" s="278" t="s">
        <v>5919</v>
      </c>
      <c r="D4107" s="278" t="s">
        <v>1110</v>
      </c>
      <c r="E4107" s="279" t="s">
        <v>5920</v>
      </c>
      <c r="F4107" s="280" t="s">
        <v>5921</v>
      </c>
      <c r="G4107" s="281" t="s">
        <v>1025</v>
      </c>
      <c r="H4107" s="282">
        <v>1</v>
      </c>
      <c r="I4107" s="283"/>
      <c r="J4107" s="284">
        <f>ROUND(I4107*H4107,2)</f>
        <v>0</v>
      </c>
      <c r="K4107" s="280" t="s">
        <v>23</v>
      </c>
      <c r="L4107" s="285"/>
      <c r="M4107" s="286" t="s">
        <v>23</v>
      </c>
      <c r="N4107" s="287" t="s">
        <v>44</v>
      </c>
      <c r="O4107" s="43"/>
      <c r="P4107" s="218">
        <f>O4107*H4107</f>
        <v>0</v>
      </c>
      <c r="Q4107" s="218">
        <v>0</v>
      </c>
      <c r="R4107" s="218">
        <f>Q4107*H4107</f>
        <v>0</v>
      </c>
      <c r="S4107" s="218">
        <v>0</v>
      </c>
      <c r="T4107" s="219">
        <f>S4107*H4107</f>
        <v>0</v>
      </c>
      <c r="AR4107" s="25" t="s">
        <v>977</v>
      </c>
      <c r="AT4107" s="25" t="s">
        <v>1110</v>
      </c>
      <c r="AU4107" s="25" t="s">
        <v>82</v>
      </c>
      <c r="AY4107" s="25" t="s">
        <v>492</v>
      </c>
      <c r="BE4107" s="220">
        <f>IF(N4107="základní",J4107,0)</f>
        <v>0</v>
      </c>
      <c r="BF4107" s="220">
        <f>IF(N4107="snížená",J4107,0)</f>
        <v>0</v>
      </c>
      <c r="BG4107" s="220">
        <f>IF(N4107="zákl. přenesená",J4107,0)</f>
        <v>0</v>
      </c>
      <c r="BH4107" s="220">
        <f>IF(N4107="sníž. přenesená",J4107,0)</f>
        <v>0</v>
      </c>
      <c r="BI4107" s="220">
        <f>IF(N4107="nulová",J4107,0)</f>
        <v>0</v>
      </c>
      <c r="BJ4107" s="25" t="s">
        <v>80</v>
      </c>
      <c r="BK4107" s="220">
        <f>ROUND(I4107*H4107,2)</f>
        <v>0</v>
      </c>
      <c r="BL4107" s="25" t="s">
        <v>775</v>
      </c>
      <c r="BM4107" s="25" t="s">
        <v>5922</v>
      </c>
    </row>
    <row r="4108" spans="2:65" s="1" customFormat="1" ht="24">
      <c r="B4108" s="42"/>
      <c r="C4108" s="64"/>
      <c r="D4108" s="227" t="s">
        <v>506</v>
      </c>
      <c r="E4108" s="64"/>
      <c r="F4108" s="274" t="s">
        <v>5921</v>
      </c>
      <c r="G4108" s="64"/>
      <c r="H4108" s="64"/>
      <c r="I4108" s="177"/>
      <c r="J4108" s="64"/>
      <c r="K4108" s="64"/>
      <c r="L4108" s="62"/>
      <c r="M4108" s="223"/>
      <c r="N4108" s="43"/>
      <c r="O4108" s="43"/>
      <c r="P4108" s="43"/>
      <c r="Q4108" s="43"/>
      <c r="R4108" s="43"/>
      <c r="S4108" s="43"/>
      <c r="T4108" s="79"/>
      <c r="AT4108" s="25" t="s">
        <v>506</v>
      </c>
      <c r="AU4108" s="25" t="s">
        <v>82</v>
      </c>
    </row>
    <row r="4109" spans="2:65" s="1" customFormat="1" ht="16.5" customHeight="1">
      <c r="B4109" s="42"/>
      <c r="C4109" s="209" t="s">
        <v>5923</v>
      </c>
      <c r="D4109" s="209" t="s">
        <v>498</v>
      </c>
      <c r="E4109" s="210" t="s">
        <v>5924</v>
      </c>
      <c r="F4109" s="211" t="s">
        <v>5925</v>
      </c>
      <c r="G4109" s="212" t="s">
        <v>1025</v>
      </c>
      <c r="H4109" s="213">
        <v>3</v>
      </c>
      <c r="I4109" s="214"/>
      <c r="J4109" s="215">
        <f>ROUND(I4109*H4109,2)</f>
        <v>0</v>
      </c>
      <c r="K4109" s="211" t="s">
        <v>501</v>
      </c>
      <c r="L4109" s="62"/>
      <c r="M4109" s="216" t="s">
        <v>23</v>
      </c>
      <c r="N4109" s="217" t="s">
        <v>44</v>
      </c>
      <c r="O4109" s="43"/>
      <c r="P4109" s="218">
        <f>O4109*H4109</f>
        <v>0</v>
      </c>
      <c r="Q4109" s="218">
        <v>0</v>
      </c>
      <c r="R4109" s="218">
        <f>Q4109*H4109</f>
        <v>0</v>
      </c>
      <c r="S4109" s="218">
        <v>0</v>
      </c>
      <c r="T4109" s="219">
        <f>S4109*H4109</f>
        <v>0</v>
      </c>
      <c r="AR4109" s="25" t="s">
        <v>775</v>
      </c>
      <c r="AT4109" s="25" t="s">
        <v>498</v>
      </c>
      <c r="AU4109" s="25" t="s">
        <v>82</v>
      </c>
      <c r="AY4109" s="25" t="s">
        <v>492</v>
      </c>
      <c r="BE4109" s="220">
        <f>IF(N4109="základní",J4109,0)</f>
        <v>0</v>
      </c>
      <c r="BF4109" s="220">
        <f>IF(N4109="snížená",J4109,0)</f>
        <v>0</v>
      </c>
      <c r="BG4109" s="220">
        <f>IF(N4109="zákl. přenesená",J4109,0)</f>
        <v>0</v>
      </c>
      <c r="BH4109" s="220">
        <f>IF(N4109="sníž. přenesená",J4109,0)</f>
        <v>0</v>
      </c>
      <c r="BI4109" s="220">
        <f>IF(N4109="nulová",J4109,0)</f>
        <v>0</v>
      </c>
      <c r="BJ4109" s="25" t="s">
        <v>80</v>
      </c>
      <c r="BK4109" s="220">
        <f>ROUND(I4109*H4109,2)</f>
        <v>0</v>
      </c>
      <c r="BL4109" s="25" t="s">
        <v>775</v>
      </c>
      <c r="BM4109" s="25" t="s">
        <v>5926</v>
      </c>
    </row>
    <row r="4110" spans="2:65" s="1" customFormat="1">
      <c r="B4110" s="42"/>
      <c r="C4110" s="64"/>
      <c r="D4110" s="221" t="s">
        <v>506</v>
      </c>
      <c r="E4110" s="64"/>
      <c r="F4110" s="222" t="s">
        <v>5925</v>
      </c>
      <c r="G4110" s="64"/>
      <c r="H4110" s="64"/>
      <c r="I4110" s="177"/>
      <c r="J4110" s="64"/>
      <c r="K4110" s="64"/>
      <c r="L4110" s="62"/>
      <c r="M4110" s="223"/>
      <c r="N4110" s="43"/>
      <c r="O4110" s="43"/>
      <c r="P4110" s="43"/>
      <c r="Q4110" s="43"/>
      <c r="R4110" s="43"/>
      <c r="S4110" s="43"/>
      <c r="T4110" s="79"/>
      <c r="AT4110" s="25" t="s">
        <v>506</v>
      </c>
      <c r="AU4110" s="25" t="s">
        <v>82</v>
      </c>
    </row>
    <row r="4111" spans="2:65" s="1" customFormat="1" ht="144">
      <c r="B4111" s="42"/>
      <c r="C4111" s="64"/>
      <c r="D4111" s="221" t="s">
        <v>509</v>
      </c>
      <c r="E4111" s="64"/>
      <c r="F4111" s="224" t="s">
        <v>5595</v>
      </c>
      <c r="G4111" s="64"/>
      <c r="H4111" s="64"/>
      <c r="I4111" s="177"/>
      <c r="J4111" s="64"/>
      <c r="K4111" s="64"/>
      <c r="L4111" s="62"/>
      <c r="M4111" s="223"/>
      <c r="N4111" s="43"/>
      <c r="O4111" s="43"/>
      <c r="P4111" s="43"/>
      <c r="Q4111" s="43"/>
      <c r="R4111" s="43"/>
      <c r="S4111" s="43"/>
      <c r="T4111" s="79"/>
      <c r="AT4111" s="25" t="s">
        <v>509</v>
      </c>
      <c r="AU4111" s="25" t="s">
        <v>82</v>
      </c>
    </row>
    <row r="4112" spans="2:65" s="13" customFormat="1">
      <c r="B4112" s="237"/>
      <c r="C4112" s="238"/>
      <c r="D4112" s="221" t="s">
        <v>513</v>
      </c>
      <c r="E4112" s="239" t="s">
        <v>23</v>
      </c>
      <c r="F4112" s="240" t="s">
        <v>5927</v>
      </c>
      <c r="G4112" s="238"/>
      <c r="H4112" s="241" t="s">
        <v>23</v>
      </c>
      <c r="I4112" s="242"/>
      <c r="J4112" s="238"/>
      <c r="K4112" s="238"/>
      <c r="L4112" s="243"/>
      <c r="M4112" s="244"/>
      <c r="N4112" s="245"/>
      <c r="O4112" s="245"/>
      <c r="P4112" s="245"/>
      <c r="Q4112" s="245"/>
      <c r="R4112" s="245"/>
      <c r="S4112" s="245"/>
      <c r="T4112" s="246"/>
      <c r="AT4112" s="247" t="s">
        <v>513</v>
      </c>
      <c r="AU4112" s="247" t="s">
        <v>82</v>
      </c>
      <c r="AV4112" s="13" t="s">
        <v>80</v>
      </c>
      <c r="AW4112" s="13" t="s">
        <v>36</v>
      </c>
      <c r="AX4112" s="13" t="s">
        <v>73</v>
      </c>
      <c r="AY4112" s="247" t="s">
        <v>492</v>
      </c>
    </row>
    <row r="4113" spans="2:65" s="12" customFormat="1">
      <c r="B4113" s="225"/>
      <c r="C4113" s="226"/>
      <c r="D4113" s="221" t="s">
        <v>513</v>
      </c>
      <c r="E4113" s="248" t="s">
        <v>23</v>
      </c>
      <c r="F4113" s="249" t="s">
        <v>5928</v>
      </c>
      <c r="G4113" s="226"/>
      <c r="H4113" s="250">
        <v>3</v>
      </c>
      <c r="I4113" s="231"/>
      <c r="J4113" s="226"/>
      <c r="K4113" s="226"/>
      <c r="L4113" s="232"/>
      <c r="M4113" s="233"/>
      <c r="N4113" s="234"/>
      <c r="O4113" s="234"/>
      <c r="P4113" s="234"/>
      <c r="Q4113" s="234"/>
      <c r="R4113" s="234"/>
      <c r="S4113" s="234"/>
      <c r="T4113" s="235"/>
      <c r="AT4113" s="236" t="s">
        <v>513</v>
      </c>
      <c r="AU4113" s="236" t="s">
        <v>82</v>
      </c>
      <c r="AV4113" s="12" t="s">
        <v>82</v>
      </c>
      <c r="AW4113" s="12" t="s">
        <v>36</v>
      </c>
      <c r="AX4113" s="12" t="s">
        <v>73</v>
      </c>
      <c r="AY4113" s="236" t="s">
        <v>492</v>
      </c>
    </row>
    <row r="4114" spans="2:65" s="14" customFormat="1">
      <c r="B4114" s="251"/>
      <c r="C4114" s="252"/>
      <c r="D4114" s="227" t="s">
        <v>513</v>
      </c>
      <c r="E4114" s="253" t="s">
        <v>23</v>
      </c>
      <c r="F4114" s="254" t="s">
        <v>560</v>
      </c>
      <c r="G4114" s="252"/>
      <c r="H4114" s="255">
        <v>3</v>
      </c>
      <c r="I4114" s="256"/>
      <c r="J4114" s="252"/>
      <c r="K4114" s="252"/>
      <c r="L4114" s="257"/>
      <c r="M4114" s="258"/>
      <c r="N4114" s="259"/>
      <c r="O4114" s="259"/>
      <c r="P4114" s="259"/>
      <c r="Q4114" s="259"/>
      <c r="R4114" s="259"/>
      <c r="S4114" s="259"/>
      <c r="T4114" s="260"/>
      <c r="AT4114" s="261" t="s">
        <v>513</v>
      </c>
      <c r="AU4114" s="261" t="s">
        <v>82</v>
      </c>
      <c r="AV4114" s="14" t="s">
        <v>502</v>
      </c>
      <c r="AW4114" s="14" t="s">
        <v>36</v>
      </c>
      <c r="AX4114" s="14" t="s">
        <v>80</v>
      </c>
      <c r="AY4114" s="261" t="s">
        <v>492</v>
      </c>
    </row>
    <row r="4115" spans="2:65" s="1" customFormat="1" ht="25.5" customHeight="1">
      <c r="B4115" s="42"/>
      <c r="C4115" s="278" t="s">
        <v>5929</v>
      </c>
      <c r="D4115" s="278" t="s">
        <v>1110</v>
      </c>
      <c r="E4115" s="279" t="s">
        <v>156</v>
      </c>
      <c r="F4115" s="280" t="s">
        <v>5930</v>
      </c>
      <c r="G4115" s="281" t="s">
        <v>1025</v>
      </c>
      <c r="H4115" s="282">
        <v>1</v>
      </c>
      <c r="I4115" s="283"/>
      <c r="J4115" s="284">
        <f>ROUND(I4115*H4115,2)</f>
        <v>0</v>
      </c>
      <c r="K4115" s="280" t="s">
        <v>23</v>
      </c>
      <c r="L4115" s="285"/>
      <c r="M4115" s="286" t="s">
        <v>23</v>
      </c>
      <c r="N4115" s="287" t="s">
        <v>44</v>
      </c>
      <c r="O4115" s="43"/>
      <c r="P4115" s="218">
        <f>O4115*H4115</f>
        <v>0</v>
      </c>
      <c r="Q4115" s="218">
        <v>0</v>
      </c>
      <c r="R4115" s="218">
        <f>Q4115*H4115</f>
        <v>0</v>
      </c>
      <c r="S4115" s="218">
        <v>0</v>
      </c>
      <c r="T4115" s="219">
        <f>S4115*H4115</f>
        <v>0</v>
      </c>
      <c r="AR4115" s="25" t="s">
        <v>977</v>
      </c>
      <c r="AT4115" s="25" t="s">
        <v>1110</v>
      </c>
      <c r="AU4115" s="25" t="s">
        <v>82</v>
      </c>
      <c r="AY4115" s="25" t="s">
        <v>492</v>
      </c>
      <c r="BE4115" s="220">
        <f>IF(N4115="základní",J4115,0)</f>
        <v>0</v>
      </c>
      <c r="BF4115" s="220">
        <f>IF(N4115="snížená",J4115,0)</f>
        <v>0</v>
      </c>
      <c r="BG4115" s="220">
        <f>IF(N4115="zákl. přenesená",J4115,0)</f>
        <v>0</v>
      </c>
      <c r="BH4115" s="220">
        <f>IF(N4115="sníž. přenesená",J4115,0)</f>
        <v>0</v>
      </c>
      <c r="BI4115" s="220">
        <f>IF(N4115="nulová",J4115,0)</f>
        <v>0</v>
      </c>
      <c r="BJ4115" s="25" t="s">
        <v>80</v>
      </c>
      <c r="BK4115" s="220">
        <f>ROUND(I4115*H4115,2)</f>
        <v>0</v>
      </c>
      <c r="BL4115" s="25" t="s">
        <v>775</v>
      </c>
      <c r="BM4115" s="25" t="s">
        <v>5931</v>
      </c>
    </row>
    <row r="4116" spans="2:65" s="1" customFormat="1" ht="24">
      <c r="B4116" s="42"/>
      <c r="C4116" s="64"/>
      <c r="D4116" s="227" t="s">
        <v>506</v>
      </c>
      <c r="E4116" s="64"/>
      <c r="F4116" s="274" t="s">
        <v>5930</v>
      </c>
      <c r="G4116" s="64"/>
      <c r="H4116" s="64"/>
      <c r="I4116" s="177"/>
      <c r="J4116" s="64"/>
      <c r="K4116" s="64"/>
      <c r="L4116" s="62"/>
      <c r="M4116" s="223"/>
      <c r="N4116" s="43"/>
      <c r="O4116" s="43"/>
      <c r="P4116" s="43"/>
      <c r="Q4116" s="43"/>
      <c r="R4116" s="43"/>
      <c r="S4116" s="43"/>
      <c r="T4116" s="79"/>
      <c r="AT4116" s="25" t="s">
        <v>506</v>
      </c>
      <c r="AU4116" s="25" t="s">
        <v>82</v>
      </c>
    </row>
    <row r="4117" spans="2:65" s="1" customFormat="1" ht="25.5" customHeight="1">
      <c r="B4117" s="42"/>
      <c r="C4117" s="278" t="s">
        <v>5932</v>
      </c>
      <c r="D4117" s="278" t="s">
        <v>1110</v>
      </c>
      <c r="E4117" s="279" t="s">
        <v>5933</v>
      </c>
      <c r="F4117" s="280" t="s">
        <v>5934</v>
      </c>
      <c r="G4117" s="281" t="s">
        <v>1025</v>
      </c>
      <c r="H4117" s="282">
        <v>1</v>
      </c>
      <c r="I4117" s="283"/>
      <c r="J4117" s="284">
        <f>ROUND(I4117*H4117,2)</f>
        <v>0</v>
      </c>
      <c r="K4117" s="280" t="s">
        <v>23</v>
      </c>
      <c r="L4117" s="285"/>
      <c r="M4117" s="286" t="s">
        <v>23</v>
      </c>
      <c r="N4117" s="287" t="s">
        <v>44</v>
      </c>
      <c r="O4117" s="43"/>
      <c r="P4117" s="218">
        <f>O4117*H4117</f>
        <v>0</v>
      </c>
      <c r="Q4117" s="218">
        <v>0</v>
      </c>
      <c r="R4117" s="218">
        <f>Q4117*H4117</f>
        <v>0</v>
      </c>
      <c r="S4117" s="218">
        <v>0</v>
      </c>
      <c r="T4117" s="219">
        <f>S4117*H4117</f>
        <v>0</v>
      </c>
      <c r="AR4117" s="25" t="s">
        <v>977</v>
      </c>
      <c r="AT4117" s="25" t="s">
        <v>1110</v>
      </c>
      <c r="AU4117" s="25" t="s">
        <v>82</v>
      </c>
      <c r="AY4117" s="25" t="s">
        <v>492</v>
      </c>
      <c r="BE4117" s="220">
        <f>IF(N4117="základní",J4117,0)</f>
        <v>0</v>
      </c>
      <c r="BF4117" s="220">
        <f>IF(N4117="snížená",J4117,0)</f>
        <v>0</v>
      </c>
      <c r="BG4117" s="220">
        <f>IF(N4117="zákl. přenesená",J4117,0)</f>
        <v>0</v>
      </c>
      <c r="BH4117" s="220">
        <f>IF(N4117="sníž. přenesená",J4117,0)</f>
        <v>0</v>
      </c>
      <c r="BI4117" s="220">
        <f>IF(N4117="nulová",J4117,0)</f>
        <v>0</v>
      </c>
      <c r="BJ4117" s="25" t="s">
        <v>80</v>
      </c>
      <c r="BK4117" s="220">
        <f>ROUND(I4117*H4117,2)</f>
        <v>0</v>
      </c>
      <c r="BL4117" s="25" t="s">
        <v>775</v>
      </c>
      <c r="BM4117" s="25" t="s">
        <v>5935</v>
      </c>
    </row>
    <row r="4118" spans="2:65" s="1" customFormat="1" ht="24">
      <c r="B4118" s="42"/>
      <c r="C4118" s="64"/>
      <c r="D4118" s="227" t="s">
        <v>506</v>
      </c>
      <c r="E4118" s="64"/>
      <c r="F4118" s="274" t="s">
        <v>5934</v>
      </c>
      <c r="G4118" s="64"/>
      <c r="H4118" s="64"/>
      <c r="I4118" s="177"/>
      <c r="J4118" s="64"/>
      <c r="K4118" s="64"/>
      <c r="L4118" s="62"/>
      <c r="M4118" s="223"/>
      <c r="N4118" s="43"/>
      <c r="O4118" s="43"/>
      <c r="P4118" s="43"/>
      <c r="Q4118" s="43"/>
      <c r="R4118" s="43"/>
      <c r="S4118" s="43"/>
      <c r="T4118" s="79"/>
      <c r="AT4118" s="25" t="s">
        <v>506</v>
      </c>
      <c r="AU4118" s="25" t="s">
        <v>82</v>
      </c>
    </row>
    <row r="4119" spans="2:65" s="1" customFormat="1" ht="25.5" customHeight="1">
      <c r="B4119" s="42"/>
      <c r="C4119" s="278" t="s">
        <v>5936</v>
      </c>
      <c r="D4119" s="278" t="s">
        <v>1110</v>
      </c>
      <c r="E4119" s="279" t="s">
        <v>5937</v>
      </c>
      <c r="F4119" s="280" t="s">
        <v>5938</v>
      </c>
      <c r="G4119" s="281" t="s">
        <v>1025</v>
      </c>
      <c r="H4119" s="282">
        <v>1</v>
      </c>
      <c r="I4119" s="283"/>
      <c r="J4119" s="284">
        <f>ROUND(I4119*H4119,2)</f>
        <v>0</v>
      </c>
      <c r="K4119" s="280" t="s">
        <v>23</v>
      </c>
      <c r="L4119" s="285"/>
      <c r="M4119" s="286" t="s">
        <v>23</v>
      </c>
      <c r="N4119" s="287" t="s">
        <v>44</v>
      </c>
      <c r="O4119" s="43"/>
      <c r="P4119" s="218">
        <f>O4119*H4119</f>
        <v>0</v>
      </c>
      <c r="Q4119" s="218">
        <v>0</v>
      </c>
      <c r="R4119" s="218">
        <f>Q4119*H4119</f>
        <v>0</v>
      </c>
      <c r="S4119" s="218">
        <v>0</v>
      </c>
      <c r="T4119" s="219">
        <f>S4119*H4119</f>
        <v>0</v>
      </c>
      <c r="AR4119" s="25" t="s">
        <v>977</v>
      </c>
      <c r="AT4119" s="25" t="s">
        <v>1110</v>
      </c>
      <c r="AU4119" s="25" t="s">
        <v>82</v>
      </c>
      <c r="AY4119" s="25" t="s">
        <v>492</v>
      </c>
      <c r="BE4119" s="220">
        <f>IF(N4119="základní",J4119,0)</f>
        <v>0</v>
      </c>
      <c r="BF4119" s="220">
        <f>IF(N4119="snížená",J4119,0)</f>
        <v>0</v>
      </c>
      <c r="BG4119" s="220">
        <f>IF(N4119="zákl. přenesená",J4119,0)</f>
        <v>0</v>
      </c>
      <c r="BH4119" s="220">
        <f>IF(N4119="sníž. přenesená",J4119,0)</f>
        <v>0</v>
      </c>
      <c r="BI4119" s="220">
        <f>IF(N4119="nulová",J4119,0)</f>
        <v>0</v>
      </c>
      <c r="BJ4119" s="25" t="s">
        <v>80</v>
      </c>
      <c r="BK4119" s="220">
        <f>ROUND(I4119*H4119,2)</f>
        <v>0</v>
      </c>
      <c r="BL4119" s="25" t="s">
        <v>775</v>
      </c>
      <c r="BM4119" s="25" t="s">
        <v>5939</v>
      </c>
    </row>
    <row r="4120" spans="2:65" s="1" customFormat="1" ht="24">
      <c r="B4120" s="42"/>
      <c r="C4120" s="64"/>
      <c r="D4120" s="227" t="s">
        <v>506</v>
      </c>
      <c r="E4120" s="64"/>
      <c r="F4120" s="274" t="s">
        <v>5938</v>
      </c>
      <c r="G4120" s="64"/>
      <c r="H4120" s="64"/>
      <c r="I4120" s="177"/>
      <c r="J4120" s="64"/>
      <c r="K4120" s="64"/>
      <c r="L4120" s="62"/>
      <c r="M4120" s="223"/>
      <c r="N4120" s="43"/>
      <c r="O4120" s="43"/>
      <c r="P4120" s="43"/>
      <c r="Q4120" s="43"/>
      <c r="R4120" s="43"/>
      <c r="S4120" s="43"/>
      <c r="T4120" s="79"/>
      <c r="AT4120" s="25" t="s">
        <v>506</v>
      </c>
      <c r="AU4120" s="25" t="s">
        <v>82</v>
      </c>
    </row>
    <row r="4121" spans="2:65" s="1" customFormat="1" ht="16.5" customHeight="1">
      <c r="B4121" s="42"/>
      <c r="C4121" s="209" t="s">
        <v>5940</v>
      </c>
      <c r="D4121" s="209" t="s">
        <v>498</v>
      </c>
      <c r="E4121" s="210" t="s">
        <v>5941</v>
      </c>
      <c r="F4121" s="211" t="s">
        <v>5942</v>
      </c>
      <c r="G4121" s="212" t="s">
        <v>1025</v>
      </c>
      <c r="H4121" s="213">
        <v>1</v>
      </c>
      <c r="I4121" s="214"/>
      <c r="J4121" s="215">
        <f>ROUND(I4121*H4121,2)</f>
        <v>0</v>
      </c>
      <c r="K4121" s="211" t="s">
        <v>23</v>
      </c>
      <c r="L4121" s="62"/>
      <c r="M4121" s="216" t="s">
        <v>23</v>
      </c>
      <c r="N4121" s="217" t="s">
        <v>44</v>
      </c>
      <c r="O4121" s="43"/>
      <c r="P4121" s="218">
        <f>O4121*H4121</f>
        <v>0</v>
      </c>
      <c r="Q4121" s="218">
        <v>0</v>
      </c>
      <c r="R4121" s="218">
        <f>Q4121*H4121</f>
        <v>0</v>
      </c>
      <c r="S4121" s="218">
        <v>0</v>
      </c>
      <c r="T4121" s="219">
        <f>S4121*H4121</f>
        <v>0</v>
      </c>
      <c r="AR4121" s="25" t="s">
        <v>502</v>
      </c>
      <c r="AT4121" s="25" t="s">
        <v>498</v>
      </c>
      <c r="AU4121" s="25" t="s">
        <v>82</v>
      </c>
      <c r="AY4121" s="25" t="s">
        <v>492</v>
      </c>
      <c r="BE4121" s="220">
        <f>IF(N4121="základní",J4121,0)</f>
        <v>0</v>
      </c>
      <c r="BF4121" s="220">
        <f>IF(N4121="snížená",J4121,0)</f>
        <v>0</v>
      </c>
      <c r="BG4121" s="220">
        <f>IF(N4121="zákl. přenesená",J4121,0)</f>
        <v>0</v>
      </c>
      <c r="BH4121" s="220">
        <f>IF(N4121="sníž. přenesená",J4121,0)</f>
        <v>0</v>
      </c>
      <c r="BI4121" s="220">
        <f>IF(N4121="nulová",J4121,0)</f>
        <v>0</v>
      </c>
      <c r="BJ4121" s="25" t="s">
        <v>80</v>
      </c>
      <c r="BK4121" s="220">
        <f>ROUND(I4121*H4121,2)</f>
        <v>0</v>
      </c>
      <c r="BL4121" s="25" t="s">
        <v>502</v>
      </c>
      <c r="BM4121" s="25" t="s">
        <v>5943</v>
      </c>
    </row>
    <row r="4122" spans="2:65" s="1" customFormat="1">
      <c r="B4122" s="42"/>
      <c r="C4122" s="64"/>
      <c r="D4122" s="221" t="s">
        <v>506</v>
      </c>
      <c r="E4122" s="64"/>
      <c r="F4122" s="222" t="s">
        <v>5942</v>
      </c>
      <c r="G4122" s="64"/>
      <c r="H4122" s="64"/>
      <c r="I4122" s="177"/>
      <c r="J4122" s="64"/>
      <c r="K4122" s="64"/>
      <c r="L4122" s="62"/>
      <c r="M4122" s="223"/>
      <c r="N4122" s="43"/>
      <c r="O4122" s="43"/>
      <c r="P4122" s="43"/>
      <c r="Q4122" s="43"/>
      <c r="R4122" s="43"/>
      <c r="S4122" s="43"/>
      <c r="T4122" s="79"/>
      <c r="AT4122" s="25" t="s">
        <v>506</v>
      </c>
      <c r="AU4122" s="25" t="s">
        <v>82</v>
      </c>
    </row>
    <row r="4123" spans="2:65" s="12" customFormat="1">
      <c r="B4123" s="225"/>
      <c r="C4123" s="226"/>
      <c r="D4123" s="227" t="s">
        <v>513</v>
      </c>
      <c r="E4123" s="228" t="s">
        <v>23</v>
      </c>
      <c r="F4123" s="229" t="s">
        <v>5944</v>
      </c>
      <c r="G4123" s="226"/>
      <c r="H4123" s="230">
        <v>1</v>
      </c>
      <c r="I4123" s="231"/>
      <c r="J4123" s="226"/>
      <c r="K4123" s="226"/>
      <c r="L4123" s="232"/>
      <c r="M4123" s="233"/>
      <c r="N4123" s="234"/>
      <c r="O4123" s="234"/>
      <c r="P4123" s="234"/>
      <c r="Q4123" s="234"/>
      <c r="R4123" s="234"/>
      <c r="S4123" s="234"/>
      <c r="T4123" s="235"/>
      <c r="AT4123" s="236" t="s">
        <v>513</v>
      </c>
      <c r="AU4123" s="236" t="s">
        <v>82</v>
      </c>
      <c r="AV4123" s="12" t="s">
        <v>82</v>
      </c>
      <c r="AW4123" s="12" t="s">
        <v>36</v>
      </c>
      <c r="AX4123" s="12" t="s">
        <v>80</v>
      </c>
      <c r="AY4123" s="236" t="s">
        <v>492</v>
      </c>
    </row>
    <row r="4124" spans="2:65" s="1" customFormat="1" ht="25.5" customHeight="1">
      <c r="B4124" s="42"/>
      <c r="C4124" s="278" t="s">
        <v>5945</v>
      </c>
      <c r="D4124" s="278" t="s">
        <v>1110</v>
      </c>
      <c r="E4124" s="279" t="s">
        <v>5946</v>
      </c>
      <c r="F4124" s="280" t="s">
        <v>5947</v>
      </c>
      <c r="G4124" s="281" t="s">
        <v>1025</v>
      </c>
      <c r="H4124" s="282">
        <v>1</v>
      </c>
      <c r="I4124" s="283"/>
      <c r="J4124" s="284">
        <f>ROUND(I4124*H4124,2)</f>
        <v>0</v>
      </c>
      <c r="K4124" s="280" t="s">
        <v>23</v>
      </c>
      <c r="L4124" s="285"/>
      <c r="M4124" s="286" t="s">
        <v>23</v>
      </c>
      <c r="N4124" s="287" t="s">
        <v>44</v>
      </c>
      <c r="O4124" s="43"/>
      <c r="P4124" s="218">
        <f>O4124*H4124</f>
        <v>0</v>
      </c>
      <c r="Q4124" s="218">
        <v>0</v>
      </c>
      <c r="R4124" s="218">
        <f>Q4124*H4124</f>
        <v>0</v>
      </c>
      <c r="S4124" s="218">
        <v>0</v>
      </c>
      <c r="T4124" s="219">
        <f>S4124*H4124</f>
        <v>0</v>
      </c>
      <c r="AR4124" s="25" t="s">
        <v>977</v>
      </c>
      <c r="AT4124" s="25" t="s">
        <v>1110</v>
      </c>
      <c r="AU4124" s="25" t="s">
        <v>82</v>
      </c>
      <c r="AY4124" s="25" t="s">
        <v>492</v>
      </c>
      <c r="BE4124" s="220">
        <f>IF(N4124="základní",J4124,0)</f>
        <v>0</v>
      </c>
      <c r="BF4124" s="220">
        <f>IF(N4124="snížená",J4124,0)</f>
        <v>0</v>
      </c>
      <c r="BG4124" s="220">
        <f>IF(N4124="zákl. přenesená",J4124,0)</f>
        <v>0</v>
      </c>
      <c r="BH4124" s="220">
        <f>IF(N4124="sníž. přenesená",J4124,0)</f>
        <v>0</v>
      </c>
      <c r="BI4124" s="220">
        <f>IF(N4124="nulová",J4124,0)</f>
        <v>0</v>
      </c>
      <c r="BJ4124" s="25" t="s">
        <v>80</v>
      </c>
      <c r="BK4124" s="220">
        <f>ROUND(I4124*H4124,2)</f>
        <v>0</v>
      </c>
      <c r="BL4124" s="25" t="s">
        <v>775</v>
      </c>
      <c r="BM4124" s="25" t="s">
        <v>5948</v>
      </c>
    </row>
    <row r="4125" spans="2:65" s="1" customFormat="1" ht="24">
      <c r="B4125" s="42"/>
      <c r="C4125" s="64"/>
      <c r="D4125" s="227" t="s">
        <v>506</v>
      </c>
      <c r="E4125" s="64"/>
      <c r="F4125" s="274" t="s">
        <v>5947</v>
      </c>
      <c r="G4125" s="64"/>
      <c r="H4125" s="64"/>
      <c r="I4125" s="177"/>
      <c r="J4125" s="64"/>
      <c r="K4125" s="64"/>
      <c r="L4125" s="62"/>
      <c r="M4125" s="223"/>
      <c r="N4125" s="43"/>
      <c r="O4125" s="43"/>
      <c r="P4125" s="43"/>
      <c r="Q4125" s="43"/>
      <c r="R4125" s="43"/>
      <c r="S4125" s="43"/>
      <c r="T4125" s="79"/>
      <c r="AT4125" s="25" t="s">
        <v>506</v>
      </c>
      <c r="AU4125" s="25" t="s">
        <v>82</v>
      </c>
    </row>
    <row r="4126" spans="2:65" s="1" customFormat="1" ht="16.5" customHeight="1">
      <c r="B4126" s="42"/>
      <c r="C4126" s="209" t="s">
        <v>5949</v>
      </c>
      <c r="D4126" s="209" t="s">
        <v>498</v>
      </c>
      <c r="E4126" s="210" t="s">
        <v>5950</v>
      </c>
      <c r="F4126" s="211" t="s">
        <v>5951</v>
      </c>
      <c r="G4126" s="212" t="s">
        <v>1025</v>
      </c>
      <c r="H4126" s="213">
        <v>2</v>
      </c>
      <c r="I4126" s="214"/>
      <c r="J4126" s="215">
        <f>ROUND(I4126*H4126,2)</f>
        <v>0</v>
      </c>
      <c r="K4126" s="211" t="s">
        <v>501</v>
      </c>
      <c r="L4126" s="62"/>
      <c r="M4126" s="216" t="s">
        <v>23</v>
      </c>
      <c r="N4126" s="217" t="s">
        <v>44</v>
      </c>
      <c r="O4126" s="43"/>
      <c r="P4126" s="218">
        <f>O4126*H4126</f>
        <v>0</v>
      </c>
      <c r="Q4126" s="218">
        <v>0</v>
      </c>
      <c r="R4126" s="218">
        <f>Q4126*H4126</f>
        <v>0</v>
      </c>
      <c r="S4126" s="218">
        <v>0</v>
      </c>
      <c r="T4126" s="219">
        <f>S4126*H4126</f>
        <v>0</v>
      </c>
      <c r="AR4126" s="25" t="s">
        <v>502</v>
      </c>
      <c r="AT4126" s="25" t="s">
        <v>498</v>
      </c>
      <c r="AU4126" s="25" t="s">
        <v>82</v>
      </c>
      <c r="AY4126" s="25" t="s">
        <v>492</v>
      </c>
      <c r="BE4126" s="220">
        <f>IF(N4126="základní",J4126,0)</f>
        <v>0</v>
      </c>
      <c r="BF4126" s="220">
        <f>IF(N4126="snížená",J4126,0)</f>
        <v>0</v>
      </c>
      <c r="BG4126" s="220">
        <f>IF(N4126="zákl. přenesená",J4126,0)</f>
        <v>0</v>
      </c>
      <c r="BH4126" s="220">
        <f>IF(N4126="sníž. přenesená",J4126,0)</f>
        <v>0</v>
      </c>
      <c r="BI4126" s="220">
        <f>IF(N4126="nulová",J4126,0)</f>
        <v>0</v>
      </c>
      <c r="BJ4126" s="25" t="s">
        <v>80</v>
      </c>
      <c r="BK4126" s="220">
        <f>ROUND(I4126*H4126,2)</f>
        <v>0</v>
      </c>
      <c r="BL4126" s="25" t="s">
        <v>502</v>
      </c>
      <c r="BM4126" s="25" t="s">
        <v>5952</v>
      </c>
    </row>
    <row r="4127" spans="2:65" s="1" customFormat="1" ht="24">
      <c r="B4127" s="42"/>
      <c r="C4127" s="64"/>
      <c r="D4127" s="221" t="s">
        <v>506</v>
      </c>
      <c r="E4127" s="64"/>
      <c r="F4127" s="222" t="s">
        <v>5953</v>
      </c>
      <c r="G4127" s="64"/>
      <c r="H4127" s="64"/>
      <c r="I4127" s="177"/>
      <c r="J4127" s="64"/>
      <c r="K4127" s="64"/>
      <c r="L4127" s="62"/>
      <c r="M4127" s="223"/>
      <c r="N4127" s="43"/>
      <c r="O4127" s="43"/>
      <c r="P4127" s="43"/>
      <c r="Q4127" s="43"/>
      <c r="R4127" s="43"/>
      <c r="S4127" s="43"/>
      <c r="T4127" s="79"/>
      <c r="AT4127" s="25" t="s">
        <v>506</v>
      </c>
      <c r="AU4127" s="25" t="s">
        <v>82</v>
      </c>
    </row>
    <row r="4128" spans="2:65" s="1" customFormat="1" ht="36">
      <c r="B4128" s="42"/>
      <c r="C4128" s="64"/>
      <c r="D4128" s="221" t="s">
        <v>509</v>
      </c>
      <c r="E4128" s="64"/>
      <c r="F4128" s="224" t="s">
        <v>5954</v>
      </c>
      <c r="G4128" s="64"/>
      <c r="H4128" s="64"/>
      <c r="I4128" s="177"/>
      <c r="J4128" s="64"/>
      <c r="K4128" s="64"/>
      <c r="L4128" s="62"/>
      <c r="M4128" s="223"/>
      <c r="N4128" s="43"/>
      <c r="O4128" s="43"/>
      <c r="P4128" s="43"/>
      <c r="Q4128" s="43"/>
      <c r="R4128" s="43"/>
      <c r="S4128" s="43"/>
      <c r="T4128" s="79"/>
      <c r="AT4128" s="25" t="s">
        <v>509</v>
      </c>
      <c r="AU4128" s="25" t="s">
        <v>82</v>
      </c>
    </row>
    <row r="4129" spans="2:65" s="12" customFormat="1">
      <c r="B4129" s="225"/>
      <c r="C4129" s="226"/>
      <c r="D4129" s="227" t="s">
        <v>513</v>
      </c>
      <c r="E4129" s="228" t="s">
        <v>23</v>
      </c>
      <c r="F4129" s="229" t="s">
        <v>5955</v>
      </c>
      <c r="G4129" s="226"/>
      <c r="H4129" s="230">
        <v>2</v>
      </c>
      <c r="I4129" s="231"/>
      <c r="J4129" s="226"/>
      <c r="K4129" s="226"/>
      <c r="L4129" s="232"/>
      <c r="M4129" s="233"/>
      <c r="N4129" s="234"/>
      <c r="O4129" s="234"/>
      <c r="P4129" s="234"/>
      <c r="Q4129" s="234"/>
      <c r="R4129" s="234"/>
      <c r="S4129" s="234"/>
      <c r="T4129" s="235"/>
      <c r="AT4129" s="236" t="s">
        <v>513</v>
      </c>
      <c r="AU4129" s="236" t="s">
        <v>82</v>
      </c>
      <c r="AV4129" s="12" t="s">
        <v>82</v>
      </c>
      <c r="AW4129" s="12" t="s">
        <v>36</v>
      </c>
      <c r="AX4129" s="12" t="s">
        <v>80</v>
      </c>
      <c r="AY4129" s="236" t="s">
        <v>492</v>
      </c>
    </row>
    <row r="4130" spans="2:65" s="1" customFormat="1" ht="38.25" customHeight="1">
      <c r="B4130" s="42"/>
      <c r="C4130" s="278" t="s">
        <v>5956</v>
      </c>
      <c r="D4130" s="278" t="s">
        <v>1110</v>
      </c>
      <c r="E4130" s="279" t="s">
        <v>5957</v>
      </c>
      <c r="F4130" s="280" t="s">
        <v>5958</v>
      </c>
      <c r="G4130" s="281" t="s">
        <v>2537</v>
      </c>
      <c r="H4130" s="282">
        <v>2</v>
      </c>
      <c r="I4130" s="283"/>
      <c r="J4130" s="284">
        <f>ROUND(I4130*H4130,2)</f>
        <v>0</v>
      </c>
      <c r="K4130" s="280" t="s">
        <v>23</v>
      </c>
      <c r="L4130" s="285"/>
      <c r="M4130" s="286" t="s">
        <v>23</v>
      </c>
      <c r="N4130" s="287" t="s">
        <v>44</v>
      </c>
      <c r="O4130" s="43"/>
      <c r="P4130" s="218">
        <f>O4130*H4130</f>
        <v>0</v>
      </c>
      <c r="Q4130" s="218">
        <v>0</v>
      </c>
      <c r="R4130" s="218">
        <f>Q4130*H4130</f>
        <v>0</v>
      </c>
      <c r="S4130" s="218">
        <v>0</v>
      </c>
      <c r="T4130" s="219">
        <f>S4130*H4130</f>
        <v>0</v>
      </c>
      <c r="AR4130" s="25" t="s">
        <v>604</v>
      </c>
      <c r="AT4130" s="25" t="s">
        <v>1110</v>
      </c>
      <c r="AU4130" s="25" t="s">
        <v>82</v>
      </c>
      <c r="AY4130" s="25" t="s">
        <v>492</v>
      </c>
      <c r="BE4130" s="220">
        <f>IF(N4130="základní",J4130,0)</f>
        <v>0</v>
      </c>
      <c r="BF4130" s="220">
        <f>IF(N4130="snížená",J4130,0)</f>
        <v>0</v>
      </c>
      <c r="BG4130" s="220">
        <f>IF(N4130="zákl. přenesená",J4130,0)</f>
        <v>0</v>
      </c>
      <c r="BH4130" s="220">
        <f>IF(N4130="sníž. přenesená",J4130,0)</f>
        <v>0</v>
      </c>
      <c r="BI4130" s="220">
        <f>IF(N4130="nulová",J4130,0)</f>
        <v>0</v>
      </c>
      <c r="BJ4130" s="25" t="s">
        <v>80</v>
      </c>
      <c r="BK4130" s="220">
        <f>ROUND(I4130*H4130,2)</f>
        <v>0</v>
      </c>
      <c r="BL4130" s="25" t="s">
        <v>502</v>
      </c>
      <c r="BM4130" s="25" t="s">
        <v>5959</v>
      </c>
    </row>
    <row r="4131" spans="2:65" s="1" customFormat="1" ht="24">
      <c r="B4131" s="42"/>
      <c r="C4131" s="64"/>
      <c r="D4131" s="227" t="s">
        <v>506</v>
      </c>
      <c r="E4131" s="64"/>
      <c r="F4131" s="274" t="s">
        <v>5958</v>
      </c>
      <c r="G4131" s="64"/>
      <c r="H4131" s="64"/>
      <c r="I4131" s="177"/>
      <c r="J4131" s="64"/>
      <c r="K4131" s="64"/>
      <c r="L4131" s="62"/>
      <c r="M4131" s="223"/>
      <c r="N4131" s="43"/>
      <c r="O4131" s="43"/>
      <c r="P4131" s="43"/>
      <c r="Q4131" s="43"/>
      <c r="R4131" s="43"/>
      <c r="S4131" s="43"/>
      <c r="T4131" s="79"/>
      <c r="AT4131" s="25" t="s">
        <v>506</v>
      </c>
      <c r="AU4131" s="25" t="s">
        <v>82</v>
      </c>
    </row>
    <row r="4132" spans="2:65" s="1" customFormat="1" ht="16.5" customHeight="1">
      <c r="B4132" s="42"/>
      <c r="C4132" s="209" t="s">
        <v>5960</v>
      </c>
      <c r="D4132" s="209" t="s">
        <v>498</v>
      </c>
      <c r="E4132" s="210" t="s">
        <v>5961</v>
      </c>
      <c r="F4132" s="211" t="s">
        <v>5962</v>
      </c>
      <c r="G4132" s="212" t="s">
        <v>1025</v>
      </c>
      <c r="H4132" s="213">
        <v>6</v>
      </c>
      <c r="I4132" s="214"/>
      <c r="J4132" s="215">
        <f>ROUND(I4132*H4132,2)</f>
        <v>0</v>
      </c>
      <c r="K4132" s="211" t="s">
        <v>501</v>
      </c>
      <c r="L4132" s="62"/>
      <c r="M4132" s="216" t="s">
        <v>23</v>
      </c>
      <c r="N4132" s="217" t="s">
        <v>44</v>
      </c>
      <c r="O4132" s="43"/>
      <c r="P4132" s="218">
        <f>O4132*H4132</f>
        <v>0</v>
      </c>
      <c r="Q4132" s="218">
        <v>0</v>
      </c>
      <c r="R4132" s="218">
        <f>Q4132*H4132</f>
        <v>0</v>
      </c>
      <c r="S4132" s="218">
        <v>0</v>
      </c>
      <c r="T4132" s="219">
        <f>S4132*H4132</f>
        <v>0</v>
      </c>
      <c r="AR4132" s="25" t="s">
        <v>502</v>
      </c>
      <c r="AT4132" s="25" t="s">
        <v>498</v>
      </c>
      <c r="AU4132" s="25" t="s">
        <v>82</v>
      </c>
      <c r="AY4132" s="25" t="s">
        <v>492</v>
      </c>
      <c r="BE4132" s="220">
        <f>IF(N4132="základní",J4132,0)</f>
        <v>0</v>
      </c>
      <c r="BF4132" s="220">
        <f>IF(N4132="snížená",J4132,0)</f>
        <v>0</v>
      </c>
      <c r="BG4132" s="220">
        <f>IF(N4132="zákl. přenesená",J4132,0)</f>
        <v>0</v>
      </c>
      <c r="BH4132" s="220">
        <f>IF(N4132="sníž. přenesená",J4132,0)</f>
        <v>0</v>
      </c>
      <c r="BI4132" s="220">
        <f>IF(N4132="nulová",J4132,0)</f>
        <v>0</v>
      </c>
      <c r="BJ4132" s="25" t="s">
        <v>80</v>
      </c>
      <c r="BK4132" s="220">
        <f>ROUND(I4132*H4132,2)</f>
        <v>0</v>
      </c>
      <c r="BL4132" s="25" t="s">
        <v>502</v>
      </c>
      <c r="BM4132" s="25" t="s">
        <v>5963</v>
      </c>
    </row>
    <row r="4133" spans="2:65" s="1" customFormat="1">
      <c r="B4133" s="42"/>
      <c r="C4133" s="64"/>
      <c r="D4133" s="221" t="s">
        <v>506</v>
      </c>
      <c r="E4133" s="64"/>
      <c r="F4133" s="222" t="s">
        <v>5962</v>
      </c>
      <c r="G4133" s="64"/>
      <c r="H4133" s="64"/>
      <c r="I4133" s="177"/>
      <c r="J4133" s="64"/>
      <c r="K4133" s="64"/>
      <c r="L4133" s="62"/>
      <c r="M4133" s="223"/>
      <c r="N4133" s="43"/>
      <c r="O4133" s="43"/>
      <c r="P4133" s="43"/>
      <c r="Q4133" s="43"/>
      <c r="R4133" s="43"/>
      <c r="S4133" s="43"/>
      <c r="T4133" s="79"/>
      <c r="AT4133" s="25" t="s">
        <v>506</v>
      </c>
      <c r="AU4133" s="25" t="s">
        <v>82</v>
      </c>
    </row>
    <row r="4134" spans="2:65" s="1" customFormat="1" ht="144">
      <c r="B4134" s="42"/>
      <c r="C4134" s="64"/>
      <c r="D4134" s="221" t="s">
        <v>509</v>
      </c>
      <c r="E4134" s="64"/>
      <c r="F4134" s="224" t="s">
        <v>5595</v>
      </c>
      <c r="G4134" s="64"/>
      <c r="H4134" s="64"/>
      <c r="I4134" s="177"/>
      <c r="J4134" s="64"/>
      <c r="K4134" s="64"/>
      <c r="L4134" s="62"/>
      <c r="M4134" s="223"/>
      <c r="N4134" s="43"/>
      <c r="O4134" s="43"/>
      <c r="P4134" s="43"/>
      <c r="Q4134" s="43"/>
      <c r="R4134" s="43"/>
      <c r="S4134" s="43"/>
      <c r="T4134" s="79"/>
      <c r="AT4134" s="25" t="s">
        <v>509</v>
      </c>
      <c r="AU4134" s="25" t="s">
        <v>82</v>
      </c>
    </row>
    <row r="4135" spans="2:65" s="12" customFormat="1">
      <c r="B4135" s="225"/>
      <c r="C4135" s="226"/>
      <c r="D4135" s="227" t="s">
        <v>513</v>
      </c>
      <c r="E4135" s="228" t="s">
        <v>23</v>
      </c>
      <c r="F4135" s="229" t="s">
        <v>5964</v>
      </c>
      <c r="G4135" s="226"/>
      <c r="H4135" s="230">
        <v>6</v>
      </c>
      <c r="I4135" s="231"/>
      <c r="J4135" s="226"/>
      <c r="K4135" s="226"/>
      <c r="L4135" s="232"/>
      <c r="M4135" s="233"/>
      <c r="N4135" s="234"/>
      <c r="O4135" s="234"/>
      <c r="P4135" s="234"/>
      <c r="Q4135" s="234"/>
      <c r="R4135" s="234"/>
      <c r="S4135" s="234"/>
      <c r="T4135" s="235"/>
      <c r="AT4135" s="236" t="s">
        <v>513</v>
      </c>
      <c r="AU4135" s="236" t="s">
        <v>82</v>
      </c>
      <c r="AV4135" s="12" t="s">
        <v>82</v>
      </c>
      <c r="AW4135" s="12" t="s">
        <v>36</v>
      </c>
      <c r="AX4135" s="12" t="s">
        <v>80</v>
      </c>
      <c r="AY4135" s="236" t="s">
        <v>492</v>
      </c>
    </row>
    <row r="4136" spans="2:65" s="1" customFormat="1" ht="38.25" customHeight="1">
      <c r="B4136" s="42"/>
      <c r="C4136" s="278" t="s">
        <v>5965</v>
      </c>
      <c r="D4136" s="278" t="s">
        <v>1110</v>
      </c>
      <c r="E4136" s="279" t="s">
        <v>5966</v>
      </c>
      <c r="F4136" s="280" t="s">
        <v>5967</v>
      </c>
      <c r="G4136" s="281" t="s">
        <v>1025</v>
      </c>
      <c r="H4136" s="282">
        <v>6</v>
      </c>
      <c r="I4136" s="283"/>
      <c r="J4136" s="284">
        <f>ROUND(I4136*H4136,2)</f>
        <v>0</v>
      </c>
      <c r="K4136" s="280" t="s">
        <v>23</v>
      </c>
      <c r="L4136" s="285"/>
      <c r="M4136" s="286" t="s">
        <v>23</v>
      </c>
      <c r="N4136" s="287" t="s">
        <v>44</v>
      </c>
      <c r="O4136" s="43"/>
      <c r="P4136" s="218">
        <f>O4136*H4136</f>
        <v>0</v>
      </c>
      <c r="Q4136" s="218">
        <v>0</v>
      </c>
      <c r="R4136" s="218">
        <f>Q4136*H4136</f>
        <v>0</v>
      </c>
      <c r="S4136" s="218">
        <v>0</v>
      </c>
      <c r="T4136" s="219">
        <f>S4136*H4136</f>
        <v>0</v>
      </c>
      <c r="AR4136" s="25" t="s">
        <v>977</v>
      </c>
      <c r="AT4136" s="25" t="s">
        <v>1110</v>
      </c>
      <c r="AU4136" s="25" t="s">
        <v>82</v>
      </c>
      <c r="AY4136" s="25" t="s">
        <v>492</v>
      </c>
      <c r="BE4136" s="220">
        <f>IF(N4136="základní",J4136,0)</f>
        <v>0</v>
      </c>
      <c r="BF4136" s="220">
        <f>IF(N4136="snížená",J4136,0)</f>
        <v>0</v>
      </c>
      <c r="BG4136" s="220">
        <f>IF(N4136="zákl. přenesená",J4136,0)</f>
        <v>0</v>
      </c>
      <c r="BH4136" s="220">
        <f>IF(N4136="sníž. přenesená",J4136,0)</f>
        <v>0</v>
      </c>
      <c r="BI4136" s="220">
        <f>IF(N4136="nulová",J4136,0)</f>
        <v>0</v>
      </c>
      <c r="BJ4136" s="25" t="s">
        <v>80</v>
      </c>
      <c r="BK4136" s="220">
        <f>ROUND(I4136*H4136,2)</f>
        <v>0</v>
      </c>
      <c r="BL4136" s="25" t="s">
        <v>775</v>
      </c>
      <c r="BM4136" s="25" t="s">
        <v>5968</v>
      </c>
    </row>
    <row r="4137" spans="2:65" s="1" customFormat="1" ht="24">
      <c r="B4137" s="42"/>
      <c r="C4137" s="64"/>
      <c r="D4137" s="221" t="s">
        <v>506</v>
      </c>
      <c r="E4137" s="64"/>
      <c r="F4137" s="222" t="s">
        <v>5967</v>
      </c>
      <c r="G4137" s="64"/>
      <c r="H4137" s="64"/>
      <c r="I4137" s="177"/>
      <c r="J4137" s="64"/>
      <c r="K4137" s="64"/>
      <c r="L4137" s="62"/>
      <c r="M4137" s="223"/>
      <c r="N4137" s="43"/>
      <c r="O4137" s="43"/>
      <c r="P4137" s="43"/>
      <c r="Q4137" s="43"/>
      <c r="R4137" s="43"/>
      <c r="S4137" s="43"/>
      <c r="T4137" s="79"/>
      <c r="AT4137" s="25" t="s">
        <v>506</v>
      </c>
      <c r="AU4137" s="25" t="s">
        <v>82</v>
      </c>
    </row>
    <row r="4138" spans="2:65" s="12" customFormat="1">
      <c r="B4138" s="225"/>
      <c r="C4138" s="226"/>
      <c r="D4138" s="227" t="s">
        <v>513</v>
      </c>
      <c r="E4138" s="228" t="s">
        <v>23</v>
      </c>
      <c r="F4138" s="229" t="s">
        <v>5964</v>
      </c>
      <c r="G4138" s="226"/>
      <c r="H4138" s="230">
        <v>6</v>
      </c>
      <c r="I4138" s="231"/>
      <c r="J4138" s="226"/>
      <c r="K4138" s="226"/>
      <c r="L4138" s="232"/>
      <c r="M4138" s="233"/>
      <c r="N4138" s="234"/>
      <c r="O4138" s="234"/>
      <c r="P4138" s="234"/>
      <c r="Q4138" s="234"/>
      <c r="R4138" s="234"/>
      <c r="S4138" s="234"/>
      <c r="T4138" s="235"/>
      <c r="AT4138" s="236" t="s">
        <v>513</v>
      </c>
      <c r="AU4138" s="236" t="s">
        <v>82</v>
      </c>
      <c r="AV4138" s="12" t="s">
        <v>82</v>
      </c>
      <c r="AW4138" s="12" t="s">
        <v>36</v>
      </c>
      <c r="AX4138" s="12" t="s">
        <v>80</v>
      </c>
      <c r="AY4138" s="236" t="s">
        <v>492</v>
      </c>
    </row>
    <row r="4139" spans="2:65" s="1" customFormat="1" ht="16.5" customHeight="1">
      <c r="B4139" s="42"/>
      <c r="C4139" s="209" t="s">
        <v>5969</v>
      </c>
      <c r="D4139" s="209" t="s">
        <v>498</v>
      </c>
      <c r="E4139" s="210" t="s">
        <v>5970</v>
      </c>
      <c r="F4139" s="211" t="s">
        <v>5971</v>
      </c>
      <c r="G4139" s="212" t="s">
        <v>1025</v>
      </c>
      <c r="H4139" s="213">
        <v>1</v>
      </c>
      <c r="I4139" s="214"/>
      <c r="J4139" s="215">
        <f>ROUND(I4139*H4139,2)</f>
        <v>0</v>
      </c>
      <c r="K4139" s="211" t="s">
        <v>501</v>
      </c>
      <c r="L4139" s="62"/>
      <c r="M4139" s="216" t="s">
        <v>23</v>
      </c>
      <c r="N4139" s="217" t="s">
        <v>44</v>
      </c>
      <c r="O4139" s="43"/>
      <c r="P4139" s="218">
        <f>O4139*H4139</f>
        <v>0</v>
      </c>
      <c r="Q4139" s="218">
        <v>0</v>
      </c>
      <c r="R4139" s="218">
        <f>Q4139*H4139</f>
        <v>0</v>
      </c>
      <c r="S4139" s="218">
        <v>0</v>
      </c>
      <c r="T4139" s="219">
        <f>S4139*H4139</f>
        <v>0</v>
      </c>
      <c r="AR4139" s="25" t="s">
        <v>502</v>
      </c>
      <c r="AT4139" s="25" t="s">
        <v>498</v>
      </c>
      <c r="AU4139" s="25" t="s">
        <v>82</v>
      </c>
      <c r="AY4139" s="25" t="s">
        <v>492</v>
      </c>
      <c r="BE4139" s="220">
        <f>IF(N4139="základní",J4139,0)</f>
        <v>0</v>
      </c>
      <c r="BF4139" s="220">
        <f>IF(N4139="snížená",J4139,0)</f>
        <v>0</v>
      </c>
      <c r="BG4139" s="220">
        <f>IF(N4139="zákl. přenesená",J4139,0)</f>
        <v>0</v>
      </c>
      <c r="BH4139" s="220">
        <f>IF(N4139="sníž. přenesená",J4139,0)</f>
        <v>0</v>
      </c>
      <c r="BI4139" s="220">
        <f>IF(N4139="nulová",J4139,0)</f>
        <v>0</v>
      </c>
      <c r="BJ4139" s="25" t="s">
        <v>80</v>
      </c>
      <c r="BK4139" s="220">
        <f>ROUND(I4139*H4139,2)</f>
        <v>0</v>
      </c>
      <c r="BL4139" s="25" t="s">
        <v>502</v>
      </c>
      <c r="BM4139" s="25" t="s">
        <v>5972</v>
      </c>
    </row>
    <row r="4140" spans="2:65" s="1" customFormat="1">
      <c r="B4140" s="42"/>
      <c r="C4140" s="64"/>
      <c r="D4140" s="221" t="s">
        <v>506</v>
      </c>
      <c r="E4140" s="64"/>
      <c r="F4140" s="222" t="s">
        <v>5971</v>
      </c>
      <c r="G4140" s="64"/>
      <c r="H4140" s="64"/>
      <c r="I4140" s="177"/>
      <c r="J4140" s="64"/>
      <c r="K4140" s="64"/>
      <c r="L4140" s="62"/>
      <c r="M4140" s="223"/>
      <c r="N4140" s="43"/>
      <c r="O4140" s="43"/>
      <c r="P4140" s="43"/>
      <c r="Q4140" s="43"/>
      <c r="R4140" s="43"/>
      <c r="S4140" s="43"/>
      <c r="T4140" s="79"/>
      <c r="AT4140" s="25" t="s">
        <v>506</v>
      </c>
      <c r="AU4140" s="25" t="s">
        <v>82</v>
      </c>
    </row>
    <row r="4141" spans="2:65" s="1" customFormat="1" ht="144">
      <c r="B4141" s="42"/>
      <c r="C4141" s="64"/>
      <c r="D4141" s="221" t="s">
        <v>509</v>
      </c>
      <c r="E4141" s="64"/>
      <c r="F4141" s="224" t="s">
        <v>5595</v>
      </c>
      <c r="G4141" s="64"/>
      <c r="H4141" s="64"/>
      <c r="I4141" s="177"/>
      <c r="J4141" s="64"/>
      <c r="K4141" s="64"/>
      <c r="L4141" s="62"/>
      <c r="M4141" s="223"/>
      <c r="N4141" s="43"/>
      <c r="O4141" s="43"/>
      <c r="P4141" s="43"/>
      <c r="Q4141" s="43"/>
      <c r="R4141" s="43"/>
      <c r="S4141" s="43"/>
      <c r="T4141" s="79"/>
      <c r="AT4141" s="25" t="s">
        <v>509</v>
      </c>
      <c r="AU4141" s="25" t="s">
        <v>82</v>
      </c>
    </row>
    <row r="4142" spans="2:65" s="12" customFormat="1">
      <c r="B4142" s="225"/>
      <c r="C4142" s="226"/>
      <c r="D4142" s="227" t="s">
        <v>513</v>
      </c>
      <c r="E4142" s="228" t="s">
        <v>23</v>
      </c>
      <c r="F4142" s="229" t="s">
        <v>5973</v>
      </c>
      <c r="G4142" s="226"/>
      <c r="H4142" s="230">
        <v>1</v>
      </c>
      <c r="I4142" s="231"/>
      <c r="J4142" s="226"/>
      <c r="K4142" s="226"/>
      <c r="L4142" s="232"/>
      <c r="M4142" s="233"/>
      <c r="N4142" s="234"/>
      <c r="O4142" s="234"/>
      <c r="P4142" s="234"/>
      <c r="Q4142" s="234"/>
      <c r="R4142" s="234"/>
      <c r="S4142" s="234"/>
      <c r="T4142" s="235"/>
      <c r="AT4142" s="236" t="s">
        <v>513</v>
      </c>
      <c r="AU4142" s="236" t="s">
        <v>82</v>
      </c>
      <c r="AV4142" s="12" t="s">
        <v>82</v>
      </c>
      <c r="AW4142" s="12" t="s">
        <v>36</v>
      </c>
      <c r="AX4142" s="12" t="s">
        <v>80</v>
      </c>
      <c r="AY4142" s="236" t="s">
        <v>492</v>
      </c>
    </row>
    <row r="4143" spans="2:65" s="1" customFormat="1" ht="25.5" customHeight="1">
      <c r="B4143" s="42"/>
      <c r="C4143" s="278" t="s">
        <v>5974</v>
      </c>
      <c r="D4143" s="278" t="s">
        <v>1110</v>
      </c>
      <c r="E4143" s="279" t="s">
        <v>5975</v>
      </c>
      <c r="F4143" s="280" t="s">
        <v>5976</v>
      </c>
      <c r="G4143" s="281" t="s">
        <v>2537</v>
      </c>
      <c r="H4143" s="282">
        <v>1</v>
      </c>
      <c r="I4143" s="283"/>
      <c r="J4143" s="284">
        <f>ROUND(I4143*H4143,2)</f>
        <v>0</v>
      </c>
      <c r="K4143" s="280" t="s">
        <v>23</v>
      </c>
      <c r="L4143" s="285"/>
      <c r="M4143" s="286" t="s">
        <v>23</v>
      </c>
      <c r="N4143" s="287" t="s">
        <v>44</v>
      </c>
      <c r="O4143" s="43"/>
      <c r="P4143" s="218">
        <f>O4143*H4143</f>
        <v>0</v>
      </c>
      <c r="Q4143" s="218">
        <v>0</v>
      </c>
      <c r="R4143" s="218">
        <f>Q4143*H4143</f>
        <v>0</v>
      </c>
      <c r="S4143" s="218">
        <v>0</v>
      </c>
      <c r="T4143" s="219">
        <f>S4143*H4143</f>
        <v>0</v>
      </c>
      <c r="AR4143" s="25" t="s">
        <v>604</v>
      </c>
      <c r="AT4143" s="25" t="s">
        <v>1110</v>
      </c>
      <c r="AU4143" s="25" t="s">
        <v>82</v>
      </c>
      <c r="AY4143" s="25" t="s">
        <v>492</v>
      </c>
      <c r="BE4143" s="220">
        <f>IF(N4143="základní",J4143,0)</f>
        <v>0</v>
      </c>
      <c r="BF4143" s="220">
        <f>IF(N4143="snížená",J4143,0)</f>
        <v>0</v>
      </c>
      <c r="BG4143" s="220">
        <f>IF(N4143="zákl. přenesená",J4143,0)</f>
        <v>0</v>
      </c>
      <c r="BH4143" s="220">
        <f>IF(N4143="sníž. přenesená",J4143,0)</f>
        <v>0</v>
      </c>
      <c r="BI4143" s="220">
        <f>IF(N4143="nulová",J4143,0)</f>
        <v>0</v>
      </c>
      <c r="BJ4143" s="25" t="s">
        <v>80</v>
      </c>
      <c r="BK4143" s="220">
        <f>ROUND(I4143*H4143,2)</f>
        <v>0</v>
      </c>
      <c r="BL4143" s="25" t="s">
        <v>502</v>
      </c>
      <c r="BM4143" s="25" t="s">
        <v>5977</v>
      </c>
    </row>
    <row r="4144" spans="2:65" s="1" customFormat="1" ht="24">
      <c r="B4144" s="42"/>
      <c r="C4144" s="64"/>
      <c r="D4144" s="227" t="s">
        <v>506</v>
      </c>
      <c r="E4144" s="64"/>
      <c r="F4144" s="274" t="s">
        <v>5976</v>
      </c>
      <c r="G4144" s="64"/>
      <c r="H4144" s="64"/>
      <c r="I4144" s="177"/>
      <c r="J4144" s="64"/>
      <c r="K4144" s="64"/>
      <c r="L4144" s="62"/>
      <c r="M4144" s="223"/>
      <c r="N4144" s="43"/>
      <c r="O4144" s="43"/>
      <c r="P4144" s="43"/>
      <c r="Q4144" s="43"/>
      <c r="R4144" s="43"/>
      <c r="S4144" s="43"/>
      <c r="T4144" s="79"/>
      <c r="AT4144" s="25" t="s">
        <v>506</v>
      </c>
      <c r="AU4144" s="25" t="s">
        <v>82</v>
      </c>
    </row>
    <row r="4145" spans="2:65" s="1" customFormat="1" ht="16.5" customHeight="1">
      <c r="B4145" s="42"/>
      <c r="C4145" s="209" t="s">
        <v>5978</v>
      </c>
      <c r="D4145" s="209" t="s">
        <v>498</v>
      </c>
      <c r="E4145" s="210" t="s">
        <v>5979</v>
      </c>
      <c r="F4145" s="211" t="s">
        <v>5980</v>
      </c>
      <c r="G4145" s="212" t="s">
        <v>1025</v>
      </c>
      <c r="H4145" s="213">
        <v>1</v>
      </c>
      <c r="I4145" s="214"/>
      <c r="J4145" s="215">
        <f>ROUND(I4145*H4145,2)</f>
        <v>0</v>
      </c>
      <c r="K4145" s="211" t="s">
        <v>501</v>
      </c>
      <c r="L4145" s="62"/>
      <c r="M4145" s="216" t="s">
        <v>23</v>
      </c>
      <c r="N4145" s="217" t="s">
        <v>44</v>
      </c>
      <c r="O4145" s="43"/>
      <c r="P4145" s="218">
        <f>O4145*H4145</f>
        <v>0</v>
      </c>
      <c r="Q4145" s="218">
        <v>0</v>
      </c>
      <c r="R4145" s="218">
        <f>Q4145*H4145</f>
        <v>0</v>
      </c>
      <c r="S4145" s="218">
        <v>0</v>
      </c>
      <c r="T4145" s="219">
        <f>S4145*H4145</f>
        <v>0</v>
      </c>
      <c r="AR4145" s="25" t="s">
        <v>502</v>
      </c>
      <c r="AT4145" s="25" t="s">
        <v>498</v>
      </c>
      <c r="AU4145" s="25" t="s">
        <v>82</v>
      </c>
      <c r="AY4145" s="25" t="s">
        <v>492</v>
      </c>
      <c r="BE4145" s="220">
        <f>IF(N4145="základní",J4145,0)</f>
        <v>0</v>
      </c>
      <c r="BF4145" s="220">
        <f>IF(N4145="snížená",J4145,0)</f>
        <v>0</v>
      </c>
      <c r="BG4145" s="220">
        <f>IF(N4145="zákl. přenesená",J4145,0)</f>
        <v>0</v>
      </c>
      <c r="BH4145" s="220">
        <f>IF(N4145="sníž. přenesená",J4145,0)</f>
        <v>0</v>
      </c>
      <c r="BI4145" s="220">
        <f>IF(N4145="nulová",J4145,0)</f>
        <v>0</v>
      </c>
      <c r="BJ4145" s="25" t="s">
        <v>80</v>
      </c>
      <c r="BK4145" s="220">
        <f>ROUND(I4145*H4145,2)</f>
        <v>0</v>
      </c>
      <c r="BL4145" s="25" t="s">
        <v>502</v>
      </c>
      <c r="BM4145" s="25" t="s">
        <v>5981</v>
      </c>
    </row>
    <row r="4146" spans="2:65" s="1" customFormat="1">
      <c r="B4146" s="42"/>
      <c r="C4146" s="64"/>
      <c r="D4146" s="221" t="s">
        <v>506</v>
      </c>
      <c r="E4146" s="64"/>
      <c r="F4146" s="222" t="s">
        <v>5982</v>
      </c>
      <c r="G4146" s="64"/>
      <c r="H4146" s="64"/>
      <c r="I4146" s="177"/>
      <c r="J4146" s="64"/>
      <c r="K4146" s="64"/>
      <c r="L4146" s="62"/>
      <c r="M4146" s="223"/>
      <c r="N4146" s="43"/>
      <c r="O4146" s="43"/>
      <c r="P4146" s="43"/>
      <c r="Q4146" s="43"/>
      <c r="R4146" s="43"/>
      <c r="S4146" s="43"/>
      <c r="T4146" s="79"/>
      <c r="AT4146" s="25" t="s">
        <v>506</v>
      </c>
      <c r="AU4146" s="25" t="s">
        <v>82</v>
      </c>
    </row>
    <row r="4147" spans="2:65" s="1" customFormat="1" ht="144">
      <c r="B4147" s="42"/>
      <c r="C4147" s="64"/>
      <c r="D4147" s="221" t="s">
        <v>509</v>
      </c>
      <c r="E4147" s="64"/>
      <c r="F4147" s="224" t="s">
        <v>5595</v>
      </c>
      <c r="G4147" s="64"/>
      <c r="H4147" s="64"/>
      <c r="I4147" s="177"/>
      <c r="J4147" s="64"/>
      <c r="K4147" s="64"/>
      <c r="L4147" s="62"/>
      <c r="M4147" s="223"/>
      <c r="N4147" s="43"/>
      <c r="O4147" s="43"/>
      <c r="P4147" s="43"/>
      <c r="Q4147" s="43"/>
      <c r="R4147" s="43"/>
      <c r="S4147" s="43"/>
      <c r="T4147" s="79"/>
      <c r="AT4147" s="25" t="s">
        <v>509</v>
      </c>
      <c r="AU4147" s="25" t="s">
        <v>82</v>
      </c>
    </row>
    <row r="4148" spans="2:65" s="12" customFormat="1">
      <c r="B4148" s="225"/>
      <c r="C4148" s="226"/>
      <c r="D4148" s="227" t="s">
        <v>513</v>
      </c>
      <c r="E4148" s="228" t="s">
        <v>23</v>
      </c>
      <c r="F4148" s="229" t="s">
        <v>5983</v>
      </c>
      <c r="G4148" s="226"/>
      <c r="H4148" s="230">
        <v>1</v>
      </c>
      <c r="I4148" s="231"/>
      <c r="J4148" s="226"/>
      <c r="K4148" s="226"/>
      <c r="L4148" s="232"/>
      <c r="M4148" s="233"/>
      <c r="N4148" s="234"/>
      <c r="O4148" s="234"/>
      <c r="P4148" s="234"/>
      <c r="Q4148" s="234"/>
      <c r="R4148" s="234"/>
      <c r="S4148" s="234"/>
      <c r="T4148" s="235"/>
      <c r="AT4148" s="236" t="s">
        <v>513</v>
      </c>
      <c r="AU4148" s="236" t="s">
        <v>82</v>
      </c>
      <c r="AV4148" s="12" t="s">
        <v>82</v>
      </c>
      <c r="AW4148" s="12" t="s">
        <v>36</v>
      </c>
      <c r="AX4148" s="12" t="s">
        <v>80</v>
      </c>
      <c r="AY4148" s="236" t="s">
        <v>492</v>
      </c>
    </row>
    <row r="4149" spans="2:65" s="1" customFormat="1" ht="25.5" customHeight="1">
      <c r="B4149" s="42"/>
      <c r="C4149" s="278" t="s">
        <v>5984</v>
      </c>
      <c r="D4149" s="278" t="s">
        <v>1110</v>
      </c>
      <c r="E4149" s="279" t="s">
        <v>5985</v>
      </c>
      <c r="F4149" s="280" t="s">
        <v>5986</v>
      </c>
      <c r="G4149" s="281" t="s">
        <v>2537</v>
      </c>
      <c r="H4149" s="282">
        <v>1</v>
      </c>
      <c r="I4149" s="283"/>
      <c r="J4149" s="284">
        <f>ROUND(I4149*H4149,2)</f>
        <v>0</v>
      </c>
      <c r="K4149" s="280" t="s">
        <v>23</v>
      </c>
      <c r="L4149" s="285"/>
      <c r="M4149" s="286" t="s">
        <v>23</v>
      </c>
      <c r="N4149" s="287" t="s">
        <v>44</v>
      </c>
      <c r="O4149" s="43"/>
      <c r="P4149" s="218">
        <f>O4149*H4149</f>
        <v>0</v>
      </c>
      <c r="Q4149" s="218">
        <v>0</v>
      </c>
      <c r="R4149" s="218">
        <f>Q4149*H4149</f>
        <v>0</v>
      </c>
      <c r="S4149" s="218">
        <v>0</v>
      </c>
      <c r="T4149" s="219">
        <f>S4149*H4149</f>
        <v>0</v>
      </c>
      <c r="AR4149" s="25" t="s">
        <v>604</v>
      </c>
      <c r="AT4149" s="25" t="s">
        <v>1110</v>
      </c>
      <c r="AU4149" s="25" t="s">
        <v>82</v>
      </c>
      <c r="AY4149" s="25" t="s">
        <v>492</v>
      </c>
      <c r="BE4149" s="220">
        <f>IF(N4149="základní",J4149,0)</f>
        <v>0</v>
      </c>
      <c r="BF4149" s="220">
        <f>IF(N4149="snížená",J4149,0)</f>
        <v>0</v>
      </c>
      <c r="BG4149" s="220">
        <f>IF(N4149="zákl. přenesená",J4149,0)</f>
        <v>0</v>
      </c>
      <c r="BH4149" s="220">
        <f>IF(N4149="sníž. přenesená",J4149,0)</f>
        <v>0</v>
      </c>
      <c r="BI4149" s="220">
        <f>IF(N4149="nulová",J4149,0)</f>
        <v>0</v>
      </c>
      <c r="BJ4149" s="25" t="s">
        <v>80</v>
      </c>
      <c r="BK4149" s="220">
        <f>ROUND(I4149*H4149,2)</f>
        <v>0</v>
      </c>
      <c r="BL4149" s="25" t="s">
        <v>502</v>
      </c>
      <c r="BM4149" s="25" t="s">
        <v>5987</v>
      </c>
    </row>
    <row r="4150" spans="2:65" s="1" customFormat="1" ht="24">
      <c r="B4150" s="42"/>
      <c r="C4150" s="64"/>
      <c r="D4150" s="227" t="s">
        <v>506</v>
      </c>
      <c r="E4150" s="64"/>
      <c r="F4150" s="274" t="s">
        <v>5986</v>
      </c>
      <c r="G4150" s="64"/>
      <c r="H4150" s="64"/>
      <c r="I4150" s="177"/>
      <c r="J4150" s="64"/>
      <c r="K4150" s="64"/>
      <c r="L4150" s="62"/>
      <c r="M4150" s="223"/>
      <c r="N4150" s="43"/>
      <c r="O4150" s="43"/>
      <c r="P4150" s="43"/>
      <c r="Q4150" s="43"/>
      <c r="R4150" s="43"/>
      <c r="S4150" s="43"/>
      <c r="T4150" s="79"/>
      <c r="AT4150" s="25" t="s">
        <v>506</v>
      </c>
      <c r="AU4150" s="25" t="s">
        <v>82</v>
      </c>
    </row>
    <row r="4151" spans="2:65" s="1" customFormat="1" ht="16.5" customHeight="1">
      <c r="B4151" s="42"/>
      <c r="C4151" s="209" t="s">
        <v>5988</v>
      </c>
      <c r="D4151" s="209" t="s">
        <v>498</v>
      </c>
      <c r="E4151" s="210" t="s">
        <v>5989</v>
      </c>
      <c r="F4151" s="211" t="s">
        <v>5990</v>
      </c>
      <c r="G4151" s="212" t="s">
        <v>1025</v>
      </c>
      <c r="H4151" s="213">
        <v>9</v>
      </c>
      <c r="I4151" s="214"/>
      <c r="J4151" s="215">
        <f>ROUND(I4151*H4151,2)</f>
        <v>0</v>
      </c>
      <c r="K4151" s="211" t="s">
        <v>501</v>
      </c>
      <c r="L4151" s="62"/>
      <c r="M4151" s="216" t="s">
        <v>23</v>
      </c>
      <c r="N4151" s="217" t="s">
        <v>44</v>
      </c>
      <c r="O4151" s="43"/>
      <c r="P4151" s="218">
        <f>O4151*H4151</f>
        <v>0</v>
      </c>
      <c r="Q4151" s="218">
        <v>0</v>
      </c>
      <c r="R4151" s="218">
        <f>Q4151*H4151</f>
        <v>0</v>
      </c>
      <c r="S4151" s="218">
        <v>0</v>
      </c>
      <c r="T4151" s="219">
        <f>S4151*H4151</f>
        <v>0</v>
      </c>
      <c r="AR4151" s="25" t="s">
        <v>775</v>
      </c>
      <c r="AT4151" s="25" t="s">
        <v>498</v>
      </c>
      <c r="AU4151" s="25" t="s">
        <v>82</v>
      </c>
      <c r="AY4151" s="25" t="s">
        <v>492</v>
      </c>
      <c r="BE4151" s="220">
        <f>IF(N4151="základní",J4151,0)</f>
        <v>0</v>
      </c>
      <c r="BF4151" s="220">
        <f>IF(N4151="snížená",J4151,0)</f>
        <v>0</v>
      </c>
      <c r="BG4151" s="220">
        <f>IF(N4151="zákl. přenesená",J4151,0)</f>
        <v>0</v>
      </c>
      <c r="BH4151" s="220">
        <f>IF(N4151="sníž. přenesená",J4151,0)</f>
        <v>0</v>
      </c>
      <c r="BI4151" s="220">
        <f>IF(N4151="nulová",J4151,0)</f>
        <v>0</v>
      </c>
      <c r="BJ4151" s="25" t="s">
        <v>80</v>
      </c>
      <c r="BK4151" s="220">
        <f>ROUND(I4151*H4151,2)</f>
        <v>0</v>
      </c>
      <c r="BL4151" s="25" t="s">
        <v>775</v>
      </c>
      <c r="BM4151" s="25" t="s">
        <v>5991</v>
      </c>
    </row>
    <row r="4152" spans="2:65" s="1" customFormat="1">
      <c r="B4152" s="42"/>
      <c r="C4152" s="64"/>
      <c r="D4152" s="221" t="s">
        <v>506</v>
      </c>
      <c r="E4152" s="64"/>
      <c r="F4152" s="222" t="s">
        <v>5992</v>
      </c>
      <c r="G4152" s="64"/>
      <c r="H4152" s="64"/>
      <c r="I4152" s="177"/>
      <c r="J4152" s="64"/>
      <c r="K4152" s="64"/>
      <c r="L4152" s="62"/>
      <c r="M4152" s="223"/>
      <c r="N4152" s="43"/>
      <c r="O4152" s="43"/>
      <c r="P4152" s="43"/>
      <c r="Q4152" s="43"/>
      <c r="R4152" s="43"/>
      <c r="S4152" s="43"/>
      <c r="T4152" s="79"/>
      <c r="AT4152" s="25" t="s">
        <v>506</v>
      </c>
      <c r="AU4152" s="25" t="s">
        <v>82</v>
      </c>
    </row>
    <row r="4153" spans="2:65" s="1" customFormat="1" ht="144">
      <c r="B4153" s="42"/>
      <c r="C4153" s="64"/>
      <c r="D4153" s="221" t="s">
        <v>509</v>
      </c>
      <c r="E4153" s="64"/>
      <c r="F4153" s="224" t="s">
        <v>5595</v>
      </c>
      <c r="G4153" s="64"/>
      <c r="H4153" s="64"/>
      <c r="I4153" s="177"/>
      <c r="J4153" s="64"/>
      <c r="K4153" s="64"/>
      <c r="L4153" s="62"/>
      <c r="M4153" s="223"/>
      <c r="N4153" s="43"/>
      <c r="O4153" s="43"/>
      <c r="P4153" s="43"/>
      <c r="Q4153" s="43"/>
      <c r="R4153" s="43"/>
      <c r="S4153" s="43"/>
      <c r="T4153" s="79"/>
      <c r="AT4153" s="25" t="s">
        <v>509</v>
      </c>
      <c r="AU4153" s="25" t="s">
        <v>82</v>
      </c>
    </row>
    <row r="4154" spans="2:65" s="12" customFormat="1">
      <c r="B4154" s="225"/>
      <c r="C4154" s="226"/>
      <c r="D4154" s="221" t="s">
        <v>513</v>
      </c>
      <c r="E4154" s="248" t="s">
        <v>23</v>
      </c>
      <c r="F4154" s="249" t="s">
        <v>5993</v>
      </c>
      <c r="G4154" s="226"/>
      <c r="H4154" s="250">
        <v>1</v>
      </c>
      <c r="I4154" s="231"/>
      <c r="J4154" s="226"/>
      <c r="K4154" s="226"/>
      <c r="L4154" s="232"/>
      <c r="M4154" s="233"/>
      <c r="N4154" s="234"/>
      <c r="O4154" s="234"/>
      <c r="P4154" s="234"/>
      <c r="Q4154" s="234"/>
      <c r="R4154" s="234"/>
      <c r="S4154" s="234"/>
      <c r="T4154" s="235"/>
      <c r="AT4154" s="236" t="s">
        <v>513</v>
      </c>
      <c r="AU4154" s="236" t="s">
        <v>82</v>
      </c>
      <c r="AV4154" s="12" t="s">
        <v>82</v>
      </c>
      <c r="AW4154" s="12" t="s">
        <v>36</v>
      </c>
      <c r="AX4154" s="12" t="s">
        <v>73</v>
      </c>
      <c r="AY4154" s="236" t="s">
        <v>492</v>
      </c>
    </row>
    <row r="4155" spans="2:65" s="12" customFormat="1">
      <c r="B4155" s="225"/>
      <c r="C4155" s="226"/>
      <c r="D4155" s="221" t="s">
        <v>513</v>
      </c>
      <c r="E4155" s="248" t="s">
        <v>23</v>
      </c>
      <c r="F4155" s="249" t="s">
        <v>5994</v>
      </c>
      <c r="G4155" s="226"/>
      <c r="H4155" s="250">
        <v>8</v>
      </c>
      <c r="I4155" s="231"/>
      <c r="J4155" s="226"/>
      <c r="K4155" s="226"/>
      <c r="L4155" s="232"/>
      <c r="M4155" s="233"/>
      <c r="N4155" s="234"/>
      <c r="O4155" s="234"/>
      <c r="P4155" s="234"/>
      <c r="Q4155" s="234"/>
      <c r="R4155" s="234"/>
      <c r="S4155" s="234"/>
      <c r="T4155" s="235"/>
      <c r="AT4155" s="236" t="s">
        <v>513</v>
      </c>
      <c r="AU4155" s="236" t="s">
        <v>82</v>
      </c>
      <c r="AV4155" s="12" t="s">
        <v>82</v>
      </c>
      <c r="AW4155" s="12" t="s">
        <v>36</v>
      </c>
      <c r="AX4155" s="12" t="s">
        <v>73</v>
      </c>
      <c r="AY4155" s="236" t="s">
        <v>492</v>
      </c>
    </row>
    <row r="4156" spans="2:65" s="14" customFormat="1">
      <c r="B4156" s="251"/>
      <c r="C4156" s="252"/>
      <c r="D4156" s="227" t="s">
        <v>513</v>
      </c>
      <c r="E4156" s="253" t="s">
        <v>23</v>
      </c>
      <c r="F4156" s="254" t="s">
        <v>560</v>
      </c>
      <c r="G4156" s="252"/>
      <c r="H4156" s="255">
        <v>9</v>
      </c>
      <c r="I4156" s="256"/>
      <c r="J4156" s="252"/>
      <c r="K4156" s="252"/>
      <c r="L4156" s="257"/>
      <c r="M4156" s="258"/>
      <c r="N4156" s="259"/>
      <c r="O4156" s="259"/>
      <c r="P4156" s="259"/>
      <c r="Q4156" s="259"/>
      <c r="R4156" s="259"/>
      <c r="S4156" s="259"/>
      <c r="T4156" s="260"/>
      <c r="AT4156" s="261" t="s">
        <v>513</v>
      </c>
      <c r="AU4156" s="261" t="s">
        <v>82</v>
      </c>
      <c r="AV4156" s="14" t="s">
        <v>502</v>
      </c>
      <c r="AW4156" s="14" t="s">
        <v>36</v>
      </c>
      <c r="AX4156" s="14" t="s">
        <v>80</v>
      </c>
      <c r="AY4156" s="261" t="s">
        <v>492</v>
      </c>
    </row>
    <row r="4157" spans="2:65" s="1" customFormat="1" ht="38.25" customHeight="1">
      <c r="B4157" s="42"/>
      <c r="C4157" s="278" t="s">
        <v>5995</v>
      </c>
      <c r="D4157" s="278" t="s">
        <v>1110</v>
      </c>
      <c r="E4157" s="279" t="s">
        <v>5996</v>
      </c>
      <c r="F4157" s="280" t="s">
        <v>5997</v>
      </c>
      <c r="G4157" s="281" t="s">
        <v>2537</v>
      </c>
      <c r="H4157" s="282">
        <v>1</v>
      </c>
      <c r="I4157" s="283"/>
      <c r="J4157" s="284">
        <f>ROUND(I4157*H4157,2)</f>
        <v>0</v>
      </c>
      <c r="K4157" s="280" t="s">
        <v>23</v>
      </c>
      <c r="L4157" s="285"/>
      <c r="M4157" s="286" t="s">
        <v>23</v>
      </c>
      <c r="N4157" s="287" t="s">
        <v>44</v>
      </c>
      <c r="O4157" s="43"/>
      <c r="P4157" s="218">
        <f>O4157*H4157</f>
        <v>0</v>
      </c>
      <c r="Q4157" s="218">
        <v>0</v>
      </c>
      <c r="R4157" s="218">
        <f>Q4157*H4157</f>
        <v>0</v>
      </c>
      <c r="S4157" s="218">
        <v>0</v>
      </c>
      <c r="T4157" s="219">
        <f>S4157*H4157</f>
        <v>0</v>
      </c>
      <c r="AR4157" s="25" t="s">
        <v>604</v>
      </c>
      <c r="AT4157" s="25" t="s">
        <v>1110</v>
      </c>
      <c r="AU4157" s="25" t="s">
        <v>82</v>
      </c>
      <c r="AY4157" s="25" t="s">
        <v>492</v>
      </c>
      <c r="BE4157" s="220">
        <f>IF(N4157="základní",J4157,0)</f>
        <v>0</v>
      </c>
      <c r="BF4157" s="220">
        <f>IF(N4157="snížená",J4157,0)</f>
        <v>0</v>
      </c>
      <c r="BG4157" s="220">
        <f>IF(N4157="zákl. přenesená",J4157,0)</f>
        <v>0</v>
      </c>
      <c r="BH4157" s="220">
        <f>IF(N4157="sníž. přenesená",J4157,0)</f>
        <v>0</v>
      </c>
      <c r="BI4157" s="220">
        <f>IF(N4157="nulová",J4157,0)</f>
        <v>0</v>
      </c>
      <c r="BJ4157" s="25" t="s">
        <v>80</v>
      </c>
      <c r="BK4157" s="220">
        <f>ROUND(I4157*H4157,2)</f>
        <v>0</v>
      </c>
      <c r="BL4157" s="25" t="s">
        <v>502</v>
      </c>
      <c r="BM4157" s="25" t="s">
        <v>5998</v>
      </c>
    </row>
    <row r="4158" spans="2:65" s="1" customFormat="1" ht="24">
      <c r="B4158" s="42"/>
      <c r="C4158" s="64"/>
      <c r="D4158" s="227" t="s">
        <v>506</v>
      </c>
      <c r="E4158" s="64"/>
      <c r="F4158" s="274" t="s">
        <v>5997</v>
      </c>
      <c r="G4158" s="64"/>
      <c r="H4158" s="64"/>
      <c r="I4158" s="177"/>
      <c r="J4158" s="64"/>
      <c r="K4158" s="64"/>
      <c r="L4158" s="62"/>
      <c r="M4158" s="223"/>
      <c r="N4158" s="43"/>
      <c r="O4158" s="43"/>
      <c r="P4158" s="43"/>
      <c r="Q4158" s="43"/>
      <c r="R4158" s="43"/>
      <c r="S4158" s="43"/>
      <c r="T4158" s="79"/>
      <c r="AT4158" s="25" t="s">
        <v>506</v>
      </c>
      <c r="AU4158" s="25" t="s">
        <v>82</v>
      </c>
    </row>
    <row r="4159" spans="2:65" s="1" customFormat="1" ht="51" customHeight="1">
      <c r="B4159" s="42"/>
      <c r="C4159" s="278" t="s">
        <v>5999</v>
      </c>
      <c r="D4159" s="278" t="s">
        <v>1110</v>
      </c>
      <c r="E4159" s="279" t="s">
        <v>6000</v>
      </c>
      <c r="F4159" s="280" t="s">
        <v>6001</v>
      </c>
      <c r="G4159" s="281" t="s">
        <v>1025</v>
      </c>
      <c r="H4159" s="282">
        <v>2</v>
      </c>
      <c r="I4159" s="283"/>
      <c r="J4159" s="284">
        <f>ROUND(I4159*H4159,2)</f>
        <v>0</v>
      </c>
      <c r="K4159" s="280" t="s">
        <v>23</v>
      </c>
      <c r="L4159" s="285"/>
      <c r="M4159" s="286" t="s">
        <v>23</v>
      </c>
      <c r="N4159" s="287" t="s">
        <v>44</v>
      </c>
      <c r="O4159" s="43"/>
      <c r="P4159" s="218">
        <f>O4159*H4159</f>
        <v>0</v>
      </c>
      <c r="Q4159" s="218">
        <v>0</v>
      </c>
      <c r="R4159" s="218">
        <f>Q4159*H4159</f>
        <v>0</v>
      </c>
      <c r="S4159" s="218">
        <v>0</v>
      </c>
      <c r="T4159" s="219">
        <f>S4159*H4159</f>
        <v>0</v>
      </c>
      <c r="AR4159" s="25" t="s">
        <v>977</v>
      </c>
      <c r="AT4159" s="25" t="s">
        <v>1110</v>
      </c>
      <c r="AU4159" s="25" t="s">
        <v>82</v>
      </c>
      <c r="AY4159" s="25" t="s">
        <v>492</v>
      </c>
      <c r="BE4159" s="220">
        <f>IF(N4159="základní",J4159,0)</f>
        <v>0</v>
      </c>
      <c r="BF4159" s="220">
        <f>IF(N4159="snížená",J4159,0)</f>
        <v>0</v>
      </c>
      <c r="BG4159" s="220">
        <f>IF(N4159="zákl. přenesená",J4159,0)</f>
        <v>0</v>
      </c>
      <c r="BH4159" s="220">
        <f>IF(N4159="sníž. přenesená",J4159,0)</f>
        <v>0</v>
      </c>
      <c r="BI4159" s="220">
        <f>IF(N4159="nulová",J4159,0)</f>
        <v>0</v>
      </c>
      <c r="BJ4159" s="25" t="s">
        <v>80</v>
      </c>
      <c r="BK4159" s="220">
        <f>ROUND(I4159*H4159,2)</f>
        <v>0</v>
      </c>
      <c r="BL4159" s="25" t="s">
        <v>775</v>
      </c>
      <c r="BM4159" s="25" t="s">
        <v>6002</v>
      </c>
    </row>
    <row r="4160" spans="2:65" s="1" customFormat="1" ht="36">
      <c r="B4160" s="42"/>
      <c r="C4160" s="64"/>
      <c r="D4160" s="227" t="s">
        <v>506</v>
      </c>
      <c r="E4160" s="64"/>
      <c r="F4160" s="274" t="s">
        <v>6001</v>
      </c>
      <c r="G4160" s="64"/>
      <c r="H4160" s="64"/>
      <c r="I4160" s="177"/>
      <c r="J4160" s="64"/>
      <c r="K4160" s="64"/>
      <c r="L4160" s="62"/>
      <c r="M4160" s="223"/>
      <c r="N4160" s="43"/>
      <c r="O4160" s="43"/>
      <c r="P4160" s="43"/>
      <c r="Q4160" s="43"/>
      <c r="R4160" s="43"/>
      <c r="S4160" s="43"/>
      <c r="T4160" s="79"/>
      <c r="AT4160" s="25" t="s">
        <v>506</v>
      </c>
      <c r="AU4160" s="25" t="s">
        <v>82</v>
      </c>
    </row>
    <row r="4161" spans="2:65" s="1" customFormat="1" ht="38.25" customHeight="1">
      <c r="B4161" s="42"/>
      <c r="C4161" s="278" t="s">
        <v>6003</v>
      </c>
      <c r="D4161" s="278" t="s">
        <v>1110</v>
      </c>
      <c r="E4161" s="279" t="s">
        <v>6004</v>
      </c>
      <c r="F4161" s="280" t="s">
        <v>6005</v>
      </c>
      <c r="G4161" s="281" t="s">
        <v>1025</v>
      </c>
      <c r="H4161" s="282">
        <v>4</v>
      </c>
      <c r="I4161" s="283"/>
      <c r="J4161" s="284">
        <f>ROUND(I4161*H4161,2)</f>
        <v>0</v>
      </c>
      <c r="K4161" s="280" t="s">
        <v>23</v>
      </c>
      <c r="L4161" s="285"/>
      <c r="M4161" s="286" t="s">
        <v>23</v>
      </c>
      <c r="N4161" s="287" t="s">
        <v>44</v>
      </c>
      <c r="O4161" s="43"/>
      <c r="P4161" s="218">
        <f>O4161*H4161</f>
        <v>0</v>
      </c>
      <c r="Q4161" s="218">
        <v>0</v>
      </c>
      <c r="R4161" s="218">
        <f>Q4161*H4161</f>
        <v>0</v>
      </c>
      <c r="S4161" s="218">
        <v>0</v>
      </c>
      <c r="T4161" s="219">
        <f>S4161*H4161</f>
        <v>0</v>
      </c>
      <c r="AR4161" s="25" t="s">
        <v>977</v>
      </c>
      <c r="AT4161" s="25" t="s">
        <v>1110</v>
      </c>
      <c r="AU4161" s="25" t="s">
        <v>82</v>
      </c>
      <c r="AY4161" s="25" t="s">
        <v>492</v>
      </c>
      <c r="BE4161" s="220">
        <f>IF(N4161="základní",J4161,0)</f>
        <v>0</v>
      </c>
      <c r="BF4161" s="220">
        <f>IF(N4161="snížená",J4161,0)</f>
        <v>0</v>
      </c>
      <c r="BG4161" s="220">
        <f>IF(N4161="zákl. přenesená",J4161,0)</f>
        <v>0</v>
      </c>
      <c r="BH4161" s="220">
        <f>IF(N4161="sníž. přenesená",J4161,0)</f>
        <v>0</v>
      </c>
      <c r="BI4161" s="220">
        <f>IF(N4161="nulová",J4161,0)</f>
        <v>0</v>
      </c>
      <c r="BJ4161" s="25" t="s">
        <v>80</v>
      </c>
      <c r="BK4161" s="220">
        <f>ROUND(I4161*H4161,2)</f>
        <v>0</v>
      </c>
      <c r="BL4161" s="25" t="s">
        <v>775</v>
      </c>
      <c r="BM4161" s="25" t="s">
        <v>6006</v>
      </c>
    </row>
    <row r="4162" spans="2:65" s="1" customFormat="1" ht="24">
      <c r="B4162" s="42"/>
      <c r="C4162" s="64"/>
      <c r="D4162" s="227" t="s">
        <v>506</v>
      </c>
      <c r="E4162" s="64"/>
      <c r="F4162" s="274" t="s">
        <v>6005</v>
      </c>
      <c r="G4162" s="64"/>
      <c r="H4162" s="64"/>
      <c r="I4162" s="177"/>
      <c r="J4162" s="64"/>
      <c r="K4162" s="64"/>
      <c r="L4162" s="62"/>
      <c r="M4162" s="223"/>
      <c r="N4162" s="43"/>
      <c r="O4162" s="43"/>
      <c r="P4162" s="43"/>
      <c r="Q4162" s="43"/>
      <c r="R4162" s="43"/>
      <c r="S4162" s="43"/>
      <c r="T4162" s="79"/>
      <c r="AT4162" s="25" t="s">
        <v>506</v>
      </c>
      <c r="AU4162" s="25" t="s">
        <v>82</v>
      </c>
    </row>
    <row r="4163" spans="2:65" s="1" customFormat="1" ht="51" customHeight="1">
      <c r="B4163" s="42"/>
      <c r="C4163" s="278" t="s">
        <v>6007</v>
      </c>
      <c r="D4163" s="278" t="s">
        <v>1110</v>
      </c>
      <c r="E4163" s="279" t="s">
        <v>6008</v>
      </c>
      <c r="F4163" s="280" t="s">
        <v>6009</v>
      </c>
      <c r="G4163" s="281" t="s">
        <v>1025</v>
      </c>
      <c r="H4163" s="282">
        <v>2</v>
      </c>
      <c r="I4163" s="283"/>
      <c r="J4163" s="284">
        <f>ROUND(I4163*H4163,2)</f>
        <v>0</v>
      </c>
      <c r="K4163" s="280" t="s">
        <v>23</v>
      </c>
      <c r="L4163" s="285"/>
      <c r="M4163" s="286" t="s">
        <v>23</v>
      </c>
      <c r="N4163" s="287" t="s">
        <v>44</v>
      </c>
      <c r="O4163" s="43"/>
      <c r="P4163" s="218">
        <f>O4163*H4163</f>
        <v>0</v>
      </c>
      <c r="Q4163" s="218">
        <v>0</v>
      </c>
      <c r="R4163" s="218">
        <f>Q4163*H4163</f>
        <v>0</v>
      </c>
      <c r="S4163" s="218">
        <v>0</v>
      </c>
      <c r="T4163" s="219">
        <f>S4163*H4163</f>
        <v>0</v>
      </c>
      <c r="AR4163" s="25" t="s">
        <v>977</v>
      </c>
      <c r="AT4163" s="25" t="s">
        <v>1110</v>
      </c>
      <c r="AU4163" s="25" t="s">
        <v>82</v>
      </c>
      <c r="AY4163" s="25" t="s">
        <v>492</v>
      </c>
      <c r="BE4163" s="220">
        <f>IF(N4163="základní",J4163,0)</f>
        <v>0</v>
      </c>
      <c r="BF4163" s="220">
        <f>IF(N4163="snížená",J4163,0)</f>
        <v>0</v>
      </c>
      <c r="BG4163" s="220">
        <f>IF(N4163="zákl. přenesená",J4163,0)</f>
        <v>0</v>
      </c>
      <c r="BH4163" s="220">
        <f>IF(N4163="sníž. přenesená",J4163,0)</f>
        <v>0</v>
      </c>
      <c r="BI4163" s="220">
        <f>IF(N4163="nulová",J4163,0)</f>
        <v>0</v>
      </c>
      <c r="BJ4163" s="25" t="s">
        <v>80</v>
      </c>
      <c r="BK4163" s="220">
        <f>ROUND(I4163*H4163,2)</f>
        <v>0</v>
      </c>
      <c r="BL4163" s="25" t="s">
        <v>775</v>
      </c>
      <c r="BM4163" s="25" t="s">
        <v>6010</v>
      </c>
    </row>
    <row r="4164" spans="2:65" s="1" customFormat="1" ht="36">
      <c r="B4164" s="42"/>
      <c r="C4164" s="64"/>
      <c r="D4164" s="227" t="s">
        <v>506</v>
      </c>
      <c r="E4164" s="64"/>
      <c r="F4164" s="274" t="s">
        <v>6009</v>
      </c>
      <c r="G4164" s="64"/>
      <c r="H4164" s="64"/>
      <c r="I4164" s="177"/>
      <c r="J4164" s="64"/>
      <c r="K4164" s="64"/>
      <c r="L4164" s="62"/>
      <c r="M4164" s="223"/>
      <c r="N4164" s="43"/>
      <c r="O4164" s="43"/>
      <c r="P4164" s="43"/>
      <c r="Q4164" s="43"/>
      <c r="R4164" s="43"/>
      <c r="S4164" s="43"/>
      <c r="T4164" s="79"/>
      <c r="AT4164" s="25" t="s">
        <v>506</v>
      </c>
      <c r="AU4164" s="25" t="s">
        <v>82</v>
      </c>
    </row>
    <row r="4165" spans="2:65" s="1" customFormat="1" ht="16.5" customHeight="1">
      <c r="B4165" s="42"/>
      <c r="C4165" s="209" t="s">
        <v>6011</v>
      </c>
      <c r="D4165" s="209" t="s">
        <v>498</v>
      </c>
      <c r="E4165" s="210" t="s">
        <v>6012</v>
      </c>
      <c r="F4165" s="211" t="s">
        <v>6013</v>
      </c>
      <c r="G4165" s="212" t="s">
        <v>1025</v>
      </c>
      <c r="H4165" s="213">
        <v>3</v>
      </c>
      <c r="I4165" s="214"/>
      <c r="J4165" s="215">
        <f>ROUND(I4165*H4165,2)</f>
        <v>0</v>
      </c>
      <c r="K4165" s="211" t="s">
        <v>23</v>
      </c>
      <c r="L4165" s="62"/>
      <c r="M4165" s="216" t="s">
        <v>23</v>
      </c>
      <c r="N4165" s="217" t="s">
        <v>44</v>
      </c>
      <c r="O4165" s="43"/>
      <c r="P4165" s="218">
        <f>O4165*H4165</f>
        <v>0</v>
      </c>
      <c r="Q4165" s="218">
        <v>0</v>
      </c>
      <c r="R4165" s="218">
        <f>Q4165*H4165</f>
        <v>0</v>
      </c>
      <c r="S4165" s="218">
        <v>0</v>
      </c>
      <c r="T4165" s="219">
        <f>S4165*H4165</f>
        <v>0</v>
      </c>
      <c r="AR4165" s="25" t="s">
        <v>775</v>
      </c>
      <c r="AT4165" s="25" t="s">
        <v>498</v>
      </c>
      <c r="AU4165" s="25" t="s">
        <v>82</v>
      </c>
      <c r="AY4165" s="25" t="s">
        <v>492</v>
      </c>
      <c r="BE4165" s="220">
        <f>IF(N4165="základní",J4165,0)</f>
        <v>0</v>
      </c>
      <c r="BF4165" s="220">
        <f>IF(N4165="snížená",J4165,0)</f>
        <v>0</v>
      </c>
      <c r="BG4165" s="220">
        <f>IF(N4165="zákl. přenesená",J4165,0)</f>
        <v>0</v>
      </c>
      <c r="BH4165" s="220">
        <f>IF(N4165="sníž. přenesená",J4165,0)</f>
        <v>0</v>
      </c>
      <c r="BI4165" s="220">
        <f>IF(N4165="nulová",J4165,0)</f>
        <v>0</v>
      </c>
      <c r="BJ4165" s="25" t="s">
        <v>80</v>
      </c>
      <c r="BK4165" s="220">
        <f>ROUND(I4165*H4165,2)</f>
        <v>0</v>
      </c>
      <c r="BL4165" s="25" t="s">
        <v>775</v>
      </c>
      <c r="BM4165" s="25" t="s">
        <v>6014</v>
      </c>
    </row>
    <row r="4166" spans="2:65" s="1" customFormat="1">
      <c r="B4166" s="42"/>
      <c r="C4166" s="64"/>
      <c r="D4166" s="221" t="s">
        <v>506</v>
      </c>
      <c r="E4166" s="64"/>
      <c r="F4166" s="222" t="s">
        <v>6013</v>
      </c>
      <c r="G4166" s="64"/>
      <c r="H4166" s="64"/>
      <c r="I4166" s="177"/>
      <c r="J4166" s="64"/>
      <c r="K4166" s="64"/>
      <c r="L4166" s="62"/>
      <c r="M4166" s="223"/>
      <c r="N4166" s="43"/>
      <c r="O4166" s="43"/>
      <c r="P4166" s="43"/>
      <c r="Q4166" s="43"/>
      <c r="R4166" s="43"/>
      <c r="S4166" s="43"/>
      <c r="T4166" s="79"/>
      <c r="AT4166" s="25" t="s">
        <v>506</v>
      </c>
      <c r="AU4166" s="25" t="s">
        <v>82</v>
      </c>
    </row>
    <row r="4167" spans="2:65" s="13" customFormat="1">
      <c r="B4167" s="237"/>
      <c r="C4167" s="238"/>
      <c r="D4167" s="221" t="s">
        <v>513</v>
      </c>
      <c r="E4167" s="239" t="s">
        <v>23</v>
      </c>
      <c r="F4167" s="240" t="s">
        <v>6015</v>
      </c>
      <c r="G4167" s="238"/>
      <c r="H4167" s="241" t="s">
        <v>23</v>
      </c>
      <c r="I4167" s="242"/>
      <c r="J4167" s="238"/>
      <c r="K4167" s="238"/>
      <c r="L4167" s="243"/>
      <c r="M4167" s="244"/>
      <c r="N4167" s="245"/>
      <c r="O4167" s="245"/>
      <c r="P4167" s="245"/>
      <c r="Q4167" s="245"/>
      <c r="R4167" s="245"/>
      <c r="S4167" s="245"/>
      <c r="T4167" s="246"/>
      <c r="AT4167" s="247" t="s">
        <v>513</v>
      </c>
      <c r="AU4167" s="247" t="s">
        <v>82</v>
      </c>
      <c r="AV4167" s="13" t="s">
        <v>80</v>
      </c>
      <c r="AW4167" s="13" t="s">
        <v>36</v>
      </c>
      <c r="AX4167" s="13" t="s">
        <v>73</v>
      </c>
      <c r="AY4167" s="247" t="s">
        <v>492</v>
      </c>
    </row>
    <row r="4168" spans="2:65" s="12" customFormat="1">
      <c r="B4168" s="225"/>
      <c r="C4168" s="226"/>
      <c r="D4168" s="221" t="s">
        <v>513</v>
      </c>
      <c r="E4168" s="248" t="s">
        <v>23</v>
      </c>
      <c r="F4168" s="249" t="s">
        <v>6016</v>
      </c>
      <c r="G4168" s="226"/>
      <c r="H4168" s="250">
        <v>3</v>
      </c>
      <c r="I4168" s="231"/>
      <c r="J4168" s="226"/>
      <c r="K4168" s="226"/>
      <c r="L4168" s="232"/>
      <c r="M4168" s="233"/>
      <c r="N4168" s="234"/>
      <c r="O4168" s="234"/>
      <c r="P4168" s="234"/>
      <c r="Q4168" s="234"/>
      <c r="R4168" s="234"/>
      <c r="S4168" s="234"/>
      <c r="T4168" s="235"/>
      <c r="AT4168" s="236" t="s">
        <v>513</v>
      </c>
      <c r="AU4168" s="236" t="s">
        <v>82</v>
      </c>
      <c r="AV4168" s="12" t="s">
        <v>82</v>
      </c>
      <c r="AW4168" s="12" t="s">
        <v>36</v>
      </c>
      <c r="AX4168" s="12" t="s">
        <v>73</v>
      </c>
      <c r="AY4168" s="236" t="s">
        <v>492</v>
      </c>
    </row>
    <row r="4169" spans="2:65" s="14" customFormat="1">
      <c r="B4169" s="251"/>
      <c r="C4169" s="252"/>
      <c r="D4169" s="227" t="s">
        <v>513</v>
      </c>
      <c r="E4169" s="253" t="s">
        <v>23</v>
      </c>
      <c r="F4169" s="254" t="s">
        <v>560</v>
      </c>
      <c r="G4169" s="252"/>
      <c r="H4169" s="255">
        <v>3</v>
      </c>
      <c r="I4169" s="256"/>
      <c r="J4169" s="252"/>
      <c r="K4169" s="252"/>
      <c r="L4169" s="257"/>
      <c r="M4169" s="258"/>
      <c r="N4169" s="259"/>
      <c r="O4169" s="259"/>
      <c r="P4169" s="259"/>
      <c r="Q4169" s="259"/>
      <c r="R4169" s="259"/>
      <c r="S4169" s="259"/>
      <c r="T4169" s="260"/>
      <c r="AT4169" s="261" t="s">
        <v>513</v>
      </c>
      <c r="AU4169" s="261" t="s">
        <v>82</v>
      </c>
      <c r="AV4169" s="14" t="s">
        <v>502</v>
      </c>
      <c r="AW4169" s="14" t="s">
        <v>36</v>
      </c>
      <c r="AX4169" s="14" t="s">
        <v>80</v>
      </c>
      <c r="AY4169" s="261" t="s">
        <v>492</v>
      </c>
    </row>
    <row r="4170" spans="2:65" s="1" customFormat="1" ht="38.25" customHeight="1">
      <c r="B4170" s="42"/>
      <c r="C4170" s="278" t="s">
        <v>6017</v>
      </c>
      <c r="D4170" s="278" t="s">
        <v>1110</v>
      </c>
      <c r="E4170" s="279" t="s">
        <v>6018</v>
      </c>
      <c r="F4170" s="280" t="s">
        <v>6019</v>
      </c>
      <c r="G4170" s="281" t="s">
        <v>2537</v>
      </c>
      <c r="H4170" s="282">
        <v>2</v>
      </c>
      <c r="I4170" s="283"/>
      <c r="J4170" s="284">
        <f>ROUND(I4170*H4170,2)</f>
        <v>0</v>
      </c>
      <c r="K4170" s="280" t="s">
        <v>23</v>
      </c>
      <c r="L4170" s="285"/>
      <c r="M4170" s="286" t="s">
        <v>23</v>
      </c>
      <c r="N4170" s="287" t="s">
        <v>44</v>
      </c>
      <c r="O4170" s="43"/>
      <c r="P4170" s="218">
        <f>O4170*H4170</f>
        <v>0</v>
      </c>
      <c r="Q4170" s="218">
        <v>0</v>
      </c>
      <c r="R4170" s="218">
        <f>Q4170*H4170</f>
        <v>0</v>
      </c>
      <c r="S4170" s="218">
        <v>0</v>
      </c>
      <c r="T4170" s="219">
        <f>S4170*H4170</f>
        <v>0</v>
      </c>
      <c r="AR4170" s="25" t="s">
        <v>604</v>
      </c>
      <c r="AT4170" s="25" t="s">
        <v>1110</v>
      </c>
      <c r="AU4170" s="25" t="s">
        <v>82</v>
      </c>
      <c r="AY4170" s="25" t="s">
        <v>492</v>
      </c>
      <c r="BE4170" s="220">
        <f>IF(N4170="základní",J4170,0)</f>
        <v>0</v>
      </c>
      <c r="BF4170" s="220">
        <f>IF(N4170="snížená",J4170,0)</f>
        <v>0</v>
      </c>
      <c r="BG4170" s="220">
        <f>IF(N4170="zákl. přenesená",J4170,0)</f>
        <v>0</v>
      </c>
      <c r="BH4170" s="220">
        <f>IF(N4170="sníž. přenesená",J4170,0)</f>
        <v>0</v>
      </c>
      <c r="BI4170" s="220">
        <f>IF(N4170="nulová",J4170,0)</f>
        <v>0</v>
      </c>
      <c r="BJ4170" s="25" t="s">
        <v>80</v>
      </c>
      <c r="BK4170" s="220">
        <f>ROUND(I4170*H4170,2)</f>
        <v>0</v>
      </c>
      <c r="BL4170" s="25" t="s">
        <v>502</v>
      </c>
      <c r="BM4170" s="25" t="s">
        <v>6020</v>
      </c>
    </row>
    <row r="4171" spans="2:65" s="1" customFormat="1" ht="24">
      <c r="B4171" s="42"/>
      <c r="C4171" s="64"/>
      <c r="D4171" s="227" t="s">
        <v>506</v>
      </c>
      <c r="E4171" s="64"/>
      <c r="F4171" s="274" t="s">
        <v>6019</v>
      </c>
      <c r="G4171" s="64"/>
      <c r="H4171" s="64"/>
      <c r="I4171" s="177"/>
      <c r="J4171" s="64"/>
      <c r="K4171" s="64"/>
      <c r="L4171" s="62"/>
      <c r="M4171" s="223"/>
      <c r="N4171" s="43"/>
      <c r="O4171" s="43"/>
      <c r="P4171" s="43"/>
      <c r="Q4171" s="43"/>
      <c r="R4171" s="43"/>
      <c r="S4171" s="43"/>
      <c r="T4171" s="79"/>
      <c r="AT4171" s="25" t="s">
        <v>506</v>
      </c>
      <c r="AU4171" s="25" t="s">
        <v>82</v>
      </c>
    </row>
    <row r="4172" spans="2:65" s="1" customFormat="1" ht="38.25" customHeight="1">
      <c r="B4172" s="42"/>
      <c r="C4172" s="278" t="s">
        <v>6021</v>
      </c>
      <c r="D4172" s="278" t="s">
        <v>1110</v>
      </c>
      <c r="E4172" s="279" t="s">
        <v>6022</v>
      </c>
      <c r="F4172" s="280" t="s">
        <v>6023</v>
      </c>
      <c r="G4172" s="281" t="s">
        <v>2537</v>
      </c>
      <c r="H4172" s="282">
        <v>1</v>
      </c>
      <c r="I4172" s="283"/>
      <c r="J4172" s="284">
        <f>ROUND(I4172*H4172,2)</f>
        <v>0</v>
      </c>
      <c r="K4172" s="280" t="s">
        <v>23</v>
      </c>
      <c r="L4172" s="285"/>
      <c r="M4172" s="286" t="s">
        <v>23</v>
      </c>
      <c r="N4172" s="287" t="s">
        <v>44</v>
      </c>
      <c r="O4172" s="43"/>
      <c r="P4172" s="218">
        <f>O4172*H4172</f>
        <v>0</v>
      </c>
      <c r="Q4172" s="218">
        <v>0</v>
      </c>
      <c r="R4172" s="218">
        <f>Q4172*H4172</f>
        <v>0</v>
      </c>
      <c r="S4172" s="218">
        <v>0</v>
      </c>
      <c r="T4172" s="219">
        <f>S4172*H4172</f>
        <v>0</v>
      </c>
      <c r="AR4172" s="25" t="s">
        <v>604</v>
      </c>
      <c r="AT4172" s="25" t="s">
        <v>1110</v>
      </c>
      <c r="AU4172" s="25" t="s">
        <v>82</v>
      </c>
      <c r="AY4172" s="25" t="s">
        <v>492</v>
      </c>
      <c r="BE4172" s="220">
        <f>IF(N4172="základní",J4172,0)</f>
        <v>0</v>
      </c>
      <c r="BF4172" s="220">
        <f>IF(N4172="snížená",J4172,0)</f>
        <v>0</v>
      </c>
      <c r="BG4172" s="220">
        <f>IF(N4172="zákl. přenesená",J4172,0)</f>
        <v>0</v>
      </c>
      <c r="BH4172" s="220">
        <f>IF(N4172="sníž. přenesená",J4172,0)</f>
        <v>0</v>
      </c>
      <c r="BI4172" s="220">
        <f>IF(N4172="nulová",J4172,0)</f>
        <v>0</v>
      </c>
      <c r="BJ4172" s="25" t="s">
        <v>80</v>
      </c>
      <c r="BK4172" s="220">
        <f>ROUND(I4172*H4172,2)</f>
        <v>0</v>
      </c>
      <c r="BL4172" s="25" t="s">
        <v>502</v>
      </c>
      <c r="BM4172" s="25" t="s">
        <v>6024</v>
      </c>
    </row>
    <row r="4173" spans="2:65" s="1" customFormat="1" ht="24">
      <c r="B4173" s="42"/>
      <c r="C4173" s="64"/>
      <c r="D4173" s="227" t="s">
        <v>506</v>
      </c>
      <c r="E4173" s="64"/>
      <c r="F4173" s="274" t="s">
        <v>6023</v>
      </c>
      <c r="G4173" s="64"/>
      <c r="H4173" s="64"/>
      <c r="I4173" s="177"/>
      <c r="J4173" s="64"/>
      <c r="K4173" s="64"/>
      <c r="L4173" s="62"/>
      <c r="M4173" s="223"/>
      <c r="N4173" s="43"/>
      <c r="O4173" s="43"/>
      <c r="P4173" s="43"/>
      <c r="Q4173" s="43"/>
      <c r="R4173" s="43"/>
      <c r="S4173" s="43"/>
      <c r="T4173" s="79"/>
      <c r="AT4173" s="25" t="s">
        <v>506</v>
      </c>
      <c r="AU4173" s="25" t="s">
        <v>82</v>
      </c>
    </row>
    <row r="4174" spans="2:65" s="1" customFormat="1" ht="16.5" customHeight="1">
      <c r="B4174" s="42"/>
      <c r="C4174" s="209" t="s">
        <v>6025</v>
      </c>
      <c r="D4174" s="209" t="s">
        <v>498</v>
      </c>
      <c r="E4174" s="210" t="s">
        <v>6026</v>
      </c>
      <c r="F4174" s="211" t="s">
        <v>6027</v>
      </c>
      <c r="G4174" s="212" t="s">
        <v>1025</v>
      </c>
      <c r="H4174" s="213">
        <v>7</v>
      </c>
      <c r="I4174" s="214"/>
      <c r="J4174" s="215">
        <f>ROUND(I4174*H4174,2)</f>
        <v>0</v>
      </c>
      <c r="K4174" s="211" t="s">
        <v>501</v>
      </c>
      <c r="L4174" s="62"/>
      <c r="M4174" s="216" t="s">
        <v>23</v>
      </c>
      <c r="N4174" s="217" t="s">
        <v>44</v>
      </c>
      <c r="O4174" s="43"/>
      <c r="P4174" s="218">
        <f>O4174*H4174</f>
        <v>0</v>
      </c>
      <c r="Q4174" s="218">
        <v>3.3E-4</v>
      </c>
      <c r="R4174" s="218">
        <f>Q4174*H4174</f>
        <v>2.31E-3</v>
      </c>
      <c r="S4174" s="218">
        <v>0</v>
      </c>
      <c r="T4174" s="219">
        <f>S4174*H4174</f>
        <v>0</v>
      </c>
      <c r="AR4174" s="25" t="s">
        <v>502</v>
      </c>
      <c r="AT4174" s="25" t="s">
        <v>498</v>
      </c>
      <c r="AU4174" s="25" t="s">
        <v>82</v>
      </c>
      <c r="AY4174" s="25" t="s">
        <v>492</v>
      </c>
      <c r="BE4174" s="220">
        <f>IF(N4174="základní",J4174,0)</f>
        <v>0</v>
      </c>
      <c r="BF4174" s="220">
        <f>IF(N4174="snížená",J4174,0)</f>
        <v>0</v>
      </c>
      <c r="BG4174" s="220">
        <f>IF(N4174="zákl. přenesená",J4174,0)</f>
        <v>0</v>
      </c>
      <c r="BH4174" s="220">
        <f>IF(N4174="sníž. přenesená",J4174,0)</f>
        <v>0</v>
      </c>
      <c r="BI4174" s="220">
        <f>IF(N4174="nulová",J4174,0)</f>
        <v>0</v>
      </c>
      <c r="BJ4174" s="25" t="s">
        <v>80</v>
      </c>
      <c r="BK4174" s="220">
        <f>ROUND(I4174*H4174,2)</f>
        <v>0</v>
      </c>
      <c r="BL4174" s="25" t="s">
        <v>502</v>
      </c>
      <c r="BM4174" s="25" t="s">
        <v>6028</v>
      </c>
    </row>
    <row r="4175" spans="2:65" s="1" customFormat="1">
      <c r="B4175" s="42"/>
      <c r="C4175" s="64"/>
      <c r="D4175" s="221" t="s">
        <v>506</v>
      </c>
      <c r="E4175" s="64"/>
      <c r="F4175" s="222" t="s">
        <v>6029</v>
      </c>
      <c r="G4175" s="64"/>
      <c r="H4175" s="64"/>
      <c r="I4175" s="177"/>
      <c r="J4175" s="64"/>
      <c r="K4175" s="64"/>
      <c r="L4175" s="62"/>
      <c r="M4175" s="223"/>
      <c r="N4175" s="43"/>
      <c r="O4175" s="43"/>
      <c r="P4175" s="43"/>
      <c r="Q4175" s="43"/>
      <c r="R4175" s="43"/>
      <c r="S4175" s="43"/>
      <c r="T4175" s="79"/>
      <c r="AT4175" s="25" t="s">
        <v>506</v>
      </c>
      <c r="AU4175" s="25" t="s">
        <v>82</v>
      </c>
    </row>
    <row r="4176" spans="2:65" s="1" customFormat="1" ht="144">
      <c r="B4176" s="42"/>
      <c r="C4176" s="64"/>
      <c r="D4176" s="221" t="s">
        <v>509</v>
      </c>
      <c r="E4176" s="64"/>
      <c r="F4176" s="224" t="s">
        <v>5595</v>
      </c>
      <c r="G4176" s="64"/>
      <c r="H4176" s="64"/>
      <c r="I4176" s="177"/>
      <c r="J4176" s="64"/>
      <c r="K4176" s="64"/>
      <c r="L4176" s="62"/>
      <c r="M4176" s="223"/>
      <c r="N4176" s="43"/>
      <c r="O4176" s="43"/>
      <c r="P4176" s="43"/>
      <c r="Q4176" s="43"/>
      <c r="R4176" s="43"/>
      <c r="S4176" s="43"/>
      <c r="T4176" s="79"/>
      <c r="AT4176" s="25" t="s">
        <v>509</v>
      </c>
      <c r="AU4176" s="25" t="s">
        <v>82</v>
      </c>
    </row>
    <row r="4177" spans="2:65" s="13" customFormat="1">
      <c r="B4177" s="237"/>
      <c r="C4177" s="238"/>
      <c r="D4177" s="221" t="s">
        <v>513</v>
      </c>
      <c r="E4177" s="239" t="s">
        <v>23</v>
      </c>
      <c r="F4177" s="240" t="s">
        <v>6030</v>
      </c>
      <c r="G4177" s="238"/>
      <c r="H4177" s="241" t="s">
        <v>23</v>
      </c>
      <c r="I4177" s="242"/>
      <c r="J4177" s="238"/>
      <c r="K4177" s="238"/>
      <c r="L4177" s="243"/>
      <c r="M4177" s="244"/>
      <c r="N4177" s="245"/>
      <c r="O4177" s="245"/>
      <c r="P4177" s="245"/>
      <c r="Q4177" s="245"/>
      <c r="R4177" s="245"/>
      <c r="S4177" s="245"/>
      <c r="T4177" s="246"/>
      <c r="AT4177" s="247" t="s">
        <v>513</v>
      </c>
      <c r="AU4177" s="247" t="s">
        <v>82</v>
      </c>
      <c r="AV4177" s="13" t="s">
        <v>80</v>
      </c>
      <c r="AW4177" s="13" t="s">
        <v>36</v>
      </c>
      <c r="AX4177" s="13" t="s">
        <v>73</v>
      </c>
      <c r="AY4177" s="247" t="s">
        <v>492</v>
      </c>
    </row>
    <row r="4178" spans="2:65" s="12" customFormat="1">
      <c r="B4178" s="225"/>
      <c r="C4178" s="226"/>
      <c r="D4178" s="221" t="s">
        <v>513</v>
      </c>
      <c r="E4178" s="248" t="s">
        <v>23</v>
      </c>
      <c r="F4178" s="249" t="s">
        <v>6031</v>
      </c>
      <c r="G4178" s="226"/>
      <c r="H4178" s="250">
        <v>7</v>
      </c>
      <c r="I4178" s="231"/>
      <c r="J4178" s="226"/>
      <c r="K4178" s="226"/>
      <c r="L4178" s="232"/>
      <c r="M4178" s="233"/>
      <c r="N4178" s="234"/>
      <c r="O4178" s="234"/>
      <c r="P4178" s="234"/>
      <c r="Q4178" s="234"/>
      <c r="R4178" s="234"/>
      <c r="S4178" s="234"/>
      <c r="T4178" s="235"/>
      <c r="AT4178" s="236" t="s">
        <v>513</v>
      </c>
      <c r="AU4178" s="236" t="s">
        <v>82</v>
      </c>
      <c r="AV4178" s="12" t="s">
        <v>82</v>
      </c>
      <c r="AW4178" s="12" t="s">
        <v>36</v>
      </c>
      <c r="AX4178" s="12" t="s">
        <v>73</v>
      </c>
      <c r="AY4178" s="236" t="s">
        <v>492</v>
      </c>
    </row>
    <row r="4179" spans="2:65" s="14" customFormat="1">
      <c r="B4179" s="251"/>
      <c r="C4179" s="252"/>
      <c r="D4179" s="227" t="s">
        <v>513</v>
      </c>
      <c r="E4179" s="253" t="s">
        <v>23</v>
      </c>
      <c r="F4179" s="254" t="s">
        <v>560</v>
      </c>
      <c r="G4179" s="252"/>
      <c r="H4179" s="255">
        <v>7</v>
      </c>
      <c r="I4179" s="256"/>
      <c r="J4179" s="252"/>
      <c r="K4179" s="252"/>
      <c r="L4179" s="257"/>
      <c r="M4179" s="258"/>
      <c r="N4179" s="259"/>
      <c r="O4179" s="259"/>
      <c r="P4179" s="259"/>
      <c r="Q4179" s="259"/>
      <c r="R4179" s="259"/>
      <c r="S4179" s="259"/>
      <c r="T4179" s="260"/>
      <c r="AT4179" s="261" t="s">
        <v>513</v>
      </c>
      <c r="AU4179" s="261" t="s">
        <v>82</v>
      </c>
      <c r="AV4179" s="14" t="s">
        <v>502</v>
      </c>
      <c r="AW4179" s="14" t="s">
        <v>36</v>
      </c>
      <c r="AX4179" s="14" t="s">
        <v>80</v>
      </c>
      <c r="AY4179" s="261" t="s">
        <v>492</v>
      </c>
    </row>
    <row r="4180" spans="2:65" s="1" customFormat="1" ht="38.25" customHeight="1">
      <c r="B4180" s="42"/>
      <c r="C4180" s="278" t="s">
        <v>6032</v>
      </c>
      <c r="D4180" s="278" t="s">
        <v>1110</v>
      </c>
      <c r="E4180" s="279" t="s">
        <v>6033</v>
      </c>
      <c r="F4180" s="280" t="s">
        <v>6034</v>
      </c>
      <c r="G4180" s="281" t="s">
        <v>1025</v>
      </c>
      <c r="H4180" s="282">
        <v>5</v>
      </c>
      <c r="I4180" s="283"/>
      <c r="J4180" s="284">
        <f>ROUND(I4180*H4180,2)</f>
        <v>0</v>
      </c>
      <c r="K4180" s="280" t="s">
        <v>23</v>
      </c>
      <c r="L4180" s="285"/>
      <c r="M4180" s="286" t="s">
        <v>23</v>
      </c>
      <c r="N4180" s="287" t="s">
        <v>44</v>
      </c>
      <c r="O4180" s="43"/>
      <c r="P4180" s="218">
        <f>O4180*H4180</f>
        <v>0</v>
      </c>
      <c r="Q4180" s="218">
        <v>0</v>
      </c>
      <c r="R4180" s="218">
        <f>Q4180*H4180</f>
        <v>0</v>
      </c>
      <c r="S4180" s="218">
        <v>0</v>
      </c>
      <c r="T4180" s="219">
        <f>S4180*H4180</f>
        <v>0</v>
      </c>
      <c r="AR4180" s="25" t="s">
        <v>604</v>
      </c>
      <c r="AT4180" s="25" t="s">
        <v>1110</v>
      </c>
      <c r="AU4180" s="25" t="s">
        <v>82</v>
      </c>
      <c r="AY4180" s="25" t="s">
        <v>492</v>
      </c>
      <c r="BE4180" s="220">
        <f>IF(N4180="základní",J4180,0)</f>
        <v>0</v>
      </c>
      <c r="BF4180" s="220">
        <f>IF(N4180="snížená",J4180,0)</f>
        <v>0</v>
      </c>
      <c r="BG4180" s="220">
        <f>IF(N4180="zákl. přenesená",J4180,0)</f>
        <v>0</v>
      </c>
      <c r="BH4180" s="220">
        <f>IF(N4180="sníž. přenesená",J4180,0)</f>
        <v>0</v>
      </c>
      <c r="BI4180" s="220">
        <f>IF(N4180="nulová",J4180,0)</f>
        <v>0</v>
      </c>
      <c r="BJ4180" s="25" t="s">
        <v>80</v>
      </c>
      <c r="BK4180" s="220">
        <f>ROUND(I4180*H4180,2)</f>
        <v>0</v>
      </c>
      <c r="BL4180" s="25" t="s">
        <v>502</v>
      </c>
      <c r="BM4180" s="25" t="s">
        <v>6035</v>
      </c>
    </row>
    <row r="4181" spans="2:65" s="1" customFormat="1" ht="24">
      <c r="B4181" s="42"/>
      <c r="C4181" s="64"/>
      <c r="D4181" s="227" t="s">
        <v>506</v>
      </c>
      <c r="E4181" s="64"/>
      <c r="F4181" s="274" t="s">
        <v>6034</v>
      </c>
      <c r="G4181" s="64"/>
      <c r="H4181" s="64"/>
      <c r="I4181" s="177"/>
      <c r="J4181" s="64"/>
      <c r="K4181" s="64"/>
      <c r="L4181" s="62"/>
      <c r="M4181" s="223"/>
      <c r="N4181" s="43"/>
      <c r="O4181" s="43"/>
      <c r="P4181" s="43"/>
      <c r="Q4181" s="43"/>
      <c r="R4181" s="43"/>
      <c r="S4181" s="43"/>
      <c r="T4181" s="79"/>
      <c r="AT4181" s="25" t="s">
        <v>506</v>
      </c>
      <c r="AU4181" s="25" t="s">
        <v>82</v>
      </c>
    </row>
    <row r="4182" spans="2:65" s="1" customFormat="1" ht="38.25" customHeight="1">
      <c r="B4182" s="42"/>
      <c r="C4182" s="278" t="s">
        <v>6036</v>
      </c>
      <c r="D4182" s="278" t="s">
        <v>1110</v>
      </c>
      <c r="E4182" s="279" t="s">
        <v>6037</v>
      </c>
      <c r="F4182" s="280" t="s">
        <v>6038</v>
      </c>
      <c r="G4182" s="281" t="s">
        <v>1025</v>
      </c>
      <c r="H4182" s="282">
        <v>2</v>
      </c>
      <c r="I4182" s="283"/>
      <c r="J4182" s="284">
        <f>ROUND(I4182*H4182,2)</f>
        <v>0</v>
      </c>
      <c r="K4182" s="280" t="s">
        <v>23</v>
      </c>
      <c r="L4182" s="285"/>
      <c r="M4182" s="286" t="s">
        <v>23</v>
      </c>
      <c r="N4182" s="287" t="s">
        <v>44</v>
      </c>
      <c r="O4182" s="43"/>
      <c r="P4182" s="218">
        <f>O4182*H4182</f>
        <v>0</v>
      </c>
      <c r="Q4182" s="218">
        <v>0</v>
      </c>
      <c r="R4182" s="218">
        <f>Q4182*H4182</f>
        <v>0</v>
      </c>
      <c r="S4182" s="218">
        <v>0</v>
      </c>
      <c r="T4182" s="219">
        <f>S4182*H4182</f>
        <v>0</v>
      </c>
      <c r="AR4182" s="25" t="s">
        <v>604</v>
      </c>
      <c r="AT4182" s="25" t="s">
        <v>1110</v>
      </c>
      <c r="AU4182" s="25" t="s">
        <v>82</v>
      </c>
      <c r="AY4182" s="25" t="s">
        <v>492</v>
      </c>
      <c r="BE4182" s="220">
        <f>IF(N4182="základní",J4182,0)</f>
        <v>0</v>
      </c>
      <c r="BF4182" s="220">
        <f>IF(N4182="snížená",J4182,0)</f>
        <v>0</v>
      </c>
      <c r="BG4182" s="220">
        <f>IF(N4182="zákl. přenesená",J4182,0)</f>
        <v>0</v>
      </c>
      <c r="BH4182" s="220">
        <f>IF(N4182="sníž. přenesená",J4182,0)</f>
        <v>0</v>
      </c>
      <c r="BI4182" s="220">
        <f>IF(N4182="nulová",J4182,0)</f>
        <v>0</v>
      </c>
      <c r="BJ4182" s="25" t="s">
        <v>80</v>
      </c>
      <c r="BK4182" s="220">
        <f>ROUND(I4182*H4182,2)</f>
        <v>0</v>
      </c>
      <c r="BL4182" s="25" t="s">
        <v>502</v>
      </c>
      <c r="BM4182" s="25" t="s">
        <v>6039</v>
      </c>
    </row>
    <row r="4183" spans="2:65" s="1" customFormat="1" ht="24">
      <c r="B4183" s="42"/>
      <c r="C4183" s="64"/>
      <c r="D4183" s="227" t="s">
        <v>506</v>
      </c>
      <c r="E4183" s="64"/>
      <c r="F4183" s="274" t="s">
        <v>6038</v>
      </c>
      <c r="G4183" s="64"/>
      <c r="H4183" s="64"/>
      <c r="I4183" s="177"/>
      <c r="J4183" s="64"/>
      <c r="K4183" s="64"/>
      <c r="L4183" s="62"/>
      <c r="M4183" s="223"/>
      <c r="N4183" s="43"/>
      <c r="O4183" s="43"/>
      <c r="P4183" s="43"/>
      <c r="Q4183" s="43"/>
      <c r="R4183" s="43"/>
      <c r="S4183" s="43"/>
      <c r="T4183" s="79"/>
      <c r="AT4183" s="25" t="s">
        <v>506</v>
      </c>
      <c r="AU4183" s="25" t="s">
        <v>82</v>
      </c>
    </row>
    <row r="4184" spans="2:65" s="1" customFormat="1" ht="16.5" customHeight="1">
      <c r="B4184" s="42"/>
      <c r="C4184" s="209" t="s">
        <v>6040</v>
      </c>
      <c r="D4184" s="209" t="s">
        <v>498</v>
      </c>
      <c r="E4184" s="210" t="s">
        <v>6041</v>
      </c>
      <c r="F4184" s="211" t="s">
        <v>6042</v>
      </c>
      <c r="G4184" s="212" t="s">
        <v>1025</v>
      </c>
      <c r="H4184" s="213">
        <v>9</v>
      </c>
      <c r="I4184" s="214"/>
      <c r="J4184" s="215">
        <f>ROUND(I4184*H4184,2)</f>
        <v>0</v>
      </c>
      <c r="K4184" s="211" t="s">
        <v>501</v>
      </c>
      <c r="L4184" s="62"/>
      <c r="M4184" s="216" t="s">
        <v>23</v>
      </c>
      <c r="N4184" s="217" t="s">
        <v>44</v>
      </c>
      <c r="O4184" s="43"/>
      <c r="P4184" s="218">
        <f>O4184*H4184</f>
        <v>0</v>
      </c>
      <c r="Q4184" s="218">
        <v>6.0999999999999997E-4</v>
      </c>
      <c r="R4184" s="218">
        <f>Q4184*H4184</f>
        <v>5.4900000000000001E-3</v>
      </c>
      <c r="S4184" s="218">
        <v>0</v>
      </c>
      <c r="T4184" s="219">
        <f>S4184*H4184</f>
        <v>0</v>
      </c>
      <c r="AR4184" s="25" t="s">
        <v>502</v>
      </c>
      <c r="AT4184" s="25" t="s">
        <v>498</v>
      </c>
      <c r="AU4184" s="25" t="s">
        <v>82</v>
      </c>
      <c r="AY4184" s="25" t="s">
        <v>492</v>
      </c>
      <c r="BE4184" s="220">
        <f>IF(N4184="základní",J4184,0)</f>
        <v>0</v>
      </c>
      <c r="BF4184" s="220">
        <f>IF(N4184="snížená",J4184,0)</f>
        <v>0</v>
      </c>
      <c r="BG4184" s="220">
        <f>IF(N4184="zákl. přenesená",J4184,0)</f>
        <v>0</v>
      </c>
      <c r="BH4184" s="220">
        <f>IF(N4184="sníž. přenesená",J4184,0)</f>
        <v>0</v>
      </c>
      <c r="BI4184" s="220">
        <f>IF(N4184="nulová",J4184,0)</f>
        <v>0</v>
      </c>
      <c r="BJ4184" s="25" t="s">
        <v>80</v>
      </c>
      <c r="BK4184" s="220">
        <f>ROUND(I4184*H4184,2)</f>
        <v>0</v>
      </c>
      <c r="BL4184" s="25" t="s">
        <v>502</v>
      </c>
      <c r="BM4184" s="25" t="s">
        <v>6043</v>
      </c>
    </row>
    <row r="4185" spans="2:65" s="1" customFormat="1" ht="24">
      <c r="B4185" s="42"/>
      <c r="C4185" s="64"/>
      <c r="D4185" s="221" t="s">
        <v>506</v>
      </c>
      <c r="E4185" s="64"/>
      <c r="F4185" s="222" t="s">
        <v>6044</v>
      </c>
      <c r="G4185" s="64"/>
      <c r="H4185" s="64"/>
      <c r="I4185" s="177"/>
      <c r="J4185" s="64"/>
      <c r="K4185" s="64"/>
      <c r="L4185" s="62"/>
      <c r="M4185" s="223"/>
      <c r="N4185" s="43"/>
      <c r="O4185" s="43"/>
      <c r="P4185" s="43"/>
      <c r="Q4185" s="43"/>
      <c r="R4185" s="43"/>
      <c r="S4185" s="43"/>
      <c r="T4185" s="79"/>
      <c r="AT4185" s="25" t="s">
        <v>506</v>
      </c>
      <c r="AU4185" s="25" t="s">
        <v>82</v>
      </c>
    </row>
    <row r="4186" spans="2:65" s="1" customFormat="1" ht="144">
      <c r="B4186" s="42"/>
      <c r="C4186" s="64"/>
      <c r="D4186" s="221" t="s">
        <v>509</v>
      </c>
      <c r="E4186" s="64"/>
      <c r="F4186" s="224" t="s">
        <v>5595</v>
      </c>
      <c r="G4186" s="64"/>
      <c r="H4186" s="64"/>
      <c r="I4186" s="177"/>
      <c r="J4186" s="64"/>
      <c r="K4186" s="64"/>
      <c r="L4186" s="62"/>
      <c r="M4186" s="223"/>
      <c r="N4186" s="43"/>
      <c r="O4186" s="43"/>
      <c r="P4186" s="43"/>
      <c r="Q4186" s="43"/>
      <c r="R4186" s="43"/>
      <c r="S4186" s="43"/>
      <c r="T4186" s="79"/>
      <c r="AT4186" s="25" t="s">
        <v>509</v>
      </c>
      <c r="AU4186" s="25" t="s">
        <v>82</v>
      </c>
    </row>
    <row r="4187" spans="2:65" s="13" customFormat="1">
      <c r="B4187" s="237"/>
      <c r="C4187" s="238"/>
      <c r="D4187" s="221" t="s">
        <v>513</v>
      </c>
      <c r="E4187" s="239" t="s">
        <v>23</v>
      </c>
      <c r="F4187" s="240" t="s">
        <v>6045</v>
      </c>
      <c r="G4187" s="238"/>
      <c r="H4187" s="241" t="s">
        <v>23</v>
      </c>
      <c r="I4187" s="242"/>
      <c r="J4187" s="238"/>
      <c r="K4187" s="238"/>
      <c r="L4187" s="243"/>
      <c r="M4187" s="244"/>
      <c r="N4187" s="245"/>
      <c r="O4187" s="245"/>
      <c r="P4187" s="245"/>
      <c r="Q4187" s="245"/>
      <c r="R4187" s="245"/>
      <c r="S4187" s="245"/>
      <c r="T4187" s="246"/>
      <c r="AT4187" s="247" t="s">
        <v>513</v>
      </c>
      <c r="AU4187" s="247" t="s">
        <v>82</v>
      </c>
      <c r="AV4187" s="13" t="s">
        <v>80</v>
      </c>
      <c r="AW4187" s="13" t="s">
        <v>36</v>
      </c>
      <c r="AX4187" s="13" t="s">
        <v>73</v>
      </c>
      <c r="AY4187" s="247" t="s">
        <v>492</v>
      </c>
    </row>
    <row r="4188" spans="2:65" s="12" customFormat="1">
      <c r="B4188" s="225"/>
      <c r="C4188" s="226"/>
      <c r="D4188" s="221" t="s">
        <v>513</v>
      </c>
      <c r="E4188" s="248" t="s">
        <v>23</v>
      </c>
      <c r="F4188" s="249" t="s">
        <v>6046</v>
      </c>
      <c r="G4188" s="226"/>
      <c r="H4188" s="250">
        <v>9</v>
      </c>
      <c r="I4188" s="231"/>
      <c r="J4188" s="226"/>
      <c r="K4188" s="226"/>
      <c r="L4188" s="232"/>
      <c r="M4188" s="233"/>
      <c r="N4188" s="234"/>
      <c r="O4188" s="234"/>
      <c r="P4188" s="234"/>
      <c r="Q4188" s="234"/>
      <c r="R4188" s="234"/>
      <c r="S4188" s="234"/>
      <c r="T4188" s="235"/>
      <c r="AT4188" s="236" t="s">
        <v>513</v>
      </c>
      <c r="AU4188" s="236" t="s">
        <v>82</v>
      </c>
      <c r="AV4188" s="12" t="s">
        <v>82</v>
      </c>
      <c r="AW4188" s="12" t="s">
        <v>36</v>
      </c>
      <c r="AX4188" s="12" t="s">
        <v>73</v>
      </c>
      <c r="AY4188" s="236" t="s">
        <v>492</v>
      </c>
    </row>
    <row r="4189" spans="2:65" s="14" customFormat="1">
      <c r="B4189" s="251"/>
      <c r="C4189" s="252"/>
      <c r="D4189" s="227" t="s">
        <v>513</v>
      </c>
      <c r="E4189" s="253" t="s">
        <v>23</v>
      </c>
      <c r="F4189" s="254" t="s">
        <v>560</v>
      </c>
      <c r="G4189" s="252"/>
      <c r="H4189" s="255">
        <v>9</v>
      </c>
      <c r="I4189" s="256"/>
      <c r="J4189" s="252"/>
      <c r="K4189" s="252"/>
      <c r="L4189" s="257"/>
      <c r="M4189" s="258"/>
      <c r="N4189" s="259"/>
      <c r="O4189" s="259"/>
      <c r="P4189" s="259"/>
      <c r="Q4189" s="259"/>
      <c r="R4189" s="259"/>
      <c r="S4189" s="259"/>
      <c r="T4189" s="260"/>
      <c r="AT4189" s="261" t="s">
        <v>513</v>
      </c>
      <c r="AU4189" s="261" t="s">
        <v>82</v>
      </c>
      <c r="AV4189" s="14" t="s">
        <v>502</v>
      </c>
      <c r="AW4189" s="14" t="s">
        <v>36</v>
      </c>
      <c r="AX4189" s="14" t="s">
        <v>80</v>
      </c>
      <c r="AY4189" s="261" t="s">
        <v>492</v>
      </c>
    </row>
    <row r="4190" spans="2:65" s="1" customFormat="1" ht="38.25" customHeight="1">
      <c r="B4190" s="42"/>
      <c r="C4190" s="278" t="s">
        <v>6047</v>
      </c>
      <c r="D4190" s="278" t="s">
        <v>1110</v>
      </c>
      <c r="E4190" s="279" t="s">
        <v>6048</v>
      </c>
      <c r="F4190" s="280" t="s">
        <v>6049</v>
      </c>
      <c r="G4190" s="281" t="s">
        <v>1025</v>
      </c>
      <c r="H4190" s="282">
        <v>4</v>
      </c>
      <c r="I4190" s="283"/>
      <c r="J4190" s="284">
        <f>ROUND(I4190*H4190,2)</f>
        <v>0</v>
      </c>
      <c r="K4190" s="280" t="s">
        <v>23</v>
      </c>
      <c r="L4190" s="285"/>
      <c r="M4190" s="286" t="s">
        <v>23</v>
      </c>
      <c r="N4190" s="287" t="s">
        <v>44</v>
      </c>
      <c r="O4190" s="43"/>
      <c r="P4190" s="218">
        <f>O4190*H4190</f>
        <v>0</v>
      </c>
      <c r="Q4190" s="218">
        <v>0</v>
      </c>
      <c r="R4190" s="218">
        <f>Q4190*H4190</f>
        <v>0</v>
      </c>
      <c r="S4190" s="218">
        <v>0</v>
      </c>
      <c r="T4190" s="219">
        <f>S4190*H4190</f>
        <v>0</v>
      </c>
      <c r="AR4190" s="25" t="s">
        <v>604</v>
      </c>
      <c r="AT4190" s="25" t="s">
        <v>1110</v>
      </c>
      <c r="AU4190" s="25" t="s">
        <v>82</v>
      </c>
      <c r="AY4190" s="25" t="s">
        <v>492</v>
      </c>
      <c r="BE4190" s="220">
        <f>IF(N4190="základní",J4190,0)</f>
        <v>0</v>
      </c>
      <c r="BF4190" s="220">
        <f>IF(N4190="snížená",J4190,0)</f>
        <v>0</v>
      </c>
      <c r="BG4190" s="220">
        <f>IF(N4190="zákl. přenesená",J4190,0)</f>
        <v>0</v>
      </c>
      <c r="BH4190" s="220">
        <f>IF(N4190="sníž. přenesená",J4190,0)</f>
        <v>0</v>
      </c>
      <c r="BI4190" s="220">
        <f>IF(N4190="nulová",J4190,0)</f>
        <v>0</v>
      </c>
      <c r="BJ4190" s="25" t="s">
        <v>80</v>
      </c>
      <c r="BK4190" s="220">
        <f>ROUND(I4190*H4190,2)</f>
        <v>0</v>
      </c>
      <c r="BL4190" s="25" t="s">
        <v>502</v>
      </c>
      <c r="BM4190" s="25" t="s">
        <v>6050</v>
      </c>
    </row>
    <row r="4191" spans="2:65" s="1" customFormat="1" ht="36">
      <c r="B4191" s="42"/>
      <c r="C4191" s="64"/>
      <c r="D4191" s="227" t="s">
        <v>506</v>
      </c>
      <c r="E4191" s="64"/>
      <c r="F4191" s="274" t="s">
        <v>6051</v>
      </c>
      <c r="G4191" s="64"/>
      <c r="H4191" s="64"/>
      <c r="I4191" s="177"/>
      <c r="J4191" s="64"/>
      <c r="K4191" s="64"/>
      <c r="L4191" s="62"/>
      <c r="M4191" s="223"/>
      <c r="N4191" s="43"/>
      <c r="O4191" s="43"/>
      <c r="P4191" s="43"/>
      <c r="Q4191" s="43"/>
      <c r="R4191" s="43"/>
      <c r="S4191" s="43"/>
      <c r="T4191" s="79"/>
      <c r="AT4191" s="25" t="s">
        <v>506</v>
      </c>
      <c r="AU4191" s="25" t="s">
        <v>82</v>
      </c>
    </row>
    <row r="4192" spans="2:65" s="1" customFormat="1" ht="38.25" customHeight="1">
      <c r="B4192" s="42"/>
      <c r="C4192" s="278" t="s">
        <v>6052</v>
      </c>
      <c r="D4192" s="278" t="s">
        <v>1110</v>
      </c>
      <c r="E4192" s="279" t="s">
        <v>6053</v>
      </c>
      <c r="F4192" s="280" t="s">
        <v>6054</v>
      </c>
      <c r="G4192" s="281" t="s">
        <v>1025</v>
      </c>
      <c r="H4192" s="282">
        <v>3</v>
      </c>
      <c r="I4192" s="283"/>
      <c r="J4192" s="284">
        <f>ROUND(I4192*H4192,2)</f>
        <v>0</v>
      </c>
      <c r="K4192" s="280" t="s">
        <v>23</v>
      </c>
      <c r="L4192" s="285"/>
      <c r="M4192" s="286" t="s">
        <v>23</v>
      </c>
      <c r="N4192" s="287" t="s">
        <v>44</v>
      </c>
      <c r="O4192" s="43"/>
      <c r="P4192" s="218">
        <f>O4192*H4192</f>
        <v>0</v>
      </c>
      <c r="Q4192" s="218">
        <v>0</v>
      </c>
      <c r="R4192" s="218">
        <f>Q4192*H4192</f>
        <v>0</v>
      </c>
      <c r="S4192" s="218">
        <v>0</v>
      </c>
      <c r="T4192" s="219">
        <f>S4192*H4192</f>
        <v>0</v>
      </c>
      <c r="AR4192" s="25" t="s">
        <v>604</v>
      </c>
      <c r="AT4192" s="25" t="s">
        <v>1110</v>
      </c>
      <c r="AU4192" s="25" t="s">
        <v>82</v>
      </c>
      <c r="AY4192" s="25" t="s">
        <v>492</v>
      </c>
      <c r="BE4192" s="220">
        <f>IF(N4192="základní",J4192,0)</f>
        <v>0</v>
      </c>
      <c r="BF4192" s="220">
        <f>IF(N4192="snížená",J4192,0)</f>
        <v>0</v>
      </c>
      <c r="BG4192" s="220">
        <f>IF(N4192="zákl. přenesená",J4192,0)</f>
        <v>0</v>
      </c>
      <c r="BH4192" s="220">
        <f>IF(N4192="sníž. přenesená",J4192,0)</f>
        <v>0</v>
      </c>
      <c r="BI4192" s="220">
        <f>IF(N4192="nulová",J4192,0)</f>
        <v>0</v>
      </c>
      <c r="BJ4192" s="25" t="s">
        <v>80</v>
      </c>
      <c r="BK4192" s="220">
        <f>ROUND(I4192*H4192,2)</f>
        <v>0</v>
      </c>
      <c r="BL4192" s="25" t="s">
        <v>502</v>
      </c>
      <c r="BM4192" s="25" t="s">
        <v>6055</v>
      </c>
    </row>
    <row r="4193" spans="2:65" s="1" customFormat="1" ht="36">
      <c r="B4193" s="42"/>
      <c r="C4193" s="64"/>
      <c r="D4193" s="227" t="s">
        <v>506</v>
      </c>
      <c r="E4193" s="64"/>
      <c r="F4193" s="274" t="s">
        <v>6054</v>
      </c>
      <c r="G4193" s="64"/>
      <c r="H4193" s="64"/>
      <c r="I4193" s="177"/>
      <c r="J4193" s="64"/>
      <c r="K4193" s="64"/>
      <c r="L4193" s="62"/>
      <c r="M4193" s="223"/>
      <c r="N4193" s="43"/>
      <c r="O4193" s="43"/>
      <c r="P4193" s="43"/>
      <c r="Q4193" s="43"/>
      <c r="R4193" s="43"/>
      <c r="S4193" s="43"/>
      <c r="T4193" s="79"/>
      <c r="AT4193" s="25" t="s">
        <v>506</v>
      </c>
      <c r="AU4193" s="25" t="s">
        <v>82</v>
      </c>
    </row>
    <row r="4194" spans="2:65" s="1" customFormat="1" ht="38.25" customHeight="1">
      <c r="B4194" s="42"/>
      <c r="C4194" s="278" t="s">
        <v>6056</v>
      </c>
      <c r="D4194" s="278" t="s">
        <v>1110</v>
      </c>
      <c r="E4194" s="279" t="s">
        <v>6057</v>
      </c>
      <c r="F4194" s="280" t="s">
        <v>6058</v>
      </c>
      <c r="G4194" s="281" t="s">
        <v>1025</v>
      </c>
      <c r="H4194" s="282">
        <v>2</v>
      </c>
      <c r="I4194" s="283"/>
      <c r="J4194" s="284">
        <f>ROUND(I4194*H4194,2)</f>
        <v>0</v>
      </c>
      <c r="K4194" s="280" t="s">
        <v>23</v>
      </c>
      <c r="L4194" s="285"/>
      <c r="M4194" s="286" t="s">
        <v>23</v>
      </c>
      <c r="N4194" s="287" t="s">
        <v>44</v>
      </c>
      <c r="O4194" s="43"/>
      <c r="P4194" s="218">
        <f>O4194*H4194</f>
        <v>0</v>
      </c>
      <c r="Q4194" s="218">
        <v>0</v>
      </c>
      <c r="R4194" s="218">
        <f>Q4194*H4194</f>
        <v>0</v>
      </c>
      <c r="S4194" s="218">
        <v>0</v>
      </c>
      <c r="T4194" s="219">
        <f>S4194*H4194</f>
        <v>0</v>
      </c>
      <c r="AR4194" s="25" t="s">
        <v>604</v>
      </c>
      <c r="AT4194" s="25" t="s">
        <v>1110</v>
      </c>
      <c r="AU4194" s="25" t="s">
        <v>82</v>
      </c>
      <c r="AY4194" s="25" t="s">
        <v>492</v>
      </c>
      <c r="BE4194" s="220">
        <f>IF(N4194="základní",J4194,0)</f>
        <v>0</v>
      </c>
      <c r="BF4194" s="220">
        <f>IF(N4194="snížená",J4194,0)</f>
        <v>0</v>
      </c>
      <c r="BG4194" s="220">
        <f>IF(N4194="zákl. přenesená",J4194,0)</f>
        <v>0</v>
      </c>
      <c r="BH4194" s="220">
        <f>IF(N4194="sníž. přenesená",J4194,0)</f>
        <v>0</v>
      </c>
      <c r="BI4194" s="220">
        <f>IF(N4194="nulová",J4194,0)</f>
        <v>0</v>
      </c>
      <c r="BJ4194" s="25" t="s">
        <v>80</v>
      </c>
      <c r="BK4194" s="220">
        <f>ROUND(I4194*H4194,2)</f>
        <v>0</v>
      </c>
      <c r="BL4194" s="25" t="s">
        <v>502</v>
      </c>
      <c r="BM4194" s="25" t="s">
        <v>6059</v>
      </c>
    </row>
    <row r="4195" spans="2:65" s="1" customFormat="1" ht="36">
      <c r="B4195" s="42"/>
      <c r="C4195" s="64"/>
      <c r="D4195" s="227" t="s">
        <v>506</v>
      </c>
      <c r="E4195" s="64"/>
      <c r="F4195" s="274" t="s">
        <v>6058</v>
      </c>
      <c r="G4195" s="64"/>
      <c r="H4195" s="64"/>
      <c r="I4195" s="177"/>
      <c r="J4195" s="64"/>
      <c r="K4195" s="64"/>
      <c r="L4195" s="62"/>
      <c r="M4195" s="223"/>
      <c r="N4195" s="43"/>
      <c r="O4195" s="43"/>
      <c r="P4195" s="43"/>
      <c r="Q4195" s="43"/>
      <c r="R4195" s="43"/>
      <c r="S4195" s="43"/>
      <c r="T4195" s="79"/>
      <c r="AT4195" s="25" t="s">
        <v>506</v>
      </c>
      <c r="AU4195" s="25" t="s">
        <v>82</v>
      </c>
    </row>
    <row r="4196" spans="2:65" s="1" customFormat="1" ht="16.5" customHeight="1">
      <c r="B4196" s="42"/>
      <c r="C4196" s="209" t="s">
        <v>6060</v>
      </c>
      <c r="D4196" s="209" t="s">
        <v>498</v>
      </c>
      <c r="E4196" s="210" t="s">
        <v>6061</v>
      </c>
      <c r="F4196" s="211" t="s">
        <v>6062</v>
      </c>
      <c r="G4196" s="212" t="s">
        <v>1025</v>
      </c>
      <c r="H4196" s="213">
        <v>3</v>
      </c>
      <c r="I4196" s="214"/>
      <c r="J4196" s="215">
        <f>ROUND(I4196*H4196,2)</f>
        <v>0</v>
      </c>
      <c r="K4196" s="211" t="s">
        <v>23</v>
      </c>
      <c r="L4196" s="62"/>
      <c r="M4196" s="216" t="s">
        <v>23</v>
      </c>
      <c r="N4196" s="217" t="s">
        <v>44</v>
      </c>
      <c r="O4196" s="43"/>
      <c r="P4196" s="218">
        <f>O4196*H4196</f>
        <v>0</v>
      </c>
      <c r="Q4196" s="218">
        <v>0</v>
      </c>
      <c r="R4196" s="218">
        <f>Q4196*H4196</f>
        <v>0</v>
      </c>
      <c r="S4196" s="218">
        <v>0</v>
      </c>
      <c r="T4196" s="219">
        <f>S4196*H4196</f>
        <v>0</v>
      </c>
      <c r="AR4196" s="25" t="s">
        <v>775</v>
      </c>
      <c r="AT4196" s="25" t="s">
        <v>498</v>
      </c>
      <c r="AU4196" s="25" t="s">
        <v>82</v>
      </c>
      <c r="AY4196" s="25" t="s">
        <v>492</v>
      </c>
      <c r="BE4196" s="220">
        <f>IF(N4196="základní",J4196,0)</f>
        <v>0</v>
      </c>
      <c r="BF4196" s="220">
        <f>IF(N4196="snížená",J4196,0)</f>
        <v>0</v>
      </c>
      <c r="BG4196" s="220">
        <f>IF(N4196="zákl. přenesená",J4196,0)</f>
        <v>0</v>
      </c>
      <c r="BH4196" s="220">
        <f>IF(N4196="sníž. přenesená",J4196,0)</f>
        <v>0</v>
      </c>
      <c r="BI4196" s="220">
        <f>IF(N4196="nulová",J4196,0)</f>
        <v>0</v>
      </c>
      <c r="BJ4196" s="25" t="s">
        <v>80</v>
      </c>
      <c r="BK4196" s="220">
        <f>ROUND(I4196*H4196,2)</f>
        <v>0</v>
      </c>
      <c r="BL4196" s="25" t="s">
        <v>775</v>
      </c>
      <c r="BM4196" s="25" t="s">
        <v>6063</v>
      </c>
    </row>
    <row r="4197" spans="2:65" s="1" customFormat="1">
      <c r="B4197" s="42"/>
      <c r="C4197" s="64"/>
      <c r="D4197" s="221" t="s">
        <v>506</v>
      </c>
      <c r="E4197" s="64"/>
      <c r="F4197" s="222" t="s">
        <v>6062</v>
      </c>
      <c r="G4197" s="64"/>
      <c r="H4197" s="64"/>
      <c r="I4197" s="177"/>
      <c r="J4197" s="64"/>
      <c r="K4197" s="64"/>
      <c r="L4197" s="62"/>
      <c r="M4197" s="223"/>
      <c r="N4197" s="43"/>
      <c r="O4197" s="43"/>
      <c r="P4197" s="43"/>
      <c r="Q4197" s="43"/>
      <c r="R4197" s="43"/>
      <c r="S4197" s="43"/>
      <c r="T4197" s="79"/>
      <c r="AT4197" s="25" t="s">
        <v>506</v>
      </c>
      <c r="AU4197" s="25" t="s">
        <v>82</v>
      </c>
    </row>
    <row r="4198" spans="2:65" s="1" customFormat="1" ht="36">
      <c r="B4198" s="42"/>
      <c r="C4198" s="64"/>
      <c r="D4198" s="221" t="s">
        <v>509</v>
      </c>
      <c r="E4198" s="64"/>
      <c r="F4198" s="224" t="s">
        <v>5954</v>
      </c>
      <c r="G4198" s="64"/>
      <c r="H4198" s="64"/>
      <c r="I4198" s="177"/>
      <c r="J4198" s="64"/>
      <c r="K4198" s="64"/>
      <c r="L4198" s="62"/>
      <c r="M4198" s="223"/>
      <c r="N4198" s="43"/>
      <c r="O4198" s="43"/>
      <c r="P4198" s="43"/>
      <c r="Q4198" s="43"/>
      <c r="R4198" s="43"/>
      <c r="S4198" s="43"/>
      <c r="T4198" s="79"/>
      <c r="AT4198" s="25" t="s">
        <v>509</v>
      </c>
      <c r="AU4198" s="25" t="s">
        <v>82</v>
      </c>
    </row>
    <row r="4199" spans="2:65" s="13" customFormat="1">
      <c r="B4199" s="237"/>
      <c r="C4199" s="238"/>
      <c r="D4199" s="221" t="s">
        <v>513</v>
      </c>
      <c r="E4199" s="239" t="s">
        <v>23</v>
      </c>
      <c r="F4199" s="240" t="s">
        <v>6064</v>
      </c>
      <c r="G4199" s="238"/>
      <c r="H4199" s="241" t="s">
        <v>23</v>
      </c>
      <c r="I4199" s="242"/>
      <c r="J4199" s="238"/>
      <c r="K4199" s="238"/>
      <c r="L4199" s="243"/>
      <c r="M4199" s="244"/>
      <c r="N4199" s="245"/>
      <c r="O4199" s="245"/>
      <c r="P4199" s="245"/>
      <c r="Q4199" s="245"/>
      <c r="R4199" s="245"/>
      <c r="S4199" s="245"/>
      <c r="T4199" s="246"/>
      <c r="AT4199" s="247" t="s">
        <v>513</v>
      </c>
      <c r="AU4199" s="247" t="s">
        <v>82</v>
      </c>
      <c r="AV4199" s="13" t="s">
        <v>80</v>
      </c>
      <c r="AW4199" s="13" t="s">
        <v>36</v>
      </c>
      <c r="AX4199" s="13" t="s">
        <v>73</v>
      </c>
      <c r="AY4199" s="247" t="s">
        <v>492</v>
      </c>
    </row>
    <row r="4200" spans="2:65" s="12" customFormat="1">
      <c r="B4200" s="225"/>
      <c r="C4200" s="226"/>
      <c r="D4200" s="221" t="s">
        <v>513</v>
      </c>
      <c r="E4200" s="248" t="s">
        <v>23</v>
      </c>
      <c r="F4200" s="249" t="s">
        <v>4986</v>
      </c>
      <c r="G4200" s="226"/>
      <c r="H4200" s="250">
        <v>3</v>
      </c>
      <c r="I4200" s="231"/>
      <c r="J4200" s="226"/>
      <c r="K4200" s="226"/>
      <c r="L4200" s="232"/>
      <c r="M4200" s="233"/>
      <c r="N4200" s="234"/>
      <c r="O4200" s="234"/>
      <c r="P4200" s="234"/>
      <c r="Q4200" s="234"/>
      <c r="R4200" s="234"/>
      <c r="S4200" s="234"/>
      <c r="T4200" s="235"/>
      <c r="AT4200" s="236" t="s">
        <v>513</v>
      </c>
      <c r="AU4200" s="236" t="s">
        <v>82</v>
      </c>
      <c r="AV4200" s="12" t="s">
        <v>82</v>
      </c>
      <c r="AW4200" s="12" t="s">
        <v>36</v>
      </c>
      <c r="AX4200" s="12" t="s">
        <v>73</v>
      </c>
      <c r="AY4200" s="236" t="s">
        <v>492</v>
      </c>
    </row>
    <row r="4201" spans="2:65" s="14" customFormat="1">
      <c r="B4201" s="251"/>
      <c r="C4201" s="252"/>
      <c r="D4201" s="227" t="s">
        <v>513</v>
      </c>
      <c r="E4201" s="253" t="s">
        <v>23</v>
      </c>
      <c r="F4201" s="254" t="s">
        <v>560</v>
      </c>
      <c r="G4201" s="252"/>
      <c r="H4201" s="255">
        <v>3</v>
      </c>
      <c r="I4201" s="256"/>
      <c r="J4201" s="252"/>
      <c r="K4201" s="252"/>
      <c r="L4201" s="257"/>
      <c r="M4201" s="258"/>
      <c r="N4201" s="259"/>
      <c r="O4201" s="259"/>
      <c r="P4201" s="259"/>
      <c r="Q4201" s="259"/>
      <c r="R4201" s="259"/>
      <c r="S4201" s="259"/>
      <c r="T4201" s="260"/>
      <c r="AT4201" s="261" t="s">
        <v>513</v>
      </c>
      <c r="AU4201" s="261" t="s">
        <v>82</v>
      </c>
      <c r="AV4201" s="14" t="s">
        <v>502</v>
      </c>
      <c r="AW4201" s="14" t="s">
        <v>36</v>
      </c>
      <c r="AX4201" s="14" t="s">
        <v>80</v>
      </c>
      <c r="AY4201" s="261" t="s">
        <v>492</v>
      </c>
    </row>
    <row r="4202" spans="2:65" s="1" customFormat="1" ht="51" customHeight="1">
      <c r="B4202" s="42"/>
      <c r="C4202" s="278" t="s">
        <v>6065</v>
      </c>
      <c r="D4202" s="278" t="s">
        <v>1110</v>
      </c>
      <c r="E4202" s="279" t="s">
        <v>6066</v>
      </c>
      <c r="F4202" s="280" t="s">
        <v>6067</v>
      </c>
      <c r="G4202" s="281" t="s">
        <v>1025</v>
      </c>
      <c r="H4202" s="282">
        <v>1</v>
      </c>
      <c r="I4202" s="283"/>
      <c r="J4202" s="284">
        <f>ROUND(I4202*H4202,2)</f>
        <v>0</v>
      </c>
      <c r="K4202" s="280" t="s">
        <v>23</v>
      </c>
      <c r="L4202" s="285"/>
      <c r="M4202" s="286" t="s">
        <v>23</v>
      </c>
      <c r="N4202" s="287" t="s">
        <v>44</v>
      </c>
      <c r="O4202" s="43"/>
      <c r="P4202" s="218">
        <f>O4202*H4202</f>
        <v>0</v>
      </c>
      <c r="Q4202" s="218">
        <v>0</v>
      </c>
      <c r="R4202" s="218">
        <f>Q4202*H4202</f>
        <v>0</v>
      </c>
      <c r="S4202" s="218">
        <v>0</v>
      </c>
      <c r="T4202" s="219">
        <f>S4202*H4202</f>
        <v>0</v>
      </c>
      <c r="AR4202" s="25" t="s">
        <v>977</v>
      </c>
      <c r="AT4202" s="25" t="s">
        <v>1110</v>
      </c>
      <c r="AU4202" s="25" t="s">
        <v>82</v>
      </c>
      <c r="AY4202" s="25" t="s">
        <v>492</v>
      </c>
      <c r="BE4202" s="220">
        <f>IF(N4202="základní",J4202,0)</f>
        <v>0</v>
      </c>
      <c r="BF4202" s="220">
        <f>IF(N4202="snížená",J4202,0)</f>
        <v>0</v>
      </c>
      <c r="BG4202" s="220">
        <f>IF(N4202="zákl. přenesená",J4202,0)</f>
        <v>0</v>
      </c>
      <c r="BH4202" s="220">
        <f>IF(N4202="sníž. přenesená",J4202,0)</f>
        <v>0</v>
      </c>
      <c r="BI4202" s="220">
        <f>IF(N4202="nulová",J4202,0)</f>
        <v>0</v>
      </c>
      <c r="BJ4202" s="25" t="s">
        <v>80</v>
      </c>
      <c r="BK4202" s="220">
        <f>ROUND(I4202*H4202,2)</f>
        <v>0</v>
      </c>
      <c r="BL4202" s="25" t="s">
        <v>775</v>
      </c>
      <c r="BM4202" s="25" t="s">
        <v>6068</v>
      </c>
    </row>
    <row r="4203" spans="2:65" s="1" customFormat="1" ht="36">
      <c r="B4203" s="42"/>
      <c r="C4203" s="64"/>
      <c r="D4203" s="227" t="s">
        <v>506</v>
      </c>
      <c r="E4203" s="64"/>
      <c r="F4203" s="274" t="s">
        <v>6067</v>
      </c>
      <c r="G4203" s="64"/>
      <c r="H4203" s="64"/>
      <c r="I4203" s="177"/>
      <c r="J4203" s="64"/>
      <c r="K4203" s="64"/>
      <c r="L4203" s="62"/>
      <c r="M4203" s="223"/>
      <c r="N4203" s="43"/>
      <c r="O4203" s="43"/>
      <c r="P4203" s="43"/>
      <c r="Q4203" s="43"/>
      <c r="R4203" s="43"/>
      <c r="S4203" s="43"/>
      <c r="T4203" s="79"/>
      <c r="AT4203" s="25" t="s">
        <v>506</v>
      </c>
      <c r="AU4203" s="25" t="s">
        <v>82</v>
      </c>
    </row>
    <row r="4204" spans="2:65" s="1" customFormat="1" ht="51" customHeight="1">
      <c r="B4204" s="42"/>
      <c r="C4204" s="278" t="s">
        <v>6069</v>
      </c>
      <c r="D4204" s="278" t="s">
        <v>1110</v>
      </c>
      <c r="E4204" s="279" t="s">
        <v>6070</v>
      </c>
      <c r="F4204" s="280" t="s">
        <v>6071</v>
      </c>
      <c r="G4204" s="281" t="s">
        <v>1025</v>
      </c>
      <c r="H4204" s="282">
        <v>2</v>
      </c>
      <c r="I4204" s="283"/>
      <c r="J4204" s="284">
        <f>ROUND(I4204*H4204,2)</f>
        <v>0</v>
      </c>
      <c r="K4204" s="280" t="s">
        <v>23</v>
      </c>
      <c r="L4204" s="285"/>
      <c r="M4204" s="286" t="s">
        <v>23</v>
      </c>
      <c r="N4204" s="287" t="s">
        <v>44</v>
      </c>
      <c r="O4204" s="43"/>
      <c r="P4204" s="218">
        <f>O4204*H4204</f>
        <v>0</v>
      </c>
      <c r="Q4204" s="218">
        <v>0</v>
      </c>
      <c r="R4204" s="218">
        <f>Q4204*H4204</f>
        <v>0</v>
      </c>
      <c r="S4204" s="218">
        <v>0</v>
      </c>
      <c r="T4204" s="219">
        <f>S4204*H4204</f>
        <v>0</v>
      </c>
      <c r="AR4204" s="25" t="s">
        <v>977</v>
      </c>
      <c r="AT4204" s="25" t="s">
        <v>1110</v>
      </c>
      <c r="AU4204" s="25" t="s">
        <v>82</v>
      </c>
      <c r="AY4204" s="25" t="s">
        <v>492</v>
      </c>
      <c r="BE4204" s="220">
        <f>IF(N4204="základní",J4204,0)</f>
        <v>0</v>
      </c>
      <c r="BF4204" s="220">
        <f>IF(N4204="snížená",J4204,0)</f>
        <v>0</v>
      </c>
      <c r="BG4204" s="220">
        <f>IF(N4204="zákl. přenesená",J4204,0)</f>
        <v>0</v>
      </c>
      <c r="BH4204" s="220">
        <f>IF(N4204="sníž. přenesená",J4204,0)</f>
        <v>0</v>
      </c>
      <c r="BI4204" s="220">
        <f>IF(N4204="nulová",J4204,0)</f>
        <v>0</v>
      </c>
      <c r="BJ4204" s="25" t="s">
        <v>80</v>
      </c>
      <c r="BK4204" s="220">
        <f>ROUND(I4204*H4204,2)</f>
        <v>0</v>
      </c>
      <c r="BL4204" s="25" t="s">
        <v>775</v>
      </c>
      <c r="BM4204" s="25" t="s">
        <v>6072</v>
      </c>
    </row>
    <row r="4205" spans="2:65" s="1" customFormat="1" ht="36">
      <c r="B4205" s="42"/>
      <c r="C4205" s="64"/>
      <c r="D4205" s="227" t="s">
        <v>506</v>
      </c>
      <c r="E4205" s="64"/>
      <c r="F4205" s="274" t="s">
        <v>6071</v>
      </c>
      <c r="G4205" s="64"/>
      <c r="H4205" s="64"/>
      <c r="I4205" s="177"/>
      <c r="J4205" s="64"/>
      <c r="K4205" s="64"/>
      <c r="L4205" s="62"/>
      <c r="M4205" s="223"/>
      <c r="N4205" s="43"/>
      <c r="O4205" s="43"/>
      <c r="P4205" s="43"/>
      <c r="Q4205" s="43"/>
      <c r="R4205" s="43"/>
      <c r="S4205" s="43"/>
      <c r="T4205" s="79"/>
      <c r="AT4205" s="25" t="s">
        <v>506</v>
      </c>
      <c r="AU4205" s="25" t="s">
        <v>82</v>
      </c>
    </row>
    <row r="4206" spans="2:65" s="1" customFormat="1" ht="25.5" customHeight="1">
      <c r="B4206" s="42"/>
      <c r="C4206" s="209" t="s">
        <v>6073</v>
      </c>
      <c r="D4206" s="209" t="s">
        <v>498</v>
      </c>
      <c r="E4206" s="210" t="s">
        <v>6074</v>
      </c>
      <c r="F4206" s="211" t="s">
        <v>6075</v>
      </c>
      <c r="G4206" s="212" t="s">
        <v>1025</v>
      </c>
      <c r="H4206" s="213">
        <v>3</v>
      </c>
      <c r="I4206" s="214"/>
      <c r="J4206" s="215">
        <f>ROUND(I4206*H4206,2)</f>
        <v>0</v>
      </c>
      <c r="K4206" s="211" t="s">
        <v>23</v>
      </c>
      <c r="L4206" s="62"/>
      <c r="M4206" s="216" t="s">
        <v>23</v>
      </c>
      <c r="N4206" s="217" t="s">
        <v>44</v>
      </c>
      <c r="O4206" s="43"/>
      <c r="P4206" s="218">
        <f>O4206*H4206</f>
        <v>0</v>
      </c>
      <c r="Q4206" s="218">
        <v>0</v>
      </c>
      <c r="R4206" s="218">
        <f>Q4206*H4206</f>
        <v>0</v>
      </c>
      <c r="S4206" s="218">
        <v>0</v>
      </c>
      <c r="T4206" s="219">
        <f>S4206*H4206</f>
        <v>0</v>
      </c>
      <c r="AR4206" s="25" t="s">
        <v>502</v>
      </c>
      <c r="AT4206" s="25" t="s">
        <v>498</v>
      </c>
      <c r="AU4206" s="25" t="s">
        <v>82</v>
      </c>
      <c r="AY4206" s="25" t="s">
        <v>492</v>
      </c>
      <c r="BE4206" s="220">
        <f>IF(N4206="základní",J4206,0)</f>
        <v>0</v>
      </c>
      <c r="BF4206" s="220">
        <f>IF(N4206="snížená",J4206,0)</f>
        <v>0</v>
      </c>
      <c r="BG4206" s="220">
        <f>IF(N4206="zákl. přenesená",J4206,0)</f>
        <v>0</v>
      </c>
      <c r="BH4206" s="220">
        <f>IF(N4206="sníž. přenesená",J4206,0)</f>
        <v>0</v>
      </c>
      <c r="BI4206" s="220">
        <f>IF(N4206="nulová",J4206,0)</f>
        <v>0</v>
      </c>
      <c r="BJ4206" s="25" t="s">
        <v>80</v>
      </c>
      <c r="BK4206" s="220">
        <f>ROUND(I4206*H4206,2)</f>
        <v>0</v>
      </c>
      <c r="BL4206" s="25" t="s">
        <v>502</v>
      </c>
      <c r="BM4206" s="25" t="s">
        <v>6076</v>
      </c>
    </row>
    <row r="4207" spans="2:65" s="1" customFormat="1">
      <c r="B4207" s="42"/>
      <c r="C4207" s="64"/>
      <c r="D4207" s="221" t="s">
        <v>506</v>
      </c>
      <c r="E4207" s="64"/>
      <c r="F4207" s="222" t="s">
        <v>6075</v>
      </c>
      <c r="G4207" s="64"/>
      <c r="H4207" s="64"/>
      <c r="I4207" s="177"/>
      <c r="J4207" s="64"/>
      <c r="K4207" s="64"/>
      <c r="L4207" s="62"/>
      <c r="M4207" s="223"/>
      <c r="N4207" s="43"/>
      <c r="O4207" s="43"/>
      <c r="P4207" s="43"/>
      <c r="Q4207" s="43"/>
      <c r="R4207" s="43"/>
      <c r="S4207" s="43"/>
      <c r="T4207" s="79"/>
      <c r="AT4207" s="25" t="s">
        <v>506</v>
      </c>
      <c r="AU4207" s="25" t="s">
        <v>82</v>
      </c>
    </row>
    <row r="4208" spans="2:65" s="1" customFormat="1" ht="144">
      <c r="B4208" s="42"/>
      <c r="C4208" s="64"/>
      <c r="D4208" s="221" t="s">
        <v>509</v>
      </c>
      <c r="E4208" s="64"/>
      <c r="F4208" s="224" t="s">
        <v>5595</v>
      </c>
      <c r="G4208" s="64"/>
      <c r="H4208" s="64"/>
      <c r="I4208" s="177"/>
      <c r="J4208" s="64"/>
      <c r="K4208" s="64"/>
      <c r="L4208" s="62"/>
      <c r="M4208" s="223"/>
      <c r="N4208" s="43"/>
      <c r="O4208" s="43"/>
      <c r="P4208" s="43"/>
      <c r="Q4208" s="43"/>
      <c r="R4208" s="43"/>
      <c r="S4208" s="43"/>
      <c r="T4208" s="79"/>
      <c r="AT4208" s="25" t="s">
        <v>509</v>
      </c>
      <c r="AU4208" s="25" t="s">
        <v>82</v>
      </c>
    </row>
    <row r="4209" spans="2:65" s="13" customFormat="1">
      <c r="B4209" s="237"/>
      <c r="C4209" s="238"/>
      <c r="D4209" s="221" t="s">
        <v>513</v>
      </c>
      <c r="E4209" s="239" t="s">
        <v>23</v>
      </c>
      <c r="F4209" s="240" t="s">
        <v>6077</v>
      </c>
      <c r="G4209" s="238"/>
      <c r="H4209" s="241" t="s">
        <v>23</v>
      </c>
      <c r="I4209" s="242"/>
      <c r="J4209" s="238"/>
      <c r="K4209" s="238"/>
      <c r="L4209" s="243"/>
      <c r="M4209" s="244"/>
      <c r="N4209" s="245"/>
      <c r="O4209" s="245"/>
      <c r="P4209" s="245"/>
      <c r="Q4209" s="245"/>
      <c r="R4209" s="245"/>
      <c r="S4209" s="245"/>
      <c r="T4209" s="246"/>
      <c r="AT4209" s="247" t="s">
        <v>513</v>
      </c>
      <c r="AU4209" s="247" t="s">
        <v>82</v>
      </c>
      <c r="AV4209" s="13" t="s">
        <v>80</v>
      </c>
      <c r="AW4209" s="13" t="s">
        <v>36</v>
      </c>
      <c r="AX4209" s="13" t="s">
        <v>73</v>
      </c>
      <c r="AY4209" s="247" t="s">
        <v>492</v>
      </c>
    </row>
    <row r="4210" spans="2:65" s="12" customFormat="1">
      <c r="B4210" s="225"/>
      <c r="C4210" s="226"/>
      <c r="D4210" s="221" t="s">
        <v>513</v>
      </c>
      <c r="E4210" s="248" t="s">
        <v>23</v>
      </c>
      <c r="F4210" s="249" t="s">
        <v>5928</v>
      </c>
      <c r="G4210" s="226"/>
      <c r="H4210" s="250">
        <v>3</v>
      </c>
      <c r="I4210" s="231"/>
      <c r="J4210" s="226"/>
      <c r="K4210" s="226"/>
      <c r="L4210" s="232"/>
      <c r="M4210" s="233"/>
      <c r="N4210" s="234"/>
      <c r="O4210" s="234"/>
      <c r="P4210" s="234"/>
      <c r="Q4210" s="234"/>
      <c r="R4210" s="234"/>
      <c r="S4210" s="234"/>
      <c r="T4210" s="235"/>
      <c r="AT4210" s="236" t="s">
        <v>513</v>
      </c>
      <c r="AU4210" s="236" t="s">
        <v>82</v>
      </c>
      <c r="AV4210" s="12" t="s">
        <v>82</v>
      </c>
      <c r="AW4210" s="12" t="s">
        <v>36</v>
      </c>
      <c r="AX4210" s="12" t="s">
        <v>73</v>
      </c>
      <c r="AY4210" s="236" t="s">
        <v>492</v>
      </c>
    </row>
    <row r="4211" spans="2:65" s="14" customFormat="1">
      <c r="B4211" s="251"/>
      <c r="C4211" s="252"/>
      <c r="D4211" s="227" t="s">
        <v>513</v>
      </c>
      <c r="E4211" s="253" t="s">
        <v>23</v>
      </c>
      <c r="F4211" s="254" t="s">
        <v>560</v>
      </c>
      <c r="G4211" s="252"/>
      <c r="H4211" s="255">
        <v>3</v>
      </c>
      <c r="I4211" s="256"/>
      <c r="J4211" s="252"/>
      <c r="K4211" s="252"/>
      <c r="L4211" s="257"/>
      <c r="M4211" s="258"/>
      <c r="N4211" s="259"/>
      <c r="O4211" s="259"/>
      <c r="P4211" s="259"/>
      <c r="Q4211" s="259"/>
      <c r="R4211" s="259"/>
      <c r="S4211" s="259"/>
      <c r="T4211" s="260"/>
      <c r="AT4211" s="261" t="s">
        <v>513</v>
      </c>
      <c r="AU4211" s="261" t="s">
        <v>82</v>
      </c>
      <c r="AV4211" s="14" t="s">
        <v>502</v>
      </c>
      <c r="AW4211" s="14" t="s">
        <v>36</v>
      </c>
      <c r="AX4211" s="14" t="s">
        <v>80</v>
      </c>
      <c r="AY4211" s="261" t="s">
        <v>492</v>
      </c>
    </row>
    <row r="4212" spans="2:65" s="1" customFormat="1" ht="38.25" customHeight="1">
      <c r="B4212" s="42"/>
      <c r="C4212" s="278" t="s">
        <v>6078</v>
      </c>
      <c r="D4212" s="278" t="s">
        <v>1110</v>
      </c>
      <c r="E4212" s="279" t="s">
        <v>6079</v>
      </c>
      <c r="F4212" s="280" t="s">
        <v>6080</v>
      </c>
      <c r="G4212" s="281" t="s">
        <v>1025</v>
      </c>
      <c r="H4212" s="282">
        <v>1</v>
      </c>
      <c r="I4212" s="283"/>
      <c r="J4212" s="284">
        <f>ROUND(I4212*H4212,2)</f>
        <v>0</v>
      </c>
      <c r="K4212" s="280" t="s">
        <v>23</v>
      </c>
      <c r="L4212" s="285"/>
      <c r="M4212" s="286" t="s">
        <v>23</v>
      </c>
      <c r="N4212" s="287" t="s">
        <v>44</v>
      </c>
      <c r="O4212" s="43"/>
      <c r="P4212" s="218">
        <f>O4212*H4212</f>
        <v>0</v>
      </c>
      <c r="Q4212" s="218">
        <v>0</v>
      </c>
      <c r="R4212" s="218">
        <f>Q4212*H4212</f>
        <v>0</v>
      </c>
      <c r="S4212" s="218">
        <v>0</v>
      </c>
      <c r="T4212" s="219">
        <f>S4212*H4212</f>
        <v>0</v>
      </c>
      <c r="AR4212" s="25" t="s">
        <v>977</v>
      </c>
      <c r="AT4212" s="25" t="s">
        <v>1110</v>
      </c>
      <c r="AU4212" s="25" t="s">
        <v>82</v>
      </c>
      <c r="AY4212" s="25" t="s">
        <v>492</v>
      </c>
      <c r="BE4212" s="220">
        <f>IF(N4212="základní",J4212,0)</f>
        <v>0</v>
      </c>
      <c r="BF4212" s="220">
        <f>IF(N4212="snížená",J4212,0)</f>
        <v>0</v>
      </c>
      <c r="BG4212" s="220">
        <f>IF(N4212="zákl. přenesená",J4212,0)</f>
        <v>0</v>
      </c>
      <c r="BH4212" s="220">
        <f>IF(N4212="sníž. přenesená",J4212,0)</f>
        <v>0</v>
      </c>
      <c r="BI4212" s="220">
        <f>IF(N4212="nulová",J4212,0)</f>
        <v>0</v>
      </c>
      <c r="BJ4212" s="25" t="s">
        <v>80</v>
      </c>
      <c r="BK4212" s="220">
        <f>ROUND(I4212*H4212,2)</f>
        <v>0</v>
      </c>
      <c r="BL4212" s="25" t="s">
        <v>775</v>
      </c>
      <c r="BM4212" s="25" t="s">
        <v>6081</v>
      </c>
    </row>
    <row r="4213" spans="2:65" s="1" customFormat="1" ht="36">
      <c r="B4213" s="42"/>
      <c r="C4213" s="64"/>
      <c r="D4213" s="227" t="s">
        <v>506</v>
      </c>
      <c r="E4213" s="64"/>
      <c r="F4213" s="274" t="s">
        <v>6080</v>
      </c>
      <c r="G4213" s="64"/>
      <c r="H4213" s="64"/>
      <c r="I4213" s="177"/>
      <c r="J4213" s="64"/>
      <c r="K4213" s="64"/>
      <c r="L4213" s="62"/>
      <c r="M4213" s="223"/>
      <c r="N4213" s="43"/>
      <c r="O4213" s="43"/>
      <c r="P4213" s="43"/>
      <c r="Q4213" s="43"/>
      <c r="R4213" s="43"/>
      <c r="S4213" s="43"/>
      <c r="T4213" s="79"/>
      <c r="AT4213" s="25" t="s">
        <v>506</v>
      </c>
      <c r="AU4213" s="25" t="s">
        <v>82</v>
      </c>
    </row>
    <row r="4214" spans="2:65" s="1" customFormat="1" ht="38.25" customHeight="1">
      <c r="B4214" s="42"/>
      <c r="C4214" s="278" t="s">
        <v>6082</v>
      </c>
      <c r="D4214" s="278" t="s">
        <v>1110</v>
      </c>
      <c r="E4214" s="279" t="s">
        <v>6083</v>
      </c>
      <c r="F4214" s="280" t="s">
        <v>6084</v>
      </c>
      <c r="G4214" s="281" t="s">
        <v>1025</v>
      </c>
      <c r="H4214" s="282">
        <v>1</v>
      </c>
      <c r="I4214" s="283"/>
      <c r="J4214" s="284">
        <f>ROUND(I4214*H4214,2)</f>
        <v>0</v>
      </c>
      <c r="K4214" s="280" t="s">
        <v>23</v>
      </c>
      <c r="L4214" s="285"/>
      <c r="M4214" s="286" t="s">
        <v>23</v>
      </c>
      <c r="N4214" s="287" t="s">
        <v>44</v>
      </c>
      <c r="O4214" s="43"/>
      <c r="P4214" s="218">
        <f>O4214*H4214</f>
        <v>0</v>
      </c>
      <c r="Q4214" s="218">
        <v>0</v>
      </c>
      <c r="R4214" s="218">
        <f>Q4214*H4214</f>
        <v>0</v>
      </c>
      <c r="S4214" s="218">
        <v>0</v>
      </c>
      <c r="T4214" s="219">
        <f>S4214*H4214</f>
        <v>0</v>
      </c>
      <c r="AR4214" s="25" t="s">
        <v>977</v>
      </c>
      <c r="AT4214" s="25" t="s">
        <v>1110</v>
      </c>
      <c r="AU4214" s="25" t="s">
        <v>82</v>
      </c>
      <c r="AY4214" s="25" t="s">
        <v>492</v>
      </c>
      <c r="BE4214" s="220">
        <f>IF(N4214="základní",J4214,0)</f>
        <v>0</v>
      </c>
      <c r="BF4214" s="220">
        <f>IF(N4214="snížená",J4214,0)</f>
        <v>0</v>
      </c>
      <c r="BG4214" s="220">
        <f>IF(N4214="zákl. přenesená",J4214,0)</f>
        <v>0</v>
      </c>
      <c r="BH4214" s="220">
        <f>IF(N4214="sníž. přenesená",J4214,0)</f>
        <v>0</v>
      </c>
      <c r="BI4214" s="220">
        <f>IF(N4214="nulová",J4214,0)</f>
        <v>0</v>
      </c>
      <c r="BJ4214" s="25" t="s">
        <v>80</v>
      </c>
      <c r="BK4214" s="220">
        <f>ROUND(I4214*H4214,2)</f>
        <v>0</v>
      </c>
      <c r="BL4214" s="25" t="s">
        <v>775</v>
      </c>
      <c r="BM4214" s="25" t="s">
        <v>6085</v>
      </c>
    </row>
    <row r="4215" spans="2:65" s="1" customFormat="1" ht="36">
      <c r="B4215" s="42"/>
      <c r="C4215" s="64"/>
      <c r="D4215" s="227" t="s">
        <v>506</v>
      </c>
      <c r="E4215" s="64"/>
      <c r="F4215" s="274" t="s">
        <v>6084</v>
      </c>
      <c r="G4215" s="64"/>
      <c r="H4215" s="64"/>
      <c r="I4215" s="177"/>
      <c r="J4215" s="64"/>
      <c r="K4215" s="64"/>
      <c r="L4215" s="62"/>
      <c r="M4215" s="223"/>
      <c r="N4215" s="43"/>
      <c r="O4215" s="43"/>
      <c r="P4215" s="43"/>
      <c r="Q4215" s="43"/>
      <c r="R4215" s="43"/>
      <c r="S4215" s="43"/>
      <c r="T4215" s="79"/>
      <c r="AT4215" s="25" t="s">
        <v>506</v>
      </c>
      <c r="AU4215" s="25" t="s">
        <v>82</v>
      </c>
    </row>
    <row r="4216" spans="2:65" s="1" customFormat="1" ht="38.25" customHeight="1">
      <c r="B4216" s="42"/>
      <c r="C4216" s="278" t="s">
        <v>6086</v>
      </c>
      <c r="D4216" s="278" t="s">
        <v>1110</v>
      </c>
      <c r="E4216" s="279" t="s">
        <v>6087</v>
      </c>
      <c r="F4216" s="280" t="s">
        <v>6088</v>
      </c>
      <c r="G4216" s="281" t="s">
        <v>1025</v>
      </c>
      <c r="H4216" s="282">
        <v>1</v>
      </c>
      <c r="I4216" s="283"/>
      <c r="J4216" s="284">
        <f>ROUND(I4216*H4216,2)</f>
        <v>0</v>
      </c>
      <c r="K4216" s="280" t="s">
        <v>23</v>
      </c>
      <c r="L4216" s="285"/>
      <c r="M4216" s="286" t="s">
        <v>23</v>
      </c>
      <c r="N4216" s="287" t="s">
        <v>44</v>
      </c>
      <c r="O4216" s="43"/>
      <c r="P4216" s="218">
        <f>O4216*H4216</f>
        <v>0</v>
      </c>
      <c r="Q4216" s="218">
        <v>0</v>
      </c>
      <c r="R4216" s="218">
        <f>Q4216*H4216</f>
        <v>0</v>
      </c>
      <c r="S4216" s="218">
        <v>0</v>
      </c>
      <c r="T4216" s="219">
        <f>S4216*H4216</f>
        <v>0</v>
      </c>
      <c r="AR4216" s="25" t="s">
        <v>977</v>
      </c>
      <c r="AT4216" s="25" t="s">
        <v>1110</v>
      </c>
      <c r="AU4216" s="25" t="s">
        <v>82</v>
      </c>
      <c r="AY4216" s="25" t="s">
        <v>492</v>
      </c>
      <c r="BE4216" s="220">
        <f>IF(N4216="základní",J4216,0)</f>
        <v>0</v>
      </c>
      <c r="BF4216" s="220">
        <f>IF(N4216="snížená",J4216,0)</f>
        <v>0</v>
      </c>
      <c r="BG4216" s="220">
        <f>IF(N4216="zákl. přenesená",J4216,0)</f>
        <v>0</v>
      </c>
      <c r="BH4216" s="220">
        <f>IF(N4216="sníž. přenesená",J4216,0)</f>
        <v>0</v>
      </c>
      <c r="BI4216" s="220">
        <f>IF(N4216="nulová",J4216,0)</f>
        <v>0</v>
      </c>
      <c r="BJ4216" s="25" t="s">
        <v>80</v>
      </c>
      <c r="BK4216" s="220">
        <f>ROUND(I4216*H4216,2)</f>
        <v>0</v>
      </c>
      <c r="BL4216" s="25" t="s">
        <v>775</v>
      </c>
      <c r="BM4216" s="25" t="s">
        <v>6089</v>
      </c>
    </row>
    <row r="4217" spans="2:65" s="1" customFormat="1" ht="24">
      <c r="B4217" s="42"/>
      <c r="C4217" s="64"/>
      <c r="D4217" s="227" t="s">
        <v>506</v>
      </c>
      <c r="E4217" s="64"/>
      <c r="F4217" s="274" t="s">
        <v>6088</v>
      </c>
      <c r="G4217" s="64"/>
      <c r="H4217" s="64"/>
      <c r="I4217" s="177"/>
      <c r="J4217" s="64"/>
      <c r="K4217" s="64"/>
      <c r="L4217" s="62"/>
      <c r="M4217" s="223"/>
      <c r="N4217" s="43"/>
      <c r="O4217" s="43"/>
      <c r="P4217" s="43"/>
      <c r="Q4217" s="43"/>
      <c r="R4217" s="43"/>
      <c r="S4217" s="43"/>
      <c r="T4217" s="79"/>
      <c r="AT4217" s="25" t="s">
        <v>506</v>
      </c>
      <c r="AU4217" s="25" t="s">
        <v>82</v>
      </c>
    </row>
    <row r="4218" spans="2:65" s="1" customFormat="1" ht="25.5" customHeight="1">
      <c r="B4218" s="42"/>
      <c r="C4218" s="209" t="s">
        <v>6090</v>
      </c>
      <c r="D4218" s="209" t="s">
        <v>498</v>
      </c>
      <c r="E4218" s="210" t="s">
        <v>6091</v>
      </c>
      <c r="F4218" s="211" t="s">
        <v>6092</v>
      </c>
      <c r="G4218" s="212" t="s">
        <v>1025</v>
      </c>
      <c r="H4218" s="213">
        <v>16</v>
      </c>
      <c r="I4218" s="214"/>
      <c r="J4218" s="215">
        <f>ROUND(I4218*H4218,2)</f>
        <v>0</v>
      </c>
      <c r="K4218" s="211" t="s">
        <v>23</v>
      </c>
      <c r="L4218" s="62"/>
      <c r="M4218" s="216" t="s">
        <v>23</v>
      </c>
      <c r="N4218" s="217" t="s">
        <v>44</v>
      </c>
      <c r="O4218" s="43"/>
      <c r="P4218" s="218">
        <f>O4218*H4218</f>
        <v>0</v>
      </c>
      <c r="Q4218" s="218">
        <v>0</v>
      </c>
      <c r="R4218" s="218">
        <f>Q4218*H4218</f>
        <v>0</v>
      </c>
      <c r="S4218" s="218">
        <v>0</v>
      </c>
      <c r="T4218" s="219">
        <f>S4218*H4218</f>
        <v>0</v>
      </c>
      <c r="AR4218" s="25" t="s">
        <v>775</v>
      </c>
      <c r="AT4218" s="25" t="s">
        <v>498</v>
      </c>
      <c r="AU4218" s="25" t="s">
        <v>82</v>
      </c>
      <c r="AY4218" s="25" t="s">
        <v>492</v>
      </c>
      <c r="BE4218" s="220">
        <f>IF(N4218="základní",J4218,0)</f>
        <v>0</v>
      </c>
      <c r="BF4218" s="220">
        <f>IF(N4218="snížená",J4218,0)</f>
        <v>0</v>
      </c>
      <c r="BG4218" s="220">
        <f>IF(N4218="zákl. přenesená",J4218,0)</f>
        <v>0</v>
      </c>
      <c r="BH4218" s="220">
        <f>IF(N4218="sníž. přenesená",J4218,0)</f>
        <v>0</v>
      </c>
      <c r="BI4218" s="220">
        <f>IF(N4218="nulová",J4218,0)</f>
        <v>0</v>
      </c>
      <c r="BJ4218" s="25" t="s">
        <v>80</v>
      </c>
      <c r="BK4218" s="220">
        <f>ROUND(I4218*H4218,2)</f>
        <v>0</v>
      </c>
      <c r="BL4218" s="25" t="s">
        <v>775</v>
      </c>
      <c r="BM4218" s="25" t="s">
        <v>6093</v>
      </c>
    </row>
    <row r="4219" spans="2:65" s="1" customFormat="1">
      <c r="B4219" s="42"/>
      <c r="C4219" s="64"/>
      <c r="D4219" s="221" t="s">
        <v>506</v>
      </c>
      <c r="E4219" s="64"/>
      <c r="F4219" s="222" t="s">
        <v>6092</v>
      </c>
      <c r="G4219" s="64"/>
      <c r="H4219" s="64"/>
      <c r="I4219" s="177"/>
      <c r="J4219" s="64"/>
      <c r="K4219" s="64"/>
      <c r="L4219" s="62"/>
      <c r="M4219" s="223"/>
      <c r="N4219" s="43"/>
      <c r="O4219" s="43"/>
      <c r="P4219" s="43"/>
      <c r="Q4219" s="43"/>
      <c r="R4219" s="43"/>
      <c r="S4219" s="43"/>
      <c r="T4219" s="79"/>
      <c r="AT4219" s="25" t="s">
        <v>506</v>
      </c>
      <c r="AU4219" s="25" t="s">
        <v>82</v>
      </c>
    </row>
    <row r="4220" spans="2:65" s="1" customFormat="1" ht="144">
      <c r="B4220" s="42"/>
      <c r="C4220" s="64"/>
      <c r="D4220" s="221" t="s">
        <v>509</v>
      </c>
      <c r="E4220" s="64"/>
      <c r="F4220" s="224" t="s">
        <v>5595</v>
      </c>
      <c r="G4220" s="64"/>
      <c r="H4220" s="64"/>
      <c r="I4220" s="177"/>
      <c r="J4220" s="64"/>
      <c r="K4220" s="64"/>
      <c r="L4220" s="62"/>
      <c r="M4220" s="223"/>
      <c r="N4220" s="43"/>
      <c r="O4220" s="43"/>
      <c r="P4220" s="43"/>
      <c r="Q4220" s="43"/>
      <c r="R4220" s="43"/>
      <c r="S4220" s="43"/>
      <c r="T4220" s="79"/>
      <c r="AT4220" s="25" t="s">
        <v>509</v>
      </c>
      <c r="AU4220" s="25" t="s">
        <v>82</v>
      </c>
    </row>
    <row r="4221" spans="2:65" s="13" customFormat="1">
      <c r="B4221" s="237"/>
      <c r="C4221" s="238"/>
      <c r="D4221" s="221" t="s">
        <v>513</v>
      </c>
      <c r="E4221" s="239" t="s">
        <v>23</v>
      </c>
      <c r="F4221" s="240" t="s">
        <v>6094</v>
      </c>
      <c r="G4221" s="238"/>
      <c r="H4221" s="241" t="s">
        <v>23</v>
      </c>
      <c r="I4221" s="242"/>
      <c r="J4221" s="238"/>
      <c r="K4221" s="238"/>
      <c r="L4221" s="243"/>
      <c r="M4221" s="244"/>
      <c r="N4221" s="245"/>
      <c r="O4221" s="245"/>
      <c r="P4221" s="245"/>
      <c r="Q4221" s="245"/>
      <c r="R4221" s="245"/>
      <c r="S4221" s="245"/>
      <c r="T4221" s="246"/>
      <c r="AT4221" s="247" t="s">
        <v>513</v>
      </c>
      <c r="AU4221" s="247" t="s">
        <v>82</v>
      </c>
      <c r="AV4221" s="13" t="s">
        <v>80</v>
      </c>
      <c r="AW4221" s="13" t="s">
        <v>36</v>
      </c>
      <c r="AX4221" s="13" t="s">
        <v>73</v>
      </c>
      <c r="AY4221" s="247" t="s">
        <v>492</v>
      </c>
    </row>
    <row r="4222" spans="2:65" s="12" customFormat="1">
      <c r="B4222" s="225"/>
      <c r="C4222" s="226"/>
      <c r="D4222" s="221" t="s">
        <v>513</v>
      </c>
      <c r="E4222" s="248" t="s">
        <v>23</v>
      </c>
      <c r="F4222" s="249" t="s">
        <v>6095</v>
      </c>
      <c r="G4222" s="226"/>
      <c r="H4222" s="250">
        <v>16</v>
      </c>
      <c r="I4222" s="231"/>
      <c r="J4222" s="226"/>
      <c r="K4222" s="226"/>
      <c r="L4222" s="232"/>
      <c r="M4222" s="233"/>
      <c r="N4222" s="234"/>
      <c r="O4222" s="234"/>
      <c r="P4222" s="234"/>
      <c r="Q4222" s="234"/>
      <c r="R4222" s="234"/>
      <c r="S4222" s="234"/>
      <c r="T4222" s="235"/>
      <c r="AT4222" s="236" t="s">
        <v>513</v>
      </c>
      <c r="AU4222" s="236" t="s">
        <v>82</v>
      </c>
      <c r="AV4222" s="12" t="s">
        <v>82</v>
      </c>
      <c r="AW4222" s="12" t="s">
        <v>36</v>
      </c>
      <c r="AX4222" s="12" t="s">
        <v>73</v>
      </c>
      <c r="AY4222" s="236" t="s">
        <v>492</v>
      </c>
    </row>
    <row r="4223" spans="2:65" s="14" customFormat="1">
      <c r="B4223" s="251"/>
      <c r="C4223" s="252"/>
      <c r="D4223" s="227" t="s">
        <v>513</v>
      </c>
      <c r="E4223" s="253" t="s">
        <v>23</v>
      </c>
      <c r="F4223" s="254" t="s">
        <v>560</v>
      </c>
      <c r="G4223" s="252"/>
      <c r="H4223" s="255">
        <v>16</v>
      </c>
      <c r="I4223" s="256"/>
      <c r="J4223" s="252"/>
      <c r="K4223" s="252"/>
      <c r="L4223" s="257"/>
      <c r="M4223" s="258"/>
      <c r="N4223" s="259"/>
      <c r="O4223" s="259"/>
      <c r="P4223" s="259"/>
      <c r="Q4223" s="259"/>
      <c r="R4223" s="259"/>
      <c r="S4223" s="259"/>
      <c r="T4223" s="260"/>
      <c r="AT4223" s="261" t="s">
        <v>513</v>
      </c>
      <c r="AU4223" s="261" t="s">
        <v>82</v>
      </c>
      <c r="AV4223" s="14" t="s">
        <v>502</v>
      </c>
      <c r="AW4223" s="14" t="s">
        <v>36</v>
      </c>
      <c r="AX4223" s="14" t="s">
        <v>80</v>
      </c>
      <c r="AY4223" s="261" t="s">
        <v>492</v>
      </c>
    </row>
    <row r="4224" spans="2:65" s="1" customFormat="1" ht="51" customHeight="1">
      <c r="B4224" s="42"/>
      <c r="C4224" s="278" t="s">
        <v>6096</v>
      </c>
      <c r="D4224" s="278" t="s">
        <v>1110</v>
      </c>
      <c r="E4224" s="279" t="s">
        <v>6097</v>
      </c>
      <c r="F4224" s="280" t="s">
        <v>6098</v>
      </c>
      <c r="G4224" s="281" t="s">
        <v>1025</v>
      </c>
      <c r="H4224" s="282">
        <v>4</v>
      </c>
      <c r="I4224" s="283"/>
      <c r="J4224" s="284">
        <f>ROUND(I4224*H4224,2)</f>
        <v>0</v>
      </c>
      <c r="K4224" s="280" t="s">
        <v>23</v>
      </c>
      <c r="L4224" s="285"/>
      <c r="M4224" s="286" t="s">
        <v>23</v>
      </c>
      <c r="N4224" s="287" t="s">
        <v>44</v>
      </c>
      <c r="O4224" s="43"/>
      <c r="P4224" s="218">
        <f>O4224*H4224</f>
        <v>0</v>
      </c>
      <c r="Q4224" s="218">
        <v>0</v>
      </c>
      <c r="R4224" s="218">
        <f>Q4224*H4224</f>
        <v>0</v>
      </c>
      <c r="S4224" s="218">
        <v>0</v>
      </c>
      <c r="T4224" s="219">
        <f>S4224*H4224</f>
        <v>0</v>
      </c>
      <c r="AR4224" s="25" t="s">
        <v>977</v>
      </c>
      <c r="AT4224" s="25" t="s">
        <v>1110</v>
      </c>
      <c r="AU4224" s="25" t="s">
        <v>82</v>
      </c>
      <c r="AY4224" s="25" t="s">
        <v>492</v>
      </c>
      <c r="BE4224" s="220">
        <f>IF(N4224="základní",J4224,0)</f>
        <v>0</v>
      </c>
      <c r="BF4224" s="220">
        <f>IF(N4224="snížená",J4224,0)</f>
        <v>0</v>
      </c>
      <c r="BG4224" s="220">
        <f>IF(N4224="zákl. přenesená",J4224,0)</f>
        <v>0</v>
      </c>
      <c r="BH4224" s="220">
        <f>IF(N4224="sníž. přenesená",J4224,0)</f>
        <v>0</v>
      </c>
      <c r="BI4224" s="220">
        <f>IF(N4224="nulová",J4224,0)</f>
        <v>0</v>
      </c>
      <c r="BJ4224" s="25" t="s">
        <v>80</v>
      </c>
      <c r="BK4224" s="220">
        <f>ROUND(I4224*H4224,2)</f>
        <v>0</v>
      </c>
      <c r="BL4224" s="25" t="s">
        <v>775</v>
      </c>
      <c r="BM4224" s="25" t="s">
        <v>6099</v>
      </c>
    </row>
    <row r="4225" spans="2:65" s="1" customFormat="1" ht="36">
      <c r="B4225" s="42"/>
      <c r="C4225" s="64"/>
      <c r="D4225" s="227" t="s">
        <v>506</v>
      </c>
      <c r="E4225" s="64"/>
      <c r="F4225" s="274" t="s">
        <v>6098</v>
      </c>
      <c r="G4225" s="64"/>
      <c r="H4225" s="64"/>
      <c r="I4225" s="177"/>
      <c r="J4225" s="64"/>
      <c r="K4225" s="64"/>
      <c r="L4225" s="62"/>
      <c r="M4225" s="223"/>
      <c r="N4225" s="43"/>
      <c r="O4225" s="43"/>
      <c r="P4225" s="43"/>
      <c r="Q4225" s="43"/>
      <c r="R4225" s="43"/>
      <c r="S4225" s="43"/>
      <c r="T4225" s="79"/>
      <c r="AT4225" s="25" t="s">
        <v>506</v>
      </c>
      <c r="AU4225" s="25" t="s">
        <v>82</v>
      </c>
    </row>
    <row r="4226" spans="2:65" s="1" customFormat="1" ht="51" customHeight="1">
      <c r="B4226" s="42"/>
      <c r="C4226" s="278" t="s">
        <v>6100</v>
      </c>
      <c r="D4226" s="278" t="s">
        <v>1110</v>
      </c>
      <c r="E4226" s="279" t="s">
        <v>6101</v>
      </c>
      <c r="F4226" s="280" t="s">
        <v>6102</v>
      </c>
      <c r="G4226" s="281" t="s">
        <v>1025</v>
      </c>
      <c r="H4226" s="282">
        <v>5</v>
      </c>
      <c r="I4226" s="283"/>
      <c r="J4226" s="284">
        <f>ROUND(I4226*H4226,2)</f>
        <v>0</v>
      </c>
      <c r="K4226" s="280" t="s">
        <v>23</v>
      </c>
      <c r="L4226" s="285"/>
      <c r="M4226" s="286" t="s">
        <v>23</v>
      </c>
      <c r="N4226" s="287" t="s">
        <v>44</v>
      </c>
      <c r="O4226" s="43"/>
      <c r="P4226" s="218">
        <f>O4226*H4226</f>
        <v>0</v>
      </c>
      <c r="Q4226" s="218">
        <v>0</v>
      </c>
      <c r="R4226" s="218">
        <f>Q4226*H4226</f>
        <v>0</v>
      </c>
      <c r="S4226" s="218">
        <v>0</v>
      </c>
      <c r="T4226" s="219">
        <f>S4226*H4226</f>
        <v>0</v>
      </c>
      <c r="AR4226" s="25" t="s">
        <v>977</v>
      </c>
      <c r="AT4226" s="25" t="s">
        <v>1110</v>
      </c>
      <c r="AU4226" s="25" t="s">
        <v>82</v>
      </c>
      <c r="AY4226" s="25" t="s">
        <v>492</v>
      </c>
      <c r="BE4226" s="220">
        <f>IF(N4226="základní",J4226,0)</f>
        <v>0</v>
      </c>
      <c r="BF4226" s="220">
        <f>IF(N4226="snížená",J4226,0)</f>
        <v>0</v>
      </c>
      <c r="BG4226" s="220">
        <f>IF(N4226="zákl. přenesená",J4226,0)</f>
        <v>0</v>
      </c>
      <c r="BH4226" s="220">
        <f>IF(N4226="sníž. přenesená",J4226,0)</f>
        <v>0</v>
      </c>
      <c r="BI4226" s="220">
        <f>IF(N4226="nulová",J4226,0)</f>
        <v>0</v>
      </c>
      <c r="BJ4226" s="25" t="s">
        <v>80</v>
      </c>
      <c r="BK4226" s="220">
        <f>ROUND(I4226*H4226,2)</f>
        <v>0</v>
      </c>
      <c r="BL4226" s="25" t="s">
        <v>775</v>
      </c>
      <c r="BM4226" s="25" t="s">
        <v>6103</v>
      </c>
    </row>
    <row r="4227" spans="2:65" s="1" customFormat="1" ht="36">
      <c r="B4227" s="42"/>
      <c r="C4227" s="64"/>
      <c r="D4227" s="227" t="s">
        <v>506</v>
      </c>
      <c r="E4227" s="64"/>
      <c r="F4227" s="274" t="s">
        <v>6102</v>
      </c>
      <c r="G4227" s="64"/>
      <c r="H4227" s="64"/>
      <c r="I4227" s="177"/>
      <c r="J4227" s="64"/>
      <c r="K4227" s="64"/>
      <c r="L4227" s="62"/>
      <c r="M4227" s="223"/>
      <c r="N4227" s="43"/>
      <c r="O4227" s="43"/>
      <c r="P4227" s="43"/>
      <c r="Q4227" s="43"/>
      <c r="R4227" s="43"/>
      <c r="S4227" s="43"/>
      <c r="T4227" s="79"/>
      <c r="AT4227" s="25" t="s">
        <v>506</v>
      </c>
      <c r="AU4227" s="25" t="s">
        <v>82</v>
      </c>
    </row>
    <row r="4228" spans="2:65" s="1" customFormat="1" ht="51" customHeight="1">
      <c r="B4228" s="42"/>
      <c r="C4228" s="278" t="s">
        <v>6104</v>
      </c>
      <c r="D4228" s="278" t="s">
        <v>1110</v>
      </c>
      <c r="E4228" s="279" t="s">
        <v>6105</v>
      </c>
      <c r="F4228" s="280" t="s">
        <v>6106</v>
      </c>
      <c r="G4228" s="281" t="s">
        <v>1025</v>
      </c>
      <c r="H4228" s="282">
        <v>3</v>
      </c>
      <c r="I4228" s="283"/>
      <c r="J4228" s="284">
        <f>ROUND(I4228*H4228,2)</f>
        <v>0</v>
      </c>
      <c r="K4228" s="280" t="s">
        <v>23</v>
      </c>
      <c r="L4228" s="285"/>
      <c r="M4228" s="286" t="s">
        <v>23</v>
      </c>
      <c r="N4228" s="287" t="s">
        <v>44</v>
      </c>
      <c r="O4228" s="43"/>
      <c r="P4228" s="218">
        <f>O4228*H4228</f>
        <v>0</v>
      </c>
      <c r="Q4228" s="218">
        <v>0</v>
      </c>
      <c r="R4228" s="218">
        <f>Q4228*H4228</f>
        <v>0</v>
      </c>
      <c r="S4228" s="218">
        <v>0</v>
      </c>
      <c r="T4228" s="219">
        <f>S4228*H4228</f>
        <v>0</v>
      </c>
      <c r="AR4228" s="25" t="s">
        <v>977</v>
      </c>
      <c r="AT4228" s="25" t="s">
        <v>1110</v>
      </c>
      <c r="AU4228" s="25" t="s">
        <v>82</v>
      </c>
      <c r="AY4228" s="25" t="s">
        <v>492</v>
      </c>
      <c r="BE4228" s="220">
        <f>IF(N4228="základní",J4228,0)</f>
        <v>0</v>
      </c>
      <c r="BF4228" s="220">
        <f>IF(N4228="snížená",J4228,0)</f>
        <v>0</v>
      </c>
      <c r="BG4228" s="220">
        <f>IF(N4228="zákl. přenesená",J4228,0)</f>
        <v>0</v>
      </c>
      <c r="BH4228" s="220">
        <f>IF(N4228="sníž. přenesená",J4228,0)</f>
        <v>0</v>
      </c>
      <c r="BI4228" s="220">
        <f>IF(N4228="nulová",J4228,0)</f>
        <v>0</v>
      </c>
      <c r="BJ4228" s="25" t="s">
        <v>80</v>
      </c>
      <c r="BK4228" s="220">
        <f>ROUND(I4228*H4228,2)</f>
        <v>0</v>
      </c>
      <c r="BL4228" s="25" t="s">
        <v>775</v>
      </c>
      <c r="BM4228" s="25" t="s">
        <v>6107</v>
      </c>
    </row>
    <row r="4229" spans="2:65" s="1" customFormat="1" ht="36">
      <c r="B4229" s="42"/>
      <c r="C4229" s="64"/>
      <c r="D4229" s="227" t="s">
        <v>506</v>
      </c>
      <c r="E4229" s="64"/>
      <c r="F4229" s="274" t="s">
        <v>6106</v>
      </c>
      <c r="G4229" s="64"/>
      <c r="H4229" s="64"/>
      <c r="I4229" s="177"/>
      <c r="J4229" s="64"/>
      <c r="K4229" s="64"/>
      <c r="L4229" s="62"/>
      <c r="M4229" s="223"/>
      <c r="N4229" s="43"/>
      <c r="O4229" s="43"/>
      <c r="P4229" s="43"/>
      <c r="Q4229" s="43"/>
      <c r="R4229" s="43"/>
      <c r="S4229" s="43"/>
      <c r="T4229" s="79"/>
      <c r="AT4229" s="25" t="s">
        <v>506</v>
      </c>
      <c r="AU4229" s="25" t="s">
        <v>82</v>
      </c>
    </row>
    <row r="4230" spans="2:65" s="1" customFormat="1" ht="51" customHeight="1">
      <c r="B4230" s="42"/>
      <c r="C4230" s="278" t="s">
        <v>6108</v>
      </c>
      <c r="D4230" s="278" t="s">
        <v>1110</v>
      </c>
      <c r="E4230" s="279" t="s">
        <v>6109</v>
      </c>
      <c r="F4230" s="280" t="s">
        <v>6110</v>
      </c>
      <c r="G4230" s="281" t="s">
        <v>1025</v>
      </c>
      <c r="H4230" s="282">
        <v>3</v>
      </c>
      <c r="I4230" s="283"/>
      <c r="J4230" s="284">
        <f>ROUND(I4230*H4230,2)</f>
        <v>0</v>
      </c>
      <c r="K4230" s="280" t="s">
        <v>23</v>
      </c>
      <c r="L4230" s="285"/>
      <c r="M4230" s="286" t="s">
        <v>23</v>
      </c>
      <c r="N4230" s="287" t="s">
        <v>44</v>
      </c>
      <c r="O4230" s="43"/>
      <c r="P4230" s="218">
        <f>O4230*H4230</f>
        <v>0</v>
      </c>
      <c r="Q4230" s="218">
        <v>0</v>
      </c>
      <c r="R4230" s="218">
        <f>Q4230*H4230</f>
        <v>0</v>
      </c>
      <c r="S4230" s="218">
        <v>0</v>
      </c>
      <c r="T4230" s="219">
        <f>S4230*H4230</f>
        <v>0</v>
      </c>
      <c r="AR4230" s="25" t="s">
        <v>977</v>
      </c>
      <c r="AT4230" s="25" t="s">
        <v>1110</v>
      </c>
      <c r="AU4230" s="25" t="s">
        <v>82</v>
      </c>
      <c r="AY4230" s="25" t="s">
        <v>492</v>
      </c>
      <c r="BE4230" s="220">
        <f>IF(N4230="základní",J4230,0)</f>
        <v>0</v>
      </c>
      <c r="BF4230" s="220">
        <f>IF(N4230="snížená",J4230,0)</f>
        <v>0</v>
      </c>
      <c r="BG4230" s="220">
        <f>IF(N4230="zákl. přenesená",J4230,0)</f>
        <v>0</v>
      </c>
      <c r="BH4230" s="220">
        <f>IF(N4230="sníž. přenesená",J4230,0)</f>
        <v>0</v>
      </c>
      <c r="BI4230" s="220">
        <f>IF(N4230="nulová",J4230,0)</f>
        <v>0</v>
      </c>
      <c r="BJ4230" s="25" t="s">
        <v>80</v>
      </c>
      <c r="BK4230" s="220">
        <f>ROUND(I4230*H4230,2)</f>
        <v>0</v>
      </c>
      <c r="BL4230" s="25" t="s">
        <v>775</v>
      </c>
      <c r="BM4230" s="25" t="s">
        <v>6111</v>
      </c>
    </row>
    <row r="4231" spans="2:65" s="1" customFormat="1" ht="36">
      <c r="B4231" s="42"/>
      <c r="C4231" s="64"/>
      <c r="D4231" s="227" t="s">
        <v>506</v>
      </c>
      <c r="E4231" s="64"/>
      <c r="F4231" s="274" t="s">
        <v>6110</v>
      </c>
      <c r="G4231" s="64"/>
      <c r="H4231" s="64"/>
      <c r="I4231" s="177"/>
      <c r="J4231" s="64"/>
      <c r="K4231" s="64"/>
      <c r="L4231" s="62"/>
      <c r="M4231" s="223"/>
      <c r="N4231" s="43"/>
      <c r="O4231" s="43"/>
      <c r="P4231" s="43"/>
      <c r="Q4231" s="43"/>
      <c r="R4231" s="43"/>
      <c r="S4231" s="43"/>
      <c r="T4231" s="79"/>
      <c r="AT4231" s="25" t="s">
        <v>506</v>
      </c>
      <c r="AU4231" s="25" t="s">
        <v>82</v>
      </c>
    </row>
    <row r="4232" spans="2:65" s="1" customFormat="1" ht="51" customHeight="1">
      <c r="B4232" s="42"/>
      <c r="C4232" s="278" t="s">
        <v>6112</v>
      </c>
      <c r="D4232" s="278" t="s">
        <v>1110</v>
      </c>
      <c r="E4232" s="279" t="s">
        <v>6113</v>
      </c>
      <c r="F4232" s="280" t="s">
        <v>6114</v>
      </c>
      <c r="G4232" s="281" t="s">
        <v>1025</v>
      </c>
      <c r="H4232" s="282">
        <v>1</v>
      </c>
      <c r="I4232" s="283"/>
      <c r="J4232" s="284">
        <f>ROUND(I4232*H4232,2)</f>
        <v>0</v>
      </c>
      <c r="K4232" s="280" t="s">
        <v>23</v>
      </c>
      <c r="L4232" s="285"/>
      <c r="M4232" s="286" t="s">
        <v>23</v>
      </c>
      <c r="N4232" s="287" t="s">
        <v>44</v>
      </c>
      <c r="O4232" s="43"/>
      <c r="P4232" s="218">
        <f>O4232*H4232</f>
        <v>0</v>
      </c>
      <c r="Q4232" s="218">
        <v>0</v>
      </c>
      <c r="R4232" s="218">
        <f>Q4232*H4232</f>
        <v>0</v>
      </c>
      <c r="S4232" s="218">
        <v>0</v>
      </c>
      <c r="T4232" s="219">
        <f>S4232*H4232</f>
        <v>0</v>
      </c>
      <c r="AR4232" s="25" t="s">
        <v>977</v>
      </c>
      <c r="AT4232" s="25" t="s">
        <v>1110</v>
      </c>
      <c r="AU4232" s="25" t="s">
        <v>82</v>
      </c>
      <c r="AY4232" s="25" t="s">
        <v>492</v>
      </c>
      <c r="BE4232" s="220">
        <f>IF(N4232="základní",J4232,0)</f>
        <v>0</v>
      </c>
      <c r="BF4232" s="220">
        <f>IF(N4232="snížená",J4232,0)</f>
        <v>0</v>
      </c>
      <c r="BG4232" s="220">
        <f>IF(N4232="zákl. přenesená",J4232,0)</f>
        <v>0</v>
      </c>
      <c r="BH4232" s="220">
        <f>IF(N4232="sníž. přenesená",J4232,0)</f>
        <v>0</v>
      </c>
      <c r="BI4232" s="220">
        <f>IF(N4232="nulová",J4232,0)</f>
        <v>0</v>
      </c>
      <c r="BJ4232" s="25" t="s">
        <v>80</v>
      </c>
      <c r="BK4232" s="220">
        <f>ROUND(I4232*H4232,2)</f>
        <v>0</v>
      </c>
      <c r="BL4232" s="25" t="s">
        <v>775</v>
      </c>
      <c r="BM4232" s="25" t="s">
        <v>6115</v>
      </c>
    </row>
    <row r="4233" spans="2:65" s="1" customFormat="1" ht="36">
      <c r="B4233" s="42"/>
      <c r="C4233" s="64"/>
      <c r="D4233" s="227" t="s">
        <v>506</v>
      </c>
      <c r="E4233" s="64"/>
      <c r="F4233" s="274" t="s">
        <v>6114</v>
      </c>
      <c r="G4233" s="64"/>
      <c r="H4233" s="64"/>
      <c r="I4233" s="177"/>
      <c r="J4233" s="64"/>
      <c r="K4233" s="64"/>
      <c r="L4233" s="62"/>
      <c r="M4233" s="223"/>
      <c r="N4233" s="43"/>
      <c r="O4233" s="43"/>
      <c r="P4233" s="43"/>
      <c r="Q4233" s="43"/>
      <c r="R4233" s="43"/>
      <c r="S4233" s="43"/>
      <c r="T4233" s="79"/>
      <c r="AT4233" s="25" t="s">
        <v>506</v>
      </c>
      <c r="AU4233" s="25" t="s">
        <v>82</v>
      </c>
    </row>
    <row r="4234" spans="2:65" s="1" customFormat="1" ht="16.5" customHeight="1">
      <c r="B4234" s="42"/>
      <c r="C4234" s="209" t="s">
        <v>6116</v>
      </c>
      <c r="D4234" s="209" t="s">
        <v>498</v>
      </c>
      <c r="E4234" s="210" t="s">
        <v>6117</v>
      </c>
      <c r="F4234" s="211" t="s">
        <v>5638</v>
      </c>
      <c r="G4234" s="212" t="s">
        <v>180</v>
      </c>
      <c r="H4234" s="213">
        <v>867.69299999999998</v>
      </c>
      <c r="I4234" s="214"/>
      <c r="J4234" s="215">
        <f>ROUND(I4234*H4234,2)</f>
        <v>0</v>
      </c>
      <c r="K4234" s="211" t="s">
        <v>23</v>
      </c>
      <c r="L4234" s="62"/>
      <c r="M4234" s="216" t="s">
        <v>23</v>
      </c>
      <c r="N4234" s="217" t="s">
        <v>44</v>
      </c>
      <c r="O4234" s="43"/>
      <c r="P4234" s="218">
        <f>O4234*H4234</f>
        <v>0</v>
      </c>
      <c r="Q4234" s="218">
        <v>0</v>
      </c>
      <c r="R4234" s="218">
        <f>Q4234*H4234</f>
        <v>0</v>
      </c>
      <c r="S4234" s="218">
        <v>0</v>
      </c>
      <c r="T4234" s="219">
        <f>S4234*H4234</f>
        <v>0</v>
      </c>
      <c r="AR4234" s="25" t="s">
        <v>775</v>
      </c>
      <c r="AT4234" s="25" t="s">
        <v>498</v>
      </c>
      <c r="AU4234" s="25" t="s">
        <v>82</v>
      </c>
      <c r="AY4234" s="25" t="s">
        <v>492</v>
      </c>
      <c r="BE4234" s="220">
        <f>IF(N4234="základní",J4234,0)</f>
        <v>0</v>
      </c>
      <c r="BF4234" s="220">
        <f>IF(N4234="snížená",J4234,0)</f>
        <v>0</v>
      </c>
      <c r="BG4234" s="220">
        <f>IF(N4234="zákl. přenesená",J4234,0)</f>
        <v>0</v>
      </c>
      <c r="BH4234" s="220">
        <f>IF(N4234="sníž. přenesená",J4234,0)</f>
        <v>0</v>
      </c>
      <c r="BI4234" s="220">
        <f>IF(N4234="nulová",J4234,0)</f>
        <v>0</v>
      </c>
      <c r="BJ4234" s="25" t="s">
        <v>80</v>
      </c>
      <c r="BK4234" s="220">
        <f>ROUND(I4234*H4234,2)</f>
        <v>0</v>
      </c>
      <c r="BL4234" s="25" t="s">
        <v>775</v>
      </c>
      <c r="BM4234" s="25" t="s">
        <v>6118</v>
      </c>
    </row>
    <row r="4235" spans="2:65" s="1" customFormat="1">
      <c r="B4235" s="42"/>
      <c r="C4235" s="64"/>
      <c r="D4235" s="221" t="s">
        <v>506</v>
      </c>
      <c r="E4235" s="64"/>
      <c r="F4235" s="222" t="s">
        <v>5638</v>
      </c>
      <c r="G4235" s="64"/>
      <c r="H4235" s="64"/>
      <c r="I4235" s="177"/>
      <c r="J4235" s="64"/>
      <c r="K4235" s="64"/>
      <c r="L4235" s="62"/>
      <c r="M4235" s="223"/>
      <c r="N4235" s="43"/>
      <c r="O4235" s="43"/>
      <c r="P4235" s="43"/>
      <c r="Q4235" s="43"/>
      <c r="R4235" s="43"/>
      <c r="S4235" s="43"/>
      <c r="T4235" s="79"/>
      <c r="AT4235" s="25" t="s">
        <v>506</v>
      </c>
      <c r="AU4235" s="25" t="s">
        <v>82</v>
      </c>
    </row>
    <row r="4236" spans="2:65" s="13" customFormat="1">
      <c r="B4236" s="237"/>
      <c r="C4236" s="238"/>
      <c r="D4236" s="221" t="s">
        <v>513</v>
      </c>
      <c r="E4236" s="239" t="s">
        <v>23</v>
      </c>
      <c r="F4236" s="240" t="s">
        <v>6119</v>
      </c>
      <c r="G4236" s="238"/>
      <c r="H4236" s="241" t="s">
        <v>23</v>
      </c>
      <c r="I4236" s="242"/>
      <c r="J4236" s="238"/>
      <c r="K4236" s="238"/>
      <c r="L4236" s="243"/>
      <c r="M4236" s="244"/>
      <c r="N4236" s="245"/>
      <c r="O4236" s="245"/>
      <c r="P4236" s="245"/>
      <c r="Q4236" s="245"/>
      <c r="R4236" s="245"/>
      <c r="S4236" s="245"/>
      <c r="T4236" s="246"/>
      <c r="AT4236" s="247" t="s">
        <v>513</v>
      </c>
      <c r="AU4236" s="247" t="s">
        <v>82</v>
      </c>
      <c r="AV4236" s="13" t="s">
        <v>80</v>
      </c>
      <c r="AW4236" s="13" t="s">
        <v>36</v>
      </c>
      <c r="AX4236" s="13" t="s">
        <v>73</v>
      </c>
      <c r="AY4236" s="247" t="s">
        <v>492</v>
      </c>
    </row>
    <row r="4237" spans="2:65" s="12" customFormat="1">
      <c r="B4237" s="225"/>
      <c r="C4237" s="226"/>
      <c r="D4237" s="221" t="s">
        <v>513</v>
      </c>
      <c r="E4237" s="248" t="s">
        <v>23</v>
      </c>
      <c r="F4237" s="249" t="s">
        <v>6120</v>
      </c>
      <c r="G4237" s="226"/>
      <c r="H4237" s="250">
        <v>32.735999999999997</v>
      </c>
      <c r="I4237" s="231"/>
      <c r="J4237" s="226"/>
      <c r="K4237" s="226"/>
      <c r="L4237" s="232"/>
      <c r="M4237" s="233"/>
      <c r="N4237" s="234"/>
      <c r="O4237" s="234"/>
      <c r="P4237" s="234"/>
      <c r="Q4237" s="234"/>
      <c r="R4237" s="234"/>
      <c r="S4237" s="234"/>
      <c r="T4237" s="235"/>
      <c r="AT4237" s="236" t="s">
        <v>513</v>
      </c>
      <c r="AU4237" s="236" t="s">
        <v>82</v>
      </c>
      <c r="AV4237" s="12" t="s">
        <v>82</v>
      </c>
      <c r="AW4237" s="12" t="s">
        <v>36</v>
      </c>
      <c r="AX4237" s="12" t="s">
        <v>73</v>
      </c>
      <c r="AY4237" s="236" t="s">
        <v>492</v>
      </c>
    </row>
    <row r="4238" spans="2:65" s="12" customFormat="1">
      <c r="B4238" s="225"/>
      <c r="C4238" s="226"/>
      <c r="D4238" s="221" t="s">
        <v>513</v>
      </c>
      <c r="E4238" s="248" t="s">
        <v>23</v>
      </c>
      <c r="F4238" s="249" t="s">
        <v>6121</v>
      </c>
      <c r="G4238" s="226"/>
      <c r="H4238" s="250">
        <v>28.38</v>
      </c>
      <c r="I4238" s="231"/>
      <c r="J4238" s="226"/>
      <c r="K4238" s="226"/>
      <c r="L4238" s="232"/>
      <c r="M4238" s="233"/>
      <c r="N4238" s="234"/>
      <c r="O4238" s="234"/>
      <c r="P4238" s="234"/>
      <c r="Q4238" s="234"/>
      <c r="R4238" s="234"/>
      <c r="S4238" s="234"/>
      <c r="T4238" s="235"/>
      <c r="AT4238" s="236" t="s">
        <v>513</v>
      </c>
      <c r="AU4238" s="236" t="s">
        <v>82</v>
      </c>
      <c r="AV4238" s="12" t="s">
        <v>82</v>
      </c>
      <c r="AW4238" s="12" t="s">
        <v>36</v>
      </c>
      <c r="AX4238" s="12" t="s">
        <v>73</v>
      </c>
      <c r="AY4238" s="236" t="s">
        <v>492</v>
      </c>
    </row>
    <row r="4239" spans="2:65" s="12" customFormat="1">
      <c r="B4239" s="225"/>
      <c r="C4239" s="226"/>
      <c r="D4239" s="221" t="s">
        <v>513</v>
      </c>
      <c r="E4239" s="248" t="s">
        <v>23</v>
      </c>
      <c r="F4239" s="249" t="s">
        <v>6122</v>
      </c>
      <c r="G4239" s="226"/>
      <c r="H4239" s="250">
        <v>28.93</v>
      </c>
      <c r="I4239" s="231"/>
      <c r="J4239" s="226"/>
      <c r="K4239" s="226"/>
      <c r="L4239" s="232"/>
      <c r="M4239" s="233"/>
      <c r="N4239" s="234"/>
      <c r="O4239" s="234"/>
      <c r="P4239" s="234"/>
      <c r="Q4239" s="234"/>
      <c r="R4239" s="234"/>
      <c r="S4239" s="234"/>
      <c r="T4239" s="235"/>
      <c r="AT4239" s="236" t="s">
        <v>513</v>
      </c>
      <c r="AU4239" s="236" t="s">
        <v>82</v>
      </c>
      <c r="AV4239" s="12" t="s">
        <v>82</v>
      </c>
      <c r="AW4239" s="12" t="s">
        <v>36</v>
      </c>
      <c r="AX4239" s="12" t="s">
        <v>73</v>
      </c>
      <c r="AY4239" s="236" t="s">
        <v>492</v>
      </c>
    </row>
    <row r="4240" spans="2:65" s="12" customFormat="1">
      <c r="B4240" s="225"/>
      <c r="C4240" s="226"/>
      <c r="D4240" s="221" t="s">
        <v>513</v>
      </c>
      <c r="E4240" s="248" t="s">
        <v>23</v>
      </c>
      <c r="F4240" s="249" t="s">
        <v>6123</v>
      </c>
      <c r="G4240" s="226"/>
      <c r="H4240" s="250">
        <v>100.232</v>
      </c>
      <c r="I4240" s="231"/>
      <c r="J4240" s="226"/>
      <c r="K4240" s="226"/>
      <c r="L4240" s="232"/>
      <c r="M4240" s="233"/>
      <c r="N4240" s="234"/>
      <c r="O4240" s="234"/>
      <c r="P4240" s="234"/>
      <c r="Q4240" s="234"/>
      <c r="R4240" s="234"/>
      <c r="S4240" s="234"/>
      <c r="T4240" s="235"/>
      <c r="AT4240" s="236" t="s">
        <v>513</v>
      </c>
      <c r="AU4240" s="236" t="s">
        <v>82</v>
      </c>
      <c r="AV4240" s="12" t="s">
        <v>82</v>
      </c>
      <c r="AW4240" s="12" t="s">
        <v>36</v>
      </c>
      <c r="AX4240" s="12" t="s">
        <v>73</v>
      </c>
      <c r="AY4240" s="236" t="s">
        <v>492</v>
      </c>
    </row>
    <row r="4241" spans="2:65" s="12" customFormat="1">
      <c r="B4241" s="225"/>
      <c r="C4241" s="226"/>
      <c r="D4241" s="221" t="s">
        <v>513</v>
      </c>
      <c r="E4241" s="248" t="s">
        <v>23</v>
      </c>
      <c r="F4241" s="249" t="s">
        <v>6124</v>
      </c>
      <c r="G4241" s="226"/>
      <c r="H4241" s="250">
        <v>56.511000000000003</v>
      </c>
      <c r="I4241" s="231"/>
      <c r="J4241" s="226"/>
      <c r="K4241" s="226"/>
      <c r="L4241" s="232"/>
      <c r="M4241" s="233"/>
      <c r="N4241" s="234"/>
      <c r="O4241" s="234"/>
      <c r="P4241" s="234"/>
      <c r="Q4241" s="234"/>
      <c r="R4241" s="234"/>
      <c r="S4241" s="234"/>
      <c r="T4241" s="235"/>
      <c r="AT4241" s="236" t="s">
        <v>513</v>
      </c>
      <c r="AU4241" s="236" t="s">
        <v>82</v>
      </c>
      <c r="AV4241" s="12" t="s">
        <v>82</v>
      </c>
      <c r="AW4241" s="12" t="s">
        <v>36</v>
      </c>
      <c r="AX4241" s="12" t="s">
        <v>73</v>
      </c>
      <c r="AY4241" s="236" t="s">
        <v>492</v>
      </c>
    </row>
    <row r="4242" spans="2:65" s="12" customFormat="1">
      <c r="B4242" s="225"/>
      <c r="C4242" s="226"/>
      <c r="D4242" s="221" t="s">
        <v>513</v>
      </c>
      <c r="E4242" s="248" t="s">
        <v>23</v>
      </c>
      <c r="F4242" s="249" t="s">
        <v>6125</v>
      </c>
      <c r="G4242" s="226"/>
      <c r="H4242" s="250">
        <v>377.24599999999998</v>
      </c>
      <c r="I4242" s="231"/>
      <c r="J4242" s="226"/>
      <c r="K4242" s="226"/>
      <c r="L4242" s="232"/>
      <c r="M4242" s="233"/>
      <c r="N4242" s="234"/>
      <c r="O4242" s="234"/>
      <c r="P4242" s="234"/>
      <c r="Q4242" s="234"/>
      <c r="R4242" s="234"/>
      <c r="S4242" s="234"/>
      <c r="T4242" s="235"/>
      <c r="AT4242" s="236" t="s">
        <v>513</v>
      </c>
      <c r="AU4242" s="236" t="s">
        <v>82</v>
      </c>
      <c r="AV4242" s="12" t="s">
        <v>82</v>
      </c>
      <c r="AW4242" s="12" t="s">
        <v>36</v>
      </c>
      <c r="AX4242" s="12" t="s">
        <v>73</v>
      </c>
      <c r="AY4242" s="236" t="s">
        <v>492</v>
      </c>
    </row>
    <row r="4243" spans="2:65" s="12" customFormat="1">
      <c r="B4243" s="225"/>
      <c r="C4243" s="226"/>
      <c r="D4243" s="221" t="s">
        <v>513</v>
      </c>
      <c r="E4243" s="248" t="s">
        <v>23</v>
      </c>
      <c r="F4243" s="249" t="s">
        <v>6126</v>
      </c>
      <c r="G4243" s="226"/>
      <c r="H4243" s="250">
        <v>68.447999999999993</v>
      </c>
      <c r="I4243" s="231"/>
      <c r="J4243" s="226"/>
      <c r="K4243" s="226"/>
      <c r="L4243" s="232"/>
      <c r="M4243" s="233"/>
      <c r="N4243" s="234"/>
      <c r="O4243" s="234"/>
      <c r="P4243" s="234"/>
      <c r="Q4243" s="234"/>
      <c r="R4243" s="234"/>
      <c r="S4243" s="234"/>
      <c r="T4243" s="235"/>
      <c r="AT4243" s="236" t="s">
        <v>513</v>
      </c>
      <c r="AU4243" s="236" t="s">
        <v>82</v>
      </c>
      <c r="AV4243" s="12" t="s">
        <v>82</v>
      </c>
      <c r="AW4243" s="12" t="s">
        <v>36</v>
      </c>
      <c r="AX4243" s="12" t="s">
        <v>73</v>
      </c>
      <c r="AY4243" s="236" t="s">
        <v>492</v>
      </c>
    </row>
    <row r="4244" spans="2:65" s="12" customFormat="1">
      <c r="B4244" s="225"/>
      <c r="C4244" s="226"/>
      <c r="D4244" s="221" t="s">
        <v>513</v>
      </c>
      <c r="E4244" s="248" t="s">
        <v>23</v>
      </c>
      <c r="F4244" s="249" t="s">
        <v>6127</v>
      </c>
      <c r="G4244" s="226"/>
      <c r="H4244" s="250">
        <v>89.01</v>
      </c>
      <c r="I4244" s="231"/>
      <c r="J4244" s="226"/>
      <c r="K4244" s="226"/>
      <c r="L4244" s="232"/>
      <c r="M4244" s="233"/>
      <c r="N4244" s="234"/>
      <c r="O4244" s="234"/>
      <c r="P4244" s="234"/>
      <c r="Q4244" s="234"/>
      <c r="R4244" s="234"/>
      <c r="S4244" s="234"/>
      <c r="T4244" s="235"/>
      <c r="AT4244" s="236" t="s">
        <v>513</v>
      </c>
      <c r="AU4244" s="236" t="s">
        <v>82</v>
      </c>
      <c r="AV4244" s="12" t="s">
        <v>82</v>
      </c>
      <c r="AW4244" s="12" t="s">
        <v>36</v>
      </c>
      <c r="AX4244" s="12" t="s">
        <v>73</v>
      </c>
      <c r="AY4244" s="236" t="s">
        <v>492</v>
      </c>
    </row>
    <row r="4245" spans="2:65" s="12" customFormat="1">
      <c r="B4245" s="225"/>
      <c r="C4245" s="226"/>
      <c r="D4245" s="221" t="s">
        <v>513</v>
      </c>
      <c r="E4245" s="248" t="s">
        <v>23</v>
      </c>
      <c r="F4245" s="249" t="s">
        <v>6128</v>
      </c>
      <c r="G4245" s="226"/>
      <c r="H4245" s="250">
        <v>73.968000000000004</v>
      </c>
      <c r="I4245" s="231"/>
      <c r="J4245" s="226"/>
      <c r="K4245" s="226"/>
      <c r="L4245" s="232"/>
      <c r="M4245" s="233"/>
      <c r="N4245" s="234"/>
      <c r="O4245" s="234"/>
      <c r="P4245" s="234"/>
      <c r="Q4245" s="234"/>
      <c r="R4245" s="234"/>
      <c r="S4245" s="234"/>
      <c r="T4245" s="235"/>
      <c r="AT4245" s="236" t="s">
        <v>513</v>
      </c>
      <c r="AU4245" s="236" t="s">
        <v>82</v>
      </c>
      <c r="AV4245" s="12" t="s">
        <v>82</v>
      </c>
      <c r="AW4245" s="12" t="s">
        <v>36</v>
      </c>
      <c r="AX4245" s="12" t="s">
        <v>73</v>
      </c>
      <c r="AY4245" s="236" t="s">
        <v>492</v>
      </c>
    </row>
    <row r="4246" spans="2:65" s="12" customFormat="1">
      <c r="B4246" s="225"/>
      <c r="C4246" s="226"/>
      <c r="D4246" s="221" t="s">
        <v>513</v>
      </c>
      <c r="E4246" s="248" t="s">
        <v>23</v>
      </c>
      <c r="F4246" s="249" t="s">
        <v>6129</v>
      </c>
      <c r="G4246" s="226"/>
      <c r="H4246" s="250">
        <v>12.231999999999999</v>
      </c>
      <c r="I4246" s="231"/>
      <c r="J4246" s="226"/>
      <c r="K4246" s="226"/>
      <c r="L4246" s="232"/>
      <c r="M4246" s="233"/>
      <c r="N4246" s="234"/>
      <c r="O4246" s="234"/>
      <c r="P4246" s="234"/>
      <c r="Q4246" s="234"/>
      <c r="R4246" s="234"/>
      <c r="S4246" s="234"/>
      <c r="T4246" s="235"/>
      <c r="AT4246" s="236" t="s">
        <v>513</v>
      </c>
      <c r="AU4246" s="236" t="s">
        <v>82</v>
      </c>
      <c r="AV4246" s="12" t="s">
        <v>82</v>
      </c>
      <c r="AW4246" s="12" t="s">
        <v>36</v>
      </c>
      <c r="AX4246" s="12" t="s">
        <v>73</v>
      </c>
      <c r="AY4246" s="236" t="s">
        <v>492</v>
      </c>
    </row>
    <row r="4247" spans="2:65" s="14" customFormat="1">
      <c r="B4247" s="251"/>
      <c r="C4247" s="252"/>
      <c r="D4247" s="227" t="s">
        <v>513</v>
      </c>
      <c r="E4247" s="253" t="s">
        <v>23</v>
      </c>
      <c r="F4247" s="254" t="s">
        <v>560</v>
      </c>
      <c r="G4247" s="252"/>
      <c r="H4247" s="255">
        <v>867.69299999999998</v>
      </c>
      <c r="I4247" s="256"/>
      <c r="J4247" s="252"/>
      <c r="K4247" s="252"/>
      <c r="L4247" s="257"/>
      <c r="M4247" s="258"/>
      <c r="N4247" s="259"/>
      <c r="O4247" s="259"/>
      <c r="P4247" s="259"/>
      <c r="Q4247" s="259"/>
      <c r="R4247" s="259"/>
      <c r="S4247" s="259"/>
      <c r="T4247" s="260"/>
      <c r="AT4247" s="261" t="s">
        <v>513</v>
      </c>
      <c r="AU4247" s="261" t="s">
        <v>82</v>
      </c>
      <c r="AV4247" s="14" t="s">
        <v>502</v>
      </c>
      <c r="AW4247" s="14" t="s">
        <v>36</v>
      </c>
      <c r="AX4247" s="14" t="s">
        <v>80</v>
      </c>
      <c r="AY4247" s="261" t="s">
        <v>492</v>
      </c>
    </row>
    <row r="4248" spans="2:65" s="1" customFormat="1" ht="25.5" customHeight="1">
      <c r="B4248" s="42"/>
      <c r="C4248" s="278" t="s">
        <v>6130</v>
      </c>
      <c r="D4248" s="278" t="s">
        <v>1110</v>
      </c>
      <c r="E4248" s="279" t="s">
        <v>6131</v>
      </c>
      <c r="F4248" s="280" t="s">
        <v>6132</v>
      </c>
      <c r="G4248" s="281" t="s">
        <v>1025</v>
      </c>
      <c r="H4248" s="282">
        <v>6</v>
      </c>
      <c r="I4248" s="283"/>
      <c r="J4248" s="284">
        <f>ROUND(I4248*H4248,2)</f>
        <v>0</v>
      </c>
      <c r="K4248" s="280" t="s">
        <v>23</v>
      </c>
      <c r="L4248" s="285"/>
      <c r="M4248" s="286" t="s">
        <v>23</v>
      </c>
      <c r="N4248" s="287" t="s">
        <v>44</v>
      </c>
      <c r="O4248" s="43"/>
      <c r="P4248" s="218">
        <f>O4248*H4248</f>
        <v>0</v>
      </c>
      <c r="Q4248" s="218">
        <v>0</v>
      </c>
      <c r="R4248" s="218">
        <f>Q4248*H4248</f>
        <v>0</v>
      </c>
      <c r="S4248" s="218">
        <v>0</v>
      </c>
      <c r="T4248" s="219">
        <f>S4248*H4248</f>
        <v>0</v>
      </c>
      <c r="AR4248" s="25" t="s">
        <v>977</v>
      </c>
      <c r="AT4248" s="25" t="s">
        <v>1110</v>
      </c>
      <c r="AU4248" s="25" t="s">
        <v>82</v>
      </c>
      <c r="AY4248" s="25" t="s">
        <v>492</v>
      </c>
      <c r="BE4248" s="220">
        <f>IF(N4248="základní",J4248,0)</f>
        <v>0</v>
      </c>
      <c r="BF4248" s="220">
        <f>IF(N4248="snížená",J4248,0)</f>
        <v>0</v>
      </c>
      <c r="BG4248" s="220">
        <f>IF(N4248="zákl. přenesená",J4248,0)</f>
        <v>0</v>
      </c>
      <c r="BH4248" s="220">
        <f>IF(N4248="sníž. přenesená",J4248,0)</f>
        <v>0</v>
      </c>
      <c r="BI4248" s="220">
        <f>IF(N4248="nulová",J4248,0)</f>
        <v>0</v>
      </c>
      <c r="BJ4248" s="25" t="s">
        <v>80</v>
      </c>
      <c r="BK4248" s="220">
        <f>ROUND(I4248*H4248,2)</f>
        <v>0</v>
      </c>
      <c r="BL4248" s="25" t="s">
        <v>775</v>
      </c>
      <c r="BM4248" s="25" t="s">
        <v>6133</v>
      </c>
    </row>
    <row r="4249" spans="2:65" s="1" customFormat="1">
      <c r="B4249" s="42"/>
      <c r="C4249" s="64"/>
      <c r="D4249" s="227" t="s">
        <v>506</v>
      </c>
      <c r="E4249" s="64"/>
      <c r="F4249" s="274" t="s">
        <v>6132</v>
      </c>
      <c r="G4249" s="64"/>
      <c r="H4249" s="64"/>
      <c r="I4249" s="177"/>
      <c r="J4249" s="64"/>
      <c r="K4249" s="64"/>
      <c r="L4249" s="62"/>
      <c r="M4249" s="223"/>
      <c r="N4249" s="43"/>
      <c r="O4249" s="43"/>
      <c r="P4249" s="43"/>
      <c r="Q4249" s="43"/>
      <c r="R4249" s="43"/>
      <c r="S4249" s="43"/>
      <c r="T4249" s="79"/>
      <c r="AT4249" s="25" t="s">
        <v>506</v>
      </c>
      <c r="AU4249" s="25" t="s">
        <v>82</v>
      </c>
    </row>
    <row r="4250" spans="2:65" s="1" customFormat="1" ht="25.5" customHeight="1">
      <c r="B4250" s="42"/>
      <c r="C4250" s="278" t="s">
        <v>6134</v>
      </c>
      <c r="D4250" s="278" t="s">
        <v>1110</v>
      </c>
      <c r="E4250" s="279" t="s">
        <v>6135</v>
      </c>
      <c r="F4250" s="280" t="s">
        <v>6136</v>
      </c>
      <c r="G4250" s="281" t="s">
        <v>1025</v>
      </c>
      <c r="H4250" s="282">
        <v>5</v>
      </c>
      <c r="I4250" s="283"/>
      <c r="J4250" s="284">
        <f>ROUND(I4250*H4250,2)</f>
        <v>0</v>
      </c>
      <c r="K4250" s="280" t="s">
        <v>23</v>
      </c>
      <c r="L4250" s="285"/>
      <c r="M4250" s="286" t="s">
        <v>23</v>
      </c>
      <c r="N4250" s="287" t="s">
        <v>44</v>
      </c>
      <c r="O4250" s="43"/>
      <c r="P4250" s="218">
        <f>O4250*H4250</f>
        <v>0</v>
      </c>
      <c r="Q4250" s="218">
        <v>0</v>
      </c>
      <c r="R4250" s="218">
        <f>Q4250*H4250</f>
        <v>0</v>
      </c>
      <c r="S4250" s="218">
        <v>0</v>
      </c>
      <c r="T4250" s="219">
        <f>S4250*H4250</f>
        <v>0</v>
      </c>
      <c r="AR4250" s="25" t="s">
        <v>977</v>
      </c>
      <c r="AT4250" s="25" t="s">
        <v>1110</v>
      </c>
      <c r="AU4250" s="25" t="s">
        <v>82</v>
      </c>
      <c r="AY4250" s="25" t="s">
        <v>492</v>
      </c>
      <c r="BE4250" s="220">
        <f>IF(N4250="základní",J4250,0)</f>
        <v>0</v>
      </c>
      <c r="BF4250" s="220">
        <f>IF(N4250="snížená",J4250,0)</f>
        <v>0</v>
      </c>
      <c r="BG4250" s="220">
        <f>IF(N4250="zákl. přenesená",J4250,0)</f>
        <v>0</v>
      </c>
      <c r="BH4250" s="220">
        <f>IF(N4250="sníž. přenesená",J4250,0)</f>
        <v>0</v>
      </c>
      <c r="BI4250" s="220">
        <f>IF(N4250="nulová",J4250,0)</f>
        <v>0</v>
      </c>
      <c r="BJ4250" s="25" t="s">
        <v>80</v>
      </c>
      <c r="BK4250" s="220">
        <f>ROUND(I4250*H4250,2)</f>
        <v>0</v>
      </c>
      <c r="BL4250" s="25" t="s">
        <v>775</v>
      </c>
      <c r="BM4250" s="25" t="s">
        <v>6137</v>
      </c>
    </row>
    <row r="4251" spans="2:65" s="1" customFormat="1">
      <c r="B4251" s="42"/>
      <c r="C4251" s="64"/>
      <c r="D4251" s="227" t="s">
        <v>506</v>
      </c>
      <c r="E4251" s="64"/>
      <c r="F4251" s="274" t="s">
        <v>6136</v>
      </c>
      <c r="G4251" s="64"/>
      <c r="H4251" s="64"/>
      <c r="I4251" s="177"/>
      <c r="J4251" s="64"/>
      <c r="K4251" s="64"/>
      <c r="L4251" s="62"/>
      <c r="M4251" s="223"/>
      <c r="N4251" s="43"/>
      <c r="O4251" s="43"/>
      <c r="P4251" s="43"/>
      <c r="Q4251" s="43"/>
      <c r="R4251" s="43"/>
      <c r="S4251" s="43"/>
      <c r="T4251" s="79"/>
      <c r="AT4251" s="25" t="s">
        <v>506</v>
      </c>
      <c r="AU4251" s="25" t="s">
        <v>82</v>
      </c>
    </row>
    <row r="4252" spans="2:65" s="1" customFormat="1" ht="25.5" customHeight="1">
      <c r="B4252" s="42"/>
      <c r="C4252" s="278" t="s">
        <v>6138</v>
      </c>
      <c r="D4252" s="278" t="s">
        <v>1110</v>
      </c>
      <c r="E4252" s="279" t="s">
        <v>6139</v>
      </c>
      <c r="F4252" s="280" t="s">
        <v>6140</v>
      </c>
      <c r="G4252" s="281" t="s">
        <v>1025</v>
      </c>
      <c r="H4252" s="282">
        <v>5</v>
      </c>
      <c r="I4252" s="283"/>
      <c r="J4252" s="284">
        <f>ROUND(I4252*H4252,2)</f>
        <v>0</v>
      </c>
      <c r="K4252" s="280" t="s">
        <v>23</v>
      </c>
      <c r="L4252" s="285"/>
      <c r="M4252" s="286" t="s">
        <v>23</v>
      </c>
      <c r="N4252" s="287" t="s">
        <v>44</v>
      </c>
      <c r="O4252" s="43"/>
      <c r="P4252" s="218">
        <f>O4252*H4252</f>
        <v>0</v>
      </c>
      <c r="Q4252" s="218">
        <v>0</v>
      </c>
      <c r="R4252" s="218">
        <f>Q4252*H4252</f>
        <v>0</v>
      </c>
      <c r="S4252" s="218">
        <v>0</v>
      </c>
      <c r="T4252" s="219">
        <f>S4252*H4252</f>
        <v>0</v>
      </c>
      <c r="AR4252" s="25" t="s">
        <v>977</v>
      </c>
      <c r="AT4252" s="25" t="s">
        <v>1110</v>
      </c>
      <c r="AU4252" s="25" t="s">
        <v>82</v>
      </c>
      <c r="AY4252" s="25" t="s">
        <v>492</v>
      </c>
      <c r="BE4252" s="220">
        <f>IF(N4252="základní",J4252,0)</f>
        <v>0</v>
      </c>
      <c r="BF4252" s="220">
        <f>IF(N4252="snížená",J4252,0)</f>
        <v>0</v>
      </c>
      <c r="BG4252" s="220">
        <f>IF(N4252="zákl. přenesená",J4252,0)</f>
        <v>0</v>
      </c>
      <c r="BH4252" s="220">
        <f>IF(N4252="sníž. přenesená",J4252,0)</f>
        <v>0</v>
      </c>
      <c r="BI4252" s="220">
        <f>IF(N4252="nulová",J4252,0)</f>
        <v>0</v>
      </c>
      <c r="BJ4252" s="25" t="s">
        <v>80</v>
      </c>
      <c r="BK4252" s="220">
        <f>ROUND(I4252*H4252,2)</f>
        <v>0</v>
      </c>
      <c r="BL4252" s="25" t="s">
        <v>775</v>
      </c>
      <c r="BM4252" s="25" t="s">
        <v>6141</v>
      </c>
    </row>
    <row r="4253" spans="2:65" s="1" customFormat="1">
      <c r="B4253" s="42"/>
      <c r="C4253" s="64"/>
      <c r="D4253" s="227" t="s">
        <v>506</v>
      </c>
      <c r="E4253" s="64"/>
      <c r="F4253" s="274" t="s">
        <v>6140</v>
      </c>
      <c r="G4253" s="64"/>
      <c r="H4253" s="64"/>
      <c r="I4253" s="177"/>
      <c r="J4253" s="64"/>
      <c r="K4253" s="64"/>
      <c r="L4253" s="62"/>
      <c r="M4253" s="223"/>
      <c r="N4253" s="43"/>
      <c r="O4253" s="43"/>
      <c r="P4253" s="43"/>
      <c r="Q4253" s="43"/>
      <c r="R4253" s="43"/>
      <c r="S4253" s="43"/>
      <c r="T4253" s="79"/>
      <c r="AT4253" s="25" t="s">
        <v>506</v>
      </c>
      <c r="AU4253" s="25" t="s">
        <v>82</v>
      </c>
    </row>
    <row r="4254" spans="2:65" s="1" customFormat="1" ht="25.5" customHeight="1">
      <c r="B4254" s="42"/>
      <c r="C4254" s="278" t="s">
        <v>6142</v>
      </c>
      <c r="D4254" s="278" t="s">
        <v>1110</v>
      </c>
      <c r="E4254" s="279" t="s">
        <v>6143</v>
      </c>
      <c r="F4254" s="280" t="s">
        <v>6144</v>
      </c>
      <c r="G4254" s="281" t="s">
        <v>1025</v>
      </c>
      <c r="H4254" s="282">
        <v>17</v>
      </c>
      <c r="I4254" s="283"/>
      <c r="J4254" s="284">
        <f>ROUND(I4254*H4254,2)</f>
        <v>0</v>
      </c>
      <c r="K4254" s="280" t="s">
        <v>23</v>
      </c>
      <c r="L4254" s="285"/>
      <c r="M4254" s="286" t="s">
        <v>23</v>
      </c>
      <c r="N4254" s="287" t="s">
        <v>44</v>
      </c>
      <c r="O4254" s="43"/>
      <c r="P4254" s="218">
        <f>O4254*H4254</f>
        <v>0</v>
      </c>
      <c r="Q4254" s="218">
        <v>0</v>
      </c>
      <c r="R4254" s="218">
        <f>Q4254*H4254</f>
        <v>0</v>
      </c>
      <c r="S4254" s="218">
        <v>0</v>
      </c>
      <c r="T4254" s="219">
        <f>S4254*H4254</f>
        <v>0</v>
      </c>
      <c r="AR4254" s="25" t="s">
        <v>977</v>
      </c>
      <c r="AT4254" s="25" t="s">
        <v>1110</v>
      </c>
      <c r="AU4254" s="25" t="s">
        <v>82</v>
      </c>
      <c r="AY4254" s="25" t="s">
        <v>492</v>
      </c>
      <c r="BE4254" s="220">
        <f>IF(N4254="základní",J4254,0)</f>
        <v>0</v>
      </c>
      <c r="BF4254" s="220">
        <f>IF(N4254="snížená",J4254,0)</f>
        <v>0</v>
      </c>
      <c r="BG4254" s="220">
        <f>IF(N4254="zákl. přenesená",J4254,0)</f>
        <v>0</v>
      </c>
      <c r="BH4254" s="220">
        <f>IF(N4254="sníž. přenesená",J4254,0)</f>
        <v>0</v>
      </c>
      <c r="BI4254" s="220">
        <f>IF(N4254="nulová",J4254,0)</f>
        <v>0</v>
      </c>
      <c r="BJ4254" s="25" t="s">
        <v>80</v>
      </c>
      <c r="BK4254" s="220">
        <f>ROUND(I4254*H4254,2)</f>
        <v>0</v>
      </c>
      <c r="BL4254" s="25" t="s">
        <v>775</v>
      </c>
      <c r="BM4254" s="25" t="s">
        <v>6145</v>
      </c>
    </row>
    <row r="4255" spans="2:65" s="1" customFormat="1">
      <c r="B4255" s="42"/>
      <c r="C4255" s="64"/>
      <c r="D4255" s="227" t="s">
        <v>506</v>
      </c>
      <c r="E4255" s="64"/>
      <c r="F4255" s="274" t="s">
        <v>6144</v>
      </c>
      <c r="G4255" s="64"/>
      <c r="H4255" s="64"/>
      <c r="I4255" s="177"/>
      <c r="J4255" s="64"/>
      <c r="K4255" s="64"/>
      <c r="L4255" s="62"/>
      <c r="M4255" s="223"/>
      <c r="N4255" s="43"/>
      <c r="O4255" s="43"/>
      <c r="P4255" s="43"/>
      <c r="Q4255" s="43"/>
      <c r="R4255" s="43"/>
      <c r="S4255" s="43"/>
      <c r="T4255" s="79"/>
      <c r="AT4255" s="25" t="s">
        <v>506</v>
      </c>
      <c r="AU4255" s="25" t="s">
        <v>82</v>
      </c>
    </row>
    <row r="4256" spans="2:65" s="1" customFormat="1" ht="25.5" customHeight="1">
      <c r="B4256" s="42"/>
      <c r="C4256" s="278" t="s">
        <v>6146</v>
      </c>
      <c r="D4256" s="278" t="s">
        <v>1110</v>
      </c>
      <c r="E4256" s="279" t="s">
        <v>6147</v>
      </c>
      <c r="F4256" s="280" t="s">
        <v>6148</v>
      </c>
      <c r="G4256" s="281" t="s">
        <v>1025</v>
      </c>
      <c r="H4256" s="282">
        <v>9</v>
      </c>
      <c r="I4256" s="283"/>
      <c r="J4256" s="284">
        <f>ROUND(I4256*H4256,2)</f>
        <v>0</v>
      </c>
      <c r="K4256" s="280" t="s">
        <v>23</v>
      </c>
      <c r="L4256" s="285"/>
      <c r="M4256" s="286" t="s">
        <v>23</v>
      </c>
      <c r="N4256" s="287" t="s">
        <v>44</v>
      </c>
      <c r="O4256" s="43"/>
      <c r="P4256" s="218">
        <f>O4256*H4256</f>
        <v>0</v>
      </c>
      <c r="Q4256" s="218">
        <v>0</v>
      </c>
      <c r="R4256" s="218">
        <f>Q4256*H4256</f>
        <v>0</v>
      </c>
      <c r="S4256" s="218">
        <v>0</v>
      </c>
      <c r="T4256" s="219">
        <f>S4256*H4256</f>
        <v>0</v>
      </c>
      <c r="AR4256" s="25" t="s">
        <v>977</v>
      </c>
      <c r="AT4256" s="25" t="s">
        <v>1110</v>
      </c>
      <c r="AU4256" s="25" t="s">
        <v>82</v>
      </c>
      <c r="AY4256" s="25" t="s">
        <v>492</v>
      </c>
      <c r="BE4256" s="220">
        <f>IF(N4256="základní",J4256,0)</f>
        <v>0</v>
      </c>
      <c r="BF4256" s="220">
        <f>IF(N4256="snížená",J4256,0)</f>
        <v>0</v>
      </c>
      <c r="BG4256" s="220">
        <f>IF(N4256="zákl. přenesená",J4256,0)</f>
        <v>0</v>
      </c>
      <c r="BH4256" s="220">
        <f>IF(N4256="sníž. přenesená",J4256,0)</f>
        <v>0</v>
      </c>
      <c r="BI4256" s="220">
        <f>IF(N4256="nulová",J4256,0)</f>
        <v>0</v>
      </c>
      <c r="BJ4256" s="25" t="s">
        <v>80</v>
      </c>
      <c r="BK4256" s="220">
        <f>ROUND(I4256*H4256,2)</f>
        <v>0</v>
      </c>
      <c r="BL4256" s="25" t="s">
        <v>775</v>
      </c>
      <c r="BM4256" s="25" t="s">
        <v>6149</v>
      </c>
    </row>
    <row r="4257" spans="2:65" s="1" customFormat="1">
      <c r="B4257" s="42"/>
      <c r="C4257" s="64"/>
      <c r="D4257" s="227" t="s">
        <v>506</v>
      </c>
      <c r="E4257" s="64"/>
      <c r="F4257" s="274" t="s">
        <v>6148</v>
      </c>
      <c r="G4257" s="64"/>
      <c r="H4257" s="64"/>
      <c r="I4257" s="177"/>
      <c r="J4257" s="64"/>
      <c r="K4257" s="64"/>
      <c r="L4257" s="62"/>
      <c r="M4257" s="223"/>
      <c r="N4257" s="43"/>
      <c r="O4257" s="43"/>
      <c r="P4257" s="43"/>
      <c r="Q4257" s="43"/>
      <c r="R4257" s="43"/>
      <c r="S4257" s="43"/>
      <c r="T4257" s="79"/>
      <c r="AT4257" s="25" t="s">
        <v>506</v>
      </c>
      <c r="AU4257" s="25" t="s">
        <v>82</v>
      </c>
    </row>
    <row r="4258" spans="2:65" s="1" customFormat="1" ht="25.5" customHeight="1">
      <c r="B4258" s="42"/>
      <c r="C4258" s="278" t="s">
        <v>6150</v>
      </c>
      <c r="D4258" s="278" t="s">
        <v>1110</v>
      </c>
      <c r="E4258" s="279" t="s">
        <v>6151</v>
      </c>
      <c r="F4258" s="280" t="s">
        <v>6152</v>
      </c>
      <c r="G4258" s="281" t="s">
        <v>1025</v>
      </c>
      <c r="H4258" s="282">
        <v>59</v>
      </c>
      <c r="I4258" s="283"/>
      <c r="J4258" s="284">
        <f>ROUND(I4258*H4258,2)</f>
        <v>0</v>
      </c>
      <c r="K4258" s="280" t="s">
        <v>23</v>
      </c>
      <c r="L4258" s="285"/>
      <c r="M4258" s="286" t="s">
        <v>23</v>
      </c>
      <c r="N4258" s="287" t="s">
        <v>44</v>
      </c>
      <c r="O4258" s="43"/>
      <c r="P4258" s="218">
        <f>O4258*H4258</f>
        <v>0</v>
      </c>
      <c r="Q4258" s="218">
        <v>0</v>
      </c>
      <c r="R4258" s="218">
        <f>Q4258*H4258</f>
        <v>0</v>
      </c>
      <c r="S4258" s="218">
        <v>0</v>
      </c>
      <c r="T4258" s="219">
        <f>S4258*H4258</f>
        <v>0</v>
      </c>
      <c r="AR4258" s="25" t="s">
        <v>977</v>
      </c>
      <c r="AT4258" s="25" t="s">
        <v>1110</v>
      </c>
      <c r="AU4258" s="25" t="s">
        <v>82</v>
      </c>
      <c r="AY4258" s="25" t="s">
        <v>492</v>
      </c>
      <c r="BE4258" s="220">
        <f>IF(N4258="základní",J4258,0)</f>
        <v>0</v>
      </c>
      <c r="BF4258" s="220">
        <f>IF(N4258="snížená",J4258,0)</f>
        <v>0</v>
      </c>
      <c r="BG4258" s="220">
        <f>IF(N4258="zákl. přenesená",J4258,0)</f>
        <v>0</v>
      </c>
      <c r="BH4258" s="220">
        <f>IF(N4258="sníž. přenesená",J4258,0)</f>
        <v>0</v>
      </c>
      <c r="BI4258" s="220">
        <f>IF(N4258="nulová",J4258,0)</f>
        <v>0</v>
      </c>
      <c r="BJ4258" s="25" t="s">
        <v>80</v>
      </c>
      <c r="BK4258" s="220">
        <f>ROUND(I4258*H4258,2)</f>
        <v>0</v>
      </c>
      <c r="BL4258" s="25" t="s">
        <v>775</v>
      </c>
      <c r="BM4258" s="25" t="s">
        <v>6153</v>
      </c>
    </row>
    <row r="4259" spans="2:65" s="1" customFormat="1">
      <c r="B4259" s="42"/>
      <c r="C4259" s="64"/>
      <c r="D4259" s="227" t="s">
        <v>506</v>
      </c>
      <c r="E4259" s="64"/>
      <c r="F4259" s="274" t="s">
        <v>6152</v>
      </c>
      <c r="G4259" s="64"/>
      <c r="H4259" s="64"/>
      <c r="I4259" s="177"/>
      <c r="J4259" s="64"/>
      <c r="K4259" s="64"/>
      <c r="L4259" s="62"/>
      <c r="M4259" s="223"/>
      <c r="N4259" s="43"/>
      <c r="O4259" s="43"/>
      <c r="P4259" s="43"/>
      <c r="Q4259" s="43"/>
      <c r="R4259" s="43"/>
      <c r="S4259" s="43"/>
      <c r="T4259" s="79"/>
      <c r="AT4259" s="25" t="s">
        <v>506</v>
      </c>
      <c r="AU4259" s="25" t="s">
        <v>82</v>
      </c>
    </row>
    <row r="4260" spans="2:65" s="1" customFormat="1" ht="25.5" customHeight="1">
      <c r="B4260" s="42"/>
      <c r="C4260" s="278" t="s">
        <v>6154</v>
      </c>
      <c r="D4260" s="278" t="s">
        <v>1110</v>
      </c>
      <c r="E4260" s="279" t="s">
        <v>6155</v>
      </c>
      <c r="F4260" s="280" t="s">
        <v>6156</v>
      </c>
      <c r="G4260" s="281" t="s">
        <v>1025</v>
      </c>
      <c r="H4260" s="282">
        <v>12</v>
      </c>
      <c r="I4260" s="283"/>
      <c r="J4260" s="284">
        <f>ROUND(I4260*H4260,2)</f>
        <v>0</v>
      </c>
      <c r="K4260" s="280" t="s">
        <v>23</v>
      </c>
      <c r="L4260" s="285"/>
      <c r="M4260" s="286" t="s">
        <v>23</v>
      </c>
      <c r="N4260" s="287" t="s">
        <v>44</v>
      </c>
      <c r="O4260" s="43"/>
      <c r="P4260" s="218">
        <f>O4260*H4260</f>
        <v>0</v>
      </c>
      <c r="Q4260" s="218">
        <v>0</v>
      </c>
      <c r="R4260" s="218">
        <f>Q4260*H4260</f>
        <v>0</v>
      </c>
      <c r="S4260" s="218">
        <v>0</v>
      </c>
      <c r="T4260" s="219">
        <f>S4260*H4260</f>
        <v>0</v>
      </c>
      <c r="AR4260" s="25" t="s">
        <v>977</v>
      </c>
      <c r="AT4260" s="25" t="s">
        <v>1110</v>
      </c>
      <c r="AU4260" s="25" t="s">
        <v>82</v>
      </c>
      <c r="AY4260" s="25" t="s">
        <v>492</v>
      </c>
      <c r="BE4260" s="220">
        <f>IF(N4260="základní",J4260,0)</f>
        <v>0</v>
      </c>
      <c r="BF4260" s="220">
        <f>IF(N4260="snížená",J4260,0)</f>
        <v>0</v>
      </c>
      <c r="BG4260" s="220">
        <f>IF(N4260="zákl. přenesená",J4260,0)</f>
        <v>0</v>
      </c>
      <c r="BH4260" s="220">
        <f>IF(N4260="sníž. přenesená",J4260,0)</f>
        <v>0</v>
      </c>
      <c r="BI4260" s="220">
        <f>IF(N4260="nulová",J4260,0)</f>
        <v>0</v>
      </c>
      <c r="BJ4260" s="25" t="s">
        <v>80</v>
      </c>
      <c r="BK4260" s="220">
        <f>ROUND(I4260*H4260,2)</f>
        <v>0</v>
      </c>
      <c r="BL4260" s="25" t="s">
        <v>775</v>
      </c>
      <c r="BM4260" s="25" t="s">
        <v>6157</v>
      </c>
    </row>
    <row r="4261" spans="2:65" s="1" customFormat="1">
      <c r="B4261" s="42"/>
      <c r="C4261" s="64"/>
      <c r="D4261" s="227" t="s">
        <v>506</v>
      </c>
      <c r="E4261" s="64"/>
      <c r="F4261" s="274" t="s">
        <v>6156</v>
      </c>
      <c r="G4261" s="64"/>
      <c r="H4261" s="64"/>
      <c r="I4261" s="177"/>
      <c r="J4261" s="64"/>
      <c r="K4261" s="64"/>
      <c r="L4261" s="62"/>
      <c r="M4261" s="223"/>
      <c r="N4261" s="43"/>
      <c r="O4261" s="43"/>
      <c r="P4261" s="43"/>
      <c r="Q4261" s="43"/>
      <c r="R4261" s="43"/>
      <c r="S4261" s="43"/>
      <c r="T4261" s="79"/>
      <c r="AT4261" s="25" t="s">
        <v>506</v>
      </c>
      <c r="AU4261" s="25" t="s">
        <v>82</v>
      </c>
    </row>
    <row r="4262" spans="2:65" s="1" customFormat="1" ht="25.5" customHeight="1">
      <c r="B4262" s="42"/>
      <c r="C4262" s="278" t="s">
        <v>6158</v>
      </c>
      <c r="D4262" s="278" t="s">
        <v>1110</v>
      </c>
      <c r="E4262" s="279" t="s">
        <v>6159</v>
      </c>
      <c r="F4262" s="280" t="s">
        <v>6160</v>
      </c>
      <c r="G4262" s="281" t="s">
        <v>1025</v>
      </c>
      <c r="H4262" s="282">
        <v>15</v>
      </c>
      <c r="I4262" s="283"/>
      <c r="J4262" s="284">
        <f>ROUND(I4262*H4262,2)</f>
        <v>0</v>
      </c>
      <c r="K4262" s="280" t="s">
        <v>23</v>
      </c>
      <c r="L4262" s="285"/>
      <c r="M4262" s="286" t="s">
        <v>23</v>
      </c>
      <c r="N4262" s="287" t="s">
        <v>44</v>
      </c>
      <c r="O4262" s="43"/>
      <c r="P4262" s="218">
        <f>O4262*H4262</f>
        <v>0</v>
      </c>
      <c r="Q4262" s="218">
        <v>0</v>
      </c>
      <c r="R4262" s="218">
        <f>Q4262*H4262</f>
        <v>0</v>
      </c>
      <c r="S4262" s="218">
        <v>0</v>
      </c>
      <c r="T4262" s="219">
        <f>S4262*H4262</f>
        <v>0</v>
      </c>
      <c r="AR4262" s="25" t="s">
        <v>977</v>
      </c>
      <c r="AT4262" s="25" t="s">
        <v>1110</v>
      </c>
      <c r="AU4262" s="25" t="s">
        <v>82</v>
      </c>
      <c r="AY4262" s="25" t="s">
        <v>492</v>
      </c>
      <c r="BE4262" s="220">
        <f>IF(N4262="základní",J4262,0)</f>
        <v>0</v>
      </c>
      <c r="BF4262" s="220">
        <f>IF(N4262="snížená",J4262,0)</f>
        <v>0</v>
      </c>
      <c r="BG4262" s="220">
        <f>IF(N4262="zákl. přenesená",J4262,0)</f>
        <v>0</v>
      </c>
      <c r="BH4262" s="220">
        <f>IF(N4262="sníž. přenesená",J4262,0)</f>
        <v>0</v>
      </c>
      <c r="BI4262" s="220">
        <f>IF(N4262="nulová",J4262,0)</f>
        <v>0</v>
      </c>
      <c r="BJ4262" s="25" t="s">
        <v>80</v>
      </c>
      <c r="BK4262" s="220">
        <f>ROUND(I4262*H4262,2)</f>
        <v>0</v>
      </c>
      <c r="BL4262" s="25" t="s">
        <v>775</v>
      </c>
      <c r="BM4262" s="25" t="s">
        <v>6161</v>
      </c>
    </row>
    <row r="4263" spans="2:65" s="1" customFormat="1">
      <c r="B4263" s="42"/>
      <c r="C4263" s="64"/>
      <c r="D4263" s="227" t="s">
        <v>506</v>
      </c>
      <c r="E4263" s="64"/>
      <c r="F4263" s="274" t="s">
        <v>6160</v>
      </c>
      <c r="G4263" s="64"/>
      <c r="H4263" s="64"/>
      <c r="I4263" s="177"/>
      <c r="J4263" s="64"/>
      <c r="K4263" s="64"/>
      <c r="L4263" s="62"/>
      <c r="M4263" s="223"/>
      <c r="N4263" s="43"/>
      <c r="O4263" s="43"/>
      <c r="P4263" s="43"/>
      <c r="Q4263" s="43"/>
      <c r="R4263" s="43"/>
      <c r="S4263" s="43"/>
      <c r="T4263" s="79"/>
      <c r="AT4263" s="25" t="s">
        <v>506</v>
      </c>
      <c r="AU4263" s="25" t="s">
        <v>82</v>
      </c>
    </row>
    <row r="4264" spans="2:65" s="1" customFormat="1" ht="25.5" customHeight="1">
      <c r="B4264" s="42"/>
      <c r="C4264" s="278" t="s">
        <v>6162</v>
      </c>
      <c r="D4264" s="278" t="s">
        <v>1110</v>
      </c>
      <c r="E4264" s="279" t="s">
        <v>6163</v>
      </c>
      <c r="F4264" s="280" t="s">
        <v>6164</v>
      </c>
      <c r="G4264" s="281" t="s">
        <v>1025</v>
      </c>
      <c r="H4264" s="282">
        <v>12</v>
      </c>
      <c r="I4264" s="283"/>
      <c r="J4264" s="284">
        <f>ROUND(I4264*H4264,2)</f>
        <v>0</v>
      </c>
      <c r="K4264" s="280" t="s">
        <v>23</v>
      </c>
      <c r="L4264" s="285"/>
      <c r="M4264" s="286" t="s">
        <v>23</v>
      </c>
      <c r="N4264" s="287" t="s">
        <v>44</v>
      </c>
      <c r="O4264" s="43"/>
      <c r="P4264" s="218">
        <f>O4264*H4264</f>
        <v>0</v>
      </c>
      <c r="Q4264" s="218">
        <v>0</v>
      </c>
      <c r="R4264" s="218">
        <f>Q4264*H4264</f>
        <v>0</v>
      </c>
      <c r="S4264" s="218">
        <v>0</v>
      </c>
      <c r="T4264" s="219">
        <f>S4264*H4264</f>
        <v>0</v>
      </c>
      <c r="AR4264" s="25" t="s">
        <v>977</v>
      </c>
      <c r="AT4264" s="25" t="s">
        <v>1110</v>
      </c>
      <c r="AU4264" s="25" t="s">
        <v>82</v>
      </c>
      <c r="AY4264" s="25" t="s">
        <v>492</v>
      </c>
      <c r="BE4264" s="220">
        <f>IF(N4264="základní",J4264,0)</f>
        <v>0</v>
      </c>
      <c r="BF4264" s="220">
        <f>IF(N4264="snížená",J4264,0)</f>
        <v>0</v>
      </c>
      <c r="BG4264" s="220">
        <f>IF(N4264="zákl. přenesená",J4264,0)</f>
        <v>0</v>
      </c>
      <c r="BH4264" s="220">
        <f>IF(N4264="sníž. přenesená",J4264,0)</f>
        <v>0</v>
      </c>
      <c r="BI4264" s="220">
        <f>IF(N4264="nulová",J4264,0)</f>
        <v>0</v>
      </c>
      <c r="BJ4264" s="25" t="s">
        <v>80</v>
      </c>
      <c r="BK4264" s="220">
        <f>ROUND(I4264*H4264,2)</f>
        <v>0</v>
      </c>
      <c r="BL4264" s="25" t="s">
        <v>775</v>
      </c>
      <c r="BM4264" s="25" t="s">
        <v>6165</v>
      </c>
    </row>
    <row r="4265" spans="2:65" s="1" customFormat="1">
      <c r="B4265" s="42"/>
      <c r="C4265" s="64"/>
      <c r="D4265" s="227" t="s">
        <v>506</v>
      </c>
      <c r="E4265" s="64"/>
      <c r="F4265" s="274" t="s">
        <v>6164</v>
      </c>
      <c r="G4265" s="64"/>
      <c r="H4265" s="64"/>
      <c r="I4265" s="177"/>
      <c r="J4265" s="64"/>
      <c r="K4265" s="64"/>
      <c r="L4265" s="62"/>
      <c r="M4265" s="223"/>
      <c r="N4265" s="43"/>
      <c r="O4265" s="43"/>
      <c r="P4265" s="43"/>
      <c r="Q4265" s="43"/>
      <c r="R4265" s="43"/>
      <c r="S4265" s="43"/>
      <c r="T4265" s="79"/>
      <c r="AT4265" s="25" t="s">
        <v>506</v>
      </c>
      <c r="AU4265" s="25" t="s">
        <v>82</v>
      </c>
    </row>
    <row r="4266" spans="2:65" s="1" customFormat="1" ht="25.5" customHeight="1">
      <c r="B4266" s="42"/>
      <c r="C4266" s="278" t="s">
        <v>6166</v>
      </c>
      <c r="D4266" s="278" t="s">
        <v>1110</v>
      </c>
      <c r="E4266" s="279" t="s">
        <v>6167</v>
      </c>
      <c r="F4266" s="280" t="s">
        <v>6168</v>
      </c>
      <c r="G4266" s="281" t="s">
        <v>1025</v>
      </c>
      <c r="H4266" s="282">
        <v>2</v>
      </c>
      <c r="I4266" s="283"/>
      <c r="J4266" s="284">
        <f>ROUND(I4266*H4266,2)</f>
        <v>0</v>
      </c>
      <c r="K4266" s="280" t="s">
        <v>23</v>
      </c>
      <c r="L4266" s="285"/>
      <c r="M4266" s="286" t="s">
        <v>23</v>
      </c>
      <c r="N4266" s="287" t="s">
        <v>44</v>
      </c>
      <c r="O4266" s="43"/>
      <c r="P4266" s="218">
        <f>O4266*H4266</f>
        <v>0</v>
      </c>
      <c r="Q4266" s="218">
        <v>0</v>
      </c>
      <c r="R4266" s="218">
        <f>Q4266*H4266</f>
        <v>0</v>
      </c>
      <c r="S4266" s="218">
        <v>0</v>
      </c>
      <c r="T4266" s="219">
        <f>S4266*H4266</f>
        <v>0</v>
      </c>
      <c r="AR4266" s="25" t="s">
        <v>977</v>
      </c>
      <c r="AT4266" s="25" t="s">
        <v>1110</v>
      </c>
      <c r="AU4266" s="25" t="s">
        <v>82</v>
      </c>
      <c r="AY4266" s="25" t="s">
        <v>492</v>
      </c>
      <c r="BE4266" s="220">
        <f>IF(N4266="základní",J4266,0)</f>
        <v>0</v>
      </c>
      <c r="BF4266" s="220">
        <f>IF(N4266="snížená",J4266,0)</f>
        <v>0</v>
      </c>
      <c r="BG4266" s="220">
        <f>IF(N4266="zákl. přenesená",J4266,0)</f>
        <v>0</v>
      </c>
      <c r="BH4266" s="220">
        <f>IF(N4266="sníž. přenesená",J4266,0)</f>
        <v>0</v>
      </c>
      <c r="BI4266" s="220">
        <f>IF(N4266="nulová",J4266,0)</f>
        <v>0</v>
      </c>
      <c r="BJ4266" s="25" t="s">
        <v>80</v>
      </c>
      <c r="BK4266" s="220">
        <f>ROUND(I4266*H4266,2)</f>
        <v>0</v>
      </c>
      <c r="BL4266" s="25" t="s">
        <v>775</v>
      </c>
      <c r="BM4266" s="25" t="s">
        <v>6169</v>
      </c>
    </row>
    <row r="4267" spans="2:65" s="1" customFormat="1" ht="24">
      <c r="B4267" s="42"/>
      <c r="C4267" s="64"/>
      <c r="D4267" s="227" t="s">
        <v>506</v>
      </c>
      <c r="E4267" s="64"/>
      <c r="F4267" s="274" t="s">
        <v>6168</v>
      </c>
      <c r="G4267" s="64"/>
      <c r="H4267" s="64"/>
      <c r="I4267" s="177"/>
      <c r="J4267" s="64"/>
      <c r="K4267" s="64"/>
      <c r="L4267" s="62"/>
      <c r="M4267" s="223"/>
      <c r="N4267" s="43"/>
      <c r="O4267" s="43"/>
      <c r="P4267" s="43"/>
      <c r="Q4267" s="43"/>
      <c r="R4267" s="43"/>
      <c r="S4267" s="43"/>
      <c r="T4267" s="79"/>
      <c r="AT4267" s="25" t="s">
        <v>506</v>
      </c>
      <c r="AU4267" s="25" t="s">
        <v>82</v>
      </c>
    </row>
    <row r="4268" spans="2:65" s="1" customFormat="1" ht="16.5" customHeight="1">
      <c r="B4268" s="42"/>
      <c r="C4268" s="209" t="s">
        <v>2124</v>
      </c>
      <c r="D4268" s="209" t="s">
        <v>498</v>
      </c>
      <c r="E4268" s="210" t="s">
        <v>6170</v>
      </c>
      <c r="F4268" s="211" t="s">
        <v>6171</v>
      </c>
      <c r="G4268" s="212" t="s">
        <v>180</v>
      </c>
      <c r="H4268" s="213">
        <v>363.25200000000001</v>
      </c>
      <c r="I4268" s="214"/>
      <c r="J4268" s="215">
        <f>ROUND(I4268*H4268,2)</f>
        <v>0</v>
      </c>
      <c r="K4268" s="211" t="s">
        <v>23</v>
      </c>
      <c r="L4268" s="62"/>
      <c r="M4268" s="216" t="s">
        <v>23</v>
      </c>
      <c r="N4268" s="217" t="s">
        <v>44</v>
      </c>
      <c r="O4268" s="43"/>
      <c r="P4268" s="218">
        <f>O4268*H4268</f>
        <v>0</v>
      </c>
      <c r="Q4268" s="218">
        <v>6.2E-4</v>
      </c>
      <c r="R4268" s="218">
        <f>Q4268*H4268</f>
        <v>0.22521624000000001</v>
      </c>
      <c r="S4268" s="218">
        <v>0</v>
      </c>
      <c r="T4268" s="219">
        <f>S4268*H4268</f>
        <v>0</v>
      </c>
      <c r="AR4268" s="25" t="s">
        <v>775</v>
      </c>
      <c r="AT4268" s="25" t="s">
        <v>498</v>
      </c>
      <c r="AU4268" s="25" t="s">
        <v>82</v>
      </c>
      <c r="AY4268" s="25" t="s">
        <v>492</v>
      </c>
      <c r="BE4268" s="220">
        <f>IF(N4268="základní",J4268,0)</f>
        <v>0</v>
      </c>
      <c r="BF4268" s="220">
        <f>IF(N4268="snížená",J4268,0)</f>
        <v>0</v>
      </c>
      <c r="BG4268" s="220">
        <f>IF(N4268="zákl. přenesená",J4268,0)</f>
        <v>0</v>
      </c>
      <c r="BH4268" s="220">
        <f>IF(N4268="sníž. přenesená",J4268,0)</f>
        <v>0</v>
      </c>
      <c r="BI4268" s="220">
        <f>IF(N4268="nulová",J4268,0)</f>
        <v>0</v>
      </c>
      <c r="BJ4268" s="25" t="s">
        <v>80</v>
      </c>
      <c r="BK4268" s="220">
        <f>ROUND(I4268*H4268,2)</f>
        <v>0</v>
      </c>
      <c r="BL4268" s="25" t="s">
        <v>775</v>
      </c>
      <c r="BM4268" s="25" t="s">
        <v>6172</v>
      </c>
    </row>
    <row r="4269" spans="2:65" s="1" customFormat="1">
      <c r="B4269" s="42"/>
      <c r="C4269" s="64"/>
      <c r="D4269" s="221" t="s">
        <v>506</v>
      </c>
      <c r="E4269" s="64"/>
      <c r="F4269" s="222" t="s">
        <v>6173</v>
      </c>
      <c r="G4269" s="64"/>
      <c r="H4269" s="64"/>
      <c r="I4269" s="177"/>
      <c r="J4269" s="64"/>
      <c r="K4269" s="64"/>
      <c r="L4269" s="62"/>
      <c r="M4269" s="223"/>
      <c r="N4269" s="43"/>
      <c r="O4269" s="43"/>
      <c r="P4269" s="43"/>
      <c r="Q4269" s="43"/>
      <c r="R4269" s="43"/>
      <c r="S4269" s="43"/>
      <c r="T4269" s="79"/>
      <c r="AT4269" s="25" t="s">
        <v>506</v>
      </c>
      <c r="AU4269" s="25" t="s">
        <v>82</v>
      </c>
    </row>
    <row r="4270" spans="2:65" s="13" customFormat="1">
      <c r="B4270" s="237"/>
      <c r="C4270" s="238"/>
      <c r="D4270" s="221" t="s">
        <v>513</v>
      </c>
      <c r="E4270" s="239" t="s">
        <v>23</v>
      </c>
      <c r="F4270" s="240" t="s">
        <v>6174</v>
      </c>
      <c r="G4270" s="238"/>
      <c r="H4270" s="241" t="s">
        <v>23</v>
      </c>
      <c r="I4270" s="242"/>
      <c r="J4270" s="238"/>
      <c r="K4270" s="238"/>
      <c r="L4270" s="243"/>
      <c r="M4270" s="244"/>
      <c r="N4270" s="245"/>
      <c r="O4270" s="245"/>
      <c r="P4270" s="245"/>
      <c r="Q4270" s="245"/>
      <c r="R4270" s="245"/>
      <c r="S4270" s="245"/>
      <c r="T4270" s="246"/>
      <c r="AT4270" s="247" t="s">
        <v>513</v>
      </c>
      <c r="AU4270" s="247" t="s">
        <v>82</v>
      </c>
      <c r="AV4270" s="13" t="s">
        <v>80</v>
      </c>
      <c r="AW4270" s="13" t="s">
        <v>36</v>
      </c>
      <c r="AX4270" s="13" t="s">
        <v>73</v>
      </c>
      <c r="AY4270" s="247" t="s">
        <v>492</v>
      </c>
    </row>
    <row r="4271" spans="2:65" s="12" customFormat="1" ht="24">
      <c r="B4271" s="225"/>
      <c r="C4271" s="226"/>
      <c r="D4271" s="221" t="s">
        <v>513</v>
      </c>
      <c r="E4271" s="248" t="s">
        <v>23</v>
      </c>
      <c r="F4271" s="249" t="s">
        <v>6175</v>
      </c>
      <c r="G4271" s="226"/>
      <c r="H4271" s="250">
        <v>223.00200000000001</v>
      </c>
      <c r="I4271" s="231"/>
      <c r="J4271" s="226"/>
      <c r="K4271" s="226"/>
      <c r="L4271" s="232"/>
      <c r="M4271" s="233"/>
      <c r="N4271" s="234"/>
      <c r="O4271" s="234"/>
      <c r="P4271" s="234"/>
      <c r="Q4271" s="234"/>
      <c r="R4271" s="234"/>
      <c r="S4271" s="234"/>
      <c r="T4271" s="235"/>
      <c r="AT4271" s="236" t="s">
        <v>513</v>
      </c>
      <c r="AU4271" s="236" t="s">
        <v>82</v>
      </c>
      <c r="AV4271" s="12" t="s">
        <v>82</v>
      </c>
      <c r="AW4271" s="12" t="s">
        <v>36</v>
      </c>
      <c r="AX4271" s="12" t="s">
        <v>73</v>
      </c>
      <c r="AY4271" s="236" t="s">
        <v>492</v>
      </c>
    </row>
    <row r="4272" spans="2:65" s="13" customFormat="1">
      <c r="B4272" s="237"/>
      <c r="C4272" s="238"/>
      <c r="D4272" s="221" t="s">
        <v>513</v>
      </c>
      <c r="E4272" s="239" t="s">
        <v>23</v>
      </c>
      <c r="F4272" s="240" t="s">
        <v>6176</v>
      </c>
      <c r="G4272" s="238"/>
      <c r="H4272" s="241" t="s">
        <v>23</v>
      </c>
      <c r="I4272" s="242"/>
      <c r="J4272" s="238"/>
      <c r="K4272" s="238"/>
      <c r="L4272" s="243"/>
      <c r="M4272" s="244"/>
      <c r="N4272" s="245"/>
      <c r="O4272" s="245"/>
      <c r="P4272" s="245"/>
      <c r="Q4272" s="245"/>
      <c r="R4272" s="245"/>
      <c r="S4272" s="245"/>
      <c r="T4272" s="246"/>
      <c r="AT4272" s="247" t="s">
        <v>513</v>
      </c>
      <c r="AU4272" s="247" t="s">
        <v>82</v>
      </c>
      <c r="AV4272" s="13" t="s">
        <v>80</v>
      </c>
      <c r="AW4272" s="13" t="s">
        <v>36</v>
      </c>
      <c r="AX4272" s="13" t="s">
        <v>73</v>
      </c>
      <c r="AY4272" s="247" t="s">
        <v>492</v>
      </c>
    </row>
    <row r="4273" spans="2:65" s="12" customFormat="1">
      <c r="B4273" s="225"/>
      <c r="C4273" s="226"/>
      <c r="D4273" s="221" t="s">
        <v>513</v>
      </c>
      <c r="E4273" s="248" t="s">
        <v>23</v>
      </c>
      <c r="F4273" s="249" t="s">
        <v>6177</v>
      </c>
      <c r="G4273" s="226"/>
      <c r="H4273" s="250">
        <v>32.25</v>
      </c>
      <c r="I4273" s="231"/>
      <c r="J4273" s="226"/>
      <c r="K4273" s="226"/>
      <c r="L4273" s="232"/>
      <c r="M4273" s="233"/>
      <c r="N4273" s="234"/>
      <c r="O4273" s="234"/>
      <c r="P4273" s="234"/>
      <c r="Q4273" s="234"/>
      <c r="R4273" s="234"/>
      <c r="S4273" s="234"/>
      <c r="T4273" s="235"/>
      <c r="AT4273" s="236" t="s">
        <v>513</v>
      </c>
      <c r="AU4273" s="236" t="s">
        <v>82</v>
      </c>
      <c r="AV4273" s="12" t="s">
        <v>82</v>
      </c>
      <c r="AW4273" s="12" t="s">
        <v>36</v>
      </c>
      <c r="AX4273" s="12" t="s">
        <v>73</v>
      </c>
      <c r="AY4273" s="236" t="s">
        <v>492</v>
      </c>
    </row>
    <row r="4274" spans="2:65" s="13" customFormat="1">
      <c r="B4274" s="237"/>
      <c r="C4274" s="238"/>
      <c r="D4274" s="221" t="s">
        <v>513</v>
      </c>
      <c r="E4274" s="239" t="s">
        <v>23</v>
      </c>
      <c r="F4274" s="240" t="s">
        <v>6178</v>
      </c>
      <c r="G4274" s="238"/>
      <c r="H4274" s="241" t="s">
        <v>23</v>
      </c>
      <c r="I4274" s="242"/>
      <c r="J4274" s="238"/>
      <c r="K4274" s="238"/>
      <c r="L4274" s="243"/>
      <c r="M4274" s="244"/>
      <c r="N4274" s="245"/>
      <c r="O4274" s="245"/>
      <c r="P4274" s="245"/>
      <c r="Q4274" s="245"/>
      <c r="R4274" s="245"/>
      <c r="S4274" s="245"/>
      <c r="T4274" s="246"/>
      <c r="AT4274" s="247" t="s">
        <v>513</v>
      </c>
      <c r="AU4274" s="247" t="s">
        <v>82</v>
      </c>
      <c r="AV4274" s="13" t="s">
        <v>80</v>
      </c>
      <c r="AW4274" s="13" t="s">
        <v>36</v>
      </c>
      <c r="AX4274" s="13" t="s">
        <v>73</v>
      </c>
      <c r="AY4274" s="247" t="s">
        <v>492</v>
      </c>
    </row>
    <row r="4275" spans="2:65" s="12" customFormat="1">
      <c r="B4275" s="225"/>
      <c r="C4275" s="226"/>
      <c r="D4275" s="221" t="s">
        <v>513</v>
      </c>
      <c r="E4275" s="248" t="s">
        <v>23</v>
      </c>
      <c r="F4275" s="249" t="s">
        <v>1684</v>
      </c>
      <c r="G4275" s="226"/>
      <c r="H4275" s="250">
        <v>108</v>
      </c>
      <c r="I4275" s="231"/>
      <c r="J4275" s="226"/>
      <c r="K4275" s="226"/>
      <c r="L4275" s="232"/>
      <c r="M4275" s="233"/>
      <c r="N4275" s="234"/>
      <c r="O4275" s="234"/>
      <c r="P4275" s="234"/>
      <c r="Q4275" s="234"/>
      <c r="R4275" s="234"/>
      <c r="S4275" s="234"/>
      <c r="T4275" s="235"/>
      <c r="AT4275" s="236" t="s">
        <v>513</v>
      </c>
      <c r="AU4275" s="236" t="s">
        <v>82</v>
      </c>
      <c r="AV4275" s="12" t="s">
        <v>82</v>
      </c>
      <c r="AW4275" s="12" t="s">
        <v>36</v>
      </c>
      <c r="AX4275" s="12" t="s">
        <v>73</v>
      </c>
      <c r="AY4275" s="236" t="s">
        <v>492</v>
      </c>
    </row>
    <row r="4276" spans="2:65" s="14" customFormat="1">
      <c r="B4276" s="251"/>
      <c r="C4276" s="252"/>
      <c r="D4276" s="227" t="s">
        <v>513</v>
      </c>
      <c r="E4276" s="253" t="s">
        <v>23</v>
      </c>
      <c r="F4276" s="254" t="s">
        <v>560</v>
      </c>
      <c r="G4276" s="252"/>
      <c r="H4276" s="255">
        <v>363.25200000000001</v>
      </c>
      <c r="I4276" s="256"/>
      <c r="J4276" s="252"/>
      <c r="K4276" s="252"/>
      <c r="L4276" s="257"/>
      <c r="M4276" s="258"/>
      <c r="N4276" s="259"/>
      <c r="O4276" s="259"/>
      <c r="P4276" s="259"/>
      <c r="Q4276" s="259"/>
      <c r="R4276" s="259"/>
      <c r="S4276" s="259"/>
      <c r="T4276" s="260"/>
      <c r="AT4276" s="261" t="s">
        <v>513</v>
      </c>
      <c r="AU4276" s="261" t="s">
        <v>82</v>
      </c>
      <c r="AV4276" s="14" t="s">
        <v>502</v>
      </c>
      <c r="AW4276" s="14" t="s">
        <v>36</v>
      </c>
      <c r="AX4276" s="14" t="s">
        <v>80</v>
      </c>
      <c r="AY4276" s="261" t="s">
        <v>492</v>
      </c>
    </row>
    <row r="4277" spans="2:65" s="1" customFormat="1" ht="16.5" customHeight="1">
      <c r="B4277" s="42"/>
      <c r="C4277" s="278" t="s">
        <v>6179</v>
      </c>
      <c r="D4277" s="278" t="s">
        <v>1110</v>
      </c>
      <c r="E4277" s="279" t="s">
        <v>6180</v>
      </c>
      <c r="F4277" s="280" t="s">
        <v>6181</v>
      </c>
      <c r="G4277" s="281" t="s">
        <v>180</v>
      </c>
      <c r="H4277" s="282">
        <v>363.25200000000001</v>
      </c>
      <c r="I4277" s="283"/>
      <c r="J4277" s="284">
        <f>ROUND(I4277*H4277,2)</f>
        <v>0</v>
      </c>
      <c r="K4277" s="280" t="s">
        <v>23</v>
      </c>
      <c r="L4277" s="285"/>
      <c r="M4277" s="286" t="s">
        <v>23</v>
      </c>
      <c r="N4277" s="287" t="s">
        <v>44</v>
      </c>
      <c r="O4277" s="43"/>
      <c r="P4277" s="218">
        <f>O4277*H4277</f>
        <v>0</v>
      </c>
      <c r="Q4277" s="218">
        <v>0</v>
      </c>
      <c r="R4277" s="218">
        <f>Q4277*H4277</f>
        <v>0</v>
      </c>
      <c r="S4277" s="218">
        <v>0</v>
      </c>
      <c r="T4277" s="219">
        <f>S4277*H4277</f>
        <v>0</v>
      </c>
      <c r="AR4277" s="25" t="s">
        <v>977</v>
      </c>
      <c r="AT4277" s="25" t="s">
        <v>1110</v>
      </c>
      <c r="AU4277" s="25" t="s">
        <v>82</v>
      </c>
      <c r="AY4277" s="25" t="s">
        <v>492</v>
      </c>
      <c r="BE4277" s="220">
        <f>IF(N4277="základní",J4277,0)</f>
        <v>0</v>
      </c>
      <c r="BF4277" s="220">
        <f>IF(N4277="snížená",J4277,0)</f>
        <v>0</v>
      </c>
      <c r="BG4277" s="220">
        <f>IF(N4277="zákl. přenesená",J4277,0)</f>
        <v>0</v>
      </c>
      <c r="BH4277" s="220">
        <f>IF(N4277="sníž. přenesená",J4277,0)</f>
        <v>0</v>
      </c>
      <c r="BI4277" s="220">
        <f>IF(N4277="nulová",J4277,0)</f>
        <v>0</v>
      </c>
      <c r="BJ4277" s="25" t="s">
        <v>80</v>
      </c>
      <c r="BK4277" s="220">
        <f>ROUND(I4277*H4277,2)</f>
        <v>0</v>
      </c>
      <c r="BL4277" s="25" t="s">
        <v>775</v>
      </c>
      <c r="BM4277" s="25" t="s">
        <v>6182</v>
      </c>
    </row>
    <row r="4278" spans="2:65" s="1" customFormat="1">
      <c r="B4278" s="42"/>
      <c r="C4278" s="64"/>
      <c r="D4278" s="227" t="s">
        <v>506</v>
      </c>
      <c r="E4278" s="64"/>
      <c r="F4278" s="274" t="s">
        <v>6181</v>
      </c>
      <c r="G4278" s="64"/>
      <c r="H4278" s="64"/>
      <c r="I4278" s="177"/>
      <c r="J4278" s="64"/>
      <c r="K4278" s="64"/>
      <c r="L4278" s="62"/>
      <c r="M4278" s="223"/>
      <c r="N4278" s="43"/>
      <c r="O4278" s="43"/>
      <c r="P4278" s="43"/>
      <c r="Q4278" s="43"/>
      <c r="R4278" s="43"/>
      <c r="S4278" s="43"/>
      <c r="T4278" s="79"/>
      <c r="AT4278" s="25" t="s">
        <v>506</v>
      </c>
      <c r="AU4278" s="25" t="s">
        <v>82</v>
      </c>
    </row>
    <row r="4279" spans="2:65" s="1" customFormat="1" ht="25.5" customHeight="1">
      <c r="B4279" s="42"/>
      <c r="C4279" s="278" t="s">
        <v>6183</v>
      </c>
      <c r="D4279" s="278" t="s">
        <v>1110</v>
      </c>
      <c r="E4279" s="279" t="s">
        <v>6184</v>
      </c>
      <c r="F4279" s="280" t="s">
        <v>6173</v>
      </c>
      <c r="G4279" s="281" t="s">
        <v>180</v>
      </c>
      <c r="H4279" s="282">
        <v>223.00200000000001</v>
      </c>
      <c r="I4279" s="283"/>
      <c r="J4279" s="284">
        <f>ROUND(I4279*H4279,2)</f>
        <v>0</v>
      </c>
      <c r="K4279" s="280" t="s">
        <v>23</v>
      </c>
      <c r="L4279" s="285"/>
      <c r="M4279" s="286" t="s">
        <v>23</v>
      </c>
      <c r="N4279" s="287" t="s">
        <v>44</v>
      </c>
      <c r="O4279" s="43"/>
      <c r="P4279" s="218">
        <f>O4279*H4279</f>
        <v>0</v>
      </c>
      <c r="Q4279" s="218">
        <v>0</v>
      </c>
      <c r="R4279" s="218">
        <f>Q4279*H4279</f>
        <v>0</v>
      </c>
      <c r="S4279" s="218">
        <v>0</v>
      </c>
      <c r="T4279" s="219">
        <f>S4279*H4279</f>
        <v>0</v>
      </c>
      <c r="AR4279" s="25" t="s">
        <v>977</v>
      </c>
      <c r="AT4279" s="25" t="s">
        <v>1110</v>
      </c>
      <c r="AU4279" s="25" t="s">
        <v>82</v>
      </c>
      <c r="AY4279" s="25" t="s">
        <v>492</v>
      </c>
      <c r="BE4279" s="220">
        <f>IF(N4279="základní",J4279,0)</f>
        <v>0</v>
      </c>
      <c r="BF4279" s="220">
        <f>IF(N4279="snížená",J4279,0)</f>
        <v>0</v>
      </c>
      <c r="BG4279" s="220">
        <f>IF(N4279="zákl. přenesená",J4279,0)</f>
        <v>0</v>
      </c>
      <c r="BH4279" s="220">
        <f>IF(N4279="sníž. přenesená",J4279,0)</f>
        <v>0</v>
      </c>
      <c r="BI4279" s="220">
        <f>IF(N4279="nulová",J4279,0)</f>
        <v>0</v>
      </c>
      <c r="BJ4279" s="25" t="s">
        <v>80</v>
      </c>
      <c r="BK4279" s="220">
        <f>ROUND(I4279*H4279,2)</f>
        <v>0</v>
      </c>
      <c r="BL4279" s="25" t="s">
        <v>775</v>
      </c>
      <c r="BM4279" s="25" t="s">
        <v>6185</v>
      </c>
    </row>
    <row r="4280" spans="2:65" s="1" customFormat="1">
      <c r="B4280" s="42"/>
      <c r="C4280" s="64"/>
      <c r="D4280" s="227" t="s">
        <v>506</v>
      </c>
      <c r="E4280" s="64"/>
      <c r="F4280" s="274" t="s">
        <v>6173</v>
      </c>
      <c r="G4280" s="64"/>
      <c r="H4280" s="64"/>
      <c r="I4280" s="177"/>
      <c r="J4280" s="64"/>
      <c r="K4280" s="64"/>
      <c r="L4280" s="62"/>
      <c r="M4280" s="223"/>
      <c r="N4280" s="43"/>
      <c r="O4280" s="43"/>
      <c r="P4280" s="43"/>
      <c r="Q4280" s="43"/>
      <c r="R4280" s="43"/>
      <c r="S4280" s="43"/>
      <c r="T4280" s="79"/>
      <c r="AT4280" s="25" t="s">
        <v>506</v>
      </c>
      <c r="AU4280" s="25" t="s">
        <v>82</v>
      </c>
    </row>
    <row r="4281" spans="2:65" s="1" customFormat="1" ht="25.5" customHeight="1">
      <c r="B4281" s="42"/>
      <c r="C4281" s="278" t="s">
        <v>6186</v>
      </c>
      <c r="D4281" s="278" t="s">
        <v>1110</v>
      </c>
      <c r="E4281" s="279" t="s">
        <v>6187</v>
      </c>
      <c r="F4281" s="280" t="s">
        <v>6188</v>
      </c>
      <c r="G4281" s="281" t="s">
        <v>180</v>
      </c>
      <c r="H4281" s="282">
        <v>32.25</v>
      </c>
      <c r="I4281" s="283"/>
      <c r="J4281" s="284">
        <f>ROUND(I4281*H4281,2)</f>
        <v>0</v>
      </c>
      <c r="K4281" s="280" t="s">
        <v>23</v>
      </c>
      <c r="L4281" s="285"/>
      <c r="M4281" s="286" t="s">
        <v>23</v>
      </c>
      <c r="N4281" s="287" t="s">
        <v>44</v>
      </c>
      <c r="O4281" s="43"/>
      <c r="P4281" s="218">
        <f>O4281*H4281</f>
        <v>0</v>
      </c>
      <c r="Q4281" s="218">
        <v>0</v>
      </c>
      <c r="R4281" s="218">
        <f>Q4281*H4281</f>
        <v>0</v>
      </c>
      <c r="S4281" s="218">
        <v>0</v>
      </c>
      <c r="T4281" s="219">
        <f>S4281*H4281</f>
        <v>0</v>
      </c>
      <c r="AR4281" s="25" t="s">
        <v>977</v>
      </c>
      <c r="AT4281" s="25" t="s">
        <v>1110</v>
      </c>
      <c r="AU4281" s="25" t="s">
        <v>82</v>
      </c>
      <c r="AY4281" s="25" t="s">
        <v>492</v>
      </c>
      <c r="BE4281" s="220">
        <f>IF(N4281="základní",J4281,0)</f>
        <v>0</v>
      </c>
      <c r="BF4281" s="220">
        <f>IF(N4281="snížená",J4281,0)</f>
        <v>0</v>
      </c>
      <c r="BG4281" s="220">
        <f>IF(N4281="zákl. přenesená",J4281,0)</f>
        <v>0</v>
      </c>
      <c r="BH4281" s="220">
        <f>IF(N4281="sníž. přenesená",J4281,0)</f>
        <v>0</v>
      </c>
      <c r="BI4281" s="220">
        <f>IF(N4281="nulová",J4281,0)</f>
        <v>0</v>
      </c>
      <c r="BJ4281" s="25" t="s">
        <v>80</v>
      </c>
      <c r="BK4281" s="220">
        <f>ROUND(I4281*H4281,2)</f>
        <v>0</v>
      </c>
      <c r="BL4281" s="25" t="s">
        <v>775</v>
      </c>
      <c r="BM4281" s="25" t="s">
        <v>6189</v>
      </c>
    </row>
    <row r="4282" spans="2:65" s="1" customFormat="1" ht="24">
      <c r="B4282" s="42"/>
      <c r="C4282" s="64"/>
      <c r="D4282" s="227" t="s">
        <v>506</v>
      </c>
      <c r="E4282" s="64"/>
      <c r="F4282" s="274" t="s">
        <v>6188</v>
      </c>
      <c r="G4282" s="64"/>
      <c r="H4282" s="64"/>
      <c r="I4282" s="177"/>
      <c r="J4282" s="64"/>
      <c r="K4282" s="64"/>
      <c r="L4282" s="62"/>
      <c r="M4282" s="223"/>
      <c r="N4282" s="43"/>
      <c r="O4282" s="43"/>
      <c r="P4282" s="43"/>
      <c r="Q4282" s="43"/>
      <c r="R4282" s="43"/>
      <c r="S4282" s="43"/>
      <c r="T4282" s="79"/>
      <c r="AT4282" s="25" t="s">
        <v>506</v>
      </c>
      <c r="AU4282" s="25" t="s">
        <v>82</v>
      </c>
    </row>
    <row r="4283" spans="2:65" s="1" customFormat="1" ht="25.5" customHeight="1">
      <c r="B4283" s="42"/>
      <c r="C4283" s="278" t="s">
        <v>6190</v>
      </c>
      <c r="D4283" s="278" t="s">
        <v>1110</v>
      </c>
      <c r="E4283" s="279" t="s">
        <v>6191</v>
      </c>
      <c r="F4283" s="280" t="s">
        <v>6192</v>
      </c>
      <c r="G4283" s="281" t="s">
        <v>180</v>
      </c>
      <c r="H4283" s="282">
        <v>108</v>
      </c>
      <c r="I4283" s="283"/>
      <c r="J4283" s="284">
        <f>ROUND(I4283*H4283,2)</f>
        <v>0</v>
      </c>
      <c r="K4283" s="280" t="s">
        <v>23</v>
      </c>
      <c r="L4283" s="285"/>
      <c r="M4283" s="286" t="s">
        <v>23</v>
      </c>
      <c r="N4283" s="287" t="s">
        <v>44</v>
      </c>
      <c r="O4283" s="43"/>
      <c r="P4283" s="218">
        <f>O4283*H4283</f>
        <v>0</v>
      </c>
      <c r="Q4283" s="218">
        <v>0</v>
      </c>
      <c r="R4283" s="218">
        <f>Q4283*H4283</f>
        <v>0</v>
      </c>
      <c r="S4283" s="218">
        <v>0</v>
      </c>
      <c r="T4283" s="219">
        <f>S4283*H4283</f>
        <v>0</v>
      </c>
      <c r="AR4283" s="25" t="s">
        <v>977</v>
      </c>
      <c r="AT4283" s="25" t="s">
        <v>1110</v>
      </c>
      <c r="AU4283" s="25" t="s">
        <v>82</v>
      </c>
      <c r="AY4283" s="25" t="s">
        <v>492</v>
      </c>
      <c r="BE4283" s="220">
        <f>IF(N4283="základní",J4283,0)</f>
        <v>0</v>
      </c>
      <c r="BF4283" s="220">
        <f>IF(N4283="snížená",J4283,0)</f>
        <v>0</v>
      </c>
      <c r="BG4283" s="220">
        <f>IF(N4283="zákl. přenesená",J4283,0)</f>
        <v>0</v>
      </c>
      <c r="BH4283" s="220">
        <f>IF(N4283="sníž. přenesená",J4283,0)</f>
        <v>0</v>
      </c>
      <c r="BI4283" s="220">
        <f>IF(N4283="nulová",J4283,0)</f>
        <v>0</v>
      </c>
      <c r="BJ4283" s="25" t="s">
        <v>80</v>
      </c>
      <c r="BK4283" s="220">
        <f>ROUND(I4283*H4283,2)</f>
        <v>0</v>
      </c>
      <c r="BL4283" s="25" t="s">
        <v>775</v>
      </c>
      <c r="BM4283" s="25" t="s">
        <v>6193</v>
      </c>
    </row>
    <row r="4284" spans="2:65" s="1" customFormat="1">
      <c r="B4284" s="42"/>
      <c r="C4284" s="64"/>
      <c r="D4284" s="227" t="s">
        <v>506</v>
      </c>
      <c r="E4284" s="64"/>
      <c r="F4284" s="274" t="s">
        <v>6192</v>
      </c>
      <c r="G4284" s="64"/>
      <c r="H4284" s="64"/>
      <c r="I4284" s="177"/>
      <c r="J4284" s="64"/>
      <c r="K4284" s="64"/>
      <c r="L4284" s="62"/>
      <c r="M4284" s="223"/>
      <c r="N4284" s="43"/>
      <c r="O4284" s="43"/>
      <c r="P4284" s="43"/>
      <c r="Q4284" s="43"/>
      <c r="R4284" s="43"/>
      <c r="S4284" s="43"/>
      <c r="T4284" s="79"/>
      <c r="AT4284" s="25" t="s">
        <v>506</v>
      </c>
      <c r="AU4284" s="25" t="s">
        <v>82</v>
      </c>
    </row>
    <row r="4285" spans="2:65" s="1" customFormat="1" ht="16.5" customHeight="1">
      <c r="B4285" s="42"/>
      <c r="C4285" s="209" t="s">
        <v>6194</v>
      </c>
      <c r="D4285" s="209" t="s">
        <v>498</v>
      </c>
      <c r="E4285" s="210" t="s">
        <v>6195</v>
      </c>
      <c r="F4285" s="211" t="s">
        <v>6196</v>
      </c>
      <c r="G4285" s="212" t="s">
        <v>6197</v>
      </c>
      <c r="H4285" s="213">
        <v>278.82499999999999</v>
      </c>
      <c r="I4285" s="214"/>
      <c r="J4285" s="215">
        <f>ROUND(I4285*H4285,2)</f>
        <v>0</v>
      </c>
      <c r="K4285" s="211" t="s">
        <v>501</v>
      </c>
      <c r="L4285" s="62"/>
      <c r="M4285" s="216" t="s">
        <v>23</v>
      </c>
      <c r="N4285" s="217" t="s">
        <v>44</v>
      </c>
      <c r="O4285" s="43"/>
      <c r="P4285" s="218">
        <f>O4285*H4285</f>
        <v>0</v>
      </c>
      <c r="Q4285" s="218">
        <v>6.9999999999999994E-5</v>
      </c>
      <c r="R4285" s="218">
        <f>Q4285*H4285</f>
        <v>1.9517749999999997E-2</v>
      </c>
      <c r="S4285" s="218">
        <v>0</v>
      </c>
      <c r="T4285" s="219">
        <f>S4285*H4285</f>
        <v>0</v>
      </c>
      <c r="AR4285" s="25" t="s">
        <v>775</v>
      </c>
      <c r="AT4285" s="25" t="s">
        <v>498</v>
      </c>
      <c r="AU4285" s="25" t="s">
        <v>82</v>
      </c>
      <c r="AY4285" s="25" t="s">
        <v>492</v>
      </c>
      <c r="BE4285" s="220">
        <f>IF(N4285="základní",J4285,0)</f>
        <v>0</v>
      </c>
      <c r="BF4285" s="220">
        <f>IF(N4285="snížená",J4285,0)</f>
        <v>0</v>
      </c>
      <c r="BG4285" s="220">
        <f>IF(N4285="zákl. přenesená",J4285,0)</f>
        <v>0</v>
      </c>
      <c r="BH4285" s="220">
        <f>IF(N4285="sníž. přenesená",J4285,0)</f>
        <v>0</v>
      </c>
      <c r="BI4285" s="220">
        <f>IF(N4285="nulová",J4285,0)</f>
        <v>0</v>
      </c>
      <c r="BJ4285" s="25" t="s">
        <v>80</v>
      </c>
      <c r="BK4285" s="220">
        <f>ROUND(I4285*H4285,2)</f>
        <v>0</v>
      </c>
      <c r="BL4285" s="25" t="s">
        <v>775</v>
      </c>
      <c r="BM4285" s="25" t="s">
        <v>6198</v>
      </c>
    </row>
    <row r="4286" spans="2:65" s="1" customFormat="1">
      <c r="B4286" s="42"/>
      <c r="C4286" s="64"/>
      <c r="D4286" s="221" t="s">
        <v>506</v>
      </c>
      <c r="E4286" s="64"/>
      <c r="F4286" s="222" t="s">
        <v>6199</v>
      </c>
      <c r="G4286" s="64"/>
      <c r="H4286" s="64"/>
      <c r="I4286" s="177"/>
      <c r="J4286" s="64"/>
      <c r="K4286" s="64"/>
      <c r="L4286" s="62"/>
      <c r="M4286" s="223"/>
      <c r="N4286" s="43"/>
      <c r="O4286" s="43"/>
      <c r="P4286" s="43"/>
      <c r="Q4286" s="43"/>
      <c r="R4286" s="43"/>
      <c r="S4286" s="43"/>
      <c r="T4286" s="79"/>
      <c r="AT4286" s="25" t="s">
        <v>506</v>
      </c>
      <c r="AU4286" s="25" t="s">
        <v>82</v>
      </c>
    </row>
    <row r="4287" spans="2:65" s="1" customFormat="1" ht="24">
      <c r="B4287" s="42"/>
      <c r="C4287" s="64"/>
      <c r="D4287" s="221" t="s">
        <v>509</v>
      </c>
      <c r="E4287" s="64"/>
      <c r="F4287" s="224" t="s">
        <v>6200</v>
      </c>
      <c r="G4287" s="64"/>
      <c r="H4287" s="64"/>
      <c r="I4287" s="177"/>
      <c r="J4287" s="64"/>
      <c r="K4287" s="64"/>
      <c r="L4287" s="62"/>
      <c r="M4287" s="223"/>
      <c r="N4287" s="43"/>
      <c r="O4287" s="43"/>
      <c r="P4287" s="43"/>
      <c r="Q4287" s="43"/>
      <c r="R4287" s="43"/>
      <c r="S4287" s="43"/>
      <c r="T4287" s="79"/>
      <c r="AT4287" s="25" t="s">
        <v>509</v>
      </c>
      <c r="AU4287" s="25" t="s">
        <v>82</v>
      </c>
    </row>
    <row r="4288" spans="2:65" s="13" customFormat="1">
      <c r="B4288" s="237"/>
      <c r="C4288" s="238"/>
      <c r="D4288" s="221" t="s">
        <v>513</v>
      </c>
      <c r="E4288" s="239" t="s">
        <v>23</v>
      </c>
      <c r="F4288" s="240" t="s">
        <v>6201</v>
      </c>
      <c r="G4288" s="238"/>
      <c r="H4288" s="241" t="s">
        <v>23</v>
      </c>
      <c r="I4288" s="242"/>
      <c r="J4288" s="238"/>
      <c r="K4288" s="238"/>
      <c r="L4288" s="243"/>
      <c r="M4288" s="244"/>
      <c r="N4288" s="245"/>
      <c r="O4288" s="245"/>
      <c r="P4288" s="245"/>
      <c r="Q4288" s="245"/>
      <c r="R4288" s="245"/>
      <c r="S4288" s="245"/>
      <c r="T4288" s="246"/>
      <c r="AT4288" s="247" t="s">
        <v>513</v>
      </c>
      <c r="AU4288" s="247" t="s">
        <v>82</v>
      </c>
      <c r="AV4288" s="13" t="s">
        <v>80</v>
      </c>
      <c r="AW4288" s="13" t="s">
        <v>36</v>
      </c>
      <c r="AX4288" s="13" t="s">
        <v>73</v>
      </c>
      <c r="AY4288" s="247" t="s">
        <v>492</v>
      </c>
    </row>
    <row r="4289" spans="2:51" s="12" customFormat="1">
      <c r="B4289" s="225"/>
      <c r="C4289" s="226"/>
      <c r="D4289" s="221" t="s">
        <v>513</v>
      </c>
      <c r="E4289" s="248" t="s">
        <v>23</v>
      </c>
      <c r="F4289" s="249" t="s">
        <v>6202</v>
      </c>
      <c r="G4289" s="226"/>
      <c r="H4289" s="250">
        <v>86.4</v>
      </c>
      <c r="I4289" s="231"/>
      <c r="J4289" s="226"/>
      <c r="K4289" s="226"/>
      <c r="L4289" s="232"/>
      <c r="M4289" s="233"/>
      <c r="N4289" s="234"/>
      <c r="O4289" s="234"/>
      <c r="P4289" s="234"/>
      <c r="Q4289" s="234"/>
      <c r="R4289" s="234"/>
      <c r="S4289" s="234"/>
      <c r="T4289" s="235"/>
      <c r="AT4289" s="236" t="s">
        <v>513</v>
      </c>
      <c r="AU4289" s="236" t="s">
        <v>82</v>
      </c>
      <c r="AV4289" s="12" t="s">
        <v>82</v>
      </c>
      <c r="AW4289" s="12" t="s">
        <v>36</v>
      </c>
      <c r="AX4289" s="12" t="s">
        <v>73</v>
      </c>
      <c r="AY4289" s="236" t="s">
        <v>492</v>
      </c>
    </row>
    <row r="4290" spans="2:51" s="13" customFormat="1">
      <c r="B4290" s="237"/>
      <c r="C4290" s="238"/>
      <c r="D4290" s="221" t="s">
        <v>513</v>
      </c>
      <c r="E4290" s="239" t="s">
        <v>23</v>
      </c>
      <c r="F4290" s="240" t="s">
        <v>6203</v>
      </c>
      <c r="G4290" s="238"/>
      <c r="H4290" s="241" t="s">
        <v>23</v>
      </c>
      <c r="I4290" s="242"/>
      <c r="J4290" s="238"/>
      <c r="K4290" s="238"/>
      <c r="L4290" s="243"/>
      <c r="M4290" s="244"/>
      <c r="N4290" s="245"/>
      <c r="O4290" s="245"/>
      <c r="P4290" s="245"/>
      <c r="Q4290" s="245"/>
      <c r="R4290" s="245"/>
      <c r="S4290" s="245"/>
      <c r="T4290" s="246"/>
      <c r="AT4290" s="247" t="s">
        <v>513</v>
      </c>
      <c r="AU4290" s="247" t="s">
        <v>82</v>
      </c>
      <c r="AV4290" s="13" t="s">
        <v>80</v>
      </c>
      <c r="AW4290" s="13" t="s">
        <v>36</v>
      </c>
      <c r="AX4290" s="13" t="s">
        <v>73</v>
      </c>
      <c r="AY4290" s="247" t="s">
        <v>492</v>
      </c>
    </row>
    <row r="4291" spans="2:51" s="12" customFormat="1">
      <c r="B4291" s="225"/>
      <c r="C4291" s="226"/>
      <c r="D4291" s="221" t="s">
        <v>513</v>
      </c>
      <c r="E4291" s="248" t="s">
        <v>23</v>
      </c>
      <c r="F4291" s="249" t="s">
        <v>6204</v>
      </c>
      <c r="G4291" s="226"/>
      <c r="H4291" s="250">
        <v>43.2</v>
      </c>
      <c r="I4291" s="231"/>
      <c r="J4291" s="226"/>
      <c r="K4291" s="226"/>
      <c r="L4291" s="232"/>
      <c r="M4291" s="233"/>
      <c r="N4291" s="234"/>
      <c r="O4291" s="234"/>
      <c r="P4291" s="234"/>
      <c r="Q4291" s="234"/>
      <c r="R4291" s="234"/>
      <c r="S4291" s="234"/>
      <c r="T4291" s="235"/>
      <c r="AT4291" s="236" t="s">
        <v>513</v>
      </c>
      <c r="AU4291" s="236" t="s">
        <v>82</v>
      </c>
      <c r="AV4291" s="12" t="s">
        <v>82</v>
      </c>
      <c r="AW4291" s="12" t="s">
        <v>36</v>
      </c>
      <c r="AX4291" s="12" t="s">
        <v>73</v>
      </c>
      <c r="AY4291" s="236" t="s">
        <v>492</v>
      </c>
    </row>
    <row r="4292" spans="2:51" s="13" customFormat="1">
      <c r="B4292" s="237"/>
      <c r="C4292" s="238"/>
      <c r="D4292" s="221" t="s">
        <v>513</v>
      </c>
      <c r="E4292" s="239" t="s">
        <v>23</v>
      </c>
      <c r="F4292" s="240" t="s">
        <v>6205</v>
      </c>
      <c r="G4292" s="238"/>
      <c r="H4292" s="241" t="s">
        <v>23</v>
      </c>
      <c r="I4292" s="242"/>
      <c r="J4292" s="238"/>
      <c r="K4292" s="238"/>
      <c r="L4292" s="243"/>
      <c r="M4292" s="244"/>
      <c r="N4292" s="245"/>
      <c r="O4292" s="245"/>
      <c r="P4292" s="245"/>
      <c r="Q4292" s="245"/>
      <c r="R4292" s="245"/>
      <c r="S4292" s="245"/>
      <c r="T4292" s="246"/>
      <c r="AT4292" s="247" t="s">
        <v>513</v>
      </c>
      <c r="AU4292" s="247" t="s">
        <v>82</v>
      </c>
      <c r="AV4292" s="13" t="s">
        <v>80</v>
      </c>
      <c r="AW4292" s="13" t="s">
        <v>36</v>
      </c>
      <c r="AX4292" s="13" t="s">
        <v>73</v>
      </c>
      <c r="AY4292" s="247" t="s">
        <v>492</v>
      </c>
    </row>
    <row r="4293" spans="2:51" s="12" customFormat="1">
      <c r="B4293" s="225"/>
      <c r="C4293" s="226"/>
      <c r="D4293" s="221" t="s">
        <v>513</v>
      </c>
      <c r="E4293" s="248" t="s">
        <v>23</v>
      </c>
      <c r="F4293" s="249" t="s">
        <v>6206</v>
      </c>
      <c r="G4293" s="226"/>
      <c r="H4293" s="250">
        <v>16.89</v>
      </c>
      <c r="I4293" s="231"/>
      <c r="J4293" s="226"/>
      <c r="K4293" s="226"/>
      <c r="L4293" s="232"/>
      <c r="M4293" s="233"/>
      <c r="N4293" s="234"/>
      <c r="O4293" s="234"/>
      <c r="P4293" s="234"/>
      <c r="Q4293" s="234"/>
      <c r="R4293" s="234"/>
      <c r="S4293" s="234"/>
      <c r="T4293" s="235"/>
      <c r="AT4293" s="236" t="s">
        <v>513</v>
      </c>
      <c r="AU4293" s="236" t="s">
        <v>82</v>
      </c>
      <c r="AV4293" s="12" t="s">
        <v>82</v>
      </c>
      <c r="AW4293" s="12" t="s">
        <v>36</v>
      </c>
      <c r="AX4293" s="12" t="s">
        <v>73</v>
      </c>
      <c r="AY4293" s="236" t="s">
        <v>492</v>
      </c>
    </row>
    <row r="4294" spans="2:51" s="13" customFormat="1">
      <c r="B4294" s="237"/>
      <c r="C4294" s="238"/>
      <c r="D4294" s="221" t="s">
        <v>513</v>
      </c>
      <c r="E4294" s="239" t="s">
        <v>23</v>
      </c>
      <c r="F4294" s="240" t="s">
        <v>6207</v>
      </c>
      <c r="G4294" s="238"/>
      <c r="H4294" s="241" t="s">
        <v>23</v>
      </c>
      <c r="I4294" s="242"/>
      <c r="J4294" s="238"/>
      <c r="K4294" s="238"/>
      <c r="L4294" s="243"/>
      <c r="M4294" s="244"/>
      <c r="N4294" s="245"/>
      <c r="O4294" s="245"/>
      <c r="P4294" s="245"/>
      <c r="Q4294" s="245"/>
      <c r="R4294" s="245"/>
      <c r="S4294" s="245"/>
      <c r="T4294" s="246"/>
      <c r="AT4294" s="247" t="s">
        <v>513</v>
      </c>
      <c r="AU4294" s="247" t="s">
        <v>82</v>
      </c>
      <c r="AV4294" s="13" t="s">
        <v>80</v>
      </c>
      <c r="AW4294" s="13" t="s">
        <v>36</v>
      </c>
      <c r="AX4294" s="13" t="s">
        <v>73</v>
      </c>
      <c r="AY4294" s="247" t="s">
        <v>492</v>
      </c>
    </row>
    <row r="4295" spans="2:51" s="12" customFormat="1">
      <c r="B4295" s="225"/>
      <c r="C4295" s="226"/>
      <c r="D4295" s="221" t="s">
        <v>513</v>
      </c>
      <c r="E4295" s="248" t="s">
        <v>23</v>
      </c>
      <c r="F4295" s="249" t="s">
        <v>6208</v>
      </c>
      <c r="G4295" s="226"/>
      <c r="H4295" s="250">
        <v>33.176000000000002</v>
      </c>
      <c r="I4295" s="231"/>
      <c r="J4295" s="226"/>
      <c r="K4295" s="226"/>
      <c r="L4295" s="232"/>
      <c r="M4295" s="233"/>
      <c r="N4295" s="234"/>
      <c r="O4295" s="234"/>
      <c r="P4295" s="234"/>
      <c r="Q4295" s="234"/>
      <c r="R4295" s="234"/>
      <c r="S4295" s="234"/>
      <c r="T4295" s="235"/>
      <c r="AT4295" s="236" t="s">
        <v>513</v>
      </c>
      <c r="AU4295" s="236" t="s">
        <v>82</v>
      </c>
      <c r="AV4295" s="12" t="s">
        <v>82</v>
      </c>
      <c r="AW4295" s="12" t="s">
        <v>36</v>
      </c>
      <c r="AX4295" s="12" t="s">
        <v>73</v>
      </c>
      <c r="AY4295" s="236" t="s">
        <v>492</v>
      </c>
    </row>
    <row r="4296" spans="2:51" s="13" customFormat="1">
      <c r="B4296" s="237"/>
      <c r="C4296" s="238"/>
      <c r="D4296" s="221" t="s">
        <v>513</v>
      </c>
      <c r="E4296" s="239" t="s">
        <v>23</v>
      </c>
      <c r="F4296" s="240" t="s">
        <v>6209</v>
      </c>
      <c r="G4296" s="238"/>
      <c r="H4296" s="241" t="s">
        <v>23</v>
      </c>
      <c r="I4296" s="242"/>
      <c r="J4296" s="238"/>
      <c r="K4296" s="238"/>
      <c r="L4296" s="243"/>
      <c r="M4296" s="244"/>
      <c r="N4296" s="245"/>
      <c r="O4296" s="245"/>
      <c r="P4296" s="245"/>
      <c r="Q4296" s="245"/>
      <c r="R4296" s="245"/>
      <c r="S4296" s="245"/>
      <c r="T4296" s="246"/>
      <c r="AT4296" s="247" t="s">
        <v>513</v>
      </c>
      <c r="AU4296" s="247" t="s">
        <v>82</v>
      </c>
      <c r="AV4296" s="13" t="s">
        <v>80</v>
      </c>
      <c r="AW4296" s="13" t="s">
        <v>36</v>
      </c>
      <c r="AX4296" s="13" t="s">
        <v>73</v>
      </c>
      <c r="AY4296" s="247" t="s">
        <v>492</v>
      </c>
    </row>
    <row r="4297" spans="2:51" s="12" customFormat="1">
      <c r="B4297" s="225"/>
      <c r="C4297" s="226"/>
      <c r="D4297" s="221" t="s">
        <v>513</v>
      </c>
      <c r="E4297" s="248" t="s">
        <v>23</v>
      </c>
      <c r="F4297" s="249" t="s">
        <v>6210</v>
      </c>
      <c r="G4297" s="226"/>
      <c r="H4297" s="250">
        <v>21.111999999999998</v>
      </c>
      <c r="I4297" s="231"/>
      <c r="J4297" s="226"/>
      <c r="K4297" s="226"/>
      <c r="L4297" s="232"/>
      <c r="M4297" s="233"/>
      <c r="N4297" s="234"/>
      <c r="O4297" s="234"/>
      <c r="P4297" s="234"/>
      <c r="Q4297" s="234"/>
      <c r="R4297" s="234"/>
      <c r="S4297" s="234"/>
      <c r="T4297" s="235"/>
      <c r="AT4297" s="236" t="s">
        <v>513</v>
      </c>
      <c r="AU4297" s="236" t="s">
        <v>82</v>
      </c>
      <c r="AV4297" s="12" t="s">
        <v>82</v>
      </c>
      <c r="AW4297" s="12" t="s">
        <v>36</v>
      </c>
      <c r="AX4297" s="12" t="s">
        <v>73</v>
      </c>
      <c r="AY4297" s="236" t="s">
        <v>492</v>
      </c>
    </row>
    <row r="4298" spans="2:51" s="13" customFormat="1">
      <c r="B4298" s="237"/>
      <c r="C4298" s="238"/>
      <c r="D4298" s="221" t="s">
        <v>513</v>
      </c>
      <c r="E4298" s="239" t="s">
        <v>23</v>
      </c>
      <c r="F4298" s="240" t="s">
        <v>6211</v>
      </c>
      <c r="G4298" s="238"/>
      <c r="H4298" s="241" t="s">
        <v>23</v>
      </c>
      <c r="I4298" s="242"/>
      <c r="J4298" s="238"/>
      <c r="K4298" s="238"/>
      <c r="L4298" s="243"/>
      <c r="M4298" s="244"/>
      <c r="N4298" s="245"/>
      <c r="O4298" s="245"/>
      <c r="P4298" s="245"/>
      <c r="Q4298" s="245"/>
      <c r="R4298" s="245"/>
      <c r="S4298" s="245"/>
      <c r="T4298" s="246"/>
      <c r="AT4298" s="247" t="s">
        <v>513</v>
      </c>
      <c r="AU4298" s="247" t="s">
        <v>82</v>
      </c>
      <c r="AV4298" s="13" t="s">
        <v>80</v>
      </c>
      <c r="AW4298" s="13" t="s">
        <v>36</v>
      </c>
      <c r="AX4298" s="13" t="s">
        <v>73</v>
      </c>
      <c r="AY4298" s="247" t="s">
        <v>492</v>
      </c>
    </row>
    <row r="4299" spans="2:51" s="12" customFormat="1">
      <c r="B4299" s="225"/>
      <c r="C4299" s="226"/>
      <c r="D4299" s="221" t="s">
        <v>513</v>
      </c>
      <c r="E4299" s="248" t="s">
        <v>23</v>
      </c>
      <c r="F4299" s="249" t="s">
        <v>6212</v>
      </c>
      <c r="G4299" s="226"/>
      <c r="H4299" s="250">
        <v>9.57</v>
      </c>
      <c r="I4299" s="231"/>
      <c r="J4299" s="226"/>
      <c r="K4299" s="226"/>
      <c r="L4299" s="232"/>
      <c r="M4299" s="233"/>
      <c r="N4299" s="234"/>
      <c r="O4299" s="234"/>
      <c r="P4299" s="234"/>
      <c r="Q4299" s="234"/>
      <c r="R4299" s="234"/>
      <c r="S4299" s="234"/>
      <c r="T4299" s="235"/>
      <c r="AT4299" s="236" t="s">
        <v>513</v>
      </c>
      <c r="AU4299" s="236" t="s">
        <v>82</v>
      </c>
      <c r="AV4299" s="12" t="s">
        <v>82</v>
      </c>
      <c r="AW4299" s="12" t="s">
        <v>36</v>
      </c>
      <c r="AX4299" s="12" t="s">
        <v>73</v>
      </c>
      <c r="AY4299" s="236" t="s">
        <v>492</v>
      </c>
    </row>
    <row r="4300" spans="2:51" s="13" customFormat="1">
      <c r="B4300" s="237"/>
      <c r="C4300" s="238"/>
      <c r="D4300" s="221" t="s">
        <v>513</v>
      </c>
      <c r="E4300" s="239" t="s">
        <v>23</v>
      </c>
      <c r="F4300" s="240" t="s">
        <v>6213</v>
      </c>
      <c r="G4300" s="238"/>
      <c r="H4300" s="241" t="s">
        <v>23</v>
      </c>
      <c r="I4300" s="242"/>
      <c r="J4300" s="238"/>
      <c r="K4300" s="238"/>
      <c r="L4300" s="243"/>
      <c r="M4300" s="244"/>
      <c r="N4300" s="245"/>
      <c r="O4300" s="245"/>
      <c r="P4300" s="245"/>
      <c r="Q4300" s="245"/>
      <c r="R4300" s="245"/>
      <c r="S4300" s="245"/>
      <c r="T4300" s="246"/>
      <c r="AT4300" s="247" t="s">
        <v>513</v>
      </c>
      <c r="AU4300" s="247" t="s">
        <v>82</v>
      </c>
      <c r="AV4300" s="13" t="s">
        <v>80</v>
      </c>
      <c r="AW4300" s="13" t="s">
        <v>36</v>
      </c>
      <c r="AX4300" s="13" t="s">
        <v>73</v>
      </c>
      <c r="AY4300" s="247" t="s">
        <v>492</v>
      </c>
    </row>
    <row r="4301" spans="2:51" s="12" customFormat="1">
      <c r="B4301" s="225"/>
      <c r="C4301" s="226"/>
      <c r="D4301" s="221" t="s">
        <v>513</v>
      </c>
      <c r="E4301" s="248" t="s">
        <v>23</v>
      </c>
      <c r="F4301" s="249" t="s">
        <v>6214</v>
      </c>
      <c r="G4301" s="226"/>
      <c r="H4301" s="250">
        <v>11.484</v>
      </c>
      <c r="I4301" s="231"/>
      <c r="J4301" s="226"/>
      <c r="K4301" s="226"/>
      <c r="L4301" s="232"/>
      <c r="M4301" s="233"/>
      <c r="N4301" s="234"/>
      <c r="O4301" s="234"/>
      <c r="P4301" s="234"/>
      <c r="Q4301" s="234"/>
      <c r="R4301" s="234"/>
      <c r="S4301" s="234"/>
      <c r="T4301" s="235"/>
      <c r="AT4301" s="236" t="s">
        <v>513</v>
      </c>
      <c r="AU4301" s="236" t="s">
        <v>82</v>
      </c>
      <c r="AV4301" s="12" t="s">
        <v>82</v>
      </c>
      <c r="AW4301" s="12" t="s">
        <v>36</v>
      </c>
      <c r="AX4301" s="12" t="s">
        <v>73</v>
      </c>
      <c r="AY4301" s="236" t="s">
        <v>492</v>
      </c>
    </row>
    <row r="4302" spans="2:51" s="13" customFormat="1">
      <c r="B4302" s="237"/>
      <c r="C4302" s="238"/>
      <c r="D4302" s="221" t="s">
        <v>513</v>
      </c>
      <c r="E4302" s="239" t="s">
        <v>23</v>
      </c>
      <c r="F4302" s="240" t="s">
        <v>6215</v>
      </c>
      <c r="G4302" s="238"/>
      <c r="H4302" s="241" t="s">
        <v>23</v>
      </c>
      <c r="I4302" s="242"/>
      <c r="J4302" s="238"/>
      <c r="K4302" s="238"/>
      <c r="L4302" s="243"/>
      <c r="M4302" s="244"/>
      <c r="N4302" s="245"/>
      <c r="O4302" s="245"/>
      <c r="P4302" s="245"/>
      <c r="Q4302" s="245"/>
      <c r="R4302" s="245"/>
      <c r="S4302" s="245"/>
      <c r="T4302" s="246"/>
      <c r="AT4302" s="247" t="s">
        <v>513</v>
      </c>
      <c r="AU4302" s="247" t="s">
        <v>82</v>
      </c>
      <c r="AV4302" s="13" t="s">
        <v>80</v>
      </c>
      <c r="AW4302" s="13" t="s">
        <v>36</v>
      </c>
      <c r="AX4302" s="13" t="s">
        <v>73</v>
      </c>
      <c r="AY4302" s="247" t="s">
        <v>492</v>
      </c>
    </row>
    <row r="4303" spans="2:51" s="12" customFormat="1">
      <c r="B4303" s="225"/>
      <c r="C4303" s="226"/>
      <c r="D4303" s="221" t="s">
        <v>513</v>
      </c>
      <c r="E4303" s="248" t="s">
        <v>23</v>
      </c>
      <c r="F4303" s="249" t="s">
        <v>6216</v>
      </c>
      <c r="G4303" s="226"/>
      <c r="H4303" s="250">
        <v>2.6960000000000002</v>
      </c>
      <c r="I4303" s="231"/>
      <c r="J4303" s="226"/>
      <c r="K4303" s="226"/>
      <c r="L4303" s="232"/>
      <c r="M4303" s="233"/>
      <c r="N4303" s="234"/>
      <c r="O4303" s="234"/>
      <c r="P4303" s="234"/>
      <c r="Q4303" s="234"/>
      <c r="R4303" s="234"/>
      <c r="S4303" s="234"/>
      <c r="T4303" s="235"/>
      <c r="AT4303" s="236" t="s">
        <v>513</v>
      </c>
      <c r="AU4303" s="236" t="s">
        <v>82</v>
      </c>
      <c r="AV4303" s="12" t="s">
        <v>82</v>
      </c>
      <c r="AW4303" s="12" t="s">
        <v>36</v>
      </c>
      <c r="AX4303" s="12" t="s">
        <v>73</v>
      </c>
      <c r="AY4303" s="236" t="s">
        <v>492</v>
      </c>
    </row>
    <row r="4304" spans="2:51" s="13" customFormat="1">
      <c r="B4304" s="237"/>
      <c r="C4304" s="238"/>
      <c r="D4304" s="221" t="s">
        <v>513</v>
      </c>
      <c r="E4304" s="239" t="s">
        <v>23</v>
      </c>
      <c r="F4304" s="240" t="s">
        <v>6217</v>
      </c>
      <c r="G4304" s="238"/>
      <c r="H4304" s="241" t="s">
        <v>23</v>
      </c>
      <c r="I4304" s="242"/>
      <c r="J4304" s="238"/>
      <c r="K4304" s="238"/>
      <c r="L4304" s="243"/>
      <c r="M4304" s="244"/>
      <c r="N4304" s="245"/>
      <c r="O4304" s="245"/>
      <c r="P4304" s="245"/>
      <c r="Q4304" s="245"/>
      <c r="R4304" s="245"/>
      <c r="S4304" s="245"/>
      <c r="T4304" s="246"/>
      <c r="AT4304" s="247" t="s">
        <v>513</v>
      </c>
      <c r="AU4304" s="247" t="s">
        <v>82</v>
      </c>
      <c r="AV4304" s="13" t="s">
        <v>80</v>
      </c>
      <c r="AW4304" s="13" t="s">
        <v>36</v>
      </c>
      <c r="AX4304" s="13" t="s">
        <v>73</v>
      </c>
      <c r="AY4304" s="247" t="s">
        <v>492</v>
      </c>
    </row>
    <row r="4305" spans="2:65" s="12" customFormat="1">
      <c r="B4305" s="225"/>
      <c r="C4305" s="226"/>
      <c r="D4305" s="221" t="s">
        <v>513</v>
      </c>
      <c r="E4305" s="248" t="s">
        <v>23</v>
      </c>
      <c r="F4305" s="249" t="s">
        <v>6218</v>
      </c>
      <c r="G4305" s="226"/>
      <c r="H4305" s="250">
        <v>10.978</v>
      </c>
      <c r="I4305" s="231"/>
      <c r="J4305" s="226"/>
      <c r="K4305" s="226"/>
      <c r="L4305" s="232"/>
      <c r="M4305" s="233"/>
      <c r="N4305" s="234"/>
      <c r="O4305" s="234"/>
      <c r="P4305" s="234"/>
      <c r="Q4305" s="234"/>
      <c r="R4305" s="234"/>
      <c r="S4305" s="234"/>
      <c r="T4305" s="235"/>
      <c r="AT4305" s="236" t="s">
        <v>513</v>
      </c>
      <c r="AU4305" s="236" t="s">
        <v>82</v>
      </c>
      <c r="AV4305" s="12" t="s">
        <v>82</v>
      </c>
      <c r="AW4305" s="12" t="s">
        <v>36</v>
      </c>
      <c r="AX4305" s="12" t="s">
        <v>73</v>
      </c>
      <c r="AY4305" s="236" t="s">
        <v>492</v>
      </c>
    </row>
    <row r="4306" spans="2:65" s="13" customFormat="1">
      <c r="B4306" s="237"/>
      <c r="C4306" s="238"/>
      <c r="D4306" s="221" t="s">
        <v>513</v>
      </c>
      <c r="E4306" s="239" t="s">
        <v>23</v>
      </c>
      <c r="F4306" s="240" t="s">
        <v>6219</v>
      </c>
      <c r="G4306" s="238"/>
      <c r="H4306" s="241" t="s">
        <v>23</v>
      </c>
      <c r="I4306" s="242"/>
      <c r="J4306" s="238"/>
      <c r="K4306" s="238"/>
      <c r="L4306" s="243"/>
      <c r="M4306" s="244"/>
      <c r="N4306" s="245"/>
      <c r="O4306" s="245"/>
      <c r="P4306" s="245"/>
      <c r="Q4306" s="245"/>
      <c r="R4306" s="245"/>
      <c r="S4306" s="245"/>
      <c r="T4306" s="246"/>
      <c r="AT4306" s="247" t="s">
        <v>513</v>
      </c>
      <c r="AU4306" s="247" t="s">
        <v>82</v>
      </c>
      <c r="AV4306" s="13" t="s">
        <v>80</v>
      </c>
      <c r="AW4306" s="13" t="s">
        <v>36</v>
      </c>
      <c r="AX4306" s="13" t="s">
        <v>73</v>
      </c>
      <c r="AY4306" s="247" t="s">
        <v>492</v>
      </c>
    </row>
    <row r="4307" spans="2:65" s="12" customFormat="1">
      <c r="B4307" s="225"/>
      <c r="C4307" s="226"/>
      <c r="D4307" s="221" t="s">
        <v>513</v>
      </c>
      <c r="E4307" s="248" t="s">
        <v>23</v>
      </c>
      <c r="F4307" s="249" t="s">
        <v>6220</v>
      </c>
      <c r="G4307" s="226"/>
      <c r="H4307" s="250">
        <v>7.2229999999999999</v>
      </c>
      <c r="I4307" s="231"/>
      <c r="J4307" s="226"/>
      <c r="K4307" s="226"/>
      <c r="L4307" s="232"/>
      <c r="M4307" s="233"/>
      <c r="N4307" s="234"/>
      <c r="O4307" s="234"/>
      <c r="P4307" s="234"/>
      <c r="Q4307" s="234"/>
      <c r="R4307" s="234"/>
      <c r="S4307" s="234"/>
      <c r="T4307" s="235"/>
      <c r="AT4307" s="236" t="s">
        <v>513</v>
      </c>
      <c r="AU4307" s="236" t="s">
        <v>82</v>
      </c>
      <c r="AV4307" s="12" t="s">
        <v>82</v>
      </c>
      <c r="AW4307" s="12" t="s">
        <v>36</v>
      </c>
      <c r="AX4307" s="12" t="s">
        <v>73</v>
      </c>
      <c r="AY4307" s="236" t="s">
        <v>492</v>
      </c>
    </row>
    <row r="4308" spans="2:65" s="13" customFormat="1">
      <c r="B4308" s="237"/>
      <c r="C4308" s="238"/>
      <c r="D4308" s="221" t="s">
        <v>513</v>
      </c>
      <c r="E4308" s="239" t="s">
        <v>23</v>
      </c>
      <c r="F4308" s="240" t="s">
        <v>6221</v>
      </c>
      <c r="G4308" s="238"/>
      <c r="H4308" s="241" t="s">
        <v>23</v>
      </c>
      <c r="I4308" s="242"/>
      <c r="J4308" s="238"/>
      <c r="K4308" s="238"/>
      <c r="L4308" s="243"/>
      <c r="M4308" s="244"/>
      <c r="N4308" s="245"/>
      <c r="O4308" s="245"/>
      <c r="P4308" s="245"/>
      <c r="Q4308" s="245"/>
      <c r="R4308" s="245"/>
      <c r="S4308" s="245"/>
      <c r="T4308" s="246"/>
      <c r="AT4308" s="247" t="s">
        <v>513</v>
      </c>
      <c r="AU4308" s="247" t="s">
        <v>82</v>
      </c>
      <c r="AV4308" s="13" t="s">
        <v>80</v>
      </c>
      <c r="AW4308" s="13" t="s">
        <v>36</v>
      </c>
      <c r="AX4308" s="13" t="s">
        <v>73</v>
      </c>
      <c r="AY4308" s="247" t="s">
        <v>492</v>
      </c>
    </row>
    <row r="4309" spans="2:65" s="12" customFormat="1">
      <c r="B4309" s="225"/>
      <c r="C4309" s="226"/>
      <c r="D4309" s="221" t="s">
        <v>513</v>
      </c>
      <c r="E4309" s="248" t="s">
        <v>23</v>
      </c>
      <c r="F4309" s="249" t="s">
        <v>6222</v>
      </c>
      <c r="G4309" s="226"/>
      <c r="H4309" s="250">
        <v>36.095999999999997</v>
      </c>
      <c r="I4309" s="231"/>
      <c r="J4309" s="226"/>
      <c r="K4309" s="226"/>
      <c r="L4309" s="232"/>
      <c r="M4309" s="233"/>
      <c r="N4309" s="234"/>
      <c r="O4309" s="234"/>
      <c r="P4309" s="234"/>
      <c r="Q4309" s="234"/>
      <c r="R4309" s="234"/>
      <c r="S4309" s="234"/>
      <c r="T4309" s="235"/>
      <c r="AT4309" s="236" t="s">
        <v>513</v>
      </c>
      <c r="AU4309" s="236" t="s">
        <v>82</v>
      </c>
      <c r="AV4309" s="12" t="s">
        <v>82</v>
      </c>
      <c r="AW4309" s="12" t="s">
        <v>36</v>
      </c>
      <c r="AX4309" s="12" t="s">
        <v>73</v>
      </c>
      <c r="AY4309" s="236" t="s">
        <v>492</v>
      </c>
    </row>
    <row r="4310" spans="2:65" s="14" customFormat="1">
      <c r="B4310" s="251"/>
      <c r="C4310" s="252"/>
      <c r="D4310" s="227" t="s">
        <v>513</v>
      </c>
      <c r="E4310" s="253" t="s">
        <v>23</v>
      </c>
      <c r="F4310" s="254" t="s">
        <v>560</v>
      </c>
      <c r="G4310" s="252"/>
      <c r="H4310" s="255">
        <v>278.82499999999999</v>
      </c>
      <c r="I4310" s="256"/>
      <c r="J4310" s="252"/>
      <c r="K4310" s="252"/>
      <c r="L4310" s="257"/>
      <c r="M4310" s="258"/>
      <c r="N4310" s="259"/>
      <c r="O4310" s="259"/>
      <c r="P4310" s="259"/>
      <c r="Q4310" s="259"/>
      <c r="R4310" s="259"/>
      <c r="S4310" s="259"/>
      <c r="T4310" s="260"/>
      <c r="AT4310" s="261" t="s">
        <v>513</v>
      </c>
      <c r="AU4310" s="261" t="s">
        <v>82</v>
      </c>
      <c r="AV4310" s="14" t="s">
        <v>502</v>
      </c>
      <c r="AW4310" s="14" t="s">
        <v>36</v>
      </c>
      <c r="AX4310" s="14" t="s">
        <v>80</v>
      </c>
      <c r="AY4310" s="261" t="s">
        <v>492</v>
      </c>
    </row>
    <row r="4311" spans="2:65" s="1" customFormat="1" ht="16.5" customHeight="1">
      <c r="B4311" s="42"/>
      <c r="C4311" s="209" t="s">
        <v>6223</v>
      </c>
      <c r="D4311" s="209" t="s">
        <v>498</v>
      </c>
      <c r="E4311" s="210" t="s">
        <v>6224</v>
      </c>
      <c r="F4311" s="211" t="s">
        <v>6225</v>
      </c>
      <c r="G4311" s="212" t="s">
        <v>6197</v>
      </c>
      <c r="H4311" s="213">
        <v>287.94</v>
      </c>
      <c r="I4311" s="214"/>
      <c r="J4311" s="215">
        <f>ROUND(I4311*H4311,2)</f>
        <v>0</v>
      </c>
      <c r="K4311" s="211" t="s">
        <v>501</v>
      </c>
      <c r="L4311" s="62"/>
      <c r="M4311" s="216" t="s">
        <v>23</v>
      </c>
      <c r="N4311" s="217" t="s">
        <v>44</v>
      </c>
      <c r="O4311" s="43"/>
      <c r="P4311" s="218">
        <f>O4311*H4311</f>
        <v>0</v>
      </c>
      <c r="Q4311" s="218">
        <v>6.0000000000000002E-5</v>
      </c>
      <c r="R4311" s="218">
        <f>Q4311*H4311</f>
        <v>1.7276400000000001E-2</v>
      </c>
      <c r="S4311" s="218">
        <v>0</v>
      </c>
      <c r="T4311" s="219">
        <f>S4311*H4311</f>
        <v>0</v>
      </c>
      <c r="AR4311" s="25" t="s">
        <v>775</v>
      </c>
      <c r="AT4311" s="25" t="s">
        <v>498</v>
      </c>
      <c r="AU4311" s="25" t="s">
        <v>82</v>
      </c>
      <c r="AY4311" s="25" t="s">
        <v>492</v>
      </c>
      <c r="BE4311" s="220">
        <f>IF(N4311="základní",J4311,0)</f>
        <v>0</v>
      </c>
      <c r="BF4311" s="220">
        <f>IF(N4311="snížená",J4311,0)</f>
        <v>0</v>
      </c>
      <c r="BG4311" s="220">
        <f>IF(N4311="zákl. přenesená",J4311,0)</f>
        <v>0</v>
      </c>
      <c r="BH4311" s="220">
        <f>IF(N4311="sníž. přenesená",J4311,0)</f>
        <v>0</v>
      </c>
      <c r="BI4311" s="220">
        <f>IF(N4311="nulová",J4311,0)</f>
        <v>0</v>
      </c>
      <c r="BJ4311" s="25" t="s">
        <v>80</v>
      </c>
      <c r="BK4311" s="220">
        <f>ROUND(I4311*H4311,2)</f>
        <v>0</v>
      </c>
      <c r="BL4311" s="25" t="s">
        <v>775</v>
      </c>
      <c r="BM4311" s="25" t="s">
        <v>6226</v>
      </c>
    </row>
    <row r="4312" spans="2:65" s="1" customFormat="1">
      <c r="B4312" s="42"/>
      <c r="C4312" s="64"/>
      <c r="D4312" s="221" t="s">
        <v>506</v>
      </c>
      <c r="E4312" s="64"/>
      <c r="F4312" s="222" t="s">
        <v>6227</v>
      </c>
      <c r="G4312" s="64"/>
      <c r="H4312" s="64"/>
      <c r="I4312" s="177"/>
      <c r="J4312" s="64"/>
      <c r="K4312" s="64"/>
      <c r="L4312" s="62"/>
      <c r="M4312" s="223"/>
      <c r="N4312" s="43"/>
      <c r="O4312" s="43"/>
      <c r="P4312" s="43"/>
      <c r="Q4312" s="43"/>
      <c r="R4312" s="43"/>
      <c r="S4312" s="43"/>
      <c r="T4312" s="79"/>
      <c r="AT4312" s="25" t="s">
        <v>506</v>
      </c>
      <c r="AU4312" s="25" t="s">
        <v>82</v>
      </c>
    </row>
    <row r="4313" spans="2:65" s="1" customFormat="1" ht="24">
      <c r="B4313" s="42"/>
      <c r="C4313" s="64"/>
      <c r="D4313" s="221" t="s">
        <v>509</v>
      </c>
      <c r="E4313" s="64"/>
      <c r="F4313" s="224" t="s">
        <v>6200</v>
      </c>
      <c r="G4313" s="64"/>
      <c r="H4313" s="64"/>
      <c r="I4313" s="177"/>
      <c r="J4313" s="64"/>
      <c r="K4313" s="64"/>
      <c r="L4313" s="62"/>
      <c r="M4313" s="223"/>
      <c r="N4313" s="43"/>
      <c r="O4313" s="43"/>
      <c r="P4313" s="43"/>
      <c r="Q4313" s="43"/>
      <c r="R4313" s="43"/>
      <c r="S4313" s="43"/>
      <c r="T4313" s="79"/>
      <c r="AT4313" s="25" t="s">
        <v>509</v>
      </c>
      <c r="AU4313" s="25" t="s">
        <v>82</v>
      </c>
    </row>
    <row r="4314" spans="2:65" s="13" customFormat="1">
      <c r="B4314" s="237"/>
      <c r="C4314" s="238"/>
      <c r="D4314" s="221" t="s">
        <v>513</v>
      </c>
      <c r="E4314" s="239" t="s">
        <v>23</v>
      </c>
      <c r="F4314" s="240" t="s">
        <v>6228</v>
      </c>
      <c r="G4314" s="238"/>
      <c r="H4314" s="241" t="s">
        <v>23</v>
      </c>
      <c r="I4314" s="242"/>
      <c r="J4314" s="238"/>
      <c r="K4314" s="238"/>
      <c r="L4314" s="243"/>
      <c r="M4314" s="244"/>
      <c r="N4314" s="245"/>
      <c r="O4314" s="245"/>
      <c r="P4314" s="245"/>
      <c r="Q4314" s="245"/>
      <c r="R4314" s="245"/>
      <c r="S4314" s="245"/>
      <c r="T4314" s="246"/>
      <c r="AT4314" s="247" t="s">
        <v>513</v>
      </c>
      <c r="AU4314" s="247" t="s">
        <v>82</v>
      </c>
      <c r="AV4314" s="13" t="s">
        <v>80</v>
      </c>
      <c r="AW4314" s="13" t="s">
        <v>36</v>
      </c>
      <c r="AX4314" s="13" t="s">
        <v>73</v>
      </c>
      <c r="AY4314" s="247" t="s">
        <v>492</v>
      </c>
    </row>
    <row r="4315" spans="2:65" s="12" customFormat="1">
      <c r="B4315" s="225"/>
      <c r="C4315" s="226"/>
      <c r="D4315" s="221" t="s">
        <v>513</v>
      </c>
      <c r="E4315" s="248" t="s">
        <v>23</v>
      </c>
      <c r="F4315" s="249" t="s">
        <v>6229</v>
      </c>
      <c r="G4315" s="226"/>
      <c r="H4315" s="250">
        <v>181.44</v>
      </c>
      <c r="I4315" s="231"/>
      <c r="J4315" s="226"/>
      <c r="K4315" s="226"/>
      <c r="L4315" s="232"/>
      <c r="M4315" s="233"/>
      <c r="N4315" s="234"/>
      <c r="O4315" s="234"/>
      <c r="P4315" s="234"/>
      <c r="Q4315" s="234"/>
      <c r="R4315" s="234"/>
      <c r="S4315" s="234"/>
      <c r="T4315" s="235"/>
      <c r="AT4315" s="236" t="s">
        <v>513</v>
      </c>
      <c r="AU4315" s="236" t="s">
        <v>82</v>
      </c>
      <c r="AV4315" s="12" t="s">
        <v>82</v>
      </c>
      <c r="AW4315" s="12" t="s">
        <v>36</v>
      </c>
      <c r="AX4315" s="12" t="s">
        <v>73</v>
      </c>
      <c r="AY4315" s="236" t="s">
        <v>492</v>
      </c>
    </row>
    <row r="4316" spans="2:65" s="13" customFormat="1">
      <c r="B4316" s="237"/>
      <c r="C4316" s="238"/>
      <c r="D4316" s="221" t="s">
        <v>513</v>
      </c>
      <c r="E4316" s="239" t="s">
        <v>23</v>
      </c>
      <c r="F4316" s="240" t="s">
        <v>6230</v>
      </c>
      <c r="G4316" s="238"/>
      <c r="H4316" s="241" t="s">
        <v>23</v>
      </c>
      <c r="I4316" s="242"/>
      <c r="J4316" s="238"/>
      <c r="K4316" s="238"/>
      <c r="L4316" s="243"/>
      <c r="M4316" s="244"/>
      <c r="N4316" s="245"/>
      <c r="O4316" s="245"/>
      <c r="P4316" s="245"/>
      <c r="Q4316" s="245"/>
      <c r="R4316" s="245"/>
      <c r="S4316" s="245"/>
      <c r="T4316" s="246"/>
      <c r="AT4316" s="247" t="s">
        <v>513</v>
      </c>
      <c r="AU4316" s="247" t="s">
        <v>82</v>
      </c>
      <c r="AV4316" s="13" t="s">
        <v>80</v>
      </c>
      <c r="AW4316" s="13" t="s">
        <v>36</v>
      </c>
      <c r="AX4316" s="13" t="s">
        <v>73</v>
      </c>
      <c r="AY4316" s="247" t="s">
        <v>492</v>
      </c>
    </row>
    <row r="4317" spans="2:65" s="12" customFormat="1">
      <c r="B4317" s="225"/>
      <c r="C4317" s="226"/>
      <c r="D4317" s="221" t="s">
        <v>513</v>
      </c>
      <c r="E4317" s="248" t="s">
        <v>23</v>
      </c>
      <c r="F4317" s="249" t="s">
        <v>6231</v>
      </c>
      <c r="G4317" s="226"/>
      <c r="H4317" s="250">
        <v>38.880000000000003</v>
      </c>
      <c r="I4317" s="231"/>
      <c r="J4317" s="226"/>
      <c r="K4317" s="226"/>
      <c r="L4317" s="232"/>
      <c r="M4317" s="233"/>
      <c r="N4317" s="234"/>
      <c r="O4317" s="234"/>
      <c r="P4317" s="234"/>
      <c r="Q4317" s="234"/>
      <c r="R4317" s="234"/>
      <c r="S4317" s="234"/>
      <c r="T4317" s="235"/>
      <c r="AT4317" s="236" t="s">
        <v>513</v>
      </c>
      <c r="AU4317" s="236" t="s">
        <v>82</v>
      </c>
      <c r="AV4317" s="12" t="s">
        <v>82</v>
      </c>
      <c r="AW4317" s="12" t="s">
        <v>36</v>
      </c>
      <c r="AX4317" s="12" t="s">
        <v>73</v>
      </c>
      <c r="AY4317" s="236" t="s">
        <v>492</v>
      </c>
    </row>
    <row r="4318" spans="2:65" s="13" customFormat="1">
      <c r="B4318" s="237"/>
      <c r="C4318" s="238"/>
      <c r="D4318" s="221" t="s">
        <v>513</v>
      </c>
      <c r="E4318" s="239" t="s">
        <v>23</v>
      </c>
      <c r="F4318" s="240" t="s">
        <v>6232</v>
      </c>
      <c r="G4318" s="238"/>
      <c r="H4318" s="241" t="s">
        <v>23</v>
      </c>
      <c r="I4318" s="242"/>
      <c r="J4318" s="238"/>
      <c r="K4318" s="238"/>
      <c r="L4318" s="243"/>
      <c r="M4318" s="244"/>
      <c r="N4318" s="245"/>
      <c r="O4318" s="245"/>
      <c r="P4318" s="245"/>
      <c r="Q4318" s="245"/>
      <c r="R4318" s="245"/>
      <c r="S4318" s="245"/>
      <c r="T4318" s="246"/>
      <c r="AT4318" s="247" t="s">
        <v>513</v>
      </c>
      <c r="AU4318" s="247" t="s">
        <v>82</v>
      </c>
      <c r="AV4318" s="13" t="s">
        <v>80</v>
      </c>
      <c r="AW4318" s="13" t="s">
        <v>36</v>
      </c>
      <c r="AX4318" s="13" t="s">
        <v>73</v>
      </c>
      <c r="AY4318" s="247" t="s">
        <v>492</v>
      </c>
    </row>
    <row r="4319" spans="2:65" s="12" customFormat="1">
      <c r="B4319" s="225"/>
      <c r="C4319" s="226"/>
      <c r="D4319" s="221" t="s">
        <v>513</v>
      </c>
      <c r="E4319" s="248" t="s">
        <v>23</v>
      </c>
      <c r="F4319" s="249" t="s">
        <v>6233</v>
      </c>
      <c r="G4319" s="226"/>
      <c r="H4319" s="250">
        <v>38</v>
      </c>
      <c r="I4319" s="231"/>
      <c r="J4319" s="226"/>
      <c r="K4319" s="226"/>
      <c r="L4319" s="232"/>
      <c r="M4319" s="233"/>
      <c r="N4319" s="234"/>
      <c r="O4319" s="234"/>
      <c r="P4319" s="234"/>
      <c r="Q4319" s="234"/>
      <c r="R4319" s="234"/>
      <c r="S4319" s="234"/>
      <c r="T4319" s="235"/>
      <c r="AT4319" s="236" t="s">
        <v>513</v>
      </c>
      <c r="AU4319" s="236" t="s">
        <v>82</v>
      </c>
      <c r="AV4319" s="12" t="s">
        <v>82</v>
      </c>
      <c r="AW4319" s="12" t="s">
        <v>36</v>
      </c>
      <c r="AX4319" s="12" t="s">
        <v>73</v>
      </c>
      <c r="AY4319" s="236" t="s">
        <v>492</v>
      </c>
    </row>
    <row r="4320" spans="2:65" s="13" customFormat="1">
      <c r="B4320" s="237"/>
      <c r="C4320" s="238"/>
      <c r="D4320" s="221" t="s">
        <v>513</v>
      </c>
      <c r="E4320" s="239" t="s">
        <v>23</v>
      </c>
      <c r="F4320" s="240" t="s">
        <v>6234</v>
      </c>
      <c r="G4320" s="238"/>
      <c r="H4320" s="241" t="s">
        <v>23</v>
      </c>
      <c r="I4320" s="242"/>
      <c r="J4320" s="238"/>
      <c r="K4320" s="238"/>
      <c r="L4320" s="243"/>
      <c r="M4320" s="244"/>
      <c r="N4320" s="245"/>
      <c r="O4320" s="245"/>
      <c r="P4320" s="245"/>
      <c r="Q4320" s="245"/>
      <c r="R4320" s="245"/>
      <c r="S4320" s="245"/>
      <c r="T4320" s="246"/>
      <c r="AT4320" s="247" t="s">
        <v>513</v>
      </c>
      <c r="AU4320" s="247" t="s">
        <v>82</v>
      </c>
      <c r="AV4320" s="13" t="s">
        <v>80</v>
      </c>
      <c r="AW4320" s="13" t="s">
        <v>36</v>
      </c>
      <c r="AX4320" s="13" t="s">
        <v>73</v>
      </c>
      <c r="AY4320" s="247" t="s">
        <v>492</v>
      </c>
    </row>
    <row r="4321" spans="2:65" s="12" customFormat="1">
      <c r="B4321" s="225"/>
      <c r="C4321" s="226"/>
      <c r="D4321" s="221" t="s">
        <v>513</v>
      </c>
      <c r="E4321" s="248" t="s">
        <v>23</v>
      </c>
      <c r="F4321" s="249" t="s">
        <v>6235</v>
      </c>
      <c r="G4321" s="226"/>
      <c r="H4321" s="250">
        <v>17.45</v>
      </c>
      <c r="I4321" s="231"/>
      <c r="J4321" s="226"/>
      <c r="K4321" s="226"/>
      <c r="L4321" s="232"/>
      <c r="M4321" s="233"/>
      <c r="N4321" s="234"/>
      <c r="O4321" s="234"/>
      <c r="P4321" s="234"/>
      <c r="Q4321" s="234"/>
      <c r="R4321" s="234"/>
      <c r="S4321" s="234"/>
      <c r="T4321" s="235"/>
      <c r="AT4321" s="236" t="s">
        <v>513</v>
      </c>
      <c r="AU4321" s="236" t="s">
        <v>82</v>
      </c>
      <c r="AV4321" s="12" t="s">
        <v>82</v>
      </c>
      <c r="AW4321" s="12" t="s">
        <v>36</v>
      </c>
      <c r="AX4321" s="12" t="s">
        <v>73</v>
      </c>
      <c r="AY4321" s="236" t="s">
        <v>492</v>
      </c>
    </row>
    <row r="4322" spans="2:65" s="13" customFormat="1">
      <c r="B4322" s="237"/>
      <c r="C4322" s="238"/>
      <c r="D4322" s="221" t="s">
        <v>513</v>
      </c>
      <c r="E4322" s="239" t="s">
        <v>23</v>
      </c>
      <c r="F4322" s="240" t="s">
        <v>6236</v>
      </c>
      <c r="G4322" s="238"/>
      <c r="H4322" s="241" t="s">
        <v>23</v>
      </c>
      <c r="I4322" s="242"/>
      <c r="J4322" s="238"/>
      <c r="K4322" s="238"/>
      <c r="L4322" s="243"/>
      <c r="M4322" s="244"/>
      <c r="N4322" s="245"/>
      <c r="O4322" s="245"/>
      <c r="P4322" s="245"/>
      <c r="Q4322" s="245"/>
      <c r="R4322" s="245"/>
      <c r="S4322" s="245"/>
      <c r="T4322" s="246"/>
      <c r="AT4322" s="247" t="s">
        <v>513</v>
      </c>
      <c r="AU4322" s="247" t="s">
        <v>82</v>
      </c>
      <c r="AV4322" s="13" t="s">
        <v>80</v>
      </c>
      <c r="AW4322" s="13" t="s">
        <v>36</v>
      </c>
      <c r="AX4322" s="13" t="s">
        <v>73</v>
      </c>
      <c r="AY4322" s="247" t="s">
        <v>492</v>
      </c>
    </row>
    <row r="4323" spans="2:65" s="12" customFormat="1">
      <c r="B4323" s="225"/>
      <c r="C4323" s="226"/>
      <c r="D4323" s="221" t="s">
        <v>513</v>
      </c>
      <c r="E4323" s="248" t="s">
        <v>23</v>
      </c>
      <c r="F4323" s="249" t="s">
        <v>6237</v>
      </c>
      <c r="G4323" s="226"/>
      <c r="H4323" s="250">
        <v>12.17</v>
      </c>
      <c r="I4323" s="231"/>
      <c r="J4323" s="226"/>
      <c r="K4323" s="226"/>
      <c r="L4323" s="232"/>
      <c r="M4323" s="233"/>
      <c r="N4323" s="234"/>
      <c r="O4323" s="234"/>
      <c r="P4323" s="234"/>
      <c r="Q4323" s="234"/>
      <c r="R4323" s="234"/>
      <c r="S4323" s="234"/>
      <c r="T4323" s="235"/>
      <c r="AT4323" s="236" t="s">
        <v>513</v>
      </c>
      <c r="AU4323" s="236" t="s">
        <v>82</v>
      </c>
      <c r="AV4323" s="12" t="s">
        <v>82</v>
      </c>
      <c r="AW4323" s="12" t="s">
        <v>36</v>
      </c>
      <c r="AX4323" s="12" t="s">
        <v>73</v>
      </c>
      <c r="AY4323" s="236" t="s">
        <v>492</v>
      </c>
    </row>
    <row r="4324" spans="2:65" s="14" customFormat="1">
      <c r="B4324" s="251"/>
      <c r="C4324" s="252"/>
      <c r="D4324" s="227" t="s">
        <v>513</v>
      </c>
      <c r="E4324" s="253" t="s">
        <v>23</v>
      </c>
      <c r="F4324" s="254" t="s">
        <v>560</v>
      </c>
      <c r="G4324" s="252"/>
      <c r="H4324" s="255">
        <v>287.94</v>
      </c>
      <c r="I4324" s="256"/>
      <c r="J4324" s="252"/>
      <c r="K4324" s="252"/>
      <c r="L4324" s="257"/>
      <c r="M4324" s="258"/>
      <c r="N4324" s="259"/>
      <c r="O4324" s="259"/>
      <c r="P4324" s="259"/>
      <c r="Q4324" s="259"/>
      <c r="R4324" s="259"/>
      <c r="S4324" s="259"/>
      <c r="T4324" s="260"/>
      <c r="AT4324" s="261" t="s">
        <v>513</v>
      </c>
      <c r="AU4324" s="261" t="s">
        <v>82</v>
      </c>
      <c r="AV4324" s="14" t="s">
        <v>502</v>
      </c>
      <c r="AW4324" s="14" t="s">
        <v>36</v>
      </c>
      <c r="AX4324" s="14" t="s">
        <v>80</v>
      </c>
      <c r="AY4324" s="261" t="s">
        <v>492</v>
      </c>
    </row>
    <row r="4325" spans="2:65" s="1" customFormat="1" ht="16.5" customHeight="1">
      <c r="B4325" s="42"/>
      <c r="C4325" s="209" t="s">
        <v>6238</v>
      </c>
      <c r="D4325" s="209" t="s">
        <v>498</v>
      </c>
      <c r="E4325" s="210" t="s">
        <v>6239</v>
      </c>
      <c r="F4325" s="211" t="s">
        <v>6240</v>
      </c>
      <c r="G4325" s="212" t="s">
        <v>6197</v>
      </c>
      <c r="H4325" s="213">
        <v>187.41399999999999</v>
      </c>
      <c r="I4325" s="214"/>
      <c r="J4325" s="215">
        <f>ROUND(I4325*H4325,2)</f>
        <v>0</v>
      </c>
      <c r="K4325" s="211" t="s">
        <v>501</v>
      </c>
      <c r="L4325" s="62"/>
      <c r="M4325" s="216" t="s">
        <v>23</v>
      </c>
      <c r="N4325" s="217" t="s">
        <v>44</v>
      </c>
      <c r="O4325" s="43"/>
      <c r="P4325" s="218">
        <f>O4325*H4325</f>
        <v>0</v>
      </c>
      <c r="Q4325" s="218">
        <v>6.0000000000000002E-5</v>
      </c>
      <c r="R4325" s="218">
        <f>Q4325*H4325</f>
        <v>1.1244839999999999E-2</v>
      </c>
      <c r="S4325" s="218">
        <v>0</v>
      </c>
      <c r="T4325" s="219">
        <f>S4325*H4325</f>
        <v>0</v>
      </c>
      <c r="AR4325" s="25" t="s">
        <v>775</v>
      </c>
      <c r="AT4325" s="25" t="s">
        <v>498</v>
      </c>
      <c r="AU4325" s="25" t="s">
        <v>82</v>
      </c>
      <c r="AY4325" s="25" t="s">
        <v>492</v>
      </c>
      <c r="BE4325" s="220">
        <f>IF(N4325="základní",J4325,0)</f>
        <v>0</v>
      </c>
      <c r="BF4325" s="220">
        <f>IF(N4325="snížená",J4325,0)</f>
        <v>0</v>
      </c>
      <c r="BG4325" s="220">
        <f>IF(N4325="zákl. přenesená",J4325,0)</f>
        <v>0</v>
      </c>
      <c r="BH4325" s="220">
        <f>IF(N4325="sníž. přenesená",J4325,0)</f>
        <v>0</v>
      </c>
      <c r="BI4325" s="220">
        <f>IF(N4325="nulová",J4325,0)</f>
        <v>0</v>
      </c>
      <c r="BJ4325" s="25" t="s">
        <v>80</v>
      </c>
      <c r="BK4325" s="220">
        <f>ROUND(I4325*H4325,2)</f>
        <v>0</v>
      </c>
      <c r="BL4325" s="25" t="s">
        <v>775</v>
      </c>
      <c r="BM4325" s="25" t="s">
        <v>6241</v>
      </c>
    </row>
    <row r="4326" spans="2:65" s="1" customFormat="1">
      <c r="B4326" s="42"/>
      <c r="C4326" s="64"/>
      <c r="D4326" s="221" t="s">
        <v>506</v>
      </c>
      <c r="E4326" s="64"/>
      <c r="F4326" s="222" t="s">
        <v>6242</v>
      </c>
      <c r="G4326" s="64"/>
      <c r="H4326" s="64"/>
      <c r="I4326" s="177"/>
      <c r="J4326" s="64"/>
      <c r="K4326" s="64"/>
      <c r="L4326" s="62"/>
      <c r="M4326" s="223"/>
      <c r="N4326" s="43"/>
      <c r="O4326" s="43"/>
      <c r="P4326" s="43"/>
      <c r="Q4326" s="43"/>
      <c r="R4326" s="43"/>
      <c r="S4326" s="43"/>
      <c r="T4326" s="79"/>
      <c r="AT4326" s="25" t="s">
        <v>506</v>
      </c>
      <c r="AU4326" s="25" t="s">
        <v>82</v>
      </c>
    </row>
    <row r="4327" spans="2:65" s="1" customFormat="1" ht="24">
      <c r="B4327" s="42"/>
      <c r="C4327" s="64"/>
      <c r="D4327" s="221" t="s">
        <v>509</v>
      </c>
      <c r="E4327" s="64"/>
      <c r="F4327" s="224" t="s">
        <v>6200</v>
      </c>
      <c r="G4327" s="64"/>
      <c r="H4327" s="64"/>
      <c r="I4327" s="177"/>
      <c r="J4327" s="64"/>
      <c r="K4327" s="64"/>
      <c r="L4327" s="62"/>
      <c r="M4327" s="223"/>
      <c r="N4327" s="43"/>
      <c r="O4327" s="43"/>
      <c r="P4327" s="43"/>
      <c r="Q4327" s="43"/>
      <c r="R4327" s="43"/>
      <c r="S4327" s="43"/>
      <c r="T4327" s="79"/>
      <c r="AT4327" s="25" t="s">
        <v>509</v>
      </c>
      <c r="AU4327" s="25" t="s">
        <v>82</v>
      </c>
    </row>
    <row r="4328" spans="2:65" s="13" customFormat="1">
      <c r="B4328" s="237"/>
      <c r="C4328" s="238"/>
      <c r="D4328" s="221" t="s">
        <v>513</v>
      </c>
      <c r="E4328" s="239" t="s">
        <v>23</v>
      </c>
      <c r="F4328" s="240" t="s">
        <v>6243</v>
      </c>
      <c r="G4328" s="238"/>
      <c r="H4328" s="241" t="s">
        <v>23</v>
      </c>
      <c r="I4328" s="242"/>
      <c r="J4328" s="238"/>
      <c r="K4328" s="238"/>
      <c r="L4328" s="243"/>
      <c r="M4328" s="244"/>
      <c r="N4328" s="245"/>
      <c r="O4328" s="245"/>
      <c r="P4328" s="245"/>
      <c r="Q4328" s="245"/>
      <c r="R4328" s="245"/>
      <c r="S4328" s="245"/>
      <c r="T4328" s="246"/>
      <c r="AT4328" s="247" t="s">
        <v>513</v>
      </c>
      <c r="AU4328" s="247" t="s">
        <v>82</v>
      </c>
      <c r="AV4328" s="13" t="s">
        <v>80</v>
      </c>
      <c r="AW4328" s="13" t="s">
        <v>36</v>
      </c>
      <c r="AX4328" s="13" t="s">
        <v>73</v>
      </c>
      <c r="AY4328" s="247" t="s">
        <v>492</v>
      </c>
    </row>
    <row r="4329" spans="2:65" s="12" customFormat="1">
      <c r="B4329" s="225"/>
      <c r="C4329" s="226"/>
      <c r="D4329" s="221" t="s">
        <v>513</v>
      </c>
      <c r="E4329" s="248" t="s">
        <v>23</v>
      </c>
      <c r="F4329" s="249" t="s">
        <v>6244</v>
      </c>
      <c r="G4329" s="226"/>
      <c r="H4329" s="250">
        <v>60.16</v>
      </c>
      <c r="I4329" s="231"/>
      <c r="J4329" s="226"/>
      <c r="K4329" s="226"/>
      <c r="L4329" s="232"/>
      <c r="M4329" s="233"/>
      <c r="N4329" s="234"/>
      <c r="O4329" s="234"/>
      <c r="P4329" s="234"/>
      <c r="Q4329" s="234"/>
      <c r="R4329" s="234"/>
      <c r="S4329" s="234"/>
      <c r="T4329" s="235"/>
      <c r="AT4329" s="236" t="s">
        <v>513</v>
      </c>
      <c r="AU4329" s="236" t="s">
        <v>82</v>
      </c>
      <c r="AV4329" s="12" t="s">
        <v>82</v>
      </c>
      <c r="AW4329" s="12" t="s">
        <v>36</v>
      </c>
      <c r="AX4329" s="12" t="s">
        <v>73</v>
      </c>
      <c r="AY4329" s="236" t="s">
        <v>492</v>
      </c>
    </row>
    <row r="4330" spans="2:65" s="13" customFormat="1">
      <c r="B4330" s="237"/>
      <c r="C4330" s="238"/>
      <c r="D4330" s="221" t="s">
        <v>513</v>
      </c>
      <c r="E4330" s="239" t="s">
        <v>23</v>
      </c>
      <c r="F4330" s="240" t="s">
        <v>6245</v>
      </c>
      <c r="G4330" s="238"/>
      <c r="H4330" s="241" t="s">
        <v>23</v>
      </c>
      <c r="I4330" s="242"/>
      <c r="J4330" s="238"/>
      <c r="K4330" s="238"/>
      <c r="L4330" s="243"/>
      <c r="M4330" s="244"/>
      <c r="N4330" s="245"/>
      <c r="O4330" s="245"/>
      <c r="P4330" s="245"/>
      <c r="Q4330" s="245"/>
      <c r="R4330" s="245"/>
      <c r="S4330" s="245"/>
      <c r="T4330" s="246"/>
      <c r="AT4330" s="247" t="s">
        <v>513</v>
      </c>
      <c r="AU4330" s="247" t="s">
        <v>82</v>
      </c>
      <c r="AV4330" s="13" t="s">
        <v>80</v>
      </c>
      <c r="AW4330" s="13" t="s">
        <v>36</v>
      </c>
      <c r="AX4330" s="13" t="s">
        <v>73</v>
      </c>
      <c r="AY4330" s="247" t="s">
        <v>492</v>
      </c>
    </row>
    <row r="4331" spans="2:65" s="12" customFormat="1">
      <c r="B4331" s="225"/>
      <c r="C4331" s="226"/>
      <c r="D4331" s="221" t="s">
        <v>513</v>
      </c>
      <c r="E4331" s="248" t="s">
        <v>23</v>
      </c>
      <c r="F4331" s="249" t="s">
        <v>6246</v>
      </c>
      <c r="G4331" s="226"/>
      <c r="H4331" s="250">
        <v>66.662000000000006</v>
      </c>
      <c r="I4331" s="231"/>
      <c r="J4331" s="226"/>
      <c r="K4331" s="226"/>
      <c r="L4331" s="232"/>
      <c r="M4331" s="233"/>
      <c r="N4331" s="234"/>
      <c r="O4331" s="234"/>
      <c r="P4331" s="234"/>
      <c r="Q4331" s="234"/>
      <c r="R4331" s="234"/>
      <c r="S4331" s="234"/>
      <c r="T4331" s="235"/>
      <c r="AT4331" s="236" t="s">
        <v>513</v>
      </c>
      <c r="AU4331" s="236" t="s">
        <v>82</v>
      </c>
      <c r="AV4331" s="12" t="s">
        <v>82</v>
      </c>
      <c r="AW4331" s="12" t="s">
        <v>36</v>
      </c>
      <c r="AX4331" s="12" t="s">
        <v>73</v>
      </c>
      <c r="AY4331" s="236" t="s">
        <v>492</v>
      </c>
    </row>
    <row r="4332" spans="2:65" s="13" customFormat="1">
      <c r="B4332" s="237"/>
      <c r="C4332" s="238"/>
      <c r="D4332" s="221" t="s">
        <v>513</v>
      </c>
      <c r="E4332" s="239" t="s">
        <v>23</v>
      </c>
      <c r="F4332" s="240" t="s">
        <v>6211</v>
      </c>
      <c r="G4332" s="238"/>
      <c r="H4332" s="241" t="s">
        <v>23</v>
      </c>
      <c r="I4332" s="242"/>
      <c r="J4332" s="238"/>
      <c r="K4332" s="238"/>
      <c r="L4332" s="243"/>
      <c r="M4332" s="244"/>
      <c r="N4332" s="245"/>
      <c r="O4332" s="245"/>
      <c r="P4332" s="245"/>
      <c r="Q4332" s="245"/>
      <c r="R4332" s="245"/>
      <c r="S4332" s="245"/>
      <c r="T4332" s="246"/>
      <c r="AT4332" s="247" t="s">
        <v>513</v>
      </c>
      <c r="AU4332" s="247" t="s">
        <v>82</v>
      </c>
      <c r="AV4332" s="13" t="s">
        <v>80</v>
      </c>
      <c r="AW4332" s="13" t="s">
        <v>36</v>
      </c>
      <c r="AX4332" s="13" t="s">
        <v>73</v>
      </c>
      <c r="AY4332" s="247" t="s">
        <v>492</v>
      </c>
    </row>
    <row r="4333" spans="2:65" s="12" customFormat="1">
      <c r="B4333" s="225"/>
      <c r="C4333" s="226"/>
      <c r="D4333" s="221" t="s">
        <v>513</v>
      </c>
      <c r="E4333" s="248" t="s">
        <v>23</v>
      </c>
      <c r="F4333" s="249" t="s">
        <v>6247</v>
      </c>
      <c r="G4333" s="226"/>
      <c r="H4333" s="250">
        <v>30.295999999999999</v>
      </c>
      <c r="I4333" s="231"/>
      <c r="J4333" s="226"/>
      <c r="K4333" s="226"/>
      <c r="L4333" s="232"/>
      <c r="M4333" s="233"/>
      <c r="N4333" s="234"/>
      <c r="O4333" s="234"/>
      <c r="P4333" s="234"/>
      <c r="Q4333" s="234"/>
      <c r="R4333" s="234"/>
      <c r="S4333" s="234"/>
      <c r="T4333" s="235"/>
      <c r="AT4333" s="236" t="s">
        <v>513</v>
      </c>
      <c r="AU4333" s="236" t="s">
        <v>82</v>
      </c>
      <c r="AV4333" s="12" t="s">
        <v>82</v>
      </c>
      <c r="AW4333" s="12" t="s">
        <v>36</v>
      </c>
      <c r="AX4333" s="12" t="s">
        <v>73</v>
      </c>
      <c r="AY4333" s="236" t="s">
        <v>492</v>
      </c>
    </row>
    <row r="4334" spans="2:65" s="13" customFormat="1">
      <c r="B4334" s="237"/>
      <c r="C4334" s="238"/>
      <c r="D4334" s="221" t="s">
        <v>513</v>
      </c>
      <c r="E4334" s="239" t="s">
        <v>23</v>
      </c>
      <c r="F4334" s="240" t="s">
        <v>6213</v>
      </c>
      <c r="G4334" s="238"/>
      <c r="H4334" s="241" t="s">
        <v>23</v>
      </c>
      <c r="I4334" s="242"/>
      <c r="J4334" s="238"/>
      <c r="K4334" s="238"/>
      <c r="L4334" s="243"/>
      <c r="M4334" s="244"/>
      <c r="N4334" s="245"/>
      <c r="O4334" s="245"/>
      <c r="P4334" s="245"/>
      <c r="Q4334" s="245"/>
      <c r="R4334" s="245"/>
      <c r="S4334" s="245"/>
      <c r="T4334" s="246"/>
      <c r="AT4334" s="247" t="s">
        <v>513</v>
      </c>
      <c r="AU4334" s="247" t="s">
        <v>82</v>
      </c>
      <c r="AV4334" s="13" t="s">
        <v>80</v>
      </c>
      <c r="AW4334" s="13" t="s">
        <v>36</v>
      </c>
      <c r="AX4334" s="13" t="s">
        <v>73</v>
      </c>
      <c r="AY4334" s="247" t="s">
        <v>492</v>
      </c>
    </row>
    <row r="4335" spans="2:65" s="12" customFormat="1">
      <c r="B4335" s="225"/>
      <c r="C4335" s="226"/>
      <c r="D4335" s="221" t="s">
        <v>513</v>
      </c>
      <c r="E4335" s="248" t="s">
        <v>23</v>
      </c>
      <c r="F4335" s="249" t="s">
        <v>6247</v>
      </c>
      <c r="G4335" s="226"/>
      <c r="H4335" s="250">
        <v>30.295999999999999</v>
      </c>
      <c r="I4335" s="231"/>
      <c r="J4335" s="226"/>
      <c r="K4335" s="226"/>
      <c r="L4335" s="232"/>
      <c r="M4335" s="233"/>
      <c r="N4335" s="234"/>
      <c r="O4335" s="234"/>
      <c r="P4335" s="234"/>
      <c r="Q4335" s="234"/>
      <c r="R4335" s="234"/>
      <c r="S4335" s="234"/>
      <c r="T4335" s="235"/>
      <c r="AT4335" s="236" t="s">
        <v>513</v>
      </c>
      <c r="AU4335" s="236" t="s">
        <v>82</v>
      </c>
      <c r="AV4335" s="12" t="s">
        <v>82</v>
      </c>
      <c r="AW4335" s="12" t="s">
        <v>36</v>
      </c>
      <c r="AX4335" s="12" t="s">
        <v>73</v>
      </c>
      <c r="AY4335" s="236" t="s">
        <v>492</v>
      </c>
    </row>
    <row r="4336" spans="2:65" s="14" customFormat="1">
      <c r="B4336" s="251"/>
      <c r="C4336" s="252"/>
      <c r="D4336" s="227" t="s">
        <v>513</v>
      </c>
      <c r="E4336" s="253" t="s">
        <v>23</v>
      </c>
      <c r="F4336" s="254" t="s">
        <v>560</v>
      </c>
      <c r="G4336" s="252"/>
      <c r="H4336" s="255">
        <v>187.41399999999999</v>
      </c>
      <c r="I4336" s="256"/>
      <c r="J4336" s="252"/>
      <c r="K4336" s="252"/>
      <c r="L4336" s="257"/>
      <c r="M4336" s="258"/>
      <c r="N4336" s="259"/>
      <c r="O4336" s="259"/>
      <c r="P4336" s="259"/>
      <c r="Q4336" s="259"/>
      <c r="R4336" s="259"/>
      <c r="S4336" s="259"/>
      <c r="T4336" s="260"/>
      <c r="AT4336" s="261" t="s">
        <v>513</v>
      </c>
      <c r="AU4336" s="261" t="s">
        <v>82</v>
      </c>
      <c r="AV4336" s="14" t="s">
        <v>502</v>
      </c>
      <c r="AW4336" s="14" t="s">
        <v>36</v>
      </c>
      <c r="AX4336" s="14" t="s">
        <v>80</v>
      </c>
      <c r="AY4336" s="261" t="s">
        <v>492</v>
      </c>
    </row>
    <row r="4337" spans="2:65" s="1" customFormat="1" ht="16.5" customHeight="1">
      <c r="B4337" s="42"/>
      <c r="C4337" s="209" t="s">
        <v>6248</v>
      </c>
      <c r="D4337" s="209" t="s">
        <v>498</v>
      </c>
      <c r="E4337" s="210" t="s">
        <v>6249</v>
      </c>
      <c r="F4337" s="211" t="s">
        <v>6250</v>
      </c>
      <c r="G4337" s="212" t="s">
        <v>6197</v>
      </c>
      <c r="H4337" s="213">
        <v>2707.2640000000001</v>
      </c>
      <c r="I4337" s="214"/>
      <c r="J4337" s="215">
        <f>ROUND(I4337*H4337,2)</f>
        <v>0</v>
      </c>
      <c r="K4337" s="211" t="s">
        <v>501</v>
      </c>
      <c r="L4337" s="62"/>
      <c r="M4337" s="216" t="s">
        <v>23</v>
      </c>
      <c r="N4337" s="217" t="s">
        <v>44</v>
      </c>
      <c r="O4337" s="43"/>
      <c r="P4337" s="218">
        <f>O4337*H4337</f>
        <v>0</v>
      </c>
      <c r="Q4337" s="218">
        <v>5.0000000000000002E-5</v>
      </c>
      <c r="R4337" s="218">
        <f>Q4337*H4337</f>
        <v>0.13536320000000002</v>
      </c>
      <c r="S4337" s="218">
        <v>0</v>
      </c>
      <c r="T4337" s="219">
        <f>S4337*H4337</f>
        <v>0</v>
      </c>
      <c r="AR4337" s="25" t="s">
        <v>775</v>
      </c>
      <c r="AT4337" s="25" t="s">
        <v>498</v>
      </c>
      <c r="AU4337" s="25" t="s">
        <v>82</v>
      </c>
      <c r="AY4337" s="25" t="s">
        <v>492</v>
      </c>
      <c r="BE4337" s="220">
        <f>IF(N4337="základní",J4337,0)</f>
        <v>0</v>
      </c>
      <c r="BF4337" s="220">
        <f>IF(N4337="snížená",J4337,0)</f>
        <v>0</v>
      </c>
      <c r="BG4337" s="220">
        <f>IF(N4337="zákl. přenesená",J4337,0)</f>
        <v>0</v>
      </c>
      <c r="BH4337" s="220">
        <f>IF(N4337="sníž. přenesená",J4337,0)</f>
        <v>0</v>
      </c>
      <c r="BI4337" s="220">
        <f>IF(N4337="nulová",J4337,0)</f>
        <v>0</v>
      </c>
      <c r="BJ4337" s="25" t="s">
        <v>80</v>
      </c>
      <c r="BK4337" s="220">
        <f>ROUND(I4337*H4337,2)</f>
        <v>0</v>
      </c>
      <c r="BL4337" s="25" t="s">
        <v>775</v>
      </c>
      <c r="BM4337" s="25" t="s">
        <v>6251</v>
      </c>
    </row>
    <row r="4338" spans="2:65" s="1" customFormat="1">
      <c r="B4338" s="42"/>
      <c r="C4338" s="64"/>
      <c r="D4338" s="221" t="s">
        <v>506</v>
      </c>
      <c r="E4338" s="64"/>
      <c r="F4338" s="222" t="s">
        <v>6252</v>
      </c>
      <c r="G4338" s="64"/>
      <c r="H4338" s="64"/>
      <c r="I4338" s="177"/>
      <c r="J4338" s="64"/>
      <c r="K4338" s="64"/>
      <c r="L4338" s="62"/>
      <c r="M4338" s="223"/>
      <c r="N4338" s="43"/>
      <c r="O4338" s="43"/>
      <c r="P4338" s="43"/>
      <c r="Q4338" s="43"/>
      <c r="R4338" s="43"/>
      <c r="S4338" s="43"/>
      <c r="T4338" s="79"/>
      <c r="AT4338" s="25" t="s">
        <v>506</v>
      </c>
      <c r="AU4338" s="25" t="s">
        <v>82</v>
      </c>
    </row>
    <row r="4339" spans="2:65" s="1" customFormat="1" ht="24">
      <c r="B4339" s="42"/>
      <c r="C4339" s="64"/>
      <c r="D4339" s="221" t="s">
        <v>509</v>
      </c>
      <c r="E4339" s="64"/>
      <c r="F4339" s="224" t="s">
        <v>6200</v>
      </c>
      <c r="G4339" s="64"/>
      <c r="H4339" s="64"/>
      <c r="I4339" s="177"/>
      <c r="J4339" s="64"/>
      <c r="K4339" s="64"/>
      <c r="L4339" s="62"/>
      <c r="M4339" s="223"/>
      <c r="N4339" s="43"/>
      <c r="O4339" s="43"/>
      <c r="P4339" s="43"/>
      <c r="Q4339" s="43"/>
      <c r="R4339" s="43"/>
      <c r="S4339" s="43"/>
      <c r="T4339" s="79"/>
      <c r="AT4339" s="25" t="s">
        <v>509</v>
      </c>
      <c r="AU4339" s="25" t="s">
        <v>82</v>
      </c>
    </row>
    <row r="4340" spans="2:65" s="13" customFormat="1">
      <c r="B4340" s="237"/>
      <c r="C4340" s="238"/>
      <c r="D4340" s="221" t="s">
        <v>513</v>
      </c>
      <c r="E4340" s="239" t="s">
        <v>23</v>
      </c>
      <c r="F4340" s="240" t="s">
        <v>6253</v>
      </c>
      <c r="G4340" s="238"/>
      <c r="H4340" s="241" t="s">
        <v>23</v>
      </c>
      <c r="I4340" s="242"/>
      <c r="J4340" s="238"/>
      <c r="K4340" s="238"/>
      <c r="L4340" s="243"/>
      <c r="M4340" s="244"/>
      <c r="N4340" s="245"/>
      <c r="O4340" s="245"/>
      <c r="P4340" s="245"/>
      <c r="Q4340" s="245"/>
      <c r="R4340" s="245"/>
      <c r="S4340" s="245"/>
      <c r="T4340" s="246"/>
      <c r="AT4340" s="247" t="s">
        <v>513</v>
      </c>
      <c r="AU4340" s="247" t="s">
        <v>82</v>
      </c>
      <c r="AV4340" s="13" t="s">
        <v>80</v>
      </c>
      <c r="AW4340" s="13" t="s">
        <v>36</v>
      </c>
      <c r="AX4340" s="13" t="s">
        <v>73</v>
      </c>
      <c r="AY4340" s="247" t="s">
        <v>492</v>
      </c>
    </row>
    <row r="4341" spans="2:65" s="12" customFormat="1">
      <c r="B4341" s="225"/>
      <c r="C4341" s="226"/>
      <c r="D4341" s="221" t="s">
        <v>513</v>
      </c>
      <c r="E4341" s="248" t="s">
        <v>23</v>
      </c>
      <c r="F4341" s="249" t="s">
        <v>6254</v>
      </c>
      <c r="G4341" s="226"/>
      <c r="H4341" s="250">
        <v>80.64</v>
      </c>
      <c r="I4341" s="231"/>
      <c r="J4341" s="226"/>
      <c r="K4341" s="226"/>
      <c r="L4341" s="232"/>
      <c r="M4341" s="233"/>
      <c r="N4341" s="234"/>
      <c r="O4341" s="234"/>
      <c r="P4341" s="234"/>
      <c r="Q4341" s="234"/>
      <c r="R4341" s="234"/>
      <c r="S4341" s="234"/>
      <c r="T4341" s="235"/>
      <c r="AT4341" s="236" t="s">
        <v>513</v>
      </c>
      <c r="AU4341" s="236" t="s">
        <v>82</v>
      </c>
      <c r="AV4341" s="12" t="s">
        <v>82</v>
      </c>
      <c r="AW4341" s="12" t="s">
        <v>36</v>
      </c>
      <c r="AX4341" s="12" t="s">
        <v>73</v>
      </c>
      <c r="AY4341" s="236" t="s">
        <v>492</v>
      </c>
    </row>
    <row r="4342" spans="2:65" s="13" customFormat="1">
      <c r="B4342" s="237"/>
      <c r="C4342" s="238"/>
      <c r="D4342" s="221" t="s">
        <v>513</v>
      </c>
      <c r="E4342" s="239" t="s">
        <v>23</v>
      </c>
      <c r="F4342" s="240" t="s">
        <v>6255</v>
      </c>
      <c r="G4342" s="238"/>
      <c r="H4342" s="241" t="s">
        <v>23</v>
      </c>
      <c r="I4342" s="242"/>
      <c r="J4342" s="238"/>
      <c r="K4342" s="238"/>
      <c r="L4342" s="243"/>
      <c r="M4342" s="244"/>
      <c r="N4342" s="245"/>
      <c r="O4342" s="245"/>
      <c r="P4342" s="245"/>
      <c r="Q4342" s="245"/>
      <c r="R4342" s="245"/>
      <c r="S4342" s="245"/>
      <c r="T4342" s="246"/>
      <c r="AT4342" s="247" t="s">
        <v>513</v>
      </c>
      <c r="AU4342" s="247" t="s">
        <v>82</v>
      </c>
      <c r="AV4342" s="13" t="s">
        <v>80</v>
      </c>
      <c r="AW4342" s="13" t="s">
        <v>36</v>
      </c>
      <c r="AX4342" s="13" t="s">
        <v>73</v>
      </c>
      <c r="AY4342" s="247" t="s">
        <v>492</v>
      </c>
    </row>
    <row r="4343" spans="2:65" s="12" customFormat="1">
      <c r="B4343" s="225"/>
      <c r="C4343" s="226"/>
      <c r="D4343" s="221" t="s">
        <v>513</v>
      </c>
      <c r="E4343" s="248" t="s">
        <v>23</v>
      </c>
      <c r="F4343" s="249" t="s">
        <v>6256</v>
      </c>
      <c r="G4343" s="226"/>
      <c r="H4343" s="250">
        <v>170.28</v>
      </c>
      <c r="I4343" s="231"/>
      <c r="J4343" s="226"/>
      <c r="K4343" s="226"/>
      <c r="L4343" s="232"/>
      <c r="M4343" s="233"/>
      <c r="N4343" s="234"/>
      <c r="O4343" s="234"/>
      <c r="P4343" s="234"/>
      <c r="Q4343" s="234"/>
      <c r="R4343" s="234"/>
      <c r="S4343" s="234"/>
      <c r="T4343" s="235"/>
      <c r="AT4343" s="236" t="s">
        <v>513</v>
      </c>
      <c r="AU4343" s="236" t="s">
        <v>82</v>
      </c>
      <c r="AV4343" s="12" t="s">
        <v>82</v>
      </c>
      <c r="AW4343" s="12" t="s">
        <v>36</v>
      </c>
      <c r="AX4343" s="12" t="s">
        <v>73</v>
      </c>
      <c r="AY4343" s="236" t="s">
        <v>492</v>
      </c>
    </row>
    <row r="4344" spans="2:65" s="13" customFormat="1">
      <c r="B4344" s="237"/>
      <c r="C4344" s="238"/>
      <c r="D4344" s="221" t="s">
        <v>513</v>
      </c>
      <c r="E4344" s="239" t="s">
        <v>23</v>
      </c>
      <c r="F4344" s="240" t="s">
        <v>6257</v>
      </c>
      <c r="G4344" s="238"/>
      <c r="H4344" s="241" t="s">
        <v>23</v>
      </c>
      <c r="I4344" s="242"/>
      <c r="J4344" s="238"/>
      <c r="K4344" s="238"/>
      <c r="L4344" s="243"/>
      <c r="M4344" s="244"/>
      <c r="N4344" s="245"/>
      <c r="O4344" s="245"/>
      <c r="P4344" s="245"/>
      <c r="Q4344" s="245"/>
      <c r="R4344" s="245"/>
      <c r="S4344" s="245"/>
      <c r="T4344" s="246"/>
      <c r="AT4344" s="247" t="s">
        <v>513</v>
      </c>
      <c r="AU4344" s="247" t="s">
        <v>82</v>
      </c>
      <c r="AV4344" s="13" t="s">
        <v>80</v>
      </c>
      <c r="AW4344" s="13" t="s">
        <v>36</v>
      </c>
      <c r="AX4344" s="13" t="s">
        <v>73</v>
      </c>
      <c r="AY4344" s="247" t="s">
        <v>492</v>
      </c>
    </row>
    <row r="4345" spans="2:65" s="12" customFormat="1">
      <c r="B4345" s="225"/>
      <c r="C4345" s="226"/>
      <c r="D4345" s="221" t="s">
        <v>513</v>
      </c>
      <c r="E4345" s="248" t="s">
        <v>23</v>
      </c>
      <c r="F4345" s="249" t="s">
        <v>6258</v>
      </c>
      <c r="G4345" s="226"/>
      <c r="H4345" s="250">
        <v>149.63999999999999</v>
      </c>
      <c r="I4345" s="231"/>
      <c r="J4345" s="226"/>
      <c r="K4345" s="226"/>
      <c r="L4345" s="232"/>
      <c r="M4345" s="233"/>
      <c r="N4345" s="234"/>
      <c r="O4345" s="234"/>
      <c r="P4345" s="234"/>
      <c r="Q4345" s="234"/>
      <c r="R4345" s="234"/>
      <c r="S4345" s="234"/>
      <c r="T4345" s="235"/>
      <c r="AT4345" s="236" t="s">
        <v>513</v>
      </c>
      <c r="AU4345" s="236" t="s">
        <v>82</v>
      </c>
      <c r="AV4345" s="12" t="s">
        <v>82</v>
      </c>
      <c r="AW4345" s="12" t="s">
        <v>36</v>
      </c>
      <c r="AX4345" s="12" t="s">
        <v>73</v>
      </c>
      <c r="AY4345" s="236" t="s">
        <v>492</v>
      </c>
    </row>
    <row r="4346" spans="2:65" s="13" customFormat="1">
      <c r="B4346" s="237"/>
      <c r="C4346" s="238"/>
      <c r="D4346" s="221" t="s">
        <v>513</v>
      </c>
      <c r="E4346" s="239" t="s">
        <v>23</v>
      </c>
      <c r="F4346" s="240" t="s">
        <v>6259</v>
      </c>
      <c r="G4346" s="238"/>
      <c r="H4346" s="241" t="s">
        <v>23</v>
      </c>
      <c r="I4346" s="242"/>
      <c r="J4346" s="238"/>
      <c r="K4346" s="238"/>
      <c r="L4346" s="243"/>
      <c r="M4346" s="244"/>
      <c r="N4346" s="245"/>
      <c r="O4346" s="245"/>
      <c r="P4346" s="245"/>
      <c r="Q4346" s="245"/>
      <c r="R4346" s="245"/>
      <c r="S4346" s="245"/>
      <c r="T4346" s="246"/>
      <c r="AT4346" s="247" t="s">
        <v>513</v>
      </c>
      <c r="AU4346" s="247" t="s">
        <v>82</v>
      </c>
      <c r="AV4346" s="13" t="s">
        <v>80</v>
      </c>
      <c r="AW4346" s="13" t="s">
        <v>36</v>
      </c>
      <c r="AX4346" s="13" t="s">
        <v>73</v>
      </c>
      <c r="AY4346" s="247" t="s">
        <v>492</v>
      </c>
    </row>
    <row r="4347" spans="2:65" s="12" customFormat="1">
      <c r="B4347" s="225"/>
      <c r="C4347" s="226"/>
      <c r="D4347" s="221" t="s">
        <v>513</v>
      </c>
      <c r="E4347" s="248" t="s">
        <v>23</v>
      </c>
      <c r="F4347" s="249" t="s">
        <v>6260</v>
      </c>
      <c r="G4347" s="226"/>
      <c r="H4347" s="250">
        <v>98.04</v>
      </c>
      <c r="I4347" s="231"/>
      <c r="J4347" s="226"/>
      <c r="K4347" s="226"/>
      <c r="L4347" s="232"/>
      <c r="M4347" s="233"/>
      <c r="N4347" s="234"/>
      <c r="O4347" s="234"/>
      <c r="P4347" s="234"/>
      <c r="Q4347" s="234"/>
      <c r="R4347" s="234"/>
      <c r="S4347" s="234"/>
      <c r="T4347" s="235"/>
      <c r="AT4347" s="236" t="s">
        <v>513</v>
      </c>
      <c r="AU4347" s="236" t="s">
        <v>82</v>
      </c>
      <c r="AV4347" s="12" t="s">
        <v>82</v>
      </c>
      <c r="AW4347" s="12" t="s">
        <v>36</v>
      </c>
      <c r="AX4347" s="12" t="s">
        <v>73</v>
      </c>
      <c r="AY4347" s="236" t="s">
        <v>492</v>
      </c>
    </row>
    <row r="4348" spans="2:65" s="13" customFormat="1">
      <c r="B4348" s="237"/>
      <c r="C4348" s="238"/>
      <c r="D4348" s="221" t="s">
        <v>513</v>
      </c>
      <c r="E4348" s="239" t="s">
        <v>23</v>
      </c>
      <c r="F4348" s="240" t="s">
        <v>6261</v>
      </c>
      <c r="G4348" s="238"/>
      <c r="H4348" s="241" t="s">
        <v>23</v>
      </c>
      <c r="I4348" s="242"/>
      <c r="J4348" s="238"/>
      <c r="K4348" s="238"/>
      <c r="L4348" s="243"/>
      <c r="M4348" s="244"/>
      <c r="N4348" s="245"/>
      <c r="O4348" s="245"/>
      <c r="P4348" s="245"/>
      <c r="Q4348" s="245"/>
      <c r="R4348" s="245"/>
      <c r="S4348" s="245"/>
      <c r="T4348" s="246"/>
      <c r="AT4348" s="247" t="s">
        <v>513</v>
      </c>
      <c r="AU4348" s="247" t="s">
        <v>82</v>
      </c>
      <c r="AV4348" s="13" t="s">
        <v>80</v>
      </c>
      <c r="AW4348" s="13" t="s">
        <v>36</v>
      </c>
      <c r="AX4348" s="13" t="s">
        <v>73</v>
      </c>
      <c r="AY4348" s="247" t="s">
        <v>492</v>
      </c>
    </row>
    <row r="4349" spans="2:65" s="12" customFormat="1">
      <c r="B4349" s="225"/>
      <c r="C4349" s="226"/>
      <c r="D4349" s="221" t="s">
        <v>513</v>
      </c>
      <c r="E4349" s="248" t="s">
        <v>23</v>
      </c>
      <c r="F4349" s="249" t="s">
        <v>6262</v>
      </c>
      <c r="G4349" s="226"/>
      <c r="H4349" s="250">
        <v>763.2</v>
      </c>
      <c r="I4349" s="231"/>
      <c r="J4349" s="226"/>
      <c r="K4349" s="226"/>
      <c r="L4349" s="232"/>
      <c r="M4349" s="233"/>
      <c r="N4349" s="234"/>
      <c r="O4349" s="234"/>
      <c r="P4349" s="234"/>
      <c r="Q4349" s="234"/>
      <c r="R4349" s="234"/>
      <c r="S4349" s="234"/>
      <c r="T4349" s="235"/>
      <c r="AT4349" s="236" t="s">
        <v>513</v>
      </c>
      <c r="AU4349" s="236" t="s">
        <v>82</v>
      </c>
      <c r="AV4349" s="12" t="s">
        <v>82</v>
      </c>
      <c r="AW4349" s="12" t="s">
        <v>36</v>
      </c>
      <c r="AX4349" s="12" t="s">
        <v>73</v>
      </c>
      <c r="AY4349" s="236" t="s">
        <v>492</v>
      </c>
    </row>
    <row r="4350" spans="2:65" s="13" customFormat="1">
      <c r="B4350" s="237"/>
      <c r="C4350" s="238"/>
      <c r="D4350" s="221" t="s">
        <v>513</v>
      </c>
      <c r="E4350" s="239" t="s">
        <v>23</v>
      </c>
      <c r="F4350" s="240" t="s">
        <v>6263</v>
      </c>
      <c r="G4350" s="238"/>
      <c r="H4350" s="241" t="s">
        <v>23</v>
      </c>
      <c r="I4350" s="242"/>
      <c r="J4350" s="238"/>
      <c r="K4350" s="238"/>
      <c r="L4350" s="243"/>
      <c r="M4350" s="244"/>
      <c r="N4350" s="245"/>
      <c r="O4350" s="245"/>
      <c r="P4350" s="245"/>
      <c r="Q4350" s="245"/>
      <c r="R4350" s="245"/>
      <c r="S4350" s="245"/>
      <c r="T4350" s="246"/>
      <c r="AT4350" s="247" t="s">
        <v>513</v>
      </c>
      <c r="AU4350" s="247" t="s">
        <v>82</v>
      </c>
      <c r="AV4350" s="13" t="s">
        <v>80</v>
      </c>
      <c r="AW4350" s="13" t="s">
        <v>36</v>
      </c>
      <c r="AX4350" s="13" t="s">
        <v>73</v>
      </c>
      <c r="AY4350" s="247" t="s">
        <v>492</v>
      </c>
    </row>
    <row r="4351" spans="2:65" s="12" customFormat="1">
      <c r="B4351" s="225"/>
      <c r="C4351" s="226"/>
      <c r="D4351" s="221" t="s">
        <v>513</v>
      </c>
      <c r="E4351" s="248" t="s">
        <v>23</v>
      </c>
      <c r="F4351" s="249" t="s">
        <v>6264</v>
      </c>
      <c r="G4351" s="226"/>
      <c r="H4351" s="250">
        <v>729.28</v>
      </c>
      <c r="I4351" s="231"/>
      <c r="J4351" s="226"/>
      <c r="K4351" s="226"/>
      <c r="L4351" s="232"/>
      <c r="M4351" s="233"/>
      <c r="N4351" s="234"/>
      <c r="O4351" s="234"/>
      <c r="P4351" s="234"/>
      <c r="Q4351" s="234"/>
      <c r="R4351" s="234"/>
      <c r="S4351" s="234"/>
      <c r="T4351" s="235"/>
      <c r="AT4351" s="236" t="s">
        <v>513</v>
      </c>
      <c r="AU4351" s="236" t="s">
        <v>82</v>
      </c>
      <c r="AV4351" s="12" t="s">
        <v>82</v>
      </c>
      <c r="AW4351" s="12" t="s">
        <v>36</v>
      </c>
      <c r="AX4351" s="12" t="s">
        <v>73</v>
      </c>
      <c r="AY4351" s="236" t="s">
        <v>492</v>
      </c>
    </row>
    <row r="4352" spans="2:65" s="13" customFormat="1">
      <c r="B4352" s="237"/>
      <c r="C4352" s="238"/>
      <c r="D4352" s="221" t="s">
        <v>513</v>
      </c>
      <c r="E4352" s="239" t="s">
        <v>23</v>
      </c>
      <c r="F4352" s="240" t="s">
        <v>6265</v>
      </c>
      <c r="G4352" s="238"/>
      <c r="H4352" s="241" t="s">
        <v>23</v>
      </c>
      <c r="I4352" s="242"/>
      <c r="J4352" s="238"/>
      <c r="K4352" s="238"/>
      <c r="L4352" s="243"/>
      <c r="M4352" s="244"/>
      <c r="N4352" s="245"/>
      <c r="O4352" s="245"/>
      <c r="P4352" s="245"/>
      <c r="Q4352" s="245"/>
      <c r="R4352" s="245"/>
      <c r="S4352" s="245"/>
      <c r="T4352" s="246"/>
      <c r="AT4352" s="247" t="s">
        <v>513</v>
      </c>
      <c r="AU4352" s="247" t="s">
        <v>82</v>
      </c>
      <c r="AV4352" s="13" t="s">
        <v>80</v>
      </c>
      <c r="AW4352" s="13" t="s">
        <v>36</v>
      </c>
      <c r="AX4352" s="13" t="s">
        <v>73</v>
      </c>
      <c r="AY4352" s="247" t="s">
        <v>492</v>
      </c>
    </row>
    <row r="4353" spans="2:65" s="12" customFormat="1">
      <c r="B4353" s="225"/>
      <c r="C4353" s="226"/>
      <c r="D4353" s="221" t="s">
        <v>513</v>
      </c>
      <c r="E4353" s="248" t="s">
        <v>23</v>
      </c>
      <c r="F4353" s="249" t="s">
        <v>6266</v>
      </c>
      <c r="G4353" s="226"/>
      <c r="H4353" s="250">
        <v>121.32</v>
      </c>
      <c r="I4353" s="231"/>
      <c r="J4353" s="226"/>
      <c r="K4353" s="226"/>
      <c r="L4353" s="232"/>
      <c r="M4353" s="233"/>
      <c r="N4353" s="234"/>
      <c r="O4353" s="234"/>
      <c r="P4353" s="234"/>
      <c r="Q4353" s="234"/>
      <c r="R4353" s="234"/>
      <c r="S4353" s="234"/>
      <c r="T4353" s="235"/>
      <c r="AT4353" s="236" t="s">
        <v>513</v>
      </c>
      <c r="AU4353" s="236" t="s">
        <v>82</v>
      </c>
      <c r="AV4353" s="12" t="s">
        <v>82</v>
      </c>
      <c r="AW4353" s="12" t="s">
        <v>36</v>
      </c>
      <c r="AX4353" s="12" t="s">
        <v>73</v>
      </c>
      <c r="AY4353" s="236" t="s">
        <v>492</v>
      </c>
    </row>
    <row r="4354" spans="2:65" s="13" customFormat="1">
      <c r="B4354" s="237"/>
      <c r="C4354" s="238"/>
      <c r="D4354" s="221" t="s">
        <v>513</v>
      </c>
      <c r="E4354" s="239" t="s">
        <v>23</v>
      </c>
      <c r="F4354" s="240" t="s">
        <v>6267</v>
      </c>
      <c r="G4354" s="238"/>
      <c r="H4354" s="241" t="s">
        <v>23</v>
      </c>
      <c r="I4354" s="242"/>
      <c r="J4354" s="238"/>
      <c r="K4354" s="238"/>
      <c r="L4354" s="243"/>
      <c r="M4354" s="244"/>
      <c r="N4354" s="245"/>
      <c r="O4354" s="245"/>
      <c r="P4354" s="245"/>
      <c r="Q4354" s="245"/>
      <c r="R4354" s="245"/>
      <c r="S4354" s="245"/>
      <c r="T4354" s="246"/>
      <c r="AT4354" s="247" t="s">
        <v>513</v>
      </c>
      <c r="AU4354" s="247" t="s">
        <v>82</v>
      </c>
      <c r="AV4354" s="13" t="s">
        <v>80</v>
      </c>
      <c r="AW4354" s="13" t="s">
        <v>36</v>
      </c>
      <c r="AX4354" s="13" t="s">
        <v>73</v>
      </c>
      <c r="AY4354" s="247" t="s">
        <v>492</v>
      </c>
    </row>
    <row r="4355" spans="2:65" s="12" customFormat="1">
      <c r="B4355" s="225"/>
      <c r="C4355" s="226"/>
      <c r="D4355" s="221" t="s">
        <v>513</v>
      </c>
      <c r="E4355" s="248" t="s">
        <v>23</v>
      </c>
      <c r="F4355" s="249" t="s">
        <v>6268</v>
      </c>
      <c r="G4355" s="226"/>
      <c r="H4355" s="250">
        <v>110.8</v>
      </c>
      <c r="I4355" s="231"/>
      <c r="J4355" s="226"/>
      <c r="K4355" s="226"/>
      <c r="L4355" s="232"/>
      <c r="M4355" s="233"/>
      <c r="N4355" s="234"/>
      <c r="O4355" s="234"/>
      <c r="P4355" s="234"/>
      <c r="Q4355" s="234"/>
      <c r="R4355" s="234"/>
      <c r="S4355" s="234"/>
      <c r="T4355" s="235"/>
      <c r="AT4355" s="236" t="s">
        <v>513</v>
      </c>
      <c r="AU4355" s="236" t="s">
        <v>82</v>
      </c>
      <c r="AV4355" s="12" t="s">
        <v>82</v>
      </c>
      <c r="AW4355" s="12" t="s">
        <v>36</v>
      </c>
      <c r="AX4355" s="12" t="s">
        <v>73</v>
      </c>
      <c r="AY4355" s="236" t="s">
        <v>492</v>
      </c>
    </row>
    <row r="4356" spans="2:65" s="13" customFormat="1">
      <c r="B4356" s="237"/>
      <c r="C4356" s="238"/>
      <c r="D4356" s="221" t="s">
        <v>513</v>
      </c>
      <c r="E4356" s="239" t="s">
        <v>23</v>
      </c>
      <c r="F4356" s="240" t="s">
        <v>6269</v>
      </c>
      <c r="G4356" s="238"/>
      <c r="H4356" s="241" t="s">
        <v>23</v>
      </c>
      <c r="I4356" s="242"/>
      <c r="J4356" s="238"/>
      <c r="K4356" s="238"/>
      <c r="L4356" s="243"/>
      <c r="M4356" s="244"/>
      <c r="N4356" s="245"/>
      <c r="O4356" s="245"/>
      <c r="P4356" s="245"/>
      <c r="Q4356" s="245"/>
      <c r="R4356" s="245"/>
      <c r="S4356" s="245"/>
      <c r="T4356" s="246"/>
      <c r="AT4356" s="247" t="s">
        <v>513</v>
      </c>
      <c r="AU4356" s="247" t="s">
        <v>82</v>
      </c>
      <c r="AV4356" s="13" t="s">
        <v>80</v>
      </c>
      <c r="AW4356" s="13" t="s">
        <v>36</v>
      </c>
      <c r="AX4356" s="13" t="s">
        <v>73</v>
      </c>
      <c r="AY4356" s="247" t="s">
        <v>492</v>
      </c>
    </row>
    <row r="4357" spans="2:65" s="12" customFormat="1">
      <c r="B4357" s="225"/>
      <c r="C4357" s="226"/>
      <c r="D4357" s="221" t="s">
        <v>513</v>
      </c>
      <c r="E4357" s="248" t="s">
        <v>23</v>
      </c>
      <c r="F4357" s="249" t="s">
        <v>6270</v>
      </c>
      <c r="G4357" s="226"/>
      <c r="H4357" s="250">
        <v>112.8</v>
      </c>
      <c r="I4357" s="231"/>
      <c r="J4357" s="226"/>
      <c r="K4357" s="226"/>
      <c r="L4357" s="232"/>
      <c r="M4357" s="233"/>
      <c r="N4357" s="234"/>
      <c r="O4357" s="234"/>
      <c r="P4357" s="234"/>
      <c r="Q4357" s="234"/>
      <c r="R4357" s="234"/>
      <c r="S4357" s="234"/>
      <c r="T4357" s="235"/>
      <c r="AT4357" s="236" t="s">
        <v>513</v>
      </c>
      <c r="AU4357" s="236" t="s">
        <v>82</v>
      </c>
      <c r="AV4357" s="12" t="s">
        <v>82</v>
      </c>
      <c r="AW4357" s="12" t="s">
        <v>36</v>
      </c>
      <c r="AX4357" s="12" t="s">
        <v>73</v>
      </c>
      <c r="AY4357" s="236" t="s">
        <v>492</v>
      </c>
    </row>
    <row r="4358" spans="2:65" s="13" customFormat="1">
      <c r="B4358" s="237"/>
      <c r="C4358" s="238"/>
      <c r="D4358" s="221" t="s">
        <v>513</v>
      </c>
      <c r="E4358" s="239" t="s">
        <v>23</v>
      </c>
      <c r="F4358" s="240" t="s">
        <v>6245</v>
      </c>
      <c r="G4358" s="238"/>
      <c r="H4358" s="241" t="s">
        <v>23</v>
      </c>
      <c r="I4358" s="242"/>
      <c r="J4358" s="238"/>
      <c r="K4358" s="238"/>
      <c r="L4358" s="243"/>
      <c r="M4358" s="244"/>
      <c r="N4358" s="245"/>
      <c r="O4358" s="245"/>
      <c r="P4358" s="245"/>
      <c r="Q4358" s="245"/>
      <c r="R4358" s="245"/>
      <c r="S4358" s="245"/>
      <c r="T4358" s="246"/>
      <c r="AT4358" s="247" t="s">
        <v>513</v>
      </c>
      <c r="AU4358" s="247" t="s">
        <v>82</v>
      </c>
      <c r="AV4358" s="13" t="s">
        <v>80</v>
      </c>
      <c r="AW4358" s="13" t="s">
        <v>36</v>
      </c>
      <c r="AX4358" s="13" t="s">
        <v>73</v>
      </c>
      <c r="AY4358" s="247" t="s">
        <v>492</v>
      </c>
    </row>
    <row r="4359" spans="2:65" s="12" customFormat="1">
      <c r="B4359" s="225"/>
      <c r="C4359" s="226"/>
      <c r="D4359" s="221" t="s">
        <v>513</v>
      </c>
      <c r="E4359" s="248" t="s">
        <v>23</v>
      </c>
      <c r="F4359" s="249" t="s">
        <v>6271</v>
      </c>
      <c r="G4359" s="226"/>
      <c r="H4359" s="250">
        <v>46.591999999999999</v>
      </c>
      <c r="I4359" s="231"/>
      <c r="J4359" s="226"/>
      <c r="K4359" s="226"/>
      <c r="L4359" s="232"/>
      <c r="M4359" s="233"/>
      <c r="N4359" s="234"/>
      <c r="O4359" s="234"/>
      <c r="P4359" s="234"/>
      <c r="Q4359" s="234"/>
      <c r="R4359" s="234"/>
      <c r="S4359" s="234"/>
      <c r="T4359" s="235"/>
      <c r="AT4359" s="236" t="s">
        <v>513</v>
      </c>
      <c r="AU4359" s="236" t="s">
        <v>82</v>
      </c>
      <c r="AV4359" s="12" t="s">
        <v>82</v>
      </c>
      <c r="AW4359" s="12" t="s">
        <v>36</v>
      </c>
      <c r="AX4359" s="12" t="s">
        <v>73</v>
      </c>
      <c r="AY4359" s="236" t="s">
        <v>492</v>
      </c>
    </row>
    <row r="4360" spans="2:65" s="13" customFormat="1">
      <c r="B4360" s="237"/>
      <c r="C4360" s="238"/>
      <c r="D4360" s="221" t="s">
        <v>513</v>
      </c>
      <c r="E4360" s="239" t="s">
        <v>23</v>
      </c>
      <c r="F4360" s="240" t="s">
        <v>6272</v>
      </c>
      <c r="G4360" s="238"/>
      <c r="H4360" s="241" t="s">
        <v>23</v>
      </c>
      <c r="I4360" s="242"/>
      <c r="J4360" s="238"/>
      <c r="K4360" s="238"/>
      <c r="L4360" s="243"/>
      <c r="M4360" s="244"/>
      <c r="N4360" s="245"/>
      <c r="O4360" s="245"/>
      <c r="P4360" s="245"/>
      <c r="Q4360" s="245"/>
      <c r="R4360" s="245"/>
      <c r="S4360" s="245"/>
      <c r="T4360" s="246"/>
      <c r="AT4360" s="247" t="s">
        <v>513</v>
      </c>
      <c r="AU4360" s="247" t="s">
        <v>82</v>
      </c>
      <c r="AV4360" s="13" t="s">
        <v>80</v>
      </c>
      <c r="AW4360" s="13" t="s">
        <v>36</v>
      </c>
      <c r="AX4360" s="13" t="s">
        <v>73</v>
      </c>
      <c r="AY4360" s="247" t="s">
        <v>492</v>
      </c>
    </row>
    <row r="4361" spans="2:65" s="12" customFormat="1">
      <c r="B4361" s="225"/>
      <c r="C4361" s="226"/>
      <c r="D4361" s="221" t="s">
        <v>513</v>
      </c>
      <c r="E4361" s="248" t="s">
        <v>23</v>
      </c>
      <c r="F4361" s="249" t="s">
        <v>6273</v>
      </c>
      <c r="G4361" s="226"/>
      <c r="H4361" s="250">
        <v>42</v>
      </c>
      <c r="I4361" s="231"/>
      <c r="J4361" s="226"/>
      <c r="K4361" s="226"/>
      <c r="L4361" s="232"/>
      <c r="M4361" s="233"/>
      <c r="N4361" s="234"/>
      <c r="O4361" s="234"/>
      <c r="P4361" s="234"/>
      <c r="Q4361" s="234"/>
      <c r="R4361" s="234"/>
      <c r="S4361" s="234"/>
      <c r="T4361" s="235"/>
      <c r="AT4361" s="236" t="s">
        <v>513</v>
      </c>
      <c r="AU4361" s="236" t="s">
        <v>82</v>
      </c>
      <c r="AV4361" s="12" t="s">
        <v>82</v>
      </c>
      <c r="AW4361" s="12" t="s">
        <v>36</v>
      </c>
      <c r="AX4361" s="12" t="s">
        <v>73</v>
      </c>
      <c r="AY4361" s="236" t="s">
        <v>492</v>
      </c>
    </row>
    <row r="4362" spans="2:65" s="13" customFormat="1">
      <c r="B4362" s="237"/>
      <c r="C4362" s="238"/>
      <c r="D4362" s="221" t="s">
        <v>513</v>
      </c>
      <c r="E4362" s="239" t="s">
        <v>23</v>
      </c>
      <c r="F4362" s="240" t="s">
        <v>6274</v>
      </c>
      <c r="G4362" s="238"/>
      <c r="H4362" s="241" t="s">
        <v>23</v>
      </c>
      <c r="I4362" s="242"/>
      <c r="J4362" s="238"/>
      <c r="K4362" s="238"/>
      <c r="L4362" s="243"/>
      <c r="M4362" s="244"/>
      <c r="N4362" s="245"/>
      <c r="O4362" s="245"/>
      <c r="P4362" s="245"/>
      <c r="Q4362" s="245"/>
      <c r="R4362" s="245"/>
      <c r="S4362" s="245"/>
      <c r="T4362" s="246"/>
      <c r="AT4362" s="247" t="s">
        <v>513</v>
      </c>
      <c r="AU4362" s="247" t="s">
        <v>82</v>
      </c>
      <c r="AV4362" s="13" t="s">
        <v>80</v>
      </c>
      <c r="AW4362" s="13" t="s">
        <v>36</v>
      </c>
      <c r="AX4362" s="13" t="s">
        <v>73</v>
      </c>
      <c r="AY4362" s="247" t="s">
        <v>492</v>
      </c>
    </row>
    <row r="4363" spans="2:65" s="12" customFormat="1">
      <c r="B4363" s="225"/>
      <c r="C4363" s="226"/>
      <c r="D4363" s="221" t="s">
        <v>513</v>
      </c>
      <c r="E4363" s="248" t="s">
        <v>23</v>
      </c>
      <c r="F4363" s="249" t="s">
        <v>6275</v>
      </c>
      <c r="G4363" s="226"/>
      <c r="H4363" s="250">
        <v>108.72</v>
      </c>
      <c r="I4363" s="231"/>
      <c r="J4363" s="226"/>
      <c r="K4363" s="226"/>
      <c r="L4363" s="232"/>
      <c r="M4363" s="233"/>
      <c r="N4363" s="234"/>
      <c r="O4363" s="234"/>
      <c r="P4363" s="234"/>
      <c r="Q4363" s="234"/>
      <c r="R4363" s="234"/>
      <c r="S4363" s="234"/>
      <c r="T4363" s="235"/>
      <c r="AT4363" s="236" t="s">
        <v>513</v>
      </c>
      <c r="AU4363" s="236" t="s">
        <v>82</v>
      </c>
      <c r="AV4363" s="12" t="s">
        <v>82</v>
      </c>
      <c r="AW4363" s="12" t="s">
        <v>36</v>
      </c>
      <c r="AX4363" s="12" t="s">
        <v>73</v>
      </c>
      <c r="AY4363" s="236" t="s">
        <v>492</v>
      </c>
    </row>
    <row r="4364" spans="2:65" s="13" customFormat="1">
      <c r="B4364" s="237"/>
      <c r="C4364" s="238"/>
      <c r="D4364" s="221" t="s">
        <v>513</v>
      </c>
      <c r="E4364" s="239" t="s">
        <v>23</v>
      </c>
      <c r="F4364" s="240" t="s">
        <v>6276</v>
      </c>
      <c r="G4364" s="238"/>
      <c r="H4364" s="241" t="s">
        <v>23</v>
      </c>
      <c r="I4364" s="242"/>
      <c r="J4364" s="238"/>
      <c r="K4364" s="238"/>
      <c r="L4364" s="243"/>
      <c r="M4364" s="244"/>
      <c r="N4364" s="245"/>
      <c r="O4364" s="245"/>
      <c r="P4364" s="245"/>
      <c r="Q4364" s="245"/>
      <c r="R4364" s="245"/>
      <c r="S4364" s="245"/>
      <c r="T4364" s="246"/>
      <c r="AT4364" s="247" t="s">
        <v>513</v>
      </c>
      <c r="AU4364" s="247" t="s">
        <v>82</v>
      </c>
      <c r="AV4364" s="13" t="s">
        <v>80</v>
      </c>
      <c r="AW4364" s="13" t="s">
        <v>36</v>
      </c>
      <c r="AX4364" s="13" t="s">
        <v>73</v>
      </c>
      <c r="AY4364" s="247" t="s">
        <v>492</v>
      </c>
    </row>
    <row r="4365" spans="2:65" s="12" customFormat="1">
      <c r="B4365" s="225"/>
      <c r="C4365" s="226"/>
      <c r="D4365" s="221" t="s">
        <v>513</v>
      </c>
      <c r="E4365" s="248" t="s">
        <v>23</v>
      </c>
      <c r="F4365" s="249" t="s">
        <v>6277</v>
      </c>
      <c r="G4365" s="226"/>
      <c r="H4365" s="250">
        <v>173.952</v>
      </c>
      <c r="I4365" s="231"/>
      <c r="J4365" s="226"/>
      <c r="K4365" s="226"/>
      <c r="L4365" s="232"/>
      <c r="M4365" s="233"/>
      <c r="N4365" s="234"/>
      <c r="O4365" s="234"/>
      <c r="P4365" s="234"/>
      <c r="Q4365" s="234"/>
      <c r="R4365" s="234"/>
      <c r="S4365" s="234"/>
      <c r="T4365" s="235"/>
      <c r="AT4365" s="236" t="s">
        <v>513</v>
      </c>
      <c r="AU4365" s="236" t="s">
        <v>82</v>
      </c>
      <c r="AV4365" s="12" t="s">
        <v>82</v>
      </c>
      <c r="AW4365" s="12" t="s">
        <v>36</v>
      </c>
      <c r="AX4365" s="12" t="s">
        <v>73</v>
      </c>
      <c r="AY4365" s="236" t="s">
        <v>492</v>
      </c>
    </row>
    <row r="4366" spans="2:65" s="14" customFormat="1">
      <c r="B4366" s="251"/>
      <c r="C4366" s="252"/>
      <c r="D4366" s="227" t="s">
        <v>513</v>
      </c>
      <c r="E4366" s="253" t="s">
        <v>23</v>
      </c>
      <c r="F4366" s="254" t="s">
        <v>560</v>
      </c>
      <c r="G4366" s="252"/>
      <c r="H4366" s="255">
        <v>2707.2640000000001</v>
      </c>
      <c r="I4366" s="256"/>
      <c r="J4366" s="252"/>
      <c r="K4366" s="252"/>
      <c r="L4366" s="257"/>
      <c r="M4366" s="258"/>
      <c r="N4366" s="259"/>
      <c r="O4366" s="259"/>
      <c r="P4366" s="259"/>
      <c r="Q4366" s="259"/>
      <c r="R4366" s="259"/>
      <c r="S4366" s="259"/>
      <c r="T4366" s="260"/>
      <c r="AT4366" s="261" t="s">
        <v>513</v>
      </c>
      <c r="AU4366" s="261" t="s">
        <v>82</v>
      </c>
      <c r="AV4366" s="14" t="s">
        <v>502</v>
      </c>
      <c r="AW4366" s="14" t="s">
        <v>36</v>
      </c>
      <c r="AX4366" s="14" t="s">
        <v>80</v>
      </c>
      <c r="AY4366" s="261" t="s">
        <v>492</v>
      </c>
    </row>
    <row r="4367" spans="2:65" s="1" customFormat="1" ht="16.5" customHeight="1">
      <c r="B4367" s="42"/>
      <c r="C4367" s="209" t="s">
        <v>6278</v>
      </c>
      <c r="D4367" s="209" t="s">
        <v>498</v>
      </c>
      <c r="E4367" s="210" t="s">
        <v>6279</v>
      </c>
      <c r="F4367" s="211" t="s">
        <v>6280</v>
      </c>
      <c r="G4367" s="212" t="s">
        <v>6197</v>
      </c>
      <c r="H4367" s="213">
        <v>577.84</v>
      </c>
      <c r="I4367" s="214"/>
      <c r="J4367" s="215">
        <f>ROUND(I4367*H4367,2)</f>
        <v>0</v>
      </c>
      <c r="K4367" s="211" t="s">
        <v>501</v>
      </c>
      <c r="L4367" s="62"/>
      <c r="M4367" s="216" t="s">
        <v>23</v>
      </c>
      <c r="N4367" s="217" t="s">
        <v>44</v>
      </c>
      <c r="O4367" s="43"/>
      <c r="P4367" s="218">
        <f>O4367*H4367</f>
        <v>0</v>
      </c>
      <c r="Q4367" s="218">
        <v>5.0000000000000002E-5</v>
      </c>
      <c r="R4367" s="218">
        <f>Q4367*H4367</f>
        <v>2.8892000000000004E-2</v>
      </c>
      <c r="S4367" s="218">
        <v>0</v>
      </c>
      <c r="T4367" s="219">
        <f>S4367*H4367</f>
        <v>0</v>
      </c>
      <c r="AR4367" s="25" t="s">
        <v>775</v>
      </c>
      <c r="AT4367" s="25" t="s">
        <v>498</v>
      </c>
      <c r="AU4367" s="25" t="s">
        <v>82</v>
      </c>
      <c r="AY4367" s="25" t="s">
        <v>492</v>
      </c>
      <c r="BE4367" s="220">
        <f>IF(N4367="základní",J4367,0)</f>
        <v>0</v>
      </c>
      <c r="BF4367" s="220">
        <f>IF(N4367="snížená",J4367,0)</f>
        <v>0</v>
      </c>
      <c r="BG4367" s="220">
        <f>IF(N4367="zákl. přenesená",J4367,0)</f>
        <v>0</v>
      </c>
      <c r="BH4367" s="220">
        <f>IF(N4367="sníž. přenesená",J4367,0)</f>
        <v>0</v>
      </c>
      <c r="BI4367" s="220">
        <f>IF(N4367="nulová",J4367,0)</f>
        <v>0</v>
      </c>
      <c r="BJ4367" s="25" t="s">
        <v>80</v>
      </c>
      <c r="BK4367" s="220">
        <f>ROUND(I4367*H4367,2)</f>
        <v>0</v>
      </c>
      <c r="BL4367" s="25" t="s">
        <v>775</v>
      </c>
      <c r="BM4367" s="25" t="s">
        <v>6281</v>
      </c>
    </row>
    <row r="4368" spans="2:65" s="1" customFormat="1">
      <c r="B4368" s="42"/>
      <c r="C4368" s="64"/>
      <c r="D4368" s="221" t="s">
        <v>506</v>
      </c>
      <c r="E4368" s="64"/>
      <c r="F4368" s="222" t="s">
        <v>6282</v>
      </c>
      <c r="G4368" s="64"/>
      <c r="H4368" s="64"/>
      <c r="I4368" s="177"/>
      <c r="J4368" s="64"/>
      <c r="K4368" s="64"/>
      <c r="L4368" s="62"/>
      <c r="M4368" s="223"/>
      <c r="N4368" s="43"/>
      <c r="O4368" s="43"/>
      <c r="P4368" s="43"/>
      <c r="Q4368" s="43"/>
      <c r="R4368" s="43"/>
      <c r="S4368" s="43"/>
      <c r="T4368" s="79"/>
      <c r="AT4368" s="25" t="s">
        <v>506</v>
      </c>
      <c r="AU4368" s="25" t="s">
        <v>82</v>
      </c>
    </row>
    <row r="4369" spans="2:65" s="1" customFormat="1" ht="24">
      <c r="B4369" s="42"/>
      <c r="C4369" s="64"/>
      <c r="D4369" s="221" t="s">
        <v>509</v>
      </c>
      <c r="E4369" s="64"/>
      <c r="F4369" s="224" t="s">
        <v>6200</v>
      </c>
      <c r="G4369" s="64"/>
      <c r="H4369" s="64"/>
      <c r="I4369" s="177"/>
      <c r="J4369" s="64"/>
      <c r="K4369" s="64"/>
      <c r="L4369" s="62"/>
      <c r="M4369" s="223"/>
      <c r="N4369" s="43"/>
      <c r="O4369" s="43"/>
      <c r="P4369" s="43"/>
      <c r="Q4369" s="43"/>
      <c r="R4369" s="43"/>
      <c r="S4369" s="43"/>
      <c r="T4369" s="79"/>
      <c r="AT4369" s="25" t="s">
        <v>509</v>
      </c>
      <c r="AU4369" s="25" t="s">
        <v>82</v>
      </c>
    </row>
    <row r="4370" spans="2:65" s="13" customFormat="1">
      <c r="B4370" s="237"/>
      <c r="C4370" s="238"/>
      <c r="D4370" s="221" t="s">
        <v>513</v>
      </c>
      <c r="E4370" s="239" t="s">
        <v>23</v>
      </c>
      <c r="F4370" s="240" t="s">
        <v>6283</v>
      </c>
      <c r="G4370" s="238"/>
      <c r="H4370" s="241" t="s">
        <v>23</v>
      </c>
      <c r="I4370" s="242"/>
      <c r="J4370" s="238"/>
      <c r="K4370" s="238"/>
      <c r="L4370" s="243"/>
      <c r="M4370" s="244"/>
      <c r="N4370" s="245"/>
      <c r="O4370" s="245"/>
      <c r="P4370" s="245"/>
      <c r="Q4370" s="245"/>
      <c r="R4370" s="245"/>
      <c r="S4370" s="245"/>
      <c r="T4370" s="246"/>
      <c r="AT4370" s="247" t="s">
        <v>513</v>
      </c>
      <c r="AU4370" s="247" t="s">
        <v>82</v>
      </c>
      <c r="AV4370" s="13" t="s">
        <v>80</v>
      </c>
      <c r="AW4370" s="13" t="s">
        <v>36</v>
      </c>
      <c r="AX4370" s="13" t="s">
        <v>73</v>
      </c>
      <c r="AY4370" s="247" t="s">
        <v>492</v>
      </c>
    </row>
    <row r="4371" spans="2:65" s="12" customFormat="1">
      <c r="B4371" s="225"/>
      <c r="C4371" s="226"/>
      <c r="D4371" s="221" t="s">
        <v>513</v>
      </c>
      <c r="E4371" s="248" t="s">
        <v>23</v>
      </c>
      <c r="F4371" s="249" t="s">
        <v>6284</v>
      </c>
      <c r="G4371" s="226"/>
      <c r="H4371" s="250">
        <v>259.83999999999997</v>
      </c>
      <c r="I4371" s="231"/>
      <c r="J4371" s="226"/>
      <c r="K4371" s="226"/>
      <c r="L4371" s="232"/>
      <c r="M4371" s="233"/>
      <c r="N4371" s="234"/>
      <c r="O4371" s="234"/>
      <c r="P4371" s="234"/>
      <c r="Q4371" s="234"/>
      <c r="R4371" s="234"/>
      <c r="S4371" s="234"/>
      <c r="T4371" s="235"/>
      <c r="AT4371" s="236" t="s">
        <v>513</v>
      </c>
      <c r="AU4371" s="236" t="s">
        <v>82</v>
      </c>
      <c r="AV4371" s="12" t="s">
        <v>82</v>
      </c>
      <c r="AW4371" s="12" t="s">
        <v>36</v>
      </c>
      <c r="AX4371" s="12" t="s">
        <v>73</v>
      </c>
      <c r="AY4371" s="236" t="s">
        <v>492</v>
      </c>
    </row>
    <row r="4372" spans="2:65" s="13" customFormat="1">
      <c r="B4372" s="237"/>
      <c r="C4372" s="238"/>
      <c r="D4372" s="221" t="s">
        <v>513</v>
      </c>
      <c r="E4372" s="239" t="s">
        <v>23</v>
      </c>
      <c r="F4372" s="240" t="s">
        <v>6285</v>
      </c>
      <c r="G4372" s="238"/>
      <c r="H4372" s="241" t="s">
        <v>23</v>
      </c>
      <c r="I4372" s="242"/>
      <c r="J4372" s="238"/>
      <c r="K4372" s="238"/>
      <c r="L4372" s="243"/>
      <c r="M4372" s="244"/>
      <c r="N4372" s="245"/>
      <c r="O4372" s="245"/>
      <c r="P4372" s="245"/>
      <c r="Q4372" s="245"/>
      <c r="R4372" s="245"/>
      <c r="S4372" s="245"/>
      <c r="T4372" s="246"/>
      <c r="AT4372" s="247" t="s">
        <v>513</v>
      </c>
      <c r="AU4372" s="247" t="s">
        <v>82</v>
      </c>
      <c r="AV4372" s="13" t="s">
        <v>80</v>
      </c>
      <c r="AW4372" s="13" t="s">
        <v>36</v>
      </c>
      <c r="AX4372" s="13" t="s">
        <v>73</v>
      </c>
      <c r="AY4372" s="247" t="s">
        <v>492</v>
      </c>
    </row>
    <row r="4373" spans="2:65" s="12" customFormat="1">
      <c r="B4373" s="225"/>
      <c r="C4373" s="226"/>
      <c r="D4373" s="221" t="s">
        <v>513</v>
      </c>
      <c r="E4373" s="248" t="s">
        <v>23</v>
      </c>
      <c r="F4373" s="249" t="s">
        <v>6286</v>
      </c>
      <c r="G4373" s="226"/>
      <c r="H4373" s="250">
        <v>318</v>
      </c>
      <c r="I4373" s="231"/>
      <c r="J4373" s="226"/>
      <c r="K4373" s="226"/>
      <c r="L4373" s="232"/>
      <c r="M4373" s="233"/>
      <c r="N4373" s="234"/>
      <c r="O4373" s="234"/>
      <c r="P4373" s="234"/>
      <c r="Q4373" s="234"/>
      <c r="R4373" s="234"/>
      <c r="S4373" s="234"/>
      <c r="T4373" s="235"/>
      <c r="AT4373" s="236" t="s">
        <v>513</v>
      </c>
      <c r="AU4373" s="236" t="s">
        <v>82</v>
      </c>
      <c r="AV4373" s="12" t="s">
        <v>82</v>
      </c>
      <c r="AW4373" s="12" t="s">
        <v>36</v>
      </c>
      <c r="AX4373" s="12" t="s">
        <v>73</v>
      </c>
      <c r="AY4373" s="236" t="s">
        <v>492</v>
      </c>
    </row>
    <row r="4374" spans="2:65" s="14" customFormat="1">
      <c r="B4374" s="251"/>
      <c r="C4374" s="252"/>
      <c r="D4374" s="227" t="s">
        <v>513</v>
      </c>
      <c r="E4374" s="253" t="s">
        <v>23</v>
      </c>
      <c r="F4374" s="254" t="s">
        <v>560</v>
      </c>
      <c r="G4374" s="252"/>
      <c r="H4374" s="255">
        <v>577.84</v>
      </c>
      <c r="I4374" s="256"/>
      <c r="J4374" s="252"/>
      <c r="K4374" s="252"/>
      <c r="L4374" s="257"/>
      <c r="M4374" s="258"/>
      <c r="N4374" s="259"/>
      <c r="O4374" s="259"/>
      <c r="P4374" s="259"/>
      <c r="Q4374" s="259"/>
      <c r="R4374" s="259"/>
      <c r="S4374" s="259"/>
      <c r="T4374" s="260"/>
      <c r="AT4374" s="261" t="s">
        <v>513</v>
      </c>
      <c r="AU4374" s="261" t="s">
        <v>82</v>
      </c>
      <c r="AV4374" s="14" t="s">
        <v>502</v>
      </c>
      <c r="AW4374" s="14" t="s">
        <v>36</v>
      </c>
      <c r="AX4374" s="14" t="s">
        <v>80</v>
      </c>
      <c r="AY4374" s="261" t="s">
        <v>492</v>
      </c>
    </row>
    <row r="4375" spans="2:65" s="1" customFormat="1" ht="16.5" customHeight="1">
      <c r="B4375" s="42"/>
      <c r="C4375" s="209" t="s">
        <v>6287</v>
      </c>
      <c r="D4375" s="209" t="s">
        <v>498</v>
      </c>
      <c r="E4375" s="210" t="s">
        <v>6288</v>
      </c>
      <c r="F4375" s="211" t="s">
        <v>6289</v>
      </c>
      <c r="G4375" s="212" t="s">
        <v>6197</v>
      </c>
      <c r="H4375" s="213">
        <v>1873.88</v>
      </c>
      <c r="I4375" s="214"/>
      <c r="J4375" s="215">
        <f>ROUND(I4375*H4375,2)</f>
        <v>0</v>
      </c>
      <c r="K4375" s="211" t="s">
        <v>501</v>
      </c>
      <c r="L4375" s="62"/>
      <c r="M4375" s="216" t="s">
        <v>23</v>
      </c>
      <c r="N4375" s="217" t="s">
        <v>44</v>
      </c>
      <c r="O4375" s="43"/>
      <c r="P4375" s="218">
        <f>O4375*H4375</f>
        <v>0</v>
      </c>
      <c r="Q4375" s="218">
        <v>5.0000000000000002E-5</v>
      </c>
      <c r="R4375" s="218">
        <f>Q4375*H4375</f>
        <v>9.3694000000000013E-2</v>
      </c>
      <c r="S4375" s="218">
        <v>0</v>
      </c>
      <c r="T4375" s="219">
        <f>S4375*H4375</f>
        <v>0</v>
      </c>
      <c r="AR4375" s="25" t="s">
        <v>775</v>
      </c>
      <c r="AT4375" s="25" t="s">
        <v>498</v>
      </c>
      <c r="AU4375" s="25" t="s">
        <v>82</v>
      </c>
      <c r="AY4375" s="25" t="s">
        <v>492</v>
      </c>
      <c r="BE4375" s="220">
        <f>IF(N4375="základní",J4375,0)</f>
        <v>0</v>
      </c>
      <c r="BF4375" s="220">
        <f>IF(N4375="snížená",J4375,0)</f>
        <v>0</v>
      </c>
      <c r="BG4375" s="220">
        <f>IF(N4375="zákl. přenesená",J4375,0)</f>
        <v>0</v>
      </c>
      <c r="BH4375" s="220">
        <f>IF(N4375="sníž. přenesená",J4375,0)</f>
        <v>0</v>
      </c>
      <c r="BI4375" s="220">
        <f>IF(N4375="nulová",J4375,0)</f>
        <v>0</v>
      </c>
      <c r="BJ4375" s="25" t="s">
        <v>80</v>
      </c>
      <c r="BK4375" s="220">
        <f>ROUND(I4375*H4375,2)</f>
        <v>0</v>
      </c>
      <c r="BL4375" s="25" t="s">
        <v>775</v>
      </c>
      <c r="BM4375" s="25" t="s">
        <v>6290</v>
      </c>
    </row>
    <row r="4376" spans="2:65" s="1" customFormat="1">
      <c r="B4376" s="42"/>
      <c r="C4376" s="64"/>
      <c r="D4376" s="221" t="s">
        <v>506</v>
      </c>
      <c r="E4376" s="64"/>
      <c r="F4376" s="222" t="s">
        <v>6291</v>
      </c>
      <c r="G4376" s="64"/>
      <c r="H4376" s="64"/>
      <c r="I4376" s="177"/>
      <c r="J4376" s="64"/>
      <c r="K4376" s="64"/>
      <c r="L4376" s="62"/>
      <c r="M4376" s="223"/>
      <c r="N4376" s="43"/>
      <c r="O4376" s="43"/>
      <c r="P4376" s="43"/>
      <c r="Q4376" s="43"/>
      <c r="R4376" s="43"/>
      <c r="S4376" s="43"/>
      <c r="T4376" s="79"/>
      <c r="AT4376" s="25" t="s">
        <v>506</v>
      </c>
      <c r="AU4376" s="25" t="s">
        <v>82</v>
      </c>
    </row>
    <row r="4377" spans="2:65" s="1" customFormat="1" ht="24">
      <c r="B4377" s="42"/>
      <c r="C4377" s="64"/>
      <c r="D4377" s="221" t="s">
        <v>509</v>
      </c>
      <c r="E4377" s="64"/>
      <c r="F4377" s="224" t="s">
        <v>6200</v>
      </c>
      <c r="G4377" s="64"/>
      <c r="H4377" s="64"/>
      <c r="I4377" s="177"/>
      <c r="J4377" s="64"/>
      <c r="K4377" s="64"/>
      <c r="L4377" s="62"/>
      <c r="M4377" s="223"/>
      <c r="N4377" s="43"/>
      <c r="O4377" s="43"/>
      <c r="P4377" s="43"/>
      <c r="Q4377" s="43"/>
      <c r="R4377" s="43"/>
      <c r="S4377" s="43"/>
      <c r="T4377" s="79"/>
      <c r="AT4377" s="25" t="s">
        <v>509</v>
      </c>
      <c r="AU4377" s="25" t="s">
        <v>82</v>
      </c>
    </row>
    <row r="4378" spans="2:65" s="13" customFormat="1">
      <c r="B4378" s="237"/>
      <c r="C4378" s="238"/>
      <c r="D4378" s="221" t="s">
        <v>513</v>
      </c>
      <c r="E4378" s="239" t="s">
        <v>23</v>
      </c>
      <c r="F4378" s="240" t="s">
        <v>6292</v>
      </c>
      <c r="G4378" s="238"/>
      <c r="H4378" s="241" t="s">
        <v>23</v>
      </c>
      <c r="I4378" s="242"/>
      <c r="J4378" s="238"/>
      <c r="K4378" s="238"/>
      <c r="L4378" s="243"/>
      <c r="M4378" s="244"/>
      <c r="N4378" s="245"/>
      <c r="O4378" s="245"/>
      <c r="P4378" s="245"/>
      <c r="Q4378" s="245"/>
      <c r="R4378" s="245"/>
      <c r="S4378" s="245"/>
      <c r="T4378" s="246"/>
      <c r="AT4378" s="247" t="s">
        <v>513</v>
      </c>
      <c r="AU4378" s="247" t="s">
        <v>82</v>
      </c>
      <c r="AV4378" s="13" t="s">
        <v>80</v>
      </c>
      <c r="AW4378" s="13" t="s">
        <v>36</v>
      </c>
      <c r="AX4378" s="13" t="s">
        <v>73</v>
      </c>
      <c r="AY4378" s="247" t="s">
        <v>492</v>
      </c>
    </row>
    <row r="4379" spans="2:65" s="12" customFormat="1">
      <c r="B4379" s="225"/>
      <c r="C4379" s="226"/>
      <c r="D4379" s="221" t="s">
        <v>513</v>
      </c>
      <c r="E4379" s="248" t="s">
        <v>23</v>
      </c>
      <c r="F4379" s="249" t="s">
        <v>6293</v>
      </c>
      <c r="G4379" s="226"/>
      <c r="H4379" s="250">
        <v>224</v>
      </c>
      <c r="I4379" s="231"/>
      <c r="J4379" s="226"/>
      <c r="K4379" s="226"/>
      <c r="L4379" s="232"/>
      <c r="M4379" s="233"/>
      <c r="N4379" s="234"/>
      <c r="O4379" s="234"/>
      <c r="P4379" s="234"/>
      <c r="Q4379" s="234"/>
      <c r="R4379" s="234"/>
      <c r="S4379" s="234"/>
      <c r="T4379" s="235"/>
      <c r="AT4379" s="236" t="s">
        <v>513</v>
      </c>
      <c r="AU4379" s="236" t="s">
        <v>82</v>
      </c>
      <c r="AV4379" s="12" t="s">
        <v>82</v>
      </c>
      <c r="AW4379" s="12" t="s">
        <v>36</v>
      </c>
      <c r="AX4379" s="12" t="s">
        <v>73</v>
      </c>
      <c r="AY4379" s="236" t="s">
        <v>492</v>
      </c>
    </row>
    <row r="4380" spans="2:65" s="13" customFormat="1">
      <c r="B4380" s="237"/>
      <c r="C4380" s="238"/>
      <c r="D4380" s="221" t="s">
        <v>513</v>
      </c>
      <c r="E4380" s="239" t="s">
        <v>23</v>
      </c>
      <c r="F4380" s="240" t="s">
        <v>6294</v>
      </c>
      <c r="G4380" s="238"/>
      <c r="H4380" s="241" t="s">
        <v>23</v>
      </c>
      <c r="I4380" s="242"/>
      <c r="J4380" s="238"/>
      <c r="K4380" s="238"/>
      <c r="L4380" s="243"/>
      <c r="M4380" s="244"/>
      <c r="N4380" s="245"/>
      <c r="O4380" s="245"/>
      <c r="P4380" s="245"/>
      <c r="Q4380" s="245"/>
      <c r="R4380" s="245"/>
      <c r="S4380" s="245"/>
      <c r="T4380" s="246"/>
      <c r="AT4380" s="247" t="s">
        <v>513</v>
      </c>
      <c r="AU4380" s="247" t="s">
        <v>82</v>
      </c>
      <c r="AV4380" s="13" t="s">
        <v>80</v>
      </c>
      <c r="AW4380" s="13" t="s">
        <v>36</v>
      </c>
      <c r="AX4380" s="13" t="s">
        <v>73</v>
      </c>
      <c r="AY4380" s="247" t="s">
        <v>492</v>
      </c>
    </row>
    <row r="4381" spans="2:65" s="12" customFormat="1">
      <c r="B4381" s="225"/>
      <c r="C4381" s="226"/>
      <c r="D4381" s="221" t="s">
        <v>513</v>
      </c>
      <c r="E4381" s="248" t="s">
        <v>23</v>
      </c>
      <c r="F4381" s="249" t="s">
        <v>6295</v>
      </c>
      <c r="G4381" s="226"/>
      <c r="H4381" s="250">
        <v>1008</v>
      </c>
      <c r="I4381" s="231"/>
      <c r="J4381" s="226"/>
      <c r="K4381" s="226"/>
      <c r="L4381" s="232"/>
      <c r="M4381" s="233"/>
      <c r="N4381" s="234"/>
      <c r="O4381" s="234"/>
      <c r="P4381" s="234"/>
      <c r="Q4381" s="234"/>
      <c r="R4381" s="234"/>
      <c r="S4381" s="234"/>
      <c r="T4381" s="235"/>
      <c r="AT4381" s="236" t="s">
        <v>513</v>
      </c>
      <c r="AU4381" s="236" t="s">
        <v>82</v>
      </c>
      <c r="AV4381" s="12" t="s">
        <v>82</v>
      </c>
      <c r="AW4381" s="12" t="s">
        <v>36</v>
      </c>
      <c r="AX4381" s="12" t="s">
        <v>73</v>
      </c>
      <c r="AY4381" s="236" t="s">
        <v>492</v>
      </c>
    </row>
    <row r="4382" spans="2:65" s="13" customFormat="1">
      <c r="B4382" s="237"/>
      <c r="C4382" s="238"/>
      <c r="D4382" s="221" t="s">
        <v>513</v>
      </c>
      <c r="E4382" s="239" t="s">
        <v>23</v>
      </c>
      <c r="F4382" s="240" t="s">
        <v>6296</v>
      </c>
      <c r="G4382" s="238"/>
      <c r="H4382" s="241" t="s">
        <v>23</v>
      </c>
      <c r="I4382" s="242"/>
      <c r="J4382" s="238"/>
      <c r="K4382" s="238"/>
      <c r="L4382" s="243"/>
      <c r="M4382" s="244"/>
      <c r="N4382" s="245"/>
      <c r="O4382" s="245"/>
      <c r="P4382" s="245"/>
      <c r="Q4382" s="245"/>
      <c r="R4382" s="245"/>
      <c r="S4382" s="245"/>
      <c r="T4382" s="246"/>
      <c r="AT4382" s="247" t="s">
        <v>513</v>
      </c>
      <c r="AU4382" s="247" t="s">
        <v>82</v>
      </c>
      <c r="AV4382" s="13" t="s">
        <v>80</v>
      </c>
      <c r="AW4382" s="13" t="s">
        <v>36</v>
      </c>
      <c r="AX4382" s="13" t="s">
        <v>73</v>
      </c>
      <c r="AY4382" s="247" t="s">
        <v>492</v>
      </c>
    </row>
    <row r="4383" spans="2:65" s="12" customFormat="1">
      <c r="B4383" s="225"/>
      <c r="C4383" s="226"/>
      <c r="D4383" s="221" t="s">
        <v>513</v>
      </c>
      <c r="E4383" s="248" t="s">
        <v>23</v>
      </c>
      <c r="F4383" s="249" t="s">
        <v>6297</v>
      </c>
      <c r="G4383" s="226"/>
      <c r="H4383" s="250">
        <v>417.88</v>
      </c>
      <c r="I4383" s="231"/>
      <c r="J4383" s="226"/>
      <c r="K4383" s="226"/>
      <c r="L4383" s="232"/>
      <c r="M4383" s="233"/>
      <c r="N4383" s="234"/>
      <c r="O4383" s="234"/>
      <c r="P4383" s="234"/>
      <c r="Q4383" s="234"/>
      <c r="R4383" s="234"/>
      <c r="S4383" s="234"/>
      <c r="T4383" s="235"/>
      <c r="AT4383" s="236" t="s">
        <v>513</v>
      </c>
      <c r="AU4383" s="236" t="s">
        <v>82</v>
      </c>
      <c r="AV4383" s="12" t="s">
        <v>82</v>
      </c>
      <c r="AW4383" s="12" t="s">
        <v>36</v>
      </c>
      <c r="AX4383" s="12" t="s">
        <v>73</v>
      </c>
      <c r="AY4383" s="236" t="s">
        <v>492</v>
      </c>
    </row>
    <row r="4384" spans="2:65" s="13" customFormat="1">
      <c r="B4384" s="237"/>
      <c r="C4384" s="238"/>
      <c r="D4384" s="221" t="s">
        <v>513</v>
      </c>
      <c r="E4384" s="239" t="s">
        <v>23</v>
      </c>
      <c r="F4384" s="240" t="s">
        <v>6298</v>
      </c>
      <c r="G4384" s="238"/>
      <c r="H4384" s="241" t="s">
        <v>23</v>
      </c>
      <c r="I4384" s="242"/>
      <c r="J4384" s="238"/>
      <c r="K4384" s="238"/>
      <c r="L4384" s="243"/>
      <c r="M4384" s="244"/>
      <c r="N4384" s="245"/>
      <c r="O4384" s="245"/>
      <c r="P4384" s="245"/>
      <c r="Q4384" s="245"/>
      <c r="R4384" s="245"/>
      <c r="S4384" s="245"/>
      <c r="T4384" s="246"/>
      <c r="AT4384" s="247" t="s">
        <v>513</v>
      </c>
      <c r="AU4384" s="247" t="s">
        <v>82</v>
      </c>
      <c r="AV4384" s="13" t="s">
        <v>80</v>
      </c>
      <c r="AW4384" s="13" t="s">
        <v>36</v>
      </c>
      <c r="AX4384" s="13" t="s">
        <v>73</v>
      </c>
      <c r="AY4384" s="247" t="s">
        <v>492</v>
      </c>
    </row>
    <row r="4385" spans="2:65" s="12" customFormat="1">
      <c r="B4385" s="225"/>
      <c r="C4385" s="226"/>
      <c r="D4385" s="221" t="s">
        <v>513</v>
      </c>
      <c r="E4385" s="248" t="s">
        <v>23</v>
      </c>
      <c r="F4385" s="249" t="s">
        <v>6293</v>
      </c>
      <c r="G4385" s="226"/>
      <c r="H4385" s="250">
        <v>224</v>
      </c>
      <c r="I4385" s="231"/>
      <c r="J4385" s="226"/>
      <c r="K4385" s="226"/>
      <c r="L4385" s="232"/>
      <c r="M4385" s="233"/>
      <c r="N4385" s="234"/>
      <c r="O4385" s="234"/>
      <c r="P4385" s="234"/>
      <c r="Q4385" s="234"/>
      <c r="R4385" s="234"/>
      <c r="S4385" s="234"/>
      <c r="T4385" s="235"/>
      <c r="AT4385" s="236" t="s">
        <v>513</v>
      </c>
      <c r="AU4385" s="236" t="s">
        <v>82</v>
      </c>
      <c r="AV4385" s="12" t="s">
        <v>82</v>
      </c>
      <c r="AW4385" s="12" t="s">
        <v>36</v>
      </c>
      <c r="AX4385" s="12" t="s">
        <v>73</v>
      </c>
      <c r="AY4385" s="236" t="s">
        <v>492</v>
      </c>
    </row>
    <row r="4386" spans="2:65" s="14" customFormat="1">
      <c r="B4386" s="251"/>
      <c r="C4386" s="252"/>
      <c r="D4386" s="227" t="s">
        <v>513</v>
      </c>
      <c r="E4386" s="253" t="s">
        <v>23</v>
      </c>
      <c r="F4386" s="254" t="s">
        <v>560</v>
      </c>
      <c r="G4386" s="252"/>
      <c r="H4386" s="255">
        <v>1873.88</v>
      </c>
      <c r="I4386" s="256"/>
      <c r="J4386" s="252"/>
      <c r="K4386" s="252"/>
      <c r="L4386" s="257"/>
      <c r="M4386" s="258"/>
      <c r="N4386" s="259"/>
      <c r="O4386" s="259"/>
      <c r="P4386" s="259"/>
      <c r="Q4386" s="259"/>
      <c r="R4386" s="259"/>
      <c r="S4386" s="259"/>
      <c r="T4386" s="260"/>
      <c r="AT4386" s="261" t="s">
        <v>513</v>
      </c>
      <c r="AU4386" s="261" t="s">
        <v>82</v>
      </c>
      <c r="AV4386" s="14" t="s">
        <v>502</v>
      </c>
      <c r="AW4386" s="14" t="s">
        <v>36</v>
      </c>
      <c r="AX4386" s="14" t="s">
        <v>80</v>
      </c>
      <c r="AY4386" s="261" t="s">
        <v>492</v>
      </c>
    </row>
    <row r="4387" spans="2:65" s="1" customFormat="1" ht="38.25" customHeight="1">
      <c r="B4387" s="42"/>
      <c r="C4387" s="278" t="s">
        <v>6299</v>
      </c>
      <c r="D4387" s="278" t="s">
        <v>1110</v>
      </c>
      <c r="E4387" s="279" t="s">
        <v>6283</v>
      </c>
      <c r="F4387" s="280" t="s">
        <v>6300</v>
      </c>
      <c r="G4387" s="281" t="s">
        <v>795</v>
      </c>
      <c r="H4387" s="282">
        <v>0.29899999999999999</v>
      </c>
      <c r="I4387" s="283"/>
      <c r="J4387" s="284">
        <f>ROUND(I4387*H4387,2)</f>
        <v>0</v>
      </c>
      <c r="K4387" s="280" t="s">
        <v>23</v>
      </c>
      <c r="L4387" s="285"/>
      <c r="M4387" s="286" t="s">
        <v>23</v>
      </c>
      <c r="N4387" s="287" t="s">
        <v>44</v>
      </c>
      <c r="O4387" s="43"/>
      <c r="P4387" s="218">
        <f>O4387*H4387</f>
        <v>0</v>
      </c>
      <c r="Q4387" s="218">
        <v>0</v>
      </c>
      <c r="R4387" s="218">
        <f>Q4387*H4387</f>
        <v>0</v>
      </c>
      <c r="S4387" s="218">
        <v>0</v>
      </c>
      <c r="T4387" s="219">
        <f>S4387*H4387</f>
        <v>0</v>
      </c>
      <c r="AR4387" s="25" t="s">
        <v>604</v>
      </c>
      <c r="AT4387" s="25" t="s">
        <v>1110</v>
      </c>
      <c r="AU4387" s="25" t="s">
        <v>82</v>
      </c>
      <c r="AY4387" s="25" t="s">
        <v>492</v>
      </c>
      <c r="BE4387" s="220">
        <f>IF(N4387="základní",J4387,0)</f>
        <v>0</v>
      </c>
      <c r="BF4387" s="220">
        <f>IF(N4387="snížená",J4387,0)</f>
        <v>0</v>
      </c>
      <c r="BG4387" s="220">
        <f>IF(N4387="zákl. přenesená",J4387,0)</f>
        <v>0</v>
      </c>
      <c r="BH4387" s="220">
        <f>IF(N4387="sníž. přenesená",J4387,0)</f>
        <v>0</v>
      </c>
      <c r="BI4387" s="220">
        <f>IF(N4387="nulová",J4387,0)</f>
        <v>0</v>
      </c>
      <c r="BJ4387" s="25" t="s">
        <v>80</v>
      </c>
      <c r="BK4387" s="220">
        <f>ROUND(I4387*H4387,2)</f>
        <v>0</v>
      </c>
      <c r="BL4387" s="25" t="s">
        <v>502</v>
      </c>
      <c r="BM4387" s="25" t="s">
        <v>6301</v>
      </c>
    </row>
    <row r="4388" spans="2:65" s="1" customFormat="1" ht="36">
      <c r="B4388" s="42"/>
      <c r="C4388" s="64"/>
      <c r="D4388" s="221" t="s">
        <v>506</v>
      </c>
      <c r="E4388" s="64"/>
      <c r="F4388" s="222" t="s">
        <v>6300</v>
      </c>
      <c r="G4388" s="64"/>
      <c r="H4388" s="64"/>
      <c r="I4388" s="177"/>
      <c r="J4388" s="64"/>
      <c r="K4388" s="64"/>
      <c r="L4388" s="62"/>
      <c r="M4388" s="223"/>
      <c r="N4388" s="43"/>
      <c r="O4388" s="43"/>
      <c r="P4388" s="43"/>
      <c r="Q4388" s="43"/>
      <c r="R4388" s="43"/>
      <c r="S4388" s="43"/>
      <c r="T4388" s="79"/>
      <c r="AT4388" s="25" t="s">
        <v>506</v>
      </c>
      <c r="AU4388" s="25" t="s">
        <v>82</v>
      </c>
    </row>
    <row r="4389" spans="2:65" s="12" customFormat="1">
      <c r="B4389" s="225"/>
      <c r="C4389" s="226"/>
      <c r="D4389" s="221" t="s">
        <v>513</v>
      </c>
      <c r="E4389" s="248" t="s">
        <v>23</v>
      </c>
      <c r="F4389" s="249" t="s">
        <v>6302</v>
      </c>
      <c r="G4389" s="226"/>
      <c r="H4389" s="250">
        <v>0.26</v>
      </c>
      <c r="I4389" s="231"/>
      <c r="J4389" s="226"/>
      <c r="K4389" s="226"/>
      <c r="L4389" s="232"/>
      <c r="M4389" s="233"/>
      <c r="N4389" s="234"/>
      <c r="O4389" s="234"/>
      <c r="P4389" s="234"/>
      <c r="Q4389" s="234"/>
      <c r="R4389" s="234"/>
      <c r="S4389" s="234"/>
      <c r="T4389" s="235"/>
      <c r="AT4389" s="236" t="s">
        <v>513</v>
      </c>
      <c r="AU4389" s="236" t="s">
        <v>82</v>
      </c>
      <c r="AV4389" s="12" t="s">
        <v>82</v>
      </c>
      <c r="AW4389" s="12" t="s">
        <v>36</v>
      </c>
      <c r="AX4389" s="12" t="s">
        <v>80</v>
      </c>
      <c r="AY4389" s="236" t="s">
        <v>492</v>
      </c>
    </row>
    <row r="4390" spans="2:65" s="12" customFormat="1">
      <c r="B4390" s="225"/>
      <c r="C4390" s="226"/>
      <c r="D4390" s="227" t="s">
        <v>513</v>
      </c>
      <c r="E4390" s="226"/>
      <c r="F4390" s="229" t="s">
        <v>6303</v>
      </c>
      <c r="G4390" s="226"/>
      <c r="H4390" s="230">
        <v>0.29899999999999999</v>
      </c>
      <c r="I4390" s="231"/>
      <c r="J4390" s="226"/>
      <c r="K4390" s="226"/>
      <c r="L4390" s="232"/>
      <c r="M4390" s="233"/>
      <c r="N4390" s="234"/>
      <c r="O4390" s="234"/>
      <c r="P4390" s="234"/>
      <c r="Q4390" s="234"/>
      <c r="R4390" s="234"/>
      <c r="S4390" s="234"/>
      <c r="T4390" s="235"/>
      <c r="AT4390" s="236" t="s">
        <v>513</v>
      </c>
      <c r="AU4390" s="236" t="s">
        <v>82</v>
      </c>
      <c r="AV4390" s="12" t="s">
        <v>82</v>
      </c>
      <c r="AW4390" s="12" t="s">
        <v>6</v>
      </c>
      <c r="AX4390" s="12" t="s">
        <v>80</v>
      </c>
      <c r="AY4390" s="236" t="s">
        <v>492</v>
      </c>
    </row>
    <row r="4391" spans="2:65" s="1" customFormat="1" ht="38.25" customHeight="1">
      <c r="B4391" s="42"/>
      <c r="C4391" s="278" t="s">
        <v>6304</v>
      </c>
      <c r="D4391" s="278" t="s">
        <v>1110</v>
      </c>
      <c r="E4391" s="279" t="s">
        <v>6253</v>
      </c>
      <c r="F4391" s="280" t="s">
        <v>6300</v>
      </c>
      <c r="G4391" s="281" t="s">
        <v>795</v>
      </c>
      <c r="H4391" s="282">
        <v>9.2999999999999999E-2</v>
      </c>
      <c r="I4391" s="283"/>
      <c r="J4391" s="284">
        <f>ROUND(I4391*H4391,2)</f>
        <v>0</v>
      </c>
      <c r="K4391" s="280" t="s">
        <v>23</v>
      </c>
      <c r="L4391" s="285"/>
      <c r="M4391" s="286" t="s">
        <v>23</v>
      </c>
      <c r="N4391" s="287" t="s">
        <v>44</v>
      </c>
      <c r="O4391" s="43"/>
      <c r="P4391" s="218">
        <f>O4391*H4391</f>
        <v>0</v>
      </c>
      <c r="Q4391" s="218">
        <v>0</v>
      </c>
      <c r="R4391" s="218">
        <f>Q4391*H4391</f>
        <v>0</v>
      </c>
      <c r="S4391" s="218">
        <v>0</v>
      </c>
      <c r="T4391" s="219">
        <f>S4391*H4391</f>
        <v>0</v>
      </c>
      <c r="AR4391" s="25" t="s">
        <v>604</v>
      </c>
      <c r="AT4391" s="25" t="s">
        <v>1110</v>
      </c>
      <c r="AU4391" s="25" t="s">
        <v>82</v>
      </c>
      <c r="AY4391" s="25" t="s">
        <v>492</v>
      </c>
      <c r="BE4391" s="220">
        <f>IF(N4391="základní",J4391,0)</f>
        <v>0</v>
      </c>
      <c r="BF4391" s="220">
        <f>IF(N4391="snížená",J4391,0)</f>
        <v>0</v>
      </c>
      <c r="BG4391" s="220">
        <f>IF(N4391="zákl. přenesená",J4391,0)</f>
        <v>0</v>
      </c>
      <c r="BH4391" s="220">
        <f>IF(N4391="sníž. přenesená",J4391,0)</f>
        <v>0</v>
      </c>
      <c r="BI4391" s="220">
        <f>IF(N4391="nulová",J4391,0)</f>
        <v>0</v>
      </c>
      <c r="BJ4391" s="25" t="s">
        <v>80</v>
      </c>
      <c r="BK4391" s="220">
        <f>ROUND(I4391*H4391,2)</f>
        <v>0</v>
      </c>
      <c r="BL4391" s="25" t="s">
        <v>502</v>
      </c>
      <c r="BM4391" s="25" t="s">
        <v>6305</v>
      </c>
    </row>
    <row r="4392" spans="2:65" s="1" customFormat="1" ht="36">
      <c r="B4392" s="42"/>
      <c r="C4392" s="64"/>
      <c r="D4392" s="221" t="s">
        <v>506</v>
      </c>
      <c r="E4392" s="64"/>
      <c r="F4392" s="222" t="s">
        <v>6300</v>
      </c>
      <c r="G4392" s="64"/>
      <c r="H4392" s="64"/>
      <c r="I4392" s="177"/>
      <c r="J4392" s="64"/>
      <c r="K4392" s="64"/>
      <c r="L4392" s="62"/>
      <c r="M4392" s="223"/>
      <c r="N4392" s="43"/>
      <c r="O4392" s="43"/>
      <c r="P4392" s="43"/>
      <c r="Q4392" s="43"/>
      <c r="R4392" s="43"/>
      <c r="S4392" s="43"/>
      <c r="T4392" s="79"/>
      <c r="AT4392" s="25" t="s">
        <v>506</v>
      </c>
      <c r="AU4392" s="25" t="s">
        <v>82</v>
      </c>
    </row>
    <row r="4393" spans="2:65" s="12" customFormat="1">
      <c r="B4393" s="225"/>
      <c r="C4393" s="226"/>
      <c r="D4393" s="221" t="s">
        <v>513</v>
      </c>
      <c r="E4393" s="248" t="s">
        <v>23</v>
      </c>
      <c r="F4393" s="249" t="s">
        <v>6306</v>
      </c>
      <c r="G4393" s="226"/>
      <c r="H4393" s="250">
        <v>8.1000000000000003E-2</v>
      </c>
      <c r="I4393" s="231"/>
      <c r="J4393" s="226"/>
      <c r="K4393" s="226"/>
      <c r="L4393" s="232"/>
      <c r="M4393" s="233"/>
      <c r="N4393" s="234"/>
      <c r="O4393" s="234"/>
      <c r="P4393" s="234"/>
      <c r="Q4393" s="234"/>
      <c r="R4393" s="234"/>
      <c r="S4393" s="234"/>
      <c r="T4393" s="235"/>
      <c r="AT4393" s="236" t="s">
        <v>513</v>
      </c>
      <c r="AU4393" s="236" t="s">
        <v>82</v>
      </c>
      <c r="AV4393" s="12" t="s">
        <v>82</v>
      </c>
      <c r="AW4393" s="12" t="s">
        <v>36</v>
      </c>
      <c r="AX4393" s="12" t="s">
        <v>80</v>
      </c>
      <c r="AY4393" s="236" t="s">
        <v>492</v>
      </c>
    </row>
    <row r="4394" spans="2:65" s="12" customFormat="1">
      <c r="B4394" s="225"/>
      <c r="C4394" s="226"/>
      <c r="D4394" s="227" t="s">
        <v>513</v>
      </c>
      <c r="E4394" s="226"/>
      <c r="F4394" s="229" t="s">
        <v>6307</v>
      </c>
      <c r="G4394" s="226"/>
      <c r="H4394" s="230">
        <v>9.2999999999999999E-2</v>
      </c>
      <c r="I4394" s="231"/>
      <c r="J4394" s="226"/>
      <c r="K4394" s="226"/>
      <c r="L4394" s="232"/>
      <c r="M4394" s="233"/>
      <c r="N4394" s="234"/>
      <c r="O4394" s="234"/>
      <c r="P4394" s="234"/>
      <c r="Q4394" s="234"/>
      <c r="R4394" s="234"/>
      <c r="S4394" s="234"/>
      <c r="T4394" s="235"/>
      <c r="AT4394" s="236" t="s">
        <v>513</v>
      </c>
      <c r="AU4394" s="236" t="s">
        <v>82</v>
      </c>
      <c r="AV4394" s="12" t="s">
        <v>82</v>
      </c>
      <c r="AW4394" s="12" t="s">
        <v>6</v>
      </c>
      <c r="AX4394" s="12" t="s">
        <v>80</v>
      </c>
      <c r="AY4394" s="236" t="s">
        <v>492</v>
      </c>
    </row>
    <row r="4395" spans="2:65" s="1" customFormat="1" ht="25.5" customHeight="1">
      <c r="B4395" s="42"/>
      <c r="C4395" s="278" t="s">
        <v>6308</v>
      </c>
      <c r="D4395" s="278" t="s">
        <v>1110</v>
      </c>
      <c r="E4395" s="279" t="s">
        <v>6292</v>
      </c>
      <c r="F4395" s="280" t="s">
        <v>6309</v>
      </c>
      <c r="G4395" s="281" t="s">
        <v>795</v>
      </c>
      <c r="H4395" s="282">
        <v>0.25800000000000001</v>
      </c>
      <c r="I4395" s="283"/>
      <c r="J4395" s="284">
        <f>ROUND(I4395*H4395,2)</f>
        <v>0</v>
      </c>
      <c r="K4395" s="280" t="s">
        <v>23</v>
      </c>
      <c r="L4395" s="285"/>
      <c r="M4395" s="286" t="s">
        <v>23</v>
      </c>
      <c r="N4395" s="287" t="s">
        <v>44</v>
      </c>
      <c r="O4395" s="43"/>
      <c r="P4395" s="218">
        <f>O4395*H4395</f>
        <v>0</v>
      </c>
      <c r="Q4395" s="218">
        <v>0</v>
      </c>
      <c r="R4395" s="218">
        <f>Q4395*H4395</f>
        <v>0</v>
      </c>
      <c r="S4395" s="218">
        <v>0</v>
      </c>
      <c r="T4395" s="219">
        <f>S4395*H4395</f>
        <v>0</v>
      </c>
      <c r="AR4395" s="25" t="s">
        <v>604</v>
      </c>
      <c r="AT4395" s="25" t="s">
        <v>1110</v>
      </c>
      <c r="AU4395" s="25" t="s">
        <v>82</v>
      </c>
      <c r="AY4395" s="25" t="s">
        <v>492</v>
      </c>
      <c r="BE4395" s="220">
        <f>IF(N4395="základní",J4395,0)</f>
        <v>0</v>
      </c>
      <c r="BF4395" s="220">
        <f>IF(N4395="snížená",J4395,0)</f>
        <v>0</v>
      </c>
      <c r="BG4395" s="220">
        <f>IF(N4395="zákl. přenesená",J4395,0)</f>
        <v>0</v>
      </c>
      <c r="BH4395" s="220">
        <f>IF(N4395="sníž. přenesená",J4395,0)</f>
        <v>0</v>
      </c>
      <c r="BI4395" s="220">
        <f>IF(N4395="nulová",J4395,0)</f>
        <v>0</v>
      </c>
      <c r="BJ4395" s="25" t="s">
        <v>80</v>
      </c>
      <c r="BK4395" s="220">
        <f>ROUND(I4395*H4395,2)</f>
        <v>0</v>
      </c>
      <c r="BL4395" s="25" t="s">
        <v>502</v>
      </c>
      <c r="BM4395" s="25" t="s">
        <v>6310</v>
      </c>
    </row>
    <row r="4396" spans="2:65" s="1" customFormat="1" ht="24">
      <c r="B4396" s="42"/>
      <c r="C4396" s="64"/>
      <c r="D4396" s="221" t="s">
        <v>506</v>
      </c>
      <c r="E4396" s="64"/>
      <c r="F4396" s="222" t="s">
        <v>6309</v>
      </c>
      <c r="G4396" s="64"/>
      <c r="H4396" s="64"/>
      <c r="I4396" s="177"/>
      <c r="J4396" s="64"/>
      <c r="K4396" s="64"/>
      <c r="L4396" s="62"/>
      <c r="M4396" s="223"/>
      <c r="N4396" s="43"/>
      <c r="O4396" s="43"/>
      <c r="P4396" s="43"/>
      <c r="Q4396" s="43"/>
      <c r="R4396" s="43"/>
      <c r="S4396" s="43"/>
      <c r="T4396" s="79"/>
      <c r="AT4396" s="25" t="s">
        <v>506</v>
      </c>
      <c r="AU4396" s="25" t="s">
        <v>82</v>
      </c>
    </row>
    <row r="4397" spans="2:65" s="12" customFormat="1">
      <c r="B4397" s="225"/>
      <c r="C4397" s="226"/>
      <c r="D4397" s="221" t="s">
        <v>513</v>
      </c>
      <c r="E4397" s="248" t="s">
        <v>23</v>
      </c>
      <c r="F4397" s="249" t="s">
        <v>6311</v>
      </c>
      <c r="G4397" s="226"/>
      <c r="H4397" s="250">
        <v>0.224</v>
      </c>
      <c r="I4397" s="231"/>
      <c r="J4397" s="226"/>
      <c r="K4397" s="226"/>
      <c r="L4397" s="232"/>
      <c r="M4397" s="233"/>
      <c r="N4397" s="234"/>
      <c r="O4397" s="234"/>
      <c r="P4397" s="234"/>
      <c r="Q4397" s="234"/>
      <c r="R4397" s="234"/>
      <c r="S4397" s="234"/>
      <c r="T4397" s="235"/>
      <c r="AT4397" s="236" t="s">
        <v>513</v>
      </c>
      <c r="AU4397" s="236" t="s">
        <v>82</v>
      </c>
      <c r="AV4397" s="12" t="s">
        <v>82</v>
      </c>
      <c r="AW4397" s="12" t="s">
        <v>36</v>
      </c>
      <c r="AX4397" s="12" t="s">
        <v>80</v>
      </c>
      <c r="AY4397" s="236" t="s">
        <v>492</v>
      </c>
    </row>
    <row r="4398" spans="2:65" s="12" customFormat="1">
      <c r="B4398" s="225"/>
      <c r="C4398" s="226"/>
      <c r="D4398" s="227" t="s">
        <v>513</v>
      </c>
      <c r="E4398" s="226"/>
      <c r="F4398" s="229" t="s">
        <v>6312</v>
      </c>
      <c r="G4398" s="226"/>
      <c r="H4398" s="230">
        <v>0.25800000000000001</v>
      </c>
      <c r="I4398" s="231"/>
      <c r="J4398" s="226"/>
      <c r="K4398" s="226"/>
      <c r="L4398" s="232"/>
      <c r="M4398" s="233"/>
      <c r="N4398" s="234"/>
      <c r="O4398" s="234"/>
      <c r="P4398" s="234"/>
      <c r="Q4398" s="234"/>
      <c r="R4398" s="234"/>
      <c r="S4398" s="234"/>
      <c r="T4398" s="235"/>
      <c r="AT4398" s="236" t="s">
        <v>513</v>
      </c>
      <c r="AU4398" s="236" t="s">
        <v>82</v>
      </c>
      <c r="AV4398" s="12" t="s">
        <v>82</v>
      </c>
      <c r="AW4398" s="12" t="s">
        <v>6</v>
      </c>
      <c r="AX4398" s="12" t="s">
        <v>80</v>
      </c>
      <c r="AY4398" s="236" t="s">
        <v>492</v>
      </c>
    </row>
    <row r="4399" spans="2:65" s="1" customFormat="1" ht="38.25" customHeight="1">
      <c r="B4399" s="42"/>
      <c r="C4399" s="278" t="s">
        <v>6313</v>
      </c>
      <c r="D4399" s="278" t="s">
        <v>1110</v>
      </c>
      <c r="E4399" s="279" t="s">
        <v>6294</v>
      </c>
      <c r="F4399" s="280" t="s">
        <v>6314</v>
      </c>
      <c r="G4399" s="281" t="s">
        <v>795</v>
      </c>
      <c r="H4399" s="282">
        <v>1.159</v>
      </c>
      <c r="I4399" s="283"/>
      <c r="J4399" s="284">
        <f>ROUND(I4399*H4399,2)</f>
        <v>0</v>
      </c>
      <c r="K4399" s="280" t="s">
        <v>23</v>
      </c>
      <c r="L4399" s="285"/>
      <c r="M4399" s="286" t="s">
        <v>23</v>
      </c>
      <c r="N4399" s="287" t="s">
        <v>44</v>
      </c>
      <c r="O4399" s="43"/>
      <c r="P4399" s="218">
        <f>O4399*H4399</f>
        <v>0</v>
      </c>
      <c r="Q4399" s="218">
        <v>0</v>
      </c>
      <c r="R4399" s="218">
        <f>Q4399*H4399</f>
        <v>0</v>
      </c>
      <c r="S4399" s="218">
        <v>0</v>
      </c>
      <c r="T4399" s="219">
        <f>S4399*H4399</f>
        <v>0</v>
      </c>
      <c r="AR4399" s="25" t="s">
        <v>604</v>
      </c>
      <c r="AT4399" s="25" t="s">
        <v>1110</v>
      </c>
      <c r="AU4399" s="25" t="s">
        <v>82</v>
      </c>
      <c r="AY4399" s="25" t="s">
        <v>492</v>
      </c>
      <c r="BE4399" s="220">
        <f>IF(N4399="základní",J4399,0)</f>
        <v>0</v>
      </c>
      <c r="BF4399" s="220">
        <f>IF(N4399="snížená",J4399,0)</f>
        <v>0</v>
      </c>
      <c r="BG4399" s="220">
        <f>IF(N4399="zákl. přenesená",J4399,0)</f>
        <v>0</v>
      </c>
      <c r="BH4399" s="220">
        <f>IF(N4399="sníž. přenesená",J4399,0)</f>
        <v>0</v>
      </c>
      <c r="BI4399" s="220">
        <f>IF(N4399="nulová",J4399,0)</f>
        <v>0</v>
      </c>
      <c r="BJ4399" s="25" t="s">
        <v>80</v>
      </c>
      <c r="BK4399" s="220">
        <f>ROUND(I4399*H4399,2)</f>
        <v>0</v>
      </c>
      <c r="BL4399" s="25" t="s">
        <v>502</v>
      </c>
      <c r="BM4399" s="25" t="s">
        <v>6315</v>
      </c>
    </row>
    <row r="4400" spans="2:65" s="1" customFormat="1" ht="24">
      <c r="B4400" s="42"/>
      <c r="C4400" s="64"/>
      <c r="D4400" s="221" t="s">
        <v>506</v>
      </c>
      <c r="E4400" s="64"/>
      <c r="F4400" s="222" t="s">
        <v>6314</v>
      </c>
      <c r="G4400" s="64"/>
      <c r="H4400" s="64"/>
      <c r="I4400" s="177"/>
      <c r="J4400" s="64"/>
      <c r="K4400" s="64"/>
      <c r="L4400" s="62"/>
      <c r="M4400" s="223"/>
      <c r="N4400" s="43"/>
      <c r="O4400" s="43"/>
      <c r="P4400" s="43"/>
      <c r="Q4400" s="43"/>
      <c r="R4400" s="43"/>
      <c r="S4400" s="43"/>
      <c r="T4400" s="79"/>
      <c r="AT4400" s="25" t="s">
        <v>506</v>
      </c>
      <c r="AU4400" s="25" t="s">
        <v>82</v>
      </c>
    </row>
    <row r="4401" spans="2:65" s="12" customFormat="1">
      <c r="B4401" s="225"/>
      <c r="C4401" s="226"/>
      <c r="D4401" s="221" t="s">
        <v>513</v>
      </c>
      <c r="E4401" s="248" t="s">
        <v>23</v>
      </c>
      <c r="F4401" s="249" t="s">
        <v>6316</v>
      </c>
      <c r="G4401" s="226"/>
      <c r="H4401" s="250">
        <v>1.008</v>
      </c>
      <c r="I4401" s="231"/>
      <c r="J4401" s="226"/>
      <c r="K4401" s="226"/>
      <c r="L4401" s="232"/>
      <c r="M4401" s="233"/>
      <c r="N4401" s="234"/>
      <c r="O4401" s="234"/>
      <c r="P4401" s="234"/>
      <c r="Q4401" s="234"/>
      <c r="R4401" s="234"/>
      <c r="S4401" s="234"/>
      <c r="T4401" s="235"/>
      <c r="AT4401" s="236" t="s">
        <v>513</v>
      </c>
      <c r="AU4401" s="236" t="s">
        <v>82</v>
      </c>
      <c r="AV4401" s="12" t="s">
        <v>82</v>
      </c>
      <c r="AW4401" s="12" t="s">
        <v>36</v>
      </c>
      <c r="AX4401" s="12" t="s">
        <v>80</v>
      </c>
      <c r="AY4401" s="236" t="s">
        <v>492</v>
      </c>
    </row>
    <row r="4402" spans="2:65" s="12" customFormat="1">
      <c r="B4402" s="225"/>
      <c r="C4402" s="226"/>
      <c r="D4402" s="227" t="s">
        <v>513</v>
      </c>
      <c r="E4402" s="226"/>
      <c r="F4402" s="229" t="s">
        <v>6317</v>
      </c>
      <c r="G4402" s="226"/>
      <c r="H4402" s="230">
        <v>1.159</v>
      </c>
      <c r="I4402" s="231"/>
      <c r="J4402" s="226"/>
      <c r="K4402" s="226"/>
      <c r="L4402" s="232"/>
      <c r="M4402" s="233"/>
      <c r="N4402" s="234"/>
      <c r="O4402" s="234"/>
      <c r="P4402" s="234"/>
      <c r="Q4402" s="234"/>
      <c r="R4402" s="234"/>
      <c r="S4402" s="234"/>
      <c r="T4402" s="235"/>
      <c r="AT4402" s="236" t="s">
        <v>513</v>
      </c>
      <c r="AU4402" s="236" t="s">
        <v>82</v>
      </c>
      <c r="AV4402" s="12" t="s">
        <v>82</v>
      </c>
      <c r="AW4402" s="12" t="s">
        <v>6</v>
      </c>
      <c r="AX4402" s="12" t="s">
        <v>80</v>
      </c>
      <c r="AY4402" s="236" t="s">
        <v>492</v>
      </c>
    </row>
    <row r="4403" spans="2:65" s="1" customFormat="1" ht="38.25" customHeight="1">
      <c r="B4403" s="42"/>
      <c r="C4403" s="278" t="s">
        <v>6318</v>
      </c>
      <c r="D4403" s="278" t="s">
        <v>1110</v>
      </c>
      <c r="E4403" s="279" t="s">
        <v>6255</v>
      </c>
      <c r="F4403" s="280" t="s">
        <v>6319</v>
      </c>
      <c r="G4403" s="281" t="s">
        <v>795</v>
      </c>
      <c r="H4403" s="282">
        <v>0.19600000000000001</v>
      </c>
      <c r="I4403" s="283"/>
      <c r="J4403" s="284">
        <f>ROUND(I4403*H4403,2)</f>
        <v>0</v>
      </c>
      <c r="K4403" s="280" t="s">
        <v>23</v>
      </c>
      <c r="L4403" s="285"/>
      <c r="M4403" s="286" t="s">
        <v>23</v>
      </c>
      <c r="N4403" s="287" t="s">
        <v>44</v>
      </c>
      <c r="O4403" s="43"/>
      <c r="P4403" s="218">
        <f>O4403*H4403</f>
        <v>0</v>
      </c>
      <c r="Q4403" s="218">
        <v>0</v>
      </c>
      <c r="R4403" s="218">
        <f>Q4403*H4403</f>
        <v>0</v>
      </c>
      <c r="S4403" s="218">
        <v>0</v>
      </c>
      <c r="T4403" s="219">
        <f>S4403*H4403</f>
        <v>0</v>
      </c>
      <c r="AR4403" s="25" t="s">
        <v>604</v>
      </c>
      <c r="AT4403" s="25" t="s">
        <v>1110</v>
      </c>
      <c r="AU4403" s="25" t="s">
        <v>82</v>
      </c>
      <c r="AY4403" s="25" t="s">
        <v>492</v>
      </c>
      <c r="BE4403" s="220">
        <f>IF(N4403="základní",J4403,0)</f>
        <v>0</v>
      </c>
      <c r="BF4403" s="220">
        <f>IF(N4403="snížená",J4403,0)</f>
        <v>0</v>
      </c>
      <c r="BG4403" s="220">
        <f>IF(N4403="zákl. přenesená",J4403,0)</f>
        <v>0</v>
      </c>
      <c r="BH4403" s="220">
        <f>IF(N4403="sníž. přenesená",J4403,0)</f>
        <v>0</v>
      </c>
      <c r="BI4403" s="220">
        <f>IF(N4403="nulová",J4403,0)</f>
        <v>0</v>
      </c>
      <c r="BJ4403" s="25" t="s">
        <v>80</v>
      </c>
      <c r="BK4403" s="220">
        <f>ROUND(I4403*H4403,2)</f>
        <v>0</v>
      </c>
      <c r="BL4403" s="25" t="s">
        <v>502</v>
      </c>
      <c r="BM4403" s="25" t="s">
        <v>6320</v>
      </c>
    </row>
    <row r="4404" spans="2:65" s="1" customFormat="1" ht="36">
      <c r="B4404" s="42"/>
      <c r="C4404" s="64"/>
      <c r="D4404" s="221" t="s">
        <v>506</v>
      </c>
      <c r="E4404" s="64"/>
      <c r="F4404" s="222" t="s">
        <v>6319</v>
      </c>
      <c r="G4404" s="64"/>
      <c r="H4404" s="64"/>
      <c r="I4404" s="177"/>
      <c r="J4404" s="64"/>
      <c r="K4404" s="64"/>
      <c r="L4404" s="62"/>
      <c r="M4404" s="223"/>
      <c r="N4404" s="43"/>
      <c r="O4404" s="43"/>
      <c r="P4404" s="43"/>
      <c r="Q4404" s="43"/>
      <c r="R4404" s="43"/>
      <c r="S4404" s="43"/>
      <c r="T4404" s="79"/>
      <c r="AT4404" s="25" t="s">
        <v>506</v>
      </c>
      <c r="AU4404" s="25" t="s">
        <v>82</v>
      </c>
    </row>
    <row r="4405" spans="2:65" s="12" customFormat="1">
      <c r="B4405" s="225"/>
      <c r="C4405" s="226"/>
      <c r="D4405" s="221" t="s">
        <v>513</v>
      </c>
      <c r="E4405" s="248" t="s">
        <v>23</v>
      </c>
      <c r="F4405" s="249" t="s">
        <v>6321</v>
      </c>
      <c r="G4405" s="226"/>
      <c r="H4405" s="250">
        <v>0.17</v>
      </c>
      <c r="I4405" s="231"/>
      <c r="J4405" s="226"/>
      <c r="K4405" s="226"/>
      <c r="L4405" s="232"/>
      <c r="M4405" s="233"/>
      <c r="N4405" s="234"/>
      <c r="O4405" s="234"/>
      <c r="P4405" s="234"/>
      <c r="Q4405" s="234"/>
      <c r="R4405" s="234"/>
      <c r="S4405" s="234"/>
      <c r="T4405" s="235"/>
      <c r="AT4405" s="236" t="s">
        <v>513</v>
      </c>
      <c r="AU4405" s="236" t="s">
        <v>82</v>
      </c>
      <c r="AV4405" s="12" t="s">
        <v>82</v>
      </c>
      <c r="AW4405" s="12" t="s">
        <v>36</v>
      </c>
      <c r="AX4405" s="12" t="s">
        <v>80</v>
      </c>
      <c r="AY4405" s="236" t="s">
        <v>492</v>
      </c>
    </row>
    <row r="4406" spans="2:65" s="12" customFormat="1">
      <c r="B4406" s="225"/>
      <c r="C4406" s="226"/>
      <c r="D4406" s="227" t="s">
        <v>513</v>
      </c>
      <c r="E4406" s="226"/>
      <c r="F4406" s="229" t="s">
        <v>6322</v>
      </c>
      <c r="G4406" s="226"/>
      <c r="H4406" s="230">
        <v>0.19600000000000001</v>
      </c>
      <c r="I4406" s="231"/>
      <c r="J4406" s="226"/>
      <c r="K4406" s="226"/>
      <c r="L4406" s="232"/>
      <c r="M4406" s="233"/>
      <c r="N4406" s="234"/>
      <c r="O4406" s="234"/>
      <c r="P4406" s="234"/>
      <c r="Q4406" s="234"/>
      <c r="R4406" s="234"/>
      <c r="S4406" s="234"/>
      <c r="T4406" s="235"/>
      <c r="AT4406" s="236" t="s">
        <v>513</v>
      </c>
      <c r="AU4406" s="236" t="s">
        <v>82</v>
      </c>
      <c r="AV4406" s="12" t="s">
        <v>82</v>
      </c>
      <c r="AW4406" s="12" t="s">
        <v>6</v>
      </c>
      <c r="AX4406" s="12" t="s">
        <v>80</v>
      </c>
      <c r="AY4406" s="236" t="s">
        <v>492</v>
      </c>
    </row>
    <row r="4407" spans="2:65" s="1" customFormat="1" ht="25.5" customHeight="1">
      <c r="B4407" s="42"/>
      <c r="C4407" s="278" t="s">
        <v>6323</v>
      </c>
      <c r="D4407" s="278" t="s">
        <v>1110</v>
      </c>
      <c r="E4407" s="279" t="s">
        <v>6296</v>
      </c>
      <c r="F4407" s="280" t="s">
        <v>6324</v>
      </c>
      <c r="G4407" s="281" t="s">
        <v>795</v>
      </c>
      <c r="H4407" s="282">
        <v>0.48099999999999998</v>
      </c>
      <c r="I4407" s="283"/>
      <c r="J4407" s="284">
        <f>ROUND(I4407*H4407,2)</f>
        <v>0</v>
      </c>
      <c r="K4407" s="280" t="s">
        <v>23</v>
      </c>
      <c r="L4407" s="285"/>
      <c r="M4407" s="286" t="s">
        <v>23</v>
      </c>
      <c r="N4407" s="287" t="s">
        <v>44</v>
      </c>
      <c r="O4407" s="43"/>
      <c r="P4407" s="218">
        <f>O4407*H4407</f>
        <v>0</v>
      </c>
      <c r="Q4407" s="218">
        <v>0</v>
      </c>
      <c r="R4407" s="218">
        <f>Q4407*H4407</f>
        <v>0</v>
      </c>
      <c r="S4407" s="218">
        <v>0</v>
      </c>
      <c r="T4407" s="219">
        <f>S4407*H4407</f>
        <v>0</v>
      </c>
      <c r="AR4407" s="25" t="s">
        <v>604</v>
      </c>
      <c r="AT4407" s="25" t="s">
        <v>1110</v>
      </c>
      <c r="AU4407" s="25" t="s">
        <v>82</v>
      </c>
      <c r="AY4407" s="25" t="s">
        <v>492</v>
      </c>
      <c r="BE4407" s="220">
        <f>IF(N4407="základní",J4407,0)</f>
        <v>0</v>
      </c>
      <c r="BF4407" s="220">
        <f>IF(N4407="snížená",J4407,0)</f>
        <v>0</v>
      </c>
      <c r="BG4407" s="220">
        <f>IF(N4407="zákl. přenesená",J4407,0)</f>
        <v>0</v>
      </c>
      <c r="BH4407" s="220">
        <f>IF(N4407="sníž. přenesená",J4407,0)</f>
        <v>0</v>
      </c>
      <c r="BI4407" s="220">
        <f>IF(N4407="nulová",J4407,0)</f>
        <v>0</v>
      </c>
      <c r="BJ4407" s="25" t="s">
        <v>80</v>
      </c>
      <c r="BK4407" s="220">
        <f>ROUND(I4407*H4407,2)</f>
        <v>0</v>
      </c>
      <c r="BL4407" s="25" t="s">
        <v>502</v>
      </c>
      <c r="BM4407" s="25" t="s">
        <v>6325</v>
      </c>
    </row>
    <row r="4408" spans="2:65" s="1" customFormat="1" ht="24">
      <c r="B4408" s="42"/>
      <c r="C4408" s="64"/>
      <c r="D4408" s="221" t="s">
        <v>506</v>
      </c>
      <c r="E4408" s="64"/>
      <c r="F4408" s="222" t="s">
        <v>6324</v>
      </c>
      <c r="G4408" s="64"/>
      <c r="H4408" s="64"/>
      <c r="I4408" s="177"/>
      <c r="J4408" s="64"/>
      <c r="K4408" s="64"/>
      <c r="L4408" s="62"/>
      <c r="M4408" s="223"/>
      <c r="N4408" s="43"/>
      <c r="O4408" s="43"/>
      <c r="P4408" s="43"/>
      <c r="Q4408" s="43"/>
      <c r="R4408" s="43"/>
      <c r="S4408" s="43"/>
      <c r="T4408" s="79"/>
      <c r="AT4408" s="25" t="s">
        <v>506</v>
      </c>
      <c r="AU4408" s="25" t="s">
        <v>82</v>
      </c>
    </row>
    <row r="4409" spans="2:65" s="12" customFormat="1">
      <c r="B4409" s="225"/>
      <c r="C4409" s="226"/>
      <c r="D4409" s="221" t="s">
        <v>513</v>
      </c>
      <c r="E4409" s="248" t="s">
        <v>23</v>
      </c>
      <c r="F4409" s="249" t="s">
        <v>6326</v>
      </c>
      <c r="G4409" s="226"/>
      <c r="H4409" s="250">
        <v>0.41799999999999998</v>
      </c>
      <c r="I4409" s="231"/>
      <c r="J4409" s="226"/>
      <c r="K4409" s="226"/>
      <c r="L4409" s="232"/>
      <c r="M4409" s="233"/>
      <c r="N4409" s="234"/>
      <c r="O4409" s="234"/>
      <c r="P4409" s="234"/>
      <c r="Q4409" s="234"/>
      <c r="R4409" s="234"/>
      <c r="S4409" s="234"/>
      <c r="T4409" s="235"/>
      <c r="AT4409" s="236" t="s">
        <v>513</v>
      </c>
      <c r="AU4409" s="236" t="s">
        <v>82</v>
      </c>
      <c r="AV4409" s="12" t="s">
        <v>82</v>
      </c>
      <c r="AW4409" s="12" t="s">
        <v>36</v>
      </c>
      <c r="AX4409" s="12" t="s">
        <v>80</v>
      </c>
      <c r="AY4409" s="236" t="s">
        <v>492</v>
      </c>
    </row>
    <row r="4410" spans="2:65" s="12" customFormat="1">
      <c r="B4410" s="225"/>
      <c r="C4410" s="226"/>
      <c r="D4410" s="227" t="s">
        <v>513</v>
      </c>
      <c r="E4410" s="226"/>
      <c r="F4410" s="229" t="s">
        <v>6327</v>
      </c>
      <c r="G4410" s="226"/>
      <c r="H4410" s="230">
        <v>0.48099999999999998</v>
      </c>
      <c r="I4410" s="231"/>
      <c r="J4410" s="226"/>
      <c r="K4410" s="226"/>
      <c r="L4410" s="232"/>
      <c r="M4410" s="233"/>
      <c r="N4410" s="234"/>
      <c r="O4410" s="234"/>
      <c r="P4410" s="234"/>
      <c r="Q4410" s="234"/>
      <c r="R4410" s="234"/>
      <c r="S4410" s="234"/>
      <c r="T4410" s="235"/>
      <c r="AT4410" s="236" t="s">
        <v>513</v>
      </c>
      <c r="AU4410" s="236" t="s">
        <v>82</v>
      </c>
      <c r="AV4410" s="12" t="s">
        <v>82</v>
      </c>
      <c r="AW4410" s="12" t="s">
        <v>6</v>
      </c>
      <c r="AX4410" s="12" t="s">
        <v>80</v>
      </c>
      <c r="AY4410" s="236" t="s">
        <v>492</v>
      </c>
    </row>
    <row r="4411" spans="2:65" s="1" customFormat="1" ht="38.25" customHeight="1">
      <c r="B4411" s="42"/>
      <c r="C4411" s="278" t="s">
        <v>6328</v>
      </c>
      <c r="D4411" s="278" t="s">
        <v>1110</v>
      </c>
      <c r="E4411" s="279" t="s">
        <v>6257</v>
      </c>
      <c r="F4411" s="280" t="s">
        <v>6329</v>
      </c>
      <c r="G4411" s="281" t="s">
        <v>795</v>
      </c>
      <c r="H4411" s="282">
        <v>0.17299999999999999</v>
      </c>
      <c r="I4411" s="283"/>
      <c r="J4411" s="284">
        <f>ROUND(I4411*H4411,2)</f>
        <v>0</v>
      </c>
      <c r="K4411" s="280" t="s">
        <v>23</v>
      </c>
      <c r="L4411" s="285"/>
      <c r="M4411" s="286" t="s">
        <v>23</v>
      </c>
      <c r="N4411" s="287" t="s">
        <v>44</v>
      </c>
      <c r="O4411" s="43"/>
      <c r="P4411" s="218">
        <f>O4411*H4411</f>
        <v>0</v>
      </c>
      <c r="Q4411" s="218">
        <v>0</v>
      </c>
      <c r="R4411" s="218">
        <f>Q4411*H4411</f>
        <v>0</v>
      </c>
      <c r="S4411" s="218">
        <v>0</v>
      </c>
      <c r="T4411" s="219">
        <f>S4411*H4411</f>
        <v>0</v>
      </c>
      <c r="AR4411" s="25" t="s">
        <v>604</v>
      </c>
      <c r="AT4411" s="25" t="s">
        <v>1110</v>
      </c>
      <c r="AU4411" s="25" t="s">
        <v>82</v>
      </c>
      <c r="AY4411" s="25" t="s">
        <v>492</v>
      </c>
      <c r="BE4411" s="220">
        <f>IF(N4411="základní",J4411,0)</f>
        <v>0</v>
      </c>
      <c r="BF4411" s="220">
        <f>IF(N4411="snížená",J4411,0)</f>
        <v>0</v>
      </c>
      <c r="BG4411" s="220">
        <f>IF(N4411="zákl. přenesená",J4411,0)</f>
        <v>0</v>
      </c>
      <c r="BH4411" s="220">
        <f>IF(N4411="sníž. přenesená",J4411,0)</f>
        <v>0</v>
      </c>
      <c r="BI4411" s="220">
        <f>IF(N4411="nulová",J4411,0)</f>
        <v>0</v>
      </c>
      <c r="BJ4411" s="25" t="s">
        <v>80</v>
      </c>
      <c r="BK4411" s="220">
        <f>ROUND(I4411*H4411,2)</f>
        <v>0</v>
      </c>
      <c r="BL4411" s="25" t="s">
        <v>502</v>
      </c>
      <c r="BM4411" s="25" t="s">
        <v>6330</v>
      </c>
    </row>
    <row r="4412" spans="2:65" s="1" customFormat="1" ht="24">
      <c r="B4412" s="42"/>
      <c r="C4412" s="64"/>
      <c r="D4412" s="221" t="s">
        <v>506</v>
      </c>
      <c r="E4412" s="64"/>
      <c r="F4412" s="222" t="s">
        <v>6329</v>
      </c>
      <c r="G4412" s="64"/>
      <c r="H4412" s="64"/>
      <c r="I4412" s="177"/>
      <c r="J4412" s="64"/>
      <c r="K4412" s="64"/>
      <c r="L4412" s="62"/>
      <c r="M4412" s="223"/>
      <c r="N4412" s="43"/>
      <c r="O4412" s="43"/>
      <c r="P4412" s="43"/>
      <c r="Q4412" s="43"/>
      <c r="R4412" s="43"/>
      <c r="S4412" s="43"/>
      <c r="T4412" s="79"/>
      <c r="AT4412" s="25" t="s">
        <v>506</v>
      </c>
      <c r="AU4412" s="25" t="s">
        <v>82</v>
      </c>
    </row>
    <row r="4413" spans="2:65" s="12" customFormat="1">
      <c r="B4413" s="225"/>
      <c r="C4413" s="226"/>
      <c r="D4413" s="221" t="s">
        <v>513</v>
      </c>
      <c r="E4413" s="248" t="s">
        <v>23</v>
      </c>
      <c r="F4413" s="249" t="s">
        <v>6331</v>
      </c>
      <c r="G4413" s="226"/>
      <c r="H4413" s="250">
        <v>0.15</v>
      </c>
      <c r="I4413" s="231"/>
      <c r="J4413" s="226"/>
      <c r="K4413" s="226"/>
      <c r="L4413" s="232"/>
      <c r="M4413" s="233"/>
      <c r="N4413" s="234"/>
      <c r="O4413" s="234"/>
      <c r="P4413" s="234"/>
      <c r="Q4413" s="234"/>
      <c r="R4413" s="234"/>
      <c r="S4413" s="234"/>
      <c r="T4413" s="235"/>
      <c r="AT4413" s="236" t="s">
        <v>513</v>
      </c>
      <c r="AU4413" s="236" t="s">
        <v>82</v>
      </c>
      <c r="AV4413" s="12" t="s">
        <v>82</v>
      </c>
      <c r="AW4413" s="12" t="s">
        <v>36</v>
      </c>
      <c r="AX4413" s="12" t="s">
        <v>80</v>
      </c>
      <c r="AY4413" s="236" t="s">
        <v>492</v>
      </c>
    </row>
    <row r="4414" spans="2:65" s="12" customFormat="1">
      <c r="B4414" s="225"/>
      <c r="C4414" s="226"/>
      <c r="D4414" s="227" t="s">
        <v>513</v>
      </c>
      <c r="E4414" s="226"/>
      <c r="F4414" s="229" t="s">
        <v>6332</v>
      </c>
      <c r="G4414" s="226"/>
      <c r="H4414" s="230">
        <v>0.17299999999999999</v>
      </c>
      <c r="I4414" s="231"/>
      <c r="J4414" s="226"/>
      <c r="K4414" s="226"/>
      <c r="L4414" s="232"/>
      <c r="M4414" s="233"/>
      <c r="N4414" s="234"/>
      <c r="O4414" s="234"/>
      <c r="P4414" s="234"/>
      <c r="Q4414" s="234"/>
      <c r="R4414" s="234"/>
      <c r="S4414" s="234"/>
      <c r="T4414" s="235"/>
      <c r="AT4414" s="236" t="s">
        <v>513</v>
      </c>
      <c r="AU4414" s="236" t="s">
        <v>82</v>
      </c>
      <c r="AV4414" s="12" t="s">
        <v>82</v>
      </c>
      <c r="AW4414" s="12" t="s">
        <v>6</v>
      </c>
      <c r="AX4414" s="12" t="s">
        <v>80</v>
      </c>
      <c r="AY4414" s="236" t="s">
        <v>492</v>
      </c>
    </row>
    <row r="4415" spans="2:65" s="1" customFormat="1" ht="38.25" customHeight="1">
      <c r="B4415" s="42"/>
      <c r="C4415" s="278" t="s">
        <v>6333</v>
      </c>
      <c r="D4415" s="278" t="s">
        <v>1110</v>
      </c>
      <c r="E4415" s="279" t="s">
        <v>6259</v>
      </c>
      <c r="F4415" s="280" t="s">
        <v>6329</v>
      </c>
      <c r="G4415" s="281" t="s">
        <v>795</v>
      </c>
      <c r="H4415" s="282">
        <v>0.113</v>
      </c>
      <c r="I4415" s="283"/>
      <c r="J4415" s="284">
        <f>ROUND(I4415*H4415,2)</f>
        <v>0</v>
      </c>
      <c r="K4415" s="280" t="s">
        <v>23</v>
      </c>
      <c r="L4415" s="285"/>
      <c r="M4415" s="286" t="s">
        <v>23</v>
      </c>
      <c r="N4415" s="287" t="s">
        <v>44</v>
      </c>
      <c r="O4415" s="43"/>
      <c r="P4415" s="218">
        <f>O4415*H4415</f>
        <v>0</v>
      </c>
      <c r="Q4415" s="218">
        <v>0</v>
      </c>
      <c r="R4415" s="218">
        <f>Q4415*H4415</f>
        <v>0</v>
      </c>
      <c r="S4415" s="218">
        <v>0</v>
      </c>
      <c r="T4415" s="219">
        <f>S4415*H4415</f>
        <v>0</v>
      </c>
      <c r="AR4415" s="25" t="s">
        <v>604</v>
      </c>
      <c r="AT4415" s="25" t="s">
        <v>1110</v>
      </c>
      <c r="AU4415" s="25" t="s">
        <v>82</v>
      </c>
      <c r="AY4415" s="25" t="s">
        <v>492</v>
      </c>
      <c r="BE4415" s="220">
        <f>IF(N4415="základní",J4415,0)</f>
        <v>0</v>
      </c>
      <c r="BF4415" s="220">
        <f>IF(N4415="snížená",J4415,0)</f>
        <v>0</v>
      </c>
      <c r="BG4415" s="220">
        <f>IF(N4415="zákl. přenesená",J4415,0)</f>
        <v>0</v>
      </c>
      <c r="BH4415" s="220">
        <f>IF(N4415="sníž. přenesená",J4415,0)</f>
        <v>0</v>
      </c>
      <c r="BI4415" s="220">
        <f>IF(N4415="nulová",J4415,0)</f>
        <v>0</v>
      </c>
      <c r="BJ4415" s="25" t="s">
        <v>80</v>
      </c>
      <c r="BK4415" s="220">
        <f>ROUND(I4415*H4415,2)</f>
        <v>0</v>
      </c>
      <c r="BL4415" s="25" t="s">
        <v>502</v>
      </c>
      <c r="BM4415" s="25" t="s">
        <v>6334</v>
      </c>
    </row>
    <row r="4416" spans="2:65" s="1" customFormat="1" ht="24">
      <c r="B4416" s="42"/>
      <c r="C4416" s="64"/>
      <c r="D4416" s="221" t="s">
        <v>506</v>
      </c>
      <c r="E4416" s="64"/>
      <c r="F4416" s="222" t="s">
        <v>6329</v>
      </c>
      <c r="G4416" s="64"/>
      <c r="H4416" s="64"/>
      <c r="I4416" s="177"/>
      <c r="J4416" s="64"/>
      <c r="K4416" s="64"/>
      <c r="L4416" s="62"/>
      <c r="M4416" s="223"/>
      <c r="N4416" s="43"/>
      <c r="O4416" s="43"/>
      <c r="P4416" s="43"/>
      <c r="Q4416" s="43"/>
      <c r="R4416" s="43"/>
      <c r="S4416" s="43"/>
      <c r="T4416" s="79"/>
      <c r="AT4416" s="25" t="s">
        <v>506</v>
      </c>
      <c r="AU4416" s="25" t="s">
        <v>82</v>
      </c>
    </row>
    <row r="4417" spans="2:65" s="12" customFormat="1">
      <c r="B4417" s="225"/>
      <c r="C4417" s="226"/>
      <c r="D4417" s="221" t="s">
        <v>513</v>
      </c>
      <c r="E4417" s="248" t="s">
        <v>23</v>
      </c>
      <c r="F4417" s="249" t="s">
        <v>6335</v>
      </c>
      <c r="G4417" s="226"/>
      <c r="H4417" s="250">
        <v>9.8000000000000004E-2</v>
      </c>
      <c r="I4417" s="231"/>
      <c r="J4417" s="226"/>
      <c r="K4417" s="226"/>
      <c r="L4417" s="232"/>
      <c r="M4417" s="233"/>
      <c r="N4417" s="234"/>
      <c r="O4417" s="234"/>
      <c r="P4417" s="234"/>
      <c r="Q4417" s="234"/>
      <c r="R4417" s="234"/>
      <c r="S4417" s="234"/>
      <c r="T4417" s="235"/>
      <c r="AT4417" s="236" t="s">
        <v>513</v>
      </c>
      <c r="AU4417" s="236" t="s">
        <v>82</v>
      </c>
      <c r="AV4417" s="12" t="s">
        <v>82</v>
      </c>
      <c r="AW4417" s="12" t="s">
        <v>36</v>
      </c>
      <c r="AX4417" s="12" t="s">
        <v>80</v>
      </c>
      <c r="AY4417" s="236" t="s">
        <v>492</v>
      </c>
    </row>
    <row r="4418" spans="2:65" s="12" customFormat="1">
      <c r="B4418" s="225"/>
      <c r="C4418" s="226"/>
      <c r="D4418" s="227" t="s">
        <v>513</v>
      </c>
      <c r="E4418" s="226"/>
      <c r="F4418" s="229" t="s">
        <v>6336</v>
      </c>
      <c r="G4418" s="226"/>
      <c r="H4418" s="230">
        <v>0.113</v>
      </c>
      <c r="I4418" s="231"/>
      <c r="J4418" s="226"/>
      <c r="K4418" s="226"/>
      <c r="L4418" s="232"/>
      <c r="M4418" s="233"/>
      <c r="N4418" s="234"/>
      <c r="O4418" s="234"/>
      <c r="P4418" s="234"/>
      <c r="Q4418" s="234"/>
      <c r="R4418" s="234"/>
      <c r="S4418" s="234"/>
      <c r="T4418" s="235"/>
      <c r="AT4418" s="236" t="s">
        <v>513</v>
      </c>
      <c r="AU4418" s="236" t="s">
        <v>82</v>
      </c>
      <c r="AV4418" s="12" t="s">
        <v>82</v>
      </c>
      <c r="AW4418" s="12" t="s">
        <v>6</v>
      </c>
      <c r="AX4418" s="12" t="s">
        <v>80</v>
      </c>
      <c r="AY4418" s="236" t="s">
        <v>492</v>
      </c>
    </row>
    <row r="4419" spans="2:65" s="1" customFormat="1" ht="38.25" customHeight="1">
      <c r="B4419" s="42"/>
      <c r="C4419" s="278" t="s">
        <v>6337</v>
      </c>
      <c r="D4419" s="278" t="s">
        <v>1110</v>
      </c>
      <c r="E4419" s="279" t="s">
        <v>6285</v>
      </c>
      <c r="F4419" s="280" t="s">
        <v>6338</v>
      </c>
      <c r="G4419" s="281" t="s">
        <v>795</v>
      </c>
      <c r="H4419" s="282">
        <v>0.36599999999999999</v>
      </c>
      <c r="I4419" s="283"/>
      <c r="J4419" s="284">
        <f>ROUND(I4419*H4419,2)</f>
        <v>0</v>
      </c>
      <c r="K4419" s="280" t="s">
        <v>23</v>
      </c>
      <c r="L4419" s="285"/>
      <c r="M4419" s="286" t="s">
        <v>23</v>
      </c>
      <c r="N4419" s="287" t="s">
        <v>44</v>
      </c>
      <c r="O4419" s="43"/>
      <c r="P4419" s="218">
        <f>O4419*H4419</f>
        <v>0</v>
      </c>
      <c r="Q4419" s="218">
        <v>0</v>
      </c>
      <c r="R4419" s="218">
        <f>Q4419*H4419</f>
        <v>0</v>
      </c>
      <c r="S4419" s="218">
        <v>0</v>
      </c>
      <c r="T4419" s="219">
        <f>S4419*H4419</f>
        <v>0</v>
      </c>
      <c r="AR4419" s="25" t="s">
        <v>604</v>
      </c>
      <c r="AT4419" s="25" t="s">
        <v>1110</v>
      </c>
      <c r="AU4419" s="25" t="s">
        <v>82</v>
      </c>
      <c r="AY4419" s="25" t="s">
        <v>492</v>
      </c>
      <c r="BE4419" s="220">
        <f>IF(N4419="základní",J4419,0)</f>
        <v>0</v>
      </c>
      <c r="BF4419" s="220">
        <f>IF(N4419="snížená",J4419,0)</f>
        <v>0</v>
      </c>
      <c r="BG4419" s="220">
        <f>IF(N4419="zákl. přenesená",J4419,0)</f>
        <v>0</v>
      </c>
      <c r="BH4419" s="220">
        <f>IF(N4419="sníž. přenesená",J4419,0)</f>
        <v>0</v>
      </c>
      <c r="BI4419" s="220">
        <f>IF(N4419="nulová",J4419,0)</f>
        <v>0</v>
      </c>
      <c r="BJ4419" s="25" t="s">
        <v>80</v>
      </c>
      <c r="BK4419" s="220">
        <f>ROUND(I4419*H4419,2)</f>
        <v>0</v>
      </c>
      <c r="BL4419" s="25" t="s">
        <v>502</v>
      </c>
      <c r="BM4419" s="25" t="s">
        <v>6339</v>
      </c>
    </row>
    <row r="4420" spans="2:65" s="1" customFormat="1" ht="36">
      <c r="B4420" s="42"/>
      <c r="C4420" s="64"/>
      <c r="D4420" s="221" t="s">
        <v>506</v>
      </c>
      <c r="E4420" s="64"/>
      <c r="F4420" s="222" t="s">
        <v>6338</v>
      </c>
      <c r="G4420" s="64"/>
      <c r="H4420" s="64"/>
      <c r="I4420" s="177"/>
      <c r="J4420" s="64"/>
      <c r="K4420" s="64"/>
      <c r="L4420" s="62"/>
      <c r="M4420" s="223"/>
      <c r="N4420" s="43"/>
      <c r="O4420" s="43"/>
      <c r="P4420" s="43"/>
      <c r="Q4420" s="43"/>
      <c r="R4420" s="43"/>
      <c r="S4420" s="43"/>
      <c r="T4420" s="79"/>
      <c r="AT4420" s="25" t="s">
        <v>506</v>
      </c>
      <c r="AU4420" s="25" t="s">
        <v>82</v>
      </c>
    </row>
    <row r="4421" spans="2:65" s="12" customFormat="1">
      <c r="B4421" s="225"/>
      <c r="C4421" s="226"/>
      <c r="D4421" s="221" t="s">
        <v>513</v>
      </c>
      <c r="E4421" s="248" t="s">
        <v>23</v>
      </c>
      <c r="F4421" s="249" t="s">
        <v>6340</v>
      </c>
      <c r="G4421" s="226"/>
      <c r="H4421" s="250">
        <v>0.318</v>
      </c>
      <c r="I4421" s="231"/>
      <c r="J4421" s="226"/>
      <c r="K4421" s="226"/>
      <c r="L4421" s="232"/>
      <c r="M4421" s="233"/>
      <c r="N4421" s="234"/>
      <c r="O4421" s="234"/>
      <c r="P4421" s="234"/>
      <c r="Q4421" s="234"/>
      <c r="R4421" s="234"/>
      <c r="S4421" s="234"/>
      <c r="T4421" s="235"/>
      <c r="AT4421" s="236" t="s">
        <v>513</v>
      </c>
      <c r="AU4421" s="236" t="s">
        <v>82</v>
      </c>
      <c r="AV4421" s="12" t="s">
        <v>82</v>
      </c>
      <c r="AW4421" s="12" t="s">
        <v>36</v>
      </c>
      <c r="AX4421" s="12" t="s">
        <v>80</v>
      </c>
      <c r="AY4421" s="236" t="s">
        <v>492</v>
      </c>
    </row>
    <row r="4422" spans="2:65" s="12" customFormat="1">
      <c r="B4422" s="225"/>
      <c r="C4422" s="226"/>
      <c r="D4422" s="227" t="s">
        <v>513</v>
      </c>
      <c r="E4422" s="226"/>
      <c r="F4422" s="229" t="s">
        <v>6341</v>
      </c>
      <c r="G4422" s="226"/>
      <c r="H4422" s="230">
        <v>0.36599999999999999</v>
      </c>
      <c r="I4422" s="231"/>
      <c r="J4422" s="226"/>
      <c r="K4422" s="226"/>
      <c r="L4422" s="232"/>
      <c r="M4422" s="233"/>
      <c r="N4422" s="234"/>
      <c r="O4422" s="234"/>
      <c r="P4422" s="234"/>
      <c r="Q4422" s="234"/>
      <c r="R4422" s="234"/>
      <c r="S4422" s="234"/>
      <c r="T4422" s="235"/>
      <c r="AT4422" s="236" t="s">
        <v>513</v>
      </c>
      <c r="AU4422" s="236" t="s">
        <v>82</v>
      </c>
      <c r="AV4422" s="12" t="s">
        <v>82</v>
      </c>
      <c r="AW4422" s="12" t="s">
        <v>6</v>
      </c>
      <c r="AX4422" s="12" t="s">
        <v>80</v>
      </c>
      <c r="AY4422" s="236" t="s">
        <v>492</v>
      </c>
    </row>
    <row r="4423" spans="2:65" s="1" customFormat="1" ht="51" customHeight="1">
      <c r="B4423" s="42"/>
      <c r="C4423" s="278" t="s">
        <v>6342</v>
      </c>
      <c r="D4423" s="278" t="s">
        <v>1110</v>
      </c>
      <c r="E4423" s="279" t="s">
        <v>6261</v>
      </c>
      <c r="F4423" s="280" t="s">
        <v>6343</v>
      </c>
      <c r="G4423" s="281" t="s">
        <v>795</v>
      </c>
      <c r="H4423" s="282">
        <v>0.877</v>
      </c>
      <c r="I4423" s="283"/>
      <c r="J4423" s="284">
        <f>ROUND(I4423*H4423,2)</f>
        <v>0</v>
      </c>
      <c r="K4423" s="280" t="s">
        <v>23</v>
      </c>
      <c r="L4423" s="285"/>
      <c r="M4423" s="286" t="s">
        <v>23</v>
      </c>
      <c r="N4423" s="287" t="s">
        <v>44</v>
      </c>
      <c r="O4423" s="43"/>
      <c r="P4423" s="218">
        <f>O4423*H4423</f>
        <v>0</v>
      </c>
      <c r="Q4423" s="218">
        <v>0</v>
      </c>
      <c r="R4423" s="218">
        <f>Q4423*H4423</f>
        <v>0</v>
      </c>
      <c r="S4423" s="218">
        <v>0</v>
      </c>
      <c r="T4423" s="219">
        <f>S4423*H4423</f>
        <v>0</v>
      </c>
      <c r="AR4423" s="25" t="s">
        <v>604</v>
      </c>
      <c r="AT4423" s="25" t="s">
        <v>1110</v>
      </c>
      <c r="AU4423" s="25" t="s">
        <v>82</v>
      </c>
      <c r="AY4423" s="25" t="s">
        <v>492</v>
      </c>
      <c r="BE4423" s="220">
        <f>IF(N4423="základní",J4423,0)</f>
        <v>0</v>
      </c>
      <c r="BF4423" s="220">
        <f>IF(N4423="snížená",J4423,0)</f>
        <v>0</v>
      </c>
      <c r="BG4423" s="220">
        <f>IF(N4423="zákl. přenesená",J4423,0)</f>
        <v>0</v>
      </c>
      <c r="BH4423" s="220">
        <f>IF(N4423="sníž. přenesená",J4423,0)</f>
        <v>0</v>
      </c>
      <c r="BI4423" s="220">
        <f>IF(N4423="nulová",J4423,0)</f>
        <v>0</v>
      </c>
      <c r="BJ4423" s="25" t="s">
        <v>80</v>
      </c>
      <c r="BK4423" s="220">
        <f>ROUND(I4423*H4423,2)</f>
        <v>0</v>
      </c>
      <c r="BL4423" s="25" t="s">
        <v>502</v>
      </c>
      <c r="BM4423" s="25" t="s">
        <v>6344</v>
      </c>
    </row>
    <row r="4424" spans="2:65" s="1" customFormat="1" ht="36">
      <c r="B4424" s="42"/>
      <c r="C4424" s="64"/>
      <c r="D4424" s="221" t="s">
        <v>506</v>
      </c>
      <c r="E4424" s="64"/>
      <c r="F4424" s="222" t="s">
        <v>6343</v>
      </c>
      <c r="G4424" s="64"/>
      <c r="H4424" s="64"/>
      <c r="I4424" s="177"/>
      <c r="J4424" s="64"/>
      <c r="K4424" s="64"/>
      <c r="L4424" s="62"/>
      <c r="M4424" s="223"/>
      <c r="N4424" s="43"/>
      <c r="O4424" s="43"/>
      <c r="P4424" s="43"/>
      <c r="Q4424" s="43"/>
      <c r="R4424" s="43"/>
      <c r="S4424" s="43"/>
      <c r="T4424" s="79"/>
      <c r="AT4424" s="25" t="s">
        <v>506</v>
      </c>
      <c r="AU4424" s="25" t="s">
        <v>82</v>
      </c>
    </row>
    <row r="4425" spans="2:65" s="12" customFormat="1">
      <c r="B4425" s="225"/>
      <c r="C4425" s="226"/>
      <c r="D4425" s="221" t="s">
        <v>513</v>
      </c>
      <c r="E4425" s="248" t="s">
        <v>23</v>
      </c>
      <c r="F4425" s="249" t="s">
        <v>6345</v>
      </c>
      <c r="G4425" s="226"/>
      <c r="H4425" s="250">
        <v>0.76300000000000001</v>
      </c>
      <c r="I4425" s="231"/>
      <c r="J4425" s="226"/>
      <c r="K4425" s="226"/>
      <c r="L4425" s="232"/>
      <c r="M4425" s="233"/>
      <c r="N4425" s="234"/>
      <c r="O4425" s="234"/>
      <c r="P4425" s="234"/>
      <c r="Q4425" s="234"/>
      <c r="R4425" s="234"/>
      <c r="S4425" s="234"/>
      <c r="T4425" s="235"/>
      <c r="AT4425" s="236" t="s">
        <v>513</v>
      </c>
      <c r="AU4425" s="236" t="s">
        <v>82</v>
      </c>
      <c r="AV4425" s="12" t="s">
        <v>82</v>
      </c>
      <c r="AW4425" s="12" t="s">
        <v>36</v>
      </c>
      <c r="AX4425" s="12" t="s">
        <v>80</v>
      </c>
      <c r="AY4425" s="236" t="s">
        <v>492</v>
      </c>
    </row>
    <row r="4426" spans="2:65" s="12" customFormat="1">
      <c r="B4426" s="225"/>
      <c r="C4426" s="226"/>
      <c r="D4426" s="227" t="s">
        <v>513</v>
      </c>
      <c r="E4426" s="226"/>
      <c r="F4426" s="229" t="s">
        <v>6346</v>
      </c>
      <c r="G4426" s="226"/>
      <c r="H4426" s="230">
        <v>0.877</v>
      </c>
      <c r="I4426" s="231"/>
      <c r="J4426" s="226"/>
      <c r="K4426" s="226"/>
      <c r="L4426" s="232"/>
      <c r="M4426" s="233"/>
      <c r="N4426" s="234"/>
      <c r="O4426" s="234"/>
      <c r="P4426" s="234"/>
      <c r="Q4426" s="234"/>
      <c r="R4426" s="234"/>
      <c r="S4426" s="234"/>
      <c r="T4426" s="235"/>
      <c r="AT4426" s="236" t="s">
        <v>513</v>
      </c>
      <c r="AU4426" s="236" t="s">
        <v>82</v>
      </c>
      <c r="AV4426" s="12" t="s">
        <v>82</v>
      </c>
      <c r="AW4426" s="12" t="s">
        <v>6</v>
      </c>
      <c r="AX4426" s="12" t="s">
        <v>80</v>
      </c>
      <c r="AY4426" s="236" t="s">
        <v>492</v>
      </c>
    </row>
    <row r="4427" spans="2:65" s="1" customFormat="1" ht="38.25" customHeight="1">
      <c r="B4427" s="42"/>
      <c r="C4427" s="278" t="s">
        <v>6347</v>
      </c>
      <c r="D4427" s="278" t="s">
        <v>1110</v>
      </c>
      <c r="E4427" s="279" t="s">
        <v>6263</v>
      </c>
      <c r="F4427" s="280" t="s">
        <v>6348</v>
      </c>
      <c r="G4427" s="281" t="s">
        <v>795</v>
      </c>
      <c r="H4427" s="282">
        <v>0.83799999999999997</v>
      </c>
      <c r="I4427" s="283"/>
      <c r="J4427" s="284">
        <f>ROUND(I4427*H4427,2)</f>
        <v>0</v>
      </c>
      <c r="K4427" s="280" t="s">
        <v>23</v>
      </c>
      <c r="L4427" s="285"/>
      <c r="M4427" s="286" t="s">
        <v>23</v>
      </c>
      <c r="N4427" s="287" t="s">
        <v>44</v>
      </c>
      <c r="O4427" s="43"/>
      <c r="P4427" s="218">
        <f>O4427*H4427</f>
        <v>0</v>
      </c>
      <c r="Q4427" s="218">
        <v>0</v>
      </c>
      <c r="R4427" s="218">
        <f>Q4427*H4427</f>
        <v>0</v>
      </c>
      <c r="S4427" s="218">
        <v>0</v>
      </c>
      <c r="T4427" s="219">
        <f>S4427*H4427</f>
        <v>0</v>
      </c>
      <c r="AR4427" s="25" t="s">
        <v>604</v>
      </c>
      <c r="AT4427" s="25" t="s">
        <v>1110</v>
      </c>
      <c r="AU4427" s="25" t="s">
        <v>82</v>
      </c>
      <c r="AY4427" s="25" t="s">
        <v>492</v>
      </c>
      <c r="BE4427" s="220">
        <f>IF(N4427="základní",J4427,0)</f>
        <v>0</v>
      </c>
      <c r="BF4427" s="220">
        <f>IF(N4427="snížená",J4427,0)</f>
        <v>0</v>
      </c>
      <c r="BG4427" s="220">
        <f>IF(N4427="zákl. přenesená",J4427,0)</f>
        <v>0</v>
      </c>
      <c r="BH4427" s="220">
        <f>IF(N4427="sníž. přenesená",J4427,0)</f>
        <v>0</v>
      </c>
      <c r="BI4427" s="220">
        <f>IF(N4427="nulová",J4427,0)</f>
        <v>0</v>
      </c>
      <c r="BJ4427" s="25" t="s">
        <v>80</v>
      </c>
      <c r="BK4427" s="220">
        <f>ROUND(I4427*H4427,2)</f>
        <v>0</v>
      </c>
      <c r="BL4427" s="25" t="s">
        <v>502</v>
      </c>
      <c r="BM4427" s="25" t="s">
        <v>6349</v>
      </c>
    </row>
    <row r="4428" spans="2:65" s="1" customFormat="1" ht="36">
      <c r="B4428" s="42"/>
      <c r="C4428" s="64"/>
      <c r="D4428" s="221" t="s">
        <v>506</v>
      </c>
      <c r="E4428" s="64"/>
      <c r="F4428" s="222" t="s">
        <v>6348</v>
      </c>
      <c r="G4428" s="64"/>
      <c r="H4428" s="64"/>
      <c r="I4428" s="177"/>
      <c r="J4428" s="64"/>
      <c r="K4428" s="64"/>
      <c r="L4428" s="62"/>
      <c r="M4428" s="223"/>
      <c r="N4428" s="43"/>
      <c r="O4428" s="43"/>
      <c r="P4428" s="43"/>
      <c r="Q4428" s="43"/>
      <c r="R4428" s="43"/>
      <c r="S4428" s="43"/>
      <c r="T4428" s="79"/>
      <c r="AT4428" s="25" t="s">
        <v>506</v>
      </c>
      <c r="AU4428" s="25" t="s">
        <v>82</v>
      </c>
    </row>
    <row r="4429" spans="2:65" s="12" customFormat="1">
      <c r="B4429" s="225"/>
      <c r="C4429" s="226"/>
      <c r="D4429" s="221" t="s">
        <v>513</v>
      </c>
      <c r="E4429" s="248" t="s">
        <v>23</v>
      </c>
      <c r="F4429" s="249" t="s">
        <v>6350</v>
      </c>
      <c r="G4429" s="226"/>
      <c r="H4429" s="250">
        <v>0.72899999999999998</v>
      </c>
      <c r="I4429" s="231"/>
      <c r="J4429" s="226"/>
      <c r="K4429" s="226"/>
      <c r="L4429" s="232"/>
      <c r="M4429" s="233"/>
      <c r="N4429" s="234"/>
      <c r="O4429" s="234"/>
      <c r="P4429" s="234"/>
      <c r="Q4429" s="234"/>
      <c r="R4429" s="234"/>
      <c r="S4429" s="234"/>
      <c r="T4429" s="235"/>
      <c r="AT4429" s="236" t="s">
        <v>513</v>
      </c>
      <c r="AU4429" s="236" t="s">
        <v>82</v>
      </c>
      <c r="AV4429" s="12" t="s">
        <v>82</v>
      </c>
      <c r="AW4429" s="12" t="s">
        <v>36</v>
      </c>
      <c r="AX4429" s="12" t="s">
        <v>80</v>
      </c>
      <c r="AY4429" s="236" t="s">
        <v>492</v>
      </c>
    </row>
    <row r="4430" spans="2:65" s="12" customFormat="1">
      <c r="B4430" s="225"/>
      <c r="C4430" s="226"/>
      <c r="D4430" s="227" t="s">
        <v>513</v>
      </c>
      <c r="E4430" s="226"/>
      <c r="F4430" s="229" t="s">
        <v>6351</v>
      </c>
      <c r="G4430" s="226"/>
      <c r="H4430" s="230">
        <v>0.83799999999999997</v>
      </c>
      <c r="I4430" s="231"/>
      <c r="J4430" s="226"/>
      <c r="K4430" s="226"/>
      <c r="L4430" s="232"/>
      <c r="M4430" s="233"/>
      <c r="N4430" s="234"/>
      <c r="O4430" s="234"/>
      <c r="P4430" s="234"/>
      <c r="Q4430" s="234"/>
      <c r="R4430" s="234"/>
      <c r="S4430" s="234"/>
      <c r="T4430" s="235"/>
      <c r="AT4430" s="236" t="s">
        <v>513</v>
      </c>
      <c r="AU4430" s="236" t="s">
        <v>82</v>
      </c>
      <c r="AV4430" s="12" t="s">
        <v>82</v>
      </c>
      <c r="AW4430" s="12" t="s">
        <v>6</v>
      </c>
      <c r="AX4430" s="12" t="s">
        <v>80</v>
      </c>
      <c r="AY4430" s="236" t="s">
        <v>492</v>
      </c>
    </row>
    <row r="4431" spans="2:65" s="1" customFormat="1" ht="25.5" customHeight="1">
      <c r="B4431" s="42"/>
      <c r="C4431" s="278" t="s">
        <v>6352</v>
      </c>
      <c r="D4431" s="278" t="s">
        <v>1110</v>
      </c>
      <c r="E4431" s="279" t="s">
        <v>6265</v>
      </c>
      <c r="F4431" s="280" t="s">
        <v>6324</v>
      </c>
      <c r="G4431" s="281" t="s">
        <v>795</v>
      </c>
      <c r="H4431" s="282">
        <v>0.13900000000000001</v>
      </c>
      <c r="I4431" s="283"/>
      <c r="J4431" s="284">
        <f>ROUND(I4431*H4431,2)</f>
        <v>0</v>
      </c>
      <c r="K4431" s="280" t="s">
        <v>23</v>
      </c>
      <c r="L4431" s="285"/>
      <c r="M4431" s="286" t="s">
        <v>23</v>
      </c>
      <c r="N4431" s="287" t="s">
        <v>44</v>
      </c>
      <c r="O4431" s="43"/>
      <c r="P4431" s="218">
        <f>O4431*H4431</f>
        <v>0</v>
      </c>
      <c r="Q4431" s="218">
        <v>0</v>
      </c>
      <c r="R4431" s="218">
        <f>Q4431*H4431</f>
        <v>0</v>
      </c>
      <c r="S4431" s="218">
        <v>0</v>
      </c>
      <c r="T4431" s="219">
        <f>S4431*H4431</f>
        <v>0</v>
      </c>
      <c r="AR4431" s="25" t="s">
        <v>604</v>
      </c>
      <c r="AT4431" s="25" t="s">
        <v>1110</v>
      </c>
      <c r="AU4431" s="25" t="s">
        <v>82</v>
      </c>
      <c r="AY4431" s="25" t="s">
        <v>492</v>
      </c>
      <c r="BE4431" s="220">
        <f>IF(N4431="základní",J4431,0)</f>
        <v>0</v>
      </c>
      <c r="BF4431" s="220">
        <f>IF(N4431="snížená",J4431,0)</f>
        <v>0</v>
      </c>
      <c r="BG4431" s="220">
        <f>IF(N4431="zákl. přenesená",J4431,0)</f>
        <v>0</v>
      </c>
      <c r="BH4431" s="220">
        <f>IF(N4431="sníž. přenesená",J4431,0)</f>
        <v>0</v>
      </c>
      <c r="BI4431" s="220">
        <f>IF(N4431="nulová",J4431,0)</f>
        <v>0</v>
      </c>
      <c r="BJ4431" s="25" t="s">
        <v>80</v>
      </c>
      <c r="BK4431" s="220">
        <f>ROUND(I4431*H4431,2)</f>
        <v>0</v>
      </c>
      <c r="BL4431" s="25" t="s">
        <v>502</v>
      </c>
      <c r="BM4431" s="25" t="s">
        <v>6353</v>
      </c>
    </row>
    <row r="4432" spans="2:65" s="1" customFormat="1" ht="24">
      <c r="B4432" s="42"/>
      <c r="C4432" s="64"/>
      <c r="D4432" s="221" t="s">
        <v>506</v>
      </c>
      <c r="E4432" s="64"/>
      <c r="F4432" s="222" t="s">
        <v>6324</v>
      </c>
      <c r="G4432" s="64"/>
      <c r="H4432" s="64"/>
      <c r="I4432" s="177"/>
      <c r="J4432" s="64"/>
      <c r="K4432" s="64"/>
      <c r="L4432" s="62"/>
      <c r="M4432" s="223"/>
      <c r="N4432" s="43"/>
      <c r="O4432" s="43"/>
      <c r="P4432" s="43"/>
      <c r="Q4432" s="43"/>
      <c r="R4432" s="43"/>
      <c r="S4432" s="43"/>
      <c r="T4432" s="79"/>
      <c r="AT4432" s="25" t="s">
        <v>506</v>
      </c>
      <c r="AU4432" s="25" t="s">
        <v>82</v>
      </c>
    </row>
    <row r="4433" spans="2:65" s="12" customFormat="1">
      <c r="B4433" s="225"/>
      <c r="C4433" s="226"/>
      <c r="D4433" s="221" t="s">
        <v>513</v>
      </c>
      <c r="E4433" s="248" t="s">
        <v>23</v>
      </c>
      <c r="F4433" s="249" t="s">
        <v>1311</v>
      </c>
      <c r="G4433" s="226"/>
      <c r="H4433" s="250">
        <v>0.121</v>
      </c>
      <c r="I4433" s="231"/>
      <c r="J4433" s="226"/>
      <c r="K4433" s="226"/>
      <c r="L4433" s="232"/>
      <c r="M4433" s="233"/>
      <c r="N4433" s="234"/>
      <c r="O4433" s="234"/>
      <c r="P4433" s="234"/>
      <c r="Q4433" s="234"/>
      <c r="R4433" s="234"/>
      <c r="S4433" s="234"/>
      <c r="T4433" s="235"/>
      <c r="AT4433" s="236" t="s">
        <v>513</v>
      </c>
      <c r="AU4433" s="236" t="s">
        <v>82</v>
      </c>
      <c r="AV4433" s="12" t="s">
        <v>82</v>
      </c>
      <c r="AW4433" s="12" t="s">
        <v>36</v>
      </c>
      <c r="AX4433" s="12" t="s">
        <v>80</v>
      </c>
      <c r="AY4433" s="236" t="s">
        <v>492</v>
      </c>
    </row>
    <row r="4434" spans="2:65" s="12" customFormat="1">
      <c r="B4434" s="225"/>
      <c r="C4434" s="226"/>
      <c r="D4434" s="227" t="s">
        <v>513</v>
      </c>
      <c r="E4434" s="226"/>
      <c r="F4434" s="229" t="s">
        <v>6354</v>
      </c>
      <c r="G4434" s="226"/>
      <c r="H4434" s="230">
        <v>0.13900000000000001</v>
      </c>
      <c r="I4434" s="231"/>
      <c r="J4434" s="226"/>
      <c r="K4434" s="226"/>
      <c r="L4434" s="232"/>
      <c r="M4434" s="233"/>
      <c r="N4434" s="234"/>
      <c r="O4434" s="234"/>
      <c r="P4434" s="234"/>
      <c r="Q4434" s="234"/>
      <c r="R4434" s="234"/>
      <c r="S4434" s="234"/>
      <c r="T4434" s="235"/>
      <c r="AT4434" s="236" t="s">
        <v>513</v>
      </c>
      <c r="AU4434" s="236" t="s">
        <v>82</v>
      </c>
      <c r="AV4434" s="12" t="s">
        <v>82</v>
      </c>
      <c r="AW4434" s="12" t="s">
        <v>6</v>
      </c>
      <c r="AX4434" s="12" t="s">
        <v>80</v>
      </c>
      <c r="AY4434" s="236" t="s">
        <v>492</v>
      </c>
    </row>
    <row r="4435" spans="2:65" s="1" customFormat="1" ht="16.5" customHeight="1">
      <c r="B4435" s="42"/>
      <c r="C4435" s="278" t="s">
        <v>6355</v>
      </c>
      <c r="D4435" s="278" t="s">
        <v>1110</v>
      </c>
      <c r="E4435" s="279" t="s">
        <v>6228</v>
      </c>
      <c r="F4435" s="280" t="s">
        <v>6356</v>
      </c>
      <c r="G4435" s="281" t="s">
        <v>795</v>
      </c>
      <c r="H4435" s="282">
        <v>0.20799999999999999</v>
      </c>
      <c r="I4435" s="283"/>
      <c r="J4435" s="284">
        <f>ROUND(I4435*H4435,2)</f>
        <v>0</v>
      </c>
      <c r="K4435" s="280" t="s">
        <v>23</v>
      </c>
      <c r="L4435" s="285"/>
      <c r="M4435" s="286" t="s">
        <v>23</v>
      </c>
      <c r="N4435" s="287" t="s">
        <v>44</v>
      </c>
      <c r="O4435" s="43"/>
      <c r="P4435" s="218">
        <f>O4435*H4435</f>
        <v>0</v>
      </c>
      <c r="Q4435" s="218">
        <v>0</v>
      </c>
      <c r="R4435" s="218">
        <f>Q4435*H4435</f>
        <v>0</v>
      </c>
      <c r="S4435" s="218">
        <v>0</v>
      </c>
      <c r="T4435" s="219">
        <f>S4435*H4435</f>
        <v>0</v>
      </c>
      <c r="AR4435" s="25" t="s">
        <v>604</v>
      </c>
      <c r="AT4435" s="25" t="s">
        <v>1110</v>
      </c>
      <c r="AU4435" s="25" t="s">
        <v>82</v>
      </c>
      <c r="AY4435" s="25" t="s">
        <v>492</v>
      </c>
      <c r="BE4435" s="220">
        <f>IF(N4435="základní",J4435,0)</f>
        <v>0</v>
      </c>
      <c r="BF4435" s="220">
        <f>IF(N4435="snížená",J4435,0)</f>
        <v>0</v>
      </c>
      <c r="BG4435" s="220">
        <f>IF(N4435="zákl. přenesená",J4435,0)</f>
        <v>0</v>
      </c>
      <c r="BH4435" s="220">
        <f>IF(N4435="sníž. přenesená",J4435,0)</f>
        <v>0</v>
      </c>
      <c r="BI4435" s="220">
        <f>IF(N4435="nulová",J4435,0)</f>
        <v>0</v>
      </c>
      <c r="BJ4435" s="25" t="s">
        <v>80</v>
      </c>
      <c r="BK4435" s="220">
        <f>ROUND(I4435*H4435,2)</f>
        <v>0</v>
      </c>
      <c r="BL4435" s="25" t="s">
        <v>502</v>
      </c>
      <c r="BM4435" s="25" t="s">
        <v>6357</v>
      </c>
    </row>
    <row r="4436" spans="2:65" s="1" customFormat="1">
      <c r="B4436" s="42"/>
      <c r="C4436" s="64"/>
      <c r="D4436" s="221" t="s">
        <v>506</v>
      </c>
      <c r="E4436" s="64"/>
      <c r="F4436" s="222" t="s">
        <v>6356</v>
      </c>
      <c r="G4436" s="64"/>
      <c r="H4436" s="64"/>
      <c r="I4436" s="177"/>
      <c r="J4436" s="64"/>
      <c r="K4436" s="64"/>
      <c r="L4436" s="62"/>
      <c r="M4436" s="223"/>
      <c r="N4436" s="43"/>
      <c r="O4436" s="43"/>
      <c r="P4436" s="43"/>
      <c r="Q4436" s="43"/>
      <c r="R4436" s="43"/>
      <c r="S4436" s="43"/>
      <c r="T4436" s="79"/>
      <c r="AT4436" s="25" t="s">
        <v>506</v>
      </c>
      <c r="AU4436" s="25" t="s">
        <v>82</v>
      </c>
    </row>
    <row r="4437" spans="2:65" s="12" customFormat="1">
      <c r="B4437" s="225"/>
      <c r="C4437" s="226"/>
      <c r="D4437" s="221" t="s">
        <v>513</v>
      </c>
      <c r="E4437" s="248" t="s">
        <v>23</v>
      </c>
      <c r="F4437" s="249" t="s">
        <v>6358</v>
      </c>
      <c r="G4437" s="226"/>
      <c r="H4437" s="250">
        <v>0.18099999999999999</v>
      </c>
      <c r="I4437" s="231"/>
      <c r="J4437" s="226"/>
      <c r="K4437" s="226"/>
      <c r="L4437" s="232"/>
      <c r="M4437" s="233"/>
      <c r="N4437" s="234"/>
      <c r="O4437" s="234"/>
      <c r="P4437" s="234"/>
      <c r="Q4437" s="234"/>
      <c r="R4437" s="234"/>
      <c r="S4437" s="234"/>
      <c r="T4437" s="235"/>
      <c r="AT4437" s="236" t="s">
        <v>513</v>
      </c>
      <c r="AU4437" s="236" t="s">
        <v>82</v>
      </c>
      <c r="AV4437" s="12" t="s">
        <v>82</v>
      </c>
      <c r="AW4437" s="12" t="s">
        <v>36</v>
      </c>
      <c r="AX4437" s="12" t="s">
        <v>80</v>
      </c>
      <c r="AY4437" s="236" t="s">
        <v>492</v>
      </c>
    </row>
    <row r="4438" spans="2:65" s="12" customFormat="1">
      <c r="B4438" s="225"/>
      <c r="C4438" s="226"/>
      <c r="D4438" s="227" t="s">
        <v>513</v>
      </c>
      <c r="E4438" s="226"/>
      <c r="F4438" s="229" t="s">
        <v>6359</v>
      </c>
      <c r="G4438" s="226"/>
      <c r="H4438" s="230">
        <v>0.20799999999999999</v>
      </c>
      <c r="I4438" s="231"/>
      <c r="J4438" s="226"/>
      <c r="K4438" s="226"/>
      <c r="L4438" s="232"/>
      <c r="M4438" s="233"/>
      <c r="N4438" s="234"/>
      <c r="O4438" s="234"/>
      <c r="P4438" s="234"/>
      <c r="Q4438" s="234"/>
      <c r="R4438" s="234"/>
      <c r="S4438" s="234"/>
      <c r="T4438" s="235"/>
      <c r="AT4438" s="236" t="s">
        <v>513</v>
      </c>
      <c r="AU4438" s="236" t="s">
        <v>82</v>
      </c>
      <c r="AV4438" s="12" t="s">
        <v>82</v>
      </c>
      <c r="AW4438" s="12" t="s">
        <v>6</v>
      </c>
      <c r="AX4438" s="12" t="s">
        <v>80</v>
      </c>
      <c r="AY4438" s="236" t="s">
        <v>492</v>
      </c>
    </row>
    <row r="4439" spans="2:65" s="1" customFormat="1" ht="16.5" customHeight="1">
      <c r="B4439" s="42"/>
      <c r="C4439" s="278" t="s">
        <v>6360</v>
      </c>
      <c r="D4439" s="278" t="s">
        <v>1110</v>
      </c>
      <c r="E4439" s="279" t="s">
        <v>6230</v>
      </c>
      <c r="F4439" s="280" t="s">
        <v>6361</v>
      </c>
      <c r="G4439" s="281" t="s">
        <v>795</v>
      </c>
      <c r="H4439" s="282">
        <v>4.4999999999999998E-2</v>
      </c>
      <c r="I4439" s="283"/>
      <c r="J4439" s="284">
        <f>ROUND(I4439*H4439,2)</f>
        <v>0</v>
      </c>
      <c r="K4439" s="280" t="s">
        <v>23</v>
      </c>
      <c r="L4439" s="285"/>
      <c r="M4439" s="286" t="s">
        <v>23</v>
      </c>
      <c r="N4439" s="287" t="s">
        <v>44</v>
      </c>
      <c r="O4439" s="43"/>
      <c r="P4439" s="218">
        <f>O4439*H4439</f>
        <v>0</v>
      </c>
      <c r="Q4439" s="218">
        <v>0</v>
      </c>
      <c r="R4439" s="218">
        <f>Q4439*H4439</f>
        <v>0</v>
      </c>
      <c r="S4439" s="218">
        <v>0</v>
      </c>
      <c r="T4439" s="219">
        <f>S4439*H4439</f>
        <v>0</v>
      </c>
      <c r="AR4439" s="25" t="s">
        <v>604</v>
      </c>
      <c r="AT4439" s="25" t="s">
        <v>1110</v>
      </c>
      <c r="AU4439" s="25" t="s">
        <v>82</v>
      </c>
      <c r="AY4439" s="25" t="s">
        <v>492</v>
      </c>
      <c r="BE4439" s="220">
        <f>IF(N4439="základní",J4439,0)</f>
        <v>0</v>
      </c>
      <c r="BF4439" s="220">
        <f>IF(N4439="snížená",J4439,0)</f>
        <v>0</v>
      </c>
      <c r="BG4439" s="220">
        <f>IF(N4439="zákl. přenesená",J4439,0)</f>
        <v>0</v>
      </c>
      <c r="BH4439" s="220">
        <f>IF(N4439="sníž. přenesená",J4439,0)</f>
        <v>0</v>
      </c>
      <c r="BI4439" s="220">
        <f>IF(N4439="nulová",J4439,0)</f>
        <v>0</v>
      </c>
      <c r="BJ4439" s="25" t="s">
        <v>80</v>
      </c>
      <c r="BK4439" s="220">
        <f>ROUND(I4439*H4439,2)</f>
        <v>0</v>
      </c>
      <c r="BL4439" s="25" t="s">
        <v>502</v>
      </c>
      <c r="BM4439" s="25" t="s">
        <v>6362</v>
      </c>
    </row>
    <row r="4440" spans="2:65" s="1" customFormat="1">
      <c r="B4440" s="42"/>
      <c r="C4440" s="64"/>
      <c r="D4440" s="221" t="s">
        <v>506</v>
      </c>
      <c r="E4440" s="64"/>
      <c r="F4440" s="222" t="s">
        <v>6361</v>
      </c>
      <c r="G4440" s="64"/>
      <c r="H4440" s="64"/>
      <c r="I4440" s="177"/>
      <c r="J4440" s="64"/>
      <c r="K4440" s="64"/>
      <c r="L4440" s="62"/>
      <c r="M4440" s="223"/>
      <c r="N4440" s="43"/>
      <c r="O4440" s="43"/>
      <c r="P4440" s="43"/>
      <c r="Q4440" s="43"/>
      <c r="R4440" s="43"/>
      <c r="S4440" s="43"/>
      <c r="T4440" s="79"/>
      <c r="AT4440" s="25" t="s">
        <v>506</v>
      </c>
      <c r="AU4440" s="25" t="s">
        <v>82</v>
      </c>
    </row>
    <row r="4441" spans="2:65" s="12" customFormat="1">
      <c r="B4441" s="225"/>
      <c r="C4441" s="226"/>
      <c r="D4441" s="221" t="s">
        <v>513</v>
      </c>
      <c r="E4441" s="248" t="s">
        <v>23</v>
      </c>
      <c r="F4441" s="249" t="s">
        <v>6363</v>
      </c>
      <c r="G4441" s="226"/>
      <c r="H4441" s="250">
        <v>3.9E-2</v>
      </c>
      <c r="I4441" s="231"/>
      <c r="J4441" s="226"/>
      <c r="K4441" s="226"/>
      <c r="L4441" s="232"/>
      <c r="M4441" s="233"/>
      <c r="N4441" s="234"/>
      <c r="O4441" s="234"/>
      <c r="P4441" s="234"/>
      <c r="Q4441" s="234"/>
      <c r="R4441" s="234"/>
      <c r="S4441" s="234"/>
      <c r="T4441" s="235"/>
      <c r="AT4441" s="236" t="s">
        <v>513</v>
      </c>
      <c r="AU4441" s="236" t="s">
        <v>82</v>
      </c>
      <c r="AV4441" s="12" t="s">
        <v>82</v>
      </c>
      <c r="AW4441" s="12" t="s">
        <v>36</v>
      </c>
      <c r="AX4441" s="12" t="s">
        <v>80</v>
      </c>
      <c r="AY4441" s="236" t="s">
        <v>492</v>
      </c>
    </row>
    <row r="4442" spans="2:65" s="12" customFormat="1">
      <c r="B4442" s="225"/>
      <c r="C4442" s="226"/>
      <c r="D4442" s="227" t="s">
        <v>513</v>
      </c>
      <c r="E4442" s="226"/>
      <c r="F4442" s="229" t="s">
        <v>6364</v>
      </c>
      <c r="G4442" s="226"/>
      <c r="H4442" s="230">
        <v>4.4999999999999998E-2</v>
      </c>
      <c r="I4442" s="231"/>
      <c r="J4442" s="226"/>
      <c r="K4442" s="226"/>
      <c r="L4442" s="232"/>
      <c r="M4442" s="233"/>
      <c r="N4442" s="234"/>
      <c r="O4442" s="234"/>
      <c r="P4442" s="234"/>
      <c r="Q4442" s="234"/>
      <c r="R4442" s="234"/>
      <c r="S4442" s="234"/>
      <c r="T4442" s="235"/>
      <c r="AT4442" s="236" t="s">
        <v>513</v>
      </c>
      <c r="AU4442" s="236" t="s">
        <v>82</v>
      </c>
      <c r="AV4442" s="12" t="s">
        <v>82</v>
      </c>
      <c r="AW4442" s="12" t="s">
        <v>6</v>
      </c>
      <c r="AX4442" s="12" t="s">
        <v>80</v>
      </c>
      <c r="AY4442" s="236" t="s">
        <v>492</v>
      </c>
    </row>
    <row r="4443" spans="2:65" s="1" customFormat="1" ht="25.5" customHeight="1">
      <c r="B4443" s="42"/>
      <c r="C4443" s="278" t="s">
        <v>6365</v>
      </c>
      <c r="D4443" s="278" t="s">
        <v>1110</v>
      </c>
      <c r="E4443" s="279" t="s">
        <v>6201</v>
      </c>
      <c r="F4443" s="280" t="s">
        <v>6366</v>
      </c>
      <c r="G4443" s="281" t="s">
        <v>795</v>
      </c>
      <c r="H4443" s="282">
        <v>9.9000000000000005E-2</v>
      </c>
      <c r="I4443" s="283"/>
      <c r="J4443" s="284">
        <f>ROUND(I4443*H4443,2)</f>
        <v>0</v>
      </c>
      <c r="K4443" s="280" t="s">
        <v>23</v>
      </c>
      <c r="L4443" s="285"/>
      <c r="M4443" s="286" t="s">
        <v>23</v>
      </c>
      <c r="N4443" s="287" t="s">
        <v>44</v>
      </c>
      <c r="O4443" s="43"/>
      <c r="P4443" s="218">
        <f>O4443*H4443</f>
        <v>0</v>
      </c>
      <c r="Q4443" s="218">
        <v>0</v>
      </c>
      <c r="R4443" s="218">
        <f>Q4443*H4443</f>
        <v>0</v>
      </c>
      <c r="S4443" s="218">
        <v>0</v>
      </c>
      <c r="T4443" s="219">
        <f>S4443*H4443</f>
        <v>0</v>
      </c>
      <c r="AR4443" s="25" t="s">
        <v>604</v>
      </c>
      <c r="AT4443" s="25" t="s">
        <v>1110</v>
      </c>
      <c r="AU4443" s="25" t="s">
        <v>82</v>
      </c>
      <c r="AY4443" s="25" t="s">
        <v>492</v>
      </c>
      <c r="BE4443" s="220">
        <f>IF(N4443="základní",J4443,0)</f>
        <v>0</v>
      </c>
      <c r="BF4443" s="220">
        <f>IF(N4443="snížená",J4443,0)</f>
        <v>0</v>
      </c>
      <c r="BG4443" s="220">
        <f>IF(N4443="zákl. přenesená",J4443,0)</f>
        <v>0</v>
      </c>
      <c r="BH4443" s="220">
        <f>IF(N4443="sníž. přenesená",J4443,0)</f>
        <v>0</v>
      </c>
      <c r="BI4443" s="220">
        <f>IF(N4443="nulová",J4443,0)</f>
        <v>0</v>
      </c>
      <c r="BJ4443" s="25" t="s">
        <v>80</v>
      </c>
      <c r="BK4443" s="220">
        <f>ROUND(I4443*H4443,2)</f>
        <v>0</v>
      </c>
      <c r="BL4443" s="25" t="s">
        <v>502</v>
      </c>
      <c r="BM4443" s="25" t="s">
        <v>6367</v>
      </c>
    </row>
    <row r="4444" spans="2:65" s="1" customFormat="1" ht="24">
      <c r="B4444" s="42"/>
      <c r="C4444" s="64"/>
      <c r="D4444" s="221" t="s">
        <v>506</v>
      </c>
      <c r="E4444" s="64"/>
      <c r="F4444" s="222" t="s">
        <v>6366</v>
      </c>
      <c r="G4444" s="64"/>
      <c r="H4444" s="64"/>
      <c r="I4444" s="177"/>
      <c r="J4444" s="64"/>
      <c r="K4444" s="64"/>
      <c r="L4444" s="62"/>
      <c r="M4444" s="223"/>
      <c r="N4444" s="43"/>
      <c r="O4444" s="43"/>
      <c r="P4444" s="43"/>
      <c r="Q4444" s="43"/>
      <c r="R4444" s="43"/>
      <c r="S4444" s="43"/>
      <c r="T4444" s="79"/>
      <c r="AT4444" s="25" t="s">
        <v>506</v>
      </c>
      <c r="AU4444" s="25" t="s">
        <v>82</v>
      </c>
    </row>
    <row r="4445" spans="2:65" s="12" customFormat="1">
      <c r="B4445" s="225"/>
      <c r="C4445" s="226"/>
      <c r="D4445" s="221" t="s">
        <v>513</v>
      </c>
      <c r="E4445" s="248" t="s">
        <v>23</v>
      </c>
      <c r="F4445" s="249" t="s">
        <v>6368</v>
      </c>
      <c r="G4445" s="226"/>
      <c r="H4445" s="250">
        <v>8.5999999999999993E-2</v>
      </c>
      <c r="I4445" s="231"/>
      <c r="J4445" s="226"/>
      <c r="K4445" s="226"/>
      <c r="L4445" s="232"/>
      <c r="M4445" s="233"/>
      <c r="N4445" s="234"/>
      <c r="O4445" s="234"/>
      <c r="P4445" s="234"/>
      <c r="Q4445" s="234"/>
      <c r="R4445" s="234"/>
      <c r="S4445" s="234"/>
      <c r="T4445" s="235"/>
      <c r="AT4445" s="236" t="s">
        <v>513</v>
      </c>
      <c r="AU4445" s="236" t="s">
        <v>82</v>
      </c>
      <c r="AV4445" s="12" t="s">
        <v>82</v>
      </c>
      <c r="AW4445" s="12" t="s">
        <v>36</v>
      </c>
      <c r="AX4445" s="12" t="s">
        <v>80</v>
      </c>
      <c r="AY4445" s="236" t="s">
        <v>492</v>
      </c>
    </row>
    <row r="4446" spans="2:65" s="12" customFormat="1">
      <c r="B4446" s="225"/>
      <c r="C4446" s="226"/>
      <c r="D4446" s="227" t="s">
        <v>513</v>
      </c>
      <c r="E4446" s="226"/>
      <c r="F4446" s="229" t="s">
        <v>6369</v>
      </c>
      <c r="G4446" s="226"/>
      <c r="H4446" s="230">
        <v>9.9000000000000005E-2</v>
      </c>
      <c r="I4446" s="231"/>
      <c r="J4446" s="226"/>
      <c r="K4446" s="226"/>
      <c r="L4446" s="232"/>
      <c r="M4446" s="233"/>
      <c r="N4446" s="234"/>
      <c r="O4446" s="234"/>
      <c r="P4446" s="234"/>
      <c r="Q4446" s="234"/>
      <c r="R4446" s="234"/>
      <c r="S4446" s="234"/>
      <c r="T4446" s="235"/>
      <c r="AT4446" s="236" t="s">
        <v>513</v>
      </c>
      <c r="AU4446" s="236" t="s">
        <v>82</v>
      </c>
      <c r="AV4446" s="12" t="s">
        <v>82</v>
      </c>
      <c r="AW4446" s="12" t="s">
        <v>6</v>
      </c>
      <c r="AX4446" s="12" t="s">
        <v>80</v>
      </c>
      <c r="AY4446" s="236" t="s">
        <v>492</v>
      </c>
    </row>
    <row r="4447" spans="2:65" s="1" customFormat="1" ht="38.25" customHeight="1">
      <c r="B4447" s="42"/>
      <c r="C4447" s="278" t="s">
        <v>6370</v>
      </c>
      <c r="D4447" s="278" t="s">
        <v>1110</v>
      </c>
      <c r="E4447" s="279" t="s">
        <v>6203</v>
      </c>
      <c r="F4447" s="280" t="s">
        <v>6371</v>
      </c>
      <c r="G4447" s="281" t="s">
        <v>795</v>
      </c>
      <c r="H4447" s="282">
        <v>4.9000000000000002E-2</v>
      </c>
      <c r="I4447" s="283"/>
      <c r="J4447" s="284">
        <f>ROUND(I4447*H4447,2)</f>
        <v>0</v>
      </c>
      <c r="K4447" s="280" t="s">
        <v>23</v>
      </c>
      <c r="L4447" s="285"/>
      <c r="M4447" s="286" t="s">
        <v>23</v>
      </c>
      <c r="N4447" s="287" t="s">
        <v>44</v>
      </c>
      <c r="O4447" s="43"/>
      <c r="P4447" s="218">
        <f>O4447*H4447</f>
        <v>0</v>
      </c>
      <c r="Q4447" s="218">
        <v>0</v>
      </c>
      <c r="R4447" s="218">
        <f>Q4447*H4447</f>
        <v>0</v>
      </c>
      <c r="S4447" s="218">
        <v>0</v>
      </c>
      <c r="T4447" s="219">
        <f>S4447*H4447</f>
        <v>0</v>
      </c>
      <c r="AR4447" s="25" t="s">
        <v>604</v>
      </c>
      <c r="AT4447" s="25" t="s">
        <v>1110</v>
      </c>
      <c r="AU4447" s="25" t="s">
        <v>82</v>
      </c>
      <c r="AY4447" s="25" t="s">
        <v>492</v>
      </c>
      <c r="BE4447" s="220">
        <f>IF(N4447="základní",J4447,0)</f>
        <v>0</v>
      </c>
      <c r="BF4447" s="220">
        <f>IF(N4447="snížená",J4447,0)</f>
        <v>0</v>
      </c>
      <c r="BG4447" s="220">
        <f>IF(N4447="zákl. přenesená",J4447,0)</f>
        <v>0</v>
      </c>
      <c r="BH4447" s="220">
        <f>IF(N4447="sníž. přenesená",J4447,0)</f>
        <v>0</v>
      </c>
      <c r="BI4447" s="220">
        <f>IF(N4447="nulová",J4447,0)</f>
        <v>0</v>
      </c>
      <c r="BJ4447" s="25" t="s">
        <v>80</v>
      </c>
      <c r="BK4447" s="220">
        <f>ROUND(I4447*H4447,2)</f>
        <v>0</v>
      </c>
      <c r="BL4447" s="25" t="s">
        <v>502</v>
      </c>
      <c r="BM4447" s="25" t="s">
        <v>6372</v>
      </c>
    </row>
    <row r="4448" spans="2:65" s="1" customFormat="1" ht="36">
      <c r="B4448" s="42"/>
      <c r="C4448" s="64"/>
      <c r="D4448" s="221" t="s">
        <v>506</v>
      </c>
      <c r="E4448" s="64"/>
      <c r="F4448" s="222" t="s">
        <v>6371</v>
      </c>
      <c r="G4448" s="64"/>
      <c r="H4448" s="64"/>
      <c r="I4448" s="177"/>
      <c r="J4448" s="64"/>
      <c r="K4448" s="64"/>
      <c r="L4448" s="62"/>
      <c r="M4448" s="223"/>
      <c r="N4448" s="43"/>
      <c r="O4448" s="43"/>
      <c r="P4448" s="43"/>
      <c r="Q4448" s="43"/>
      <c r="R4448" s="43"/>
      <c r="S4448" s="43"/>
      <c r="T4448" s="79"/>
      <c r="AT4448" s="25" t="s">
        <v>506</v>
      </c>
      <c r="AU4448" s="25" t="s">
        <v>82</v>
      </c>
    </row>
    <row r="4449" spans="2:65" s="12" customFormat="1">
      <c r="B4449" s="225"/>
      <c r="C4449" s="226"/>
      <c r="D4449" s="221" t="s">
        <v>513</v>
      </c>
      <c r="E4449" s="248" t="s">
        <v>23</v>
      </c>
      <c r="F4449" s="249" t="s">
        <v>6373</v>
      </c>
      <c r="G4449" s="226"/>
      <c r="H4449" s="250">
        <v>4.2999999999999997E-2</v>
      </c>
      <c r="I4449" s="231"/>
      <c r="J4449" s="226"/>
      <c r="K4449" s="226"/>
      <c r="L4449" s="232"/>
      <c r="M4449" s="233"/>
      <c r="N4449" s="234"/>
      <c r="O4449" s="234"/>
      <c r="P4449" s="234"/>
      <c r="Q4449" s="234"/>
      <c r="R4449" s="234"/>
      <c r="S4449" s="234"/>
      <c r="T4449" s="235"/>
      <c r="AT4449" s="236" t="s">
        <v>513</v>
      </c>
      <c r="AU4449" s="236" t="s">
        <v>82</v>
      </c>
      <c r="AV4449" s="12" t="s">
        <v>82</v>
      </c>
      <c r="AW4449" s="12" t="s">
        <v>36</v>
      </c>
      <c r="AX4449" s="12" t="s">
        <v>80</v>
      </c>
      <c r="AY4449" s="236" t="s">
        <v>492</v>
      </c>
    </row>
    <row r="4450" spans="2:65" s="12" customFormat="1">
      <c r="B4450" s="225"/>
      <c r="C4450" s="226"/>
      <c r="D4450" s="227" t="s">
        <v>513</v>
      </c>
      <c r="E4450" s="226"/>
      <c r="F4450" s="229" t="s">
        <v>6374</v>
      </c>
      <c r="G4450" s="226"/>
      <c r="H4450" s="230">
        <v>4.9000000000000002E-2</v>
      </c>
      <c r="I4450" s="231"/>
      <c r="J4450" s="226"/>
      <c r="K4450" s="226"/>
      <c r="L4450" s="232"/>
      <c r="M4450" s="233"/>
      <c r="N4450" s="234"/>
      <c r="O4450" s="234"/>
      <c r="P4450" s="234"/>
      <c r="Q4450" s="234"/>
      <c r="R4450" s="234"/>
      <c r="S4450" s="234"/>
      <c r="T4450" s="235"/>
      <c r="AT4450" s="236" t="s">
        <v>513</v>
      </c>
      <c r="AU4450" s="236" t="s">
        <v>82</v>
      </c>
      <c r="AV4450" s="12" t="s">
        <v>82</v>
      </c>
      <c r="AW4450" s="12" t="s">
        <v>6</v>
      </c>
      <c r="AX4450" s="12" t="s">
        <v>80</v>
      </c>
      <c r="AY4450" s="236" t="s">
        <v>492</v>
      </c>
    </row>
    <row r="4451" spans="2:65" s="1" customFormat="1" ht="25.5" customHeight="1">
      <c r="B4451" s="42"/>
      <c r="C4451" s="278" t="s">
        <v>6375</v>
      </c>
      <c r="D4451" s="278" t="s">
        <v>1110</v>
      </c>
      <c r="E4451" s="279" t="s">
        <v>6205</v>
      </c>
      <c r="F4451" s="280" t="s">
        <v>6376</v>
      </c>
      <c r="G4451" s="281" t="s">
        <v>795</v>
      </c>
      <c r="H4451" s="282">
        <v>0.02</v>
      </c>
      <c r="I4451" s="283"/>
      <c r="J4451" s="284">
        <f>ROUND(I4451*H4451,2)</f>
        <v>0</v>
      </c>
      <c r="K4451" s="280" t="s">
        <v>23</v>
      </c>
      <c r="L4451" s="285"/>
      <c r="M4451" s="286" t="s">
        <v>23</v>
      </c>
      <c r="N4451" s="287" t="s">
        <v>44</v>
      </c>
      <c r="O4451" s="43"/>
      <c r="P4451" s="218">
        <f>O4451*H4451</f>
        <v>0</v>
      </c>
      <c r="Q4451" s="218">
        <v>0</v>
      </c>
      <c r="R4451" s="218">
        <f>Q4451*H4451</f>
        <v>0</v>
      </c>
      <c r="S4451" s="218">
        <v>0</v>
      </c>
      <c r="T4451" s="219">
        <f>S4451*H4451</f>
        <v>0</v>
      </c>
      <c r="AR4451" s="25" t="s">
        <v>604</v>
      </c>
      <c r="AT4451" s="25" t="s">
        <v>1110</v>
      </c>
      <c r="AU4451" s="25" t="s">
        <v>82</v>
      </c>
      <c r="AY4451" s="25" t="s">
        <v>492</v>
      </c>
      <c r="BE4451" s="220">
        <f>IF(N4451="základní",J4451,0)</f>
        <v>0</v>
      </c>
      <c r="BF4451" s="220">
        <f>IF(N4451="snížená",J4451,0)</f>
        <v>0</v>
      </c>
      <c r="BG4451" s="220">
        <f>IF(N4451="zákl. přenesená",J4451,0)</f>
        <v>0</v>
      </c>
      <c r="BH4451" s="220">
        <f>IF(N4451="sníž. přenesená",J4451,0)</f>
        <v>0</v>
      </c>
      <c r="BI4451" s="220">
        <f>IF(N4451="nulová",J4451,0)</f>
        <v>0</v>
      </c>
      <c r="BJ4451" s="25" t="s">
        <v>80</v>
      </c>
      <c r="BK4451" s="220">
        <f>ROUND(I4451*H4451,2)</f>
        <v>0</v>
      </c>
      <c r="BL4451" s="25" t="s">
        <v>502</v>
      </c>
      <c r="BM4451" s="25" t="s">
        <v>6377</v>
      </c>
    </row>
    <row r="4452" spans="2:65" s="1" customFormat="1" ht="24">
      <c r="B4452" s="42"/>
      <c r="C4452" s="64"/>
      <c r="D4452" s="221" t="s">
        <v>506</v>
      </c>
      <c r="E4452" s="64"/>
      <c r="F4452" s="222" t="s">
        <v>6376</v>
      </c>
      <c r="G4452" s="64"/>
      <c r="H4452" s="64"/>
      <c r="I4452" s="177"/>
      <c r="J4452" s="64"/>
      <c r="K4452" s="64"/>
      <c r="L4452" s="62"/>
      <c r="M4452" s="223"/>
      <c r="N4452" s="43"/>
      <c r="O4452" s="43"/>
      <c r="P4452" s="43"/>
      <c r="Q4452" s="43"/>
      <c r="R4452" s="43"/>
      <c r="S4452" s="43"/>
      <c r="T4452" s="79"/>
      <c r="AT4452" s="25" t="s">
        <v>506</v>
      </c>
      <c r="AU4452" s="25" t="s">
        <v>82</v>
      </c>
    </row>
    <row r="4453" spans="2:65" s="12" customFormat="1">
      <c r="B4453" s="225"/>
      <c r="C4453" s="226"/>
      <c r="D4453" s="221" t="s">
        <v>513</v>
      </c>
      <c r="E4453" s="248" t="s">
        <v>23</v>
      </c>
      <c r="F4453" s="249" t="s">
        <v>6378</v>
      </c>
      <c r="G4453" s="226"/>
      <c r="H4453" s="250">
        <v>1.7000000000000001E-2</v>
      </c>
      <c r="I4453" s="231"/>
      <c r="J4453" s="226"/>
      <c r="K4453" s="226"/>
      <c r="L4453" s="232"/>
      <c r="M4453" s="233"/>
      <c r="N4453" s="234"/>
      <c r="O4453" s="234"/>
      <c r="P4453" s="234"/>
      <c r="Q4453" s="234"/>
      <c r="R4453" s="234"/>
      <c r="S4453" s="234"/>
      <c r="T4453" s="235"/>
      <c r="AT4453" s="236" t="s">
        <v>513</v>
      </c>
      <c r="AU4453" s="236" t="s">
        <v>82</v>
      </c>
      <c r="AV4453" s="12" t="s">
        <v>82</v>
      </c>
      <c r="AW4453" s="12" t="s">
        <v>36</v>
      </c>
      <c r="AX4453" s="12" t="s">
        <v>80</v>
      </c>
      <c r="AY4453" s="236" t="s">
        <v>492</v>
      </c>
    </row>
    <row r="4454" spans="2:65" s="12" customFormat="1">
      <c r="B4454" s="225"/>
      <c r="C4454" s="226"/>
      <c r="D4454" s="227" t="s">
        <v>513</v>
      </c>
      <c r="E4454" s="226"/>
      <c r="F4454" s="229" t="s">
        <v>6379</v>
      </c>
      <c r="G4454" s="226"/>
      <c r="H4454" s="230">
        <v>0.02</v>
      </c>
      <c r="I4454" s="231"/>
      <c r="J4454" s="226"/>
      <c r="K4454" s="226"/>
      <c r="L4454" s="232"/>
      <c r="M4454" s="233"/>
      <c r="N4454" s="234"/>
      <c r="O4454" s="234"/>
      <c r="P4454" s="234"/>
      <c r="Q4454" s="234"/>
      <c r="R4454" s="234"/>
      <c r="S4454" s="234"/>
      <c r="T4454" s="235"/>
      <c r="AT4454" s="236" t="s">
        <v>513</v>
      </c>
      <c r="AU4454" s="236" t="s">
        <v>82</v>
      </c>
      <c r="AV4454" s="12" t="s">
        <v>82</v>
      </c>
      <c r="AW4454" s="12" t="s">
        <v>6</v>
      </c>
      <c r="AX4454" s="12" t="s">
        <v>80</v>
      </c>
      <c r="AY4454" s="236" t="s">
        <v>492</v>
      </c>
    </row>
    <row r="4455" spans="2:65" s="1" customFormat="1" ht="25.5" customHeight="1">
      <c r="B4455" s="42"/>
      <c r="C4455" s="278" t="s">
        <v>6380</v>
      </c>
      <c r="D4455" s="278" t="s">
        <v>1110</v>
      </c>
      <c r="E4455" s="279" t="s">
        <v>6207</v>
      </c>
      <c r="F4455" s="280" t="s">
        <v>6381</v>
      </c>
      <c r="G4455" s="281" t="s">
        <v>795</v>
      </c>
      <c r="H4455" s="282">
        <v>3.7999999999999999E-2</v>
      </c>
      <c r="I4455" s="283"/>
      <c r="J4455" s="284">
        <f>ROUND(I4455*H4455,2)</f>
        <v>0</v>
      </c>
      <c r="K4455" s="280" t="s">
        <v>23</v>
      </c>
      <c r="L4455" s="285"/>
      <c r="M4455" s="286" t="s">
        <v>23</v>
      </c>
      <c r="N4455" s="287" t="s">
        <v>44</v>
      </c>
      <c r="O4455" s="43"/>
      <c r="P4455" s="218">
        <f>O4455*H4455</f>
        <v>0</v>
      </c>
      <c r="Q4455" s="218">
        <v>0</v>
      </c>
      <c r="R4455" s="218">
        <f>Q4455*H4455</f>
        <v>0</v>
      </c>
      <c r="S4455" s="218">
        <v>0</v>
      </c>
      <c r="T4455" s="219">
        <f>S4455*H4455</f>
        <v>0</v>
      </c>
      <c r="AR4455" s="25" t="s">
        <v>604</v>
      </c>
      <c r="AT4455" s="25" t="s">
        <v>1110</v>
      </c>
      <c r="AU4455" s="25" t="s">
        <v>82</v>
      </c>
      <c r="AY4455" s="25" t="s">
        <v>492</v>
      </c>
      <c r="BE4455" s="220">
        <f>IF(N4455="základní",J4455,0)</f>
        <v>0</v>
      </c>
      <c r="BF4455" s="220">
        <f>IF(N4455="snížená",J4455,0)</f>
        <v>0</v>
      </c>
      <c r="BG4455" s="220">
        <f>IF(N4455="zákl. přenesená",J4455,0)</f>
        <v>0</v>
      </c>
      <c r="BH4455" s="220">
        <f>IF(N4455="sníž. přenesená",J4455,0)</f>
        <v>0</v>
      </c>
      <c r="BI4455" s="220">
        <f>IF(N4455="nulová",J4455,0)</f>
        <v>0</v>
      </c>
      <c r="BJ4455" s="25" t="s">
        <v>80</v>
      </c>
      <c r="BK4455" s="220">
        <f>ROUND(I4455*H4455,2)</f>
        <v>0</v>
      </c>
      <c r="BL4455" s="25" t="s">
        <v>502</v>
      </c>
      <c r="BM4455" s="25" t="s">
        <v>6382</v>
      </c>
    </row>
    <row r="4456" spans="2:65" s="1" customFormat="1" ht="24">
      <c r="B4456" s="42"/>
      <c r="C4456" s="64"/>
      <c r="D4456" s="221" t="s">
        <v>506</v>
      </c>
      <c r="E4456" s="64"/>
      <c r="F4456" s="222" t="s">
        <v>6381</v>
      </c>
      <c r="G4456" s="64"/>
      <c r="H4456" s="64"/>
      <c r="I4456" s="177"/>
      <c r="J4456" s="64"/>
      <c r="K4456" s="64"/>
      <c r="L4456" s="62"/>
      <c r="M4456" s="223"/>
      <c r="N4456" s="43"/>
      <c r="O4456" s="43"/>
      <c r="P4456" s="43"/>
      <c r="Q4456" s="43"/>
      <c r="R4456" s="43"/>
      <c r="S4456" s="43"/>
      <c r="T4456" s="79"/>
      <c r="AT4456" s="25" t="s">
        <v>506</v>
      </c>
      <c r="AU4456" s="25" t="s">
        <v>82</v>
      </c>
    </row>
    <row r="4457" spans="2:65" s="12" customFormat="1">
      <c r="B4457" s="225"/>
      <c r="C4457" s="226"/>
      <c r="D4457" s="221" t="s">
        <v>513</v>
      </c>
      <c r="E4457" s="248" t="s">
        <v>23</v>
      </c>
      <c r="F4457" s="249" t="s">
        <v>6383</v>
      </c>
      <c r="G4457" s="226"/>
      <c r="H4457" s="250">
        <v>3.3000000000000002E-2</v>
      </c>
      <c r="I4457" s="231"/>
      <c r="J4457" s="226"/>
      <c r="K4457" s="226"/>
      <c r="L4457" s="232"/>
      <c r="M4457" s="233"/>
      <c r="N4457" s="234"/>
      <c r="O4457" s="234"/>
      <c r="P4457" s="234"/>
      <c r="Q4457" s="234"/>
      <c r="R4457" s="234"/>
      <c r="S4457" s="234"/>
      <c r="T4457" s="235"/>
      <c r="AT4457" s="236" t="s">
        <v>513</v>
      </c>
      <c r="AU4457" s="236" t="s">
        <v>82</v>
      </c>
      <c r="AV4457" s="12" t="s">
        <v>82</v>
      </c>
      <c r="AW4457" s="12" t="s">
        <v>36</v>
      </c>
      <c r="AX4457" s="12" t="s">
        <v>80</v>
      </c>
      <c r="AY4457" s="236" t="s">
        <v>492</v>
      </c>
    </row>
    <row r="4458" spans="2:65" s="12" customFormat="1">
      <c r="B4458" s="225"/>
      <c r="C4458" s="226"/>
      <c r="D4458" s="227" t="s">
        <v>513</v>
      </c>
      <c r="E4458" s="226"/>
      <c r="F4458" s="229" t="s">
        <v>6384</v>
      </c>
      <c r="G4458" s="226"/>
      <c r="H4458" s="230">
        <v>3.7999999999999999E-2</v>
      </c>
      <c r="I4458" s="231"/>
      <c r="J4458" s="226"/>
      <c r="K4458" s="226"/>
      <c r="L4458" s="232"/>
      <c r="M4458" s="233"/>
      <c r="N4458" s="234"/>
      <c r="O4458" s="234"/>
      <c r="P4458" s="234"/>
      <c r="Q4458" s="234"/>
      <c r="R4458" s="234"/>
      <c r="S4458" s="234"/>
      <c r="T4458" s="235"/>
      <c r="AT4458" s="236" t="s">
        <v>513</v>
      </c>
      <c r="AU4458" s="236" t="s">
        <v>82</v>
      </c>
      <c r="AV4458" s="12" t="s">
        <v>82</v>
      </c>
      <c r="AW4458" s="12" t="s">
        <v>6</v>
      </c>
      <c r="AX4458" s="12" t="s">
        <v>80</v>
      </c>
      <c r="AY4458" s="236" t="s">
        <v>492</v>
      </c>
    </row>
    <row r="4459" spans="2:65" s="1" customFormat="1" ht="25.5" customHeight="1">
      <c r="B4459" s="42"/>
      <c r="C4459" s="278" t="s">
        <v>6385</v>
      </c>
      <c r="D4459" s="278" t="s">
        <v>1110</v>
      </c>
      <c r="E4459" s="279" t="s">
        <v>6209</v>
      </c>
      <c r="F4459" s="280" t="s">
        <v>6386</v>
      </c>
      <c r="G4459" s="281" t="s">
        <v>795</v>
      </c>
      <c r="H4459" s="282">
        <v>2.4E-2</v>
      </c>
      <c r="I4459" s="283"/>
      <c r="J4459" s="284">
        <f>ROUND(I4459*H4459,2)</f>
        <v>0</v>
      </c>
      <c r="K4459" s="280" t="s">
        <v>23</v>
      </c>
      <c r="L4459" s="285"/>
      <c r="M4459" s="286" t="s">
        <v>23</v>
      </c>
      <c r="N4459" s="287" t="s">
        <v>44</v>
      </c>
      <c r="O4459" s="43"/>
      <c r="P4459" s="218">
        <f>O4459*H4459</f>
        <v>0</v>
      </c>
      <c r="Q4459" s="218">
        <v>0</v>
      </c>
      <c r="R4459" s="218">
        <f>Q4459*H4459</f>
        <v>0</v>
      </c>
      <c r="S4459" s="218">
        <v>0</v>
      </c>
      <c r="T4459" s="219">
        <f>S4459*H4459</f>
        <v>0</v>
      </c>
      <c r="AR4459" s="25" t="s">
        <v>604</v>
      </c>
      <c r="AT4459" s="25" t="s">
        <v>1110</v>
      </c>
      <c r="AU4459" s="25" t="s">
        <v>82</v>
      </c>
      <c r="AY4459" s="25" t="s">
        <v>492</v>
      </c>
      <c r="BE4459" s="220">
        <f>IF(N4459="základní",J4459,0)</f>
        <v>0</v>
      </c>
      <c r="BF4459" s="220">
        <f>IF(N4459="snížená",J4459,0)</f>
        <v>0</v>
      </c>
      <c r="BG4459" s="220">
        <f>IF(N4459="zákl. přenesená",J4459,0)</f>
        <v>0</v>
      </c>
      <c r="BH4459" s="220">
        <f>IF(N4459="sníž. přenesená",J4459,0)</f>
        <v>0</v>
      </c>
      <c r="BI4459" s="220">
        <f>IF(N4459="nulová",J4459,0)</f>
        <v>0</v>
      </c>
      <c r="BJ4459" s="25" t="s">
        <v>80</v>
      </c>
      <c r="BK4459" s="220">
        <f>ROUND(I4459*H4459,2)</f>
        <v>0</v>
      </c>
      <c r="BL4459" s="25" t="s">
        <v>502</v>
      </c>
      <c r="BM4459" s="25" t="s">
        <v>6387</v>
      </c>
    </row>
    <row r="4460" spans="2:65" s="1" customFormat="1" ht="24">
      <c r="B4460" s="42"/>
      <c r="C4460" s="64"/>
      <c r="D4460" s="221" t="s">
        <v>506</v>
      </c>
      <c r="E4460" s="64"/>
      <c r="F4460" s="222" t="s">
        <v>6386</v>
      </c>
      <c r="G4460" s="64"/>
      <c r="H4460" s="64"/>
      <c r="I4460" s="177"/>
      <c r="J4460" s="64"/>
      <c r="K4460" s="64"/>
      <c r="L4460" s="62"/>
      <c r="M4460" s="223"/>
      <c r="N4460" s="43"/>
      <c r="O4460" s="43"/>
      <c r="P4460" s="43"/>
      <c r="Q4460" s="43"/>
      <c r="R4460" s="43"/>
      <c r="S4460" s="43"/>
      <c r="T4460" s="79"/>
      <c r="AT4460" s="25" t="s">
        <v>506</v>
      </c>
      <c r="AU4460" s="25" t="s">
        <v>82</v>
      </c>
    </row>
    <row r="4461" spans="2:65" s="12" customFormat="1">
      <c r="B4461" s="225"/>
      <c r="C4461" s="226"/>
      <c r="D4461" s="221" t="s">
        <v>513</v>
      </c>
      <c r="E4461" s="248" t="s">
        <v>23</v>
      </c>
      <c r="F4461" s="249" t="s">
        <v>6388</v>
      </c>
      <c r="G4461" s="226"/>
      <c r="H4461" s="250">
        <v>2.1000000000000001E-2</v>
      </c>
      <c r="I4461" s="231"/>
      <c r="J4461" s="226"/>
      <c r="K4461" s="226"/>
      <c r="L4461" s="232"/>
      <c r="M4461" s="233"/>
      <c r="N4461" s="234"/>
      <c r="O4461" s="234"/>
      <c r="P4461" s="234"/>
      <c r="Q4461" s="234"/>
      <c r="R4461" s="234"/>
      <c r="S4461" s="234"/>
      <c r="T4461" s="235"/>
      <c r="AT4461" s="236" t="s">
        <v>513</v>
      </c>
      <c r="AU4461" s="236" t="s">
        <v>82</v>
      </c>
      <c r="AV4461" s="12" t="s">
        <v>82</v>
      </c>
      <c r="AW4461" s="12" t="s">
        <v>36</v>
      </c>
      <c r="AX4461" s="12" t="s">
        <v>80</v>
      </c>
      <c r="AY4461" s="236" t="s">
        <v>492</v>
      </c>
    </row>
    <row r="4462" spans="2:65" s="12" customFormat="1">
      <c r="B4462" s="225"/>
      <c r="C4462" s="226"/>
      <c r="D4462" s="227" t="s">
        <v>513</v>
      </c>
      <c r="E4462" s="226"/>
      <c r="F4462" s="229" t="s">
        <v>6389</v>
      </c>
      <c r="G4462" s="226"/>
      <c r="H4462" s="230">
        <v>2.4E-2</v>
      </c>
      <c r="I4462" s="231"/>
      <c r="J4462" s="226"/>
      <c r="K4462" s="226"/>
      <c r="L4462" s="232"/>
      <c r="M4462" s="233"/>
      <c r="N4462" s="234"/>
      <c r="O4462" s="234"/>
      <c r="P4462" s="234"/>
      <c r="Q4462" s="234"/>
      <c r="R4462" s="234"/>
      <c r="S4462" s="234"/>
      <c r="T4462" s="235"/>
      <c r="AT4462" s="236" t="s">
        <v>513</v>
      </c>
      <c r="AU4462" s="236" t="s">
        <v>82</v>
      </c>
      <c r="AV4462" s="12" t="s">
        <v>82</v>
      </c>
      <c r="AW4462" s="12" t="s">
        <v>6</v>
      </c>
      <c r="AX4462" s="12" t="s">
        <v>80</v>
      </c>
      <c r="AY4462" s="236" t="s">
        <v>492</v>
      </c>
    </row>
    <row r="4463" spans="2:65" s="1" customFormat="1" ht="38.25" customHeight="1">
      <c r="B4463" s="42"/>
      <c r="C4463" s="278" t="s">
        <v>6390</v>
      </c>
      <c r="D4463" s="278" t="s">
        <v>1110</v>
      </c>
      <c r="E4463" s="279" t="s">
        <v>6267</v>
      </c>
      <c r="F4463" s="280" t="s">
        <v>6391</v>
      </c>
      <c r="G4463" s="281" t="s">
        <v>795</v>
      </c>
      <c r="H4463" s="282">
        <v>0.128</v>
      </c>
      <c r="I4463" s="283"/>
      <c r="J4463" s="284">
        <f>ROUND(I4463*H4463,2)</f>
        <v>0</v>
      </c>
      <c r="K4463" s="280" t="s">
        <v>23</v>
      </c>
      <c r="L4463" s="285"/>
      <c r="M4463" s="286" t="s">
        <v>23</v>
      </c>
      <c r="N4463" s="287" t="s">
        <v>44</v>
      </c>
      <c r="O4463" s="43"/>
      <c r="P4463" s="218">
        <f>O4463*H4463</f>
        <v>0</v>
      </c>
      <c r="Q4463" s="218">
        <v>0</v>
      </c>
      <c r="R4463" s="218">
        <f>Q4463*H4463</f>
        <v>0</v>
      </c>
      <c r="S4463" s="218">
        <v>0</v>
      </c>
      <c r="T4463" s="219">
        <f>S4463*H4463</f>
        <v>0</v>
      </c>
      <c r="AR4463" s="25" t="s">
        <v>604</v>
      </c>
      <c r="AT4463" s="25" t="s">
        <v>1110</v>
      </c>
      <c r="AU4463" s="25" t="s">
        <v>82</v>
      </c>
      <c r="AY4463" s="25" t="s">
        <v>492</v>
      </c>
      <c r="BE4463" s="220">
        <f>IF(N4463="základní",J4463,0)</f>
        <v>0</v>
      </c>
      <c r="BF4463" s="220">
        <f>IF(N4463="snížená",J4463,0)</f>
        <v>0</v>
      </c>
      <c r="BG4463" s="220">
        <f>IF(N4463="zákl. přenesená",J4463,0)</f>
        <v>0</v>
      </c>
      <c r="BH4463" s="220">
        <f>IF(N4463="sníž. přenesená",J4463,0)</f>
        <v>0</v>
      </c>
      <c r="BI4463" s="220">
        <f>IF(N4463="nulová",J4463,0)</f>
        <v>0</v>
      </c>
      <c r="BJ4463" s="25" t="s">
        <v>80</v>
      </c>
      <c r="BK4463" s="220">
        <f>ROUND(I4463*H4463,2)</f>
        <v>0</v>
      </c>
      <c r="BL4463" s="25" t="s">
        <v>502</v>
      </c>
      <c r="BM4463" s="25" t="s">
        <v>6392</v>
      </c>
    </row>
    <row r="4464" spans="2:65" s="1" customFormat="1" ht="36">
      <c r="B4464" s="42"/>
      <c r="C4464" s="64"/>
      <c r="D4464" s="221" t="s">
        <v>506</v>
      </c>
      <c r="E4464" s="64"/>
      <c r="F4464" s="222" t="s">
        <v>6391</v>
      </c>
      <c r="G4464" s="64"/>
      <c r="H4464" s="64"/>
      <c r="I4464" s="177"/>
      <c r="J4464" s="64"/>
      <c r="K4464" s="64"/>
      <c r="L4464" s="62"/>
      <c r="M4464" s="223"/>
      <c r="N4464" s="43"/>
      <c r="O4464" s="43"/>
      <c r="P4464" s="43"/>
      <c r="Q4464" s="43"/>
      <c r="R4464" s="43"/>
      <c r="S4464" s="43"/>
      <c r="T4464" s="79"/>
      <c r="AT4464" s="25" t="s">
        <v>506</v>
      </c>
      <c r="AU4464" s="25" t="s">
        <v>82</v>
      </c>
    </row>
    <row r="4465" spans="2:65" s="12" customFormat="1">
      <c r="B4465" s="225"/>
      <c r="C4465" s="226"/>
      <c r="D4465" s="221" t="s">
        <v>513</v>
      </c>
      <c r="E4465" s="248" t="s">
        <v>23</v>
      </c>
      <c r="F4465" s="249" t="s">
        <v>6393</v>
      </c>
      <c r="G4465" s="226"/>
      <c r="H4465" s="250">
        <v>0.111</v>
      </c>
      <c r="I4465" s="231"/>
      <c r="J4465" s="226"/>
      <c r="K4465" s="226"/>
      <c r="L4465" s="232"/>
      <c r="M4465" s="233"/>
      <c r="N4465" s="234"/>
      <c r="O4465" s="234"/>
      <c r="P4465" s="234"/>
      <c r="Q4465" s="234"/>
      <c r="R4465" s="234"/>
      <c r="S4465" s="234"/>
      <c r="T4465" s="235"/>
      <c r="AT4465" s="236" t="s">
        <v>513</v>
      </c>
      <c r="AU4465" s="236" t="s">
        <v>82</v>
      </c>
      <c r="AV4465" s="12" t="s">
        <v>82</v>
      </c>
      <c r="AW4465" s="12" t="s">
        <v>36</v>
      </c>
      <c r="AX4465" s="12" t="s">
        <v>80</v>
      </c>
      <c r="AY4465" s="236" t="s">
        <v>492</v>
      </c>
    </row>
    <row r="4466" spans="2:65" s="12" customFormat="1">
      <c r="B4466" s="225"/>
      <c r="C4466" s="226"/>
      <c r="D4466" s="227" t="s">
        <v>513</v>
      </c>
      <c r="E4466" s="226"/>
      <c r="F4466" s="229" t="s">
        <v>6394</v>
      </c>
      <c r="G4466" s="226"/>
      <c r="H4466" s="230">
        <v>0.128</v>
      </c>
      <c r="I4466" s="231"/>
      <c r="J4466" s="226"/>
      <c r="K4466" s="226"/>
      <c r="L4466" s="232"/>
      <c r="M4466" s="233"/>
      <c r="N4466" s="234"/>
      <c r="O4466" s="234"/>
      <c r="P4466" s="234"/>
      <c r="Q4466" s="234"/>
      <c r="R4466" s="234"/>
      <c r="S4466" s="234"/>
      <c r="T4466" s="235"/>
      <c r="AT4466" s="236" t="s">
        <v>513</v>
      </c>
      <c r="AU4466" s="236" t="s">
        <v>82</v>
      </c>
      <c r="AV4466" s="12" t="s">
        <v>82</v>
      </c>
      <c r="AW4466" s="12" t="s">
        <v>6</v>
      </c>
      <c r="AX4466" s="12" t="s">
        <v>80</v>
      </c>
      <c r="AY4466" s="236" t="s">
        <v>492</v>
      </c>
    </row>
    <row r="4467" spans="2:65" s="1" customFormat="1" ht="38.25" customHeight="1">
      <c r="B4467" s="42"/>
      <c r="C4467" s="278" t="s">
        <v>6395</v>
      </c>
      <c r="D4467" s="278" t="s">
        <v>1110</v>
      </c>
      <c r="E4467" s="279" t="s">
        <v>6269</v>
      </c>
      <c r="F4467" s="280" t="s">
        <v>6396</v>
      </c>
      <c r="G4467" s="281" t="s">
        <v>795</v>
      </c>
      <c r="H4467" s="282">
        <v>0.13</v>
      </c>
      <c r="I4467" s="283"/>
      <c r="J4467" s="284">
        <f>ROUND(I4467*H4467,2)</f>
        <v>0</v>
      </c>
      <c r="K4467" s="280" t="s">
        <v>23</v>
      </c>
      <c r="L4467" s="285"/>
      <c r="M4467" s="286" t="s">
        <v>23</v>
      </c>
      <c r="N4467" s="287" t="s">
        <v>44</v>
      </c>
      <c r="O4467" s="43"/>
      <c r="P4467" s="218">
        <f>O4467*H4467</f>
        <v>0</v>
      </c>
      <c r="Q4467" s="218">
        <v>0</v>
      </c>
      <c r="R4467" s="218">
        <f>Q4467*H4467</f>
        <v>0</v>
      </c>
      <c r="S4467" s="218">
        <v>0</v>
      </c>
      <c r="T4467" s="219">
        <f>S4467*H4467</f>
        <v>0</v>
      </c>
      <c r="AR4467" s="25" t="s">
        <v>604</v>
      </c>
      <c r="AT4467" s="25" t="s">
        <v>1110</v>
      </c>
      <c r="AU4467" s="25" t="s">
        <v>82</v>
      </c>
      <c r="AY4467" s="25" t="s">
        <v>492</v>
      </c>
      <c r="BE4467" s="220">
        <f>IF(N4467="základní",J4467,0)</f>
        <v>0</v>
      </c>
      <c r="BF4467" s="220">
        <f>IF(N4467="snížená",J4467,0)</f>
        <v>0</v>
      </c>
      <c r="BG4467" s="220">
        <f>IF(N4467="zákl. přenesená",J4467,0)</f>
        <v>0</v>
      </c>
      <c r="BH4467" s="220">
        <f>IF(N4467="sníž. přenesená",J4467,0)</f>
        <v>0</v>
      </c>
      <c r="BI4467" s="220">
        <f>IF(N4467="nulová",J4467,0)</f>
        <v>0</v>
      </c>
      <c r="BJ4467" s="25" t="s">
        <v>80</v>
      </c>
      <c r="BK4467" s="220">
        <f>ROUND(I4467*H4467,2)</f>
        <v>0</v>
      </c>
      <c r="BL4467" s="25" t="s">
        <v>502</v>
      </c>
      <c r="BM4467" s="25" t="s">
        <v>6397</v>
      </c>
    </row>
    <row r="4468" spans="2:65" s="1" customFormat="1" ht="36">
      <c r="B4468" s="42"/>
      <c r="C4468" s="64"/>
      <c r="D4468" s="221" t="s">
        <v>506</v>
      </c>
      <c r="E4468" s="64"/>
      <c r="F4468" s="222" t="s">
        <v>6396</v>
      </c>
      <c r="G4468" s="64"/>
      <c r="H4468" s="64"/>
      <c r="I4468" s="177"/>
      <c r="J4468" s="64"/>
      <c r="K4468" s="64"/>
      <c r="L4468" s="62"/>
      <c r="M4468" s="223"/>
      <c r="N4468" s="43"/>
      <c r="O4468" s="43"/>
      <c r="P4468" s="43"/>
      <c r="Q4468" s="43"/>
      <c r="R4468" s="43"/>
      <c r="S4468" s="43"/>
      <c r="T4468" s="79"/>
      <c r="AT4468" s="25" t="s">
        <v>506</v>
      </c>
      <c r="AU4468" s="25" t="s">
        <v>82</v>
      </c>
    </row>
    <row r="4469" spans="2:65" s="12" customFormat="1">
      <c r="B4469" s="225"/>
      <c r="C4469" s="226"/>
      <c r="D4469" s="221" t="s">
        <v>513</v>
      </c>
      <c r="E4469" s="248" t="s">
        <v>23</v>
      </c>
      <c r="F4469" s="249" t="s">
        <v>6398</v>
      </c>
      <c r="G4469" s="226"/>
      <c r="H4469" s="250">
        <v>0.113</v>
      </c>
      <c r="I4469" s="231"/>
      <c r="J4469" s="226"/>
      <c r="K4469" s="226"/>
      <c r="L4469" s="232"/>
      <c r="M4469" s="233"/>
      <c r="N4469" s="234"/>
      <c r="O4469" s="234"/>
      <c r="P4469" s="234"/>
      <c r="Q4469" s="234"/>
      <c r="R4469" s="234"/>
      <c r="S4469" s="234"/>
      <c r="T4469" s="235"/>
      <c r="AT4469" s="236" t="s">
        <v>513</v>
      </c>
      <c r="AU4469" s="236" t="s">
        <v>82</v>
      </c>
      <c r="AV4469" s="12" t="s">
        <v>82</v>
      </c>
      <c r="AW4469" s="12" t="s">
        <v>36</v>
      </c>
      <c r="AX4469" s="12" t="s">
        <v>80</v>
      </c>
      <c r="AY4469" s="236" t="s">
        <v>492</v>
      </c>
    </row>
    <row r="4470" spans="2:65" s="12" customFormat="1">
      <c r="B4470" s="225"/>
      <c r="C4470" s="226"/>
      <c r="D4470" s="227" t="s">
        <v>513</v>
      </c>
      <c r="E4470" s="226"/>
      <c r="F4470" s="229" t="s">
        <v>6399</v>
      </c>
      <c r="G4470" s="226"/>
      <c r="H4470" s="230">
        <v>0.13</v>
      </c>
      <c r="I4470" s="231"/>
      <c r="J4470" s="226"/>
      <c r="K4470" s="226"/>
      <c r="L4470" s="232"/>
      <c r="M4470" s="233"/>
      <c r="N4470" s="234"/>
      <c r="O4470" s="234"/>
      <c r="P4470" s="234"/>
      <c r="Q4470" s="234"/>
      <c r="R4470" s="234"/>
      <c r="S4470" s="234"/>
      <c r="T4470" s="235"/>
      <c r="AT4470" s="236" t="s">
        <v>513</v>
      </c>
      <c r="AU4470" s="236" t="s">
        <v>82</v>
      </c>
      <c r="AV4470" s="12" t="s">
        <v>82</v>
      </c>
      <c r="AW4470" s="12" t="s">
        <v>6</v>
      </c>
      <c r="AX4470" s="12" t="s">
        <v>80</v>
      </c>
      <c r="AY4470" s="236" t="s">
        <v>492</v>
      </c>
    </row>
    <row r="4471" spans="2:65" s="1" customFormat="1" ht="38.25" customHeight="1">
      <c r="B4471" s="42"/>
      <c r="C4471" s="278" t="s">
        <v>6400</v>
      </c>
      <c r="D4471" s="278" t="s">
        <v>1110</v>
      </c>
      <c r="E4471" s="279" t="s">
        <v>6243</v>
      </c>
      <c r="F4471" s="280" t="s">
        <v>6396</v>
      </c>
      <c r="G4471" s="281" t="s">
        <v>795</v>
      </c>
      <c r="H4471" s="282">
        <v>6.9000000000000006E-2</v>
      </c>
      <c r="I4471" s="283"/>
      <c r="J4471" s="284">
        <f>ROUND(I4471*H4471,2)</f>
        <v>0</v>
      </c>
      <c r="K4471" s="280" t="s">
        <v>23</v>
      </c>
      <c r="L4471" s="285"/>
      <c r="M4471" s="286" t="s">
        <v>23</v>
      </c>
      <c r="N4471" s="287" t="s">
        <v>44</v>
      </c>
      <c r="O4471" s="43"/>
      <c r="P4471" s="218">
        <f>O4471*H4471</f>
        <v>0</v>
      </c>
      <c r="Q4471" s="218">
        <v>0</v>
      </c>
      <c r="R4471" s="218">
        <f>Q4471*H4471</f>
        <v>0</v>
      </c>
      <c r="S4471" s="218">
        <v>0</v>
      </c>
      <c r="T4471" s="219">
        <f>S4471*H4471</f>
        <v>0</v>
      </c>
      <c r="AR4471" s="25" t="s">
        <v>604</v>
      </c>
      <c r="AT4471" s="25" t="s">
        <v>1110</v>
      </c>
      <c r="AU4471" s="25" t="s">
        <v>82</v>
      </c>
      <c r="AY4471" s="25" t="s">
        <v>492</v>
      </c>
      <c r="BE4471" s="220">
        <f>IF(N4471="základní",J4471,0)</f>
        <v>0</v>
      </c>
      <c r="BF4471" s="220">
        <f>IF(N4471="snížená",J4471,0)</f>
        <v>0</v>
      </c>
      <c r="BG4471" s="220">
        <f>IF(N4471="zákl. přenesená",J4471,0)</f>
        <v>0</v>
      </c>
      <c r="BH4471" s="220">
        <f>IF(N4471="sníž. přenesená",J4471,0)</f>
        <v>0</v>
      </c>
      <c r="BI4471" s="220">
        <f>IF(N4471="nulová",J4471,0)</f>
        <v>0</v>
      </c>
      <c r="BJ4471" s="25" t="s">
        <v>80</v>
      </c>
      <c r="BK4471" s="220">
        <f>ROUND(I4471*H4471,2)</f>
        <v>0</v>
      </c>
      <c r="BL4471" s="25" t="s">
        <v>502</v>
      </c>
      <c r="BM4471" s="25" t="s">
        <v>6401</v>
      </c>
    </row>
    <row r="4472" spans="2:65" s="1" customFormat="1" ht="36">
      <c r="B4472" s="42"/>
      <c r="C4472" s="64"/>
      <c r="D4472" s="221" t="s">
        <v>506</v>
      </c>
      <c r="E4472" s="64"/>
      <c r="F4472" s="222" t="s">
        <v>6396</v>
      </c>
      <c r="G4472" s="64"/>
      <c r="H4472" s="64"/>
      <c r="I4472" s="177"/>
      <c r="J4472" s="64"/>
      <c r="K4472" s="64"/>
      <c r="L4472" s="62"/>
      <c r="M4472" s="223"/>
      <c r="N4472" s="43"/>
      <c r="O4472" s="43"/>
      <c r="P4472" s="43"/>
      <c r="Q4472" s="43"/>
      <c r="R4472" s="43"/>
      <c r="S4472" s="43"/>
      <c r="T4472" s="79"/>
      <c r="AT4472" s="25" t="s">
        <v>506</v>
      </c>
      <c r="AU4472" s="25" t="s">
        <v>82</v>
      </c>
    </row>
    <row r="4473" spans="2:65" s="12" customFormat="1">
      <c r="B4473" s="225"/>
      <c r="C4473" s="226"/>
      <c r="D4473" s="221" t="s">
        <v>513</v>
      </c>
      <c r="E4473" s="248" t="s">
        <v>23</v>
      </c>
      <c r="F4473" s="249" t="s">
        <v>6402</v>
      </c>
      <c r="G4473" s="226"/>
      <c r="H4473" s="250">
        <v>0.06</v>
      </c>
      <c r="I4473" s="231"/>
      <c r="J4473" s="226"/>
      <c r="K4473" s="226"/>
      <c r="L4473" s="232"/>
      <c r="M4473" s="233"/>
      <c r="N4473" s="234"/>
      <c r="O4473" s="234"/>
      <c r="P4473" s="234"/>
      <c r="Q4473" s="234"/>
      <c r="R4473" s="234"/>
      <c r="S4473" s="234"/>
      <c r="T4473" s="235"/>
      <c r="AT4473" s="236" t="s">
        <v>513</v>
      </c>
      <c r="AU4473" s="236" t="s">
        <v>82</v>
      </c>
      <c r="AV4473" s="12" t="s">
        <v>82</v>
      </c>
      <c r="AW4473" s="12" t="s">
        <v>36</v>
      </c>
      <c r="AX4473" s="12" t="s">
        <v>80</v>
      </c>
      <c r="AY4473" s="236" t="s">
        <v>492</v>
      </c>
    </row>
    <row r="4474" spans="2:65" s="12" customFormat="1">
      <c r="B4474" s="225"/>
      <c r="C4474" s="226"/>
      <c r="D4474" s="227" t="s">
        <v>513</v>
      </c>
      <c r="E4474" s="226"/>
      <c r="F4474" s="229" t="s">
        <v>6403</v>
      </c>
      <c r="G4474" s="226"/>
      <c r="H4474" s="230">
        <v>6.9000000000000006E-2</v>
      </c>
      <c r="I4474" s="231"/>
      <c r="J4474" s="226"/>
      <c r="K4474" s="226"/>
      <c r="L4474" s="232"/>
      <c r="M4474" s="233"/>
      <c r="N4474" s="234"/>
      <c r="O4474" s="234"/>
      <c r="P4474" s="234"/>
      <c r="Q4474" s="234"/>
      <c r="R4474" s="234"/>
      <c r="S4474" s="234"/>
      <c r="T4474" s="235"/>
      <c r="AT4474" s="236" t="s">
        <v>513</v>
      </c>
      <c r="AU4474" s="236" t="s">
        <v>82</v>
      </c>
      <c r="AV4474" s="12" t="s">
        <v>82</v>
      </c>
      <c r="AW4474" s="12" t="s">
        <v>6</v>
      </c>
      <c r="AX4474" s="12" t="s">
        <v>80</v>
      </c>
      <c r="AY4474" s="236" t="s">
        <v>492</v>
      </c>
    </row>
    <row r="4475" spans="2:65" s="1" customFormat="1" ht="38.25" customHeight="1">
      <c r="B4475" s="42"/>
      <c r="C4475" s="278" t="s">
        <v>6404</v>
      </c>
      <c r="D4475" s="278" t="s">
        <v>1110</v>
      </c>
      <c r="E4475" s="279" t="s">
        <v>6232</v>
      </c>
      <c r="F4475" s="280" t="s">
        <v>6405</v>
      </c>
      <c r="G4475" s="281" t="s">
        <v>795</v>
      </c>
      <c r="H4475" s="282">
        <v>4.3999999999999997E-2</v>
      </c>
      <c r="I4475" s="283"/>
      <c r="J4475" s="284">
        <f>ROUND(I4475*H4475,2)</f>
        <v>0</v>
      </c>
      <c r="K4475" s="280" t="s">
        <v>23</v>
      </c>
      <c r="L4475" s="285"/>
      <c r="M4475" s="286" t="s">
        <v>23</v>
      </c>
      <c r="N4475" s="287" t="s">
        <v>44</v>
      </c>
      <c r="O4475" s="43"/>
      <c r="P4475" s="218">
        <f>O4475*H4475</f>
        <v>0</v>
      </c>
      <c r="Q4475" s="218">
        <v>0</v>
      </c>
      <c r="R4475" s="218">
        <f>Q4475*H4475</f>
        <v>0</v>
      </c>
      <c r="S4475" s="218">
        <v>0</v>
      </c>
      <c r="T4475" s="219">
        <f>S4475*H4475</f>
        <v>0</v>
      </c>
      <c r="AR4475" s="25" t="s">
        <v>604</v>
      </c>
      <c r="AT4475" s="25" t="s">
        <v>1110</v>
      </c>
      <c r="AU4475" s="25" t="s">
        <v>82</v>
      </c>
      <c r="AY4475" s="25" t="s">
        <v>492</v>
      </c>
      <c r="BE4475" s="220">
        <f>IF(N4475="základní",J4475,0)</f>
        <v>0</v>
      </c>
      <c r="BF4475" s="220">
        <f>IF(N4475="snížená",J4475,0)</f>
        <v>0</v>
      </c>
      <c r="BG4475" s="220">
        <f>IF(N4475="zákl. přenesená",J4475,0)</f>
        <v>0</v>
      </c>
      <c r="BH4475" s="220">
        <f>IF(N4475="sníž. přenesená",J4475,0)</f>
        <v>0</v>
      </c>
      <c r="BI4475" s="220">
        <f>IF(N4475="nulová",J4475,0)</f>
        <v>0</v>
      </c>
      <c r="BJ4475" s="25" t="s">
        <v>80</v>
      </c>
      <c r="BK4475" s="220">
        <f>ROUND(I4475*H4475,2)</f>
        <v>0</v>
      </c>
      <c r="BL4475" s="25" t="s">
        <v>502</v>
      </c>
      <c r="BM4475" s="25" t="s">
        <v>6406</v>
      </c>
    </row>
    <row r="4476" spans="2:65" s="1" customFormat="1" ht="24">
      <c r="B4476" s="42"/>
      <c r="C4476" s="64"/>
      <c r="D4476" s="221" t="s">
        <v>506</v>
      </c>
      <c r="E4476" s="64"/>
      <c r="F4476" s="222" t="s">
        <v>6405</v>
      </c>
      <c r="G4476" s="64"/>
      <c r="H4476" s="64"/>
      <c r="I4476" s="177"/>
      <c r="J4476" s="64"/>
      <c r="K4476" s="64"/>
      <c r="L4476" s="62"/>
      <c r="M4476" s="223"/>
      <c r="N4476" s="43"/>
      <c r="O4476" s="43"/>
      <c r="P4476" s="43"/>
      <c r="Q4476" s="43"/>
      <c r="R4476" s="43"/>
      <c r="S4476" s="43"/>
      <c r="T4476" s="79"/>
      <c r="AT4476" s="25" t="s">
        <v>506</v>
      </c>
      <c r="AU4476" s="25" t="s">
        <v>82</v>
      </c>
    </row>
    <row r="4477" spans="2:65" s="12" customFormat="1">
      <c r="B4477" s="225"/>
      <c r="C4477" s="226"/>
      <c r="D4477" s="221" t="s">
        <v>513</v>
      </c>
      <c r="E4477" s="248" t="s">
        <v>23</v>
      </c>
      <c r="F4477" s="249" t="s">
        <v>6407</v>
      </c>
      <c r="G4477" s="226"/>
      <c r="H4477" s="250">
        <v>3.7999999999999999E-2</v>
      </c>
      <c r="I4477" s="231"/>
      <c r="J4477" s="226"/>
      <c r="K4477" s="226"/>
      <c r="L4477" s="232"/>
      <c r="M4477" s="233"/>
      <c r="N4477" s="234"/>
      <c r="O4477" s="234"/>
      <c r="P4477" s="234"/>
      <c r="Q4477" s="234"/>
      <c r="R4477" s="234"/>
      <c r="S4477" s="234"/>
      <c r="T4477" s="235"/>
      <c r="AT4477" s="236" t="s">
        <v>513</v>
      </c>
      <c r="AU4477" s="236" t="s">
        <v>82</v>
      </c>
      <c r="AV4477" s="12" t="s">
        <v>82</v>
      </c>
      <c r="AW4477" s="12" t="s">
        <v>36</v>
      </c>
      <c r="AX4477" s="12" t="s">
        <v>80</v>
      </c>
      <c r="AY4477" s="236" t="s">
        <v>492</v>
      </c>
    </row>
    <row r="4478" spans="2:65" s="12" customFormat="1">
      <c r="B4478" s="225"/>
      <c r="C4478" s="226"/>
      <c r="D4478" s="227" t="s">
        <v>513</v>
      </c>
      <c r="E4478" s="226"/>
      <c r="F4478" s="229" t="s">
        <v>6408</v>
      </c>
      <c r="G4478" s="226"/>
      <c r="H4478" s="230">
        <v>4.3999999999999997E-2</v>
      </c>
      <c r="I4478" s="231"/>
      <c r="J4478" s="226"/>
      <c r="K4478" s="226"/>
      <c r="L4478" s="232"/>
      <c r="M4478" s="233"/>
      <c r="N4478" s="234"/>
      <c r="O4478" s="234"/>
      <c r="P4478" s="234"/>
      <c r="Q4478" s="234"/>
      <c r="R4478" s="234"/>
      <c r="S4478" s="234"/>
      <c r="T4478" s="235"/>
      <c r="AT4478" s="236" t="s">
        <v>513</v>
      </c>
      <c r="AU4478" s="236" t="s">
        <v>82</v>
      </c>
      <c r="AV4478" s="12" t="s">
        <v>82</v>
      </c>
      <c r="AW4478" s="12" t="s">
        <v>6</v>
      </c>
      <c r="AX4478" s="12" t="s">
        <v>80</v>
      </c>
      <c r="AY4478" s="236" t="s">
        <v>492</v>
      </c>
    </row>
    <row r="4479" spans="2:65" s="1" customFormat="1" ht="25.5" customHeight="1">
      <c r="B4479" s="42"/>
      <c r="C4479" s="278" t="s">
        <v>6409</v>
      </c>
      <c r="D4479" s="278" t="s">
        <v>1110</v>
      </c>
      <c r="E4479" s="279" t="s">
        <v>6234</v>
      </c>
      <c r="F4479" s="280" t="s">
        <v>6410</v>
      </c>
      <c r="G4479" s="281" t="s">
        <v>795</v>
      </c>
      <c r="H4479" s="282">
        <v>0.02</v>
      </c>
      <c r="I4479" s="283"/>
      <c r="J4479" s="284">
        <f>ROUND(I4479*H4479,2)</f>
        <v>0</v>
      </c>
      <c r="K4479" s="280" t="s">
        <v>23</v>
      </c>
      <c r="L4479" s="285"/>
      <c r="M4479" s="286" t="s">
        <v>23</v>
      </c>
      <c r="N4479" s="287" t="s">
        <v>44</v>
      </c>
      <c r="O4479" s="43"/>
      <c r="P4479" s="218">
        <f>O4479*H4479</f>
        <v>0</v>
      </c>
      <c r="Q4479" s="218">
        <v>0</v>
      </c>
      <c r="R4479" s="218">
        <f>Q4479*H4479</f>
        <v>0</v>
      </c>
      <c r="S4479" s="218">
        <v>0</v>
      </c>
      <c r="T4479" s="219">
        <f>S4479*H4479</f>
        <v>0</v>
      </c>
      <c r="AR4479" s="25" t="s">
        <v>604</v>
      </c>
      <c r="AT4479" s="25" t="s">
        <v>1110</v>
      </c>
      <c r="AU4479" s="25" t="s">
        <v>82</v>
      </c>
      <c r="AY4479" s="25" t="s">
        <v>492</v>
      </c>
      <c r="BE4479" s="220">
        <f>IF(N4479="základní",J4479,0)</f>
        <v>0</v>
      </c>
      <c r="BF4479" s="220">
        <f>IF(N4479="snížená",J4479,0)</f>
        <v>0</v>
      </c>
      <c r="BG4479" s="220">
        <f>IF(N4479="zákl. přenesená",J4479,0)</f>
        <v>0</v>
      </c>
      <c r="BH4479" s="220">
        <f>IF(N4479="sníž. přenesená",J4479,0)</f>
        <v>0</v>
      </c>
      <c r="BI4479" s="220">
        <f>IF(N4479="nulová",J4479,0)</f>
        <v>0</v>
      </c>
      <c r="BJ4479" s="25" t="s">
        <v>80</v>
      </c>
      <c r="BK4479" s="220">
        <f>ROUND(I4479*H4479,2)</f>
        <v>0</v>
      </c>
      <c r="BL4479" s="25" t="s">
        <v>502</v>
      </c>
      <c r="BM4479" s="25" t="s">
        <v>6411</v>
      </c>
    </row>
    <row r="4480" spans="2:65" s="1" customFormat="1" ht="24">
      <c r="B4480" s="42"/>
      <c r="C4480" s="64"/>
      <c r="D4480" s="221" t="s">
        <v>506</v>
      </c>
      <c r="E4480" s="64"/>
      <c r="F4480" s="222" t="s">
        <v>6410</v>
      </c>
      <c r="G4480" s="64"/>
      <c r="H4480" s="64"/>
      <c r="I4480" s="177"/>
      <c r="J4480" s="64"/>
      <c r="K4480" s="64"/>
      <c r="L4480" s="62"/>
      <c r="M4480" s="223"/>
      <c r="N4480" s="43"/>
      <c r="O4480" s="43"/>
      <c r="P4480" s="43"/>
      <c r="Q4480" s="43"/>
      <c r="R4480" s="43"/>
      <c r="S4480" s="43"/>
      <c r="T4480" s="79"/>
      <c r="AT4480" s="25" t="s">
        <v>506</v>
      </c>
      <c r="AU4480" s="25" t="s">
        <v>82</v>
      </c>
    </row>
    <row r="4481" spans="2:65" s="12" customFormat="1">
      <c r="B4481" s="225"/>
      <c r="C4481" s="226"/>
      <c r="D4481" s="221" t="s">
        <v>513</v>
      </c>
      <c r="E4481" s="248" t="s">
        <v>23</v>
      </c>
      <c r="F4481" s="249" t="s">
        <v>6412</v>
      </c>
      <c r="G4481" s="226"/>
      <c r="H4481" s="250">
        <v>1.7000000000000001E-2</v>
      </c>
      <c r="I4481" s="231"/>
      <c r="J4481" s="226"/>
      <c r="K4481" s="226"/>
      <c r="L4481" s="232"/>
      <c r="M4481" s="233"/>
      <c r="N4481" s="234"/>
      <c r="O4481" s="234"/>
      <c r="P4481" s="234"/>
      <c r="Q4481" s="234"/>
      <c r="R4481" s="234"/>
      <c r="S4481" s="234"/>
      <c r="T4481" s="235"/>
      <c r="AT4481" s="236" t="s">
        <v>513</v>
      </c>
      <c r="AU4481" s="236" t="s">
        <v>82</v>
      </c>
      <c r="AV4481" s="12" t="s">
        <v>82</v>
      </c>
      <c r="AW4481" s="12" t="s">
        <v>36</v>
      </c>
      <c r="AX4481" s="12" t="s">
        <v>80</v>
      </c>
      <c r="AY4481" s="236" t="s">
        <v>492</v>
      </c>
    </row>
    <row r="4482" spans="2:65" s="12" customFormat="1">
      <c r="B4482" s="225"/>
      <c r="C4482" s="226"/>
      <c r="D4482" s="227" t="s">
        <v>513</v>
      </c>
      <c r="E4482" s="226"/>
      <c r="F4482" s="229" t="s">
        <v>6379</v>
      </c>
      <c r="G4482" s="226"/>
      <c r="H4482" s="230">
        <v>0.02</v>
      </c>
      <c r="I4482" s="231"/>
      <c r="J4482" s="226"/>
      <c r="K4482" s="226"/>
      <c r="L4482" s="232"/>
      <c r="M4482" s="233"/>
      <c r="N4482" s="234"/>
      <c r="O4482" s="234"/>
      <c r="P4482" s="234"/>
      <c r="Q4482" s="234"/>
      <c r="R4482" s="234"/>
      <c r="S4482" s="234"/>
      <c r="T4482" s="235"/>
      <c r="AT4482" s="236" t="s">
        <v>513</v>
      </c>
      <c r="AU4482" s="236" t="s">
        <v>82</v>
      </c>
      <c r="AV4482" s="12" t="s">
        <v>82</v>
      </c>
      <c r="AW4482" s="12" t="s">
        <v>6</v>
      </c>
      <c r="AX4482" s="12" t="s">
        <v>80</v>
      </c>
      <c r="AY4482" s="236" t="s">
        <v>492</v>
      </c>
    </row>
    <row r="4483" spans="2:65" s="1" customFormat="1" ht="25.5" customHeight="1">
      <c r="B4483" s="42"/>
      <c r="C4483" s="278" t="s">
        <v>6413</v>
      </c>
      <c r="D4483" s="278" t="s">
        <v>1110</v>
      </c>
      <c r="E4483" s="279" t="s">
        <v>6236</v>
      </c>
      <c r="F4483" s="280" t="s">
        <v>6414</v>
      </c>
      <c r="G4483" s="281" t="s">
        <v>795</v>
      </c>
      <c r="H4483" s="282">
        <v>1.4E-2</v>
      </c>
      <c r="I4483" s="283"/>
      <c r="J4483" s="284">
        <f>ROUND(I4483*H4483,2)</f>
        <v>0</v>
      </c>
      <c r="K4483" s="280" t="s">
        <v>23</v>
      </c>
      <c r="L4483" s="285"/>
      <c r="M4483" s="286" t="s">
        <v>23</v>
      </c>
      <c r="N4483" s="287" t="s">
        <v>44</v>
      </c>
      <c r="O4483" s="43"/>
      <c r="P4483" s="218">
        <f>O4483*H4483</f>
        <v>0</v>
      </c>
      <c r="Q4483" s="218">
        <v>0</v>
      </c>
      <c r="R4483" s="218">
        <f>Q4483*H4483</f>
        <v>0</v>
      </c>
      <c r="S4483" s="218">
        <v>0</v>
      </c>
      <c r="T4483" s="219">
        <f>S4483*H4483</f>
        <v>0</v>
      </c>
      <c r="AR4483" s="25" t="s">
        <v>604</v>
      </c>
      <c r="AT4483" s="25" t="s">
        <v>1110</v>
      </c>
      <c r="AU4483" s="25" t="s">
        <v>82</v>
      </c>
      <c r="AY4483" s="25" t="s">
        <v>492</v>
      </c>
      <c r="BE4483" s="220">
        <f>IF(N4483="základní",J4483,0)</f>
        <v>0</v>
      </c>
      <c r="BF4483" s="220">
        <f>IF(N4483="snížená",J4483,0)</f>
        <v>0</v>
      </c>
      <c r="BG4483" s="220">
        <f>IF(N4483="zákl. přenesená",J4483,0)</f>
        <v>0</v>
      </c>
      <c r="BH4483" s="220">
        <f>IF(N4483="sníž. přenesená",J4483,0)</f>
        <v>0</v>
      </c>
      <c r="BI4483" s="220">
        <f>IF(N4483="nulová",J4483,0)</f>
        <v>0</v>
      </c>
      <c r="BJ4483" s="25" t="s">
        <v>80</v>
      </c>
      <c r="BK4483" s="220">
        <f>ROUND(I4483*H4483,2)</f>
        <v>0</v>
      </c>
      <c r="BL4483" s="25" t="s">
        <v>502</v>
      </c>
      <c r="BM4483" s="25" t="s">
        <v>6415</v>
      </c>
    </row>
    <row r="4484" spans="2:65" s="1" customFormat="1" ht="24">
      <c r="B4484" s="42"/>
      <c r="C4484" s="64"/>
      <c r="D4484" s="221" t="s">
        <v>506</v>
      </c>
      <c r="E4484" s="64"/>
      <c r="F4484" s="222" t="s">
        <v>6414</v>
      </c>
      <c r="G4484" s="64"/>
      <c r="H4484" s="64"/>
      <c r="I4484" s="177"/>
      <c r="J4484" s="64"/>
      <c r="K4484" s="64"/>
      <c r="L4484" s="62"/>
      <c r="M4484" s="223"/>
      <c r="N4484" s="43"/>
      <c r="O4484" s="43"/>
      <c r="P4484" s="43"/>
      <c r="Q4484" s="43"/>
      <c r="R4484" s="43"/>
      <c r="S4484" s="43"/>
      <c r="T4484" s="79"/>
      <c r="AT4484" s="25" t="s">
        <v>506</v>
      </c>
      <c r="AU4484" s="25" t="s">
        <v>82</v>
      </c>
    </row>
    <row r="4485" spans="2:65" s="12" customFormat="1">
      <c r="B4485" s="225"/>
      <c r="C4485" s="226"/>
      <c r="D4485" s="221" t="s">
        <v>513</v>
      </c>
      <c r="E4485" s="248" t="s">
        <v>23</v>
      </c>
      <c r="F4485" s="249" t="s">
        <v>6416</v>
      </c>
      <c r="G4485" s="226"/>
      <c r="H4485" s="250">
        <v>1.2E-2</v>
      </c>
      <c r="I4485" s="231"/>
      <c r="J4485" s="226"/>
      <c r="K4485" s="226"/>
      <c r="L4485" s="232"/>
      <c r="M4485" s="233"/>
      <c r="N4485" s="234"/>
      <c r="O4485" s="234"/>
      <c r="P4485" s="234"/>
      <c r="Q4485" s="234"/>
      <c r="R4485" s="234"/>
      <c r="S4485" s="234"/>
      <c r="T4485" s="235"/>
      <c r="AT4485" s="236" t="s">
        <v>513</v>
      </c>
      <c r="AU4485" s="236" t="s">
        <v>82</v>
      </c>
      <c r="AV4485" s="12" t="s">
        <v>82</v>
      </c>
      <c r="AW4485" s="12" t="s">
        <v>36</v>
      </c>
      <c r="AX4485" s="12" t="s">
        <v>80</v>
      </c>
      <c r="AY4485" s="236" t="s">
        <v>492</v>
      </c>
    </row>
    <row r="4486" spans="2:65" s="12" customFormat="1">
      <c r="B4486" s="225"/>
      <c r="C4486" s="226"/>
      <c r="D4486" s="227" t="s">
        <v>513</v>
      </c>
      <c r="E4486" s="226"/>
      <c r="F4486" s="229" t="s">
        <v>6417</v>
      </c>
      <c r="G4486" s="226"/>
      <c r="H4486" s="230">
        <v>1.4E-2</v>
      </c>
      <c r="I4486" s="231"/>
      <c r="J4486" s="226"/>
      <c r="K4486" s="226"/>
      <c r="L4486" s="232"/>
      <c r="M4486" s="233"/>
      <c r="N4486" s="234"/>
      <c r="O4486" s="234"/>
      <c r="P4486" s="234"/>
      <c r="Q4486" s="234"/>
      <c r="R4486" s="234"/>
      <c r="S4486" s="234"/>
      <c r="T4486" s="235"/>
      <c r="AT4486" s="236" t="s">
        <v>513</v>
      </c>
      <c r="AU4486" s="236" t="s">
        <v>82</v>
      </c>
      <c r="AV4486" s="12" t="s">
        <v>82</v>
      </c>
      <c r="AW4486" s="12" t="s">
        <v>6</v>
      </c>
      <c r="AX4486" s="12" t="s">
        <v>80</v>
      </c>
      <c r="AY4486" s="236" t="s">
        <v>492</v>
      </c>
    </row>
    <row r="4487" spans="2:65" s="1" customFormat="1" ht="25.5" customHeight="1">
      <c r="B4487" s="42"/>
      <c r="C4487" s="278" t="s">
        <v>6418</v>
      </c>
      <c r="D4487" s="278" t="s">
        <v>1110</v>
      </c>
      <c r="E4487" s="279" t="s">
        <v>6245</v>
      </c>
      <c r="F4487" s="280" t="s">
        <v>6419</v>
      </c>
      <c r="G4487" s="281" t="s">
        <v>795</v>
      </c>
      <c r="H4487" s="282">
        <v>5.8999999999999997E-2</v>
      </c>
      <c r="I4487" s="283"/>
      <c r="J4487" s="284">
        <f>ROUND(I4487*H4487,2)</f>
        <v>0</v>
      </c>
      <c r="K4487" s="280" t="s">
        <v>23</v>
      </c>
      <c r="L4487" s="285"/>
      <c r="M4487" s="286" t="s">
        <v>23</v>
      </c>
      <c r="N4487" s="287" t="s">
        <v>44</v>
      </c>
      <c r="O4487" s="43"/>
      <c r="P4487" s="218">
        <f>O4487*H4487</f>
        <v>0</v>
      </c>
      <c r="Q4487" s="218">
        <v>0</v>
      </c>
      <c r="R4487" s="218">
        <f>Q4487*H4487</f>
        <v>0</v>
      </c>
      <c r="S4487" s="218">
        <v>0</v>
      </c>
      <c r="T4487" s="219">
        <f>S4487*H4487</f>
        <v>0</v>
      </c>
      <c r="AR4487" s="25" t="s">
        <v>604</v>
      </c>
      <c r="AT4487" s="25" t="s">
        <v>1110</v>
      </c>
      <c r="AU4487" s="25" t="s">
        <v>82</v>
      </c>
      <c r="AY4487" s="25" t="s">
        <v>492</v>
      </c>
      <c r="BE4487" s="220">
        <f>IF(N4487="základní",J4487,0)</f>
        <v>0</v>
      </c>
      <c r="BF4487" s="220">
        <f>IF(N4487="snížená",J4487,0)</f>
        <v>0</v>
      </c>
      <c r="BG4487" s="220">
        <f>IF(N4487="zákl. přenesená",J4487,0)</f>
        <v>0</v>
      </c>
      <c r="BH4487" s="220">
        <f>IF(N4487="sníž. přenesená",J4487,0)</f>
        <v>0</v>
      </c>
      <c r="BI4487" s="220">
        <f>IF(N4487="nulová",J4487,0)</f>
        <v>0</v>
      </c>
      <c r="BJ4487" s="25" t="s">
        <v>80</v>
      </c>
      <c r="BK4487" s="220">
        <f>ROUND(I4487*H4487,2)</f>
        <v>0</v>
      </c>
      <c r="BL4487" s="25" t="s">
        <v>502</v>
      </c>
      <c r="BM4487" s="25" t="s">
        <v>6420</v>
      </c>
    </row>
    <row r="4488" spans="2:65" s="1" customFormat="1" ht="24">
      <c r="B4488" s="42"/>
      <c r="C4488" s="64"/>
      <c r="D4488" s="221" t="s">
        <v>506</v>
      </c>
      <c r="E4488" s="64"/>
      <c r="F4488" s="222" t="s">
        <v>6419</v>
      </c>
      <c r="G4488" s="64"/>
      <c r="H4488" s="64"/>
      <c r="I4488" s="177"/>
      <c r="J4488" s="64"/>
      <c r="K4488" s="64"/>
      <c r="L4488" s="62"/>
      <c r="M4488" s="223"/>
      <c r="N4488" s="43"/>
      <c r="O4488" s="43"/>
      <c r="P4488" s="43"/>
      <c r="Q4488" s="43"/>
      <c r="R4488" s="43"/>
      <c r="S4488" s="43"/>
      <c r="T4488" s="79"/>
      <c r="AT4488" s="25" t="s">
        <v>506</v>
      </c>
      <c r="AU4488" s="25" t="s">
        <v>82</v>
      </c>
    </row>
    <row r="4489" spans="2:65" s="12" customFormat="1">
      <c r="B4489" s="225"/>
      <c r="C4489" s="226"/>
      <c r="D4489" s="221" t="s">
        <v>513</v>
      </c>
      <c r="E4489" s="248" t="s">
        <v>23</v>
      </c>
      <c r="F4489" s="249" t="s">
        <v>6421</v>
      </c>
      <c r="G4489" s="226"/>
      <c r="H4489" s="250">
        <v>5.0999999999999997E-2</v>
      </c>
      <c r="I4489" s="231"/>
      <c r="J4489" s="226"/>
      <c r="K4489" s="226"/>
      <c r="L4489" s="232"/>
      <c r="M4489" s="233"/>
      <c r="N4489" s="234"/>
      <c r="O4489" s="234"/>
      <c r="P4489" s="234"/>
      <c r="Q4489" s="234"/>
      <c r="R4489" s="234"/>
      <c r="S4489" s="234"/>
      <c r="T4489" s="235"/>
      <c r="AT4489" s="236" t="s">
        <v>513</v>
      </c>
      <c r="AU4489" s="236" t="s">
        <v>82</v>
      </c>
      <c r="AV4489" s="12" t="s">
        <v>82</v>
      </c>
      <c r="AW4489" s="12" t="s">
        <v>36</v>
      </c>
      <c r="AX4489" s="12" t="s">
        <v>80</v>
      </c>
      <c r="AY4489" s="236" t="s">
        <v>492</v>
      </c>
    </row>
    <row r="4490" spans="2:65" s="12" customFormat="1">
      <c r="B4490" s="225"/>
      <c r="C4490" s="226"/>
      <c r="D4490" s="227" t="s">
        <v>513</v>
      </c>
      <c r="E4490" s="226"/>
      <c r="F4490" s="229" t="s">
        <v>6422</v>
      </c>
      <c r="G4490" s="226"/>
      <c r="H4490" s="230">
        <v>5.8999999999999997E-2</v>
      </c>
      <c r="I4490" s="231"/>
      <c r="J4490" s="226"/>
      <c r="K4490" s="226"/>
      <c r="L4490" s="232"/>
      <c r="M4490" s="233"/>
      <c r="N4490" s="234"/>
      <c r="O4490" s="234"/>
      <c r="P4490" s="234"/>
      <c r="Q4490" s="234"/>
      <c r="R4490" s="234"/>
      <c r="S4490" s="234"/>
      <c r="T4490" s="235"/>
      <c r="AT4490" s="236" t="s">
        <v>513</v>
      </c>
      <c r="AU4490" s="236" t="s">
        <v>82</v>
      </c>
      <c r="AV4490" s="12" t="s">
        <v>82</v>
      </c>
      <c r="AW4490" s="12" t="s">
        <v>6</v>
      </c>
      <c r="AX4490" s="12" t="s">
        <v>80</v>
      </c>
      <c r="AY4490" s="236" t="s">
        <v>492</v>
      </c>
    </row>
    <row r="4491" spans="2:65" s="1" customFormat="1" ht="38.25" customHeight="1">
      <c r="B4491" s="42"/>
      <c r="C4491" s="278" t="s">
        <v>6423</v>
      </c>
      <c r="D4491" s="278" t="s">
        <v>1110</v>
      </c>
      <c r="E4491" s="279" t="s">
        <v>6424</v>
      </c>
      <c r="F4491" s="280" t="s">
        <v>6425</v>
      </c>
      <c r="G4491" s="281" t="s">
        <v>795</v>
      </c>
      <c r="H4491" s="282">
        <v>5.3999999999999999E-2</v>
      </c>
      <c r="I4491" s="283"/>
      <c r="J4491" s="284">
        <f>ROUND(I4491*H4491,2)</f>
        <v>0</v>
      </c>
      <c r="K4491" s="280" t="s">
        <v>23</v>
      </c>
      <c r="L4491" s="285"/>
      <c r="M4491" s="286" t="s">
        <v>23</v>
      </c>
      <c r="N4491" s="287" t="s">
        <v>44</v>
      </c>
      <c r="O4491" s="43"/>
      <c r="P4491" s="218">
        <f>O4491*H4491</f>
        <v>0</v>
      </c>
      <c r="Q4491" s="218">
        <v>0</v>
      </c>
      <c r="R4491" s="218">
        <f>Q4491*H4491</f>
        <v>0</v>
      </c>
      <c r="S4491" s="218">
        <v>0</v>
      </c>
      <c r="T4491" s="219">
        <f>S4491*H4491</f>
        <v>0</v>
      </c>
      <c r="AR4491" s="25" t="s">
        <v>604</v>
      </c>
      <c r="AT4491" s="25" t="s">
        <v>1110</v>
      </c>
      <c r="AU4491" s="25" t="s">
        <v>82</v>
      </c>
      <c r="AY4491" s="25" t="s">
        <v>492</v>
      </c>
      <c r="BE4491" s="220">
        <f>IF(N4491="základní",J4491,0)</f>
        <v>0</v>
      </c>
      <c r="BF4491" s="220">
        <f>IF(N4491="snížená",J4491,0)</f>
        <v>0</v>
      </c>
      <c r="BG4491" s="220">
        <f>IF(N4491="zákl. přenesená",J4491,0)</f>
        <v>0</v>
      </c>
      <c r="BH4491" s="220">
        <f>IF(N4491="sníž. přenesená",J4491,0)</f>
        <v>0</v>
      </c>
      <c r="BI4491" s="220">
        <f>IF(N4491="nulová",J4491,0)</f>
        <v>0</v>
      </c>
      <c r="BJ4491" s="25" t="s">
        <v>80</v>
      </c>
      <c r="BK4491" s="220">
        <f>ROUND(I4491*H4491,2)</f>
        <v>0</v>
      </c>
      <c r="BL4491" s="25" t="s">
        <v>502</v>
      </c>
      <c r="BM4491" s="25" t="s">
        <v>6426</v>
      </c>
    </row>
    <row r="4492" spans="2:65" s="1" customFormat="1" ht="24">
      <c r="B4492" s="42"/>
      <c r="C4492" s="64"/>
      <c r="D4492" s="221" t="s">
        <v>506</v>
      </c>
      <c r="E4492" s="64"/>
      <c r="F4492" s="222" t="s">
        <v>6425</v>
      </c>
      <c r="G4492" s="64"/>
      <c r="H4492" s="64"/>
      <c r="I4492" s="177"/>
      <c r="J4492" s="64"/>
      <c r="K4492" s="64"/>
      <c r="L4492" s="62"/>
      <c r="M4492" s="223"/>
      <c r="N4492" s="43"/>
      <c r="O4492" s="43"/>
      <c r="P4492" s="43"/>
      <c r="Q4492" s="43"/>
      <c r="R4492" s="43"/>
      <c r="S4492" s="43"/>
      <c r="T4492" s="79"/>
      <c r="AT4492" s="25" t="s">
        <v>506</v>
      </c>
      <c r="AU4492" s="25" t="s">
        <v>82</v>
      </c>
    </row>
    <row r="4493" spans="2:65" s="12" customFormat="1">
      <c r="B4493" s="225"/>
      <c r="C4493" s="226"/>
      <c r="D4493" s="221" t="s">
        <v>513</v>
      </c>
      <c r="E4493" s="248" t="s">
        <v>23</v>
      </c>
      <c r="F4493" s="249" t="s">
        <v>6427</v>
      </c>
      <c r="G4493" s="226"/>
      <c r="H4493" s="250">
        <v>4.7E-2</v>
      </c>
      <c r="I4493" s="231"/>
      <c r="J4493" s="226"/>
      <c r="K4493" s="226"/>
      <c r="L4493" s="232"/>
      <c r="M4493" s="233"/>
      <c r="N4493" s="234"/>
      <c r="O4493" s="234"/>
      <c r="P4493" s="234"/>
      <c r="Q4493" s="234"/>
      <c r="R4493" s="234"/>
      <c r="S4493" s="234"/>
      <c r="T4493" s="235"/>
      <c r="AT4493" s="236" t="s">
        <v>513</v>
      </c>
      <c r="AU4493" s="236" t="s">
        <v>82</v>
      </c>
      <c r="AV4493" s="12" t="s">
        <v>82</v>
      </c>
      <c r="AW4493" s="12" t="s">
        <v>36</v>
      </c>
      <c r="AX4493" s="12" t="s">
        <v>80</v>
      </c>
      <c r="AY4493" s="236" t="s">
        <v>492</v>
      </c>
    </row>
    <row r="4494" spans="2:65" s="12" customFormat="1">
      <c r="B4494" s="225"/>
      <c r="C4494" s="226"/>
      <c r="D4494" s="227" t="s">
        <v>513</v>
      </c>
      <c r="E4494" s="226"/>
      <c r="F4494" s="229" t="s">
        <v>3828</v>
      </c>
      <c r="G4494" s="226"/>
      <c r="H4494" s="230">
        <v>5.3999999999999999E-2</v>
      </c>
      <c r="I4494" s="231"/>
      <c r="J4494" s="226"/>
      <c r="K4494" s="226"/>
      <c r="L4494" s="232"/>
      <c r="M4494" s="233"/>
      <c r="N4494" s="234"/>
      <c r="O4494" s="234"/>
      <c r="P4494" s="234"/>
      <c r="Q4494" s="234"/>
      <c r="R4494" s="234"/>
      <c r="S4494" s="234"/>
      <c r="T4494" s="235"/>
      <c r="AT4494" s="236" t="s">
        <v>513</v>
      </c>
      <c r="AU4494" s="236" t="s">
        <v>82</v>
      </c>
      <c r="AV4494" s="12" t="s">
        <v>82</v>
      </c>
      <c r="AW4494" s="12" t="s">
        <v>6</v>
      </c>
      <c r="AX4494" s="12" t="s">
        <v>80</v>
      </c>
      <c r="AY4494" s="236" t="s">
        <v>492</v>
      </c>
    </row>
    <row r="4495" spans="2:65" s="1" customFormat="1" ht="38.25" customHeight="1">
      <c r="B4495" s="42"/>
      <c r="C4495" s="278" t="s">
        <v>6428</v>
      </c>
      <c r="D4495" s="278" t="s">
        <v>1110</v>
      </c>
      <c r="E4495" s="279" t="s">
        <v>6429</v>
      </c>
      <c r="F4495" s="280" t="s">
        <v>6430</v>
      </c>
      <c r="G4495" s="281" t="s">
        <v>795</v>
      </c>
      <c r="H4495" s="282">
        <v>1.7999999999999999E-2</v>
      </c>
      <c r="I4495" s="283"/>
      <c r="J4495" s="284">
        <f>ROUND(I4495*H4495,2)</f>
        <v>0</v>
      </c>
      <c r="K4495" s="280" t="s">
        <v>23</v>
      </c>
      <c r="L4495" s="285"/>
      <c r="M4495" s="286" t="s">
        <v>23</v>
      </c>
      <c r="N4495" s="287" t="s">
        <v>44</v>
      </c>
      <c r="O4495" s="43"/>
      <c r="P4495" s="218">
        <f>O4495*H4495</f>
        <v>0</v>
      </c>
      <c r="Q4495" s="218">
        <v>0</v>
      </c>
      <c r="R4495" s="218">
        <f>Q4495*H4495</f>
        <v>0</v>
      </c>
      <c r="S4495" s="218">
        <v>0</v>
      </c>
      <c r="T4495" s="219">
        <f>S4495*H4495</f>
        <v>0</v>
      </c>
      <c r="AR4495" s="25" t="s">
        <v>604</v>
      </c>
      <c r="AT4495" s="25" t="s">
        <v>1110</v>
      </c>
      <c r="AU4495" s="25" t="s">
        <v>82</v>
      </c>
      <c r="AY4495" s="25" t="s">
        <v>492</v>
      </c>
      <c r="BE4495" s="220">
        <f>IF(N4495="základní",J4495,0)</f>
        <v>0</v>
      </c>
      <c r="BF4495" s="220">
        <f>IF(N4495="snížená",J4495,0)</f>
        <v>0</v>
      </c>
      <c r="BG4495" s="220">
        <f>IF(N4495="zákl. přenesená",J4495,0)</f>
        <v>0</v>
      </c>
      <c r="BH4495" s="220">
        <f>IF(N4495="sníž. přenesená",J4495,0)</f>
        <v>0</v>
      </c>
      <c r="BI4495" s="220">
        <f>IF(N4495="nulová",J4495,0)</f>
        <v>0</v>
      </c>
      <c r="BJ4495" s="25" t="s">
        <v>80</v>
      </c>
      <c r="BK4495" s="220">
        <f>ROUND(I4495*H4495,2)</f>
        <v>0</v>
      </c>
      <c r="BL4495" s="25" t="s">
        <v>502</v>
      </c>
      <c r="BM4495" s="25" t="s">
        <v>6431</v>
      </c>
    </row>
    <row r="4496" spans="2:65" s="1" customFormat="1" ht="24">
      <c r="B4496" s="42"/>
      <c r="C4496" s="64"/>
      <c r="D4496" s="221" t="s">
        <v>506</v>
      </c>
      <c r="E4496" s="64"/>
      <c r="F4496" s="222" t="s">
        <v>6430</v>
      </c>
      <c r="G4496" s="64"/>
      <c r="H4496" s="64"/>
      <c r="I4496" s="177"/>
      <c r="J4496" s="64"/>
      <c r="K4496" s="64"/>
      <c r="L4496" s="62"/>
      <c r="M4496" s="223"/>
      <c r="N4496" s="43"/>
      <c r="O4496" s="43"/>
      <c r="P4496" s="43"/>
      <c r="Q4496" s="43"/>
      <c r="R4496" s="43"/>
      <c r="S4496" s="43"/>
      <c r="T4496" s="79"/>
      <c r="AT4496" s="25" t="s">
        <v>506</v>
      </c>
      <c r="AU4496" s="25" t="s">
        <v>82</v>
      </c>
    </row>
    <row r="4497" spans="2:65" s="12" customFormat="1">
      <c r="B4497" s="225"/>
      <c r="C4497" s="226"/>
      <c r="D4497" s="221" t="s">
        <v>513</v>
      </c>
      <c r="E4497" s="248" t="s">
        <v>23</v>
      </c>
      <c r="F4497" s="249" t="s">
        <v>6432</v>
      </c>
      <c r="G4497" s="226"/>
      <c r="H4497" s="250">
        <v>1.6E-2</v>
      </c>
      <c r="I4497" s="231"/>
      <c r="J4497" s="226"/>
      <c r="K4497" s="226"/>
      <c r="L4497" s="232"/>
      <c r="M4497" s="233"/>
      <c r="N4497" s="234"/>
      <c r="O4497" s="234"/>
      <c r="P4497" s="234"/>
      <c r="Q4497" s="234"/>
      <c r="R4497" s="234"/>
      <c r="S4497" s="234"/>
      <c r="T4497" s="235"/>
      <c r="AT4497" s="236" t="s">
        <v>513</v>
      </c>
      <c r="AU4497" s="236" t="s">
        <v>82</v>
      </c>
      <c r="AV4497" s="12" t="s">
        <v>82</v>
      </c>
      <c r="AW4497" s="12" t="s">
        <v>36</v>
      </c>
      <c r="AX4497" s="12" t="s">
        <v>80</v>
      </c>
      <c r="AY4497" s="236" t="s">
        <v>492</v>
      </c>
    </row>
    <row r="4498" spans="2:65" s="12" customFormat="1">
      <c r="B4498" s="225"/>
      <c r="C4498" s="226"/>
      <c r="D4498" s="227" t="s">
        <v>513</v>
      </c>
      <c r="E4498" s="226"/>
      <c r="F4498" s="229" t="s">
        <v>6433</v>
      </c>
      <c r="G4498" s="226"/>
      <c r="H4498" s="230">
        <v>1.7999999999999999E-2</v>
      </c>
      <c r="I4498" s="231"/>
      <c r="J4498" s="226"/>
      <c r="K4498" s="226"/>
      <c r="L4498" s="232"/>
      <c r="M4498" s="233"/>
      <c r="N4498" s="234"/>
      <c r="O4498" s="234"/>
      <c r="P4498" s="234"/>
      <c r="Q4498" s="234"/>
      <c r="R4498" s="234"/>
      <c r="S4498" s="234"/>
      <c r="T4498" s="235"/>
      <c r="AT4498" s="236" t="s">
        <v>513</v>
      </c>
      <c r="AU4498" s="236" t="s">
        <v>82</v>
      </c>
      <c r="AV4498" s="12" t="s">
        <v>82</v>
      </c>
      <c r="AW4498" s="12" t="s">
        <v>6</v>
      </c>
      <c r="AX4498" s="12" t="s">
        <v>80</v>
      </c>
      <c r="AY4498" s="236" t="s">
        <v>492</v>
      </c>
    </row>
    <row r="4499" spans="2:65" s="1" customFormat="1" ht="25.5" customHeight="1">
      <c r="B4499" s="42"/>
      <c r="C4499" s="278" t="s">
        <v>6434</v>
      </c>
      <c r="D4499" s="278" t="s">
        <v>1110</v>
      </c>
      <c r="E4499" s="279" t="s">
        <v>6211</v>
      </c>
      <c r="F4499" s="280" t="s">
        <v>6419</v>
      </c>
      <c r="G4499" s="281" t="s">
        <v>795</v>
      </c>
      <c r="H4499" s="282">
        <v>4.1000000000000002E-2</v>
      </c>
      <c r="I4499" s="283"/>
      <c r="J4499" s="284">
        <f>ROUND(I4499*H4499,2)</f>
        <v>0</v>
      </c>
      <c r="K4499" s="280" t="s">
        <v>23</v>
      </c>
      <c r="L4499" s="285"/>
      <c r="M4499" s="286" t="s">
        <v>23</v>
      </c>
      <c r="N4499" s="287" t="s">
        <v>44</v>
      </c>
      <c r="O4499" s="43"/>
      <c r="P4499" s="218">
        <f>O4499*H4499</f>
        <v>0</v>
      </c>
      <c r="Q4499" s="218">
        <v>0</v>
      </c>
      <c r="R4499" s="218">
        <f>Q4499*H4499</f>
        <v>0</v>
      </c>
      <c r="S4499" s="218">
        <v>0</v>
      </c>
      <c r="T4499" s="219">
        <f>S4499*H4499</f>
        <v>0</v>
      </c>
      <c r="AR4499" s="25" t="s">
        <v>604</v>
      </c>
      <c r="AT4499" s="25" t="s">
        <v>1110</v>
      </c>
      <c r="AU4499" s="25" t="s">
        <v>82</v>
      </c>
      <c r="AY4499" s="25" t="s">
        <v>492</v>
      </c>
      <c r="BE4499" s="220">
        <f>IF(N4499="základní",J4499,0)</f>
        <v>0</v>
      </c>
      <c r="BF4499" s="220">
        <f>IF(N4499="snížená",J4499,0)</f>
        <v>0</v>
      </c>
      <c r="BG4499" s="220">
        <f>IF(N4499="zákl. přenesená",J4499,0)</f>
        <v>0</v>
      </c>
      <c r="BH4499" s="220">
        <f>IF(N4499="sníž. přenesená",J4499,0)</f>
        <v>0</v>
      </c>
      <c r="BI4499" s="220">
        <f>IF(N4499="nulová",J4499,0)</f>
        <v>0</v>
      </c>
      <c r="BJ4499" s="25" t="s">
        <v>80</v>
      </c>
      <c r="BK4499" s="220">
        <f>ROUND(I4499*H4499,2)</f>
        <v>0</v>
      </c>
      <c r="BL4499" s="25" t="s">
        <v>502</v>
      </c>
      <c r="BM4499" s="25" t="s">
        <v>6435</v>
      </c>
    </row>
    <row r="4500" spans="2:65" s="1" customFormat="1" ht="24">
      <c r="B4500" s="42"/>
      <c r="C4500" s="64"/>
      <c r="D4500" s="221" t="s">
        <v>506</v>
      </c>
      <c r="E4500" s="64"/>
      <c r="F4500" s="222" t="s">
        <v>6419</v>
      </c>
      <c r="G4500" s="64"/>
      <c r="H4500" s="64"/>
      <c r="I4500" s="177"/>
      <c r="J4500" s="64"/>
      <c r="K4500" s="64"/>
      <c r="L4500" s="62"/>
      <c r="M4500" s="223"/>
      <c r="N4500" s="43"/>
      <c r="O4500" s="43"/>
      <c r="P4500" s="43"/>
      <c r="Q4500" s="43"/>
      <c r="R4500" s="43"/>
      <c r="S4500" s="43"/>
      <c r="T4500" s="79"/>
      <c r="AT4500" s="25" t="s">
        <v>506</v>
      </c>
      <c r="AU4500" s="25" t="s">
        <v>82</v>
      </c>
    </row>
    <row r="4501" spans="2:65" s="12" customFormat="1">
      <c r="B4501" s="225"/>
      <c r="C4501" s="226"/>
      <c r="D4501" s="221" t="s">
        <v>513</v>
      </c>
      <c r="E4501" s="248" t="s">
        <v>23</v>
      </c>
      <c r="F4501" s="249" t="s">
        <v>6436</v>
      </c>
      <c r="G4501" s="226"/>
      <c r="H4501" s="250">
        <v>3.5999999999999997E-2</v>
      </c>
      <c r="I4501" s="231"/>
      <c r="J4501" s="226"/>
      <c r="K4501" s="226"/>
      <c r="L4501" s="232"/>
      <c r="M4501" s="233"/>
      <c r="N4501" s="234"/>
      <c r="O4501" s="234"/>
      <c r="P4501" s="234"/>
      <c r="Q4501" s="234"/>
      <c r="R4501" s="234"/>
      <c r="S4501" s="234"/>
      <c r="T4501" s="235"/>
      <c r="AT4501" s="236" t="s">
        <v>513</v>
      </c>
      <c r="AU4501" s="236" t="s">
        <v>82</v>
      </c>
      <c r="AV4501" s="12" t="s">
        <v>82</v>
      </c>
      <c r="AW4501" s="12" t="s">
        <v>36</v>
      </c>
      <c r="AX4501" s="12" t="s">
        <v>80</v>
      </c>
      <c r="AY4501" s="236" t="s">
        <v>492</v>
      </c>
    </row>
    <row r="4502" spans="2:65" s="12" customFormat="1">
      <c r="B4502" s="225"/>
      <c r="C4502" s="226"/>
      <c r="D4502" s="227" t="s">
        <v>513</v>
      </c>
      <c r="E4502" s="226"/>
      <c r="F4502" s="229" t="s">
        <v>6437</v>
      </c>
      <c r="G4502" s="226"/>
      <c r="H4502" s="230">
        <v>4.1000000000000002E-2</v>
      </c>
      <c r="I4502" s="231"/>
      <c r="J4502" s="226"/>
      <c r="K4502" s="226"/>
      <c r="L4502" s="232"/>
      <c r="M4502" s="233"/>
      <c r="N4502" s="234"/>
      <c r="O4502" s="234"/>
      <c r="P4502" s="234"/>
      <c r="Q4502" s="234"/>
      <c r="R4502" s="234"/>
      <c r="S4502" s="234"/>
      <c r="T4502" s="235"/>
      <c r="AT4502" s="236" t="s">
        <v>513</v>
      </c>
      <c r="AU4502" s="236" t="s">
        <v>82</v>
      </c>
      <c r="AV4502" s="12" t="s">
        <v>82</v>
      </c>
      <c r="AW4502" s="12" t="s">
        <v>6</v>
      </c>
      <c r="AX4502" s="12" t="s">
        <v>80</v>
      </c>
      <c r="AY4502" s="236" t="s">
        <v>492</v>
      </c>
    </row>
    <row r="4503" spans="2:65" s="1" customFormat="1" ht="38.25" customHeight="1">
      <c r="B4503" s="42"/>
      <c r="C4503" s="278" t="s">
        <v>6438</v>
      </c>
      <c r="D4503" s="278" t="s">
        <v>1110</v>
      </c>
      <c r="E4503" s="279" t="s">
        <v>6439</v>
      </c>
      <c r="F4503" s="280" t="s">
        <v>6430</v>
      </c>
      <c r="G4503" s="281" t="s">
        <v>795</v>
      </c>
      <c r="H4503" s="282">
        <v>5.0000000000000001E-3</v>
      </c>
      <c r="I4503" s="283"/>
      <c r="J4503" s="284">
        <f>ROUND(I4503*H4503,2)</f>
        <v>0</v>
      </c>
      <c r="K4503" s="280" t="s">
        <v>23</v>
      </c>
      <c r="L4503" s="285"/>
      <c r="M4503" s="286" t="s">
        <v>23</v>
      </c>
      <c r="N4503" s="287" t="s">
        <v>44</v>
      </c>
      <c r="O4503" s="43"/>
      <c r="P4503" s="218">
        <f>O4503*H4503</f>
        <v>0</v>
      </c>
      <c r="Q4503" s="218">
        <v>0</v>
      </c>
      <c r="R4503" s="218">
        <f>Q4503*H4503</f>
        <v>0</v>
      </c>
      <c r="S4503" s="218">
        <v>0</v>
      </c>
      <c r="T4503" s="219">
        <f>S4503*H4503</f>
        <v>0</v>
      </c>
      <c r="AR4503" s="25" t="s">
        <v>604</v>
      </c>
      <c r="AT4503" s="25" t="s">
        <v>1110</v>
      </c>
      <c r="AU4503" s="25" t="s">
        <v>82</v>
      </c>
      <c r="AY4503" s="25" t="s">
        <v>492</v>
      </c>
      <c r="BE4503" s="220">
        <f>IF(N4503="základní",J4503,0)</f>
        <v>0</v>
      </c>
      <c r="BF4503" s="220">
        <f>IF(N4503="snížená",J4503,0)</f>
        <v>0</v>
      </c>
      <c r="BG4503" s="220">
        <f>IF(N4503="zákl. přenesená",J4503,0)</f>
        <v>0</v>
      </c>
      <c r="BH4503" s="220">
        <f>IF(N4503="sníž. přenesená",J4503,0)</f>
        <v>0</v>
      </c>
      <c r="BI4503" s="220">
        <f>IF(N4503="nulová",J4503,0)</f>
        <v>0</v>
      </c>
      <c r="BJ4503" s="25" t="s">
        <v>80</v>
      </c>
      <c r="BK4503" s="220">
        <f>ROUND(I4503*H4503,2)</f>
        <v>0</v>
      </c>
      <c r="BL4503" s="25" t="s">
        <v>502</v>
      </c>
      <c r="BM4503" s="25" t="s">
        <v>6440</v>
      </c>
    </row>
    <row r="4504" spans="2:65" s="1" customFormat="1" ht="24">
      <c r="B4504" s="42"/>
      <c r="C4504" s="64"/>
      <c r="D4504" s="221" t="s">
        <v>506</v>
      </c>
      <c r="E4504" s="64"/>
      <c r="F4504" s="222" t="s">
        <v>6430</v>
      </c>
      <c r="G4504" s="64"/>
      <c r="H4504" s="64"/>
      <c r="I4504" s="177"/>
      <c r="J4504" s="64"/>
      <c r="K4504" s="64"/>
      <c r="L4504" s="62"/>
      <c r="M4504" s="223"/>
      <c r="N4504" s="43"/>
      <c r="O4504" s="43"/>
      <c r="P4504" s="43"/>
      <c r="Q4504" s="43"/>
      <c r="R4504" s="43"/>
      <c r="S4504" s="43"/>
      <c r="T4504" s="79"/>
      <c r="AT4504" s="25" t="s">
        <v>506</v>
      </c>
      <c r="AU4504" s="25" t="s">
        <v>82</v>
      </c>
    </row>
    <row r="4505" spans="2:65" s="12" customFormat="1">
      <c r="B4505" s="225"/>
      <c r="C4505" s="226"/>
      <c r="D4505" s="221" t="s">
        <v>513</v>
      </c>
      <c r="E4505" s="248" t="s">
        <v>23</v>
      </c>
      <c r="F4505" s="249" t="s">
        <v>6441</v>
      </c>
      <c r="G4505" s="226"/>
      <c r="H4505" s="250">
        <v>4.0000000000000001E-3</v>
      </c>
      <c r="I4505" s="231"/>
      <c r="J4505" s="226"/>
      <c r="K4505" s="226"/>
      <c r="L4505" s="232"/>
      <c r="M4505" s="233"/>
      <c r="N4505" s="234"/>
      <c r="O4505" s="234"/>
      <c r="P4505" s="234"/>
      <c r="Q4505" s="234"/>
      <c r="R4505" s="234"/>
      <c r="S4505" s="234"/>
      <c r="T4505" s="235"/>
      <c r="AT4505" s="236" t="s">
        <v>513</v>
      </c>
      <c r="AU4505" s="236" t="s">
        <v>82</v>
      </c>
      <c r="AV4505" s="12" t="s">
        <v>82</v>
      </c>
      <c r="AW4505" s="12" t="s">
        <v>36</v>
      </c>
      <c r="AX4505" s="12" t="s">
        <v>80</v>
      </c>
      <c r="AY4505" s="236" t="s">
        <v>492</v>
      </c>
    </row>
    <row r="4506" spans="2:65" s="12" customFormat="1">
      <c r="B4506" s="225"/>
      <c r="C4506" s="226"/>
      <c r="D4506" s="227" t="s">
        <v>513</v>
      </c>
      <c r="E4506" s="226"/>
      <c r="F4506" s="229" t="s">
        <v>6442</v>
      </c>
      <c r="G4506" s="226"/>
      <c r="H4506" s="230">
        <v>5.0000000000000001E-3</v>
      </c>
      <c r="I4506" s="231"/>
      <c r="J4506" s="226"/>
      <c r="K4506" s="226"/>
      <c r="L4506" s="232"/>
      <c r="M4506" s="233"/>
      <c r="N4506" s="234"/>
      <c r="O4506" s="234"/>
      <c r="P4506" s="234"/>
      <c r="Q4506" s="234"/>
      <c r="R4506" s="234"/>
      <c r="S4506" s="234"/>
      <c r="T4506" s="235"/>
      <c r="AT4506" s="236" t="s">
        <v>513</v>
      </c>
      <c r="AU4506" s="236" t="s">
        <v>82</v>
      </c>
      <c r="AV4506" s="12" t="s">
        <v>82</v>
      </c>
      <c r="AW4506" s="12" t="s">
        <v>6</v>
      </c>
      <c r="AX4506" s="12" t="s">
        <v>80</v>
      </c>
      <c r="AY4506" s="236" t="s">
        <v>492</v>
      </c>
    </row>
    <row r="4507" spans="2:65" s="1" customFormat="1" ht="25.5" customHeight="1">
      <c r="B4507" s="42"/>
      <c r="C4507" s="278" t="s">
        <v>6443</v>
      </c>
      <c r="D4507" s="278" t="s">
        <v>1110</v>
      </c>
      <c r="E4507" s="279" t="s">
        <v>6213</v>
      </c>
      <c r="F4507" s="280" t="s">
        <v>6419</v>
      </c>
      <c r="G4507" s="281" t="s">
        <v>795</v>
      </c>
      <c r="H4507" s="282">
        <v>4.2999999999999997E-2</v>
      </c>
      <c r="I4507" s="283"/>
      <c r="J4507" s="284">
        <f>ROUND(I4507*H4507,2)</f>
        <v>0</v>
      </c>
      <c r="K4507" s="280" t="s">
        <v>23</v>
      </c>
      <c r="L4507" s="285"/>
      <c r="M4507" s="286" t="s">
        <v>23</v>
      </c>
      <c r="N4507" s="287" t="s">
        <v>44</v>
      </c>
      <c r="O4507" s="43"/>
      <c r="P4507" s="218">
        <f>O4507*H4507</f>
        <v>0</v>
      </c>
      <c r="Q4507" s="218">
        <v>0</v>
      </c>
      <c r="R4507" s="218">
        <f>Q4507*H4507</f>
        <v>0</v>
      </c>
      <c r="S4507" s="218">
        <v>0</v>
      </c>
      <c r="T4507" s="219">
        <f>S4507*H4507</f>
        <v>0</v>
      </c>
      <c r="AR4507" s="25" t="s">
        <v>604</v>
      </c>
      <c r="AT4507" s="25" t="s">
        <v>1110</v>
      </c>
      <c r="AU4507" s="25" t="s">
        <v>82</v>
      </c>
      <c r="AY4507" s="25" t="s">
        <v>492</v>
      </c>
      <c r="BE4507" s="220">
        <f>IF(N4507="základní",J4507,0)</f>
        <v>0</v>
      </c>
      <c r="BF4507" s="220">
        <f>IF(N4507="snížená",J4507,0)</f>
        <v>0</v>
      </c>
      <c r="BG4507" s="220">
        <f>IF(N4507="zákl. přenesená",J4507,0)</f>
        <v>0</v>
      </c>
      <c r="BH4507" s="220">
        <f>IF(N4507="sníž. přenesená",J4507,0)</f>
        <v>0</v>
      </c>
      <c r="BI4507" s="220">
        <f>IF(N4507="nulová",J4507,0)</f>
        <v>0</v>
      </c>
      <c r="BJ4507" s="25" t="s">
        <v>80</v>
      </c>
      <c r="BK4507" s="220">
        <f>ROUND(I4507*H4507,2)</f>
        <v>0</v>
      </c>
      <c r="BL4507" s="25" t="s">
        <v>502</v>
      </c>
      <c r="BM4507" s="25" t="s">
        <v>6444</v>
      </c>
    </row>
    <row r="4508" spans="2:65" s="1" customFormat="1" ht="24">
      <c r="B4508" s="42"/>
      <c r="C4508" s="64"/>
      <c r="D4508" s="221" t="s">
        <v>506</v>
      </c>
      <c r="E4508" s="64"/>
      <c r="F4508" s="222" t="s">
        <v>6419</v>
      </c>
      <c r="G4508" s="64"/>
      <c r="H4508" s="64"/>
      <c r="I4508" s="177"/>
      <c r="J4508" s="64"/>
      <c r="K4508" s="64"/>
      <c r="L4508" s="62"/>
      <c r="M4508" s="223"/>
      <c r="N4508" s="43"/>
      <c r="O4508" s="43"/>
      <c r="P4508" s="43"/>
      <c r="Q4508" s="43"/>
      <c r="R4508" s="43"/>
      <c r="S4508" s="43"/>
      <c r="T4508" s="79"/>
      <c r="AT4508" s="25" t="s">
        <v>506</v>
      </c>
      <c r="AU4508" s="25" t="s">
        <v>82</v>
      </c>
    </row>
    <row r="4509" spans="2:65" s="12" customFormat="1">
      <c r="B4509" s="225"/>
      <c r="C4509" s="226"/>
      <c r="D4509" s="221" t="s">
        <v>513</v>
      </c>
      <c r="E4509" s="248" t="s">
        <v>23</v>
      </c>
      <c r="F4509" s="249" t="s">
        <v>6445</v>
      </c>
      <c r="G4509" s="226"/>
      <c r="H4509" s="250">
        <v>3.6999999999999998E-2</v>
      </c>
      <c r="I4509" s="231"/>
      <c r="J4509" s="226"/>
      <c r="K4509" s="226"/>
      <c r="L4509" s="232"/>
      <c r="M4509" s="233"/>
      <c r="N4509" s="234"/>
      <c r="O4509" s="234"/>
      <c r="P4509" s="234"/>
      <c r="Q4509" s="234"/>
      <c r="R4509" s="234"/>
      <c r="S4509" s="234"/>
      <c r="T4509" s="235"/>
      <c r="AT4509" s="236" t="s">
        <v>513</v>
      </c>
      <c r="AU4509" s="236" t="s">
        <v>82</v>
      </c>
      <c r="AV4509" s="12" t="s">
        <v>82</v>
      </c>
      <c r="AW4509" s="12" t="s">
        <v>36</v>
      </c>
      <c r="AX4509" s="12" t="s">
        <v>80</v>
      </c>
      <c r="AY4509" s="236" t="s">
        <v>492</v>
      </c>
    </row>
    <row r="4510" spans="2:65" s="12" customFormat="1">
      <c r="B4510" s="225"/>
      <c r="C4510" s="226"/>
      <c r="D4510" s="227" t="s">
        <v>513</v>
      </c>
      <c r="E4510" s="226"/>
      <c r="F4510" s="229" t="s">
        <v>6446</v>
      </c>
      <c r="G4510" s="226"/>
      <c r="H4510" s="230">
        <v>4.2999999999999997E-2</v>
      </c>
      <c r="I4510" s="231"/>
      <c r="J4510" s="226"/>
      <c r="K4510" s="226"/>
      <c r="L4510" s="232"/>
      <c r="M4510" s="233"/>
      <c r="N4510" s="234"/>
      <c r="O4510" s="234"/>
      <c r="P4510" s="234"/>
      <c r="Q4510" s="234"/>
      <c r="R4510" s="234"/>
      <c r="S4510" s="234"/>
      <c r="T4510" s="235"/>
      <c r="AT4510" s="236" t="s">
        <v>513</v>
      </c>
      <c r="AU4510" s="236" t="s">
        <v>82</v>
      </c>
      <c r="AV4510" s="12" t="s">
        <v>82</v>
      </c>
      <c r="AW4510" s="12" t="s">
        <v>6</v>
      </c>
      <c r="AX4510" s="12" t="s">
        <v>80</v>
      </c>
      <c r="AY4510" s="236" t="s">
        <v>492</v>
      </c>
    </row>
    <row r="4511" spans="2:65" s="1" customFormat="1" ht="38.25" customHeight="1">
      <c r="B4511" s="42"/>
      <c r="C4511" s="278" t="s">
        <v>6447</v>
      </c>
      <c r="D4511" s="278" t="s">
        <v>1110</v>
      </c>
      <c r="E4511" s="279" t="s">
        <v>6448</v>
      </c>
      <c r="F4511" s="280" t="s">
        <v>6430</v>
      </c>
      <c r="G4511" s="281" t="s">
        <v>795</v>
      </c>
      <c r="H4511" s="282">
        <v>6.0000000000000001E-3</v>
      </c>
      <c r="I4511" s="283"/>
      <c r="J4511" s="284">
        <f>ROUND(I4511*H4511,2)</f>
        <v>0</v>
      </c>
      <c r="K4511" s="280" t="s">
        <v>23</v>
      </c>
      <c r="L4511" s="285"/>
      <c r="M4511" s="286" t="s">
        <v>23</v>
      </c>
      <c r="N4511" s="287" t="s">
        <v>44</v>
      </c>
      <c r="O4511" s="43"/>
      <c r="P4511" s="218">
        <f>O4511*H4511</f>
        <v>0</v>
      </c>
      <c r="Q4511" s="218">
        <v>0</v>
      </c>
      <c r="R4511" s="218">
        <f>Q4511*H4511</f>
        <v>0</v>
      </c>
      <c r="S4511" s="218">
        <v>0</v>
      </c>
      <c r="T4511" s="219">
        <f>S4511*H4511</f>
        <v>0</v>
      </c>
      <c r="AR4511" s="25" t="s">
        <v>604</v>
      </c>
      <c r="AT4511" s="25" t="s">
        <v>1110</v>
      </c>
      <c r="AU4511" s="25" t="s">
        <v>82</v>
      </c>
      <c r="AY4511" s="25" t="s">
        <v>492</v>
      </c>
      <c r="BE4511" s="220">
        <f>IF(N4511="základní",J4511,0)</f>
        <v>0</v>
      </c>
      <c r="BF4511" s="220">
        <f>IF(N4511="snížená",J4511,0)</f>
        <v>0</v>
      </c>
      <c r="BG4511" s="220">
        <f>IF(N4511="zákl. přenesená",J4511,0)</f>
        <v>0</v>
      </c>
      <c r="BH4511" s="220">
        <f>IF(N4511="sníž. přenesená",J4511,0)</f>
        <v>0</v>
      </c>
      <c r="BI4511" s="220">
        <f>IF(N4511="nulová",J4511,0)</f>
        <v>0</v>
      </c>
      <c r="BJ4511" s="25" t="s">
        <v>80</v>
      </c>
      <c r="BK4511" s="220">
        <f>ROUND(I4511*H4511,2)</f>
        <v>0</v>
      </c>
      <c r="BL4511" s="25" t="s">
        <v>502</v>
      </c>
      <c r="BM4511" s="25" t="s">
        <v>6449</v>
      </c>
    </row>
    <row r="4512" spans="2:65" s="1" customFormat="1" ht="24">
      <c r="B4512" s="42"/>
      <c r="C4512" s="64"/>
      <c r="D4512" s="221" t="s">
        <v>506</v>
      </c>
      <c r="E4512" s="64"/>
      <c r="F4512" s="222" t="s">
        <v>6430</v>
      </c>
      <c r="G4512" s="64"/>
      <c r="H4512" s="64"/>
      <c r="I4512" s="177"/>
      <c r="J4512" s="64"/>
      <c r="K4512" s="64"/>
      <c r="L4512" s="62"/>
      <c r="M4512" s="223"/>
      <c r="N4512" s="43"/>
      <c r="O4512" s="43"/>
      <c r="P4512" s="43"/>
      <c r="Q4512" s="43"/>
      <c r="R4512" s="43"/>
      <c r="S4512" s="43"/>
      <c r="T4512" s="79"/>
      <c r="AT4512" s="25" t="s">
        <v>506</v>
      </c>
      <c r="AU4512" s="25" t="s">
        <v>82</v>
      </c>
    </row>
    <row r="4513" spans="2:65" s="12" customFormat="1">
      <c r="B4513" s="225"/>
      <c r="C4513" s="226"/>
      <c r="D4513" s="221" t="s">
        <v>513</v>
      </c>
      <c r="E4513" s="248" t="s">
        <v>23</v>
      </c>
      <c r="F4513" s="249" t="s">
        <v>6450</v>
      </c>
      <c r="G4513" s="226"/>
      <c r="H4513" s="250">
        <v>5.0000000000000001E-3</v>
      </c>
      <c r="I4513" s="231"/>
      <c r="J4513" s="226"/>
      <c r="K4513" s="226"/>
      <c r="L4513" s="232"/>
      <c r="M4513" s="233"/>
      <c r="N4513" s="234"/>
      <c r="O4513" s="234"/>
      <c r="P4513" s="234"/>
      <c r="Q4513" s="234"/>
      <c r="R4513" s="234"/>
      <c r="S4513" s="234"/>
      <c r="T4513" s="235"/>
      <c r="AT4513" s="236" t="s">
        <v>513</v>
      </c>
      <c r="AU4513" s="236" t="s">
        <v>82</v>
      </c>
      <c r="AV4513" s="12" t="s">
        <v>82</v>
      </c>
      <c r="AW4513" s="12" t="s">
        <v>36</v>
      </c>
      <c r="AX4513" s="12" t="s">
        <v>80</v>
      </c>
      <c r="AY4513" s="236" t="s">
        <v>492</v>
      </c>
    </row>
    <row r="4514" spans="2:65" s="12" customFormat="1">
      <c r="B4514" s="225"/>
      <c r="C4514" s="226"/>
      <c r="D4514" s="227" t="s">
        <v>513</v>
      </c>
      <c r="E4514" s="226"/>
      <c r="F4514" s="229" t="s">
        <v>6451</v>
      </c>
      <c r="G4514" s="226"/>
      <c r="H4514" s="230">
        <v>6.0000000000000001E-3</v>
      </c>
      <c r="I4514" s="231"/>
      <c r="J4514" s="226"/>
      <c r="K4514" s="226"/>
      <c r="L4514" s="232"/>
      <c r="M4514" s="233"/>
      <c r="N4514" s="234"/>
      <c r="O4514" s="234"/>
      <c r="P4514" s="234"/>
      <c r="Q4514" s="234"/>
      <c r="R4514" s="234"/>
      <c r="S4514" s="234"/>
      <c r="T4514" s="235"/>
      <c r="AT4514" s="236" t="s">
        <v>513</v>
      </c>
      <c r="AU4514" s="236" t="s">
        <v>82</v>
      </c>
      <c r="AV4514" s="12" t="s">
        <v>82</v>
      </c>
      <c r="AW4514" s="12" t="s">
        <v>6</v>
      </c>
      <c r="AX4514" s="12" t="s">
        <v>80</v>
      </c>
      <c r="AY4514" s="236" t="s">
        <v>492</v>
      </c>
    </row>
    <row r="4515" spans="2:65" s="1" customFormat="1" ht="38.25" customHeight="1">
      <c r="B4515" s="42"/>
      <c r="C4515" s="278" t="s">
        <v>6452</v>
      </c>
      <c r="D4515" s="278" t="s">
        <v>1110</v>
      </c>
      <c r="E4515" s="279" t="s">
        <v>6215</v>
      </c>
      <c r="F4515" s="280" t="s">
        <v>6453</v>
      </c>
      <c r="G4515" s="281" t="s">
        <v>795</v>
      </c>
      <c r="H4515" s="282">
        <v>3.0000000000000001E-3</v>
      </c>
      <c r="I4515" s="283"/>
      <c r="J4515" s="284">
        <f>ROUND(I4515*H4515,2)</f>
        <v>0</v>
      </c>
      <c r="K4515" s="280" t="s">
        <v>23</v>
      </c>
      <c r="L4515" s="285"/>
      <c r="M4515" s="286" t="s">
        <v>23</v>
      </c>
      <c r="N4515" s="287" t="s">
        <v>44</v>
      </c>
      <c r="O4515" s="43"/>
      <c r="P4515" s="218">
        <f>O4515*H4515</f>
        <v>0</v>
      </c>
      <c r="Q4515" s="218">
        <v>0</v>
      </c>
      <c r="R4515" s="218">
        <f>Q4515*H4515</f>
        <v>0</v>
      </c>
      <c r="S4515" s="218">
        <v>0</v>
      </c>
      <c r="T4515" s="219">
        <f>S4515*H4515</f>
        <v>0</v>
      </c>
      <c r="AR4515" s="25" t="s">
        <v>604</v>
      </c>
      <c r="AT4515" s="25" t="s">
        <v>1110</v>
      </c>
      <c r="AU4515" s="25" t="s">
        <v>82</v>
      </c>
      <c r="AY4515" s="25" t="s">
        <v>492</v>
      </c>
      <c r="BE4515" s="220">
        <f>IF(N4515="základní",J4515,0)</f>
        <v>0</v>
      </c>
      <c r="BF4515" s="220">
        <f>IF(N4515="snížená",J4515,0)</f>
        <v>0</v>
      </c>
      <c r="BG4515" s="220">
        <f>IF(N4515="zákl. přenesená",J4515,0)</f>
        <v>0</v>
      </c>
      <c r="BH4515" s="220">
        <f>IF(N4515="sníž. přenesená",J4515,0)</f>
        <v>0</v>
      </c>
      <c r="BI4515" s="220">
        <f>IF(N4515="nulová",J4515,0)</f>
        <v>0</v>
      </c>
      <c r="BJ4515" s="25" t="s">
        <v>80</v>
      </c>
      <c r="BK4515" s="220">
        <f>ROUND(I4515*H4515,2)</f>
        <v>0</v>
      </c>
      <c r="BL4515" s="25" t="s">
        <v>502</v>
      </c>
      <c r="BM4515" s="25" t="s">
        <v>6454</v>
      </c>
    </row>
    <row r="4516" spans="2:65" s="1" customFormat="1" ht="24">
      <c r="B4516" s="42"/>
      <c r="C4516" s="64"/>
      <c r="D4516" s="221" t="s">
        <v>506</v>
      </c>
      <c r="E4516" s="64"/>
      <c r="F4516" s="222" t="s">
        <v>6453</v>
      </c>
      <c r="G4516" s="64"/>
      <c r="H4516" s="64"/>
      <c r="I4516" s="177"/>
      <c r="J4516" s="64"/>
      <c r="K4516" s="64"/>
      <c r="L4516" s="62"/>
      <c r="M4516" s="223"/>
      <c r="N4516" s="43"/>
      <c r="O4516" s="43"/>
      <c r="P4516" s="43"/>
      <c r="Q4516" s="43"/>
      <c r="R4516" s="43"/>
      <c r="S4516" s="43"/>
      <c r="T4516" s="79"/>
      <c r="AT4516" s="25" t="s">
        <v>506</v>
      </c>
      <c r="AU4516" s="25" t="s">
        <v>82</v>
      </c>
    </row>
    <row r="4517" spans="2:65" s="12" customFormat="1">
      <c r="B4517" s="225"/>
      <c r="C4517" s="226"/>
      <c r="D4517" s="221" t="s">
        <v>513</v>
      </c>
      <c r="E4517" s="248" t="s">
        <v>23</v>
      </c>
      <c r="F4517" s="249" t="s">
        <v>6455</v>
      </c>
      <c r="G4517" s="226"/>
      <c r="H4517" s="250">
        <v>3.0000000000000001E-3</v>
      </c>
      <c r="I4517" s="231"/>
      <c r="J4517" s="226"/>
      <c r="K4517" s="226"/>
      <c r="L4517" s="232"/>
      <c r="M4517" s="233"/>
      <c r="N4517" s="234"/>
      <c r="O4517" s="234"/>
      <c r="P4517" s="234"/>
      <c r="Q4517" s="234"/>
      <c r="R4517" s="234"/>
      <c r="S4517" s="234"/>
      <c r="T4517" s="235"/>
      <c r="AT4517" s="236" t="s">
        <v>513</v>
      </c>
      <c r="AU4517" s="236" t="s">
        <v>82</v>
      </c>
      <c r="AV4517" s="12" t="s">
        <v>82</v>
      </c>
      <c r="AW4517" s="12" t="s">
        <v>36</v>
      </c>
      <c r="AX4517" s="12" t="s">
        <v>80</v>
      </c>
      <c r="AY4517" s="236" t="s">
        <v>492</v>
      </c>
    </row>
    <row r="4518" spans="2:65" s="12" customFormat="1">
      <c r="B4518" s="225"/>
      <c r="C4518" s="226"/>
      <c r="D4518" s="227" t="s">
        <v>513</v>
      </c>
      <c r="E4518" s="226"/>
      <c r="F4518" s="229" t="s">
        <v>6456</v>
      </c>
      <c r="G4518" s="226"/>
      <c r="H4518" s="230">
        <v>3.0000000000000001E-3</v>
      </c>
      <c r="I4518" s="231"/>
      <c r="J4518" s="226"/>
      <c r="K4518" s="226"/>
      <c r="L4518" s="232"/>
      <c r="M4518" s="233"/>
      <c r="N4518" s="234"/>
      <c r="O4518" s="234"/>
      <c r="P4518" s="234"/>
      <c r="Q4518" s="234"/>
      <c r="R4518" s="234"/>
      <c r="S4518" s="234"/>
      <c r="T4518" s="235"/>
      <c r="AT4518" s="236" t="s">
        <v>513</v>
      </c>
      <c r="AU4518" s="236" t="s">
        <v>82</v>
      </c>
      <c r="AV4518" s="12" t="s">
        <v>82</v>
      </c>
      <c r="AW4518" s="12" t="s">
        <v>6</v>
      </c>
      <c r="AX4518" s="12" t="s">
        <v>80</v>
      </c>
      <c r="AY4518" s="236" t="s">
        <v>492</v>
      </c>
    </row>
    <row r="4519" spans="2:65" s="1" customFormat="1" ht="38.25" customHeight="1">
      <c r="B4519" s="42"/>
      <c r="C4519" s="278" t="s">
        <v>6457</v>
      </c>
      <c r="D4519" s="278" t="s">
        <v>1110</v>
      </c>
      <c r="E4519" s="279" t="s">
        <v>6217</v>
      </c>
      <c r="F4519" s="280" t="s">
        <v>6453</v>
      </c>
      <c r="G4519" s="281" t="s">
        <v>795</v>
      </c>
      <c r="H4519" s="282">
        <v>1.2999999999999999E-2</v>
      </c>
      <c r="I4519" s="283"/>
      <c r="J4519" s="284">
        <f>ROUND(I4519*H4519,2)</f>
        <v>0</v>
      </c>
      <c r="K4519" s="280" t="s">
        <v>23</v>
      </c>
      <c r="L4519" s="285"/>
      <c r="M4519" s="286" t="s">
        <v>23</v>
      </c>
      <c r="N4519" s="287" t="s">
        <v>44</v>
      </c>
      <c r="O4519" s="43"/>
      <c r="P4519" s="218">
        <f>O4519*H4519</f>
        <v>0</v>
      </c>
      <c r="Q4519" s="218">
        <v>0</v>
      </c>
      <c r="R4519" s="218">
        <f>Q4519*H4519</f>
        <v>0</v>
      </c>
      <c r="S4519" s="218">
        <v>0</v>
      </c>
      <c r="T4519" s="219">
        <f>S4519*H4519</f>
        <v>0</v>
      </c>
      <c r="AR4519" s="25" t="s">
        <v>604</v>
      </c>
      <c r="AT4519" s="25" t="s">
        <v>1110</v>
      </c>
      <c r="AU4519" s="25" t="s">
        <v>82</v>
      </c>
      <c r="AY4519" s="25" t="s">
        <v>492</v>
      </c>
      <c r="BE4519" s="220">
        <f>IF(N4519="základní",J4519,0)</f>
        <v>0</v>
      </c>
      <c r="BF4519" s="220">
        <f>IF(N4519="snížená",J4519,0)</f>
        <v>0</v>
      </c>
      <c r="BG4519" s="220">
        <f>IF(N4519="zákl. přenesená",J4519,0)</f>
        <v>0</v>
      </c>
      <c r="BH4519" s="220">
        <f>IF(N4519="sníž. přenesená",J4519,0)</f>
        <v>0</v>
      </c>
      <c r="BI4519" s="220">
        <f>IF(N4519="nulová",J4519,0)</f>
        <v>0</v>
      </c>
      <c r="BJ4519" s="25" t="s">
        <v>80</v>
      </c>
      <c r="BK4519" s="220">
        <f>ROUND(I4519*H4519,2)</f>
        <v>0</v>
      </c>
      <c r="BL4519" s="25" t="s">
        <v>502</v>
      </c>
      <c r="BM4519" s="25" t="s">
        <v>6458</v>
      </c>
    </row>
    <row r="4520" spans="2:65" s="1" customFormat="1" ht="24">
      <c r="B4520" s="42"/>
      <c r="C4520" s="64"/>
      <c r="D4520" s="221" t="s">
        <v>506</v>
      </c>
      <c r="E4520" s="64"/>
      <c r="F4520" s="222" t="s">
        <v>6453</v>
      </c>
      <c r="G4520" s="64"/>
      <c r="H4520" s="64"/>
      <c r="I4520" s="177"/>
      <c r="J4520" s="64"/>
      <c r="K4520" s="64"/>
      <c r="L4520" s="62"/>
      <c r="M4520" s="223"/>
      <c r="N4520" s="43"/>
      <c r="O4520" s="43"/>
      <c r="P4520" s="43"/>
      <c r="Q4520" s="43"/>
      <c r="R4520" s="43"/>
      <c r="S4520" s="43"/>
      <c r="T4520" s="79"/>
      <c r="AT4520" s="25" t="s">
        <v>506</v>
      </c>
      <c r="AU4520" s="25" t="s">
        <v>82</v>
      </c>
    </row>
    <row r="4521" spans="2:65" s="12" customFormat="1">
      <c r="B4521" s="225"/>
      <c r="C4521" s="226"/>
      <c r="D4521" s="221" t="s">
        <v>513</v>
      </c>
      <c r="E4521" s="248" t="s">
        <v>23</v>
      </c>
      <c r="F4521" s="249" t="s">
        <v>6459</v>
      </c>
      <c r="G4521" s="226"/>
      <c r="H4521" s="250">
        <v>1.0999999999999999E-2</v>
      </c>
      <c r="I4521" s="231"/>
      <c r="J4521" s="226"/>
      <c r="K4521" s="226"/>
      <c r="L4521" s="232"/>
      <c r="M4521" s="233"/>
      <c r="N4521" s="234"/>
      <c r="O4521" s="234"/>
      <c r="P4521" s="234"/>
      <c r="Q4521" s="234"/>
      <c r="R4521" s="234"/>
      <c r="S4521" s="234"/>
      <c r="T4521" s="235"/>
      <c r="AT4521" s="236" t="s">
        <v>513</v>
      </c>
      <c r="AU4521" s="236" t="s">
        <v>82</v>
      </c>
      <c r="AV4521" s="12" t="s">
        <v>82</v>
      </c>
      <c r="AW4521" s="12" t="s">
        <v>36</v>
      </c>
      <c r="AX4521" s="12" t="s">
        <v>80</v>
      </c>
      <c r="AY4521" s="236" t="s">
        <v>492</v>
      </c>
    </row>
    <row r="4522" spans="2:65" s="12" customFormat="1">
      <c r="B4522" s="225"/>
      <c r="C4522" s="226"/>
      <c r="D4522" s="227" t="s">
        <v>513</v>
      </c>
      <c r="E4522" s="226"/>
      <c r="F4522" s="229" t="s">
        <v>6460</v>
      </c>
      <c r="G4522" s="226"/>
      <c r="H4522" s="230">
        <v>1.2999999999999999E-2</v>
      </c>
      <c r="I4522" s="231"/>
      <c r="J4522" s="226"/>
      <c r="K4522" s="226"/>
      <c r="L4522" s="232"/>
      <c r="M4522" s="233"/>
      <c r="N4522" s="234"/>
      <c r="O4522" s="234"/>
      <c r="P4522" s="234"/>
      <c r="Q4522" s="234"/>
      <c r="R4522" s="234"/>
      <c r="S4522" s="234"/>
      <c r="T4522" s="235"/>
      <c r="AT4522" s="236" t="s">
        <v>513</v>
      </c>
      <c r="AU4522" s="236" t="s">
        <v>82</v>
      </c>
      <c r="AV4522" s="12" t="s">
        <v>82</v>
      </c>
      <c r="AW4522" s="12" t="s">
        <v>6</v>
      </c>
      <c r="AX4522" s="12" t="s">
        <v>80</v>
      </c>
      <c r="AY4522" s="236" t="s">
        <v>492</v>
      </c>
    </row>
    <row r="4523" spans="2:65" s="1" customFormat="1" ht="38.25" customHeight="1">
      <c r="B4523" s="42"/>
      <c r="C4523" s="278" t="s">
        <v>6461</v>
      </c>
      <c r="D4523" s="278" t="s">
        <v>1110</v>
      </c>
      <c r="E4523" s="279" t="s">
        <v>6219</v>
      </c>
      <c r="F4523" s="280" t="s">
        <v>6453</v>
      </c>
      <c r="G4523" s="281" t="s">
        <v>795</v>
      </c>
      <c r="H4523" s="282">
        <v>8.0000000000000002E-3</v>
      </c>
      <c r="I4523" s="283"/>
      <c r="J4523" s="284">
        <f>ROUND(I4523*H4523,2)</f>
        <v>0</v>
      </c>
      <c r="K4523" s="280" t="s">
        <v>23</v>
      </c>
      <c r="L4523" s="285"/>
      <c r="M4523" s="286" t="s">
        <v>23</v>
      </c>
      <c r="N4523" s="287" t="s">
        <v>44</v>
      </c>
      <c r="O4523" s="43"/>
      <c r="P4523" s="218">
        <f>O4523*H4523</f>
        <v>0</v>
      </c>
      <c r="Q4523" s="218">
        <v>0</v>
      </c>
      <c r="R4523" s="218">
        <f>Q4523*H4523</f>
        <v>0</v>
      </c>
      <c r="S4523" s="218">
        <v>0</v>
      </c>
      <c r="T4523" s="219">
        <f>S4523*H4523</f>
        <v>0</v>
      </c>
      <c r="AR4523" s="25" t="s">
        <v>604</v>
      </c>
      <c r="AT4523" s="25" t="s">
        <v>1110</v>
      </c>
      <c r="AU4523" s="25" t="s">
        <v>82</v>
      </c>
      <c r="AY4523" s="25" t="s">
        <v>492</v>
      </c>
      <c r="BE4523" s="220">
        <f>IF(N4523="základní",J4523,0)</f>
        <v>0</v>
      </c>
      <c r="BF4523" s="220">
        <f>IF(N4523="snížená",J4523,0)</f>
        <v>0</v>
      </c>
      <c r="BG4523" s="220">
        <f>IF(N4523="zákl. přenesená",J4523,0)</f>
        <v>0</v>
      </c>
      <c r="BH4523" s="220">
        <f>IF(N4523="sníž. přenesená",J4523,0)</f>
        <v>0</v>
      </c>
      <c r="BI4523" s="220">
        <f>IF(N4523="nulová",J4523,0)</f>
        <v>0</v>
      </c>
      <c r="BJ4523" s="25" t="s">
        <v>80</v>
      </c>
      <c r="BK4523" s="220">
        <f>ROUND(I4523*H4523,2)</f>
        <v>0</v>
      </c>
      <c r="BL4523" s="25" t="s">
        <v>502</v>
      </c>
      <c r="BM4523" s="25" t="s">
        <v>6462</v>
      </c>
    </row>
    <row r="4524" spans="2:65" s="1" customFormat="1" ht="24">
      <c r="B4524" s="42"/>
      <c r="C4524" s="64"/>
      <c r="D4524" s="221" t="s">
        <v>506</v>
      </c>
      <c r="E4524" s="64"/>
      <c r="F4524" s="222" t="s">
        <v>6453</v>
      </c>
      <c r="G4524" s="64"/>
      <c r="H4524" s="64"/>
      <c r="I4524" s="177"/>
      <c r="J4524" s="64"/>
      <c r="K4524" s="64"/>
      <c r="L4524" s="62"/>
      <c r="M4524" s="223"/>
      <c r="N4524" s="43"/>
      <c r="O4524" s="43"/>
      <c r="P4524" s="43"/>
      <c r="Q4524" s="43"/>
      <c r="R4524" s="43"/>
      <c r="S4524" s="43"/>
      <c r="T4524" s="79"/>
      <c r="AT4524" s="25" t="s">
        <v>506</v>
      </c>
      <c r="AU4524" s="25" t="s">
        <v>82</v>
      </c>
    </row>
    <row r="4525" spans="2:65" s="12" customFormat="1">
      <c r="B4525" s="225"/>
      <c r="C4525" s="226"/>
      <c r="D4525" s="221" t="s">
        <v>513</v>
      </c>
      <c r="E4525" s="248" t="s">
        <v>23</v>
      </c>
      <c r="F4525" s="249" t="s">
        <v>6463</v>
      </c>
      <c r="G4525" s="226"/>
      <c r="H4525" s="250">
        <v>7.0000000000000001E-3</v>
      </c>
      <c r="I4525" s="231"/>
      <c r="J4525" s="226"/>
      <c r="K4525" s="226"/>
      <c r="L4525" s="232"/>
      <c r="M4525" s="233"/>
      <c r="N4525" s="234"/>
      <c r="O4525" s="234"/>
      <c r="P4525" s="234"/>
      <c r="Q4525" s="234"/>
      <c r="R4525" s="234"/>
      <c r="S4525" s="234"/>
      <c r="T4525" s="235"/>
      <c r="AT4525" s="236" t="s">
        <v>513</v>
      </c>
      <c r="AU4525" s="236" t="s">
        <v>82</v>
      </c>
      <c r="AV4525" s="12" t="s">
        <v>82</v>
      </c>
      <c r="AW4525" s="12" t="s">
        <v>36</v>
      </c>
      <c r="AX4525" s="12" t="s">
        <v>80</v>
      </c>
      <c r="AY4525" s="236" t="s">
        <v>492</v>
      </c>
    </row>
    <row r="4526" spans="2:65" s="12" customFormat="1">
      <c r="B4526" s="225"/>
      <c r="C4526" s="226"/>
      <c r="D4526" s="227" t="s">
        <v>513</v>
      </c>
      <c r="E4526" s="226"/>
      <c r="F4526" s="229" t="s">
        <v>6464</v>
      </c>
      <c r="G4526" s="226"/>
      <c r="H4526" s="230">
        <v>8.0000000000000002E-3</v>
      </c>
      <c r="I4526" s="231"/>
      <c r="J4526" s="226"/>
      <c r="K4526" s="226"/>
      <c r="L4526" s="232"/>
      <c r="M4526" s="233"/>
      <c r="N4526" s="234"/>
      <c r="O4526" s="234"/>
      <c r="P4526" s="234"/>
      <c r="Q4526" s="234"/>
      <c r="R4526" s="234"/>
      <c r="S4526" s="234"/>
      <c r="T4526" s="235"/>
      <c r="AT4526" s="236" t="s">
        <v>513</v>
      </c>
      <c r="AU4526" s="236" t="s">
        <v>82</v>
      </c>
      <c r="AV4526" s="12" t="s">
        <v>82</v>
      </c>
      <c r="AW4526" s="12" t="s">
        <v>6</v>
      </c>
      <c r="AX4526" s="12" t="s">
        <v>80</v>
      </c>
      <c r="AY4526" s="236" t="s">
        <v>492</v>
      </c>
    </row>
    <row r="4527" spans="2:65" s="1" customFormat="1" ht="25.5" customHeight="1">
      <c r="B4527" s="42"/>
      <c r="C4527" s="278" t="s">
        <v>6465</v>
      </c>
      <c r="D4527" s="278" t="s">
        <v>1110</v>
      </c>
      <c r="E4527" s="279" t="s">
        <v>6272</v>
      </c>
      <c r="F4527" s="280" t="s">
        <v>6466</v>
      </c>
      <c r="G4527" s="281" t="s">
        <v>795</v>
      </c>
      <c r="H4527" s="282">
        <v>4.8000000000000001E-2</v>
      </c>
      <c r="I4527" s="283"/>
      <c r="J4527" s="284">
        <f>ROUND(I4527*H4527,2)</f>
        <v>0</v>
      </c>
      <c r="K4527" s="280" t="s">
        <v>23</v>
      </c>
      <c r="L4527" s="285"/>
      <c r="M4527" s="286" t="s">
        <v>23</v>
      </c>
      <c r="N4527" s="287" t="s">
        <v>44</v>
      </c>
      <c r="O4527" s="43"/>
      <c r="P4527" s="218">
        <f>O4527*H4527</f>
        <v>0</v>
      </c>
      <c r="Q4527" s="218">
        <v>0</v>
      </c>
      <c r="R4527" s="218">
        <f>Q4527*H4527</f>
        <v>0</v>
      </c>
      <c r="S4527" s="218">
        <v>0</v>
      </c>
      <c r="T4527" s="219">
        <f>S4527*H4527</f>
        <v>0</v>
      </c>
      <c r="AR4527" s="25" t="s">
        <v>604</v>
      </c>
      <c r="AT4527" s="25" t="s">
        <v>1110</v>
      </c>
      <c r="AU4527" s="25" t="s">
        <v>82</v>
      </c>
      <c r="AY4527" s="25" t="s">
        <v>492</v>
      </c>
      <c r="BE4527" s="220">
        <f>IF(N4527="základní",J4527,0)</f>
        <v>0</v>
      </c>
      <c r="BF4527" s="220">
        <f>IF(N4527="snížená",J4527,0)</f>
        <v>0</v>
      </c>
      <c r="BG4527" s="220">
        <f>IF(N4527="zákl. přenesená",J4527,0)</f>
        <v>0</v>
      </c>
      <c r="BH4527" s="220">
        <f>IF(N4527="sníž. přenesená",J4527,0)</f>
        <v>0</v>
      </c>
      <c r="BI4527" s="220">
        <f>IF(N4527="nulová",J4527,0)</f>
        <v>0</v>
      </c>
      <c r="BJ4527" s="25" t="s">
        <v>80</v>
      </c>
      <c r="BK4527" s="220">
        <f>ROUND(I4527*H4527,2)</f>
        <v>0</v>
      </c>
      <c r="BL4527" s="25" t="s">
        <v>502</v>
      </c>
      <c r="BM4527" s="25" t="s">
        <v>6467</v>
      </c>
    </row>
    <row r="4528" spans="2:65" s="1" customFormat="1" ht="24">
      <c r="B4528" s="42"/>
      <c r="C4528" s="64"/>
      <c r="D4528" s="221" t="s">
        <v>506</v>
      </c>
      <c r="E4528" s="64"/>
      <c r="F4528" s="222" t="s">
        <v>6466</v>
      </c>
      <c r="G4528" s="64"/>
      <c r="H4528" s="64"/>
      <c r="I4528" s="177"/>
      <c r="J4528" s="64"/>
      <c r="K4528" s="64"/>
      <c r="L4528" s="62"/>
      <c r="M4528" s="223"/>
      <c r="N4528" s="43"/>
      <c r="O4528" s="43"/>
      <c r="P4528" s="43"/>
      <c r="Q4528" s="43"/>
      <c r="R4528" s="43"/>
      <c r="S4528" s="43"/>
      <c r="T4528" s="79"/>
      <c r="AT4528" s="25" t="s">
        <v>506</v>
      </c>
      <c r="AU4528" s="25" t="s">
        <v>82</v>
      </c>
    </row>
    <row r="4529" spans="2:65" s="12" customFormat="1">
      <c r="B4529" s="225"/>
      <c r="C4529" s="226"/>
      <c r="D4529" s="221" t="s">
        <v>513</v>
      </c>
      <c r="E4529" s="248" t="s">
        <v>23</v>
      </c>
      <c r="F4529" s="249" t="s">
        <v>6468</v>
      </c>
      <c r="G4529" s="226"/>
      <c r="H4529" s="250">
        <v>4.2000000000000003E-2</v>
      </c>
      <c r="I4529" s="231"/>
      <c r="J4529" s="226"/>
      <c r="K4529" s="226"/>
      <c r="L4529" s="232"/>
      <c r="M4529" s="233"/>
      <c r="N4529" s="234"/>
      <c r="O4529" s="234"/>
      <c r="P4529" s="234"/>
      <c r="Q4529" s="234"/>
      <c r="R4529" s="234"/>
      <c r="S4529" s="234"/>
      <c r="T4529" s="235"/>
      <c r="AT4529" s="236" t="s">
        <v>513</v>
      </c>
      <c r="AU4529" s="236" t="s">
        <v>82</v>
      </c>
      <c r="AV4529" s="12" t="s">
        <v>82</v>
      </c>
      <c r="AW4529" s="12" t="s">
        <v>36</v>
      </c>
      <c r="AX4529" s="12" t="s">
        <v>80</v>
      </c>
      <c r="AY4529" s="236" t="s">
        <v>492</v>
      </c>
    </row>
    <row r="4530" spans="2:65" s="12" customFormat="1">
      <c r="B4530" s="225"/>
      <c r="C4530" s="226"/>
      <c r="D4530" s="227" t="s">
        <v>513</v>
      </c>
      <c r="E4530" s="226"/>
      <c r="F4530" s="229" t="s">
        <v>6469</v>
      </c>
      <c r="G4530" s="226"/>
      <c r="H4530" s="230">
        <v>4.8000000000000001E-2</v>
      </c>
      <c r="I4530" s="231"/>
      <c r="J4530" s="226"/>
      <c r="K4530" s="226"/>
      <c r="L4530" s="232"/>
      <c r="M4530" s="233"/>
      <c r="N4530" s="234"/>
      <c r="O4530" s="234"/>
      <c r="P4530" s="234"/>
      <c r="Q4530" s="234"/>
      <c r="R4530" s="234"/>
      <c r="S4530" s="234"/>
      <c r="T4530" s="235"/>
      <c r="AT4530" s="236" t="s">
        <v>513</v>
      </c>
      <c r="AU4530" s="236" t="s">
        <v>82</v>
      </c>
      <c r="AV4530" s="12" t="s">
        <v>82</v>
      </c>
      <c r="AW4530" s="12" t="s">
        <v>6</v>
      </c>
      <c r="AX4530" s="12" t="s">
        <v>80</v>
      </c>
      <c r="AY4530" s="236" t="s">
        <v>492</v>
      </c>
    </row>
    <row r="4531" spans="2:65" s="1" customFormat="1" ht="16.5" customHeight="1">
      <c r="B4531" s="42"/>
      <c r="C4531" s="278" t="s">
        <v>6470</v>
      </c>
      <c r="D4531" s="278" t="s">
        <v>1110</v>
      </c>
      <c r="E4531" s="279" t="s">
        <v>6298</v>
      </c>
      <c r="F4531" s="280" t="s">
        <v>6471</v>
      </c>
      <c r="G4531" s="281" t="s">
        <v>795</v>
      </c>
      <c r="H4531" s="282">
        <v>0.25800000000000001</v>
      </c>
      <c r="I4531" s="283"/>
      <c r="J4531" s="284">
        <f>ROUND(I4531*H4531,2)</f>
        <v>0</v>
      </c>
      <c r="K4531" s="280" t="s">
        <v>23</v>
      </c>
      <c r="L4531" s="285"/>
      <c r="M4531" s="286" t="s">
        <v>23</v>
      </c>
      <c r="N4531" s="287" t="s">
        <v>44</v>
      </c>
      <c r="O4531" s="43"/>
      <c r="P4531" s="218">
        <f>O4531*H4531</f>
        <v>0</v>
      </c>
      <c r="Q4531" s="218">
        <v>0</v>
      </c>
      <c r="R4531" s="218">
        <f>Q4531*H4531</f>
        <v>0</v>
      </c>
      <c r="S4531" s="218">
        <v>0</v>
      </c>
      <c r="T4531" s="219">
        <f>S4531*H4531</f>
        <v>0</v>
      </c>
      <c r="AR4531" s="25" t="s">
        <v>604</v>
      </c>
      <c r="AT4531" s="25" t="s">
        <v>1110</v>
      </c>
      <c r="AU4531" s="25" t="s">
        <v>82</v>
      </c>
      <c r="AY4531" s="25" t="s">
        <v>492</v>
      </c>
      <c r="BE4531" s="220">
        <f>IF(N4531="základní",J4531,0)</f>
        <v>0</v>
      </c>
      <c r="BF4531" s="220">
        <f>IF(N4531="snížená",J4531,0)</f>
        <v>0</v>
      </c>
      <c r="BG4531" s="220">
        <f>IF(N4531="zákl. přenesená",J4531,0)</f>
        <v>0</v>
      </c>
      <c r="BH4531" s="220">
        <f>IF(N4531="sníž. přenesená",J4531,0)</f>
        <v>0</v>
      </c>
      <c r="BI4531" s="220">
        <f>IF(N4531="nulová",J4531,0)</f>
        <v>0</v>
      </c>
      <c r="BJ4531" s="25" t="s">
        <v>80</v>
      </c>
      <c r="BK4531" s="220">
        <f>ROUND(I4531*H4531,2)</f>
        <v>0</v>
      </c>
      <c r="BL4531" s="25" t="s">
        <v>502</v>
      </c>
      <c r="BM4531" s="25" t="s">
        <v>6472</v>
      </c>
    </row>
    <row r="4532" spans="2:65" s="1" customFormat="1" ht="60">
      <c r="B4532" s="42"/>
      <c r="C4532" s="64"/>
      <c r="D4532" s="221" t="s">
        <v>506</v>
      </c>
      <c r="E4532" s="64"/>
      <c r="F4532" s="222" t="s">
        <v>6473</v>
      </c>
      <c r="G4532" s="64"/>
      <c r="H4532" s="64"/>
      <c r="I4532" s="177"/>
      <c r="J4532" s="64"/>
      <c r="K4532" s="64"/>
      <c r="L4532" s="62"/>
      <c r="M4532" s="223"/>
      <c r="N4532" s="43"/>
      <c r="O4532" s="43"/>
      <c r="P4532" s="43"/>
      <c r="Q4532" s="43"/>
      <c r="R4532" s="43"/>
      <c r="S4532" s="43"/>
      <c r="T4532" s="79"/>
      <c r="AT4532" s="25" t="s">
        <v>506</v>
      </c>
      <c r="AU4532" s="25" t="s">
        <v>82</v>
      </c>
    </row>
    <row r="4533" spans="2:65" s="12" customFormat="1">
      <c r="B4533" s="225"/>
      <c r="C4533" s="226"/>
      <c r="D4533" s="227" t="s">
        <v>513</v>
      </c>
      <c r="E4533" s="226"/>
      <c r="F4533" s="229" t="s">
        <v>6312</v>
      </c>
      <c r="G4533" s="226"/>
      <c r="H4533" s="230">
        <v>0.25800000000000001</v>
      </c>
      <c r="I4533" s="231"/>
      <c r="J4533" s="226"/>
      <c r="K4533" s="226"/>
      <c r="L4533" s="232"/>
      <c r="M4533" s="233"/>
      <c r="N4533" s="234"/>
      <c r="O4533" s="234"/>
      <c r="P4533" s="234"/>
      <c r="Q4533" s="234"/>
      <c r="R4533" s="234"/>
      <c r="S4533" s="234"/>
      <c r="T4533" s="235"/>
      <c r="AT4533" s="236" t="s">
        <v>513</v>
      </c>
      <c r="AU4533" s="236" t="s">
        <v>82</v>
      </c>
      <c r="AV4533" s="12" t="s">
        <v>82</v>
      </c>
      <c r="AW4533" s="12" t="s">
        <v>6</v>
      </c>
      <c r="AX4533" s="12" t="s">
        <v>80</v>
      </c>
      <c r="AY4533" s="236" t="s">
        <v>492</v>
      </c>
    </row>
    <row r="4534" spans="2:65" s="1" customFormat="1" ht="25.5" customHeight="1">
      <c r="B4534" s="42"/>
      <c r="C4534" s="278" t="s">
        <v>6474</v>
      </c>
      <c r="D4534" s="278" t="s">
        <v>1110</v>
      </c>
      <c r="E4534" s="279" t="s">
        <v>6274</v>
      </c>
      <c r="F4534" s="280" t="s">
        <v>6475</v>
      </c>
      <c r="G4534" s="281" t="s">
        <v>795</v>
      </c>
      <c r="H4534" s="282">
        <v>0.125</v>
      </c>
      <c r="I4534" s="283"/>
      <c r="J4534" s="284">
        <f>ROUND(I4534*H4534,2)</f>
        <v>0</v>
      </c>
      <c r="K4534" s="280" t="s">
        <v>23</v>
      </c>
      <c r="L4534" s="285"/>
      <c r="M4534" s="286" t="s">
        <v>23</v>
      </c>
      <c r="N4534" s="287" t="s">
        <v>44</v>
      </c>
      <c r="O4534" s="43"/>
      <c r="P4534" s="218">
        <f>O4534*H4534</f>
        <v>0</v>
      </c>
      <c r="Q4534" s="218">
        <v>0</v>
      </c>
      <c r="R4534" s="218">
        <f>Q4534*H4534</f>
        <v>0</v>
      </c>
      <c r="S4534" s="218">
        <v>0</v>
      </c>
      <c r="T4534" s="219">
        <f>S4534*H4534</f>
        <v>0</v>
      </c>
      <c r="AR4534" s="25" t="s">
        <v>604</v>
      </c>
      <c r="AT4534" s="25" t="s">
        <v>1110</v>
      </c>
      <c r="AU4534" s="25" t="s">
        <v>82</v>
      </c>
      <c r="AY4534" s="25" t="s">
        <v>492</v>
      </c>
      <c r="BE4534" s="220">
        <f>IF(N4534="základní",J4534,0)</f>
        <v>0</v>
      </c>
      <c r="BF4534" s="220">
        <f>IF(N4534="snížená",J4534,0)</f>
        <v>0</v>
      </c>
      <c r="BG4534" s="220">
        <f>IF(N4534="zákl. přenesená",J4534,0)</f>
        <v>0</v>
      </c>
      <c r="BH4534" s="220">
        <f>IF(N4534="sníž. přenesená",J4534,0)</f>
        <v>0</v>
      </c>
      <c r="BI4534" s="220">
        <f>IF(N4534="nulová",J4534,0)</f>
        <v>0</v>
      </c>
      <c r="BJ4534" s="25" t="s">
        <v>80</v>
      </c>
      <c r="BK4534" s="220">
        <f>ROUND(I4534*H4534,2)</f>
        <v>0</v>
      </c>
      <c r="BL4534" s="25" t="s">
        <v>502</v>
      </c>
      <c r="BM4534" s="25" t="s">
        <v>6476</v>
      </c>
    </row>
    <row r="4535" spans="2:65" s="1" customFormat="1" ht="72">
      <c r="B4535" s="42"/>
      <c r="C4535" s="64"/>
      <c r="D4535" s="221" t="s">
        <v>506</v>
      </c>
      <c r="E4535" s="64"/>
      <c r="F4535" s="222" t="s">
        <v>6477</v>
      </c>
      <c r="G4535" s="64"/>
      <c r="H4535" s="64"/>
      <c r="I4535" s="177"/>
      <c r="J4535" s="64"/>
      <c r="K4535" s="64"/>
      <c r="L4535" s="62"/>
      <c r="M4535" s="223"/>
      <c r="N4535" s="43"/>
      <c r="O4535" s="43"/>
      <c r="P4535" s="43"/>
      <c r="Q4535" s="43"/>
      <c r="R4535" s="43"/>
      <c r="S4535" s="43"/>
      <c r="T4535" s="79"/>
      <c r="AT4535" s="25" t="s">
        <v>506</v>
      </c>
      <c r="AU4535" s="25" t="s">
        <v>82</v>
      </c>
    </row>
    <row r="4536" spans="2:65" s="12" customFormat="1">
      <c r="B4536" s="225"/>
      <c r="C4536" s="226"/>
      <c r="D4536" s="227" t="s">
        <v>513</v>
      </c>
      <c r="E4536" s="226"/>
      <c r="F4536" s="229" t="s">
        <v>6478</v>
      </c>
      <c r="G4536" s="226"/>
      <c r="H4536" s="230">
        <v>0.125</v>
      </c>
      <c r="I4536" s="231"/>
      <c r="J4536" s="226"/>
      <c r="K4536" s="226"/>
      <c r="L4536" s="232"/>
      <c r="M4536" s="233"/>
      <c r="N4536" s="234"/>
      <c r="O4536" s="234"/>
      <c r="P4536" s="234"/>
      <c r="Q4536" s="234"/>
      <c r="R4536" s="234"/>
      <c r="S4536" s="234"/>
      <c r="T4536" s="235"/>
      <c r="AT4536" s="236" t="s">
        <v>513</v>
      </c>
      <c r="AU4536" s="236" t="s">
        <v>82</v>
      </c>
      <c r="AV4536" s="12" t="s">
        <v>82</v>
      </c>
      <c r="AW4536" s="12" t="s">
        <v>6</v>
      </c>
      <c r="AX4536" s="12" t="s">
        <v>80</v>
      </c>
      <c r="AY4536" s="236" t="s">
        <v>492</v>
      </c>
    </row>
    <row r="4537" spans="2:65" s="1" customFormat="1" ht="25.5" customHeight="1">
      <c r="B4537" s="42"/>
      <c r="C4537" s="278" t="s">
        <v>6479</v>
      </c>
      <c r="D4537" s="278" t="s">
        <v>1110</v>
      </c>
      <c r="E4537" s="279" t="s">
        <v>6276</v>
      </c>
      <c r="F4537" s="280" t="s">
        <v>6480</v>
      </c>
      <c r="G4537" s="281" t="s">
        <v>795</v>
      </c>
      <c r="H4537" s="282">
        <v>0.2</v>
      </c>
      <c r="I4537" s="283"/>
      <c r="J4537" s="284">
        <f>ROUND(I4537*H4537,2)</f>
        <v>0</v>
      </c>
      <c r="K4537" s="280" t="s">
        <v>23</v>
      </c>
      <c r="L4537" s="285"/>
      <c r="M4537" s="286" t="s">
        <v>23</v>
      </c>
      <c r="N4537" s="287" t="s">
        <v>44</v>
      </c>
      <c r="O4537" s="43"/>
      <c r="P4537" s="218">
        <f>O4537*H4537</f>
        <v>0</v>
      </c>
      <c r="Q4537" s="218">
        <v>0</v>
      </c>
      <c r="R4537" s="218">
        <f>Q4537*H4537</f>
        <v>0</v>
      </c>
      <c r="S4537" s="218">
        <v>0</v>
      </c>
      <c r="T4537" s="219">
        <f>S4537*H4537</f>
        <v>0</v>
      </c>
      <c r="AR4537" s="25" t="s">
        <v>604</v>
      </c>
      <c r="AT4537" s="25" t="s">
        <v>1110</v>
      </c>
      <c r="AU4537" s="25" t="s">
        <v>82</v>
      </c>
      <c r="AY4537" s="25" t="s">
        <v>492</v>
      </c>
      <c r="BE4537" s="220">
        <f>IF(N4537="základní",J4537,0)</f>
        <v>0</v>
      </c>
      <c r="BF4537" s="220">
        <f>IF(N4537="snížená",J4537,0)</f>
        <v>0</v>
      </c>
      <c r="BG4537" s="220">
        <f>IF(N4537="zákl. přenesená",J4537,0)</f>
        <v>0</v>
      </c>
      <c r="BH4537" s="220">
        <f>IF(N4537="sníž. přenesená",J4537,0)</f>
        <v>0</v>
      </c>
      <c r="BI4537" s="220">
        <f>IF(N4537="nulová",J4537,0)</f>
        <v>0</v>
      </c>
      <c r="BJ4537" s="25" t="s">
        <v>80</v>
      </c>
      <c r="BK4537" s="220">
        <f>ROUND(I4537*H4537,2)</f>
        <v>0</v>
      </c>
      <c r="BL4537" s="25" t="s">
        <v>502</v>
      </c>
      <c r="BM4537" s="25" t="s">
        <v>6481</v>
      </c>
    </row>
    <row r="4538" spans="2:65" s="1" customFormat="1" ht="72">
      <c r="B4538" s="42"/>
      <c r="C4538" s="64"/>
      <c r="D4538" s="221" t="s">
        <v>506</v>
      </c>
      <c r="E4538" s="64"/>
      <c r="F4538" s="222" t="s">
        <v>6482</v>
      </c>
      <c r="G4538" s="64"/>
      <c r="H4538" s="64"/>
      <c r="I4538" s="177"/>
      <c r="J4538" s="64"/>
      <c r="K4538" s="64"/>
      <c r="L4538" s="62"/>
      <c r="M4538" s="223"/>
      <c r="N4538" s="43"/>
      <c r="O4538" s="43"/>
      <c r="P4538" s="43"/>
      <c r="Q4538" s="43"/>
      <c r="R4538" s="43"/>
      <c r="S4538" s="43"/>
      <c r="T4538" s="79"/>
      <c r="AT4538" s="25" t="s">
        <v>506</v>
      </c>
      <c r="AU4538" s="25" t="s">
        <v>82</v>
      </c>
    </row>
    <row r="4539" spans="2:65" s="12" customFormat="1">
      <c r="B4539" s="225"/>
      <c r="C4539" s="226"/>
      <c r="D4539" s="227" t="s">
        <v>513</v>
      </c>
      <c r="E4539" s="226"/>
      <c r="F4539" s="229" t="s">
        <v>6483</v>
      </c>
      <c r="G4539" s="226"/>
      <c r="H4539" s="230">
        <v>0.2</v>
      </c>
      <c r="I4539" s="231"/>
      <c r="J4539" s="226"/>
      <c r="K4539" s="226"/>
      <c r="L4539" s="232"/>
      <c r="M4539" s="233"/>
      <c r="N4539" s="234"/>
      <c r="O4539" s="234"/>
      <c r="P4539" s="234"/>
      <c r="Q4539" s="234"/>
      <c r="R4539" s="234"/>
      <c r="S4539" s="234"/>
      <c r="T4539" s="235"/>
      <c r="AT4539" s="236" t="s">
        <v>513</v>
      </c>
      <c r="AU4539" s="236" t="s">
        <v>82</v>
      </c>
      <c r="AV4539" s="12" t="s">
        <v>82</v>
      </c>
      <c r="AW4539" s="12" t="s">
        <v>6</v>
      </c>
      <c r="AX4539" s="12" t="s">
        <v>80</v>
      </c>
      <c r="AY4539" s="236" t="s">
        <v>492</v>
      </c>
    </row>
    <row r="4540" spans="2:65" s="1" customFormat="1" ht="25.5" customHeight="1">
      <c r="B4540" s="42"/>
      <c r="C4540" s="278" t="s">
        <v>6484</v>
      </c>
      <c r="D4540" s="278" t="s">
        <v>1110</v>
      </c>
      <c r="E4540" s="279" t="s">
        <v>6221</v>
      </c>
      <c r="F4540" s="280" t="s">
        <v>6485</v>
      </c>
      <c r="G4540" s="281" t="s">
        <v>795</v>
      </c>
      <c r="H4540" s="282">
        <v>4.1000000000000002E-2</v>
      </c>
      <c r="I4540" s="283"/>
      <c r="J4540" s="284">
        <f>ROUND(I4540*H4540,2)</f>
        <v>0</v>
      </c>
      <c r="K4540" s="280" t="s">
        <v>23</v>
      </c>
      <c r="L4540" s="285"/>
      <c r="M4540" s="286" t="s">
        <v>23</v>
      </c>
      <c r="N4540" s="287" t="s">
        <v>44</v>
      </c>
      <c r="O4540" s="43"/>
      <c r="P4540" s="218">
        <f>O4540*H4540</f>
        <v>0</v>
      </c>
      <c r="Q4540" s="218">
        <v>0</v>
      </c>
      <c r="R4540" s="218">
        <f>Q4540*H4540</f>
        <v>0</v>
      </c>
      <c r="S4540" s="218">
        <v>0</v>
      </c>
      <c r="T4540" s="219">
        <f>S4540*H4540</f>
        <v>0</v>
      </c>
      <c r="AR4540" s="25" t="s">
        <v>604</v>
      </c>
      <c r="AT4540" s="25" t="s">
        <v>1110</v>
      </c>
      <c r="AU4540" s="25" t="s">
        <v>82</v>
      </c>
      <c r="AY4540" s="25" t="s">
        <v>492</v>
      </c>
      <c r="BE4540" s="220">
        <f>IF(N4540="základní",J4540,0)</f>
        <v>0</v>
      </c>
      <c r="BF4540" s="220">
        <f>IF(N4540="snížená",J4540,0)</f>
        <v>0</v>
      </c>
      <c r="BG4540" s="220">
        <f>IF(N4540="zákl. přenesená",J4540,0)</f>
        <v>0</v>
      </c>
      <c r="BH4540" s="220">
        <f>IF(N4540="sníž. přenesená",J4540,0)</f>
        <v>0</v>
      </c>
      <c r="BI4540" s="220">
        <f>IF(N4540="nulová",J4540,0)</f>
        <v>0</v>
      </c>
      <c r="BJ4540" s="25" t="s">
        <v>80</v>
      </c>
      <c r="BK4540" s="220">
        <f>ROUND(I4540*H4540,2)</f>
        <v>0</v>
      </c>
      <c r="BL4540" s="25" t="s">
        <v>502</v>
      </c>
      <c r="BM4540" s="25" t="s">
        <v>6486</v>
      </c>
    </row>
    <row r="4541" spans="2:65" s="1" customFormat="1" ht="72">
      <c r="B4541" s="42"/>
      <c r="C4541" s="64"/>
      <c r="D4541" s="221" t="s">
        <v>506</v>
      </c>
      <c r="E4541" s="64"/>
      <c r="F4541" s="222" t="s">
        <v>6487</v>
      </c>
      <c r="G4541" s="64"/>
      <c r="H4541" s="64"/>
      <c r="I4541" s="177"/>
      <c r="J4541" s="64"/>
      <c r="K4541" s="64"/>
      <c r="L4541" s="62"/>
      <c r="M4541" s="223"/>
      <c r="N4541" s="43"/>
      <c r="O4541" s="43"/>
      <c r="P4541" s="43"/>
      <c r="Q4541" s="43"/>
      <c r="R4541" s="43"/>
      <c r="S4541" s="43"/>
      <c r="T4541" s="79"/>
      <c r="AT4541" s="25" t="s">
        <v>506</v>
      </c>
      <c r="AU4541" s="25" t="s">
        <v>82</v>
      </c>
    </row>
    <row r="4542" spans="2:65" s="12" customFormat="1">
      <c r="B4542" s="225"/>
      <c r="C4542" s="226"/>
      <c r="D4542" s="227" t="s">
        <v>513</v>
      </c>
      <c r="E4542" s="226"/>
      <c r="F4542" s="229" t="s">
        <v>6437</v>
      </c>
      <c r="G4542" s="226"/>
      <c r="H4542" s="230">
        <v>4.1000000000000002E-2</v>
      </c>
      <c r="I4542" s="231"/>
      <c r="J4542" s="226"/>
      <c r="K4542" s="226"/>
      <c r="L4542" s="232"/>
      <c r="M4542" s="233"/>
      <c r="N4542" s="234"/>
      <c r="O4542" s="234"/>
      <c r="P4542" s="234"/>
      <c r="Q4542" s="234"/>
      <c r="R4542" s="234"/>
      <c r="S4542" s="234"/>
      <c r="T4542" s="235"/>
      <c r="AT4542" s="236" t="s">
        <v>513</v>
      </c>
      <c r="AU4542" s="236" t="s">
        <v>82</v>
      </c>
      <c r="AV4542" s="12" t="s">
        <v>82</v>
      </c>
      <c r="AW4542" s="12" t="s">
        <v>6</v>
      </c>
      <c r="AX4542" s="12" t="s">
        <v>80</v>
      </c>
      <c r="AY4542" s="236" t="s">
        <v>492</v>
      </c>
    </row>
    <row r="4543" spans="2:65" s="1" customFormat="1" ht="16.5" customHeight="1">
      <c r="B4543" s="42"/>
      <c r="C4543" s="209" t="s">
        <v>6488</v>
      </c>
      <c r="D4543" s="209" t="s">
        <v>498</v>
      </c>
      <c r="E4543" s="210" t="s">
        <v>6489</v>
      </c>
      <c r="F4543" s="211" t="s">
        <v>6490</v>
      </c>
      <c r="G4543" s="212" t="s">
        <v>832</v>
      </c>
      <c r="H4543" s="213">
        <v>83</v>
      </c>
      <c r="I4543" s="214"/>
      <c r="J4543" s="215">
        <f>ROUND(I4543*H4543,2)</f>
        <v>0</v>
      </c>
      <c r="K4543" s="211" t="s">
        <v>501</v>
      </c>
      <c r="L4543" s="62"/>
      <c r="M4543" s="216" t="s">
        <v>23</v>
      </c>
      <c r="N4543" s="217" t="s">
        <v>44</v>
      </c>
      <c r="O4543" s="43"/>
      <c r="P4543" s="218">
        <f>O4543*H4543</f>
        <v>0</v>
      </c>
      <c r="Q4543" s="218">
        <v>0</v>
      </c>
      <c r="R4543" s="218">
        <f>Q4543*H4543</f>
        <v>0</v>
      </c>
      <c r="S4543" s="218">
        <v>0</v>
      </c>
      <c r="T4543" s="219">
        <f>S4543*H4543</f>
        <v>0</v>
      </c>
      <c r="AR4543" s="25" t="s">
        <v>775</v>
      </c>
      <c r="AT4543" s="25" t="s">
        <v>498</v>
      </c>
      <c r="AU4543" s="25" t="s">
        <v>82</v>
      </c>
      <c r="AY4543" s="25" t="s">
        <v>492</v>
      </c>
      <c r="BE4543" s="220">
        <f>IF(N4543="základní",J4543,0)</f>
        <v>0</v>
      </c>
      <c r="BF4543" s="220">
        <f>IF(N4543="snížená",J4543,0)</f>
        <v>0</v>
      </c>
      <c r="BG4543" s="220">
        <f>IF(N4543="zákl. přenesená",J4543,0)</f>
        <v>0</v>
      </c>
      <c r="BH4543" s="220">
        <f>IF(N4543="sníž. přenesená",J4543,0)</f>
        <v>0</v>
      </c>
      <c r="BI4543" s="220">
        <f>IF(N4543="nulová",J4543,0)</f>
        <v>0</v>
      </c>
      <c r="BJ4543" s="25" t="s">
        <v>80</v>
      </c>
      <c r="BK4543" s="220">
        <f>ROUND(I4543*H4543,2)</f>
        <v>0</v>
      </c>
      <c r="BL4543" s="25" t="s">
        <v>775</v>
      </c>
      <c r="BM4543" s="25" t="s">
        <v>6491</v>
      </c>
    </row>
    <row r="4544" spans="2:65" s="1" customFormat="1" ht="24">
      <c r="B4544" s="42"/>
      <c r="C4544" s="64"/>
      <c r="D4544" s="221" t="s">
        <v>506</v>
      </c>
      <c r="E4544" s="64"/>
      <c r="F4544" s="222" t="s">
        <v>6492</v>
      </c>
      <c r="G4544" s="64"/>
      <c r="H4544" s="64"/>
      <c r="I4544" s="177"/>
      <c r="J4544" s="64"/>
      <c r="K4544" s="64"/>
      <c r="L4544" s="62"/>
      <c r="M4544" s="223"/>
      <c r="N4544" s="43"/>
      <c r="O4544" s="43"/>
      <c r="P4544" s="43"/>
      <c r="Q4544" s="43"/>
      <c r="R4544" s="43"/>
      <c r="S4544" s="43"/>
      <c r="T4544" s="79"/>
      <c r="AT4544" s="25" t="s">
        <v>506</v>
      </c>
      <c r="AU4544" s="25" t="s">
        <v>82</v>
      </c>
    </row>
    <row r="4545" spans="2:65" s="1" customFormat="1" ht="108">
      <c r="B4545" s="42"/>
      <c r="C4545" s="64"/>
      <c r="D4545" s="221" t="s">
        <v>509</v>
      </c>
      <c r="E4545" s="64"/>
      <c r="F4545" s="224" t="s">
        <v>6493</v>
      </c>
      <c r="G4545" s="64"/>
      <c r="H4545" s="64"/>
      <c r="I4545" s="177"/>
      <c r="J4545" s="64"/>
      <c r="K4545" s="64"/>
      <c r="L4545" s="62"/>
      <c r="M4545" s="223"/>
      <c r="N4545" s="43"/>
      <c r="O4545" s="43"/>
      <c r="P4545" s="43"/>
      <c r="Q4545" s="43"/>
      <c r="R4545" s="43"/>
      <c r="S4545" s="43"/>
      <c r="T4545" s="79"/>
      <c r="AT4545" s="25" t="s">
        <v>509</v>
      </c>
      <c r="AU4545" s="25" t="s">
        <v>82</v>
      </c>
    </row>
    <row r="4546" spans="2:65" s="13" customFormat="1">
      <c r="B4546" s="237"/>
      <c r="C4546" s="238"/>
      <c r="D4546" s="221" t="s">
        <v>513</v>
      </c>
      <c r="E4546" s="239" t="s">
        <v>23</v>
      </c>
      <c r="F4546" s="240" t="s">
        <v>6494</v>
      </c>
      <c r="G4546" s="238"/>
      <c r="H4546" s="241" t="s">
        <v>23</v>
      </c>
      <c r="I4546" s="242"/>
      <c r="J4546" s="238"/>
      <c r="K4546" s="238"/>
      <c r="L4546" s="243"/>
      <c r="M4546" s="244"/>
      <c r="N4546" s="245"/>
      <c r="O4546" s="245"/>
      <c r="P4546" s="245"/>
      <c r="Q4546" s="245"/>
      <c r="R4546" s="245"/>
      <c r="S4546" s="245"/>
      <c r="T4546" s="246"/>
      <c r="AT4546" s="247" t="s">
        <v>513</v>
      </c>
      <c r="AU4546" s="247" t="s">
        <v>82</v>
      </c>
      <c r="AV4546" s="13" t="s">
        <v>80</v>
      </c>
      <c r="AW4546" s="13" t="s">
        <v>36</v>
      </c>
      <c r="AX4546" s="13" t="s">
        <v>73</v>
      </c>
      <c r="AY4546" s="247" t="s">
        <v>492</v>
      </c>
    </row>
    <row r="4547" spans="2:65" s="12" customFormat="1">
      <c r="B4547" s="225"/>
      <c r="C4547" s="226"/>
      <c r="D4547" s="221" t="s">
        <v>513</v>
      </c>
      <c r="E4547" s="248" t="s">
        <v>23</v>
      </c>
      <c r="F4547" s="249" t="s">
        <v>6495</v>
      </c>
      <c r="G4547" s="226"/>
      <c r="H4547" s="250">
        <v>83</v>
      </c>
      <c r="I4547" s="231"/>
      <c r="J4547" s="226"/>
      <c r="K4547" s="226"/>
      <c r="L4547" s="232"/>
      <c r="M4547" s="233"/>
      <c r="N4547" s="234"/>
      <c r="O4547" s="234"/>
      <c r="P4547" s="234"/>
      <c r="Q4547" s="234"/>
      <c r="R4547" s="234"/>
      <c r="S4547" s="234"/>
      <c r="T4547" s="235"/>
      <c r="AT4547" s="236" t="s">
        <v>513</v>
      </c>
      <c r="AU4547" s="236" t="s">
        <v>82</v>
      </c>
      <c r="AV4547" s="12" t="s">
        <v>82</v>
      </c>
      <c r="AW4547" s="12" t="s">
        <v>36</v>
      </c>
      <c r="AX4547" s="12" t="s">
        <v>73</v>
      </c>
      <c r="AY4547" s="236" t="s">
        <v>492</v>
      </c>
    </row>
    <row r="4548" spans="2:65" s="14" customFormat="1">
      <c r="B4548" s="251"/>
      <c r="C4548" s="252"/>
      <c r="D4548" s="227" t="s">
        <v>513</v>
      </c>
      <c r="E4548" s="253" t="s">
        <v>23</v>
      </c>
      <c r="F4548" s="254" t="s">
        <v>560</v>
      </c>
      <c r="G4548" s="252"/>
      <c r="H4548" s="255">
        <v>83</v>
      </c>
      <c r="I4548" s="256"/>
      <c r="J4548" s="252"/>
      <c r="K4548" s="252"/>
      <c r="L4548" s="257"/>
      <c r="M4548" s="258"/>
      <c r="N4548" s="259"/>
      <c r="O4548" s="259"/>
      <c r="P4548" s="259"/>
      <c r="Q4548" s="259"/>
      <c r="R4548" s="259"/>
      <c r="S4548" s="259"/>
      <c r="T4548" s="260"/>
      <c r="AT4548" s="261" t="s">
        <v>513</v>
      </c>
      <c r="AU4548" s="261" t="s">
        <v>82</v>
      </c>
      <c r="AV4548" s="14" t="s">
        <v>502</v>
      </c>
      <c r="AW4548" s="14" t="s">
        <v>36</v>
      </c>
      <c r="AX4548" s="14" t="s">
        <v>80</v>
      </c>
      <c r="AY4548" s="261" t="s">
        <v>492</v>
      </c>
    </row>
    <row r="4549" spans="2:65" s="1" customFormat="1" ht="25.5" customHeight="1">
      <c r="B4549" s="42"/>
      <c r="C4549" s="278" t="s">
        <v>6496</v>
      </c>
      <c r="D4549" s="278" t="s">
        <v>1110</v>
      </c>
      <c r="E4549" s="279" t="s">
        <v>6497</v>
      </c>
      <c r="F4549" s="280" t="s">
        <v>6498</v>
      </c>
      <c r="G4549" s="281" t="s">
        <v>832</v>
      </c>
      <c r="H4549" s="282">
        <v>58</v>
      </c>
      <c r="I4549" s="283"/>
      <c r="J4549" s="284">
        <f>ROUND(I4549*H4549,2)</f>
        <v>0</v>
      </c>
      <c r="K4549" s="280" t="s">
        <v>23</v>
      </c>
      <c r="L4549" s="285"/>
      <c r="M4549" s="286" t="s">
        <v>23</v>
      </c>
      <c r="N4549" s="287" t="s">
        <v>44</v>
      </c>
      <c r="O4549" s="43"/>
      <c r="P4549" s="218">
        <f>O4549*H4549</f>
        <v>0</v>
      </c>
      <c r="Q4549" s="218">
        <v>0</v>
      </c>
      <c r="R4549" s="218">
        <f>Q4549*H4549</f>
        <v>0</v>
      </c>
      <c r="S4549" s="218">
        <v>0</v>
      </c>
      <c r="T4549" s="219">
        <f>S4549*H4549</f>
        <v>0</v>
      </c>
      <c r="AR4549" s="25" t="s">
        <v>977</v>
      </c>
      <c r="AT4549" s="25" t="s">
        <v>1110</v>
      </c>
      <c r="AU4549" s="25" t="s">
        <v>82</v>
      </c>
      <c r="AY4549" s="25" t="s">
        <v>492</v>
      </c>
      <c r="BE4549" s="220">
        <f>IF(N4549="základní",J4549,0)</f>
        <v>0</v>
      </c>
      <c r="BF4549" s="220">
        <f>IF(N4549="snížená",J4549,0)</f>
        <v>0</v>
      </c>
      <c r="BG4549" s="220">
        <f>IF(N4549="zákl. přenesená",J4549,0)</f>
        <v>0</v>
      </c>
      <c r="BH4549" s="220">
        <f>IF(N4549="sníž. přenesená",J4549,0)</f>
        <v>0</v>
      </c>
      <c r="BI4549" s="220">
        <f>IF(N4549="nulová",J4549,0)</f>
        <v>0</v>
      </c>
      <c r="BJ4549" s="25" t="s">
        <v>80</v>
      </c>
      <c r="BK4549" s="220">
        <f>ROUND(I4549*H4549,2)</f>
        <v>0</v>
      </c>
      <c r="BL4549" s="25" t="s">
        <v>775</v>
      </c>
      <c r="BM4549" s="25" t="s">
        <v>6499</v>
      </c>
    </row>
    <row r="4550" spans="2:65" s="1" customFormat="1" ht="24">
      <c r="B4550" s="42"/>
      <c r="C4550" s="64"/>
      <c r="D4550" s="227" t="s">
        <v>506</v>
      </c>
      <c r="E4550" s="64"/>
      <c r="F4550" s="274" t="s">
        <v>6498</v>
      </c>
      <c r="G4550" s="64"/>
      <c r="H4550" s="64"/>
      <c r="I4550" s="177"/>
      <c r="J4550" s="64"/>
      <c r="K4550" s="64"/>
      <c r="L4550" s="62"/>
      <c r="M4550" s="223"/>
      <c r="N4550" s="43"/>
      <c r="O4550" s="43"/>
      <c r="P4550" s="43"/>
      <c r="Q4550" s="43"/>
      <c r="R4550" s="43"/>
      <c r="S4550" s="43"/>
      <c r="T4550" s="79"/>
      <c r="AT4550" s="25" t="s">
        <v>506</v>
      </c>
      <c r="AU4550" s="25" t="s">
        <v>82</v>
      </c>
    </row>
    <row r="4551" spans="2:65" s="1" customFormat="1" ht="38.25" customHeight="1">
      <c r="B4551" s="42"/>
      <c r="C4551" s="278" t="s">
        <v>6500</v>
      </c>
      <c r="D4551" s="278" t="s">
        <v>1110</v>
      </c>
      <c r="E4551" s="279" t="s">
        <v>6501</v>
      </c>
      <c r="F4551" s="280" t="s">
        <v>6502</v>
      </c>
      <c r="G4551" s="281" t="s">
        <v>832</v>
      </c>
      <c r="H4551" s="282">
        <v>25</v>
      </c>
      <c r="I4551" s="283"/>
      <c r="J4551" s="284">
        <f>ROUND(I4551*H4551,2)</f>
        <v>0</v>
      </c>
      <c r="K4551" s="280" t="s">
        <v>23</v>
      </c>
      <c r="L4551" s="285"/>
      <c r="M4551" s="286" t="s">
        <v>23</v>
      </c>
      <c r="N4551" s="287" t="s">
        <v>44</v>
      </c>
      <c r="O4551" s="43"/>
      <c r="P4551" s="218">
        <f>O4551*H4551</f>
        <v>0</v>
      </c>
      <c r="Q4551" s="218">
        <v>0</v>
      </c>
      <c r="R4551" s="218">
        <f>Q4551*H4551</f>
        <v>0</v>
      </c>
      <c r="S4551" s="218">
        <v>0</v>
      </c>
      <c r="T4551" s="219">
        <f>S4551*H4551</f>
        <v>0</v>
      </c>
      <c r="AR4551" s="25" t="s">
        <v>977</v>
      </c>
      <c r="AT4551" s="25" t="s">
        <v>1110</v>
      </c>
      <c r="AU4551" s="25" t="s">
        <v>82</v>
      </c>
      <c r="AY4551" s="25" t="s">
        <v>492</v>
      </c>
      <c r="BE4551" s="220">
        <f>IF(N4551="základní",J4551,0)</f>
        <v>0</v>
      </c>
      <c r="BF4551" s="220">
        <f>IF(N4551="snížená",J4551,0)</f>
        <v>0</v>
      </c>
      <c r="BG4551" s="220">
        <f>IF(N4551="zákl. přenesená",J4551,0)</f>
        <v>0</v>
      </c>
      <c r="BH4551" s="220">
        <f>IF(N4551="sníž. přenesená",J4551,0)</f>
        <v>0</v>
      </c>
      <c r="BI4551" s="220">
        <f>IF(N4551="nulová",J4551,0)</f>
        <v>0</v>
      </c>
      <c r="BJ4551" s="25" t="s">
        <v>80</v>
      </c>
      <c r="BK4551" s="220">
        <f>ROUND(I4551*H4551,2)</f>
        <v>0</v>
      </c>
      <c r="BL4551" s="25" t="s">
        <v>775</v>
      </c>
      <c r="BM4551" s="25" t="s">
        <v>6503</v>
      </c>
    </row>
    <row r="4552" spans="2:65" s="1" customFormat="1" ht="24">
      <c r="B4552" s="42"/>
      <c r="C4552" s="64"/>
      <c r="D4552" s="227" t="s">
        <v>506</v>
      </c>
      <c r="E4552" s="64"/>
      <c r="F4552" s="274" t="s">
        <v>6502</v>
      </c>
      <c r="G4552" s="64"/>
      <c r="H4552" s="64"/>
      <c r="I4552" s="177"/>
      <c r="J4552" s="64"/>
      <c r="K4552" s="64"/>
      <c r="L4552" s="62"/>
      <c r="M4552" s="223"/>
      <c r="N4552" s="43"/>
      <c r="O4552" s="43"/>
      <c r="P4552" s="43"/>
      <c r="Q4552" s="43"/>
      <c r="R4552" s="43"/>
      <c r="S4552" s="43"/>
      <c r="T4552" s="79"/>
      <c r="AT4552" s="25" t="s">
        <v>506</v>
      </c>
      <c r="AU4552" s="25" t="s">
        <v>82</v>
      </c>
    </row>
    <row r="4553" spans="2:65" s="1" customFormat="1" ht="25.5" customHeight="1">
      <c r="B4553" s="42"/>
      <c r="C4553" s="209" t="s">
        <v>6504</v>
      </c>
      <c r="D4553" s="209" t="s">
        <v>498</v>
      </c>
      <c r="E4553" s="210" t="s">
        <v>6505</v>
      </c>
      <c r="F4553" s="211" t="s">
        <v>6506</v>
      </c>
      <c r="G4553" s="212" t="s">
        <v>832</v>
      </c>
      <c r="H4553" s="213">
        <v>35</v>
      </c>
      <c r="I4553" s="214"/>
      <c r="J4553" s="215">
        <f>ROUND(I4553*H4553,2)</f>
        <v>0</v>
      </c>
      <c r="K4553" s="211" t="s">
        <v>23</v>
      </c>
      <c r="L4553" s="62"/>
      <c r="M4553" s="216" t="s">
        <v>23</v>
      </c>
      <c r="N4553" s="217" t="s">
        <v>44</v>
      </c>
      <c r="O4553" s="43"/>
      <c r="P4553" s="218">
        <f>O4553*H4553</f>
        <v>0</v>
      </c>
      <c r="Q4553" s="218">
        <v>0</v>
      </c>
      <c r="R4553" s="218">
        <f>Q4553*H4553</f>
        <v>0</v>
      </c>
      <c r="S4553" s="218">
        <v>0</v>
      </c>
      <c r="T4553" s="219">
        <f>S4553*H4553</f>
        <v>0</v>
      </c>
      <c r="AR4553" s="25" t="s">
        <v>775</v>
      </c>
      <c r="AT4553" s="25" t="s">
        <v>498</v>
      </c>
      <c r="AU4553" s="25" t="s">
        <v>82</v>
      </c>
      <c r="AY4553" s="25" t="s">
        <v>492</v>
      </c>
      <c r="BE4553" s="220">
        <f>IF(N4553="základní",J4553,0)</f>
        <v>0</v>
      </c>
      <c r="BF4553" s="220">
        <f>IF(N4553="snížená",J4553,0)</f>
        <v>0</v>
      </c>
      <c r="BG4553" s="220">
        <f>IF(N4553="zákl. přenesená",J4553,0)</f>
        <v>0</v>
      </c>
      <c r="BH4553" s="220">
        <f>IF(N4553="sníž. přenesená",J4553,0)</f>
        <v>0</v>
      </c>
      <c r="BI4553" s="220">
        <f>IF(N4553="nulová",J4553,0)</f>
        <v>0</v>
      </c>
      <c r="BJ4553" s="25" t="s">
        <v>80</v>
      </c>
      <c r="BK4553" s="220">
        <f>ROUND(I4553*H4553,2)</f>
        <v>0</v>
      </c>
      <c r="BL4553" s="25" t="s">
        <v>775</v>
      </c>
      <c r="BM4553" s="25" t="s">
        <v>6507</v>
      </c>
    </row>
    <row r="4554" spans="2:65" s="1" customFormat="1" ht="24">
      <c r="B4554" s="42"/>
      <c r="C4554" s="64"/>
      <c r="D4554" s="227" t="s">
        <v>506</v>
      </c>
      <c r="E4554" s="64"/>
      <c r="F4554" s="274" t="s">
        <v>6506</v>
      </c>
      <c r="G4554" s="64"/>
      <c r="H4554" s="64"/>
      <c r="I4554" s="177"/>
      <c r="J4554" s="64"/>
      <c r="K4554" s="64"/>
      <c r="L4554" s="62"/>
      <c r="M4554" s="223"/>
      <c r="N4554" s="43"/>
      <c r="O4554" s="43"/>
      <c r="P4554" s="43"/>
      <c r="Q4554" s="43"/>
      <c r="R4554" s="43"/>
      <c r="S4554" s="43"/>
      <c r="T4554" s="79"/>
      <c r="AT4554" s="25" t="s">
        <v>506</v>
      </c>
      <c r="AU4554" s="25" t="s">
        <v>82</v>
      </c>
    </row>
    <row r="4555" spans="2:65" s="1" customFormat="1" ht="38.25" customHeight="1">
      <c r="B4555" s="42"/>
      <c r="C4555" s="209" t="s">
        <v>6508</v>
      </c>
      <c r="D4555" s="209" t="s">
        <v>498</v>
      </c>
      <c r="E4555" s="210" t="s">
        <v>6509</v>
      </c>
      <c r="F4555" s="211" t="s">
        <v>6510</v>
      </c>
      <c r="G4555" s="212" t="s">
        <v>2537</v>
      </c>
      <c r="H4555" s="213">
        <v>2</v>
      </c>
      <c r="I4555" s="214"/>
      <c r="J4555" s="215">
        <f>ROUND(I4555*H4555,2)</f>
        <v>0</v>
      </c>
      <c r="K4555" s="211" t="s">
        <v>23</v>
      </c>
      <c r="L4555" s="62"/>
      <c r="M4555" s="216" t="s">
        <v>23</v>
      </c>
      <c r="N4555" s="217" t="s">
        <v>44</v>
      </c>
      <c r="O4555" s="43"/>
      <c r="P4555" s="218">
        <f>O4555*H4555</f>
        <v>0</v>
      </c>
      <c r="Q4555" s="218">
        <v>0</v>
      </c>
      <c r="R4555" s="218">
        <f>Q4555*H4555</f>
        <v>0</v>
      </c>
      <c r="S4555" s="218">
        <v>0</v>
      </c>
      <c r="T4555" s="219">
        <f>S4555*H4555</f>
        <v>0</v>
      </c>
      <c r="AR4555" s="25" t="s">
        <v>775</v>
      </c>
      <c r="AT4555" s="25" t="s">
        <v>498</v>
      </c>
      <c r="AU4555" s="25" t="s">
        <v>82</v>
      </c>
      <c r="AY4555" s="25" t="s">
        <v>492</v>
      </c>
      <c r="BE4555" s="220">
        <f>IF(N4555="základní",J4555,0)</f>
        <v>0</v>
      </c>
      <c r="BF4555" s="220">
        <f>IF(N4555="snížená",J4555,0)</f>
        <v>0</v>
      </c>
      <c r="BG4555" s="220">
        <f>IF(N4555="zákl. přenesená",J4555,0)</f>
        <v>0</v>
      </c>
      <c r="BH4555" s="220">
        <f>IF(N4555="sníž. přenesená",J4555,0)</f>
        <v>0</v>
      </c>
      <c r="BI4555" s="220">
        <f>IF(N4555="nulová",J4555,0)</f>
        <v>0</v>
      </c>
      <c r="BJ4555" s="25" t="s">
        <v>80</v>
      </c>
      <c r="BK4555" s="220">
        <f>ROUND(I4555*H4555,2)</f>
        <v>0</v>
      </c>
      <c r="BL4555" s="25" t="s">
        <v>775</v>
      </c>
      <c r="BM4555" s="25" t="s">
        <v>6511</v>
      </c>
    </row>
    <row r="4556" spans="2:65" s="1" customFormat="1" ht="36">
      <c r="B4556" s="42"/>
      <c r="C4556" s="64"/>
      <c r="D4556" s="227" t="s">
        <v>506</v>
      </c>
      <c r="E4556" s="64"/>
      <c r="F4556" s="274" t="s">
        <v>6510</v>
      </c>
      <c r="G4556" s="64"/>
      <c r="H4556" s="64"/>
      <c r="I4556" s="177"/>
      <c r="J4556" s="64"/>
      <c r="K4556" s="64"/>
      <c r="L4556" s="62"/>
      <c r="M4556" s="223"/>
      <c r="N4556" s="43"/>
      <c r="O4556" s="43"/>
      <c r="P4556" s="43"/>
      <c r="Q4556" s="43"/>
      <c r="R4556" s="43"/>
      <c r="S4556" s="43"/>
      <c r="T4556" s="79"/>
      <c r="AT4556" s="25" t="s">
        <v>506</v>
      </c>
      <c r="AU4556" s="25" t="s">
        <v>82</v>
      </c>
    </row>
    <row r="4557" spans="2:65" s="1" customFormat="1" ht="16.5" customHeight="1">
      <c r="B4557" s="42"/>
      <c r="C4557" s="209" t="s">
        <v>6512</v>
      </c>
      <c r="D4557" s="209" t="s">
        <v>498</v>
      </c>
      <c r="E4557" s="210" t="s">
        <v>6513</v>
      </c>
      <c r="F4557" s="211" t="s">
        <v>6514</v>
      </c>
      <c r="G4557" s="212" t="s">
        <v>832</v>
      </c>
      <c r="H4557" s="213">
        <v>16.2</v>
      </c>
      <c r="I4557" s="214"/>
      <c r="J4557" s="215">
        <f>ROUND(I4557*H4557,2)</f>
        <v>0</v>
      </c>
      <c r="K4557" s="211" t="s">
        <v>501</v>
      </c>
      <c r="L4557" s="62"/>
      <c r="M4557" s="216" t="s">
        <v>23</v>
      </c>
      <c r="N4557" s="217" t="s">
        <v>44</v>
      </c>
      <c r="O4557" s="43"/>
      <c r="P4557" s="218">
        <f>O4557*H4557</f>
        <v>0</v>
      </c>
      <c r="Q4557" s="218">
        <v>6.0000000000000002E-5</v>
      </c>
      <c r="R4557" s="218">
        <f>Q4557*H4557</f>
        <v>9.7199999999999999E-4</v>
      </c>
      <c r="S4557" s="218">
        <v>0</v>
      </c>
      <c r="T4557" s="219">
        <f>S4557*H4557</f>
        <v>0</v>
      </c>
      <c r="AR4557" s="25" t="s">
        <v>775</v>
      </c>
      <c r="AT4557" s="25" t="s">
        <v>498</v>
      </c>
      <c r="AU4557" s="25" t="s">
        <v>82</v>
      </c>
      <c r="AY4557" s="25" t="s">
        <v>492</v>
      </c>
      <c r="BE4557" s="220">
        <f>IF(N4557="základní",J4557,0)</f>
        <v>0</v>
      </c>
      <c r="BF4557" s="220">
        <f>IF(N4557="snížená",J4557,0)</f>
        <v>0</v>
      </c>
      <c r="BG4557" s="220">
        <f>IF(N4557="zákl. přenesená",J4557,0)</f>
        <v>0</v>
      </c>
      <c r="BH4557" s="220">
        <f>IF(N4557="sníž. přenesená",J4557,0)</f>
        <v>0</v>
      </c>
      <c r="BI4557" s="220">
        <f>IF(N4557="nulová",J4557,0)</f>
        <v>0</v>
      </c>
      <c r="BJ4557" s="25" t="s">
        <v>80</v>
      </c>
      <c r="BK4557" s="220">
        <f>ROUND(I4557*H4557,2)</f>
        <v>0</v>
      </c>
      <c r="BL4557" s="25" t="s">
        <v>775</v>
      </c>
      <c r="BM4557" s="25" t="s">
        <v>6515</v>
      </c>
    </row>
    <row r="4558" spans="2:65" s="1" customFormat="1" ht="24">
      <c r="B4558" s="42"/>
      <c r="C4558" s="64"/>
      <c r="D4558" s="221" t="s">
        <v>506</v>
      </c>
      <c r="E4558" s="64"/>
      <c r="F4558" s="222" t="s">
        <v>6516</v>
      </c>
      <c r="G4558" s="64"/>
      <c r="H4558" s="64"/>
      <c r="I4558" s="177"/>
      <c r="J4558" s="64"/>
      <c r="K4558" s="64"/>
      <c r="L4558" s="62"/>
      <c r="M4558" s="223"/>
      <c r="N4558" s="43"/>
      <c r="O4558" s="43"/>
      <c r="P4558" s="43"/>
      <c r="Q4558" s="43"/>
      <c r="R4558" s="43"/>
      <c r="S4558" s="43"/>
      <c r="T4558" s="79"/>
      <c r="AT4558" s="25" t="s">
        <v>506</v>
      </c>
      <c r="AU4558" s="25" t="s">
        <v>82</v>
      </c>
    </row>
    <row r="4559" spans="2:65" s="1" customFormat="1" ht="108">
      <c r="B4559" s="42"/>
      <c r="C4559" s="64"/>
      <c r="D4559" s="221" t="s">
        <v>509</v>
      </c>
      <c r="E4559" s="64"/>
      <c r="F4559" s="224" t="s">
        <v>6517</v>
      </c>
      <c r="G4559" s="64"/>
      <c r="H4559" s="64"/>
      <c r="I4559" s="177"/>
      <c r="J4559" s="64"/>
      <c r="K4559" s="64"/>
      <c r="L4559" s="62"/>
      <c r="M4559" s="223"/>
      <c r="N4559" s="43"/>
      <c r="O4559" s="43"/>
      <c r="P4559" s="43"/>
      <c r="Q4559" s="43"/>
      <c r="R4559" s="43"/>
      <c r="S4559" s="43"/>
      <c r="T4559" s="79"/>
      <c r="AT4559" s="25" t="s">
        <v>509</v>
      </c>
      <c r="AU4559" s="25" t="s">
        <v>82</v>
      </c>
    </row>
    <row r="4560" spans="2:65" s="13" customFormat="1">
      <c r="B4560" s="237"/>
      <c r="C4560" s="238"/>
      <c r="D4560" s="221" t="s">
        <v>513</v>
      </c>
      <c r="E4560" s="239" t="s">
        <v>23</v>
      </c>
      <c r="F4560" s="240" t="s">
        <v>6518</v>
      </c>
      <c r="G4560" s="238"/>
      <c r="H4560" s="241" t="s">
        <v>23</v>
      </c>
      <c r="I4560" s="242"/>
      <c r="J4560" s="238"/>
      <c r="K4560" s="238"/>
      <c r="L4560" s="243"/>
      <c r="M4560" s="244"/>
      <c r="N4560" s="245"/>
      <c r="O4560" s="245"/>
      <c r="P4560" s="245"/>
      <c r="Q4560" s="245"/>
      <c r="R4560" s="245"/>
      <c r="S4560" s="245"/>
      <c r="T4560" s="246"/>
      <c r="AT4560" s="247" t="s">
        <v>513</v>
      </c>
      <c r="AU4560" s="247" t="s">
        <v>82</v>
      </c>
      <c r="AV4560" s="13" t="s">
        <v>80</v>
      </c>
      <c r="AW4560" s="13" t="s">
        <v>36</v>
      </c>
      <c r="AX4560" s="13" t="s">
        <v>73</v>
      </c>
      <c r="AY4560" s="247" t="s">
        <v>492</v>
      </c>
    </row>
    <row r="4561" spans="2:65" s="12" customFormat="1">
      <c r="B4561" s="225"/>
      <c r="C4561" s="226"/>
      <c r="D4561" s="221" t="s">
        <v>513</v>
      </c>
      <c r="E4561" s="248" t="s">
        <v>23</v>
      </c>
      <c r="F4561" s="249" t="s">
        <v>6519</v>
      </c>
      <c r="G4561" s="226"/>
      <c r="H4561" s="250">
        <v>16.2</v>
      </c>
      <c r="I4561" s="231"/>
      <c r="J4561" s="226"/>
      <c r="K4561" s="226"/>
      <c r="L4561" s="232"/>
      <c r="M4561" s="233"/>
      <c r="N4561" s="234"/>
      <c r="O4561" s="234"/>
      <c r="P4561" s="234"/>
      <c r="Q4561" s="234"/>
      <c r="R4561" s="234"/>
      <c r="S4561" s="234"/>
      <c r="T4561" s="235"/>
      <c r="AT4561" s="236" t="s">
        <v>513</v>
      </c>
      <c r="AU4561" s="236" t="s">
        <v>82</v>
      </c>
      <c r="AV4561" s="12" t="s">
        <v>82</v>
      </c>
      <c r="AW4561" s="12" t="s">
        <v>36</v>
      </c>
      <c r="AX4561" s="12" t="s">
        <v>73</v>
      </c>
      <c r="AY4561" s="236" t="s">
        <v>492</v>
      </c>
    </row>
    <row r="4562" spans="2:65" s="14" customFormat="1">
      <c r="B4562" s="251"/>
      <c r="C4562" s="252"/>
      <c r="D4562" s="227" t="s">
        <v>513</v>
      </c>
      <c r="E4562" s="253" t="s">
        <v>23</v>
      </c>
      <c r="F4562" s="254" t="s">
        <v>560</v>
      </c>
      <c r="G4562" s="252"/>
      <c r="H4562" s="255">
        <v>16.2</v>
      </c>
      <c r="I4562" s="256"/>
      <c r="J4562" s="252"/>
      <c r="K4562" s="252"/>
      <c r="L4562" s="257"/>
      <c r="M4562" s="258"/>
      <c r="N4562" s="259"/>
      <c r="O4562" s="259"/>
      <c r="P4562" s="259"/>
      <c r="Q4562" s="259"/>
      <c r="R4562" s="259"/>
      <c r="S4562" s="259"/>
      <c r="T4562" s="260"/>
      <c r="AT4562" s="261" t="s">
        <v>513</v>
      </c>
      <c r="AU4562" s="261" t="s">
        <v>82</v>
      </c>
      <c r="AV4562" s="14" t="s">
        <v>502</v>
      </c>
      <c r="AW4562" s="14" t="s">
        <v>36</v>
      </c>
      <c r="AX4562" s="14" t="s">
        <v>80</v>
      </c>
      <c r="AY4562" s="261" t="s">
        <v>492</v>
      </c>
    </row>
    <row r="4563" spans="2:65" s="1" customFormat="1" ht="25.5" customHeight="1">
      <c r="B4563" s="42"/>
      <c r="C4563" s="278" t="s">
        <v>6520</v>
      </c>
      <c r="D4563" s="278" t="s">
        <v>1110</v>
      </c>
      <c r="E4563" s="279" t="s">
        <v>6521</v>
      </c>
      <c r="F4563" s="280" t="s">
        <v>6522</v>
      </c>
      <c r="G4563" s="281" t="s">
        <v>832</v>
      </c>
      <c r="H4563" s="282">
        <v>3</v>
      </c>
      <c r="I4563" s="283"/>
      <c r="J4563" s="284">
        <f>ROUND(I4563*H4563,2)</f>
        <v>0</v>
      </c>
      <c r="K4563" s="280" t="s">
        <v>23</v>
      </c>
      <c r="L4563" s="285"/>
      <c r="M4563" s="286" t="s">
        <v>23</v>
      </c>
      <c r="N4563" s="287" t="s">
        <v>44</v>
      </c>
      <c r="O4563" s="43"/>
      <c r="P4563" s="218">
        <f>O4563*H4563</f>
        <v>0</v>
      </c>
      <c r="Q4563" s="218">
        <v>0</v>
      </c>
      <c r="R4563" s="218">
        <f>Q4563*H4563</f>
        <v>0</v>
      </c>
      <c r="S4563" s="218">
        <v>0</v>
      </c>
      <c r="T4563" s="219">
        <f>S4563*H4563</f>
        <v>0</v>
      </c>
      <c r="AR4563" s="25" t="s">
        <v>977</v>
      </c>
      <c r="AT4563" s="25" t="s">
        <v>1110</v>
      </c>
      <c r="AU4563" s="25" t="s">
        <v>82</v>
      </c>
      <c r="AY4563" s="25" t="s">
        <v>492</v>
      </c>
      <c r="BE4563" s="220">
        <f>IF(N4563="základní",J4563,0)</f>
        <v>0</v>
      </c>
      <c r="BF4563" s="220">
        <f>IF(N4563="snížená",J4563,0)</f>
        <v>0</v>
      </c>
      <c r="BG4563" s="220">
        <f>IF(N4563="zákl. přenesená",J4563,0)</f>
        <v>0</v>
      </c>
      <c r="BH4563" s="220">
        <f>IF(N4563="sníž. přenesená",J4563,0)</f>
        <v>0</v>
      </c>
      <c r="BI4563" s="220">
        <f>IF(N4563="nulová",J4563,0)</f>
        <v>0</v>
      </c>
      <c r="BJ4563" s="25" t="s">
        <v>80</v>
      </c>
      <c r="BK4563" s="220">
        <f>ROUND(I4563*H4563,2)</f>
        <v>0</v>
      </c>
      <c r="BL4563" s="25" t="s">
        <v>775</v>
      </c>
      <c r="BM4563" s="25" t="s">
        <v>6523</v>
      </c>
    </row>
    <row r="4564" spans="2:65" s="1" customFormat="1">
      <c r="B4564" s="42"/>
      <c r="C4564" s="64"/>
      <c r="D4564" s="227" t="s">
        <v>506</v>
      </c>
      <c r="E4564" s="64"/>
      <c r="F4564" s="274" t="s">
        <v>6522</v>
      </c>
      <c r="G4564" s="64"/>
      <c r="H4564" s="64"/>
      <c r="I4564" s="177"/>
      <c r="J4564" s="64"/>
      <c r="K4564" s="64"/>
      <c r="L4564" s="62"/>
      <c r="M4564" s="223"/>
      <c r="N4564" s="43"/>
      <c r="O4564" s="43"/>
      <c r="P4564" s="43"/>
      <c r="Q4564" s="43"/>
      <c r="R4564" s="43"/>
      <c r="S4564" s="43"/>
      <c r="T4564" s="79"/>
      <c r="AT4564" s="25" t="s">
        <v>506</v>
      </c>
      <c r="AU4564" s="25" t="s">
        <v>82</v>
      </c>
    </row>
    <row r="4565" spans="2:65" s="1" customFormat="1" ht="25.5" customHeight="1">
      <c r="B4565" s="42"/>
      <c r="C4565" s="278" t="s">
        <v>6524</v>
      </c>
      <c r="D4565" s="278" t="s">
        <v>1110</v>
      </c>
      <c r="E4565" s="279" t="s">
        <v>6525</v>
      </c>
      <c r="F4565" s="280" t="s">
        <v>6526</v>
      </c>
      <c r="G4565" s="281" t="s">
        <v>832</v>
      </c>
      <c r="H4565" s="282">
        <v>3</v>
      </c>
      <c r="I4565" s="283"/>
      <c r="J4565" s="284">
        <f>ROUND(I4565*H4565,2)</f>
        <v>0</v>
      </c>
      <c r="K4565" s="280" t="s">
        <v>23</v>
      </c>
      <c r="L4565" s="285"/>
      <c r="M4565" s="286" t="s">
        <v>23</v>
      </c>
      <c r="N4565" s="287" t="s">
        <v>44</v>
      </c>
      <c r="O4565" s="43"/>
      <c r="P4565" s="218">
        <f>O4565*H4565</f>
        <v>0</v>
      </c>
      <c r="Q4565" s="218">
        <v>0</v>
      </c>
      <c r="R4565" s="218">
        <f>Q4565*H4565</f>
        <v>0</v>
      </c>
      <c r="S4565" s="218">
        <v>0</v>
      </c>
      <c r="T4565" s="219">
        <f>S4565*H4565</f>
        <v>0</v>
      </c>
      <c r="AR4565" s="25" t="s">
        <v>977</v>
      </c>
      <c r="AT4565" s="25" t="s">
        <v>1110</v>
      </c>
      <c r="AU4565" s="25" t="s">
        <v>82</v>
      </c>
      <c r="AY4565" s="25" t="s">
        <v>492</v>
      </c>
      <c r="BE4565" s="220">
        <f>IF(N4565="základní",J4565,0)</f>
        <v>0</v>
      </c>
      <c r="BF4565" s="220">
        <f>IF(N4565="snížená",J4565,0)</f>
        <v>0</v>
      </c>
      <c r="BG4565" s="220">
        <f>IF(N4565="zákl. přenesená",J4565,0)</f>
        <v>0</v>
      </c>
      <c r="BH4565" s="220">
        <f>IF(N4565="sníž. přenesená",J4565,0)</f>
        <v>0</v>
      </c>
      <c r="BI4565" s="220">
        <f>IF(N4565="nulová",J4565,0)</f>
        <v>0</v>
      </c>
      <c r="BJ4565" s="25" t="s">
        <v>80</v>
      </c>
      <c r="BK4565" s="220">
        <f>ROUND(I4565*H4565,2)</f>
        <v>0</v>
      </c>
      <c r="BL4565" s="25" t="s">
        <v>775</v>
      </c>
      <c r="BM4565" s="25" t="s">
        <v>6527</v>
      </c>
    </row>
    <row r="4566" spans="2:65" s="1" customFormat="1">
      <c r="B4566" s="42"/>
      <c r="C4566" s="64"/>
      <c r="D4566" s="227" t="s">
        <v>506</v>
      </c>
      <c r="E4566" s="64"/>
      <c r="F4566" s="274" t="s">
        <v>6526</v>
      </c>
      <c r="G4566" s="64"/>
      <c r="H4566" s="64"/>
      <c r="I4566" s="177"/>
      <c r="J4566" s="64"/>
      <c r="K4566" s="64"/>
      <c r="L4566" s="62"/>
      <c r="M4566" s="223"/>
      <c r="N4566" s="43"/>
      <c r="O4566" s="43"/>
      <c r="P4566" s="43"/>
      <c r="Q4566" s="43"/>
      <c r="R4566" s="43"/>
      <c r="S4566" s="43"/>
      <c r="T4566" s="79"/>
      <c r="AT4566" s="25" t="s">
        <v>506</v>
      </c>
      <c r="AU4566" s="25" t="s">
        <v>82</v>
      </c>
    </row>
    <row r="4567" spans="2:65" s="1" customFormat="1" ht="25.5" customHeight="1">
      <c r="B4567" s="42"/>
      <c r="C4567" s="209" t="s">
        <v>6528</v>
      </c>
      <c r="D4567" s="209" t="s">
        <v>498</v>
      </c>
      <c r="E4567" s="210" t="s">
        <v>6529</v>
      </c>
      <c r="F4567" s="211" t="s">
        <v>6530</v>
      </c>
      <c r="G4567" s="212" t="s">
        <v>832</v>
      </c>
      <c r="H4567" s="213">
        <v>10</v>
      </c>
      <c r="I4567" s="214"/>
      <c r="J4567" s="215">
        <f>ROUND(I4567*H4567,2)</f>
        <v>0</v>
      </c>
      <c r="K4567" s="211" t="s">
        <v>501</v>
      </c>
      <c r="L4567" s="62"/>
      <c r="M4567" s="216" t="s">
        <v>23</v>
      </c>
      <c r="N4567" s="217" t="s">
        <v>44</v>
      </c>
      <c r="O4567" s="43"/>
      <c r="P4567" s="218">
        <f>O4567*H4567</f>
        <v>0</v>
      </c>
      <c r="Q4567" s="218">
        <v>0</v>
      </c>
      <c r="R4567" s="218">
        <f>Q4567*H4567</f>
        <v>0</v>
      </c>
      <c r="S4567" s="218">
        <v>0</v>
      </c>
      <c r="T4567" s="219">
        <f>S4567*H4567</f>
        <v>0</v>
      </c>
      <c r="AR4567" s="25" t="s">
        <v>775</v>
      </c>
      <c r="AT4567" s="25" t="s">
        <v>498</v>
      </c>
      <c r="AU4567" s="25" t="s">
        <v>82</v>
      </c>
      <c r="AY4567" s="25" t="s">
        <v>492</v>
      </c>
      <c r="BE4567" s="220">
        <f>IF(N4567="základní",J4567,0)</f>
        <v>0</v>
      </c>
      <c r="BF4567" s="220">
        <f>IF(N4567="snížená",J4567,0)</f>
        <v>0</v>
      </c>
      <c r="BG4567" s="220">
        <f>IF(N4567="zákl. přenesená",J4567,0)</f>
        <v>0</v>
      </c>
      <c r="BH4567" s="220">
        <f>IF(N4567="sníž. přenesená",J4567,0)</f>
        <v>0</v>
      </c>
      <c r="BI4567" s="220">
        <f>IF(N4567="nulová",J4567,0)</f>
        <v>0</v>
      </c>
      <c r="BJ4567" s="25" t="s">
        <v>80</v>
      </c>
      <c r="BK4567" s="220">
        <f>ROUND(I4567*H4567,2)</f>
        <v>0</v>
      </c>
      <c r="BL4567" s="25" t="s">
        <v>775</v>
      </c>
      <c r="BM4567" s="25" t="s">
        <v>6531</v>
      </c>
    </row>
    <row r="4568" spans="2:65" s="1" customFormat="1">
      <c r="B4568" s="42"/>
      <c r="C4568" s="64"/>
      <c r="D4568" s="221" t="s">
        <v>506</v>
      </c>
      <c r="E4568" s="64"/>
      <c r="F4568" s="222" t="s">
        <v>6532</v>
      </c>
      <c r="G4568" s="64"/>
      <c r="H4568" s="64"/>
      <c r="I4568" s="177"/>
      <c r="J4568" s="64"/>
      <c r="K4568" s="64"/>
      <c r="L4568" s="62"/>
      <c r="M4568" s="223"/>
      <c r="N4568" s="43"/>
      <c r="O4568" s="43"/>
      <c r="P4568" s="43"/>
      <c r="Q4568" s="43"/>
      <c r="R4568" s="43"/>
      <c r="S4568" s="43"/>
      <c r="T4568" s="79"/>
      <c r="AT4568" s="25" t="s">
        <v>506</v>
      </c>
      <c r="AU4568" s="25" t="s">
        <v>82</v>
      </c>
    </row>
    <row r="4569" spans="2:65" s="1" customFormat="1" ht="108">
      <c r="B4569" s="42"/>
      <c r="C4569" s="64"/>
      <c r="D4569" s="221" t="s">
        <v>509</v>
      </c>
      <c r="E4569" s="64"/>
      <c r="F4569" s="224" t="s">
        <v>6517</v>
      </c>
      <c r="G4569" s="64"/>
      <c r="H4569" s="64"/>
      <c r="I4569" s="177"/>
      <c r="J4569" s="64"/>
      <c r="K4569" s="64"/>
      <c r="L4569" s="62"/>
      <c r="M4569" s="223"/>
      <c r="N4569" s="43"/>
      <c r="O4569" s="43"/>
      <c r="P4569" s="43"/>
      <c r="Q4569" s="43"/>
      <c r="R4569" s="43"/>
      <c r="S4569" s="43"/>
      <c r="T4569" s="79"/>
      <c r="AT4569" s="25" t="s">
        <v>509</v>
      </c>
      <c r="AU4569" s="25" t="s">
        <v>82</v>
      </c>
    </row>
    <row r="4570" spans="2:65" s="13" customFormat="1">
      <c r="B4570" s="237"/>
      <c r="C4570" s="238"/>
      <c r="D4570" s="221" t="s">
        <v>513</v>
      </c>
      <c r="E4570" s="239" t="s">
        <v>23</v>
      </c>
      <c r="F4570" s="240" t="s">
        <v>2735</v>
      </c>
      <c r="G4570" s="238"/>
      <c r="H4570" s="241" t="s">
        <v>23</v>
      </c>
      <c r="I4570" s="242"/>
      <c r="J4570" s="238"/>
      <c r="K4570" s="238"/>
      <c r="L4570" s="243"/>
      <c r="M4570" s="244"/>
      <c r="N4570" s="245"/>
      <c r="O4570" s="245"/>
      <c r="P4570" s="245"/>
      <c r="Q4570" s="245"/>
      <c r="R4570" s="245"/>
      <c r="S4570" s="245"/>
      <c r="T4570" s="246"/>
      <c r="AT4570" s="247" t="s">
        <v>513</v>
      </c>
      <c r="AU4570" s="247" t="s">
        <v>82</v>
      </c>
      <c r="AV4570" s="13" t="s">
        <v>80</v>
      </c>
      <c r="AW4570" s="13" t="s">
        <v>36</v>
      </c>
      <c r="AX4570" s="13" t="s">
        <v>73</v>
      </c>
      <c r="AY4570" s="247" t="s">
        <v>492</v>
      </c>
    </row>
    <row r="4571" spans="2:65" s="12" customFormat="1">
      <c r="B4571" s="225"/>
      <c r="C4571" s="226"/>
      <c r="D4571" s="221" t="s">
        <v>513</v>
      </c>
      <c r="E4571" s="248" t="s">
        <v>23</v>
      </c>
      <c r="F4571" s="249" t="s">
        <v>255</v>
      </c>
      <c r="G4571" s="226"/>
      <c r="H4571" s="250">
        <v>10</v>
      </c>
      <c r="I4571" s="231"/>
      <c r="J4571" s="226"/>
      <c r="K4571" s="226"/>
      <c r="L4571" s="232"/>
      <c r="M4571" s="233"/>
      <c r="N4571" s="234"/>
      <c r="O4571" s="234"/>
      <c r="P4571" s="234"/>
      <c r="Q4571" s="234"/>
      <c r="R4571" s="234"/>
      <c r="S4571" s="234"/>
      <c r="T4571" s="235"/>
      <c r="AT4571" s="236" t="s">
        <v>513</v>
      </c>
      <c r="AU4571" s="236" t="s">
        <v>82</v>
      </c>
      <c r="AV4571" s="12" t="s">
        <v>82</v>
      </c>
      <c r="AW4571" s="12" t="s">
        <v>36</v>
      </c>
      <c r="AX4571" s="12" t="s">
        <v>73</v>
      </c>
      <c r="AY4571" s="236" t="s">
        <v>492</v>
      </c>
    </row>
    <row r="4572" spans="2:65" s="14" customFormat="1">
      <c r="B4572" s="251"/>
      <c r="C4572" s="252"/>
      <c r="D4572" s="227" t="s">
        <v>513</v>
      </c>
      <c r="E4572" s="253" t="s">
        <v>23</v>
      </c>
      <c r="F4572" s="254" t="s">
        <v>560</v>
      </c>
      <c r="G4572" s="252"/>
      <c r="H4572" s="255">
        <v>10</v>
      </c>
      <c r="I4572" s="256"/>
      <c r="J4572" s="252"/>
      <c r="K4572" s="252"/>
      <c r="L4572" s="257"/>
      <c r="M4572" s="258"/>
      <c r="N4572" s="259"/>
      <c r="O4572" s="259"/>
      <c r="P4572" s="259"/>
      <c r="Q4572" s="259"/>
      <c r="R4572" s="259"/>
      <c r="S4572" s="259"/>
      <c r="T4572" s="260"/>
      <c r="AT4572" s="261" t="s">
        <v>513</v>
      </c>
      <c r="AU4572" s="261" t="s">
        <v>82</v>
      </c>
      <c r="AV4572" s="14" t="s">
        <v>502</v>
      </c>
      <c r="AW4572" s="14" t="s">
        <v>36</v>
      </c>
      <c r="AX4572" s="14" t="s">
        <v>80</v>
      </c>
      <c r="AY4572" s="261" t="s">
        <v>492</v>
      </c>
    </row>
    <row r="4573" spans="2:65" s="1" customFormat="1" ht="25.5" customHeight="1">
      <c r="B4573" s="42"/>
      <c r="C4573" s="278" t="s">
        <v>6533</v>
      </c>
      <c r="D4573" s="278" t="s">
        <v>1110</v>
      </c>
      <c r="E4573" s="279" t="s">
        <v>2735</v>
      </c>
      <c r="F4573" s="280" t="s">
        <v>6534</v>
      </c>
      <c r="G4573" s="281" t="s">
        <v>832</v>
      </c>
      <c r="H4573" s="282">
        <v>10</v>
      </c>
      <c r="I4573" s="283"/>
      <c r="J4573" s="284">
        <f>ROUND(I4573*H4573,2)</f>
        <v>0</v>
      </c>
      <c r="K4573" s="280" t="s">
        <v>23</v>
      </c>
      <c r="L4573" s="285"/>
      <c r="M4573" s="286" t="s">
        <v>23</v>
      </c>
      <c r="N4573" s="287" t="s">
        <v>44</v>
      </c>
      <c r="O4573" s="43"/>
      <c r="P4573" s="218">
        <f>O4573*H4573</f>
        <v>0</v>
      </c>
      <c r="Q4573" s="218">
        <v>0</v>
      </c>
      <c r="R4573" s="218">
        <f>Q4573*H4573</f>
        <v>0</v>
      </c>
      <c r="S4573" s="218">
        <v>0</v>
      </c>
      <c r="T4573" s="219">
        <f>S4573*H4573</f>
        <v>0</v>
      </c>
      <c r="AR4573" s="25" t="s">
        <v>977</v>
      </c>
      <c r="AT4573" s="25" t="s">
        <v>1110</v>
      </c>
      <c r="AU4573" s="25" t="s">
        <v>82</v>
      </c>
      <c r="AY4573" s="25" t="s">
        <v>492</v>
      </c>
      <c r="BE4573" s="220">
        <f>IF(N4573="základní",J4573,0)</f>
        <v>0</v>
      </c>
      <c r="BF4573" s="220">
        <f>IF(N4573="snížená",J4573,0)</f>
        <v>0</v>
      </c>
      <c r="BG4573" s="220">
        <f>IF(N4573="zákl. přenesená",J4573,0)</f>
        <v>0</v>
      </c>
      <c r="BH4573" s="220">
        <f>IF(N4573="sníž. přenesená",J4573,0)</f>
        <v>0</v>
      </c>
      <c r="BI4573" s="220">
        <f>IF(N4573="nulová",J4573,0)</f>
        <v>0</v>
      </c>
      <c r="BJ4573" s="25" t="s">
        <v>80</v>
      </c>
      <c r="BK4573" s="220">
        <f>ROUND(I4573*H4573,2)</f>
        <v>0</v>
      </c>
      <c r="BL4573" s="25" t="s">
        <v>775</v>
      </c>
      <c r="BM4573" s="25" t="s">
        <v>6535</v>
      </c>
    </row>
    <row r="4574" spans="2:65" s="1" customFormat="1" ht="24">
      <c r="B4574" s="42"/>
      <c r="C4574" s="64"/>
      <c r="D4574" s="227" t="s">
        <v>506</v>
      </c>
      <c r="E4574" s="64"/>
      <c r="F4574" s="274" t="s">
        <v>6534</v>
      </c>
      <c r="G4574" s="64"/>
      <c r="H4574" s="64"/>
      <c r="I4574" s="177"/>
      <c r="J4574" s="64"/>
      <c r="K4574" s="64"/>
      <c r="L4574" s="62"/>
      <c r="M4574" s="223"/>
      <c r="N4574" s="43"/>
      <c r="O4574" s="43"/>
      <c r="P4574" s="43"/>
      <c r="Q4574" s="43"/>
      <c r="R4574" s="43"/>
      <c r="S4574" s="43"/>
      <c r="T4574" s="79"/>
      <c r="AT4574" s="25" t="s">
        <v>506</v>
      </c>
      <c r="AU4574" s="25" t="s">
        <v>82</v>
      </c>
    </row>
    <row r="4575" spans="2:65" s="1" customFormat="1" ht="16.5" customHeight="1">
      <c r="B4575" s="42"/>
      <c r="C4575" s="209" t="s">
        <v>6536</v>
      </c>
      <c r="D4575" s="209" t="s">
        <v>498</v>
      </c>
      <c r="E4575" s="210" t="s">
        <v>6537</v>
      </c>
      <c r="F4575" s="211" t="s">
        <v>6538</v>
      </c>
      <c r="G4575" s="212" t="s">
        <v>180</v>
      </c>
      <c r="H4575" s="213">
        <v>15.430999999999999</v>
      </c>
      <c r="I4575" s="214"/>
      <c r="J4575" s="215">
        <f>ROUND(I4575*H4575,2)</f>
        <v>0</v>
      </c>
      <c r="K4575" s="211" t="s">
        <v>501</v>
      </c>
      <c r="L4575" s="62"/>
      <c r="M4575" s="216" t="s">
        <v>23</v>
      </c>
      <c r="N4575" s="217" t="s">
        <v>44</v>
      </c>
      <c r="O4575" s="43"/>
      <c r="P4575" s="218">
        <f>O4575*H4575</f>
        <v>0</v>
      </c>
      <c r="Q4575" s="218">
        <v>1.0000000000000001E-5</v>
      </c>
      <c r="R4575" s="218">
        <f>Q4575*H4575</f>
        <v>1.5431E-4</v>
      </c>
      <c r="S4575" s="218">
        <v>0</v>
      </c>
      <c r="T4575" s="219">
        <f>S4575*H4575</f>
        <v>0</v>
      </c>
      <c r="AR4575" s="25" t="s">
        <v>775</v>
      </c>
      <c r="AT4575" s="25" t="s">
        <v>498</v>
      </c>
      <c r="AU4575" s="25" t="s">
        <v>82</v>
      </c>
      <c r="AY4575" s="25" t="s">
        <v>492</v>
      </c>
      <c r="BE4575" s="220">
        <f>IF(N4575="základní",J4575,0)</f>
        <v>0</v>
      </c>
      <c r="BF4575" s="220">
        <f>IF(N4575="snížená",J4575,0)</f>
        <v>0</v>
      </c>
      <c r="BG4575" s="220">
        <f>IF(N4575="zákl. přenesená",J4575,0)</f>
        <v>0</v>
      </c>
      <c r="BH4575" s="220">
        <f>IF(N4575="sníž. přenesená",J4575,0)</f>
        <v>0</v>
      </c>
      <c r="BI4575" s="220">
        <f>IF(N4575="nulová",J4575,0)</f>
        <v>0</v>
      </c>
      <c r="BJ4575" s="25" t="s">
        <v>80</v>
      </c>
      <c r="BK4575" s="220">
        <f>ROUND(I4575*H4575,2)</f>
        <v>0</v>
      </c>
      <c r="BL4575" s="25" t="s">
        <v>775</v>
      </c>
      <c r="BM4575" s="25" t="s">
        <v>6539</v>
      </c>
    </row>
    <row r="4576" spans="2:65" s="1" customFormat="1">
      <c r="B4576" s="42"/>
      <c r="C4576" s="64"/>
      <c r="D4576" s="221" t="s">
        <v>506</v>
      </c>
      <c r="E4576" s="64"/>
      <c r="F4576" s="222" t="s">
        <v>6540</v>
      </c>
      <c r="G4576" s="64"/>
      <c r="H4576" s="64"/>
      <c r="I4576" s="177"/>
      <c r="J4576" s="64"/>
      <c r="K4576" s="64"/>
      <c r="L4576" s="62"/>
      <c r="M4576" s="223"/>
      <c r="N4576" s="43"/>
      <c r="O4576" s="43"/>
      <c r="P4576" s="43"/>
      <c r="Q4576" s="43"/>
      <c r="R4576" s="43"/>
      <c r="S4576" s="43"/>
      <c r="T4576" s="79"/>
      <c r="AT4576" s="25" t="s">
        <v>506</v>
      </c>
      <c r="AU4576" s="25" t="s">
        <v>82</v>
      </c>
    </row>
    <row r="4577" spans="2:65" s="1" customFormat="1" ht="60">
      <c r="B4577" s="42"/>
      <c r="C4577" s="64"/>
      <c r="D4577" s="221" t="s">
        <v>509</v>
      </c>
      <c r="E4577" s="64"/>
      <c r="F4577" s="224" t="s">
        <v>6541</v>
      </c>
      <c r="G4577" s="64"/>
      <c r="H4577" s="64"/>
      <c r="I4577" s="177"/>
      <c r="J4577" s="64"/>
      <c r="K4577" s="64"/>
      <c r="L4577" s="62"/>
      <c r="M4577" s="223"/>
      <c r="N4577" s="43"/>
      <c r="O4577" s="43"/>
      <c r="P4577" s="43"/>
      <c r="Q4577" s="43"/>
      <c r="R4577" s="43"/>
      <c r="S4577" s="43"/>
      <c r="T4577" s="79"/>
      <c r="AT4577" s="25" t="s">
        <v>509</v>
      </c>
      <c r="AU4577" s="25" t="s">
        <v>82</v>
      </c>
    </row>
    <row r="4578" spans="2:65" s="13" customFormat="1">
      <c r="B4578" s="237"/>
      <c r="C4578" s="238"/>
      <c r="D4578" s="221" t="s">
        <v>513</v>
      </c>
      <c r="E4578" s="239" t="s">
        <v>23</v>
      </c>
      <c r="F4578" s="240" t="s">
        <v>6542</v>
      </c>
      <c r="G4578" s="238"/>
      <c r="H4578" s="241" t="s">
        <v>23</v>
      </c>
      <c r="I4578" s="242"/>
      <c r="J4578" s="238"/>
      <c r="K4578" s="238"/>
      <c r="L4578" s="243"/>
      <c r="M4578" s="244"/>
      <c r="N4578" s="245"/>
      <c r="O4578" s="245"/>
      <c r="P4578" s="245"/>
      <c r="Q4578" s="245"/>
      <c r="R4578" s="245"/>
      <c r="S4578" s="245"/>
      <c r="T4578" s="246"/>
      <c r="AT4578" s="247" t="s">
        <v>513</v>
      </c>
      <c r="AU4578" s="247" t="s">
        <v>82</v>
      </c>
      <c r="AV4578" s="13" t="s">
        <v>80</v>
      </c>
      <c r="AW4578" s="13" t="s">
        <v>36</v>
      </c>
      <c r="AX4578" s="13" t="s">
        <v>73</v>
      </c>
      <c r="AY4578" s="247" t="s">
        <v>492</v>
      </c>
    </row>
    <row r="4579" spans="2:65" s="12" customFormat="1">
      <c r="B4579" s="225"/>
      <c r="C4579" s="226"/>
      <c r="D4579" s="221" t="s">
        <v>513</v>
      </c>
      <c r="E4579" s="248" t="s">
        <v>23</v>
      </c>
      <c r="F4579" s="249" t="s">
        <v>6543</v>
      </c>
      <c r="G4579" s="226"/>
      <c r="H4579" s="250">
        <v>15.430999999999999</v>
      </c>
      <c r="I4579" s="231"/>
      <c r="J4579" s="226"/>
      <c r="K4579" s="226"/>
      <c r="L4579" s="232"/>
      <c r="M4579" s="233"/>
      <c r="N4579" s="234"/>
      <c r="O4579" s="234"/>
      <c r="P4579" s="234"/>
      <c r="Q4579" s="234"/>
      <c r="R4579" s="234"/>
      <c r="S4579" s="234"/>
      <c r="T4579" s="235"/>
      <c r="AT4579" s="236" t="s">
        <v>513</v>
      </c>
      <c r="AU4579" s="236" t="s">
        <v>82</v>
      </c>
      <c r="AV4579" s="12" t="s">
        <v>82</v>
      </c>
      <c r="AW4579" s="12" t="s">
        <v>36</v>
      </c>
      <c r="AX4579" s="12" t="s">
        <v>73</v>
      </c>
      <c r="AY4579" s="236" t="s">
        <v>492</v>
      </c>
    </row>
    <row r="4580" spans="2:65" s="14" customFormat="1">
      <c r="B4580" s="251"/>
      <c r="C4580" s="252"/>
      <c r="D4580" s="227" t="s">
        <v>513</v>
      </c>
      <c r="E4580" s="253" t="s">
        <v>23</v>
      </c>
      <c r="F4580" s="254" t="s">
        <v>560</v>
      </c>
      <c r="G4580" s="252"/>
      <c r="H4580" s="255">
        <v>15.430999999999999</v>
      </c>
      <c r="I4580" s="256"/>
      <c r="J4580" s="252"/>
      <c r="K4580" s="252"/>
      <c r="L4580" s="257"/>
      <c r="M4580" s="258"/>
      <c r="N4580" s="259"/>
      <c r="O4580" s="259"/>
      <c r="P4580" s="259"/>
      <c r="Q4580" s="259"/>
      <c r="R4580" s="259"/>
      <c r="S4580" s="259"/>
      <c r="T4580" s="260"/>
      <c r="AT4580" s="261" t="s">
        <v>513</v>
      </c>
      <c r="AU4580" s="261" t="s">
        <v>82</v>
      </c>
      <c r="AV4580" s="14" t="s">
        <v>502</v>
      </c>
      <c r="AW4580" s="14" t="s">
        <v>36</v>
      </c>
      <c r="AX4580" s="14" t="s">
        <v>80</v>
      </c>
      <c r="AY4580" s="261" t="s">
        <v>492</v>
      </c>
    </row>
    <row r="4581" spans="2:65" s="1" customFormat="1" ht="25.5" customHeight="1">
      <c r="B4581" s="42"/>
      <c r="C4581" s="278" t="s">
        <v>6544</v>
      </c>
      <c r="D4581" s="278" t="s">
        <v>1110</v>
      </c>
      <c r="E4581" s="279" t="s">
        <v>6545</v>
      </c>
      <c r="F4581" s="280" t="s">
        <v>6546</v>
      </c>
      <c r="G4581" s="281" t="s">
        <v>2537</v>
      </c>
      <c r="H4581" s="282">
        <v>1</v>
      </c>
      <c r="I4581" s="283"/>
      <c r="J4581" s="284">
        <f>ROUND(I4581*H4581,2)</f>
        <v>0</v>
      </c>
      <c r="K4581" s="280" t="s">
        <v>23</v>
      </c>
      <c r="L4581" s="285"/>
      <c r="M4581" s="286" t="s">
        <v>23</v>
      </c>
      <c r="N4581" s="287" t="s">
        <v>44</v>
      </c>
      <c r="O4581" s="43"/>
      <c r="P4581" s="218">
        <f>O4581*H4581</f>
        <v>0</v>
      </c>
      <c r="Q4581" s="218">
        <v>0</v>
      </c>
      <c r="R4581" s="218">
        <f>Q4581*H4581</f>
        <v>0</v>
      </c>
      <c r="S4581" s="218">
        <v>0</v>
      </c>
      <c r="T4581" s="219">
        <f>S4581*H4581</f>
        <v>0</v>
      </c>
      <c r="AR4581" s="25" t="s">
        <v>977</v>
      </c>
      <c r="AT4581" s="25" t="s">
        <v>1110</v>
      </c>
      <c r="AU4581" s="25" t="s">
        <v>82</v>
      </c>
      <c r="AY4581" s="25" t="s">
        <v>492</v>
      </c>
      <c r="BE4581" s="220">
        <f>IF(N4581="základní",J4581,0)</f>
        <v>0</v>
      </c>
      <c r="BF4581" s="220">
        <f>IF(N4581="snížená",J4581,0)</f>
        <v>0</v>
      </c>
      <c r="BG4581" s="220">
        <f>IF(N4581="zákl. přenesená",J4581,0)</f>
        <v>0</v>
      </c>
      <c r="BH4581" s="220">
        <f>IF(N4581="sníž. přenesená",J4581,0)</f>
        <v>0</v>
      </c>
      <c r="BI4581" s="220">
        <f>IF(N4581="nulová",J4581,0)</f>
        <v>0</v>
      </c>
      <c r="BJ4581" s="25" t="s">
        <v>80</v>
      </c>
      <c r="BK4581" s="220">
        <f>ROUND(I4581*H4581,2)</f>
        <v>0</v>
      </c>
      <c r="BL4581" s="25" t="s">
        <v>775</v>
      </c>
      <c r="BM4581" s="25" t="s">
        <v>6547</v>
      </c>
    </row>
    <row r="4582" spans="2:65" s="1" customFormat="1" ht="24">
      <c r="B4582" s="42"/>
      <c r="C4582" s="64"/>
      <c r="D4582" s="227" t="s">
        <v>506</v>
      </c>
      <c r="E4582" s="64"/>
      <c r="F4582" s="274" t="s">
        <v>6546</v>
      </c>
      <c r="G4582" s="64"/>
      <c r="H4582" s="64"/>
      <c r="I4582" s="177"/>
      <c r="J4582" s="64"/>
      <c r="K4582" s="64"/>
      <c r="L4582" s="62"/>
      <c r="M4582" s="223"/>
      <c r="N4582" s="43"/>
      <c r="O4582" s="43"/>
      <c r="P4582" s="43"/>
      <c r="Q4582" s="43"/>
      <c r="R4582" s="43"/>
      <c r="S4582" s="43"/>
      <c r="T4582" s="79"/>
      <c r="AT4582" s="25" t="s">
        <v>506</v>
      </c>
      <c r="AU4582" s="25" t="s">
        <v>82</v>
      </c>
    </row>
    <row r="4583" spans="2:65" s="1" customFormat="1" ht="25.5" customHeight="1">
      <c r="B4583" s="42"/>
      <c r="C4583" s="278" t="s">
        <v>6548</v>
      </c>
      <c r="D4583" s="278" t="s">
        <v>1110</v>
      </c>
      <c r="E4583" s="279" t="s">
        <v>6549</v>
      </c>
      <c r="F4583" s="280" t="s">
        <v>6550</v>
      </c>
      <c r="G4583" s="281" t="s">
        <v>2537</v>
      </c>
      <c r="H4583" s="282">
        <v>1</v>
      </c>
      <c r="I4583" s="283"/>
      <c r="J4583" s="284">
        <f>ROUND(I4583*H4583,2)</f>
        <v>0</v>
      </c>
      <c r="K4583" s="280" t="s">
        <v>23</v>
      </c>
      <c r="L4583" s="285"/>
      <c r="M4583" s="286" t="s">
        <v>23</v>
      </c>
      <c r="N4583" s="287" t="s">
        <v>44</v>
      </c>
      <c r="O4583" s="43"/>
      <c r="P4583" s="218">
        <f>O4583*H4583</f>
        <v>0</v>
      </c>
      <c r="Q4583" s="218">
        <v>0</v>
      </c>
      <c r="R4583" s="218">
        <f>Q4583*H4583</f>
        <v>0</v>
      </c>
      <c r="S4583" s="218">
        <v>0</v>
      </c>
      <c r="T4583" s="219">
        <f>S4583*H4583</f>
        <v>0</v>
      </c>
      <c r="AR4583" s="25" t="s">
        <v>977</v>
      </c>
      <c r="AT4583" s="25" t="s">
        <v>1110</v>
      </c>
      <c r="AU4583" s="25" t="s">
        <v>82</v>
      </c>
      <c r="AY4583" s="25" t="s">
        <v>492</v>
      </c>
      <c r="BE4583" s="220">
        <f>IF(N4583="základní",J4583,0)</f>
        <v>0</v>
      </c>
      <c r="BF4583" s="220">
        <f>IF(N4583="snížená",J4583,0)</f>
        <v>0</v>
      </c>
      <c r="BG4583" s="220">
        <f>IF(N4583="zákl. přenesená",J4583,0)</f>
        <v>0</v>
      </c>
      <c r="BH4583" s="220">
        <f>IF(N4583="sníž. přenesená",J4583,0)</f>
        <v>0</v>
      </c>
      <c r="BI4583" s="220">
        <f>IF(N4583="nulová",J4583,0)</f>
        <v>0</v>
      </c>
      <c r="BJ4583" s="25" t="s">
        <v>80</v>
      </c>
      <c r="BK4583" s="220">
        <f>ROUND(I4583*H4583,2)</f>
        <v>0</v>
      </c>
      <c r="BL4583" s="25" t="s">
        <v>775</v>
      </c>
      <c r="BM4583" s="25" t="s">
        <v>6551</v>
      </c>
    </row>
    <row r="4584" spans="2:65" s="1" customFormat="1" ht="24">
      <c r="B4584" s="42"/>
      <c r="C4584" s="64"/>
      <c r="D4584" s="227" t="s">
        <v>506</v>
      </c>
      <c r="E4584" s="64"/>
      <c r="F4584" s="274" t="s">
        <v>6550</v>
      </c>
      <c r="G4584" s="64"/>
      <c r="H4584" s="64"/>
      <c r="I4584" s="177"/>
      <c r="J4584" s="64"/>
      <c r="K4584" s="64"/>
      <c r="L4584" s="62"/>
      <c r="M4584" s="223"/>
      <c r="N4584" s="43"/>
      <c r="O4584" s="43"/>
      <c r="P4584" s="43"/>
      <c r="Q4584" s="43"/>
      <c r="R4584" s="43"/>
      <c r="S4584" s="43"/>
      <c r="T4584" s="79"/>
      <c r="AT4584" s="25" t="s">
        <v>506</v>
      </c>
      <c r="AU4584" s="25" t="s">
        <v>82</v>
      </c>
    </row>
    <row r="4585" spans="2:65" s="1" customFormat="1" ht="16.5" customHeight="1">
      <c r="B4585" s="42"/>
      <c r="C4585" s="209" t="s">
        <v>6552</v>
      </c>
      <c r="D4585" s="209" t="s">
        <v>498</v>
      </c>
      <c r="E4585" s="210" t="s">
        <v>6553</v>
      </c>
      <c r="F4585" s="211" t="s">
        <v>6554</v>
      </c>
      <c r="G4585" s="212" t="s">
        <v>180</v>
      </c>
      <c r="H4585" s="213">
        <v>580</v>
      </c>
      <c r="I4585" s="214"/>
      <c r="J4585" s="215">
        <f>ROUND(I4585*H4585,2)</f>
        <v>0</v>
      </c>
      <c r="K4585" s="211" t="s">
        <v>501</v>
      </c>
      <c r="L4585" s="62"/>
      <c r="M4585" s="216" t="s">
        <v>23</v>
      </c>
      <c r="N4585" s="217" t="s">
        <v>44</v>
      </c>
      <c r="O4585" s="43"/>
      <c r="P4585" s="218">
        <f>O4585*H4585</f>
        <v>0</v>
      </c>
      <c r="Q4585" s="218">
        <v>5.0000000000000002E-5</v>
      </c>
      <c r="R4585" s="218">
        <f>Q4585*H4585</f>
        <v>2.9000000000000001E-2</v>
      </c>
      <c r="S4585" s="218">
        <v>0</v>
      </c>
      <c r="T4585" s="219">
        <f>S4585*H4585</f>
        <v>0</v>
      </c>
      <c r="AR4585" s="25" t="s">
        <v>775</v>
      </c>
      <c r="AT4585" s="25" t="s">
        <v>498</v>
      </c>
      <c r="AU4585" s="25" t="s">
        <v>82</v>
      </c>
      <c r="AY4585" s="25" t="s">
        <v>492</v>
      </c>
      <c r="BE4585" s="220">
        <f>IF(N4585="základní",J4585,0)</f>
        <v>0</v>
      </c>
      <c r="BF4585" s="220">
        <f>IF(N4585="snížená",J4585,0)</f>
        <v>0</v>
      </c>
      <c r="BG4585" s="220">
        <f>IF(N4585="zákl. přenesená",J4585,0)</f>
        <v>0</v>
      </c>
      <c r="BH4585" s="220">
        <f>IF(N4585="sníž. přenesená",J4585,0)</f>
        <v>0</v>
      </c>
      <c r="BI4585" s="220">
        <f>IF(N4585="nulová",J4585,0)</f>
        <v>0</v>
      </c>
      <c r="BJ4585" s="25" t="s">
        <v>80</v>
      </c>
      <c r="BK4585" s="220">
        <f>ROUND(I4585*H4585,2)</f>
        <v>0</v>
      </c>
      <c r="BL4585" s="25" t="s">
        <v>775</v>
      </c>
      <c r="BM4585" s="25" t="s">
        <v>6555</v>
      </c>
    </row>
    <row r="4586" spans="2:65" s="1" customFormat="1">
      <c r="B4586" s="42"/>
      <c r="C4586" s="64"/>
      <c r="D4586" s="221" t="s">
        <v>506</v>
      </c>
      <c r="E4586" s="64"/>
      <c r="F4586" s="222" t="s">
        <v>6556</v>
      </c>
      <c r="G4586" s="64"/>
      <c r="H4586" s="64"/>
      <c r="I4586" s="177"/>
      <c r="J4586" s="64"/>
      <c r="K4586" s="64"/>
      <c r="L4586" s="62"/>
      <c r="M4586" s="223"/>
      <c r="N4586" s="43"/>
      <c r="O4586" s="43"/>
      <c r="P4586" s="43"/>
      <c r="Q4586" s="43"/>
      <c r="R4586" s="43"/>
      <c r="S4586" s="43"/>
      <c r="T4586" s="79"/>
      <c r="AT4586" s="25" t="s">
        <v>506</v>
      </c>
      <c r="AU4586" s="25" t="s">
        <v>82</v>
      </c>
    </row>
    <row r="4587" spans="2:65" s="1" customFormat="1" ht="228">
      <c r="B4587" s="42"/>
      <c r="C4587" s="64"/>
      <c r="D4587" s="221" t="s">
        <v>509</v>
      </c>
      <c r="E4587" s="64"/>
      <c r="F4587" s="224" t="s">
        <v>6557</v>
      </c>
      <c r="G4587" s="64"/>
      <c r="H4587" s="64"/>
      <c r="I4587" s="177"/>
      <c r="J4587" s="64"/>
      <c r="K4587" s="64"/>
      <c r="L4587" s="62"/>
      <c r="M4587" s="223"/>
      <c r="N4587" s="43"/>
      <c r="O4587" s="43"/>
      <c r="P4587" s="43"/>
      <c r="Q4587" s="43"/>
      <c r="R4587" s="43"/>
      <c r="S4587" s="43"/>
      <c r="T4587" s="79"/>
      <c r="AT4587" s="25" t="s">
        <v>509</v>
      </c>
      <c r="AU4587" s="25" t="s">
        <v>82</v>
      </c>
    </row>
    <row r="4588" spans="2:65" s="12" customFormat="1">
      <c r="B4588" s="225"/>
      <c r="C4588" s="226"/>
      <c r="D4588" s="227" t="s">
        <v>513</v>
      </c>
      <c r="E4588" s="228" t="s">
        <v>23</v>
      </c>
      <c r="F4588" s="229" t="s">
        <v>6558</v>
      </c>
      <c r="G4588" s="226"/>
      <c r="H4588" s="230">
        <v>580</v>
      </c>
      <c r="I4588" s="231"/>
      <c r="J4588" s="226"/>
      <c r="K4588" s="226"/>
      <c r="L4588" s="232"/>
      <c r="M4588" s="233"/>
      <c r="N4588" s="234"/>
      <c r="O4588" s="234"/>
      <c r="P4588" s="234"/>
      <c r="Q4588" s="234"/>
      <c r="R4588" s="234"/>
      <c r="S4588" s="234"/>
      <c r="T4588" s="235"/>
      <c r="AT4588" s="236" t="s">
        <v>513</v>
      </c>
      <c r="AU4588" s="236" t="s">
        <v>82</v>
      </c>
      <c r="AV4588" s="12" t="s">
        <v>82</v>
      </c>
      <c r="AW4588" s="12" t="s">
        <v>36</v>
      </c>
      <c r="AX4588" s="12" t="s">
        <v>80</v>
      </c>
      <c r="AY4588" s="236" t="s">
        <v>492</v>
      </c>
    </row>
    <row r="4589" spans="2:65" s="1" customFormat="1" ht="38.25" customHeight="1">
      <c r="B4589" s="42"/>
      <c r="C4589" s="278" t="s">
        <v>6559</v>
      </c>
      <c r="D4589" s="278" t="s">
        <v>1110</v>
      </c>
      <c r="E4589" s="279" t="s">
        <v>6560</v>
      </c>
      <c r="F4589" s="280" t="s">
        <v>6561</v>
      </c>
      <c r="G4589" s="281" t="s">
        <v>832</v>
      </c>
      <c r="H4589" s="282">
        <v>78</v>
      </c>
      <c r="I4589" s="283"/>
      <c r="J4589" s="284">
        <f>ROUND(I4589*H4589,2)</f>
        <v>0</v>
      </c>
      <c r="K4589" s="280" t="s">
        <v>23</v>
      </c>
      <c r="L4589" s="285"/>
      <c r="M4589" s="286" t="s">
        <v>23</v>
      </c>
      <c r="N4589" s="287" t="s">
        <v>44</v>
      </c>
      <c r="O4589" s="43"/>
      <c r="P4589" s="218">
        <f>O4589*H4589</f>
        <v>0</v>
      </c>
      <c r="Q4589" s="218">
        <v>0</v>
      </c>
      <c r="R4589" s="218">
        <f>Q4589*H4589</f>
        <v>0</v>
      </c>
      <c r="S4589" s="218">
        <v>0</v>
      </c>
      <c r="T4589" s="219">
        <f>S4589*H4589</f>
        <v>0</v>
      </c>
      <c r="AR4589" s="25" t="s">
        <v>977</v>
      </c>
      <c r="AT4589" s="25" t="s">
        <v>1110</v>
      </c>
      <c r="AU4589" s="25" t="s">
        <v>82</v>
      </c>
      <c r="AY4589" s="25" t="s">
        <v>492</v>
      </c>
      <c r="BE4589" s="220">
        <f>IF(N4589="základní",J4589,0)</f>
        <v>0</v>
      </c>
      <c r="BF4589" s="220">
        <f>IF(N4589="snížená",J4589,0)</f>
        <v>0</v>
      </c>
      <c r="BG4589" s="220">
        <f>IF(N4589="zákl. přenesená",J4589,0)</f>
        <v>0</v>
      </c>
      <c r="BH4589" s="220">
        <f>IF(N4589="sníž. přenesená",J4589,0)</f>
        <v>0</v>
      </c>
      <c r="BI4589" s="220">
        <f>IF(N4589="nulová",J4589,0)</f>
        <v>0</v>
      </c>
      <c r="BJ4589" s="25" t="s">
        <v>80</v>
      </c>
      <c r="BK4589" s="220">
        <f>ROUND(I4589*H4589,2)</f>
        <v>0</v>
      </c>
      <c r="BL4589" s="25" t="s">
        <v>775</v>
      </c>
      <c r="BM4589" s="25" t="s">
        <v>6562</v>
      </c>
    </row>
    <row r="4590" spans="2:65" s="1" customFormat="1" ht="36">
      <c r="B4590" s="42"/>
      <c r="C4590" s="64"/>
      <c r="D4590" s="227" t="s">
        <v>506</v>
      </c>
      <c r="E4590" s="64"/>
      <c r="F4590" s="274" t="s">
        <v>6561</v>
      </c>
      <c r="G4590" s="64"/>
      <c r="H4590" s="64"/>
      <c r="I4590" s="177"/>
      <c r="J4590" s="64"/>
      <c r="K4590" s="64"/>
      <c r="L4590" s="62"/>
      <c r="M4590" s="223"/>
      <c r="N4590" s="43"/>
      <c r="O4590" s="43"/>
      <c r="P4590" s="43"/>
      <c r="Q4590" s="43"/>
      <c r="R4590" s="43"/>
      <c r="S4590" s="43"/>
      <c r="T4590" s="79"/>
      <c r="AT4590" s="25" t="s">
        <v>506</v>
      </c>
      <c r="AU4590" s="25" t="s">
        <v>82</v>
      </c>
    </row>
    <row r="4591" spans="2:65" s="1" customFormat="1" ht="38.25" customHeight="1">
      <c r="B4591" s="42"/>
      <c r="C4591" s="278" t="s">
        <v>6563</v>
      </c>
      <c r="D4591" s="278" t="s">
        <v>1110</v>
      </c>
      <c r="E4591" s="279" t="s">
        <v>6564</v>
      </c>
      <c r="F4591" s="280" t="s">
        <v>6565</v>
      </c>
      <c r="G4591" s="281" t="s">
        <v>832</v>
      </c>
      <c r="H4591" s="282">
        <v>12</v>
      </c>
      <c r="I4591" s="283"/>
      <c r="J4591" s="284">
        <f>ROUND(I4591*H4591,2)</f>
        <v>0</v>
      </c>
      <c r="K4591" s="280" t="s">
        <v>23</v>
      </c>
      <c r="L4591" s="285"/>
      <c r="M4591" s="286" t="s">
        <v>23</v>
      </c>
      <c r="N4591" s="287" t="s">
        <v>44</v>
      </c>
      <c r="O4591" s="43"/>
      <c r="P4591" s="218">
        <f>O4591*H4591</f>
        <v>0</v>
      </c>
      <c r="Q4591" s="218">
        <v>0</v>
      </c>
      <c r="R4591" s="218">
        <f>Q4591*H4591</f>
        <v>0</v>
      </c>
      <c r="S4591" s="218">
        <v>0</v>
      </c>
      <c r="T4591" s="219">
        <f>S4591*H4591</f>
        <v>0</v>
      </c>
      <c r="AR4591" s="25" t="s">
        <v>977</v>
      </c>
      <c r="AT4591" s="25" t="s">
        <v>1110</v>
      </c>
      <c r="AU4591" s="25" t="s">
        <v>82</v>
      </c>
      <c r="AY4591" s="25" t="s">
        <v>492</v>
      </c>
      <c r="BE4591" s="220">
        <f>IF(N4591="základní",J4591,0)</f>
        <v>0</v>
      </c>
      <c r="BF4591" s="220">
        <f>IF(N4591="snížená",J4591,0)</f>
        <v>0</v>
      </c>
      <c r="BG4591" s="220">
        <f>IF(N4591="zákl. přenesená",J4591,0)</f>
        <v>0</v>
      </c>
      <c r="BH4591" s="220">
        <f>IF(N4591="sníž. přenesená",J4591,0)</f>
        <v>0</v>
      </c>
      <c r="BI4591" s="220">
        <f>IF(N4591="nulová",J4591,0)</f>
        <v>0</v>
      </c>
      <c r="BJ4591" s="25" t="s">
        <v>80</v>
      </c>
      <c r="BK4591" s="220">
        <f>ROUND(I4591*H4591,2)</f>
        <v>0</v>
      </c>
      <c r="BL4591" s="25" t="s">
        <v>775</v>
      </c>
      <c r="BM4591" s="25" t="s">
        <v>6566</v>
      </c>
    </row>
    <row r="4592" spans="2:65" s="1" customFormat="1" ht="36">
      <c r="B4592" s="42"/>
      <c r="C4592" s="64"/>
      <c r="D4592" s="227" t="s">
        <v>506</v>
      </c>
      <c r="E4592" s="64"/>
      <c r="F4592" s="274" t="s">
        <v>6565</v>
      </c>
      <c r="G4592" s="64"/>
      <c r="H4592" s="64"/>
      <c r="I4592" s="177"/>
      <c r="J4592" s="64"/>
      <c r="K4592" s="64"/>
      <c r="L4592" s="62"/>
      <c r="M4592" s="223"/>
      <c r="N4592" s="43"/>
      <c r="O4592" s="43"/>
      <c r="P4592" s="43"/>
      <c r="Q4592" s="43"/>
      <c r="R4592" s="43"/>
      <c r="S4592" s="43"/>
      <c r="T4592" s="79"/>
      <c r="AT4592" s="25" t="s">
        <v>506</v>
      </c>
      <c r="AU4592" s="25" t="s">
        <v>82</v>
      </c>
    </row>
    <row r="4593" spans="2:65" s="1" customFormat="1" ht="38.25" customHeight="1">
      <c r="B4593" s="42"/>
      <c r="C4593" s="278" t="s">
        <v>6567</v>
      </c>
      <c r="D4593" s="278" t="s">
        <v>1110</v>
      </c>
      <c r="E4593" s="279" t="s">
        <v>6568</v>
      </c>
      <c r="F4593" s="280" t="s">
        <v>6569</v>
      </c>
      <c r="G4593" s="281" t="s">
        <v>832</v>
      </c>
      <c r="H4593" s="282">
        <v>55</v>
      </c>
      <c r="I4593" s="283"/>
      <c r="J4593" s="284">
        <f>ROUND(I4593*H4593,2)</f>
        <v>0</v>
      </c>
      <c r="K4593" s="280" t="s">
        <v>23</v>
      </c>
      <c r="L4593" s="285"/>
      <c r="M4593" s="286" t="s">
        <v>23</v>
      </c>
      <c r="N4593" s="287" t="s">
        <v>44</v>
      </c>
      <c r="O4593" s="43"/>
      <c r="P4593" s="218">
        <f>O4593*H4593</f>
        <v>0</v>
      </c>
      <c r="Q4593" s="218">
        <v>0</v>
      </c>
      <c r="R4593" s="218">
        <f>Q4593*H4593</f>
        <v>0</v>
      </c>
      <c r="S4593" s="218">
        <v>0</v>
      </c>
      <c r="T4593" s="219">
        <f>S4593*H4593</f>
        <v>0</v>
      </c>
      <c r="AR4593" s="25" t="s">
        <v>977</v>
      </c>
      <c r="AT4593" s="25" t="s">
        <v>1110</v>
      </c>
      <c r="AU4593" s="25" t="s">
        <v>82</v>
      </c>
      <c r="AY4593" s="25" t="s">
        <v>492</v>
      </c>
      <c r="BE4593" s="220">
        <f>IF(N4593="základní",J4593,0)</f>
        <v>0</v>
      </c>
      <c r="BF4593" s="220">
        <f>IF(N4593="snížená",J4593,0)</f>
        <v>0</v>
      </c>
      <c r="BG4593" s="220">
        <f>IF(N4593="zákl. přenesená",J4593,0)</f>
        <v>0</v>
      </c>
      <c r="BH4593" s="220">
        <f>IF(N4593="sníž. přenesená",J4593,0)</f>
        <v>0</v>
      </c>
      <c r="BI4593" s="220">
        <f>IF(N4593="nulová",J4593,0)</f>
        <v>0</v>
      </c>
      <c r="BJ4593" s="25" t="s">
        <v>80</v>
      </c>
      <c r="BK4593" s="220">
        <f>ROUND(I4593*H4593,2)</f>
        <v>0</v>
      </c>
      <c r="BL4593" s="25" t="s">
        <v>775</v>
      </c>
      <c r="BM4593" s="25" t="s">
        <v>6570</v>
      </c>
    </row>
    <row r="4594" spans="2:65" s="1" customFormat="1" ht="36">
      <c r="B4594" s="42"/>
      <c r="C4594" s="64"/>
      <c r="D4594" s="227" t="s">
        <v>506</v>
      </c>
      <c r="E4594" s="64"/>
      <c r="F4594" s="274" t="s">
        <v>6569</v>
      </c>
      <c r="G4594" s="64"/>
      <c r="H4594" s="64"/>
      <c r="I4594" s="177"/>
      <c r="J4594" s="64"/>
      <c r="K4594" s="64"/>
      <c r="L4594" s="62"/>
      <c r="M4594" s="223"/>
      <c r="N4594" s="43"/>
      <c r="O4594" s="43"/>
      <c r="P4594" s="43"/>
      <c r="Q4594" s="43"/>
      <c r="R4594" s="43"/>
      <c r="S4594" s="43"/>
      <c r="T4594" s="79"/>
      <c r="AT4594" s="25" t="s">
        <v>506</v>
      </c>
      <c r="AU4594" s="25" t="s">
        <v>82</v>
      </c>
    </row>
    <row r="4595" spans="2:65" s="1" customFormat="1" ht="16.5" customHeight="1">
      <c r="B4595" s="42"/>
      <c r="C4595" s="209" t="s">
        <v>6571</v>
      </c>
      <c r="D4595" s="209" t="s">
        <v>498</v>
      </c>
      <c r="E4595" s="210" t="s">
        <v>6572</v>
      </c>
      <c r="F4595" s="211" t="s">
        <v>6573</v>
      </c>
      <c r="G4595" s="212" t="s">
        <v>1025</v>
      </c>
      <c r="H4595" s="213">
        <v>1</v>
      </c>
      <c r="I4595" s="214"/>
      <c r="J4595" s="215">
        <f>ROUND(I4595*H4595,2)</f>
        <v>0</v>
      </c>
      <c r="K4595" s="211" t="s">
        <v>23</v>
      </c>
      <c r="L4595" s="62"/>
      <c r="M4595" s="216" t="s">
        <v>23</v>
      </c>
      <c r="N4595" s="217" t="s">
        <v>44</v>
      </c>
      <c r="O4595" s="43"/>
      <c r="P4595" s="218">
        <f>O4595*H4595</f>
        <v>0</v>
      </c>
      <c r="Q4595" s="218">
        <v>0</v>
      </c>
      <c r="R4595" s="218">
        <f>Q4595*H4595</f>
        <v>0</v>
      </c>
      <c r="S4595" s="218">
        <v>0</v>
      </c>
      <c r="T4595" s="219">
        <f>S4595*H4595</f>
        <v>0</v>
      </c>
      <c r="AR4595" s="25" t="s">
        <v>775</v>
      </c>
      <c r="AT4595" s="25" t="s">
        <v>498</v>
      </c>
      <c r="AU4595" s="25" t="s">
        <v>82</v>
      </c>
      <c r="AY4595" s="25" t="s">
        <v>492</v>
      </c>
      <c r="BE4595" s="220">
        <f>IF(N4595="základní",J4595,0)</f>
        <v>0</v>
      </c>
      <c r="BF4595" s="220">
        <f>IF(N4595="snížená",J4595,0)</f>
        <v>0</v>
      </c>
      <c r="BG4595" s="220">
        <f>IF(N4595="zákl. přenesená",J4595,0)</f>
        <v>0</v>
      </c>
      <c r="BH4595" s="220">
        <f>IF(N4595="sníž. přenesená",J4595,0)</f>
        <v>0</v>
      </c>
      <c r="BI4595" s="220">
        <f>IF(N4595="nulová",J4595,0)</f>
        <v>0</v>
      </c>
      <c r="BJ4595" s="25" t="s">
        <v>80</v>
      </c>
      <c r="BK4595" s="220">
        <f>ROUND(I4595*H4595,2)</f>
        <v>0</v>
      </c>
      <c r="BL4595" s="25" t="s">
        <v>775</v>
      </c>
      <c r="BM4595" s="25" t="s">
        <v>6574</v>
      </c>
    </row>
    <row r="4596" spans="2:65" s="1" customFormat="1">
      <c r="B4596" s="42"/>
      <c r="C4596" s="64"/>
      <c r="D4596" s="227" t="s">
        <v>506</v>
      </c>
      <c r="E4596" s="64"/>
      <c r="F4596" s="274" t="s">
        <v>6573</v>
      </c>
      <c r="G4596" s="64"/>
      <c r="H4596" s="64"/>
      <c r="I4596" s="177"/>
      <c r="J4596" s="64"/>
      <c r="K4596" s="64"/>
      <c r="L4596" s="62"/>
      <c r="M4596" s="223"/>
      <c r="N4596" s="43"/>
      <c r="O4596" s="43"/>
      <c r="P4596" s="43"/>
      <c r="Q4596" s="43"/>
      <c r="R4596" s="43"/>
      <c r="S4596" s="43"/>
      <c r="T4596" s="79"/>
      <c r="AT4596" s="25" t="s">
        <v>506</v>
      </c>
      <c r="AU4596" s="25" t="s">
        <v>82</v>
      </c>
    </row>
    <row r="4597" spans="2:65" s="1" customFormat="1" ht="25.5" customHeight="1">
      <c r="B4597" s="42"/>
      <c r="C4597" s="278" t="s">
        <v>6575</v>
      </c>
      <c r="D4597" s="278" t="s">
        <v>1110</v>
      </c>
      <c r="E4597" s="279" t="s">
        <v>6576</v>
      </c>
      <c r="F4597" s="280" t="s">
        <v>6577</v>
      </c>
      <c r="G4597" s="281" t="s">
        <v>2537</v>
      </c>
      <c r="H4597" s="282">
        <v>1</v>
      </c>
      <c r="I4597" s="283"/>
      <c r="J4597" s="284">
        <f>ROUND(I4597*H4597,2)</f>
        <v>0</v>
      </c>
      <c r="K4597" s="280" t="s">
        <v>23</v>
      </c>
      <c r="L4597" s="285"/>
      <c r="M4597" s="286" t="s">
        <v>23</v>
      </c>
      <c r="N4597" s="287" t="s">
        <v>44</v>
      </c>
      <c r="O4597" s="43"/>
      <c r="P4597" s="218">
        <f>O4597*H4597</f>
        <v>0</v>
      </c>
      <c r="Q4597" s="218">
        <v>0</v>
      </c>
      <c r="R4597" s="218">
        <f>Q4597*H4597</f>
        <v>0</v>
      </c>
      <c r="S4597" s="218">
        <v>0</v>
      </c>
      <c r="T4597" s="219">
        <f>S4597*H4597</f>
        <v>0</v>
      </c>
      <c r="AR4597" s="25" t="s">
        <v>977</v>
      </c>
      <c r="AT4597" s="25" t="s">
        <v>1110</v>
      </c>
      <c r="AU4597" s="25" t="s">
        <v>82</v>
      </c>
      <c r="AY4597" s="25" t="s">
        <v>492</v>
      </c>
      <c r="BE4597" s="220">
        <f>IF(N4597="základní",J4597,0)</f>
        <v>0</v>
      </c>
      <c r="BF4597" s="220">
        <f>IF(N4597="snížená",J4597,0)</f>
        <v>0</v>
      </c>
      <c r="BG4597" s="220">
        <f>IF(N4597="zákl. přenesená",J4597,0)</f>
        <v>0</v>
      </c>
      <c r="BH4597" s="220">
        <f>IF(N4597="sníž. přenesená",J4597,0)</f>
        <v>0</v>
      </c>
      <c r="BI4597" s="220">
        <f>IF(N4597="nulová",J4597,0)</f>
        <v>0</v>
      </c>
      <c r="BJ4597" s="25" t="s">
        <v>80</v>
      </c>
      <c r="BK4597" s="220">
        <f>ROUND(I4597*H4597,2)</f>
        <v>0</v>
      </c>
      <c r="BL4597" s="25" t="s">
        <v>775</v>
      </c>
      <c r="BM4597" s="25" t="s">
        <v>6578</v>
      </c>
    </row>
    <row r="4598" spans="2:65" s="1" customFormat="1">
      <c r="B4598" s="42"/>
      <c r="C4598" s="64"/>
      <c r="D4598" s="227" t="s">
        <v>506</v>
      </c>
      <c r="E4598" s="64"/>
      <c r="F4598" s="274" t="s">
        <v>6577</v>
      </c>
      <c r="G4598" s="64"/>
      <c r="H4598" s="64"/>
      <c r="I4598" s="177"/>
      <c r="J4598" s="64"/>
      <c r="K4598" s="64"/>
      <c r="L4598" s="62"/>
      <c r="M4598" s="223"/>
      <c r="N4598" s="43"/>
      <c r="O4598" s="43"/>
      <c r="P4598" s="43"/>
      <c r="Q4598" s="43"/>
      <c r="R4598" s="43"/>
      <c r="S4598" s="43"/>
      <c r="T4598" s="79"/>
      <c r="AT4598" s="25" t="s">
        <v>506</v>
      </c>
      <c r="AU4598" s="25" t="s">
        <v>82</v>
      </c>
    </row>
    <row r="4599" spans="2:65" s="1" customFormat="1" ht="16.5" customHeight="1">
      <c r="B4599" s="42"/>
      <c r="C4599" s="278" t="s">
        <v>6579</v>
      </c>
      <c r="D4599" s="278" t="s">
        <v>1110</v>
      </c>
      <c r="E4599" s="279" t="s">
        <v>6580</v>
      </c>
      <c r="F4599" s="280" t="s">
        <v>6581</v>
      </c>
      <c r="G4599" s="281" t="s">
        <v>2537</v>
      </c>
      <c r="H4599" s="282">
        <v>1</v>
      </c>
      <c r="I4599" s="283"/>
      <c r="J4599" s="284">
        <f>ROUND(I4599*H4599,2)</f>
        <v>0</v>
      </c>
      <c r="K4599" s="280" t="s">
        <v>23</v>
      </c>
      <c r="L4599" s="285"/>
      <c r="M4599" s="286" t="s">
        <v>23</v>
      </c>
      <c r="N4599" s="287" t="s">
        <v>44</v>
      </c>
      <c r="O4599" s="43"/>
      <c r="P4599" s="218">
        <f>O4599*H4599</f>
        <v>0</v>
      </c>
      <c r="Q4599" s="218">
        <v>0</v>
      </c>
      <c r="R4599" s="218">
        <f>Q4599*H4599</f>
        <v>0</v>
      </c>
      <c r="S4599" s="218">
        <v>0</v>
      </c>
      <c r="T4599" s="219">
        <f>S4599*H4599</f>
        <v>0</v>
      </c>
      <c r="AR4599" s="25" t="s">
        <v>977</v>
      </c>
      <c r="AT4599" s="25" t="s">
        <v>1110</v>
      </c>
      <c r="AU4599" s="25" t="s">
        <v>82</v>
      </c>
      <c r="AY4599" s="25" t="s">
        <v>492</v>
      </c>
      <c r="BE4599" s="220">
        <f>IF(N4599="základní",J4599,0)</f>
        <v>0</v>
      </c>
      <c r="BF4599" s="220">
        <f>IF(N4599="snížená",J4599,0)</f>
        <v>0</v>
      </c>
      <c r="BG4599" s="220">
        <f>IF(N4599="zákl. přenesená",J4599,0)</f>
        <v>0</v>
      </c>
      <c r="BH4599" s="220">
        <f>IF(N4599="sníž. přenesená",J4599,0)</f>
        <v>0</v>
      </c>
      <c r="BI4599" s="220">
        <f>IF(N4599="nulová",J4599,0)</f>
        <v>0</v>
      </c>
      <c r="BJ4599" s="25" t="s">
        <v>80</v>
      </c>
      <c r="BK4599" s="220">
        <f>ROUND(I4599*H4599,2)</f>
        <v>0</v>
      </c>
      <c r="BL4599" s="25" t="s">
        <v>775</v>
      </c>
      <c r="BM4599" s="25" t="s">
        <v>6582</v>
      </c>
    </row>
    <row r="4600" spans="2:65" s="1" customFormat="1">
      <c r="B4600" s="42"/>
      <c r="C4600" s="64"/>
      <c r="D4600" s="227" t="s">
        <v>506</v>
      </c>
      <c r="E4600" s="64"/>
      <c r="F4600" s="274" t="s">
        <v>6581</v>
      </c>
      <c r="G4600" s="64"/>
      <c r="H4600" s="64"/>
      <c r="I4600" s="177"/>
      <c r="J4600" s="64"/>
      <c r="K4600" s="64"/>
      <c r="L4600" s="62"/>
      <c r="M4600" s="223"/>
      <c r="N4600" s="43"/>
      <c r="O4600" s="43"/>
      <c r="P4600" s="43"/>
      <c r="Q4600" s="43"/>
      <c r="R4600" s="43"/>
      <c r="S4600" s="43"/>
      <c r="T4600" s="79"/>
      <c r="AT4600" s="25" t="s">
        <v>506</v>
      </c>
      <c r="AU4600" s="25" t="s">
        <v>82</v>
      </c>
    </row>
    <row r="4601" spans="2:65" s="1" customFormat="1" ht="16.5" customHeight="1">
      <c r="B4601" s="42"/>
      <c r="C4601" s="209" t="s">
        <v>6583</v>
      </c>
      <c r="D4601" s="209" t="s">
        <v>498</v>
      </c>
      <c r="E4601" s="210" t="s">
        <v>6584</v>
      </c>
      <c r="F4601" s="211" t="s">
        <v>6585</v>
      </c>
      <c r="G4601" s="212" t="s">
        <v>1025</v>
      </c>
      <c r="H4601" s="213">
        <v>337</v>
      </c>
      <c r="I4601" s="214"/>
      <c r="J4601" s="215">
        <f>ROUND(I4601*H4601,2)</f>
        <v>0</v>
      </c>
      <c r="K4601" s="211" t="s">
        <v>23</v>
      </c>
      <c r="L4601" s="62"/>
      <c r="M4601" s="216" t="s">
        <v>23</v>
      </c>
      <c r="N4601" s="217" t="s">
        <v>44</v>
      </c>
      <c r="O4601" s="43"/>
      <c r="P4601" s="218">
        <f>O4601*H4601</f>
        <v>0</v>
      </c>
      <c r="Q4601" s="218">
        <v>0</v>
      </c>
      <c r="R4601" s="218">
        <f>Q4601*H4601</f>
        <v>0</v>
      </c>
      <c r="S4601" s="218">
        <v>0</v>
      </c>
      <c r="T4601" s="219">
        <f>S4601*H4601</f>
        <v>0</v>
      </c>
      <c r="AR4601" s="25" t="s">
        <v>775</v>
      </c>
      <c r="AT4601" s="25" t="s">
        <v>498</v>
      </c>
      <c r="AU4601" s="25" t="s">
        <v>82</v>
      </c>
      <c r="AY4601" s="25" t="s">
        <v>492</v>
      </c>
      <c r="BE4601" s="220">
        <f>IF(N4601="základní",J4601,0)</f>
        <v>0</v>
      </c>
      <c r="BF4601" s="220">
        <f>IF(N4601="snížená",J4601,0)</f>
        <v>0</v>
      </c>
      <c r="BG4601" s="220">
        <f>IF(N4601="zákl. přenesená",J4601,0)</f>
        <v>0</v>
      </c>
      <c r="BH4601" s="220">
        <f>IF(N4601="sníž. přenesená",J4601,0)</f>
        <v>0</v>
      </c>
      <c r="BI4601" s="220">
        <f>IF(N4601="nulová",J4601,0)</f>
        <v>0</v>
      </c>
      <c r="BJ4601" s="25" t="s">
        <v>80</v>
      </c>
      <c r="BK4601" s="220">
        <f>ROUND(I4601*H4601,2)</f>
        <v>0</v>
      </c>
      <c r="BL4601" s="25" t="s">
        <v>775</v>
      </c>
      <c r="BM4601" s="25" t="s">
        <v>6586</v>
      </c>
    </row>
    <row r="4602" spans="2:65" s="1" customFormat="1">
      <c r="B4602" s="42"/>
      <c r="C4602" s="64"/>
      <c r="D4602" s="221" t="s">
        <v>506</v>
      </c>
      <c r="E4602" s="64"/>
      <c r="F4602" s="222" t="s">
        <v>6587</v>
      </c>
      <c r="G4602" s="64"/>
      <c r="H4602" s="64"/>
      <c r="I4602" s="177"/>
      <c r="J4602" s="64"/>
      <c r="K4602" s="64"/>
      <c r="L4602" s="62"/>
      <c r="M4602" s="223"/>
      <c r="N4602" s="43"/>
      <c r="O4602" s="43"/>
      <c r="P4602" s="43"/>
      <c r="Q4602" s="43"/>
      <c r="R4602" s="43"/>
      <c r="S4602" s="43"/>
      <c r="T4602" s="79"/>
      <c r="AT4602" s="25" t="s">
        <v>506</v>
      </c>
      <c r="AU4602" s="25" t="s">
        <v>82</v>
      </c>
    </row>
    <row r="4603" spans="2:65" s="12" customFormat="1">
      <c r="B4603" s="225"/>
      <c r="C4603" s="226"/>
      <c r="D4603" s="227" t="s">
        <v>513</v>
      </c>
      <c r="E4603" s="228" t="s">
        <v>23</v>
      </c>
      <c r="F4603" s="229" t="s">
        <v>6588</v>
      </c>
      <c r="G4603" s="226"/>
      <c r="H4603" s="230">
        <v>337</v>
      </c>
      <c r="I4603" s="231"/>
      <c r="J4603" s="226"/>
      <c r="K4603" s="226"/>
      <c r="L4603" s="232"/>
      <c r="M4603" s="233"/>
      <c r="N4603" s="234"/>
      <c r="O4603" s="234"/>
      <c r="P4603" s="234"/>
      <c r="Q4603" s="234"/>
      <c r="R4603" s="234"/>
      <c r="S4603" s="234"/>
      <c r="T4603" s="235"/>
      <c r="AT4603" s="236" t="s">
        <v>513</v>
      </c>
      <c r="AU4603" s="236" t="s">
        <v>82</v>
      </c>
      <c r="AV4603" s="12" t="s">
        <v>82</v>
      </c>
      <c r="AW4603" s="12" t="s">
        <v>36</v>
      </c>
      <c r="AX4603" s="12" t="s">
        <v>80</v>
      </c>
      <c r="AY4603" s="236" t="s">
        <v>492</v>
      </c>
    </row>
    <row r="4604" spans="2:65" s="1" customFormat="1" ht="16.5" customHeight="1">
      <c r="B4604" s="42"/>
      <c r="C4604" s="278" t="s">
        <v>6589</v>
      </c>
      <c r="D4604" s="278" t="s">
        <v>1110</v>
      </c>
      <c r="E4604" s="279" t="s">
        <v>6590</v>
      </c>
      <c r="F4604" s="280" t="s">
        <v>6591</v>
      </c>
      <c r="G4604" s="281" t="s">
        <v>2537</v>
      </c>
      <c r="H4604" s="282">
        <v>8</v>
      </c>
      <c r="I4604" s="283"/>
      <c r="J4604" s="284">
        <f>ROUND(I4604*H4604,2)</f>
        <v>0</v>
      </c>
      <c r="K4604" s="280" t="s">
        <v>23</v>
      </c>
      <c r="L4604" s="285"/>
      <c r="M4604" s="286" t="s">
        <v>23</v>
      </c>
      <c r="N4604" s="287" t="s">
        <v>44</v>
      </c>
      <c r="O4604" s="43"/>
      <c r="P4604" s="218">
        <f>O4604*H4604</f>
        <v>0</v>
      </c>
      <c r="Q4604" s="218">
        <v>0</v>
      </c>
      <c r="R4604" s="218">
        <f>Q4604*H4604</f>
        <v>0</v>
      </c>
      <c r="S4604" s="218">
        <v>0</v>
      </c>
      <c r="T4604" s="219">
        <f>S4604*H4604</f>
        <v>0</v>
      </c>
      <c r="AR4604" s="25" t="s">
        <v>977</v>
      </c>
      <c r="AT4604" s="25" t="s">
        <v>1110</v>
      </c>
      <c r="AU4604" s="25" t="s">
        <v>82</v>
      </c>
      <c r="AY4604" s="25" t="s">
        <v>492</v>
      </c>
      <c r="BE4604" s="220">
        <f>IF(N4604="základní",J4604,0)</f>
        <v>0</v>
      </c>
      <c r="BF4604" s="220">
        <f>IF(N4604="snížená",J4604,0)</f>
        <v>0</v>
      </c>
      <c r="BG4604" s="220">
        <f>IF(N4604="zákl. přenesená",J4604,0)</f>
        <v>0</v>
      </c>
      <c r="BH4604" s="220">
        <f>IF(N4604="sníž. přenesená",J4604,0)</f>
        <v>0</v>
      </c>
      <c r="BI4604" s="220">
        <f>IF(N4604="nulová",J4604,0)</f>
        <v>0</v>
      </c>
      <c r="BJ4604" s="25" t="s">
        <v>80</v>
      </c>
      <c r="BK4604" s="220">
        <f>ROUND(I4604*H4604,2)</f>
        <v>0</v>
      </c>
      <c r="BL4604" s="25" t="s">
        <v>775</v>
      </c>
      <c r="BM4604" s="25" t="s">
        <v>6592</v>
      </c>
    </row>
    <row r="4605" spans="2:65" s="1" customFormat="1">
      <c r="B4605" s="42"/>
      <c r="C4605" s="64"/>
      <c r="D4605" s="227" t="s">
        <v>506</v>
      </c>
      <c r="E4605" s="64"/>
      <c r="F4605" s="274" t="s">
        <v>6591</v>
      </c>
      <c r="G4605" s="64"/>
      <c r="H4605" s="64"/>
      <c r="I4605" s="177"/>
      <c r="J4605" s="64"/>
      <c r="K4605" s="64"/>
      <c r="L4605" s="62"/>
      <c r="M4605" s="223"/>
      <c r="N4605" s="43"/>
      <c r="O4605" s="43"/>
      <c r="P4605" s="43"/>
      <c r="Q4605" s="43"/>
      <c r="R4605" s="43"/>
      <c r="S4605" s="43"/>
      <c r="T4605" s="79"/>
      <c r="AT4605" s="25" t="s">
        <v>506</v>
      </c>
      <c r="AU4605" s="25" t="s">
        <v>82</v>
      </c>
    </row>
    <row r="4606" spans="2:65" s="1" customFormat="1" ht="16.5" customHeight="1">
      <c r="B4606" s="42"/>
      <c r="C4606" s="278" t="s">
        <v>3154</v>
      </c>
      <c r="D4606" s="278" t="s">
        <v>1110</v>
      </c>
      <c r="E4606" s="279" t="s">
        <v>6593</v>
      </c>
      <c r="F4606" s="280" t="s">
        <v>6594</v>
      </c>
      <c r="G4606" s="281" t="s">
        <v>2537</v>
      </c>
      <c r="H4606" s="282">
        <v>7</v>
      </c>
      <c r="I4606" s="283"/>
      <c r="J4606" s="284">
        <f>ROUND(I4606*H4606,2)</f>
        <v>0</v>
      </c>
      <c r="K4606" s="280" t="s">
        <v>23</v>
      </c>
      <c r="L4606" s="285"/>
      <c r="M4606" s="286" t="s">
        <v>23</v>
      </c>
      <c r="N4606" s="287" t="s">
        <v>44</v>
      </c>
      <c r="O4606" s="43"/>
      <c r="P4606" s="218">
        <f>O4606*H4606</f>
        <v>0</v>
      </c>
      <c r="Q4606" s="218">
        <v>0</v>
      </c>
      <c r="R4606" s="218">
        <f>Q4606*H4606</f>
        <v>0</v>
      </c>
      <c r="S4606" s="218">
        <v>0</v>
      </c>
      <c r="T4606" s="219">
        <f>S4606*H4606</f>
        <v>0</v>
      </c>
      <c r="AR4606" s="25" t="s">
        <v>977</v>
      </c>
      <c r="AT4606" s="25" t="s">
        <v>1110</v>
      </c>
      <c r="AU4606" s="25" t="s">
        <v>82</v>
      </c>
      <c r="AY4606" s="25" t="s">
        <v>492</v>
      </c>
      <c r="BE4606" s="220">
        <f>IF(N4606="základní",J4606,0)</f>
        <v>0</v>
      </c>
      <c r="BF4606" s="220">
        <f>IF(N4606="snížená",J4606,0)</f>
        <v>0</v>
      </c>
      <c r="BG4606" s="220">
        <f>IF(N4606="zákl. přenesená",J4606,0)</f>
        <v>0</v>
      </c>
      <c r="BH4606" s="220">
        <f>IF(N4606="sníž. přenesená",J4606,0)</f>
        <v>0</v>
      </c>
      <c r="BI4606" s="220">
        <f>IF(N4606="nulová",J4606,0)</f>
        <v>0</v>
      </c>
      <c r="BJ4606" s="25" t="s">
        <v>80</v>
      </c>
      <c r="BK4606" s="220">
        <f>ROUND(I4606*H4606,2)</f>
        <v>0</v>
      </c>
      <c r="BL4606" s="25" t="s">
        <v>775</v>
      </c>
      <c r="BM4606" s="25" t="s">
        <v>6595</v>
      </c>
    </row>
    <row r="4607" spans="2:65" s="1" customFormat="1">
      <c r="B4607" s="42"/>
      <c r="C4607" s="64"/>
      <c r="D4607" s="227" t="s">
        <v>506</v>
      </c>
      <c r="E4607" s="64"/>
      <c r="F4607" s="274" t="s">
        <v>6594</v>
      </c>
      <c r="G4607" s="64"/>
      <c r="H4607" s="64"/>
      <c r="I4607" s="177"/>
      <c r="J4607" s="64"/>
      <c r="K4607" s="64"/>
      <c r="L4607" s="62"/>
      <c r="M4607" s="223"/>
      <c r="N4607" s="43"/>
      <c r="O4607" s="43"/>
      <c r="P4607" s="43"/>
      <c r="Q4607" s="43"/>
      <c r="R4607" s="43"/>
      <c r="S4607" s="43"/>
      <c r="T4607" s="79"/>
      <c r="AT4607" s="25" t="s">
        <v>506</v>
      </c>
      <c r="AU4607" s="25" t="s">
        <v>82</v>
      </c>
    </row>
    <row r="4608" spans="2:65" s="1" customFormat="1" ht="16.5" customHeight="1">
      <c r="B4608" s="42"/>
      <c r="C4608" s="278" t="s">
        <v>3186</v>
      </c>
      <c r="D4608" s="278" t="s">
        <v>1110</v>
      </c>
      <c r="E4608" s="279" t="s">
        <v>6596</v>
      </c>
      <c r="F4608" s="280" t="s">
        <v>6597</v>
      </c>
      <c r="G4608" s="281" t="s">
        <v>2537</v>
      </c>
      <c r="H4608" s="282">
        <v>7</v>
      </c>
      <c r="I4608" s="283"/>
      <c r="J4608" s="284">
        <f>ROUND(I4608*H4608,2)</f>
        <v>0</v>
      </c>
      <c r="K4608" s="280" t="s">
        <v>23</v>
      </c>
      <c r="L4608" s="285"/>
      <c r="M4608" s="286" t="s">
        <v>23</v>
      </c>
      <c r="N4608" s="287" t="s">
        <v>44</v>
      </c>
      <c r="O4608" s="43"/>
      <c r="P4608" s="218">
        <f>O4608*H4608</f>
        <v>0</v>
      </c>
      <c r="Q4608" s="218">
        <v>0</v>
      </c>
      <c r="R4608" s="218">
        <f>Q4608*H4608</f>
        <v>0</v>
      </c>
      <c r="S4608" s="218">
        <v>0</v>
      </c>
      <c r="T4608" s="219">
        <f>S4608*H4608</f>
        <v>0</v>
      </c>
      <c r="AR4608" s="25" t="s">
        <v>977</v>
      </c>
      <c r="AT4608" s="25" t="s">
        <v>1110</v>
      </c>
      <c r="AU4608" s="25" t="s">
        <v>82</v>
      </c>
      <c r="AY4608" s="25" t="s">
        <v>492</v>
      </c>
      <c r="BE4608" s="220">
        <f>IF(N4608="základní",J4608,0)</f>
        <v>0</v>
      </c>
      <c r="BF4608" s="220">
        <f>IF(N4608="snížená",J4608,0)</f>
        <v>0</v>
      </c>
      <c r="BG4608" s="220">
        <f>IF(N4608="zákl. přenesená",J4608,0)</f>
        <v>0</v>
      </c>
      <c r="BH4608" s="220">
        <f>IF(N4608="sníž. přenesená",J4608,0)</f>
        <v>0</v>
      </c>
      <c r="BI4608" s="220">
        <f>IF(N4608="nulová",J4608,0)</f>
        <v>0</v>
      </c>
      <c r="BJ4608" s="25" t="s">
        <v>80</v>
      </c>
      <c r="BK4608" s="220">
        <f>ROUND(I4608*H4608,2)</f>
        <v>0</v>
      </c>
      <c r="BL4608" s="25" t="s">
        <v>775</v>
      </c>
      <c r="BM4608" s="25" t="s">
        <v>6598</v>
      </c>
    </row>
    <row r="4609" spans="2:65" s="1" customFormat="1">
      <c r="B4609" s="42"/>
      <c r="C4609" s="64"/>
      <c r="D4609" s="227" t="s">
        <v>506</v>
      </c>
      <c r="E4609" s="64"/>
      <c r="F4609" s="274" t="s">
        <v>6597</v>
      </c>
      <c r="G4609" s="64"/>
      <c r="H4609" s="64"/>
      <c r="I4609" s="177"/>
      <c r="J4609" s="64"/>
      <c r="K4609" s="64"/>
      <c r="L4609" s="62"/>
      <c r="M4609" s="223"/>
      <c r="N4609" s="43"/>
      <c r="O4609" s="43"/>
      <c r="P4609" s="43"/>
      <c r="Q4609" s="43"/>
      <c r="R4609" s="43"/>
      <c r="S4609" s="43"/>
      <c r="T4609" s="79"/>
      <c r="AT4609" s="25" t="s">
        <v>506</v>
      </c>
      <c r="AU4609" s="25" t="s">
        <v>82</v>
      </c>
    </row>
    <row r="4610" spans="2:65" s="1" customFormat="1" ht="16.5" customHeight="1">
      <c r="B4610" s="42"/>
      <c r="C4610" s="278" t="s">
        <v>6599</v>
      </c>
      <c r="D4610" s="278" t="s">
        <v>1110</v>
      </c>
      <c r="E4610" s="279" t="s">
        <v>6600</v>
      </c>
      <c r="F4610" s="280" t="s">
        <v>6601</v>
      </c>
      <c r="G4610" s="281" t="s">
        <v>2537</v>
      </c>
      <c r="H4610" s="282">
        <v>45</v>
      </c>
      <c r="I4610" s="283"/>
      <c r="J4610" s="284">
        <f>ROUND(I4610*H4610,2)</f>
        <v>0</v>
      </c>
      <c r="K4610" s="280" t="s">
        <v>23</v>
      </c>
      <c r="L4610" s="285"/>
      <c r="M4610" s="286" t="s">
        <v>23</v>
      </c>
      <c r="N4610" s="287" t="s">
        <v>44</v>
      </c>
      <c r="O4610" s="43"/>
      <c r="P4610" s="218">
        <f>O4610*H4610</f>
        <v>0</v>
      </c>
      <c r="Q4610" s="218">
        <v>0</v>
      </c>
      <c r="R4610" s="218">
        <f>Q4610*H4610</f>
        <v>0</v>
      </c>
      <c r="S4610" s="218">
        <v>0</v>
      </c>
      <c r="T4610" s="219">
        <f>S4610*H4610</f>
        <v>0</v>
      </c>
      <c r="AR4610" s="25" t="s">
        <v>977</v>
      </c>
      <c r="AT4610" s="25" t="s">
        <v>1110</v>
      </c>
      <c r="AU4610" s="25" t="s">
        <v>82</v>
      </c>
      <c r="AY4610" s="25" t="s">
        <v>492</v>
      </c>
      <c r="BE4610" s="220">
        <f>IF(N4610="základní",J4610,0)</f>
        <v>0</v>
      </c>
      <c r="BF4610" s="220">
        <f>IF(N4610="snížená",J4610,0)</f>
        <v>0</v>
      </c>
      <c r="BG4610" s="220">
        <f>IF(N4610="zákl. přenesená",J4610,0)</f>
        <v>0</v>
      </c>
      <c r="BH4610" s="220">
        <f>IF(N4610="sníž. přenesená",J4610,0)</f>
        <v>0</v>
      </c>
      <c r="BI4610" s="220">
        <f>IF(N4610="nulová",J4610,0)</f>
        <v>0</v>
      </c>
      <c r="BJ4610" s="25" t="s">
        <v>80</v>
      </c>
      <c r="BK4610" s="220">
        <f>ROUND(I4610*H4610,2)</f>
        <v>0</v>
      </c>
      <c r="BL4610" s="25" t="s">
        <v>775</v>
      </c>
      <c r="BM4610" s="25" t="s">
        <v>6602</v>
      </c>
    </row>
    <row r="4611" spans="2:65" s="1" customFormat="1">
      <c r="B4611" s="42"/>
      <c r="C4611" s="64"/>
      <c r="D4611" s="227" t="s">
        <v>506</v>
      </c>
      <c r="E4611" s="64"/>
      <c r="F4611" s="274" t="s">
        <v>6601</v>
      </c>
      <c r="G4611" s="64"/>
      <c r="H4611" s="64"/>
      <c r="I4611" s="177"/>
      <c r="J4611" s="64"/>
      <c r="K4611" s="64"/>
      <c r="L4611" s="62"/>
      <c r="M4611" s="223"/>
      <c r="N4611" s="43"/>
      <c r="O4611" s="43"/>
      <c r="P4611" s="43"/>
      <c r="Q4611" s="43"/>
      <c r="R4611" s="43"/>
      <c r="S4611" s="43"/>
      <c r="T4611" s="79"/>
      <c r="AT4611" s="25" t="s">
        <v>506</v>
      </c>
      <c r="AU4611" s="25" t="s">
        <v>82</v>
      </c>
    </row>
    <row r="4612" spans="2:65" s="1" customFormat="1" ht="16.5" customHeight="1">
      <c r="B4612" s="42"/>
      <c r="C4612" s="278" t="s">
        <v>6603</v>
      </c>
      <c r="D4612" s="278" t="s">
        <v>1110</v>
      </c>
      <c r="E4612" s="279" t="s">
        <v>6604</v>
      </c>
      <c r="F4612" s="280" t="s">
        <v>6605</v>
      </c>
      <c r="G4612" s="281" t="s">
        <v>2537</v>
      </c>
      <c r="H4612" s="282">
        <v>63</v>
      </c>
      <c r="I4612" s="283"/>
      <c r="J4612" s="284">
        <f>ROUND(I4612*H4612,2)</f>
        <v>0</v>
      </c>
      <c r="K4612" s="280" t="s">
        <v>23</v>
      </c>
      <c r="L4612" s="285"/>
      <c r="M4612" s="286" t="s">
        <v>23</v>
      </c>
      <c r="N4612" s="287" t="s">
        <v>44</v>
      </c>
      <c r="O4612" s="43"/>
      <c r="P4612" s="218">
        <f>O4612*H4612</f>
        <v>0</v>
      </c>
      <c r="Q4612" s="218">
        <v>0</v>
      </c>
      <c r="R4612" s="218">
        <f>Q4612*H4612</f>
        <v>0</v>
      </c>
      <c r="S4612" s="218">
        <v>0</v>
      </c>
      <c r="T4612" s="219">
        <f>S4612*H4612</f>
        <v>0</v>
      </c>
      <c r="AR4612" s="25" t="s">
        <v>977</v>
      </c>
      <c r="AT4612" s="25" t="s">
        <v>1110</v>
      </c>
      <c r="AU4612" s="25" t="s">
        <v>82</v>
      </c>
      <c r="AY4612" s="25" t="s">
        <v>492</v>
      </c>
      <c r="BE4612" s="220">
        <f>IF(N4612="základní",J4612,0)</f>
        <v>0</v>
      </c>
      <c r="BF4612" s="220">
        <f>IF(N4612="snížená",J4612,0)</f>
        <v>0</v>
      </c>
      <c r="BG4612" s="220">
        <f>IF(N4612="zákl. přenesená",J4612,0)</f>
        <v>0</v>
      </c>
      <c r="BH4612" s="220">
        <f>IF(N4612="sníž. přenesená",J4612,0)</f>
        <v>0</v>
      </c>
      <c r="BI4612" s="220">
        <f>IF(N4612="nulová",J4612,0)</f>
        <v>0</v>
      </c>
      <c r="BJ4612" s="25" t="s">
        <v>80</v>
      </c>
      <c r="BK4612" s="220">
        <f>ROUND(I4612*H4612,2)</f>
        <v>0</v>
      </c>
      <c r="BL4612" s="25" t="s">
        <v>775</v>
      </c>
      <c r="BM4612" s="25" t="s">
        <v>6606</v>
      </c>
    </row>
    <row r="4613" spans="2:65" s="1" customFormat="1">
      <c r="B4613" s="42"/>
      <c r="C4613" s="64"/>
      <c r="D4613" s="227" t="s">
        <v>506</v>
      </c>
      <c r="E4613" s="64"/>
      <c r="F4613" s="274" t="s">
        <v>6605</v>
      </c>
      <c r="G4613" s="64"/>
      <c r="H4613" s="64"/>
      <c r="I4613" s="177"/>
      <c r="J4613" s="64"/>
      <c r="K4613" s="64"/>
      <c r="L4613" s="62"/>
      <c r="M4613" s="223"/>
      <c r="N4613" s="43"/>
      <c r="O4613" s="43"/>
      <c r="P4613" s="43"/>
      <c r="Q4613" s="43"/>
      <c r="R4613" s="43"/>
      <c r="S4613" s="43"/>
      <c r="T4613" s="79"/>
      <c r="AT4613" s="25" t="s">
        <v>506</v>
      </c>
      <c r="AU4613" s="25" t="s">
        <v>82</v>
      </c>
    </row>
    <row r="4614" spans="2:65" s="1" customFormat="1" ht="25.5" customHeight="1">
      <c r="B4614" s="42"/>
      <c r="C4614" s="278" t="s">
        <v>6607</v>
      </c>
      <c r="D4614" s="278" t="s">
        <v>1110</v>
      </c>
      <c r="E4614" s="279" t="s">
        <v>6608</v>
      </c>
      <c r="F4614" s="280" t="s">
        <v>6609</v>
      </c>
      <c r="G4614" s="281" t="s">
        <v>2537</v>
      </c>
      <c r="H4614" s="282">
        <v>8</v>
      </c>
      <c r="I4614" s="283"/>
      <c r="J4614" s="284">
        <f>ROUND(I4614*H4614,2)</f>
        <v>0</v>
      </c>
      <c r="K4614" s="280" t="s">
        <v>23</v>
      </c>
      <c r="L4614" s="285"/>
      <c r="M4614" s="286" t="s">
        <v>23</v>
      </c>
      <c r="N4614" s="287" t="s">
        <v>44</v>
      </c>
      <c r="O4614" s="43"/>
      <c r="P4614" s="218">
        <f>O4614*H4614</f>
        <v>0</v>
      </c>
      <c r="Q4614" s="218">
        <v>0</v>
      </c>
      <c r="R4614" s="218">
        <f>Q4614*H4614</f>
        <v>0</v>
      </c>
      <c r="S4614" s="218">
        <v>0</v>
      </c>
      <c r="T4614" s="219">
        <f>S4614*H4614</f>
        <v>0</v>
      </c>
      <c r="AR4614" s="25" t="s">
        <v>977</v>
      </c>
      <c r="AT4614" s="25" t="s">
        <v>1110</v>
      </c>
      <c r="AU4614" s="25" t="s">
        <v>82</v>
      </c>
      <c r="AY4614" s="25" t="s">
        <v>492</v>
      </c>
      <c r="BE4614" s="220">
        <f>IF(N4614="základní",J4614,0)</f>
        <v>0</v>
      </c>
      <c r="BF4614" s="220">
        <f>IF(N4614="snížená",J4614,0)</f>
        <v>0</v>
      </c>
      <c r="BG4614" s="220">
        <f>IF(N4614="zákl. přenesená",J4614,0)</f>
        <v>0</v>
      </c>
      <c r="BH4614" s="220">
        <f>IF(N4614="sníž. přenesená",J4614,0)</f>
        <v>0</v>
      </c>
      <c r="BI4614" s="220">
        <f>IF(N4614="nulová",J4614,0)</f>
        <v>0</v>
      </c>
      <c r="BJ4614" s="25" t="s">
        <v>80</v>
      </c>
      <c r="BK4614" s="220">
        <f>ROUND(I4614*H4614,2)</f>
        <v>0</v>
      </c>
      <c r="BL4614" s="25" t="s">
        <v>775</v>
      </c>
      <c r="BM4614" s="25" t="s">
        <v>6610</v>
      </c>
    </row>
    <row r="4615" spans="2:65" s="1" customFormat="1">
      <c r="B4615" s="42"/>
      <c r="C4615" s="64"/>
      <c r="D4615" s="227" t="s">
        <v>506</v>
      </c>
      <c r="E4615" s="64"/>
      <c r="F4615" s="274" t="s">
        <v>6609</v>
      </c>
      <c r="G4615" s="64"/>
      <c r="H4615" s="64"/>
      <c r="I4615" s="177"/>
      <c r="J4615" s="64"/>
      <c r="K4615" s="64"/>
      <c r="L4615" s="62"/>
      <c r="M4615" s="223"/>
      <c r="N4615" s="43"/>
      <c r="O4615" s="43"/>
      <c r="P4615" s="43"/>
      <c r="Q4615" s="43"/>
      <c r="R4615" s="43"/>
      <c r="S4615" s="43"/>
      <c r="T4615" s="79"/>
      <c r="AT4615" s="25" t="s">
        <v>506</v>
      </c>
      <c r="AU4615" s="25" t="s">
        <v>82</v>
      </c>
    </row>
    <row r="4616" spans="2:65" s="1" customFormat="1" ht="25.5" customHeight="1">
      <c r="B4616" s="42"/>
      <c r="C4616" s="278" t="s">
        <v>6611</v>
      </c>
      <c r="D4616" s="278" t="s">
        <v>1110</v>
      </c>
      <c r="E4616" s="279" t="s">
        <v>6612</v>
      </c>
      <c r="F4616" s="280" t="s">
        <v>6613</v>
      </c>
      <c r="G4616" s="281" t="s">
        <v>2537</v>
      </c>
      <c r="H4616" s="282">
        <v>7</v>
      </c>
      <c r="I4616" s="283"/>
      <c r="J4616" s="284">
        <f>ROUND(I4616*H4616,2)</f>
        <v>0</v>
      </c>
      <c r="K4616" s="280" t="s">
        <v>23</v>
      </c>
      <c r="L4616" s="285"/>
      <c r="M4616" s="286" t="s">
        <v>23</v>
      </c>
      <c r="N4616" s="287" t="s">
        <v>44</v>
      </c>
      <c r="O4616" s="43"/>
      <c r="P4616" s="218">
        <f>O4616*H4616</f>
        <v>0</v>
      </c>
      <c r="Q4616" s="218">
        <v>0</v>
      </c>
      <c r="R4616" s="218">
        <f>Q4616*H4616</f>
        <v>0</v>
      </c>
      <c r="S4616" s="218">
        <v>0</v>
      </c>
      <c r="T4616" s="219">
        <f>S4616*H4616</f>
        <v>0</v>
      </c>
      <c r="AR4616" s="25" t="s">
        <v>977</v>
      </c>
      <c r="AT4616" s="25" t="s">
        <v>1110</v>
      </c>
      <c r="AU4616" s="25" t="s">
        <v>82</v>
      </c>
      <c r="AY4616" s="25" t="s">
        <v>492</v>
      </c>
      <c r="BE4616" s="220">
        <f>IF(N4616="základní",J4616,0)</f>
        <v>0</v>
      </c>
      <c r="BF4616" s="220">
        <f>IF(N4616="snížená",J4616,0)</f>
        <v>0</v>
      </c>
      <c r="BG4616" s="220">
        <f>IF(N4616="zákl. přenesená",J4616,0)</f>
        <v>0</v>
      </c>
      <c r="BH4616" s="220">
        <f>IF(N4616="sníž. přenesená",J4616,0)</f>
        <v>0</v>
      </c>
      <c r="BI4616" s="220">
        <f>IF(N4616="nulová",J4616,0)</f>
        <v>0</v>
      </c>
      <c r="BJ4616" s="25" t="s">
        <v>80</v>
      </c>
      <c r="BK4616" s="220">
        <f>ROUND(I4616*H4616,2)</f>
        <v>0</v>
      </c>
      <c r="BL4616" s="25" t="s">
        <v>775</v>
      </c>
      <c r="BM4616" s="25" t="s">
        <v>6614</v>
      </c>
    </row>
    <row r="4617" spans="2:65" s="1" customFormat="1">
      <c r="B4617" s="42"/>
      <c r="C4617" s="64"/>
      <c r="D4617" s="227" t="s">
        <v>506</v>
      </c>
      <c r="E4617" s="64"/>
      <c r="F4617" s="274" t="s">
        <v>6613</v>
      </c>
      <c r="G4617" s="64"/>
      <c r="H4617" s="64"/>
      <c r="I4617" s="177"/>
      <c r="J4617" s="64"/>
      <c r="K4617" s="64"/>
      <c r="L4617" s="62"/>
      <c r="M4617" s="223"/>
      <c r="N4617" s="43"/>
      <c r="O4617" s="43"/>
      <c r="P4617" s="43"/>
      <c r="Q4617" s="43"/>
      <c r="R4617" s="43"/>
      <c r="S4617" s="43"/>
      <c r="T4617" s="79"/>
      <c r="AT4617" s="25" t="s">
        <v>506</v>
      </c>
      <c r="AU4617" s="25" t="s">
        <v>82</v>
      </c>
    </row>
    <row r="4618" spans="2:65" s="1" customFormat="1" ht="25.5" customHeight="1">
      <c r="B4618" s="42"/>
      <c r="C4618" s="278" t="s">
        <v>6615</v>
      </c>
      <c r="D4618" s="278" t="s">
        <v>1110</v>
      </c>
      <c r="E4618" s="279" t="s">
        <v>6616</v>
      </c>
      <c r="F4618" s="280" t="s">
        <v>6617</v>
      </c>
      <c r="G4618" s="281" t="s">
        <v>2537</v>
      </c>
      <c r="H4618" s="282">
        <v>7</v>
      </c>
      <c r="I4618" s="283"/>
      <c r="J4618" s="284">
        <f>ROUND(I4618*H4618,2)</f>
        <v>0</v>
      </c>
      <c r="K4618" s="280" t="s">
        <v>23</v>
      </c>
      <c r="L4618" s="285"/>
      <c r="M4618" s="286" t="s">
        <v>23</v>
      </c>
      <c r="N4618" s="287" t="s">
        <v>44</v>
      </c>
      <c r="O4618" s="43"/>
      <c r="P4618" s="218">
        <f>O4618*H4618</f>
        <v>0</v>
      </c>
      <c r="Q4618" s="218">
        <v>0</v>
      </c>
      <c r="R4618" s="218">
        <f>Q4618*H4618</f>
        <v>0</v>
      </c>
      <c r="S4618" s="218">
        <v>0</v>
      </c>
      <c r="T4618" s="219">
        <f>S4618*H4618</f>
        <v>0</v>
      </c>
      <c r="AR4618" s="25" t="s">
        <v>977</v>
      </c>
      <c r="AT4618" s="25" t="s">
        <v>1110</v>
      </c>
      <c r="AU4618" s="25" t="s">
        <v>82</v>
      </c>
      <c r="AY4618" s="25" t="s">
        <v>492</v>
      </c>
      <c r="BE4618" s="220">
        <f>IF(N4618="základní",J4618,0)</f>
        <v>0</v>
      </c>
      <c r="BF4618" s="220">
        <f>IF(N4618="snížená",J4618,0)</f>
        <v>0</v>
      </c>
      <c r="BG4618" s="220">
        <f>IF(N4618="zákl. přenesená",J4618,0)</f>
        <v>0</v>
      </c>
      <c r="BH4618" s="220">
        <f>IF(N4618="sníž. přenesená",J4618,0)</f>
        <v>0</v>
      </c>
      <c r="BI4618" s="220">
        <f>IF(N4618="nulová",J4618,0)</f>
        <v>0</v>
      </c>
      <c r="BJ4618" s="25" t="s">
        <v>80</v>
      </c>
      <c r="BK4618" s="220">
        <f>ROUND(I4618*H4618,2)</f>
        <v>0</v>
      </c>
      <c r="BL4618" s="25" t="s">
        <v>775</v>
      </c>
      <c r="BM4618" s="25" t="s">
        <v>6618</v>
      </c>
    </row>
    <row r="4619" spans="2:65" s="1" customFormat="1">
      <c r="B4619" s="42"/>
      <c r="C4619" s="64"/>
      <c r="D4619" s="227" t="s">
        <v>506</v>
      </c>
      <c r="E4619" s="64"/>
      <c r="F4619" s="274" t="s">
        <v>6617</v>
      </c>
      <c r="G4619" s="64"/>
      <c r="H4619" s="64"/>
      <c r="I4619" s="177"/>
      <c r="J4619" s="64"/>
      <c r="K4619" s="64"/>
      <c r="L4619" s="62"/>
      <c r="M4619" s="223"/>
      <c r="N4619" s="43"/>
      <c r="O4619" s="43"/>
      <c r="P4619" s="43"/>
      <c r="Q4619" s="43"/>
      <c r="R4619" s="43"/>
      <c r="S4619" s="43"/>
      <c r="T4619" s="79"/>
      <c r="AT4619" s="25" t="s">
        <v>506</v>
      </c>
      <c r="AU4619" s="25" t="s">
        <v>82</v>
      </c>
    </row>
    <row r="4620" spans="2:65" s="1" customFormat="1" ht="25.5" customHeight="1">
      <c r="B4620" s="42"/>
      <c r="C4620" s="278" t="s">
        <v>6619</v>
      </c>
      <c r="D4620" s="278" t="s">
        <v>1110</v>
      </c>
      <c r="E4620" s="279" t="s">
        <v>6620</v>
      </c>
      <c r="F4620" s="280" t="s">
        <v>6621</v>
      </c>
      <c r="G4620" s="281" t="s">
        <v>2537</v>
      </c>
      <c r="H4620" s="282">
        <v>45</v>
      </c>
      <c r="I4620" s="283"/>
      <c r="J4620" s="284">
        <f>ROUND(I4620*H4620,2)</f>
        <v>0</v>
      </c>
      <c r="K4620" s="280" t="s">
        <v>23</v>
      </c>
      <c r="L4620" s="285"/>
      <c r="M4620" s="286" t="s">
        <v>23</v>
      </c>
      <c r="N4620" s="287" t="s">
        <v>44</v>
      </c>
      <c r="O4620" s="43"/>
      <c r="P4620" s="218">
        <f>O4620*H4620</f>
        <v>0</v>
      </c>
      <c r="Q4620" s="218">
        <v>0</v>
      </c>
      <c r="R4620" s="218">
        <f>Q4620*H4620</f>
        <v>0</v>
      </c>
      <c r="S4620" s="218">
        <v>0</v>
      </c>
      <c r="T4620" s="219">
        <f>S4620*H4620</f>
        <v>0</v>
      </c>
      <c r="AR4620" s="25" t="s">
        <v>977</v>
      </c>
      <c r="AT4620" s="25" t="s">
        <v>1110</v>
      </c>
      <c r="AU4620" s="25" t="s">
        <v>82</v>
      </c>
      <c r="AY4620" s="25" t="s">
        <v>492</v>
      </c>
      <c r="BE4620" s="220">
        <f>IF(N4620="základní",J4620,0)</f>
        <v>0</v>
      </c>
      <c r="BF4620" s="220">
        <f>IF(N4620="snížená",J4620,0)</f>
        <v>0</v>
      </c>
      <c r="BG4620" s="220">
        <f>IF(N4620="zákl. přenesená",J4620,0)</f>
        <v>0</v>
      </c>
      <c r="BH4620" s="220">
        <f>IF(N4620="sníž. přenesená",J4620,0)</f>
        <v>0</v>
      </c>
      <c r="BI4620" s="220">
        <f>IF(N4620="nulová",J4620,0)</f>
        <v>0</v>
      </c>
      <c r="BJ4620" s="25" t="s">
        <v>80</v>
      </c>
      <c r="BK4620" s="220">
        <f>ROUND(I4620*H4620,2)</f>
        <v>0</v>
      </c>
      <c r="BL4620" s="25" t="s">
        <v>775</v>
      </c>
      <c r="BM4620" s="25" t="s">
        <v>6622</v>
      </c>
    </row>
    <row r="4621" spans="2:65" s="1" customFormat="1">
      <c r="B4621" s="42"/>
      <c r="C4621" s="64"/>
      <c r="D4621" s="227" t="s">
        <v>506</v>
      </c>
      <c r="E4621" s="64"/>
      <c r="F4621" s="274" t="s">
        <v>6621</v>
      </c>
      <c r="G4621" s="64"/>
      <c r="H4621" s="64"/>
      <c r="I4621" s="177"/>
      <c r="J4621" s="64"/>
      <c r="K4621" s="64"/>
      <c r="L4621" s="62"/>
      <c r="M4621" s="223"/>
      <c r="N4621" s="43"/>
      <c r="O4621" s="43"/>
      <c r="P4621" s="43"/>
      <c r="Q4621" s="43"/>
      <c r="R4621" s="43"/>
      <c r="S4621" s="43"/>
      <c r="T4621" s="79"/>
      <c r="AT4621" s="25" t="s">
        <v>506</v>
      </c>
      <c r="AU4621" s="25" t="s">
        <v>82</v>
      </c>
    </row>
    <row r="4622" spans="2:65" s="1" customFormat="1" ht="25.5" customHeight="1">
      <c r="B4622" s="42"/>
      <c r="C4622" s="278" t="s">
        <v>6623</v>
      </c>
      <c r="D4622" s="278" t="s">
        <v>1110</v>
      </c>
      <c r="E4622" s="279" t="s">
        <v>6624</v>
      </c>
      <c r="F4622" s="280" t="s">
        <v>6625</v>
      </c>
      <c r="G4622" s="281" t="s">
        <v>2537</v>
      </c>
      <c r="H4622" s="282">
        <v>130</v>
      </c>
      <c r="I4622" s="283"/>
      <c r="J4622" s="284">
        <f>ROUND(I4622*H4622,2)</f>
        <v>0</v>
      </c>
      <c r="K4622" s="280" t="s">
        <v>23</v>
      </c>
      <c r="L4622" s="285"/>
      <c r="M4622" s="286" t="s">
        <v>23</v>
      </c>
      <c r="N4622" s="287" t="s">
        <v>44</v>
      </c>
      <c r="O4622" s="43"/>
      <c r="P4622" s="218">
        <f>O4622*H4622</f>
        <v>0</v>
      </c>
      <c r="Q4622" s="218">
        <v>0</v>
      </c>
      <c r="R4622" s="218">
        <f>Q4622*H4622</f>
        <v>0</v>
      </c>
      <c r="S4622" s="218">
        <v>0</v>
      </c>
      <c r="T4622" s="219">
        <f>S4622*H4622</f>
        <v>0</v>
      </c>
      <c r="AR4622" s="25" t="s">
        <v>977</v>
      </c>
      <c r="AT4622" s="25" t="s">
        <v>1110</v>
      </c>
      <c r="AU4622" s="25" t="s">
        <v>82</v>
      </c>
      <c r="AY4622" s="25" t="s">
        <v>492</v>
      </c>
      <c r="BE4622" s="220">
        <f>IF(N4622="základní",J4622,0)</f>
        <v>0</v>
      </c>
      <c r="BF4622" s="220">
        <f>IF(N4622="snížená",J4622,0)</f>
        <v>0</v>
      </c>
      <c r="BG4622" s="220">
        <f>IF(N4622="zákl. přenesená",J4622,0)</f>
        <v>0</v>
      </c>
      <c r="BH4622" s="220">
        <f>IF(N4622="sníž. přenesená",J4622,0)</f>
        <v>0</v>
      </c>
      <c r="BI4622" s="220">
        <f>IF(N4622="nulová",J4622,0)</f>
        <v>0</v>
      </c>
      <c r="BJ4622" s="25" t="s">
        <v>80</v>
      </c>
      <c r="BK4622" s="220">
        <f>ROUND(I4622*H4622,2)</f>
        <v>0</v>
      </c>
      <c r="BL4622" s="25" t="s">
        <v>775</v>
      </c>
      <c r="BM4622" s="25" t="s">
        <v>6626</v>
      </c>
    </row>
    <row r="4623" spans="2:65" s="1" customFormat="1">
      <c r="B4623" s="42"/>
      <c r="C4623" s="64"/>
      <c r="D4623" s="227" t="s">
        <v>506</v>
      </c>
      <c r="E4623" s="64"/>
      <c r="F4623" s="274" t="s">
        <v>6625</v>
      </c>
      <c r="G4623" s="64"/>
      <c r="H4623" s="64"/>
      <c r="I4623" s="177"/>
      <c r="J4623" s="64"/>
      <c r="K4623" s="64"/>
      <c r="L4623" s="62"/>
      <c r="M4623" s="223"/>
      <c r="N4623" s="43"/>
      <c r="O4623" s="43"/>
      <c r="P4623" s="43"/>
      <c r="Q4623" s="43"/>
      <c r="R4623" s="43"/>
      <c r="S4623" s="43"/>
      <c r="T4623" s="79"/>
      <c r="AT4623" s="25" t="s">
        <v>506</v>
      </c>
      <c r="AU4623" s="25" t="s">
        <v>82</v>
      </c>
    </row>
    <row r="4624" spans="2:65" s="1" customFormat="1" ht="25.5" customHeight="1">
      <c r="B4624" s="42"/>
      <c r="C4624" s="278" t="s">
        <v>6627</v>
      </c>
      <c r="D4624" s="278" t="s">
        <v>1110</v>
      </c>
      <c r="E4624" s="279" t="s">
        <v>6628</v>
      </c>
      <c r="F4624" s="280" t="s">
        <v>6629</v>
      </c>
      <c r="G4624" s="281" t="s">
        <v>2537</v>
      </c>
      <c r="H4624" s="282">
        <v>5</v>
      </c>
      <c r="I4624" s="283"/>
      <c r="J4624" s="284">
        <f>ROUND(I4624*H4624,2)</f>
        <v>0</v>
      </c>
      <c r="K4624" s="280" t="s">
        <v>23</v>
      </c>
      <c r="L4624" s="285"/>
      <c r="M4624" s="286" t="s">
        <v>23</v>
      </c>
      <c r="N4624" s="287" t="s">
        <v>44</v>
      </c>
      <c r="O4624" s="43"/>
      <c r="P4624" s="218">
        <f>O4624*H4624</f>
        <v>0</v>
      </c>
      <c r="Q4624" s="218">
        <v>0</v>
      </c>
      <c r="R4624" s="218">
        <f>Q4624*H4624</f>
        <v>0</v>
      </c>
      <c r="S4624" s="218">
        <v>0</v>
      </c>
      <c r="T4624" s="219">
        <f>S4624*H4624</f>
        <v>0</v>
      </c>
      <c r="AR4624" s="25" t="s">
        <v>977</v>
      </c>
      <c r="AT4624" s="25" t="s">
        <v>1110</v>
      </c>
      <c r="AU4624" s="25" t="s">
        <v>82</v>
      </c>
      <c r="AY4624" s="25" t="s">
        <v>492</v>
      </c>
      <c r="BE4624" s="220">
        <f>IF(N4624="základní",J4624,0)</f>
        <v>0</v>
      </c>
      <c r="BF4624" s="220">
        <f>IF(N4624="snížená",J4624,0)</f>
        <v>0</v>
      </c>
      <c r="BG4624" s="220">
        <f>IF(N4624="zákl. přenesená",J4624,0)</f>
        <v>0</v>
      </c>
      <c r="BH4624" s="220">
        <f>IF(N4624="sníž. přenesená",J4624,0)</f>
        <v>0</v>
      </c>
      <c r="BI4624" s="220">
        <f>IF(N4624="nulová",J4624,0)</f>
        <v>0</v>
      </c>
      <c r="BJ4624" s="25" t="s">
        <v>80</v>
      </c>
      <c r="BK4624" s="220">
        <f>ROUND(I4624*H4624,2)</f>
        <v>0</v>
      </c>
      <c r="BL4624" s="25" t="s">
        <v>775</v>
      </c>
      <c r="BM4624" s="25" t="s">
        <v>6630</v>
      </c>
    </row>
    <row r="4625" spans="2:65" s="1" customFormat="1">
      <c r="B4625" s="42"/>
      <c r="C4625" s="64"/>
      <c r="D4625" s="227" t="s">
        <v>506</v>
      </c>
      <c r="E4625" s="64"/>
      <c r="F4625" s="274" t="s">
        <v>6629</v>
      </c>
      <c r="G4625" s="64"/>
      <c r="H4625" s="64"/>
      <c r="I4625" s="177"/>
      <c r="J4625" s="64"/>
      <c r="K4625" s="64"/>
      <c r="L4625" s="62"/>
      <c r="M4625" s="223"/>
      <c r="N4625" s="43"/>
      <c r="O4625" s="43"/>
      <c r="P4625" s="43"/>
      <c r="Q4625" s="43"/>
      <c r="R4625" s="43"/>
      <c r="S4625" s="43"/>
      <c r="T4625" s="79"/>
      <c r="AT4625" s="25" t="s">
        <v>506</v>
      </c>
      <c r="AU4625" s="25" t="s">
        <v>82</v>
      </c>
    </row>
    <row r="4626" spans="2:65" s="1" customFormat="1" ht="25.5" customHeight="1">
      <c r="B4626" s="42"/>
      <c r="C4626" s="278" t="s">
        <v>6631</v>
      </c>
      <c r="D4626" s="278" t="s">
        <v>1110</v>
      </c>
      <c r="E4626" s="279" t="s">
        <v>6632</v>
      </c>
      <c r="F4626" s="280" t="s">
        <v>6633</v>
      </c>
      <c r="G4626" s="281" t="s">
        <v>2537</v>
      </c>
      <c r="H4626" s="282">
        <v>5</v>
      </c>
      <c r="I4626" s="283"/>
      <c r="J4626" s="284">
        <f>ROUND(I4626*H4626,2)</f>
        <v>0</v>
      </c>
      <c r="K4626" s="280" t="s">
        <v>23</v>
      </c>
      <c r="L4626" s="285"/>
      <c r="M4626" s="286" t="s">
        <v>23</v>
      </c>
      <c r="N4626" s="287" t="s">
        <v>44</v>
      </c>
      <c r="O4626" s="43"/>
      <c r="P4626" s="218">
        <f>O4626*H4626</f>
        <v>0</v>
      </c>
      <c r="Q4626" s="218">
        <v>0</v>
      </c>
      <c r="R4626" s="218">
        <f>Q4626*H4626</f>
        <v>0</v>
      </c>
      <c r="S4626" s="218">
        <v>0</v>
      </c>
      <c r="T4626" s="219">
        <f>S4626*H4626</f>
        <v>0</v>
      </c>
      <c r="AR4626" s="25" t="s">
        <v>977</v>
      </c>
      <c r="AT4626" s="25" t="s">
        <v>1110</v>
      </c>
      <c r="AU4626" s="25" t="s">
        <v>82</v>
      </c>
      <c r="AY4626" s="25" t="s">
        <v>492</v>
      </c>
      <c r="BE4626" s="220">
        <f>IF(N4626="základní",J4626,0)</f>
        <v>0</v>
      </c>
      <c r="BF4626" s="220">
        <f>IF(N4626="snížená",J4626,0)</f>
        <v>0</v>
      </c>
      <c r="BG4626" s="220">
        <f>IF(N4626="zákl. přenesená",J4626,0)</f>
        <v>0</v>
      </c>
      <c r="BH4626" s="220">
        <f>IF(N4626="sníž. přenesená",J4626,0)</f>
        <v>0</v>
      </c>
      <c r="BI4626" s="220">
        <f>IF(N4626="nulová",J4626,0)</f>
        <v>0</v>
      </c>
      <c r="BJ4626" s="25" t="s">
        <v>80</v>
      </c>
      <c r="BK4626" s="220">
        <f>ROUND(I4626*H4626,2)</f>
        <v>0</v>
      </c>
      <c r="BL4626" s="25" t="s">
        <v>775</v>
      </c>
      <c r="BM4626" s="25" t="s">
        <v>6634</v>
      </c>
    </row>
    <row r="4627" spans="2:65" s="1" customFormat="1">
      <c r="B4627" s="42"/>
      <c r="C4627" s="64"/>
      <c r="D4627" s="227" t="s">
        <v>506</v>
      </c>
      <c r="E4627" s="64"/>
      <c r="F4627" s="274" t="s">
        <v>6633</v>
      </c>
      <c r="G4627" s="64"/>
      <c r="H4627" s="64"/>
      <c r="I4627" s="177"/>
      <c r="J4627" s="64"/>
      <c r="K4627" s="64"/>
      <c r="L4627" s="62"/>
      <c r="M4627" s="223"/>
      <c r="N4627" s="43"/>
      <c r="O4627" s="43"/>
      <c r="P4627" s="43"/>
      <c r="Q4627" s="43"/>
      <c r="R4627" s="43"/>
      <c r="S4627" s="43"/>
      <c r="T4627" s="79"/>
      <c r="AT4627" s="25" t="s">
        <v>506</v>
      </c>
      <c r="AU4627" s="25" t="s">
        <v>82</v>
      </c>
    </row>
    <row r="4628" spans="2:65" s="1" customFormat="1" ht="25.5" customHeight="1">
      <c r="B4628" s="42"/>
      <c r="C4628" s="278" t="s">
        <v>6635</v>
      </c>
      <c r="D4628" s="278" t="s">
        <v>1110</v>
      </c>
      <c r="E4628" s="279" t="s">
        <v>6636</v>
      </c>
      <c r="F4628" s="280" t="s">
        <v>6637</v>
      </c>
      <c r="G4628" s="281" t="s">
        <v>2537</v>
      </c>
      <c r="H4628" s="282">
        <v>35</v>
      </c>
      <c r="I4628" s="283"/>
      <c r="J4628" s="284">
        <f>ROUND(I4628*H4628,2)</f>
        <v>0</v>
      </c>
      <c r="K4628" s="280" t="s">
        <v>23</v>
      </c>
      <c r="L4628" s="285"/>
      <c r="M4628" s="286" t="s">
        <v>23</v>
      </c>
      <c r="N4628" s="287" t="s">
        <v>44</v>
      </c>
      <c r="O4628" s="43"/>
      <c r="P4628" s="218">
        <f>O4628*H4628</f>
        <v>0</v>
      </c>
      <c r="Q4628" s="218">
        <v>0</v>
      </c>
      <c r="R4628" s="218">
        <f>Q4628*H4628</f>
        <v>0</v>
      </c>
      <c r="S4628" s="218">
        <v>0</v>
      </c>
      <c r="T4628" s="219">
        <f>S4628*H4628</f>
        <v>0</v>
      </c>
      <c r="AR4628" s="25" t="s">
        <v>977</v>
      </c>
      <c r="AT4628" s="25" t="s">
        <v>1110</v>
      </c>
      <c r="AU4628" s="25" t="s">
        <v>82</v>
      </c>
      <c r="AY4628" s="25" t="s">
        <v>492</v>
      </c>
      <c r="BE4628" s="220">
        <f>IF(N4628="základní",J4628,0)</f>
        <v>0</v>
      </c>
      <c r="BF4628" s="220">
        <f>IF(N4628="snížená",J4628,0)</f>
        <v>0</v>
      </c>
      <c r="BG4628" s="220">
        <f>IF(N4628="zákl. přenesená",J4628,0)</f>
        <v>0</v>
      </c>
      <c r="BH4628" s="220">
        <f>IF(N4628="sníž. přenesená",J4628,0)</f>
        <v>0</v>
      </c>
      <c r="BI4628" s="220">
        <f>IF(N4628="nulová",J4628,0)</f>
        <v>0</v>
      </c>
      <c r="BJ4628" s="25" t="s">
        <v>80</v>
      </c>
      <c r="BK4628" s="220">
        <f>ROUND(I4628*H4628,2)</f>
        <v>0</v>
      </c>
      <c r="BL4628" s="25" t="s">
        <v>775</v>
      </c>
      <c r="BM4628" s="25" t="s">
        <v>6638</v>
      </c>
    </row>
    <row r="4629" spans="2:65" s="1" customFormat="1" ht="24">
      <c r="B4629" s="42"/>
      <c r="C4629" s="64"/>
      <c r="D4629" s="227" t="s">
        <v>506</v>
      </c>
      <c r="E4629" s="64"/>
      <c r="F4629" s="274" t="s">
        <v>6637</v>
      </c>
      <c r="G4629" s="64"/>
      <c r="H4629" s="64"/>
      <c r="I4629" s="177"/>
      <c r="J4629" s="64"/>
      <c r="K4629" s="64"/>
      <c r="L4629" s="62"/>
      <c r="M4629" s="223"/>
      <c r="N4629" s="43"/>
      <c r="O4629" s="43"/>
      <c r="P4629" s="43"/>
      <c r="Q4629" s="43"/>
      <c r="R4629" s="43"/>
      <c r="S4629" s="43"/>
      <c r="T4629" s="79"/>
      <c r="AT4629" s="25" t="s">
        <v>506</v>
      </c>
      <c r="AU4629" s="25" t="s">
        <v>82</v>
      </c>
    </row>
    <row r="4630" spans="2:65" s="1" customFormat="1" ht="38.25" customHeight="1">
      <c r="B4630" s="42"/>
      <c r="C4630" s="278" t="s">
        <v>6639</v>
      </c>
      <c r="D4630" s="278" t="s">
        <v>1110</v>
      </c>
      <c r="E4630" s="279" t="s">
        <v>6640</v>
      </c>
      <c r="F4630" s="280" t="s">
        <v>6641</v>
      </c>
      <c r="G4630" s="281" t="s">
        <v>2537</v>
      </c>
      <c r="H4630" s="282">
        <v>10</v>
      </c>
      <c r="I4630" s="283"/>
      <c r="J4630" s="284">
        <f>ROUND(I4630*H4630,2)</f>
        <v>0</v>
      </c>
      <c r="K4630" s="280" t="s">
        <v>23</v>
      </c>
      <c r="L4630" s="285"/>
      <c r="M4630" s="286" t="s">
        <v>23</v>
      </c>
      <c r="N4630" s="287" t="s">
        <v>44</v>
      </c>
      <c r="O4630" s="43"/>
      <c r="P4630" s="218">
        <f>O4630*H4630</f>
        <v>0</v>
      </c>
      <c r="Q4630" s="218">
        <v>0</v>
      </c>
      <c r="R4630" s="218">
        <f>Q4630*H4630</f>
        <v>0</v>
      </c>
      <c r="S4630" s="218">
        <v>0</v>
      </c>
      <c r="T4630" s="219">
        <f>S4630*H4630</f>
        <v>0</v>
      </c>
      <c r="AR4630" s="25" t="s">
        <v>977</v>
      </c>
      <c r="AT4630" s="25" t="s">
        <v>1110</v>
      </c>
      <c r="AU4630" s="25" t="s">
        <v>82</v>
      </c>
      <c r="AY4630" s="25" t="s">
        <v>492</v>
      </c>
      <c r="BE4630" s="220">
        <f>IF(N4630="základní",J4630,0)</f>
        <v>0</v>
      </c>
      <c r="BF4630" s="220">
        <f>IF(N4630="snížená",J4630,0)</f>
        <v>0</v>
      </c>
      <c r="BG4630" s="220">
        <f>IF(N4630="zákl. přenesená",J4630,0)</f>
        <v>0</v>
      </c>
      <c r="BH4630" s="220">
        <f>IF(N4630="sníž. přenesená",J4630,0)</f>
        <v>0</v>
      </c>
      <c r="BI4630" s="220">
        <f>IF(N4630="nulová",J4630,0)</f>
        <v>0</v>
      </c>
      <c r="BJ4630" s="25" t="s">
        <v>80</v>
      </c>
      <c r="BK4630" s="220">
        <f>ROUND(I4630*H4630,2)</f>
        <v>0</v>
      </c>
      <c r="BL4630" s="25" t="s">
        <v>775</v>
      </c>
      <c r="BM4630" s="25" t="s">
        <v>6642</v>
      </c>
    </row>
    <row r="4631" spans="2:65" s="1" customFormat="1" ht="24">
      <c r="B4631" s="42"/>
      <c r="C4631" s="64"/>
      <c r="D4631" s="227" t="s">
        <v>506</v>
      </c>
      <c r="E4631" s="64"/>
      <c r="F4631" s="274" t="s">
        <v>6641</v>
      </c>
      <c r="G4631" s="64"/>
      <c r="H4631" s="64"/>
      <c r="I4631" s="177"/>
      <c r="J4631" s="64"/>
      <c r="K4631" s="64"/>
      <c r="L4631" s="62"/>
      <c r="M4631" s="223"/>
      <c r="N4631" s="43"/>
      <c r="O4631" s="43"/>
      <c r="P4631" s="43"/>
      <c r="Q4631" s="43"/>
      <c r="R4631" s="43"/>
      <c r="S4631" s="43"/>
      <c r="T4631" s="79"/>
      <c r="AT4631" s="25" t="s">
        <v>506</v>
      </c>
      <c r="AU4631" s="25" t="s">
        <v>82</v>
      </c>
    </row>
    <row r="4632" spans="2:65" s="1" customFormat="1" ht="25.5" customHeight="1">
      <c r="B4632" s="42"/>
      <c r="C4632" s="278" t="s">
        <v>6643</v>
      </c>
      <c r="D4632" s="278" t="s">
        <v>1110</v>
      </c>
      <c r="E4632" s="279" t="s">
        <v>6644</v>
      </c>
      <c r="F4632" s="280" t="s">
        <v>6645</v>
      </c>
      <c r="G4632" s="281" t="s">
        <v>2537</v>
      </c>
      <c r="H4632" s="282">
        <v>35</v>
      </c>
      <c r="I4632" s="283"/>
      <c r="J4632" s="284">
        <f>ROUND(I4632*H4632,2)</f>
        <v>0</v>
      </c>
      <c r="K4632" s="280" t="s">
        <v>23</v>
      </c>
      <c r="L4632" s="285"/>
      <c r="M4632" s="286" t="s">
        <v>23</v>
      </c>
      <c r="N4632" s="287" t="s">
        <v>44</v>
      </c>
      <c r="O4632" s="43"/>
      <c r="P4632" s="218">
        <f>O4632*H4632</f>
        <v>0</v>
      </c>
      <c r="Q4632" s="218">
        <v>0</v>
      </c>
      <c r="R4632" s="218">
        <f>Q4632*H4632</f>
        <v>0</v>
      </c>
      <c r="S4632" s="218">
        <v>0</v>
      </c>
      <c r="T4632" s="219">
        <f>S4632*H4632</f>
        <v>0</v>
      </c>
      <c r="AR4632" s="25" t="s">
        <v>977</v>
      </c>
      <c r="AT4632" s="25" t="s">
        <v>1110</v>
      </c>
      <c r="AU4632" s="25" t="s">
        <v>82</v>
      </c>
      <c r="AY4632" s="25" t="s">
        <v>492</v>
      </c>
      <c r="BE4632" s="220">
        <f>IF(N4632="základní",J4632,0)</f>
        <v>0</v>
      </c>
      <c r="BF4632" s="220">
        <f>IF(N4632="snížená",J4632,0)</f>
        <v>0</v>
      </c>
      <c r="BG4632" s="220">
        <f>IF(N4632="zákl. přenesená",J4632,0)</f>
        <v>0</v>
      </c>
      <c r="BH4632" s="220">
        <f>IF(N4632="sníž. přenesená",J4632,0)</f>
        <v>0</v>
      </c>
      <c r="BI4632" s="220">
        <f>IF(N4632="nulová",J4632,0)</f>
        <v>0</v>
      </c>
      <c r="BJ4632" s="25" t="s">
        <v>80</v>
      </c>
      <c r="BK4632" s="220">
        <f>ROUND(I4632*H4632,2)</f>
        <v>0</v>
      </c>
      <c r="BL4632" s="25" t="s">
        <v>775</v>
      </c>
      <c r="BM4632" s="25" t="s">
        <v>6646</v>
      </c>
    </row>
    <row r="4633" spans="2:65" s="1" customFormat="1" ht="24">
      <c r="B4633" s="42"/>
      <c r="C4633" s="64"/>
      <c r="D4633" s="227" t="s">
        <v>506</v>
      </c>
      <c r="E4633" s="64"/>
      <c r="F4633" s="274" t="s">
        <v>6645</v>
      </c>
      <c r="G4633" s="64"/>
      <c r="H4633" s="64"/>
      <c r="I4633" s="177"/>
      <c r="J4633" s="64"/>
      <c r="K4633" s="64"/>
      <c r="L4633" s="62"/>
      <c r="M4633" s="223"/>
      <c r="N4633" s="43"/>
      <c r="O4633" s="43"/>
      <c r="P4633" s="43"/>
      <c r="Q4633" s="43"/>
      <c r="R4633" s="43"/>
      <c r="S4633" s="43"/>
      <c r="T4633" s="79"/>
      <c r="AT4633" s="25" t="s">
        <v>506</v>
      </c>
      <c r="AU4633" s="25" t="s">
        <v>82</v>
      </c>
    </row>
    <row r="4634" spans="2:65" s="1" customFormat="1" ht="25.5" customHeight="1">
      <c r="B4634" s="42"/>
      <c r="C4634" s="278" t="s">
        <v>6647</v>
      </c>
      <c r="D4634" s="278" t="s">
        <v>1110</v>
      </c>
      <c r="E4634" s="279" t="s">
        <v>6648</v>
      </c>
      <c r="F4634" s="280" t="s">
        <v>6649</v>
      </c>
      <c r="G4634" s="281" t="s">
        <v>2537</v>
      </c>
      <c r="H4634" s="282">
        <v>65</v>
      </c>
      <c r="I4634" s="283"/>
      <c r="J4634" s="284">
        <f>ROUND(I4634*H4634,2)</f>
        <v>0</v>
      </c>
      <c r="K4634" s="280" t="s">
        <v>23</v>
      </c>
      <c r="L4634" s="285"/>
      <c r="M4634" s="286" t="s">
        <v>23</v>
      </c>
      <c r="N4634" s="287" t="s">
        <v>44</v>
      </c>
      <c r="O4634" s="43"/>
      <c r="P4634" s="218">
        <f>O4634*H4634</f>
        <v>0</v>
      </c>
      <c r="Q4634" s="218">
        <v>0</v>
      </c>
      <c r="R4634" s="218">
        <f>Q4634*H4634</f>
        <v>0</v>
      </c>
      <c r="S4634" s="218">
        <v>0</v>
      </c>
      <c r="T4634" s="219">
        <f>S4634*H4634</f>
        <v>0</v>
      </c>
      <c r="AR4634" s="25" t="s">
        <v>977</v>
      </c>
      <c r="AT4634" s="25" t="s">
        <v>1110</v>
      </c>
      <c r="AU4634" s="25" t="s">
        <v>82</v>
      </c>
      <c r="AY4634" s="25" t="s">
        <v>492</v>
      </c>
      <c r="BE4634" s="220">
        <f>IF(N4634="základní",J4634,0)</f>
        <v>0</v>
      </c>
      <c r="BF4634" s="220">
        <f>IF(N4634="snížená",J4634,0)</f>
        <v>0</v>
      </c>
      <c r="BG4634" s="220">
        <f>IF(N4634="zákl. přenesená",J4634,0)</f>
        <v>0</v>
      </c>
      <c r="BH4634" s="220">
        <f>IF(N4634="sníž. přenesená",J4634,0)</f>
        <v>0</v>
      </c>
      <c r="BI4634" s="220">
        <f>IF(N4634="nulová",J4634,0)</f>
        <v>0</v>
      </c>
      <c r="BJ4634" s="25" t="s">
        <v>80</v>
      </c>
      <c r="BK4634" s="220">
        <f>ROUND(I4634*H4634,2)</f>
        <v>0</v>
      </c>
      <c r="BL4634" s="25" t="s">
        <v>775</v>
      </c>
      <c r="BM4634" s="25" t="s">
        <v>6650</v>
      </c>
    </row>
    <row r="4635" spans="2:65" s="1" customFormat="1">
      <c r="B4635" s="42"/>
      <c r="C4635" s="64"/>
      <c r="D4635" s="227" t="s">
        <v>506</v>
      </c>
      <c r="E4635" s="64"/>
      <c r="F4635" s="274" t="s">
        <v>6649</v>
      </c>
      <c r="G4635" s="64"/>
      <c r="H4635" s="64"/>
      <c r="I4635" s="177"/>
      <c r="J4635" s="64"/>
      <c r="K4635" s="64"/>
      <c r="L4635" s="62"/>
      <c r="M4635" s="223"/>
      <c r="N4635" s="43"/>
      <c r="O4635" s="43"/>
      <c r="P4635" s="43"/>
      <c r="Q4635" s="43"/>
      <c r="R4635" s="43"/>
      <c r="S4635" s="43"/>
      <c r="T4635" s="79"/>
      <c r="AT4635" s="25" t="s">
        <v>506</v>
      </c>
      <c r="AU4635" s="25" t="s">
        <v>82</v>
      </c>
    </row>
    <row r="4636" spans="2:65" s="1" customFormat="1" ht="25.5" customHeight="1">
      <c r="B4636" s="42"/>
      <c r="C4636" s="278" t="s">
        <v>6651</v>
      </c>
      <c r="D4636" s="278" t="s">
        <v>1110</v>
      </c>
      <c r="E4636" s="279" t="s">
        <v>6652</v>
      </c>
      <c r="F4636" s="280" t="s">
        <v>6653</v>
      </c>
      <c r="G4636" s="281" t="s">
        <v>2537</v>
      </c>
      <c r="H4636" s="282">
        <v>35</v>
      </c>
      <c r="I4636" s="283"/>
      <c r="J4636" s="284">
        <f>ROUND(I4636*H4636,2)</f>
        <v>0</v>
      </c>
      <c r="K4636" s="280" t="s">
        <v>23</v>
      </c>
      <c r="L4636" s="285"/>
      <c r="M4636" s="286" t="s">
        <v>23</v>
      </c>
      <c r="N4636" s="287" t="s">
        <v>44</v>
      </c>
      <c r="O4636" s="43"/>
      <c r="P4636" s="218">
        <f>O4636*H4636</f>
        <v>0</v>
      </c>
      <c r="Q4636" s="218">
        <v>0</v>
      </c>
      <c r="R4636" s="218">
        <f>Q4636*H4636</f>
        <v>0</v>
      </c>
      <c r="S4636" s="218">
        <v>0</v>
      </c>
      <c r="T4636" s="219">
        <f>S4636*H4636</f>
        <v>0</v>
      </c>
      <c r="AR4636" s="25" t="s">
        <v>977</v>
      </c>
      <c r="AT4636" s="25" t="s">
        <v>1110</v>
      </c>
      <c r="AU4636" s="25" t="s">
        <v>82</v>
      </c>
      <c r="AY4636" s="25" t="s">
        <v>492</v>
      </c>
      <c r="BE4636" s="220">
        <f>IF(N4636="základní",J4636,0)</f>
        <v>0</v>
      </c>
      <c r="BF4636" s="220">
        <f>IF(N4636="snížená",J4636,0)</f>
        <v>0</v>
      </c>
      <c r="BG4636" s="220">
        <f>IF(N4636="zákl. přenesená",J4636,0)</f>
        <v>0</v>
      </c>
      <c r="BH4636" s="220">
        <f>IF(N4636="sníž. přenesená",J4636,0)</f>
        <v>0</v>
      </c>
      <c r="BI4636" s="220">
        <f>IF(N4636="nulová",J4636,0)</f>
        <v>0</v>
      </c>
      <c r="BJ4636" s="25" t="s">
        <v>80</v>
      </c>
      <c r="BK4636" s="220">
        <f>ROUND(I4636*H4636,2)</f>
        <v>0</v>
      </c>
      <c r="BL4636" s="25" t="s">
        <v>775</v>
      </c>
      <c r="BM4636" s="25" t="s">
        <v>6654</v>
      </c>
    </row>
    <row r="4637" spans="2:65" s="1" customFormat="1">
      <c r="B4637" s="42"/>
      <c r="C4637" s="64"/>
      <c r="D4637" s="227" t="s">
        <v>506</v>
      </c>
      <c r="E4637" s="64"/>
      <c r="F4637" s="274" t="s">
        <v>6653</v>
      </c>
      <c r="G4637" s="64"/>
      <c r="H4637" s="64"/>
      <c r="I4637" s="177"/>
      <c r="J4637" s="64"/>
      <c r="K4637" s="64"/>
      <c r="L4637" s="62"/>
      <c r="M4637" s="223"/>
      <c r="N4637" s="43"/>
      <c r="O4637" s="43"/>
      <c r="P4637" s="43"/>
      <c r="Q4637" s="43"/>
      <c r="R4637" s="43"/>
      <c r="S4637" s="43"/>
      <c r="T4637" s="79"/>
      <c r="AT4637" s="25" t="s">
        <v>506</v>
      </c>
      <c r="AU4637" s="25" t="s">
        <v>82</v>
      </c>
    </row>
    <row r="4638" spans="2:65" s="1" customFormat="1" ht="25.5" customHeight="1">
      <c r="B4638" s="42"/>
      <c r="C4638" s="278" t="s">
        <v>6655</v>
      </c>
      <c r="D4638" s="278" t="s">
        <v>1110</v>
      </c>
      <c r="E4638" s="279" t="s">
        <v>6656</v>
      </c>
      <c r="F4638" s="280" t="s">
        <v>6657</v>
      </c>
      <c r="G4638" s="281" t="s">
        <v>2537</v>
      </c>
      <c r="H4638" s="282">
        <v>140</v>
      </c>
      <c r="I4638" s="283"/>
      <c r="J4638" s="284">
        <f>ROUND(I4638*H4638,2)</f>
        <v>0</v>
      </c>
      <c r="K4638" s="280" t="s">
        <v>23</v>
      </c>
      <c r="L4638" s="285"/>
      <c r="M4638" s="286" t="s">
        <v>23</v>
      </c>
      <c r="N4638" s="287" t="s">
        <v>44</v>
      </c>
      <c r="O4638" s="43"/>
      <c r="P4638" s="218">
        <f>O4638*H4638</f>
        <v>0</v>
      </c>
      <c r="Q4638" s="218">
        <v>0</v>
      </c>
      <c r="R4638" s="218">
        <f>Q4638*H4638</f>
        <v>0</v>
      </c>
      <c r="S4638" s="218">
        <v>0</v>
      </c>
      <c r="T4638" s="219">
        <f>S4638*H4638</f>
        <v>0</v>
      </c>
      <c r="AR4638" s="25" t="s">
        <v>977</v>
      </c>
      <c r="AT4638" s="25" t="s">
        <v>1110</v>
      </c>
      <c r="AU4638" s="25" t="s">
        <v>82</v>
      </c>
      <c r="AY4638" s="25" t="s">
        <v>492</v>
      </c>
      <c r="BE4638" s="220">
        <f>IF(N4638="základní",J4638,0)</f>
        <v>0</v>
      </c>
      <c r="BF4638" s="220">
        <f>IF(N4638="snížená",J4638,0)</f>
        <v>0</v>
      </c>
      <c r="BG4638" s="220">
        <f>IF(N4638="zákl. přenesená",J4638,0)</f>
        <v>0</v>
      </c>
      <c r="BH4638" s="220">
        <f>IF(N4638="sníž. přenesená",J4638,0)</f>
        <v>0</v>
      </c>
      <c r="BI4638" s="220">
        <f>IF(N4638="nulová",J4638,0)</f>
        <v>0</v>
      </c>
      <c r="BJ4638" s="25" t="s">
        <v>80</v>
      </c>
      <c r="BK4638" s="220">
        <f>ROUND(I4638*H4638,2)</f>
        <v>0</v>
      </c>
      <c r="BL4638" s="25" t="s">
        <v>775</v>
      </c>
      <c r="BM4638" s="25" t="s">
        <v>6658</v>
      </c>
    </row>
    <row r="4639" spans="2:65" s="1" customFormat="1" ht="24">
      <c r="B4639" s="42"/>
      <c r="C4639" s="64"/>
      <c r="D4639" s="227" t="s">
        <v>506</v>
      </c>
      <c r="E4639" s="64"/>
      <c r="F4639" s="274" t="s">
        <v>6657</v>
      </c>
      <c r="G4639" s="64"/>
      <c r="H4639" s="64"/>
      <c r="I4639" s="177"/>
      <c r="J4639" s="64"/>
      <c r="K4639" s="64"/>
      <c r="L4639" s="62"/>
      <c r="M4639" s="223"/>
      <c r="N4639" s="43"/>
      <c r="O4639" s="43"/>
      <c r="P4639" s="43"/>
      <c r="Q4639" s="43"/>
      <c r="R4639" s="43"/>
      <c r="S4639" s="43"/>
      <c r="T4639" s="79"/>
      <c r="AT4639" s="25" t="s">
        <v>506</v>
      </c>
      <c r="AU4639" s="25" t="s">
        <v>82</v>
      </c>
    </row>
    <row r="4640" spans="2:65" s="1" customFormat="1" ht="16.5" customHeight="1">
      <c r="B4640" s="42"/>
      <c r="C4640" s="209" t="s">
        <v>6659</v>
      </c>
      <c r="D4640" s="209" t="s">
        <v>498</v>
      </c>
      <c r="E4640" s="210" t="s">
        <v>6660</v>
      </c>
      <c r="F4640" s="211" t="s">
        <v>6661</v>
      </c>
      <c r="G4640" s="212" t="s">
        <v>1025</v>
      </c>
      <c r="H4640" s="213">
        <v>22</v>
      </c>
      <c r="I4640" s="214"/>
      <c r="J4640" s="215">
        <f>ROUND(I4640*H4640,2)</f>
        <v>0</v>
      </c>
      <c r="K4640" s="211" t="s">
        <v>23</v>
      </c>
      <c r="L4640" s="62"/>
      <c r="M4640" s="216" t="s">
        <v>23</v>
      </c>
      <c r="N4640" s="217" t="s">
        <v>44</v>
      </c>
      <c r="O4640" s="43"/>
      <c r="P4640" s="218">
        <f>O4640*H4640</f>
        <v>0</v>
      </c>
      <c r="Q4640" s="218">
        <v>0</v>
      </c>
      <c r="R4640" s="218">
        <f>Q4640*H4640</f>
        <v>0</v>
      </c>
      <c r="S4640" s="218">
        <v>0</v>
      </c>
      <c r="T4640" s="219">
        <f>S4640*H4640</f>
        <v>0</v>
      </c>
      <c r="AR4640" s="25" t="s">
        <v>775</v>
      </c>
      <c r="AT4640" s="25" t="s">
        <v>498</v>
      </c>
      <c r="AU4640" s="25" t="s">
        <v>82</v>
      </c>
      <c r="AY4640" s="25" t="s">
        <v>492</v>
      </c>
      <c r="BE4640" s="220">
        <f>IF(N4640="základní",J4640,0)</f>
        <v>0</v>
      </c>
      <c r="BF4640" s="220">
        <f>IF(N4640="snížená",J4640,0)</f>
        <v>0</v>
      </c>
      <c r="BG4640" s="220">
        <f>IF(N4640="zákl. přenesená",J4640,0)</f>
        <v>0</v>
      </c>
      <c r="BH4640" s="220">
        <f>IF(N4640="sníž. přenesená",J4640,0)</f>
        <v>0</v>
      </c>
      <c r="BI4640" s="220">
        <f>IF(N4640="nulová",J4640,0)</f>
        <v>0</v>
      </c>
      <c r="BJ4640" s="25" t="s">
        <v>80</v>
      </c>
      <c r="BK4640" s="220">
        <f>ROUND(I4640*H4640,2)</f>
        <v>0</v>
      </c>
      <c r="BL4640" s="25" t="s">
        <v>775</v>
      </c>
      <c r="BM4640" s="25" t="s">
        <v>6662</v>
      </c>
    </row>
    <row r="4641" spans="2:65" s="1" customFormat="1">
      <c r="B4641" s="42"/>
      <c r="C4641" s="64"/>
      <c r="D4641" s="227" t="s">
        <v>506</v>
      </c>
      <c r="E4641" s="64"/>
      <c r="F4641" s="274" t="s">
        <v>6661</v>
      </c>
      <c r="G4641" s="64"/>
      <c r="H4641" s="64"/>
      <c r="I4641" s="177"/>
      <c r="J4641" s="64"/>
      <c r="K4641" s="64"/>
      <c r="L4641" s="62"/>
      <c r="M4641" s="223"/>
      <c r="N4641" s="43"/>
      <c r="O4641" s="43"/>
      <c r="P4641" s="43"/>
      <c r="Q4641" s="43"/>
      <c r="R4641" s="43"/>
      <c r="S4641" s="43"/>
      <c r="T4641" s="79"/>
      <c r="AT4641" s="25" t="s">
        <v>506</v>
      </c>
      <c r="AU4641" s="25" t="s">
        <v>82</v>
      </c>
    </row>
    <row r="4642" spans="2:65" s="1" customFormat="1" ht="25.5" customHeight="1">
      <c r="B4642" s="42"/>
      <c r="C4642" s="278" t="s">
        <v>6663</v>
      </c>
      <c r="D4642" s="278" t="s">
        <v>1110</v>
      </c>
      <c r="E4642" s="279" t="s">
        <v>6664</v>
      </c>
      <c r="F4642" s="280" t="s">
        <v>6665</v>
      </c>
      <c r="G4642" s="281" t="s">
        <v>2537</v>
      </c>
      <c r="H4642" s="282">
        <v>22</v>
      </c>
      <c r="I4642" s="283"/>
      <c r="J4642" s="284">
        <f>ROUND(I4642*H4642,2)</f>
        <v>0</v>
      </c>
      <c r="K4642" s="280" t="s">
        <v>23</v>
      </c>
      <c r="L4642" s="285"/>
      <c r="M4642" s="286" t="s">
        <v>23</v>
      </c>
      <c r="N4642" s="287" t="s">
        <v>44</v>
      </c>
      <c r="O4642" s="43"/>
      <c r="P4642" s="218">
        <f>O4642*H4642</f>
        <v>0</v>
      </c>
      <c r="Q4642" s="218">
        <v>0</v>
      </c>
      <c r="R4642" s="218">
        <f>Q4642*H4642</f>
        <v>0</v>
      </c>
      <c r="S4642" s="218">
        <v>0</v>
      </c>
      <c r="T4642" s="219">
        <f>S4642*H4642</f>
        <v>0</v>
      </c>
      <c r="AR4642" s="25" t="s">
        <v>977</v>
      </c>
      <c r="AT4642" s="25" t="s">
        <v>1110</v>
      </c>
      <c r="AU4642" s="25" t="s">
        <v>82</v>
      </c>
      <c r="AY4642" s="25" t="s">
        <v>492</v>
      </c>
      <c r="BE4642" s="220">
        <f>IF(N4642="základní",J4642,0)</f>
        <v>0</v>
      </c>
      <c r="BF4642" s="220">
        <f>IF(N4642="snížená",J4642,0)</f>
        <v>0</v>
      </c>
      <c r="BG4642" s="220">
        <f>IF(N4642="zákl. přenesená",J4642,0)</f>
        <v>0</v>
      </c>
      <c r="BH4642" s="220">
        <f>IF(N4642="sníž. přenesená",J4642,0)</f>
        <v>0</v>
      </c>
      <c r="BI4642" s="220">
        <f>IF(N4642="nulová",J4642,0)</f>
        <v>0</v>
      </c>
      <c r="BJ4642" s="25" t="s">
        <v>80</v>
      </c>
      <c r="BK4642" s="220">
        <f>ROUND(I4642*H4642,2)</f>
        <v>0</v>
      </c>
      <c r="BL4642" s="25" t="s">
        <v>775</v>
      </c>
      <c r="BM4642" s="25" t="s">
        <v>6666</v>
      </c>
    </row>
    <row r="4643" spans="2:65" s="1" customFormat="1">
      <c r="B4643" s="42"/>
      <c r="C4643" s="64"/>
      <c r="D4643" s="227" t="s">
        <v>506</v>
      </c>
      <c r="E4643" s="64"/>
      <c r="F4643" s="274" t="s">
        <v>6665</v>
      </c>
      <c r="G4643" s="64"/>
      <c r="H4643" s="64"/>
      <c r="I4643" s="177"/>
      <c r="J4643" s="64"/>
      <c r="K4643" s="64"/>
      <c r="L4643" s="62"/>
      <c r="M4643" s="223"/>
      <c r="N4643" s="43"/>
      <c r="O4643" s="43"/>
      <c r="P4643" s="43"/>
      <c r="Q4643" s="43"/>
      <c r="R4643" s="43"/>
      <c r="S4643" s="43"/>
      <c r="T4643" s="79"/>
      <c r="AT4643" s="25" t="s">
        <v>506</v>
      </c>
      <c r="AU4643" s="25" t="s">
        <v>82</v>
      </c>
    </row>
    <row r="4644" spans="2:65" s="1" customFormat="1" ht="16.5" customHeight="1">
      <c r="B4644" s="42"/>
      <c r="C4644" s="209" t="s">
        <v>6667</v>
      </c>
      <c r="D4644" s="209" t="s">
        <v>498</v>
      </c>
      <c r="E4644" s="210" t="s">
        <v>6668</v>
      </c>
      <c r="F4644" s="211" t="s">
        <v>6669</v>
      </c>
      <c r="G4644" s="212" t="s">
        <v>180</v>
      </c>
      <c r="H4644" s="213">
        <v>161.13999999999999</v>
      </c>
      <c r="I4644" s="214"/>
      <c r="J4644" s="215">
        <f>ROUND(I4644*H4644,2)</f>
        <v>0</v>
      </c>
      <c r="K4644" s="211" t="s">
        <v>23</v>
      </c>
      <c r="L4644" s="62"/>
      <c r="M4644" s="216" t="s">
        <v>23</v>
      </c>
      <c r="N4644" s="217" t="s">
        <v>44</v>
      </c>
      <c r="O4644" s="43"/>
      <c r="P4644" s="218">
        <f>O4644*H4644</f>
        <v>0</v>
      </c>
      <c r="Q4644" s="218">
        <v>0</v>
      </c>
      <c r="R4644" s="218">
        <f>Q4644*H4644</f>
        <v>0</v>
      </c>
      <c r="S4644" s="218">
        <v>0</v>
      </c>
      <c r="T4644" s="219">
        <f>S4644*H4644</f>
        <v>0</v>
      </c>
      <c r="AR4644" s="25" t="s">
        <v>775</v>
      </c>
      <c r="AT4644" s="25" t="s">
        <v>498</v>
      </c>
      <c r="AU4644" s="25" t="s">
        <v>82</v>
      </c>
      <c r="AY4644" s="25" t="s">
        <v>492</v>
      </c>
      <c r="BE4644" s="220">
        <f>IF(N4644="základní",J4644,0)</f>
        <v>0</v>
      </c>
      <c r="BF4644" s="220">
        <f>IF(N4644="snížená",J4644,0)</f>
        <v>0</v>
      </c>
      <c r="BG4644" s="220">
        <f>IF(N4644="zákl. přenesená",J4644,0)</f>
        <v>0</v>
      </c>
      <c r="BH4644" s="220">
        <f>IF(N4644="sníž. přenesená",J4644,0)</f>
        <v>0</v>
      </c>
      <c r="BI4644" s="220">
        <f>IF(N4644="nulová",J4644,0)</f>
        <v>0</v>
      </c>
      <c r="BJ4644" s="25" t="s">
        <v>80</v>
      </c>
      <c r="BK4644" s="220">
        <f>ROUND(I4644*H4644,2)</f>
        <v>0</v>
      </c>
      <c r="BL4644" s="25" t="s">
        <v>775</v>
      </c>
      <c r="BM4644" s="25" t="s">
        <v>6670</v>
      </c>
    </row>
    <row r="4645" spans="2:65" s="1" customFormat="1">
      <c r="B4645" s="42"/>
      <c r="C4645" s="64"/>
      <c r="D4645" s="221" t="s">
        <v>506</v>
      </c>
      <c r="E4645" s="64"/>
      <c r="F4645" s="222" t="s">
        <v>6669</v>
      </c>
      <c r="G4645" s="64"/>
      <c r="H4645" s="64"/>
      <c r="I4645" s="177"/>
      <c r="J4645" s="64"/>
      <c r="K4645" s="64"/>
      <c r="L4645" s="62"/>
      <c r="M4645" s="223"/>
      <c r="N4645" s="43"/>
      <c r="O4645" s="43"/>
      <c r="P4645" s="43"/>
      <c r="Q4645" s="43"/>
      <c r="R4645" s="43"/>
      <c r="S4645" s="43"/>
      <c r="T4645" s="79"/>
      <c r="AT4645" s="25" t="s">
        <v>506</v>
      </c>
      <c r="AU4645" s="25" t="s">
        <v>82</v>
      </c>
    </row>
    <row r="4646" spans="2:65" s="12" customFormat="1" ht="24">
      <c r="B4646" s="225"/>
      <c r="C4646" s="226"/>
      <c r="D4646" s="227" t="s">
        <v>513</v>
      </c>
      <c r="E4646" s="228" t="s">
        <v>23</v>
      </c>
      <c r="F4646" s="229" t="s">
        <v>6671</v>
      </c>
      <c r="G4646" s="226"/>
      <c r="H4646" s="230">
        <v>161.13999999999999</v>
      </c>
      <c r="I4646" s="231"/>
      <c r="J4646" s="226"/>
      <c r="K4646" s="226"/>
      <c r="L4646" s="232"/>
      <c r="M4646" s="233"/>
      <c r="N4646" s="234"/>
      <c r="O4646" s="234"/>
      <c r="P4646" s="234"/>
      <c r="Q4646" s="234"/>
      <c r="R4646" s="234"/>
      <c r="S4646" s="234"/>
      <c r="T4646" s="235"/>
      <c r="AT4646" s="236" t="s">
        <v>513</v>
      </c>
      <c r="AU4646" s="236" t="s">
        <v>82</v>
      </c>
      <c r="AV4646" s="12" t="s">
        <v>82</v>
      </c>
      <c r="AW4646" s="12" t="s">
        <v>36</v>
      </c>
      <c r="AX4646" s="12" t="s">
        <v>80</v>
      </c>
      <c r="AY4646" s="236" t="s">
        <v>492</v>
      </c>
    </row>
    <row r="4647" spans="2:65" s="1" customFormat="1" ht="51" customHeight="1">
      <c r="B4647" s="42"/>
      <c r="C4647" s="278" t="s">
        <v>6672</v>
      </c>
      <c r="D4647" s="278" t="s">
        <v>1110</v>
      </c>
      <c r="E4647" s="279" t="s">
        <v>6673</v>
      </c>
      <c r="F4647" s="280" t="s">
        <v>6674</v>
      </c>
      <c r="G4647" s="281" t="s">
        <v>2537</v>
      </c>
      <c r="H4647" s="282">
        <v>1</v>
      </c>
      <c r="I4647" s="283"/>
      <c r="J4647" s="284">
        <f>ROUND(I4647*H4647,2)</f>
        <v>0</v>
      </c>
      <c r="K4647" s="280" t="s">
        <v>23</v>
      </c>
      <c r="L4647" s="285"/>
      <c r="M4647" s="286" t="s">
        <v>23</v>
      </c>
      <c r="N4647" s="287" t="s">
        <v>44</v>
      </c>
      <c r="O4647" s="43"/>
      <c r="P4647" s="218">
        <f>O4647*H4647</f>
        <v>0</v>
      </c>
      <c r="Q4647" s="218">
        <v>0</v>
      </c>
      <c r="R4647" s="218">
        <f>Q4647*H4647</f>
        <v>0</v>
      </c>
      <c r="S4647" s="218">
        <v>0</v>
      </c>
      <c r="T4647" s="219">
        <f>S4647*H4647</f>
        <v>0</v>
      </c>
      <c r="AR4647" s="25" t="s">
        <v>977</v>
      </c>
      <c r="AT4647" s="25" t="s">
        <v>1110</v>
      </c>
      <c r="AU4647" s="25" t="s">
        <v>82</v>
      </c>
      <c r="AY4647" s="25" t="s">
        <v>492</v>
      </c>
      <c r="BE4647" s="220">
        <f>IF(N4647="základní",J4647,0)</f>
        <v>0</v>
      </c>
      <c r="BF4647" s="220">
        <f>IF(N4647="snížená",J4647,0)</f>
        <v>0</v>
      </c>
      <c r="BG4647" s="220">
        <f>IF(N4647="zákl. přenesená",J4647,0)</f>
        <v>0</v>
      </c>
      <c r="BH4647" s="220">
        <f>IF(N4647="sníž. přenesená",J4647,0)</f>
        <v>0</v>
      </c>
      <c r="BI4647" s="220">
        <f>IF(N4647="nulová",J4647,0)</f>
        <v>0</v>
      </c>
      <c r="BJ4647" s="25" t="s">
        <v>80</v>
      </c>
      <c r="BK4647" s="220">
        <f>ROUND(I4647*H4647,2)</f>
        <v>0</v>
      </c>
      <c r="BL4647" s="25" t="s">
        <v>775</v>
      </c>
      <c r="BM4647" s="25" t="s">
        <v>6675</v>
      </c>
    </row>
    <row r="4648" spans="2:65" s="1" customFormat="1" ht="36">
      <c r="B4648" s="42"/>
      <c r="C4648" s="64"/>
      <c r="D4648" s="227" t="s">
        <v>506</v>
      </c>
      <c r="E4648" s="64"/>
      <c r="F4648" s="274" t="s">
        <v>6674</v>
      </c>
      <c r="G4648" s="64"/>
      <c r="H4648" s="64"/>
      <c r="I4648" s="177"/>
      <c r="J4648" s="64"/>
      <c r="K4648" s="64"/>
      <c r="L4648" s="62"/>
      <c r="M4648" s="223"/>
      <c r="N4648" s="43"/>
      <c r="O4648" s="43"/>
      <c r="P4648" s="43"/>
      <c r="Q4648" s="43"/>
      <c r="R4648" s="43"/>
      <c r="S4648" s="43"/>
      <c r="T4648" s="79"/>
      <c r="AT4648" s="25" t="s">
        <v>506</v>
      </c>
      <c r="AU4648" s="25" t="s">
        <v>82</v>
      </c>
    </row>
    <row r="4649" spans="2:65" s="1" customFormat="1" ht="38.25" customHeight="1">
      <c r="B4649" s="42"/>
      <c r="C4649" s="278" t="s">
        <v>6676</v>
      </c>
      <c r="D4649" s="278" t="s">
        <v>1110</v>
      </c>
      <c r="E4649" s="279" t="s">
        <v>6677</v>
      </c>
      <c r="F4649" s="280" t="s">
        <v>6678</v>
      </c>
      <c r="G4649" s="281" t="s">
        <v>2537</v>
      </c>
      <c r="H4649" s="282">
        <v>1</v>
      </c>
      <c r="I4649" s="283"/>
      <c r="J4649" s="284">
        <f>ROUND(I4649*H4649,2)</f>
        <v>0</v>
      </c>
      <c r="K4649" s="280" t="s">
        <v>23</v>
      </c>
      <c r="L4649" s="285"/>
      <c r="M4649" s="286" t="s">
        <v>23</v>
      </c>
      <c r="N4649" s="287" t="s">
        <v>44</v>
      </c>
      <c r="O4649" s="43"/>
      <c r="P4649" s="218">
        <f>O4649*H4649</f>
        <v>0</v>
      </c>
      <c r="Q4649" s="218">
        <v>0</v>
      </c>
      <c r="R4649" s="218">
        <f>Q4649*H4649</f>
        <v>0</v>
      </c>
      <c r="S4649" s="218">
        <v>0</v>
      </c>
      <c r="T4649" s="219">
        <f>S4649*H4649</f>
        <v>0</v>
      </c>
      <c r="AR4649" s="25" t="s">
        <v>977</v>
      </c>
      <c r="AT4649" s="25" t="s">
        <v>1110</v>
      </c>
      <c r="AU4649" s="25" t="s">
        <v>82</v>
      </c>
      <c r="AY4649" s="25" t="s">
        <v>492</v>
      </c>
      <c r="BE4649" s="220">
        <f>IF(N4649="základní",J4649,0)</f>
        <v>0</v>
      </c>
      <c r="BF4649" s="220">
        <f>IF(N4649="snížená",J4649,0)</f>
        <v>0</v>
      </c>
      <c r="BG4649" s="220">
        <f>IF(N4649="zákl. přenesená",J4649,0)</f>
        <v>0</v>
      </c>
      <c r="BH4649" s="220">
        <f>IF(N4649="sníž. přenesená",J4649,0)</f>
        <v>0</v>
      </c>
      <c r="BI4649" s="220">
        <f>IF(N4649="nulová",J4649,0)</f>
        <v>0</v>
      </c>
      <c r="BJ4649" s="25" t="s">
        <v>80</v>
      </c>
      <c r="BK4649" s="220">
        <f>ROUND(I4649*H4649,2)</f>
        <v>0</v>
      </c>
      <c r="BL4649" s="25" t="s">
        <v>775</v>
      </c>
      <c r="BM4649" s="25" t="s">
        <v>6679</v>
      </c>
    </row>
    <row r="4650" spans="2:65" s="1" customFormat="1" ht="36">
      <c r="B4650" s="42"/>
      <c r="C4650" s="64"/>
      <c r="D4650" s="227" t="s">
        <v>506</v>
      </c>
      <c r="E4650" s="64"/>
      <c r="F4650" s="274" t="s">
        <v>6678</v>
      </c>
      <c r="G4650" s="64"/>
      <c r="H4650" s="64"/>
      <c r="I4650" s="177"/>
      <c r="J4650" s="64"/>
      <c r="K4650" s="64"/>
      <c r="L4650" s="62"/>
      <c r="M4650" s="223"/>
      <c r="N4650" s="43"/>
      <c r="O4650" s="43"/>
      <c r="P4650" s="43"/>
      <c r="Q4650" s="43"/>
      <c r="R4650" s="43"/>
      <c r="S4650" s="43"/>
      <c r="T4650" s="79"/>
      <c r="AT4650" s="25" t="s">
        <v>506</v>
      </c>
      <c r="AU4650" s="25" t="s">
        <v>82</v>
      </c>
    </row>
    <row r="4651" spans="2:65" s="1" customFormat="1" ht="51" customHeight="1">
      <c r="B4651" s="42"/>
      <c r="C4651" s="278" t="s">
        <v>6680</v>
      </c>
      <c r="D4651" s="278" t="s">
        <v>1110</v>
      </c>
      <c r="E4651" s="279" t="s">
        <v>6681</v>
      </c>
      <c r="F4651" s="280" t="s">
        <v>6682</v>
      </c>
      <c r="G4651" s="281" t="s">
        <v>2537</v>
      </c>
      <c r="H4651" s="282">
        <v>1</v>
      </c>
      <c r="I4651" s="283"/>
      <c r="J4651" s="284">
        <f>ROUND(I4651*H4651,2)</f>
        <v>0</v>
      </c>
      <c r="K4651" s="280" t="s">
        <v>23</v>
      </c>
      <c r="L4651" s="285"/>
      <c r="M4651" s="286" t="s">
        <v>23</v>
      </c>
      <c r="N4651" s="287" t="s">
        <v>44</v>
      </c>
      <c r="O4651" s="43"/>
      <c r="P4651" s="218">
        <f>O4651*H4651</f>
        <v>0</v>
      </c>
      <c r="Q4651" s="218">
        <v>0</v>
      </c>
      <c r="R4651" s="218">
        <f>Q4651*H4651</f>
        <v>0</v>
      </c>
      <c r="S4651" s="218">
        <v>0</v>
      </c>
      <c r="T4651" s="219">
        <f>S4651*H4651</f>
        <v>0</v>
      </c>
      <c r="AR4651" s="25" t="s">
        <v>977</v>
      </c>
      <c r="AT4651" s="25" t="s">
        <v>1110</v>
      </c>
      <c r="AU4651" s="25" t="s">
        <v>82</v>
      </c>
      <c r="AY4651" s="25" t="s">
        <v>492</v>
      </c>
      <c r="BE4651" s="220">
        <f>IF(N4651="základní",J4651,0)</f>
        <v>0</v>
      </c>
      <c r="BF4651" s="220">
        <f>IF(N4651="snížená",J4651,0)</f>
        <v>0</v>
      </c>
      <c r="BG4651" s="220">
        <f>IF(N4651="zákl. přenesená",J4651,0)</f>
        <v>0</v>
      </c>
      <c r="BH4651" s="220">
        <f>IF(N4651="sníž. přenesená",J4651,0)</f>
        <v>0</v>
      </c>
      <c r="BI4651" s="220">
        <f>IF(N4651="nulová",J4651,0)</f>
        <v>0</v>
      </c>
      <c r="BJ4651" s="25" t="s">
        <v>80</v>
      </c>
      <c r="BK4651" s="220">
        <f>ROUND(I4651*H4651,2)</f>
        <v>0</v>
      </c>
      <c r="BL4651" s="25" t="s">
        <v>775</v>
      </c>
      <c r="BM4651" s="25" t="s">
        <v>6683</v>
      </c>
    </row>
    <row r="4652" spans="2:65" s="1" customFormat="1" ht="36">
      <c r="B4652" s="42"/>
      <c r="C4652" s="64"/>
      <c r="D4652" s="227" t="s">
        <v>506</v>
      </c>
      <c r="E4652" s="64"/>
      <c r="F4652" s="274" t="s">
        <v>6682</v>
      </c>
      <c r="G4652" s="64"/>
      <c r="H4652" s="64"/>
      <c r="I4652" s="177"/>
      <c r="J4652" s="64"/>
      <c r="K4652" s="64"/>
      <c r="L4652" s="62"/>
      <c r="M4652" s="223"/>
      <c r="N4652" s="43"/>
      <c r="O4652" s="43"/>
      <c r="P4652" s="43"/>
      <c r="Q4652" s="43"/>
      <c r="R4652" s="43"/>
      <c r="S4652" s="43"/>
      <c r="T4652" s="79"/>
      <c r="AT4652" s="25" t="s">
        <v>506</v>
      </c>
      <c r="AU4652" s="25" t="s">
        <v>82</v>
      </c>
    </row>
    <row r="4653" spans="2:65" s="1" customFormat="1" ht="38.25" customHeight="1">
      <c r="B4653" s="42"/>
      <c r="C4653" s="278" t="s">
        <v>6684</v>
      </c>
      <c r="D4653" s="278" t="s">
        <v>1110</v>
      </c>
      <c r="E4653" s="279" t="s">
        <v>6685</v>
      </c>
      <c r="F4653" s="280" t="s">
        <v>6686</v>
      </c>
      <c r="G4653" s="281" t="s">
        <v>2537</v>
      </c>
      <c r="H4653" s="282">
        <v>1</v>
      </c>
      <c r="I4653" s="283"/>
      <c r="J4653" s="284">
        <f>ROUND(I4653*H4653,2)</f>
        <v>0</v>
      </c>
      <c r="K4653" s="280" t="s">
        <v>23</v>
      </c>
      <c r="L4653" s="285"/>
      <c r="M4653" s="286" t="s">
        <v>23</v>
      </c>
      <c r="N4653" s="287" t="s">
        <v>44</v>
      </c>
      <c r="O4653" s="43"/>
      <c r="P4653" s="218">
        <f>O4653*H4653</f>
        <v>0</v>
      </c>
      <c r="Q4653" s="218">
        <v>0</v>
      </c>
      <c r="R4653" s="218">
        <f>Q4653*H4653</f>
        <v>0</v>
      </c>
      <c r="S4653" s="218">
        <v>0</v>
      </c>
      <c r="T4653" s="219">
        <f>S4653*H4653</f>
        <v>0</v>
      </c>
      <c r="AR4653" s="25" t="s">
        <v>977</v>
      </c>
      <c r="AT4653" s="25" t="s">
        <v>1110</v>
      </c>
      <c r="AU4653" s="25" t="s">
        <v>82</v>
      </c>
      <c r="AY4653" s="25" t="s">
        <v>492</v>
      </c>
      <c r="BE4653" s="220">
        <f>IF(N4653="základní",J4653,0)</f>
        <v>0</v>
      </c>
      <c r="BF4653" s="220">
        <f>IF(N4653="snížená",J4653,0)</f>
        <v>0</v>
      </c>
      <c r="BG4653" s="220">
        <f>IF(N4653="zákl. přenesená",J4653,0)</f>
        <v>0</v>
      </c>
      <c r="BH4653" s="220">
        <f>IF(N4653="sníž. přenesená",J4653,0)</f>
        <v>0</v>
      </c>
      <c r="BI4653" s="220">
        <f>IF(N4653="nulová",J4653,0)</f>
        <v>0</v>
      </c>
      <c r="BJ4653" s="25" t="s">
        <v>80</v>
      </c>
      <c r="BK4653" s="220">
        <f>ROUND(I4653*H4653,2)</f>
        <v>0</v>
      </c>
      <c r="BL4653" s="25" t="s">
        <v>775</v>
      </c>
      <c r="BM4653" s="25" t="s">
        <v>6687</v>
      </c>
    </row>
    <row r="4654" spans="2:65" s="1" customFormat="1" ht="36">
      <c r="B4654" s="42"/>
      <c r="C4654" s="64"/>
      <c r="D4654" s="227" t="s">
        <v>506</v>
      </c>
      <c r="E4654" s="64"/>
      <c r="F4654" s="274" t="s">
        <v>6686</v>
      </c>
      <c r="G4654" s="64"/>
      <c r="H4654" s="64"/>
      <c r="I4654" s="177"/>
      <c r="J4654" s="64"/>
      <c r="K4654" s="64"/>
      <c r="L4654" s="62"/>
      <c r="M4654" s="223"/>
      <c r="N4654" s="43"/>
      <c r="O4654" s="43"/>
      <c r="P4654" s="43"/>
      <c r="Q4654" s="43"/>
      <c r="R4654" s="43"/>
      <c r="S4654" s="43"/>
      <c r="T4654" s="79"/>
      <c r="AT4654" s="25" t="s">
        <v>506</v>
      </c>
      <c r="AU4654" s="25" t="s">
        <v>82</v>
      </c>
    </row>
    <row r="4655" spans="2:65" s="1" customFormat="1" ht="38.25" customHeight="1">
      <c r="B4655" s="42"/>
      <c r="C4655" s="278" t="s">
        <v>6688</v>
      </c>
      <c r="D4655" s="278" t="s">
        <v>1110</v>
      </c>
      <c r="E4655" s="279" t="s">
        <v>6689</v>
      </c>
      <c r="F4655" s="280" t="s">
        <v>6690</v>
      </c>
      <c r="G4655" s="281" t="s">
        <v>2537</v>
      </c>
      <c r="H4655" s="282">
        <v>1</v>
      </c>
      <c r="I4655" s="283"/>
      <c r="J4655" s="284">
        <f>ROUND(I4655*H4655,2)</f>
        <v>0</v>
      </c>
      <c r="K4655" s="280" t="s">
        <v>23</v>
      </c>
      <c r="L4655" s="285"/>
      <c r="M4655" s="286" t="s">
        <v>23</v>
      </c>
      <c r="N4655" s="287" t="s">
        <v>44</v>
      </c>
      <c r="O4655" s="43"/>
      <c r="P4655" s="218">
        <f>O4655*H4655</f>
        <v>0</v>
      </c>
      <c r="Q4655" s="218">
        <v>0</v>
      </c>
      <c r="R4655" s="218">
        <f>Q4655*H4655</f>
        <v>0</v>
      </c>
      <c r="S4655" s="218">
        <v>0</v>
      </c>
      <c r="T4655" s="219">
        <f>S4655*H4655</f>
        <v>0</v>
      </c>
      <c r="AR4655" s="25" t="s">
        <v>977</v>
      </c>
      <c r="AT4655" s="25" t="s">
        <v>1110</v>
      </c>
      <c r="AU4655" s="25" t="s">
        <v>82</v>
      </c>
      <c r="AY4655" s="25" t="s">
        <v>492</v>
      </c>
      <c r="BE4655" s="220">
        <f>IF(N4655="základní",J4655,0)</f>
        <v>0</v>
      </c>
      <c r="BF4655" s="220">
        <f>IF(N4655="snížená",J4655,0)</f>
        <v>0</v>
      </c>
      <c r="BG4655" s="220">
        <f>IF(N4655="zákl. přenesená",J4655,0)</f>
        <v>0</v>
      </c>
      <c r="BH4655" s="220">
        <f>IF(N4655="sníž. přenesená",J4655,0)</f>
        <v>0</v>
      </c>
      <c r="BI4655" s="220">
        <f>IF(N4655="nulová",J4655,0)</f>
        <v>0</v>
      </c>
      <c r="BJ4655" s="25" t="s">
        <v>80</v>
      </c>
      <c r="BK4655" s="220">
        <f>ROUND(I4655*H4655,2)</f>
        <v>0</v>
      </c>
      <c r="BL4655" s="25" t="s">
        <v>775</v>
      </c>
      <c r="BM4655" s="25" t="s">
        <v>6691</v>
      </c>
    </row>
    <row r="4656" spans="2:65" s="1" customFormat="1" ht="36">
      <c r="B4656" s="42"/>
      <c r="C4656" s="64"/>
      <c r="D4656" s="227" t="s">
        <v>506</v>
      </c>
      <c r="E4656" s="64"/>
      <c r="F4656" s="274" t="s">
        <v>6690</v>
      </c>
      <c r="G4656" s="64"/>
      <c r="H4656" s="64"/>
      <c r="I4656" s="177"/>
      <c r="J4656" s="64"/>
      <c r="K4656" s="64"/>
      <c r="L4656" s="62"/>
      <c r="M4656" s="223"/>
      <c r="N4656" s="43"/>
      <c r="O4656" s="43"/>
      <c r="P4656" s="43"/>
      <c r="Q4656" s="43"/>
      <c r="R4656" s="43"/>
      <c r="S4656" s="43"/>
      <c r="T4656" s="79"/>
      <c r="AT4656" s="25" t="s">
        <v>506</v>
      </c>
      <c r="AU4656" s="25" t="s">
        <v>82</v>
      </c>
    </row>
    <row r="4657" spans="2:65" s="1" customFormat="1" ht="38.25" customHeight="1">
      <c r="B4657" s="42"/>
      <c r="C4657" s="278" t="s">
        <v>6692</v>
      </c>
      <c r="D4657" s="278" t="s">
        <v>1110</v>
      </c>
      <c r="E4657" s="279" t="s">
        <v>6693</v>
      </c>
      <c r="F4657" s="280" t="s">
        <v>6694</v>
      </c>
      <c r="G4657" s="281" t="s">
        <v>2537</v>
      </c>
      <c r="H4657" s="282">
        <v>1</v>
      </c>
      <c r="I4657" s="283"/>
      <c r="J4657" s="284">
        <f>ROUND(I4657*H4657,2)</f>
        <v>0</v>
      </c>
      <c r="K4657" s="280" t="s">
        <v>23</v>
      </c>
      <c r="L4657" s="285"/>
      <c r="M4657" s="286" t="s">
        <v>23</v>
      </c>
      <c r="N4657" s="287" t="s">
        <v>44</v>
      </c>
      <c r="O4657" s="43"/>
      <c r="P4657" s="218">
        <f>O4657*H4657</f>
        <v>0</v>
      </c>
      <c r="Q4657" s="218">
        <v>0</v>
      </c>
      <c r="R4657" s="218">
        <f>Q4657*H4657</f>
        <v>0</v>
      </c>
      <c r="S4657" s="218">
        <v>0</v>
      </c>
      <c r="T4657" s="219">
        <f>S4657*H4657</f>
        <v>0</v>
      </c>
      <c r="AR4657" s="25" t="s">
        <v>977</v>
      </c>
      <c r="AT4657" s="25" t="s">
        <v>1110</v>
      </c>
      <c r="AU4657" s="25" t="s">
        <v>82</v>
      </c>
      <c r="AY4657" s="25" t="s">
        <v>492</v>
      </c>
      <c r="BE4657" s="220">
        <f>IF(N4657="základní",J4657,0)</f>
        <v>0</v>
      </c>
      <c r="BF4657" s="220">
        <f>IF(N4657="snížená",J4657,0)</f>
        <v>0</v>
      </c>
      <c r="BG4657" s="220">
        <f>IF(N4657="zákl. přenesená",J4657,0)</f>
        <v>0</v>
      </c>
      <c r="BH4657" s="220">
        <f>IF(N4657="sníž. přenesená",J4657,0)</f>
        <v>0</v>
      </c>
      <c r="BI4657" s="220">
        <f>IF(N4657="nulová",J4657,0)</f>
        <v>0</v>
      </c>
      <c r="BJ4657" s="25" t="s">
        <v>80</v>
      </c>
      <c r="BK4657" s="220">
        <f>ROUND(I4657*H4657,2)</f>
        <v>0</v>
      </c>
      <c r="BL4657" s="25" t="s">
        <v>775</v>
      </c>
      <c r="BM4657" s="25" t="s">
        <v>6695</v>
      </c>
    </row>
    <row r="4658" spans="2:65" s="1" customFormat="1" ht="36">
      <c r="B4658" s="42"/>
      <c r="C4658" s="64"/>
      <c r="D4658" s="227" t="s">
        <v>506</v>
      </c>
      <c r="E4658" s="64"/>
      <c r="F4658" s="274" t="s">
        <v>6694</v>
      </c>
      <c r="G4658" s="64"/>
      <c r="H4658" s="64"/>
      <c r="I4658" s="177"/>
      <c r="J4658" s="64"/>
      <c r="K4658" s="64"/>
      <c r="L4658" s="62"/>
      <c r="M4658" s="223"/>
      <c r="N4658" s="43"/>
      <c r="O4658" s="43"/>
      <c r="P4658" s="43"/>
      <c r="Q4658" s="43"/>
      <c r="R4658" s="43"/>
      <c r="S4658" s="43"/>
      <c r="T4658" s="79"/>
      <c r="AT4658" s="25" t="s">
        <v>506</v>
      </c>
      <c r="AU4658" s="25" t="s">
        <v>82</v>
      </c>
    </row>
    <row r="4659" spans="2:65" s="1" customFormat="1" ht="38.25" customHeight="1">
      <c r="B4659" s="42"/>
      <c r="C4659" s="278" t="s">
        <v>6696</v>
      </c>
      <c r="D4659" s="278" t="s">
        <v>1110</v>
      </c>
      <c r="E4659" s="279" t="s">
        <v>6697</v>
      </c>
      <c r="F4659" s="280" t="s">
        <v>6698</v>
      </c>
      <c r="G4659" s="281" t="s">
        <v>2537</v>
      </c>
      <c r="H4659" s="282">
        <v>1</v>
      </c>
      <c r="I4659" s="283"/>
      <c r="J4659" s="284">
        <f>ROUND(I4659*H4659,2)</f>
        <v>0</v>
      </c>
      <c r="K4659" s="280" t="s">
        <v>23</v>
      </c>
      <c r="L4659" s="285"/>
      <c r="M4659" s="286" t="s">
        <v>23</v>
      </c>
      <c r="N4659" s="287" t="s">
        <v>44</v>
      </c>
      <c r="O4659" s="43"/>
      <c r="P4659" s="218">
        <f>O4659*H4659</f>
        <v>0</v>
      </c>
      <c r="Q4659" s="218">
        <v>0</v>
      </c>
      <c r="R4659" s="218">
        <f>Q4659*H4659</f>
        <v>0</v>
      </c>
      <c r="S4659" s="218">
        <v>0</v>
      </c>
      <c r="T4659" s="219">
        <f>S4659*H4659</f>
        <v>0</v>
      </c>
      <c r="AR4659" s="25" t="s">
        <v>977</v>
      </c>
      <c r="AT4659" s="25" t="s">
        <v>1110</v>
      </c>
      <c r="AU4659" s="25" t="s">
        <v>82</v>
      </c>
      <c r="AY4659" s="25" t="s">
        <v>492</v>
      </c>
      <c r="BE4659" s="220">
        <f>IF(N4659="základní",J4659,0)</f>
        <v>0</v>
      </c>
      <c r="BF4659" s="220">
        <f>IF(N4659="snížená",J4659,0)</f>
        <v>0</v>
      </c>
      <c r="BG4659" s="220">
        <f>IF(N4659="zákl. přenesená",J4659,0)</f>
        <v>0</v>
      </c>
      <c r="BH4659" s="220">
        <f>IF(N4659="sníž. přenesená",J4659,0)</f>
        <v>0</v>
      </c>
      <c r="BI4659" s="220">
        <f>IF(N4659="nulová",J4659,0)</f>
        <v>0</v>
      </c>
      <c r="BJ4659" s="25" t="s">
        <v>80</v>
      </c>
      <c r="BK4659" s="220">
        <f>ROUND(I4659*H4659,2)</f>
        <v>0</v>
      </c>
      <c r="BL4659" s="25" t="s">
        <v>775</v>
      </c>
      <c r="BM4659" s="25" t="s">
        <v>6699</v>
      </c>
    </row>
    <row r="4660" spans="2:65" s="1" customFormat="1" ht="36">
      <c r="B4660" s="42"/>
      <c r="C4660" s="64"/>
      <c r="D4660" s="227" t="s">
        <v>506</v>
      </c>
      <c r="E4660" s="64"/>
      <c r="F4660" s="274" t="s">
        <v>6698</v>
      </c>
      <c r="G4660" s="64"/>
      <c r="H4660" s="64"/>
      <c r="I4660" s="177"/>
      <c r="J4660" s="64"/>
      <c r="K4660" s="64"/>
      <c r="L4660" s="62"/>
      <c r="M4660" s="223"/>
      <c r="N4660" s="43"/>
      <c r="O4660" s="43"/>
      <c r="P4660" s="43"/>
      <c r="Q4660" s="43"/>
      <c r="R4660" s="43"/>
      <c r="S4660" s="43"/>
      <c r="T4660" s="79"/>
      <c r="AT4660" s="25" t="s">
        <v>506</v>
      </c>
      <c r="AU4660" s="25" t="s">
        <v>82</v>
      </c>
    </row>
    <row r="4661" spans="2:65" s="1" customFormat="1" ht="38.25" customHeight="1">
      <c r="B4661" s="42"/>
      <c r="C4661" s="278" t="s">
        <v>6700</v>
      </c>
      <c r="D4661" s="278" t="s">
        <v>1110</v>
      </c>
      <c r="E4661" s="279" t="s">
        <v>6701</v>
      </c>
      <c r="F4661" s="280" t="s">
        <v>6702</v>
      </c>
      <c r="G4661" s="281" t="s">
        <v>2537</v>
      </c>
      <c r="H4661" s="282">
        <v>1</v>
      </c>
      <c r="I4661" s="283"/>
      <c r="J4661" s="284">
        <f>ROUND(I4661*H4661,2)</f>
        <v>0</v>
      </c>
      <c r="K4661" s="280" t="s">
        <v>23</v>
      </c>
      <c r="L4661" s="285"/>
      <c r="M4661" s="286" t="s">
        <v>23</v>
      </c>
      <c r="N4661" s="287" t="s">
        <v>44</v>
      </c>
      <c r="O4661" s="43"/>
      <c r="P4661" s="218">
        <f>O4661*H4661</f>
        <v>0</v>
      </c>
      <c r="Q4661" s="218">
        <v>0</v>
      </c>
      <c r="R4661" s="218">
        <f>Q4661*H4661</f>
        <v>0</v>
      </c>
      <c r="S4661" s="218">
        <v>0</v>
      </c>
      <c r="T4661" s="219">
        <f>S4661*H4661</f>
        <v>0</v>
      </c>
      <c r="AR4661" s="25" t="s">
        <v>977</v>
      </c>
      <c r="AT4661" s="25" t="s">
        <v>1110</v>
      </c>
      <c r="AU4661" s="25" t="s">
        <v>82</v>
      </c>
      <c r="AY4661" s="25" t="s">
        <v>492</v>
      </c>
      <c r="BE4661" s="220">
        <f>IF(N4661="základní",J4661,0)</f>
        <v>0</v>
      </c>
      <c r="BF4661" s="220">
        <f>IF(N4661="snížená",J4661,0)</f>
        <v>0</v>
      </c>
      <c r="BG4661" s="220">
        <f>IF(N4661="zákl. přenesená",J4661,0)</f>
        <v>0</v>
      </c>
      <c r="BH4661" s="220">
        <f>IF(N4661="sníž. přenesená",J4661,0)</f>
        <v>0</v>
      </c>
      <c r="BI4661" s="220">
        <f>IF(N4661="nulová",J4661,0)</f>
        <v>0</v>
      </c>
      <c r="BJ4661" s="25" t="s">
        <v>80</v>
      </c>
      <c r="BK4661" s="220">
        <f>ROUND(I4661*H4661,2)</f>
        <v>0</v>
      </c>
      <c r="BL4661" s="25" t="s">
        <v>775</v>
      </c>
      <c r="BM4661" s="25" t="s">
        <v>6703</v>
      </c>
    </row>
    <row r="4662" spans="2:65" s="1" customFormat="1" ht="24">
      <c r="B4662" s="42"/>
      <c r="C4662" s="64"/>
      <c r="D4662" s="227" t="s">
        <v>506</v>
      </c>
      <c r="E4662" s="64"/>
      <c r="F4662" s="274" t="s">
        <v>6702</v>
      </c>
      <c r="G4662" s="64"/>
      <c r="H4662" s="64"/>
      <c r="I4662" s="177"/>
      <c r="J4662" s="64"/>
      <c r="K4662" s="64"/>
      <c r="L4662" s="62"/>
      <c r="M4662" s="223"/>
      <c r="N4662" s="43"/>
      <c r="O4662" s="43"/>
      <c r="P4662" s="43"/>
      <c r="Q4662" s="43"/>
      <c r="R4662" s="43"/>
      <c r="S4662" s="43"/>
      <c r="T4662" s="79"/>
      <c r="AT4662" s="25" t="s">
        <v>506</v>
      </c>
      <c r="AU4662" s="25" t="s">
        <v>82</v>
      </c>
    </row>
    <row r="4663" spans="2:65" s="1" customFormat="1" ht="38.25" customHeight="1">
      <c r="B4663" s="42"/>
      <c r="C4663" s="278" t="s">
        <v>6704</v>
      </c>
      <c r="D4663" s="278" t="s">
        <v>1110</v>
      </c>
      <c r="E4663" s="279" t="s">
        <v>6705</v>
      </c>
      <c r="F4663" s="280" t="s">
        <v>6706</v>
      </c>
      <c r="G4663" s="281" t="s">
        <v>2537</v>
      </c>
      <c r="H4663" s="282">
        <v>1</v>
      </c>
      <c r="I4663" s="283"/>
      <c r="J4663" s="284">
        <f>ROUND(I4663*H4663,2)</f>
        <v>0</v>
      </c>
      <c r="K4663" s="280" t="s">
        <v>23</v>
      </c>
      <c r="L4663" s="285"/>
      <c r="M4663" s="286" t="s">
        <v>23</v>
      </c>
      <c r="N4663" s="287" t="s">
        <v>44</v>
      </c>
      <c r="O4663" s="43"/>
      <c r="P4663" s="218">
        <f>O4663*H4663</f>
        <v>0</v>
      </c>
      <c r="Q4663" s="218">
        <v>0</v>
      </c>
      <c r="R4663" s="218">
        <f>Q4663*H4663</f>
        <v>0</v>
      </c>
      <c r="S4663" s="218">
        <v>0</v>
      </c>
      <c r="T4663" s="219">
        <f>S4663*H4663</f>
        <v>0</v>
      </c>
      <c r="AR4663" s="25" t="s">
        <v>977</v>
      </c>
      <c r="AT4663" s="25" t="s">
        <v>1110</v>
      </c>
      <c r="AU4663" s="25" t="s">
        <v>82</v>
      </c>
      <c r="AY4663" s="25" t="s">
        <v>492</v>
      </c>
      <c r="BE4663" s="220">
        <f>IF(N4663="základní",J4663,0)</f>
        <v>0</v>
      </c>
      <c r="BF4663" s="220">
        <f>IF(N4663="snížená",J4663,0)</f>
        <v>0</v>
      </c>
      <c r="BG4663" s="220">
        <f>IF(N4663="zákl. přenesená",J4663,0)</f>
        <v>0</v>
      </c>
      <c r="BH4663" s="220">
        <f>IF(N4663="sníž. přenesená",J4663,0)</f>
        <v>0</v>
      </c>
      <c r="BI4663" s="220">
        <f>IF(N4663="nulová",J4663,0)</f>
        <v>0</v>
      </c>
      <c r="BJ4663" s="25" t="s">
        <v>80</v>
      </c>
      <c r="BK4663" s="220">
        <f>ROUND(I4663*H4663,2)</f>
        <v>0</v>
      </c>
      <c r="BL4663" s="25" t="s">
        <v>775</v>
      </c>
      <c r="BM4663" s="25" t="s">
        <v>6707</v>
      </c>
    </row>
    <row r="4664" spans="2:65" s="1" customFormat="1" ht="24">
      <c r="B4664" s="42"/>
      <c r="C4664" s="64"/>
      <c r="D4664" s="227" t="s">
        <v>506</v>
      </c>
      <c r="E4664" s="64"/>
      <c r="F4664" s="274" t="s">
        <v>6706</v>
      </c>
      <c r="G4664" s="64"/>
      <c r="H4664" s="64"/>
      <c r="I4664" s="177"/>
      <c r="J4664" s="64"/>
      <c r="K4664" s="64"/>
      <c r="L4664" s="62"/>
      <c r="M4664" s="223"/>
      <c r="N4664" s="43"/>
      <c r="O4664" s="43"/>
      <c r="P4664" s="43"/>
      <c r="Q4664" s="43"/>
      <c r="R4664" s="43"/>
      <c r="S4664" s="43"/>
      <c r="T4664" s="79"/>
      <c r="AT4664" s="25" t="s">
        <v>506</v>
      </c>
      <c r="AU4664" s="25" t="s">
        <v>82</v>
      </c>
    </row>
    <row r="4665" spans="2:65" s="1" customFormat="1" ht="38.25" customHeight="1">
      <c r="B4665" s="42"/>
      <c r="C4665" s="278" t="s">
        <v>6708</v>
      </c>
      <c r="D4665" s="278" t="s">
        <v>1110</v>
      </c>
      <c r="E4665" s="279" t="s">
        <v>6709</v>
      </c>
      <c r="F4665" s="280" t="s">
        <v>6710</v>
      </c>
      <c r="G4665" s="281" t="s">
        <v>2537</v>
      </c>
      <c r="H4665" s="282">
        <v>1</v>
      </c>
      <c r="I4665" s="283"/>
      <c r="J4665" s="284">
        <f>ROUND(I4665*H4665,2)</f>
        <v>0</v>
      </c>
      <c r="K4665" s="280" t="s">
        <v>23</v>
      </c>
      <c r="L4665" s="285"/>
      <c r="M4665" s="286" t="s">
        <v>23</v>
      </c>
      <c r="N4665" s="287" t="s">
        <v>44</v>
      </c>
      <c r="O4665" s="43"/>
      <c r="P4665" s="218">
        <f>O4665*H4665</f>
        <v>0</v>
      </c>
      <c r="Q4665" s="218">
        <v>0</v>
      </c>
      <c r="R4665" s="218">
        <f>Q4665*H4665</f>
        <v>0</v>
      </c>
      <c r="S4665" s="218">
        <v>0</v>
      </c>
      <c r="T4665" s="219">
        <f>S4665*H4665</f>
        <v>0</v>
      </c>
      <c r="AR4665" s="25" t="s">
        <v>977</v>
      </c>
      <c r="AT4665" s="25" t="s">
        <v>1110</v>
      </c>
      <c r="AU4665" s="25" t="s">
        <v>82</v>
      </c>
      <c r="AY4665" s="25" t="s">
        <v>492</v>
      </c>
      <c r="BE4665" s="220">
        <f>IF(N4665="základní",J4665,0)</f>
        <v>0</v>
      </c>
      <c r="BF4665" s="220">
        <f>IF(N4665="snížená",J4665,0)</f>
        <v>0</v>
      </c>
      <c r="BG4665" s="220">
        <f>IF(N4665="zákl. přenesená",J4665,0)</f>
        <v>0</v>
      </c>
      <c r="BH4665" s="220">
        <f>IF(N4665="sníž. přenesená",J4665,0)</f>
        <v>0</v>
      </c>
      <c r="BI4665" s="220">
        <f>IF(N4665="nulová",J4665,0)</f>
        <v>0</v>
      </c>
      <c r="BJ4665" s="25" t="s">
        <v>80</v>
      </c>
      <c r="BK4665" s="220">
        <f>ROUND(I4665*H4665,2)</f>
        <v>0</v>
      </c>
      <c r="BL4665" s="25" t="s">
        <v>775</v>
      </c>
      <c r="BM4665" s="25" t="s">
        <v>6711</v>
      </c>
    </row>
    <row r="4666" spans="2:65" s="1" customFormat="1" ht="36">
      <c r="B4666" s="42"/>
      <c r="C4666" s="64"/>
      <c r="D4666" s="227" t="s">
        <v>506</v>
      </c>
      <c r="E4666" s="64"/>
      <c r="F4666" s="274" t="s">
        <v>6710</v>
      </c>
      <c r="G4666" s="64"/>
      <c r="H4666" s="64"/>
      <c r="I4666" s="177"/>
      <c r="J4666" s="64"/>
      <c r="K4666" s="64"/>
      <c r="L4666" s="62"/>
      <c r="M4666" s="223"/>
      <c r="N4666" s="43"/>
      <c r="O4666" s="43"/>
      <c r="P4666" s="43"/>
      <c r="Q4666" s="43"/>
      <c r="R4666" s="43"/>
      <c r="S4666" s="43"/>
      <c r="T4666" s="79"/>
      <c r="AT4666" s="25" t="s">
        <v>506</v>
      </c>
      <c r="AU4666" s="25" t="s">
        <v>82</v>
      </c>
    </row>
    <row r="4667" spans="2:65" s="1" customFormat="1" ht="25.5" customHeight="1">
      <c r="B4667" s="42"/>
      <c r="C4667" s="278" t="s">
        <v>6712</v>
      </c>
      <c r="D4667" s="278" t="s">
        <v>1110</v>
      </c>
      <c r="E4667" s="279" t="s">
        <v>6713</v>
      </c>
      <c r="F4667" s="280" t="s">
        <v>6714</v>
      </c>
      <c r="G4667" s="281" t="s">
        <v>2537</v>
      </c>
      <c r="H4667" s="282">
        <v>1</v>
      </c>
      <c r="I4667" s="283"/>
      <c r="J4667" s="284">
        <f>ROUND(I4667*H4667,2)</f>
        <v>0</v>
      </c>
      <c r="K4667" s="280" t="s">
        <v>23</v>
      </c>
      <c r="L4667" s="285"/>
      <c r="M4667" s="286" t="s">
        <v>23</v>
      </c>
      <c r="N4667" s="287" t="s">
        <v>44</v>
      </c>
      <c r="O4667" s="43"/>
      <c r="P4667" s="218">
        <f>O4667*H4667</f>
        <v>0</v>
      </c>
      <c r="Q4667" s="218">
        <v>0</v>
      </c>
      <c r="R4667" s="218">
        <f>Q4667*H4667</f>
        <v>0</v>
      </c>
      <c r="S4667" s="218">
        <v>0</v>
      </c>
      <c r="T4667" s="219">
        <f>S4667*H4667</f>
        <v>0</v>
      </c>
      <c r="AR4667" s="25" t="s">
        <v>977</v>
      </c>
      <c r="AT4667" s="25" t="s">
        <v>1110</v>
      </c>
      <c r="AU4667" s="25" t="s">
        <v>82</v>
      </c>
      <c r="AY4667" s="25" t="s">
        <v>492</v>
      </c>
      <c r="BE4667" s="220">
        <f>IF(N4667="základní",J4667,0)</f>
        <v>0</v>
      </c>
      <c r="BF4667" s="220">
        <f>IF(N4667="snížená",J4667,0)</f>
        <v>0</v>
      </c>
      <c r="BG4667" s="220">
        <f>IF(N4667="zákl. přenesená",J4667,0)</f>
        <v>0</v>
      </c>
      <c r="BH4667" s="220">
        <f>IF(N4667="sníž. přenesená",J4667,0)</f>
        <v>0</v>
      </c>
      <c r="BI4667" s="220">
        <f>IF(N4667="nulová",J4667,0)</f>
        <v>0</v>
      </c>
      <c r="BJ4667" s="25" t="s">
        <v>80</v>
      </c>
      <c r="BK4667" s="220">
        <f>ROUND(I4667*H4667,2)</f>
        <v>0</v>
      </c>
      <c r="BL4667" s="25" t="s">
        <v>775</v>
      </c>
      <c r="BM4667" s="25" t="s">
        <v>6715</v>
      </c>
    </row>
    <row r="4668" spans="2:65" s="1" customFormat="1" ht="24">
      <c r="B4668" s="42"/>
      <c r="C4668" s="64"/>
      <c r="D4668" s="227" t="s">
        <v>506</v>
      </c>
      <c r="E4668" s="64"/>
      <c r="F4668" s="274" t="s">
        <v>6714</v>
      </c>
      <c r="G4668" s="64"/>
      <c r="H4668" s="64"/>
      <c r="I4668" s="177"/>
      <c r="J4668" s="64"/>
      <c r="K4668" s="64"/>
      <c r="L4668" s="62"/>
      <c r="M4668" s="223"/>
      <c r="N4668" s="43"/>
      <c r="O4668" s="43"/>
      <c r="P4668" s="43"/>
      <c r="Q4668" s="43"/>
      <c r="R4668" s="43"/>
      <c r="S4668" s="43"/>
      <c r="T4668" s="79"/>
      <c r="AT4668" s="25" t="s">
        <v>506</v>
      </c>
      <c r="AU4668" s="25" t="s">
        <v>82</v>
      </c>
    </row>
    <row r="4669" spans="2:65" s="1" customFormat="1" ht="16.5" customHeight="1">
      <c r="B4669" s="42"/>
      <c r="C4669" s="209" t="s">
        <v>6716</v>
      </c>
      <c r="D4669" s="209" t="s">
        <v>498</v>
      </c>
      <c r="E4669" s="210" t="s">
        <v>6717</v>
      </c>
      <c r="F4669" s="211" t="s">
        <v>6718</v>
      </c>
      <c r="G4669" s="212" t="s">
        <v>832</v>
      </c>
      <c r="H4669" s="213">
        <v>6405</v>
      </c>
      <c r="I4669" s="214"/>
      <c r="J4669" s="215">
        <f>ROUND(I4669*H4669,2)</f>
        <v>0</v>
      </c>
      <c r="K4669" s="211" t="s">
        <v>23</v>
      </c>
      <c r="L4669" s="62"/>
      <c r="M4669" s="216" t="s">
        <v>23</v>
      </c>
      <c r="N4669" s="217" t="s">
        <v>44</v>
      </c>
      <c r="O4669" s="43"/>
      <c r="P4669" s="218">
        <f>O4669*H4669</f>
        <v>0</v>
      </c>
      <c r="Q4669" s="218">
        <v>0</v>
      </c>
      <c r="R4669" s="218">
        <f>Q4669*H4669</f>
        <v>0</v>
      </c>
      <c r="S4669" s="218">
        <v>0</v>
      </c>
      <c r="T4669" s="219">
        <f>S4669*H4669</f>
        <v>0</v>
      </c>
      <c r="AR4669" s="25" t="s">
        <v>775</v>
      </c>
      <c r="AT4669" s="25" t="s">
        <v>498</v>
      </c>
      <c r="AU4669" s="25" t="s">
        <v>82</v>
      </c>
      <c r="AY4669" s="25" t="s">
        <v>492</v>
      </c>
      <c r="BE4669" s="220">
        <f>IF(N4669="základní",J4669,0)</f>
        <v>0</v>
      </c>
      <c r="BF4669" s="220">
        <f>IF(N4669="snížená",J4669,0)</f>
        <v>0</v>
      </c>
      <c r="BG4669" s="220">
        <f>IF(N4669="zákl. přenesená",J4669,0)</f>
        <v>0</v>
      </c>
      <c r="BH4669" s="220">
        <f>IF(N4669="sníž. přenesená",J4669,0)</f>
        <v>0</v>
      </c>
      <c r="BI4669" s="220">
        <f>IF(N4669="nulová",J4669,0)</f>
        <v>0</v>
      </c>
      <c r="BJ4669" s="25" t="s">
        <v>80</v>
      </c>
      <c r="BK4669" s="220">
        <f>ROUND(I4669*H4669,2)</f>
        <v>0</v>
      </c>
      <c r="BL4669" s="25" t="s">
        <v>775</v>
      </c>
      <c r="BM4669" s="25" t="s">
        <v>6719</v>
      </c>
    </row>
    <row r="4670" spans="2:65" s="1" customFormat="1">
      <c r="B4670" s="42"/>
      <c r="C4670" s="64"/>
      <c r="D4670" s="221" t="s">
        <v>506</v>
      </c>
      <c r="E4670" s="64"/>
      <c r="F4670" s="222" t="s">
        <v>6718</v>
      </c>
      <c r="G4670" s="64"/>
      <c r="H4670" s="64"/>
      <c r="I4670" s="177"/>
      <c r="J4670" s="64"/>
      <c r="K4670" s="64"/>
      <c r="L4670" s="62"/>
      <c r="M4670" s="223"/>
      <c r="N4670" s="43"/>
      <c r="O4670" s="43"/>
      <c r="P4670" s="43"/>
      <c r="Q4670" s="43"/>
      <c r="R4670" s="43"/>
      <c r="S4670" s="43"/>
      <c r="T4670" s="79"/>
      <c r="AT4670" s="25" t="s">
        <v>506</v>
      </c>
      <c r="AU4670" s="25" t="s">
        <v>82</v>
      </c>
    </row>
    <row r="4671" spans="2:65" s="12" customFormat="1">
      <c r="B4671" s="225"/>
      <c r="C4671" s="226"/>
      <c r="D4671" s="227" t="s">
        <v>513</v>
      </c>
      <c r="E4671" s="228" t="s">
        <v>23</v>
      </c>
      <c r="F4671" s="229" t="s">
        <v>6720</v>
      </c>
      <c r="G4671" s="226"/>
      <c r="H4671" s="230">
        <v>6405</v>
      </c>
      <c r="I4671" s="231"/>
      <c r="J4671" s="226"/>
      <c r="K4671" s="226"/>
      <c r="L4671" s="232"/>
      <c r="M4671" s="233"/>
      <c r="N4671" s="234"/>
      <c r="O4671" s="234"/>
      <c r="P4671" s="234"/>
      <c r="Q4671" s="234"/>
      <c r="R4671" s="234"/>
      <c r="S4671" s="234"/>
      <c r="T4671" s="235"/>
      <c r="AT4671" s="236" t="s">
        <v>513</v>
      </c>
      <c r="AU4671" s="236" t="s">
        <v>82</v>
      </c>
      <c r="AV4671" s="12" t="s">
        <v>82</v>
      </c>
      <c r="AW4671" s="12" t="s">
        <v>36</v>
      </c>
      <c r="AX4671" s="12" t="s">
        <v>80</v>
      </c>
      <c r="AY4671" s="236" t="s">
        <v>492</v>
      </c>
    </row>
    <row r="4672" spans="2:65" s="1" customFormat="1" ht="38.25" customHeight="1">
      <c r="B4672" s="42"/>
      <c r="C4672" s="278" t="s">
        <v>6721</v>
      </c>
      <c r="D4672" s="278" t="s">
        <v>1110</v>
      </c>
      <c r="E4672" s="279" t="s">
        <v>6722</v>
      </c>
      <c r="F4672" s="280" t="s">
        <v>6723</v>
      </c>
      <c r="G4672" s="281" t="s">
        <v>832</v>
      </c>
      <c r="H4672" s="282">
        <v>5370</v>
      </c>
      <c r="I4672" s="283"/>
      <c r="J4672" s="284">
        <f>ROUND(I4672*H4672,2)</f>
        <v>0</v>
      </c>
      <c r="K4672" s="280" t="s">
        <v>23</v>
      </c>
      <c r="L4672" s="285"/>
      <c r="M4672" s="286" t="s">
        <v>23</v>
      </c>
      <c r="N4672" s="287" t="s">
        <v>44</v>
      </c>
      <c r="O4672" s="43"/>
      <c r="P4672" s="218">
        <f>O4672*H4672</f>
        <v>0</v>
      </c>
      <c r="Q4672" s="218">
        <v>0</v>
      </c>
      <c r="R4672" s="218">
        <f>Q4672*H4672</f>
        <v>0</v>
      </c>
      <c r="S4672" s="218">
        <v>0</v>
      </c>
      <c r="T4672" s="219">
        <f>S4672*H4672</f>
        <v>0</v>
      </c>
      <c r="AR4672" s="25" t="s">
        <v>977</v>
      </c>
      <c r="AT4672" s="25" t="s">
        <v>1110</v>
      </c>
      <c r="AU4672" s="25" t="s">
        <v>82</v>
      </c>
      <c r="AY4672" s="25" t="s">
        <v>492</v>
      </c>
      <c r="BE4672" s="220">
        <f>IF(N4672="základní",J4672,0)</f>
        <v>0</v>
      </c>
      <c r="BF4672" s="220">
        <f>IF(N4672="snížená",J4672,0)</f>
        <v>0</v>
      </c>
      <c r="BG4672" s="220">
        <f>IF(N4672="zákl. přenesená",J4672,0)</f>
        <v>0</v>
      </c>
      <c r="BH4672" s="220">
        <f>IF(N4672="sníž. přenesená",J4672,0)</f>
        <v>0</v>
      </c>
      <c r="BI4672" s="220">
        <f>IF(N4672="nulová",J4672,0)</f>
        <v>0</v>
      </c>
      <c r="BJ4672" s="25" t="s">
        <v>80</v>
      </c>
      <c r="BK4672" s="220">
        <f>ROUND(I4672*H4672,2)</f>
        <v>0</v>
      </c>
      <c r="BL4672" s="25" t="s">
        <v>775</v>
      </c>
      <c r="BM4672" s="25" t="s">
        <v>6724</v>
      </c>
    </row>
    <row r="4673" spans="2:65" s="1" customFormat="1" ht="36">
      <c r="B4673" s="42"/>
      <c r="C4673" s="64"/>
      <c r="D4673" s="227" t="s">
        <v>506</v>
      </c>
      <c r="E4673" s="64"/>
      <c r="F4673" s="274" t="s">
        <v>6723</v>
      </c>
      <c r="G4673" s="64"/>
      <c r="H4673" s="64"/>
      <c r="I4673" s="177"/>
      <c r="J4673" s="64"/>
      <c r="K4673" s="64"/>
      <c r="L4673" s="62"/>
      <c r="M4673" s="223"/>
      <c r="N4673" s="43"/>
      <c r="O4673" s="43"/>
      <c r="P4673" s="43"/>
      <c r="Q4673" s="43"/>
      <c r="R4673" s="43"/>
      <c r="S4673" s="43"/>
      <c r="T4673" s="79"/>
      <c r="AT4673" s="25" t="s">
        <v>506</v>
      </c>
      <c r="AU4673" s="25" t="s">
        <v>82</v>
      </c>
    </row>
    <row r="4674" spans="2:65" s="1" customFormat="1" ht="38.25" customHeight="1">
      <c r="B4674" s="42"/>
      <c r="C4674" s="278" t="s">
        <v>6725</v>
      </c>
      <c r="D4674" s="278" t="s">
        <v>1110</v>
      </c>
      <c r="E4674" s="279" t="s">
        <v>6726</v>
      </c>
      <c r="F4674" s="280" t="s">
        <v>6727</v>
      </c>
      <c r="G4674" s="281" t="s">
        <v>832</v>
      </c>
      <c r="H4674" s="282">
        <v>300</v>
      </c>
      <c r="I4674" s="283"/>
      <c r="J4674" s="284">
        <f>ROUND(I4674*H4674,2)</f>
        <v>0</v>
      </c>
      <c r="K4674" s="280" t="s">
        <v>23</v>
      </c>
      <c r="L4674" s="285"/>
      <c r="M4674" s="286" t="s">
        <v>23</v>
      </c>
      <c r="N4674" s="287" t="s">
        <v>44</v>
      </c>
      <c r="O4674" s="43"/>
      <c r="P4674" s="218">
        <f>O4674*H4674</f>
        <v>0</v>
      </c>
      <c r="Q4674" s="218">
        <v>0</v>
      </c>
      <c r="R4674" s="218">
        <f>Q4674*H4674</f>
        <v>0</v>
      </c>
      <c r="S4674" s="218">
        <v>0</v>
      </c>
      <c r="T4674" s="219">
        <f>S4674*H4674</f>
        <v>0</v>
      </c>
      <c r="AR4674" s="25" t="s">
        <v>977</v>
      </c>
      <c r="AT4674" s="25" t="s">
        <v>1110</v>
      </c>
      <c r="AU4674" s="25" t="s">
        <v>82</v>
      </c>
      <c r="AY4674" s="25" t="s">
        <v>492</v>
      </c>
      <c r="BE4674" s="220">
        <f>IF(N4674="základní",J4674,0)</f>
        <v>0</v>
      </c>
      <c r="BF4674" s="220">
        <f>IF(N4674="snížená",J4674,0)</f>
        <v>0</v>
      </c>
      <c r="BG4674" s="220">
        <f>IF(N4674="zákl. přenesená",J4674,0)</f>
        <v>0</v>
      </c>
      <c r="BH4674" s="220">
        <f>IF(N4674="sníž. přenesená",J4674,0)</f>
        <v>0</v>
      </c>
      <c r="BI4674" s="220">
        <f>IF(N4674="nulová",J4674,0)</f>
        <v>0</v>
      </c>
      <c r="BJ4674" s="25" t="s">
        <v>80</v>
      </c>
      <c r="BK4674" s="220">
        <f>ROUND(I4674*H4674,2)</f>
        <v>0</v>
      </c>
      <c r="BL4674" s="25" t="s">
        <v>775</v>
      </c>
      <c r="BM4674" s="25" t="s">
        <v>6728</v>
      </c>
    </row>
    <row r="4675" spans="2:65" s="1" customFormat="1" ht="36">
      <c r="B4675" s="42"/>
      <c r="C4675" s="64"/>
      <c r="D4675" s="227" t="s">
        <v>506</v>
      </c>
      <c r="E4675" s="64"/>
      <c r="F4675" s="274" t="s">
        <v>6727</v>
      </c>
      <c r="G4675" s="64"/>
      <c r="H4675" s="64"/>
      <c r="I4675" s="177"/>
      <c r="J4675" s="64"/>
      <c r="K4675" s="64"/>
      <c r="L4675" s="62"/>
      <c r="M4675" s="223"/>
      <c r="N4675" s="43"/>
      <c r="O4675" s="43"/>
      <c r="P4675" s="43"/>
      <c r="Q4675" s="43"/>
      <c r="R4675" s="43"/>
      <c r="S4675" s="43"/>
      <c r="T4675" s="79"/>
      <c r="AT4675" s="25" t="s">
        <v>506</v>
      </c>
      <c r="AU4675" s="25" t="s">
        <v>82</v>
      </c>
    </row>
    <row r="4676" spans="2:65" s="1" customFormat="1" ht="38.25" customHeight="1">
      <c r="B4676" s="42"/>
      <c r="C4676" s="278" t="s">
        <v>6729</v>
      </c>
      <c r="D4676" s="278" t="s">
        <v>1110</v>
      </c>
      <c r="E4676" s="279" t="s">
        <v>6730</v>
      </c>
      <c r="F4676" s="280" t="s">
        <v>6731</v>
      </c>
      <c r="G4676" s="281" t="s">
        <v>832</v>
      </c>
      <c r="H4676" s="282">
        <v>735</v>
      </c>
      <c r="I4676" s="283"/>
      <c r="J4676" s="284">
        <f>ROUND(I4676*H4676,2)</f>
        <v>0</v>
      </c>
      <c r="K4676" s="280" t="s">
        <v>23</v>
      </c>
      <c r="L4676" s="285"/>
      <c r="M4676" s="286" t="s">
        <v>23</v>
      </c>
      <c r="N4676" s="287" t="s">
        <v>44</v>
      </c>
      <c r="O4676" s="43"/>
      <c r="P4676" s="218">
        <f>O4676*H4676</f>
        <v>0</v>
      </c>
      <c r="Q4676" s="218">
        <v>0</v>
      </c>
      <c r="R4676" s="218">
        <f>Q4676*H4676</f>
        <v>0</v>
      </c>
      <c r="S4676" s="218">
        <v>0</v>
      </c>
      <c r="T4676" s="219">
        <f>S4676*H4676</f>
        <v>0</v>
      </c>
      <c r="AR4676" s="25" t="s">
        <v>977</v>
      </c>
      <c r="AT4676" s="25" t="s">
        <v>1110</v>
      </c>
      <c r="AU4676" s="25" t="s">
        <v>82</v>
      </c>
      <c r="AY4676" s="25" t="s">
        <v>492</v>
      </c>
      <c r="BE4676" s="220">
        <f>IF(N4676="základní",J4676,0)</f>
        <v>0</v>
      </c>
      <c r="BF4676" s="220">
        <f>IF(N4676="snížená",J4676,0)</f>
        <v>0</v>
      </c>
      <c r="BG4676" s="220">
        <f>IF(N4676="zákl. přenesená",J4676,0)</f>
        <v>0</v>
      </c>
      <c r="BH4676" s="220">
        <f>IF(N4676="sníž. přenesená",J4676,0)</f>
        <v>0</v>
      </c>
      <c r="BI4676" s="220">
        <f>IF(N4676="nulová",J4676,0)</f>
        <v>0</v>
      </c>
      <c r="BJ4676" s="25" t="s">
        <v>80</v>
      </c>
      <c r="BK4676" s="220">
        <f>ROUND(I4676*H4676,2)</f>
        <v>0</v>
      </c>
      <c r="BL4676" s="25" t="s">
        <v>775</v>
      </c>
      <c r="BM4676" s="25" t="s">
        <v>6732</v>
      </c>
    </row>
    <row r="4677" spans="2:65" s="1" customFormat="1" ht="36">
      <c r="B4677" s="42"/>
      <c r="C4677" s="64"/>
      <c r="D4677" s="227" t="s">
        <v>506</v>
      </c>
      <c r="E4677" s="64"/>
      <c r="F4677" s="274" t="s">
        <v>6731</v>
      </c>
      <c r="G4677" s="64"/>
      <c r="H4677" s="64"/>
      <c r="I4677" s="177"/>
      <c r="J4677" s="64"/>
      <c r="K4677" s="64"/>
      <c r="L4677" s="62"/>
      <c r="M4677" s="223"/>
      <c r="N4677" s="43"/>
      <c r="O4677" s="43"/>
      <c r="P4677" s="43"/>
      <c r="Q4677" s="43"/>
      <c r="R4677" s="43"/>
      <c r="S4677" s="43"/>
      <c r="T4677" s="79"/>
      <c r="AT4677" s="25" t="s">
        <v>506</v>
      </c>
      <c r="AU4677" s="25" t="s">
        <v>82</v>
      </c>
    </row>
    <row r="4678" spans="2:65" s="1" customFormat="1" ht="16.5" customHeight="1">
      <c r="B4678" s="42"/>
      <c r="C4678" s="209" t="s">
        <v>6733</v>
      </c>
      <c r="D4678" s="209" t="s">
        <v>498</v>
      </c>
      <c r="E4678" s="210" t="s">
        <v>6734</v>
      </c>
      <c r="F4678" s="211" t="s">
        <v>6735</v>
      </c>
      <c r="G4678" s="212" t="s">
        <v>1025</v>
      </c>
      <c r="H4678" s="213">
        <v>2</v>
      </c>
      <c r="I4678" s="214"/>
      <c r="J4678" s="215">
        <f>ROUND(I4678*H4678,2)</f>
        <v>0</v>
      </c>
      <c r="K4678" s="211" t="s">
        <v>501</v>
      </c>
      <c r="L4678" s="62"/>
      <c r="M4678" s="216" t="s">
        <v>23</v>
      </c>
      <c r="N4678" s="217" t="s">
        <v>44</v>
      </c>
      <c r="O4678" s="43"/>
      <c r="P4678" s="218">
        <f>O4678*H4678</f>
        <v>0</v>
      </c>
      <c r="Q4678" s="218">
        <v>1E-4</v>
      </c>
      <c r="R4678" s="218">
        <f>Q4678*H4678</f>
        <v>2.0000000000000001E-4</v>
      </c>
      <c r="S4678" s="218">
        <v>0</v>
      </c>
      <c r="T4678" s="219">
        <f>S4678*H4678</f>
        <v>0</v>
      </c>
      <c r="AR4678" s="25" t="s">
        <v>775</v>
      </c>
      <c r="AT4678" s="25" t="s">
        <v>498</v>
      </c>
      <c r="AU4678" s="25" t="s">
        <v>82</v>
      </c>
      <c r="AY4678" s="25" t="s">
        <v>492</v>
      </c>
      <c r="BE4678" s="220">
        <f>IF(N4678="základní",J4678,0)</f>
        <v>0</v>
      </c>
      <c r="BF4678" s="220">
        <f>IF(N4678="snížená",J4678,0)</f>
        <v>0</v>
      </c>
      <c r="BG4678" s="220">
        <f>IF(N4678="zákl. přenesená",J4678,0)</f>
        <v>0</v>
      </c>
      <c r="BH4678" s="220">
        <f>IF(N4678="sníž. přenesená",J4678,0)</f>
        <v>0</v>
      </c>
      <c r="BI4678" s="220">
        <f>IF(N4678="nulová",J4678,0)</f>
        <v>0</v>
      </c>
      <c r="BJ4678" s="25" t="s">
        <v>80</v>
      </c>
      <c r="BK4678" s="220">
        <f>ROUND(I4678*H4678,2)</f>
        <v>0</v>
      </c>
      <c r="BL4678" s="25" t="s">
        <v>775</v>
      </c>
      <c r="BM4678" s="25" t="s">
        <v>6736</v>
      </c>
    </row>
    <row r="4679" spans="2:65" s="1" customFormat="1">
      <c r="B4679" s="42"/>
      <c r="C4679" s="64"/>
      <c r="D4679" s="221" t="s">
        <v>506</v>
      </c>
      <c r="E4679" s="64"/>
      <c r="F4679" s="222" t="s">
        <v>6737</v>
      </c>
      <c r="G4679" s="64"/>
      <c r="H4679" s="64"/>
      <c r="I4679" s="177"/>
      <c r="J4679" s="64"/>
      <c r="K4679" s="64"/>
      <c r="L4679" s="62"/>
      <c r="M4679" s="223"/>
      <c r="N4679" s="43"/>
      <c r="O4679" s="43"/>
      <c r="P4679" s="43"/>
      <c r="Q4679" s="43"/>
      <c r="R4679" s="43"/>
      <c r="S4679" s="43"/>
      <c r="T4679" s="79"/>
      <c r="AT4679" s="25" t="s">
        <v>506</v>
      </c>
      <c r="AU4679" s="25" t="s">
        <v>82</v>
      </c>
    </row>
    <row r="4680" spans="2:65" s="1" customFormat="1" ht="36">
      <c r="B4680" s="42"/>
      <c r="C4680" s="64"/>
      <c r="D4680" s="221" t="s">
        <v>509</v>
      </c>
      <c r="E4680" s="64"/>
      <c r="F4680" s="224" t="s">
        <v>6738</v>
      </c>
      <c r="G4680" s="64"/>
      <c r="H4680" s="64"/>
      <c r="I4680" s="177"/>
      <c r="J4680" s="64"/>
      <c r="K4680" s="64"/>
      <c r="L4680" s="62"/>
      <c r="M4680" s="223"/>
      <c r="N4680" s="43"/>
      <c r="O4680" s="43"/>
      <c r="P4680" s="43"/>
      <c r="Q4680" s="43"/>
      <c r="R4680" s="43"/>
      <c r="S4680" s="43"/>
      <c r="T4680" s="79"/>
      <c r="AT4680" s="25" t="s">
        <v>509</v>
      </c>
      <c r="AU4680" s="25" t="s">
        <v>82</v>
      </c>
    </row>
    <row r="4681" spans="2:65" s="13" customFormat="1">
      <c r="B4681" s="237"/>
      <c r="C4681" s="238"/>
      <c r="D4681" s="221" t="s">
        <v>513</v>
      </c>
      <c r="E4681" s="239" t="s">
        <v>23</v>
      </c>
      <c r="F4681" s="240" t="s">
        <v>6739</v>
      </c>
      <c r="G4681" s="238"/>
      <c r="H4681" s="241" t="s">
        <v>23</v>
      </c>
      <c r="I4681" s="242"/>
      <c r="J4681" s="238"/>
      <c r="K4681" s="238"/>
      <c r="L4681" s="243"/>
      <c r="M4681" s="244"/>
      <c r="N4681" s="245"/>
      <c r="O4681" s="245"/>
      <c r="P4681" s="245"/>
      <c r="Q4681" s="245"/>
      <c r="R4681" s="245"/>
      <c r="S4681" s="245"/>
      <c r="T4681" s="246"/>
      <c r="AT4681" s="247" t="s">
        <v>513</v>
      </c>
      <c r="AU4681" s="247" t="s">
        <v>82</v>
      </c>
      <c r="AV4681" s="13" t="s">
        <v>80</v>
      </c>
      <c r="AW4681" s="13" t="s">
        <v>36</v>
      </c>
      <c r="AX4681" s="13" t="s">
        <v>73</v>
      </c>
      <c r="AY4681" s="247" t="s">
        <v>492</v>
      </c>
    </row>
    <row r="4682" spans="2:65" s="12" customFormat="1">
      <c r="B4682" s="225"/>
      <c r="C4682" s="226"/>
      <c r="D4682" s="221" t="s">
        <v>513</v>
      </c>
      <c r="E4682" s="248" t="s">
        <v>23</v>
      </c>
      <c r="F4682" s="249" t="s">
        <v>4806</v>
      </c>
      <c r="G4682" s="226"/>
      <c r="H4682" s="250">
        <v>2</v>
      </c>
      <c r="I4682" s="231"/>
      <c r="J4682" s="226"/>
      <c r="K4682" s="226"/>
      <c r="L4682" s="232"/>
      <c r="M4682" s="233"/>
      <c r="N4682" s="234"/>
      <c r="O4682" s="234"/>
      <c r="P4682" s="234"/>
      <c r="Q4682" s="234"/>
      <c r="R4682" s="234"/>
      <c r="S4682" s="234"/>
      <c r="T4682" s="235"/>
      <c r="AT4682" s="236" t="s">
        <v>513</v>
      </c>
      <c r="AU4682" s="236" t="s">
        <v>82</v>
      </c>
      <c r="AV4682" s="12" t="s">
        <v>82</v>
      </c>
      <c r="AW4682" s="12" t="s">
        <v>36</v>
      </c>
      <c r="AX4682" s="12" t="s">
        <v>73</v>
      </c>
      <c r="AY4682" s="236" t="s">
        <v>492</v>
      </c>
    </row>
    <row r="4683" spans="2:65" s="14" customFormat="1">
      <c r="B4683" s="251"/>
      <c r="C4683" s="252"/>
      <c r="D4683" s="227" t="s">
        <v>513</v>
      </c>
      <c r="E4683" s="253" t="s">
        <v>23</v>
      </c>
      <c r="F4683" s="254" t="s">
        <v>560</v>
      </c>
      <c r="G4683" s="252"/>
      <c r="H4683" s="255">
        <v>2</v>
      </c>
      <c r="I4683" s="256"/>
      <c r="J4683" s="252"/>
      <c r="K4683" s="252"/>
      <c r="L4683" s="257"/>
      <c r="M4683" s="258"/>
      <c r="N4683" s="259"/>
      <c r="O4683" s="259"/>
      <c r="P4683" s="259"/>
      <c r="Q4683" s="259"/>
      <c r="R4683" s="259"/>
      <c r="S4683" s="259"/>
      <c r="T4683" s="260"/>
      <c r="AT4683" s="261" t="s">
        <v>513</v>
      </c>
      <c r="AU4683" s="261" t="s">
        <v>82</v>
      </c>
      <c r="AV4683" s="14" t="s">
        <v>502</v>
      </c>
      <c r="AW4683" s="14" t="s">
        <v>36</v>
      </c>
      <c r="AX4683" s="14" t="s">
        <v>80</v>
      </c>
      <c r="AY4683" s="261" t="s">
        <v>492</v>
      </c>
    </row>
    <row r="4684" spans="2:65" s="1" customFormat="1" ht="25.5" customHeight="1">
      <c r="B4684" s="42"/>
      <c r="C4684" s="278" t="s">
        <v>6740</v>
      </c>
      <c r="D4684" s="278" t="s">
        <v>1110</v>
      </c>
      <c r="E4684" s="279" t="s">
        <v>6741</v>
      </c>
      <c r="F4684" s="280" t="s">
        <v>6742</v>
      </c>
      <c r="G4684" s="281" t="s">
        <v>2537</v>
      </c>
      <c r="H4684" s="282">
        <v>1</v>
      </c>
      <c r="I4684" s="283"/>
      <c r="J4684" s="284">
        <f>ROUND(I4684*H4684,2)</f>
        <v>0</v>
      </c>
      <c r="K4684" s="280" t="s">
        <v>23</v>
      </c>
      <c r="L4684" s="285"/>
      <c r="M4684" s="286" t="s">
        <v>23</v>
      </c>
      <c r="N4684" s="287" t="s">
        <v>44</v>
      </c>
      <c r="O4684" s="43"/>
      <c r="P4684" s="218">
        <f>O4684*H4684</f>
        <v>0</v>
      </c>
      <c r="Q4684" s="218">
        <v>0</v>
      </c>
      <c r="R4684" s="218">
        <f>Q4684*H4684</f>
        <v>0</v>
      </c>
      <c r="S4684" s="218">
        <v>0</v>
      </c>
      <c r="T4684" s="219">
        <f>S4684*H4684</f>
        <v>0</v>
      </c>
      <c r="AR4684" s="25" t="s">
        <v>977</v>
      </c>
      <c r="AT4684" s="25" t="s">
        <v>1110</v>
      </c>
      <c r="AU4684" s="25" t="s">
        <v>82</v>
      </c>
      <c r="AY4684" s="25" t="s">
        <v>492</v>
      </c>
      <c r="BE4684" s="220">
        <f>IF(N4684="základní",J4684,0)</f>
        <v>0</v>
      </c>
      <c r="BF4684" s="220">
        <f>IF(N4684="snížená",J4684,0)</f>
        <v>0</v>
      </c>
      <c r="BG4684" s="220">
        <f>IF(N4684="zákl. přenesená",J4684,0)</f>
        <v>0</v>
      </c>
      <c r="BH4684" s="220">
        <f>IF(N4684="sníž. přenesená",J4684,0)</f>
        <v>0</v>
      </c>
      <c r="BI4684" s="220">
        <f>IF(N4684="nulová",J4684,0)</f>
        <v>0</v>
      </c>
      <c r="BJ4684" s="25" t="s">
        <v>80</v>
      </c>
      <c r="BK4684" s="220">
        <f>ROUND(I4684*H4684,2)</f>
        <v>0</v>
      </c>
      <c r="BL4684" s="25" t="s">
        <v>775</v>
      </c>
      <c r="BM4684" s="25" t="s">
        <v>6743</v>
      </c>
    </row>
    <row r="4685" spans="2:65" s="1" customFormat="1">
      <c r="B4685" s="42"/>
      <c r="C4685" s="64"/>
      <c r="D4685" s="227" t="s">
        <v>506</v>
      </c>
      <c r="E4685" s="64"/>
      <c r="F4685" s="274" t="s">
        <v>6742</v>
      </c>
      <c r="G4685" s="64"/>
      <c r="H4685" s="64"/>
      <c r="I4685" s="177"/>
      <c r="J4685" s="64"/>
      <c r="K4685" s="64"/>
      <c r="L4685" s="62"/>
      <c r="M4685" s="223"/>
      <c r="N4685" s="43"/>
      <c r="O4685" s="43"/>
      <c r="P4685" s="43"/>
      <c r="Q4685" s="43"/>
      <c r="R4685" s="43"/>
      <c r="S4685" s="43"/>
      <c r="T4685" s="79"/>
      <c r="AT4685" s="25" t="s">
        <v>506</v>
      </c>
      <c r="AU4685" s="25" t="s">
        <v>82</v>
      </c>
    </row>
    <row r="4686" spans="2:65" s="1" customFormat="1" ht="25.5" customHeight="1">
      <c r="B4686" s="42"/>
      <c r="C4686" s="278" t="s">
        <v>6744</v>
      </c>
      <c r="D4686" s="278" t="s">
        <v>1110</v>
      </c>
      <c r="E4686" s="279" t="s">
        <v>6745</v>
      </c>
      <c r="F4686" s="280" t="s">
        <v>6746</v>
      </c>
      <c r="G4686" s="281" t="s">
        <v>2537</v>
      </c>
      <c r="H4686" s="282">
        <v>1</v>
      </c>
      <c r="I4686" s="283"/>
      <c r="J4686" s="284">
        <f>ROUND(I4686*H4686,2)</f>
        <v>0</v>
      </c>
      <c r="K4686" s="280" t="s">
        <v>23</v>
      </c>
      <c r="L4686" s="285"/>
      <c r="M4686" s="286" t="s">
        <v>23</v>
      </c>
      <c r="N4686" s="287" t="s">
        <v>44</v>
      </c>
      <c r="O4686" s="43"/>
      <c r="P4686" s="218">
        <f>O4686*H4686</f>
        <v>0</v>
      </c>
      <c r="Q4686" s="218">
        <v>0</v>
      </c>
      <c r="R4686" s="218">
        <f>Q4686*H4686</f>
        <v>0</v>
      </c>
      <c r="S4686" s="218">
        <v>0</v>
      </c>
      <c r="T4686" s="219">
        <f>S4686*H4686</f>
        <v>0</v>
      </c>
      <c r="AR4686" s="25" t="s">
        <v>977</v>
      </c>
      <c r="AT4686" s="25" t="s">
        <v>1110</v>
      </c>
      <c r="AU4686" s="25" t="s">
        <v>82</v>
      </c>
      <c r="AY4686" s="25" t="s">
        <v>492</v>
      </c>
      <c r="BE4686" s="220">
        <f>IF(N4686="základní",J4686,0)</f>
        <v>0</v>
      </c>
      <c r="BF4686" s="220">
        <f>IF(N4686="snížená",J4686,0)</f>
        <v>0</v>
      </c>
      <c r="BG4686" s="220">
        <f>IF(N4686="zákl. přenesená",J4686,0)</f>
        <v>0</v>
      </c>
      <c r="BH4686" s="220">
        <f>IF(N4686="sníž. přenesená",J4686,0)</f>
        <v>0</v>
      </c>
      <c r="BI4686" s="220">
        <f>IF(N4686="nulová",J4686,0)</f>
        <v>0</v>
      </c>
      <c r="BJ4686" s="25" t="s">
        <v>80</v>
      </c>
      <c r="BK4686" s="220">
        <f>ROUND(I4686*H4686,2)</f>
        <v>0</v>
      </c>
      <c r="BL4686" s="25" t="s">
        <v>775</v>
      </c>
      <c r="BM4686" s="25" t="s">
        <v>6747</v>
      </c>
    </row>
    <row r="4687" spans="2:65" s="1" customFormat="1">
      <c r="B4687" s="42"/>
      <c r="C4687" s="64"/>
      <c r="D4687" s="227" t="s">
        <v>506</v>
      </c>
      <c r="E4687" s="64"/>
      <c r="F4687" s="274" t="s">
        <v>6746</v>
      </c>
      <c r="G4687" s="64"/>
      <c r="H4687" s="64"/>
      <c r="I4687" s="177"/>
      <c r="J4687" s="64"/>
      <c r="K4687" s="64"/>
      <c r="L4687" s="62"/>
      <c r="M4687" s="223"/>
      <c r="N4687" s="43"/>
      <c r="O4687" s="43"/>
      <c r="P4687" s="43"/>
      <c r="Q4687" s="43"/>
      <c r="R4687" s="43"/>
      <c r="S4687" s="43"/>
      <c r="T4687" s="79"/>
      <c r="AT4687" s="25" t="s">
        <v>506</v>
      </c>
      <c r="AU4687" s="25" t="s">
        <v>82</v>
      </c>
    </row>
    <row r="4688" spans="2:65" s="1" customFormat="1" ht="16.5" customHeight="1">
      <c r="B4688" s="42"/>
      <c r="C4688" s="209" t="s">
        <v>6748</v>
      </c>
      <c r="D4688" s="209" t="s">
        <v>498</v>
      </c>
      <c r="E4688" s="210" t="s">
        <v>6749</v>
      </c>
      <c r="F4688" s="211" t="s">
        <v>6750</v>
      </c>
      <c r="G4688" s="212" t="s">
        <v>180</v>
      </c>
      <c r="H4688" s="213">
        <v>18.48</v>
      </c>
      <c r="I4688" s="214"/>
      <c r="J4688" s="215">
        <f>ROUND(I4688*H4688,2)</f>
        <v>0</v>
      </c>
      <c r="K4688" s="211" t="s">
        <v>501</v>
      </c>
      <c r="L4688" s="62"/>
      <c r="M4688" s="216" t="s">
        <v>23</v>
      </c>
      <c r="N4688" s="217" t="s">
        <v>44</v>
      </c>
      <c r="O4688" s="43"/>
      <c r="P4688" s="218">
        <f>O4688*H4688</f>
        <v>0</v>
      </c>
      <c r="Q4688" s="218">
        <v>0</v>
      </c>
      <c r="R4688" s="218">
        <f>Q4688*H4688</f>
        <v>0</v>
      </c>
      <c r="S4688" s="218">
        <v>0</v>
      </c>
      <c r="T4688" s="219">
        <f>S4688*H4688</f>
        <v>0</v>
      </c>
      <c r="AR4688" s="25" t="s">
        <v>775</v>
      </c>
      <c r="AT4688" s="25" t="s">
        <v>498</v>
      </c>
      <c r="AU4688" s="25" t="s">
        <v>82</v>
      </c>
      <c r="AY4688" s="25" t="s">
        <v>492</v>
      </c>
      <c r="BE4688" s="220">
        <f>IF(N4688="základní",J4688,0)</f>
        <v>0</v>
      </c>
      <c r="BF4688" s="220">
        <f>IF(N4688="snížená",J4688,0)</f>
        <v>0</v>
      </c>
      <c r="BG4688" s="220">
        <f>IF(N4688="zákl. přenesená",J4688,0)</f>
        <v>0</v>
      </c>
      <c r="BH4688" s="220">
        <f>IF(N4688="sníž. přenesená",J4688,0)</f>
        <v>0</v>
      </c>
      <c r="BI4688" s="220">
        <f>IF(N4688="nulová",J4688,0)</f>
        <v>0</v>
      </c>
      <c r="BJ4688" s="25" t="s">
        <v>80</v>
      </c>
      <c r="BK4688" s="220">
        <f>ROUND(I4688*H4688,2)</f>
        <v>0</v>
      </c>
      <c r="BL4688" s="25" t="s">
        <v>775</v>
      </c>
      <c r="BM4688" s="25" t="s">
        <v>6751</v>
      </c>
    </row>
    <row r="4689" spans="2:65" s="1" customFormat="1">
      <c r="B4689" s="42"/>
      <c r="C4689" s="64"/>
      <c r="D4689" s="221" t="s">
        <v>506</v>
      </c>
      <c r="E4689" s="64"/>
      <c r="F4689" s="222" t="s">
        <v>6752</v>
      </c>
      <c r="G4689" s="64"/>
      <c r="H4689" s="64"/>
      <c r="I4689" s="177"/>
      <c r="J4689" s="64"/>
      <c r="K4689" s="64"/>
      <c r="L4689" s="62"/>
      <c r="M4689" s="223"/>
      <c r="N4689" s="43"/>
      <c r="O4689" s="43"/>
      <c r="P4689" s="43"/>
      <c r="Q4689" s="43"/>
      <c r="R4689" s="43"/>
      <c r="S4689" s="43"/>
      <c r="T4689" s="79"/>
      <c r="AT4689" s="25" t="s">
        <v>506</v>
      </c>
      <c r="AU4689" s="25" t="s">
        <v>82</v>
      </c>
    </row>
    <row r="4690" spans="2:65" s="1" customFormat="1" ht="60">
      <c r="B4690" s="42"/>
      <c r="C4690" s="64"/>
      <c r="D4690" s="221" t="s">
        <v>509</v>
      </c>
      <c r="E4690" s="64"/>
      <c r="F4690" s="224" t="s">
        <v>6753</v>
      </c>
      <c r="G4690" s="64"/>
      <c r="H4690" s="64"/>
      <c r="I4690" s="177"/>
      <c r="J4690" s="64"/>
      <c r="K4690" s="64"/>
      <c r="L4690" s="62"/>
      <c r="M4690" s="223"/>
      <c r="N4690" s="43"/>
      <c r="O4690" s="43"/>
      <c r="P4690" s="43"/>
      <c r="Q4690" s="43"/>
      <c r="R4690" s="43"/>
      <c r="S4690" s="43"/>
      <c r="T4690" s="79"/>
      <c r="AT4690" s="25" t="s">
        <v>509</v>
      </c>
      <c r="AU4690" s="25" t="s">
        <v>82</v>
      </c>
    </row>
    <row r="4691" spans="2:65" s="13" customFormat="1">
      <c r="B4691" s="237"/>
      <c r="C4691" s="238"/>
      <c r="D4691" s="221" t="s">
        <v>513</v>
      </c>
      <c r="E4691" s="239" t="s">
        <v>23</v>
      </c>
      <c r="F4691" s="240" t="s">
        <v>6754</v>
      </c>
      <c r="G4691" s="238"/>
      <c r="H4691" s="241" t="s">
        <v>23</v>
      </c>
      <c r="I4691" s="242"/>
      <c r="J4691" s="238"/>
      <c r="K4691" s="238"/>
      <c r="L4691" s="243"/>
      <c r="M4691" s="244"/>
      <c r="N4691" s="245"/>
      <c r="O4691" s="245"/>
      <c r="P4691" s="245"/>
      <c r="Q4691" s="245"/>
      <c r="R4691" s="245"/>
      <c r="S4691" s="245"/>
      <c r="T4691" s="246"/>
      <c r="AT4691" s="247" t="s">
        <v>513</v>
      </c>
      <c r="AU4691" s="247" t="s">
        <v>82</v>
      </c>
      <c r="AV4691" s="13" t="s">
        <v>80</v>
      </c>
      <c r="AW4691" s="13" t="s">
        <v>36</v>
      </c>
      <c r="AX4691" s="13" t="s">
        <v>73</v>
      </c>
      <c r="AY4691" s="247" t="s">
        <v>492</v>
      </c>
    </row>
    <row r="4692" spans="2:65" s="12" customFormat="1">
      <c r="B4692" s="225"/>
      <c r="C4692" s="226"/>
      <c r="D4692" s="221" t="s">
        <v>513</v>
      </c>
      <c r="E4692" s="248" t="s">
        <v>23</v>
      </c>
      <c r="F4692" s="249" t="s">
        <v>6755</v>
      </c>
      <c r="G4692" s="226"/>
      <c r="H4692" s="250">
        <v>5.52</v>
      </c>
      <c r="I4692" s="231"/>
      <c r="J4692" s="226"/>
      <c r="K4692" s="226"/>
      <c r="L4692" s="232"/>
      <c r="M4692" s="233"/>
      <c r="N4692" s="234"/>
      <c r="O4692" s="234"/>
      <c r="P4692" s="234"/>
      <c r="Q4692" s="234"/>
      <c r="R4692" s="234"/>
      <c r="S4692" s="234"/>
      <c r="T4692" s="235"/>
      <c r="AT4692" s="236" t="s">
        <v>513</v>
      </c>
      <c r="AU4692" s="236" t="s">
        <v>82</v>
      </c>
      <c r="AV4692" s="12" t="s">
        <v>82</v>
      </c>
      <c r="AW4692" s="12" t="s">
        <v>36</v>
      </c>
      <c r="AX4692" s="12" t="s">
        <v>73</v>
      </c>
      <c r="AY4692" s="236" t="s">
        <v>492</v>
      </c>
    </row>
    <row r="4693" spans="2:65" s="13" customFormat="1">
      <c r="B4693" s="237"/>
      <c r="C4693" s="238"/>
      <c r="D4693" s="221" t="s">
        <v>513</v>
      </c>
      <c r="E4693" s="239" t="s">
        <v>23</v>
      </c>
      <c r="F4693" s="240" t="s">
        <v>6756</v>
      </c>
      <c r="G4693" s="238"/>
      <c r="H4693" s="241" t="s">
        <v>23</v>
      </c>
      <c r="I4693" s="242"/>
      <c r="J4693" s="238"/>
      <c r="K4693" s="238"/>
      <c r="L4693" s="243"/>
      <c r="M4693" s="244"/>
      <c r="N4693" s="245"/>
      <c r="O4693" s="245"/>
      <c r="P4693" s="245"/>
      <c r="Q4693" s="245"/>
      <c r="R4693" s="245"/>
      <c r="S4693" s="245"/>
      <c r="T4693" s="246"/>
      <c r="AT4693" s="247" t="s">
        <v>513</v>
      </c>
      <c r="AU4693" s="247" t="s">
        <v>82</v>
      </c>
      <c r="AV4693" s="13" t="s">
        <v>80</v>
      </c>
      <c r="AW4693" s="13" t="s">
        <v>36</v>
      </c>
      <c r="AX4693" s="13" t="s">
        <v>73</v>
      </c>
      <c r="AY4693" s="247" t="s">
        <v>492</v>
      </c>
    </row>
    <row r="4694" spans="2:65" s="12" customFormat="1">
      <c r="B4694" s="225"/>
      <c r="C4694" s="226"/>
      <c r="D4694" s="221" t="s">
        <v>513</v>
      </c>
      <c r="E4694" s="248" t="s">
        <v>23</v>
      </c>
      <c r="F4694" s="249" t="s">
        <v>6757</v>
      </c>
      <c r="G4694" s="226"/>
      <c r="H4694" s="250">
        <v>12.96</v>
      </c>
      <c r="I4694" s="231"/>
      <c r="J4694" s="226"/>
      <c r="K4694" s="226"/>
      <c r="L4694" s="232"/>
      <c r="M4694" s="233"/>
      <c r="N4694" s="234"/>
      <c r="O4694" s="234"/>
      <c r="P4694" s="234"/>
      <c r="Q4694" s="234"/>
      <c r="R4694" s="234"/>
      <c r="S4694" s="234"/>
      <c r="T4694" s="235"/>
      <c r="AT4694" s="236" t="s">
        <v>513</v>
      </c>
      <c r="AU4694" s="236" t="s">
        <v>82</v>
      </c>
      <c r="AV4694" s="12" t="s">
        <v>82</v>
      </c>
      <c r="AW4694" s="12" t="s">
        <v>36</v>
      </c>
      <c r="AX4694" s="12" t="s">
        <v>73</v>
      </c>
      <c r="AY4694" s="236" t="s">
        <v>492</v>
      </c>
    </row>
    <row r="4695" spans="2:65" s="14" customFormat="1">
      <c r="B4695" s="251"/>
      <c r="C4695" s="252"/>
      <c r="D4695" s="227" t="s">
        <v>513</v>
      </c>
      <c r="E4695" s="253" t="s">
        <v>23</v>
      </c>
      <c r="F4695" s="254" t="s">
        <v>560</v>
      </c>
      <c r="G4695" s="252"/>
      <c r="H4695" s="255">
        <v>18.48</v>
      </c>
      <c r="I4695" s="256"/>
      <c r="J4695" s="252"/>
      <c r="K4695" s="252"/>
      <c r="L4695" s="257"/>
      <c r="M4695" s="258"/>
      <c r="N4695" s="259"/>
      <c r="O4695" s="259"/>
      <c r="P4695" s="259"/>
      <c r="Q4695" s="259"/>
      <c r="R4695" s="259"/>
      <c r="S4695" s="259"/>
      <c r="T4695" s="260"/>
      <c r="AT4695" s="261" t="s">
        <v>513</v>
      </c>
      <c r="AU4695" s="261" t="s">
        <v>82</v>
      </c>
      <c r="AV4695" s="14" t="s">
        <v>502</v>
      </c>
      <c r="AW4695" s="14" t="s">
        <v>36</v>
      </c>
      <c r="AX4695" s="14" t="s">
        <v>80</v>
      </c>
      <c r="AY4695" s="261" t="s">
        <v>492</v>
      </c>
    </row>
    <row r="4696" spans="2:65" s="1" customFormat="1" ht="16.5" customHeight="1">
      <c r="B4696" s="42"/>
      <c r="C4696" s="209" t="s">
        <v>6758</v>
      </c>
      <c r="D4696" s="209" t="s">
        <v>498</v>
      </c>
      <c r="E4696" s="210" t="s">
        <v>6759</v>
      </c>
      <c r="F4696" s="211" t="s">
        <v>6760</v>
      </c>
      <c r="G4696" s="212" t="s">
        <v>832</v>
      </c>
      <c r="H4696" s="213">
        <v>40.799999999999997</v>
      </c>
      <c r="I4696" s="214"/>
      <c r="J4696" s="215">
        <f>ROUND(I4696*H4696,2)</f>
        <v>0</v>
      </c>
      <c r="K4696" s="211" t="s">
        <v>501</v>
      </c>
      <c r="L4696" s="62"/>
      <c r="M4696" s="216" t="s">
        <v>23</v>
      </c>
      <c r="N4696" s="217" t="s">
        <v>44</v>
      </c>
      <c r="O4696" s="43"/>
      <c r="P4696" s="218">
        <f>O4696*H4696</f>
        <v>0</v>
      </c>
      <c r="Q4696" s="218">
        <v>0</v>
      </c>
      <c r="R4696" s="218">
        <f>Q4696*H4696</f>
        <v>0</v>
      </c>
      <c r="S4696" s="218">
        <v>0</v>
      </c>
      <c r="T4696" s="219">
        <f>S4696*H4696</f>
        <v>0</v>
      </c>
      <c r="AR4696" s="25" t="s">
        <v>775</v>
      </c>
      <c r="AT4696" s="25" t="s">
        <v>498</v>
      </c>
      <c r="AU4696" s="25" t="s">
        <v>82</v>
      </c>
      <c r="AY4696" s="25" t="s">
        <v>492</v>
      </c>
      <c r="BE4696" s="220">
        <f>IF(N4696="základní",J4696,0)</f>
        <v>0</v>
      </c>
      <c r="BF4696" s="220">
        <f>IF(N4696="snížená",J4696,0)</f>
        <v>0</v>
      </c>
      <c r="BG4696" s="220">
        <f>IF(N4696="zákl. přenesená",J4696,0)</f>
        <v>0</v>
      </c>
      <c r="BH4696" s="220">
        <f>IF(N4696="sníž. přenesená",J4696,0)</f>
        <v>0</v>
      </c>
      <c r="BI4696" s="220">
        <f>IF(N4696="nulová",J4696,0)</f>
        <v>0</v>
      </c>
      <c r="BJ4696" s="25" t="s">
        <v>80</v>
      </c>
      <c r="BK4696" s="220">
        <f>ROUND(I4696*H4696,2)</f>
        <v>0</v>
      </c>
      <c r="BL4696" s="25" t="s">
        <v>775</v>
      </c>
      <c r="BM4696" s="25" t="s">
        <v>6761</v>
      </c>
    </row>
    <row r="4697" spans="2:65" s="1" customFormat="1" ht="24">
      <c r="B4697" s="42"/>
      <c r="C4697" s="64"/>
      <c r="D4697" s="221" t="s">
        <v>506</v>
      </c>
      <c r="E4697" s="64"/>
      <c r="F4697" s="222" t="s">
        <v>6762</v>
      </c>
      <c r="G4697" s="64"/>
      <c r="H4697" s="64"/>
      <c r="I4697" s="177"/>
      <c r="J4697" s="64"/>
      <c r="K4697" s="64"/>
      <c r="L4697" s="62"/>
      <c r="M4697" s="223"/>
      <c r="N4697" s="43"/>
      <c r="O4697" s="43"/>
      <c r="P4697" s="43"/>
      <c r="Q4697" s="43"/>
      <c r="R4697" s="43"/>
      <c r="S4697" s="43"/>
      <c r="T4697" s="79"/>
      <c r="AT4697" s="25" t="s">
        <v>506</v>
      </c>
      <c r="AU4697" s="25" t="s">
        <v>82</v>
      </c>
    </row>
    <row r="4698" spans="2:65" s="1" customFormat="1" ht="60">
      <c r="B4698" s="42"/>
      <c r="C4698" s="64"/>
      <c r="D4698" s="221" t="s">
        <v>509</v>
      </c>
      <c r="E4698" s="64"/>
      <c r="F4698" s="224" t="s">
        <v>6753</v>
      </c>
      <c r="G4698" s="64"/>
      <c r="H4698" s="64"/>
      <c r="I4698" s="177"/>
      <c r="J4698" s="64"/>
      <c r="K4698" s="64"/>
      <c r="L4698" s="62"/>
      <c r="M4698" s="223"/>
      <c r="N4698" s="43"/>
      <c r="O4698" s="43"/>
      <c r="P4698" s="43"/>
      <c r="Q4698" s="43"/>
      <c r="R4698" s="43"/>
      <c r="S4698" s="43"/>
      <c r="T4698" s="79"/>
      <c r="AT4698" s="25" t="s">
        <v>509</v>
      </c>
      <c r="AU4698" s="25" t="s">
        <v>82</v>
      </c>
    </row>
    <row r="4699" spans="2:65" s="13" customFormat="1">
      <c r="B4699" s="237"/>
      <c r="C4699" s="238"/>
      <c r="D4699" s="221" t="s">
        <v>513</v>
      </c>
      <c r="E4699" s="239" t="s">
        <v>23</v>
      </c>
      <c r="F4699" s="240" t="s">
        <v>6754</v>
      </c>
      <c r="G4699" s="238"/>
      <c r="H4699" s="241" t="s">
        <v>23</v>
      </c>
      <c r="I4699" s="242"/>
      <c r="J4699" s="238"/>
      <c r="K4699" s="238"/>
      <c r="L4699" s="243"/>
      <c r="M4699" s="244"/>
      <c r="N4699" s="245"/>
      <c r="O4699" s="245"/>
      <c r="P4699" s="245"/>
      <c r="Q4699" s="245"/>
      <c r="R4699" s="245"/>
      <c r="S4699" s="245"/>
      <c r="T4699" s="246"/>
      <c r="AT4699" s="247" t="s">
        <v>513</v>
      </c>
      <c r="AU4699" s="247" t="s">
        <v>82</v>
      </c>
      <c r="AV4699" s="13" t="s">
        <v>80</v>
      </c>
      <c r="AW4699" s="13" t="s">
        <v>36</v>
      </c>
      <c r="AX4699" s="13" t="s">
        <v>73</v>
      </c>
      <c r="AY4699" s="247" t="s">
        <v>492</v>
      </c>
    </row>
    <row r="4700" spans="2:65" s="12" customFormat="1">
      <c r="B4700" s="225"/>
      <c r="C4700" s="226"/>
      <c r="D4700" s="221" t="s">
        <v>513</v>
      </c>
      <c r="E4700" s="248" t="s">
        <v>23</v>
      </c>
      <c r="F4700" s="249" t="s">
        <v>6763</v>
      </c>
      <c r="G4700" s="226"/>
      <c r="H4700" s="250">
        <v>19.2</v>
      </c>
      <c r="I4700" s="231"/>
      <c r="J4700" s="226"/>
      <c r="K4700" s="226"/>
      <c r="L4700" s="232"/>
      <c r="M4700" s="233"/>
      <c r="N4700" s="234"/>
      <c r="O4700" s="234"/>
      <c r="P4700" s="234"/>
      <c r="Q4700" s="234"/>
      <c r="R4700" s="234"/>
      <c r="S4700" s="234"/>
      <c r="T4700" s="235"/>
      <c r="AT4700" s="236" t="s">
        <v>513</v>
      </c>
      <c r="AU4700" s="236" t="s">
        <v>82</v>
      </c>
      <c r="AV4700" s="12" t="s">
        <v>82</v>
      </c>
      <c r="AW4700" s="12" t="s">
        <v>36</v>
      </c>
      <c r="AX4700" s="12" t="s">
        <v>73</v>
      </c>
      <c r="AY4700" s="236" t="s">
        <v>492</v>
      </c>
    </row>
    <row r="4701" spans="2:65" s="13" customFormat="1">
      <c r="B4701" s="237"/>
      <c r="C4701" s="238"/>
      <c r="D4701" s="221" t="s">
        <v>513</v>
      </c>
      <c r="E4701" s="239" t="s">
        <v>23</v>
      </c>
      <c r="F4701" s="240" t="s">
        <v>6756</v>
      </c>
      <c r="G4701" s="238"/>
      <c r="H4701" s="241" t="s">
        <v>23</v>
      </c>
      <c r="I4701" s="242"/>
      <c r="J4701" s="238"/>
      <c r="K4701" s="238"/>
      <c r="L4701" s="243"/>
      <c r="M4701" s="244"/>
      <c r="N4701" s="245"/>
      <c r="O4701" s="245"/>
      <c r="P4701" s="245"/>
      <c r="Q4701" s="245"/>
      <c r="R4701" s="245"/>
      <c r="S4701" s="245"/>
      <c r="T4701" s="246"/>
      <c r="AT4701" s="247" t="s">
        <v>513</v>
      </c>
      <c r="AU4701" s="247" t="s">
        <v>82</v>
      </c>
      <c r="AV4701" s="13" t="s">
        <v>80</v>
      </c>
      <c r="AW4701" s="13" t="s">
        <v>36</v>
      </c>
      <c r="AX4701" s="13" t="s">
        <v>73</v>
      </c>
      <c r="AY4701" s="247" t="s">
        <v>492</v>
      </c>
    </row>
    <row r="4702" spans="2:65" s="12" customFormat="1">
      <c r="B4702" s="225"/>
      <c r="C4702" s="226"/>
      <c r="D4702" s="221" t="s">
        <v>513</v>
      </c>
      <c r="E4702" s="248" t="s">
        <v>23</v>
      </c>
      <c r="F4702" s="249" t="s">
        <v>6764</v>
      </c>
      <c r="G4702" s="226"/>
      <c r="H4702" s="250">
        <v>21.6</v>
      </c>
      <c r="I4702" s="231"/>
      <c r="J4702" s="226"/>
      <c r="K4702" s="226"/>
      <c r="L4702" s="232"/>
      <c r="M4702" s="233"/>
      <c r="N4702" s="234"/>
      <c r="O4702" s="234"/>
      <c r="P4702" s="234"/>
      <c r="Q4702" s="234"/>
      <c r="R4702" s="234"/>
      <c r="S4702" s="234"/>
      <c r="T4702" s="235"/>
      <c r="AT4702" s="236" t="s">
        <v>513</v>
      </c>
      <c r="AU4702" s="236" t="s">
        <v>82</v>
      </c>
      <c r="AV4702" s="12" t="s">
        <v>82</v>
      </c>
      <c r="AW4702" s="12" t="s">
        <v>36</v>
      </c>
      <c r="AX4702" s="12" t="s">
        <v>73</v>
      </c>
      <c r="AY4702" s="236" t="s">
        <v>492</v>
      </c>
    </row>
    <row r="4703" spans="2:65" s="14" customFormat="1">
      <c r="B4703" s="251"/>
      <c r="C4703" s="252"/>
      <c r="D4703" s="227" t="s">
        <v>513</v>
      </c>
      <c r="E4703" s="253" t="s">
        <v>23</v>
      </c>
      <c r="F4703" s="254" t="s">
        <v>560</v>
      </c>
      <c r="G4703" s="252"/>
      <c r="H4703" s="255">
        <v>40.799999999999997</v>
      </c>
      <c r="I4703" s="256"/>
      <c r="J4703" s="252"/>
      <c r="K4703" s="252"/>
      <c r="L4703" s="257"/>
      <c r="M4703" s="258"/>
      <c r="N4703" s="259"/>
      <c r="O4703" s="259"/>
      <c r="P4703" s="259"/>
      <c r="Q4703" s="259"/>
      <c r="R4703" s="259"/>
      <c r="S4703" s="259"/>
      <c r="T4703" s="260"/>
      <c r="AT4703" s="261" t="s">
        <v>513</v>
      </c>
      <c r="AU4703" s="261" t="s">
        <v>82</v>
      </c>
      <c r="AV4703" s="14" t="s">
        <v>502</v>
      </c>
      <c r="AW4703" s="14" t="s">
        <v>36</v>
      </c>
      <c r="AX4703" s="14" t="s">
        <v>80</v>
      </c>
      <c r="AY4703" s="261" t="s">
        <v>492</v>
      </c>
    </row>
    <row r="4704" spans="2:65" s="1" customFormat="1" ht="38.25" customHeight="1">
      <c r="B4704" s="42"/>
      <c r="C4704" s="278" t="s">
        <v>6765</v>
      </c>
      <c r="D4704" s="278" t="s">
        <v>1110</v>
      </c>
      <c r="E4704" s="279" t="s">
        <v>6754</v>
      </c>
      <c r="F4704" s="280" t="s">
        <v>6766</v>
      </c>
      <c r="G4704" s="281" t="s">
        <v>2537</v>
      </c>
      <c r="H4704" s="282">
        <v>2</v>
      </c>
      <c r="I4704" s="283"/>
      <c r="J4704" s="284">
        <f>ROUND(I4704*H4704,2)</f>
        <v>0</v>
      </c>
      <c r="K4704" s="280" t="s">
        <v>23</v>
      </c>
      <c r="L4704" s="285"/>
      <c r="M4704" s="286" t="s">
        <v>23</v>
      </c>
      <c r="N4704" s="287" t="s">
        <v>44</v>
      </c>
      <c r="O4704" s="43"/>
      <c r="P4704" s="218">
        <f>O4704*H4704</f>
        <v>0</v>
      </c>
      <c r="Q4704" s="218">
        <v>0</v>
      </c>
      <c r="R4704" s="218">
        <f>Q4704*H4704</f>
        <v>0</v>
      </c>
      <c r="S4704" s="218">
        <v>0</v>
      </c>
      <c r="T4704" s="219">
        <f>S4704*H4704</f>
        <v>0</v>
      </c>
      <c r="AR4704" s="25" t="s">
        <v>977</v>
      </c>
      <c r="AT4704" s="25" t="s">
        <v>1110</v>
      </c>
      <c r="AU4704" s="25" t="s">
        <v>82</v>
      </c>
      <c r="AY4704" s="25" t="s">
        <v>492</v>
      </c>
      <c r="BE4704" s="220">
        <f>IF(N4704="základní",J4704,0)</f>
        <v>0</v>
      </c>
      <c r="BF4704" s="220">
        <f>IF(N4704="snížená",J4704,0)</f>
        <v>0</v>
      </c>
      <c r="BG4704" s="220">
        <f>IF(N4704="zákl. přenesená",J4704,0)</f>
        <v>0</v>
      </c>
      <c r="BH4704" s="220">
        <f>IF(N4704="sníž. přenesená",J4704,0)</f>
        <v>0</v>
      </c>
      <c r="BI4704" s="220">
        <f>IF(N4704="nulová",J4704,0)</f>
        <v>0</v>
      </c>
      <c r="BJ4704" s="25" t="s">
        <v>80</v>
      </c>
      <c r="BK4704" s="220">
        <f>ROUND(I4704*H4704,2)</f>
        <v>0</v>
      </c>
      <c r="BL4704" s="25" t="s">
        <v>775</v>
      </c>
      <c r="BM4704" s="25" t="s">
        <v>6767</v>
      </c>
    </row>
    <row r="4705" spans="2:65" s="1" customFormat="1" ht="24">
      <c r="B4705" s="42"/>
      <c r="C4705" s="64"/>
      <c r="D4705" s="227" t="s">
        <v>506</v>
      </c>
      <c r="E4705" s="64"/>
      <c r="F4705" s="274" t="s">
        <v>6766</v>
      </c>
      <c r="G4705" s="64"/>
      <c r="H4705" s="64"/>
      <c r="I4705" s="177"/>
      <c r="J4705" s="64"/>
      <c r="K4705" s="64"/>
      <c r="L4705" s="62"/>
      <c r="M4705" s="223"/>
      <c r="N4705" s="43"/>
      <c r="O4705" s="43"/>
      <c r="P4705" s="43"/>
      <c r="Q4705" s="43"/>
      <c r="R4705" s="43"/>
      <c r="S4705" s="43"/>
      <c r="T4705" s="79"/>
      <c r="AT4705" s="25" t="s">
        <v>506</v>
      </c>
      <c r="AU4705" s="25" t="s">
        <v>82</v>
      </c>
    </row>
    <row r="4706" spans="2:65" s="1" customFormat="1" ht="38.25" customHeight="1">
      <c r="B4706" s="42"/>
      <c r="C4706" s="278" t="s">
        <v>6768</v>
      </c>
      <c r="D4706" s="278" t="s">
        <v>1110</v>
      </c>
      <c r="E4706" s="279" t="s">
        <v>6756</v>
      </c>
      <c r="F4706" s="280" t="s">
        <v>6769</v>
      </c>
      <c r="G4706" s="281" t="s">
        <v>2537</v>
      </c>
      <c r="H4706" s="282">
        <v>2</v>
      </c>
      <c r="I4706" s="283"/>
      <c r="J4706" s="284">
        <f>ROUND(I4706*H4706,2)</f>
        <v>0</v>
      </c>
      <c r="K4706" s="280" t="s">
        <v>23</v>
      </c>
      <c r="L4706" s="285"/>
      <c r="M4706" s="286" t="s">
        <v>23</v>
      </c>
      <c r="N4706" s="287" t="s">
        <v>44</v>
      </c>
      <c r="O4706" s="43"/>
      <c r="P4706" s="218">
        <f>O4706*H4706</f>
        <v>0</v>
      </c>
      <c r="Q4706" s="218">
        <v>0</v>
      </c>
      <c r="R4706" s="218">
        <f>Q4706*H4706</f>
        <v>0</v>
      </c>
      <c r="S4706" s="218">
        <v>0</v>
      </c>
      <c r="T4706" s="219">
        <f>S4706*H4706</f>
        <v>0</v>
      </c>
      <c r="AR4706" s="25" t="s">
        <v>977</v>
      </c>
      <c r="AT4706" s="25" t="s">
        <v>1110</v>
      </c>
      <c r="AU4706" s="25" t="s">
        <v>82</v>
      </c>
      <c r="AY4706" s="25" t="s">
        <v>492</v>
      </c>
      <c r="BE4706" s="220">
        <f>IF(N4706="základní",J4706,0)</f>
        <v>0</v>
      </c>
      <c r="BF4706" s="220">
        <f>IF(N4706="snížená",J4706,0)</f>
        <v>0</v>
      </c>
      <c r="BG4706" s="220">
        <f>IF(N4706="zákl. přenesená",J4706,0)</f>
        <v>0</v>
      </c>
      <c r="BH4706" s="220">
        <f>IF(N4706="sníž. přenesená",J4706,0)</f>
        <v>0</v>
      </c>
      <c r="BI4706" s="220">
        <f>IF(N4706="nulová",J4706,0)</f>
        <v>0</v>
      </c>
      <c r="BJ4706" s="25" t="s">
        <v>80</v>
      </c>
      <c r="BK4706" s="220">
        <f>ROUND(I4706*H4706,2)</f>
        <v>0</v>
      </c>
      <c r="BL4706" s="25" t="s">
        <v>775</v>
      </c>
      <c r="BM4706" s="25" t="s">
        <v>6770</v>
      </c>
    </row>
    <row r="4707" spans="2:65" s="1" customFormat="1" ht="36">
      <c r="B4707" s="42"/>
      <c r="C4707" s="64"/>
      <c r="D4707" s="227" t="s">
        <v>506</v>
      </c>
      <c r="E4707" s="64"/>
      <c r="F4707" s="274" t="s">
        <v>6769</v>
      </c>
      <c r="G4707" s="64"/>
      <c r="H4707" s="64"/>
      <c r="I4707" s="177"/>
      <c r="J4707" s="64"/>
      <c r="K4707" s="64"/>
      <c r="L4707" s="62"/>
      <c r="M4707" s="223"/>
      <c r="N4707" s="43"/>
      <c r="O4707" s="43"/>
      <c r="P4707" s="43"/>
      <c r="Q4707" s="43"/>
      <c r="R4707" s="43"/>
      <c r="S4707" s="43"/>
      <c r="T4707" s="79"/>
      <c r="AT4707" s="25" t="s">
        <v>506</v>
      </c>
      <c r="AU4707" s="25" t="s">
        <v>82</v>
      </c>
    </row>
    <row r="4708" spans="2:65" s="1" customFormat="1" ht="16.5" customHeight="1">
      <c r="B4708" s="42"/>
      <c r="C4708" s="209" t="s">
        <v>6771</v>
      </c>
      <c r="D4708" s="209" t="s">
        <v>498</v>
      </c>
      <c r="E4708" s="210" t="s">
        <v>6772</v>
      </c>
      <c r="F4708" s="211" t="s">
        <v>6773</v>
      </c>
      <c r="G4708" s="212" t="s">
        <v>795</v>
      </c>
      <c r="H4708" s="213">
        <v>661.16</v>
      </c>
      <c r="I4708" s="214"/>
      <c r="J4708" s="215">
        <f>ROUND(I4708*H4708,2)</f>
        <v>0</v>
      </c>
      <c r="K4708" s="211" t="s">
        <v>501</v>
      </c>
      <c r="L4708" s="62"/>
      <c r="M4708" s="216" t="s">
        <v>23</v>
      </c>
      <c r="N4708" s="217" t="s">
        <v>44</v>
      </c>
      <c r="O4708" s="43"/>
      <c r="P4708" s="218">
        <f>O4708*H4708</f>
        <v>0</v>
      </c>
      <c r="Q4708" s="218">
        <v>0</v>
      </c>
      <c r="R4708" s="218">
        <f>Q4708*H4708</f>
        <v>0</v>
      </c>
      <c r="S4708" s="218">
        <v>0</v>
      </c>
      <c r="T4708" s="219">
        <f>S4708*H4708</f>
        <v>0</v>
      </c>
      <c r="AR4708" s="25" t="s">
        <v>775</v>
      </c>
      <c r="AT4708" s="25" t="s">
        <v>498</v>
      </c>
      <c r="AU4708" s="25" t="s">
        <v>82</v>
      </c>
      <c r="AY4708" s="25" t="s">
        <v>492</v>
      </c>
      <c r="BE4708" s="220">
        <f>IF(N4708="základní",J4708,0)</f>
        <v>0</v>
      </c>
      <c r="BF4708" s="220">
        <f>IF(N4708="snížená",J4708,0)</f>
        <v>0</v>
      </c>
      <c r="BG4708" s="220">
        <f>IF(N4708="zákl. přenesená",J4708,0)</f>
        <v>0</v>
      </c>
      <c r="BH4708" s="220">
        <f>IF(N4708="sníž. přenesená",J4708,0)</f>
        <v>0</v>
      </c>
      <c r="BI4708" s="220">
        <f>IF(N4708="nulová",J4708,0)</f>
        <v>0</v>
      </c>
      <c r="BJ4708" s="25" t="s">
        <v>80</v>
      </c>
      <c r="BK4708" s="220">
        <f>ROUND(I4708*H4708,2)</f>
        <v>0</v>
      </c>
      <c r="BL4708" s="25" t="s">
        <v>775</v>
      </c>
      <c r="BM4708" s="25" t="s">
        <v>6774</v>
      </c>
    </row>
    <row r="4709" spans="2:65" s="1" customFormat="1" ht="24">
      <c r="B4709" s="42"/>
      <c r="C4709" s="64"/>
      <c r="D4709" s="221" t="s">
        <v>506</v>
      </c>
      <c r="E4709" s="64"/>
      <c r="F4709" s="222" t="s">
        <v>6775</v>
      </c>
      <c r="G4709" s="64"/>
      <c r="H4709" s="64"/>
      <c r="I4709" s="177"/>
      <c r="J4709" s="64"/>
      <c r="K4709" s="64"/>
      <c r="L4709" s="62"/>
      <c r="M4709" s="223"/>
      <c r="N4709" s="43"/>
      <c r="O4709" s="43"/>
      <c r="P4709" s="43"/>
      <c r="Q4709" s="43"/>
      <c r="R4709" s="43"/>
      <c r="S4709" s="43"/>
      <c r="T4709" s="79"/>
      <c r="AT4709" s="25" t="s">
        <v>506</v>
      </c>
      <c r="AU4709" s="25" t="s">
        <v>82</v>
      </c>
    </row>
    <row r="4710" spans="2:65" s="1" customFormat="1" ht="108">
      <c r="B4710" s="42"/>
      <c r="C4710" s="64"/>
      <c r="D4710" s="221" t="s">
        <v>509</v>
      </c>
      <c r="E4710" s="64"/>
      <c r="F4710" s="224" t="s">
        <v>6776</v>
      </c>
      <c r="G4710" s="64"/>
      <c r="H4710" s="64"/>
      <c r="I4710" s="177"/>
      <c r="J4710" s="64"/>
      <c r="K4710" s="64"/>
      <c r="L4710" s="62"/>
      <c r="M4710" s="223"/>
      <c r="N4710" s="43"/>
      <c r="O4710" s="43"/>
      <c r="P4710" s="43"/>
      <c r="Q4710" s="43"/>
      <c r="R4710" s="43"/>
      <c r="S4710" s="43"/>
      <c r="T4710" s="79"/>
      <c r="AT4710" s="25" t="s">
        <v>509</v>
      </c>
      <c r="AU4710" s="25" t="s">
        <v>82</v>
      </c>
    </row>
    <row r="4711" spans="2:65" s="11" customFormat="1" ht="29.85" customHeight="1">
      <c r="B4711" s="192"/>
      <c r="C4711" s="193"/>
      <c r="D4711" s="206" t="s">
        <v>72</v>
      </c>
      <c r="E4711" s="207" t="s">
        <v>5510</v>
      </c>
      <c r="F4711" s="207" t="s">
        <v>6777</v>
      </c>
      <c r="G4711" s="193"/>
      <c r="H4711" s="193"/>
      <c r="I4711" s="196"/>
      <c r="J4711" s="208">
        <f>BK4711</f>
        <v>0</v>
      </c>
      <c r="K4711" s="193"/>
      <c r="L4711" s="198"/>
      <c r="M4711" s="199"/>
      <c r="N4711" s="200"/>
      <c r="O4711" s="200"/>
      <c r="P4711" s="201">
        <f>SUM(P4712:P4902)</f>
        <v>0</v>
      </c>
      <c r="Q4711" s="200"/>
      <c r="R4711" s="201">
        <f>SUM(R4712:R4902)</f>
        <v>169.68508148999999</v>
      </c>
      <c r="S4711" s="200"/>
      <c r="T4711" s="202">
        <f>SUM(T4712:T4902)</f>
        <v>0</v>
      </c>
      <c r="AR4711" s="203" t="s">
        <v>82</v>
      </c>
      <c r="AT4711" s="204" t="s">
        <v>72</v>
      </c>
      <c r="AU4711" s="204" t="s">
        <v>80</v>
      </c>
      <c r="AY4711" s="203" t="s">
        <v>492</v>
      </c>
      <c r="BK4711" s="205">
        <f>SUM(BK4712:BK4902)</f>
        <v>0</v>
      </c>
    </row>
    <row r="4712" spans="2:65" s="1" customFormat="1" ht="25.5" customHeight="1">
      <c r="B4712" s="42"/>
      <c r="C4712" s="209" t="s">
        <v>6778</v>
      </c>
      <c r="D4712" s="209" t="s">
        <v>498</v>
      </c>
      <c r="E4712" s="210" t="s">
        <v>6779</v>
      </c>
      <c r="F4712" s="211" t="s">
        <v>6780</v>
      </c>
      <c r="G4712" s="212" t="s">
        <v>832</v>
      </c>
      <c r="H4712" s="213">
        <v>521.02</v>
      </c>
      <c r="I4712" s="214"/>
      <c r="J4712" s="215">
        <f>ROUND(I4712*H4712,2)</f>
        <v>0</v>
      </c>
      <c r="K4712" s="211" t="s">
        <v>501</v>
      </c>
      <c r="L4712" s="62"/>
      <c r="M4712" s="216" t="s">
        <v>23</v>
      </c>
      <c r="N4712" s="217" t="s">
        <v>44</v>
      </c>
      <c r="O4712" s="43"/>
      <c r="P4712" s="218">
        <f>O4712*H4712</f>
        <v>0</v>
      </c>
      <c r="Q4712" s="218">
        <v>1.307E-2</v>
      </c>
      <c r="R4712" s="218">
        <f>Q4712*H4712</f>
        <v>6.8097313999999995</v>
      </c>
      <c r="S4712" s="218">
        <v>0</v>
      </c>
      <c r="T4712" s="219">
        <f>S4712*H4712</f>
        <v>0</v>
      </c>
      <c r="AR4712" s="25" t="s">
        <v>775</v>
      </c>
      <c r="AT4712" s="25" t="s">
        <v>498</v>
      </c>
      <c r="AU4712" s="25" t="s">
        <v>82</v>
      </c>
      <c r="AY4712" s="25" t="s">
        <v>492</v>
      </c>
      <c r="BE4712" s="220">
        <f>IF(N4712="základní",J4712,0)</f>
        <v>0</v>
      </c>
      <c r="BF4712" s="220">
        <f>IF(N4712="snížená",J4712,0)</f>
        <v>0</v>
      </c>
      <c r="BG4712" s="220">
        <f>IF(N4712="zákl. přenesená",J4712,0)</f>
        <v>0</v>
      </c>
      <c r="BH4712" s="220">
        <f>IF(N4712="sníž. přenesená",J4712,0)</f>
        <v>0</v>
      </c>
      <c r="BI4712" s="220">
        <f>IF(N4712="nulová",J4712,0)</f>
        <v>0</v>
      </c>
      <c r="BJ4712" s="25" t="s">
        <v>80</v>
      </c>
      <c r="BK4712" s="220">
        <f>ROUND(I4712*H4712,2)</f>
        <v>0</v>
      </c>
      <c r="BL4712" s="25" t="s">
        <v>775</v>
      </c>
      <c r="BM4712" s="25" t="s">
        <v>6781</v>
      </c>
    </row>
    <row r="4713" spans="2:65" s="1" customFormat="1" ht="24">
      <c r="B4713" s="42"/>
      <c r="C4713" s="64"/>
      <c r="D4713" s="221" t="s">
        <v>506</v>
      </c>
      <c r="E4713" s="64"/>
      <c r="F4713" s="222" t="s">
        <v>6782</v>
      </c>
      <c r="G4713" s="64"/>
      <c r="H4713" s="64"/>
      <c r="I4713" s="177"/>
      <c r="J4713" s="64"/>
      <c r="K4713" s="64"/>
      <c r="L4713" s="62"/>
      <c r="M4713" s="223"/>
      <c r="N4713" s="43"/>
      <c r="O4713" s="43"/>
      <c r="P4713" s="43"/>
      <c r="Q4713" s="43"/>
      <c r="R4713" s="43"/>
      <c r="S4713" s="43"/>
      <c r="T4713" s="79"/>
      <c r="AT4713" s="25" t="s">
        <v>506</v>
      </c>
      <c r="AU4713" s="25" t="s">
        <v>82</v>
      </c>
    </row>
    <row r="4714" spans="2:65" s="1" customFormat="1" ht="48">
      <c r="B4714" s="42"/>
      <c r="C4714" s="64"/>
      <c r="D4714" s="221" t="s">
        <v>509</v>
      </c>
      <c r="E4714" s="64"/>
      <c r="F4714" s="224" t="s">
        <v>6783</v>
      </c>
      <c r="G4714" s="64"/>
      <c r="H4714" s="64"/>
      <c r="I4714" s="177"/>
      <c r="J4714" s="64"/>
      <c r="K4714" s="64"/>
      <c r="L4714" s="62"/>
      <c r="M4714" s="223"/>
      <c r="N4714" s="43"/>
      <c r="O4714" s="43"/>
      <c r="P4714" s="43"/>
      <c r="Q4714" s="43"/>
      <c r="R4714" s="43"/>
      <c r="S4714" s="43"/>
      <c r="T4714" s="79"/>
      <c r="AT4714" s="25" t="s">
        <v>509</v>
      </c>
      <c r="AU4714" s="25" t="s">
        <v>82</v>
      </c>
    </row>
    <row r="4715" spans="2:65" s="12" customFormat="1">
      <c r="B4715" s="225"/>
      <c r="C4715" s="226"/>
      <c r="D4715" s="221" t="s">
        <v>513</v>
      </c>
      <c r="E4715" s="248" t="s">
        <v>23</v>
      </c>
      <c r="F4715" s="249" t="s">
        <v>6784</v>
      </c>
      <c r="G4715" s="226"/>
      <c r="H4715" s="250">
        <v>484.62</v>
      </c>
      <c r="I4715" s="231"/>
      <c r="J4715" s="226"/>
      <c r="K4715" s="226"/>
      <c r="L4715" s="232"/>
      <c r="M4715" s="233"/>
      <c r="N4715" s="234"/>
      <c r="O4715" s="234"/>
      <c r="P4715" s="234"/>
      <c r="Q4715" s="234"/>
      <c r="R4715" s="234"/>
      <c r="S4715" s="234"/>
      <c r="T4715" s="235"/>
      <c r="AT4715" s="236" t="s">
        <v>513</v>
      </c>
      <c r="AU4715" s="236" t="s">
        <v>82</v>
      </c>
      <c r="AV4715" s="12" t="s">
        <v>82</v>
      </c>
      <c r="AW4715" s="12" t="s">
        <v>36</v>
      </c>
      <c r="AX4715" s="12" t="s">
        <v>73</v>
      </c>
      <c r="AY4715" s="236" t="s">
        <v>492</v>
      </c>
    </row>
    <row r="4716" spans="2:65" s="12" customFormat="1">
      <c r="B4716" s="225"/>
      <c r="C4716" s="226"/>
      <c r="D4716" s="221" t="s">
        <v>513</v>
      </c>
      <c r="E4716" s="248" t="s">
        <v>23</v>
      </c>
      <c r="F4716" s="249" t="s">
        <v>6785</v>
      </c>
      <c r="G4716" s="226"/>
      <c r="H4716" s="250">
        <v>10.8</v>
      </c>
      <c r="I4716" s="231"/>
      <c r="J4716" s="226"/>
      <c r="K4716" s="226"/>
      <c r="L4716" s="232"/>
      <c r="M4716" s="233"/>
      <c r="N4716" s="234"/>
      <c r="O4716" s="234"/>
      <c r="P4716" s="234"/>
      <c r="Q4716" s="234"/>
      <c r="R4716" s="234"/>
      <c r="S4716" s="234"/>
      <c r="T4716" s="235"/>
      <c r="AT4716" s="236" t="s">
        <v>513</v>
      </c>
      <c r="AU4716" s="236" t="s">
        <v>82</v>
      </c>
      <c r="AV4716" s="12" t="s">
        <v>82</v>
      </c>
      <c r="AW4716" s="12" t="s">
        <v>36</v>
      </c>
      <c r="AX4716" s="12" t="s">
        <v>73</v>
      </c>
      <c r="AY4716" s="236" t="s">
        <v>492</v>
      </c>
    </row>
    <row r="4717" spans="2:65" s="12" customFormat="1">
      <c r="B4717" s="225"/>
      <c r="C4717" s="226"/>
      <c r="D4717" s="221" t="s">
        <v>513</v>
      </c>
      <c r="E4717" s="248" t="s">
        <v>23</v>
      </c>
      <c r="F4717" s="249" t="s">
        <v>6786</v>
      </c>
      <c r="G4717" s="226"/>
      <c r="H4717" s="250">
        <v>9.6</v>
      </c>
      <c r="I4717" s="231"/>
      <c r="J4717" s="226"/>
      <c r="K4717" s="226"/>
      <c r="L4717" s="232"/>
      <c r="M4717" s="233"/>
      <c r="N4717" s="234"/>
      <c r="O4717" s="234"/>
      <c r="P4717" s="234"/>
      <c r="Q4717" s="234"/>
      <c r="R4717" s="234"/>
      <c r="S4717" s="234"/>
      <c r="T4717" s="235"/>
      <c r="AT4717" s="236" t="s">
        <v>513</v>
      </c>
      <c r="AU4717" s="236" t="s">
        <v>82</v>
      </c>
      <c r="AV4717" s="12" t="s">
        <v>82</v>
      </c>
      <c r="AW4717" s="12" t="s">
        <v>36</v>
      </c>
      <c r="AX4717" s="12" t="s">
        <v>73</v>
      </c>
      <c r="AY4717" s="236" t="s">
        <v>492</v>
      </c>
    </row>
    <row r="4718" spans="2:65" s="12" customFormat="1">
      <c r="B4718" s="225"/>
      <c r="C4718" s="226"/>
      <c r="D4718" s="221" t="s">
        <v>513</v>
      </c>
      <c r="E4718" s="248" t="s">
        <v>23</v>
      </c>
      <c r="F4718" s="249" t="s">
        <v>6787</v>
      </c>
      <c r="G4718" s="226"/>
      <c r="H4718" s="250">
        <v>16</v>
      </c>
      <c r="I4718" s="231"/>
      <c r="J4718" s="226"/>
      <c r="K4718" s="226"/>
      <c r="L4718" s="232"/>
      <c r="M4718" s="233"/>
      <c r="N4718" s="234"/>
      <c r="O4718" s="234"/>
      <c r="P4718" s="234"/>
      <c r="Q4718" s="234"/>
      <c r="R4718" s="234"/>
      <c r="S4718" s="234"/>
      <c r="T4718" s="235"/>
      <c r="AT4718" s="236" t="s">
        <v>513</v>
      </c>
      <c r="AU4718" s="236" t="s">
        <v>82</v>
      </c>
      <c r="AV4718" s="12" t="s">
        <v>82</v>
      </c>
      <c r="AW4718" s="12" t="s">
        <v>36</v>
      </c>
      <c r="AX4718" s="12" t="s">
        <v>73</v>
      </c>
      <c r="AY4718" s="236" t="s">
        <v>492</v>
      </c>
    </row>
    <row r="4719" spans="2:65" s="14" customFormat="1">
      <c r="B4719" s="251"/>
      <c r="C4719" s="252"/>
      <c r="D4719" s="227" t="s">
        <v>513</v>
      </c>
      <c r="E4719" s="253" t="s">
        <v>23</v>
      </c>
      <c r="F4719" s="254" t="s">
        <v>560</v>
      </c>
      <c r="G4719" s="252"/>
      <c r="H4719" s="255">
        <v>521.02</v>
      </c>
      <c r="I4719" s="256"/>
      <c r="J4719" s="252"/>
      <c r="K4719" s="252"/>
      <c r="L4719" s="257"/>
      <c r="M4719" s="258"/>
      <c r="N4719" s="259"/>
      <c r="O4719" s="259"/>
      <c r="P4719" s="259"/>
      <c r="Q4719" s="259"/>
      <c r="R4719" s="259"/>
      <c r="S4719" s="259"/>
      <c r="T4719" s="260"/>
      <c r="AT4719" s="261" t="s">
        <v>513</v>
      </c>
      <c r="AU4719" s="261" t="s">
        <v>82</v>
      </c>
      <c r="AV4719" s="14" t="s">
        <v>502</v>
      </c>
      <c r="AW4719" s="14" t="s">
        <v>36</v>
      </c>
      <c r="AX4719" s="14" t="s">
        <v>80</v>
      </c>
      <c r="AY4719" s="261" t="s">
        <v>492</v>
      </c>
    </row>
    <row r="4720" spans="2:65" s="1" customFormat="1" ht="25.5" customHeight="1">
      <c r="B4720" s="42"/>
      <c r="C4720" s="209" t="s">
        <v>6788</v>
      </c>
      <c r="D4720" s="209" t="s">
        <v>498</v>
      </c>
      <c r="E4720" s="210" t="s">
        <v>6789</v>
      </c>
      <c r="F4720" s="211" t="s">
        <v>6790</v>
      </c>
      <c r="G4720" s="212" t="s">
        <v>832</v>
      </c>
      <c r="H4720" s="213">
        <v>521.02</v>
      </c>
      <c r="I4720" s="214"/>
      <c r="J4720" s="215">
        <f>ROUND(I4720*H4720,2)</f>
        <v>0</v>
      </c>
      <c r="K4720" s="211" t="s">
        <v>501</v>
      </c>
      <c r="L4720" s="62"/>
      <c r="M4720" s="216" t="s">
        <v>23</v>
      </c>
      <c r="N4720" s="217" t="s">
        <v>44</v>
      </c>
      <c r="O4720" s="43"/>
      <c r="P4720" s="218">
        <f>O4720*H4720</f>
        <v>0</v>
      </c>
      <c r="Q4720" s="218">
        <v>6.4099999999999999E-3</v>
      </c>
      <c r="R4720" s="218">
        <f>Q4720*H4720</f>
        <v>3.3397381999999998</v>
      </c>
      <c r="S4720" s="218">
        <v>0</v>
      </c>
      <c r="T4720" s="219">
        <f>S4720*H4720</f>
        <v>0</v>
      </c>
      <c r="AR4720" s="25" t="s">
        <v>775</v>
      </c>
      <c r="AT4720" s="25" t="s">
        <v>498</v>
      </c>
      <c r="AU4720" s="25" t="s">
        <v>82</v>
      </c>
      <c r="AY4720" s="25" t="s">
        <v>492</v>
      </c>
      <c r="BE4720" s="220">
        <f>IF(N4720="základní",J4720,0)</f>
        <v>0</v>
      </c>
      <c r="BF4720" s="220">
        <f>IF(N4720="snížená",J4720,0)</f>
        <v>0</v>
      </c>
      <c r="BG4720" s="220">
        <f>IF(N4720="zákl. přenesená",J4720,0)</f>
        <v>0</v>
      </c>
      <c r="BH4720" s="220">
        <f>IF(N4720="sníž. přenesená",J4720,0)</f>
        <v>0</v>
      </c>
      <c r="BI4720" s="220">
        <f>IF(N4720="nulová",J4720,0)</f>
        <v>0</v>
      </c>
      <c r="BJ4720" s="25" t="s">
        <v>80</v>
      </c>
      <c r="BK4720" s="220">
        <f>ROUND(I4720*H4720,2)</f>
        <v>0</v>
      </c>
      <c r="BL4720" s="25" t="s">
        <v>775</v>
      </c>
      <c r="BM4720" s="25" t="s">
        <v>6791</v>
      </c>
    </row>
    <row r="4721" spans="2:65" s="1" customFormat="1" ht="24">
      <c r="B4721" s="42"/>
      <c r="C4721" s="64"/>
      <c r="D4721" s="221" t="s">
        <v>506</v>
      </c>
      <c r="E4721" s="64"/>
      <c r="F4721" s="222" t="s">
        <v>6792</v>
      </c>
      <c r="G4721" s="64"/>
      <c r="H4721" s="64"/>
      <c r="I4721" s="177"/>
      <c r="J4721" s="64"/>
      <c r="K4721" s="64"/>
      <c r="L4721" s="62"/>
      <c r="M4721" s="223"/>
      <c r="N4721" s="43"/>
      <c r="O4721" s="43"/>
      <c r="P4721" s="43"/>
      <c r="Q4721" s="43"/>
      <c r="R4721" s="43"/>
      <c r="S4721" s="43"/>
      <c r="T4721" s="79"/>
      <c r="AT4721" s="25" t="s">
        <v>506</v>
      </c>
      <c r="AU4721" s="25" t="s">
        <v>82</v>
      </c>
    </row>
    <row r="4722" spans="2:65" s="1" customFormat="1" ht="48">
      <c r="B4722" s="42"/>
      <c r="C4722" s="64"/>
      <c r="D4722" s="227" t="s">
        <v>509</v>
      </c>
      <c r="E4722" s="64"/>
      <c r="F4722" s="273" t="s">
        <v>6783</v>
      </c>
      <c r="G4722" s="64"/>
      <c r="H4722" s="64"/>
      <c r="I4722" s="177"/>
      <c r="J4722" s="64"/>
      <c r="K4722" s="64"/>
      <c r="L4722" s="62"/>
      <c r="M4722" s="223"/>
      <c r="N4722" s="43"/>
      <c r="O4722" s="43"/>
      <c r="P4722" s="43"/>
      <c r="Q4722" s="43"/>
      <c r="R4722" s="43"/>
      <c r="S4722" s="43"/>
      <c r="T4722" s="79"/>
      <c r="AT4722" s="25" t="s">
        <v>509</v>
      </c>
      <c r="AU4722" s="25" t="s">
        <v>82</v>
      </c>
    </row>
    <row r="4723" spans="2:65" s="1" customFormat="1" ht="25.5" customHeight="1">
      <c r="B4723" s="42"/>
      <c r="C4723" s="209" t="s">
        <v>6793</v>
      </c>
      <c r="D4723" s="209" t="s">
        <v>498</v>
      </c>
      <c r="E4723" s="210" t="s">
        <v>6794</v>
      </c>
      <c r="F4723" s="211" t="s">
        <v>6795</v>
      </c>
      <c r="G4723" s="212" t="s">
        <v>832</v>
      </c>
      <c r="H4723" s="213">
        <v>135</v>
      </c>
      <c r="I4723" s="214"/>
      <c r="J4723" s="215">
        <f>ROUND(I4723*H4723,2)</f>
        <v>0</v>
      </c>
      <c r="K4723" s="211" t="s">
        <v>501</v>
      </c>
      <c r="L4723" s="62"/>
      <c r="M4723" s="216" t="s">
        <v>23</v>
      </c>
      <c r="N4723" s="217" t="s">
        <v>44</v>
      </c>
      <c r="O4723" s="43"/>
      <c r="P4723" s="218">
        <f>O4723*H4723</f>
        <v>0</v>
      </c>
      <c r="Q4723" s="218">
        <v>2.7999999999999998E-4</v>
      </c>
      <c r="R4723" s="218">
        <f>Q4723*H4723</f>
        <v>3.7799999999999993E-2</v>
      </c>
      <c r="S4723" s="218">
        <v>0</v>
      </c>
      <c r="T4723" s="219">
        <f>S4723*H4723</f>
        <v>0</v>
      </c>
      <c r="AR4723" s="25" t="s">
        <v>775</v>
      </c>
      <c r="AT4723" s="25" t="s">
        <v>498</v>
      </c>
      <c r="AU4723" s="25" t="s">
        <v>82</v>
      </c>
      <c r="AY4723" s="25" t="s">
        <v>492</v>
      </c>
      <c r="BE4723" s="220">
        <f>IF(N4723="základní",J4723,0)</f>
        <v>0</v>
      </c>
      <c r="BF4723" s="220">
        <f>IF(N4723="snížená",J4723,0)</f>
        <v>0</v>
      </c>
      <c r="BG4723" s="220">
        <f>IF(N4723="zákl. přenesená",J4723,0)</f>
        <v>0</v>
      </c>
      <c r="BH4723" s="220">
        <f>IF(N4723="sníž. přenesená",J4723,0)</f>
        <v>0</v>
      </c>
      <c r="BI4723" s="220">
        <f>IF(N4723="nulová",J4723,0)</f>
        <v>0</v>
      </c>
      <c r="BJ4723" s="25" t="s">
        <v>80</v>
      </c>
      <c r="BK4723" s="220">
        <f>ROUND(I4723*H4723,2)</f>
        <v>0</v>
      </c>
      <c r="BL4723" s="25" t="s">
        <v>775</v>
      </c>
      <c r="BM4723" s="25" t="s">
        <v>6796</v>
      </c>
    </row>
    <row r="4724" spans="2:65" s="1" customFormat="1" ht="24">
      <c r="B4724" s="42"/>
      <c r="C4724" s="64"/>
      <c r="D4724" s="221" t="s">
        <v>506</v>
      </c>
      <c r="E4724" s="64"/>
      <c r="F4724" s="222" t="s">
        <v>6797</v>
      </c>
      <c r="G4724" s="64"/>
      <c r="H4724" s="64"/>
      <c r="I4724" s="177"/>
      <c r="J4724" s="64"/>
      <c r="K4724" s="64"/>
      <c r="L4724" s="62"/>
      <c r="M4724" s="223"/>
      <c r="N4724" s="43"/>
      <c r="O4724" s="43"/>
      <c r="P4724" s="43"/>
      <c r="Q4724" s="43"/>
      <c r="R4724" s="43"/>
      <c r="S4724" s="43"/>
      <c r="T4724" s="79"/>
      <c r="AT4724" s="25" t="s">
        <v>506</v>
      </c>
      <c r="AU4724" s="25" t="s">
        <v>82</v>
      </c>
    </row>
    <row r="4725" spans="2:65" s="12" customFormat="1">
      <c r="B4725" s="225"/>
      <c r="C4725" s="226"/>
      <c r="D4725" s="221" t="s">
        <v>513</v>
      </c>
      <c r="E4725" s="248" t="s">
        <v>23</v>
      </c>
      <c r="F4725" s="249" t="s">
        <v>6798</v>
      </c>
      <c r="G4725" s="226"/>
      <c r="H4725" s="250">
        <v>123</v>
      </c>
      <c r="I4725" s="231"/>
      <c r="J4725" s="226"/>
      <c r="K4725" s="226"/>
      <c r="L4725" s="232"/>
      <c r="M4725" s="233"/>
      <c r="N4725" s="234"/>
      <c r="O4725" s="234"/>
      <c r="P4725" s="234"/>
      <c r="Q4725" s="234"/>
      <c r="R4725" s="234"/>
      <c r="S4725" s="234"/>
      <c r="T4725" s="235"/>
      <c r="AT4725" s="236" t="s">
        <v>513</v>
      </c>
      <c r="AU4725" s="236" t="s">
        <v>82</v>
      </c>
      <c r="AV4725" s="12" t="s">
        <v>82</v>
      </c>
      <c r="AW4725" s="12" t="s">
        <v>36</v>
      </c>
      <c r="AX4725" s="12" t="s">
        <v>73</v>
      </c>
      <c r="AY4725" s="236" t="s">
        <v>492</v>
      </c>
    </row>
    <row r="4726" spans="2:65" s="12" customFormat="1">
      <c r="B4726" s="225"/>
      <c r="C4726" s="226"/>
      <c r="D4726" s="221" t="s">
        <v>513</v>
      </c>
      <c r="E4726" s="248" t="s">
        <v>23</v>
      </c>
      <c r="F4726" s="249" t="s">
        <v>6799</v>
      </c>
      <c r="G4726" s="226"/>
      <c r="H4726" s="250">
        <v>12</v>
      </c>
      <c r="I4726" s="231"/>
      <c r="J4726" s="226"/>
      <c r="K4726" s="226"/>
      <c r="L4726" s="232"/>
      <c r="M4726" s="233"/>
      <c r="N4726" s="234"/>
      <c r="O4726" s="234"/>
      <c r="P4726" s="234"/>
      <c r="Q4726" s="234"/>
      <c r="R4726" s="234"/>
      <c r="S4726" s="234"/>
      <c r="T4726" s="235"/>
      <c r="AT4726" s="236" t="s">
        <v>513</v>
      </c>
      <c r="AU4726" s="236" t="s">
        <v>82</v>
      </c>
      <c r="AV4726" s="12" t="s">
        <v>82</v>
      </c>
      <c r="AW4726" s="12" t="s">
        <v>36</v>
      </c>
      <c r="AX4726" s="12" t="s">
        <v>73</v>
      </c>
      <c r="AY4726" s="236" t="s">
        <v>492</v>
      </c>
    </row>
    <row r="4727" spans="2:65" s="14" customFormat="1">
      <c r="B4727" s="251"/>
      <c r="C4727" s="252"/>
      <c r="D4727" s="227" t="s">
        <v>513</v>
      </c>
      <c r="E4727" s="253" t="s">
        <v>23</v>
      </c>
      <c r="F4727" s="254" t="s">
        <v>560</v>
      </c>
      <c r="G4727" s="252"/>
      <c r="H4727" s="255">
        <v>135</v>
      </c>
      <c r="I4727" s="256"/>
      <c r="J4727" s="252"/>
      <c r="K4727" s="252"/>
      <c r="L4727" s="257"/>
      <c r="M4727" s="258"/>
      <c r="N4727" s="259"/>
      <c r="O4727" s="259"/>
      <c r="P4727" s="259"/>
      <c r="Q4727" s="259"/>
      <c r="R4727" s="259"/>
      <c r="S4727" s="259"/>
      <c r="T4727" s="260"/>
      <c r="AT4727" s="261" t="s">
        <v>513</v>
      </c>
      <c r="AU4727" s="261" t="s">
        <v>82</v>
      </c>
      <c r="AV4727" s="14" t="s">
        <v>502</v>
      </c>
      <c r="AW4727" s="14" t="s">
        <v>36</v>
      </c>
      <c r="AX4727" s="14" t="s">
        <v>80</v>
      </c>
      <c r="AY4727" s="261" t="s">
        <v>492</v>
      </c>
    </row>
    <row r="4728" spans="2:65" s="1" customFormat="1" ht="16.5" customHeight="1">
      <c r="B4728" s="42"/>
      <c r="C4728" s="209" t="s">
        <v>6800</v>
      </c>
      <c r="D4728" s="209" t="s">
        <v>498</v>
      </c>
      <c r="E4728" s="210" t="s">
        <v>6801</v>
      </c>
      <c r="F4728" s="211" t="s">
        <v>6802</v>
      </c>
      <c r="G4728" s="212" t="s">
        <v>832</v>
      </c>
      <c r="H4728" s="213">
        <v>1318.604</v>
      </c>
      <c r="I4728" s="214"/>
      <c r="J4728" s="215">
        <f>ROUND(I4728*H4728,2)</f>
        <v>0</v>
      </c>
      <c r="K4728" s="211" t="s">
        <v>501</v>
      </c>
      <c r="L4728" s="62"/>
      <c r="M4728" s="216" t="s">
        <v>23</v>
      </c>
      <c r="N4728" s="217" t="s">
        <v>44</v>
      </c>
      <c r="O4728" s="43"/>
      <c r="P4728" s="218">
        <f>O4728*H4728</f>
        <v>0</v>
      </c>
      <c r="Q4728" s="218">
        <v>5.1000000000000004E-4</v>
      </c>
      <c r="R4728" s="218">
        <f>Q4728*H4728</f>
        <v>0.67248804000000006</v>
      </c>
      <c r="S4728" s="218">
        <v>0</v>
      </c>
      <c r="T4728" s="219">
        <f>S4728*H4728</f>
        <v>0</v>
      </c>
      <c r="AR4728" s="25" t="s">
        <v>775</v>
      </c>
      <c r="AT4728" s="25" t="s">
        <v>498</v>
      </c>
      <c r="AU4728" s="25" t="s">
        <v>82</v>
      </c>
      <c r="AY4728" s="25" t="s">
        <v>492</v>
      </c>
      <c r="BE4728" s="220">
        <f>IF(N4728="základní",J4728,0)</f>
        <v>0</v>
      </c>
      <c r="BF4728" s="220">
        <f>IF(N4728="snížená",J4728,0)</f>
        <v>0</v>
      </c>
      <c r="BG4728" s="220">
        <f>IF(N4728="zákl. přenesená",J4728,0)</f>
        <v>0</v>
      </c>
      <c r="BH4728" s="220">
        <f>IF(N4728="sníž. přenesená",J4728,0)</f>
        <v>0</v>
      </c>
      <c r="BI4728" s="220">
        <f>IF(N4728="nulová",J4728,0)</f>
        <v>0</v>
      </c>
      <c r="BJ4728" s="25" t="s">
        <v>80</v>
      </c>
      <c r="BK4728" s="220">
        <f>ROUND(I4728*H4728,2)</f>
        <v>0</v>
      </c>
      <c r="BL4728" s="25" t="s">
        <v>775</v>
      </c>
      <c r="BM4728" s="25" t="s">
        <v>6803</v>
      </c>
    </row>
    <row r="4729" spans="2:65" s="1" customFormat="1" ht="24">
      <c r="B4729" s="42"/>
      <c r="C4729" s="64"/>
      <c r="D4729" s="221" t="s">
        <v>506</v>
      </c>
      <c r="E4729" s="64"/>
      <c r="F4729" s="222" t="s">
        <v>6804</v>
      </c>
      <c r="G4729" s="64"/>
      <c r="H4729" s="64"/>
      <c r="I4729" s="177"/>
      <c r="J4729" s="64"/>
      <c r="K4729" s="64"/>
      <c r="L4729" s="62"/>
      <c r="M4729" s="223"/>
      <c r="N4729" s="43"/>
      <c r="O4729" s="43"/>
      <c r="P4729" s="43"/>
      <c r="Q4729" s="43"/>
      <c r="R4729" s="43"/>
      <c r="S4729" s="43"/>
      <c r="T4729" s="79"/>
      <c r="AT4729" s="25" t="s">
        <v>506</v>
      </c>
      <c r="AU4729" s="25" t="s">
        <v>82</v>
      </c>
    </row>
    <row r="4730" spans="2:65" s="12" customFormat="1">
      <c r="B4730" s="225"/>
      <c r="C4730" s="226"/>
      <c r="D4730" s="221" t="s">
        <v>513</v>
      </c>
      <c r="E4730" s="248" t="s">
        <v>23</v>
      </c>
      <c r="F4730" s="249" t="s">
        <v>6805</v>
      </c>
      <c r="G4730" s="226"/>
      <c r="H4730" s="250">
        <v>999.17700000000002</v>
      </c>
      <c r="I4730" s="231"/>
      <c r="J4730" s="226"/>
      <c r="K4730" s="226"/>
      <c r="L4730" s="232"/>
      <c r="M4730" s="233"/>
      <c r="N4730" s="234"/>
      <c r="O4730" s="234"/>
      <c r="P4730" s="234"/>
      <c r="Q4730" s="234"/>
      <c r="R4730" s="234"/>
      <c r="S4730" s="234"/>
      <c r="T4730" s="235"/>
      <c r="AT4730" s="236" t="s">
        <v>513</v>
      </c>
      <c r="AU4730" s="236" t="s">
        <v>82</v>
      </c>
      <c r="AV4730" s="12" t="s">
        <v>82</v>
      </c>
      <c r="AW4730" s="12" t="s">
        <v>36</v>
      </c>
      <c r="AX4730" s="12" t="s">
        <v>73</v>
      </c>
      <c r="AY4730" s="236" t="s">
        <v>492</v>
      </c>
    </row>
    <row r="4731" spans="2:65" s="12" customFormat="1">
      <c r="B4731" s="225"/>
      <c r="C4731" s="226"/>
      <c r="D4731" s="221" t="s">
        <v>513</v>
      </c>
      <c r="E4731" s="248" t="s">
        <v>23</v>
      </c>
      <c r="F4731" s="249" t="s">
        <v>6806</v>
      </c>
      <c r="G4731" s="226"/>
      <c r="H4731" s="250">
        <v>286.447</v>
      </c>
      <c r="I4731" s="231"/>
      <c r="J4731" s="226"/>
      <c r="K4731" s="226"/>
      <c r="L4731" s="232"/>
      <c r="M4731" s="233"/>
      <c r="N4731" s="234"/>
      <c r="O4731" s="234"/>
      <c r="P4731" s="234"/>
      <c r="Q4731" s="234"/>
      <c r="R4731" s="234"/>
      <c r="S4731" s="234"/>
      <c r="T4731" s="235"/>
      <c r="AT4731" s="236" t="s">
        <v>513</v>
      </c>
      <c r="AU4731" s="236" t="s">
        <v>82</v>
      </c>
      <c r="AV4731" s="12" t="s">
        <v>82</v>
      </c>
      <c r="AW4731" s="12" t="s">
        <v>36</v>
      </c>
      <c r="AX4731" s="12" t="s">
        <v>73</v>
      </c>
      <c r="AY4731" s="236" t="s">
        <v>492</v>
      </c>
    </row>
    <row r="4732" spans="2:65" s="12" customFormat="1">
      <c r="B4732" s="225"/>
      <c r="C4732" s="226"/>
      <c r="D4732" s="221" t="s">
        <v>513</v>
      </c>
      <c r="E4732" s="248" t="s">
        <v>23</v>
      </c>
      <c r="F4732" s="249" t="s">
        <v>6807</v>
      </c>
      <c r="G4732" s="226"/>
      <c r="H4732" s="250">
        <v>32.979999999999997</v>
      </c>
      <c r="I4732" s="231"/>
      <c r="J4732" s="226"/>
      <c r="K4732" s="226"/>
      <c r="L4732" s="232"/>
      <c r="M4732" s="233"/>
      <c r="N4732" s="234"/>
      <c r="O4732" s="234"/>
      <c r="P4732" s="234"/>
      <c r="Q4732" s="234"/>
      <c r="R4732" s="234"/>
      <c r="S4732" s="234"/>
      <c r="T4732" s="235"/>
      <c r="AT4732" s="236" t="s">
        <v>513</v>
      </c>
      <c r="AU4732" s="236" t="s">
        <v>82</v>
      </c>
      <c r="AV4732" s="12" t="s">
        <v>82</v>
      </c>
      <c r="AW4732" s="12" t="s">
        <v>36</v>
      </c>
      <c r="AX4732" s="12" t="s">
        <v>73</v>
      </c>
      <c r="AY4732" s="236" t="s">
        <v>492</v>
      </c>
    </row>
    <row r="4733" spans="2:65" s="14" customFormat="1">
      <c r="B4733" s="251"/>
      <c r="C4733" s="252"/>
      <c r="D4733" s="227" t="s">
        <v>513</v>
      </c>
      <c r="E4733" s="253" t="s">
        <v>23</v>
      </c>
      <c r="F4733" s="254" t="s">
        <v>560</v>
      </c>
      <c r="G4733" s="252"/>
      <c r="H4733" s="255">
        <v>1318.604</v>
      </c>
      <c r="I4733" s="256"/>
      <c r="J4733" s="252"/>
      <c r="K4733" s="252"/>
      <c r="L4733" s="257"/>
      <c r="M4733" s="258"/>
      <c r="N4733" s="259"/>
      <c r="O4733" s="259"/>
      <c r="P4733" s="259"/>
      <c r="Q4733" s="259"/>
      <c r="R4733" s="259"/>
      <c r="S4733" s="259"/>
      <c r="T4733" s="260"/>
      <c r="AT4733" s="261" t="s">
        <v>513</v>
      </c>
      <c r="AU4733" s="261" t="s">
        <v>82</v>
      </c>
      <c r="AV4733" s="14" t="s">
        <v>502</v>
      </c>
      <c r="AW4733" s="14" t="s">
        <v>36</v>
      </c>
      <c r="AX4733" s="14" t="s">
        <v>80</v>
      </c>
      <c r="AY4733" s="261" t="s">
        <v>492</v>
      </c>
    </row>
    <row r="4734" spans="2:65" s="1" customFormat="1" ht="16.5" customHeight="1">
      <c r="B4734" s="42"/>
      <c r="C4734" s="278" t="s">
        <v>6808</v>
      </c>
      <c r="D4734" s="278" t="s">
        <v>1110</v>
      </c>
      <c r="E4734" s="279" t="s">
        <v>6809</v>
      </c>
      <c r="F4734" s="280" t="s">
        <v>6810</v>
      </c>
      <c r="G4734" s="281" t="s">
        <v>1025</v>
      </c>
      <c r="H4734" s="282">
        <v>1750</v>
      </c>
      <c r="I4734" s="283"/>
      <c r="J4734" s="284">
        <f>ROUND(I4734*H4734,2)</f>
        <v>0</v>
      </c>
      <c r="K4734" s="280" t="s">
        <v>23</v>
      </c>
      <c r="L4734" s="285"/>
      <c r="M4734" s="286" t="s">
        <v>23</v>
      </c>
      <c r="N4734" s="287" t="s">
        <v>44</v>
      </c>
      <c r="O4734" s="43"/>
      <c r="P4734" s="218">
        <f>O4734*H4734</f>
        <v>0</v>
      </c>
      <c r="Q4734" s="218">
        <v>6.4999999999999997E-4</v>
      </c>
      <c r="R4734" s="218">
        <f>Q4734*H4734</f>
        <v>1.1375</v>
      </c>
      <c r="S4734" s="218">
        <v>0</v>
      </c>
      <c r="T4734" s="219">
        <f>S4734*H4734</f>
        <v>0</v>
      </c>
      <c r="AR4734" s="25" t="s">
        <v>977</v>
      </c>
      <c r="AT4734" s="25" t="s">
        <v>1110</v>
      </c>
      <c r="AU4734" s="25" t="s">
        <v>82</v>
      </c>
      <c r="AY4734" s="25" t="s">
        <v>492</v>
      </c>
      <c r="BE4734" s="220">
        <f>IF(N4734="základní",J4734,0)</f>
        <v>0</v>
      </c>
      <c r="BF4734" s="220">
        <f>IF(N4734="snížená",J4734,0)</f>
        <v>0</v>
      </c>
      <c r="BG4734" s="220">
        <f>IF(N4734="zákl. přenesená",J4734,0)</f>
        <v>0</v>
      </c>
      <c r="BH4734" s="220">
        <f>IF(N4734="sníž. přenesená",J4734,0)</f>
        <v>0</v>
      </c>
      <c r="BI4734" s="220">
        <f>IF(N4734="nulová",J4734,0)</f>
        <v>0</v>
      </c>
      <c r="BJ4734" s="25" t="s">
        <v>80</v>
      </c>
      <c r="BK4734" s="220">
        <f>ROUND(I4734*H4734,2)</f>
        <v>0</v>
      </c>
      <c r="BL4734" s="25" t="s">
        <v>775</v>
      </c>
      <c r="BM4734" s="25" t="s">
        <v>6811</v>
      </c>
    </row>
    <row r="4735" spans="2:65" s="1" customFormat="1">
      <c r="B4735" s="42"/>
      <c r="C4735" s="64"/>
      <c r="D4735" s="221" t="s">
        <v>506</v>
      </c>
      <c r="E4735" s="64"/>
      <c r="F4735" s="222" t="s">
        <v>6810</v>
      </c>
      <c r="G4735" s="64"/>
      <c r="H4735" s="64"/>
      <c r="I4735" s="177"/>
      <c r="J4735" s="64"/>
      <c r="K4735" s="64"/>
      <c r="L4735" s="62"/>
      <c r="M4735" s="223"/>
      <c r="N4735" s="43"/>
      <c r="O4735" s="43"/>
      <c r="P4735" s="43"/>
      <c r="Q4735" s="43"/>
      <c r="R4735" s="43"/>
      <c r="S4735" s="43"/>
      <c r="T4735" s="79"/>
      <c r="AT4735" s="25" t="s">
        <v>506</v>
      </c>
      <c r="AU4735" s="25" t="s">
        <v>82</v>
      </c>
    </row>
    <row r="4736" spans="2:65" s="12" customFormat="1">
      <c r="B4736" s="225"/>
      <c r="C4736" s="226"/>
      <c r="D4736" s="221" t="s">
        <v>513</v>
      </c>
      <c r="E4736" s="248" t="s">
        <v>23</v>
      </c>
      <c r="F4736" s="249" t="s">
        <v>6812</v>
      </c>
      <c r="G4736" s="226"/>
      <c r="H4736" s="250">
        <v>1748.56</v>
      </c>
      <c r="I4736" s="231"/>
      <c r="J4736" s="226"/>
      <c r="K4736" s="226"/>
      <c r="L4736" s="232"/>
      <c r="M4736" s="233"/>
      <c r="N4736" s="234"/>
      <c r="O4736" s="234"/>
      <c r="P4736" s="234"/>
      <c r="Q4736" s="234"/>
      <c r="R4736" s="234"/>
      <c r="S4736" s="234"/>
      <c r="T4736" s="235"/>
      <c r="AT4736" s="236" t="s">
        <v>513</v>
      </c>
      <c r="AU4736" s="236" t="s">
        <v>82</v>
      </c>
      <c r="AV4736" s="12" t="s">
        <v>82</v>
      </c>
      <c r="AW4736" s="12" t="s">
        <v>36</v>
      </c>
      <c r="AX4736" s="12" t="s">
        <v>73</v>
      </c>
      <c r="AY4736" s="236" t="s">
        <v>492</v>
      </c>
    </row>
    <row r="4737" spans="2:65" s="15" customFormat="1">
      <c r="B4737" s="262"/>
      <c r="C4737" s="263"/>
      <c r="D4737" s="221" t="s">
        <v>513</v>
      </c>
      <c r="E4737" s="264" t="s">
        <v>23</v>
      </c>
      <c r="F4737" s="265" t="s">
        <v>690</v>
      </c>
      <c r="G4737" s="263"/>
      <c r="H4737" s="266">
        <v>1748.56</v>
      </c>
      <c r="I4737" s="267"/>
      <c r="J4737" s="263"/>
      <c r="K4737" s="263"/>
      <c r="L4737" s="268"/>
      <c r="M4737" s="269"/>
      <c r="N4737" s="270"/>
      <c r="O4737" s="270"/>
      <c r="P4737" s="270"/>
      <c r="Q4737" s="270"/>
      <c r="R4737" s="270"/>
      <c r="S4737" s="270"/>
      <c r="T4737" s="271"/>
      <c r="AT4737" s="272" t="s">
        <v>513</v>
      </c>
      <c r="AU4737" s="272" t="s">
        <v>82</v>
      </c>
      <c r="AV4737" s="15" t="s">
        <v>93</v>
      </c>
      <c r="AW4737" s="15" t="s">
        <v>36</v>
      </c>
      <c r="AX4737" s="15" t="s">
        <v>73</v>
      </c>
      <c r="AY4737" s="272" t="s">
        <v>492</v>
      </c>
    </row>
    <row r="4738" spans="2:65" s="12" customFormat="1">
      <c r="B4738" s="225"/>
      <c r="C4738" s="226"/>
      <c r="D4738" s="227" t="s">
        <v>513</v>
      </c>
      <c r="E4738" s="228" t="s">
        <v>23</v>
      </c>
      <c r="F4738" s="229" t="s">
        <v>6813</v>
      </c>
      <c r="G4738" s="226"/>
      <c r="H4738" s="230">
        <v>1750</v>
      </c>
      <c r="I4738" s="231"/>
      <c r="J4738" s="226"/>
      <c r="K4738" s="226"/>
      <c r="L4738" s="232"/>
      <c r="M4738" s="233"/>
      <c r="N4738" s="234"/>
      <c r="O4738" s="234"/>
      <c r="P4738" s="234"/>
      <c r="Q4738" s="234"/>
      <c r="R4738" s="234"/>
      <c r="S4738" s="234"/>
      <c r="T4738" s="235"/>
      <c r="AT4738" s="236" t="s">
        <v>513</v>
      </c>
      <c r="AU4738" s="236" t="s">
        <v>82</v>
      </c>
      <c r="AV4738" s="12" t="s">
        <v>82</v>
      </c>
      <c r="AW4738" s="12" t="s">
        <v>36</v>
      </c>
      <c r="AX4738" s="12" t="s">
        <v>80</v>
      </c>
      <c r="AY4738" s="236" t="s">
        <v>492</v>
      </c>
    </row>
    <row r="4739" spans="2:65" s="1" customFormat="1" ht="16.5" customHeight="1">
      <c r="B4739" s="42"/>
      <c r="C4739" s="278" t="s">
        <v>6814</v>
      </c>
      <c r="D4739" s="278" t="s">
        <v>1110</v>
      </c>
      <c r="E4739" s="279" t="s">
        <v>6815</v>
      </c>
      <c r="F4739" s="280" t="s">
        <v>6816</v>
      </c>
      <c r="G4739" s="281" t="s">
        <v>1025</v>
      </c>
      <c r="H4739" s="282">
        <v>500</v>
      </c>
      <c r="I4739" s="283"/>
      <c r="J4739" s="284">
        <f>ROUND(I4739*H4739,2)</f>
        <v>0</v>
      </c>
      <c r="K4739" s="280" t="s">
        <v>23</v>
      </c>
      <c r="L4739" s="285"/>
      <c r="M4739" s="286" t="s">
        <v>23</v>
      </c>
      <c r="N4739" s="287" t="s">
        <v>44</v>
      </c>
      <c r="O4739" s="43"/>
      <c r="P4739" s="218">
        <f>O4739*H4739</f>
        <v>0</v>
      </c>
      <c r="Q4739" s="218">
        <v>6.4999999999999997E-4</v>
      </c>
      <c r="R4739" s="218">
        <f>Q4739*H4739</f>
        <v>0.32500000000000001</v>
      </c>
      <c r="S4739" s="218">
        <v>0</v>
      </c>
      <c r="T4739" s="219">
        <f>S4739*H4739</f>
        <v>0</v>
      </c>
      <c r="AR4739" s="25" t="s">
        <v>977</v>
      </c>
      <c r="AT4739" s="25" t="s">
        <v>1110</v>
      </c>
      <c r="AU4739" s="25" t="s">
        <v>82</v>
      </c>
      <c r="AY4739" s="25" t="s">
        <v>492</v>
      </c>
      <c r="BE4739" s="220">
        <f>IF(N4739="základní",J4739,0)</f>
        <v>0</v>
      </c>
      <c r="BF4739" s="220">
        <f>IF(N4739="snížená",J4739,0)</f>
        <v>0</v>
      </c>
      <c r="BG4739" s="220">
        <f>IF(N4739="zákl. přenesená",J4739,0)</f>
        <v>0</v>
      </c>
      <c r="BH4739" s="220">
        <f>IF(N4739="sníž. přenesená",J4739,0)</f>
        <v>0</v>
      </c>
      <c r="BI4739" s="220">
        <f>IF(N4739="nulová",J4739,0)</f>
        <v>0</v>
      </c>
      <c r="BJ4739" s="25" t="s">
        <v>80</v>
      </c>
      <c r="BK4739" s="220">
        <f>ROUND(I4739*H4739,2)</f>
        <v>0</v>
      </c>
      <c r="BL4739" s="25" t="s">
        <v>775</v>
      </c>
      <c r="BM4739" s="25" t="s">
        <v>6817</v>
      </c>
    </row>
    <row r="4740" spans="2:65" s="1" customFormat="1">
      <c r="B4740" s="42"/>
      <c r="C4740" s="64"/>
      <c r="D4740" s="221" t="s">
        <v>506</v>
      </c>
      <c r="E4740" s="64"/>
      <c r="F4740" s="222" t="s">
        <v>6816</v>
      </c>
      <c r="G4740" s="64"/>
      <c r="H4740" s="64"/>
      <c r="I4740" s="177"/>
      <c r="J4740" s="64"/>
      <c r="K4740" s="64"/>
      <c r="L4740" s="62"/>
      <c r="M4740" s="223"/>
      <c r="N4740" s="43"/>
      <c r="O4740" s="43"/>
      <c r="P4740" s="43"/>
      <c r="Q4740" s="43"/>
      <c r="R4740" s="43"/>
      <c r="S4740" s="43"/>
      <c r="T4740" s="79"/>
      <c r="AT4740" s="25" t="s">
        <v>506</v>
      </c>
      <c r="AU4740" s="25" t="s">
        <v>82</v>
      </c>
    </row>
    <row r="4741" spans="2:65" s="12" customFormat="1">
      <c r="B4741" s="225"/>
      <c r="C4741" s="226"/>
      <c r="D4741" s="221" t="s">
        <v>513</v>
      </c>
      <c r="E4741" s="248" t="s">
        <v>23</v>
      </c>
      <c r="F4741" s="249" t="s">
        <v>6818</v>
      </c>
      <c r="G4741" s="226"/>
      <c r="H4741" s="250">
        <v>501.28199999999998</v>
      </c>
      <c r="I4741" s="231"/>
      <c r="J4741" s="226"/>
      <c r="K4741" s="226"/>
      <c r="L4741" s="232"/>
      <c r="M4741" s="233"/>
      <c r="N4741" s="234"/>
      <c r="O4741" s="234"/>
      <c r="P4741" s="234"/>
      <c r="Q4741" s="234"/>
      <c r="R4741" s="234"/>
      <c r="S4741" s="234"/>
      <c r="T4741" s="235"/>
      <c r="AT4741" s="236" t="s">
        <v>513</v>
      </c>
      <c r="AU4741" s="236" t="s">
        <v>82</v>
      </c>
      <c r="AV4741" s="12" t="s">
        <v>82</v>
      </c>
      <c r="AW4741" s="12" t="s">
        <v>36</v>
      </c>
      <c r="AX4741" s="12" t="s">
        <v>73</v>
      </c>
      <c r="AY4741" s="236" t="s">
        <v>492</v>
      </c>
    </row>
    <row r="4742" spans="2:65" s="15" customFormat="1">
      <c r="B4742" s="262"/>
      <c r="C4742" s="263"/>
      <c r="D4742" s="221" t="s">
        <v>513</v>
      </c>
      <c r="E4742" s="264" t="s">
        <v>23</v>
      </c>
      <c r="F4742" s="265" t="s">
        <v>690</v>
      </c>
      <c r="G4742" s="263"/>
      <c r="H4742" s="266">
        <v>501.28199999999998</v>
      </c>
      <c r="I4742" s="267"/>
      <c r="J4742" s="263"/>
      <c r="K4742" s="263"/>
      <c r="L4742" s="268"/>
      <c r="M4742" s="269"/>
      <c r="N4742" s="270"/>
      <c r="O4742" s="270"/>
      <c r="P4742" s="270"/>
      <c r="Q4742" s="270"/>
      <c r="R4742" s="270"/>
      <c r="S4742" s="270"/>
      <c r="T4742" s="271"/>
      <c r="AT4742" s="272" t="s">
        <v>513</v>
      </c>
      <c r="AU4742" s="272" t="s">
        <v>82</v>
      </c>
      <c r="AV4742" s="15" t="s">
        <v>93</v>
      </c>
      <c r="AW4742" s="15" t="s">
        <v>36</v>
      </c>
      <c r="AX4742" s="15" t="s">
        <v>73</v>
      </c>
      <c r="AY4742" s="272" t="s">
        <v>492</v>
      </c>
    </row>
    <row r="4743" spans="2:65" s="12" customFormat="1">
      <c r="B4743" s="225"/>
      <c r="C4743" s="226"/>
      <c r="D4743" s="227" t="s">
        <v>513</v>
      </c>
      <c r="E4743" s="228" t="s">
        <v>23</v>
      </c>
      <c r="F4743" s="229" t="s">
        <v>4285</v>
      </c>
      <c r="G4743" s="226"/>
      <c r="H4743" s="230">
        <v>500</v>
      </c>
      <c r="I4743" s="231"/>
      <c r="J4743" s="226"/>
      <c r="K4743" s="226"/>
      <c r="L4743" s="232"/>
      <c r="M4743" s="233"/>
      <c r="N4743" s="234"/>
      <c r="O4743" s="234"/>
      <c r="P4743" s="234"/>
      <c r="Q4743" s="234"/>
      <c r="R4743" s="234"/>
      <c r="S4743" s="234"/>
      <c r="T4743" s="235"/>
      <c r="AT4743" s="236" t="s">
        <v>513</v>
      </c>
      <c r="AU4743" s="236" t="s">
        <v>82</v>
      </c>
      <c r="AV4743" s="12" t="s">
        <v>82</v>
      </c>
      <c r="AW4743" s="12" t="s">
        <v>36</v>
      </c>
      <c r="AX4743" s="12" t="s">
        <v>80</v>
      </c>
      <c r="AY4743" s="236" t="s">
        <v>492</v>
      </c>
    </row>
    <row r="4744" spans="2:65" s="1" customFormat="1" ht="16.5" customHeight="1">
      <c r="B4744" s="42"/>
      <c r="C4744" s="278" t="s">
        <v>6819</v>
      </c>
      <c r="D4744" s="278" t="s">
        <v>1110</v>
      </c>
      <c r="E4744" s="279" t="s">
        <v>6820</v>
      </c>
      <c r="F4744" s="280" t="s">
        <v>6821</v>
      </c>
      <c r="G4744" s="281" t="s">
        <v>1025</v>
      </c>
      <c r="H4744" s="282">
        <v>60</v>
      </c>
      <c r="I4744" s="283"/>
      <c r="J4744" s="284">
        <f>ROUND(I4744*H4744,2)</f>
        <v>0</v>
      </c>
      <c r="K4744" s="280" t="s">
        <v>23</v>
      </c>
      <c r="L4744" s="285"/>
      <c r="M4744" s="286" t="s">
        <v>23</v>
      </c>
      <c r="N4744" s="287" t="s">
        <v>44</v>
      </c>
      <c r="O4744" s="43"/>
      <c r="P4744" s="218">
        <f>O4744*H4744</f>
        <v>0</v>
      </c>
      <c r="Q4744" s="218">
        <v>6.4999999999999997E-4</v>
      </c>
      <c r="R4744" s="218">
        <f>Q4744*H4744</f>
        <v>3.9E-2</v>
      </c>
      <c r="S4744" s="218">
        <v>0</v>
      </c>
      <c r="T4744" s="219">
        <f>S4744*H4744</f>
        <v>0</v>
      </c>
      <c r="AR4744" s="25" t="s">
        <v>977</v>
      </c>
      <c r="AT4744" s="25" t="s">
        <v>1110</v>
      </c>
      <c r="AU4744" s="25" t="s">
        <v>82</v>
      </c>
      <c r="AY4744" s="25" t="s">
        <v>492</v>
      </c>
      <c r="BE4744" s="220">
        <f>IF(N4744="základní",J4744,0)</f>
        <v>0</v>
      </c>
      <c r="BF4744" s="220">
        <f>IF(N4744="snížená",J4744,0)</f>
        <v>0</v>
      </c>
      <c r="BG4744" s="220">
        <f>IF(N4744="zákl. přenesená",J4744,0)</f>
        <v>0</v>
      </c>
      <c r="BH4744" s="220">
        <f>IF(N4744="sníž. přenesená",J4744,0)</f>
        <v>0</v>
      </c>
      <c r="BI4744" s="220">
        <f>IF(N4744="nulová",J4744,0)</f>
        <v>0</v>
      </c>
      <c r="BJ4744" s="25" t="s">
        <v>80</v>
      </c>
      <c r="BK4744" s="220">
        <f>ROUND(I4744*H4744,2)</f>
        <v>0</v>
      </c>
      <c r="BL4744" s="25" t="s">
        <v>775</v>
      </c>
      <c r="BM4744" s="25" t="s">
        <v>6822</v>
      </c>
    </row>
    <row r="4745" spans="2:65" s="1" customFormat="1">
      <c r="B4745" s="42"/>
      <c r="C4745" s="64"/>
      <c r="D4745" s="221" t="s">
        <v>506</v>
      </c>
      <c r="E4745" s="64"/>
      <c r="F4745" s="222" t="s">
        <v>6821</v>
      </c>
      <c r="G4745" s="64"/>
      <c r="H4745" s="64"/>
      <c r="I4745" s="177"/>
      <c r="J4745" s="64"/>
      <c r="K4745" s="64"/>
      <c r="L4745" s="62"/>
      <c r="M4745" s="223"/>
      <c r="N4745" s="43"/>
      <c r="O4745" s="43"/>
      <c r="P4745" s="43"/>
      <c r="Q4745" s="43"/>
      <c r="R4745" s="43"/>
      <c r="S4745" s="43"/>
      <c r="T4745" s="79"/>
      <c r="AT4745" s="25" t="s">
        <v>506</v>
      </c>
      <c r="AU4745" s="25" t="s">
        <v>82</v>
      </c>
    </row>
    <row r="4746" spans="2:65" s="12" customFormat="1">
      <c r="B4746" s="225"/>
      <c r="C4746" s="226"/>
      <c r="D4746" s="221" t="s">
        <v>513</v>
      </c>
      <c r="E4746" s="248" t="s">
        <v>23</v>
      </c>
      <c r="F4746" s="249" t="s">
        <v>6823</v>
      </c>
      <c r="G4746" s="226"/>
      <c r="H4746" s="250">
        <v>57.715000000000003</v>
      </c>
      <c r="I4746" s="231"/>
      <c r="J4746" s="226"/>
      <c r="K4746" s="226"/>
      <c r="L4746" s="232"/>
      <c r="M4746" s="233"/>
      <c r="N4746" s="234"/>
      <c r="O4746" s="234"/>
      <c r="P4746" s="234"/>
      <c r="Q4746" s="234"/>
      <c r="R4746" s="234"/>
      <c r="S4746" s="234"/>
      <c r="T4746" s="235"/>
      <c r="AT4746" s="236" t="s">
        <v>513</v>
      </c>
      <c r="AU4746" s="236" t="s">
        <v>82</v>
      </c>
      <c r="AV4746" s="12" t="s">
        <v>82</v>
      </c>
      <c r="AW4746" s="12" t="s">
        <v>36</v>
      </c>
      <c r="AX4746" s="12" t="s">
        <v>73</v>
      </c>
      <c r="AY4746" s="236" t="s">
        <v>492</v>
      </c>
    </row>
    <row r="4747" spans="2:65" s="15" customFormat="1">
      <c r="B4747" s="262"/>
      <c r="C4747" s="263"/>
      <c r="D4747" s="221" t="s">
        <v>513</v>
      </c>
      <c r="E4747" s="264" t="s">
        <v>23</v>
      </c>
      <c r="F4747" s="265" t="s">
        <v>690</v>
      </c>
      <c r="G4747" s="263"/>
      <c r="H4747" s="266">
        <v>57.715000000000003</v>
      </c>
      <c r="I4747" s="267"/>
      <c r="J4747" s="263"/>
      <c r="K4747" s="263"/>
      <c r="L4747" s="268"/>
      <c r="M4747" s="269"/>
      <c r="N4747" s="270"/>
      <c r="O4747" s="270"/>
      <c r="P4747" s="270"/>
      <c r="Q4747" s="270"/>
      <c r="R4747" s="270"/>
      <c r="S4747" s="270"/>
      <c r="T4747" s="271"/>
      <c r="AT4747" s="272" t="s">
        <v>513</v>
      </c>
      <c r="AU4747" s="272" t="s">
        <v>82</v>
      </c>
      <c r="AV4747" s="15" t="s">
        <v>93</v>
      </c>
      <c r="AW4747" s="15" t="s">
        <v>36</v>
      </c>
      <c r="AX4747" s="15" t="s">
        <v>73</v>
      </c>
      <c r="AY4747" s="272" t="s">
        <v>492</v>
      </c>
    </row>
    <row r="4748" spans="2:65" s="12" customFormat="1">
      <c r="B4748" s="225"/>
      <c r="C4748" s="226"/>
      <c r="D4748" s="227" t="s">
        <v>513</v>
      </c>
      <c r="E4748" s="228" t="s">
        <v>23</v>
      </c>
      <c r="F4748" s="229" t="s">
        <v>1299</v>
      </c>
      <c r="G4748" s="226"/>
      <c r="H4748" s="230">
        <v>60</v>
      </c>
      <c r="I4748" s="231"/>
      <c r="J4748" s="226"/>
      <c r="K4748" s="226"/>
      <c r="L4748" s="232"/>
      <c r="M4748" s="233"/>
      <c r="N4748" s="234"/>
      <c r="O4748" s="234"/>
      <c r="P4748" s="234"/>
      <c r="Q4748" s="234"/>
      <c r="R4748" s="234"/>
      <c r="S4748" s="234"/>
      <c r="T4748" s="235"/>
      <c r="AT4748" s="236" t="s">
        <v>513</v>
      </c>
      <c r="AU4748" s="236" t="s">
        <v>82</v>
      </c>
      <c r="AV4748" s="12" t="s">
        <v>82</v>
      </c>
      <c r="AW4748" s="12" t="s">
        <v>36</v>
      </c>
      <c r="AX4748" s="12" t="s">
        <v>80</v>
      </c>
      <c r="AY4748" s="236" t="s">
        <v>492</v>
      </c>
    </row>
    <row r="4749" spans="2:65" s="1" customFormat="1" ht="16.5" customHeight="1">
      <c r="B4749" s="42"/>
      <c r="C4749" s="209" t="s">
        <v>6824</v>
      </c>
      <c r="D4749" s="209" t="s">
        <v>498</v>
      </c>
      <c r="E4749" s="210" t="s">
        <v>6825</v>
      </c>
      <c r="F4749" s="211" t="s">
        <v>6826</v>
      </c>
      <c r="G4749" s="212" t="s">
        <v>180</v>
      </c>
      <c r="H4749" s="213">
        <v>2149.65</v>
      </c>
      <c r="I4749" s="214"/>
      <c r="J4749" s="215">
        <f>ROUND(I4749*H4749,2)</f>
        <v>0</v>
      </c>
      <c r="K4749" s="211" t="s">
        <v>501</v>
      </c>
      <c r="L4749" s="62"/>
      <c r="M4749" s="216" t="s">
        <v>23</v>
      </c>
      <c r="N4749" s="217" t="s">
        <v>44</v>
      </c>
      <c r="O4749" s="43"/>
      <c r="P4749" s="218">
        <f>O4749*H4749</f>
        <v>0</v>
      </c>
      <c r="Q4749" s="218">
        <v>4.1599999999999996E-3</v>
      </c>
      <c r="R4749" s="218">
        <f>Q4749*H4749</f>
        <v>8.9425439999999998</v>
      </c>
      <c r="S4749" s="218">
        <v>0</v>
      </c>
      <c r="T4749" s="219">
        <f>S4749*H4749</f>
        <v>0</v>
      </c>
      <c r="AR4749" s="25" t="s">
        <v>775</v>
      </c>
      <c r="AT4749" s="25" t="s">
        <v>498</v>
      </c>
      <c r="AU4749" s="25" t="s">
        <v>82</v>
      </c>
      <c r="AY4749" s="25" t="s">
        <v>492</v>
      </c>
      <c r="BE4749" s="220">
        <f>IF(N4749="základní",J4749,0)</f>
        <v>0</v>
      </c>
      <c r="BF4749" s="220">
        <f>IF(N4749="snížená",J4749,0)</f>
        <v>0</v>
      </c>
      <c r="BG4749" s="220">
        <f>IF(N4749="zákl. přenesená",J4749,0)</f>
        <v>0</v>
      </c>
      <c r="BH4749" s="220">
        <f>IF(N4749="sníž. přenesená",J4749,0)</f>
        <v>0</v>
      </c>
      <c r="BI4749" s="220">
        <f>IF(N4749="nulová",J4749,0)</f>
        <v>0</v>
      </c>
      <c r="BJ4749" s="25" t="s">
        <v>80</v>
      </c>
      <c r="BK4749" s="220">
        <f>ROUND(I4749*H4749,2)</f>
        <v>0</v>
      </c>
      <c r="BL4749" s="25" t="s">
        <v>775</v>
      </c>
      <c r="BM4749" s="25" t="s">
        <v>6827</v>
      </c>
    </row>
    <row r="4750" spans="2:65" s="1" customFormat="1" ht="24">
      <c r="B4750" s="42"/>
      <c r="C4750" s="64"/>
      <c r="D4750" s="221" t="s">
        <v>506</v>
      </c>
      <c r="E4750" s="64"/>
      <c r="F4750" s="222" t="s">
        <v>6828</v>
      </c>
      <c r="G4750" s="64"/>
      <c r="H4750" s="64"/>
      <c r="I4750" s="177"/>
      <c r="J4750" s="64"/>
      <c r="K4750" s="64"/>
      <c r="L4750" s="62"/>
      <c r="M4750" s="223"/>
      <c r="N4750" s="43"/>
      <c r="O4750" s="43"/>
      <c r="P4750" s="43"/>
      <c r="Q4750" s="43"/>
      <c r="R4750" s="43"/>
      <c r="S4750" s="43"/>
      <c r="T4750" s="79"/>
      <c r="AT4750" s="25" t="s">
        <v>506</v>
      </c>
      <c r="AU4750" s="25" t="s">
        <v>82</v>
      </c>
    </row>
    <row r="4751" spans="2:65" s="12" customFormat="1">
      <c r="B4751" s="225"/>
      <c r="C4751" s="226"/>
      <c r="D4751" s="221" t="s">
        <v>513</v>
      </c>
      <c r="E4751" s="248" t="s">
        <v>283</v>
      </c>
      <c r="F4751" s="249" t="s">
        <v>6829</v>
      </c>
      <c r="G4751" s="226"/>
      <c r="H4751" s="250">
        <v>19.11</v>
      </c>
      <c r="I4751" s="231"/>
      <c r="J4751" s="226"/>
      <c r="K4751" s="226"/>
      <c r="L4751" s="232"/>
      <c r="M4751" s="233"/>
      <c r="N4751" s="234"/>
      <c r="O4751" s="234"/>
      <c r="P4751" s="234"/>
      <c r="Q4751" s="234"/>
      <c r="R4751" s="234"/>
      <c r="S4751" s="234"/>
      <c r="T4751" s="235"/>
      <c r="AT4751" s="236" t="s">
        <v>513</v>
      </c>
      <c r="AU4751" s="236" t="s">
        <v>82</v>
      </c>
      <c r="AV4751" s="12" t="s">
        <v>82</v>
      </c>
      <c r="AW4751" s="12" t="s">
        <v>36</v>
      </c>
      <c r="AX4751" s="12" t="s">
        <v>73</v>
      </c>
      <c r="AY4751" s="236" t="s">
        <v>492</v>
      </c>
    </row>
    <row r="4752" spans="2:65" s="12" customFormat="1">
      <c r="B4752" s="225"/>
      <c r="C4752" s="226"/>
      <c r="D4752" s="221" t="s">
        <v>513</v>
      </c>
      <c r="E4752" s="248" t="s">
        <v>367</v>
      </c>
      <c r="F4752" s="249" t="s">
        <v>6830</v>
      </c>
      <c r="G4752" s="226"/>
      <c r="H4752" s="250">
        <v>293.62400000000002</v>
      </c>
      <c r="I4752" s="231"/>
      <c r="J4752" s="226"/>
      <c r="K4752" s="226"/>
      <c r="L4752" s="232"/>
      <c r="M4752" s="233"/>
      <c r="N4752" s="234"/>
      <c r="O4752" s="234"/>
      <c r="P4752" s="234"/>
      <c r="Q4752" s="234"/>
      <c r="R4752" s="234"/>
      <c r="S4752" s="234"/>
      <c r="T4752" s="235"/>
      <c r="AT4752" s="236" t="s">
        <v>513</v>
      </c>
      <c r="AU4752" s="236" t="s">
        <v>82</v>
      </c>
      <c r="AV4752" s="12" t="s">
        <v>82</v>
      </c>
      <c r="AW4752" s="12" t="s">
        <v>36</v>
      </c>
      <c r="AX4752" s="12" t="s">
        <v>73</v>
      </c>
      <c r="AY4752" s="236" t="s">
        <v>492</v>
      </c>
    </row>
    <row r="4753" spans="2:51" s="12" customFormat="1">
      <c r="B4753" s="225"/>
      <c r="C4753" s="226"/>
      <c r="D4753" s="221" t="s">
        <v>513</v>
      </c>
      <c r="E4753" s="248" t="s">
        <v>370</v>
      </c>
      <c r="F4753" s="249" t="s">
        <v>6831</v>
      </c>
      <c r="G4753" s="226"/>
      <c r="H4753" s="250">
        <v>31.24</v>
      </c>
      <c r="I4753" s="231"/>
      <c r="J4753" s="226"/>
      <c r="K4753" s="226"/>
      <c r="L4753" s="232"/>
      <c r="M4753" s="233"/>
      <c r="N4753" s="234"/>
      <c r="O4753" s="234"/>
      <c r="P4753" s="234"/>
      <c r="Q4753" s="234"/>
      <c r="R4753" s="234"/>
      <c r="S4753" s="234"/>
      <c r="T4753" s="235"/>
      <c r="AT4753" s="236" t="s">
        <v>513</v>
      </c>
      <c r="AU4753" s="236" t="s">
        <v>82</v>
      </c>
      <c r="AV4753" s="12" t="s">
        <v>82</v>
      </c>
      <c r="AW4753" s="12" t="s">
        <v>36</v>
      </c>
      <c r="AX4753" s="12" t="s">
        <v>73</v>
      </c>
      <c r="AY4753" s="236" t="s">
        <v>492</v>
      </c>
    </row>
    <row r="4754" spans="2:51" s="12" customFormat="1">
      <c r="B4754" s="225"/>
      <c r="C4754" s="226"/>
      <c r="D4754" s="221" t="s">
        <v>513</v>
      </c>
      <c r="E4754" s="248" t="s">
        <v>373</v>
      </c>
      <c r="F4754" s="249" t="s">
        <v>6832</v>
      </c>
      <c r="G4754" s="226"/>
      <c r="H4754" s="250">
        <v>5.9290000000000003</v>
      </c>
      <c r="I4754" s="231"/>
      <c r="J4754" s="226"/>
      <c r="K4754" s="226"/>
      <c r="L4754" s="232"/>
      <c r="M4754" s="233"/>
      <c r="N4754" s="234"/>
      <c r="O4754" s="234"/>
      <c r="P4754" s="234"/>
      <c r="Q4754" s="234"/>
      <c r="R4754" s="234"/>
      <c r="S4754" s="234"/>
      <c r="T4754" s="235"/>
      <c r="AT4754" s="236" t="s">
        <v>513</v>
      </c>
      <c r="AU4754" s="236" t="s">
        <v>82</v>
      </c>
      <c r="AV4754" s="12" t="s">
        <v>82</v>
      </c>
      <c r="AW4754" s="12" t="s">
        <v>36</v>
      </c>
      <c r="AX4754" s="12" t="s">
        <v>73</v>
      </c>
      <c r="AY4754" s="236" t="s">
        <v>492</v>
      </c>
    </row>
    <row r="4755" spans="2:51" s="12" customFormat="1">
      <c r="B4755" s="225"/>
      <c r="C4755" s="226"/>
      <c r="D4755" s="221" t="s">
        <v>513</v>
      </c>
      <c r="E4755" s="248" t="s">
        <v>379</v>
      </c>
      <c r="F4755" s="249" t="s">
        <v>6833</v>
      </c>
      <c r="G4755" s="226"/>
      <c r="H4755" s="250">
        <v>0.371</v>
      </c>
      <c r="I4755" s="231"/>
      <c r="J4755" s="226"/>
      <c r="K4755" s="226"/>
      <c r="L4755" s="232"/>
      <c r="M4755" s="233"/>
      <c r="N4755" s="234"/>
      <c r="O4755" s="234"/>
      <c r="P4755" s="234"/>
      <c r="Q4755" s="234"/>
      <c r="R4755" s="234"/>
      <c r="S4755" s="234"/>
      <c r="T4755" s="235"/>
      <c r="AT4755" s="236" t="s">
        <v>513</v>
      </c>
      <c r="AU4755" s="236" t="s">
        <v>82</v>
      </c>
      <c r="AV4755" s="12" t="s">
        <v>82</v>
      </c>
      <c r="AW4755" s="12" t="s">
        <v>36</v>
      </c>
      <c r="AX4755" s="12" t="s">
        <v>73</v>
      </c>
      <c r="AY4755" s="236" t="s">
        <v>492</v>
      </c>
    </row>
    <row r="4756" spans="2:51" s="12" customFormat="1">
      <c r="B4756" s="225"/>
      <c r="C4756" s="226"/>
      <c r="D4756" s="221" t="s">
        <v>513</v>
      </c>
      <c r="E4756" s="248" t="s">
        <v>382</v>
      </c>
      <c r="F4756" s="249" t="s">
        <v>6834</v>
      </c>
      <c r="G4756" s="226"/>
      <c r="H4756" s="250">
        <v>89.831000000000003</v>
      </c>
      <c r="I4756" s="231"/>
      <c r="J4756" s="226"/>
      <c r="K4756" s="226"/>
      <c r="L4756" s="232"/>
      <c r="M4756" s="233"/>
      <c r="N4756" s="234"/>
      <c r="O4756" s="234"/>
      <c r="P4756" s="234"/>
      <c r="Q4756" s="234"/>
      <c r="R4756" s="234"/>
      <c r="S4756" s="234"/>
      <c r="T4756" s="235"/>
      <c r="AT4756" s="236" t="s">
        <v>513</v>
      </c>
      <c r="AU4756" s="236" t="s">
        <v>82</v>
      </c>
      <c r="AV4756" s="12" t="s">
        <v>82</v>
      </c>
      <c r="AW4756" s="12" t="s">
        <v>36</v>
      </c>
      <c r="AX4756" s="12" t="s">
        <v>73</v>
      </c>
      <c r="AY4756" s="236" t="s">
        <v>492</v>
      </c>
    </row>
    <row r="4757" spans="2:51" s="12" customFormat="1">
      <c r="B4757" s="225"/>
      <c r="C4757" s="226"/>
      <c r="D4757" s="221" t="s">
        <v>513</v>
      </c>
      <c r="E4757" s="248" t="s">
        <v>385</v>
      </c>
      <c r="F4757" s="249" t="s">
        <v>6835</v>
      </c>
      <c r="G4757" s="226"/>
      <c r="H4757" s="250">
        <v>1.9930000000000001</v>
      </c>
      <c r="I4757" s="231"/>
      <c r="J4757" s="226"/>
      <c r="K4757" s="226"/>
      <c r="L4757" s="232"/>
      <c r="M4757" s="233"/>
      <c r="N4757" s="234"/>
      <c r="O4757" s="234"/>
      <c r="P4757" s="234"/>
      <c r="Q4757" s="234"/>
      <c r="R4757" s="234"/>
      <c r="S4757" s="234"/>
      <c r="T4757" s="235"/>
      <c r="AT4757" s="236" t="s">
        <v>513</v>
      </c>
      <c r="AU4757" s="236" t="s">
        <v>82</v>
      </c>
      <c r="AV4757" s="12" t="s">
        <v>82</v>
      </c>
      <c r="AW4757" s="12" t="s">
        <v>36</v>
      </c>
      <c r="AX4757" s="12" t="s">
        <v>73</v>
      </c>
      <c r="AY4757" s="236" t="s">
        <v>492</v>
      </c>
    </row>
    <row r="4758" spans="2:51" s="12" customFormat="1">
      <c r="B4758" s="225"/>
      <c r="C4758" s="226"/>
      <c r="D4758" s="221" t="s">
        <v>513</v>
      </c>
      <c r="E4758" s="248" t="s">
        <v>388</v>
      </c>
      <c r="F4758" s="249" t="s">
        <v>6836</v>
      </c>
      <c r="G4758" s="226"/>
      <c r="H4758" s="250">
        <v>0.40100000000000002</v>
      </c>
      <c r="I4758" s="231"/>
      <c r="J4758" s="226"/>
      <c r="K4758" s="226"/>
      <c r="L4758" s="232"/>
      <c r="M4758" s="233"/>
      <c r="N4758" s="234"/>
      <c r="O4758" s="234"/>
      <c r="P4758" s="234"/>
      <c r="Q4758" s="234"/>
      <c r="R4758" s="234"/>
      <c r="S4758" s="234"/>
      <c r="T4758" s="235"/>
      <c r="AT4758" s="236" t="s">
        <v>513</v>
      </c>
      <c r="AU4758" s="236" t="s">
        <v>82</v>
      </c>
      <c r="AV4758" s="12" t="s">
        <v>82</v>
      </c>
      <c r="AW4758" s="12" t="s">
        <v>36</v>
      </c>
      <c r="AX4758" s="12" t="s">
        <v>73</v>
      </c>
      <c r="AY4758" s="236" t="s">
        <v>492</v>
      </c>
    </row>
    <row r="4759" spans="2:51" s="12" customFormat="1">
      <c r="B4759" s="225"/>
      <c r="C4759" s="226"/>
      <c r="D4759" s="221" t="s">
        <v>513</v>
      </c>
      <c r="E4759" s="248" t="s">
        <v>391</v>
      </c>
      <c r="F4759" s="249" t="s">
        <v>6837</v>
      </c>
      <c r="G4759" s="226"/>
      <c r="H4759" s="250">
        <v>17.82</v>
      </c>
      <c r="I4759" s="231"/>
      <c r="J4759" s="226"/>
      <c r="K4759" s="226"/>
      <c r="L4759" s="232"/>
      <c r="M4759" s="233"/>
      <c r="N4759" s="234"/>
      <c r="O4759" s="234"/>
      <c r="P4759" s="234"/>
      <c r="Q4759" s="234"/>
      <c r="R4759" s="234"/>
      <c r="S4759" s="234"/>
      <c r="T4759" s="235"/>
      <c r="AT4759" s="236" t="s">
        <v>513</v>
      </c>
      <c r="AU4759" s="236" t="s">
        <v>82</v>
      </c>
      <c r="AV4759" s="12" t="s">
        <v>82</v>
      </c>
      <c r="AW4759" s="12" t="s">
        <v>36</v>
      </c>
      <c r="AX4759" s="12" t="s">
        <v>73</v>
      </c>
      <c r="AY4759" s="236" t="s">
        <v>492</v>
      </c>
    </row>
    <row r="4760" spans="2:51" s="12" customFormat="1">
      <c r="B4760" s="225"/>
      <c r="C4760" s="226"/>
      <c r="D4760" s="221" t="s">
        <v>513</v>
      </c>
      <c r="E4760" s="248" t="s">
        <v>397</v>
      </c>
      <c r="F4760" s="249" t="s">
        <v>6838</v>
      </c>
      <c r="G4760" s="226"/>
      <c r="H4760" s="250">
        <v>40.393000000000001</v>
      </c>
      <c r="I4760" s="231"/>
      <c r="J4760" s="226"/>
      <c r="K4760" s="226"/>
      <c r="L4760" s="232"/>
      <c r="M4760" s="233"/>
      <c r="N4760" s="234"/>
      <c r="O4760" s="234"/>
      <c r="P4760" s="234"/>
      <c r="Q4760" s="234"/>
      <c r="R4760" s="234"/>
      <c r="S4760" s="234"/>
      <c r="T4760" s="235"/>
      <c r="AT4760" s="236" t="s">
        <v>513</v>
      </c>
      <c r="AU4760" s="236" t="s">
        <v>82</v>
      </c>
      <c r="AV4760" s="12" t="s">
        <v>82</v>
      </c>
      <c r="AW4760" s="12" t="s">
        <v>36</v>
      </c>
      <c r="AX4760" s="12" t="s">
        <v>73</v>
      </c>
      <c r="AY4760" s="236" t="s">
        <v>492</v>
      </c>
    </row>
    <row r="4761" spans="2:51" s="12" customFormat="1">
      <c r="B4761" s="225"/>
      <c r="C4761" s="226"/>
      <c r="D4761" s="221" t="s">
        <v>513</v>
      </c>
      <c r="E4761" s="248" t="s">
        <v>400</v>
      </c>
      <c r="F4761" s="249" t="s">
        <v>6839</v>
      </c>
      <c r="G4761" s="226"/>
      <c r="H4761" s="250">
        <v>8.9930000000000003</v>
      </c>
      <c r="I4761" s="231"/>
      <c r="J4761" s="226"/>
      <c r="K4761" s="226"/>
      <c r="L4761" s="232"/>
      <c r="M4761" s="233"/>
      <c r="N4761" s="234"/>
      <c r="O4761" s="234"/>
      <c r="P4761" s="234"/>
      <c r="Q4761" s="234"/>
      <c r="R4761" s="234"/>
      <c r="S4761" s="234"/>
      <c r="T4761" s="235"/>
      <c r="AT4761" s="236" t="s">
        <v>513</v>
      </c>
      <c r="AU4761" s="236" t="s">
        <v>82</v>
      </c>
      <c r="AV4761" s="12" t="s">
        <v>82</v>
      </c>
      <c r="AW4761" s="12" t="s">
        <v>36</v>
      </c>
      <c r="AX4761" s="12" t="s">
        <v>73</v>
      </c>
      <c r="AY4761" s="236" t="s">
        <v>492</v>
      </c>
    </row>
    <row r="4762" spans="2:51" s="12" customFormat="1">
      <c r="B4762" s="225"/>
      <c r="C4762" s="226"/>
      <c r="D4762" s="221" t="s">
        <v>513</v>
      </c>
      <c r="E4762" s="248" t="s">
        <v>403</v>
      </c>
      <c r="F4762" s="249" t="s">
        <v>6840</v>
      </c>
      <c r="G4762" s="226"/>
      <c r="H4762" s="250">
        <v>7.9080000000000004</v>
      </c>
      <c r="I4762" s="231"/>
      <c r="J4762" s="226"/>
      <c r="K4762" s="226"/>
      <c r="L4762" s="232"/>
      <c r="M4762" s="233"/>
      <c r="N4762" s="234"/>
      <c r="O4762" s="234"/>
      <c r="P4762" s="234"/>
      <c r="Q4762" s="234"/>
      <c r="R4762" s="234"/>
      <c r="S4762" s="234"/>
      <c r="T4762" s="235"/>
      <c r="AT4762" s="236" t="s">
        <v>513</v>
      </c>
      <c r="AU4762" s="236" t="s">
        <v>82</v>
      </c>
      <c r="AV4762" s="12" t="s">
        <v>82</v>
      </c>
      <c r="AW4762" s="12" t="s">
        <v>36</v>
      </c>
      <c r="AX4762" s="12" t="s">
        <v>73</v>
      </c>
      <c r="AY4762" s="236" t="s">
        <v>492</v>
      </c>
    </row>
    <row r="4763" spans="2:51" s="12" customFormat="1">
      <c r="B4763" s="225"/>
      <c r="C4763" s="226"/>
      <c r="D4763" s="221" t="s">
        <v>513</v>
      </c>
      <c r="E4763" s="248" t="s">
        <v>415</v>
      </c>
      <c r="F4763" s="249" t="s">
        <v>6841</v>
      </c>
      <c r="G4763" s="226"/>
      <c r="H4763" s="250">
        <v>14.1</v>
      </c>
      <c r="I4763" s="231"/>
      <c r="J4763" s="226"/>
      <c r="K4763" s="226"/>
      <c r="L4763" s="232"/>
      <c r="M4763" s="233"/>
      <c r="N4763" s="234"/>
      <c r="O4763" s="234"/>
      <c r="P4763" s="234"/>
      <c r="Q4763" s="234"/>
      <c r="R4763" s="234"/>
      <c r="S4763" s="234"/>
      <c r="T4763" s="235"/>
      <c r="AT4763" s="236" t="s">
        <v>513</v>
      </c>
      <c r="AU4763" s="236" t="s">
        <v>82</v>
      </c>
      <c r="AV4763" s="12" t="s">
        <v>82</v>
      </c>
      <c r="AW4763" s="12" t="s">
        <v>36</v>
      </c>
      <c r="AX4763" s="12" t="s">
        <v>73</v>
      </c>
      <c r="AY4763" s="236" t="s">
        <v>492</v>
      </c>
    </row>
    <row r="4764" spans="2:51" s="12" customFormat="1">
      <c r="B4764" s="225"/>
      <c r="C4764" s="226"/>
      <c r="D4764" s="221" t="s">
        <v>513</v>
      </c>
      <c r="E4764" s="248" t="s">
        <v>418</v>
      </c>
      <c r="F4764" s="249" t="s">
        <v>6842</v>
      </c>
      <c r="G4764" s="226"/>
      <c r="H4764" s="250">
        <v>23.1</v>
      </c>
      <c r="I4764" s="231"/>
      <c r="J4764" s="226"/>
      <c r="K4764" s="226"/>
      <c r="L4764" s="232"/>
      <c r="M4764" s="233"/>
      <c r="N4764" s="234"/>
      <c r="O4764" s="234"/>
      <c r="P4764" s="234"/>
      <c r="Q4764" s="234"/>
      <c r="R4764" s="234"/>
      <c r="S4764" s="234"/>
      <c r="T4764" s="235"/>
      <c r="AT4764" s="236" t="s">
        <v>513</v>
      </c>
      <c r="AU4764" s="236" t="s">
        <v>82</v>
      </c>
      <c r="AV4764" s="12" t="s">
        <v>82</v>
      </c>
      <c r="AW4764" s="12" t="s">
        <v>36</v>
      </c>
      <c r="AX4764" s="12" t="s">
        <v>73</v>
      </c>
      <c r="AY4764" s="236" t="s">
        <v>492</v>
      </c>
    </row>
    <row r="4765" spans="2:51" s="12" customFormat="1">
      <c r="B4765" s="225"/>
      <c r="C4765" s="226"/>
      <c r="D4765" s="221" t="s">
        <v>513</v>
      </c>
      <c r="E4765" s="248" t="s">
        <v>421</v>
      </c>
      <c r="F4765" s="249" t="s">
        <v>6843</v>
      </c>
      <c r="G4765" s="226"/>
      <c r="H4765" s="250">
        <v>114.95</v>
      </c>
      <c r="I4765" s="231"/>
      <c r="J4765" s="226"/>
      <c r="K4765" s="226"/>
      <c r="L4765" s="232"/>
      <c r="M4765" s="233"/>
      <c r="N4765" s="234"/>
      <c r="O4765" s="234"/>
      <c r="P4765" s="234"/>
      <c r="Q4765" s="234"/>
      <c r="R4765" s="234"/>
      <c r="S4765" s="234"/>
      <c r="T4765" s="235"/>
      <c r="AT4765" s="236" t="s">
        <v>513</v>
      </c>
      <c r="AU4765" s="236" t="s">
        <v>82</v>
      </c>
      <c r="AV4765" s="12" t="s">
        <v>82</v>
      </c>
      <c r="AW4765" s="12" t="s">
        <v>36</v>
      </c>
      <c r="AX4765" s="12" t="s">
        <v>73</v>
      </c>
      <c r="AY4765" s="236" t="s">
        <v>492</v>
      </c>
    </row>
    <row r="4766" spans="2:51" s="12" customFormat="1">
      <c r="B4766" s="225"/>
      <c r="C4766" s="226"/>
      <c r="D4766" s="221" t="s">
        <v>513</v>
      </c>
      <c r="E4766" s="248" t="s">
        <v>424</v>
      </c>
      <c r="F4766" s="249" t="s">
        <v>6844</v>
      </c>
      <c r="G4766" s="226"/>
      <c r="H4766" s="250">
        <v>13.638</v>
      </c>
      <c r="I4766" s="231"/>
      <c r="J4766" s="226"/>
      <c r="K4766" s="226"/>
      <c r="L4766" s="232"/>
      <c r="M4766" s="233"/>
      <c r="N4766" s="234"/>
      <c r="O4766" s="234"/>
      <c r="P4766" s="234"/>
      <c r="Q4766" s="234"/>
      <c r="R4766" s="234"/>
      <c r="S4766" s="234"/>
      <c r="T4766" s="235"/>
      <c r="AT4766" s="236" t="s">
        <v>513</v>
      </c>
      <c r="AU4766" s="236" t="s">
        <v>82</v>
      </c>
      <c r="AV4766" s="12" t="s">
        <v>82</v>
      </c>
      <c r="AW4766" s="12" t="s">
        <v>36</v>
      </c>
      <c r="AX4766" s="12" t="s">
        <v>73</v>
      </c>
      <c r="AY4766" s="236" t="s">
        <v>492</v>
      </c>
    </row>
    <row r="4767" spans="2:51" s="12" customFormat="1">
      <c r="B4767" s="225"/>
      <c r="C4767" s="226"/>
      <c r="D4767" s="221" t="s">
        <v>513</v>
      </c>
      <c r="E4767" s="248" t="s">
        <v>427</v>
      </c>
      <c r="F4767" s="249" t="s">
        <v>6845</v>
      </c>
      <c r="G4767" s="226"/>
      <c r="H4767" s="250">
        <v>6.718</v>
      </c>
      <c r="I4767" s="231"/>
      <c r="J4767" s="226"/>
      <c r="K4767" s="226"/>
      <c r="L4767" s="232"/>
      <c r="M4767" s="233"/>
      <c r="N4767" s="234"/>
      <c r="O4767" s="234"/>
      <c r="P4767" s="234"/>
      <c r="Q4767" s="234"/>
      <c r="R4767" s="234"/>
      <c r="S4767" s="234"/>
      <c r="T4767" s="235"/>
      <c r="AT4767" s="236" t="s">
        <v>513</v>
      </c>
      <c r="AU4767" s="236" t="s">
        <v>82</v>
      </c>
      <c r="AV4767" s="12" t="s">
        <v>82</v>
      </c>
      <c r="AW4767" s="12" t="s">
        <v>36</v>
      </c>
      <c r="AX4767" s="12" t="s">
        <v>73</v>
      </c>
      <c r="AY4767" s="236" t="s">
        <v>492</v>
      </c>
    </row>
    <row r="4768" spans="2:51" s="12" customFormat="1">
      <c r="B4768" s="225"/>
      <c r="C4768" s="226"/>
      <c r="D4768" s="221" t="s">
        <v>513</v>
      </c>
      <c r="E4768" s="248" t="s">
        <v>430</v>
      </c>
      <c r="F4768" s="249" t="s">
        <v>6846</v>
      </c>
      <c r="G4768" s="226"/>
      <c r="H4768" s="250">
        <v>9.5839999999999996</v>
      </c>
      <c r="I4768" s="231"/>
      <c r="J4768" s="226"/>
      <c r="K4768" s="226"/>
      <c r="L4768" s="232"/>
      <c r="M4768" s="233"/>
      <c r="N4768" s="234"/>
      <c r="O4768" s="234"/>
      <c r="P4768" s="234"/>
      <c r="Q4768" s="234"/>
      <c r="R4768" s="234"/>
      <c r="S4768" s="234"/>
      <c r="T4768" s="235"/>
      <c r="AT4768" s="236" t="s">
        <v>513</v>
      </c>
      <c r="AU4768" s="236" t="s">
        <v>82</v>
      </c>
      <c r="AV4768" s="12" t="s">
        <v>82</v>
      </c>
      <c r="AW4768" s="12" t="s">
        <v>36</v>
      </c>
      <c r="AX4768" s="12" t="s">
        <v>73</v>
      </c>
      <c r="AY4768" s="236" t="s">
        <v>492</v>
      </c>
    </row>
    <row r="4769" spans="2:51" s="12" customFormat="1">
      <c r="B4769" s="225"/>
      <c r="C4769" s="226"/>
      <c r="D4769" s="221" t="s">
        <v>513</v>
      </c>
      <c r="E4769" s="248" t="s">
        <v>432</v>
      </c>
      <c r="F4769" s="249" t="s">
        <v>6847</v>
      </c>
      <c r="G4769" s="226"/>
      <c r="H4769" s="250">
        <v>53.165999999999997</v>
      </c>
      <c r="I4769" s="231"/>
      <c r="J4769" s="226"/>
      <c r="K4769" s="226"/>
      <c r="L4769" s="232"/>
      <c r="M4769" s="233"/>
      <c r="N4769" s="234"/>
      <c r="O4769" s="234"/>
      <c r="P4769" s="234"/>
      <c r="Q4769" s="234"/>
      <c r="R4769" s="234"/>
      <c r="S4769" s="234"/>
      <c r="T4769" s="235"/>
      <c r="AT4769" s="236" t="s">
        <v>513</v>
      </c>
      <c r="AU4769" s="236" t="s">
        <v>82</v>
      </c>
      <c r="AV4769" s="12" t="s">
        <v>82</v>
      </c>
      <c r="AW4769" s="12" t="s">
        <v>36</v>
      </c>
      <c r="AX4769" s="12" t="s">
        <v>73</v>
      </c>
      <c r="AY4769" s="236" t="s">
        <v>492</v>
      </c>
    </row>
    <row r="4770" spans="2:51" s="12" customFormat="1">
      <c r="B4770" s="225"/>
      <c r="C4770" s="226"/>
      <c r="D4770" s="221" t="s">
        <v>513</v>
      </c>
      <c r="E4770" s="248" t="s">
        <v>511</v>
      </c>
      <c r="F4770" s="249" t="s">
        <v>6848</v>
      </c>
      <c r="G4770" s="226"/>
      <c r="H4770" s="250">
        <v>7.3239999999999998</v>
      </c>
      <c r="I4770" s="231"/>
      <c r="J4770" s="226"/>
      <c r="K4770" s="226"/>
      <c r="L4770" s="232"/>
      <c r="M4770" s="233"/>
      <c r="N4770" s="234"/>
      <c r="O4770" s="234"/>
      <c r="P4770" s="234"/>
      <c r="Q4770" s="234"/>
      <c r="R4770" s="234"/>
      <c r="S4770" s="234"/>
      <c r="T4770" s="235"/>
      <c r="AT4770" s="236" t="s">
        <v>513</v>
      </c>
      <c r="AU4770" s="236" t="s">
        <v>82</v>
      </c>
      <c r="AV4770" s="12" t="s">
        <v>82</v>
      </c>
      <c r="AW4770" s="12" t="s">
        <v>36</v>
      </c>
      <c r="AX4770" s="12" t="s">
        <v>73</v>
      </c>
      <c r="AY4770" s="236" t="s">
        <v>492</v>
      </c>
    </row>
    <row r="4771" spans="2:51" s="12" customFormat="1">
      <c r="B4771" s="225"/>
      <c r="C4771" s="226"/>
      <c r="D4771" s="221" t="s">
        <v>513</v>
      </c>
      <c r="E4771" s="248" t="s">
        <v>515</v>
      </c>
      <c r="F4771" s="249" t="s">
        <v>6849</v>
      </c>
      <c r="G4771" s="226"/>
      <c r="H4771" s="250">
        <v>10.977</v>
      </c>
      <c r="I4771" s="231"/>
      <c r="J4771" s="226"/>
      <c r="K4771" s="226"/>
      <c r="L4771" s="232"/>
      <c r="M4771" s="233"/>
      <c r="N4771" s="234"/>
      <c r="O4771" s="234"/>
      <c r="P4771" s="234"/>
      <c r="Q4771" s="234"/>
      <c r="R4771" s="234"/>
      <c r="S4771" s="234"/>
      <c r="T4771" s="235"/>
      <c r="AT4771" s="236" t="s">
        <v>513</v>
      </c>
      <c r="AU4771" s="236" t="s">
        <v>82</v>
      </c>
      <c r="AV4771" s="12" t="s">
        <v>82</v>
      </c>
      <c r="AW4771" s="12" t="s">
        <v>36</v>
      </c>
      <c r="AX4771" s="12" t="s">
        <v>73</v>
      </c>
      <c r="AY4771" s="236" t="s">
        <v>492</v>
      </c>
    </row>
    <row r="4772" spans="2:51" s="12" customFormat="1">
      <c r="B4772" s="225"/>
      <c r="C4772" s="226"/>
      <c r="D4772" s="221" t="s">
        <v>513</v>
      </c>
      <c r="E4772" s="248" t="s">
        <v>523</v>
      </c>
      <c r="F4772" s="249" t="s">
        <v>6850</v>
      </c>
      <c r="G4772" s="226"/>
      <c r="H4772" s="250">
        <v>26.47</v>
      </c>
      <c r="I4772" s="231"/>
      <c r="J4772" s="226"/>
      <c r="K4772" s="226"/>
      <c r="L4772" s="232"/>
      <c r="M4772" s="233"/>
      <c r="N4772" s="234"/>
      <c r="O4772" s="234"/>
      <c r="P4772" s="234"/>
      <c r="Q4772" s="234"/>
      <c r="R4772" s="234"/>
      <c r="S4772" s="234"/>
      <c r="T4772" s="235"/>
      <c r="AT4772" s="236" t="s">
        <v>513</v>
      </c>
      <c r="AU4772" s="236" t="s">
        <v>82</v>
      </c>
      <c r="AV4772" s="12" t="s">
        <v>82</v>
      </c>
      <c r="AW4772" s="12" t="s">
        <v>36</v>
      </c>
      <c r="AX4772" s="12" t="s">
        <v>73</v>
      </c>
      <c r="AY4772" s="236" t="s">
        <v>492</v>
      </c>
    </row>
    <row r="4773" spans="2:51" s="12" customFormat="1">
      <c r="B4773" s="225"/>
      <c r="C4773" s="226"/>
      <c r="D4773" s="221" t="s">
        <v>513</v>
      </c>
      <c r="E4773" s="248" t="s">
        <v>525</v>
      </c>
      <c r="F4773" s="249" t="s">
        <v>6851</v>
      </c>
      <c r="G4773" s="226"/>
      <c r="H4773" s="250">
        <v>20.082999999999998</v>
      </c>
      <c r="I4773" s="231"/>
      <c r="J4773" s="226"/>
      <c r="K4773" s="226"/>
      <c r="L4773" s="232"/>
      <c r="M4773" s="233"/>
      <c r="N4773" s="234"/>
      <c r="O4773" s="234"/>
      <c r="P4773" s="234"/>
      <c r="Q4773" s="234"/>
      <c r="R4773" s="234"/>
      <c r="S4773" s="234"/>
      <c r="T4773" s="235"/>
      <c r="AT4773" s="236" t="s">
        <v>513</v>
      </c>
      <c r="AU4773" s="236" t="s">
        <v>82</v>
      </c>
      <c r="AV4773" s="12" t="s">
        <v>82</v>
      </c>
      <c r="AW4773" s="12" t="s">
        <v>36</v>
      </c>
      <c r="AX4773" s="12" t="s">
        <v>73</v>
      </c>
      <c r="AY4773" s="236" t="s">
        <v>492</v>
      </c>
    </row>
    <row r="4774" spans="2:51" s="12" customFormat="1">
      <c r="B4774" s="225"/>
      <c r="C4774" s="226"/>
      <c r="D4774" s="221" t="s">
        <v>513</v>
      </c>
      <c r="E4774" s="248" t="s">
        <v>528</v>
      </c>
      <c r="F4774" s="249" t="s">
        <v>6852</v>
      </c>
      <c r="G4774" s="226"/>
      <c r="H4774" s="250">
        <v>4.8</v>
      </c>
      <c r="I4774" s="231"/>
      <c r="J4774" s="226"/>
      <c r="K4774" s="226"/>
      <c r="L4774" s="232"/>
      <c r="M4774" s="233"/>
      <c r="N4774" s="234"/>
      <c r="O4774" s="234"/>
      <c r="P4774" s="234"/>
      <c r="Q4774" s="234"/>
      <c r="R4774" s="234"/>
      <c r="S4774" s="234"/>
      <c r="T4774" s="235"/>
      <c r="AT4774" s="236" t="s">
        <v>513</v>
      </c>
      <c r="AU4774" s="236" t="s">
        <v>82</v>
      </c>
      <c r="AV4774" s="12" t="s">
        <v>82</v>
      </c>
      <c r="AW4774" s="12" t="s">
        <v>36</v>
      </c>
      <c r="AX4774" s="12" t="s">
        <v>73</v>
      </c>
      <c r="AY4774" s="236" t="s">
        <v>492</v>
      </c>
    </row>
    <row r="4775" spans="2:51" s="12" customFormat="1">
      <c r="B4775" s="225"/>
      <c r="C4775" s="226"/>
      <c r="D4775" s="221" t="s">
        <v>513</v>
      </c>
      <c r="E4775" s="248" t="s">
        <v>541</v>
      </c>
      <c r="F4775" s="249" t="s">
        <v>6853</v>
      </c>
      <c r="G4775" s="226"/>
      <c r="H4775" s="250">
        <v>22.82</v>
      </c>
      <c r="I4775" s="231"/>
      <c r="J4775" s="226"/>
      <c r="K4775" s="226"/>
      <c r="L4775" s="232"/>
      <c r="M4775" s="233"/>
      <c r="N4775" s="234"/>
      <c r="O4775" s="234"/>
      <c r="P4775" s="234"/>
      <c r="Q4775" s="234"/>
      <c r="R4775" s="234"/>
      <c r="S4775" s="234"/>
      <c r="T4775" s="235"/>
      <c r="AT4775" s="236" t="s">
        <v>513</v>
      </c>
      <c r="AU4775" s="236" t="s">
        <v>82</v>
      </c>
      <c r="AV4775" s="12" t="s">
        <v>82</v>
      </c>
      <c r="AW4775" s="12" t="s">
        <v>36</v>
      </c>
      <c r="AX4775" s="12" t="s">
        <v>73</v>
      </c>
      <c r="AY4775" s="236" t="s">
        <v>492</v>
      </c>
    </row>
    <row r="4776" spans="2:51" s="12" customFormat="1">
      <c r="B4776" s="225"/>
      <c r="C4776" s="226"/>
      <c r="D4776" s="221" t="s">
        <v>513</v>
      </c>
      <c r="E4776" s="248" t="s">
        <v>545</v>
      </c>
      <c r="F4776" s="249" t="s">
        <v>6854</v>
      </c>
      <c r="G4776" s="226"/>
      <c r="H4776" s="250">
        <v>26.510999999999999</v>
      </c>
      <c r="I4776" s="231"/>
      <c r="J4776" s="226"/>
      <c r="K4776" s="226"/>
      <c r="L4776" s="232"/>
      <c r="M4776" s="233"/>
      <c r="N4776" s="234"/>
      <c r="O4776" s="234"/>
      <c r="P4776" s="234"/>
      <c r="Q4776" s="234"/>
      <c r="R4776" s="234"/>
      <c r="S4776" s="234"/>
      <c r="T4776" s="235"/>
      <c r="AT4776" s="236" t="s">
        <v>513</v>
      </c>
      <c r="AU4776" s="236" t="s">
        <v>82</v>
      </c>
      <c r="AV4776" s="12" t="s">
        <v>82</v>
      </c>
      <c r="AW4776" s="12" t="s">
        <v>36</v>
      </c>
      <c r="AX4776" s="12" t="s">
        <v>73</v>
      </c>
      <c r="AY4776" s="236" t="s">
        <v>492</v>
      </c>
    </row>
    <row r="4777" spans="2:51" s="12" customFormat="1">
      <c r="B4777" s="225"/>
      <c r="C4777" s="226"/>
      <c r="D4777" s="221" t="s">
        <v>513</v>
      </c>
      <c r="E4777" s="248" t="s">
        <v>549</v>
      </c>
      <c r="F4777" s="249" t="s">
        <v>6855</v>
      </c>
      <c r="G4777" s="226"/>
      <c r="H4777" s="250">
        <v>84.02</v>
      </c>
      <c r="I4777" s="231"/>
      <c r="J4777" s="226"/>
      <c r="K4777" s="226"/>
      <c r="L4777" s="232"/>
      <c r="M4777" s="233"/>
      <c r="N4777" s="234"/>
      <c r="O4777" s="234"/>
      <c r="P4777" s="234"/>
      <c r="Q4777" s="234"/>
      <c r="R4777" s="234"/>
      <c r="S4777" s="234"/>
      <c r="T4777" s="235"/>
      <c r="AT4777" s="236" t="s">
        <v>513</v>
      </c>
      <c r="AU4777" s="236" t="s">
        <v>82</v>
      </c>
      <c r="AV4777" s="12" t="s">
        <v>82</v>
      </c>
      <c r="AW4777" s="12" t="s">
        <v>36</v>
      </c>
      <c r="AX4777" s="12" t="s">
        <v>73</v>
      </c>
      <c r="AY4777" s="236" t="s">
        <v>492</v>
      </c>
    </row>
    <row r="4778" spans="2:51" s="12" customFormat="1">
      <c r="B4778" s="225"/>
      <c r="C4778" s="226"/>
      <c r="D4778" s="221" t="s">
        <v>513</v>
      </c>
      <c r="E4778" s="248" t="s">
        <v>555</v>
      </c>
      <c r="F4778" s="249" t="s">
        <v>6856</v>
      </c>
      <c r="G4778" s="226"/>
      <c r="H4778" s="250">
        <v>26.074999999999999</v>
      </c>
      <c r="I4778" s="231"/>
      <c r="J4778" s="226"/>
      <c r="K4778" s="226"/>
      <c r="L4778" s="232"/>
      <c r="M4778" s="233"/>
      <c r="N4778" s="234"/>
      <c r="O4778" s="234"/>
      <c r="P4778" s="234"/>
      <c r="Q4778" s="234"/>
      <c r="R4778" s="234"/>
      <c r="S4778" s="234"/>
      <c r="T4778" s="235"/>
      <c r="AT4778" s="236" t="s">
        <v>513</v>
      </c>
      <c r="AU4778" s="236" t="s">
        <v>82</v>
      </c>
      <c r="AV4778" s="12" t="s">
        <v>82</v>
      </c>
      <c r="AW4778" s="12" t="s">
        <v>36</v>
      </c>
      <c r="AX4778" s="12" t="s">
        <v>73</v>
      </c>
      <c r="AY4778" s="236" t="s">
        <v>492</v>
      </c>
    </row>
    <row r="4779" spans="2:51" s="12" customFormat="1">
      <c r="B4779" s="225"/>
      <c r="C4779" s="226"/>
      <c r="D4779" s="221" t="s">
        <v>513</v>
      </c>
      <c r="E4779" s="248" t="s">
        <v>558</v>
      </c>
      <c r="F4779" s="249" t="s">
        <v>6857</v>
      </c>
      <c r="G4779" s="226"/>
      <c r="H4779" s="250">
        <v>8.3849999999999998</v>
      </c>
      <c r="I4779" s="231"/>
      <c r="J4779" s="226"/>
      <c r="K4779" s="226"/>
      <c r="L4779" s="232"/>
      <c r="M4779" s="233"/>
      <c r="N4779" s="234"/>
      <c r="O4779" s="234"/>
      <c r="P4779" s="234"/>
      <c r="Q4779" s="234"/>
      <c r="R4779" s="234"/>
      <c r="S4779" s="234"/>
      <c r="T4779" s="235"/>
      <c r="AT4779" s="236" t="s">
        <v>513</v>
      </c>
      <c r="AU4779" s="236" t="s">
        <v>82</v>
      </c>
      <c r="AV4779" s="12" t="s">
        <v>82</v>
      </c>
      <c r="AW4779" s="12" t="s">
        <v>36</v>
      </c>
      <c r="AX4779" s="12" t="s">
        <v>73</v>
      </c>
      <c r="AY4779" s="236" t="s">
        <v>492</v>
      </c>
    </row>
    <row r="4780" spans="2:51" s="12" customFormat="1">
      <c r="B4780" s="225"/>
      <c r="C4780" s="226"/>
      <c r="D4780" s="221" t="s">
        <v>513</v>
      </c>
      <c r="E4780" s="248" t="s">
        <v>561</v>
      </c>
      <c r="F4780" s="249" t="s">
        <v>6858</v>
      </c>
      <c r="G4780" s="226"/>
      <c r="H4780" s="250">
        <v>0.37</v>
      </c>
      <c r="I4780" s="231"/>
      <c r="J4780" s="226"/>
      <c r="K4780" s="226"/>
      <c r="L4780" s="232"/>
      <c r="M4780" s="233"/>
      <c r="N4780" s="234"/>
      <c r="O4780" s="234"/>
      <c r="P4780" s="234"/>
      <c r="Q4780" s="234"/>
      <c r="R4780" s="234"/>
      <c r="S4780" s="234"/>
      <c r="T4780" s="235"/>
      <c r="AT4780" s="236" t="s">
        <v>513</v>
      </c>
      <c r="AU4780" s="236" t="s">
        <v>82</v>
      </c>
      <c r="AV4780" s="12" t="s">
        <v>82</v>
      </c>
      <c r="AW4780" s="12" t="s">
        <v>36</v>
      </c>
      <c r="AX4780" s="12" t="s">
        <v>73</v>
      </c>
      <c r="AY4780" s="236" t="s">
        <v>492</v>
      </c>
    </row>
    <row r="4781" spans="2:51" s="12" customFormat="1">
      <c r="B4781" s="225"/>
      <c r="C4781" s="226"/>
      <c r="D4781" s="221" t="s">
        <v>513</v>
      </c>
      <c r="E4781" s="248" t="s">
        <v>566</v>
      </c>
      <c r="F4781" s="249" t="s">
        <v>6859</v>
      </c>
      <c r="G4781" s="226"/>
      <c r="H4781" s="250">
        <v>0.82499999999999996</v>
      </c>
      <c r="I4781" s="231"/>
      <c r="J4781" s="226"/>
      <c r="K4781" s="226"/>
      <c r="L4781" s="232"/>
      <c r="M4781" s="233"/>
      <c r="N4781" s="234"/>
      <c r="O4781" s="234"/>
      <c r="P4781" s="234"/>
      <c r="Q4781" s="234"/>
      <c r="R4781" s="234"/>
      <c r="S4781" s="234"/>
      <c r="T4781" s="235"/>
      <c r="AT4781" s="236" t="s">
        <v>513</v>
      </c>
      <c r="AU4781" s="236" t="s">
        <v>82</v>
      </c>
      <c r="AV4781" s="12" t="s">
        <v>82</v>
      </c>
      <c r="AW4781" s="12" t="s">
        <v>36</v>
      </c>
      <c r="AX4781" s="12" t="s">
        <v>73</v>
      </c>
      <c r="AY4781" s="236" t="s">
        <v>492</v>
      </c>
    </row>
    <row r="4782" spans="2:51" s="12" customFormat="1">
      <c r="B4782" s="225"/>
      <c r="C4782" s="226"/>
      <c r="D4782" s="221" t="s">
        <v>513</v>
      </c>
      <c r="E4782" s="248" t="s">
        <v>570</v>
      </c>
      <c r="F4782" s="249" t="s">
        <v>6860</v>
      </c>
      <c r="G4782" s="226"/>
      <c r="H4782" s="250">
        <v>8.4619999999999997</v>
      </c>
      <c r="I4782" s="231"/>
      <c r="J4782" s="226"/>
      <c r="K4782" s="226"/>
      <c r="L4782" s="232"/>
      <c r="M4782" s="233"/>
      <c r="N4782" s="234"/>
      <c r="O4782" s="234"/>
      <c r="P4782" s="234"/>
      <c r="Q4782" s="234"/>
      <c r="R4782" s="234"/>
      <c r="S4782" s="234"/>
      <c r="T4782" s="235"/>
      <c r="AT4782" s="236" t="s">
        <v>513</v>
      </c>
      <c r="AU4782" s="236" t="s">
        <v>82</v>
      </c>
      <c r="AV4782" s="12" t="s">
        <v>82</v>
      </c>
      <c r="AW4782" s="12" t="s">
        <v>36</v>
      </c>
      <c r="AX4782" s="12" t="s">
        <v>73</v>
      </c>
      <c r="AY4782" s="236" t="s">
        <v>492</v>
      </c>
    </row>
    <row r="4783" spans="2:51" s="12" customFormat="1">
      <c r="B4783" s="225"/>
      <c r="C4783" s="226"/>
      <c r="D4783" s="221" t="s">
        <v>513</v>
      </c>
      <c r="E4783" s="248" t="s">
        <v>586</v>
      </c>
      <c r="F4783" s="249" t="s">
        <v>6861</v>
      </c>
      <c r="G4783" s="226"/>
      <c r="H4783" s="250">
        <v>8.1</v>
      </c>
      <c r="I4783" s="231"/>
      <c r="J4783" s="226"/>
      <c r="K4783" s="226"/>
      <c r="L4783" s="232"/>
      <c r="M4783" s="233"/>
      <c r="N4783" s="234"/>
      <c r="O4783" s="234"/>
      <c r="P4783" s="234"/>
      <c r="Q4783" s="234"/>
      <c r="R4783" s="234"/>
      <c r="S4783" s="234"/>
      <c r="T4783" s="235"/>
      <c r="AT4783" s="236" t="s">
        <v>513</v>
      </c>
      <c r="AU4783" s="236" t="s">
        <v>82</v>
      </c>
      <c r="AV4783" s="12" t="s">
        <v>82</v>
      </c>
      <c r="AW4783" s="12" t="s">
        <v>36</v>
      </c>
      <c r="AX4783" s="12" t="s">
        <v>73</v>
      </c>
      <c r="AY4783" s="236" t="s">
        <v>492</v>
      </c>
    </row>
    <row r="4784" spans="2:51" s="12" customFormat="1">
      <c r="B4784" s="225"/>
      <c r="C4784" s="226"/>
      <c r="D4784" s="221" t="s">
        <v>513</v>
      </c>
      <c r="E4784" s="248" t="s">
        <v>589</v>
      </c>
      <c r="F4784" s="249" t="s">
        <v>6862</v>
      </c>
      <c r="G4784" s="226"/>
      <c r="H4784" s="250">
        <v>8.2620000000000005</v>
      </c>
      <c r="I4784" s="231"/>
      <c r="J4784" s="226"/>
      <c r="K4784" s="226"/>
      <c r="L4784" s="232"/>
      <c r="M4784" s="233"/>
      <c r="N4784" s="234"/>
      <c r="O4784" s="234"/>
      <c r="P4784" s="234"/>
      <c r="Q4784" s="234"/>
      <c r="R4784" s="234"/>
      <c r="S4784" s="234"/>
      <c r="T4784" s="235"/>
      <c r="AT4784" s="236" t="s">
        <v>513</v>
      </c>
      <c r="AU4784" s="236" t="s">
        <v>82</v>
      </c>
      <c r="AV4784" s="12" t="s">
        <v>82</v>
      </c>
      <c r="AW4784" s="12" t="s">
        <v>36</v>
      </c>
      <c r="AX4784" s="12" t="s">
        <v>73</v>
      </c>
      <c r="AY4784" s="236" t="s">
        <v>492</v>
      </c>
    </row>
    <row r="4785" spans="2:51" s="12" customFormat="1">
      <c r="B4785" s="225"/>
      <c r="C4785" s="226"/>
      <c r="D4785" s="221" t="s">
        <v>513</v>
      </c>
      <c r="E4785" s="248" t="s">
        <v>594</v>
      </c>
      <c r="F4785" s="249" t="s">
        <v>6863</v>
      </c>
      <c r="G4785" s="226"/>
      <c r="H4785" s="250">
        <v>4.0780000000000003</v>
      </c>
      <c r="I4785" s="231"/>
      <c r="J4785" s="226"/>
      <c r="K4785" s="226"/>
      <c r="L4785" s="232"/>
      <c r="M4785" s="233"/>
      <c r="N4785" s="234"/>
      <c r="O4785" s="234"/>
      <c r="P4785" s="234"/>
      <c r="Q4785" s="234"/>
      <c r="R4785" s="234"/>
      <c r="S4785" s="234"/>
      <c r="T4785" s="235"/>
      <c r="AT4785" s="236" t="s">
        <v>513</v>
      </c>
      <c r="AU4785" s="236" t="s">
        <v>82</v>
      </c>
      <c r="AV4785" s="12" t="s">
        <v>82</v>
      </c>
      <c r="AW4785" s="12" t="s">
        <v>36</v>
      </c>
      <c r="AX4785" s="12" t="s">
        <v>73</v>
      </c>
      <c r="AY4785" s="236" t="s">
        <v>492</v>
      </c>
    </row>
    <row r="4786" spans="2:51" s="12" customFormat="1">
      <c r="B4786" s="225"/>
      <c r="C4786" s="226"/>
      <c r="D4786" s="221" t="s">
        <v>513</v>
      </c>
      <c r="E4786" s="248" t="s">
        <v>602</v>
      </c>
      <c r="F4786" s="249" t="s">
        <v>6864</v>
      </c>
      <c r="G4786" s="226"/>
      <c r="H4786" s="250">
        <v>46.258000000000003</v>
      </c>
      <c r="I4786" s="231"/>
      <c r="J4786" s="226"/>
      <c r="K4786" s="226"/>
      <c r="L4786" s="232"/>
      <c r="M4786" s="233"/>
      <c r="N4786" s="234"/>
      <c r="O4786" s="234"/>
      <c r="P4786" s="234"/>
      <c r="Q4786" s="234"/>
      <c r="R4786" s="234"/>
      <c r="S4786" s="234"/>
      <c r="T4786" s="235"/>
      <c r="AT4786" s="236" t="s">
        <v>513</v>
      </c>
      <c r="AU4786" s="236" t="s">
        <v>82</v>
      </c>
      <c r="AV4786" s="12" t="s">
        <v>82</v>
      </c>
      <c r="AW4786" s="12" t="s">
        <v>36</v>
      </c>
      <c r="AX4786" s="12" t="s">
        <v>73</v>
      </c>
      <c r="AY4786" s="236" t="s">
        <v>492</v>
      </c>
    </row>
    <row r="4787" spans="2:51" s="12" customFormat="1">
      <c r="B4787" s="225"/>
      <c r="C4787" s="226"/>
      <c r="D4787" s="221" t="s">
        <v>513</v>
      </c>
      <c r="E4787" s="248" t="s">
        <v>633</v>
      </c>
      <c r="F4787" s="249" t="s">
        <v>6865</v>
      </c>
      <c r="G4787" s="226"/>
      <c r="H4787" s="250">
        <v>15.218999999999999</v>
      </c>
      <c r="I4787" s="231"/>
      <c r="J4787" s="226"/>
      <c r="K4787" s="226"/>
      <c r="L4787" s="232"/>
      <c r="M4787" s="233"/>
      <c r="N4787" s="234"/>
      <c r="O4787" s="234"/>
      <c r="P4787" s="234"/>
      <c r="Q4787" s="234"/>
      <c r="R4787" s="234"/>
      <c r="S4787" s="234"/>
      <c r="T4787" s="235"/>
      <c r="AT4787" s="236" t="s">
        <v>513</v>
      </c>
      <c r="AU4787" s="236" t="s">
        <v>82</v>
      </c>
      <c r="AV4787" s="12" t="s">
        <v>82</v>
      </c>
      <c r="AW4787" s="12" t="s">
        <v>36</v>
      </c>
      <c r="AX4787" s="12" t="s">
        <v>73</v>
      </c>
      <c r="AY4787" s="236" t="s">
        <v>492</v>
      </c>
    </row>
    <row r="4788" spans="2:51" s="12" customFormat="1">
      <c r="B4788" s="225"/>
      <c r="C4788" s="226"/>
      <c r="D4788" s="221" t="s">
        <v>513</v>
      </c>
      <c r="E4788" s="248" t="s">
        <v>637</v>
      </c>
      <c r="F4788" s="249" t="s">
        <v>6866</v>
      </c>
      <c r="G4788" s="226"/>
      <c r="H4788" s="250">
        <v>0.68</v>
      </c>
      <c r="I4788" s="231"/>
      <c r="J4788" s="226"/>
      <c r="K4788" s="226"/>
      <c r="L4788" s="232"/>
      <c r="M4788" s="233"/>
      <c r="N4788" s="234"/>
      <c r="O4788" s="234"/>
      <c r="P4788" s="234"/>
      <c r="Q4788" s="234"/>
      <c r="R4788" s="234"/>
      <c r="S4788" s="234"/>
      <c r="T4788" s="235"/>
      <c r="AT4788" s="236" t="s">
        <v>513</v>
      </c>
      <c r="AU4788" s="236" t="s">
        <v>82</v>
      </c>
      <c r="AV4788" s="12" t="s">
        <v>82</v>
      </c>
      <c r="AW4788" s="12" t="s">
        <v>36</v>
      </c>
      <c r="AX4788" s="12" t="s">
        <v>73</v>
      </c>
      <c r="AY4788" s="236" t="s">
        <v>492</v>
      </c>
    </row>
    <row r="4789" spans="2:51" s="12" customFormat="1">
      <c r="B4789" s="225"/>
      <c r="C4789" s="226"/>
      <c r="D4789" s="221" t="s">
        <v>513</v>
      </c>
      <c r="E4789" s="248" t="s">
        <v>640</v>
      </c>
      <c r="F4789" s="249" t="s">
        <v>6867</v>
      </c>
      <c r="G4789" s="226"/>
      <c r="H4789" s="250">
        <v>72.856999999999999</v>
      </c>
      <c r="I4789" s="231"/>
      <c r="J4789" s="226"/>
      <c r="K4789" s="226"/>
      <c r="L4789" s="232"/>
      <c r="M4789" s="233"/>
      <c r="N4789" s="234"/>
      <c r="O4789" s="234"/>
      <c r="P4789" s="234"/>
      <c r="Q4789" s="234"/>
      <c r="R4789" s="234"/>
      <c r="S4789" s="234"/>
      <c r="T4789" s="235"/>
      <c r="AT4789" s="236" t="s">
        <v>513</v>
      </c>
      <c r="AU4789" s="236" t="s">
        <v>82</v>
      </c>
      <c r="AV4789" s="12" t="s">
        <v>82</v>
      </c>
      <c r="AW4789" s="12" t="s">
        <v>36</v>
      </c>
      <c r="AX4789" s="12" t="s">
        <v>73</v>
      </c>
      <c r="AY4789" s="236" t="s">
        <v>492</v>
      </c>
    </row>
    <row r="4790" spans="2:51" s="12" customFormat="1">
      <c r="B4790" s="225"/>
      <c r="C4790" s="226"/>
      <c r="D4790" s="221" t="s">
        <v>513</v>
      </c>
      <c r="E4790" s="248" t="s">
        <v>643</v>
      </c>
      <c r="F4790" s="249" t="s">
        <v>6868</v>
      </c>
      <c r="G4790" s="226"/>
      <c r="H4790" s="250">
        <v>7.2750000000000004</v>
      </c>
      <c r="I4790" s="231"/>
      <c r="J4790" s="226"/>
      <c r="K4790" s="226"/>
      <c r="L4790" s="232"/>
      <c r="M4790" s="233"/>
      <c r="N4790" s="234"/>
      <c r="O4790" s="234"/>
      <c r="P4790" s="234"/>
      <c r="Q4790" s="234"/>
      <c r="R4790" s="234"/>
      <c r="S4790" s="234"/>
      <c r="T4790" s="235"/>
      <c r="AT4790" s="236" t="s">
        <v>513</v>
      </c>
      <c r="AU4790" s="236" t="s">
        <v>82</v>
      </c>
      <c r="AV4790" s="12" t="s">
        <v>82</v>
      </c>
      <c r="AW4790" s="12" t="s">
        <v>36</v>
      </c>
      <c r="AX4790" s="12" t="s">
        <v>73</v>
      </c>
      <c r="AY4790" s="236" t="s">
        <v>492</v>
      </c>
    </row>
    <row r="4791" spans="2:51" s="12" customFormat="1">
      <c r="B4791" s="225"/>
      <c r="C4791" s="226"/>
      <c r="D4791" s="221" t="s">
        <v>513</v>
      </c>
      <c r="E4791" s="248" t="s">
        <v>670</v>
      </c>
      <c r="F4791" s="249" t="s">
        <v>6869</v>
      </c>
      <c r="G4791" s="226"/>
      <c r="H4791" s="250">
        <v>3.46</v>
      </c>
      <c r="I4791" s="231"/>
      <c r="J4791" s="226"/>
      <c r="K4791" s="226"/>
      <c r="L4791" s="232"/>
      <c r="M4791" s="233"/>
      <c r="N4791" s="234"/>
      <c r="O4791" s="234"/>
      <c r="P4791" s="234"/>
      <c r="Q4791" s="234"/>
      <c r="R4791" s="234"/>
      <c r="S4791" s="234"/>
      <c r="T4791" s="235"/>
      <c r="AT4791" s="236" t="s">
        <v>513</v>
      </c>
      <c r="AU4791" s="236" t="s">
        <v>82</v>
      </c>
      <c r="AV4791" s="12" t="s">
        <v>82</v>
      </c>
      <c r="AW4791" s="12" t="s">
        <v>36</v>
      </c>
      <c r="AX4791" s="12" t="s">
        <v>73</v>
      </c>
      <c r="AY4791" s="236" t="s">
        <v>492</v>
      </c>
    </row>
    <row r="4792" spans="2:51" s="12" customFormat="1">
      <c r="B4792" s="225"/>
      <c r="C4792" s="226"/>
      <c r="D4792" s="221" t="s">
        <v>513</v>
      </c>
      <c r="E4792" s="248" t="s">
        <v>673</v>
      </c>
      <c r="F4792" s="249" t="s">
        <v>6870</v>
      </c>
      <c r="G4792" s="226"/>
      <c r="H4792" s="250">
        <v>276.52999999999997</v>
      </c>
      <c r="I4792" s="231"/>
      <c r="J4792" s="226"/>
      <c r="K4792" s="226"/>
      <c r="L4792" s="232"/>
      <c r="M4792" s="233"/>
      <c r="N4792" s="234"/>
      <c r="O4792" s="234"/>
      <c r="P4792" s="234"/>
      <c r="Q4792" s="234"/>
      <c r="R4792" s="234"/>
      <c r="S4792" s="234"/>
      <c r="T4792" s="235"/>
      <c r="AT4792" s="236" t="s">
        <v>513</v>
      </c>
      <c r="AU4792" s="236" t="s">
        <v>82</v>
      </c>
      <c r="AV4792" s="12" t="s">
        <v>82</v>
      </c>
      <c r="AW4792" s="12" t="s">
        <v>36</v>
      </c>
      <c r="AX4792" s="12" t="s">
        <v>73</v>
      </c>
      <c r="AY4792" s="236" t="s">
        <v>492</v>
      </c>
    </row>
    <row r="4793" spans="2:51" s="12" customFormat="1">
      <c r="B4793" s="225"/>
      <c r="C4793" s="226"/>
      <c r="D4793" s="221" t="s">
        <v>513</v>
      </c>
      <c r="E4793" s="248" t="s">
        <v>676</v>
      </c>
      <c r="F4793" s="249" t="s">
        <v>6871</v>
      </c>
      <c r="G4793" s="226"/>
      <c r="H4793" s="250">
        <v>16.016999999999999</v>
      </c>
      <c r="I4793" s="231"/>
      <c r="J4793" s="226"/>
      <c r="K4793" s="226"/>
      <c r="L4793" s="232"/>
      <c r="M4793" s="233"/>
      <c r="N4793" s="234"/>
      <c r="O4793" s="234"/>
      <c r="P4793" s="234"/>
      <c r="Q4793" s="234"/>
      <c r="R4793" s="234"/>
      <c r="S4793" s="234"/>
      <c r="T4793" s="235"/>
      <c r="AT4793" s="236" t="s">
        <v>513</v>
      </c>
      <c r="AU4793" s="236" t="s">
        <v>82</v>
      </c>
      <c r="AV4793" s="12" t="s">
        <v>82</v>
      </c>
      <c r="AW4793" s="12" t="s">
        <v>36</v>
      </c>
      <c r="AX4793" s="12" t="s">
        <v>73</v>
      </c>
      <c r="AY4793" s="236" t="s">
        <v>492</v>
      </c>
    </row>
    <row r="4794" spans="2:51" s="12" customFormat="1">
      <c r="B4794" s="225"/>
      <c r="C4794" s="226"/>
      <c r="D4794" s="221" t="s">
        <v>513</v>
      </c>
      <c r="E4794" s="248" t="s">
        <v>679</v>
      </c>
      <c r="F4794" s="249" t="s">
        <v>6872</v>
      </c>
      <c r="G4794" s="226"/>
      <c r="H4794" s="250">
        <v>0.85699999999999998</v>
      </c>
      <c r="I4794" s="231"/>
      <c r="J4794" s="226"/>
      <c r="K4794" s="226"/>
      <c r="L4794" s="232"/>
      <c r="M4794" s="233"/>
      <c r="N4794" s="234"/>
      <c r="O4794" s="234"/>
      <c r="P4794" s="234"/>
      <c r="Q4794" s="234"/>
      <c r="R4794" s="234"/>
      <c r="S4794" s="234"/>
      <c r="T4794" s="235"/>
      <c r="AT4794" s="236" t="s">
        <v>513</v>
      </c>
      <c r="AU4794" s="236" t="s">
        <v>82</v>
      </c>
      <c r="AV4794" s="12" t="s">
        <v>82</v>
      </c>
      <c r="AW4794" s="12" t="s">
        <v>36</v>
      </c>
      <c r="AX4794" s="12" t="s">
        <v>73</v>
      </c>
      <c r="AY4794" s="236" t="s">
        <v>492</v>
      </c>
    </row>
    <row r="4795" spans="2:51" s="12" customFormat="1">
      <c r="B4795" s="225"/>
      <c r="C4795" s="226"/>
      <c r="D4795" s="221" t="s">
        <v>513</v>
      </c>
      <c r="E4795" s="248" t="s">
        <v>682</v>
      </c>
      <c r="F4795" s="249" t="s">
        <v>6873</v>
      </c>
      <c r="G4795" s="226"/>
      <c r="H4795" s="250">
        <v>80.680000000000007</v>
      </c>
      <c r="I4795" s="231"/>
      <c r="J4795" s="226"/>
      <c r="K4795" s="226"/>
      <c r="L4795" s="232"/>
      <c r="M4795" s="233"/>
      <c r="N4795" s="234"/>
      <c r="O4795" s="234"/>
      <c r="P4795" s="234"/>
      <c r="Q4795" s="234"/>
      <c r="R4795" s="234"/>
      <c r="S4795" s="234"/>
      <c r="T4795" s="235"/>
      <c r="AT4795" s="236" t="s">
        <v>513</v>
      </c>
      <c r="AU4795" s="236" t="s">
        <v>82</v>
      </c>
      <c r="AV4795" s="12" t="s">
        <v>82</v>
      </c>
      <c r="AW4795" s="12" t="s">
        <v>36</v>
      </c>
      <c r="AX4795" s="12" t="s">
        <v>73</v>
      </c>
      <c r="AY4795" s="236" t="s">
        <v>492</v>
      </c>
    </row>
    <row r="4796" spans="2:51" s="12" customFormat="1">
      <c r="B4796" s="225"/>
      <c r="C4796" s="226"/>
      <c r="D4796" s="221" t="s">
        <v>513</v>
      </c>
      <c r="E4796" s="248" t="s">
        <v>685</v>
      </c>
      <c r="F4796" s="249" t="s">
        <v>6874</v>
      </c>
      <c r="G4796" s="226"/>
      <c r="H4796" s="250">
        <v>43.06</v>
      </c>
      <c r="I4796" s="231"/>
      <c r="J4796" s="226"/>
      <c r="K4796" s="226"/>
      <c r="L4796" s="232"/>
      <c r="M4796" s="233"/>
      <c r="N4796" s="234"/>
      <c r="O4796" s="234"/>
      <c r="P4796" s="234"/>
      <c r="Q4796" s="234"/>
      <c r="R4796" s="234"/>
      <c r="S4796" s="234"/>
      <c r="T4796" s="235"/>
      <c r="AT4796" s="236" t="s">
        <v>513</v>
      </c>
      <c r="AU4796" s="236" t="s">
        <v>82</v>
      </c>
      <c r="AV4796" s="12" t="s">
        <v>82</v>
      </c>
      <c r="AW4796" s="12" t="s">
        <v>36</v>
      </c>
      <c r="AX4796" s="12" t="s">
        <v>73</v>
      </c>
      <c r="AY4796" s="236" t="s">
        <v>492</v>
      </c>
    </row>
    <row r="4797" spans="2:51" s="12" customFormat="1">
      <c r="B4797" s="225"/>
      <c r="C4797" s="226"/>
      <c r="D4797" s="221" t="s">
        <v>513</v>
      </c>
      <c r="E4797" s="248" t="s">
        <v>688</v>
      </c>
      <c r="F4797" s="249" t="s">
        <v>6875</v>
      </c>
      <c r="G4797" s="226"/>
      <c r="H4797" s="250">
        <v>72.703000000000003</v>
      </c>
      <c r="I4797" s="231"/>
      <c r="J4797" s="226"/>
      <c r="K4797" s="226"/>
      <c r="L4797" s="232"/>
      <c r="M4797" s="233"/>
      <c r="N4797" s="234"/>
      <c r="O4797" s="234"/>
      <c r="P4797" s="234"/>
      <c r="Q4797" s="234"/>
      <c r="R4797" s="234"/>
      <c r="S4797" s="234"/>
      <c r="T4797" s="235"/>
      <c r="AT4797" s="236" t="s">
        <v>513</v>
      </c>
      <c r="AU4797" s="236" t="s">
        <v>82</v>
      </c>
      <c r="AV4797" s="12" t="s">
        <v>82</v>
      </c>
      <c r="AW4797" s="12" t="s">
        <v>36</v>
      </c>
      <c r="AX4797" s="12" t="s">
        <v>73</v>
      </c>
      <c r="AY4797" s="236" t="s">
        <v>492</v>
      </c>
    </row>
    <row r="4798" spans="2:51" s="12" customFormat="1">
      <c r="B4798" s="225"/>
      <c r="C4798" s="226"/>
      <c r="D4798" s="221" t="s">
        <v>513</v>
      </c>
      <c r="E4798" s="248" t="s">
        <v>703</v>
      </c>
      <c r="F4798" s="249" t="s">
        <v>6876</v>
      </c>
      <c r="G4798" s="226"/>
      <c r="H4798" s="250">
        <v>4.7220000000000004</v>
      </c>
      <c r="I4798" s="231"/>
      <c r="J4798" s="226"/>
      <c r="K4798" s="226"/>
      <c r="L4798" s="232"/>
      <c r="M4798" s="233"/>
      <c r="N4798" s="234"/>
      <c r="O4798" s="234"/>
      <c r="P4798" s="234"/>
      <c r="Q4798" s="234"/>
      <c r="R4798" s="234"/>
      <c r="S4798" s="234"/>
      <c r="T4798" s="235"/>
      <c r="AT4798" s="236" t="s">
        <v>513</v>
      </c>
      <c r="AU4798" s="236" t="s">
        <v>82</v>
      </c>
      <c r="AV4798" s="12" t="s">
        <v>82</v>
      </c>
      <c r="AW4798" s="12" t="s">
        <v>36</v>
      </c>
      <c r="AX4798" s="12" t="s">
        <v>73</v>
      </c>
      <c r="AY4798" s="236" t="s">
        <v>492</v>
      </c>
    </row>
    <row r="4799" spans="2:51" s="12" customFormat="1">
      <c r="B4799" s="225"/>
      <c r="C4799" s="226"/>
      <c r="D4799" s="221" t="s">
        <v>513</v>
      </c>
      <c r="E4799" s="248" t="s">
        <v>706</v>
      </c>
      <c r="F4799" s="249" t="s">
        <v>6877</v>
      </c>
      <c r="G4799" s="226"/>
      <c r="H4799" s="250">
        <v>29.52</v>
      </c>
      <c r="I4799" s="231"/>
      <c r="J4799" s="226"/>
      <c r="K4799" s="226"/>
      <c r="L4799" s="232"/>
      <c r="M4799" s="233"/>
      <c r="N4799" s="234"/>
      <c r="O4799" s="234"/>
      <c r="P4799" s="234"/>
      <c r="Q4799" s="234"/>
      <c r="R4799" s="234"/>
      <c r="S4799" s="234"/>
      <c r="T4799" s="235"/>
      <c r="AT4799" s="236" t="s">
        <v>513</v>
      </c>
      <c r="AU4799" s="236" t="s">
        <v>82</v>
      </c>
      <c r="AV4799" s="12" t="s">
        <v>82</v>
      </c>
      <c r="AW4799" s="12" t="s">
        <v>36</v>
      </c>
      <c r="AX4799" s="12" t="s">
        <v>73</v>
      </c>
      <c r="AY4799" s="236" t="s">
        <v>492</v>
      </c>
    </row>
    <row r="4800" spans="2:51" s="12" customFormat="1">
      <c r="B4800" s="225"/>
      <c r="C4800" s="226"/>
      <c r="D4800" s="221" t="s">
        <v>513</v>
      </c>
      <c r="E4800" s="248" t="s">
        <v>709</v>
      </c>
      <c r="F4800" s="249" t="s">
        <v>6878</v>
      </c>
      <c r="G4800" s="226"/>
      <c r="H4800" s="250">
        <v>6.98</v>
      </c>
      <c r="I4800" s="231"/>
      <c r="J4800" s="226"/>
      <c r="K4800" s="226"/>
      <c r="L4800" s="232"/>
      <c r="M4800" s="233"/>
      <c r="N4800" s="234"/>
      <c r="O4800" s="234"/>
      <c r="P4800" s="234"/>
      <c r="Q4800" s="234"/>
      <c r="R4800" s="234"/>
      <c r="S4800" s="234"/>
      <c r="T4800" s="235"/>
      <c r="AT4800" s="236" t="s">
        <v>513</v>
      </c>
      <c r="AU4800" s="236" t="s">
        <v>82</v>
      </c>
      <c r="AV4800" s="12" t="s">
        <v>82</v>
      </c>
      <c r="AW4800" s="12" t="s">
        <v>36</v>
      </c>
      <c r="AX4800" s="12" t="s">
        <v>73</v>
      </c>
      <c r="AY4800" s="236" t="s">
        <v>492</v>
      </c>
    </row>
    <row r="4801" spans="2:65" s="12" customFormat="1">
      <c r="B4801" s="225"/>
      <c r="C4801" s="226"/>
      <c r="D4801" s="221" t="s">
        <v>513</v>
      </c>
      <c r="E4801" s="248" t="s">
        <v>712</v>
      </c>
      <c r="F4801" s="249" t="s">
        <v>6879</v>
      </c>
      <c r="G4801" s="226"/>
      <c r="H4801" s="250">
        <v>44.319000000000003</v>
      </c>
      <c r="I4801" s="231"/>
      <c r="J4801" s="226"/>
      <c r="K4801" s="226"/>
      <c r="L4801" s="232"/>
      <c r="M4801" s="233"/>
      <c r="N4801" s="234"/>
      <c r="O4801" s="234"/>
      <c r="P4801" s="234"/>
      <c r="Q4801" s="234"/>
      <c r="R4801" s="234"/>
      <c r="S4801" s="234"/>
      <c r="T4801" s="235"/>
      <c r="AT4801" s="236" t="s">
        <v>513</v>
      </c>
      <c r="AU4801" s="236" t="s">
        <v>82</v>
      </c>
      <c r="AV4801" s="12" t="s">
        <v>82</v>
      </c>
      <c r="AW4801" s="12" t="s">
        <v>36</v>
      </c>
      <c r="AX4801" s="12" t="s">
        <v>73</v>
      </c>
      <c r="AY4801" s="236" t="s">
        <v>492</v>
      </c>
    </row>
    <row r="4802" spans="2:65" s="12" customFormat="1">
      <c r="B4802" s="225"/>
      <c r="C4802" s="226"/>
      <c r="D4802" s="221" t="s">
        <v>513</v>
      </c>
      <c r="E4802" s="248" t="s">
        <v>715</v>
      </c>
      <c r="F4802" s="249" t="s">
        <v>6880</v>
      </c>
      <c r="G4802" s="226"/>
      <c r="H4802" s="250">
        <v>6.9180000000000001</v>
      </c>
      <c r="I4802" s="231"/>
      <c r="J4802" s="226"/>
      <c r="K4802" s="226"/>
      <c r="L4802" s="232"/>
      <c r="M4802" s="233"/>
      <c r="N4802" s="234"/>
      <c r="O4802" s="234"/>
      <c r="P4802" s="234"/>
      <c r="Q4802" s="234"/>
      <c r="R4802" s="234"/>
      <c r="S4802" s="234"/>
      <c r="T4802" s="235"/>
      <c r="AT4802" s="236" t="s">
        <v>513</v>
      </c>
      <c r="AU4802" s="236" t="s">
        <v>82</v>
      </c>
      <c r="AV4802" s="12" t="s">
        <v>82</v>
      </c>
      <c r="AW4802" s="12" t="s">
        <v>36</v>
      </c>
      <c r="AX4802" s="12" t="s">
        <v>73</v>
      </c>
      <c r="AY4802" s="236" t="s">
        <v>492</v>
      </c>
    </row>
    <row r="4803" spans="2:65" s="12" customFormat="1">
      <c r="B4803" s="225"/>
      <c r="C4803" s="226"/>
      <c r="D4803" s="221" t="s">
        <v>513</v>
      </c>
      <c r="E4803" s="248" t="s">
        <v>718</v>
      </c>
      <c r="F4803" s="249" t="s">
        <v>6881</v>
      </c>
      <c r="G4803" s="226"/>
      <c r="H4803" s="250">
        <v>44.96</v>
      </c>
      <c r="I4803" s="231"/>
      <c r="J4803" s="226"/>
      <c r="K4803" s="226"/>
      <c r="L4803" s="232"/>
      <c r="M4803" s="233"/>
      <c r="N4803" s="234"/>
      <c r="O4803" s="234"/>
      <c r="P4803" s="234"/>
      <c r="Q4803" s="234"/>
      <c r="R4803" s="234"/>
      <c r="S4803" s="234"/>
      <c r="T4803" s="235"/>
      <c r="AT4803" s="236" t="s">
        <v>513</v>
      </c>
      <c r="AU4803" s="236" t="s">
        <v>82</v>
      </c>
      <c r="AV4803" s="12" t="s">
        <v>82</v>
      </c>
      <c r="AW4803" s="12" t="s">
        <v>36</v>
      </c>
      <c r="AX4803" s="12" t="s">
        <v>73</v>
      </c>
      <c r="AY4803" s="236" t="s">
        <v>492</v>
      </c>
    </row>
    <row r="4804" spans="2:65" s="12" customFormat="1">
      <c r="B4804" s="225"/>
      <c r="C4804" s="226"/>
      <c r="D4804" s="221" t="s">
        <v>513</v>
      </c>
      <c r="E4804" s="248" t="s">
        <v>730</v>
      </c>
      <c r="F4804" s="249" t="s">
        <v>6882</v>
      </c>
      <c r="G4804" s="226"/>
      <c r="H4804" s="250">
        <v>16.481000000000002</v>
      </c>
      <c r="I4804" s="231"/>
      <c r="J4804" s="226"/>
      <c r="K4804" s="226"/>
      <c r="L4804" s="232"/>
      <c r="M4804" s="233"/>
      <c r="N4804" s="234"/>
      <c r="O4804" s="234"/>
      <c r="P4804" s="234"/>
      <c r="Q4804" s="234"/>
      <c r="R4804" s="234"/>
      <c r="S4804" s="234"/>
      <c r="T4804" s="235"/>
      <c r="AT4804" s="236" t="s">
        <v>513</v>
      </c>
      <c r="AU4804" s="236" t="s">
        <v>82</v>
      </c>
      <c r="AV4804" s="12" t="s">
        <v>82</v>
      </c>
      <c r="AW4804" s="12" t="s">
        <v>36</v>
      </c>
      <c r="AX4804" s="12" t="s">
        <v>73</v>
      </c>
      <c r="AY4804" s="236" t="s">
        <v>492</v>
      </c>
    </row>
    <row r="4805" spans="2:65" s="12" customFormat="1">
      <c r="B4805" s="225"/>
      <c r="C4805" s="226"/>
      <c r="D4805" s="221" t="s">
        <v>513</v>
      </c>
      <c r="E4805" s="248" t="s">
        <v>734</v>
      </c>
      <c r="F4805" s="249" t="s">
        <v>6883</v>
      </c>
      <c r="G4805" s="226"/>
      <c r="H4805" s="250">
        <v>1.129</v>
      </c>
      <c r="I4805" s="231"/>
      <c r="J4805" s="226"/>
      <c r="K4805" s="226"/>
      <c r="L4805" s="232"/>
      <c r="M4805" s="233"/>
      <c r="N4805" s="234"/>
      <c r="O4805" s="234"/>
      <c r="P4805" s="234"/>
      <c r="Q4805" s="234"/>
      <c r="R4805" s="234"/>
      <c r="S4805" s="234"/>
      <c r="T4805" s="235"/>
      <c r="AT4805" s="236" t="s">
        <v>513</v>
      </c>
      <c r="AU4805" s="236" t="s">
        <v>82</v>
      </c>
      <c r="AV4805" s="12" t="s">
        <v>82</v>
      </c>
      <c r="AW4805" s="12" t="s">
        <v>36</v>
      </c>
      <c r="AX4805" s="12" t="s">
        <v>73</v>
      </c>
      <c r="AY4805" s="236" t="s">
        <v>492</v>
      </c>
    </row>
    <row r="4806" spans="2:65" s="12" customFormat="1">
      <c r="B4806" s="225"/>
      <c r="C4806" s="226"/>
      <c r="D4806" s="221" t="s">
        <v>513</v>
      </c>
      <c r="E4806" s="248" t="s">
        <v>737</v>
      </c>
      <c r="F4806" s="249" t="s">
        <v>6884</v>
      </c>
      <c r="G4806" s="226"/>
      <c r="H4806" s="250">
        <v>56.564999999999998</v>
      </c>
      <c r="I4806" s="231"/>
      <c r="J4806" s="226"/>
      <c r="K4806" s="226"/>
      <c r="L4806" s="232"/>
      <c r="M4806" s="233"/>
      <c r="N4806" s="234"/>
      <c r="O4806" s="234"/>
      <c r="P4806" s="234"/>
      <c r="Q4806" s="234"/>
      <c r="R4806" s="234"/>
      <c r="S4806" s="234"/>
      <c r="T4806" s="235"/>
      <c r="AT4806" s="236" t="s">
        <v>513</v>
      </c>
      <c r="AU4806" s="236" t="s">
        <v>82</v>
      </c>
      <c r="AV4806" s="12" t="s">
        <v>82</v>
      </c>
      <c r="AW4806" s="12" t="s">
        <v>36</v>
      </c>
      <c r="AX4806" s="12" t="s">
        <v>73</v>
      </c>
      <c r="AY4806" s="236" t="s">
        <v>492</v>
      </c>
    </row>
    <row r="4807" spans="2:65" s="12" customFormat="1">
      <c r="B4807" s="225"/>
      <c r="C4807" s="226"/>
      <c r="D4807" s="221" t="s">
        <v>513</v>
      </c>
      <c r="E4807" s="248" t="s">
        <v>740</v>
      </c>
      <c r="F4807" s="249" t="s">
        <v>6885</v>
      </c>
      <c r="G4807" s="226"/>
      <c r="H4807" s="250">
        <v>28.120999999999999</v>
      </c>
      <c r="I4807" s="231"/>
      <c r="J4807" s="226"/>
      <c r="K4807" s="226"/>
      <c r="L4807" s="232"/>
      <c r="M4807" s="233"/>
      <c r="N4807" s="234"/>
      <c r="O4807" s="234"/>
      <c r="P4807" s="234"/>
      <c r="Q4807" s="234"/>
      <c r="R4807" s="234"/>
      <c r="S4807" s="234"/>
      <c r="T4807" s="235"/>
      <c r="AT4807" s="236" t="s">
        <v>513</v>
      </c>
      <c r="AU4807" s="236" t="s">
        <v>82</v>
      </c>
      <c r="AV4807" s="12" t="s">
        <v>82</v>
      </c>
      <c r="AW4807" s="12" t="s">
        <v>36</v>
      </c>
      <c r="AX4807" s="12" t="s">
        <v>73</v>
      </c>
      <c r="AY4807" s="236" t="s">
        <v>492</v>
      </c>
    </row>
    <row r="4808" spans="2:65" s="12" customFormat="1">
      <c r="B4808" s="225"/>
      <c r="C4808" s="226"/>
      <c r="D4808" s="221" t="s">
        <v>513</v>
      </c>
      <c r="E4808" s="248" t="s">
        <v>749</v>
      </c>
      <c r="F4808" s="249" t="s">
        <v>6886</v>
      </c>
      <c r="G4808" s="226"/>
      <c r="H4808" s="250">
        <v>47.43</v>
      </c>
      <c r="I4808" s="231"/>
      <c r="J4808" s="226"/>
      <c r="K4808" s="226"/>
      <c r="L4808" s="232"/>
      <c r="M4808" s="233"/>
      <c r="N4808" s="234"/>
      <c r="O4808" s="234"/>
      <c r="P4808" s="234"/>
      <c r="Q4808" s="234"/>
      <c r="R4808" s="234"/>
      <c r="S4808" s="234"/>
      <c r="T4808" s="235"/>
      <c r="AT4808" s="236" t="s">
        <v>513</v>
      </c>
      <c r="AU4808" s="236" t="s">
        <v>82</v>
      </c>
      <c r="AV4808" s="12" t="s">
        <v>82</v>
      </c>
      <c r="AW4808" s="12" t="s">
        <v>36</v>
      </c>
      <c r="AX4808" s="12" t="s">
        <v>73</v>
      </c>
      <c r="AY4808" s="236" t="s">
        <v>492</v>
      </c>
    </row>
    <row r="4809" spans="2:65" s="12" customFormat="1">
      <c r="B4809" s="225"/>
      <c r="C4809" s="226"/>
      <c r="D4809" s="221" t="s">
        <v>513</v>
      </c>
      <c r="E4809" s="248" t="s">
        <v>751</v>
      </c>
      <c r="F4809" s="249" t="s">
        <v>6887</v>
      </c>
      <c r="G4809" s="226"/>
      <c r="H4809" s="250">
        <v>6.9180000000000001</v>
      </c>
      <c r="I4809" s="231"/>
      <c r="J4809" s="226"/>
      <c r="K4809" s="226"/>
      <c r="L4809" s="232"/>
      <c r="M4809" s="233"/>
      <c r="N4809" s="234"/>
      <c r="O4809" s="234"/>
      <c r="P4809" s="234"/>
      <c r="Q4809" s="234"/>
      <c r="R4809" s="234"/>
      <c r="S4809" s="234"/>
      <c r="T4809" s="235"/>
      <c r="AT4809" s="236" t="s">
        <v>513</v>
      </c>
      <c r="AU4809" s="236" t="s">
        <v>82</v>
      </c>
      <c r="AV4809" s="12" t="s">
        <v>82</v>
      </c>
      <c r="AW4809" s="12" t="s">
        <v>36</v>
      </c>
      <c r="AX4809" s="12" t="s">
        <v>73</v>
      </c>
      <c r="AY4809" s="236" t="s">
        <v>492</v>
      </c>
    </row>
    <row r="4810" spans="2:65" s="12" customFormat="1">
      <c r="B4810" s="225"/>
      <c r="C4810" s="226"/>
      <c r="D4810" s="221" t="s">
        <v>513</v>
      </c>
      <c r="E4810" s="248" t="s">
        <v>755</v>
      </c>
      <c r="F4810" s="249" t="s">
        <v>6888</v>
      </c>
      <c r="G4810" s="226"/>
      <c r="H4810" s="250">
        <v>0.54</v>
      </c>
      <c r="I4810" s="231"/>
      <c r="J4810" s="226"/>
      <c r="K4810" s="226"/>
      <c r="L4810" s="232"/>
      <c r="M4810" s="233"/>
      <c r="N4810" s="234"/>
      <c r="O4810" s="234"/>
      <c r="P4810" s="234"/>
      <c r="Q4810" s="234"/>
      <c r="R4810" s="234"/>
      <c r="S4810" s="234"/>
      <c r="T4810" s="235"/>
      <c r="AT4810" s="236" t="s">
        <v>513</v>
      </c>
      <c r="AU4810" s="236" t="s">
        <v>82</v>
      </c>
      <c r="AV4810" s="12" t="s">
        <v>82</v>
      </c>
      <c r="AW4810" s="12" t="s">
        <v>36</v>
      </c>
      <c r="AX4810" s="12" t="s">
        <v>73</v>
      </c>
      <c r="AY4810" s="236" t="s">
        <v>492</v>
      </c>
    </row>
    <row r="4811" spans="2:65" s="12" customFormat="1">
      <c r="B4811" s="225"/>
      <c r="C4811" s="226"/>
      <c r="D4811" s="221" t="s">
        <v>513</v>
      </c>
      <c r="E4811" s="248" t="s">
        <v>759</v>
      </c>
      <c r="F4811" s="249" t="s">
        <v>6889</v>
      </c>
      <c r="G4811" s="226"/>
      <c r="H4811" s="250">
        <v>44.4</v>
      </c>
      <c r="I4811" s="231"/>
      <c r="J4811" s="226"/>
      <c r="K4811" s="226"/>
      <c r="L4811" s="232"/>
      <c r="M4811" s="233"/>
      <c r="N4811" s="234"/>
      <c r="O4811" s="234"/>
      <c r="P4811" s="234"/>
      <c r="Q4811" s="234"/>
      <c r="R4811" s="234"/>
      <c r="S4811" s="234"/>
      <c r="T4811" s="235"/>
      <c r="AT4811" s="236" t="s">
        <v>513</v>
      </c>
      <c r="AU4811" s="236" t="s">
        <v>82</v>
      </c>
      <c r="AV4811" s="12" t="s">
        <v>82</v>
      </c>
      <c r="AW4811" s="12" t="s">
        <v>36</v>
      </c>
      <c r="AX4811" s="12" t="s">
        <v>73</v>
      </c>
      <c r="AY4811" s="236" t="s">
        <v>492</v>
      </c>
    </row>
    <row r="4812" spans="2:65" s="12" customFormat="1">
      <c r="B4812" s="225"/>
      <c r="C4812" s="226"/>
      <c r="D4812" s="221" t="s">
        <v>513</v>
      </c>
      <c r="E4812" s="248" t="s">
        <v>488</v>
      </c>
      <c r="F4812" s="249" t="s">
        <v>6890</v>
      </c>
      <c r="G4812" s="226"/>
      <c r="H4812" s="250">
        <v>19.62</v>
      </c>
      <c r="I4812" s="231"/>
      <c r="J4812" s="226"/>
      <c r="K4812" s="226"/>
      <c r="L4812" s="232"/>
      <c r="M4812" s="233"/>
      <c r="N4812" s="234"/>
      <c r="O4812" s="234"/>
      <c r="P4812" s="234"/>
      <c r="Q4812" s="234"/>
      <c r="R4812" s="234"/>
      <c r="S4812" s="234"/>
      <c r="T4812" s="235"/>
      <c r="AT4812" s="236" t="s">
        <v>513</v>
      </c>
      <c r="AU4812" s="236" t="s">
        <v>82</v>
      </c>
      <c r="AV4812" s="12" t="s">
        <v>82</v>
      </c>
      <c r="AW4812" s="12" t="s">
        <v>36</v>
      </c>
      <c r="AX4812" s="12" t="s">
        <v>73</v>
      </c>
      <c r="AY4812" s="236" t="s">
        <v>492</v>
      </c>
    </row>
    <row r="4813" spans="2:65" s="12" customFormat="1">
      <c r="B4813" s="225"/>
      <c r="C4813" s="226"/>
      <c r="D4813" s="221" t="s">
        <v>513</v>
      </c>
      <c r="E4813" s="248" t="s">
        <v>503</v>
      </c>
      <c r="F4813" s="249" t="s">
        <v>6891</v>
      </c>
      <c r="G4813" s="226"/>
      <c r="H4813" s="250">
        <v>67.5</v>
      </c>
      <c r="I4813" s="231"/>
      <c r="J4813" s="226"/>
      <c r="K4813" s="226"/>
      <c r="L4813" s="232"/>
      <c r="M4813" s="233"/>
      <c r="N4813" s="234"/>
      <c r="O4813" s="234"/>
      <c r="P4813" s="234"/>
      <c r="Q4813" s="234"/>
      <c r="R4813" s="234"/>
      <c r="S4813" s="234"/>
      <c r="T4813" s="235"/>
      <c r="AT4813" s="236" t="s">
        <v>513</v>
      </c>
      <c r="AU4813" s="236" t="s">
        <v>82</v>
      </c>
      <c r="AV4813" s="12" t="s">
        <v>82</v>
      </c>
      <c r="AW4813" s="12" t="s">
        <v>36</v>
      </c>
      <c r="AX4813" s="12" t="s">
        <v>73</v>
      </c>
      <c r="AY4813" s="236" t="s">
        <v>492</v>
      </c>
    </row>
    <row r="4814" spans="2:65" s="12" customFormat="1">
      <c r="B4814" s="225"/>
      <c r="C4814" s="226"/>
      <c r="D4814" s="221" t="s">
        <v>513</v>
      </c>
      <c r="E4814" s="248" t="s">
        <v>508</v>
      </c>
      <c r="F4814" s="249" t="s">
        <v>6892</v>
      </c>
      <c r="G4814" s="226"/>
      <c r="H4814" s="250">
        <v>67.5</v>
      </c>
      <c r="I4814" s="231"/>
      <c r="J4814" s="226"/>
      <c r="K4814" s="226"/>
      <c r="L4814" s="232"/>
      <c r="M4814" s="233"/>
      <c r="N4814" s="234"/>
      <c r="O4814" s="234"/>
      <c r="P4814" s="234"/>
      <c r="Q4814" s="234"/>
      <c r="R4814" s="234"/>
      <c r="S4814" s="234"/>
      <c r="T4814" s="235"/>
      <c r="AT4814" s="236" t="s">
        <v>513</v>
      </c>
      <c r="AU4814" s="236" t="s">
        <v>82</v>
      </c>
      <c r="AV4814" s="12" t="s">
        <v>82</v>
      </c>
      <c r="AW4814" s="12" t="s">
        <v>36</v>
      </c>
      <c r="AX4814" s="12" t="s">
        <v>73</v>
      </c>
      <c r="AY4814" s="236" t="s">
        <v>492</v>
      </c>
    </row>
    <row r="4815" spans="2:65" s="14" customFormat="1">
      <c r="B4815" s="251"/>
      <c r="C4815" s="252"/>
      <c r="D4815" s="227" t="s">
        <v>513</v>
      </c>
      <c r="E4815" s="253" t="s">
        <v>23</v>
      </c>
      <c r="F4815" s="254" t="s">
        <v>560</v>
      </c>
      <c r="G4815" s="252"/>
      <c r="H4815" s="255">
        <v>2149.65</v>
      </c>
      <c r="I4815" s="256"/>
      <c r="J4815" s="252"/>
      <c r="K4815" s="252"/>
      <c r="L4815" s="257"/>
      <c r="M4815" s="258"/>
      <c r="N4815" s="259"/>
      <c r="O4815" s="259"/>
      <c r="P4815" s="259"/>
      <c r="Q4815" s="259"/>
      <c r="R4815" s="259"/>
      <c r="S4815" s="259"/>
      <c r="T4815" s="260"/>
      <c r="AT4815" s="261" t="s">
        <v>513</v>
      </c>
      <c r="AU4815" s="261" t="s">
        <v>82</v>
      </c>
      <c r="AV4815" s="14" t="s">
        <v>502</v>
      </c>
      <c r="AW4815" s="14" t="s">
        <v>36</v>
      </c>
      <c r="AX4815" s="14" t="s">
        <v>80</v>
      </c>
      <c r="AY4815" s="261" t="s">
        <v>492</v>
      </c>
    </row>
    <row r="4816" spans="2:65" s="1" customFormat="1" ht="25.5" customHeight="1">
      <c r="B4816" s="42"/>
      <c r="C4816" s="278" t="s">
        <v>6893</v>
      </c>
      <c r="D4816" s="278" t="s">
        <v>1110</v>
      </c>
      <c r="E4816" s="279" t="s">
        <v>6894</v>
      </c>
      <c r="F4816" s="280" t="s">
        <v>6895</v>
      </c>
      <c r="G4816" s="281" t="s">
        <v>180</v>
      </c>
      <c r="H4816" s="282">
        <v>372.57</v>
      </c>
      <c r="I4816" s="283"/>
      <c r="J4816" s="284">
        <f>ROUND(I4816*H4816,2)</f>
        <v>0</v>
      </c>
      <c r="K4816" s="280" t="s">
        <v>23</v>
      </c>
      <c r="L4816" s="285"/>
      <c r="M4816" s="286" t="s">
        <v>23</v>
      </c>
      <c r="N4816" s="287" t="s">
        <v>44</v>
      </c>
      <c r="O4816" s="43"/>
      <c r="P4816" s="218">
        <f>O4816*H4816</f>
        <v>0</v>
      </c>
      <c r="Q4816" s="218">
        <v>2.5000000000000001E-2</v>
      </c>
      <c r="R4816" s="218">
        <f>Q4816*H4816</f>
        <v>9.3142499999999995</v>
      </c>
      <c r="S4816" s="218">
        <v>0</v>
      </c>
      <c r="T4816" s="219">
        <f>S4816*H4816</f>
        <v>0</v>
      </c>
      <c r="AR4816" s="25" t="s">
        <v>977</v>
      </c>
      <c r="AT4816" s="25" t="s">
        <v>1110</v>
      </c>
      <c r="AU4816" s="25" t="s">
        <v>82</v>
      </c>
      <c r="AY4816" s="25" t="s">
        <v>492</v>
      </c>
      <c r="BE4816" s="220">
        <f>IF(N4816="základní",J4816,0)</f>
        <v>0</v>
      </c>
      <c r="BF4816" s="220">
        <f>IF(N4816="snížená",J4816,0)</f>
        <v>0</v>
      </c>
      <c r="BG4816" s="220">
        <f>IF(N4816="zákl. přenesená",J4816,0)</f>
        <v>0</v>
      </c>
      <c r="BH4816" s="220">
        <f>IF(N4816="sníž. přenesená",J4816,0)</f>
        <v>0</v>
      </c>
      <c r="BI4816" s="220">
        <f>IF(N4816="nulová",J4816,0)</f>
        <v>0</v>
      </c>
      <c r="BJ4816" s="25" t="s">
        <v>80</v>
      </c>
      <c r="BK4816" s="220">
        <f>ROUND(I4816*H4816,2)</f>
        <v>0</v>
      </c>
      <c r="BL4816" s="25" t="s">
        <v>775</v>
      </c>
      <c r="BM4816" s="25" t="s">
        <v>6896</v>
      </c>
    </row>
    <row r="4817" spans="2:65" s="1" customFormat="1" ht="48">
      <c r="B4817" s="42"/>
      <c r="C4817" s="64"/>
      <c r="D4817" s="221" t="s">
        <v>506</v>
      </c>
      <c r="E4817" s="64"/>
      <c r="F4817" s="222" t="s">
        <v>6897</v>
      </c>
      <c r="G4817" s="64"/>
      <c r="H4817" s="64"/>
      <c r="I4817" s="177"/>
      <c r="J4817" s="64"/>
      <c r="K4817" s="64"/>
      <c r="L4817" s="62"/>
      <c r="M4817" s="223"/>
      <c r="N4817" s="43"/>
      <c r="O4817" s="43"/>
      <c r="P4817" s="43"/>
      <c r="Q4817" s="43"/>
      <c r="R4817" s="43"/>
      <c r="S4817" s="43"/>
      <c r="T4817" s="79"/>
      <c r="AT4817" s="25" t="s">
        <v>506</v>
      </c>
      <c r="AU4817" s="25" t="s">
        <v>82</v>
      </c>
    </row>
    <row r="4818" spans="2:65" s="12" customFormat="1">
      <c r="B4818" s="225"/>
      <c r="C4818" s="226"/>
      <c r="D4818" s="221" t="s">
        <v>513</v>
      </c>
      <c r="E4818" s="248" t="s">
        <v>23</v>
      </c>
      <c r="F4818" s="249" t="s">
        <v>6898</v>
      </c>
      <c r="G4818" s="226"/>
      <c r="H4818" s="250">
        <v>338.7</v>
      </c>
      <c r="I4818" s="231"/>
      <c r="J4818" s="226"/>
      <c r="K4818" s="226"/>
      <c r="L4818" s="232"/>
      <c r="M4818" s="233"/>
      <c r="N4818" s="234"/>
      <c r="O4818" s="234"/>
      <c r="P4818" s="234"/>
      <c r="Q4818" s="234"/>
      <c r="R4818" s="234"/>
      <c r="S4818" s="234"/>
      <c r="T4818" s="235"/>
      <c r="AT4818" s="236" t="s">
        <v>513</v>
      </c>
      <c r="AU4818" s="236" t="s">
        <v>82</v>
      </c>
      <c r="AV4818" s="12" t="s">
        <v>82</v>
      </c>
      <c r="AW4818" s="12" t="s">
        <v>36</v>
      </c>
      <c r="AX4818" s="12" t="s">
        <v>80</v>
      </c>
      <c r="AY4818" s="236" t="s">
        <v>492</v>
      </c>
    </row>
    <row r="4819" spans="2:65" s="12" customFormat="1">
      <c r="B4819" s="225"/>
      <c r="C4819" s="226"/>
      <c r="D4819" s="227" t="s">
        <v>513</v>
      </c>
      <c r="E4819" s="226"/>
      <c r="F4819" s="229" t="s">
        <v>6899</v>
      </c>
      <c r="G4819" s="226"/>
      <c r="H4819" s="230">
        <v>372.57</v>
      </c>
      <c r="I4819" s="231"/>
      <c r="J4819" s="226"/>
      <c r="K4819" s="226"/>
      <c r="L4819" s="232"/>
      <c r="M4819" s="233"/>
      <c r="N4819" s="234"/>
      <c r="O4819" s="234"/>
      <c r="P4819" s="234"/>
      <c r="Q4819" s="234"/>
      <c r="R4819" s="234"/>
      <c r="S4819" s="234"/>
      <c r="T4819" s="235"/>
      <c r="AT4819" s="236" t="s">
        <v>513</v>
      </c>
      <c r="AU4819" s="236" t="s">
        <v>82</v>
      </c>
      <c r="AV4819" s="12" t="s">
        <v>82</v>
      </c>
      <c r="AW4819" s="12" t="s">
        <v>6</v>
      </c>
      <c r="AX4819" s="12" t="s">
        <v>80</v>
      </c>
      <c r="AY4819" s="236" t="s">
        <v>492</v>
      </c>
    </row>
    <row r="4820" spans="2:65" s="1" customFormat="1" ht="25.5" customHeight="1">
      <c r="B4820" s="42"/>
      <c r="C4820" s="278" t="s">
        <v>6900</v>
      </c>
      <c r="D4820" s="278" t="s">
        <v>1110</v>
      </c>
      <c r="E4820" s="279" t="s">
        <v>6901</v>
      </c>
      <c r="F4820" s="280" t="s">
        <v>6902</v>
      </c>
      <c r="G4820" s="281" t="s">
        <v>180</v>
      </c>
      <c r="H4820" s="282">
        <v>662.74800000000005</v>
      </c>
      <c r="I4820" s="283"/>
      <c r="J4820" s="284">
        <f>ROUND(I4820*H4820,2)</f>
        <v>0</v>
      </c>
      <c r="K4820" s="280" t="s">
        <v>23</v>
      </c>
      <c r="L4820" s="285"/>
      <c r="M4820" s="286" t="s">
        <v>23</v>
      </c>
      <c r="N4820" s="287" t="s">
        <v>44</v>
      </c>
      <c r="O4820" s="43"/>
      <c r="P4820" s="218">
        <f>O4820*H4820</f>
        <v>0</v>
      </c>
      <c r="Q4820" s="218">
        <v>2.5000000000000001E-2</v>
      </c>
      <c r="R4820" s="218">
        <f>Q4820*H4820</f>
        <v>16.568700000000003</v>
      </c>
      <c r="S4820" s="218">
        <v>0</v>
      </c>
      <c r="T4820" s="219">
        <f>S4820*H4820</f>
        <v>0</v>
      </c>
      <c r="AR4820" s="25" t="s">
        <v>977</v>
      </c>
      <c r="AT4820" s="25" t="s">
        <v>1110</v>
      </c>
      <c r="AU4820" s="25" t="s">
        <v>82</v>
      </c>
      <c r="AY4820" s="25" t="s">
        <v>492</v>
      </c>
      <c r="BE4820" s="220">
        <f>IF(N4820="základní",J4820,0)</f>
        <v>0</v>
      </c>
      <c r="BF4820" s="220">
        <f>IF(N4820="snížená",J4820,0)</f>
        <v>0</v>
      </c>
      <c r="BG4820" s="220">
        <f>IF(N4820="zákl. přenesená",J4820,0)</f>
        <v>0</v>
      </c>
      <c r="BH4820" s="220">
        <f>IF(N4820="sníž. přenesená",J4820,0)</f>
        <v>0</v>
      </c>
      <c r="BI4820" s="220">
        <f>IF(N4820="nulová",J4820,0)</f>
        <v>0</v>
      </c>
      <c r="BJ4820" s="25" t="s">
        <v>80</v>
      </c>
      <c r="BK4820" s="220">
        <f>ROUND(I4820*H4820,2)</f>
        <v>0</v>
      </c>
      <c r="BL4820" s="25" t="s">
        <v>775</v>
      </c>
      <c r="BM4820" s="25" t="s">
        <v>6903</v>
      </c>
    </row>
    <row r="4821" spans="2:65" s="1" customFormat="1" ht="48">
      <c r="B4821" s="42"/>
      <c r="C4821" s="64"/>
      <c r="D4821" s="221" t="s">
        <v>506</v>
      </c>
      <c r="E4821" s="64"/>
      <c r="F4821" s="222" t="s">
        <v>6904</v>
      </c>
      <c r="G4821" s="64"/>
      <c r="H4821" s="64"/>
      <c r="I4821" s="177"/>
      <c r="J4821" s="64"/>
      <c r="K4821" s="64"/>
      <c r="L4821" s="62"/>
      <c r="M4821" s="223"/>
      <c r="N4821" s="43"/>
      <c r="O4821" s="43"/>
      <c r="P4821" s="43"/>
      <c r="Q4821" s="43"/>
      <c r="R4821" s="43"/>
      <c r="S4821" s="43"/>
      <c r="T4821" s="79"/>
      <c r="AT4821" s="25" t="s">
        <v>506</v>
      </c>
      <c r="AU4821" s="25" t="s">
        <v>82</v>
      </c>
    </row>
    <row r="4822" spans="2:65" s="12" customFormat="1" ht="24">
      <c r="B4822" s="225"/>
      <c r="C4822" s="226"/>
      <c r="D4822" s="221" t="s">
        <v>513</v>
      </c>
      <c r="E4822" s="248" t="s">
        <v>23</v>
      </c>
      <c r="F4822" s="249" t="s">
        <v>6905</v>
      </c>
      <c r="G4822" s="226"/>
      <c r="H4822" s="250">
        <v>602.49800000000005</v>
      </c>
      <c r="I4822" s="231"/>
      <c r="J4822" s="226"/>
      <c r="K4822" s="226"/>
      <c r="L4822" s="232"/>
      <c r="M4822" s="233"/>
      <c r="N4822" s="234"/>
      <c r="O4822" s="234"/>
      <c r="P4822" s="234"/>
      <c r="Q4822" s="234"/>
      <c r="R4822" s="234"/>
      <c r="S4822" s="234"/>
      <c r="T4822" s="235"/>
      <c r="AT4822" s="236" t="s">
        <v>513</v>
      </c>
      <c r="AU4822" s="236" t="s">
        <v>82</v>
      </c>
      <c r="AV4822" s="12" t="s">
        <v>82</v>
      </c>
      <c r="AW4822" s="12" t="s">
        <v>36</v>
      </c>
      <c r="AX4822" s="12" t="s">
        <v>80</v>
      </c>
      <c r="AY4822" s="236" t="s">
        <v>492</v>
      </c>
    </row>
    <row r="4823" spans="2:65" s="12" customFormat="1">
      <c r="B4823" s="225"/>
      <c r="C4823" s="226"/>
      <c r="D4823" s="227" t="s">
        <v>513</v>
      </c>
      <c r="E4823" s="226"/>
      <c r="F4823" s="229" t="s">
        <v>6906</v>
      </c>
      <c r="G4823" s="226"/>
      <c r="H4823" s="230">
        <v>662.74800000000005</v>
      </c>
      <c r="I4823" s="231"/>
      <c r="J4823" s="226"/>
      <c r="K4823" s="226"/>
      <c r="L4823" s="232"/>
      <c r="M4823" s="233"/>
      <c r="N4823" s="234"/>
      <c r="O4823" s="234"/>
      <c r="P4823" s="234"/>
      <c r="Q4823" s="234"/>
      <c r="R4823" s="234"/>
      <c r="S4823" s="234"/>
      <c r="T4823" s="235"/>
      <c r="AT4823" s="236" t="s">
        <v>513</v>
      </c>
      <c r="AU4823" s="236" t="s">
        <v>82</v>
      </c>
      <c r="AV4823" s="12" t="s">
        <v>82</v>
      </c>
      <c r="AW4823" s="12" t="s">
        <v>6</v>
      </c>
      <c r="AX4823" s="12" t="s">
        <v>80</v>
      </c>
      <c r="AY4823" s="236" t="s">
        <v>492</v>
      </c>
    </row>
    <row r="4824" spans="2:65" s="1" customFormat="1" ht="25.5" customHeight="1">
      <c r="B4824" s="42"/>
      <c r="C4824" s="278" t="s">
        <v>6907</v>
      </c>
      <c r="D4824" s="278" t="s">
        <v>1110</v>
      </c>
      <c r="E4824" s="279" t="s">
        <v>6908</v>
      </c>
      <c r="F4824" s="280" t="s">
        <v>6909</v>
      </c>
      <c r="G4824" s="281" t="s">
        <v>180</v>
      </c>
      <c r="H4824" s="282">
        <v>433.98200000000003</v>
      </c>
      <c r="I4824" s="283"/>
      <c r="J4824" s="284">
        <f>ROUND(I4824*H4824,2)</f>
        <v>0</v>
      </c>
      <c r="K4824" s="280" t="s">
        <v>23</v>
      </c>
      <c r="L4824" s="285"/>
      <c r="M4824" s="286" t="s">
        <v>23</v>
      </c>
      <c r="N4824" s="287" t="s">
        <v>44</v>
      </c>
      <c r="O4824" s="43"/>
      <c r="P4824" s="218">
        <f>O4824*H4824</f>
        <v>0</v>
      </c>
      <c r="Q4824" s="218">
        <v>2.5000000000000001E-2</v>
      </c>
      <c r="R4824" s="218">
        <f>Q4824*H4824</f>
        <v>10.849550000000001</v>
      </c>
      <c r="S4824" s="218">
        <v>0</v>
      </c>
      <c r="T4824" s="219">
        <f>S4824*H4824</f>
        <v>0</v>
      </c>
      <c r="AR4824" s="25" t="s">
        <v>977</v>
      </c>
      <c r="AT4824" s="25" t="s">
        <v>1110</v>
      </c>
      <c r="AU4824" s="25" t="s">
        <v>82</v>
      </c>
      <c r="AY4824" s="25" t="s">
        <v>492</v>
      </c>
      <c r="BE4824" s="220">
        <f>IF(N4824="základní",J4824,0)</f>
        <v>0</v>
      </c>
      <c r="BF4824" s="220">
        <f>IF(N4824="snížená",J4824,0)</f>
        <v>0</v>
      </c>
      <c r="BG4824" s="220">
        <f>IF(N4824="zákl. přenesená",J4824,0)</f>
        <v>0</v>
      </c>
      <c r="BH4824" s="220">
        <f>IF(N4824="sníž. přenesená",J4824,0)</f>
        <v>0</v>
      </c>
      <c r="BI4824" s="220">
        <f>IF(N4824="nulová",J4824,0)</f>
        <v>0</v>
      </c>
      <c r="BJ4824" s="25" t="s">
        <v>80</v>
      </c>
      <c r="BK4824" s="220">
        <f>ROUND(I4824*H4824,2)</f>
        <v>0</v>
      </c>
      <c r="BL4824" s="25" t="s">
        <v>775</v>
      </c>
      <c r="BM4824" s="25" t="s">
        <v>6910</v>
      </c>
    </row>
    <row r="4825" spans="2:65" s="1" customFormat="1" ht="48">
      <c r="B4825" s="42"/>
      <c r="C4825" s="64"/>
      <c r="D4825" s="221" t="s">
        <v>506</v>
      </c>
      <c r="E4825" s="64"/>
      <c r="F4825" s="222" t="s">
        <v>6911</v>
      </c>
      <c r="G4825" s="64"/>
      <c r="H4825" s="64"/>
      <c r="I4825" s="177"/>
      <c r="J4825" s="64"/>
      <c r="K4825" s="64"/>
      <c r="L4825" s="62"/>
      <c r="M4825" s="223"/>
      <c r="N4825" s="43"/>
      <c r="O4825" s="43"/>
      <c r="P4825" s="43"/>
      <c r="Q4825" s="43"/>
      <c r="R4825" s="43"/>
      <c r="S4825" s="43"/>
      <c r="T4825" s="79"/>
      <c r="AT4825" s="25" t="s">
        <v>506</v>
      </c>
      <c r="AU4825" s="25" t="s">
        <v>82</v>
      </c>
    </row>
    <row r="4826" spans="2:65" s="12" customFormat="1" ht="24">
      <c r="B4826" s="225"/>
      <c r="C4826" s="226"/>
      <c r="D4826" s="221" t="s">
        <v>513</v>
      </c>
      <c r="E4826" s="248" t="s">
        <v>23</v>
      </c>
      <c r="F4826" s="249" t="s">
        <v>6912</v>
      </c>
      <c r="G4826" s="226"/>
      <c r="H4826" s="250">
        <v>394.529</v>
      </c>
      <c r="I4826" s="231"/>
      <c r="J4826" s="226"/>
      <c r="K4826" s="226"/>
      <c r="L4826" s="232"/>
      <c r="M4826" s="233"/>
      <c r="N4826" s="234"/>
      <c r="O4826" s="234"/>
      <c r="P4826" s="234"/>
      <c r="Q4826" s="234"/>
      <c r="R4826" s="234"/>
      <c r="S4826" s="234"/>
      <c r="T4826" s="235"/>
      <c r="AT4826" s="236" t="s">
        <v>513</v>
      </c>
      <c r="AU4826" s="236" t="s">
        <v>82</v>
      </c>
      <c r="AV4826" s="12" t="s">
        <v>82</v>
      </c>
      <c r="AW4826" s="12" t="s">
        <v>36</v>
      </c>
      <c r="AX4826" s="12" t="s">
        <v>80</v>
      </c>
      <c r="AY4826" s="236" t="s">
        <v>492</v>
      </c>
    </row>
    <row r="4827" spans="2:65" s="12" customFormat="1">
      <c r="B4827" s="225"/>
      <c r="C4827" s="226"/>
      <c r="D4827" s="227" t="s">
        <v>513</v>
      </c>
      <c r="E4827" s="226"/>
      <c r="F4827" s="229" t="s">
        <v>6913</v>
      </c>
      <c r="G4827" s="226"/>
      <c r="H4827" s="230">
        <v>433.98200000000003</v>
      </c>
      <c r="I4827" s="231"/>
      <c r="J4827" s="226"/>
      <c r="K4827" s="226"/>
      <c r="L4827" s="232"/>
      <c r="M4827" s="233"/>
      <c r="N4827" s="234"/>
      <c r="O4827" s="234"/>
      <c r="P4827" s="234"/>
      <c r="Q4827" s="234"/>
      <c r="R4827" s="234"/>
      <c r="S4827" s="234"/>
      <c r="T4827" s="235"/>
      <c r="AT4827" s="236" t="s">
        <v>513</v>
      </c>
      <c r="AU4827" s="236" t="s">
        <v>82</v>
      </c>
      <c r="AV4827" s="12" t="s">
        <v>82</v>
      </c>
      <c r="AW4827" s="12" t="s">
        <v>6</v>
      </c>
      <c r="AX4827" s="12" t="s">
        <v>80</v>
      </c>
      <c r="AY4827" s="236" t="s">
        <v>492</v>
      </c>
    </row>
    <row r="4828" spans="2:65" s="1" customFormat="1" ht="25.5" customHeight="1">
      <c r="B4828" s="42"/>
      <c r="C4828" s="278" t="s">
        <v>6914</v>
      </c>
      <c r="D4828" s="278" t="s">
        <v>1110</v>
      </c>
      <c r="E4828" s="279" t="s">
        <v>6915</v>
      </c>
      <c r="F4828" s="280" t="s">
        <v>6916</v>
      </c>
      <c r="G4828" s="281" t="s">
        <v>180</v>
      </c>
      <c r="H4828" s="282">
        <v>1101.748</v>
      </c>
      <c r="I4828" s="283"/>
      <c r="J4828" s="284">
        <f>ROUND(I4828*H4828,2)</f>
        <v>0</v>
      </c>
      <c r="K4828" s="280" t="s">
        <v>23</v>
      </c>
      <c r="L4828" s="285"/>
      <c r="M4828" s="286" t="s">
        <v>23</v>
      </c>
      <c r="N4828" s="287" t="s">
        <v>44</v>
      </c>
      <c r="O4828" s="43"/>
      <c r="P4828" s="218">
        <f>O4828*H4828</f>
        <v>0</v>
      </c>
      <c r="Q4828" s="218">
        <v>2.5000000000000001E-2</v>
      </c>
      <c r="R4828" s="218">
        <f>Q4828*H4828</f>
        <v>27.543700000000001</v>
      </c>
      <c r="S4828" s="218">
        <v>0</v>
      </c>
      <c r="T4828" s="219">
        <f>S4828*H4828</f>
        <v>0</v>
      </c>
      <c r="AR4828" s="25" t="s">
        <v>977</v>
      </c>
      <c r="AT4828" s="25" t="s">
        <v>1110</v>
      </c>
      <c r="AU4828" s="25" t="s">
        <v>82</v>
      </c>
      <c r="AY4828" s="25" t="s">
        <v>492</v>
      </c>
      <c r="BE4828" s="220">
        <f>IF(N4828="základní",J4828,0)</f>
        <v>0</v>
      </c>
      <c r="BF4828" s="220">
        <f>IF(N4828="snížená",J4828,0)</f>
        <v>0</v>
      </c>
      <c r="BG4828" s="220">
        <f>IF(N4828="zákl. přenesená",J4828,0)</f>
        <v>0</v>
      </c>
      <c r="BH4828" s="220">
        <f>IF(N4828="sníž. přenesená",J4828,0)</f>
        <v>0</v>
      </c>
      <c r="BI4828" s="220">
        <f>IF(N4828="nulová",J4828,0)</f>
        <v>0</v>
      </c>
      <c r="BJ4828" s="25" t="s">
        <v>80</v>
      </c>
      <c r="BK4828" s="220">
        <f>ROUND(I4828*H4828,2)</f>
        <v>0</v>
      </c>
      <c r="BL4828" s="25" t="s">
        <v>775</v>
      </c>
      <c r="BM4828" s="25" t="s">
        <v>6917</v>
      </c>
    </row>
    <row r="4829" spans="2:65" s="1" customFormat="1" ht="60">
      <c r="B4829" s="42"/>
      <c r="C4829" s="64"/>
      <c r="D4829" s="221" t="s">
        <v>506</v>
      </c>
      <c r="E4829" s="64"/>
      <c r="F4829" s="222" t="s">
        <v>6918</v>
      </c>
      <c r="G4829" s="64"/>
      <c r="H4829" s="64"/>
      <c r="I4829" s="177"/>
      <c r="J4829" s="64"/>
      <c r="K4829" s="64"/>
      <c r="L4829" s="62"/>
      <c r="M4829" s="223"/>
      <c r="N4829" s="43"/>
      <c r="O4829" s="43"/>
      <c r="P4829" s="43"/>
      <c r="Q4829" s="43"/>
      <c r="R4829" s="43"/>
      <c r="S4829" s="43"/>
      <c r="T4829" s="79"/>
      <c r="AT4829" s="25" t="s">
        <v>506</v>
      </c>
      <c r="AU4829" s="25" t="s">
        <v>82</v>
      </c>
    </row>
    <row r="4830" spans="2:65" s="1" customFormat="1" ht="24">
      <c r="B4830" s="42"/>
      <c r="C4830" s="64"/>
      <c r="D4830" s="221" t="s">
        <v>2254</v>
      </c>
      <c r="E4830" s="64"/>
      <c r="F4830" s="224" t="s">
        <v>6919</v>
      </c>
      <c r="G4830" s="64"/>
      <c r="H4830" s="64"/>
      <c r="I4830" s="177"/>
      <c r="J4830" s="64"/>
      <c r="K4830" s="64"/>
      <c r="L4830" s="62"/>
      <c r="M4830" s="223"/>
      <c r="N4830" s="43"/>
      <c r="O4830" s="43"/>
      <c r="P4830" s="43"/>
      <c r="Q4830" s="43"/>
      <c r="R4830" s="43"/>
      <c r="S4830" s="43"/>
      <c r="T4830" s="79"/>
      <c r="AT4830" s="25" t="s">
        <v>2254</v>
      </c>
      <c r="AU4830" s="25" t="s">
        <v>82</v>
      </c>
    </row>
    <row r="4831" spans="2:65" s="12" customFormat="1" ht="36">
      <c r="B4831" s="225"/>
      <c r="C4831" s="226"/>
      <c r="D4831" s="221" t="s">
        <v>513</v>
      </c>
      <c r="E4831" s="248" t="s">
        <v>23</v>
      </c>
      <c r="F4831" s="249" t="s">
        <v>6920</v>
      </c>
      <c r="G4831" s="226"/>
      <c r="H4831" s="250">
        <v>519.54</v>
      </c>
      <c r="I4831" s="231"/>
      <c r="J4831" s="226"/>
      <c r="K4831" s="226"/>
      <c r="L4831" s="232"/>
      <c r="M4831" s="233"/>
      <c r="N4831" s="234"/>
      <c r="O4831" s="234"/>
      <c r="P4831" s="234"/>
      <c r="Q4831" s="234"/>
      <c r="R4831" s="234"/>
      <c r="S4831" s="234"/>
      <c r="T4831" s="235"/>
      <c r="AT4831" s="236" t="s">
        <v>513</v>
      </c>
      <c r="AU4831" s="236" t="s">
        <v>82</v>
      </c>
      <c r="AV4831" s="12" t="s">
        <v>82</v>
      </c>
      <c r="AW4831" s="12" t="s">
        <v>36</v>
      </c>
      <c r="AX4831" s="12" t="s">
        <v>73</v>
      </c>
      <c r="AY4831" s="236" t="s">
        <v>492</v>
      </c>
    </row>
    <row r="4832" spans="2:65" s="12" customFormat="1">
      <c r="B4832" s="225"/>
      <c r="C4832" s="226"/>
      <c r="D4832" s="221" t="s">
        <v>513</v>
      </c>
      <c r="E4832" s="248" t="s">
        <v>23</v>
      </c>
      <c r="F4832" s="249" t="s">
        <v>6921</v>
      </c>
      <c r="G4832" s="226"/>
      <c r="H4832" s="250">
        <v>159.38300000000001</v>
      </c>
      <c r="I4832" s="231"/>
      <c r="J4832" s="226"/>
      <c r="K4832" s="226"/>
      <c r="L4832" s="232"/>
      <c r="M4832" s="233"/>
      <c r="N4832" s="234"/>
      <c r="O4832" s="234"/>
      <c r="P4832" s="234"/>
      <c r="Q4832" s="234"/>
      <c r="R4832" s="234"/>
      <c r="S4832" s="234"/>
      <c r="T4832" s="235"/>
      <c r="AT4832" s="236" t="s">
        <v>513</v>
      </c>
      <c r="AU4832" s="236" t="s">
        <v>82</v>
      </c>
      <c r="AV4832" s="12" t="s">
        <v>82</v>
      </c>
      <c r="AW4832" s="12" t="s">
        <v>36</v>
      </c>
      <c r="AX4832" s="12" t="s">
        <v>73</v>
      </c>
      <c r="AY4832" s="236" t="s">
        <v>492</v>
      </c>
    </row>
    <row r="4833" spans="2:65" s="12" customFormat="1">
      <c r="B4833" s="225"/>
      <c r="C4833" s="226"/>
      <c r="D4833" s="221" t="s">
        <v>513</v>
      </c>
      <c r="E4833" s="248" t="s">
        <v>23</v>
      </c>
      <c r="F4833" s="249" t="s">
        <v>6922</v>
      </c>
      <c r="G4833" s="226"/>
      <c r="H4833" s="250">
        <v>104.2</v>
      </c>
      <c r="I4833" s="231"/>
      <c r="J4833" s="226"/>
      <c r="K4833" s="226"/>
      <c r="L4833" s="232"/>
      <c r="M4833" s="233"/>
      <c r="N4833" s="234"/>
      <c r="O4833" s="234"/>
      <c r="P4833" s="234"/>
      <c r="Q4833" s="234"/>
      <c r="R4833" s="234"/>
      <c r="S4833" s="234"/>
      <c r="T4833" s="235"/>
      <c r="AT4833" s="236" t="s">
        <v>513</v>
      </c>
      <c r="AU4833" s="236" t="s">
        <v>82</v>
      </c>
      <c r="AV4833" s="12" t="s">
        <v>82</v>
      </c>
      <c r="AW4833" s="12" t="s">
        <v>36</v>
      </c>
      <c r="AX4833" s="12" t="s">
        <v>73</v>
      </c>
      <c r="AY4833" s="236" t="s">
        <v>492</v>
      </c>
    </row>
    <row r="4834" spans="2:65" s="12" customFormat="1">
      <c r="B4834" s="225"/>
      <c r="C4834" s="226"/>
      <c r="D4834" s="221" t="s">
        <v>513</v>
      </c>
      <c r="E4834" s="248" t="s">
        <v>23</v>
      </c>
      <c r="F4834" s="249" t="s">
        <v>503</v>
      </c>
      <c r="G4834" s="226"/>
      <c r="H4834" s="250">
        <v>67.5</v>
      </c>
      <c r="I4834" s="231"/>
      <c r="J4834" s="226"/>
      <c r="K4834" s="226"/>
      <c r="L4834" s="232"/>
      <c r="M4834" s="233"/>
      <c r="N4834" s="234"/>
      <c r="O4834" s="234"/>
      <c r="P4834" s="234"/>
      <c r="Q4834" s="234"/>
      <c r="R4834" s="234"/>
      <c r="S4834" s="234"/>
      <c r="T4834" s="235"/>
      <c r="AT4834" s="236" t="s">
        <v>513</v>
      </c>
      <c r="AU4834" s="236" t="s">
        <v>82</v>
      </c>
      <c r="AV4834" s="12" t="s">
        <v>82</v>
      </c>
      <c r="AW4834" s="12" t="s">
        <v>36</v>
      </c>
      <c r="AX4834" s="12" t="s">
        <v>73</v>
      </c>
      <c r="AY4834" s="236" t="s">
        <v>492</v>
      </c>
    </row>
    <row r="4835" spans="2:65" s="12" customFormat="1">
      <c r="B4835" s="225"/>
      <c r="C4835" s="226"/>
      <c r="D4835" s="221" t="s">
        <v>513</v>
      </c>
      <c r="E4835" s="248" t="s">
        <v>23</v>
      </c>
      <c r="F4835" s="249" t="s">
        <v>508</v>
      </c>
      <c r="G4835" s="226"/>
      <c r="H4835" s="250">
        <v>67.5</v>
      </c>
      <c r="I4835" s="231"/>
      <c r="J4835" s="226"/>
      <c r="K4835" s="226"/>
      <c r="L4835" s="232"/>
      <c r="M4835" s="233"/>
      <c r="N4835" s="234"/>
      <c r="O4835" s="234"/>
      <c r="P4835" s="234"/>
      <c r="Q4835" s="234"/>
      <c r="R4835" s="234"/>
      <c r="S4835" s="234"/>
      <c r="T4835" s="235"/>
      <c r="AT4835" s="236" t="s">
        <v>513</v>
      </c>
      <c r="AU4835" s="236" t="s">
        <v>82</v>
      </c>
      <c r="AV4835" s="12" t="s">
        <v>82</v>
      </c>
      <c r="AW4835" s="12" t="s">
        <v>36</v>
      </c>
      <c r="AX4835" s="12" t="s">
        <v>73</v>
      </c>
      <c r="AY4835" s="236" t="s">
        <v>492</v>
      </c>
    </row>
    <row r="4836" spans="2:65" s="14" customFormat="1">
      <c r="B4836" s="251"/>
      <c r="C4836" s="252"/>
      <c r="D4836" s="221" t="s">
        <v>513</v>
      </c>
      <c r="E4836" s="275" t="s">
        <v>23</v>
      </c>
      <c r="F4836" s="276" t="s">
        <v>560</v>
      </c>
      <c r="G4836" s="252"/>
      <c r="H4836" s="277">
        <v>918.12300000000005</v>
      </c>
      <c r="I4836" s="256"/>
      <c r="J4836" s="252"/>
      <c r="K4836" s="252"/>
      <c r="L4836" s="257"/>
      <c r="M4836" s="258"/>
      <c r="N4836" s="259"/>
      <c r="O4836" s="259"/>
      <c r="P4836" s="259"/>
      <c r="Q4836" s="259"/>
      <c r="R4836" s="259"/>
      <c r="S4836" s="259"/>
      <c r="T4836" s="260"/>
      <c r="AT4836" s="261" t="s">
        <v>513</v>
      </c>
      <c r="AU4836" s="261" t="s">
        <v>82</v>
      </c>
      <c r="AV4836" s="14" t="s">
        <v>502</v>
      </c>
      <c r="AW4836" s="14" t="s">
        <v>36</v>
      </c>
      <c r="AX4836" s="14" t="s">
        <v>80</v>
      </c>
      <c r="AY4836" s="261" t="s">
        <v>492</v>
      </c>
    </row>
    <row r="4837" spans="2:65" s="12" customFormat="1">
      <c r="B4837" s="225"/>
      <c r="C4837" s="226"/>
      <c r="D4837" s="227" t="s">
        <v>513</v>
      </c>
      <c r="E4837" s="226"/>
      <c r="F4837" s="229" t="s">
        <v>6923</v>
      </c>
      <c r="G4837" s="226"/>
      <c r="H4837" s="230">
        <v>1101.748</v>
      </c>
      <c r="I4837" s="231"/>
      <c r="J4837" s="226"/>
      <c r="K4837" s="226"/>
      <c r="L4837" s="232"/>
      <c r="M4837" s="233"/>
      <c r="N4837" s="234"/>
      <c r="O4837" s="234"/>
      <c r="P4837" s="234"/>
      <c r="Q4837" s="234"/>
      <c r="R4837" s="234"/>
      <c r="S4837" s="234"/>
      <c r="T4837" s="235"/>
      <c r="AT4837" s="236" t="s">
        <v>513</v>
      </c>
      <c r="AU4837" s="236" t="s">
        <v>82</v>
      </c>
      <c r="AV4837" s="12" t="s">
        <v>82</v>
      </c>
      <c r="AW4837" s="12" t="s">
        <v>6</v>
      </c>
      <c r="AX4837" s="12" t="s">
        <v>80</v>
      </c>
      <c r="AY4837" s="236" t="s">
        <v>492</v>
      </c>
    </row>
    <row r="4838" spans="2:65" s="1" customFormat="1" ht="16.5" customHeight="1">
      <c r="B4838" s="42"/>
      <c r="C4838" s="209" t="s">
        <v>6924</v>
      </c>
      <c r="D4838" s="209" t="s">
        <v>498</v>
      </c>
      <c r="E4838" s="210" t="s">
        <v>6925</v>
      </c>
      <c r="F4838" s="211" t="s">
        <v>6926</v>
      </c>
      <c r="G4838" s="212" t="s">
        <v>180</v>
      </c>
      <c r="H4838" s="213">
        <v>4769.6670000000004</v>
      </c>
      <c r="I4838" s="214"/>
      <c r="J4838" s="215">
        <f>ROUND(I4838*H4838,2)</f>
        <v>0</v>
      </c>
      <c r="K4838" s="211" t="s">
        <v>501</v>
      </c>
      <c r="L4838" s="62"/>
      <c r="M4838" s="216" t="s">
        <v>23</v>
      </c>
      <c r="N4838" s="217" t="s">
        <v>44</v>
      </c>
      <c r="O4838" s="43"/>
      <c r="P4838" s="218">
        <f>O4838*H4838</f>
        <v>0</v>
      </c>
      <c r="Q4838" s="218">
        <v>2.9999999999999997E-4</v>
      </c>
      <c r="R4838" s="218">
        <f>Q4838*H4838</f>
        <v>1.4309000999999999</v>
      </c>
      <c r="S4838" s="218">
        <v>0</v>
      </c>
      <c r="T4838" s="219">
        <f>S4838*H4838</f>
        <v>0</v>
      </c>
      <c r="AR4838" s="25" t="s">
        <v>775</v>
      </c>
      <c r="AT4838" s="25" t="s">
        <v>498</v>
      </c>
      <c r="AU4838" s="25" t="s">
        <v>82</v>
      </c>
      <c r="AY4838" s="25" t="s">
        <v>492</v>
      </c>
      <c r="BE4838" s="220">
        <f>IF(N4838="základní",J4838,0)</f>
        <v>0</v>
      </c>
      <c r="BF4838" s="220">
        <f>IF(N4838="snížená",J4838,0)</f>
        <v>0</v>
      </c>
      <c r="BG4838" s="220">
        <f>IF(N4838="zákl. přenesená",J4838,0)</f>
        <v>0</v>
      </c>
      <c r="BH4838" s="220">
        <f>IF(N4838="sníž. přenesená",J4838,0)</f>
        <v>0</v>
      </c>
      <c r="BI4838" s="220">
        <f>IF(N4838="nulová",J4838,0)</f>
        <v>0</v>
      </c>
      <c r="BJ4838" s="25" t="s">
        <v>80</v>
      </c>
      <c r="BK4838" s="220">
        <f>ROUND(I4838*H4838,2)</f>
        <v>0</v>
      </c>
      <c r="BL4838" s="25" t="s">
        <v>775</v>
      </c>
      <c r="BM4838" s="25" t="s">
        <v>6927</v>
      </c>
    </row>
    <row r="4839" spans="2:65" s="1" customFormat="1">
      <c r="B4839" s="42"/>
      <c r="C4839" s="64"/>
      <c r="D4839" s="221" t="s">
        <v>506</v>
      </c>
      <c r="E4839" s="64"/>
      <c r="F4839" s="222" t="s">
        <v>6928</v>
      </c>
      <c r="G4839" s="64"/>
      <c r="H4839" s="64"/>
      <c r="I4839" s="177"/>
      <c r="J4839" s="64"/>
      <c r="K4839" s="64"/>
      <c r="L4839" s="62"/>
      <c r="M4839" s="223"/>
      <c r="N4839" s="43"/>
      <c r="O4839" s="43"/>
      <c r="P4839" s="43"/>
      <c r="Q4839" s="43"/>
      <c r="R4839" s="43"/>
      <c r="S4839" s="43"/>
      <c r="T4839" s="79"/>
      <c r="AT4839" s="25" t="s">
        <v>506</v>
      </c>
      <c r="AU4839" s="25" t="s">
        <v>82</v>
      </c>
    </row>
    <row r="4840" spans="2:65" s="1" customFormat="1" ht="48">
      <c r="B4840" s="42"/>
      <c r="C4840" s="64"/>
      <c r="D4840" s="221" t="s">
        <v>509</v>
      </c>
      <c r="E4840" s="64"/>
      <c r="F4840" s="224" t="s">
        <v>6929</v>
      </c>
      <c r="G4840" s="64"/>
      <c r="H4840" s="64"/>
      <c r="I4840" s="177"/>
      <c r="J4840" s="64"/>
      <c r="K4840" s="64"/>
      <c r="L4840" s="62"/>
      <c r="M4840" s="223"/>
      <c r="N4840" s="43"/>
      <c r="O4840" s="43"/>
      <c r="P4840" s="43"/>
      <c r="Q4840" s="43"/>
      <c r="R4840" s="43"/>
      <c r="S4840" s="43"/>
      <c r="T4840" s="79"/>
      <c r="AT4840" s="25" t="s">
        <v>509</v>
      </c>
      <c r="AU4840" s="25" t="s">
        <v>82</v>
      </c>
    </row>
    <row r="4841" spans="2:65" s="12" customFormat="1" ht="24">
      <c r="B4841" s="225"/>
      <c r="C4841" s="226"/>
      <c r="D4841" s="221" t="s">
        <v>513</v>
      </c>
      <c r="E4841" s="248" t="s">
        <v>23</v>
      </c>
      <c r="F4841" s="249" t="s">
        <v>6930</v>
      </c>
      <c r="G4841" s="226"/>
      <c r="H4841" s="250">
        <v>799.322</v>
      </c>
      <c r="I4841" s="231"/>
      <c r="J4841" s="226"/>
      <c r="K4841" s="226"/>
      <c r="L4841" s="232"/>
      <c r="M4841" s="233"/>
      <c r="N4841" s="234"/>
      <c r="O4841" s="234"/>
      <c r="P4841" s="234"/>
      <c r="Q4841" s="234"/>
      <c r="R4841" s="234"/>
      <c r="S4841" s="234"/>
      <c r="T4841" s="235"/>
      <c r="AT4841" s="236" t="s">
        <v>513</v>
      </c>
      <c r="AU4841" s="236" t="s">
        <v>82</v>
      </c>
      <c r="AV4841" s="12" t="s">
        <v>82</v>
      </c>
      <c r="AW4841" s="12" t="s">
        <v>36</v>
      </c>
      <c r="AX4841" s="12" t="s">
        <v>73</v>
      </c>
      <c r="AY4841" s="236" t="s">
        <v>492</v>
      </c>
    </row>
    <row r="4842" spans="2:65" s="12" customFormat="1" ht="36">
      <c r="B4842" s="225"/>
      <c r="C4842" s="226"/>
      <c r="D4842" s="221" t="s">
        <v>513</v>
      </c>
      <c r="E4842" s="248" t="s">
        <v>23</v>
      </c>
      <c r="F4842" s="249" t="s">
        <v>6931</v>
      </c>
      <c r="G4842" s="226"/>
      <c r="H4842" s="250">
        <v>610.46</v>
      </c>
      <c r="I4842" s="231"/>
      <c r="J4842" s="226"/>
      <c r="K4842" s="226"/>
      <c r="L4842" s="232"/>
      <c r="M4842" s="233"/>
      <c r="N4842" s="234"/>
      <c r="O4842" s="234"/>
      <c r="P4842" s="234"/>
      <c r="Q4842" s="234"/>
      <c r="R4842" s="234"/>
      <c r="S4842" s="234"/>
      <c r="T4842" s="235"/>
      <c r="AT4842" s="236" t="s">
        <v>513</v>
      </c>
      <c r="AU4842" s="236" t="s">
        <v>82</v>
      </c>
      <c r="AV4842" s="12" t="s">
        <v>82</v>
      </c>
      <c r="AW4842" s="12" t="s">
        <v>36</v>
      </c>
      <c r="AX4842" s="12" t="s">
        <v>73</v>
      </c>
      <c r="AY4842" s="236" t="s">
        <v>492</v>
      </c>
    </row>
    <row r="4843" spans="2:65" s="12" customFormat="1" ht="36">
      <c r="B4843" s="225"/>
      <c r="C4843" s="226"/>
      <c r="D4843" s="221" t="s">
        <v>513</v>
      </c>
      <c r="E4843" s="248" t="s">
        <v>23</v>
      </c>
      <c r="F4843" s="249" t="s">
        <v>6932</v>
      </c>
      <c r="G4843" s="226"/>
      <c r="H4843" s="250">
        <v>2670.5349999999999</v>
      </c>
      <c r="I4843" s="231"/>
      <c r="J4843" s="226"/>
      <c r="K4843" s="226"/>
      <c r="L4843" s="232"/>
      <c r="M4843" s="233"/>
      <c r="N4843" s="234"/>
      <c r="O4843" s="234"/>
      <c r="P4843" s="234"/>
      <c r="Q4843" s="234"/>
      <c r="R4843" s="234"/>
      <c r="S4843" s="234"/>
      <c r="T4843" s="235"/>
      <c r="AT4843" s="236" t="s">
        <v>513</v>
      </c>
      <c r="AU4843" s="236" t="s">
        <v>82</v>
      </c>
      <c r="AV4843" s="12" t="s">
        <v>82</v>
      </c>
      <c r="AW4843" s="12" t="s">
        <v>36</v>
      </c>
      <c r="AX4843" s="12" t="s">
        <v>73</v>
      </c>
      <c r="AY4843" s="236" t="s">
        <v>492</v>
      </c>
    </row>
    <row r="4844" spans="2:65" s="13" customFormat="1">
      <c r="B4844" s="237"/>
      <c r="C4844" s="238"/>
      <c r="D4844" s="221" t="s">
        <v>513</v>
      </c>
      <c r="E4844" s="239" t="s">
        <v>23</v>
      </c>
      <c r="F4844" s="240" t="s">
        <v>6933</v>
      </c>
      <c r="G4844" s="238"/>
      <c r="H4844" s="241" t="s">
        <v>23</v>
      </c>
      <c r="I4844" s="242"/>
      <c r="J4844" s="238"/>
      <c r="K4844" s="238"/>
      <c r="L4844" s="243"/>
      <c r="M4844" s="244"/>
      <c r="N4844" s="245"/>
      <c r="O4844" s="245"/>
      <c r="P4844" s="245"/>
      <c r="Q4844" s="245"/>
      <c r="R4844" s="245"/>
      <c r="S4844" s="245"/>
      <c r="T4844" s="246"/>
      <c r="AT4844" s="247" t="s">
        <v>513</v>
      </c>
      <c r="AU4844" s="247" t="s">
        <v>82</v>
      </c>
      <c r="AV4844" s="13" t="s">
        <v>80</v>
      </c>
      <c r="AW4844" s="13" t="s">
        <v>36</v>
      </c>
      <c r="AX4844" s="13" t="s">
        <v>73</v>
      </c>
      <c r="AY4844" s="247" t="s">
        <v>492</v>
      </c>
    </row>
    <row r="4845" spans="2:65" s="12" customFormat="1">
      <c r="B4845" s="225"/>
      <c r="C4845" s="226"/>
      <c r="D4845" s="221" t="s">
        <v>513</v>
      </c>
      <c r="E4845" s="248" t="s">
        <v>23</v>
      </c>
      <c r="F4845" s="249" t="s">
        <v>6934</v>
      </c>
      <c r="G4845" s="226"/>
      <c r="H4845" s="250">
        <v>450.15</v>
      </c>
      <c r="I4845" s="231"/>
      <c r="J4845" s="226"/>
      <c r="K4845" s="226"/>
      <c r="L4845" s="232"/>
      <c r="M4845" s="233"/>
      <c r="N4845" s="234"/>
      <c r="O4845" s="234"/>
      <c r="P4845" s="234"/>
      <c r="Q4845" s="234"/>
      <c r="R4845" s="234"/>
      <c r="S4845" s="234"/>
      <c r="T4845" s="235"/>
      <c r="AT4845" s="236" t="s">
        <v>513</v>
      </c>
      <c r="AU4845" s="236" t="s">
        <v>82</v>
      </c>
      <c r="AV4845" s="12" t="s">
        <v>82</v>
      </c>
      <c r="AW4845" s="12" t="s">
        <v>36</v>
      </c>
      <c r="AX4845" s="12" t="s">
        <v>73</v>
      </c>
      <c r="AY4845" s="236" t="s">
        <v>492</v>
      </c>
    </row>
    <row r="4846" spans="2:65" s="12" customFormat="1">
      <c r="B4846" s="225"/>
      <c r="C4846" s="226"/>
      <c r="D4846" s="221" t="s">
        <v>513</v>
      </c>
      <c r="E4846" s="248" t="s">
        <v>23</v>
      </c>
      <c r="F4846" s="249" t="s">
        <v>6922</v>
      </c>
      <c r="G4846" s="226"/>
      <c r="H4846" s="250">
        <v>104.2</v>
      </c>
      <c r="I4846" s="231"/>
      <c r="J4846" s="226"/>
      <c r="K4846" s="226"/>
      <c r="L4846" s="232"/>
      <c r="M4846" s="233"/>
      <c r="N4846" s="234"/>
      <c r="O4846" s="234"/>
      <c r="P4846" s="234"/>
      <c r="Q4846" s="234"/>
      <c r="R4846" s="234"/>
      <c r="S4846" s="234"/>
      <c r="T4846" s="235"/>
      <c r="AT4846" s="236" t="s">
        <v>513</v>
      </c>
      <c r="AU4846" s="236" t="s">
        <v>82</v>
      </c>
      <c r="AV4846" s="12" t="s">
        <v>82</v>
      </c>
      <c r="AW4846" s="12" t="s">
        <v>36</v>
      </c>
      <c r="AX4846" s="12" t="s">
        <v>73</v>
      </c>
      <c r="AY4846" s="236" t="s">
        <v>492</v>
      </c>
    </row>
    <row r="4847" spans="2:65" s="12" customFormat="1">
      <c r="B4847" s="225"/>
      <c r="C4847" s="226"/>
      <c r="D4847" s="221" t="s">
        <v>513</v>
      </c>
      <c r="E4847" s="248" t="s">
        <v>23</v>
      </c>
      <c r="F4847" s="249" t="s">
        <v>503</v>
      </c>
      <c r="G4847" s="226"/>
      <c r="H4847" s="250">
        <v>67.5</v>
      </c>
      <c r="I4847" s="231"/>
      <c r="J4847" s="226"/>
      <c r="K4847" s="226"/>
      <c r="L4847" s="232"/>
      <c r="M4847" s="233"/>
      <c r="N4847" s="234"/>
      <c r="O4847" s="234"/>
      <c r="P4847" s="234"/>
      <c r="Q4847" s="234"/>
      <c r="R4847" s="234"/>
      <c r="S4847" s="234"/>
      <c r="T4847" s="235"/>
      <c r="AT4847" s="236" t="s">
        <v>513</v>
      </c>
      <c r="AU4847" s="236" t="s">
        <v>82</v>
      </c>
      <c r="AV4847" s="12" t="s">
        <v>82</v>
      </c>
      <c r="AW4847" s="12" t="s">
        <v>36</v>
      </c>
      <c r="AX4847" s="12" t="s">
        <v>73</v>
      </c>
      <c r="AY4847" s="236" t="s">
        <v>492</v>
      </c>
    </row>
    <row r="4848" spans="2:65" s="12" customFormat="1">
      <c r="B4848" s="225"/>
      <c r="C4848" s="226"/>
      <c r="D4848" s="221" t="s">
        <v>513</v>
      </c>
      <c r="E4848" s="248" t="s">
        <v>23</v>
      </c>
      <c r="F4848" s="249" t="s">
        <v>508</v>
      </c>
      <c r="G4848" s="226"/>
      <c r="H4848" s="250">
        <v>67.5</v>
      </c>
      <c r="I4848" s="231"/>
      <c r="J4848" s="226"/>
      <c r="K4848" s="226"/>
      <c r="L4848" s="232"/>
      <c r="M4848" s="233"/>
      <c r="N4848" s="234"/>
      <c r="O4848" s="234"/>
      <c r="P4848" s="234"/>
      <c r="Q4848" s="234"/>
      <c r="R4848" s="234"/>
      <c r="S4848" s="234"/>
      <c r="T4848" s="235"/>
      <c r="AT4848" s="236" t="s">
        <v>513</v>
      </c>
      <c r="AU4848" s="236" t="s">
        <v>82</v>
      </c>
      <c r="AV4848" s="12" t="s">
        <v>82</v>
      </c>
      <c r="AW4848" s="12" t="s">
        <v>36</v>
      </c>
      <c r="AX4848" s="12" t="s">
        <v>73</v>
      </c>
      <c r="AY4848" s="236" t="s">
        <v>492</v>
      </c>
    </row>
    <row r="4849" spans="2:65" s="14" customFormat="1">
      <c r="B4849" s="251"/>
      <c r="C4849" s="252"/>
      <c r="D4849" s="227" t="s">
        <v>513</v>
      </c>
      <c r="E4849" s="253" t="s">
        <v>23</v>
      </c>
      <c r="F4849" s="254" t="s">
        <v>560</v>
      </c>
      <c r="G4849" s="252"/>
      <c r="H4849" s="255">
        <v>4769.6670000000004</v>
      </c>
      <c r="I4849" s="256"/>
      <c r="J4849" s="252"/>
      <c r="K4849" s="252"/>
      <c r="L4849" s="257"/>
      <c r="M4849" s="258"/>
      <c r="N4849" s="259"/>
      <c r="O4849" s="259"/>
      <c r="P4849" s="259"/>
      <c r="Q4849" s="259"/>
      <c r="R4849" s="259"/>
      <c r="S4849" s="259"/>
      <c r="T4849" s="260"/>
      <c r="AT4849" s="261" t="s">
        <v>513</v>
      </c>
      <c r="AU4849" s="261" t="s">
        <v>82</v>
      </c>
      <c r="AV4849" s="14" t="s">
        <v>502</v>
      </c>
      <c r="AW4849" s="14" t="s">
        <v>36</v>
      </c>
      <c r="AX4849" s="14" t="s">
        <v>80</v>
      </c>
      <c r="AY4849" s="261" t="s">
        <v>492</v>
      </c>
    </row>
    <row r="4850" spans="2:65" s="1" customFormat="1" ht="16.5" customHeight="1">
      <c r="B4850" s="42"/>
      <c r="C4850" s="209" t="s">
        <v>6935</v>
      </c>
      <c r="D4850" s="209" t="s">
        <v>498</v>
      </c>
      <c r="E4850" s="210" t="s">
        <v>6936</v>
      </c>
      <c r="F4850" s="211" t="s">
        <v>6937</v>
      </c>
      <c r="G4850" s="212" t="s">
        <v>180</v>
      </c>
      <c r="H4850" s="213">
        <v>10157.700999999999</v>
      </c>
      <c r="I4850" s="214"/>
      <c r="J4850" s="215">
        <f>ROUND(I4850*H4850,2)</f>
        <v>0</v>
      </c>
      <c r="K4850" s="211" t="s">
        <v>23</v>
      </c>
      <c r="L4850" s="62"/>
      <c r="M4850" s="216" t="s">
        <v>23</v>
      </c>
      <c r="N4850" s="217" t="s">
        <v>44</v>
      </c>
      <c r="O4850" s="43"/>
      <c r="P4850" s="218">
        <f>O4850*H4850</f>
        <v>0</v>
      </c>
      <c r="Q4850" s="218">
        <v>2.9999999999999997E-4</v>
      </c>
      <c r="R4850" s="218">
        <f>Q4850*H4850</f>
        <v>3.0473102999999995</v>
      </c>
      <c r="S4850" s="218">
        <v>0</v>
      </c>
      <c r="T4850" s="219">
        <f>S4850*H4850</f>
        <v>0</v>
      </c>
      <c r="AR4850" s="25" t="s">
        <v>775</v>
      </c>
      <c r="AT4850" s="25" t="s">
        <v>498</v>
      </c>
      <c r="AU4850" s="25" t="s">
        <v>82</v>
      </c>
      <c r="AY4850" s="25" t="s">
        <v>492</v>
      </c>
      <c r="BE4850" s="220">
        <f>IF(N4850="základní",J4850,0)</f>
        <v>0</v>
      </c>
      <c r="BF4850" s="220">
        <f>IF(N4850="snížená",J4850,0)</f>
        <v>0</v>
      </c>
      <c r="BG4850" s="220">
        <f>IF(N4850="zákl. přenesená",J4850,0)</f>
        <v>0</v>
      </c>
      <c r="BH4850" s="220">
        <f>IF(N4850="sníž. přenesená",J4850,0)</f>
        <v>0</v>
      </c>
      <c r="BI4850" s="220">
        <f>IF(N4850="nulová",J4850,0)</f>
        <v>0</v>
      </c>
      <c r="BJ4850" s="25" t="s">
        <v>80</v>
      </c>
      <c r="BK4850" s="220">
        <f>ROUND(I4850*H4850,2)</f>
        <v>0</v>
      </c>
      <c r="BL4850" s="25" t="s">
        <v>775</v>
      </c>
      <c r="BM4850" s="25" t="s">
        <v>6938</v>
      </c>
    </row>
    <row r="4851" spans="2:65" s="1" customFormat="1">
      <c r="B4851" s="42"/>
      <c r="C4851" s="64"/>
      <c r="D4851" s="221" t="s">
        <v>506</v>
      </c>
      <c r="E4851" s="64"/>
      <c r="F4851" s="222" t="s">
        <v>6937</v>
      </c>
      <c r="G4851" s="64"/>
      <c r="H4851" s="64"/>
      <c r="I4851" s="177"/>
      <c r="J4851" s="64"/>
      <c r="K4851" s="64"/>
      <c r="L4851" s="62"/>
      <c r="M4851" s="223"/>
      <c r="N4851" s="43"/>
      <c r="O4851" s="43"/>
      <c r="P4851" s="43"/>
      <c r="Q4851" s="43"/>
      <c r="R4851" s="43"/>
      <c r="S4851" s="43"/>
      <c r="T4851" s="79"/>
      <c r="AT4851" s="25" t="s">
        <v>506</v>
      </c>
      <c r="AU4851" s="25" t="s">
        <v>82</v>
      </c>
    </row>
    <row r="4852" spans="2:65" s="12" customFormat="1" ht="36">
      <c r="B4852" s="225"/>
      <c r="C4852" s="226"/>
      <c r="D4852" s="221" t="s">
        <v>513</v>
      </c>
      <c r="E4852" s="248" t="s">
        <v>23</v>
      </c>
      <c r="F4852" s="249" t="s">
        <v>6939</v>
      </c>
      <c r="G4852" s="226"/>
      <c r="H4852" s="250">
        <v>2218.0120000000002</v>
      </c>
      <c r="I4852" s="231"/>
      <c r="J4852" s="226"/>
      <c r="K4852" s="226"/>
      <c r="L4852" s="232"/>
      <c r="M4852" s="233"/>
      <c r="N4852" s="234"/>
      <c r="O4852" s="234"/>
      <c r="P4852" s="234"/>
      <c r="Q4852" s="234"/>
      <c r="R4852" s="234"/>
      <c r="S4852" s="234"/>
      <c r="T4852" s="235"/>
      <c r="AT4852" s="236" t="s">
        <v>513</v>
      </c>
      <c r="AU4852" s="236" t="s">
        <v>82</v>
      </c>
      <c r="AV4852" s="12" t="s">
        <v>82</v>
      </c>
      <c r="AW4852" s="12" t="s">
        <v>36</v>
      </c>
      <c r="AX4852" s="12" t="s">
        <v>73</v>
      </c>
      <c r="AY4852" s="236" t="s">
        <v>492</v>
      </c>
    </row>
    <row r="4853" spans="2:65" s="12" customFormat="1" ht="36">
      <c r="B4853" s="225"/>
      <c r="C4853" s="226"/>
      <c r="D4853" s="221" t="s">
        <v>513</v>
      </c>
      <c r="E4853" s="248" t="s">
        <v>23</v>
      </c>
      <c r="F4853" s="249" t="s">
        <v>6940</v>
      </c>
      <c r="G4853" s="226"/>
      <c r="H4853" s="250">
        <v>1090.82</v>
      </c>
      <c r="I4853" s="231"/>
      <c r="J4853" s="226"/>
      <c r="K4853" s="226"/>
      <c r="L4853" s="232"/>
      <c r="M4853" s="233"/>
      <c r="N4853" s="234"/>
      <c r="O4853" s="234"/>
      <c r="P4853" s="234"/>
      <c r="Q4853" s="234"/>
      <c r="R4853" s="234"/>
      <c r="S4853" s="234"/>
      <c r="T4853" s="235"/>
      <c r="AT4853" s="236" t="s">
        <v>513</v>
      </c>
      <c r="AU4853" s="236" t="s">
        <v>82</v>
      </c>
      <c r="AV4853" s="12" t="s">
        <v>82</v>
      </c>
      <c r="AW4853" s="12" t="s">
        <v>36</v>
      </c>
      <c r="AX4853" s="12" t="s">
        <v>73</v>
      </c>
      <c r="AY4853" s="236" t="s">
        <v>492</v>
      </c>
    </row>
    <row r="4854" spans="2:65" s="12" customFormat="1" ht="36">
      <c r="B4854" s="225"/>
      <c r="C4854" s="226"/>
      <c r="D4854" s="221" t="s">
        <v>513</v>
      </c>
      <c r="E4854" s="248" t="s">
        <v>23</v>
      </c>
      <c r="F4854" s="249" t="s">
        <v>6941</v>
      </c>
      <c r="G4854" s="226"/>
      <c r="H4854" s="250">
        <v>1261.9929999999999</v>
      </c>
      <c r="I4854" s="231"/>
      <c r="J4854" s="226"/>
      <c r="K4854" s="226"/>
      <c r="L4854" s="232"/>
      <c r="M4854" s="233"/>
      <c r="N4854" s="234"/>
      <c r="O4854" s="234"/>
      <c r="P4854" s="234"/>
      <c r="Q4854" s="234"/>
      <c r="R4854" s="234"/>
      <c r="S4854" s="234"/>
      <c r="T4854" s="235"/>
      <c r="AT4854" s="236" t="s">
        <v>513</v>
      </c>
      <c r="AU4854" s="236" t="s">
        <v>82</v>
      </c>
      <c r="AV4854" s="12" t="s">
        <v>82</v>
      </c>
      <c r="AW4854" s="12" t="s">
        <v>36</v>
      </c>
      <c r="AX4854" s="12" t="s">
        <v>73</v>
      </c>
      <c r="AY4854" s="236" t="s">
        <v>492</v>
      </c>
    </row>
    <row r="4855" spans="2:65" s="12" customFormat="1" ht="24">
      <c r="B4855" s="225"/>
      <c r="C4855" s="226"/>
      <c r="D4855" s="221" t="s">
        <v>513</v>
      </c>
      <c r="E4855" s="248" t="s">
        <v>23</v>
      </c>
      <c r="F4855" s="249" t="s">
        <v>6942</v>
      </c>
      <c r="G4855" s="226"/>
      <c r="H4855" s="250">
        <v>1634.6690000000001</v>
      </c>
      <c r="I4855" s="231"/>
      <c r="J4855" s="226"/>
      <c r="K4855" s="226"/>
      <c r="L4855" s="232"/>
      <c r="M4855" s="233"/>
      <c r="N4855" s="234"/>
      <c r="O4855" s="234"/>
      <c r="P4855" s="234"/>
      <c r="Q4855" s="234"/>
      <c r="R4855" s="234"/>
      <c r="S4855" s="234"/>
      <c r="T4855" s="235"/>
      <c r="AT4855" s="236" t="s">
        <v>513</v>
      </c>
      <c r="AU4855" s="236" t="s">
        <v>82</v>
      </c>
      <c r="AV4855" s="12" t="s">
        <v>82</v>
      </c>
      <c r="AW4855" s="12" t="s">
        <v>36</v>
      </c>
      <c r="AX4855" s="12" t="s">
        <v>73</v>
      </c>
      <c r="AY4855" s="236" t="s">
        <v>492</v>
      </c>
    </row>
    <row r="4856" spans="2:65" s="12" customFormat="1">
      <c r="B4856" s="225"/>
      <c r="C4856" s="226"/>
      <c r="D4856" s="221" t="s">
        <v>513</v>
      </c>
      <c r="E4856" s="248" t="s">
        <v>23</v>
      </c>
      <c r="F4856" s="249" t="s">
        <v>6943</v>
      </c>
      <c r="G4856" s="226"/>
      <c r="H4856" s="250">
        <v>1106.4010000000001</v>
      </c>
      <c r="I4856" s="231"/>
      <c r="J4856" s="226"/>
      <c r="K4856" s="226"/>
      <c r="L4856" s="232"/>
      <c r="M4856" s="233"/>
      <c r="N4856" s="234"/>
      <c r="O4856" s="234"/>
      <c r="P4856" s="234"/>
      <c r="Q4856" s="234"/>
      <c r="R4856" s="234"/>
      <c r="S4856" s="234"/>
      <c r="T4856" s="235"/>
      <c r="AT4856" s="236" t="s">
        <v>513</v>
      </c>
      <c r="AU4856" s="236" t="s">
        <v>82</v>
      </c>
      <c r="AV4856" s="12" t="s">
        <v>82</v>
      </c>
      <c r="AW4856" s="12" t="s">
        <v>36</v>
      </c>
      <c r="AX4856" s="12" t="s">
        <v>73</v>
      </c>
      <c r="AY4856" s="236" t="s">
        <v>492</v>
      </c>
    </row>
    <row r="4857" spans="2:65" s="12" customFormat="1">
      <c r="B4857" s="225"/>
      <c r="C4857" s="226"/>
      <c r="D4857" s="221" t="s">
        <v>513</v>
      </c>
      <c r="E4857" s="248" t="s">
        <v>23</v>
      </c>
      <c r="F4857" s="249" t="s">
        <v>6944</v>
      </c>
      <c r="G4857" s="226"/>
      <c r="H4857" s="250">
        <v>2156.4560000000001</v>
      </c>
      <c r="I4857" s="231"/>
      <c r="J4857" s="226"/>
      <c r="K4857" s="226"/>
      <c r="L4857" s="232"/>
      <c r="M4857" s="233"/>
      <c r="N4857" s="234"/>
      <c r="O4857" s="234"/>
      <c r="P4857" s="234"/>
      <c r="Q4857" s="234"/>
      <c r="R4857" s="234"/>
      <c r="S4857" s="234"/>
      <c r="T4857" s="235"/>
      <c r="AT4857" s="236" t="s">
        <v>513</v>
      </c>
      <c r="AU4857" s="236" t="s">
        <v>82</v>
      </c>
      <c r="AV4857" s="12" t="s">
        <v>82</v>
      </c>
      <c r="AW4857" s="12" t="s">
        <v>36</v>
      </c>
      <c r="AX4857" s="12" t="s">
        <v>73</v>
      </c>
      <c r="AY4857" s="236" t="s">
        <v>492</v>
      </c>
    </row>
    <row r="4858" spans="2:65" s="13" customFormat="1">
      <c r="B4858" s="237"/>
      <c r="C4858" s="238"/>
      <c r="D4858" s="221" t="s">
        <v>513</v>
      </c>
      <c r="E4858" s="239" t="s">
        <v>23</v>
      </c>
      <c r="F4858" s="240" t="s">
        <v>6933</v>
      </c>
      <c r="G4858" s="238"/>
      <c r="H4858" s="241" t="s">
        <v>23</v>
      </c>
      <c r="I4858" s="242"/>
      <c r="J4858" s="238"/>
      <c r="K4858" s="238"/>
      <c r="L4858" s="243"/>
      <c r="M4858" s="244"/>
      <c r="N4858" s="245"/>
      <c r="O4858" s="245"/>
      <c r="P4858" s="245"/>
      <c r="Q4858" s="245"/>
      <c r="R4858" s="245"/>
      <c r="S4858" s="245"/>
      <c r="T4858" s="246"/>
      <c r="AT4858" s="247" t="s">
        <v>513</v>
      </c>
      <c r="AU4858" s="247" t="s">
        <v>82</v>
      </c>
      <c r="AV4858" s="13" t="s">
        <v>80</v>
      </c>
      <c r="AW4858" s="13" t="s">
        <v>36</v>
      </c>
      <c r="AX4858" s="13" t="s">
        <v>73</v>
      </c>
      <c r="AY4858" s="247" t="s">
        <v>492</v>
      </c>
    </row>
    <row r="4859" spans="2:65" s="12" customFormat="1">
      <c r="B4859" s="225"/>
      <c r="C4859" s="226"/>
      <c r="D4859" s="221" t="s">
        <v>513</v>
      </c>
      <c r="E4859" s="248" t="s">
        <v>23</v>
      </c>
      <c r="F4859" s="249" t="s">
        <v>6934</v>
      </c>
      <c r="G4859" s="226"/>
      <c r="H4859" s="250">
        <v>450.15</v>
      </c>
      <c r="I4859" s="231"/>
      <c r="J4859" s="226"/>
      <c r="K4859" s="226"/>
      <c r="L4859" s="232"/>
      <c r="M4859" s="233"/>
      <c r="N4859" s="234"/>
      <c r="O4859" s="234"/>
      <c r="P4859" s="234"/>
      <c r="Q4859" s="234"/>
      <c r="R4859" s="234"/>
      <c r="S4859" s="234"/>
      <c r="T4859" s="235"/>
      <c r="AT4859" s="236" t="s">
        <v>513</v>
      </c>
      <c r="AU4859" s="236" t="s">
        <v>82</v>
      </c>
      <c r="AV4859" s="12" t="s">
        <v>82</v>
      </c>
      <c r="AW4859" s="12" t="s">
        <v>36</v>
      </c>
      <c r="AX4859" s="12" t="s">
        <v>73</v>
      </c>
      <c r="AY4859" s="236" t="s">
        <v>492</v>
      </c>
    </row>
    <row r="4860" spans="2:65" s="12" customFormat="1">
      <c r="B4860" s="225"/>
      <c r="C4860" s="226"/>
      <c r="D4860" s="221" t="s">
        <v>513</v>
      </c>
      <c r="E4860" s="248" t="s">
        <v>23</v>
      </c>
      <c r="F4860" s="249" t="s">
        <v>6922</v>
      </c>
      <c r="G4860" s="226"/>
      <c r="H4860" s="250">
        <v>104.2</v>
      </c>
      <c r="I4860" s="231"/>
      <c r="J4860" s="226"/>
      <c r="K4860" s="226"/>
      <c r="L4860" s="232"/>
      <c r="M4860" s="233"/>
      <c r="N4860" s="234"/>
      <c r="O4860" s="234"/>
      <c r="P4860" s="234"/>
      <c r="Q4860" s="234"/>
      <c r="R4860" s="234"/>
      <c r="S4860" s="234"/>
      <c r="T4860" s="235"/>
      <c r="AT4860" s="236" t="s">
        <v>513</v>
      </c>
      <c r="AU4860" s="236" t="s">
        <v>82</v>
      </c>
      <c r="AV4860" s="12" t="s">
        <v>82</v>
      </c>
      <c r="AW4860" s="12" t="s">
        <v>36</v>
      </c>
      <c r="AX4860" s="12" t="s">
        <v>73</v>
      </c>
      <c r="AY4860" s="236" t="s">
        <v>492</v>
      </c>
    </row>
    <row r="4861" spans="2:65" s="12" customFormat="1">
      <c r="B4861" s="225"/>
      <c r="C4861" s="226"/>
      <c r="D4861" s="221" t="s">
        <v>513</v>
      </c>
      <c r="E4861" s="248" t="s">
        <v>23</v>
      </c>
      <c r="F4861" s="249" t="s">
        <v>503</v>
      </c>
      <c r="G4861" s="226"/>
      <c r="H4861" s="250">
        <v>67.5</v>
      </c>
      <c r="I4861" s="231"/>
      <c r="J4861" s="226"/>
      <c r="K4861" s="226"/>
      <c r="L4861" s="232"/>
      <c r="M4861" s="233"/>
      <c r="N4861" s="234"/>
      <c r="O4861" s="234"/>
      <c r="P4861" s="234"/>
      <c r="Q4861" s="234"/>
      <c r="R4861" s="234"/>
      <c r="S4861" s="234"/>
      <c r="T4861" s="235"/>
      <c r="AT4861" s="236" t="s">
        <v>513</v>
      </c>
      <c r="AU4861" s="236" t="s">
        <v>82</v>
      </c>
      <c r="AV4861" s="12" t="s">
        <v>82</v>
      </c>
      <c r="AW4861" s="12" t="s">
        <v>36</v>
      </c>
      <c r="AX4861" s="12" t="s">
        <v>73</v>
      </c>
      <c r="AY4861" s="236" t="s">
        <v>492</v>
      </c>
    </row>
    <row r="4862" spans="2:65" s="12" customFormat="1">
      <c r="B4862" s="225"/>
      <c r="C4862" s="226"/>
      <c r="D4862" s="221" t="s">
        <v>513</v>
      </c>
      <c r="E4862" s="248" t="s">
        <v>23</v>
      </c>
      <c r="F4862" s="249" t="s">
        <v>508</v>
      </c>
      <c r="G4862" s="226"/>
      <c r="H4862" s="250">
        <v>67.5</v>
      </c>
      <c r="I4862" s="231"/>
      <c r="J4862" s="226"/>
      <c r="K4862" s="226"/>
      <c r="L4862" s="232"/>
      <c r="M4862" s="233"/>
      <c r="N4862" s="234"/>
      <c r="O4862" s="234"/>
      <c r="P4862" s="234"/>
      <c r="Q4862" s="234"/>
      <c r="R4862" s="234"/>
      <c r="S4862" s="234"/>
      <c r="T4862" s="235"/>
      <c r="AT4862" s="236" t="s">
        <v>513</v>
      </c>
      <c r="AU4862" s="236" t="s">
        <v>82</v>
      </c>
      <c r="AV4862" s="12" t="s">
        <v>82</v>
      </c>
      <c r="AW4862" s="12" t="s">
        <v>36</v>
      </c>
      <c r="AX4862" s="12" t="s">
        <v>73</v>
      </c>
      <c r="AY4862" s="236" t="s">
        <v>492</v>
      </c>
    </row>
    <row r="4863" spans="2:65" s="14" customFormat="1">
      <c r="B4863" s="251"/>
      <c r="C4863" s="252"/>
      <c r="D4863" s="227" t="s">
        <v>513</v>
      </c>
      <c r="E4863" s="253" t="s">
        <v>23</v>
      </c>
      <c r="F4863" s="254" t="s">
        <v>560</v>
      </c>
      <c r="G4863" s="252"/>
      <c r="H4863" s="255">
        <v>10157.700999999999</v>
      </c>
      <c r="I4863" s="256"/>
      <c r="J4863" s="252"/>
      <c r="K4863" s="252"/>
      <c r="L4863" s="257"/>
      <c r="M4863" s="258"/>
      <c r="N4863" s="259"/>
      <c r="O4863" s="259"/>
      <c r="P4863" s="259"/>
      <c r="Q4863" s="259"/>
      <c r="R4863" s="259"/>
      <c r="S4863" s="259"/>
      <c r="T4863" s="260"/>
      <c r="AT4863" s="261" t="s">
        <v>513</v>
      </c>
      <c r="AU4863" s="261" t="s">
        <v>82</v>
      </c>
      <c r="AV4863" s="14" t="s">
        <v>502</v>
      </c>
      <c r="AW4863" s="14" t="s">
        <v>36</v>
      </c>
      <c r="AX4863" s="14" t="s">
        <v>80</v>
      </c>
      <c r="AY4863" s="261" t="s">
        <v>492</v>
      </c>
    </row>
    <row r="4864" spans="2:65" s="1" customFormat="1" ht="25.5" customHeight="1">
      <c r="B4864" s="42"/>
      <c r="C4864" s="209" t="s">
        <v>6945</v>
      </c>
      <c r="D4864" s="209" t="s">
        <v>498</v>
      </c>
      <c r="E4864" s="210" t="s">
        <v>6946</v>
      </c>
      <c r="F4864" s="211" t="s">
        <v>6947</v>
      </c>
      <c r="G4864" s="212" t="s">
        <v>180</v>
      </c>
      <c r="H4864" s="213">
        <v>1510.71</v>
      </c>
      <c r="I4864" s="214"/>
      <c r="J4864" s="215">
        <f>ROUND(I4864*H4864,2)</f>
        <v>0</v>
      </c>
      <c r="K4864" s="211" t="s">
        <v>23</v>
      </c>
      <c r="L4864" s="62"/>
      <c r="M4864" s="216" t="s">
        <v>23</v>
      </c>
      <c r="N4864" s="217" t="s">
        <v>44</v>
      </c>
      <c r="O4864" s="43"/>
      <c r="P4864" s="218">
        <f>O4864*H4864</f>
        <v>0</v>
      </c>
      <c r="Q4864" s="218">
        <v>4.6299999999999996E-3</v>
      </c>
      <c r="R4864" s="218">
        <f>Q4864*H4864</f>
        <v>6.9945872999999992</v>
      </c>
      <c r="S4864" s="218">
        <v>0</v>
      </c>
      <c r="T4864" s="219">
        <f>S4864*H4864</f>
        <v>0</v>
      </c>
      <c r="AR4864" s="25" t="s">
        <v>775</v>
      </c>
      <c r="AT4864" s="25" t="s">
        <v>498</v>
      </c>
      <c r="AU4864" s="25" t="s">
        <v>82</v>
      </c>
      <c r="AY4864" s="25" t="s">
        <v>492</v>
      </c>
      <c r="BE4864" s="220">
        <f>IF(N4864="základní",J4864,0)</f>
        <v>0</v>
      </c>
      <c r="BF4864" s="220">
        <f>IF(N4864="snížená",J4864,0)</f>
        <v>0</v>
      </c>
      <c r="BG4864" s="220">
        <f>IF(N4864="zákl. přenesená",J4864,0)</f>
        <v>0</v>
      </c>
      <c r="BH4864" s="220">
        <f>IF(N4864="sníž. přenesená",J4864,0)</f>
        <v>0</v>
      </c>
      <c r="BI4864" s="220">
        <f>IF(N4864="nulová",J4864,0)</f>
        <v>0</v>
      </c>
      <c r="BJ4864" s="25" t="s">
        <v>80</v>
      </c>
      <c r="BK4864" s="220">
        <f>ROUND(I4864*H4864,2)</f>
        <v>0</v>
      </c>
      <c r="BL4864" s="25" t="s">
        <v>775</v>
      </c>
      <c r="BM4864" s="25" t="s">
        <v>6948</v>
      </c>
    </row>
    <row r="4865" spans="2:65" s="1" customFormat="1" ht="24">
      <c r="B4865" s="42"/>
      <c r="C4865" s="64"/>
      <c r="D4865" s="221" t="s">
        <v>506</v>
      </c>
      <c r="E4865" s="64"/>
      <c r="F4865" s="222" t="s">
        <v>6947</v>
      </c>
      <c r="G4865" s="64"/>
      <c r="H4865" s="64"/>
      <c r="I4865" s="177"/>
      <c r="J4865" s="64"/>
      <c r="K4865" s="64"/>
      <c r="L4865" s="62"/>
      <c r="M4865" s="223"/>
      <c r="N4865" s="43"/>
      <c r="O4865" s="43"/>
      <c r="P4865" s="43"/>
      <c r="Q4865" s="43"/>
      <c r="R4865" s="43"/>
      <c r="S4865" s="43"/>
      <c r="T4865" s="79"/>
      <c r="AT4865" s="25" t="s">
        <v>506</v>
      </c>
      <c r="AU4865" s="25" t="s">
        <v>82</v>
      </c>
    </row>
    <row r="4866" spans="2:65" s="12" customFormat="1" ht="24">
      <c r="B4866" s="225"/>
      <c r="C4866" s="226"/>
      <c r="D4866" s="221" t="s">
        <v>513</v>
      </c>
      <c r="E4866" s="248" t="s">
        <v>23</v>
      </c>
      <c r="F4866" s="249" t="s">
        <v>6949</v>
      </c>
      <c r="G4866" s="226"/>
      <c r="H4866" s="250">
        <v>577.74699999999996</v>
      </c>
      <c r="I4866" s="231"/>
      <c r="J4866" s="226"/>
      <c r="K4866" s="226"/>
      <c r="L4866" s="232"/>
      <c r="M4866" s="233"/>
      <c r="N4866" s="234"/>
      <c r="O4866" s="234"/>
      <c r="P4866" s="234"/>
      <c r="Q4866" s="234"/>
      <c r="R4866" s="234"/>
      <c r="S4866" s="234"/>
      <c r="T4866" s="235"/>
      <c r="AT4866" s="236" t="s">
        <v>513</v>
      </c>
      <c r="AU4866" s="236" t="s">
        <v>82</v>
      </c>
      <c r="AV4866" s="12" t="s">
        <v>82</v>
      </c>
      <c r="AW4866" s="12" t="s">
        <v>36</v>
      </c>
      <c r="AX4866" s="12" t="s">
        <v>73</v>
      </c>
      <c r="AY4866" s="236" t="s">
        <v>492</v>
      </c>
    </row>
    <row r="4867" spans="2:65" s="12" customFormat="1" ht="36">
      <c r="B4867" s="225"/>
      <c r="C4867" s="226"/>
      <c r="D4867" s="221" t="s">
        <v>513</v>
      </c>
      <c r="E4867" s="248" t="s">
        <v>23</v>
      </c>
      <c r="F4867" s="249" t="s">
        <v>6950</v>
      </c>
      <c r="G4867" s="226"/>
      <c r="H4867" s="250">
        <v>727.58299999999997</v>
      </c>
      <c r="I4867" s="231"/>
      <c r="J4867" s="226"/>
      <c r="K4867" s="226"/>
      <c r="L4867" s="232"/>
      <c r="M4867" s="233"/>
      <c r="N4867" s="234"/>
      <c r="O4867" s="234"/>
      <c r="P4867" s="234"/>
      <c r="Q4867" s="234"/>
      <c r="R4867" s="234"/>
      <c r="S4867" s="234"/>
      <c r="T4867" s="235"/>
      <c r="AT4867" s="236" t="s">
        <v>513</v>
      </c>
      <c r="AU4867" s="236" t="s">
        <v>82</v>
      </c>
      <c r="AV4867" s="12" t="s">
        <v>82</v>
      </c>
      <c r="AW4867" s="12" t="s">
        <v>36</v>
      </c>
      <c r="AX4867" s="12" t="s">
        <v>73</v>
      </c>
      <c r="AY4867" s="236" t="s">
        <v>492</v>
      </c>
    </row>
    <row r="4868" spans="2:65" s="12" customFormat="1">
      <c r="B4868" s="225"/>
      <c r="C4868" s="226"/>
      <c r="D4868" s="221" t="s">
        <v>513</v>
      </c>
      <c r="E4868" s="248" t="s">
        <v>23</v>
      </c>
      <c r="F4868" s="249" t="s">
        <v>6951</v>
      </c>
      <c r="G4868" s="226"/>
      <c r="H4868" s="250">
        <v>205.38</v>
      </c>
      <c r="I4868" s="231"/>
      <c r="J4868" s="226"/>
      <c r="K4868" s="226"/>
      <c r="L4868" s="232"/>
      <c r="M4868" s="233"/>
      <c r="N4868" s="234"/>
      <c r="O4868" s="234"/>
      <c r="P4868" s="234"/>
      <c r="Q4868" s="234"/>
      <c r="R4868" s="234"/>
      <c r="S4868" s="234"/>
      <c r="T4868" s="235"/>
      <c r="AT4868" s="236" t="s">
        <v>513</v>
      </c>
      <c r="AU4868" s="236" t="s">
        <v>82</v>
      </c>
      <c r="AV4868" s="12" t="s">
        <v>82</v>
      </c>
      <c r="AW4868" s="12" t="s">
        <v>36</v>
      </c>
      <c r="AX4868" s="12" t="s">
        <v>73</v>
      </c>
      <c r="AY4868" s="236" t="s">
        <v>492</v>
      </c>
    </row>
    <row r="4869" spans="2:65" s="14" customFormat="1">
      <c r="B4869" s="251"/>
      <c r="C4869" s="252"/>
      <c r="D4869" s="227" t="s">
        <v>513</v>
      </c>
      <c r="E4869" s="253" t="s">
        <v>23</v>
      </c>
      <c r="F4869" s="254" t="s">
        <v>560</v>
      </c>
      <c r="G4869" s="252"/>
      <c r="H4869" s="255">
        <v>1510.71</v>
      </c>
      <c r="I4869" s="256"/>
      <c r="J4869" s="252"/>
      <c r="K4869" s="252"/>
      <c r="L4869" s="257"/>
      <c r="M4869" s="258"/>
      <c r="N4869" s="259"/>
      <c r="O4869" s="259"/>
      <c r="P4869" s="259"/>
      <c r="Q4869" s="259"/>
      <c r="R4869" s="259"/>
      <c r="S4869" s="259"/>
      <c r="T4869" s="260"/>
      <c r="AT4869" s="261" t="s">
        <v>513</v>
      </c>
      <c r="AU4869" s="261" t="s">
        <v>82</v>
      </c>
      <c r="AV4869" s="14" t="s">
        <v>502</v>
      </c>
      <c r="AW4869" s="14" t="s">
        <v>36</v>
      </c>
      <c r="AX4869" s="14" t="s">
        <v>80</v>
      </c>
      <c r="AY4869" s="261" t="s">
        <v>492</v>
      </c>
    </row>
    <row r="4870" spans="2:65" s="1" customFormat="1" ht="25.5" customHeight="1">
      <c r="B4870" s="42"/>
      <c r="C4870" s="209" t="s">
        <v>6952</v>
      </c>
      <c r="D4870" s="209" t="s">
        <v>498</v>
      </c>
      <c r="E4870" s="210" t="s">
        <v>6953</v>
      </c>
      <c r="F4870" s="211" t="s">
        <v>6954</v>
      </c>
      <c r="G4870" s="212" t="s">
        <v>180</v>
      </c>
      <c r="H4870" s="213">
        <v>10157.700999999999</v>
      </c>
      <c r="I4870" s="214"/>
      <c r="J4870" s="215">
        <f>ROUND(I4870*H4870,2)</f>
        <v>0</v>
      </c>
      <c r="K4870" s="211" t="s">
        <v>23</v>
      </c>
      <c r="L4870" s="62"/>
      <c r="M4870" s="216" t="s">
        <v>23</v>
      </c>
      <c r="N4870" s="217" t="s">
        <v>44</v>
      </c>
      <c r="O4870" s="43"/>
      <c r="P4870" s="218">
        <f>O4870*H4870</f>
        <v>0</v>
      </c>
      <c r="Q4870" s="218">
        <v>7.1500000000000001E-3</v>
      </c>
      <c r="R4870" s="218">
        <f>Q4870*H4870</f>
        <v>72.627562149999989</v>
      </c>
      <c r="S4870" s="218">
        <v>0</v>
      </c>
      <c r="T4870" s="219">
        <f>S4870*H4870</f>
        <v>0</v>
      </c>
      <c r="AR4870" s="25" t="s">
        <v>775</v>
      </c>
      <c r="AT4870" s="25" t="s">
        <v>498</v>
      </c>
      <c r="AU4870" s="25" t="s">
        <v>82</v>
      </c>
      <c r="AY4870" s="25" t="s">
        <v>492</v>
      </c>
      <c r="BE4870" s="220">
        <f>IF(N4870="základní",J4870,0)</f>
        <v>0</v>
      </c>
      <c r="BF4870" s="220">
        <f>IF(N4870="snížená",J4870,0)</f>
        <v>0</v>
      </c>
      <c r="BG4870" s="220">
        <f>IF(N4870="zákl. přenesená",J4870,0)</f>
        <v>0</v>
      </c>
      <c r="BH4870" s="220">
        <f>IF(N4870="sníž. přenesená",J4870,0)</f>
        <v>0</v>
      </c>
      <c r="BI4870" s="220">
        <f>IF(N4870="nulová",J4870,0)</f>
        <v>0</v>
      </c>
      <c r="BJ4870" s="25" t="s">
        <v>80</v>
      </c>
      <c r="BK4870" s="220">
        <f>ROUND(I4870*H4870,2)</f>
        <v>0</v>
      </c>
      <c r="BL4870" s="25" t="s">
        <v>775</v>
      </c>
      <c r="BM4870" s="25" t="s">
        <v>6955</v>
      </c>
    </row>
    <row r="4871" spans="2:65" s="1" customFormat="1" ht="24">
      <c r="B4871" s="42"/>
      <c r="C4871" s="64"/>
      <c r="D4871" s="221" t="s">
        <v>506</v>
      </c>
      <c r="E4871" s="64"/>
      <c r="F4871" s="222" t="s">
        <v>6954</v>
      </c>
      <c r="G4871" s="64"/>
      <c r="H4871" s="64"/>
      <c r="I4871" s="177"/>
      <c r="J4871" s="64"/>
      <c r="K4871" s="64"/>
      <c r="L4871" s="62"/>
      <c r="M4871" s="223"/>
      <c r="N4871" s="43"/>
      <c r="O4871" s="43"/>
      <c r="P4871" s="43"/>
      <c r="Q4871" s="43"/>
      <c r="R4871" s="43"/>
      <c r="S4871" s="43"/>
      <c r="T4871" s="79"/>
      <c r="AT4871" s="25" t="s">
        <v>506</v>
      </c>
      <c r="AU4871" s="25" t="s">
        <v>82</v>
      </c>
    </row>
    <row r="4872" spans="2:65" s="1" customFormat="1" ht="36">
      <c r="B4872" s="42"/>
      <c r="C4872" s="64"/>
      <c r="D4872" s="221" t="s">
        <v>509</v>
      </c>
      <c r="E4872" s="64"/>
      <c r="F4872" s="224" t="s">
        <v>6956</v>
      </c>
      <c r="G4872" s="64"/>
      <c r="H4872" s="64"/>
      <c r="I4872" s="177"/>
      <c r="J4872" s="64"/>
      <c r="K4872" s="64"/>
      <c r="L4872" s="62"/>
      <c r="M4872" s="223"/>
      <c r="N4872" s="43"/>
      <c r="O4872" s="43"/>
      <c r="P4872" s="43"/>
      <c r="Q4872" s="43"/>
      <c r="R4872" s="43"/>
      <c r="S4872" s="43"/>
      <c r="T4872" s="79"/>
      <c r="AT4872" s="25" t="s">
        <v>509</v>
      </c>
      <c r="AU4872" s="25" t="s">
        <v>82</v>
      </c>
    </row>
    <row r="4873" spans="2:65" s="12" customFormat="1" ht="36">
      <c r="B4873" s="225"/>
      <c r="C4873" s="226"/>
      <c r="D4873" s="221" t="s">
        <v>513</v>
      </c>
      <c r="E4873" s="248" t="s">
        <v>23</v>
      </c>
      <c r="F4873" s="249" t="s">
        <v>6939</v>
      </c>
      <c r="G4873" s="226"/>
      <c r="H4873" s="250">
        <v>2218.0120000000002</v>
      </c>
      <c r="I4873" s="231"/>
      <c r="J4873" s="226"/>
      <c r="K4873" s="226"/>
      <c r="L4873" s="232"/>
      <c r="M4873" s="233"/>
      <c r="N4873" s="234"/>
      <c r="O4873" s="234"/>
      <c r="P4873" s="234"/>
      <c r="Q4873" s="234"/>
      <c r="R4873" s="234"/>
      <c r="S4873" s="234"/>
      <c r="T4873" s="235"/>
      <c r="AT4873" s="236" t="s">
        <v>513</v>
      </c>
      <c r="AU4873" s="236" t="s">
        <v>82</v>
      </c>
      <c r="AV4873" s="12" t="s">
        <v>82</v>
      </c>
      <c r="AW4873" s="12" t="s">
        <v>36</v>
      </c>
      <c r="AX4873" s="12" t="s">
        <v>73</v>
      </c>
      <c r="AY4873" s="236" t="s">
        <v>492</v>
      </c>
    </row>
    <row r="4874" spans="2:65" s="12" customFormat="1" ht="36">
      <c r="B4874" s="225"/>
      <c r="C4874" s="226"/>
      <c r="D4874" s="221" t="s">
        <v>513</v>
      </c>
      <c r="E4874" s="248" t="s">
        <v>23</v>
      </c>
      <c r="F4874" s="249" t="s">
        <v>6940</v>
      </c>
      <c r="G4874" s="226"/>
      <c r="H4874" s="250">
        <v>1090.82</v>
      </c>
      <c r="I4874" s="231"/>
      <c r="J4874" s="226"/>
      <c r="K4874" s="226"/>
      <c r="L4874" s="232"/>
      <c r="M4874" s="233"/>
      <c r="N4874" s="234"/>
      <c r="O4874" s="234"/>
      <c r="P4874" s="234"/>
      <c r="Q4874" s="234"/>
      <c r="R4874" s="234"/>
      <c r="S4874" s="234"/>
      <c r="T4874" s="235"/>
      <c r="AT4874" s="236" t="s">
        <v>513</v>
      </c>
      <c r="AU4874" s="236" t="s">
        <v>82</v>
      </c>
      <c r="AV4874" s="12" t="s">
        <v>82</v>
      </c>
      <c r="AW4874" s="12" t="s">
        <v>36</v>
      </c>
      <c r="AX4874" s="12" t="s">
        <v>73</v>
      </c>
      <c r="AY4874" s="236" t="s">
        <v>492</v>
      </c>
    </row>
    <row r="4875" spans="2:65" s="12" customFormat="1" ht="36">
      <c r="B4875" s="225"/>
      <c r="C4875" s="226"/>
      <c r="D4875" s="221" t="s">
        <v>513</v>
      </c>
      <c r="E4875" s="248" t="s">
        <v>23</v>
      </c>
      <c r="F4875" s="249" t="s">
        <v>6941</v>
      </c>
      <c r="G4875" s="226"/>
      <c r="H4875" s="250">
        <v>1261.9929999999999</v>
      </c>
      <c r="I4875" s="231"/>
      <c r="J4875" s="226"/>
      <c r="K4875" s="226"/>
      <c r="L4875" s="232"/>
      <c r="M4875" s="233"/>
      <c r="N4875" s="234"/>
      <c r="O4875" s="234"/>
      <c r="P4875" s="234"/>
      <c r="Q4875" s="234"/>
      <c r="R4875" s="234"/>
      <c r="S4875" s="234"/>
      <c r="T4875" s="235"/>
      <c r="AT4875" s="236" t="s">
        <v>513</v>
      </c>
      <c r="AU4875" s="236" t="s">
        <v>82</v>
      </c>
      <c r="AV4875" s="12" t="s">
        <v>82</v>
      </c>
      <c r="AW4875" s="12" t="s">
        <v>36</v>
      </c>
      <c r="AX4875" s="12" t="s">
        <v>73</v>
      </c>
      <c r="AY4875" s="236" t="s">
        <v>492</v>
      </c>
    </row>
    <row r="4876" spans="2:65" s="12" customFormat="1" ht="24">
      <c r="B4876" s="225"/>
      <c r="C4876" s="226"/>
      <c r="D4876" s="221" t="s">
        <v>513</v>
      </c>
      <c r="E4876" s="248" t="s">
        <v>23</v>
      </c>
      <c r="F4876" s="249" t="s">
        <v>6942</v>
      </c>
      <c r="G4876" s="226"/>
      <c r="H4876" s="250">
        <v>1634.6690000000001</v>
      </c>
      <c r="I4876" s="231"/>
      <c r="J4876" s="226"/>
      <c r="K4876" s="226"/>
      <c r="L4876" s="232"/>
      <c r="M4876" s="233"/>
      <c r="N4876" s="234"/>
      <c r="O4876" s="234"/>
      <c r="P4876" s="234"/>
      <c r="Q4876" s="234"/>
      <c r="R4876" s="234"/>
      <c r="S4876" s="234"/>
      <c r="T4876" s="235"/>
      <c r="AT4876" s="236" t="s">
        <v>513</v>
      </c>
      <c r="AU4876" s="236" t="s">
        <v>82</v>
      </c>
      <c r="AV4876" s="12" t="s">
        <v>82</v>
      </c>
      <c r="AW4876" s="12" t="s">
        <v>36</v>
      </c>
      <c r="AX4876" s="12" t="s">
        <v>73</v>
      </c>
      <c r="AY4876" s="236" t="s">
        <v>492</v>
      </c>
    </row>
    <row r="4877" spans="2:65" s="12" customFormat="1">
      <c r="B4877" s="225"/>
      <c r="C4877" s="226"/>
      <c r="D4877" s="221" t="s">
        <v>513</v>
      </c>
      <c r="E4877" s="248" t="s">
        <v>23</v>
      </c>
      <c r="F4877" s="249" t="s">
        <v>6943</v>
      </c>
      <c r="G4877" s="226"/>
      <c r="H4877" s="250">
        <v>1106.4010000000001</v>
      </c>
      <c r="I4877" s="231"/>
      <c r="J4877" s="226"/>
      <c r="K4877" s="226"/>
      <c r="L4877" s="232"/>
      <c r="M4877" s="233"/>
      <c r="N4877" s="234"/>
      <c r="O4877" s="234"/>
      <c r="P4877" s="234"/>
      <c r="Q4877" s="234"/>
      <c r="R4877" s="234"/>
      <c r="S4877" s="234"/>
      <c r="T4877" s="235"/>
      <c r="AT4877" s="236" t="s">
        <v>513</v>
      </c>
      <c r="AU4877" s="236" t="s">
        <v>82</v>
      </c>
      <c r="AV4877" s="12" t="s">
        <v>82</v>
      </c>
      <c r="AW4877" s="12" t="s">
        <v>36</v>
      </c>
      <c r="AX4877" s="12" t="s">
        <v>73</v>
      </c>
      <c r="AY4877" s="236" t="s">
        <v>492</v>
      </c>
    </row>
    <row r="4878" spans="2:65" s="12" customFormat="1">
      <c r="B4878" s="225"/>
      <c r="C4878" s="226"/>
      <c r="D4878" s="221" t="s">
        <v>513</v>
      </c>
      <c r="E4878" s="248" t="s">
        <v>23</v>
      </c>
      <c r="F4878" s="249" t="s">
        <v>6944</v>
      </c>
      <c r="G4878" s="226"/>
      <c r="H4878" s="250">
        <v>2156.4560000000001</v>
      </c>
      <c r="I4878" s="231"/>
      <c r="J4878" s="226"/>
      <c r="K4878" s="226"/>
      <c r="L4878" s="232"/>
      <c r="M4878" s="233"/>
      <c r="N4878" s="234"/>
      <c r="O4878" s="234"/>
      <c r="P4878" s="234"/>
      <c r="Q4878" s="234"/>
      <c r="R4878" s="234"/>
      <c r="S4878" s="234"/>
      <c r="T4878" s="235"/>
      <c r="AT4878" s="236" t="s">
        <v>513</v>
      </c>
      <c r="AU4878" s="236" t="s">
        <v>82</v>
      </c>
      <c r="AV4878" s="12" t="s">
        <v>82</v>
      </c>
      <c r="AW4878" s="12" t="s">
        <v>36</v>
      </c>
      <c r="AX4878" s="12" t="s">
        <v>73</v>
      </c>
      <c r="AY4878" s="236" t="s">
        <v>492</v>
      </c>
    </row>
    <row r="4879" spans="2:65" s="13" customFormat="1">
      <c r="B4879" s="237"/>
      <c r="C4879" s="238"/>
      <c r="D4879" s="221" t="s">
        <v>513</v>
      </c>
      <c r="E4879" s="239" t="s">
        <v>23</v>
      </c>
      <c r="F4879" s="240" t="s">
        <v>6933</v>
      </c>
      <c r="G4879" s="238"/>
      <c r="H4879" s="241" t="s">
        <v>23</v>
      </c>
      <c r="I4879" s="242"/>
      <c r="J4879" s="238"/>
      <c r="K4879" s="238"/>
      <c r="L4879" s="243"/>
      <c r="M4879" s="244"/>
      <c r="N4879" s="245"/>
      <c r="O4879" s="245"/>
      <c r="P4879" s="245"/>
      <c r="Q4879" s="245"/>
      <c r="R4879" s="245"/>
      <c r="S4879" s="245"/>
      <c r="T4879" s="246"/>
      <c r="AT4879" s="247" t="s">
        <v>513</v>
      </c>
      <c r="AU4879" s="247" t="s">
        <v>82</v>
      </c>
      <c r="AV4879" s="13" t="s">
        <v>80</v>
      </c>
      <c r="AW4879" s="13" t="s">
        <v>36</v>
      </c>
      <c r="AX4879" s="13" t="s">
        <v>73</v>
      </c>
      <c r="AY4879" s="247" t="s">
        <v>492</v>
      </c>
    </row>
    <row r="4880" spans="2:65" s="12" customFormat="1">
      <c r="B4880" s="225"/>
      <c r="C4880" s="226"/>
      <c r="D4880" s="221" t="s">
        <v>513</v>
      </c>
      <c r="E4880" s="248" t="s">
        <v>23</v>
      </c>
      <c r="F4880" s="249" t="s">
        <v>6934</v>
      </c>
      <c r="G4880" s="226"/>
      <c r="H4880" s="250">
        <v>450.15</v>
      </c>
      <c r="I4880" s="231"/>
      <c r="J4880" s="226"/>
      <c r="K4880" s="226"/>
      <c r="L4880" s="232"/>
      <c r="M4880" s="233"/>
      <c r="N4880" s="234"/>
      <c r="O4880" s="234"/>
      <c r="P4880" s="234"/>
      <c r="Q4880" s="234"/>
      <c r="R4880" s="234"/>
      <c r="S4880" s="234"/>
      <c r="T4880" s="235"/>
      <c r="AT4880" s="236" t="s">
        <v>513</v>
      </c>
      <c r="AU4880" s="236" t="s">
        <v>82</v>
      </c>
      <c r="AV4880" s="12" t="s">
        <v>82</v>
      </c>
      <c r="AW4880" s="12" t="s">
        <v>36</v>
      </c>
      <c r="AX4880" s="12" t="s">
        <v>73</v>
      </c>
      <c r="AY4880" s="236" t="s">
        <v>492</v>
      </c>
    </row>
    <row r="4881" spans="2:65" s="12" customFormat="1">
      <c r="B4881" s="225"/>
      <c r="C4881" s="226"/>
      <c r="D4881" s="221" t="s">
        <v>513</v>
      </c>
      <c r="E4881" s="248" t="s">
        <v>23</v>
      </c>
      <c r="F4881" s="249" t="s">
        <v>6922</v>
      </c>
      <c r="G4881" s="226"/>
      <c r="H4881" s="250">
        <v>104.2</v>
      </c>
      <c r="I4881" s="231"/>
      <c r="J4881" s="226"/>
      <c r="K4881" s="226"/>
      <c r="L4881" s="232"/>
      <c r="M4881" s="233"/>
      <c r="N4881" s="234"/>
      <c r="O4881" s="234"/>
      <c r="P4881" s="234"/>
      <c r="Q4881" s="234"/>
      <c r="R4881" s="234"/>
      <c r="S4881" s="234"/>
      <c r="T4881" s="235"/>
      <c r="AT4881" s="236" t="s">
        <v>513</v>
      </c>
      <c r="AU4881" s="236" t="s">
        <v>82</v>
      </c>
      <c r="AV4881" s="12" t="s">
        <v>82</v>
      </c>
      <c r="AW4881" s="12" t="s">
        <v>36</v>
      </c>
      <c r="AX4881" s="12" t="s">
        <v>73</v>
      </c>
      <c r="AY4881" s="236" t="s">
        <v>492</v>
      </c>
    </row>
    <row r="4882" spans="2:65" s="12" customFormat="1">
      <c r="B4882" s="225"/>
      <c r="C4882" s="226"/>
      <c r="D4882" s="221" t="s">
        <v>513</v>
      </c>
      <c r="E4882" s="248" t="s">
        <v>23</v>
      </c>
      <c r="F4882" s="249" t="s">
        <v>503</v>
      </c>
      <c r="G4882" s="226"/>
      <c r="H4882" s="250">
        <v>67.5</v>
      </c>
      <c r="I4882" s="231"/>
      <c r="J4882" s="226"/>
      <c r="K4882" s="226"/>
      <c r="L4882" s="232"/>
      <c r="M4882" s="233"/>
      <c r="N4882" s="234"/>
      <c r="O4882" s="234"/>
      <c r="P4882" s="234"/>
      <c r="Q4882" s="234"/>
      <c r="R4882" s="234"/>
      <c r="S4882" s="234"/>
      <c r="T4882" s="235"/>
      <c r="AT4882" s="236" t="s">
        <v>513</v>
      </c>
      <c r="AU4882" s="236" t="s">
        <v>82</v>
      </c>
      <c r="AV4882" s="12" t="s">
        <v>82</v>
      </c>
      <c r="AW4882" s="12" t="s">
        <v>36</v>
      </c>
      <c r="AX4882" s="12" t="s">
        <v>73</v>
      </c>
      <c r="AY4882" s="236" t="s">
        <v>492</v>
      </c>
    </row>
    <row r="4883" spans="2:65" s="12" customFormat="1">
      <c r="B4883" s="225"/>
      <c r="C4883" s="226"/>
      <c r="D4883" s="221" t="s">
        <v>513</v>
      </c>
      <c r="E4883" s="248" t="s">
        <v>23</v>
      </c>
      <c r="F4883" s="249" t="s">
        <v>508</v>
      </c>
      <c r="G4883" s="226"/>
      <c r="H4883" s="250">
        <v>67.5</v>
      </c>
      <c r="I4883" s="231"/>
      <c r="J4883" s="226"/>
      <c r="K4883" s="226"/>
      <c r="L4883" s="232"/>
      <c r="M4883" s="233"/>
      <c r="N4883" s="234"/>
      <c r="O4883" s="234"/>
      <c r="P4883" s="234"/>
      <c r="Q4883" s="234"/>
      <c r="R4883" s="234"/>
      <c r="S4883" s="234"/>
      <c r="T4883" s="235"/>
      <c r="AT4883" s="236" t="s">
        <v>513</v>
      </c>
      <c r="AU4883" s="236" t="s">
        <v>82</v>
      </c>
      <c r="AV4883" s="12" t="s">
        <v>82</v>
      </c>
      <c r="AW4883" s="12" t="s">
        <v>36</v>
      </c>
      <c r="AX4883" s="12" t="s">
        <v>73</v>
      </c>
      <c r="AY4883" s="236" t="s">
        <v>492</v>
      </c>
    </row>
    <row r="4884" spans="2:65" s="14" customFormat="1">
      <c r="B4884" s="251"/>
      <c r="C4884" s="252"/>
      <c r="D4884" s="227" t="s">
        <v>513</v>
      </c>
      <c r="E4884" s="253" t="s">
        <v>23</v>
      </c>
      <c r="F4884" s="254" t="s">
        <v>560</v>
      </c>
      <c r="G4884" s="252"/>
      <c r="H4884" s="255">
        <v>10157.700999999999</v>
      </c>
      <c r="I4884" s="256"/>
      <c r="J4884" s="252"/>
      <c r="K4884" s="252"/>
      <c r="L4884" s="257"/>
      <c r="M4884" s="258"/>
      <c r="N4884" s="259"/>
      <c r="O4884" s="259"/>
      <c r="P4884" s="259"/>
      <c r="Q4884" s="259"/>
      <c r="R4884" s="259"/>
      <c r="S4884" s="259"/>
      <c r="T4884" s="260"/>
      <c r="AT4884" s="261" t="s">
        <v>513</v>
      </c>
      <c r="AU4884" s="261" t="s">
        <v>82</v>
      </c>
      <c r="AV4884" s="14" t="s">
        <v>502</v>
      </c>
      <c r="AW4884" s="14" t="s">
        <v>36</v>
      </c>
      <c r="AX4884" s="14" t="s">
        <v>80</v>
      </c>
      <c r="AY4884" s="261" t="s">
        <v>492</v>
      </c>
    </row>
    <row r="4885" spans="2:65" s="1" customFormat="1" ht="16.5" customHeight="1">
      <c r="B4885" s="42"/>
      <c r="C4885" s="209" t="s">
        <v>6957</v>
      </c>
      <c r="D4885" s="209" t="s">
        <v>498</v>
      </c>
      <c r="E4885" s="210" t="s">
        <v>6958</v>
      </c>
      <c r="F4885" s="211" t="s">
        <v>6959</v>
      </c>
      <c r="G4885" s="212" t="s">
        <v>832</v>
      </c>
      <c r="H4885" s="213">
        <v>710</v>
      </c>
      <c r="I4885" s="214"/>
      <c r="J4885" s="215">
        <f>ROUND(I4885*H4885,2)</f>
        <v>0</v>
      </c>
      <c r="K4885" s="211" t="s">
        <v>501</v>
      </c>
      <c r="L4885" s="62"/>
      <c r="M4885" s="216" t="s">
        <v>23</v>
      </c>
      <c r="N4885" s="217" t="s">
        <v>44</v>
      </c>
      <c r="O4885" s="43"/>
      <c r="P4885" s="218">
        <f>O4885*H4885</f>
        <v>0</v>
      </c>
      <c r="Q4885" s="218">
        <v>0</v>
      </c>
      <c r="R4885" s="218">
        <f>Q4885*H4885</f>
        <v>0</v>
      </c>
      <c r="S4885" s="218">
        <v>0</v>
      </c>
      <c r="T4885" s="219">
        <f>S4885*H4885</f>
        <v>0</v>
      </c>
      <c r="AR4885" s="25" t="s">
        <v>775</v>
      </c>
      <c r="AT4885" s="25" t="s">
        <v>498</v>
      </c>
      <c r="AU4885" s="25" t="s">
        <v>82</v>
      </c>
      <c r="AY4885" s="25" t="s">
        <v>492</v>
      </c>
      <c r="BE4885" s="220">
        <f>IF(N4885="základní",J4885,0)</f>
        <v>0</v>
      </c>
      <c r="BF4885" s="220">
        <f>IF(N4885="snížená",J4885,0)</f>
        <v>0</v>
      </c>
      <c r="BG4885" s="220">
        <f>IF(N4885="zákl. přenesená",J4885,0)</f>
        <v>0</v>
      </c>
      <c r="BH4885" s="220">
        <f>IF(N4885="sníž. přenesená",J4885,0)</f>
        <v>0</v>
      </c>
      <c r="BI4885" s="220">
        <f>IF(N4885="nulová",J4885,0)</f>
        <v>0</v>
      </c>
      <c r="BJ4885" s="25" t="s">
        <v>80</v>
      </c>
      <c r="BK4885" s="220">
        <f>ROUND(I4885*H4885,2)</f>
        <v>0</v>
      </c>
      <c r="BL4885" s="25" t="s">
        <v>775</v>
      </c>
      <c r="BM4885" s="25" t="s">
        <v>6960</v>
      </c>
    </row>
    <row r="4886" spans="2:65" s="1" customFormat="1">
      <c r="B4886" s="42"/>
      <c r="C4886" s="64"/>
      <c r="D4886" s="221" t="s">
        <v>506</v>
      </c>
      <c r="E4886" s="64"/>
      <c r="F4886" s="222" t="s">
        <v>6961</v>
      </c>
      <c r="G4886" s="64"/>
      <c r="H4886" s="64"/>
      <c r="I4886" s="177"/>
      <c r="J4886" s="64"/>
      <c r="K4886" s="64"/>
      <c r="L4886" s="62"/>
      <c r="M4886" s="223"/>
      <c r="N4886" s="43"/>
      <c r="O4886" s="43"/>
      <c r="P4886" s="43"/>
      <c r="Q4886" s="43"/>
      <c r="R4886" s="43"/>
      <c r="S4886" s="43"/>
      <c r="T4886" s="79"/>
      <c r="AT4886" s="25" t="s">
        <v>506</v>
      </c>
      <c r="AU4886" s="25" t="s">
        <v>82</v>
      </c>
    </row>
    <row r="4887" spans="2:65" s="1" customFormat="1" ht="48">
      <c r="B4887" s="42"/>
      <c r="C4887" s="64"/>
      <c r="D4887" s="227" t="s">
        <v>509</v>
      </c>
      <c r="E4887" s="64"/>
      <c r="F4887" s="273" t="s">
        <v>6929</v>
      </c>
      <c r="G4887" s="64"/>
      <c r="H4887" s="64"/>
      <c r="I4887" s="177"/>
      <c r="J4887" s="64"/>
      <c r="K4887" s="64"/>
      <c r="L4887" s="62"/>
      <c r="M4887" s="223"/>
      <c r="N4887" s="43"/>
      <c r="O4887" s="43"/>
      <c r="P4887" s="43"/>
      <c r="Q4887" s="43"/>
      <c r="R4887" s="43"/>
      <c r="S4887" s="43"/>
      <c r="T4887" s="79"/>
      <c r="AT4887" s="25" t="s">
        <v>509</v>
      </c>
      <c r="AU4887" s="25" t="s">
        <v>82</v>
      </c>
    </row>
    <row r="4888" spans="2:65" s="1" customFormat="1" ht="25.5" customHeight="1">
      <c r="B4888" s="42"/>
      <c r="C4888" s="278" t="s">
        <v>6962</v>
      </c>
      <c r="D4888" s="278" t="s">
        <v>1110</v>
      </c>
      <c r="E4888" s="279" t="s">
        <v>6963</v>
      </c>
      <c r="F4888" s="280" t="s">
        <v>6964</v>
      </c>
      <c r="G4888" s="281" t="s">
        <v>832</v>
      </c>
      <c r="H4888" s="282">
        <v>710</v>
      </c>
      <c r="I4888" s="283"/>
      <c r="J4888" s="284">
        <f>ROUND(I4888*H4888,2)</f>
        <v>0</v>
      </c>
      <c r="K4888" s="280" t="s">
        <v>23</v>
      </c>
      <c r="L4888" s="285"/>
      <c r="M4888" s="286" t="s">
        <v>23</v>
      </c>
      <c r="N4888" s="287" t="s">
        <v>44</v>
      </c>
      <c r="O4888" s="43"/>
      <c r="P4888" s="218">
        <f>O4888*H4888</f>
        <v>0</v>
      </c>
      <c r="Q4888" s="218">
        <v>0</v>
      </c>
      <c r="R4888" s="218">
        <f>Q4888*H4888</f>
        <v>0</v>
      </c>
      <c r="S4888" s="218">
        <v>0</v>
      </c>
      <c r="T4888" s="219">
        <f>S4888*H4888</f>
        <v>0</v>
      </c>
      <c r="AR4888" s="25" t="s">
        <v>977</v>
      </c>
      <c r="AT4888" s="25" t="s">
        <v>1110</v>
      </c>
      <c r="AU4888" s="25" t="s">
        <v>82</v>
      </c>
      <c r="AY4888" s="25" t="s">
        <v>492</v>
      </c>
      <c r="BE4888" s="220">
        <f>IF(N4888="základní",J4888,0)</f>
        <v>0</v>
      </c>
      <c r="BF4888" s="220">
        <f>IF(N4888="snížená",J4888,0)</f>
        <v>0</v>
      </c>
      <c r="BG4888" s="220">
        <f>IF(N4888="zákl. přenesená",J4888,0)</f>
        <v>0</v>
      </c>
      <c r="BH4888" s="220">
        <f>IF(N4888="sníž. přenesená",J4888,0)</f>
        <v>0</v>
      </c>
      <c r="BI4888" s="220">
        <f>IF(N4888="nulová",J4888,0)</f>
        <v>0</v>
      </c>
      <c r="BJ4888" s="25" t="s">
        <v>80</v>
      </c>
      <c r="BK4888" s="220">
        <f>ROUND(I4888*H4888,2)</f>
        <v>0</v>
      </c>
      <c r="BL4888" s="25" t="s">
        <v>775</v>
      </c>
      <c r="BM4888" s="25" t="s">
        <v>6965</v>
      </c>
    </row>
    <row r="4889" spans="2:65" s="1" customFormat="1" ht="24">
      <c r="B4889" s="42"/>
      <c r="C4889" s="64"/>
      <c r="D4889" s="227" t="s">
        <v>506</v>
      </c>
      <c r="E4889" s="64"/>
      <c r="F4889" s="274" t="s">
        <v>6964</v>
      </c>
      <c r="G4889" s="64"/>
      <c r="H4889" s="64"/>
      <c r="I4889" s="177"/>
      <c r="J4889" s="64"/>
      <c r="K4889" s="64"/>
      <c r="L4889" s="62"/>
      <c r="M4889" s="223"/>
      <c r="N4889" s="43"/>
      <c r="O4889" s="43"/>
      <c r="P4889" s="43"/>
      <c r="Q4889" s="43"/>
      <c r="R4889" s="43"/>
      <c r="S4889" s="43"/>
      <c r="T4889" s="79"/>
      <c r="AT4889" s="25" t="s">
        <v>506</v>
      </c>
      <c r="AU4889" s="25" t="s">
        <v>82</v>
      </c>
    </row>
    <row r="4890" spans="2:65" s="1" customFormat="1" ht="16.5" customHeight="1">
      <c r="B4890" s="42"/>
      <c r="C4890" s="209" t="s">
        <v>6966</v>
      </c>
      <c r="D4890" s="209" t="s">
        <v>498</v>
      </c>
      <c r="E4890" s="210" t="s">
        <v>6967</v>
      </c>
      <c r="F4890" s="211" t="s">
        <v>6968</v>
      </c>
      <c r="G4890" s="212" t="s">
        <v>832</v>
      </c>
      <c r="H4890" s="213">
        <v>23.6</v>
      </c>
      <c r="I4890" s="214"/>
      <c r="J4890" s="215">
        <f>ROUND(I4890*H4890,2)</f>
        <v>0</v>
      </c>
      <c r="K4890" s="211" t="s">
        <v>501</v>
      </c>
      <c r="L4890" s="62"/>
      <c r="M4890" s="216" t="s">
        <v>23</v>
      </c>
      <c r="N4890" s="217" t="s">
        <v>44</v>
      </c>
      <c r="O4890" s="43"/>
      <c r="P4890" s="218">
        <f>O4890*H4890</f>
        <v>0</v>
      </c>
      <c r="Q4890" s="218">
        <v>2.0000000000000001E-4</v>
      </c>
      <c r="R4890" s="218">
        <f>Q4890*H4890</f>
        <v>4.7200000000000002E-3</v>
      </c>
      <c r="S4890" s="218">
        <v>0</v>
      </c>
      <c r="T4890" s="219">
        <f>S4890*H4890</f>
        <v>0</v>
      </c>
      <c r="AR4890" s="25" t="s">
        <v>775</v>
      </c>
      <c r="AT4890" s="25" t="s">
        <v>498</v>
      </c>
      <c r="AU4890" s="25" t="s">
        <v>82</v>
      </c>
      <c r="AY4890" s="25" t="s">
        <v>492</v>
      </c>
      <c r="BE4890" s="220">
        <f>IF(N4890="základní",J4890,0)</f>
        <v>0</v>
      </c>
      <c r="BF4890" s="220">
        <f>IF(N4890="snížená",J4890,0)</f>
        <v>0</v>
      </c>
      <c r="BG4890" s="220">
        <f>IF(N4890="zákl. přenesená",J4890,0)</f>
        <v>0</v>
      </c>
      <c r="BH4890" s="220">
        <f>IF(N4890="sníž. přenesená",J4890,0)</f>
        <v>0</v>
      </c>
      <c r="BI4890" s="220">
        <f>IF(N4890="nulová",J4890,0)</f>
        <v>0</v>
      </c>
      <c r="BJ4890" s="25" t="s">
        <v>80</v>
      </c>
      <c r="BK4890" s="220">
        <f>ROUND(I4890*H4890,2)</f>
        <v>0</v>
      </c>
      <c r="BL4890" s="25" t="s">
        <v>775</v>
      </c>
      <c r="BM4890" s="25" t="s">
        <v>6969</v>
      </c>
    </row>
    <row r="4891" spans="2:65" s="1" customFormat="1">
      <c r="B4891" s="42"/>
      <c r="C4891" s="64"/>
      <c r="D4891" s="221" t="s">
        <v>506</v>
      </c>
      <c r="E4891" s="64"/>
      <c r="F4891" s="222" t="s">
        <v>6968</v>
      </c>
      <c r="G4891" s="64"/>
      <c r="H4891" s="64"/>
      <c r="I4891" s="177"/>
      <c r="J4891" s="64"/>
      <c r="K4891" s="64"/>
      <c r="L4891" s="62"/>
      <c r="M4891" s="223"/>
      <c r="N4891" s="43"/>
      <c r="O4891" s="43"/>
      <c r="P4891" s="43"/>
      <c r="Q4891" s="43"/>
      <c r="R4891" s="43"/>
      <c r="S4891" s="43"/>
      <c r="T4891" s="79"/>
      <c r="AT4891" s="25" t="s">
        <v>506</v>
      </c>
      <c r="AU4891" s="25" t="s">
        <v>82</v>
      </c>
    </row>
    <row r="4892" spans="2:65" s="1" customFormat="1" ht="48">
      <c r="B4892" s="42"/>
      <c r="C4892" s="64"/>
      <c r="D4892" s="221" t="s">
        <v>509</v>
      </c>
      <c r="E4892" s="64"/>
      <c r="F4892" s="224" t="s">
        <v>6929</v>
      </c>
      <c r="G4892" s="64"/>
      <c r="H4892" s="64"/>
      <c r="I4892" s="177"/>
      <c r="J4892" s="64"/>
      <c r="K4892" s="64"/>
      <c r="L4892" s="62"/>
      <c r="M4892" s="223"/>
      <c r="N4892" s="43"/>
      <c r="O4892" s="43"/>
      <c r="P4892" s="43"/>
      <c r="Q4892" s="43"/>
      <c r="R4892" s="43"/>
      <c r="S4892" s="43"/>
      <c r="T4892" s="79"/>
      <c r="AT4892" s="25" t="s">
        <v>509</v>
      </c>
      <c r="AU4892" s="25" t="s">
        <v>82</v>
      </c>
    </row>
    <row r="4893" spans="2:65" s="13" customFormat="1">
      <c r="B4893" s="237"/>
      <c r="C4893" s="238"/>
      <c r="D4893" s="221" t="s">
        <v>513</v>
      </c>
      <c r="E4893" s="239" t="s">
        <v>23</v>
      </c>
      <c r="F4893" s="240" t="s">
        <v>6970</v>
      </c>
      <c r="G4893" s="238"/>
      <c r="H4893" s="241" t="s">
        <v>23</v>
      </c>
      <c r="I4893" s="242"/>
      <c r="J4893" s="238"/>
      <c r="K4893" s="238"/>
      <c r="L4893" s="243"/>
      <c r="M4893" s="244"/>
      <c r="N4893" s="245"/>
      <c r="O4893" s="245"/>
      <c r="P4893" s="245"/>
      <c r="Q4893" s="245"/>
      <c r="R4893" s="245"/>
      <c r="S4893" s="245"/>
      <c r="T4893" s="246"/>
      <c r="AT4893" s="247" t="s">
        <v>513</v>
      </c>
      <c r="AU4893" s="247" t="s">
        <v>82</v>
      </c>
      <c r="AV4893" s="13" t="s">
        <v>80</v>
      </c>
      <c r="AW4893" s="13" t="s">
        <v>36</v>
      </c>
      <c r="AX4893" s="13" t="s">
        <v>73</v>
      </c>
      <c r="AY4893" s="247" t="s">
        <v>492</v>
      </c>
    </row>
    <row r="4894" spans="2:65" s="12" customFormat="1">
      <c r="B4894" s="225"/>
      <c r="C4894" s="226"/>
      <c r="D4894" s="221" t="s">
        <v>513</v>
      </c>
      <c r="E4894" s="248" t="s">
        <v>23</v>
      </c>
      <c r="F4894" s="249" t="s">
        <v>6971</v>
      </c>
      <c r="G4894" s="226"/>
      <c r="H4894" s="250">
        <v>23.6</v>
      </c>
      <c r="I4894" s="231"/>
      <c r="J4894" s="226"/>
      <c r="K4894" s="226"/>
      <c r="L4894" s="232"/>
      <c r="M4894" s="233"/>
      <c r="N4894" s="234"/>
      <c r="O4894" s="234"/>
      <c r="P4894" s="234"/>
      <c r="Q4894" s="234"/>
      <c r="R4894" s="234"/>
      <c r="S4894" s="234"/>
      <c r="T4894" s="235"/>
      <c r="AT4894" s="236" t="s">
        <v>513</v>
      </c>
      <c r="AU4894" s="236" t="s">
        <v>82</v>
      </c>
      <c r="AV4894" s="12" t="s">
        <v>82</v>
      </c>
      <c r="AW4894" s="12" t="s">
        <v>36</v>
      </c>
      <c r="AX4894" s="12" t="s">
        <v>73</v>
      </c>
      <c r="AY4894" s="236" t="s">
        <v>492</v>
      </c>
    </row>
    <row r="4895" spans="2:65" s="14" customFormat="1">
      <c r="B4895" s="251"/>
      <c r="C4895" s="252"/>
      <c r="D4895" s="227" t="s">
        <v>513</v>
      </c>
      <c r="E4895" s="253" t="s">
        <v>23</v>
      </c>
      <c r="F4895" s="254" t="s">
        <v>560</v>
      </c>
      <c r="G4895" s="252"/>
      <c r="H4895" s="255">
        <v>23.6</v>
      </c>
      <c r="I4895" s="256"/>
      <c r="J4895" s="252"/>
      <c r="K4895" s="252"/>
      <c r="L4895" s="257"/>
      <c r="M4895" s="258"/>
      <c r="N4895" s="259"/>
      <c r="O4895" s="259"/>
      <c r="P4895" s="259"/>
      <c r="Q4895" s="259"/>
      <c r="R4895" s="259"/>
      <c r="S4895" s="259"/>
      <c r="T4895" s="260"/>
      <c r="AT4895" s="261" t="s">
        <v>513</v>
      </c>
      <c r="AU4895" s="261" t="s">
        <v>82</v>
      </c>
      <c r="AV4895" s="14" t="s">
        <v>502</v>
      </c>
      <c r="AW4895" s="14" t="s">
        <v>36</v>
      </c>
      <c r="AX4895" s="14" t="s">
        <v>80</v>
      </c>
      <c r="AY4895" s="261" t="s">
        <v>492</v>
      </c>
    </row>
    <row r="4896" spans="2:65" s="1" customFormat="1" ht="51" customHeight="1">
      <c r="B4896" s="42"/>
      <c r="C4896" s="278" t="s">
        <v>6972</v>
      </c>
      <c r="D4896" s="278" t="s">
        <v>1110</v>
      </c>
      <c r="E4896" s="279" t="s">
        <v>6970</v>
      </c>
      <c r="F4896" s="280" t="s">
        <v>6973</v>
      </c>
      <c r="G4896" s="281" t="s">
        <v>2537</v>
      </c>
      <c r="H4896" s="282">
        <v>12</v>
      </c>
      <c r="I4896" s="283"/>
      <c r="J4896" s="284">
        <f>ROUND(I4896*H4896,2)</f>
        <v>0</v>
      </c>
      <c r="K4896" s="280" t="s">
        <v>23</v>
      </c>
      <c r="L4896" s="285"/>
      <c r="M4896" s="286" t="s">
        <v>23</v>
      </c>
      <c r="N4896" s="287" t="s">
        <v>44</v>
      </c>
      <c r="O4896" s="43"/>
      <c r="P4896" s="218">
        <f>O4896*H4896</f>
        <v>0</v>
      </c>
      <c r="Q4896" s="218">
        <v>0</v>
      </c>
      <c r="R4896" s="218">
        <f>Q4896*H4896</f>
        <v>0</v>
      </c>
      <c r="S4896" s="218">
        <v>0</v>
      </c>
      <c r="T4896" s="219">
        <f>S4896*H4896</f>
        <v>0</v>
      </c>
      <c r="AR4896" s="25" t="s">
        <v>977</v>
      </c>
      <c r="AT4896" s="25" t="s">
        <v>1110</v>
      </c>
      <c r="AU4896" s="25" t="s">
        <v>82</v>
      </c>
      <c r="AY4896" s="25" t="s">
        <v>492</v>
      </c>
      <c r="BE4896" s="220">
        <f>IF(N4896="základní",J4896,0)</f>
        <v>0</v>
      </c>
      <c r="BF4896" s="220">
        <f>IF(N4896="snížená",J4896,0)</f>
        <v>0</v>
      </c>
      <c r="BG4896" s="220">
        <f>IF(N4896="zákl. přenesená",J4896,0)</f>
        <v>0</v>
      </c>
      <c r="BH4896" s="220">
        <f>IF(N4896="sníž. přenesená",J4896,0)</f>
        <v>0</v>
      </c>
      <c r="BI4896" s="220">
        <f>IF(N4896="nulová",J4896,0)</f>
        <v>0</v>
      </c>
      <c r="BJ4896" s="25" t="s">
        <v>80</v>
      </c>
      <c r="BK4896" s="220">
        <f>ROUND(I4896*H4896,2)</f>
        <v>0</v>
      </c>
      <c r="BL4896" s="25" t="s">
        <v>775</v>
      </c>
      <c r="BM4896" s="25" t="s">
        <v>6974</v>
      </c>
    </row>
    <row r="4897" spans="2:65" s="1" customFormat="1" ht="36">
      <c r="B4897" s="42"/>
      <c r="C4897" s="64"/>
      <c r="D4897" s="227" t="s">
        <v>506</v>
      </c>
      <c r="E4897" s="64"/>
      <c r="F4897" s="274" t="s">
        <v>6973</v>
      </c>
      <c r="G4897" s="64"/>
      <c r="H4897" s="64"/>
      <c r="I4897" s="177"/>
      <c r="J4897" s="64"/>
      <c r="K4897" s="64"/>
      <c r="L4897" s="62"/>
      <c r="M4897" s="223"/>
      <c r="N4897" s="43"/>
      <c r="O4897" s="43"/>
      <c r="P4897" s="43"/>
      <c r="Q4897" s="43"/>
      <c r="R4897" s="43"/>
      <c r="S4897" s="43"/>
      <c r="T4897" s="79"/>
      <c r="AT4897" s="25" t="s">
        <v>506</v>
      </c>
      <c r="AU4897" s="25" t="s">
        <v>82</v>
      </c>
    </row>
    <row r="4898" spans="2:65" s="1" customFormat="1" ht="51" customHeight="1">
      <c r="B4898" s="42"/>
      <c r="C4898" s="278" t="s">
        <v>6975</v>
      </c>
      <c r="D4898" s="278" t="s">
        <v>1110</v>
      </c>
      <c r="E4898" s="279" t="s">
        <v>6976</v>
      </c>
      <c r="F4898" s="280" t="s">
        <v>6977</v>
      </c>
      <c r="G4898" s="281" t="s">
        <v>2537</v>
      </c>
      <c r="H4898" s="282">
        <v>4</v>
      </c>
      <c r="I4898" s="283"/>
      <c r="J4898" s="284">
        <f>ROUND(I4898*H4898,2)</f>
        <v>0</v>
      </c>
      <c r="K4898" s="280" t="s">
        <v>23</v>
      </c>
      <c r="L4898" s="285"/>
      <c r="M4898" s="286" t="s">
        <v>23</v>
      </c>
      <c r="N4898" s="287" t="s">
        <v>44</v>
      </c>
      <c r="O4898" s="43"/>
      <c r="P4898" s="218">
        <f>O4898*H4898</f>
        <v>0</v>
      </c>
      <c r="Q4898" s="218">
        <v>0</v>
      </c>
      <c r="R4898" s="218">
        <f>Q4898*H4898</f>
        <v>0</v>
      </c>
      <c r="S4898" s="218">
        <v>0</v>
      </c>
      <c r="T4898" s="219">
        <f>S4898*H4898</f>
        <v>0</v>
      </c>
      <c r="AR4898" s="25" t="s">
        <v>977</v>
      </c>
      <c r="AT4898" s="25" t="s">
        <v>1110</v>
      </c>
      <c r="AU4898" s="25" t="s">
        <v>82</v>
      </c>
      <c r="AY4898" s="25" t="s">
        <v>492</v>
      </c>
      <c r="BE4898" s="220">
        <f>IF(N4898="základní",J4898,0)</f>
        <v>0</v>
      </c>
      <c r="BF4898" s="220">
        <f>IF(N4898="snížená",J4898,0)</f>
        <v>0</v>
      </c>
      <c r="BG4898" s="220">
        <f>IF(N4898="zákl. přenesená",J4898,0)</f>
        <v>0</v>
      </c>
      <c r="BH4898" s="220">
        <f>IF(N4898="sníž. přenesená",J4898,0)</f>
        <v>0</v>
      </c>
      <c r="BI4898" s="220">
        <f>IF(N4898="nulová",J4898,0)</f>
        <v>0</v>
      </c>
      <c r="BJ4898" s="25" t="s">
        <v>80</v>
      </c>
      <c r="BK4898" s="220">
        <f>ROUND(I4898*H4898,2)</f>
        <v>0</v>
      </c>
      <c r="BL4898" s="25" t="s">
        <v>775</v>
      </c>
      <c r="BM4898" s="25" t="s">
        <v>6978</v>
      </c>
    </row>
    <row r="4899" spans="2:65" s="1" customFormat="1" ht="36">
      <c r="B4899" s="42"/>
      <c r="C4899" s="64"/>
      <c r="D4899" s="227" t="s">
        <v>506</v>
      </c>
      <c r="E4899" s="64"/>
      <c r="F4899" s="274" t="s">
        <v>6977</v>
      </c>
      <c r="G4899" s="64"/>
      <c r="H4899" s="64"/>
      <c r="I4899" s="177"/>
      <c r="J4899" s="64"/>
      <c r="K4899" s="64"/>
      <c r="L4899" s="62"/>
      <c r="M4899" s="223"/>
      <c r="N4899" s="43"/>
      <c r="O4899" s="43"/>
      <c r="P4899" s="43"/>
      <c r="Q4899" s="43"/>
      <c r="R4899" s="43"/>
      <c r="S4899" s="43"/>
      <c r="T4899" s="79"/>
      <c r="AT4899" s="25" t="s">
        <v>506</v>
      </c>
      <c r="AU4899" s="25" t="s">
        <v>82</v>
      </c>
    </row>
    <row r="4900" spans="2:65" s="1" customFormat="1" ht="16.5" customHeight="1">
      <c r="B4900" s="42"/>
      <c r="C4900" s="209" t="s">
        <v>6979</v>
      </c>
      <c r="D4900" s="209" t="s">
        <v>498</v>
      </c>
      <c r="E4900" s="210" t="s">
        <v>6980</v>
      </c>
      <c r="F4900" s="211" t="s">
        <v>6981</v>
      </c>
      <c r="G4900" s="212" t="s">
        <v>795</v>
      </c>
      <c r="H4900" s="213">
        <v>169.685</v>
      </c>
      <c r="I4900" s="214"/>
      <c r="J4900" s="215">
        <f>ROUND(I4900*H4900,2)</f>
        <v>0</v>
      </c>
      <c r="K4900" s="211" t="s">
        <v>501</v>
      </c>
      <c r="L4900" s="62"/>
      <c r="M4900" s="216" t="s">
        <v>23</v>
      </c>
      <c r="N4900" s="217" t="s">
        <v>44</v>
      </c>
      <c r="O4900" s="43"/>
      <c r="P4900" s="218">
        <f>O4900*H4900</f>
        <v>0</v>
      </c>
      <c r="Q4900" s="218">
        <v>0</v>
      </c>
      <c r="R4900" s="218">
        <f>Q4900*H4900</f>
        <v>0</v>
      </c>
      <c r="S4900" s="218">
        <v>0</v>
      </c>
      <c r="T4900" s="219">
        <f>S4900*H4900</f>
        <v>0</v>
      </c>
      <c r="AR4900" s="25" t="s">
        <v>775</v>
      </c>
      <c r="AT4900" s="25" t="s">
        <v>498</v>
      </c>
      <c r="AU4900" s="25" t="s">
        <v>82</v>
      </c>
      <c r="AY4900" s="25" t="s">
        <v>492</v>
      </c>
      <c r="BE4900" s="220">
        <f>IF(N4900="základní",J4900,0)</f>
        <v>0</v>
      </c>
      <c r="BF4900" s="220">
        <f>IF(N4900="snížená",J4900,0)</f>
        <v>0</v>
      </c>
      <c r="BG4900" s="220">
        <f>IF(N4900="zákl. přenesená",J4900,0)</f>
        <v>0</v>
      </c>
      <c r="BH4900" s="220">
        <f>IF(N4900="sníž. přenesená",J4900,0)</f>
        <v>0</v>
      </c>
      <c r="BI4900" s="220">
        <f>IF(N4900="nulová",J4900,0)</f>
        <v>0</v>
      </c>
      <c r="BJ4900" s="25" t="s">
        <v>80</v>
      </c>
      <c r="BK4900" s="220">
        <f>ROUND(I4900*H4900,2)</f>
        <v>0</v>
      </c>
      <c r="BL4900" s="25" t="s">
        <v>775</v>
      </c>
      <c r="BM4900" s="25" t="s">
        <v>6982</v>
      </c>
    </row>
    <row r="4901" spans="2:65" s="1" customFormat="1" ht="24">
      <c r="B4901" s="42"/>
      <c r="C4901" s="64"/>
      <c r="D4901" s="221" t="s">
        <v>506</v>
      </c>
      <c r="E4901" s="64"/>
      <c r="F4901" s="222" t="s">
        <v>6983</v>
      </c>
      <c r="G4901" s="64"/>
      <c r="H4901" s="64"/>
      <c r="I4901" s="177"/>
      <c r="J4901" s="64"/>
      <c r="K4901" s="64"/>
      <c r="L4901" s="62"/>
      <c r="M4901" s="223"/>
      <c r="N4901" s="43"/>
      <c r="O4901" s="43"/>
      <c r="P4901" s="43"/>
      <c r="Q4901" s="43"/>
      <c r="R4901" s="43"/>
      <c r="S4901" s="43"/>
      <c r="T4901" s="79"/>
      <c r="AT4901" s="25" t="s">
        <v>506</v>
      </c>
      <c r="AU4901" s="25" t="s">
        <v>82</v>
      </c>
    </row>
    <row r="4902" spans="2:65" s="1" customFormat="1" ht="108">
      <c r="B4902" s="42"/>
      <c r="C4902" s="64"/>
      <c r="D4902" s="221" t="s">
        <v>509</v>
      </c>
      <c r="E4902" s="64"/>
      <c r="F4902" s="224" t="s">
        <v>3362</v>
      </c>
      <c r="G4902" s="64"/>
      <c r="H4902" s="64"/>
      <c r="I4902" s="177"/>
      <c r="J4902" s="64"/>
      <c r="K4902" s="64"/>
      <c r="L4902" s="62"/>
      <c r="M4902" s="223"/>
      <c r="N4902" s="43"/>
      <c r="O4902" s="43"/>
      <c r="P4902" s="43"/>
      <c r="Q4902" s="43"/>
      <c r="R4902" s="43"/>
      <c r="S4902" s="43"/>
      <c r="T4902" s="79"/>
      <c r="AT4902" s="25" t="s">
        <v>509</v>
      </c>
      <c r="AU4902" s="25" t="s">
        <v>82</v>
      </c>
    </row>
    <row r="4903" spans="2:65" s="11" customFormat="1" ht="29.85" customHeight="1">
      <c r="B4903" s="192"/>
      <c r="C4903" s="193"/>
      <c r="D4903" s="206" t="s">
        <v>72</v>
      </c>
      <c r="E4903" s="207" t="s">
        <v>5526</v>
      </c>
      <c r="F4903" s="207" t="s">
        <v>6984</v>
      </c>
      <c r="G4903" s="193"/>
      <c r="H4903" s="193"/>
      <c r="I4903" s="196"/>
      <c r="J4903" s="208">
        <f>BK4903</f>
        <v>0</v>
      </c>
      <c r="K4903" s="193"/>
      <c r="L4903" s="198"/>
      <c r="M4903" s="199"/>
      <c r="N4903" s="200"/>
      <c r="O4903" s="200"/>
      <c r="P4903" s="201">
        <f>SUM(P4904:P4915)</f>
        <v>0</v>
      </c>
      <c r="Q4903" s="200"/>
      <c r="R4903" s="201">
        <f>SUM(R4904:R4915)</f>
        <v>3.5412521999999997</v>
      </c>
      <c r="S4903" s="200"/>
      <c r="T4903" s="202">
        <f>SUM(T4904:T4915)</f>
        <v>0</v>
      </c>
      <c r="AR4903" s="203" t="s">
        <v>82</v>
      </c>
      <c r="AT4903" s="204" t="s">
        <v>72</v>
      </c>
      <c r="AU4903" s="204" t="s">
        <v>80</v>
      </c>
      <c r="AY4903" s="203" t="s">
        <v>492</v>
      </c>
      <c r="BK4903" s="205">
        <f>SUM(BK4904:BK4915)</f>
        <v>0</v>
      </c>
    </row>
    <row r="4904" spans="2:65" s="1" customFormat="1" ht="16.5" customHeight="1">
      <c r="B4904" s="42"/>
      <c r="C4904" s="209" t="s">
        <v>6985</v>
      </c>
      <c r="D4904" s="209" t="s">
        <v>498</v>
      </c>
      <c r="E4904" s="210" t="s">
        <v>6986</v>
      </c>
      <c r="F4904" s="211" t="s">
        <v>6987</v>
      </c>
      <c r="G4904" s="212" t="s">
        <v>180</v>
      </c>
      <c r="H4904" s="213">
        <v>5365.5339999999997</v>
      </c>
      <c r="I4904" s="214"/>
      <c r="J4904" s="215">
        <f>ROUND(I4904*H4904,2)</f>
        <v>0</v>
      </c>
      <c r="K4904" s="211" t="s">
        <v>501</v>
      </c>
      <c r="L4904" s="62"/>
      <c r="M4904" s="216" t="s">
        <v>23</v>
      </c>
      <c r="N4904" s="217" t="s">
        <v>44</v>
      </c>
      <c r="O4904" s="43"/>
      <c r="P4904" s="218">
        <f>O4904*H4904</f>
        <v>0</v>
      </c>
      <c r="Q4904" s="218">
        <v>0</v>
      </c>
      <c r="R4904" s="218">
        <f>Q4904*H4904</f>
        <v>0</v>
      </c>
      <c r="S4904" s="218">
        <v>0</v>
      </c>
      <c r="T4904" s="219">
        <f>S4904*H4904</f>
        <v>0</v>
      </c>
      <c r="AR4904" s="25" t="s">
        <v>775</v>
      </c>
      <c r="AT4904" s="25" t="s">
        <v>498</v>
      </c>
      <c r="AU4904" s="25" t="s">
        <v>82</v>
      </c>
      <c r="AY4904" s="25" t="s">
        <v>492</v>
      </c>
      <c r="BE4904" s="220">
        <f>IF(N4904="základní",J4904,0)</f>
        <v>0</v>
      </c>
      <c r="BF4904" s="220">
        <f>IF(N4904="snížená",J4904,0)</f>
        <v>0</v>
      </c>
      <c r="BG4904" s="220">
        <f>IF(N4904="zákl. přenesená",J4904,0)</f>
        <v>0</v>
      </c>
      <c r="BH4904" s="220">
        <f>IF(N4904="sníž. přenesená",J4904,0)</f>
        <v>0</v>
      </c>
      <c r="BI4904" s="220">
        <f>IF(N4904="nulová",J4904,0)</f>
        <v>0</v>
      </c>
      <c r="BJ4904" s="25" t="s">
        <v>80</v>
      </c>
      <c r="BK4904" s="220">
        <f>ROUND(I4904*H4904,2)</f>
        <v>0</v>
      </c>
      <c r="BL4904" s="25" t="s">
        <v>775</v>
      </c>
      <c r="BM4904" s="25" t="s">
        <v>6988</v>
      </c>
    </row>
    <row r="4905" spans="2:65" s="1" customFormat="1">
      <c r="B4905" s="42"/>
      <c r="C4905" s="64"/>
      <c r="D4905" s="221" t="s">
        <v>506</v>
      </c>
      <c r="E4905" s="64"/>
      <c r="F4905" s="222" t="s">
        <v>6989</v>
      </c>
      <c r="G4905" s="64"/>
      <c r="H4905" s="64"/>
      <c r="I4905" s="177"/>
      <c r="J4905" s="64"/>
      <c r="K4905" s="64"/>
      <c r="L4905" s="62"/>
      <c r="M4905" s="223"/>
      <c r="N4905" s="43"/>
      <c r="O4905" s="43"/>
      <c r="P4905" s="43"/>
      <c r="Q4905" s="43"/>
      <c r="R4905" s="43"/>
      <c r="S4905" s="43"/>
      <c r="T4905" s="79"/>
      <c r="AT4905" s="25" t="s">
        <v>506</v>
      </c>
      <c r="AU4905" s="25" t="s">
        <v>82</v>
      </c>
    </row>
    <row r="4906" spans="2:65" s="1" customFormat="1" ht="48">
      <c r="B4906" s="42"/>
      <c r="C4906" s="64"/>
      <c r="D4906" s="221" t="s">
        <v>509</v>
      </c>
      <c r="E4906" s="64"/>
      <c r="F4906" s="224" t="s">
        <v>6990</v>
      </c>
      <c r="G4906" s="64"/>
      <c r="H4906" s="64"/>
      <c r="I4906" s="177"/>
      <c r="J4906" s="64"/>
      <c r="K4906" s="64"/>
      <c r="L4906" s="62"/>
      <c r="M4906" s="223"/>
      <c r="N4906" s="43"/>
      <c r="O4906" s="43"/>
      <c r="P4906" s="43"/>
      <c r="Q4906" s="43"/>
      <c r="R4906" s="43"/>
      <c r="S4906" s="43"/>
      <c r="T4906" s="79"/>
      <c r="AT4906" s="25" t="s">
        <v>509</v>
      </c>
      <c r="AU4906" s="25" t="s">
        <v>82</v>
      </c>
    </row>
    <row r="4907" spans="2:65" s="12" customFormat="1" ht="24">
      <c r="B4907" s="225"/>
      <c r="C4907" s="226"/>
      <c r="D4907" s="221" t="s">
        <v>513</v>
      </c>
      <c r="E4907" s="248" t="s">
        <v>23</v>
      </c>
      <c r="F4907" s="249" t="s">
        <v>6991</v>
      </c>
      <c r="G4907" s="226"/>
      <c r="H4907" s="250">
        <v>3504.0839999999998</v>
      </c>
      <c r="I4907" s="231"/>
      <c r="J4907" s="226"/>
      <c r="K4907" s="226"/>
      <c r="L4907" s="232"/>
      <c r="M4907" s="233"/>
      <c r="N4907" s="234"/>
      <c r="O4907" s="234"/>
      <c r="P4907" s="234"/>
      <c r="Q4907" s="234"/>
      <c r="R4907" s="234"/>
      <c r="S4907" s="234"/>
      <c r="T4907" s="235"/>
      <c r="AT4907" s="236" t="s">
        <v>513</v>
      </c>
      <c r="AU4907" s="236" t="s">
        <v>82</v>
      </c>
      <c r="AV4907" s="12" t="s">
        <v>82</v>
      </c>
      <c r="AW4907" s="12" t="s">
        <v>36</v>
      </c>
      <c r="AX4907" s="12" t="s">
        <v>73</v>
      </c>
      <c r="AY4907" s="236" t="s">
        <v>492</v>
      </c>
    </row>
    <row r="4908" spans="2:65" s="12" customFormat="1" ht="24">
      <c r="B4908" s="225"/>
      <c r="C4908" s="226"/>
      <c r="D4908" s="221" t="s">
        <v>513</v>
      </c>
      <c r="E4908" s="248" t="s">
        <v>23</v>
      </c>
      <c r="F4908" s="249" t="s">
        <v>6992</v>
      </c>
      <c r="G4908" s="226"/>
      <c r="H4908" s="250">
        <v>1861.45</v>
      </c>
      <c r="I4908" s="231"/>
      <c r="J4908" s="226"/>
      <c r="K4908" s="226"/>
      <c r="L4908" s="232"/>
      <c r="M4908" s="233"/>
      <c r="N4908" s="234"/>
      <c r="O4908" s="234"/>
      <c r="P4908" s="234"/>
      <c r="Q4908" s="234"/>
      <c r="R4908" s="234"/>
      <c r="S4908" s="234"/>
      <c r="T4908" s="235"/>
      <c r="AT4908" s="236" t="s">
        <v>513</v>
      </c>
      <c r="AU4908" s="236" t="s">
        <v>82</v>
      </c>
      <c r="AV4908" s="12" t="s">
        <v>82</v>
      </c>
      <c r="AW4908" s="12" t="s">
        <v>36</v>
      </c>
      <c r="AX4908" s="12" t="s">
        <v>73</v>
      </c>
      <c r="AY4908" s="236" t="s">
        <v>492</v>
      </c>
    </row>
    <row r="4909" spans="2:65" s="14" customFormat="1">
      <c r="B4909" s="251"/>
      <c r="C4909" s="252"/>
      <c r="D4909" s="227" t="s">
        <v>513</v>
      </c>
      <c r="E4909" s="253" t="s">
        <v>23</v>
      </c>
      <c r="F4909" s="254" t="s">
        <v>560</v>
      </c>
      <c r="G4909" s="252"/>
      <c r="H4909" s="255">
        <v>5365.5339999999997</v>
      </c>
      <c r="I4909" s="256"/>
      <c r="J4909" s="252"/>
      <c r="K4909" s="252"/>
      <c r="L4909" s="257"/>
      <c r="M4909" s="258"/>
      <c r="N4909" s="259"/>
      <c r="O4909" s="259"/>
      <c r="P4909" s="259"/>
      <c r="Q4909" s="259"/>
      <c r="R4909" s="259"/>
      <c r="S4909" s="259"/>
      <c r="T4909" s="260"/>
      <c r="AT4909" s="261" t="s">
        <v>513</v>
      </c>
      <c r="AU4909" s="261" t="s">
        <v>82</v>
      </c>
      <c r="AV4909" s="14" t="s">
        <v>502</v>
      </c>
      <c r="AW4909" s="14" t="s">
        <v>36</v>
      </c>
      <c r="AX4909" s="14" t="s">
        <v>80</v>
      </c>
      <c r="AY4909" s="261" t="s">
        <v>492</v>
      </c>
    </row>
    <row r="4910" spans="2:65" s="1" customFormat="1" ht="38.25" customHeight="1">
      <c r="B4910" s="42"/>
      <c r="C4910" s="278" t="s">
        <v>6993</v>
      </c>
      <c r="D4910" s="278" t="s">
        <v>1110</v>
      </c>
      <c r="E4910" s="279" t="s">
        <v>6994</v>
      </c>
      <c r="F4910" s="280" t="s">
        <v>6995</v>
      </c>
      <c r="G4910" s="281" t="s">
        <v>180</v>
      </c>
      <c r="H4910" s="282">
        <v>5902.0870000000004</v>
      </c>
      <c r="I4910" s="283"/>
      <c r="J4910" s="284">
        <f>ROUND(I4910*H4910,2)</f>
        <v>0</v>
      </c>
      <c r="K4910" s="280" t="s">
        <v>23</v>
      </c>
      <c r="L4910" s="285"/>
      <c r="M4910" s="286" t="s">
        <v>23</v>
      </c>
      <c r="N4910" s="287" t="s">
        <v>44</v>
      </c>
      <c r="O4910" s="43"/>
      <c r="P4910" s="218">
        <f>O4910*H4910</f>
        <v>0</v>
      </c>
      <c r="Q4910" s="218">
        <v>5.9999999999999995E-4</v>
      </c>
      <c r="R4910" s="218">
        <f>Q4910*H4910</f>
        <v>3.5412521999999997</v>
      </c>
      <c r="S4910" s="218">
        <v>0</v>
      </c>
      <c r="T4910" s="219">
        <f>S4910*H4910</f>
        <v>0</v>
      </c>
      <c r="AR4910" s="25" t="s">
        <v>977</v>
      </c>
      <c r="AT4910" s="25" t="s">
        <v>1110</v>
      </c>
      <c r="AU4910" s="25" t="s">
        <v>82</v>
      </c>
      <c r="AY4910" s="25" t="s">
        <v>492</v>
      </c>
      <c r="BE4910" s="220">
        <f>IF(N4910="základní",J4910,0)</f>
        <v>0</v>
      </c>
      <c r="BF4910" s="220">
        <f>IF(N4910="snížená",J4910,0)</f>
        <v>0</v>
      </c>
      <c r="BG4910" s="220">
        <f>IF(N4910="zákl. přenesená",J4910,0)</f>
        <v>0</v>
      </c>
      <c r="BH4910" s="220">
        <f>IF(N4910="sníž. přenesená",J4910,0)</f>
        <v>0</v>
      </c>
      <c r="BI4910" s="220">
        <f>IF(N4910="nulová",J4910,0)</f>
        <v>0</v>
      </c>
      <c r="BJ4910" s="25" t="s">
        <v>80</v>
      </c>
      <c r="BK4910" s="220">
        <f>ROUND(I4910*H4910,2)</f>
        <v>0</v>
      </c>
      <c r="BL4910" s="25" t="s">
        <v>775</v>
      </c>
      <c r="BM4910" s="25" t="s">
        <v>6996</v>
      </c>
    </row>
    <row r="4911" spans="2:65" s="1" customFormat="1" ht="24">
      <c r="B4911" s="42"/>
      <c r="C4911" s="64"/>
      <c r="D4911" s="221" t="s">
        <v>506</v>
      </c>
      <c r="E4911" s="64"/>
      <c r="F4911" s="222" t="s">
        <v>6995</v>
      </c>
      <c r="G4911" s="64"/>
      <c r="H4911" s="64"/>
      <c r="I4911" s="177"/>
      <c r="J4911" s="64"/>
      <c r="K4911" s="64"/>
      <c r="L4911" s="62"/>
      <c r="M4911" s="223"/>
      <c r="N4911" s="43"/>
      <c r="O4911" s="43"/>
      <c r="P4911" s="43"/>
      <c r="Q4911" s="43"/>
      <c r="R4911" s="43"/>
      <c r="S4911" s="43"/>
      <c r="T4911" s="79"/>
      <c r="AT4911" s="25" t="s">
        <v>506</v>
      </c>
      <c r="AU4911" s="25" t="s">
        <v>82</v>
      </c>
    </row>
    <row r="4912" spans="2:65" s="12" customFormat="1">
      <c r="B4912" s="225"/>
      <c r="C4912" s="226"/>
      <c r="D4912" s="227" t="s">
        <v>513</v>
      </c>
      <c r="E4912" s="226"/>
      <c r="F4912" s="229" t="s">
        <v>6997</v>
      </c>
      <c r="G4912" s="226"/>
      <c r="H4912" s="230">
        <v>5902.0870000000004</v>
      </c>
      <c r="I4912" s="231"/>
      <c r="J4912" s="226"/>
      <c r="K4912" s="226"/>
      <c r="L4912" s="232"/>
      <c r="M4912" s="233"/>
      <c r="N4912" s="234"/>
      <c r="O4912" s="234"/>
      <c r="P4912" s="234"/>
      <c r="Q4912" s="234"/>
      <c r="R4912" s="234"/>
      <c r="S4912" s="234"/>
      <c r="T4912" s="235"/>
      <c r="AT4912" s="236" t="s">
        <v>513</v>
      </c>
      <c r="AU4912" s="236" t="s">
        <v>82</v>
      </c>
      <c r="AV4912" s="12" t="s">
        <v>82</v>
      </c>
      <c r="AW4912" s="12" t="s">
        <v>6</v>
      </c>
      <c r="AX4912" s="12" t="s">
        <v>80</v>
      </c>
      <c r="AY4912" s="236" t="s">
        <v>492</v>
      </c>
    </row>
    <row r="4913" spans="2:65" s="1" customFormat="1" ht="16.5" customHeight="1">
      <c r="B4913" s="42"/>
      <c r="C4913" s="209" t="s">
        <v>6998</v>
      </c>
      <c r="D4913" s="209" t="s">
        <v>498</v>
      </c>
      <c r="E4913" s="210" t="s">
        <v>6999</v>
      </c>
      <c r="F4913" s="211" t="s">
        <v>7000</v>
      </c>
      <c r="G4913" s="212" t="s">
        <v>795</v>
      </c>
      <c r="H4913" s="213">
        <v>3.5409999999999999</v>
      </c>
      <c r="I4913" s="214"/>
      <c r="J4913" s="215">
        <f>ROUND(I4913*H4913,2)</f>
        <v>0</v>
      </c>
      <c r="K4913" s="211" t="s">
        <v>501</v>
      </c>
      <c r="L4913" s="62"/>
      <c r="M4913" s="216" t="s">
        <v>23</v>
      </c>
      <c r="N4913" s="217" t="s">
        <v>44</v>
      </c>
      <c r="O4913" s="43"/>
      <c r="P4913" s="218">
        <f>O4913*H4913</f>
        <v>0</v>
      </c>
      <c r="Q4913" s="218">
        <v>0</v>
      </c>
      <c r="R4913" s="218">
        <f>Q4913*H4913</f>
        <v>0</v>
      </c>
      <c r="S4913" s="218">
        <v>0</v>
      </c>
      <c r="T4913" s="219">
        <f>S4913*H4913</f>
        <v>0</v>
      </c>
      <c r="AR4913" s="25" t="s">
        <v>775</v>
      </c>
      <c r="AT4913" s="25" t="s">
        <v>498</v>
      </c>
      <c r="AU4913" s="25" t="s">
        <v>82</v>
      </c>
      <c r="AY4913" s="25" t="s">
        <v>492</v>
      </c>
      <c r="BE4913" s="220">
        <f>IF(N4913="základní",J4913,0)</f>
        <v>0</v>
      </c>
      <c r="BF4913" s="220">
        <f>IF(N4913="snížená",J4913,0)</f>
        <v>0</v>
      </c>
      <c r="BG4913" s="220">
        <f>IF(N4913="zákl. přenesená",J4913,0)</f>
        <v>0</v>
      </c>
      <c r="BH4913" s="220">
        <f>IF(N4913="sníž. přenesená",J4913,0)</f>
        <v>0</v>
      </c>
      <c r="BI4913" s="220">
        <f>IF(N4913="nulová",J4913,0)</f>
        <v>0</v>
      </c>
      <c r="BJ4913" s="25" t="s">
        <v>80</v>
      </c>
      <c r="BK4913" s="220">
        <f>ROUND(I4913*H4913,2)</f>
        <v>0</v>
      </c>
      <c r="BL4913" s="25" t="s">
        <v>775</v>
      </c>
      <c r="BM4913" s="25" t="s">
        <v>7001</v>
      </c>
    </row>
    <row r="4914" spans="2:65" s="1" customFormat="1" ht="24">
      <c r="B4914" s="42"/>
      <c r="C4914" s="64"/>
      <c r="D4914" s="221" t="s">
        <v>506</v>
      </c>
      <c r="E4914" s="64"/>
      <c r="F4914" s="222" t="s">
        <v>7002</v>
      </c>
      <c r="G4914" s="64"/>
      <c r="H4914" s="64"/>
      <c r="I4914" s="177"/>
      <c r="J4914" s="64"/>
      <c r="K4914" s="64"/>
      <c r="L4914" s="62"/>
      <c r="M4914" s="223"/>
      <c r="N4914" s="43"/>
      <c r="O4914" s="43"/>
      <c r="P4914" s="43"/>
      <c r="Q4914" s="43"/>
      <c r="R4914" s="43"/>
      <c r="S4914" s="43"/>
      <c r="T4914" s="79"/>
      <c r="AT4914" s="25" t="s">
        <v>506</v>
      </c>
      <c r="AU4914" s="25" t="s">
        <v>82</v>
      </c>
    </row>
    <row r="4915" spans="2:65" s="1" customFormat="1" ht="108">
      <c r="B4915" s="42"/>
      <c r="C4915" s="64"/>
      <c r="D4915" s="221" t="s">
        <v>509</v>
      </c>
      <c r="E4915" s="64"/>
      <c r="F4915" s="224" t="s">
        <v>4748</v>
      </c>
      <c r="G4915" s="64"/>
      <c r="H4915" s="64"/>
      <c r="I4915" s="177"/>
      <c r="J4915" s="64"/>
      <c r="K4915" s="64"/>
      <c r="L4915" s="62"/>
      <c r="M4915" s="223"/>
      <c r="N4915" s="43"/>
      <c r="O4915" s="43"/>
      <c r="P4915" s="43"/>
      <c r="Q4915" s="43"/>
      <c r="R4915" s="43"/>
      <c r="S4915" s="43"/>
      <c r="T4915" s="79"/>
      <c r="AT4915" s="25" t="s">
        <v>509</v>
      </c>
      <c r="AU4915" s="25" t="s">
        <v>82</v>
      </c>
    </row>
    <row r="4916" spans="2:65" s="11" customFormat="1" ht="29.85" customHeight="1">
      <c r="B4916" s="192"/>
      <c r="C4916" s="193"/>
      <c r="D4916" s="206" t="s">
        <v>72</v>
      </c>
      <c r="E4916" s="207" t="s">
        <v>5530</v>
      </c>
      <c r="F4916" s="207" t="s">
        <v>7003</v>
      </c>
      <c r="G4916" s="193"/>
      <c r="H4916" s="193"/>
      <c r="I4916" s="196"/>
      <c r="J4916" s="208">
        <f>BK4916</f>
        <v>0</v>
      </c>
      <c r="K4916" s="193"/>
      <c r="L4916" s="198"/>
      <c r="M4916" s="199"/>
      <c r="N4916" s="200"/>
      <c r="O4916" s="200"/>
      <c r="P4916" s="201">
        <f>SUM(P4917:P5055)</f>
        <v>0</v>
      </c>
      <c r="Q4916" s="200"/>
      <c r="R4916" s="201">
        <f>SUM(R4917:R5055)</f>
        <v>20.731576779999997</v>
      </c>
      <c r="S4916" s="200"/>
      <c r="T4916" s="202">
        <f>SUM(T4917:T5055)</f>
        <v>15.671687500000001</v>
      </c>
      <c r="AR4916" s="203" t="s">
        <v>82</v>
      </c>
      <c r="AT4916" s="204" t="s">
        <v>72</v>
      </c>
      <c r="AU4916" s="204" t="s">
        <v>80</v>
      </c>
      <c r="AY4916" s="203" t="s">
        <v>492</v>
      </c>
      <c r="BK4916" s="205">
        <f>SUM(BK4917:BK5055)</f>
        <v>0</v>
      </c>
    </row>
    <row r="4917" spans="2:65" s="1" customFormat="1" ht="16.5" customHeight="1">
      <c r="B4917" s="42"/>
      <c r="C4917" s="209" t="s">
        <v>7004</v>
      </c>
      <c r="D4917" s="209" t="s">
        <v>498</v>
      </c>
      <c r="E4917" s="210" t="s">
        <v>7005</v>
      </c>
      <c r="F4917" s="211" t="s">
        <v>7006</v>
      </c>
      <c r="G4917" s="212" t="s">
        <v>180</v>
      </c>
      <c r="H4917" s="213">
        <v>6268.6750000000002</v>
      </c>
      <c r="I4917" s="214"/>
      <c r="J4917" s="215">
        <f>ROUND(I4917*H4917,2)</f>
        <v>0</v>
      </c>
      <c r="K4917" s="211" t="s">
        <v>501</v>
      </c>
      <c r="L4917" s="62"/>
      <c r="M4917" s="216" t="s">
        <v>23</v>
      </c>
      <c r="N4917" s="217" t="s">
        <v>44</v>
      </c>
      <c r="O4917" s="43"/>
      <c r="P4917" s="218">
        <f>O4917*H4917</f>
        <v>0</v>
      </c>
      <c r="Q4917" s="218">
        <v>0</v>
      </c>
      <c r="R4917" s="218">
        <f>Q4917*H4917</f>
        <v>0</v>
      </c>
      <c r="S4917" s="218">
        <v>2.5000000000000001E-3</v>
      </c>
      <c r="T4917" s="219">
        <f>S4917*H4917</f>
        <v>15.671687500000001</v>
      </c>
      <c r="AR4917" s="25" t="s">
        <v>502</v>
      </c>
      <c r="AT4917" s="25" t="s">
        <v>498</v>
      </c>
      <c r="AU4917" s="25" t="s">
        <v>82</v>
      </c>
      <c r="AY4917" s="25" t="s">
        <v>492</v>
      </c>
      <c r="BE4917" s="220">
        <f>IF(N4917="základní",J4917,0)</f>
        <v>0</v>
      </c>
      <c r="BF4917" s="220">
        <f>IF(N4917="snížená",J4917,0)</f>
        <v>0</v>
      </c>
      <c r="BG4917" s="220">
        <f>IF(N4917="zákl. přenesená",J4917,0)</f>
        <v>0</v>
      </c>
      <c r="BH4917" s="220">
        <f>IF(N4917="sníž. přenesená",J4917,0)</f>
        <v>0</v>
      </c>
      <c r="BI4917" s="220">
        <f>IF(N4917="nulová",J4917,0)</f>
        <v>0</v>
      </c>
      <c r="BJ4917" s="25" t="s">
        <v>80</v>
      </c>
      <c r="BK4917" s="220">
        <f>ROUND(I4917*H4917,2)</f>
        <v>0</v>
      </c>
      <c r="BL4917" s="25" t="s">
        <v>502</v>
      </c>
      <c r="BM4917" s="25" t="s">
        <v>7007</v>
      </c>
    </row>
    <row r="4918" spans="2:65" s="1" customFormat="1">
      <c r="B4918" s="42"/>
      <c r="C4918" s="64"/>
      <c r="D4918" s="221" t="s">
        <v>506</v>
      </c>
      <c r="E4918" s="64"/>
      <c r="F4918" s="222" t="s">
        <v>7008</v>
      </c>
      <c r="G4918" s="64"/>
      <c r="H4918" s="64"/>
      <c r="I4918" s="177"/>
      <c r="J4918" s="64"/>
      <c r="K4918" s="64"/>
      <c r="L4918" s="62"/>
      <c r="M4918" s="223"/>
      <c r="N4918" s="43"/>
      <c r="O4918" s="43"/>
      <c r="P4918" s="43"/>
      <c r="Q4918" s="43"/>
      <c r="R4918" s="43"/>
      <c r="S4918" s="43"/>
      <c r="T4918" s="79"/>
      <c r="AT4918" s="25" t="s">
        <v>506</v>
      </c>
      <c r="AU4918" s="25" t="s">
        <v>82</v>
      </c>
    </row>
    <row r="4919" spans="2:65" s="12" customFormat="1" ht="24">
      <c r="B4919" s="225"/>
      <c r="C4919" s="226"/>
      <c r="D4919" s="221" t="s">
        <v>513</v>
      </c>
      <c r="E4919" s="248" t="s">
        <v>179</v>
      </c>
      <c r="F4919" s="249" t="s">
        <v>7009</v>
      </c>
      <c r="G4919" s="226"/>
      <c r="H4919" s="250">
        <v>595.64</v>
      </c>
      <c r="I4919" s="231"/>
      <c r="J4919" s="226"/>
      <c r="K4919" s="226"/>
      <c r="L4919" s="232"/>
      <c r="M4919" s="233"/>
      <c r="N4919" s="234"/>
      <c r="O4919" s="234"/>
      <c r="P4919" s="234"/>
      <c r="Q4919" s="234"/>
      <c r="R4919" s="234"/>
      <c r="S4919" s="234"/>
      <c r="T4919" s="235"/>
      <c r="AT4919" s="236" t="s">
        <v>513</v>
      </c>
      <c r="AU4919" s="236" t="s">
        <v>82</v>
      </c>
      <c r="AV4919" s="12" t="s">
        <v>82</v>
      </c>
      <c r="AW4919" s="12" t="s">
        <v>36</v>
      </c>
      <c r="AX4919" s="12" t="s">
        <v>73</v>
      </c>
      <c r="AY4919" s="236" t="s">
        <v>492</v>
      </c>
    </row>
    <row r="4920" spans="2:65" s="15" customFormat="1">
      <c r="B4920" s="262"/>
      <c r="C4920" s="263"/>
      <c r="D4920" s="221" t="s">
        <v>513</v>
      </c>
      <c r="E4920" s="264" t="s">
        <v>23</v>
      </c>
      <c r="F4920" s="265" t="s">
        <v>690</v>
      </c>
      <c r="G4920" s="263"/>
      <c r="H4920" s="266">
        <v>595.64</v>
      </c>
      <c r="I4920" s="267"/>
      <c r="J4920" s="263"/>
      <c r="K4920" s="263"/>
      <c r="L4920" s="268"/>
      <c r="M4920" s="269"/>
      <c r="N4920" s="270"/>
      <c r="O4920" s="270"/>
      <c r="P4920" s="270"/>
      <c r="Q4920" s="270"/>
      <c r="R4920" s="270"/>
      <c r="S4920" s="270"/>
      <c r="T4920" s="271"/>
      <c r="AT4920" s="272" t="s">
        <v>513</v>
      </c>
      <c r="AU4920" s="272" t="s">
        <v>82</v>
      </c>
      <c r="AV4920" s="15" t="s">
        <v>93</v>
      </c>
      <c r="AW4920" s="15" t="s">
        <v>36</v>
      </c>
      <c r="AX4920" s="15" t="s">
        <v>73</v>
      </c>
      <c r="AY4920" s="272" t="s">
        <v>492</v>
      </c>
    </row>
    <row r="4921" spans="2:65" s="12" customFormat="1" ht="24">
      <c r="B4921" s="225"/>
      <c r="C4921" s="226"/>
      <c r="D4921" s="221" t="s">
        <v>513</v>
      </c>
      <c r="E4921" s="248" t="s">
        <v>187</v>
      </c>
      <c r="F4921" s="249" t="s">
        <v>7010</v>
      </c>
      <c r="G4921" s="226"/>
      <c r="H4921" s="250">
        <v>224.6</v>
      </c>
      <c r="I4921" s="231"/>
      <c r="J4921" s="226"/>
      <c r="K4921" s="226"/>
      <c r="L4921" s="232"/>
      <c r="M4921" s="233"/>
      <c r="N4921" s="234"/>
      <c r="O4921" s="234"/>
      <c r="P4921" s="234"/>
      <c r="Q4921" s="234"/>
      <c r="R4921" s="234"/>
      <c r="S4921" s="234"/>
      <c r="T4921" s="235"/>
      <c r="AT4921" s="236" t="s">
        <v>513</v>
      </c>
      <c r="AU4921" s="236" t="s">
        <v>82</v>
      </c>
      <c r="AV4921" s="12" t="s">
        <v>82</v>
      </c>
      <c r="AW4921" s="12" t="s">
        <v>36</v>
      </c>
      <c r="AX4921" s="12" t="s">
        <v>73</v>
      </c>
      <c r="AY4921" s="236" t="s">
        <v>492</v>
      </c>
    </row>
    <row r="4922" spans="2:65" s="15" customFormat="1">
      <c r="B4922" s="262"/>
      <c r="C4922" s="263"/>
      <c r="D4922" s="221" t="s">
        <v>513</v>
      </c>
      <c r="E4922" s="264" t="s">
        <v>23</v>
      </c>
      <c r="F4922" s="265" t="s">
        <v>690</v>
      </c>
      <c r="G4922" s="263"/>
      <c r="H4922" s="266">
        <v>224.6</v>
      </c>
      <c r="I4922" s="267"/>
      <c r="J4922" s="263"/>
      <c r="K4922" s="263"/>
      <c r="L4922" s="268"/>
      <c r="M4922" s="269"/>
      <c r="N4922" s="270"/>
      <c r="O4922" s="270"/>
      <c r="P4922" s="270"/>
      <c r="Q4922" s="270"/>
      <c r="R4922" s="270"/>
      <c r="S4922" s="270"/>
      <c r="T4922" s="271"/>
      <c r="AT4922" s="272" t="s">
        <v>513</v>
      </c>
      <c r="AU4922" s="272" t="s">
        <v>82</v>
      </c>
      <c r="AV4922" s="15" t="s">
        <v>93</v>
      </c>
      <c r="AW4922" s="15" t="s">
        <v>36</v>
      </c>
      <c r="AX4922" s="15" t="s">
        <v>73</v>
      </c>
      <c r="AY4922" s="272" t="s">
        <v>492</v>
      </c>
    </row>
    <row r="4923" spans="2:65" s="12" customFormat="1" ht="24">
      <c r="B4923" s="225"/>
      <c r="C4923" s="226"/>
      <c r="D4923" s="221" t="s">
        <v>513</v>
      </c>
      <c r="E4923" s="248" t="s">
        <v>189</v>
      </c>
      <c r="F4923" s="249" t="s">
        <v>7011</v>
      </c>
      <c r="G4923" s="226"/>
      <c r="H4923" s="250">
        <v>454.64</v>
      </c>
      <c r="I4923" s="231"/>
      <c r="J4923" s="226"/>
      <c r="K4923" s="226"/>
      <c r="L4923" s="232"/>
      <c r="M4923" s="233"/>
      <c r="N4923" s="234"/>
      <c r="O4923" s="234"/>
      <c r="P4923" s="234"/>
      <c r="Q4923" s="234"/>
      <c r="R4923" s="234"/>
      <c r="S4923" s="234"/>
      <c r="T4923" s="235"/>
      <c r="AT4923" s="236" t="s">
        <v>513</v>
      </c>
      <c r="AU4923" s="236" t="s">
        <v>82</v>
      </c>
      <c r="AV4923" s="12" t="s">
        <v>82</v>
      </c>
      <c r="AW4923" s="12" t="s">
        <v>36</v>
      </c>
      <c r="AX4923" s="12" t="s">
        <v>73</v>
      </c>
      <c r="AY4923" s="236" t="s">
        <v>492</v>
      </c>
    </row>
    <row r="4924" spans="2:65" s="15" customFormat="1">
      <c r="B4924" s="262"/>
      <c r="C4924" s="263"/>
      <c r="D4924" s="221" t="s">
        <v>513</v>
      </c>
      <c r="E4924" s="264" t="s">
        <v>23</v>
      </c>
      <c r="F4924" s="265" t="s">
        <v>690</v>
      </c>
      <c r="G4924" s="263"/>
      <c r="H4924" s="266">
        <v>454.64</v>
      </c>
      <c r="I4924" s="267"/>
      <c r="J4924" s="263"/>
      <c r="K4924" s="263"/>
      <c r="L4924" s="268"/>
      <c r="M4924" s="269"/>
      <c r="N4924" s="270"/>
      <c r="O4924" s="270"/>
      <c r="P4924" s="270"/>
      <c r="Q4924" s="270"/>
      <c r="R4924" s="270"/>
      <c r="S4924" s="270"/>
      <c r="T4924" s="271"/>
      <c r="AT4924" s="272" t="s">
        <v>513</v>
      </c>
      <c r="AU4924" s="272" t="s">
        <v>82</v>
      </c>
      <c r="AV4924" s="15" t="s">
        <v>93</v>
      </c>
      <c r="AW4924" s="15" t="s">
        <v>36</v>
      </c>
      <c r="AX4924" s="15" t="s">
        <v>73</v>
      </c>
      <c r="AY4924" s="272" t="s">
        <v>492</v>
      </c>
    </row>
    <row r="4925" spans="2:65" s="12" customFormat="1" ht="24">
      <c r="B4925" s="225"/>
      <c r="C4925" s="226"/>
      <c r="D4925" s="221" t="s">
        <v>513</v>
      </c>
      <c r="E4925" s="248" t="s">
        <v>191</v>
      </c>
      <c r="F4925" s="249" t="s">
        <v>7012</v>
      </c>
      <c r="G4925" s="226"/>
      <c r="H4925" s="250">
        <v>392.18</v>
      </c>
      <c r="I4925" s="231"/>
      <c r="J4925" s="226"/>
      <c r="K4925" s="226"/>
      <c r="L4925" s="232"/>
      <c r="M4925" s="233"/>
      <c r="N4925" s="234"/>
      <c r="O4925" s="234"/>
      <c r="P4925" s="234"/>
      <c r="Q4925" s="234"/>
      <c r="R4925" s="234"/>
      <c r="S4925" s="234"/>
      <c r="T4925" s="235"/>
      <c r="AT4925" s="236" t="s">
        <v>513</v>
      </c>
      <c r="AU4925" s="236" t="s">
        <v>82</v>
      </c>
      <c r="AV4925" s="12" t="s">
        <v>82</v>
      </c>
      <c r="AW4925" s="12" t="s">
        <v>36</v>
      </c>
      <c r="AX4925" s="12" t="s">
        <v>73</v>
      </c>
      <c r="AY4925" s="236" t="s">
        <v>492</v>
      </c>
    </row>
    <row r="4926" spans="2:65" s="15" customFormat="1">
      <c r="B4926" s="262"/>
      <c r="C4926" s="263"/>
      <c r="D4926" s="221" t="s">
        <v>513</v>
      </c>
      <c r="E4926" s="264" t="s">
        <v>23</v>
      </c>
      <c r="F4926" s="265" t="s">
        <v>690</v>
      </c>
      <c r="G4926" s="263"/>
      <c r="H4926" s="266">
        <v>392.18</v>
      </c>
      <c r="I4926" s="267"/>
      <c r="J4926" s="263"/>
      <c r="K4926" s="263"/>
      <c r="L4926" s="268"/>
      <c r="M4926" s="269"/>
      <c r="N4926" s="270"/>
      <c r="O4926" s="270"/>
      <c r="P4926" s="270"/>
      <c r="Q4926" s="270"/>
      <c r="R4926" s="270"/>
      <c r="S4926" s="270"/>
      <c r="T4926" s="271"/>
      <c r="AT4926" s="272" t="s">
        <v>513</v>
      </c>
      <c r="AU4926" s="272" t="s">
        <v>82</v>
      </c>
      <c r="AV4926" s="15" t="s">
        <v>93</v>
      </c>
      <c r="AW4926" s="15" t="s">
        <v>36</v>
      </c>
      <c r="AX4926" s="15" t="s">
        <v>73</v>
      </c>
      <c r="AY4926" s="272" t="s">
        <v>492</v>
      </c>
    </row>
    <row r="4927" spans="2:65" s="12" customFormat="1">
      <c r="B4927" s="225"/>
      <c r="C4927" s="226"/>
      <c r="D4927" s="221" t="s">
        <v>513</v>
      </c>
      <c r="E4927" s="248" t="s">
        <v>197</v>
      </c>
      <c r="F4927" s="249" t="s">
        <v>7013</v>
      </c>
      <c r="G4927" s="226"/>
      <c r="H4927" s="250">
        <v>14.57</v>
      </c>
      <c r="I4927" s="231"/>
      <c r="J4927" s="226"/>
      <c r="K4927" s="226"/>
      <c r="L4927" s="232"/>
      <c r="M4927" s="233"/>
      <c r="N4927" s="234"/>
      <c r="O4927" s="234"/>
      <c r="P4927" s="234"/>
      <c r="Q4927" s="234"/>
      <c r="R4927" s="234"/>
      <c r="S4927" s="234"/>
      <c r="T4927" s="235"/>
      <c r="AT4927" s="236" t="s">
        <v>513</v>
      </c>
      <c r="AU4927" s="236" t="s">
        <v>82</v>
      </c>
      <c r="AV4927" s="12" t="s">
        <v>82</v>
      </c>
      <c r="AW4927" s="12" t="s">
        <v>36</v>
      </c>
      <c r="AX4927" s="12" t="s">
        <v>73</v>
      </c>
      <c r="AY4927" s="236" t="s">
        <v>492</v>
      </c>
    </row>
    <row r="4928" spans="2:65" s="15" customFormat="1">
      <c r="B4928" s="262"/>
      <c r="C4928" s="263"/>
      <c r="D4928" s="221" t="s">
        <v>513</v>
      </c>
      <c r="E4928" s="264" t="s">
        <v>23</v>
      </c>
      <c r="F4928" s="265" t="s">
        <v>690</v>
      </c>
      <c r="G4928" s="263"/>
      <c r="H4928" s="266">
        <v>14.57</v>
      </c>
      <c r="I4928" s="267"/>
      <c r="J4928" s="263"/>
      <c r="K4928" s="263"/>
      <c r="L4928" s="268"/>
      <c r="M4928" s="269"/>
      <c r="N4928" s="270"/>
      <c r="O4928" s="270"/>
      <c r="P4928" s="270"/>
      <c r="Q4928" s="270"/>
      <c r="R4928" s="270"/>
      <c r="S4928" s="270"/>
      <c r="T4928" s="271"/>
      <c r="AT4928" s="272" t="s">
        <v>513</v>
      </c>
      <c r="AU4928" s="272" t="s">
        <v>82</v>
      </c>
      <c r="AV4928" s="15" t="s">
        <v>93</v>
      </c>
      <c r="AW4928" s="15" t="s">
        <v>36</v>
      </c>
      <c r="AX4928" s="15" t="s">
        <v>73</v>
      </c>
      <c r="AY4928" s="272" t="s">
        <v>492</v>
      </c>
    </row>
    <row r="4929" spans="2:51" s="12" customFormat="1" ht="24">
      <c r="B4929" s="225"/>
      <c r="C4929" s="226"/>
      <c r="D4929" s="221" t="s">
        <v>513</v>
      </c>
      <c r="E4929" s="248" t="s">
        <v>23</v>
      </c>
      <c r="F4929" s="249" t="s">
        <v>7014</v>
      </c>
      <c r="G4929" s="226"/>
      <c r="H4929" s="250">
        <v>655.5</v>
      </c>
      <c r="I4929" s="231"/>
      <c r="J4929" s="226"/>
      <c r="K4929" s="226"/>
      <c r="L4929" s="232"/>
      <c r="M4929" s="233"/>
      <c r="N4929" s="234"/>
      <c r="O4929" s="234"/>
      <c r="P4929" s="234"/>
      <c r="Q4929" s="234"/>
      <c r="R4929" s="234"/>
      <c r="S4929" s="234"/>
      <c r="T4929" s="235"/>
      <c r="AT4929" s="236" t="s">
        <v>513</v>
      </c>
      <c r="AU4929" s="236" t="s">
        <v>82</v>
      </c>
      <c r="AV4929" s="12" t="s">
        <v>82</v>
      </c>
      <c r="AW4929" s="12" t="s">
        <v>36</v>
      </c>
      <c r="AX4929" s="12" t="s">
        <v>73</v>
      </c>
      <c r="AY4929" s="236" t="s">
        <v>492</v>
      </c>
    </row>
    <row r="4930" spans="2:51" s="12" customFormat="1" ht="24">
      <c r="B4930" s="225"/>
      <c r="C4930" s="226"/>
      <c r="D4930" s="221" t="s">
        <v>513</v>
      </c>
      <c r="E4930" s="248" t="s">
        <v>23</v>
      </c>
      <c r="F4930" s="249" t="s">
        <v>7015</v>
      </c>
      <c r="G4930" s="226"/>
      <c r="H4930" s="250">
        <v>567.49</v>
      </c>
      <c r="I4930" s="231"/>
      <c r="J4930" s="226"/>
      <c r="K4930" s="226"/>
      <c r="L4930" s="232"/>
      <c r="M4930" s="233"/>
      <c r="N4930" s="234"/>
      <c r="O4930" s="234"/>
      <c r="P4930" s="234"/>
      <c r="Q4930" s="234"/>
      <c r="R4930" s="234"/>
      <c r="S4930" s="234"/>
      <c r="T4930" s="235"/>
      <c r="AT4930" s="236" t="s">
        <v>513</v>
      </c>
      <c r="AU4930" s="236" t="s">
        <v>82</v>
      </c>
      <c r="AV4930" s="12" t="s">
        <v>82</v>
      </c>
      <c r="AW4930" s="12" t="s">
        <v>36</v>
      </c>
      <c r="AX4930" s="12" t="s">
        <v>73</v>
      </c>
      <c r="AY4930" s="236" t="s">
        <v>492</v>
      </c>
    </row>
    <row r="4931" spans="2:51" s="12" customFormat="1">
      <c r="B4931" s="225"/>
      <c r="C4931" s="226"/>
      <c r="D4931" s="221" t="s">
        <v>513</v>
      </c>
      <c r="E4931" s="248" t="s">
        <v>23</v>
      </c>
      <c r="F4931" s="249" t="s">
        <v>7016</v>
      </c>
      <c r="G4931" s="226"/>
      <c r="H4931" s="250">
        <v>193.61</v>
      </c>
      <c r="I4931" s="231"/>
      <c r="J4931" s="226"/>
      <c r="K4931" s="226"/>
      <c r="L4931" s="232"/>
      <c r="M4931" s="233"/>
      <c r="N4931" s="234"/>
      <c r="O4931" s="234"/>
      <c r="P4931" s="234"/>
      <c r="Q4931" s="234"/>
      <c r="R4931" s="234"/>
      <c r="S4931" s="234"/>
      <c r="T4931" s="235"/>
      <c r="AT4931" s="236" t="s">
        <v>513</v>
      </c>
      <c r="AU4931" s="236" t="s">
        <v>82</v>
      </c>
      <c r="AV4931" s="12" t="s">
        <v>82</v>
      </c>
      <c r="AW4931" s="12" t="s">
        <v>36</v>
      </c>
      <c r="AX4931" s="12" t="s">
        <v>73</v>
      </c>
      <c r="AY4931" s="236" t="s">
        <v>492</v>
      </c>
    </row>
    <row r="4932" spans="2:51" s="15" customFormat="1">
      <c r="B4932" s="262"/>
      <c r="C4932" s="263"/>
      <c r="D4932" s="221" t="s">
        <v>513</v>
      </c>
      <c r="E4932" s="264" t="s">
        <v>200</v>
      </c>
      <c r="F4932" s="265" t="s">
        <v>690</v>
      </c>
      <c r="G4932" s="263"/>
      <c r="H4932" s="266">
        <v>1416.6</v>
      </c>
      <c r="I4932" s="267"/>
      <c r="J4932" s="263"/>
      <c r="K4932" s="263"/>
      <c r="L4932" s="268"/>
      <c r="M4932" s="269"/>
      <c r="N4932" s="270"/>
      <c r="O4932" s="270"/>
      <c r="P4932" s="270"/>
      <c r="Q4932" s="270"/>
      <c r="R4932" s="270"/>
      <c r="S4932" s="270"/>
      <c r="T4932" s="271"/>
      <c r="AT4932" s="272" t="s">
        <v>513</v>
      </c>
      <c r="AU4932" s="272" t="s">
        <v>82</v>
      </c>
      <c r="AV4932" s="15" t="s">
        <v>93</v>
      </c>
      <c r="AW4932" s="15" t="s">
        <v>36</v>
      </c>
      <c r="AX4932" s="15" t="s">
        <v>73</v>
      </c>
      <c r="AY4932" s="272" t="s">
        <v>492</v>
      </c>
    </row>
    <row r="4933" spans="2:51" s="12" customFormat="1">
      <c r="B4933" s="225"/>
      <c r="C4933" s="226"/>
      <c r="D4933" s="221" t="s">
        <v>513</v>
      </c>
      <c r="E4933" s="248" t="s">
        <v>203</v>
      </c>
      <c r="F4933" s="249" t="s">
        <v>7017</v>
      </c>
      <c r="G4933" s="226"/>
      <c r="H4933" s="250">
        <v>23.54</v>
      </c>
      <c r="I4933" s="231"/>
      <c r="J4933" s="226"/>
      <c r="K4933" s="226"/>
      <c r="L4933" s="232"/>
      <c r="M4933" s="233"/>
      <c r="N4933" s="234"/>
      <c r="O4933" s="234"/>
      <c r="P4933" s="234"/>
      <c r="Q4933" s="234"/>
      <c r="R4933" s="234"/>
      <c r="S4933" s="234"/>
      <c r="T4933" s="235"/>
      <c r="AT4933" s="236" t="s">
        <v>513</v>
      </c>
      <c r="AU4933" s="236" t="s">
        <v>82</v>
      </c>
      <c r="AV4933" s="12" t="s">
        <v>82</v>
      </c>
      <c r="AW4933" s="12" t="s">
        <v>36</v>
      </c>
      <c r="AX4933" s="12" t="s">
        <v>73</v>
      </c>
      <c r="AY4933" s="236" t="s">
        <v>492</v>
      </c>
    </row>
    <row r="4934" spans="2:51" s="15" customFormat="1">
      <c r="B4934" s="262"/>
      <c r="C4934" s="263"/>
      <c r="D4934" s="221" t="s">
        <v>513</v>
      </c>
      <c r="E4934" s="264" t="s">
        <v>23</v>
      </c>
      <c r="F4934" s="265" t="s">
        <v>690</v>
      </c>
      <c r="G4934" s="263"/>
      <c r="H4934" s="266">
        <v>23.54</v>
      </c>
      <c r="I4934" s="267"/>
      <c r="J4934" s="263"/>
      <c r="K4934" s="263"/>
      <c r="L4934" s="268"/>
      <c r="M4934" s="269"/>
      <c r="N4934" s="270"/>
      <c r="O4934" s="270"/>
      <c r="P4934" s="270"/>
      <c r="Q4934" s="270"/>
      <c r="R4934" s="270"/>
      <c r="S4934" s="270"/>
      <c r="T4934" s="271"/>
      <c r="AT4934" s="272" t="s">
        <v>513</v>
      </c>
      <c r="AU4934" s="272" t="s">
        <v>82</v>
      </c>
      <c r="AV4934" s="15" t="s">
        <v>93</v>
      </c>
      <c r="AW4934" s="15" t="s">
        <v>36</v>
      </c>
      <c r="AX4934" s="15" t="s">
        <v>73</v>
      </c>
      <c r="AY4934" s="272" t="s">
        <v>492</v>
      </c>
    </row>
    <row r="4935" spans="2:51" s="12" customFormat="1" ht="24">
      <c r="B4935" s="225"/>
      <c r="C4935" s="226"/>
      <c r="D4935" s="221" t="s">
        <v>513</v>
      </c>
      <c r="E4935" s="248" t="s">
        <v>207</v>
      </c>
      <c r="F4935" s="249" t="s">
        <v>7018</v>
      </c>
      <c r="G4935" s="226"/>
      <c r="H4935" s="250">
        <v>638.78</v>
      </c>
      <c r="I4935" s="231"/>
      <c r="J4935" s="226"/>
      <c r="K4935" s="226"/>
      <c r="L4935" s="232"/>
      <c r="M4935" s="233"/>
      <c r="N4935" s="234"/>
      <c r="O4935" s="234"/>
      <c r="P4935" s="234"/>
      <c r="Q4935" s="234"/>
      <c r="R4935" s="234"/>
      <c r="S4935" s="234"/>
      <c r="T4935" s="235"/>
      <c r="AT4935" s="236" t="s">
        <v>513</v>
      </c>
      <c r="AU4935" s="236" t="s">
        <v>82</v>
      </c>
      <c r="AV4935" s="12" t="s">
        <v>82</v>
      </c>
      <c r="AW4935" s="12" t="s">
        <v>36</v>
      </c>
      <c r="AX4935" s="12" t="s">
        <v>73</v>
      </c>
      <c r="AY4935" s="236" t="s">
        <v>492</v>
      </c>
    </row>
    <row r="4936" spans="2:51" s="15" customFormat="1">
      <c r="B4936" s="262"/>
      <c r="C4936" s="263"/>
      <c r="D4936" s="221" t="s">
        <v>513</v>
      </c>
      <c r="E4936" s="264" t="s">
        <v>23</v>
      </c>
      <c r="F4936" s="265" t="s">
        <v>690</v>
      </c>
      <c r="G4936" s="263"/>
      <c r="H4936" s="266">
        <v>638.78</v>
      </c>
      <c r="I4936" s="267"/>
      <c r="J4936" s="263"/>
      <c r="K4936" s="263"/>
      <c r="L4936" s="268"/>
      <c r="M4936" s="269"/>
      <c r="N4936" s="270"/>
      <c r="O4936" s="270"/>
      <c r="P4936" s="270"/>
      <c r="Q4936" s="270"/>
      <c r="R4936" s="270"/>
      <c r="S4936" s="270"/>
      <c r="T4936" s="271"/>
      <c r="AT4936" s="272" t="s">
        <v>513</v>
      </c>
      <c r="AU4936" s="272" t="s">
        <v>82</v>
      </c>
      <c r="AV4936" s="15" t="s">
        <v>93</v>
      </c>
      <c r="AW4936" s="15" t="s">
        <v>36</v>
      </c>
      <c r="AX4936" s="15" t="s">
        <v>73</v>
      </c>
      <c r="AY4936" s="272" t="s">
        <v>492</v>
      </c>
    </row>
    <row r="4937" spans="2:51" s="12" customFormat="1" ht="24">
      <c r="B4937" s="225"/>
      <c r="C4937" s="226"/>
      <c r="D4937" s="221" t="s">
        <v>513</v>
      </c>
      <c r="E4937" s="248" t="s">
        <v>23</v>
      </c>
      <c r="F4937" s="249" t="s">
        <v>7019</v>
      </c>
      <c r="G4937" s="226"/>
      <c r="H4937" s="250">
        <v>811.15</v>
      </c>
      <c r="I4937" s="231"/>
      <c r="J4937" s="226"/>
      <c r="K4937" s="226"/>
      <c r="L4937" s="232"/>
      <c r="M4937" s="233"/>
      <c r="N4937" s="234"/>
      <c r="O4937" s="234"/>
      <c r="P4937" s="234"/>
      <c r="Q4937" s="234"/>
      <c r="R4937" s="234"/>
      <c r="S4937" s="234"/>
      <c r="T4937" s="235"/>
      <c r="AT4937" s="236" t="s">
        <v>513</v>
      </c>
      <c r="AU4937" s="236" t="s">
        <v>82</v>
      </c>
      <c r="AV4937" s="12" t="s">
        <v>82</v>
      </c>
      <c r="AW4937" s="12" t="s">
        <v>36</v>
      </c>
      <c r="AX4937" s="12" t="s">
        <v>73</v>
      </c>
      <c r="AY4937" s="236" t="s">
        <v>492</v>
      </c>
    </row>
    <row r="4938" spans="2:51" s="12" customFormat="1">
      <c r="B4938" s="225"/>
      <c r="C4938" s="226"/>
      <c r="D4938" s="221" t="s">
        <v>513</v>
      </c>
      <c r="E4938" s="248" t="s">
        <v>23</v>
      </c>
      <c r="F4938" s="249" t="s">
        <v>7020</v>
      </c>
      <c r="G4938" s="226"/>
      <c r="H4938" s="250">
        <v>196.79</v>
      </c>
      <c r="I4938" s="231"/>
      <c r="J4938" s="226"/>
      <c r="K4938" s="226"/>
      <c r="L4938" s="232"/>
      <c r="M4938" s="233"/>
      <c r="N4938" s="234"/>
      <c r="O4938" s="234"/>
      <c r="P4938" s="234"/>
      <c r="Q4938" s="234"/>
      <c r="R4938" s="234"/>
      <c r="S4938" s="234"/>
      <c r="T4938" s="235"/>
      <c r="AT4938" s="236" t="s">
        <v>513</v>
      </c>
      <c r="AU4938" s="236" t="s">
        <v>82</v>
      </c>
      <c r="AV4938" s="12" t="s">
        <v>82</v>
      </c>
      <c r="AW4938" s="12" t="s">
        <v>36</v>
      </c>
      <c r="AX4938" s="12" t="s">
        <v>73</v>
      </c>
      <c r="AY4938" s="236" t="s">
        <v>492</v>
      </c>
    </row>
    <row r="4939" spans="2:51" s="15" customFormat="1">
      <c r="B4939" s="262"/>
      <c r="C4939" s="263"/>
      <c r="D4939" s="221" t="s">
        <v>513</v>
      </c>
      <c r="E4939" s="264" t="s">
        <v>209</v>
      </c>
      <c r="F4939" s="265" t="s">
        <v>690</v>
      </c>
      <c r="G4939" s="263"/>
      <c r="H4939" s="266">
        <v>1007.94</v>
      </c>
      <c r="I4939" s="267"/>
      <c r="J4939" s="263"/>
      <c r="K4939" s="263"/>
      <c r="L4939" s="268"/>
      <c r="M4939" s="269"/>
      <c r="N4939" s="270"/>
      <c r="O4939" s="270"/>
      <c r="P4939" s="270"/>
      <c r="Q4939" s="270"/>
      <c r="R4939" s="270"/>
      <c r="S4939" s="270"/>
      <c r="T4939" s="271"/>
      <c r="AT4939" s="272" t="s">
        <v>513</v>
      </c>
      <c r="AU4939" s="272" t="s">
        <v>82</v>
      </c>
      <c r="AV4939" s="15" t="s">
        <v>93</v>
      </c>
      <c r="AW4939" s="15" t="s">
        <v>36</v>
      </c>
      <c r="AX4939" s="15" t="s">
        <v>73</v>
      </c>
      <c r="AY4939" s="272" t="s">
        <v>492</v>
      </c>
    </row>
    <row r="4940" spans="2:51" s="12" customFormat="1" ht="24">
      <c r="B4940" s="225"/>
      <c r="C4940" s="226"/>
      <c r="D4940" s="221" t="s">
        <v>513</v>
      </c>
      <c r="E4940" s="248" t="s">
        <v>23</v>
      </c>
      <c r="F4940" s="249" t="s">
        <v>7021</v>
      </c>
      <c r="G4940" s="226"/>
      <c r="H4940" s="250">
        <v>660.41</v>
      </c>
      <c r="I4940" s="231"/>
      <c r="J4940" s="226"/>
      <c r="K4940" s="226"/>
      <c r="L4940" s="232"/>
      <c r="M4940" s="233"/>
      <c r="N4940" s="234"/>
      <c r="O4940" s="234"/>
      <c r="P4940" s="234"/>
      <c r="Q4940" s="234"/>
      <c r="R4940" s="234"/>
      <c r="S4940" s="234"/>
      <c r="T4940" s="235"/>
      <c r="AT4940" s="236" t="s">
        <v>513</v>
      </c>
      <c r="AU4940" s="236" t="s">
        <v>82</v>
      </c>
      <c r="AV4940" s="12" t="s">
        <v>82</v>
      </c>
      <c r="AW4940" s="12" t="s">
        <v>36</v>
      </c>
      <c r="AX4940" s="12" t="s">
        <v>73</v>
      </c>
      <c r="AY4940" s="236" t="s">
        <v>492</v>
      </c>
    </row>
    <row r="4941" spans="2:51" s="12" customFormat="1" ht="24">
      <c r="B4941" s="225"/>
      <c r="C4941" s="226"/>
      <c r="D4941" s="221" t="s">
        <v>513</v>
      </c>
      <c r="E4941" s="248" t="s">
        <v>23</v>
      </c>
      <c r="F4941" s="249" t="s">
        <v>7022</v>
      </c>
      <c r="G4941" s="226"/>
      <c r="H4941" s="250">
        <v>433.73</v>
      </c>
      <c r="I4941" s="231"/>
      <c r="J4941" s="226"/>
      <c r="K4941" s="226"/>
      <c r="L4941" s="232"/>
      <c r="M4941" s="233"/>
      <c r="N4941" s="234"/>
      <c r="O4941" s="234"/>
      <c r="P4941" s="234"/>
      <c r="Q4941" s="234"/>
      <c r="R4941" s="234"/>
      <c r="S4941" s="234"/>
      <c r="T4941" s="235"/>
      <c r="AT4941" s="236" t="s">
        <v>513</v>
      </c>
      <c r="AU4941" s="236" t="s">
        <v>82</v>
      </c>
      <c r="AV4941" s="12" t="s">
        <v>82</v>
      </c>
      <c r="AW4941" s="12" t="s">
        <v>36</v>
      </c>
      <c r="AX4941" s="12" t="s">
        <v>73</v>
      </c>
      <c r="AY4941" s="236" t="s">
        <v>492</v>
      </c>
    </row>
    <row r="4942" spans="2:51" s="12" customFormat="1">
      <c r="B4942" s="225"/>
      <c r="C4942" s="226"/>
      <c r="D4942" s="221" t="s">
        <v>513</v>
      </c>
      <c r="E4942" s="248" t="s">
        <v>23</v>
      </c>
      <c r="F4942" s="249" t="s">
        <v>7023</v>
      </c>
      <c r="G4942" s="226"/>
      <c r="H4942" s="250">
        <v>129.18</v>
      </c>
      <c r="I4942" s="231"/>
      <c r="J4942" s="226"/>
      <c r="K4942" s="226"/>
      <c r="L4942" s="232"/>
      <c r="M4942" s="233"/>
      <c r="N4942" s="234"/>
      <c r="O4942" s="234"/>
      <c r="P4942" s="234"/>
      <c r="Q4942" s="234"/>
      <c r="R4942" s="234"/>
      <c r="S4942" s="234"/>
      <c r="T4942" s="235"/>
      <c r="AT4942" s="236" t="s">
        <v>513</v>
      </c>
      <c r="AU4942" s="236" t="s">
        <v>82</v>
      </c>
      <c r="AV4942" s="12" t="s">
        <v>82</v>
      </c>
      <c r="AW4942" s="12" t="s">
        <v>36</v>
      </c>
      <c r="AX4942" s="12" t="s">
        <v>73</v>
      </c>
      <c r="AY4942" s="236" t="s">
        <v>492</v>
      </c>
    </row>
    <row r="4943" spans="2:51" s="15" customFormat="1">
      <c r="B4943" s="262"/>
      <c r="C4943" s="263"/>
      <c r="D4943" s="221" t="s">
        <v>513</v>
      </c>
      <c r="E4943" s="264" t="s">
        <v>213</v>
      </c>
      <c r="F4943" s="265" t="s">
        <v>690</v>
      </c>
      <c r="G4943" s="263"/>
      <c r="H4943" s="266">
        <v>1223.32</v>
      </c>
      <c r="I4943" s="267"/>
      <c r="J4943" s="263"/>
      <c r="K4943" s="263"/>
      <c r="L4943" s="268"/>
      <c r="M4943" s="269"/>
      <c r="N4943" s="270"/>
      <c r="O4943" s="270"/>
      <c r="P4943" s="270"/>
      <c r="Q4943" s="270"/>
      <c r="R4943" s="270"/>
      <c r="S4943" s="270"/>
      <c r="T4943" s="271"/>
      <c r="AT4943" s="272" t="s">
        <v>513</v>
      </c>
      <c r="AU4943" s="272" t="s">
        <v>82</v>
      </c>
      <c r="AV4943" s="15" t="s">
        <v>93</v>
      </c>
      <c r="AW4943" s="15" t="s">
        <v>36</v>
      </c>
      <c r="AX4943" s="15" t="s">
        <v>73</v>
      </c>
      <c r="AY4943" s="272" t="s">
        <v>492</v>
      </c>
    </row>
    <row r="4944" spans="2:51" s="12" customFormat="1">
      <c r="B4944" s="225"/>
      <c r="C4944" s="226"/>
      <c r="D4944" s="221" t="s">
        <v>513</v>
      </c>
      <c r="E4944" s="248" t="s">
        <v>23</v>
      </c>
      <c r="F4944" s="249" t="s">
        <v>7024</v>
      </c>
      <c r="G4944" s="226"/>
      <c r="H4944" s="250">
        <v>252</v>
      </c>
      <c r="I4944" s="231"/>
      <c r="J4944" s="226"/>
      <c r="K4944" s="226"/>
      <c r="L4944" s="232"/>
      <c r="M4944" s="233"/>
      <c r="N4944" s="234"/>
      <c r="O4944" s="234"/>
      <c r="P4944" s="234"/>
      <c r="Q4944" s="234"/>
      <c r="R4944" s="234"/>
      <c r="S4944" s="234"/>
      <c r="T4944" s="235"/>
      <c r="AT4944" s="236" t="s">
        <v>513</v>
      </c>
      <c r="AU4944" s="236" t="s">
        <v>82</v>
      </c>
      <c r="AV4944" s="12" t="s">
        <v>82</v>
      </c>
      <c r="AW4944" s="12" t="s">
        <v>36</v>
      </c>
      <c r="AX4944" s="12" t="s">
        <v>73</v>
      </c>
      <c r="AY4944" s="236" t="s">
        <v>492</v>
      </c>
    </row>
    <row r="4945" spans="2:65" s="15" customFormat="1">
      <c r="B4945" s="262"/>
      <c r="C4945" s="263"/>
      <c r="D4945" s="221" t="s">
        <v>513</v>
      </c>
      <c r="E4945" s="264" t="s">
        <v>215</v>
      </c>
      <c r="F4945" s="265" t="s">
        <v>690</v>
      </c>
      <c r="G4945" s="263"/>
      <c r="H4945" s="266">
        <v>252</v>
      </c>
      <c r="I4945" s="267"/>
      <c r="J4945" s="263"/>
      <c r="K4945" s="263"/>
      <c r="L4945" s="268"/>
      <c r="M4945" s="269"/>
      <c r="N4945" s="270"/>
      <c r="O4945" s="270"/>
      <c r="P4945" s="270"/>
      <c r="Q4945" s="270"/>
      <c r="R4945" s="270"/>
      <c r="S4945" s="270"/>
      <c r="T4945" s="271"/>
      <c r="AT4945" s="272" t="s">
        <v>513</v>
      </c>
      <c r="AU4945" s="272" t="s">
        <v>82</v>
      </c>
      <c r="AV4945" s="15" t="s">
        <v>93</v>
      </c>
      <c r="AW4945" s="15" t="s">
        <v>36</v>
      </c>
      <c r="AX4945" s="15" t="s">
        <v>73</v>
      </c>
      <c r="AY4945" s="272" t="s">
        <v>492</v>
      </c>
    </row>
    <row r="4946" spans="2:65" s="12" customFormat="1">
      <c r="B4946" s="225"/>
      <c r="C4946" s="226"/>
      <c r="D4946" s="221" t="s">
        <v>513</v>
      </c>
      <c r="E4946" s="248" t="s">
        <v>254</v>
      </c>
      <c r="F4946" s="249" t="s">
        <v>7025</v>
      </c>
      <c r="G4946" s="226"/>
      <c r="H4946" s="250">
        <v>10</v>
      </c>
      <c r="I4946" s="231"/>
      <c r="J4946" s="226"/>
      <c r="K4946" s="226"/>
      <c r="L4946" s="232"/>
      <c r="M4946" s="233"/>
      <c r="N4946" s="234"/>
      <c r="O4946" s="234"/>
      <c r="P4946" s="234"/>
      <c r="Q4946" s="234"/>
      <c r="R4946" s="234"/>
      <c r="S4946" s="234"/>
      <c r="T4946" s="235"/>
      <c r="AT4946" s="236" t="s">
        <v>513</v>
      </c>
      <c r="AU4946" s="236" t="s">
        <v>82</v>
      </c>
      <c r="AV4946" s="12" t="s">
        <v>82</v>
      </c>
      <c r="AW4946" s="12" t="s">
        <v>36</v>
      </c>
      <c r="AX4946" s="12" t="s">
        <v>73</v>
      </c>
      <c r="AY4946" s="236" t="s">
        <v>492</v>
      </c>
    </row>
    <row r="4947" spans="2:65" s="15" customFormat="1">
      <c r="B4947" s="262"/>
      <c r="C4947" s="263"/>
      <c r="D4947" s="221" t="s">
        <v>513</v>
      </c>
      <c r="E4947" s="264" t="s">
        <v>23</v>
      </c>
      <c r="F4947" s="265" t="s">
        <v>690</v>
      </c>
      <c r="G4947" s="263"/>
      <c r="H4947" s="266">
        <v>10</v>
      </c>
      <c r="I4947" s="267"/>
      <c r="J4947" s="263"/>
      <c r="K4947" s="263"/>
      <c r="L4947" s="268"/>
      <c r="M4947" s="269"/>
      <c r="N4947" s="270"/>
      <c r="O4947" s="270"/>
      <c r="P4947" s="270"/>
      <c r="Q4947" s="270"/>
      <c r="R4947" s="270"/>
      <c r="S4947" s="270"/>
      <c r="T4947" s="271"/>
      <c r="AT4947" s="272" t="s">
        <v>513</v>
      </c>
      <c r="AU4947" s="272" t="s">
        <v>82</v>
      </c>
      <c r="AV4947" s="15" t="s">
        <v>93</v>
      </c>
      <c r="AW4947" s="15" t="s">
        <v>36</v>
      </c>
      <c r="AX4947" s="15" t="s">
        <v>73</v>
      </c>
      <c r="AY4947" s="272" t="s">
        <v>492</v>
      </c>
    </row>
    <row r="4948" spans="2:65" s="12" customFormat="1">
      <c r="B4948" s="225"/>
      <c r="C4948" s="226"/>
      <c r="D4948" s="221" t="s">
        <v>513</v>
      </c>
      <c r="E4948" s="248" t="s">
        <v>261</v>
      </c>
      <c r="F4948" s="249" t="s">
        <v>7026</v>
      </c>
      <c r="G4948" s="226"/>
      <c r="H4948" s="250">
        <v>14.865</v>
      </c>
      <c r="I4948" s="231"/>
      <c r="J4948" s="226"/>
      <c r="K4948" s="226"/>
      <c r="L4948" s="232"/>
      <c r="M4948" s="233"/>
      <c r="N4948" s="234"/>
      <c r="O4948" s="234"/>
      <c r="P4948" s="234"/>
      <c r="Q4948" s="234"/>
      <c r="R4948" s="234"/>
      <c r="S4948" s="234"/>
      <c r="T4948" s="235"/>
      <c r="AT4948" s="236" t="s">
        <v>513</v>
      </c>
      <c r="AU4948" s="236" t="s">
        <v>82</v>
      </c>
      <c r="AV4948" s="12" t="s">
        <v>82</v>
      </c>
      <c r="AW4948" s="12" t="s">
        <v>36</v>
      </c>
      <c r="AX4948" s="12" t="s">
        <v>73</v>
      </c>
      <c r="AY4948" s="236" t="s">
        <v>492</v>
      </c>
    </row>
    <row r="4949" spans="2:65" s="15" customFormat="1">
      <c r="B4949" s="262"/>
      <c r="C4949" s="263"/>
      <c r="D4949" s="221" t="s">
        <v>513</v>
      </c>
      <c r="E4949" s="264" t="s">
        <v>23</v>
      </c>
      <c r="F4949" s="265" t="s">
        <v>690</v>
      </c>
      <c r="G4949" s="263"/>
      <c r="H4949" s="266">
        <v>14.865</v>
      </c>
      <c r="I4949" s="267"/>
      <c r="J4949" s="263"/>
      <c r="K4949" s="263"/>
      <c r="L4949" s="268"/>
      <c r="M4949" s="269"/>
      <c r="N4949" s="270"/>
      <c r="O4949" s="270"/>
      <c r="P4949" s="270"/>
      <c r="Q4949" s="270"/>
      <c r="R4949" s="270"/>
      <c r="S4949" s="270"/>
      <c r="T4949" s="271"/>
      <c r="AT4949" s="272" t="s">
        <v>513</v>
      </c>
      <c r="AU4949" s="272" t="s">
        <v>82</v>
      </c>
      <c r="AV4949" s="15" t="s">
        <v>93</v>
      </c>
      <c r="AW4949" s="15" t="s">
        <v>36</v>
      </c>
      <c r="AX4949" s="15" t="s">
        <v>73</v>
      </c>
      <c r="AY4949" s="272" t="s">
        <v>492</v>
      </c>
    </row>
    <row r="4950" spans="2:65" s="14" customFormat="1">
      <c r="B4950" s="251"/>
      <c r="C4950" s="252"/>
      <c r="D4950" s="227" t="s">
        <v>513</v>
      </c>
      <c r="E4950" s="253" t="s">
        <v>23</v>
      </c>
      <c r="F4950" s="254" t="s">
        <v>560</v>
      </c>
      <c r="G4950" s="252"/>
      <c r="H4950" s="255">
        <v>6268.6750000000002</v>
      </c>
      <c r="I4950" s="256"/>
      <c r="J4950" s="252"/>
      <c r="K4950" s="252"/>
      <c r="L4950" s="257"/>
      <c r="M4950" s="258"/>
      <c r="N4950" s="259"/>
      <c r="O4950" s="259"/>
      <c r="P4950" s="259"/>
      <c r="Q4950" s="259"/>
      <c r="R4950" s="259"/>
      <c r="S4950" s="259"/>
      <c r="T4950" s="260"/>
      <c r="AT4950" s="261" t="s">
        <v>513</v>
      </c>
      <c r="AU4950" s="261" t="s">
        <v>82</v>
      </c>
      <c r="AV4950" s="14" t="s">
        <v>502</v>
      </c>
      <c r="AW4950" s="14" t="s">
        <v>36</v>
      </c>
      <c r="AX4950" s="14" t="s">
        <v>80</v>
      </c>
      <c r="AY4950" s="261" t="s">
        <v>492</v>
      </c>
    </row>
    <row r="4951" spans="2:65" s="1" customFormat="1" ht="16.5" customHeight="1">
      <c r="B4951" s="42"/>
      <c r="C4951" s="209" t="s">
        <v>7027</v>
      </c>
      <c r="D4951" s="209" t="s">
        <v>498</v>
      </c>
      <c r="E4951" s="210" t="s">
        <v>7028</v>
      </c>
      <c r="F4951" s="211" t="s">
        <v>7029</v>
      </c>
      <c r="G4951" s="212" t="s">
        <v>180</v>
      </c>
      <c r="H4951" s="213">
        <v>1407.1679999999999</v>
      </c>
      <c r="I4951" s="214"/>
      <c r="J4951" s="215">
        <f>ROUND(I4951*H4951,2)</f>
        <v>0</v>
      </c>
      <c r="K4951" s="211" t="s">
        <v>501</v>
      </c>
      <c r="L4951" s="62"/>
      <c r="M4951" s="216" t="s">
        <v>23</v>
      </c>
      <c r="N4951" s="217" t="s">
        <v>44</v>
      </c>
      <c r="O4951" s="43"/>
      <c r="P4951" s="218">
        <f>O4951*H4951</f>
        <v>0</v>
      </c>
      <c r="Q4951" s="218">
        <v>5.0000000000000001E-4</v>
      </c>
      <c r="R4951" s="218">
        <f>Q4951*H4951</f>
        <v>0.70358399999999999</v>
      </c>
      <c r="S4951" s="218">
        <v>0</v>
      </c>
      <c r="T4951" s="219">
        <f>S4951*H4951</f>
        <v>0</v>
      </c>
      <c r="AR4951" s="25" t="s">
        <v>775</v>
      </c>
      <c r="AT4951" s="25" t="s">
        <v>498</v>
      </c>
      <c r="AU4951" s="25" t="s">
        <v>82</v>
      </c>
      <c r="AY4951" s="25" t="s">
        <v>492</v>
      </c>
      <c r="BE4951" s="220">
        <f>IF(N4951="základní",J4951,0)</f>
        <v>0</v>
      </c>
      <c r="BF4951" s="220">
        <f>IF(N4951="snížená",J4951,0)</f>
        <v>0</v>
      </c>
      <c r="BG4951" s="220">
        <f>IF(N4951="zákl. přenesená",J4951,0)</f>
        <v>0</v>
      </c>
      <c r="BH4951" s="220">
        <f>IF(N4951="sníž. přenesená",J4951,0)</f>
        <v>0</v>
      </c>
      <c r="BI4951" s="220">
        <f>IF(N4951="nulová",J4951,0)</f>
        <v>0</v>
      </c>
      <c r="BJ4951" s="25" t="s">
        <v>80</v>
      </c>
      <c r="BK4951" s="220">
        <f>ROUND(I4951*H4951,2)</f>
        <v>0</v>
      </c>
      <c r="BL4951" s="25" t="s">
        <v>775</v>
      </c>
      <c r="BM4951" s="25" t="s">
        <v>7030</v>
      </c>
    </row>
    <row r="4952" spans="2:65" s="1" customFormat="1">
      <c r="B4952" s="42"/>
      <c r="C4952" s="64"/>
      <c r="D4952" s="221" t="s">
        <v>506</v>
      </c>
      <c r="E4952" s="64"/>
      <c r="F4952" s="222" t="s">
        <v>7031</v>
      </c>
      <c r="G4952" s="64"/>
      <c r="H4952" s="64"/>
      <c r="I4952" s="177"/>
      <c r="J4952" s="64"/>
      <c r="K4952" s="64"/>
      <c r="L4952" s="62"/>
      <c r="M4952" s="223"/>
      <c r="N4952" s="43"/>
      <c r="O4952" s="43"/>
      <c r="P4952" s="43"/>
      <c r="Q4952" s="43"/>
      <c r="R4952" s="43"/>
      <c r="S4952" s="43"/>
      <c r="T4952" s="79"/>
      <c r="AT4952" s="25" t="s">
        <v>506</v>
      </c>
      <c r="AU4952" s="25" t="s">
        <v>82</v>
      </c>
    </row>
    <row r="4953" spans="2:65" s="1" customFormat="1" ht="36">
      <c r="B4953" s="42"/>
      <c r="C4953" s="64"/>
      <c r="D4953" s="221" t="s">
        <v>509</v>
      </c>
      <c r="E4953" s="64"/>
      <c r="F4953" s="224" t="s">
        <v>7032</v>
      </c>
      <c r="G4953" s="64"/>
      <c r="H4953" s="64"/>
      <c r="I4953" s="177"/>
      <c r="J4953" s="64"/>
      <c r="K4953" s="64"/>
      <c r="L4953" s="62"/>
      <c r="M4953" s="223"/>
      <c r="N4953" s="43"/>
      <c r="O4953" s="43"/>
      <c r="P4953" s="43"/>
      <c r="Q4953" s="43"/>
      <c r="R4953" s="43"/>
      <c r="S4953" s="43"/>
      <c r="T4953" s="79"/>
      <c r="AT4953" s="25" t="s">
        <v>509</v>
      </c>
      <c r="AU4953" s="25" t="s">
        <v>82</v>
      </c>
    </row>
    <row r="4954" spans="2:65" s="12" customFormat="1">
      <c r="B4954" s="225"/>
      <c r="C4954" s="226"/>
      <c r="D4954" s="221" t="s">
        <v>513</v>
      </c>
      <c r="E4954" s="248" t="s">
        <v>552</v>
      </c>
      <c r="F4954" s="249" t="s">
        <v>7033</v>
      </c>
      <c r="G4954" s="226"/>
      <c r="H4954" s="250">
        <v>411.91</v>
      </c>
      <c r="I4954" s="231"/>
      <c r="J4954" s="226"/>
      <c r="K4954" s="226"/>
      <c r="L4954" s="232"/>
      <c r="M4954" s="233"/>
      <c r="N4954" s="234"/>
      <c r="O4954" s="234"/>
      <c r="P4954" s="234"/>
      <c r="Q4954" s="234"/>
      <c r="R4954" s="234"/>
      <c r="S4954" s="234"/>
      <c r="T4954" s="235"/>
      <c r="AT4954" s="236" t="s">
        <v>513</v>
      </c>
      <c r="AU4954" s="236" t="s">
        <v>82</v>
      </c>
      <c r="AV4954" s="12" t="s">
        <v>82</v>
      </c>
      <c r="AW4954" s="12" t="s">
        <v>36</v>
      </c>
      <c r="AX4954" s="12" t="s">
        <v>73</v>
      </c>
      <c r="AY4954" s="236" t="s">
        <v>492</v>
      </c>
    </row>
    <row r="4955" spans="2:65" s="12" customFormat="1">
      <c r="B4955" s="225"/>
      <c r="C4955" s="226"/>
      <c r="D4955" s="221" t="s">
        <v>513</v>
      </c>
      <c r="E4955" s="248" t="s">
        <v>658</v>
      </c>
      <c r="F4955" s="249" t="s">
        <v>7034</v>
      </c>
      <c r="G4955" s="226"/>
      <c r="H4955" s="250">
        <v>276.35199999999998</v>
      </c>
      <c r="I4955" s="231"/>
      <c r="J4955" s="226"/>
      <c r="K4955" s="226"/>
      <c r="L4955" s="232"/>
      <c r="M4955" s="233"/>
      <c r="N4955" s="234"/>
      <c r="O4955" s="234"/>
      <c r="P4955" s="234"/>
      <c r="Q4955" s="234"/>
      <c r="R4955" s="234"/>
      <c r="S4955" s="234"/>
      <c r="T4955" s="235"/>
      <c r="AT4955" s="236" t="s">
        <v>513</v>
      </c>
      <c r="AU4955" s="236" t="s">
        <v>82</v>
      </c>
      <c r="AV4955" s="12" t="s">
        <v>82</v>
      </c>
      <c r="AW4955" s="12" t="s">
        <v>36</v>
      </c>
      <c r="AX4955" s="12" t="s">
        <v>73</v>
      </c>
      <c r="AY4955" s="236" t="s">
        <v>492</v>
      </c>
    </row>
    <row r="4956" spans="2:65" s="12" customFormat="1">
      <c r="B4956" s="225"/>
      <c r="C4956" s="226"/>
      <c r="D4956" s="221" t="s">
        <v>513</v>
      </c>
      <c r="E4956" s="248" t="s">
        <v>661</v>
      </c>
      <c r="F4956" s="249" t="s">
        <v>7035</v>
      </c>
      <c r="G4956" s="226"/>
      <c r="H4956" s="250">
        <v>93.347999999999999</v>
      </c>
      <c r="I4956" s="231"/>
      <c r="J4956" s="226"/>
      <c r="K4956" s="226"/>
      <c r="L4956" s="232"/>
      <c r="M4956" s="233"/>
      <c r="N4956" s="234"/>
      <c r="O4956" s="234"/>
      <c r="P4956" s="234"/>
      <c r="Q4956" s="234"/>
      <c r="R4956" s="234"/>
      <c r="S4956" s="234"/>
      <c r="T4956" s="235"/>
      <c r="AT4956" s="236" t="s">
        <v>513</v>
      </c>
      <c r="AU4956" s="236" t="s">
        <v>82</v>
      </c>
      <c r="AV4956" s="12" t="s">
        <v>82</v>
      </c>
      <c r="AW4956" s="12" t="s">
        <v>36</v>
      </c>
      <c r="AX4956" s="12" t="s">
        <v>73</v>
      </c>
      <c r="AY4956" s="236" t="s">
        <v>492</v>
      </c>
    </row>
    <row r="4957" spans="2:65" s="12" customFormat="1">
      <c r="B4957" s="225"/>
      <c r="C4957" s="226"/>
      <c r="D4957" s="221" t="s">
        <v>513</v>
      </c>
      <c r="E4957" s="248" t="s">
        <v>664</v>
      </c>
      <c r="F4957" s="249" t="s">
        <v>7036</v>
      </c>
      <c r="G4957" s="226"/>
      <c r="H4957" s="250">
        <v>13.577</v>
      </c>
      <c r="I4957" s="231"/>
      <c r="J4957" s="226"/>
      <c r="K4957" s="226"/>
      <c r="L4957" s="232"/>
      <c r="M4957" s="233"/>
      <c r="N4957" s="234"/>
      <c r="O4957" s="234"/>
      <c r="P4957" s="234"/>
      <c r="Q4957" s="234"/>
      <c r="R4957" s="234"/>
      <c r="S4957" s="234"/>
      <c r="T4957" s="235"/>
      <c r="AT4957" s="236" t="s">
        <v>513</v>
      </c>
      <c r="AU4957" s="236" t="s">
        <v>82</v>
      </c>
      <c r="AV4957" s="12" t="s">
        <v>82</v>
      </c>
      <c r="AW4957" s="12" t="s">
        <v>36</v>
      </c>
      <c r="AX4957" s="12" t="s">
        <v>73</v>
      </c>
      <c r="AY4957" s="236" t="s">
        <v>492</v>
      </c>
    </row>
    <row r="4958" spans="2:65" s="12" customFormat="1">
      <c r="B4958" s="225"/>
      <c r="C4958" s="226"/>
      <c r="D4958" s="221" t="s">
        <v>513</v>
      </c>
      <c r="E4958" s="248" t="s">
        <v>667</v>
      </c>
      <c r="F4958" s="249" t="s">
        <v>7037</v>
      </c>
      <c r="G4958" s="226"/>
      <c r="H4958" s="250">
        <v>19.071000000000002</v>
      </c>
      <c r="I4958" s="231"/>
      <c r="J4958" s="226"/>
      <c r="K4958" s="226"/>
      <c r="L4958" s="232"/>
      <c r="M4958" s="233"/>
      <c r="N4958" s="234"/>
      <c r="O4958" s="234"/>
      <c r="P4958" s="234"/>
      <c r="Q4958" s="234"/>
      <c r="R4958" s="234"/>
      <c r="S4958" s="234"/>
      <c r="T4958" s="235"/>
      <c r="AT4958" s="236" t="s">
        <v>513</v>
      </c>
      <c r="AU4958" s="236" t="s">
        <v>82</v>
      </c>
      <c r="AV4958" s="12" t="s">
        <v>82</v>
      </c>
      <c r="AW4958" s="12" t="s">
        <v>36</v>
      </c>
      <c r="AX4958" s="12" t="s">
        <v>73</v>
      </c>
      <c r="AY4958" s="236" t="s">
        <v>492</v>
      </c>
    </row>
    <row r="4959" spans="2:65" s="12" customFormat="1">
      <c r="B4959" s="225"/>
      <c r="C4959" s="226"/>
      <c r="D4959" s="221" t="s">
        <v>513</v>
      </c>
      <c r="E4959" s="248" t="s">
        <v>700</v>
      </c>
      <c r="F4959" s="249" t="s">
        <v>7038</v>
      </c>
      <c r="G4959" s="226"/>
      <c r="H4959" s="250">
        <v>553.72</v>
      </c>
      <c r="I4959" s="231"/>
      <c r="J4959" s="226"/>
      <c r="K4959" s="226"/>
      <c r="L4959" s="232"/>
      <c r="M4959" s="233"/>
      <c r="N4959" s="234"/>
      <c r="O4959" s="234"/>
      <c r="P4959" s="234"/>
      <c r="Q4959" s="234"/>
      <c r="R4959" s="234"/>
      <c r="S4959" s="234"/>
      <c r="T4959" s="235"/>
      <c r="AT4959" s="236" t="s">
        <v>513</v>
      </c>
      <c r="AU4959" s="236" t="s">
        <v>82</v>
      </c>
      <c r="AV4959" s="12" t="s">
        <v>82</v>
      </c>
      <c r="AW4959" s="12" t="s">
        <v>36</v>
      </c>
      <c r="AX4959" s="12" t="s">
        <v>73</v>
      </c>
      <c r="AY4959" s="236" t="s">
        <v>492</v>
      </c>
    </row>
    <row r="4960" spans="2:65" s="12" customFormat="1">
      <c r="B4960" s="225"/>
      <c r="C4960" s="226"/>
      <c r="D4960" s="221" t="s">
        <v>513</v>
      </c>
      <c r="E4960" s="248" t="s">
        <v>745</v>
      </c>
      <c r="F4960" s="249" t="s">
        <v>7039</v>
      </c>
      <c r="G4960" s="226"/>
      <c r="H4960" s="250">
        <v>39.19</v>
      </c>
      <c r="I4960" s="231"/>
      <c r="J4960" s="226"/>
      <c r="K4960" s="226"/>
      <c r="L4960" s="232"/>
      <c r="M4960" s="233"/>
      <c r="N4960" s="234"/>
      <c r="O4960" s="234"/>
      <c r="P4960" s="234"/>
      <c r="Q4960" s="234"/>
      <c r="R4960" s="234"/>
      <c r="S4960" s="234"/>
      <c r="T4960" s="235"/>
      <c r="AT4960" s="236" t="s">
        <v>513</v>
      </c>
      <c r="AU4960" s="236" t="s">
        <v>82</v>
      </c>
      <c r="AV4960" s="12" t="s">
        <v>82</v>
      </c>
      <c r="AW4960" s="12" t="s">
        <v>36</v>
      </c>
      <c r="AX4960" s="12" t="s">
        <v>73</v>
      </c>
      <c r="AY4960" s="236" t="s">
        <v>492</v>
      </c>
    </row>
    <row r="4961" spans="2:65" s="14" customFormat="1">
      <c r="B4961" s="251"/>
      <c r="C4961" s="252"/>
      <c r="D4961" s="227" t="s">
        <v>513</v>
      </c>
      <c r="E4961" s="253" t="s">
        <v>23</v>
      </c>
      <c r="F4961" s="254" t="s">
        <v>560</v>
      </c>
      <c r="G4961" s="252"/>
      <c r="H4961" s="255">
        <v>1407.1679999999999</v>
      </c>
      <c r="I4961" s="256"/>
      <c r="J4961" s="252"/>
      <c r="K4961" s="252"/>
      <c r="L4961" s="257"/>
      <c r="M4961" s="258"/>
      <c r="N4961" s="259"/>
      <c r="O4961" s="259"/>
      <c r="P4961" s="259"/>
      <c r="Q4961" s="259"/>
      <c r="R4961" s="259"/>
      <c r="S4961" s="259"/>
      <c r="T4961" s="260"/>
      <c r="AT4961" s="261" t="s">
        <v>513</v>
      </c>
      <c r="AU4961" s="261" t="s">
        <v>82</v>
      </c>
      <c r="AV4961" s="14" t="s">
        <v>502</v>
      </c>
      <c r="AW4961" s="14" t="s">
        <v>36</v>
      </c>
      <c r="AX4961" s="14" t="s">
        <v>80</v>
      </c>
      <c r="AY4961" s="261" t="s">
        <v>492</v>
      </c>
    </row>
    <row r="4962" spans="2:65" s="1" customFormat="1" ht="16.5" customHeight="1">
      <c r="B4962" s="42"/>
      <c r="C4962" s="278" t="s">
        <v>7040</v>
      </c>
      <c r="D4962" s="278" t="s">
        <v>1110</v>
      </c>
      <c r="E4962" s="279" t="s">
        <v>7041</v>
      </c>
      <c r="F4962" s="280" t="s">
        <v>7042</v>
      </c>
      <c r="G4962" s="281" t="s">
        <v>180</v>
      </c>
      <c r="H4962" s="282">
        <v>2255.0210000000002</v>
      </c>
      <c r="I4962" s="283"/>
      <c r="J4962" s="284">
        <f>ROUND(I4962*H4962,2)</f>
        <v>0</v>
      </c>
      <c r="K4962" s="280" t="s">
        <v>23</v>
      </c>
      <c r="L4962" s="285"/>
      <c r="M4962" s="286" t="s">
        <v>23</v>
      </c>
      <c r="N4962" s="287" t="s">
        <v>44</v>
      </c>
      <c r="O4962" s="43"/>
      <c r="P4962" s="218">
        <f>O4962*H4962</f>
        <v>0</v>
      </c>
      <c r="Q4962" s="218">
        <v>2.64E-3</v>
      </c>
      <c r="R4962" s="218">
        <f>Q4962*H4962</f>
        <v>5.9532554400000004</v>
      </c>
      <c r="S4962" s="218">
        <v>0</v>
      </c>
      <c r="T4962" s="219">
        <f>S4962*H4962</f>
        <v>0</v>
      </c>
      <c r="AR4962" s="25" t="s">
        <v>977</v>
      </c>
      <c r="AT4962" s="25" t="s">
        <v>1110</v>
      </c>
      <c r="AU4962" s="25" t="s">
        <v>82</v>
      </c>
      <c r="AY4962" s="25" t="s">
        <v>492</v>
      </c>
      <c r="BE4962" s="220">
        <f>IF(N4962="základní",J4962,0)</f>
        <v>0</v>
      </c>
      <c r="BF4962" s="220">
        <f>IF(N4962="snížená",J4962,0)</f>
        <v>0</v>
      </c>
      <c r="BG4962" s="220">
        <f>IF(N4962="zákl. přenesená",J4962,0)</f>
        <v>0</v>
      </c>
      <c r="BH4962" s="220">
        <f>IF(N4962="sníž. přenesená",J4962,0)</f>
        <v>0</v>
      </c>
      <c r="BI4962" s="220">
        <f>IF(N4962="nulová",J4962,0)</f>
        <v>0</v>
      </c>
      <c r="BJ4962" s="25" t="s">
        <v>80</v>
      </c>
      <c r="BK4962" s="220">
        <f>ROUND(I4962*H4962,2)</f>
        <v>0</v>
      </c>
      <c r="BL4962" s="25" t="s">
        <v>775</v>
      </c>
      <c r="BM4962" s="25" t="s">
        <v>7043</v>
      </c>
    </row>
    <row r="4963" spans="2:65" s="1" customFormat="1" ht="48">
      <c r="B4963" s="42"/>
      <c r="C4963" s="64"/>
      <c r="D4963" s="221" t="s">
        <v>506</v>
      </c>
      <c r="E4963" s="64"/>
      <c r="F4963" s="222" t="s">
        <v>7044</v>
      </c>
      <c r="G4963" s="64"/>
      <c r="H4963" s="64"/>
      <c r="I4963" s="177"/>
      <c r="J4963" s="64"/>
      <c r="K4963" s="64"/>
      <c r="L4963" s="62"/>
      <c r="M4963" s="223"/>
      <c r="N4963" s="43"/>
      <c r="O4963" s="43"/>
      <c r="P4963" s="43"/>
      <c r="Q4963" s="43"/>
      <c r="R4963" s="43"/>
      <c r="S4963" s="43"/>
      <c r="T4963" s="79"/>
      <c r="AT4963" s="25" t="s">
        <v>506</v>
      </c>
      <c r="AU4963" s="25" t="s">
        <v>82</v>
      </c>
    </row>
    <row r="4964" spans="2:65" s="12" customFormat="1">
      <c r="B4964" s="225"/>
      <c r="C4964" s="226"/>
      <c r="D4964" s="221" t="s">
        <v>513</v>
      </c>
      <c r="E4964" s="248" t="s">
        <v>23</v>
      </c>
      <c r="F4964" s="249" t="s">
        <v>7045</v>
      </c>
      <c r="G4964" s="226"/>
      <c r="H4964" s="250">
        <v>1960.8879999999999</v>
      </c>
      <c r="I4964" s="231"/>
      <c r="J4964" s="226"/>
      <c r="K4964" s="226"/>
      <c r="L4964" s="232"/>
      <c r="M4964" s="233"/>
      <c r="N4964" s="234"/>
      <c r="O4964" s="234"/>
      <c r="P4964" s="234"/>
      <c r="Q4964" s="234"/>
      <c r="R4964" s="234"/>
      <c r="S4964" s="234"/>
      <c r="T4964" s="235"/>
      <c r="AT4964" s="236" t="s">
        <v>513</v>
      </c>
      <c r="AU4964" s="236" t="s">
        <v>82</v>
      </c>
      <c r="AV4964" s="12" t="s">
        <v>82</v>
      </c>
      <c r="AW4964" s="12" t="s">
        <v>36</v>
      </c>
      <c r="AX4964" s="12" t="s">
        <v>73</v>
      </c>
      <c r="AY4964" s="236" t="s">
        <v>492</v>
      </c>
    </row>
    <row r="4965" spans="2:65" s="14" customFormat="1">
      <c r="B4965" s="251"/>
      <c r="C4965" s="252"/>
      <c r="D4965" s="221" t="s">
        <v>513</v>
      </c>
      <c r="E4965" s="275" t="s">
        <v>23</v>
      </c>
      <c r="F4965" s="276" t="s">
        <v>560</v>
      </c>
      <c r="G4965" s="252"/>
      <c r="H4965" s="277">
        <v>1960.8879999999999</v>
      </c>
      <c r="I4965" s="256"/>
      <c r="J4965" s="252"/>
      <c r="K4965" s="252"/>
      <c r="L4965" s="257"/>
      <c r="M4965" s="258"/>
      <c r="N4965" s="259"/>
      <c r="O4965" s="259"/>
      <c r="P4965" s="259"/>
      <c r="Q4965" s="259"/>
      <c r="R4965" s="259"/>
      <c r="S4965" s="259"/>
      <c r="T4965" s="260"/>
      <c r="AT4965" s="261" t="s">
        <v>513</v>
      </c>
      <c r="AU4965" s="261" t="s">
        <v>82</v>
      </c>
      <c r="AV4965" s="14" t="s">
        <v>502</v>
      </c>
      <c r="AW4965" s="14" t="s">
        <v>36</v>
      </c>
      <c r="AX4965" s="14" t="s">
        <v>80</v>
      </c>
      <c r="AY4965" s="261" t="s">
        <v>492</v>
      </c>
    </row>
    <row r="4966" spans="2:65" s="12" customFormat="1">
      <c r="B4966" s="225"/>
      <c r="C4966" s="226"/>
      <c r="D4966" s="227" t="s">
        <v>513</v>
      </c>
      <c r="E4966" s="226"/>
      <c r="F4966" s="229" t="s">
        <v>7046</v>
      </c>
      <c r="G4966" s="226"/>
      <c r="H4966" s="230">
        <v>2255.0210000000002</v>
      </c>
      <c r="I4966" s="231"/>
      <c r="J4966" s="226"/>
      <c r="K4966" s="226"/>
      <c r="L4966" s="232"/>
      <c r="M4966" s="233"/>
      <c r="N4966" s="234"/>
      <c r="O4966" s="234"/>
      <c r="P4966" s="234"/>
      <c r="Q4966" s="234"/>
      <c r="R4966" s="234"/>
      <c r="S4966" s="234"/>
      <c r="T4966" s="235"/>
      <c r="AT4966" s="236" t="s">
        <v>513</v>
      </c>
      <c r="AU4966" s="236" t="s">
        <v>82</v>
      </c>
      <c r="AV4966" s="12" t="s">
        <v>82</v>
      </c>
      <c r="AW4966" s="12" t="s">
        <v>6</v>
      </c>
      <c r="AX4966" s="12" t="s">
        <v>80</v>
      </c>
      <c r="AY4966" s="236" t="s">
        <v>492</v>
      </c>
    </row>
    <row r="4967" spans="2:65" s="1" customFormat="1" ht="16.5" customHeight="1">
      <c r="B4967" s="42"/>
      <c r="C4967" s="209" t="s">
        <v>7047</v>
      </c>
      <c r="D4967" s="209" t="s">
        <v>498</v>
      </c>
      <c r="E4967" s="210" t="s">
        <v>7048</v>
      </c>
      <c r="F4967" s="211" t="s">
        <v>7049</v>
      </c>
      <c r="G4967" s="212" t="s">
        <v>180</v>
      </c>
      <c r="H4967" s="213">
        <v>4071.0970000000002</v>
      </c>
      <c r="I4967" s="214"/>
      <c r="J4967" s="215">
        <f>ROUND(I4967*H4967,2)</f>
        <v>0</v>
      </c>
      <c r="K4967" s="211" t="s">
        <v>501</v>
      </c>
      <c r="L4967" s="62"/>
      <c r="M4967" s="216" t="s">
        <v>23</v>
      </c>
      <c r="N4967" s="217" t="s">
        <v>44</v>
      </c>
      <c r="O4967" s="43"/>
      <c r="P4967" s="218">
        <f>O4967*H4967</f>
        <v>0</v>
      </c>
      <c r="Q4967" s="218">
        <v>4.0000000000000002E-4</v>
      </c>
      <c r="R4967" s="218">
        <f>Q4967*H4967</f>
        <v>1.6284388000000001</v>
      </c>
      <c r="S4967" s="218">
        <v>0</v>
      </c>
      <c r="T4967" s="219">
        <f>S4967*H4967</f>
        <v>0</v>
      </c>
      <c r="AR4967" s="25" t="s">
        <v>775</v>
      </c>
      <c r="AT4967" s="25" t="s">
        <v>498</v>
      </c>
      <c r="AU4967" s="25" t="s">
        <v>82</v>
      </c>
      <c r="AY4967" s="25" t="s">
        <v>492</v>
      </c>
      <c r="BE4967" s="220">
        <f>IF(N4967="základní",J4967,0)</f>
        <v>0</v>
      </c>
      <c r="BF4967" s="220">
        <f>IF(N4967="snížená",J4967,0)</f>
        <v>0</v>
      </c>
      <c r="BG4967" s="220">
        <f>IF(N4967="zákl. přenesená",J4967,0)</f>
        <v>0</v>
      </c>
      <c r="BH4967" s="220">
        <f>IF(N4967="sníž. přenesená",J4967,0)</f>
        <v>0</v>
      </c>
      <c r="BI4967" s="220">
        <f>IF(N4967="nulová",J4967,0)</f>
        <v>0</v>
      </c>
      <c r="BJ4967" s="25" t="s">
        <v>80</v>
      </c>
      <c r="BK4967" s="220">
        <f>ROUND(I4967*H4967,2)</f>
        <v>0</v>
      </c>
      <c r="BL4967" s="25" t="s">
        <v>775</v>
      </c>
      <c r="BM4967" s="25" t="s">
        <v>7050</v>
      </c>
    </row>
    <row r="4968" spans="2:65" s="1" customFormat="1" ht="24">
      <c r="B4968" s="42"/>
      <c r="C4968" s="64"/>
      <c r="D4968" s="221" t="s">
        <v>506</v>
      </c>
      <c r="E4968" s="64"/>
      <c r="F4968" s="222" t="s">
        <v>7051</v>
      </c>
      <c r="G4968" s="64"/>
      <c r="H4968" s="64"/>
      <c r="I4968" s="177"/>
      <c r="J4968" s="64"/>
      <c r="K4968" s="64"/>
      <c r="L4968" s="62"/>
      <c r="M4968" s="223"/>
      <c r="N4968" s="43"/>
      <c r="O4968" s="43"/>
      <c r="P4968" s="43"/>
      <c r="Q4968" s="43"/>
      <c r="R4968" s="43"/>
      <c r="S4968" s="43"/>
      <c r="T4968" s="79"/>
      <c r="AT4968" s="25" t="s">
        <v>506</v>
      </c>
      <c r="AU4968" s="25" t="s">
        <v>82</v>
      </c>
    </row>
    <row r="4969" spans="2:65" s="12" customFormat="1">
      <c r="B4969" s="225"/>
      <c r="C4969" s="226"/>
      <c r="D4969" s="221" t="s">
        <v>513</v>
      </c>
      <c r="E4969" s="248" t="s">
        <v>376</v>
      </c>
      <c r="F4969" s="249" t="s">
        <v>7052</v>
      </c>
      <c r="G4969" s="226"/>
      <c r="H4969" s="250">
        <v>9.41</v>
      </c>
      <c r="I4969" s="231"/>
      <c r="J4969" s="226"/>
      <c r="K4969" s="226"/>
      <c r="L4969" s="232"/>
      <c r="M4969" s="233"/>
      <c r="N4969" s="234"/>
      <c r="O4969" s="234"/>
      <c r="P4969" s="234"/>
      <c r="Q4969" s="234"/>
      <c r="R4969" s="234"/>
      <c r="S4969" s="234"/>
      <c r="T4969" s="235"/>
      <c r="AT4969" s="236" t="s">
        <v>513</v>
      </c>
      <c r="AU4969" s="236" t="s">
        <v>82</v>
      </c>
      <c r="AV4969" s="12" t="s">
        <v>82</v>
      </c>
      <c r="AW4969" s="12" t="s">
        <v>36</v>
      </c>
      <c r="AX4969" s="12" t="s">
        <v>73</v>
      </c>
      <c r="AY4969" s="236" t="s">
        <v>492</v>
      </c>
    </row>
    <row r="4970" spans="2:65" s="12" customFormat="1">
      <c r="B4970" s="225"/>
      <c r="C4970" s="226"/>
      <c r="D4970" s="221" t="s">
        <v>513</v>
      </c>
      <c r="E4970" s="248" t="s">
        <v>394</v>
      </c>
      <c r="F4970" s="249" t="s">
        <v>7053</v>
      </c>
      <c r="G4970" s="226"/>
      <c r="H4970" s="250">
        <v>388.26</v>
      </c>
      <c r="I4970" s="231"/>
      <c r="J4970" s="226"/>
      <c r="K4970" s="226"/>
      <c r="L4970" s="232"/>
      <c r="M4970" s="233"/>
      <c r="N4970" s="234"/>
      <c r="O4970" s="234"/>
      <c r="P4970" s="234"/>
      <c r="Q4970" s="234"/>
      <c r="R4970" s="234"/>
      <c r="S4970" s="234"/>
      <c r="T4970" s="235"/>
      <c r="AT4970" s="236" t="s">
        <v>513</v>
      </c>
      <c r="AU4970" s="236" t="s">
        <v>82</v>
      </c>
      <c r="AV4970" s="12" t="s">
        <v>82</v>
      </c>
      <c r="AW4970" s="12" t="s">
        <v>36</v>
      </c>
      <c r="AX4970" s="12" t="s">
        <v>73</v>
      </c>
      <c r="AY4970" s="236" t="s">
        <v>492</v>
      </c>
    </row>
    <row r="4971" spans="2:65" s="12" customFormat="1">
      <c r="B4971" s="225"/>
      <c r="C4971" s="226"/>
      <c r="D4971" s="221" t="s">
        <v>513</v>
      </c>
      <c r="E4971" s="248" t="s">
        <v>406</v>
      </c>
      <c r="F4971" s="249" t="s">
        <v>7054</v>
      </c>
      <c r="G4971" s="226"/>
      <c r="H4971" s="250">
        <v>36.226999999999997</v>
      </c>
      <c r="I4971" s="231"/>
      <c r="J4971" s="226"/>
      <c r="K4971" s="226"/>
      <c r="L4971" s="232"/>
      <c r="M4971" s="233"/>
      <c r="N4971" s="234"/>
      <c r="O4971" s="234"/>
      <c r="P4971" s="234"/>
      <c r="Q4971" s="234"/>
      <c r="R4971" s="234"/>
      <c r="S4971" s="234"/>
      <c r="T4971" s="235"/>
      <c r="AT4971" s="236" t="s">
        <v>513</v>
      </c>
      <c r="AU4971" s="236" t="s">
        <v>82</v>
      </c>
      <c r="AV4971" s="12" t="s">
        <v>82</v>
      </c>
      <c r="AW4971" s="12" t="s">
        <v>36</v>
      </c>
      <c r="AX4971" s="12" t="s">
        <v>73</v>
      </c>
      <c r="AY4971" s="236" t="s">
        <v>492</v>
      </c>
    </row>
    <row r="4972" spans="2:65" s="12" customFormat="1">
      <c r="B4972" s="225"/>
      <c r="C4972" s="226"/>
      <c r="D4972" s="221" t="s">
        <v>513</v>
      </c>
      <c r="E4972" s="248" t="s">
        <v>409</v>
      </c>
      <c r="F4972" s="249" t="s">
        <v>7055</v>
      </c>
      <c r="G4972" s="226"/>
      <c r="H4972" s="250">
        <v>16.175000000000001</v>
      </c>
      <c r="I4972" s="231"/>
      <c r="J4972" s="226"/>
      <c r="K4972" s="226"/>
      <c r="L4972" s="232"/>
      <c r="M4972" s="233"/>
      <c r="N4972" s="234"/>
      <c r="O4972" s="234"/>
      <c r="P4972" s="234"/>
      <c r="Q4972" s="234"/>
      <c r="R4972" s="234"/>
      <c r="S4972" s="234"/>
      <c r="T4972" s="235"/>
      <c r="AT4972" s="236" t="s">
        <v>513</v>
      </c>
      <c r="AU4972" s="236" t="s">
        <v>82</v>
      </c>
      <c r="AV4972" s="12" t="s">
        <v>82</v>
      </c>
      <c r="AW4972" s="12" t="s">
        <v>36</v>
      </c>
      <c r="AX4972" s="12" t="s">
        <v>73</v>
      </c>
      <c r="AY4972" s="236" t="s">
        <v>492</v>
      </c>
    </row>
    <row r="4973" spans="2:65" s="12" customFormat="1">
      <c r="B4973" s="225"/>
      <c r="C4973" s="226"/>
      <c r="D4973" s="221" t="s">
        <v>513</v>
      </c>
      <c r="E4973" s="248" t="s">
        <v>412</v>
      </c>
      <c r="F4973" s="249" t="s">
        <v>7056</v>
      </c>
      <c r="G4973" s="226"/>
      <c r="H4973" s="250">
        <v>24.567</v>
      </c>
      <c r="I4973" s="231"/>
      <c r="J4973" s="226"/>
      <c r="K4973" s="226"/>
      <c r="L4973" s="232"/>
      <c r="M4973" s="233"/>
      <c r="N4973" s="234"/>
      <c r="O4973" s="234"/>
      <c r="P4973" s="234"/>
      <c r="Q4973" s="234"/>
      <c r="R4973" s="234"/>
      <c r="S4973" s="234"/>
      <c r="T4973" s="235"/>
      <c r="AT4973" s="236" t="s">
        <v>513</v>
      </c>
      <c r="AU4973" s="236" t="s">
        <v>82</v>
      </c>
      <c r="AV4973" s="12" t="s">
        <v>82</v>
      </c>
      <c r="AW4973" s="12" t="s">
        <v>36</v>
      </c>
      <c r="AX4973" s="12" t="s">
        <v>73</v>
      </c>
      <c r="AY4973" s="236" t="s">
        <v>492</v>
      </c>
    </row>
    <row r="4974" spans="2:65" s="12" customFormat="1">
      <c r="B4974" s="225"/>
      <c r="C4974" s="226"/>
      <c r="D4974" s="221" t="s">
        <v>513</v>
      </c>
      <c r="E4974" s="248" t="s">
        <v>519</v>
      </c>
      <c r="F4974" s="249" t="s">
        <v>7057</v>
      </c>
      <c r="G4974" s="226"/>
      <c r="H4974" s="250">
        <v>11.861000000000001</v>
      </c>
      <c r="I4974" s="231"/>
      <c r="J4974" s="226"/>
      <c r="K4974" s="226"/>
      <c r="L4974" s="232"/>
      <c r="M4974" s="233"/>
      <c r="N4974" s="234"/>
      <c r="O4974" s="234"/>
      <c r="P4974" s="234"/>
      <c r="Q4974" s="234"/>
      <c r="R4974" s="234"/>
      <c r="S4974" s="234"/>
      <c r="T4974" s="235"/>
      <c r="AT4974" s="236" t="s">
        <v>513</v>
      </c>
      <c r="AU4974" s="236" t="s">
        <v>82</v>
      </c>
      <c r="AV4974" s="12" t="s">
        <v>82</v>
      </c>
      <c r="AW4974" s="12" t="s">
        <v>36</v>
      </c>
      <c r="AX4974" s="12" t="s">
        <v>73</v>
      </c>
      <c r="AY4974" s="236" t="s">
        <v>492</v>
      </c>
    </row>
    <row r="4975" spans="2:65" s="12" customFormat="1">
      <c r="B4975" s="225"/>
      <c r="C4975" s="226"/>
      <c r="D4975" s="221" t="s">
        <v>513</v>
      </c>
      <c r="E4975" s="248" t="s">
        <v>532</v>
      </c>
      <c r="F4975" s="249" t="s">
        <v>7058</v>
      </c>
      <c r="G4975" s="226"/>
      <c r="H4975" s="250">
        <v>423.58600000000001</v>
      </c>
      <c r="I4975" s="231"/>
      <c r="J4975" s="226"/>
      <c r="K4975" s="226"/>
      <c r="L4975" s="232"/>
      <c r="M4975" s="233"/>
      <c r="N4975" s="234"/>
      <c r="O4975" s="234"/>
      <c r="P4975" s="234"/>
      <c r="Q4975" s="234"/>
      <c r="R4975" s="234"/>
      <c r="S4975" s="234"/>
      <c r="T4975" s="235"/>
      <c r="AT4975" s="236" t="s">
        <v>513</v>
      </c>
      <c r="AU4975" s="236" t="s">
        <v>82</v>
      </c>
      <c r="AV4975" s="12" t="s">
        <v>82</v>
      </c>
      <c r="AW4975" s="12" t="s">
        <v>36</v>
      </c>
      <c r="AX4975" s="12" t="s">
        <v>73</v>
      </c>
      <c r="AY4975" s="236" t="s">
        <v>492</v>
      </c>
    </row>
    <row r="4976" spans="2:65" s="12" customFormat="1">
      <c r="B4976" s="225"/>
      <c r="C4976" s="226"/>
      <c r="D4976" s="221" t="s">
        <v>513</v>
      </c>
      <c r="E4976" s="248" t="s">
        <v>536</v>
      </c>
      <c r="F4976" s="249" t="s">
        <v>7059</v>
      </c>
      <c r="G4976" s="226"/>
      <c r="H4976" s="250">
        <v>128.74</v>
      </c>
      <c r="I4976" s="231"/>
      <c r="J4976" s="226"/>
      <c r="K4976" s="226"/>
      <c r="L4976" s="232"/>
      <c r="M4976" s="233"/>
      <c r="N4976" s="234"/>
      <c r="O4976" s="234"/>
      <c r="P4976" s="234"/>
      <c r="Q4976" s="234"/>
      <c r="R4976" s="234"/>
      <c r="S4976" s="234"/>
      <c r="T4976" s="235"/>
      <c r="AT4976" s="236" t="s">
        <v>513</v>
      </c>
      <c r="AU4976" s="236" t="s">
        <v>82</v>
      </c>
      <c r="AV4976" s="12" t="s">
        <v>82</v>
      </c>
      <c r="AW4976" s="12" t="s">
        <v>36</v>
      </c>
      <c r="AX4976" s="12" t="s">
        <v>73</v>
      </c>
      <c r="AY4976" s="236" t="s">
        <v>492</v>
      </c>
    </row>
    <row r="4977" spans="2:51" s="12" customFormat="1">
      <c r="B4977" s="225"/>
      <c r="C4977" s="226"/>
      <c r="D4977" s="221" t="s">
        <v>513</v>
      </c>
      <c r="E4977" s="248" t="s">
        <v>538</v>
      </c>
      <c r="F4977" s="249" t="s">
        <v>7060</v>
      </c>
      <c r="G4977" s="226"/>
      <c r="H4977" s="250">
        <v>6.55</v>
      </c>
      <c r="I4977" s="231"/>
      <c r="J4977" s="226"/>
      <c r="K4977" s="226"/>
      <c r="L4977" s="232"/>
      <c r="M4977" s="233"/>
      <c r="N4977" s="234"/>
      <c r="O4977" s="234"/>
      <c r="P4977" s="234"/>
      <c r="Q4977" s="234"/>
      <c r="R4977" s="234"/>
      <c r="S4977" s="234"/>
      <c r="T4977" s="235"/>
      <c r="AT4977" s="236" t="s">
        <v>513</v>
      </c>
      <c r="AU4977" s="236" t="s">
        <v>82</v>
      </c>
      <c r="AV4977" s="12" t="s">
        <v>82</v>
      </c>
      <c r="AW4977" s="12" t="s">
        <v>36</v>
      </c>
      <c r="AX4977" s="12" t="s">
        <v>73</v>
      </c>
      <c r="AY4977" s="236" t="s">
        <v>492</v>
      </c>
    </row>
    <row r="4978" spans="2:51" s="12" customFormat="1">
      <c r="B4978" s="225"/>
      <c r="C4978" s="226"/>
      <c r="D4978" s="221" t="s">
        <v>513</v>
      </c>
      <c r="E4978" s="248" t="s">
        <v>572</v>
      </c>
      <c r="F4978" s="249" t="s">
        <v>7061</v>
      </c>
      <c r="G4978" s="226"/>
      <c r="H4978" s="250">
        <v>18.123999999999999</v>
      </c>
      <c r="I4978" s="231"/>
      <c r="J4978" s="226"/>
      <c r="K4978" s="226"/>
      <c r="L4978" s="232"/>
      <c r="M4978" s="233"/>
      <c r="N4978" s="234"/>
      <c r="O4978" s="234"/>
      <c r="P4978" s="234"/>
      <c r="Q4978" s="234"/>
      <c r="R4978" s="234"/>
      <c r="S4978" s="234"/>
      <c r="T4978" s="235"/>
      <c r="AT4978" s="236" t="s">
        <v>513</v>
      </c>
      <c r="AU4978" s="236" t="s">
        <v>82</v>
      </c>
      <c r="AV4978" s="12" t="s">
        <v>82</v>
      </c>
      <c r="AW4978" s="12" t="s">
        <v>36</v>
      </c>
      <c r="AX4978" s="12" t="s">
        <v>73</v>
      </c>
      <c r="AY4978" s="236" t="s">
        <v>492</v>
      </c>
    </row>
    <row r="4979" spans="2:51" s="12" customFormat="1">
      <c r="B4979" s="225"/>
      <c r="C4979" s="226"/>
      <c r="D4979" s="221" t="s">
        <v>513</v>
      </c>
      <c r="E4979" s="248" t="s">
        <v>575</v>
      </c>
      <c r="F4979" s="249" t="s">
        <v>7062</v>
      </c>
      <c r="G4979" s="226"/>
      <c r="H4979" s="250">
        <v>12.731999999999999</v>
      </c>
      <c r="I4979" s="231"/>
      <c r="J4979" s="226"/>
      <c r="K4979" s="226"/>
      <c r="L4979" s="232"/>
      <c r="M4979" s="233"/>
      <c r="N4979" s="234"/>
      <c r="O4979" s="234"/>
      <c r="P4979" s="234"/>
      <c r="Q4979" s="234"/>
      <c r="R4979" s="234"/>
      <c r="S4979" s="234"/>
      <c r="T4979" s="235"/>
      <c r="AT4979" s="236" t="s">
        <v>513</v>
      </c>
      <c r="AU4979" s="236" t="s">
        <v>82</v>
      </c>
      <c r="AV4979" s="12" t="s">
        <v>82</v>
      </c>
      <c r="AW4979" s="12" t="s">
        <v>36</v>
      </c>
      <c r="AX4979" s="12" t="s">
        <v>73</v>
      </c>
      <c r="AY4979" s="236" t="s">
        <v>492</v>
      </c>
    </row>
    <row r="4980" spans="2:51" s="12" customFormat="1">
      <c r="B4980" s="225"/>
      <c r="C4980" s="226"/>
      <c r="D4980" s="221" t="s">
        <v>513</v>
      </c>
      <c r="E4980" s="248" t="s">
        <v>580</v>
      </c>
      <c r="F4980" s="249" t="s">
        <v>7063</v>
      </c>
      <c r="G4980" s="226"/>
      <c r="H4980" s="250">
        <v>5.2069999999999999</v>
      </c>
      <c r="I4980" s="231"/>
      <c r="J4980" s="226"/>
      <c r="K4980" s="226"/>
      <c r="L4980" s="232"/>
      <c r="M4980" s="233"/>
      <c r="N4980" s="234"/>
      <c r="O4980" s="234"/>
      <c r="P4980" s="234"/>
      <c r="Q4980" s="234"/>
      <c r="R4980" s="234"/>
      <c r="S4980" s="234"/>
      <c r="T4980" s="235"/>
      <c r="AT4980" s="236" t="s">
        <v>513</v>
      </c>
      <c r="AU4980" s="236" t="s">
        <v>82</v>
      </c>
      <c r="AV4980" s="12" t="s">
        <v>82</v>
      </c>
      <c r="AW4980" s="12" t="s">
        <v>36</v>
      </c>
      <c r="AX4980" s="12" t="s">
        <v>73</v>
      </c>
      <c r="AY4980" s="236" t="s">
        <v>492</v>
      </c>
    </row>
    <row r="4981" spans="2:51" s="12" customFormat="1">
      <c r="B4981" s="225"/>
      <c r="C4981" s="226"/>
      <c r="D4981" s="221" t="s">
        <v>513</v>
      </c>
      <c r="E4981" s="248" t="s">
        <v>584</v>
      </c>
      <c r="F4981" s="249" t="s">
        <v>7064</v>
      </c>
      <c r="G4981" s="226"/>
      <c r="H4981" s="250">
        <v>0.69299999999999995</v>
      </c>
      <c r="I4981" s="231"/>
      <c r="J4981" s="226"/>
      <c r="K4981" s="226"/>
      <c r="L4981" s="232"/>
      <c r="M4981" s="233"/>
      <c r="N4981" s="234"/>
      <c r="O4981" s="234"/>
      <c r="P4981" s="234"/>
      <c r="Q4981" s="234"/>
      <c r="R4981" s="234"/>
      <c r="S4981" s="234"/>
      <c r="T4981" s="235"/>
      <c r="AT4981" s="236" t="s">
        <v>513</v>
      </c>
      <c r="AU4981" s="236" t="s">
        <v>82</v>
      </c>
      <c r="AV4981" s="12" t="s">
        <v>82</v>
      </c>
      <c r="AW4981" s="12" t="s">
        <v>36</v>
      </c>
      <c r="AX4981" s="12" t="s">
        <v>73</v>
      </c>
      <c r="AY4981" s="236" t="s">
        <v>492</v>
      </c>
    </row>
    <row r="4982" spans="2:51" s="12" customFormat="1">
      <c r="B4982" s="225"/>
      <c r="C4982" s="226"/>
      <c r="D4982" s="221" t="s">
        <v>513</v>
      </c>
      <c r="E4982" s="248" t="s">
        <v>598</v>
      </c>
      <c r="F4982" s="249" t="s">
        <v>7065</v>
      </c>
      <c r="G4982" s="226"/>
      <c r="H4982" s="250">
        <v>0.76800000000000002</v>
      </c>
      <c r="I4982" s="231"/>
      <c r="J4982" s="226"/>
      <c r="K4982" s="226"/>
      <c r="L4982" s="232"/>
      <c r="M4982" s="233"/>
      <c r="N4982" s="234"/>
      <c r="O4982" s="234"/>
      <c r="P4982" s="234"/>
      <c r="Q4982" s="234"/>
      <c r="R4982" s="234"/>
      <c r="S4982" s="234"/>
      <c r="T4982" s="235"/>
      <c r="AT4982" s="236" t="s">
        <v>513</v>
      </c>
      <c r="AU4982" s="236" t="s">
        <v>82</v>
      </c>
      <c r="AV4982" s="12" t="s">
        <v>82</v>
      </c>
      <c r="AW4982" s="12" t="s">
        <v>36</v>
      </c>
      <c r="AX4982" s="12" t="s">
        <v>73</v>
      </c>
      <c r="AY4982" s="236" t="s">
        <v>492</v>
      </c>
    </row>
    <row r="4983" spans="2:51" s="12" customFormat="1">
      <c r="B4983" s="225"/>
      <c r="C4983" s="226"/>
      <c r="D4983" s="221" t="s">
        <v>513</v>
      </c>
      <c r="E4983" s="248" t="s">
        <v>600</v>
      </c>
      <c r="F4983" s="249" t="s">
        <v>7066</v>
      </c>
      <c r="G4983" s="226"/>
      <c r="H4983" s="250">
        <v>0.44700000000000001</v>
      </c>
      <c r="I4983" s="231"/>
      <c r="J4983" s="226"/>
      <c r="K4983" s="226"/>
      <c r="L4983" s="232"/>
      <c r="M4983" s="233"/>
      <c r="N4983" s="234"/>
      <c r="O4983" s="234"/>
      <c r="P4983" s="234"/>
      <c r="Q4983" s="234"/>
      <c r="R4983" s="234"/>
      <c r="S4983" s="234"/>
      <c r="T4983" s="235"/>
      <c r="AT4983" s="236" t="s">
        <v>513</v>
      </c>
      <c r="AU4983" s="236" t="s">
        <v>82</v>
      </c>
      <c r="AV4983" s="12" t="s">
        <v>82</v>
      </c>
      <c r="AW4983" s="12" t="s">
        <v>36</v>
      </c>
      <c r="AX4983" s="12" t="s">
        <v>73</v>
      </c>
      <c r="AY4983" s="236" t="s">
        <v>492</v>
      </c>
    </row>
    <row r="4984" spans="2:51" s="12" customFormat="1" ht="24">
      <c r="B4984" s="225"/>
      <c r="C4984" s="226"/>
      <c r="D4984" s="221" t="s">
        <v>513</v>
      </c>
      <c r="E4984" s="248" t="s">
        <v>607</v>
      </c>
      <c r="F4984" s="249" t="s">
        <v>7067</v>
      </c>
      <c r="G4984" s="226"/>
      <c r="H4984" s="250">
        <v>668.10299999999995</v>
      </c>
      <c r="I4984" s="231"/>
      <c r="J4984" s="226"/>
      <c r="K4984" s="226"/>
      <c r="L4984" s="232"/>
      <c r="M4984" s="233"/>
      <c r="N4984" s="234"/>
      <c r="O4984" s="234"/>
      <c r="P4984" s="234"/>
      <c r="Q4984" s="234"/>
      <c r="R4984" s="234"/>
      <c r="S4984" s="234"/>
      <c r="T4984" s="235"/>
      <c r="AT4984" s="236" t="s">
        <v>513</v>
      </c>
      <c r="AU4984" s="236" t="s">
        <v>82</v>
      </c>
      <c r="AV4984" s="12" t="s">
        <v>82</v>
      </c>
      <c r="AW4984" s="12" t="s">
        <v>36</v>
      </c>
      <c r="AX4984" s="12" t="s">
        <v>73</v>
      </c>
      <c r="AY4984" s="236" t="s">
        <v>492</v>
      </c>
    </row>
    <row r="4985" spans="2:51" s="12" customFormat="1" ht="24">
      <c r="B4985" s="225"/>
      <c r="C4985" s="226"/>
      <c r="D4985" s="221" t="s">
        <v>513</v>
      </c>
      <c r="E4985" s="248" t="s">
        <v>611</v>
      </c>
      <c r="F4985" s="249" t="s">
        <v>7068</v>
      </c>
      <c r="G4985" s="226"/>
      <c r="H4985" s="250">
        <v>182.93</v>
      </c>
      <c r="I4985" s="231"/>
      <c r="J4985" s="226"/>
      <c r="K4985" s="226"/>
      <c r="L4985" s="232"/>
      <c r="M4985" s="233"/>
      <c r="N4985" s="234"/>
      <c r="O4985" s="234"/>
      <c r="P4985" s="234"/>
      <c r="Q4985" s="234"/>
      <c r="R4985" s="234"/>
      <c r="S4985" s="234"/>
      <c r="T4985" s="235"/>
      <c r="AT4985" s="236" t="s">
        <v>513</v>
      </c>
      <c r="AU4985" s="236" t="s">
        <v>82</v>
      </c>
      <c r="AV4985" s="12" t="s">
        <v>82</v>
      </c>
      <c r="AW4985" s="12" t="s">
        <v>36</v>
      </c>
      <c r="AX4985" s="12" t="s">
        <v>73</v>
      </c>
      <c r="AY4985" s="236" t="s">
        <v>492</v>
      </c>
    </row>
    <row r="4986" spans="2:51" s="12" customFormat="1">
      <c r="B4986" s="225"/>
      <c r="C4986" s="226"/>
      <c r="D4986" s="221" t="s">
        <v>513</v>
      </c>
      <c r="E4986" s="248" t="s">
        <v>613</v>
      </c>
      <c r="F4986" s="249" t="s">
        <v>7069</v>
      </c>
      <c r="G4986" s="226"/>
      <c r="H4986" s="250">
        <v>1.66</v>
      </c>
      <c r="I4986" s="231"/>
      <c r="J4986" s="226"/>
      <c r="K4986" s="226"/>
      <c r="L4986" s="232"/>
      <c r="M4986" s="233"/>
      <c r="N4986" s="234"/>
      <c r="O4986" s="234"/>
      <c r="P4986" s="234"/>
      <c r="Q4986" s="234"/>
      <c r="R4986" s="234"/>
      <c r="S4986" s="234"/>
      <c r="T4986" s="235"/>
      <c r="AT4986" s="236" t="s">
        <v>513</v>
      </c>
      <c r="AU4986" s="236" t="s">
        <v>82</v>
      </c>
      <c r="AV4986" s="12" t="s">
        <v>82</v>
      </c>
      <c r="AW4986" s="12" t="s">
        <v>36</v>
      </c>
      <c r="AX4986" s="12" t="s">
        <v>73</v>
      </c>
      <c r="AY4986" s="236" t="s">
        <v>492</v>
      </c>
    </row>
    <row r="4987" spans="2:51" s="12" customFormat="1">
      <c r="B4987" s="225"/>
      <c r="C4987" s="226"/>
      <c r="D4987" s="221" t="s">
        <v>513</v>
      </c>
      <c r="E4987" s="248" t="s">
        <v>615</v>
      </c>
      <c r="F4987" s="249" t="s">
        <v>7070</v>
      </c>
      <c r="G4987" s="226"/>
      <c r="H4987" s="250">
        <v>11.4</v>
      </c>
      <c r="I4987" s="231"/>
      <c r="J4987" s="226"/>
      <c r="K4987" s="226"/>
      <c r="L4987" s="232"/>
      <c r="M4987" s="233"/>
      <c r="N4987" s="234"/>
      <c r="O4987" s="234"/>
      <c r="P4987" s="234"/>
      <c r="Q4987" s="234"/>
      <c r="R4987" s="234"/>
      <c r="S4987" s="234"/>
      <c r="T4987" s="235"/>
      <c r="AT4987" s="236" t="s">
        <v>513</v>
      </c>
      <c r="AU4987" s="236" t="s">
        <v>82</v>
      </c>
      <c r="AV4987" s="12" t="s">
        <v>82</v>
      </c>
      <c r="AW4987" s="12" t="s">
        <v>36</v>
      </c>
      <c r="AX4987" s="12" t="s">
        <v>73</v>
      </c>
      <c r="AY4987" s="236" t="s">
        <v>492</v>
      </c>
    </row>
    <row r="4988" spans="2:51" s="12" customFormat="1">
      <c r="B4988" s="225"/>
      <c r="C4988" s="226"/>
      <c r="D4988" s="221" t="s">
        <v>513</v>
      </c>
      <c r="E4988" s="248" t="s">
        <v>620</v>
      </c>
      <c r="F4988" s="249" t="s">
        <v>7071</v>
      </c>
      <c r="G4988" s="226"/>
      <c r="H4988" s="250">
        <v>8.1679999999999993</v>
      </c>
      <c r="I4988" s="231"/>
      <c r="J4988" s="226"/>
      <c r="K4988" s="226"/>
      <c r="L4988" s="232"/>
      <c r="M4988" s="233"/>
      <c r="N4988" s="234"/>
      <c r="O4988" s="234"/>
      <c r="P4988" s="234"/>
      <c r="Q4988" s="234"/>
      <c r="R4988" s="234"/>
      <c r="S4988" s="234"/>
      <c r="T4988" s="235"/>
      <c r="AT4988" s="236" t="s">
        <v>513</v>
      </c>
      <c r="AU4988" s="236" t="s">
        <v>82</v>
      </c>
      <c r="AV4988" s="12" t="s">
        <v>82</v>
      </c>
      <c r="AW4988" s="12" t="s">
        <v>36</v>
      </c>
      <c r="AX4988" s="12" t="s">
        <v>73</v>
      </c>
      <c r="AY4988" s="236" t="s">
        <v>492</v>
      </c>
    </row>
    <row r="4989" spans="2:51" s="12" customFormat="1">
      <c r="B4989" s="225"/>
      <c r="C4989" s="226"/>
      <c r="D4989" s="221" t="s">
        <v>513</v>
      </c>
      <c r="E4989" s="248" t="s">
        <v>624</v>
      </c>
      <c r="F4989" s="249" t="s">
        <v>7072</v>
      </c>
      <c r="G4989" s="226"/>
      <c r="H4989" s="250">
        <v>14.882999999999999</v>
      </c>
      <c r="I4989" s="231"/>
      <c r="J4989" s="226"/>
      <c r="K4989" s="226"/>
      <c r="L4989" s="232"/>
      <c r="M4989" s="233"/>
      <c r="N4989" s="234"/>
      <c r="O4989" s="234"/>
      <c r="P4989" s="234"/>
      <c r="Q4989" s="234"/>
      <c r="R4989" s="234"/>
      <c r="S4989" s="234"/>
      <c r="T4989" s="235"/>
      <c r="AT4989" s="236" t="s">
        <v>513</v>
      </c>
      <c r="AU4989" s="236" t="s">
        <v>82</v>
      </c>
      <c r="AV4989" s="12" t="s">
        <v>82</v>
      </c>
      <c r="AW4989" s="12" t="s">
        <v>36</v>
      </c>
      <c r="AX4989" s="12" t="s">
        <v>73</v>
      </c>
      <c r="AY4989" s="236" t="s">
        <v>492</v>
      </c>
    </row>
    <row r="4990" spans="2:51" s="12" customFormat="1">
      <c r="B4990" s="225"/>
      <c r="C4990" s="226"/>
      <c r="D4990" s="221" t="s">
        <v>513</v>
      </c>
      <c r="E4990" s="248" t="s">
        <v>626</v>
      </c>
      <c r="F4990" s="249" t="s">
        <v>7073</v>
      </c>
      <c r="G4990" s="226"/>
      <c r="H4990" s="250">
        <v>27.289000000000001</v>
      </c>
      <c r="I4990" s="231"/>
      <c r="J4990" s="226"/>
      <c r="K4990" s="226"/>
      <c r="L4990" s="232"/>
      <c r="M4990" s="233"/>
      <c r="N4990" s="234"/>
      <c r="O4990" s="234"/>
      <c r="P4990" s="234"/>
      <c r="Q4990" s="234"/>
      <c r="R4990" s="234"/>
      <c r="S4990" s="234"/>
      <c r="T4990" s="235"/>
      <c r="AT4990" s="236" t="s">
        <v>513</v>
      </c>
      <c r="AU4990" s="236" t="s">
        <v>82</v>
      </c>
      <c r="AV4990" s="12" t="s">
        <v>82</v>
      </c>
      <c r="AW4990" s="12" t="s">
        <v>36</v>
      </c>
      <c r="AX4990" s="12" t="s">
        <v>73</v>
      </c>
      <c r="AY4990" s="236" t="s">
        <v>492</v>
      </c>
    </row>
    <row r="4991" spans="2:51" s="12" customFormat="1">
      <c r="B4991" s="225"/>
      <c r="C4991" s="226"/>
      <c r="D4991" s="221" t="s">
        <v>513</v>
      </c>
      <c r="E4991" s="248" t="s">
        <v>628</v>
      </c>
      <c r="F4991" s="249" t="s">
        <v>7074</v>
      </c>
      <c r="G4991" s="226"/>
      <c r="H4991" s="250">
        <v>146.13999999999999</v>
      </c>
      <c r="I4991" s="231"/>
      <c r="J4991" s="226"/>
      <c r="K4991" s="226"/>
      <c r="L4991" s="232"/>
      <c r="M4991" s="233"/>
      <c r="N4991" s="234"/>
      <c r="O4991" s="234"/>
      <c r="P4991" s="234"/>
      <c r="Q4991" s="234"/>
      <c r="R4991" s="234"/>
      <c r="S4991" s="234"/>
      <c r="T4991" s="235"/>
      <c r="AT4991" s="236" t="s">
        <v>513</v>
      </c>
      <c r="AU4991" s="236" t="s">
        <v>82</v>
      </c>
      <c r="AV4991" s="12" t="s">
        <v>82</v>
      </c>
      <c r="AW4991" s="12" t="s">
        <v>36</v>
      </c>
      <c r="AX4991" s="12" t="s">
        <v>73</v>
      </c>
      <c r="AY4991" s="236" t="s">
        <v>492</v>
      </c>
    </row>
    <row r="4992" spans="2:51" s="12" customFormat="1">
      <c r="B4992" s="225"/>
      <c r="C4992" s="226"/>
      <c r="D4992" s="221" t="s">
        <v>513</v>
      </c>
      <c r="E4992" s="248" t="s">
        <v>646</v>
      </c>
      <c r="F4992" s="249" t="s">
        <v>7075</v>
      </c>
      <c r="G4992" s="226"/>
      <c r="H4992" s="250">
        <v>11.090999999999999</v>
      </c>
      <c r="I4992" s="231"/>
      <c r="J4992" s="226"/>
      <c r="K4992" s="226"/>
      <c r="L4992" s="232"/>
      <c r="M4992" s="233"/>
      <c r="N4992" s="234"/>
      <c r="O4992" s="234"/>
      <c r="P4992" s="234"/>
      <c r="Q4992" s="234"/>
      <c r="R4992" s="234"/>
      <c r="S4992" s="234"/>
      <c r="T4992" s="235"/>
      <c r="AT4992" s="236" t="s">
        <v>513</v>
      </c>
      <c r="AU4992" s="236" t="s">
        <v>82</v>
      </c>
      <c r="AV4992" s="12" t="s">
        <v>82</v>
      </c>
      <c r="AW4992" s="12" t="s">
        <v>36</v>
      </c>
      <c r="AX4992" s="12" t="s">
        <v>73</v>
      </c>
      <c r="AY4992" s="236" t="s">
        <v>492</v>
      </c>
    </row>
    <row r="4993" spans="2:65" s="12" customFormat="1">
      <c r="B4993" s="225"/>
      <c r="C4993" s="226"/>
      <c r="D4993" s="221" t="s">
        <v>513</v>
      </c>
      <c r="E4993" s="248" t="s">
        <v>649</v>
      </c>
      <c r="F4993" s="249" t="s">
        <v>7076</v>
      </c>
      <c r="G4993" s="226"/>
      <c r="H4993" s="250">
        <v>1.41</v>
      </c>
      <c r="I4993" s="231"/>
      <c r="J4993" s="226"/>
      <c r="K4993" s="226"/>
      <c r="L4993" s="232"/>
      <c r="M4993" s="233"/>
      <c r="N4993" s="234"/>
      <c r="O4993" s="234"/>
      <c r="P4993" s="234"/>
      <c r="Q4993" s="234"/>
      <c r="R4993" s="234"/>
      <c r="S4993" s="234"/>
      <c r="T4993" s="235"/>
      <c r="AT4993" s="236" t="s">
        <v>513</v>
      </c>
      <c r="AU4993" s="236" t="s">
        <v>82</v>
      </c>
      <c r="AV4993" s="12" t="s">
        <v>82</v>
      </c>
      <c r="AW4993" s="12" t="s">
        <v>36</v>
      </c>
      <c r="AX4993" s="12" t="s">
        <v>73</v>
      </c>
      <c r="AY4993" s="236" t="s">
        <v>492</v>
      </c>
    </row>
    <row r="4994" spans="2:65" s="12" customFormat="1">
      <c r="B4994" s="225"/>
      <c r="C4994" s="226"/>
      <c r="D4994" s="221" t="s">
        <v>513</v>
      </c>
      <c r="E4994" s="248" t="s">
        <v>652</v>
      </c>
      <c r="F4994" s="249" t="s">
        <v>7077</v>
      </c>
      <c r="G4994" s="226"/>
      <c r="H4994" s="250">
        <v>11.992000000000001</v>
      </c>
      <c r="I4994" s="231"/>
      <c r="J4994" s="226"/>
      <c r="K4994" s="226"/>
      <c r="L4994" s="232"/>
      <c r="M4994" s="233"/>
      <c r="N4994" s="234"/>
      <c r="O4994" s="234"/>
      <c r="P4994" s="234"/>
      <c r="Q4994" s="234"/>
      <c r="R4994" s="234"/>
      <c r="S4994" s="234"/>
      <c r="T4994" s="235"/>
      <c r="AT4994" s="236" t="s">
        <v>513</v>
      </c>
      <c r="AU4994" s="236" t="s">
        <v>82</v>
      </c>
      <c r="AV4994" s="12" t="s">
        <v>82</v>
      </c>
      <c r="AW4994" s="12" t="s">
        <v>36</v>
      </c>
      <c r="AX4994" s="12" t="s">
        <v>73</v>
      </c>
      <c r="AY4994" s="236" t="s">
        <v>492</v>
      </c>
    </row>
    <row r="4995" spans="2:65" s="12" customFormat="1">
      <c r="B4995" s="225"/>
      <c r="C4995" s="226"/>
      <c r="D4995" s="221" t="s">
        <v>513</v>
      </c>
      <c r="E4995" s="248" t="s">
        <v>655</v>
      </c>
      <c r="F4995" s="249" t="s">
        <v>7078</v>
      </c>
      <c r="G4995" s="226"/>
      <c r="H4995" s="250">
        <v>1.506</v>
      </c>
      <c r="I4995" s="231"/>
      <c r="J4995" s="226"/>
      <c r="K4995" s="226"/>
      <c r="L4995" s="232"/>
      <c r="M4995" s="233"/>
      <c r="N4995" s="234"/>
      <c r="O4995" s="234"/>
      <c r="P4995" s="234"/>
      <c r="Q4995" s="234"/>
      <c r="R4995" s="234"/>
      <c r="S4995" s="234"/>
      <c r="T4995" s="235"/>
      <c r="AT4995" s="236" t="s">
        <v>513</v>
      </c>
      <c r="AU4995" s="236" t="s">
        <v>82</v>
      </c>
      <c r="AV4995" s="12" t="s">
        <v>82</v>
      </c>
      <c r="AW4995" s="12" t="s">
        <v>36</v>
      </c>
      <c r="AX4995" s="12" t="s">
        <v>73</v>
      </c>
      <c r="AY4995" s="236" t="s">
        <v>492</v>
      </c>
    </row>
    <row r="4996" spans="2:65" s="12" customFormat="1" ht="24">
      <c r="B4996" s="225"/>
      <c r="C4996" s="226"/>
      <c r="D4996" s="221" t="s">
        <v>513</v>
      </c>
      <c r="E4996" s="248" t="s">
        <v>691</v>
      </c>
      <c r="F4996" s="249" t="s">
        <v>7079</v>
      </c>
      <c r="G4996" s="226"/>
      <c r="H4996" s="250">
        <v>456.91399999999999</v>
      </c>
      <c r="I4996" s="231"/>
      <c r="J4996" s="226"/>
      <c r="K4996" s="226"/>
      <c r="L4996" s="232"/>
      <c r="M4996" s="233"/>
      <c r="N4996" s="234"/>
      <c r="O4996" s="234"/>
      <c r="P4996" s="234"/>
      <c r="Q4996" s="234"/>
      <c r="R4996" s="234"/>
      <c r="S4996" s="234"/>
      <c r="T4996" s="235"/>
      <c r="AT4996" s="236" t="s">
        <v>513</v>
      </c>
      <c r="AU4996" s="236" t="s">
        <v>82</v>
      </c>
      <c r="AV4996" s="12" t="s">
        <v>82</v>
      </c>
      <c r="AW4996" s="12" t="s">
        <v>36</v>
      </c>
      <c r="AX4996" s="12" t="s">
        <v>73</v>
      </c>
      <c r="AY4996" s="236" t="s">
        <v>492</v>
      </c>
    </row>
    <row r="4997" spans="2:65" s="12" customFormat="1">
      <c r="B4997" s="225"/>
      <c r="C4997" s="226"/>
      <c r="D4997" s="221" t="s">
        <v>513</v>
      </c>
      <c r="E4997" s="248" t="s">
        <v>694</v>
      </c>
      <c r="F4997" s="249" t="s">
        <v>7080</v>
      </c>
      <c r="G4997" s="226"/>
      <c r="H4997" s="250">
        <v>14.835000000000001</v>
      </c>
      <c r="I4997" s="231"/>
      <c r="J4997" s="226"/>
      <c r="K4997" s="226"/>
      <c r="L4997" s="232"/>
      <c r="M4997" s="233"/>
      <c r="N4997" s="234"/>
      <c r="O4997" s="234"/>
      <c r="P4997" s="234"/>
      <c r="Q4997" s="234"/>
      <c r="R4997" s="234"/>
      <c r="S4997" s="234"/>
      <c r="T4997" s="235"/>
      <c r="AT4997" s="236" t="s">
        <v>513</v>
      </c>
      <c r="AU4997" s="236" t="s">
        <v>82</v>
      </c>
      <c r="AV4997" s="12" t="s">
        <v>82</v>
      </c>
      <c r="AW4997" s="12" t="s">
        <v>36</v>
      </c>
      <c r="AX4997" s="12" t="s">
        <v>73</v>
      </c>
      <c r="AY4997" s="236" t="s">
        <v>492</v>
      </c>
    </row>
    <row r="4998" spans="2:65" s="12" customFormat="1">
      <c r="B4998" s="225"/>
      <c r="C4998" s="226"/>
      <c r="D4998" s="221" t="s">
        <v>513</v>
      </c>
      <c r="E4998" s="248" t="s">
        <v>697</v>
      </c>
      <c r="F4998" s="249" t="s">
        <v>7081</v>
      </c>
      <c r="G4998" s="226"/>
      <c r="H4998" s="250">
        <v>143.97999999999999</v>
      </c>
      <c r="I4998" s="231"/>
      <c r="J4998" s="226"/>
      <c r="K4998" s="226"/>
      <c r="L4998" s="232"/>
      <c r="M4998" s="233"/>
      <c r="N4998" s="234"/>
      <c r="O4998" s="234"/>
      <c r="P4998" s="234"/>
      <c r="Q4998" s="234"/>
      <c r="R4998" s="234"/>
      <c r="S4998" s="234"/>
      <c r="T4998" s="235"/>
      <c r="AT4998" s="236" t="s">
        <v>513</v>
      </c>
      <c r="AU4998" s="236" t="s">
        <v>82</v>
      </c>
      <c r="AV4998" s="12" t="s">
        <v>82</v>
      </c>
      <c r="AW4998" s="12" t="s">
        <v>36</v>
      </c>
      <c r="AX4998" s="12" t="s">
        <v>73</v>
      </c>
      <c r="AY4998" s="236" t="s">
        <v>492</v>
      </c>
    </row>
    <row r="4999" spans="2:65" s="12" customFormat="1">
      <c r="B4999" s="225"/>
      <c r="C4999" s="226"/>
      <c r="D4999" s="221" t="s">
        <v>513</v>
      </c>
      <c r="E4999" s="248" t="s">
        <v>721</v>
      </c>
      <c r="F4999" s="249" t="s">
        <v>7082</v>
      </c>
      <c r="G4999" s="226"/>
      <c r="H4999" s="250">
        <v>1096.3219999999999</v>
      </c>
      <c r="I4999" s="231"/>
      <c r="J4999" s="226"/>
      <c r="K4999" s="226"/>
      <c r="L4999" s="232"/>
      <c r="M4999" s="233"/>
      <c r="N4999" s="234"/>
      <c r="O4999" s="234"/>
      <c r="P4999" s="234"/>
      <c r="Q4999" s="234"/>
      <c r="R4999" s="234"/>
      <c r="S4999" s="234"/>
      <c r="T4999" s="235"/>
      <c r="AT4999" s="236" t="s">
        <v>513</v>
      </c>
      <c r="AU4999" s="236" t="s">
        <v>82</v>
      </c>
      <c r="AV4999" s="12" t="s">
        <v>82</v>
      </c>
      <c r="AW4999" s="12" t="s">
        <v>36</v>
      </c>
      <c r="AX4999" s="12" t="s">
        <v>73</v>
      </c>
      <c r="AY4999" s="236" t="s">
        <v>492</v>
      </c>
    </row>
    <row r="5000" spans="2:65" s="12" customFormat="1">
      <c r="B5000" s="225"/>
      <c r="C5000" s="226"/>
      <c r="D5000" s="221" t="s">
        <v>513</v>
      </c>
      <c r="E5000" s="248" t="s">
        <v>723</v>
      </c>
      <c r="F5000" s="249" t="s">
        <v>7083</v>
      </c>
      <c r="G5000" s="226"/>
      <c r="H5000" s="250">
        <v>13.047000000000001</v>
      </c>
      <c r="I5000" s="231"/>
      <c r="J5000" s="226"/>
      <c r="K5000" s="226"/>
      <c r="L5000" s="232"/>
      <c r="M5000" s="233"/>
      <c r="N5000" s="234"/>
      <c r="O5000" s="234"/>
      <c r="P5000" s="234"/>
      <c r="Q5000" s="234"/>
      <c r="R5000" s="234"/>
      <c r="S5000" s="234"/>
      <c r="T5000" s="235"/>
      <c r="AT5000" s="236" t="s">
        <v>513</v>
      </c>
      <c r="AU5000" s="236" t="s">
        <v>82</v>
      </c>
      <c r="AV5000" s="12" t="s">
        <v>82</v>
      </c>
      <c r="AW5000" s="12" t="s">
        <v>36</v>
      </c>
      <c r="AX5000" s="12" t="s">
        <v>73</v>
      </c>
      <c r="AY5000" s="236" t="s">
        <v>492</v>
      </c>
    </row>
    <row r="5001" spans="2:65" s="12" customFormat="1">
      <c r="B5001" s="225"/>
      <c r="C5001" s="226"/>
      <c r="D5001" s="221" t="s">
        <v>513</v>
      </c>
      <c r="E5001" s="248" t="s">
        <v>725</v>
      </c>
      <c r="F5001" s="249" t="s">
        <v>7084</v>
      </c>
      <c r="G5001" s="226"/>
      <c r="H5001" s="250">
        <v>166.2</v>
      </c>
      <c r="I5001" s="231"/>
      <c r="J5001" s="226"/>
      <c r="K5001" s="226"/>
      <c r="L5001" s="232"/>
      <c r="M5001" s="233"/>
      <c r="N5001" s="234"/>
      <c r="O5001" s="234"/>
      <c r="P5001" s="234"/>
      <c r="Q5001" s="234"/>
      <c r="R5001" s="234"/>
      <c r="S5001" s="234"/>
      <c r="T5001" s="235"/>
      <c r="AT5001" s="236" t="s">
        <v>513</v>
      </c>
      <c r="AU5001" s="236" t="s">
        <v>82</v>
      </c>
      <c r="AV5001" s="12" t="s">
        <v>82</v>
      </c>
      <c r="AW5001" s="12" t="s">
        <v>36</v>
      </c>
      <c r="AX5001" s="12" t="s">
        <v>73</v>
      </c>
      <c r="AY5001" s="236" t="s">
        <v>492</v>
      </c>
    </row>
    <row r="5002" spans="2:65" s="12" customFormat="1">
      <c r="B5002" s="225"/>
      <c r="C5002" s="226"/>
      <c r="D5002" s="221" t="s">
        <v>513</v>
      </c>
      <c r="E5002" s="248" t="s">
        <v>762</v>
      </c>
      <c r="F5002" s="249" t="s">
        <v>7085</v>
      </c>
      <c r="G5002" s="226"/>
      <c r="H5002" s="250">
        <v>9.8800000000000008</v>
      </c>
      <c r="I5002" s="231"/>
      <c r="J5002" s="226"/>
      <c r="K5002" s="226"/>
      <c r="L5002" s="232"/>
      <c r="M5002" s="233"/>
      <c r="N5002" s="234"/>
      <c r="O5002" s="234"/>
      <c r="P5002" s="234"/>
      <c r="Q5002" s="234"/>
      <c r="R5002" s="234"/>
      <c r="S5002" s="234"/>
      <c r="T5002" s="235"/>
      <c r="AT5002" s="236" t="s">
        <v>513</v>
      </c>
      <c r="AU5002" s="236" t="s">
        <v>82</v>
      </c>
      <c r="AV5002" s="12" t="s">
        <v>82</v>
      </c>
      <c r="AW5002" s="12" t="s">
        <v>36</v>
      </c>
      <c r="AX5002" s="12" t="s">
        <v>73</v>
      </c>
      <c r="AY5002" s="236" t="s">
        <v>492</v>
      </c>
    </row>
    <row r="5003" spans="2:65" s="14" customFormat="1">
      <c r="B5003" s="251"/>
      <c r="C5003" s="252"/>
      <c r="D5003" s="227" t="s">
        <v>513</v>
      </c>
      <c r="E5003" s="253" t="s">
        <v>23</v>
      </c>
      <c r="F5003" s="254" t="s">
        <v>560</v>
      </c>
      <c r="G5003" s="252"/>
      <c r="H5003" s="255">
        <v>4071.0970000000002</v>
      </c>
      <c r="I5003" s="256"/>
      <c r="J5003" s="252"/>
      <c r="K5003" s="252"/>
      <c r="L5003" s="257"/>
      <c r="M5003" s="258"/>
      <c r="N5003" s="259"/>
      <c r="O5003" s="259"/>
      <c r="P5003" s="259"/>
      <c r="Q5003" s="259"/>
      <c r="R5003" s="259"/>
      <c r="S5003" s="259"/>
      <c r="T5003" s="260"/>
      <c r="AT5003" s="261" t="s">
        <v>513</v>
      </c>
      <c r="AU5003" s="261" t="s">
        <v>82</v>
      </c>
      <c r="AV5003" s="14" t="s">
        <v>502</v>
      </c>
      <c r="AW5003" s="14" t="s">
        <v>36</v>
      </c>
      <c r="AX5003" s="14" t="s">
        <v>80</v>
      </c>
      <c r="AY5003" s="261" t="s">
        <v>492</v>
      </c>
    </row>
    <row r="5004" spans="2:65" s="1" customFormat="1" ht="51" customHeight="1">
      <c r="B5004" s="42"/>
      <c r="C5004" s="278" t="s">
        <v>7086</v>
      </c>
      <c r="D5004" s="278" t="s">
        <v>1110</v>
      </c>
      <c r="E5004" s="279" t="s">
        <v>7087</v>
      </c>
      <c r="F5004" s="280" t="s">
        <v>7088</v>
      </c>
      <c r="G5004" s="281" t="s">
        <v>180</v>
      </c>
      <c r="H5004" s="282">
        <v>3554.9110000000001</v>
      </c>
      <c r="I5004" s="283"/>
      <c r="J5004" s="284">
        <f>ROUND(I5004*H5004,2)</f>
        <v>0</v>
      </c>
      <c r="K5004" s="280" t="s">
        <v>23</v>
      </c>
      <c r="L5004" s="285"/>
      <c r="M5004" s="286" t="s">
        <v>23</v>
      </c>
      <c r="N5004" s="287" t="s">
        <v>44</v>
      </c>
      <c r="O5004" s="43"/>
      <c r="P5004" s="218">
        <f>O5004*H5004</f>
        <v>0</v>
      </c>
      <c r="Q5004" s="218">
        <v>2.64E-3</v>
      </c>
      <c r="R5004" s="218">
        <f>Q5004*H5004</f>
        <v>9.3849650400000009</v>
      </c>
      <c r="S5004" s="218">
        <v>0</v>
      </c>
      <c r="T5004" s="219">
        <f>S5004*H5004</f>
        <v>0</v>
      </c>
      <c r="AR5004" s="25" t="s">
        <v>977</v>
      </c>
      <c r="AT5004" s="25" t="s">
        <v>1110</v>
      </c>
      <c r="AU5004" s="25" t="s">
        <v>82</v>
      </c>
      <c r="AY5004" s="25" t="s">
        <v>492</v>
      </c>
      <c r="BE5004" s="220">
        <f>IF(N5004="základní",J5004,0)</f>
        <v>0</v>
      </c>
      <c r="BF5004" s="220">
        <f>IF(N5004="snížená",J5004,0)</f>
        <v>0</v>
      </c>
      <c r="BG5004" s="220">
        <f>IF(N5004="zákl. přenesená",J5004,0)</f>
        <v>0</v>
      </c>
      <c r="BH5004" s="220">
        <f>IF(N5004="sníž. přenesená",J5004,0)</f>
        <v>0</v>
      </c>
      <c r="BI5004" s="220">
        <f>IF(N5004="nulová",J5004,0)</f>
        <v>0</v>
      </c>
      <c r="BJ5004" s="25" t="s">
        <v>80</v>
      </c>
      <c r="BK5004" s="220">
        <f>ROUND(I5004*H5004,2)</f>
        <v>0</v>
      </c>
      <c r="BL5004" s="25" t="s">
        <v>775</v>
      </c>
      <c r="BM5004" s="25" t="s">
        <v>7089</v>
      </c>
    </row>
    <row r="5005" spans="2:65" s="1" customFormat="1" ht="36">
      <c r="B5005" s="42"/>
      <c r="C5005" s="64"/>
      <c r="D5005" s="221" t="s">
        <v>506</v>
      </c>
      <c r="E5005" s="64"/>
      <c r="F5005" s="222" t="s">
        <v>7088</v>
      </c>
      <c r="G5005" s="64"/>
      <c r="H5005" s="64"/>
      <c r="I5005" s="177"/>
      <c r="J5005" s="64"/>
      <c r="K5005" s="64"/>
      <c r="L5005" s="62"/>
      <c r="M5005" s="223"/>
      <c r="N5005" s="43"/>
      <c r="O5005" s="43"/>
      <c r="P5005" s="43"/>
      <c r="Q5005" s="43"/>
      <c r="R5005" s="43"/>
      <c r="S5005" s="43"/>
      <c r="T5005" s="79"/>
      <c r="AT5005" s="25" t="s">
        <v>506</v>
      </c>
      <c r="AU5005" s="25" t="s">
        <v>82</v>
      </c>
    </row>
    <row r="5006" spans="2:65" s="12" customFormat="1" ht="24">
      <c r="B5006" s="225"/>
      <c r="C5006" s="226"/>
      <c r="D5006" s="221" t="s">
        <v>513</v>
      </c>
      <c r="E5006" s="248" t="s">
        <v>23</v>
      </c>
      <c r="F5006" s="249" t="s">
        <v>7090</v>
      </c>
      <c r="G5006" s="226"/>
      <c r="H5006" s="250">
        <v>2593.4789999999998</v>
      </c>
      <c r="I5006" s="231"/>
      <c r="J5006" s="226"/>
      <c r="K5006" s="226"/>
      <c r="L5006" s="232"/>
      <c r="M5006" s="233"/>
      <c r="N5006" s="234"/>
      <c r="O5006" s="234"/>
      <c r="P5006" s="234"/>
      <c r="Q5006" s="234"/>
      <c r="R5006" s="234"/>
      <c r="S5006" s="234"/>
      <c r="T5006" s="235"/>
      <c r="AT5006" s="236" t="s">
        <v>513</v>
      </c>
      <c r="AU5006" s="236" t="s">
        <v>82</v>
      </c>
      <c r="AV5006" s="12" t="s">
        <v>82</v>
      </c>
      <c r="AW5006" s="12" t="s">
        <v>36</v>
      </c>
      <c r="AX5006" s="12" t="s">
        <v>73</v>
      </c>
      <c r="AY5006" s="236" t="s">
        <v>492</v>
      </c>
    </row>
    <row r="5007" spans="2:65" s="12" customFormat="1">
      <c r="B5007" s="225"/>
      <c r="C5007" s="226"/>
      <c r="D5007" s="221" t="s">
        <v>513</v>
      </c>
      <c r="E5007" s="248" t="s">
        <v>23</v>
      </c>
      <c r="F5007" s="249" t="s">
        <v>7091</v>
      </c>
      <c r="G5007" s="226"/>
      <c r="H5007" s="250">
        <v>497.74799999999999</v>
      </c>
      <c r="I5007" s="231"/>
      <c r="J5007" s="226"/>
      <c r="K5007" s="226"/>
      <c r="L5007" s="232"/>
      <c r="M5007" s="233"/>
      <c r="N5007" s="234"/>
      <c r="O5007" s="234"/>
      <c r="P5007" s="234"/>
      <c r="Q5007" s="234"/>
      <c r="R5007" s="234"/>
      <c r="S5007" s="234"/>
      <c r="T5007" s="235"/>
      <c r="AT5007" s="236" t="s">
        <v>513</v>
      </c>
      <c r="AU5007" s="236" t="s">
        <v>82</v>
      </c>
      <c r="AV5007" s="12" t="s">
        <v>82</v>
      </c>
      <c r="AW5007" s="12" t="s">
        <v>36</v>
      </c>
      <c r="AX5007" s="12" t="s">
        <v>73</v>
      </c>
      <c r="AY5007" s="236" t="s">
        <v>492</v>
      </c>
    </row>
    <row r="5008" spans="2:65" s="14" customFormat="1">
      <c r="B5008" s="251"/>
      <c r="C5008" s="252"/>
      <c r="D5008" s="221" t="s">
        <v>513</v>
      </c>
      <c r="E5008" s="275" t="s">
        <v>23</v>
      </c>
      <c r="F5008" s="276" t="s">
        <v>560</v>
      </c>
      <c r="G5008" s="252"/>
      <c r="H5008" s="277">
        <v>3091.2269999999999</v>
      </c>
      <c r="I5008" s="256"/>
      <c r="J5008" s="252"/>
      <c r="K5008" s="252"/>
      <c r="L5008" s="257"/>
      <c r="M5008" s="258"/>
      <c r="N5008" s="259"/>
      <c r="O5008" s="259"/>
      <c r="P5008" s="259"/>
      <c r="Q5008" s="259"/>
      <c r="R5008" s="259"/>
      <c r="S5008" s="259"/>
      <c r="T5008" s="260"/>
      <c r="AT5008" s="261" t="s">
        <v>513</v>
      </c>
      <c r="AU5008" s="261" t="s">
        <v>82</v>
      </c>
      <c r="AV5008" s="14" t="s">
        <v>502</v>
      </c>
      <c r="AW5008" s="14" t="s">
        <v>36</v>
      </c>
      <c r="AX5008" s="14" t="s">
        <v>80</v>
      </c>
      <c r="AY5008" s="261" t="s">
        <v>492</v>
      </c>
    </row>
    <row r="5009" spans="2:65" s="12" customFormat="1">
      <c r="B5009" s="225"/>
      <c r="C5009" s="226"/>
      <c r="D5009" s="227" t="s">
        <v>513</v>
      </c>
      <c r="E5009" s="226"/>
      <c r="F5009" s="229" t="s">
        <v>7092</v>
      </c>
      <c r="G5009" s="226"/>
      <c r="H5009" s="230">
        <v>3554.9110000000001</v>
      </c>
      <c r="I5009" s="231"/>
      <c r="J5009" s="226"/>
      <c r="K5009" s="226"/>
      <c r="L5009" s="232"/>
      <c r="M5009" s="233"/>
      <c r="N5009" s="234"/>
      <c r="O5009" s="234"/>
      <c r="P5009" s="234"/>
      <c r="Q5009" s="234"/>
      <c r="R5009" s="234"/>
      <c r="S5009" s="234"/>
      <c r="T5009" s="235"/>
      <c r="AT5009" s="236" t="s">
        <v>513</v>
      </c>
      <c r="AU5009" s="236" t="s">
        <v>82</v>
      </c>
      <c r="AV5009" s="12" t="s">
        <v>82</v>
      </c>
      <c r="AW5009" s="12" t="s">
        <v>6</v>
      </c>
      <c r="AX5009" s="12" t="s">
        <v>80</v>
      </c>
      <c r="AY5009" s="236" t="s">
        <v>492</v>
      </c>
    </row>
    <row r="5010" spans="2:65" s="1" customFormat="1" ht="51" customHeight="1">
      <c r="B5010" s="42"/>
      <c r="C5010" s="278" t="s">
        <v>7093</v>
      </c>
      <c r="D5010" s="278" t="s">
        <v>1110</v>
      </c>
      <c r="E5010" s="279" t="s">
        <v>7094</v>
      </c>
      <c r="F5010" s="280" t="s">
        <v>7095</v>
      </c>
      <c r="G5010" s="281" t="s">
        <v>180</v>
      </c>
      <c r="H5010" s="282">
        <v>446.49900000000002</v>
      </c>
      <c r="I5010" s="283"/>
      <c r="J5010" s="284">
        <f>ROUND(I5010*H5010,2)</f>
        <v>0</v>
      </c>
      <c r="K5010" s="280" t="s">
        <v>23</v>
      </c>
      <c r="L5010" s="285"/>
      <c r="M5010" s="286" t="s">
        <v>23</v>
      </c>
      <c r="N5010" s="287" t="s">
        <v>44</v>
      </c>
      <c r="O5010" s="43"/>
      <c r="P5010" s="218">
        <f>O5010*H5010</f>
        <v>0</v>
      </c>
      <c r="Q5010" s="218">
        <v>2.64E-3</v>
      </c>
      <c r="R5010" s="218">
        <f>Q5010*H5010</f>
        <v>1.1787573600000001</v>
      </c>
      <c r="S5010" s="218">
        <v>0</v>
      </c>
      <c r="T5010" s="219">
        <f>S5010*H5010</f>
        <v>0</v>
      </c>
      <c r="AR5010" s="25" t="s">
        <v>977</v>
      </c>
      <c r="AT5010" s="25" t="s">
        <v>1110</v>
      </c>
      <c r="AU5010" s="25" t="s">
        <v>82</v>
      </c>
      <c r="AY5010" s="25" t="s">
        <v>492</v>
      </c>
      <c r="BE5010" s="220">
        <f>IF(N5010="základní",J5010,0)</f>
        <v>0</v>
      </c>
      <c r="BF5010" s="220">
        <f>IF(N5010="snížená",J5010,0)</f>
        <v>0</v>
      </c>
      <c r="BG5010" s="220">
        <f>IF(N5010="zákl. přenesená",J5010,0)</f>
        <v>0</v>
      </c>
      <c r="BH5010" s="220">
        <f>IF(N5010="sníž. přenesená",J5010,0)</f>
        <v>0</v>
      </c>
      <c r="BI5010" s="220">
        <f>IF(N5010="nulová",J5010,0)</f>
        <v>0</v>
      </c>
      <c r="BJ5010" s="25" t="s">
        <v>80</v>
      </c>
      <c r="BK5010" s="220">
        <f>ROUND(I5010*H5010,2)</f>
        <v>0</v>
      </c>
      <c r="BL5010" s="25" t="s">
        <v>775</v>
      </c>
      <c r="BM5010" s="25" t="s">
        <v>7096</v>
      </c>
    </row>
    <row r="5011" spans="2:65" s="1" customFormat="1" ht="36">
      <c r="B5011" s="42"/>
      <c r="C5011" s="64"/>
      <c r="D5011" s="221" t="s">
        <v>506</v>
      </c>
      <c r="E5011" s="64"/>
      <c r="F5011" s="222" t="s">
        <v>7095</v>
      </c>
      <c r="G5011" s="64"/>
      <c r="H5011" s="64"/>
      <c r="I5011" s="177"/>
      <c r="J5011" s="64"/>
      <c r="K5011" s="64"/>
      <c r="L5011" s="62"/>
      <c r="M5011" s="223"/>
      <c r="N5011" s="43"/>
      <c r="O5011" s="43"/>
      <c r="P5011" s="43"/>
      <c r="Q5011" s="43"/>
      <c r="R5011" s="43"/>
      <c r="S5011" s="43"/>
      <c r="T5011" s="79"/>
      <c r="AT5011" s="25" t="s">
        <v>506</v>
      </c>
      <c r="AU5011" s="25" t="s">
        <v>82</v>
      </c>
    </row>
    <row r="5012" spans="2:65" s="12" customFormat="1">
      <c r="B5012" s="225"/>
      <c r="C5012" s="226"/>
      <c r="D5012" s="221" t="s">
        <v>513</v>
      </c>
      <c r="E5012" s="248" t="s">
        <v>23</v>
      </c>
      <c r="F5012" s="249" t="s">
        <v>394</v>
      </c>
      <c r="G5012" s="226"/>
      <c r="H5012" s="250">
        <v>388.26</v>
      </c>
      <c r="I5012" s="231"/>
      <c r="J5012" s="226"/>
      <c r="K5012" s="226"/>
      <c r="L5012" s="232"/>
      <c r="M5012" s="233"/>
      <c r="N5012" s="234"/>
      <c r="O5012" s="234"/>
      <c r="P5012" s="234"/>
      <c r="Q5012" s="234"/>
      <c r="R5012" s="234"/>
      <c r="S5012" s="234"/>
      <c r="T5012" s="235"/>
      <c r="AT5012" s="236" t="s">
        <v>513</v>
      </c>
      <c r="AU5012" s="236" t="s">
        <v>82</v>
      </c>
      <c r="AV5012" s="12" t="s">
        <v>82</v>
      </c>
      <c r="AW5012" s="12" t="s">
        <v>36</v>
      </c>
      <c r="AX5012" s="12" t="s">
        <v>80</v>
      </c>
      <c r="AY5012" s="236" t="s">
        <v>492</v>
      </c>
    </row>
    <row r="5013" spans="2:65" s="12" customFormat="1">
      <c r="B5013" s="225"/>
      <c r="C5013" s="226"/>
      <c r="D5013" s="227" t="s">
        <v>513</v>
      </c>
      <c r="E5013" s="226"/>
      <c r="F5013" s="229" t="s">
        <v>7097</v>
      </c>
      <c r="G5013" s="226"/>
      <c r="H5013" s="230">
        <v>446.49900000000002</v>
      </c>
      <c r="I5013" s="231"/>
      <c r="J5013" s="226"/>
      <c r="K5013" s="226"/>
      <c r="L5013" s="232"/>
      <c r="M5013" s="233"/>
      <c r="N5013" s="234"/>
      <c r="O5013" s="234"/>
      <c r="P5013" s="234"/>
      <c r="Q5013" s="234"/>
      <c r="R5013" s="234"/>
      <c r="S5013" s="234"/>
      <c r="T5013" s="235"/>
      <c r="AT5013" s="236" t="s">
        <v>513</v>
      </c>
      <c r="AU5013" s="236" t="s">
        <v>82</v>
      </c>
      <c r="AV5013" s="12" t="s">
        <v>82</v>
      </c>
      <c r="AW5013" s="12" t="s">
        <v>6</v>
      </c>
      <c r="AX5013" s="12" t="s">
        <v>80</v>
      </c>
      <c r="AY5013" s="236" t="s">
        <v>492</v>
      </c>
    </row>
    <row r="5014" spans="2:65" s="1" customFormat="1" ht="38.25" customHeight="1">
      <c r="B5014" s="42"/>
      <c r="C5014" s="278" t="s">
        <v>7098</v>
      </c>
      <c r="D5014" s="278" t="s">
        <v>1110</v>
      </c>
      <c r="E5014" s="279" t="s">
        <v>7099</v>
      </c>
      <c r="F5014" s="280" t="s">
        <v>7100</v>
      </c>
      <c r="G5014" s="281" t="s">
        <v>180</v>
      </c>
      <c r="H5014" s="282">
        <v>680.35199999999998</v>
      </c>
      <c r="I5014" s="283"/>
      <c r="J5014" s="284">
        <f>ROUND(I5014*H5014,2)</f>
        <v>0</v>
      </c>
      <c r="K5014" s="280" t="s">
        <v>23</v>
      </c>
      <c r="L5014" s="285"/>
      <c r="M5014" s="286" t="s">
        <v>23</v>
      </c>
      <c r="N5014" s="287" t="s">
        <v>44</v>
      </c>
      <c r="O5014" s="43"/>
      <c r="P5014" s="218">
        <f>O5014*H5014</f>
        <v>0</v>
      </c>
      <c r="Q5014" s="218">
        <v>2.64E-3</v>
      </c>
      <c r="R5014" s="218">
        <f>Q5014*H5014</f>
        <v>1.7961292799999999</v>
      </c>
      <c r="S5014" s="218">
        <v>0</v>
      </c>
      <c r="T5014" s="219">
        <f>S5014*H5014</f>
        <v>0</v>
      </c>
      <c r="AR5014" s="25" t="s">
        <v>977</v>
      </c>
      <c r="AT5014" s="25" t="s">
        <v>1110</v>
      </c>
      <c r="AU5014" s="25" t="s">
        <v>82</v>
      </c>
      <c r="AY5014" s="25" t="s">
        <v>492</v>
      </c>
      <c r="BE5014" s="220">
        <f>IF(N5014="základní",J5014,0)</f>
        <v>0</v>
      </c>
      <c r="BF5014" s="220">
        <f>IF(N5014="snížená",J5014,0)</f>
        <v>0</v>
      </c>
      <c r="BG5014" s="220">
        <f>IF(N5014="zákl. přenesená",J5014,0)</f>
        <v>0</v>
      </c>
      <c r="BH5014" s="220">
        <f>IF(N5014="sníž. přenesená",J5014,0)</f>
        <v>0</v>
      </c>
      <c r="BI5014" s="220">
        <f>IF(N5014="nulová",J5014,0)</f>
        <v>0</v>
      </c>
      <c r="BJ5014" s="25" t="s">
        <v>80</v>
      </c>
      <c r="BK5014" s="220">
        <f>ROUND(I5014*H5014,2)</f>
        <v>0</v>
      </c>
      <c r="BL5014" s="25" t="s">
        <v>775</v>
      </c>
      <c r="BM5014" s="25" t="s">
        <v>7101</v>
      </c>
    </row>
    <row r="5015" spans="2:65" s="1" customFormat="1" ht="36">
      <c r="B5015" s="42"/>
      <c r="C5015" s="64"/>
      <c r="D5015" s="221" t="s">
        <v>506</v>
      </c>
      <c r="E5015" s="64"/>
      <c r="F5015" s="222" t="s">
        <v>7102</v>
      </c>
      <c r="G5015" s="64"/>
      <c r="H5015" s="64"/>
      <c r="I5015" s="177"/>
      <c r="J5015" s="64"/>
      <c r="K5015" s="64"/>
      <c r="L5015" s="62"/>
      <c r="M5015" s="223"/>
      <c r="N5015" s="43"/>
      <c r="O5015" s="43"/>
      <c r="P5015" s="43"/>
      <c r="Q5015" s="43"/>
      <c r="R5015" s="43"/>
      <c r="S5015" s="43"/>
      <c r="T5015" s="79"/>
      <c r="AT5015" s="25" t="s">
        <v>506</v>
      </c>
      <c r="AU5015" s="25" t="s">
        <v>82</v>
      </c>
    </row>
    <row r="5016" spans="2:65" s="12" customFormat="1">
      <c r="B5016" s="225"/>
      <c r="C5016" s="226"/>
      <c r="D5016" s="221" t="s">
        <v>513</v>
      </c>
      <c r="E5016" s="248" t="s">
        <v>23</v>
      </c>
      <c r="F5016" s="249" t="s">
        <v>7103</v>
      </c>
      <c r="G5016" s="226"/>
      <c r="H5016" s="250">
        <v>591.61</v>
      </c>
      <c r="I5016" s="231"/>
      <c r="J5016" s="226"/>
      <c r="K5016" s="226"/>
      <c r="L5016" s="232"/>
      <c r="M5016" s="233"/>
      <c r="N5016" s="234"/>
      <c r="O5016" s="234"/>
      <c r="P5016" s="234"/>
      <c r="Q5016" s="234"/>
      <c r="R5016" s="234"/>
      <c r="S5016" s="234"/>
      <c r="T5016" s="235"/>
      <c r="AT5016" s="236" t="s">
        <v>513</v>
      </c>
      <c r="AU5016" s="236" t="s">
        <v>82</v>
      </c>
      <c r="AV5016" s="12" t="s">
        <v>82</v>
      </c>
      <c r="AW5016" s="12" t="s">
        <v>36</v>
      </c>
      <c r="AX5016" s="12" t="s">
        <v>80</v>
      </c>
      <c r="AY5016" s="236" t="s">
        <v>492</v>
      </c>
    </row>
    <row r="5017" spans="2:65" s="12" customFormat="1">
      <c r="B5017" s="225"/>
      <c r="C5017" s="226"/>
      <c r="D5017" s="227" t="s">
        <v>513</v>
      </c>
      <c r="E5017" s="226"/>
      <c r="F5017" s="229" t="s">
        <v>7104</v>
      </c>
      <c r="G5017" s="226"/>
      <c r="H5017" s="230">
        <v>680.35199999999998</v>
      </c>
      <c r="I5017" s="231"/>
      <c r="J5017" s="226"/>
      <c r="K5017" s="226"/>
      <c r="L5017" s="232"/>
      <c r="M5017" s="233"/>
      <c r="N5017" s="234"/>
      <c r="O5017" s="234"/>
      <c r="P5017" s="234"/>
      <c r="Q5017" s="234"/>
      <c r="R5017" s="234"/>
      <c r="S5017" s="234"/>
      <c r="T5017" s="235"/>
      <c r="AT5017" s="236" t="s">
        <v>513</v>
      </c>
      <c r="AU5017" s="236" t="s">
        <v>82</v>
      </c>
      <c r="AV5017" s="12" t="s">
        <v>82</v>
      </c>
      <c r="AW5017" s="12" t="s">
        <v>6</v>
      </c>
      <c r="AX5017" s="12" t="s">
        <v>80</v>
      </c>
      <c r="AY5017" s="236" t="s">
        <v>492</v>
      </c>
    </row>
    <row r="5018" spans="2:65" s="1" customFormat="1" ht="16.5" customHeight="1">
      <c r="B5018" s="42"/>
      <c r="C5018" s="209" t="s">
        <v>7105</v>
      </c>
      <c r="D5018" s="209" t="s">
        <v>498</v>
      </c>
      <c r="E5018" s="210" t="s">
        <v>7106</v>
      </c>
      <c r="F5018" s="211" t="s">
        <v>7107</v>
      </c>
      <c r="G5018" s="212" t="s">
        <v>832</v>
      </c>
      <c r="H5018" s="213">
        <v>2881.5619999999999</v>
      </c>
      <c r="I5018" s="214"/>
      <c r="J5018" s="215">
        <f>ROUND(I5018*H5018,2)</f>
        <v>0</v>
      </c>
      <c r="K5018" s="211" t="s">
        <v>501</v>
      </c>
      <c r="L5018" s="62"/>
      <c r="M5018" s="216" t="s">
        <v>23</v>
      </c>
      <c r="N5018" s="217" t="s">
        <v>44</v>
      </c>
      <c r="O5018" s="43"/>
      <c r="P5018" s="218">
        <f>O5018*H5018</f>
        <v>0</v>
      </c>
      <c r="Q5018" s="218">
        <v>3.0000000000000001E-5</v>
      </c>
      <c r="R5018" s="218">
        <f>Q5018*H5018</f>
        <v>8.644686E-2</v>
      </c>
      <c r="S5018" s="218">
        <v>0</v>
      </c>
      <c r="T5018" s="219">
        <f>S5018*H5018</f>
        <v>0</v>
      </c>
      <c r="AR5018" s="25" t="s">
        <v>775</v>
      </c>
      <c r="AT5018" s="25" t="s">
        <v>498</v>
      </c>
      <c r="AU5018" s="25" t="s">
        <v>82</v>
      </c>
      <c r="AY5018" s="25" t="s">
        <v>492</v>
      </c>
      <c r="BE5018" s="220">
        <f>IF(N5018="základní",J5018,0)</f>
        <v>0</v>
      </c>
      <c r="BF5018" s="220">
        <f>IF(N5018="snížená",J5018,0)</f>
        <v>0</v>
      </c>
      <c r="BG5018" s="220">
        <f>IF(N5018="zákl. přenesená",J5018,0)</f>
        <v>0</v>
      </c>
      <c r="BH5018" s="220">
        <f>IF(N5018="sníž. přenesená",J5018,0)</f>
        <v>0</v>
      </c>
      <c r="BI5018" s="220">
        <f>IF(N5018="nulová",J5018,0)</f>
        <v>0</v>
      </c>
      <c r="BJ5018" s="25" t="s">
        <v>80</v>
      </c>
      <c r="BK5018" s="220">
        <f>ROUND(I5018*H5018,2)</f>
        <v>0</v>
      </c>
      <c r="BL5018" s="25" t="s">
        <v>775</v>
      </c>
      <c r="BM5018" s="25" t="s">
        <v>7108</v>
      </c>
    </row>
    <row r="5019" spans="2:65" s="1" customFormat="1">
      <c r="B5019" s="42"/>
      <c r="C5019" s="64"/>
      <c r="D5019" s="221" t="s">
        <v>506</v>
      </c>
      <c r="E5019" s="64"/>
      <c r="F5019" s="222" t="s">
        <v>7109</v>
      </c>
      <c r="G5019" s="64"/>
      <c r="H5019" s="64"/>
      <c r="I5019" s="177"/>
      <c r="J5019" s="64"/>
      <c r="K5019" s="64"/>
      <c r="L5019" s="62"/>
      <c r="M5019" s="223"/>
      <c r="N5019" s="43"/>
      <c r="O5019" s="43"/>
      <c r="P5019" s="43"/>
      <c r="Q5019" s="43"/>
      <c r="R5019" s="43"/>
      <c r="S5019" s="43"/>
      <c r="T5019" s="79"/>
      <c r="AT5019" s="25" t="s">
        <v>506</v>
      </c>
      <c r="AU5019" s="25" t="s">
        <v>82</v>
      </c>
    </row>
    <row r="5020" spans="2:65" s="13" customFormat="1">
      <c r="B5020" s="237"/>
      <c r="C5020" s="238"/>
      <c r="D5020" s="221" t="s">
        <v>513</v>
      </c>
      <c r="E5020" s="239" t="s">
        <v>23</v>
      </c>
      <c r="F5020" s="240" t="s">
        <v>7110</v>
      </c>
      <c r="G5020" s="238"/>
      <c r="H5020" s="241" t="s">
        <v>23</v>
      </c>
      <c r="I5020" s="242"/>
      <c r="J5020" s="238"/>
      <c r="K5020" s="238"/>
      <c r="L5020" s="243"/>
      <c r="M5020" s="244"/>
      <c r="N5020" s="245"/>
      <c r="O5020" s="245"/>
      <c r="P5020" s="245"/>
      <c r="Q5020" s="245"/>
      <c r="R5020" s="245"/>
      <c r="S5020" s="245"/>
      <c r="T5020" s="246"/>
      <c r="AT5020" s="247" t="s">
        <v>513</v>
      </c>
      <c r="AU5020" s="247" t="s">
        <v>82</v>
      </c>
      <c r="AV5020" s="13" t="s">
        <v>80</v>
      </c>
      <c r="AW5020" s="13" t="s">
        <v>36</v>
      </c>
      <c r="AX5020" s="13" t="s">
        <v>73</v>
      </c>
      <c r="AY5020" s="247" t="s">
        <v>492</v>
      </c>
    </row>
    <row r="5021" spans="2:65" s="12" customFormat="1">
      <c r="B5021" s="225"/>
      <c r="C5021" s="226"/>
      <c r="D5021" s="221" t="s">
        <v>513</v>
      </c>
      <c r="E5021" s="248" t="s">
        <v>23</v>
      </c>
      <c r="F5021" s="249" t="s">
        <v>7111</v>
      </c>
      <c r="G5021" s="226"/>
      <c r="H5021" s="250">
        <v>127.105</v>
      </c>
      <c r="I5021" s="231"/>
      <c r="J5021" s="226"/>
      <c r="K5021" s="226"/>
      <c r="L5021" s="232"/>
      <c r="M5021" s="233"/>
      <c r="N5021" s="234"/>
      <c r="O5021" s="234"/>
      <c r="P5021" s="234"/>
      <c r="Q5021" s="234"/>
      <c r="R5021" s="234"/>
      <c r="S5021" s="234"/>
      <c r="T5021" s="235"/>
      <c r="AT5021" s="236" t="s">
        <v>513</v>
      </c>
      <c r="AU5021" s="236" t="s">
        <v>82</v>
      </c>
      <c r="AV5021" s="12" t="s">
        <v>82</v>
      </c>
      <c r="AW5021" s="12" t="s">
        <v>36</v>
      </c>
      <c r="AX5021" s="12" t="s">
        <v>73</v>
      </c>
      <c r="AY5021" s="236" t="s">
        <v>492</v>
      </c>
    </row>
    <row r="5022" spans="2:65" s="13" customFormat="1">
      <c r="B5022" s="237"/>
      <c r="C5022" s="238"/>
      <c r="D5022" s="221" t="s">
        <v>513</v>
      </c>
      <c r="E5022" s="239" t="s">
        <v>23</v>
      </c>
      <c r="F5022" s="240" t="s">
        <v>7112</v>
      </c>
      <c r="G5022" s="238"/>
      <c r="H5022" s="241" t="s">
        <v>23</v>
      </c>
      <c r="I5022" s="242"/>
      <c r="J5022" s="238"/>
      <c r="K5022" s="238"/>
      <c r="L5022" s="243"/>
      <c r="M5022" s="244"/>
      <c r="N5022" s="245"/>
      <c r="O5022" s="245"/>
      <c r="P5022" s="245"/>
      <c r="Q5022" s="245"/>
      <c r="R5022" s="245"/>
      <c r="S5022" s="245"/>
      <c r="T5022" s="246"/>
      <c r="AT5022" s="247" t="s">
        <v>513</v>
      </c>
      <c r="AU5022" s="247" t="s">
        <v>82</v>
      </c>
      <c r="AV5022" s="13" t="s">
        <v>80</v>
      </c>
      <c r="AW5022" s="13" t="s">
        <v>36</v>
      </c>
      <c r="AX5022" s="13" t="s">
        <v>73</v>
      </c>
      <c r="AY5022" s="247" t="s">
        <v>492</v>
      </c>
    </row>
    <row r="5023" spans="2:65" s="12" customFormat="1">
      <c r="B5023" s="225"/>
      <c r="C5023" s="226"/>
      <c r="D5023" s="221" t="s">
        <v>513</v>
      </c>
      <c r="E5023" s="248" t="s">
        <v>23</v>
      </c>
      <c r="F5023" s="249" t="s">
        <v>7113</v>
      </c>
      <c r="G5023" s="226"/>
      <c r="H5023" s="250">
        <v>622.00099999999998</v>
      </c>
      <c r="I5023" s="231"/>
      <c r="J5023" s="226"/>
      <c r="K5023" s="226"/>
      <c r="L5023" s="232"/>
      <c r="M5023" s="233"/>
      <c r="N5023" s="234"/>
      <c r="O5023" s="234"/>
      <c r="P5023" s="234"/>
      <c r="Q5023" s="234"/>
      <c r="R5023" s="234"/>
      <c r="S5023" s="234"/>
      <c r="T5023" s="235"/>
      <c r="AT5023" s="236" t="s">
        <v>513</v>
      </c>
      <c r="AU5023" s="236" t="s">
        <v>82</v>
      </c>
      <c r="AV5023" s="12" t="s">
        <v>82</v>
      </c>
      <c r="AW5023" s="12" t="s">
        <v>36</v>
      </c>
      <c r="AX5023" s="12" t="s">
        <v>73</v>
      </c>
      <c r="AY5023" s="236" t="s">
        <v>492</v>
      </c>
    </row>
    <row r="5024" spans="2:65" s="13" customFormat="1">
      <c r="B5024" s="237"/>
      <c r="C5024" s="238"/>
      <c r="D5024" s="221" t="s">
        <v>513</v>
      </c>
      <c r="E5024" s="239" t="s">
        <v>23</v>
      </c>
      <c r="F5024" s="240" t="s">
        <v>7114</v>
      </c>
      <c r="G5024" s="238"/>
      <c r="H5024" s="241" t="s">
        <v>23</v>
      </c>
      <c r="I5024" s="242"/>
      <c r="J5024" s="238"/>
      <c r="K5024" s="238"/>
      <c r="L5024" s="243"/>
      <c r="M5024" s="244"/>
      <c r="N5024" s="245"/>
      <c r="O5024" s="245"/>
      <c r="P5024" s="245"/>
      <c r="Q5024" s="245"/>
      <c r="R5024" s="245"/>
      <c r="S5024" s="245"/>
      <c r="T5024" s="246"/>
      <c r="AT5024" s="247" t="s">
        <v>513</v>
      </c>
      <c r="AU5024" s="247" t="s">
        <v>82</v>
      </c>
      <c r="AV5024" s="13" t="s">
        <v>80</v>
      </c>
      <c r="AW5024" s="13" t="s">
        <v>36</v>
      </c>
      <c r="AX5024" s="13" t="s">
        <v>73</v>
      </c>
      <c r="AY5024" s="247" t="s">
        <v>492</v>
      </c>
    </row>
    <row r="5025" spans="2:65" s="12" customFormat="1">
      <c r="B5025" s="225"/>
      <c r="C5025" s="226"/>
      <c r="D5025" s="221" t="s">
        <v>513</v>
      </c>
      <c r="E5025" s="248" t="s">
        <v>23</v>
      </c>
      <c r="F5025" s="249" t="s">
        <v>7115</v>
      </c>
      <c r="G5025" s="226"/>
      <c r="H5025" s="250">
        <v>1268.184</v>
      </c>
      <c r="I5025" s="231"/>
      <c r="J5025" s="226"/>
      <c r="K5025" s="226"/>
      <c r="L5025" s="232"/>
      <c r="M5025" s="233"/>
      <c r="N5025" s="234"/>
      <c r="O5025" s="234"/>
      <c r="P5025" s="234"/>
      <c r="Q5025" s="234"/>
      <c r="R5025" s="234"/>
      <c r="S5025" s="234"/>
      <c r="T5025" s="235"/>
      <c r="AT5025" s="236" t="s">
        <v>513</v>
      </c>
      <c r="AU5025" s="236" t="s">
        <v>82</v>
      </c>
      <c r="AV5025" s="12" t="s">
        <v>82</v>
      </c>
      <c r="AW5025" s="12" t="s">
        <v>36</v>
      </c>
      <c r="AX5025" s="12" t="s">
        <v>73</v>
      </c>
      <c r="AY5025" s="236" t="s">
        <v>492</v>
      </c>
    </row>
    <row r="5026" spans="2:65" s="13" customFormat="1">
      <c r="B5026" s="237"/>
      <c r="C5026" s="238"/>
      <c r="D5026" s="221" t="s">
        <v>513</v>
      </c>
      <c r="E5026" s="239" t="s">
        <v>23</v>
      </c>
      <c r="F5026" s="240" t="s">
        <v>7116</v>
      </c>
      <c r="G5026" s="238"/>
      <c r="H5026" s="241" t="s">
        <v>23</v>
      </c>
      <c r="I5026" s="242"/>
      <c r="J5026" s="238"/>
      <c r="K5026" s="238"/>
      <c r="L5026" s="243"/>
      <c r="M5026" s="244"/>
      <c r="N5026" s="245"/>
      <c r="O5026" s="245"/>
      <c r="P5026" s="245"/>
      <c r="Q5026" s="245"/>
      <c r="R5026" s="245"/>
      <c r="S5026" s="245"/>
      <c r="T5026" s="246"/>
      <c r="AT5026" s="247" t="s">
        <v>513</v>
      </c>
      <c r="AU5026" s="247" t="s">
        <v>82</v>
      </c>
      <c r="AV5026" s="13" t="s">
        <v>80</v>
      </c>
      <c r="AW5026" s="13" t="s">
        <v>36</v>
      </c>
      <c r="AX5026" s="13" t="s">
        <v>73</v>
      </c>
      <c r="AY5026" s="247" t="s">
        <v>492</v>
      </c>
    </row>
    <row r="5027" spans="2:65" s="12" customFormat="1">
      <c r="B5027" s="225"/>
      <c r="C5027" s="226"/>
      <c r="D5027" s="221" t="s">
        <v>513</v>
      </c>
      <c r="E5027" s="248" t="s">
        <v>23</v>
      </c>
      <c r="F5027" s="249" t="s">
        <v>7117</v>
      </c>
      <c r="G5027" s="226"/>
      <c r="H5027" s="250">
        <v>864.27200000000005</v>
      </c>
      <c r="I5027" s="231"/>
      <c r="J5027" s="226"/>
      <c r="K5027" s="226"/>
      <c r="L5027" s="232"/>
      <c r="M5027" s="233"/>
      <c r="N5027" s="234"/>
      <c r="O5027" s="234"/>
      <c r="P5027" s="234"/>
      <c r="Q5027" s="234"/>
      <c r="R5027" s="234"/>
      <c r="S5027" s="234"/>
      <c r="T5027" s="235"/>
      <c r="AT5027" s="236" t="s">
        <v>513</v>
      </c>
      <c r="AU5027" s="236" t="s">
        <v>82</v>
      </c>
      <c r="AV5027" s="12" t="s">
        <v>82</v>
      </c>
      <c r="AW5027" s="12" t="s">
        <v>36</v>
      </c>
      <c r="AX5027" s="12" t="s">
        <v>73</v>
      </c>
      <c r="AY5027" s="236" t="s">
        <v>492</v>
      </c>
    </row>
    <row r="5028" spans="2:65" s="14" customFormat="1">
      <c r="B5028" s="251"/>
      <c r="C5028" s="252"/>
      <c r="D5028" s="227" t="s">
        <v>513</v>
      </c>
      <c r="E5028" s="253" t="s">
        <v>23</v>
      </c>
      <c r="F5028" s="254" t="s">
        <v>560</v>
      </c>
      <c r="G5028" s="252"/>
      <c r="H5028" s="255">
        <v>2881.5619999999999</v>
      </c>
      <c r="I5028" s="256"/>
      <c r="J5028" s="252"/>
      <c r="K5028" s="252"/>
      <c r="L5028" s="257"/>
      <c r="M5028" s="258"/>
      <c r="N5028" s="259"/>
      <c r="O5028" s="259"/>
      <c r="P5028" s="259"/>
      <c r="Q5028" s="259"/>
      <c r="R5028" s="259"/>
      <c r="S5028" s="259"/>
      <c r="T5028" s="260"/>
      <c r="AT5028" s="261" t="s">
        <v>513</v>
      </c>
      <c r="AU5028" s="261" t="s">
        <v>82</v>
      </c>
      <c r="AV5028" s="14" t="s">
        <v>502</v>
      </c>
      <c r="AW5028" s="14" t="s">
        <v>36</v>
      </c>
      <c r="AX5028" s="14" t="s">
        <v>80</v>
      </c>
      <c r="AY5028" s="261" t="s">
        <v>492</v>
      </c>
    </row>
    <row r="5029" spans="2:65" s="1" customFormat="1" ht="16.5" customHeight="1">
      <c r="B5029" s="42"/>
      <c r="C5029" s="278" t="s">
        <v>7118</v>
      </c>
      <c r="D5029" s="278" t="s">
        <v>1110</v>
      </c>
      <c r="E5029" s="279" t="s">
        <v>7119</v>
      </c>
      <c r="F5029" s="280" t="s">
        <v>7114</v>
      </c>
      <c r="G5029" s="281" t="s">
        <v>832</v>
      </c>
      <c r="H5029" s="282">
        <v>1306.23</v>
      </c>
      <c r="I5029" s="283"/>
      <c r="J5029" s="284">
        <f>ROUND(I5029*H5029,2)</f>
        <v>0</v>
      </c>
      <c r="K5029" s="280" t="s">
        <v>23</v>
      </c>
      <c r="L5029" s="285"/>
      <c r="M5029" s="286" t="s">
        <v>23</v>
      </c>
      <c r="N5029" s="287" t="s">
        <v>44</v>
      </c>
      <c r="O5029" s="43"/>
      <c r="P5029" s="218">
        <f>O5029*H5029</f>
        <v>0</v>
      </c>
      <c r="Q5029" s="218">
        <v>0</v>
      </c>
      <c r="R5029" s="218">
        <f>Q5029*H5029</f>
        <v>0</v>
      </c>
      <c r="S5029" s="218">
        <v>0</v>
      </c>
      <c r="T5029" s="219">
        <f>S5029*H5029</f>
        <v>0</v>
      </c>
      <c r="AR5029" s="25" t="s">
        <v>977</v>
      </c>
      <c r="AT5029" s="25" t="s">
        <v>1110</v>
      </c>
      <c r="AU5029" s="25" t="s">
        <v>82</v>
      </c>
      <c r="AY5029" s="25" t="s">
        <v>492</v>
      </c>
      <c r="BE5029" s="220">
        <f>IF(N5029="základní",J5029,0)</f>
        <v>0</v>
      </c>
      <c r="BF5029" s="220">
        <f>IF(N5029="snížená",J5029,0)</f>
        <v>0</v>
      </c>
      <c r="BG5029" s="220">
        <f>IF(N5029="zákl. přenesená",J5029,0)</f>
        <v>0</v>
      </c>
      <c r="BH5029" s="220">
        <f>IF(N5029="sníž. přenesená",J5029,0)</f>
        <v>0</v>
      </c>
      <c r="BI5029" s="220">
        <f>IF(N5029="nulová",J5029,0)</f>
        <v>0</v>
      </c>
      <c r="BJ5029" s="25" t="s">
        <v>80</v>
      </c>
      <c r="BK5029" s="220">
        <f>ROUND(I5029*H5029,2)</f>
        <v>0</v>
      </c>
      <c r="BL5029" s="25" t="s">
        <v>775</v>
      </c>
      <c r="BM5029" s="25" t="s">
        <v>7120</v>
      </c>
    </row>
    <row r="5030" spans="2:65" s="1" customFormat="1">
      <c r="B5030" s="42"/>
      <c r="C5030" s="64"/>
      <c r="D5030" s="221" t="s">
        <v>506</v>
      </c>
      <c r="E5030" s="64"/>
      <c r="F5030" s="222" t="s">
        <v>7114</v>
      </c>
      <c r="G5030" s="64"/>
      <c r="H5030" s="64"/>
      <c r="I5030" s="177"/>
      <c r="J5030" s="64"/>
      <c r="K5030" s="64"/>
      <c r="L5030" s="62"/>
      <c r="M5030" s="223"/>
      <c r="N5030" s="43"/>
      <c r="O5030" s="43"/>
      <c r="P5030" s="43"/>
      <c r="Q5030" s="43"/>
      <c r="R5030" s="43"/>
      <c r="S5030" s="43"/>
      <c r="T5030" s="79"/>
      <c r="AT5030" s="25" t="s">
        <v>506</v>
      </c>
      <c r="AU5030" s="25" t="s">
        <v>82</v>
      </c>
    </row>
    <row r="5031" spans="2:65" s="13" customFormat="1">
      <c r="B5031" s="237"/>
      <c r="C5031" s="238"/>
      <c r="D5031" s="221" t="s">
        <v>513</v>
      </c>
      <c r="E5031" s="239" t="s">
        <v>23</v>
      </c>
      <c r="F5031" s="240" t="s">
        <v>7114</v>
      </c>
      <c r="G5031" s="238"/>
      <c r="H5031" s="241" t="s">
        <v>23</v>
      </c>
      <c r="I5031" s="242"/>
      <c r="J5031" s="238"/>
      <c r="K5031" s="238"/>
      <c r="L5031" s="243"/>
      <c r="M5031" s="244"/>
      <c r="N5031" s="245"/>
      <c r="O5031" s="245"/>
      <c r="P5031" s="245"/>
      <c r="Q5031" s="245"/>
      <c r="R5031" s="245"/>
      <c r="S5031" s="245"/>
      <c r="T5031" s="246"/>
      <c r="AT5031" s="247" t="s">
        <v>513</v>
      </c>
      <c r="AU5031" s="247" t="s">
        <v>82</v>
      </c>
      <c r="AV5031" s="13" t="s">
        <v>80</v>
      </c>
      <c r="AW5031" s="13" t="s">
        <v>36</v>
      </c>
      <c r="AX5031" s="13" t="s">
        <v>73</v>
      </c>
      <c r="AY5031" s="247" t="s">
        <v>492</v>
      </c>
    </row>
    <row r="5032" spans="2:65" s="12" customFormat="1">
      <c r="B5032" s="225"/>
      <c r="C5032" s="226"/>
      <c r="D5032" s="221" t="s">
        <v>513</v>
      </c>
      <c r="E5032" s="248" t="s">
        <v>23</v>
      </c>
      <c r="F5032" s="249" t="s">
        <v>7115</v>
      </c>
      <c r="G5032" s="226"/>
      <c r="H5032" s="250">
        <v>1268.184</v>
      </c>
      <c r="I5032" s="231"/>
      <c r="J5032" s="226"/>
      <c r="K5032" s="226"/>
      <c r="L5032" s="232"/>
      <c r="M5032" s="233"/>
      <c r="N5032" s="234"/>
      <c r="O5032" s="234"/>
      <c r="P5032" s="234"/>
      <c r="Q5032" s="234"/>
      <c r="R5032" s="234"/>
      <c r="S5032" s="234"/>
      <c r="T5032" s="235"/>
      <c r="AT5032" s="236" t="s">
        <v>513</v>
      </c>
      <c r="AU5032" s="236" t="s">
        <v>82</v>
      </c>
      <c r="AV5032" s="12" t="s">
        <v>82</v>
      </c>
      <c r="AW5032" s="12" t="s">
        <v>36</v>
      </c>
      <c r="AX5032" s="12" t="s">
        <v>73</v>
      </c>
      <c r="AY5032" s="236" t="s">
        <v>492</v>
      </c>
    </row>
    <row r="5033" spans="2:65" s="14" customFormat="1">
      <c r="B5033" s="251"/>
      <c r="C5033" s="252"/>
      <c r="D5033" s="221" t="s">
        <v>513</v>
      </c>
      <c r="E5033" s="275" t="s">
        <v>23</v>
      </c>
      <c r="F5033" s="276" t="s">
        <v>560</v>
      </c>
      <c r="G5033" s="252"/>
      <c r="H5033" s="277">
        <v>1268.184</v>
      </c>
      <c r="I5033" s="256"/>
      <c r="J5033" s="252"/>
      <c r="K5033" s="252"/>
      <c r="L5033" s="257"/>
      <c r="M5033" s="258"/>
      <c r="N5033" s="259"/>
      <c r="O5033" s="259"/>
      <c r="P5033" s="259"/>
      <c r="Q5033" s="259"/>
      <c r="R5033" s="259"/>
      <c r="S5033" s="259"/>
      <c r="T5033" s="260"/>
      <c r="AT5033" s="261" t="s">
        <v>513</v>
      </c>
      <c r="AU5033" s="261" t="s">
        <v>82</v>
      </c>
      <c r="AV5033" s="14" t="s">
        <v>502</v>
      </c>
      <c r="AW5033" s="14" t="s">
        <v>36</v>
      </c>
      <c r="AX5033" s="14" t="s">
        <v>80</v>
      </c>
      <c r="AY5033" s="261" t="s">
        <v>492</v>
      </c>
    </row>
    <row r="5034" spans="2:65" s="12" customFormat="1">
      <c r="B5034" s="225"/>
      <c r="C5034" s="226"/>
      <c r="D5034" s="227" t="s">
        <v>513</v>
      </c>
      <c r="E5034" s="226"/>
      <c r="F5034" s="229" t="s">
        <v>7121</v>
      </c>
      <c r="G5034" s="226"/>
      <c r="H5034" s="230">
        <v>1306.23</v>
      </c>
      <c r="I5034" s="231"/>
      <c r="J5034" s="226"/>
      <c r="K5034" s="226"/>
      <c r="L5034" s="232"/>
      <c r="M5034" s="233"/>
      <c r="N5034" s="234"/>
      <c r="O5034" s="234"/>
      <c r="P5034" s="234"/>
      <c r="Q5034" s="234"/>
      <c r="R5034" s="234"/>
      <c r="S5034" s="234"/>
      <c r="T5034" s="235"/>
      <c r="AT5034" s="236" t="s">
        <v>513</v>
      </c>
      <c r="AU5034" s="236" t="s">
        <v>82</v>
      </c>
      <c r="AV5034" s="12" t="s">
        <v>82</v>
      </c>
      <c r="AW5034" s="12" t="s">
        <v>6</v>
      </c>
      <c r="AX5034" s="12" t="s">
        <v>80</v>
      </c>
      <c r="AY5034" s="236" t="s">
        <v>492</v>
      </c>
    </row>
    <row r="5035" spans="2:65" s="1" customFormat="1" ht="16.5" customHeight="1">
      <c r="B5035" s="42"/>
      <c r="C5035" s="278" t="s">
        <v>7122</v>
      </c>
      <c r="D5035" s="278" t="s">
        <v>1110</v>
      </c>
      <c r="E5035" s="279" t="s">
        <v>7123</v>
      </c>
      <c r="F5035" s="280" t="s">
        <v>7112</v>
      </c>
      <c r="G5035" s="281" t="s">
        <v>832</v>
      </c>
      <c r="H5035" s="282">
        <v>640.66099999999994</v>
      </c>
      <c r="I5035" s="283"/>
      <c r="J5035" s="284">
        <f>ROUND(I5035*H5035,2)</f>
        <v>0</v>
      </c>
      <c r="K5035" s="280" t="s">
        <v>23</v>
      </c>
      <c r="L5035" s="285"/>
      <c r="M5035" s="286" t="s">
        <v>23</v>
      </c>
      <c r="N5035" s="287" t="s">
        <v>44</v>
      </c>
      <c r="O5035" s="43"/>
      <c r="P5035" s="218">
        <f>O5035*H5035</f>
        <v>0</v>
      </c>
      <c r="Q5035" s="218">
        <v>0</v>
      </c>
      <c r="R5035" s="218">
        <f>Q5035*H5035</f>
        <v>0</v>
      </c>
      <c r="S5035" s="218">
        <v>0</v>
      </c>
      <c r="T5035" s="219">
        <f>S5035*H5035</f>
        <v>0</v>
      </c>
      <c r="AR5035" s="25" t="s">
        <v>977</v>
      </c>
      <c r="AT5035" s="25" t="s">
        <v>1110</v>
      </c>
      <c r="AU5035" s="25" t="s">
        <v>82</v>
      </c>
      <c r="AY5035" s="25" t="s">
        <v>492</v>
      </c>
      <c r="BE5035" s="220">
        <f>IF(N5035="základní",J5035,0)</f>
        <v>0</v>
      </c>
      <c r="BF5035" s="220">
        <f>IF(N5035="snížená",J5035,0)</f>
        <v>0</v>
      </c>
      <c r="BG5035" s="220">
        <f>IF(N5035="zákl. přenesená",J5035,0)</f>
        <v>0</v>
      </c>
      <c r="BH5035" s="220">
        <f>IF(N5035="sníž. přenesená",J5035,0)</f>
        <v>0</v>
      </c>
      <c r="BI5035" s="220">
        <f>IF(N5035="nulová",J5035,0)</f>
        <v>0</v>
      </c>
      <c r="BJ5035" s="25" t="s">
        <v>80</v>
      </c>
      <c r="BK5035" s="220">
        <f>ROUND(I5035*H5035,2)</f>
        <v>0</v>
      </c>
      <c r="BL5035" s="25" t="s">
        <v>775</v>
      </c>
      <c r="BM5035" s="25" t="s">
        <v>7124</v>
      </c>
    </row>
    <row r="5036" spans="2:65" s="1" customFormat="1">
      <c r="B5036" s="42"/>
      <c r="C5036" s="64"/>
      <c r="D5036" s="221" t="s">
        <v>506</v>
      </c>
      <c r="E5036" s="64"/>
      <c r="F5036" s="222" t="s">
        <v>7112</v>
      </c>
      <c r="G5036" s="64"/>
      <c r="H5036" s="64"/>
      <c r="I5036" s="177"/>
      <c r="J5036" s="64"/>
      <c r="K5036" s="64"/>
      <c r="L5036" s="62"/>
      <c r="M5036" s="223"/>
      <c r="N5036" s="43"/>
      <c r="O5036" s="43"/>
      <c r="P5036" s="43"/>
      <c r="Q5036" s="43"/>
      <c r="R5036" s="43"/>
      <c r="S5036" s="43"/>
      <c r="T5036" s="79"/>
      <c r="AT5036" s="25" t="s">
        <v>506</v>
      </c>
      <c r="AU5036" s="25" t="s">
        <v>82</v>
      </c>
    </row>
    <row r="5037" spans="2:65" s="13" customFormat="1">
      <c r="B5037" s="237"/>
      <c r="C5037" s="238"/>
      <c r="D5037" s="221" t="s">
        <v>513</v>
      </c>
      <c r="E5037" s="239" t="s">
        <v>23</v>
      </c>
      <c r="F5037" s="240" t="s">
        <v>7112</v>
      </c>
      <c r="G5037" s="238"/>
      <c r="H5037" s="241" t="s">
        <v>23</v>
      </c>
      <c r="I5037" s="242"/>
      <c r="J5037" s="238"/>
      <c r="K5037" s="238"/>
      <c r="L5037" s="243"/>
      <c r="M5037" s="244"/>
      <c r="N5037" s="245"/>
      <c r="O5037" s="245"/>
      <c r="P5037" s="245"/>
      <c r="Q5037" s="245"/>
      <c r="R5037" s="245"/>
      <c r="S5037" s="245"/>
      <c r="T5037" s="246"/>
      <c r="AT5037" s="247" t="s">
        <v>513</v>
      </c>
      <c r="AU5037" s="247" t="s">
        <v>82</v>
      </c>
      <c r="AV5037" s="13" t="s">
        <v>80</v>
      </c>
      <c r="AW5037" s="13" t="s">
        <v>36</v>
      </c>
      <c r="AX5037" s="13" t="s">
        <v>73</v>
      </c>
      <c r="AY5037" s="247" t="s">
        <v>492</v>
      </c>
    </row>
    <row r="5038" spans="2:65" s="12" customFormat="1">
      <c r="B5038" s="225"/>
      <c r="C5038" s="226"/>
      <c r="D5038" s="221" t="s">
        <v>513</v>
      </c>
      <c r="E5038" s="248" t="s">
        <v>23</v>
      </c>
      <c r="F5038" s="249" t="s">
        <v>7113</v>
      </c>
      <c r="G5038" s="226"/>
      <c r="H5038" s="250">
        <v>622.00099999999998</v>
      </c>
      <c r="I5038" s="231"/>
      <c r="J5038" s="226"/>
      <c r="K5038" s="226"/>
      <c r="L5038" s="232"/>
      <c r="M5038" s="233"/>
      <c r="N5038" s="234"/>
      <c r="O5038" s="234"/>
      <c r="P5038" s="234"/>
      <c r="Q5038" s="234"/>
      <c r="R5038" s="234"/>
      <c r="S5038" s="234"/>
      <c r="T5038" s="235"/>
      <c r="AT5038" s="236" t="s">
        <v>513</v>
      </c>
      <c r="AU5038" s="236" t="s">
        <v>82</v>
      </c>
      <c r="AV5038" s="12" t="s">
        <v>82</v>
      </c>
      <c r="AW5038" s="12" t="s">
        <v>36</v>
      </c>
      <c r="AX5038" s="12" t="s">
        <v>73</v>
      </c>
      <c r="AY5038" s="236" t="s">
        <v>492</v>
      </c>
    </row>
    <row r="5039" spans="2:65" s="14" customFormat="1">
      <c r="B5039" s="251"/>
      <c r="C5039" s="252"/>
      <c r="D5039" s="221" t="s">
        <v>513</v>
      </c>
      <c r="E5039" s="275" t="s">
        <v>23</v>
      </c>
      <c r="F5039" s="276" t="s">
        <v>560</v>
      </c>
      <c r="G5039" s="252"/>
      <c r="H5039" s="277">
        <v>622.00099999999998</v>
      </c>
      <c r="I5039" s="256"/>
      <c r="J5039" s="252"/>
      <c r="K5039" s="252"/>
      <c r="L5039" s="257"/>
      <c r="M5039" s="258"/>
      <c r="N5039" s="259"/>
      <c r="O5039" s="259"/>
      <c r="P5039" s="259"/>
      <c r="Q5039" s="259"/>
      <c r="R5039" s="259"/>
      <c r="S5039" s="259"/>
      <c r="T5039" s="260"/>
      <c r="AT5039" s="261" t="s">
        <v>513</v>
      </c>
      <c r="AU5039" s="261" t="s">
        <v>82</v>
      </c>
      <c r="AV5039" s="14" t="s">
        <v>502</v>
      </c>
      <c r="AW5039" s="14" t="s">
        <v>36</v>
      </c>
      <c r="AX5039" s="14" t="s">
        <v>80</v>
      </c>
      <c r="AY5039" s="261" t="s">
        <v>492</v>
      </c>
    </row>
    <row r="5040" spans="2:65" s="12" customFormat="1">
      <c r="B5040" s="225"/>
      <c r="C5040" s="226"/>
      <c r="D5040" s="227" t="s">
        <v>513</v>
      </c>
      <c r="E5040" s="226"/>
      <c r="F5040" s="229" t="s">
        <v>7125</v>
      </c>
      <c r="G5040" s="226"/>
      <c r="H5040" s="230">
        <v>640.66099999999994</v>
      </c>
      <c r="I5040" s="231"/>
      <c r="J5040" s="226"/>
      <c r="K5040" s="226"/>
      <c r="L5040" s="232"/>
      <c r="M5040" s="233"/>
      <c r="N5040" s="234"/>
      <c r="O5040" s="234"/>
      <c r="P5040" s="234"/>
      <c r="Q5040" s="234"/>
      <c r="R5040" s="234"/>
      <c r="S5040" s="234"/>
      <c r="T5040" s="235"/>
      <c r="AT5040" s="236" t="s">
        <v>513</v>
      </c>
      <c r="AU5040" s="236" t="s">
        <v>82</v>
      </c>
      <c r="AV5040" s="12" t="s">
        <v>82</v>
      </c>
      <c r="AW5040" s="12" t="s">
        <v>6</v>
      </c>
      <c r="AX5040" s="12" t="s">
        <v>80</v>
      </c>
      <c r="AY5040" s="236" t="s">
        <v>492</v>
      </c>
    </row>
    <row r="5041" spans="2:65" s="1" customFormat="1" ht="16.5" customHeight="1">
      <c r="B5041" s="42"/>
      <c r="C5041" s="278" t="s">
        <v>7126</v>
      </c>
      <c r="D5041" s="278" t="s">
        <v>1110</v>
      </c>
      <c r="E5041" s="279" t="s">
        <v>7127</v>
      </c>
      <c r="F5041" s="280" t="s">
        <v>7110</v>
      </c>
      <c r="G5041" s="281" t="s">
        <v>832</v>
      </c>
      <c r="H5041" s="282">
        <v>130.91800000000001</v>
      </c>
      <c r="I5041" s="283"/>
      <c r="J5041" s="284">
        <f>ROUND(I5041*H5041,2)</f>
        <v>0</v>
      </c>
      <c r="K5041" s="280" t="s">
        <v>23</v>
      </c>
      <c r="L5041" s="285"/>
      <c r="M5041" s="286" t="s">
        <v>23</v>
      </c>
      <c r="N5041" s="287" t="s">
        <v>44</v>
      </c>
      <c r="O5041" s="43"/>
      <c r="P5041" s="218">
        <f>O5041*H5041</f>
        <v>0</v>
      </c>
      <c r="Q5041" s="218">
        <v>0</v>
      </c>
      <c r="R5041" s="218">
        <f>Q5041*H5041</f>
        <v>0</v>
      </c>
      <c r="S5041" s="218">
        <v>0</v>
      </c>
      <c r="T5041" s="219">
        <f>S5041*H5041</f>
        <v>0</v>
      </c>
      <c r="AR5041" s="25" t="s">
        <v>977</v>
      </c>
      <c r="AT5041" s="25" t="s">
        <v>1110</v>
      </c>
      <c r="AU5041" s="25" t="s">
        <v>82</v>
      </c>
      <c r="AY5041" s="25" t="s">
        <v>492</v>
      </c>
      <c r="BE5041" s="220">
        <f>IF(N5041="základní",J5041,0)</f>
        <v>0</v>
      </c>
      <c r="BF5041" s="220">
        <f>IF(N5041="snížená",J5041,0)</f>
        <v>0</v>
      </c>
      <c r="BG5041" s="220">
        <f>IF(N5041="zákl. přenesená",J5041,0)</f>
        <v>0</v>
      </c>
      <c r="BH5041" s="220">
        <f>IF(N5041="sníž. přenesená",J5041,0)</f>
        <v>0</v>
      </c>
      <c r="BI5041" s="220">
        <f>IF(N5041="nulová",J5041,0)</f>
        <v>0</v>
      </c>
      <c r="BJ5041" s="25" t="s">
        <v>80</v>
      </c>
      <c r="BK5041" s="220">
        <f>ROUND(I5041*H5041,2)</f>
        <v>0</v>
      </c>
      <c r="BL5041" s="25" t="s">
        <v>775</v>
      </c>
      <c r="BM5041" s="25" t="s">
        <v>7128</v>
      </c>
    </row>
    <row r="5042" spans="2:65" s="1" customFormat="1">
      <c r="B5042" s="42"/>
      <c r="C5042" s="64"/>
      <c r="D5042" s="221" t="s">
        <v>506</v>
      </c>
      <c r="E5042" s="64"/>
      <c r="F5042" s="222" t="s">
        <v>7110</v>
      </c>
      <c r="G5042" s="64"/>
      <c r="H5042" s="64"/>
      <c r="I5042" s="177"/>
      <c r="J5042" s="64"/>
      <c r="K5042" s="64"/>
      <c r="L5042" s="62"/>
      <c r="M5042" s="223"/>
      <c r="N5042" s="43"/>
      <c r="O5042" s="43"/>
      <c r="P5042" s="43"/>
      <c r="Q5042" s="43"/>
      <c r="R5042" s="43"/>
      <c r="S5042" s="43"/>
      <c r="T5042" s="79"/>
      <c r="AT5042" s="25" t="s">
        <v>506</v>
      </c>
      <c r="AU5042" s="25" t="s">
        <v>82</v>
      </c>
    </row>
    <row r="5043" spans="2:65" s="13" customFormat="1">
      <c r="B5043" s="237"/>
      <c r="C5043" s="238"/>
      <c r="D5043" s="221" t="s">
        <v>513</v>
      </c>
      <c r="E5043" s="239" t="s">
        <v>23</v>
      </c>
      <c r="F5043" s="240" t="s">
        <v>7110</v>
      </c>
      <c r="G5043" s="238"/>
      <c r="H5043" s="241" t="s">
        <v>23</v>
      </c>
      <c r="I5043" s="242"/>
      <c r="J5043" s="238"/>
      <c r="K5043" s="238"/>
      <c r="L5043" s="243"/>
      <c r="M5043" s="244"/>
      <c r="N5043" s="245"/>
      <c r="O5043" s="245"/>
      <c r="P5043" s="245"/>
      <c r="Q5043" s="245"/>
      <c r="R5043" s="245"/>
      <c r="S5043" s="245"/>
      <c r="T5043" s="246"/>
      <c r="AT5043" s="247" t="s">
        <v>513</v>
      </c>
      <c r="AU5043" s="247" t="s">
        <v>82</v>
      </c>
      <c r="AV5043" s="13" t="s">
        <v>80</v>
      </c>
      <c r="AW5043" s="13" t="s">
        <v>36</v>
      </c>
      <c r="AX5043" s="13" t="s">
        <v>73</v>
      </c>
      <c r="AY5043" s="247" t="s">
        <v>492</v>
      </c>
    </row>
    <row r="5044" spans="2:65" s="12" customFormat="1">
      <c r="B5044" s="225"/>
      <c r="C5044" s="226"/>
      <c r="D5044" s="221" t="s">
        <v>513</v>
      </c>
      <c r="E5044" s="248" t="s">
        <v>23</v>
      </c>
      <c r="F5044" s="249" t="s">
        <v>7111</v>
      </c>
      <c r="G5044" s="226"/>
      <c r="H5044" s="250">
        <v>127.105</v>
      </c>
      <c r="I5044" s="231"/>
      <c r="J5044" s="226"/>
      <c r="K5044" s="226"/>
      <c r="L5044" s="232"/>
      <c r="M5044" s="233"/>
      <c r="N5044" s="234"/>
      <c r="O5044" s="234"/>
      <c r="P5044" s="234"/>
      <c r="Q5044" s="234"/>
      <c r="R5044" s="234"/>
      <c r="S5044" s="234"/>
      <c r="T5044" s="235"/>
      <c r="AT5044" s="236" t="s">
        <v>513</v>
      </c>
      <c r="AU5044" s="236" t="s">
        <v>82</v>
      </c>
      <c r="AV5044" s="12" t="s">
        <v>82</v>
      </c>
      <c r="AW5044" s="12" t="s">
        <v>36</v>
      </c>
      <c r="AX5044" s="12" t="s">
        <v>73</v>
      </c>
      <c r="AY5044" s="236" t="s">
        <v>492</v>
      </c>
    </row>
    <row r="5045" spans="2:65" s="14" customFormat="1">
      <c r="B5045" s="251"/>
      <c r="C5045" s="252"/>
      <c r="D5045" s="221" t="s">
        <v>513</v>
      </c>
      <c r="E5045" s="275" t="s">
        <v>23</v>
      </c>
      <c r="F5045" s="276" t="s">
        <v>560</v>
      </c>
      <c r="G5045" s="252"/>
      <c r="H5045" s="277">
        <v>127.105</v>
      </c>
      <c r="I5045" s="256"/>
      <c r="J5045" s="252"/>
      <c r="K5045" s="252"/>
      <c r="L5045" s="257"/>
      <c r="M5045" s="258"/>
      <c r="N5045" s="259"/>
      <c r="O5045" s="259"/>
      <c r="P5045" s="259"/>
      <c r="Q5045" s="259"/>
      <c r="R5045" s="259"/>
      <c r="S5045" s="259"/>
      <c r="T5045" s="260"/>
      <c r="AT5045" s="261" t="s">
        <v>513</v>
      </c>
      <c r="AU5045" s="261" t="s">
        <v>82</v>
      </c>
      <c r="AV5045" s="14" t="s">
        <v>502</v>
      </c>
      <c r="AW5045" s="14" t="s">
        <v>36</v>
      </c>
      <c r="AX5045" s="14" t="s">
        <v>80</v>
      </c>
      <c r="AY5045" s="261" t="s">
        <v>492</v>
      </c>
    </row>
    <row r="5046" spans="2:65" s="12" customFormat="1">
      <c r="B5046" s="225"/>
      <c r="C5046" s="226"/>
      <c r="D5046" s="227" t="s">
        <v>513</v>
      </c>
      <c r="E5046" s="226"/>
      <c r="F5046" s="229" t="s">
        <v>7129</v>
      </c>
      <c r="G5046" s="226"/>
      <c r="H5046" s="230">
        <v>130.91800000000001</v>
      </c>
      <c r="I5046" s="231"/>
      <c r="J5046" s="226"/>
      <c r="K5046" s="226"/>
      <c r="L5046" s="232"/>
      <c r="M5046" s="233"/>
      <c r="N5046" s="234"/>
      <c r="O5046" s="234"/>
      <c r="P5046" s="234"/>
      <c r="Q5046" s="234"/>
      <c r="R5046" s="234"/>
      <c r="S5046" s="234"/>
      <c r="T5046" s="235"/>
      <c r="AT5046" s="236" t="s">
        <v>513</v>
      </c>
      <c r="AU5046" s="236" t="s">
        <v>82</v>
      </c>
      <c r="AV5046" s="12" t="s">
        <v>82</v>
      </c>
      <c r="AW5046" s="12" t="s">
        <v>6</v>
      </c>
      <c r="AX5046" s="12" t="s">
        <v>80</v>
      </c>
      <c r="AY5046" s="236" t="s">
        <v>492</v>
      </c>
    </row>
    <row r="5047" spans="2:65" s="1" customFormat="1" ht="16.5" customHeight="1">
      <c r="B5047" s="42"/>
      <c r="C5047" s="278" t="s">
        <v>7130</v>
      </c>
      <c r="D5047" s="278" t="s">
        <v>1110</v>
      </c>
      <c r="E5047" s="279" t="s">
        <v>7131</v>
      </c>
      <c r="F5047" s="280" t="s">
        <v>7116</v>
      </c>
      <c r="G5047" s="281" t="s">
        <v>832</v>
      </c>
      <c r="H5047" s="282">
        <v>890.2</v>
      </c>
      <c r="I5047" s="283"/>
      <c r="J5047" s="284">
        <f>ROUND(I5047*H5047,2)</f>
        <v>0</v>
      </c>
      <c r="K5047" s="280" t="s">
        <v>23</v>
      </c>
      <c r="L5047" s="285"/>
      <c r="M5047" s="286" t="s">
        <v>23</v>
      </c>
      <c r="N5047" s="287" t="s">
        <v>44</v>
      </c>
      <c r="O5047" s="43"/>
      <c r="P5047" s="218">
        <f>O5047*H5047</f>
        <v>0</v>
      </c>
      <c r="Q5047" s="218">
        <v>0</v>
      </c>
      <c r="R5047" s="218">
        <f>Q5047*H5047</f>
        <v>0</v>
      </c>
      <c r="S5047" s="218">
        <v>0</v>
      </c>
      <c r="T5047" s="219">
        <f>S5047*H5047</f>
        <v>0</v>
      </c>
      <c r="AR5047" s="25" t="s">
        <v>977</v>
      </c>
      <c r="AT5047" s="25" t="s">
        <v>1110</v>
      </c>
      <c r="AU5047" s="25" t="s">
        <v>82</v>
      </c>
      <c r="AY5047" s="25" t="s">
        <v>492</v>
      </c>
      <c r="BE5047" s="220">
        <f>IF(N5047="základní",J5047,0)</f>
        <v>0</v>
      </c>
      <c r="BF5047" s="220">
        <f>IF(N5047="snížená",J5047,0)</f>
        <v>0</v>
      </c>
      <c r="BG5047" s="220">
        <f>IF(N5047="zákl. přenesená",J5047,0)</f>
        <v>0</v>
      </c>
      <c r="BH5047" s="220">
        <f>IF(N5047="sníž. přenesená",J5047,0)</f>
        <v>0</v>
      </c>
      <c r="BI5047" s="220">
        <f>IF(N5047="nulová",J5047,0)</f>
        <v>0</v>
      </c>
      <c r="BJ5047" s="25" t="s">
        <v>80</v>
      </c>
      <c r="BK5047" s="220">
        <f>ROUND(I5047*H5047,2)</f>
        <v>0</v>
      </c>
      <c r="BL5047" s="25" t="s">
        <v>775</v>
      </c>
      <c r="BM5047" s="25" t="s">
        <v>7132</v>
      </c>
    </row>
    <row r="5048" spans="2:65" s="1" customFormat="1">
      <c r="B5048" s="42"/>
      <c r="C5048" s="64"/>
      <c r="D5048" s="221" t="s">
        <v>506</v>
      </c>
      <c r="E5048" s="64"/>
      <c r="F5048" s="222" t="s">
        <v>7116</v>
      </c>
      <c r="G5048" s="64"/>
      <c r="H5048" s="64"/>
      <c r="I5048" s="177"/>
      <c r="J5048" s="64"/>
      <c r="K5048" s="64"/>
      <c r="L5048" s="62"/>
      <c r="M5048" s="223"/>
      <c r="N5048" s="43"/>
      <c r="O5048" s="43"/>
      <c r="P5048" s="43"/>
      <c r="Q5048" s="43"/>
      <c r="R5048" s="43"/>
      <c r="S5048" s="43"/>
      <c r="T5048" s="79"/>
      <c r="AT5048" s="25" t="s">
        <v>506</v>
      </c>
      <c r="AU5048" s="25" t="s">
        <v>82</v>
      </c>
    </row>
    <row r="5049" spans="2:65" s="13" customFormat="1">
      <c r="B5049" s="237"/>
      <c r="C5049" s="238"/>
      <c r="D5049" s="221" t="s">
        <v>513</v>
      </c>
      <c r="E5049" s="239" t="s">
        <v>23</v>
      </c>
      <c r="F5049" s="240" t="s">
        <v>7116</v>
      </c>
      <c r="G5049" s="238"/>
      <c r="H5049" s="241" t="s">
        <v>23</v>
      </c>
      <c r="I5049" s="242"/>
      <c r="J5049" s="238"/>
      <c r="K5049" s="238"/>
      <c r="L5049" s="243"/>
      <c r="M5049" s="244"/>
      <c r="N5049" s="245"/>
      <c r="O5049" s="245"/>
      <c r="P5049" s="245"/>
      <c r="Q5049" s="245"/>
      <c r="R5049" s="245"/>
      <c r="S5049" s="245"/>
      <c r="T5049" s="246"/>
      <c r="AT5049" s="247" t="s">
        <v>513</v>
      </c>
      <c r="AU5049" s="247" t="s">
        <v>82</v>
      </c>
      <c r="AV5049" s="13" t="s">
        <v>80</v>
      </c>
      <c r="AW5049" s="13" t="s">
        <v>36</v>
      </c>
      <c r="AX5049" s="13" t="s">
        <v>73</v>
      </c>
      <c r="AY5049" s="247" t="s">
        <v>492</v>
      </c>
    </row>
    <row r="5050" spans="2:65" s="12" customFormat="1">
      <c r="B5050" s="225"/>
      <c r="C5050" s="226"/>
      <c r="D5050" s="221" t="s">
        <v>513</v>
      </c>
      <c r="E5050" s="248" t="s">
        <v>23</v>
      </c>
      <c r="F5050" s="249" t="s">
        <v>7117</v>
      </c>
      <c r="G5050" s="226"/>
      <c r="H5050" s="250">
        <v>864.27200000000005</v>
      </c>
      <c r="I5050" s="231"/>
      <c r="J5050" s="226"/>
      <c r="K5050" s="226"/>
      <c r="L5050" s="232"/>
      <c r="M5050" s="233"/>
      <c r="N5050" s="234"/>
      <c r="O5050" s="234"/>
      <c r="P5050" s="234"/>
      <c r="Q5050" s="234"/>
      <c r="R5050" s="234"/>
      <c r="S5050" s="234"/>
      <c r="T5050" s="235"/>
      <c r="AT5050" s="236" t="s">
        <v>513</v>
      </c>
      <c r="AU5050" s="236" t="s">
        <v>82</v>
      </c>
      <c r="AV5050" s="12" t="s">
        <v>82</v>
      </c>
      <c r="AW5050" s="12" t="s">
        <v>36</v>
      </c>
      <c r="AX5050" s="12" t="s">
        <v>73</v>
      </c>
      <c r="AY5050" s="236" t="s">
        <v>492</v>
      </c>
    </row>
    <row r="5051" spans="2:65" s="14" customFormat="1">
      <c r="B5051" s="251"/>
      <c r="C5051" s="252"/>
      <c r="D5051" s="221" t="s">
        <v>513</v>
      </c>
      <c r="E5051" s="275" t="s">
        <v>23</v>
      </c>
      <c r="F5051" s="276" t="s">
        <v>560</v>
      </c>
      <c r="G5051" s="252"/>
      <c r="H5051" s="277">
        <v>864.27200000000005</v>
      </c>
      <c r="I5051" s="256"/>
      <c r="J5051" s="252"/>
      <c r="K5051" s="252"/>
      <c r="L5051" s="257"/>
      <c r="M5051" s="258"/>
      <c r="N5051" s="259"/>
      <c r="O5051" s="259"/>
      <c r="P5051" s="259"/>
      <c r="Q5051" s="259"/>
      <c r="R5051" s="259"/>
      <c r="S5051" s="259"/>
      <c r="T5051" s="260"/>
      <c r="AT5051" s="261" t="s">
        <v>513</v>
      </c>
      <c r="AU5051" s="261" t="s">
        <v>82</v>
      </c>
      <c r="AV5051" s="14" t="s">
        <v>502</v>
      </c>
      <c r="AW5051" s="14" t="s">
        <v>36</v>
      </c>
      <c r="AX5051" s="14" t="s">
        <v>80</v>
      </c>
      <c r="AY5051" s="261" t="s">
        <v>492</v>
      </c>
    </row>
    <row r="5052" spans="2:65" s="12" customFormat="1">
      <c r="B5052" s="225"/>
      <c r="C5052" s="226"/>
      <c r="D5052" s="227" t="s">
        <v>513</v>
      </c>
      <c r="E5052" s="226"/>
      <c r="F5052" s="229" t="s">
        <v>7133</v>
      </c>
      <c r="G5052" s="226"/>
      <c r="H5052" s="230">
        <v>890.2</v>
      </c>
      <c r="I5052" s="231"/>
      <c r="J5052" s="226"/>
      <c r="K5052" s="226"/>
      <c r="L5052" s="232"/>
      <c r="M5052" s="233"/>
      <c r="N5052" s="234"/>
      <c r="O5052" s="234"/>
      <c r="P5052" s="234"/>
      <c r="Q5052" s="234"/>
      <c r="R5052" s="234"/>
      <c r="S5052" s="234"/>
      <c r="T5052" s="235"/>
      <c r="AT5052" s="236" t="s">
        <v>513</v>
      </c>
      <c r="AU5052" s="236" t="s">
        <v>82</v>
      </c>
      <c r="AV5052" s="12" t="s">
        <v>82</v>
      </c>
      <c r="AW5052" s="12" t="s">
        <v>6</v>
      </c>
      <c r="AX5052" s="12" t="s">
        <v>80</v>
      </c>
      <c r="AY5052" s="236" t="s">
        <v>492</v>
      </c>
    </row>
    <row r="5053" spans="2:65" s="1" customFormat="1" ht="16.5" customHeight="1">
      <c r="B5053" s="42"/>
      <c r="C5053" s="209" t="s">
        <v>7134</v>
      </c>
      <c r="D5053" s="209" t="s">
        <v>498</v>
      </c>
      <c r="E5053" s="210" t="s">
        <v>7135</v>
      </c>
      <c r="F5053" s="211" t="s">
        <v>7136</v>
      </c>
      <c r="G5053" s="212" t="s">
        <v>795</v>
      </c>
      <c r="H5053" s="213">
        <v>20.731999999999999</v>
      </c>
      <c r="I5053" s="214"/>
      <c r="J5053" s="215">
        <f>ROUND(I5053*H5053,2)</f>
        <v>0</v>
      </c>
      <c r="K5053" s="211" t="s">
        <v>501</v>
      </c>
      <c r="L5053" s="62"/>
      <c r="M5053" s="216" t="s">
        <v>23</v>
      </c>
      <c r="N5053" s="217" t="s">
        <v>44</v>
      </c>
      <c r="O5053" s="43"/>
      <c r="P5053" s="218">
        <f>O5053*H5053</f>
        <v>0</v>
      </c>
      <c r="Q5053" s="218">
        <v>0</v>
      </c>
      <c r="R5053" s="218">
        <f>Q5053*H5053</f>
        <v>0</v>
      </c>
      <c r="S5053" s="218">
        <v>0</v>
      </c>
      <c r="T5053" s="219">
        <f>S5053*H5053</f>
        <v>0</v>
      </c>
      <c r="AR5053" s="25" t="s">
        <v>775</v>
      </c>
      <c r="AT5053" s="25" t="s">
        <v>498</v>
      </c>
      <c r="AU5053" s="25" t="s">
        <v>82</v>
      </c>
      <c r="AY5053" s="25" t="s">
        <v>492</v>
      </c>
      <c r="BE5053" s="220">
        <f>IF(N5053="základní",J5053,0)</f>
        <v>0</v>
      </c>
      <c r="BF5053" s="220">
        <f>IF(N5053="snížená",J5053,0)</f>
        <v>0</v>
      </c>
      <c r="BG5053" s="220">
        <f>IF(N5053="zákl. přenesená",J5053,0)</f>
        <v>0</v>
      </c>
      <c r="BH5053" s="220">
        <f>IF(N5053="sníž. přenesená",J5053,0)</f>
        <v>0</v>
      </c>
      <c r="BI5053" s="220">
        <f>IF(N5053="nulová",J5053,0)</f>
        <v>0</v>
      </c>
      <c r="BJ5053" s="25" t="s">
        <v>80</v>
      </c>
      <c r="BK5053" s="220">
        <f>ROUND(I5053*H5053,2)</f>
        <v>0</v>
      </c>
      <c r="BL5053" s="25" t="s">
        <v>775</v>
      </c>
      <c r="BM5053" s="25" t="s">
        <v>7137</v>
      </c>
    </row>
    <row r="5054" spans="2:65" s="1" customFormat="1" ht="24">
      <c r="B5054" s="42"/>
      <c r="C5054" s="64"/>
      <c r="D5054" s="221" t="s">
        <v>506</v>
      </c>
      <c r="E5054" s="64"/>
      <c r="F5054" s="222" t="s">
        <v>7138</v>
      </c>
      <c r="G5054" s="64"/>
      <c r="H5054" s="64"/>
      <c r="I5054" s="177"/>
      <c r="J5054" s="64"/>
      <c r="K5054" s="64"/>
      <c r="L5054" s="62"/>
      <c r="M5054" s="223"/>
      <c r="N5054" s="43"/>
      <c r="O5054" s="43"/>
      <c r="P5054" s="43"/>
      <c r="Q5054" s="43"/>
      <c r="R5054" s="43"/>
      <c r="S5054" s="43"/>
      <c r="T5054" s="79"/>
      <c r="AT5054" s="25" t="s">
        <v>506</v>
      </c>
      <c r="AU5054" s="25" t="s">
        <v>82</v>
      </c>
    </row>
    <row r="5055" spans="2:65" s="1" customFormat="1" ht="108">
      <c r="B5055" s="42"/>
      <c r="C5055" s="64"/>
      <c r="D5055" s="221" t="s">
        <v>509</v>
      </c>
      <c r="E5055" s="64"/>
      <c r="F5055" s="224" t="s">
        <v>5371</v>
      </c>
      <c r="G5055" s="64"/>
      <c r="H5055" s="64"/>
      <c r="I5055" s="177"/>
      <c r="J5055" s="64"/>
      <c r="K5055" s="64"/>
      <c r="L5055" s="62"/>
      <c r="M5055" s="223"/>
      <c r="N5055" s="43"/>
      <c r="O5055" s="43"/>
      <c r="P5055" s="43"/>
      <c r="Q5055" s="43"/>
      <c r="R5055" s="43"/>
      <c r="S5055" s="43"/>
      <c r="T5055" s="79"/>
      <c r="AT5055" s="25" t="s">
        <v>509</v>
      </c>
      <c r="AU5055" s="25" t="s">
        <v>82</v>
      </c>
    </row>
    <row r="5056" spans="2:65" s="11" customFormat="1" ht="29.85" customHeight="1">
      <c r="B5056" s="192"/>
      <c r="C5056" s="193"/>
      <c r="D5056" s="206" t="s">
        <v>72</v>
      </c>
      <c r="E5056" s="207" t="s">
        <v>5534</v>
      </c>
      <c r="F5056" s="207" t="s">
        <v>7139</v>
      </c>
      <c r="G5056" s="193"/>
      <c r="H5056" s="193"/>
      <c r="I5056" s="196"/>
      <c r="J5056" s="208">
        <f>BK5056</f>
        <v>0</v>
      </c>
      <c r="K5056" s="193"/>
      <c r="L5056" s="198"/>
      <c r="M5056" s="199"/>
      <c r="N5056" s="200"/>
      <c r="O5056" s="200"/>
      <c r="P5056" s="201">
        <f>SUM(P5057:P5071)</f>
        <v>0</v>
      </c>
      <c r="Q5056" s="200"/>
      <c r="R5056" s="201">
        <f>SUM(R5057:R5071)</f>
        <v>0.20365500000000003</v>
      </c>
      <c r="S5056" s="200"/>
      <c r="T5056" s="202">
        <f>SUM(T5057:T5071)</f>
        <v>0</v>
      </c>
      <c r="AR5056" s="203" t="s">
        <v>82</v>
      </c>
      <c r="AT5056" s="204" t="s">
        <v>72</v>
      </c>
      <c r="AU5056" s="204" t="s">
        <v>80</v>
      </c>
      <c r="AY5056" s="203" t="s">
        <v>492</v>
      </c>
      <c r="BK5056" s="205">
        <f>SUM(BK5057:BK5071)</f>
        <v>0</v>
      </c>
    </row>
    <row r="5057" spans="2:65" s="1" customFormat="1" ht="16.5" customHeight="1">
      <c r="B5057" s="42"/>
      <c r="C5057" s="209" t="s">
        <v>7140</v>
      </c>
      <c r="D5057" s="209" t="s">
        <v>498</v>
      </c>
      <c r="E5057" s="210" t="s">
        <v>7141</v>
      </c>
      <c r="F5057" s="211" t="s">
        <v>7142</v>
      </c>
      <c r="G5057" s="212" t="s">
        <v>180</v>
      </c>
      <c r="H5057" s="213">
        <v>12.15</v>
      </c>
      <c r="I5057" s="214"/>
      <c r="J5057" s="215">
        <f>ROUND(I5057*H5057,2)</f>
        <v>0</v>
      </c>
      <c r="K5057" s="211" t="s">
        <v>501</v>
      </c>
      <c r="L5057" s="62"/>
      <c r="M5057" s="216" t="s">
        <v>23</v>
      </c>
      <c r="N5057" s="217" t="s">
        <v>44</v>
      </c>
      <c r="O5057" s="43"/>
      <c r="P5057" s="218">
        <f>O5057*H5057</f>
        <v>0</v>
      </c>
      <c r="Q5057" s="218">
        <v>2.9999999999999997E-4</v>
      </c>
      <c r="R5057" s="218">
        <f>Q5057*H5057</f>
        <v>3.6449999999999998E-3</v>
      </c>
      <c r="S5057" s="218">
        <v>0</v>
      </c>
      <c r="T5057" s="219">
        <f>S5057*H5057</f>
        <v>0</v>
      </c>
      <c r="AR5057" s="25" t="s">
        <v>775</v>
      </c>
      <c r="AT5057" s="25" t="s">
        <v>498</v>
      </c>
      <c r="AU5057" s="25" t="s">
        <v>82</v>
      </c>
      <c r="AY5057" s="25" t="s">
        <v>492</v>
      </c>
      <c r="BE5057" s="220">
        <f>IF(N5057="základní",J5057,0)</f>
        <v>0</v>
      </c>
      <c r="BF5057" s="220">
        <f>IF(N5057="snížená",J5057,0)</f>
        <v>0</v>
      </c>
      <c r="BG5057" s="220">
        <f>IF(N5057="zákl. přenesená",J5057,0)</f>
        <v>0</v>
      </c>
      <c r="BH5057" s="220">
        <f>IF(N5057="sníž. přenesená",J5057,0)</f>
        <v>0</v>
      </c>
      <c r="BI5057" s="220">
        <f>IF(N5057="nulová",J5057,0)</f>
        <v>0</v>
      </c>
      <c r="BJ5057" s="25" t="s">
        <v>80</v>
      </c>
      <c r="BK5057" s="220">
        <f>ROUND(I5057*H5057,2)</f>
        <v>0</v>
      </c>
      <c r="BL5057" s="25" t="s">
        <v>775</v>
      </c>
      <c r="BM5057" s="25" t="s">
        <v>7143</v>
      </c>
    </row>
    <row r="5058" spans="2:65" s="1" customFormat="1">
      <c r="B5058" s="42"/>
      <c r="C5058" s="64"/>
      <c r="D5058" s="221" t="s">
        <v>506</v>
      </c>
      <c r="E5058" s="64"/>
      <c r="F5058" s="222" t="s">
        <v>7142</v>
      </c>
      <c r="G5058" s="64"/>
      <c r="H5058" s="64"/>
      <c r="I5058" s="177"/>
      <c r="J5058" s="64"/>
      <c r="K5058" s="64"/>
      <c r="L5058" s="62"/>
      <c r="M5058" s="223"/>
      <c r="N5058" s="43"/>
      <c r="O5058" s="43"/>
      <c r="P5058" s="43"/>
      <c r="Q5058" s="43"/>
      <c r="R5058" s="43"/>
      <c r="S5058" s="43"/>
      <c r="T5058" s="79"/>
      <c r="AT5058" s="25" t="s">
        <v>506</v>
      </c>
      <c r="AU5058" s="25" t="s">
        <v>82</v>
      </c>
    </row>
    <row r="5059" spans="2:65" s="12" customFormat="1">
      <c r="B5059" s="225"/>
      <c r="C5059" s="226"/>
      <c r="D5059" s="227" t="s">
        <v>513</v>
      </c>
      <c r="E5059" s="228" t="s">
        <v>23</v>
      </c>
      <c r="F5059" s="229" t="s">
        <v>7144</v>
      </c>
      <c r="G5059" s="226"/>
      <c r="H5059" s="230">
        <v>12.15</v>
      </c>
      <c r="I5059" s="231"/>
      <c r="J5059" s="226"/>
      <c r="K5059" s="226"/>
      <c r="L5059" s="232"/>
      <c r="M5059" s="233"/>
      <c r="N5059" s="234"/>
      <c r="O5059" s="234"/>
      <c r="P5059" s="234"/>
      <c r="Q5059" s="234"/>
      <c r="R5059" s="234"/>
      <c r="S5059" s="234"/>
      <c r="T5059" s="235"/>
      <c r="AT5059" s="236" t="s">
        <v>513</v>
      </c>
      <c r="AU5059" s="236" t="s">
        <v>82</v>
      </c>
      <c r="AV5059" s="12" t="s">
        <v>82</v>
      </c>
      <c r="AW5059" s="12" t="s">
        <v>36</v>
      </c>
      <c r="AX5059" s="12" t="s">
        <v>80</v>
      </c>
      <c r="AY5059" s="236" t="s">
        <v>492</v>
      </c>
    </row>
    <row r="5060" spans="2:65" s="1" customFormat="1" ht="16.5" customHeight="1">
      <c r="B5060" s="42"/>
      <c r="C5060" s="209" t="s">
        <v>7145</v>
      </c>
      <c r="D5060" s="209" t="s">
        <v>498</v>
      </c>
      <c r="E5060" s="210" t="s">
        <v>7146</v>
      </c>
      <c r="F5060" s="211" t="s">
        <v>7147</v>
      </c>
      <c r="G5060" s="212" t="s">
        <v>180</v>
      </c>
      <c r="H5060" s="213">
        <v>12.15</v>
      </c>
      <c r="I5060" s="214"/>
      <c r="J5060" s="215">
        <f>ROUND(I5060*H5060,2)</f>
        <v>0</v>
      </c>
      <c r="K5060" s="211" t="s">
        <v>23</v>
      </c>
      <c r="L5060" s="62"/>
      <c r="M5060" s="216" t="s">
        <v>23</v>
      </c>
      <c r="N5060" s="217" t="s">
        <v>44</v>
      </c>
      <c r="O5060" s="43"/>
      <c r="P5060" s="218">
        <f>O5060*H5060</f>
        <v>0</v>
      </c>
      <c r="Q5060" s="218">
        <v>5.4000000000000003E-3</v>
      </c>
      <c r="R5060" s="218">
        <f>Q5060*H5060</f>
        <v>6.5610000000000002E-2</v>
      </c>
      <c r="S5060" s="218">
        <v>0</v>
      </c>
      <c r="T5060" s="219">
        <f>S5060*H5060</f>
        <v>0</v>
      </c>
      <c r="AR5060" s="25" t="s">
        <v>775</v>
      </c>
      <c r="AT5060" s="25" t="s">
        <v>498</v>
      </c>
      <c r="AU5060" s="25" t="s">
        <v>82</v>
      </c>
      <c r="AY5060" s="25" t="s">
        <v>492</v>
      </c>
      <c r="BE5060" s="220">
        <f>IF(N5060="základní",J5060,0)</f>
        <v>0</v>
      </c>
      <c r="BF5060" s="220">
        <f>IF(N5060="snížená",J5060,0)</f>
        <v>0</v>
      </c>
      <c r="BG5060" s="220">
        <f>IF(N5060="zákl. přenesená",J5060,0)</f>
        <v>0</v>
      </c>
      <c r="BH5060" s="220">
        <f>IF(N5060="sníž. přenesená",J5060,0)</f>
        <v>0</v>
      </c>
      <c r="BI5060" s="220">
        <f>IF(N5060="nulová",J5060,0)</f>
        <v>0</v>
      </c>
      <c r="BJ5060" s="25" t="s">
        <v>80</v>
      </c>
      <c r="BK5060" s="220">
        <f>ROUND(I5060*H5060,2)</f>
        <v>0</v>
      </c>
      <c r="BL5060" s="25" t="s">
        <v>775</v>
      </c>
      <c r="BM5060" s="25" t="s">
        <v>7148</v>
      </c>
    </row>
    <row r="5061" spans="2:65" s="1" customFormat="1">
      <c r="B5061" s="42"/>
      <c r="C5061" s="64"/>
      <c r="D5061" s="221" t="s">
        <v>506</v>
      </c>
      <c r="E5061" s="64"/>
      <c r="F5061" s="222" t="s">
        <v>7147</v>
      </c>
      <c r="G5061" s="64"/>
      <c r="H5061" s="64"/>
      <c r="I5061" s="177"/>
      <c r="J5061" s="64"/>
      <c r="K5061" s="64"/>
      <c r="L5061" s="62"/>
      <c r="M5061" s="223"/>
      <c r="N5061" s="43"/>
      <c r="O5061" s="43"/>
      <c r="P5061" s="43"/>
      <c r="Q5061" s="43"/>
      <c r="R5061" s="43"/>
      <c r="S5061" s="43"/>
      <c r="T5061" s="79"/>
      <c r="AT5061" s="25" t="s">
        <v>506</v>
      </c>
      <c r="AU5061" s="25" t="s">
        <v>82</v>
      </c>
    </row>
    <row r="5062" spans="2:65" s="12" customFormat="1">
      <c r="B5062" s="225"/>
      <c r="C5062" s="226"/>
      <c r="D5062" s="227" t="s">
        <v>513</v>
      </c>
      <c r="E5062" s="228" t="s">
        <v>23</v>
      </c>
      <c r="F5062" s="229" t="s">
        <v>7144</v>
      </c>
      <c r="G5062" s="226"/>
      <c r="H5062" s="230">
        <v>12.15</v>
      </c>
      <c r="I5062" s="231"/>
      <c r="J5062" s="226"/>
      <c r="K5062" s="226"/>
      <c r="L5062" s="232"/>
      <c r="M5062" s="233"/>
      <c r="N5062" s="234"/>
      <c r="O5062" s="234"/>
      <c r="P5062" s="234"/>
      <c r="Q5062" s="234"/>
      <c r="R5062" s="234"/>
      <c r="S5062" s="234"/>
      <c r="T5062" s="235"/>
      <c r="AT5062" s="236" t="s">
        <v>513</v>
      </c>
      <c r="AU5062" s="236" t="s">
        <v>82</v>
      </c>
      <c r="AV5062" s="12" t="s">
        <v>82</v>
      </c>
      <c r="AW5062" s="12" t="s">
        <v>36</v>
      </c>
      <c r="AX5062" s="12" t="s">
        <v>80</v>
      </c>
      <c r="AY5062" s="236" t="s">
        <v>492</v>
      </c>
    </row>
    <row r="5063" spans="2:65" s="1" customFormat="1" ht="16.5" customHeight="1">
      <c r="B5063" s="42"/>
      <c r="C5063" s="209" t="s">
        <v>7149</v>
      </c>
      <c r="D5063" s="209" t="s">
        <v>498</v>
      </c>
      <c r="E5063" s="210" t="s">
        <v>7150</v>
      </c>
      <c r="F5063" s="211" t="s">
        <v>7151</v>
      </c>
      <c r="G5063" s="212" t="s">
        <v>180</v>
      </c>
      <c r="H5063" s="213">
        <v>672</v>
      </c>
      <c r="I5063" s="214"/>
      <c r="J5063" s="215">
        <f>ROUND(I5063*H5063,2)</f>
        <v>0</v>
      </c>
      <c r="K5063" s="211" t="s">
        <v>501</v>
      </c>
      <c r="L5063" s="62"/>
      <c r="M5063" s="216" t="s">
        <v>23</v>
      </c>
      <c r="N5063" s="217" t="s">
        <v>44</v>
      </c>
      <c r="O5063" s="43"/>
      <c r="P5063" s="218">
        <f>O5063*H5063</f>
        <v>0</v>
      </c>
      <c r="Q5063" s="218">
        <v>2.0000000000000001E-4</v>
      </c>
      <c r="R5063" s="218">
        <f>Q5063*H5063</f>
        <v>0.13440000000000002</v>
      </c>
      <c r="S5063" s="218">
        <v>0</v>
      </c>
      <c r="T5063" s="219">
        <f>S5063*H5063</f>
        <v>0</v>
      </c>
      <c r="AR5063" s="25" t="s">
        <v>775</v>
      </c>
      <c r="AT5063" s="25" t="s">
        <v>498</v>
      </c>
      <c r="AU5063" s="25" t="s">
        <v>82</v>
      </c>
      <c r="AY5063" s="25" t="s">
        <v>492</v>
      </c>
      <c r="BE5063" s="220">
        <f>IF(N5063="základní",J5063,0)</f>
        <v>0</v>
      </c>
      <c r="BF5063" s="220">
        <f>IF(N5063="snížená",J5063,0)</f>
        <v>0</v>
      </c>
      <c r="BG5063" s="220">
        <f>IF(N5063="zákl. přenesená",J5063,0)</f>
        <v>0</v>
      </c>
      <c r="BH5063" s="220">
        <f>IF(N5063="sníž. přenesená",J5063,0)</f>
        <v>0</v>
      </c>
      <c r="BI5063" s="220">
        <f>IF(N5063="nulová",J5063,0)</f>
        <v>0</v>
      </c>
      <c r="BJ5063" s="25" t="s">
        <v>80</v>
      </c>
      <c r="BK5063" s="220">
        <f>ROUND(I5063*H5063,2)</f>
        <v>0</v>
      </c>
      <c r="BL5063" s="25" t="s">
        <v>775</v>
      </c>
      <c r="BM5063" s="25" t="s">
        <v>7152</v>
      </c>
    </row>
    <row r="5064" spans="2:65" s="1" customFormat="1">
      <c r="B5064" s="42"/>
      <c r="C5064" s="64"/>
      <c r="D5064" s="221" t="s">
        <v>506</v>
      </c>
      <c r="E5064" s="64"/>
      <c r="F5064" s="222" t="s">
        <v>7153</v>
      </c>
      <c r="G5064" s="64"/>
      <c r="H5064" s="64"/>
      <c r="I5064" s="177"/>
      <c r="J5064" s="64"/>
      <c r="K5064" s="64"/>
      <c r="L5064" s="62"/>
      <c r="M5064" s="223"/>
      <c r="N5064" s="43"/>
      <c r="O5064" s="43"/>
      <c r="P5064" s="43"/>
      <c r="Q5064" s="43"/>
      <c r="R5064" s="43"/>
      <c r="S5064" s="43"/>
      <c r="T5064" s="79"/>
      <c r="AT5064" s="25" t="s">
        <v>506</v>
      </c>
      <c r="AU5064" s="25" t="s">
        <v>82</v>
      </c>
    </row>
    <row r="5065" spans="2:65" s="13" customFormat="1">
      <c r="B5065" s="237"/>
      <c r="C5065" s="238"/>
      <c r="D5065" s="221" t="s">
        <v>513</v>
      </c>
      <c r="E5065" s="239" t="s">
        <v>23</v>
      </c>
      <c r="F5065" s="240" t="s">
        <v>7154</v>
      </c>
      <c r="G5065" s="238"/>
      <c r="H5065" s="241" t="s">
        <v>23</v>
      </c>
      <c r="I5065" s="242"/>
      <c r="J5065" s="238"/>
      <c r="K5065" s="238"/>
      <c r="L5065" s="243"/>
      <c r="M5065" s="244"/>
      <c r="N5065" s="245"/>
      <c r="O5065" s="245"/>
      <c r="P5065" s="245"/>
      <c r="Q5065" s="245"/>
      <c r="R5065" s="245"/>
      <c r="S5065" s="245"/>
      <c r="T5065" s="246"/>
      <c r="AT5065" s="247" t="s">
        <v>513</v>
      </c>
      <c r="AU5065" s="247" t="s">
        <v>82</v>
      </c>
      <c r="AV5065" s="13" t="s">
        <v>80</v>
      </c>
      <c r="AW5065" s="13" t="s">
        <v>36</v>
      </c>
      <c r="AX5065" s="13" t="s">
        <v>73</v>
      </c>
      <c r="AY5065" s="247" t="s">
        <v>492</v>
      </c>
    </row>
    <row r="5066" spans="2:65" s="12" customFormat="1">
      <c r="B5066" s="225"/>
      <c r="C5066" s="226"/>
      <c r="D5066" s="221" t="s">
        <v>513</v>
      </c>
      <c r="E5066" s="248" t="s">
        <v>23</v>
      </c>
      <c r="F5066" s="249" t="s">
        <v>7155</v>
      </c>
      <c r="G5066" s="226"/>
      <c r="H5066" s="250">
        <v>466</v>
      </c>
      <c r="I5066" s="231"/>
      <c r="J5066" s="226"/>
      <c r="K5066" s="226"/>
      <c r="L5066" s="232"/>
      <c r="M5066" s="233"/>
      <c r="N5066" s="234"/>
      <c r="O5066" s="234"/>
      <c r="P5066" s="234"/>
      <c r="Q5066" s="234"/>
      <c r="R5066" s="234"/>
      <c r="S5066" s="234"/>
      <c r="T5066" s="235"/>
      <c r="AT5066" s="236" t="s">
        <v>513</v>
      </c>
      <c r="AU5066" s="236" t="s">
        <v>82</v>
      </c>
      <c r="AV5066" s="12" t="s">
        <v>82</v>
      </c>
      <c r="AW5066" s="12" t="s">
        <v>36</v>
      </c>
      <c r="AX5066" s="12" t="s">
        <v>73</v>
      </c>
      <c r="AY5066" s="236" t="s">
        <v>492</v>
      </c>
    </row>
    <row r="5067" spans="2:65" s="12" customFormat="1">
      <c r="B5067" s="225"/>
      <c r="C5067" s="226"/>
      <c r="D5067" s="221" t="s">
        <v>513</v>
      </c>
      <c r="E5067" s="248" t="s">
        <v>337</v>
      </c>
      <c r="F5067" s="249" t="s">
        <v>7156</v>
      </c>
      <c r="G5067" s="226"/>
      <c r="H5067" s="250">
        <v>206</v>
      </c>
      <c r="I5067" s="231"/>
      <c r="J5067" s="226"/>
      <c r="K5067" s="226"/>
      <c r="L5067" s="232"/>
      <c r="M5067" s="233"/>
      <c r="N5067" s="234"/>
      <c r="O5067" s="234"/>
      <c r="P5067" s="234"/>
      <c r="Q5067" s="234"/>
      <c r="R5067" s="234"/>
      <c r="S5067" s="234"/>
      <c r="T5067" s="235"/>
      <c r="AT5067" s="236" t="s">
        <v>513</v>
      </c>
      <c r="AU5067" s="236" t="s">
        <v>82</v>
      </c>
      <c r="AV5067" s="12" t="s">
        <v>82</v>
      </c>
      <c r="AW5067" s="12" t="s">
        <v>36</v>
      </c>
      <c r="AX5067" s="12" t="s">
        <v>73</v>
      </c>
      <c r="AY5067" s="236" t="s">
        <v>492</v>
      </c>
    </row>
    <row r="5068" spans="2:65" s="14" customFormat="1">
      <c r="B5068" s="251"/>
      <c r="C5068" s="252"/>
      <c r="D5068" s="227" t="s">
        <v>513</v>
      </c>
      <c r="E5068" s="253" t="s">
        <v>23</v>
      </c>
      <c r="F5068" s="254" t="s">
        <v>560</v>
      </c>
      <c r="G5068" s="252"/>
      <c r="H5068" s="255">
        <v>672</v>
      </c>
      <c r="I5068" s="256"/>
      <c r="J5068" s="252"/>
      <c r="K5068" s="252"/>
      <c r="L5068" s="257"/>
      <c r="M5068" s="258"/>
      <c r="N5068" s="259"/>
      <c r="O5068" s="259"/>
      <c r="P5068" s="259"/>
      <c r="Q5068" s="259"/>
      <c r="R5068" s="259"/>
      <c r="S5068" s="259"/>
      <c r="T5068" s="260"/>
      <c r="AT5068" s="261" t="s">
        <v>513</v>
      </c>
      <c r="AU5068" s="261" t="s">
        <v>82</v>
      </c>
      <c r="AV5068" s="14" t="s">
        <v>502</v>
      </c>
      <c r="AW5068" s="14" t="s">
        <v>36</v>
      </c>
      <c r="AX5068" s="14" t="s">
        <v>80</v>
      </c>
      <c r="AY5068" s="261" t="s">
        <v>492</v>
      </c>
    </row>
    <row r="5069" spans="2:65" s="1" customFormat="1" ht="16.5" customHeight="1">
      <c r="B5069" s="42"/>
      <c r="C5069" s="209" t="s">
        <v>7157</v>
      </c>
      <c r="D5069" s="209" t="s">
        <v>498</v>
      </c>
      <c r="E5069" s="210" t="s">
        <v>7158</v>
      </c>
      <c r="F5069" s="211" t="s">
        <v>7159</v>
      </c>
      <c r="G5069" s="212" t="s">
        <v>795</v>
      </c>
      <c r="H5069" s="213">
        <v>0.20399999999999999</v>
      </c>
      <c r="I5069" s="214"/>
      <c r="J5069" s="215">
        <f>ROUND(I5069*H5069,2)</f>
        <v>0</v>
      </c>
      <c r="K5069" s="211" t="s">
        <v>501</v>
      </c>
      <c r="L5069" s="62"/>
      <c r="M5069" s="216" t="s">
        <v>23</v>
      </c>
      <c r="N5069" s="217" t="s">
        <v>44</v>
      </c>
      <c r="O5069" s="43"/>
      <c r="P5069" s="218">
        <f>O5069*H5069</f>
        <v>0</v>
      </c>
      <c r="Q5069" s="218">
        <v>0</v>
      </c>
      <c r="R5069" s="218">
        <f>Q5069*H5069</f>
        <v>0</v>
      </c>
      <c r="S5069" s="218">
        <v>0</v>
      </c>
      <c r="T5069" s="219">
        <f>S5069*H5069</f>
        <v>0</v>
      </c>
      <c r="AR5069" s="25" t="s">
        <v>775</v>
      </c>
      <c r="AT5069" s="25" t="s">
        <v>498</v>
      </c>
      <c r="AU5069" s="25" t="s">
        <v>82</v>
      </c>
      <c r="AY5069" s="25" t="s">
        <v>492</v>
      </c>
      <c r="BE5069" s="220">
        <f>IF(N5069="základní",J5069,0)</f>
        <v>0</v>
      </c>
      <c r="BF5069" s="220">
        <f>IF(N5069="snížená",J5069,0)</f>
        <v>0</v>
      </c>
      <c r="BG5069" s="220">
        <f>IF(N5069="zákl. přenesená",J5069,0)</f>
        <v>0</v>
      </c>
      <c r="BH5069" s="220">
        <f>IF(N5069="sníž. přenesená",J5069,0)</f>
        <v>0</v>
      </c>
      <c r="BI5069" s="220">
        <f>IF(N5069="nulová",J5069,0)</f>
        <v>0</v>
      </c>
      <c r="BJ5069" s="25" t="s">
        <v>80</v>
      </c>
      <c r="BK5069" s="220">
        <f>ROUND(I5069*H5069,2)</f>
        <v>0</v>
      </c>
      <c r="BL5069" s="25" t="s">
        <v>775</v>
      </c>
      <c r="BM5069" s="25" t="s">
        <v>7160</v>
      </c>
    </row>
    <row r="5070" spans="2:65" s="1" customFormat="1" ht="24">
      <c r="B5070" s="42"/>
      <c r="C5070" s="64"/>
      <c r="D5070" s="221" t="s">
        <v>506</v>
      </c>
      <c r="E5070" s="64"/>
      <c r="F5070" s="222" t="s">
        <v>7161</v>
      </c>
      <c r="G5070" s="64"/>
      <c r="H5070" s="64"/>
      <c r="I5070" s="177"/>
      <c r="J5070" s="64"/>
      <c r="K5070" s="64"/>
      <c r="L5070" s="62"/>
      <c r="M5070" s="223"/>
      <c r="N5070" s="43"/>
      <c r="O5070" s="43"/>
      <c r="P5070" s="43"/>
      <c r="Q5070" s="43"/>
      <c r="R5070" s="43"/>
      <c r="S5070" s="43"/>
      <c r="T5070" s="79"/>
      <c r="AT5070" s="25" t="s">
        <v>506</v>
      </c>
      <c r="AU5070" s="25" t="s">
        <v>82</v>
      </c>
    </row>
    <row r="5071" spans="2:65" s="1" customFormat="1" ht="108">
      <c r="B5071" s="42"/>
      <c r="C5071" s="64"/>
      <c r="D5071" s="221" t="s">
        <v>509</v>
      </c>
      <c r="E5071" s="64"/>
      <c r="F5071" s="224" t="s">
        <v>6776</v>
      </c>
      <c r="G5071" s="64"/>
      <c r="H5071" s="64"/>
      <c r="I5071" s="177"/>
      <c r="J5071" s="64"/>
      <c r="K5071" s="64"/>
      <c r="L5071" s="62"/>
      <c r="M5071" s="223"/>
      <c r="N5071" s="43"/>
      <c r="O5071" s="43"/>
      <c r="P5071" s="43"/>
      <c r="Q5071" s="43"/>
      <c r="R5071" s="43"/>
      <c r="S5071" s="43"/>
      <c r="T5071" s="79"/>
      <c r="AT5071" s="25" t="s">
        <v>509</v>
      </c>
      <c r="AU5071" s="25" t="s">
        <v>82</v>
      </c>
    </row>
    <row r="5072" spans="2:65" s="11" customFormat="1" ht="29.85" customHeight="1">
      <c r="B5072" s="192"/>
      <c r="C5072" s="193"/>
      <c r="D5072" s="206" t="s">
        <v>72</v>
      </c>
      <c r="E5072" s="207" t="s">
        <v>5550</v>
      </c>
      <c r="F5072" s="207" t="s">
        <v>7162</v>
      </c>
      <c r="G5072" s="193"/>
      <c r="H5072" s="193"/>
      <c r="I5072" s="196"/>
      <c r="J5072" s="208">
        <f>BK5072</f>
        <v>0</v>
      </c>
      <c r="K5072" s="193"/>
      <c r="L5072" s="198"/>
      <c r="M5072" s="199"/>
      <c r="N5072" s="200"/>
      <c r="O5072" s="200"/>
      <c r="P5072" s="201">
        <f>SUM(P5073:P5149)</f>
        <v>0</v>
      </c>
      <c r="Q5072" s="200"/>
      <c r="R5072" s="201">
        <f>SUM(R5073:R5149)</f>
        <v>54.150280000000002</v>
      </c>
      <c r="S5072" s="200"/>
      <c r="T5072" s="202">
        <f>SUM(T5073:T5149)</f>
        <v>0</v>
      </c>
      <c r="AR5072" s="203" t="s">
        <v>82</v>
      </c>
      <c r="AT5072" s="204" t="s">
        <v>72</v>
      </c>
      <c r="AU5072" s="204" t="s">
        <v>80</v>
      </c>
      <c r="AY5072" s="203" t="s">
        <v>492</v>
      </c>
      <c r="BK5072" s="205">
        <f>SUM(BK5073:BK5149)</f>
        <v>0</v>
      </c>
    </row>
    <row r="5073" spans="2:65" s="1" customFormat="1" ht="25.5" customHeight="1">
      <c r="B5073" s="42"/>
      <c r="C5073" s="209" t="s">
        <v>7163</v>
      </c>
      <c r="D5073" s="209" t="s">
        <v>498</v>
      </c>
      <c r="E5073" s="210" t="s">
        <v>7164</v>
      </c>
      <c r="F5073" s="211" t="s">
        <v>7165</v>
      </c>
      <c r="G5073" s="212" t="s">
        <v>832</v>
      </c>
      <c r="H5073" s="213">
        <v>996</v>
      </c>
      <c r="I5073" s="214"/>
      <c r="J5073" s="215">
        <f>ROUND(I5073*H5073,2)</f>
        <v>0</v>
      </c>
      <c r="K5073" s="211" t="s">
        <v>501</v>
      </c>
      <c r="L5073" s="62"/>
      <c r="M5073" s="216" t="s">
        <v>23</v>
      </c>
      <c r="N5073" s="217" t="s">
        <v>44</v>
      </c>
      <c r="O5073" s="43"/>
      <c r="P5073" s="218">
        <f>O5073*H5073</f>
        <v>0</v>
      </c>
      <c r="Q5073" s="218">
        <v>3.4000000000000002E-4</v>
      </c>
      <c r="R5073" s="218">
        <f>Q5073*H5073</f>
        <v>0.33864000000000005</v>
      </c>
      <c r="S5073" s="218">
        <v>0</v>
      </c>
      <c r="T5073" s="219">
        <f>S5073*H5073</f>
        <v>0</v>
      </c>
      <c r="AR5073" s="25" t="s">
        <v>775</v>
      </c>
      <c r="AT5073" s="25" t="s">
        <v>498</v>
      </c>
      <c r="AU5073" s="25" t="s">
        <v>82</v>
      </c>
      <c r="AY5073" s="25" t="s">
        <v>492</v>
      </c>
      <c r="BE5073" s="220">
        <f>IF(N5073="základní",J5073,0)</f>
        <v>0</v>
      </c>
      <c r="BF5073" s="220">
        <f>IF(N5073="snížená",J5073,0)</f>
        <v>0</v>
      </c>
      <c r="BG5073" s="220">
        <f>IF(N5073="zákl. přenesená",J5073,0)</f>
        <v>0</v>
      </c>
      <c r="BH5073" s="220">
        <f>IF(N5073="sníž. přenesená",J5073,0)</f>
        <v>0</v>
      </c>
      <c r="BI5073" s="220">
        <f>IF(N5073="nulová",J5073,0)</f>
        <v>0</v>
      </c>
      <c r="BJ5073" s="25" t="s">
        <v>80</v>
      </c>
      <c r="BK5073" s="220">
        <f>ROUND(I5073*H5073,2)</f>
        <v>0</v>
      </c>
      <c r="BL5073" s="25" t="s">
        <v>775</v>
      </c>
      <c r="BM5073" s="25" t="s">
        <v>7166</v>
      </c>
    </row>
    <row r="5074" spans="2:65" s="1" customFormat="1" ht="24">
      <c r="B5074" s="42"/>
      <c r="C5074" s="64"/>
      <c r="D5074" s="221" t="s">
        <v>506</v>
      </c>
      <c r="E5074" s="64"/>
      <c r="F5074" s="222" t="s">
        <v>7167</v>
      </c>
      <c r="G5074" s="64"/>
      <c r="H5074" s="64"/>
      <c r="I5074" s="177"/>
      <c r="J5074" s="64"/>
      <c r="K5074" s="64"/>
      <c r="L5074" s="62"/>
      <c r="M5074" s="223"/>
      <c r="N5074" s="43"/>
      <c r="O5074" s="43"/>
      <c r="P5074" s="43"/>
      <c r="Q5074" s="43"/>
      <c r="R5074" s="43"/>
      <c r="S5074" s="43"/>
      <c r="T5074" s="79"/>
      <c r="AT5074" s="25" t="s">
        <v>506</v>
      </c>
      <c r="AU5074" s="25" t="s">
        <v>82</v>
      </c>
    </row>
    <row r="5075" spans="2:65" s="13" customFormat="1">
      <c r="B5075" s="237"/>
      <c r="C5075" s="238"/>
      <c r="D5075" s="221" t="s">
        <v>513</v>
      </c>
      <c r="E5075" s="239" t="s">
        <v>23</v>
      </c>
      <c r="F5075" s="240" t="s">
        <v>971</v>
      </c>
      <c r="G5075" s="238"/>
      <c r="H5075" s="241" t="s">
        <v>23</v>
      </c>
      <c r="I5075" s="242"/>
      <c r="J5075" s="238"/>
      <c r="K5075" s="238"/>
      <c r="L5075" s="243"/>
      <c r="M5075" s="244"/>
      <c r="N5075" s="245"/>
      <c r="O5075" s="245"/>
      <c r="P5075" s="245"/>
      <c r="Q5075" s="245"/>
      <c r="R5075" s="245"/>
      <c r="S5075" s="245"/>
      <c r="T5075" s="246"/>
      <c r="AT5075" s="247" t="s">
        <v>513</v>
      </c>
      <c r="AU5075" s="247" t="s">
        <v>82</v>
      </c>
      <c r="AV5075" s="13" t="s">
        <v>80</v>
      </c>
      <c r="AW5075" s="13" t="s">
        <v>36</v>
      </c>
      <c r="AX5075" s="13" t="s">
        <v>73</v>
      </c>
      <c r="AY5075" s="247" t="s">
        <v>492</v>
      </c>
    </row>
    <row r="5076" spans="2:65" s="12" customFormat="1">
      <c r="B5076" s="225"/>
      <c r="C5076" s="226"/>
      <c r="D5076" s="221" t="s">
        <v>513</v>
      </c>
      <c r="E5076" s="248" t="s">
        <v>23</v>
      </c>
      <c r="F5076" s="249" t="s">
        <v>2437</v>
      </c>
      <c r="G5076" s="226"/>
      <c r="H5076" s="250">
        <v>239</v>
      </c>
      <c r="I5076" s="231"/>
      <c r="J5076" s="226"/>
      <c r="K5076" s="226"/>
      <c r="L5076" s="232"/>
      <c r="M5076" s="233"/>
      <c r="N5076" s="234"/>
      <c r="O5076" s="234"/>
      <c r="P5076" s="234"/>
      <c r="Q5076" s="234"/>
      <c r="R5076" s="234"/>
      <c r="S5076" s="234"/>
      <c r="T5076" s="235"/>
      <c r="AT5076" s="236" t="s">
        <v>513</v>
      </c>
      <c r="AU5076" s="236" t="s">
        <v>82</v>
      </c>
      <c r="AV5076" s="12" t="s">
        <v>82</v>
      </c>
      <c r="AW5076" s="12" t="s">
        <v>36</v>
      </c>
      <c r="AX5076" s="12" t="s">
        <v>73</v>
      </c>
      <c r="AY5076" s="236" t="s">
        <v>492</v>
      </c>
    </row>
    <row r="5077" spans="2:65" s="13" customFormat="1">
      <c r="B5077" s="237"/>
      <c r="C5077" s="238"/>
      <c r="D5077" s="221" t="s">
        <v>513</v>
      </c>
      <c r="E5077" s="239" t="s">
        <v>23</v>
      </c>
      <c r="F5077" s="240" t="s">
        <v>973</v>
      </c>
      <c r="G5077" s="238"/>
      <c r="H5077" s="241" t="s">
        <v>23</v>
      </c>
      <c r="I5077" s="242"/>
      <c r="J5077" s="238"/>
      <c r="K5077" s="238"/>
      <c r="L5077" s="243"/>
      <c r="M5077" s="244"/>
      <c r="N5077" s="245"/>
      <c r="O5077" s="245"/>
      <c r="P5077" s="245"/>
      <c r="Q5077" s="245"/>
      <c r="R5077" s="245"/>
      <c r="S5077" s="245"/>
      <c r="T5077" s="246"/>
      <c r="AT5077" s="247" t="s">
        <v>513</v>
      </c>
      <c r="AU5077" s="247" t="s">
        <v>82</v>
      </c>
      <c r="AV5077" s="13" t="s">
        <v>80</v>
      </c>
      <c r="AW5077" s="13" t="s">
        <v>36</v>
      </c>
      <c r="AX5077" s="13" t="s">
        <v>73</v>
      </c>
      <c r="AY5077" s="247" t="s">
        <v>492</v>
      </c>
    </row>
    <row r="5078" spans="2:65" s="12" customFormat="1">
      <c r="B5078" s="225"/>
      <c r="C5078" s="226"/>
      <c r="D5078" s="221" t="s">
        <v>513</v>
      </c>
      <c r="E5078" s="248" t="s">
        <v>23</v>
      </c>
      <c r="F5078" s="249" t="s">
        <v>2166</v>
      </c>
      <c r="G5078" s="226"/>
      <c r="H5078" s="250">
        <v>179</v>
      </c>
      <c r="I5078" s="231"/>
      <c r="J5078" s="226"/>
      <c r="K5078" s="226"/>
      <c r="L5078" s="232"/>
      <c r="M5078" s="233"/>
      <c r="N5078" s="234"/>
      <c r="O5078" s="234"/>
      <c r="P5078" s="234"/>
      <c r="Q5078" s="234"/>
      <c r="R5078" s="234"/>
      <c r="S5078" s="234"/>
      <c r="T5078" s="235"/>
      <c r="AT5078" s="236" t="s">
        <v>513</v>
      </c>
      <c r="AU5078" s="236" t="s">
        <v>82</v>
      </c>
      <c r="AV5078" s="12" t="s">
        <v>82</v>
      </c>
      <c r="AW5078" s="12" t="s">
        <v>36</v>
      </c>
      <c r="AX5078" s="12" t="s">
        <v>73</v>
      </c>
      <c r="AY5078" s="236" t="s">
        <v>492</v>
      </c>
    </row>
    <row r="5079" spans="2:65" s="13" customFormat="1">
      <c r="B5079" s="237"/>
      <c r="C5079" s="238"/>
      <c r="D5079" s="221" t="s">
        <v>513</v>
      </c>
      <c r="E5079" s="239" t="s">
        <v>23</v>
      </c>
      <c r="F5079" s="240" t="s">
        <v>987</v>
      </c>
      <c r="G5079" s="238"/>
      <c r="H5079" s="241" t="s">
        <v>23</v>
      </c>
      <c r="I5079" s="242"/>
      <c r="J5079" s="238"/>
      <c r="K5079" s="238"/>
      <c r="L5079" s="243"/>
      <c r="M5079" s="244"/>
      <c r="N5079" s="245"/>
      <c r="O5079" s="245"/>
      <c r="P5079" s="245"/>
      <c r="Q5079" s="245"/>
      <c r="R5079" s="245"/>
      <c r="S5079" s="245"/>
      <c r="T5079" s="246"/>
      <c r="AT5079" s="247" t="s">
        <v>513</v>
      </c>
      <c r="AU5079" s="247" t="s">
        <v>82</v>
      </c>
      <c r="AV5079" s="13" t="s">
        <v>80</v>
      </c>
      <c r="AW5079" s="13" t="s">
        <v>36</v>
      </c>
      <c r="AX5079" s="13" t="s">
        <v>73</v>
      </c>
      <c r="AY5079" s="247" t="s">
        <v>492</v>
      </c>
    </row>
    <row r="5080" spans="2:65" s="12" customFormat="1">
      <c r="B5080" s="225"/>
      <c r="C5080" s="226"/>
      <c r="D5080" s="221" t="s">
        <v>513</v>
      </c>
      <c r="E5080" s="248" t="s">
        <v>23</v>
      </c>
      <c r="F5080" s="249" t="s">
        <v>2433</v>
      </c>
      <c r="G5080" s="226"/>
      <c r="H5080" s="250">
        <v>238</v>
      </c>
      <c r="I5080" s="231"/>
      <c r="J5080" s="226"/>
      <c r="K5080" s="226"/>
      <c r="L5080" s="232"/>
      <c r="M5080" s="233"/>
      <c r="N5080" s="234"/>
      <c r="O5080" s="234"/>
      <c r="P5080" s="234"/>
      <c r="Q5080" s="234"/>
      <c r="R5080" s="234"/>
      <c r="S5080" s="234"/>
      <c r="T5080" s="235"/>
      <c r="AT5080" s="236" t="s">
        <v>513</v>
      </c>
      <c r="AU5080" s="236" t="s">
        <v>82</v>
      </c>
      <c r="AV5080" s="12" t="s">
        <v>82</v>
      </c>
      <c r="AW5080" s="12" t="s">
        <v>36</v>
      </c>
      <c r="AX5080" s="12" t="s">
        <v>73</v>
      </c>
      <c r="AY5080" s="236" t="s">
        <v>492</v>
      </c>
    </row>
    <row r="5081" spans="2:65" s="13" customFormat="1">
      <c r="B5081" s="237"/>
      <c r="C5081" s="238"/>
      <c r="D5081" s="221" t="s">
        <v>513</v>
      </c>
      <c r="E5081" s="239" t="s">
        <v>23</v>
      </c>
      <c r="F5081" s="240" t="s">
        <v>989</v>
      </c>
      <c r="G5081" s="238"/>
      <c r="H5081" s="241" t="s">
        <v>23</v>
      </c>
      <c r="I5081" s="242"/>
      <c r="J5081" s="238"/>
      <c r="K5081" s="238"/>
      <c r="L5081" s="243"/>
      <c r="M5081" s="244"/>
      <c r="N5081" s="245"/>
      <c r="O5081" s="245"/>
      <c r="P5081" s="245"/>
      <c r="Q5081" s="245"/>
      <c r="R5081" s="245"/>
      <c r="S5081" s="245"/>
      <c r="T5081" s="246"/>
      <c r="AT5081" s="247" t="s">
        <v>513</v>
      </c>
      <c r="AU5081" s="247" t="s">
        <v>82</v>
      </c>
      <c r="AV5081" s="13" t="s">
        <v>80</v>
      </c>
      <c r="AW5081" s="13" t="s">
        <v>36</v>
      </c>
      <c r="AX5081" s="13" t="s">
        <v>73</v>
      </c>
      <c r="AY5081" s="247" t="s">
        <v>492</v>
      </c>
    </row>
    <row r="5082" spans="2:65" s="12" customFormat="1">
      <c r="B5082" s="225"/>
      <c r="C5082" s="226"/>
      <c r="D5082" s="221" t="s">
        <v>513</v>
      </c>
      <c r="E5082" s="248" t="s">
        <v>23</v>
      </c>
      <c r="F5082" s="249" t="s">
        <v>2220</v>
      </c>
      <c r="G5082" s="226"/>
      <c r="H5082" s="250">
        <v>187</v>
      </c>
      <c r="I5082" s="231"/>
      <c r="J5082" s="226"/>
      <c r="K5082" s="226"/>
      <c r="L5082" s="232"/>
      <c r="M5082" s="233"/>
      <c r="N5082" s="234"/>
      <c r="O5082" s="234"/>
      <c r="P5082" s="234"/>
      <c r="Q5082" s="234"/>
      <c r="R5082" s="234"/>
      <c r="S5082" s="234"/>
      <c r="T5082" s="235"/>
      <c r="AT5082" s="236" t="s">
        <v>513</v>
      </c>
      <c r="AU5082" s="236" t="s">
        <v>82</v>
      </c>
      <c r="AV5082" s="12" t="s">
        <v>82</v>
      </c>
      <c r="AW5082" s="12" t="s">
        <v>36</v>
      </c>
      <c r="AX5082" s="12" t="s">
        <v>73</v>
      </c>
      <c r="AY5082" s="236" t="s">
        <v>492</v>
      </c>
    </row>
    <row r="5083" spans="2:65" s="13" customFormat="1">
      <c r="B5083" s="237"/>
      <c r="C5083" s="238"/>
      <c r="D5083" s="221" t="s">
        <v>513</v>
      </c>
      <c r="E5083" s="239" t="s">
        <v>23</v>
      </c>
      <c r="F5083" s="240" t="s">
        <v>991</v>
      </c>
      <c r="G5083" s="238"/>
      <c r="H5083" s="241" t="s">
        <v>23</v>
      </c>
      <c r="I5083" s="242"/>
      <c r="J5083" s="238"/>
      <c r="K5083" s="238"/>
      <c r="L5083" s="243"/>
      <c r="M5083" s="244"/>
      <c r="N5083" s="245"/>
      <c r="O5083" s="245"/>
      <c r="P5083" s="245"/>
      <c r="Q5083" s="245"/>
      <c r="R5083" s="245"/>
      <c r="S5083" s="245"/>
      <c r="T5083" s="246"/>
      <c r="AT5083" s="247" t="s">
        <v>513</v>
      </c>
      <c r="AU5083" s="247" t="s">
        <v>82</v>
      </c>
      <c r="AV5083" s="13" t="s">
        <v>80</v>
      </c>
      <c r="AW5083" s="13" t="s">
        <v>36</v>
      </c>
      <c r="AX5083" s="13" t="s">
        <v>73</v>
      </c>
      <c r="AY5083" s="247" t="s">
        <v>492</v>
      </c>
    </row>
    <row r="5084" spans="2:65" s="12" customFormat="1">
      <c r="B5084" s="225"/>
      <c r="C5084" s="226"/>
      <c r="D5084" s="221" t="s">
        <v>513</v>
      </c>
      <c r="E5084" s="248" t="s">
        <v>23</v>
      </c>
      <c r="F5084" s="249" t="s">
        <v>2005</v>
      </c>
      <c r="G5084" s="226"/>
      <c r="H5084" s="250">
        <v>153</v>
      </c>
      <c r="I5084" s="231"/>
      <c r="J5084" s="226"/>
      <c r="K5084" s="226"/>
      <c r="L5084" s="232"/>
      <c r="M5084" s="233"/>
      <c r="N5084" s="234"/>
      <c r="O5084" s="234"/>
      <c r="P5084" s="234"/>
      <c r="Q5084" s="234"/>
      <c r="R5084" s="234"/>
      <c r="S5084" s="234"/>
      <c r="T5084" s="235"/>
      <c r="AT5084" s="236" t="s">
        <v>513</v>
      </c>
      <c r="AU5084" s="236" t="s">
        <v>82</v>
      </c>
      <c r="AV5084" s="12" t="s">
        <v>82</v>
      </c>
      <c r="AW5084" s="12" t="s">
        <v>36</v>
      </c>
      <c r="AX5084" s="12" t="s">
        <v>73</v>
      </c>
      <c r="AY5084" s="236" t="s">
        <v>492</v>
      </c>
    </row>
    <row r="5085" spans="2:65" s="14" customFormat="1">
      <c r="B5085" s="251"/>
      <c r="C5085" s="252"/>
      <c r="D5085" s="227" t="s">
        <v>513</v>
      </c>
      <c r="E5085" s="253" t="s">
        <v>23</v>
      </c>
      <c r="F5085" s="254" t="s">
        <v>560</v>
      </c>
      <c r="G5085" s="252"/>
      <c r="H5085" s="255">
        <v>996</v>
      </c>
      <c r="I5085" s="256"/>
      <c r="J5085" s="252"/>
      <c r="K5085" s="252"/>
      <c r="L5085" s="257"/>
      <c r="M5085" s="258"/>
      <c r="N5085" s="259"/>
      <c r="O5085" s="259"/>
      <c r="P5085" s="259"/>
      <c r="Q5085" s="259"/>
      <c r="R5085" s="259"/>
      <c r="S5085" s="259"/>
      <c r="T5085" s="260"/>
      <c r="AT5085" s="261" t="s">
        <v>513</v>
      </c>
      <c r="AU5085" s="261" t="s">
        <v>82</v>
      </c>
      <c r="AV5085" s="14" t="s">
        <v>502</v>
      </c>
      <c r="AW5085" s="14" t="s">
        <v>36</v>
      </c>
      <c r="AX5085" s="14" t="s">
        <v>80</v>
      </c>
      <c r="AY5085" s="261" t="s">
        <v>492</v>
      </c>
    </row>
    <row r="5086" spans="2:65" s="1" customFormat="1" ht="25.5" customHeight="1">
      <c r="B5086" s="42"/>
      <c r="C5086" s="278" t="s">
        <v>7168</v>
      </c>
      <c r="D5086" s="278" t="s">
        <v>1110</v>
      </c>
      <c r="E5086" s="279" t="s">
        <v>7169</v>
      </c>
      <c r="F5086" s="280" t="s">
        <v>7170</v>
      </c>
      <c r="G5086" s="281" t="s">
        <v>1025</v>
      </c>
      <c r="H5086" s="282">
        <v>3420</v>
      </c>
      <c r="I5086" s="283"/>
      <c r="J5086" s="284">
        <f>ROUND(I5086*H5086,2)</f>
        <v>0</v>
      </c>
      <c r="K5086" s="280" t="s">
        <v>23</v>
      </c>
      <c r="L5086" s="285"/>
      <c r="M5086" s="286" t="s">
        <v>23</v>
      </c>
      <c r="N5086" s="287" t="s">
        <v>44</v>
      </c>
      <c r="O5086" s="43"/>
      <c r="P5086" s="218">
        <f>O5086*H5086</f>
        <v>0</v>
      </c>
      <c r="Q5086" s="218">
        <v>9.0000000000000006E-5</v>
      </c>
      <c r="R5086" s="218">
        <f>Q5086*H5086</f>
        <v>0.30780000000000002</v>
      </c>
      <c r="S5086" s="218">
        <v>0</v>
      </c>
      <c r="T5086" s="219">
        <f>S5086*H5086</f>
        <v>0</v>
      </c>
      <c r="AR5086" s="25" t="s">
        <v>977</v>
      </c>
      <c r="AT5086" s="25" t="s">
        <v>1110</v>
      </c>
      <c r="AU5086" s="25" t="s">
        <v>82</v>
      </c>
      <c r="AY5086" s="25" t="s">
        <v>492</v>
      </c>
      <c r="BE5086" s="220">
        <f>IF(N5086="základní",J5086,0)</f>
        <v>0</v>
      </c>
      <c r="BF5086" s="220">
        <f>IF(N5086="snížená",J5086,0)</f>
        <v>0</v>
      </c>
      <c r="BG5086" s="220">
        <f>IF(N5086="zákl. přenesená",J5086,0)</f>
        <v>0</v>
      </c>
      <c r="BH5086" s="220">
        <f>IF(N5086="sníž. přenesená",J5086,0)</f>
        <v>0</v>
      </c>
      <c r="BI5086" s="220">
        <f>IF(N5086="nulová",J5086,0)</f>
        <v>0</v>
      </c>
      <c r="BJ5086" s="25" t="s">
        <v>80</v>
      </c>
      <c r="BK5086" s="220">
        <f>ROUND(I5086*H5086,2)</f>
        <v>0</v>
      </c>
      <c r="BL5086" s="25" t="s">
        <v>775</v>
      </c>
      <c r="BM5086" s="25" t="s">
        <v>7171</v>
      </c>
    </row>
    <row r="5087" spans="2:65" s="1" customFormat="1" ht="24">
      <c r="B5087" s="42"/>
      <c r="C5087" s="64"/>
      <c r="D5087" s="221" t="s">
        <v>506</v>
      </c>
      <c r="E5087" s="64"/>
      <c r="F5087" s="222" t="s">
        <v>7170</v>
      </c>
      <c r="G5087" s="64"/>
      <c r="H5087" s="64"/>
      <c r="I5087" s="177"/>
      <c r="J5087" s="64"/>
      <c r="K5087" s="64"/>
      <c r="L5087" s="62"/>
      <c r="M5087" s="223"/>
      <c r="N5087" s="43"/>
      <c r="O5087" s="43"/>
      <c r="P5087" s="43"/>
      <c r="Q5087" s="43"/>
      <c r="R5087" s="43"/>
      <c r="S5087" s="43"/>
      <c r="T5087" s="79"/>
      <c r="AT5087" s="25" t="s">
        <v>506</v>
      </c>
      <c r="AU5087" s="25" t="s">
        <v>82</v>
      </c>
    </row>
    <row r="5088" spans="2:65" s="12" customFormat="1">
      <c r="B5088" s="225"/>
      <c r="C5088" s="226"/>
      <c r="D5088" s="221" t="s">
        <v>513</v>
      </c>
      <c r="E5088" s="248" t="s">
        <v>23</v>
      </c>
      <c r="F5088" s="249" t="s">
        <v>7172</v>
      </c>
      <c r="G5088" s="226"/>
      <c r="H5088" s="250">
        <v>3419.6</v>
      </c>
      <c r="I5088" s="231"/>
      <c r="J5088" s="226"/>
      <c r="K5088" s="226"/>
      <c r="L5088" s="232"/>
      <c r="M5088" s="233"/>
      <c r="N5088" s="234"/>
      <c r="O5088" s="234"/>
      <c r="P5088" s="234"/>
      <c r="Q5088" s="234"/>
      <c r="R5088" s="234"/>
      <c r="S5088" s="234"/>
      <c r="T5088" s="235"/>
      <c r="AT5088" s="236" t="s">
        <v>513</v>
      </c>
      <c r="AU5088" s="236" t="s">
        <v>82</v>
      </c>
      <c r="AV5088" s="12" t="s">
        <v>82</v>
      </c>
      <c r="AW5088" s="12" t="s">
        <v>36</v>
      </c>
      <c r="AX5088" s="12" t="s">
        <v>73</v>
      </c>
      <c r="AY5088" s="236" t="s">
        <v>492</v>
      </c>
    </row>
    <row r="5089" spans="2:65" s="15" customFormat="1">
      <c r="B5089" s="262"/>
      <c r="C5089" s="263"/>
      <c r="D5089" s="221" t="s">
        <v>513</v>
      </c>
      <c r="E5089" s="264" t="s">
        <v>23</v>
      </c>
      <c r="F5089" s="265" t="s">
        <v>690</v>
      </c>
      <c r="G5089" s="263"/>
      <c r="H5089" s="266">
        <v>3419.6</v>
      </c>
      <c r="I5089" s="267"/>
      <c r="J5089" s="263"/>
      <c r="K5089" s="263"/>
      <c r="L5089" s="268"/>
      <c r="M5089" s="269"/>
      <c r="N5089" s="270"/>
      <c r="O5089" s="270"/>
      <c r="P5089" s="270"/>
      <c r="Q5089" s="270"/>
      <c r="R5089" s="270"/>
      <c r="S5089" s="270"/>
      <c r="T5089" s="271"/>
      <c r="AT5089" s="272" t="s">
        <v>513</v>
      </c>
      <c r="AU5089" s="272" t="s">
        <v>82</v>
      </c>
      <c r="AV5089" s="15" t="s">
        <v>93</v>
      </c>
      <c r="AW5089" s="15" t="s">
        <v>36</v>
      </c>
      <c r="AX5089" s="15" t="s">
        <v>73</v>
      </c>
      <c r="AY5089" s="272" t="s">
        <v>492</v>
      </c>
    </row>
    <row r="5090" spans="2:65" s="12" customFormat="1">
      <c r="B5090" s="225"/>
      <c r="C5090" s="226"/>
      <c r="D5090" s="227" t="s">
        <v>513</v>
      </c>
      <c r="E5090" s="228" t="s">
        <v>23</v>
      </c>
      <c r="F5090" s="229" t="s">
        <v>7173</v>
      </c>
      <c r="G5090" s="226"/>
      <c r="H5090" s="230">
        <v>3420</v>
      </c>
      <c r="I5090" s="231"/>
      <c r="J5090" s="226"/>
      <c r="K5090" s="226"/>
      <c r="L5090" s="232"/>
      <c r="M5090" s="233"/>
      <c r="N5090" s="234"/>
      <c r="O5090" s="234"/>
      <c r="P5090" s="234"/>
      <c r="Q5090" s="234"/>
      <c r="R5090" s="234"/>
      <c r="S5090" s="234"/>
      <c r="T5090" s="235"/>
      <c r="AT5090" s="236" t="s">
        <v>513</v>
      </c>
      <c r="AU5090" s="236" t="s">
        <v>82</v>
      </c>
      <c r="AV5090" s="12" t="s">
        <v>82</v>
      </c>
      <c r="AW5090" s="12" t="s">
        <v>36</v>
      </c>
      <c r="AX5090" s="12" t="s">
        <v>80</v>
      </c>
      <c r="AY5090" s="236" t="s">
        <v>492</v>
      </c>
    </row>
    <row r="5091" spans="2:65" s="1" customFormat="1" ht="25.5" customHeight="1">
      <c r="B5091" s="42"/>
      <c r="C5091" s="209" t="s">
        <v>7174</v>
      </c>
      <c r="D5091" s="209" t="s">
        <v>498</v>
      </c>
      <c r="E5091" s="210" t="s">
        <v>7175</v>
      </c>
      <c r="F5091" s="211" t="s">
        <v>7176</v>
      </c>
      <c r="G5091" s="212" t="s">
        <v>180</v>
      </c>
      <c r="H5091" s="213">
        <v>2891</v>
      </c>
      <c r="I5091" s="214"/>
      <c r="J5091" s="215">
        <f>ROUND(I5091*H5091,2)</f>
        <v>0</v>
      </c>
      <c r="K5091" s="211" t="s">
        <v>501</v>
      </c>
      <c r="L5091" s="62"/>
      <c r="M5091" s="216" t="s">
        <v>23</v>
      </c>
      <c r="N5091" s="217" t="s">
        <v>44</v>
      </c>
      <c r="O5091" s="43"/>
      <c r="P5091" s="218">
        <f>O5091*H5091</f>
        <v>0</v>
      </c>
      <c r="Q5091" s="218">
        <v>2.8999999999999998E-3</v>
      </c>
      <c r="R5091" s="218">
        <f>Q5091*H5091</f>
        <v>8.3838999999999988</v>
      </c>
      <c r="S5091" s="218">
        <v>0</v>
      </c>
      <c r="T5091" s="219">
        <f>S5091*H5091</f>
        <v>0</v>
      </c>
      <c r="AR5091" s="25" t="s">
        <v>775</v>
      </c>
      <c r="AT5091" s="25" t="s">
        <v>498</v>
      </c>
      <c r="AU5091" s="25" t="s">
        <v>82</v>
      </c>
      <c r="AY5091" s="25" t="s">
        <v>492</v>
      </c>
      <c r="BE5091" s="220">
        <f>IF(N5091="základní",J5091,0)</f>
        <v>0</v>
      </c>
      <c r="BF5091" s="220">
        <f>IF(N5091="snížená",J5091,0)</f>
        <v>0</v>
      </c>
      <c r="BG5091" s="220">
        <f>IF(N5091="zákl. přenesená",J5091,0)</f>
        <v>0</v>
      </c>
      <c r="BH5091" s="220">
        <f>IF(N5091="sníž. přenesená",J5091,0)</f>
        <v>0</v>
      </c>
      <c r="BI5091" s="220">
        <f>IF(N5091="nulová",J5091,0)</f>
        <v>0</v>
      </c>
      <c r="BJ5091" s="25" t="s">
        <v>80</v>
      </c>
      <c r="BK5091" s="220">
        <f>ROUND(I5091*H5091,2)</f>
        <v>0</v>
      </c>
      <c r="BL5091" s="25" t="s">
        <v>775</v>
      </c>
      <c r="BM5091" s="25" t="s">
        <v>7177</v>
      </c>
    </row>
    <row r="5092" spans="2:65" s="1" customFormat="1" ht="24">
      <c r="B5092" s="42"/>
      <c r="C5092" s="64"/>
      <c r="D5092" s="221" t="s">
        <v>506</v>
      </c>
      <c r="E5092" s="64"/>
      <c r="F5092" s="222" t="s">
        <v>7178</v>
      </c>
      <c r="G5092" s="64"/>
      <c r="H5092" s="64"/>
      <c r="I5092" s="177"/>
      <c r="J5092" s="64"/>
      <c r="K5092" s="64"/>
      <c r="L5092" s="62"/>
      <c r="M5092" s="223"/>
      <c r="N5092" s="43"/>
      <c r="O5092" s="43"/>
      <c r="P5092" s="43"/>
      <c r="Q5092" s="43"/>
      <c r="R5092" s="43"/>
      <c r="S5092" s="43"/>
      <c r="T5092" s="79"/>
      <c r="AT5092" s="25" t="s">
        <v>506</v>
      </c>
      <c r="AU5092" s="25" t="s">
        <v>82</v>
      </c>
    </row>
    <row r="5093" spans="2:65" s="13" customFormat="1">
      <c r="B5093" s="237"/>
      <c r="C5093" s="238"/>
      <c r="D5093" s="221" t="s">
        <v>513</v>
      </c>
      <c r="E5093" s="239" t="s">
        <v>23</v>
      </c>
      <c r="F5093" s="240" t="s">
        <v>7179</v>
      </c>
      <c r="G5093" s="238"/>
      <c r="H5093" s="241" t="s">
        <v>23</v>
      </c>
      <c r="I5093" s="242"/>
      <c r="J5093" s="238"/>
      <c r="K5093" s="238"/>
      <c r="L5093" s="243"/>
      <c r="M5093" s="244"/>
      <c r="N5093" s="245"/>
      <c r="O5093" s="245"/>
      <c r="P5093" s="245"/>
      <c r="Q5093" s="245"/>
      <c r="R5093" s="245"/>
      <c r="S5093" s="245"/>
      <c r="T5093" s="246"/>
      <c r="AT5093" s="247" t="s">
        <v>513</v>
      </c>
      <c r="AU5093" s="247" t="s">
        <v>82</v>
      </c>
      <c r="AV5093" s="13" t="s">
        <v>80</v>
      </c>
      <c r="AW5093" s="13" t="s">
        <v>36</v>
      </c>
      <c r="AX5093" s="13" t="s">
        <v>73</v>
      </c>
      <c r="AY5093" s="247" t="s">
        <v>492</v>
      </c>
    </row>
    <row r="5094" spans="2:65" s="13" customFormat="1">
      <c r="B5094" s="237"/>
      <c r="C5094" s="238"/>
      <c r="D5094" s="221" t="s">
        <v>513</v>
      </c>
      <c r="E5094" s="239" t="s">
        <v>23</v>
      </c>
      <c r="F5094" s="240" t="s">
        <v>983</v>
      </c>
      <c r="G5094" s="238"/>
      <c r="H5094" s="241" t="s">
        <v>23</v>
      </c>
      <c r="I5094" s="242"/>
      <c r="J5094" s="238"/>
      <c r="K5094" s="238"/>
      <c r="L5094" s="243"/>
      <c r="M5094" s="244"/>
      <c r="N5094" s="245"/>
      <c r="O5094" s="245"/>
      <c r="P5094" s="245"/>
      <c r="Q5094" s="245"/>
      <c r="R5094" s="245"/>
      <c r="S5094" s="245"/>
      <c r="T5094" s="246"/>
      <c r="AT5094" s="247" t="s">
        <v>513</v>
      </c>
      <c r="AU5094" s="247" t="s">
        <v>82</v>
      </c>
      <c r="AV5094" s="13" t="s">
        <v>80</v>
      </c>
      <c r="AW5094" s="13" t="s">
        <v>36</v>
      </c>
      <c r="AX5094" s="13" t="s">
        <v>73</v>
      </c>
      <c r="AY5094" s="247" t="s">
        <v>492</v>
      </c>
    </row>
    <row r="5095" spans="2:65" s="13" customFormat="1">
      <c r="B5095" s="237"/>
      <c r="C5095" s="238"/>
      <c r="D5095" s="221" t="s">
        <v>513</v>
      </c>
      <c r="E5095" s="239" t="s">
        <v>23</v>
      </c>
      <c r="F5095" s="240" t="s">
        <v>7180</v>
      </c>
      <c r="G5095" s="238"/>
      <c r="H5095" s="241" t="s">
        <v>23</v>
      </c>
      <c r="I5095" s="242"/>
      <c r="J5095" s="238"/>
      <c r="K5095" s="238"/>
      <c r="L5095" s="243"/>
      <c r="M5095" s="244"/>
      <c r="N5095" s="245"/>
      <c r="O5095" s="245"/>
      <c r="P5095" s="245"/>
      <c r="Q5095" s="245"/>
      <c r="R5095" s="245"/>
      <c r="S5095" s="245"/>
      <c r="T5095" s="246"/>
      <c r="AT5095" s="247" t="s">
        <v>513</v>
      </c>
      <c r="AU5095" s="247" t="s">
        <v>82</v>
      </c>
      <c r="AV5095" s="13" t="s">
        <v>80</v>
      </c>
      <c r="AW5095" s="13" t="s">
        <v>36</v>
      </c>
      <c r="AX5095" s="13" t="s">
        <v>73</v>
      </c>
      <c r="AY5095" s="247" t="s">
        <v>492</v>
      </c>
    </row>
    <row r="5096" spans="2:65" s="12" customFormat="1">
      <c r="B5096" s="225"/>
      <c r="C5096" s="226"/>
      <c r="D5096" s="221" t="s">
        <v>513</v>
      </c>
      <c r="E5096" s="248" t="s">
        <v>23</v>
      </c>
      <c r="F5096" s="249" t="s">
        <v>326</v>
      </c>
      <c r="G5096" s="226"/>
      <c r="H5096" s="250">
        <v>109</v>
      </c>
      <c r="I5096" s="231"/>
      <c r="J5096" s="226"/>
      <c r="K5096" s="226"/>
      <c r="L5096" s="232"/>
      <c r="M5096" s="233"/>
      <c r="N5096" s="234"/>
      <c r="O5096" s="234"/>
      <c r="P5096" s="234"/>
      <c r="Q5096" s="234"/>
      <c r="R5096" s="234"/>
      <c r="S5096" s="234"/>
      <c r="T5096" s="235"/>
      <c r="AT5096" s="236" t="s">
        <v>513</v>
      </c>
      <c r="AU5096" s="236" t="s">
        <v>82</v>
      </c>
      <c r="AV5096" s="12" t="s">
        <v>82</v>
      </c>
      <c r="AW5096" s="12" t="s">
        <v>36</v>
      </c>
      <c r="AX5096" s="12" t="s">
        <v>73</v>
      </c>
      <c r="AY5096" s="236" t="s">
        <v>492</v>
      </c>
    </row>
    <row r="5097" spans="2:65" s="15" customFormat="1">
      <c r="B5097" s="262"/>
      <c r="C5097" s="263"/>
      <c r="D5097" s="221" t="s">
        <v>513</v>
      </c>
      <c r="E5097" s="264" t="s">
        <v>325</v>
      </c>
      <c r="F5097" s="265" t="s">
        <v>690</v>
      </c>
      <c r="G5097" s="263"/>
      <c r="H5097" s="266">
        <v>109</v>
      </c>
      <c r="I5097" s="267"/>
      <c r="J5097" s="263"/>
      <c r="K5097" s="263"/>
      <c r="L5097" s="268"/>
      <c r="M5097" s="269"/>
      <c r="N5097" s="270"/>
      <c r="O5097" s="270"/>
      <c r="P5097" s="270"/>
      <c r="Q5097" s="270"/>
      <c r="R5097" s="270"/>
      <c r="S5097" s="270"/>
      <c r="T5097" s="271"/>
      <c r="AT5097" s="272" t="s">
        <v>513</v>
      </c>
      <c r="AU5097" s="272" t="s">
        <v>82</v>
      </c>
      <c r="AV5097" s="15" t="s">
        <v>93</v>
      </c>
      <c r="AW5097" s="15" t="s">
        <v>36</v>
      </c>
      <c r="AX5097" s="15" t="s">
        <v>73</v>
      </c>
      <c r="AY5097" s="272" t="s">
        <v>492</v>
      </c>
    </row>
    <row r="5098" spans="2:65" s="13" customFormat="1">
      <c r="B5098" s="237"/>
      <c r="C5098" s="238"/>
      <c r="D5098" s="221" t="s">
        <v>513</v>
      </c>
      <c r="E5098" s="239" t="s">
        <v>23</v>
      </c>
      <c r="F5098" s="240" t="s">
        <v>7181</v>
      </c>
      <c r="G5098" s="238"/>
      <c r="H5098" s="241" t="s">
        <v>23</v>
      </c>
      <c r="I5098" s="242"/>
      <c r="J5098" s="238"/>
      <c r="K5098" s="238"/>
      <c r="L5098" s="243"/>
      <c r="M5098" s="244"/>
      <c r="N5098" s="245"/>
      <c r="O5098" s="245"/>
      <c r="P5098" s="245"/>
      <c r="Q5098" s="245"/>
      <c r="R5098" s="245"/>
      <c r="S5098" s="245"/>
      <c r="T5098" s="246"/>
      <c r="AT5098" s="247" t="s">
        <v>513</v>
      </c>
      <c r="AU5098" s="247" t="s">
        <v>82</v>
      </c>
      <c r="AV5098" s="13" t="s">
        <v>80</v>
      </c>
      <c r="AW5098" s="13" t="s">
        <v>36</v>
      </c>
      <c r="AX5098" s="13" t="s">
        <v>73</v>
      </c>
      <c r="AY5098" s="247" t="s">
        <v>492</v>
      </c>
    </row>
    <row r="5099" spans="2:65" s="13" customFormat="1">
      <c r="B5099" s="237"/>
      <c r="C5099" s="238"/>
      <c r="D5099" s="221" t="s">
        <v>513</v>
      </c>
      <c r="E5099" s="239" t="s">
        <v>23</v>
      </c>
      <c r="F5099" s="240" t="s">
        <v>971</v>
      </c>
      <c r="G5099" s="238"/>
      <c r="H5099" s="241" t="s">
        <v>23</v>
      </c>
      <c r="I5099" s="242"/>
      <c r="J5099" s="238"/>
      <c r="K5099" s="238"/>
      <c r="L5099" s="243"/>
      <c r="M5099" s="244"/>
      <c r="N5099" s="245"/>
      <c r="O5099" s="245"/>
      <c r="P5099" s="245"/>
      <c r="Q5099" s="245"/>
      <c r="R5099" s="245"/>
      <c r="S5099" s="245"/>
      <c r="T5099" s="246"/>
      <c r="AT5099" s="247" t="s">
        <v>513</v>
      </c>
      <c r="AU5099" s="247" t="s">
        <v>82</v>
      </c>
      <c r="AV5099" s="13" t="s">
        <v>80</v>
      </c>
      <c r="AW5099" s="13" t="s">
        <v>36</v>
      </c>
      <c r="AX5099" s="13" t="s">
        <v>73</v>
      </c>
      <c r="AY5099" s="247" t="s">
        <v>492</v>
      </c>
    </row>
    <row r="5100" spans="2:65" s="13" customFormat="1" ht="24">
      <c r="B5100" s="237"/>
      <c r="C5100" s="238"/>
      <c r="D5100" s="221" t="s">
        <v>513</v>
      </c>
      <c r="E5100" s="239" t="s">
        <v>23</v>
      </c>
      <c r="F5100" s="240" t="s">
        <v>7182</v>
      </c>
      <c r="G5100" s="238"/>
      <c r="H5100" s="241" t="s">
        <v>23</v>
      </c>
      <c r="I5100" s="242"/>
      <c r="J5100" s="238"/>
      <c r="K5100" s="238"/>
      <c r="L5100" s="243"/>
      <c r="M5100" s="244"/>
      <c r="N5100" s="245"/>
      <c r="O5100" s="245"/>
      <c r="P5100" s="245"/>
      <c r="Q5100" s="245"/>
      <c r="R5100" s="245"/>
      <c r="S5100" s="245"/>
      <c r="T5100" s="246"/>
      <c r="AT5100" s="247" t="s">
        <v>513</v>
      </c>
      <c r="AU5100" s="247" t="s">
        <v>82</v>
      </c>
      <c r="AV5100" s="13" t="s">
        <v>80</v>
      </c>
      <c r="AW5100" s="13" t="s">
        <v>36</v>
      </c>
      <c r="AX5100" s="13" t="s">
        <v>73</v>
      </c>
      <c r="AY5100" s="247" t="s">
        <v>492</v>
      </c>
    </row>
    <row r="5101" spans="2:65" s="12" customFormat="1">
      <c r="B5101" s="225"/>
      <c r="C5101" s="226"/>
      <c r="D5101" s="221" t="s">
        <v>513</v>
      </c>
      <c r="E5101" s="248" t="s">
        <v>23</v>
      </c>
      <c r="F5101" s="249" t="s">
        <v>4787</v>
      </c>
      <c r="G5101" s="226"/>
      <c r="H5101" s="250">
        <v>601</v>
      </c>
      <c r="I5101" s="231"/>
      <c r="J5101" s="226"/>
      <c r="K5101" s="226"/>
      <c r="L5101" s="232"/>
      <c r="M5101" s="233"/>
      <c r="N5101" s="234"/>
      <c r="O5101" s="234"/>
      <c r="P5101" s="234"/>
      <c r="Q5101" s="234"/>
      <c r="R5101" s="234"/>
      <c r="S5101" s="234"/>
      <c r="T5101" s="235"/>
      <c r="AT5101" s="236" t="s">
        <v>513</v>
      </c>
      <c r="AU5101" s="236" t="s">
        <v>82</v>
      </c>
      <c r="AV5101" s="12" t="s">
        <v>82</v>
      </c>
      <c r="AW5101" s="12" t="s">
        <v>36</v>
      </c>
      <c r="AX5101" s="12" t="s">
        <v>73</v>
      </c>
      <c r="AY5101" s="236" t="s">
        <v>492</v>
      </c>
    </row>
    <row r="5102" spans="2:65" s="13" customFormat="1">
      <c r="B5102" s="237"/>
      <c r="C5102" s="238"/>
      <c r="D5102" s="221" t="s">
        <v>513</v>
      </c>
      <c r="E5102" s="239" t="s">
        <v>23</v>
      </c>
      <c r="F5102" s="240" t="s">
        <v>7181</v>
      </c>
      <c r="G5102" s="238"/>
      <c r="H5102" s="241" t="s">
        <v>23</v>
      </c>
      <c r="I5102" s="242"/>
      <c r="J5102" s="238"/>
      <c r="K5102" s="238"/>
      <c r="L5102" s="243"/>
      <c r="M5102" s="244"/>
      <c r="N5102" s="245"/>
      <c r="O5102" s="245"/>
      <c r="P5102" s="245"/>
      <c r="Q5102" s="245"/>
      <c r="R5102" s="245"/>
      <c r="S5102" s="245"/>
      <c r="T5102" s="246"/>
      <c r="AT5102" s="247" t="s">
        <v>513</v>
      </c>
      <c r="AU5102" s="247" t="s">
        <v>82</v>
      </c>
      <c r="AV5102" s="13" t="s">
        <v>80</v>
      </c>
      <c r="AW5102" s="13" t="s">
        <v>36</v>
      </c>
      <c r="AX5102" s="13" t="s">
        <v>73</v>
      </c>
      <c r="AY5102" s="247" t="s">
        <v>492</v>
      </c>
    </row>
    <row r="5103" spans="2:65" s="13" customFormat="1">
      <c r="B5103" s="237"/>
      <c r="C5103" s="238"/>
      <c r="D5103" s="221" t="s">
        <v>513</v>
      </c>
      <c r="E5103" s="239" t="s">
        <v>23</v>
      </c>
      <c r="F5103" s="240" t="s">
        <v>973</v>
      </c>
      <c r="G5103" s="238"/>
      <c r="H5103" s="241" t="s">
        <v>23</v>
      </c>
      <c r="I5103" s="242"/>
      <c r="J5103" s="238"/>
      <c r="K5103" s="238"/>
      <c r="L5103" s="243"/>
      <c r="M5103" s="244"/>
      <c r="N5103" s="245"/>
      <c r="O5103" s="245"/>
      <c r="P5103" s="245"/>
      <c r="Q5103" s="245"/>
      <c r="R5103" s="245"/>
      <c r="S5103" s="245"/>
      <c r="T5103" s="246"/>
      <c r="AT5103" s="247" t="s">
        <v>513</v>
      </c>
      <c r="AU5103" s="247" t="s">
        <v>82</v>
      </c>
      <c r="AV5103" s="13" t="s">
        <v>80</v>
      </c>
      <c r="AW5103" s="13" t="s">
        <v>36</v>
      </c>
      <c r="AX5103" s="13" t="s">
        <v>73</v>
      </c>
      <c r="AY5103" s="247" t="s">
        <v>492</v>
      </c>
    </row>
    <row r="5104" spans="2:65" s="13" customFormat="1" ht="24">
      <c r="B5104" s="237"/>
      <c r="C5104" s="238"/>
      <c r="D5104" s="221" t="s">
        <v>513</v>
      </c>
      <c r="E5104" s="239" t="s">
        <v>23</v>
      </c>
      <c r="F5104" s="240" t="s">
        <v>7183</v>
      </c>
      <c r="G5104" s="238"/>
      <c r="H5104" s="241" t="s">
        <v>23</v>
      </c>
      <c r="I5104" s="242"/>
      <c r="J5104" s="238"/>
      <c r="K5104" s="238"/>
      <c r="L5104" s="243"/>
      <c r="M5104" s="244"/>
      <c r="N5104" s="245"/>
      <c r="O5104" s="245"/>
      <c r="P5104" s="245"/>
      <c r="Q5104" s="245"/>
      <c r="R5104" s="245"/>
      <c r="S5104" s="245"/>
      <c r="T5104" s="246"/>
      <c r="AT5104" s="247" t="s">
        <v>513</v>
      </c>
      <c r="AU5104" s="247" t="s">
        <v>82</v>
      </c>
      <c r="AV5104" s="13" t="s">
        <v>80</v>
      </c>
      <c r="AW5104" s="13" t="s">
        <v>36</v>
      </c>
      <c r="AX5104" s="13" t="s">
        <v>73</v>
      </c>
      <c r="AY5104" s="247" t="s">
        <v>492</v>
      </c>
    </row>
    <row r="5105" spans="2:51" s="12" customFormat="1">
      <c r="B5105" s="225"/>
      <c r="C5105" s="226"/>
      <c r="D5105" s="221" t="s">
        <v>513</v>
      </c>
      <c r="E5105" s="248" t="s">
        <v>23</v>
      </c>
      <c r="F5105" s="249" t="s">
        <v>1736</v>
      </c>
      <c r="G5105" s="226"/>
      <c r="H5105" s="250">
        <v>501</v>
      </c>
      <c r="I5105" s="231"/>
      <c r="J5105" s="226"/>
      <c r="K5105" s="226"/>
      <c r="L5105" s="232"/>
      <c r="M5105" s="233"/>
      <c r="N5105" s="234"/>
      <c r="O5105" s="234"/>
      <c r="P5105" s="234"/>
      <c r="Q5105" s="234"/>
      <c r="R5105" s="234"/>
      <c r="S5105" s="234"/>
      <c r="T5105" s="235"/>
      <c r="AT5105" s="236" t="s">
        <v>513</v>
      </c>
      <c r="AU5105" s="236" t="s">
        <v>82</v>
      </c>
      <c r="AV5105" s="12" t="s">
        <v>82</v>
      </c>
      <c r="AW5105" s="12" t="s">
        <v>36</v>
      </c>
      <c r="AX5105" s="12" t="s">
        <v>73</v>
      </c>
      <c r="AY5105" s="236" t="s">
        <v>492</v>
      </c>
    </row>
    <row r="5106" spans="2:51" s="13" customFormat="1">
      <c r="B5106" s="237"/>
      <c r="C5106" s="238"/>
      <c r="D5106" s="221" t="s">
        <v>513</v>
      </c>
      <c r="E5106" s="239" t="s">
        <v>23</v>
      </c>
      <c r="F5106" s="240" t="s">
        <v>7181</v>
      </c>
      <c r="G5106" s="238"/>
      <c r="H5106" s="241" t="s">
        <v>23</v>
      </c>
      <c r="I5106" s="242"/>
      <c r="J5106" s="238"/>
      <c r="K5106" s="238"/>
      <c r="L5106" s="243"/>
      <c r="M5106" s="244"/>
      <c r="N5106" s="245"/>
      <c r="O5106" s="245"/>
      <c r="P5106" s="245"/>
      <c r="Q5106" s="245"/>
      <c r="R5106" s="245"/>
      <c r="S5106" s="245"/>
      <c r="T5106" s="246"/>
      <c r="AT5106" s="247" t="s">
        <v>513</v>
      </c>
      <c r="AU5106" s="247" t="s">
        <v>82</v>
      </c>
      <c r="AV5106" s="13" t="s">
        <v>80</v>
      </c>
      <c r="AW5106" s="13" t="s">
        <v>36</v>
      </c>
      <c r="AX5106" s="13" t="s">
        <v>73</v>
      </c>
      <c r="AY5106" s="247" t="s">
        <v>492</v>
      </c>
    </row>
    <row r="5107" spans="2:51" s="13" customFormat="1">
      <c r="B5107" s="237"/>
      <c r="C5107" s="238"/>
      <c r="D5107" s="221" t="s">
        <v>513</v>
      </c>
      <c r="E5107" s="239" t="s">
        <v>23</v>
      </c>
      <c r="F5107" s="240" t="s">
        <v>987</v>
      </c>
      <c r="G5107" s="238"/>
      <c r="H5107" s="241" t="s">
        <v>23</v>
      </c>
      <c r="I5107" s="242"/>
      <c r="J5107" s="238"/>
      <c r="K5107" s="238"/>
      <c r="L5107" s="243"/>
      <c r="M5107" s="244"/>
      <c r="N5107" s="245"/>
      <c r="O5107" s="245"/>
      <c r="P5107" s="245"/>
      <c r="Q5107" s="245"/>
      <c r="R5107" s="245"/>
      <c r="S5107" s="245"/>
      <c r="T5107" s="246"/>
      <c r="AT5107" s="247" t="s">
        <v>513</v>
      </c>
      <c r="AU5107" s="247" t="s">
        <v>82</v>
      </c>
      <c r="AV5107" s="13" t="s">
        <v>80</v>
      </c>
      <c r="AW5107" s="13" t="s">
        <v>36</v>
      </c>
      <c r="AX5107" s="13" t="s">
        <v>73</v>
      </c>
      <c r="AY5107" s="247" t="s">
        <v>492</v>
      </c>
    </row>
    <row r="5108" spans="2:51" s="13" customFormat="1" ht="24">
      <c r="B5108" s="237"/>
      <c r="C5108" s="238"/>
      <c r="D5108" s="221" t="s">
        <v>513</v>
      </c>
      <c r="E5108" s="239" t="s">
        <v>23</v>
      </c>
      <c r="F5108" s="240" t="s">
        <v>7184</v>
      </c>
      <c r="G5108" s="238"/>
      <c r="H5108" s="241" t="s">
        <v>23</v>
      </c>
      <c r="I5108" s="242"/>
      <c r="J5108" s="238"/>
      <c r="K5108" s="238"/>
      <c r="L5108" s="243"/>
      <c r="M5108" s="244"/>
      <c r="N5108" s="245"/>
      <c r="O5108" s="245"/>
      <c r="P5108" s="245"/>
      <c r="Q5108" s="245"/>
      <c r="R5108" s="245"/>
      <c r="S5108" s="245"/>
      <c r="T5108" s="246"/>
      <c r="AT5108" s="247" t="s">
        <v>513</v>
      </c>
      <c r="AU5108" s="247" t="s">
        <v>82</v>
      </c>
      <c r="AV5108" s="13" t="s">
        <v>80</v>
      </c>
      <c r="AW5108" s="13" t="s">
        <v>36</v>
      </c>
      <c r="AX5108" s="13" t="s">
        <v>73</v>
      </c>
      <c r="AY5108" s="247" t="s">
        <v>492</v>
      </c>
    </row>
    <row r="5109" spans="2:51" s="12" customFormat="1">
      <c r="B5109" s="225"/>
      <c r="C5109" s="226"/>
      <c r="D5109" s="221" t="s">
        <v>513</v>
      </c>
      <c r="E5109" s="248" t="s">
        <v>23</v>
      </c>
      <c r="F5109" s="249" t="s">
        <v>1737</v>
      </c>
      <c r="G5109" s="226"/>
      <c r="H5109" s="250">
        <v>683</v>
      </c>
      <c r="I5109" s="231"/>
      <c r="J5109" s="226"/>
      <c r="K5109" s="226"/>
      <c r="L5109" s="232"/>
      <c r="M5109" s="233"/>
      <c r="N5109" s="234"/>
      <c r="O5109" s="234"/>
      <c r="P5109" s="234"/>
      <c r="Q5109" s="234"/>
      <c r="R5109" s="234"/>
      <c r="S5109" s="234"/>
      <c r="T5109" s="235"/>
      <c r="AT5109" s="236" t="s">
        <v>513</v>
      </c>
      <c r="AU5109" s="236" t="s">
        <v>82</v>
      </c>
      <c r="AV5109" s="12" t="s">
        <v>82</v>
      </c>
      <c r="AW5109" s="12" t="s">
        <v>36</v>
      </c>
      <c r="AX5109" s="12" t="s">
        <v>73</v>
      </c>
      <c r="AY5109" s="236" t="s">
        <v>492</v>
      </c>
    </row>
    <row r="5110" spans="2:51" s="13" customFormat="1">
      <c r="B5110" s="237"/>
      <c r="C5110" s="238"/>
      <c r="D5110" s="221" t="s">
        <v>513</v>
      </c>
      <c r="E5110" s="239" t="s">
        <v>23</v>
      </c>
      <c r="F5110" s="240" t="s">
        <v>7181</v>
      </c>
      <c r="G5110" s="238"/>
      <c r="H5110" s="241" t="s">
        <v>23</v>
      </c>
      <c r="I5110" s="242"/>
      <c r="J5110" s="238"/>
      <c r="K5110" s="238"/>
      <c r="L5110" s="243"/>
      <c r="M5110" s="244"/>
      <c r="N5110" s="245"/>
      <c r="O5110" s="245"/>
      <c r="P5110" s="245"/>
      <c r="Q5110" s="245"/>
      <c r="R5110" s="245"/>
      <c r="S5110" s="245"/>
      <c r="T5110" s="246"/>
      <c r="AT5110" s="247" t="s">
        <v>513</v>
      </c>
      <c r="AU5110" s="247" t="s">
        <v>82</v>
      </c>
      <c r="AV5110" s="13" t="s">
        <v>80</v>
      </c>
      <c r="AW5110" s="13" t="s">
        <v>36</v>
      </c>
      <c r="AX5110" s="13" t="s">
        <v>73</v>
      </c>
      <c r="AY5110" s="247" t="s">
        <v>492</v>
      </c>
    </row>
    <row r="5111" spans="2:51" s="13" customFormat="1">
      <c r="B5111" s="237"/>
      <c r="C5111" s="238"/>
      <c r="D5111" s="221" t="s">
        <v>513</v>
      </c>
      <c r="E5111" s="239" t="s">
        <v>23</v>
      </c>
      <c r="F5111" s="240" t="s">
        <v>989</v>
      </c>
      <c r="G5111" s="238"/>
      <c r="H5111" s="241" t="s">
        <v>23</v>
      </c>
      <c r="I5111" s="242"/>
      <c r="J5111" s="238"/>
      <c r="K5111" s="238"/>
      <c r="L5111" s="243"/>
      <c r="M5111" s="244"/>
      <c r="N5111" s="245"/>
      <c r="O5111" s="245"/>
      <c r="P5111" s="245"/>
      <c r="Q5111" s="245"/>
      <c r="R5111" s="245"/>
      <c r="S5111" s="245"/>
      <c r="T5111" s="246"/>
      <c r="AT5111" s="247" t="s">
        <v>513</v>
      </c>
      <c r="AU5111" s="247" t="s">
        <v>82</v>
      </c>
      <c r="AV5111" s="13" t="s">
        <v>80</v>
      </c>
      <c r="AW5111" s="13" t="s">
        <v>36</v>
      </c>
      <c r="AX5111" s="13" t="s">
        <v>73</v>
      </c>
      <c r="AY5111" s="247" t="s">
        <v>492</v>
      </c>
    </row>
    <row r="5112" spans="2:51" s="13" customFormat="1" ht="24">
      <c r="B5112" s="237"/>
      <c r="C5112" s="238"/>
      <c r="D5112" s="221" t="s">
        <v>513</v>
      </c>
      <c r="E5112" s="239" t="s">
        <v>23</v>
      </c>
      <c r="F5112" s="240" t="s">
        <v>7185</v>
      </c>
      <c r="G5112" s="238"/>
      <c r="H5112" s="241" t="s">
        <v>23</v>
      </c>
      <c r="I5112" s="242"/>
      <c r="J5112" s="238"/>
      <c r="K5112" s="238"/>
      <c r="L5112" s="243"/>
      <c r="M5112" s="244"/>
      <c r="N5112" s="245"/>
      <c r="O5112" s="245"/>
      <c r="P5112" s="245"/>
      <c r="Q5112" s="245"/>
      <c r="R5112" s="245"/>
      <c r="S5112" s="245"/>
      <c r="T5112" s="246"/>
      <c r="AT5112" s="247" t="s">
        <v>513</v>
      </c>
      <c r="AU5112" s="247" t="s">
        <v>82</v>
      </c>
      <c r="AV5112" s="13" t="s">
        <v>80</v>
      </c>
      <c r="AW5112" s="13" t="s">
        <v>36</v>
      </c>
      <c r="AX5112" s="13" t="s">
        <v>73</v>
      </c>
      <c r="AY5112" s="247" t="s">
        <v>492</v>
      </c>
    </row>
    <row r="5113" spans="2:51" s="12" customFormat="1">
      <c r="B5113" s="225"/>
      <c r="C5113" s="226"/>
      <c r="D5113" s="221" t="s">
        <v>513</v>
      </c>
      <c r="E5113" s="248" t="s">
        <v>23</v>
      </c>
      <c r="F5113" s="249" t="s">
        <v>1738</v>
      </c>
      <c r="G5113" s="226"/>
      <c r="H5113" s="250">
        <v>526</v>
      </c>
      <c r="I5113" s="231"/>
      <c r="J5113" s="226"/>
      <c r="K5113" s="226"/>
      <c r="L5113" s="232"/>
      <c r="M5113" s="233"/>
      <c r="N5113" s="234"/>
      <c r="O5113" s="234"/>
      <c r="P5113" s="234"/>
      <c r="Q5113" s="234"/>
      <c r="R5113" s="234"/>
      <c r="S5113" s="234"/>
      <c r="T5113" s="235"/>
      <c r="AT5113" s="236" t="s">
        <v>513</v>
      </c>
      <c r="AU5113" s="236" t="s">
        <v>82</v>
      </c>
      <c r="AV5113" s="12" t="s">
        <v>82</v>
      </c>
      <c r="AW5113" s="12" t="s">
        <v>36</v>
      </c>
      <c r="AX5113" s="12" t="s">
        <v>73</v>
      </c>
      <c r="AY5113" s="236" t="s">
        <v>492</v>
      </c>
    </row>
    <row r="5114" spans="2:51" s="13" customFormat="1">
      <c r="B5114" s="237"/>
      <c r="C5114" s="238"/>
      <c r="D5114" s="221" t="s">
        <v>513</v>
      </c>
      <c r="E5114" s="239" t="s">
        <v>23</v>
      </c>
      <c r="F5114" s="240" t="s">
        <v>7181</v>
      </c>
      <c r="G5114" s="238"/>
      <c r="H5114" s="241" t="s">
        <v>23</v>
      </c>
      <c r="I5114" s="242"/>
      <c r="J5114" s="238"/>
      <c r="K5114" s="238"/>
      <c r="L5114" s="243"/>
      <c r="M5114" s="244"/>
      <c r="N5114" s="245"/>
      <c r="O5114" s="245"/>
      <c r="P5114" s="245"/>
      <c r="Q5114" s="245"/>
      <c r="R5114" s="245"/>
      <c r="S5114" s="245"/>
      <c r="T5114" s="246"/>
      <c r="AT5114" s="247" t="s">
        <v>513</v>
      </c>
      <c r="AU5114" s="247" t="s">
        <v>82</v>
      </c>
      <c r="AV5114" s="13" t="s">
        <v>80</v>
      </c>
      <c r="AW5114" s="13" t="s">
        <v>36</v>
      </c>
      <c r="AX5114" s="13" t="s">
        <v>73</v>
      </c>
      <c r="AY5114" s="247" t="s">
        <v>492</v>
      </c>
    </row>
    <row r="5115" spans="2:51" s="13" customFormat="1">
      <c r="B5115" s="237"/>
      <c r="C5115" s="238"/>
      <c r="D5115" s="221" t="s">
        <v>513</v>
      </c>
      <c r="E5115" s="239" t="s">
        <v>23</v>
      </c>
      <c r="F5115" s="240" t="s">
        <v>991</v>
      </c>
      <c r="G5115" s="238"/>
      <c r="H5115" s="241" t="s">
        <v>23</v>
      </c>
      <c r="I5115" s="242"/>
      <c r="J5115" s="238"/>
      <c r="K5115" s="238"/>
      <c r="L5115" s="243"/>
      <c r="M5115" s="244"/>
      <c r="N5115" s="245"/>
      <c r="O5115" s="245"/>
      <c r="P5115" s="245"/>
      <c r="Q5115" s="245"/>
      <c r="R5115" s="245"/>
      <c r="S5115" s="245"/>
      <c r="T5115" s="246"/>
      <c r="AT5115" s="247" t="s">
        <v>513</v>
      </c>
      <c r="AU5115" s="247" t="s">
        <v>82</v>
      </c>
      <c r="AV5115" s="13" t="s">
        <v>80</v>
      </c>
      <c r="AW5115" s="13" t="s">
        <v>36</v>
      </c>
      <c r="AX5115" s="13" t="s">
        <v>73</v>
      </c>
      <c r="AY5115" s="247" t="s">
        <v>492</v>
      </c>
    </row>
    <row r="5116" spans="2:51" s="13" customFormat="1" ht="24">
      <c r="B5116" s="237"/>
      <c r="C5116" s="238"/>
      <c r="D5116" s="221" t="s">
        <v>513</v>
      </c>
      <c r="E5116" s="239" t="s">
        <v>23</v>
      </c>
      <c r="F5116" s="240" t="s">
        <v>7186</v>
      </c>
      <c r="G5116" s="238"/>
      <c r="H5116" s="241" t="s">
        <v>23</v>
      </c>
      <c r="I5116" s="242"/>
      <c r="J5116" s="238"/>
      <c r="K5116" s="238"/>
      <c r="L5116" s="243"/>
      <c r="M5116" s="244"/>
      <c r="N5116" s="245"/>
      <c r="O5116" s="245"/>
      <c r="P5116" s="245"/>
      <c r="Q5116" s="245"/>
      <c r="R5116" s="245"/>
      <c r="S5116" s="245"/>
      <c r="T5116" s="246"/>
      <c r="AT5116" s="247" t="s">
        <v>513</v>
      </c>
      <c r="AU5116" s="247" t="s">
        <v>82</v>
      </c>
      <c r="AV5116" s="13" t="s">
        <v>80</v>
      </c>
      <c r="AW5116" s="13" t="s">
        <v>36</v>
      </c>
      <c r="AX5116" s="13" t="s">
        <v>73</v>
      </c>
      <c r="AY5116" s="247" t="s">
        <v>492</v>
      </c>
    </row>
    <row r="5117" spans="2:51" s="12" customFormat="1">
      <c r="B5117" s="225"/>
      <c r="C5117" s="226"/>
      <c r="D5117" s="221" t="s">
        <v>513</v>
      </c>
      <c r="E5117" s="248" t="s">
        <v>23</v>
      </c>
      <c r="F5117" s="249" t="s">
        <v>1739</v>
      </c>
      <c r="G5117" s="226"/>
      <c r="H5117" s="250">
        <v>428</v>
      </c>
      <c r="I5117" s="231"/>
      <c r="J5117" s="226"/>
      <c r="K5117" s="226"/>
      <c r="L5117" s="232"/>
      <c r="M5117" s="233"/>
      <c r="N5117" s="234"/>
      <c r="O5117" s="234"/>
      <c r="P5117" s="234"/>
      <c r="Q5117" s="234"/>
      <c r="R5117" s="234"/>
      <c r="S5117" s="234"/>
      <c r="T5117" s="235"/>
      <c r="AT5117" s="236" t="s">
        <v>513</v>
      </c>
      <c r="AU5117" s="236" t="s">
        <v>82</v>
      </c>
      <c r="AV5117" s="12" t="s">
        <v>82</v>
      </c>
      <c r="AW5117" s="12" t="s">
        <v>36</v>
      </c>
      <c r="AX5117" s="12" t="s">
        <v>73</v>
      </c>
      <c r="AY5117" s="236" t="s">
        <v>492</v>
      </c>
    </row>
    <row r="5118" spans="2:51" s="13" customFormat="1">
      <c r="B5118" s="237"/>
      <c r="C5118" s="238"/>
      <c r="D5118" s="221" t="s">
        <v>513</v>
      </c>
      <c r="E5118" s="239" t="s">
        <v>23</v>
      </c>
      <c r="F5118" s="240" t="s">
        <v>1740</v>
      </c>
      <c r="G5118" s="238"/>
      <c r="H5118" s="241" t="s">
        <v>23</v>
      </c>
      <c r="I5118" s="242"/>
      <c r="J5118" s="238"/>
      <c r="K5118" s="238"/>
      <c r="L5118" s="243"/>
      <c r="M5118" s="244"/>
      <c r="N5118" s="245"/>
      <c r="O5118" s="245"/>
      <c r="P5118" s="245"/>
      <c r="Q5118" s="245"/>
      <c r="R5118" s="245"/>
      <c r="S5118" s="245"/>
      <c r="T5118" s="246"/>
      <c r="AT5118" s="247" t="s">
        <v>513</v>
      </c>
      <c r="AU5118" s="247" t="s">
        <v>82</v>
      </c>
      <c r="AV5118" s="13" t="s">
        <v>80</v>
      </c>
      <c r="AW5118" s="13" t="s">
        <v>36</v>
      </c>
      <c r="AX5118" s="13" t="s">
        <v>73</v>
      </c>
      <c r="AY5118" s="247" t="s">
        <v>492</v>
      </c>
    </row>
    <row r="5119" spans="2:51" s="13" customFormat="1">
      <c r="B5119" s="237"/>
      <c r="C5119" s="238"/>
      <c r="D5119" s="221" t="s">
        <v>513</v>
      </c>
      <c r="E5119" s="239" t="s">
        <v>23</v>
      </c>
      <c r="F5119" s="240" t="s">
        <v>989</v>
      </c>
      <c r="G5119" s="238"/>
      <c r="H5119" s="241" t="s">
        <v>23</v>
      </c>
      <c r="I5119" s="242"/>
      <c r="J5119" s="238"/>
      <c r="K5119" s="238"/>
      <c r="L5119" s="243"/>
      <c r="M5119" s="244"/>
      <c r="N5119" s="245"/>
      <c r="O5119" s="245"/>
      <c r="P5119" s="245"/>
      <c r="Q5119" s="245"/>
      <c r="R5119" s="245"/>
      <c r="S5119" s="245"/>
      <c r="T5119" s="246"/>
      <c r="AT5119" s="247" t="s">
        <v>513</v>
      </c>
      <c r="AU5119" s="247" t="s">
        <v>82</v>
      </c>
      <c r="AV5119" s="13" t="s">
        <v>80</v>
      </c>
      <c r="AW5119" s="13" t="s">
        <v>36</v>
      </c>
      <c r="AX5119" s="13" t="s">
        <v>73</v>
      </c>
      <c r="AY5119" s="247" t="s">
        <v>492</v>
      </c>
    </row>
    <row r="5120" spans="2:51" s="13" customFormat="1">
      <c r="B5120" s="237"/>
      <c r="C5120" s="238"/>
      <c r="D5120" s="221" t="s">
        <v>513</v>
      </c>
      <c r="E5120" s="239" t="s">
        <v>23</v>
      </c>
      <c r="F5120" s="240" t="s">
        <v>7187</v>
      </c>
      <c r="G5120" s="238"/>
      <c r="H5120" s="241" t="s">
        <v>23</v>
      </c>
      <c r="I5120" s="242"/>
      <c r="J5120" s="238"/>
      <c r="K5120" s="238"/>
      <c r="L5120" s="243"/>
      <c r="M5120" s="244"/>
      <c r="N5120" s="245"/>
      <c r="O5120" s="245"/>
      <c r="P5120" s="245"/>
      <c r="Q5120" s="245"/>
      <c r="R5120" s="245"/>
      <c r="S5120" s="245"/>
      <c r="T5120" s="246"/>
      <c r="AT5120" s="247" t="s">
        <v>513</v>
      </c>
      <c r="AU5120" s="247" t="s">
        <v>82</v>
      </c>
      <c r="AV5120" s="13" t="s">
        <v>80</v>
      </c>
      <c r="AW5120" s="13" t="s">
        <v>36</v>
      </c>
      <c r="AX5120" s="13" t="s">
        <v>73</v>
      </c>
      <c r="AY5120" s="247" t="s">
        <v>492</v>
      </c>
    </row>
    <row r="5121" spans="2:65" s="12" customFormat="1">
      <c r="B5121" s="225"/>
      <c r="C5121" s="226"/>
      <c r="D5121" s="221" t="s">
        <v>513</v>
      </c>
      <c r="E5121" s="248" t="s">
        <v>23</v>
      </c>
      <c r="F5121" s="249" t="s">
        <v>752</v>
      </c>
      <c r="G5121" s="226"/>
      <c r="H5121" s="250">
        <v>13</v>
      </c>
      <c r="I5121" s="231"/>
      <c r="J5121" s="226"/>
      <c r="K5121" s="226"/>
      <c r="L5121" s="232"/>
      <c r="M5121" s="233"/>
      <c r="N5121" s="234"/>
      <c r="O5121" s="234"/>
      <c r="P5121" s="234"/>
      <c r="Q5121" s="234"/>
      <c r="R5121" s="234"/>
      <c r="S5121" s="234"/>
      <c r="T5121" s="235"/>
      <c r="AT5121" s="236" t="s">
        <v>513</v>
      </c>
      <c r="AU5121" s="236" t="s">
        <v>82</v>
      </c>
      <c r="AV5121" s="12" t="s">
        <v>82</v>
      </c>
      <c r="AW5121" s="12" t="s">
        <v>36</v>
      </c>
      <c r="AX5121" s="12" t="s">
        <v>73</v>
      </c>
      <c r="AY5121" s="236" t="s">
        <v>492</v>
      </c>
    </row>
    <row r="5122" spans="2:65" s="13" customFormat="1">
      <c r="B5122" s="237"/>
      <c r="C5122" s="238"/>
      <c r="D5122" s="221" t="s">
        <v>513</v>
      </c>
      <c r="E5122" s="239" t="s">
        <v>23</v>
      </c>
      <c r="F5122" s="240" t="s">
        <v>991</v>
      </c>
      <c r="G5122" s="238"/>
      <c r="H5122" s="241" t="s">
        <v>23</v>
      </c>
      <c r="I5122" s="242"/>
      <c r="J5122" s="238"/>
      <c r="K5122" s="238"/>
      <c r="L5122" s="243"/>
      <c r="M5122" s="244"/>
      <c r="N5122" s="245"/>
      <c r="O5122" s="245"/>
      <c r="P5122" s="245"/>
      <c r="Q5122" s="245"/>
      <c r="R5122" s="245"/>
      <c r="S5122" s="245"/>
      <c r="T5122" s="246"/>
      <c r="AT5122" s="247" t="s">
        <v>513</v>
      </c>
      <c r="AU5122" s="247" t="s">
        <v>82</v>
      </c>
      <c r="AV5122" s="13" t="s">
        <v>80</v>
      </c>
      <c r="AW5122" s="13" t="s">
        <v>36</v>
      </c>
      <c r="AX5122" s="13" t="s">
        <v>73</v>
      </c>
      <c r="AY5122" s="247" t="s">
        <v>492</v>
      </c>
    </row>
    <row r="5123" spans="2:65" s="13" customFormat="1">
      <c r="B5123" s="237"/>
      <c r="C5123" s="238"/>
      <c r="D5123" s="221" t="s">
        <v>513</v>
      </c>
      <c r="E5123" s="239" t="s">
        <v>23</v>
      </c>
      <c r="F5123" s="240" t="s">
        <v>7188</v>
      </c>
      <c r="G5123" s="238"/>
      <c r="H5123" s="241" t="s">
        <v>23</v>
      </c>
      <c r="I5123" s="242"/>
      <c r="J5123" s="238"/>
      <c r="K5123" s="238"/>
      <c r="L5123" s="243"/>
      <c r="M5123" s="244"/>
      <c r="N5123" s="245"/>
      <c r="O5123" s="245"/>
      <c r="P5123" s="245"/>
      <c r="Q5123" s="245"/>
      <c r="R5123" s="245"/>
      <c r="S5123" s="245"/>
      <c r="T5123" s="246"/>
      <c r="AT5123" s="247" t="s">
        <v>513</v>
      </c>
      <c r="AU5123" s="247" t="s">
        <v>82</v>
      </c>
      <c r="AV5123" s="13" t="s">
        <v>80</v>
      </c>
      <c r="AW5123" s="13" t="s">
        <v>36</v>
      </c>
      <c r="AX5123" s="13" t="s">
        <v>73</v>
      </c>
      <c r="AY5123" s="247" t="s">
        <v>492</v>
      </c>
    </row>
    <row r="5124" spans="2:65" s="12" customFormat="1">
      <c r="B5124" s="225"/>
      <c r="C5124" s="226"/>
      <c r="D5124" s="221" t="s">
        <v>513</v>
      </c>
      <c r="E5124" s="248" t="s">
        <v>23</v>
      </c>
      <c r="F5124" s="249" t="s">
        <v>958</v>
      </c>
      <c r="G5124" s="226"/>
      <c r="H5124" s="250">
        <v>30</v>
      </c>
      <c r="I5124" s="231"/>
      <c r="J5124" s="226"/>
      <c r="K5124" s="226"/>
      <c r="L5124" s="232"/>
      <c r="M5124" s="233"/>
      <c r="N5124" s="234"/>
      <c r="O5124" s="234"/>
      <c r="P5124" s="234"/>
      <c r="Q5124" s="234"/>
      <c r="R5124" s="234"/>
      <c r="S5124" s="234"/>
      <c r="T5124" s="235"/>
      <c r="AT5124" s="236" t="s">
        <v>513</v>
      </c>
      <c r="AU5124" s="236" t="s">
        <v>82</v>
      </c>
      <c r="AV5124" s="12" t="s">
        <v>82</v>
      </c>
      <c r="AW5124" s="12" t="s">
        <v>36</v>
      </c>
      <c r="AX5124" s="12" t="s">
        <v>73</v>
      </c>
      <c r="AY5124" s="236" t="s">
        <v>492</v>
      </c>
    </row>
    <row r="5125" spans="2:65" s="15" customFormat="1">
      <c r="B5125" s="262"/>
      <c r="C5125" s="263"/>
      <c r="D5125" s="221" t="s">
        <v>513</v>
      </c>
      <c r="E5125" s="264" t="s">
        <v>328</v>
      </c>
      <c r="F5125" s="265" t="s">
        <v>690</v>
      </c>
      <c r="G5125" s="263"/>
      <c r="H5125" s="266">
        <v>2782</v>
      </c>
      <c r="I5125" s="267"/>
      <c r="J5125" s="263"/>
      <c r="K5125" s="263"/>
      <c r="L5125" s="268"/>
      <c r="M5125" s="269"/>
      <c r="N5125" s="270"/>
      <c r="O5125" s="270"/>
      <c r="P5125" s="270"/>
      <c r="Q5125" s="270"/>
      <c r="R5125" s="270"/>
      <c r="S5125" s="270"/>
      <c r="T5125" s="271"/>
      <c r="AT5125" s="272" t="s">
        <v>513</v>
      </c>
      <c r="AU5125" s="272" t="s">
        <v>82</v>
      </c>
      <c r="AV5125" s="15" t="s">
        <v>93</v>
      </c>
      <c r="AW5125" s="15" t="s">
        <v>36</v>
      </c>
      <c r="AX5125" s="15" t="s">
        <v>73</v>
      </c>
      <c r="AY5125" s="272" t="s">
        <v>492</v>
      </c>
    </row>
    <row r="5126" spans="2:65" s="14" customFormat="1">
      <c r="B5126" s="251"/>
      <c r="C5126" s="252"/>
      <c r="D5126" s="227" t="s">
        <v>513</v>
      </c>
      <c r="E5126" s="253" t="s">
        <v>23</v>
      </c>
      <c r="F5126" s="254" t="s">
        <v>560</v>
      </c>
      <c r="G5126" s="252"/>
      <c r="H5126" s="255">
        <v>2891</v>
      </c>
      <c r="I5126" s="256"/>
      <c r="J5126" s="252"/>
      <c r="K5126" s="252"/>
      <c r="L5126" s="257"/>
      <c r="M5126" s="258"/>
      <c r="N5126" s="259"/>
      <c r="O5126" s="259"/>
      <c r="P5126" s="259"/>
      <c r="Q5126" s="259"/>
      <c r="R5126" s="259"/>
      <c r="S5126" s="259"/>
      <c r="T5126" s="260"/>
      <c r="AT5126" s="261" t="s">
        <v>513</v>
      </c>
      <c r="AU5126" s="261" t="s">
        <v>82</v>
      </c>
      <c r="AV5126" s="14" t="s">
        <v>502</v>
      </c>
      <c r="AW5126" s="14" t="s">
        <v>36</v>
      </c>
      <c r="AX5126" s="14" t="s">
        <v>80</v>
      </c>
      <c r="AY5126" s="261" t="s">
        <v>492</v>
      </c>
    </row>
    <row r="5127" spans="2:65" s="1" customFormat="1" ht="16.5" customHeight="1">
      <c r="B5127" s="42"/>
      <c r="C5127" s="278" t="s">
        <v>7189</v>
      </c>
      <c r="D5127" s="278" t="s">
        <v>1110</v>
      </c>
      <c r="E5127" s="279" t="s">
        <v>7190</v>
      </c>
      <c r="F5127" s="280" t="s">
        <v>7191</v>
      </c>
      <c r="G5127" s="281" t="s">
        <v>180</v>
      </c>
      <c r="H5127" s="282">
        <v>3060.2</v>
      </c>
      <c r="I5127" s="283"/>
      <c r="J5127" s="284">
        <f>ROUND(I5127*H5127,2)</f>
        <v>0</v>
      </c>
      <c r="K5127" s="280" t="s">
        <v>23</v>
      </c>
      <c r="L5127" s="285"/>
      <c r="M5127" s="286" t="s">
        <v>23</v>
      </c>
      <c r="N5127" s="287" t="s">
        <v>44</v>
      </c>
      <c r="O5127" s="43"/>
      <c r="P5127" s="218">
        <f>O5127*H5127</f>
        <v>0</v>
      </c>
      <c r="Q5127" s="218">
        <v>1.38E-2</v>
      </c>
      <c r="R5127" s="218">
        <f>Q5127*H5127</f>
        <v>42.230759999999997</v>
      </c>
      <c r="S5127" s="218">
        <v>0</v>
      </c>
      <c r="T5127" s="219">
        <f>S5127*H5127</f>
        <v>0</v>
      </c>
      <c r="AR5127" s="25" t="s">
        <v>977</v>
      </c>
      <c r="AT5127" s="25" t="s">
        <v>1110</v>
      </c>
      <c r="AU5127" s="25" t="s">
        <v>82</v>
      </c>
      <c r="AY5127" s="25" t="s">
        <v>492</v>
      </c>
      <c r="BE5127" s="220">
        <f>IF(N5127="základní",J5127,0)</f>
        <v>0</v>
      </c>
      <c r="BF5127" s="220">
        <f>IF(N5127="snížená",J5127,0)</f>
        <v>0</v>
      </c>
      <c r="BG5127" s="220">
        <f>IF(N5127="zákl. přenesená",J5127,0)</f>
        <v>0</v>
      </c>
      <c r="BH5127" s="220">
        <f>IF(N5127="sníž. přenesená",J5127,0)</f>
        <v>0</v>
      </c>
      <c r="BI5127" s="220">
        <f>IF(N5127="nulová",J5127,0)</f>
        <v>0</v>
      </c>
      <c r="BJ5127" s="25" t="s">
        <v>80</v>
      </c>
      <c r="BK5127" s="220">
        <f>ROUND(I5127*H5127,2)</f>
        <v>0</v>
      </c>
      <c r="BL5127" s="25" t="s">
        <v>775</v>
      </c>
      <c r="BM5127" s="25" t="s">
        <v>7192</v>
      </c>
    </row>
    <row r="5128" spans="2:65" s="1" customFormat="1">
      <c r="B5128" s="42"/>
      <c r="C5128" s="64"/>
      <c r="D5128" s="221" t="s">
        <v>506</v>
      </c>
      <c r="E5128" s="64"/>
      <c r="F5128" s="222" t="s">
        <v>7191</v>
      </c>
      <c r="G5128" s="64"/>
      <c r="H5128" s="64"/>
      <c r="I5128" s="177"/>
      <c r="J5128" s="64"/>
      <c r="K5128" s="64"/>
      <c r="L5128" s="62"/>
      <c r="M5128" s="223"/>
      <c r="N5128" s="43"/>
      <c r="O5128" s="43"/>
      <c r="P5128" s="43"/>
      <c r="Q5128" s="43"/>
      <c r="R5128" s="43"/>
      <c r="S5128" s="43"/>
      <c r="T5128" s="79"/>
      <c r="AT5128" s="25" t="s">
        <v>506</v>
      </c>
      <c r="AU5128" s="25" t="s">
        <v>82</v>
      </c>
    </row>
    <row r="5129" spans="2:65" s="12" customFormat="1">
      <c r="B5129" s="225"/>
      <c r="C5129" s="226"/>
      <c r="D5129" s="227" t="s">
        <v>513</v>
      </c>
      <c r="E5129" s="228" t="s">
        <v>23</v>
      </c>
      <c r="F5129" s="229" t="s">
        <v>7193</v>
      </c>
      <c r="G5129" s="226"/>
      <c r="H5129" s="230">
        <v>3060.2</v>
      </c>
      <c r="I5129" s="231"/>
      <c r="J5129" s="226"/>
      <c r="K5129" s="226"/>
      <c r="L5129" s="232"/>
      <c r="M5129" s="233"/>
      <c r="N5129" s="234"/>
      <c r="O5129" s="234"/>
      <c r="P5129" s="234"/>
      <c r="Q5129" s="234"/>
      <c r="R5129" s="234"/>
      <c r="S5129" s="234"/>
      <c r="T5129" s="235"/>
      <c r="AT5129" s="236" t="s">
        <v>513</v>
      </c>
      <c r="AU5129" s="236" t="s">
        <v>82</v>
      </c>
      <c r="AV5129" s="12" t="s">
        <v>82</v>
      </c>
      <c r="AW5129" s="12" t="s">
        <v>36</v>
      </c>
      <c r="AX5129" s="12" t="s">
        <v>80</v>
      </c>
      <c r="AY5129" s="236" t="s">
        <v>492</v>
      </c>
    </row>
    <row r="5130" spans="2:65" s="1" customFormat="1" ht="16.5" customHeight="1">
      <c r="B5130" s="42"/>
      <c r="C5130" s="278" t="s">
        <v>7194</v>
      </c>
      <c r="D5130" s="278" t="s">
        <v>1110</v>
      </c>
      <c r="E5130" s="279" t="s">
        <v>7195</v>
      </c>
      <c r="F5130" s="280" t="s">
        <v>7196</v>
      </c>
      <c r="G5130" s="281" t="s">
        <v>180</v>
      </c>
      <c r="H5130" s="282">
        <v>119.9</v>
      </c>
      <c r="I5130" s="283"/>
      <c r="J5130" s="284">
        <f>ROUND(I5130*H5130,2)</f>
        <v>0</v>
      </c>
      <c r="K5130" s="280" t="s">
        <v>23</v>
      </c>
      <c r="L5130" s="285"/>
      <c r="M5130" s="286" t="s">
        <v>23</v>
      </c>
      <c r="N5130" s="287" t="s">
        <v>44</v>
      </c>
      <c r="O5130" s="43"/>
      <c r="P5130" s="218">
        <f>O5130*H5130</f>
        <v>0</v>
      </c>
      <c r="Q5130" s="218">
        <v>1.38E-2</v>
      </c>
      <c r="R5130" s="218">
        <f>Q5130*H5130</f>
        <v>1.65462</v>
      </c>
      <c r="S5130" s="218">
        <v>0</v>
      </c>
      <c r="T5130" s="219">
        <f>S5130*H5130</f>
        <v>0</v>
      </c>
      <c r="AR5130" s="25" t="s">
        <v>977</v>
      </c>
      <c r="AT5130" s="25" t="s">
        <v>1110</v>
      </c>
      <c r="AU5130" s="25" t="s">
        <v>82</v>
      </c>
      <c r="AY5130" s="25" t="s">
        <v>492</v>
      </c>
      <c r="BE5130" s="220">
        <f>IF(N5130="základní",J5130,0)</f>
        <v>0</v>
      </c>
      <c r="BF5130" s="220">
        <f>IF(N5130="snížená",J5130,0)</f>
        <v>0</v>
      </c>
      <c r="BG5130" s="220">
        <f>IF(N5130="zákl. přenesená",J5130,0)</f>
        <v>0</v>
      </c>
      <c r="BH5130" s="220">
        <f>IF(N5130="sníž. přenesená",J5130,0)</f>
        <v>0</v>
      </c>
      <c r="BI5130" s="220">
        <f>IF(N5130="nulová",J5130,0)</f>
        <v>0</v>
      </c>
      <c r="BJ5130" s="25" t="s">
        <v>80</v>
      </c>
      <c r="BK5130" s="220">
        <f>ROUND(I5130*H5130,2)</f>
        <v>0</v>
      </c>
      <c r="BL5130" s="25" t="s">
        <v>775</v>
      </c>
      <c r="BM5130" s="25" t="s">
        <v>7197</v>
      </c>
    </row>
    <row r="5131" spans="2:65" s="1" customFormat="1">
      <c r="B5131" s="42"/>
      <c r="C5131" s="64"/>
      <c r="D5131" s="221" t="s">
        <v>506</v>
      </c>
      <c r="E5131" s="64"/>
      <c r="F5131" s="222" t="s">
        <v>7196</v>
      </c>
      <c r="G5131" s="64"/>
      <c r="H5131" s="64"/>
      <c r="I5131" s="177"/>
      <c r="J5131" s="64"/>
      <c r="K5131" s="64"/>
      <c r="L5131" s="62"/>
      <c r="M5131" s="223"/>
      <c r="N5131" s="43"/>
      <c r="O5131" s="43"/>
      <c r="P5131" s="43"/>
      <c r="Q5131" s="43"/>
      <c r="R5131" s="43"/>
      <c r="S5131" s="43"/>
      <c r="T5131" s="79"/>
      <c r="AT5131" s="25" t="s">
        <v>506</v>
      </c>
      <c r="AU5131" s="25" t="s">
        <v>82</v>
      </c>
    </row>
    <row r="5132" spans="2:65" s="12" customFormat="1">
      <c r="B5132" s="225"/>
      <c r="C5132" s="226"/>
      <c r="D5132" s="227" t="s">
        <v>513</v>
      </c>
      <c r="E5132" s="228" t="s">
        <v>23</v>
      </c>
      <c r="F5132" s="229" t="s">
        <v>7198</v>
      </c>
      <c r="G5132" s="226"/>
      <c r="H5132" s="230">
        <v>119.9</v>
      </c>
      <c r="I5132" s="231"/>
      <c r="J5132" s="226"/>
      <c r="K5132" s="226"/>
      <c r="L5132" s="232"/>
      <c r="M5132" s="233"/>
      <c r="N5132" s="234"/>
      <c r="O5132" s="234"/>
      <c r="P5132" s="234"/>
      <c r="Q5132" s="234"/>
      <c r="R5132" s="234"/>
      <c r="S5132" s="234"/>
      <c r="T5132" s="235"/>
      <c r="AT5132" s="236" t="s">
        <v>513</v>
      </c>
      <c r="AU5132" s="236" t="s">
        <v>82</v>
      </c>
      <c r="AV5132" s="12" t="s">
        <v>82</v>
      </c>
      <c r="AW5132" s="12" t="s">
        <v>36</v>
      </c>
      <c r="AX5132" s="12" t="s">
        <v>80</v>
      </c>
      <c r="AY5132" s="236" t="s">
        <v>492</v>
      </c>
    </row>
    <row r="5133" spans="2:65" s="1" customFormat="1" ht="16.5" customHeight="1">
      <c r="B5133" s="42"/>
      <c r="C5133" s="209" t="s">
        <v>7199</v>
      </c>
      <c r="D5133" s="209" t="s">
        <v>498</v>
      </c>
      <c r="E5133" s="210" t="s">
        <v>7200</v>
      </c>
      <c r="F5133" s="211" t="s">
        <v>7201</v>
      </c>
      <c r="G5133" s="212" t="s">
        <v>832</v>
      </c>
      <c r="H5133" s="213">
        <v>1100</v>
      </c>
      <c r="I5133" s="214"/>
      <c r="J5133" s="215">
        <f>ROUND(I5133*H5133,2)</f>
        <v>0</v>
      </c>
      <c r="K5133" s="211" t="s">
        <v>23</v>
      </c>
      <c r="L5133" s="62"/>
      <c r="M5133" s="216" t="s">
        <v>23</v>
      </c>
      <c r="N5133" s="217" t="s">
        <v>44</v>
      </c>
      <c r="O5133" s="43"/>
      <c r="P5133" s="218">
        <f>O5133*H5133</f>
        <v>0</v>
      </c>
      <c r="Q5133" s="218">
        <v>3.1E-4</v>
      </c>
      <c r="R5133" s="218">
        <f>Q5133*H5133</f>
        <v>0.34100000000000003</v>
      </c>
      <c r="S5133" s="218">
        <v>0</v>
      </c>
      <c r="T5133" s="219">
        <f>S5133*H5133</f>
        <v>0</v>
      </c>
      <c r="AR5133" s="25" t="s">
        <v>775</v>
      </c>
      <c r="AT5133" s="25" t="s">
        <v>498</v>
      </c>
      <c r="AU5133" s="25" t="s">
        <v>82</v>
      </c>
      <c r="AY5133" s="25" t="s">
        <v>492</v>
      </c>
      <c r="BE5133" s="220">
        <f>IF(N5133="základní",J5133,0)</f>
        <v>0</v>
      </c>
      <c r="BF5133" s="220">
        <f>IF(N5133="snížená",J5133,0)</f>
        <v>0</v>
      </c>
      <c r="BG5133" s="220">
        <f>IF(N5133="zákl. přenesená",J5133,0)</f>
        <v>0</v>
      </c>
      <c r="BH5133" s="220">
        <f>IF(N5133="sníž. přenesená",J5133,0)</f>
        <v>0</v>
      </c>
      <c r="BI5133" s="220">
        <f>IF(N5133="nulová",J5133,0)</f>
        <v>0</v>
      </c>
      <c r="BJ5133" s="25" t="s">
        <v>80</v>
      </c>
      <c r="BK5133" s="220">
        <f>ROUND(I5133*H5133,2)</f>
        <v>0</v>
      </c>
      <c r="BL5133" s="25" t="s">
        <v>775</v>
      </c>
      <c r="BM5133" s="25" t="s">
        <v>7202</v>
      </c>
    </row>
    <row r="5134" spans="2:65" s="1" customFormat="1">
      <c r="B5134" s="42"/>
      <c r="C5134" s="64"/>
      <c r="D5134" s="227" t="s">
        <v>506</v>
      </c>
      <c r="E5134" s="64"/>
      <c r="F5134" s="274" t="s">
        <v>7201</v>
      </c>
      <c r="G5134" s="64"/>
      <c r="H5134" s="64"/>
      <c r="I5134" s="177"/>
      <c r="J5134" s="64"/>
      <c r="K5134" s="64"/>
      <c r="L5134" s="62"/>
      <c r="M5134" s="223"/>
      <c r="N5134" s="43"/>
      <c r="O5134" s="43"/>
      <c r="P5134" s="43"/>
      <c r="Q5134" s="43"/>
      <c r="R5134" s="43"/>
      <c r="S5134" s="43"/>
      <c r="T5134" s="79"/>
      <c r="AT5134" s="25" t="s">
        <v>506</v>
      </c>
      <c r="AU5134" s="25" t="s">
        <v>82</v>
      </c>
    </row>
    <row r="5135" spans="2:65" s="1" customFormat="1" ht="25.5" customHeight="1">
      <c r="B5135" s="42"/>
      <c r="C5135" s="278" t="s">
        <v>7203</v>
      </c>
      <c r="D5135" s="278" t="s">
        <v>1110</v>
      </c>
      <c r="E5135" s="279" t="s">
        <v>7204</v>
      </c>
      <c r="F5135" s="280" t="s">
        <v>7205</v>
      </c>
      <c r="G5135" s="281" t="s">
        <v>832</v>
      </c>
      <c r="H5135" s="282">
        <v>1100</v>
      </c>
      <c r="I5135" s="283"/>
      <c r="J5135" s="284">
        <f>ROUND(I5135*H5135,2)</f>
        <v>0</v>
      </c>
      <c r="K5135" s="280" t="s">
        <v>23</v>
      </c>
      <c r="L5135" s="285"/>
      <c r="M5135" s="286" t="s">
        <v>23</v>
      </c>
      <c r="N5135" s="287" t="s">
        <v>44</v>
      </c>
      <c r="O5135" s="43"/>
      <c r="P5135" s="218">
        <f>O5135*H5135</f>
        <v>0</v>
      </c>
      <c r="Q5135" s="218">
        <v>0</v>
      </c>
      <c r="R5135" s="218">
        <f>Q5135*H5135</f>
        <v>0</v>
      </c>
      <c r="S5135" s="218">
        <v>0</v>
      </c>
      <c r="T5135" s="219">
        <f>S5135*H5135</f>
        <v>0</v>
      </c>
      <c r="AR5135" s="25" t="s">
        <v>977</v>
      </c>
      <c r="AT5135" s="25" t="s">
        <v>1110</v>
      </c>
      <c r="AU5135" s="25" t="s">
        <v>82</v>
      </c>
      <c r="AY5135" s="25" t="s">
        <v>492</v>
      </c>
      <c r="BE5135" s="220">
        <f>IF(N5135="základní",J5135,0)</f>
        <v>0</v>
      </c>
      <c r="BF5135" s="220">
        <f>IF(N5135="snížená",J5135,0)</f>
        <v>0</v>
      </c>
      <c r="BG5135" s="220">
        <f>IF(N5135="zákl. přenesená",J5135,0)</f>
        <v>0</v>
      </c>
      <c r="BH5135" s="220">
        <f>IF(N5135="sníž. přenesená",J5135,0)</f>
        <v>0</v>
      </c>
      <c r="BI5135" s="220">
        <f>IF(N5135="nulová",J5135,0)</f>
        <v>0</v>
      </c>
      <c r="BJ5135" s="25" t="s">
        <v>80</v>
      </c>
      <c r="BK5135" s="220">
        <f>ROUND(I5135*H5135,2)</f>
        <v>0</v>
      </c>
      <c r="BL5135" s="25" t="s">
        <v>775</v>
      </c>
      <c r="BM5135" s="25" t="s">
        <v>7206</v>
      </c>
    </row>
    <row r="5136" spans="2:65" s="1" customFormat="1" ht="24">
      <c r="B5136" s="42"/>
      <c r="C5136" s="64"/>
      <c r="D5136" s="221" t="s">
        <v>506</v>
      </c>
      <c r="E5136" s="64"/>
      <c r="F5136" s="222" t="s">
        <v>7205</v>
      </c>
      <c r="G5136" s="64"/>
      <c r="H5136" s="64"/>
      <c r="I5136" s="177"/>
      <c r="J5136" s="64"/>
      <c r="K5136" s="64"/>
      <c r="L5136" s="62"/>
      <c r="M5136" s="223"/>
      <c r="N5136" s="43"/>
      <c r="O5136" s="43"/>
      <c r="P5136" s="43"/>
      <c r="Q5136" s="43"/>
      <c r="R5136" s="43"/>
      <c r="S5136" s="43"/>
      <c r="T5136" s="79"/>
      <c r="AT5136" s="25" t="s">
        <v>506</v>
      </c>
      <c r="AU5136" s="25" t="s">
        <v>82</v>
      </c>
    </row>
    <row r="5137" spans="2:65" s="12" customFormat="1">
      <c r="B5137" s="225"/>
      <c r="C5137" s="226"/>
      <c r="D5137" s="227" t="s">
        <v>513</v>
      </c>
      <c r="E5137" s="228" t="s">
        <v>23</v>
      </c>
      <c r="F5137" s="229" t="s">
        <v>7207</v>
      </c>
      <c r="G5137" s="226"/>
      <c r="H5137" s="230">
        <v>1100</v>
      </c>
      <c r="I5137" s="231"/>
      <c r="J5137" s="226"/>
      <c r="K5137" s="226"/>
      <c r="L5137" s="232"/>
      <c r="M5137" s="233"/>
      <c r="N5137" s="234"/>
      <c r="O5137" s="234"/>
      <c r="P5137" s="234"/>
      <c r="Q5137" s="234"/>
      <c r="R5137" s="234"/>
      <c r="S5137" s="234"/>
      <c r="T5137" s="235"/>
      <c r="AT5137" s="236" t="s">
        <v>513</v>
      </c>
      <c r="AU5137" s="236" t="s">
        <v>82</v>
      </c>
      <c r="AV5137" s="12" t="s">
        <v>82</v>
      </c>
      <c r="AW5137" s="12" t="s">
        <v>36</v>
      </c>
      <c r="AX5137" s="12" t="s">
        <v>80</v>
      </c>
      <c r="AY5137" s="236" t="s">
        <v>492</v>
      </c>
    </row>
    <row r="5138" spans="2:65" s="1" customFormat="1" ht="16.5" customHeight="1">
      <c r="B5138" s="42"/>
      <c r="C5138" s="209" t="s">
        <v>7208</v>
      </c>
      <c r="D5138" s="209" t="s">
        <v>498</v>
      </c>
      <c r="E5138" s="210" t="s">
        <v>7209</v>
      </c>
      <c r="F5138" s="211" t="s">
        <v>7210</v>
      </c>
      <c r="G5138" s="212" t="s">
        <v>180</v>
      </c>
      <c r="H5138" s="213">
        <v>2891</v>
      </c>
      <c r="I5138" s="214"/>
      <c r="J5138" s="215">
        <f>ROUND(I5138*H5138,2)</f>
        <v>0</v>
      </c>
      <c r="K5138" s="211" t="s">
        <v>501</v>
      </c>
      <c r="L5138" s="62"/>
      <c r="M5138" s="216" t="s">
        <v>23</v>
      </c>
      <c r="N5138" s="217" t="s">
        <v>44</v>
      </c>
      <c r="O5138" s="43"/>
      <c r="P5138" s="218">
        <f>O5138*H5138</f>
        <v>0</v>
      </c>
      <c r="Q5138" s="218">
        <v>2.9999999999999997E-4</v>
      </c>
      <c r="R5138" s="218">
        <f>Q5138*H5138</f>
        <v>0.86729999999999996</v>
      </c>
      <c r="S5138" s="218">
        <v>0</v>
      </c>
      <c r="T5138" s="219">
        <f>S5138*H5138</f>
        <v>0</v>
      </c>
      <c r="AR5138" s="25" t="s">
        <v>775</v>
      </c>
      <c r="AT5138" s="25" t="s">
        <v>498</v>
      </c>
      <c r="AU5138" s="25" t="s">
        <v>82</v>
      </c>
      <c r="AY5138" s="25" t="s">
        <v>492</v>
      </c>
      <c r="BE5138" s="220">
        <f>IF(N5138="základní",J5138,0)</f>
        <v>0</v>
      </c>
      <c r="BF5138" s="220">
        <f>IF(N5138="snížená",J5138,0)</f>
        <v>0</v>
      </c>
      <c r="BG5138" s="220">
        <f>IF(N5138="zákl. přenesená",J5138,0)</f>
        <v>0</v>
      </c>
      <c r="BH5138" s="220">
        <f>IF(N5138="sníž. přenesená",J5138,0)</f>
        <v>0</v>
      </c>
      <c r="BI5138" s="220">
        <f>IF(N5138="nulová",J5138,0)</f>
        <v>0</v>
      </c>
      <c r="BJ5138" s="25" t="s">
        <v>80</v>
      </c>
      <c r="BK5138" s="220">
        <f>ROUND(I5138*H5138,2)</f>
        <v>0</v>
      </c>
      <c r="BL5138" s="25" t="s">
        <v>775</v>
      </c>
      <c r="BM5138" s="25" t="s">
        <v>7211</v>
      </c>
    </row>
    <row r="5139" spans="2:65" s="1" customFormat="1">
      <c r="B5139" s="42"/>
      <c r="C5139" s="64"/>
      <c r="D5139" s="221" t="s">
        <v>506</v>
      </c>
      <c r="E5139" s="64"/>
      <c r="F5139" s="222" t="s">
        <v>7212</v>
      </c>
      <c r="G5139" s="64"/>
      <c r="H5139" s="64"/>
      <c r="I5139" s="177"/>
      <c r="J5139" s="64"/>
      <c r="K5139" s="64"/>
      <c r="L5139" s="62"/>
      <c r="M5139" s="223"/>
      <c r="N5139" s="43"/>
      <c r="O5139" s="43"/>
      <c r="P5139" s="43"/>
      <c r="Q5139" s="43"/>
      <c r="R5139" s="43"/>
      <c r="S5139" s="43"/>
      <c r="T5139" s="79"/>
      <c r="AT5139" s="25" t="s">
        <v>506</v>
      </c>
      <c r="AU5139" s="25" t="s">
        <v>82</v>
      </c>
    </row>
    <row r="5140" spans="2:65" s="1" customFormat="1" ht="48">
      <c r="B5140" s="42"/>
      <c r="C5140" s="64"/>
      <c r="D5140" s="221" t="s">
        <v>509</v>
      </c>
      <c r="E5140" s="64"/>
      <c r="F5140" s="224" t="s">
        <v>7213</v>
      </c>
      <c r="G5140" s="64"/>
      <c r="H5140" s="64"/>
      <c r="I5140" s="177"/>
      <c r="J5140" s="64"/>
      <c r="K5140" s="64"/>
      <c r="L5140" s="62"/>
      <c r="M5140" s="223"/>
      <c r="N5140" s="43"/>
      <c r="O5140" s="43"/>
      <c r="P5140" s="43"/>
      <c r="Q5140" s="43"/>
      <c r="R5140" s="43"/>
      <c r="S5140" s="43"/>
      <c r="T5140" s="79"/>
      <c r="AT5140" s="25" t="s">
        <v>509</v>
      </c>
      <c r="AU5140" s="25" t="s">
        <v>82</v>
      </c>
    </row>
    <row r="5141" spans="2:65" s="12" customFormat="1">
      <c r="B5141" s="225"/>
      <c r="C5141" s="226"/>
      <c r="D5141" s="227" t="s">
        <v>513</v>
      </c>
      <c r="E5141" s="228" t="s">
        <v>23</v>
      </c>
      <c r="F5141" s="229" t="s">
        <v>7214</v>
      </c>
      <c r="G5141" s="226"/>
      <c r="H5141" s="230">
        <v>2891</v>
      </c>
      <c r="I5141" s="231"/>
      <c r="J5141" s="226"/>
      <c r="K5141" s="226"/>
      <c r="L5141" s="232"/>
      <c r="M5141" s="233"/>
      <c r="N5141" s="234"/>
      <c r="O5141" s="234"/>
      <c r="P5141" s="234"/>
      <c r="Q5141" s="234"/>
      <c r="R5141" s="234"/>
      <c r="S5141" s="234"/>
      <c r="T5141" s="235"/>
      <c r="AT5141" s="236" t="s">
        <v>513</v>
      </c>
      <c r="AU5141" s="236" t="s">
        <v>82</v>
      </c>
      <c r="AV5141" s="12" t="s">
        <v>82</v>
      </c>
      <c r="AW5141" s="12" t="s">
        <v>36</v>
      </c>
      <c r="AX5141" s="12" t="s">
        <v>80</v>
      </c>
      <c r="AY5141" s="236" t="s">
        <v>492</v>
      </c>
    </row>
    <row r="5142" spans="2:65" s="1" customFormat="1" ht="25.5" customHeight="1">
      <c r="B5142" s="42"/>
      <c r="C5142" s="209" t="s">
        <v>7215</v>
      </c>
      <c r="D5142" s="209" t="s">
        <v>498</v>
      </c>
      <c r="E5142" s="210" t="s">
        <v>7216</v>
      </c>
      <c r="F5142" s="211" t="s">
        <v>7217</v>
      </c>
      <c r="G5142" s="212" t="s">
        <v>180</v>
      </c>
      <c r="H5142" s="213">
        <v>50.5</v>
      </c>
      <c r="I5142" s="214"/>
      <c r="J5142" s="215">
        <f>ROUND(I5142*H5142,2)</f>
        <v>0</v>
      </c>
      <c r="K5142" s="211" t="s">
        <v>501</v>
      </c>
      <c r="L5142" s="62"/>
      <c r="M5142" s="216" t="s">
        <v>23</v>
      </c>
      <c r="N5142" s="217" t="s">
        <v>44</v>
      </c>
      <c r="O5142" s="43"/>
      <c r="P5142" s="218">
        <f>O5142*H5142</f>
        <v>0</v>
      </c>
      <c r="Q5142" s="218">
        <v>5.1999999999999995E-4</v>
      </c>
      <c r="R5142" s="218">
        <f>Q5142*H5142</f>
        <v>2.6259999999999999E-2</v>
      </c>
      <c r="S5142" s="218">
        <v>0</v>
      </c>
      <c r="T5142" s="219">
        <f>S5142*H5142</f>
        <v>0</v>
      </c>
      <c r="AR5142" s="25" t="s">
        <v>775</v>
      </c>
      <c r="AT5142" s="25" t="s">
        <v>498</v>
      </c>
      <c r="AU5142" s="25" t="s">
        <v>82</v>
      </c>
      <c r="AY5142" s="25" t="s">
        <v>492</v>
      </c>
      <c r="BE5142" s="220">
        <f>IF(N5142="základní",J5142,0)</f>
        <v>0</v>
      </c>
      <c r="BF5142" s="220">
        <f>IF(N5142="snížená",J5142,0)</f>
        <v>0</v>
      </c>
      <c r="BG5142" s="220">
        <f>IF(N5142="zákl. přenesená",J5142,0)</f>
        <v>0</v>
      </c>
      <c r="BH5142" s="220">
        <f>IF(N5142="sníž. přenesená",J5142,0)</f>
        <v>0</v>
      </c>
      <c r="BI5142" s="220">
        <f>IF(N5142="nulová",J5142,0)</f>
        <v>0</v>
      </c>
      <c r="BJ5142" s="25" t="s">
        <v>80</v>
      </c>
      <c r="BK5142" s="220">
        <f>ROUND(I5142*H5142,2)</f>
        <v>0</v>
      </c>
      <c r="BL5142" s="25" t="s">
        <v>775</v>
      </c>
      <c r="BM5142" s="25" t="s">
        <v>7218</v>
      </c>
    </row>
    <row r="5143" spans="2:65" s="1" customFormat="1">
      <c r="B5143" s="42"/>
      <c r="C5143" s="64"/>
      <c r="D5143" s="221" t="s">
        <v>506</v>
      </c>
      <c r="E5143" s="64"/>
      <c r="F5143" s="222" t="s">
        <v>7219</v>
      </c>
      <c r="G5143" s="64"/>
      <c r="H5143" s="64"/>
      <c r="I5143" s="177"/>
      <c r="J5143" s="64"/>
      <c r="K5143" s="64"/>
      <c r="L5143" s="62"/>
      <c r="M5143" s="223"/>
      <c r="N5143" s="43"/>
      <c r="O5143" s="43"/>
      <c r="P5143" s="43"/>
      <c r="Q5143" s="43"/>
      <c r="R5143" s="43"/>
      <c r="S5143" s="43"/>
      <c r="T5143" s="79"/>
      <c r="AT5143" s="25" t="s">
        <v>506</v>
      </c>
      <c r="AU5143" s="25" t="s">
        <v>82</v>
      </c>
    </row>
    <row r="5144" spans="2:65" s="12" customFormat="1">
      <c r="B5144" s="225"/>
      <c r="C5144" s="226"/>
      <c r="D5144" s="227" t="s">
        <v>513</v>
      </c>
      <c r="E5144" s="228" t="s">
        <v>23</v>
      </c>
      <c r="F5144" s="229" t="s">
        <v>7220</v>
      </c>
      <c r="G5144" s="226"/>
      <c r="H5144" s="230">
        <v>50.5</v>
      </c>
      <c r="I5144" s="231"/>
      <c r="J5144" s="226"/>
      <c r="K5144" s="226"/>
      <c r="L5144" s="232"/>
      <c r="M5144" s="233"/>
      <c r="N5144" s="234"/>
      <c r="O5144" s="234"/>
      <c r="P5144" s="234"/>
      <c r="Q5144" s="234"/>
      <c r="R5144" s="234"/>
      <c r="S5144" s="234"/>
      <c r="T5144" s="235"/>
      <c r="AT5144" s="236" t="s">
        <v>513</v>
      </c>
      <c r="AU5144" s="236" t="s">
        <v>82</v>
      </c>
      <c r="AV5144" s="12" t="s">
        <v>82</v>
      </c>
      <c r="AW5144" s="12" t="s">
        <v>36</v>
      </c>
      <c r="AX5144" s="12" t="s">
        <v>80</v>
      </c>
      <c r="AY5144" s="236" t="s">
        <v>492</v>
      </c>
    </row>
    <row r="5145" spans="2:65" s="1" customFormat="1" ht="16.5" customHeight="1">
      <c r="B5145" s="42"/>
      <c r="C5145" s="278" t="s">
        <v>7221</v>
      </c>
      <c r="D5145" s="278" t="s">
        <v>1110</v>
      </c>
      <c r="E5145" s="279" t="s">
        <v>7222</v>
      </c>
      <c r="F5145" s="280" t="s">
        <v>7223</v>
      </c>
      <c r="G5145" s="281" t="s">
        <v>180</v>
      </c>
      <c r="H5145" s="282">
        <v>50.5</v>
      </c>
      <c r="I5145" s="283"/>
      <c r="J5145" s="284">
        <f>ROUND(I5145*H5145,2)</f>
        <v>0</v>
      </c>
      <c r="K5145" s="280" t="s">
        <v>23</v>
      </c>
      <c r="L5145" s="285"/>
      <c r="M5145" s="286" t="s">
        <v>23</v>
      </c>
      <c r="N5145" s="287" t="s">
        <v>44</v>
      </c>
      <c r="O5145" s="43"/>
      <c r="P5145" s="218">
        <f>O5145*H5145</f>
        <v>0</v>
      </c>
      <c r="Q5145" s="218">
        <v>0</v>
      </c>
      <c r="R5145" s="218">
        <f>Q5145*H5145</f>
        <v>0</v>
      </c>
      <c r="S5145" s="218">
        <v>0</v>
      </c>
      <c r="T5145" s="219">
        <f>S5145*H5145</f>
        <v>0</v>
      </c>
      <c r="AR5145" s="25" t="s">
        <v>977</v>
      </c>
      <c r="AT5145" s="25" t="s">
        <v>1110</v>
      </c>
      <c r="AU5145" s="25" t="s">
        <v>82</v>
      </c>
      <c r="AY5145" s="25" t="s">
        <v>492</v>
      </c>
      <c r="BE5145" s="220">
        <f>IF(N5145="základní",J5145,0)</f>
        <v>0</v>
      </c>
      <c r="BF5145" s="220">
        <f>IF(N5145="snížená",J5145,0)</f>
        <v>0</v>
      </c>
      <c r="BG5145" s="220">
        <f>IF(N5145="zákl. přenesená",J5145,0)</f>
        <v>0</v>
      </c>
      <c r="BH5145" s="220">
        <f>IF(N5145="sníž. přenesená",J5145,0)</f>
        <v>0</v>
      </c>
      <c r="BI5145" s="220">
        <f>IF(N5145="nulová",J5145,0)</f>
        <v>0</v>
      </c>
      <c r="BJ5145" s="25" t="s">
        <v>80</v>
      </c>
      <c r="BK5145" s="220">
        <f>ROUND(I5145*H5145,2)</f>
        <v>0</v>
      </c>
      <c r="BL5145" s="25" t="s">
        <v>775</v>
      </c>
      <c r="BM5145" s="25" t="s">
        <v>7224</v>
      </c>
    </row>
    <row r="5146" spans="2:65" s="1" customFormat="1">
      <c r="B5146" s="42"/>
      <c r="C5146" s="64"/>
      <c r="D5146" s="227" t="s">
        <v>506</v>
      </c>
      <c r="E5146" s="64"/>
      <c r="F5146" s="274" t="s">
        <v>7223</v>
      </c>
      <c r="G5146" s="64"/>
      <c r="H5146" s="64"/>
      <c r="I5146" s="177"/>
      <c r="J5146" s="64"/>
      <c r="K5146" s="64"/>
      <c r="L5146" s="62"/>
      <c r="M5146" s="223"/>
      <c r="N5146" s="43"/>
      <c r="O5146" s="43"/>
      <c r="P5146" s="43"/>
      <c r="Q5146" s="43"/>
      <c r="R5146" s="43"/>
      <c r="S5146" s="43"/>
      <c r="T5146" s="79"/>
      <c r="AT5146" s="25" t="s">
        <v>506</v>
      </c>
      <c r="AU5146" s="25" t="s">
        <v>82</v>
      </c>
    </row>
    <row r="5147" spans="2:65" s="1" customFormat="1" ht="16.5" customHeight="1">
      <c r="B5147" s="42"/>
      <c r="C5147" s="209" t="s">
        <v>7225</v>
      </c>
      <c r="D5147" s="209" t="s">
        <v>498</v>
      </c>
      <c r="E5147" s="210" t="s">
        <v>7226</v>
      </c>
      <c r="F5147" s="211" t="s">
        <v>7227</v>
      </c>
      <c r="G5147" s="212" t="s">
        <v>795</v>
      </c>
      <c r="H5147" s="213">
        <v>54.15</v>
      </c>
      <c r="I5147" s="214"/>
      <c r="J5147" s="215">
        <f>ROUND(I5147*H5147,2)</f>
        <v>0</v>
      </c>
      <c r="K5147" s="211" t="s">
        <v>501</v>
      </c>
      <c r="L5147" s="62"/>
      <c r="M5147" s="216" t="s">
        <v>23</v>
      </c>
      <c r="N5147" s="217" t="s">
        <v>44</v>
      </c>
      <c r="O5147" s="43"/>
      <c r="P5147" s="218">
        <f>O5147*H5147</f>
        <v>0</v>
      </c>
      <c r="Q5147" s="218">
        <v>0</v>
      </c>
      <c r="R5147" s="218">
        <f>Q5147*H5147</f>
        <v>0</v>
      </c>
      <c r="S5147" s="218">
        <v>0</v>
      </c>
      <c r="T5147" s="219">
        <f>S5147*H5147</f>
        <v>0</v>
      </c>
      <c r="AR5147" s="25" t="s">
        <v>775</v>
      </c>
      <c r="AT5147" s="25" t="s">
        <v>498</v>
      </c>
      <c r="AU5147" s="25" t="s">
        <v>82</v>
      </c>
      <c r="AY5147" s="25" t="s">
        <v>492</v>
      </c>
      <c r="BE5147" s="220">
        <f>IF(N5147="základní",J5147,0)</f>
        <v>0</v>
      </c>
      <c r="BF5147" s="220">
        <f>IF(N5147="snížená",J5147,0)</f>
        <v>0</v>
      </c>
      <c r="BG5147" s="220">
        <f>IF(N5147="zákl. přenesená",J5147,0)</f>
        <v>0</v>
      </c>
      <c r="BH5147" s="220">
        <f>IF(N5147="sníž. přenesená",J5147,0)</f>
        <v>0</v>
      </c>
      <c r="BI5147" s="220">
        <f>IF(N5147="nulová",J5147,0)</f>
        <v>0</v>
      </c>
      <c r="BJ5147" s="25" t="s">
        <v>80</v>
      </c>
      <c r="BK5147" s="220">
        <f>ROUND(I5147*H5147,2)</f>
        <v>0</v>
      </c>
      <c r="BL5147" s="25" t="s">
        <v>775</v>
      </c>
      <c r="BM5147" s="25" t="s">
        <v>7228</v>
      </c>
    </row>
    <row r="5148" spans="2:65" s="1" customFormat="1" ht="24">
      <c r="B5148" s="42"/>
      <c r="C5148" s="64"/>
      <c r="D5148" s="221" t="s">
        <v>506</v>
      </c>
      <c r="E5148" s="64"/>
      <c r="F5148" s="222" t="s">
        <v>7229</v>
      </c>
      <c r="G5148" s="64"/>
      <c r="H5148" s="64"/>
      <c r="I5148" s="177"/>
      <c r="J5148" s="64"/>
      <c r="K5148" s="64"/>
      <c r="L5148" s="62"/>
      <c r="M5148" s="223"/>
      <c r="N5148" s="43"/>
      <c r="O5148" s="43"/>
      <c r="P5148" s="43"/>
      <c r="Q5148" s="43"/>
      <c r="R5148" s="43"/>
      <c r="S5148" s="43"/>
      <c r="T5148" s="79"/>
      <c r="AT5148" s="25" t="s">
        <v>506</v>
      </c>
      <c r="AU5148" s="25" t="s">
        <v>82</v>
      </c>
    </row>
    <row r="5149" spans="2:65" s="1" customFormat="1" ht="108">
      <c r="B5149" s="42"/>
      <c r="C5149" s="64"/>
      <c r="D5149" s="221" t="s">
        <v>509</v>
      </c>
      <c r="E5149" s="64"/>
      <c r="F5149" s="224" t="s">
        <v>3362</v>
      </c>
      <c r="G5149" s="64"/>
      <c r="H5149" s="64"/>
      <c r="I5149" s="177"/>
      <c r="J5149" s="64"/>
      <c r="K5149" s="64"/>
      <c r="L5149" s="62"/>
      <c r="M5149" s="223"/>
      <c r="N5149" s="43"/>
      <c r="O5149" s="43"/>
      <c r="P5149" s="43"/>
      <c r="Q5149" s="43"/>
      <c r="R5149" s="43"/>
      <c r="S5149" s="43"/>
      <c r="T5149" s="79"/>
      <c r="AT5149" s="25" t="s">
        <v>509</v>
      </c>
      <c r="AU5149" s="25" t="s">
        <v>82</v>
      </c>
    </row>
    <row r="5150" spans="2:65" s="11" customFormat="1" ht="29.85" customHeight="1">
      <c r="B5150" s="192"/>
      <c r="C5150" s="193"/>
      <c r="D5150" s="206" t="s">
        <v>72</v>
      </c>
      <c r="E5150" s="207" t="s">
        <v>5560</v>
      </c>
      <c r="F5150" s="207" t="s">
        <v>7230</v>
      </c>
      <c r="G5150" s="193"/>
      <c r="H5150" s="193"/>
      <c r="I5150" s="196"/>
      <c r="J5150" s="208">
        <f>BK5150</f>
        <v>0</v>
      </c>
      <c r="K5150" s="193"/>
      <c r="L5150" s="198"/>
      <c r="M5150" s="199"/>
      <c r="N5150" s="200"/>
      <c r="O5150" s="200"/>
      <c r="P5150" s="201">
        <f>SUM(P5151:P5197)</f>
        <v>0</v>
      </c>
      <c r="Q5150" s="200"/>
      <c r="R5150" s="201">
        <f>SUM(R5151:R5197)</f>
        <v>4.8140911200000005</v>
      </c>
      <c r="S5150" s="200"/>
      <c r="T5150" s="202">
        <f>SUM(T5151:T5197)</f>
        <v>0</v>
      </c>
      <c r="AR5150" s="203" t="s">
        <v>82</v>
      </c>
      <c r="AT5150" s="204" t="s">
        <v>72</v>
      </c>
      <c r="AU5150" s="204" t="s">
        <v>80</v>
      </c>
      <c r="AY5150" s="203" t="s">
        <v>492</v>
      </c>
      <c r="BK5150" s="205">
        <f>SUM(BK5151:BK5197)</f>
        <v>0</v>
      </c>
    </row>
    <row r="5151" spans="2:65" s="1" customFormat="1" ht="16.5" customHeight="1">
      <c r="B5151" s="42"/>
      <c r="C5151" s="209" t="s">
        <v>7231</v>
      </c>
      <c r="D5151" s="209" t="s">
        <v>498</v>
      </c>
      <c r="E5151" s="210" t="s">
        <v>7232</v>
      </c>
      <c r="F5151" s="211" t="s">
        <v>7233</v>
      </c>
      <c r="G5151" s="212" t="s">
        <v>180</v>
      </c>
      <c r="H5151" s="213">
        <v>200</v>
      </c>
      <c r="I5151" s="214"/>
      <c r="J5151" s="215">
        <f>ROUND(I5151*H5151,2)</f>
        <v>0</v>
      </c>
      <c r="K5151" s="211" t="s">
        <v>501</v>
      </c>
      <c r="L5151" s="62"/>
      <c r="M5151" s="216" t="s">
        <v>23</v>
      </c>
      <c r="N5151" s="217" t="s">
        <v>44</v>
      </c>
      <c r="O5151" s="43"/>
      <c r="P5151" s="218">
        <f>O5151*H5151</f>
        <v>0</v>
      </c>
      <c r="Q5151" s="218">
        <v>8.0000000000000007E-5</v>
      </c>
      <c r="R5151" s="218">
        <f>Q5151*H5151</f>
        <v>1.6E-2</v>
      </c>
      <c r="S5151" s="218">
        <v>0</v>
      </c>
      <c r="T5151" s="219">
        <f>S5151*H5151</f>
        <v>0</v>
      </c>
      <c r="AR5151" s="25" t="s">
        <v>775</v>
      </c>
      <c r="AT5151" s="25" t="s">
        <v>498</v>
      </c>
      <c r="AU5151" s="25" t="s">
        <v>82</v>
      </c>
      <c r="AY5151" s="25" t="s">
        <v>492</v>
      </c>
      <c r="BE5151" s="220">
        <f>IF(N5151="základní",J5151,0)</f>
        <v>0</v>
      </c>
      <c r="BF5151" s="220">
        <f>IF(N5151="snížená",J5151,0)</f>
        <v>0</v>
      </c>
      <c r="BG5151" s="220">
        <f>IF(N5151="zákl. přenesená",J5151,0)</f>
        <v>0</v>
      </c>
      <c r="BH5151" s="220">
        <f>IF(N5151="sníž. přenesená",J5151,0)</f>
        <v>0</v>
      </c>
      <c r="BI5151" s="220">
        <f>IF(N5151="nulová",J5151,0)</f>
        <v>0</v>
      </c>
      <c r="BJ5151" s="25" t="s">
        <v>80</v>
      </c>
      <c r="BK5151" s="220">
        <f>ROUND(I5151*H5151,2)</f>
        <v>0</v>
      </c>
      <c r="BL5151" s="25" t="s">
        <v>775</v>
      </c>
      <c r="BM5151" s="25" t="s">
        <v>7234</v>
      </c>
    </row>
    <row r="5152" spans="2:65" s="1" customFormat="1" ht="24">
      <c r="B5152" s="42"/>
      <c r="C5152" s="64"/>
      <c r="D5152" s="221" t="s">
        <v>506</v>
      </c>
      <c r="E5152" s="64"/>
      <c r="F5152" s="222" t="s">
        <v>7235</v>
      </c>
      <c r="G5152" s="64"/>
      <c r="H5152" s="64"/>
      <c r="I5152" s="177"/>
      <c r="J5152" s="64"/>
      <c r="K5152" s="64"/>
      <c r="L5152" s="62"/>
      <c r="M5152" s="223"/>
      <c r="N5152" s="43"/>
      <c r="O5152" s="43"/>
      <c r="P5152" s="43"/>
      <c r="Q5152" s="43"/>
      <c r="R5152" s="43"/>
      <c r="S5152" s="43"/>
      <c r="T5152" s="79"/>
      <c r="AT5152" s="25" t="s">
        <v>506</v>
      </c>
      <c r="AU5152" s="25" t="s">
        <v>82</v>
      </c>
    </row>
    <row r="5153" spans="2:65" s="12" customFormat="1">
      <c r="B5153" s="225"/>
      <c r="C5153" s="226"/>
      <c r="D5153" s="227" t="s">
        <v>513</v>
      </c>
      <c r="E5153" s="228" t="s">
        <v>23</v>
      </c>
      <c r="F5153" s="229" t="s">
        <v>7236</v>
      </c>
      <c r="G5153" s="226"/>
      <c r="H5153" s="230">
        <v>200</v>
      </c>
      <c r="I5153" s="231"/>
      <c r="J5153" s="226"/>
      <c r="K5153" s="226"/>
      <c r="L5153" s="232"/>
      <c r="M5153" s="233"/>
      <c r="N5153" s="234"/>
      <c r="O5153" s="234"/>
      <c r="P5153" s="234"/>
      <c r="Q5153" s="234"/>
      <c r="R5153" s="234"/>
      <c r="S5153" s="234"/>
      <c r="T5153" s="235"/>
      <c r="AT5153" s="236" t="s">
        <v>513</v>
      </c>
      <c r="AU5153" s="236" t="s">
        <v>82</v>
      </c>
      <c r="AV5153" s="12" t="s">
        <v>82</v>
      </c>
      <c r="AW5153" s="12" t="s">
        <v>36</v>
      </c>
      <c r="AX5153" s="12" t="s">
        <v>80</v>
      </c>
      <c r="AY5153" s="236" t="s">
        <v>492</v>
      </c>
    </row>
    <row r="5154" spans="2:65" s="1" customFormat="1" ht="16.5" customHeight="1">
      <c r="B5154" s="42"/>
      <c r="C5154" s="209" t="s">
        <v>7237</v>
      </c>
      <c r="D5154" s="209" t="s">
        <v>498</v>
      </c>
      <c r="E5154" s="210" t="s">
        <v>7238</v>
      </c>
      <c r="F5154" s="211" t="s">
        <v>7239</v>
      </c>
      <c r="G5154" s="212" t="s">
        <v>180</v>
      </c>
      <c r="H5154" s="213">
        <v>200</v>
      </c>
      <c r="I5154" s="214"/>
      <c r="J5154" s="215">
        <f>ROUND(I5154*H5154,2)</f>
        <v>0</v>
      </c>
      <c r="K5154" s="211" t="s">
        <v>501</v>
      </c>
      <c r="L5154" s="62"/>
      <c r="M5154" s="216" t="s">
        <v>23</v>
      </c>
      <c r="N5154" s="217" t="s">
        <v>44</v>
      </c>
      <c r="O5154" s="43"/>
      <c r="P5154" s="218">
        <f>O5154*H5154</f>
        <v>0</v>
      </c>
      <c r="Q5154" s="218">
        <v>1.7000000000000001E-4</v>
      </c>
      <c r="R5154" s="218">
        <f>Q5154*H5154</f>
        <v>3.4000000000000002E-2</v>
      </c>
      <c r="S5154" s="218">
        <v>0</v>
      </c>
      <c r="T5154" s="219">
        <f>S5154*H5154</f>
        <v>0</v>
      </c>
      <c r="AR5154" s="25" t="s">
        <v>775</v>
      </c>
      <c r="AT5154" s="25" t="s">
        <v>498</v>
      </c>
      <c r="AU5154" s="25" t="s">
        <v>82</v>
      </c>
      <c r="AY5154" s="25" t="s">
        <v>492</v>
      </c>
      <c r="BE5154" s="220">
        <f>IF(N5154="základní",J5154,0)</f>
        <v>0</v>
      </c>
      <c r="BF5154" s="220">
        <f>IF(N5154="snížená",J5154,0)</f>
        <v>0</v>
      </c>
      <c r="BG5154" s="220">
        <f>IF(N5154="zákl. přenesená",J5154,0)</f>
        <v>0</v>
      </c>
      <c r="BH5154" s="220">
        <f>IF(N5154="sníž. přenesená",J5154,0)</f>
        <v>0</v>
      </c>
      <c r="BI5154" s="220">
        <f>IF(N5154="nulová",J5154,0)</f>
        <v>0</v>
      </c>
      <c r="BJ5154" s="25" t="s">
        <v>80</v>
      </c>
      <c r="BK5154" s="220">
        <f>ROUND(I5154*H5154,2)</f>
        <v>0</v>
      </c>
      <c r="BL5154" s="25" t="s">
        <v>775</v>
      </c>
      <c r="BM5154" s="25" t="s">
        <v>7240</v>
      </c>
    </row>
    <row r="5155" spans="2:65" s="1" customFormat="1">
      <c r="B5155" s="42"/>
      <c r="C5155" s="64"/>
      <c r="D5155" s="221" t="s">
        <v>506</v>
      </c>
      <c r="E5155" s="64"/>
      <c r="F5155" s="222" t="s">
        <v>7241</v>
      </c>
      <c r="G5155" s="64"/>
      <c r="H5155" s="64"/>
      <c r="I5155" s="177"/>
      <c r="J5155" s="64"/>
      <c r="K5155" s="64"/>
      <c r="L5155" s="62"/>
      <c r="M5155" s="223"/>
      <c r="N5155" s="43"/>
      <c r="O5155" s="43"/>
      <c r="P5155" s="43"/>
      <c r="Q5155" s="43"/>
      <c r="R5155" s="43"/>
      <c r="S5155" s="43"/>
      <c r="T5155" s="79"/>
      <c r="AT5155" s="25" t="s">
        <v>506</v>
      </c>
      <c r="AU5155" s="25" t="s">
        <v>82</v>
      </c>
    </row>
    <row r="5156" spans="2:65" s="12" customFormat="1">
      <c r="B5156" s="225"/>
      <c r="C5156" s="226"/>
      <c r="D5156" s="227" t="s">
        <v>513</v>
      </c>
      <c r="E5156" s="228" t="s">
        <v>23</v>
      </c>
      <c r="F5156" s="229" t="s">
        <v>7236</v>
      </c>
      <c r="G5156" s="226"/>
      <c r="H5156" s="230">
        <v>200</v>
      </c>
      <c r="I5156" s="231"/>
      <c r="J5156" s="226"/>
      <c r="K5156" s="226"/>
      <c r="L5156" s="232"/>
      <c r="M5156" s="233"/>
      <c r="N5156" s="234"/>
      <c r="O5156" s="234"/>
      <c r="P5156" s="234"/>
      <c r="Q5156" s="234"/>
      <c r="R5156" s="234"/>
      <c r="S5156" s="234"/>
      <c r="T5156" s="235"/>
      <c r="AT5156" s="236" t="s">
        <v>513</v>
      </c>
      <c r="AU5156" s="236" t="s">
        <v>82</v>
      </c>
      <c r="AV5156" s="12" t="s">
        <v>82</v>
      </c>
      <c r="AW5156" s="12" t="s">
        <v>36</v>
      </c>
      <c r="AX5156" s="12" t="s">
        <v>80</v>
      </c>
      <c r="AY5156" s="236" t="s">
        <v>492</v>
      </c>
    </row>
    <row r="5157" spans="2:65" s="1" customFormat="1" ht="16.5" customHeight="1">
      <c r="B5157" s="42"/>
      <c r="C5157" s="209" t="s">
        <v>7242</v>
      </c>
      <c r="D5157" s="209" t="s">
        <v>498</v>
      </c>
      <c r="E5157" s="210" t="s">
        <v>7243</v>
      </c>
      <c r="F5157" s="211" t="s">
        <v>7244</v>
      </c>
      <c r="G5157" s="212" t="s">
        <v>180</v>
      </c>
      <c r="H5157" s="213">
        <v>592.55999999999995</v>
      </c>
      <c r="I5157" s="214"/>
      <c r="J5157" s="215">
        <f>ROUND(I5157*H5157,2)</f>
        <v>0</v>
      </c>
      <c r="K5157" s="211" t="s">
        <v>501</v>
      </c>
      <c r="L5157" s="62"/>
      <c r="M5157" s="216" t="s">
        <v>23</v>
      </c>
      <c r="N5157" s="217" t="s">
        <v>44</v>
      </c>
      <c r="O5157" s="43"/>
      <c r="P5157" s="218">
        <f>O5157*H5157</f>
        <v>0</v>
      </c>
      <c r="Q5157" s="218">
        <v>1.2E-4</v>
      </c>
      <c r="R5157" s="218">
        <f>Q5157*H5157</f>
        <v>7.1107199999999995E-2</v>
      </c>
      <c r="S5157" s="218">
        <v>0</v>
      </c>
      <c r="T5157" s="219">
        <f>S5157*H5157</f>
        <v>0</v>
      </c>
      <c r="AR5157" s="25" t="s">
        <v>775</v>
      </c>
      <c r="AT5157" s="25" t="s">
        <v>498</v>
      </c>
      <c r="AU5157" s="25" t="s">
        <v>82</v>
      </c>
      <c r="AY5157" s="25" t="s">
        <v>492</v>
      </c>
      <c r="BE5157" s="220">
        <f>IF(N5157="základní",J5157,0)</f>
        <v>0</v>
      </c>
      <c r="BF5157" s="220">
        <f>IF(N5157="snížená",J5157,0)</f>
        <v>0</v>
      </c>
      <c r="BG5157" s="220">
        <f>IF(N5157="zákl. přenesená",J5157,0)</f>
        <v>0</v>
      </c>
      <c r="BH5157" s="220">
        <f>IF(N5157="sníž. přenesená",J5157,0)</f>
        <v>0</v>
      </c>
      <c r="BI5157" s="220">
        <f>IF(N5157="nulová",J5157,0)</f>
        <v>0</v>
      </c>
      <c r="BJ5157" s="25" t="s">
        <v>80</v>
      </c>
      <c r="BK5157" s="220">
        <f>ROUND(I5157*H5157,2)</f>
        <v>0</v>
      </c>
      <c r="BL5157" s="25" t="s">
        <v>775</v>
      </c>
      <c r="BM5157" s="25" t="s">
        <v>7245</v>
      </c>
    </row>
    <row r="5158" spans="2:65" s="1" customFormat="1">
      <c r="B5158" s="42"/>
      <c r="C5158" s="64"/>
      <c r="D5158" s="221" t="s">
        <v>506</v>
      </c>
      <c r="E5158" s="64"/>
      <c r="F5158" s="222" t="s">
        <v>7246</v>
      </c>
      <c r="G5158" s="64"/>
      <c r="H5158" s="64"/>
      <c r="I5158" s="177"/>
      <c r="J5158" s="64"/>
      <c r="K5158" s="64"/>
      <c r="L5158" s="62"/>
      <c r="M5158" s="223"/>
      <c r="N5158" s="43"/>
      <c r="O5158" s="43"/>
      <c r="P5158" s="43"/>
      <c r="Q5158" s="43"/>
      <c r="R5158" s="43"/>
      <c r="S5158" s="43"/>
      <c r="T5158" s="79"/>
      <c r="AT5158" s="25" t="s">
        <v>506</v>
      </c>
      <c r="AU5158" s="25" t="s">
        <v>82</v>
      </c>
    </row>
    <row r="5159" spans="2:65" s="13" customFormat="1">
      <c r="B5159" s="237"/>
      <c r="C5159" s="238"/>
      <c r="D5159" s="221" t="s">
        <v>513</v>
      </c>
      <c r="E5159" s="239" t="s">
        <v>23</v>
      </c>
      <c r="F5159" s="240" t="s">
        <v>7247</v>
      </c>
      <c r="G5159" s="238"/>
      <c r="H5159" s="241" t="s">
        <v>23</v>
      </c>
      <c r="I5159" s="242"/>
      <c r="J5159" s="238"/>
      <c r="K5159" s="238"/>
      <c r="L5159" s="243"/>
      <c r="M5159" s="244"/>
      <c r="N5159" s="245"/>
      <c r="O5159" s="245"/>
      <c r="P5159" s="245"/>
      <c r="Q5159" s="245"/>
      <c r="R5159" s="245"/>
      <c r="S5159" s="245"/>
      <c r="T5159" s="246"/>
      <c r="AT5159" s="247" t="s">
        <v>513</v>
      </c>
      <c r="AU5159" s="247" t="s">
        <v>82</v>
      </c>
      <c r="AV5159" s="13" t="s">
        <v>80</v>
      </c>
      <c r="AW5159" s="13" t="s">
        <v>36</v>
      </c>
      <c r="AX5159" s="13" t="s">
        <v>73</v>
      </c>
      <c r="AY5159" s="247" t="s">
        <v>492</v>
      </c>
    </row>
    <row r="5160" spans="2:65" s="12" customFormat="1">
      <c r="B5160" s="225"/>
      <c r="C5160" s="226"/>
      <c r="D5160" s="221" t="s">
        <v>513</v>
      </c>
      <c r="E5160" s="248" t="s">
        <v>23</v>
      </c>
      <c r="F5160" s="249" t="s">
        <v>7248</v>
      </c>
      <c r="G5160" s="226"/>
      <c r="H5160" s="250">
        <v>197.34</v>
      </c>
      <c r="I5160" s="231"/>
      <c r="J5160" s="226"/>
      <c r="K5160" s="226"/>
      <c r="L5160" s="232"/>
      <c r="M5160" s="233"/>
      <c r="N5160" s="234"/>
      <c r="O5160" s="234"/>
      <c r="P5160" s="234"/>
      <c r="Q5160" s="234"/>
      <c r="R5160" s="234"/>
      <c r="S5160" s="234"/>
      <c r="T5160" s="235"/>
      <c r="AT5160" s="236" t="s">
        <v>513</v>
      </c>
      <c r="AU5160" s="236" t="s">
        <v>82</v>
      </c>
      <c r="AV5160" s="12" t="s">
        <v>82</v>
      </c>
      <c r="AW5160" s="12" t="s">
        <v>36</v>
      </c>
      <c r="AX5160" s="12" t="s">
        <v>73</v>
      </c>
      <c r="AY5160" s="236" t="s">
        <v>492</v>
      </c>
    </row>
    <row r="5161" spans="2:65" s="12" customFormat="1">
      <c r="B5161" s="225"/>
      <c r="C5161" s="226"/>
      <c r="D5161" s="221" t="s">
        <v>513</v>
      </c>
      <c r="E5161" s="248" t="s">
        <v>23</v>
      </c>
      <c r="F5161" s="249" t="s">
        <v>7249</v>
      </c>
      <c r="G5161" s="226"/>
      <c r="H5161" s="250">
        <v>395.22</v>
      </c>
      <c r="I5161" s="231"/>
      <c r="J5161" s="226"/>
      <c r="K5161" s="226"/>
      <c r="L5161" s="232"/>
      <c r="M5161" s="233"/>
      <c r="N5161" s="234"/>
      <c r="O5161" s="234"/>
      <c r="P5161" s="234"/>
      <c r="Q5161" s="234"/>
      <c r="R5161" s="234"/>
      <c r="S5161" s="234"/>
      <c r="T5161" s="235"/>
      <c r="AT5161" s="236" t="s">
        <v>513</v>
      </c>
      <c r="AU5161" s="236" t="s">
        <v>82</v>
      </c>
      <c r="AV5161" s="12" t="s">
        <v>82</v>
      </c>
      <c r="AW5161" s="12" t="s">
        <v>36</v>
      </c>
      <c r="AX5161" s="12" t="s">
        <v>73</v>
      </c>
      <c r="AY5161" s="236" t="s">
        <v>492</v>
      </c>
    </row>
    <row r="5162" spans="2:65" s="14" customFormat="1">
      <c r="B5162" s="251"/>
      <c r="C5162" s="252"/>
      <c r="D5162" s="227" t="s">
        <v>513</v>
      </c>
      <c r="E5162" s="253" t="s">
        <v>23</v>
      </c>
      <c r="F5162" s="254" t="s">
        <v>560</v>
      </c>
      <c r="G5162" s="252"/>
      <c r="H5162" s="255">
        <v>592.55999999999995</v>
      </c>
      <c r="I5162" s="256"/>
      <c r="J5162" s="252"/>
      <c r="K5162" s="252"/>
      <c r="L5162" s="257"/>
      <c r="M5162" s="258"/>
      <c r="N5162" s="259"/>
      <c r="O5162" s="259"/>
      <c r="P5162" s="259"/>
      <c r="Q5162" s="259"/>
      <c r="R5162" s="259"/>
      <c r="S5162" s="259"/>
      <c r="T5162" s="260"/>
      <c r="AT5162" s="261" t="s">
        <v>513</v>
      </c>
      <c r="AU5162" s="261" t="s">
        <v>82</v>
      </c>
      <c r="AV5162" s="14" t="s">
        <v>502</v>
      </c>
      <c r="AW5162" s="14" t="s">
        <v>36</v>
      </c>
      <c r="AX5162" s="14" t="s">
        <v>80</v>
      </c>
      <c r="AY5162" s="261" t="s">
        <v>492</v>
      </c>
    </row>
    <row r="5163" spans="2:65" s="1" customFormat="1" ht="16.5" customHeight="1">
      <c r="B5163" s="42"/>
      <c r="C5163" s="209" t="s">
        <v>7250</v>
      </c>
      <c r="D5163" s="209" t="s">
        <v>498</v>
      </c>
      <c r="E5163" s="210" t="s">
        <v>7243</v>
      </c>
      <c r="F5163" s="211" t="s">
        <v>7244</v>
      </c>
      <c r="G5163" s="212" t="s">
        <v>180</v>
      </c>
      <c r="H5163" s="213">
        <v>200</v>
      </c>
      <c r="I5163" s="214"/>
      <c r="J5163" s="215">
        <f>ROUND(I5163*H5163,2)</f>
        <v>0</v>
      </c>
      <c r="K5163" s="211" t="s">
        <v>501</v>
      </c>
      <c r="L5163" s="62"/>
      <c r="M5163" s="216" t="s">
        <v>23</v>
      </c>
      <c r="N5163" s="217" t="s">
        <v>44</v>
      </c>
      <c r="O5163" s="43"/>
      <c r="P5163" s="218">
        <f>O5163*H5163</f>
        <v>0</v>
      </c>
      <c r="Q5163" s="218">
        <v>1.2E-4</v>
      </c>
      <c r="R5163" s="218">
        <f>Q5163*H5163</f>
        <v>2.4E-2</v>
      </c>
      <c r="S5163" s="218">
        <v>0</v>
      </c>
      <c r="T5163" s="219">
        <f>S5163*H5163</f>
        <v>0</v>
      </c>
      <c r="AR5163" s="25" t="s">
        <v>775</v>
      </c>
      <c r="AT5163" s="25" t="s">
        <v>498</v>
      </c>
      <c r="AU5163" s="25" t="s">
        <v>82</v>
      </c>
      <c r="AY5163" s="25" t="s">
        <v>492</v>
      </c>
      <c r="BE5163" s="220">
        <f>IF(N5163="základní",J5163,0)</f>
        <v>0</v>
      </c>
      <c r="BF5163" s="220">
        <f>IF(N5163="snížená",J5163,0)</f>
        <v>0</v>
      </c>
      <c r="BG5163" s="220">
        <f>IF(N5163="zákl. přenesená",J5163,0)</f>
        <v>0</v>
      </c>
      <c r="BH5163" s="220">
        <f>IF(N5163="sníž. přenesená",J5163,0)</f>
        <v>0</v>
      </c>
      <c r="BI5163" s="220">
        <f>IF(N5163="nulová",J5163,0)</f>
        <v>0</v>
      </c>
      <c r="BJ5163" s="25" t="s">
        <v>80</v>
      </c>
      <c r="BK5163" s="220">
        <f>ROUND(I5163*H5163,2)</f>
        <v>0</v>
      </c>
      <c r="BL5163" s="25" t="s">
        <v>775</v>
      </c>
      <c r="BM5163" s="25" t="s">
        <v>7251</v>
      </c>
    </row>
    <row r="5164" spans="2:65" s="1" customFormat="1">
      <c r="B5164" s="42"/>
      <c r="C5164" s="64"/>
      <c r="D5164" s="221" t="s">
        <v>506</v>
      </c>
      <c r="E5164" s="64"/>
      <c r="F5164" s="222" t="s">
        <v>7246</v>
      </c>
      <c r="G5164" s="64"/>
      <c r="H5164" s="64"/>
      <c r="I5164" s="177"/>
      <c r="J5164" s="64"/>
      <c r="K5164" s="64"/>
      <c r="L5164" s="62"/>
      <c r="M5164" s="223"/>
      <c r="N5164" s="43"/>
      <c r="O5164" s="43"/>
      <c r="P5164" s="43"/>
      <c r="Q5164" s="43"/>
      <c r="R5164" s="43"/>
      <c r="S5164" s="43"/>
      <c r="T5164" s="79"/>
      <c r="AT5164" s="25" t="s">
        <v>506</v>
      </c>
      <c r="AU5164" s="25" t="s">
        <v>82</v>
      </c>
    </row>
    <row r="5165" spans="2:65" s="12" customFormat="1">
      <c r="B5165" s="225"/>
      <c r="C5165" s="226"/>
      <c r="D5165" s="227" t="s">
        <v>513</v>
      </c>
      <c r="E5165" s="228" t="s">
        <v>23</v>
      </c>
      <c r="F5165" s="229" t="s">
        <v>7236</v>
      </c>
      <c r="G5165" s="226"/>
      <c r="H5165" s="230">
        <v>200</v>
      </c>
      <c r="I5165" s="231"/>
      <c r="J5165" s="226"/>
      <c r="K5165" s="226"/>
      <c r="L5165" s="232"/>
      <c r="M5165" s="233"/>
      <c r="N5165" s="234"/>
      <c r="O5165" s="234"/>
      <c r="P5165" s="234"/>
      <c r="Q5165" s="234"/>
      <c r="R5165" s="234"/>
      <c r="S5165" s="234"/>
      <c r="T5165" s="235"/>
      <c r="AT5165" s="236" t="s">
        <v>513</v>
      </c>
      <c r="AU5165" s="236" t="s">
        <v>82</v>
      </c>
      <c r="AV5165" s="12" t="s">
        <v>82</v>
      </c>
      <c r="AW5165" s="12" t="s">
        <v>36</v>
      </c>
      <c r="AX5165" s="12" t="s">
        <v>80</v>
      </c>
      <c r="AY5165" s="236" t="s">
        <v>492</v>
      </c>
    </row>
    <row r="5166" spans="2:65" s="1" customFormat="1" ht="16.5" customHeight="1">
      <c r="B5166" s="42"/>
      <c r="C5166" s="209" t="s">
        <v>7252</v>
      </c>
      <c r="D5166" s="209" t="s">
        <v>498</v>
      </c>
      <c r="E5166" s="210" t="s">
        <v>7253</v>
      </c>
      <c r="F5166" s="211" t="s">
        <v>7254</v>
      </c>
      <c r="G5166" s="212" t="s">
        <v>180</v>
      </c>
      <c r="H5166" s="213">
        <v>592.55999999999995</v>
      </c>
      <c r="I5166" s="214"/>
      <c r="J5166" s="215">
        <f>ROUND(I5166*H5166,2)</f>
        <v>0</v>
      </c>
      <c r="K5166" s="211" t="s">
        <v>501</v>
      </c>
      <c r="L5166" s="62"/>
      <c r="M5166" s="216" t="s">
        <v>23</v>
      </c>
      <c r="N5166" s="217" t="s">
        <v>44</v>
      </c>
      <c r="O5166" s="43"/>
      <c r="P5166" s="218">
        <f>O5166*H5166</f>
        <v>0</v>
      </c>
      <c r="Q5166" s="218">
        <v>1.2E-4</v>
      </c>
      <c r="R5166" s="218">
        <f>Q5166*H5166</f>
        <v>7.1107199999999995E-2</v>
      </c>
      <c r="S5166" s="218">
        <v>0</v>
      </c>
      <c r="T5166" s="219">
        <f>S5166*H5166</f>
        <v>0</v>
      </c>
      <c r="AR5166" s="25" t="s">
        <v>775</v>
      </c>
      <c r="AT5166" s="25" t="s">
        <v>498</v>
      </c>
      <c r="AU5166" s="25" t="s">
        <v>82</v>
      </c>
      <c r="AY5166" s="25" t="s">
        <v>492</v>
      </c>
      <c r="BE5166" s="220">
        <f>IF(N5166="základní",J5166,0)</f>
        <v>0</v>
      </c>
      <c r="BF5166" s="220">
        <f>IF(N5166="snížená",J5166,0)</f>
        <v>0</v>
      </c>
      <c r="BG5166" s="220">
        <f>IF(N5166="zákl. přenesená",J5166,0)</f>
        <v>0</v>
      </c>
      <c r="BH5166" s="220">
        <f>IF(N5166="sníž. přenesená",J5166,0)</f>
        <v>0</v>
      </c>
      <c r="BI5166" s="220">
        <f>IF(N5166="nulová",J5166,0)</f>
        <v>0</v>
      </c>
      <c r="BJ5166" s="25" t="s">
        <v>80</v>
      </c>
      <c r="BK5166" s="220">
        <f>ROUND(I5166*H5166,2)</f>
        <v>0</v>
      </c>
      <c r="BL5166" s="25" t="s">
        <v>775</v>
      </c>
      <c r="BM5166" s="25" t="s">
        <v>7255</v>
      </c>
    </row>
    <row r="5167" spans="2:65" s="1" customFormat="1">
      <c r="B5167" s="42"/>
      <c r="C5167" s="64"/>
      <c r="D5167" s="221" t="s">
        <v>506</v>
      </c>
      <c r="E5167" s="64"/>
      <c r="F5167" s="222" t="s">
        <v>7256</v>
      </c>
      <c r="G5167" s="64"/>
      <c r="H5167" s="64"/>
      <c r="I5167" s="177"/>
      <c r="J5167" s="64"/>
      <c r="K5167" s="64"/>
      <c r="L5167" s="62"/>
      <c r="M5167" s="223"/>
      <c r="N5167" s="43"/>
      <c r="O5167" s="43"/>
      <c r="P5167" s="43"/>
      <c r="Q5167" s="43"/>
      <c r="R5167" s="43"/>
      <c r="S5167" s="43"/>
      <c r="T5167" s="79"/>
      <c r="AT5167" s="25" t="s">
        <v>506</v>
      </c>
      <c r="AU5167" s="25" t="s">
        <v>82</v>
      </c>
    </row>
    <row r="5168" spans="2:65" s="13" customFormat="1">
      <c r="B5168" s="237"/>
      <c r="C5168" s="238"/>
      <c r="D5168" s="221" t="s">
        <v>513</v>
      </c>
      <c r="E5168" s="239" t="s">
        <v>23</v>
      </c>
      <c r="F5168" s="240" t="s">
        <v>7247</v>
      </c>
      <c r="G5168" s="238"/>
      <c r="H5168" s="241" t="s">
        <v>23</v>
      </c>
      <c r="I5168" s="242"/>
      <c r="J5168" s="238"/>
      <c r="K5168" s="238"/>
      <c r="L5168" s="243"/>
      <c r="M5168" s="244"/>
      <c r="N5168" s="245"/>
      <c r="O5168" s="245"/>
      <c r="P5168" s="245"/>
      <c r="Q5168" s="245"/>
      <c r="R5168" s="245"/>
      <c r="S5168" s="245"/>
      <c r="T5168" s="246"/>
      <c r="AT5168" s="247" t="s">
        <v>513</v>
      </c>
      <c r="AU5168" s="247" t="s">
        <v>82</v>
      </c>
      <c r="AV5168" s="13" t="s">
        <v>80</v>
      </c>
      <c r="AW5168" s="13" t="s">
        <v>36</v>
      </c>
      <c r="AX5168" s="13" t="s">
        <v>73</v>
      </c>
      <c r="AY5168" s="247" t="s">
        <v>492</v>
      </c>
    </row>
    <row r="5169" spans="2:65" s="12" customFormat="1">
      <c r="B5169" s="225"/>
      <c r="C5169" s="226"/>
      <c r="D5169" s="221" t="s">
        <v>513</v>
      </c>
      <c r="E5169" s="248" t="s">
        <v>23</v>
      </c>
      <c r="F5169" s="249" t="s">
        <v>7248</v>
      </c>
      <c r="G5169" s="226"/>
      <c r="H5169" s="250">
        <v>197.34</v>
      </c>
      <c r="I5169" s="231"/>
      <c r="J5169" s="226"/>
      <c r="K5169" s="226"/>
      <c r="L5169" s="232"/>
      <c r="M5169" s="233"/>
      <c r="N5169" s="234"/>
      <c r="O5169" s="234"/>
      <c r="P5169" s="234"/>
      <c r="Q5169" s="234"/>
      <c r="R5169" s="234"/>
      <c r="S5169" s="234"/>
      <c r="T5169" s="235"/>
      <c r="AT5169" s="236" t="s">
        <v>513</v>
      </c>
      <c r="AU5169" s="236" t="s">
        <v>82</v>
      </c>
      <c r="AV5169" s="12" t="s">
        <v>82</v>
      </c>
      <c r="AW5169" s="12" t="s">
        <v>36</v>
      </c>
      <c r="AX5169" s="12" t="s">
        <v>73</v>
      </c>
      <c r="AY5169" s="236" t="s">
        <v>492</v>
      </c>
    </row>
    <row r="5170" spans="2:65" s="12" customFormat="1">
      <c r="B5170" s="225"/>
      <c r="C5170" s="226"/>
      <c r="D5170" s="221" t="s">
        <v>513</v>
      </c>
      <c r="E5170" s="248" t="s">
        <v>23</v>
      </c>
      <c r="F5170" s="249" t="s">
        <v>7249</v>
      </c>
      <c r="G5170" s="226"/>
      <c r="H5170" s="250">
        <v>395.22</v>
      </c>
      <c r="I5170" s="231"/>
      <c r="J5170" s="226"/>
      <c r="K5170" s="226"/>
      <c r="L5170" s="232"/>
      <c r="M5170" s="233"/>
      <c r="N5170" s="234"/>
      <c r="O5170" s="234"/>
      <c r="P5170" s="234"/>
      <c r="Q5170" s="234"/>
      <c r="R5170" s="234"/>
      <c r="S5170" s="234"/>
      <c r="T5170" s="235"/>
      <c r="AT5170" s="236" t="s">
        <v>513</v>
      </c>
      <c r="AU5170" s="236" t="s">
        <v>82</v>
      </c>
      <c r="AV5170" s="12" t="s">
        <v>82</v>
      </c>
      <c r="AW5170" s="12" t="s">
        <v>36</v>
      </c>
      <c r="AX5170" s="12" t="s">
        <v>73</v>
      </c>
      <c r="AY5170" s="236" t="s">
        <v>492</v>
      </c>
    </row>
    <row r="5171" spans="2:65" s="14" customFormat="1">
      <c r="B5171" s="251"/>
      <c r="C5171" s="252"/>
      <c r="D5171" s="227" t="s">
        <v>513</v>
      </c>
      <c r="E5171" s="253" t="s">
        <v>23</v>
      </c>
      <c r="F5171" s="254" t="s">
        <v>560</v>
      </c>
      <c r="G5171" s="252"/>
      <c r="H5171" s="255">
        <v>592.55999999999995</v>
      </c>
      <c r="I5171" s="256"/>
      <c r="J5171" s="252"/>
      <c r="K5171" s="252"/>
      <c r="L5171" s="257"/>
      <c r="M5171" s="258"/>
      <c r="N5171" s="259"/>
      <c r="O5171" s="259"/>
      <c r="P5171" s="259"/>
      <c r="Q5171" s="259"/>
      <c r="R5171" s="259"/>
      <c r="S5171" s="259"/>
      <c r="T5171" s="260"/>
      <c r="AT5171" s="261" t="s">
        <v>513</v>
      </c>
      <c r="AU5171" s="261" t="s">
        <v>82</v>
      </c>
      <c r="AV5171" s="14" t="s">
        <v>502</v>
      </c>
      <c r="AW5171" s="14" t="s">
        <v>36</v>
      </c>
      <c r="AX5171" s="14" t="s">
        <v>80</v>
      </c>
      <c r="AY5171" s="261" t="s">
        <v>492</v>
      </c>
    </row>
    <row r="5172" spans="2:65" s="1" customFormat="1" ht="16.5" customHeight="1">
      <c r="B5172" s="42"/>
      <c r="C5172" s="209" t="s">
        <v>7257</v>
      </c>
      <c r="D5172" s="209" t="s">
        <v>498</v>
      </c>
      <c r="E5172" s="210" t="s">
        <v>7253</v>
      </c>
      <c r="F5172" s="211" t="s">
        <v>7254</v>
      </c>
      <c r="G5172" s="212" t="s">
        <v>180</v>
      </c>
      <c r="H5172" s="213">
        <v>400</v>
      </c>
      <c r="I5172" s="214"/>
      <c r="J5172" s="215">
        <f>ROUND(I5172*H5172,2)</f>
        <v>0</v>
      </c>
      <c r="K5172" s="211" t="s">
        <v>501</v>
      </c>
      <c r="L5172" s="62"/>
      <c r="M5172" s="216" t="s">
        <v>23</v>
      </c>
      <c r="N5172" s="217" t="s">
        <v>44</v>
      </c>
      <c r="O5172" s="43"/>
      <c r="P5172" s="218">
        <f>O5172*H5172</f>
        <v>0</v>
      </c>
      <c r="Q5172" s="218">
        <v>1.2E-4</v>
      </c>
      <c r="R5172" s="218">
        <f>Q5172*H5172</f>
        <v>4.8000000000000001E-2</v>
      </c>
      <c r="S5172" s="218">
        <v>0</v>
      </c>
      <c r="T5172" s="219">
        <f>S5172*H5172</f>
        <v>0</v>
      </c>
      <c r="AR5172" s="25" t="s">
        <v>775</v>
      </c>
      <c r="AT5172" s="25" t="s">
        <v>498</v>
      </c>
      <c r="AU5172" s="25" t="s">
        <v>82</v>
      </c>
      <c r="AY5172" s="25" t="s">
        <v>492</v>
      </c>
      <c r="BE5172" s="220">
        <f>IF(N5172="základní",J5172,0)</f>
        <v>0</v>
      </c>
      <c r="BF5172" s="220">
        <f>IF(N5172="snížená",J5172,0)</f>
        <v>0</v>
      </c>
      <c r="BG5172" s="220">
        <f>IF(N5172="zákl. přenesená",J5172,0)</f>
        <v>0</v>
      </c>
      <c r="BH5172" s="220">
        <f>IF(N5172="sníž. přenesená",J5172,0)</f>
        <v>0</v>
      </c>
      <c r="BI5172" s="220">
        <f>IF(N5172="nulová",J5172,0)</f>
        <v>0</v>
      </c>
      <c r="BJ5172" s="25" t="s">
        <v>80</v>
      </c>
      <c r="BK5172" s="220">
        <f>ROUND(I5172*H5172,2)</f>
        <v>0</v>
      </c>
      <c r="BL5172" s="25" t="s">
        <v>775</v>
      </c>
      <c r="BM5172" s="25" t="s">
        <v>7258</v>
      </c>
    </row>
    <row r="5173" spans="2:65" s="1" customFormat="1">
      <c r="B5173" s="42"/>
      <c r="C5173" s="64"/>
      <c r="D5173" s="221" t="s">
        <v>506</v>
      </c>
      <c r="E5173" s="64"/>
      <c r="F5173" s="222" t="s">
        <v>7256</v>
      </c>
      <c r="G5173" s="64"/>
      <c r="H5173" s="64"/>
      <c r="I5173" s="177"/>
      <c r="J5173" s="64"/>
      <c r="K5173" s="64"/>
      <c r="L5173" s="62"/>
      <c r="M5173" s="223"/>
      <c r="N5173" s="43"/>
      <c r="O5173" s="43"/>
      <c r="P5173" s="43"/>
      <c r="Q5173" s="43"/>
      <c r="R5173" s="43"/>
      <c r="S5173" s="43"/>
      <c r="T5173" s="79"/>
      <c r="AT5173" s="25" t="s">
        <v>506</v>
      </c>
      <c r="AU5173" s="25" t="s">
        <v>82</v>
      </c>
    </row>
    <row r="5174" spans="2:65" s="12" customFormat="1">
      <c r="B5174" s="225"/>
      <c r="C5174" s="226"/>
      <c r="D5174" s="227" t="s">
        <v>513</v>
      </c>
      <c r="E5174" s="228" t="s">
        <v>23</v>
      </c>
      <c r="F5174" s="229" t="s">
        <v>7259</v>
      </c>
      <c r="G5174" s="226"/>
      <c r="H5174" s="230">
        <v>400</v>
      </c>
      <c r="I5174" s="231"/>
      <c r="J5174" s="226"/>
      <c r="K5174" s="226"/>
      <c r="L5174" s="232"/>
      <c r="M5174" s="233"/>
      <c r="N5174" s="234"/>
      <c r="O5174" s="234"/>
      <c r="P5174" s="234"/>
      <c r="Q5174" s="234"/>
      <c r="R5174" s="234"/>
      <c r="S5174" s="234"/>
      <c r="T5174" s="235"/>
      <c r="AT5174" s="236" t="s">
        <v>513</v>
      </c>
      <c r="AU5174" s="236" t="s">
        <v>82</v>
      </c>
      <c r="AV5174" s="12" t="s">
        <v>82</v>
      </c>
      <c r="AW5174" s="12" t="s">
        <v>36</v>
      </c>
      <c r="AX5174" s="12" t="s">
        <v>80</v>
      </c>
      <c r="AY5174" s="236" t="s">
        <v>492</v>
      </c>
    </row>
    <row r="5175" spans="2:65" s="1" customFormat="1" ht="25.5" customHeight="1">
      <c r="B5175" s="42"/>
      <c r="C5175" s="209" t="s">
        <v>7260</v>
      </c>
      <c r="D5175" s="209" t="s">
        <v>498</v>
      </c>
      <c r="E5175" s="210" t="s">
        <v>7261</v>
      </c>
      <c r="F5175" s="211" t="s">
        <v>7262</v>
      </c>
      <c r="G5175" s="212" t="s">
        <v>180</v>
      </c>
      <c r="H5175" s="213">
        <v>43.064</v>
      </c>
      <c r="I5175" s="214"/>
      <c r="J5175" s="215">
        <f>ROUND(I5175*H5175,2)</f>
        <v>0</v>
      </c>
      <c r="K5175" s="211" t="s">
        <v>501</v>
      </c>
      <c r="L5175" s="62"/>
      <c r="M5175" s="216" t="s">
        <v>23</v>
      </c>
      <c r="N5175" s="217" t="s">
        <v>44</v>
      </c>
      <c r="O5175" s="43"/>
      <c r="P5175" s="218">
        <f>O5175*H5175</f>
        <v>0</v>
      </c>
      <c r="Q5175" s="218">
        <v>4.0999999999999999E-4</v>
      </c>
      <c r="R5175" s="218">
        <f>Q5175*H5175</f>
        <v>1.765624E-2</v>
      </c>
      <c r="S5175" s="218">
        <v>0</v>
      </c>
      <c r="T5175" s="219">
        <f>S5175*H5175</f>
        <v>0</v>
      </c>
      <c r="AR5175" s="25" t="s">
        <v>775</v>
      </c>
      <c r="AT5175" s="25" t="s">
        <v>498</v>
      </c>
      <c r="AU5175" s="25" t="s">
        <v>82</v>
      </c>
      <c r="AY5175" s="25" t="s">
        <v>492</v>
      </c>
      <c r="BE5175" s="220">
        <f>IF(N5175="základní",J5175,0)</f>
        <v>0</v>
      </c>
      <c r="BF5175" s="220">
        <f>IF(N5175="snížená",J5175,0)</f>
        <v>0</v>
      </c>
      <c r="BG5175" s="220">
        <f>IF(N5175="zákl. přenesená",J5175,0)</f>
        <v>0</v>
      </c>
      <c r="BH5175" s="220">
        <f>IF(N5175="sníž. přenesená",J5175,0)</f>
        <v>0</v>
      </c>
      <c r="BI5175" s="220">
        <f>IF(N5175="nulová",J5175,0)</f>
        <v>0</v>
      </c>
      <c r="BJ5175" s="25" t="s">
        <v>80</v>
      </c>
      <c r="BK5175" s="220">
        <f>ROUND(I5175*H5175,2)</f>
        <v>0</v>
      </c>
      <c r="BL5175" s="25" t="s">
        <v>775</v>
      </c>
      <c r="BM5175" s="25" t="s">
        <v>7263</v>
      </c>
    </row>
    <row r="5176" spans="2:65" s="1" customFormat="1" ht="24">
      <c r="B5176" s="42"/>
      <c r="C5176" s="64"/>
      <c r="D5176" s="221" t="s">
        <v>506</v>
      </c>
      <c r="E5176" s="64"/>
      <c r="F5176" s="222" t="s">
        <v>7264</v>
      </c>
      <c r="G5176" s="64"/>
      <c r="H5176" s="64"/>
      <c r="I5176" s="177"/>
      <c r="J5176" s="64"/>
      <c r="K5176" s="64"/>
      <c r="L5176" s="62"/>
      <c r="M5176" s="223"/>
      <c r="N5176" s="43"/>
      <c r="O5176" s="43"/>
      <c r="P5176" s="43"/>
      <c r="Q5176" s="43"/>
      <c r="R5176" s="43"/>
      <c r="S5176" s="43"/>
      <c r="T5176" s="79"/>
      <c r="AT5176" s="25" t="s">
        <v>506</v>
      </c>
      <c r="AU5176" s="25" t="s">
        <v>82</v>
      </c>
    </row>
    <row r="5177" spans="2:65" s="13" customFormat="1">
      <c r="B5177" s="237"/>
      <c r="C5177" s="238"/>
      <c r="D5177" s="221" t="s">
        <v>513</v>
      </c>
      <c r="E5177" s="239" t="s">
        <v>23</v>
      </c>
      <c r="F5177" s="240" t="s">
        <v>7265</v>
      </c>
      <c r="G5177" s="238"/>
      <c r="H5177" s="241" t="s">
        <v>23</v>
      </c>
      <c r="I5177" s="242"/>
      <c r="J5177" s="238"/>
      <c r="K5177" s="238"/>
      <c r="L5177" s="243"/>
      <c r="M5177" s="244"/>
      <c r="N5177" s="245"/>
      <c r="O5177" s="245"/>
      <c r="P5177" s="245"/>
      <c r="Q5177" s="245"/>
      <c r="R5177" s="245"/>
      <c r="S5177" s="245"/>
      <c r="T5177" s="246"/>
      <c r="AT5177" s="247" t="s">
        <v>513</v>
      </c>
      <c r="AU5177" s="247" t="s">
        <v>82</v>
      </c>
      <c r="AV5177" s="13" t="s">
        <v>80</v>
      </c>
      <c r="AW5177" s="13" t="s">
        <v>36</v>
      </c>
      <c r="AX5177" s="13" t="s">
        <v>73</v>
      </c>
      <c r="AY5177" s="247" t="s">
        <v>492</v>
      </c>
    </row>
    <row r="5178" spans="2:65" s="12" customFormat="1">
      <c r="B5178" s="225"/>
      <c r="C5178" s="226"/>
      <c r="D5178" s="221" t="s">
        <v>513</v>
      </c>
      <c r="E5178" s="248" t="s">
        <v>23</v>
      </c>
      <c r="F5178" s="249" t="s">
        <v>7266</v>
      </c>
      <c r="G5178" s="226"/>
      <c r="H5178" s="250">
        <v>43.064</v>
      </c>
      <c r="I5178" s="231"/>
      <c r="J5178" s="226"/>
      <c r="K5178" s="226"/>
      <c r="L5178" s="232"/>
      <c r="M5178" s="233"/>
      <c r="N5178" s="234"/>
      <c r="O5178" s="234"/>
      <c r="P5178" s="234"/>
      <c r="Q5178" s="234"/>
      <c r="R5178" s="234"/>
      <c r="S5178" s="234"/>
      <c r="T5178" s="235"/>
      <c r="AT5178" s="236" t="s">
        <v>513</v>
      </c>
      <c r="AU5178" s="236" t="s">
        <v>82</v>
      </c>
      <c r="AV5178" s="12" t="s">
        <v>82</v>
      </c>
      <c r="AW5178" s="12" t="s">
        <v>36</v>
      </c>
      <c r="AX5178" s="12" t="s">
        <v>73</v>
      </c>
      <c r="AY5178" s="236" t="s">
        <v>492</v>
      </c>
    </row>
    <row r="5179" spans="2:65" s="14" customFormat="1">
      <c r="B5179" s="251"/>
      <c r="C5179" s="252"/>
      <c r="D5179" s="227" t="s">
        <v>513</v>
      </c>
      <c r="E5179" s="253" t="s">
        <v>23</v>
      </c>
      <c r="F5179" s="254" t="s">
        <v>560</v>
      </c>
      <c r="G5179" s="252"/>
      <c r="H5179" s="255">
        <v>43.064</v>
      </c>
      <c r="I5179" s="256"/>
      <c r="J5179" s="252"/>
      <c r="K5179" s="252"/>
      <c r="L5179" s="257"/>
      <c r="M5179" s="258"/>
      <c r="N5179" s="259"/>
      <c r="O5179" s="259"/>
      <c r="P5179" s="259"/>
      <c r="Q5179" s="259"/>
      <c r="R5179" s="259"/>
      <c r="S5179" s="259"/>
      <c r="T5179" s="260"/>
      <c r="AT5179" s="261" t="s">
        <v>513</v>
      </c>
      <c r="AU5179" s="261" t="s">
        <v>82</v>
      </c>
      <c r="AV5179" s="14" t="s">
        <v>502</v>
      </c>
      <c r="AW5179" s="14" t="s">
        <v>36</v>
      </c>
      <c r="AX5179" s="14" t="s">
        <v>80</v>
      </c>
      <c r="AY5179" s="261" t="s">
        <v>492</v>
      </c>
    </row>
    <row r="5180" spans="2:65" s="1" customFormat="1" ht="16.5" customHeight="1">
      <c r="B5180" s="42"/>
      <c r="C5180" s="209" t="s">
        <v>7267</v>
      </c>
      <c r="D5180" s="209" t="s">
        <v>498</v>
      </c>
      <c r="E5180" s="210" t="s">
        <v>7268</v>
      </c>
      <c r="F5180" s="211" t="s">
        <v>7269</v>
      </c>
      <c r="G5180" s="212" t="s">
        <v>180</v>
      </c>
      <c r="H5180" s="213">
        <v>490</v>
      </c>
      <c r="I5180" s="214"/>
      <c r="J5180" s="215">
        <f>ROUND(I5180*H5180,2)</f>
        <v>0</v>
      </c>
      <c r="K5180" s="211" t="s">
        <v>501</v>
      </c>
      <c r="L5180" s="62"/>
      <c r="M5180" s="216" t="s">
        <v>23</v>
      </c>
      <c r="N5180" s="217" t="s">
        <v>44</v>
      </c>
      <c r="O5180" s="43"/>
      <c r="P5180" s="218">
        <f>O5180*H5180</f>
        <v>0</v>
      </c>
      <c r="Q5180" s="218">
        <v>4.2000000000000002E-4</v>
      </c>
      <c r="R5180" s="218">
        <f>Q5180*H5180</f>
        <v>0.20580000000000001</v>
      </c>
      <c r="S5180" s="218">
        <v>0</v>
      </c>
      <c r="T5180" s="219">
        <f>S5180*H5180</f>
        <v>0</v>
      </c>
      <c r="AR5180" s="25" t="s">
        <v>775</v>
      </c>
      <c r="AT5180" s="25" t="s">
        <v>498</v>
      </c>
      <c r="AU5180" s="25" t="s">
        <v>82</v>
      </c>
      <c r="AY5180" s="25" t="s">
        <v>492</v>
      </c>
      <c r="BE5180" s="220">
        <f>IF(N5180="základní",J5180,0)</f>
        <v>0</v>
      </c>
      <c r="BF5180" s="220">
        <f>IF(N5180="snížená",J5180,0)</f>
        <v>0</v>
      </c>
      <c r="BG5180" s="220">
        <f>IF(N5180="zákl. přenesená",J5180,0)</f>
        <v>0</v>
      </c>
      <c r="BH5180" s="220">
        <f>IF(N5180="sníž. přenesená",J5180,0)</f>
        <v>0</v>
      </c>
      <c r="BI5180" s="220">
        <f>IF(N5180="nulová",J5180,0)</f>
        <v>0</v>
      </c>
      <c r="BJ5180" s="25" t="s">
        <v>80</v>
      </c>
      <c r="BK5180" s="220">
        <f>ROUND(I5180*H5180,2)</f>
        <v>0</v>
      </c>
      <c r="BL5180" s="25" t="s">
        <v>775</v>
      </c>
      <c r="BM5180" s="25" t="s">
        <v>7270</v>
      </c>
    </row>
    <row r="5181" spans="2:65" s="1" customFormat="1" ht="24">
      <c r="B5181" s="42"/>
      <c r="C5181" s="64"/>
      <c r="D5181" s="221" t="s">
        <v>506</v>
      </c>
      <c r="E5181" s="64"/>
      <c r="F5181" s="222" t="s">
        <v>7271</v>
      </c>
      <c r="G5181" s="64"/>
      <c r="H5181" s="64"/>
      <c r="I5181" s="177"/>
      <c r="J5181" s="64"/>
      <c r="K5181" s="64"/>
      <c r="L5181" s="62"/>
      <c r="M5181" s="223"/>
      <c r="N5181" s="43"/>
      <c r="O5181" s="43"/>
      <c r="P5181" s="43"/>
      <c r="Q5181" s="43"/>
      <c r="R5181" s="43"/>
      <c r="S5181" s="43"/>
      <c r="T5181" s="79"/>
      <c r="AT5181" s="25" t="s">
        <v>506</v>
      </c>
      <c r="AU5181" s="25" t="s">
        <v>82</v>
      </c>
    </row>
    <row r="5182" spans="2:65" s="12" customFormat="1">
      <c r="B5182" s="225"/>
      <c r="C5182" s="226"/>
      <c r="D5182" s="227" t="s">
        <v>513</v>
      </c>
      <c r="E5182" s="228" t="s">
        <v>23</v>
      </c>
      <c r="F5182" s="229" t="s">
        <v>7272</v>
      </c>
      <c r="G5182" s="226"/>
      <c r="H5182" s="230">
        <v>490</v>
      </c>
      <c r="I5182" s="231"/>
      <c r="J5182" s="226"/>
      <c r="K5182" s="226"/>
      <c r="L5182" s="232"/>
      <c r="M5182" s="233"/>
      <c r="N5182" s="234"/>
      <c r="O5182" s="234"/>
      <c r="P5182" s="234"/>
      <c r="Q5182" s="234"/>
      <c r="R5182" s="234"/>
      <c r="S5182" s="234"/>
      <c r="T5182" s="235"/>
      <c r="AT5182" s="236" t="s">
        <v>513</v>
      </c>
      <c r="AU5182" s="236" t="s">
        <v>82</v>
      </c>
      <c r="AV5182" s="12" t="s">
        <v>82</v>
      </c>
      <c r="AW5182" s="12" t="s">
        <v>36</v>
      </c>
      <c r="AX5182" s="12" t="s">
        <v>80</v>
      </c>
      <c r="AY5182" s="236" t="s">
        <v>492</v>
      </c>
    </row>
    <row r="5183" spans="2:65" s="1" customFormat="1" ht="38.25" customHeight="1">
      <c r="B5183" s="42"/>
      <c r="C5183" s="209" t="s">
        <v>7273</v>
      </c>
      <c r="D5183" s="209" t="s">
        <v>498</v>
      </c>
      <c r="E5183" s="210" t="s">
        <v>7274</v>
      </c>
      <c r="F5183" s="211" t="s">
        <v>7275</v>
      </c>
      <c r="G5183" s="212" t="s">
        <v>180</v>
      </c>
      <c r="H5183" s="213">
        <v>9001.2260000000006</v>
      </c>
      <c r="I5183" s="214"/>
      <c r="J5183" s="215">
        <f>ROUND(I5183*H5183,2)</f>
        <v>0</v>
      </c>
      <c r="K5183" s="211" t="s">
        <v>23</v>
      </c>
      <c r="L5183" s="62"/>
      <c r="M5183" s="216" t="s">
        <v>23</v>
      </c>
      <c r="N5183" s="217" t="s">
        <v>44</v>
      </c>
      <c r="O5183" s="43"/>
      <c r="P5183" s="218">
        <f>O5183*H5183</f>
        <v>0</v>
      </c>
      <c r="Q5183" s="218">
        <v>4.8000000000000001E-4</v>
      </c>
      <c r="R5183" s="218">
        <f>Q5183*H5183</f>
        <v>4.3205884800000005</v>
      </c>
      <c r="S5183" s="218">
        <v>0</v>
      </c>
      <c r="T5183" s="219">
        <f>S5183*H5183</f>
        <v>0</v>
      </c>
      <c r="AR5183" s="25" t="s">
        <v>775</v>
      </c>
      <c r="AT5183" s="25" t="s">
        <v>498</v>
      </c>
      <c r="AU5183" s="25" t="s">
        <v>82</v>
      </c>
      <c r="AY5183" s="25" t="s">
        <v>492</v>
      </c>
      <c r="BE5183" s="220">
        <f>IF(N5183="základní",J5183,0)</f>
        <v>0</v>
      </c>
      <c r="BF5183" s="220">
        <f>IF(N5183="snížená",J5183,0)</f>
        <v>0</v>
      </c>
      <c r="BG5183" s="220">
        <f>IF(N5183="zákl. přenesená",J5183,0)</f>
        <v>0</v>
      </c>
      <c r="BH5183" s="220">
        <f>IF(N5183="sníž. přenesená",J5183,0)</f>
        <v>0</v>
      </c>
      <c r="BI5183" s="220">
        <f>IF(N5183="nulová",J5183,0)</f>
        <v>0</v>
      </c>
      <c r="BJ5183" s="25" t="s">
        <v>80</v>
      </c>
      <c r="BK5183" s="220">
        <f>ROUND(I5183*H5183,2)</f>
        <v>0</v>
      </c>
      <c r="BL5183" s="25" t="s">
        <v>775</v>
      </c>
      <c r="BM5183" s="25" t="s">
        <v>7276</v>
      </c>
    </row>
    <row r="5184" spans="2:65" s="1" customFormat="1" ht="24">
      <c r="B5184" s="42"/>
      <c r="C5184" s="64"/>
      <c r="D5184" s="221" t="s">
        <v>506</v>
      </c>
      <c r="E5184" s="64"/>
      <c r="F5184" s="222" t="s">
        <v>7277</v>
      </c>
      <c r="G5184" s="64"/>
      <c r="H5184" s="64"/>
      <c r="I5184" s="177"/>
      <c r="J5184" s="64"/>
      <c r="K5184" s="64"/>
      <c r="L5184" s="62"/>
      <c r="M5184" s="223"/>
      <c r="N5184" s="43"/>
      <c r="O5184" s="43"/>
      <c r="P5184" s="43"/>
      <c r="Q5184" s="43"/>
      <c r="R5184" s="43"/>
      <c r="S5184" s="43"/>
      <c r="T5184" s="79"/>
      <c r="AT5184" s="25" t="s">
        <v>506</v>
      </c>
      <c r="AU5184" s="25" t="s">
        <v>82</v>
      </c>
    </row>
    <row r="5185" spans="2:65" s="12" customFormat="1" ht="36">
      <c r="B5185" s="225"/>
      <c r="C5185" s="226"/>
      <c r="D5185" s="221" t="s">
        <v>513</v>
      </c>
      <c r="E5185" s="248" t="s">
        <v>23</v>
      </c>
      <c r="F5185" s="249" t="s">
        <v>7278</v>
      </c>
      <c r="G5185" s="226"/>
      <c r="H5185" s="250">
        <v>2748.154</v>
      </c>
      <c r="I5185" s="231"/>
      <c r="J5185" s="226"/>
      <c r="K5185" s="226"/>
      <c r="L5185" s="232"/>
      <c r="M5185" s="233"/>
      <c r="N5185" s="234"/>
      <c r="O5185" s="234"/>
      <c r="P5185" s="234"/>
      <c r="Q5185" s="234"/>
      <c r="R5185" s="234"/>
      <c r="S5185" s="234"/>
      <c r="T5185" s="235"/>
      <c r="AT5185" s="236" t="s">
        <v>513</v>
      </c>
      <c r="AU5185" s="236" t="s">
        <v>82</v>
      </c>
      <c r="AV5185" s="12" t="s">
        <v>82</v>
      </c>
      <c r="AW5185" s="12" t="s">
        <v>36</v>
      </c>
      <c r="AX5185" s="12" t="s">
        <v>73</v>
      </c>
      <c r="AY5185" s="236" t="s">
        <v>492</v>
      </c>
    </row>
    <row r="5186" spans="2:65" s="12" customFormat="1" ht="36">
      <c r="B5186" s="225"/>
      <c r="C5186" s="226"/>
      <c r="D5186" s="221" t="s">
        <v>513</v>
      </c>
      <c r="E5186" s="248" t="s">
        <v>23</v>
      </c>
      <c r="F5186" s="249" t="s">
        <v>7279</v>
      </c>
      <c r="G5186" s="226"/>
      <c r="H5186" s="250">
        <v>1522.355</v>
      </c>
      <c r="I5186" s="231"/>
      <c r="J5186" s="226"/>
      <c r="K5186" s="226"/>
      <c r="L5186" s="232"/>
      <c r="M5186" s="233"/>
      <c r="N5186" s="234"/>
      <c r="O5186" s="234"/>
      <c r="P5186" s="234"/>
      <c r="Q5186" s="234"/>
      <c r="R5186" s="234"/>
      <c r="S5186" s="234"/>
      <c r="T5186" s="235"/>
      <c r="AT5186" s="236" t="s">
        <v>513</v>
      </c>
      <c r="AU5186" s="236" t="s">
        <v>82</v>
      </c>
      <c r="AV5186" s="12" t="s">
        <v>82</v>
      </c>
      <c r="AW5186" s="12" t="s">
        <v>36</v>
      </c>
      <c r="AX5186" s="12" t="s">
        <v>73</v>
      </c>
      <c r="AY5186" s="236" t="s">
        <v>492</v>
      </c>
    </row>
    <row r="5187" spans="2:65" s="12" customFormat="1" ht="24">
      <c r="B5187" s="225"/>
      <c r="C5187" s="226"/>
      <c r="D5187" s="221" t="s">
        <v>513</v>
      </c>
      <c r="E5187" s="248" t="s">
        <v>23</v>
      </c>
      <c r="F5187" s="249" t="s">
        <v>7280</v>
      </c>
      <c r="G5187" s="226"/>
      <c r="H5187" s="250">
        <v>1079.316</v>
      </c>
      <c r="I5187" s="231"/>
      <c r="J5187" s="226"/>
      <c r="K5187" s="226"/>
      <c r="L5187" s="232"/>
      <c r="M5187" s="233"/>
      <c r="N5187" s="234"/>
      <c r="O5187" s="234"/>
      <c r="P5187" s="234"/>
      <c r="Q5187" s="234"/>
      <c r="R5187" s="234"/>
      <c r="S5187" s="234"/>
      <c r="T5187" s="235"/>
      <c r="AT5187" s="236" t="s">
        <v>513</v>
      </c>
      <c r="AU5187" s="236" t="s">
        <v>82</v>
      </c>
      <c r="AV5187" s="12" t="s">
        <v>82</v>
      </c>
      <c r="AW5187" s="12" t="s">
        <v>36</v>
      </c>
      <c r="AX5187" s="12" t="s">
        <v>73</v>
      </c>
      <c r="AY5187" s="236" t="s">
        <v>492</v>
      </c>
    </row>
    <row r="5188" spans="2:65" s="12" customFormat="1" ht="24">
      <c r="B5188" s="225"/>
      <c r="C5188" s="226"/>
      <c r="D5188" s="221" t="s">
        <v>513</v>
      </c>
      <c r="E5188" s="248" t="s">
        <v>23</v>
      </c>
      <c r="F5188" s="249" t="s">
        <v>7281</v>
      </c>
      <c r="G5188" s="226"/>
      <c r="H5188" s="250">
        <v>1466.0350000000001</v>
      </c>
      <c r="I5188" s="231"/>
      <c r="J5188" s="226"/>
      <c r="K5188" s="226"/>
      <c r="L5188" s="232"/>
      <c r="M5188" s="233"/>
      <c r="N5188" s="234"/>
      <c r="O5188" s="234"/>
      <c r="P5188" s="234"/>
      <c r="Q5188" s="234"/>
      <c r="R5188" s="234"/>
      <c r="S5188" s="234"/>
      <c r="T5188" s="235"/>
      <c r="AT5188" s="236" t="s">
        <v>513</v>
      </c>
      <c r="AU5188" s="236" t="s">
        <v>82</v>
      </c>
      <c r="AV5188" s="12" t="s">
        <v>82</v>
      </c>
      <c r="AW5188" s="12" t="s">
        <v>36</v>
      </c>
      <c r="AX5188" s="12" t="s">
        <v>73</v>
      </c>
      <c r="AY5188" s="236" t="s">
        <v>492</v>
      </c>
    </row>
    <row r="5189" spans="2:65" s="12" customFormat="1">
      <c r="B5189" s="225"/>
      <c r="C5189" s="226"/>
      <c r="D5189" s="221" t="s">
        <v>513</v>
      </c>
      <c r="E5189" s="248" t="s">
        <v>23</v>
      </c>
      <c r="F5189" s="249" t="s">
        <v>7282</v>
      </c>
      <c r="G5189" s="226"/>
      <c r="H5189" s="250">
        <v>5.0599999999999996</v>
      </c>
      <c r="I5189" s="231"/>
      <c r="J5189" s="226"/>
      <c r="K5189" s="226"/>
      <c r="L5189" s="232"/>
      <c r="M5189" s="233"/>
      <c r="N5189" s="234"/>
      <c r="O5189" s="234"/>
      <c r="P5189" s="234"/>
      <c r="Q5189" s="234"/>
      <c r="R5189" s="234"/>
      <c r="S5189" s="234"/>
      <c r="T5189" s="235"/>
      <c r="AT5189" s="236" t="s">
        <v>513</v>
      </c>
      <c r="AU5189" s="236" t="s">
        <v>82</v>
      </c>
      <c r="AV5189" s="12" t="s">
        <v>82</v>
      </c>
      <c r="AW5189" s="12" t="s">
        <v>36</v>
      </c>
      <c r="AX5189" s="12" t="s">
        <v>73</v>
      </c>
      <c r="AY5189" s="236" t="s">
        <v>492</v>
      </c>
    </row>
    <row r="5190" spans="2:65" s="12" customFormat="1">
      <c r="B5190" s="225"/>
      <c r="C5190" s="226"/>
      <c r="D5190" s="221" t="s">
        <v>513</v>
      </c>
      <c r="E5190" s="248" t="s">
        <v>23</v>
      </c>
      <c r="F5190" s="249" t="s">
        <v>7283</v>
      </c>
      <c r="G5190" s="226"/>
      <c r="H5190" s="250">
        <v>8.4</v>
      </c>
      <c r="I5190" s="231"/>
      <c r="J5190" s="226"/>
      <c r="K5190" s="226"/>
      <c r="L5190" s="232"/>
      <c r="M5190" s="233"/>
      <c r="N5190" s="234"/>
      <c r="O5190" s="234"/>
      <c r="P5190" s="234"/>
      <c r="Q5190" s="234"/>
      <c r="R5190" s="234"/>
      <c r="S5190" s="234"/>
      <c r="T5190" s="235"/>
      <c r="AT5190" s="236" t="s">
        <v>513</v>
      </c>
      <c r="AU5190" s="236" t="s">
        <v>82</v>
      </c>
      <c r="AV5190" s="12" t="s">
        <v>82</v>
      </c>
      <c r="AW5190" s="12" t="s">
        <v>36</v>
      </c>
      <c r="AX5190" s="12" t="s">
        <v>73</v>
      </c>
      <c r="AY5190" s="236" t="s">
        <v>492</v>
      </c>
    </row>
    <row r="5191" spans="2:65" s="12" customFormat="1">
      <c r="B5191" s="225"/>
      <c r="C5191" s="226"/>
      <c r="D5191" s="221" t="s">
        <v>513</v>
      </c>
      <c r="E5191" s="248" t="s">
        <v>23</v>
      </c>
      <c r="F5191" s="249" t="s">
        <v>7284</v>
      </c>
      <c r="G5191" s="226"/>
      <c r="H5191" s="250">
        <v>2171.9059999999999</v>
      </c>
      <c r="I5191" s="231"/>
      <c r="J5191" s="226"/>
      <c r="K5191" s="226"/>
      <c r="L5191" s="232"/>
      <c r="M5191" s="233"/>
      <c r="N5191" s="234"/>
      <c r="O5191" s="234"/>
      <c r="P5191" s="234"/>
      <c r="Q5191" s="234"/>
      <c r="R5191" s="234"/>
      <c r="S5191" s="234"/>
      <c r="T5191" s="235"/>
      <c r="AT5191" s="236" t="s">
        <v>513</v>
      </c>
      <c r="AU5191" s="236" t="s">
        <v>82</v>
      </c>
      <c r="AV5191" s="12" t="s">
        <v>82</v>
      </c>
      <c r="AW5191" s="12" t="s">
        <v>36</v>
      </c>
      <c r="AX5191" s="12" t="s">
        <v>73</v>
      </c>
      <c r="AY5191" s="236" t="s">
        <v>492</v>
      </c>
    </row>
    <row r="5192" spans="2:65" s="14" customFormat="1">
      <c r="B5192" s="251"/>
      <c r="C5192" s="252"/>
      <c r="D5192" s="227" t="s">
        <v>513</v>
      </c>
      <c r="E5192" s="253" t="s">
        <v>23</v>
      </c>
      <c r="F5192" s="254" t="s">
        <v>560</v>
      </c>
      <c r="G5192" s="252"/>
      <c r="H5192" s="255">
        <v>9001.2260000000006</v>
      </c>
      <c r="I5192" s="256"/>
      <c r="J5192" s="252"/>
      <c r="K5192" s="252"/>
      <c r="L5192" s="257"/>
      <c r="M5192" s="258"/>
      <c r="N5192" s="259"/>
      <c r="O5192" s="259"/>
      <c r="P5192" s="259"/>
      <c r="Q5192" s="259"/>
      <c r="R5192" s="259"/>
      <c r="S5192" s="259"/>
      <c r="T5192" s="260"/>
      <c r="AT5192" s="261" t="s">
        <v>513</v>
      </c>
      <c r="AU5192" s="261" t="s">
        <v>82</v>
      </c>
      <c r="AV5192" s="14" t="s">
        <v>502</v>
      </c>
      <c r="AW5192" s="14" t="s">
        <v>36</v>
      </c>
      <c r="AX5192" s="14" t="s">
        <v>80</v>
      </c>
      <c r="AY5192" s="261" t="s">
        <v>492</v>
      </c>
    </row>
    <row r="5193" spans="2:65" s="1" customFormat="1" ht="16.5" customHeight="1">
      <c r="B5193" s="42"/>
      <c r="C5193" s="209" t="s">
        <v>7285</v>
      </c>
      <c r="D5193" s="209" t="s">
        <v>498</v>
      </c>
      <c r="E5193" s="210" t="s">
        <v>7286</v>
      </c>
      <c r="F5193" s="211" t="s">
        <v>7287</v>
      </c>
      <c r="G5193" s="212" t="s">
        <v>180</v>
      </c>
      <c r="H5193" s="213">
        <v>12.15</v>
      </c>
      <c r="I5193" s="214"/>
      <c r="J5193" s="215">
        <f>ROUND(I5193*H5193,2)</f>
        <v>0</v>
      </c>
      <c r="K5193" s="211" t="s">
        <v>23</v>
      </c>
      <c r="L5193" s="62"/>
      <c r="M5193" s="216" t="s">
        <v>23</v>
      </c>
      <c r="N5193" s="217" t="s">
        <v>44</v>
      </c>
      <c r="O5193" s="43"/>
      <c r="P5193" s="218">
        <f>O5193*H5193</f>
        <v>0</v>
      </c>
      <c r="Q5193" s="218">
        <v>4.8000000000000001E-4</v>
      </c>
      <c r="R5193" s="218">
        <f>Q5193*H5193</f>
        <v>5.8320000000000004E-3</v>
      </c>
      <c r="S5193" s="218">
        <v>0</v>
      </c>
      <c r="T5193" s="219">
        <f>S5193*H5193</f>
        <v>0</v>
      </c>
      <c r="AR5193" s="25" t="s">
        <v>775</v>
      </c>
      <c r="AT5193" s="25" t="s">
        <v>498</v>
      </c>
      <c r="AU5193" s="25" t="s">
        <v>82</v>
      </c>
      <c r="AY5193" s="25" t="s">
        <v>492</v>
      </c>
      <c r="BE5193" s="220">
        <f>IF(N5193="základní",J5193,0)</f>
        <v>0</v>
      </c>
      <c r="BF5193" s="220">
        <f>IF(N5193="snížená",J5193,0)</f>
        <v>0</v>
      </c>
      <c r="BG5193" s="220">
        <f>IF(N5193="zákl. přenesená",J5193,0)</f>
        <v>0</v>
      </c>
      <c r="BH5193" s="220">
        <f>IF(N5193="sníž. přenesená",J5193,0)</f>
        <v>0</v>
      </c>
      <c r="BI5193" s="220">
        <f>IF(N5193="nulová",J5193,0)</f>
        <v>0</v>
      </c>
      <c r="BJ5193" s="25" t="s">
        <v>80</v>
      </c>
      <c r="BK5193" s="220">
        <f>ROUND(I5193*H5193,2)</f>
        <v>0</v>
      </c>
      <c r="BL5193" s="25" t="s">
        <v>775</v>
      </c>
      <c r="BM5193" s="25" t="s">
        <v>7288</v>
      </c>
    </row>
    <row r="5194" spans="2:65" s="1" customFormat="1">
      <c r="B5194" s="42"/>
      <c r="C5194" s="64"/>
      <c r="D5194" s="221" t="s">
        <v>506</v>
      </c>
      <c r="E5194" s="64"/>
      <c r="F5194" s="222" t="s">
        <v>7289</v>
      </c>
      <c r="G5194" s="64"/>
      <c r="H5194" s="64"/>
      <c r="I5194" s="177"/>
      <c r="J5194" s="64"/>
      <c r="K5194" s="64"/>
      <c r="L5194" s="62"/>
      <c r="M5194" s="223"/>
      <c r="N5194" s="43"/>
      <c r="O5194" s="43"/>
      <c r="P5194" s="43"/>
      <c r="Q5194" s="43"/>
      <c r="R5194" s="43"/>
      <c r="S5194" s="43"/>
      <c r="T5194" s="79"/>
      <c r="AT5194" s="25" t="s">
        <v>506</v>
      </c>
      <c r="AU5194" s="25" t="s">
        <v>82</v>
      </c>
    </row>
    <row r="5195" spans="2:65" s="12" customFormat="1">
      <c r="B5195" s="225"/>
      <c r="C5195" s="226"/>
      <c r="D5195" s="221" t="s">
        <v>513</v>
      </c>
      <c r="E5195" s="248" t="s">
        <v>361</v>
      </c>
      <c r="F5195" s="249" t="s">
        <v>7290</v>
      </c>
      <c r="G5195" s="226"/>
      <c r="H5195" s="250">
        <v>5.36</v>
      </c>
      <c r="I5195" s="231"/>
      <c r="J5195" s="226"/>
      <c r="K5195" s="226"/>
      <c r="L5195" s="232"/>
      <c r="M5195" s="233"/>
      <c r="N5195" s="234"/>
      <c r="O5195" s="234"/>
      <c r="P5195" s="234"/>
      <c r="Q5195" s="234"/>
      <c r="R5195" s="234"/>
      <c r="S5195" s="234"/>
      <c r="T5195" s="235"/>
      <c r="AT5195" s="236" t="s">
        <v>513</v>
      </c>
      <c r="AU5195" s="236" t="s">
        <v>82</v>
      </c>
      <c r="AV5195" s="12" t="s">
        <v>82</v>
      </c>
      <c r="AW5195" s="12" t="s">
        <v>36</v>
      </c>
      <c r="AX5195" s="12" t="s">
        <v>73</v>
      </c>
      <c r="AY5195" s="236" t="s">
        <v>492</v>
      </c>
    </row>
    <row r="5196" spans="2:65" s="12" customFormat="1">
      <c r="B5196" s="225"/>
      <c r="C5196" s="226"/>
      <c r="D5196" s="221" t="s">
        <v>513</v>
      </c>
      <c r="E5196" s="248" t="s">
        <v>364</v>
      </c>
      <c r="F5196" s="249" t="s">
        <v>7291</v>
      </c>
      <c r="G5196" s="226"/>
      <c r="H5196" s="250">
        <v>6.79</v>
      </c>
      <c r="I5196" s="231"/>
      <c r="J5196" s="226"/>
      <c r="K5196" s="226"/>
      <c r="L5196" s="232"/>
      <c r="M5196" s="233"/>
      <c r="N5196" s="234"/>
      <c r="O5196" s="234"/>
      <c r="P5196" s="234"/>
      <c r="Q5196" s="234"/>
      <c r="R5196" s="234"/>
      <c r="S5196" s="234"/>
      <c r="T5196" s="235"/>
      <c r="AT5196" s="236" t="s">
        <v>513</v>
      </c>
      <c r="AU5196" s="236" t="s">
        <v>82</v>
      </c>
      <c r="AV5196" s="12" t="s">
        <v>82</v>
      </c>
      <c r="AW5196" s="12" t="s">
        <v>36</v>
      </c>
      <c r="AX5196" s="12" t="s">
        <v>73</v>
      </c>
      <c r="AY5196" s="236" t="s">
        <v>492</v>
      </c>
    </row>
    <row r="5197" spans="2:65" s="14" customFormat="1">
      <c r="B5197" s="251"/>
      <c r="C5197" s="252"/>
      <c r="D5197" s="221" t="s">
        <v>513</v>
      </c>
      <c r="E5197" s="275" t="s">
        <v>23</v>
      </c>
      <c r="F5197" s="276" t="s">
        <v>560</v>
      </c>
      <c r="G5197" s="252"/>
      <c r="H5197" s="277">
        <v>12.15</v>
      </c>
      <c r="I5197" s="256"/>
      <c r="J5197" s="252"/>
      <c r="K5197" s="252"/>
      <c r="L5197" s="257"/>
      <c r="M5197" s="258"/>
      <c r="N5197" s="259"/>
      <c r="O5197" s="259"/>
      <c r="P5197" s="259"/>
      <c r="Q5197" s="259"/>
      <c r="R5197" s="259"/>
      <c r="S5197" s="259"/>
      <c r="T5197" s="260"/>
      <c r="AT5197" s="261" t="s">
        <v>513</v>
      </c>
      <c r="AU5197" s="261" t="s">
        <v>82</v>
      </c>
      <c r="AV5197" s="14" t="s">
        <v>502</v>
      </c>
      <c r="AW5197" s="14" t="s">
        <v>36</v>
      </c>
      <c r="AX5197" s="14" t="s">
        <v>80</v>
      </c>
      <c r="AY5197" s="261" t="s">
        <v>492</v>
      </c>
    </row>
    <row r="5198" spans="2:65" s="11" customFormat="1" ht="29.85" customHeight="1">
      <c r="B5198" s="192"/>
      <c r="C5198" s="193"/>
      <c r="D5198" s="206" t="s">
        <v>72</v>
      </c>
      <c r="E5198" s="207" t="s">
        <v>5566</v>
      </c>
      <c r="F5198" s="207" t="s">
        <v>7292</v>
      </c>
      <c r="G5198" s="193"/>
      <c r="H5198" s="193"/>
      <c r="I5198" s="196"/>
      <c r="J5198" s="208">
        <f>BK5198</f>
        <v>0</v>
      </c>
      <c r="K5198" s="193"/>
      <c r="L5198" s="198"/>
      <c r="M5198" s="199"/>
      <c r="N5198" s="200"/>
      <c r="O5198" s="200"/>
      <c r="P5198" s="201">
        <f>SUM(P5199:P5231)</f>
        <v>0</v>
      </c>
      <c r="Q5198" s="200"/>
      <c r="R5198" s="201">
        <f>SUM(R5199:R5231)</f>
        <v>9.1500506300000009</v>
      </c>
      <c r="S5198" s="200"/>
      <c r="T5198" s="202">
        <f>SUM(T5199:T5231)</f>
        <v>0</v>
      </c>
      <c r="AR5198" s="203" t="s">
        <v>82</v>
      </c>
      <c r="AT5198" s="204" t="s">
        <v>72</v>
      </c>
      <c r="AU5198" s="204" t="s">
        <v>80</v>
      </c>
      <c r="AY5198" s="203" t="s">
        <v>492</v>
      </c>
      <c r="BK5198" s="205">
        <f>SUM(BK5199:BK5231)</f>
        <v>0</v>
      </c>
    </row>
    <row r="5199" spans="2:65" s="1" customFormat="1" ht="16.5" customHeight="1">
      <c r="B5199" s="42"/>
      <c r="C5199" s="209" t="s">
        <v>7293</v>
      </c>
      <c r="D5199" s="209" t="s">
        <v>498</v>
      </c>
      <c r="E5199" s="210" t="s">
        <v>7294</v>
      </c>
      <c r="F5199" s="211" t="s">
        <v>7295</v>
      </c>
      <c r="G5199" s="212" t="s">
        <v>180</v>
      </c>
      <c r="H5199" s="213">
        <v>15942.171</v>
      </c>
      <c r="I5199" s="214"/>
      <c r="J5199" s="215">
        <f>ROUND(I5199*H5199,2)</f>
        <v>0</v>
      </c>
      <c r="K5199" s="211" t="s">
        <v>23</v>
      </c>
      <c r="L5199" s="62"/>
      <c r="M5199" s="216" t="s">
        <v>23</v>
      </c>
      <c r="N5199" s="217" t="s">
        <v>44</v>
      </c>
      <c r="O5199" s="43"/>
      <c r="P5199" s="218">
        <f>O5199*H5199</f>
        <v>0</v>
      </c>
      <c r="Q5199" s="218">
        <v>2.0000000000000001E-4</v>
      </c>
      <c r="R5199" s="218">
        <f>Q5199*H5199</f>
        <v>3.1884342000000001</v>
      </c>
      <c r="S5199" s="218">
        <v>0</v>
      </c>
      <c r="T5199" s="219">
        <f>S5199*H5199</f>
        <v>0</v>
      </c>
      <c r="AR5199" s="25" t="s">
        <v>775</v>
      </c>
      <c r="AT5199" s="25" t="s">
        <v>498</v>
      </c>
      <c r="AU5199" s="25" t="s">
        <v>82</v>
      </c>
      <c r="AY5199" s="25" t="s">
        <v>492</v>
      </c>
      <c r="BE5199" s="220">
        <f>IF(N5199="základní",J5199,0)</f>
        <v>0</v>
      </c>
      <c r="BF5199" s="220">
        <f>IF(N5199="snížená",J5199,0)</f>
        <v>0</v>
      </c>
      <c r="BG5199" s="220">
        <f>IF(N5199="zákl. přenesená",J5199,0)</f>
        <v>0</v>
      </c>
      <c r="BH5199" s="220">
        <f>IF(N5199="sníž. přenesená",J5199,0)</f>
        <v>0</v>
      </c>
      <c r="BI5199" s="220">
        <f>IF(N5199="nulová",J5199,0)</f>
        <v>0</v>
      </c>
      <c r="BJ5199" s="25" t="s">
        <v>80</v>
      </c>
      <c r="BK5199" s="220">
        <f>ROUND(I5199*H5199,2)</f>
        <v>0</v>
      </c>
      <c r="BL5199" s="25" t="s">
        <v>775</v>
      </c>
      <c r="BM5199" s="25" t="s">
        <v>7296</v>
      </c>
    </row>
    <row r="5200" spans="2:65" s="1" customFormat="1">
      <c r="B5200" s="42"/>
      <c r="C5200" s="64"/>
      <c r="D5200" s="221" t="s">
        <v>506</v>
      </c>
      <c r="E5200" s="64"/>
      <c r="F5200" s="222" t="s">
        <v>7297</v>
      </c>
      <c r="G5200" s="64"/>
      <c r="H5200" s="64"/>
      <c r="I5200" s="177"/>
      <c r="J5200" s="64"/>
      <c r="K5200" s="64"/>
      <c r="L5200" s="62"/>
      <c r="M5200" s="223"/>
      <c r="N5200" s="43"/>
      <c r="O5200" s="43"/>
      <c r="P5200" s="43"/>
      <c r="Q5200" s="43"/>
      <c r="R5200" s="43"/>
      <c r="S5200" s="43"/>
      <c r="T5200" s="79"/>
      <c r="AT5200" s="25" t="s">
        <v>506</v>
      </c>
      <c r="AU5200" s="25" t="s">
        <v>82</v>
      </c>
    </row>
    <row r="5201" spans="2:51" s="13" customFormat="1">
      <c r="B5201" s="237"/>
      <c r="C5201" s="238"/>
      <c r="D5201" s="221" t="s">
        <v>513</v>
      </c>
      <c r="E5201" s="239" t="s">
        <v>23</v>
      </c>
      <c r="F5201" s="240" t="s">
        <v>7298</v>
      </c>
      <c r="G5201" s="238"/>
      <c r="H5201" s="241" t="s">
        <v>23</v>
      </c>
      <c r="I5201" s="242"/>
      <c r="J5201" s="238"/>
      <c r="K5201" s="238"/>
      <c r="L5201" s="243"/>
      <c r="M5201" s="244"/>
      <c r="N5201" s="245"/>
      <c r="O5201" s="245"/>
      <c r="P5201" s="245"/>
      <c r="Q5201" s="245"/>
      <c r="R5201" s="245"/>
      <c r="S5201" s="245"/>
      <c r="T5201" s="246"/>
      <c r="AT5201" s="247" t="s">
        <v>513</v>
      </c>
      <c r="AU5201" s="247" t="s">
        <v>82</v>
      </c>
      <c r="AV5201" s="13" t="s">
        <v>80</v>
      </c>
      <c r="AW5201" s="13" t="s">
        <v>36</v>
      </c>
      <c r="AX5201" s="13" t="s">
        <v>73</v>
      </c>
      <c r="AY5201" s="247" t="s">
        <v>492</v>
      </c>
    </row>
    <row r="5202" spans="2:51" s="12" customFormat="1">
      <c r="B5202" s="225"/>
      <c r="C5202" s="226"/>
      <c r="D5202" s="221" t="s">
        <v>513</v>
      </c>
      <c r="E5202" s="248" t="s">
        <v>23</v>
      </c>
      <c r="F5202" s="249" t="s">
        <v>7299</v>
      </c>
      <c r="G5202" s="226"/>
      <c r="H5202" s="250">
        <v>837.98</v>
      </c>
      <c r="I5202" s="231"/>
      <c r="J5202" s="226"/>
      <c r="K5202" s="226"/>
      <c r="L5202" s="232"/>
      <c r="M5202" s="233"/>
      <c r="N5202" s="234"/>
      <c r="O5202" s="234"/>
      <c r="P5202" s="234"/>
      <c r="Q5202" s="234"/>
      <c r="R5202" s="234"/>
      <c r="S5202" s="234"/>
      <c r="T5202" s="235"/>
      <c r="AT5202" s="236" t="s">
        <v>513</v>
      </c>
      <c r="AU5202" s="236" t="s">
        <v>82</v>
      </c>
      <c r="AV5202" s="12" t="s">
        <v>82</v>
      </c>
      <c r="AW5202" s="12" t="s">
        <v>36</v>
      </c>
      <c r="AX5202" s="12" t="s">
        <v>73</v>
      </c>
      <c r="AY5202" s="236" t="s">
        <v>492</v>
      </c>
    </row>
    <row r="5203" spans="2:51" s="13" customFormat="1">
      <c r="B5203" s="237"/>
      <c r="C5203" s="238"/>
      <c r="D5203" s="221" t="s">
        <v>513</v>
      </c>
      <c r="E5203" s="239" t="s">
        <v>23</v>
      </c>
      <c r="F5203" s="240" t="s">
        <v>1680</v>
      </c>
      <c r="G5203" s="238"/>
      <c r="H5203" s="241" t="s">
        <v>23</v>
      </c>
      <c r="I5203" s="242"/>
      <c r="J5203" s="238"/>
      <c r="K5203" s="238"/>
      <c r="L5203" s="243"/>
      <c r="M5203" s="244"/>
      <c r="N5203" s="245"/>
      <c r="O5203" s="245"/>
      <c r="P5203" s="245"/>
      <c r="Q5203" s="245"/>
      <c r="R5203" s="245"/>
      <c r="S5203" s="245"/>
      <c r="T5203" s="246"/>
      <c r="AT5203" s="247" t="s">
        <v>513</v>
      </c>
      <c r="AU5203" s="247" t="s">
        <v>82</v>
      </c>
      <c r="AV5203" s="13" t="s">
        <v>80</v>
      </c>
      <c r="AW5203" s="13" t="s">
        <v>36</v>
      </c>
      <c r="AX5203" s="13" t="s">
        <v>73</v>
      </c>
      <c r="AY5203" s="247" t="s">
        <v>492</v>
      </c>
    </row>
    <row r="5204" spans="2:51" s="12" customFormat="1">
      <c r="B5204" s="225"/>
      <c r="C5204" s="226"/>
      <c r="D5204" s="221" t="s">
        <v>513</v>
      </c>
      <c r="E5204" s="248" t="s">
        <v>23</v>
      </c>
      <c r="F5204" s="249" t="s">
        <v>1681</v>
      </c>
      <c r="G5204" s="226"/>
      <c r="H5204" s="250">
        <v>405.1</v>
      </c>
      <c r="I5204" s="231"/>
      <c r="J5204" s="226"/>
      <c r="K5204" s="226"/>
      <c r="L5204" s="232"/>
      <c r="M5204" s="233"/>
      <c r="N5204" s="234"/>
      <c r="O5204" s="234"/>
      <c r="P5204" s="234"/>
      <c r="Q5204" s="234"/>
      <c r="R5204" s="234"/>
      <c r="S5204" s="234"/>
      <c r="T5204" s="235"/>
      <c r="AT5204" s="236" t="s">
        <v>513</v>
      </c>
      <c r="AU5204" s="236" t="s">
        <v>82</v>
      </c>
      <c r="AV5204" s="12" t="s">
        <v>82</v>
      </c>
      <c r="AW5204" s="12" t="s">
        <v>36</v>
      </c>
      <c r="AX5204" s="12" t="s">
        <v>73</v>
      </c>
      <c r="AY5204" s="236" t="s">
        <v>492</v>
      </c>
    </row>
    <row r="5205" spans="2:51" s="13" customFormat="1">
      <c r="B5205" s="237"/>
      <c r="C5205" s="238"/>
      <c r="D5205" s="221" t="s">
        <v>513</v>
      </c>
      <c r="E5205" s="239" t="s">
        <v>23</v>
      </c>
      <c r="F5205" s="240" t="s">
        <v>1682</v>
      </c>
      <c r="G5205" s="238"/>
      <c r="H5205" s="241" t="s">
        <v>23</v>
      </c>
      <c r="I5205" s="242"/>
      <c r="J5205" s="238"/>
      <c r="K5205" s="238"/>
      <c r="L5205" s="243"/>
      <c r="M5205" s="244"/>
      <c r="N5205" s="245"/>
      <c r="O5205" s="245"/>
      <c r="P5205" s="245"/>
      <c r="Q5205" s="245"/>
      <c r="R5205" s="245"/>
      <c r="S5205" s="245"/>
      <c r="T5205" s="246"/>
      <c r="AT5205" s="247" t="s">
        <v>513</v>
      </c>
      <c r="AU5205" s="247" t="s">
        <v>82</v>
      </c>
      <c r="AV5205" s="13" t="s">
        <v>80</v>
      </c>
      <c r="AW5205" s="13" t="s">
        <v>36</v>
      </c>
      <c r="AX5205" s="13" t="s">
        <v>73</v>
      </c>
      <c r="AY5205" s="247" t="s">
        <v>492</v>
      </c>
    </row>
    <row r="5206" spans="2:51" s="12" customFormat="1">
      <c r="B5206" s="225"/>
      <c r="C5206" s="226"/>
      <c r="D5206" s="221" t="s">
        <v>513</v>
      </c>
      <c r="E5206" s="248" t="s">
        <v>23</v>
      </c>
      <c r="F5206" s="249" t="s">
        <v>1683</v>
      </c>
      <c r="G5206" s="226"/>
      <c r="H5206" s="250">
        <v>15.19</v>
      </c>
      <c r="I5206" s="231"/>
      <c r="J5206" s="226"/>
      <c r="K5206" s="226"/>
      <c r="L5206" s="232"/>
      <c r="M5206" s="233"/>
      <c r="N5206" s="234"/>
      <c r="O5206" s="234"/>
      <c r="P5206" s="234"/>
      <c r="Q5206" s="234"/>
      <c r="R5206" s="234"/>
      <c r="S5206" s="234"/>
      <c r="T5206" s="235"/>
      <c r="AT5206" s="236" t="s">
        <v>513</v>
      </c>
      <c r="AU5206" s="236" t="s">
        <v>82</v>
      </c>
      <c r="AV5206" s="12" t="s">
        <v>82</v>
      </c>
      <c r="AW5206" s="12" t="s">
        <v>36</v>
      </c>
      <c r="AX5206" s="12" t="s">
        <v>73</v>
      </c>
      <c r="AY5206" s="236" t="s">
        <v>492</v>
      </c>
    </row>
    <row r="5207" spans="2:51" s="13" customFormat="1">
      <c r="B5207" s="237"/>
      <c r="C5207" s="238"/>
      <c r="D5207" s="221" t="s">
        <v>513</v>
      </c>
      <c r="E5207" s="239" t="s">
        <v>23</v>
      </c>
      <c r="F5207" s="240" t="s">
        <v>1695</v>
      </c>
      <c r="G5207" s="238"/>
      <c r="H5207" s="241" t="s">
        <v>23</v>
      </c>
      <c r="I5207" s="242"/>
      <c r="J5207" s="238"/>
      <c r="K5207" s="238"/>
      <c r="L5207" s="243"/>
      <c r="M5207" s="244"/>
      <c r="N5207" s="245"/>
      <c r="O5207" s="245"/>
      <c r="P5207" s="245"/>
      <c r="Q5207" s="245"/>
      <c r="R5207" s="245"/>
      <c r="S5207" s="245"/>
      <c r="T5207" s="246"/>
      <c r="AT5207" s="247" t="s">
        <v>513</v>
      </c>
      <c r="AU5207" s="247" t="s">
        <v>82</v>
      </c>
      <c r="AV5207" s="13" t="s">
        <v>80</v>
      </c>
      <c r="AW5207" s="13" t="s">
        <v>36</v>
      </c>
      <c r="AX5207" s="13" t="s">
        <v>73</v>
      </c>
      <c r="AY5207" s="247" t="s">
        <v>492</v>
      </c>
    </row>
    <row r="5208" spans="2:51" s="12" customFormat="1">
      <c r="B5208" s="225"/>
      <c r="C5208" s="226"/>
      <c r="D5208" s="221" t="s">
        <v>513</v>
      </c>
      <c r="E5208" s="248" t="s">
        <v>23</v>
      </c>
      <c r="F5208" s="249" t="s">
        <v>1696</v>
      </c>
      <c r="G5208" s="226"/>
      <c r="H5208" s="250">
        <v>15.95</v>
      </c>
      <c r="I5208" s="231"/>
      <c r="J5208" s="226"/>
      <c r="K5208" s="226"/>
      <c r="L5208" s="232"/>
      <c r="M5208" s="233"/>
      <c r="N5208" s="234"/>
      <c r="O5208" s="234"/>
      <c r="P5208" s="234"/>
      <c r="Q5208" s="234"/>
      <c r="R5208" s="234"/>
      <c r="S5208" s="234"/>
      <c r="T5208" s="235"/>
      <c r="AT5208" s="236" t="s">
        <v>513</v>
      </c>
      <c r="AU5208" s="236" t="s">
        <v>82</v>
      </c>
      <c r="AV5208" s="12" t="s">
        <v>82</v>
      </c>
      <c r="AW5208" s="12" t="s">
        <v>36</v>
      </c>
      <c r="AX5208" s="12" t="s">
        <v>73</v>
      </c>
      <c r="AY5208" s="236" t="s">
        <v>492</v>
      </c>
    </row>
    <row r="5209" spans="2:51" s="13" customFormat="1">
      <c r="B5209" s="237"/>
      <c r="C5209" s="238"/>
      <c r="D5209" s="221" t="s">
        <v>513</v>
      </c>
      <c r="E5209" s="239" t="s">
        <v>23</v>
      </c>
      <c r="F5209" s="240" t="s">
        <v>1697</v>
      </c>
      <c r="G5209" s="238"/>
      <c r="H5209" s="241" t="s">
        <v>23</v>
      </c>
      <c r="I5209" s="242"/>
      <c r="J5209" s="238"/>
      <c r="K5209" s="238"/>
      <c r="L5209" s="243"/>
      <c r="M5209" s="244"/>
      <c r="N5209" s="245"/>
      <c r="O5209" s="245"/>
      <c r="P5209" s="245"/>
      <c r="Q5209" s="245"/>
      <c r="R5209" s="245"/>
      <c r="S5209" s="245"/>
      <c r="T5209" s="246"/>
      <c r="AT5209" s="247" t="s">
        <v>513</v>
      </c>
      <c r="AU5209" s="247" t="s">
        <v>82</v>
      </c>
      <c r="AV5209" s="13" t="s">
        <v>80</v>
      </c>
      <c r="AW5209" s="13" t="s">
        <v>36</v>
      </c>
      <c r="AX5209" s="13" t="s">
        <v>73</v>
      </c>
      <c r="AY5209" s="247" t="s">
        <v>492</v>
      </c>
    </row>
    <row r="5210" spans="2:51" s="12" customFormat="1">
      <c r="B5210" s="225"/>
      <c r="C5210" s="226"/>
      <c r="D5210" s="221" t="s">
        <v>513</v>
      </c>
      <c r="E5210" s="248" t="s">
        <v>23</v>
      </c>
      <c r="F5210" s="249" t="s">
        <v>1698</v>
      </c>
      <c r="G5210" s="226"/>
      <c r="H5210" s="250">
        <v>8.4</v>
      </c>
      <c r="I5210" s="231"/>
      <c r="J5210" s="226"/>
      <c r="K5210" s="226"/>
      <c r="L5210" s="232"/>
      <c r="M5210" s="233"/>
      <c r="N5210" s="234"/>
      <c r="O5210" s="234"/>
      <c r="P5210" s="234"/>
      <c r="Q5210" s="234"/>
      <c r="R5210" s="234"/>
      <c r="S5210" s="234"/>
      <c r="T5210" s="235"/>
      <c r="AT5210" s="236" t="s">
        <v>513</v>
      </c>
      <c r="AU5210" s="236" t="s">
        <v>82</v>
      </c>
      <c r="AV5210" s="12" t="s">
        <v>82</v>
      </c>
      <c r="AW5210" s="12" t="s">
        <v>36</v>
      </c>
      <c r="AX5210" s="12" t="s">
        <v>73</v>
      </c>
      <c r="AY5210" s="236" t="s">
        <v>492</v>
      </c>
    </row>
    <row r="5211" spans="2:51" s="13" customFormat="1">
      <c r="B5211" s="237"/>
      <c r="C5211" s="238"/>
      <c r="D5211" s="221" t="s">
        <v>513</v>
      </c>
      <c r="E5211" s="239" t="s">
        <v>23</v>
      </c>
      <c r="F5211" s="240" t="s">
        <v>1699</v>
      </c>
      <c r="G5211" s="238"/>
      <c r="H5211" s="241" t="s">
        <v>23</v>
      </c>
      <c r="I5211" s="242"/>
      <c r="J5211" s="238"/>
      <c r="K5211" s="238"/>
      <c r="L5211" s="243"/>
      <c r="M5211" s="244"/>
      <c r="N5211" s="245"/>
      <c r="O5211" s="245"/>
      <c r="P5211" s="245"/>
      <c r="Q5211" s="245"/>
      <c r="R5211" s="245"/>
      <c r="S5211" s="245"/>
      <c r="T5211" s="246"/>
      <c r="AT5211" s="247" t="s">
        <v>513</v>
      </c>
      <c r="AU5211" s="247" t="s">
        <v>82</v>
      </c>
      <c r="AV5211" s="13" t="s">
        <v>80</v>
      </c>
      <c r="AW5211" s="13" t="s">
        <v>36</v>
      </c>
      <c r="AX5211" s="13" t="s">
        <v>73</v>
      </c>
      <c r="AY5211" s="247" t="s">
        <v>492</v>
      </c>
    </row>
    <row r="5212" spans="2:51" s="12" customFormat="1">
      <c r="B5212" s="225"/>
      <c r="C5212" s="226"/>
      <c r="D5212" s="221" t="s">
        <v>513</v>
      </c>
      <c r="E5212" s="248" t="s">
        <v>23</v>
      </c>
      <c r="F5212" s="249" t="s">
        <v>1700</v>
      </c>
      <c r="G5212" s="226"/>
      <c r="H5212" s="250">
        <v>4.2</v>
      </c>
      <c r="I5212" s="231"/>
      <c r="J5212" s="226"/>
      <c r="K5212" s="226"/>
      <c r="L5212" s="232"/>
      <c r="M5212" s="233"/>
      <c r="N5212" s="234"/>
      <c r="O5212" s="234"/>
      <c r="P5212" s="234"/>
      <c r="Q5212" s="234"/>
      <c r="R5212" s="234"/>
      <c r="S5212" s="234"/>
      <c r="T5212" s="235"/>
      <c r="AT5212" s="236" t="s">
        <v>513</v>
      </c>
      <c r="AU5212" s="236" t="s">
        <v>82</v>
      </c>
      <c r="AV5212" s="12" t="s">
        <v>82</v>
      </c>
      <c r="AW5212" s="12" t="s">
        <v>36</v>
      </c>
      <c r="AX5212" s="12" t="s">
        <v>73</v>
      </c>
      <c r="AY5212" s="236" t="s">
        <v>492</v>
      </c>
    </row>
    <row r="5213" spans="2:51" s="13" customFormat="1">
      <c r="B5213" s="237"/>
      <c r="C5213" s="238"/>
      <c r="D5213" s="221" t="s">
        <v>513</v>
      </c>
      <c r="E5213" s="239" t="s">
        <v>23</v>
      </c>
      <c r="F5213" s="240" t="s">
        <v>1701</v>
      </c>
      <c r="G5213" s="238"/>
      <c r="H5213" s="241" t="s">
        <v>23</v>
      </c>
      <c r="I5213" s="242"/>
      <c r="J5213" s="238"/>
      <c r="K5213" s="238"/>
      <c r="L5213" s="243"/>
      <c r="M5213" s="244"/>
      <c r="N5213" s="245"/>
      <c r="O5213" s="245"/>
      <c r="P5213" s="245"/>
      <c r="Q5213" s="245"/>
      <c r="R5213" s="245"/>
      <c r="S5213" s="245"/>
      <c r="T5213" s="246"/>
      <c r="AT5213" s="247" t="s">
        <v>513</v>
      </c>
      <c r="AU5213" s="247" t="s">
        <v>82</v>
      </c>
      <c r="AV5213" s="13" t="s">
        <v>80</v>
      </c>
      <c r="AW5213" s="13" t="s">
        <v>36</v>
      </c>
      <c r="AX5213" s="13" t="s">
        <v>73</v>
      </c>
      <c r="AY5213" s="247" t="s">
        <v>492</v>
      </c>
    </row>
    <row r="5214" spans="2:51" s="12" customFormat="1">
      <c r="B5214" s="225"/>
      <c r="C5214" s="226"/>
      <c r="D5214" s="221" t="s">
        <v>513</v>
      </c>
      <c r="E5214" s="248" t="s">
        <v>23</v>
      </c>
      <c r="F5214" s="249" t="s">
        <v>1698</v>
      </c>
      <c r="G5214" s="226"/>
      <c r="H5214" s="250">
        <v>8.4</v>
      </c>
      <c r="I5214" s="231"/>
      <c r="J5214" s="226"/>
      <c r="K5214" s="226"/>
      <c r="L5214" s="232"/>
      <c r="M5214" s="233"/>
      <c r="N5214" s="234"/>
      <c r="O5214" s="234"/>
      <c r="P5214" s="234"/>
      <c r="Q5214" s="234"/>
      <c r="R5214" s="234"/>
      <c r="S5214" s="234"/>
      <c r="T5214" s="235"/>
      <c r="AT5214" s="236" t="s">
        <v>513</v>
      </c>
      <c r="AU5214" s="236" t="s">
        <v>82</v>
      </c>
      <c r="AV5214" s="12" t="s">
        <v>82</v>
      </c>
      <c r="AW5214" s="12" t="s">
        <v>36</v>
      </c>
      <c r="AX5214" s="12" t="s">
        <v>73</v>
      </c>
      <c r="AY5214" s="236" t="s">
        <v>492</v>
      </c>
    </row>
    <row r="5215" spans="2:51" s="13" customFormat="1">
      <c r="B5215" s="237"/>
      <c r="C5215" s="238"/>
      <c r="D5215" s="221" t="s">
        <v>513</v>
      </c>
      <c r="E5215" s="239" t="s">
        <v>23</v>
      </c>
      <c r="F5215" s="240" t="s">
        <v>7300</v>
      </c>
      <c r="G5215" s="238"/>
      <c r="H5215" s="241" t="s">
        <v>23</v>
      </c>
      <c r="I5215" s="242"/>
      <c r="J5215" s="238"/>
      <c r="K5215" s="238"/>
      <c r="L5215" s="243"/>
      <c r="M5215" s="244"/>
      <c r="N5215" s="245"/>
      <c r="O5215" s="245"/>
      <c r="P5215" s="245"/>
      <c r="Q5215" s="245"/>
      <c r="R5215" s="245"/>
      <c r="S5215" s="245"/>
      <c r="T5215" s="246"/>
      <c r="AT5215" s="247" t="s">
        <v>513</v>
      </c>
      <c r="AU5215" s="247" t="s">
        <v>82</v>
      </c>
      <c r="AV5215" s="13" t="s">
        <v>80</v>
      </c>
      <c r="AW5215" s="13" t="s">
        <v>36</v>
      </c>
      <c r="AX5215" s="13" t="s">
        <v>73</v>
      </c>
      <c r="AY5215" s="247" t="s">
        <v>492</v>
      </c>
    </row>
    <row r="5216" spans="2:51" s="12" customFormat="1">
      <c r="B5216" s="225"/>
      <c r="C5216" s="226"/>
      <c r="D5216" s="221" t="s">
        <v>513</v>
      </c>
      <c r="E5216" s="248" t="s">
        <v>23</v>
      </c>
      <c r="F5216" s="249" t="s">
        <v>7301</v>
      </c>
      <c r="G5216" s="226"/>
      <c r="H5216" s="250">
        <v>7845.38</v>
      </c>
      <c r="I5216" s="231"/>
      <c r="J5216" s="226"/>
      <c r="K5216" s="226"/>
      <c r="L5216" s="232"/>
      <c r="M5216" s="233"/>
      <c r="N5216" s="234"/>
      <c r="O5216" s="234"/>
      <c r="P5216" s="234"/>
      <c r="Q5216" s="234"/>
      <c r="R5216" s="234"/>
      <c r="S5216" s="234"/>
      <c r="T5216" s="235"/>
      <c r="AT5216" s="236" t="s">
        <v>513</v>
      </c>
      <c r="AU5216" s="236" t="s">
        <v>82</v>
      </c>
      <c r="AV5216" s="12" t="s">
        <v>82</v>
      </c>
      <c r="AW5216" s="12" t="s">
        <v>36</v>
      </c>
      <c r="AX5216" s="12" t="s">
        <v>73</v>
      </c>
      <c r="AY5216" s="236" t="s">
        <v>492</v>
      </c>
    </row>
    <row r="5217" spans="2:65" s="13" customFormat="1">
      <c r="B5217" s="237"/>
      <c r="C5217" s="238"/>
      <c r="D5217" s="221" t="s">
        <v>513</v>
      </c>
      <c r="E5217" s="239" t="s">
        <v>23</v>
      </c>
      <c r="F5217" s="240" t="s">
        <v>7302</v>
      </c>
      <c r="G5217" s="238"/>
      <c r="H5217" s="241" t="s">
        <v>23</v>
      </c>
      <c r="I5217" s="242"/>
      <c r="J5217" s="238"/>
      <c r="K5217" s="238"/>
      <c r="L5217" s="243"/>
      <c r="M5217" s="244"/>
      <c r="N5217" s="245"/>
      <c r="O5217" s="245"/>
      <c r="P5217" s="245"/>
      <c r="Q5217" s="245"/>
      <c r="R5217" s="245"/>
      <c r="S5217" s="245"/>
      <c r="T5217" s="246"/>
      <c r="AT5217" s="247" t="s">
        <v>513</v>
      </c>
      <c r="AU5217" s="247" t="s">
        <v>82</v>
      </c>
      <c r="AV5217" s="13" t="s">
        <v>80</v>
      </c>
      <c r="AW5217" s="13" t="s">
        <v>36</v>
      </c>
      <c r="AX5217" s="13" t="s">
        <v>73</v>
      </c>
      <c r="AY5217" s="247" t="s">
        <v>492</v>
      </c>
    </row>
    <row r="5218" spans="2:65" s="12" customFormat="1">
      <c r="B5218" s="225"/>
      <c r="C5218" s="226"/>
      <c r="D5218" s="221" t="s">
        <v>513</v>
      </c>
      <c r="E5218" s="248" t="s">
        <v>23</v>
      </c>
      <c r="F5218" s="249" t="s">
        <v>7303</v>
      </c>
      <c r="G5218" s="226"/>
      <c r="H5218" s="250">
        <v>-4779.9530000000004</v>
      </c>
      <c r="I5218" s="231"/>
      <c r="J5218" s="226"/>
      <c r="K5218" s="226"/>
      <c r="L5218" s="232"/>
      <c r="M5218" s="233"/>
      <c r="N5218" s="234"/>
      <c r="O5218" s="234"/>
      <c r="P5218" s="234"/>
      <c r="Q5218" s="234"/>
      <c r="R5218" s="234"/>
      <c r="S5218" s="234"/>
      <c r="T5218" s="235"/>
      <c r="AT5218" s="236" t="s">
        <v>513</v>
      </c>
      <c r="AU5218" s="236" t="s">
        <v>82</v>
      </c>
      <c r="AV5218" s="12" t="s">
        <v>82</v>
      </c>
      <c r="AW5218" s="12" t="s">
        <v>36</v>
      </c>
      <c r="AX5218" s="12" t="s">
        <v>73</v>
      </c>
      <c r="AY5218" s="236" t="s">
        <v>492</v>
      </c>
    </row>
    <row r="5219" spans="2:65" s="13" customFormat="1">
      <c r="B5219" s="237"/>
      <c r="C5219" s="238"/>
      <c r="D5219" s="221" t="s">
        <v>513</v>
      </c>
      <c r="E5219" s="239" t="s">
        <v>23</v>
      </c>
      <c r="F5219" s="240" t="s">
        <v>7304</v>
      </c>
      <c r="G5219" s="238"/>
      <c r="H5219" s="241" t="s">
        <v>23</v>
      </c>
      <c r="I5219" s="242"/>
      <c r="J5219" s="238"/>
      <c r="K5219" s="238"/>
      <c r="L5219" s="243"/>
      <c r="M5219" s="244"/>
      <c r="N5219" s="245"/>
      <c r="O5219" s="245"/>
      <c r="P5219" s="245"/>
      <c r="Q5219" s="245"/>
      <c r="R5219" s="245"/>
      <c r="S5219" s="245"/>
      <c r="T5219" s="246"/>
      <c r="AT5219" s="247" t="s">
        <v>513</v>
      </c>
      <c r="AU5219" s="247" t="s">
        <v>82</v>
      </c>
      <c r="AV5219" s="13" t="s">
        <v>80</v>
      </c>
      <c r="AW5219" s="13" t="s">
        <v>36</v>
      </c>
      <c r="AX5219" s="13" t="s">
        <v>73</v>
      </c>
      <c r="AY5219" s="247" t="s">
        <v>492</v>
      </c>
    </row>
    <row r="5220" spans="2:65" s="13" customFormat="1">
      <c r="B5220" s="237"/>
      <c r="C5220" s="238"/>
      <c r="D5220" s="221" t="s">
        <v>513</v>
      </c>
      <c r="E5220" s="239" t="s">
        <v>23</v>
      </c>
      <c r="F5220" s="240" t="s">
        <v>7305</v>
      </c>
      <c r="G5220" s="238"/>
      <c r="H5220" s="241" t="s">
        <v>23</v>
      </c>
      <c r="I5220" s="242"/>
      <c r="J5220" s="238"/>
      <c r="K5220" s="238"/>
      <c r="L5220" s="243"/>
      <c r="M5220" s="244"/>
      <c r="N5220" s="245"/>
      <c r="O5220" s="245"/>
      <c r="P5220" s="245"/>
      <c r="Q5220" s="245"/>
      <c r="R5220" s="245"/>
      <c r="S5220" s="245"/>
      <c r="T5220" s="246"/>
      <c r="AT5220" s="247" t="s">
        <v>513</v>
      </c>
      <c r="AU5220" s="247" t="s">
        <v>82</v>
      </c>
      <c r="AV5220" s="13" t="s">
        <v>80</v>
      </c>
      <c r="AW5220" s="13" t="s">
        <v>36</v>
      </c>
      <c r="AX5220" s="13" t="s">
        <v>73</v>
      </c>
      <c r="AY5220" s="247" t="s">
        <v>492</v>
      </c>
    </row>
    <row r="5221" spans="2:65" s="12" customFormat="1">
      <c r="B5221" s="225"/>
      <c r="C5221" s="226"/>
      <c r="D5221" s="221" t="s">
        <v>513</v>
      </c>
      <c r="E5221" s="248" t="s">
        <v>23</v>
      </c>
      <c r="F5221" s="249" t="s">
        <v>7306</v>
      </c>
      <c r="G5221" s="226"/>
      <c r="H5221" s="250">
        <v>13148.550999999999</v>
      </c>
      <c r="I5221" s="231"/>
      <c r="J5221" s="226"/>
      <c r="K5221" s="226"/>
      <c r="L5221" s="232"/>
      <c r="M5221" s="233"/>
      <c r="N5221" s="234"/>
      <c r="O5221" s="234"/>
      <c r="P5221" s="234"/>
      <c r="Q5221" s="234"/>
      <c r="R5221" s="234"/>
      <c r="S5221" s="234"/>
      <c r="T5221" s="235"/>
      <c r="AT5221" s="236" t="s">
        <v>513</v>
      </c>
      <c r="AU5221" s="236" t="s">
        <v>82</v>
      </c>
      <c r="AV5221" s="12" t="s">
        <v>82</v>
      </c>
      <c r="AW5221" s="12" t="s">
        <v>36</v>
      </c>
      <c r="AX5221" s="12" t="s">
        <v>73</v>
      </c>
      <c r="AY5221" s="236" t="s">
        <v>492</v>
      </c>
    </row>
    <row r="5222" spans="2:65" s="13" customFormat="1">
      <c r="B5222" s="237"/>
      <c r="C5222" s="238"/>
      <c r="D5222" s="221" t="s">
        <v>513</v>
      </c>
      <c r="E5222" s="239" t="s">
        <v>23</v>
      </c>
      <c r="F5222" s="240" t="s">
        <v>1770</v>
      </c>
      <c r="G5222" s="238"/>
      <c r="H5222" s="241" t="s">
        <v>23</v>
      </c>
      <c r="I5222" s="242"/>
      <c r="J5222" s="238"/>
      <c r="K5222" s="238"/>
      <c r="L5222" s="243"/>
      <c r="M5222" s="244"/>
      <c r="N5222" s="245"/>
      <c r="O5222" s="245"/>
      <c r="P5222" s="245"/>
      <c r="Q5222" s="245"/>
      <c r="R5222" s="245"/>
      <c r="S5222" s="245"/>
      <c r="T5222" s="246"/>
      <c r="AT5222" s="247" t="s">
        <v>513</v>
      </c>
      <c r="AU5222" s="247" t="s">
        <v>82</v>
      </c>
      <c r="AV5222" s="13" t="s">
        <v>80</v>
      </c>
      <c r="AW5222" s="13" t="s">
        <v>36</v>
      </c>
      <c r="AX5222" s="13" t="s">
        <v>73</v>
      </c>
      <c r="AY5222" s="247" t="s">
        <v>492</v>
      </c>
    </row>
    <row r="5223" spans="2:65" s="12" customFormat="1">
      <c r="B5223" s="225"/>
      <c r="C5223" s="226"/>
      <c r="D5223" s="221" t="s">
        <v>513</v>
      </c>
      <c r="E5223" s="248" t="s">
        <v>23</v>
      </c>
      <c r="F5223" s="249" t="s">
        <v>7307</v>
      </c>
      <c r="G5223" s="226"/>
      <c r="H5223" s="250">
        <v>-2021</v>
      </c>
      <c r="I5223" s="231"/>
      <c r="J5223" s="226"/>
      <c r="K5223" s="226"/>
      <c r="L5223" s="232"/>
      <c r="M5223" s="233"/>
      <c r="N5223" s="234"/>
      <c r="O5223" s="234"/>
      <c r="P5223" s="234"/>
      <c r="Q5223" s="234"/>
      <c r="R5223" s="234"/>
      <c r="S5223" s="234"/>
      <c r="T5223" s="235"/>
      <c r="AT5223" s="236" t="s">
        <v>513</v>
      </c>
      <c r="AU5223" s="236" t="s">
        <v>82</v>
      </c>
      <c r="AV5223" s="12" t="s">
        <v>82</v>
      </c>
      <c r="AW5223" s="12" t="s">
        <v>36</v>
      </c>
      <c r="AX5223" s="12" t="s">
        <v>73</v>
      </c>
      <c r="AY5223" s="236" t="s">
        <v>492</v>
      </c>
    </row>
    <row r="5224" spans="2:65" s="13" customFormat="1">
      <c r="B5224" s="237"/>
      <c r="C5224" s="238"/>
      <c r="D5224" s="221" t="s">
        <v>513</v>
      </c>
      <c r="E5224" s="239" t="s">
        <v>23</v>
      </c>
      <c r="F5224" s="240" t="s">
        <v>7308</v>
      </c>
      <c r="G5224" s="238"/>
      <c r="H5224" s="241" t="s">
        <v>23</v>
      </c>
      <c r="I5224" s="242"/>
      <c r="J5224" s="238"/>
      <c r="K5224" s="238"/>
      <c r="L5224" s="243"/>
      <c r="M5224" s="244"/>
      <c r="N5224" s="245"/>
      <c r="O5224" s="245"/>
      <c r="P5224" s="245"/>
      <c r="Q5224" s="245"/>
      <c r="R5224" s="245"/>
      <c r="S5224" s="245"/>
      <c r="T5224" s="246"/>
      <c r="AT5224" s="247" t="s">
        <v>513</v>
      </c>
      <c r="AU5224" s="247" t="s">
        <v>82</v>
      </c>
      <c r="AV5224" s="13" t="s">
        <v>80</v>
      </c>
      <c r="AW5224" s="13" t="s">
        <v>36</v>
      </c>
      <c r="AX5224" s="13" t="s">
        <v>73</v>
      </c>
      <c r="AY5224" s="247" t="s">
        <v>492</v>
      </c>
    </row>
    <row r="5225" spans="2:65" s="12" customFormat="1">
      <c r="B5225" s="225"/>
      <c r="C5225" s="226"/>
      <c r="D5225" s="221" t="s">
        <v>513</v>
      </c>
      <c r="E5225" s="248" t="s">
        <v>23</v>
      </c>
      <c r="F5225" s="249" t="s">
        <v>7309</v>
      </c>
      <c r="G5225" s="226"/>
      <c r="H5225" s="250">
        <v>453.97300000000001</v>
      </c>
      <c r="I5225" s="231"/>
      <c r="J5225" s="226"/>
      <c r="K5225" s="226"/>
      <c r="L5225" s="232"/>
      <c r="M5225" s="233"/>
      <c r="N5225" s="234"/>
      <c r="O5225" s="234"/>
      <c r="P5225" s="234"/>
      <c r="Q5225" s="234"/>
      <c r="R5225" s="234"/>
      <c r="S5225" s="234"/>
      <c r="T5225" s="235"/>
      <c r="AT5225" s="236" t="s">
        <v>513</v>
      </c>
      <c r="AU5225" s="236" t="s">
        <v>82</v>
      </c>
      <c r="AV5225" s="12" t="s">
        <v>82</v>
      </c>
      <c r="AW5225" s="12" t="s">
        <v>36</v>
      </c>
      <c r="AX5225" s="12" t="s">
        <v>73</v>
      </c>
      <c r="AY5225" s="236" t="s">
        <v>492</v>
      </c>
    </row>
    <row r="5226" spans="2:65" s="14" customFormat="1">
      <c r="B5226" s="251"/>
      <c r="C5226" s="252"/>
      <c r="D5226" s="227" t="s">
        <v>513</v>
      </c>
      <c r="E5226" s="253" t="s">
        <v>23</v>
      </c>
      <c r="F5226" s="254" t="s">
        <v>560</v>
      </c>
      <c r="G5226" s="252"/>
      <c r="H5226" s="255">
        <v>15942.171</v>
      </c>
      <c r="I5226" s="256"/>
      <c r="J5226" s="252"/>
      <c r="K5226" s="252"/>
      <c r="L5226" s="257"/>
      <c r="M5226" s="258"/>
      <c r="N5226" s="259"/>
      <c r="O5226" s="259"/>
      <c r="P5226" s="259"/>
      <c r="Q5226" s="259"/>
      <c r="R5226" s="259"/>
      <c r="S5226" s="259"/>
      <c r="T5226" s="260"/>
      <c r="AT5226" s="261" t="s">
        <v>513</v>
      </c>
      <c r="AU5226" s="261" t="s">
        <v>82</v>
      </c>
      <c r="AV5226" s="14" t="s">
        <v>502</v>
      </c>
      <c r="AW5226" s="14" t="s">
        <v>36</v>
      </c>
      <c r="AX5226" s="14" t="s">
        <v>80</v>
      </c>
      <c r="AY5226" s="261" t="s">
        <v>492</v>
      </c>
    </row>
    <row r="5227" spans="2:65" s="1" customFormat="1" ht="25.5" customHeight="1">
      <c r="B5227" s="42"/>
      <c r="C5227" s="209" t="s">
        <v>7310</v>
      </c>
      <c r="D5227" s="209" t="s">
        <v>498</v>
      </c>
      <c r="E5227" s="210" t="s">
        <v>7311</v>
      </c>
      <c r="F5227" s="211" t="s">
        <v>7312</v>
      </c>
      <c r="G5227" s="212" t="s">
        <v>180</v>
      </c>
      <c r="H5227" s="213">
        <v>15942.171</v>
      </c>
      <c r="I5227" s="214"/>
      <c r="J5227" s="215">
        <f>ROUND(I5227*H5227,2)</f>
        <v>0</v>
      </c>
      <c r="K5227" s="211" t="s">
        <v>501</v>
      </c>
      <c r="L5227" s="62"/>
      <c r="M5227" s="216" t="s">
        <v>23</v>
      </c>
      <c r="N5227" s="217" t="s">
        <v>44</v>
      </c>
      <c r="O5227" s="43"/>
      <c r="P5227" s="218">
        <f>O5227*H5227</f>
        <v>0</v>
      </c>
      <c r="Q5227" s="218">
        <v>2.9E-4</v>
      </c>
      <c r="R5227" s="218">
        <f>Q5227*H5227</f>
        <v>4.6232295900000002</v>
      </c>
      <c r="S5227" s="218">
        <v>0</v>
      </c>
      <c r="T5227" s="219">
        <f>S5227*H5227</f>
        <v>0</v>
      </c>
      <c r="AR5227" s="25" t="s">
        <v>775</v>
      </c>
      <c r="AT5227" s="25" t="s">
        <v>498</v>
      </c>
      <c r="AU5227" s="25" t="s">
        <v>82</v>
      </c>
      <c r="AY5227" s="25" t="s">
        <v>492</v>
      </c>
      <c r="BE5227" s="220">
        <f>IF(N5227="základní",J5227,0)</f>
        <v>0</v>
      </c>
      <c r="BF5227" s="220">
        <f>IF(N5227="snížená",J5227,0)</f>
        <v>0</v>
      </c>
      <c r="BG5227" s="220">
        <f>IF(N5227="zákl. přenesená",J5227,0)</f>
        <v>0</v>
      </c>
      <c r="BH5227" s="220">
        <f>IF(N5227="sníž. přenesená",J5227,0)</f>
        <v>0</v>
      </c>
      <c r="BI5227" s="220">
        <f>IF(N5227="nulová",J5227,0)</f>
        <v>0</v>
      </c>
      <c r="BJ5227" s="25" t="s">
        <v>80</v>
      </c>
      <c r="BK5227" s="220">
        <f>ROUND(I5227*H5227,2)</f>
        <v>0</v>
      </c>
      <c r="BL5227" s="25" t="s">
        <v>775</v>
      </c>
      <c r="BM5227" s="25" t="s">
        <v>7313</v>
      </c>
    </row>
    <row r="5228" spans="2:65" s="1" customFormat="1" ht="24">
      <c r="B5228" s="42"/>
      <c r="C5228" s="64"/>
      <c r="D5228" s="227" t="s">
        <v>506</v>
      </c>
      <c r="E5228" s="64"/>
      <c r="F5228" s="274" t="s">
        <v>7314</v>
      </c>
      <c r="G5228" s="64"/>
      <c r="H5228" s="64"/>
      <c r="I5228" s="177"/>
      <c r="J5228" s="64"/>
      <c r="K5228" s="64"/>
      <c r="L5228" s="62"/>
      <c r="M5228" s="223"/>
      <c r="N5228" s="43"/>
      <c r="O5228" s="43"/>
      <c r="P5228" s="43"/>
      <c r="Q5228" s="43"/>
      <c r="R5228" s="43"/>
      <c r="S5228" s="43"/>
      <c r="T5228" s="79"/>
      <c r="AT5228" s="25" t="s">
        <v>506</v>
      </c>
      <c r="AU5228" s="25" t="s">
        <v>82</v>
      </c>
    </row>
    <row r="5229" spans="2:65" s="1" customFormat="1" ht="25.5" customHeight="1">
      <c r="B5229" s="42"/>
      <c r="C5229" s="209" t="s">
        <v>7315</v>
      </c>
      <c r="D5229" s="209" t="s">
        <v>498</v>
      </c>
      <c r="E5229" s="210" t="s">
        <v>7316</v>
      </c>
      <c r="F5229" s="211" t="s">
        <v>7317</v>
      </c>
      <c r="G5229" s="212" t="s">
        <v>180</v>
      </c>
      <c r="H5229" s="213">
        <v>4779.9530000000004</v>
      </c>
      <c r="I5229" s="214"/>
      <c r="J5229" s="215">
        <f>ROUND(I5229*H5229,2)</f>
        <v>0</v>
      </c>
      <c r="K5229" s="211" t="s">
        <v>23</v>
      </c>
      <c r="L5229" s="62"/>
      <c r="M5229" s="216" t="s">
        <v>23</v>
      </c>
      <c r="N5229" s="217" t="s">
        <v>44</v>
      </c>
      <c r="O5229" s="43"/>
      <c r="P5229" s="218">
        <f>O5229*H5229</f>
        <v>0</v>
      </c>
      <c r="Q5229" s="218">
        <v>2.7999999999999998E-4</v>
      </c>
      <c r="R5229" s="218">
        <f>Q5229*H5229</f>
        <v>1.3383868400000001</v>
      </c>
      <c r="S5229" s="218">
        <v>0</v>
      </c>
      <c r="T5229" s="219">
        <f>S5229*H5229</f>
        <v>0</v>
      </c>
      <c r="AR5229" s="25" t="s">
        <v>775</v>
      </c>
      <c r="AT5229" s="25" t="s">
        <v>498</v>
      </c>
      <c r="AU5229" s="25" t="s">
        <v>82</v>
      </c>
      <c r="AY5229" s="25" t="s">
        <v>492</v>
      </c>
      <c r="BE5229" s="220">
        <f>IF(N5229="základní",J5229,0)</f>
        <v>0</v>
      </c>
      <c r="BF5229" s="220">
        <f>IF(N5229="snížená",J5229,0)</f>
        <v>0</v>
      </c>
      <c r="BG5229" s="220">
        <f>IF(N5229="zákl. přenesená",J5229,0)</f>
        <v>0</v>
      </c>
      <c r="BH5229" s="220">
        <f>IF(N5229="sníž. přenesená",J5229,0)</f>
        <v>0</v>
      </c>
      <c r="BI5229" s="220">
        <f>IF(N5229="nulová",J5229,0)</f>
        <v>0</v>
      </c>
      <c r="BJ5229" s="25" t="s">
        <v>80</v>
      </c>
      <c r="BK5229" s="220">
        <f>ROUND(I5229*H5229,2)</f>
        <v>0</v>
      </c>
      <c r="BL5229" s="25" t="s">
        <v>775</v>
      </c>
      <c r="BM5229" s="25" t="s">
        <v>7318</v>
      </c>
    </row>
    <row r="5230" spans="2:65" s="1" customFormat="1" ht="36">
      <c r="B5230" s="42"/>
      <c r="C5230" s="64"/>
      <c r="D5230" s="221" t="s">
        <v>506</v>
      </c>
      <c r="E5230" s="64"/>
      <c r="F5230" s="222" t="s">
        <v>7319</v>
      </c>
      <c r="G5230" s="64"/>
      <c r="H5230" s="64"/>
      <c r="I5230" s="177"/>
      <c r="J5230" s="64"/>
      <c r="K5230" s="64"/>
      <c r="L5230" s="62"/>
      <c r="M5230" s="223"/>
      <c r="N5230" s="43"/>
      <c r="O5230" s="43"/>
      <c r="P5230" s="43"/>
      <c r="Q5230" s="43"/>
      <c r="R5230" s="43"/>
      <c r="S5230" s="43"/>
      <c r="T5230" s="79"/>
      <c r="AT5230" s="25" t="s">
        <v>506</v>
      </c>
      <c r="AU5230" s="25" t="s">
        <v>82</v>
      </c>
    </row>
    <row r="5231" spans="2:65" s="12" customFormat="1">
      <c r="B5231" s="225"/>
      <c r="C5231" s="226"/>
      <c r="D5231" s="221" t="s">
        <v>513</v>
      </c>
      <c r="E5231" s="248" t="s">
        <v>23</v>
      </c>
      <c r="F5231" s="249" t="s">
        <v>2100</v>
      </c>
      <c r="G5231" s="226"/>
      <c r="H5231" s="250">
        <v>4779.9530000000004</v>
      </c>
      <c r="I5231" s="231"/>
      <c r="J5231" s="226"/>
      <c r="K5231" s="226"/>
      <c r="L5231" s="232"/>
      <c r="M5231" s="233"/>
      <c r="N5231" s="234"/>
      <c r="O5231" s="234"/>
      <c r="P5231" s="234"/>
      <c r="Q5231" s="234"/>
      <c r="R5231" s="234"/>
      <c r="S5231" s="234"/>
      <c r="T5231" s="235"/>
      <c r="AT5231" s="236" t="s">
        <v>513</v>
      </c>
      <c r="AU5231" s="236" t="s">
        <v>82</v>
      </c>
      <c r="AV5231" s="12" t="s">
        <v>82</v>
      </c>
      <c r="AW5231" s="12" t="s">
        <v>36</v>
      </c>
      <c r="AX5231" s="12" t="s">
        <v>80</v>
      </c>
      <c r="AY5231" s="236" t="s">
        <v>492</v>
      </c>
    </row>
    <row r="5232" spans="2:65" s="11" customFormat="1" ht="29.85" customHeight="1">
      <c r="B5232" s="192"/>
      <c r="C5232" s="193"/>
      <c r="D5232" s="206" t="s">
        <v>72</v>
      </c>
      <c r="E5232" s="207" t="s">
        <v>5578</v>
      </c>
      <c r="F5232" s="207" t="s">
        <v>7320</v>
      </c>
      <c r="G5232" s="193"/>
      <c r="H5232" s="193"/>
      <c r="I5232" s="196"/>
      <c r="J5232" s="208">
        <f>BK5232</f>
        <v>0</v>
      </c>
      <c r="K5232" s="193"/>
      <c r="L5232" s="198"/>
      <c r="M5232" s="199"/>
      <c r="N5232" s="200"/>
      <c r="O5232" s="200"/>
      <c r="P5232" s="201">
        <f>SUM(P5233:P5256)</f>
        <v>0</v>
      </c>
      <c r="Q5232" s="200"/>
      <c r="R5232" s="201">
        <f>SUM(R5233:R5256)</f>
        <v>0</v>
      </c>
      <c r="S5232" s="200"/>
      <c r="T5232" s="202">
        <f>SUM(T5233:T5256)</f>
        <v>0</v>
      </c>
      <c r="AR5232" s="203" t="s">
        <v>82</v>
      </c>
      <c r="AT5232" s="204" t="s">
        <v>72</v>
      </c>
      <c r="AU5232" s="204" t="s">
        <v>80</v>
      </c>
      <c r="AY5232" s="203" t="s">
        <v>492</v>
      </c>
      <c r="BK5232" s="205">
        <f>SUM(BK5233:BK5256)</f>
        <v>0</v>
      </c>
    </row>
    <row r="5233" spans="2:65" s="1" customFormat="1" ht="16.5" customHeight="1">
      <c r="B5233" s="42"/>
      <c r="C5233" s="209" t="s">
        <v>7321</v>
      </c>
      <c r="D5233" s="209" t="s">
        <v>498</v>
      </c>
      <c r="E5233" s="210" t="s">
        <v>7322</v>
      </c>
      <c r="F5233" s="211" t="s">
        <v>7323</v>
      </c>
      <c r="G5233" s="212" t="s">
        <v>832</v>
      </c>
      <c r="H5233" s="213">
        <v>7.5</v>
      </c>
      <c r="I5233" s="214"/>
      <c r="J5233" s="215">
        <f>ROUND(I5233*H5233,2)</f>
        <v>0</v>
      </c>
      <c r="K5233" s="211" t="s">
        <v>23</v>
      </c>
      <c r="L5233" s="62"/>
      <c r="M5233" s="216" t="s">
        <v>23</v>
      </c>
      <c r="N5233" s="217" t="s">
        <v>44</v>
      </c>
      <c r="O5233" s="43"/>
      <c r="P5233" s="218">
        <f>O5233*H5233</f>
        <v>0</v>
      </c>
      <c r="Q5233" s="218">
        <v>0</v>
      </c>
      <c r="R5233" s="218">
        <f>Q5233*H5233</f>
        <v>0</v>
      </c>
      <c r="S5233" s="218">
        <v>0</v>
      </c>
      <c r="T5233" s="219">
        <f>S5233*H5233</f>
        <v>0</v>
      </c>
      <c r="AR5233" s="25" t="s">
        <v>775</v>
      </c>
      <c r="AT5233" s="25" t="s">
        <v>498</v>
      </c>
      <c r="AU5233" s="25" t="s">
        <v>82</v>
      </c>
      <c r="AY5233" s="25" t="s">
        <v>492</v>
      </c>
      <c r="BE5233" s="220">
        <f>IF(N5233="základní",J5233,0)</f>
        <v>0</v>
      </c>
      <c r="BF5233" s="220">
        <f>IF(N5233="snížená",J5233,0)</f>
        <v>0</v>
      </c>
      <c r="BG5233" s="220">
        <f>IF(N5233="zákl. přenesená",J5233,0)</f>
        <v>0</v>
      </c>
      <c r="BH5233" s="220">
        <f>IF(N5233="sníž. přenesená",J5233,0)</f>
        <v>0</v>
      </c>
      <c r="BI5233" s="220">
        <f>IF(N5233="nulová",J5233,0)</f>
        <v>0</v>
      </c>
      <c r="BJ5233" s="25" t="s">
        <v>80</v>
      </c>
      <c r="BK5233" s="220">
        <f>ROUND(I5233*H5233,2)</f>
        <v>0</v>
      </c>
      <c r="BL5233" s="25" t="s">
        <v>775</v>
      </c>
      <c r="BM5233" s="25" t="s">
        <v>7324</v>
      </c>
    </row>
    <row r="5234" spans="2:65" s="1" customFormat="1">
      <c r="B5234" s="42"/>
      <c r="C5234" s="64"/>
      <c r="D5234" s="221" t="s">
        <v>506</v>
      </c>
      <c r="E5234" s="64"/>
      <c r="F5234" s="222" t="s">
        <v>7323</v>
      </c>
      <c r="G5234" s="64"/>
      <c r="H5234" s="64"/>
      <c r="I5234" s="177"/>
      <c r="J5234" s="64"/>
      <c r="K5234" s="64"/>
      <c r="L5234" s="62"/>
      <c r="M5234" s="223"/>
      <c r="N5234" s="43"/>
      <c r="O5234" s="43"/>
      <c r="P5234" s="43"/>
      <c r="Q5234" s="43"/>
      <c r="R5234" s="43"/>
      <c r="S5234" s="43"/>
      <c r="T5234" s="79"/>
      <c r="AT5234" s="25" t="s">
        <v>506</v>
      </c>
      <c r="AU5234" s="25" t="s">
        <v>82</v>
      </c>
    </row>
    <row r="5235" spans="2:65" s="12" customFormat="1">
      <c r="B5235" s="225"/>
      <c r="C5235" s="226"/>
      <c r="D5235" s="227" t="s">
        <v>513</v>
      </c>
      <c r="E5235" s="228" t="s">
        <v>23</v>
      </c>
      <c r="F5235" s="229" t="s">
        <v>7325</v>
      </c>
      <c r="G5235" s="226"/>
      <c r="H5235" s="230">
        <v>7.5</v>
      </c>
      <c r="I5235" s="231"/>
      <c r="J5235" s="226"/>
      <c r="K5235" s="226"/>
      <c r="L5235" s="232"/>
      <c r="M5235" s="233"/>
      <c r="N5235" s="234"/>
      <c r="O5235" s="234"/>
      <c r="P5235" s="234"/>
      <c r="Q5235" s="234"/>
      <c r="R5235" s="234"/>
      <c r="S5235" s="234"/>
      <c r="T5235" s="235"/>
      <c r="AT5235" s="236" t="s">
        <v>513</v>
      </c>
      <c r="AU5235" s="236" t="s">
        <v>82</v>
      </c>
      <c r="AV5235" s="12" t="s">
        <v>82</v>
      </c>
      <c r="AW5235" s="12" t="s">
        <v>36</v>
      </c>
      <c r="AX5235" s="12" t="s">
        <v>80</v>
      </c>
      <c r="AY5235" s="236" t="s">
        <v>492</v>
      </c>
    </row>
    <row r="5236" spans="2:65" s="1" customFormat="1" ht="25.5" customHeight="1">
      <c r="B5236" s="42"/>
      <c r="C5236" s="278" t="s">
        <v>7326</v>
      </c>
      <c r="D5236" s="278" t="s">
        <v>1110</v>
      </c>
      <c r="E5236" s="279" t="s">
        <v>7327</v>
      </c>
      <c r="F5236" s="280" t="s">
        <v>7328</v>
      </c>
      <c r="G5236" s="281" t="s">
        <v>1025</v>
      </c>
      <c r="H5236" s="282">
        <v>1</v>
      </c>
      <c r="I5236" s="283"/>
      <c r="J5236" s="284">
        <f>ROUND(I5236*H5236,2)</f>
        <v>0</v>
      </c>
      <c r="K5236" s="280" t="s">
        <v>23</v>
      </c>
      <c r="L5236" s="285"/>
      <c r="M5236" s="286" t="s">
        <v>23</v>
      </c>
      <c r="N5236" s="287" t="s">
        <v>44</v>
      </c>
      <c r="O5236" s="43"/>
      <c r="P5236" s="218">
        <f>O5236*H5236</f>
        <v>0</v>
      </c>
      <c r="Q5236" s="218">
        <v>0</v>
      </c>
      <c r="R5236" s="218">
        <f>Q5236*H5236</f>
        <v>0</v>
      </c>
      <c r="S5236" s="218">
        <v>0</v>
      </c>
      <c r="T5236" s="219">
        <f>S5236*H5236</f>
        <v>0</v>
      </c>
      <c r="AR5236" s="25" t="s">
        <v>977</v>
      </c>
      <c r="AT5236" s="25" t="s">
        <v>1110</v>
      </c>
      <c r="AU5236" s="25" t="s">
        <v>82</v>
      </c>
      <c r="AY5236" s="25" t="s">
        <v>492</v>
      </c>
      <c r="BE5236" s="220">
        <f>IF(N5236="základní",J5236,0)</f>
        <v>0</v>
      </c>
      <c r="BF5236" s="220">
        <f>IF(N5236="snížená",J5236,0)</f>
        <v>0</v>
      </c>
      <c r="BG5236" s="220">
        <f>IF(N5236="zákl. přenesená",J5236,0)</f>
        <v>0</v>
      </c>
      <c r="BH5236" s="220">
        <f>IF(N5236="sníž. přenesená",J5236,0)</f>
        <v>0</v>
      </c>
      <c r="BI5236" s="220">
        <f>IF(N5236="nulová",J5236,0)</f>
        <v>0</v>
      </c>
      <c r="BJ5236" s="25" t="s">
        <v>80</v>
      </c>
      <c r="BK5236" s="220">
        <f>ROUND(I5236*H5236,2)</f>
        <v>0</v>
      </c>
      <c r="BL5236" s="25" t="s">
        <v>775</v>
      </c>
      <c r="BM5236" s="25" t="s">
        <v>7329</v>
      </c>
    </row>
    <row r="5237" spans="2:65" s="1" customFormat="1">
      <c r="B5237" s="42"/>
      <c r="C5237" s="64"/>
      <c r="D5237" s="227" t="s">
        <v>506</v>
      </c>
      <c r="E5237" s="64"/>
      <c r="F5237" s="274" t="s">
        <v>7330</v>
      </c>
      <c r="G5237" s="64"/>
      <c r="H5237" s="64"/>
      <c r="I5237" s="177"/>
      <c r="J5237" s="64"/>
      <c r="K5237" s="64"/>
      <c r="L5237" s="62"/>
      <c r="M5237" s="223"/>
      <c r="N5237" s="43"/>
      <c r="O5237" s="43"/>
      <c r="P5237" s="43"/>
      <c r="Q5237" s="43"/>
      <c r="R5237" s="43"/>
      <c r="S5237" s="43"/>
      <c r="T5237" s="79"/>
      <c r="AT5237" s="25" t="s">
        <v>506</v>
      </c>
      <c r="AU5237" s="25" t="s">
        <v>82</v>
      </c>
    </row>
    <row r="5238" spans="2:65" s="1" customFormat="1" ht="25.5" customHeight="1">
      <c r="B5238" s="42"/>
      <c r="C5238" s="278" t="s">
        <v>7331</v>
      </c>
      <c r="D5238" s="278" t="s">
        <v>1110</v>
      </c>
      <c r="E5238" s="279" t="s">
        <v>7332</v>
      </c>
      <c r="F5238" s="280" t="s">
        <v>7333</v>
      </c>
      <c r="G5238" s="281" t="s">
        <v>1025</v>
      </c>
      <c r="H5238" s="282">
        <v>1</v>
      </c>
      <c r="I5238" s="283"/>
      <c r="J5238" s="284">
        <f>ROUND(I5238*H5238,2)</f>
        <v>0</v>
      </c>
      <c r="K5238" s="280" t="s">
        <v>23</v>
      </c>
      <c r="L5238" s="285"/>
      <c r="M5238" s="286" t="s">
        <v>23</v>
      </c>
      <c r="N5238" s="287" t="s">
        <v>44</v>
      </c>
      <c r="O5238" s="43"/>
      <c r="P5238" s="218">
        <f>O5238*H5238</f>
        <v>0</v>
      </c>
      <c r="Q5238" s="218">
        <v>0</v>
      </c>
      <c r="R5238" s="218">
        <f>Q5238*H5238</f>
        <v>0</v>
      </c>
      <c r="S5238" s="218">
        <v>0</v>
      </c>
      <c r="T5238" s="219">
        <f>S5238*H5238</f>
        <v>0</v>
      </c>
      <c r="AR5238" s="25" t="s">
        <v>977</v>
      </c>
      <c r="AT5238" s="25" t="s">
        <v>1110</v>
      </c>
      <c r="AU5238" s="25" t="s">
        <v>82</v>
      </c>
      <c r="AY5238" s="25" t="s">
        <v>492</v>
      </c>
      <c r="BE5238" s="220">
        <f>IF(N5238="základní",J5238,0)</f>
        <v>0</v>
      </c>
      <c r="BF5238" s="220">
        <f>IF(N5238="snížená",J5238,0)</f>
        <v>0</v>
      </c>
      <c r="BG5238" s="220">
        <f>IF(N5238="zákl. přenesená",J5238,0)</f>
        <v>0</v>
      </c>
      <c r="BH5238" s="220">
        <f>IF(N5238="sníž. přenesená",J5238,0)</f>
        <v>0</v>
      </c>
      <c r="BI5238" s="220">
        <f>IF(N5238="nulová",J5238,0)</f>
        <v>0</v>
      </c>
      <c r="BJ5238" s="25" t="s">
        <v>80</v>
      </c>
      <c r="BK5238" s="220">
        <f>ROUND(I5238*H5238,2)</f>
        <v>0</v>
      </c>
      <c r="BL5238" s="25" t="s">
        <v>775</v>
      </c>
      <c r="BM5238" s="25" t="s">
        <v>7334</v>
      </c>
    </row>
    <row r="5239" spans="2:65" s="1" customFormat="1">
      <c r="B5239" s="42"/>
      <c r="C5239" s="64"/>
      <c r="D5239" s="227" t="s">
        <v>506</v>
      </c>
      <c r="E5239" s="64"/>
      <c r="F5239" s="274" t="s">
        <v>7335</v>
      </c>
      <c r="G5239" s="64"/>
      <c r="H5239" s="64"/>
      <c r="I5239" s="177"/>
      <c r="J5239" s="64"/>
      <c r="K5239" s="64"/>
      <c r="L5239" s="62"/>
      <c r="M5239" s="223"/>
      <c r="N5239" s="43"/>
      <c r="O5239" s="43"/>
      <c r="P5239" s="43"/>
      <c r="Q5239" s="43"/>
      <c r="R5239" s="43"/>
      <c r="S5239" s="43"/>
      <c r="T5239" s="79"/>
      <c r="AT5239" s="25" t="s">
        <v>506</v>
      </c>
      <c r="AU5239" s="25" t="s">
        <v>82</v>
      </c>
    </row>
    <row r="5240" spans="2:65" s="1" customFormat="1" ht="16.5" customHeight="1">
      <c r="B5240" s="42"/>
      <c r="C5240" s="209" t="s">
        <v>7336</v>
      </c>
      <c r="D5240" s="209" t="s">
        <v>498</v>
      </c>
      <c r="E5240" s="210" t="s">
        <v>7337</v>
      </c>
      <c r="F5240" s="211" t="s">
        <v>7338</v>
      </c>
      <c r="G5240" s="212" t="s">
        <v>180</v>
      </c>
      <c r="H5240" s="213">
        <v>93.177999999999997</v>
      </c>
      <c r="I5240" s="214"/>
      <c r="J5240" s="215">
        <f>ROUND(I5240*H5240,2)</f>
        <v>0</v>
      </c>
      <c r="K5240" s="211" t="s">
        <v>23</v>
      </c>
      <c r="L5240" s="62"/>
      <c r="M5240" s="216" t="s">
        <v>23</v>
      </c>
      <c r="N5240" s="217" t="s">
        <v>44</v>
      </c>
      <c r="O5240" s="43"/>
      <c r="P5240" s="218">
        <f>O5240*H5240</f>
        <v>0</v>
      </c>
      <c r="Q5240" s="218">
        <v>0</v>
      </c>
      <c r="R5240" s="218">
        <f>Q5240*H5240</f>
        <v>0</v>
      </c>
      <c r="S5240" s="218">
        <v>0</v>
      </c>
      <c r="T5240" s="219">
        <f>S5240*H5240</f>
        <v>0</v>
      </c>
      <c r="AR5240" s="25" t="s">
        <v>775</v>
      </c>
      <c r="AT5240" s="25" t="s">
        <v>498</v>
      </c>
      <c r="AU5240" s="25" t="s">
        <v>82</v>
      </c>
      <c r="AY5240" s="25" t="s">
        <v>492</v>
      </c>
      <c r="BE5240" s="220">
        <f>IF(N5240="základní",J5240,0)</f>
        <v>0</v>
      </c>
      <c r="BF5240" s="220">
        <f>IF(N5240="snížená",J5240,0)</f>
        <v>0</v>
      </c>
      <c r="BG5240" s="220">
        <f>IF(N5240="zákl. přenesená",J5240,0)</f>
        <v>0</v>
      </c>
      <c r="BH5240" s="220">
        <f>IF(N5240="sníž. přenesená",J5240,0)</f>
        <v>0</v>
      </c>
      <c r="BI5240" s="220">
        <f>IF(N5240="nulová",J5240,0)</f>
        <v>0</v>
      </c>
      <c r="BJ5240" s="25" t="s">
        <v>80</v>
      </c>
      <c r="BK5240" s="220">
        <f>ROUND(I5240*H5240,2)</f>
        <v>0</v>
      </c>
      <c r="BL5240" s="25" t="s">
        <v>775</v>
      </c>
      <c r="BM5240" s="25" t="s">
        <v>7339</v>
      </c>
    </row>
    <row r="5241" spans="2:65" s="1" customFormat="1">
      <c r="B5241" s="42"/>
      <c r="C5241" s="64"/>
      <c r="D5241" s="221" t="s">
        <v>506</v>
      </c>
      <c r="E5241" s="64"/>
      <c r="F5241" s="222" t="s">
        <v>7338</v>
      </c>
      <c r="G5241" s="64"/>
      <c r="H5241" s="64"/>
      <c r="I5241" s="177"/>
      <c r="J5241" s="64"/>
      <c r="K5241" s="64"/>
      <c r="L5241" s="62"/>
      <c r="M5241" s="223"/>
      <c r="N5241" s="43"/>
      <c r="O5241" s="43"/>
      <c r="P5241" s="43"/>
      <c r="Q5241" s="43"/>
      <c r="R5241" s="43"/>
      <c r="S5241" s="43"/>
      <c r="T5241" s="79"/>
      <c r="AT5241" s="25" t="s">
        <v>506</v>
      </c>
      <c r="AU5241" s="25" t="s">
        <v>82</v>
      </c>
    </row>
    <row r="5242" spans="2:65" s="13" customFormat="1">
      <c r="B5242" s="237"/>
      <c r="C5242" s="238"/>
      <c r="D5242" s="221" t="s">
        <v>513</v>
      </c>
      <c r="E5242" s="239" t="s">
        <v>23</v>
      </c>
      <c r="F5242" s="240" t="s">
        <v>7340</v>
      </c>
      <c r="G5242" s="238"/>
      <c r="H5242" s="241" t="s">
        <v>23</v>
      </c>
      <c r="I5242" s="242"/>
      <c r="J5242" s="238"/>
      <c r="K5242" s="238"/>
      <c r="L5242" s="243"/>
      <c r="M5242" s="244"/>
      <c r="N5242" s="245"/>
      <c r="O5242" s="245"/>
      <c r="P5242" s="245"/>
      <c r="Q5242" s="245"/>
      <c r="R5242" s="245"/>
      <c r="S5242" s="245"/>
      <c r="T5242" s="246"/>
      <c r="AT5242" s="247" t="s">
        <v>513</v>
      </c>
      <c r="AU5242" s="247" t="s">
        <v>82</v>
      </c>
      <c r="AV5242" s="13" t="s">
        <v>80</v>
      </c>
      <c r="AW5242" s="13" t="s">
        <v>36</v>
      </c>
      <c r="AX5242" s="13" t="s">
        <v>73</v>
      </c>
      <c r="AY5242" s="247" t="s">
        <v>492</v>
      </c>
    </row>
    <row r="5243" spans="2:65" s="12" customFormat="1">
      <c r="B5243" s="225"/>
      <c r="C5243" s="226"/>
      <c r="D5243" s="221" t="s">
        <v>513</v>
      </c>
      <c r="E5243" s="248" t="s">
        <v>23</v>
      </c>
      <c r="F5243" s="249" t="s">
        <v>7341</v>
      </c>
      <c r="G5243" s="226"/>
      <c r="H5243" s="250">
        <v>93.177999999999997</v>
      </c>
      <c r="I5243" s="231"/>
      <c r="J5243" s="226"/>
      <c r="K5243" s="226"/>
      <c r="L5243" s="232"/>
      <c r="M5243" s="233"/>
      <c r="N5243" s="234"/>
      <c r="O5243" s="234"/>
      <c r="P5243" s="234"/>
      <c r="Q5243" s="234"/>
      <c r="R5243" s="234"/>
      <c r="S5243" s="234"/>
      <c r="T5243" s="235"/>
      <c r="AT5243" s="236" t="s">
        <v>513</v>
      </c>
      <c r="AU5243" s="236" t="s">
        <v>82</v>
      </c>
      <c r="AV5243" s="12" t="s">
        <v>82</v>
      </c>
      <c r="AW5243" s="12" t="s">
        <v>36</v>
      </c>
      <c r="AX5243" s="12" t="s">
        <v>73</v>
      </c>
      <c r="AY5243" s="236" t="s">
        <v>492</v>
      </c>
    </row>
    <row r="5244" spans="2:65" s="14" customFormat="1">
      <c r="B5244" s="251"/>
      <c r="C5244" s="252"/>
      <c r="D5244" s="227" t="s">
        <v>513</v>
      </c>
      <c r="E5244" s="253" t="s">
        <v>23</v>
      </c>
      <c r="F5244" s="254" t="s">
        <v>560</v>
      </c>
      <c r="G5244" s="252"/>
      <c r="H5244" s="255">
        <v>93.177999999999997</v>
      </c>
      <c r="I5244" s="256"/>
      <c r="J5244" s="252"/>
      <c r="K5244" s="252"/>
      <c r="L5244" s="257"/>
      <c r="M5244" s="258"/>
      <c r="N5244" s="259"/>
      <c r="O5244" s="259"/>
      <c r="P5244" s="259"/>
      <c r="Q5244" s="259"/>
      <c r="R5244" s="259"/>
      <c r="S5244" s="259"/>
      <c r="T5244" s="260"/>
      <c r="AT5244" s="261" t="s">
        <v>513</v>
      </c>
      <c r="AU5244" s="261" t="s">
        <v>82</v>
      </c>
      <c r="AV5244" s="14" t="s">
        <v>502</v>
      </c>
      <c r="AW5244" s="14" t="s">
        <v>36</v>
      </c>
      <c r="AX5244" s="14" t="s">
        <v>80</v>
      </c>
      <c r="AY5244" s="261" t="s">
        <v>492</v>
      </c>
    </row>
    <row r="5245" spans="2:65" s="1" customFormat="1" ht="25.5" customHeight="1">
      <c r="B5245" s="42"/>
      <c r="C5245" s="278" t="s">
        <v>7342</v>
      </c>
      <c r="D5245" s="278" t="s">
        <v>1110</v>
      </c>
      <c r="E5245" s="279" t="s">
        <v>7343</v>
      </c>
      <c r="F5245" s="280" t="s">
        <v>7344</v>
      </c>
      <c r="G5245" s="281" t="s">
        <v>1025</v>
      </c>
      <c r="H5245" s="282">
        <v>1</v>
      </c>
      <c r="I5245" s="283"/>
      <c r="J5245" s="284">
        <f>ROUND(I5245*H5245,2)</f>
        <v>0</v>
      </c>
      <c r="K5245" s="280" t="s">
        <v>23</v>
      </c>
      <c r="L5245" s="285"/>
      <c r="M5245" s="286" t="s">
        <v>23</v>
      </c>
      <c r="N5245" s="287" t="s">
        <v>44</v>
      </c>
      <c r="O5245" s="43"/>
      <c r="P5245" s="218">
        <f>O5245*H5245</f>
        <v>0</v>
      </c>
      <c r="Q5245" s="218">
        <v>0</v>
      </c>
      <c r="R5245" s="218">
        <f>Q5245*H5245</f>
        <v>0</v>
      </c>
      <c r="S5245" s="218">
        <v>0</v>
      </c>
      <c r="T5245" s="219">
        <f>S5245*H5245</f>
        <v>0</v>
      </c>
      <c r="AR5245" s="25" t="s">
        <v>977</v>
      </c>
      <c r="AT5245" s="25" t="s">
        <v>1110</v>
      </c>
      <c r="AU5245" s="25" t="s">
        <v>82</v>
      </c>
      <c r="AY5245" s="25" t="s">
        <v>492</v>
      </c>
      <c r="BE5245" s="220">
        <f>IF(N5245="základní",J5245,0)</f>
        <v>0</v>
      </c>
      <c r="BF5245" s="220">
        <f>IF(N5245="snížená",J5245,0)</f>
        <v>0</v>
      </c>
      <c r="BG5245" s="220">
        <f>IF(N5245="zákl. přenesená",J5245,0)</f>
        <v>0</v>
      </c>
      <c r="BH5245" s="220">
        <f>IF(N5245="sníž. přenesená",J5245,0)</f>
        <v>0</v>
      </c>
      <c r="BI5245" s="220">
        <f>IF(N5245="nulová",J5245,0)</f>
        <v>0</v>
      </c>
      <c r="BJ5245" s="25" t="s">
        <v>80</v>
      </c>
      <c r="BK5245" s="220">
        <f>ROUND(I5245*H5245,2)</f>
        <v>0</v>
      </c>
      <c r="BL5245" s="25" t="s">
        <v>775</v>
      </c>
      <c r="BM5245" s="25" t="s">
        <v>7345</v>
      </c>
    </row>
    <row r="5246" spans="2:65" s="1" customFormat="1">
      <c r="B5246" s="42"/>
      <c r="C5246" s="64"/>
      <c r="D5246" s="227" t="s">
        <v>506</v>
      </c>
      <c r="E5246" s="64"/>
      <c r="F5246" s="274" t="s">
        <v>7346</v>
      </c>
      <c r="G5246" s="64"/>
      <c r="H5246" s="64"/>
      <c r="I5246" s="177"/>
      <c r="J5246" s="64"/>
      <c r="K5246" s="64"/>
      <c r="L5246" s="62"/>
      <c r="M5246" s="223"/>
      <c r="N5246" s="43"/>
      <c r="O5246" s="43"/>
      <c r="P5246" s="43"/>
      <c r="Q5246" s="43"/>
      <c r="R5246" s="43"/>
      <c r="S5246" s="43"/>
      <c r="T5246" s="79"/>
      <c r="AT5246" s="25" t="s">
        <v>506</v>
      </c>
      <c r="AU5246" s="25" t="s">
        <v>82</v>
      </c>
    </row>
    <row r="5247" spans="2:65" s="1" customFormat="1" ht="25.5" customHeight="1">
      <c r="B5247" s="42"/>
      <c r="C5247" s="278" t="s">
        <v>7347</v>
      </c>
      <c r="D5247" s="278" t="s">
        <v>1110</v>
      </c>
      <c r="E5247" s="279" t="s">
        <v>7348</v>
      </c>
      <c r="F5247" s="280" t="s">
        <v>7349</v>
      </c>
      <c r="G5247" s="281" t="s">
        <v>1025</v>
      </c>
      <c r="H5247" s="282">
        <v>1</v>
      </c>
      <c r="I5247" s="283"/>
      <c r="J5247" s="284">
        <f>ROUND(I5247*H5247,2)</f>
        <v>0</v>
      </c>
      <c r="K5247" s="280" t="s">
        <v>23</v>
      </c>
      <c r="L5247" s="285"/>
      <c r="M5247" s="286" t="s">
        <v>23</v>
      </c>
      <c r="N5247" s="287" t="s">
        <v>44</v>
      </c>
      <c r="O5247" s="43"/>
      <c r="P5247" s="218">
        <f>O5247*H5247</f>
        <v>0</v>
      </c>
      <c r="Q5247" s="218">
        <v>0</v>
      </c>
      <c r="R5247" s="218">
        <f>Q5247*H5247</f>
        <v>0</v>
      </c>
      <c r="S5247" s="218">
        <v>0</v>
      </c>
      <c r="T5247" s="219">
        <f>S5247*H5247</f>
        <v>0</v>
      </c>
      <c r="AR5247" s="25" t="s">
        <v>977</v>
      </c>
      <c r="AT5247" s="25" t="s">
        <v>1110</v>
      </c>
      <c r="AU5247" s="25" t="s">
        <v>82</v>
      </c>
      <c r="AY5247" s="25" t="s">
        <v>492</v>
      </c>
      <c r="BE5247" s="220">
        <f>IF(N5247="základní",J5247,0)</f>
        <v>0</v>
      </c>
      <c r="BF5247" s="220">
        <f>IF(N5247="snížená",J5247,0)</f>
        <v>0</v>
      </c>
      <c r="BG5247" s="220">
        <f>IF(N5247="zákl. přenesená",J5247,0)</f>
        <v>0</v>
      </c>
      <c r="BH5247" s="220">
        <f>IF(N5247="sníž. přenesená",J5247,0)</f>
        <v>0</v>
      </c>
      <c r="BI5247" s="220">
        <f>IF(N5247="nulová",J5247,0)</f>
        <v>0</v>
      </c>
      <c r="BJ5247" s="25" t="s">
        <v>80</v>
      </c>
      <c r="BK5247" s="220">
        <f>ROUND(I5247*H5247,2)</f>
        <v>0</v>
      </c>
      <c r="BL5247" s="25" t="s">
        <v>775</v>
      </c>
      <c r="BM5247" s="25" t="s">
        <v>7350</v>
      </c>
    </row>
    <row r="5248" spans="2:65" s="1" customFormat="1" ht="24">
      <c r="B5248" s="42"/>
      <c r="C5248" s="64"/>
      <c r="D5248" s="227" t="s">
        <v>506</v>
      </c>
      <c r="E5248" s="64"/>
      <c r="F5248" s="274" t="s">
        <v>7351</v>
      </c>
      <c r="G5248" s="64"/>
      <c r="H5248" s="64"/>
      <c r="I5248" s="177"/>
      <c r="J5248" s="64"/>
      <c r="K5248" s="64"/>
      <c r="L5248" s="62"/>
      <c r="M5248" s="223"/>
      <c r="N5248" s="43"/>
      <c r="O5248" s="43"/>
      <c r="P5248" s="43"/>
      <c r="Q5248" s="43"/>
      <c r="R5248" s="43"/>
      <c r="S5248" s="43"/>
      <c r="T5248" s="79"/>
      <c r="AT5248" s="25" t="s">
        <v>506</v>
      </c>
      <c r="AU5248" s="25" t="s">
        <v>82</v>
      </c>
    </row>
    <row r="5249" spans="2:65" s="1" customFormat="1" ht="25.5" customHeight="1">
      <c r="B5249" s="42"/>
      <c r="C5249" s="278" t="s">
        <v>7352</v>
      </c>
      <c r="D5249" s="278" t="s">
        <v>1110</v>
      </c>
      <c r="E5249" s="279" t="s">
        <v>7353</v>
      </c>
      <c r="F5249" s="280" t="s">
        <v>7354</v>
      </c>
      <c r="G5249" s="281" t="s">
        <v>1025</v>
      </c>
      <c r="H5249" s="282">
        <v>1</v>
      </c>
      <c r="I5249" s="283"/>
      <c r="J5249" s="284">
        <f>ROUND(I5249*H5249,2)</f>
        <v>0</v>
      </c>
      <c r="K5249" s="280" t="s">
        <v>23</v>
      </c>
      <c r="L5249" s="285"/>
      <c r="M5249" s="286" t="s">
        <v>23</v>
      </c>
      <c r="N5249" s="287" t="s">
        <v>44</v>
      </c>
      <c r="O5249" s="43"/>
      <c r="P5249" s="218">
        <f>O5249*H5249</f>
        <v>0</v>
      </c>
      <c r="Q5249" s="218">
        <v>0</v>
      </c>
      <c r="R5249" s="218">
        <f>Q5249*H5249</f>
        <v>0</v>
      </c>
      <c r="S5249" s="218">
        <v>0</v>
      </c>
      <c r="T5249" s="219">
        <f>S5249*H5249</f>
        <v>0</v>
      </c>
      <c r="AR5249" s="25" t="s">
        <v>977</v>
      </c>
      <c r="AT5249" s="25" t="s">
        <v>1110</v>
      </c>
      <c r="AU5249" s="25" t="s">
        <v>82</v>
      </c>
      <c r="AY5249" s="25" t="s">
        <v>492</v>
      </c>
      <c r="BE5249" s="220">
        <f>IF(N5249="základní",J5249,0)</f>
        <v>0</v>
      </c>
      <c r="BF5249" s="220">
        <f>IF(N5249="snížená",J5249,0)</f>
        <v>0</v>
      </c>
      <c r="BG5249" s="220">
        <f>IF(N5249="zákl. přenesená",J5249,0)</f>
        <v>0</v>
      </c>
      <c r="BH5249" s="220">
        <f>IF(N5249="sníž. přenesená",J5249,0)</f>
        <v>0</v>
      </c>
      <c r="BI5249" s="220">
        <f>IF(N5249="nulová",J5249,0)</f>
        <v>0</v>
      </c>
      <c r="BJ5249" s="25" t="s">
        <v>80</v>
      </c>
      <c r="BK5249" s="220">
        <f>ROUND(I5249*H5249,2)</f>
        <v>0</v>
      </c>
      <c r="BL5249" s="25" t="s">
        <v>775</v>
      </c>
      <c r="BM5249" s="25" t="s">
        <v>7355</v>
      </c>
    </row>
    <row r="5250" spans="2:65" s="1" customFormat="1" ht="24">
      <c r="B5250" s="42"/>
      <c r="C5250" s="64"/>
      <c r="D5250" s="227" t="s">
        <v>506</v>
      </c>
      <c r="E5250" s="64"/>
      <c r="F5250" s="274" t="s">
        <v>7356</v>
      </c>
      <c r="G5250" s="64"/>
      <c r="H5250" s="64"/>
      <c r="I5250" s="177"/>
      <c r="J5250" s="64"/>
      <c r="K5250" s="64"/>
      <c r="L5250" s="62"/>
      <c r="M5250" s="223"/>
      <c r="N5250" s="43"/>
      <c r="O5250" s="43"/>
      <c r="P5250" s="43"/>
      <c r="Q5250" s="43"/>
      <c r="R5250" s="43"/>
      <c r="S5250" s="43"/>
      <c r="T5250" s="79"/>
      <c r="AT5250" s="25" t="s">
        <v>506</v>
      </c>
      <c r="AU5250" s="25" t="s">
        <v>82</v>
      </c>
    </row>
    <row r="5251" spans="2:65" s="1" customFormat="1" ht="25.5" customHeight="1">
      <c r="B5251" s="42"/>
      <c r="C5251" s="278" t="s">
        <v>7357</v>
      </c>
      <c r="D5251" s="278" t="s">
        <v>1110</v>
      </c>
      <c r="E5251" s="279" t="s">
        <v>7358</v>
      </c>
      <c r="F5251" s="280" t="s">
        <v>7359</v>
      </c>
      <c r="G5251" s="281" t="s">
        <v>1025</v>
      </c>
      <c r="H5251" s="282">
        <v>1</v>
      </c>
      <c r="I5251" s="283"/>
      <c r="J5251" s="284">
        <f>ROUND(I5251*H5251,2)</f>
        <v>0</v>
      </c>
      <c r="K5251" s="280" t="s">
        <v>23</v>
      </c>
      <c r="L5251" s="285"/>
      <c r="M5251" s="286" t="s">
        <v>23</v>
      </c>
      <c r="N5251" s="287" t="s">
        <v>44</v>
      </c>
      <c r="O5251" s="43"/>
      <c r="P5251" s="218">
        <f>O5251*H5251</f>
        <v>0</v>
      </c>
      <c r="Q5251" s="218">
        <v>0</v>
      </c>
      <c r="R5251" s="218">
        <f>Q5251*H5251</f>
        <v>0</v>
      </c>
      <c r="S5251" s="218">
        <v>0</v>
      </c>
      <c r="T5251" s="219">
        <f>S5251*H5251</f>
        <v>0</v>
      </c>
      <c r="AR5251" s="25" t="s">
        <v>977</v>
      </c>
      <c r="AT5251" s="25" t="s">
        <v>1110</v>
      </c>
      <c r="AU5251" s="25" t="s">
        <v>82</v>
      </c>
      <c r="AY5251" s="25" t="s">
        <v>492</v>
      </c>
      <c r="BE5251" s="220">
        <f>IF(N5251="základní",J5251,0)</f>
        <v>0</v>
      </c>
      <c r="BF5251" s="220">
        <f>IF(N5251="snížená",J5251,0)</f>
        <v>0</v>
      </c>
      <c r="BG5251" s="220">
        <f>IF(N5251="zákl. přenesená",J5251,0)</f>
        <v>0</v>
      </c>
      <c r="BH5251" s="220">
        <f>IF(N5251="sníž. přenesená",J5251,0)</f>
        <v>0</v>
      </c>
      <c r="BI5251" s="220">
        <f>IF(N5251="nulová",J5251,0)</f>
        <v>0</v>
      </c>
      <c r="BJ5251" s="25" t="s">
        <v>80</v>
      </c>
      <c r="BK5251" s="220">
        <f>ROUND(I5251*H5251,2)</f>
        <v>0</v>
      </c>
      <c r="BL5251" s="25" t="s">
        <v>775</v>
      </c>
      <c r="BM5251" s="25" t="s">
        <v>7360</v>
      </c>
    </row>
    <row r="5252" spans="2:65" s="1" customFormat="1" ht="24">
      <c r="B5252" s="42"/>
      <c r="C5252" s="64"/>
      <c r="D5252" s="227" t="s">
        <v>506</v>
      </c>
      <c r="E5252" s="64"/>
      <c r="F5252" s="274" t="s">
        <v>7361</v>
      </c>
      <c r="G5252" s="64"/>
      <c r="H5252" s="64"/>
      <c r="I5252" s="177"/>
      <c r="J5252" s="64"/>
      <c r="K5252" s="64"/>
      <c r="L5252" s="62"/>
      <c r="M5252" s="223"/>
      <c r="N5252" s="43"/>
      <c r="O5252" s="43"/>
      <c r="P5252" s="43"/>
      <c r="Q5252" s="43"/>
      <c r="R5252" s="43"/>
      <c r="S5252" s="43"/>
      <c r="T5252" s="79"/>
      <c r="AT5252" s="25" t="s">
        <v>506</v>
      </c>
      <c r="AU5252" s="25" t="s">
        <v>82</v>
      </c>
    </row>
    <row r="5253" spans="2:65" s="1" customFormat="1" ht="16.5" customHeight="1">
      <c r="B5253" s="42"/>
      <c r="C5253" s="209" t="s">
        <v>7362</v>
      </c>
      <c r="D5253" s="209" t="s">
        <v>498</v>
      </c>
      <c r="E5253" s="210" t="s">
        <v>7363</v>
      </c>
      <c r="F5253" s="211" t="s">
        <v>7364</v>
      </c>
      <c r="G5253" s="212" t="s">
        <v>1025</v>
      </c>
      <c r="H5253" s="213">
        <v>2</v>
      </c>
      <c r="I5253" s="214"/>
      <c r="J5253" s="215">
        <f>ROUND(I5253*H5253,2)</f>
        <v>0</v>
      </c>
      <c r="K5253" s="211" t="s">
        <v>23</v>
      </c>
      <c r="L5253" s="62"/>
      <c r="M5253" s="216" t="s">
        <v>23</v>
      </c>
      <c r="N5253" s="217" t="s">
        <v>44</v>
      </c>
      <c r="O5253" s="43"/>
      <c r="P5253" s="218">
        <f>O5253*H5253</f>
        <v>0</v>
      </c>
      <c r="Q5253" s="218">
        <v>0</v>
      </c>
      <c r="R5253" s="218">
        <f>Q5253*H5253</f>
        <v>0</v>
      </c>
      <c r="S5253" s="218">
        <v>0</v>
      </c>
      <c r="T5253" s="219">
        <f>S5253*H5253</f>
        <v>0</v>
      </c>
      <c r="AR5253" s="25" t="s">
        <v>775</v>
      </c>
      <c r="AT5253" s="25" t="s">
        <v>498</v>
      </c>
      <c r="AU5253" s="25" t="s">
        <v>82</v>
      </c>
      <c r="AY5253" s="25" t="s">
        <v>492</v>
      </c>
      <c r="BE5253" s="220">
        <f>IF(N5253="základní",J5253,0)</f>
        <v>0</v>
      </c>
      <c r="BF5253" s="220">
        <f>IF(N5253="snížená",J5253,0)</f>
        <v>0</v>
      </c>
      <c r="BG5253" s="220">
        <f>IF(N5253="zákl. přenesená",J5253,0)</f>
        <v>0</v>
      </c>
      <c r="BH5253" s="220">
        <f>IF(N5253="sníž. přenesená",J5253,0)</f>
        <v>0</v>
      </c>
      <c r="BI5253" s="220">
        <f>IF(N5253="nulová",J5253,0)</f>
        <v>0</v>
      </c>
      <c r="BJ5253" s="25" t="s">
        <v>80</v>
      </c>
      <c r="BK5253" s="220">
        <f>ROUND(I5253*H5253,2)</f>
        <v>0</v>
      </c>
      <c r="BL5253" s="25" t="s">
        <v>775</v>
      </c>
      <c r="BM5253" s="25" t="s">
        <v>7365</v>
      </c>
    </row>
    <row r="5254" spans="2:65" s="1" customFormat="1">
      <c r="B5254" s="42"/>
      <c r="C5254" s="64"/>
      <c r="D5254" s="227" t="s">
        <v>506</v>
      </c>
      <c r="E5254" s="64"/>
      <c r="F5254" s="274" t="s">
        <v>7364</v>
      </c>
      <c r="G5254" s="64"/>
      <c r="H5254" s="64"/>
      <c r="I5254" s="177"/>
      <c r="J5254" s="64"/>
      <c r="K5254" s="64"/>
      <c r="L5254" s="62"/>
      <c r="M5254" s="223"/>
      <c r="N5254" s="43"/>
      <c r="O5254" s="43"/>
      <c r="P5254" s="43"/>
      <c r="Q5254" s="43"/>
      <c r="R5254" s="43"/>
      <c r="S5254" s="43"/>
      <c r="T5254" s="79"/>
      <c r="AT5254" s="25" t="s">
        <v>506</v>
      </c>
      <c r="AU5254" s="25" t="s">
        <v>82</v>
      </c>
    </row>
    <row r="5255" spans="2:65" s="1" customFormat="1" ht="38.25" customHeight="1">
      <c r="B5255" s="42"/>
      <c r="C5255" s="278" t="s">
        <v>7366</v>
      </c>
      <c r="D5255" s="278" t="s">
        <v>1110</v>
      </c>
      <c r="E5255" s="279" t="s">
        <v>7367</v>
      </c>
      <c r="F5255" s="280" t="s">
        <v>7368</v>
      </c>
      <c r="G5255" s="281" t="s">
        <v>1025</v>
      </c>
      <c r="H5255" s="282">
        <v>2</v>
      </c>
      <c r="I5255" s="283"/>
      <c r="J5255" s="284">
        <f>ROUND(I5255*H5255,2)</f>
        <v>0</v>
      </c>
      <c r="K5255" s="280" t="s">
        <v>23</v>
      </c>
      <c r="L5255" s="285"/>
      <c r="M5255" s="286" t="s">
        <v>23</v>
      </c>
      <c r="N5255" s="287" t="s">
        <v>44</v>
      </c>
      <c r="O5255" s="43"/>
      <c r="P5255" s="218">
        <f>O5255*H5255</f>
        <v>0</v>
      </c>
      <c r="Q5255" s="218">
        <v>0</v>
      </c>
      <c r="R5255" s="218">
        <f>Q5255*H5255</f>
        <v>0</v>
      </c>
      <c r="S5255" s="218">
        <v>0</v>
      </c>
      <c r="T5255" s="219">
        <f>S5255*H5255</f>
        <v>0</v>
      </c>
      <c r="AR5255" s="25" t="s">
        <v>977</v>
      </c>
      <c r="AT5255" s="25" t="s">
        <v>1110</v>
      </c>
      <c r="AU5255" s="25" t="s">
        <v>82</v>
      </c>
      <c r="AY5255" s="25" t="s">
        <v>492</v>
      </c>
      <c r="BE5255" s="220">
        <f>IF(N5255="základní",J5255,0)</f>
        <v>0</v>
      </c>
      <c r="BF5255" s="220">
        <f>IF(N5255="snížená",J5255,0)</f>
        <v>0</v>
      </c>
      <c r="BG5255" s="220">
        <f>IF(N5255="zákl. přenesená",J5255,0)</f>
        <v>0</v>
      </c>
      <c r="BH5255" s="220">
        <f>IF(N5255="sníž. přenesená",J5255,0)</f>
        <v>0</v>
      </c>
      <c r="BI5255" s="220">
        <f>IF(N5255="nulová",J5255,0)</f>
        <v>0</v>
      </c>
      <c r="BJ5255" s="25" t="s">
        <v>80</v>
      </c>
      <c r="BK5255" s="220">
        <f>ROUND(I5255*H5255,2)</f>
        <v>0</v>
      </c>
      <c r="BL5255" s="25" t="s">
        <v>775</v>
      </c>
      <c r="BM5255" s="25" t="s">
        <v>7369</v>
      </c>
    </row>
    <row r="5256" spans="2:65" s="1" customFormat="1" ht="24">
      <c r="B5256" s="42"/>
      <c r="C5256" s="64"/>
      <c r="D5256" s="221" t="s">
        <v>506</v>
      </c>
      <c r="E5256" s="64"/>
      <c r="F5256" s="222" t="s">
        <v>7370</v>
      </c>
      <c r="G5256" s="64"/>
      <c r="H5256" s="64"/>
      <c r="I5256" s="177"/>
      <c r="J5256" s="64"/>
      <c r="K5256" s="64"/>
      <c r="L5256" s="62"/>
      <c r="M5256" s="223"/>
      <c r="N5256" s="43"/>
      <c r="O5256" s="43"/>
      <c r="P5256" s="43"/>
      <c r="Q5256" s="43"/>
      <c r="R5256" s="43"/>
      <c r="S5256" s="43"/>
      <c r="T5256" s="79"/>
      <c r="AT5256" s="25" t="s">
        <v>506</v>
      </c>
      <c r="AU5256" s="25" t="s">
        <v>82</v>
      </c>
    </row>
    <row r="5257" spans="2:65" s="11" customFormat="1" ht="37.35" customHeight="1">
      <c r="B5257" s="192"/>
      <c r="C5257" s="193"/>
      <c r="D5257" s="206" t="s">
        <v>72</v>
      </c>
      <c r="E5257" s="290" t="s">
        <v>7371</v>
      </c>
      <c r="F5257" s="290" t="s">
        <v>7372</v>
      </c>
      <c r="G5257" s="193"/>
      <c r="H5257" s="193"/>
      <c r="I5257" s="196"/>
      <c r="J5257" s="291">
        <f>BK5257</f>
        <v>0</v>
      </c>
      <c r="K5257" s="193"/>
      <c r="L5257" s="198"/>
      <c r="M5257" s="199"/>
      <c r="N5257" s="200"/>
      <c r="O5257" s="200"/>
      <c r="P5257" s="201">
        <f>SUM(P5258:P5293)</f>
        <v>0</v>
      </c>
      <c r="Q5257" s="200"/>
      <c r="R5257" s="201">
        <f>SUM(R5258:R5293)</f>
        <v>0</v>
      </c>
      <c r="S5257" s="200"/>
      <c r="T5257" s="202">
        <f>SUM(T5258:T5293)</f>
        <v>0</v>
      </c>
      <c r="AR5257" s="203" t="s">
        <v>502</v>
      </c>
      <c r="AT5257" s="204" t="s">
        <v>72</v>
      </c>
      <c r="AU5257" s="204" t="s">
        <v>73</v>
      </c>
      <c r="AY5257" s="203" t="s">
        <v>492</v>
      </c>
      <c r="BK5257" s="205">
        <f>SUM(BK5258:BK5293)</f>
        <v>0</v>
      </c>
    </row>
    <row r="5258" spans="2:65" s="1" customFormat="1" ht="16.5" customHeight="1">
      <c r="B5258" s="42"/>
      <c r="C5258" s="209" t="s">
        <v>7373</v>
      </c>
      <c r="D5258" s="209" t="s">
        <v>498</v>
      </c>
      <c r="E5258" s="210" t="s">
        <v>7374</v>
      </c>
      <c r="F5258" s="211" t="s">
        <v>7375</v>
      </c>
      <c r="G5258" s="212" t="s">
        <v>7376</v>
      </c>
      <c r="H5258" s="213">
        <v>50</v>
      </c>
      <c r="I5258" s="214"/>
      <c r="J5258" s="215">
        <f>ROUND(I5258*H5258,2)</f>
        <v>0</v>
      </c>
      <c r="K5258" s="211" t="s">
        <v>23</v>
      </c>
      <c r="L5258" s="62"/>
      <c r="M5258" s="216" t="s">
        <v>23</v>
      </c>
      <c r="N5258" s="217" t="s">
        <v>44</v>
      </c>
      <c r="O5258" s="43"/>
      <c r="P5258" s="218">
        <f>O5258*H5258</f>
        <v>0</v>
      </c>
      <c r="Q5258" s="218">
        <v>0</v>
      </c>
      <c r="R5258" s="218">
        <f>Q5258*H5258</f>
        <v>0</v>
      </c>
      <c r="S5258" s="218">
        <v>0</v>
      </c>
      <c r="T5258" s="219">
        <f>S5258*H5258</f>
        <v>0</v>
      </c>
      <c r="AR5258" s="25" t="s">
        <v>4344</v>
      </c>
      <c r="AT5258" s="25" t="s">
        <v>498</v>
      </c>
      <c r="AU5258" s="25" t="s">
        <v>80</v>
      </c>
      <c r="AY5258" s="25" t="s">
        <v>492</v>
      </c>
      <c r="BE5258" s="220">
        <f>IF(N5258="základní",J5258,0)</f>
        <v>0</v>
      </c>
      <c r="BF5258" s="220">
        <f>IF(N5258="snížená",J5258,0)</f>
        <v>0</v>
      </c>
      <c r="BG5258" s="220">
        <f>IF(N5258="zákl. přenesená",J5258,0)</f>
        <v>0</v>
      </c>
      <c r="BH5258" s="220">
        <f>IF(N5258="sníž. přenesená",J5258,0)</f>
        <v>0</v>
      </c>
      <c r="BI5258" s="220">
        <f>IF(N5258="nulová",J5258,0)</f>
        <v>0</v>
      </c>
      <c r="BJ5258" s="25" t="s">
        <v>80</v>
      </c>
      <c r="BK5258" s="220">
        <f>ROUND(I5258*H5258,2)</f>
        <v>0</v>
      </c>
      <c r="BL5258" s="25" t="s">
        <v>4344</v>
      </c>
      <c r="BM5258" s="25" t="s">
        <v>7377</v>
      </c>
    </row>
    <row r="5259" spans="2:65" s="1" customFormat="1">
      <c r="B5259" s="42"/>
      <c r="C5259" s="64"/>
      <c r="D5259" s="227" t="s">
        <v>506</v>
      </c>
      <c r="E5259" s="64"/>
      <c r="F5259" s="274" t="s">
        <v>7375</v>
      </c>
      <c r="G5259" s="64"/>
      <c r="H5259" s="64"/>
      <c r="I5259" s="177"/>
      <c r="J5259" s="64"/>
      <c r="K5259" s="64"/>
      <c r="L5259" s="62"/>
      <c r="M5259" s="223"/>
      <c r="N5259" s="43"/>
      <c r="O5259" s="43"/>
      <c r="P5259" s="43"/>
      <c r="Q5259" s="43"/>
      <c r="R5259" s="43"/>
      <c r="S5259" s="43"/>
      <c r="T5259" s="79"/>
      <c r="AT5259" s="25" t="s">
        <v>506</v>
      </c>
      <c r="AU5259" s="25" t="s">
        <v>80</v>
      </c>
    </row>
    <row r="5260" spans="2:65" s="1" customFormat="1" ht="25.5" customHeight="1">
      <c r="B5260" s="42"/>
      <c r="C5260" s="278" t="s">
        <v>7378</v>
      </c>
      <c r="D5260" s="278" t="s">
        <v>1110</v>
      </c>
      <c r="E5260" s="279" t="s">
        <v>7379</v>
      </c>
      <c r="F5260" s="280" t="s">
        <v>7380</v>
      </c>
      <c r="G5260" s="281" t="s">
        <v>2537</v>
      </c>
      <c r="H5260" s="282">
        <v>1</v>
      </c>
      <c r="I5260" s="283"/>
      <c r="J5260" s="284">
        <f>ROUND(I5260*H5260,2)</f>
        <v>0</v>
      </c>
      <c r="K5260" s="280" t="s">
        <v>23</v>
      </c>
      <c r="L5260" s="285"/>
      <c r="M5260" s="286" t="s">
        <v>23</v>
      </c>
      <c r="N5260" s="287" t="s">
        <v>44</v>
      </c>
      <c r="O5260" s="43"/>
      <c r="P5260" s="218">
        <f>O5260*H5260</f>
        <v>0</v>
      </c>
      <c r="Q5260" s="218">
        <v>0</v>
      </c>
      <c r="R5260" s="218">
        <f>Q5260*H5260</f>
        <v>0</v>
      </c>
      <c r="S5260" s="218">
        <v>0</v>
      </c>
      <c r="T5260" s="219">
        <f>S5260*H5260</f>
        <v>0</v>
      </c>
      <c r="AR5260" s="25" t="s">
        <v>977</v>
      </c>
      <c r="AT5260" s="25" t="s">
        <v>1110</v>
      </c>
      <c r="AU5260" s="25" t="s">
        <v>80</v>
      </c>
      <c r="AY5260" s="25" t="s">
        <v>492</v>
      </c>
      <c r="BE5260" s="220">
        <f>IF(N5260="základní",J5260,0)</f>
        <v>0</v>
      </c>
      <c r="BF5260" s="220">
        <f>IF(N5260="snížená",J5260,0)</f>
        <v>0</v>
      </c>
      <c r="BG5260" s="220">
        <f>IF(N5260="zákl. přenesená",J5260,0)</f>
        <v>0</v>
      </c>
      <c r="BH5260" s="220">
        <f>IF(N5260="sníž. přenesená",J5260,0)</f>
        <v>0</v>
      </c>
      <c r="BI5260" s="220">
        <f>IF(N5260="nulová",J5260,0)</f>
        <v>0</v>
      </c>
      <c r="BJ5260" s="25" t="s">
        <v>80</v>
      </c>
      <c r="BK5260" s="220">
        <f>ROUND(I5260*H5260,2)</f>
        <v>0</v>
      </c>
      <c r="BL5260" s="25" t="s">
        <v>775</v>
      </c>
      <c r="BM5260" s="25" t="s">
        <v>7381</v>
      </c>
    </row>
    <row r="5261" spans="2:65" s="1" customFormat="1">
      <c r="B5261" s="42"/>
      <c r="C5261" s="64"/>
      <c r="D5261" s="227" t="s">
        <v>506</v>
      </c>
      <c r="E5261" s="64"/>
      <c r="F5261" s="274" t="s">
        <v>7380</v>
      </c>
      <c r="G5261" s="64"/>
      <c r="H5261" s="64"/>
      <c r="I5261" s="177"/>
      <c r="J5261" s="64"/>
      <c r="K5261" s="64"/>
      <c r="L5261" s="62"/>
      <c r="M5261" s="223"/>
      <c r="N5261" s="43"/>
      <c r="O5261" s="43"/>
      <c r="P5261" s="43"/>
      <c r="Q5261" s="43"/>
      <c r="R5261" s="43"/>
      <c r="S5261" s="43"/>
      <c r="T5261" s="79"/>
      <c r="AT5261" s="25" t="s">
        <v>506</v>
      </c>
      <c r="AU5261" s="25" t="s">
        <v>80</v>
      </c>
    </row>
    <row r="5262" spans="2:65" s="1" customFormat="1" ht="25.5" customHeight="1">
      <c r="B5262" s="42"/>
      <c r="C5262" s="278" t="s">
        <v>7382</v>
      </c>
      <c r="D5262" s="278" t="s">
        <v>1110</v>
      </c>
      <c r="E5262" s="279" t="s">
        <v>7383</v>
      </c>
      <c r="F5262" s="280" t="s">
        <v>7384</v>
      </c>
      <c r="G5262" s="281" t="s">
        <v>2537</v>
      </c>
      <c r="H5262" s="282">
        <v>1</v>
      </c>
      <c r="I5262" s="283"/>
      <c r="J5262" s="284">
        <f>ROUND(I5262*H5262,2)</f>
        <v>0</v>
      </c>
      <c r="K5262" s="280" t="s">
        <v>23</v>
      </c>
      <c r="L5262" s="285"/>
      <c r="M5262" s="286" t="s">
        <v>23</v>
      </c>
      <c r="N5262" s="287" t="s">
        <v>44</v>
      </c>
      <c r="O5262" s="43"/>
      <c r="P5262" s="218">
        <f>O5262*H5262</f>
        <v>0</v>
      </c>
      <c r="Q5262" s="218">
        <v>0</v>
      </c>
      <c r="R5262" s="218">
        <f>Q5262*H5262</f>
        <v>0</v>
      </c>
      <c r="S5262" s="218">
        <v>0</v>
      </c>
      <c r="T5262" s="219">
        <f>S5262*H5262</f>
        <v>0</v>
      </c>
      <c r="AR5262" s="25" t="s">
        <v>977</v>
      </c>
      <c r="AT5262" s="25" t="s">
        <v>1110</v>
      </c>
      <c r="AU5262" s="25" t="s">
        <v>80</v>
      </c>
      <c r="AY5262" s="25" t="s">
        <v>492</v>
      </c>
      <c r="BE5262" s="220">
        <f>IF(N5262="základní",J5262,0)</f>
        <v>0</v>
      </c>
      <c r="BF5262" s="220">
        <f>IF(N5262="snížená",J5262,0)</f>
        <v>0</v>
      </c>
      <c r="BG5262" s="220">
        <f>IF(N5262="zákl. přenesená",J5262,0)</f>
        <v>0</v>
      </c>
      <c r="BH5262" s="220">
        <f>IF(N5262="sníž. přenesená",J5262,0)</f>
        <v>0</v>
      </c>
      <c r="BI5262" s="220">
        <f>IF(N5262="nulová",J5262,0)</f>
        <v>0</v>
      </c>
      <c r="BJ5262" s="25" t="s">
        <v>80</v>
      </c>
      <c r="BK5262" s="220">
        <f>ROUND(I5262*H5262,2)</f>
        <v>0</v>
      </c>
      <c r="BL5262" s="25" t="s">
        <v>775</v>
      </c>
      <c r="BM5262" s="25" t="s">
        <v>7385</v>
      </c>
    </row>
    <row r="5263" spans="2:65" s="1" customFormat="1">
      <c r="B5263" s="42"/>
      <c r="C5263" s="64"/>
      <c r="D5263" s="227" t="s">
        <v>506</v>
      </c>
      <c r="E5263" s="64"/>
      <c r="F5263" s="274" t="s">
        <v>7384</v>
      </c>
      <c r="G5263" s="64"/>
      <c r="H5263" s="64"/>
      <c r="I5263" s="177"/>
      <c r="J5263" s="64"/>
      <c r="K5263" s="64"/>
      <c r="L5263" s="62"/>
      <c r="M5263" s="223"/>
      <c r="N5263" s="43"/>
      <c r="O5263" s="43"/>
      <c r="P5263" s="43"/>
      <c r="Q5263" s="43"/>
      <c r="R5263" s="43"/>
      <c r="S5263" s="43"/>
      <c r="T5263" s="79"/>
      <c r="AT5263" s="25" t="s">
        <v>506</v>
      </c>
      <c r="AU5263" s="25" t="s">
        <v>80</v>
      </c>
    </row>
    <row r="5264" spans="2:65" s="1" customFormat="1" ht="25.5" customHeight="1">
      <c r="B5264" s="42"/>
      <c r="C5264" s="278" t="s">
        <v>7386</v>
      </c>
      <c r="D5264" s="278" t="s">
        <v>1110</v>
      </c>
      <c r="E5264" s="279" t="s">
        <v>7387</v>
      </c>
      <c r="F5264" s="280" t="s">
        <v>7388</v>
      </c>
      <c r="G5264" s="281" t="s">
        <v>2537</v>
      </c>
      <c r="H5264" s="282">
        <v>2</v>
      </c>
      <c r="I5264" s="283"/>
      <c r="J5264" s="284">
        <f>ROUND(I5264*H5264,2)</f>
        <v>0</v>
      </c>
      <c r="K5264" s="280" t="s">
        <v>23</v>
      </c>
      <c r="L5264" s="285"/>
      <c r="M5264" s="286" t="s">
        <v>23</v>
      </c>
      <c r="N5264" s="287" t="s">
        <v>44</v>
      </c>
      <c r="O5264" s="43"/>
      <c r="P5264" s="218">
        <f>O5264*H5264</f>
        <v>0</v>
      </c>
      <c r="Q5264" s="218">
        <v>0</v>
      </c>
      <c r="R5264" s="218">
        <f>Q5264*H5264</f>
        <v>0</v>
      </c>
      <c r="S5264" s="218">
        <v>0</v>
      </c>
      <c r="T5264" s="219">
        <f>S5264*H5264</f>
        <v>0</v>
      </c>
      <c r="AR5264" s="25" t="s">
        <v>977</v>
      </c>
      <c r="AT5264" s="25" t="s">
        <v>1110</v>
      </c>
      <c r="AU5264" s="25" t="s">
        <v>80</v>
      </c>
      <c r="AY5264" s="25" t="s">
        <v>492</v>
      </c>
      <c r="BE5264" s="220">
        <f>IF(N5264="základní",J5264,0)</f>
        <v>0</v>
      </c>
      <c r="BF5264" s="220">
        <f>IF(N5264="snížená",J5264,0)</f>
        <v>0</v>
      </c>
      <c r="BG5264" s="220">
        <f>IF(N5264="zákl. přenesená",J5264,0)</f>
        <v>0</v>
      </c>
      <c r="BH5264" s="220">
        <f>IF(N5264="sníž. přenesená",J5264,0)</f>
        <v>0</v>
      </c>
      <c r="BI5264" s="220">
        <f>IF(N5264="nulová",J5264,0)</f>
        <v>0</v>
      </c>
      <c r="BJ5264" s="25" t="s">
        <v>80</v>
      </c>
      <c r="BK5264" s="220">
        <f>ROUND(I5264*H5264,2)</f>
        <v>0</v>
      </c>
      <c r="BL5264" s="25" t="s">
        <v>775</v>
      </c>
      <c r="BM5264" s="25" t="s">
        <v>7389</v>
      </c>
    </row>
    <row r="5265" spans="2:65" s="1" customFormat="1">
      <c r="B5265" s="42"/>
      <c r="C5265" s="64"/>
      <c r="D5265" s="227" t="s">
        <v>506</v>
      </c>
      <c r="E5265" s="64"/>
      <c r="F5265" s="274" t="s">
        <v>7388</v>
      </c>
      <c r="G5265" s="64"/>
      <c r="H5265" s="64"/>
      <c r="I5265" s="177"/>
      <c r="J5265" s="64"/>
      <c r="K5265" s="64"/>
      <c r="L5265" s="62"/>
      <c r="M5265" s="223"/>
      <c r="N5265" s="43"/>
      <c r="O5265" s="43"/>
      <c r="P5265" s="43"/>
      <c r="Q5265" s="43"/>
      <c r="R5265" s="43"/>
      <c r="S5265" s="43"/>
      <c r="T5265" s="79"/>
      <c r="AT5265" s="25" t="s">
        <v>506</v>
      </c>
      <c r="AU5265" s="25" t="s">
        <v>80</v>
      </c>
    </row>
    <row r="5266" spans="2:65" s="1" customFormat="1" ht="25.5" customHeight="1">
      <c r="B5266" s="42"/>
      <c r="C5266" s="278" t="s">
        <v>7390</v>
      </c>
      <c r="D5266" s="278" t="s">
        <v>1110</v>
      </c>
      <c r="E5266" s="279" t="s">
        <v>7391</v>
      </c>
      <c r="F5266" s="280" t="s">
        <v>7392</v>
      </c>
      <c r="G5266" s="281" t="s">
        <v>2537</v>
      </c>
      <c r="H5266" s="282">
        <v>2</v>
      </c>
      <c r="I5266" s="283"/>
      <c r="J5266" s="284">
        <f>ROUND(I5266*H5266,2)</f>
        <v>0</v>
      </c>
      <c r="K5266" s="280" t="s">
        <v>23</v>
      </c>
      <c r="L5266" s="285"/>
      <c r="M5266" s="286" t="s">
        <v>23</v>
      </c>
      <c r="N5266" s="287" t="s">
        <v>44</v>
      </c>
      <c r="O5266" s="43"/>
      <c r="P5266" s="218">
        <f>O5266*H5266</f>
        <v>0</v>
      </c>
      <c r="Q5266" s="218">
        <v>0</v>
      </c>
      <c r="R5266" s="218">
        <f>Q5266*H5266</f>
        <v>0</v>
      </c>
      <c r="S5266" s="218">
        <v>0</v>
      </c>
      <c r="T5266" s="219">
        <f>S5266*H5266</f>
        <v>0</v>
      </c>
      <c r="AR5266" s="25" t="s">
        <v>977</v>
      </c>
      <c r="AT5266" s="25" t="s">
        <v>1110</v>
      </c>
      <c r="AU5266" s="25" t="s">
        <v>80</v>
      </c>
      <c r="AY5266" s="25" t="s">
        <v>492</v>
      </c>
      <c r="BE5266" s="220">
        <f>IF(N5266="základní",J5266,0)</f>
        <v>0</v>
      </c>
      <c r="BF5266" s="220">
        <f>IF(N5266="snížená",J5266,0)</f>
        <v>0</v>
      </c>
      <c r="BG5266" s="220">
        <f>IF(N5266="zákl. přenesená",J5266,0)</f>
        <v>0</v>
      </c>
      <c r="BH5266" s="220">
        <f>IF(N5266="sníž. přenesená",J5266,0)</f>
        <v>0</v>
      </c>
      <c r="BI5266" s="220">
        <f>IF(N5266="nulová",J5266,0)</f>
        <v>0</v>
      </c>
      <c r="BJ5266" s="25" t="s">
        <v>80</v>
      </c>
      <c r="BK5266" s="220">
        <f>ROUND(I5266*H5266,2)</f>
        <v>0</v>
      </c>
      <c r="BL5266" s="25" t="s">
        <v>775</v>
      </c>
      <c r="BM5266" s="25" t="s">
        <v>7393</v>
      </c>
    </row>
    <row r="5267" spans="2:65" s="1" customFormat="1">
      <c r="B5267" s="42"/>
      <c r="C5267" s="64"/>
      <c r="D5267" s="227" t="s">
        <v>506</v>
      </c>
      <c r="E5267" s="64"/>
      <c r="F5267" s="274" t="s">
        <v>7392</v>
      </c>
      <c r="G5267" s="64"/>
      <c r="H5267" s="64"/>
      <c r="I5267" s="177"/>
      <c r="J5267" s="64"/>
      <c r="K5267" s="64"/>
      <c r="L5267" s="62"/>
      <c r="M5267" s="223"/>
      <c r="N5267" s="43"/>
      <c r="O5267" s="43"/>
      <c r="P5267" s="43"/>
      <c r="Q5267" s="43"/>
      <c r="R5267" s="43"/>
      <c r="S5267" s="43"/>
      <c r="T5267" s="79"/>
      <c r="AT5267" s="25" t="s">
        <v>506</v>
      </c>
      <c r="AU5267" s="25" t="s">
        <v>80</v>
      </c>
    </row>
    <row r="5268" spans="2:65" s="1" customFormat="1" ht="25.5" customHeight="1">
      <c r="B5268" s="42"/>
      <c r="C5268" s="278" t="s">
        <v>7394</v>
      </c>
      <c r="D5268" s="278" t="s">
        <v>1110</v>
      </c>
      <c r="E5268" s="279" t="s">
        <v>7395</v>
      </c>
      <c r="F5268" s="280" t="s">
        <v>7396</v>
      </c>
      <c r="G5268" s="281" t="s">
        <v>2537</v>
      </c>
      <c r="H5268" s="282">
        <v>1</v>
      </c>
      <c r="I5268" s="283"/>
      <c r="J5268" s="284">
        <f>ROUND(I5268*H5268,2)</f>
        <v>0</v>
      </c>
      <c r="K5268" s="280" t="s">
        <v>23</v>
      </c>
      <c r="L5268" s="285"/>
      <c r="M5268" s="286" t="s">
        <v>23</v>
      </c>
      <c r="N5268" s="287" t="s">
        <v>44</v>
      </c>
      <c r="O5268" s="43"/>
      <c r="P5268" s="218">
        <f>O5268*H5268</f>
        <v>0</v>
      </c>
      <c r="Q5268" s="218">
        <v>0</v>
      </c>
      <c r="R5268" s="218">
        <f>Q5268*H5268</f>
        <v>0</v>
      </c>
      <c r="S5268" s="218">
        <v>0</v>
      </c>
      <c r="T5268" s="219">
        <f>S5268*H5268</f>
        <v>0</v>
      </c>
      <c r="AR5268" s="25" t="s">
        <v>977</v>
      </c>
      <c r="AT5268" s="25" t="s">
        <v>1110</v>
      </c>
      <c r="AU5268" s="25" t="s">
        <v>80</v>
      </c>
      <c r="AY5268" s="25" t="s">
        <v>492</v>
      </c>
      <c r="BE5268" s="220">
        <f>IF(N5268="základní",J5268,0)</f>
        <v>0</v>
      </c>
      <c r="BF5268" s="220">
        <f>IF(N5268="snížená",J5268,0)</f>
        <v>0</v>
      </c>
      <c r="BG5268" s="220">
        <f>IF(N5268="zákl. přenesená",J5268,0)</f>
        <v>0</v>
      </c>
      <c r="BH5268" s="220">
        <f>IF(N5268="sníž. přenesená",J5268,0)</f>
        <v>0</v>
      </c>
      <c r="BI5268" s="220">
        <f>IF(N5268="nulová",J5268,0)</f>
        <v>0</v>
      </c>
      <c r="BJ5268" s="25" t="s">
        <v>80</v>
      </c>
      <c r="BK5268" s="220">
        <f>ROUND(I5268*H5268,2)</f>
        <v>0</v>
      </c>
      <c r="BL5268" s="25" t="s">
        <v>775</v>
      </c>
      <c r="BM5268" s="25" t="s">
        <v>7397</v>
      </c>
    </row>
    <row r="5269" spans="2:65" s="1" customFormat="1">
      <c r="B5269" s="42"/>
      <c r="C5269" s="64"/>
      <c r="D5269" s="227" t="s">
        <v>506</v>
      </c>
      <c r="E5269" s="64"/>
      <c r="F5269" s="274" t="s">
        <v>7396</v>
      </c>
      <c r="G5269" s="64"/>
      <c r="H5269" s="64"/>
      <c r="I5269" s="177"/>
      <c r="J5269" s="64"/>
      <c r="K5269" s="64"/>
      <c r="L5269" s="62"/>
      <c r="M5269" s="223"/>
      <c r="N5269" s="43"/>
      <c r="O5269" s="43"/>
      <c r="P5269" s="43"/>
      <c r="Q5269" s="43"/>
      <c r="R5269" s="43"/>
      <c r="S5269" s="43"/>
      <c r="T5269" s="79"/>
      <c r="AT5269" s="25" t="s">
        <v>506</v>
      </c>
      <c r="AU5269" s="25" t="s">
        <v>80</v>
      </c>
    </row>
    <row r="5270" spans="2:65" s="1" customFormat="1" ht="25.5" customHeight="1">
      <c r="B5270" s="42"/>
      <c r="C5270" s="278" t="s">
        <v>7398</v>
      </c>
      <c r="D5270" s="278" t="s">
        <v>1110</v>
      </c>
      <c r="E5270" s="279" t="s">
        <v>7399</v>
      </c>
      <c r="F5270" s="280" t="s">
        <v>7400</v>
      </c>
      <c r="G5270" s="281" t="s">
        <v>2537</v>
      </c>
      <c r="H5270" s="282">
        <v>1</v>
      </c>
      <c r="I5270" s="283"/>
      <c r="J5270" s="284">
        <f>ROUND(I5270*H5270,2)</f>
        <v>0</v>
      </c>
      <c r="K5270" s="280" t="s">
        <v>23</v>
      </c>
      <c r="L5270" s="285"/>
      <c r="M5270" s="286" t="s">
        <v>23</v>
      </c>
      <c r="N5270" s="287" t="s">
        <v>44</v>
      </c>
      <c r="O5270" s="43"/>
      <c r="P5270" s="218">
        <f>O5270*H5270</f>
        <v>0</v>
      </c>
      <c r="Q5270" s="218">
        <v>0</v>
      </c>
      <c r="R5270" s="218">
        <f>Q5270*H5270</f>
        <v>0</v>
      </c>
      <c r="S5270" s="218">
        <v>0</v>
      </c>
      <c r="T5270" s="219">
        <f>S5270*H5270</f>
        <v>0</v>
      </c>
      <c r="AR5270" s="25" t="s">
        <v>977</v>
      </c>
      <c r="AT5270" s="25" t="s">
        <v>1110</v>
      </c>
      <c r="AU5270" s="25" t="s">
        <v>80</v>
      </c>
      <c r="AY5270" s="25" t="s">
        <v>492</v>
      </c>
      <c r="BE5270" s="220">
        <f>IF(N5270="základní",J5270,0)</f>
        <v>0</v>
      </c>
      <c r="BF5270" s="220">
        <f>IF(N5270="snížená",J5270,0)</f>
        <v>0</v>
      </c>
      <c r="BG5270" s="220">
        <f>IF(N5270="zákl. přenesená",J5270,0)</f>
        <v>0</v>
      </c>
      <c r="BH5270" s="220">
        <f>IF(N5270="sníž. přenesená",J5270,0)</f>
        <v>0</v>
      </c>
      <c r="BI5270" s="220">
        <f>IF(N5270="nulová",J5270,0)</f>
        <v>0</v>
      </c>
      <c r="BJ5270" s="25" t="s">
        <v>80</v>
      </c>
      <c r="BK5270" s="220">
        <f>ROUND(I5270*H5270,2)</f>
        <v>0</v>
      </c>
      <c r="BL5270" s="25" t="s">
        <v>775</v>
      </c>
      <c r="BM5270" s="25" t="s">
        <v>7401</v>
      </c>
    </row>
    <row r="5271" spans="2:65" s="1" customFormat="1">
      <c r="B5271" s="42"/>
      <c r="C5271" s="64"/>
      <c r="D5271" s="227" t="s">
        <v>506</v>
      </c>
      <c r="E5271" s="64"/>
      <c r="F5271" s="274" t="s">
        <v>7400</v>
      </c>
      <c r="G5271" s="64"/>
      <c r="H5271" s="64"/>
      <c r="I5271" s="177"/>
      <c r="J5271" s="64"/>
      <c r="K5271" s="64"/>
      <c r="L5271" s="62"/>
      <c r="M5271" s="223"/>
      <c r="N5271" s="43"/>
      <c r="O5271" s="43"/>
      <c r="P5271" s="43"/>
      <c r="Q5271" s="43"/>
      <c r="R5271" s="43"/>
      <c r="S5271" s="43"/>
      <c r="T5271" s="79"/>
      <c r="AT5271" s="25" t="s">
        <v>506</v>
      </c>
      <c r="AU5271" s="25" t="s">
        <v>80</v>
      </c>
    </row>
    <row r="5272" spans="2:65" s="1" customFormat="1" ht="25.5" customHeight="1">
      <c r="B5272" s="42"/>
      <c r="C5272" s="278" t="s">
        <v>7402</v>
      </c>
      <c r="D5272" s="278" t="s">
        <v>1110</v>
      </c>
      <c r="E5272" s="279" t="s">
        <v>7403</v>
      </c>
      <c r="F5272" s="280" t="s">
        <v>7404</v>
      </c>
      <c r="G5272" s="281" t="s">
        <v>2537</v>
      </c>
      <c r="H5272" s="282">
        <v>1</v>
      </c>
      <c r="I5272" s="283"/>
      <c r="J5272" s="284">
        <f>ROUND(I5272*H5272,2)</f>
        <v>0</v>
      </c>
      <c r="K5272" s="280" t="s">
        <v>23</v>
      </c>
      <c r="L5272" s="285"/>
      <c r="M5272" s="286" t="s">
        <v>23</v>
      </c>
      <c r="N5272" s="287" t="s">
        <v>44</v>
      </c>
      <c r="O5272" s="43"/>
      <c r="P5272" s="218">
        <f>O5272*H5272</f>
        <v>0</v>
      </c>
      <c r="Q5272" s="218">
        <v>0</v>
      </c>
      <c r="R5272" s="218">
        <f>Q5272*H5272</f>
        <v>0</v>
      </c>
      <c r="S5272" s="218">
        <v>0</v>
      </c>
      <c r="T5272" s="219">
        <f>S5272*H5272</f>
        <v>0</v>
      </c>
      <c r="AR5272" s="25" t="s">
        <v>977</v>
      </c>
      <c r="AT5272" s="25" t="s">
        <v>1110</v>
      </c>
      <c r="AU5272" s="25" t="s">
        <v>80</v>
      </c>
      <c r="AY5272" s="25" t="s">
        <v>492</v>
      </c>
      <c r="BE5272" s="220">
        <f>IF(N5272="základní",J5272,0)</f>
        <v>0</v>
      </c>
      <c r="BF5272" s="220">
        <f>IF(N5272="snížená",J5272,0)</f>
        <v>0</v>
      </c>
      <c r="BG5272" s="220">
        <f>IF(N5272="zákl. přenesená",J5272,0)</f>
        <v>0</v>
      </c>
      <c r="BH5272" s="220">
        <f>IF(N5272="sníž. přenesená",J5272,0)</f>
        <v>0</v>
      </c>
      <c r="BI5272" s="220">
        <f>IF(N5272="nulová",J5272,0)</f>
        <v>0</v>
      </c>
      <c r="BJ5272" s="25" t="s">
        <v>80</v>
      </c>
      <c r="BK5272" s="220">
        <f>ROUND(I5272*H5272,2)</f>
        <v>0</v>
      </c>
      <c r="BL5272" s="25" t="s">
        <v>775</v>
      </c>
      <c r="BM5272" s="25" t="s">
        <v>7405</v>
      </c>
    </row>
    <row r="5273" spans="2:65" s="1" customFormat="1">
      <c r="B5273" s="42"/>
      <c r="C5273" s="64"/>
      <c r="D5273" s="227" t="s">
        <v>506</v>
      </c>
      <c r="E5273" s="64"/>
      <c r="F5273" s="274" t="s">
        <v>7404</v>
      </c>
      <c r="G5273" s="64"/>
      <c r="H5273" s="64"/>
      <c r="I5273" s="177"/>
      <c r="J5273" s="64"/>
      <c r="K5273" s="64"/>
      <c r="L5273" s="62"/>
      <c r="M5273" s="223"/>
      <c r="N5273" s="43"/>
      <c r="O5273" s="43"/>
      <c r="P5273" s="43"/>
      <c r="Q5273" s="43"/>
      <c r="R5273" s="43"/>
      <c r="S5273" s="43"/>
      <c r="T5273" s="79"/>
      <c r="AT5273" s="25" t="s">
        <v>506</v>
      </c>
      <c r="AU5273" s="25" t="s">
        <v>80</v>
      </c>
    </row>
    <row r="5274" spans="2:65" s="1" customFormat="1" ht="25.5" customHeight="1">
      <c r="B5274" s="42"/>
      <c r="C5274" s="278" t="s">
        <v>7406</v>
      </c>
      <c r="D5274" s="278" t="s">
        <v>1110</v>
      </c>
      <c r="E5274" s="279" t="s">
        <v>7407</v>
      </c>
      <c r="F5274" s="280" t="s">
        <v>7408</v>
      </c>
      <c r="G5274" s="281" t="s">
        <v>2537</v>
      </c>
      <c r="H5274" s="282">
        <v>2</v>
      </c>
      <c r="I5274" s="283"/>
      <c r="J5274" s="284">
        <f>ROUND(I5274*H5274,2)</f>
        <v>0</v>
      </c>
      <c r="K5274" s="280" t="s">
        <v>23</v>
      </c>
      <c r="L5274" s="285"/>
      <c r="M5274" s="286" t="s">
        <v>23</v>
      </c>
      <c r="N5274" s="287" t="s">
        <v>44</v>
      </c>
      <c r="O5274" s="43"/>
      <c r="P5274" s="218">
        <f>O5274*H5274</f>
        <v>0</v>
      </c>
      <c r="Q5274" s="218">
        <v>0</v>
      </c>
      <c r="R5274" s="218">
        <f>Q5274*H5274</f>
        <v>0</v>
      </c>
      <c r="S5274" s="218">
        <v>0</v>
      </c>
      <c r="T5274" s="219">
        <f>S5274*H5274</f>
        <v>0</v>
      </c>
      <c r="AR5274" s="25" t="s">
        <v>977</v>
      </c>
      <c r="AT5274" s="25" t="s">
        <v>1110</v>
      </c>
      <c r="AU5274" s="25" t="s">
        <v>80</v>
      </c>
      <c r="AY5274" s="25" t="s">
        <v>492</v>
      </c>
      <c r="BE5274" s="220">
        <f>IF(N5274="základní",J5274,0)</f>
        <v>0</v>
      </c>
      <c r="BF5274" s="220">
        <f>IF(N5274="snížená",J5274,0)</f>
        <v>0</v>
      </c>
      <c r="BG5274" s="220">
        <f>IF(N5274="zákl. přenesená",J5274,0)</f>
        <v>0</v>
      </c>
      <c r="BH5274" s="220">
        <f>IF(N5274="sníž. přenesená",J5274,0)</f>
        <v>0</v>
      </c>
      <c r="BI5274" s="220">
        <f>IF(N5274="nulová",J5274,0)</f>
        <v>0</v>
      </c>
      <c r="BJ5274" s="25" t="s">
        <v>80</v>
      </c>
      <c r="BK5274" s="220">
        <f>ROUND(I5274*H5274,2)</f>
        <v>0</v>
      </c>
      <c r="BL5274" s="25" t="s">
        <v>775</v>
      </c>
      <c r="BM5274" s="25" t="s">
        <v>7409</v>
      </c>
    </row>
    <row r="5275" spans="2:65" s="1" customFormat="1">
      <c r="B5275" s="42"/>
      <c r="C5275" s="64"/>
      <c r="D5275" s="227" t="s">
        <v>506</v>
      </c>
      <c r="E5275" s="64"/>
      <c r="F5275" s="274" t="s">
        <v>7408</v>
      </c>
      <c r="G5275" s="64"/>
      <c r="H5275" s="64"/>
      <c r="I5275" s="177"/>
      <c r="J5275" s="64"/>
      <c r="K5275" s="64"/>
      <c r="L5275" s="62"/>
      <c r="M5275" s="223"/>
      <c r="N5275" s="43"/>
      <c r="O5275" s="43"/>
      <c r="P5275" s="43"/>
      <c r="Q5275" s="43"/>
      <c r="R5275" s="43"/>
      <c r="S5275" s="43"/>
      <c r="T5275" s="79"/>
      <c r="AT5275" s="25" t="s">
        <v>506</v>
      </c>
      <c r="AU5275" s="25" t="s">
        <v>80</v>
      </c>
    </row>
    <row r="5276" spans="2:65" s="1" customFormat="1" ht="25.5" customHeight="1">
      <c r="B5276" s="42"/>
      <c r="C5276" s="278" t="s">
        <v>7410</v>
      </c>
      <c r="D5276" s="278" t="s">
        <v>1110</v>
      </c>
      <c r="E5276" s="279" t="s">
        <v>7411</v>
      </c>
      <c r="F5276" s="280" t="s">
        <v>7412</v>
      </c>
      <c r="G5276" s="281" t="s">
        <v>2537</v>
      </c>
      <c r="H5276" s="282">
        <v>570</v>
      </c>
      <c r="I5276" s="283"/>
      <c r="J5276" s="284">
        <f>ROUND(I5276*H5276,2)</f>
        <v>0</v>
      </c>
      <c r="K5276" s="280" t="s">
        <v>23</v>
      </c>
      <c r="L5276" s="285"/>
      <c r="M5276" s="286" t="s">
        <v>23</v>
      </c>
      <c r="N5276" s="287" t="s">
        <v>44</v>
      </c>
      <c r="O5276" s="43"/>
      <c r="P5276" s="218">
        <f>O5276*H5276</f>
        <v>0</v>
      </c>
      <c r="Q5276" s="218">
        <v>0</v>
      </c>
      <c r="R5276" s="218">
        <f>Q5276*H5276</f>
        <v>0</v>
      </c>
      <c r="S5276" s="218">
        <v>0</v>
      </c>
      <c r="T5276" s="219">
        <f>S5276*H5276</f>
        <v>0</v>
      </c>
      <c r="AR5276" s="25" t="s">
        <v>977</v>
      </c>
      <c r="AT5276" s="25" t="s">
        <v>1110</v>
      </c>
      <c r="AU5276" s="25" t="s">
        <v>80</v>
      </c>
      <c r="AY5276" s="25" t="s">
        <v>492</v>
      </c>
      <c r="BE5276" s="220">
        <f>IF(N5276="základní",J5276,0)</f>
        <v>0</v>
      </c>
      <c r="BF5276" s="220">
        <f>IF(N5276="snížená",J5276,0)</f>
        <v>0</v>
      </c>
      <c r="BG5276" s="220">
        <f>IF(N5276="zákl. přenesená",J5276,0)</f>
        <v>0</v>
      </c>
      <c r="BH5276" s="220">
        <f>IF(N5276="sníž. přenesená",J5276,0)</f>
        <v>0</v>
      </c>
      <c r="BI5276" s="220">
        <f>IF(N5276="nulová",J5276,0)</f>
        <v>0</v>
      </c>
      <c r="BJ5276" s="25" t="s">
        <v>80</v>
      </c>
      <c r="BK5276" s="220">
        <f>ROUND(I5276*H5276,2)</f>
        <v>0</v>
      </c>
      <c r="BL5276" s="25" t="s">
        <v>775</v>
      </c>
      <c r="BM5276" s="25" t="s">
        <v>7413</v>
      </c>
    </row>
    <row r="5277" spans="2:65" s="1" customFormat="1" ht="24">
      <c r="B5277" s="42"/>
      <c r="C5277" s="64"/>
      <c r="D5277" s="227" t="s">
        <v>506</v>
      </c>
      <c r="E5277" s="64"/>
      <c r="F5277" s="274" t="s">
        <v>7412</v>
      </c>
      <c r="G5277" s="64"/>
      <c r="H5277" s="64"/>
      <c r="I5277" s="177"/>
      <c r="J5277" s="64"/>
      <c r="K5277" s="64"/>
      <c r="L5277" s="62"/>
      <c r="M5277" s="223"/>
      <c r="N5277" s="43"/>
      <c r="O5277" s="43"/>
      <c r="P5277" s="43"/>
      <c r="Q5277" s="43"/>
      <c r="R5277" s="43"/>
      <c r="S5277" s="43"/>
      <c r="T5277" s="79"/>
      <c r="AT5277" s="25" t="s">
        <v>506</v>
      </c>
      <c r="AU5277" s="25" t="s">
        <v>80</v>
      </c>
    </row>
    <row r="5278" spans="2:65" s="1" customFormat="1" ht="16.5" customHeight="1">
      <c r="B5278" s="42"/>
      <c r="C5278" s="209" t="s">
        <v>7414</v>
      </c>
      <c r="D5278" s="209" t="s">
        <v>498</v>
      </c>
      <c r="E5278" s="210" t="s">
        <v>7415</v>
      </c>
      <c r="F5278" s="211" t="s">
        <v>7416</v>
      </c>
      <c r="G5278" s="212" t="s">
        <v>7376</v>
      </c>
      <c r="H5278" s="213">
        <v>30</v>
      </c>
      <c r="I5278" s="214"/>
      <c r="J5278" s="215">
        <f>ROUND(I5278*H5278,2)</f>
        <v>0</v>
      </c>
      <c r="K5278" s="211" t="s">
        <v>23</v>
      </c>
      <c r="L5278" s="62"/>
      <c r="M5278" s="216" t="s">
        <v>23</v>
      </c>
      <c r="N5278" s="217" t="s">
        <v>44</v>
      </c>
      <c r="O5278" s="43"/>
      <c r="P5278" s="218">
        <f>O5278*H5278</f>
        <v>0</v>
      </c>
      <c r="Q5278" s="218">
        <v>0</v>
      </c>
      <c r="R5278" s="218">
        <f>Q5278*H5278</f>
        <v>0</v>
      </c>
      <c r="S5278" s="218">
        <v>0</v>
      </c>
      <c r="T5278" s="219">
        <f>S5278*H5278</f>
        <v>0</v>
      </c>
      <c r="AR5278" s="25" t="s">
        <v>775</v>
      </c>
      <c r="AT5278" s="25" t="s">
        <v>498</v>
      </c>
      <c r="AU5278" s="25" t="s">
        <v>80</v>
      </c>
      <c r="AY5278" s="25" t="s">
        <v>492</v>
      </c>
      <c r="BE5278" s="220">
        <f>IF(N5278="základní",J5278,0)</f>
        <v>0</v>
      </c>
      <c r="BF5278" s="220">
        <f>IF(N5278="snížená",J5278,0)</f>
        <v>0</v>
      </c>
      <c r="BG5278" s="220">
        <f>IF(N5278="zákl. přenesená",J5278,0)</f>
        <v>0</v>
      </c>
      <c r="BH5278" s="220">
        <f>IF(N5278="sníž. přenesená",J5278,0)</f>
        <v>0</v>
      </c>
      <c r="BI5278" s="220">
        <f>IF(N5278="nulová",J5278,0)</f>
        <v>0</v>
      </c>
      <c r="BJ5278" s="25" t="s">
        <v>80</v>
      </c>
      <c r="BK5278" s="220">
        <f>ROUND(I5278*H5278,2)</f>
        <v>0</v>
      </c>
      <c r="BL5278" s="25" t="s">
        <v>775</v>
      </c>
      <c r="BM5278" s="25" t="s">
        <v>7417</v>
      </c>
    </row>
    <row r="5279" spans="2:65" s="1" customFormat="1">
      <c r="B5279" s="42"/>
      <c r="C5279" s="64"/>
      <c r="D5279" s="227" t="s">
        <v>506</v>
      </c>
      <c r="E5279" s="64"/>
      <c r="F5279" s="274" t="s">
        <v>7416</v>
      </c>
      <c r="G5279" s="64"/>
      <c r="H5279" s="64"/>
      <c r="I5279" s="177"/>
      <c r="J5279" s="64"/>
      <c r="K5279" s="64"/>
      <c r="L5279" s="62"/>
      <c r="M5279" s="223"/>
      <c r="N5279" s="43"/>
      <c r="O5279" s="43"/>
      <c r="P5279" s="43"/>
      <c r="Q5279" s="43"/>
      <c r="R5279" s="43"/>
      <c r="S5279" s="43"/>
      <c r="T5279" s="79"/>
      <c r="AT5279" s="25" t="s">
        <v>506</v>
      </c>
      <c r="AU5279" s="25" t="s">
        <v>80</v>
      </c>
    </row>
    <row r="5280" spans="2:65" s="1" customFormat="1" ht="25.5" customHeight="1">
      <c r="B5280" s="42"/>
      <c r="C5280" s="278" t="s">
        <v>7418</v>
      </c>
      <c r="D5280" s="278" t="s">
        <v>1110</v>
      </c>
      <c r="E5280" s="279" t="s">
        <v>7419</v>
      </c>
      <c r="F5280" s="280" t="s">
        <v>7420</v>
      </c>
      <c r="G5280" s="281" t="s">
        <v>2537</v>
      </c>
      <c r="H5280" s="282">
        <v>10</v>
      </c>
      <c r="I5280" s="283"/>
      <c r="J5280" s="284">
        <f>ROUND(I5280*H5280,2)</f>
        <v>0</v>
      </c>
      <c r="K5280" s="280" t="s">
        <v>23</v>
      </c>
      <c r="L5280" s="285"/>
      <c r="M5280" s="286" t="s">
        <v>23</v>
      </c>
      <c r="N5280" s="287" t="s">
        <v>44</v>
      </c>
      <c r="O5280" s="43"/>
      <c r="P5280" s="218">
        <f>O5280*H5280</f>
        <v>0</v>
      </c>
      <c r="Q5280" s="218">
        <v>0</v>
      </c>
      <c r="R5280" s="218">
        <f>Q5280*H5280</f>
        <v>0</v>
      </c>
      <c r="S5280" s="218">
        <v>0</v>
      </c>
      <c r="T5280" s="219">
        <f>S5280*H5280</f>
        <v>0</v>
      </c>
      <c r="AR5280" s="25" t="s">
        <v>977</v>
      </c>
      <c r="AT5280" s="25" t="s">
        <v>1110</v>
      </c>
      <c r="AU5280" s="25" t="s">
        <v>80</v>
      </c>
      <c r="AY5280" s="25" t="s">
        <v>492</v>
      </c>
      <c r="BE5280" s="220">
        <f>IF(N5280="základní",J5280,0)</f>
        <v>0</v>
      </c>
      <c r="BF5280" s="220">
        <f>IF(N5280="snížená",J5280,0)</f>
        <v>0</v>
      </c>
      <c r="BG5280" s="220">
        <f>IF(N5280="zákl. přenesená",J5280,0)</f>
        <v>0</v>
      </c>
      <c r="BH5280" s="220">
        <f>IF(N5280="sníž. přenesená",J5280,0)</f>
        <v>0</v>
      </c>
      <c r="BI5280" s="220">
        <f>IF(N5280="nulová",J5280,0)</f>
        <v>0</v>
      </c>
      <c r="BJ5280" s="25" t="s">
        <v>80</v>
      </c>
      <c r="BK5280" s="220">
        <f>ROUND(I5280*H5280,2)</f>
        <v>0</v>
      </c>
      <c r="BL5280" s="25" t="s">
        <v>775</v>
      </c>
      <c r="BM5280" s="25" t="s">
        <v>7421</v>
      </c>
    </row>
    <row r="5281" spans="2:65" s="1" customFormat="1" ht="24">
      <c r="B5281" s="42"/>
      <c r="C5281" s="64"/>
      <c r="D5281" s="227" t="s">
        <v>506</v>
      </c>
      <c r="E5281" s="64"/>
      <c r="F5281" s="274" t="s">
        <v>7420</v>
      </c>
      <c r="G5281" s="64"/>
      <c r="H5281" s="64"/>
      <c r="I5281" s="177"/>
      <c r="J5281" s="64"/>
      <c r="K5281" s="64"/>
      <c r="L5281" s="62"/>
      <c r="M5281" s="223"/>
      <c r="N5281" s="43"/>
      <c r="O5281" s="43"/>
      <c r="P5281" s="43"/>
      <c r="Q5281" s="43"/>
      <c r="R5281" s="43"/>
      <c r="S5281" s="43"/>
      <c r="T5281" s="79"/>
      <c r="AT5281" s="25" t="s">
        <v>506</v>
      </c>
      <c r="AU5281" s="25" t="s">
        <v>80</v>
      </c>
    </row>
    <row r="5282" spans="2:65" s="1" customFormat="1" ht="16.5" customHeight="1">
      <c r="B5282" s="42"/>
      <c r="C5282" s="209" t="s">
        <v>7422</v>
      </c>
      <c r="D5282" s="209" t="s">
        <v>498</v>
      </c>
      <c r="E5282" s="210" t="s">
        <v>7423</v>
      </c>
      <c r="F5282" s="211" t="s">
        <v>7424</v>
      </c>
      <c r="G5282" s="212" t="s">
        <v>7376</v>
      </c>
      <c r="H5282" s="213">
        <v>100</v>
      </c>
      <c r="I5282" s="214"/>
      <c r="J5282" s="215">
        <f>ROUND(I5282*H5282,2)</f>
        <v>0</v>
      </c>
      <c r="K5282" s="211" t="s">
        <v>23</v>
      </c>
      <c r="L5282" s="62"/>
      <c r="M5282" s="216" t="s">
        <v>23</v>
      </c>
      <c r="N5282" s="217" t="s">
        <v>44</v>
      </c>
      <c r="O5282" s="43"/>
      <c r="P5282" s="218">
        <f>O5282*H5282</f>
        <v>0</v>
      </c>
      <c r="Q5282" s="218">
        <v>0</v>
      </c>
      <c r="R5282" s="218">
        <f>Q5282*H5282</f>
        <v>0</v>
      </c>
      <c r="S5282" s="218">
        <v>0</v>
      </c>
      <c r="T5282" s="219">
        <f>S5282*H5282</f>
        <v>0</v>
      </c>
      <c r="AR5282" s="25" t="s">
        <v>4344</v>
      </c>
      <c r="AT5282" s="25" t="s">
        <v>498</v>
      </c>
      <c r="AU5282" s="25" t="s">
        <v>80</v>
      </c>
      <c r="AY5282" s="25" t="s">
        <v>492</v>
      </c>
      <c r="BE5282" s="220">
        <f>IF(N5282="základní",J5282,0)</f>
        <v>0</v>
      </c>
      <c r="BF5282" s="220">
        <f>IF(N5282="snížená",J5282,0)</f>
        <v>0</v>
      </c>
      <c r="BG5282" s="220">
        <f>IF(N5282="zákl. přenesená",J5282,0)</f>
        <v>0</v>
      </c>
      <c r="BH5282" s="220">
        <f>IF(N5282="sníž. přenesená",J5282,0)</f>
        <v>0</v>
      </c>
      <c r="BI5282" s="220">
        <f>IF(N5282="nulová",J5282,0)</f>
        <v>0</v>
      </c>
      <c r="BJ5282" s="25" t="s">
        <v>80</v>
      </c>
      <c r="BK5282" s="220">
        <f>ROUND(I5282*H5282,2)</f>
        <v>0</v>
      </c>
      <c r="BL5282" s="25" t="s">
        <v>4344</v>
      </c>
      <c r="BM5282" s="25" t="s">
        <v>7425</v>
      </c>
    </row>
    <row r="5283" spans="2:65" s="1" customFormat="1">
      <c r="B5283" s="42"/>
      <c r="C5283" s="64"/>
      <c r="D5283" s="227" t="s">
        <v>506</v>
      </c>
      <c r="E5283" s="64"/>
      <c r="F5283" s="274" t="s">
        <v>7424</v>
      </c>
      <c r="G5283" s="64"/>
      <c r="H5283" s="64"/>
      <c r="I5283" s="177"/>
      <c r="J5283" s="64"/>
      <c r="K5283" s="64"/>
      <c r="L5283" s="62"/>
      <c r="M5283" s="223"/>
      <c r="N5283" s="43"/>
      <c r="O5283" s="43"/>
      <c r="P5283" s="43"/>
      <c r="Q5283" s="43"/>
      <c r="R5283" s="43"/>
      <c r="S5283" s="43"/>
      <c r="T5283" s="79"/>
      <c r="AT5283" s="25" t="s">
        <v>506</v>
      </c>
      <c r="AU5283" s="25" t="s">
        <v>80</v>
      </c>
    </row>
    <row r="5284" spans="2:65" s="1" customFormat="1" ht="16.5" customHeight="1">
      <c r="B5284" s="42"/>
      <c r="C5284" s="209" t="s">
        <v>7426</v>
      </c>
      <c r="D5284" s="209" t="s">
        <v>498</v>
      </c>
      <c r="E5284" s="210" t="s">
        <v>7427</v>
      </c>
      <c r="F5284" s="211" t="s">
        <v>7428</v>
      </c>
      <c r="G5284" s="212" t="s">
        <v>7376</v>
      </c>
      <c r="H5284" s="213">
        <v>200</v>
      </c>
      <c r="I5284" s="214"/>
      <c r="J5284" s="215">
        <f>ROUND(I5284*H5284,2)</f>
        <v>0</v>
      </c>
      <c r="K5284" s="211" t="s">
        <v>23</v>
      </c>
      <c r="L5284" s="62"/>
      <c r="M5284" s="216" t="s">
        <v>23</v>
      </c>
      <c r="N5284" s="217" t="s">
        <v>44</v>
      </c>
      <c r="O5284" s="43"/>
      <c r="P5284" s="218">
        <f>O5284*H5284</f>
        <v>0</v>
      </c>
      <c r="Q5284" s="218">
        <v>0</v>
      </c>
      <c r="R5284" s="218">
        <f>Q5284*H5284</f>
        <v>0</v>
      </c>
      <c r="S5284" s="218">
        <v>0</v>
      </c>
      <c r="T5284" s="219">
        <f>S5284*H5284</f>
        <v>0</v>
      </c>
      <c r="AR5284" s="25" t="s">
        <v>4344</v>
      </c>
      <c r="AT5284" s="25" t="s">
        <v>498</v>
      </c>
      <c r="AU5284" s="25" t="s">
        <v>80</v>
      </c>
      <c r="AY5284" s="25" t="s">
        <v>492</v>
      </c>
      <c r="BE5284" s="220">
        <f>IF(N5284="základní",J5284,0)</f>
        <v>0</v>
      </c>
      <c r="BF5284" s="220">
        <f>IF(N5284="snížená",J5284,0)</f>
        <v>0</v>
      </c>
      <c r="BG5284" s="220">
        <f>IF(N5284="zákl. přenesená",J5284,0)</f>
        <v>0</v>
      </c>
      <c r="BH5284" s="220">
        <f>IF(N5284="sníž. přenesená",J5284,0)</f>
        <v>0</v>
      </c>
      <c r="BI5284" s="220">
        <f>IF(N5284="nulová",J5284,0)</f>
        <v>0</v>
      </c>
      <c r="BJ5284" s="25" t="s">
        <v>80</v>
      </c>
      <c r="BK5284" s="220">
        <f>ROUND(I5284*H5284,2)</f>
        <v>0</v>
      </c>
      <c r="BL5284" s="25" t="s">
        <v>4344</v>
      </c>
      <c r="BM5284" s="25" t="s">
        <v>7429</v>
      </c>
    </row>
    <row r="5285" spans="2:65" s="1" customFormat="1">
      <c r="B5285" s="42"/>
      <c r="C5285" s="64"/>
      <c r="D5285" s="227" t="s">
        <v>506</v>
      </c>
      <c r="E5285" s="64"/>
      <c r="F5285" s="274" t="s">
        <v>7428</v>
      </c>
      <c r="G5285" s="64"/>
      <c r="H5285" s="64"/>
      <c r="I5285" s="177"/>
      <c r="J5285" s="64"/>
      <c r="K5285" s="64"/>
      <c r="L5285" s="62"/>
      <c r="M5285" s="223"/>
      <c r="N5285" s="43"/>
      <c r="O5285" s="43"/>
      <c r="P5285" s="43"/>
      <c r="Q5285" s="43"/>
      <c r="R5285" s="43"/>
      <c r="S5285" s="43"/>
      <c r="T5285" s="79"/>
      <c r="AT5285" s="25" t="s">
        <v>506</v>
      </c>
      <c r="AU5285" s="25" t="s">
        <v>80</v>
      </c>
    </row>
    <row r="5286" spans="2:65" s="1" customFormat="1" ht="16.5" customHeight="1">
      <c r="B5286" s="42"/>
      <c r="C5286" s="209" t="s">
        <v>7430</v>
      </c>
      <c r="D5286" s="209" t="s">
        <v>498</v>
      </c>
      <c r="E5286" s="210" t="s">
        <v>7431</v>
      </c>
      <c r="F5286" s="211" t="s">
        <v>7432</v>
      </c>
      <c r="G5286" s="212" t="s">
        <v>7376</v>
      </c>
      <c r="H5286" s="213">
        <v>20</v>
      </c>
      <c r="I5286" s="214"/>
      <c r="J5286" s="215">
        <f>ROUND(I5286*H5286,2)</f>
        <v>0</v>
      </c>
      <c r="K5286" s="211" t="s">
        <v>23</v>
      </c>
      <c r="L5286" s="62"/>
      <c r="M5286" s="216" t="s">
        <v>23</v>
      </c>
      <c r="N5286" s="217" t="s">
        <v>44</v>
      </c>
      <c r="O5286" s="43"/>
      <c r="P5286" s="218">
        <f>O5286*H5286</f>
        <v>0</v>
      </c>
      <c r="Q5286" s="218">
        <v>0</v>
      </c>
      <c r="R5286" s="218">
        <f>Q5286*H5286</f>
        <v>0</v>
      </c>
      <c r="S5286" s="218">
        <v>0</v>
      </c>
      <c r="T5286" s="219">
        <f>S5286*H5286</f>
        <v>0</v>
      </c>
      <c r="AR5286" s="25" t="s">
        <v>4344</v>
      </c>
      <c r="AT5286" s="25" t="s">
        <v>498</v>
      </c>
      <c r="AU5286" s="25" t="s">
        <v>80</v>
      </c>
      <c r="AY5286" s="25" t="s">
        <v>492</v>
      </c>
      <c r="BE5286" s="220">
        <f>IF(N5286="základní",J5286,0)</f>
        <v>0</v>
      </c>
      <c r="BF5286" s="220">
        <f>IF(N5286="snížená",J5286,0)</f>
        <v>0</v>
      </c>
      <c r="BG5286" s="220">
        <f>IF(N5286="zákl. přenesená",J5286,0)</f>
        <v>0</v>
      </c>
      <c r="BH5286" s="220">
        <f>IF(N5286="sníž. přenesená",J5286,0)</f>
        <v>0</v>
      </c>
      <c r="BI5286" s="220">
        <f>IF(N5286="nulová",J5286,0)</f>
        <v>0</v>
      </c>
      <c r="BJ5286" s="25" t="s">
        <v>80</v>
      </c>
      <c r="BK5286" s="220">
        <f>ROUND(I5286*H5286,2)</f>
        <v>0</v>
      </c>
      <c r="BL5286" s="25" t="s">
        <v>4344</v>
      </c>
      <c r="BM5286" s="25" t="s">
        <v>7433</v>
      </c>
    </row>
    <row r="5287" spans="2:65" s="1" customFormat="1">
      <c r="B5287" s="42"/>
      <c r="C5287" s="64"/>
      <c r="D5287" s="227" t="s">
        <v>506</v>
      </c>
      <c r="E5287" s="64"/>
      <c r="F5287" s="274" t="s">
        <v>7432</v>
      </c>
      <c r="G5287" s="64"/>
      <c r="H5287" s="64"/>
      <c r="I5287" s="177"/>
      <c r="J5287" s="64"/>
      <c r="K5287" s="64"/>
      <c r="L5287" s="62"/>
      <c r="M5287" s="223"/>
      <c r="N5287" s="43"/>
      <c r="O5287" s="43"/>
      <c r="P5287" s="43"/>
      <c r="Q5287" s="43"/>
      <c r="R5287" s="43"/>
      <c r="S5287" s="43"/>
      <c r="T5287" s="79"/>
      <c r="AT5287" s="25" t="s">
        <v>506</v>
      </c>
      <c r="AU5287" s="25" t="s">
        <v>80</v>
      </c>
    </row>
    <row r="5288" spans="2:65" s="1" customFormat="1" ht="16.5" customHeight="1">
      <c r="B5288" s="42"/>
      <c r="C5288" s="209" t="s">
        <v>7434</v>
      </c>
      <c r="D5288" s="209" t="s">
        <v>498</v>
      </c>
      <c r="E5288" s="210" t="s">
        <v>7435</v>
      </c>
      <c r="F5288" s="211" t="s">
        <v>7436</v>
      </c>
      <c r="G5288" s="212" t="s">
        <v>7376</v>
      </c>
      <c r="H5288" s="213">
        <v>400</v>
      </c>
      <c r="I5288" s="214"/>
      <c r="J5288" s="215">
        <f>ROUND(I5288*H5288,2)</f>
        <v>0</v>
      </c>
      <c r="K5288" s="211" t="s">
        <v>23</v>
      </c>
      <c r="L5288" s="62"/>
      <c r="M5288" s="216" t="s">
        <v>23</v>
      </c>
      <c r="N5288" s="217" t="s">
        <v>44</v>
      </c>
      <c r="O5288" s="43"/>
      <c r="P5288" s="218">
        <f>O5288*H5288</f>
        <v>0</v>
      </c>
      <c r="Q5288" s="218">
        <v>0</v>
      </c>
      <c r="R5288" s="218">
        <f>Q5288*H5288</f>
        <v>0</v>
      </c>
      <c r="S5288" s="218">
        <v>0</v>
      </c>
      <c r="T5288" s="219">
        <f>S5288*H5288</f>
        <v>0</v>
      </c>
      <c r="AR5288" s="25" t="s">
        <v>4344</v>
      </c>
      <c r="AT5288" s="25" t="s">
        <v>498</v>
      </c>
      <c r="AU5288" s="25" t="s">
        <v>80</v>
      </c>
      <c r="AY5288" s="25" t="s">
        <v>492</v>
      </c>
      <c r="BE5288" s="220">
        <f>IF(N5288="základní",J5288,0)</f>
        <v>0</v>
      </c>
      <c r="BF5288" s="220">
        <f>IF(N5288="snížená",J5288,0)</f>
        <v>0</v>
      </c>
      <c r="BG5288" s="220">
        <f>IF(N5288="zákl. přenesená",J5288,0)</f>
        <v>0</v>
      </c>
      <c r="BH5288" s="220">
        <f>IF(N5288="sníž. přenesená",J5288,0)</f>
        <v>0</v>
      </c>
      <c r="BI5288" s="220">
        <f>IF(N5288="nulová",J5288,0)</f>
        <v>0</v>
      </c>
      <c r="BJ5288" s="25" t="s">
        <v>80</v>
      </c>
      <c r="BK5288" s="220">
        <f>ROUND(I5288*H5288,2)</f>
        <v>0</v>
      </c>
      <c r="BL5288" s="25" t="s">
        <v>4344</v>
      </c>
      <c r="BM5288" s="25" t="s">
        <v>7437</v>
      </c>
    </row>
    <row r="5289" spans="2:65" s="1" customFormat="1">
      <c r="B5289" s="42"/>
      <c r="C5289" s="64"/>
      <c r="D5289" s="227" t="s">
        <v>506</v>
      </c>
      <c r="E5289" s="64"/>
      <c r="F5289" s="274" t="s">
        <v>7438</v>
      </c>
      <c r="G5289" s="64"/>
      <c r="H5289" s="64"/>
      <c r="I5289" s="177"/>
      <c r="J5289" s="64"/>
      <c r="K5289" s="64"/>
      <c r="L5289" s="62"/>
      <c r="M5289" s="223"/>
      <c r="N5289" s="43"/>
      <c r="O5289" s="43"/>
      <c r="P5289" s="43"/>
      <c r="Q5289" s="43"/>
      <c r="R5289" s="43"/>
      <c r="S5289" s="43"/>
      <c r="T5289" s="79"/>
      <c r="AT5289" s="25" t="s">
        <v>506</v>
      </c>
      <c r="AU5289" s="25" t="s">
        <v>80</v>
      </c>
    </row>
    <row r="5290" spans="2:65" s="1" customFormat="1" ht="16.5" customHeight="1">
      <c r="B5290" s="42"/>
      <c r="C5290" s="209" t="s">
        <v>7439</v>
      </c>
      <c r="D5290" s="209" t="s">
        <v>498</v>
      </c>
      <c r="E5290" s="210" t="s">
        <v>7440</v>
      </c>
      <c r="F5290" s="211" t="s">
        <v>7441</v>
      </c>
      <c r="G5290" s="212" t="s">
        <v>7376</v>
      </c>
      <c r="H5290" s="213">
        <v>20</v>
      </c>
      <c r="I5290" s="214"/>
      <c r="J5290" s="215">
        <f>ROUND(I5290*H5290,2)</f>
        <v>0</v>
      </c>
      <c r="K5290" s="211" t="s">
        <v>23</v>
      </c>
      <c r="L5290" s="62"/>
      <c r="M5290" s="216" t="s">
        <v>23</v>
      </c>
      <c r="N5290" s="217" t="s">
        <v>44</v>
      </c>
      <c r="O5290" s="43"/>
      <c r="P5290" s="218">
        <f>O5290*H5290</f>
        <v>0</v>
      </c>
      <c r="Q5290" s="218">
        <v>0</v>
      </c>
      <c r="R5290" s="218">
        <f>Q5290*H5290</f>
        <v>0</v>
      </c>
      <c r="S5290" s="218">
        <v>0</v>
      </c>
      <c r="T5290" s="219">
        <f>S5290*H5290</f>
        <v>0</v>
      </c>
      <c r="AR5290" s="25" t="s">
        <v>4344</v>
      </c>
      <c r="AT5290" s="25" t="s">
        <v>498</v>
      </c>
      <c r="AU5290" s="25" t="s">
        <v>80</v>
      </c>
      <c r="AY5290" s="25" t="s">
        <v>492</v>
      </c>
      <c r="BE5290" s="220">
        <f>IF(N5290="základní",J5290,0)</f>
        <v>0</v>
      </c>
      <c r="BF5290" s="220">
        <f>IF(N5290="snížená",J5290,0)</f>
        <v>0</v>
      </c>
      <c r="BG5290" s="220">
        <f>IF(N5290="zákl. přenesená",J5290,0)</f>
        <v>0</v>
      </c>
      <c r="BH5290" s="220">
        <f>IF(N5290="sníž. přenesená",J5290,0)</f>
        <v>0</v>
      </c>
      <c r="BI5290" s="220">
        <f>IF(N5290="nulová",J5290,0)</f>
        <v>0</v>
      </c>
      <c r="BJ5290" s="25" t="s">
        <v>80</v>
      </c>
      <c r="BK5290" s="220">
        <f>ROUND(I5290*H5290,2)</f>
        <v>0</v>
      </c>
      <c r="BL5290" s="25" t="s">
        <v>4344</v>
      </c>
      <c r="BM5290" s="25" t="s">
        <v>7442</v>
      </c>
    </row>
    <row r="5291" spans="2:65" s="1" customFormat="1">
      <c r="B5291" s="42"/>
      <c r="C5291" s="64"/>
      <c r="D5291" s="227" t="s">
        <v>506</v>
      </c>
      <c r="E5291" s="64"/>
      <c r="F5291" s="274" t="s">
        <v>7441</v>
      </c>
      <c r="G5291" s="64"/>
      <c r="H5291" s="64"/>
      <c r="I5291" s="177"/>
      <c r="J5291" s="64"/>
      <c r="K5291" s="64"/>
      <c r="L5291" s="62"/>
      <c r="M5291" s="223"/>
      <c r="N5291" s="43"/>
      <c r="O5291" s="43"/>
      <c r="P5291" s="43"/>
      <c r="Q5291" s="43"/>
      <c r="R5291" s="43"/>
      <c r="S5291" s="43"/>
      <c r="T5291" s="79"/>
      <c r="AT5291" s="25" t="s">
        <v>506</v>
      </c>
      <c r="AU5291" s="25" t="s">
        <v>80</v>
      </c>
    </row>
    <row r="5292" spans="2:65" s="1" customFormat="1" ht="25.5" customHeight="1">
      <c r="B5292" s="42"/>
      <c r="C5292" s="278" t="s">
        <v>7443</v>
      </c>
      <c r="D5292" s="278" t="s">
        <v>1110</v>
      </c>
      <c r="E5292" s="279" t="s">
        <v>7444</v>
      </c>
      <c r="F5292" s="280" t="s">
        <v>7445</v>
      </c>
      <c r="G5292" s="281" t="s">
        <v>1025</v>
      </c>
      <c r="H5292" s="282">
        <v>1</v>
      </c>
      <c r="I5292" s="283"/>
      <c r="J5292" s="284">
        <f>ROUND(I5292*H5292,2)</f>
        <v>0</v>
      </c>
      <c r="K5292" s="280" t="s">
        <v>23</v>
      </c>
      <c r="L5292" s="285"/>
      <c r="M5292" s="286" t="s">
        <v>23</v>
      </c>
      <c r="N5292" s="287" t="s">
        <v>44</v>
      </c>
      <c r="O5292" s="43"/>
      <c r="P5292" s="218">
        <f>O5292*H5292</f>
        <v>0</v>
      </c>
      <c r="Q5292" s="218">
        <v>0</v>
      </c>
      <c r="R5292" s="218">
        <f>Q5292*H5292</f>
        <v>0</v>
      </c>
      <c r="S5292" s="218">
        <v>0</v>
      </c>
      <c r="T5292" s="219">
        <f>S5292*H5292</f>
        <v>0</v>
      </c>
      <c r="AR5292" s="25" t="s">
        <v>604</v>
      </c>
      <c r="AT5292" s="25" t="s">
        <v>1110</v>
      </c>
      <c r="AU5292" s="25" t="s">
        <v>80</v>
      </c>
      <c r="AY5292" s="25" t="s">
        <v>492</v>
      </c>
      <c r="BE5292" s="220">
        <f>IF(N5292="základní",J5292,0)</f>
        <v>0</v>
      </c>
      <c r="BF5292" s="220">
        <f>IF(N5292="snížená",J5292,0)</f>
        <v>0</v>
      </c>
      <c r="BG5292" s="220">
        <f>IF(N5292="zákl. přenesená",J5292,0)</f>
        <v>0</v>
      </c>
      <c r="BH5292" s="220">
        <f>IF(N5292="sníž. přenesená",J5292,0)</f>
        <v>0</v>
      </c>
      <c r="BI5292" s="220">
        <f>IF(N5292="nulová",J5292,0)</f>
        <v>0</v>
      </c>
      <c r="BJ5292" s="25" t="s">
        <v>80</v>
      </c>
      <c r="BK5292" s="220">
        <f>ROUND(I5292*H5292,2)</f>
        <v>0</v>
      </c>
      <c r="BL5292" s="25" t="s">
        <v>502</v>
      </c>
      <c r="BM5292" s="25" t="s">
        <v>7446</v>
      </c>
    </row>
    <row r="5293" spans="2:65" s="1" customFormat="1" ht="24">
      <c r="B5293" s="42"/>
      <c r="C5293" s="64"/>
      <c r="D5293" s="221" t="s">
        <v>506</v>
      </c>
      <c r="E5293" s="64"/>
      <c r="F5293" s="222" t="s">
        <v>7445</v>
      </c>
      <c r="G5293" s="64"/>
      <c r="H5293" s="64"/>
      <c r="I5293" s="177"/>
      <c r="J5293" s="64"/>
      <c r="K5293" s="64"/>
      <c r="L5293" s="62"/>
      <c r="M5293" s="292"/>
      <c r="N5293" s="293"/>
      <c r="O5293" s="293"/>
      <c r="P5293" s="293"/>
      <c r="Q5293" s="293"/>
      <c r="R5293" s="293"/>
      <c r="S5293" s="293"/>
      <c r="T5293" s="294"/>
      <c r="AT5293" s="25" t="s">
        <v>506</v>
      </c>
      <c r="AU5293" s="25" t="s">
        <v>80</v>
      </c>
    </row>
    <row r="5294" spans="2:65" s="1" customFormat="1" ht="6.9" customHeight="1">
      <c r="B5294" s="57"/>
      <c r="C5294" s="58"/>
      <c r="D5294" s="58"/>
      <c r="E5294" s="58"/>
      <c r="F5294" s="58"/>
      <c r="G5294" s="58"/>
      <c r="H5294" s="58"/>
      <c r="I5294" s="151"/>
      <c r="J5294" s="58"/>
      <c r="K5294" s="58"/>
      <c r="L5294" s="62"/>
    </row>
  </sheetData>
  <sheetProtection password="CC35" sheet="1" objects="1" scenarios="1" formatCells="0" formatColumns="0" formatRows="0" sort="0" autoFilter="0"/>
  <autoFilter ref="C124:K5293"/>
  <mergeCells count="13">
    <mergeCell ref="E117:H117"/>
    <mergeCell ref="G1:H1"/>
    <mergeCell ref="L2:V2"/>
    <mergeCell ref="E49:H49"/>
    <mergeCell ref="E51:H51"/>
    <mergeCell ref="J55:J56"/>
    <mergeCell ref="E113:H113"/>
    <mergeCell ref="E115:H115"/>
    <mergeCell ref="E7:H7"/>
    <mergeCell ref="E9:H9"/>
    <mergeCell ref="E11:H11"/>
    <mergeCell ref="E26:H26"/>
    <mergeCell ref="E47:H47"/>
  </mergeCells>
  <hyperlinks>
    <hyperlink ref="F1:G1" location="C2" display="1) Krycí list soupisu"/>
    <hyperlink ref="G1:H1" location="C58" display="2) Rekapitulace"/>
    <hyperlink ref="J1" location="C124" display="3) Soupis prací"/>
    <hyperlink ref="L1:V1" location="'Rekapitulace stavby'!C2" display="Rekapitulace stavby"/>
  </hyperlinks>
  <pageMargins left="0.58333330000000005" right="0.58333330000000005" top="0.58333330000000005" bottom="0.58333330000000005" header="0" footer="0"/>
  <pageSetup paperSize="9" scale="49" fitToHeight="100" orientation="landscape" blackAndWhite="1" r:id="rId1"/>
  <headerFooter>
    <oddFooter>&amp;CStrana &amp;P z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938"/>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149</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8720</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13560</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ROUND(J143,2)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ROUND(SUM(BE143:BE2937), 2)</f>
        <v>0</v>
      </c>
      <c r="G34" s="43"/>
      <c r="H34" s="43"/>
      <c r="I34" s="143">
        <v>0.21</v>
      </c>
      <c r="J34" s="142">
        <f>ROUND(ROUND((SUM(BE143:BE2937)), 2)*I34, 2)</f>
        <v>0</v>
      </c>
      <c r="K34" s="46"/>
    </row>
    <row r="35" spans="2:11" s="1" customFormat="1" ht="14.4" customHeight="1">
      <c r="B35" s="42"/>
      <c r="C35" s="43"/>
      <c r="D35" s="43"/>
      <c r="E35" s="50" t="s">
        <v>45</v>
      </c>
      <c r="F35" s="142">
        <f>ROUND(SUM(BF143:BF2937), 2)</f>
        <v>0</v>
      </c>
      <c r="G35" s="43"/>
      <c r="H35" s="43"/>
      <c r="I35" s="143">
        <v>0.15</v>
      </c>
      <c r="J35" s="142">
        <f>ROUND(ROUND((SUM(BF143:BF2937)), 2)*I35, 2)</f>
        <v>0</v>
      </c>
      <c r="K35" s="46"/>
    </row>
    <row r="36" spans="2:11" s="1" customFormat="1" ht="14.4" hidden="1" customHeight="1">
      <c r="B36" s="42"/>
      <c r="C36" s="43"/>
      <c r="D36" s="43"/>
      <c r="E36" s="50" t="s">
        <v>46</v>
      </c>
      <c r="F36" s="142">
        <f>ROUND(SUM(BG143:BG2937), 2)</f>
        <v>0</v>
      </c>
      <c r="G36" s="43"/>
      <c r="H36" s="43"/>
      <c r="I36" s="143">
        <v>0.21</v>
      </c>
      <c r="J36" s="142">
        <v>0</v>
      </c>
      <c r="K36" s="46"/>
    </row>
    <row r="37" spans="2:11" s="1" customFormat="1" ht="14.4" hidden="1" customHeight="1">
      <c r="B37" s="42"/>
      <c r="C37" s="43"/>
      <c r="D37" s="43"/>
      <c r="E37" s="50" t="s">
        <v>47</v>
      </c>
      <c r="F37" s="142">
        <f>ROUND(SUM(BH143:BH2937), 2)</f>
        <v>0</v>
      </c>
      <c r="G37" s="43"/>
      <c r="H37" s="43"/>
      <c r="I37" s="143">
        <v>0.15</v>
      </c>
      <c r="J37" s="142">
        <v>0</v>
      </c>
      <c r="K37" s="46"/>
    </row>
    <row r="38" spans="2:11" s="1" customFormat="1" ht="14.4" hidden="1" customHeight="1">
      <c r="B38" s="42"/>
      <c r="C38" s="43"/>
      <c r="D38" s="43"/>
      <c r="E38" s="50" t="s">
        <v>48</v>
      </c>
      <c r="F38" s="142">
        <f>ROUND(SUM(BI143:BI2937),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8720</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D.1.4.n - Zařízení AV techniky</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J143</f>
        <v>0</v>
      </c>
      <c r="K64" s="46"/>
      <c r="AU64" s="25" t="s">
        <v>300</v>
      </c>
    </row>
    <row r="65" spans="2:11" s="8" customFormat="1" ht="24.9" customHeight="1">
      <c r="B65" s="161"/>
      <c r="C65" s="162"/>
      <c r="D65" s="163" t="s">
        <v>13561</v>
      </c>
      <c r="E65" s="164"/>
      <c r="F65" s="164"/>
      <c r="G65" s="164"/>
      <c r="H65" s="164"/>
      <c r="I65" s="165"/>
      <c r="J65" s="166">
        <f>J144</f>
        <v>0</v>
      </c>
      <c r="K65" s="167"/>
    </row>
    <row r="66" spans="2:11" s="9" customFormat="1" ht="19.95" customHeight="1">
      <c r="B66" s="169"/>
      <c r="C66" s="170"/>
      <c r="D66" s="171" t="s">
        <v>13562</v>
      </c>
      <c r="E66" s="172"/>
      <c r="F66" s="172"/>
      <c r="G66" s="172"/>
      <c r="H66" s="172"/>
      <c r="I66" s="173"/>
      <c r="J66" s="174">
        <f>J145</f>
        <v>0</v>
      </c>
      <c r="K66" s="175"/>
    </row>
    <row r="67" spans="2:11" s="9" customFormat="1" ht="19.95" customHeight="1">
      <c r="B67" s="169"/>
      <c r="C67" s="170"/>
      <c r="D67" s="171" t="s">
        <v>13563</v>
      </c>
      <c r="E67" s="172"/>
      <c r="F67" s="172"/>
      <c r="G67" s="172"/>
      <c r="H67" s="172"/>
      <c r="I67" s="173"/>
      <c r="J67" s="174">
        <f>J200</f>
        <v>0</v>
      </c>
      <c r="K67" s="175"/>
    </row>
    <row r="68" spans="2:11" s="9" customFormat="1" ht="19.95" customHeight="1">
      <c r="B68" s="169"/>
      <c r="C68" s="170"/>
      <c r="D68" s="171" t="s">
        <v>13564</v>
      </c>
      <c r="E68" s="172"/>
      <c r="F68" s="172"/>
      <c r="G68" s="172"/>
      <c r="H68" s="172"/>
      <c r="I68" s="173"/>
      <c r="J68" s="174">
        <f>J255</f>
        <v>0</v>
      </c>
      <c r="K68" s="175"/>
    </row>
    <row r="69" spans="2:11" s="9" customFormat="1" ht="19.95" customHeight="1">
      <c r="B69" s="169"/>
      <c r="C69" s="170"/>
      <c r="D69" s="171" t="s">
        <v>13565</v>
      </c>
      <c r="E69" s="172"/>
      <c r="F69" s="172"/>
      <c r="G69" s="172"/>
      <c r="H69" s="172"/>
      <c r="I69" s="173"/>
      <c r="J69" s="174">
        <f>J304</f>
        <v>0</v>
      </c>
      <c r="K69" s="175"/>
    </row>
    <row r="70" spans="2:11" s="9" customFormat="1" ht="19.95" customHeight="1">
      <c r="B70" s="169"/>
      <c r="C70" s="170"/>
      <c r="D70" s="171" t="s">
        <v>13566</v>
      </c>
      <c r="E70" s="172"/>
      <c r="F70" s="172"/>
      <c r="G70" s="172"/>
      <c r="H70" s="172"/>
      <c r="I70" s="173"/>
      <c r="J70" s="174">
        <f>J359</f>
        <v>0</v>
      </c>
      <c r="K70" s="175"/>
    </row>
    <row r="71" spans="2:11" s="9" customFormat="1" ht="19.95" customHeight="1">
      <c r="B71" s="169"/>
      <c r="C71" s="170"/>
      <c r="D71" s="171" t="s">
        <v>13567</v>
      </c>
      <c r="E71" s="172"/>
      <c r="F71" s="172"/>
      <c r="G71" s="172"/>
      <c r="H71" s="172"/>
      <c r="I71" s="173"/>
      <c r="J71" s="174">
        <f>J414</f>
        <v>0</v>
      </c>
      <c r="K71" s="175"/>
    </row>
    <row r="72" spans="2:11" s="8" customFormat="1" ht="24.9" customHeight="1">
      <c r="B72" s="161"/>
      <c r="C72" s="162"/>
      <c r="D72" s="163" t="s">
        <v>13568</v>
      </c>
      <c r="E72" s="164"/>
      <c r="F72" s="164"/>
      <c r="G72" s="164"/>
      <c r="H72" s="164"/>
      <c r="I72" s="165"/>
      <c r="J72" s="166">
        <f>J469</f>
        <v>0</v>
      </c>
      <c r="K72" s="167"/>
    </row>
    <row r="73" spans="2:11" s="9" customFormat="1" ht="19.95" customHeight="1">
      <c r="B73" s="169"/>
      <c r="C73" s="170"/>
      <c r="D73" s="171" t="s">
        <v>13569</v>
      </c>
      <c r="E73" s="172"/>
      <c r="F73" s="172"/>
      <c r="G73" s="172"/>
      <c r="H73" s="172"/>
      <c r="I73" s="173"/>
      <c r="J73" s="174">
        <f>J470</f>
        <v>0</v>
      </c>
      <c r="K73" s="175"/>
    </row>
    <row r="74" spans="2:11" s="9" customFormat="1" ht="19.95" customHeight="1">
      <c r="B74" s="169"/>
      <c r="C74" s="170"/>
      <c r="D74" s="171" t="s">
        <v>13570</v>
      </c>
      <c r="E74" s="172"/>
      <c r="F74" s="172"/>
      <c r="G74" s="172"/>
      <c r="H74" s="172"/>
      <c r="I74" s="173"/>
      <c r="J74" s="174">
        <f>J525</f>
        <v>0</v>
      </c>
      <c r="K74" s="175"/>
    </row>
    <row r="75" spans="2:11" s="9" customFormat="1" ht="19.95" customHeight="1">
      <c r="B75" s="169"/>
      <c r="C75" s="170"/>
      <c r="D75" s="171" t="s">
        <v>13571</v>
      </c>
      <c r="E75" s="172"/>
      <c r="F75" s="172"/>
      <c r="G75" s="172"/>
      <c r="H75" s="172"/>
      <c r="I75" s="173"/>
      <c r="J75" s="174">
        <f>J580</f>
        <v>0</v>
      </c>
      <c r="K75" s="175"/>
    </row>
    <row r="76" spans="2:11" s="9" customFormat="1" ht="19.95" customHeight="1">
      <c r="B76" s="169"/>
      <c r="C76" s="170"/>
      <c r="D76" s="171" t="s">
        <v>13572</v>
      </c>
      <c r="E76" s="172"/>
      <c r="F76" s="172"/>
      <c r="G76" s="172"/>
      <c r="H76" s="172"/>
      <c r="I76" s="173"/>
      <c r="J76" s="174">
        <f>J635</f>
        <v>0</v>
      </c>
      <c r="K76" s="175"/>
    </row>
    <row r="77" spans="2:11" s="8" customFormat="1" ht="24.9" customHeight="1">
      <c r="B77" s="161"/>
      <c r="C77" s="162"/>
      <c r="D77" s="163" t="s">
        <v>13573</v>
      </c>
      <c r="E77" s="164"/>
      <c r="F77" s="164"/>
      <c r="G77" s="164"/>
      <c r="H77" s="164"/>
      <c r="I77" s="165"/>
      <c r="J77" s="166">
        <f>J690</f>
        <v>0</v>
      </c>
      <c r="K77" s="167"/>
    </row>
    <row r="78" spans="2:11" s="9" customFormat="1" ht="19.95" customHeight="1">
      <c r="B78" s="169"/>
      <c r="C78" s="170"/>
      <c r="D78" s="171" t="s">
        <v>13574</v>
      </c>
      <c r="E78" s="172"/>
      <c r="F78" s="172"/>
      <c r="G78" s="172"/>
      <c r="H78" s="172"/>
      <c r="I78" s="173"/>
      <c r="J78" s="174">
        <f>J691</f>
        <v>0</v>
      </c>
      <c r="K78" s="175"/>
    </row>
    <row r="79" spans="2:11" s="9" customFormat="1" ht="19.95" customHeight="1">
      <c r="B79" s="169"/>
      <c r="C79" s="170"/>
      <c r="D79" s="171" t="s">
        <v>13575</v>
      </c>
      <c r="E79" s="172"/>
      <c r="F79" s="172"/>
      <c r="G79" s="172"/>
      <c r="H79" s="172"/>
      <c r="I79" s="173"/>
      <c r="J79" s="174">
        <f>J731</f>
        <v>0</v>
      </c>
      <c r="K79" s="175"/>
    </row>
    <row r="80" spans="2:11" s="8" customFormat="1" ht="24.9" customHeight="1">
      <c r="B80" s="161"/>
      <c r="C80" s="162"/>
      <c r="D80" s="163" t="s">
        <v>13576</v>
      </c>
      <c r="E80" s="164"/>
      <c r="F80" s="164"/>
      <c r="G80" s="164"/>
      <c r="H80" s="164"/>
      <c r="I80" s="165"/>
      <c r="J80" s="166">
        <f>J771</f>
        <v>0</v>
      </c>
      <c r="K80" s="167"/>
    </row>
    <row r="81" spans="2:11" s="9" customFormat="1" ht="19.95" customHeight="1">
      <c r="B81" s="169"/>
      <c r="C81" s="170"/>
      <c r="D81" s="171" t="s">
        <v>13577</v>
      </c>
      <c r="E81" s="172"/>
      <c r="F81" s="172"/>
      <c r="G81" s="172"/>
      <c r="H81" s="172"/>
      <c r="I81" s="173"/>
      <c r="J81" s="174">
        <f>J772</f>
        <v>0</v>
      </c>
      <c r="K81" s="175"/>
    </row>
    <row r="82" spans="2:11" s="9" customFormat="1" ht="19.95" customHeight="1">
      <c r="B82" s="169"/>
      <c r="C82" s="170"/>
      <c r="D82" s="171" t="s">
        <v>13578</v>
      </c>
      <c r="E82" s="172"/>
      <c r="F82" s="172"/>
      <c r="G82" s="172"/>
      <c r="H82" s="172"/>
      <c r="I82" s="173"/>
      <c r="J82" s="174">
        <f>J890</f>
        <v>0</v>
      </c>
      <c r="K82" s="175"/>
    </row>
    <row r="83" spans="2:11" s="8" customFormat="1" ht="24.9" customHeight="1">
      <c r="B83" s="161"/>
      <c r="C83" s="162"/>
      <c r="D83" s="163" t="s">
        <v>13579</v>
      </c>
      <c r="E83" s="164"/>
      <c r="F83" s="164"/>
      <c r="G83" s="164"/>
      <c r="H83" s="164"/>
      <c r="I83" s="165"/>
      <c r="J83" s="166">
        <f>J1008</f>
        <v>0</v>
      </c>
      <c r="K83" s="167"/>
    </row>
    <row r="84" spans="2:11" s="9" customFormat="1" ht="19.95" customHeight="1">
      <c r="B84" s="169"/>
      <c r="C84" s="170"/>
      <c r="D84" s="171" t="s">
        <v>13580</v>
      </c>
      <c r="E84" s="172"/>
      <c r="F84" s="172"/>
      <c r="G84" s="172"/>
      <c r="H84" s="172"/>
      <c r="I84" s="173"/>
      <c r="J84" s="174">
        <f>J1009</f>
        <v>0</v>
      </c>
      <c r="K84" s="175"/>
    </row>
    <row r="85" spans="2:11" s="9" customFormat="1" ht="19.95" customHeight="1">
      <c r="B85" s="169"/>
      <c r="C85" s="170"/>
      <c r="D85" s="171" t="s">
        <v>13581</v>
      </c>
      <c r="E85" s="172"/>
      <c r="F85" s="172"/>
      <c r="G85" s="172"/>
      <c r="H85" s="172"/>
      <c r="I85" s="173"/>
      <c r="J85" s="174">
        <f>J1124</f>
        <v>0</v>
      </c>
      <c r="K85" s="175"/>
    </row>
    <row r="86" spans="2:11" s="9" customFormat="1" ht="19.95" customHeight="1">
      <c r="B86" s="169"/>
      <c r="C86" s="170"/>
      <c r="D86" s="171" t="s">
        <v>13582</v>
      </c>
      <c r="E86" s="172"/>
      <c r="F86" s="172"/>
      <c r="G86" s="172"/>
      <c r="H86" s="172"/>
      <c r="I86" s="173"/>
      <c r="J86" s="174">
        <f>J1239</f>
        <v>0</v>
      </c>
      <c r="K86" s="175"/>
    </row>
    <row r="87" spans="2:11" s="9" customFormat="1" ht="19.95" customHeight="1">
      <c r="B87" s="169"/>
      <c r="C87" s="170"/>
      <c r="D87" s="171" t="s">
        <v>13583</v>
      </c>
      <c r="E87" s="172"/>
      <c r="F87" s="172"/>
      <c r="G87" s="172"/>
      <c r="H87" s="172"/>
      <c r="I87" s="173"/>
      <c r="J87" s="174">
        <f>J1354</f>
        <v>0</v>
      </c>
      <c r="K87" s="175"/>
    </row>
    <row r="88" spans="2:11" s="9" customFormat="1" ht="19.95" customHeight="1">
      <c r="B88" s="169"/>
      <c r="C88" s="170"/>
      <c r="D88" s="171" t="s">
        <v>13584</v>
      </c>
      <c r="E88" s="172"/>
      <c r="F88" s="172"/>
      <c r="G88" s="172"/>
      <c r="H88" s="172"/>
      <c r="I88" s="173"/>
      <c r="J88" s="174">
        <f>J1469</f>
        <v>0</v>
      </c>
      <c r="K88" s="175"/>
    </row>
    <row r="89" spans="2:11" s="8" customFormat="1" ht="24.9" customHeight="1">
      <c r="B89" s="161"/>
      <c r="C89" s="162"/>
      <c r="D89" s="163" t="s">
        <v>13585</v>
      </c>
      <c r="E89" s="164"/>
      <c r="F89" s="164"/>
      <c r="G89" s="164"/>
      <c r="H89" s="164"/>
      <c r="I89" s="165"/>
      <c r="J89" s="166">
        <f>J1584</f>
        <v>0</v>
      </c>
      <c r="K89" s="167"/>
    </row>
    <row r="90" spans="2:11" s="9" customFormat="1" ht="19.95" customHeight="1">
      <c r="B90" s="169"/>
      <c r="C90" s="170"/>
      <c r="D90" s="171" t="s">
        <v>13586</v>
      </c>
      <c r="E90" s="172"/>
      <c r="F90" s="172"/>
      <c r="G90" s="172"/>
      <c r="H90" s="172"/>
      <c r="I90" s="173"/>
      <c r="J90" s="174">
        <f>J1585</f>
        <v>0</v>
      </c>
      <c r="K90" s="175"/>
    </row>
    <row r="91" spans="2:11" s="8" customFormat="1" ht="24.9" customHeight="1">
      <c r="B91" s="161"/>
      <c r="C91" s="162"/>
      <c r="D91" s="163" t="s">
        <v>13587</v>
      </c>
      <c r="E91" s="164"/>
      <c r="F91" s="164"/>
      <c r="G91" s="164"/>
      <c r="H91" s="164"/>
      <c r="I91" s="165"/>
      <c r="J91" s="166">
        <f>J1703</f>
        <v>0</v>
      </c>
      <c r="K91" s="167"/>
    </row>
    <row r="92" spans="2:11" s="9" customFormat="1" ht="19.95" customHeight="1">
      <c r="B92" s="169"/>
      <c r="C92" s="170"/>
      <c r="D92" s="171" t="s">
        <v>13588</v>
      </c>
      <c r="E92" s="172"/>
      <c r="F92" s="172"/>
      <c r="G92" s="172"/>
      <c r="H92" s="172"/>
      <c r="I92" s="173"/>
      <c r="J92" s="174">
        <f>J1704</f>
        <v>0</v>
      </c>
      <c r="K92" s="175"/>
    </row>
    <row r="93" spans="2:11" s="9" customFormat="1" ht="19.95" customHeight="1">
      <c r="B93" s="169"/>
      <c r="C93" s="170"/>
      <c r="D93" s="171" t="s">
        <v>13589</v>
      </c>
      <c r="E93" s="172"/>
      <c r="F93" s="172"/>
      <c r="G93" s="172"/>
      <c r="H93" s="172"/>
      <c r="I93" s="173"/>
      <c r="J93" s="174">
        <f>J1777</f>
        <v>0</v>
      </c>
      <c r="K93" s="175"/>
    </row>
    <row r="94" spans="2:11" s="9" customFormat="1" ht="19.95" customHeight="1">
      <c r="B94" s="169"/>
      <c r="C94" s="170"/>
      <c r="D94" s="171" t="s">
        <v>13590</v>
      </c>
      <c r="E94" s="172"/>
      <c r="F94" s="172"/>
      <c r="G94" s="172"/>
      <c r="H94" s="172"/>
      <c r="I94" s="173"/>
      <c r="J94" s="174">
        <f>J1850</f>
        <v>0</v>
      </c>
      <c r="K94" s="175"/>
    </row>
    <row r="95" spans="2:11" s="9" customFormat="1" ht="19.95" customHeight="1">
      <c r="B95" s="169"/>
      <c r="C95" s="170"/>
      <c r="D95" s="171" t="s">
        <v>13591</v>
      </c>
      <c r="E95" s="172"/>
      <c r="F95" s="172"/>
      <c r="G95" s="172"/>
      <c r="H95" s="172"/>
      <c r="I95" s="173"/>
      <c r="J95" s="174">
        <f>J1923</f>
        <v>0</v>
      </c>
      <c r="K95" s="175"/>
    </row>
    <row r="96" spans="2:11" s="9" customFormat="1" ht="19.95" customHeight="1">
      <c r="B96" s="169"/>
      <c r="C96" s="170"/>
      <c r="D96" s="171" t="s">
        <v>13592</v>
      </c>
      <c r="E96" s="172"/>
      <c r="F96" s="172"/>
      <c r="G96" s="172"/>
      <c r="H96" s="172"/>
      <c r="I96" s="173"/>
      <c r="J96" s="174">
        <f>J1996</f>
        <v>0</v>
      </c>
      <c r="K96" s="175"/>
    </row>
    <row r="97" spans="2:11" s="9" customFormat="1" ht="19.95" customHeight="1">
      <c r="B97" s="169"/>
      <c r="C97" s="170"/>
      <c r="D97" s="171" t="s">
        <v>13593</v>
      </c>
      <c r="E97" s="172"/>
      <c r="F97" s="172"/>
      <c r="G97" s="172"/>
      <c r="H97" s="172"/>
      <c r="I97" s="173"/>
      <c r="J97" s="174">
        <f>J2057</f>
        <v>0</v>
      </c>
      <c r="K97" s="175"/>
    </row>
    <row r="98" spans="2:11" s="9" customFormat="1" ht="19.95" customHeight="1">
      <c r="B98" s="169"/>
      <c r="C98" s="170"/>
      <c r="D98" s="171" t="s">
        <v>13594</v>
      </c>
      <c r="E98" s="172"/>
      <c r="F98" s="172"/>
      <c r="G98" s="172"/>
      <c r="H98" s="172"/>
      <c r="I98" s="173"/>
      <c r="J98" s="174">
        <f>J2118</f>
        <v>0</v>
      </c>
      <c r="K98" s="175"/>
    </row>
    <row r="99" spans="2:11" s="9" customFormat="1" ht="19.95" customHeight="1">
      <c r="B99" s="169"/>
      <c r="C99" s="170"/>
      <c r="D99" s="171" t="s">
        <v>13595</v>
      </c>
      <c r="E99" s="172"/>
      <c r="F99" s="172"/>
      <c r="G99" s="172"/>
      <c r="H99" s="172"/>
      <c r="I99" s="173"/>
      <c r="J99" s="174">
        <f>J2191</f>
        <v>0</v>
      </c>
      <c r="K99" s="175"/>
    </row>
    <row r="100" spans="2:11" s="9" customFormat="1" ht="19.95" customHeight="1">
      <c r="B100" s="169"/>
      <c r="C100" s="170"/>
      <c r="D100" s="171" t="s">
        <v>13596</v>
      </c>
      <c r="E100" s="172"/>
      <c r="F100" s="172"/>
      <c r="G100" s="172"/>
      <c r="H100" s="172"/>
      <c r="I100" s="173"/>
      <c r="J100" s="174">
        <f>J2258</f>
        <v>0</v>
      </c>
      <c r="K100" s="175"/>
    </row>
    <row r="101" spans="2:11" s="9" customFormat="1" ht="19.95" customHeight="1">
      <c r="B101" s="169"/>
      <c r="C101" s="170"/>
      <c r="D101" s="171" t="s">
        <v>13597</v>
      </c>
      <c r="E101" s="172"/>
      <c r="F101" s="172"/>
      <c r="G101" s="172"/>
      <c r="H101" s="172"/>
      <c r="I101" s="173"/>
      <c r="J101" s="174">
        <f>J2325</f>
        <v>0</v>
      </c>
      <c r="K101" s="175"/>
    </row>
    <row r="102" spans="2:11" s="9" customFormat="1" ht="19.95" customHeight="1">
      <c r="B102" s="169"/>
      <c r="C102" s="170"/>
      <c r="D102" s="171" t="s">
        <v>13598</v>
      </c>
      <c r="E102" s="172"/>
      <c r="F102" s="172"/>
      <c r="G102" s="172"/>
      <c r="H102" s="172"/>
      <c r="I102" s="173"/>
      <c r="J102" s="174">
        <f>J2392</f>
        <v>0</v>
      </c>
      <c r="K102" s="175"/>
    </row>
    <row r="103" spans="2:11" s="8" customFormat="1" ht="24.9" customHeight="1">
      <c r="B103" s="161"/>
      <c r="C103" s="162"/>
      <c r="D103" s="163" t="s">
        <v>13599</v>
      </c>
      <c r="E103" s="164"/>
      <c r="F103" s="164"/>
      <c r="G103" s="164"/>
      <c r="H103" s="164"/>
      <c r="I103" s="165"/>
      <c r="J103" s="166">
        <f>J2459</f>
        <v>0</v>
      </c>
      <c r="K103" s="167"/>
    </row>
    <row r="104" spans="2:11" s="9" customFormat="1" ht="19.95" customHeight="1">
      <c r="B104" s="169"/>
      <c r="C104" s="170"/>
      <c r="D104" s="171" t="s">
        <v>13600</v>
      </c>
      <c r="E104" s="172"/>
      <c r="F104" s="172"/>
      <c r="G104" s="172"/>
      <c r="H104" s="172"/>
      <c r="I104" s="173"/>
      <c r="J104" s="174">
        <f>J2460</f>
        <v>0</v>
      </c>
      <c r="K104" s="175"/>
    </row>
    <row r="105" spans="2:11" s="8" customFormat="1" ht="24.9" customHeight="1">
      <c r="B105" s="161"/>
      <c r="C105" s="162"/>
      <c r="D105" s="163" t="s">
        <v>13601</v>
      </c>
      <c r="E105" s="164"/>
      <c r="F105" s="164"/>
      <c r="G105" s="164"/>
      <c r="H105" s="164"/>
      <c r="I105" s="165"/>
      <c r="J105" s="166">
        <f>J2548</f>
        <v>0</v>
      </c>
      <c r="K105" s="167"/>
    </row>
    <row r="106" spans="2:11" s="9" customFormat="1" ht="19.95" customHeight="1">
      <c r="B106" s="169"/>
      <c r="C106" s="170"/>
      <c r="D106" s="171" t="s">
        <v>13602</v>
      </c>
      <c r="E106" s="172"/>
      <c r="F106" s="172"/>
      <c r="G106" s="172"/>
      <c r="H106" s="172"/>
      <c r="I106" s="173"/>
      <c r="J106" s="174">
        <f>J2549</f>
        <v>0</v>
      </c>
      <c r="K106" s="175"/>
    </row>
    <row r="107" spans="2:11" s="8" customFormat="1" ht="24.9" customHeight="1">
      <c r="B107" s="161"/>
      <c r="C107" s="162"/>
      <c r="D107" s="163" t="s">
        <v>13603</v>
      </c>
      <c r="E107" s="164"/>
      <c r="F107" s="164"/>
      <c r="G107" s="164"/>
      <c r="H107" s="164"/>
      <c r="I107" s="165"/>
      <c r="J107" s="166">
        <f>J2604</f>
        <v>0</v>
      </c>
      <c r="K107" s="167"/>
    </row>
    <row r="108" spans="2:11" s="9" customFormat="1" ht="19.95" customHeight="1">
      <c r="B108" s="169"/>
      <c r="C108" s="170"/>
      <c r="D108" s="171" t="s">
        <v>13604</v>
      </c>
      <c r="E108" s="172"/>
      <c r="F108" s="172"/>
      <c r="G108" s="172"/>
      <c r="H108" s="172"/>
      <c r="I108" s="173"/>
      <c r="J108" s="174">
        <f>J2605</f>
        <v>0</v>
      </c>
      <c r="K108" s="175"/>
    </row>
    <row r="109" spans="2:11" s="9" customFormat="1" ht="19.95" customHeight="1">
      <c r="B109" s="169"/>
      <c r="C109" s="170"/>
      <c r="D109" s="171" t="s">
        <v>13605</v>
      </c>
      <c r="E109" s="172"/>
      <c r="F109" s="172"/>
      <c r="G109" s="172"/>
      <c r="H109" s="172"/>
      <c r="I109" s="173"/>
      <c r="J109" s="174">
        <f>J2660</f>
        <v>0</v>
      </c>
      <c r="K109" s="175"/>
    </row>
    <row r="110" spans="2:11" s="8" customFormat="1" ht="24.9" customHeight="1">
      <c r="B110" s="161"/>
      <c r="C110" s="162"/>
      <c r="D110" s="163" t="s">
        <v>13606</v>
      </c>
      <c r="E110" s="164"/>
      <c r="F110" s="164"/>
      <c r="G110" s="164"/>
      <c r="H110" s="164"/>
      <c r="I110" s="165"/>
      <c r="J110" s="166">
        <f>J2715</f>
        <v>0</v>
      </c>
      <c r="K110" s="167"/>
    </row>
    <row r="111" spans="2:11" s="9" customFormat="1" ht="19.95" customHeight="1">
      <c r="B111" s="169"/>
      <c r="C111" s="170"/>
      <c r="D111" s="171" t="s">
        <v>13607</v>
      </c>
      <c r="E111" s="172"/>
      <c r="F111" s="172"/>
      <c r="G111" s="172"/>
      <c r="H111" s="172"/>
      <c r="I111" s="173"/>
      <c r="J111" s="174">
        <f>J2716</f>
        <v>0</v>
      </c>
      <c r="K111" s="175"/>
    </row>
    <row r="112" spans="2:11" s="8" customFormat="1" ht="24.9" customHeight="1">
      <c r="B112" s="161"/>
      <c r="C112" s="162"/>
      <c r="D112" s="163" t="s">
        <v>13608</v>
      </c>
      <c r="E112" s="164"/>
      <c r="F112" s="164"/>
      <c r="G112" s="164"/>
      <c r="H112" s="164"/>
      <c r="I112" s="165"/>
      <c r="J112" s="166">
        <f>J2834</f>
        <v>0</v>
      </c>
      <c r="K112" s="167"/>
    </row>
    <row r="113" spans="2:12" s="9" customFormat="1" ht="19.95" customHeight="1">
      <c r="B113" s="169"/>
      <c r="C113" s="170"/>
      <c r="D113" s="171" t="s">
        <v>13609</v>
      </c>
      <c r="E113" s="172"/>
      <c r="F113" s="172"/>
      <c r="G113" s="172"/>
      <c r="H113" s="172"/>
      <c r="I113" s="173"/>
      <c r="J113" s="174">
        <f>J2835</f>
        <v>0</v>
      </c>
      <c r="K113" s="175"/>
    </row>
    <row r="114" spans="2:12" s="8" customFormat="1" ht="24.9" customHeight="1">
      <c r="B114" s="161"/>
      <c r="C114" s="162"/>
      <c r="D114" s="163" t="s">
        <v>13610</v>
      </c>
      <c r="E114" s="164"/>
      <c r="F114" s="164"/>
      <c r="G114" s="164"/>
      <c r="H114" s="164"/>
      <c r="I114" s="165"/>
      <c r="J114" s="166">
        <f>J2887</f>
        <v>0</v>
      </c>
      <c r="K114" s="167"/>
    </row>
    <row r="115" spans="2:12" s="9" customFormat="1" ht="19.95" customHeight="1">
      <c r="B115" s="169"/>
      <c r="C115" s="170"/>
      <c r="D115" s="171" t="s">
        <v>13611</v>
      </c>
      <c r="E115" s="172"/>
      <c r="F115" s="172"/>
      <c r="G115" s="172"/>
      <c r="H115" s="172"/>
      <c r="I115" s="173"/>
      <c r="J115" s="174">
        <f>J2888</f>
        <v>0</v>
      </c>
      <c r="K115" s="175"/>
    </row>
    <row r="116" spans="2:12" s="8" customFormat="1" ht="24.9" customHeight="1">
      <c r="B116" s="161"/>
      <c r="C116" s="162"/>
      <c r="D116" s="163" t="s">
        <v>13612</v>
      </c>
      <c r="E116" s="164"/>
      <c r="F116" s="164"/>
      <c r="G116" s="164"/>
      <c r="H116" s="164"/>
      <c r="I116" s="165"/>
      <c r="J116" s="166">
        <f>J2922</f>
        <v>0</v>
      </c>
      <c r="K116" s="167"/>
    </row>
    <row r="117" spans="2:12" s="9" customFormat="1" ht="19.95" customHeight="1">
      <c r="B117" s="169"/>
      <c r="C117" s="170"/>
      <c r="D117" s="171" t="s">
        <v>13613</v>
      </c>
      <c r="E117" s="172"/>
      <c r="F117" s="172"/>
      <c r="G117" s="172"/>
      <c r="H117" s="172"/>
      <c r="I117" s="173"/>
      <c r="J117" s="174">
        <f>J2923</f>
        <v>0</v>
      </c>
      <c r="K117" s="175"/>
    </row>
    <row r="118" spans="2:12" s="8" customFormat="1" ht="24.9" customHeight="1">
      <c r="B118" s="161"/>
      <c r="C118" s="162"/>
      <c r="D118" s="163" t="s">
        <v>13614</v>
      </c>
      <c r="E118" s="164"/>
      <c r="F118" s="164"/>
      <c r="G118" s="164"/>
      <c r="H118" s="164"/>
      <c r="I118" s="165"/>
      <c r="J118" s="166">
        <f>J2927</f>
        <v>0</v>
      </c>
      <c r="K118" s="167"/>
    </row>
    <row r="119" spans="2:12" s="9" customFormat="1" ht="19.95" customHeight="1">
      <c r="B119" s="169"/>
      <c r="C119" s="170"/>
      <c r="D119" s="171" t="s">
        <v>13615</v>
      </c>
      <c r="E119" s="172"/>
      <c r="F119" s="172"/>
      <c r="G119" s="172"/>
      <c r="H119" s="172"/>
      <c r="I119" s="173"/>
      <c r="J119" s="174">
        <f>J2928</f>
        <v>0</v>
      </c>
      <c r="K119" s="175"/>
    </row>
    <row r="120" spans="2:12" s="1" customFormat="1" ht="21.75" customHeight="1">
      <c r="B120" s="42"/>
      <c r="C120" s="43"/>
      <c r="D120" s="43"/>
      <c r="E120" s="43"/>
      <c r="F120" s="43"/>
      <c r="G120" s="43"/>
      <c r="H120" s="43"/>
      <c r="I120" s="129"/>
      <c r="J120" s="43"/>
      <c r="K120" s="46"/>
    </row>
    <row r="121" spans="2:12" s="1" customFormat="1" ht="6.9" customHeight="1">
      <c r="B121" s="57"/>
      <c r="C121" s="58"/>
      <c r="D121" s="58"/>
      <c r="E121" s="58"/>
      <c r="F121" s="58"/>
      <c r="G121" s="58"/>
      <c r="H121" s="58"/>
      <c r="I121" s="151"/>
      <c r="J121" s="58"/>
      <c r="K121" s="59"/>
    </row>
    <row r="125" spans="2:12" s="1" customFormat="1" ht="6.9" customHeight="1">
      <c r="B125" s="60"/>
      <c r="C125" s="61"/>
      <c r="D125" s="61"/>
      <c r="E125" s="61"/>
      <c r="F125" s="61"/>
      <c r="G125" s="61"/>
      <c r="H125" s="61"/>
      <c r="I125" s="154"/>
      <c r="J125" s="61"/>
      <c r="K125" s="61"/>
      <c r="L125" s="62"/>
    </row>
    <row r="126" spans="2:12" s="1" customFormat="1" ht="36.9" customHeight="1">
      <c r="B126" s="42"/>
      <c r="C126" s="63" t="s">
        <v>444</v>
      </c>
      <c r="D126" s="64"/>
      <c r="E126" s="64"/>
      <c r="F126" s="64"/>
      <c r="G126" s="64"/>
      <c r="H126" s="64"/>
      <c r="I126" s="177"/>
      <c r="J126" s="64"/>
      <c r="K126" s="64"/>
      <c r="L126" s="62"/>
    </row>
    <row r="127" spans="2:12" s="1" customFormat="1" ht="6.9" customHeight="1">
      <c r="B127" s="42"/>
      <c r="C127" s="64"/>
      <c r="D127" s="64"/>
      <c r="E127" s="64"/>
      <c r="F127" s="64"/>
      <c r="G127" s="64"/>
      <c r="H127" s="64"/>
      <c r="I127" s="177"/>
      <c r="J127" s="64"/>
      <c r="K127" s="64"/>
      <c r="L127" s="62"/>
    </row>
    <row r="128" spans="2:12" s="1" customFormat="1" ht="14.4" customHeight="1">
      <c r="B128" s="42"/>
      <c r="C128" s="66" t="s">
        <v>18</v>
      </c>
      <c r="D128" s="64"/>
      <c r="E128" s="64"/>
      <c r="F128" s="64"/>
      <c r="G128" s="64"/>
      <c r="H128" s="64"/>
      <c r="I128" s="177"/>
      <c r="J128" s="64"/>
      <c r="K128" s="64"/>
      <c r="L128" s="62"/>
    </row>
    <row r="129" spans="2:63" s="1" customFormat="1" ht="16.5" customHeight="1">
      <c r="B129" s="42"/>
      <c r="C129" s="64"/>
      <c r="D129" s="64"/>
      <c r="E129" s="427" t="str">
        <f>E7</f>
        <v>ZČU - STRADI - STRATEGICKÁ DISLOKACE ZČU - FZS</v>
      </c>
      <c r="F129" s="428"/>
      <c r="G129" s="428"/>
      <c r="H129" s="428"/>
      <c r="I129" s="177"/>
      <c r="J129" s="64"/>
      <c r="K129" s="64"/>
      <c r="L129" s="62"/>
    </row>
    <row r="130" spans="2:63" ht="13.2">
      <c r="B130" s="29"/>
      <c r="C130" s="66" t="s">
        <v>193</v>
      </c>
      <c r="D130" s="178"/>
      <c r="E130" s="178"/>
      <c r="F130" s="178"/>
      <c r="G130" s="178"/>
      <c r="H130" s="178"/>
      <c r="J130" s="178"/>
      <c r="K130" s="178"/>
      <c r="L130" s="179"/>
    </row>
    <row r="131" spans="2:63" ht="16.5" customHeight="1">
      <c r="B131" s="29"/>
      <c r="C131" s="178"/>
      <c r="D131" s="178"/>
      <c r="E131" s="427" t="s">
        <v>196</v>
      </c>
      <c r="F131" s="431"/>
      <c r="G131" s="431"/>
      <c r="H131" s="431"/>
      <c r="J131" s="178"/>
      <c r="K131" s="178"/>
      <c r="L131" s="179"/>
    </row>
    <row r="132" spans="2:63" ht="13.2">
      <c r="B132" s="29"/>
      <c r="C132" s="66" t="s">
        <v>199</v>
      </c>
      <c r="D132" s="178"/>
      <c r="E132" s="178"/>
      <c r="F132" s="178"/>
      <c r="G132" s="178"/>
      <c r="H132" s="178"/>
      <c r="J132" s="178"/>
      <c r="K132" s="178"/>
      <c r="L132" s="179"/>
    </row>
    <row r="133" spans="2:63" s="1" customFormat="1" ht="16.5" customHeight="1">
      <c r="B133" s="42"/>
      <c r="C133" s="64"/>
      <c r="D133" s="64"/>
      <c r="E133" s="430" t="s">
        <v>8720</v>
      </c>
      <c r="F133" s="421"/>
      <c r="G133" s="421"/>
      <c r="H133" s="421"/>
      <c r="I133" s="177"/>
      <c r="J133" s="64"/>
      <c r="K133" s="64"/>
      <c r="L133" s="62"/>
    </row>
    <row r="134" spans="2:63" s="1" customFormat="1" ht="14.4" customHeight="1">
      <c r="B134" s="42"/>
      <c r="C134" s="66" t="s">
        <v>7448</v>
      </c>
      <c r="D134" s="64"/>
      <c r="E134" s="64"/>
      <c r="F134" s="64"/>
      <c r="G134" s="64"/>
      <c r="H134" s="64"/>
      <c r="I134" s="177"/>
      <c r="J134" s="64"/>
      <c r="K134" s="64"/>
      <c r="L134" s="62"/>
    </row>
    <row r="135" spans="2:63" s="1" customFormat="1" ht="17.25" customHeight="1">
      <c r="B135" s="42"/>
      <c r="C135" s="64"/>
      <c r="D135" s="64"/>
      <c r="E135" s="393" t="str">
        <f>E13</f>
        <v>D.1.4.n - Zařízení AV techniky</v>
      </c>
      <c r="F135" s="421"/>
      <c r="G135" s="421"/>
      <c r="H135" s="421"/>
      <c r="I135" s="177"/>
      <c r="J135" s="64"/>
      <c r="K135" s="64"/>
      <c r="L135" s="62"/>
    </row>
    <row r="136" spans="2:63" s="1" customFormat="1" ht="6.9" customHeight="1">
      <c r="B136" s="42"/>
      <c r="C136" s="64"/>
      <c r="D136" s="64"/>
      <c r="E136" s="64"/>
      <c r="F136" s="64"/>
      <c r="G136" s="64"/>
      <c r="H136" s="64"/>
      <c r="I136" s="177"/>
      <c r="J136" s="64"/>
      <c r="K136" s="64"/>
      <c r="L136" s="62"/>
    </row>
    <row r="137" spans="2:63" s="1" customFormat="1" ht="18" customHeight="1">
      <c r="B137" s="42"/>
      <c r="C137" s="66" t="s">
        <v>24</v>
      </c>
      <c r="D137" s="64"/>
      <c r="E137" s="64"/>
      <c r="F137" s="180" t="str">
        <f>F16</f>
        <v>Tylova 59, Jižní Předměstí, 301 00 Plzeň</v>
      </c>
      <c r="G137" s="64"/>
      <c r="H137" s="64"/>
      <c r="I137" s="181" t="s">
        <v>26</v>
      </c>
      <c r="J137" s="74" t="str">
        <f>IF(J16="","",J16)</f>
        <v>23. 3. 2017</v>
      </c>
      <c r="K137" s="64"/>
      <c r="L137" s="62"/>
    </row>
    <row r="138" spans="2:63" s="1" customFormat="1" ht="6.9" customHeight="1">
      <c r="B138" s="42"/>
      <c r="C138" s="64"/>
      <c r="D138" s="64"/>
      <c r="E138" s="64"/>
      <c r="F138" s="64"/>
      <c r="G138" s="64"/>
      <c r="H138" s="64"/>
      <c r="I138" s="177"/>
      <c r="J138" s="64"/>
      <c r="K138" s="64"/>
      <c r="L138" s="62"/>
    </row>
    <row r="139" spans="2:63" s="1" customFormat="1" ht="13.2">
      <c r="B139" s="42"/>
      <c r="C139" s="66" t="s">
        <v>28</v>
      </c>
      <c r="D139" s="64"/>
      <c r="E139" s="64"/>
      <c r="F139" s="180" t="str">
        <f>E19</f>
        <v>ZČU v Plzni, Univerzitní 8, Plzeň</v>
      </c>
      <c r="G139" s="64"/>
      <c r="H139" s="64"/>
      <c r="I139" s="181" t="s">
        <v>34</v>
      </c>
      <c r="J139" s="180" t="str">
        <f>E25</f>
        <v>ATELIER SOUKUP OPL ŠVEHLA s.r.o.</v>
      </c>
      <c r="K139" s="64"/>
      <c r="L139" s="62"/>
    </row>
    <row r="140" spans="2:63" s="1" customFormat="1" ht="14.4" customHeight="1">
      <c r="B140" s="42"/>
      <c r="C140" s="66" t="s">
        <v>32</v>
      </c>
      <c r="D140" s="64"/>
      <c r="E140" s="64"/>
      <c r="F140" s="180" t="str">
        <f>IF(E22="","",E22)</f>
        <v/>
      </c>
      <c r="G140" s="64"/>
      <c r="H140" s="64"/>
      <c r="I140" s="177"/>
      <c r="J140" s="64"/>
      <c r="K140" s="64"/>
      <c r="L140" s="62"/>
    </row>
    <row r="141" spans="2:63" s="1" customFormat="1" ht="10.35" customHeight="1">
      <c r="B141" s="42"/>
      <c r="C141" s="64"/>
      <c r="D141" s="64"/>
      <c r="E141" s="64"/>
      <c r="F141" s="64"/>
      <c r="G141" s="64"/>
      <c r="H141" s="64"/>
      <c r="I141" s="177"/>
      <c r="J141" s="64"/>
      <c r="K141" s="64"/>
      <c r="L141" s="62"/>
    </row>
    <row r="142" spans="2:63" s="10" customFormat="1" ht="29.25" customHeight="1">
      <c r="B142" s="182"/>
      <c r="C142" s="183" t="s">
        <v>473</v>
      </c>
      <c r="D142" s="184" t="s">
        <v>58</v>
      </c>
      <c r="E142" s="184" t="s">
        <v>54</v>
      </c>
      <c r="F142" s="184" t="s">
        <v>474</v>
      </c>
      <c r="G142" s="184" t="s">
        <v>475</v>
      </c>
      <c r="H142" s="184" t="s">
        <v>476</v>
      </c>
      <c r="I142" s="185" t="s">
        <v>477</v>
      </c>
      <c r="J142" s="184" t="s">
        <v>294</v>
      </c>
      <c r="K142" s="186" t="s">
        <v>478</v>
      </c>
      <c r="L142" s="187"/>
      <c r="M142" s="82" t="s">
        <v>479</v>
      </c>
      <c r="N142" s="83" t="s">
        <v>43</v>
      </c>
      <c r="O142" s="83" t="s">
        <v>480</v>
      </c>
      <c r="P142" s="83" t="s">
        <v>481</v>
      </c>
      <c r="Q142" s="83" t="s">
        <v>482</v>
      </c>
      <c r="R142" s="83" t="s">
        <v>483</v>
      </c>
      <c r="S142" s="83" t="s">
        <v>484</v>
      </c>
      <c r="T142" s="84" t="s">
        <v>485</v>
      </c>
    </row>
    <row r="143" spans="2:63" s="1" customFormat="1" ht="29.25" customHeight="1">
      <c r="B143" s="42"/>
      <c r="C143" s="88" t="s">
        <v>299</v>
      </c>
      <c r="D143" s="64"/>
      <c r="E143" s="64"/>
      <c r="F143" s="64"/>
      <c r="G143" s="64"/>
      <c r="H143" s="64"/>
      <c r="I143" s="177"/>
      <c r="J143" s="188">
        <f>BK143</f>
        <v>0</v>
      </c>
      <c r="K143" s="64"/>
      <c r="L143" s="62"/>
      <c r="M143" s="85"/>
      <c r="N143" s="86"/>
      <c r="O143" s="86"/>
      <c r="P143" s="189">
        <f>P144+P469+P690+P771+P1008+P1584+P1703+P2459+P2548+P2604+P2715+P2834+P2887+P2922+P2927</f>
        <v>0</v>
      </c>
      <c r="Q143" s="86"/>
      <c r="R143" s="189">
        <f>R144+R469+R690+R771+R1008+R1584+R1703+R2459+R2548+R2604+R2715+R2834+R2887+R2922+R2927</f>
        <v>0</v>
      </c>
      <c r="S143" s="86"/>
      <c r="T143" s="190">
        <f>T144+T469+T690+T771+T1008+T1584+T1703+T2459+T2548+T2604+T2715+T2834+T2887+T2922+T2927</f>
        <v>0</v>
      </c>
      <c r="AT143" s="25" t="s">
        <v>72</v>
      </c>
      <c r="AU143" s="25" t="s">
        <v>300</v>
      </c>
      <c r="BK143" s="191">
        <f>BK144+BK469+BK690+BK771+BK1008+BK1584+BK1703+BK2459+BK2548+BK2604+BK2715+BK2834+BK2887+BK2922+BK2927</f>
        <v>0</v>
      </c>
    </row>
    <row r="144" spans="2:63" s="11" customFormat="1" ht="37.35" customHeight="1">
      <c r="B144" s="192"/>
      <c r="C144" s="193"/>
      <c r="D144" s="194" t="s">
        <v>72</v>
      </c>
      <c r="E144" s="195" t="s">
        <v>77</v>
      </c>
      <c r="F144" s="195" t="s">
        <v>13616</v>
      </c>
      <c r="G144" s="193"/>
      <c r="H144" s="193"/>
      <c r="I144" s="196"/>
      <c r="J144" s="197">
        <f>BK144</f>
        <v>0</v>
      </c>
      <c r="K144" s="193"/>
      <c r="L144" s="198"/>
      <c r="M144" s="199"/>
      <c r="N144" s="200"/>
      <c r="O144" s="200"/>
      <c r="P144" s="201">
        <f>P145+P200+P255+P304+P359+P414</f>
        <v>0</v>
      </c>
      <c r="Q144" s="200"/>
      <c r="R144" s="201">
        <f>R145+R200+R255+R304+R359+R414</f>
        <v>0</v>
      </c>
      <c r="S144" s="200"/>
      <c r="T144" s="202">
        <f>T145+T200+T255+T304+T359+T414</f>
        <v>0</v>
      </c>
      <c r="AR144" s="203" t="s">
        <v>80</v>
      </c>
      <c r="AT144" s="204" t="s">
        <v>72</v>
      </c>
      <c r="AU144" s="204" t="s">
        <v>73</v>
      </c>
      <c r="AY144" s="203" t="s">
        <v>492</v>
      </c>
      <c r="BK144" s="205">
        <f>BK145+BK200+BK255+BK304+BK359+BK414</f>
        <v>0</v>
      </c>
    </row>
    <row r="145" spans="2:65" s="11" customFormat="1" ht="19.95" customHeight="1">
      <c r="B145" s="192"/>
      <c r="C145" s="193"/>
      <c r="D145" s="206" t="s">
        <v>72</v>
      </c>
      <c r="E145" s="207" t="s">
        <v>156</v>
      </c>
      <c r="F145" s="207" t="s">
        <v>13617</v>
      </c>
      <c r="G145" s="193"/>
      <c r="H145" s="193"/>
      <c r="I145" s="196"/>
      <c r="J145" s="208">
        <f>BK145</f>
        <v>0</v>
      </c>
      <c r="K145" s="193"/>
      <c r="L145" s="198"/>
      <c r="M145" s="199"/>
      <c r="N145" s="200"/>
      <c r="O145" s="200"/>
      <c r="P145" s="201">
        <f>SUM(P146:P199)</f>
        <v>0</v>
      </c>
      <c r="Q145" s="200"/>
      <c r="R145" s="201">
        <f>SUM(R146:R199)</f>
        <v>0</v>
      </c>
      <c r="S145" s="200"/>
      <c r="T145" s="202">
        <f>SUM(T146:T199)</f>
        <v>0</v>
      </c>
      <c r="AR145" s="203" t="s">
        <v>80</v>
      </c>
      <c r="AT145" s="204" t="s">
        <v>72</v>
      </c>
      <c r="AU145" s="204" t="s">
        <v>80</v>
      </c>
      <c r="AY145" s="203" t="s">
        <v>492</v>
      </c>
      <c r="BK145" s="205">
        <f>SUM(BK146:BK199)</f>
        <v>0</v>
      </c>
    </row>
    <row r="146" spans="2:65" s="1" customFormat="1" ht="16.5" customHeight="1">
      <c r="B146" s="42"/>
      <c r="C146" s="209" t="s">
        <v>80</v>
      </c>
      <c r="D146" s="209" t="s">
        <v>498</v>
      </c>
      <c r="E146" s="210" t="s">
        <v>13618</v>
      </c>
      <c r="F146" s="211" t="s">
        <v>13619</v>
      </c>
      <c r="G146" s="212" t="s">
        <v>2537</v>
      </c>
      <c r="H146" s="213">
        <v>1</v>
      </c>
      <c r="I146" s="214"/>
      <c r="J146" s="215">
        <f>ROUND(I146*H146,2)</f>
        <v>0</v>
      </c>
      <c r="K146" s="211" t="s">
        <v>23</v>
      </c>
      <c r="L146" s="62"/>
      <c r="M146" s="216" t="s">
        <v>23</v>
      </c>
      <c r="N146" s="217" t="s">
        <v>44</v>
      </c>
      <c r="O146" s="43"/>
      <c r="P146" s="218">
        <f>O146*H146</f>
        <v>0</v>
      </c>
      <c r="Q146" s="218">
        <v>0</v>
      </c>
      <c r="R146" s="218">
        <f>Q146*H146</f>
        <v>0</v>
      </c>
      <c r="S146" s="218">
        <v>0</v>
      </c>
      <c r="T146" s="219">
        <f>S146*H146</f>
        <v>0</v>
      </c>
      <c r="AR146" s="25" t="s">
        <v>502</v>
      </c>
      <c r="AT146" s="25" t="s">
        <v>498</v>
      </c>
      <c r="AU146" s="25" t="s">
        <v>82</v>
      </c>
      <c r="AY146" s="25" t="s">
        <v>492</v>
      </c>
      <c r="BE146" s="220">
        <f>IF(N146="základní",J146,0)</f>
        <v>0</v>
      </c>
      <c r="BF146" s="220">
        <f>IF(N146="snížená",J146,0)</f>
        <v>0</v>
      </c>
      <c r="BG146" s="220">
        <f>IF(N146="zákl. přenesená",J146,0)</f>
        <v>0</v>
      </c>
      <c r="BH146" s="220">
        <f>IF(N146="sníž. přenesená",J146,0)</f>
        <v>0</v>
      </c>
      <c r="BI146" s="220">
        <f>IF(N146="nulová",J146,0)</f>
        <v>0</v>
      </c>
      <c r="BJ146" s="25" t="s">
        <v>80</v>
      </c>
      <c r="BK146" s="220">
        <f>ROUND(I146*H146,2)</f>
        <v>0</v>
      </c>
      <c r="BL146" s="25" t="s">
        <v>502</v>
      </c>
      <c r="BM146" s="25" t="s">
        <v>82</v>
      </c>
    </row>
    <row r="147" spans="2:65" s="1" customFormat="1">
      <c r="B147" s="42"/>
      <c r="C147" s="64"/>
      <c r="D147" s="221" t="s">
        <v>506</v>
      </c>
      <c r="E147" s="64"/>
      <c r="F147" s="222" t="s">
        <v>13619</v>
      </c>
      <c r="G147" s="64"/>
      <c r="H147" s="64"/>
      <c r="I147" s="177"/>
      <c r="J147" s="64"/>
      <c r="K147" s="64"/>
      <c r="L147" s="62"/>
      <c r="M147" s="223"/>
      <c r="N147" s="43"/>
      <c r="O147" s="43"/>
      <c r="P147" s="43"/>
      <c r="Q147" s="43"/>
      <c r="R147" s="43"/>
      <c r="S147" s="43"/>
      <c r="T147" s="79"/>
      <c r="AT147" s="25" t="s">
        <v>506</v>
      </c>
      <c r="AU147" s="25" t="s">
        <v>82</v>
      </c>
    </row>
    <row r="148" spans="2:65" s="1" customFormat="1" ht="48">
      <c r="B148" s="42"/>
      <c r="C148" s="64"/>
      <c r="D148" s="227" t="s">
        <v>2254</v>
      </c>
      <c r="E148" s="64"/>
      <c r="F148" s="273" t="s">
        <v>13620</v>
      </c>
      <c r="G148" s="64"/>
      <c r="H148" s="64"/>
      <c r="I148" s="177"/>
      <c r="J148" s="64"/>
      <c r="K148" s="64"/>
      <c r="L148" s="62"/>
      <c r="M148" s="223"/>
      <c r="N148" s="43"/>
      <c r="O148" s="43"/>
      <c r="P148" s="43"/>
      <c r="Q148" s="43"/>
      <c r="R148" s="43"/>
      <c r="S148" s="43"/>
      <c r="T148" s="79"/>
      <c r="AT148" s="25" t="s">
        <v>2254</v>
      </c>
      <c r="AU148" s="25" t="s">
        <v>82</v>
      </c>
    </row>
    <row r="149" spans="2:65" s="1" customFormat="1" ht="16.5" customHeight="1">
      <c r="B149" s="42"/>
      <c r="C149" s="209" t="s">
        <v>82</v>
      </c>
      <c r="D149" s="209" t="s">
        <v>498</v>
      </c>
      <c r="E149" s="210" t="s">
        <v>13621</v>
      </c>
      <c r="F149" s="211" t="s">
        <v>13622</v>
      </c>
      <c r="G149" s="212" t="s">
        <v>2537</v>
      </c>
      <c r="H149" s="213">
        <v>1</v>
      </c>
      <c r="I149" s="214"/>
      <c r="J149" s="215">
        <f>ROUND(I149*H149,2)</f>
        <v>0</v>
      </c>
      <c r="K149" s="211" t="s">
        <v>23</v>
      </c>
      <c r="L149" s="62"/>
      <c r="M149" s="216" t="s">
        <v>23</v>
      </c>
      <c r="N149" s="217" t="s">
        <v>44</v>
      </c>
      <c r="O149" s="43"/>
      <c r="P149" s="218">
        <f>O149*H149</f>
        <v>0</v>
      </c>
      <c r="Q149" s="218">
        <v>0</v>
      </c>
      <c r="R149" s="218">
        <f>Q149*H149</f>
        <v>0</v>
      </c>
      <c r="S149" s="218">
        <v>0</v>
      </c>
      <c r="T149" s="219">
        <f>S149*H149</f>
        <v>0</v>
      </c>
      <c r="AR149" s="25" t="s">
        <v>502</v>
      </c>
      <c r="AT149" s="25" t="s">
        <v>498</v>
      </c>
      <c r="AU149" s="25" t="s">
        <v>82</v>
      </c>
      <c r="AY149" s="25" t="s">
        <v>492</v>
      </c>
      <c r="BE149" s="220">
        <f>IF(N149="základní",J149,0)</f>
        <v>0</v>
      </c>
      <c r="BF149" s="220">
        <f>IF(N149="snížená",J149,0)</f>
        <v>0</v>
      </c>
      <c r="BG149" s="220">
        <f>IF(N149="zákl. přenesená",J149,0)</f>
        <v>0</v>
      </c>
      <c r="BH149" s="220">
        <f>IF(N149="sníž. přenesená",J149,0)</f>
        <v>0</v>
      </c>
      <c r="BI149" s="220">
        <f>IF(N149="nulová",J149,0)</f>
        <v>0</v>
      </c>
      <c r="BJ149" s="25" t="s">
        <v>80</v>
      </c>
      <c r="BK149" s="220">
        <f>ROUND(I149*H149,2)</f>
        <v>0</v>
      </c>
      <c r="BL149" s="25" t="s">
        <v>502</v>
      </c>
      <c r="BM149" s="25" t="s">
        <v>502</v>
      </c>
    </row>
    <row r="150" spans="2:65" s="1" customFormat="1">
      <c r="B150" s="42"/>
      <c r="C150" s="64"/>
      <c r="D150" s="221" t="s">
        <v>506</v>
      </c>
      <c r="E150" s="64"/>
      <c r="F150" s="222" t="s">
        <v>13622</v>
      </c>
      <c r="G150" s="64"/>
      <c r="H150" s="64"/>
      <c r="I150" s="177"/>
      <c r="J150" s="64"/>
      <c r="K150" s="64"/>
      <c r="L150" s="62"/>
      <c r="M150" s="223"/>
      <c r="N150" s="43"/>
      <c r="O150" s="43"/>
      <c r="P150" s="43"/>
      <c r="Q150" s="43"/>
      <c r="R150" s="43"/>
      <c r="S150" s="43"/>
      <c r="T150" s="79"/>
      <c r="AT150" s="25" t="s">
        <v>506</v>
      </c>
      <c r="AU150" s="25" t="s">
        <v>82</v>
      </c>
    </row>
    <row r="151" spans="2:65" s="1" customFormat="1" ht="24">
      <c r="B151" s="42"/>
      <c r="C151" s="64"/>
      <c r="D151" s="227" t="s">
        <v>2254</v>
      </c>
      <c r="E151" s="64"/>
      <c r="F151" s="273" t="s">
        <v>13623</v>
      </c>
      <c r="G151" s="64"/>
      <c r="H151" s="64"/>
      <c r="I151" s="177"/>
      <c r="J151" s="64"/>
      <c r="K151" s="64"/>
      <c r="L151" s="62"/>
      <c r="M151" s="223"/>
      <c r="N151" s="43"/>
      <c r="O151" s="43"/>
      <c r="P151" s="43"/>
      <c r="Q151" s="43"/>
      <c r="R151" s="43"/>
      <c r="S151" s="43"/>
      <c r="T151" s="79"/>
      <c r="AT151" s="25" t="s">
        <v>2254</v>
      </c>
      <c r="AU151" s="25" t="s">
        <v>82</v>
      </c>
    </row>
    <row r="152" spans="2:65" s="1" customFormat="1" ht="16.5" customHeight="1">
      <c r="B152" s="42"/>
      <c r="C152" s="209" t="s">
        <v>93</v>
      </c>
      <c r="D152" s="209" t="s">
        <v>498</v>
      </c>
      <c r="E152" s="210" t="s">
        <v>13624</v>
      </c>
      <c r="F152" s="211" t="s">
        <v>13625</v>
      </c>
      <c r="G152" s="212" t="s">
        <v>2537</v>
      </c>
      <c r="H152" s="213">
        <v>1</v>
      </c>
      <c r="I152" s="214"/>
      <c r="J152" s="215">
        <f>ROUND(I152*H152,2)</f>
        <v>0</v>
      </c>
      <c r="K152" s="211" t="s">
        <v>23</v>
      </c>
      <c r="L152" s="62"/>
      <c r="M152" s="216" t="s">
        <v>23</v>
      </c>
      <c r="N152" s="217" t="s">
        <v>44</v>
      </c>
      <c r="O152" s="43"/>
      <c r="P152" s="218">
        <f>O152*H152</f>
        <v>0</v>
      </c>
      <c r="Q152" s="218">
        <v>0</v>
      </c>
      <c r="R152" s="218">
        <f>Q152*H152</f>
        <v>0</v>
      </c>
      <c r="S152" s="218">
        <v>0</v>
      </c>
      <c r="T152" s="219">
        <f>S152*H152</f>
        <v>0</v>
      </c>
      <c r="AR152" s="25" t="s">
        <v>502</v>
      </c>
      <c r="AT152" s="25" t="s">
        <v>498</v>
      </c>
      <c r="AU152" s="25" t="s">
        <v>82</v>
      </c>
      <c r="AY152" s="25" t="s">
        <v>492</v>
      </c>
      <c r="BE152" s="220">
        <f>IF(N152="základní",J152,0)</f>
        <v>0</v>
      </c>
      <c r="BF152" s="220">
        <f>IF(N152="snížená",J152,0)</f>
        <v>0</v>
      </c>
      <c r="BG152" s="220">
        <f>IF(N152="zákl. přenesená",J152,0)</f>
        <v>0</v>
      </c>
      <c r="BH152" s="220">
        <f>IF(N152="sníž. přenesená",J152,0)</f>
        <v>0</v>
      </c>
      <c r="BI152" s="220">
        <f>IF(N152="nulová",J152,0)</f>
        <v>0</v>
      </c>
      <c r="BJ152" s="25" t="s">
        <v>80</v>
      </c>
      <c r="BK152" s="220">
        <f>ROUND(I152*H152,2)</f>
        <v>0</v>
      </c>
      <c r="BL152" s="25" t="s">
        <v>502</v>
      </c>
      <c r="BM152" s="25" t="s">
        <v>577</v>
      </c>
    </row>
    <row r="153" spans="2:65" s="1" customFormat="1">
      <c r="B153" s="42"/>
      <c r="C153" s="64"/>
      <c r="D153" s="221" t="s">
        <v>506</v>
      </c>
      <c r="E153" s="64"/>
      <c r="F153" s="222" t="s">
        <v>13625</v>
      </c>
      <c r="G153" s="64"/>
      <c r="H153" s="64"/>
      <c r="I153" s="177"/>
      <c r="J153" s="64"/>
      <c r="K153" s="64"/>
      <c r="L153" s="62"/>
      <c r="M153" s="223"/>
      <c r="N153" s="43"/>
      <c r="O153" s="43"/>
      <c r="P153" s="43"/>
      <c r="Q153" s="43"/>
      <c r="R153" s="43"/>
      <c r="S153" s="43"/>
      <c r="T153" s="79"/>
      <c r="AT153" s="25" t="s">
        <v>506</v>
      </c>
      <c r="AU153" s="25" t="s">
        <v>82</v>
      </c>
    </row>
    <row r="154" spans="2:65" s="1" customFormat="1" ht="48">
      <c r="B154" s="42"/>
      <c r="C154" s="64"/>
      <c r="D154" s="227" t="s">
        <v>2254</v>
      </c>
      <c r="E154" s="64"/>
      <c r="F154" s="273" t="s">
        <v>13626</v>
      </c>
      <c r="G154" s="64"/>
      <c r="H154" s="64"/>
      <c r="I154" s="177"/>
      <c r="J154" s="64"/>
      <c r="K154" s="64"/>
      <c r="L154" s="62"/>
      <c r="M154" s="223"/>
      <c r="N154" s="43"/>
      <c r="O154" s="43"/>
      <c r="P154" s="43"/>
      <c r="Q154" s="43"/>
      <c r="R154" s="43"/>
      <c r="S154" s="43"/>
      <c r="T154" s="79"/>
      <c r="AT154" s="25" t="s">
        <v>2254</v>
      </c>
      <c r="AU154" s="25" t="s">
        <v>82</v>
      </c>
    </row>
    <row r="155" spans="2:65" s="1" customFormat="1" ht="16.5" customHeight="1">
      <c r="B155" s="42"/>
      <c r="C155" s="209" t="s">
        <v>502</v>
      </c>
      <c r="D155" s="209" t="s">
        <v>498</v>
      </c>
      <c r="E155" s="210" t="s">
        <v>13627</v>
      </c>
      <c r="F155" s="211" t="s">
        <v>13628</v>
      </c>
      <c r="G155" s="212" t="s">
        <v>2537</v>
      </c>
      <c r="H155" s="213">
        <v>1</v>
      </c>
      <c r="I155" s="214"/>
      <c r="J155" s="215">
        <f>ROUND(I155*H155,2)</f>
        <v>0</v>
      </c>
      <c r="K155" s="211" t="s">
        <v>23</v>
      </c>
      <c r="L155" s="62"/>
      <c r="M155" s="216" t="s">
        <v>23</v>
      </c>
      <c r="N155" s="217" t="s">
        <v>44</v>
      </c>
      <c r="O155" s="43"/>
      <c r="P155" s="218">
        <f>O155*H155</f>
        <v>0</v>
      </c>
      <c r="Q155" s="218">
        <v>0</v>
      </c>
      <c r="R155" s="218">
        <f>Q155*H155</f>
        <v>0</v>
      </c>
      <c r="S155" s="218">
        <v>0</v>
      </c>
      <c r="T155" s="219">
        <f>S155*H155</f>
        <v>0</v>
      </c>
      <c r="AR155" s="25" t="s">
        <v>502</v>
      </c>
      <c r="AT155" s="25" t="s">
        <v>498</v>
      </c>
      <c r="AU155" s="25" t="s">
        <v>82</v>
      </c>
      <c r="AY155" s="25" t="s">
        <v>492</v>
      </c>
      <c r="BE155" s="220">
        <f>IF(N155="základní",J155,0)</f>
        <v>0</v>
      </c>
      <c r="BF155" s="220">
        <f>IF(N155="snížená",J155,0)</f>
        <v>0</v>
      </c>
      <c r="BG155" s="220">
        <f>IF(N155="zákl. přenesená",J155,0)</f>
        <v>0</v>
      </c>
      <c r="BH155" s="220">
        <f>IF(N155="sníž. přenesená",J155,0)</f>
        <v>0</v>
      </c>
      <c r="BI155" s="220">
        <f>IF(N155="nulová",J155,0)</f>
        <v>0</v>
      </c>
      <c r="BJ155" s="25" t="s">
        <v>80</v>
      </c>
      <c r="BK155" s="220">
        <f>ROUND(I155*H155,2)</f>
        <v>0</v>
      </c>
      <c r="BL155" s="25" t="s">
        <v>502</v>
      </c>
      <c r="BM155" s="25" t="s">
        <v>604</v>
      </c>
    </row>
    <row r="156" spans="2:65" s="1" customFormat="1">
      <c r="B156" s="42"/>
      <c r="C156" s="64"/>
      <c r="D156" s="221" t="s">
        <v>506</v>
      </c>
      <c r="E156" s="64"/>
      <c r="F156" s="222" t="s">
        <v>13628</v>
      </c>
      <c r="G156" s="64"/>
      <c r="H156" s="64"/>
      <c r="I156" s="177"/>
      <c r="J156" s="64"/>
      <c r="K156" s="64"/>
      <c r="L156" s="62"/>
      <c r="M156" s="223"/>
      <c r="N156" s="43"/>
      <c r="O156" s="43"/>
      <c r="P156" s="43"/>
      <c r="Q156" s="43"/>
      <c r="R156" s="43"/>
      <c r="S156" s="43"/>
      <c r="T156" s="79"/>
      <c r="AT156" s="25" t="s">
        <v>506</v>
      </c>
      <c r="AU156" s="25" t="s">
        <v>82</v>
      </c>
    </row>
    <row r="157" spans="2:65" s="1" customFormat="1" ht="60">
      <c r="B157" s="42"/>
      <c r="C157" s="64"/>
      <c r="D157" s="227" t="s">
        <v>2254</v>
      </c>
      <c r="E157" s="64"/>
      <c r="F157" s="273" t="s">
        <v>13629</v>
      </c>
      <c r="G157" s="64"/>
      <c r="H157" s="64"/>
      <c r="I157" s="177"/>
      <c r="J157" s="64"/>
      <c r="K157" s="64"/>
      <c r="L157" s="62"/>
      <c r="M157" s="223"/>
      <c r="N157" s="43"/>
      <c r="O157" s="43"/>
      <c r="P157" s="43"/>
      <c r="Q157" s="43"/>
      <c r="R157" s="43"/>
      <c r="S157" s="43"/>
      <c r="T157" s="79"/>
      <c r="AT157" s="25" t="s">
        <v>2254</v>
      </c>
      <c r="AU157" s="25" t="s">
        <v>82</v>
      </c>
    </row>
    <row r="158" spans="2:65" s="1" customFormat="1" ht="16.5" customHeight="1">
      <c r="B158" s="42"/>
      <c r="C158" s="209" t="s">
        <v>563</v>
      </c>
      <c r="D158" s="209" t="s">
        <v>498</v>
      </c>
      <c r="E158" s="210" t="s">
        <v>13630</v>
      </c>
      <c r="F158" s="211" t="s">
        <v>13631</v>
      </c>
      <c r="G158" s="212" t="s">
        <v>13632</v>
      </c>
      <c r="H158" s="213">
        <v>1</v>
      </c>
      <c r="I158" s="214"/>
      <c r="J158" s="215">
        <f>ROUND(I158*H158,2)</f>
        <v>0</v>
      </c>
      <c r="K158" s="211" t="s">
        <v>23</v>
      </c>
      <c r="L158" s="62"/>
      <c r="M158" s="216" t="s">
        <v>23</v>
      </c>
      <c r="N158" s="217" t="s">
        <v>44</v>
      </c>
      <c r="O158" s="43"/>
      <c r="P158" s="218">
        <f>O158*H158</f>
        <v>0</v>
      </c>
      <c r="Q158" s="218">
        <v>0</v>
      </c>
      <c r="R158" s="218">
        <f>Q158*H158</f>
        <v>0</v>
      </c>
      <c r="S158" s="218">
        <v>0</v>
      </c>
      <c r="T158" s="219">
        <f>S158*H158</f>
        <v>0</v>
      </c>
      <c r="AR158" s="25" t="s">
        <v>502</v>
      </c>
      <c r="AT158" s="25" t="s">
        <v>498</v>
      </c>
      <c r="AU158" s="25" t="s">
        <v>82</v>
      </c>
      <c r="AY158" s="25" t="s">
        <v>492</v>
      </c>
      <c r="BE158" s="220">
        <f>IF(N158="základní",J158,0)</f>
        <v>0</v>
      </c>
      <c r="BF158" s="220">
        <f>IF(N158="snížená",J158,0)</f>
        <v>0</v>
      </c>
      <c r="BG158" s="220">
        <f>IF(N158="zákl. přenesená",J158,0)</f>
        <v>0</v>
      </c>
      <c r="BH158" s="220">
        <f>IF(N158="sníž. přenesená",J158,0)</f>
        <v>0</v>
      </c>
      <c r="BI158" s="220">
        <f>IF(N158="nulová",J158,0)</f>
        <v>0</v>
      </c>
      <c r="BJ158" s="25" t="s">
        <v>80</v>
      </c>
      <c r="BK158" s="220">
        <f>ROUND(I158*H158,2)</f>
        <v>0</v>
      </c>
      <c r="BL158" s="25" t="s">
        <v>502</v>
      </c>
      <c r="BM158" s="25" t="s">
        <v>255</v>
      </c>
    </row>
    <row r="159" spans="2:65" s="1" customFormat="1">
      <c r="B159" s="42"/>
      <c r="C159" s="64"/>
      <c r="D159" s="221" t="s">
        <v>506</v>
      </c>
      <c r="E159" s="64"/>
      <c r="F159" s="222" t="s">
        <v>13631</v>
      </c>
      <c r="G159" s="64"/>
      <c r="H159" s="64"/>
      <c r="I159" s="177"/>
      <c r="J159" s="64"/>
      <c r="K159" s="64"/>
      <c r="L159" s="62"/>
      <c r="M159" s="223"/>
      <c r="N159" s="43"/>
      <c r="O159" s="43"/>
      <c r="P159" s="43"/>
      <c r="Q159" s="43"/>
      <c r="R159" s="43"/>
      <c r="S159" s="43"/>
      <c r="T159" s="79"/>
      <c r="AT159" s="25" t="s">
        <v>506</v>
      </c>
      <c r="AU159" s="25" t="s">
        <v>82</v>
      </c>
    </row>
    <row r="160" spans="2:65" s="1" customFormat="1" ht="36">
      <c r="B160" s="42"/>
      <c r="C160" s="64"/>
      <c r="D160" s="227" t="s">
        <v>2254</v>
      </c>
      <c r="E160" s="64"/>
      <c r="F160" s="273" t="s">
        <v>13633</v>
      </c>
      <c r="G160" s="64"/>
      <c r="H160" s="64"/>
      <c r="I160" s="177"/>
      <c r="J160" s="64"/>
      <c r="K160" s="64"/>
      <c r="L160" s="62"/>
      <c r="M160" s="223"/>
      <c r="N160" s="43"/>
      <c r="O160" s="43"/>
      <c r="P160" s="43"/>
      <c r="Q160" s="43"/>
      <c r="R160" s="43"/>
      <c r="S160" s="43"/>
      <c r="T160" s="79"/>
      <c r="AT160" s="25" t="s">
        <v>2254</v>
      </c>
      <c r="AU160" s="25" t="s">
        <v>82</v>
      </c>
    </row>
    <row r="161" spans="2:65" s="1" customFormat="1" ht="16.5" customHeight="1">
      <c r="B161" s="42"/>
      <c r="C161" s="209" t="s">
        <v>577</v>
      </c>
      <c r="D161" s="209" t="s">
        <v>498</v>
      </c>
      <c r="E161" s="210" t="s">
        <v>13634</v>
      </c>
      <c r="F161" s="211" t="s">
        <v>13635</v>
      </c>
      <c r="G161" s="212" t="s">
        <v>2537</v>
      </c>
      <c r="H161" s="213">
        <v>1</v>
      </c>
      <c r="I161" s="214"/>
      <c r="J161" s="215">
        <f>ROUND(I161*H161,2)</f>
        <v>0</v>
      </c>
      <c r="K161" s="211" t="s">
        <v>23</v>
      </c>
      <c r="L161" s="62"/>
      <c r="M161" s="216" t="s">
        <v>23</v>
      </c>
      <c r="N161" s="217" t="s">
        <v>44</v>
      </c>
      <c r="O161" s="43"/>
      <c r="P161" s="218">
        <f>O161*H161</f>
        <v>0</v>
      </c>
      <c r="Q161" s="218">
        <v>0</v>
      </c>
      <c r="R161" s="218">
        <f>Q161*H161</f>
        <v>0</v>
      </c>
      <c r="S161" s="218">
        <v>0</v>
      </c>
      <c r="T161" s="219">
        <f>S161*H161</f>
        <v>0</v>
      </c>
      <c r="AR161" s="25" t="s">
        <v>502</v>
      </c>
      <c r="AT161" s="25" t="s">
        <v>498</v>
      </c>
      <c r="AU161" s="25" t="s">
        <v>82</v>
      </c>
      <c r="AY161" s="25" t="s">
        <v>492</v>
      </c>
      <c r="BE161" s="220">
        <f>IF(N161="základní",J161,0)</f>
        <v>0</v>
      </c>
      <c r="BF161" s="220">
        <f>IF(N161="snížená",J161,0)</f>
        <v>0</v>
      </c>
      <c r="BG161" s="220">
        <f>IF(N161="zákl. přenesená",J161,0)</f>
        <v>0</v>
      </c>
      <c r="BH161" s="220">
        <f>IF(N161="sníž. přenesená",J161,0)</f>
        <v>0</v>
      </c>
      <c r="BI161" s="220">
        <f>IF(N161="nulová",J161,0)</f>
        <v>0</v>
      </c>
      <c r="BJ161" s="25" t="s">
        <v>80</v>
      </c>
      <c r="BK161" s="220">
        <f>ROUND(I161*H161,2)</f>
        <v>0</v>
      </c>
      <c r="BL161" s="25" t="s">
        <v>502</v>
      </c>
      <c r="BM161" s="25" t="s">
        <v>742</v>
      </c>
    </row>
    <row r="162" spans="2:65" s="1" customFormat="1">
      <c r="B162" s="42"/>
      <c r="C162" s="64"/>
      <c r="D162" s="221" t="s">
        <v>506</v>
      </c>
      <c r="E162" s="64"/>
      <c r="F162" s="222" t="s">
        <v>13635</v>
      </c>
      <c r="G162" s="64"/>
      <c r="H162" s="64"/>
      <c r="I162" s="177"/>
      <c r="J162" s="64"/>
      <c r="K162" s="64"/>
      <c r="L162" s="62"/>
      <c r="M162" s="223"/>
      <c r="N162" s="43"/>
      <c r="O162" s="43"/>
      <c r="P162" s="43"/>
      <c r="Q162" s="43"/>
      <c r="R162" s="43"/>
      <c r="S162" s="43"/>
      <c r="T162" s="79"/>
      <c r="AT162" s="25" t="s">
        <v>506</v>
      </c>
      <c r="AU162" s="25" t="s">
        <v>82</v>
      </c>
    </row>
    <row r="163" spans="2:65" s="1" customFormat="1" ht="60">
      <c r="B163" s="42"/>
      <c r="C163" s="64"/>
      <c r="D163" s="227" t="s">
        <v>2254</v>
      </c>
      <c r="E163" s="64"/>
      <c r="F163" s="273" t="s">
        <v>13636</v>
      </c>
      <c r="G163" s="64"/>
      <c r="H163" s="64"/>
      <c r="I163" s="177"/>
      <c r="J163" s="64"/>
      <c r="K163" s="64"/>
      <c r="L163" s="62"/>
      <c r="M163" s="223"/>
      <c r="N163" s="43"/>
      <c r="O163" s="43"/>
      <c r="P163" s="43"/>
      <c r="Q163" s="43"/>
      <c r="R163" s="43"/>
      <c r="S163" s="43"/>
      <c r="T163" s="79"/>
      <c r="AT163" s="25" t="s">
        <v>2254</v>
      </c>
      <c r="AU163" s="25" t="s">
        <v>82</v>
      </c>
    </row>
    <row r="164" spans="2:65" s="1" customFormat="1" ht="16.5" customHeight="1">
      <c r="B164" s="42"/>
      <c r="C164" s="209" t="s">
        <v>591</v>
      </c>
      <c r="D164" s="209" t="s">
        <v>498</v>
      </c>
      <c r="E164" s="210" t="s">
        <v>13637</v>
      </c>
      <c r="F164" s="211" t="s">
        <v>13638</v>
      </c>
      <c r="G164" s="212" t="s">
        <v>2537</v>
      </c>
      <c r="H164" s="213">
        <v>2</v>
      </c>
      <c r="I164" s="214"/>
      <c r="J164" s="215">
        <f>ROUND(I164*H164,2)</f>
        <v>0</v>
      </c>
      <c r="K164" s="211" t="s">
        <v>23</v>
      </c>
      <c r="L164" s="62"/>
      <c r="M164" s="216" t="s">
        <v>23</v>
      </c>
      <c r="N164" s="217" t="s">
        <v>44</v>
      </c>
      <c r="O164" s="43"/>
      <c r="P164" s="218">
        <f>O164*H164</f>
        <v>0</v>
      </c>
      <c r="Q164" s="218">
        <v>0</v>
      </c>
      <c r="R164" s="218">
        <f>Q164*H164</f>
        <v>0</v>
      </c>
      <c r="S164" s="218">
        <v>0</v>
      </c>
      <c r="T164" s="219">
        <f>S164*H164</f>
        <v>0</v>
      </c>
      <c r="AR164" s="25" t="s">
        <v>502</v>
      </c>
      <c r="AT164" s="25" t="s">
        <v>498</v>
      </c>
      <c r="AU164" s="25" t="s">
        <v>82</v>
      </c>
      <c r="AY164" s="25" t="s">
        <v>492</v>
      </c>
      <c r="BE164" s="220">
        <f>IF(N164="základní",J164,0)</f>
        <v>0</v>
      </c>
      <c r="BF164" s="220">
        <f>IF(N164="snížená",J164,0)</f>
        <v>0</v>
      </c>
      <c r="BG164" s="220">
        <f>IF(N164="zákl. přenesená",J164,0)</f>
        <v>0</v>
      </c>
      <c r="BH164" s="220">
        <f>IF(N164="sníž. přenesená",J164,0)</f>
        <v>0</v>
      </c>
      <c r="BI164" s="220">
        <f>IF(N164="nulová",J164,0)</f>
        <v>0</v>
      </c>
      <c r="BJ164" s="25" t="s">
        <v>80</v>
      </c>
      <c r="BK164" s="220">
        <f>ROUND(I164*H164,2)</f>
        <v>0</v>
      </c>
      <c r="BL164" s="25" t="s">
        <v>502</v>
      </c>
      <c r="BM164" s="25" t="s">
        <v>765</v>
      </c>
    </row>
    <row r="165" spans="2:65" s="1" customFormat="1">
      <c r="B165" s="42"/>
      <c r="C165" s="64"/>
      <c r="D165" s="221" t="s">
        <v>506</v>
      </c>
      <c r="E165" s="64"/>
      <c r="F165" s="222" t="s">
        <v>13638</v>
      </c>
      <c r="G165" s="64"/>
      <c r="H165" s="64"/>
      <c r="I165" s="177"/>
      <c r="J165" s="64"/>
      <c r="K165" s="64"/>
      <c r="L165" s="62"/>
      <c r="M165" s="223"/>
      <c r="N165" s="43"/>
      <c r="O165" s="43"/>
      <c r="P165" s="43"/>
      <c r="Q165" s="43"/>
      <c r="R165" s="43"/>
      <c r="S165" s="43"/>
      <c r="T165" s="79"/>
      <c r="AT165" s="25" t="s">
        <v>506</v>
      </c>
      <c r="AU165" s="25" t="s">
        <v>82</v>
      </c>
    </row>
    <row r="166" spans="2:65" s="1" customFormat="1" ht="24">
      <c r="B166" s="42"/>
      <c r="C166" s="64"/>
      <c r="D166" s="227" t="s">
        <v>2254</v>
      </c>
      <c r="E166" s="64"/>
      <c r="F166" s="273" t="s">
        <v>13639</v>
      </c>
      <c r="G166" s="64"/>
      <c r="H166" s="64"/>
      <c r="I166" s="177"/>
      <c r="J166" s="64"/>
      <c r="K166" s="64"/>
      <c r="L166" s="62"/>
      <c r="M166" s="223"/>
      <c r="N166" s="43"/>
      <c r="O166" s="43"/>
      <c r="P166" s="43"/>
      <c r="Q166" s="43"/>
      <c r="R166" s="43"/>
      <c r="S166" s="43"/>
      <c r="T166" s="79"/>
      <c r="AT166" s="25" t="s">
        <v>2254</v>
      </c>
      <c r="AU166" s="25" t="s">
        <v>82</v>
      </c>
    </row>
    <row r="167" spans="2:65" s="1" customFormat="1" ht="16.5" customHeight="1">
      <c r="B167" s="42"/>
      <c r="C167" s="209" t="s">
        <v>604</v>
      </c>
      <c r="D167" s="209" t="s">
        <v>498</v>
      </c>
      <c r="E167" s="210" t="s">
        <v>13640</v>
      </c>
      <c r="F167" s="211" t="s">
        <v>13641</v>
      </c>
      <c r="G167" s="212" t="s">
        <v>2537</v>
      </c>
      <c r="H167" s="213">
        <v>2</v>
      </c>
      <c r="I167" s="214"/>
      <c r="J167" s="215">
        <f>ROUND(I167*H167,2)</f>
        <v>0</v>
      </c>
      <c r="K167" s="211" t="s">
        <v>23</v>
      </c>
      <c r="L167" s="62"/>
      <c r="M167" s="216" t="s">
        <v>23</v>
      </c>
      <c r="N167" s="217" t="s">
        <v>44</v>
      </c>
      <c r="O167" s="43"/>
      <c r="P167" s="218">
        <f>O167*H167</f>
        <v>0</v>
      </c>
      <c r="Q167" s="218">
        <v>0</v>
      </c>
      <c r="R167" s="218">
        <f>Q167*H167</f>
        <v>0</v>
      </c>
      <c r="S167" s="218">
        <v>0</v>
      </c>
      <c r="T167" s="219">
        <f>S167*H167</f>
        <v>0</v>
      </c>
      <c r="AR167" s="25" t="s">
        <v>502</v>
      </c>
      <c r="AT167" s="25" t="s">
        <v>498</v>
      </c>
      <c r="AU167" s="25" t="s">
        <v>82</v>
      </c>
      <c r="AY167" s="25" t="s">
        <v>492</v>
      </c>
      <c r="BE167" s="220">
        <f>IF(N167="základní",J167,0)</f>
        <v>0</v>
      </c>
      <c r="BF167" s="220">
        <f>IF(N167="snížená",J167,0)</f>
        <v>0</v>
      </c>
      <c r="BG167" s="220">
        <f>IF(N167="zákl. přenesená",J167,0)</f>
        <v>0</v>
      </c>
      <c r="BH167" s="220">
        <f>IF(N167="sníž. přenesená",J167,0)</f>
        <v>0</v>
      </c>
      <c r="BI167" s="220">
        <f>IF(N167="nulová",J167,0)</f>
        <v>0</v>
      </c>
      <c r="BJ167" s="25" t="s">
        <v>80</v>
      </c>
      <c r="BK167" s="220">
        <f>ROUND(I167*H167,2)</f>
        <v>0</v>
      </c>
      <c r="BL167" s="25" t="s">
        <v>502</v>
      </c>
      <c r="BM167" s="25" t="s">
        <v>775</v>
      </c>
    </row>
    <row r="168" spans="2:65" s="1" customFormat="1">
      <c r="B168" s="42"/>
      <c r="C168" s="64"/>
      <c r="D168" s="221" t="s">
        <v>506</v>
      </c>
      <c r="E168" s="64"/>
      <c r="F168" s="222" t="s">
        <v>13641</v>
      </c>
      <c r="G168" s="64"/>
      <c r="H168" s="64"/>
      <c r="I168" s="177"/>
      <c r="J168" s="64"/>
      <c r="K168" s="64"/>
      <c r="L168" s="62"/>
      <c r="M168" s="223"/>
      <c r="N168" s="43"/>
      <c r="O168" s="43"/>
      <c r="P168" s="43"/>
      <c r="Q168" s="43"/>
      <c r="R168" s="43"/>
      <c r="S168" s="43"/>
      <c r="T168" s="79"/>
      <c r="AT168" s="25" t="s">
        <v>506</v>
      </c>
      <c r="AU168" s="25" t="s">
        <v>82</v>
      </c>
    </row>
    <row r="169" spans="2:65" s="1" customFormat="1" ht="24">
      <c r="B169" s="42"/>
      <c r="C169" s="64"/>
      <c r="D169" s="227" t="s">
        <v>2254</v>
      </c>
      <c r="E169" s="64"/>
      <c r="F169" s="273" t="s">
        <v>13639</v>
      </c>
      <c r="G169" s="64"/>
      <c r="H169" s="64"/>
      <c r="I169" s="177"/>
      <c r="J169" s="64"/>
      <c r="K169" s="64"/>
      <c r="L169" s="62"/>
      <c r="M169" s="223"/>
      <c r="N169" s="43"/>
      <c r="O169" s="43"/>
      <c r="P169" s="43"/>
      <c r="Q169" s="43"/>
      <c r="R169" s="43"/>
      <c r="S169" s="43"/>
      <c r="T169" s="79"/>
      <c r="AT169" s="25" t="s">
        <v>2254</v>
      </c>
      <c r="AU169" s="25" t="s">
        <v>82</v>
      </c>
    </row>
    <row r="170" spans="2:65" s="1" customFormat="1" ht="16.5" customHeight="1">
      <c r="B170" s="42"/>
      <c r="C170" s="209" t="s">
        <v>617</v>
      </c>
      <c r="D170" s="209" t="s">
        <v>498</v>
      </c>
      <c r="E170" s="210" t="s">
        <v>13642</v>
      </c>
      <c r="F170" s="211" t="s">
        <v>13643</v>
      </c>
      <c r="G170" s="212" t="s">
        <v>2537</v>
      </c>
      <c r="H170" s="213">
        <v>1</v>
      </c>
      <c r="I170" s="214"/>
      <c r="J170" s="215">
        <f>ROUND(I170*H170,2)</f>
        <v>0</v>
      </c>
      <c r="K170" s="211" t="s">
        <v>23</v>
      </c>
      <c r="L170" s="62"/>
      <c r="M170" s="216" t="s">
        <v>23</v>
      </c>
      <c r="N170" s="217" t="s">
        <v>44</v>
      </c>
      <c r="O170" s="43"/>
      <c r="P170" s="218">
        <f>O170*H170</f>
        <v>0</v>
      </c>
      <c r="Q170" s="218">
        <v>0</v>
      </c>
      <c r="R170" s="218">
        <f>Q170*H170</f>
        <v>0</v>
      </c>
      <c r="S170" s="218">
        <v>0</v>
      </c>
      <c r="T170" s="219">
        <f>S170*H170</f>
        <v>0</v>
      </c>
      <c r="AR170" s="25" t="s">
        <v>502</v>
      </c>
      <c r="AT170" s="25" t="s">
        <v>498</v>
      </c>
      <c r="AU170" s="25" t="s">
        <v>82</v>
      </c>
      <c r="AY170" s="25" t="s">
        <v>492</v>
      </c>
      <c r="BE170" s="220">
        <f>IF(N170="základní",J170,0)</f>
        <v>0</v>
      </c>
      <c r="BF170" s="220">
        <f>IF(N170="snížená",J170,0)</f>
        <v>0</v>
      </c>
      <c r="BG170" s="220">
        <f>IF(N170="zákl. přenesená",J170,0)</f>
        <v>0</v>
      </c>
      <c r="BH170" s="220">
        <f>IF(N170="sníž. přenesená",J170,0)</f>
        <v>0</v>
      </c>
      <c r="BI170" s="220">
        <f>IF(N170="nulová",J170,0)</f>
        <v>0</v>
      </c>
      <c r="BJ170" s="25" t="s">
        <v>80</v>
      </c>
      <c r="BK170" s="220">
        <f>ROUND(I170*H170,2)</f>
        <v>0</v>
      </c>
      <c r="BL170" s="25" t="s">
        <v>502</v>
      </c>
      <c r="BM170" s="25" t="s">
        <v>787</v>
      </c>
    </row>
    <row r="171" spans="2:65" s="1" customFormat="1">
      <c r="B171" s="42"/>
      <c r="C171" s="64"/>
      <c r="D171" s="221" t="s">
        <v>506</v>
      </c>
      <c r="E171" s="64"/>
      <c r="F171" s="222" t="s">
        <v>13643</v>
      </c>
      <c r="G171" s="64"/>
      <c r="H171" s="64"/>
      <c r="I171" s="177"/>
      <c r="J171" s="64"/>
      <c r="K171" s="64"/>
      <c r="L171" s="62"/>
      <c r="M171" s="223"/>
      <c r="N171" s="43"/>
      <c r="O171" s="43"/>
      <c r="P171" s="43"/>
      <c r="Q171" s="43"/>
      <c r="R171" s="43"/>
      <c r="S171" s="43"/>
      <c r="T171" s="79"/>
      <c r="AT171" s="25" t="s">
        <v>506</v>
      </c>
      <c r="AU171" s="25" t="s">
        <v>82</v>
      </c>
    </row>
    <row r="172" spans="2:65" s="1" customFormat="1" ht="24">
      <c r="B172" s="42"/>
      <c r="C172" s="64"/>
      <c r="D172" s="227" t="s">
        <v>2254</v>
      </c>
      <c r="E172" s="64"/>
      <c r="F172" s="273" t="s">
        <v>13644</v>
      </c>
      <c r="G172" s="64"/>
      <c r="H172" s="64"/>
      <c r="I172" s="177"/>
      <c r="J172" s="64"/>
      <c r="K172" s="64"/>
      <c r="L172" s="62"/>
      <c r="M172" s="223"/>
      <c r="N172" s="43"/>
      <c r="O172" s="43"/>
      <c r="P172" s="43"/>
      <c r="Q172" s="43"/>
      <c r="R172" s="43"/>
      <c r="S172" s="43"/>
      <c r="T172" s="79"/>
      <c r="AT172" s="25" t="s">
        <v>2254</v>
      </c>
      <c r="AU172" s="25" t="s">
        <v>82</v>
      </c>
    </row>
    <row r="173" spans="2:65" s="1" customFormat="1" ht="16.5" customHeight="1">
      <c r="B173" s="42"/>
      <c r="C173" s="209" t="s">
        <v>255</v>
      </c>
      <c r="D173" s="209" t="s">
        <v>498</v>
      </c>
      <c r="E173" s="210" t="s">
        <v>13645</v>
      </c>
      <c r="F173" s="211" t="s">
        <v>13646</v>
      </c>
      <c r="G173" s="212" t="s">
        <v>832</v>
      </c>
      <c r="H173" s="213">
        <v>40</v>
      </c>
      <c r="I173" s="214"/>
      <c r="J173" s="215">
        <f>ROUND(I173*H173,2)</f>
        <v>0</v>
      </c>
      <c r="K173" s="211" t="s">
        <v>23</v>
      </c>
      <c r="L173" s="62"/>
      <c r="M173" s="216" t="s">
        <v>23</v>
      </c>
      <c r="N173" s="217" t="s">
        <v>44</v>
      </c>
      <c r="O173" s="43"/>
      <c r="P173" s="218">
        <f>O173*H173</f>
        <v>0</v>
      </c>
      <c r="Q173" s="218">
        <v>0</v>
      </c>
      <c r="R173" s="218">
        <f>Q173*H173</f>
        <v>0</v>
      </c>
      <c r="S173" s="218">
        <v>0</v>
      </c>
      <c r="T173" s="219">
        <f>S173*H173</f>
        <v>0</v>
      </c>
      <c r="AR173" s="25" t="s">
        <v>502</v>
      </c>
      <c r="AT173" s="25" t="s">
        <v>498</v>
      </c>
      <c r="AU173" s="25" t="s">
        <v>82</v>
      </c>
      <c r="AY173" s="25" t="s">
        <v>492</v>
      </c>
      <c r="BE173" s="220">
        <f>IF(N173="základní",J173,0)</f>
        <v>0</v>
      </c>
      <c r="BF173" s="220">
        <f>IF(N173="snížená",J173,0)</f>
        <v>0</v>
      </c>
      <c r="BG173" s="220">
        <f>IF(N173="zákl. přenesená",J173,0)</f>
        <v>0</v>
      </c>
      <c r="BH173" s="220">
        <f>IF(N173="sníž. přenesená",J173,0)</f>
        <v>0</v>
      </c>
      <c r="BI173" s="220">
        <f>IF(N173="nulová",J173,0)</f>
        <v>0</v>
      </c>
      <c r="BJ173" s="25" t="s">
        <v>80</v>
      </c>
      <c r="BK173" s="220">
        <f>ROUND(I173*H173,2)</f>
        <v>0</v>
      </c>
      <c r="BL173" s="25" t="s">
        <v>502</v>
      </c>
      <c r="BM173" s="25" t="s">
        <v>800</v>
      </c>
    </row>
    <row r="174" spans="2:65" s="1" customFormat="1">
      <c r="B174" s="42"/>
      <c r="C174" s="64"/>
      <c r="D174" s="221" t="s">
        <v>506</v>
      </c>
      <c r="E174" s="64"/>
      <c r="F174" s="222" t="s">
        <v>13646</v>
      </c>
      <c r="G174" s="64"/>
      <c r="H174" s="64"/>
      <c r="I174" s="177"/>
      <c r="J174" s="64"/>
      <c r="K174" s="64"/>
      <c r="L174" s="62"/>
      <c r="M174" s="223"/>
      <c r="N174" s="43"/>
      <c r="O174" s="43"/>
      <c r="P174" s="43"/>
      <c r="Q174" s="43"/>
      <c r="R174" s="43"/>
      <c r="S174" s="43"/>
      <c r="T174" s="79"/>
      <c r="AT174" s="25" t="s">
        <v>506</v>
      </c>
      <c r="AU174" s="25" t="s">
        <v>82</v>
      </c>
    </row>
    <row r="175" spans="2:65" s="1" customFormat="1" ht="48">
      <c r="B175" s="42"/>
      <c r="C175" s="64"/>
      <c r="D175" s="227" t="s">
        <v>2254</v>
      </c>
      <c r="E175" s="64"/>
      <c r="F175" s="273" t="s">
        <v>13647</v>
      </c>
      <c r="G175" s="64"/>
      <c r="H175" s="64"/>
      <c r="I175" s="177"/>
      <c r="J175" s="64"/>
      <c r="K175" s="64"/>
      <c r="L175" s="62"/>
      <c r="M175" s="223"/>
      <c r="N175" s="43"/>
      <c r="O175" s="43"/>
      <c r="P175" s="43"/>
      <c r="Q175" s="43"/>
      <c r="R175" s="43"/>
      <c r="S175" s="43"/>
      <c r="T175" s="79"/>
      <c r="AT175" s="25" t="s">
        <v>2254</v>
      </c>
      <c r="AU175" s="25" t="s">
        <v>82</v>
      </c>
    </row>
    <row r="176" spans="2:65" s="1" customFormat="1" ht="16.5" customHeight="1">
      <c r="B176" s="42"/>
      <c r="C176" s="209" t="s">
        <v>727</v>
      </c>
      <c r="D176" s="209" t="s">
        <v>498</v>
      </c>
      <c r="E176" s="210" t="s">
        <v>13648</v>
      </c>
      <c r="F176" s="211" t="s">
        <v>13649</v>
      </c>
      <c r="G176" s="212" t="s">
        <v>13632</v>
      </c>
      <c r="H176" s="213">
        <v>1</v>
      </c>
      <c r="I176" s="214"/>
      <c r="J176" s="215">
        <f>ROUND(I176*H176,2)</f>
        <v>0</v>
      </c>
      <c r="K176" s="211" t="s">
        <v>23</v>
      </c>
      <c r="L176" s="62"/>
      <c r="M176" s="216" t="s">
        <v>23</v>
      </c>
      <c r="N176" s="217" t="s">
        <v>44</v>
      </c>
      <c r="O176" s="43"/>
      <c r="P176" s="218">
        <f>O176*H176</f>
        <v>0</v>
      </c>
      <c r="Q176" s="218">
        <v>0</v>
      </c>
      <c r="R176" s="218">
        <f>Q176*H176</f>
        <v>0</v>
      </c>
      <c r="S176" s="218">
        <v>0</v>
      </c>
      <c r="T176" s="219">
        <f>S176*H176</f>
        <v>0</v>
      </c>
      <c r="AR176" s="25" t="s">
        <v>502</v>
      </c>
      <c r="AT176" s="25" t="s">
        <v>498</v>
      </c>
      <c r="AU176" s="25" t="s">
        <v>82</v>
      </c>
      <c r="AY176" s="25" t="s">
        <v>492</v>
      </c>
      <c r="BE176" s="220">
        <f>IF(N176="základní",J176,0)</f>
        <v>0</v>
      </c>
      <c r="BF176" s="220">
        <f>IF(N176="snížená",J176,0)</f>
        <v>0</v>
      </c>
      <c r="BG176" s="220">
        <f>IF(N176="zákl. přenesená",J176,0)</f>
        <v>0</v>
      </c>
      <c r="BH176" s="220">
        <f>IF(N176="sníž. přenesená",J176,0)</f>
        <v>0</v>
      </c>
      <c r="BI176" s="220">
        <f>IF(N176="nulová",J176,0)</f>
        <v>0</v>
      </c>
      <c r="BJ176" s="25" t="s">
        <v>80</v>
      </c>
      <c r="BK176" s="220">
        <f>ROUND(I176*H176,2)</f>
        <v>0</v>
      </c>
      <c r="BL176" s="25" t="s">
        <v>502</v>
      </c>
      <c r="BM176" s="25" t="s">
        <v>308</v>
      </c>
    </row>
    <row r="177" spans="2:65" s="1" customFormat="1">
      <c r="B177" s="42"/>
      <c r="C177" s="64"/>
      <c r="D177" s="221" t="s">
        <v>506</v>
      </c>
      <c r="E177" s="64"/>
      <c r="F177" s="222" t="s">
        <v>13649</v>
      </c>
      <c r="G177" s="64"/>
      <c r="H177" s="64"/>
      <c r="I177" s="177"/>
      <c r="J177" s="64"/>
      <c r="K177" s="64"/>
      <c r="L177" s="62"/>
      <c r="M177" s="223"/>
      <c r="N177" s="43"/>
      <c r="O177" s="43"/>
      <c r="P177" s="43"/>
      <c r="Q177" s="43"/>
      <c r="R177" s="43"/>
      <c r="S177" s="43"/>
      <c r="T177" s="79"/>
      <c r="AT177" s="25" t="s">
        <v>506</v>
      </c>
      <c r="AU177" s="25" t="s">
        <v>82</v>
      </c>
    </row>
    <row r="178" spans="2:65" s="1" customFormat="1" ht="24">
      <c r="B178" s="42"/>
      <c r="C178" s="64"/>
      <c r="D178" s="227" t="s">
        <v>2254</v>
      </c>
      <c r="E178" s="64"/>
      <c r="F178" s="273" t="s">
        <v>13650</v>
      </c>
      <c r="G178" s="64"/>
      <c r="H178" s="64"/>
      <c r="I178" s="177"/>
      <c r="J178" s="64"/>
      <c r="K178" s="64"/>
      <c r="L178" s="62"/>
      <c r="M178" s="223"/>
      <c r="N178" s="43"/>
      <c r="O178" s="43"/>
      <c r="P178" s="43"/>
      <c r="Q178" s="43"/>
      <c r="R178" s="43"/>
      <c r="S178" s="43"/>
      <c r="T178" s="79"/>
      <c r="AT178" s="25" t="s">
        <v>2254</v>
      </c>
      <c r="AU178" s="25" t="s">
        <v>82</v>
      </c>
    </row>
    <row r="179" spans="2:65" s="1" customFormat="1" ht="16.5" customHeight="1">
      <c r="B179" s="42"/>
      <c r="C179" s="209" t="s">
        <v>742</v>
      </c>
      <c r="D179" s="209" t="s">
        <v>498</v>
      </c>
      <c r="E179" s="210" t="s">
        <v>13651</v>
      </c>
      <c r="F179" s="211" t="s">
        <v>13652</v>
      </c>
      <c r="G179" s="212" t="s">
        <v>13632</v>
      </c>
      <c r="H179" s="213">
        <v>1</v>
      </c>
      <c r="I179" s="214"/>
      <c r="J179" s="215">
        <f>ROUND(I179*H179,2)</f>
        <v>0</v>
      </c>
      <c r="K179" s="211" t="s">
        <v>23</v>
      </c>
      <c r="L179" s="62"/>
      <c r="M179" s="216" t="s">
        <v>23</v>
      </c>
      <c r="N179" s="217" t="s">
        <v>44</v>
      </c>
      <c r="O179" s="43"/>
      <c r="P179" s="218">
        <f>O179*H179</f>
        <v>0</v>
      </c>
      <c r="Q179" s="218">
        <v>0</v>
      </c>
      <c r="R179" s="218">
        <f>Q179*H179</f>
        <v>0</v>
      </c>
      <c r="S179" s="218">
        <v>0</v>
      </c>
      <c r="T179" s="219">
        <f>S179*H179</f>
        <v>0</v>
      </c>
      <c r="AR179" s="25" t="s">
        <v>502</v>
      </c>
      <c r="AT179" s="25" t="s">
        <v>498</v>
      </c>
      <c r="AU179" s="25" t="s">
        <v>82</v>
      </c>
      <c r="AY179" s="25" t="s">
        <v>492</v>
      </c>
      <c r="BE179" s="220">
        <f>IF(N179="základní",J179,0)</f>
        <v>0</v>
      </c>
      <c r="BF179" s="220">
        <f>IF(N179="snížená",J179,0)</f>
        <v>0</v>
      </c>
      <c r="BG179" s="220">
        <f>IF(N179="zákl. přenesená",J179,0)</f>
        <v>0</v>
      </c>
      <c r="BH179" s="220">
        <f>IF(N179="sníž. přenesená",J179,0)</f>
        <v>0</v>
      </c>
      <c r="BI179" s="220">
        <f>IF(N179="nulová",J179,0)</f>
        <v>0</v>
      </c>
      <c r="BJ179" s="25" t="s">
        <v>80</v>
      </c>
      <c r="BK179" s="220">
        <f>ROUND(I179*H179,2)</f>
        <v>0</v>
      </c>
      <c r="BL179" s="25" t="s">
        <v>502</v>
      </c>
      <c r="BM179" s="25" t="s">
        <v>838</v>
      </c>
    </row>
    <row r="180" spans="2:65" s="1" customFormat="1">
      <c r="B180" s="42"/>
      <c r="C180" s="64"/>
      <c r="D180" s="221" t="s">
        <v>506</v>
      </c>
      <c r="E180" s="64"/>
      <c r="F180" s="222" t="s">
        <v>13652</v>
      </c>
      <c r="G180" s="64"/>
      <c r="H180" s="64"/>
      <c r="I180" s="177"/>
      <c r="J180" s="64"/>
      <c r="K180" s="64"/>
      <c r="L180" s="62"/>
      <c r="M180" s="223"/>
      <c r="N180" s="43"/>
      <c r="O180" s="43"/>
      <c r="P180" s="43"/>
      <c r="Q180" s="43"/>
      <c r="R180" s="43"/>
      <c r="S180" s="43"/>
      <c r="T180" s="79"/>
      <c r="AT180" s="25" t="s">
        <v>506</v>
      </c>
      <c r="AU180" s="25" t="s">
        <v>82</v>
      </c>
    </row>
    <row r="181" spans="2:65" s="1" customFormat="1" ht="24">
      <c r="B181" s="42"/>
      <c r="C181" s="64"/>
      <c r="D181" s="227" t="s">
        <v>2254</v>
      </c>
      <c r="E181" s="64"/>
      <c r="F181" s="273" t="s">
        <v>13653</v>
      </c>
      <c r="G181" s="64"/>
      <c r="H181" s="64"/>
      <c r="I181" s="177"/>
      <c r="J181" s="64"/>
      <c r="K181" s="64"/>
      <c r="L181" s="62"/>
      <c r="M181" s="223"/>
      <c r="N181" s="43"/>
      <c r="O181" s="43"/>
      <c r="P181" s="43"/>
      <c r="Q181" s="43"/>
      <c r="R181" s="43"/>
      <c r="S181" s="43"/>
      <c r="T181" s="79"/>
      <c r="AT181" s="25" t="s">
        <v>2254</v>
      </c>
      <c r="AU181" s="25" t="s">
        <v>82</v>
      </c>
    </row>
    <row r="182" spans="2:65" s="1" customFormat="1" ht="16.5" customHeight="1">
      <c r="B182" s="42"/>
      <c r="C182" s="209" t="s">
        <v>752</v>
      </c>
      <c r="D182" s="209" t="s">
        <v>498</v>
      </c>
      <c r="E182" s="210" t="s">
        <v>13654</v>
      </c>
      <c r="F182" s="211" t="s">
        <v>13652</v>
      </c>
      <c r="G182" s="212" t="s">
        <v>13632</v>
      </c>
      <c r="H182" s="213">
        <v>1</v>
      </c>
      <c r="I182" s="214"/>
      <c r="J182" s="215">
        <f>ROUND(I182*H182,2)</f>
        <v>0</v>
      </c>
      <c r="K182" s="211" t="s">
        <v>23</v>
      </c>
      <c r="L182" s="62"/>
      <c r="M182" s="216" t="s">
        <v>23</v>
      </c>
      <c r="N182" s="217" t="s">
        <v>44</v>
      </c>
      <c r="O182" s="43"/>
      <c r="P182" s="218">
        <f>O182*H182</f>
        <v>0</v>
      </c>
      <c r="Q182" s="218">
        <v>0</v>
      </c>
      <c r="R182" s="218">
        <f>Q182*H182</f>
        <v>0</v>
      </c>
      <c r="S182" s="218">
        <v>0</v>
      </c>
      <c r="T182" s="219">
        <f>S182*H182</f>
        <v>0</v>
      </c>
      <c r="AR182" s="25" t="s">
        <v>502</v>
      </c>
      <c r="AT182" s="25" t="s">
        <v>498</v>
      </c>
      <c r="AU182" s="25" t="s">
        <v>82</v>
      </c>
      <c r="AY182" s="25" t="s">
        <v>492</v>
      </c>
      <c r="BE182" s="220">
        <f>IF(N182="základní",J182,0)</f>
        <v>0</v>
      </c>
      <c r="BF182" s="220">
        <f>IF(N182="snížená",J182,0)</f>
        <v>0</v>
      </c>
      <c r="BG182" s="220">
        <f>IF(N182="zákl. přenesená",J182,0)</f>
        <v>0</v>
      </c>
      <c r="BH182" s="220">
        <f>IF(N182="sníž. přenesená",J182,0)</f>
        <v>0</v>
      </c>
      <c r="BI182" s="220">
        <f>IF(N182="nulová",J182,0)</f>
        <v>0</v>
      </c>
      <c r="BJ182" s="25" t="s">
        <v>80</v>
      </c>
      <c r="BK182" s="220">
        <f>ROUND(I182*H182,2)</f>
        <v>0</v>
      </c>
      <c r="BL182" s="25" t="s">
        <v>502</v>
      </c>
      <c r="BM182" s="25" t="s">
        <v>927</v>
      </c>
    </row>
    <row r="183" spans="2:65" s="1" customFormat="1">
      <c r="B183" s="42"/>
      <c r="C183" s="64"/>
      <c r="D183" s="221" t="s">
        <v>506</v>
      </c>
      <c r="E183" s="64"/>
      <c r="F183" s="222" t="s">
        <v>13652</v>
      </c>
      <c r="G183" s="64"/>
      <c r="H183" s="64"/>
      <c r="I183" s="177"/>
      <c r="J183" s="64"/>
      <c r="K183" s="64"/>
      <c r="L183" s="62"/>
      <c r="M183" s="223"/>
      <c r="N183" s="43"/>
      <c r="O183" s="43"/>
      <c r="P183" s="43"/>
      <c r="Q183" s="43"/>
      <c r="R183" s="43"/>
      <c r="S183" s="43"/>
      <c r="T183" s="79"/>
      <c r="AT183" s="25" t="s">
        <v>506</v>
      </c>
      <c r="AU183" s="25" t="s">
        <v>82</v>
      </c>
    </row>
    <row r="184" spans="2:65" s="1" customFormat="1" ht="36">
      <c r="B184" s="42"/>
      <c r="C184" s="64"/>
      <c r="D184" s="227" t="s">
        <v>2254</v>
      </c>
      <c r="E184" s="64"/>
      <c r="F184" s="273" t="s">
        <v>13655</v>
      </c>
      <c r="G184" s="64"/>
      <c r="H184" s="64"/>
      <c r="I184" s="177"/>
      <c r="J184" s="64"/>
      <c r="K184" s="64"/>
      <c r="L184" s="62"/>
      <c r="M184" s="223"/>
      <c r="N184" s="43"/>
      <c r="O184" s="43"/>
      <c r="P184" s="43"/>
      <c r="Q184" s="43"/>
      <c r="R184" s="43"/>
      <c r="S184" s="43"/>
      <c r="T184" s="79"/>
      <c r="AT184" s="25" t="s">
        <v>2254</v>
      </c>
      <c r="AU184" s="25" t="s">
        <v>82</v>
      </c>
    </row>
    <row r="185" spans="2:65" s="1" customFormat="1" ht="16.5" customHeight="1">
      <c r="B185" s="42"/>
      <c r="C185" s="209" t="s">
        <v>765</v>
      </c>
      <c r="D185" s="209" t="s">
        <v>498</v>
      </c>
      <c r="E185" s="210" t="s">
        <v>13656</v>
      </c>
      <c r="F185" s="211" t="s">
        <v>13652</v>
      </c>
      <c r="G185" s="212" t="s">
        <v>13632</v>
      </c>
      <c r="H185" s="213">
        <v>1</v>
      </c>
      <c r="I185" s="214"/>
      <c r="J185" s="215">
        <f>ROUND(I185*H185,2)</f>
        <v>0</v>
      </c>
      <c r="K185" s="211" t="s">
        <v>23</v>
      </c>
      <c r="L185" s="62"/>
      <c r="M185" s="216" t="s">
        <v>23</v>
      </c>
      <c r="N185" s="217" t="s">
        <v>44</v>
      </c>
      <c r="O185" s="43"/>
      <c r="P185" s="218">
        <f>O185*H185</f>
        <v>0</v>
      </c>
      <c r="Q185" s="218">
        <v>0</v>
      </c>
      <c r="R185" s="218">
        <f>Q185*H185</f>
        <v>0</v>
      </c>
      <c r="S185" s="218">
        <v>0</v>
      </c>
      <c r="T185" s="219">
        <f>S185*H185</f>
        <v>0</v>
      </c>
      <c r="AR185" s="25" t="s">
        <v>502</v>
      </c>
      <c r="AT185" s="25" t="s">
        <v>498</v>
      </c>
      <c r="AU185" s="25" t="s">
        <v>82</v>
      </c>
      <c r="AY185" s="25" t="s">
        <v>492</v>
      </c>
      <c r="BE185" s="220">
        <f>IF(N185="základní",J185,0)</f>
        <v>0</v>
      </c>
      <c r="BF185" s="220">
        <f>IF(N185="snížená",J185,0)</f>
        <v>0</v>
      </c>
      <c r="BG185" s="220">
        <f>IF(N185="zákl. přenesená",J185,0)</f>
        <v>0</v>
      </c>
      <c r="BH185" s="220">
        <f>IF(N185="sníž. přenesená",J185,0)</f>
        <v>0</v>
      </c>
      <c r="BI185" s="220">
        <f>IF(N185="nulová",J185,0)</f>
        <v>0</v>
      </c>
      <c r="BJ185" s="25" t="s">
        <v>80</v>
      </c>
      <c r="BK185" s="220">
        <f>ROUND(I185*H185,2)</f>
        <v>0</v>
      </c>
      <c r="BL185" s="25" t="s">
        <v>502</v>
      </c>
      <c r="BM185" s="25" t="s">
        <v>940</v>
      </c>
    </row>
    <row r="186" spans="2:65" s="1" customFormat="1">
      <c r="B186" s="42"/>
      <c r="C186" s="64"/>
      <c r="D186" s="221" t="s">
        <v>506</v>
      </c>
      <c r="E186" s="64"/>
      <c r="F186" s="222" t="s">
        <v>13652</v>
      </c>
      <c r="G186" s="64"/>
      <c r="H186" s="64"/>
      <c r="I186" s="177"/>
      <c r="J186" s="64"/>
      <c r="K186" s="64"/>
      <c r="L186" s="62"/>
      <c r="M186" s="223"/>
      <c r="N186" s="43"/>
      <c r="O186" s="43"/>
      <c r="P186" s="43"/>
      <c r="Q186" s="43"/>
      <c r="R186" s="43"/>
      <c r="S186" s="43"/>
      <c r="T186" s="79"/>
      <c r="AT186" s="25" t="s">
        <v>506</v>
      </c>
      <c r="AU186" s="25" t="s">
        <v>82</v>
      </c>
    </row>
    <row r="187" spans="2:65" s="1" customFormat="1" ht="36">
      <c r="B187" s="42"/>
      <c r="C187" s="64"/>
      <c r="D187" s="227" t="s">
        <v>2254</v>
      </c>
      <c r="E187" s="64"/>
      <c r="F187" s="273" t="s">
        <v>13657</v>
      </c>
      <c r="G187" s="64"/>
      <c r="H187" s="64"/>
      <c r="I187" s="177"/>
      <c r="J187" s="64"/>
      <c r="K187" s="64"/>
      <c r="L187" s="62"/>
      <c r="M187" s="223"/>
      <c r="N187" s="43"/>
      <c r="O187" s="43"/>
      <c r="P187" s="43"/>
      <c r="Q187" s="43"/>
      <c r="R187" s="43"/>
      <c r="S187" s="43"/>
      <c r="T187" s="79"/>
      <c r="AT187" s="25" t="s">
        <v>2254</v>
      </c>
      <c r="AU187" s="25" t="s">
        <v>82</v>
      </c>
    </row>
    <row r="188" spans="2:65" s="1" customFormat="1" ht="16.5" customHeight="1">
      <c r="B188" s="42"/>
      <c r="C188" s="209" t="s">
        <v>10</v>
      </c>
      <c r="D188" s="209" t="s">
        <v>498</v>
      </c>
      <c r="E188" s="210" t="s">
        <v>13658</v>
      </c>
      <c r="F188" s="211" t="s">
        <v>13652</v>
      </c>
      <c r="G188" s="212" t="s">
        <v>13632</v>
      </c>
      <c r="H188" s="213">
        <v>1</v>
      </c>
      <c r="I188" s="214"/>
      <c r="J188" s="215">
        <f>ROUND(I188*H188,2)</f>
        <v>0</v>
      </c>
      <c r="K188" s="211" t="s">
        <v>23</v>
      </c>
      <c r="L188" s="62"/>
      <c r="M188" s="216" t="s">
        <v>23</v>
      </c>
      <c r="N188" s="217" t="s">
        <v>44</v>
      </c>
      <c r="O188" s="43"/>
      <c r="P188" s="218">
        <f>O188*H188</f>
        <v>0</v>
      </c>
      <c r="Q188" s="218">
        <v>0</v>
      </c>
      <c r="R188" s="218">
        <f>Q188*H188</f>
        <v>0</v>
      </c>
      <c r="S188" s="218">
        <v>0</v>
      </c>
      <c r="T188" s="219">
        <f>S188*H188</f>
        <v>0</v>
      </c>
      <c r="AR188" s="25" t="s">
        <v>502</v>
      </c>
      <c r="AT188" s="25" t="s">
        <v>498</v>
      </c>
      <c r="AU188" s="25" t="s">
        <v>82</v>
      </c>
      <c r="AY188" s="25" t="s">
        <v>492</v>
      </c>
      <c r="BE188" s="220">
        <f>IF(N188="základní",J188,0)</f>
        <v>0</v>
      </c>
      <c r="BF188" s="220">
        <f>IF(N188="snížená",J188,0)</f>
        <v>0</v>
      </c>
      <c r="BG188" s="220">
        <f>IF(N188="zákl. přenesená",J188,0)</f>
        <v>0</v>
      </c>
      <c r="BH188" s="220">
        <f>IF(N188="sníž. přenesená",J188,0)</f>
        <v>0</v>
      </c>
      <c r="BI188" s="220">
        <f>IF(N188="nulová",J188,0)</f>
        <v>0</v>
      </c>
      <c r="BJ188" s="25" t="s">
        <v>80</v>
      </c>
      <c r="BK188" s="220">
        <f>ROUND(I188*H188,2)</f>
        <v>0</v>
      </c>
      <c r="BL188" s="25" t="s">
        <v>502</v>
      </c>
      <c r="BM188" s="25" t="s">
        <v>958</v>
      </c>
    </row>
    <row r="189" spans="2:65" s="1" customFormat="1">
      <c r="B189" s="42"/>
      <c r="C189" s="64"/>
      <c r="D189" s="221" t="s">
        <v>506</v>
      </c>
      <c r="E189" s="64"/>
      <c r="F189" s="222" t="s">
        <v>13652</v>
      </c>
      <c r="G189" s="64"/>
      <c r="H189" s="64"/>
      <c r="I189" s="177"/>
      <c r="J189" s="64"/>
      <c r="K189" s="64"/>
      <c r="L189" s="62"/>
      <c r="M189" s="223"/>
      <c r="N189" s="43"/>
      <c r="O189" s="43"/>
      <c r="P189" s="43"/>
      <c r="Q189" s="43"/>
      <c r="R189" s="43"/>
      <c r="S189" s="43"/>
      <c r="T189" s="79"/>
      <c r="AT189" s="25" t="s">
        <v>506</v>
      </c>
      <c r="AU189" s="25" t="s">
        <v>82</v>
      </c>
    </row>
    <row r="190" spans="2:65" s="1" customFormat="1" ht="24">
      <c r="B190" s="42"/>
      <c r="C190" s="64"/>
      <c r="D190" s="227" t="s">
        <v>2254</v>
      </c>
      <c r="E190" s="64"/>
      <c r="F190" s="273" t="s">
        <v>13659</v>
      </c>
      <c r="G190" s="64"/>
      <c r="H190" s="64"/>
      <c r="I190" s="177"/>
      <c r="J190" s="64"/>
      <c r="K190" s="64"/>
      <c r="L190" s="62"/>
      <c r="M190" s="223"/>
      <c r="N190" s="43"/>
      <c r="O190" s="43"/>
      <c r="P190" s="43"/>
      <c r="Q190" s="43"/>
      <c r="R190" s="43"/>
      <c r="S190" s="43"/>
      <c r="T190" s="79"/>
      <c r="AT190" s="25" t="s">
        <v>2254</v>
      </c>
      <c r="AU190" s="25" t="s">
        <v>82</v>
      </c>
    </row>
    <row r="191" spans="2:65" s="1" customFormat="1" ht="16.5" customHeight="1">
      <c r="B191" s="42"/>
      <c r="C191" s="209" t="s">
        <v>775</v>
      </c>
      <c r="D191" s="209" t="s">
        <v>498</v>
      </c>
      <c r="E191" s="210" t="s">
        <v>13660</v>
      </c>
      <c r="F191" s="211" t="s">
        <v>13652</v>
      </c>
      <c r="G191" s="212" t="s">
        <v>13632</v>
      </c>
      <c r="H191" s="213">
        <v>1</v>
      </c>
      <c r="I191" s="214"/>
      <c r="J191" s="215">
        <f>ROUND(I191*H191,2)</f>
        <v>0</v>
      </c>
      <c r="K191" s="211" t="s">
        <v>23</v>
      </c>
      <c r="L191" s="62"/>
      <c r="M191" s="216" t="s">
        <v>23</v>
      </c>
      <c r="N191" s="217" t="s">
        <v>44</v>
      </c>
      <c r="O191" s="43"/>
      <c r="P191" s="218">
        <f>O191*H191</f>
        <v>0</v>
      </c>
      <c r="Q191" s="218">
        <v>0</v>
      </c>
      <c r="R191" s="218">
        <f>Q191*H191</f>
        <v>0</v>
      </c>
      <c r="S191" s="218">
        <v>0</v>
      </c>
      <c r="T191" s="219">
        <f>S191*H191</f>
        <v>0</v>
      </c>
      <c r="AR191" s="25" t="s">
        <v>502</v>
      </c>
      <c r="AT191" s="25" t="s">
        <v>498</v>
      </c>
      <c r="AU191" s="25" t="s">
        <v>82</v>
      </c>
      <c r="AY191" s="25" t="s">
        <v>492</v>
      </c>
      <c r="BE191" s="220">
        <f>IF(N191="základní",J191,0)</f>
        <v>0</v>
      </c>
      <c r="BF191" s="220">
        <f>IF(N191="snížená",J191,0)</f>
        <v>0</v>
      </c>
      <c r="BG191" s="220">
        <f>IF(N191="zákl. přenesená",J191,0)</f>
        <v>0</v>
      </c>
      <c r="BH191" s="220">
        <f>IF(N191="sníž. přenesená",J191,0)</f>
        <v>0</v>
      </c>
      <c r="BI191" s="220">
        <f>IF(N191="nulová",J191,0)</f>
        <v>0</v>
      </c>
      <c r="BJ191" s="25" t="s">
        <v>80</v>
      </c>
      <c r="BK191" s="220">
        <f>ROUND(I191*H191,2)</f>
        <v>0</v>
      </c>
      <c r="BL191" s="25" t="s">
        <v>502</v>
      </c>
      <c r="BM191" s="25" t="s">
        <v>977</v>
      </c>
    </row>
    <row r="192" spans="2:65" s="1" customFormat="1">
      <c r="B192" s="42"/>
      <c r="C192" s="64"/>
      <c r="D192" s="221" t="s">
        <v>506</v>
      </c>
      <c r="E192" s="64"/>
      <c r="F192" s="222" t="s">
        <v>13652</v>
      </c>
      <c r="G192" s="64"/>
      <c r="H192" s="64"/>
      <c r="I192" s="177"/>
      <c r="J192" s="64"/>
      <c r="K192" s="64"/>
      <c r="L192" s="62"/>
      <c r="M192" s="223"/>
      <c r="N192" s="43"/>
      <c r="O192" s="43"/>
      <c r="P192" s="43"/>
      <c r="Q192" s="43"/>
      <c r="R192" s="43"/>
      <c r="S192" s="43"/>
      <c r="T192" s="79"/>
      <c r="AT192" s="25" t="s">
        <v>506</v>
      </c>
      <c r="AU192" s="25" t="s">
        <v>82</v>
      </c>
    </row>
    <row r="193" spans="2:65" s="1" customFormat="1" ht="24">
      <c r="B193" s="42"/>
      <c r="C193" s="64"/>
      <c r="D193" s="227" t="s">
        <v>2254</v>
      </c>
      <c r="E193" s="64"/>
      <c r="F193" s="273" t="s">
        <v>13661</v>
      </c>
      <c r="G193" s="64"/>
      <c r="H193" s="64"/>
      <c r="I193" s="177"/>
      <c r="J193" s="64"/>
      <c r="K193" s="64"/>
      <c r="L193" s="62"/>
      <c r="M193" s="223"/>
      <c r="N193" s="43"/>
      <c r="O193" s="43"/>
      <c r="P193" s="43"/>
      <c r="Q193" s="43"/>
      <c r="R193" s="43"/>
      <c r="S193" s="43"/>
      <c r="T193" s="79"/>
      <c r="AT193" s="25" t="s">
        <v>2254</v>
      </c>
      <c r="AU193" s="25" t="s">
        <v>82</v>
      </c>
    </row>
    <row r="194" spans="2:65" s="1" customFormat="1" ht="16.5" customHeight="1">
      <c r="B194" s="42"/>
      <c r="C194" s="209" t="s">
        <v>781</v>
      </c>
      <c r="D194" s="209" t="s">
        <v>498</v>
      </c>
      <c r="E194" s="210" t="s">
        <v>13662</v>
      </c>
      <c r="F194" s="211" t="s">
        <v>13652</v>
      </c>
      <c r="G194" s="212" t="s">
        <v>13632</v>
      </c>
      <c r="H194" s="213">
        <v>1</v>
      </c>
      <c r="I194" s="214"/>
      <c r="J194" s="215">
        <f>ROUND(I194*H194,2)</f>
        <v>0</v>
      </c>
      <c r="K194" s="211" t="s">
        <v>23</v>
      </c>
      <c r="L194" s="62"/>
      <c r="M194" s="216" t="s">
        <v>23</v>
      </c>
      <c r="N194" s="217" t="s">
        <v>44</v>
      </c>
      <c r="O194" s="43"/>
      <c r="P194" s="218">
        <f>O194*H194</f>
        <v>0</v>
      </c>
      <c r="Q194" s="218">
        <v>0</v>
      </c>
      <c r="R194" s="218">
        <f>Q194*H194</f>
        <v>0</v>
      </c>
      <c r="S194" s="218">
        <v>0</v>
      </c>
      <c r="T194" s="219">
        <f>S194*H194</f>
        <v>0</v>
      </c>
      <c r="AR194" s="25" t="s">
        <v>502</v>
      </c>
      <c r="AT194" s="25" t="s">
        <v>498</v>
      </c>
      <c r="AU194" s="25" t="s">
        <v>82</v>
      </c>
      <c r="AY194" s="25" t="s">
        <v>492</v>
      </c>
      <c r="BE194" s="220">
        <f>IF(N194="základní",J194,0)</f>
        <v>0</v>
      </c>
      <c r="BF194" s="220">
        <f>IF(N194="snížená",J194,0)</f>
        <v>0</v>
      </c>
      <c r="BG194" s="220">
        <f>IF(N194="zákl. přenesená",J194,0)</f>
        <v>0</v>
      </c>
      <c r="BH194" s="220">
        <f>IF(N194="sníž. přenesená",J194,0)</f>
        <v>0</v>
      </c>
      <c r="BI194" s="220">
        <f>IF(N194="nulová",J194,0)</f>
        <v>0</v>
      </c>
      <c r="BJ194" s="25" t="s">
        <v>80</v>
      </c>
      <c r="BK194" s="220">
        <f>ROUND(I194*H194,2)</f>
        <v>0</v>
      </c>
      <c r="BL194" s="25" t="s">
        <v>502</v>
      </c>
      <c r="BM194" s="25" t="s">
        <v>1008</v>
      </c>
    </row>
    <row r="195" spans="2:65" s="1" customFormat="1">
      <c r="B195" s="42"/>
      <c r="C195" s="64"/>
      <c r="D195" s="221" t="s">
        <v>506</v>
      </c>
      <c r="E195" s="64"/>
      <c r="F195" s="222" t="s">
        <v>13652</v>
      </c>
      <c r="G195" s="64"/>
      <c r="H195" s="64"/>
      <c r="I195" s="177"/>
      <c r="J195" s="64"/>
      <c r="K195" s="64"/>
      <c r="L195" s="62"/>
      <c r="M195" s="223"/>
      <c r="N195" s="43"/>
      <c r="O195" s="43"/>
      <c r="P195" s="43"/>
      <c r="Q195" s="43"/>
      <c r="R195" s="43"/>
      <c r="S195" s="43"/>
      <c r="T195" s="79"/>
      <c r="AT195" s="25" t="s">
        <v>506</v>
      </c>
      <c r="AU195" s="25" t="s">
        <v>82</v>
      </c>
    </row>
    <row r="196" spans="2:65" s="1" customFormat="1" ht="60">
      <c r="B196" s="42"/>
      <c r="C196" s="64"/>
      <c r="D196" s="227" t="s">
        <v>2254</v>
      </c>
      <c r="E196" s="64"/>
      <c r="F196" s="273" t="s">
        <v>13663</v>
      </c>
      <c r="G196" s="64"/>
      <c r="H196" s="64"/>
      <c r="I196" s="177"/>
      <c r="J196" s="64"/>
      <c r="K196" s="64"/>
      <c r="L196" s="62"/>
      <c r="M196" s="223"/>
      <c r="N196" s="43"/>
      <c r="O196" s="43"/>
      <c r="P196" s="43"/>
      <c r="Q196" s="43"/>
      <c r="R196" s="43"/>
      <c r="S196" s="43"/>
      <c r="T196" s="79"/>
      <c r="AT196" s="25" t="s">
        <v>2254</v>
      </c>
      <c r="AU196" s="25" t="s">
        <v>82</v>
      </c>
    </row>
    <row r="197" spans="2:65" s="1" customFormat="1" ht="16.5" customHeight="1">
      <c r="B197" s="42"/>
      <c r="C197" s="209" t="s">
        <v>787</v>
      </c>
      <c r="D197" s="209" t="s">
        <v>498</v>
      </c>
      <c r="E197" s="210" t="s">
        <v>13664</v>
      </c>
      <c r="F197" s="211" t="s">
        <v>13652</v>
      </c>
      <c r="G197" s="212" t="s">
        <v>13632</v>
      </c>
      <c r="H197" s="213">
        <v>1</v>
      </c>
      <c r="I197" s="214"/>
      <c r="J197" s="215">
        <f>ROUND(I197*H197,2)</f>
        <v>0</v>
      </c>
      <c r="K197" s="211" t="s">
        <v>23</v>
      </c>
      <c r="L197" s="62"/>
      <c r="M197" s="216" t="s">
        <v>23</v>
      </c>
      <c r="N197" s="217" t="s">
        <v>44</v>
      </c>
      <c r="O197" s="43"/>
      <c r="P197" s="218">
        <f>O197*H197</f>
        <v>0</v>
      </c>
      <c r="Q197" s="218">
        <v>0</v>
      </c>
      <c r="R197" s="218">
        <f>Q197*H197</f>
        <v>0</v>
      </c>
      <c r="S197" s="218">
        <v>0</v>
      </c>
      <c r="T197" s="219">
        <f>S197*H197</f>
        <v>0</v>
      </c>
      <c r="AR197" s="25" t="s">
        <v>502</v>
      </c>
      <c r="AT197" s="25" t="s">
        <v>498</v>
      </c>
      <c r="AU197" s="25" t="s">
        <v>82</v>
      </c>
      <c r="AY197" s="25" t="s">
        <v>492</v>
      </c>
      <c r="BE197" s="220">
        <f>IF(N197="základní",J197,0)</f>
        <v>0</v>
      </c>
      <c r="BF197" s="220">
        <f>IF(N197="snížená",J197,0)</f>
        <v>0</v>
      </c>
      <c r="BG197" s="220">
        <f>IF(N197="zákl. přenesená",J197,0)</f>
        <v>0</v>
      </c>
      <c r="BH197" s="220">
        <f>IF(N197="sníž. přenesená",J197,0)</f>
        <v>0</v>
      </c>
      <c r="BI197" s="220">
        <f>IF(N197="nulová",J197,0)</f>
        <v>0</v>
      </c>
      <c r="BJ197" s="25" t="s">
        <v>80</v>
      </c>
      <c r="BK197" s="220">
        <f>ROUND(I197*H197,2)</f>
        <v>0</v>
      </c>
      <c r="BL197" s="25" t="s">
        <v>502</v>
      </c>
      <c r="BM197" s="25" t="s">
        <v>1022</v>
      </c>
    </row>
    <row r="198" spans="2:65" s="1" customFormat="1">
      <c r="B198" s="42"/>
      <c r="C198" s="64"/>
      <c r="D198" s="221" t="s">
        <v>506</v>
      </c>
      <c r="E198" s="64"/>
      <c r="F198" s="222" t="s">
        <v>13652</v>
      </c>
      <c r="G198" s="64"/>
      <c r="H198" s="64"/>
      <c r="I198" s="177"/>
      <c r="J198" s="64"/>
      <c r="K198" s="64"/>
      <c r="L198" s="62"/>
      <c r="M198" s="223"/>
      <c r="N198" s="43"/>
      <c r="O198" s="43"/>
      <c r="P198" s="43"/>
      <c r="Q198" s="43"/>
      <c r="R198" s="43"/>
      <c r="S198" s="43"/>
      <c r="T198" s="79"/>
      <c r="AT198" s="25" t="s">
        <v>506</v>
      </c>
      <c r="AU198" s="25" t="s">
        <v>82</v>
      </c>
    </row>
    <row r="199" spans="2:65" s="1" customFormat="1" ht="24">
      <c r="B199" s="42"/>
      <c r="C199" s="64"/>
      <c r="D199" s="221" t="s">
        <v>2254</v>
      </c>
      <c r="E199" s="64"/>
      <c r="F199" s="224" t="s">
        <v>13665</v>
      </c>
      <c r="G199" s="64"/>
      <c r="H199" s="64"/>
      <c r="I199" s="177"/>
      <c r="J199" s="64"/>
      <c r="K199" s="64"/>
      <c r="L199" s="62"/>
      <c r="M199" s="223"/>
      <c r="N199" s="43"/>
      <c r="O199" s="43"/>
      <c r="P199" s="43"/>
      <c r="Q199" s="43"/>
      <c r="R199" s="43"/>
      <c r="S199" s="43"/>
      <c r="T199" s="79"/>
      <c r="AT199" s="25" t="s">
        <v>2254</v>
      </c>
      <c r="AU199" s="25" t="s">
        <v>82</v>
      </c>
    </row>
    <row r="200" spans="2:65" s="11" customFormat="1" ht="29.85" customHeight="1">
      <c r="B200" s="192"/>
      <c r="C200" s="193"/>
      <c r="D200" s="206" t="s">
        <v>72</v>
      </c>
      <c r="E200" s="207" t="s">
        <v>4874</v>
      </c>
      <c r="F200" s="207" t="s">
        <v>13666</v>
      </c>
      <c r="G200" s="193"/>
      <c r="H200" s="193"/>
      <c r="I200" s="196"/>
      <c r="J200" s="208">
        <f>BK200</f>
        <v>0</v>
      </c>
      <c r="K200" s="193"/>
      <c r="L200" s="198"/>
      <c r="M200" s="199"/>
      <c r="N200" s="200"/>
      <c r="O200" s="200"/>
      <c r="P200" s="201">
        <f>SUM(P201:P254)</f>
        <v>0</v>
      </c>
      <c r="Q200" s="200"/>
      <c r="R200" s="201">
        <f>SUM(R201:R254)</f>
        <v>0</v>
      </c>
      <c r="S200" s="200"/>
      <c r="T200" s="202">
        <f>SUM(T201:T254)</f>
        <v>0</v>
      </c>
      <c r="AR200" s="203" t="s">
        <v>80</v>
      </c>
      <c r="AT200" s="204" t="s">
        <v>72</v>
      </c>
      <c r="AU200" s="204" t="s">
        <v>80</v>
      </c>
      <c r="AY200" s="203" t="s">
        <v>492</v>
      </c>
      <c r="BK200" s="205">
        <f>SUM(BK201:BK254)</f>
        <v>0</v>
      </c>
    </row>
    <row r="201" spans="2:65" s="1" customFormat="1" ht="16.5" customHeight="1">
      <c r="B201" s="42"/>
      <c r="C201" s="209" t="s">
        <v>792</v>
      </c>
      <c r="D201" s="209" t="s">
        <v>498</v>
      </c>
      <c r="E201" s="210" t="s">
        <v>13667</v>
      </c>
      <c r="F201" s="211" t="s">
        <v>13668</v>
      </c>
      <c r="G201" s="212" t="s">
        <v>2537</v>
      </c>
      <c r="H201" s="213">
        <v>1</v>
      </c>
      <c r="I201" s="214"/>
      <c r="J201" s="215">
        <f>ROUND(I201*H201,2)</f>
        <v>0</v>
      </c>
      <c r="K201" s="211" t="s">
        <v>23</v>
      </c>
      <c r="L201" s="62"/>
      <c r="M201" s="216" t="s">
        <v>23</v>
      </c>
      <c r="N201" s="217" t="s">
        <v>44</v>
      </c>
      <c r="O201" s="43"/>
      <c r="P201" s="218">
        <f>O201*H201</f>
        <v>0</v>
      </c>
      <c r="Q201" s="218">
        <v>0</v>
      </c>
      <c r="R201" s="218">
        <f>Q201*H201</f>
        <v>0</v>
      </c>
      <c r="S201" s="218">
        <v>0</v>
      </c>
      <c r="T201" s="219">
        <f>S201*H201</f>
        <v>0</v>
      </c>
      <c r="AR201" s="25" t="s">
        <v>502</v>
      </c>
      <c r="AT201" s="25" t="s">
        <v>498</v>
      </c>
      <c r="AU201" s="25" t="s">
        <v>82</v>
      </c>
      <c r="AY201" s="25" t="s">
        <v>492</v>
      </c>
      <c r="BE201" s="220">
        <f>IF(N201="základní",J201,0)</f>
        <v>0</v>
      </c>
      <c r="BF201" s="220">
        <f>IF(N201="snížená",J201,0)</f>
        <v>0</v>
      </c>
      <c r="BG201" s="220">
        <f>IF(N201="zákl. přenesená",J201,0)</f>
        <v>0</v>
      </c>
      <c r="BH201" s="220">
        <f>IF(N201="sníž. přenesená",J201,0)</f>
        <v>0</v>
      </c>
      <c r="BI201" s="220">
        <f>IF(N201="nulová",J201,0)</f>
        <v>0</v>
      </c>
      <c r="BJ201" s="25" t="s">
        <v>80</v>
      </c>
      <c r="BK201" s="220">
        <f>ROUND(I201*H201,2)</f>
        <v>0</v>
      </c>
      <c r="BL201" s="25" t="s">
        <v>502</v>
      </c>
      <c r="BM201" s="25" t="s">
        <v>1055</v>
      </c>
    </row>
    <row r="202" spans="2:65" s="1" customFormat="1">
      <c r="B202" s="42"/>
      <c r="C202" s="64"/>
      <c r="D202" s="221" t="s">
        <v>506</v>
      </c>
      <c r="E202" s="64"/>
      <c r="F202" s="222" t="s">
        <v>13668</v>
      </c>
      <c r="G202" s="64"/>
      <c r="H202" s="64"/>
      <c r="I202" s="177"/>
      <c r="J202" s="64"/>
      <c r="K202" s="64"/>
      <c r="L202" s="62"/>
      <c r="M202" s="223"/>
      <c r="N202" s="43"/>
      <c r="O202" s="43"/>
      <c r="P202" s="43"/>
      <c r="Q202" s="43"/>
      <c r="R202" s="43"/>
      <c r="S202" s="43"/>
      <c r="T202" s="79"/>
      <c r="AT202" s="25" t="s">
        <v>506</v>
      </c>
      <c r="AU202" s="25" t="s">
        <v>82</v>
      </c>
    </row>
    <row r="203" spans="2:65" s="1" customFormat="1" ht="48">
      <c r="B203" s="42"/>
      <c r="C203" s="64"/>
      <c r="D203" s="227" t="s">
        <v>2254</v>
      </c>
      <c r="E203" s="64"/>
      <c r="F203" s="273" t="s">
        <v>13669</v>
      </c>
      <c r="G203" s="64"/>
      <c r="H203" s="64"/>
      <c r="I203" s="177"/>
      <c r="J203" s="64"/>
      <c r="K203" s="64"/>
      <c r="L203" s="62"/>
      <c r="M203" s="223"/>
      <c r="N203" s="43"/>
      <c r="O203" s="43"/>
      <c r="P203" s="43"/>
      <c r="Q203" s="43"/>
      <c r="R203" s="43"/>
      <c r="S203" s="43"/>
      <c r="T203" s="79"/>
      <c r="AT203" s="25" t="s">
        <v>2254</v>
      </c>
      <c r="AU203" s="25" t="s">
        <v>82</v>
      </c>
    </row>
    <row r="204" spans="2:65" s="1" customFormat="1" ht="16.5" customHeight="1">
      <c r="B204" s="42"/>
      <c r="C204" s="209" t="s">
        <v>800</v>
      </c>
      <c r="D204" s="209" t="s">
        <v>498</v>
      </c>
      <c r="E204" s="210" t="s">
        <v>13621</v>
      </c>
      <c r="F204" s="211" t="s">
        <v>13622</v>
      </c>
      <c r="G204" s="212" t="s">
        <v>2537</v>
      </c>
      <c r="H204" s="213">
        <v>1</v>
      </c>
      <c r="I204" s="214"/>
      <c r="J204" s="215">
        <f>ROUND(I204*H204,2)</f>
        <v>0</v>
      </c>
      <c r="K204" s="211" t="s">
        <v>23</v>
      </c>
      <c r="L204" s="62"/>
      <c r="M204" s="216" t="s">
        <v>23</v>
      </c>
      <c r="N204" s="217" t="s">
        <v>44</v>
      </c>
      <c r="O204" s="43"/>
      <c r="P204" s="218">
        <f>O204*H204</f>
        <v>0</v>
      </c>
      <c r="Q204" s="218">
        <v>0</v>
      </c>
      <c r="R204" s="218">
        <f>Q204*H204</f>
        <v>0</v>
      </c>
      <c r="S204" s="218">
        <v>0</v>
      </c>
      <c r="T204" s="219">
        <f>S204*H204</f>
        <v>0</v>
      </c>
      <c r="AR204" s="25" t="s">
        <v>502</v>
      </c>
      <c r="AT204" s="25" t="s">
        <v>498</v>
      </c>
      <c r="AU204" s="25" t="s">
        <v>82</v>
      </c>
      <c r="AY204" s="25" t="s">
        <v>492</v>
      </c>
      <c r="BE204" s="220">
        <f>IF(N204="základní",J204,0)</f>
        <v>0</v>
      </c>
      <c r="BF204" s="220">
        <f>IF(N204="snížená",J204,0)</f>
        <v>0</v>
      </c>
      <c r="BG204" s="220">
        <f>IF(N204="zákl. přenesená",J204,0)</f>
        <v>0</v>
      </c>
      <c r="BH204" s="220">
        <f>IF(N204="sníž. přenesená",J204,0)</f>
        <v>0</v>
      </c>
      <c r="BI204" s="220">
        <f>IF(N204="nulová",J204,0)</f>
        <v>0</v>
      </c>
      <c r="BJ204" s="25" t="s">
        <v>80</v>
      </c>
      <c r="BK204" s="220">
        <f>ROUND(I204*H204,2)</f>
        <v>0</v>
      </c>
      <c r="BL204" s="25" t="s">
        <v>502</v>
      </c>
      <c r="BM204" s="25" t="s">
        <v>1067</v>
      </c>
    </row>
    <row r="205" spans="2:65" s="1" customFormat="1">
      <c r="B205" s="42"/>
      <c r="C205" s="64"/>
      <c r="D205" s="221" t="s">
        <v>506</v>
      </c>
      <c r="E205" s="64"/>
      <c r="F205" s="222" t="s">
        <v>13622</v>
      </c>
      <c r="G205" s="64"/>
      <c r="H205" s="64"/>
      <c r="I205" s="177"/>
      <c r="J205" s="64"/>
      <c r="K205" s="64"/>
      <c r="L205" s="62"/>
      <c r="M205" s="223"/>
      <c r="N205" s="43"/>
      <c r="O205" s="43"/>
      <c r="P205" s="43"/>
      <c r="Q205" s="43"/>
      <c r="R205" s="43"/>
      <c r="S205" s="43"/>
      <c r="T205" s="79"/>
      <c r="AT205" s="25" t="s">
        <v>506</v>
      </c>
      <c r="AU205" s="25" t="s">
        <v>82</v>
      </c>
    </row>
    <row r="206" spans="2:65" s="1" customFormat="1" ht="24">
      <c r="B206" s="42"/>
      <c r="C206" s="64"/>
      <c r="D206" s="227" t="s">
        <v>2254</v>
      </c>
      <c r="E206" s="64"/>
      <c r="F206" s="273" t="s">
        <v>13623</v>
      </c>
      <c r="G206" s="64"/>
      <c r="H206" s="64"/>
      <c r="I206" s="177"/>
      <c r="J206" s="64"/>
      <c r="K206" s="64"/>
      <c r="L206" s="62"/>
      <c r="M206" s="223"/>
      <c r="N206" s="43"/>
      <c r="O206" s="43"/>
      <c r="P206" s="43"/>
      <c r="Q206" s="43"/>
      <c r="R206" s="43"/>
      <c r="S206" s="43"/>
      <c r="T206" s="79"/>
      <c r="AT206" s="25" t="s">
        <v>2254</v>
      </c>
      <c r="AU206" s="25" t="s">
        <v>82</v>
      </c>
    </row>
    <row r="207" spans="2:65" s="1" customFormat="1" ht="16.5" customHeight="1">
      <c r="B207" s="42"/>
      <c r="C207" s="209" t="s">
        <v>9</v>
      </c>
      <c r="D207" s="209" t="s">
        <v>498</v>
      </c>
      <c r="E207" s="210" t="s">
        <v>13624</v>
      </c>
      <c r="F207" s="211" t="s">
        <v>13625</v>
      </c>
      <c r="G207" s="212" t="s">
        <v>2537</v>
      </c>
      <c r="H207" s="213">
        <v>1</v>
      </c>
      <c r="I207" s="214"/>
      <c r="J207" s="215">
        <f>ROUND(I207*H207,2)</f>
        <v>0</v>
      </c>
      <c r="K207" s="211" t="s">
        <v>23</v>
      </c>
      <c r="L207" s="62"/>
      <c r="M207" s="216" t="s">
        <v>23</v>
      </c>
      <c r="N207" s="217" t="s">
        <v>44</v>
      </c>
      <c r="O207" s="43"/>
      <c r="P207" s="218">
        <f>O207*H207</f>
        <v>0</v>
      </c>
      <c r="Q207" s="218">
        <v>0</v>
      </c>
      <c r="R207" s="218">
        <f>Q207*H207</f>
        <v>0</v>
      </c>
      <c r="S207" s="218">
        <v>0</v>
      </c>
      <c r="T207" s="219">
        <f>S207*H207</f>
        <v>0</v>
      </c>
      <c r="AR207" s="25" t="s">
        <v>502</v>
      </c>
      <c r="AT207" s="25" t="s">
        <v>498</v>
      </c>
      <c r="AU207" s="25" t="s">
        <v>82</v>
      </c>
      <c r="AY207" s="25" t="s">
        <v>492</v>
      </c>
      <c r="BE207" s="220">
        <f>IF(N207="základní",J207,0)</f>
        <v>0</v>
      </c>
      <c r="BF207" s="220">
        <f>IF(N207="snížená",J207,0)</f>
        <v>0</v>
      </c>
      <c r="BG207" s="220">
        <f>IF(N207="zákl. přenesená",J207,0)</f>
        <v>0</v>
      </c>
      <c r="BH207" s="220">
        <f>IF(N207="sníž. přenesená",J207,0)</f>
        <v>0</v>
      </c>
      <c r="BI207" s="220">
        <f>IF(N207="nulová",J207,0)</f>
        <v>0</v>
      </c>
      <c r="BJ207" s="25" t="s">
        <v>80</v>
      </c>
      <c r="BK207" s="220">
        <f>ROUND(I207*H207,2)</f>
        <v>0</v>
      </c>
      <c r="BL207" s="25" t="s">
        <v>502</v>
      </c>
      <c r="BM207" s="25" t="s">
        <v>1079</v>
      </c>
    </row>
    <row r="208" spans="2:65" s="1" customFormat="1">
      <c r="B208" s="42"/>
      <c r="C208" s="64"/>
      <c r="D208" s="221" t="s">
        <v>506</v>
      </c>
      <c r="E208" s="64"/>
      <c r="F208" s="222" t="s">
        <v>13625</v>
      </c>
      <c r="G208" s="64"/>
      <c r="H208" s="64"/>
      <c r="I208" s="177"/>
      <c r="J208" s="64"/>
      <c r="K208" s="64"/>
      <c r="L208" s="62"/>
      <c r="M208" s="223"/>
      <c r="N208" s="43"/>
      <c r="O208" s="43"/>
      <c r="P208" s="43"/>
      <c r="Q208" s="43"/>
      <c r="R208" s="43"/>
      <c r="S208" s="43"/>
      <c r="T208" s="79"/>
      <c r="AT208" s="25" t="s">
        <v>506</v>
      </c>
      <c r="AU208" s="25" t="s">
        <v>82</v>
      </c>
    </row>
    <row r="209" spans="2:65" s="1" customFormat="1" ht="48">
      <c r="B209" s="42"/>
      <c r="C209" s="64"/>
      <c r="D209" s="227" t="s">
        <v>2254</v>
      </c>
      <c r="E209" s="64"/>
      <c r="F209" s="273" t="s">
        <v>13626</v>
      </c>
      <c r="G209" s="64"/>
      <c r="H209" s="64"/>
      <c r="I209" s="177"/>
      <c r="J209" s="64"/>
      <c r="K209" s="64"/>
      <c r="L209" s="62"/>
      <c r="M209" s="223"/>
      <c r="N209" s="43"/>
      <c r="O209" s="43"/>
      <c r="P209" s="43"/>
      <c r="Q209" s="43"/>
      <c r="R209" s="43"/>
      <c r="S209" s="43"/>
      <c r="T209" s="79"/>
      <c r="AT209" s="25" t="s">
        <v>2254</v>
      </c>
      <c r="AU209" s="25" t="s">
        <v>82</v>
      </c>
    </row>
    <row r="210" spans="2:65" s="1" customFormat="1" ht="16.5" customHeight="1">
      <c r="B210" s="42"/>
      <c r="C210" s="209" t="s">
        <v>308</v>
      </c>
      <c r="D210" s="209" t="s">
        <v>498</v>
      </c>
      <c r="E210" s="210" t="s">
        <v>13627</v>
      </c>
      <c r="F210" s="211" t="s">
        <v>13628</v>
      </c>
      <c r="G210" s="212" t="s">
        <v>2537</v>
      </c>
      <c r="H210" s="213">
        <v>1</v>
      </c>
      <c r="I210" s="214"/>
      <c r="J210" s="215">
        <f>ROUND(I210*H210,2)</f>
        <v>0</v>
      </c>
      <c r="K210" s="211" t="s">
        <v>23</v>
      </c>
      <c r="L210" s="62"/>
      <c r="M210" s="216" t="s">
        <v>23</v>
      </c>
      <c r="N210" s="217" t="s">
        <v>44</v>
      </c>
      <c r="O210" s="43"/>
      <c r="P210" s="218">
        <f>O210*H210</f>
        <v>0</v>
      </c>
      <c r="Q210" s="218">
        <v>0</v>
      </c>
      <c r="R210" s="218">
        <f>Q210*H210</f>
        <v>0</v>
      </c>
      <c r="S210" s="218">
        <v>0</v>
      </c>
      <c r="T210" s="219">
        <f>S210*H210</f>
        <v>0</v>
      </c>
      <c r="AR210" s="25" t="s">
        <v>502</v>
      </c>
      <c r="AT210" s="25" t="s">
        <v>498</v>
      </c>
      <c r="AU210" s="25" t="s">
        <v>82</v>
      </c>
      <c r="AY210" s="25" t="s">
        <v>492</v>
      </c>
      <c r="BE210" s="220">
        <f>IF(N210="základní",J210,0)</f>
        <v>0</v>
      </c>
      <c r="BF210" s="220">
        <f>IF(N210="snížená",J210,0)</f>
        <v>0</v>
      </c>
      <c r="BG210" s="220">
        <f>IF(N210="zákl. přenesená",J210,0)</f>
        <v>0</v>
      </c>
      <c r="BH210" s="220">
        <f>IF(N210="sníž. přenesená",J210,0)</f>
        <v>0</v>
      </c>
      <c r="BI210" s="220">
        <f>IF(N210="nulová",J210,0)</f>
        <v>0</v>
      </c>
      <c r="BJ210" s="25" t="s">
        <v>80</v>
      </c>
      <c r="BK210" s="220">
        <f>ROUND(I210*H210,2)</f>
        <v>0</v>
      </c>
      <c r="BL210" s="25" t="s">
        <v>502</v>
      </c>
      <c r="BM210" s="25" t="s">
        <v>1089</v>
      </c>
    </row>
    <row r="211" spans="2:65" s="1" customFormat="1">
      <c r="B211" s="42"/>
      <c r="C211" s="64"/>
      <c r="D211" s="221" t="s">
        <v>506</v>
      </c>
      <c r="E211" s="64"/>
      <c r="F211" s="222" t="s">
        <v>13628</v>
      </c>
      <c r="G211" s="64"/>
      <c r="H211" s="64"/>
      <c r="I211" s="177"/>
      <c r="J211" s="64"/>
      <c r="K211" s="64"/>
      <c r="L211" s="62"/>
      <c r="M211" s="223"/>
      <c r="N211" s="43"/>
      <c r="O211" s="43"/>
      <c r="P211" s="43"/>
      <c r="Q211" s="43"/>
      <c r="R211" s="43"/>
      <c r="S211" s="43"/>
      <c r="T211" s="79"/>
      <c r="AT211" s="25" t="s">
        <v>506</v>
      </c>
      <c r="AU211" s="25" t="s">
        <v>82</v>
      </c>
    </row>
    <row r="212" spans="2:65" s="1" customFormat="1" ht="60">
      <c r="B212" s="42"/>
      <c r="C212" s="64"/>
      <c r="D212" s="227" t="s">
        <v>2254</v>
      </c>
      <c r="E212" s="64"/>
      <c r="F212" s="273" t="s">
        <v>13629</v>
      </c>
      <c r="G212" s="64"/>
      <c r="H212" s="64"/>
      <c r="I212" s="177"/>
      <c r="J212" s="64"/>
      <c r="K212" s="64"/>
      <c r="L212" s="62"/>
      <c r="M212" s="223"/>
      <c r="N212" s="43"/>
      <c r="O212" s="43"/>
      <c r="P212" s="43"/>
      <c r="Q212" s="43"/>
      <c r="R212" s="43"/>
      <c r="S212" s="43"/>
      <c r="T212" s="79"/>
      <c r="AT212" s="25" t="s">
        <v>2254</v>
      </c>
      <c r="AU212" s="25" t="s">
        <v>82</v>
      </c>
    </row>
    <row r="213" spans="2:65" s="1" customFormat="1" ht="16.5" customHeight="1">
      <c r="B213" s="42"/>
      <c r="C213" s="209" t="s">
        <v>829</v>
      </c>
      <c r="D213" s="209" t="s">
        <v>498</v>
      </c>
      <c r="E213" s="210" t="s">
        <v>13630</v>
      </c>
      <c r="F213" s="211" t="s">
        <v>13631</v>
      </c>
      <c r="G213" s="212" t="s">
        <v>13632</v>
      </c>
      <c r="H213" s="213">
        <v>1</v>
      </c>
      <c r="I213" s="214"/>
      <c r="J213" s="215">
        <f>ROUND(I213*H213,2)</f>
        <v>0</v>
      </c>
      <c r="K213" s="211" t="s">
        <v>23</v>
      </c>
      <c r="L213" s="62"/>
      <c r="M213" s="216" t="s">
        <v>23</v>
      </c>
      <c r="N213" s="217" t="s">
        <v>44</v>
      </c>
      <c r="O213" s="43"/>
      <c r="P213" s="218">
        <f>O213*H213</f>
        <v>0</v>
      </c>
      <c r="Q213" s="218">
        <v>0</v>
      </c>
      <c r="R213" s="218">
        <f>Q213*H213</f>
        <v>0</v>
      </c>
      <c r="S213" s="218">
        <v>0</v>
      </c>
      <c r="T213" s="219">
        <f>S213*H213</f>
        <v>0</v>
      </c>
      <c r="AR213" s="25" t="s">
        <v>502</v>
      </c>
      <c r="AT213" s="25" t="s">
        <v>498</v>
      </c>
      <c r="AU213" s="25" t="s">
        <v>82</v>
      </c>
      <c r="AY213" s="25" t="s">
        <v>492</v>
      </c>
      <c r="BE213" s="220">
        <f>IF(N213="základní",J213,0)</f>
        <v>0</v>
      </c>
      <c r="BF213" s="220">
        <f>IF(N213="snížená",J213,0)</f>
        <v>0</v>
      </c>
      <c r="BG213" s="220">
        <f>IF(N213="zákl. přenesená",J213,0)</f>
        <v>0</v>
      </c>
      <c r="BH213" s="220">
        <f>IF(N213="sníž. přenesená",J213,0)</f>
        <v>0</v>
      </c>
      <c r="BI213" s="220">
        <f>IF(N213="nulová",J213,0)</f>
        <v>0</v>
      </c>
      <c r="BJ213" s="25" t="s">
        <v>80</v>
      </c>
      <c r="BK213" s="220">
        <f>ROUND(I213*H213,2)</f>
        <v>0</v>
      </c>
      <c r="BL213" s="25" t="s">
        <v>502</v>
      </c>
      <c r="BM213" s="25" t="s">
        <v>1102</v>
      </c>
    </row>
    <row r="214" spans="2:65" s="1" customFormat="1">
      <c r="B214" s="42"/>
      <c r="C214" s="64"/>
      <c r="D214" s="221" t="s">
        <v>506</v>
      </c>
      <c r="E214" s="64"/>
      <c r="F214" s="222" t="s">
        <v>13631</v>
      </c>
      <c r="G214" s="64"/>
      <c r="H214" s="64"/>
      <c r="I214" s="177"/>
      <c r="J214" s="64"/>
      <c r="K214" s="64"/>
      <c r="L214" s="62"/>
      <c r="M214" s="223"/>
      <c r="N214" s="43"/>
      <c r="O214" s="43"/>
      <c r="P214" s="43"/>
      <c r="Q214" s="43"/>
      <c r="R214" s="43"/>
      <c r="S214" s="43"/>
      <c r="T214" s="79"/>
      <c r="AT214" s="25" t="s">
        <v>506</v>
      </c>
      <c r="AU214" s="25" t="s">
        <v>82</v>
      </c>
    </row>
    <row r="215" spans="2:65" s="1" customFormat="1" ht="36">
      <c r="B215" s="42"/>
      <c r="C215" s="64"/>
      <c r="D215" s="227" t="s">
        <v>2254</v>
      </c>
      <c r="E215" s="64"/>
      <c r="F215" s="273" t="s">
        <v>13633</v>
      </c>
      <c r="G215" s="64"/>
      <c r="H215" s="64"/>
      <c r="I215" s="177"/>
      <c r="J215" s="64"/>
      <c r="K215" s="64"/>
      <c r="L215" s="62"/>
      <c r="M215" s="223"/>
      <c r="N215" s="43"/>
      <c r="O215" s="43"/>
      <c r="P215" s="43"/>
      <c r="Q215" s="43"/>
      <c r="R215" s="43"/>
      <c r="S215" s="43"/>
      <c r="T215" s="79"/>
      <c r="AT215" s="25" t="s">
        <v>2254</v>
      </c>
      <c r="AU215" s="25" t="s">
        <v>82</v>
      </c>
    </row>
    <row r="216" spans="2:65" s="1" customFormat="1" ht="16.5" customHeight="1">
      <c r="B216" s="42"/>
      <c r="C216" s="209" t="s">
        <v>838</v>
      </c>
      <c r="D216" s="209" t="s">
        <v>498</v>
      </c>
      <c r="E216" s="210" t="s">
        <v>13634</v>
      </c>
      <c r="F216" s="211" t="s">
        <v>13635</v>
      </c>
      <c r="G216" s="212" t="s">
        <v>2537</v>
      </c>
      <c r="H216" s="213">
        <v>1</v>
      </c>
      <c r="I216" s="214"/>
      <c r="J216" s="215">
        <f>ROUND(I216*H216,2)</f>
        <v>0</v>
      </c>
      <c r="K216" s="211" t="s">
        <v>23</v>
      </c>
      <c r="L216" s="62"/>
      <c r="M216" s="216" t="s">
        <v>23</v>
      </c>
      <c r="N216" s="217" t="s">
        <v>44</v>
      </c>
      <c r="O216" s="43"/>
      <c r="P216" s="218">
        <f>O216*H216</f>
        <v>0</v>
      </c>
      <c r="Q216" s="218">
        <v>0</v>
      </c>
      <c r="R216" s="218">
        <f>Q216*H216</f>
        <v>0</v>
      </c>
      <c r="S216" s="218">
        <v>0</v>
      </c>
      <c r="T216" s="219">
        <f>S216*H216</f>
        <v>0</v>
      </c>
      <c r="AR216" s="25" t="s">
        <v>502</v>
      </c>
      <c r="AT216" s="25" t="s">
        <v>498</v>
      </c>
      <c r="AU216" s="25" t="s">
        <v>82</v>
      </c>
      <c r="AY216" s="25" t="s">
        <v>492</v>
      </c>
      <c r="BE216" s="220">
        <f>IF(N216="základní",J216,0)</f>
        <v>0</v>
      </c>
      <c r="BF216" s="220">
        <f>IF(N216="snížená",J216,0)</f>
        <v>0</v>
      </c>
      <c r="BG216" s="220">
        <f>IF(N216="zákl. přenesená",J216,0)</f>
        <v>0</v>
      </c>
      <c r="BH216" s="220">
        <f>IF(N216="sníž. přenesená",J216,0)</f>
        <v>0</v>
      </c>
      <c r="BI216" s="220">
        <f>IF(N216="nulová",J216,0)</f>
        <v>0</v>
      </c>
      <c r="BJ216" s="25" t="s">
        <v>80</v>
      </c>
      <c r="BK216" s="220">
        <f>ROUND(I216*H216,2)</f>
        <v>0</v>
      </c>
      <c r="BL216" s="25" t="s">
        <v>502</v>
      </c>
      <c r="BM216" s="25" t="s">
        <v>1119</v>
      </c>
    </row>
    <row r="217" spans="2:65" s="1" customFormat="1">
      <c r="B217" s="42"/>
      <c r="C217" s="64"/>
      <c r="D217" s="221" t="s">
        <v>506</v>
      </c>
      <c r="E217" s="64"/>
      <c r="F217" s="222" t="s">
        <v>13635</v>
      </c>
      <c r="G217" s="64"/>
      <c r="H217" s="64"/>
      <c r="I217" s="177"/>
      <c r="J217" s="64"/>
      <c r="K217" s="64"/>
      <c r="L217" s="62"/>
      <c r="M217" s="223"/>
      <c r="N217" s="43"/>
      <c r="O217" s="43"/>
      <c r="P217" s="43"/>
      <c r="Q217" s="43"/>
      <c r="R217" s="43"/>
      <c r="S217" s="43"/>
      <c r="T217" s="79"/>
      <c r="AT217" s="25" t="s">
        <v>506</v>
      </c>
      <c r="AU217" s="25" t="s">
        <v>82</v>
      </c>
    </row>
    <row r="218" spans="2:65" s="1" customFormat="1" ht="60">
      <c r="B218" s="42"/>
      <c r="C218" s="64"/>
      <c r="D218" s="227" t="s">
        <v>2254</v>
      </c>
      <c r="E218" s="64"/>
      <c r="F218" s="273" t="s">
        <v>13636</v>
      </c>
      <c r="G218" s="64"/>
      <c r="H218" s="64"/>
      <c r="I218" s="177"/>
      <c r="J218" s="64"/>
      <c r="K218" s="64"/>
      <c r="L218" s="62"/>
      <c r="M218" s="223"/>
      <c r="N218" s="43"/>
      <c r="O218" s="43"/>
      <c r="P218" s="43"/>
      <c r="Q218" s="43"/>
      <c r="R218" s="43"/>
      <c r="S218" s="43"/>
      <c r="T218" s="79"/>
      <c r="AT218" s="25" t="s">
        <v>2254</v>
      </c>
      <c r="AU218" s="25" t="s">
        <v>82</v>
      </c>
    </row>
    <row r="219" spans="2:65" s="1" customFormat="1" ht="16.5" customHeight="1">
      <c r="B219" s="42"/>
      <c r="C219" s="209" t="s">
        <v>888</v>
      </c>
      <c r="D219" s="209" t="s">
        <v>498</v>
      </c>
      <c r="E219" s="210" t="s">
        <v>13637</v>
      </c>
      <c r="F219" s="211" t="s">
        <v>13638</v>
      </c>
      <c r="G219" s="212" t="s">
        <v>2537</v>
      </c>
      <c r="H219" s="213">
        <v>2</v>
      </c>
      <c r="I219" s="214"/>
      <c r="J219" s="215">
        <f>ROUND(I219*H219,2)</f>
        <v>0</v>
      </c>
      <c r="K219" s="211" t="s">
        <v>23</v>
      </c>
      <c r="L219" s="62"/>
      <c r="M219" s="216" t="s">
        <v>23</v>
      </c>
      <c r="N219" s="217" t="s">
        <v>44</v>
      </c>
      <c r="O219" s="43"/>
      <c r="P219" s="218">
        <f>O219*H219</f>
        <v>0</v>
      </c>
      <c r="Q219" s="218">
        <v>0</v>
      </c>
      <c r="R219" s="218">
        <f>Q219*H219</f>
        <v>0</v>
      </c>
      <c r="S219" s="218">
        <v>0</v>
      </c>
      <c r="T219" s="219">
        <f>S219*H219</f>
        <v>0</v>
      </c>
      <c r="AR219" s="25" t="s">
        <v>502</v>
      </c>
      <c r="AT219" s="25" t="s">
        <v>498</v>
      </c>
      <c r="AU219" s="25" t="s">
        <v>82</v>
      </c>
      <c r="AY219" s="25" t="s">
        <v>492</v>
      </c>
      <c r="BE219" s="220">
        <f>IF(N219="základní",J219,0)</f>
        <v>0</v>
      </c>
      <c r="BF219" s="220">
        <f>IF(N219="snížená",J219,0)</f>
        <v>0</v>
      </c>
      <c r="BG219" s="220">
        <f>IF(N219="zákl. přenesená",J219,0)</f>
        <v>0</v>
      </c>
      <c r="BH219" s="220">
        <f>IF(N219="sníž. přenesená",J219,0)</f>
        <v>0</v>
      </c>
      <c r="BI219" s="220">
        <f>IF(N219="nulová",J219,0)</f>
        <v>0</v>
      </c>
      <c r="BJ219" s="25" t="s">
        <v>80</v>
      </c>
      <c r="BK219" s="220">
        <f>ROUND(I219*H219,2)</f>
        <v>0</v>
      </c>
      <c r="BL219" s="25" t="s">
        <v>502</v>
      </c>
      <c r="BM219" s="25" t="s">
        <v>1162</v>
      </c>
    </row>
    <row r="220" spans="2:65" s="1" customFormat="1">
      <c r="B220" s="42"/>
      <c r="C220" s="64"/>
      <c r="D220" s="221" t="s">
        <v>506</v>
      </c>
      <c r="E220" s="64"/>
      <c r="F220" s="222" t="s">
        <v>13638</v>
      </c>
      <c r="G220" s="64"/>
      <c r="H220" s="64"/>
      <c r="I220" s="177"/>
      <c r="J220" s="64"/>
      <c r="K220" s="64"/>
      <c r="L220" s="62"/>
      <c r="M220" s="223"/>
      <c r="N220" s="43"/>
      <c r="O220" s="43"/>
      <c r="P220" s="43"/>
      <c r="Q220" s="43"/>
      <c r="R220" s="43"/>
      <c r="S220" s="43"/>
      <c r="T220" s="79"/>
      <c r="AT220" s="25" t="s">
        <v>506</v>
      </c>
      <c r="AU220" s="25" t="s">
        <v>82</v>
      </c>
    </row>
    <row r="221" spans="2:65" s="1" customFormat="1" ht="24">
      <c r="B221" s="42"/>
      <c r="C221" s="64"/>
      <c r="D221" s="227" t="s">
        <v>2254</v>
      </c>
      <c r="E221" s="64"/>
      <c r="F221" s="273" t="s">
        <v>13639</v>
      </c>
      <c r="G221" s="64"/>
      <c r="H221" s="64"/>
      <c r="I221" s="177"/>
      <c r="J221" s="64"/>
      <c r="K221" s="64"/>
      <c r="L221" s="62"/>
      <c r="M221" s="223"/>
      <c r="N221" s="43"/>
      <c r="O221" s="43"/>
      <c r="P221" s="43"/>
      <c r="Q221" s="43"/>
      <c r="R221" s="43"/>
      <c r="S221" s="43"/>
      <c r="T221" s="79"/>
      <c r="AT221" s="25" t="s">
        <v>2254</v>
      </c>
      <c r="AU221" s="25" t="s">
        <v>82</v>
      </c>
    </row>
    <row r="222" spans="2:65" s="1" customFormat="1" ht="16.5" customHeight="1">
      <c r="B222" s="42"/>
      <c r="C222" s="209" t="s">
        <v>927</v>
      </c>
      <c r="D222" s="209" t="s">
        <v>498</v>
      </c>
      <c r="E222" s="210" t="s">
        <v>13640</v>
      </c>
      <c r="F222" s="211" t="s">
        <v>13641</v>
      </c>
      <c r="G222" s="212" t="s">
        <v>2537</v>
      </c>
      <c r="H222" s="213">
        <v>2</v>
      </c>
      <c r="I222" s="214"/>
      <c r="J222" s="215">
        <f>ROUND(I222*H222,2)</f>
        <v>0</v>
      </c>
      <c r="K222" s="211" t="s">
        <v>23</v>
      </c>
      <c r="L222" s="62"/>
      <c r="M222" s="216" t="s">
        <v>23</v>
      </c>
      <c r="N222" s="217" t="s">
        <v>44</v>
      </c>
      <c r="O222" s="43"/>
      <c r="P222" s="218">
        <f>O222*H222</f>
        <v>0</v>
      </c>
      <c r="Q222" s="218">
        <v>0</v>
      </c>
      <c r="R222" s="218">
        <f>Q222*H222</f>
        <v>0</v>
      </c>
      <c r="S222" s="218">
        <v>0</v>
      </c>
      <c r="T222" s="219">
        <f>S222*H222</f>
        <v>0</v>
      </c>
      <c r="AR222" s="25" t="s">
        <v>502</v>
      </c>
      <c r="AT222" s="25" t="s">
        <v>498</v>
      </c>
      <c r="AU222" s="25" t="s">
        <v>82</v>
      </c>
      <c r="AY222" s="25" t="s">
        <v>492</v>
      </c>
      <c r="BE222" s="220">
        <f>IF(N222="základní",J222,0)</f>
        <v>0</v>
      </c>
      <c r="BF222" s="220">
        <f>IF(N222="snížená",J222,0)</f>
        <v>0</v>
      </c>
      <c r="BG222" s="220">
        <f>IF(N222="zákl. přenesená",J222,0)</f>
        <v>0</v>
      </c>
      <c r="BH222" s="220">
        <f>IF(N222="sníž. přenesená",J222,0)</f>
        <v>0</v>
      </c>
      <c r="BI222" s="220">
        <f>IF(N222="nulová",J222,0)</f>
        <v>0</v>
      </c>
      <c r="BJ222" s="25" t="s">
        <v>80</v>
      </c>
      <c r="BK222" s="220">
        <f>ROUND(I222*H222,2)</f>
        <v>0</v>
      </c>
      <c r="BL222" s="25" t="s">
        <v>502</v>
      </c>
      <c r="BM222" s="25" t="s">
        <v>1184</v>
      </c>
    </row>
    <row r="223" spans="2:65" s="1" customFormat="1">
      <c r="B223" s="42"/>
      <c r="C223" s="64"/>
      <c r="D223" s="221" t="s">
        <v>506</v>
      </c>
      <c r="E223" s="64"/>
      <c r="F223" s="222" t="s">
        <v>13641</v>
      </c>
      <c r="G223" s="64"/>
      <c r="H223" s="64"/>
      <c r="I223" s="177"/>
      <c r="J223" s="64"/>
      <c r="K223" s="64"/>
      <c r="L223" s="62"/>
      <c r="M223" s="223"/>
      <c r="N223" s="43"/>
      <c r="O223" s="43"/>
      <c r="P223" s="43"/>
      <c r="Q223" s="43"/>
      <c r="R223" s="43"/>
      <c r="S223" s="43"/>
      <c r="T223" s="79"/>
      <c r="AT223" s="25" t="s">
        <v>506</v>
      </c>
      <c r="AU223" s="25" t="s">
        <v>82</v>
      </c>
    </row>
    <row r="224" spans="2:65" s="1" customFormat="1" ht="24">
      <c r="B224" s="42"/>
      <c r="C224" s="64"/>
      <c r="D224" s="227" t="s">
        <v>2254</v>
      </c>
      <c r="E224" s="64"/>
      <c r="F224" s="273" t="s">
        <v>13639</v>
      </c>
      <c r="G224" s="64"/>
      <c r="H224" s="64"/>
      <c r="I224" s="177"/>
      <c r="J224" s="64"/>
      <c r="K224" s="64"/>
      <c r="L224" s="62"/>
      <c r="M224" s="223"/>
      <c r="N224" s="43"/>
      <c r="O224" s="43"/>
      <c r="P224" s="43"/>
      <c r="Q224" s="43"/>
      <c r="R224" s="43"/>
      <c r="S224" s="43"/>
      <c r="T224" s="79"/>
      <c r="AT224" s="25" t="s">
        <v>2254</v>
      </c>
      <c r="AU224" s="25" t="s">
        <v>82</v>
      </c>
    </row>
    <row r="225" spans="2:65" s="1" customFormat="1" ht="16.5" customHeight="1">
      <c r="B225" s="42"/>
      <c r="C225" s="209" t="s">
        <v>933</v>
      </c>
      <c r="D225" s="209" t="s">
        <v>498</v>
      </c>
      <c r="E225" s="210" t="s">
        <v>13642</v>
      </c>
      <c r="F225" s="211" t="s">
        <v>13643</v>
      </c>
      <c r="G225" s="212" t="s">
        <v>2537</v>
      </c>
      <c r="H225" s="213">
        <v>1</v>
      </c>
      <c r="I225" s="214"/>
      <c r="J225" s="215">
        <f>ROUND(I225*H225,2)</f>
        <v>0</v>
      </c>
      <c r="K225" s="211" t="s">
        <v>23</v>
      </c>
      <c r="L225" s="62"/>
      <c r="M225" s="216" t="s">
        <v>23</v>
      </c>
      <c r="N225" s="217" t="s">
        <v>44</v>
      </c>
      <c r="O225" s="43"/>
      <c r="P225" s="218">
        <f>O225*H225</f>
        <v>0</v>
      </c>
      <c r="Q225" s="218">
        <v>0</v>
      </c>
      <c r="R225" s="218">
        <f>Q225*H225</f>
        <v>0</v>
      </c>
      <c r="S225" s="218">
        <v>0</v>
      </c>
      <c r="T225" s="219">
        <f>S225*H225</f>
        <v>0</v>
      </c>
      <c r="AR225" s="25" t="s">
        <v>502</v>
      </c>
      <c r="AT225" s="25" t="s">
        <v>498</v>
      </c>
      <c r="AU225" s="25" t="s">
        <v>82</v>
      </c>
      <c r="AY225" s="25" t="s">
        <v>492</v>
      </c>
      <c r="BE225" s="220">
        <f>IF(N225="základní",J225,0)</f>
        <v>0</v>
      </c>
      <c r="BF225" s="220">
        <f>IF(N225="snížená",J225,0)</f>
        <v>0</v>
      </c>
      <c r="BG225" s="220">
        <f>IF(N225="zákl. přenesená",J225,0)</f>
        <v>0</v>
      </c>
      <c r="BH225" s="220">
        <f>IF(N225="sníž. přenesená",J225,0)</f>
        <v>0</v>
      </c>
      <c r="BI225" s="220">
        <f>IF(N225="nulová",J225,0)</f>
        <v>0</v>
      </c>
      <c r="BJ225" s="25" t="s">
        <v>80</v>
      </c>
      <c r="BK225" s="220">
        <f>ROUND(I225*H225,2)</f>
        <v>0</v>
      </c>
      <c r="BL225" s="25" t="s">
        <v>502</v>
      </c>
      <c r="BM225" s="25" t="s">
        <v>1234</v>
      </c>
    </row>
    <row r="226" spans="2:65" s="1" customFormat="1">
      <c r="B226" s="42"/>
      <c r="C226" s="64"/>
      <c r="D226" s="221" t="s">
        <v>506</v>
      </c>
      <c r="E226" s="64"/>
      <c r="F226" s="222" t="s">
        <v>13643</v>
      </c>
      <c r="G226" s="64"/>
      <c r="H226" s="64"/>
      <c r="I226" s="177"/>
      <c r="J226" s="64"/>
      <c r="K226" s="64"/>
      <c r="L226" s="62"/>
      <c r="M226" s="223"/>
      <c r="N226" s="43"/>
      <c r="O226" s="43"/>
      <c r="P226" s="43"/>
      <c r="Q226" s="43"/>
      <c r="R226" s="43"/>
      <c r="S226" s="43"/>
      <c r="T226" s="79"/>
      <c r="AT226" s="25" t="s">
        <v>506</v>
      </c>
      <c r="AU226" s="25" t="s">
        <v>82</v>
      </c>
    </row>
    <row r="227" spans="2:65" s="1" customFormat="1" ht="24">
      <c r="B227" s="42"/>
      <c r="C227" s="64"/>
      <c r="D227" s="227" t="s">
        <v>2254</v>
      </c>
      <c r="E227" s="64"/>
      <c r="F227" s="273" t="s">
        <v>13670</v>
      </c>
      <c r="G227" s="64"/>
      <c r="H227" s="64"/>
      <c r="I227" s="177"/>
      <c r="J227" s="64"/>
      <c r="K227" s="64"/>
      <c r="L227" s="62"/>
      <c r="M227" s="223"/>
      <c r="N227" s="43"/>
      <c r="O227" s="43"/>
      <c r="P227" s="43"/>
      <c r="Q227" s="43"/>
      <c r="R227" s="43"/>
      <c r="S227" s="43"/>
      <c r="T227" s="79"/>
      <c r="AT227" s="25" t="s">
        <v>2254</v>
      </c>
      <c r="AU227" s="25" t="s">
        <v>82</v>
      </c>
    </row>
    <row r="228" spans="2:65" s="1" customFormat="1" ht="16.5" customHeight="1">
      <c r="B228" s="42"/>
      <c r="C228" s="209" t="s">
        <v>940</v>
      </c>
      <c r="D228" s="209" t="s">
        <v>498</v>
      </c>
      <c r="E228" s="210" t="s">
        <v>13645</v>
      </c>
      <c r="F228" s="211" t="s">
        <v>13646</v>
      </c>
      <c r="G228" s="212" t="s">
        <v>832</v>
      </c>
      <c r="H228" s="213">
        <v>40</v>
      </c>
      <c r="I228" s="214"/>
      <c r="J228" s="215">
        <f>ROUND(I228*H228,2)</f>
        <v>0</v>
      </c>
      <c r="K228" s="211" t="s">
        <v>23</v>
      </c>
      <c r="L228" s="62"/>
      <c r="M228" s="216" t="s">
        <v>23</v>
      </c>
      <c r="N228" s="217" t="s">
        <v>44</v>
      </c>
      <c r="O228" s="43"/>
      <c r="P228" s="218">
        <f>O228*H228</f>
        <v>0</v>
      </c>
      <c r="Q228" s="218">
        <v>0</v>
      </c>
      <c r="R228" s="218">
        <f>Q228*H228</f>
        <v>0</v>
      </c>
      <c r="S228" s="218">
        <v>0</v>
      </c>
      <c r="T228" s="219">
        <f>S228*H228</f>
        <v>0</v>
      </c>
      <c r="AR228" s="25" t="s">
        <v>502</v>
      </c>
      <c r="AT228" s="25" t="s">
        <v>498</v>
      </c>
      <c r="AU228" s="25" t="s">
        <v>82</v>
      </c>
      <c r="AY228" s="25" t="s">
        <v>492</v>
      </c>
      <c r="BE228" s="220">
        <f>IF(N228="základní",J228,0)</f>
        <v>0</v>
      </c>
      <c r="BF228" s="220">
        <f>IF(N228="snížená",J228,0)</f>
        <v>0</v>
      </c>
      <c r="BG228" s="220">
        <f>IF(N228="zákl. přenesená",J228,0)</f>
        <v>0</v>
      </c>
      <c r="BH228" s="220">
        <f>IF(N228="sníž. přenesená",J228,0)</f>
        <v>0</v>
      </c>
      <c r="BI228" s="220">
        <f>IF(N228="nulová",J228,0)</f>
        <v>0</v>
      </c>
      <c r="BJ228" s="25" t="s">
        <v>80</v>
      </c>
      <c r="BK228" s="220">
        <f>ROUND(I228*H228,2)</f>
        <v>0</v>
      </c>
      <c r="BL228" s="25" t="s">
        <v>502</v>
      </c>
      <c r="BM228" s="25" t="s">
        <v>1278</v>
      </c>
    </row>
    <row r="229" spans="2:65" s="1" customFormat="1">
      <c r="B229" s="42"/>
      <c r="C229" s="64"/>
      <c r="D229" s="221" t="s">
        <v>506</v>
      </c>
      <c r="E229" s="64"/>
      <c r="F229" s="222" t="s">
        <v>13646</v>
      </c>
      <c r="G229" s="64"/>
      <c r="H229" s="64"/>
      <c r="I229" s="177"/>
      <c r="J229" s="64"/>
      <c r="K229" s="64"/>
      <c r="L229" s="62"/>
      <c r="M229" s="223"/>
      <c r="N229" s="43"/>
      <c r="O229" s="43"/>
      <c r="P229" s="43"/>
      <c r="Q229" s="43"/>
      <c r="R229" s="43"/>
      <c r="S229" s="43"/>
      <c r="T229" s="79"/>
      <c r="AT229" s="25" t="s">
        <v>506</v>
      </c>
      <c r="AU229" s="25" t="s">
        <v>82</v>
      </c>
    </row>
    <row r="230" spans="2:65" s="1" customFormat="1" ht="48">
      <c r="B230" s="42"/>
      <c r="C230" s="64"/>
      <c r="D230" s="227" t="s">
        <v>2254</v>
      </c>
      <c r="E230" s="64"/>
      <c r="F230" s="273" t="s">
        <v>13647</v>
      </c>
      <c r="G230" s="64"/>
      <c r="H230" s="64"/>
      <c r="I230" s="177"/>
      <c r="J230" s="64"/>
      <c r="K230" s="64"/>
      <c r="L230" s="62"/>
      <c r="M230" s="223"/>
      <c r="N230" s="43"/>
      <c r="O230" s="43"/>
      <c r="P230" s="43"/>
      <c r="Q230" s="43"/>
      <c r="R230" s="43"/>
      <c r="S230" s="43"/>
      <c r="T230" s="79"/>
      <c r="AT230" s="25" t="s">
        <v>2254</v>
      </c>
      <c r="AU230" s="25" t="s">
        <v>82</v>
      </c>
    </row>
    <row r="231" spans="2:65" s="1" customFormat="1" ht="16.5" customHeight="1">
      <c r="B231" s="42"/>
      <c r="C231" s="209" t="s">
        <v>952</v>
      </c>
      <c r="D231" s="209" t="s">
        <v>498</v>
      </c>
      <c r="E231" s="210" t="s">
        <v>13648</v>
      </c>
      <c r="F231" s="211" t="s">
        <v>13649</v>
      </c>
      <c r="G231" s="212" t="s">
        <v>13632</v>
      </c>
      <c r="H231" s="213">
        <v>1</v>
      </c>
      <c r="I231" s="214"/>
      <c r="J231" s="215">
        <f>ROUND(I231*H231,2)</f>
        <v>0</v>
      </c>
      <c r="K231" s="211" t="s">
        <v>23</v>
      </c>
      <c r="L231" s="62"/>
      <c r="M231" s="216" t="s">
        <v>23</v>
      </c>
      <c r="N231" s="217" t="s">
        <v>44</v>
      </c>
      <c r="O231" s="43"/>
      <c r="P231" s="218">
        <f>O231*H231</f>
        <v>0</v>
      </c>
      <c r="Q231" s="218">
        <v>0</v>
      </c>
      <c r="R231" s="218">
        <f>Q231*H231</f>
        <v>0</v>
      </c>
      <c r="S231" s="218">
        <v>0</v>
      </c>
      <c r="T231" s="219">
        <f>S231*H231</f>
        <v>0</v>
      </c>
      <c r="AR231" s="25" t="s">
        <v>502</v>
      </c>
      <c r="AT231" s="25" t="s">
        <v>498</v>
      </c>
      <c r="AU231" s="25" t="s">
        <v>82</v>
      </c>
      <c r="AY231" s="25" t="s">
        <v>492</v>
      </c>
      <c r="BE231" s="220">
        <f>IF(N231="základní",J231,0)</f>
        <v>0</v>
      </c>
      <c r="BF231" s="220">
        <f>IF(N231="snížená",J231,0)</f>
        <v>0</v>
      </c>
      <c r="BG231" s="220">
        <f>IF(N231="zákl. přenesená",J231,0)</f>
        <v>0</v>
      </c>
      <c r="BH231" s="220">
        <f>IF(N231="sníž. přenesená",J231,0)</f>
        <v>0</v>
      </c>
      <c r="BI231" s="220">
        <f>IF(N231="nulová",J231,0)</f>
        <v>0</v>
      </c>
      <c r="BJ231" s="25" t="s">
        <v>80</v>
      </c>
      <c r="BK231" s="220">
        <f>ROUND(I231*H231,2)</f>
        <v>0</v>
      </c>
      <c r="BL231" s="25" t="s">
        <v>502</v>
      </c>
      <c r="BM231" s="25" t="s">
        <v>1299</v>
      </c>
    </row>
    <row r="232" spans="2:65" s="1" customFormat="1">
      <c r="B232" s="42"/>
      <c r="C232" s="64"/>
      <c r="D232" s="221" t="s">
        <v>506</v>
      </c>
      <c r="E232" s="64"/>
      <c r="F232" s="222" t="s">
        <v>13649</v>
      </c>
      <c r="G232" s="64"/>
      <c r="H232" s="64"/>
      <c r="I232" s="177"/>
      <c r="J232" s="64"/>
      <c r="K232" s="64"/>
      <c r="L232" s="62"/>
      <c r="M232" s="223"/>
      <c r="N232" s="43"/>
      <c r="O232" s="43"/>
      <c r="P232" s="43"/>
      <c r="Q232" s="43"/>
      <c r="R232" s="43"/>
      <c r="S232" s="43"/>
      <c r="T232" s="79"/>
      <c r="AT232" s="25" t="s">
        <v>506</v>
      </c>
      <c r="AU232" s="25" t="s">
        <v>82</v>
      </c>
    </row>
    <row r="233" spans="2:65" s="1" customFormat="1" ht="24">
      <c r="B233" s="42"/>
      <c r="C233" s="64"/>
      <c r="D233" s="227" t="s">
        <v>2254</v>
      </c>
      <c r="E233" s="64"/>
      <c r="F233" s="273" t="s">
        <v>13650</v>
      </c>
      <c r="G233" s="64"/>
      <c r="H233" s="64"/>
      <c r="I233" s="177"/>
      <c r="J233" s="64"/>
      <c r="K233" s="64"/>
      <c r="L233" s="62"/>
      <c r="M233" s="223"/>
      <c r="N233" s="43"/>
      <c r="O233" s="43"/>
      <c r="P233" s="43"/>
      <c r="Q233" s="43"/>
      <c r="R233" s="43"/>
      <c r="S233" s="43"/>
      <c r="T233" s="79"/>
      <c r="AT233" s="25" t="s">
        <v>2254</v>
      </c>
      <c r="AU233" s="25" t="s">
        <v>82</v>
      </c>
    </row>
    <row r="234" spans="2:65" s="1" customFormat="1" ht="16.5" customHeight="1">
      <c r="B234" s="42"/>
      <c r="C234" s="209" t="s">
        <v>958</v>
      </c>
      <c r="D234" s="209" t="s">
        <v>498</v>
      </c>
      <c r="E234" s="210" t="s">
        <v>13651</v>
      </c>
      <c r="F234" s="211" t="s">
        <v>13652</v>
      </c>
      <c r="G234" s="212" t="s">
        <v>13632</v>
      </c>
      <c r="H234" s="213">
        <v>1</v>
      </c>
      <c r="I234" s="214"/>
      <c r="J234" s="215">
        <f>ROUND(I234*H234,2)</f>
        <v>0</v>
      </c>
      <c r="K234" s="211" t="s">
        <v>23</v>
      </c>
      <c r="L234" s="62"/>
      <c r="M234" s="216" t="s">
        <v>23</v>
      </c>
      <c r="N234" s="217" t="s">
        <v>44</v>
      </c>
      <c r="O234" s="43"/>
      <c r="P234" s="218">
        <f>O234*H234</f>
        <v>0</v>
      </c>
      <c r="Q234" s="218">
        <v>0</v>
      </c>
      <c r="R234" s="218">
        <f>Q234*H234</f>
        <v>0</v>
      </c>
      <c r="S234" s="218">
        <v>0</v>
      </c>
      <c r="T234" s="219">
        <f>S234*H234</f>
        <v>0</v>
      </c>
      <c r="AR234" s="25" t="s">
        <v>502</v>
      </c>
      <c r="AT234" s="25" t="s">
        <v>498</v>
      </c>
      <c r="AU234" s="25" t="s">
        <v>82</v>
      </c>
      <c r="AY234" s="25" t="s">
        <v>492</v>
      </c>
      <c r="BE234" s="220">
        <f>IF(N234="základní",J234,0)</f>
        <v>0</v>
      </c>
      <c r="BF234" s="220">
        <f>IF(N234="snížená",J234,0)</f>
        <v>0</v>
      </c>
      <c r="BG234" s="220">
        <f>IF(N234="zákl. přenesená",J234,0)</f>
        <v>0</v>
      </c>
      <c r="BH234" s="220">
        <f>IF(N234="sníž. přenesená",J234,0)</f>
        <v>0</v>
      </c>
      <c r="BI234" s="220">
        <f>IF(N234="nulová",J234,0)</f>
        <v>0</v>
      </c>
      <c r="BJ234" s="25" t="s">
        <v>80</v>
      </c>
      <c r="BK234" s="220">
        <f>ROUND(I234*H234,2)</f>
        <v>0</v>
      </c>
      <c r="BL234" s="25" t="s">
        <v>502</v>
      </c>
      <c r="BM234" s="25" t="s">
        <v>1316</v>
      </c>
    </row>
    <row r="235" spans="2:65" s="1" customFormat="1">
      <c r="B235" s="42"/>
      <c r="C235" s="64"/>
      <c r="D235" s="221" t="s">
        <v>506</v>
      </c>
      <c r="E235" s="64"/>
      <c r="F235" s="222" t="s">
        <v>13652</v>
      </c>
      <c r="G235" s="64"/>
      <c r="H235" s="64"/>
      <c r="I235" s="177"/>
      <c r="J235" s="64"/>
      <c r="K235" s="64"/>
      <c r="L235" s="62"/>
      <c r="M235" s="223"/>
      <c r="N235" s="43"/>
      <c r="O235" s="43"/>
      <c r="P235" s="43"/>
      <c r="Q235" s="43"/>
      <c r="R235" s="43"/>
      <c r="S235" s="43"/>
      <c r="T235" s="79"/>
      <c r="AT235" s="25" t="s">
        <v>506</v>
      </c>
      <c r="AU235" s="25" t="s">
        <v>82</v>
      </c>
    </row>
    <row r="236" spans="2:65" s="1" customFormat="1" ht="24">
      <c r="B236" s="42"/>
      <c r="C236" s="64"/>
      <c r="D236" s="227" t="s">
        <v>2254</v>
      </c>
      <c r="E236" s="64"/>
      <c r="F236" s="273" t="s">
        <v>13653</v>
      </c>
      <c r="G236" s="64"/>
      <c r="H236" s="64"/>
      <c r="I236" s="177"/>
      <c r="J236" s="64"/>
      <c r="K236" s="64"/>
      <c r="L236" s="62"/>
      <c r="M236" s="223"/>
      <c r="N236" s="43"/>
      <c r="O236" s="43"/>
      <c r="P236" s="43"/>
      <c r="Q236" s="43"/>
      <c r="R236" s="43"/>
      <c r="S236" s="43"/>
      <c r="T236" s="79"/>
      <c r="AT236" s="25" t="s">
        <v>2254</v>
      </c>
      <c r="AU236" s="25" t="s">
        <v>82</v>
      </c>
    </row>
    <row r="237" spans="2:65" s="1" customFormat="1" ht="16.5" customHeight="1">
      <c r="B237" s="42"/>
      <c r="C237" s="209" t="s">
        <v>965</v>
      </c>
      <c r="D237" s="209" t="s">
        <v>498</v>
      </c>
      <c r="E237" s="210" t="s">
        <v>13654</v>
      </c>
      <c r="F237" s="211" t="s">
        <v>13652</v>
      </c>
      <c r="G237" s="212" t="s">
        <v>13632</v>
      </c>
      <c r="H237" s="213">
        <v>1</v>
      </c>
      <c r="I237" s="214"/>
      <c r="J237" s="215">
        <f>ROUND(I237*H237,2)</f>
        <v>0</v>
      </c>
      <c r="K237" s="211" t="s">
        <v>23</v>
      </c>
      <c r="L237" s="62"/>
      <c r="M237" s="216" t="s">
        <v>23</v>
      </c>
      <c r="N237" s="217" t="s">
        <v>44</v>
      </c>
      <c r="O237" s="43"/>
      <c r="P237" s="218">
        <f>O237*H237</f>
        <v>0</v>
      </c>
      <c r="Q237" s="218">
        <v>0</v>
      </c>
      <c r="R237" s="218">
        <f>Q237*H237</f>
        <v>0</v>
      </c>
      <c r="S237" s="218">
        <v>0</v>
      </c>
      <c r="T237" s="219">
        <f>S237*H237</f>
        <v>0</v>
      </c>
      <c r="AR237" s="25" t="s">
        <v>502</v>
      </c>
      <c r="AT237" s="25" t="s">
        <v>498</v>
      </c>
      <c r="AU237" s="25" t="s">
        <v>82</v>
      </c>
      <c r="AY237" s="25" t="s">
        <v>492</v>
      </c>
      <c r="BE237" s="220">
        <f>IF(N237="základní",J237,0)</f>
        <v>0</v>
      </c>
      <c r="BF237" s="220">
        <f>IF(N237="snížená",J237,0)</f>
        <v>0</v>
      </c>
      <c r="BG237" s="220">
        <f>IF(N237="zákl. přenesená",J237,0)</f>
        <v>0</v>
      </c>
      <c r="BH237" s="220">
        <f>IF(N237="sníž. přenesená",J237,0)</f>
        <v>0</v>
      </c>
      <c r="BI237" s="220">
        <f>IF(N237="nulová",J237,0)</f>
        <v>0</v>
      </c>
      <c r="BJ237" s="25" t="s">
        <v>80</v>
      </c>
      <c r="BK237" s="220">
        <f>ROUND(I237*H237,2)</f>
        <v>0</v>
      </c>
      <c r="BL237" s="25" t="s">
        <v>502</v>
      </c>
      <c r="BM237" s="25" t="s">
        <v>1331</v>
      </c>
    </row>
    <row r="238" spans="2:65" s="1" customFormat="1">
      <c r="B238" s="42"/>
      <c r="C238" s="64"/>
      <c r="D238" s="221" t="s">
        <v>506</v>
      </c>
      <c r="E238" s="64"/>
      <c r="F238" s="222" t="s">
        <v>13652</v>
      </c>
      <c r="G238" s="64"/>
      <c r="H238" s="64"/>
      <c r="I238" s="177"/>
      <c r="J238" s="64"/>
      <c r="K238" s="64"/>
      <c r="L238" s="62"/>
      <c r="M238" s="223"/>
      <c r="N238" s="43"/>
      <c r="O238" s="43"/>
      <c r="P238" s="43"/>
      <c r="Q238" s="43"/>
      <c r="R238" s="43"/>
      <c r="S238" s="43"/>
      <c r="T238" s="79"/>
      <c r="AT238" s="25" t="s">
        <v>506</v>
      </c>
      <c r="AU238" s="25" t="s">
        <v>82</v>
      </c>
    </row>
    <row r="239" spans="2:65" s="1" customFormat="1" ht="36">
      <c r="B239" s="42"/>
      <c r="C239" s="64"/>
      <c r="D239" s="227" t="s">
        <v>2254</v>
      </c>
      <c r="E239" s="64"/>
      <c r="F239" s="273" t="s">
        <v>13655</v>
      </c>
      <c r="G239" s="64"/>
      <c r="H239" s="64"/>
      <c r="I239" s="177"/>
      <c r="J239" s="64"/>
      <c r="K239" s="64"/>
      <c r="L239" s="62"/>
      <c r="M239" s="223"/>
      <c r="N239" s="43"/>
      <c r="O239" s="43"/>
      <c r="P239" s="43"/>
      <c r="Q239" s="43"/>
      <c r="R239" s="43"/>
      <c r="S239" s="43"/>
      <c r="T239" s="79"/>
      <c r="AT239" s="25" t="s">
        <v>2254</v>
      </c>
      <c r="AU239" s="25" t="s">
        <v>82</v>
      </c>
    </row>
    <row r="240" spans="2:65" s="1" customFormat="1" ht="16.5" customHeight="1">
      <c r="B240" s="42"/>
      <c r="C240" s="209" t="s">
        <v>977</v>
      </c>
      <c r="D240" s="209" t="s">
        <v>498</v>
      </c>
      <c r="E240" s="210" t="s">
        <v>13656</v>
      </c>
      <c r="F240" s="211" t="s">
        <v>13652</v>
      </c>
      <c r="G240" s="212" t="s">
        <v>13632</v>
      </c>
      <c r="H240" s="213">
        <v>1</v>
      </c>
      <c r="I240" s="214"/>
      <c r="J240" s="215">
        <f>ROUND(I240*H240,2)</f>
        <v>0</v>
      </c>
      <c r="K240" s="211" t="s">
        <v>23</v>
      </c>
      <c r="L240" s="62"/>
      <c r="M240" s="216" t="s">
        <v>23</v>
      </c>
      <c r="N240" s="217" t="s">
        <v>44</v>
      </c>
      <c r="O240" s="43"/>
      <c r="P240" s="218">
        <f>O240*H240</f>
        <v>0</v>
      </c>
      <c r="Q240" s="218">
        <v>0</v>
      </c>
      <c r="R240" s="218">
        <f>Q240*H240</f>
        <v>0</v>
      </c>
      <c r="S240" s="218">
        <v>0</v>
      </c>
      <c r="T240" s="219">
        <f>S240*H240</f>
        <v>0</v>
      </c>
      <c r="AR240" s="25" t="s">
        <v>502</v>
      </c>
      <c r="AT240" s="25" t="s">
        <v>498</v>
      </c>
      <c r="AU240" s="25" t="s">
        <v>82</v>
      </c>
      <c r="AY240" s="25" t="s">
        <v>492</v>
      </c>
      <c r="BE240" s="220">
        <f>IF(N240="základní",J240,0)</f>
        <v>0</v>
      </c>
      <c r="BF240" s="220">
        <f>IF(N240="snížená",J240,0)</f>
        <v>0</v>
      </c>
      <c r="BG240" s="220">
        <f>IF(N240="zákl. přenesená",J240,0)</f>
        <v>0</v>
      </c>
      <c r="BH240" s="220">
        <f>IF(N240="sníž. přenesená",J240,0)</f>
        <v>0</v>
      </c>
      <c r="BI240" s="220">
        <f>IF(N240="nulová",J240,0)</f>
        <v>0</v>
      </c>
      <c r="BJ240" s="25" t="s">
        <v>80</v>
      </c>
      <c r="BK240" s="220">
        <f>ROUND(I240*H240,2)</f>
        <v>0</v>
      </c>
      <c r="BL240" s="25" t="s">
        <v>502</v>
      </c>
      <c r="BM240" s="25" t="s">
        <v>1365</v>
      </c>
    </row>
    <row r="241" spans="2:65" s="1" customFormat="1">
      <c r="B241" s="42"/>
      <c r="C241" s="64"/>
      <c r="D241" s="221" t="s">
        <v>506</v>
      </c>
      <c r="E241" s="64"/>
      <c r="F241" s="222" t="s">
        <v>13652</v>
      </c>
      <c r="G241" s="64"/>
      <c r="H241" s="64"/>
      <c r="I241" s="177"/>
      <c r="J241" s="64"/>
      <c r="K241" s="64"/>
      <c r="L241" s="62"/>
      <c r="M241" s="223"/>
      <c r="N241" s="43"/>
      <c r="O241" s="43"/>
      <c r="P241" s="43"/>
      <c r="Q241" s="43"/>
      <c r="R241" s="43"/>
      <c r="S241" s="43"/>
      <c r="T241" s="79"/>
      <c r="AT241" s="25" t="s">
        <v>506</v>
      </c>
      <c r="AU241" s="25" t="s">
        <v>82</v>
      </c>
    </row>
    <row r="242" spans="2:65" s="1" customFormat="1" ht="36">
      <c r="B242" s="42"/>
      <c r="C242" s="64"/>
      <c r="D242" s="227" t="s">
        <v>2254</v>
      </c>
      <c r="E242" s="64"/>
      <c r="F242" s="273" t="s">
        <v>13657</v>
      </c>
      <c r="G242" s="64"/>
      <c r="H242" s="64"/>
      <c r="I242" s="177"/>
      <c r="J242" s="64"/>
      <c r="K242" s="64"/>
      <c r="L242" s="62"/>
      <c r="M242" s="223"/>
      <c r="N242" s="43"/>
      <c r="O242" s="43"/>
      <c r="P242" s="43"/>
      <c r="Q242" s="43"/>
      <c r="R242" s="43"/>
      <c r="S242" s="43"/>
      <c r="T242" s="79"/>
      <c r="AT242" s="25" t="s">
        <v>2254</v>
      </c>
      <c r="AU242" s="25" t="s">
        <v>82</v>
      </c>
    </row>
    <row r="243" spans="2:65" s="1" customFormat="1" ht="16.5" customHeight="1">
      <c r="B243" s="42"/>
      <c r="C243" s="209" t="s">
        <v>993</v>
      </c>
      <c r="D243" s="209" t="s">
        <v>498</v>
      </c>
      <c r="E243" s="210" t="s">
        <v>13658</v>
      </c>
      <c r="F243" s="211" t="s">
        <v>13652</v>
      </c>
      <c r="G243" s="212" t="s">
        <v>13632</v>
      </c>
      <c r="H243" s="213">
        <v>1</v>
      </c>
      <c r="I243" s="214"/>
      <c r="J243" s="215">
        <f>ROUND(I243*H243,2)</f>
        <v>0</v>
      </c>
      <c r="K243" s="211" t="s">
        <v>23</v>
      </c>
      <c r="L243" s="62"/>
      <c r="M243" s="216" t="s">
        <v>23</v>
      </c>
      <c r="N243" s="217" t="s">
        <v>44</v>
      </c>
      <c r="O243" s="43"/>
      <c r="P243" s="218">
        <f>O243*H243</f>
        <v>0</v>
      </c>
      <c r="Q243" s="218">
        <v>0</v>
      </c>
      <c r="R243" s="218">
        <f>Q243*H243</f>
        <v>0</v>
      </c>
      <c r="S243" s="218">
        <v>0</v>
      </c>
      <c r="T243" s="219">
        <f>S243*H243</f>
        <v>0</v>
      </c>
      <c r="AR243" s="25" t="s">
        <v>502</v>
      </c>
      <c r="AT243" s="25" t="s">
        <v>498</v>
      </c>
      <c r="AU243" s="25" t="s">
        <v>82</v>
      </c>
      <c r="AY243" s="25" t="s">
        <v>492</v>
      </c>
      <c r="BE243" s="220">
        <f>IF(N243="základní",J243,0)</f>
        <v>0</v>
      </c>
      <c r="BF243" s="220">
        <f>IF(N243="snížená",J243,0)</f>
        <v>0</v>
      </c>
      <c r="BG243" s="220">
        <f>IF(N243="zákl. přenesená",J243,0)</f>
        <v>0</v>
      </c>
      <c r="BH243" s="220">
        <f>IF(N243="sníž. přenesená",J243,0)</f>
        <v>0</v>
      </c>
      <c r="BI243" s="220">
        <f>IF(N243="nulová",J243,0)</f>
        <v>0</v>
      </c>
      <c r="BJ243" s="25" t="s">
        <v>80</v>
      </c>
      <c r="BK243" s="220">
        <f>ROUND(I243*H243,2)</f>
        <v>0</v>
      </c>
      <c r="BL243" s="25" t="s">
        <v>502</v>
      </c>
      <c r="BM243" s="25" t="s">
        <v>1393</v>
      </c>
    </row>
    <row r="244" spans="2:65" s="1" customFormat="1">
      <c r="B244" s="42"/>
      <c r="C244" s="64"/>
      <c r="D244" s="221" t="s">
        <v>506</v>
      </c>
      <c r="E244" s="64"/>
      <c r="F244" s="222" t="s">
        <v>13652</v>
      </c>
      <c r="G244" s="64"/>
      <c r="H244" s="64"/>
      <c r="I244" s="177"/>
      <c r="J244" s="64"/>
      <c r="K244" s="64"/>
      <c r="L244" s="62"/>
      <c r="M244" s="223"/>
      <c r="N244" s="43"/>
      <c r="O244" s="43"/>
      <c r="P244" s="43"/>
      <c r="Q244" s="43"/>
      <c r="R244" s="43"/>
      <c r="S244" s="43"/>
      <c r="T244" s="79"/>
      <c r="AT244" s="25" t="s">
        <v>506</v>
      </c>
      <c r="AU244" s="25" t="s">
        <v>82</v>
      </c>
    </row>
    <row r="245" spans="2:65" s="1" customFormat="1" ht="24">
      <c r="B245" s="42"/>
      <c r="C245" s="64"/>
      <c r="D245" s="227" t="s">
        <v>2254</v>
      </c>
      <c r="E245" s="64"/>
      <c r="F245" s="273" t="s">
        <v>13659</v>
      </c>
      <c r="G245" s="64"/>
      <c r="H245" s="64"/>
      <c r="I245" s="177"/>
      <c r="J245" s="64"/>
      <c r="K245" s="64"/>
      <c r="L245" s="62"/>
      <c r="M245" s="223"/>
      <c r="N245" s="43"/>
      <c r="O245" s="43"/>
      <c r="P245" s="43"/>
      <c r="Q245" s="43"/>
      <c r="R245" s="43"/>
      <c r="S245" s="43"/>
      <c r="T245" s="79"/>
      <c r="AT245" s="25" t="s">
        <v>2254</v>
      </c>
      <c r="AU245" s="25" t="s">
        <v>82</v>
      </c>
    </row>
    <row r="246" spans="2:65" s="1" customFormat="1" ht="16.5" customHeight="1">
      <c r="B246" s="42"/>
      <c r="C246" s="209" t="s">
        <v>1008</v>
      </c>
      <c r="D246" s="209" t="s">
        <v>498</v>
      </c>
      <c r="E246" s="210" t="s">
        <v>13660</v>
      </c>
      <c r="F246" s="211" t="s">
        <v>13652</v>
      </c>
      <c r="G246" s="212" t="s">
        <v>13632</v>
      </c>
      <c r="H246" s="213">
        <v>1</v>
      </c>
      <c r="I246" s="214"/>
      <c r="J246" s="215">
        <f>ROUND(I246*H246,2)</f>
        <v>0</v>
      </c>
      <c r="K246" s="211" t="s">
        <v>23</v>
      </c>
      <c r="L246" s="62"/>
      <c r="M246" s="216" t="s">
        <v>23</v>
      </c>
      <c r="N246" s="217" t="s">
        <v>44</v>
      </c>
      <c r="O246" s="43"/>
      <c r="P246" s="218">
        <f>O246*H246</f>
        <v>0</v>
      </c>
      <c r="Q246" s="218">
        <v>0</v>
      </c>
      <c r="R246" s="218">
        <f>Q246*H246</f>
        <v>0</v>
      </c>
      <c r="S246" s="218">
        <v>0</v>
      </c>
      <c r="T246" s="219">
        <f>S246*H246</f>
        <v>0</v>
      </c>
      <c r="AR246" s="25" t="s">
        <v>502</v>
      </c>
      <c r="AT246" s="25" t="s">
        <v>498</v>
      </c>
      <c r="AU246" s="25" t="s">
        <v>82</v>
      </c>
      <c r="AY246" s="25" t="s">
        <v>492</v>
      </c>
      <c r="BE246" s="220">
        <f>IF(N246="základní",J246,0)</f>
        <v>0</v>
      </c>
      <c r="BF246" s="220">
        <f>IF(N246="snížená",J246,0)</f>
        <v>0</v>
      </c>
      <c r="BG246" s="220">
        <f>IF(N246="zákl. přenesená",J246,0)</f>
        <v>0</v>
      </c>
      <c r="BH246" s="220">
        <f>IF(N246="sníž. přenesená",J246,0)</f>
        <v>0</v>
      </c>
      <c r="BI246" s="220">
        <f>IF(N246="nulová",J246,0)</f>
        <v>0</v>
      </c>
      <c r="BJ246" s="25" t="s">
        <v>80</v>
      </c>
      <c r="BK246" s="220">
        <f>ROUND(I246*H246,2)</f>
        <v>0</v>
      </c>
      <c r="BL246" s="25" t="s">
        <v>502</v>
      </c>
      <c r="BM246" s="25" t="s">
        <v>1407</v>
      </c>
    </row>
    <row r="247" spans="2:65" s="1" customFormat="1">
      <c r="B247" s="42"/>
      <c r="C247" s="64"/>
      <c r="D247" s="221" t="s">
        <v>506</v>
      </c>
      <c r="E247" s="64"/>
      <c r="F247" s="222" t="s">
        <v>13652</v>
      </c>
      <c r="G247" s="64"/>
      <c r="H247" s="64"/>
      <c r="I247" s="177"/>
      <c r="J247" s="64"/>
      <c r="K247" s="64"/>
      <c r="L247" s="62"/>
      <c r="M247" s="223"/>
      <c r="N247" s="43"/>
      <c r="O247" s="43"/>
      <c r="P247" s="43"/>
      <c r="Q247" s="43"/>
      <c r="R247" s="43"/>
      <c r="S247" s="43"/>
      <c r="T247" s="79"/>
      <c r="AT247" s="25" t="s">
        <v>506</v>
      </c>
      <c r="AU247" s="25" t="s">
        <v>82</v>
      </c>
    </row>
    <row r="248" spans="2:65" s="1" customFormat="1" ht="24">
      <c r="B248" s="42"/>
      <c r="C248" s="64"/>
      <c r="D248" s="227" t="s">
        <v>2254</v>
      </c>
      <c r="E248" s="64"/>
      <c r="F248" s="273" t="s">
        <v>13661</v>
      </c>
      <c r="G248" s="64"/>
      <c r="H248" s="64"/>
      <c r="I248" s="177"/>
      <c r="J248" s="64"/>
      <c r="K248" s="64"/>
      <c r="L248" s="62"/>
      <c r="M248" s="223"/>
      <c r="N248" s="43"/>
      <c r="O248" s="43"/>
      <c r="P248" s="43"/>
      <c r="Q248" s="43"/>
      <c r="R248" s="43"/>
      <c r="S248" s="43"/>
      <c r="T248" s="79"/>
      <c r="AT248" s="25" t="s">
        <v>2254</v>
      </c>
      <c r="AU248" s="25" t="s">
        <v>82</v>
      </c>
    </row>
    <row r="249" spans="2:65" s="1" customFormat="1" ht="16.5" customHeight="1">
      <c r="B249" s="42"/>
      <c r="C249" s="209" t="s">
        <v>497</v>
      </c>
      <c r="D249" s="209" t="s">
        <v>498</v>
      </c>
      <c r="E249" s="210" t="s">
        <v>13662</v>
      </c>
      <c r="F249" s="211" t="s">
        <v>13652</v>
      </c>
      <c r="G249" s="212" t="s">
        <v>13632</v>
      </c>
      <c r="H249" s="213">
        <v>1</v>
      </c>
      <c r="I249" s="214"/>
      <c r="J249" s="215">
        <f>ROUND(I249*H249,2)</f>
        <v>0</v>
      </c>
      <c r="K249" s="211" t="s">
        <v>23</v>
      </c>
      <c r="L249" s="62"/>
      <c r="M249" s="216" t="s">
        <v>23</v>
      </c>
      <c r="N249" s="217" t="s">
        <v>44</v>
      </c>
      <c r="O249" s="43"/>
      <c r="P249" s="218">
        <f>O249*H249</f>
        <v>0</v>
      </c>
      <c r="Q249" s="218">
        <v>0</v>
      </c>
      <c r="R249" s="218">
        <f>Q249*H249</f>
        <v>0</v>
      </c>
      <c r="S249" s="218">
        <v>0</v>
      </c>
      <c r="T249" s="219">
        <f>S249*H249</f>
        <v>0</v>
      </c>
      <c r="AR249" s="25" t="s">
        <v>502</v>
      </c>
      <c r="AT249" s="25" t="s">
        <v>498</v>
      </c>
      <c r="AU249" s="25" t="s">
        <v>82</v>
      </c>
      <c r="AY249" s="25" t="s">
        <v>492</v>
      </c>
      <c r="BE249" s="220">
        <f>IF(N249="základní",J249,0)</f>
        <v>0</v>
      </c>
      <c r="BF249" s="220">
        <f>IF(N249="snížená",J249,0)</f>
        <v>0</v>
      </c>
      <c r="BG249" s="220">
        <f>IF(N249="zákl. přenesená",J249,0)</f>
        <v>0</v>
      </c>
      <c r="BH249" s="220">
        <f>IF(N249="sníž. přenesená",J249,0)</f>
        <v>0</v>
      </c>
      <c r="BI249" s="220">
        <f>IF(N249="nulová",J249,0)</f>
        <v>0</v>
      </c>
      <c r="BJ249" s="25" t="s">
        <v>80</v>
      </c>
      <c r="BK249" s="220">
        <f>ROUND(I249*H249,2)</f>
        <v>0</v>
      </c>
      <c r="BL249" s="25" t="s">
        <v>502</v>
      </c>
      <c r="BM249" s="25" t="s">
        <v>1419</v>
      </c>
    </row>
    <row r="250" spans="2:65" s="1" customFormat="1">
      <c r="B250" s="42"/>
      <c r="C250" s="64"/>
      <c r="D250" s="221" t="s">
        <v>506</v>
      </c>
      <c r="E250" s="64"/>
      <c r="F250" s="222" t="s">
        <v>13652</v>
      </c>
      <c r="G250" s="64"/>
      <c r="H250" s="64"/>
      <c r="I250" s="177"/>
      <c r="J250" s="64"/>
      <c r="K250" s="64"/>
      <c r="L250" s="62"/>
      <c r="M250" s="223"/>
      <c r="N250" s="43"/>
      <c r="O250" s="43"/>
      <c r="P250" s="43"/>
      <c r="Q250" s="43"/>
      <c r="R250" s="43"/>
      <c r="S250" s="43"/>
      <c r="T250" s="79"/>
      <c r="AT250" s="25" t="s">
        <v>506</v>
      </c>
      <c r="AU250" s="25" t="s">
        <v>82</v>
      </c>
    </row>
    <row r="251" spans="2:65" s="1" customFormat="1" ht="60">
      <c r="B251" s="42"/>
      <c r="C251" s="64"/>
      <c r="D251" s="227" t="s">
        <v>2254</v>
      </c>
      <c r="E251" s="64"/>
      <c r="F251" s="273" t="s">
        <v>13663</v>
      </c>
      <c r="G251" s="64"/>
      <c r="H251" s="64"/>
      <c r="I251" s="177"/>
      <c r="J251" s="64"/>
      <c r="K251" s="64"/>
      <c r="L251" s="62"/>
      <c r="M251" s="223"/>
      <c r="N251" s="43"/>
      <c r="O251" s="43"/>
      <c r="P251" s="43"/>
      <c r="Q251" s="43"/>
      <c r="R251" s="43"/>
      <c r="S251" s="43"/>
      <c r="T251" s="79"/>
      <c r="AT251" s="25" t="s">
        <v>2254</v>
      </c>
      <c r="AU251" s="25" t="s">
        <v>82</v>
      </c>
    </row>
    <row r="252" spans="2:65" s="1" customFormat="1" ht="16.5" customHeight="1">
      <c r="B252" s="42"/>
      <c r="C252" s="209" t="s">
        <v>1022</v>
      </c>
      <c r="D252" s="209" t="s">
        <v>498</v>
      </c>
      <c r="E252" s="210" t="s">
        <v>13664</v>
      </c>
      <c r="F252" s="211" t="s">
        <v>13652</v>
      </c>
      <c r="G252" s="212" t="s">
        <v>13632</v>
      </c>
      <c r="H252" s="213">
        <v>1</v>
      </c>
      <c r="I252" s="214"/>
      <c r="J252" s="215">
        <f>ROUND(I252*H252,2)</f>
        <v>0</v>
      </c>
      <c r="K252" s="211" t="s">
        <v>23</v>
      </c>
      <c r="L252" s="62"/>
      <c r="M252" s="216" t="s">
        <v>23</v>
      </c>
      <c r="N252" s="217" t="s">
        <v>44</v>
      </c>
      <c r="O252" s="43"/>
      <c r="P252" s="218">
        <f>O252*H252</f>
        <v>0</v>
      </c>
      <c r="Q252" s="218">
        <v>0</v>
      </c>
      <c r="R252" s="218">
        <f>Q252*H252</f>
        <v>0</v>
      </c>
      <c r="S252" s="218">
        <v>0</v>
      </c>
      <c r="T252" s="219">
        <f>S252*H252</f>
        <v>0</v>
      </c>
      <c r="AR252" s="25" t="s">
        <v>502</v>
      </c>
      <c r="AT252" s="25" t="s">
        <v>498</v>
      </c>
      <c r="AU252" s="25" t="s">
        <v>82</v>
      </c>
      <c r="AY252" s="25" t="s">
        <v>492</v>
      </c>
      <c r="BE252" s="220">
        <f>IF(N252="základní",J252,0)</f>
        <v>0</v>
      </c>
      <c r="BF252" s="220">
        <f>IF(N252="snížená",J252,0)</f>
        <v>0</v>
      </c>
      <c r="BG252" s="220">
        <f>IF(N252="zákl. přenesená",J252,0)</f>
        <v>0</v>
      </c>
      <c r="BH252" s="220">
        <f>IF(N252="sníž. přenesená",J252,0)</f>
        <v>0</v>
      </c>
      <c r="BI252" s="220">
        <f>IF(N252="nulová",J252,0)</f>
        <v>0</v>
      </c>
      <c r="BJ252" s="25" t="s">
        <v>80</v>
      </c>
      <c r="BK252" s="220">
        <f>ROUND(I252*H252,2)</f>
        <v>0</v>
      </c>
      <c r="BL252" s="25" t="s">
        <v>502</v>
      </c>
      <c r="BM252" s="25" t="s">
        <v>1432</v>
      </c>
    </row>
    <row r="253" spans="2:65" s="1" customFormat="1">
      <c r="B253" s="42"/>
      <c r="C253" s="64"/>
      <c r="D253" s="221" t="s">
        <v>506</v>
      </c>
      <c r="E253" s="64"/>
      <c r="F253" s="222" t="s">
        <v>13652</v>
      </c>
      <c r="G253" s="64"/>
      <c r="H253" s="64"/>
      <c r="I253" s="177"/>
      <c r="J253" s="64"/>
      <c r="K253" s="64"/>
      <c r="L253" s="62"/>
      <c r="M253" s="223"/>
      <c r="N253" s="43"/>
      <c r="O253" s="43"/>
      <c r="P253" s="43"/>
      <c r="Q253" s="43"/>
      <c r="R253" s="43"/>
      <c r="S253" s="43"/>
      <c r="T253" s="79"/>
      <c r="AT253" s="25" t="s">
        <v>506</v>
      </c>
      <c r="AU253" s="25" t="s">
        <v>82</v>
      </c>
    </row>
    <row r="254" spans="2:65" s="1" customFormat="1" ht="24">
      <c r="B254" s="42"/>
      <c r="C254" s="64"/>
      <c r="D254" s="221" t="s">
        <v>2254</v>
      </c>
      <c r="E254" s="64"/>
      <c r="F254" s="224" t="s">
        <v>13665</v>
      </c>
      <c r="G254" s="64"/>
      <c r="H254" s="64"/>
      <c r="I254" s="177"/>
      <c r="J254" s="64"/>
      <c r="K254" s="64"/>
      <c r="L254" s="62"/>
      <c r="M254" s="223"/>
      <c r="N254" s="43"/>
      <c r="O254" s="43"/>
      <c r="P254" s="43"/>
      <c r="Q254" s="43"/>
      <c r="R254" s="43"/>
      <c r="S254" s="43"/>
      <c r="T254" s="79"/>
      <c r="AT254" s="25" t="s">
        <v>2254</v>
      </c>
      <c r="AU254" s="25" t="s">
        <v>82</v>
      </c>
    </row>
    <row r="255" spans="2:65" s="11" customFormat="1" ht="29.85" customHeight="1">
      <c r="B255" s="192"/>
      <c r="C255" s="193"/>
      <c r="D255" s="206" t="s">
        <v>72</v>
      </c>
      <c r="E255" s="207" t="s">
        <v>5912</v>
      </c>
      <c r="F255" s="207" t="s">
        <v>13671</v>
      </c>
      <c r="G255" s="193"/>
      <c r="H255" s="193"/>
      <c r="I255" s="196"/>
      <c r="J255" s="208">
        <f>BK255</f>
        <v>0</v>
      </c>
      <c r="K255" s="193"/>
      <c r="L255" s="198"/>
      <c r="M255" s="199"/>
      <c r="N255" s="200"/>
      <c r="O255" s="200"/>
      <c r="P255" s="201">
        <f>SUM(P256:P303)</f>
        <v>0</v>
      </c>
      <c r="Q255" s="200"/>
      <c r="R255" s="201">
        <f>SUM(R256:R303)</f>
        <v>0</v>
      </c>
      <c r="S255" s="200"/>
      <c r="T255" s="202">
        <f>SUM(T256:T303)</f>
        <v>0</v>
      </c>
      <c r="AR255" s="203" t="s">
        <v>80</v>
      </c>
      <c r="AT255" s="204" t="s">
        <v>72</v>
      </c>
      <c r="AU255" s="204" t="s">
        <v>80</v>
      </c>
      <c r="AY255" s="203" t="s">
        <v>492</v>
      </c>
      <c r="BK255" s="205">
        <f>SUM(BK256:BK303)</f>
        <v>0</v>
      </c>
    </row>
    <row r="256" spans="2:65" s="1" customFormat="1" ht="16.5" customHeight="1">
      <c r="B256" s="42"/>
      <c r="C256" s="209" t="s">
        <v>1034</v>
      </c>
      <c r="D256" s="209" t="s">
        <v>498</v>
      </c>
      <c r="E256" s="210" t="s">
        <v>13672</v>
      </c>
      <c r="F256" s="211" t="s">
        <v>13673</v>
      </c>
      <c r="G256" s="212" t="s">
        <v>2537</v>
      </c>
      <c r="H256" s="213">
        <v>1</v>
      </c>
      <c r="I256" s="214"/>
      <c r="J256" s="215">
        <f>ROUND(I256*H256,2)</f>
        <v>0</v>
      </c>
      <c r="K256" s="211" t="s">
        <v>23</v>
      </c>
      <c r="L256" s="62"/>
      <c r="M256" s="216" t="s">
        <v>23</v>
      </c>
      <c r="N256" s="217" t="s">
        <v>44</v>
      </c>
      <c r="O256" s="43"/>
      <c r="P256" s="218">
        <f>O256*H256</f>
        <v>0</v>
      </c>
      <c r="Q256" s="218">
        <v>0</v>
      </c>
      <c r="R256" s="218">
        <f>Q256*H256</f>
        <v>0</v>
      </c>
      <c r="S256" s="218">
        <v>0</v>
      </c>
      <c r="T256" s="219">
        <f>S256*H256</f>
        <v>0</v>
      </c>
      <c r="AR256" s="25" t="s">
        <v>502</v>
      </c>
      <c r="AT256" s="25" t="s">
        <v>498</v>
      </c>
      <c r="AU256" s="25" t="s">
        <v>82</v>
      </c>
      <c r="AY256" s="25" t="s">
        <v>492</v>
      </c>
      <c r="BE256" s="220">
        <f>IF(N256="základní",J256,0)</f>
        <v>0</v>
      </c>
      <c r="BF256" s="220">
        <f>IF(N256="snížená",J256,0)</f>
        <v>0</v>
      </c>
      <c r="BG256" s="220">
        <f>IF(N256="zákl. přenesená",J256,0)</f>
        <v>0</v>
      </c>
      <c r="BH256" s="220">
        <f>IF(N256="sníž. přenesená",J256,0)</f>
        <v>0</v>
      </c>
      <c r="BI256" s="220">
        <f>IF(N256="nulová",J256,0)</f>
        <v>0</v>
      </c>
      <c r="BJ256" s="25" t="s">
        <v>80</v>
      </c>
      <c r="BK256" s="220">
        <f>ROUND(I256*H256,2)</f>
        <v>0</v>
      </c>
      <c r="BL256" s="25" t="s">
        <v>502</v>
      </c>
      <c r="BM256" s="25" t="s">
        <v>1502</v>
      </c>
    </row>
    <row r="257" spans="2:65" s="1" customFormat="1">
      <c r="B257" s="42"/>
      <c r="C257" s="64"/>
      <c r="D257" s="221" t="s">
        <v>506</v>
      </c>
      <c r="E257" s="64"/>
      <c r="F257" s="222" t="s">
        <v>13673</v>
      </c>
      <c r="G257" s="64"/>
      <c r="H257" s="64"/>
      <c r="I257" s="177"/>
      <c r="J257" s="64"/>
      <c r="K257" s="64"/>
      <c r="L257" s="62"/>
      <c r="M257" s="223"/>
      <c r="N257" s="43"/>
      <c r="O257" s="43"/>
      <c r="P257" s="43"/>
      <c r="Q257" s="43"/>
      <c r="R257" s="43"/>
      <c r="S257" s="43"/>
      <c r="T257" s="79"/>
      <c r="AT257" s="25" t="s">
        <v>506</v>
      </c>
      <c r="AU257" s="25" t="s">
        <v>82</v>
      </c>
    </row>
    <row r="258" spans="2:65" s="1" customFormat="1" ht="48">
      <c r="B258" s="42"/>
      <c r="C258" s="64"/>
      <c r="D258" s="227" t="s">
        <v>2254</v>
      </c>
      <c r="E258" s="64"/>
      <c r="F258" s="273" t="s">
        <v>13674</v>
      </c>
      <c r="G258" s="64"/>
      <c r="H258" s="64"/>
      <c r="I258" s="177"/>
      <c r="J258" s="64"/>
      <c r="K258" s="64"/>
      <c r="L258" s="62"/>
      <c r="M258" s="223"/>
      <c r="N258" s="43"/>
      <c r="O258" s="43"/>
      <c r="P258" s="43"/>
      <c r="Q258" s="43"/>
      <c r="R258" s="43"/>
      <c r="S258" s="43"/>
      <c r="T258" s="79"/>
      <c r="AT258" s="25" t="s">
        <v>2254</v>
      </c>
      <c r="AU258" s="25" t="s">
        <v>82</v>
      </c>
    </row>
    <row r="259" spans="2:65" s="1" customFormat="1" ht="16.5" customHeight="1">
      <c r="B259" s="42"/>
      <c r="C259" s="209" t="s">
        <v>1039</v>
      </c>
      <c r="D259" s="209" t="s">
        <v>498</v>
      </c>
      <c r="E259" s="210" t="s">
        <v>13627</v>
      </c>
      <c r="F259" s="211" t="s">
        <v>13628</v>
      </c>
      <c r="G259" s="212" t="s">
        <v>2537</v>
      </c>
      <c r="H259" s="213">
        <v>1</v>
      </c>
      <c r="I259" s="214"/>
      <c r="J259" s="215">
        <f>ROUND(I259*H259,2)</f>
        <v>0</v>
      </c>
      <c r="K259" s="211" t="s">
        <v>23</v>
      </c>
      <c r="L259" s="62"/>
      <c r="M259" s="216" t="s">
        <v>23</v>
      </c>
      <c r="N259" s="217" t="s">
        <v>44</v>
      </c>
      <c r="O259" s="43"/>
      <c r="P259" s="218">
        <f>O259*H259</f>
        <v>0</v>
      </c>
      <c r="Q259" s="218">
        <v>0</v>
      </c>
      <c r="R259" s="218">
        <f>Q259*H259</f>
        <v>0</v>
      </c>
      <c r="S259" s="218">
        <v>0</v>
      </c>
      <c r="T259" s="219">
        <f>S259*H259</f>
        <v>0</v>
      </c>
      <c r="AR259" s="25" t="s">
        <v>502</v>
      </c>
      <c r="AT259" s="25" t="s">
        <v>498</v>
      </c>
      <c r="AU259" s="25" t="s">
        <v>82</v>
      </c>
      <c r="AY259" s="25" t="s">
        <v>492</v>
      </c>
      <c r="BE259" s="220">
        <f>IF(N259="základní",J259,0)</f>
        <v>0</v>
      </c>
      <c r="BF259" s="220">
        <f>IF(N259="snížená",J259,0)</f>
        <v>0</v>
      </c>
      <c r="BG259" s="220">
        <f>IF(N259="zákl. přenesená",J259,0)</f>
        <v>0</v>
      </c>
      <c r="BH259" s="220">
        <f>IF(N259="sníž. přenesená",J259,0)</f>
        <v>0</v>
      </c>
      <c r="BI259" s="220">
        <f>IF(N259="nulová",J259,0)</f>
        <v>0</v>
      </c>
      <c r="BJ259" s="25" t="s">
        <v>80</v>
      </c>
      <c r="BK259" s="220">
        <f>ROUND(I259*H259,2)</f>
        <v>0</v>
      </c>
      <c r="BL259" s="25" t="s">
        <v>502</v>
      </c>
      <c r="BM259" s="25" t="s">
        <v>1535</v>
      </c>
    </row>
    <row r="260" spans="2:65" s="1" customFormat="1">
      <c r="B260" s="42"/>
      <c r="C260" s="64"/>
      <c r="D260" s="221" t="s">
        <v>506</v>
      </c>
      <c r="E260" s="64"/>
      <c r="F260" s="222" t="s">
        <v>13628</v>
      </c>
      <c r="G260" s="64"/>
      <c r="H260" s="64"/>
      <c r="I260" s="177"/>
      <c r="J260" s="64"/>
      <c r="K260" s="64"/>
      <c r="L260" s="62"/>
      <c r="M260" s="223"/>
      <c r="N260" s="43"/>
      <c r="O260" s="43"/>
      <c r="P260" s="43"/>
      <c r="Q260" s="43"/>
      <c r="R260" s="43"/>
      <c r="S260" s="43"/>
      <c r="T260" s="79"/>
      <c r="AT260" s="25" t="s">
        <v>506</v>
      </c>
      <c r="AU260" s="25" t="s">
        <v>82</v>
      </c>
    </row>
    <row r="261" spans="2:65" s="1" customFormat="1" ht="60">
      <c r="B261" s="42"/>
      <c r="C261" s="64"/>
      <c r="D261" s="227" t="s">
        <v>2254</v>
      </c>
      <c r="E261" s="64"/>
      <c r="F261" s="273" t="s">
        <v>13629</v>
      </c>
      <c r="G261" s="64"/>
      <c r="H261" s="64"/>
      <c r="I261" s="177"/>
      <c r="J261" s="64"/>
      <c r="K261" s="64"/>
      <c r="L261" s="62"/>
      <c r="M261" s="223"/>
      <c r="N261" s="43"/>
      <c r="O261" s="43"/>
      <c r="P261" s="43"/>
      <c r="Q261" s="43"/>
      <c r="R261" s="43"/>
      <c r="S261" s="43"/>
      <c r="T261" s="79"/>
      <c r="AT261" s="25" t="s">
        <v>2254</v>
      </c>
      <c r="AU261" s="25" t="s">
        <v>82</v>
      </c>
    </row>
    <row r="262" spans="2:65" s="1" customFormat="1" ht="16.5" customHeight="1">
      <c r="B262" s="42"/>
      <c r="C262" s="209" t="s">
        <v>1044</v>
      </c>
      <c r="D262" s="209" t="s">
        <v>498</v>
      </c>
      <c r="E262" s="210" t="s">
        <v>13630</v>
      </c>
      <c r="F262" s="211" t="s">
        <v>13631</v>
      </c>
      <c r="G262" s="212" t="s">
        <v>13632</v>
      </c>
      <c r="H262" s="213">
        <v>1</v>
      </c>
      <c r="I262" s="214"/>
      <c r="J262" s="215">
        <f>ROUND(I262*H262,2)</f>
        <v>0</v>
      </c>
      <c r="K262" s="211" t="s">
        <v>23</v>
      </c>
      <c r="L262" s="62"/>
      <c r="M262" s="216" t="s">
        <v>23</v>
      </c>
      <c r="N262" s="217" t="s">
        <v>44</v>
      </c>
      <c r="O262" s="43"/>
      <c r="P262" s="218">
        <f>O262*H262</f>
        <v>0</v>
      </c>
      <c r="Q262" s="218">
        <v>0</v>
      </c>
      <c r="R262" s="218">
        <f>Q262*H262</f>
        <v>0</v>
      </c>
      <c r="S262" s="218">
        <v>0</v>
      </c>
      <c r="T262" s="219">
        <f>S262*H262</f>
        <v>0</v>
      </c>
      <c r="AR262" s="25" t="s">
        <v>502</v>
      </c>
      <c r="AT262" s="25" t="s">
        <v>498</v>
      </c>
      <c r="AU262" s="25" t="s">
        <v>82</v>
      </c>
      <c r="AY262" s="25" t="s">
        <v>492</v>
      </c>
      <c r="BE262" s="220">
        <f>IF(N262="základní",J262,0)</f>
        <v>0</v>
      </c>
      <c r="BF262" s="220">
        <f>IF(N262="snížená",J262,0)</f>
        <v>0</v>
      </c>
      <c r="BG262" s="220">
        <f>IF(N262="zákl. přenesená",J262,0)</f>
        <v>0</v>
      </c>
      <c r="BH262" s="220">
        <f>IF(N262="sníž. přenesená",J262,0)</f>
        <v>0</v>
      </c>
      <c r="BI262" s="220">
        <f>IF(N262="nulová",J262,0)</f>
        <v>0</v>
      </c>
      <c r="BJ262" s="25" t="s">
        <v>80</v>
      </c>
      <c r="BK262" s="220">
        <f>ROUND(I262*H262,2)</f>
        <v>0</v>
      </c>
      <c r="BL262" s="25" t="s">
        <v>502</v>
      </c>
      <c r="BM262" s="25" t="s">
        <v>1546</v>
      </c>
    </row>
    <row r="263" spans="2:65" s="1" customFormat="1">
      <c r="B263" s="42"/>
      <c r="C263" s="64"/>
      <c r="D263" s="221" t="s">
        <v>506</v>
      </c>
      <c r="E263" s="64"/>
      <c r="F263" s="222" t="s">
        <v>13631</v>
      </c>
      <c r="G263" s="64"/>
      <c r="H263" s="64"/>
      <c r="I263" s="177"/>
      <c r="J263" s="64"/>
      <c r="K263" s="64"/>
      <c r="L263" s="62"/>
      <c r="M263" s="223"/>
      <c r="N263" s="43"/>
      <c r="O263" s="43"/>
      <c r="P263" s="43"/>
      <c r="Q263" s="43"/>
      <c r="R263" s="43"/>
      <c r="S263" s="43"/>
      <c r="T263" s="79"/>
      <c r="AT263" s="25" t="s">
        <v>506</v>
      </c>
      <c r="AU263" s="25" t="s">
        <v>82</v>
      </c>
    </row>
    <row r="264" spans="2:65" s="1" customFormat="1" ht="36">
      <c r="B264" s="42"/>
      <c r="C264" s="64"/>
      <c r="D264" s="227" t="s">
        <v>2254</v>
      </c>
      <c r="E264" s="64"/>
      <c r="F264" s="273" t="s">
        <v>13633</v>
      </c>
      <c r="G264" s="64"/>
      <c r="H264" s="64"/>
      <c r="I264" s="177"/>
      <c r="J264" s="64"/>
      <c r="K264" s="64"/>
      <c r="L264" s="62"/>
      <c r="M264" s="223"/>
      <c r="N264" s="43"/>
      <c r="O264" s="43"/>
      <c r="P264" s="43"/>
      <c r="Q264" s="43"/>
      <c r="R264" s="43"/>
      <c r="S264" s="43"/>
      <c r="T264" s="79"/>
      <c r="AT264" s="25" t="s">
        <v>2254</v>
      </c>
      <c r="AU264" s="25" t="s">
        <v>82</v>
      </c>
    </row>
    <row r="265" spans="2:65" s="1" customFormat="1" ht="16.5" customHeight="1">
      <c r="B265" s="42"/>
      <c r="C265" s="209" t="s">
        <v>1055</v>
      </c>
      <c r="D265" s="209" t="s">
        <v>498</v>
      </c>
      <c r="E265" s="210" t="s">
        <v>13634</v>
      </c>
      <c r="F265" s="211" t="s">
        <v>13635</v>
      </c>
      <c r="G265" s="212" t="s">
        <v>2537</v>
      </c>
      <c r="H265" s="213">
        <v>1</v>
      </c>
      <c r="I265" s="214"/>
      <c r="J265" s="215">
        <f>ROUND(I265*H265,2)</f>
        <v>0</v>
      </c>
      <c r="K265" s="211" t="s">
        <v>23</v>
      </c>
      <c r="L265" s="62"/>
      <c r="M265" s="216" t="s">
        <v>23</v>
      </c>
      <c r="N265" s="217" t="s">
        <v>44</v>
      </c>
      <c r="O265" s="43"/>
      <c r="P265" s="218">
        <f>O265*H265</f>
        <v>0</v>
      </c>
      <c r="Q265" s="218">
        <v>0</v>
      </c>
      <c r="R265" s="218">
        <f>Q265*H265</f>
        <v>0</v>
      </c>
      <c r="S265" s="218">
        <v>0</v>
      </c>
      <c r="T265" s="219">
        <f>S265*H265</f>
        <v>0</v>
      </c>
      <c r="AR265" s="25" t="s">
        <v>502</v>
      </c>
      <c r="AT265" s="25" t="s">
        <v>498</v>
      </c>
      <c r="AU265" s="25" t="s">
        <v>82</v>
      </c>
      <c r="AY265" s="25" t="s">
        <v>492</v>
      </c>
      <c r="BE265" s="220">
        <f>IF(N265="základní",J265,0)</f>
        <v>0</v>
      </c>
      <c r="BF265" s="220">
        <f>IF(N265="snížená",J265,0)</f>
        <v>0</v>
      </c>
      <c r="BG265" s="220">
        <f>IF(N265="zákl. přenesená",J265,0)</f>
        <v>0</v>
      </c>
      <c r="BH265" s="220">
        <f>IF(N265="sníž. přenesená",J265,0)</f>
        <v>0</v>
      </c>
      <c r="BI265" s="220">
        <f>IF(N265="nulová",J265,0)</f>
        <v>0</v>
      </c>
      <c r="BJ265" s="25" t="s">
        <v>80</v>
      </c>
      <c r="BK265" s="220">
        <f>ROUND(I265*H265,2)</f>
        <v>0</v>
      </c>
      <c r="BL265" s="25" t="s">
        <v>502</v>
      </c>
      <c r="BM265" s="25" t="s">
        <v>1563</v>
      </c>
    </row>
    <row r="266" spans="2:65" s="1" customFormat="1">
      <c r="B266" s="42"/>
      <c r="C266" s="64"/>
      <c r="D266" s="221" t="s">
        <v>506</v>
      </c>
      <c r="E266" s="64"/>
      <c r="F266" s="222" t="s">
        <v>13635</v>
      </c>
      <c r="G266" s="64"/>
      <c r="H266" s="64"/>
      <c r="I266" s="177"/>
      <c r="J266" s="64"/>
      <c r="K266" s="64"/>
      <c r="L266" s="62"/>
      <c r="M266" s="223"/>
      <c r="N266" s="43"/>
      <c r="O266" s="43"/>
      <c r="P266" s="43"/>
      <c r="Q266" s="43"/>
      <c r="R266" s="43"/>
      <c r="S266" s="43"/>
      <c r="T266" s="79"/>
      <c r="AT266" s="25" t="s">
        <v>506</v>
      </c>
      <c r="AU266" s="25" t="s">
        <v>82</v>
      </c>
    </row>
    <row r="267" spans="2:65" s="1" customFormat="1" ht="60">
      <c r="B267" s="42"/>
      <c r="C267" s="64"/>
      <c r="D267" s="227" t="s">
        <v>2254</v>
      </c>
      <c r="E267" s="64"/>
      <c r="F267" s="273" t="s">
        <v>13636</v>
      </c>
      <c r="G267" s="64"/>
      <c r="H267" s="64"/>
      <c r="I267" s="177"/>
      <c r="J267" s="64"/>
      <c r="K267" s="64"/>
      <c r="L267" s="62"/>
      <c r="M267" s="223"/>
      <c r="N267" s="43"/>
      <c r="O267" s="43"/>
      <c r="P267" s="43"/>
      <c r="Q267" s="43"/>
      <c r="R267" s="43"/>
      <c r="S267" s="43"/>
      <c r="T267" s="79"/>
      <c r="AT267" s="25" t="s">
        <v>2254</v>
      </c>
      <c r="AU267" s="25" t="s">
        <v>82</v>
      </c>
    </row>
    <row r="268" spans="2:65" s="1" customFormat="1" ht="16.5" customHeight="1">
      <c r="B268" s="42"/>
      <c r="C268" s="209" t="s">
        <v>1060</v>
      </c>
      <c r="D268" s="209" t="s">
        <v>498</v>
      </c>
      <c r="E268" s="210" t="s">
        <v>13637</v>
      </c>
      <c r="F268" s="211" t="s">
        <v>13638</v>
      </c>
      <c r="G268" s="212" t="s">
        <v>2537</v>
      </c>
      <c r="H268" s="213">
        <v>2</v>
      </c>
      <c r="I268" s="214"/>
      <c r="J268" s="215">
        <f>ROUND(I268*H268,2)</f>
        <v>0</v>
      </c>
      <c r="K268" s="211" t="s">
        <v>23</v>
      </c>
      <c r="L268" s="62"/>
      <c r="M268" s="216" t="s">
        <v>23</v>
      </c>
      <c r="N268" s="217" t="s">
        <v>44</v>
      </c>
      <c r="O268" s="43"/>
      <c r="P268" s="218">
        <f>O268*H268</f>
        <v>0</v>
      </c>
      <c r="Q268" s="218">
        <v>0</v>
      </c>
      <c r="R268" s="218">
        <f>Q268*H268</f>
        <v>0</v>
      </c>
      <c r="S268" s="218">
        <v>0</v>
      </c>
      <c r="T268" s="219">
        <f>S268*H268</f>
        <v>0</v>
      </c>
      <c r="AR268" s="25" t="s">
        <v>502</v>
      </c>
      <c r="AT268" s="25" t="s">
        <v>498</v>
      </c>
      <c r="AU268" s="25" t="s">
        <v>82</v>
      </c>
      <c r="AY268" s="25" t="s">
        <v>492</v>
      </c>
      <c r="BE268" s="220">
        <f>IF(N268="základní",J268,0)</f>
        <v>0</v>
      </c>
      <c r="BF268" s="220">
        <f>IF(N268="snížená",J268,0)</f>
        <v>0</v>
      </c>
      <c r="BG268" s="220">
        <f>IF(N268="zákl. přenesená",J268,0)</f>
        <v>0</v>
      </c>
      <c r="BH268" s="220">
        <f>IF(N268="sníž. přenesená",J268,0)</f>
        <v>0</v>
      </c>
      <c r="BI268" s="220">
        <f>IF(N268="nulová",J268,0)</f>
        <v>0</v>
      </c>
      <c r="BJ268" s="25" t="s">
        <v>80</v>
      </c>
      <c r="BK268" s="220">
        <f>ROUND(I268*H268,2)</f>
        <v>0</v>
      </c>
      <c r="BL268" s="25" t="s">
        <v>502</v>
      </c>
      <c r="BM268" s="25" t="s">
        <v>1571</v>
      </c>
    </row>
    <row r="269" spans="2:65" s="1" customFormat="1">
      <c r="B269" s="42"/>
      <c r="C269" s="64"/>
      <c r="D269" s="221" t="s">
        <v>506</v>
      </c>
      <c r="E269" s="64"/>
      <c r="F269" s="222" t="s">
        <v>13638</v>
      </c>
      <c r="G269" s="64"/>
      <c r="H269" s="64"/>
      <c r="I269" s="177"/>
      <c r="J269" s="64"/>
      <c r="K269" s="64"/>
      <c r="L269" s="62"/>
      <c r="M269" s="223"/>
      <c r="N269" s="43"/>
      <c r="O269" s="43"/>
      <c r="P269" s="43"/>
      <c r="Q269" s="43"/>
      <c r="R269" s="43"/>
      <c r="S269" s="43"/>
      <c r="T269" s="79"/>
      <c r="AT269" s="25" t="s">
        <v>506</v>
      </c>
      <c r="AU269" s="25" t="s">
        <v>82</v>
      </c>
    </row>
    <row r="270" spans="2:65" s="1" customFormat="1" ht="24">
      <c r="B270" s="42"/>
      <c r="C270" s="64"/>
      <c r="D270" s="227" t="s">
        <v>2254</v>
      </c>
      <c r="E270" s="64"/>
      <c r="F270" s="273" t="s">
        <v>13639</v>
      </c>
      <c r="G270" s="64"/>
      <c r="H270" s="64"/>
      <c r="I270" s="177"/>
      <c r="J270" s="64"/>
      <c r="K270" s="64"/>
      <c r="L270" s="62"/>
      <c r="M270" s="223"/>
      <c r="N270" s="43"/>
      <c r="O270" s="43"/>
      <c r="P270" s="43"/>
      <c r="Q270" s="43"/>
      <c r="R270" s="43"/>
      <c r="S270" s="43"/>
      <c r="T270" s="79"/>
      <c r="AT270" s="25" t="s">
        <v>2254</v>
      </c>
      <c r="AU270" s="25" t="s">
        <v>82</v>
      </c>
    </row>
    <row r="271" spans="2:65" s="1" customFormat="1" ht="16.5" customHeight="1">
      <c r="B271" s="42"/>
      <c r="C271" s="209" t="s">
        <v>1067</v>
      </c>
      <c r="D271" s="209" t="s">
        <v>498</v>
      </c>
      <c r="E271" s="210" t="s">
        <v>13640</v>
      </c>
      <c r="F271" s="211" t="s">
        <v>13641</v>
      </c>
      <c r="G271" s="212" t="s">
        <v>2537</v>
      </c>
      <c r="H271" s="213">
        <v>2</v>
      </c>
      <c r="I271" s="214"/>
      <c r="J271" s="215">
        <f>ROUND(I271*H271,2)</f>
        <v>0</v>
      </c>
      <c r="K271" s="211" t="s">
        <v>23</v>
      </c>
      <c r="L271" s="62"/>
      <c r="M271" s="216" t="s">
        <v>23</v>
      </c>
      <c r="N271" s="217" t="s">
        <v>44</v>
      </c>
      <c r="O271" s="43"/>
      <c r="P271" s="218">
        <f>O271*H271</f>
        <v>0</v>
      </c>
      <c r="Q271" s="218">
        <v>0</v>
      </c>
      <c r="R271" s="218">
        <f>Q271*H271</f>
        <v>0</v>
      </c>
      <c r="S271" s="218">
        <v>0</v>
      </c>
      <c r="T271" s="219">
        <f>S271*H271</f>
        <v>0</v>
      </c>
      <c r="AR271" s="25" t="s">
        <v>502</v>
      </c>
      <c r="AT271" s="25" t="s">
        <v>498</v>
      </c>
      <c r="AU271" s="25" t="s">
        <v>82</v>
      </c>
      <c r="AY271" s="25" t="s">
        <v>492</v>
      </c>
      <c r="BE271" s="220">
        <f>IF(N271="základní",J271,0)</f>
        <v>0</v>
      </c>
      <c r="BF271" s="220">
        <f>IF(N271="snížená",J271,0)</f>
        <v>0</v>
      </c>
      <c r="BG271" s="220">
        <f>IF(N271="zákl. přenesená",J271,0)</f>
        <v>0</v>
      </c>
      <c r="BH271" s="220">
        <f>IF(N271="sníž. přenesená",J271,0)</f>
        <v>0</v>
      </c>
      <c r="BI271" s="220">
        <f>IF(N271="nulová",J271,0)</f>
        <v>0</v>
      </c>
      <c r="BJ271" s="25" t="s">
        <v>80</v>
      </c>
      <c r="BK271" s="220">
        <f>ROUND(I271*H271,2)</f>
        <v>0</v>
      </c>
      <c r="BL271" s="25" t="s">
        <v>502</v>
      </c>
      <c r="BM271" s="25" t="s">
        <v>1584</v>
      </c>
    </row>
    <row r="272" spans="2:65" s="1" customFormat="1">
      <c r="B272" s="42"/>
      <c r="C272" s="64"/>
      <c r="D272" s="221" t="s">
        <v>506</v>
      </c>
      <c r="E272" s="64"/>
      <c r="F272" s="222" t="s">
        <v>13641</v>
      </c>
      <c r="G272" s="64"/>
      <c r="H272" s="64"/>
      <c r="I272" s="177"/>
      <c r="J272" s="64"/>
      <c r="K272" s="64"/>
      <c r="L272" s="62"/>
      <c r="M272" s="223"/>
      <c r="N272" s="43"/>
      <c r="O272" s="43"/>
      <c r="P272" s="43"/>
      <c r="Q272" s="43"/>
      <c r="R272" s="43"/>
      <c r="S272" s="43"/>
      <c r="T272" s="79"/>
      <c r="AT272" s="25" t="s">
        <v>506</v>
      </c>
      <c r="AU272" s="25" t="s">
        <v>82</v>
      </c>
    </row>
    <row r="273" spans="2:65" s="1" customFormat="1" ht="24">
      <c r="B273" s="42"/>
      <c r="C273" s="64"/>
      <c r="D273" s="227" t="s">
        <v>2254</v>
      </c>
      <c r="E273" s="64"/>
      <c r="F273" s="273" t="s">
        <v>13639</v>
      </c>
      <c r="G273" s="64"/>
      <c r="H273" s="64"/>
      <c r="I273" s="177"/>
      <c r="J273" s="64"/>
      <c r="K273" s="64"/>
      <c r="L273" s="62"/>
      <c r="M273" s="223"/>
      <c r="N273" s="43"/>
      <c r="O273" s="43"/>
      <c r="P273" s="43"/>
      <c r="Q273" s="43"/>
      <c r="R273" s="43"/>
      <c r="S273" s="43"/>
      <c r="T273" s="79"/>
      <c r="AT273" s="25" t="s">
        <v>2254</v>
      </c>
      <c r="AU273" s="25" t="s">
        <v>82</v>
      </c>
    </row>
    <row r="274" spans="2:65" s="1" customFormat="1" ht="16.5" customHeight="1">
      <c r="B274" s="42"/>
      <c r="C274" s="209" t="s">
        <v>1073</v>
      </c>
      <c r="D274" s="209" t="s">
        <v>498</v>
      </c>
      <c r="E274" s="210" t="s">
        <v>13642</v>
      </c>
      <c r="F274" s="211" t="s">
        <v>13643</v>
      </c>
      <c r="G274" s="212" t="s">
        <v>2537</v>
      </c>
      <c r="H274" s="213">
        <v>1</v>
      </c>
      <c r="I274" s="214"/>
      <c r="J274" s="215">
        <f>ROUND(I274*H274,2)</f>
        <v>0</v>
      </c>
      <c r="K274" s="211" t="s">
        <v>23</v>
      </c>
      <c r="L274" s="62"/>
      <c r="M274" s="216" t="s">
        <v>23</v>
      </c>
      <c r="N274" s="217" t="s">
        <v>44</v>
      </c>
      <c r="O274" s="43"/>
      <c r="P274" s="218">
        <f>O274*H274</f>
        <v>0</v>
      </c>
      <c r="Q274" s="218">
        <v>0</v>
      </c>
      <c r="R274" s="218">
        <f>Q274*H274</f>
        <v>0</v>
      </c>
      <c r="S274" s="218">
        <v>0</v>
      </c>
      <c r="T274" s="219">
        <f>S274*H274</f>
        <v>0</v>
      </c>
      <c r="AR274" s="25" t="s">
        <v>502</v>
      </c>
      <c r="AT274" s="25" t="s">
        <v>498</v>
      </c>
      <c r="AU274" s="25" t="s">
        <v>82</v>
      </c>
      <c r="AY274" s="25" t="s">
        <v>492</v>
      </c>
      <c r="BE274" s="220">
        <f>IF(N274="základní",J274,0)</f>
        <v>0</v>
      </c>
      <c r="BF274" s="220">
        <f>IF(N274="snížená",J274,0)</f>
        <v>0</v>
      </c>
      <c r="BG274" s="220">
        <f>IF(N274="zákl. přenesená",J274,0)</f>
        <v>0</v>
      </c>
      <c r="BH274" s="220">
        <f>IF(N274="sníž. přenesená",J274,0)</f>
        <v>0</v>
      </c>
      <c r="BI274" s="220">
        <f>IF(N274="nulová",J274,0)</f>
        <v>0</v>
      </c>
      <c r="BJ274" s="25" t="s">
        <v>80</v>
      </c>
      <c r="BK274" s="220">
        <f>ROUND(I274*H274,2)</f>
        <v>0</v>
      </c>
      <c r="BL274" s="25" t="s">
        <v>502</v>
      </c>
      <c r="BM274" s="25" t="s">
        <v>1596</v>
      </c>
    </row>
    <row r="275" spans="2:65" s="1" customFormat="1">
      <c r="B275" s="42"/>
      <c r="C275" s="64"/>
      <c r="D275" s="221" t="s">
        <v>506</v>
      </c>
      <c r="E275" s="64"/>
      <c r="F275" s="222" t="s">
        <v>13643</v>
      </c>
      <c r="G275" s="64"/>
      <c r="H275" s="64"/>
      <c r="I275" s="177"/>
      <c r="J275" s="64"/>
      <c r="K275" s="64"/>
      <c r="L275" s="62"/>
      <c r="M275" s="223"/>
      <c r="N275" s="43"/>
      <c r="O275" s="43"/>
      <c r="P275" s="43"/>
      <c r="Q275" s="43"/>
      <c r="R275" s="43"/>
      <c r="S275" s="43"/>
      <c r="T275" s="79"/>
      <c r="AT275" s="25" t="s">
        <v>506</v>
      </c>
      <c r="AU275" s="25" t="s">
        <v>82</v>
      </c>
    </row>
    <row r="276" spans="2:65" s="1" customFormat="1" ht="24">
      <c r="B276" s="42"/>
      <c r="C276" s="64"/>
      <c r="D276" s="227" t="s">
        <v>2254</v>
      </c>
      <c r="E276" s="64"/>
      <c r="F276" s="273" t="s">
        <v>13670</v>
      </c>
      <c r="G276" s="64"/>
      <c r="H276" s="64"/>
      <c r="I276" s="177"/>
      <c r="J276" s="64"/>
      <c r="K276" s="64"/>
      <c r="L276" s="62"/>
      <c r="M276" s="223"/>
      <c r="N276" s="43"/>
      <c r="O276" s="43"/>
      <c r="P276" s="43"/>
      <c r="Q276" s="43"/>
      <c r="R276" s="43"/>
      <c r="S276" s="43"/>
      <c r="T276" s="79"/>
      <c r="AT276" s="25" t="s">
        <v>2254</v>
      </c>
      <c r="AU276" s="25" t="s">
        <v>82</v>
      </c>
    </row>
    <row r="277" spans="2:65" s="1" customFormat="1" ht="16.5" customHeight="1">
      <c r="B277" s="42"/>
      <c r="C277" s="209" t="s">
        <v>1079</v>
      </c>
      <c r="D277" s="209" t="s">
        <v>498</v>
      </c>
      <c r="E277" s="210" t="s">
        <v>13645</v>
      </c>
      <c r="F277" s="211" t="s">
        <v>13646</v>
      </c>
      <c r="G277" s="212" t="s">
        <v>832</v>
      </c>
      <c r="H277" s="213">
        <v>40</v>
      </c>
      <c r="I277" s="214"/>
      <c r="J277" s="215">
        <f>ROUND(I277*H277,2)</f>
        <v>0</v>
      </c>
      <c r="K277" s="211" t="s">
        <v>23</v>
      </c>
      <c r="L277" s="62"/>
      <c r="M277" s="216" t="s">
        <v>23</v>
      </c>
      <c r="N277" s="217" t="s">
        <v>44</v>
      </c>
      <c r="O277" s="43"/>
      <c r="P277" s="218">
        <f>O277*H277</f>
        <v>0</v>
      </c>
      <c r="Q277" s="218">
        <v>0</v>
      </c>
      <c r="R277" s="218">
        <f>Q277*H277</f>
        <v>0</v>
      </c>
      <c r="S277" s="218">
        <v>0</v>
      </c>
      <c r="T277" s="219">
        <f>S277*H277</f>
        <v>0</v>
      </c>
      <c r="AR277" s="25" t="s">
        <v>502</v>
      </c>
      <c r="AT277" s="25" t="s">
        <v>498</v>
      </c>
      <c r="AU277" s="25" t="s">
        <v>82</v>
      </c>
      <c r="AY277" s="25" t="s">
        <v>492</v>
      </c>
      <c r="BE277" s="220">
        <f>IF(N277="základní",J277,0)</f>
        <v>0</v>
      </c>
      <c r="BF277" s="220">
        <f>IF(N277="snížená",J277,0)</f>
        <v>0</v>
      </c>
      <c r="BG277" s="220">
        <f>IF(N277="zákl. přenesená",J277,0)</f>
        <v>0</v>
      </c>
      <c r="BH277" s="220">
        <f>IF(N277="sníž. přenesená",J277,0)</f>
        <v>0</v>
      </c>
      <c r="BI277" s="220">
        <f>IF(N277="nulová",J277,0)</f>
        <v>0</v>
      </c>
      <c r="BJ277" s="25" t="s">
        <v>80</v>
      </c>
      <c r="BK277" s="220">
        <f>ROUND(I277*H277,2)</f>
        <v>0</v>
      </c>
      <c r="BL277" s="25" t="s">
        <v>502</v>
      </c>
      <c r="BM277" s="25" t="s">
        <v>1608</v>
      </c>
    </row>
    <row r="278" spans="2:65" s="1" customFormat="1">
      <c r="B278" s="42"/>
      <c r="C278" s="64"/>
      <c r="D278" s="221" t="s">
        <v>506</v>
      </c>
      <c r="E278" s="64"/>
      <c r="F278" s="222" t="s">
        <v>13646</v>
      </c>
      <c r="G278" s="64"/>
      <c r="H278" s="64"/>
      <c r="I278" s="177"/>
      <c r="J278" s="64"/>
      <c r="K278" s="64"/>
      <c r="L278" s="62"/>
      <c r="M278" s="223"/>
      <c r="N278" s="43"/>
      <c r="O278" s="43"/>
      <c r="P278" s="43"/>
      <c r="Q278" s="43"/>
      <c r="R278" s="43"/>
      <c r="S278" s="43"/>
      <c r="T278" s="79"/>
      <c r="AT278" s="25" t="s">
        <v>506</v>
      </c>
      <c r="AU278" s="25" t="s">
        <v>82</v>
      </c>
    </row>
    <row r="279" spans="2:65" s="1" customFormat="1" ht="48">
      <c r="B279" s="42"/>
      <c r="C279" s="64"/>
      <c r="D279" s="227" t="s">
        <v>2254</v>
      </c>
      <c r="E279" s="64"/>
      <c r="F279" s="273" t="s">
        <v>13647</v>
      </c>
      <c r="G279" s="64"/>
      <c r="H279" s="64"/>
      <c r="I279" s="177"/>
      <c r="J279" s="64"/>
      <c r="K279" s="64"/>
      <c r="L279" s="62"/>
      <c r="M279" s="223"/>
      <c r="N279" s="43"/>
      <c r="O279" s="43"/>
      <c r="P279" s="43"/>
      <c r="Q279" s="43"/>
      <c r="R279" s="43"/>
      <c r="S279" s="43"/>
      <c r="T279" s="79"/>
      <c r="AT279" s="25" t="s">
        <v>2254</v>
      </c>
      <c r="AU279" s="25" t="s">
        <v>82</v>
      </c>
    </row>
    <row r="280" spans="2:65" s="1" customFormat="1" ht="16.5" customHeight="1">
      <c r="B280" s="42"/>
      <c r="C280" s="209" t="s">
        <v>1084</v>
      </c>
      <c r="D280" s="209" t="s">
        <v>498</v>
      </c>
      <c r="E280" s="210" t="s">
        <v>13648</v>
      </c>
      <c r="F280" s="211" t="s">
        <v>13649</v>
      </c>
      <c r="G280" s="212" t="s">
        <v>13632</v>
      </c>
      <c r="H280" s="213">
        <v>1</v>
      </c>
      <c r="I280" s="214"/>
      <c r="J280" s="215">
        <f>ROUND(I280*H280,2)</f>
        <v>0</v>
      </c>
      <c r="K280" s="211" t="s">
        <v>23</v>
      </c>
      <c r="L280" s="62"/>
      <c r="M280" s="216" t="s">
        <v>23</v>
      </c>
      <c r="N280" s="217" t="s">
        <v>44</v>
      </c>
      <c r="O280" s="43"/>
      <c r="P280" s="218">
        <f>O280*H280</f>
        <v>0</v>
      </c>
      <c r="Q280" s="218">
        <v>0</v>
      </c>
      <c r="R280" s="218">
        <f>Q280*H280</f>
        <v>0</v>
      </c>
      <c r="S280" s="218">
        <v>0</v>
      </c>
      <c r="T280" s="219">
        <f>S280*H280</f>
        <v>0</v>
      </c>
      <c r="AR280" s="25" t="s">
        <v>502</v>
      </c>
      <c r="AT280" s="25" t="s">
        <v>498</v>
      </c>
      <c r="AU280" s="25" t="s">
        <v>82</v>
      </c>
      <c r="AY280" s="25" t="s">
        <v>492</v>
      </c>
      <c r="BE280" s="220">
        <f>IF(N280="základní",J280,0)</f>
        <v>0</v>
      </c>
      <c r="BF280" s="220">
        <f>IF(N280="snížená",J280,0)</f>
        <v>0</v>
      </c>
      <c r="BG280" s="220">
        <f>IF(N280="zákl. přenesená",J280,0)</f>
        <v>0</v>
      </c>
      <c r="BH280" s="220">
        <f>IF(N280="sníž. přenesená",J280,0)</f>
        <v>0</v>
      </c>
      <c r="BI280" s="220">
        <f>IF(N280="nulová",J280,0)</f>
        <v>0</v>
      </c>
      <c r="BJ280" s="25" t="s">
        <v>80</v>
      </c>
      <c r="BK280" s="220">
        <f>ROUND(I280*H280,2)</f>
        <v>0</v>
      </c>
      <c r="BL280" s="25" t="s">
        <v>502</v>
      </c>
      <c r="BM280" s="25" t="s">
        <v>1619</v>
      </c>
    </row>
    <row r="281" spans="2:65" s="1" customFormat="1">
      <c r="B281" s="42"/>
      <c r="C281" s="64"/>
      <c r="D281" s="221" t="s">
        <v>506</v>
      </c>
      <c r="E281" s="64"/>
      <c r="F281" s="222" t="s">
        <v>13649</v>
      </c>
      <c r="G281" s="64"/>
      <c r="H281" s="64"/>
      <c r="I281" s="177"/>
      <c r="J281" s="64"/>
      <c r="K281" s="64"/>
      <c r="L281" s="62"/>
      <c r="M281" s="223"/>
      <c r="N281" s="43"/>
      <c r="O281" s="43"/>
      <c r="P281" s="43"/>
      <c r="Q281" s="43"/>
      <c r="R281" s="43"/>
      <c r="S281" s="43"/>
      <c r="T281" s="79"/>
      <c r="AT281" s="25" t="s">
        <v>506</v>
      </c>
      <c r="AU281" s="25" t="s">
        <v>82</v>
      </c>
    </row>
    <row r="282" spans="2:65" s="1" customFormat="1" ht="24">
      <c r="B282" s="42"/>
      <c r="C282" s="64"/>
      <c r="D282" s="227" t="s">
        <v>2254</v>
      </c>
      <c r="E282" s="64"/>
      <c r="F282" s="273" t="s">
        <v>13650</v>
      </c>
      <c r="G282" s="64"/>
      <c r="H282" s="64"/>
      <c r="I282" s="177"/>
      <c r="J282" s="64"/>
      <c r="K282" s="64"/>
      <c r="L282" s="62"/>
      <c r="M282" s="223"/>
      <c r="N282" s="43"/>
      <c r="O282" s="43"/>
      <c r="P282" s="43"/>
      <c r="Q282" s="43"/>
      <c r="R282" s="43"/>
      <c r="S282" s="43"/>
      <c r="T282" s="79"/>
      <c r="AT282" s="25" t="s">
        <v>2254</v>
      </c>
      <c r="AU282" s="25" t="s">
        <v>82</v>
      </c>
    </row>
    <row r="283" spans="2:65" s="1" customFormat="1" ht="16.5" customHeight="1">
      <c r="B283" s="42"/>
      <c r="C283" s="209" t="s">
        <v>1089</v>
      </c>
      <c r="D283" s="209" t="s">
        <v>498</v>
      </c>
      <c r="E283" s="210" t="s">
        <v>13651</v>
      </c>
      <c r="F283" s="211" t="s">
        <v>13652</v>
      </c>
      <c r="G283" s="212" t="s">
        <v>13632</v>
      </c>
      <c r="H283" s="213">
        <v>1</v>
      </c>
      <c r="I283" s="214"/>
      <c r="J283" s="215">
        <f>ROUND(I283*H283,2)</f>
        <v>0</v>
      </c>
      <c r="K283" s="211" t="s">
        <v>23</v>
      </c>
      <c r="L283" s="62"/>
      <c r="M283" s="216" t="s">
        <v>23</v>
      </c>
      <c r="N283" s="217" t="s">
        <v>44</v>
      </c>
      <c r="O283" s="43"/>
      <c r="P283" s="218">
        <f>O283*H283</f>
        <v>0</v>
      </c>
      <c r="Q283" s="218">
        <v>0</v>
      </c>
      <c r="R283" s="218">
        <f>Q283*H283</f>
        <v>0</v>
      </c>
      <c r="S283" s="218">
        <v>0</v>
      </c>
      <c r="T283" s="219">
        <f>S283*H283</f>
        <v>0</v>
      </c>
      <c r="AR283" s="25" t="s">
        <v>502</v>
      </c>
      <c r="AT283" s="25" t="s">
        <v>498</v>
      </c>
      <c r="AU283" s="25" t="s">
        <v>82</v>
      </c>
      <c r="AY283" s="25" t="s">
        <v>492</v>
      </c>
      <c r="BE283" s="220">
        <f>IF(N283="základní",J283,0)</f>
        <v>0</v>
      </c>
      <c r="BF283" s="220">
        <f>IF(N283="snížená",J283,0)</f>
        <v>0</v>
      </c>
      <c r="BG283" s="220">
        <f>IF(N283="zákl. přenesená",J283,0)</f>
        <v>0</v>
      </c>
      <c r="BH283" s="220">
        <f>IF(N283="sníž. přenesená",J283,0)</f>
        <v>0</v>
      </c>
      <c r="BI283" s="220">
        <f>IF(N283="nulová",J283,0)</f>
        <v>0</v>
      </c>
      <c r="BJ283" s="25" t="s">
        <v>80</v>
      </c>
      <c r="BK283" s="220">
        <f>ROUND(I283*H283,2)</f>
        <v>0</v>
      </c>
      <c r="BL283" s="25" t="s">
        <v>502</v>
      </c>
      <c r="BM283" s="25" t="s">
        <v>1629</v>
      </c>
    </row>
    <row r="284" spans="2:65" s="1" customFormat="1">
      <c r="B284" s="42"/>
      <c r="C284" s="64"/>
      <c r="D284" s="221" t="s">
        <v>506</v>
      </c>
      <c r="E284" s="64"/>
      <c r="F284" s="222" t="s">
        <v>13652</v>
      </c>
      <c r="G284" s="64"/>
      <c r="H284" s="64"/>
      <c r="I284" s="177"/>
      <c r="J284" s="64"/>
      <c r="K284" s="64"/>
      <c r="L284" s="62"/>
      <c r="M284" s="223"/>
      <c r="N284" s="43"/>
      <c r="O284" s="43"/>
      <c r="P284" s="43"/>
      <c r="Q284" s="43"/>
      <c r="R284" s="43"/>
      <c r="S284" s="43"/>
      <c r="T284" s="79"/>
      <c r="AT284" s="25" t="s">
        <v>506</v>
      </c>
      <c r="AU284" s="25" t="s">
        <v>82</v>
      </c>
    </row>
    <row r="285" spans="2:65" s="1" customFormat="1" ht="24">
      <c r="B285" s="42"/>
      <c r="C285" s="64"/>
      <c r="D285" s="227" t="s">
        <v>2254</v>
      </c>
      <c r="E285" s="64"/>
      <c r="F285" s="273" t="s">
        <v>13653</v>
      </c>
      <c r="G285" s="64"/>
      <c r="H285" s="64"/>
      <c r="I285" s="177"/>
      <c r="J285" s="64"/>
      <c r="K285" s="64"/>
      <c r="L285" s="62"/>
      <c r="M285" s="223"/>
      <c r="N285" s="43"/>
      <c r="O285" s="43"/>
      <c r="P285" s="43"/>
      <c r="Q285" s="43"/>
      <c r="R285" s="43"/>
      <c r="S285" s="43"/>
      <c r="T285" s="79"/>
      <c r="AT285" s="25" t="s">
        <v>2254</v>
      </c>
      <c r="AU285" s="25" t="s">
        <v>82</v>
      </c>
    </row>
    <row r="286" spans="2:65" s="1" customFormat="1" ht="16.5" customHeight="1">
      <c r="B286" s="42"/>
      <c r="C286" s="209" t="s">
        <v>1095</v>
      </c>
      <c r="D286" s="209" t="s">
        <v>498</v>
      </c>
      <c r="E286" s="210" t="s">
        <v>13654</v>
      </c>
      <c r="F286" s="211" t="s">
        <v>13652</v>
      </c>
      <c r="G286" s="212" t="s">
        <v>13632</v>
      </c>
      <c r="H286" s="213">
        <v>1</v>
      </c>
      <c r="I286" s="214"/>
      <c r="J286" s="215">
        <f>ROUND(I286*H286,2)</f>
        <v>0</v>
      </c>
      <c r="K286" s="211" t="s">
        <v>23</v>
      </c>
      <c r="L286" s="62"/>
      <c r="M286" s="216" t="s">
        <v>23</v>
      </c>
      <c r="N286" s="217" t="s">
        <v>44</v>
      </c>
      <c r="O286" s="43"/>
      <c r="P286" s="218">
        <f>O286*H286</f>
        <v>0</v>
      </c>
      <c r="Q286" s="218">
        <v>0</v>
      </c>
      <c r="R286" s="218">
        <f>Q286*H286</f>
        <v>0</v>
      </c>
      <c r="S286" s="218">
        <v>0</v>
      </c>
      <c r="T286" s="219">
        <f>S286*H286</f>
        <v>0</v>
      </c>
      <c r="AR286" s="25" t="s">
        <v>502</v>
      </c>
      <c r="AT286" s="25" t="s">
        <v>498</v>
      </c>
      <c r="AU286" s="25" t="s">
        <v>82</v>
      </c>
      <c r="AY286" s="25" t="s">
        <v>492</v>
      </c>
      <c r="BE286" s="220">
        <f>IF(N286="základní",J286,0)</f>
        <v>0</v>
      </c>
      <c r="BF286" s="220">
        <f>IF(N286="snížená",J286,0)</f>
        <v>0</v>
      </c>
      <c r="BG286" s="220">
        <f>IF(N286="zákl. přenesená",J286,0)</f>
        <v>0</v>
      </c>
      <c r="BH286" s="220">
        <f>IF(N286="sníž. přenesená",J286,0)</f>
        <v>0</v>
      </c>
      <c r="BI286" s="220">
        <f>IF(N286="nulová",J286,0)</f>
        <v>0</v>
      </c>
      <c r="BJ286" s="25" t="s">
        <v>80</v>
      </c>
      <c r="BK286" s="220">
        <f>ROUND(I286*H286,2)</f>
        <v>0</v>
      </c>
      <c r="BL286" s="25" t="s">
        <v>502</v>
      </c>
      <c r="BM286" s="25" t="s">
        <v>1643</v>
      </c>
    </row>
    <row r="287" spans="2:65" s="1" customFormat="1">
      <c r="B287" s="42"/>
      <c r="C287" s="64"/>
      <c r="D287" s="221" t="s">
        <v>506</v>
      </c>
      <c r="E287" s="64"/>
      <c r="F287" s="222" t="s">
        <v>13652</v>
      </c>
      <c r="G287" s="64"/>
      <c r="H287" s="64"/>
      <c r="I287" s="177"/>
      <c r="J287" s="64"/>
      <c r="K287" s="64"/>
      <c r="L287" s="62"/>
      <c r="M287" s="223"/>
      <c r="N287" s="43"/>
      <c r="O287" s="43"/>
      <c r="P287" s="43"/>
      <c r="Q287" s="43"/>
      <c r="R287" s="43"/>
      <c r="S287" s="43"/>
      <c r="T287" s="79"/>
      <c r="AT287" s="25" t="s">
        <v>506</v>
      </c>
      <c r="AU287" s="25" t="s">
        <v>82</v>
      </c>
    </row>
    <row r="288" spans="2:65" s="1" customFormat="1" ht="36">
      <c r="B288" s="42"/>
      <c r="C288" s="64"/>
      <c r="D288" s="227" t="s">
        <v>2254</v>
      </c>
      <c r="E288" s="64"/>
      <c r="F288" s="273" t="s">
        <v>13655</v>
      </c>
      <c r="G288" s="64"/>
      <c r="H288" s="64"/>
      <c r="I288" s="177"/>
      <c r="J288" s="64"/>
      <c r="K288" s="64"/>
      <c r="L288" s="62"/>
      <c r="M288" s="223"/>
      <c r="N288" s="43"/>
      <c r="O288" s="43"/>
      <c r="P288" s="43"/>
      <c r="Q288" s="43"/>
      <c r="R288" s="43"/>
      <c r="S288" s="43"/>
      <c r="T288" s="79"/>
      <c r="AT288" s="25" t="s">
        <v>2254</v>
      </c>
      <c r="AU288" s="25" t="s">
        <v>82</v>
      </c>
    </row>
    <row r="289" spans="2:65" s="1" customFormat="1" ht="16.5" customHeight="1">
      <c r="B289" s="42"/>
      <c r="C289" s="209" t="s">
        <v>1102</v>
      </c>
      <c r="D289" s="209" t="s">
        <v>498</v>
      </c>
      <c r="E289" s="210" t="s">
        <v>13656</v>
      </c>
      <c r="F289" s="211" t="s">
        <v>13652</v>
      </c>
      <c r="G289" s="212" t="s">
        <v>13632</v>
      </c>
      <c r="H289" s="213">
        <v>1</v>
      </c>
      <c r="I289" s="214"/>
      <c r="J289" s="215">
        <f>ROUND(I289*H289,2)</f>
        <v>0</v>
      </c>
      <c r="K289" s="211" t="s">
        <v>23</v>
      </c>
      <c r="L289" s="62"/>
      <c r="M289" s="216" t="s">
        <v>23</v>
      </c>
      <c r="N289" s="217" t="s">
        <v>44</v>
      </c>
      <c r="O289" s="43"/>
      <c r="P289" s="218">
        <f>O289*H289</f>
        <v>0</v>
      </c>
      <c r="Q289" s="218">
        <v>0</v>
      </c>
      <c r="R289" s="218">
        <f>Q289*H289</f>
        <v>0</v>
      </c>
      <c r="S289" s="218">
        <v>0</v>
      </c>
      <c r="T289" s="219">
        <f>S289*H289</f>
        <v>0</v>
      </c>
      <c r="AR289" s="25" t="s">
        <v>502</v>
      </c>
      <c r="AT289" s="25" t="s">
        <v>498</v>
      </c>
      <c r="AU289" s="25" t="s">
        <v>82</v>
      </c>
      <c r="AY289" s="25" t="s">
        <v>492</v>
      </c>
      <c r="BE289" s="220">
        <f>IF(N289="základní",J289,0)</f>
        <v>0</v>
      </c>
      <c r="BF289" s="220">
        <f>IF(N289="snížená",J289,0)</f>
        <v>0</v>
      </c>
      <c r="BG289" s="220">
        <f>IF(N289="zákl. přenesená",J289,0)</f>
        <v>0</v>
      </c>
      <c r="BH289" s="220">
        <f>IF(N289="sníž. přenesená",J289,0)</f>
        <v>0</v>
      </c>
      <c r="BI289" s="220">
        <f>IF(N289="nulová",J289,0)</f>
        <v>0</v>
      </c>
      <c r="BJ289" s="25" t="s">
        <v>80</v>
      </c>
      <c r="BK289" s="220">
        <f>ROUND(I289*H289,2)</f>
        <v>0</v>
      </c>
      <c r="BL289" s="25" t="s">
        <v>502</v>
      </c>
      <c r="BM289" s="25" t="s">
        <v>1656</v>
      </c>
    </row>
    <row r="290" spans="2:65" s="1" customFormat="1">
      <c r="B290" s="42"/>
      <c r="C290" s="64"/>
      <c r="D290" s="221" t="s">
        <v>506</v>
      </c>
      <c r="E290" s="64"/>
      <c r="F290" s="222" t="s">
        <v>13652</v>
      </c>
      <c r="G290" s="64"/>
      <c r="H290" s="64"/>
      <c r="I290" s="177"/>
      <c r="J290" s="64"/>
      <c r="K290" s="64"/>
      <c r="L290" s="62"/>
      <c r="M290" s="223"/>
      <c r="N290" s="43"/>
      <c r="O290" s="43"/>
      <c r="P290" s="43"/>
      <c r="Q290" s="43"/>
      <c r="R290" s="43"/>
      <c r="S290" s="43"/>
      <c r="T290" s="79"/>
      <c r="AT290" s="25" t="s">
        <v>506</v>
      </c>
      <c r="AU290" s="25" t="s">
        <v>82</v>
      </c>
    </row>
    <row r="291" spans="2:65" s="1" customFormat="1" ht="36">
      <c r="B291" s="42"/>
      <c r="C291" s="64"/>
      <c r="D291" s="227" t="s">
        <v>2254</v>
      </c>
      <c r="E291" s="64"/>
      <c r="F291" s="273" t="s">
        <v>13657</v>
      </c>
      <c r="G291" s="64"/>
      <c r="H291" s="64"/>
      <c r="I291" s="177"/>
      <c r="J291" s="64"/>
      <c r="K291" s="64"/>
      <c r="L291" s="62"/>
      <c r="M291" s="223"/>
      <c r="N291" s="43"/>
      <c r="O291" s="43"/>
      <c r="P291" s="43"/>
      <c r="Q291" s="43"/>
      <c r="R291" s="43"/>
      <c r="S291" s="43"/>
      <c r="T291" s="79"/>
      <c r="AT291" s="25" t="s">
        <v>2254</v>
      </c>
      <c r="AU291" s="25" t="s">
        <v>82</v>
      </c>
    </row>
    <row r="292" spans="2:65" s="1" customFormat="1" ht="16.5" customHeight="1">
      <c r="B292" s="42"/>
      <c r="C292" s="209" t="s">
        <v>1109</v>
      </c>
      <c r="D292" s="209" t="s">
        <v>498</v>
      </c>
      <c r="E292" s="210" t="s">
        <v>13658</v>
      </c>
      <c r="F292" s="211" t="s">
        <v>13652</v>
      </c>
      <c r="G292" s="212" t="s">
        <v>13632</v>
      </c>
      <c r="H292" s="213">
        <v>1</v>
      </c>
      <c r="I292" s="214"/>
      <c r="J292" s="215">
        <f>ROUND(I292*H292,2)</f>
        <v>0</v>
      </c>
      <c r="K292" s="211" t="s">
        <v>23</v>
      </c>
      <c r="L292" s="62"/>
      <c r="M292" s="216" t="s">
        <v>23</v>
      </c>
      <c r="N292" s="217" t="s">
        <v>44</v>
      </c>
      <c r="O292" s="43"/>
      <c r="P292" s="218">
        <f>O292*H292</f>
        <v>0</v>
      </c>
      <c r="Q292" s="218">
        <v>0</v>
      </c>
      <c r="R292" s="218">
        <f>Q292*H292</f>
        <v>0</v>
      </c>
      <c r="S292" s="218">
        <v>0</v>
      </c>
      <c r="T292" s="219">
        <f>S292*H292</f>
        <v>0</v>
      </c>
      <c r="AR292" s="25" t="s">
        <v>502</v>
      </c>
      <c r="AT292" s="25" t="s">
        <v>498</v>
      </c>
      <c r="AU292" s="25" t="s">
        <v>82</v>
      </c>
      <c r="AY292" s="25" t="s">
        <v>492</v>
      </c>
      <c r="BE292" s="220">
        <f>IF(N292="základní",J292,0)</f>
        <v>0</v>
      </c>
      <c r="BF292" s="220">
        <f>IF(N292="snížená",J292,0)</f>
        <v>0</v>
      </c>
      <c r="BG292" s="220">
        <f>IF(N292="zákl. přenesená",J292,0)</f>
        <v>0</v>
      </c>
      <c r="BH292" s="220">
        <f>IF(N292="sníž. přenesená",J292,0)</f>
        <v>0</v>
      </c>
      <c r="BI292" s="220">
        <f>IF(N292="nulová",J292,0)</f>
        <v>0</v>
      </c>
      <c r="BJ292" s="25" t="s">
        <v>80</v>
      </c>
      <c r="BK292" s="220">
        <f>ROUND(I292*H292,2)</f>
        <v>0</v>
      </c>
      <c r="BL292" s="25" t="s">
        <v>502</v>
      </c>
      <c r="BM292" s="25" t="s">
        <v>1667</v>
      </c>
    </row>
    <row r="293" spans="2:65" s="1" customFormat="1">
      <c r="B293" s="42"/>
      <c r="C293" s="64"/>
      <c r="D293" s="221" t="s">
        <v>506</v>
      </c>
      <c r="E293" s="64"/>
      <c r="F293" s="222" t="s">
        <v>13652</v>
      </c>
      <c r="G293" s="64"/>
      <c r="H293" s="64"/>
      <c r="I293" s="177"/>
      <c r="J293" s="64"/>
      <c r="K293" s="64"/>
      <c r="L293" s="62"/>
      <c r="M293" s="223"/>
      <c r="N293" s="43"/>
      <c r="O293" s="43"/>
      <c r="P293" s="43"/>
      <c r="Q293" s="43"/>
      <c r="R293" s="43"/>
      <c r="S293" s="43"/>
      <c r="T293" s="79"/>
      <c r="AT293" s="25" t="s">
        <v>506</v>
      </c>
      <c r="AU293" s="25" t="s">
        <v>82</v>
      </c>
    </row>
    <row r="294" spans="2:65" s="1" customFormat="1" ht="24">
      <c r="B294" s="42"/>
      <c r="C294" s="64"/>
      <c r="D294" s="227" t="s">
        <v>2254</v>
      </c>
      <c r="E294" s="64"/>
      <c r="F294" s="273" t="s">
        <v>13659</v>
      </c>
      <c r="G294" s="64"/>
      <c r="H294" s="64"/>
      <c r="I294" s="177"/>
      <c r="J294" s="64"/>
      <c r="K294" s="64"/>
      <c r="L294" s="62"/>
      <c r="M294" s="223"/>
      <c r="N294" s="43"/>
      <c r="O294" s="43"/>
      <c r="P294" s="43"/>
      <c r="Q294" s="43"/>
      <c r="R294" s="43"/>
      <c r="S294" s="43"/>
      <c r="T294" s="79"/>
      <c r="AT294" s="25" t="s">
        <v>2254</v>
      </c>
      <c r="AU294" s="25" t="s">
        <v>82</v>
      </c>
    </row>
    <row r="295" spans="2:65" s="1" customFormat="1" ht="16.5" customHeight="1">
      <c r="B295" s="42"/>
      <c r="C295" s="209" t="s">
        <v>1119</v>
      </c>
      <c r="D295" s="209" t="s">
        <v>498</v>
      </c>
      <c r="E295" s="210" t="s">
        <v>13660</v>
      </c>
      <c r="F295" s="211" t="s">
        <v>13652</v>
      </c>
      <c r="G295" s="212" t="s">
        <v>13632</v>
      </c>
      <c r="H295" s="213">
        <v>1</v>
      </c>
      <c r="I295" s="214"/>
      <c r="J295" s="215">
        <f>ROUND(I295*H295,2)</f>
        <v>0</v>
      </c>
      <c r="K295" s="211" t="s">
        <v>23</v>
      </c>
      <c r="L295" s="62"/>
      <c r="M295" s="216" t="s">
        <v>23</v>
      </c>
      <c r="N295" s="217" t="s">
        <v>44</v>
      </c>
      <c r="O295" s="43"/>
      <c r="P295" s="218">
        <f>O295*H295</f>
        <v>0</v>
      </c>
      <c r="Q295" s="218">
        <v>0</v>
      </c>
      <c r="R295" s="218">
        <f>Q295*H295</f>
        <v>0</v>
      </c>
      <c r="S295" s="218">
        <v>0</v>
      </c>
      <c r="T295" s="219">
        <f>S295*H295</f>
        <v>0</v>
      </c>
      <c r="AR295" s="25" t="s">
        <v>502</v>
      </c>
      <c r="AT295" s="25" t="s">
        <v>498</v>
      </c>
      <c r="AU295" s="25" t="s">
        <v>82</v>
      </c>
      <c r="AY295" s="25" t="s">
        <v>492</v>
      </c>
      <c r="BE295" s="220">
        <f>IF(N295="základní",J295,0)</f>
        <v>0</v>
      </c>
      <c r="BF295" s="220">
        <f>IF(N295="snížená",J295,0)</f>
        <v>0</v>
      </c>
      <c r="BG295" s="220">
        <f>IF(N295="zákl. přenesená",J295,0)</f>
        <v>0</v>
      </c>
      <c r="BH295" s="220">
        <f>IF(N295="sníž. přenesená",J295,0)</f>
        <v>0</v>
      </c>
      <c r="BI295" s="220">
        <f>IF(N295="nulová",J295,0)</f>
        <v>0</v>
      </c>
      <c r="BJ295" s="25" t="s">
        <v>80</v>
      </c>
      <c r="BK295" s="220">
        <f>ROUND(I295*H295,2)</f>
        <v>0</v>
      </c>
      <c r="BL295" s="25" t="s">
        <v>502</v>
      </c>
      <c r="BM295" s="25" t="s">
        <v>1684</v>
      </c>
    </row>
    <row r="296" spans="2:65" s="1" customFormat="1">
      <c r="B296" s="42"/>
      <c r="C296" s="64"/>
      <c r="D296" s="221" t="s">
        <v>506</v>
      </c>
      <c r="E296" s="64"/>
      <c r="F296" s="222" t="s">
        <v>13652</v>
      </c>
      <c r="G296" s="64"/>
      <c r="H296" s="64"/>
      <c r="I296" s="177"/>
      <c r="J296" s="64"/>
      <c r="K296" s="64"/>
      <c r="L296" s="62"/>
      <c r="M296" s="223"/>
      <c r="N296" s="43"/>
      <c r="O296" s="43"/>
      <c r="P296" s="43"/>
      <c r="Q296" s="43"/>
      <c r="R296" s="43"/>
      <c r="S296" s="43"/>
      <c r="T296" s="79"/>
      <c r="AT296" s="25" t="s">
        <v>506</v>
      </c>
      <c r="AU296" s="25" t="s">
        <v>82</v>
      </c>
    </row>
    <row r="297" spans="2:65" s="1" customFormat="1" ht="24">
      <c r="B297" s="42"/>
      <c r="C297" s="64"/>
      <c r="D297" s="227" t="s">
        <v>2254</v>
      </c>
      <c r="E297" s="64"/>
      <c r="F297" s="273" t="s">
        <v>13661</v>
      </c>
      <c r="G297" s="64"/>
      <c r="H297" s="64"/>
      <c r="I297" s="177"/>
      <c r="J297" s="64"/>
      <c r="K297" s="64"/>
      <c r="L297" s="62"/>
      <c r="M297" s="223"/>
      <c r="N297" s="43"/>
      <c r="O297" s="43"/>
      <c r="P297" s="43"/>
      <c r="Q297" s="43"/>
      <c r="R297" s="43"/>
      <c r="S297" s="43"/>
      <c r="T297" s="79"/>
      <c r="AT297" s="25" t="s">
        <v>2254</v>
      </c>
      <c r="AU297" s="25" t="s">
        <v>82</v>
      </c>
    </row>
    <row r="298" spans="2:65" s="1" customFormat="1" ht="16.5" customHeight="1">
      <c r="B298" s="42"/>
      <c r="C298" s="209" t="s">
        <v>1149</v>
      </c>
      <c r="D298" s="209" t="s">
        <v>498</v>
      </c>
      <c r="E298" s="210" t="s">
        <v>13662</v>
      </c>
      <c r="F298" s="211" t="s">
        <v>13652</v>
      </c>
      <c r="G298" s="212" t="s">
        <v>13632</v>
      </c>
      <c r="H298" s="213">
        <v>1</v>
      </c>
      <c r="I298" s="214"/>
      <c r="J298" s="215">
        <f>ROUND(I298*H298,2)</f>
        <v>0</v>
      </c>
      <c r="K298" s="211" t="s">
        <v>23</v>
      </c>
      <c r="L298" s="62"/>
      <c r="M298" s="216" t="s">
        <v>23</v>
      </c>
      <c r="N298" s="217" t="s">
        <v>44</v>
      </c>
      <c r="O298" s="43"/>
      <c r="P298" s="218">
        <f>O298*H298</f>
        <v>0</v>
      </c>
      <c r="Q298" s="218">
        <v>0</v>
      </c>
      <c r="R298" s="218">
        <f>Q298*H298</f>
        <v>0</v>
      </c>
      <c r="S298" s="218">
        <v>0</v>
      </c>
      <c r="T298" s="219">
        <f>S298*H298</f>
        <v>0</v>
      </c>
      <c r="AR298" s="25" t="s">
        <v>502</v>
      </c>
      <c r="AT298" s="25" t="s">
        <v>498</v>
      </c>
      <c r="AU298" s="25" t="s">
        <v>82</v>
      </c>
      <c r="AY298" s="25" t="s">
        <v>492</v>
      </c>
      <c r="BE298" s="220">
        <f>IF(N298="základní",J298,0)</f>
        <v>0</v>
      </c>
      <c r="BF298" s="220">
        <f>IF(N298="snížená",J298,0)</f>
        <v>0</v>
      </c>
      <c r="BG298" s="220">
        <f>IF(N298="zákl. přenesená",J298,0)</f>
        <v>0</v>
      </c>
      <c r="BH298" s="220">
        <f>IF(N298="sníž. přenesená",J298,0)</f>
        <v>0</v>
      </c>
      <c r="BI298" s="220">
        <f>IF(N298="nulová",J298,0)</f>
        <v>0</v>
      </c>
      <c r="BJ298" s="25" t="s">
        <v>80</v>
      </c>
      <c r="BK298" s="220">
        <f>ROUND(I298*H298,2)</f>
        <v>0</v>
      </c>
      <c r="BL298" s="25" t="s">
        <v>502</v>
      </c>
      <c r="BM298" s="25" t="s">
        <v>1702</v>
      </c>
    </row>
    <row r="299" spans="2:65" s="1" customFormat="1">
      <c r="B299" s="42"/>
      <c r="C299" s="64"/>
      <c r="D299" s="221" t="s">
        <v>506</v>
      </c>
      <c r="E299" s="64"/>
      <c r="F299" s="222" t="s">
        <v>13652</v>
      </c>
      <c r="G299" s="64"/>
      <c r="H299" s="64"/>
      <c r="I299" s="177"/>
      <c r="J299" s="64"/>
      <c r="K299" s="64"/>
      <c r="L299" s="62"/>
      <c r="M299" s="223"/>
      <c r="N299" s="43"/>
      <c r="O299" s="43"/>
      <c r="P299" s="43"/>
      <c r="Q299" s="43"/>
      <c r="R299" s="43"/>
      <c r="S299" s="43"/>
      <c r="T299" s="79"/>
      <c r="AT299" s="25" t="s">
        <v>506</v>
      </c>
      <c r="AU299" s="25" t="s">
        <v>82</v>
      </c>
    </row>
    <row r="300" spans="2:65" s="1" customFormat="1" ht="60">
      <c r="B300" s="42"/>
      <c r="C300" s="64"/>
      <c r="D300" s="227" t="s">
        <v>2254</v>
      </c>
      <c r="E300" s="64"/>
      <c r="F300" s="273" t="s">
        <v>13663</v>
      </c>
      <c r="G300" s="64"/>
      <c r="H300" s="64"/>
      <c r="I300" s="177"/>
      <c r="J300" s="64"/>
      <c r="K300" s="64"/>
      <c r="L300" s="62"/>
      <c r="M300" s="223"/>
      <c r="N300" s="43"/>
      <c r="O300" s="43"/>
      <c r="P300" s="43"/>
      <c r="Q300" s="43"/>
      <c r="R300" s="43"/>
      <c r="S300" s="43"/>
      <c r="T300" s="79"/>
      <c r="AT300" s="25" t="s">
        <v>2254</v>
      </c>
      <c r="AU300" s="25" t="s">
        <v>82</v>
      </c>
    </row>
    <row r="301" spans="2:65" s="1" customFormat="1" ht="16.5" customHeight="1">
      <c r="B301" s="42"/>
      <c r="C301" s="209" t="s">
        <v>1162</v>
      </c>
      <c r="D301" s="209" t="s">
        <v>498</v>
      </c>
      <c r="E301" s="210" t="s">
        <v>13664</v>
      </c>
      <c r="F301" s="211" t="s">
        <v>13652</v>
      </c>
      <c r="G301" s="212" t="s">
        <v>13632</v>
      </c>
      <c r="H301" s="213">
        <v>1</v>
      </c>
      <c r="I301" s="214"/>
      <c r="J301" s="215">
        <f>ROUND(I301*H301,2)</f>
        <v>0</v>
      </c>
      <c r="K301" s="211" t="s">
        <v>23</v>
      </c>
      <c r="L301" s="62"/>
      <c r="M301" s="216" t="s">
        <v>23</v>
      </c>
      <c r="N301" s="217" t="s">
        <v>44</v>
      </c>
      <c r="O301" s="43"/>
      <c r="P301" s="218">
        <f>O301*H301</f>
        <v>0</v>
      </c>
      <c r="Q301" s="218">
        <v>0</v>
      </c>
      <c r="R301" s="218">
        <f>Q301*H301</f>
        <v>0</v>
      </c>
      <c r="S301" s="218">
        <v>0</v>
      </c>
      <c r="T301" s="219">
        <f>S301*H301</f>
        <v>0</v>
      </c>
      <c r="AR301" s="25" t="s">
        <v>502</v>
      </c>
      <c r="AT301" s="25" t="s">
        <v>498</v>
      </c>
      <c r="AU301" s="25" t="s">
        <v>82</v>
      </c>
      <c r="AY301" s="25" t="s">
        <v>492</v>
      </c>
      <c r="BE301" s="220">
        <f>IF(N301="základní",J301,0)</f>
        <v>0</v>
      </c>
      <c r="BF301" s="220">
        <f>IF(N301="snížená",J301,0)</f>
        <v>0</v>
      </c>
      <c r="BG301" s="220">
        <f>IF(N301="zákl. přenesená",J301,0)</f>
        <v>0</v>
      </c>
      <c r="BH301" s="220">
        <f>IF(N301="sníž. přenesená",J301,0)</f>
        <v>0</v>
      </c>
      <c r="BI301" s="220">
        <f>IF(N301="nulová",J301,0)</f>
        <v>0</v>
      </c>
      <c r="BJ301" s="25" t="s">
        <v>80</v>
      </c>
      <c r="BK301" s="220">
        <f>ROUND(I301*H301,2)</f>
        <v>0</v>
      </c>
      <c r="BL301" s="25" t="s">
        <v>502</v>
      </c>
      <c r="BM301" s="25" t="s">
        <v>1716</v>
      </c>
    </row>
    <row r="302" spans="2:65" s="1" customFormat="1">
      <c r="B302" s="42"/>
      <c r="C302" s="64"/>
      <c r="D302" s="221" t="s">
        <v>506</v>
      </c>
      <c r="E302" s="64"/>
      <c r="F302" s="222" t="s">
        <v>13652</v>
      </c>
      <c r="G302" s="64"/>
      <c r="H302" s="64"/>
      <c r="I302" s="177"/>
      <c r="J302" s="64"/>
      <c r="K302" s="64"/>
      <c r="L302" s="62"/>
      <c r="M302" s="223"/>
      <c r="N302" s="43"/>
      <c r="O302" s="43"/>
      <c r="P302" s="43"/>
      <c r="Q302" s="43"/>
      <c r="R302" s="43"/>
      <c r="S302" s="43"/>
      <c r="T302" s="79"/>
      <c r="AT302" s="25" t="s">
        <v>506</v>
      </c>
      <c r="AU302" s="25" t="s">
        <v>82</v>
      </c>
    </row>
    <row r="303" spans="2:65" s="1" customFormat="1" ht="24">
      <c r="B303" s="42"/>
      <c r="C303" s="64"/>
      <c r="D303" s="221" t="s">
        <v>2254</v>
      </c>
      <c r="E303" s="64"/>
      <c r="F303" s="224" t="s">
        <v>13665</v>
      </c>
      <c r="G303" s="64"/>
      <c r="H303" s="64"/>
      <c r="I303" s="177"/>
      <c r="J303" s="64"/>
      <c r="K303" s="64"/>
      <c r="L303" s="62"/>
      <c r="M303" s="223"/>
      <c r="N303" s="43"/>
      <c r="O303" s="43"/>
      <c r="P303" s="43"/>
      <c r="Q303" s="43"/>
      <c r="R303" s="43"/>
      <c r="S303" s="43"/>
      <c r="T303" s="79"/>
      <c r="AT303" s="25" t="s">
        <v>2254</v>
      </c>
      <c r="AU303" s="25" t="s">
        <v>82</v>
      </c>
    </row>
    <row r="304" spans="2:65" s="11" customFormat="1" ht="29.85" customHeight="1">
      <c r="B304" s="192"/>
      <c r="C304" s="193"/>
      <c r="D304" s="206" t="s">
        <v>72</v>
      </c>
      <c r="E304" s="207" t="s">
        <v>5933</v>
      </c>
      <c r="F304" s="207" t="s">
        <v>13675</v>
      </c>
      <c r="G304" s="193"/>
      <c r="H304" s="193"/>
      <c r="I304" s="196"/>
      <c r="J304" s="208">
        <f>BK304</f>
        <v>0</v>
      </c>
      <c r="K304" s="193"/>
      <c r="L304" s="198"/>
      <c r="M304" s="199"/>
      <c r="N304" s="200"/>
      <c r="O304" s="200"/>
      <c r="P304" s="201">
        <f>SUM(P305:P358)</f>
        <v>0</v>
      </c>
      <c r="Q304" s="200"/>
      <c r="R304" s="201">
        <f>SUM(R305:R358)</f>
        <v>0</v>
      </c>
      <c r="S304" s="200"/>
      <c r="T304" s="202">
        <f>SUM(T305:T358)</f>
        <v>0</v>
      </c>
      <c r="AR304" s="203" t="s">
        <v>80</v>
      </c>
      <c r="AT304" s="204" t="s">
        <v>72</v>
      </c>
      <c r="AU304" s="204" t="s">
        <v>80</v>
      </c>
      <c r="AY304" s="203" t="s">
        <v>492</v>
      </c>
      <c r="BK304" s="205">
        <f>SUM(BK305:BK358)</f>
        <v>0</v>
      </c>
    </row>
    <row r="305" spans="2:65" s="1" customFormat="1" ht="16.5" customHeight="1">
      <c r="B305" s="42"/>
      <c r="C305" s="209" t="s">
        <v>1173</v>
      </c>
      <c r="D305" s="209" t="s">
        <v>498</v>
      </c>
      <c r="E305" s="210" t="s">
        <v>13618</v>
      </c>
      <c r="F305" s="211" t="s">
        <v>13619</v>
      </c>
      <c r="G305" s="212" t="s">
        <v>2537</v>
      </c>
      <c r="H305" s="213">
        <v>1</v>
      </c>
      <c r="I305" s="214"/>
      <c r="J305" s="215">
        <f>ROUND(I305*H305,2)</f>
        <v>0</v>
      </c>
      <c r="K305" s="211" t="s">
        <v>23</v>
      </c>
      <c r="L305" s="62"/>
      <c r="M305" s="216" t="s">
        <v>23</v>
      </c>
      <c r="N305" s="217" t="s">
        <v>44</v>
      </c>
      <c r="O305" s="43"/>
      <c r="P305" s="218">
        <f>O305*H305</f>
        <v>0</v>
      </c>
      <c r="Q305" s="218">
        <v>0</v>
      </c>
      <c r="R305" s="218">
        <f>Q305*H305</f>
        <v>0</v>
      </c>
      <c r="S305" s="218">
        <v>0</v>
      </c>
      <c r="T305" s="219">
        <f>S305*H305</f>
        <v>0</v>
      </c>
      <c r="AR305" s="25" t="s">
        <v>502</v>
      </c>
      <c r="AT305" s="25" t="s">
        <v>498</v>
      </c>
      <c r="AU305" s="25" t="s">
        <v>82</v>
      </c>
      <c r="AY305" s="25" t="s">
        <v>492</v>
      </c>
      <c r="BE305" s="220">
        <f>IF(N305="základní",J305,0)</f>
        <v>0</v>
      </c>
      <c r="BF305" s="220">
        <f>IF(N305="snížená",J305,0)</f>
        <v>0</v>
      </c>
      <c r="BG305" s="220">
        <f>IF(N305="zákl. přenesená",J305,0)</f>
        <v>0</v>
      </c>
      <c r="BH305" s="220">
        <f>IF(N305="sníž. přenesená",J305,0)</f>
        <v>0</v>
      </c>
      <c r="BI305" s="220">
        <f>IF(N305="nulová",J305,0)</f>
        <v>0</v>
      </c>
      <c r="BJ305" s="25" t="s">
        <v>80</v>
      </c>
      <c r="BK305" s="220">
        <f>ROUND(I305*H305,2)</f>
        <v>0</v>
      </c>
      <c r="BL305" s="25" t="s">
        <v>502</v>
      </c>
      <c r="BM305" s="25" t="s">
        <v>1741</v>
      </c>
    </row>
    <row r="306" spans="2:65" s="1" customFormat="1">
      <c r="B306" s="42"/>
      <c r="C306" s="64"/>
      <c r="D306" s="221" t="s">
        <v>506</v>
      </c>
      <c r="E306" s="64"/>
      <c r="F306" s="222" t="s">
        <v>13619</v>
      </c>
      <c r="G306" s="64"/>
      <c r="H306" s="64"/>
      <c r="I306" s="177"/>
      <c r="J306" s="64"/>
      <c r="K306" s="64"/>
      <c r="L306" s="62"/>
      <c r="M306" s="223"/>
      <c r="N306" s="43"/>
      <c r="O306" s="43"/>
      <c r="P306" s="43"/>
      <c r="Q306" s="43"/>
      <c r="R306" s="43"/>
      <c r="S306" s="43"/>
      <c r="T306" s="79"/>
      <c r="AT306" s="25" t="s">
        <v>506</v>
      </c>
      <c r="AU306" s="25" t="s">
        <v>82</v>
      </c>
    </row>
    <row r="307" spans="2:65" s="1" customFormat="1" ht="48">
      <c r="B307" s="42"/>
      <c r="C307" s="64"/>
      <c r="D307" s="227" t="s">
        <v>2254</v>
      </c>
      <c r="E307" s="64"/>
      <c r="F307" s="273" t="s">
        <v>13620</v>
      </c>
      <c r="G307" s="64"/>
      <c r="H307" s="64"/>
      <c r="I307" s="177"/>
      <c r="J307" s="64"/>
      <c r="K307" s="64"/>
      <c r="L307" s="62"/>
      <c r="M307" s="223"/>
      <c r="N307" s="43"/>
      <c r="O307" s="43"/>
      <c r="P307" s="43"/>
      <c r="Q307" s="43"/>
      <c r="R307" s="43"/>
      <c r="S307" s="43"/>
      <c r="T307" s="79"/>
      <c r="AT307" s="25" t="s">
        <v>2254</v>
      </c>
      <c r="AU307" s="25" t="s">
        <v>82</v>
      </c>
    </row>
    <row r="308" spans="2:65" s="1" customFormat="1" ht="16.5" customHeight="1">
      <c r="B308" s="42"/>
      <c r="C308" s="209" t="s">
        <v>1184</v>
      </c>
      <c r="D308" s="209" t="s">
        <v>498</v>
      </c>
      <c r="E308" s="210" t="s">
        <v>13621</v>
      </c>
      <c r="F308" s="211" t="s">
        <v>13622</v>
      </c>
      <c r="G308" s="212" t="s">
        <v>2537</v>
      </c>
      <c r="H308" s="213">
        <v>1</v>
      </c>
      <c r="I308" s="214"/>
      <c r="J308" s="215">
        <f>ROUND(I308*H308,2)</f>
        <v>0</v>
      </c>
      <c r="K308" s="211" t="s">
        <v>23</v>
      </c>
      <c r="L308" s="62"/>
      <c r="M308" s="216" t="s">
        <v>23</v>
      </c>
      <c r="N308" s="217" t="s">
        <v>44</v>
      </c>
      <c r="O308" s="43"/>
      <c r="P308" s="218">
        <f>O308*H308</f>
        <v>0</v>
      </c>
      <c r="Q308" s="218">
        <v>0</v>
      </c>
      <c r="R308" s="218">
        <f>Q308*H308</f>
        <v>0</v>
      </c>
      <c r="S308" s="218">
        <v>0</v>
      </c>
      <c r="T308" s="219">
        <f>S308*H308</f>
        <v>0</v>
      </c>
      <c r="AR308" s="25" t="s">
        <v>502</v>
      </c>
      <c r="AT308" s="25" t="s">
        <v>498</v>
      </c>
      <c r="AU308" s="25" t="s">
        <v>82</v>
      </c>
      <c r="AY308" s="25" t="s">
        <v>492</v>
      </c>
      <c r="BE308" s="220">
        <f>IF(N308="základní",J308,0)</f>
        <v>0</v>
      </c>
      <c r="BF308" s="220">
        <f>IF(N308="snížená",J308,0)</f>
        <v>0</v>
      </c>
      <c r="BG308" s="220">
        <f>IF(N308="zákl. přenesená",J308,0)</f>
        <v>0</v>
      </c>
      <c r="BH308" s="220">
        <f>IF(N308="sníž. přenesená",J308,0)</f>
        <v>0</v>
      </c>
      <c r="BI308" s="220">
        <f>IF(N308="nulová",J308,0)</f>
        <v>0</v>
      </c>
      <c r="BJ308" s="25" t="s">
        <v>80</v>
      </c>
      <c r="BK308" s="220">
        <f>ROUND(I308*H308,2)</f>
        <v>0</v>
      </c>
      <c r="BL308" s="25" t="s">
        <v>502</v>
      </c>
      <c r="BM308" s="25" t="s">
        <v>1761</v>
      </c>
    </row>
    <row r="309" spans="2:65" s="1" customFormat="1">
      <c r="B309" s="42"/>
      <c r="C309" s="64"/>
      <c r="D309" s="221" t="s">
        <v>506</v>
      </c>
      <c r="E309" s="64"/>
      <c r="F309" s="222" t="s">
        <v>13622</v>
      </c>
      <c r="G309" s="64"/>
      <c r="H309" s="64"/>
      <c r="I309" s="177"/>
      <c r="J309" s="64"/>
      <c r="K309" s="64"/>
      <c r="L309" s="62"/>
      <c r="M309" s="223"/>
      <c r="N309" s="43"/>
      <c r="O309" s="43"/>
      <c r="P309" s="43"/>
      <c r="Q309" s="43"/>
      <c r="R309" s="43"/>
      <c r="S309" s="43"/>
      <c r="T309" s="79"/>
      <c r="AT309" s="25" t="s">
        <v>506</v>
      </c>
      <c r="AU309" s="25" t="s">
        <v>82</v>
      </c>
    </row>
    <row r="310" spans="2:65" s="1" customFormat="1" ht="24">
      <c r="B310" s="42"/>
      <c r="C310" s="64"/>
      <c r="D310" s="227" t="s">
        <v>2254</v>
      </c>
      <c r="E310" s="64"/>
      <c r="F310" s="273" t="s">
        <v>13623</v>
      </c>
      <c r="G310" s="64"/>
      <c r="H310" s="64"/>
      <c r="I310" s="177"/>
      <c r="J310" s="64"/>
      <c r="K310" s="64"/>
      <c r="L310" s="62"/>
      <c r="M310" s="223"/>
      <c r="N310" s="43"/>
      <c r="O310" s="43"/>
      <c r="P310" s="43"/>
      <c r="Q310" s="43"/>
      <c r="R310" s="43"/>
      <c r="S310" s="43"/>
      <c r="T310" s="79"/>
      <c r="AT310" s="25" t="s">
        <v>2254</v>
      </c>
      <c r="AU310" s="25" t="s">
        <v>82</v>
      </c>
    </row>
    <row r="311" spans="2:65" s="1" customFormat="1" ht="16.5" customHeight="1">
      <c r="B311" s="42"/>
      <c r="C311" s="209" t="s">
        <v>1227</v>
      </c>
      <c r="D311" s="209" t="s">
        <v>498</v>
      </c>
      <c r="E311" s="210" t="s">
        <v>13624</v>
      </c>
      <c r="F311" s="211" t="s">
        <v>13625</v>
      </c>
      <c r="G311" s="212" t="s">
        <v>2537</v>
      </c>
      <c r="H311" s="213">
        <v>1</v>
      </c>
      <c r="I311" s="214"/>
      <c r="J311" s="215">
        <f>ROUND(I311*H311,2)</f>
        <v>0</v>
      </c>
      <c r="K311" s="211" t="s">
        <v>23</v>
      </c>
      <c r="L311" s="62"/>
      <c r="M311" s="216" t="s">
        <v>23</v>
      </c>
      <c r="N311" s="217" t="s">
        <v>44</v>
      </c>
      <c r="O311" s="43"/>
      <c r="P311" s="218">
        <f>O311*H311</f>
        <v>0</v>
      </c>
      <c r="Q311" s="218">
        <v>0</v>
      </c>
      <c r="R311" s="218">
        <f>Q311*H311</f>
        <v>0</v>
      </c>
      <c r="S311" s="218">
        <v>0</v>
      </c>
      <c r="T311" s="219">
        <f>S311*H311</f>
        <v>0</v>
      </c>
      <c r="AR311" s="25" t="s">
        <v>502</v>
      </c>
      <c r="AT311" s="25" t="s">
        <v>498</v>
      </c>
      <c r="AU311" s="25" t="s">
        <v>82</v>
      </c>
      <c r="AY311" s="25" t="s">
        <v>492</v>
      </c>
      <c r="BE311" s="220">
        <f>IF(N311="základní",J311,0)</f>
        <v>0</v>
      </c>
      <c r="BF311" s="220">
        <f>IF(N311="snížená",J311,0)</f>
        <v>0</v>
      </c>
      <c r="BG311" s="220">
        <f>IF(N311="zákl. přenesená",J311,0)</f>
        <v>0</v>
      </c>
      <c r="BH311" s="220">
        <f>IF(N311="sníž. přenesená",J311,0)</f>
        <v>0</v>
      </c>
      <c r="BI311" s="220">
        <f>IF(N311="nulová",J311,0)</f>
        <v>0</v>
      </c>
      <c r="BJ311" s="25" t="s">
        <v>80</v>
      </c>
      <c r="BK311" s="220">
        <f>ROUND(I311*H311,2)</f>
        <v>0</v>
      </c>
      <c r="BL311" s="25" t="s">
        <v>502</v>
      </c>
      <c r="BM311" s="25" t="s">
        <v>1779</v>
      </c>
    </row>
    <row r="312" spans="2:65" s="1" customFormat="1">
      <c r="B312" s="42"/>
      <c r="C312" s="64"/>
      <c r="D312" s="221" t="s">
        <v>506</v>
      </c>
      <c r="E312" s="64"/>
      <c r="F312" s="222" t="s">
        <v>13625</v>
      </c>
      <c r="G312" s="64"/>
      <c r="H312" s="64"/>
      <c r="I312" s="177"/>
      <c r="J312" s="64"/>
      <c r="K312" s="64"/>
      <c r="L312" s="62"/>
      <c r="M312" s="223"/>
      <c r="N312" s="43"/>
      <c r="O312" s="43"/>
      <c r="P312" s="43"/>
      <c r="Q312" s="43"/>
      <c r="R312" s="43"/>
      <c r="S312" s="43"/>
      <c r="T312" s="79"/>
      <c r="AT312" s="25" t="s">
        <v>506</v>
      </c>
      <c r="AU312" s="25" t="s">
        <v>82</v>
      </c>
    </row>
    <row r="313" spans="2:65" s="1" customFormat="1" ht="48">
      <c r="B313" s="42"/>
      <c r="C313" s="64"/>
      <c r="D313" s="227" t="s">
        <v>2254</v>
      </c>
      <c r="E313" s="64"/>
      <c r="F313" s="273" t="s">
        <v>13626</v>
      </c>
      <c r="G313" s="64"/>
      <c r="H313" s="64"/>
      <c r="I313" s="177"/>
      <c r="J313" s="64"/>
      <c r="K313" s="64"/>
      <c r="L313" s="62"/>
      <c r="M313" s="223"/>
      <c r="N313" s="43"/>
      <c r="O313" s="43"/>
      <c r="P313" s="43"/>
      <c r="Q313" s="43"/>
      <c r="R313" s="43"/>
      <c r="S313" s="43"/>
      <c r="T313" s="79"/>
      <c r="AT313" s="25" t="s">
        <v>2254</v>
      </c>
      <c r="AU313" s="25" t="s">
        <v>82</v>
      </c>
    </row>
    <row r="314" spans="2:65" s="1" customFormat="1" ht="16.5" customHeight="1">
      <c r="B314" s="42"/>
      <c r="C314" s="209" t="s">
        <v>1234</v>
      </c>
      <c r="D314" s="209" t="s">
        <v>498</v>
      </c>
      <c r="E314" s="210" t="s">
        <v>13627</v>
      </c>
      <c r="F314" s="211" t="s">
        <v>13628</v>
      </c>
      <c r="G314" s="212" t="s">
        <v>2537</v>
      </c>
      <c r="H314" s="213">
        <v>1</v>
      </c>
      <c r="I314" s="214"/>
      <c r="J314" s="215">
        <f>ROUND(I314*H314,2)</f>
        <v>0</v>
      </c>
      <c r="K314" s="211" t="s">
        <v>23</v>
      </c>
      <c r="L314" s="62"/>
      <c r="M314" s="216" t="s">
        <v>23</v>
      </c>
      <c r="N314" s="217" t="s">
        <v>44</v>
      </c>
      <c r="O314" s="43"/>
      <c r="P314" s="218">
        <f>O314*H314</f>
        <v>0</v>
      </c>
      <c r="Q314" s="218">
        <v>0</v>
      </c>
      <c r="R314" s="218">
        <f>Q314*H314</f>
        <v>0</v>
      </c>
      <c r="S314" s="218">
        <v>0</v>
      </c>
      <c r="T314" s="219">
        <f>S314*H314</f>
        <v>0</v>
      </c>
      <c r="AR314" s="25" t="s">
        <v>502</v>
      </c>
      <c r="AT314" s="25" t="s">
        <v>498</v>
      </c>
      <c r="AU314" s="25" t="s">
        <v>82</v>
      </c>
      <c r="AY314" s="25" t="s">
        <v>492</v>
      </c>
      <c r="BE314" s="220">
        <f>IF(N314="základní",J314,0)</f>
        <v>0</v>
      </c>
      <c r="BF314" s="220">
        <f>IF(N314="snížená",J314,0)</f>
        <v>0</v>
      </c>
      <c r="BG314" s="220">
        <f>IF(N314="zákl. přenesená",J314,0)</f>
        <v>0</v>
      </c>
      <c r="BH314" s="220">
        <f>IF(N314="sníž. přenesená",J314,0)</f>
        <v>0</v>
      </c>
      <c r="BI314" s="220">
        <f>IF(N314="nulová",J314,0)</f>
        <v>0</v>
      </c>
      <c r="BJ314" s="25" t="s">
        <v>80</v>
      </c>
      <c r="BK314" s="220">
        <f>ROUND(I314*H314,2)</f>
        <v>0</v>
      </c>
      <c r="BL314" s="25" t="s">
        <v>502</v>
      </c>
      <c r="BM314" s="25" t="s">
        <v>1793</v>
      </c>
    </row>
    <row r="315" spans="2:65" s="1" customFormat="1">
      <c r="B315" s="42"/>
      <c r="C315" s="64"/>
      <c r="D315" s="221" t="s">
        <v>506</v>
      </c>
      <c r="E315" s="64"/>
      <c r="F315" s="222" t="s">
        <v>13628</v>
      </c>
      <c r="G315" s="64"/>
      <c r="H315" s="64"/>
      <c r="I315" s="177"/>
      <c r="J315" s="64"/>
      <c r="K315" s="64"/>
      <c r="L315" s="62"/>
      <c r="M315" s="223"/>
      <c r="N315" s="43"/>
      <c r="O315" s="43"/>
      <c r="P315" s="43"/>
      <c r="Q315" s="43"/>
      <c r="R315" s="43"/>
      <c r="S315" s="43"/>
      <c r="T315" s="79"/>
      <c r="AT315" s="25" t="s">
        <v>506</v>
      </c>
      <c r="AU315" s="25" t="s">
        <v>82</v>
      </c>
    </row>
    <row r="316" spans="2:65" s="1" customFormat="1" ht="60">
      <c r="B316" s="42"/>
      <c r="C316" s="64"/>
      <c r="D316" s="227" t="s">
        <v>2254</v>
      </c>
      <c r="E316" s="64"/>
      <c r="F316" s="273" t="s">
        <v>13629</v>
      </c>
      <c r="G316" s="64"/>
      <c r="H316" s="64"/>
      <c r="I316" s="177"/>
      <c r="J316" s="64"/>
      <c r="K316" s="64"/>
      <c r="L316" s="62"/>
      <c r="M316" s="223"/>
      <c r="N316" s="43"/>
      <c r="O316" s="43"/>
      <c r="P316" s="43"/>
      <c r="Q316" s="43"/>
      <c r="R316" s="43"/>
      <c r="S316" s="43"/>
      <c r="T316" s="79"/>
      <c r="AT316" s="25" t="s">
        <v>2254</v>
      </c>
      <c r="AU316" s="25" t="s">
        <v>82</v>
      </c>
    </row>
    <row r="317" spans="2:65" s="1" customFormat="1" ht="16.5" customHeight="1">
      <c r="B317" s="42"/>
      <c r="C317" s="209" t="s">
        <v>1271</v>
      </c>
      <c r="D317" s="209" t="s">
        <v>498</v>
      </c>
      <c r="E317" s="210" t="s">
        <v>13630</v>
      </c>
      <c r="F317" s="211" t="s">
        <v>13631</v>
      </c>
      <c r="G317" s="212" t="s">
        <v>13632</v>
      </c>
      <c r="H317" s="213">
        <v>1</v>
      </c>
      <c r="I317" s="214"/>
      <c r="J317" s="215">
        <f>ROUND(I317*H317,2)</f>
        <v>0</v>
      </c>
      <c r="K317" s="211" t="s">
        <v>23</v>
      </c>
      <c r="L317" s="62"/>
      <c r="M317" s="216" t="s">
        <v>23</v>
      </c>
      <c r="N317" s="217" t="s">
        <v>44</v>
      </c>
      <c r="O317" s="43"/>
      <c r="P317" s="218">
        <f>O317*H317</f>
        <v>0</v>
      </c>
      <c r="Q317" s="218">
        <v>0</v>
      </c>
      <c r="R317" s="218">
        <f>Q317*H317</f>
        <v>0</v>
      </c>
      <c r="S317" s="218">
        <v>0</v>
      </c>
      <c r="T317" s="219">
        <f>S317*H317</f>
        <v>0</v>
      </c>
      <c r="AR317" s="25" t="s">
        <v>502</v>
      </c>
      <c r="AT317" s="25" t="s">
        <v>498</v>
      </c>
      <c r="AU317" s="25" t="s">
        <v>82</v>
      </c>
      <c r="AY317" s="25" t="s">
        <v>492</v>
      </c>
      <c r="BE317" s="220">
        <f>IF(N317="základní",J317,0)</f>
        <v>0</v>
      </c>
      <c r="BF317" s="220">
        <f>IF(N317="snížená",J317,0)</f>
        <v>0</v>
      </c>
      <c r="BG317" s="220">
        <f>IF(N317="zákl. přenesená",J317,0)</f>
        <v>0</v>
      </c>
      <c r="BH317" s="220">
        <f>IF(N317="sníž. přenesená",J317,0)</f>
        <v>0</v>
      </c>
      <c r="BI317" s="220">
        <f>IF(N317="nulová",J317,0)</f>
        <v>0</v>
      </c>
      <c r="BJ317" s="25" t="s">
        <v>80</v>
      </c>
      <c r="BK317" s="220">
        <f>ROUND(I317*H317,2)</f>
        <v>0</v>
      </c>
      <c r="BL317" s="25" t="s">
        <v>502</v>
      </c>
      <c r="BM317" s="25" t="s">
        <v>1825</v>
      </c>
    </row>
    <row r="318" spans="2:65" s="1" customFormat="1">
      <c r="B318" s="42"/>
      <c r="C318" s="64"/>
      <c r="D318" s="221" t="s">
        <v>506</v>
      </c>
      <c r="E318" s="64"/>
      <c r="F318" s="222" t="s">
        <v>13631</v>
      </c>
      <c r="G318" s="64"/>
      <c r="H318" s="64"/>
      <c r="I318" s="177"/>
      <c r="J318" s="64"/>
      <c r="K318" s="64"/>
      <c r="L318" s="62"/>
      <c r="M318" s="223"/>
      <c r="N318" s="43"/>
      <c r="O318" s="43"/>
      <c r="P318" s="43"/>
      <c r="Q318" s="43"/>
      <c r="R318" s="43"/>
      <c r="S318" s="43"/>
      <c r="T318" s="79"/>
      <c r="AT318" s="25" t="s">
        <v>506</v>
      </c>
      <c r="AU318" s="25" t="s">
        <v>82</v>
      </c>
    </row>
    <row r="319" spans="2:65" s="1" customFormat="1" ht="36">
      <c r="B319" s="42"/>
      <c r="C319" s="64"/>
      <c r="D319" s="227" t="s">
        <v>2254</v>
      </c>
      <c r="E319" s="64"/>
      <c r="F319" s="273" t="s">
        <v>13633</v>
      </c>
      <c r="G319" s="64"/>
      <c r="H319" s="64"/>
      <c r="I319" s="177"/>
      <c r="J319" s="64"/>
      <c r="K319" s="64"/>
      <c r="L319" s="62"/>
      <c r="M319" s="223"/>
      <c r="N319" s="43"/>
      <c r="O319" s="43"/>
      <c r="P319" s="43"/>
      <c r="Q319" s="43"/>
      <c r="R319" s="43"/>
      <c r="S319" s="43"/>
      <c r="T319" s="79"/>
      <c r="AT319" s="25" t="s">
        <v>2254</v>
      </c>
      <c r="AU319" s="25" t="s">
        <v>82</v>
      </c>
    </row>
    <row r="320" spans="2:65" s="1" customFormat="1" ht="16.5" customHeight="1">
      <c r="B320" s="42"/>
      <c r="C320" s="209" t="s">
        <v>1278</v>
      </c>
      <c r="D320" s="209" t="s">
        <v>498</v>
      </c>
      <c r="E320" s="210" t="s">
        <v>13634</v>
      </c>
      <c r="F320" s="211" t="s">
        <v>13635</v>
      </c>
      <c r="G320" s="212" t="s">
        <v>2537</v>
      </c>
      <c r="H320" s="213">
        <v>1</v>
      </c>
      <c r="I320" s="214"/>
      <c r="J320" s="215">
        <f>ROUND(I320*H320,2)</f>
        <v>0</v>
      </c>
      <c r="K320" s="211" t="s">
        <v>23</v>
      </c>
      <c r="L320" s="62"/>
      <c r="M320" s="216" t="s">
        <v>23</v>
      </c>
      <c r="N320" s="217" t="s">
        <v>44</v>
      </c>
      <c r="O320" s="43"/>
      <c r="P320" s="218">
        <f>O320*H320</f>
        <v>0</v>
      </c>
      <c r="Q320" s="218">
        <v>0</v>
      </c>
      <c r="R320" s="218">
        <f>Q320*H320</f>
        <v>0</v>
      </c>
      <c r="S320" s="218">
        <v>0</v>
      </c>
      <c r="T320" s="219">
        <f>S320*H320</f>
        <v>0</v>
      </c>
      <c r="AR320" s="25" t="s">
        <v>502</v>
      </c>
      <c r="AT320" s="25" t="s">
        <v>498</v>
      </c>
      <c r="AU320" s="25" t="s">
        <v>82</v>
      </c>
      <c r="AY320" s="25" t="s">
        <v>492</v>
      </c>
      <c r="BE320" s="220">
        <f>IF(N320="základní",J320,0)</f>
        <v>0</v>
      </c>
      <c r="BF320" s="220">
        <f>IF(N320="snížená",J320,0)</f>
        <v>0</v>
      </c>
      <c r="BG320" s="220">
        <f>IF(N320="zákl. přenesená",J320,0)</f>
        <v>0</v>
      </c>
      <c r="BH320" s="220">
        <f>IF(N320="sníž. přenesená",J320,0)</f>
        <v>0</v>
      </c>
      <c r="BI320" s="220">
        <f>IF(N320="nulová",J320,0)</f>
        <v>0</v>
      </c>
      <c r="BJ320" s="25" t="s">
        <v>80</v>
      </c>
      <c r="BK320" s="220">
        <f>ROUND(I320*H320,2)</f>
        <v>0</v>
      </c>
      <c r="BL320" s="25" t="s">
        <v>502</v>
      </c>
      <c r="BM320" s="25" t="s">
        <v>1837</v>
      </c>
    </row>
    <row r="321" spans="2:65" s="1" customFormat="1">
      <c r="B321" s="42"/>
      <c r="C321" s="64"/>
      <c r="D321" s="221" t="s">
        <v>506</v>
      </c>
      <c r="E321" s="64"/>
      <c r="F321" s="222" t="s">
        <v>13635</v>
      </c>
      <c r="G321" s="64"/>
      <c r="H321" s="64"/>
      <c r="I321" s="177"/>
      <c r="J321" s="64"/>
      <c r="K321" s="64"/>
      <c r="L321" s="62"/>
      <c r="M321" s="223"/>
      <c r="N321" s="43"/>
      <c r="O321" s="43"/>
      <c r="P321" s="43"/>
      <c r="Q321" s="43"/>
      <c r="R321" s="43"/>
      <c r="S321" s="43"/>
      <c r="T321" s="79"/>
      <c r="AT321" s="25" t="s">
        <v>506</v>
      </c>
      <c r="AU321" s="25" t="s">
        <v>82</v>
      </c>
    </row>
    <row r="322" spans="2:65" s="1" customFormat="1" ht="60">
      <c r="B322" s="42"/>
      <c r="C322" s="64"/>
      <c r="D322" s="227" t="s">
        <v>2254</v>
      </c>
      <c r="E322" s="64"/>
      <c r="F322" s="273" t="s">
        <v>13636</v>
      </c>
      <c r="G322" s="64"/>
      <c r="H322" s="64"/>
      <c r="I322" s="177"/>
      <c r="J322" s="64"/>
      <c r="K322" s="64"/>
      <c r="L322" s="62"/>
      <c r="M322" s="223"/>
      <c r="N322" s="43"/>
      <c r="O322" s="43"/>
      <c r="P322" s="43"/>
      <c r="Q322" s="43"/>
      <c r="R322" s="43"/>
      <c r="S322" s="43"/>
      <c r="T322" s="79"/>
      <c r="AT322" s="25" t="s">
        <v>2254</v>
      </c>
      <c r="AU322" s="25" t="s">
        <v>82</v>
      </c>
    </row>
    <row r="323" spans="2:65" s="1" customFormat="1" ht="16.5" customHeight="1">
      <c r="B323" s="42"/>
      <c r="C323" s="209" t="s">
        <v>1284</v>
      </c>
      <c r="D323" s="209" t="s">
        <v>498</v>
      </c>
      <c r="E323" s="210" t="s">
        <v>13637</v>
      </c>
      <c r="F323" s="211" t="s">
        <v>13638</v>
      </c>
      <c r="G323" s="212" t="s">
        <v>2537</v>
      </c>
      <c r="H323" s="213">
        <v>2</v>
      </c>
      <c r="I323" s="214"/>
      <c r="J323" s="215">
        <f>ROUND(I323*H323,2)</f>
        <v>0</v>
      </c>
      <c r="K323" s="211" t="s">
        <v>23</v>
      </c>
      <c r="L323" s="62"/>
      <c r="M323" s="216" t="s">
        <v>23</v>
      </c>
      <c r="N323" s="217" t="s">
        <v>44</v>
      </c>
      <c r="O323" s="43"/>
      <c r="P323" s="218">
        <f>O323*H323</f>
        <v>0</v>
      </c>
      <c r="Q323" s="218">
        <v>0</v>
      </c>
      <c r="R323" s="218">
        <f>Q323*H323</f>
        <v>0</v>
      </c>
      <c r="S323" s="218">
        <v>0</v>
      </c>
      <c r="T323" s="219">
        <f>S323*H323</f>
        <v>0</v>
      </c>
      <c r="AR323" s="25" t="s">
        <v>502</v>
      </c>
      <c r="AT323" s="25" t="s">
        <v>498</v>
      </c>
      <c r="AU323" s="25" t="s">
        <v>82</v>
      </c>
      <c r="AY323" s="25" t="s">
        <v>492</v>
      </c>
      <c r="BE323" s="220">
        <f>IF(N323="základní",J323,0)</f>
        <v>0</v>
      </c>
      <c r="BF323" s="220">
        <f>IF(N323="snížená",J323,0)</f>
        <v>0</v>
      </c>
      <c r="BG323" s="220">
        <f>IF(N323="zákl. přenesená",J323,0)</f>
        <v>0</v>
      </c>
      <c r="BH323" s="220">
        <f>IF(N323="sníž. přenesená",J323,0)</f>
        <v>0</v>
      </c>
      <c r="BI323" s="220">
        <f>IF(N323="nulová",J323,0)</f>
        <v>0</v>
      </c>
      <c r="BJ323" s="25" t="s">
        <v>80</v>
      </c>
      <c r="BK323" s="220">
        <f>ROUND(I323*H323,2)</f>
        <v>0</v>
      </c>
      <c r="BL323" s="25" t="s">
        <v>502</v>
      </c>
      <c r="BM323" s="25" t="s">
        <v>1848</v>
      </c>
    </row>
    <row r="324" spans="2:65" s="1" customFormat="1">
      <c r="B324" s="42"/>
      <c r="C324" s="64"/>
      <c r="D324" s="221" t="s">
        <v>506</v>
      </c>
      <c r="E324" s="64"/>
      <c r="F324" s="222" t="s">
        <v>13638</v>
      </c>
      <c r="G324" s="64"/>
      <c r="H324" s="64"/>
      <c r="I324" s="177"/>
      <c r="J324" s="64"/>
      <c r="K324" s="64"/>
      <c r="L324" s="62"/>
      <c r="M324" s="223"/>
      <c r="N324" s="43"/>
      <c r="O324" s="43"/>
      <c r="P324" s="43"/>
      <c r="Q324" s="43"/>
      <c r="R324" s="43"/>
      <c r="S324" s="43"/>
      <c r="T324" s="79"/>
      <c r="AT324" s="25" t="s">
        <v>506</v>
      </c>
      <c r="AU324" s="25" t="s">
        <v>82</v>
      </c>
    </row>
    <row r="325" spans="2:65" s="1" customFormat="1" ht="24">
      <c r="B325" s="42"/>
      <c r="C325" s="64"/>
      <c r="D325" s="227" t="s">
        <v>2254</v>
      </c>
      <c r="E325" s="64"/>
      <c r="F325" s="273" t="s">
        <v>13639</v>
      </c>
      <c r="G325" s="64"/>
      <c r="H325" s="64"/>
      <c r="I325" s="177"/>
      <c r="J325" s="64"/>
      <c r="K325" s="64"/>
      <c r="L325" s="62"/>
      <c r="M325" s="223"/>
      <c r="N325" s="43"/>
      <c r="O325" s="43"/>
      <c r="P325" s="43"/>
      <c r="Q325" s="43"/>
      <c r="R325" s="43"/>
      <c r="S325" s="43"/>
      <c r="T325" s="79"/>
      <c r="AT325" s="25" t="s">
        <v>2254</v>
      </c>
      <c r="AU325" s="25" t="s">
        <v>82</v>
      </c>
    </row>
    <row r="326" spans="2:65" s="1" customFormat="1" ht="16.5" customHeight="1">
      <c r="B326" s="42"/>
      <c r="C326" s="209" t="s">
        <v>1299</v>
      </c>
      <c r="D326" s="209" t="s">
        <v>498</v>
      </c>
      <c r="E326" s="210" t="s">
        <v>13640</v>
      </c>
      <c r="F326" s="211" t="s">
        <v>13641</v>
      </c>
      <c r="G326" s="212" t="s">
        <v>2537</v>
      </c>
      <c r="H326" s="213">
        <v>2</v>
      </c>
      <c r="I326" s="214"/>
      <c r="J326" s="215">
        <f>ROUND(I326*H326,2)</f>
        <v>0</v>
      </c>
      <c r="K326" s="211" t="s">
        <v>23</v>
      </c>
      <c r="L326" s="62"/>
      <c r="M326" s="216" t="s">
        <v>23</v>
      </c>
      <c r="N326" s="217" t="s">
        <v>44</v>
      </c>
      <c r="O326" s="43"/>
      <c r="P326" s="218">
        <f>O326*H326</f>
        <v>0</v>
      </c>
      <c r="Q326" s="218">
        <v>0</v>
      </c>
      <c r="R326" s="218">
        <f>Q326*H326</f>
        <v>0</v>
      </c>
      <c r="S326" s="218">
        <v>0</v>
      </c>
      <c r="T326" s="219">
        <f>S326*H326</f>
        <v>0</v>
      </c>
      <c r="AR326" s="25" t="s">
        <v>502</v>
      </c>
      <c r="AT326" s="25" t="s">
        <v>498</v>
      </c>
      <c r="AU326" s="25" t="s">
        <v>82</v>
      </c>
      <c r="AY326" s="25" t="s">
        <v>492</v>
      </c>
      <c r="BE326" s="220">
        <f>IF(N326="základní",J326,0)</f>
        <v>0</v>
      </c>
      <c r="BF326" s="220">
        <f>IF(N326="snížená",J326,0)</f>
        <v>0</v>
      </c>
      <c r="BG326" s="220">
        <f>IF(N326="zákl. přenesená",J326,0)</f>
        <v>0</v>
      </c>
      <c r="BH326" s="220">
        <f>IF(N326="sníž. přenesená",J326,0)</f>
        <v>0</v>
      </c>
      <c r="BI326" s="220">
        <f>IF(N326="nulová",J326,0)</f>
        <v>0</v>
      </c>
      <c r="BJ326" s="25" t="s">
        <v>80</v>
      </c>
      <c r="BK326" s="220">
        <f>ROUND(I326*H326,2)</f>
        <v>0</v>
      </c>
      <c r="BL326" s="25" t="s">
        <v>502</v>
      </c>
      <c r="BM326" s="25" t="s">
        <v>1858</v>
      </c>
    </row>
    <row r="327" spans="2:65" s="1" customFormat="1">
      <c r="B327" s="42"/>
      <c r="C327" s="64"/>
      <c r="D327" s="221" t="s">
        <v>506</v>
      </c>
      <c r="E327" s="64"/>
      <c r="F327" s="222" t="s">
        <v>13641</v>
      </c>
      <c r="G327" s="64"/>
      <c r="H327" s="64"/>
      <c r="I327" s="177"/>
      <c r="J327" s="64"/>
      <c r="K327" s="64"/>
      <c r="L327" s="62"/>
      <c r="M327" s="223"/>
      <c r="N327" s="43"/>
      <c r="O327" s="43"/>
      <c r="P327" s="43"/>
      <c r="Q327" s="43"/>
      <c r="R327" s="43"/>
      <c r="S327" s="43"/>
      <c r="T327" s="79"/>
      <c r="AT327" s="25" t="s">
        <v>506</v>
      </c>
      <c r="AU327" s="25" t="s">
        <v>82</v>
      </c>
    </row>
    <row r="328" spans="2:65" s="1" customFormat="1" ht="24">
      <c r="B328" s="42"/>
      <c r="C328" s="64"/>
      <c r="D328" s="227" t="s">
        <v>2254</v>
      </c>
      <c r="E328" s="64"/>
      <c r="F328" s="273" t="s">
        <v>13639</v>
      </c>
      <c r="G328" s="64"/>
      <c r="H328" s="64"/>
      <c r="I328" s="177"/>
      <c r="J328" s="64"/>
      <c r="K328" s="64"/>
      <c r="L328" s="62"/>
      <c r="M328" s="223"/>
      <c r="N328" s="43"/>
      <c r="O328" s="43"/>
      <c r="P328" s="43"/>
      <c r="Q328" s="43"/>
      <c r="R328" s="43"/>
      <c r="S328" s="43"/>
      <c r="T328" s="79"/>
      <c r="AT328" s="25" t="s">
        <v>2254</v>
      </c>
      <c r="AU328" s="25" t="s">
        <v>82</v>
      </c>
    </row>
    <row r="329" spans="2:65" s="1" customFormat="1" ht="16.5" customHeight="1">
      <c r="B329" s="42"/>
      <c r="C329" s="209" t="s">
        <v>1306</v>
      </c>
      <c r="D329" s="209" t="s">
        <v>498</v>
      </c>
      <c r="E329" s="210" t="s">
        <v>13642</v>
      </c>
      <c r="F329" s="211" t="s">
        <v>13643</v>
      </c>
      <c r="G329" s="212" t="s">
        <v>2537</v>
      </c>
      <c r="H329" s="213">
        <v>1</v>
      </c>
      <c r="I329" s="214"/>
      <c r="J329" s="215">
        <f>ROUND(I329*H329,2)</f>
        <v>0</v>
      </c>
      <c r="K329" s="211" t="s">
        <v>23</v>
      </c>
      <c r="L329" s="62"/>
      <c r="M329" s="216" t="s">
        <v>23</v>
      </c>
      <c r="N329" s="217" t="s">
        <v>44</v>
      </c>
      <c r="O329" s="43"/>
      <c r="P329" s="218">
        <f>O329*H329</f>
        <v>0</v>
      </c>
      <c r="Q329" s="218">
        <v>0</v>
      </c>
      <c r="R329" s="218">
        <f>Q329*H329</f>
        <v>0</v>
      </c>
      <c r="S329" s="218">
        <v>0</v>
      </c>
      <c r="T329" s="219">
        <f>S329*H329</f>
        <v>0</v>
      </c>
      <c r="AR329" s="25" t="s">
        <v>502</v>
      </c>
      <c r="AT329" s="25" t="s">
        <v>498</v>
      </c>
      <c r="AU329" s="25" t="s">
        <v>82</v>
      </c>
      <c r="AY329" s="25" t="s">
        <v>492</v>
      </c>
      <c r="BE329" s="220">
        <f>IF(N329="základní",J329,0)</f>
        <v>0</v>
      </c>
      <c r="BF329" s="220">
        <f>IF(N329="snížená",J329,0)</f>
        <v>0</v>
      </c>
      <c r="BG329" s="220">
        <f>IF(N329="zákl. přenesená",J329,0)</f>
        <v>0</v>
      </c>
      <c r="BH329" s="220">
        <f>IF(N329="sníž. přenesená",J329,0)</f>
        <v>0</v>
      </c>
      <c r="BI329" s="220">
        <f>IF(N329="nulová",J329,0)</f>
        <v>0</v>
      </c>
      <c r="BJ329" s="25" t="s">
        <v>80</v>
      </c>
      <c r="BK329" s="220">
        <f>ROUND(I329*H329,2)</f>
        <v>0</v>
      </c>
      <c r="BL329" s="25" t="s">
        <v>502</v>
      </c>
      <c r="BM329" s="25" t="s">
        <v>1875</v>
      </c>
    </row>
    <row r="330" spans="2:65" s="1" customFormat="1">
      <c r="B330" s="42"/>
      <c r="C330" s="64"/>
      <c r="D330" s="221" t="s">
        <v>506</v>
      </c>
      <c r="E330" s="64"/>
      <c r="F330" s="222" t="s">
        <v>13643</v>
      </c>
      <c r="G330" s="64"/>
      <c r="H330" s="64"/>
      <c r="I330" s="177"/>
      <c r="J330" s="64"/>
      <c r="K330" s="64"/>
      <c r="L330" s="62"/>
      <c r="M330" s="223"/>
      <c r="N330" s="43"/>
      <c r="O330" s="43"/>
      <c r="P330" s="43"/>
      <c r="Q330" s="43"/>
      <c r="R330" s="43"/>
      <c r="S330" s="43"/>
      <c r="T330" s="79"/>
      <c r="AT330" s="25" t="s">
        <v>506</v>
      </c>
      <c r="AU330" s="25" t="s">
        <v>82</v>
      </c>
    </row>
    <row r="331" spans="2:65" s="1" customFormat="1" ht="24">
      <c r="B331" s="42"/>
      <c r="C331" s="64"/>
      <c r="D331" s="227" t="s">
        <v>2254</v>
      </c>
      <c r="E331" s="64"/>
      <c r="F331" s="273" t="s">
        <v>13670</v>
      </c>
      <c r="G331" s="64"/>
      <c r="H331" s="64"/>
      <c r="I331" s="177"/>
      <c r="J331" s="64"/>
      <c r="K331" s="64"/>
      <c r="L331" s="62"/>
      <c r="M331" s="223"/>
      <c r="N331" s="43"/>
      <c r="O331" s="43"/>
      <c r="P331" s="43"/>
      <c r="Q331" s="43"/>
      <c r="R331" s="43"/>
      <c r="S331" s="43"/>
      <c r="T331" s="79"/>
      <c r="AT331" s="25" t="s">
        <v>2254</v>
      </c>
      <c r="AU331" s="25" t="s">
        <v>82</v>
      </c>
    </row>
    <row r="332" spans="2:65" s="1" customFormat="1" ht="16.5" customHeight="1">
      <c r="B332" s="42"/>
      <c r="C332" s="209" t="s">
        <v>1316</v>
      </c>
      <c r="D332" s="209" t="s">
        <v>498</v>
      </c>
      <c r="E332" s="210" t="s">
        <v>13645</v>
      </c>
      <c r="F332" s="211" t="s">
        <v>13646</v>
      </c>
      <c r="G332" s="212" t="s">
        <v>832</v>
      </c>
      <c r="H332" s="213">
        <v>40</v>
      </c>
      <c r="I332" s="214"/>
      <c r="J332" s="215">
        <f>ROUND(I332*H332,2)</f>
        <v>0</v>
      </c>
      <c r="K332" s="211" t="s">
        <v>23</v>
      </c>
      <c r="L332" s="62"/>
      <c r="M332" s="216" t="s">
        <v>23</v>
      </c>
      <c r="N332" s="217" t="s">
        <v>44</v>
      </c>
      <c r="O332" s="43"/>
      <c r="P332" s="218">
        <f>O332*H332</f>
        <v>0</v>
      </c>
      <c r="Q332" s="218">
        <v>0</v>
      </c>
      <c r="R332" s="218">
        <f>Q332*H332</f>
        <v>0</v>
      </c>
      <c r="S332" s="218">
        <v>0</v>
      </c>
      <c r="T332" s="219">
        <f>S332*H332</f>
        <v>0</v>
      </c>
      <c r="AR332" s="25" t="s">
        <v>502</v>
      </c>
      <c r="AT332" s="25" t="s">
        <v>498</v>
      </c>
      <c r="AU332" s="25" t="s">
        <v>82</v>
      </c>
      <c r="AY332" s="25" t="s">
        <v>492</v>
      </c>
      <c r="BE332" s="220">
        <f>IF(N332="základní",J332,0)</f>
        <v>0</v>
      </c>
      <c r="BF332" s="220">
        <f>IF(N332="snížená",J332,0)</f>
        <v>0</v>
      </c>
      <c r="BG332" s="220">
        <f>IF(N332="zákl. přenesená",J332,0)</f>
        <v>0</v>
      </c>
      <c r="BH332" s="220">
        <f>IF(N332="sníž. přenesená",J332,0)</f>
        <v>0</v>
      </c>
      <c r="BI332" s="220">
        <f>IF(N332="nulová",J332,0)</f>
        <v>0</v>
      </c>
      <c r="BJ332" s="25" t="s">
        <v>80</v>
      </c>
      <c r="BK332" s="220">
        <f>ROUND(I332*H332,2)</f>
        <v>0</v>
      </c>
      <c r="BL332" s="25" t="s">
        <v>502</v>
      </c>
      <c r="BM332" s="25" t="s">
        <v>1887</v>
      </c>
    </row>
    <row r="333" spans="2:65" s="1" customFormat="1">
      <c r="B333" s="42"/>
      <c r="C333" s="64"/>
      <c r="D333" s="221" t="s">
        <v>506</v>
      </c>
      <c r="E333" s="64"/>
      <c r="F333" s="222" t="s">
        <v>13646</v>
      </c>
      <c r="G333" s="64"/>
      <c r="H333" s="64"/>
      <c r="I333" s="177"/>
      <c r="J333" s="64"/>
      <c r="K333" s="64"/>
      <c r="L333" s="62"/>
      <c r="M333" s="223"/>
      <c r="N333" s="43"/>
      <c r="O333" s="43"/>
      <c r="P333" s="43"/>
      <c r="Q333" s="43"/>
      <c r="R333" s="43"/>
      <c r="S333" s="43"/>
      <c r="T333" s="79"/>
      <c r="AT333" s="25" t="s">
        <v>506</v>
      </c>
      <c r="AU333" s="25" t="s">
        <v>82</v>
      </c>
    </row>
    <row r="334" spans="2:65" s="1" customFormat="1" ht="48">
      <c r="B334" s="42"/>
      <c r="C334" s="64"/>
      <c r="D334" s="227" t="s">
        <v>2254</v>
      </c>
      <c r="E334" s="64"/>
      <c r="F334" s="273" t="s">
        <v>13647</v>
      </c>
      <c r="G334" s="64"/>
      <c r="H334" s="64"/>
      <c r="I334" s="177"/>
      <c r="J334" s="64"/>
      <c r="K334" s="64"/>
      <c r="L334" s="62"/>
      <c r="M334" s="223"/>
      <c r="N334" s="43"/>
      <c r="O334" s="43"/>
      <c r="P334" s="43"/>
      <c r="Q334" s="43"/>
      <c r="R334" s="43"/>
      <c r="S334" s="43"/>
      <c r="T334" s="79"/>
      <c r="AT334" s="25" t="s">
        <v>2254</v>
      </c>
      <c r="AU334" s="25" t="s">
        <v>82</v>
      </c>
    </row>
    <row r="335" spans="2:65" s="1" customFormat="1" ht="16.5" customHeight="1">
      <c r="B335" s="42"/>
      <c r="C335" s="209" t="s">
        <v>1324</v>
      </c>
      <c r="D335" s="209" t="s">
        <v>498</v>
      </c>
      <c r="E335" s="210" t="s">
        <v>13648</v>
      </c>
      <c r="F335" s="211" t="s">
        <v>13649</v>
      </c>
      <c r="G335" s="212" t="s">
        <v>13632</v>
      </c>
      <c r="H335" s="213">
        <v>1</v>
      </c>
      <c r="I335" s="214"/>
      <c r="J335" s="215">
        <f>ROUND(I335*H335,2)</f>
        <v>0</v>
      </c>
      <c r="K335" s="211" t="s">
        <v>23</v>
      </c>
      <c r="L335" s="62"/>
      <c r="M335" s="216" t="s">
        <v>23</v>
      </c>
      <c r="N335" s="217" t="s">
        <v>44</v>
      </c>
      <c r="O335" s="43"/>
      <c r="P335" s="218">
        <f>O335*H335</f>
        <v>0</v>
      </c>
      <c r="Q335" s="218">
        <v>0</v>
      </c>
      <c r="R335" s="218">
        <f>Q335*H335</f>
        <v>0</v>
      </c>
      <c r="S335" s="218">
        <v>0</v>
      </c>
      <c r="T335" s="219">
        <f>S335*H335</f>
        <v>0</v>
      </c>
      <c r="AR335" s="25" t="s">
        <v>502</v>
      </c>
      <c r="AT335" s="25" t="s">
        <v>498</v>
      </c>
      <c r="AU335" s="25" t="s">
        <v>82</v>
      </c>
      <c r="AY335" s="25" t="s">
        <v>492</v>
      </c>
      <c r="BE335" s="220">
        <f>IF(N335="základní",J335,0)</f>
        <v>0</v>
      </c>
      <c r="BF335" s="220">
        <f>IF(N335="snížená",J335,0)</f>
        <v>0</v>
      </c>
      <c r="BG335" s="220">
        <f>IF(N335="zákl. přenesená",J335,0)</f>
        <v>0</v>
      </c>
      <c r="BH335" s="220">
        <f>IF(N335="sníž. přenesená",J335,0)</f>
        <v>0</v>
      </c>
      <c r="BI335" s="220">
        <f>IF(N335="nulová",J335,0)</f>
        <v>0</v>
      </c>
      <c r="BJ335" s="25" t="s">
        <v>80</v>
      </c>
      <c r="BK335" s="220">
        <f>ROUND(I335*H335,2)</f>
        <v>0</v>
      </c>
      <c r="BL335" s="25" t="s">
        <v>502</v>
      </c>
      <c r="BM335" s="25" t="s">
        <v>1904</v>
      </c>
    </row>
    <row r="336" spans="2:65" s="1" customFormat="1">
      <c r="B336" s="42"/>
      <c r="C336" s="64"/>
      <c r="D336" s="221" t="s">
        <v>506</v>
      </c>
      <c r="E336" s="64"/>
      <c r="F336" s="222" t="s">
        <v>13649</v>
      </c>
      <c r="G336" s="64"/>
      <c r="H336" s="64"/>
      <c r="I336" s="177"/>
      <c r="J336" s="64"/>
      <c r="K336" s="64"/>
      <c r="L336" s="62"/>
      <c r="M336" s="223"/>
      <c r="N336" s="43"/>
      <c r="O336" s="43"/>
      <c r="P336" s="43"/>
      <c r="Q336" s="43"/>
      <c r="R336" s="43"/>
      <c r="S336" s="43"/>
      <c r="T336" s="79"/>
      <c r="AT336" s="25" t="s">
        <v>506</v>
      </c>
      <c r="AU336" s="25" t="s">
        <v>82</v>
      </c>
    </row>
    <row r="337" spans="2:65" s="1" customFormat="1" ht="24">
      <c r="B337" s="42"/>
      <c r="C337" s="64"/>
      <c r="D337" s="227" t="s">
        <v>2254</v>
      </c>
      <c r="E337" s="64"/>
      <c r="F337" s="273" t="s">
        <v>13650</v>
      </c>
      <c r="G337" s="64"/>
      <c r="H337" s="64"/>
      <c r="I337" s="177"/>
      <c r="J337" s="64"/>
      <c r="K337" s="64"/>
      <c r="L337" s="62"/>
      <c r="M337" s="223"/>
      <c r="N337" s="43"/>
      <c r="O337" s="43"/>
      <c r="P337" s="43"/>
      <c r="Q337" s="43"/>
      <c r="R337" s="43"/>
      <c r="S337" s="43"/>
      <c r="T337" s="79"/>
      <c r="AT337" s="25" t="s">
        <v>2254</v>
      </c>
      <c r="AU337" s="25" t="s">
        <v>82</v>
      </c>
    </row>
    <row r="338" spans="2:65" s="1" customFormat="1" ht="16.5" customHeight="1">
      <c r="B338" s="42"/>
      <c r="C338" s="209" t="s">
        <v>1331</v>
      </c>
      <c r="D338" s="209" t="s">
        <v>498</v>
      </c>
      <c r="E338" s="210" t="s">
        <v>13651</v>
      </c>
      <c r="F338" s="211" t="s">
        <v>13652</v>
      </c>
      <c r="G338" s="212" t="s">
        <v>13632</v>
      </c>
      <c r="H338" s="213">
        <v>1</v>
      </c>
      <c r="I338" s="214"/>
      <c r="J338" s="215">
        <f>ROUND(I338*H338,2)</f>
        <v>0</v>
      </c>
      <c r="K338" s="211" t="s">
        <v>23</v>
      </c>
      <c r="L338" s="62"/>
      <c r="M338" s="216" t="s">
        <v>23</v>
      </c>
      <c r="N338" s="217" t="s">
        <v>44</v>
      </c>
      <c r="O338" s="43"/>
      <c r="P338" s="218">
        <f>O338*H338</f>
        <v>0</v>
      </c>
      <c r="Q338" s="218">
        <v>0</v>
      </c>
      <c r="R338" s="218">
        <f>Q338*H338</f>
        <v>0</v>
      </c>
      <c r="S338" s="218">
        <v>0</v>
      </c>
      <c r="T338" s="219">
        <f>S338*H338</f>
        <v>0</v>
      </c>
      <c r="AR338" s="25" t="s">
        <v>502</v>
      </c>
      <c r="AT338" s="25" t="s">
        <v>498</v>
      </c>
      <c r="AU338" s="25" t="s">
        <v>82</v>
      </c>
      <c r="AY338" s="25" t="s">
        <v>492</v>
      </c>
      <c r="BE338" s="220">
        <f>IF(N338="základní",J338,0)</f>
        <v>0</v>
      </c>
      <c r="BF338" s="220">
        <f>IF(N338="snížená",J338,0)</f>
        <v>0</v>
      </c>
      <c r="BG338" s="220">
        <f>IF(N338="zákl. přenesená",J338,0)</f>
        <v>0</v>
      </c>
      <c r="BH338" s="220">
        <f>IF(N338="sníž. přenesená",J338,0)</f>
        <v>0</v>
      </c>
      <c r="BI338" s="220">
        <f>IF(N338="nulová",J338,0)</f>
        <v>0</v>
      </c>
      <c r="BJ338" s="25" t="s">
        <v>80</v>
      </c>
      <c r="BK338" s="220">
        <f>ROUND(I338*H338,2)</f>
        <v>0</v>
      </c>
      <c r="BL338" s="25" t="s">
        <v>502</v>
      </c>
      <c r="BM338" s="25" t="s">
        <v>1913</v>
      </c>
    </row>
    <row r="339" spans="2:65" s="1" customFormat="1">
      <c r="B339" s="42"/>
      <c r="C339" s="64"/>
      <c r="D339" s="221" t="s">
        <v>506</v>
      </c>
      <c r="E339" s="64"/>
      <c r="F339" s="222" t="s">
        <v>13652</v>
      </c>
      <c r="G339" s="64"/>
      <c r="H339" s="64"/>
      <c r="I339" s="177"/>
      <c r="J339" s="64"/>
      <c r="K339" s="64"/>
      <c r="L339" s="62"/>
      <c r="M339" s="223"/>
      <c r="N339" s="43"/>
      <c r="O339" s="43"/>
      <c r="P339" s="43"/>
      <c r="Q339" s="43"/>
      <c r="R339" s="43"/>
      <c r="S339" s="43"/>
      <c r="T339" s="79"/>
      <c r="AT339" s="25" t="s">
        <v>506</v>
      </c>
      <c r="AU339" s="25" t="s">
        <v>82</v>
      </c>
    </row>
    <row r="340" spans="2:65" s="1" customFormat="1" ht="24">
      <c r="B340" s="42"/>
      <c r="C340" s="64"/>
      <c r="D340" s="227" t="s">
        <v>2254</v>
      </c>
      <c r="E340" s="64"/>
      <c r="F340" s="273" t="s">
        <v>13653</v>
      </c>
      <c r="G340" s="64"/>
      <c r="H340" s="64"/>
      <c r="I340" s="177"/>
      <c r="J340" s="64"/>
      <c r="K340" s="64"/>
      <c r="L340" s="62"/>
      <c r="M340" s="223"/>
      <c r="N340" s="43"/>
      <c r="O340" s="43"/>
      <c r="P340" s="43"/>
      <c r="Q340" s="43"/>
      <c r="R340" s="43"/>
      <c r="S340" s="43"/>
      <c r="T340" s="79"/>
      <c r="AT340" s="25" t="s">
        <v>2254</v>
      </c>
      <c r="AU340" s="25" t="s">
        <v>82</v>
      </c>
    </row>
    <row r="341" spans="2:65" s="1" customFormat="1" ht="16.5" customHeight="1">
      <c r="B341" s="42"/>
      <c r="C341" s="209" t="s">
        <v>1337</v>
      </c>
      <c r="D341" s="209" t="s">
        <v>498</v>
      </c>
      <c r="E341" s="210" t="s">
        <v>13654</v>
      </c>
      <c r="F341" s="211" t="s">
        <v>13652</v>
      </c>
      <c r="G341" s="212" t="s">
        <v>13632</v>
      </c>
      <c r="H341" s="213">
        <v>1</v>
      </c>
      <c r="I341" s="214"/>
      <c r="J341" s="215">
        <f>ROUND(I341*H341,2)</f>
        <v>0</v>
      </c>
      <c r="K341" s="211" t="s">
        <v>23</v>
      </c>
      <c r="L341" s="62"/>
      <c r="M341" s="216" t="s">
        <v>23</v>
      </c>
      <c r="N341" s="217" t="s">
        <v>44</v>
      </c>
      <c r="O341" s="43"/>
      <c r="P341" s="218">
        <f>O341*H341</f>
        <v>0</v>
      </c>
      <c r="Q341" s="218">
        <v>0</v>
      </c>
      <c r="R341" s="218">
        <f>Q341*H341</f>
        <v>0</v>
      </c>
      <c r="S341" s="218">
        <v>0</v>
      </c>
      <c r="T341" s="219">
        <f>S341*H341</f>
        <v>0</v>
      </c>
      <c r="AR341" s="25" t="s">
        <v>502</v>
      </c>
      <c r="AT341" s="25" t="s">
        <v>498</v>
      </c>
      <c r="AU341" s="25" t="s">
        <v>82</v>
      </c>
      <c r="AY341" s="25" t="s">
        <v>492</v>
      </c>
      <c r="BE341" s="220">
        <f>IF(N341="základní",J341,0)</f>
        <v>0</v>
      </c>
      <c r="BF341" s="220">
        <f>IF(N341="snížená",J341,0)</f>
        <v>0</v>
      </c>
      <c r="BG341" s="220">
        <f>IF(N341="zákl. přenesená",J341,0)</f>
        <v>0</v>
      </c>
      <c r="BH341" s="220">
        <f>IF(N341="sníž. přenesená",J341,0)</f>
        <v>0</v>
      </c>
      <c r="BI341" s="220">
        <f>IF(N341="nulová",J341,0)</f>
        <v>0</v>
      </c>
      <c r="BJ341" s="25" t="s">
        <v>80</v>
      </c>
      <c r="BK341" s="220">
        <f>ROUND(I341*H341,2)</f>
        <v>0</v>
      </c>
      <c r="BL341" s="25" t="s">
        <v>502</v>
      </c>
      <c r="BM341" s="25" t="s">
        <v>1922</v>
      </c>
    </row>
    <row r="342" spans="2:65" s="1" customFormat="1">
      <c r="B342" s="42"/>
      <c r="C342" s="64"/>
      <c r="D342" s="221" t="s">
        <v>506</v>
      </c>
      <c r="E342" s="64"/>
      <c r="F342" s="222" t="s">
        <v>13652</v>
      </c>
      <c r="G342" s="64"/>
      <c r="H342" s="64"/>
      <c r="I342" s="177"/>
      <c r="J342" s="64"/>
      <c r="K342" s="64"/>
      <c r="L342" s="62"/>
      <c r="M342" s="223"/>
      <c r="N342" s="43"/>
      <c r="O342" s="43"/>
      <c r="P342" s="43"/>
      <c r="Q342" s="43"/>
      <c r="R342" s="43"/>
      <c r="S342" s="43"/>
      <c r="T342" s="79"/>
      <c r="AT342" s="25" t="s">
        <v>506</v>
      </c>
      <c r="AU342" s="25" t="s">
        <v>82</v>
      </c>
    </row>
    <row r="343" spans="2:65" s="1" customFormat="1" ht="36">
      <c r="B343" s="42"/>
      <c r="C343" s="64"/>
      <c r="D343" s="227" t="s">
        <v>2254</v>
      </c>
      <c r="E343" s="64"/>
      <c r="F343" s="273" t="s">
        <v>13655</v>
      </c>
      <c r="G343" s="64"/>
      <c r="H343" s="64"/>
      <c r="I343" s="177"/>
      <c r="J343" s="64"/>
      <c r="K343" s="64"/>
      <c r="L343" s="62"/>
      <c r="M343" s="223"/>
      <c r="N343" s="43"/>
      <c r="O343" s="43"/>
      <c r="P343" s="43"/>
      <c r="Q343" s="43"/>
      <c r="R343" s="43"/>
      <c r="S343" s="43"/>
      <c r="T343" s="79"/>
      <c r="AT343" s="25" t="s">
        <v>2254</v>
      </c>
      <c r="AU343" s="25" t="s">
        <v>82</v>
      </c>
    </row>
    <row r="344" spans="2:65" s="1" customFormat="1" ht="16.5" customHeight="1">
      <c r="B344" s="42"/>
      <c r="C344" s="209" t="s">
        <v>1365</v>
      </c>
      <c r="D344" s="209" t="s">
        <v>498</v>
      </c>
      <c r="E344" s="210" t="s">
        <v>13656</v>
      </c>
      <c r="F344" s="211" t="s">
        <v>13652</v>
      </c>
      <c r="G344" s="212" t="s">
        <v>13632</v>
      </c>
      <c r="H344" s="213">
        <v>1</v>
      </c>
      <c r="I344" s="214"/>
      <c r="J344" s="215">
        <f>ROUND(I344*H344,2)</f>
        <v>0</v>
      </c>
      <c r="K344" s="211" t="s">
        <v>23</v>
      </c>
      <c r="L344" s="62"/>
      <c r="M344" s="216" t="s">
        <v>23</v>
      </c>
      <c r="N344" s="217" t="s">
        <v>44</v>
      </c>
      <c r="O344" s="43"/>
      <c r="P344" s="218">
        <f>O344*H344</f>
        <v>0</v>
      </c>
      <c r="Q344" s="218">
        <v>0</v>
      </c>
      <c r="R344" s="218">
        <f>Q344*H344</f>
        <v>0</v>
      </c>
      <c r="S344" s="218">
        <v>0</v>
      </c>
      <c r="T344" s="219">
        <f>S344*H344</f>
        <v>0</v>
      </c>
      <c r="AR344" s="25" t="s">
        <v>502</v>
      </c>
      <c r="AT344" s="25" t="s">
        <v>498</v>
      </c>
      <c r="AU344" s="25" t="s">
        <v>82</v>
      </c>
      <c r="AY344" s="25" t="s">
        <v>492</v>
      </c>
      <c r="BE344" s="220">
        <f>IF(N344="základní",J344,0)</f>
        <v>0</v>
      </c>
      <c r="BF344" s="220">
        <f>IF(N344="snížená",J344,0)</f>
        <v>0</v>
      </c>
      <c r="BG344" s="220">
        <f>IF(N344="zákl. přenesená",J344,0)</f>
        <v>0</v>
      </c>
      <c r="BH344" s="220">
        <f>IF(N344="sníž. přenesená",J344,0)</f>
        <v>0</v>
      </c>
      <c r="BI344" s="220">
        <f>IF(N344="nulová",J344,0)</f>
        <v>0</v>
      </c>
      <c r="BJ344" s="25" t="s">
        <v>80</v>
      </c>
      <c r="BK344" s="220">
        <f>ROUND(I344*H344,2)</f>
        <v>0</v>
      </c>
      <c r="BL344" s="25" t="s">
        <v>502</v>
      </c>
      <c r="BM344" s="25" t="s">
        <v>1932</v>
      </c>
    </row>
    <row r="345" spans="2:65" s="1" customFormat="1">
      <c r="B345" s="42"/>
      <c r="C345" s="64"/>
      <c r="D345" s="221" t="s">
        <v>506</v>
      </c>
      <c r="E345" s="64"/>
      <c r="F345" s="222" t="s">
        <v>13652</v>
      </c>
      <c r="G345" s="64"/>
      <c r="H345" s="64"/>
      <c r="I345" s="177"/>
      <c r="J345" s="64"/>
      <c r="K345" s="64"/>
      <c r="L345" s="62"/>
      <c r="M345" s="223"/>
      <c r="N345" s="43"/>
      <c r="O345" s="43"/>
      <c r="P345" s="43"/>
      <c r="Q345" s="43"/>
      <c r="R345" s="43"/>
      <c r="S345" s="43"/>
      <c r="T345" s="79"/>
      <c r="AT345" s="25" t="s">
        <v>506</v>
      </c>
      <c r="AU345" s="25" t="s">
        <v>82</v>
      </c>
    </row>
    <row r="346" spans="2:65" s="1" customFormat="1" ht="36">
      <c r="B346" s="42"/>
      <c r="C346" s="64"/>
      <c r="D346" s="227" t="s">
        <v>2254</v>
      </c>
      <c r="E346" s="64"/>
      <c r="F346" s="273" t="s">
        <v>13657</v>
      </c>
      <c r="G346" s="64"/>
      <c r="H346" s="64"/>
      <c r="I346" s="177"/>
      <c r="J346" s="64"/>
      <c r="K346" s="64"/>
      <c r="L346" s="62"/>
      <c r="M346" s="223"/>
      <c r="N346" s="43"/>
      <c r="O346" s="43"/>
      <c r="P346" s="43"/>
      <c r="Q346" s="43"/>
      <c r="R346" s="43"/>
      <c r="S346" s="43"/>
      <c r="T346" s="79"/>
      <c r="AT346" s="25" t="s">
        <v>2254</v>
      </c>
      <c r="AU346" s="25" t="s">
        <v>82</v>
      </c>
    </row>
    <row r="347" spans="2:65" s="1" customFormat="1" ht="16.5" customHeight="1">
      <c r="B347" s="42"/>
      <c r="C347" s="209" t="s">
        <v>1381</v>
      </c>
      <c r="D347" s="209" t="s">
        <v>498</v>
      </c>
      <c r="E347" s="210" t="s">
        <v>13658</v>
      </c>
      <c r="F347" s="211" t="s">
        <v>13652</v>
      </c>
      <c r="G347" s="212" t="s">
        <v>13632</v>
      </c>
      <c r="H347" s="213">
        <v>1</v>
      </c>
      <c r="I347" s="214"/>
      <c r="J347" s="215">
        <f>ROUND(I347*H347,2)</f>
        <v>0</v>
      </c>
      <c r="K347" s="211" t="s">
        <v>23</v>
      </c>
      <c r="L347" s="62"/>
      <c r="M347" s="216" t="s">
        <v>23</v>
      </c>
      <c r="N347" s="217" t="s">
        <v>44</v>
      </c>
      <c r="O347" s="43"/>
      <c r="P347" s="218">
        <f>O347*H347</f>
        <v>0</v>
      </c>
      <c r="Q347" s="218">
        <v>0</v>
      </c>
      <c r="R347" s="218">
        <f>Q347*H347</f>
        <v>0</v>
      </c>
      <c r="S347" s="218">
        <v>0</v>
      </c>
      <c r="T347" s="219">
        <f>S347*H347</f>
        <v>0</v>
      </c>
      <c r="AR347" s="25" t="s">
        <v>502</v>
      </c>
      <c r="AT347" s="25" t="s">
        <v>498</v>
      </c>
      <c r="AU347" s="25" t="s">
        <v>82</v>
      </c>
      <c r="AY347" s="25" t="s">
        <v>492</v>
      </c>
      <c r="BE347" s="220">
        <f>IF(N347="základní",J347,0)</f>
        <v>0</v>
      </c>
      <c r="BF347" s="220">
        <f>IF(N347="snížená",J347,0)</f>
        <v>0</v>
      </c>
      <c r="BG347" s="220">
        <f>IF(N347="zákl. přenesená",J347,0)</f>
        <v>0</v>
      </c>
      <c r="BH347" s="220">
        <f>IF(N347="sníž. přenesená",J347,0)</f>
        <v>0</v>
      </c>
      <c r="BI347" s="220">
        <f>IF(N347="nulová",J347,0)</f>
        <v>0</v>
      </c>
      <c r="BJ347" s="25" t="s">
        <v>80</v>
      </c>
      <c r="BK347" s="220">
        <f>ROUND(I347*H347,2)</f>
        <v>0</v>
      </c>
      <c r="BL347" s="25" t="s">
        <v>502</v>
      </c>
      <c r="BM347" s="25" t="s">
        <v>1942</v>
      </c>
    </row>
    <row r="348" spans="2:65" s="1" customFormat="1">
      <c r="B348" s="42"/>
      <c r="C348" s="64"/>
      <c r="D348" s="221" t="s">
        <v>506</v>
      </c>
      <c r="E348" s="64"/>
      <c r="F348" s="222" t="s">
        <v>13652</v>
      </c>
      <c r="G348" s="64"/>
      <c r="H348" s="64"/>
      <c r="I348" s="177"/>
      <c r="J348" s="64"/>
      <c r="K348" s="64"/>
      <c r="L348" s="62"/>
      <c r="M348" s="223"/>
      <c r="N348" s="43"/>
      <c r="O348" s="43"/>
      <c r="P348" s="43"/>
      <c r="Q348" s="43"/>
      <c r="R348" s="43"/>
      <c r="S348" s="43"/>
      <c r="T348" s="79"/>
      <c r="AT348" s="25" t="s">
        <v>506</v>
      </c>
      <c r="AU348" s="25" t="s">
        <v>82</v>
      </c>
    </row>
    <row r="349" spans="2:65" s="1" customFormat="1" ht="24">
      <c r="B349" s="42"/>
      <c r="C349" s="64"/>
      <c r="D349" s="227" t="s">
        <v>2254</v>
      </c>
      <c r="E349" s="64"/>
      <c r="F349" s="273" t="s">
        <v>13659</v>
      </c>
      <c r="G349" s="64"/>
      <c r="H349" s="64"/>
      <c r="I349" s="177"/>
      <c r="J349" s="64"/>
      <c r="K349" s="64"/>
      <c r="L349" s="62"/>
      <c r="M349" s="223"/>
      <c r="N349" s="43"/>
      <c r="O349" s="43"/>
      <c r="P349" s="43"/>
      <c r="Q349" s="43"/>
      <c r="R349" s="43"/>
      <c r="S349" s="43"/>
      <c r="T349" s="79"/>
      <c r="AT349" s="25" t="s">
        <v>2254</v>
      </c>
      <c r="AU349" s="25" t="s">
        <v>82</v>
      </c>
    </row>
    <row r="350" spans="2:65" s="1" customFormat="1" ht="16.5" customHeight="1">
      <c r="B350" s="42"/>
      <c r="C350" s="209" t="s">
        <v>1393</v>
      </c>
      <c r="D350" s="209" t="s">
        <v>498</v>
      </c>
      <c r="E350" s="210" t="s">
        <v>13660</v>
      </c>
      <c r="F350" s="211" t="s">
        <v>13652</v>
      </c>
      <c r="G350" s="212" t="s">
        <v>13632</v>
      </c>
      <c r="H350" s="213">
        <v>1</v>
      </c>
      <c r="I350" s="214"/>
      <c r="J350" s="215">
        <f>ROUND(I350*H350,2)</f>
        <v>0</v>
      </c>
      <c r="K350" s="211" t="s">
        <v>23</v>
      </c>
      <c r="L350" s="62"/>
      <c r="M350" s="216" t="s">
        <v>23</v>
      </c>
      <c r="N350" s="217" t="s">
        <v>44</v>
      </c>
      <c r="O350" s="43"/>
      <c r="P350" s="218">
        <f>O350*H350</f>
        <v>0</v>
      </c>
      <c r="Q350" s="218">
        <v>0</v>
      </c>
      <c r="R350" s="218">
        <f>Q350*H350</f>
        <v>0</v>
      </c>
      <c r="S350" s="218">
        <v>0</v>
      </c>
      <c r="T350" s="219">
        <f>S350*H350</f>
        <v>0</v>
      </c>
      <c r="AR350" s="25" t="s">
        <v>502</v>
      </c>
      <c r="AT350" s="25" t="s">
        <v>498</v>
      </c>
      <c r="AU350" s="25" t="s">
        <v>82</v>
      </c>
      <c r="AY350" s="25" t="s">
        <v>492</v>
      </c>
      <c r="BE350" s="220">
        <f>IF(N350="základní",J350,0)</f>
        <v>0</v>
      </c>
      <c r="BF350" s="220">
        <f>IF(N350="snížená",J350,0)</f>
        <v>0</v>
      </c>
      <c r="BG350" s="220">
        <f>IF(N350="zákl. přenesená",J350,0)</f>
        <v>0</v>
      </c>
      <c r="BH350" s="220">
        <f>IF(N350="sníž. přenesená",J350,0)</f>
        <v>0</v>
      </c>
      <c r="BI350" s="220">
        <f>IF(N350="nulová",J350,0)</f>
        <v>0</v>
      </c>
      <c r="BJ350" s="25" t="s">
        <v>80</v>
      </c>
      <c r="BK350" s="220">
        <f>ROUND(I350*H350,2)</f>
        <v>0</v>
      </c>
      <c r="BL350" s="25" t="s">
        <v>502</v>
      </c>
      <c r="BM350" s="25" t="s">
        <v>1952</v>
      </c>
    </row>
    <row r="351" spans="2:65" s="1" customFormat="1">
      <c r="B351" s="42"/>
      <c r="C351" s="64"/>
      <c r="D351" s="221" t="s">
        <v>506</v>
      </c>
      <c r="E351" s="64"/>
      <c r="F351" s="222" t="s">
        <v>13652</v>
      </c>
      <c r="G351" s="64"/>
      <c r="H351" s="64"/>
      <c r="I351" s="177"/>
      <c r="J351" s="64"/>
      <c r="K351" s="64"/>
      <c r="L351" s="62"/>
      <c r="M351" s="223"/>
      <c r="N351" s="43"/>
      <c r="O351" s="43"/>
      <c r="P351" s="43"/>
      <c r="Q351" s="43"/>
      <c r="R351" s="43"/>
      <c r="S351" s="43"/>
      <c r="T351" s="79"/>
      <c r="AT351" s="25" t="s">
        <v>506</v>
      </c>
      <c r="AU351" s="25" t="s">
        <v>82</v>
      </c>
    </row>
    <row r="352" spans="2:65" s="1" customFormat="1" ht="24">
      <c r="B352" s="42"/>
      <c r="C352" s="64"/>
      <c r="D352" s="227" t="s">
        <v>2254</v>
      </c>
      <c r="E352" s="64"/>
      <c r="F352" s="273" t="s">
        <v>13661</v>
      </c>
      <c r="G352" s="64"/>
      <c r="H352" s="64"/>
      <c r="I352" s="177"/>
      <c r="J352" s="64"/>
      <c r="K352" s="64"/>
      <c r="L352" s="62"/>
      <c r="M352" s="223"/>
      <c r="N352" s="43"/>
      <c r="O352" s="43"/>
      <c r="P352" s="43"/>
      <c r="Q352" s="43"/>
      <c r="R352" s="43"/>
      <c r="S352" s="43"/>
      <c r="T352" s="79"/>
      <c r="AT352" s="25" t="s">
        <v>2254</v>
      </c>
      <c r="AU352" s="25" t="s">
        <v>82</v>
      </c>
    </row>
    <row r="353" spans="2:65" s="1" customFormat="1" ht="16.5" customHeight="1">
      <c r="B353" s="42"/>
      <c r="C353" s="209" t="s">
        <v>1400</v>
      </c>
      <c r="D353" s="209" t="s">
        <v>498</v>
      </c>
      <c r="E353" s="210" t="s">
        <v>13662</v>
      </c>
      <c r="F353" s="211" t="s">
        <v>13652</v>
      </c>
      <c r="G353" s="212" t="s">
        <v>13632</v>
      </c>
      <c r="H353" s="213">
        <v>1</v>
      </c>
      <c r="I353" s="214"/>
      <c r="J353" s="215">
        <f>ROUND(I353*H353,2)</f>
        <v>0</v>
      </c>
      <c r="K353" s="211" t="s">
        <v>23</v>
      </c>
      <c r="L353" s="62"/>
      <c r="M353" s="216" t="s">
        <v>23</v>
      </c>
      <c r="N353" s="217" t="s">
        <v>44</v>
      </c>
      <c r="O353" s="43"/>
      <c r="P353" s="218">
        <f>O353*H353</f>
        <v>0</v>
      </c>
      <c r="Q353" s="218">
        <v>0</v>
      </c>
      <c r="R353" s="218">
        <f>Q353*H353</f>
        <v>0</v>
      </c>
      <c r="S353" s="218">
        <v>0</v>
      </c>
      <c r="T353" s="219">
        <f>S353*H353</f>
        <v>0</v>
      </c>
      <c r="AR353" s="25" t="s">
        <v>502</v>
      </c>
      <c r="AT353" s="25" t="s">
        <v>498</v>
      </c>
      <c r="AU353" s="25" t="s">
        <v>82</v>
      </c>
      <c r="AY353" s="25" t="s">
        <v>492</v>
      </c>
      <c r="BE353" s="220">
        <f>IF(N353="základní",J353,0)</f>
        <v>0</v>
      </c>
      <c r="BF353" s="220">
        <f>IF(N353="snížená",J353,0)</f>
        <v>0</v>
      </c>
      <c r="BG353" s="220">
        <f>IF(N353="zákl. přenesená",J353,0)</f>
        <v>0</v>
      </c>
      <c r="BH353" s="220">
        <f>IF(N353="sníž. přenesená",J353,0)</f>
        <v>0</v>
      </c>
      <c r="BI353" s="220">
        <f>IF(N353="nulová",J353,0)</f>
        <v>0</v>
      </c>
      <c r="BJ353" s="25" t="s">
        <v>80</v>
      </c>
      <c r="BK353" s="220">
        <f>ROUND(I353*H353,2)</f>
        <v>0</v>
      </c>
      <c r="BL353" s="25" t="s">
        <v>502</v>
      </c>
      <c r="BM353" s="25" t="s">
        <v>1966</v>
      </c>
    </row>
    <row r="354" spans="2:65" s="1" customFormat="1">
      <c r="B354" s="42"/>
      <c r="C354" s="64"/>
      <c r="D354" s="221" t="s">
        <v>506</v>
      </c>
      <c r="E354" s="64"/>
      <c r="F354" s="222" t="s">
        <v>13652</v>
      </c>
      <c r="G354" s="64"/>
      <c r="H354" s="64"/>
      <c r="I354" s="177"/>
      <c r="J354" s="64"/>
      <c r="K354" s="64"/>
      <c r="L354" s="62"/>
      <c r="M354" s="223"/>
      <c r="N354" s="43"/>
      <c r="O354" s="43"/>
      <c r="P354" s="43"/>
      <c r="Q354" s="43"/>
      <c r="R354" s="43"/>
      <c r="S354" s="43"/>
      <c r="T354" s="79"/>
      <c r="AT354" s="25" t="s">
        <v>506</v>
      </c>
      <c r="AU354" s="25" t="s">
        <v>82</v>
      </c>
    </row>
    <row r="355" spans="2:65" s="1" customFormat="1" ht="60">
      <c r="B355" s="42"/>
      <c r="C355" s="64"/>
      <c r="D355" s="227" t="s">
        <v>2254</v>
      </c>
      <c r="E355" s="64"/>
      <c r="F355" s="273" t="s">
        <v>13663</v>
      </c>
      <c r="G355" s="64"/>
      <c r="H355" s="64"/>
      <c r="I355" s="177"/>
      <c r="J355" s="64"/>
      <c r="K355" s="64"/>
      <c r="L355" s="62"/>
      <c r="M355" s="223"/>
      <c r="N355" s="43"/>
      <c r="O355" s="43"/>
      <c r="P355" s="43"/>
      <c r="Q355" s="43"/>
      <c r="R355" s="43"/>
      <c r="S355" s="43"/>
      <c r="T355" s="79"/>
      <c r="AT355" s="25" t="s">
        <v>2254</v>
      </c>
      <c r="AU355" s="25" t="s">
        <v>82</v>
      </c>
    </row>
    <row r="356" spans="2:65" s="1" customFormat="1" ht="16.5" customHeight="1">
      <c r="B356" s="42"/>
      <c r="C356" s="209" t="s">
        <v>1407</v>
      </c>
      <c r="D356" s="209" t="s">
        <v>498</v>
      </c>
      <c r="E356" s="210" t="s">
        <v>13664</v>
      </c>
      <c r="F356" s="211" t="s">
        <v>13652</v>
      </c>
      <c r="G356" s="212" t="s">
        <v>13632</v>
      </c>
      <c r="H356" s="213">
        <v>1</v>
      </c>
      <c r="I356" s="214"/>
      <c r="J356" s="215">
        <f>ROUND(I356*H356,2)</f>
        <v>0</v>
      </c>
      <c r="K356" s="211" t="s">
        <v>23</v>
      </c>
      <c r="L356" s="62"/>
      <c r="M356" s="216" t="s">
        <v>23</v>
      </c>
      <c r="N356" s="217" t="s">
        <v>44</v>
      </c>
      <c r="O356" s="43"/>
      <c r="P356" s="218">
        <f>O356*H356</f>
        <v>0</v>
      </c>
      <c r="Q356" s="218">
        <v>0</v>
      </c>
      <c r="R356" s="218">
        <f>Q356*H356</f>
        <v>0</v>
      </c>
      <c r="S356" s="218">
        <v>0</v>
      </c>
      <c r="T356" s="219">
        <f>S356*H356</f>
        <v>0</v>
      </c>
      <c r="AR356" s="25" t="s">
        <v>502</v>
      </c>
      <c r="AT356" s="25" t="s">
        <v>498</v>
      </c>
      <c r="AU356" s="25" t="s">
        <v>82</v>
      </c>
      <c r="AY356" s="25" t="s">
        <v>492</v>
      </c>
      <c r="BE356" s="220">
        <f>IF(N356="základní",J356,0)</f>
        <v>0</v>
      </c>
      <c r="BF356" s="220">
        <f>IF(N356="snížená",J356,0)</f>
        <v>0</v>
      </c>
      <c r="BG356" s="220">
        <f>IF(N356="zákl. přenesená",J356,0)</f>
        <v>0</v>
      </c>
      <c r="BH356" s="220">
        <f>IF(N356="sníž. přenesená",J356,0)</f>
        <v>0</v>
      </c>
      <c r="BI356" s="220">
        <f>IF(N356="nulová",J356,0)</f>
        <v>0</v>
      </c>
      <c r="BJ356" s="25" t="s">
        <v>80</v>
      </c>
      <c r="BK356" s="220">
        <f>ROUND(I356*H356,2)</f>
        <v>0</v>
      </c>
      <c r="BL356" s="25" t="s">
        <v>502</v>
      </c>
      <c r="BM356" s="25" t="s">
        <v>1977</v>
      </c>
    </row>
    <row r="357" spans="2:65" s="1" customFormat="1">
      <c r="B357" s="42"/>
      <c r="C357" s="64"/>
      <c r="D357" s="221" t="s">
        <v>506</v>
      </c>
      <c r="E357" s="64"/>
      <c r="F357" s="222" t="s">
        <v>13652</v>
      </c>
      <c r="G357" s="64"/>
      <c r="H357" s="64"/>
      <c r="I357" s="177"/>
      <c r="J357" s="64"/>
      <c r="K357" s="64"/>
      <c r="L357" s="62"/>
      <c r="M357" s="223"/>
      <c r="N357" s="43"/>
      <c r="O357" s="43"/>
      <c r="P357" s="43"/>
      <c r="Q357" s="43"/>
      <c r="R357" s="43"/>
      <c r="S357" s="43"/>
      <c r="T357" s="79"/>
      <c r="AT357" s="25" t="s">
        <v>506</v>
      </c>
      <c r="AU357" s="25" t="s">
        <v>82</v>
      </c>
    </row>
    <row r="358" spans="2:65" s="1" customFormat="1" ht="24">
      <c r="B358" s="42"/>
      <c r="C358" s="64"/>
      <c r="D358" s="221" t="s">
        <v>2254</v>
      </c>
      <c r="E358" s="64"/>
      <c r="F358" s="224" t="s">
        <v>13665</v>
      </c>
      <c r="G358" s="64"/>
      <c r="H358" s="64"/>
      <c r="I358" s="177"/>
      <c r="J358" s="64"/>
      <c r="K358" s="64"/>
      <c r="L358" s="62"/>
      <c r="M358" s="223"/>
      <c r="N358" s="43"/>
      <c r="O358" s="43"/>
      <c r="P358" s="43"/>
      <c r="Q358" s="43"/>
      <c r="R358" s="43"/>
      <c r="S358" s="43"/>
      <c r="T358" s="79"/>
      <c r="AT358" s="25" t="s">
        <v>2254</v>
      </c>
      <c r="AU358" s="25" t="s">
        <v>82</v>
      </c>
    </row>
    <row r="359" spans="2:65" s="11" customFormat="1" ht="29.85" customHeight="1">
      <c r="B359" s="192"/>
      <c r="C359" s="193"/>
      <c r="D359" s="206" t="s">
        <v>72</v>
      </c>
      <c r="E359" s="207" t="s">
        <v>5916</v>
      </c>
      <c r="F359" s="207" t="s">
        <v>13676</v>
      </c>
      <c r="G359" s="193"/>
      <c r="H359" s="193"/>
      <c r="I359" s="196"/>
      <c r="J359" s="208">
        <f>BK359</f>
        <v>0</v>
      </c>
      <c r="K359" s="193"/>
      <c r="L359" s="198"/>
      <c r="M359" s="199"/>
      <c r="N359" s="200"/>
      <c r="O359" s="200"/>
      <c r="P359" s="201">
        <f>SUM(P360:P413)</f>
        <v>0</v>
      </c>
      <c r="Q359" s="200"/>
      <c r="R359" s="201">
        <f>SUM(R360:R413)</f>
        <v>0</v>
      </c>
      <c r="S359" s="200"/>
      <c r="T359" s="202">
        <f>SUM(T360:T413)</f>
        <v>0</v>
      </c>
      <c r="AR359" s="203" t="s">
        <v>80</v>
      </c>
      <c r="AT359" s="204" t="s">
        <v>72</v>
      </c>
      <c r="AU359" s="204" t="s">
        <v>80</v>
      </c>
      <c r="AY359" s="203" t="s">
        <v>492</v>
      </c>
      <c r="BK359" s="205">
        <f>SUM(BK360:BK413)</f>
        <v>0</v>
      </c>
    </row>
    <row r="360" spans="2:65" s="1" customFormat="1" ht="16.5" customHeight="1">
      <c r="B360" s="42"/>
      <c r="C360" s="209" t="s">
        <v>1414</v>
      </c>
      <c r="D360" s="209" t="s">
        <v>498</v>
      </c>
      <c r="E360" s="210" t="s">
        <v>13618</v>
      </c>
      <c r="F360" s="211" t="s">
        <v>13619</v>
      </c>
      <c r="G360" s="212" t="s">
        <v>2537</v>
      </c>
      <c r="H360" s="213">
        <v>1</v>
      </c>
      <c r="I360" s="214"/>
      <c r="J360" s="215">
        <f>ROUND(I360*H360,2)</f>
        <v>0</v>
      </c>
      <c r="K360" s="211" t="s">
        <v>23</v>
      </c>
      <c r="L360" s="62"/>
      <c r="M360" s="216" t="s">
        <v>23</v>
      </c>
      <c r="N360" s="217" t="s">
        <v>44</v>
      </c>
      <c r="O360" s="43"/>
      <c r="P360" s="218">
        <f>O360*H360</f>
        <v>0</v>
      </c>
      <c r="Q360" s="218">
        <v>0</v>
      </c>
      <c r="R360" s="218">
        <f>Q360*H360</f>
        <v>0</v>
      </c>
      <c r="S360" s="218">
        <v>0</v>
      </c>
      <c r="T360" s="219">
        <f>S360*H360</f>
        <v>0</v>
      </c>
      <c r="AR360" s="25" t="s">
        <v>502</v>
      </c>
      <c r="AT360" s="25" t="s">
        <v>498</v>
      </c>
      <c r="AU360" s="25" t="s">
        <v>82</v>
      </c>
      <c r="AY360" s="25" t="s">
        <v>492</v>
      </c>
      <c r="BE360" s="220">
        <f>IF(N360="základní",J360,0)</f>
        <v>0</v>
      </c>
      <c r="BF360" s="220">
        <f>IF(N360="snížená",J360,0)</f>
        <v>0</v>
      </c>
      <c r="BG360" s="220">
        <f>IF(N360="zákl. přenesená",J360,0)</f>
        <v>0</v>
      </c>
      <c r="BH360" s="220">
        <f>IF(N360="sníž. přenesená",J360,0)</f>
        <v>0</v>
      </c>
      <c r="BI360" s="220">
        <f>IF(N360="nulová",J360,0)</f>
        <v>0</v>
      </c>
      <c r="BJ360" s="25" t="s">
        <v>80</v>
      </c>
      <c r="BK360" s="220">
        <f>ROUND(I360*H360,2)</f>
        <v>0</v>
      </c>
      <c r="BL360" s="25" t="s">
        <v>502</v>
      </c>
      <c r="BM360" s="25" t="s">
        <v>1987</v>
      </c>
    </row>
    <row r="361" spans="2:65" s="1" customFormat="1">
      <c r="B361" s="42"/>
      <c r="C361" s="64"/>
      <c r="D361" s="221" t="s">
        <v>506</v>
      </c>
      <c r="E361" s="64"/>
      <c r="F361" s="222" t="s">
        <v>13619</v>
      </c>
      <c r="G361" s="64"/>
      <c r="H361" s="64"/>
      <c r="I361" s="177"/>
      <c r="J361" s="64"/>
      <c r="K361" s="64"/>
      <c r="L361" s="62"/>
      <c r="M361" s="223"/>
      <c r="N361" s="43"/>
      <c r="O361" s="43"/>
      <c r="P361" s="43"/>
      <c r="Q361" s="43"/>
      <c r="R361" s="43"/>
      <c r="S361" s="43"/>
      <c r="T361" s="79"/>
      <c r="AT361" s="25" t="s">
        <v>506</v>
      </c>
      <c r="AU361" s="25" t="s">
        <v>82</v>
      </c>
    </row>
    <row r="362" spans="2:65" s="1" customFormat="1" ht="48">
      <c r="B362" s="42"/>
      <c r="C362" s="64"/>
      <c r="D362" s="227" t="s">
        <v>2254</v>
      </c>
      <c r="E362" s="64"/>
      <c r="F362" s="273" t="s">
        <v>13620</v>
      </c>
      <c r="G362" s="64"/>
      <c r="H362" s="64"/>
      <c r="I362" s="177"/>
      <c r="J362" s="64"/>
      <c r="K362" s="64"/>
      <c r="L362" s="62"/>
      <c r="M362" s="223"/>
      <c r="N362" s="43"/>
      <c r="O362" s="43"/>
      <c r="P362" s="43"/>
      <c r="Q362" s="43"/>
      <c r="R362" s="43"/>
      <c r="S362" s="43"/>
      <c r="T362" s="79"/>
      <c r="AT362" s="25" t="s">
        <v>2254</v>
      </c>
      <c r="AU362" s="25" t="s">
        <v>82</v>
      </c>
    </row>
    <row r="363" spans="2:65" s="1" customFormat="1" ht="16.5" customHeight="1">
      <c r="B363" s="42"/>
      <c r="C363" s="209" t="s">
        <v>1419</v>
      </c>
      <c r="D363" s="209" t="s">
        <v>498</v>
      </c>
      <c r="E363" s="210" t="s">
        <v>13621</v>
      </c>
      <c r="F363" s="211" t="s">
        <v>13622</v>
      </c>
      <c r="G363" s="212" t="s">
        <v>2537</v>
      </c>
      <c r="H363" s="213">
        <v>1</v>
      </c>
      <c r="I363" s="214"/>
      <c r="J363" s="215">
        <f>ROUND(I363*H363,2)</f>
        <v>0</v>
      </c>
      <c r="K363" s="211" t="s">
        <v>23</v>
      </c>
      <c r="L363" s="62"/>
      <c r="M363" s="216" t="s">
        <v>23</v>
      </c>
      <c r="N363" s="217" t="s">
        <v>44</v>
      </c>
      <c r="O363" s="43"/>
      <c r="P363" s="218">
        <f>O363*H363</f>
        <v>0</v>
      </c>
      <c r="Q363" s="218">
        <v>0</v>
      </c>
      <c r="R363" s="218">
        <f>Q363*H363</f>
        <v>0</v>
      </c>
      <c r="S363" s="218">
        <v>0</v>
      </c>
      <c r="T363" s="219">
        <f>S363*H363</f>
        <v>0</v>
      </c>
      <c r="AR363" s="25" t="s">
        <v>502</v>
      </c>
      <c r="AT363" s="25" t="s">
        <v>498</v>
      </c>
      <c r="AU363" s="25" t="s">
        <v>82</v>
      </c>
      <c r="AY363" s="25" t="s">
        <v>492</v>
      </c>
      <c r="BE363" s="220">
        <f>IF(N363="základní",J363,0)</f>
        <v>0</v>
      </c>
      <c r="BF363" s="220">
        <f>IF(N363="snížená",J363,0)</f>
        <v>0</v>
      </c>
      <c r="BG363" s="220">
        <f>IF(N363="zákl. přenesená",J363,0)</f>
        <v>0</v>
      </c>
      <c r="BH363" s="220">
        <f>IF(N363="sníž. přenesená",J363,0)</f>
        <v>0</v>
      </c>
      <c r="BI363" s="220">
        <f>IF(N363="nulová",J363,0)</f>
        <v>0</v>
      </c>
      <c r="BJ363" s="25" t="s">
        <v>80</v>
      </c>
      <c r="BK363" s="220">
        <f>ROUND(I363*H363,2)</f>
        <v>0</v>
      </c>
      <c r="BL363" s="25" t="s">
        <v>502</v>
      </c>
      <c r="BM363" s="25" t="s">
        <v>2000</v>
      </c>
    </row>
    <row r="364" spans="2:65" s="1" customFormat="1">
      <c r="B364" s="42"/>
      <c r="C364" s="64"/>
      <c r="D364" s="221" t="s">
        <v>506</v>
      </c>
      <c r="E364" s="64"/>
      <c r="F364" s="222" t="s">
        <v>13622</v>
      </c>
      <c r="G364" s="64"/>
      <c r="H364" s="64"/>
      <c r="I364" s="177"/>
      <c r="J364" s="64"/>
      <c r="K364" s="64"/>
      <c r="L364" s="62"/>
      <c r="M364" s="223"/>
      <c r="N364" s="43"/>
      <c r="O364" s="43"/>
      <c r="P364" s="43"/>
      <c r="Q364" s="43"/>
      <c r="R364" s="43"/>
      <c r="S364" s="43"/>
      <c r="T364" s="79"/>
      <c r="AT364" s="25" t="s">
        <v>506</v>
      </c>
      <c r="AU364" s="25" t="s">
        <v>82</v>
      </c>
    </row>
    <row r="365" spans="2:65" s="1" customFormat="1" ht="24">
      <c r="B365" s="42"/>
      <c r="C365" s="64"/>
      <c r="D365" s="227" t="s">
        <v>2254</v>
      </c>
      <c r="E365" s="64"/>
      <c r="F365" s="273" t="s">
        <v>13623</v>
      </c>
      <c r="G365" s="64"/>
      <c r="H365" s="64"/>
      <c r="I365" s="177"/>
      <c r="J365" s="64"/>
      <c r="K365" s="64"/>
      <c r="L365" s="62"/>
      <c r="M365" s="223"/>
      <c r="N365" s="43"/>
      <c r="O365" s="43"/>
      <c r="P365" s="43"/>
      <c r="Q365" s="43"/>
      <c r="R365" s="43"/>
      <c r="S365" s="43"/>
      <c r="T365" s="79"/>
      <c r="AT365" s="25" t="s">
        <v>2254</v>
      </c>
      <c r="AU365" s="25" t="s">
        <v>82</v>
      </c>
    </row>
    <row r="366" spans="2:65" s="1" customFormat="1" ht="16.5" customHeight="1">
      <c r="B366" s="42"/>
      <c r="C366" s="209" t="s">
        <v>1426</v>
      </c>
      <c r="D366" s="209" t="s">
        <v>498</v>
      </c>
      <c r="E366" s="210" t="s">
        <v>13624</v>
      </c>
      <c r="F366" s="211" t="s">
        <v>13625</v>
      </c>
      <c r="G366" s="212" t="s">
        <v>2537</v>
      </c>
      <c r="H366" s="213">
        <v>1</v>
      </c>
      <c r="I366" s="214"/>
      <c r="J366" s="215">
        <f>ROUND(I366*H366,2)</f>
        <v>0</v>
      </c>
      <c r="K366" s="211" t="s">
        <v>23</v>
      </c>
      <c r="L366" s="62"/>
      <c r="M366" s="216" t="s">
        <v>23</v>
      </c>
      <c r="N366" s="217" t="s">
        <v>44</v>
      </c>
      <c r="O366" s="43"/>
      <c r="P366" s="218">
        <f>O366*H366</f>
        <v>0</v>
      </c>
      <c r="Q366" s="218">
        <v>0</v>
      </c>
      <c r="R366" s="218">
        <f>Q366*H366</f>
        <v>0</v>
      </c>
      <c r="S366" s="218">
        <v>0</v>
      </c>
      <c r="T366" s="219">
        <f>S366*H366</f>
        <v>0</v>
      </c>
      <c r="AR366" s="25" t="s">
        <v>502</v>
      </c>
      <c r="AT366" s="25" t="s">
        <v>498</v>
      </c>
      <c r="AU366" s="25" t="s">
        <v>82</v>
      </c>
      <c r="AY366" s="25" t="s">
        <v>492</v>
      </c>
      <c r="BE366" s="220">
        <f>IF(N366="základní",J366,0)</f>
        <v>0</v>
      </c>
      <c r="BF366" s="220">
        <f>IF(N366="snížená",J366,0)</f>
        <v>0</v>
      </c>
      <c r="BG366" s="220">
        <f>IF(N366="zákl. přenesená",J366,0)</f>
        <v>0</v>
      </c>
      <c r="BH366" s="220">
        <f>IF(N366="sníž. přenesená",J366,0)</f>
        <v>0</v>
      </c>
      <c r="BI366" s="220">
        <f>IF(N366="nulová",J366,0)</f>
        <v>0</v>
      </c>
      <c r="BJ366" s="25" t="s">
        <v>80</v>
      </c>
      <c r="BK366" s="220">
        <f>ROUND(I366*H366,2)</f>
        <v>0</v>
      </c>
      <c r="BL366" s="25" t="s">
        <v>502</v>
      </c>
      <c r="BM366" s="25" t="s">
        <v>2011</v>
      </c>
    </row>
    <row r="367" spans="2:65" s="1" customFormat="1">
      <c r="B367" s="42"/>
      <c r="C367" s="64"/>
      <c r="D367" s="221" t="s">
        <v>506</v>
      </c>
      <c r="E367" s="64"/>
      <c r="F367" s="222" t="s">
        <v>13625</v>
      </c>
      <c r="G367" s="64"/>
      <c r="H367" s="64"/>
      <c r="I367" s="177"/>
      <c r="J367" s="64"/>
      <c r="K367" s="64"/>
      <c r="L367" s="62"/>
      <c r="M367" s="223"/>
      <c r="N367" s="43"/>
      <c r="O367" s="43"/>
      <c r="P367" s="43"/>
      <c r="Q367" s="43"/>
      <c r="R367" s="43"/>
      <c r="S367" s="43"/>
      <c r="T367" s="79"/>
      <c r="AT367" s="25" t="s">
        <v>506</v>
      </c>
      <c r="AU367" s="25" t="s">
        <v>82</v>
      </c>
    </row>
    <row r="368" spans="2:65" s="1" customFormat="1" ht="48">
      <c r="B368" s="42"/>
      <c r="C368" s="64"/>
      <c r="D368" s="227" t="s">
        <v>2254</v>
      </c>
      <c r="E368" s="64"/>
      <c r="F368" s="273" t="s">
        <v>13626</v>
      </c>
      <c r="G368" s="64"/>
      <c r="H368" s="64"/>
      <c r="I368" s="177"/>
      <c r="J368" s="64"/>
      <c r="K368" s="64"/>
      <c r="L368" s="62"/>
      <c r="M368" s="223"/>
      <c r="N368" s="43"/>
      <c r="O368" s="43"/>
      <c r="P368" s="43"/>
      <c r="Q368" s="43"/>
      <c r="R368" s="43"/>
      <c r="S368" s="43"/>
      <c r="T368" s="79"/>
      <c r="AT368" s="25" t="s">
        <v>2254</v>
      </c>
      <c r="AU368" s="25" t="s">
        <v>82</v>
      </c>
    </row>
    <row r="369" spans="2:65" s="1" customFormat="1" ht="16.5" customHeight="1">
      <c r="B369" s="42"/>
      <c r="C369" s="209" t="s">
        <v>1432</v>
      </c>
      <c r="D369" s="209" t="s">
        <v>498</v>
      </c>
      <c r="E369" s="210" t="s">
        <v>13627</v>
      </c>
      <c r="F369" s="211" t="s">
        <v>13628</v>
      </c>
      <c r="G369" s="212" t="s">
        <v>2537</v>
      </c>
      <c r="H369" s="213">
        <v>1</v>
      </c>
      <c r="I369" s="214"/>
      <c r="J369" s="215">
        <f>ROUND(I369*H369,2)</f>
        <v>0</v>
      </c>
      <c r="K369" s="211" t="s">
        <v>23</v>
      </c>
      <c r="L369" s="62"/>
      <c r="M369" s="216" t="s">
        <v>23</v>
      </c>
      <c r="N369" s="217" t="s">
        <v>44</v>
      </c>
      <c r="O369" s="43"/>
      <c r="P369" s="218">
        <f>O369*H369</f>
        <v>0</v>
      </c>
      <c r="Q369" s="218">
        <v>0</v>
      </c>
      <c r="R369" s="218">
        <f>Q369*H369</f>
        <v>0</v>
      </c>
      <c r="S369" s="218">
        <v>0</v>
      </c>
      <c r="T369" s="219">
        <f>S369*H369</f>
        <v>0</v>
      </c>
      <c r="AR369" s="25" t="s">
        <v>502</v>
      </c>
      <c r="AT369" s="25" t="s">
        <v>498</v>
      </c>
      <c r="AU369" s="25" t="s">
        <v>82</v>
      </c>
      <c r="AY369" s="25" t="s">
        <v>492</v>
      </c>
      <c r="BE369" s="220">
        <f>IF(N369="základní",J369,0)</f>
        <v>0</v>
      </c>
      <c r="BF369" s="220">
        <f>IF(N369="snížená",J369,0)</f>
        <v>0</v>
      </c>
      <c r="BG369" s="220">
        <f>IF(N369="zákl. přenesená",J369,0)</f>
        <v>0</v>
      </c>
      <c r="BH369" s="220">
        <f>IF(N369="sníž. přenesená",J369,0)</f>
        <v>0</v>
      </c>
      <c r="BI369" s="220">
        <f>IF(N369="nulová",J369,0)</f>
        <v>0</v>
      </c>
      <c r="BJ369" s="25" t="s">
        <v>80</v>
      </c>
      <c r="BK369" s="220">
        <f>ROUND(I369*H369,2)</f>
        <v>0</v>
      </c>
      <c r="BL369" s="25" t="s">
        <v>502</v>
      </c>
      <c r="BM369" s="25" t="s">
        <v>2029</v>
      </c>
    </row>
    <row r="370" spans="2:65" s="1" customFormat="1">
      <c r="B370" s="42"/>
      <c r="C370" s="64"/>
      <c r="D370" s="221" t="s">
        <v>506</v>
      </c>
      <c r="E370" s="64"/>
      <c r="F370" s="222" t="s">
        <v>13628</v>
      </c>
      <c r="G370" s="64"/>
      <c r="H370" s="64"/>
      <c r="I370" s="177"/>
      <c r="J370" s="64"/>
      <c r="K370" s="64"/>
      <c r="L370" s="62"/>
      <c r="M370" s="223"/>
      <c r="N370" s="43"/>
      <c r="O370" s="43"/>
      <c r="P370" s="43"/>
      <c r="Q370" s="43"/>
      <c r="R370" s="43"/>
      <c r="S370" s="43"/>
      <c r="T370" s="79"/>
      <c r="AT370" s="25" t="s">
        <v>506</v>
      </c>
      <c r="AU370" s="25" t="s">
        <v>82</v>
      </c>
    </row>
    <row r="371" spans="2:65" s="1" customFormat="1" ht="60">
      <c r="B371" s="42"/>
      <c r="C371" s="64"/>
      <c r="D371" s="227" t="s">
        <v>2254</v>
      </c>
      <c r="E371" s="64"/>
      <c r="F371" s="273" t="s">
        <v>13629</v>
      </c>
      <c r="G371" s="64"/>
      <c r="H371" s="64"/>
      <c r="I371" s="177"/>
      <c r="J371" s="64"/>
      <c r="K371" s="64"/>
      <c r="L371" s="62"/>
      <c r="M371" s="223"/>
      <c r="N371" s="43"/>
      <c r="O371" s="43"/>
      <c r="P371" s="43"/>
      <c r="Q371" s="43"/>
      <c r="R371" s="43"/>
      <c r="S371" s="43"/>
      <c r="T371" s="79"/>
      <c r="AT371" s="25" t="s">
        <v>2254</v>
      </c>
      <c r="AU371" s="25" t="s">
        <v>82</v>
      </c>
    </row>
    <row r="372" spans="2:65" s="1" customFormat="1" ht="16.5" customHeight="1">
      <c r="B372" s="42"/>
      <c r="C372" s="209" t="s">
        <v>1440</v>
      </c>
      <c r="D372" s="209" t="s">
        <v>498</v>
      </c>
      <c r="E372" s="210" t="s">
        <v>13630</v>
      </c>
      <c r="F372" s="211" t="s">
        <v>13631</v>
      </c>
      <c r="G372" s="212" t="s">
        <v>13632</v>
      </c>
      <c r="H372" s="213">
        <v>1</v>
      </c>
      <c r="I372" s="214"/>
      <c r="J372" s="215">
        <f>ROUND(I372*H372,2)</f>
        <v>0</v>
      </c>
      <c r="K372" s="211" t="s">
        <v>23</v>
      </c>
      <c r="L372" s="62"/>
      <c r="M372" s="216" t="s">
        <v>23</v>
      </c>
      <c r="N372" s="217" t="s">
        <v>44</v>
      </c>
      <c r="O372" s="43"/>
      <c r="P372" s="218">
        <f>O372*H372</f>
        <v>0</v>
      </c>
      <c r="Q372" s="218">
        <v>0</v>
      </c>
      <c r="R372" s="218">
        <f>Q372*H372</f>
        <v>0</v>
      </c>
      <c r="S372" s="218">
        <v>0</v>
      </c>
      <c r="T372" s="219">
        <f>S372*H372</f>
        <v>0</v>
      </c>
      <c r="AR372" s="25" t="s">
        <v>502</v>
      </c>
      <c r="AT372" s="25" t="s">
        <v>498</v>
      </c>
      <c r="AU372" s="25" t="s">
        <v>82</v>
      </c>
      <c r="AY372" s="25" t="s">
        <v>492</v>
      </c>
      <c r="BE372" s="220">
        <f>IF(N372="základní",J372,0)</f>
        <v>0</v>
      </c>
      <c r="BF372" s="220">
        <f>IF(N372="snížená",J372,0)</f>
        <v>0</v>
      </c>
      <c r="BG372" s="220">
        <f>IF(N372="zákl. přenesená",J372,0)</f>
        <v>0</v>
      </c>
      <c r="BH372" s="220">
        <f>IF(N372="sníž. přenesená",J372,0)</f>
        <v>0</v>
      </c>
      <c r="BI372" s="220">
        <f>IF(N372="nulová",J372,0)</f>
        <v>0</v>
      </c>
      <c r="BJ372" s="25" t="s">
        <v>80</v>
      </c>
      <c r="BK372" s="220">
        <f>ROUND(I372*H372,2)</f>
        <v>0</v>
      </c>
      <c r="BL372" s="25" t="s">
        <v>502</v>
      </c>
      <c r="BM372" s="25" t="s">
        <v>2040</v>
      </c>
    </row>
    <row r="373" spans="2:65" s="1" customFormat="1">
      <c r="B373" s="42"/>
      <c r="C373" s="64"/>
      <c r="D373" s="221" t="s">
        <v>506</v>
      </c>
      <c r="E373" s="64"/>
      <c r="F373" s="222" t="s">
        <v>13631</v>
      </c>
      <c r="G373" s="64"/>
      <c r="H373" s="64"/>
      <c r="I373" s="177"/>
      <c r="J373" s="64"/>
      <c r="K373" s="64"/>
      <c r="L373" s="62"/>
      <c r="M373" s="223"/>
      <c r="N373" s="43"/>
      <c r="O373" s="43"/>
      <c r="P373" s="43"/>
      <c r="Q373" s="43"/>
      <c r="R373" s="43"/>
      <c r="S373" s="43"/>
      <c r="T373" s="79"/>
      <c r="AT373" s="25" t="s">
        <v>506</v>
      </c>
      <c r="AU373" s="25" t="s">
        <v>82</v>
      </c>
    </row>
    <row r="374" spans="2:65" s="1" customFormat="1" ht="36">
      <c r="B374" s="42"/>
      <c r="C374" s="64"/>
      <c r="D374" s="227" t="s">
        <v>2254</v>
      </c>
      <c r="E374" s="64"/>
      <c r="F374" s="273" t="s">
        <v>13633</v>
      </c>
      <c r="G374" s="64"/>
      <c r="H374" s="64"/>
      <c r="I374" s="177"/>
      <c r="J374" s="64"/>
      <c r="K374" s="64"/>
      <c r="L374" s="62"/>
      <c r="M374" s="223"/>
      <c r="N374" s="43"/>
      <c r="O374" s="43"/>
      <c r="P374" s="43"/>
      <c r="Q374" s="43"/>
      <c r="R374" s="43"/>
      <c r="S374" s="43"/>
      <c r="T374" s="79"/>
      <c r="AT374" s="25" t="s">
        <v>2254</v>
      </c>
      <c r="AU374" s="25" t="s">
        <v>82</v>
      </c>
    </row>
    <row r="375" spans="2:65" s="1" customFormat="1" ht="16.5" customHeight="1">
      <c r="B375" s="42"/>
      <c r="C375" s="209" t="s">
        <v>1448</v>
      </c>
      <c r="D375" s="209" t="s">
        <v>498</v>
      </c>
      <c r="E375" s="210" t="s">
        <v>13634</v>
      </c>
      <c r="F375" s="211" t="s">
        <v>13635</v>
      </c>
      <c r="G375" s="212" t="s">
        <v>2537</v>
      </c>
      <c r="H375" s="213">
        <v>1</v>
      </c>
      <c r="I375" s="214"/>
      <c r="J375" s="215">
        <f>ROUND(I375*H375,2)</f>
        <v>0</v>
      </c>
      <c r="K375" s="211" t="s">
        <v>23</v>
      </c>
      <c r="L375" s="62"/>
      <c r="M375" s="216" t="s">
        <v>23</v>
      </c>
      <c r="N375" s="217" t="s">
        <v>44</v>
      </c>
      <c r="O375" s="43"/>
      <c r="P375" s="218">
        <f>O375*H375</f>
        <v>0</v>
      </c>
      <c r="Q375" s="218">
        <v>0</v>
      </c>
      <c r="R375" s="218">
        <f>Q375*H375</f>
        <v>0</v>
      </c>
      <c r="S375" s="218">
        <v>0</v>
      </c>
      <c r="T375" s="219">
        <f>S375*H375</f>
        <v>0</v>
      </c>
      <c r="AR375" s="25" t="s">
        <v>502</v>
      </c>
      <c r="AT375" s="25" t="s">
        <v>498</v>
      </c>
      <c r="AU375" s="25" t="s">
        <v>82</v>
      </c>
      <c r="AY375" s="25" t="s">
        <v>492</v>
      </c>
      <c r="BE375" s="220">
        <f>IF(N375="základní",J375,0)</f>
        <v>0</v>
      </c>
      <c r="BF375" s="220">
        <f>IF(N375="snížená",J375,0)</f>
        <v>0</v>
      </c>
      <c r="BG375" s="220">
        <f>IF(N375="zákl. přenesená",J375,0)</f>
        <v>0</v>
      </c>
      <c r="BH375" s="220">
        <f>IF(N375="sníž. přenesená",J375,0)</f>
        <v>0</v>
      </c>
      <c r="BI375" s="220">
        <f>IF(N375="nulová",J375,0)</f>
        <v>0</v>
      </c>
      <c r="BJ375" s="25" t="s">
        <v>80</v>
      </c>
      <c r="BK375" s="220">
        <f>ROUND(I375*H375,2)</f>
        <v>0</v>
      </c>
      <c r="BL375" s="25" t="s">
        <v>502</v>
      </c>
      <c r="BM375" s="25" t="s">
        <v>2051</v>
      </c>
    </row>
    <row r="376" spans="2:65" s="1" customFormat="1">
      <c r="B376" s="42"/>
      <c r="C376" s="64"/>
      <c r="D376" s="221" t="s">
        <v>506</v>
      </c>
      <c r="E376" s="64"/>
      <c r="F376" s="222" t="s">
        <v>13635</v>
      </c>
      <c r="G376" s="64"/>
      <c r="H376" s="64"/>
      <c r="I376" s="177"/>
      <c r="J376" s="64"/>
      <c r="K376" s="64"/>
      <c r="L376" s="62"/>
      <c r="M376" s="223"/>
      <c r="N376" s="43"/>
      <c r="O376" s="43"/>
      <c r="P376" s="43"/>
      <c r="Q376" s="43"/>
      <c r="R376" s="43"/>
      <c r="S376" s="43"/>
      <c r="T376" s="79"/>
      <c r="AT376" s="25" t="s">
        <v>506</v>
      </c>
      <c r="AU376" s="25" t="s">
        <v>82</v>
      </c>
    </row>
    <row r="377" spans="2:65" s="1" customFormat="1" ht="60">
      <c r="B377" s="42"/>
      <c r="C377" s="64"/>
      <c r="D377" s="227" t="s">
        <v>2254</v>
      </c>
      <c r="E377" s="64"/>
      <c r="F377" s="273" t="s">
        <v>13636</v>
      </c>
      <c r="G377" s="64"/>
      <c r="H377" s="64"/>
      <c r="I377" s="177"/>
      <c r="J377" s="64"/>
      <c r="K377" s="64"/>
      <c r="L377" s="62"/>
      <c r="M377" s="223"/>
      <c r="N377" s="43"/>
      <c r="O377" s="43"/>
      <c r="P377" s="43"/>
      <c r="Q377" s="43"/>
      <c r="R377" s="43"/>
      <c r="S377" s="43"/>
      <c r="T377" s="79"/>
      <c r="AT377" s="25" t="s">
        <v>2254</v>
      </c>
      <c r="AU377" s="25" t="s">
        <v>82</v>
      </c>
    </row>
    <row r="378" spans="2:65" s="1" customFormat="1" ht="16.5" customHeight="1">
      <c r="B378" s="42"/>
      <c r="C378" s="209" t="s">
        <v>1452</v>
      </c>
      <c r="D378" s="209" t="s">
        <v>498</v>
      </c>
      <c r="E378" s="210" t="s">
        <v>13637</v>
      </c>
      <c r="F378" s="211" t="s">
        <v>13638</v>
      </c>
      <c r="G378" s="212" t="s">
        <v>2537</v>
      </c>
      <c r="H378" s="213">
        <v>2</v>
      </c>
      <c r="I378" s="214"/>
      <c r="J378" s="215">
        <f>ROUND(I378*H378,2)</f>
        <v>0</v>
      </c>
      <c r="K378" s="211" t="s">
        <v>23</v>
      </c>
      <c r="L378" s="62"/>
      <c r="M378" s="216" t="s">
        <v>23</v>
      </c>
      <c r="N378" s="217" t="s">
        <v>44</v>
      </c>
      <c r="O378" s="43"/>
      <c r="P378" s="218">
        <f>O378*H378</f>
        <v>0</v>
      </c>
      <c r="Q378" s="218">
        <v>0</v>
      </c>
      <c r="R378" s="218">
        <f>Q378*H378</f>
        <v>0</v>
      </c>
      <c r="S378" s="218">
        <v>0</v>
      </c>
      <c r="T378" s="219">
        <f>S378*H378</f>
        <v>0</v>
      </c>
      <c r="AR378" s="25" t="s">
        <v>502</v>
      </c>
      <c r="AT378" s="25" t="s">
        <v>498</v>
      </c>
      <c r="AU378" s="25" t="s">
        <v>82</v>
      </c>
      <c r="AY378" s="25" t="s">
        <v>492</v>
      </c>
      <c r="BE378" s="220">
        <f>IF(N378="základní",J378,0)</f>
        <v>0</v>
      </c>
      <c r="BF378" s="220">
        <f>IF(N378="snížená",J378,0)</f>
        <v>0</v>
      </c>
      <c r="BG378" s="220">
        <f>IF(N378="zákl. přenesená",J378,0)</f>
        <v>0</v>
      </c>
      <c r="BH378" s="220">
        <f>IF(N378="sníž. přenesená",J378,0)</f>
        <v>0</v>
      </c>
      <c r="BI378" s="220">
        <f>IF(N378="nulová",J378,0)</f>
        <v>0</v>
      </c>
      <c r="BJ378" s="25" t="s">
        <v>80</v>
      </c>
      <c r="BK378" s="220">
        <f>ROUND(I378*H378,2)</f>
        <v>0</v>
      </c>
      <c r="BL378" s="25" t="s">
        <v>502</v>
      </c>
      <c r="BM378" s="25" t="s">
        <v>2068</v>
      </c>
    </row>
    <row r="379" spans="2:65" s="1" customFormat="1">
      <c r="B379" s="42"/>
      <c r="C379" s="64"/>
      <c r="D379" s="221" t="s">
        <v>506</v>
      </c>
      <c r="E379" s="64"/>
      <c r="F379" s="222" t="s">
        <v>13638</v>
      </c>
      <c r="G379" s="64"/>
      <c r="H379" s="64"/>
      <c r="I379" s="177"/>
      <c r="J379" s="64"/>
      <c r="K379" s="64"/>
      <c r="L379" s="62"/>
      <c r="M379" s="223"/>
      <c r="N379" s="43"/>
      <c r="O379" s="43"/>
      <c r="P379" s="43"/>
      <c r="Q379" s="43"/>
      <c r="R379" s="43"/>
      <c r="S379" s="43"/>
      <c r="T379" s="79"/>
      <c r="AT379" s="25" t="s">
        <v>506</v>
      </c>
      <c r="AU379" s="25" t="s">
        <v>82</v>
      </c>
    </row>
    <row r="380" spans="2:65" s="1" customFormat="1" ht="24">
      <c r="B380" s="42"/>
      <c r="C380" s="64"/>
      <c r="D380" s="227" t="s">
        <v>2254</v>
      </c>
      <c r="E380" s="64"/>
      <c r="F380" s="273" t="s">
        <v>13639</v>
      </c>
      <c r="G380" s="64"/>
      <c r="H380" s="64"/>
      <c r="I380" s="177"/>
      <c r="J380" s="64"/>
      <c r="K380" s="64"/>
      <c r="L380" s="62"/>
      <c r="M380" s="223"/>
      <c r="N380" s="43"/>
      <c r="O380" s="43"/>
      <c r="P380" s="43"/>
      <c r="Q380" s="43"/>
      <c r="R380" s="43"/>
      <c r="S380" s="43"/>
      <c r="T380" s="79"/>
      <c r="AT380" s="25" t="s">
        <v>2254</v>
      </c>
      <c r="AU380" s="25" t="s">
        <v>82</v>
      </c>
    </row>
    <row r="381" spans="2:65" s="1" customFormat="1" ht="16.5" customHeight="1">
      <c r="B381" s="42"/>
      <c r="C381" s="209" t="s">
        <v>1458</v>
      </c>
      <c r="D381" s="209" t="s">
        <v>498</v>
      </c>
      <c r="E381" s="210" t="s">
        <v>13640</v>
      </c>
      <c r="F381" s="211" t="s">
        <v>13641</v>
      </c>
      <c r="G381" s="212" t="s">
        <v>2537</v>
      </c>
      <c r="H381" s="213">
        <v>2</v>
      </c>
      <c r="I381" s="214"/>
      <c r="J381" s="215">
        <f>ROUND(I381*H381,2)</f>
        <v>0</v>
      </c>
      <c r="K381" s="211" t="s">
        <v>23</v>
      </c>
      <c r="L381" s="62"/>
      <c r="M381" s="216" t="s">
        <v>23</v>
      </c>
      <c r="N381" s="217" t="s">
        <v>44</v>
      </c>
      <c r="O381" s="43"/>
      <c r="P381" s="218">
        <f>O381*H381</f>
        <v>0</v>
      </c>
      <c r="Q381" s="218">
        <v>0</v>
      </c>
      <c r="R381" s="218">
        <f>Q381*H381</f>
        <v>0</v>
      </c>
      <c r="S381" s="218">
        <v>0</v>
      </c>
      <c r="T381" s="219">
        <f>S381*H381</f>
        <v>0</v>
      </c>
      <c r="AR381" s="25" t="s">
        <v>502</v>
      </c>
      <c r="AT381" s="25" t="s">
        <v>498</v>
      </c>
      <c r="AU381" s="25" t="s">
        <v>82</v>
      </c>
      <c r="AY381" s="25" t="s">
        <v>492</v>
      </c>
      <c r="BE381" s="220">
        <f>IF(N381="základní",J381,0)</f>
        <v>0</v>
      </c>
      <c r="BF381" s="220">
        <f>IF(N381="snížená",J381,0)</f>
        <v>0</v>
      </c>
      <c r="BG381" s="220">
        <f>IF(N381="zákl. přenesená",J381,0)</f>
        <v>0</v>
      </c>
      <c r="BH381" s="220">
        <f>IF(N381="sníž. přenesená",J381,0)</f>
        <v>0</v>
      </c>
      <c r="BI381" s="220">
        <f>IF(N381="nulová",J381,0)</f>
        <v>0</v>
      </c>
      <c r="BJ381" s="25" t="s">
        <v>80</v>
      </c>
      <c r="BK381" s="220">
        <f>ROUND(I381*H381,2)</f>
        <v>0</v>
      </c>
      <c r="BL381" s="25" t="s">
        <v>502</v>
      </c>
      <c r="BM381" s="25" t="s">
        <v>2077</v>
      </c>
    </row>
    <row r="382" spans="2:65" s="1" customFormat="1">
      <c r="B382" s="42"/>
      <c r="C382" s="64"/>
      <c r="D382" s="221" t="s">
        <v>506</v>
      </c>
      <c r="E382" s="64"/>
      <c r="F382" s="222" t="s">
        <v>13641</v>
      </c>
      <c r="G382" s="64"/>
      <c r="H382" s="64"/>
      <c r="I382" s="177"/>
      <c r="J382" s="64"/>
      <c r="K382" s="64"/>
      <c r="L382" s="62"/>
      <c r="M382" s="223"/>
      <c r="N382" s="43"/>
      <c r="O382" s="43"/>
      <c r="P382" s="43"/>
      <c r="Q382" s="43"/>
      <c r="R382" s="43"/>
      <c r="S382" s="43"/>
      <c r="T382" s="79"/>
      <c r="AT382" s="25" t="s">
        <v>506</v>
      </c>
      <c r="AU382" s="25" t="s">
        <v>82</v>
      </c>
    </row>
    <row r="383" spans="2:65" s="1" customFormat="1" ht="24">
      <c r="B383" s="42"/>
      <c r="C383" s="64"/>
      <c r="D383" s="227" t="s">
        <v>2254</v>
      </c>
      <c r="E383" s="64"/>
      <c r="F383" s="273" t="s">
        <v>13639</v>
      </c>
      <c r="G383" s="64"/>
      <c r="H383" s="64"/>
      <c r="I383" s="177"/>
      <c r="J383" s="64"/>
      <c r="K383" s="64"/>
      <c r="L383" s="62"/>
      <c r="M383" s="223"/>
      <c r="N383" s="43"/>
      <c r="O383" s="43"/>
      <c r="P383" s="43"/>
      <c r="Q383" s="43"/>
      <c r="R383" s="43"/>
      <c r="S383" s="43"/>
      <c r="T383" s="79"/>
      <c r="AT383" s="25" t="s">
        <v>2254</v>
      </c>
      <c r="AU383" s="25" t="s">
        <v>82</v>
      </c>
    </row>
    <row r="384" spans="2:65" s="1" customFormat="1" ht="16.5" customHeight="1">
      <c r="B384" s="42"/>
      <c r="C384" s="209" t="s">
        <v>1462</v>
      </c>
      <c r="D384" s="209" t="s">
        <v>498</v>
      </c>
      <c r="E384" s="210" t="s">
        <v>13642</v>
      </c>
      <c r="F384" s="211" t="s">
        <v>13643</v>
      </c>
      <c r="G384" s="212" t="s">
        <v>2537</v>
      </c>
      <c r="H384" s="213">
        <v>1</v>
      </c>
      <c r="I384" s="214"/>
      <c r="J384" s="215">
        <f>ROUND(I384*H384,2)</f>
        <v>0</v>
      </c>
      <c r="K384" s="211" t="s">
        <v>23</v>
      </c>
      <c r="L384" s="62"/>
      <c r="M384" s="216" t="s">
        <v>23</v>
      </c>
      <c r="N384" s="217" t="s">
        <v>44</v>
      </c>
      <c r="O384" s="43"/>
      <c r="P384" s="218">
        <f>O384*H384</f>
        <v>0</v>
      </c>
      <c r="Q384" s="218">
        <v>0</v>
      </c>
      <c r="R384" s="218">
        <f>Q384*H384</f>
        <v>0</v>
      </c>
      <c r="S384" s="218">
        <v>0</v>
      </c>
      <c r="T384" s="219">
        <f>S384*H384</f>
        <v>0</v>
      </c>
      <c r="AR384" s="25" t="s">
        <v>502</v>
      </c>
      <c r="AT384" s="25" t="s">
        <v>498</v>
      </c>
      <c r="AU384" s="25" t="s">
        <v>82</v>
      </c>
      <c r="AY384" s="25" t="s">
        <v>492</v>
      </c>
      <c r="BE384" s="220">
        <f>IF(N384="základní",J384,0)</f>
        <v>0</v>
      </c>
      <c r="BF384" s="220">
        <f>IF(N384="snížená",J384,0)</f>
        <v>0</v>
      </c>
      <c r="BG384" s="220">
        <f>IF(N384="zákl. přenesená",J384,0)</f>
        <v>0</v>
      </c>
      <c r="BH384" s="220">
        <f>IF(N384="sníž. přenesená",J384,0)</f>
        <v>0</v>
      </c>
      <c r="BI384" s="220">
        <f>IF(N384="nulová",J384,0)</f>
        <v>0</v>
      </c>
      <c r="BJ384" s="25" t="s">
        <v>80</v>
      </c>
      <c r="BK384" s="220">
        <f>ROUND(I384*H384,2)</f>
        <v>0</v>
      </c>
      <c r="BL384" s="25" t="s">
        <v>502</v>
      </c>
      <c r="BM384" s="25" t="s">
        <v>2092</v>
      </c>
    </row>
    <row r="385" spans="2:65" s="1" customFormat="1">
      <c r="B385" s="42"/>
      <c r="C385" s="64"/>
      <c r="D385" s="221" t="s">
        <v>506</v>
      </c>
      <c r="E385" s="64"/>
      <c r="F385" s="222" t="s">
        <v>13643</v>
      </c>
      <c r="G385" s="64"/>
      <c r="H385" s="64"/>
      <c r="I385" s="177"/>
      <c r="J385" s="64"/>
      <c r="K385" s="64"/>
      <c r="L385" s="62"/>
      <c r="M385" s="223"/>
      <c r="N385" s="43"/>
      <c r="O385" s="43"/>
      <c r="P385" s="43"/>
      <c r="Q385" s="43"/>
      <c r="R385" s="43"/>
      <c r="S385" s="43"/>
      <c r="T385" s="79"/>
      <c r="AT385" s="25" t="s">
        <v>506</v>
      </c>
      <c r="AU385" s="25" t="s">
        <v>82</v>
      </c>
    </row>
    <row r="386" spans="2:65" s="1" customFormat="1" ht="24">
      <c r="B386" s="42"/>
      <c r="C386" s="64"/>
      <c r="D386" s="227" t="s">
        <v>2254</v>
      </c>
      <c r="E386" s="64"/>
      <c r="F386" s="273" t="s">
        <v>13670</v>
      </c>
      <c r="G386" s="64"/>
      <c r="H386" s="64"/>
      <c r="I386" s="177"/>
      <c r="J386" s="64"/>
      <c r="K386" s="64"/>
      <c r="L386" s="62"/>
      <c r="M386" s="223"/>
      <c r="N386" s="43"/>
      <c r="O386" s="43"/>
      <c r="P386" s="43"/>
      <c r="Q386" s="43"/>
      <c r="R386" s="43"/>
      <c r="S386" s="43"/>
      <c r="T386" s="79"/>
      <c r="AT386" s="25" t="s">
        <v>2254</v>
      </c>
      <c r="AU386" s="25" t="s">
        <v>82</v>
      </c>
    </row>
    <row r="387" spans="2:65" s="1" customFormat="1" ht="16.5" customHeight="1">
      <c r="B387" s="42"/>
      <c r="C387" s="209" t="s">
        <v>1490</v>
      </c>
      <c r="D387" s="209" t="s">
        <v>498</v>
      </c>
      <c r="E387" s="210" t="s">
        <v>13645</v>
      </c>
      <c r="F387" s="211" t="s">
        <v>13646</v>
      </c>
      <c r="G387" s="212" t="s">
        <v>832</v>
      </c>
      <c r="H387" s="213">
        <v>40</v>
      </c>
      <c r="I387" s="214"/>
      <c r="J387" s="215">
        <f>ROUND(I387*H387,2)</f>
        <v>0</v>
      </c>
      <c r="K387" s="211" t="s">
        <v>23</v>
      </c>
      <c r="L387" s="62"/>
      <c r="M387" s="216" t="s">
        <v>23</v>
      </c>
      <c r="N387" s="217" t="s">
        <v>44</v>
      </c>
      <c r="O387" s="43"/>
      <c r="P387" s="218">
        <f>O387*H387</f>
        <v>0</v>
      </c>
      <c r="Q387" s="218">
        <v>0</v>
      </c>
      <c r="R387" s="218">
        <f>Q387*H387</f>
        <v>0</v>
      </c>
      <c r="S387" s="218">
        <v>0</v>
      </c>
      <c r="T387" s="219">
        <f>S387*H387</f>
        <v>0</v>
      </c>
      <c r="AR387" s="25" t="s">
        <v>502</v>
      </c>
      <c r="AT387" s="25" t="s">
        <v>498</v>
      </c>
      <c r="AU387" s="25" t="s">
        <v>82</v>
      </c>
      <c r="AY387" s="25" t="s">
        <v>492</v>
      </c>
      <c r="BE387" s="220">
        <f>IF(N387="základní",J387,0)</f>
        <v>0</v>
      </c>
      <c r="BF387" s="220">
        <f>IF(N387="snížená",J387,0)</f>
        <v>0</v>
      </c>
      <c r="BG387" s="220">
        <f>IF(N387="zákl. přenesená",J387,0)</f>
        <v>0</v>
      </c>
      <c r="BH387" s="220">
        <f>IF(N387="sníž. přenesená",J387,0)</f>
        <v>0</v>
      </c>
      <c r="BI387" s="220">
        <f>IF(N387="nulová",J387,0)</f>
        <v>0</v>
      </c>
      <c r="BJ387" s="25" t="s">
        <v>80</v>
      </c>
      <c r="BK387" s="220">
        <f>ROUND(I387*H387,2)</f>
        <v>0</v>
      </c>
      <c r="BL387" s="25" t="s">
        <v>502</v>
      </c>
      <c r="BM387" s="25" t="s">
        <v>2101</v>
      </c>
    </row>
    <row r="388" spans="2:65" s="1" customFormat="1">
      <c r="B388" s="42"/>
      <c r="C388" s="64"/>
      <c r="D388" s="221" t="s">
        <v>506</v>
      </c>
      <c r="E388" s="64"/>
      <c r="F388" s="222" t="s">
        <v>13646</v>
      </c>
      <c r="G388" s="64"/>
      <c r="H388" s="64"/>
      <c r="I388" s="177"/>
      <c r="J388" s="64"/>
      <c r="K388" s="64"/>
      <c r="L388" s="62"/>
      <c r="M388" s="223"/>
      <c r="N388" s="43"/>
      <c r="O388" s="43"/>
      <c r="P388" s="43"/>
      <c r="Q388" s="43"/>
      <c r="R388" s="43"/>
      <c r="S388" s="43"/>
      <c r="T388" s="79"/>
      <c r="AT388" s="25" t="s">
        <v>506</v>
      </c>
      <c r="AU388" s="25" t="s">
        <v>82</v>
      </c>
    </row>
    <row r="389" spans="2:65" s="1" customFormat="1" ht="48">
      <c r="B389" s="42"/>
      <c r="C389" s="64"/>
      <c r="D389" s="227" t="s">
        <v>2254</v>
      </c>
      <c r="E389" s="64"/>
      <c r="F389" s="273" t="s">
        <v>13647</v>
      </c>
      <c r="G389" s="64"/>
      <c r="H389" s="64"/>
      <c r="I389" s="177"/>
      <c r="J389" s="64"/>
      <c r="K389" s="64"/>
      <c r="L389" s="62"/>
      <c r="M389" s="223"/>
      <c r="N389" s="43"/>
      <c r="O389" s="43"/>
      <c r="P389" s="43"/>
      <c r="Q389" s="43"/>
      <c r="R389" s="43"/>
      <c r="S389" s="43"/>
      <c r="T389" s="79"/>
      <c r="AT389" s="25" t="s">
        <v>2254</v>
      </c>
      <c r="AU389" s="25" t="s">
        <v>82</v>
      </c>
    </row>
    <row r="390" spans="2:65" s="1" customFormat="1" ht="16.5" customHeight="1">
      <c r="B390" s="42"/>
      <c r="C390" s="209" t="s">
        <v>1497</v>
      </c>
      <c r="D390" s="209" t="s">
        <v>498</v>
      </c>
      <c r="E390" s="210" t="s">
        <v>13648</v>
      </c>
      <c r="F390" s="211" t="s">
        <v>13649</v>
      </c>
      <c r="G390" s="212" t="s">
        <v>13632</v>
      </c>
      <c r="H390" s="213">
        <v>1</v>
      </c>
      <c r="I390" s="214"/>
      <c r="J390" s="215">
        <f>ROUND(I390*H390,2)</f>
        <v>0</v>
      </c>
      <c r="K390" s="211" t="s">
        <v>23</v>
      </c>
      <c r="L390" s="62"/>
      <c r="M390" s="216" t="s">
        <v>23</v>
      </c>
      <c r="N390" s="217" t="s">
        <v>44</v>
      </c>
      <c r="O390" s="43"/>
      <c r="P390" s="218">
        <f>O390*H390</f>
        <v>0</v>
      </c>
      <c r="Q390" s="218">
        <v>0</v>
      </c>
      <c r="R390" s="218">
        <f>Q390*H390</f>
        <v>0</v>
      </c>
      <c r="S390" s="218">
        <v>0</v>
      </c>
      <c r="T390" s="219">
        <f>S390*H390</f>
        <v>0</v>
      </c>
      <c r="AR390" s="25" t="s">
        <v>502</v>
      </c>
      <c r="AT390" s="25" t="s">
        <v>498</v>
      </c>
      <c r="AU390" s="25" t="s">
        <v>82</v>
      </c>
      <c r="AY390" s="25" t="s">
        <v>492</v>
      </c>
      <c r="BE390" s="220">
        <f>IF(N390="základní",J390,0)</f>
        <v>0</v>
      </c>
      <c r="BF390" s="220">
        <f>IF(N390="snížená",J390,0)</f>
        <v>0</v>
      </c>
      <c r="BG390" s="220">
        <f>IF(N390="zákl. přenesená",J390,0)</f>
        <v>0</v>
      </c>
      <c r="BH390" s="220">
        <f>IF(N390="sníž. přenesená",J390,0)</f>
        <v>0</v>
      </c>
      <c r="BI390" s="220">
        <f>IF(N390="nulová",J390,0)</f>
        <v>0</v>
      </c>
      <c r="BJ390" s="25" t="s">
        <v>80</v>
      </c>
      <c r="BK390" s="220">
        <f>ROUND(I390*H390,2)</f>
        <v>0</v>
      </c>
      <c r="BL390" s="25" t="s">
        <v>502</v>
      </c>
      <c r="BM390" s="25" t="s">
        <v>2113</v>
      </c>
    </row>
    <row r="391" spans="2:65" s="1" customFormat="1">
      <c r="B391" s="42"/>
      <c r="C391" s="64"/>
      <c r="D391" s="221" t="s">
        <v>506</v>
      </c>
      <c r="E391" s="64"/>
      <c r="F391" s="222" t="s">
        <v>13649</v>
      </c>
      <c r="G391" s="64"/>
      <c r="H391" s="64"/>
      <c r="I391" s="177"/>
      <c r="J391" s="64"/>
      <c r="K391" s="64"/>
      <c r="L391" s="62"/>
      <c r="M391" s="223"/>
      <c r="N391" s="43"/>
      <c r="O391" s="43"/>
      <c r="P391" s="43"/>
      <c r="Q391" s="43"/>
      <c r="R391" s="43"/>
      <c r="S391" s="43"/>
      <c r="T391" s="79"/>
      <c r="AT391" s="25" t="s">
        <v>506</v>
      </c>
      <c r="AU391" s="25" t="s">
        <v>82</v>
      </c>
    </row>
    <row r="392" spans="2:65" s="1" customFormat="1" ht="24">
      <c r="B392" s="42"/>
      <c r="C392" s="64"/>
      <c r="D392" s="227" t="s">
        <v>2254</v>
      </c>
      <c r="E392" s="64"/>
      <c r="F392" s="273" t="s">
        <v>13650</v>
      </c>
      <c r="G392" s="64"/>
      <c r="H392" s="64"/>
      <c r="I392" s="177"/>
      <c r="J392" s="64"/>
      <c r="K392" s="64"/>
      <c r="L392" s="62"/>
      <c r="M392" s="223"/>
      <c r="N392" s="43"/>
      <c r="O392" s="43"/>
      <c r="P392" s="43"/>
      <c r="Q392" s="43"/>
      <c r="R392" s="43"/>
      <c r="S392" s="43"/>
      <c r="T392" s="79"/>
      <c r="AT392" s="25" t="s">
        <v>2254</v>
      </c>
      <c r="AU392" s="25" t="s">
        <v>82</v>
      </c>
    </row>
    <row r="393" spans="2:65" s="1" customFormat="1" ht="16.5" customHeight="1">
      <c r="B393" s="42"/>
      <c r="C393" s="209" t="s">
        <v>1502</v>
      </c>
      <c r="D393" s="209" t="s">
        <v>498</v>
      </c>
      <c r="E393" s="210" t="s">
        <v>13651</v>
      </c>
      <c r="F393" s="211" t="s">
        <v>13652</v>
      </c>
      <c r="G393" s="212" t="s">
        <v>13632</v>
      </c>
      <c r="H393" s="213">
        <v>1</v>
      </c>
      <c r="I393" s="214"/>
      <c r="J393" s="215">
        <f>ROUND(I393*H393,2)</f>
        <v>0</v>
      </c>
      <c r="K393" s="211" t="s">
        <v>23</v>
      </c>
      <c r="L393" s="62"/>
      <c r="M393" s="216" t="s">
        <v>23</v>
      </c>
      <c r="N393" s="217" t="s">
        <v>44</v>
      </c>
      <c r="O393" s="43"/>
      <c r="P393" s="218">
        <f>O393*H393</f>
        <v>0</v>
      </c>
      <c r="Q393" s="218">
        <v>0</v>
      </c>
      <c r="R393" s="218">
        <f>Q393*H393</f>
        <v>0</v>
      </c>
      <c r="S393" s="218">
        <v>0</v>
      </c>
      <c r="T393" s="219">
        <f>S393*H393</f>
        <v>0</v>
      </c>
      <c r="AR393" s="25" t="s">
        <v>502</v>
      </c>
      <c r="AT393" s="25" t="s">
        <v>498</v>
      </c>
      <c r="AU393" s="25" t="s">
        <v>82</v>
      </c>
      <c r="AY393" s="25" t="s">
        <v>492</v>
      </c>
      <c r="BE393" s="220">
        <f>IF(N393="základní",J393,0)</f>
        <v>0</v>
      </c>
      <c r="BF393" s="220">
        <f>IF(N393="snížená",J393,0)</f>
        <v>0</v>
      </c>
      <c r="BG393" s="220">
        <f>IF(N393="zákl. přenesená",J393,0)</f>
        <v>0</v>
      </c>
      <c r="BH393" s="220">
        <f>IF(N393="sníž. přenesená",J393,0)</f>
        <v>0</v>
      </c>
      <c r="BI393" s="220">
        <f>IF(N393="nulová",J393,0)</f>
        <v>0</v>
      </c>
      <c r="BJ393" s="25" t="s">
        <v>80</v>
      </c>
      <c r="BK393" s="220">
        <f>ROUND(I393*H393,2)</f>
        <v>0</v>
      </c>
      <c r="BL393" s="25" t="s">
        <v>502</v>
      </c>
      <c r="BM393" s="25" t="s">
        <v>2125</v>
      </c>
    </row>
    <row r="394" spans="2:65" s="1" customFormat="1">
      <c r="B394" s="42"/>
      <c r="C394" s="64"/>
      <c r="D394" s="221" t="s">
        <v>506</v>
      </c>
      <c r="E394" s="64"/>
      <c r="F394" s="222" t="s">
        <v>13652</v>
      </c>
      <c r="G394" s="64"/>
      <c r="H394" s="64"/>
      <c r="I394" s="177"/>
      <c r="J394" s="64"/>
      <c r="K394" s="64"/>
      <c r="L394" s="62"/>
      <c r="M394" s="223"/>
      <c r="N394" s="43"/>
      <c r="O394" s="43"/>
      <c r="P394" s="43"/>
      <c r="Q394" s="43"/>
      <c r="R394" s="43"/>
      <c r="S394" s="43"/>
      <c r="T394" s="79"/>
      <c r="AT394" s="25" t="s">
        <v>506</v>
      </c>
      <c r="AU394" s="25" t="s">
        <v>82</v>
      </c>
    </row>
    <row r="395" spans="2:65" s="1" customFormat="1" ht="24">
      <c r="B395" s="42"/>
      <c r="C395" s="64"/>
      <c r="D395" s="227" t="s">
        <v>2254</v>
      </c>
      <c r="E395" s="64"/>
      <c r="F395" s="273" t="s">
        <v>13653</v>
      </c>
      <c r="G395" s="64"/>
      <c r="H395" s="64"/>
      <c r="I395" s="177"/>
      <c r="J395" s="64"/>
      <c r="K395" s="64"/>
      <c r="L395" s="62"/>
      <c r="M395" s="223"/>
      <c r="N395" s="43"/>
      <c r="O395" s="43"/>
      <c r="P395" s="43"/>
      <c r="Q395" s="43"/>
      <c r="R395" s="43"/>
      <c r="S395" s="43"/>
      <c r="T395" s="79"/>
      <c r="AT395" s="25" t="s">
        <v>2254</v>
      </c>
      <c r="AU395" s="25" t="s">
        <v>82</v>
      </c>
    </row>
    <row r="396" spans="2:65" s="1" customFormat="1" ht="16.5" customHeight="1">
      <c r="B396" s="42"/>
      <c r="C396" s="209" t="s">
        <v>1529</v>
      </c>
      <c r="D396" s="209" t="s">
        <v>498</v>
      </c>
      <c r="E396" s="210" t="s">
        <v>13654</v>
      </c>
      <c r="F396" s="211" t="s">
        <v>13652</v>
      </c>
      <c r="G396" s="212" t="s">
        <v>13632</v>
      </c>
      <c r="H396" s="213">
        <v>1</v>
      </c>
      <c r="I396" s="214"/>
      <c r="J396" s="215">
        <f>ROUND(I396*H396,2)</f>
        <v>0</v>
      </c>
      <c r="K396" s="211" t="s">
        <v>23</v>
      </c>
      <c r="L396" s="62"/>
      <c r="M396" s="216" t="s">
        <v>23</v>
      </c>
      <c r="N396" s="217" t="s">
        <v>44</v>
      </c>
      <c r="O396" s="43"/>
      <c r="P396" s="218">
        <f>O396*H396</f>
        <v>0</v>
      </c>
      <c r="Q396" s="218">
        <v>0</v>
      </c>
      <c r="R396" s="218">
        <f>Q396*H396</f>
        <v>0</v>
      </c>
      <c r="S396" s="218">
        <v>0</v>
      </c>
      <c r="T396" s="219">
        <f>S396*H396</f>
        <v>0</v>
      </c>
      <c r="AR396" s="25" t="s">
        <v>502</v>
      </c>
      <c r="AT396" s="25" t="s">
        <v>498</v>
      </c>
      <c r="AU396" s="25" t="s">
        <v>82</v>
      </c>
      <c r="AY396" s="25" t="s">
        <v>492</v>
      </c>
      <c r="BE396" s="220">
        <f>IF(N396="základní",J396,0)</f>
        <v>0</v>
      </c>
      <c r="BF396" s="220">
        <f>IF(N396="snížená",J396,0)</f>
        <v>0</v>
      </c>
      <c r="BG396" s="220">
        <f>IF(N396="zákl. přenesená",J396,0)</f>
        <v>0</v>
      </c>
      <c r="BH396" s="220">
        <f>IF(N396="sníž. přenesená",J396,0)</f>
        <v>0</v>
      </c>
      <c r="BI396" s="220">
        <f>IF(N396="nulová",J396,0)</f>
        <v>0</v>
      </c>
      <c r="BJ396" s="25" t="s">
        <v>80</v>
      </c>
      <c r="BK396" s="220">
        <f>ROUND(I396*H396,2)</f>
        <v>0</v>
      </c>
      <c r="BL396" s="25" t="s">
        <v>502</v>
      </c>
      <c r="BM396" s="25" t="s">
        <v>2133</v>
      </c>
    </row>
    <row r="397" spans="2:65" s="1" customFormat="1">
      <c r="B397" s="42"/>
      <c r="C397" s="64"/>
      <c r="D397" s="221" t="s">
        <v>506</v>
      </c>
      <c r="E397" s="64"/>
      <c r="F397" s="222" t="s">
        <v>13652</v>
      </c>
      <c r="G397" s="64"/>
      <c r="H397" s="64"/>
      <c r="I397" s="177"/>
      <c r="J397" s="64"/>
      <c r="K397" s="64"/>
      <c r="L397" s="62"/>
      <c r="M397" s="223"/>
      <c r="N397" s="43"/>
      <c r="O397" s="43"/>
      <c r="P397" s="43"/>
      <c r="Q397" s="43"/>
      <c r="R397" s="43"/>
      <c r="S397" s="43"/>
      <c r="T397" s="79"/>
      <c r="AT397" s="25" t="s">
        <v>506</v>
      </c>
      <c r="AU397" s="25" t="s">
        <v>82</v>
      </c>
    </row>
    <row r="398" spans="2:65" s="1" customFormat="1" ht="36">
      <c r="B398" s="42"/>
      <c r="C398" s="64"/>
      <c r="D398" s="227" t="s">
        <v>2254</v>
      </c>
      <c r="E398" s="64"/>
      <c r="F398" s="273" t="s">
        <v>13655</v>
      </c>
      <c r="G398" s="64"/>
      <c r="H398" s="64"/>
      <c r="I398" s="177"/>
      <c r="J398" s="64"/>
      <c r="K398" s="64"/>
      <c r="L398" s="62"/>
      <c r="M398" s="223"/>
      <c r="N398" s="43"/>
      <c r="O398" s="43"/>
      <c r="P398" s="43"/>
      <c r="Q398" s="43"/>
      <c r="R398" s="43"/>
      <c r="S398" s="43"/>
      <c r="T398" s="79"/>
      <c r="AT398" s="25" t="s">
        <v>2254</v>
      </c>
      <c r="AU398" s="25" t="s">
        <v>82</v>
      </c>
    </row>
    <row r="399" spans="2:65" s="1" customFormat="1" ht="16.5" customHeight="1">
      <c r="B399" s="42"/>
      <c r="C399" s="209" t="s">
        <v>1535</v>
      </c>
      <c r="D399" s="209" t="s">
        <v>498</v>
      </c>
      <c r="E399" s="210" t="s">
        <v>13656</v>
      </c>
      <c r="F399" s="211" t="s">
        <v>13652</v>
      </c>
      <c r="G399" s="212" t="s">
        <v>13632</v>
      </c>
      <c r="H399" s="213">
        <v>1</v>
      </c>
      <c r="I399" s="214"/>
      <c r="J399" s="215">
        <f>ROUND(I399*H399,2)</f>
        <v>0</v>
      </c>
      <c r="K399" s="211" t="s">
        <v>23</v>
      </c>
      <c r="L399" s="62"/>
      <c r="M399" s="216" t="s">
        <v>23</v>
      </c>
      <c r="N399" s="217" t="s">
        <v>44</v>
      </c>
      <c r="O399" s="43"/>
      <c r="P399" s="218">
        <f>O399*H399</f>
        <v>0</v>
      </c>
      <c r="Q399" s="218">
        <v>0</v>
      </c>
      <c r="R399" s="218">
        <f>Q399*H399</f>
        <v>0</v>
      </c>
      <c r="S399" s="218">
        <v>0</v>
      </c>
      <c r="T399" s="219">
        <f>S399*H399</f>
        <v>0</v>
      </c>
      <c r="AR399" s="25" t="s">
        <v>502</v>
      </c>
      <c r="AT399" s="25" t="s">
        <v>498</v>
      </c>
      <c r="AU399" s="25" t="s">
        <v>82</v>
      </c>
      <c r="AY399" s="25" t="s">
        <v>492</v>
      </c>
      <c r="BE399" s="220">
        <f>IF(N399="základní",J399,0)</f>
        <v>0</v>
      </c>
      <c r="BF399" s="220">
        <f>IF(N399="snížená",J399,0)</f>
        <v>0</v>
      </c>
      <c r="BG399" s="220">
        <f>IF(N399="zákl. přenesená",J399,0)</f>
        <v>0</v>
      </c>
      <c r="BH399" s="220">
        <f>IF(N399="sníž. přenesená",J399,0)</f>
        <v>0</v>
      </c>
      <c r="BI399" s="220">
        <f>IF(N399="nulová",J399,0)</f>
        <v>0</v>
      </c>
      <c r="BJ399" s="25" t="s">
        <v>80</v>
      </c>
      <c r="BK399" s="220">
        <f>ROUND(I399*H399,2)</f>
        <v>0</v>
      </c>
      <c r="BL399" s="25" t="s">
        <v>502</v>
      </c>
      <c r="BM399" s="25" t="s">
        <v>2147</v>
      </c>
    </row>
    <row r="400" spans="2:65" s="1" customFormat="1">
      <c r="B400" s="42"/>
      <c r="C400" s="64"/>
      <c r="D400" s="221" t="s">
        <v>506</v>
      </c>
      <c r="E400" s="64"/>
      <c r="F400" s="222" t="s">
        <v>13652</v>
      </c>
      <c r="G400" s="64"/>
      <c r="H400" s="64"/>
      <c r="I400" s="177"/>
      <c r="J400" s="64"/>
      <c r="K400" s="64"/>
      <c r="L400" s="62"/>
      <c r="M400" s="223"/>
      <c r="N400" s="43"/>
      <c r="O400" s="43"/>
      <c r="P400" s="43"/>
      <c r="Q400" s="43"/>
      <c r="R400" s="43"/>
      <c r="S400" s="43"/>
      <c r="T400" s="79"/>
      <c r="AT400" s="25" t="s">
        <v>506</v>
      </c>
      <c r="AU400" s="25" t="s">
        <v>82</v>
      </c>
    </row>
    <row r="401" spans="2:65" s="1" customFormat="1" ht="36">
      <c r="B401" s="42"/>
      <c r="C401" s="64"/>
      <c r="D401" s="227" t="s">
        <v>2254</v>
      </c>
      <c r="E401" s="64"/>
      <c r="F401" s="273" t="s">
        <v>13657</v>
      </c>
      <c r="G401" s="64"/>
      <c r="H401" s="64"/>
      <c r="I401" s="177"/>
      <c r="J401" s="64"/>
      <c r="K401" s="64"/>
      <c r="L401" s="62"/>
      <c r="M401" s="223"/>
      <c r="N401" s="43"/>
      <c r="O401" s="43"/>
      <c r="P401" s="43"/>
      <c r="Q401" s="43"/>
      <c r="R401" s="43"/>
      <c r="S401" s="43"/>
      <c r="T401" s="79"/>
      <c r="AT401" s="25" t="s">
        <v>2254</v>
      </c>
      <c r="AU401" s="25" t="s">
        <v>82</v>
      </c>
    </row>
    <row r="402" spans="2:65" s="1" customFormat="1" ht="16.5" customHeight="1">
      <c r="B402" s="42"/>
      <c r="C402" s="209" t="s">
        <v>1541</v>
      </c>
      <c r="D402" s="209" t="s">
        <v>498</v>
      </c>
      <c r="E402" s="210" t="s">
        <v>13658</v>
      </c>
      <c r="F402" s="211" t="s">
        <v>13652</v>
      </c>
      <c r="G402" s="212" t="s">
        <v>13632</v>
      </c>
      <c r="H402" s="213">
        <v>1</v>
      </c>
      <c r="I402" s="214"/>
      <c r="J402" s="215">
        <f>ROUND(I402*H402,2)</f>
        <v>0</v>
      </c>
      <c r="K402" s="211" t="s">
        <v>23</v>
      </c>
      <c r="L402" s="62"/>
      <c r="M402" s="216" t="s">
        <v>23</v>
      </c>
      <c r="N402" s="217" t="s">
        <v>44</v>
      </c>
      <c r="O402" s="43"/>
      <c r="P402" s="218">
        <f>O402*H402</f>
        <v>0</v>
      </c>
      <c r="Q402" s="218">
        <v>0</v>
      </c>
      <c r="R402" s="218">
        <f>Q402*H402</f>
        <v>0</v>
      </c>
      <c r="S402" s="218">
        <v>0</v>
      </c>
      <c r="T402" s="219">
        <f>S402*H402</f>
        <v>0</v>
      </c>
      <c r="AR402" s="25" t="s">
        <v>502</v>
      </c>
      <c r="AT402" s="25" t="s">
        <v>498</v>
      </c>
      <c r="AU402" s="25" t="s">
        <v>82</v>
      </c>
      <c r="AY402" s="25" t="s">
        <v>492</v>
      </c>
      <c r="BE402" s="220">
        <f>IF(N402="základní",J402,0)</f>
        <v>0</v>
      </c>
      <c r="BF402" s="220">
        <f>IF(N402="snížená",J402,0)</f>
        <v>0</v>
      </c>
      <c r="BG402" s="220">
        <f>IF(N402="zákl. přenesená",J402,0)</f>
        <v>0</v>
      </c>
      <c r="BH402" s="220">
        <f>IF(N402="sníž. přenesená",J402,0)</f>
        <v>0</v>
      </c>
      <c r="BI402" s="220">
        <f>IF(N402="nulová",J402,0)</f>
        <v>0</v>
      </c>
      <c r="BJ402" s="25" t="s">
        <v>80</v>
      </c>
      <c r="BK402" s="220">
        <f>ROUND(I402*H402,2)</f>
        <v>0</v>
      </c>
      <c r="BL402" s="25" t="s">
        <v>502</v>
      </c>
      <c r="BM402" s="25" t="s">
        <v>2160</v>
      </c>
    </row>
    <row r="403" spans="2:65" s="1" customFormat="1">
      <c r="B403" s="42"/>
      <c r="C403" s="64"/>
      <c r="D403" s="221" t="s">
        <v>506</v>
      </c>
      <c r="E403" s="64"/>
      <c r="F403" s="222" t="s">
        <v>13652</v>
      </c>
      <c r="G403" s="64"/>
      <c r="H403" s="64"/>
      <c r="I403" s="177"/>
      <c r="J403" s="64"/>
      <c r="K403" s="64"/>
      <c r="L403" s="62"/>
      <c r="M403" s="223"/>
      <c r="N403" s="43"/>
      <c r="O403" s="43"/>
      <c r="P403" s="43"/>
      <c r="Q403" s="43"/>
      <c r="R403" s="43"/>
      <c r="S403" s="43"/>
      <c r="T403" s="79"/>
      <c r="AT403" s="25" t="s">
        <v>506</v>
      </c>
      <c r="AU403" s="25" t="s">
        <v>82</v>
      </c>
    </row>
    <row r="404" spans="2:65" s="1" customFormat="1" ht="24">
      <c r="B404" s="42"/>
      <c r="C404" s="64"/>
      <c r="D404" s="227" t="s">
        <v>2254</v>
      </c>
      <c r="E404" s="64"/>
      <c r="F404" s="273" t="s">
        <v>13659</v>
      </c>
      <c r="G404" s="64"/>
      <c r="H404" s="64"/>
      <c r="I404" s="177"/>
      <c r="J404" s="64"/>
      <c r="K404" s="64"/>
      <c r="L404" s="62"/>
      <c r="M404" s="223"/>
      <c r="N404" s="43"/>
      <c r="O404" s="43"/>
      <c r="P404" s="43"/>
      <c r="Q404" s="43"/>
      <c r="R404" s="43"/>
      <c r="S404" s="43"/>
      <c r="T404" s="79"/>
      <c r="AT404" s="25" t="s">
        <v>2254</v>
      </c>
      <c r="AU404" s="25" t="s">
        <v>82</v>
      </c>
    </row>
    <row r="405" spans="2:65" s="1" customFormat="1" ht="16.5" customHeight="1">
      <c r="B405" s="42"/>
      <c r="C405" s="209" t="s">
        <v>1546</v>
      </c>
      <c r="D405" s="209" t="s">
        <v>498</v>
      </c>
      <c r="E405" s="210" t="s">
        <v>13660</v>
      </c>
      <c r="F405" s="211" t="s">
        <v>13652</v>
      </c>
      <c r="G405" s="212" t="s">
        <v>13632</v>
      </c>
      <c r="H405" s="213">
        <v>1</v>
      </c>
      <c r="I405" s="214"/>
      <c r="J405" s="215">
        <f>ROUND(I405*H405,2)</f>
        <v>0</v>
      </c>
      <c r="K405" s="211" t="s">
        <v>23</v>
      </c>
      <c r="L405" s="62"/>
      <c r="M405" s="216" t="s">
        <v>23</v>
      </c>
      <c r="N405" s="217" t="s">
        <v>44</v>
      </c>
      <c r="O405" s="43"/>
      <c r="P405" s="218">
        <f>O405*H405</f>
        <v>0</v>
      </c>
      <c r="Q405" s="218">
        <v>0</v>
      </c>
      <c r="R405" s="218">
        <f>Q405*H405</f>
        <v>0</v>
      </c>
      <c r="S405" s="218">
        <v>0</v>
      </c>
      <c r="T405" s="219">
        <f>S405*H405</f>
        <v>0</v>
      </c>
      <c r="AR405" s="25" t="s">
        <v>502</v>
      </c>
      <c r="AT405" s="25" t="s">
        <v>498</v>
      </c>
      <c r="AU405" s="25" t="s">
        <v>82</v>
      </c>
      <c r="AY405" s="25" t="s">
        <v>492</v>
      </c>
      <c r="BE405" s="220">
        <f>IF(N405="základní",J405,0)</f>
        <v>0</v>
      </c>
      <c r="BF405" s="220">
        <f>IF(N405="snížená",J405,0)</f>
        <v>0</v>
      </c>
      <c r="BG405" s="220">
        <f>IF(N405="zákl. přenesená",J405,0)</f>
        <v>0</v>
      </c>
      <c r="BH405" s="220">
        <f>IF(N405="sníž. přenesená",J405,0)</f>
        <v>0</v>
      </c>
      <c r="BI405" s="220">
        <f>IF(N405="nulová",J405,0)</f>
        <v>0</v>
      </c>
      <c r="BJ405" s="25" t="s">
        <v>80</v>
      </c>
      <c r="BK405" s="220">
        <f>ROUND(I405*H405,2)</f>
        <v>0</v>
      </c>
      <c r="BL405" s="25" t="s">
        <v>502</v>
      </c>
      <c r="BM405" s="25" t="s">
        <v>2180</v>
      </c>
    </row>
    <row r="406" spans="2:65" s="1" customFormat="1">
      <c r="B406" s="42"/>
      <c r="C406" s="64"/>
      <c r="D406" s="221" t="s">
        <v>506</v>
      </c>
      <c r="E406" s="64"/>
      <c r="F406" s="222" t="s">
        <v>13652</v>
      </c>
      <c r="G406" s="64"/>
      <c r="H406" s="64"/>
      <c r="I406" s="177"/>
      <c r="J406" s="64"/>
      <c r="K406" s="64"/>
      <c r="L406" s="62"/>
      <c r="M406" s="223"/>
      <c r="N406" s="43"/>
      <c r="O406" s="43"/>
      <c r="P406" s="43"/>
      <c r="Q406" s="43"/>
      <c r="R406" s="43"/>
      <c r="S406" s="43"/>
      <c r="T406" s="79"/>
      <c r="AT406" s="25" t="s">
        <v>506</v>
      </c>
      <c r="AU406" s="25" t="s">
        <v>82</v>
      </c>
    </row>
    <row r="407" spans="2:65" s="1" customFormat="1" ht="24">
      <c r="B407" s="42"/>
      <c r="C407" s="64"/>
      <c r="D407" s="227" t="s">
        <v>2254</v>
      </c>
      <c r="E407" s="64"/>
      <c r="F407" s="273" t="s">
        <v>13661</v>
      </c>
      <c r="G407" s="64"/>
      <c r="H407" s="64"/>
      <c r="I407" s="177"/>
      <c r="J407" s="64"/>
      <c r="K407" s="64"/>
      <c r="L407" s="62"/>
      <c r="M407" s="223"/>
      <c r="N407" s="43"/>
      <c r="O407" s="43"/>
      <c r="P407" s="43"/>
      <c r="Q407" s="43"/>
      <c r="R407" s="43"/>
      <c r="S407" s="43"/>
      <c r="T407" s="79"/>
      <c r="AT407" s="25" t="s">
        <v>2254</v>
      </c>
      <c r="AU407" s="25" t="s">
        <v>82</v>
      </c>
    </row>
    <row r="408" spans="2:65" s="1" customFormat="1" ht="16.5" customHeight="1">
      <c r="B408" s="42"/>
      <c r="C408" s="209" t="s">
        <v>1554</v>
      </c>
      <c r="D408" s="209" t="s">
        <v>498</v>
      </c>
      <c r="E408" s="210" t="s">
        <v>13662</v>
      </c>
      <c r="F408" s="211" t="s">
        <v>13652</v>
      </c>
      <c r="G408" s="212" t="s">
        <v>13632</v>
      </c>
      <c r="H408" s="213">
        <v>1</v>
      </c>
      <c r="I408" s="214"/>
      <c r="J408" s="215">
        <f>ROUND(I408*H408,2)</f>
        <v>0</v>
      </c>
      <c r="K408" s="211" t="s">
        <v>23</v>
      </c>
      <c r="L408" s="62"/>
      <c r="M408" s="216" t="s">
        <v>23</v>
      </c>
      <c r="N408" s="217" t="s">
        <v>44</v>
      </c>
      <c r="O408" s="43"/>
      <c r="P408" s="218">
        <f>O408*H408</f>
        <v>0</v>
      </c>
      <c r="Q408" s="218">
        <v>0</v>
      </c>
      <c r="R408" s="218">
        <f>Q408*H408</f>
        <v>0</v>
      </c>
      <c r="S408" s="218">
        <v>0</v>
      </c>
      <c r="T408" s="219">
        <f>S408*H408</f>
        <v>0</v>
      </c>
      <c r="AR408" s="25" t="s">
        <v>502</v>
      </c>
      <c r="AT408" s="25" t="s">
        <v>498</v>
      </c>
      <c r="AU408" s="25" t="s">
        <v>82</v>
      </c>
      <c r="AY408" s="25" t="s">
        <v>492</v>
      </c>
      <c r="BE408" s="220">
        <f>IF(N408="základní",J408,0)</f>
        <v>0</v>
      </c>
      <c r="BF408" s="220">
        <f>IF(N408="snížená",J408,0)</f>
        <v>0</v>
      </c>
      <c r="BG408" s="220">
        <f>IF(N408="zákl. přenesená",J408,0)</f>
        <v>0</v>
      </c>
      <c r="BH408" s="220">
        <f>IF(N408="sníž. přenesená",J408,0)</f>
        <v>0</v>
      </c>
      <c r="BI408" s="220">
        <f>IF(N408="nulová",J408,0)</f>
        <v>0</v>
      </c>
      <c r="BJ408" s="25" t="s">
        <v>80</v>
      </c>
      <c r="BK408" s="220">
        <f>ROUND(I408*H408,2)</f>
        <v>0</v>
      </c>
      <c r="BL408" s="25" t="s">
        <v>502</v>
      </c>
      <c r="BM408" s="25" t="s">
        <v>2194</v>
      </c>
    </row>
    <row r="409" spans="2:65" s="1" customFormat="1">
      <c r="B409" s="42"/>
      <c r="C409" s="64"/>
      <c r="D409" s="221" t="s">
        <v>506</v>
      </c>
      <c r="E409" s="64"/>
      <c r="F409" s="222" t="s">
        <v>13652</v>
      </c>
      <c r="G409" s="64"/>
      <c r="H409" s="64"/>
      <c r="I409" s="177"/>
      <c r="J409" s="64"/>
      <c r="K409" s="64"/>
      <c r="L409" s="62"/>
      <c r="M409" s="223"/>
      <c r="N409" s="43"/>
      <c r="O409" s="43"/>
      <c r="P409" s="43"/>
      <c r="Q409" s="43"/>
      <c r="R409" s="43"/>
      <c r="S409" s="43"/>
      <c r="T409" s="79"/>
      <c r="AT409" s="25" t="s">
        <v>506</v>
      </c>
      <c r="AU409" s="25" t="s">
        <v>82</v>
      </c>
    </row>
    <row r="410" spans="2:65" s="1" customFormat="1" ht="60">
      <c r="B410" s="42"/>
      <c r="C410" s="64"/>
      <c r="D410" s="227" t="s">
        <v>2254</v>
      </c>
      <c r="E410" s="64"/>
      <c r="F410" s="273" t="s">
        <v>13663</v>
      </c>
      <c r="G410" s="64"/>
      <c r="H410" s="64"/>
      <c r="I410" s="177"/>
      <c r="J410" s="64"/>
      <c r="K410" s="64"/>
      <c r="L410" s="62"/>
      <c r="M410" s="223"/>
      <c r="N410" s="43"/>
      <c r="O410" s="43"/>
      <c r="P410" s="43"/>
      <c r="Q410" s="43"/>
      <c r="R410" s="43"/>
      <c r="S410" s="43"/>
      <c r="T410" s="79"/>
      <c r="AT410" s="25" t="s">
        <v>2254</v>
      </c>
      <c r="AU410" s="25" t="s">
        <v>82</v>
      </c>
    </row>
    <row r="411" spans="2:65" s="1" customFormat="1" ht="16.5" customHeight="1">
      <c r="B411" s="42"/>
      <c r="C411" s="209" t="s">
        <v>1563</v>
      </c>
      <c r="D411" s="209" t="s">
        <v>498</v>
      </c>
      <c r="E411" s="210" t="s">
        <v>13664</v>
      </c>
      <c r="F411" s="211" t="s">
        <v>13652</v>
      </c>
      <c r="G411" s="212" t="s">
        <v>13632</v>
      </c>
      <c r="H411" s="213">
        <v>1</v>
      </c>
      <c r="I411" s="214"/>
      <c r="J411" s="215">
        <f>ROUND(I411*H411,2)</f>
        <v>0</v>
      </c>
      <c r="K411" s="211" t="s">
        <v>23</v>
      </c>
      <c r="L411" s="62"/>
      <c r="M411" s="216" t="s">
        <v>23</v>
      </c>
      <c r="N411" s="217" t="s">
        <v>44</v>
      </c>
      <c r="O411" s="43"/>
      <c r="P411" s="218">
        <f>O411*H411</f>
        <v>0</v>
      </c>
      <c r="Q411" s="218">
        <v>0</v>
      </c>
      <c r="R411" s="218">
        <f>Q411*H411</f>
        <v>0</v>
      </c>
      <c r="S411" s="218">
        <v>0</v>
      </c>
      <c r="T411" s="219">
        <f>S411*H411</f>
        <v>0</v>
      </c>
      <c r="AR411" s="25" t="s">
        <v>502</v>
      </c>
      <c r="AT411" s="25" t="s">
        <v>498</v>
      </c>
      <c r="AU411" s="25" t="s">
        <v>82</v>
      </c>
      <c r="AY411" s="25" t="s">
        <v>492</v>
      </c>
      <c r="BE411" s="220">
        <f>IF(N411="základní",J411,0)</f>
        <v>0</v>
      </c>
      <c r="BF411" s="220">
        <f>IF(N411="snížená",J411,0)</f>
        <v>0</v>
      </c>
      <c r="BG411" s="220">
        <f>IF(N411="zákl. přenesená",J411,0)</f>
        <v>0</v>
      </c>
      <c r="BH411" s="220">
        <f>IF(N411="sníž. přenesená",J411,0)</f>
        <v>0</v>
      </c>
      <c r="BI411" s="220">
        <f>IF(N411="nulová",J411,0)</f>
        <v>0</v>
      </c>
      <c r="BJ411" s="25" t="s">
        <v>80</v>
      </c>
      <c r="BK411" s="220">
        <f>ROUND(I411*H411,2)</f>
        <v>0</v>
      </c>
      <c r="BL411" s="25" t="s">
        <v>502</v>
      </c>
      <c r="BM411" s="25" t="s">
        <v>2205</v>
      </c>
    </row>
    <row r="412" spans="2:65" s="1" customFormat="1">
      <c r="B412" s="42"/>
      <c r="C412" s="64"/>
      <c r="D412" s="221" t="s">
        <v>506</v>
      </c>
      <c r="E412" s="64"/>
      <c r="F412" s="222" t="s">
        <v>13652</v>
      </c>
      <c r="G412" s="64"/>
      <c r="H412" s="64"/>
      <c r="I412" s="177"/>
      <c r="J412" s="64"/>
      <c r="K412" s="64"/>
      <c r="L412" s="62"/>
      <c r="M412" s="223"/>
      <c r="N412" s="43"/>
      <c r="O412" s="43"/>
      <c r="P412" s="43"/>
      <c r="Q412" s="43"/>
      <c r="R412" s="43"/>
      <c r="S412" s="43"/>
      <c r="T412" s="79"/>
      <c r="AT412" s="25" t="s">
        <v>506</v>
      </c>
      <c r="AU412" s="25" t="s">
        <v>82</v>
      </c>
    </row>
    <row r="413" spans="2:65" s="1" customFormat="1" ht="24">
      <c r="B413" s="42"/>
      <c r="C413" s="64"/>
      <c r="D413" s="221" t="s">
        <v>2254</v>
      </c>
      <c r="E413" s="64"/>
      <c r="F413" s="224" t="s">
        <v>13665</v>
      </c>
      <c r="G413" s="64"/>
      <c r="H413" s="64"/>
      <c r="I413" s="177"/>
      <c r="J413" s="64"/>
      <c r="K413" s="64"/>
      <c r="L413" s="62"/>
      <c r="M413" s="223"/>
      <c r="N413" s="43"/>
      <c r="O413" s="43"/>
      <c r="P413" s="43"/>
      <c r="Q413" s="43"/>
      <c r="R413" s="43"/>
      <c r="S413" s="43"/>
      <c r="T413" s="79"/>
      <c r="AT413" s="25" t="s">
        <v>2254</v>
      </c>
      <c r="AU413" s="25" t="s">
        <v>82</v>
      </c>
    </row>
    <row r="414" spans="2:65" s="11" customFormat="1" ht="29.85" customHeight="1">
      <c r="B414" s="192"/>
      <c r="C414" s="193"/>
      <c r="D414" s="206" t="s">
        <v>72</v>
      </c>
      <c r="E414" s="207" t="s">
        <v>5920</v>
      </c>
      <c r="F414" s="207" t="s">
        <v>13677</v>
      </c>
      <c r="G414" s="193"/>
      <c r="H414" s="193"/>
      <c r="I414" s="196"/>
      <c r="J414" s="208">
        <f>BK414</f>
        <v>0</v>
      </c>
      <c r="K414" s="193"/>
      <c r="L414" s="198"/>
      <c r="M414" s="199"/>
      <c r="N414" s="200"/>
      <c r="O414" s="200"/>
      <c r="P414" s="201">
        <f>SUM(P415:P468)</f>
        <v>0</v>
      </c>
      <c r="Q414" s="200"/>
      <c r="R414" s="201">
        <f>SUM(R415:R468)</f>
        <v>0</v>
      </c>
      <c r="S414" s="200"/>
      <c r="T414" s="202">
        <f>SUM(T415:T468)</f>
        <v>0</v>
      </c>
      <c r="AR414" s="203" t="s">
        <v>80</v>
      </c>
      <c r="AT414" s="204" t="s">
        <v>72</v>
      </c>
      <c r="AU414" s="204" t="s">
        <v>80</v>
      </c>
      <c r="AY414" s="203" t="s">
        <v>492</v>
      </c>
      <c r="BK414" s="205">
        <f>SUM(BK415:BK468)</f>
        <v>0</v>
      </c>
    </row>
    <row r="415" spans="2:65" s="1" customFormat="1" ht="16.5" customHeight="1">
      <c r="B415" s="42"/>
      <c r="C415" s="209" t="s">
        <v>1567</v>
      </c>
      <c r="D415" s="209" t="s">
        <v>498</v>
      </c>
      <c r="E415" s="210" t="s">
        <v>13618</v>
      </c>
      <c r="F415" s="211" t="s">
        <v>13619</v>
      </c>
      <c r="G415" s="212" t="s">
        <v>2537</v>
      </c>
      <c r="H415" s="213">
        <v>1</v>
      </c>
      <c r="I415" s="214"/>
      <c r="J415" s="215">
        <f>ROUND(I415*H415,2)</f>
        <v>0</v>
      </c>
      <c r="K415" s="211" t="s">
        <v>23</v>
      </c>
      <c r="L415" s="62"/>
      <c r="M415" s="216" t="s">
        <v>23</v>
      </c>
      <c r="N415" s="217" t="s">
        <v>44</v>
      </c>
      <c r="O415" s="43"/>
      <c r="P415" s="218">
        <f>O415*H415</f>
        <v>0</v>
      </c>
      <c r="Q415" s="218">
        <v>0</v>
      </c>
      <c r="R415" s="218">
        <f>Q415*H415</f>
        <v>0</v>
      </c>
      <c r="S415" s="218">
        <v>0</v>
      </c>
      <c r="T415" s="219">
        <f>S415*H415</f>
        <v>0</v>
      </c>
      <c r="AR415" s="25" t="s">
        <v>502</v>
      </c>
      <c r="AT415" s="25" t="s">
        <v>498</v>
      </c>
      <c r="AU415" s="25" t="s">
        <v>82</v>
      </c>
      <c r="AY415" s="25" t="s">
        <v>492</v>
      </c>
      <c r="BE415" s="220">
        <f>IF(N415="základní",J415,0)</f>
        <v>0</v>
      </c>
      <c r="BF415" s="220">
        <f>IF(N415="snížená",J415,0)</f>
        <v>0</v>
      </c>
      <c r="BG415" s="220">
        <f>IF(N415="zákl. přenesená",J415,0)</f>
        <v>0</v>
      </c>
      <c r="BH415" s="220">
        <f>IF(N415="sníž. přenesená",J415,0)</f>
        <v>0</v>
      </c>
      <c r="BI415" s="220">
        <f>IF(N415="nulová",J415,0)</f>
        <v>0</v>
      </c>
      <c r="BJ415" s="25" t="s">
        <v>80</v>
      </c>
      <c r="BK415" s="220">
        <f>ROUND(I415*H415,2)</f>
        <v>0</v>
      </c>
      <c r="BL415" s="25" t="s">
        <v>502</v>
      </c>
      <c r="BM415" s="25" t="s">
        <v>2214</v>
      </c>
    </row>
    <row r="416" spans="2:65" s="1" customFormat="1">
      <c r="B416" s="42"/>
      <c r="C416" s="64"/>
      <c r="D416" s="221" t="s">
        <v>506</v>
      </c>
      <c r="E416" s="64"/>
      <c r="F416" s="222" t="s">
        <v>13619</v>
      </c>
      <c r="G416" s="64"/>
      <c r="H416" s="64"/>
      <c r="I416" s="177"/>
      <c r="J416" s="64"/>
      <c r="K416" s="64"/>
      <c r="L416" s="62"/>
      <c r="M416" s="223"/>
      <c r="N416" s="43"/>
      <c r="O416" s="43"/>
      <c r="P416" s="43"/>
      <c r="Q416" s="43"/>
      <c r="R416" s="43"/>
      <c r="S416" s="43"/>
      <c r="T416" s="79"/>
      <c r="AT416" s="25" t="s">
        <v>506</v>
      </c>
      <c r="AU416" s="25" t="s">
        <v>82</v>
      </c>
    </row>
    <row r="417" spans="2:65" s="1" customFormat="1" ht="48">
      <c r="B417" s="42"/>
      <c r="C417" s="64"/>
      <c r="D417" s="227" t="s">
        <v>2254</v>
      </c>
      <c r="E417" s="64"/>
      <c r="F417" s="273" t="s">
        <v>13620</v>
      </c>
      <c r="G417" s="64"/>
      <c r="H417" s="64"/>
      <c r="I417" s="177"/>
      <c r="J417" s="64"/>
      <c r="K417" s="64"/>
      <c r="L417" s="62"/>
      <c r="M417" s="223"/>
      <c r="N417" s="43"/>
      <c r="O417" s="43"/>
      <c r="P417" s="43"/>
      <c r="Q417" s="43"/>
      <c r="R417" s="43"/>
      <c r="S417" s="43"/>
      <c r="T417" s="79"/>
      <c r="AT417" s="25" t="s">
        <v>2254</v>
      </c>
      <c r="AU417" s="25" t="s">
        <v>82</v>
      </c>
    </row>
    <row r="418" spans="2:65" s="1" customFormat="1" ht="16.5" customHeight="1">
      <c r="B418" s="42"/>
      <c r="C418" s="209" t="s">
        <v>1571</v>
      </c>
      <c r="D418" s="209" t="s">
        <v>498</v>
      </c>
      <c r="E418" s="210" t="s">
        <v>13621</v>
      </c>
      <c r="F418" s="211" t="s">
        <v>13622</v>
      </c>
      <c r="G418" s="212" t="s">
        <v>2537</v>
      </c>
      <c r="H418" s="213">
        <v>1</v>
      </c>
      <c r="I418" s="214"/>
      <c r="J418" s="215">
        <f>ROUND(I418*H418,2)</f>
        <v>0</v>
      </c>
      <c r="K418" s="211" t="s">
        <v>23</v>
      </c>
      <c r="L418" s="62"/>
      <c r="M418" s="216" t="s">
        <v>23</v>
      </c>
      <c r="N418" s="217" t="s">
        <v>44</v>
      </c>
      <c r="O418" s="43"/>
      <c r="P418" s="218">
        <f>O418*H418</f>
        <v>0</v>
      </c>
      <c r="Q418" s="218">
        <v>0</v>
      </c>
      <c r="R418" s="218">
        <f>Q418*H418</f>
        <v>0</v>
      </c>
      <c r="S418" s="218">
        <v>0</v>
      </c>
      <c r="T418" s="219">
        <f>S418*H418</f>
        <v>0</v>
      </c>
      <c r="AR418" s="25" t="s">
        <v>502</v>
      </c>
      <c r="AT418" s="25" t="s">
        <v>498</v>
      </c>
      <c r="AU418" s="25" t="s">
        <v>82</v>
      </c>
      <c r="AY418" s="25" t="s">
        <v>492</v>
      </c>
      <c r="BE418" s="220">
        <f>IF(N418="základní",J418,0)</f>
        <v>0</v>
      </c>
      <c r="BF418" s="220">
        <f>IF(N418="snížená",J418,0)</f>
        <v>0</v>
      </c>
      <c r="BG418" s="220">
        <f>IF(N418="zákl. přenesená",J418,0)</f>
        <v>0</v>
      </c>
      <c r="BH418" s="220">
        <f>IF(N418="sníž. přenesená",J418,0)</f>
        <v>0</v>
      </c>
      <c r="BI418" s="220">
        <f>IF(N418="nulová",J418,0)</f>
        <v>0</v>
      </c>
      <c r="BJ418" s="25" t="s">
        <v>80</v>
      </c>
      <c r="BK418" s="220">
        <f>ROUND(I418*H418,2)</f>
        <v>0</v>
      </c>
      <c r="BL418" s="25" t="s">
        <v>502</v>
      </c>
      <c r="BM418" s="25" t="s">
        <v>2225</v>
      </c>
    </row>
    <row r="419" spans="2:65" s="1" customFormat="1">
      <c r="B419" s="42"/>
      <c r="C419" s="64"/>
      <c r="D419" s="221" t="s">
        <v>506</v>
      </c>
      <c r="E419" s="64"/>
      <c r="F419" s="222" t="s">
        <v>13622</v>
      </c>
      <c r="G419" s="64"/>
      <c r="H419" s="64"/>
      <c r="I419" s="177"/>
      <c r="J419" s="64"/>
      <c r="K419" s="64"/>
      <c r="L419" s="62"/>
      <c r="M419" s="223"/>
      <c r="N419" s="43"/>
      <c r="O419" s="43"/>
      <c r="P419" s="43"/>
      <c r="Q419" s="43"/>
      <c r="R419" s="43"/>
      <c r="S419" s="43"/>
      <c r="T419" s="79"/>
      <c r="AT419" s="25" t="s">
        <v>506</v>
      </c>
      <c r="AU419" s="25" t="s">
        <v>82</v>
      </c>
    </row>
    <row r="420" spans="2:65" s="1" customFormat="1" ht="24">
      <c r="B420" s="42"/>
      <c r="C420" s="64"/>
      <c r="D420" s="227" t="s">
        <v>2254</v>
      </c>
      <c r="E420" s="64"/>
      <c r="F420" s="273" t="s">
        <v>13623</v>
      </c>
      <c r="G420" s="64"/>
      <c r="H420" s="64"/>
      <c r="I420" s="177"/>
      <c r="J420" s="64"/>
      <c r="K420" s="64"/>
      <c r="L420" s="62"/>
      <c r="M420" s="223"/>
      <c r="N420" s="43"/>
      <c r="O420" s="43"/>
      <c r="P420" s="43"/>
      <c r="Q420" s="43"/>
      <c r="R420" s="43"/>
      <c r="S420" s="43"/>
      <c r="T420" s="79"/>
      <c r="AT420" s="25" t="s">
        <v>2254</v>
      </c>
      <c r="AU420" s="25" t="s">
        <v>82</v>
      </c>
    </row>
    <row r="421" spans="2:65" s="1" customFormat="1" ht="16.5" customHeight="1">
      <c r="B421" s="42"/>
      <c r="C421" s="209" t="s">
        <v>1578</v>
      </c>
      <c r="D421" s="209" t="s">
        <v>498</v>
      </c>
      <c r="E421" s="210" t="s">
        <v>13624</v>
      </c>
      <c r="F421" s="211" t="s">
        <v>13625</v>
      </c>
      <c r="G421" s="212" t="s">
        <v>2537</v>
      </c>
      <c r="H421" s="213">
        <v>1</v>
      </c>
      <c r="I421" s="214"/>
      <c r="J421" s="215">
        <f>ROUND(I421*H421,2)</f>
        <v>0</v>
      </c>
      <c r="K421" s="211" t="s">
        <v>23</v>
      </c>
      <c r="L421" s="62"/>
      <c r="M421" s="216" t="s">
        <v>23</v>
      </c>
      <c r="N421" s="217" t="s">
        <v>44</v>
      </c>
      <c r="O421" s="43"/>
      <c r="P421" s="218">
        <f>O421*H421</f>
        <v>0</v>
      </c>
      <c r="Q421" s="218">
        <v>0</v>
      </c>
      <c r="R421" s="218">
        <f>Q421*H421</f>
        <v>0</v>
      </c>
      <c r="S421" s="218">
        <v>0</v>
      </c>
      <c r="T421" s="219">
        <f>S421*H421</f>
        <v>0</v>
      </c>
      <c r="AR421" s="25" t="s">
        <v>502</v>
      </c>
      <c r="AT421" s="25" t="s">
        <v>498</v>
      </c>
      <c r="AU421" s="25" t="s">
        <v>82</v>
      </c>
      <c r="AY421" s="25" t="s">
        <v>492</v>
      </c>
      <c r="BE421" s="220">
        <f>IF(N421="základní",J421,0)</f>
        <v>0</v>
      </c>
      <c r="BF421" s="220">
        <f>IF(N421="snížená",J421,0)</f>
        <v>0</v>
      </c>
      <c r="BG421" s="220">
        <f>IF(N421="zákl. přenesená",J421,0)</f>
        <v>0</v>
      </c>
      <c r="BH421" s="220">
        <f>IF(N421="sníž. přenesená",J421,0)</f>
        <v>0</v>
      </c>
      <c r="BI421" s="220">
        <f>IF(N421="nulová",J421,0)</f>
        <v>0</v>
      </c>
      <c r="BJ421" s="25" t="s">
        <v>80</v>
      </c>
      <c r="BK421" s="220">
        <f>ROUND(I421*H421,2)</f>
        <v>0</v>
      </c>
      <c r="BL421" s="25" t="s">
        <v>502</v>
      </c>
      <c r="BM421" s="25" t="s">
        <v>2237</v>
      </c>
    </row>
    <row r="422" spans="2:65" s="1" customFormat="1">
      <c r="B422" s="42"/>
      <c r="C422" s="64"/>
      <c r="D422" s="221" t="s">
        <v>506</v>
      </c>
      <c r="E422" s="64"/>
      <c r="F422" s="222" t="s">
        <v>13625</v>
      </c>
      <c r="G422" s="64"/>
      <c r="H422" s="64"/>
      <c r="I422" s="177"/>
      <c r="J422" s="64"/>
      <c r="K422" s="64"/>
      <c r="L422" s="62"/>
      <c r="M422" s="223"/>
      <c r="N422" s="43"/>
      <c r="O422" s="43"/>
      <c r="P422" s="43"/>
      <c r="Q422" s="43"/>
      <c r="R422" s="43"/>
      <c r="S422" s="43"/>
      <c r="T422" s="79"/>
      <c r="AT422" s="25" t="s">
        <v>506</v>
      </c>
      <c r="AU422" s="25" t="s">
        <v>82</v>
      </c>
    </row>
    <row r="423" spans="2:65" s="1" customFormat="1" ht="48">
      <c r="B423" s="42"/>
      <c r="C423" s="64"/>
      <c r="D423" s="227" t="s">
        <v>2254</v>
      </c>
      <c r="E423" s="64"/>
      <c r="F423" s="273" t="s">
        <v>13626</v>
      </c>
      <c r="G423" s="64"/>
      <c r="H423" s="64"/>
      <c r="I423" s="177"/>
      <c r="J423" s="64"/>
      <c r="K423" s="64"/>
      <c r="L423" s="62"/>
      <c r="M423" s="223"/>
      <c r="N423" s="43"/>
      <c r="O423" s="43"/>
      <c r="P423" s="43"/>
      <c r="Q423" s="43"/>
      <c r="R423" s="43"/>
      <c r="S423" s="43"/>
      <c r="T423" s="79"/>
      <c r="AT423" s="25" t="s">
        <v>2254</v>
      </c>
      <c r="AU423" s="25" t="s">
        <v>82</v>
      </c>
    </row>
    <row r="424" spans="2:65" s="1" customFormat="1" ht="16.5" customHeight="1">
      <c r="B424" s="42"/>
      <c r="C424" s="209" t="s">
        <v>1584</v>
      </c>
      <c r="D424" s="209" t="s">
        <v>498</v>
      </c>
      <c r="E424" s="210" t="s">
        <v>13627</v>
      </c>
      <c r="F424" s="211" t="s">
        <v>13628</v>
      </c>
      <c r="G424" s="212" t="s">
        <v>2537</v>
      </c>
      <c r="H424" s="213">
        <v>1</v>
      </c>
      <c r="I424" s="214"/>
      <c r="J424" s="215">
        <f>ROUND(I424*H424,2)</f>
        <v>0</v>
      </c>
      <c r="K424" s="211" t="s">
        <v>23</v>
      </c>
      <c r="L424" s="62"/>
      <c r="M424" s="216" t="s">
        <v>23</v>
      </c>
      <c r="N424" s="217" t="s">
        <v>44</v>
      </c>
      <c r="O424" s="43"/>
      <c r="P424" s="218">
        <f>O424*H424</f>
        <v>0</v>
      </c>
      <c r="Q424" s="218">
        <v>0</v>
      </c>
      <c r="R424" s="218">
        <f>Q424*H424</f>
        <v>0</v>
      </c>
      <c r="S424" s="218">
        <v>0</v>
      </c>
      <c r="T424" s="219">
        <f>S424*H424</f>
        <v>0</v>
      </c>
      <c r="AR424" s="25" t="s">
        <v>502</v>
      </c>
      <c r="AT424" s="25" t="s">
        <v>498</v>
      </c>
      <c r="AU424" s="25" t="s">
        <v>82</v>
      </c>
      <c r="AY424" s="25" t="s">
        <v>492</v>
      </c>
      <c r="BE424" s="220">
        <f>IF(N424="základní",J424,0)</f>
        <v>0</v>
      </c>
      <c r="BF424" s="220">
        <f>IF(N424="snížená",J424,0)</f>
        <v>0</v>
      </c>
      <c r="BG424" s="220">
        <f>IF(N424="zákl. přenesená",J424,0)</f>
        <v>0</v>
      </c>
      <c r="BH424" s="220">
        <f>IF(N424="sníž. přenesená",J424,0)</f>
        <v>0</v>
      </c>
      <c r="BI424" s="220">
        <f>IF(N424="nulová",J424,0)</f>
        <v>0</v>
      </c>
      <c r="BJ424" s="25" t="s">
        <v>80</v>
      </c>
      <c r="BK424" s="220">
        <f>ROUND(I424*H424,2)</f>
        <v>0</v>
      </c>
      <c r="BL424" s="25" t="s">
        <v>502</v>
      </c>
      <c r="BM424" s="25" t="s">
        <v>2264</v>
      </c>
    </row>
    <row r="425" spans="2:65" s="1" customFormat="1">
      <c r="B425" s="42"/>
      <c r="C425" s="64"/>
      <c r="D425" s="221" t="s">
        <v>506</v>
      </c>
      <c r="E425" s="64"/>
      <c r="F425" s="222" t="s">
        <v>13628</v>
      </c>
      <c r="G425" s="64"/>
      <c r="H425" s="64"/>
      <c r="I425" s="177"/>
      <c r="J425" s="64"/>
      <c r="K425" s="64"/>
      <c r="L425" s="62"/>
      <c r="M425" s="223"/>
      <c r="N425" s="43"/>
      <c r="O425" s="43"/>
      <c r="P425" s="43"/>
      <c r="Q425" s="43"/>
      <c r="R425" s="43"/>
      <c r="S425" s="43"/>
      <c r="T425" s="79"/>
      <c r="AT425" s="25" t="s">
        <v>506</v>
      </c>
      <c r="AU425" s="25" t="s">
        <v>82</v>
      </c>
    </row>
    <row r="426" spans="2:65" s="1" customFormat="1" ht="60">
      <c r="B426" s="42"/>
      <c r="C426" s="64"/>
      <c r="D426" s="227" t="s">
        <v>2254</v>
      </c>
      <c r="E426" s="64"/>
      <c r="F426" s="273" t="s">
        <v>13629</v>
      </c>
      <c r="G426" s="64"/>
      <c r="H426" s="64"/>
      <c r="I426" s="177"/>
      <c r="J426" s="64"/>
      <c r="K426" s="64"/>
      <c r="L426" s="62"/>
      <c r="M426" s="223"/>
      <c r="N426" s="43"/>
      <c r="O426" s="43"/>
      <c r="P426" s="43"/>
      <c r="Q426" s="43"/>
      <c r="R426" s="43"/>
      <c r="S426" s="43"/>
      <c r="T426" s="79"/>
      <c r="AT426" s="25" t="s">
        <v>2254</v>
      </c>
      <c r="AU426" s="25" t="s">
        <v>82</v>
      </c>
    </row>
    <row r="427" spans="2:65" s="1" customFormat="1" ht="16.5" customHeight="1">
      <c r="B427" s="42"/>
      <c r="C427" s="209" t="s">
        <v>1591</v>
      </c>
      <c r="D427" s="209" t="s">
        <v>498</v>
      </c>
      <c r="E427" s="210" t="s">
        <v>13630</v>
      </c>
      <c r="F427" s="211" t="s">
        <v>13631</v>
      </c>
      <c r="G427" s="212" t="s">
        <v>13632</v>
      </c>
      <c r="H427" s="213">
        <v>1</v>
      </c>
      <c r="I427" s="214"/>
      <c r="J427" s="215">
        <f>ROUND(I427*H427,2)</f>
        <v>0</v>
      </c>
      <c r="K427" s="211" t="s">
        <v>23</v>
      </c>
      <c r="L427" s="62"/>
      <c r="M427" s="216" t="s">
        <v>23</v>
      </c>
      <c r="N427" s="217" t="s">
        <v>44</v>
      </c>
      <c r="O427" s="43"/>
      <c r="P427" s="218">
        <f>O427*H427</f>
        <v>0</v>
      </c>
      <c r="Q427" s="218">
        <v>0</v>
      </c>
      <c r="R427" s="218">
        <f>Q427*H427</f>
        <v>0</v>
      </c>
      <c r="S427" s="218">
        <v>0</v>
      </c>
      <c r="T427" s="219">
        <f>S427*H427</f>
        <v>0</v>
      </c>
      <c r="AR427" s="25" t="s">
        <v>502</v>
      </c>
      <c r="AT427" s="25" t="s">
        <v>498</v>
      </c>
      <c r="AU427" s="25" t="s">
        <v>82</v>
      </c>
      <c r="AY427" s="25" t="s">
        <v>492</v>
      </c>
      <c r="BE427" s="220">
        <f>IF(N427="základní",J427,0)</f>
        <v>0</v>
      </c>
      <c r="BF427" s="220">
        <f>IF(N427="snížená",J427,0)</f>
        <v>0</v>
      </c>
      <c r="BG427" s="220">
        <f>IF(N427="zákl. přenesená",J427,0)</f>
        <v>0</v>
      </c>
      <c r="BH427" s="220">
        <f>IF(N427="sníž. přenesená",J427,0)</f>
        <v>0</v>
      </c>
      <c r="BI427" s="220">
        <f>IF(N427="nulová",J427,0)</f>
        <v>0</v>
      </c>
      <c r="BJ427" s="25" t="s">
        <v>80</v>
      </c>
      <c r="BK427" s="220">
        <f>ROUND(I427*H427,2)</f>
        <v>0</v>
      </c>
      <c r="BL427" s="25" t="s">
        <v>502</v>
      </c>
      <c r="BM427" s="25" t="s">
        <v>2281</v>
      </c>
    </row>
    <row r="428" spans="2:65" s="1" customFormat="1">
      <c r="B428" s="42"/>
      <c r="C428" s="64"/>
      <c r="D428" s="221" t="s">
        <v>506</v>
      </c>
      <c r="E428" s="64"/>
      <c r="F428" s="222" t="s">
        <v>13631</v>
      </c>
      <c r="G428" s="64"/>
      <c r="H428" s="64"/>
      <c r="I428" s="177"/>
      <c r="J428" s="64"/>
      <c r="K428" s="64"/>
      <c r="L428" s="62"/>
      <c r="M428" s="223"/>
      <c r="N428" s="43"/>
      <c r="O428" s="43"/>
      <c r="P428" s="43"/>
      <c r="Q428" s="43"/>
      <c r="R428" s="43"/>
      <c r="S428" s="43"/>
      <c r="T428" s="79"/>
      <c r="AT428" s="25" t="s">
        <v>506</v>
      </c>
      <c r="AU428" s="25" t="s">
        <v>82</v>
      </c>
    </row>
    <row r="429" spans="2:65" s="1" customFormat="1" ht="36">
      <c r="B429" s="42"/>
      <c r="C429" s="64"/>
      <c r="D429" s="227" t="s">
        <v>2254</v>
      </c>
      <c r="E429" s="64"/>
      <c r="F429" s="273" t="s">
        <v>13633</v>
      </c>
      <c r="G429" s="64"/>
      <c r="H429" s="64"/>
      <c r="I429" s="177"/>
      <c r="J429" s="64"/>
      <c r="K429" s="64"/>
      <c r="L429" s="62"/>
      <c r="M429" s="223"/>
      <c r="N429" s="43"/>
      <c r="O429" s="43"/>
      <c r="P429" s="43"/>
      <c r="Q429" s="43"/>
      <c r="R429" s="43"/>
      <c r="S429" s="43"/>
      <c r="T429" s="79"/>
      <c r="AT429" s="25" t="s">
        <v>2254</v>
      </c>
      <c r="AU429" s="25" t="s">
        <v>82</v>
      </c>
    </row>
    <row r="430" spans="2:65" s="1" customFormat="1" ht="16.5" customHeight="1">
      <c r="B430" s="42"/>
      <c r="C430" s="209" t="s">
        <v>1596</v>
      </c>
      <c r="D430" s="209" t="s">
        <v>498</v>
      </c>
      <c r="E430" s="210" t="s">
        <v>13634</v>
      </c>
      <c r="F430" s="211" t="s">
        <v>13635</v>
      </c>
      <c r="G430" s="212" t="s">
        <v>2537</v>
      </c>
      <c r="H430" s="213">
        <v>1</v>
      </c>
      <c r="I430" s="214"/>
      <c r="J430" s="215">
        <f>ROUND(I430*H430,2)</f>
        <v>0</v>
      </c>
      <c r="K430" s="211" t="s">
        <v>23</v>
      </c>
      <c r="L430" s="62"/>
      <c r="M430" s="216" t="s">
        <v>23</v>
      </c>
      <c r="N430" s="217" t="s">
        <v>44</v>
      </c>
      <c r="O430" s="43"/>
      <c r="P430" s="218">
        <f>O430*H430</f>
        <v>0</v>
      </c>
      <c r="Q430" s="218">
        <v>0</v>
      </c>
      <c r="R430" s="218">
        <f>Q430*H430</f>
        <v>0</v>
      </c>
      <c r="S430" s="218">
        <v>0</v>
      </c>
      <c r="T430" s="219">
        <f>S430*H430</f>
        <v>0</v>
      </c>
      <c r="AR430" s="25" t="s">
        <v>502</v>
      </c>
      <c r="AT430" s="25" t="s">
        <v>498</v>
      </c>
      <c r="AU430" s="25" t="s">
        <v>82</v>
      </c>
      <c r="AY430" s="25" t="s">
        <v>492</v>
      </c>
      <c r="BE430" s="220">
        <f>IF(N430="základní",J430,0)</f>
        <v>0</v>
      </c>
      <c r="BF430" s="220">
        <f>IF(N430="snížená",J430,0)</f>
        <v>0</v>
      </c>
      <c r="BG430" s="220">
        <f>IF(N430="zákl. přenesená",J430,0)</f>
        <v>0</v>
      </c>
      <c r="BH430" s="220">
        <f>IF(N430="sníž. přenesená",J430,0)</f>
        <v>0</v>
      </c>
      <c r="BI430" s="220">
        <f>IF(N430="nulová",J430,0)</f>
        <v>0</v>
      </c>
      <c r="BJ430" s="25" t="s">
        <v>80</v>
      </c>
      <c r="BK430" s="220">
        <f>ROUND(I430*H430,2)</f>
        <v>0</v>
      </c>
      <c r="BL430" s="25" t="s">
        <v>502</v>
      </c>
      <c r="BM430" s="25" t="s">
        <v>2289</v>
      </c>
    </row>
    <row r="431" spans="2:65" s="1" customFormat="1">
      <c r="B431" s="42"/>
      <c r="C431" s="64"/>
      <c r="D431" s="221" t="s">
        <v>506</v>
      </c>
      <c r="E431" s="64"/>
      <c r="F431" s="222" t="s">
        <v>13635</v>
      </c>
      <c r="G431" s="64"/>
      <c r="H431" s="64"/>
      <c r="I431" s="177"/>
      <c r="J431" s="64"/>
      <c r="K431" s="64"/>
      <c r="L431" s="62"/>
      <c r="M431" s="223"/>
      <c r="N431" s="43"/>
      <c r="O431" s="43"/>
      <c r="P431" s="43"/>
      <c r="Q431" s="43"/>
      <c r="R431" s="43"/>
      <c r="S431" s="43"/>
      <c r="T431" s="79"/>
      <c r="AT431" s="25" t="s">
        <v>506</v>
      </c>
      <c r="AU431" s="25" t="s">
        <v>82</v>
      </c>
    </row>
    <row r="432" spans="2:65" s="1" customFormat="1" ht="60">
      <c r="B432" s="42"/>
      <c r="C432" s="64"/>
      <c r="D432" s="227" t="s">
        <v>2254</v>
      </c>
      <c r="E432" s="64"/>
      <c r="F432" s="273" t="s">
        <v>13636</v>
      </c>
      <c r="G432" s="64"/>
      <c r="H432" s="64"/>
      <c r="I432" s="177"/>
      <c r="J432" s="64"/>
      <c r="K432" s="64"/>
      <c r="L432" s="62"/>
      <c r="M432" s="223"/>
      <c r="N432" s="43"/>
      <c r="O432" s="43"/>
      <c r="P432" s="43"/>
      <c r="Q432" s="43"/>
      <c r="R432" s="43"/>
      <c r="S432" s="43"/>
      <c r="T432" s="79"/>
      <c r="AT432" s="25" t="s">
        <v>2254</v>
      </c>
      <c r="AU432" s="25" t="s">
        <v>82</v>
      </c>
    </row>
    <row r="433" spans="2:65" s="1" customFormat="1" ht="16.5" customHeight="1">
      <c r="B433" s="42"/>
      <c r="C433" s="209" t="s">
        <v>1603</v>
      </c>
      <c r="D433" s="209" t="s">
        <v>498</v>
      </c>
      <c r="E433" s="210" t="s">
        <v>13637</v>
      </c>
      <c r="F433" s="211" t="s">
        <v>13638</v>
      </c>
      <c r="G433" s="212" t="s">
        <v>2537</v>
      </c>
      <c r="H433" s="213">
        <v>2</v>
      </c>
      <c r="I433" s="214"/>
      <c r="J433" s="215">
        <f>ROUND(I433*H433,2)</f>
        <v>0</v>
      </c>
      <c r="K433" s="211" t="s">
        <v>23</v>
      </c>
      <c r="L433" s="62"/>
      <c r="M433" s="216" t="s">
        <v>23</v>
      </c>
      <c r="N433" s="217" t="s">
        <v>44</v>
      </c>
      <c r="O433" s="43"/>
      <c r="P433" s="218">
        <f>O433*H433</f>
        <v>0</v>
      </c>
      <c r="Q433" s="218">
        <v>0</v>
      </c>
      <c r="R433" s="218">
        <f>Q433*H433</f>
        <v>0</v>
      </c>
      <c r="S433" s="218">
        <v>0</v>
      </c>
      <c r="T433" s="219">
        <f>S433*H433</f>
        <v>0</v>
      </c>
      <c r="AR433" s="25" t="s">
        <v>502</v>
      </c>
      <c r="AT433" s="25" t="s">
        <v>498</v>
      </c>
      <c r="AU433" s="25" t="s">
        <v>82</v>
      </c>
      <c r="AY433" s="25" t="s">
        <v>492</v>
      </c>
      <c r="BE433" s="220">
        <f>IF(N433="základní",J433,0)</f>
        <v>0</v>
      </c>
      <c r="BF433" s="220">
        <f>IF(N433="snížená",J433,0)</f>
        <v>0</v>
      </c>
      <c r="BG433" s="220">
        <f>IF(N433="zákl. přenesená",J433,0)</f>
        <v>0</v>
      </c>
      <c r="BH433" s="220">
        <f>IF(N433="sníž. přenesená",J433,0)</f>
        <v>0</v>
      </c>
      <c r="BI433" s="220">
        <f>IF(N433="nulová",J433,0)</f>
        <v>0</v>
      </c>
      <c r="BJ433" s="25" t="s">
        <v>80</v>
      </c>
      <c r="BK433" s="220">
        <f>ROUND(I433*H433,2)</f>
        <v>0</v>
      </c>
      <c r="BL433" s="25" t="s">
        <v>502</v>
      </c>
      <c r="BM433" s="25" t="s">
        <v>2296</v>
      </c>
    </row>
    <row r="434" spans="2:65" s="1" customFormat="1">
      <c r="B434" s="42"/>
      <c r="C434" s="64"/>
      <c r="D434" s="221" t="s">
        <v>506</v>
      </c>
      <c r="E434" s="64"/>
      <c r="F434" s="222" t="s">
        <v>13638</v>
      </c>
      <c r="G434" s="64"/>
      <c r="H434" s="64"/>
      <c r="I434" s="177"/>
      <c r="J434" s="64"/>
      <c r="K434" s="64"/>
      <c r="L434" s="62"/>
      <c r="M434" s="223"/>
      <c r="N434" s="43"/>
      <c r="O434" s="43"/>
      <c r="P434" s="43"/>
      <c r="Q434" s="43"/>
      <c r="R434" s="43"/>
      <c r="S434" s="43"/>
      <c r="T434" s="79"/>
      <c r="AT434" s="25" t="s">
        <v>506</v>
      </c>
      <c r="AU434" s="25" t="s">
        <v>82</v>
      </c>
    </row>
    <row r="435" spans="2:65" s="1" customFormat="1" ht="24">
      <c r="B435" s="42"/>
      <c r="C435" s="64"/>
      <c r="D435" s="227" t="s">
        <v>2254</v>
      </c>
      <c r="E435" s="64"/>
      <c r="F435" s="273" t="s">
        <v>13639</v>
      </c>
      <c r="G435" s="64"/>
      <c r="H435" s="64"/>
      <c r="I435" s="177"/>
      <c r="J435" s="64"/>
      <c r="K435" s="64"/>
      <c r="L435" s="62"/>
      <c r="M435" s="223"/>
      <c r="N435" s="43"/>
      <c r="O435" s="43"/>
      <c r="P435" s="43"/>
      <c r="Q435" s="43"/>
      <c r="R435" s="43"/>
      <c r="S435" s="43"/>
      <c r="T435" s="79"/>
      <c r="AT435" s="25" t="s">
        <v>2254</v>
      </c>
      <c r="AU435" s="25" t="s">
        <v>82</v>
      </c>
    </row>
    <row r="436" spans="2:65" s="1" customFormat="1" ht="16.5" customHeight="1">
      <c r="B436" s="42"/>
      <c r="C436" s="209" t="s">
        <v>1608</v>
      </c>
      <c r="D436" s="209" t="s">
        <v>498</v>
      </c>
      <c r="E436" s="210" t="s">
        <v>13640</v>
      </c>
      <c r="F436" s="211" t="s">
        <v>13641</v>
      </c>
      <c r="G436" s="212" t="s">
        <v>2537</v>
      </c>
      <c r="H436" s="213">
        <v>2</v>
      </c>
      <c r="I436" s="214"/>
      <c r="J436" s="215">
        <f>ROUND(I436*H436,2)</f>
        <v>0</v>
      </c>
      <c r="K436" s="211" t="s">
        <v>23</v>
      </c>
      <c r="L436" s="62"/>
      <c r="M436" s="216" t="s">
        <v>23</v>
      </c>
      <c r="N436" s="217" t="s">
        <v>44</v>
      </c>
      <c r="O436" s="43"/>
      <c r="P436" s="218">
        <f>O436*H436</f>
        <v>0</v>
      </c>
      <c r="Q436" s="218">
        <v>0</v>
      </c>
      <c r="R436" s="218">
        <f>Q436*H436</f>
        <v>0</v>
      </c>
      <c r="S436" s="218">
        <v>0</v>
      </c>
      <c r="T436" s="219">
        <f>S436*H436</f>
        <v>0</v>
      </c>
      <c r="AR436" s="25" t="s">
        <v>502</v>
      </c>
      <c r="AT436" s="25" t="s">
        <v>498</v>
      </c>
      <c r="AU436" s="25" t="s">
        <v>82</v>
      </c>
      <c r="AY436" s="25" t="s">
        <v>492</v>
      </c>
      <c r="BE436" s="220">
        <f>IF(N436="základní",J436,0)</f>
        <v>0</v>
      </c>
      <c r="BF436" s="220">
        <f>IF(N436="snížená",J436,0)</f>
        <v>0</v>
      </c>
      <c r="BG436" s="220">
        <f>IF(N436="zákl. přenesená",J436,0)</f>
        <v>0</v>
      </c>
      <c r="BH436" s="220">
        <f>IF(N436="sníž. přenesená",J436,0)</f>
        <v>0</v>
      </c>
      <c r="BI436" s="220">
        <f>IF(N436="nulová",J436,0)</f>
        <v>0</v>
      </c>
      <c r="BJ436" s="25" t="s">
        <v>80</v>
      </c>
      <c r="BK436" s="220">
        <f>ROUND(I436*H436,2)</f>
        <v>0</v>
      </c>
      <c r="BL436" s="25" t="s">
        <v>502</v>
      </c>
      <c r="BM436" s="25" t="s">
        <v>2302</v>
      </c>
    </row>
    <row r="437" spans="2:65" s="1" customFormat="1">
      <c r="B437" s="42"/>
      <c r="C437" s="64"/>
      <c r="D437" s="221" t="s">
        <v>506</v>
      </c>
      <c r="E437" s="64"/>
      <c r="F437" s="222" t="s">
        <v>13641</v>
      </c>
      <c r="G437" s="64"/>
      <c r="H437" s="64"/>
      <c r="I437" s="177"/>
      <c r="J437" s="64"/>
      <c r="K437" s="64"/>
      <c r="L437" s="62"/>
      <c r="M437" s="223"/>
      <c r="N437" s="43"/>
      <c r="O437" s="43"/>
      <c r="P437" s="43"/>
      <c r="Q437" s="43"/>
      <c r="R437" s="43"/>
      <c r="S437" s="43"/>
      <c r="T437" s="79"/>
      <c r="AT437" s="25" t="s">
        <v>506</v>
      </c>
      <c r="AU437" s="25" t="s">
        <v>82</v>
      </c>
    </row>
    <row r="438" spans="2:65" s="1" customFormat="1" ht="24">
      <c r="B438" s="42"/>
      <c r="C438" s="64"/>
      <c r="D438" s="227" t="s">
        <v>2254</v>
      </c>
      <c r="E438" s="64"/>
      <c r="F438" s="273" t="s">
        <v>13639</v>
      </c>
      <c r="G438" s="64"/>
      <c r="H438" s="64"/>
      <c r="I438" s="177"/>
      <c r="J438" s="64"/>
      <c r="K438" s="64"/>
      <c r="L438" s="62"/>
      <c r="M438" s="223"/>
      <c r="N438" s="43"/>
      <c r="O438" s="43"/>
      <c r="P438" s="43"/>
      <c r="Q438" s="43"/>
      <c r="R438" s="43"/>
      <c r="S438" s="43"/>
      <c r="T438" s="79"/>
      <c r="AT438" s="25" t="s">
        <v>2254</v>
      </c>
      <c r="AU438" s="25" t="s">
        <v>82</v>
      </c>
    </row>
    <row r="439" spans="2:65" s="1" customFormat="1" ht="16.5" customHeight="1">
      <c r="B439" s="42"/>
      <c r="C439" s="209" t="s">
        <v>1613</v>
      </c>
      <c r="D439" s="209" t="s">
        <v>498</v>
      </c>
      <c r="E439" s="210" t="s">
        <v>13642</v>
      </c>
      <c r="F439" s="211" t="s">
        <v>13643</v>
      </c>
      <c r="G439" s="212" t="s">
        <v>2537</v>
      </c>
      <c r="H439" s="213">
        <v>1</v>
      </c>
      <c r="I439" s="214"/>
      <c r="J439" s="215">
        <f>ROUND(I439*H439,2)</f>
        <v>0</v>
      </c>
      <c r="K439" s="211" t="s">
        <v>23</v>
      </c>
      <c r="L439" s="62"/>
      <c r="M439" s="216" t="s">
        <v>23</v>
      </c>
      <c r="N439" s="217" t="s">
        <v>44</v>
      </c>
      <c r="O439" s="43"/>
      <c r="P439" s="218">
        <f>O439*H439</f>
        <v>0</v>
      </c>
      <c r="Q439" s="218">
        <v>0</v>
      </c>
      <c r="R439" s="218">
        <f>Q439*H439</f>
        <v>0</v>
      </c>
      <c r="S439" s="218">
        <v>0</v>
      </c>
      <c r="T439" s="219">
        <f>S439*H439</f>
        <v>0</v>
      </c>
      <c r="AR439" s="25" t="s">
        <v>502</v>
      </c>
      <c r="AT439" s="25" t="s">
        <v>498</v>
      </c>
      <c r="AU439" s="25" t="s">
        <v>82</v>
      </c>
      <c r="AY439" s="25" t="s">
        <v>492</v>
      </c>
      <c r="BE439" s="220">
        <f>IF(N439="základní",J439,0)</f>
        <v>0</v>
      </c>
      <c r="BF439" s="220">
        <f>IF(N439="snížená",J439,0)</f>
        <v>0</v>
      </c>
      <c r="BG439" s="220">
        <f>IF(N439="zákl. přenesená",J439,0)</f>
        <v>0</v>
      </c>
      <c r="BH439" s="220">
        <f>IF(N439="sníž. přenesená",J439,0)</f>
        <v>0</v>
      </c>
      <c r="BI439" s="220">
        <f>IF(N439="nulová",J439,0)</f>
        <v>0</v>
      </c>
      <c r="BJ439" s="25" t="s">
        <v>80</v>
      </c>
      <c r="BK439" s="220">
        <f>ROUND(I439*H439,2)</f>
        <v>0</v>
      </c>
      <c r="BL439" s="25" t="s">
        <v>502</v>
      </c>
      <c r="BM439" s="25" t="s">
        <v>2308</v>
      </c>
    </row>
    <row r="440" spans="2:65" s="1" customFormat="1">
      <c r="B440" s="42"/>
      <c r="C440" s="64"/>
      <c r="D440" s="221" t="s">
        <v>506</v>
      </c>
      <c r="E440" s="64"/>
      <c r="F440" s="222" t="s">
        <v>13643</v>
      </c>
      <c r="G440" s="64"/>
      <c r="H440" s="64"/>
      <c r="I440" s="177"/>
      <c r="J440" s="64"/>
      <c r="K440" s="64"/>
      <c r="L440" s="62"/>
      <c r="M440" s="223"/>
      <c r="N440" s="43"/>
      <c r="O440" s="43"/>
      <c r="P440" s="43"/>
      <c r="Q440" s="43"/>
      <c r="R440" s="43"/>
      <c r="S440" s="43"/>
      <c r="T440" s="79"/>
      <c r="AT440" s="25" t="s">
        <v>506</v>
      </c>
      <c r="AU440" s="25" t="s">
        <v>82</v>
      </c>
    </row>
    <row r="441" spans="2:65" s="1" customFormat="1" ht="24">
      <c r="B441" s="42"/>
      <c r="C441" s="64"/>
      <c r="D441" s="227" t="s">
        <v>2254</v>
      </c>
      <c r="E441" s="64"/>
      <c r="F441" s="273" t="s">
        <v>13670</v>
      </c>
      <c r="G441" s="64"/>
      <c r="H441" s="64"/>
      <c r="I441" s="177"/>
      <c r="J441" s="64"/>
      <c r="K441" s="64"/>
      <c r="L441" s="62"/>
      <c r="M441" s="223"/>
      <c r="N441" s="43"/>
      <c r="O441" s="43"/>
      <c r="P441" s="43"/>
      <c r="Q441" s="43"/>
      <c r="R441" s="43"/>
      <c r="S441" s="43"/>
      <c r="T441" s="79"/>
      <c r="AT441" s="25" t="s">
        <v>2254</v>
      </c>
      <c r="AU441" s="25" t="s">
        <v>82</v>
      </c>
    </row>
    <row r="442" spans="2:65" s="1" customFormat="1" ht="16.5" customHeight="1">
      <c r="B442" s="42"/>
      <c r="C442" s="209" t="s">
        <v>1619</v>
      </c>
      <c r="D442" s="209" t="s">
        <v>498</v>
      </c>
      <c r="E442" s="210" t="s">
        <v>13645</v>
      </c>
      <c r="F442" s="211" t="s">
        <v>13646</v>
      </c>
      <c r="G442" s="212" t="s">
        <v>832</v>
      </c>
      <c r="H442" s="213">
        <v>40</v>
      </c>
      <c r="I442" s="214"/>
      <c r="J442" s="215">
        <f>ROUND(I442*H442,2)</f>
        <v>0</v>
      </c>
      <c r="K442" s="211" t="s">
        <v>23</v>
      </c>
      <c r="L442" s="62"/>
      <c r="M442" s="216" t="s">
        <v>23</v>
      </c>
      <c r="N442" s="217" t="s">
        <v>44</v>
      </c>
      <c r="O442" s="43"/>
      <c r="P442" s="218">
        <f>O442*H442</f>
        <v>0</v>
      </c>
      <c r="Q442" s="218">
        <v>0</v>
      </c>
      <c r="R442" s="218">
        <f>Q442*H442</f>
        <v>0</v>
      </c>
      <c r="S442" s="218">
        <v>0</v>
      </c>
      <c r="T442" s="219">
        <f>S442*H442</f>
        <v>0</v>
      </c>
      <c r="AR442" s="25" t="s">
        <v>502</v>
      </c>
      <c r="AT442" s="25" t="s">
        <v>498</v>
      </c>
      <c r="AU442" s="25" t="s">
        <v>82</v>
      </c>
      <c r="AY442" s="25" t="s">
        <v>492</v>
      </c>
      <c r="BE442" s="220">
        <f>IF(N442="základní",J442,0)</f>
        <v>0</v>
      </c>
      <c r="BF442" s="220">
        <f>IF(N442="snížená",J442,0)</f>
        <v>0</v>
      </c>
      <c r="BG442" s="220">
        <f>IF(N442="zákl. přenesená",J442,0)</f>
        <v>0</v>
      </c>
      <c r="BH442" s="220">
        <f>IF(N442="sníž. přenesená",J442,0)</f>
        <v>0</v>
      </c>
      <c r="BI442" s="220">
        <f>IF(N442="nulová",J442,0)</f>
        <v>0</v>
      </c>
      <c r="BJ442" s="25" t="s">
        <v>80</v>
      </c>
      <c r="BK442" s="220">
        <f>ROUND(I442*H442,2)</f>
        <v>0</v>
      </c>
      <c r="BL442" s="25" t="s">
        <v>502</v>
      </c>
      <c r="BM442" s="25" t="s">
        <v>2314</v>
      </c>
    </row>
    <row r="443" spans="2:65" s="1" customFormat="1">
      <c r="B443" s="42"/>
      <c r="C443" s="64"/>
      <c r="D443" s="221" t="s">
        <v>506</v>
      </c>
      <c r="E443" s="64"/>
      <c r="F443" s="222" t="s">
        <v>13646</v>
      </c>
      <c r="G443" s="64"/>
      <c r="H443" s="64"/>
      <c r="I443" s="177"/>
      <c r="J443" s="64"/>
      <c r="K443" s="64"/>
      <c r="L443" s="62"/>
      <c r="M443" s="223"/>
      <c r="N443" s="43"/>
      <c r="O443" s="43"/>
      <c r="P443" s="43"/>
      <c r="Q443" s="43"/>
      <c r="R443" s="43"/>
      <c r="S443" s="43"/>
      <c r="T443" s="79"/>
      <c r="AT443" s="25" t="s">
        <v>506</v>
      </c>
      <c r="AU443" s="25" t="s">
        <v>82</v>
      </c>
    </row>
    <row r="444" spans="2:65" s="1" customFormat="1" ht="48">
      <c r="B444" s="42"/>
      <c r="C444" s="64"/>
      <c r="D444" s="227" t="s">
        <v>2254</v>
      </c>
      <c r="E444" s="64"/>
      <c r="F444" s="273" t="s">
        <v>13647</v>
      </c>
      <c r="G444" s="64"/>
      <c r="H444" s="64"/>
      <c r="I444" s="177"/>
      <c r="J444" s="64"/>
      <c r="K444" s="64"/>
      <c r="L444" s="62"/>
      <c r="M444" s="223"/>
      <c r="N444" s="43"/>
      <c r="O444" s="43"/>
      <c r="P444" s="43"/>
      <c r="Q444" s="43"/>
      <c r="R444" s="43"/>
      <c r="S444" s="43"/>
      <c r="T444" s="79"/>
      <c r="AT444" s="25" t="s">
        <v>2254</v>
      </c>
      <c r="AU444" s="25" t="s">
        <v>82</v>
      </c>
    </row>
    <row r="445" spans="2:65" s="1" customFormat="1" ht="16.5" customHeight="1">
      <c r="B445" s="42"/>
      <c r="C445" s="209" t="s">
        <v>1624</v>
      </c>
      <c r="D445" s="209" t="s">
        <v>498</v>
      </c>
      <c r="E445" s="210" t="s">
        <v>13648</v>
      </c>
      <c r="F445" s="211" t="s">
        <v>13649</v>
      </c>
      <c r="G445" s="212" t="s">
        <v>13632</v>
      </c>
      <c r="H445" s="213">
        <v>1</v>
      </c>
      <c r="I445" s="214"/>
      <c r="J445" s="215">
        <f>ROUND(I445*H445,2)</f>
        <v>0</v>
      </c>
      <c r="K445" s="211" t="s">
        <v>23</v>
      </c>
      <c r="L445" s="62"/>
      <c r="M445" s="216" t="s">
        <v>23</v>
      </c>
      <c r="N445" s="217" t="s">
        <v>44</v>
      </c>
      <c r="O445" s="43"/>
      <c r="P445" s="218">
        <f>O445*H445</f>
        <v>0</v>
      </c>
      <c r="Q445" s="218">
        <v>0</v>
      </c>
      <c r="R445" s="218">
        <f>Q445*H445</f>
        <v>0</v>
      </c>
      <c r="S445" s="218">
        <v>0</v>
      </c>
      <c r="T445" s="219">
        <f>S445*H445</f>
        <v>0</v>
      </c>
      <c r="AR445" s="25" t="s">
        <v>502</v>
      </c>
      <c r="AT445" s="25" t="s">
        <v>498</v>
      </c>
      <c r="AU445" s="25" t="s">
        <v>82</v>
      </c>
      <c r="AY445" s="25" t="s">
        <v>492</v>
      </c>
      <c r="BE445" s="220">
        <f>IF(N445="základní",J445,0)</f>
        <v>0</v>
      </c>
      <c r="BF445" s="220">
        <f>IF(N445="snížená",J445,0)</f>
        <v>0</v>
      </c>
      <c r="BG445" s="220">
        <f>IF(N445="zákl. přenesená",J445,0)</f>
        <v>0</v>
      </c>
      <c r="BH445" s="220">
        <f>IF(N445="sníž. přenesená",J445,0)</f>
        <v>0</v>
      </c>
      <c r="BI445" s="220">
        <f>IF(N445="nulová",J445,0)</f>
        <v>0</v>
      </c>
      <c r="BJ445" s="25" t="s">
        <v>80</v>
      </c>
      <c r="BK445" s="220">
        <f>ROUND(I445*H445,2)</f>
        <v>0</v>
      </c>
      <c r="BL445" s="25" t="s">
        <v>502</v>
      </c>
      <c r="BM445" s="25" t="s">
        <v>338</v>
      </c>
    </row>
    <row r="446" spans="2:65" s="1" customFormat="1">
      <c r="B446" s="42"/>
      <c r="C446" s="64"/>
      <c r="D446" s="221" t="s">
        <v>506</v>
      </c>
      <c r="E446" s="64"/>
      <c r="F446" s="222" t="s">
        <v>13649</v>
      </c>
      <c r="G446" s="64"/>
      <c r="H446" s="64"/>
      <c r="I446" s="177"/>
      <c r="J446" s="64"/>
      <c r="K446" s="64"/>
      <c r="L446" s="62"/>
      <c r="M446" s="223"/>
      <c r="N446" s="43"/>
      <c r="O446" s="43"/>
      <c r="P446" s="43"/>
      <c r="Q446" s="43"/>
      <c r="R446" s="43"/>
      <c r="S446" s="43"/>
      <c r="T446" s="79"/>
      <c r="AT446" s="25" t="s">
        <v>506</v>
      </c>
      <c r="AU446" s="25" t="s">
        <v>82</v>
      </c>
    </row>
    <row r="447" spans="2:65" s="1" customFormat="1" ht="24">
      <c r="B447" s="42"/>
      <c r="C447" s="64"/>
      <c r="D447" s="227" t="s">
        <v>2254</v>
      </c>
      <c r="E447" s="64"/>
      <c r="F447" s="273" t="s">
        <v>13650</v>
      </c>
      <c r="G447" s="64"/>
      <c r="H447" s="64"/>
      <c r="I447" s="177"/>
      <c r="J447" s="64"/>
      <c r="K447" s="64"/>
      <c r="L447" s="62"/>
      <c r="M447" s="223"/>
      <c r="N447" s="43"/>
      <c r="O447" s="43"/>
      <c r="P447" s="43"/>
      <c r="Q447" s="43"/>
      <c r="R447" s="43"/>
      <c r="S447" s="43"/>
      <c r="T447" s="79"/>
      <c r="AT447" s="25" t="s">
        <v>2254</v>
      </c>
      <c r="AU447" s="25" t="s">
        <v>82</v>
      </c>
    </row>
    <row r="448" spans="2:65" s="1" customFormat="1" ht="16.5" customHeight="1">
      <c r="B448" s="42"/>
      <c r="C448" s="209" t="s">
        <v>1629</v>
      </c>
      <c r="D448" s="209" t="s">
        <v>498</v>
      </c>
      <c r="E448" s="210" t="s">
        <v>13651</v>
      </c>
      <c r="F448" s="211" t="s">
        <v>13652</v>
      </c>
      <c r="G448" s="212" t="s">
        <v>13632</v>
      </c>
      <c r="H448" s="213">
        <v>1</v>
      </c>
      <c r="I448" s="214"/>
      <c r="J448" s="215">
        <f>ROUND(I448*H448,2)</f>
        <v>0</v>
      </c>
      <c r="K448" s="211" t="s">
        <v>23</v>
      </c>
      <c r="L448" s="62"/>
      <c r="M448" s="216" t="s">
        <v>23</v>
      </c>
      <c r="N448" s="217" t="s">
        <v>44</v>
      </c>
      <c r="O448" s="43"/>
      <c r="P448" s="218">
        <f>O448*H448</f>
        <v>0</v>
      </c>
      <c r="Q448" s="218">
        <v>0</v>
      </c>
      <c r="R448" s="218">
        <f>Q448*H448</f>
        <v>0</v>
      </c>
      <c r="S448" s="218">
        <v>0</v>
      </c>
      <c r="T448" s="219">
        <f>S448*H448</f>
        <v>0</v>
      </c>
      <c r="AR448" s="25" t="s">
        <v>502</v>
      </c>
      <c r="AT448" s="25" t="s">
        <v>498</v>
      </c>
      <c r="AU448" s="25" t="s">
        <v>82</v>
      </c>
      <c r="AY448" s="25" t="s">
        <v>492</v>
      </c>
      <c r="BE448" s="220">
        <f>IF(N448="základní",J448,0)</f>
        <v>0</v>
      </c>
      <c r="BF448" s="220">
        <f>IF(N448="snížená",J448,0)</f>
        <v>0</v>
      </c>
      <c r="BG448" s="220">
        <f>IF(N448="zákl. přenesená",J448,0)</f>
        <v>0</v>
      </c>
      <c r="BH448" s="220">
        <f>IF(N448="sníž. přenesená",J448,0)</f>
        <v>0</v>
      </c>
      <c r="BI448" s="220">
        <f>IF(N448="nulová",J448,0)</f>
        <v>0</v>
      </c>
      <c r="BJ448" s="25" t="s">
        <v>80</v>
      </c>
      <c r="BK448" s="220">
        <f>ROUND(I448*H448,2)</f>
        <v>0</v>
      </c>
      <c r="BL448" s="25" t="s">
        <v>502</v>
      </c>
      <c r="BM448" s="25" t="s">
        <v>2330</v>
      </c>
    </row>
    <row r="449" spans="2:65" s="1" customFormat="1">
      <c r="B449" s="42"/>
      <c r="C449" s="64"/>
      <c r="D449" s="221" t="s">
        <v>506</v>
      </c>
      <c r="E449" s="64"/>
      <c r="F449" s="222" t="s">
        <v>13652</v>
      </c>
      <c r="G449" s="64"/>
      <c r="H449" s="64"/>
      <c r="I449" s="177"/>
      <c r="J449" s="64"/>
      <c r="K449" s="64"/>
      <c r="L449" s="62"/>
      <c r="M449" s="223"/>
      <c r="N449" s="43"/>
      <c r="O449" s="43"/>
      <c r="P449" s="43"/>
      <c r="Q449" s="43"/>
      <c r="R449" s="43"/>
      <c r="S449" s="43"/>
      <c r="T449" s="79"/>
      <c r="AT449" s="25" t="s">
        <v>506</v>
      </c>
      <c r="AU449" s="25" t="s">
        <v>82</v>
      </c>
    </row>
    <row r="450" spans="2:65" s="1" customFormat="1" ht="24">
      <c r="B450" s="42"/>
      <c r="C450" s="64"/>
      <c r="D450" s="227" t="s">
        <v>2254</v>
      </c>
      <c r="E450" s="64"/>
      <c r="F450" s="273" t="s">
        <v>13653</v>
      </c>
      <c r="G450" s="64"/>
      <c r="H450" s="64"/>
      <c r="I450" s="177"/>
      <c r="J450" s="64"/>
      <c r="K450" s="64"/>
      <c r="L450" s="62"/>
      <c r="M450" s="223"/>
      <c r="N450" s="43"/>
      <c r="O450" s="43"/>
      <c r="P450" s="43"/>
      <c r="Q450" s="43"/>
      <c r="R450" s="43"/>
      <c r="S450" s="43"/>
      <c r="T450" s="79"/>
      <c r="AT450" s="25" t="s">
        <v>2254</v>
      </c>
      <c r="AU450" s="25" t="s">
        <v>82</v>
      </c>
    </row>
    <row r="451" spans="2:65" s="1" customFormat="1" ht="16.5" customHeight="1">
      <c r="B451" s="42"/>
      <c r="C451" s="209" t="s">
        <v>1636</v>
      </c>
      <c r="D451" s="209" t="s">
        <v>498</v>
      </c>
      <c r="E451" s="210" t="s">
        <v>13654</v>
      </c>
      <c r="F451" s="211" t="s">
        <v>13652</v>
      </c>
      <c r="G451" s="212" t="s">
        <v>13632</v>
      </c>
      <c r="H451" s="213">
        <v>1</v>
      </c>
      <c r="I451" s="214"/>
      <c r="J451" s="215">
        <f>ROUND(I451*H451,2)</f>
        <v>0</v>
      </c>
      <c r="K451" s="211" t="s">
        <v>23</v>
      </c>
      <c r="L451" s="62"/>
      <c r="M451" s="216" t="s">
        <v>23</v>
      </c>
      <c r="N451" s="217" t="s">
        <v>44</v>
      </c>
      <c r="O451" s="43"/>
      <c r="P451" s="218">
        <f>O451*H451</f>
        <v>0</v>
      </c>
      <c r="Q451" s="218">
        <v>0</v>
      </c>
      <c r="R451" s="218">
        <f>Q451*H451</f>
        <v>0</v>
      </c>
      <c r="S451" s="218">
        <v>0</v>
      </c>
      <c r="T451" s="219">
        <f>S451*H451</f>
        <v>0</v>
      </c>
      <c r="AR451" s="25" t="s">
        <v>502</v>
      </c>
      <c r="AT451" s="25" t="s">
        <v>498</v>
      </c>
      <c r="AU451" s="25" t="s">
        <v>82</v>
      </c>
      <c r="AY451" s="25" t="s">
        <v>492</v>
      </c>
      <c r="BE451" s="220">
        <f>IF(N451="základní",J451,0)</f>
        <v>0</v>
      </c>
      <c r="BF451" s="220">
        <f>IF(N451="snížená",J451,0)</f>
        <v>0</v>
      </c>
      <c r="BG451" s="220">
        <f>IF(N451="zákl. přenesená",J451,0)</f>
        <v>0</v>
      </c>
      <c r="BH451" s="220">
        <f>IF(N451="sníž. přenesená",J451,0)</f>
        <v>0</v>
      </c>
      <c r="BI451" s="220">
        <f>IF(N451="nulová",J451,0)</f>
        <v>0</v>
      </c>
      <c r="BJ451" s="25" t="s">
        <v>80</v>
      </c>
      <c r="BK451" s="220">
        <f>ROUND(I451*H451,2)</f>
        <v>0</v>
      </c>
      <c r="BL451" s="25" t="s">
        <v>502</v>
      </c>
      <c r="BM451" s="25" t="s">
        <v>2336</v>
      </c>
    </row>
    <row r="452" spans="2:65" s="1" customFormat="1">
      <c r="B452" s="42"/>
      <c r="C452" s="64"/>
      <c r="D452" s="221" t="s">
        <v>506</v>
      </c>
      <c r="E452" s="64"/>
      <c r="F452" s="222" t="s">
        <v>13652</v>
      </c>
      <c r="G452" s="64"/>
      <c r="H452" s="64"/>
      <c r="I452" s="177"/>
      <c r="J452" s="64"/>
      <c r="K452" s="64"/>
      <c r="L452" s="62"/>
      <c r="M452" s="223"/>
      <c r="N452" s="43"/>
      <c r="O452" s="43"/>
      <c r="P452" s="43"/>
      <c r="Q452" s="43"/>
      <c r="R452" s="43"/>
      <c r="S452" s="43"/>
      <c r="T452" s="79"/>
      <c r="AT452" s="25" t="s">
        <v>506</v>
      </c>
      <c r="AU452" s="25" t="s">
        <v>82</v>
      </c>
    </row>
    <row r="453" spans="2:65" s="1" customFormat="1" ht="36">
      <c r="B453" s="42"/>
      <c r="C453" s="64"/>
      <c r="D453" s="227" t="s">
        <v>2254</v>
      </c>
      <c r="E453" s="64"/>
      <c r="F453" s="273" t="s">
        <v>13655</v>
      </c>
      <c r="G453" s="64"/>
      <c r="H453" s="64"/>
      <c r="I453" s="177"/>
      <c r="J453" s="64"/>
      <c r="K453" s="64"/>
      <c r="L453" s="62"/>
      <c r="M453" s="223"/>
      <c r="N453" s="43"/>
      <c r="O453" s="43"/>
      <c r="P453" s="43"/>
      <c r="Q453" s="43"/>
      <c r="R453" s="43"/>
      <c r="S453" s="43"/>
      <c r="T453" s="79"/>
      <c r="AT453" s="25" t="s">
        <v>2254</v>
      </c>
      <c r="AU453" s="25" t="s">
        <v>82</v>
      </c>
    </row>
    <row r="454" spans="2:65" s="1" customFormat="1" ht="16.5" customHeight="1">
      <c r="B454" s="42"/>
      <c r="C454" s="209" t="s">
        <v>1643</v>
      </c>
      <c r="D454" s="209" t="s">
        <v>498</v>
      </c>
      <c r="E454" s="210" t="s">
        <v>13656</v>
      </c>
      <c r="F454" s="211" t="s">
        <v>13652</v>
      </c>
      <c r="G454" s="212" t="s">
        <v>13632</v>
      </c>
      <c r="H454" s="213">
        <v>1</v>
      </c>
      <c r="I454" s="214"/>
      <c r="J454" s="215">
        <f>ROUND(I454*H454,2)</f>
        <v>0</v>
      </c>
      <c r="K454" s="211" t="s">
        <v>23</v>
      </c>
      <c r="L454" s="62"/>
      <c r="M454" s="216" t="s">
        <v>23</v>
      </c>
      <c r="N454" s="217" t="s">
        <v>44</v>
      </c>
      <c r="O454" s="43"/>
      <c r="P454" s="218">
        <f>O454*H454</f>
        <v>0</v>
      </c>
      <c r="Q454" s="218">
        <v>0</v>
      </c>
      <c r="R454" s="218">
        <f>Q454*H454</f>
        <v>0</v>
      </c>
      <c r="S454" s="218">
        <v>0</v>
      </c>
      <c r="T454" s="219">
        <f>S454*H454</f>
        <v>0</v>
      </c>
      <c r="AR454" s="25" t="s">
        <v>502</v>
      </c>
      <c r="AT454" s="25" t="s">
        <v>498</v>
      </c>
      <c r="AU454" s="25" t="s">
        <v>82</v>
      </c>
      <c r="AY454" s="25" t="s">
        <v>492</v>
      </c>
      <c r="BE454" s="220">
        <f>IF(N454="základní",J454,0)</f>
        <v>0</v>
      </c>
      <c r="BF454" s="220">
        <f>IF(N454="snížená",J454,0)</f>
        <v>0</v>
      </c>
      <c r="BG454" s="220">
        <f>IF(N454="zákl. přenesená",J454,0)</f>
        <v>0</v>
      </c>
      <c r="BH454" s="220">
        <f>IF(N454="sníž. přenesená",J454,0)</f>
        <v>0</v>
      </c>
      <c r="BI454" s="220">
        <f>IF(N454="nulová",J454,0)</f>
        <v>0</v>
      </c>
      <c r="BJ454" s="25" t="s">
        <v>80</v>
      </c>
      <c r="BK454" s="220">
        <f>ROUND(I454*H454,2)</f>
        <v>0</v>
      </c>
      <c r="BL454" s="25" t="s">
        <v>502</v>
      </c>
      <c r="BM454" s="25" t="s">
        <v>2343</v>
      </c>
    </row>
    <row r="455" spans="2:65" s="1" customFormat="1">
      <c r="B455" s="42"/>
      <c r="C455" s="64"/>
      <c r="D455" s="221" t="s">
        <v>506</v>
      </c>
      <c r="E455" s="64"/>
      <c r="F455" s="222" t="s">
        <v>13652</v>
      </c>
      <c r="G455" s="64"/>
      <c r="H455" s="64"/>
      <c r="I455" s="177"/>
      <c r="J455" s="64"/>
      <c r="K455" s="64"/>
      <c r="L455" s="62"/>
      <c r="M455" s="223"/>
      <c r="N455" s="43"/>
      <c r="O455" s="43"/>
      <c r="P455" s="43"/>
      <c r="Q455" s="43"/>
      <c r="R455" s="43"/>
      <c r="S455" s="43"/>
      <c r="T455" s="79"/>
      <c r="AT455" s="25" t="s">
        <v>506</v>
      </c>
      <c r="AU455" s="25" t="s">
        <v>82</v>
      </c>
    </row>
    <row r="456" spans="2:65" s="1" customFormat="1" ht="36">
      <c r="B456" s="42"/>
      <c r="C456" s="64"/>
      <c r="D456" s="227" t="s">
        <v>2254</v>
      </c>
      <c r="E456" s="64"/>
      <c r="F456" s="273" t="s">
        <v>13657</v>
      </c>
      <c r="G456" s="64"/>
      <c r="H456" s="64"/>
      <c r="I456" s="177"/>
      <c r="J456" s="64"/>
      <c r="K456" s="64"/>
      <c r="L456" s="62"/>
      <c r="M456" s="223"/>
      <c r="N456" s="43"/>
      <c r="O456" s="43"/>
      <c r="P456" s="43"/>
      <c r="Q456" s="43"/>
      <c r="R456" s="43"/>
      <c r="S456" s="43"/>
      <c r="T456" s="79"/>
      <c r="AT456" s="25" t="s">
        <v>2254</v>
      </c>
      <c r="AU456" s="25" t="s">
        <v>82</v>
      </c>
    </row>
    <row r="457" spans="2:65" s="1" customFormat="1" ht="16.5" customHeight="1">
      <c r="B457" s="42"/>
      <c r="C457" s="209" t="s">
        <v>1650</v>
      </c>
      <c r="D457" s="209" t="s">
        <v>498</v>
      </c>
      <c r="E457" s="210" t="s">
        <v>13658</v>
      </c>
      <c r="F457" s="211" t="s">
        <v>13652</v>
      </c>
      <c r="G457" s="212" t="s">
        <v>13632</v>
      </c>
      <c r="H457" s="213">
        <v>1</v>
      </c>
      <c r="I457" s="214"/>
      <c r="J457" s="215">
        <f>ROUND(I457*H457,2)</f>
        <v>0</v>
      </c>
      <c r="K457" s="211" t="s">
        <v>23</v>
      </c>
      <c r="L457" s="62"/>
      <c r="M457" s="216" t="s">
        <v>23</v>
      </c>
      <c r="N457" s="217" t="s">
        <v>44</v>
      </c>
      <c r="O457" s="43"/>
      <c r="P457" s="218">
        <f>O457*H457</f>
        <v>0</v>
      </c>
      <c r="Q457" s="218">
        <v>0</v>
      </c>
      <c r="R457" s="218">
        <f>Q457*H457</f>
        <v>0</v>
      </c>
      <c r="S457" s="218">
        <v>0</v>
      </c>
      <c r="T457" s="219">
        <f>S457*H457</f>
        <v>0</v>
      </c>
      <c r="AR457" s="25" t="s">
        <v>502</v>
      </c>
      <c r="AT457" s="25" t="s">
        <v>498</v>
      </c>
      <c r="AU457" s="25" t="s">
        <v>82</v>
      </c>
      <c r="AY457" s="25" t="s">
        <v>492</v>
      </c>
      <c r="BE457" s="220">
        <f>IF(N457="základní",J457,0)</f>
        <v>0</v>
      </c>
      <c r="BF457" s="220">
        <f>IF(N457="snížená",J457,0)</f>
        <v>0</v>
      </c>
      <c r="BG457" s="220">
        <f>IF(N457="zákl. přenesená",J457,0)</f>
        <v>0</v>
      </c>
      <c r="BH457" s="220">
        <f>IF(N457="sníž. přenesená",J457,0)</f>
        <v>0</v>
      </c>
      <c r="BI457" s="220">
        <f>IF(N457="nulová",J457,0)</f>
        <v>0</v>
      </c>
      <c r="BJ457" s="25" t="s">
        <v>80</v>
      </c>
      <c r="BK457" s="220">
        <f>ROUND(I457*H457,2)</f>
        <v>0</v>
      </c>
      <c r="BL457" s="25" t="s">
        <v>502</v>
      </c>
      <c r="BM457" s="25" t="s">
        <v>2350</v>
      </c>
    </row>
    <row r="458" spans="2:65" s="1" customFormat="1">
      <c r="B458" s="42"/>
      <c r="C458" s="64"/>
      <c r="D458" s="221" t="s">
        <v>506</v>
      </c>
      <c r="E458" s="64"/>
      <c r="F458" s="222" t="s">
        <v>13652</v>
      </c>
      <c r="G458" s="64"/>
      <c r="H458" s="64"/>
      <c r="I458" s="177"/>
      <c r="J458" s="64"/>
      <c r="K458" s="64"/>
      <c r="L458" s="62"/>
      <c r="M458" s="223"/>
      <c r="N458" s="43"/>
      <c r="O458" s="43"/>
      <c r="P458" s="43"/>
      <c r="Q458" s="43"/>
      <c r="R458" s="43"/>
      <c r="S458" s="43"/>
      <c r="T458" s="79"/>
      <c r="AT458" s="25" t="s">
        <v>506</v>
      </c>
      <c r="AU458" s="25" t="s">
        <v>82</v>
      </c>
    </row>
    <row r="459" spans="2:65" s="1" customFormat="1" ht="24">
      <c r="B459" s="42"/>
      <c r="C459" s="64"/>
      <c r="D459" s="227" t="s">
        <v>2254</v>
      </c>
      <c r="E459" s="64"/>
      <c r="F459" s="273" t="s">
        <v>13659</v>
      </c>
      <c r="G459" s="64"/>
      <c r="H459" s="64"/>
      <c r="I459" s="177"/>
      <c r="J459" s="64"/>
      <c r="K459" s="64"/>
      <c r="L459" s="62"/>
      <c r="M459" s="223"/>
      <c r="N459" s="43"/>
      <c r="O459" s="43"/>
      <c r="P459" s="43"/>
      <c r="Q459" s="43"/>
      <c r="R459" s="43"/>
      <c r="S459" s="43"/>
      <c r="T459" s="79"/>
      <c r="AT459" s="25" t="s">
        <v>2254</v>
      </c>
      <c r="AU459" s="25" t="s">
        <v>82</v>
      </c>
    </row>
    <row r="460" spans="2:65" s="1" customFormat="1" ht="16.5" customHeight="1">
      <c r="B460" s="42"/>
      <c r="C460" s="209" t="s">
        <v>1656</v>
      </c>
      <c r="D460" s="209" t="s">
        <v>498</v>
      </c>
      <c r="E460" s="210" t="s">
        <v>13660</v>
      </c>
      <c r="F460" s="211" t="s">
        <v>13652</v>
      </c>
      <c r="G460" s="212" t="s">
        <v>13632</v>
      </c>
      <c r="H460" s="213">
        <v>1</v>
      </c>
      <c r="I460" s="214"/>
      <c r="J460" s="215">
        <f>ROUND(I460*H460,2)</f>
        <v>0</v>
      </c>
      <c r="K460" s="211" t="s">
        <v>23</v>
      </c>
      <c r="L460" s="62"/>
      <c r="M460" s="216" t="s">
        <v>23</v>
      </c>
      <c r="N460" s="217" t="s">
        <v>44</v>
      </c>
      <c r="O460" s="43"/>
      <c r="P460" s="218">
        <f>O460*H460</f>
        <v>0</v>
      </c>
      <c r="Q460" s="218">
        <v>0</v>
      </c>
      <c r="R460" s="218">
        <f>Q460*H460</f>
        <v>0</v>
      </c>
      <c r="S460" s="218">
        <v>0</v>
      </c>
      <c r="T460" s="219">
        <f>S460*H460</f>
        <v>0</v>
      </c>
      <c r="AR460" s="25" t="s">
        <v>502</v>
      </c>
      <c r="AT460" s="25" t="s">
        <v>498</v>
      </c>
      <c r="AU460" s="25" t="s">
        <v>82</v>
      </c>
      <c r="AY460" s="25" t="s">
        <v>492</v>
      </c>
      <c r="BE460" s="220">
        <f>IF(N460="základní",J460,0)</f>
        <v>0</v>
      </c>
      <c r="BF460" s="220">
        <f>IF(N460="snížená",J460,0)</f>
        <v>0</v>
      </c>
      <c r="BG460" s="220">
        <f>IF(N460="zákl. přenesená",J460,0)</f>
        <v>0</v>
      </c>
      <c r="BH460" s="220">
        <f>IF(N460="sníž. přenesená",J460,0)</f>
        <v>0</v>
      </c>
      <c r="BI460" s="220">
        <f>IF(N460="nulová",J460,0)</f>
        <v>0</v>
      </c>
      <c r="BJ460" s="25" t="s">
        <v>80</v>
      </c>
      <c r="BK460" s="220">
        <f>ROUND(I460*H460,2)</f>
        <v>0</v>
      </c>
      <c r="BL460" s="25" t="s">
        <v>502</v>
      </c>
      <c r="BM460" s="25" t="s">
        <v>2357</v>
      </c>
    </row>
    <row r="461" spans="2:65" s="1" customFormat="1">
      <c r="B461" s="42"/>
      <c r="C461" s="64"/>
      <c r="D461" s="221" t="s">
        <v>506</v>
      </c>
      <c r="E461" s="64"/>
      <c r="F461" s="222" t="s">
        <v>13652</v>
      </c>
      <c r="G461" s="64"/>
      <c r="H461" s="64"/>
      <c r="I461" s="177"/>
      <c r="J461" s="64"/>
      <c r="K461" s="64"/>
      <c r="L461" s="62"/>
      <c r="M461" s="223"/>
      <c r="N461" s="43"/>
      <c r="O461" s="43"/>
      <c r="P461" s="43"/>
      <c r="Q461" s="43"/>
      <c r="R461" s="43"/>
      <c r="S461" s="43"/>
      <c r="T461" s="79"/>
      <c r="AT461" s="25" t="s">
        <v>506</v>
      </c>
      <c r="AU461" s="25" t="s">
        <v>82</v>
      </c>
    </row>
    <row r="462" spans="2:65" s="1" customFormat="1" ht="24">
      <c r="B462" s="42"/>
      <c r="C462" s="64"/>
      <c r="D462" s="227" t="s">
        <v>2254</v>
      </c>
      <c r="E462" s="64"/>
      <c r="F462" s="273" t="s">
        <v>13661</v>
      </c>
      <c r="G462" s="64"/>
      <c r="H462" s="64"/>
      <c r="I462" s="177"/>
      <c r="J462" s="64"/>
      <c r="K462" s="64"/>
      <c r="L462" s="62"/>
      <c r="M462" s="223"/>
      <c r="N462" s="43"/>
      <c r="O462" s="43"/>
      <c r="P462" s="43"/>
      <c r="Q462" s="43"/>
      <c r="R462" s="43"/>
      <c r="S462" s="43"/>
      <c r="T462" s="79"/>
      <c r="AT462" s="25" t="s">
        <v>2254</v>
      </c>
      <c r="AU462" s="25" t="s">
        <v>82</v>
      </c>
    </row>
    <row r="463" spans="2:65" s="1" customFormat="1" ht="16.5" customHeight="1">
      <c r="B463" s="42"/>
      <c r="C463" s="209" t="s">
        <v>452</v>
      </c>
      <c r="D463" s="209" t="s">
        <v>498</v>
      </c>
      <c r="E463" s="210" t="s">
        <v>13662</v>
      </c>
      <c r="F463" s="211" t="s">
        <v>13652</v>
      </c>
      <c r="G463" s="212" t="s">
        <v>13632</v>
      </c>
      <c r="H463" s="213">
        <v>1</v>
      </c>
      <c r="I463" s="214"/>
      <c r="J463" s="215">
        <f>ROUND(I463*H463,2)</f>
        <v>0</v>
      </c>
      <c r="K463" s="211" t="s">
        <v>23</v>
      </c>
      <c r="L463" s="62"/>
      <c r="M463" s="216" t="s">
        <v>23</v>
      </c>
      <c r="N463" s="217" t="s">
        <v>44</v>
      </c>
      <c r="O463" s="43"/>
      <c r="P463" s="218">
        <f>O463*H463</f>
        <v>0</v>
      </c>
      <c r="Q463" s="218">
        <v>0</v>
      </c>
      <c r="R463" s="218">
        <f>Q463*H463</f>
        <v>0</v>
      </c>
      <c r="S463" s="218">
        <v>0</v>
      </c>
      <c r="T463" s="219">
        <f>S463*H463</f>
        <v>0</v>
      </c>
      <c r="AR463" s="25" t="s">
        <v>502</v>
      </c>
      <c r="AT463" s="25" t="s">
        <v>498</v>
      </c>
      <c r="AU463" s="25" t="s">
        <v>82</v>
      </c>
      <c r="AY463" s="25" t="s">
        <v>492</v>
      </c>
      <c r="BE463" s="220">
        <f>IF(N463="základní",J463,0)</f>
        <v>0</v>
      </c>
      <c r="BF463" s="220">
        <f>IF(N463="snížená",J463,0)</f>
        <v>0</v>
      </c>
      <c r="BG463" s="220">
        <f>IF(N463="zákl. přenesená",J463,0)</f>
        <v>0</v>
      </c>
      <c r="BH463" s="220">
        <f>IF(N463="sníž. přenesená",J463,0)</f>
        <v>0</v>
      </c>
      <c r="BI463" s="220">
        <f>IF(N463="nulová",J463,0)</f>
        <v>0</v>
      </c>
      <c r="BJ463" s="25" t="s">
        <v>80</v>
      </c>
      <c r="BK463" s="220">
        <f>ROUND(I463*H463,2)</f>
        <v>0</v>
      </c>
      <c r="BL463" s="25" t="s">
        <v>502</v>
      </c>
      <c r="BM463" s="25" t="s">
        <v>2363</v>
      </c>
    </row>
    <row r="464" spans="2:65" s="1" customFormat="1">
      <c r="B464" s="42"/>
      <c r="C464" s="64"/>
      <c r="D464" s="221" t="s">
        <v>506</v>
      </c>
      <c r="E464" s="64"/>
      <c r="F464" s="222" t="s">
        <v>13652</v>
      </c>
      <c r="G464" s="64"/>
      <c r="H464" s="64"/>
      <c r="I464" s="177"/>
      <c r="J464" s="64"/>
      <c r="K464" s="64"/>
      <c r="L464" s="62"/>
      <c r="M464" s="223"/>
      <c r="N464" s="43"/>
      <c r="O464" s="43"/>
      <c r="P464" s="43"/>
      <c r="Q464" s="43"/>
      <c r="R464" s="43"/>
      <c r="S464" s="43"/>
      <c r="T464" s="79"/>
      <c r="AT464" s="25" t="s">
        <v>506</v>
      </c>
      <c r="AU464" s="25" t="s">
        <v>82</v>
      </c>
    </row>
    <row r="465" spans="2:65" s="1" customFormat="1" ht="60">
      <c r="B465" s="42"/>
      <c r="C465" s="64"/>
      <c r="D465" s="227" t="s">
        <v>2254</v>
      </c>
      <c r="E465" s="64"/>
      <c r="F465" s="273" t="s">
        <v>13663</v>
      </c>
      <c r="G465" s="64"/>
      <c r="H465" s="64"/>
      <c r="I465" s="177"/>
      <c r="J465" s="64"/>
      <c r="K465" s="64"/>
      <c r="L465" s="62"/>
      <c r="M465" s="223"/>
      <c r="N465" s="43"/>
      <c r="O465" s="43"/>
      <c r="P465" s="43"/>
      <c r="Q465" s="43"/>
      <c r="R465" s="43"/>
      <c r="S465" s="43"/>
      <c r="T465" s="79"/>
      <c r="AT465" s="25" t="s">
        <v>2254</v>
      </c>
      <c r="AU465" s="25" t="s">
        <v>82</v>
      </c>
    </row>
    <row r="466" spans="2:65" s="1" customFormat="1" ht="16.5" customHeight="1">
      <c r="B466" s="42"/>
      <c r="C466" s="209" t="s">
        <v>1667</v>
      </c>
      <c r="D466" s="209" t="s">
        <v>498</v>
      </c>
      <c r="E466" s="210" t="s">
        <v>13664</v>
      </c>
      <c r="F466" s="211" t="s">
        <v>13652</v>
      </c>
      <c r="G466" s="212" t="s">
        <v>13632</v>
      </c>
      <c r="H466" s="213">
        <v>1</v>
      </c>
      <c r="I466" s="214"/>
      <c r="J466" s="215">
        <f>ROUND(I466*H466,2)</f>
        <v>0</v>
      </c>
      <c r="K466" s="211" t="s">
        <v>23</v>
      </c>
      <c r="L466" s="62"/>
      <c r="M466" s="216" t="s">
        <v>23</v>
      </c>
      <c r="N466" s="217" t="s">
        <v>44</v>
      </c>
      <c r="O466" s="43"/>
      <c r="P466" s="218">
        <f>O466*H466</f>
        <v>0</v>
      </c>
      <c r="Q466" s="218">
        <v>0</v>
      </c>
      <c r="R466" s="218">
        <f>Q466*H466</f>
        <v>0</v>
      </c>
      <c r="S466" s="218">
        <v>0</v>
      </c>
      <c r="T466" s="219">
        <f>S466*H466</f>
        <v>0</v>
      </c>
      <c r="AR466" s="25" t="s">
        <v>502</v>
      </c>
      <c r="AT466" s="25" t="s">
        <v>498</v>
      </c>
      <c r="AU466" s="25" t="s">
        <v>82</v>
      </c>
      <c r="AY466" s="25" t="s">
        <v>492</v>
      </c>
      <c r="BE466" s="220">
        <f>IF(N466="základní",J466,0)</f>
        <v>0</v>
      </c>
      <c r="BF466" s="220">
        <f>IF(N466="snížená",J466,0)</f>
        <v>0</v>
      </c>
      <c r="BG466" s="220">
        <f>IF(N466="zákl. přenesená",J466,0)</f>
        <v>0</v>
      </c>
      <c r="BH466" s="220">
        <f>IF(N466="sníž. přenesená",J466,0)</f>
        <v>0</v>
      </c>
      <c r="BI466" s="220">
        <f>IF(N466="nulová",J466,0)</f>
        <v>0</v>
      </c>
      <c r="BJ466" s="25" t="s">
        <v>80</v>
      </c>
      <c r="BK466" s="220">
        <f>ROUND(I466*H466,2)</f>
        <v>0</v>
      </c>
      <c r="BL466" s="25" t="s">
        <v>502</v>
      </c>
      <c r="BM466" s="25" t="s">
        <v>2369</v>
      </c>
    </row>
    <row r="467" spans="2:65" s="1" customFormat="1">
      <c r="B467" s="42"/>
      <c r="C467" s="64"/>
      <c r="D467" s="221" t="s">
        <v>506</v>
      </c>
      <c r="E467" s="64"/>
      <c r="F467" s="222" t="s">
        <v>13652</v>
      </c>
      <c r="G467" s="64"/>
      <c r="H467" s="64"/>
      <c r="I467" s="177"/>
      <c r="J467" s="64"/>
      <c r="K467" s="64"/>
      <c r="L467" s="62"/>
      <c r="M467" s="223"/>
      <c r="N467" s="43"/>
      <c r="O467" s="43"/>
      <c r="P467" s="43"/>
      <c r="Q467" s="43"/>
      <c r="R467" s="43"/>
      <c r="S467" s="43"/>
      <c r="T467" s="79"/>
      <c r="AT467" s="25" t="s">
        <v>506</v>
      </c>
      <c r="AU467" s="25" t="s">
        <v>82</v>
      </c>
    </row>
    <row r="468" spans="2:65" s="1" customFormat="1" ht="24">
      <c r="B468" s="42"/>
      <c r="C468" s="64"/>
      <c r="D468" s="221" t="s">
        <v>2254</v>
      </c>
      <c r="E468" s="64"/>
      <c r="F468" s="224" t="s">
        <v>13665</v>
      </c>
      <c r="G468" s="64"/>
      <c r="H468" s="64"/>
      <c r="I468" s="177"/>
      <c r="J468" s="64"/>
      <c r="K468" s="64"/>
      <c r="L468" s="62"/>
      <c r="M468" s="223"/>
      <c r="N468" s="43"/>
      <c r="O468" s="43"/>
      <c r="P468" s="43"/>
      <c r="Q468" s="43"/>
      <c r="R468" s="43"/>
      <c r="S468" s="43"/>
      <c r="T468" s="79"/>
      <c r="AT468" s="25" t="s">
        <v>2254</v>
      </c>
      <c r="AU468" s="25" t="s">
        <v>82</v>
      </c>
    </row>
    <row r="469" spans="2:65" s="11" customFormat="1" ht="37.35" customHeight="1">
      <c r="B469" s="192"/>
      <c r="C469" s="193"/>
      <c r="D469" s="194" t="s">
        <v>72</v>
      </c>
      <c r="E469" s="195" t="s">
        <v>5003</v>
      </c>
      <c r="F469" s="195" t="s">
        <v>13678</v>
      </c>
      <c r="G469" s="193"/>
      <c r="H469" s="193"/>
      <c r="I469" s="196"/>
      <c r="J469" s="197">
        <f>BK469</f>
        <v>0</v>
      </c>
      <c r="K469" s="193"/>
      <c r="L469" s="198"/>
      <c r="M469" s="199"/>
      <c r="N469" s="200"/>
      <c r="O469" s="200"/>
      <c r="P469" s="201">
        <f>P470+P525+P580+P635</f>
        <v>0</v>
      </c>
      <c r="Q469" s="200"/>
      <c r="R469" s="201">
        <f>R470+R525+R580+R635</f>
        <v>0</v>
      </c>
      <c r="S469" s="200"/>
      <c r="T469" s="202">
        <f>T470+T525+T580+T635</f>
        <v>0</v>
      </c>
      <c r="AR469" s="203" t="s">
        <v>80</v>
      </c>
      <c r="AT469" s="204" t="s">
        <v>72</v>
      </c>
      <c r="AU469" s="204" t="s">
        <v>73</v>
      </c>
      <c r="AY469" s="203" t="s">
        <v>492</v>
      </c>
      <c r="BK469" s="205">
        <f>BK470+BK525+BK580+BK635</f>
        <v>0</v>
      </c>
    </row>
    <row r="470" spans="2:65" s="11" customFormat="1" ht="19.95" customHeight="1">
      <c r="B470" s="192"/>
      <c r="C470" s="193"/>
      <c r="D470" s="206" t="s">
        <v>72</v>
      </c>
      <c r="E470" s="207" t="s">
        <v>5946</v>
      </c>
      <c r="F470" s="207" t="s">
        <v>13679</v>
      </c>
      <c r="G470" s="193"/>
      <c r="H470" s="193"/>
      <c r="I470" s="196"/>
      <c r="J470" s="208">
        <f>BK470</f>
        <v>0</v>
      </c>
      <c r="K470" s="193"/>
      <c r="L470" s="198"/>
      <c r="M470" s="199"/>
      <c r="N470" s="200"/>
      <c r="O470" s="200"/>
      <c r="P470" s="201">
        <f>SUM(P471:P524)</f>
        <v>0</v>
      </c>
      <c r="Q470" s="200"/>
      <c r="R470" s="201">
        <f>SUM(R471:R524)</f>
        <v>0</v>
      </c>
      <c r="S470" s="200"/>
      <c r="T470" s="202">
        <f>SUM(T471:T524)</f>
        <v>0</v>
      </c>
      <c r="AR470" s="203" t="s">
        <v>80</v>
      </c>
      <c r="AT470" s="204" t="s">
        <v>72</v>
      </c>
      <c r="AU470" s="204" t="s">
        <v>80</v>
      </c>
      <c r="AY470" s="203" t="s">
        <v>492</v>
      </c>
      <c r="BK470" s="205">
        <f>SUM(BK471:BK524)</f>
        <v>0</v>
      </c>
    </row>
    <row r="471" spans="2:65" s="1" customFormat="1" ht="16.5" customHeight="1">
      <c r="B471" s="42"/>
      <c r="C471" s="209" t="s">
        <v>1674</v>
      </c>
      <c r="D471" s="209" t="s">
        <v>498</v>
      </c>
      <c r="E471" s="210" t="s">
        <v>13680</v>
      </c>
      <c r="F471" s="211" t="s">
        <v>13681</v>
      </c>
      <c r="G471" s="212" t="s">
        <v>2537</v>
      </c>
      <c r="H471" s="213">
        <v>1</v>
      </c>
      <c r="I471" s="214"/>
      <c r="J471" s="215">
        <f>ROUND(I471*H471,2)</f>
        <v>0</v>
      </c>
      <c r="K471" s="211" t="s">
        <v>23</v>
      </c>
      <c r="L471" s="62"/>
      <c r="M471" s="216" t="s">
        <v>23</v>
      </c>
      <c r="N471" s="217" t="s">
        <v>44</v>
      </c>
      <c r="O471" s="43"/>
      <c r="P471" s="218">
        <f>O471*H471</f>
        <v>0</v>
      </c>
      <c r="Q471" s="218">
        <v>0</v>
      </c>
      <c r="R471" s="218">
        <f>Q471*H471</f>
        <v>0</v>
      </c>
      <c r="S471" s="218">
        <v>0</v>
      </c>
      <c r="T471" s="219">
        <f>S471*H471</f>
        <v>0</v>
      </c>
      <c r="AR471" s="25" t="s">
        <v>502</v>
      </c>
      <c r="AT471" s="25" t="s">
        <v>498</v>
      </c>
      <c r="AU471" s="25" t="s">
        <v>82</v>
      </c>
      <c r="AY471" s="25" t="s">
        <v>492</v>
      </c>
      <c r="BE471" s="220">
        <f>IF(N471="základní",J471,0)</f>
        <v>0</v>
      </c>
      <c r="BF471" s="220">
        <f>IF(N471="snížená",J471,0)</f>
        <v>0</v>
      </c>
      <c r="BG471" s="220">
        <f>IF(N471="zákl. přenesená",J471,0)</f>
        <v>0</v>
      </c>
      <c r="BH471" s="220">
        <f>IF(N471="sníž. přenesená",J471,0)</f>
        <v>0</v>
      </c>
      <c r="BI471" s="220">
        <f>IF(N471="nulová",J471,0)</f>
        <v>0</v>
      </c>
      <c r="BJ471" s="25" t="s">
        <v>80</v>
      </c>
      <c r="BK471" s="220">
        <f>ROUND(I471*H471,2)</f>
        <v>0</v>
      </c>
      <c r="BL471" s="25" t="s">
        <v>502</v>
      </c>
      <c r="BM471" s="25" t="s">
        <v>2381</v>
      </c>
    </row>
    <row r="472" spans="2:65" s="1" customFormat="1">
      <c r="B472" s="42"/>
      <c r="C472" s="64"/>
      <c r="D472" s="221" t="s">
        <v>506</v>
      </c>
      <c r="E472" s="64"/>
      <c r="F472" s="222" t="s">
        <v>13681</v>
      </c>
      <c r="G472" s="64"/>
      <c r="H472" s="64"/>
      <c r="I472" s="177"/>
      <c r="J472" s="64"/>
      <c r="K472" s="64"/>
      <c r="L472" s="62"/>
      <c r="M472" s="223"/>
      <c r="N472" s="43"/>
      <c r="O472" s="43"/>
      <c r="P472" s="43"/>
      <c r="Q472" s="43"/>
      <c r="R472" s="43"/>
      <c r="S472" s="43"/>
      <c r="T472" s="79"/>
      <c r="AT472" s="25" t="s">
        <v>506</v>
      </c>
      <c r="AU472" s="25" t="s">
        <v>82</v>
      </c>
    </row>
    <row r="473" spans="2:65" s="1" customFormat="1" ht="48">
      <c r="B473" s="42"/>
      <c r="C473" s="64"/>
      <c r="D473" s="227" t="s">
        <v>2254</v>
      </c>
      <c r="E473" s="64"/>
      <c r="F473" s="273" t="s">
        <v>13682</v>
      </c>
      <c r="G473" s="64"/>
      <c r="H473" s="64"/>
      <c r="I473" s="177"/>
      <c r="J473" s="64"/>
      <c r="K473" s="64"/>
      <c r="L473" s="62"/>
      <c r="M473" s="223"/>
      <c r="N473" s="43"/>
      <c r="O473" s="43"/>
      <c r="P473" s="43"/>
      <c r="Q473" s="43"/>
      <c r="R473" s="43"/>
      <c r="S473" s="43"/>
      <c r="T473" s="79"/>
      <c r="AT473" s="25" t="s">
        <v>2254</v>
      </c>
      <c r="AU473" s="25" t="s">
        <v>82</v>
      </c>
    </row>
    <row r="474" spans="2:65" s="1" customFormat="1" ht="16.5" customHeight="1">
      <c r="B474" s="42"/>
      <c r="C474" s="209" t="s">
        <v>1684</v>
      </c>
      <c r="D474" s="209" t="s">
        <v>498</v>
      </c>
      <c r="E474" s="210" t="s">
        <v>13621</v>
      </c>
      <c r="F474" s="211" t="s">
        <v>13622</v>
      </c>
      <c r="G474" s="212" t="s">
        <v>2537</v>
      </c>
      <c r="H474" s="213">
        <v>1</v>
      </c>
      <c r="I474" s="214"/>
      <c r="J474" s="215">
        <f>ROUND(I474*H474,2)</f>
        <v>0</v>
      </c>
      <c r="K474" s="211" t="s">
        <v>23</v>
      </c>
      <c r="L474" s="62"/>
      <c r="M474" s="216" t="s">
        <v>23</v>
      </c>
      <c r="N474" s="217" t="s">
        <v>44</v>
      </c>
      <c r="O474" s="43"/>
      <c r="P474" s="218">
        <f>O474*H474</f>
        <v>0</v>
      </c>
      <c r="Q474" s="218">
        <v>0</v>
      </c>
      <c r="R474" s="218">
        <f>Q474*H474</f>
        <v>0</v>
      </c>
      <c r="S474" s="218">
        <v>0</v>
      </c>
      <c r="T474" s="219">
        <f>S474*H474</f>
        <v>0</v>
      </c>
      <c r="AR474" s="25" t="s">
        <v>502</v>
      </c>
      <c r="AT474" s="25" t="s">
        <v>498</v>
      </c>
      <c r="AU474" s="25" t="s">
        <v>82</v>
      </c>
      <c r="AY474" s="25" t="s">
        <v>492</v>
      </c>
      <c r="BE474" s="220">
        <f>IF(N474="základní",J474,0)</f>
        <v>0</v>
      </c>
      <c r="BF474" s="220">
        <f>IF(N474="snížená",J474,0)</f>
        <v>0</v>
      </c>
      <c r="BG474" s="220">
        <f>IF(N474="zákl. přenesená",J474,0)</f>
        <v>0</v>
      </c>
      <c r="BH474" s="220">
        <f>IF(N474="sníž. přenesená",J474,0)</f>
        <v>0</v>
      </c>
      <c r="BI474" s="220">
        <f>IF(N474="nulová",J474,0)</f>
        <v>0</v>
      </c>
      <c r="BJ474" s="25" t="s">
        <v>80</v>
      </c>
      <c r="BK474" s="220">
        <f>ROUND(I474*H474,2)</f>
        <v>0</v>
      </c>
      <c r="BL474" s="25" t="s">
        <v>502</v>
      </c>
      <c r="BM474" s="25" t="s">
        <v>2387</v>
      </c>
    </row>
    <row r="475" spans="2:65" s="1" customFormat="1">
      <c r="B475" s="42"/>
      <c r="C475" s="64"/>
      <c r="D475" s="221" t="s">
        <v>506</v>
      </c>
      <c r="E475" s="64"/>
      <c r="F475" s="222" t="s">
        <v>13622</v>
      </c>
      <c r="G475" s="64"/>
      <c r="H475" s="64"/>
      <c r="I475" s="177"/>
      <c r="J475" s="64"/>
      <c r="K475" s="64"/>
      <c r="L475" s="62"/>
      <c r="M475" s="223"/>
      <c r="N475" s="43"/>
      <c r="O475" s="43"/>
      <c r="P475" s="43"/>
      <c r="Q475" s="43"/>
      <c r="R475" s="43"/>
      <c r="S475" s="43"/>
      <c r="T475" s="79"/>
      <c r="AT475" s="25" t="s">
        <v>506</v>
      </c>
      <c r="AU475" s="25" t="s">
        <v>82</v>
      </c>
    </row>
    <row r="476" spans="2:65" s="1" customFormat="1" ht="24">
      <c r="B476" s="42"/>
      <c r="C476" s="64"/>
      <c r="D476" s="227" t="s">
        <v>2254</v>
      </c>
      <c r="E476" s="64"/>
      <c r="F476" s="273" t="s">
        <v>13623</v>
      </c>
      <c r="G476" s="64"/>
      <c r="H476" s="64"/>
      <c r="I476" s="177"/>
      <c r="J476" s="64"/>
      <c r="K476" s="64"/>
      <c r="L476" s="62"/>
      <c r="M476" s="223"/>
      <c r="N476" s="43"/>
      <c r="O476" s="43"/>
      <c r="P476" s="43"/>
      <c r="Q476" s="43"/>
      <c r="R476" s="43"/>
      <c r="S476" s="43"/>
      <c r="T476" s="79"/>
      <c r="AT476" s="25" t="s">
        <v>2254</v>
      </c>
      <c r="AU476" s="25" t="s">
        <v>82</v>
      </c>
    </row>
    <row r="477" spans="2:65" s="1" customFormat="1" ht="16.5" customHeight="1">
      <c r="B477" s="42"/>
      <c r="C477" s="209" t="s">
        <v>326</v>
      </c>
      <c r="D477" s="209" t="s">
        <v>498</v>
      </c>
      <c r="E477" s="210" t="s">
        <v>13683</v>
      </c>
      <c r="F477" s="211" t="s">
        <v>13684</v>
      </c>
      <c r="G477" s="212" t="s">
        <v>2537</v>
      </c>
      <c r="H477" s="213">
        <v>1</v>
      </c>
      <c r="I477" s="214"/>
      <c r="J477" s="215">
        <f>ROUND(I477*H477,2)</f>
        <v>0</v>
      </c>
      <c r="K477" s="211" t="s">
        <v>23</v>
      </c>
      <c r="L477" s="62"/>
      <c r="M477" s="216" t="s">
        <v>23</v>
      </c>
      <c r="N477" s="217" t="s">
        <v>44</v>
      </c>
      <c r="O477" s="43"/>
      <c r="P477" s="218">
        <f>O477*H477</f>
        <v>0</v>
      </c>
      <c r="Q477" s="218">
        <v>0</v>
      </c>
      <c r="R477" s="218">
        <f>Q477*H477</f>
        <v>0</v>
      </c>
      <c r="S477" s="218">
        <v>0</v>
      </c>
      <c r="T477" s="219">
        <f>S477*H477</f>
        <v>0</v>
      </c>
      <c r="AR477" s="25" t="s">
        <v>502</v>
      </c>
      <c r="AT477" s="25" t="s">
        <v>498</v>
      </c>
      <c r="AU477" s="25" t="s">
        <v>82</v>
      </c>
      <c r="AY477" s="25" t="s">
        <v>492</v>
      </c>
      <c r="BE477" s="220">
        <f>IF(N477="základní",J477,0)</f>
        <v>0</v>
      </c>
      <c r="BF477" s="220">
        <f>IF(N477="snížená",J477,0)</f>
        <v>0</v>
      </c>
      <c r="BG477" s="220">
        <f>IF(N477="zákl. přenesená",J477,0)</f>
        <v>0</v>
      </c>
      <c r="BH477" s="220">
        <f>IF(N477="sníž. přenesená",J477,0)</f>
        <v>0</v>
      </c>
      <c r="BI477" s="220">
        <f>IF(N477="nulová",J477,0)</f>
        <v>0</v>
      </c>
      <c r="BJ477" s="25" t="s">
        <v>80</v>
      </c>
      <c r="BK477" s="220">
        <f>ROUND(I477*H477,2)</f>
        <v>0</v>
      </c>
      <c r="BL477" s="25" t="s">
        <v>502</v>
      </c>
      <c r="BM477" s="25" t="s">
        <v>2393</v>
      </c>
    </row>
    <row r="478" spans="2:65" s="1" customFormat="1">
      <c r="B478" s="42"/>
      <c r="C478" s="64"/>
      <c r="D478" s="221" t="s">
        <v>506</v>
      </c>
      <c r="E478" s="64"/>
      <c r="F478" s="222" t="s">
        <v>13684</v>
      </c>
      <c r="G478" s="64"/>
      <c r="H478" s="64"/>
      <c r="I478" s="177"/>
      <c r="J478" s="64"/>
      <c r="K478" s="64"/>
      <c r="L478" s="62"/>
      <c r="M478" s="223"/>
      <c r="N478" s="43"/>
      <c r="O478" s="43"/>
      <c r="P478" s="43"/>
      <c r="Q478" s="43"/>
      <c r="R478" s="43"/>
      <c r="S478" s="43"/>
      <c r="T478" s="79"/>
      <c r="AT478" s="25" t="s">
        <v>506</v>
      </c>
      <c r="AU478" s="25" t="s">
        <v>82</v>
      </c>
    </row>
    <row r="479" spans="2:65" s="1" customFormat="1" ht="36">
      <c r="B479" s="42"/>
      <c r="C479" s="64"/>
      <c r="D479" s="227" t="s">
        <v>2254</v>
      </c>
      <c r="E479" s="64"/>
      <c r="F479" s="273" t="s">
        <v>13685</v>
      </c>
      <c r="G479" s="64"/>
      <c r="H479" s="64"/>
      <c r="I479" s="177"/>
      <c r="J479" s="64"/>
      <c r="K479" s="64"/>
      <c r="L479" s="62"/>
      <c r="M479" s="223"/>
      <c r="N479" s="43"/>
      <c r="O479" s="43"/>
      <c r="P479" s="43"/>
      <c r="Q479" s="43"/>
      <c r="R479" s="43"/>
      <c r="S479" s="43"/>
      <c r="T479" s="79"/>
      <c r="AT479" s="25" t="s">
        <v>2254</v>
      </c>
      <c r="AU479" s="25" t="s">
        <v>82</v>
      </c>
    </row>
    <row r="480" spans="2:65" s="1" customFormat="1" ht="16.5" customHeight="1">
      <c r="B480" s="42"/>
      <c r="C480" s="209" t="s">
        <v>1702</v>
      </c>
      <c r="D480" s="209" t="s">
        <v>498</v>
      </c>
      <c r="E480" s="210" t="s">
        <v>13627</v>
      </c>
      <c r="F480" s="211" t="s">
        <v>13628</v>
      </c>
      <c r="G480" s="212" t="s">
        <v>2537</v>
      </c>
      <c r="H480" s="213">
        <v>1</v>
      </c>
      <c r="I480" s="214"/>
      <c r="J480" s="215">
        <f>ROUND(I480*H480,2)</f>
        <v>0</v>
      </c>
      <c r="K480" s="211" t="s">
        <v>23</v>
      </c>
      <c r="L480" s="62"/>
      <c r="M480" s="216" t="s">
        <v>23</v>
      </c>
      <c r="N480" s="217" t="s">
        <v>44</v>
      </c>
      <c r="O480" s="43"/>
      <c r="P480" s="218">
        <f>O480*H480</f>
        <v>0</v>
      </c>
      <c r="Q480" s="218">
        <v>0</v>
      </c>
      <c r="R480" s="218">
        <f>Q480*H480</f>
        <v>0</v>
      </c>
      <c r="S480" s="218">
        <v>0</v>
      </c>
      <c r="T480" s="219">
        <f>S480*H480</f>
        <v>0</v>
      </c>
      <c r="AR480" s="25" t="s">
        <v>502</v>
      </c>
      <c r="AT480" s="25" t="s">
        <v>498</v>
      </c>
      <c r="AU480" s="25" t="s">
        <v>82</v>
      </c>
      <c r="AY480" s="25" t="s">
        <v>492</v>
      </c>
      <c r="BE480" s="220">
        <f>IF(N480="základní",J480,0)</f>
        <v>0</v>
      </c>
      <c r="BF480" s="220">
        <f>IF(N480="snížená",J480,0)</f>
        <v>0</v>
      </c>
      <c r="BG480" s="220">
        <f>IF(N480="zákl. přenesená",J480,0)</f>
        <v>0</v>
      </c>
      <c r="BH480" s="220">
        <f>IF(N480="sníž. přenesená",J480,0)</f>
        <v>0</v>
      </c>
      <c r="BI480" s="220">
        <f>IF(N480="nulová",J480,0)</f>
        <v>0</v>
      </c>
      <c r="BJ480" s="25" t="s">
        <v>80</v>
      </c>
      <c r="BK480" s="220">
        <f>ROUND(I480*H480,2)</f>
        <v>0</v>
      </c>
      <c r="BL480" s="25" t="s">
        <v>502</v>
      </c>
      <c r="BM480" s="25" t="s">
        <v>2403</v>
      </c>
    </row>
    <row r="481" spans="2:65" s="1" customFormat="1">
      <c r="B481" s="42"/>
      <c r="C481" s="64"/>
      <c r="D481" s="221" t="s">
        <v>506</v>
      </c>
      <c r="E481" s="64"/>
      <c r="F481" s="222" t="s">
        <v>13628</v>
      </c>
      <c r="G481" s="64"/>
      <c r="H481" s="64"/>
      <c r="I481" s="177"/>
      <c r="J481" s="64"/>
      <c r="K481" s="64"/>
      <c r="L481" s="62"/>
      <c r="M481" s="223"/>
      <c r="N481" s="43"/>
      <c r="O481" s="43"/>
      <c r="P481" s="43"/>
      <c r="Q481" s="43"/>
      <c r="R481" s="43"/>
      <c r="S481" s="43"/>
      <c r="T481" s="79"/>
      <c r="AT481" s="25" t="s">
        <v>506</v>
      </c>
      <c r="AU481" s="25" t="s">
        <v>82</v>
      </c>
    </row>
    <row r="482" spans="2:65" s="1" customFormat="1" ht="60">
      <c r="B482" s="42"/>
      <c r="C482" s="64"/>
      <c r="D482" s="227" t="s">
        <v>2254</v>
      </c>
      <c r="E482" s="64"/>
      <c r="F482" s="273" t="s">
        <v>13629</v>
      </c>
      <c r="G482" s="64"/>
      <c r="H482" s="64"/>
      <c r="I482" s="177"/>
      <c r="J482" s="64"/>
      <c r="K482" s="64"/>
      <c r="L482" s="62"/>
      <c r="M482" s="223"/>
      <c r="N482" s="43"/>
      <c r="O482" s="43"/>
      <c r="P482" s="43"/>
      <c r="Q482" s="43"/>
      <c r="R482" s="43"/>
      <c r="S482" s="43"/>
      <c r="T482" s="79"/>
      <c r="AT482" s="25" t="s">
        <v>2254</v>
      </c>
      <c r="AU482" s="25" t="s">
        <v>82</v>
      </c>
    </row>
    <row r="483" spans="2:65" s="1" customFormat="1" ht="16.5" customHeight="1">
      <c r="B483" s="42"/>
      <c r="C483" s="209" t="s">
        <v>1708</v>
      </c>
      <c r="D483" s="209" t="s">
        <v>498</v>
      </c>
      <c r="E483" s="210" t="s">
        <v>13630</v>
      </c>
      <c r="F483" s="211" t="s">
        <v>13631</v>
      </c>
      <c r="G483" s="212" t="s">
        <v>13632</v>
      </c>
      <c r="H483" s="213">
        <v>1</v>
      </c>
      <c r="I483" s="214"/>
      <c r="J483" s="215">
        <f>ROUND(I483*H483,2)</f>
        <v>0</v>
      </c>
      <c r="K483" s="211" t="s">
        <v>23</v>
      </c>
      <c r="L483" s="62"/>
      <c r="M483" s="216" t="s">
        <v>23</v>
      </c>
      <c r="N483" s="217" t="s">
        <v>44</v>
      </c>
      <c r="O483" s="43"/>
      <c r="P483" s="218">
        <f>O483*H483</f>
        <v>0</v>
      </c>
      <c r="Q483" s="218">
        <v>0</v>
      </c>
      <c r="R483" s="218">
        <f>Q483*H483</f>
        <v>0</v>
      </c>
      <c r="S483" s="218">
        <v>0</v>
      </c>
      <c r="T483" s="219">
        <f>S483*H483</f>
        <v>0</v>
      </c>
      <c r="AR483" s="25" t="s">
        <v>502</v>
      </c>
      <c r="AT483" s="25" t="s">
        <v>498</v>
      </c>
      <c r="AU483" s="25" t="s">
        <v>82</v>
      </c>
      <c r="AY483" s="25" t="s">
        <v>492</v>
      </c>
      <c r="BE483" s="220">
        <f>IF(N483="základní",J483,0)</f>
        <v>0</v>
      </c>
      <c r="BF483" s="220">
        <f>IF(N483="snížená",J483,0)</f>
        <v>0</v>
      </c>
      <c r="BG483" s="220">
        <f>IF(N483="zákl. přenesená",J483,0)</f>
        <v>0</v>
      </c>
      <c r="BH483" s="220">
        <f>IF(N483="sníž. přenesená",J483,0)</f>
        <v>0</v>
      </c>
      <c r="BI483" s="220">
        <f>IF(N483="nulová",J483,0)</f>
        <v>0</v>
      </c>
      <c r="BJ483" s="25" t="s">
        <v>80</v>
      </c>
      <c r="BK483" s="220">
        <f>ROUND(I483*H483,2)</f>
        <v>0</v>
      </c>
      <c r="BL483" s="25" t="s">
        <v>502</v>
      </c>
      <c r="BM483" s="25" t="s">
        <v>2410</v>
      </c>
    </row>
    <row r="484" spans="2:65" s="1" customFormat="1">
      <c r="B484" s="42"/>
      <c r="C484" s="64"/>
      <c r="D484" s="221" t="s">
        <v>506</v>
      </c>
      <c r="E484" s="64"/>
      <c r="F484" s="222" t="s">
        <v>13631</v>
      </c>
      <c r="G484" s="64"/>
      <c r="H484" s="64"/>
      <c r="I484" s="177"/>
      <c r="J484" s="64"/>
      <c r="K484" s="64"/>
      <c r="L484" s="62"/>
      <c r="M484" s="223"/>
      <c r="N484" s="43"/>
      <c r="O484" s="43"/>
      <c r="P484" s="43"/>
      <c r="Q484" s="43"/>
      <c r="R484" s="43"/>
      <c r="S484" s="43"/>
      <c r="T484" s="79"/>
      <c r="AT484" s="25" t="s">
        <v>506</v>
      </c>
      <c r="AU484" s="25" t="s">
        <v>82</v>
      </c>
    </row>
    <row r="485" spans="2:65" s="1" customFormat="1" ht="36">
      <c r="B485" s="42"/>
      <c r="C485" s="64"/>
      <c r="D485" s="227" t="s">
        <v>2254</v>
      </c>
      <c r="E485" s="64"/>
      <c r="F485" s="273" t="s">
        <v>13633</v>
      </c>
      <c r="G485" s="64"/>
      <c r="H485" s="64"/>
      <c r="I485" s="177"/>
      <c r="J485" s="64"/>
      <c r="K485" s="64"/>
      <c r="L485" s="62"/>
      <c r="M485" s="223"/>
      <c r="N485" s="43"/>
      <c r="O485" s="43"/>
      <c r="P485" s="43"/>
      <c r="Q485" s="43"/>
      <c r="R485" s="43"/>
      <c r="S485" s="43"/>
      <c r="T485" s="79"/>
      <c r="AT485" s="25" t="s">
        <v>2254</v>
      </c>
      <c r="AU485" s="25" t="s">
        <v>82</v>
      </c>
    </row>
    <row r="486" spans="2:65" s="1" customFormat="1" ht="16.5" customHeight="1">
      <c r="B486" s="42"/>
      <c r="C486" s="209" t="s">
        <v>1716</v>
      </c>
      <c r="D486" s="209" t="s">
        <v>498</v>
      </c>
      <c r="E486" s="210" t="s">
        <v>13634</v>
      </c>
      <c r="F486" s="211" t="s">
        <v>13635</v>
      </c>
      <c r="G486" s="212" t="s">
        <v>2537</v>
      </c>
      <c r="H486" s="213">
        <v>1</v>
      </c>
      <c r="I486" s="214"/>
      <c r="J486" s="215">
        <f>ROUND(I486*H486,2)</f>
        <v>0</v>
      </c>
      <c r="K486" s="211" t="s">
        <v>23</v>
      </c>
      <c r="L486" s="62"/>
      <c r="M486" s="216" t="s">
        <v>23</v>
      </c>
      <c r="N486" s="217" t="s">
        <v>44</v>
      </c>
      <c r="O486" s="43"/>
      <c r="P486" s="218">
        <f>O486*H486</f>
        <v>0</v>
      </c>
      <c r="Q486" s="218">
        <v>0</v>
      </c>
      <c r="R486" s="218">
        <f>Q486*H486</f>
        <v>0</v>
      </c>
      <c r="S486" s="218">
        <v>0</v>
      </c>
      <c r="T486" s="219">
        <f>S486*H486</f>
        <v>0</v>
      </c>
      <c r="AR486" s="25" t="s">
        <v>502</v>
      </c>
      <c r="AT486" s="25" t="s">
        <v>498</v>
      </c>
      <c r="AU486" s="25" t="s">
        <v>82</v>
      </c>
      <c r="AY486" s="25" t="s">
        <v>492</v>
      </c>
      <c r="BE486" s="220">
        <f>IF(N486="základní",J486,0)</f>
        <v>0</v>
      </c>
      <c r="BF486" s="220">
        <f>IF(N486="snížená",J486,0)</f>
        <v>0</v>
      </c>
      <c r="BG486" s="220">
        <f>IF(N486="zákl. přenesená",J486,0)</f>
        <v>0</v>
      </c>
      <c r="BH486" s="220">
        <f>IF(N486="sníž. přenesená",J486,0)</f>
        <v>0</v>
      </c>
      <c r="BI486" s="220">
        <f>IF(N486="nulová",J486,0)</f>
        <v>0</v>
      </c>
      <c r="BJ486" s="25" t="s">
        <v>80</v>
      </c>
      <c r="BK486" s="220">
        <f>ROUND(I486*H486,2)</f>
        <v>0</v>
      </c>
      <c r="BL486" s="25" t="s">
        <v>502</v>
      </c>
      <c r="BM486" s="25" t="s">
        <v>2415</v>
      </c>
    </row>
    <row r="487" spans="2:65" s="1" customFormat="1">
      <c r="B487" s="42"/>
      <c r="C487" s="64"/>
      <c r="D487" s="221" t="s">
        <v>506</v>
      </c>
      <c r="E487" s="64"/>
      <c r="F487" s="222" t="s">
        <v>13635</v>
      </c>
      <c r="G487" s="64"/>
      <c r="H487" s="64"/>
      <c r="I487" s="177"/>
      <c r="J487" s="64"/>
      <c r="K487" s="64"/>
      <c r="L487" s="62"/>
      <c r="M487" s="223"/>
      <c r="N487" s="43"/>
      <c r="O487" s="43"/>
      <c r="P487" s="43"/>
      <c r="Q487" s="43"/>
      <c r="R487" s="43"/>
      <c r="S487" s="43"/>
      <c r="T487" s="79"/>
      <c r="AT487" s="25" t="s">
        <v>506</v>
      </c>
      <c r="AU487" s="25" t="s">
        <v>82</v>
      </c>
    </row>
    <row r="488" spans="2:65" s="1" customFormat="1" ht="60">
      <c r="B488" s="42"/>
      <c r="C488" s="64"/>
      <c r="D488" s="227" t="s">
        <v>2254</v>
      </c>
      <c r="E488" s="64"/>
      <c r="F488" s="273" t="s">
        <v>13636</v>
      </c>
      <c r="G488" s="64"/>
      <c r="H488" s="64"/>
      <c r="I488" s="177"/>
      <c r="J488" s="64"/>
      <c r="K488" s="64"/>
      <c r="L488" s="62"/>
      <c r="M488" s="223"/>
      <c r="N488" s="43"/>
      <c r="O488" s="43"/>
      <c r="P488" s="43"/>
      <c r="Q488" s="43"/>
      <c r="R488" s="43"/>
      <c r="S488" s="43"/>
      <c r="T488" s="79"/>
      <c r="AT488" s="25" t="s">
        <v>2254</v>
      </c>
      <c r="AU488" s="25" t="s">
        <v>82</v>
      </c>
    </row>
    <row r="489" spans="2:65" s="1" customFormat="1" ht="16.5" customHeight="1">
      <c r="B489" s="42"/>
      <c r="C489" s="209" t="s">
        <v>1725</v>
      </c>
      <c r="D489" s="209" t="s">
        <v>498</v>
      </c>
      <c r="E489" s="210" t="s">
        <v>13637</v>
      </c>
      <c r="F489" s="211" t="s">
        <v>13638</v>
      </c>
      <c r="G489" s="212" t="s">
        <v>2537</v>
      </c>
      <c r="H489" s="213">
        <v>2</v>
      </c>
      <c r="I489" s="214"/>
      <c r="J489" s="215">
        <f>ROUND(I489*H489,2)</f>
        <v>0</v>
      </c>
      <c r="K489" s="211" t="s">
        <v>23</v>
      </c>
      <c r="L489" s="62"/>
      <c r="M489" s="216" t="s">
        <v>23</v>
      </c>
      <c r="N489" s="217" t="s">
        <v>44</v>
      </c>
      <c r="O489" s="43"/>
      <c r="P489" s="218">
        <f>O489*H489</f>
        <v>0</v>
      </c>
      <c r="Q489" s="218">
        <v>0</v>
      </c>
      <c r="R489" s="218">
        <f>Q489*H489</f>
        <v>0</v>
      </c>
      <c r="S489" s="218">
        <v>0</v>
      </c>
      <c r="T489" s="219">
        <f>S489*H489</f>
        <v>0</v>
      </c>
      <c r="AR489" s="25" t="s">
        <v>502</v>
      </c>
      <c r="AT489" s="25" t="s">
        <v>498</v>
      </c>
      <c r="AU489" s="25" t="s">
        <v>82</v>
      </c>
      <c r="AY489" s="25" t="s">
        <v>492</v>
      </c>
      <c r="BE489" s="220">
        <f>IF(N489="základní",J489,0)</f>
        <v>0</v>
      </c>
      <c r="BF489" s="220">
        <f>IF(N489="snížená",J489,0)</f>
        <v>0</v>
      </c>
      <c r="BG489" s="220">
        <f>IF(N489="zákl. přenesená",J489,0)</f>
        <v>0</v>
      </c>
      <c r="BH489" s="220">
        <f>IF(N489="sníž. přenesená",J489,0)</f>
        <v>0</v>
      </c>
      <c r="BI489" s="220">
        <f>IF(N489="nulová",J489,0)</f>
        <v>0</v>
      </c>
      <c r="BJ489" s="25" t="s">
        <v>80</v>
      </c>
      <c r="BK489" s="220">
        <f>ROUND(I489*H489,2)</f>
        <v>0</v>
      </c>
      <c r="BL489" s="25" t="s">
        <v>502</v>
      </c>
      <c r="BM489" s="25" t="s">
        <v>2425</v>
      </c>
    </row>
    <row r="490" spans="2:65" s="1" customFormat="1">
      <c r="B490" s="42"/>
      <c r="C490" s="64"/>
      <c r="D490" s="221" t="s">
        <v>506</v>
      </c>
      <c r="E490" s="64"/>
      <c r="F490" s="222" t="s">
        <v>13638</v>
      </c>
      <c r="G490" s="64"/>
      <c r="H490" s="64"/>
      <c r="I490" s="177"/>
      <c r="J490" s="64"/>
      <c r="K490" s="64"/>
      <c r="L490" s="62"/>
      <c r="M490" s="223"/>
      <c r="N490" s="43"/>
      <c r="O490" s="43"/>
      <c r="P490" s="43"/>
      <c r="Q490" s="43"/>
      <c r="R490" s="43"/>
      <c r="S490" s="43"/>
      <c r="T490" s="79"/>
      <c r="AT490" s="25" t="s">
        <v>506</v>
      </c>
      <c r="AU490" s="25" t="s">
        <v>82</v>
      </c>
    </row>
    <row r="491" spans="2:65" s="1" customFormat="1" ht="24">
      <c r="B491" s="42"/>
      <c r="C491" s="64"/>
      <c r="D491" s="227" t="s">
        <v>2254</v>
      </c>
      <c r="E491" s="64"/>
      <c r="F491" s="273" t="s">
        <v>13639</v>
      </c>
      <c r="G491" s="64"/>
      <c r="H491" s="64"/>
      <c r="I491" s="177"/>
      <c r="J491" s="64"/>
      <c r="K491" s="64"/>
      <c r="L491" s="62"/>
      <c r="M491" s="223"/>
      <c r="N491" s="43"/>
      <c r="O491" s="43"/>
      <c r="P491" s="43"/>
      <c r="Q491" s="43"/>
      <c r="R491" s="43"/>
      <c r="S491" s="43"/>
      <c r="T491" s="79"/>
      <c r="AT491" s="25" t="s">
        <v>2254</v>
      </c>
      <c r="AU491" s="25" t="s">
        <v>82</v>
      </c>
    </row>
    <row r="492" spans="2:65" s="1" customFormat="1" ht="16.5" customHeight="1">
      <c r="B492" s="42"/>
      <c r="C492" s="209" t="s">
        <v>1741</v>
      </c>
      <c r="D492" s="209" t="s">
        <v>498</v>
      </c>
      <c r="E492" s="210" t="s">
        <v>13640</v>
      </c>
      <c r="F492" s="211" t="s">
        <v>13641</v>
      </c>
      <c r="G492" s="212" t="s">
        <v>2537</v>
      </c>
      <c r="H492" s="213">
        <v>2</v>
      </c>
      <c r="I492" s="214"/>
      <c r="J492" s="215">
        <f>ROUND(I492*H492,2)</f>
        <v>0</v>
      </c>
      <c r="K492" s="211" t="s">
        <v>23</v>
      </c>
      <c r="L492" s="62"/>
      <c r="M492" s="216" t="s">
        <v>23</v>
      </c>
      <c r="N492" s="217" t="s">
        <v>44</v>
      </c>
      <c r="O492" s="43"/>
      <c r="P492" s="218">
        <f>O492*H492</f>
        <v>0</v>
      </c>
      <c r="Q492" s="218">
        <v>0</v>
      </c>
      <c r="R492" s="218">
        <f>Q492*H492</f>
        <v>0</v>
      </c>
      <c r="S492" s="218">
        <v>0</v>
      </c>
      <c r="T492" s="219">
        <f>S492*H492</f>
        <v>0</v>
      </c>
      <c r="AR492" s="25" t="s">
        <v>502</v>
      </c>
      <c r="AT492" s="25" t="s">
        <v>498</v>
      </c>
      <c r="AU492" s="25" t="s">
        <v>82</v>
      </c>
      <c r="AY492" s="25" t="s">
        <v>492</v>
      </c>
      <c r="BE492" s="220">
        <f>IF(N492="základní",J492,0)</f>
        <v>0</v>
      </c>
      <c r="BF492" s="220">
        <f>IF(N492="snížená",J492,0)</f>
        <v>0</v>
      </c>
      <c r="BG492" s="220">
        <f>IF(N492="zákl. přenesená",J492,0)</f>
        <v>0</v>
      </c>
      <c r="BH492" s="220">
        <f>IF(N492="sníž. přenesená",J492,0)</f>
        <v>0</v>
      </c>
      <c r="BI492" s="220">
        <f>IF(N492="nulová",J492,0)</f>
        <v>0</v>
      </c>
      <c r="BJ492" s="25" t="s">
        <v>80</v>
      </c>
      <c r="BK492" s="220">
        <f>ROUND(I492*H492,2)</f>
        <v>0</v>
      </c>
      <c r="BL492" s="25" t="s">
        <v>502</v>
      </c>
      <c r="BM492" s="25" t="s">
        <v>2433</v>
      </c>
    </row>
    <row r="493" spans="2:65" s="1" customFormat="1">
      <c r="B493" s="42"/>
      <c r="C493" s="64"/>
      <c r="D493" s="221" t="s">
        <v>506</v>
      </c>
      <c r="E493" s="64"/>
      <c r="F493" s="222" t="s">
        <v>13641</v>
      </c>
      <c r="G493" s="64"/>
      <c r="H493" s="64"/>
      <c r="I493" s="177"/>
      <c r="J493" s="64"/>
      <c r="K493" s="64"/>
      <c r="L493" s="62"/>
      <c r="M493" s="223"/>
      <c r="N493" s="43"/>
      <c r="O493" s="43"/>
      <c r="P493" s="43"/>
      <c r="Q493" s="43"/>
      <c r="R493" s="43"/>
      <c r="S493" s="43"/>
      <c r="T493" s="79"/>
      <c r="AT493" s="25" t="s">
        <v>506</v>
      </c>
      <c r="AU493" s="25" t="s">
        <v>82</v>
      </c>
    </row>
    <row r="494" spans="2:65" s="1" customFormat="1" ht="24">
      <c r="B494" s="42"/>
      <c r="C494" s="64"/>
      <c r="D494" s="227" t="s">
        <v>2254</v>
      </c>
      <c r="E494" s="64"/>
      <c r="F494" s="273" t="s">
        <v>13639</v>
      </c>
      <c r="G494" s="64"/>
      <c r="H494" s="64"/>
      <c r="I494" s="177"/>
      <c r="J494" s="64"/>
      <c r="K494" s="64"/>
      <c r="L494" s="62"/>
      <c r="M494" s="223"/>
      <c r="N494" s="43"/>
      <c r="O494" s="43"/>
      <c r="P494" s="43"/>
      <c r="Q494" s="43"/>
      <c r="R494" s="43"/>
      <c r="S494" s="43"/>
      <c r="T494" s="79"/>
      <c r="AT494" s="25" t="s">
        <v>2254</v>
      </c>
      <c r="AU494" s="25" t="s">
        <v>82</v>
      </c>
    </row>
    <row r="495" spans="2:65" s="1" customFormat="1" ht="16.5" customHeight="1">
      <c r="B495" s="42"/>
      <c r="C495" s="209" t="s">
        <v>1748</v>
      </c>
      <c r="D495" s="209" t="s">
        <v>498</v>
      </c>
      <c r="E495" s="210" t="s">
        <v>13642</v>
      </c>
      <c r="F495" s="211" t="s">
        <v>13643</v>
      </c>
      <c r="G495" s="212" t="s">
        <v>2537</v>
      </c>
      <c r="H495" s="213">
        <v>1</v>
      </c>
      <c r="I495" s="214"/>
      <c r="J495" s="215">
        <f>ROUND(I495*H495,2)</f>
        <v>0</v>
      </c>
      <c r="K495" s="211" t="s">
        <v>23</v>
      </c>
      <c r="L495" s="62"/>
      <c r="M495" s="216" t="s">
        <v>23</v>
      </c>
      <c r="N495" s="217" t="s">
        <v>44</v>
      </c>
      <c r="O495" s="43"/>
      <c r="P495" s="218">
        <f>O495*H495</f>
        <v>0</v>
      </c>
      <c r="Q495" s="218">
        <v>0</v>
      </c>
      <c r="R495" s="218">
        <f>Q495*H495</f>
        <v>0</v>
      </c>
      <c r="S495" s="218">
        <v>0</v>
      </c>
      <c r="T495" s="219">
        <f>S495*H495</f>
        <v>0</v>
      </c>
      <c r="AR495" s="25" t="s">
        <v>502</v>
      </c>
      <c r="AT495" s="25" t="s">
        <v>498</v>
      </c>
      <c r="AU495" s="25" t="s">
        <v>82</v>
      </c>
      <c r="AY495" s="25" t="s">
        <v>492</v>
      </c>
      <c r="BE495" s="220">
        <f>IF(N495="základní",J495,0)</f>
        <v>0</v>
      </c>
      <c r="BF495" s="220">
        <f>IF(N495="snížená",J495,0)</f>
        <v>0</v>
      </c>
      <c r="BG495" s="220">
        <f>IF(N495="zákl. přenesená",J495,0)</f>
        <v>0</v>
      </c>
      <c r="BH495" s="220">
        <f>IF(N495="sníž. přenesená",J495,0)</f>
        <v>0</v>
      </c>
      <c r="BI495" s="220">
        <f>IF(N495="nulová",J495,0)</f>
        <v>0</v>
      </c>
      <c r="BJ495" s="25" t="s">
        <v>80</v>
      </c>
      <c r="BK495" s="220">
        <f>ROUND(I495*H495,2)</f>
        <v>0</v>
      </c>
      <c r="BL495" s="25" t="s">
        <v>502</v>
      </c>
      <c r="BM495" s="25" t="s">
        <v>2441</v>
      </c>
    </row>
    <row r="496" spans="2:65" s="1" customFormat="1">
      <c r="B496" s="42"/>
      <c r="C496" s="64"/>
      <c r="D496" s="221" t="s">
        <v>506</v>
      </c>
      <c r="E496" s="64"/>
      <c r="F496" s="222" t="s">
        <v>13643</v>
      </c>
      <c r="G496" s="64"/>
      <c r="H496" s="64"/>
      <c r="I496" s="177"/>
      <c r="J496" s="64"/>
      <c r="K496" s="64"/>
      <c r="L496" s="62"/>
      <c r="M496" s="223"/>
      <c r="N496" s="43"/>
      <c r="O496" s="43"/>
      <c r="P496" s="43"/>
      <c r="Q496" s="43"/>
      <c r="R496" s="43"/>
      <c r="S496" s="43"/>
      <c r="T496" s="79"/>
      <c r="AT496" s="25" t="s">
        <v>506</v>
      </c>
      <c r="AU496" s="25" t="s">
        <v>82</v>
      </c>
    </row>
    <row r="497" spans="2:65" s="1" customFormat="1" ht="24">
      <c r="B497" s="42"/>
      <c r="C497" s="64"/>
      <c r="D497" s="227" t="s">
        <v>2254</v>
      </c>
      <c r="E497" s="64"/>
      <c r="F497" s="273" t="s">
        <v>13670</v>
      </c>
      <c r="G497" s="64"/>
      <c r="H497" s="64"/>
      <c r="I497" s="177"/>
      <c r="J497" s="64"/>
      <c r="K497" s="64"/>
      <c r="L497" s="62"/>
      <c r="M497" s="223"/>
      <c r="N497" s="43"/>
      <c r="O497" s="43"/>
      <c r="P497" s="43"/>
      <c r="Q497" s="43"/>
      <c r="R497" s="43"/>
      <c r="S497" s="43"/>
      <c r="T497" s="79"/>
      <c r="AT497" s="25" t="s">
        <v>2254</v>
      </c>
      <c r="AU497" s="25" t="s">
        <v>82</v>
      </c>
    </row>
    <row r="498" spans="2:65" s="1" customFormat="1" ht="16.5" customHeight="1">
      <c r="B498" s="42"/>
      <c r="C498" s="209" t="s">
        <v>1761</v>
      </c>
      <c r="D498" s="209" t="s">
        <v>498</v>
      </c>
      <c r="E498" s="210" t="s">
        <v>13645</v>
      </c>
      <c r="F498" s="211" t="s">
        <v>13646</v>
      </c>
      <c r="G498" s="212" t="s">
        <v>832</v>
      </c>
      <c r="H498" s="213">
        <v>40</v>
      </c>
      <c r="I498" s="214"/>
      <c r="J498" s="215">
        <f>ROUND(I498*H498,2)</f>
        <v>0</v>
      </c>
      <c r="K498" s="211" t="s">
        <v>23</v>
      </c>
      <c r="L498" s="62"/>
      <c r="M498" s="216" t="s">
        <v>23</v>
      </c>
      <c r="N498" s="217" t="s">
        <v>44</v>
      </c>
      <c r="O498" s="43"/>
      <c r="P498" s="218">
        <f>O498*H498</f>
        <v>0</v>
      </c>
      <c r="Q498" s="218">
        <v>0</v>
      </c>
      <c r="R498" s="218">
        <f>Q498*H498</f>
        <v>0</v>
      </c>
      <c r="S498" s="218">
        <v>0</v>
      </c>
      <c r="T498" s="219">
        <f>S498*H498</f>
        <v>0</v>
      </c>
      <c r="AR498" s="25" t="s">
        <v>502</v>
      </c>
      <c r="AT498" s="25" t="s">
        <v>498</v>
      </c>
      <c r="AU498" s="25" t="s">
        <v>82</v>
      </c>
      <c r="AY498" s="25" t="s">
        <v>492</v>
      </c>
      <c r="BE498" s="220">
        <f>IF(N498="základní",J498,0)</f>
        <v>0</v>
      </c>
      <c r="BF498" s="220">
        <f>IF(N498="snížená",J498,0)</f>
        <v>0</v>
      </c>
      <c r="BG498" s="220">
        <f>IF(N498="zákl. přenesená",J498,0)</f>
        <v>0</v>
      </c>
      <c r="BH498" s="220">
        <f>IF(N498="sníž. přenesená",J498,0)</f>
        <v>0</v>
      </c>
      <c r="BI498" s="220">
        <f>IF(N498="nulová",J498,0)</f>
        <v>0</v>
      </c>
      <c r="BJ498" s="25" t="s">
        <v>80</v>
      </c>
      <c r="BK498" s="220">
        <f>ROUND(I498*H498,2)</f>
        <v>0</v>
      </c>
      <c r="BL498" s="25" t="s">
        <v>502</v>
      </c>
      <c r="BM498" s="25" t="s">
        <v>2450</v>
      </c>
    </row>
    <row r="499" spans="2:65" s="1" customFormat="1">
      <c r="B499" s="42"/>
      <c r="C499" s="64"/>
      <c r="D499" s="221" t="s">
        <v>506</v>
      </c>
      <c r="E499" s="64"/>
      <c r="F499" s="222" t="s">
        <v>13646</v>
      </c>
      <c r="G499" s="64"/>
      <c r="H499" s="64"/>
      <c r="I499" s="177"/>
      <c r="J499" s="64"/>
      <c r="K499" s="64"/>
      <c r="L499" s="62"/>
      <c r="M499" s="223"/>
      <c r="N499" s="43"/>
      <c r="O499" s="43"/>
      <c r="P499" s="43"/>
      <c r="Q499" s="43"/>
      <c r="R499" s="43"/>
      <c r="S499" s="43"/>
      <c r="T499" s="79"/>
      <c r="AT499" s="25" t="s">
        <v>506</v>
      </c>
      <c r="AU499" s="25" t="s">
        <v>82</v>
      </c>
    </row>
    <row r="500" spans="2:65" s="1" customFormat="1" ht="48">
      <c r="B500" s="42"/>
      <c r="C500" s="64"/>
      <c r="D500" s="227" t="s">
        <v>2254</v>
      </c>
      <c r="E500" s="64"/>
      <c r="F500" s="273" t="s">
        <v>13647</v>
      </c>
      <c r="G500" s="64"/>
      <c r="H500" s="64"/>
      <c r="I500" s="177"/>
      <c r="J500" s="64"/>
      <c r="K500" s="64"/>
      <c r="L500" s="62"/>
      <c r="M500" s="223"/>
      <c r="N500" s="43"/>
      <c r="O500" s="43"/>
      <c r="P500" s="43"/>
      <c r="Q500" s="43"/>
      <c r="R500" s="43"/>
      <c r="S500" s="43"/>
      <c r="T500" s="79"/>
      <c r="AT500" s="25" t="s">
        <v>2254</v>
      </c>
      <c r="AU500" s="25" t="s">
        <v>82</v>
      </c>
    </row>
    <row r="501" spans="2:65" s="1" customFormat="1" ht="16.5" customHeight="1">
      <c r="B501" s="42"/>
      <c r="C501" s="209" t="s">
        <v>1772</v>
      </c>
      <c r="D501" s="209" t="s">
        <v>498</v>
      </c>
      <c r="E501" s="210" t="s">
        <v>13648</v>
      </c>
      <c r="F501" s="211" t="s">
        <v>13649</v>
      </c>
      <c r="G501" s="212" t="s">
        <v>13632</v>
      </c>
      <c r="H501" s="213">
        <v>1</v>
      </c>
      <c r="I501" s="214"/>
      <c r="J501" s="215">
        <f>ROUND(I501*H501,2)</f>
        <v>0</v>
      </c>
      <c r="K501" s="211" t="s">
        <v>23</v>
      </c>
      <c r="L501" s="62"/>
      <c r="M501" s="216" t="s">
        <v>23</v>
      </c>
      <c r="N501" s="217" t="s">
        <v>44</v>
      </c>
      <c r="O501" s="43"/>
      <c r="P501" s="218">
        <f>O501*H501</f>
        <v>0</v>
      </c>
      <c r="Q501" s="218">
        <v>0</v>
      </c>
      <c r="R501" s="218">
        <f>Q501*H501</f>
        <v>0</v>
      </c>
      <c r="S501" s="218">
        <v>0</v>
      </c>
      <c r="T501" s="219">
        <f>S501*H501</f>
        <v>0</v>
      </c>
      <c r="AR501" s="25" t="s">
        <v>502</v>
      </c>
      <c r="AT501" s="25" t="s">
        <v>498</v>
      </c>
      <c r="AU501" s="25" t="s">
        <v>82</v>
      </c>
      <c r="AY501" s="25" t="s">
        <v>492</v>
      </c>
      <c r="BE501" s="220">
        <f>IF(N501="základní",J501,0)</f>
        <v>0</v>
      </c>
      <c r="BF501" s="220">
        <f>IF(N501="snížená",J501,0)</f>
        <v>0</v>
      </c>
      <c r="BG501" s="220">
        <f>IF(N501="zákl. přenesená",J501,0)</f>
        <v>0</v>
      </c>
      <c r="BH501" s="220">
        <f>IF(N501="sníž. přenesená",J501,0)</f>
        <v>0</v>
      </c>
      <c r="BI501" s="220">
        <f>IF(N501="nulová",J501,0)</f>
        <v>0</v>
      </c>
      <c r="BJ501" s="25" t="s">
        <v>80</v>
      </c>
      <c r="BK501" s="220">
        <f>ROUND(I501*H501,2)</f>
        <v>0</v>
      </c>
      <c r="BL501" s="25" t="s">
        <v>502</v>
      </c>
      <c r="BM501" s="25" t="s">
        <v>2458</v>
      </c>
    </row>
    <row r="502" spans="2:65" s="1" customFormat="1">
      <c r="B502" s="42"/>
      <c r="C502" s="64"/>
      <c r="D502" s="221" t="s">
        <v>506</v>
      </c>
      <c r="E502" s="64"/>
      <c r="F502" s="222" t="s">
        <v>13649</v>
      </c>
      <c r="G502" s="64"/>
      <c r="H502" s="64"/>
      <c r="I502" s="177"/>
      <c r="J502" s="64"/>
      <c r="K502" s="64"/>
      <c r="L502" s="62"/>
      <c r="M502" s="223"/>
      <c r="N502" s="43"/>
      <c r="O502" s="43"/>
      <c r="P502" s="43"/>
      <c r="Q502" s="43"/>
      <c r="R502" s="43"/>
      <c r="S502" s="43"/>
      <c r="T502" s="79"/>
      <c r="AT502" s="25" t="s">
        <v>506</v>
      </c>
      <c r="AU502" s="25" t="s">
        <v>82</v>
      </c>
    </row>
    <row r="503" spans="2:65" s="1" customFormat="1" ht="24">
      <c r="B503" s="42"/>
      <c r="C503" s="64"/>
      <c r="D503" s="227" t="s">
        <v>2254</v>
      </c>
      <c r="E503" s="64"/>
      <c r="F503" s="273" t="s">
        <v>13650</v>
      </c>
      <c r="G503" s="64"/>
      <c r="H503" s="64"/>
      <c r="I503" s="177"/>
      <c r="J503" s="64"/>
      <c r="K503" s="64"/>
      <c r="L503" s="62"/>
      <c r="M503" s="223"/>
      <c r="N503" s="43"/>
      <c r="O503" s="43"/>
      <c r="P503" s="43"/>
      <c r="Q503" s="43"/>
      <c r="R503" s="43"/>
      <c r="S503" s="43"/>
      <c r="T503" s="79"/>
      <c r="AT503" s="25" t="s">
        <v>2254</v>
      </c>
      <c r="AU503" s="25" t="s">
        <v>82</v>
      </c>
    </row>
    <row r="504" spans="2:65" s="1" customFormat="1" ht="16.5" customHeight="1">
      <c r="B504" s="42"/>
      <c r="C504" s="209" t="s">
        <v>1779</v>
      </c>
      <c r="D504" s="209" t="s">
        <v>498</v>
      </c>
      <c r="E504" s="210" t="s">
        <v>13686</v>
      </c>
      <c r="F504" s="211" t="s">
        <v>13652</v>
      </c>
      <c r="G504" s="212" t="s">
        <v>13632</v>
      </c>
      <c r="H504" s="213">
        <v>1</v>
      </c>
      <c r="I504" s="214"/>
      <c r="J504" s="215">
        <f>ROUND(I504*H504,2)</f>
        <v>0</v>
      </c>
      <c r="K504" s="211" t="s">
        <v>23</v>
      </c>
      <c r="L504" s="62"/>
      <c r="M504" s="216" t="s">
        <v>23</v>
      </c>
      <c r="N504" s="217" t="s">
        <v>44</v>
      </c>
      <c r="O504" s="43"/>
      <c r="P504" s="218">
        <f>O504*H504</f>
        <v>0</v>
      </c>
      <c r="Q504" s="218">
        <v>0</v>
      </c>
      <c r="R504" s="218">
        <f>Q504*H504</f>
        <v>0</v>
      </c>
      <c r="S504" s="218">
        <v>0</v>
      </c>
      <c r="T504" s="219">
        <f>S504*H504</f>
        <v>0</v>
      </c>
      <c r="AR504" s="25" t="s">
        <v>502</v>
      </c>
      <c r="AT504" s="25" t="s">
        <v>498</v>
      </c>
      <c r="AU504" s="25" t="s">
        <v>82</v>
      </c>
      <c r="AY504" s="25" t="s">
        <v>492</v>
      </c>
      <c r="BE504" s="220">
        <f>IF(N504="základní",J504,0)</f>
        <v>0</v>
      </c>
      <c r="BF504" s="220">
        <f>IF(N504="snížená",J504,0)</f>
        <v>0</v>
      </c>
      <c r="BG504" s="220">
        <f>IF(N504="zákl. přenesená",J504,0)</f>
        <v>0</v>
      </c>
      <c r="BH504" s="220">
        <f>IF(N504="sníž. přenesená",J504,0)</f>
        <v>0</v>
      </c>
      <c r="BI504" s="220">
        <f>IF(N504="nulová",J504,0)</f>
        <v>0</v>
      </c>
      <c r="BJ504" s="25" t="s">
        <v>80</v>
      </c>
      <c r="BK504" s="220">
        <f>ROUND(I504*H504,2)</f>
        <v>0</v>
      </c>
      <c r="BL504" s="25" t="s">
        <v>502</v>
      </c>
      <c r="BM504" s="25" t="s">
        <v>2465</v>
      </c>
    </row>
    <row r="505" spans="2:65" s="1" customFormat="1">
      <c r="B505" s="42"/>
      <c r="C505" s="64"/>
      <c r="D505" s="221" t="s">
        <v>506</v>
      </c>
      <c r="E505" s="64"/>
      <c r="F505" s="222" t="s">
        <v>13652</v>
      </c>
      <c r="G505" s="64"/>
      <c r="H505" s="64"/>
      <c r="I505" s="177"/>
      <c r="J505" s="64"/>
      <c r="K505" s="64"/>
      <c r="L505" s="62"/>
      <c r="M505" s="223"/>
      <c r="N505" s="43"/>
      <c r="O505" s="43"/>
      <c r="P505" s="43"/>
      <c r="Q505" s="43"/>
      <c r="R505" s="43"/>
      <c r="S505" s="43"/>
      <c r="T505" s="79"/>
      <c r="AT505" s="25" t="s">
        <v>506</v>
      </c>
      <c r="AU505" s="25" t="s">
        <v>82</v>
      </c>
    </row>
    <row r="506" spans="2:65" s="1" customFormat="1" ht="24">
      <c r="B506" s="42"/>
      <c r="C506" s="64"/>
      <c r="D506" s="227" t="s">
        <v>2254</v>
      </c>
      <c r="E506" s="64"/>
      <c r="F506" s="273" t="s">
        <v>13653</v>
      </c>
      <c r="G506" s="64"/>
      <c r="H506" s="64"/>
      <c r="I506" s="177"/>
      <c r="J506" s="64"/>
      <c r="K506" s="64"/>
      <c r="L506" s="62"/>
      <c r="M506" s="223"/>
      <c r="N506" s="43"/>
      <c r="O506" s="43"/>
      <c r="P506" s="43"/>
      <c r="Q506" s="43"/>
      <c r="R506" s="43"/>
      <c r="S506" s="43"/>
      <c r="T506" s="79"/>
      <c r="AT506" s="25" t="s">
        <v>2254</v>
      </c>
      <c r="AU506" s="25" t="s">
        <v>82</v>
      </c>
    </row>
    <row r="507" spans="2:65" s="1" customFormat="1" ht="16.5" customHeight="1">
      <c r="B507" s="42"/>
      <c r="C507" s="209" t="s">
        <v>1785</v>
      </c>
      <c r="D507" s="209" t="s">
        <v>498</v>
      </c>
      <c r="E507" s="210" t="s">
        <v>13654</v>
      </c>
      <c r="F507" s="211" t="s">
        <v>13652</v>
      </c>
      <c r="G507" s="212" t="s">
        <v>13632</v>
      </c>
      <c r="H507" s="213">
        <v>1</v>
      </c>
      <c r="I507" s="214"/>
      <c r="J507" s="215">
        <f>ROUND(I507*H507,2)</f>
        <v>0</v>
      </c>
      <c r="K507" s="211" t="s">
        <v>23</v>
      </c>
      <c r="L507" s="62"/>
      <c r="M507" s="216" t="s">
        <v>23</v>
      </c>
      <c r="N507" s="217" t="s">
        <v>44</v>
      </c>
      <c r="O507" s="43"/>
      <c r="P507" s="218">
        <f>O507*H507</f>
        <v>0</v>
      </c>
      <c r="Q507" s="218">
        <v>0</v>
      </c>
      <c r="R507" s="218">
        <f>Q507*H507</f>
        <v>0</v>
      </c>
      <c r="S507" s="218">
        <v>0</v>
      </c>
      <c r="T507" s="219">
        <f>S507*H507</f>
        <v>0</v>
      </c>
      <c r="AR507" s="25" t="s">
        <v>502</v>
      </c>
      <c r="AT507" s="25" t="s">
        <v>498</v>
      </c>
      <c r="AU507" s="25" t="s">
        <v>82</v>
      </c>
      <c r="AY507" s="25" t="s">
        <v>492</v>
      </c>
      <c r="BE507" s="220">
        <f>IF(N507="základní",J507,0)</f>
        <v>0</v>
      </c>
      <c r="BF507" s="220">
        <f>IF(N507="snížená",J507,0)</f>
        <v>0</v>
      </c>
      <c r="BG507" s="220">
        <f>IF(N507="zákl. přenesená",J507,0)</f>
        <v>0</v>
      </c>
      <c r="BH507" s="220">
        <f>IF(N507="sníž. přenesená",J507,0)</f>
        <v>0</v>
      </c>
      <c r="BI507" s="220">
        <f>IF(N507="nulová",J507,0)</f>
        <v>0</v>
      </c>
      <c r="BJ507" s="25" t="s">
        <v>80</v>
      </c>
      <c r="BK507" s="220">
        <f>ROUND(I507*H507,2)</f>
        <v>0</v>
      </c>
      <c r="BL507" s="25" t="s">
        <v>502</v>
      </c>
      <c r="BM507" s="25" t="s">
        <v>2471</v>
      </c>
    </row>
    <row r="508" spans="2:65" s="1" customFormat="1">
      <c r="B508" s="42"/>
      <c r="C508" s="64"/>
      <c r="D508" s="221" t="s">
        <v>506</v>
      </c>
      <c r="E508" s="64"/>
      <c r="F508" s="222" t="s">
        <v>13652</v>
      </c>
      <c r="G508" s="64"/>
      <c r="H508" s="64"/>
      <c r="I508" s="177"/>
      <c r="J508" s="64"/>
      <c r="K508" s="64"/>
      <c r="L508" s="62"/>
      <c r="M508" s="223"/>
      <c r="N508" s="43"/>
      <c r="O508" s="43"/>
      <c r="P508" s="43"/>
      <c r="Q508" s="43"/>
      <c r="R508" s="43"/>
      <c r="S508" s="43"/>
      <c r="T508" s="79"/>
      <c r="AT508" s="25" t="s">
        <v>506</v>
      </c>
      <c r="AU508" s="25" t="s">
        <v>82</v>
      </c>
    </row>
    <row r="509" spans="2:65" s="1" customFormat="1" ht="36">
      <c r="B509" s="42"/>
      <c r="C509" s="64"/>
      <c r="D509" s="227" t="s">
        <v>2254</v>
      </c>
      <c r="E509" s="64"/>
      <c r="F509" s="273" t="s">
        <v>13655</v>
      </c>
      <c r="G509" s="64"/>
      <c r="H509" s="64"/>
      <c r="I509" s="177"/>
      <c r="J509" s="64"/>
      <c r="K509" s="64"/>
      <c r="L509" s="62"/>
      <c r="M509" s="223"/>
      <c r="N509" s="43"/>
      <c r="O509" s="43"/>
      <c r="P509" s="43"/>
      <c r="Q509" s="43"/>
      <c r="R509" s="43"/>
      <c r="S509" s="43"/>
      <c r="T509" s="79"/>
      <c r="AT509" s="25" t="s">
        <v>2254</v>
      </c>
      <c r="AU509" s="25" t="s">
        <v>82</v>
      </c>
    </row>
    <row r="510" spans="2:65" s="1" customFormat="1" ht="16.5" customHeight="1">
      <c r="B510" s="42"/>
      <c r="C510" s="209" t="s">
        <v>1793</v>
      </c>
      <c r="D510" s="209" t="s">
        <v>498</v>
      </c>
      <c r="E510" s="210" t="s">
        <v>13656</v>
      </c>
      <c r="F510" s="211" t="s">
        <v>13652</v>
      </c>
      <c r="G510" s="212" t="s">
        <v>13632</v>
      </c>
      <c r="H510" s="213">
        <v>1</v>
      </c>
      <c r="I510" s="214"/>
      <c r="J510" s="215">
        <f>ROUND(I510*H510,2)</f>
        <v>0</v>
      </c>
      <c r="K510" s="211" t="s">
        <v>23</v>
      </c>
      <c r="L510" s="62"/>
      <c r="M510" s="216" t="s">
        <v>23</v>
      </c>
      <c r="N510" s="217" t="s">
        <v>44</v>
      </c>
      <c r="O510" s="43"/>
      <c r="P510" s="218">
        <f>O510*H510</f>
        <v>0</v>
      </c>
      <c r="Q510" s="218">
        <v>0</v>
      </c>
      <c r="R510" s="218">
        <f>Q510*H510</f>
        <v>0</v>
      </c>
      <c r="S510" s="218">
        <v>0</v>
      </c>
      <c r="T510" s="219">
        <f>S510*H510</f>
        <v>0</v>
      </c>
      <c r="AR510" s="25" t="s">
        <v>502</v>
      </c>
      <c r="AT510" s="25" t="s">
        <v>498</v>
      </c>
      <c r="AU510" s="25" t="s">
        <v>82</v>
      </c>
      <c r="AY510" s="25" t="s">
        <v>492</v>
      </c>
      <c r="BE510" s="220">
        <f>IF(N510="základní",J510,0)</f>
        <v>0</v>
      </c>
      <c r="BF510" s="220">
        <f>IF(N510="snížená",J510,0)</f>
        <v>0</v>
      </c>
      <c r="BG510" s="220">
        <f>IF(N510="zákl. přenesená",J510,0)</f>
        <v>0</v>
      </c>
      <c r="BH510" s="220">
        <f>IF(N510="sníž. přenesená",J510,0)</f>
        <v>0</v>
      </c>
      <c r="BI510" s="220">
        <f>IF(N510="nulová",J510,0)</f>
        <v>0</v>
      </c>
      <c r="BJ510" s="25" t="s">
        <v>80</v>
      </c>
      <c r="BK510" s="220">
        <f>ROUND(I510*H510,2)</f>
        <v>0</v>
      </c>
      <c r="BL510" s="25" t="s">
        <v>502</v>
      </c>
      <c r="BM510" s="25" t="s">
        <v>2479</v>
      </c>
    </row>
    <row r="511" spans="2:65" s="1" customFormat="1">
      <c r="B511" s="42"/>
      <c r="C511" s="64"/>
      <c r="D511" s="221" t="s">
        <v>506</v>
      </c>
      <c r="E511" s="64"/>
      <c r="F511" s="222" t="s">
        <v>13652</v>
      </c>
      <c r="G511" s="64"/>
      <c r="H511" s="64"/>
      <c r="I511" s="177"/>
      <c r="J511" s="64"/>
      <c r="K511" s="64"/>
      <c r="L511" s="62"/>
      <c r="M511" s="223"/>
      <c r="N511" s="43"/>
      <c r="O511" s="43"/>
      <c r="P511" s="43"/>
      <c r="Q511" s="43"/>
      <c r="R511" s="43"/>
      <c r="S511" s="43"/>
      <c r="T511" s="79"/>
      <c r="AT511" s="25" t="s">
        <v>506</v>
      </c>
      <c r="AU511" s="25" t="s">
        <v>82</v>
      </c>
    </row>
    <row r="512" spans="2:65" s="1" customFormat="1" ht="36">
      <c r="B512" s="42"/>
      <c r="C512" s="64"/>
      <c r="D512" s="227" t="s">
        <v>2254</v>
      </c>
      <c r="E512" s="64"/>
      <c r="F512" s="273" t="s">
        <v>13657</v>
      </c>
      <c r="G512" s="64"/>
      <c r="H512" s="64"/>
      <c r="I512" s="177"/>
      <c r="J512" s="64"/>
      <c r="K512" s="64"/>
      <c r="L512" s="62"/>
      <c r="M512" s="223"/>
      <c r="N512" s="43"/>
      <c r="O512" s="43"/>
      <c r="P512" s="43"/>
      <c r="Q512" s="43"/>
      <c r="R512" s="43"/>
      <c r="S512" s="43"/>
      <c r="T512" s="79"/>
      <c r="AT512" s="25" t="s">
        <v>2254</v>
      </c>
      <c r="AU512" s="25" t="s">
        <v>82</v>
      </c>
    </row>
    <row r="513" spans="2:65" s="1" customFormat="1" ht="16.5" customHeight="1">
      <c r="B513" s="42"/>
      <c r="C513" s="209" t="s">
        <v>1818</v>
      </c>
      <c r="D513" s="209" t="s">
        <v>498</v>
      </c>
      <c r="E513" s="210" t="s">
        <v>13658</v>
      </c>
      <c r="F513" s="211" t="s">
        <v>13652</v>
      </c>
      <c r="G513" s="212" t="s">
        <v>13632</v>
      </c>
      <c r="H513" s="213">
        <v>1</v>
      </c>
      <c r="I513" s="214"/>
      <c r="J513" s="215">
        <f>ROUND(I513*H513,2)</f>
        <v>0</v>
      </c>
      <c r="K513" s="211" t="s">
        <v>23</v>
      </c>
      <c r="L513" s="62"/>
      <c r="M513" s="216" t="s">
        <v>23</v>
      </c>
      <c r="N513" s="217" t="s">
        <v>44</v>
      </c>
      <c r="O513" s="43"/>
      <c r="P513" s="218">
        <f>O513*H513</f>
        <v>0</v>
      </c>
      <c r="Q513" s="218">
        <v>0</v>
      </c>
      <c r="R513" s="218">
        <f>Q513*H513</f>
        <v>0</v>
      </c>
      <c r="S513" s="218">
        <v>0</v>
      </c>
      <c r="T513" s="219">
        <f>S513*H513</f>
        <v>0</v>
      </c>
      <c r="AR513" s="25" t="s">
        <v>502</v>
      </c>
      <c r="AT513" s="25" t="s">
        <v>498</v>
      </c>
      <c r="AU513" s="25" t="s">
        <v>82</v>
      </c>
      <c r="AY513" s="25" t="s">
        <v>492</v>
      </c>
      <c r="BE513" s="220">
        <f>IF(N513="základní",J513,0)</f>
        <v>0</v>
      </c>
      <c r="BF513" s="220">
        <f>IF(N513="snížená",J513,0)</f>
        <v>0</v>
      </c>
      <c r="BG513" s="220">
        <f>IF(N513="zákl. přenesená",J513,0)</f>
        <v>0</v>
      </c>
      <c r="BH513" s="220">
        <f>IF(N513="sníž. přenesená",J513,0)</f>
        <v>0</v>
      </c>
      <c r="BI513" s="220">
        <f>IF(N513="nulová",J513,0)</f>
        <v>0</v>
      </c>
      <c r="BJ513" s="25" t="s">
        <v>80</v>
      </c>
      <c r="BK513" s="220">
        <f>ROUND(I513*H513,2)</f>
        <v>0</v>
      </c>
      <c r="BL513" s="25" t="s">
        <v>502</v>
      </c>
      <c r="BM513" s="25" t="s">
        <v>216</v>
      </c>
    </row>
    <row r="514" spans="2:65" s="1" customFormat="1">
      <c r="B514" s="42"/>
      <c r="C514" s="64"/>
      <c r="D514" s="221" t="s">
        <v>506</v>
      </c>
      <c r="E514" s="64"/>
      <c r="F514" s="222" t="s">
        <v>13652</v>
      </c>
      <c r="G514" s="64"/>
      <c r="H514" s="64"/>
      <c r="I514" s="177"/>
      <c r="J514" s="64"/>
      <c r="K514" s="64"/>
      <c r="L514" s="62"/>
      <c r="M514" s="223"/>
      <c r="N514" s="43"/>
      <c r="O514" s="43"/>
      <c r="P514" s="43"/>
      <c r="Q514" s="43"/>
      <c r="R514" s="43"/>
      <c r="S514" s="43"/>
      <c r="T514" s="79"/>
      <c r="AT514" s="25" t="s">
        <v>506</v>
      </c>
      <c r="AU514" s="25" t="s">
        <v>82</v>
      </c>
    </row>
    <row r="515" spans="2:65" s="1" customFormat="1" ht="24">
      <c r="B515" s="42"/>
      <c r="C515" s="64"/>
      <c r="D515" s="227" t="s">
        <v>2254</v>
      </c>
      <c r="E515" s="64"/>
      <c r="F515" s="273" t="s">
        <v>13659</v>
      </c>
      <c r="G515" s="64"/>
      <c r="H515" s="64"/>
      <c r="I515" s="177"/>
      <c r="J515" s="64"/>
      <c r="K515" s="64"/>
      <c r="L515" s="62"/>
      <c r="M515" s="223"/>
      <c r="N515" s="43"/>
      <c r="O515" s="43"/>
      <c r="P515" s="43"/>
      <c r="Q515" s="43"/>
      <c r="R515" s="43"/>
      <c r="S515" s="43"/>
      <c r="T515" s="79"/>
      <c r="AT515" s="25" t="s">
        <v>2254</v>
      </c>
      <c r="AU515" s="25" t="s">
        <v>82</v>
      </c>
    </row>
    <row r="516" spans="2:65" s="1" customFormat="1" ht="16.5" customHeight="1">
      <c r="B516" s="42"/>
      <c r="C516" s="209" t="s">
        <v>1825</v>
      </c>
      <c r="D516" s="209" t="s">
        <v>498</v>
      </c>
      <c r="E516" s="210" t="s">
        <v>13660</v>
      </c>
      <c r="F516" s="211" t="s">
        <v>13652</v>
      </c>
      <c r="G516" s="212" t="s">
        <v>13632</v>
      </c>
      <c r="H516" s="213">
        <v>1</v>
      </c>
      <c r="I516" s="214"/>
      <c r="J516" s="215">
        <f>ROUND(I516*H516,2)</f>
        <v>0</v>
      </c>
      <c r="K516" s="211" t="s">
        <v>23</v>
      </c>
      <c r="L516" s="62"/>
      <c r="M516" s="216" t="s">
        <v>23</v>
      </c>
      <c r="N516" s="217" t="s">
        <v>44</v>
      </c>
      <c r="O516" s="43"/>
      <c r="P516" s="218">
        <f>O516*H516</f>
        <v>0</v>
      </c>
      <c r="Q516" s="218">
        <v>0</v>
      </c>
      <c r="R516" s="218">
        <f>Q516*H516</f>
        <v>0</v>
      </c>
      <c r="S516" s="218">
        <v>0</v>
      </c>
      <c r="T516" s="219">
        <f>S516*H516</f>
        <v>0</v>
      </c>
      <c r="AR516" s="25" t="s">
        <v>502</v>
      </c>
      <c r="AT516" s="25" t="s">
        <v>498</v>
      </c>
      <c r="AU516" s="25" t="s">
        <v>82</v>
      </c>
      <c r="AY516" s="25" t="s">
        <v>492</v>
      </c>
      <c r="BE516" s="220">
        <f>IF(N516="základní",J516,0)</f>
        <v>0</v>
      </c>
      <c r="BF516" s="220">
        <f>IF(N516="snížená",J516,0)</f>
        <v>0</v>
      </c>
      <c r="BG516" s="220">
        <f>IF(N516="zákl. přenesená",J516,0)</f>
        <v>0</v>
      </c>
      <c r="BH516" s="220">
        <f>IF(N516="sníž. přenesená",J516,0)</f>
        <v>0</v>
      </c>
      <c r="BI516" s="220">
        <f>IF(N516="nulová",J516,0)</f>
        <v>0</v>
      </c>
      <c r="BJ516" s="25" t="s">
        <v>80</v>
      </c>
      <c r="BK516" s="220">
        <f>ROUND(I516*H516,2)</f>
        <v>0</v>
      </c>
      <c r="BL516" s="25" t="s">
        <v>502</v>
      </c>
      <c r="BM516" s="25" t="s">
        <v>2490</v>
      </c>
    </row>
    <row r="517" spans="2:65" s="1" customFormat="1">
      <c r="B517" s="42"/>
      <c r="C517" s="64"/>
      <c r="D517" s="221" t="s">
        <v>506</v>
      </c>
      <c r="E517" s="64"/>
      <c r="F517" s="222" t="s">
        <v>13652</v>
      </c>
      <c r="G517" s="64"/>
      <c r="H517" s="64"/>
      <c r="I517" s="177"/>
      <c r="J517" s="64"/>
      <c r="K517" s="64"/>
      <c r="L517" s="62"/>
      <c r="M517" s="223"/>
      <c r="N517" s="43"/>
      <c r="O517" s="43"/>
      <c r="P517" s="43"/>
      <c r="Q517" s="43"/>
      <c r="R517" s="43"/>
      <c r="S517" s="43"/>
      <c r="T517" s="79"/>
      <c r="AT517" s="25" t="s">
        <v>506</v>
      </c>
      <c r="AU517" s="25" t="s">
        <v>82</v>
      </c>
    </row>
    <row r="518" spans="2:65" s="1" customFormat="1" ht="24">
      <c r="B518" s="42"/>
      <c r="C518" s="64"/>
      <c r="D518" s="227" t="s">
        <v>2254</v>
      </c>
      <c r="E518" s="64"/>
      <c r="F518" s="273" t="s">
        <v>13661</v>
      </c>
      <c r="G518" s="64"/>
      <c r="H518" s="64"/>
      <c r="I518" s="177"/>
      <c r="J518" s="64"/>
      <c r="K518" s="64"/>
      <c r="L518" s="62"/>
      <c r="M518" s="223"/>
      <c r="N518" s="43"/>
      <c r="O518" s="43"/>
      <c r="P518" s="43"/>
      <c r="Q518" s="43"/>
      <c r="R518" s="43"/>
      <c r="S518" s="43"/>
      <c r="T518" s="79"/>
      <c r="AT518" s="25" t="s">
        <v>2254</v>
      </c>
      <c r="AU518" s="25" t="s">
        <v>82</v>
      </c>
    </row>
    <row r="519" spans="2:65" s="1" customFormat="1" ht="16.5" customHeight="1">
      <c r="B519" s="42"/>
      <c r="C519" s="209" t="s">
        <v>332</v>
      </c>
      <c r="D519" s="209" t="s">
        <v>498</v>
      </c>
      <c r="E519" s="210" t="s">
        <v>13662</v>
      </c>
      <c r="F519" s="211" t="s">
        <v>13652</v>
      </c>
      <c r="G519" s="212" t="s">
        <v>13632</v>
      </c>
      <c r="H519" s="213">
        <v>1</v>
      </c>
      <c r="I519" s="214"/>
      <c r="J519" s="215">
        <f>ROUND(I519*H519,2)</f>
        <v>0</v>
      </c>
      <c r="K519" s="211" t="s">
        <v>23</v>
      </c>
      <c r="L519" s="62"/>
      <c r="M519" s="216" t="s">
        <v>23</v>
      </c>
      <c r="N519" s="217" t="s">
        <v>44</v>
      </c>
      <c r="O519" s="43"/>
      <c r="P519" s="218">
        <f>O519*H519</f>
        <v>0</v>
      </c>
      <c r="Q519" s="218">
        <v>0</v>
      </c>
      <c r="R519" s="218">
        <f>Q519*H519</f>
        <v>0</v>
      </c>
      <c r="S519" s="218">
        <v>0</v>
      </c>
      <c r="T519" s="219">
        <f>S519*H519</f>
        <v>0</v>
      </c>
      <c r="AR519" s="25" t="s">
        <v>502</v>
      </c>
      <c r="AT519" s="25" t="s">
        <v>498</v>
      </c>
      <c r="AU519" s="25" t="s">
        <v>82</v>
      </c>
      <c r="AY519" s="25" t="s">
        <v>492</v>
      </c>
      <c r="BE519" s="220">
        <f>IF(N519="základní",J519,0)</f>
        <v>0</v>
      </c>
      <c r="BF519" s="220">
        <f>IF(N519="snížená",J519,0)</f>
        <v>0</v>
      </c>
      <c r="BG519" s="220">
        <f>IF(N519="zákl. přenesená",J519,0)</f>
        <v>0</v>
      </c>
      <c r="BH519" s="220">
        <f>IF(N519="sníž. přenesená",J519,0)</f>
        <v>0</v>
      </c>
      <c r="BI519" s="220">
        <f>IF(N519="nulová",J519,0)</f>
        <v>0</v>
      </c>
      <c r="BJ519" s="25" t="s">
        <v>80</v>
      </c>
      <c r="BK519" s="220">
        <f>ROUND(I519*H519,2)</f>
        <v>0</v>
      </c>
      <c r="BL519" s="25" t="s">
        <v>502</v>
      </c>
      <c r="BM519" s="25" t="s">
        <v>2498</v>
      </c>
    </row>
    <row r="520" spans="2:65" s="1" customFormat="1">
      <c r="B520" s="42"/>
      <c r="C520" s="64"/>
      <c r="D520" s="221" t="s">
        <v>506</v>
      </c>
      <c r="E520" s="64"/>
      <c r="F520" s="222" t="s">
        <v>13652</v>
      </c>
      <c r="G520" s="64"/>
      <c r="H520" s="64"/>
      <c r="I520" s="177"/>
      <c r="J520" s="64"/>
      <c r="K520" s="64"/>
      <c r="L520" s="62"/>
      <c r="M520" s="223"/>
      <c r="N520" s="43"/>
      <c r="O520" s="43"/>
      <c r="P520" s="43"/>
      <c r="Q520" s="43"/>
      <c r="R520" s="43"/>
      <c r="S520" s="43"/>
      <c r="T520" s="79"/>
      <c r="AT520" s="25" t="s">
        <v>506</v>
      </c>
      <c r="AU520" s="25" t="s">
        <v>82</v>
      </c>
    </row>
    <row r="521" spans="2:65" s="1" customFormat="1" ht="60">
      <c r="B521" s="42"/>
      <c r="C521" s="64"/>
      <c r="D521" s="227" t="s">
        <v>2254</v>
      </c>
      <c r="E521" s="64"/>
      <c r="F521" s="273" t="s">
        <v>13663</v>
      </c>
      <c r="G521" s="64"/>
      <c r="H521" s="64"/>
      <c r="I521" s="177"/>
      <c r="J521" s="64"/>
      <c r="K521" s="64"/>
      <c r="L521" s="62"/>
      <c r="M521" s="223"/>
      <c r="N521" s="43"/>
      <c r="O521" s="43"/>
      <c r="P521" s="43"/>
      <c r="Q521" s="43"/>
      <c r="R521" s="43"/>
      <c r="S521" s="43"/>
      <c r="T521" s="79"/>
      <c r="AT521" s="25" t="s">
        <v>2254</v>
      </c>
      <c r="AU521" s="25" t="s">
        <v>82</v>
      </c>
    </row>
    <row r="522" spans="2:65" s="1" customFormat="1" ht="16.5" customHeight="1">
      <c r="B522" s="42"/>
      <c r="C522" s="209" t="s">
        <v>1837</v>
      </c>
      <c r="D522" s="209" t="s">
        <v>498</v>
      </c>
      <c r="E522" s="210" t="s">
        <v>13664</v>
      </c>
      <c r="F522" s="211" t="s">
        <v>13652</v>
      </c>
      <c r="G522" s="212" t="s">
        <v>13632</v>
      </c>
      <c r="H522" s="213">
        <v>1</v>
      </c>
      <c r="I522" s="214"/>
      <c r="J522" s="215">
        <f>ROUND(I522*H522,2)</f>
        <v>0</v>
      </c>
      <c r="K522" s="211" t="s">
        <v>23</v>
      </c>
      <c r="L522" s="62"/>
      <c r="M522" s="216" t="s">
        <v>23</v>
      </c>
      <c r="N522" s="217" t="s">
        <v>44</v>
      </c>
      <c r="O522" s="43"/>
      <c r="P522" s="218">
        <f>O522*H522</f>
        <v>0</v>
      </c>
      <c r="Q522" s="218">
        <v>0</v>
      </c>
      <c r="R522" s="218">
        <f>Q522*H522</f>
        <v>0</v>
      </c>
      <c r="S522" s="218">
        <v>0</v>
      </c>
      <c r="T522" s="219">
        <f>S522*H522</f>
        <v>0</v>
      </c>
      <c r="AR522" s="25" t="s">
        <v>502</v>
      </c>
      <c r="AT522" s="25" t="s">
        <v>498</v>
      </c>
      <c r="AU522" s="25" t="s">
        <v>82</v>
      </c>
      <c r="AY522" s="25" t="s">
        <v>492</v>
      </c>
      <c r="BE522" s="220">
        <f>IF(N522="základní",J522,0)</f>
        <v>0</v>
      </c>
      <c r="BF522" s="220">
        <f>IF(N522="snížená",J522,0)</f>
        <v>0</v>
      </c>
      <c r="BG522" s="220">
        <f>IF(N522="zákl. přenesená",J522,0)</f>
        <v>0</v>
      </c>
      <c r="BH522" s="220">
        <f>IF(N522="sníž. přenesená",J522,0)</f>
        <v>0</v>
      </c>
      <c r="BI522" s="220">
        <f>IF(N522="nulová",J522,0)</f>
        <v>0</v>
      </c>
      <c r="BJ522" s="25" t="s">
        <v>80</v>
      </c>
      <c r="BK522" s="220">
        <f>ROUND(I522*H522,2)</f>
        <v>0</v>
      </c>
      <c r="BL522" s="25" t="s">
        <v>502</v>
      </c>
      <c r="BM522" s="25" t="s">
        <v>2505</v>
      </c>
    </row>
    <row r="523" spans="2:65" s="1" customFormat="1">
      <c r="B523" s="42"/>
      <c r="C523" s="64"/>
      <c r="D523" s="221" t="s">
        <v>506</v>
      </c>
      <c r="E523" s="64"/>
      <c r="F523" s="222" t="s">
        <v>13652</v>
      </c>
      <c r="G523" s="64"/>
      <c r="H523" s="64"/>
      <c r="I523" s="177"/>
      <c r="J523" s="64"/>
      <c r="K523" s="64"/>
      <c r="L523" s="62"/>
      <c r="M523" s="223"/>
      <c r="N523" s="43"/>
      <c r="O523" s="43"/>
      <c r="P523" s="43"/>
      <c r="Q523" s="43"/>
      <c r="R523" s="43"/>
      <c r="S523" s="43"/>
      <c r="T523" s="79"/>
      <c r="AT523" s="25" t="s">
        <v>506</v>
      </c>
      <c r="AU523" s="25" t="s">
        <v>82</v>
      </c>
    </row>
    <row r="524" spans="2:65" s="1" customFormat="1" ht="24">
      <c r="B524" s="42"/>
      <c r="C524" s="64"/>
      <c r="D524" s="221" t="s">
        <v>2254</v>
      </c>
      <c r="E524" s="64"/>
      <c r="F524" s="224" t="s">
        <v>13665</v>
      </c>
      <c r="G524" s="64"/>
      <c r="H524" s="64"/>
      <c r="I524" s="177"/>
      <c r="J524" s="64"/>
      <c r="K524" s="64"/>
      <c r="L524" s="62"/>
      <c r="M524" s="223"/>
      <c r="N524" s="43"/>
      <c r="O524" s="43"/>
      <c r="P524" s="43"/>
      <c r="Q524" s="43"/>
      <c r="R524" s="43"/>
      <c r="S524" s="43"/>
      <c r="T524" s="79"/>
      <c r="AT524" s="25" t="s">
        <v>2254</v>
      </c>
      <c r="AU524" s="25" t="s">
        <v>82</v>
      </c>
    </row>
    <row r="525" spans="2:65" s="11" customFormat="1" ht="29.85" customHeight="1">
      <c r="B525" s="192"/>
      <c r="C525" s="193"/>
      <c r="D525" s="206" t="s">
        <v>72</v>
      </c>
      <c r="E525" s="207" t="s">
        <v>4878</v>
      </c>
      <c r="F525" s="207" t="s">
        <v>13687</v>
      </c>
      <c r="G525" s="193"/>
      <c r="H525" s="193"/>
      <c r="I525" s="196"/>
      <c r="J525" s="208">
        <f>BK525</f>
        <v>0</v>
      </c>
      <c r="K525" s="193"/>
      <c r="L525" s="198"/>
      <c r="M525" s="199"/>
      <c r="N525" s="200"/>
      <c r="O525" s="200"/>
      <c r="P525" s="201">
        <f>SUM(P526:P579)</f>
        <v>0</v>
      </c>
      <c r="Q525" s="200"/>
      <c r="R525" s="201">
        <f>SUM(R526:R579)</f>
        <v>0</v>
      </c>
      <c r="S525" s="200"/>
      <c r="T525" s="202">
        <f>SUM(T526:T579)</f>
        <v>0</v>
      </c>
      <c r="AR525" s="203" t="s">
        <v>80</v>
      </c>
      <c r="AT525" s="204" t="s">
        <v>72</v>
      </c>
      <c r="AU525" s="204" t="s">
        <v>80</v>
      </c>
      <c r="AY525" s="203" t="s">
        <v>492</v>
      </c>
      <c r="BK525" s="205">
        <f>SUM(BK526:BK579)</f>
        <v>0</v>
      </c>
    </row>
    <row r="526" spans="2:65" s="1" customFormat="1" ht="16.5" customHeight="1">
      <c r="B526" s="42"/>
      <c r="C526" s="209" t="s">
        <v>1842</v>
      </c>
      <c r="D526" s="209" t="s">
        <v>498</v>
      </c>
      <c r="E526" s="210" t="s">
        <v>13618</v>
      </c>
      <c r="F526" s="211" t="s">
        <v>13619</v>
      </c>
      <c r="G526" s="212" t="s">
        <v>2537</v>
      </c>
      <c r="H526" s="213">
        <v>1</v>
      </c>
      <c r="I526" s="214"/>
      <c r="J526" s="215">
        <f>ROUND(I526*H526,2)</f>
        <v>0</v>
      </c>
      <c r="K526" s="211" t="s">
        <v>23</v>
      </c>
      <c r="L526" s="62"/>
      <c r="M526" s="216" t="s">
        <v>23</v>
      </c>
      <c r="N526" s="217" t="s">
        <v>44</v>
      </c>
      <c r="O526" s="43"/>
      <c r="P526" s="218">
        <f>O526*H526</f>
        <v>0</v>
      </c>
      <c r="Q526" s="218">
        <v>0</v>
      </c>
      <c r="R526" s="218">
        <f>Q526*H526</f>
        <v>0</v>
      </c>
      <c r="S526" s="218">
        <v>0</v>
      </c>
      <c r="T526" s="219">
        <f>S526*H526</f>
        <v>0</v>
      </c>
      <c r="AR526" s="25" t="s">
        <v>502</v>
      </c>
      <c r="AT526" s="25" t="s">
        <v>498</v>
      </c>
      <c r="AU526" s="25" t="s">
        <v>82</v>
      </c>
      <c r="AY526" s="25" t="s">
        <v>492</v>
      </c>
      <c r="BE526" s="220">
        <f>IF(N526="základní",J526,0)</f>
        <v>0</v>
      </c>
      <c r="BF526" s="220">
        <f>IF(N526="snížená",J526,0)</f>
        <v>0</v>
      </c>
      <c r="BG526" s="220">
        <f>IF(N526="zákl. přenesená",J526,0)</f>
        <v>0</v>
      </c>
      <c r="BH526" s="220">
        <f>IF(N526="sníž. přenesená",J526,0)</f>
        <v>0</v>
      </c>
      <c r="BI526" s="220">
        <f>IF(N526="nulová",J526,0)</f>
        <v>0</v>
      </c>
      <c r="BJ526" s="25" t="s">
        <v>80</v>
      </c>
      <c r="BK526" s="220">
        <f>ROUND(I526*H526,2)</f>
        <v>0</v>
      </c>
      <c r="BL526" s="25" t="s">
        <v>502</v>
      </c>
      <c r="BM526" s="25" t="s">
        <v>2512</v>
      </c>
    </row>
    <row r="527" spans="2:65" s="1" customFormat="1">
      <c r="B527" s="42"/>
      <c r="C527" s="64"/>
      <c r="D527" s="221" t="s">
        <v>506</v>
      </c>
      <c r="E527" s="64"/>
      <c r="F527" s="222" t="s">
        <v>13619</v>
      </c>
      <c r="G527" s="64"/>
      <c r="H527" s="64"/>
      <c r="I527" s="177"/>
      <c r="J527" s="64"/>
      <c r="K527" s="64"/>
      <c r="L527" s="62"/>
      <c r="M527" s="223"/>
      <c r="N527" s="43"/>
      <c r="O527" s="43"/>
      <c r="P527" s="43"/>
      <c r="Q527" s="43"/>
      <c r="R527" s="43"/>
      <c r="S527" s="43"/>
      <c r="T527" s="79"/>
      <c r="AT527" s="25" t="s">
        <v>506</v>
      </c>
      <c r="AU527" s="25" t="s">
        <v>82</v>
      </c>
    </row>
    <row r="528" spans="2:65" s="1" customFormat="1" ht="48">
      <c r="B528" s="42"/>
      <c r="C528" s="64"/>
      <c r="D528" s="227" t="s">
        <v>2254</v>
      </c>
      <c r="E528" s="64"/>
      <c r="F528" s="273" t="s">
        <v>13620</v>
      </c>
      <c r="G528" s="64"/>
      <c r="H528" s="64"/>
      <c r="I528" s="177"/>
      <c r="J528" s="64"/>
      <c r="K528" s="64"/>
      <c r="L528" s="62"/>
      <c r="M528" s="223"/>
      <c r="N528" s="43"/>
      <c r="O528" s="43"/>
      <c r="P528" s="43"/>
      <c r="Q528" s="43"/>
      <c r="R528" s="43"/>
      <c r="S528" s="43"/>
      <c r="T528" s="79"/>
      <c r="AT528" s="25" t="s">
        <v>2254</v>
      </c>
      <c r="AU528" s="25" t="s">
        <v>82</v>
      </c>
    </row>
    <row r="529" spans="2:65" s="1" customFormat="1" ht="16.5" customHeight="1">
      <c r="B529" s="42"/>
      <c r="C529" s="209" t="s">
        <v>1848</v>
      </c>
      <c r="D529" s="209" t="s">
        <v>498</v>
      </c>
      <c r="E529" s="210" t="s">
        <v>13621</v>
      </c>
      <c r="F529" s="211" t="s">
        <v>13622</v>
      </c>
      <c r="G529" s="212" t="s">
        <v>2537</v>
      </c>
      <c r="H529" s="213">
        <v>1</v>
      </c>
      <c r="I529" s="214"/>
      <c r="J529" s="215">
        <f>ROUND(I529*H529,2)</f>
        <v>0</v>
      </c>
      <c r="K529" s="211" t="s">
        <v>23</v>
      </c>
      <c r="L529" s="62"/>
      <c r="M529" s="216" t="s">
        <v>23</v>
      </c>
      <c r="N529" s="217" t="s">
        <v>44</v>
      </c>
      <c r="O529" s="43"/>
      <c r="P529" s="218">
        <f>O529*H529</f>
        <v>0</v>
      </c>
      <c r="Q529" s="218">
        <v>0</v>
      </c>
      <c r="R529" s="218">
        <f>Q529*H529</f>
        <v>0</v>
      </c>
      <c r="S529" s="218">
        <v>0</v>
      </c>
      <c r="T529" s="219">
        <f>S529*H529</f>
        <v>0</v>
      </c>
      <c r="AR529" s="25" t="s">
        <v>502</v>
      </c>
      <c r="AT529" s="25" t="s">
        <v>498</v>
      </c>
      <c r="AU529" s="25" t="s">
        <v>82</v>
      </c>
      <c r="AY529" s="25" t="s">
        <v>492</v>
      </c>
      <c r="BE529" s="220">
        <f>IF(N529="základní",J529,0)</f>
        <v>0</v>
      </c>
      <c r="BF529" s="220">
        <f>IF(N529="snížená",J529,0)</f>
        <v>0</v>
      </c>
      <c r="BG529" s="220">
        <f>IF(N529="zákl. přenesená",J529,0)</f>
        <v>0</v>
      </c>
      <c r="BH529" s="220">
        <f>IF(N529="sníž. přenesená",J529,0)</f>
        <v>0</v>
      </c>
      <c r="BI529" s="220">
        <f>IF(N529="nulová",J529,0)</f>
        <v>0</v>
      </c>
      <c r="BJ529" s="25" t="s">
        <v>80</v>
      </c>
      <c r="BK529" s="220">
        <f>ROUND(I529*H529,2)</f>
        <v>0</v>
      </c>
      <c r="BL529" s="25" t="s">
        <v>502</v>
      </c>
      <c r="BM529" s="25" t="s">
        <v>2520</v>
      </c>
    </row>
    <row r="530" spans="2:65" s="1" customFormat="1">
      <c r="B530" s="42"/>
      <c r="C530" s="64"/>
      <c r="D530" s="221" t="s">
        <v>506</v>
      </c>
      <c r="E530" s="64"/>
      <c r="F530" s="222" t="s">
        <v>13622</v>
      </c>
      <c r="G530" s="64"/>
      <c r="H530" s="64"/>
      <c r="I530" s="177"/>
      <c r="J530" s="64"/>
      <c r="K530" s="64"/>
      <c r="L530" s="62"/>
      <c r="M530" s="223"/>
      <c r="N530" s="43"/>
      <c r="O530" s="43"/>
      <c r="P530" s="43"/>
      <c r="Q530" s="43"/>
      <c r="R530" s="43"/>
      <c r="S530" s="43"/>
      <c r="T530" s="79"/>
      <c r="AT530" s="25" t="s">
        <v>506</v>
      </c>
      <c r="AU530" s="25" t="s">
        <v>82</v>
      </c>
    </row>
    <row r="531" spans="2:65" s="1" customFormat="1" ht="24">
      <c r="B531" s="42"/>
      <c r="C531" s="64"/>
      <c r="D531" s="227" t="s">
        <v>2254</v>
      </c>
      <c r="E531" s="64"/>
      <c r="F531" s="273" t="s">
        <v>13623</v>
      </c>
      <c r="G531" s="64"/>
      <c r="H531" s="64"/>
      <c r="I531" s="177"/>
      <c r="J531" s="64"/>
      <c r="K531" s="64"/>
      <c r="L531" s="62"/>
      <c r="M531" s="223"/>
      <c r="N531" s="43"/>
      <c r="O531" s="43"/>
      <c r="P531" s="43"/>
      <c r="Q531" s="43"/>
      <c r="R531" s="43"/>
      <c r="S531" s="43"/>
      <c r="T531" s="79"/>
      <c r="AT531" s="25" t="s">
        <v>2254</v>
      </c>
      <c r="AU531" s="25" t="s">
        <v>82</v>
      </c>
    </row>
    <row r="532" spans="2:65" s="1" customFormat="1" ht="16.5" customHeight="1">
      <c r="B532" s="42"/>
      <c r="C532" s="209" t="s">
        <v>1853</v>
      </c>
      <c r="D532" s="209" t="s">
        <v>498</v>
      </c>
      <c r="E532" s="210" t="s">
        <v>13683</v>
      </c>
      <c r="F532" s="211" t="s">
        <v>13684</v>
      </c>
      <c r="G532" s="212" t="s">
        <v>2537</v>
      </c>
      <c r="H532" s="213">
        <v>1</v>
      </c>
      <c r="I532" s="214"/>
      <c r="J532" s="215">
        <f>ROUND(I532*H532,2)</f>
        <v>0</v>
      </c>
      <c r="K532" s="211" t="s">
        <v>23</v>
      </c>
      <c r="L532" s="62"/>
      <c r="M532" s="216" t="s">
        <v>23</v>
      </c>
      <c r="N532" s="217" t="s">
        <v>44</v>
      </c>
      <c r="O532" s="43"/>
      <c r="P532" s="218">
        <f>O532*H532</f>
        <v>0</v>
      </c>
      <c r="Q532" s="218">
        <v>0</v>
      </c>
      <c r="R532" s="218">
        <f>Q532*H532</f>
        <v>0</v>
      </c>
      <c r="S532" s="218">
        <v>0</v>
      </c>
      <c r="T532" s="219">
        <f>S532*H532</f>
        <v>0</v>
      </c>
      <c r="AR532" s="25" t="s">
        <v>502</v>
      </c>
      <c r="AT532" s="25" t="s">
        <v>498</v>
      </c>
      <c r="AU532" s="25" t="s">
        <v>82</v>
      </c>
      <c r="AY532" s="25" t="s">
        <v>492</v>
      </c>
      <c r="BE532" s="220">
        <f>IF(N532="základní",J532,0)</f>
        <v>0</v>
      </c>
      <c r="BF532" s="220">
        <f>IF(N532="snížená",J532,0)</f>
        <v>0</v>
      </c>
      <c r="BG532" s="220">
        <f>IF(N532="zákl. přenesená",J532,0)</f>
        <v>0</v>
      </c>
      <c r="BH532" s="220">
        <f>IF(N532="sníž. přenesená",J532,0)</f>
        <v>0</v>
      </c>
      <c r="BI532" s="220">
        <f>IF(N532="nulová",J532,0)</f>
        <v>0</v>
      </c>
      <c r="BJ532" s="25" t="s">
        <v>80</v>
      </c>
      <c r="BK532" s="220">
        <f>ROUND(I532*H532,2)</f>
        <v>0</v>
      </c>
      <c r="BL532" s="25" t="s">
        <v>502</v>
      </c>
      <c r="BM532" s="25" t="s">
        <v>2528</v>
      </c>
    </row>
    <row r="533" spans="2:65" s="1" customFormat="1">
      <c r="B533" s="42"/>
      <c r="C533" s="64"/>
      <c r="D533" s="221" t="s">
        <v>506</v>
      </c>
      <c r="E533" s="64"/>
      <c r="F533" s="222" t="s">
        <v>13684</v>
      </c>
      <c r="G533" s="64"/>
      <c r="H533" s="64"/>
      <c r="I533" s="177"/>
      <c r="J533" s="64"/>
      <c r="K533" s="64"/>
      <c r="L533" s="62"/>
      <c r="M533" s="223"/>
      <c r="N533" s="43"/>
      <c r="O533" s="43"/>
      <c r="P533" s="43"/>
      <c r="Q533" s="43"/>
      <c r="R533" s="43"/>
      <c r="S533" s="43"/>
      <c r="T533" s="79"/>
      <c r="AT533" s="25" t="s">
        <v>506</v>
      </c>
      <c r="AU533" s="25" t="s">
        <v>82</v>
      </c>
    </row>
    <row r="534" spans="2:65" s="1" customFormat="1" ht="36">
      <c r="B534" s="42"/>
      <c r="C534" s="64"/>
      <c r="D534" s="227" t="s">
        <v>2254</v>
      </c>
      <c r="E534" s="64"/>
      <c r="F534" s="273" t="s">
        <v>13685</v>
      </c>
      <c r="G534" s="64"/>
      <c r="H534" s="64"/>
      <c r="I534" s="177"/>
      <c r="J534" s="64"/>
      <c r="K534" s="64"/>
      <c r="L534" s="62"/>
      <c r="M534" s="223"/>
      <c r="N534" s="43"/>
      <c r="O534" s="43"/>
      <c r="P534" s="43"/>
      <c r="Q534" s="43"/>
      <c r="R534" s="43"/>
      <c r="S534" s="43"/>
      <c r="T534" s="79"/>
      <c r="AT534" s="25" t="s">
        <v>2254</v>
      </c>
      <c r="AU534" s="25" t="s">
        <v>82</v>
      </c>
    </row>
    <row r="535" spans="2:65" s="1" customFormat="1" ht="16.5" customHeight="1">
      <c r="B535" s="42"/>
      <c r="C535" s="209" t="s">
        <v>1858</v>
      </c>
      <c r="D535" s="209" t="s">
        <v>498</v>
      </c>
      <c r="E535" s="210" t="s">
        <v>13627</v>
      </c>
      <c r="F535" s="211" t="s">
        <v>13628</v>
      </c>
      <c r="G535" s="212" t="s">
        <v>2537</v>
      </c>
      <c r="H535" s="213">
        <v>1</v>
      </c>
      <c r="I535" s="214"/>
      <c r="J535" s="215">
        <f>ROUND(I535*H535,2)</f>
        <v>0</v>
      </c>
      <c r="K535" s="211" t="s">
        <v>23</v>
      </c>
      <c r="L535" s="62"/>
      <c r="M535" s="216" t="s">
        <v>23</v>
      </c>
      <c r="N535" s="217" t="s">
        <v>44</v>
      </c>
      <c r="O535" s="43"/>
      <c r="P535" s="218">
        <f>O535*H535</f>
        <v>0</v>
      </c>
      <c r="Q535" s="218">
        <v>0</v>
      </c>
      <c r="R535" s="218">
        <f>Q535*H535</f>
        <v>0</v>
      </c>
      <c r="S535" s="218">
        <v>0</v>
      </c>
      <c r="T535" s="219">
        <f>S535*H535</f>
        <v>0</v>
      </c>
      <c r="AR535" s="25" t="s">
        <v>502</v>
      </c>
      <c r="AT535" s="25" t="s">
        <v>498</v>
      </c>
      <c r="AU535" s="25" t="s">
        <v>82</v>
      </c>
      <c r="AY535" s="25" t="s">
        <v>492</v>
      </c>
      <c r="BE535" s="220">
        <f>IF(N535="základní",J535,0)</f>
        <v>0</v>
      </c>
      <c r="BF535" s="220">
        <f>IF(N535="snížená",J535,0)</f>
        <v>0</v>
      </c>
      <c r="BG535" s="220">
        <f>IF(N535="zákl. přenesená",J535,0)</f>
        <v>0</v>
      </c>
      <c r="BH535" s="220">
        <f>IF(N535="sníž. přenesená",J535,0)</f>
        <v>0</v>
      </c>
      <c r="BI535" s="220">
        <f>IF(N535="nulová",J535,0)</f>
        <v>0</v>
      </c>
      <c r="BJ535" s="25" t="s">
        <v>80</v>
      </c>
      <c r="BK535" s="220">
        <f>ROUND(I535*H535,2)</f>
        <v>0</v>
      </c>
      <c r="BL535" s="25" t="s">
        <v>502</v>
      </c>
      <c r="BM535" s="25" t="s">
        <v>2539</v>
      </c>
    </row>
    <row r="536" spans="2:65" s="1" customFormat="1">
      <c r="B536" s="42"/>
      <c r="C536" s="64"/>
      <c r="D536" s="221" t="s">
        <v>506</v>
      </c>
      <c r="E536" s="64"/>
      <c r="F536" s="222" t="s">
        <v>13628</v>
      </c>
      <c r="G536" s="64"/>
      <c r="H536" s="64"/>
      <c r="I536" s="177"/>
      <c r="J536" s="64"/>
      <c r="K536" s="64"/>
      <c r="L536" s="62"/>
      <c r="M536" s="223"/>
      <c r="N536" s="43"/>
      <c r="O536" s="43"/>
      <c r="P536" s="43"/>
      <c r="Q536" s="43"/>
      <c r="R536" s="43"/>
      <c r="S536" s="43"/>
      <c r="T536" s="79"/>
      <c r="AT536" s="25" t="s">
        <v>506</v>
      </c>
      <c r="AU536" s="25" t="s">
        <v>82</v>
      </c>
    </row>
    <row r="537" spans="2:65" s="1" customFormat="1" ht="60">
      <c r="B537" s="42"/>
      <c r="C537" s="64"/>
      <c r="D537" s="227" t="s">
        <v>2254</v>
      </c>
      <c r="E537" s="64"/>
      <c r="F537" s="273" t="s">
        <v>13629</v>
      </c>
      <c r="G537" s="64"/>
      <c r="H537" s="64"/>
      <c r="I537" s="177"/>
      <c r="J537" s="64"/>
      <c r="K537" s="64"/>
      <c r="L537" s="62"/>
      <c r="M537" s="223"/>
      <c r="N537" s="43"/>
      <c r="O537" s="43"/>
      <c r="P537" s="43"/>
      <c r="Q537" s="43"/>
      <c r="R537" s="43"/>
      <c r="S537" s="43"/>
      <c r="T537" s="79"/>
      <c r="AT537" s="25" t="s">
        <v>2254</v>
      </c>
      <c r="AU537" s="25" t="s">
        <v>82</v>
      </c>
    </row>
    <row r="538" spans="2:65" s="1" customFormat="1" ht="16.5" customHeight="1">
      <c r="B538" s="42"/>
      <c r="C538" s="209" t="s">
        <v>1869</v>
      </c>
      <c r="D538" s="209" t="s">
        <v>498</v>
      </c>
      <c r="E538" s="210" t="s">
        <v>13630</v>
      </c>
      <c r="F538" s="211" t="s">
        <v>13631</v>
      </c>
      <c r="G538" s="212" t="s">
        <v>13632</v>
      </c>
      <c r="H538" s="213">
        <v>1</v>
      </c>
      <c r="I538" s="214"/>
      <c r="J538" s="215">
        <f>ROUND(I538*H538,2)</f>
        <v>0</v>
      </c>
      <c r="K538" s="211" t="s">
        <v>23</v>
      </c>
      <c r="L538" s="62"/>
      <c r="M538" s="216" t="s">
        <v>23</v>
      </c>
      <c r="N538" s="217" t="s">
        <v>44</v>
      </c>
      <c r="O538" s="43"/>
      <c r="P538" s="218">
        <f>O538*H538</f>
        <v>0</v>
      </c>
      <c r="Q538" s="218">
        <v>0</v>
      </c>
      <c r="R538" s="218">
        <f>Q538*H538</f>
        <v>0</v>
      </c>
      <c r="S538" s="218">
        <v>0</v>
      </c>
      <c r="T538" s="219">
        <f>S538*H538</f>
        <v>0</v>
      </c>
      <c r="AR538" s="25" t="s">
        <v>502</v>
      </c>
      <c r="AT538" s="25" t="s">
        <v>498</v>
      </c>
      <c r="AU538" s="25" t="s">
        <v>82</v>
      </c>
      <c r="AY538" s="25" t="s">
        <v>492</v>
      </c>
      <c r="BE538" s="220">
        <f>IF(N538="základní",J538,0)</f>
        <v>0</v>
      </c>
      <c r="BF538" s="220">
        <f>IF(N538="snížená",J538,0)</f>
        <v>0</v>
      </c>
      <c r="BG538" s="220">
        <f>IF(N538="zákl. přenesená",J538,0)</f>
        <v>0</v>
      </c>
      <c r="BH538" s="220">
        <f>IF(N538="sníž. přenesená",J538,0)</f>
        <v>0</v>
      </c>
      <c r="BI538" s="220">
        <f>IF(N538="nulová",J538,0)</f>
        <v>0</v>
      </c>
      <c r="BJ538" s="25" t="s">
        <v>80</v>
      </c>
      <c r="BK538" s="220">
        <f>ROUND(I538*H538,2)</f>
        <v>0</v>
      </c>
      <c r="BL538" s="25" t="s">
        <v>502</v>
      </c>
      <c r="BM538" s="25" t="s">
        <v>2551</v>
      </c>
    </row>
    <row r="539" spans="2:65" s="1" customFormat="1">
      <c r="B539" s="42"/>
      <c r="C539" s="64"/>
      <c r="D539" s="221" t="s">
        <v>506</v>
      </c>
      <c r="E539" s="64"/>
      <c r="F539" s="222" t="s">
        <v>13631</v>
      </c>
      <c r="G539" s="64"/>
      <c r="H539" s="64"/>
      <c r="I539" s="177"/>
      <c r="J539" s="64"/>
      <c r="K539" s="64"/>
      <c r="L539" s="62"/>
      <c r="M539" s="223"/>
      <c r="N539" s="43"/>
      <c r="O539" s="43"/>
      <c r="P539" s="43"/>
      <c r="Q539" s="43"/>
      <c r="R539" s="43"/>
      <c r="S539" s="43"/>
      <c r="T539" s="79"/>
      <c r="AT539" s="25" t="s">
        <v>506</v>
      </c>
      <c r="AU539" s="25" t="s">
        <v>82</v>
      </c>
    </row>
    <row r="540" spans="2:65" s="1" customFormat="1" ht="36">
      <c r="B540" s="42"/>
      <c r="C540" s="64"/>
      <c r="D540" s="227" t="s">
        <v>2254</v>
      </c>
      <c r="E540" s="64"/>
      <c r="F540" s="273" t="s">
        <v>13633</v>
      </c>
      <c r="G540" s="64"/>
      <c r="H540" s="64"/>
      <c r="I540" s="177"/>
      <c r="J540" s="64"/>
      <c r="K540" s="64"/>
      <c r="L540" s="62"/>
      <c r="M540" s="223"/>
      <c r="N540" s="43"/>
      <c r="O540" s="43"/>
      <c r="P540" s="43"/>
      <c r="Q540" s="43"/>
      <c r="R540" s="43"/>
      <c r="S540" s="43"/>
      <c r="T540" s="79"/>
      <c r="AT540" s="25" t="s">
        <v>2254</v>
      </c>
      <c r="AU540" s="25" t="s">
        <v>82</v>
      </c>
    </row>
    <row r="541" spans="2:65" s="1" customFormat="1" ht="16.5" customHeight="1">
      <c r="B541" s="42"/>
      <c r="C541" s="209" t="s">
        <v>1875</v>
      </c>
      <c r="D541" s="209" t="s">
        <v>498</v>
      </c>
      <c r="E541" s="210" t="s">
        <v>13634</v>
      </c>
      <c r="F541" s="211" t="s">
        <v>13635</v>
      </c>
      <c r="G541" s="212" t="s">
        <v>2537</v>
      </c>
      <c r="H541" s="213">
        <v>1</v>
      </c>
      <c r="I541" s="214"/>
      <c r="J541" s="215">
        <f>ROUND(I541*H541,2)</f>
        <v>0</v>
      </c>
      <c r="K541" s="211" t="s">
        <v>23</v>
      </c>
      <c r="L541" s="62"/>
      <c r="M541" s="216" t="s">
        <v>23</v>
      </c>
      <c r="N541" s="217" t="s">
        <v>44</v>
      </c>
      <c r="O541" s="43"/>
      <c r="P541" s="218">
        <f>O541*H541</f>
        <v>0</v>
      </c>
      <c r="Q541" s="218">
        <v>0</v>
      </c>
      <c r="R541" s="218">
        <f>Q541*H541</f>
        <v>0</v>
      </c>
      <c r="S541" s="218">
        <v>0</v>
      </c>
      <c r="T541" s="219">
        <f>S541*H541</f>
        <v>0</v>
      </c>
      <c r="AR541" s="25" t="s">
        <v>502</v>
      </c>
      <c r="AT541" s="25" t="s">
        <v>498</v>
      </c>
      <c r="AU541" s="25" t="s">
        <v>82</v>
      </c>
      <c r="AY541" s="25" t="s">
        <v>492</v>
      </c>
      <c r="BE541" s="220">
        <f>IF(N541="základní",J541,0)</f>
        <v>0</v>
      </c>
      <c r="BF541" s="220">
        <f>IF(N541="snížená",J541,0)</f>
        <v>0</v>
      </c>
      <c r="BG541" s="220">
        <f>IF(N541="zákl. přenesená",J541,0)</f>
        <v>0</v>
      </c>
      <c r="BH541" s="220">
        <f>IF(N541="sníž. přenesená",J541,0)</f>
        <v>0</v>
      </c>
      <c r="BI541" s="220">
        <f>IF(N541="nulová",J541,0)</f>
        <v>0</v>
      </c>
      <c r="BJ541" s="25" t="s">
        <v>80</v>
      </c>
      <c r="BK541" s="220">
        <f>ROUND(I541*H541,2)</f>
        <v>0</v>
      </c>
      <c r="BL541" s="25" t="s">
        <v>502</v>
      </c>
      <c r="BM541" s="25" t="s">
        <v>2564</v>
      </c>
    </row>
    <row r="542" spans="2:65" s="1" customFormat="1">
      <c r="B542" s="42"/>
      <c r="C542" s="64"/>
      <c r="D542" s="221" t="s">
        <v>506</v>
      </c>
      <c r="E542" s="64"/>
      <c r="F542" s="222" t="s">
        <v>13635</v>
      </c>
      <c r="G542" s="64"/>
      <c r="H542" s="64"/>
      <c r="I542" s="177"/>
      <c r="J542" s="64"/>
      <c r="K542" s="64"/>
      <c r="L542" s="62"/>
      <c r="M542" s="223"/>
      <c r="N542" s="43"/>
      <c r="O542" s="43"/>
      <c r="P542" s="43"/>
      <c r="Q542" s="43"/>
      <c r="R542" s="43"/>
      <c r="S542" s="43"/>
      <c r="T542" s="79"/>
      <c r="AT542" s="25" t="s">
        <v>506</v>
      </c>
      <c r="AU542" s="25" t="s">
        <v>82</v>
      </c>
    </row>
    <row r="543" spans="2:65" s="1" customFormat="1" ht="60">
      <c r="B543" s="42"/>
      <c r="C543" s="64"/>
      <c r="D543" s="227" t="s">
        <v>2254</v>
      </c>
      <c r="E543" s="64"/>
      <c r="F543" s="273" t="s">
        <v>13636</v>
      </c>
      <c r="G543" s="64"/>
      <c r="H543" s="64"/>
      <c r="I543" s="177"/>
      <c r="J543" s="64"/>
      <c r="K543" s="64"/>
      <c r="L543" s="62"/>
      <c r="M543" s="223"/>
      <c r="N543" s="43"/>
      <c r="O543" s="43"/>
      <c r="P543" s="43"/>
      <c r="Q543" s="43"/>
      <c r="R543" s="43"/>
      <c r="S543" s="43"/>
      <c r="T543" s="79"/>
      <c r="AT543" s="25" t="s">
        <v>2254</v>
      </c>
      <c r="AU543" s="25" t="s">
        <v>82</v>
      </c>
    </row>
    <row r="544" spans="2:65" s="1" customFormat="1" ht="16.5" customHeight="1">
      <c r="B544" s="42"/>
      <c r="C544" s="209" t="s">
        <v>1880</v>
      </c>
      <c r="D544" s="209" t="s">
        <v>498</v>
      </c>
      <c r="E544" s="210" t="s">
        <v>13637</v>
      </c>
      <c r="F544" s="211" t="s">
        <v>13638</v>
      </c>
      <c r="G544" s="212" t="s">
        <v>2537</v>
      </c>
      <c r="H544" s="213">
        <v>2</v>
      </c>
      <c r="I544" s="214"/>
      <c r="J544" s="215">
        <f>ROUND(I544*H544,2)</f>
        <v>0</v>
      </c>
      <c r="K544" s="211" t="s">
        <v>23</v>
      </c>
      <c r="L544" s="62"/>
      <c r="M544" s="216" t="s">
        <v>23</v>
      </c>
      <c r="N544" s="217" t="s">
        <v>44</v>
      </c>
      <c r="O544" s="43"/>
      <c r="P544" s="218">
        <f>O544*H544</f>
        <v>0</v>
      </c>
      <c r="Q544" s="218">
        <v>0</v>
      </c>
      <c r="R544" s="218">
        <f>Q544*H544</f>
        <v>0</v>
      </c>
      <c r="S544" s="218">
        <v>0</v>
      </c>
      <c r="T544" s="219">
        <f>S544*H544</f>
        <v>0</v>
      </c>
      <c r="AR544" s="25" t="s">
        <v>502</v>
      </c>
      <c r="AT544" s="25" t="s">
        <v>498</v>
      </c>
      <c r="AU544" s="25" t="s">
        <v>82</v>
      </c>
      <c r="AY544" s="25" t="s">
        <v>492</v>
      </c>
      <c r="BE544" s="220">
        <f>IF(N544="základní",J544,0)</f>
        <v>0</v>
      </c>
      <c r="BF544" s="220">
        <f>IF(N544="snížená",J544,0)</f>
        <v>0</v>
      </c>
      <c r="BG544" s="220">
        <f>IF(N544="zákl. přenesená",J544,0)</f>
        <v>0</v>
      </c>
      <c r="BH544" s="220">
        <f>IF(N544="sníž. přenesená",J544,0)</f>
        <v>0</v>
      </c>
      <c r="BI544" s="220">
        <f>IF(N544="nulová",J544,0)</f>
        <v>0</v>
      </c>
      <c r="BJ544" s="25" t="s">
        <v>80</v>
      </c>
      <c r="BK544" s="220">
        <f>ROUND(I544*H544,2)</f>
        <v>0</v>
      </c>
      <c r="BL544" s="25" t="s">
        <v>502</v>
      </c>
      <c r="BM544" s="25" t="s">
        <v>2578</v>
      </c>
    </row>
    <row r="545" spans="2:65" s="1" customFormat="1">
      <c r="B545" s="42"/>
      <c r="C545" s="64"/>
      <c r="D545" s="221" t="s">
        <v>506</v>
      </c>
      <c r="E545" s="64"/>
      <c r="F545" s="222" t="s">
        <v>13638</v>
      </c>
      <c r="G545" s="64"/>
      <c r="H545" s="64"/>
      <c r="I545" s="177"/>
      <c r="J545" s="64"/>
      <c r="K545" s="64"/>
      <c r="L545" s="62"/>
      <c r="M545" s="223"/>
      <c r="N545" s="43"/>
      <c r="O545" s="43"/>
      <c r="P545" s="43"/>
      <c r="Q545" s="43"/>
      <c r="R545" s="43"/>
      <c r="S545" s="43"/>
      <c r="T545" s="79"/>
      <c r="AT545" s="25" t="s">
        <v>506</v>
      </c>
      <c r="AU545" s="25" t="s">
        <v>82</v>
      </c>
    </row>
    <row r="546" spans="2:65" s="1" customFormat="1" ht="24">
      <c r="B546" s="42"/>
      <c r="C546" s="64"/>
      <c r="D546" s="227" t="s">
        <v>2254</v>
      </c>
      <c r="E546" s="64"/>
      <c r="F546" s="273" t="s">
        <v>13639</v>
      </c>
      <c r="G546" s="64"/>
      <c r="H546" s="64"/>
      <c r="I546" s="177"/>
      <c r="J546" s="64"/>
      <c r="K546" s="64"/>
      <c r="L546" s="62"/>
      <c r="M546" s="223"/>
      <c r="N546" s="43"/>
      <c r="O546" s="43"/>
      <c r="P546" s="43"/>
      <c r="Q546" s="43"/>
      <c r="R546" s="43"/>
      <c r="S546" s="43"/>
      <c r="T546" s="79"/>
      <c r="AT546" s="25" t="s">
        <v>2254</v>
      </c>
      <c r="AU546" s="25" t="s">
        <v>82</v>
      </c>
    </row>
    <row r="547" spans="2:65" s="1" customFormat="1" ht="16.5" customHeight="1">
      <c r="B547" s="42"/>
      <c r="C547" s="209" t="s">
        <v>1887</v>
      </c>
      <c r="D547" s="209" t="s">
        <v>498</v>
      </c>
      <c r="E547" s="210" t="s">
        <v>13640</v>
      </c>
      <c r="F547" s="211" t="s">
        <v>13641</v>
      </c>
      <c r="G547" s="212" t="s">
        <v>2537</v>
      </c>
      <c r="H547" s="213">
        <v>2</v>
      </c>
      <c r="I547" s="214"/>
      <c r="J547" s="215">
        <f>ROUND(I547*H547,2)</f>
        <v>0</v>
      </c>
      <c r="K547" s="211" t="s">
        <v>23</v>
      </c>
      <c r="L547" s="62"/>
      <c r="M547" s="216" t="s">
        <v>23</v>
      </c>
      <c r="N547" s="217" t="s">
        <v>44</v>
      </c>
      <c r="O547" s="43"/>
      <c r="P547" s="218">
        <f>O547*H547</f>
        <v>0</v>
      </c>
      <c r="Q547" s="218">
        <v>0</v>
      </c>
      <c r="R547" s="218">
        <f>Q547*H547</f>
        <v>0</v>
      </c>
      <c r="S547" s="218">
        <v>0</v>
      </c>
      <c r="T547" s="219">
        <f>S547*H547</f>
        <v>0</v>
      </c>
      <c r="AR547" s="25" t="s">
        <v>502</v>
      </c>
      <c r="AT547" s="25" t="s">
        <v>498</v>
      </c>
      <c r="AU547" s="25" t="s">
        <v>82</v>
      </c>
      <c r="AY547" s="25" t="s">
        <v>492</v>
      </c>
      <c r="BE547" s="220">
        <f>IF(N547="základní",J547,0)</f>
        <v>0</v>
      </c>
      <c r="BF547" s="220">
        <f>IF(N547="snížená",J547,0)</f>
        <v>0</v>
      </c>
      <c r="BG547" s="220">
        <f>IF(N547="zákl. přenesená",J547,0)</f>
        <v>0</v>
      </c>
      <c r="BH547" s="220">
        <f>IF(N547="sníž. přenesená",J547,0)</f>
        <v>0</v>
      </c>
      <c r="BI547" s="220">
        <f>IF(N547="nulová",J547,0)</f>
        <v>0</v>
      </c>
      <c r="BJ547" s="25" t="s">
        <v>80</v>
      </c>
      <c r="BK547" s="220">
        <f>ROUND(I547*H547,2)</f>
        <v>0</v>
      </c>
      <c r="BL547" s="25" t="s">
        <v>502</v>
      </c>
      <c r="BM547" s="25" t="s">
        <v>2589</v>
      </c>
    </row>
    <row r="548" spans="2:65" s="1" customFormat="1">
      <c r="B548" s="42"/>
      <c r="C548" s="64"/>
      <c r="D548" s="221" t="s">
        <v>506</v>
      </c>
      <c r="E548" s="64"/>
      <c r="F548" s="222" t="s">
        <v>13641</v>
      </c>
      <c r="G548" s="64"/>
      <c r="H548" s="64"/>
      <c r="I548" s="177"/>
      <c r="J548" s="64"/>
      <c r="K548" s="64"/>
      <c r="L548" s="62"/>
      <c r="M548" s="223"/>
      <c r="N548" s="43"/>
      <c r="O548" s="43"/>
      <c r="P548" s="43"/>
      <c r="Q548" s="43"/>
      <c r="R548" s="43"/>
      <c r="S548" s="43"/>
      <c r="T548" s="79"/>
      <c r="AT548" s="25" t="s">
        <v>506</v>
      </c>
      <c r="AU548" s="25" t="s">
        <v>82</v>
      </c>
    </row>
    <row r="549" spans="2:65" s="1" customFormat="1" ht="24">
      <c r="B549" s="42"/>
      <c r="C549" s="64"/>
      <c r="D549" s="227" t="s">
        <v>2254</v>
      </c>
      <c r="E549" s="64"/>
      <c r="F549" s="273" t="s">
        <v>13639</v>
      </c>
      <c r="G549" s="64"/>
      <c r="H549" s="64"/>
      <c r="I549" s="177"/>
      <c r="J549" s="64"/>
      <c r="K549" s="64"/>
      <c r="L549" s="62"/>
      <c r="M549" s="223"/>
      <c r="N549" s="43"/>
      <c r="O549" s="43"/>
      <c r="P549" s="43"/>
      <c r="Q549" s="43"/>
      <c r="R549" s="43"/>
      <c r="S549" s="43"/>
      <c r="T549" s="79"/>
      <c r="AT549" s="25" t="s">
        <v>2254</v>
      </c>
      <c r="AU549" s="25" t="s">
        <v>82</v>
      </c>
    </row>
    <row r="550" spans="2:65" s="1" customFormat="1" ht="16.5" customHeight="1">
      <c r="B550" s="42"/>
      <c r="C550" s="209" t="s">
        <v>1893</v>
      </c>
      <c r="D550" s="209" t="s">
        <v>498</v>
      </c>
      <c r="E550" s="210" t="s">
        <v>13642</v>
      </c>
      <c r="F550" s="211" t="s">
        <v>13643</v>
      </c>
      <c r="G550" s="212" t="s">
        <v>2537</v>
      </c>
      <c r="H550" s="213">
        <v>1</v>
      </c>
      <c r="I550" s="214"/>
      <c r="J550" s="215">
        <f>ROUND(I550*H550,2)</f>
        <v>0</v>
      </c>
      <c r="K550" s="211" t="s">
        <v>23</v>
      </c>
      <c r="L550" s="62"/>
      <c r="M550" s="216" t="s">
        <v>23</v>
      </c>
      <c r="N550" s="217" t="s">
        <v>44</v>
      </c>
      <c r="O550" s="43"/>
      <c r="P550" s="218">
        <f>O550*H550</f>
        <v>0</v>
      </c>
      <c r="Q550" s="218">
        <v>0</v>
      </c>
      <c r="R550" s="218">
        <f>Q550*H550</f>
        <v>0</v>
      </c>
      <c r="S550" s="218">
        <v>0</v>
      </c>
      <c r="T550" s="219">
        <f>S550*H550</f>
        <v>0</v>
      </c>
      <c r="AR550" s="25" t="s">
        <v>502</v>
      </c>
      <c r="AT550" s="25" t="s">
        <v>498</v>
      </c>
      <c r="AU550" s="25" t="s">
        <v>82</v>
      </c>
      <c r="AY550" s="25" t="s">
        <v>492</v>
      </c>
      <c r="BE550" s="220">
        <f>IF(N550="základní",J550,0)</f>
        <v>0</v>
      </c>
      <c r="BF550" s="220">
        <f>IF(N550="snížená",J550,0)</f>
        <v>0</v>
      </c>
      <c r="BG550" s="220">
        <f>IF(N550="zákl. přenesená",J550,0)</f>
        <v>0</v>
      </c>
      <c r="BH550" s="220">
        <f>IF(N550="sníž. přenesená",J550,0)</f>
        <v>0</v>
      </c>
      <c r="BI550" s="220">
        <f>IF(N550="nulová",J550,0)</f>
        <v>0</v>
      </c>
      <c r="BJ550" s="25" t="s">
        <v>80</v>
      </c>
      <c r="BK550" s="220">
        <f>ROUND(I550*H550,2)</f>
        <v>0</v>
      </c>
      <c r="BL550" s="25" t="s">
        <v>502</v>
      </c>
      <c r="BM550" s="25" t="s">
        <v>2604</v>
      </c>
    </row>
    <row r="551" spans="2:65" s="1" customFormat="1">
      <c r="B551" s="42"/>
      <c r="C551" s="64"/>
      <c r="D551" s="221" t="s">
        <v>506</v>
      </c>
      <c r="E551" s="64"/>
      <c r="F551" s="222" t="s">
        <v>13643</v>
      </c>
      <c r="G551" s="64"/>
      <c r="H551" s="64"/>
      <c r="I551" s="177"/>
      <c r="J551" s="64"/>
      <c r="K551" s="64"/>
      <c r="L551" s="62"/>
      <c r="M551" s="223"/>
      <c r="N551" s="43"/>
      <c r="O551" s="43"/>
      <c r="P551" s="43"/>
      <c r="Q551" s="43"/>
      <c r="R551" s="43"/>
      <c r="S551" s="43"/>
      <c r="T551" s="79"/>
      <c r="AT551" s="25" t="s">
        <v>506</v>
      </c>
      <c r="AU551" s="25" t="s">
        <v>82</v>
      </c>
    </row>
    <row r="552" spans="2:65" s="1" customFormat="1" ht="24">
      <c r="B552" s="42"/>
      <c r="C552" s="64"/>
      <c r="D552" s="227" t="s">
        <v>2254</v>
      </c>
      <c r="E552" s="64"/>
      <c r="F552" s="273" t="s">
        <v>13670</v>
      </c>
      <c r="G552" s="64"/>
      <c r="H552" s="64"/>
      <c r="I552" s="177"/>
      <c r="J552" s="64"/>
      <c r="K552" s="64"/>
      <c r="L552" s="62"/>
      <c r="M552" s="223"/>
      <c r="N552" s="43"/>
      <c r="O552" s="43"/>
      <c r="P552" s="43"/>
      <c r="Q552" s="43"/>
      <c r="R552" s="43"/>
      <c r="S552" s="43"/>
      <c r="T552" s="79"/>
      <c r="AT552" s="25" t="s">
        <v>2254</v>
      </c>
      <c r="AU552" s="25" t="s">
        <v>82</v>
      </c>
    </row>
    <row r="553" spans="2:65" s="1" customFormat="1" ht="16.5" customHeight="1">
      <c r="B553" s="42"/>
      <c r="C553" s="209" t="s">
        <v>1904</v>
      </c>
      <c r="D553" s="209" t="s">
        <v>498</v>
      </c>
      <c r="E553" s="210" t="s">
        <v>13645</v>
      </c>
      <c r="F553" s="211" t="s">
        <v>13646</v>
      </c>
      <c r="G553" s="212" t="s">
        <v>832</v>
      </c>
      <c r="H553" s="213">
        <v>40</v>
      </c>
      <c r="I553" s="214"/>
      <c r="J553" s="215">
        <f>ROUND(I553*H553,2)</f>
        <v>0</v>
      </c>
      <c r="K553" s="211" t="s">
        <v>23</v>
      </c>
      <c r="L553" s="62"/>
      <c r="M553" s="216" t="s">
        <v>23</v>
      </c>
      <c r="N553" s="217" t="s">
        <v>44</v>
      </c>
      <c r="O553" s="43"/>
      <c r="P553" s="218">
        <f>O553*H553</f>
        <v>0</v>
      </c>
      <c r="Q553" s="218">
        <v>0</v>
      </c>
      <c r="R553" s="218">
        <f>Q553*H553</f>
        <v>0</v>
      </c>
      <c r="S553" s="218">
        <v>0</v>
      </c>
      <c r="T553" s="219">
        <f>S553*H553</f>
        <v>0</v>
      </c>
      <c r="AR553" s="25" t="s">
        <v>502</v>
      </c>
      <c r="AT553" s="25" t="s">
        <v>498</v>
      </c>
      <c r="AU553" s="25" t="s">
        <v>82</v>
      </c>
      <c r="AY553" s="25" t="s">
        <v>492</v>
      </c>
      <c r="BE553" s="220">
        <f>IF(N553="základní",J553,0)</f>
        <v>0</v>
      </c>
      <c r="BF553" s="220">
        <f>IF(N553="snížená",J553,0)</f>
        <v>0</v>
      </c>
      <c r="BG553" s="220">
        <f>IF(N553="zákl. přenesená",J553,0)</f>
        <v>0</v>
      </c>
      <c r="BH553" s="220">
        <f>IF(N553="sníž. přenesená",J553,0)</f>
        <v>0</v>
      </c>
      <c r="BI553" s="220">
        <f>IF(N553="nulová",J553,0)</f>
        <v>0</v>
      </c>
      <c r="BJ553" s="25" t="s">
        <v>80</v>
      </c>
      <c r="BK553" s="220">
        <f>ROUND(I553*H553,2)</f>
        <v>0</v>
      </c>
      <c r="BL553" s="25" t="s">
        <v>502</v>
      </c>
      <c r="BM553" s="25" t="s">
        <v>2619</v>
      </c>
    </row>
    <row r="554" spans="2:65" s="1" customFormat="1">
      <c r="B554" s="42"/>
      <c r="C554" s="64"/>
      <c r="D554" s="221" t="s">
        <v>506</v>
      </c>
      <c r="E554" s="64"/>
      <c r="F554" s="222" t="s">
        <v>13646</v>
      </c>
      <c r="G554" s="64"/>
      <c r="H554" s="64"/>
      <c r="I554" s="177"/>
      <c r="J554" s="64"/>
      <c r="K554" s="64"/>
      <c r="L554" s="62"/>
      <c r="M554" s="223"/>
      <c r="N554" s="43"/>
      <c r="O554" s="43"/>
      <c r="P554" s="43"/>
      <c r="Q554" s="43"/>
      <c r="R554" s="43"/>
      <c r="S554" s="43"/>
      <c r="T554" s="79"/>
      <c r="AT554" s="25" t="s">
        <v>506</v>
      </c>
      <c r="AU554" s="25" t="s">
        <v>82</v>
      </c>
    </row>
    <row r="555" spans="2:65" s="1" customFormat="1" ht="48">
      <c r="B555" s="42"/>
      <c r="C555" s="64"/>
      <c r="D555" s="227" t="s">
        <v>2254</v>
      </c>
      <c r="E555" s="64"/>
      <c r="F555" s="273" t="s">
        <v>13647</v>
      </c>
      <c r="G555" s="64"/>
      <c r="H555" s="64"/>
      <c r="I555" s="177"/>
      <c r="J555" s="64"/>
      <c r="K555" s="64"/>
      <c r="L555" s="62"/>
      <c r="M555" s="223"/>
      <c r="N555" s="43"/>
      <c r="O555" s="43"/>
      <c r="P555" s="43"/>
      <c r="Q555" s="43"/>
      <c r="R555" s="43"/>
      <c r="S555" s="43"/>
      <c r="T555" s="79"/>
      <c r="AT555" s="25" t="s">
        <v>2254</v>
      </c>
      <c r="AU555" s="25" t="s">
        <v>82</v>
      </c>
    </row>
    <row r="556" spans="2:65" s="1" customFormat="1" ht="16.5" customHeight="1">
      <c r="B556" s="42"/>
      <c r="C556" s="209" t="s">
        <v>1908</v>
      </c>
      <c r="D556" s="209" t="s">
        <v>498</v>
      </c>
      <c r="E556" s="210" t="s">
        <v>13648</v>
      </c>
      <c r="F556" s="211" t="s">
        <v>13649</v>
      </c>
      <c r="G556" s="212" t="s">
        <v>13632</v>
      </c>
      <c r="H556" s="213">
        <v>1</v>
      </c>
      <c r="I556" s="214"/>
      <c r="J556" s="215">
        <f>ROUND(I556*H556,2)</f>
        <v>0</v>
      </c>
      <c r="K556" s="211" t="s">
        <v>23</v>
      </c>
      <c r="L556" s="62"/>
      <c r="M556" s="216" t="s">
        <v>23</v>
      </c>
      <c r="N556" s="217" t="s">
        <v>44</v>
      </c>
      <c r="O556" s="43"/>
      <c r="P556" s="218">
        <f>O556*H556</f>
        <v>0</v>
      </c>
      <c r="Q556" s="218">
        <v>0</v>
      </c>
      <c r="R556" s="218">
        <f>Q556*H556</f>
        <v>0</v>
      </c>
      <c r="S556" s="218">
        <v>0</v>
      </c>
      <c r="T556" s="219">
        <f>S556*H556</f>
        <v>0</v>
      </c>
      <c r="AR556" s="25" t="s">
        <v>502</v>
      </c>
      <c r="AT556" s="25" t="s">
        <v>498</v>
      </c>
      <c r="AU556" s="25" t="s">
        <v>82</v>
      </c>
      <c r="AY556" s="25" t="s">
        <v>492</v>
      </c>
      <c r="BE556" s="220">
        <f>IF(N556="základní",J556,0)</f>
        <v>0</v>
      </c>
      <c r="BF556" s="220">
        <f>IF(N556="snížená",J556,0)</f>
        <v>0</v>
      </c>
      <c r="BG556" s="220">
        <f>IF(N556="zákl. přenesená",J556,0)</f>
        <v>0</v>
      </c>
      <c r="BH556" s="220">
        <f>IF(N556="sníž. přenesená",J556,0)</f>
        <v>0</v>
      </c>
      <c r="BI556" s="220">
        <f>IF(N556="nulová",J556,0)</f>
        <v>0</v>
      </c>
      <c r="BJ556" s="25" t="s">
        <v>80</v>
      </c>
      <c r="BK556" s="220">
        <f>ROUND(I556*H556,2)</f>
        <v>0</v>
      </c>
      <c r="BL556" s="25" t="s">
        <v>502</v>
      </c>
      <c r="BM556" s="25" t="s">
        <v>2635</v>
      </c>
    </row>
    <row r="557" spans="2:65" s="1" customFormat="1">
      <c r="B557" s="42"/>
      <c r="C557" s="64"/>
      <c r="D557" s="221" t="s">
        <v>506</v>
      </c>
      <c r="E557" s="64"/>
      <c r="F557" s="222" t="s">
        <v>13649</v>
      </c>
      <c r="G557" s="64"/>
      <c r="H557" s="64"/>
      <c r="I557" s="177"/>
      <c r="J557" s="64"/>
      <c r="K557" s="64"/>
      <c r="L557" s="62"/>
      <c r="M557" s="223"/>
      <c r="N557" s="43"/>
      <c r="O557" s="43"/>
      <c r="P557" s="43"/>
      <c r="Q557" s="43"/>
      <c r="R557" s="43"/>
      <c r="S557" s="43"/>
      <c r="T557" s="79"/>
      <c r="AT557" s="25" t="s">
        <v>506</v>
      </c>
      <c r="AU557" s="25" t="s">
        <v>82</v>
      </c>
    </row>
    <row r="558" spans="2:65" s="1" customFormat="1" ht="24">
      <c r="B558" s="42"/>
      <c r="C558" s="64"/>
      <c r="D558" s="227" t="s">
        <v>2254</v>
      </c>
      <c r="E558" s="64"/>
      <c r="F558" s="273" t="s">
        <v>13650</v>
      </c>
      <c r="G558" s="64"/>
      <c r="H558" s="64"/>
      <c r="I558" s="177"/>
      <c r="J558" s="64"/>
      <c r="K558" s="64"/>
      <c r="L558" s="62"/>
      <c r="M558" s="223"/>
      <c r="N558" s="43"/>
      <c r="O558" s="43"/>
      <c r="P558" s="43"/>
      <c r="Q558" s="43"/>
      <c r="R558" s="43"/>
      <c r="S558" s="43"/>
      <c r="T558" s="79"/>
      <c r="AT558" s="25" t="s">
        <v>2254</v>
      </c>
      <c r="AU558" s="25" t="s">
        <v>82</v>
      </c>
    </row>
    <row r="559" spans="2:65" s="1" customFormat="1" ht="16.5" customHeight="1">
      <c r="B559" s="42"/>
      <c r="C559" s="209" t="s">
        <v>1913</v>
      </c>
      <c r="D559" s="209" t="s">
        <v>498</v>
      </c>
      <c r="E559" s="210" t="s">
        <v>13686</v>
      </c>
      <c r="F559" s="211" t="s">
        <v>13652</v>
      </c>
      <c r="G559" s="212" t="s">
        <v>13632</v>
      </c>
      <c r="H559" s="213">
        <v>1</v>
      </c>
      <c r="I559" s="214"/>
      <c r="J559" s="215">
        <f>ROUND(I559*H559,2)</f>
        <v>0</v>
      </c>
      <c r="K559" s="211" t="s">
        <v>23</v>
      </c>
      <c r="L559" s="62"/>
      <c r="M559" s="216" t="s">
        <v>23</v>
      </c>
      <c r="N559" s="217" t="s">
        <v>44</v>
      </c>
      <c r="O559" s="43"/>
      <c r="P559" s="218">
        <f>O559*H559</f>
        <v>0</v>
      </c>
      <c r="Q559" s="218">
        <v>0</v>
      </c>
      <c r="R559" s="218">
        <f>Q559*H559</f>
        <v>0</v>
      </c>
      <c r="S559" s="218">
        <v>0</v>
      </c>
      <c r="T559" s="219">
        <f>S559*H559</f>
        <v>0</v>
      </c>
      <c r="AR559" s="25" t="s">
        <v>502</v>
      </c>
      <c r="AT559" s="25" t="s">
        <v>498</v>
      </c>
      <c r="AU559" s="25" t="s">
        <v>82</v>
      </c>
      <c r="AY559" s="25" t="s">
        <v>492</v>
      </c>
      <c r="BE559" s="220">
        <f>IF(N559="základní",J559,0)</f>
        <v>0</v>
      </c>
      <c r="BF559" s="220">
        <f>IF(N559="snížená",J559,0)</f>
        <v>0</v>
      </c>
      <c r="BG559" s="220">
        <f>IF(N559="zákl. přenesená",J559,0)</f>
        <v>0</v>
      </c>
      <c r="BH559" s="220">
        <f>IF(N559="sníž. přenesená",J559,0)</f>
        <v>0</v>
      </c>
      <c r="BI559" s="220">
        <f>IF(N559="nulová",J559,0)</f>
        <v>0</v>
      </c>
      <c r="BJ559" s="25" t="s">
        <v>80</v>
      </c>
      <c r="BK559" s="220">
        <f>ROUND(I559*H559,2)</f>
        <v>0</v>
      </c>
      <c r="BL559" s="25" t="s">
        <v>502</v>
      </c>
      <c r="BM559" s="25" t="s">
        <v>2648</v>
      </c>
    </row>
    <row r="560" spans="2:65" s="1" customFormat="1">
      <c r="B560" s="42"/>
      <c r="C560" s="64"/>
      <c r="D560" s="221" t="s">
        <v>506</v>
      </c>
      <c r="E560" s="64"/>
      <c r="F560" s="222" t="s">
        <v>13652</v>
      </c>
      <c r="G560" s="64"/>
      <c r="H560" s="64"/>
      <c r="I560" s="177"/>
      <c r="J560" s="64"/>
      <c r="K560" s="64"/>
      <c r="L560" s="62"/>
      <c r="M560" s="223"/>
      <c r="N560" s="43"/>
      <c r="O560" s="43"/>
      <c r="P560" s="43"/>
      <c r="Q560" s="43"/>
      <c r="R560" s="43"/>
      <c r="S560" s="43"/>
      <c r="T560" s="79"/>
      <c r="AT560" s="25" t="s">
        <v>506</v>
      </c>
      <c r="AU560" s="25" t="s">
        <v>82</v>
      </c>
    </row>
    <row r="561" spans="2:65" s="1" customFormat="1" ht="24">
      <c r="B561" s="42"/>
      <c r="C561" s="64"/>
      <c r="D561" s="227" t="s">
        <v>2254</v>
      </c>
      <c r="E561" s="64"/>
      <c r="F561" s="273" t="s">
        <v>13653</v>
      </c>
      <c r="G561" s="64"/>
      <c r="H561" s="64"/>
      <c r="I561" s="177"/>
      <c r="J561" s="64"/>
      <c r="K561" s="64"/>
      <c r="L561" s="62"/>
      <c r="M561" s="223"/>
      <c r="N561" s="43"/>
      <c r="O561" s="43"/>
      <c r="P561" s="43"/>
      <c r="Q561" s="43"/>
      <c r="R561" s="43"/>
      <c r="S561" s="43"/>
      <c r="T561" s="79"/>
      <c r="AT561" s="25" t="s">
        <v>2254</v>
      </c>
      <c r="AU561" s="25" t="s">
        <v>82</v>
      </c>
    </row>
    <row r="562" spans="2:65" s="1" customFormat="1" ht="16.5" customHeight="1">
      <c r="B562" s="42"/>
      <c r="C562" s="209" t="s">
        <v>344</v>
      </c>
      <c r="D562" s="209" t="s">
        <v>498</v>
      </c>
      <c r="E562" s="210" t="s">
        <v>13654</v>
      </c>
      <c r="F562" s="211" t="s">
        <v>13652</v>
      </c>
      <c r="G562" s="212" t="s">
        <v>13632</v>
      </c>
      <c r="H562" s="213">
        <v>1</v>
      </c>
      <c r="I562" s="214"/>
      <c r="J562" s="215">
        <f>ROUND(I562*H562,2)</f>
        <v>0</v>
      </c>
      <c r="K562" s="211" t="s">
        <v>23</v>
      </c>
      <c r="L562" s="62"/>
      <c r="M562" s="216" t="s">
        <v>23</v>
      </c>
      <c r="N562" s="217" t="s">
        <v>44</v>
      </c>
      <c r="O562" s="43"/>
      <c r="P562" s="218">
        <f>O562*H562</f>
        <v>0</v>
      </c>
      <c r="Q562" s="218">
        <v>0</v>
      </c>
      <c r="R562" s="218">
        <f>Q562*H562</f>
        <v>0</v>
      </c>
      <c r="S562" s="218">
        <v>0</v>
      </c>
      <c r="T562" s="219">
        <f>S562*H562</f>
        <v>0</v>
      </c>
      <c r="AR562" s="25" t="s">
        <v>502</v>
      </c>
      <c r="AT562" s="25" t="s">
        <v>498</v>
      </c>
      <c r="AU562" s="25" t="s">
        <v>82</v>
      </c>
      <c r="AY562" s="25" t="s">
        <v>492</v>
      </c>
      <c r="BE562" s="220">
        <f>IF(N562="základní",J562,0)</f>
        <v>0</v>
      </c>
      <c r="BF562" s="220">
        <f>IF(N562="snížená",J562,0)</f>
        <v>0</v>
      </c>
      <c r="BG562" s="220">
        <f>IF(N562="zákl. přenesená",J562,0)</f>
        <v>0</v>
      </c>
      <c r="BH562" s="220">
        <f>IF(N562="sníž. přenesená",J562,0)</f>
        <v>0</v>
      </c>
      <c r="BI562" s="220">
        <f>IF(N562="nulová",J562,0)</f>
        <v>0</v>
      </c>
      <c r="BJ562" s="25" t="s">
        <v>80</v>
      </c>
      <c r="BK562" s="220">
        <f>ROUND(I562*H562,2)</f>
        <v>0</v>
      </c>
      <c r="BL562" s="25" t="s">
        <v>502</v>
      </c>
      <c r="BM562" s="25" t="s">
        <v>2659</v>
      </c>
    </row>
    <row r="563" spans="2:65" s="1" customFormat="1">
      <c r="B563" s="42"/>
      <c r="C563" s="64"/>
      <c r="D563" s="221" t="s">
        <v>506</v>
      </c>
      <c r="E563" s="64"/>
      <c r="F563" s="222" t="s">
        <v>13652</v>
      </c>
      <c r="G563" s="64"/>
      <c r="H563" s="64"/>
      <c r="I563" s="177"/>
      <c r="J563" s="64"/>
      <c r="K563" s="64"/>
      <c r="L563" s="62"/>
      <c r="M563" s="223"/>
      <c r="N563" s="43"/>
      <c r="O563" s="43"/>
      <c r="P563" s="43"/>
      <c r="Q563" s="43"/>
      <c r="R563" s="43"/>
      <c r="S563" s="43"/>
      <c r="T563" s="79"/>
      <c r="AT563" s="25" t="s">
        <v>506</v>
      </c>
      <c r="AU563" s="25" t="s">
        <v>82</v>
      </c>
    </row>
    <row r="564" spans="2:65" s="1" customFormat="1" ht="36">
      <c r="B564" s="42"/>
      <c r="C564" s="64"/>
      <c r="D564" s="227" t="s">
        <v>2254</v>
      </c>
      <c r="E564" s="64"/>
      <c r="F564" s="273" t="s">
        <v>13655</v>
      </c>
      <c r="G564" s="64"/>
      <c r="H564" s="64"/>
      <c r="I564" s="177"/>
      <c r="J564" s="64"/>
      <c r="K564" s="64"/>
      <c r="L564" s="62"/>
      <c r="M564" s="223"/>
      <c r="N564" s="43"/>
      <c r="O564" s="43"/>
      <c r="P564" s="43"/>
      <c r="Q564" s="43"/>
      <c r="R564" s="43"/>
      <c r="S564" s="43"/>
      <c r="T564" s="79"/>
      <c r="AT564" s="25" t="s">
        <v>2254</v>
      </c>
      <c r="AU564" s="25" t="s">
        <v>82</v>
      </c>
    </row>
    <row r="565" spans="2:65" s="1" customFormat="1" ht="16.5" customHeight="1">
      <c r="B565" s="42"/>
      <c r="C565" s="209" t="s">
        <v>1922</v>
      </c>
      <c r="D565" s="209" t="s">
        <v>498</v>
      </c>
      <c r="E565" s="210" t="s">
        <v>13656</v>
      </c>
      <c r="F565" s="211" t="s">
        <v>13652</v>
      </c>
      <c r="G565" s="212" t="s">
        <v>13632</v>
      </c>
      <c r="H565" s="213">
        <v>1</v>
      </c>
      <c r="I565" s="214"/>
      <c r="J565" s="215">
        <f>ROUND(I565*H565,2)</f>
        <v>0</v>
      </c>
      <c r="K565" s="211" t="s">
        <v>23</v>
      </c>
      <c r="L565" s="62"/>
      <c r="M565" s="216" t="s">
        <v>23</v>
      </c>
      <c r="N565" s="217" t="s">
        <v>44</v>
      </c>
      <c r="O565" s="43"/>
      <c r="P565" s="218">
        <f>O565*H565</f>
        <v>0</v>
      </c>
      <c r="Q565" s="218">
        <v>0</v>
      </c>
      <c r="R565" s="218">
        <f>Q565*H565</f>
        <v>0</v>
      </c>
      <c r="S565" s="218">
        <v>0</v>
      </c>
      <c r="T565" s="219">
        <f>S565*H565</f>
        <v>0</v>
      </c>
      <c r="AR565" s="25" t="s">
        <v>502</v>
      </c>
      <c r="AT565" s="25" t="s">
        <v>498</v>
      </c>
      <c r="AU565" s="25" t="s">
        <v>82</v>
      </c>
      <c r="AY565" s="25" t="s">
        <v>492</v>
      </c>
      <c r="BE565" s="220">
        <f>IF(N565="základní",J565,0)</f>
        <v>0</v>
      </c>
      <c r="BF565" s="220">
        <f>IF(N565="snížená",J565,0)</f>
        <v>0</v>
      </c>
      <c r="BG565" s="220">
        <f>IF(N565="zákl. přenesená",J565,0)</f>
        <v>0</v>
      </c>
      <c r="BH565" s="220">
        <f>IF(N565="sníž. přenesená",J565,0)</f>
        <v>0</v>
      </c>
      <c r="BI565" s="220">
        <f>IF(N565="nulová",J565,0)</f>
        <v>0</v>
      </c>
      <c r="BJ565" s="25" t="s">
        <v>80</v>
      </c>
      <c r="BK565" s="220">
        <f>ROUND(I565*H565,2)</f>
        <v>0</v>
      </c>
      <c r="BL565" s="25" t="s">
        <v>502</v>
      </c>
      <c r="BM565" s="25" t="s">
        <v>2670</v>
      </c>
    </row>
    <row r="566" spans="2:65" s="1" customFormat="1">
      <c r="B566" s="42"/>
      <c r="C566" s="64"/>
      <c r="D566" s="221" t="s">
        <v>506</v>
      </c>
      <c r="E566" s="64"/>
      <c r="F566" s="222" t="s">
        <v>13652</v>
      </c>
      <c r="G566" s="64"/>
      <c r="H566" s="64"/>
      <c r="I566" s="177"/>
      <c r="J566" s="64"/>
      <c r="K566" s="64"/>
      <c r="L566" s="62"/>
      <c r="M566" s="223"/>
      <c r="N566" s="43"/>
      <c r="O566" s="43"/>
      <c r="P566" s="43"/>
      <c r="Q566" s="43"/>
      <c r="R566" s="43"/>
      <c r="S566" s="43"/>
      <c r="T566" s="79"/>
      <c r="AT566" s="25" t="s">
        <v>506</v>
      </c>
      <c r="AU566" s="25" t="s">
        <v>82</v>
      </c>
    </row>
    <row r="567" spans="2:65" s="1" customFormat="1" ht="36">
      <c r="B567" s="42"/>
      <c r="C567" s="64"/>
      <c r="D567" s="227" t="s">
        <v>2254</v>
      </c>
      <c r="E567" s="64"/>
      <c r="F567" s="273" t="s">
        <v>13657</v>
      </c>
      <c r="G567" s="64"/>
      <c r="H567" s="64"/>
      <c r="I567" s="177"/>
      <c r="J567" s="64"/>
      <c r="K567" s="64"/>
      <c r="L567" s="62"/>
      <c r="M567" s="223"/>
      <c r="N567" s="43"/>
      <c r="O567" s="43"/>
      <c r="P567" s="43"/>
      <c r="Q567" s="43"/>
      <c r="R567" s="43"/>
      <c r="S567" s="43"/>
      <c r="T567" s="79"/>
      <c r="AT567" s="25" t="s">
        <v>2254</v>
      </c>
      <c r="AU567" s="25" t="s">
        <v>82</v>
      </c>
    </row>
    <row r="568" spans="2:65" s="1" customFormat="1" ht="16.5" customHeight="1">
      <c r="B568" s="42"/>
      <c r="C568" s="209" t="s">
        <v>1927</v>
      </c>
      <c r="D568" s="209" t="s">
        <v>498</v>
      </c>
      <c r="E568" s="210" t="s">
        <v>13658</v>
      </c>
      <c r="F568" s="211" t="s">
        <v>13652</v>
      </c>
      <c r="G568" s="212" t="s">
        <v>13632</v>
      </c>
      <c r="H568" s="213">
        <v>1</v>
      </c>
      <c r="I568" s="214"/>
      <c r="J568" s="215">
        <f>ROUND(I568*H568,2)</f>
        <v>0</v>
      </c>
      <c r="K568" s="211" t="s">
        <v>23</v>
      </c>
      <c r="L568" s="62"/>
      <c r="M568" s="216" t="s">
        <v>23</v>
      </c>
      <c r="N568" s="217" t="s">
        <v>44</v>
      </c>
      <c r="O568" s="43"/>
      <c r="P568" s="218">
        <f>O568*H568</f>
        <v>0</v>
      </c>
      <c r="Q568" s="218">
        <v>0</v>
      </c>
      <c r="R568" s="218">
        <f>Q568*H568</f>
        <v>0</v>
      </c>
      <c r="S568" s="218">
        <v>0</v>
      </c>
      <c r="T568" s="219">
        <f>S568*H568</f>
        <v>0</v>
      </c>
      <c r="AR568" s="25" t="s">
        <v>502</v>
      </c>
      <c r="AT568" s="25" t="s">
        <v>498</v>
      </c>
      <c r="AU568" s="25" t="s">
        <v>82</v>
      </c>
      <c r="AY568" s="25" t="s">
        <v>492</v>
      </c>
      <c r="BE568" s="220">
        <f>IF(N568="základní",J568,0)</f>
        <v>0</v>
      </c>
      <c r="BF568" s="220">
        <f>IF(N568="snížená",J568,0)</f>
        <v>0</v>
      </c>
      <c r="BG568" s="220">
        <f>IF(N568="zákl. přenesená",J568,0)</f>
        <v>0</v>
      </c>
      <c r="BH568" s="220">
        <f>IF(N568="sníž. přenesená",J568,0)</f>
        <v>0</v>
      </c>
      <c r="BI568" s="220">
        <f>IF(N568="nulová",J568,0)</f>
        <v>0</v>
      </c>
      <c r="BJ568" s="25" t="s">
        <v>80</v>
      </c>
      <c r="BK568" s="220">
        <f>ROUND(I568*H568,2)</f>
        <v>0</v>
      </c>
      <c r="BL568" s="25" t="s">
        <v>502</v>
      </c>
      <c r="BM568" s="25" t="s">
        <v>2683</v>
      </c>
    </row>
    <row r="569" spans="2:65" s="1" customFormat="1">
      <c r="B569" s="42"/>
      <c r="C569" s="64"/>
      <c r="D569" s="221" t="s">
        <v>506</v>
      </c>
      <c r="E569" s="64"/>
      <c r="F569" s="222" t="s">
        <v>13652</v>
      </c>
      <c r="G569" s="64"/>
      <c r="H569" s="64"/>
      <c r="I569" s="177"/>
      <c r="J569" s="64"/>
      <c r="K569" s="64"/>
      <c r="L569" s="62"/>
      <c r="M569" s="223"/>
      <c r="N569" s="43"/>
      <c r="O569" s="43"/>
      <c r="P569" s="43"/>
      <c r="Q569" s="43"/>
      <c r="R569" s="43"/>
      <c r="S569" s="43"/>
      <c r="T569" s="79"/>
      <c r="AT569" s="25" t="s">
        <v>506</v>
      </c>
      <c r="AU569" s="25" t="s">
        <v>82</v>
      </c>
    </row>
    <row r="570" spans="2:65" s="1" customFormat="1" ht="24">
      <c r="B570" s="42"/>
      <c r="C570" s="64"/>
      <c r="D570" s="227" t="s">
        <v>2254</v>
      </c>
      <c r="E570" s="64"/>
      <c r="F570" s="273" t="s">
        <v>13659</v>
      </c>
      <c r="G570" s="64"/>
      <c r="H570" s="64"/>
      <c r="I570" s="177"/>
      <c r="J570" s="64"/>
      <c r="K570" s="64"/>
      <c r="L570" s="62"/>
      <c r="M570" s="223"/>
      <c r="N570" s="43"/>
      <c r="O570" s="43"/>
      <c r="P570" s="43"/>
      <c r="Q570" s="43"/>
      <c r="R570" s="43"/>
      <c r="S570" s="43"/>
      <c r="T570" s="79"/>
      <c r="AT570" s="25" t="s">
        <v>2254</v>
      </c>
      <c r="AU570" s="25" t="s">
        <v>82</v>
      </c>
    </row>
    <row r="571" spans="2:65" s="1" customFormat="1" ht="16.5" customHeight="1">
      <c r="B571" s="42"/>
      <c r="C571" s="209" t="s">
        <v>1932</v>
      </c>
      <c r="D571" s="209" t="s">
        <v>498</v>
      </c>
      <c r="E571" s="210" t="s">
        <v>13660</v>
      </c>
      <c r="F571" s="211" t="s">
        <v>13652</v>
      </c>
      <c r="G571" s="212" t="s">
        <v>13632</v>
      </c>
      <c r="H571" s="213">
        <v>1</v>
      </c>
      <c r="I571" s="214"/>
      <c r="J571" s="215">
        <f>ROUND(I571*H571,2)</f>
        <v>0</v>
      </c>
      <c r="K571" s="211" t="s">
        <v>23</v>
      </c>
      <c r="L571" s="62"/>
      <c r="M571" s="216" t="s">
        <v>23</v>
      </c>
      <c r="N571" s="217" t="s">
        <v>44</v>
      </c>
      <c r="O571" s="43"/>
      <c r="P571" s="218">
        <f>O571*H571</f>
        <v>0</v>
      </c>
      <c r="Q571" s="218">
        <v>0</v>
      </c>
      <c r="R571" s="218">
        <f>Q571*H571</f>
        <v>0</v>
      </c>
      <c r="S571" s="218">
        <v>0</v>
      </c>
      <c r="T571" s="219">
        <f>S571*H571</f>
        <v>0</v>
      </c>
      <c r="AR571" s="25" t="s">
        <v>502</v>
      </c>
      <c r="AT571" s="25" t="s">
        <v>498</v>
      </c>
      <c r="AU571" s="25" t="s">
        <v>82</v>
      </c>
      <c r="AY571" s="25" t="s">
        <v>492</v>
      </c>
      <c r="BE571" s="220">
        <f>IF(N571="základní",J571,0)</f>
        <v>0</v>
      </c>
      <c r="BF571" s="220">
        <f>IF(N571="snížená",J571,0)</f>
        <v>0</v>
      </c>
      <c r="BG571" s="220">
        <f>IF(N571="zákl. přenesená",J571,0)</f>
        <v>0</v>
      </c>
      <c r="BH571" s="220">
        <f>IF(N571="sníž. přenesená",J571,0)</f>
        <v>0</v>
      </c>
      <c r="BI571" s="220">
        <f>IF(N571="nulová",J571,0)</f>
        <v>0</v>
      </c>
      <c r="BJ571" s="25" t="s">
        <v>80</v>
      </c>
      <c r="BK571" s="220">
        <f>ROUND(I571*H571,2)</f>
        <v>0</v>
      </c>
      <c r="BL571" s="25" t="s">
        <v>502</v>
      </c>
      <c r="BM571" s="25" t="s">
        <v>2697</v>
      </c>
    </row>
    <row r="572" spans="2:65" s="1" customFormat="1">
      <c r="B572" s="42"/>
      <c r="C572" s="64"/>
      <c r="D572" s="221" t="s">
        <v>506</v>
      </c>
      <c r="E572" s="64"/>
      <c r="F572" s="222" t="s">
        <v>13652</v>
      </c>
      <c r="G572" s="64"/>
      <c r="H572" s="64"/>
      <c r="I572" s="177"/>
      <c r="J572" s="64"/>
      <c r="K572" s="64"/>
      <c r="L572" s="62"/>
      <c r="M572" s="223"/>
      <c r="N572" s="43"/>
      <c r="O572" s="43"/>
      <c r="P572" s="43"/>
      <c r="Q572" s="43"/>
      <c r="R572" s="43"/>
      <c r="S572" s="43"/>
      <c r="T572" s="79"/>
      <c r="AT572" s="25" t="s">
        <v>506</v>
      </c>
      <c r="AU572" s="25" t="s">
        <v>82</v>
      </c>
    </row>
    <row r="573" spans="2:65" s="1" customFormat="1" ht="24">
      <c r="B573" s="42"/>
      <c r="C573" s="64"/>
      <c r="D573" s="227" t="s">
        <v>2254</v>
      </c>
      <c r="E573" s="64"/>
      <c r="F573" s="273" t="s">
        <v>13661</v>
      </c>
      <c r="G573" s="64"/>
      <c r="H573" s="64"/>
      <c r="I573" s="177"/>
      <c r="J573" s="64"/>
      <c r="K573" s="64"/>
      <c r="L573" s="62"/>
      <c r="M573" s="223"/>
      <c r="N573" s="43"/>
      <c r="O573" s="43"/>
      <c r="P573" s="43"/>
      <c r="Q573" s="43"/>
      <c r="R573" s="43"/>
      <c r="S573" s="43"/>
      <c r="T573" s="79"/>
      <c r="AT573" s="25" t="s">
        <v>2254</v>
      </c>
      <c r="AU573" s="25" t="s">
        <v>82</v>
      </c>
    </row>
    <row r="574" spans="2:65" s="1" customFormat="1" ht="16.5" customHeight="1">
      <c r="B574" s="42"/>
      <c r="C574" s="209" t="s">
        <v>1937</v>
      </c>
      <c r="D574" s="209" t="s">
        <v>498</v>
      </c>
      <c r="E574" s="210" t="s">
        <v>13662</v>
      </c>
      <c r="F574" s="211" t="s">
        <v>13652</v>
      </c>
      <c r="G574" s="212" t="s">
        <v>13632</v>
      </c>
      <c r="H574" s="213">
        <v>1</v>
      </c>
      <c r="I574" s="214"/>
      <c r="J574" s="215">
        <f>ROUND(I574*H574,2)</f>
        <v>0</v>
      </c>
      <c r="K574" s="211" t="s">
        <v>23</v>
      </c>
      <c r="L574" s="62"/>
      <c r="M574" s="216" t="s">
        <v>23</v>
      </c>
      <c r="N574" s="217" t="s">
        <v>44</v>
      </c>
      <c r="O574" s="43"/>
      <c r="P574" s="218">
        <f>O574*H574</f>
        <v>0</v>
      </c>
      <c r="Q574" s="218">
        <v>0</v>
      </c>
      <c r="R574" s="218">
        <f>Q574*H574</f>
        <v>0</v>
      </c>
      <c r="S574" s="218">
        <v>0</v>
      </c>
      <c r="T574" s="219">
        <f>S574*H574</f>
        <v>0</v>
      </c>
      <c r="AR574" s="25" t="s">
        <v>502</v>
      </c>
      <c r="AT574" s="25" t="s">
        <v>498</v>
      </c>
      <c r="AU574" s="25" t="s">
        <v>82</v>
      </c>
      <c r="AY574" s="25" t="s">
        <v>492</v>
      </c>
      <c r="BE574" s="220">
        <f>IF(N574="základní",J574,0)</f>
        <v>0</v>
      </c>
      <c r="BF574" s="220">
        <f>IF(N574="snížená",J574,0)</f>
        <v>0</v>
      </c>
      <c r="BG574" s="220">
        <f>IF(N574="zákl. přenesená",J574,0)</f>
        <v>0</v>
      </c>
      <c r="BH574" s="220">
        <f>IF(N574="sníž. přenesená",J574,0)</f>
        <v>0</v>
      </c>
      <c r="BI574" s="220">
        <f>IF(N574="nulová",J574,0)</f>
        <v>0</v>
      </c>
      <c r="BJ574" s="25" t="s">
        <v>80</v>
      </c>
      <c r="BK574" s="220">
        <f>ROUND(I574*H574,2)</f>
        <v>0</v>
      </c>
      <c r="BL574" s="25" t="s">
        <v>502</v>
      </c>
      <c r="BM574" s="25" t="s">
        <v>2710</v>
      </c>
    </row>
    <row r="575" spans="2:65" s="1" customFormat="1">
      <c r="B575" s="42"/>
      <c r="C575" s="64"/>
      <c r="D575" s="221" t="s">
        <v>506</v>
      </c>
      <c r="E575" s="64"/>
      <c r="F575" s="222" t="s">
        <v>13652</v>
      </c>
      <c r="G575" s="64"/>
      <c r="H575" s="64"/>
      <c r="I575" s="177"/>
      <c r="J575" s="64"/>
      <c r="K575" s="64"/>
      <c r="L575" s="62"/>
      <c r="M575" s="223"/>
      <c r="N575" s="43"/>
      <c r="O575" s="43"/>
      <c r="P575" s="43"/>
      <c r="Q575" s="43"/>
      <c r="R575" s="43"/>
      <c r="S575" s="43"/>
      <c r="T575" s="79"/>
      <c r="AT575" s="25" t="s">
        <v>506</v>
      </c>
      <c r="AU575" s="25" t="s">
        <v>82</v>
      </c>
    </row>
    <row r="576" spans="2:65" s="1" customFormat="1" ht="60">
      <c r="B576" s="42"/>
      <c r="C576" s="64"/>
      <c r="D576" s="227" t="s">
        <v>2254</v>
      </c>
      <c r="E576" s="64"/>
      <c r="F576" s="273" t="s">
        <v>13663</v>
      </c>
      <c r="G576" s="64"/>
      <c r="H576" s="64"/>
      <c r="I576" s="177"/>
      <c r="J576" s="64"/>
      <c r="K576" s="64"/>
      <c r="L576" s="62"/>
      <c r="M576" s="223"/>
      <c r="N576" s="43"/>
      <c r="O576" s="43"/>
      <c r="P576" s="43"/>
      <c r="Q576" s="43"/>
      <c r="R576" s="43"/>
      <c r="S576" s="43"/>
      <c r="T576" s="79"/>
      <c r="AT576" s="25" t="s">
        <v>2254</v>
      </c>
      <c r="AU576" s="25" t="s">
        <v>82</v>
      </c>
    </row>
    <row r="577" spans="2:65" s="1" customFormat="1" ht="16.5" customHeight="1">
      <c r="B577" s="42"/>
      <c r="C577" s="209" t="s">
        <v>1942</v>
      </c>
      <c r="D577" s="209" t="s">
        <v>498</v>
      </c>
      <c r="E577" s="210" t="s">
        <v>13664</v>
      </c>
      <c r="F577" s="211" t="s">
        <v>13652</v>
      </c>
      <c r="G577" s="212" t="s">
        <v>13632</v>
      </c>
      <c r="H577" s="213">
        <v>1</v>
      </c>
      <c r="I577" s="214"/>
      <c r="J577" s="215">
        <f>ROUND(I577*H577,2)</f>
        <v>0</v>
      </c>
      <c r="K577" s="211" t="s">
        <v>23</v>
      </c>
      <c r="L577" s="62"/>
      <c r="M577" s="216" t="s">
        <v>23</v>
      </c>
      <c r="N577" s="217" t="s">
        <v>44</v>
      </c>
      <c r="O577" s="43"/>
      <c r="P577" s="218">
        <f>O577*H577</f>
        <v>0</v>
      </c>
      <c r="Q577" s="218">
        <v>0</v>
      </c>
      <c r="R577" s="218">
        <f>Q577*H577</f>
        <v>0</v>
      </c>
      <c r="S577" s="218">
        <v>0</v>
      </c>
      <c r="T577" s="219">
        <f>S577*H577</f>
        <v>0</v>
      </c>
      <c r="AR577" s="25" t="s">
        <v>502</v>
      </c>
      <c r="AT577" s="25" t="s">
        <v>498</v>
      </c>
      <c r="AU577" s="25" t="s">
        <v>82</v>
      </c>
      <c r="AY577" s="25" t="s">
        <v>492</v>
      </c>
      <c r="BE577" s="220">
        <f>IF(N577="základní",J577,0)</f>
        <v>0</v>
      </c>
      <c r="BF577" s="220">
        <f>IF(N577="snížená",J577,0)</f>
        <v>0</v>
      </c>
      <c r="BG577" s="220">
        <f>IF(N577="zákl. přenesená",J577,0)</f>
        <v>0</v>
      </c>
      <c r="BH577" s="220">
        <f>IF(N577="sníž. přenesená",J577,0)</f>
        <v>0</v>
      </c>
      <c r="BI577" s="220">
        <f>IF(N577="nulová",J577,0)</f>
        <v>0</v>
      </c>
      <c r="BJ577" s="25" t="s">
        <v>80</v>
      </c>
      <c r="BK577" s="220">
        <f>ROUND(I577*H577,2)</f>
        <v>0</v>
      </c>
      <c r="BL577" s="25" t="s">
        <v>502</v>
      </c>
      <c r="BM577" s="25" t="s">
        <v>2722</v>
      </c>
    </row>
    <row r="578" spans="2:65" s="1" customFormat="1">
      <c r="B578" s="42"/>
      <c r="C578" s="64"/>
      <c r="D578" s="221" t="s">
        <v>506</v>
      </c>
      <c r="E578" s="64"/>
      <c r="F578" s="222" t="s">
        <v>13652</v>
      </c>
      <c r="G578" s="64"/>
      <c r="H578" s="64"/>
      <c r="I578" s="177"/>
      <c r="J578" s="64"/>
      <c r="K578" s="64"/>
      <c r="L578" s="62"/>
      <c r="M578" s="223"/>
      <c r="N578" s="43"/>
      <c r="O578" s="43"/>
      <c r="P578" s="43"/>
      <c r="Q578" s="43"/>
      <c r="R578" s="43"/>
      <c r="S578" s="43"/>
      <c r="T578" s="79"/>
      <c r="AT578" s="25" t="s">
        <v>506</v>
      </c>
      <c r="AU578" s="25" t="s">
        <v>82</v>
      </c>
    </row>
    <row r="579" spans="2:65" s="1" customFormat="1" ht="24">
      <c r="B579" s="42"/>
      <c r="C579" s="64"/>
      <c r="D579" s="221" t="s">
        <v>2254</v>
      </c>
      <c r="E579" s="64"/>
      <c r="F579" s="224" t="s">
        <v>13665</v>
      </c>
      <c r="G579" s="64"/>
      <c r="H579" s="64"/>
      <c r="I579" s="177"/>
      <c r="J579" s="64"/>
      <c r="K579" s="64"/>
      <c r="L579" s="62"/>
      <c r="M579" s="223"/>
      <c r="N579" s="43"/>
      <c r="O579" s="43"/>
      <c r="P579" s="43"/>
      <c r="Q579" s="43"/>
      <c r="R579" s="43"/>
      <c r="S579" s="43"/>
      <c r="T579" s="79"/>
      <c r="AT579" s="25" t="s">
        <v>2254</v>
      </c>
      <c r="AU579" s="25" t="s">
        <v>82</v>
      </c>
    </row>
    <row r="580" spans="2:65" s="11" customFormat="1" ht="29.85" customHeight="1">
      <c r="B580" s="192"/>
      <c r="C580" s="193"/>
      <c r="D580" s="206" t="s">
        <v>72</v>
      </c>
      <c r="E580" s="207" t="s">
        <v>5937</v>
      </c>
      <c r="F580" s="207" t="s">
        <v>13688</v>
      </c>
      <c r="G580" s="193"/>
      <c r="H580" s="193"/>
      <c r="I580" s="196"/>
      <c r="J580" s="208">
        <f>BK580</f>
        <v>0</v>
      </c>
      <c r="K580" s="193"/>
      <c r="L580" s="198"/>
      <c r="M580" s="199"/>
      <c r="N580" s="200"/>
      <c r="O580" s="200"/>
      <c r="P580" s="201">
        <f>SUM(P581:P634)</f>
        <v>0</v>
      </c>
      <c r="Q580" s="200"/>
      <c r="R580" s="201">
        <f>SUM(R581:R634)</f>
        <v>0</v>
      </c>
      <c r="S580" s="200"/>
      <c r="T580" s="202">
        <f>SUM(T581:T634)</f>
        <v>0</v>
      </c>
      <c r="AR580" s="203" t="s">
        <v>80</v>
      </c>
      <c r="AT580" s="204" t="s">
        <v>72</v>
      </c>
      <c r="AU580" s="204" t="s">
        <v>80</v>
      </c>
      <c r="AY580" s="203" t="s">
        <v>492</v>
      </c>
      <c r="BK580" s="205">
        <f>SUM(BK581:BK634)</f>
        <v>0</v>
      </c>
    </row>
    <row r="581" spans="2:65" s="1" customFormat="1" ht="16.5" customHeight="1">
      <c r="B581" s="42"/>
      <c r="C581" s="209" t="s">
        <v>1947</v>
      </c>
      <c r="D581" s="209" t="s">
        <v>498</v>
      </c>
      <c r="E581" s="210" t="s">
        <v>13689</v>
      </c>
      <c r="F581" s="211" t="s">
        <v>13690</v>
      </c>
      <c r="G581" s="212" t="s">
        <v>2537</v>
      </c>
      <c r="H581" s="213">
        <v>1</v>
      </c>
      <c r="I581" s="214"/>
      <c r="J581" s="215">
        <f>ROUND(I581*H581,2)</f>
        <v>0</v>
      </c>
      <c r="K581" s="211" t="s">
        <v>23</v>
      </c>
      <c r="L581" s="62"/>
      <c r="M581" s="216" t="s">
        <v>23</v>
      </c>
      <c r="N581" s="217" t="s">
        <v>44</v>
      </c>
      <c r="O581" s="43"/>
      <c r="P581" s="218">
        <f>O581*H581</f>
        <v>0</v>
      </c>
      <c r="Q581" s="218">
        <v>0</v>
      </c>
      <c r="R581" s="218">
        <f>Q581*H581</f>
        <v>0</v>
      </c>
      <c r="S581" s="218">
        <v>0</v>
      </c>
      <c r="T581" s="219">
        <f>S581*H581</f>
        <v>0</v>
      </c>
      <c r="AR581" s="25" t="s">
        <v>502</v>
      </c>
      <c r="AT581" s="25" t="s">
        <v>498</v>
      </c>
      <c r="AU581" s="25" t="s">
        <v>82</v>
      </c>
      <c r="AY581" s="25" t="s">
        <v>492</v>
      </c>
      <c r="BE581" s="220">
        <f>IF(N581="základní",J581,0)</f>
        <v>0</v>
      </c>
      <c r="BF581" s="220">
        <f>IF(N581="snížená",J581,0)</f>
        <v>0</v>
      </c>
      <c r="BG581" s="220">
        <f>IF(N581="zákl. přenesená",J581,0)</f>
        <v>0</v>
      </c>
      <c r="BH581" s="220">
        <f>IF(N581="sníž. přenesená",J581,0)</f>
        <v>0</v>
      </c>
      <c r="BI581" s="220">
        <f>IF(N581="nulová",J581,0)</f>
        <v>0</v>
      </c>
      <c r="BJ581" s="25" t="s">
        <v>80</v>
      </c>
      <c r="BK581" s="220">
        <f>ROUND(I581*H581,2)</f>
        <v>0</v>
      </c>
      <c r="BL581" s="25" t="s">
        <v>502</v>
      </c>
      <c r="BM581" s="25" t="s">
        <v>2746</v>
      </c>
    </row>
    <row r="582" spans="2:65" s="1" customFormat="1">
      <c r="B582" s="42"/>
      <c r="C582" s="64"/>
      <c r="D582" s="221" t="s">
        <v>506</v>
      </c>
      <c r="E582" s="64"/>
      <c r="F582" s="222" t="s">
        <v>13690</v>
      </c>
      <c r="G582" s="64"/>
      <c r="H582" s="64"/>
      <c r="I582" s="177"/>
      <c r="J582" s="64"/>
      <c r="K582" s="64"/>
      <c r="L582" s="62"/>
      <c r="M582" s="223"/>
      <c r="N582" s="43"/>
      <c r="O582" s="43"/>
      <c r="P582" s="43"/>
      <c r="Q582" s="43"/>
      <c r="R582" s="43"/>
      <c r="S582" s="43"/>
      <c r="T582" s="79"/>
      <c r="AT582" s="25" t="s">
        <v>506</v>
      </c>
      <c r="AU582" s="25" t="s">
        <v>82</v>
      </c>
    </row>
    <row r="583" spans="2:65" s="1" customFormat="1" ht="48">
      <c r="B583" s="42"/>
      <c r="C583" s="64"/>
      <c r="D583" s="227" t="s">
        <v>2254</v>
      </c>
      <c r="E583" s="64"/>
      <c r="F583" s="273" t="s">
        <v>13691</v>
      </c>
      <c r="G583" s="64"/>
      <c r="H583" s="64"/>
      <c r="I583" s="177"/>
      <c r="J583" s="64"/>
      <c r="K583" s="64"/>
      <c r="L583" s="62"/>
      <c r="M583" s="223"/>
      <c r="N583" s="43"/>
      <c r="O583" s="43"/>
      <c r="P583" s="43"/>
      <c r="Q583" s="43"/>
      <c r="R583" s="43"/>
      <c r="S583" s="43"/>
      <c r="T583" s="79"/>
      <c r="AT583" s="25" t="s">
        <v>2254</v>
      </c>
      <c r="AU583" s="25" t="s">
        <v>82</v>
      </c>
    </row>
    <row r="584" spans="2:65" s="1" customFormat="1" ht="16.5" customHeight="1">
      <c r="B584" s="42"/>
      <c r="C584" s="209" t="s">
        <v>1952</v>
      </c>
      <c r="D584" s="209" t="s">
        <v>498</v>
      </c>
      <c r="E584" s="210" t="s">
        <v>13621</v>
      </c>
      <c r="F584" s="211" t="s">
        <v>13622</v>
      </c>
      <c r="G584" s="212" t="s">
        <v>2537</v>
      </c>
      <c r="H584" s="213">
        <v>1</v>
      </c>
      <c r="I584" s="214"/>
      <c r="J584" s="215">
        <f>ROUND(I584*H584,2)</f>
        <v>0</v>
      </c>
      <c r="K584" s="211" t="s">
        <v>23</v>
      </c>
      <c r="L584" s="62"/>
      <c r="M584" s="216" t="s">
        <v>23</v>
      </c>
      <c r="N584" s="217" t="s">
        <v>44</v>
      </c>
      <c r="O584" s="43"/>
      <c r="P584" s="218">
        <f>O584*H584</f>
        <v>0</v>
      </c>
      <c r="Q584" s="218">
        <v>0</v>
      </c>
      <c r="R584" s="218">
        <f>Q584*H584</f>
        <v>0</v>
      </c>
      <c r="S584" s="218">
        <v>0</v>
      </c>
      <c r="T584" s="219">
        <f>S584*H584</f>
        <v>0</v>
      </c>
      <c r="AR584" s="25" t="s">
        <v>502</v>
      </c>
      <c r="AT584" s="25" t="s">
        <v>498</v>
      </c>
      <c r="AU584" s="25" t="s">
        <v>82</v>
      </c>
      <c r="AY584" s="25" t="s">
        <v>492</v>
      </c>
      <c r="BE584" s="220">
        <f>IF(N584="základní",J584,0)</f>
        <v>0</v>
      </c>
      <c r="BF584" s="220">
        <f>IF(N584="snížená",J584,0)</f>
        <v>0</v>
      </c>
      <c r="BG584" s="220">
        <f>IF(N584="zákl. přenesená",J584,0)</f>
        <v>0</v>
      </c>
      <c r="BH584" s="220">
        <f>IF(N584="sníž. přenesená",J584,0)</f>
        <v>0</v>
      </c>
      <c r="BI584" s="220">
        <f>IF(N584="nulová",J584,0)</f>
        <v>0</v>
      </c>
      <c r="BJ584" s="25" t="s">
        <v>80</v>
      </c>
      <c r="BK584" s="220">
        <f>ROUND(I584*H584,2)</f>
        <v>0</v>
      </c>
      <c r="BL584" s="25" t="s">
        <v>502</v>
      </c>
      <c r="BM584" s="25" t="s">
        <v>2767</v>
      </c>
    </row>
    <row r="585" spans="2:65" s="1" customFormat="1">
      <c r="B585" s="42"/>
      <c r="C585" s="64"/>
      <c r="D585" s="221" t="s">
        <v>506</v>
      </c>
      <c r="E585" s="64"/>
      <c r="F585" s="222" t="s">
        <v>13622</v>
      </c>
      <c r="G585" s="64"/>
      <c r="H585" s="64"/>
      <c r="I585" s="177"/>
      <c r="J585" s="64"/>
      <c r="K585" s="64"/>
      <c r="L585" s="62"/>
      <c r="M585" s="223"/>
      <c r="N585" s="43"/>
      <c r="O585" s="43"/>
      <c r="P585" s="43"/>
      <c r="Q585" s="43"/>
      <c r="R585" s="43"/>
      <c r="S585" s="43"/>
      <c r="T585" s="79"/>
      <c r="AT585" s="25" t="s">
        <v>506</v>
      </c>
      <c r="AU585" s="25" t="s">
        <v>82</v>
      </c>
    </row>
    <row r="586" spans="2:65" s="1" customFormat="1" ht="24">
      <c r="B586" s="42"/>
      <c r="C586" s="64"/>
      <c r="D586" s="227" t="s">
        <v>2254</v>
      </c>
      <c r="E586" s="64"/>
      <c r="F586" s="273" t="s">
        <v>13623</v>
      </c>
      <c r="G586" s="64"/>
      <c r="H586" s="64"/>
      <c r="I586" s="177"/>
      <c r="J586" s="64"/>
      <c r="K586" s="64"/>
      <c r="L586" s="62"/>
      <c r="M586" s="223"/>
      <c r="N586" s="43"/>
      <c r="O586" s="43"/>
      <c r="P586" s="43"/>
      <c r="Q586" s="43"/>
      <c r="R586" s="43"/>
      <c r="S586" s="43"/>
      <c r="T586" s="79"/>
      <c r="AT586" s="25" t="s">
        <v>2254</v>
      </c>
      <c r="AU586" s="25" t="s">
        <v>82</v>
      </c>
    </row>
    <row r="587" spans="2:65" s="1" customFormat="1" ht="16.5" customHeight="1">
      <c r="B587" s="42"/>
      <c r="C587" s="209" t="s">
        <v>1958</v>
      </c>
      <c r="D587" s="209" t="s">
        <v>498</v>
      </c>
      <c r="E587" s="210" t="s">
        <v>13683</v>
      </c>
      <c r="F587" s="211" t="s">
        <v>13684</v>
      </c>
      <c r="G587" s="212" t="s">
        <v>2537</v>
      </c>
      <c r="H587" s="213">
        <v>1</v>
      </c>
      <c r="I587" s="214"/>
      <c r="J587" s="215">
        <f>ROUND(I587*H587,2)</f>
        <v>0</v>
      </c>
      <c r="K587" s="211" t="s">
        <v>23</v>
      </c>
      <c r="L587" s="62"/>
      <c r="M587" s="216" t="s">
        <v>23</v>
      </c>
      <c r="N587" s="217" t="s">
        <v>44</v>
      </c>
      <c r="O587" s="43"/>
      <c r="P587" s="218">
        <f>O587*H587</f>
        <v>0</v>
      </c>
      <c r="Q587" s="218">
        <v>0</v>
      </c>
      <c r="R587" s="218">
        <f>Q587*H587</f>
        <v>0</v>
      </c>
      <c r="S587" s="218">
        <v>0</v>
      </c>
      <c r="T587" s="219">
        <f>S587*H587</f>
        <v>0</v>
      </c>
      <c r="AR587" s="25" t="s">
        <v>502</v>
      </c>
      <c r="AT587" s="25" t="s">
        <v>498</v>
      </c>
      <c r="AU587" s="25" t="s">
        <v>82</v>
      </c>
      <c r="AY587" s="25" t="s">
        <v>492</v>
      </c>
      <c r="BE587" s="220">
        <f>IF(N587="základní",J587,0)</f>
        <v>0</v>
      </c>
      <c r="BF587" s="220">
        <f>IF(N587="snížená",J587,0)</f>
        <v>0</v>
      </c>
      <c r="BG587" s="220">
        <f>IF(N587="zákl. přenesená",J587,0)</f>
        <v>0</v>
      </c>
      <c r="BH587" s="220">
        <f>IF(N587="sníž. přenesená",J587,0)</f>
        <v>0</v>
      </c>
      <c r="BI587" s="220">
        <f>IF(N587="nulová",J587,0)</f>
        <v>0</v>
      </c>
      <c r="BJ587" s="25" t="s">
        <v>80</v>
      </c>
      <c r="BK587" s="220">
        <f>ROUND(I587*H587,2)</f>
        <v>0</v>
      </c>
      <c r="BL587" s="25" t="s">
        <v>502</v>
      </c>
      <c r="BM587" s="25" t="s">
        <v>2806</v>
      </c>
    </row>
    <row r="588" spans="2:65" s="1" customFormat="1">
      <c r="B588" s="42"/>
      <c r="C588" s="64"/>
      <c r="D588" s="221" t="s">
        <v>506</v>
      </c>
      <c r="E588" s="64"/>
      <c r="F588" s="222" t="s">
        <v>13684</v>
      </c>
      <c r="G588" s="64"/>
      <c r="H588" s="64"/>
      <c r="I588" s="177"/>
      <c r="J588" s="64"/>
      <c r="K588" s="64"/>
      <c r="L588" s="62"/>
      <c r="M588" s="223"/>
      <c r="N588" s="43"/>
      <c r="O588" s="43"/>
      <c r="P588" s="43"/>
      <c r="Q588" s="43"/>
      <c r="R588" s="43"/>
      <c r="S588" s="43"/>
      <c r="T588" s="79"/>
      <c r="AT588" s="25" t="s">
        <v>506</v>
      </c>
      <c r="AU588" s="25" t="s">
        <v>82</v>
      </c>
    </row>
    <row r="589" spans="2:65" s="1" customFormat="1" ht="36">
      <c r="B589" s="42"/>
      <c r="C589" s="64"/>
      <c r="D589" s="227" t="s">
        <v>2254</v>
      </c>
      <c r="E589" s="64"/>
      <c r="F589" s="273" t="s">
        <v>13685</v>
      </c>
      <c r="G589" s="64"/>
      <c r="H589" s="64"/>
      <c r="I589" s="177"/>
      <c r="J589" s="64"/>
      <c r="K589" s="64"/>
      <c r="L589" s="62"/>
      <c r="M589" s="223"/>
      <c r="N589" s="43"/>
      <c r="O589" s="43"/>
      <c r="P589" s="43"/>
      <c r="Q589" s="43"/>
      <c r="R589" s="43"/>
      <c r="S589" s="43"/>
      <c r="T589" s="79"/>
      <c r="AT589" s="25" t="s">
        <v>2254</v>
      </c>
      <c r="AU589" s="25" t="s">
        <v>82</v>
      </c>
    </row>
    <row r="590" spans="2:65" s="1" customFormat="1" ht="16.5" customHeight="1">
      <c r="B590" s="42"/>
      <c r="C590" s="209" t="s">
        <v>1966</v>
      </c>
      <c r="D590" s="209" t="s">
        <v>498</v>
      </c>
      <c r="E590" s="210" t="s">
        <v>13627</v>
      </c>
      <c r="F590" s="211" t="s">
        <v>13628</v>
      </c>
      <c r="G590" s="212" t="s">
        <v>2537</v>
      </c>
      <c r="H590" s="213">
        <v>1</v>
      </c>
      <c r="I590" s="214"/>
      <c r="J590" s="215">
        <f>ROUND(I590*H590,2)</f>
        <v>0</v>
      </c>
      <c r="K590" s="211" t="s">
        <v>23</v>
      </c>
      <c r="L590" s="62"/>
      <c r="M590" s="216" t="s">
        <v>23</v>
      </c>
      <c r="N590" s="217" t="s">
        <v>44</v>
      </c>
      <c r="O590" s="43"/>
      <c r="P590" s="218">
        <f>O590*H590</f>
        <v>0</v>
      </c>
      <c r="Q590" s="218">
        <v>0</v>
      </c>
      <c r="R590" s="218">
        <f>Q590*H590</f>
        <v>0</v>
      </c>
      <c r="S590" s="218">
        <v>0</v>
      </c>
      <c r="T590" s="219">
        <f>S590*H590</f>
        <v>0</v>
      </c>
      <c r="AR590" s="25" t="s">
        <v>502</v>
      </c>
      <c r="AT590" s="25" t="s">
        <v>498</v>
      </c>
      <c r="AU590" s="25" t="s">
        <v>82</v>
      </c>
      <c r="AY590" s="25" t="s">
        <v>492</v>
      </c>
      <c r="BE590" s="220">
        <f>IF(N590="základní",J590,0)</f>
        <v>0</v>
      </c>
      <c r="BF590" s="220">
        <f>IF(N590="snížená",J590,0)</f>
        <v>0</v>
      </c>
      <c r="BG590" s="220">
        <f>IF(N590="zákl. přenesená",J590,0)</f>
        <v>0</v>
      </c>
      <c r="BH590" s="220">
        <f>IF(N590="sníž. přenesená",J590,0)</f>
        <v>0</v>
      </c>
      <c r="BI590" s="220">
        <f>IF(N590="nulová",J590,0)</f>
        <v>0</v>
      </c>
      <c r="BJ590" s="25" t="s">
        <v>80</v>
      </c>
      <c r="BK590" s="220">
        <f>ROUND(I590*H590,2)</f>
        <v>0</v>
      </c>
      <c r="BL590" s="25" t="s">
        <v>502</v>
      </c>
      <c r="BM590" s="25" t="s">
        <v>2839</v>
      </c>
    </row>
    <row r="591" spans="2:65" s="1" customFormat="1">
      <c r="B591" s="42"/>
      <c r="C591" s="64"/>
      <c r="D591" s="221" t="s">
        <v>506</v>
      </c>
      <c r="E591" s="64"/>
      <c r="F591" s="222" t="s">
        <v>13628</v>
      </c>
      <c r="G591" s="64"/>
      <c r="H591" s="64"/>
      <c r="I591" s="177"/>
      <c r="J591" s="64"/>
      <c r="K591" s="64"/>
      <c r="L591" s="62"/>
      <c r="M591" s="223"/>
      <c r="N591" s="43"/>
      <c r="O591" s="43"/>
      <c r="P591" s="43"/>
      <c r="Q591" s="43"/>
      <c r="R591" s="43"/>
      <c r="S591" s="43"/>
      <c r="T591" s="79"/>
      <c r="AT591" s="25" t="s">
        <v>506</v>
      </c>
      <c r="AU591" s="25" t="s">
        <v>82</v>
      </c>
    </row>
    <row r="592" spans="2:65" s="1" customFormat="1" ht="60">
      <c r="B592" s="42"/>
      <c r="C592" s="64"/>
      <c r="D592" s="227" t="s">
        <v>2254</v>
      </c>
      <c r="E592" s="64"/>
      <c r="F592" s="273" t="s">
        <v>13629</v>
      </c>
      <c r="G592" s="64"/>
      <c r="H592" s="64"/>
      <c r="I592" s="177"/>
      <c r="J592" s="64"/>
      <c r="K592" s="64"/>
      <c r="L592" s="62"/>
      <c r="M592" s="223"/>
      <c r="N592" s="43"/>
      <c r="O592" s="43"/>
      <c r="P592" s="43"/>
      <c r="Q592" s="43"/>
      <c r="R592" s="43"/>
      <c r="S592" s="43"/>
      <c r="T592" s="79"/>
      <c r="AT592" s="25" t="s">
        <v>2254</v>
      </c>
      <c r="AU592" s="25" t="s">
        <v>82</v>
      </c>
    </row>
    <row r="593" spans="2:65" s="1" customFormat="1" ht="16.5" customHeight="1">
      <c r="B593" s="42"/>
      <c r="C593" s="209" t="s">
        <v>1971</v>
      </c>
      <c r="D593" s="209" t="s">
        <v>498</v>
      </c>
      <c r="E593" s="210" t="s">
        <v>13630</v>
      </c>
      <c r="F593" s="211" t="s">
        <v>13631</v>
      </c>
      <c r="G593" s="212" t="s">
        <v>13632</v>
      </c>
      <c r="H593" s="213">
        <v>1</v>
      </c>
      <c r="I593" s="214"/>
      <c r="J593" s="215">
        <f>ROUND(I593*H593,2)</f>
        <v>0</v>
      </c>
      <c r="K593" s="211" t="s">
        <v>23</v>
      </c>
      <c r="L593" s="62"/>
      <c r="M593" s="216" t="s">
        <v>23</v>
      </c>
      <c r="N593" s="217" t="s">
        <v>44</v>
      </c>
      <c r="O593" s="43"/>
      <c r="P593" s="218">
        <f>O593*H593</f>
        <v>0</v>
      </c>
      <c r="Q593" s="218">
        <v>0</v>
      </c>
      <c r="R593" s="218">
        <f>Q593*H593</f>
        <v>0</v>
      </c>
      <c r="S593" s="218">
        <v>0</v>
      </c>
      <c r="T593" s="219">
        <f>S593*H593</f>
        <v>0</v>
      </c>
      <c r="AR593" s="25" t="s">
        <v>502</v>
      </c>
      <c r="AT593" s="25" t="s">
        <v>498</v>
      </c>
      <c r="AU593" s="25" t="s">
        <v>82</v>
      </c>
      <c r="AY593" s="25" t="s">
        <v>492</v>
      </c>
      <c r="BE593" s="220">
        <f>IF(N593="základní",J593,0)</f>
        <v>0</v>
      </c>
      <c r="BF593" s="220">
        <f>IF(N593="snížená",J593,0)</f>
        <v>0</v>
      </c>
      <c r="BG593" s="220">
        <f>IF(N593="zákl. přenesená",J593,0)</f>
        <v>0</v>
      </c>
      <c r="BH593" s="220">
        <f>IF(N593="sníž. přenesená",J593,0)</f>
        <v>0</v>
      </c>
      <c r="BI593" s="220">
        <f>IF(N593="nulová",J593,0)</f>
        <v>0</v>
      </c>
      <c r="BJ593" s="25" t="s">
        <v>80</v>
      </c>
      <c r="BK593" s="220">
        <f>ROUND(I593*H593,2)</f>
        <v>0</v>
      </c>
      <c r="BL593" s="25" t="s">
        <v>502</v>
      </c>
      <c r="BM593" s="25" t="s">
        <v>2861</v>
      </c>
    </row>
    <row r="594" spans="2:65" s="1" customFormat="1">
      <c r="B594" s="42"/>
      <c r="C594" s="64"/>
      <c r="D594" s="221" t="s">
        <v>506</v>
      </c>
      <c r="E594" s="64"/>
      <c r="F594" s="222" t="s">
        <v>13631</v>
      </c>
      <c r="G594" s="64"/>
      <c r="H594" s="64"/>
      <c r="I594" s="177"/>
      <c r="J594" s="64"/>
      <c r="K594" s="64"/>
      <c r="L594" s="62"/>
      <c r="M594" s="223"/>
      <c r="N594" s="43"/>
      <c r="O594" s="43"/>
      <c r="P594" s="43"/>
      <c r="Q594" s="43"/>
      <c r="R594" s="43"/>
      <c r="S594" s="43"/>
      <c r="T594" s="79"/>
      <c r="AT594" s="25" t="s">
        <v>506</v>
      </c>
      <c r="AU594" s="25" t="s">
        <v>82</v>
      </c>
    </row>
    <row r="595" spans="2:65" s="1" customFormat="1" ht="36">
      <c r="B595" s="42"/>
      <c r="C595" s="64"/>
      <c r="D595" s="227" t="s">
        <v>2254</v>
      </c>
      <c r="E595" s="64"/>
      <c r="F595" s="273" t="s">
        <v>13633</v>
      </c>
      <c r="G595" s="64"/>
      <c r="H595" s="64"/>
      <c r="I595" s="177"/>
      <c r="J595" s="64"/>
      <c r="K595" s="64"/>
      <c r="L595" s="62"/>
      <c r="M595" s="223"/>
      <c r="N595" s="43"/>
      <c r="O595" s="43"/>
      <c r="P595" s="43"/>
      <c r="Q595" s="43"/>
      <c r="R595" s="43"/>
      <c r="S595" s="43"/>
      <c r="T595" s="79"/>
      <c r="AT595" s="25" t="s">
        <v>2254</v>
      </c>
      <c r="AU595" s="25" t="s">
        <v>82</v>
      </c>
    </row>
    <row r="596" spans="2:65" s="1" customFormat="1" ht="16.5" customHeight="1">
      <c r="B596" s="42"/>
      <c r="C596" s="209" t="s">
        <v>1977</v>
      </c>
      <c r="D596" s="209" t="s">
        <v>498</v>
      </c>
      <c r="E596" s="210" t="s">
        <v>13634</v>
      </c>
      <c r="F596" s="211" t="s">
        <v>13635</v>
      </c>
      <c r="G596" s="212" t="s">
        <v>2537</v>
      </c>
      <c r="H596" s="213">
        <v>1</v>
      </c>
      <c r="I596" s="214"/>
      <c r="J596" s="215">
        <f>ROUND(I596*H596,2)</f>
        <v>0</v>
      </c>
      <c r="K596" s="211" t="s">
        <v>23</v>
      </c>
      <c r="L596" s="62"/>
      <c r="M596" s="216" t="s">
        <v>23</v>
      </c>
      <c r="N596" s="217" t="s">
        <v>44</v>
      </c>
      <c r="O596" s="43"/>
      <c r="P596" s="218">
        <f>O596*H596</f>
        <v>0</v>
      </c>
      <c r="Q596" s="218">
        <v>0</v>
      </c>
      <c r="R596" s="218">
        <f>Q596*H596</f>
        <v>0</v>
      </c>
      <c r="S596" s="218">
        <v>0</v>
      </c>
      <c r="T596" s="219">
        <f>S596*H596</f>
        <v>0</v>
      </c>
      <c r="AR596" s="25" t="s">
        <v>502</v>
      </c>
      <c r="AT596" s="25" t="s">
        <v>498</v>
      </c>
      <c r="AU596" s="25" t="s">
        <v>82</v>
      </c>
      <c r="AY596" s="25" t="s">
        <v>492</v>
      </c>
      <c r="BE596" s="220">
        <f>IF(N596="základní",J596,0)</f>
        <v>0</v>
      </c>
      <c r="BF596" s="220">
        <f>IF(N596="snížená",J596,0)</f>
        <v>0</v>
      </c>
      <c r="BG596" s="220">
        <f>IF(N596="zákl. přenesená",J596,0)</f>
        <v>0</v>
      </c>
      <c r="BH596" s="220">
        <f>IF(N596="sníž. přenesená",J596,0)</f>
        <v>0</v>
      </c>
      <c r="BI596" s="220">
        <f>IF(N596="nulová",J596,0)</f>
        <v>0</v>
      </c>
      <c r="BJ596" s="25" t="s">
        <v>80</v>
      </c>
      <c r="BK596" s="220">
        <f>ROUND(I596*H596,2)</f>
        <v>0</v>
      </c>
      <c r="BL596" s="25" t="s">
        <v>502</v>
      </c>
      <c r="BM596" s="25" t="s">
        <v>2890</v>
      </c>
    </row>
    <row r="597" spans="2:65" s="1" customFormat="1">
      <c r="B597" s="42"/>
      <c r="C597" s="64"/>
      <c r="D597" s="221" t="s">
        <v>506</v>
      </c>
      <c r="E597" s="64"/>
      <c r="F597" s="222" t="s">
        <v>13635</v>
      </c>
      <c r="G597" s="64"/>
      <c r="H597" s="64"/>
      <c r="I597" s="177"/>
      <c r="J597" s="64"/>
      <c r="K597" s="64"/>
      <c r="L597" s="62"/>
      <c r="M597" s="223"/>
      <c r="N597" s="43"/>
      <c r="O597" s="43"/>
      <c r="P597" s="43"/>
      <c r="Q597" s="43"/>
      <c r="R597" s="43"/>
      <c r="S597" s="43"/>
      <c r="T597" s="79"/>
      <c r="AT597" s="25" t="s">
        <v>506</v>
      </c>
      <c r="AU597" s="25" t="s">
        <v>82</v>
      </c>
    </row>
    <row r="598" spans="2:65" s="1" customFormat="1" ht="60">
      <c r="B598" s="42"/>
      <c r="C598" s="64"/>
      <c r="D598" s="227" t="s">
        <v>2254</v>
      </c>
      <c r="E598" s="64"/>
      <c r="F598" s="273" t="s">
        <v>13636</v>
      </c>
      <c r="G598" s="64"/>
      <c r="H598" s="64"/>
      <c r="I598" s="177"/>
      <c r="J598" s="64"/>
      <c r="K598" s="64"/>
      <c r="L598" s="62"/>
      <c r="M598" s="223"/>
      <c r="N598" s="43"/>
      <c r="O598" s="43"/>
      <c r="P598" s="43"/>
      <c r="Q598" s="43"/>
      <c r="R598" s="43"/>
      <c r="S598" s="43"/>
      <c r="T598" s="79"/>
      <c r="AT598" s="25" t="s">
        <v>2254</v>
      </c>
      <c r="AU598" s="25" t="s">
        <v>82</v>
      </c>
    </row>
    <row r="599" spans="2:65" s="1" customFormat="1" ht="16.5" customHeight="1">
      <c r="B599" s="42"/>
      <c r="C599" s="209" t="s">
        <v>1982</v>
      </c>
      <c r="D599" s="209" t="s">
        <v>498</v>
      </c>
      <c r="E599" s="210" t="s">
        <v>13637</v>
      </c>
      <c r="F599" s="211" t="s">
        <v>13638</v>
      </c>
      <c r="G599" s="212" t="s">
        <v>2537</v>
      </c>
      <c r="H599" s="213">
        <v>2</v>
      </c>
      <c r="I599" s="214"/>
      <c r="J599" s="215">
        <f>ROUND(I599*H599,2)</f>
        <v>0</v>
      </c>
      <c r="K599" s="211" t="s">
        <v>23</v>
      </c>
      <c r="L599" s="62"/>
      <c r="M599" s="216" t="s">
        <v>23</v>
      </c>
      <c r="N599" s="217" t="s">
        <v>44</v>
      </c>
      <c r="O599" s="43"/>
      <c r="P599" s="218">
        <f>O599*H599</f>
        <v>0</v>
      </c>
      <c r="Q599" s="218">
        <v>0</v>
      </c>
      <c r="R599" s="218">
        <f>Q599*H599</f>
        <v>0</v>
      </c>
      <c r="S599" s="218">
        <v>0</v>
      </c>
      <c r="T599" s="219">
        <f>S599*H599</f>
        <v>0</v>
      </c>
      <c r="AR599" s="25" t="s">
        <v>502</v>
      </c>
      <c r="AT599" s="25" t="s">
        <v>498</v>
      </c>
      <c r="AU599" s="25" t="s">
        <v>82</v>
      </c>
      <c r="AY599" s="25" t="s">
        <v>492</v>
      </c>
      <c r="BE599" s="220">
        <f>IF(N599="základní",J599,0)</f>
        <v>0</v>
      </c>
      <c r="BF599" s="220">
        <f>IF(N599="snížená",J599,0)</f>
        <v>0</v>
      </c>
      <c r="BG599" s="220">
        <f>IF(N599="zákl. přenesená",J599,0)</f>
        <v>0</v>
      </c>
      <c r="BH599" s="220">
        <f>IF(N599="sníž. přenesená",J599,0)</f>
        <v>0</v>
      </c>
      <c r="BI599" s="220">
        <f>IF(N599="nulová",J599,0)</f>
        <v>0</v>
      </c>
      <c r="BJ599" s="25" t="s">
        <v>80</v>
      </c>
      <c r="BK599" s="220">
        <f>ROUND(I599*H599,2)</f>
        <v>0</v>
      </c>
      <c r="BL599" s="25" t="s">
        <v>502</v>
      </c>
      <c r="BM599" s="25" t="s">
        <v>2907</v>
      </c>
    </row>
    <row r="600" spans="2:65" s="1" customFormat="1">
      <c r="B600" s="42"/>
      <c r="C600" s="64"/>
      <c r="D600" s="221" t="s">
        <v>506</v>
      </c>
      <c r="E600" s="64"/>
      <c r="F600" s="222" t="s">
        <v>13638</v>
      </c>
      <c r="G600" s="64"/>
      <c r="H600" s="64"/>
      <c r="I600" s="177"/>
      <c r="J600" s="64"/>
      <c r="K600" s="64"/>
      <c r="L600" s="62"/>
      <c r="M600" s="223"/>
      <c r="N600" s="43"/>
      <c r="O600" s="43"/>
      <c r="P600" s="43"/>
      <c r="Q600" s="43"/>
      <c r="R600" s="43"/>
      <c r="S600" s="43"/>
      <c r="T600" s="79"/>
      <c r="AT600" s="25" t="s">
        <v>506</v>
      </c>
      <c r="AU600" s="25" t="s">
        <v>82</v>
      </c>
    </row>
    <row r="601" spans="2:65" s="1" customFormat="1" ht="24">
      <c r="B601" s="42"/>
      <c r="C601" s="64"/>
      <c r="D601" s="227" t="s">
        <v>2254</v>
      </c>
      <c r="E601" s="64"/>
      <c r="F601" s="273" t="s">
        <v>13639</v>
      </c>
      <c r="G601" s="64"/>
      <c r="H601" s="64"/>
      <c r="I601" s="177"/>
      <c r="J601" s="64"/>
      <c r="K601" s="64"/>
      <c r="L601" s="62"/>
      <c r="M601" s="223"/>
      <c r="N601" s="43"/>
      <c r="O601" s="43"/>
      <c r="P601" s="43"/>
      <c r="Q601" s="43"/>
      <c r="R601" s="43"/>
      <c r="S601" s="43"/>
      <c r="T601" s="79"/>
      <c r="AT601" s="25" t="s">
        <v>2254</v>
      </c>
      <c r="AU601" s="25" t="s">
        <v>82</v>
      </c>
    </row>
    <row r="602" spans="2:65" s="1" customFormat="1" ht="16.5" customHeight="1">
      <c r="B602" s="42"/>
      <c r="C602" s="209" t="s">
        <v>1987</v>
      </c>
      <c r="D602" s="209" t="s">
        <v>498</v>
      </c>
      <c r="E602" s="210" t="s">
        <v>13640</v>
      </c>
      <c r="F602" s="211" t="s">
        <v>13641</v>
      </c>
      <c r="G602" s="212" t="s">
        <v>2537</v>
      </c>
      <c r="H602" s="213">
        <v>2</v>
      </c>
      <c r="I602" s="214"/>
      <c r="J602" s="215">
        <f>ROUND(I602*H602,2)</f>
        <v>0</v>
      </c>
      <c r="K602" s="211" t="s">
        <v>23</v>
      </c>
      <c r="L602" s="62"/>
      <c r="M602" s="216" t="s">
        <v>23</v>
      </c>
      <c r="N602" s="217" t="s">
        <v>44</v>
      </c>
      <c r="O602" s="43"/>
      <c r="P602" s="218">
        <f>O602*H602</f>
        <v>0</v>
      </c>
      <c r="Q602" s="218">
        <v>0</v>
      </c>
      <c r="R602" s="218">
        <f>Q602*H602</f>
        <v>0</v>
      </c>
      <c r="S602" s="218">
        <v>0</v>
      </c>
      <c r="T602" s="219">
        <f>S602*H602</f>
        <v>0</v>
      </c>
      <c r="AR602" s="25" t="s">
        <v>502</v>
      </c>
      <c r="AT602" s="25" t="s">
        <v>498</v>
      </c>
      <c r="AU602" s="25" t="s">
        <v>82</v>
      </c>
      <c r="AY602" s="25" t="s">
        <v>492</v>
      </c>
      <c r="BE602" s="220">
        <f>IF(N602="základní",J602,0)</f>
        <v>0</v>
      </c>
      <c r="BF602" s="220">
        <f>IF(N602="snížená",J602,0)</f>
        <v>0</v>
      </c>
      <c r="BG602" s="220">
        <f>IF(N602="zákl. přenesená",J602,0)</f>
        <v>0</v>
      </c>
      <c r="BH602" s="220">
        <f>IF(N602="sníž. přenesená",J602,0)</f>
        <v>0</v>
      </c>
      <c r="BI602" s="220">
        <f>IF(N602="nulová",J602,0)</f>
        <v>0</v>
      </c>
      <c r="BJ602" s="25" t="s">
        <v>80</v>
      </c>
      <c r="BK602" s="220">
        <f>ROUND(I602*H602,2)</f>
        <v>0</v>
      </c>
      <c r="BL602" s="25" t="s">
        <v>502</v>
      </c>
      <c r="BM602" s="25" t="s">
        <v>2922</v>
      </c>
    </row>
    <row r="603" spans="2:65" s="1" customFormat="1">
      <c r="B603" s="42"/>
      <c r="C603" s="64"/>
      <c r="D603" s="221" t="s">
        <v>506</v>
      </c>
      <c r="E603" s="64"/>
      <c r="F603" s="222" t="s">
        <v>13641</v>
      </c>
      <c r="G603" s="64"/>
      <c r="H603" s="64"/>
      <c r="I603" s="177"/>
      <c r="J603" s="64"/>
      <c r="K603" s="64"/>
      <c r="L603" s="62"/>
      <c r="M603" s="223"/>
      <c r="N603" s="43"/>
      <c r="O603" s="43"/>
      <c r="P603" s="43"/>
      <c r="Q603" s="43"/>
      <c r="R603" s="43"/>
      <c r="S603" s="43"/>
      <c r="T603" s="79"/>
      <c r="AT603" s="25" t="s">
        <v>506</v>
      </c>
      <c r="AU603" s="25" t="s">
        <v>82</v>
      </c>
    </row>
    <row r="604" spans="2:65" s="1" customFormat="1" ht="24">
      <c r="B604" s="42"/>
      <c r="C604" s="64"/>
      <c r="D604" s="227" t="s">
        <v>2254</v>
      </c>
      <c r="E604" s="64"/>
      <c r="F604" s="273" t="s">
        <v>13639</v>
      </c>
      <c r="G604" s="64"/>
      <c r="H604" s="64"/>
      <c r="I604" s="177"/>
      <c r="J604" s="64"/>
      <c r="K604" s="64"/>
      <c r="L604" s="62"/>
      <c r="M604" s="223"/>
      <c r="N604" s="43"/>
      <c r="O604" s="43"/>
      <c r="P604" s="43"/>
      <c r="Q604" s="43"/>
      <c r="R604" s="43"/>
      <c r="S604" s="43"/>
      <c r="T604" s="79"/>
      <c r="AT604" s="25" t="s">
        <v>2254</v>
      </c>
      <c r="AU604" s="25" t="s">
        <v>82</v>
      </c>
    </row>
    <row r="605" spans="2:65" s="1" customFormat="1" ht="16.5" customHeight="1">
      <c r="B605" s="42"/>
      <c r="C605" s="209" t="s">
        <v>1993</v>
      </c>
      <c r="D605" s="209" t="s">
        <v>498</v>
      </c>
      <c r="E605" s="210" t="s">
        <v>13642</v>
      </c>
      <c r="F605" s="211" t="s">
        <v>13643</v>
      </c>
      <c r="G605" s="212" t="s">
        <v>2537</v>
      </c>
      <c r="H605" s="213">
        <v>1</v>
      </c>
      <c r="I605" s="214"/>
      <c r="J605" s="215">
        <f>ROUND(I605*H605,2)</f>
        <v>0</v>
      </c>
      <c r="K605" s="211" t="s">
        <v>23</v>
      </c>
      <c r="L605" s="62"/>
      <c r="M605" s="216" t="s">
        <v>23</v>
      </c>
      <c r="N605" s="217" t="s">
        <v>44</v>
      </c>
      <c r="O605" s="43"/>
      <c r="P605" s="218">
        <f>O605*H605</f>
        <v>0</v>
      </c>
      <c r="Q605" s="218">
        <v>0</v>
      </c>
      <c r="R605" s="218">
        <f>Q605*H605</f>
        <v>0</v>
      </c>
      <c r="S605" s="218">
        <v>0</v>
      </c>
      <c r="T605" s="219">
        <f>S605*H605</f>
        <v>0</v>
      </c>
      <c r="AR605" s="25" t="s">
        <v>502</v>
      </c>
      <c r="AT605" s="25" t="s">
        <v>498</v>
      </c>
      <c r="AU605" s="25" t="s">
        <v>82</v>
      </c>
      <c r="AY605" s="25" t="s">
        <v>492</v>
      </c>
      <c r="BE605" s="220">
        <f>IF(N605="základní",J605,0)</f>
        <v>0</v>
      </c>
      <c r="BF605" s="220">
        <f>IF(N605="snížená",J605,0)</f>
        <v>0</v>
      </c>
      <c r="BG605" s="220">
        <f>IF(N605="zákl. přenesená",J605,0)</f>
        <v>0</v>
      </c>
      <c r="BH605" s="220">
        <f>IF(N605="sníž. přenesená",J605,0)</f>
        <v>0</v>
      </c>
      <c r="BI605" s="220">
        <f>IF(N605="nulová",J605,0)</f>
        <v>0</v>
      </c>
      <c r="BJ605" s="25" t="s">
        <v>80</v>
      </c>
      <c r="BK605" s="220">
        <f>ROUND(I605*H605,2)</f>
        <v>0</v>
      </c>
      <c r="BL605" s="25" t="s">
        <v>502</v>
      </c>
      <c r="BM605" s="25" t="s">
        <v>2959</v>
      </c>
    </row>
    <row r="606" spans="2:65" s="1" customFormat="1">
      <c r="B606" s="42"/>
      <c r="C606" s="64"/>
      <c r="D606" s="221" t="s">
        <v>506</v>
      </c>
      <c r="E606" s="64"/>
      <c r="F606" s="222" t="s">
        <v>13643</v>
      </c>
      <c r="G606" s="64"/>
      <c r="H606" s="64"/>
      <c r="I606" s="177"/>
      <c r="J606" s="64"/>
      <c r="K606" s="64"/>
      <c r="L606" s="62"/>
      <c r="M606" s="223"/>
      <c r="N606" s="43"/>
      <c r="O606" s="43"/>
      <c r="P606" s="43"/>
      <c r="Q606" s="43"/>
      <c r="R606" s="43"/>
      <c r="S606" s="43"/>
      <c r="T606" s="79"/>
      <c r="AT606" s="25" t="s">
        <v>506</v>
      </c>
      <c r="AU606" s="25" t="s">
        <v>82</v>
      </c>
    </row>
    <row r="607" spans="2:65" s="1" customFormat="1" ht="24">
      <c r="B607" s="42"/>
      <c r="C607" s="64"/>
      <c r="D607" s="227" t="s">
        <v>2254</v>
      </c>
      <c r="E607" s="64"/>
      <c r="F607" s="273" t="s">
        <v>13670</v>
      </c>
      <c r="G607" s="64"/>
      <c r="H607" s="64"/>
      <c r="I607" s="177"/>
      <c r="J607" s="64"/>
      <c r="K607" s="64"/>
      <c r="L607" s="62"/>
      <c r="M607" s="223"/>
      <c r="N607" s="43"/>
      <c r="O607" s="43"/>
      <c r="P607" s="43"/>
      <c r="Q607" s="43"/>
      <c r="R607" s="43"/>
      <c r="S607" s="43"/>
      <c r="T607" s="79"/>
      <c r="AT607" s="25" t="s">
        <v>2254</v>
      </c>
      <c r="AU607" s="25" t="s">
        <v>82</v>
      </c>
    </row>
    <row r="608" spans="2:65" s="1" customFormat="1" ht="16.5" customHeight="1">
      <c r="B608" s="42"/>
      <c r="C608" s="209" t="s">
        <v>2000</v>
      </c>
      <c r="D608" s="209" t="s">
        <v>498</v>
      </c>
      <c r="E608" s="210" t="s">
        <v>13645</v>
      </c>
      <c r="F608" s="211" t="s">
        <v>13646</v>
      </c>
      <c r="G608" s="212" t="s">
        <v>832</v>
      </c>
      <c r="H608" s="213">
        <v>40</v>
      </c>
      <c r="I608" s="214"/>
      <c r="J608" s="215">
        <f>ROUND(I608*H608,2)</f>
        <v>0</v>
      </c>
      <c r="K608" s="211" t="s">
        <v>23</v>
      </c>
      <c r="L608" s="62"/>
      <c r="M608" s="216" t="s">
        <v>23</v>
      </c>
      <c r="N608" s="217" t="s">
        <v>44</v>
      </c>
      <c r="O608" s="43"/>
      <c r="P608" s="218">
        <f>O608*H608</f>
        <v>0</v>
      </c>
      <c r="Q608" s="218">
        <v>0</v>
      </c>
      <c r="R608" s="218">
        <f>Q608*H608</f>
        <v>0</v>
      </c>
      <c r="S608" s="218">
        <v>0</v>
      </c>
      <c r="T608" s="219">
        <f>S608*H608</f>
        <v>0</v>
      </c>
      <c r="AR608" s="25" t="s">
        <v>502</v>
      </c>
      <c r="AT608" s="25" t="s">
        <v>498</v>
      </c>
      <c r="AU608" s="25" t="s">
        <v>82</v>
      </c>
      <c r="AY608" s="25" t="s">
        <v>492</v>
      </c>
      <c r="BE608" s="220">
        <f>IF(N608="základní",J608,0)</f>
        <v>0</v>
      </c>
      <c r="BF608" s="220">
        <f>IF(N608="snížená",J608,0)</f>
        <v>0</v>
      </c>
      <c r="BG608" s="220">
        <f>IF(N608="zákl. přenesená",J608,0)</f>
        <v>0</v>
      </c>
      <c r="BH608" s="220">
        <f>IF(N608="sníž. přenesená",J608,0)</f>
        <v>0</v>
      </c>
      <c r="BI608" s="220">
        <f>IF(N608="nulová",J608,0)</f>
        <v>0</v>
      </c>
      <c r="BJ608" s="25" t="s">
        <v>80</v>
      </c>
      <c r="BK608" s="220">
        <f>ROUND(I608*H608,2)</f>
        <v>0</v>
      </c>
      <c r="BL608" s="25" t="s">
        <v>502</v>
      </c>
      <c r="BM608" s="25" t="s">
        <v>2976</v>
      </c>
    </row>
    <row r="609" spans="2:65" s="1" customFormat="1">
      <c r="B609" s="42"/>
      <c r="C609" s="64"/>
      <c r="D609" s="221" t="s">
        <v>506</v>
      </c>
      <c r="E609" s="64"/>
      <c r="F609" s="222" t="s">
        <v>13646</v>
      </c>
      <c r="G609" s="64"/>
      <c r="H609" s="64"/>
      <c r="I609" s="177"/>
      <c r="J609" s="64"/>
      <c r="K609" s="64"/>
      <c r="L609" s="62"/>
      <c r="M609" s="223"/>
      <c r="N609" s="43"/>
      <c r="O609" s="43"/>
      <c r="P609" s="43"/>
      <c r="Q609" s="43"/>
      <c r="R609" s="43"/>
      <c r="S609" s="43"/>
      <c r="T609" s="79"/>
      <c r="AT609" s="25" t="s">
        <v>506</v>
      </c>
      <c r="AU609" s="25" t="s">
        <v>82</v>
      </c>
    </row>
    <row r="610" spans="2:65" s="1" customFormat="1" ht="48">
      <c r="B610" s="42"/>
      <c r="C610" s="64"/>
      <c r="D610" s="227" t="s">
        <v>2254</v>
      </c>
      <c r="E610" s="64"/>
      <c r="F610" s="273" t="s">
        <v>13647</v>
      </c>
      <c r="G610" s="64"/>
      <c r="H610" s="64"/>
      <c r="I610" s="177"/>
      <c r="J610" s="64"/>
      <c r="K610" s="64"/>
      <c r="L610" s="62"/>
      <c r="M610" s="223"/>
      <c r="N610" s="43"/>
      <c r="O610" s="43"/>
      <c r="P610" s="43"/>
      <c r="Q610" s="43"/>
      <c r="R610" s="43"/>
      <c r="S610" s="43"/>
      <c r="T610" s="79"/>
      <c r="AT610" s="25" t="s">
        <v>2254</v>
      </c>
      <c r="AU610" s="25" t="s">
        <v>82</v>
      </c>
    </row>
    <row r="611" spans="2:65" s="1" customFormat="1" ht="16.5" customHeight="1">
      <c r="B611" s="42"/>
      <c r="C611" s="209" t="s">
        <v>2005</v>
      </c>
      <c r="D611" s="209" t="s">
        <v>498</v>
      </c>
      <c r="E611" s="210" t="s">
        <v>13648</v>
      </c>
      <c r="F611" s="211" t="s">
        <v>13649</v>
      </c>
      <c r="G611" s="212" t="s">
        <v>13632</v>
      </c>
      <c r="H611" s="213">
        <v>1</v>
      </c>
      <c r="I611" s="214"/>
      <c r="J611" s="215">
        <f>ROUND(I611*H611,2)</f>
        <v>0</v>
      </c>
      <c r="K611" s="211" t="s">
        <v>23</v>
      </c>
      <c r="L611" s="62"/>
      <c r="M611" s="216" t="s">
        <v>23</v>
      </c>
      <c r="N611" s="217" t="s">
        <v>44</v>
      </c>
      <c r="O611" s="43"/>
      <c r="P611" s="218">
        <f>O611*H611</f>
        <v>0</v>
      </c>
      <c r="Q611" s="218">
        <v>0</v>
      </c>
      <c r="R611" s="218">
        <f>Q611*H611</f>
        <v>0</v>
      </c>
      <c r="S611" s="218">
        <v>0</v>
      </c>
      <c r="T611" s="219">
        <f>S611*H611</f>
        <v>0</v>
      </c>
      <c r="AR611" s="25" t="s">
        <v>502</v>
      </c>
      <c r="AT611" s="25" t="s">
        <v>498</v>
      </c>
      <c r="AU611" s="25" t="s">
        <v>82</v>
      </c>
      <c r="AY611" s="25" t="s">
        <v>492</v>
      </c>
      <c r="BE611" s="220">
        <f>IF(N611="základní",J611,0)</f>
        <v>0</v>
      </c>
      <c r="BF611" s="220">
        <f>IF(N611="snížená",J611,0)</f>
        <v>0</v>
      </c>
      <c r="BG611" s="220">
        <f>IF(N611="zákl. přenesená",J611,0)</f>
        <v>0</v>
      </c>
      <c r="BH611" s="220">
        <f>IF(N611="sníž. přenesená",J611,0)</f>
        <v>0</v>
      </c>
      <c r="BI611" s="220">
        <f>IF(N611="nulová",J611,0)</f>
        <v>0</v>
      </c>
      <c r="BJ611" s="25" t="s">
        <v>80</v>
      </c>
      <c r="BK611" s="220">
        <f>ROUND(I611*H611,2)</f>
        <v>0</v>
      </c>
      <c r="BL611" s="25" t="s">
        <v>502</v>
      </c>
      <c r="BM611" s="25" t="s">
        <v>2996</v>
      </c>
    </row>
    <row r="612" spans="2:65" s="1" customFormat="1">
      <c r="B612" s="42"/>
      <c r="C612" s="64"/>
      <c r="D612" s="221" t="s">
        <v>506</v>
      </c>
      <c r="E612" s="64"/>
      <c r="F612" s="222" t="s">
        <v>13649</v>
      </c>
      <c r="G612" s="64"/>
      <c r="H612" s="64"/>
      <c r="I612" s="177"/>
      <c r="J612" s="64"/>
      <c r="K612" s="64"/>
      <c r="L612" s="62"/>
      <c r="M612" s="223"/>
      <c r="N612" s="43"/>
      <c r="O612" s="43"/>
      <c r="P612" s="43"/>
      <c r="Q612" s="43"/>
      <c r="R612" s="43"/>
      <c r="S612" s="43"/>
      <c r="T612" s="79"/>
      <c r="AT612" s="25" t="s">
        <v>506</v>
      </c>
      <c r="AU612" s="25" t="s">
        <v>82</v>
      </c>
    </row>
    <row r="613" spans="2:65" s="1" customFormat="1" ht="24">
      <c r="B613" s="42"/>
      <c r="C613" s="64"/>
      <c r="D613" s="227" t="s">
        <v>2254</v>
      </c>
      <c r="E613" s="64"/>
      <c r="F613" s="273" t="s">
        <v>13650</v>
      </c>
      <c r="G613" s="64"/>
      <c r="H613" s="64"/>
      <c r="I613" s="177"/>
      <c r="J613" s="64"/>
      <c r="K613" s="64"/>
      <c r="L613" s="62"/>
      <c r="M613" s="223"/>
      <c r="N613" s="43"/>
      <c r="O613" s="43"/>
      <c r="P613" s="43"/>
      <c r="Q613" s="43"/>
      <c r="R613" s="43"/>
      <c r="S613" s="43"/>
      <c r="T613" s="79"/>
      <c r="AT613" s="25" t="s">
        <v>2254</v>
      </c>
      <c r="AU613" s="25" t="s">
        <v>82</v>
      </c>
    </row>
    <row r="614" spans="2:65" s="1" customFormat="1" ht="16.5" customHeight="1">
      <c r="B614" s="42"/>
      <c r="C614" s="209" t="s">
        <v>2011</v>
      </c>
      <c r="D614" s="209" t="s">
        <v>498</v>
      </c>
      <c r="E614" s="210" t="s">
        <v>13686</v>
      </c>
      <c r="F614" s="211" t="s">
        <v>13652</v>
      </c>
      <c r="G614" s="212" t="s">
        <v>13632</v>
      </c>
      <c r="H614" s="213">
        <v>1</v>
      </c>
      <c r="I614" s="214"/>
      <c r="J614" s="215">
        <f>ROUND(I614*H614,2)</f>
        <v>0</v>
      </c>
      <c r="K614" s="211" t="s">
        <v>23</v>
      </c>
      <c r="L614" s="62"/>
      <c r="M614" s="216" t="s">
        <v>23</v>
      </c>
      <c r="N614" s="217" t="s">
        <v>44</v>
      </c>
      <c r="O614" s="43"/>
      <c r="P614" s="218">
        <f>O614*H614</f>
        <v>0</v>
      </c>
      <c r="Q614" s="218">
        <v>0</v>
      </c>
      <c r="R614" s="218">
        <f>Q614*H614</f>
        <v>0</v>
      </c>
      <c r="S614" s="218">
        <v>0</v>
      </c>
      <c r="T614" s="219">
        <f>S614*H614</f>
        <v>0</v>
      </c>
      <c r="AR614" s="25" t="s">
        <v>502</v>
      </c>
      <c r="AT614" s="25" t="s">
        <v>498</v>
      </c>
      <c r="AU614" s="25" t="s">
        <v>82</v>
      </c>
      <c r="AY614" s="25" t="s">
        <v>492</v>
      </c>
      <c r="BE614" s="220">
        <f>IF(N614="základní",J614,0)</f>
        <v>0</v>
      </c>
      <c r="BF614" s="220">
        <f>IF(N614="snížená",J614,0)</f>
        <v>0</v>
      </c>
      <c r="BG614" s="220">
        <f>IF(N614="zákl. přenesená",J614,0)</f>
        <v>0</v>
      </c>
      <c r="BH614" s="220">
        <f>IF(N614="sníž. přenesená",J614,0)</f>
        <v>0</v>
      </c>
      <c r="BI614" s="220">
        <f>IF(N614="nulová",J614,0)</f>
        <v>0</v>
      </c>
      <c r="BJ614" s="25" t="s">
        <v>80</v>
      </c>
      <c r="BK614" s="220">
        <f>ROUND(I614*H614,2)</f>
        <v>0</v>
      </c>
      <c r="BL614" s="25" t="s">
        <v>502</v>
      </c>
      <c r="BM614" s="25" t="s">
        <v>3012</v>
      </c>
    </row>
    <row r="615" spans="2:65" s="1" customFormat="1">
      <c r="B615" s="42"/>
      <c r="C615" s="64"/>
      <c r="D615" s="221" t="s">
        <v>506</v>
      </c>
      <c r="E615" s="64"/>
      <c r="F615" s="222" t="s">
        <v>13652</v>
      </c>
      <c r="G615" s="64"/>
      <c r="H615" s="64"/>
      <c r="I615" s="177"/>
      <c r="J615" s="64"/>
      <c r="K615" s="64"/>
      <c r="L615" s="62"/>
      <c r="M615" s="223"/>
      <c r="N615" s="43"/>
      <c r="O615" s="43"/>
      <c r="P615" s="43"/>
      <c r="Q615" s="43"/>
      <c r="R615" s="43"/>
      <c r="S615" s="43"/>
      <c r="T615" s="79"/>
      <c r="AT615" s="25" t="s">
        <v>506</v>
      </c>
      <c r="AU615" s="25" t="s">
        <v>82</v>
      </c>
    </row>
    <row r="616" spans="2:65" s="1" customFormat="1" ht="24">
      <c r="B616" s="42"/>
      <c r="C616" s="64"/>
      <c r="D616" s="227" t="s">
        <v>2254</v>
      </c>
      <c r="E616" s="64"/>
      <c r="F616" s="273" t="s">
        <v>13653</v>
      </c>
      <c r="G616" s="64"/>
      <c r="H616" s="64"/>
      <c r="I616" s="177"/>
      <c r="J616" s="64"/>
      <c r="K616" s="64"/>
      <c r="L616" s="62"/>
      <c r="M616" s="223"/>
      <c r="N616" s="43"/>
      <c r="O616" s="43"/>
      <c r="P616" s="43"/>
      <c r="Q616" s="43"/>
      <c r="R616" s="43"/>
      <c r="S616" s="43"/>
      <c r="T616" s="79"/>
      <c r="AT616" s="25" t="s">
        <v>2254</v>
      </c>
      <c r="AU616" s="25" t="s">
        <v>82</v>
      </c>
    </row>
    <row r="617" spans="2:65" s="1" customFormat="1" ht="16.5" customHeight="1">
      <c r="B617" s="42"/>
      <c r="C617" s="209" t="s">
        <v>2021</v>
      </c>
      <c r="D617" s="209" t="s">
        <v>498</v>
      </c>
      <c r="E617" s="210" t="s">
        <v>13654</v>
      </c>
      <c r="F617" s="211" t="s">
        <v>13652</v>
      </c>
      <c r="G617" s="212" t="s">
        <v>13632</v>
      </c>
      <c r="H617" s="213">
        <v>1</v>
      </c>
      <c r="I617" s="214"/>
      <c r="J617" s="215">
        <f>ROUND(I617*H617,2)</f>
        <v>0</v>
      </c>
      <c r="K617" s="211" t="s">
        <v>23</v>
      </c>
      <c r="L617" s="62"/>
      <c r="M617" s="216" t="s">
        <v>23</v>
      </c>
      <c r="N617" s="217" t="s">
        <v>44</v>
      </c>
      <c r="O617" s="43"/>
      <c r="P617" s="218">
        <f>O617*H617</f>
        <v>0</v>
      </c>
      <c r="Q617" s="218">
        <v>0</v>
      </c>
      <c r="R617" s="218">
        <f>Q617*H617</f>
        <v>0</v>
      </c>
      <c r="S617" s="218">
        <v>0</v>
      </c>
      <c r="T617" s="219">
        <f>S617*H617</f>
        <v>0</v>
      </c>
      <c r="AR617" s="25" t="s">
        <v>502</v>
      </c>
      <c r="AT617" s="25" t="s">
        <v>498</v>
      </c>
      <c r="AU617" s="25" t="s">
        <v>82</v>
      </c>
      <c r="AY617" s="25" t="s">
        <v>492</v>
      </c>
      <c r="BE617" s="220">
        <f>IF(N617="základní",J617,0)</f>
        <v>0</v>
      </c>
      <c r="BF617" s="220">
        <f>IF(N617="snížená",J617,0)</f>
        <v>0</v>
      </c>
      <c r="BG617" s="220">
        <f>IF(N617="zákl. přenesená",J617,0)</f>
        <v>0</v>
      </c>
      <c r="BH617" s="220">
        <f>IF(N617="sníž. přenesená",J617,0)</f>
        <v>0</v>
      </c>
      <c r="BI617" s="220">
        <f>IF(N617="nulová",J617,0)</f>
        <v>0</v>
      </c>
      <c r="BJ617" s="25" t="s">
        <v>80</v>
      </c>
      <c r="BK617" s="220">
        <f>ROUND(I617*H617,2)</f>
        <v>0</v>
      </c>
      <c r="BL617" s="25" t="s">
        <v>502</v>
      </c>
      <c r="BM617" s="25" t="s">
        <v>3025</v>
      </c>
    </row>
    <row r="618" spans="2:65" s="1" customFormat="1">
      <c r="B618" s="42"/>
      <c r="C618" s="64"/>
      <c r="D618" s="221" t="s">
        <v>506</v>
      </c>
      <c r="E618" s="64"/>
      <c r="F618" s="222" t="s">
        <v>13652</v>
      </c>
      <c r="G618" s="64"/>
      <c r="H618" s="64"/>
      <c r="I618" s="177"/>
      <c r="J618" s="64"/>
      <c r="K618" s="64"/>
      <c r="L618" s="62"/>
      <c r="M618" s="223"/>
      <c r="N618" s="43"/>
      <c r="O618" s="43"/>
      <c r="P618" s="43"/>
      <c r="Q618" s="43"/>
      <c r="R618" s="43"/>
      <c r="S618" s="43"/>
      <c r="T618" s="79"/>
      <c r="AT618" s="25" t="s">
        <v>506</v>
      </c>
      <c r="AU618" s="25" t="s">
        <v>82</v>
      </c>
    </row>
    <row r="619" spans="2:65" s="1" customFormat="1" ht="36">
      <c r="B619" s="42"/>
      <c r="C619" s="64"/>
      <c r="D619" s="227" t="s">
        <v>2254</v>
      </c>
      <c r="E619" s="64"/>
      <c r="F619" s="273" t="s">
        <v>13655</v>
      </c>
      <c r="G619" s="64"/>
      <c r="H619" s="64"/>
      <c r="I619" s="177"/>
      <c r="J619" s="64"/>
      <c r="K619" s="64"/>
      <c r="L619" s="62"/>
      <c r="M619" s="223"/>
      <c r="N619" s="43"/>
      <c r="O619" s="43"/>
      <c r="P619" s="43"/>
      <c r="Q619" s="43"/>
      <c r="R619" s="43"/>
      <c r="S619" s="43"/>
      <c r="T619" s="79"/>
      <c r="AT619" s="25" t="s">
        <v>2254</v>
      </c>
      <c r="AU619" s="25" t="s">
        <v>82</v>
      </c>
    </row>
    <row r="620" spans="2:65" s="1" customFormat="1" ht="16.5" customHeight="1">
      <c r="B620" s="42"/>
      <c r="C620" s="209" t="s">
        <v>2029</v>
      </c>
      <c r="D620" s="209" t="s">
        <v>498</v>
      </c>
      <c r="E620" s="210" t="s">
        <v>13656</v>
      </c>
      <c r="F620" s="211" t="s">
        <v>13652</v>
      </c>
      <c r="G620" s="212" t="s">
        <v>13632</v>
      </c>
      <c r="H620" s="213">
        <v>1</v>
      </c>
      <c r="I620" s="214"/>
      <c r="J620" s="215">
        <f>ROUND(I620*H620,2)</f>
        <v>0</v>
      </c>
      <c r="K620" s="211" t="s">
        <v>23</v>
      </c>
      <c r="L620" s="62"/>
      <c r="M620" s="216" t="s">
        <v>23</v>
      </c>
      <c r="N620" s="217" t="s">
        <v>44</v>
      </c>
      <c r="O620" s="43"/>
      <c r="P620" s="218">
        <f>O620*H620</f>
        <v>0</v>
      </c>
      <c r="Q620" s="218">
        <v>0</v>
      </c>
      <c r="R620" s="218">
        <f>Q620*H620</f>
        <v>0</v>
      </c>
      <c r="S620" s="218">
        <v>0</v>
      </c>
      <c r="T620" s="219">
        <f>S620*H620</f>
        <v>0</v>
      </c>
      <c r="AR620" s="25" t="s">
        <v>502</v>
      </c>
      <c r="AT620" s="25" t="s">
        <v>498</v>
      </c>
      <c r="AU620" s="25" t="s">
        <v>82</v>
      </c>
      <c r="AY620" s="25" t="s">
        <v>492</v>
      </c>
      <c r="BE620" s="220">
        <f>IF(N620="základní",J620,0)</f>
        <v>0</v>
      </c>
      <c r="BF620" s="220">
        <f>IF(N620="snížená",J620,0)</f>
        <v>0</v>
      </c>
      <c r="BG620" s="220">
        <f>IF(N620="zákl. přenesená",J620,0)</f>
        <v>0</v>
      </c>
      <c r="BH620" s="220">
        <f>IF(N620="sníž. přenesená",J620,0)</f>
        <v>0</v>
      </c>
      <c r="BI620" s="220">
        <f>IF(N620="nulová",J620,0)</f>
        <v>0</v>
      </c>
      <c r="BJ620" s="25" t="s">
        <v>80</v>
      </c>
      <c r="BK620" s="220">
        <f>ROUND(I620*H620,2)</f>
        <v>0</v>
      </c>
      <c r="BL620" s="25" t="s">
        <v>502</v>
      </c>
      <c r="BM620" s="25" t="s">
        <v>3036</v>
      </c>
    </row>
    <row r="621" spans="2:65" s="1" customFormat="1">
      <c r="B621" s="42"/>
      <c r="C621" s="64"/>
      <c r="D621" s="221" t="s">
        <v>506</v>
      </c>
      <c r="E621" s="64"/>
      <c r="F621" s="222" t="s">
        <v>13652</v>
      </c>
      <c r="G621" s="64"/>
      <c r="H621" s="64"/>
      <c r="I621" s="177"/>
      <c r="J621" s="64"/>
      <c r="K621" s="64"/>
      <c r="L621" s="62"/>
      <c r="M621" s="223"/>
      <c r="N621" s="43"/>
      <c r="O621" s="43"/>
      <c r="P621" s="43"/>
      <c r="Q621" s="43"/>
      <c r="R621" s="43"/>
      <c r="S621" s="43"/>
      <c r="T621" s="79"/>
      <c r="AT621" s="25" t="s">
        <v>506</v>
      </c>
      <c r="AU621" s="25" t="s">
        <v>82</v>
      </c>
    </row>
    <row r="622" spans="2:65" s="1" customFormat="1" ht="36">
      <c r="B622" s="42"/>
      <c r="C622" s="64"/>
      <c r="D622" s="227" t="s">
        <v>2254</v>
      </c>
      <c r="E622" s="64"/>
      <c r="F622" s="273" t="s">
        <v>13657</v>
      </c>
      <c r="G622" s="64"/>
      <c r="H622" s="64"/>
      <c r="I622" s="177"/>
      <c r="J622" s="64"/>
      <c r="K622" s="64"/>
      <c r="L622" s="62"/>
      <c r="M622" s="223"/>
      <c r="N622" s="43"/>
      <c r="O622" s="43"/>
      <c r="P622" s="43"/>
      <c r="Q622" s="43"/>
      <c r="R622" s="43"/>
      <c r="S622" s="43"/>
      <c r="T622" s="79"/>
      <c r="AT622" s="25" t="s">
        <v>2254</v>
      </c>
      <c r="AU622" s="25" t="s">
        <v>82</v>
      </c>
    </row>
    <row r="623" spans="2:65" s="1" customFormat="1" ht="16.5" customHeight="1">
      <c r="B623" s="42"/>
      <c r="C623" s="209" t="s">
        <v>2034</v>
      </c>
      <c r="D623" s="209" t="s">
        <v>498</v>
      </c>
      <c r="E623" s="210" t="s">
        <v>13658</v>
      </c>
      <c r="F623" s="211" t="s">
        <v>13652</v>
      </c>
      <c r="G623" s="212" t="s">
        <v>13632</v>
      </c>
      <c r="H623" s="213">
        <v>1</v>
      </c>
      <c r="I623" s="214"/>
      <c r="J623" s="215">
        <f>ROUND(I623*H623,2)</f>
        <v>0</v>
      </c>
      <c r="K623" s="211" t="s">
        <v>23</v>
      </c>
      <c r="L623" s="62"/>
      <c r="M623" s="216" t="s">
        <v>23</v>
      </c>
      <c r="N623" s="217" t="s">
        <v>44</v>
      </c>
      <c r="O623" s="43"/>
      <c r="P623" s="218">
        <f>O623*H623</f>
        <v>0</v>
      </c>
      <c r="Q623" s="218">
        <v>0</v>
      </c>
      <c r="R623" s="218">
        <f>Q623*H623</f>
        <v>0</v>
      </c>
      <c r="S623" s="218">
        <v>0</v>
      </c>
      <c r="T623" s="219">
        <f>S623*H623</f>
        <v>0</v>
      </c>
      <c r="AR623" s="25" t="s">
        <v>502</v>
      </c>
      <c r="AT623" s="25" t="s">
        <v>498</v>
      </c>
      <c r="AU623" s="25" t="s">
        <v>82</v>
      </c>
      <c r="AY623" s="25" t="s">
        <v>492</v>
      </c>
      <c r="BE623" s="220">
        <f>IF(N623="základní",J623,0)</f>
        <v>0</v>
      </c>
      <c r="BF623" s="220">
        <f>IF(N623="snížená",J623,0)</f>
        <v>0</v>
      </c>
      <c r="BG623" s="220">
        <f>IF(N623="zákl. přenesená",J623,0)</f>
        <v>0</v>
      </c>
      <c r="BH623" s="220">
        <f>IF(N623="sníž. přenesená",J623,0)</f>
        <v>0</v>
      </c>
      <c r="BI623" s="220">
        <f>IF(N623="nulová",J623,0)</f>
        <v>0</v>
      </c>
      <c r="BJ623" s="25" t="s">
        <v>80</v>
      </c>
      <c r="BK623" s="220">
        <f>ROUND(I623*H623,2)</f>
        <v>0</v>
      </c>
      <c r="BL623" s="25" t="s">
        <v>502</v>
      </c>
      <c r="BM623" s="25" t="s">
        <v>3064</v>
      </c>
    </row>
    <row r="624" spans="2:65" s="1" customFormat="1">
      <c r="B624" s="42"/>
      <c r="C624" s="64"/>
      <c r="D624" s="221" t="s">
        <v>506</v>
      </c>
      <c r="E624" s="64"/>
      <c r="F624" s="222" t="s">
        <v>13652</v>
      </c>
      <c r="G624" s="64"/>
      <c r="H624" s="64"/>
      <c r="I624" s="177"/>
      <c r="J624" s="64"/>
      <c r="K624" s="64"/>
      <c r="L624" s="62"/>
      <c r="M624" s="223"/>
      <c r="N624" s="43"/>
      <c r="O624" s="43"/>
      <c r="P624" s="43"/>
      <c r="Q624" s="43"/>
      <c r="R624" s="43"/>
      <c r="S624" s="43"/>
      <c r="T624" s="79"/>
      <c r="AT624" s="25" t="s">
        <v>506</v>
      </c>
      <c r="AU624" s="25" t="s">
        <v>82</v>
      </c>
    </row>
    <row r="625" spans="2:65" s="1" customFormat="1" ht="24">
      <c r="B625" s="42"/>
      <c r="C625" s="64"/>
      <c r="D625" s="227" t="s">
        <v>2254</v>
      </c>
      <c r="E625" s="64"/>
      <c r="F625" s="273" t="s">
        <v>13659</v>
      </c>
      <c r="G625" s="64"/>
      <c r="H625" s="64"/>
      <c r="I625" s="177"/>
      <c r="J625" s="64"/>
      <c r="K625" s="64"/>
      <c r="L625" s="62"/>
      <c r="M625" s="223"/>
      <c r="N625" s="43"/>
      <c r="O625" s="43"/>
      <c r="P625" s="43"/>
      <c r="Q625" s="43"/>
      <c r="R625" s="43"/>
      <c r="S625" s="43"/>
      <c r="T625" s="79"/>
      <c r="AT625" s="25" t="s">
        <v>2254</v>
      </c>
      <c r="AU625" s="25" t="s">
        <v>82</v>
      </c>
    </row>
    <row r="626" spans="2:65" s="1" customFormat="1" ht="16.5" customHeight="1">
      <c r="B626" s="42"/>
      <c r="C626" s="209" t="s">
        <v>2040</v>
      </c>
      <c r="D626" s="209" t="s">
        <v>498</v>
      </c>
      <c r="E626" s="210" t="s">
        <v>13660</v>
      </c>
      <c r="F626" s="211" t="s">
        <v>13652</v>
      </c>
      <c r="G626" s="212" t="s">
        <v>13632</v>
      </c>
      <c r="H626" s="213">
        <v>1</v>
      </c>
      <c r="I626" s="214"/>
      <c r="J626" s="215">
        <f>ROUND(I626*H626,2)</f>
        <v>0</v>
      </c>
      <c r="K626" s="211" t="s">
        <v>23</v>
      </c>
      <c r="L626" s="62"/>
      <c r="M626" s="216" t="s">
        <v>23</v>
      </c>
      <c r="N626" s="217" t="s">
        <v>44</v>
      </c>
      <c r="O626" s="43"/>
      <c r="P626" s="218">
        <f>O626*H626</f>
        <v>0</v>
      </c>
      <c r="Q626" s="218">
        <v>0</v>
      </c>
      <c r="R626" s="218">
        <f>Q626*H626</f>
        <v>0</v>
      </c>
      <c r="S626" s="218">
        <v>0</v>
      </c>
      <c r="T626" s="219">
        <f>S626*H626</f>
        <v>0</v>
      </c>
      <c r="AR626" s="25" t="s">
        <v>502</v>
      </c>
      <c r="AT626" s="25" t="s">
        <v>498</v>
      </c>
      <c r="AU626" s="25" t="s">
        <v>82</v>
      </c>
      <c r="AY626" s="25" t="s">
        <v>492</v>
      </c>
      <c r="BE626" s="220">
        <f>IF(N626="základní",J626,0)</f>
        <v>0</v>
      </c>
      <c r="BF626" s="220">
        <f>IF(N626="snížená",J626,0)</f>
        <v>0</v>
      </c>
      <c r="BG626" s="220">
        <f>IF(N626="zákl. přenesená",J626,0)</f>
        <v>0</v>
      </c>
      <c r="BH626" s="220">
        <f>IF(N626="sníž. přenesená",J626,0)</f>
        <v>0</v>
      </c>
      <c r="BI626" s="220">
        <f>IF(N626="nulová",J626,0)</f>
        <v>0</v>
      </c>
      <c r="BJ626" s="25" t="s">
        <v>80</v>
      </c>
      <c r="BK626" s="220">
        <f>ROUND(I626*H626,2)</f>
        <v>0</v>
      </c>
      <c r="BL626" s="25" t="s">
        <v>502</v>
      </c>
      <c r="BM626" s="25" t="s">
        <v>3080</v>
      </c>
    </row>
    <row r="627" spans="2:65" s="1" customFormat="1">
      <c r="B627" s="42"/>
      <c r="C627" s="64"/>
      <c r="D627" s="221" t="s">
        <v>506</v>
      </c>
      <c r="E627" s="64"/>
      <c r="F627" s="222" t="s">
        <v>13652</v>
      </c>
      <c r="G627" s="64"/>
      <c r="H627" s="64"/>
      <c r="I627" s="177"/>
      <c r="J627" s="64"/>
      <c r="K627" s="64"/>
      <c r="L627" s="62"/>
      <c r="M627" s="223"/>
      <c r="N627" s="43"/>
      <c r="O627" s="43"/>
      <c r="P627" s="43"/>
      <c r="Q627" s="43"/>
      <c r="R627" s="43"/>
      <c r="S627" s="43"/>
      <c r="T627" s="79"/>
      <c r="AT627" s="25" t="s">
        <v>506</v>
      </c>
      <c r="AU627" s="25" t="s">
        <v>82</v>
      </c>
    </row>
    <row r="628" spans="2:65" s="1" customFormat="1" ht="24">
      <c r="B628" s="42"/>
      <c r="C628" s="64"/>
      <c r="D628" s="227" t="s">
        <v>2254</v>
      </c>
      <c r="E628" s="64"/>
      <c r="F628" s="273" t="s">
        <v>13661</v>
      </c>
      <c r="G628" s="64"/>
      <c r="H628" s="64"/>
      <c r="I628" s="177"/>
      <c r="J628" s="64"/>
      <c r="K628" s="64"/>
      <c r="L628" s="62"/>
      <c r="M628" s="223"/>
      <c r="N628" s="43"/>
      <c r="O628" s="43"/>
      <c r="P628" s="43"/>
      <c r="Q628" s="43"/>
      <c r="R628" s="43"/>
      <c r="S628" s="43"/>
      <c r="T628" s="79"/>
      <c r="AT628" s="25" t="s">
        <v>2254</v>
      </c>
      <c r="AU628" s="25" t="s">
        <v>82</v>
      </c>
    </row>
    <row r="629" spans="2:65" s="1" customFormat="1" ht="16.5" customHeight="1">
      <c r="B629" s="42"/>
      <c r="C629" s="209" t="s">
        <v>2046</v>
      </c>
      <c r="D629" s="209" t="s">
        <v>498</v>
      </c>
      <c r="E629" s="210" t="s">
        <v>13662</v>
      </c>
      <c r="F629" s="211" t="s">
        <v>13652</v>
      </c>
      <c r="G629" s="212" t="s">
        <v>13632</v>
      </c>
      <c r="H629" s="213">
        <v>1</v>
      </c>
      <c r="I629" s="214"/>
      <c r="J629" s="215">
        <f>ROUND(I629*H629,2)</f>
        <v>0</v>
      </c>
      <c r="K629" s="211" t="s">
        <v>23</v>
      </c>
      <c r="L629" s="62"/>
      <c r="M629" s="216" t="s">
        <v>23</v>
      </c>
      <c r="N629" s="217" t="s">
        <v>44</v>
      </c>
      <c r="O629" s="43"/>
      <c r="P629" s="218">
        <f>O629*H629</f>
        <v>0</v>
      </c>
      <c r="Q629" s="218">
        <v>0</v>
      </c>
      <c r="R629" s="218">
        <f>Q629*H629</f>
        <v>0</v>
      </c>
      <c r="S629" s="218">
        <v>0</v>
      </c>
      <c r="T629" s="219">
        <f>S629*H629</f>
        <v>0</v>
      </c>
      <c r="AR629" s="25" t="s">
        <v>502</v>
      </c>
      <c r="AT629" s="25" t="s">
        <v>498</v>
      </c>
      <c r="AU629" s="25" t="s">
        <v>82</v>
      </c>
      <c r="AY629" s="25" t="s">
        <v>492</v>
      </c>
      <c r="BE629" s="220">
        <f>IF(N629="základní",J629,0)</f>
        <v>0</v>
      </c>
      <c r="BF629" s="220">
        <f>IF(N629="snížená",J629,0)</f>
        <v>0</v>
      </c>
      <c r="BG629" s="220">
        <f>IF(N629="zákl. přenesená",J629,0)</f>
        <v>0</v>
      </c>
      <c r="BH629" s="220">
        <f>IF(N629="sníž. přenesená",J629,0)</f>
        <v>0</v>
      </c>
      <c r="BI629" s="220">
        <f>IF(N629="nulová",J629,0)</f>
        <v>0</v>
      </c>
      <c r="BJ629" s="25" t="s">
        <v>80</v>
      </c>
      <c r="BK629" s="220">
        <f>ROUND(I629*H629,2)</f>
        <v>0</v>
      </c>
      <c r="BL629" s="25" t="s">
        <v>502</v>
      </c>
      <c r="BM629" s="25" t="s">
        <v>3091</v>
      </c>
    </row>
    <row r="630" spans="2:65" s="1" customFormat="1">
      <c r="B630" s="42"/>
      <c r="C630" s="64"/>
      <c r="D630" s="221" t="s">
        <v>506</v>
      </c>
      <c r="E630" s="64"/>
      <c r="F630" s="222" t="s">
        <v>13652</v>
      </c>
      <c r="G630" s="64"/>
      <c r="H630" s="64"/>
      <c r="I630" s="177"/>
      <c r="J630" s="64"/>
      <c r="K630" s="64"/>
      <c r="L630" s="62"/>
      <c r="M630" s="223"/>
      <c r="N630" s="43"/>
      <c r="O630" s="43"/>
      <c r="P630" s="43"/>
      <c r="Q630" s="43"/>
      <c r="R630" s="43"/>
      <c r="S630" s="43"/>
      <c r="T630" s="79"/>
      <c r="AT630" s="25" t="s">
        <v>506</v>
      </c>
      <c r="AU630" s="25" t="s">
        <v>82</v>
      </c>
    </row>
    <row r="631" spans="2:65" s="1" customFormat="1" ht="60">
      <c r="B631" s="42"/>
      <c r="C631" s="64"/>
      <c r="D631" s="227" t="s">
        <v>2254</v>
      </c>
      <c r="E631" s="64"/>
      <c r="F631" s="273" t="s">
        <v>13663</v>
      </c>
      <c r="G631" s="64"/>
      <c r="H631" s="64"/>
      <c r="I631" s="177"/>
      <c r="J631" s="64"/>
      <c r="K631" s="64"/>
      <c r="L631" s="62"/>
      <c r="M631" s="223"/>
      <c r="N631" s="43"/>
      <c r="O631" s="43"/>
      <c r="P631" s="43"/>
      <c r="Q631" s="43"/>
      <c r="R631" s="43"/>
      <c r="S631" s="43"/>
      <c r="T631" s="79"/>
      <c r="AT631" s="25" t="s">
        <v>2254</v>
      </c>
      <c r="AU631" s="25" t="s">
        <v>82</v>
      </c>
    </row>
    <row r="632" spans="2:65" s="1" customFormat="1" ht="16.5" customHeight="1">
      <c r="B632" s="42"/>
      <c r="C632" s="209" t="s">
        <v>2051</v>
      </c>
      <c r="D632" s="209" t="s">
        <v>498</v>
      </c>
      <c r="E632" s="210" t="s">
        <v>13664</v>
      </c>
      <c r="F632" s="211" t="s">
        <v>13652</v>
      </c>
      <c r="G632" s="212" t="s">
        <v>13632</v>
      </c>
      <c r="H632" s="213">
        <v>1</v>
      </c>
      <c r="I632" s="214"/>
      <c r="J632" s="215">
        <f>ROUND(I632*H632,2)</f>
        <v>0</v>
      </c>
      <c r="K632" s="211" t="s">
        <v>23</v>
      </c>
      <c r="L632" s="62"/>
      <c r="M632" s="216" t="s">
        <v>23</v>
      </c>
      <c r="N632" s="217" t="s">
        <v>44</v>
      </c>
      <c r="O632" s="43"/>
      <c r="P632" s="218">
        <f>O632*H632</f>
        <v>0</v>
      </c>
      <c r="Q632" s="218">
        <v>0</v>
      </c>
      <c r="R632" s="218">
        <f>Q632*H632</f>
        <v>0</v>
      </c>
      <c r="S632" s="218">
        <v>0</v>
      </c>
      <c r="T632" s="219">
        <f>S632*H632</f>
        <v>0</v>
      </c>
      <c r="AR632" s="25" t="s">
        <v>502</v>
      </c>
      <c r="AT632" s="25" t="s">
        <v>498</v>
      </c>
      <c r="AU632" s="25" t="s">
        <v>82</v>
      </c>
      <c r="AY632" s="25" t="s">
        <v>492</v>
      </c>
      <c r="BE632" s="220">
        <f>IF(N632="základní",J632,0)</f>
        <v>0</v>
      </c>
      <c r="BF632" s="220">
        <f>IF(N632="snížená",J632,0)</f>
        <v>0</v>
      </c>
      <c r="BG632" s="220">
        <f>IF(N632="zákl. přenesená",J632,0)</f>
        <v>0</v>
      </c>
      <c r="BH632" s="220">
        <f>IF(N632="sníž. přenesená",J632,0)</f>
        <v>0</v>
      </c>
      <c r="BI632" s="220">
        <f>IF(N632="nulová",J632,0)</f>
        <v>0</v>
      </c>
      <c r="BJ632" s="25" t="s">
        <v>80</v>
      </c>
      <c r="BK632" s="220">
        <f>ROUND(I632*H632,2)</f>
        <v>0</v>
      </c>
      <c r="BL632" s="25" t="s">
        <v>502</v>
      </c>
      <c r="BM632" s="25" t="s">
        <v>3109</v>
      </c>
    </row>
    <row r="633" spans="2:65" s="1" customFormat="1">
      <c r="B633" s="42"/>
      <c r="C633" s="64"/>
      <c r="D633" s="221" t="s">
        <v>506</v>
      </c>
      <c r="E633" s="64"/>
      <c r="F633" s="222" t="s">
        <v>13652</v>
      </c>
      <c r="G633" s="64"/>
      <c r="H633" s="64"/>
      <c r="I633" s="177"/>
      <c r="J633" s="64"/>
      <c r="K633" s="64"/>
      <c r="L633" s="62"/>
      <c r="M633" s="223"/>
      <c r="N633" s="43"/>
      <c r="O633" s="43"/>
      <c r="P633" s="43"/>
      <c r="Q633" s="43"/>
      <c r="R633" s="43"/>
      <c r="S633" s="43"/>
      <c r="T633" s="79"/>
      <c r="AT633" s="25" t="s">
        <v>506</v>
      </c>
      <c r="AU633" s="25" t="s">
        <v>82</v>
      </c>
    </row>
    <row r="634" spans="2:65" s="1" customFormat="1" ht="24">
      <c r="B634" s="42"/>
      <c r="C634" s="64"/>
      <c r="D634" s="221" t="s">
        <v>2254</v>
      </c>
      <c r="E634" s="64"/>
      <c r="F634" s="224" t="s">
        <v>13665</v>
      </c>
      <c r="G634" s="64"/>
      <c r="H634" s="64"/>
      <c r="I634" s="177"/>
      <c r="J634" s="64"/>
      <c r="K634" s="64"/>
      <c r="L634" s="62"/>
      <c r="M634" s="223"/>
      <c r="N634" s="43"/>
      <c r="O634" s="43"/>
      <c r="P634" s="43"/>
      <c r="Q634" s="43"/>
      <c r="R634" s="43"/>
      <c r="S634" s="43"/>
      <c r="T634" s="79"/>
      <c r="AT634" s="25" t="s">
        <v>2254</v>
      </c>
      <c r="AU634" s="25" t="s">
        <v>82</v>
      </c>
    </row>
    <row r="635" spans="2:65" s="11" customFormat="1" ht="29.85" customHeight="1">
      <c r="B635" s="192"/>
      <c r="C635" s="193"/>
      <c r="D635" s="206" t="s">
        <v>72</v>
      </c>
      <c r="E635" s="207" t="s">
        <v>4933</v>
      </c>
      <c r="F635" s="207" t="s">
        <v>13692</v>
      </c>
      <c r="G635" s="193"/>
      <c r="H635" s="193"/>
      <c r="I635" s="196"/>
      <c r="J635" s="208">
        <f>BK635</f>
        <v>0</v>
      </c>
      <c r="K635" s="193"/>
      <c r="L635" s="198"/>
      <c r="M635" s="199"/>
      <c r="N635" s="200"/>
      <c r="O635" s="200"/>
      <c r="P635" s="201">
        <f>SUM(P636:P689)</f>
        <v>0</v>
      </c>
      <c r="Q635" s="200"/>
      <c r="R635" s="201">
        <f>SUM(R636:R689)</f>
        <v>0</v>
      </c>
      <c r="S635" s="200"/>
      <c r="T635" s="202">
        <f>SUM(T636:T689)</f>
        <v>0</v>
      </c>
      <c r="AR635" s="203" t="s">
        <v>80</v>
      </c>
      <c r="AT635" s="204" t="s">
        <v>72</v>
      </c>
      <c r="AU635" s="204" t="s">
        <v>80</v>
      </c>
      <c r="AY635" s="203" t="s">
        <v>492</v>
      </c>
      <c r="BK635" s="205">
        <f>SUM(BK636:BK689)</f>
        <v>0</v>
      </c>
    </row>
    <row r="636" spans="2:65" s="1" customFormat="1" ht="16.5" customHeight="1">
      <c r="B636" s="42"/>
      <c r="C636" s="209" t="s">
        <v>2056</v>
      </c>
      <c r="D636" s="209" t="s">
        <v>498</v>
      </c>
      <c r="E636" s="210" t="s">
        <v>13689</v>
      </c>
      <c r="F636" s="211" t="s">
        <v>13690</v>
      </c>
      <c r="G636" s="212" t="s">
        <v>2537</v>
      </c>
      <c r="H636" s="213">
        <v>1</v>
      </c>
      <c r="I636" s="214"/>
      <c r="J636" s="215">
        <f>ROUND(I636*H636,2)</f>
        <v>0</v>
      </c>
      <c r="K636" s="211" t="s">
        <v>23</v>
      </c>
      <c r="L636" s="62"/>
      <c r="M636" s="216" t="s">
        <v>23</v>
      </c>
      <c r="N636" s="217" t="s">
        <v>44</v>
      </c>
      <c r="O636" s="43"/>
      <c r="P636" s="218">
        <f>O636*H636</f>
        <v>0</v>
      </c>
      <c r="Q636" s="218">
        <v>0</v>
      </c>
      <c r="R636" s="218">
        <f>Q636*H636</f>
        <v>0</v>
      </c>
      <c r="S636" s="218">
        <v>0</v>
      </c>
      <c r="T636" s="219">
        <f>S636*H636</f>
        <v>0</v>
      </c>
      <c r="AR636" s="25" t="s">
        <v>502</v>
      </c>
      <c r="AT636" s="25" t="s">
        <v>498</v>
      </c>
      <c r="AU636" s="25" t="s">
        <v>82</v>
      </c>
      <c r="AY636" s="25" t="s">
        <v>492</v>
      </c>
      <c r="BE636" s="220">
        <f>IF(N636="základní",J636,0)</f>
        <v>0</v>
      </c>
      <c r="BF636" s="220">
        <f>IF(N636="snížená",J636,0)</f>
        <v>0</v>
      </c>
      <c r="BG636" s="220">
        <f>IF(N636="zákl. přenesená",J636,0)</f>
        <v>0</v>
      </c>
      <c r="BH636" s="220">
        <f>IF(N636="sníž. přenesená",J636,0)</f>
        <v>0</v>
      </c>
      <c r="BI636" s="220">
        <f>IF(N636="nulová",J636,0)</f>
        <v>0</v>
      </c>
      <c r="BJ636" s="25" t="s">
        <v>80</v>
      </c>
      <c r="BK636" s="220">
        <f>ROUND(I636*H636,2)</f>
        <v>0</v>
      </c>
      <c r="BL636" s="25" t="s">
        <v>502</v>
      </c>
      <c r="BM636" s="25" t="s">
        <v>3136</v>
      </c>
    </row>
    <row r="637" spans="2:65" s="1" customFormat="1">
      <c r="B637" s="42"/>
      <c r="C637" s="64"/>
      <c r="D637" s="221" t="s">
        <v>506</v>
      </c>
      <c r="E637" s="64"/>
      <c r="F637" s="222" t="s">
        <v>13690</v>
      </c>
      <c r="G637" s="64"/>
      <c r="H637" s="64"/>
      <c r="I637" s="177"/>
      <c r="J637" s="64"/>
      <c r="K637" s="64"/>
      <c r="L637" s="62"/>
      <c r="M637" s="223"/>
      <c r="N637" s="43"/>
      <c r="O637" s="43"/>
      <c r="P637" s="43"/>
      <c r="Q637" s="43"/>
      <c r="R637" s="43"/>
      <c r="S637" s="43"/>
      <c r="T637" s="79"/>
      <c r="AT637" s="25" t="s">
        <v>506</v>
      </c>
      <c r="AU637" s="25" t="s">
        <v>82</v>
      </c>
    </row>
    <row r="638" spans="2:65" s="1" customFormat="1" ht="48">
      <c r="B638" s="42"/>
      <c r="C638" s="64"/>
      <c r="D638" s="227" t="s">
        <v>2254</v>
      </c>
      <c r="E638" s="64"/>
      <c r="F638" s="273" t="s">
        <v>13691</v>
      </c>
      <c r="G638" s="64"/>
      <c r="H638" s="64"/>
      <c r="I638" s="177"/>
      <c r="J638" s="64"/>
      <c r="K638" s="64"/>
      <c r="L638" s="62"/>
      <c r="M638" s="223"/>
      <c r="N638" s="43"/>
      <c r="O638" s="43"/>
      <c r="P638" s="43"/>
      <c r="Q638" s="43"/>
      <c r="R638" s="43"/>
      <c r="S638" s="43"/>
      <c r="T638" s="79"/>
      <c r="AT638" s="25" t="s">
        <v>2254</v>
      </c>
      <c r="AU638" s="25" t="s">
        <v>82</v>
      </c>
    </row>
    <row r="639" spans="2:65" s="1" customFormat="1" ht="16.5" customHeight="1">
      <c r="B639" s="42"/>
      <c r="C639" s="209" t="s">
        <v>2068</v>
      </c>
      <c r="D639" s="209" t="s">
        <v>498</v>
      </c>
      <c r="E639" s="210" t="s">
        <v>13621</v>
      </c>
      <c r="F639" s="211" t="s">
        <v>13622</v>
      </c>
      <c r="G639" s="212" t="s">
        <v>2537</v>
      </c>
      <c r="H639" s="213">
        <v>1</v>
      </c>
      <c r="I639" s="214"/>
      <c r="J639" s="215">
        <f>ROUND(I639*H639,2)</f>
        <v>0</v>
      </c>
      <c r="K639" s="211" t="s">
        <v>23</v>
      </c>
      <c r="L639" s="62"/>
      <c r="M639" s="216" t="s">
        <v>23</v>
      </c>
      <c r="N639" s="217" t="s">
        <v>44</v>
      </c>
      <c r="O639" s="43"/>
      <c r="P639" s="218">
        <f>O639*H639</f>
        <v>0</v>
      </c>
      <c r="Q639" s="218">
        <v>0</v>
      </c>
      <c r="R639" s="218">
        <f>Q639*H639</f>
        <v>0</v>
      </c>
      <c r="S639" s="218">
        <v>0</v>
      </c>
      <c r="T639" s="219">
        <f>S639*H639</f>
        <v>0</v>
      </c>
      <c r="AR639" s="25" t="s">
        <v>502</v>
      </c>
      <c r="AT639" s="25" t="s">
        <v>498</v>
      </c>
      <c r="AU639" s="25" t="s">
        <v>82</v>
      </c>
      <c r="AY639" s="25" t="s">
        <v>492</v>
      </c>
      <c r="BE639" s="220">
        <f>IF(N639="základní",J639,0)</f>
        <v>0</v>
      </c>
      <c r="BF639" s="220">
        <f>IF(N639="snížená",J639,0)</f>
        <v>0</v>
      </c>
      <c r="BG639" s="220">
        <f>IF(N639="zákl. přenesená",J639,0)</f>
        <v>0</v>
      </c>
      <c r="BH639" s="220">
        <f>IF(N639="sníž. přenesená",J639,0)</f>
        <v>0</v>
      </c>
      <c r="BI639" s="220">
        <f>IF(N639="nulová",J639,0)</f>
        <v>0</v>
      </c>
      <c r="BJ639" s="25" t="s">
        <v>80</v>
      </c>
      <c r="BK639" s="220">
        <f>ROUND(I639*H639,2)</f>
        <v>0</v>
      </c>
      <c r="BL639" s="25" t="s">
        <v>502</v>
      </c>
      <c r="BM639" s="25" t="s">
        <v>3149</v>
      </c>
    </row>
    <row r="640" spans="2:65" s="1" customFormat="1">
      <c r="B640" s="42"/>
      <c r="C640" s="64"/>
      <c r="D640" s="221" t="s">
        <v>506</v>
      </c>
      <c r="E640" s="64"/>
      <c r="F640" s="222" t="s">
        <v>13622</v>
      </c>
      <c r="G640" s="64"/>
      <c r="H640" s="64"/>
      <c r="I640" s="177"/>
      <c r="J640" s="64"/>
      <c r="K640" s="64"/>
      <c r="L640" s="62"/>
      <c r="M640" s="223"/>
      <c r="N640" s="43"/>
      <c r="O640" s="43"/>
      <c r="P640" s="43"/>
      <c r="Q640" s="43"/>
      <c r="R640" s="43"/>
      <c r="S640" s="43"/>
      <c r="T640" s="79"/>
      <c r="AT640" s="25" t="s">
        <v>506</v>
      </c>
      <c r="AU640" s="25" t="s">
        <v>82</v>
      </c>
    </row>
    <row r="641" spans="2:65" s="1" customFormat="1" ht="24">
      <c r="B641" s="42"/>
      <c r="C641" s="64"/>
      <c r="D641" s="227" t="s">
        <v>2254</v>
      </c>
      <c r="E641" s="64"/>
      <c r="F641" s="273" t="s">
        <v>13623</v>
      </c>
      <c r="G641" s="64"/>
      <c r="H641" s="64"/>
      <c r="I641" s="177"/>
      <c r="J641" s="64"/>
      <c r="K641" s="64"/>
      <c r="L641" s="62"/>
      <c r="M641" s="223"/>
      <c r="N641" s="43"/>
      <c r="O641" s="43"/>
      <c r="P641" s="43"/>
      <c r="Q641" s="43"/>
      <c r="R641" s="43"/>
      <c r="S641" s="43"/>
      <c r="T641" s="79"/>
      <c r="AT641" s="25" t="s">
        <v>2254</v>
      </c>
      <c r="AU641" s="25" t="s">
        <v>82</v>
      </c>
    </row>
    <row r="642" spans="2:65" s="1" customFormat="1" ht="16.5" customHeight="1">
      <c r="B642" s="42"/>
      <c r="C642" s="209" t="s">
        <v>2073</v>
      </c>
      <c r="D642" s="209" t="s">
        <v>498</v>
      </c>
      <c r="E642" s="210" t="s">
        <v>13683</v>
      </c>
      <c r="F642" s="211" t="s">
        <v>13684</v>
      </c>
      <c r="G642" s="212" t="s">
        <v>2537</v>
      </c>
      <c r="H642" s="213">
        <v>1</v>
      </c>
      <c r="I642" s="214"/>
      <c r="J642" s="215">
        <f>ROUND(I642*H642,2)</f>
        <v>0</v>
      </c>
      <c r="K642" s="211" t="s">
        <v>23</v>
      </c>
      <c r="L642" s="62"/>
      <c r="M642" s="216" t="s">
        <v>23</v>
      </c>
      <c r="N642" s="217" t="s">
        <v>44</v>
      </c>
      <c r="O642" s="43"/>
      <c r="P642" s="218">
        <f>O642*H642</f>
        <v>0</v>
      </c>
      <c r="Q642" s="218">
        <v>0</v>
      </c>
      <c r="R642" s="218">
        <f>Q642*H642</f>
        <v>0</v>
      </c>
      <c r="S642" s="218">
        <v>0</v>
      </c>
      <c r="T642" s="219">
        <f>S642*H642</f>
        <v>0</v>
      </c>
      <c r="AR642" s="25" t="s">
        <v>502</v>
      </c>
      <c r="AT642" s="25" t="s">
        <v>498</v>
      </c>
      <c r="AU642" s="25" t="s">
        <v>82</v>
      </c>
      <c r="AY642" s="25" t="s">
        <v>492</v>
      </c>
      <c r="BE642" s="220">
        <f>IF(N642="základní",J642,0)</f>
        <v>0</v>
      </c>
      <c r="BF642" s="220">
        <f>IF(N642="snížená",J642,0)</f>
        <v>0</v>
      </c>
      <c r="BG642" s="220">
        <f>IF(N642="zákl. přenesená",J642,0)</f>
        <v>0</v>
      </c>
      <c r="BH642" s="220">
        <f>IF(N642="sníž. přenesená",J642,0)</f>
        <v>0</v>
      </c>
      <c r="BI642" s="220">
        <f>IF(N642="nulová",J642,0)</f>
        <v>0</v>
      </c>
      <c r="BJ642" s="25" t="s">
        <v>80</v>
      </c>
      <c r="BK642" s="220">
        <f>ROUND(I642*H642,2)</f>
        <v>0</v>
      </c>
      <c r="BL642" s="25" t="s">
        <v>502</v>
      </c>
      <c r="BM642" s="25" t="s">
        <v>3162</v>
      </c>
    </row>
    <row r="643" spans="2:65" s="1" customFormat="1">
      <c r="B643" s="42"/>
      <c r="C643" s="64"/>
      <c r="D643" s="221" t="s">
        <v>506</v>
      </c>
      <c r="E643" s="64"/>
      <c r="F643" s="222" t="s">
        <v>13684</v>
      </c>
      <c r="G643" s="64"/>
      <c r="H643" s="64"/>
      <c r="I643" s="177"/>
      <c r="J643" s="64"/>
      <c r="K643" s="64"/>
      <c r="L643" s="62"/>
      <c r="M643" s="223"/>
      <c r="N643" s="43"/>
      <c r="O643" s="43"/>
      <c r="P643" s="43"/>
      <c r="Q643" s="43"/>
      <c r="R643" s="43"/>
      <c r="S643" s="43"/>
      <c r="T643" s="79"/>
      <c r="AT643" s="25" t="s">
        <v>506</v>
      </c>
      <c r="AU643" s="25" t="s">
        <v>82</v>
      </c>
    </row>
    <row r="644" spans="2:65" s="1" customFormat="1" ht="36">
      <c r="B644" s="42"/>
      <c r="C644" s="64"/>
      <c r="D644" s="227" t="s">
        <v>2254</v>
      </c>
      <c r="E644" s="64"/>
      <c r="F644" s="273" t="s">
        <v>13685</v>
      </c>
      <c r="G644" s="64"/>
      <c r="H644" s="64"/>
      <c r="I644" s="177"/>
      <c r="J644" s="64"/>
      <c r="K644" s="64"/>
      <c r="L644" s="62"/>
      <c r="M644" s="223"/>
      <c r="N644" s="43"/>
      <c r="O644" s="43"/>
      <c r="P644" s="43"/>
      <c r="Q644" s="43"/>
      <c r="R644" s="43"/>
      <c r="S644" s="43"/>
      <c r="T644" s="79"/>
      <c r="AT644" s="25" t="s">
        <v>2254</v>
      </c>
      <c r="AU644" s="25" t="s">
        <v>82</v>
      </c>
    </row>
    <row r="645" spans="2:65" s="1" customFormat="1" ht="16.5" customHeight="1">
      <c r="B645" s="42"/>
      <c r="C645" s="209" t="s">
        <v>2077</v>
      </c>
      <c r="D645" s="209" t="s">
        <v>498</v>
      </c>
      <c r="E645" s="210" t="s">
        <v>13627</v>
      </c>
      <c r="F645" s="211" t="s">
        <v>13628</v>
      </c>
      <c r="G645" s="212" t="s">
        <v>2537</v>
      </c>
      <c r="H645" s="213">
        <v>1</v>
      </c>
      <c r="I645" s="214"/>
      <c r="J645" s="215">
        <f>ROUND(I645*H645,2)</f>
        <v>0</v>
      </c>
      <c r="K645" s="211" t="s">
        <v>23</v>
      </c>
      <c r="L645" s="62"/>
      <c r="M645" s="216" t="s">
        <v>23</v>
      </c>
      <c r="N645" s="217" t="s">
        <v>44</v>
      </c>
      <c r="O645" s="43"/>
      <c r="P645" s="218">
        <f>O645*H645</f>
        <v>0</v>
      </c>
      <c r="Q645" s="218">
        <v>0</v>
      </c>
      <c r="R645" s="218">
        <f>Q645*H645</f>
        <v>0</v>
      </c>
      <c r="S645" s="218">
        <v>0</v>
      </c>
      <c r="T645" s="219">
        <f>S645*H645</f>
        <v>0</v>
      </c>
      <c r="AR645" s="25" t="s">
        <v>502</v>
      </c>
      <c r="AT645" s="25" t="s">
        <v>498</v>
      </c>
      <c r="AU645" s="25" t="s">
        <v>82</v>
      </c>
      <c r="AY645" s="25" t="s">
        <v>492</v>
      </c>
      <c r="BE645" s="220">
        <f>IF(N645="základní",J645,0)</f>
        <v>0</v>
      </c>
      <c r="BF645" s="220">
        <f>IF(N645="snížená",J645,0)</f>
        <v>0</v>
      </c>
      <c r="BG645" s="220">
        <f>IF(N645="zákl. přenesená",J645,0)</f>
        <v>0</v>
      </c>
      <c r="BH645" s="220">
        <f>IF(N645="sníž. přenesená",J645,0)</f>
        <v>0</v>
      </c>
      <c r="BI645" s="220">
        <f>IF(N645="nulová",J645,0)</f>
        <v>0</v>
      </c>
      <c r="BJ645" s="25" t="s">
        <v>80</v>
      </c>
      <c r="BK645" s="220">
        <f>ROUND(I645*H645,2)</f>
        <v>0</v>
      </c>
      <c r="BL645" s="25" t="s">
        <v>502</v>
      </c>
      <c r="BM645" s="25" t="s">
        <v>3174</v>
      </c>
    </row>
    <row r="646" spans="2:65" s="1" customFormat="1">
      <c r="B646" s="42"/>
      <c r="C646" s="64"/>
      <c r="D646" s="221" t="s">
        <v>506</v>
      </c>
      <c r="E646" s="64"/>
      <c r="F646" s="222" t="s">
        <v>13628</v>
      </c>
      <c r="G646" s="64"/>
      <c r="H646" s="64"/>
      <c r="I646" s="177"/>
      <c r="J646" s="64"/>
      <c r="K646" s="64"/>
      <c r="L646" s="62"/>
      <c r="M646" s="223"/>
      <c r="N646" s="43"/>
      <c r="O646" s="43"/>
      <c r="P646" s="43"/>
      <c r="Q646" s="43"/>
      <c r="R646" s="43"/>
      <c r="S646" s="43"/>
      <c r="T646" s="79"/>
      <c r="AT646" s="25" t="s">
        <v>506</v>
      </c>
      <c r="AU646" s="25" t="s">
        <v>82</v>
      </c>
    </row>
    <row r="647" spans="2:65" s="1" customFormat="1" ht="60">
      <c r="B647" s="42"/>
      <c r="C647" s="64"/>
      <c r="D647" s="227" t="s">
        <v>2254</v>
      </c>
      <c r="E647" s="64"/>
      <c r="F647" s="273" t="s">
        <v>13629</v>
      </c>
      <c r="G647" s="64"/>
      <c r="H647" s="64"/>
      <c r="I647" s="177"/>
      <c r="J647" s="64"/>
      <c r="K647" s="64"/>
      <c r="L647" s="62"/>
      <c r="M647" s="223"/>
      <c r="N647" s="43"/>
      <c r="O647" s="43"/>
      <c r="P647" s="43"/>
      <c r="Q647" s="43"/>
      <c r="R647" s="43"/>
      <c r="S647" s="43"/>
      <c r="T647" s="79"/>
      <c r="AT647" s="25" t="s">
        <v>2254</v>
      </c>
      <c r="AU647" s="25" t="s">
        <v>82</v>
      </c>
    </row>
    <row r="648" spans="2:65" s="1" customFormat="1" ht="16.5" customHeight="1">
      <c r="B648" s="42"/>
      <c r="C648" s="209" t="s">
        <v>2081</v>
      </c>
      <c r="D648" s="209" t="s">
        <v>498</v>
      </c>
      <c r="E648" s="210" t="s">
        <v>13630</v>
      </c>
      <c r="F648" s="211" t="s">
        <v>13631</v>
      </c>
      <c r="G648" s="212" t="s">
        <v>13632</v>
      </c>
      <c r="H648" s="213">
        <v>1</v>
      </c>
      <c r="I648" s="214"/>
      <c r="J648" s="215">
        <f>ROUND(I648*H648,2)</f>
        <v>0</v>
      </c>
      <c r="K648" s="211" t="s">
        <v>23</v>
      </c>
      <c r="L648" s="62"/>
      <c r="M648" s="216" t="s">
        <v>23</v>
      </c>
      <c r="N648" s="217" t="s">
        <v>44</v>
      </c>
      <c r="O648" s="43"/>
      <c r="P648" s="218">
        <f>O648*H648</f>
        <v>0</v>
      </c>
      <c r="Q648" s="218">
        <v>0</v>
      </c>
      <c r="R648" s="218">
        <f>Q648*H648</f>
        <v>0</v>
      </c>
      <c r="S648" s="218">
        <v>0</v>
      </c>
      <c r="T648" s="219">
        <f>S648*H648</f>
        <v>0</v>
      </c>
      <c r="AR648" s="25" t="s">
        <v>502</v>
      </c>
      <c r="AT648" s="25" t="s">
        <v>498</v>
      </c>
      <c r="AU648" s="25" t="s">
        <v>82</v>
      </c>
      <c r="AY648" s="25" t="s">
        <v>492</v>
      </c>
      <c r="BE648" s="220">
        <f>IF(N648="základní",J648,0)</f>
        <v>0</v>
      </c>
      <c r="BF648" s="220">
        <f>IF(N648="snížená",J648,0)</f>
        <v>0</v>
      </c>
      <c r="BG648" s="220">
        <f>IF(N648="zákl. přenesená",J648,0)</f>
        <v>0</v>
      </c>
      <c r="BH648" s="220">
        <f>IF(N648="sníž. přenesená",J648,0)</f>
        <v>0</v>
      </c>
      <c r="BI648" s="220">
        <f>IF(N648="nulová",J648,0)</f>
        <v>0</v>
      </c>
      <c r="BJ648" s="25" t="s">
        <v>80</v>
      </c>
      <c r="BK648" s="220">
        <f>ROUND(I648*H648,2)</f>
        <v>0</v>
      </c>
      <c r="BL648" s="25" t="s">
        <v>502</v>
      </c>
      <c r="BM648" s="25" t="s">
        <v>3188</v>
      </c>
    </row>
    <row r="649" spans="2:65" s="1" customFormat="1">
      <c r="B649" s="42"/>
      <c r="C649" s="64"/>
      <c r="D649" s="221" t="s">
        <v>506</v>
      </c>
      <c r="E649" s="64"/>
      <c r="F649" s="222" t="s">
        <v>13631</v>
      </c>
      <c r="G649" s="64"/>
      <c r="H649" s="64"/>
      <c r="I649" s="177"/>
      <c r="J649" s="64"/>
      <c r="K649" s="64"/>
      <c r="L649" s="62"/>
      <c r="M649" s="223"/>
      <c r="N649" s="43"/>
      <c r="O649" s="43"/>
      <c r="P649" s="43"/>
      <c r="Q649" s="43"/>
      <c r="R649" s="43"/>
      <c r="S649" s="43"/>
      <c r="T649" s="79"/>
      <c r="AT649" s="25" t="s">
        <v>506</v>
      </c>
      <c r="AU649" s="25" t="s">
        <v>82</v>
      </c>
    </row>
    <row r="650" spans="2:65" s="1" customFormat="1" ht="36">
      <c r="B650" s="42"/>
      <c r="C650" s="64"/>
      <c r="D650" s="227" t="s">
        <v>2254</v>
      </c>
      <c r="E650" s="64"/>
      <c r="F650" s="273" t="s">
        <v>13633</v>
      </c>
      <c r="G650" s="64"/>
      <c r="H650" s="64"/>
      <c r="I650" s="177"/>
      <c r="J650" s="64"/>
      <c r="K650" s="64"/>
      <c r="L650" s="62"/>
      <c r="M650" s="223"/>
      <c r="N650" s="43"/>
      <c r="O650" s="43"/>
      <c r="P650" s="43"/>
      <c r="Q650" s="43"/>
      <c r="R650" s="43"/>
      <c r="S650" s="43"/>
      <c r="T650" s="79"/>
      <c r="AT650" s="25" t="s">
        <v>2254</v>
      </c>
      <c r="AU650" s="25" t="s">
        <v>82</v>
      </c>
    </row>
    <row r="651" spans="2:65" s="1" customFormat="1" ht="16.5" customHeight="1">
      <c r="B651" s="42"/>
      <c r="C651" s="209" t="s">
        <v>2092</v>
      </c>
      <c r="D651" s="209" t="s">
        <v>498</v>
      </c>
      <c r="E651" s="210" t="s">
        <v>13634</v>
      </c>
      <c r="F651" s="211" t="s">
        <v>13635</v>
      </c>
      <c r="G651" s="212" t="s">
        <v>2537</v>
      </c>
      <c r="H651" s="213">
        <v>1</v>
      </c>
      <c r="I651" s="214"/>
      <c r="J651" s="215">
        <f>ROUND(I651*H651,2)</f>
        <v>0</v>
      </c>
      <c r="K651" s="211" t="s">
        <v>23</v>
      </c>
      <c r="L651" s="62"/>
      <c r="M651" s="216" t="s">
        <v>23</v>
      </c>
      <c r="N651" s="217" t="s">
        <v>44</v>
      </c>
      <c r="O651" s="43"/>
      <c r="P651" s="218">
        <f>O651*H651</f>
        <v>0</v>
      </c>
      <c r="Q651" s="218">
        <v>0</v>
      </c>
      <c r="R651" s="218">
        <f>Q651*H651</f>
        <v>0</v>
      </c>
      <c r="S651" s="218">
        <v>0</v>
      </c>
      <c r="T651" s="219">
        <f>S651*H651</f>
        <v>0</v>
      </c>
      <c r="AR651" s="25" t="s">
        <v>502</v>
      </c>
      <c r="AT651" s="25" t="s">
        <v>498</v>
      </c>
      <c r="AU651" s="25" t="s">
        <v>82</v>
      </c>
      <c r="AY651" s="25" t="s">
        <v>492</v>
      </c>
      <c r="BE651" s="220">
        <f>IF(N651="základní",J651,0)</f>
        <v>0</v>
      </c>
      <c r="BF651" s="220">
        <f>IF(N651="snížená",J651,0)</f>
        <v>0</v>
      </c>
      <c r="BG651" s="220">
        <f>IF(N651="zákl. přenesená",J651,0)</f>
        <v>0</v>
      </c>
      <c r="BH651" s="220">
        <f>IF(N651="sníž. přenesená",J651,0)</f>
        <v>0</v>
      </c>
      <c r="BI651" s="220">
        <f>IF(N651="nulová",J651,0)</f>
        <v>0</v>
      </c>
      <c r="BJ651" s="25" t="s">
        <v>80</v>
      </c>
      <c r="BK651" s="220">
        <f>ROUND(I651*H651,2)</f>
        <v>0</v>
      </c>
      <c r="BL651" s="25" t="s">
        <v>502</v>
      </c>
      <c r="BM651" s="25" t="s">
        <v>3207</v>
      </c>
    </row>
    <row r="652" spans="2:65" s="1" customFormat="1">
      <c r="B652" s="42"/>
      <c r="C652" s="64"/>
      <c r="D652" s="221" t="s">
        <v>506</v>
      </c>
      <c r="E652" s="64"/>
      <c r="F652" s="222" t="s">
        <v>13635</v>
      </c>
      <c r="G652" s="64"/>
      <c r="H652" s="64"/>
      <c r="I652" s="177"/>
      <c r="J652" s="64"/>
      <c r="K652" s="64"/>
      <c r="L652" s="62"/>
      <c r="M652" s="223"/>
      <c r="N652" s="43"/>
      <c r="O652" s="43"/>
      <c r="P652" s="43"/>
      <c r="Q652" s="43"/>
      <c r="R652" s="43"/>
      <c r="S652" s="43"/>
      <c r="T652" s="79"/>
      <c r="AT652" s="25" t="s">
        <v>506</v>
      </c>
      <c r="AU652" s="25" t="s">
        <v>82</v>
      </c>
    </row>
    <row r="653" spans="2:65" s="1" customFormat="1" ht="60">
      <c r="B653" s="42"/>
      <c r="C653" s="64"/>
      <c r="D653" s="227" t="s">
        <v>2254</v>
      </c>
      <c r="E653" s="64"/>
      <c r="F653" s="273" t="s">
        <v>13636</v>
      </c>
      <c r="G653" s="64"/>
      <c r="H653" s="64"/>
      <c r="I653" s="177"/>
      <c r="J653" s="64"/>
      <c r="K653" s="64"/>
      <c r="L653" s="62"/>
      <c r="M653" s="223"/>
      <c r="N653" s="43"/>
      <c r="O653" s="43"/>
      <c r="P653" s="43"/>
      <c r="Q653" s="43"/>
      <c r="R653" s="43"/>
      <c r="S653" s="43"/>
      <c r="T653" s="79"/>
      <c r="AT653" s="25" t="s">
        <v>2254</v>
      </c>
      <c r="AU653" s="25" t="s">
        <v>82</v>
      </c>
    </row>
    <row r="654" spans="2:65" s="1" customFormat="1" ht="16.5" customHeight="1">
      <c r="B654" s="42"/>
      <c r="C654" s="209" t="s">
        <v>2096</v>
      </c>
      <c r="D654" s="209" t="s">
        <v>498</v>
      </c>
      <c r="E654" s="210" t="s">
        <v>13637</v>
      </c>
      <c r="F654" s="211" t="s">
        <v>13638</v>
      </c>
      <c r="G654" s="212" t="s">
        <v>2537</v>
      </c>
      <c r="H654" s="213">
        <v>2</v>
      </c>
      <c r="I654" s="214"/>
      <c r="J654" s="215">
        <f>ROUND(I654*H654,2)</f>
        <v>0</v>
      </c>
      <c r="K654" s="211" t="s">
        <v>23</v>
      </c>
      <c r="L654" s="62"/>
      <c r="M654" s="216" t="s">
        <v>23</v>
      </c>
      <c r="N654" s="217" t="s">
        <v>44</v>
      </c>
      <c r="O654" s="43"/>
      <c r="P654" s="218">
        <f>O654*H654</f>
        <v>0</v>
      </c>
      <c r="Q654" s="218">
        <v>0</v>
      </c>
      <c r="R654" s="218">
        <f>Q654*H654</f>
        <v>0</v>
      </c>
      <c r="S654" s="218">
        <v>0</v>
      </c>
      <c r="T654" s="219">
        <f>S654*H654</f>
        <v>0</v>
      </c>
      <c r="AR654" s="25" t="s">
        <v>502</v>
      </c>
      <c r="AT654" s="25" t="s">
        <v>498</v>
      </c>
      <c r="AU654" s="25" t="s">
        <v>82</v>
      </c>
      <c r="AY654" s="25" t="s">
        <v>492</v>
      </c>
      <c r="BE654" s="220">
        <f>IF(N654="základní",J654,0)</f>
        <v>0</v>
      </c>
      <c r="BF654" s="220">
        <f>IF(N654="snížená",J654,0)</f>
        <v>0</v>
      </c>
      <c r="BG654" s="220">
        <f>IF(N654="zákl. přenesená",J654,0)</f>
        <v>0</v>
      </c>
      <c r="BH654" s="220">
        <f>IF(N654="sníž. přenesená",J654,0)</f>
        <v>0</v>
      </c>
      <c r="BI654" s="220">
        <f>IF(N654="nulová",J654,0)</f>
        <v>0</v>
      </c>
      <c r="BJ654" s="25" t="s">
        <v>80</v>
      </c>
      <c r="BK654" s="220">
        <f>ROUND(I654*H654,2)</f>
        <v>0</v>
      </c>
      <c r="BL654" s="25" t="s">
        <v>502</v>
      </c>
      <c r="BM654" s="25" t="s">
        <v>3223</v>
      </c>
    </row>
    <row r="655" spans="2:65" s="1" customFormat="1">
      <c r="B655" s="42"/>
      <c r="C655" s="64"/>
      <c r="D655" s="221" t="s">
        <v>506</v>
      </c>
      <c r="E655" s="64"/>
      <c r="F655" s="222" t="s">
        <v>13638</v>
      </c>
      <c r="G655" s="64"/>
      <c r="H655" s="64"/>
      <c r="I655" s="177"/>
      <c r="J655" s="64"/>
      <c r="K655" s="64"/>
      <c r="L655" s="62"/>
      <c r="M655" s="223"/>
      <c r="N655" s="43"/>
      <c r="O655" s="43"/>
      <c r="P655" s="43"/>
      <c r="Q655" s="43"/>
      <c r="R655" s="43"/>
      <c r="S655" s="43"/>
      <c r="T655" s="79"/>
      <c r="AT655" s="25" t="s">
        <v>506</v>
      </c>
      <c r="AU655" s="25" t="s">
        <v>82</v>
      </c>
    </row>
    <row r="656" spans="2:65" s="1" customFormat="1" ht="24">
      <c r="B656" s="42"/>
      <c r="C656" s="64"/>
      <c r="D656" s="227" t="s">
        <v>2254</v>
      </c>
      <c r="E656" s="64"/>
      <c r="F656" s="273" t="s">
        <v>13639</v>
      </c>
      <c r="G656" s="64"/>
      <c r="H656" s="64"/>
      <c r="I656" s="177"/>
      <c r="J656" s="64"/>
      <c r="K656" s="64"/>
      <c r="L656" s="62"/>
      <c r="M656" s="223"/>
      <c r="N656" s="43"/>
      <c r="O656" s="43"/>
      <c r="P656" s="43"/>
      <c r="Q656" s="43"/>
      <c r="R656" s="43"/>
      <c r="S656" s="43"/>
      <c r="T656" s="79"/>
      <c r="AT656" s="25" t="s">
        <v>2254</v>
      </c>
      <c r="AU656" s="25" t="s">
        <v>82</v>
      </c>
    </row>
    <row r="657" spans="2:65" s="1" customFormat="1" ht="16.5" customHeight="1">
      <c r="B657" s="42"/>
      <c r="C657" s="209" t="s">
        <v>2101</v>
      </c>
      <c r="D657" s="209" t="s">
        <v>498</v>
      </c>
      <c r="E657" s="210" t="s">
        <v>13640</v>
      </c>
      <c r="F657" s="211" t="s">
        <v>13641</v>
      </c>
      <c r="G657" s="212" t="s">
        <v>2537</v>
      </c>
      <c r="H657" s="213">
        <v>2</v>
      </c>
      <c r="I657" s="214"/>
      <c r="J657" s="215">
        <f>ROUND(I657*H657,2)</f>
        <v>0</v>
      </c>
      <c r="K657" s="211" t="s">
        <v>23</v>
      </c>
      <c r="L657" s="62"/>
      <c r="M657" s="216" t="s">
        <v>23</v>
      </c>
      <c r="N657" s="217" t="s">
        <v>44</v>
      </c>
      <c r="O657" s="43"/>
      <c r="P657" s="218">
        <f>O657*H657</f>
        <v>0</v>
      </c>
      <c r="Q657" s="218">
        <v>0</v>
      </c>
      <c r="R657" s="218">
        <f>Q657*H657</f>
        <v>0</v>
      </c>
      <c r="S657" s="218">
        <v>0</v>
      </c>
      <c r="T657" s="219">
        <f>S657*H657</f>
        <v>0</v>
      </c>
      <c r="AR657" s="25" t="s">
        <v>502</v>
      </c>
      <c r="AT657" s="25" t="s">
        <v>498</v>
      </c>
      <c r="AU657" s="25" t="s">
        <v>82</v>
      </c>
      <c r="AY657" s="25" t="s">
        <v>492</v>
      </c>
      <c r="BE657" s="220">
        <f>IF(N657="základní",J657,0)</f>
        <v>0</v>
      </c>
      <c r="BF657" s="220">
        <f>IF(N657="snížená",J657,0)</f>
        <v>0</v>
      </c>
      <c r="BG657" s="220">
        <f>IF(N657="zákl. přenesená",J657,0)</f>
        <v>0</v>
      </c>
      <c r="BH657" s="220">
        <f>IF(N657="sníž. přenesená",J657,0)</f>
        <v>0</v>
      </c>
      <c r="BI657" s="220">
        <f>IF(N657="nulová",J657,0)</f>
        <v>0</v>
      </c>
      <c r="BJ657" s="25" t="s">
        <v>80</v>
      </c>
      <c r="BK657" s="220">
        <f>ROUND(I657*H657,2)</f>
        <v>0</v>
      </c>
      <c r="BL657" s="25" t="s">
        <v>502</v>
      </c>
      <c r="BM657" s="25" t="s">
        <v>3250</v>
      </c>
    </row>
    <row r="658" spans="2:65" s="1" customFormat="1">
      <c r="B658" s="42"/>
      <c r="C658" s="64"/>
      <c r="D658" s="221" t="s">
        <v>506</v>
      </c>
      <c r="E658" s="64"/>
      <c r="F658" s="222" t="s">
        <v>13641</v>
      </c>
      <c r="G658" s="64"/>
      <c r="H658" s="64"/>
      <c r="I658" s="177"/>
      <c r="J658" s="64"/>
      <c r="K658" s="64"/>
      <c r="L658" s="62"/>
      <c r="M658" s="223"/>
      <c r="N658" s="43"/>
      <c r="O658" s="43"/>
      <c r="P658" s="43"/>
      <c r="Q658" s="43"/>
      <c r="R658" s="43"/>
      <c r="S658" s="43"/>
      <c r="T658" s="79"/>
      <c r="AT658" s="25" t="s">
        <v>506</v>
      </c>
      <c r="AU658" s="25" t="s">
        <v>82</v>
      </c>
    </row>
    <row r="659" spans="2:65" s="1" customFormat="1" ht="24">
      <c r="B659" s="42"/>
      <c r="C659" s="64"/>
      <c r="D659" s="227" t="s">
        <v>2254</v>
      </c>
      <c r="E659" s="64"/>
      <c r="F659" s="273" t="s">
        <v>13639</v>
      </c>
      <c r="G659" s="64"/>
      <c r="H659" s="64"/>
      <c r="I659" s="177"/>
      <c r="J659" s="64"/>
      <c r="K659" s="64"/>
      <c r="L659" s="62"/>
      <c r="M659" s="223"/>
      <c r="N659" s="43"/>
      <c r="O659" s="43"/>
      <c r="P659" s="43"/>
      <c r="Q659" s="43"/>
      <c r="R659" s="43"/>
      <c r="S659" s="43"/>
      <c r="T659" s="79"/>
      <c r="AT659" s="25" t="s">
        <v>2254</v>
      </c>
      <c r="AU659" s="25" t="s">
        <v>82</v>
      </c>
    </row>
    <row r="660" spans="2:65" s="1" customFormat="1" ht="16.5" customHeight="1">
      <c r="B660" s="42"/>
      <c r="C660" s="209" t="s">
        <v>2108</v>
      </c>
      <c r="D660" s="209" t="s">
        <v>498</v>
      </c>
      <c r="E660" s="210" t="s">
        <v>13642</v>
      </c>
      <c r="F660" s="211" t="s">
        <v>13643</v>
      </c>
      <c r="G660" s="212" t="s">
        <v>2537</v>
      </c>
      <c r="H660" s="213">
        <v>1</v>
      </c>
      <c r="I660" s="214"/>
      <c r="J660" s="215">
        <f>ROUND(I660*H660,2)</f>
        <v>0</v>
      </c>
      <c r="K660" s="211" t="s">
        <v>23</v>
      </c>
      <c r="L660" s="62"/>
      <c r="M660" s="216" t="s">
        <v>23</v>
      </c>
      <c r="N660" s="217" t="s">
        <v>44</v>
      </c>
      <c r="O660" s="43"/>
      <c r="P660" s="218">
        <f>O660*H660</f>
        <v>0</v>
      </c>
      <c r="Q660" s="218">
        <v>0</v>
      </c>
      <c r="R660" s="218">
        <f>Q660*H660</f>
        <v>0</v>
      </c>
      <c r="S660" s="218">
        <v>0</v>
      </c>
      <c r="T660" s="219">
        <f>S660*H660</f>
        <v>0</v>
      </c>
      <c r="AR660" s="25" t="s">
        <v>502</v>
      </c>
      <c r="AT660" s="25" t="s">
        <v>498</v>
      </c>
      <c r="AU660" s="25" t="s">
        <v>82</v>
      </c>
      <c r="AY660" s="25" t="s">
        <v>492</v>
      </c>
      <c r="BE660" s="220">
        <f>IF(N660="základní",J660,0)</f>
        <v>0</v>
      </c>
      <c r="BF660" s="220">
        <f>IF(N660="snížená",J660,0)</f>
        <v>0</v>
      </c>
      <c r="BG660" s="220">
        <f>IF(N660="zákl. přenesená",J660,0)</f>
        <v>0</v>
      </c>
      <c r="BH660" s="220">
        <f>IF(N660="sníž. přenesená",J660,0)</f>
        <v>0</v>
      </c>
      <c r="BI660" s="220">
        <f>IF(N660="nulová",J660,0)</f>
        <v>0</v>
      </c>
      <c r="BJ660" s="25" t="s">
        <v>80</v>
      </c>
      <c r="BK660" s="220">
        <f>ROUND(I660*H660,2)</f>
        <v>0</v>
      </c>
      <c r="BL660" s="25" t="s">
        <v>502</v>
      </c>
      <c r="BM660" s="25" t="s">
        <v>3263</v>
      </c>
    </row>
    <row r="661" spans="2:65" s="1" customFormat="1">
      <c r="B661" s="42"/>
      <c r="C661" s="64"/>
      <c r="D661" s="221" t="s">
        <v>506</v>
      </c>
      <c r="E661" s="64"/>
      <c r="F661" s="222" t="s">
        <v>13643</v>
      </c>
      <c r="G661" s="64"/>
      <c r="H661" s="64"/>
      <c r="I661" s="177"/>
      <c r="J661" s="64"/>
      <c r="K661" s="64"/>
      <c r="L661" s="62"/>
      <c r="M661" s="223"/>
      <c r="N661" s="43"/>
      <c r="O661" s="43"/>
      <c r="P661" s="43"/>
      <c r="Q661" s="43"/>
      <c r="R661" s="43"/>
      <c r="S661" s="43"/>
      <c r="T661" s="79"/>
      <c r="AT661" s="25" t="s">
        <v>506</v>
      </c>
      <c r="AU661" s="25" t="s">
        <v>82</v>
      </c>
    </row>
    <row r="662" spans="2:65" s="1" customFormat="1" ht="24">
      <c r="B662" s="42"/>
      <c r="C662" s="64"/>
      <c r="D662" s="227" t="s">
        <v>2254</v>
      </c>
      <c r="E662" s="64"/>
      <c r="F662" s="273" t="s">
        <v>13670</v>
      </c>
      <c r="G662" s="64"/>
      <c r="H662" s="64"/>
      <c r="I662" s="177"/>
      <c r="J662" s="64"/>
      <c r="K662" s="64"/>
      <c r="L662" s="62"/>
      <c r="M662" s="223"/>
      <c r="N662" s="43"/>
      <c r="O662" s="43"/>
      <c r="P662" s="43"/>
      <c r="Q662" s="43"/>
      <c r="R662" s="43"/>
      <c r="S662" s="43"/>
      <c r="T662" s="79"/>
      <c r="AT662" s="25" t="s">
        <v>2254</v>
      </c>
      <c r="AU662" s="25" t="s">
        <v>82</v>
      </c>
    </row>
    <row r="663" spans="2:65" s="1" customFormat="1" ht="16.5" customHeight="1">
      <c r="B663" s="42"/>
      <c r="C663" s="209" t="s">
        <v>2113</v>
      </c>
      <c r="D663" s="209" t="s">
        <v>498</v>
      </c>
      <c r="E663" s="210" t="s">
        <v>13645</v>
      </c>
      <c r="F663" s="211" t="s">
        <v>13646</v>
      </c>
      <c r="G663" s="212" t="s">
        <v>832</v>
      </c>
      <c r="H663" s="213">
        <v>40</v>
      </c>
      <c r="I663" s="214"/>
      <c r="J663" s="215">
        <f>ROUND(I663*H663,2)</f>
        <v>0</v>
      </c>
      <c r="K663" s="211" t="s">
        <v>23</v>
      </c>
      <c r="L663" s="62"/>
      <c r="M663" s="216" t="s">
        <v>23</v>
      </c>
      <c r="N663" s="217" t="s">
        <v>44</v>
      </c>
      <c r="O663" s="43"/>
      <c r="P663" s="218">
        <f>O663*H663</f>
        <v>0</v>
      </c>
      <c r="Q663" s="218">
        <v>0</v>
      </c>
      <c r="R663" s="218">
        <f>Q663*H663</f>
        <v>0</v>
      </c>
      <c r="S663" s="218">
        <v>0</v>
      </c>
      <c r="T663" s="219">
        <f>S663*H663</f>
        <v>0</v>
      </c>
      <c r="AR663" s="25" t="s">
        <v>502</v>
      </c>
      <c r="AT663" s="25" t="s">
        <v>498</v>
      </c>
      <c r="AU663" s="25" t="s">
        <v>82</v>
      </c>
      <c r="AY663" s="25" t="s">
        <v>492</v>
      </c>
      <c r="BE663" s="220">
        <f>IF(N663="základní",J663,0)</f>
        <v>0</v>
      </c>
      <c r="BF663" s="220">
        <f>IF(N663="snížená",J663,0)</f>
        <v>0</v>
      </c>
      <c r="BG663" s="220">
        <f>IF(N663="zákl. přenesená",J663,0)</f>
        <v>0</v>
      </c>
      <c r="BH663" s="220">
        <f>IF(N663="sníž. přenesená",J663,0)</f>
        <v>0</v>
      </c>
      <c r="BI663" s="220">
        <f>IF(N663="nulová",J663,0)</f>
        <v>0</v>
      </c>
      <c r="BJ663" s="25" t="s">
        <v>80</v>
      </c>
      <c r="BK663" s="220">
        <f>ROUND(I663*H663,2)</f>
        <v>0</v>
      </c>
      <c r="BL663" s="25" t="s">
        <v>502</v>
      </c>
      <c r="BM663" s="25" t="s">
        <v>3277</v>
      </c>
    </row>
    <row r="664" spans="2:65" s="1" customFormat="1">
      <c r="B664" s="42"/>
      <c r="C664" s="64"/>
      <c r="D664" s="221" t="s">
        <v>506</v>
      </c>
      <c r="E664" s="64"/>
      <c r="F664" s="222" t="s">
        <v>13646</v>
      </c>
      <c r="G664" s="64"/>
      <c r="H664" s="64"/>
      <c r="I664" s="177"/>
      <c r="J664" s="64"/>
      <c r="K664" s="64"/>
      <c r="L664" s="62"/>
      <c r="M664" s="223"/>
      <c r="N664" s="43"/>
      <c r="O664" s="43"/>
      <c r="P664" s="43"/>
      <c r="Q664" s="43"/>
      <c r="R664" s="43"/>
      <c r="S664" s="43"/>
      <c r="T664" s="79"/>
      <c r="AT664" s="25" t="s">
        <v>506</v>
      </c>
      <c r="AU664" s="25" t="s">
        <v>82</v>
      </c>
    </row>
    <row r="665" spans="2:65" s="1" customFormat="1" ht="48">
      <c r="B665" s="42"/>
      <c r="C665" s="64"/>
      <c r="D665" s="227" t="s">
        <v>2254</v>
      </c>
      <c r="E665" s="64"/>
      <c r="F665" s="273" t="s">
        <v>13647</v>
      </c>
      <c r="G665" s="64"/>
      <c r="H665" s="64"/>
      <c r="I665" s="177"/>
      <c r="J665" s="64"/>
      <c r="K665" s="64"/>
      <c r="L665" s="62"/>
      <c r="M665" s="223"/>
      <c r="N665" s="43"/>
      <c r="O665" s="43"/>
      <c r="P665" s="43"/>
      <c r="Q665" s="43"/>
      <c r="R665" s="43"/>
      <c r="S665" s="43"/>
      <c r="T665" s="79"/>
      <c r="AT665" s="25" t="s">
        <v>2254</v>
      </c>
      <c r="AU665" s="25" t="s">
        <v>82</v>
      </c>
    </row>
    <row r="666" spans="2:65" s="1" customFormat="1" ht="16.5" customHeight="1">
      <c r="B666" s="42"/>
      <c r="C666" s="209" t="s">
        <v>2119</v>
      </c>
      <c r="D666" s="209" t="s">
        <v>498</v>
      </c>
      <c r="E666" s="210" t="s">
        <v>13648</v>
      </c>
      <c r="F666" s="211" t="s">
        <v>13649</v>
      </c>
      <c r="G666" s="212" t="s">
        <v>13632</v>
      </c>
      <c r="H666" s="213">
        <v>1</v>
      </c>
      <c r="I666" s="214"/>
      <c r="J666" s="215">
        <f>ROUND(I666*H666,2)</f>
        <v>0</v>
      </c>
      <c r="K666" s="211" t="s">
        <v>23</v>
      </c>
      <c r="L666" s="62"/>
      <c r="M666" s="216" t="s">
        <v>23</v>
      </c>
      <c r="N666" s="217" t="s">
        <v>44</v>
      </c>
      <c r="O666" s="43"/>
      <c r="P666" s="218">
        <f>O666*H666</f>
        <v>0</v>
      </c>
      <c r="Q666" s="218">
        <v>0</v>
      </c>
      <c r="R666" s="218">
        <f>Q666*H666</f>
        <v>0</v>
      </c>
      <c r="S666" s="218">
        <v>0</v>
      </c>
      <c r="T666" s="219">
        <f>S666*H666</f>
        <v>0</v>
      </c>
      <c r="AR666" s="25" t="s">
        <v>502</v>
      </c>
      <c r="AT666" s="25" t="s">
        <v>498</v>
      </c>
      <c r="AU666" s="25" t="s">
        <v>82</v>
      </c>
      <c r="AY666" s="25" t="s">
        <v>492</v>
      </c>
      <c r="BE666" s="220">
        <f>IF(N666="základní",J666,0)</f>
        <v>0</v>
      </c>
      <c r="BF666" s="220">
        <f>IF(N666="snížená",J666,0)</f>
        <v>0</v>
      </c>
      <c r="BG666" s="220">
        <f>IF(N666="zákl. přenesená",J666,0)</f>
        <v>0</v>
      </c>
      <c r="BH666" s="220">
        <f>IF(N666="sníž. přenesená",J666,0)</f>
        <v>0</v>
      </c>
      <c r="BI666" s="220">
        <f>IF(N666="nulová",J666,0)</f>
        <v>0</v>
      </c>
      <c r="BJ666" s="25" t="s">
        <v>80</v>
      </c>
      <c r="BK666" s="220">
        <f>ROUND(I666*H666,2)</f>
        <v>0</v>
      </c>
      <c r="BL666" s="25" t="s">
        <v>502</v>
      </c>
      <c r="BM666" s="25" t="s">
        <v>3289</v>
      </c>
    </row>
    <row r="667" spans="2:65" s="1" customFormat="1">
      <c r="B667" s="42"/>
      <c r="C667" s="64"/>
      <c r="D667" s="221" t="s">
        <v>506</v>
      </c>
      <c r="E667" s="64"/>
      <c r="F667" s="222" t="s">
        <v>13649</v>
      </c>
      <c r="G667" s="64"/>
      <c r="H667" s="64"/>
      <c r="I667" s="177"/>
      <c r="J667" s="64"/>
      <c r="K667" s="64"/>
      <c r="L667" s="62"/>
      <c r="M667" s="223"/>
      <c r="N667" s="43"/>
      <c r="O667" s="43"/>
      <c r="P667" s="43"/>
      <c r="Q667" s="43"/>
      <c r="R667" s="43"/>
      <c r="S667" s="43"/>
      <c r="T667" s="79"/>
      <c r="AT667" s="25" t="s">
        <v>506</v>
      </c>
      <c r="AU667" s="25" t="s">
        <v>82</v>
      </c>
    </row>
    <row r="668" spans="2:65" s="1" customFormat="1" ht="24">
      <c r="B668" s="42"/>
      <c r="C668" s="64"/>
      <c r="D668" s="227" t="s">
        <v>2254</v>
      </c>
      <c r="E668" s="64"/>
      <c r="F668" s="273" t="s">
        <v>13650</v>
      </c>
      <c r="G668" s="64"/>
      <c r="H668" s="64"/>
      <c r="I668" s="177"/>
      <c r="J668" s="64"/>
      <c r="K668" s="64"/>
      <c r="L668" s="62"/>
      <c r="M668" s="223"/>
      <c r="N668" s="43"/>
      <c r="O668" s="43"/>
      <c r="P668" s="43"/>
      <c r="Q668" s="43"/>
      <c r="R668" s="43"/>
      <c r="S668" s="43"/>
      <c r="T668" s="79"/>
      <c r="AT668" s="25" t="s">
        <v>2254</v>
      </c>
      <c r="AU668" s="25" t="s">
        <v>82</v>
      </c>
    </row>
    <row r="669" spans="2:65" s="1" customFormat="1" ht="16.5" customHeight="1">
      <c r="B669" s="42"/>
      <c r="C669" s="209" t="s">
        <v>2125</v>
      </c>
      <c r="D669" s="209" t="s">
        <v>498</v>
      </c>
      <c r="E669" s="210" t="s">
        <v>13686</v>
      </c>
      <c r="F669" s="211" t="s">
        <v>13652</v>
      </c>
      <c r="G669" s="212" t="s">
        <v>13632</v>
      </c>
      <c r="H669" s="213">
        <v>1</v>
      </c>
      <c r="I669" s="214"/>
      <c r="J669" s="215">
        <f>ROUND(I669*H669,2)</f>
        <v>0</v>
      </c>
      <c r="K669" s="211" t="s">
        <v>23</v>
      </c>
      <c r="L669" s="62"/>
      <c r="M669" s="216" t="s">
        <v>23</v>
      </c>
      <c r="N669" s="217" t="s">
        <v>44</v>
      </c>
      <c r="O669" s="43"/>
      <c r="P669" s="218">
        <f>O669*H669</f>
        <v>0</v>
      </c>
      <c r="Q669" s="218">
        <v>0</v>
      </c>
      <c r="R669" s="218">
        <f>Q669*H669</f>
        <v>0</v>
      </c>
      <c r="S669" s="218">
        <v>0</v>
      </c>
      <c r="T669" s="219">
        <f>S669*H669</f>
        <v>0</v>
      </c>
      <c r="AR669" s="25" t="s">
        <v>502</v>
      </c>
      <c r="AT669" s="25" t="s">
        <v>498</v>
      </c>
      <c r="AU669" s="25" t="s">
        <v>82</v>
      </c>
      <c r="AY669" s="25" t="s">
        <v>492</v>
      </c>
      <c r="BE669" s="220">
        <f>IF(N669="základní",J669,0)</f>
        <v>0</v>
      </c>
      <c r="BF669" s="220">
        <f>IF(N669="snížená",J669,0)</f>
        <v>0</v>
      </c>
      <c r="BG669" s="220">
        <f>IF(N669="zákl. přenesená",J669,0)</f>
        <v>0</v>
      </c>
      <c r="BH669" s="220">
        <f>IF(N669="sníž. přenesená",J669,0)</f>
        <v>0</v>
      </c>
      <c r="BI669" s="220">
        <f>IF(N669="nulová",J669,0)</f>
        <v>0</v>
      </c>
      <c r="BJ669" s="25" t="s">
        <v>80</v>
      </c>
      <c r="BK669" s="220">
        <f>ROUND(I669*H669,2)</f>
        <v>0</v>
      </c>
      <c r="BL669" s="25" t="s">
        <v>502</v>
      </c>
      <c r="BM669" s="25" t="s">
        <v>3303</v>
      </c>
    </row>
    <row r="670" spans="2:65" s="1" customFormat="1">
      <c r="B670" s="42"/>
      <c r="C670" s="64"/>
      <c r="D670" s="221" t="s">
        <v>506</v>
      </c>
      <c r="E670" s="64"/>
      <c r="F670" s="222" t="s">
        <v>13652</v>
      </c>
      <c r="G670" s="64"/>
      <c r="H670" s="64"/>
      <c r="I670" s="177"/>
      <c r="J670" s="64"/>
      <c r="K670" s="64"/>
      <c r="L670" s="62"/>
      <c r="M670" s="223"/>
      <c r="N670" s="43"/>
      <c r="O670" s="43"/>
      <c r="P670" s="43"/>
      <c r="Q670" s="43"/>
      <c r="R670" s="43"/>
      <c r="S670" s="43"/>
      <c r="T670" s="79"/>
      <c r="AT670" s="25" t="s">
        <v>506</v>
      </c>
      <c r="AU670" s="25" t="s">
        <v>82</v>
      </c>
    </row>
    <row r="671" spans="2:65" s="1" customFormat="1" ht="24">
      <c r="B671" s="42"/>
      <c r="C671" s="64"/>
      <c r="D671" s="227" t="s">
        <v>2254</v>
      </c>
      <c r="E671" s="64"/>
      <c r="F671" s="273" t="s">
        <v>13653</v>
      </c>
      <c r="G671" s="64"/>
      <c r="H671" s="64"/>
      <c r="I671" s="177"/>
      <c r="J671" s="64"/>
      <c r="K671" s="64"/>
      <c r="L671" s="62"/>
      <c r="M671" s="223"/>
      <c r="N671" s="43"/>
      <c r="O671" s="43"/>
      <c r="P671" s="43"/>
      <c r="Q671" s="43"/>
      <c r="R671" s="43"/>
      <c r="S671" s="43"/>
      <c r="T671" s="79"/>
      <c r="AT671" s="25" t="s">
        <v>2254</v>
      </c>
      <c r="AU671" s="25" t="s">
        <v>82</v>
      </c>
    </row>
    <row r="672" spans="2:65" s="1" customFormat="1" ht="16.5" customHeight="1">
      <c r="B672" s="42"/>
      <c r="C672" s="209" t="s">
        <v>2129</v>
      </c>
      <c r="D672" s="209" t="s">
        <v>498</v>
      </c>
      <c r="E672" s="210" t="s">
        <v>13654</v>
      </c>
      <c r="F672" s="211" t="s">
        <v>13652</v>
      </c>
      <c r="G672" s="212" t="s">
        <v>13632</v>
      </c>
      <c r="H672" s="213">
        <v>1</v>
      </c>
      <c r="I672" s="214"/>
      <c r="J672" s="215">
        <f>ROUND(I672*H672,2)</f>
        <v>0</v>
      </c>
      <c r="K672" s="211" t="s">
        <v>23</v>
      </c>
      <c r="L672" s="62"/>
      <c r="M672" s="216" t="s">
        <v>23</v>
      </c>
      <c r="N672" s="217" t="s">
        <v>44</v>
      </c>
      <c r="O672" s="43"/>
      <c r="P672" s="218">
        <f>O672*H672</f>
        <v>0</v>
      </c>
      <c r="Q672" s="218">
        <v>0</v>
      </c>
      <c r="R672" s="218">
        <f>Q672*H672</f>
        <v>0</v>
      </c>
      <c r="S672" s="218">
        <v>0</v>
      </c>
      <c r="T672" s="219">
        <f>S672*H672</f>
        <v>0</v>
      </c>
      <c r="AR672" s="25" t="s">
        <v>502</v>
      </c>
      <c r="AT672" s="25" t="s">
        <v>498</v>
      </c>
      <c r="AU672" s="25" t="s">
        <v>82</v>
      </c>
      <c r="AY672" s="25" t="s">
        <v>492</v>
      </c>
      <c r="BE672" s="220">
        <f>IF(N672="základní",J672,0)</f>
        <v>0</v>
      </c>
      <c r="BF672" s="220">
        <f>IF(N672="snížená",J672,0)</f>
        <v>0</v>
      </c>
      <c r="BG672" s="220">
        <f>IF(N672="zákl. přenesená",J672,0)</f>
        <v>0</v>
      </c>
      <c r="BH672" s="220">
        <f>IF(N672="sníž. přenesená",J672,0)</f>
        <v>0</v>
      </c>
      <c r="BI672" s="220">
        <f>IF(N672="nulová",J672,0)</f>
        <v>0</v>
      </c>
      <c r="BJ672" s="25" t="s">
        <v>80</v>
      </c>
      <c r="BK672" s="220">
        <f>ROUND(I672*H672,2)</f>
        <v>0</v>
      </c>
      <c r="BL672" s="25" t="s">
        <v>502</v>
      </c>
      <c r="BM672" s="25" t="s">
        <v>3315</v>
      </c>
    </row>
    <row r="673" spans="2:65" s="1" customFormat="1">
      <c r="B673" s="42"/>
      <c r="C673" s="64"/>
      <c r="D673" s="221" t="s">
        <v>506</v>
      </c>
      <c r="E673" s="64"/>
      <c r="F673" s="222" t="s">
        <v>13652</v>
      </c>
      <c r="G673" s="64"/>
      <c r="H673" s="64"/>
      <c r="I673" s="177"/>
      <c r="J673" s="64"/>
      <c r="K673" s="64"/>
      <c r="L673" s="62"/>
      <c r="M673" s="223"/>
      <c r="N673" s="43"/>
      <c r="O673" s="43"/>
      <c r="P673" s="43"/>
      <c r="Q673" s="43"/>
      <c r="R673" s="43"/>
      <c r="S673" s="43"/>
      <c r="T673" s="79"/>
      <c r="AT673" s="25" t="s">
        <v>506</v>
      </c>
      <c r="AU673" s="25" t="s">
        <v>82</v>
      </c>
    </row>
    <row r="674" spans="2:65" s="1" customFormat="1" ht="36">
      <c r="B674" s="42"/>
      <c r="C674" s="64"/>
      <c r="D674" s="227" t="s">
        <v>2254</v>
      </c>
      <c r="E674" s="64"/>
      <c r="F674" s="273" t="s">
        <v>13655</v>
      </c>
      <c r="G674" s="64"/>
      <c r="H674" s="64"/>
      <c r="I674" s="177"/>
      <c r="J674" s="64"/>
      <c r="K674" s="64"/>
      <c r="L674" s="62"/>
      <c r="M674" s="223"/>
      <c r="N674" s="43"/>
      <c r="O674" s="43"/>
      <c r="P674" s="43"/>
      <c r="Q674" s="43"/>
      <c r="R674" s="43"/>
      <c r="S674" s="43"/>
      <c r="T674" s="79"/>
      <c r="AT674" s="25" t="s">
        <v>2254</v>
      </c>
      <c r="AU674" s="25" t="s">
        <v>82</v>
      </c>
    </row>
    <row r="675" spans="2:65" s="1" customFormat="1" ht="16.5" customHeight="1">
      <c r="B675" s="42"/>
      <c r="C675" s="209" t="s">
        <v>2133</v>
      </c>
      <c r="D675" s="209" t="s">
        <v>498</v>
      </c>
      <c r="E675" s="210" t="s">
        <v>13656</v>
      </c>
      <c r="F675" s="211" t="s">
        <v>13652</v>
      </c>
      <c r="G675" s="212" t="s">
        <v>13632</v>
      </c>
      <c r="H675" s="213">
        <v>1</v>
      </c>
      <c r="I675" s="214"/>
      <c r="J675" s="215">
        <f>ROUND(I675*H675,2)</f>
        <v>0</v>
      </c>
      <c r="K675" s="211" t="s">
        <v>23</v>
      </c>
      <c r="L675" s="62"/>
      <c r="M675" s="216" t="s">
        <v>23</v>
      </c>
      <c r="N675" s="217" t="s">
        <v>44</v>
      </c>
      <c r="O675" s="43"/>
      <c r="P675" s="218">
        <f>O675*H675</f>
        <v>0</v>
      </c>
      <c r="Q675" s="218">
        <v>0</v>
      </c>
      <c r="R675" s="218">
        <f>Q675*H675</f>
        <v>0</v>
      </c>
      <c r="S675" s="218">
        <v>0</v>
      </c>
      <c r="T675" s="219">
        <f>S675*H675</f>
        <v>0</v>
      </c>
      <c r="AR675" s="25" t="s">
        <v>502</v>
      </c>
      <c r="AT675" s="25" t="s">
        <v>498</v>
      </c>
      <c r="AU675" s="25" t="s">
        <v>82</v>
      </c>
      <c r="AY675" s="25" t="s">
        <v>492</v>
      </c>
      <c r="BE675" s="220">
        <f>IF(N675="základní",J675,0)</f>
        <v>0</v>
      </c>
      <c r="BF675" s="220">
        <f>IF(N675="snížená",J675,0)</f>
        <v>0</v>
      </c>
      <c r="BG675" s="220">
        <f>IF(N675="zákl. přenesená",J675,0)</f>
        <v>0</v>
      </c>
      <c r="BH675" s="220">
        <f>IF(N675="sníž. přenesená",J675,0)</f>
        <v>0</v>
      </c>
      <c r="BI675" s="220">
        <f>IF(N675="nulová",J675,0)</f>
        <v>0</v>
      </c>
      <c r="BJ675" s="25" t="s">
        <v>80</v>
      </c>
      <c r="BK675" s="220">
        <f>ROUND(I675*H675,2)</f>
        <v>0</v>
      </c>
      <c r="BL675" s="25" t="s">
        <v>502</v>
      </c>
      <c r="BM675" s="25" t="s">
        <v>3324</v>
      </c>
    </row>
    <row r="676" spans="2:65" s="1" customFormat="1">
      <c r="B676" s="42"/>
      <c r="C676" s="64"/>
      <c r="D676" s="221" t="s">
        <v>506</v>
      </c>
      <c r="E676" s="64"/>
      <c r="F676" s="222" t="s">
        <v>13652</v>
      </c>
      <c r="G676" s="64"/>
      <c r="H676" s="64"/>
      <c r="I676" s="177"/>
      <c r="J676" s="64"/>
      <c r="K676" s="64"/>
      <c r="L676" s="62"/>
      <c r="M676" s="223"/>
      <c r="N676" s="43"/>
      <c r="O676" s="43"/>
      <c r="P676" s="43"/>
      <c r="Q676" s="43"/>
      <c r="R676" s="43"/>
      <c r="S676" s="43"/>
      <c r="T676" s="79"/>
      <c r="AT676" s="25" t="s">
        <v>506</v>
      </c>
      <c r="AU676" s="25" t="s">
        <v>82</v>
      </c>
    </row>
    <row r="677" spans="2:65" s="1" customFormat="1" ht="36">
      <c r="B677" s="42"/>
      <c r="C677" s="64"/>
      <c r="D677" s="227" t="s">
        <v>2254</v>
      </c>
      <c r="E677" s="64"/>
      <c r="F677" s="273" t="s">
        <v>13657</v>
      </c>
      <c r="G677" s="64"/>
      <c r="H677" s="64"/>
      <c r="I677" s="177"/>
      <c r="J677" s="64"/>
      <c r="K677" s="64"/>
      <c r="L677" s="62"/>
      <c r="M677" s="223"/>
      <c r="N677" s="43"/>
      <c r="O677" s="43"/>
      <c r="P677" s="43"/>
      <c r="Q677" s="43"/>
      <c r="R677" s="43"/>
      <c r="S677" s="43"/>
      <c r="T677" s="79"/>
      <c r="AT677" s="25" t="s">
        <v>2254</v>
      </c>
      <c r="AU677" s="25" t="s">
        <v>82</v>
      </c>
    </row>
    <row r="678" spans="2:65" s="1" customFormat="1" ht="16.5" customHeight="1">
      <c r="B678" s="42"/>
      <c r="C678" s="209" t="s">
        <v>2139</v>
      </c>
      <c r="D678" s="209" t="s">
        <v>498</v>
      </c>
      <c r="E678" s="210" t="s">
        <v>13658</v>
      </c>
      <c r="F678" s="211" t="s">
        <v>13652</v>
      </c>
      <c r="G678" s="212" t="s">
        <v>13632</v>
      </c>
      <c r="H678" s="213">
        <v>1</v>
      </c>
      <c r="I678" s="214"/>
      <c r="J678" s="215">
        <f>ROUND(I678*H678,2)</f>
        <v>0</v>
      </c>
      <c r="K678" s="211" t="s">
        <v>23</v>
      </c>
      <c r="L678" s="62"/>
      <c r="M678" s="216" t="s">
        <v>23</v>
      </c>
      <c r="N678" s="217" t="s">
        <v>44</v>
      </c>
      <c r="O678" s="43"/>
      <c r="P678" s="218">
        <f>O678*H678</f>
        <v>0</v>
      </c>
      <c r="Q678" s="218">
        <v>0</v>
      </c>
      <c r="R678" s="218">
        <f>Q678*H678</f>
        <v>0</v>
      </c>
      <c r="S678" s="218">
        <v>0</v>
      </c>
      <c r="T678" s="219">
        <f>S678*H678</f>
        <v>0</v>
      </c>
      <c r="AR678" s="25" t="s">
        <v>502</v>
      </c>
      <c r="AT678" s="25" t="s">
        <v>498</v>
      </c>
      <c r="AU678" s="25" t="s">
        <v>82</v>
      </c>
      <c r="AY678" s="25" t="s">
        <v>492</v>
      </c>
      <c r="BE678" s="220">
        <f>IF(N678="základní",J678,0)</f>
        <v>0</v>
      </c>
      <c r="BF678" s="220">
        <f>IF(N678="snížená",J678,0)</f>
        <v>0</v>
      </c>
      <c r="BG678" s="220">
        <f>IF(N678="zákl. přenesená",J678,0)</f>
        <v>0</v>
      </c>
      <c r="BH678" s="220">
        <f>IF(N678="sníž. přenesená",J678,0)</f>
        <v>0</v>
      </c>
      <c r="BI678" s="220">
        <f>IF(N678="nulová",J678,0)</f>
        <v>0</v>
      </c>
      <c r="BJ678" s="25" t="s">
        <v>80</v>
      </c>
      <c r="BK678" s="220">
        <f>ROUND(I678*H678,2)</f>
        <v>0</v>
      </c>
      <c r="BL678" s="25" t="s">
        <v>502</v>
      </c>
      <c r="BM678" s="25" t="s">
        <v>3336</v>
      </c>
    </row>
    <row r="679" spans="2:65" s="1" customFormat="1">
      <c r="B679" s="42"/>
      <c r="C679" s="64"/>
      <c r="D679" s="221" t="s">
        <v>506</v>
      </c>
      <c r="E679" s="64"/>
      <c r="F679" s="222" t="s">
        <v>13652</v>
      </c>
      <c r="G679" s="64"/>
      <c r="H679" s="64"/>
      <c r="I679" s="177"/>
      <c r="J679" s="64"/>
      <c r="K679" s="64"/>
      <c r="L679" s="62"/>
      <c r="M679" s="223"/>
      <c r="N679" s="43"/>
      <c r="O679" s="43"/>
      <c r="P679" s="43"/>
      <c r="Q679" s="43"/>
      <c r="R679" s="43"/>
      <c r="S679" s="43"/>
      <c r="T679" s="79"/>
      <c r="AT679" s="25" t="s">
        <v>506</v>
      </c>
      <c r="AU679" s="25" t="s">
        <v>82</v>
      </c>
    </row>
    <row r="680" spans="2:65" s="1" customFormat="1" ht="24">
      <c r="B680" s="42"/>
      <c r="C680" s="64"/>
      <c r="D680" s="227" t="s">
        <v>2254</v>
      </c>
      <c r="E680" s="64"/>
      <c r="F680" s="273" t="s">
        <v>13659</v>
      </c>
      <c r="G680" s="64"/>
      <c r="H680" s="64"/>
      <c r="I680" s="177"/>
      <c r="J680" s="64"/>
      <c r="K680" s="64"/>
      <c r="L680" s="62"/>
      <c r="M680" s="223"/>
      <c r="N680" s="43"/>
      <c r="O680" s="43"/>
      <c r="P680" s="43"/>
      <c r="Q680" s="43"/>
      <c r="R680" s="43"/>
      <c r="S680" s="43"/>
      <c r="T680" s="79"/>
      <c r="AT680" s="25" t="s">
        <v>2254</v>
      </c>
      <c r="AU680" s="25" t="s">
        <v>82</v>
      </c>
    </row>
    <row r="681" spans="2:65" s="1" customFormat="1" ht="16.5" customHeight="1">
      <c r="B681" s="42"/>
      <c r="C681" s="209" t="s">
        <v>2147</v>
      </c>
      <c r="D681" s="209" t="s">
        <v>498</v>
      </c>
      <c r="E681" s="210" t="s">
        <v>13660</v>
      </c>
      <c r="F681" s="211" t="s">
        <v>13652</v>
      </c>
      <c r="G681" s="212" t="s">
        <v>13632</v>
      </c>
      <c r="H681" s="213">
        <v>1</v>
      </c>
      <c r="I681" s="214"/>
      <c r="J681" s="215">
        <f>ROUND(I681*H681,2)</f>
        <v>0</v>
      </c>
      <c r="K681" s="211" t="s">
        <v>23</v>
      </c>
      <c r="L681" s="62"/>
      <c r="M681" s="216" t="s">
        <v>23</v>
      </c>
      <c r="N681" s="217" t="s">
        <v>44</v>
      </c>
      <c r="O681" s="43"/>
      <c r="P681" s="218">
        <f>O681*H681</f>
        <v>0</v>
      </c>
      <c r="Q681" s="218">
        <v>0</v>
      </c>
      <c r="R681" s="218">
        <f>Q681*H681</f>
        <v>0</v>
      </c>
      <c r="S681" s="218">
        <v>0</v>
      </c>
      <c r="T681" s="219">
        <f>S681*H681</f>
        <v>0</v>
      </c>
      <c r="AR681" s="25" t="s">
        <v>502</v>
      </c>
      <c r="AT681" s="25" t="s">
        <v>498</v>
      </c>
      <c r="AU681" s="25" t="s">
        <v>82</v>
      </c>
      <c r="AY681" s="25" t="s">
        <v>492</v>
      </c>
      <c r="BE681" s="220">
        <f>IF(N681="základní",J681,0)</f>
        <v>0</v>
      </c>
      <c r="BF681" s="220">
        <f>IF(N681="snížená",J681,0)</f>
        <v>0</v>
      </c>
      <c r="BG681" s="220">
        <f>IF(N681="zákl. přenesená",J681,0)</f>
        <v>0</v>
      </c>
      <c r="BH681" s="220">
        <f>IF(N681="sníž. přenesená",J681,0)</f>
        <v>0</v>
      </c>
      <c r="BI681" s="220">
        <f>IF(N681="nulová",J681,0)</f>
        <v>0</v>
      </c>
      <c r="BJ681" s="25" t="s">
        <v>80</v>
      </c>
      <c r="BK681" s="220">
        <f>ROUND(I681*H681,2)</f>
        <v>0</v>
      </c>
      <c r="BL681" s="25" t="s">
        <v>502</v>
      </c>
      <c r="BM681" s="25" t="s">
        <v>3349</v>
      </c>
    </row>
    <row r="682" spans="2:65" s="1" customFormat="1">
      <c r="B682" s="42"/>
      <c r="C682" s="64"/>
      <c r="D682" s="221" t="s">
        <v>506</v>
      </c>
      <c r="E682" s="64"/>
      <c r="F682" s="222" t="s">
        <v>13652</v>
      </c>
      <c r="G682" s="64"/>
      <c r="H682" s="64"/>
      <c r="I682" s="177"/>
      <c r="J682" s="64"/>
      <c r="K682" s="64"/>
      <c r="L682" s="62"/>
      <c r="M682" s="223"/>
      <c r="N682" s="43"/>
      <c r="O682" s="43"/>
      <c r="P682" s="43"/>
      <c r="Q682" s="43"/>
      <c r="R682" s="43"/>
      <c r="S682" s="43"/>
      <c r="T682" s="79"/>
      <c r="AT682" s="25" t="s">
        <v>506</v>
      </c>
      <c r="AU682" s="25" t="s">
        <v>82</v>
      </c>
    </row>
    <row r="683" spans="2:65" s="1" customFormat="1" ht="24">
      <c r="B683" s="42"/>
      <c r="C683" s="64"/>
      <c r="D683" s="227" t="s">
        <v>2254</v>
      </c>
      <c r="E683" s="64"/>
      <c r="F683" s="273" t="s">
        <v>13661</v>
      </c>
      <c r="G683" s="64"/>
      <c r="H683" s="64"/>
      <c r="I683" s="177"/>
      <c r="J683" s="64"/>
      <c r="K683" s="64"/>
      <c r="L683" s="62"/>
      <c r="M683" s="223"/>
      <c r="N683" s="43"/>
      <c r="O683" s="43"/>
      <c r="P683" s="43"/>
      <c r="Q683" s="43"/>
      <c r="R683" s="43"/>
      <c r="S683" s="43"/>
      <c r="T683" s="79"/>
      <c r="AT683" s="25" t="s">
        <v>2254</v>
      </c>
      <c r="AU683" s="25" t="s">
        <v>82</v>
      </c>
    </row>
    <row r="684" spans="2:65" s="1" customFormat="1" ht="16.5" customHeight="1">
      <c r="B684" s="42"/>
      <c r="C684" s="209" t="s">
        <v>2153</v>
      </c>
      <c r="D684" s="209" t="s">
        <v>498</v>
      </c>
      <c r="E684" s="210" t="s">
        <v>13662</v>
      </c>
      <c r="F684" s="211" t="s">
        <v>13652</v>
      </c>
      <c r="G684" s="212" t="s">
        <v>13632</v>
      </c>
      <c r="H684" s="213">
        <v>1</v>
      </c>
      <c r="I684" s="214"/>
      <c r="J684" s="215">
        <f>ROUND(I684*H684,2)</f>
        <v>0</v>
      </c>
      <c r="K684" s="211" t="s">
        <v>23</v>
      </c>
      <c r="L684" s="62"/>
      <c r="M684" s="216" t="s">
        <v>23</v>
      </c>
      <c r="N684" s="217" t="s">
        <v>44</v>
      </c>
      <c r="O684" s="43"/>
      <c r="P684" s="218">
        <f>O684*H684</f>
        <v>0</v>
      </c>
      <c r="Q684" s="218">
        <v>0</v>
      </c>
      <c r="R684" s="218">
        <f>Q684*H684</f>
        <v>0</v>
      </c>
      <c r="S684" s="218">
        <v>0</v>
      </c>
      <c r="T684" s="219">
        <f>S684*H684</f>
        <v>0</v>
      </c>
      <c r="AR684" s="25" t="s">
        <v>502</v>
      </c>
      <c r="AT684" s="25" t="s">
        <v>498</v>
      </c>
      <c r="AU684" s="25" t="s">
        <v>82</v>
      </c>
      <c r="AY684" s="25" t="s">
        <v>492</v>
      </c>
      <c r="BE684" s="220">
        <f>IF(N684="základní",J684,0)</f>
        <v>0</v>
      </c>
      <c r="BF684" s="220">
        <f>IF(N684="snížená",J684,0)</f>
        <v>0</v>
      </c>
      <c r="BG684" s="220">
        <f>IF(N684="zákl. přenesená",J684,0)</f>
        <v>0</v>
      </c>
      <c r="BH684" s="220">
        <f>IF(N684="sníž. přenesená",J684,0)</f>
        <v>0</v>
      </c>
      <c r="BI684" s="220">
        <f>IF(N684="nulová",J684,0)</f>
        <v>0</v>
      </c>
      <c r="BJ684" s="25" t="s">
        <v>80</v>
      </c>
      <c r="BK684" s="220">
        <f>ROUND(I684*H684,2)</f>
        <v>0</v>
      </c>
      <c r="BL684" s="25" t="s">
        <v>502</v>
      </c>
      <c r="BM684" s="25" t="s">
        <v>3365</v>
      </c>
    </row>
    <row r="685" spans="2:65" s="1" customFormat="1">
      <c r="B685" s="42"/>
      <c r="C685" s="64"/>
      <c r="D685" s="221" t="s">
        <v>506</v>
      </c>
      <c r="E685" s="64"/>
      <c r="F685" s="222" t="s">
        <v>13652</v>
      </c>
      <c r="G685" s="64"/>
      <c r="H685" s="64"/>
      <c r="I685" s="177"/>
      <c r="J685" s="64"/>
      <c r="K685" s="64"/>
      <c r="L685" s="62"/>
      <c r="M685" s="223"/>
      <c r="N685" s="43"/>
      <c r="O685" s="43"/>
      <c r="P685" s="43"/>
      <c r="Q685" s="43"/>
      <c r="R685" s="43"/>
      <c r="S685" s="43"/>
      <c r="T685" s="79"/>
      <c r="AT685" s="25" t="s">
        <v>506</v>
      </c>
      <c r="AU685" s="25" t="s">
        <v>82</v>
      </c>
    </row>
    <row r="686" spans="2:65" s="1" customFormat="1" ht="60">
      <c r="B686" s="42"/>
      <c r="C686" s="64"/>
      <c r="D686" s="227" t="s">
        <v>2254</v>
      </c>
      <c r="E686" s="64"/>
      <c r="F686" s="273" t="s">
        <v>13663</v>
      </c>
      <c r="G686" s="64"/>
      <c r="H686" s="64"/>
      <c r="I686" s="177"/>
      <c r="J686" s="64"/>
      <c r="K686" s="64"/>
      <c r="L686" s="62"/>
      <c r="M686" s="223"/>
      <c r="N686" s="43"/>
      <c r="O686" s="43"/>
      <c r="P686" s="43"/>
      <c r="Q686" s="43"/>
      <c r="R686" s="43"/>
      <c r="S686" s="43"/>
      <c r="T686" s="79"/>
      <c r="AT686" s="25" t="s">
        <v>2254</v>
      </c>
      <c r="AU686" s="25" t="s">
        <v>82</v>
      </c>
    </row>
    <row r="687" spans="2:65" s="1" customFormat="1" ht="16.5" customHeight="1">
      <c r="B687" s="42"/>
      <c r="C687" s="209" t="s">
        <v>2160</v>
      </c>
      <c r="D687" s="209" t="s">
        <v>498</v>
      </c>
      <c r="E687" s="210" t="s">
        <v>13664</v>
      </c>
      <c r="F687" s="211" t="s">
        <v>13652</v>
      </c>
      <c r="G687" s="212" t="s">
        <v>13632</v>
      </c>
      <c r="H687" s="213">
        <v>1</v>
      </c>
      <c r="I687" s="214"/>
      <c r="J687" s="215">
        <f>ROUND(I687*H687,2)</f>
        <v>0</v>
      </c>
      <c r="K687" s="211" t="s">
        <v>23</v>
      </c>
      <c r="L687" s="62"/>
      <c r="M687" s="216" t="s">
        <v>23</v>
      </c>
      <c r="N687" s="217" t="s">
        <v>44</v>
      </c>
      <c r="O687" s="43"/>
      <c r="P687" s="218">
        <f>O687*H687</f>
        <v>0</v>
      </c>
      <c r="Q687" s="218">
        <v>0</v>
      </c>
      <c r="R687" s="218">
        <f>Q687*H687</f>
        <v>0</v>
      </c>
      <c r="S687" s="218">
        <v>0</v>
      </c>
      <c r="T687" s="219">
        <f>S687*H687</f>
        <v>0</v>
      </c>
      <c r="AR687" s="25" t="s">
        <v>502</v>
      </c>
      <c r="AT687" s="25" t="s">
        <v>498</v>
      </c>
      <c r="AU687" s="25" t="s">
        <v>82</v>
      </c>
      <c r="AY687" s="25" t="s">
        <v>492</v>
      </c>
      <c r="BE687" s="220">
        <f>IF(N687="základní",J687,0)</f>
        <v>0</v>
      </c>
      <c r="BF687" s="220">
        <f>IF(N687="snížená",J687,0)</f>
        <v>0</v>
      </c>
      <c r="BG687" s="220">
        <f>IF(N687="zákl. přenesená",J687,0)</f>
        <v>0</v>
      </c>
      <c r="BH687" s="220">
        <f>IF(N687="sníž. přenesená",J687,0)</f>
        <v>0</v>
      </c>
      <c r="BI687" s="220">
        <f>IF(N687="nulová",J687,0)</f>
        <v>0</v>
      </c>
      <c r="BJ687" s="25" t="s">
        <v>80</v>
      </c>
      <c r="BK687" s="220">
        <f>ROUND(I687*H687,2)</f>
        <v>0</v>
      </c>
      <c r="BL687" s="25" t="s">
        <v>502</v>
      </c>
      <c r="BM687" s="25" t="s">
        <v>3381</v>
      </c>
    </row>
    <row r="688" spans="2:65" s="1" customFormat="1">
      <c r="B688" s="42"/>
      <c r="C688" s="64"/>
      <c r="D688" s="221" t="s">
        <v>506</v>
      </c>
      <c r="E688" s="64"/>
      <c r="F688" s="222" t="s">
        <v>13652</v>
      </c>
      <c r="G688" s="64"/>
      <c r="H688" s="64"/>
      <c r="I688" s="177"/>
      <c r="J688" s="64"/>
      <c r="K688" s="64"/>
      <c r="L688" s="62"/>
      <c r="M688" s="223"/>
      <c r="N688" s="43"/>
      <c r="O688" s="43"/>
      <c r="P688" s="43"/>
      <c r="Q688" s="43"/>
      <c r="R688" s="43"/>
      <c r="S688" s="43"/>
      <c r="T688" s="79"/>
      <c r="AT688" s="25" t="s">
        <v>506</v>
      </c>
      <c r="AU688" s="25" t="s">
        <v>82</v>
      </c>
    </row>
    <row r="689" spans="2:65" s="1" customFormat="1" ht="24">
      <c r="B689" s="42"/>
      <c r="C689" s="64"/>
      <c r="D689" s="221" t="s">
        <v>2254</v>
      </c>
      <c r="E689" s="64"/>
      <c r="F689" s="224" t="s">
        <v>13665</v>
      </c>
      <c r="G689" s="64"/>
      <c r="H689" s="64"/>
      <c r="I689" s="177"/>
      <c r="J689" s="64"/>
      <c r="K689" s="64"/>
      <c r="L689" s="62"/>
      <c r="M689" s="223"/>
      <c r="N689" s="43"/>
      <c r="O689" s="43"/>
      <c r="P689" s="43"/>
      <c r="Q689" s="43"/>
      <c r="R689" s="43"/>
      <c r="S689" s="43"/>
      <c r="T689" s="79"/>
      <c r="AT689" s="25" t="s">
        <v>2254</v>
      </c>
      <c r="AU689" s="25" t="s">
        <v>82</v>
      </c>
    </row>
    <row r="690" spans="2:65" s="11" customFormat="1" ht="37.35" customHeight="1">
      <c r="B690" s="192"/>
      <c r="C690" s="193"/>
      <c r="D690" s="194" t="s">
        <v>72</v>
      </c>
      <c r="E690" s="195" t="s">
        <v>5007</v>
      </c>
      <c r="F690" s="195" t="s">
        <v>13693</v>
      </c>
      <c r="G690" s="193"/>
      <c r="H690" s="193"/>
      <c r="I690" s="196"/>
      <c r="J690" s="197">
        <f>BK690</f>
        <v>0</v>
      </c>
      <c r="K690" s="193"/>
      <c r="L690" s="198"/>
      <c r="M690" s="199"/>
      <c r="N690" s="200"/>
      <c r="O690" s="200"/>
      <c r="P690" s="201">
        <f>P691+P731</f>
        <v>0</v>
      </c>
      <c r="Q690" s="200"/>
      <c r="R690" s="201">
        <f>R691+R731</f>
        <v>0</v>
      </c>
      <c r="S690" s="200"/>
      <c r="T690" s="202">
        <f>T691+T731</f>
        <v>0</v>
      </c>
      <c r="AR690" s="203" t="s">
        <v>80</v>
      </c>
      <c r="AT690" s="204" t="s">
        <v>72</v>
      </c>
      <c r="AU690" s="204" t="s">
        <v>73</v>
      </c>
      <c r="AY690" s="203" t="s">
        <v>492</v>
      </c>
      <c r="BK690" s="205">
        <f>BK691+BK731</f>
        <v>0</v>
      </c>
    </row>
    <row r="691" spans="2:65" s="11" customFormat="1" ht="19.95" customHeight="1">
      <c r="B691" s="192"/>
      <c r="C691" s="193"/>
      <c r="D691" s="206" t="s">
        <v>72</v>
      </c>
      <c r="E691" s="207" t="s">
        <v>4882</v>
      </c>
      <c r="F691" s="207" t="s">
        <v>13694</v>
      </c>
      <c r="G691" s="193"/>
      <c r="H691" s="193"/>
      <c r="I691" s="196"/>
      <c r="J691" s="208">
        <f>BK691</f>
        <v>0</v>
      </c>
      <c r="K691" s="193"/>
      <c r="L691" s="198"/>
      <c r="M691" s="199"/>
      <c r="N691" s="200"/>
      <c r="O691" s="200"/>
      <c r="P691" s="201">
        <f>SUM(P692:P730)</f>
        <v>0</v>
      </c>
      <c r="Q691" s="200"/>
      <c r="R691" s="201">
        <f>SUM(R692:R730)</f>
        <v>0</v>
      </c>
      <c r="S691" s="200"/>
      <c r="T691" s="202">
        <f>SUM(T692:T730)</f>
        <v>0</v>
      </c>
      <c r="AR691" s="203" t="s">
        <v>80</v>
      </c>
      <c r="AT691" s="204" t="s">
        <v>72</v>
      </c>
      <c r="AU691" s="204" t="s">
        <v>80</v>
      </c>
      <c r="AY691" s="203" t="s">
        <v>492</v>
      </c>
      <c r="BK691" s="205">
        <f>SUM(BK692:BK730)</f>
        <v>0</v>
      </c>
    </row>
    <row r="692" spans="2:65" s="1" customFormat="1" ht="16.5" customHeight="1">
      <c r="B692" s="42"/>
      <c r="C692" s="209" t="s">
        <v>2166</v>
      </c>
      <c r="D692" s="209" t="s">
        <v>498</v>
      </c>
      <c r="E692" s="210" t="s">
        <v>13695</v>
      </c>
      <c r="F692" s="211" t="s">
        <v>13696</v>
      </c>
      <c r="G692" s="212" t="s">
        <v>2537</v>
      </c>
      <c r="H692" s="213">
        <v>1</v>
      </c>
      <c r="I692" s="214"/>
      <c r="J692" s="215">
        <f>ROUND(I692*H692,2)</f>
        <v>0</v>
      </c>
      <c r="K692" s="211" t="s">
        <v>23</v>
      </c>
      <c r="L692" s="62"/>
      <c r="M692" s="216" t="s">
        <v>23</v>
      </c>
      <c r="N692" s="217" t="s">
        <v>44</v>
      </c>
      <c r="O692" s="43"/>
      <c r="P692" s="218">
        <f>O692*H692</f>
        <v>0</v>
      </c>
      <c r="Q692" s="218">
        <v>0</v>
      </c>
      <c r="R692" s="218">
        <f>Q692*H692</f>
        <v>0</v>
      </c>
      <c r="S692" s="218">
        <v>0</v>
      </c>
      <c r="T692" s="219">
        <f>S692*H692</f>
        <v>0</v>
      </c>
      <c r="AR692" s="25" t="s">
        <v>502</v>
      </c>
      <c r="AT692" s="25" t="s">
        <v>498</v>
      </c>
      <c r="AU692" s="25" t="s">
        <v>82</v>
      </c>
      <c r="AY692" s="25" t="s">
        <v>492</v>
      </c>
      <c r="BE692" s="220">
        <f>IF(N692="základní",J692,0)</f>
        <v>0</v>
      </c>
      <c r="BF692" s="220">
        <f>IF(N692="snížená",J692,0)</f>
        <v>0</v>
      </c>
      <c r="BG692" s="220">
        <f>IF(N692="zákl. přenesená",J692,0)</f>
        <v>0</v>
      </c>
      <c r="BH692" s="220">
        <f>IF(N692="sníž. přenesená",J692,0)</f>
        <v>0</v>
      </c>
      <c r="BI692" s="220">
        <f>IF(N692="nulová",J692,0)</f>
        <v>0</v>
      </c>
      <c r="BJ692" s="25" t="s">
        <v>80</v>
      </c>
      <c r="BK692" s="220">
        <f>ROUND(I692*H692,2)</f>
        <v>0</v>
      </c>
      <c r="BL692" s="25" t="s">
        <v>502</v>
      </c>
      <c r="BM692" s="25" t="s">
        <v>3397</v>
      </c>
    </row>
    <row r="693" spans="2:65" s="1" customFormat="1">
      <c r="B693" s="42"/>
      <c r="C693" s="64"/>
      <c r="D693" s="221" t="s">
        <v>506</v>
      </c>
      <c r="E693" s="64"/>
      <c r="F693" s="222" t="s">
        <v>13696</v>
      </c>
      <c r="G693" s="64"/>
      <c r="H693" s="64"/>
      <c r="I693" s="177"/>
      <c r="J693" s="64"/>
      <c r="K693" s="64"/>
      <c r="L693" s="62"/>
      <c r="M693" s="223"/>
      <c r="N693" s="43"/>
      <c r="O693" s="43"/>
      <c r="P693" s="43"/>
      <c r="Q693" s="43"/>
      <c r="R693" s="43"/>
      <c r="S693" s="43"/>
      <c r="T693" s="79"/>
      <c r="AT693" s="25" t="s">
        <v>506</v>
      </c>
      <c r="AU693" s="25" t="s">
        <v>82</v>
      </c>
    </row>
    <row r="694" spans="2:65" s="1" customFormat="1" ht="48">
      <c r="B694" s="42"/>
      <c r="C694" s="64"/>
      <c r="D694" s="227" t="s">
        <v>2254</v>
      </c>
      <c r="E694" s="64"/>
      <c r="F694" s="273" t="s">
        <v>13697</v>
      </c>
      <c r="G694" s="64"/>
      <c r="H694" s="64"/>
      <c r="I694" s="177"/>
      <c r="J694" s="64"/>
      <c r="K694" s="64"/>
      <c r="L694" s="62"/>
      <c r="M694" s="223"/>
      <c r="N694" s="43"/>
      <c r="O694" s="43"/>
      <c r="P694" s="43"/>
      <c r="Q694" s="43"/>
      <c r="R694" s="43"/>
      <c r="S694" s="43"/>
      <c r="T694" s="79"/>
      <c r="AT694" s="25" t="s">
        <v>2254</v>
      </c>
      <c r="AU694" s="25" t="s">
        <v>82</v>
      </c>
    </row>
    <row r="695" spans="2:65" s="1" customFormat="1" ht="16.5" customHeight="1">
      <c r="B695" s="42"/>
      <c r="C695" s="209" t="s">
        <v>2180</v>
      </c>
      <c r="D695" s="209" t="s">
        <v>498</v>
      </c>
      <c r="E695" s="210" t="s">
        <v>13698</v>
      </c>
      <c r="F695" s="211" t="s">
        <v>13699</v>
      </c>
      <c r="G695" s="212" t="s">
        <v>2537</v>
      </c>
      <c r="H695" s="213">
        <v>1</v>
      </c>
      <c r="I695" s="214"/>
      <c r="J695" s="215">
        <f>ROUND(I695*H695,2)</f>
        <v>0</v>
      </c>
      <c r="K695" s="211" t="s">
        <v>23</v>
      </c>
      <c r="L695" s="62"/>
      <c r="M695" s="216" t="s">
        <v>23</v>
      </c>
      <c r="N695" s="217" t="s">
        <v>44</v>
      </c>
      <c r="O695" s="43"/>
      <c r="P695" s="218">
        <f>O695*H695</f>
        <v>0</v>
      </c>
      <c r="Q695" s="218">
        <v>0</v>
      </c>
      <c r="R695" s="218">
        <f>Q695*H695</f>
        <v>0</v>
      </c>
      <c r="S695" s="218">
        <v>0</v>
      </c>
      <c r="T695" s="219">
        <f>S695*H695</f>
        <v>0</v>
      </c>
      <c r="AR695" s="25" t="s">
        <v>502</v>
      </c>
      <c r="AT695" s="25" t="s">
        <v>498</v>
      </c>
      <c r="AU695" s="25" t="s">
        <v>82</v>
      </c>
      <c r="AY695" s="25" t="s">
        <v>492</v>
      </c>
      <c r="BE695" s="220">
        <f>IF(N695="základní",J695,0)</f>
        <v>0</v>
      </c>
      <c r="BF695" s="220">
        <f>IF(N695="snížená",J695,0)</f>
        <v>0</v>
      </c>
      <c r="BG695" s="220">
        <f>IF(N695="zákl. přenesená",J695,0)</f>
        <v>0</v>
      </c>
      <c r="BH695" s="220">
        <f>IF(N695="sníž. přenesená",J695,0)</f>
        <v>0</v>
      </c>
      <c r="BI695" s="220">
        <f>IF(N695="nulová",J695,0)</f>
        <v>0</v>
      </c>
      <c r="BJ695" s="25" t="s">
        <v>80</v>
      </c>
      <c r="BK695" s="220">
        <f>ROUND(I695*H695,2)</f>
        <v>0</v>
      </c>
      <c r="BL695" s="25" t="s">
        <v>502</v>
      </c>
      <c r="BM695" s="25" t="s">
        <v>3409</v>
      </c>
    </row>
    <row r="696" spans="2:65" s="1" customFormat="1">
      <c r="B696" s="42"/>
      <c r="C696" s="64"/>
      <c r="D696" s="221" t="s">
        <v>506</v>
      </c>
      <c r="E696" s="64"/>
      <c r="F696" s="222" t="s">
        <v>13699</v>
      </c>
      <c r="G696" s="64"/>
      <c r="H696" s="64"/>
      <c r="I696" s="177"/>
      <c r="J696" s="64"/>
      <c r="K696" s="64"/>
      <c r="L696" s="62"/>
      <c r="M696" s="223"/>
      <c r="N696" s="43"/>
      <c r="O696" s="43"/>
      <c r="P696" s="43"/>
      <c r="Q696" s="43"/>
      <c r="R696" s="43"/>
      <c r="S696" s="43"/>
      <c r="T696" s="79"/>
      <c r="AT696" s="25" t="s">
        <v>506</v>
      </c>
      <c r="AU696" s="25" t="s">
        <v>82</v>
      </c>
    </row>
    <row r="697" spans="2:65" s="1" customFormat="1" ht="60">
      <c r="B697" s="42"/>
      <c r="C697" s="64"/>
      <c r="D697" s="227" t="s">
        <v>2254</v>
      </c>
      <c r="E697" s="64"/>
      <c r="F697" s="273" t="s">
        <v>13700</v>
      </c>
      <c r="G697" s="64"/>
      <c r="H697" s="64"/>
      <c r="I697" s="177"/>
      <c r="J697" s="64"/>
      <c r="K697" s="64"/>
      <c r="L697" s="62"/>
      <c r="M697" s="223"/>
      <c r="N697" s="43"/>
      <c r="O697" s="43"/>
      <c r="P697" s="43"/>
      <c r="Q697" s="43"/>
      <c r="R697" s="43"/>
      <c r="S697" s="43"/>
      <c r="T697" s="79"/>
      <c r="AT697" s="25" t="s">
        <v>2254</v>
      </c>
      <c r="AU697" s="25" t="s">
        <v>82</v>
      </c>
    </row>
    <row r="698" spans="2:65" s="1" customFormat="1" ht="16.5" customHeight="1">
      <c r="B698" s="42"/>
      <c r="C698" s="209" t="s">
        <v>2187</v>
      </c>
      <c r="D698" s="209" t="s">
        <v>498</v>
      </c>
      <c r="E698" s="210" t="s">
        <v>13701</v>
      </c>
      <c r="F698" s="211" t="s">
        <v>13702</v>
      </c>
      <c r="G698" s="212" t="s">
        <v>13632</v>
      </c>
      <c r="H698" s="213">
        <v>1</v>
      </c>
      <c r="I698" s="214"/>
      <c r="J698" s="215">
        <f>ROUND(I698*H698,2)</f>
        <v>0</v>
      </c>
      <c r="K698" s="211" t="s">
        <v>23</v>
      </c>
      <c r="L698" s="62"/>
      <c r="M698" s="216" t="s">
        <v>23</v>
      </c>
      <c r="N698" s="217" t="s">
        <v>44</v>
      </c>
      <c r="O698" s="43"/>
      <c r="P698" s="218">
        <f>O698*H698</f>
        <v>0</v>
      </c>
      <c r="Q698" s="218">
        <v>0</v>
      </c>
      <c r="R698" s="218">
        <f>Q698*H698</f>
        <v>0</v>
      </c>
      <c r="S698" s="218">
        <v>0</v>
      </c>
      <c r="T698" s="219">
        <f>S698*H698</f>
        <v>0</v>
      </c>
      <c r="AR698" s="25" t="s">
        <v>502</v>
      </c>
      <c r="AT698" s="25" t="s">
        <v>498</v>
      </c>
      <c r="AU698" s="25" t="s">
        <v>82</v>
      </c>
      <c r="AY698" s="25" t="s">
        <v>492</v>
      </c>
      <c r="BE698" s="220">
        <f>IF(N698="základní",J698,0)</f>
        <v>0</v>
      </c>
      <c r="BF698" s="220">
        <f>IF(N698="snížená",J698,0)</f>
        <v>0</v>
      </c>
      <c r="BG698" s="220">
        <f>IF(N698="zákl. přenesená",J698,0)</f>
        <v>0</v>
      </c>
      <c r="BH698" s="220">
        <f>IF(N698="sníž. přenesená",J698,0)</f>
        <v>0</v>
      </c>
      <c r="BI698" s="220">
        <f>IF(N698="nulová",J698,0)</f>
        <v>0</v>
      </c>
      <c r="BJ698" s="25" t="s">
        <v>80</v>
      </c>
      <c r="BK698" s="220">
        <f>ROUND(I698*H698,2)</f>
        <v>0</v>
      </c>
      <c r="BL698" s="25" t="s">
        <v>502</v>
      </c>
      <c r="BM698" s="25" t="s">
        <v>3422</v>
      </c>
    </row>
    <row r="699" spans="2:65" s="1" customFormat="1">
      <c r="B699" s="42"/>
      <c r="C699" s="64"/>
      <c r="D699" s="221" t="s">
        <v>506</v>
      </c>
      <c r="E699" s="64"/>
      <c r="F699" s="222" t="s">
        <v>13702</v>
      </c>
      <c r="G699" s="64"/>
      <c r="H699" s="64"/>
      <c r="I699" s="177"/>
      <c r="J699" s="64"/>
      <c r="K699" s="64"/>
      <c r="L699" s="62"/>
      <c r="M699" s="223"/>
      <c r="N699" s="43"/>
      <c r="O699" s="43"/>
      <c r="P699" s="43"/>
      <c r="Q699" s="43"/>
      <c r="R699" s="43"/>
      <c r="S699" s="43"/>
      <c r="T699" s="79"/>
      <c r="AT699" s="25" t="s">
        <v>506</v>
      </c>
      <c r="AU699" s="25" t="s">
        <v>82</v>
      </c>
    </row>
    <row r="700" spans="2:65" s="1" customFormat="1" ht="36">
      <c r="B700" s="42"/>
      <c r="C700" s="64"/>
      <c r="D700" s="227" t="s">
        <v>2254</v>
      </c>
      <c r="E700" s="64"/>
      <c r="F700" s="273" t="s">
        <v>13703</v>
      </c>
      <c r="G700" s="64"/>
      <c r="H700" s="64"/>
      <c r="I700" s="177"/>
      <c r="J700" s="64"/>
      <c r="K700" s="64"/>
      <c r="L700" s="62"/>
      <c r="M700" s="223"/>
      <c r="N700" s="43"/>
      <c r="O700" s="43"/>
      <c r="P700" s="43"/>
      <c r="Q700" s="43"/>
      <c r="R700" s="43"/>
      <c r="S700" s="43"/>
      <c r="T700" s="79"/>
      <c r="AT700" s="25" t="s">
        <v>2254</v>
      </c>
      <c r="AU700" s="25" t="s">
        <v>82</v>
      </c>
    </row>
    <row r="701" spans="2:65" s="1" customFormat="1" ht="16.5" customHeight="1">
      <c r="B701" s="42"/>
      <c r="C701" s="209" t="s">
        <v>2194</v>
      </c>
      <c r="D701" s="209" t="s">
        <v>498</v>
      </c>
      <c r="E701" s="210" t="s">
        <v>13637</v>
      </c>
      <c r="F701" s="211" t="s">
        <v>13638</v>
      </c>
      <c r="G701" s="212" t="s">
        <v>2537</v>
      </c>
      <c r="H701" s="213">
        <v>1</v>
      </c>
      <c r="I701" s="214"/>
      <c r="J701" s="215">
        <f>ROUND(I701*H701,2)</f>
        <v>0</v>
      </c>
      <c r="K701" s="211" t="s">
        <v>23</v>
      </c>
      <c r="L701" s="62"/>
      <c r="M701" s="216" t="s">
        <v>23</v>
      </c>
      <c r="N701" s="217" t="s">
        <v>44</v>
      </c>
      <c r="O701" s="43"/>
      <c r="P701" s="218">
        <f>O701*H701</f>
        <v>0</v>
      </c>
      <c r="Q701" s="218">
        <v>0</v>
      </c>
      <c r="R701" s="218">
        <f>Q701*H701</f>
        <v>0</v>
      </c>
      <c r="S701" s="218">
        <v>0</v>
      </c>
      <c r="T701" s="219">
        <f>S701*H701</f>
        <v>0</v>
      </c>
      <c r="AR701" s="25" t="s">
        <v>502</v>
      </c>
      <c r="AT701" s="25" t="s">
        <v>498</v>
      </c>
      <c r="AU701" s="25" t="s">
        <v>82</v>
      </c>
      <c r="AY701" s="25" t="s">
        <v>492</v>
      </c>
      <c r="BE701" s="220">
        <f>IF(N701="základní",J701,0)</f>
        <v>0</v>
      </c>
      <c r="BF701" s="220">
        <f>IF(N701="snížená",J701,0)</f>
        <v>0</v>
      </c>
      <c r="BG701" s="220">
        <f>IF(N701="zákl. přenesená",J701,0)</f>
        <v>0</v>
      </c>
      <c r="BH701" s="220">
        <f>IF(N701="sníž. přenesená",J701,0)</f>
        <v>0</v>
      </c>
      <c r="BI701" s="220">
        <f>IF(N701="nulová",J701,0)</f>
        <v>0</v>
      </c>
      <c r="BJ701" s="25" t="s">
        <v>80</v>
      </c>
      <c r="BK701" s="220">
        <f>ROUND(I701*H701,2)</f>
        <v>0</v>
      </c>
      <c r="BL701" s="25" t="s">
        <v>502</v>
      </c>
      <c r="BM701" s="25" t="s">
        <v>3435</v>
      </c>
    </row>
    <row r="702" spans="2:65" s="1" customFormat="1">
      <c r="B702" s="42"/>
      <c r="C702" s="64"/>
      <c r="D702" s="221" t="s">
        <v>506</v>
      </c>
      <c r="E702" s="64"/>
      <c r="F702" s="222" t="s">
        <v>13638</v>
      </c>
      <c r="G702" s="64"/>
      <c r="H702" s="64"/>
      <c r="I702" s="177"/>
      <c r="J702" s="64"/>
      <c r="K702" s="64"/>
      <c r="L702" s="62"/>
      <c r="M702" s="223"/>
      <c r="N702" s="43"/>
      <c r="O702" s="43"/>
      <c r="P702" s="43"/>
      <c r="Q702" s="43"/>
      <c r="R702" s="43"/>
      <c r="S702" s="43"/>
      <c r="T702" s="79"/>
      <c r="AT702" s="25" t="s">
        <v>506</v>
      </c>
      <c r="AU702" s="25" t="s">
        <v>82</v>
      </c>
    </row>
    <row r="703" spans="2:65" s="1" customFormat="1" ht="24">
      <c r="B703" s="42"/>
      <c r="C703" s="64"/>
      <c r="D703" s="227" t="s">
        <v>2254</v>
      </c>
      <c r="E703" s="64"/>
      <c r="F703" s="273" t="s">
        <v>13639</v>
      </c>
      <c r="G703" s="64"/>
      <c r="H703" s="64"/>
      <c r="I703" s="177"/>
      <c r="J703" s="64"/>
      <c r="K703" s="64"/>
      <c r="L703" s="62"/>
      <c r="M703" s="223"/>
      <c r="N703" s="43"/>
      <c r="O703" s="43"/>
      <c r="P703" s="43"/>
      <c r="Q703" s="43"/>
      <c r="R703" s="43"/>
      <c r="S703" s="43"/>
      <c r="T703" s="79"/>
      <c r="AT703" s="25" t="s">
        <v>2254</v>
      </c>
      <c r="AU703" s="25" t="s">
        <v>82</v>
      </c>
    </row>
    <row r="704" spans="2:65" s="1" customFormat="1" ht="16.5" customHeight="1">
      <c r="B704" s="42"/>
      <c r="C704" s="209" t="s">
        <v>2199</v>
      </c>
      <c r="D704" s="209" t="s">
        <v>498</v>
      </c>
      <c r="E704" s="210" t="s">
        <v>13640</v>
      </c>
      <c r="F704" s="211" t="s">
        <v>13641</v>
      </c>
      <c r="G704" s="212" t="s">
        <v>2537</v>
      </c>
      <c r="H704" s="213">
        <v>1</v>
      </c>
      <c r="I704" s="214"/>
      <c r="J704" s="215">
        <f>ROUND(I704*H704,2)</f>
        <v>0</v>
      </c>
      <c r="K704" s="211" t="s">
        <v>23</v>
      </c>
      <c r="L704" s="62"/>
      <c r="M704" s="216" t="s">
        <v>23</v>
      </c>
      <c r="N704" s="217" t="s">
        <v>44</v>
      </c>
      <c r="O704" s="43"/>
      <c r="P704" s="218">
        <f>O704*H704</f>
        <v>0</v>
      </c>
      <c r="Q704" s="218">
        <v>0</v>
      </c>
      <c r="R704" s="218">
        <f>Q704*H704</f>
        <v>0</v>
      </c>
      <c r="S704" s="218">
        <v>0</v>
      </c>
      <c r="T704" s="219">
        <f>S704*H704</f>
        <v>0</v>
      </c>
      <c r="AR704" s="25" t="s">
        <v>502</v>
      </c>
      <c r="AT704" s="25" t="s">
        <v>498</v>
      </c>
      <c r="AU704" s="25" t="s">
        <v>82</v>
      </c>
      <c r="AY704" s="25" t="s">
        <v>492</v>
      </c>
      <c r="BE704" s="220">
        <f>IF(N704="základní",J704,0)</f>
        <v>0</v>
      </c>
      <c r="BF704" s="220">
        <f>IF(N704="snížená",J704,0)</f>
        <v>0</v>
      </c>
      <c r="BG704" s="220">
        <f>IF(N704="zákl. přenesená",J704,0)</f>
        <v>0</v>
      </c>
      <c r="BH704" s="220">
        <f>IF(N704="sníž. přenesená",J704,0)</f>
        <v>0</v>
      </c>
      <c r="BI704" s="220">
        <f>IF(N704="nulová",J704,0)</f>
        <v>0</v>
      </c>
      <c r="BJ704" s="25" t="s">
        <v>80</v>
      </c>
      <c r="BK704" s="220">
        <f>ROUND(I704*H704,2)</f>
        <v>0</v>
      </c>
      <c r="BL704" s="25" t="s">
        <v>502</v>
      </c>
      <c r="BM704" s="25" t="s">
        <v>3447</v>
      </c>
    </row>
    <row r="705" spans="2:65" s="1" customFormat="1">
      <c r="B705" s="42"/>
      <c r="C705" s="64"/>
      <c r="D705" s="221" t="s">
        <v>506</v>
      </c>
      <c r="E705" s="64"/>
      <c r="F705" s="222" t="s">
        <v>13641</v>
      </c>
      <c r="G705" s="64"/>
      <c r="H705" s="64"/>
      <c r="I705" s="177"/>
      <c r="J705" s="64"/>
      <c r="K705" s="64"/>
      <c r="L705" s="62"/>
      <c r="M705" s="223"/>
      <c r="N705" s="43"/>
      <c r="O705" s="43"/>
      <c r="P705" s="43"/>
      <c r="Q705" s="43"/>
      <c r="R705" s="43"/>
      <c r="S705" s="43"/>
      <c r="T705" s="79"/>
      <c r="AT705" s="25" t="s">
        <v>506</v>
      </c>
      <c r="AU705" s="25" t="s">
        <v>82</v>
      </c>
    </row>
    <row r="706" spans="2:65" s="1" customFormat="1" ht="24">
      <c r="B706" s="42"/>
      <c r="C706" s="64"/>
      <c r="D706" s="227" t="s">
        <v>2254</v>
      </c>
      <c r="E706" s="64"/>
      <c r="F706" s="273" t="s">
        <v>13639</v>
      </c>
      <c r="G706" s="64"/>
      <c r="H706" s="64"/>
      <c r="I706" s="177"/>
      <c r="J706" s="64"/>
      <c r="K706" s="64"/>
      <c r="L706" s="62"/>
      <c r="M706" s="223"/>
      <c r="N706" s="43"/>
      <c r="O706" s="43"/>
      <c r="P706" s="43"/>
      <c r="Q706" s="43"/>
      <c r="R706" s="43"/>
      <c r="S706" s="43"/>
      <c r="T706" s="79"/>
      <c r="AT706" s="25" t="s">
        <v>2254</v>
      </c>
      <c r="AU706" s="25" t="s">
        <v>82</v>
      </c>
    </row>
    <row r="707" spans="2:65" s="1" customFormat="1" ht="16.5" customHeight="1">
      <c r="B707" s="42"/>
      <c r="C707" s="209" t="s">
        <v>2205</v>
      </c>
      <c r="D707" s="209" t="s">
        <v>498</v>
      </c>
      <c r="E707" s="210" t="s">
        <v>13704</v>
      </c>
      <c r="F707" s="211" t="s">
        <v>13705</v>
      </c>
      <c r="G707" s="212" t="s">
        <v>2537</v>
      </c>
      <c r="H707" s="213">
        <v>1</v>
      </c>
      <c r="I707" s="214"/>
      <c r="J707" s="215">
        <f>ROUND(I707*H707,2)</f>
        <v>0</v>
      </c>
      <c r="K707" s="211" t="s">
        <v>23</v>
      </c>
      <c r="L707" s="62"/>
      <c r="M707" s="216" t="s">
        <v>23</v>
      </c>
      <c r="N707" s="217" t="s">
        <v>44</v>
      </c>
      <c r="O707" s="43"/>
      <c r="P707" s="218">
        <f>O707*H707</f>
        <v>0</v>
      </c>
      <c r="Q707" s="218">
        <v>0</v>
      </c>
      <c r="R707" s="218">
        <f>Q707*H707</f>
        <v>0</v>
      </c>
      <c r="S707" s="218">
        <v>0</v>
      </c>
      <c r="T707" s="219">
        <f>S707*H707</f>
        <v>0</v>
      </c>
      <c r="AR707" s="25" t="s">
        <v>502</v>
      </c>
      <c r="AT707" s="25" t="s">
        <v>498</v>
      </c>
      <c r="AU707" s="25" t="s">
        <v>82</v>
      </c>
      <c r="AY707" s="25" t="s">
        <v>492</v>
      </c>
      <c r="BE707" s="220">
        <f>IF(N707="základní",J707,0)</f>
        <v>0</v>
      </c>
      <c r="BF707" s="220">
        <f>IF(N707="snížená",J707,0)</f>
        <v>0</v>
      </c>
      <c r="BG707" s="220">
        <f>IF(N707="zákl. přenesená",J707,0)</f>
        <v>0</v>
      </c>
      <c r="BH707" s="220">
        <f>IF(N707="sníž. přenesená",J707,0)</f>
        <v>0</v>
      </c>
      <c r="BI707" s="220">
        <f>IF(N707="nulová",J707,0)</f>
        <v>0</v>
      </c>
      <c r="BJ707" s="25" t="s">
        <v>80</v>
      </c>
      <c r="BK707" s="220">
        <f>ROUND(I707*H707,2)</f>
        <v>0</v>
      </c>
      <c r="BL707" s="25" t="s">
        <v>502</v>
      </c>
      <c r="BM707" s="25" t="s">
        <v>3458</v>
      </c>
    </row>
    <row r="708" spans="2:65" s="1" customFormat="1">
      <c r="B708" s="42"/>
      <c r="C708" s="64"/>
      <c r="D708" s="221" t="s">
        <v>506</v>
      </c>
      <c r="E708" s="64"/>
      <c r="F708" s="222" t="s">
        <v>13705</v>
      </c>
      <c r="G708" s="64"/>
      <c r="H708" s="64"/>
      <c r="I708" s="177"/>
      <c r="J708" s="64"/>
      <c r="K708" s="64"/>
      <c r="L708" s="62"/>
      <c r="M708" s="223"/>
      <c r="N708" s="43"/>
      <c r="O708" s="43"/>
      <c r="P708" s="43"/>
      <c r="Q708" s="43"/>
      <c r="R708" s="43"/>
      <c r="S708" s="43"/>
      <c r="T708" s="79"/>
      <c r="AT708" s="25" t="s">
        <v>506</v>
      </c>
      <c r="AU708" s="25" t="s">
        <v>82</v>
      </c>
    </row>
    <row r="709" spans="2:65" s="1" customFormat="1" ht="24">
      <c r="B709" s="42"/>
      <c r="C709" s="64"/>
      <c r="D709" s="227" t="s">
        <v>2254</v>
      </c>
      <c r="E709" s="64"/>
      <c r="F709" s="273" t="s">
        <v>13706</v>
      </c>
      <c r="G709" s="64"/>
      <c r="H709" s="64"/>
      <c r="I709" s="177"/>
      <c r="J709" s="64"/>
      <c r="K709" s="64"/>
      <c r="L709" s="62"/>
      <c r="M709" s="223"/>
      <c r="N709" s="43"/>
      <c r="O709" s="43"/>
      <c r="P709" s="43"/>
      <c r="Q709" s="43"/>
      <c r="R709" s="43"/>
      <c r="S709" s="43"/>
      <c r="T709" s="79"/>
      <c r="AT709" s="25" t="s">
        <v>2254</v>
      </c>
      <c r="AU709" s="25" t="s">
        <v>82</v>
      </c>
    </row>
    <row r="710" spans="2:65" s="1" customFormat="1" ht="16.5" customHeight="1">
      <c r="B710" s="42"/>
      <c r="C710" s="209" t="s">
        <v>2209</v>
      </c>
      <c r="D710" s="209" t="s">
        <v>498</v>
      </c>
      <c r="E710" s="210" t="s">
        <v>13707</v>
      </c>
      <c r="F710" s="211" t="s">
        <v>13649</v>
      </c>
      <c r="G710" s="212" t="s">
        <v>13632</v>
      </c>
      <c r="H710" s="213">
        <v>1</v>
      </c>
      <c r="I710" s="214"/>
      <c r="J710" s="215">
        <f>ROUND(I710*H710,2)</f>
        <v>0</v>
      </c>
      <c r="K710" s="211" t="s">
        <v>23</v>
      </c>
      <c r="L710" s="62"/>
      <c r="M710" s="216" t="s">
        <v>23</v>
      </c>
      <c r="N710" s="217" t="s">
        <v>44</v>
      </c>
      <c r="O710" s="43"/>
      <c r="P710" s="218">
        <f>O710*H710</f>
        <v>0</v>
      </c>
      <c r="Q710" s="218">
        <v>0</v>
      </c>
      <c r="R710" s="218">
        <f>Q710*H710</f>
        <v>0</v>
      </c>
      <c r="S710" s="218">
        <v>0</v>
      </c>
      <c r="T710" s="219">
        <f>S710*H710</f>
        <v>0</v>
      </c>
      <c r="AR710" s="25" t="s">
        <v>502</v>
      </c>
      <c r="AT710" s="25" t="s">
        <v>498</v>
      </c>
      <c r="AU710" s="25" t="s">
        <v>82</v>
      </c>
      <c r="AY710" s="25" t="s">
        <v>492</v>
      </c>
      <c r="BE710" s="220">
        <f>IF(N710="základní",J710,0)</f>
        <v>0</v>
      </c>
      <c r="BF710" s="220">
        <f>IF(N710="snížená",J710,0)</f>
        <v>0</v>
      </c>
      <c r="BG710" s="220">
        <f>IF(N710="zákl. přenesená",J710,0)</f>
        <v>0</v>
      </c>
      <c r="BH710" s="220">
        <f>IF(N710="sníž. přenesená",J710,0)</f>
        <v>0</v>
      </c>
      <c r="BI710" s="220">
        <f>IF(N710="nulová",J710,0)</f>
        <v>0</v>
      </c>
      <c r="BJ710" s="25" t="s">
        <v>80</v>
      </c>
      <c r="BK710" s="220">
        <f>ROUND(I710*H710,2)</f>
        <v>0</v>
      </c>
      <c r="BL710" s="25" t="s">
        <v>502</v>
      </c>
      <c r="BM710" s="25" t="s">
        <v>3470</v>
      </c>
    </row>
    <row r="711" spans="2:65" s="1" customFormat="1">
      <c r="B711" s="42"/>
      <c r="C711" s="64"/>
      <c r="D711" s="221" t="s">
        <v>506</v>
      </c>
      <c r="E711" s="64"/>
      <c r="F711" s="222" t="s">
        <v>13649</v>
      </c>
      <c r="G711" s="64"/>
      <c r="H711" s="64"/>
      <c r="I711" s="177"/>
      <c r="J711" s="64"/>
      <c r="K711" s="64"/>
      <c r="L711" s="62"/>
      <c r="M711" s="223"/>
      <c r="N711" s="43"/>
      <c r="O711" s="43"/>
      <c r="P711" s="43"/>
      <c r="Q711" s="43"/>
      <c r="R711" s="43"/>
      <c r="S711" s="43"/>
      <c r="T711" s="79"/>
      <c r="AT711" s="25" t="s">
        <v>506</v>
      </c>
      <c r="AU711" s="25" t="s">
        <v>82</v>
      </c>
    </row>
    <row r="712" spans="2:65" s="1" customFormat="1" ht="24">
      <c r="B712" s="42"/>
      <c r="C712" s="64"/>
      <c r="D712" s="227" t="s">
        <v>2254</v>
      </c>
      <c r="E712" s="64"/>
      <c r="F712" s="273" t="s">
        <v>13650</v>
      </c>
      <c r="G712" s="64"/>
      <c r="H712" s="64"/>
      <c r="I712" s="177"/>
      <c r="J712" s="64"/>
      <c r="K712" s="64"/>
      <c r="L712" s="62"/>
      <c r="M712" s="223"/>
      <c r="N712" s="43"/>
      <c r="O712" s="43"/>
      <c r="P712" s="43"/>
      <c r="Q712" s="43"/>
      <c r="R712" s="43"/>
      <c r="S712" s="43"/>
      <c r="T712" s="79"/>
      <c r="AT712" s="25" t="s">
        <v>2254</v>
      </c>
      <c r="AU712" s="25" t="s">
        <v>82</v>
      </c>
    </row>
    <row r="713" spans="2:65" s="1" customFormat="1" ht="16.5" customHeight="1">
      <c r="B713" s="42"/>
      <c r="C713" s="209" t="s">
        <v>2214</v>
      </c>
      <c r="D713" s="209" t="s">
        <v>498</v>
      </c>
      <c r="E713" s="210" t="s">
        <v>13708</v>
      </c>
      <c r="F713" s="211" t="s">
        <v>13652</v>
      </c>
      <c r="G713" s="212" t="s">
        <v>13632</v>
      </c>
      <c r="H713" s="213">
        <v>1</v>
      </c>
      <c r="I713" s="214"/>
      <c r="J713" s="215">
        <f>ROUND(I713*H713,2)</f>
        <v>0</v>
      </c>
      <c r="K713" s="211" t="s">
        <v>23</v>
      </c>
      <c r="L713" s="62"/>
      <c r="M713" s="216" t="s">
        <v>23</v>
      </c>
      <c r="N713" s="217" t="s">
        <v>44</v>
      </c>
      <c r="O713" s="43"/>
      <c r="P713" s="218">
        <f>O713*H713</f>
        <v>0</v>
      </c>
      <c r="Q713" s="218">
        <v>0</v>
      </c>
      <c r="R713" s="218">
        <f>Q713*H713</f>
        <v>0</v>
      </c>
      <c r="S713" s="218">
        <v>0</v>
      </c>
      <c r="T713" s="219">
        <f>S713*H713</f>
        <v>0</v>
      </c>
      <c r="AR713" s="25" t="s">
        <v>502</v>
      </c>
      <c r="AT713" s="25" t="s">
        <v>498</v>
      </c>
      <c r="AU713" s="25" t="s">
        <v>82</v>
      </c>
      <c r="AY713" s="25" t="s">
        <v>492</v>
      </c>
      <c r="BE713" s="220">
        <f>IF(N713="základní",J713,0)</f>
        <v>0</v>
      </c>
      <c r="BF713" s="220">
        <f>IF(N713="snížená",J713,0)</f>
        <v>0</v>
      </c>
      <c r="BG713" s="220">
        <f>IF(N713="zákl. přenesená",J713,0)</f>
        <v>0</v>
      </c>
      <c r="BH713" s="220">
        <f>IF(N713="sníž. přenesená",J713,0)</f>
        <v>0</v>
      </c>
      <c r="BI713" s="220">
        <f>IF(N713="nulová",J713,0)</f>
        <v>0</v>
      </c>
      <c r="BJ713" s="25" t="s">
        <v>80</v>
      </c>
      <c r="BK713" s="220">
        <f>ROUND(I713*H713,2)</f>
        <v>0</v>
      </c>
      <c r="BL713" s="25" t="s">
        <v>502</v>
      </c>
      <c r="BM713" s="25" t="s">
        <v>3484</v>
      </c>
    </row>
    <row r="714" spans="2:65" s="1" customFormat="1">
      <c r="B714" s="42"/>
      <c r="C714" s="64"/>
      <c r="D714" s="221" t="s">
        <v>506</v>
      </c>
      <c r="E714" s="64"/>
      <c r="F714" s="222" t="s">
        <v>13652</v>
      </c>
      <c r="G714" s="64"/>
      <c r="H714" s="64"/>
      <c r="I714" s="177"/>
      <c r="J714" s="64"/>
      <c r="K714" s="64"/>
      <c r="L714" s="62"/>
      <c r="M714" s="223"/>
      <c r="N714" s="43"/>
      <c r="O714" s="43"/>
      <c r="P714" s="43"/>
      <c r="Q714" s="43"/>
      <c r="R714" s="43"/>
      <c r="S714" s="43"/>
      <c r="T714" s="79"/>
      <c r="AT714" s="25" t="s">
        <v>506</v>
      </c>
      <c r="AU714" s="25" t="s">
        <v>82</v>
      </c>
    </row>
    <row r="715" spans="2:65" s="1" customFormat="1" ht="24">
      <c r="B715" s="42"/>
      <c r="C715" s="64"/>
      <c r="D715" s="227" t="s">
        <v>2254</v>
      </c>
      <c r="E715" s="64"/>
      <c r="F715" s="273" t="s">
        <v>13709</v>
      </c>
      <c r="G715" s="64"/>
      <c r="H715" s="64"/>
      <c r="I715" s="177"/>
      <c r="J715" s="64"/>
      <c r="K715" s="64"/>
      <c r="L715" s="62"/>
      <c r="M715" s="223"/>
      <c r="N715" s="43"/>
      <c r="O715" s="43"/>
      <c r="P715" s="43"/>
      <c r="Q715" s="43"/>
      <c r="R715" s="43"/>
      <c r="S715" s="43"/>
      <c r="T715" s="79"/>
      <c r="AT715" s="25" t="s">
        <v>2254</v>
      </c>
      <c r="AU715" s="25" t="s">
        <v>82</v>
      </c>
    </row>
    <row r="716" spans="2:65" s="1" customFormat="1" ht="16.5" customHeight="1">
      <c r="B716" s="42"/>
      <c r="C716" s="209" t="s">
        <v>2220</v>
      </c>
      <c r="D716" s="209" t="s">
        <v>498</v>
      </c>
      <c r="E716" s="210" t="s">
        <v>13710</v>
      </c>
      <c r="F716" s="211" t="s">
        <v>13652</v>
      </c>
      <c r="G716" s="212" t="s">
        <v>13632</v>
      </c>
      <c r="H716" s="213">
        <v>1</v>
      </c>
      <c r="I716" s="214"/>
      <c r="J716" s="215">
        <f>ROUND(I716*H716,2)</f>
        <v>0</v>
      </c>
      <c r="K716" s="211" t="s">
        <v>23</v>
      </c>
      <c r="L716" s="62"/>
      <c r="M716" s="216" t="s">
        <v>23</v>
      </c>
      <c r="N716" s="217" t="s">
        <v>44</v>
      </c>
      <c r="O716" s="43"/>
      <c r="P716" s="218">
        <f>O716*H716</f>
        <v>0</v>
      </c>
      <c r="Q716" s="218">
        <v>0</v>
      </c>
      <c r="R716" s="218">
        <f>Q716*H716</f>
        <v>0</v>
      </c>
      <c r="S716" s="218">
        <v>0</v>
      </c>
      <c r="T716" s="219">
        <f>S716*H716</f>
        <v>0</v>
      </c>
      <c r="AR716" s="25" t="s">
        <v>502</v>
      </c>
      <c r="AT716" s="25" t="s">
        <v>498</v>
      </c>
      <c r="AU716" s="25" t="s">
        <v>82</v>
      </c>
      <c r="AY716" s="25" t="s">
        <v>492</v>
      </c>
      <c r="BE716" s="220">
        <f>IF(N716="základní",J716,0)</f>
        <v>0</v>
      </c>
      <c r="BF716" s="220">
        <f>IF(N716="snížená",J716,0)</f>
        <v>0</v>
      </c>
      <c r="BG716" s="220">
        <f>IF(N716="zákl. přenesená",J716,0)</f>
        <v>0</v>
      </c>
      <c r="BH716" s="220">
        <f>IF(N716="sníž. přenesená",J716,0)</f>
        <v>0</v>
      </c>
      <c r="BI716" s="220">
        <f>IF(N716="nulová",J716,0)</f>
        <v>0</v>
      </c>
      <c r="BJ716" s="25" t="s">
        <v>80</v>
      </c>
      <c r="BK716" s="220">
        <f>ROUND(I716*H716,2)</f>
        <v>0</v>
      </c>
      <c r="BL716" s="25" t="s">
        <v>502</v>
      </c>
      <c r="BM716" s="25" t="s">
        <v>3502</v>
      </c>
    </row>
    <row r="717" spans="2:65" s="1" customFormat="1">
      <c r="B717" s="42"/>
      <c r="C717" s="64"/>
      <c r="D717" s="221" t="s">
        <v>506</v>
      </c>
      <c r="E717" s="64"/>
      <c r="F717" s="222" t="s">
        <v>13652</v>
      </c>
      <c r="G717" s="64"/>
      <c r="H717" s="64"/>
      <c r="I717" s="177"/>
      <c r="J717" s="64"/>
      <c r="K717" s="64"/>
      <c r="L717" s="62"/>
      <c r="M717" s="223"/>
      <c r="N717" s="43"/>
      <c r="O717" s="43"/>
      <c r="P717" s="43"/>
      <c r="Q717" s="43"/>
      <c r="R717" s="43"/>
      <c r="S717" s="43"/>
      <c r="T717" s="79"/>
      <c r="AT717" s="25" t="s">
        <v>506</v>
      </c>
      <c r="AU717" s="25" t="s">
        <v>82</v>
      </c>
    </row>
    <row r="718" spans="2:65" s="1" customFormat="1" ht="36">
      <c r="B718" s="42"/>
      <c r="C718" s="64"/>
      <c r="D718" s="227" t="s">
        <v>2254</v>
      </c>
      <c r="E718" s="64"/>
      <c r="F718" s="273" t="s">
        <v>13655</v>
      </c>
      <c r="G718" s="64"/>
      <c r="H718" s="64"/>
      <c r="I718" s="177"/>
      <c r="J718" s="64"/>
      <c r="K718" s="64"/>
      <c r="L718" s="62"/>
      <c r="M718" s="223"/>
      <c r="N718" s="43"/>
      <c r="O718" s="43"/>
      <c r="P718" s="43"/>
      <c r="Q718" s="43"/>
      <c r="R718" s="43"/>
      <c r="S718" s="43"/>
      <c r="T718" s="79"/>
      <c r="AT718" s="25" t="s">
        <v>2254</v>
      </c>
      <c r="AU718" s="25" t="s">
        <v>82</v>
      </c>
    </row>
    <row r="719" spans="2:65" s="1" customFormat="1" ht="16.5" customHeight="1">
      <c r="B719" s="42"/>
      <c r="C719" s="209" t="s">
        <v>2225</v>
      </c>
      <c r="D719" s="209" t="s">
        <v>498</v>
      </c>
      <c r="E719" s="210" t="s">
        <v>13711</v>
      </c>
      <c r="F719" s="211" t="s">
        <v>13652</v>
      </c>
      <c r="G719" s="212" t="s">
        <v>13632</v>
      </c>
      <c r="H719" s="213">
        <v>1</v>
      </c>
      <c r="I719" s="214"/>
      <c r="J719" s="215">
        <f>ROUND(I719*H719,2)</f>
        <v>0</v>
      </c>
      <c r="K719" s="211" t="s">
        <v>23</v>
      </c>
      <c r="L719" s="62"/>
      <c r="M719" s="216" t="s">
        <v>23</v>
      </c>
      <c r="N719" s="217" t="s">
        <v>44</v>
      </c>
      <c r="O719" s="43"/>
      <c r="P719" s="218">
        <f>O719*H719</f>
        <v>0</v>
      </c>
      <c r="Q719" s="218">
        <v>0</v>
      </c>
      <c r="R719" s="218">
        <f>Q719*H719</f>
        <v>0</v>
      </c>
      <c r="S719" s="218">
        <v>0</v>
      </c>
      <c r="T719" s="219">
        <f>S719*H719</f>
        <v>0</v>
      </c>
      <c r="AR719" s="25" t="s">
        <v>502</v>
      </c>
      <c r="AT719" s="25" t="s">
        <v>498</v>
      </c>
      <c r="AU719" s="25" t="s">
        <v>82</v>
      </c>
      <c r="AY719" s="25" t="s">
        <v>492</v>
      </c>
      <c r="BE719" s="220">
        <f>IF(N719="základní",J719,0)</f>
        <v>0</v>
      </c>
      <c r="BF719" s="220">
        <f>IF(N719="snížená",J719,0)</f>
        <v>0</v>
      </c>
      <c r="BG719" s="220">
        <f>IF(N719="zákl. přenesená",J719,0)</f>
        <v>0</v>
      </c>
      <c r="BH719" s="220">
        <f>IF(N719="sníž. přenesená",J719,0)</f>
        <v>0</v>
      </c>
      <c r="BI719" s="220">
        <f>IF(N719="nulová",J719,0)</f>
        <v>0</v>
      </c>
      <c r="BJ719" s="25" t="s">
        <v>80</v>
      </c>
      <c r="BK719" s="220">
        <f>ROUND(I719*H719,2)</f>
        <v>0</v>
      </c>
      <c r="BL719" s="25" t="s">
        <v>502</v>
      </c>
      <c r="BM719" s="25" t="s">
        <v>3518</v>
      </c>
    </row>
    <row r="720" spans="2:65" s="1" customFormat="1">
      <c r="B720" s="42"/>
      <c r="C720" s="64"/>
      <c r="D720" s="221" t="s">
        <v>506</v>
      </c>
      <c r="E720" s="64"/>
      <c r="F720" s="222" t="s">
        <v>13652</v>
      </c>
      <c r="G720" s="64"/>
      <c r="H720" s="64"/>
      <c r="I720" s="177"/>
      <c r="J720" s="64"/>
      <c r="K720" s="64"/>
      <c r="L720" s="62"/>
      <c r="M720" s="223"/>
      <c r="N720" s="43"/>
      <c r="O720" s="43"/>
      <c r="P720" s="43"/>
      <c r="Q720" s="43"/>
      <c r="R720" s="43"/>
      <c r="S720" s="43"/>
      <c r="T720" s="79"/>
      <c r="AT720" s="25" t="s">
        <v>506</v>
      </c>
      <c r="AU720" s="25" t="s">
        <v>82</v>
      </c>
    </row>
    <row r="721" spans="2:65" s="1" customFormat="1" ht="24">
      <c r="B721" s="42"/>
      <c r="C721" s="64"/>
      <c r="D721" s="227" t="s">
        <v>2254</v>
      </c>
      <c r="E721" s="64"/>
      <c r="F721" s="273" t="s">
        <v>13659</v>
      </c>
      <c r="G721" s="64"/>
      <c r="H721" s="64"/>
      <c r="I721" s="177"/>
      <c r="J721" s="64"/>
      <c r="K721" s="64"/>
      <c r="L721" s="62"/>
      <c r="M721" s="223"/>
      <c r="N721" s="43"/>
      <c r="O721" s="43"/>
      <c r="P721" s="43"/>
      <c r="Q721" s="43"/>
      <c r="R721" s="43"/>
      <c r="S721" s="43"/>
      <c r="T721" s="79"/>
      <c r="AT721" s="25" t="s">
        <v>2254</v>
      </c>
      <c r="AU721" s="25" t="s">
        <v>82</v>
      </c>
    </row>
    <row r="722" spans="2:65" s="1" customFormat="1" ht="16.5" customHeight="1">
      <c r="B722" s="42"/>
      <c r="C722" s="209" t="s">
        <v>2231</v>
      </c>
      <c r="D722" s="209" t="s">
        <v>498</v>
      </c>
      <c r="E722" s="210" t="s">
        <v>13712</v>
      </c>
      <c r="F722" s="211" t="s">
        <v>13652</v>
      </c>
      <c r="G722" s="212" t="s">
        <v>13632</v>
      </c>
      <c r="H722" s="213">
        <v>1</v>
      </c>
      <c r="I722" s="214"/>
      <c r="J722" s="215">
        <f>ROUND(I722*H722,2)</f>
        <v>0</v>
      </c>
      <c r="K722" s="211" t="s">
        <v>23</v>
      </c>
      <c r="L722" s="62"/>
      <c r="M722" s="216" t="s">
        <v>23</v>
      </c>
      <c r="N722" s="217" t="s">
        <v>44</v>
      </c>
      <c r="O722" s="43"/>
      <c r="P722" s="218">
        <f>O722*H722</f>
        <v>0</v>
      </c>
      <c r="Q722" s="218">
        <v>0</v>
      </c>
      <c r="R722" s="218">
        <f>Q722*H722</f>
        <v>0</v>
      </c>
      <c r="S722" s="218">
        <v>0</v>
      </c>
      <c r="T722" s="219">
        <f>S722*H722</f>
        <v>0</v>
      </c>
      <c r="AR722" s="25" t="s">
        <v>502</v>
      </c>
      <c r="AT722" s="25" t="s">
        <v>498</v>
      </c>
      <c r="AU722" s="25" t="s">
        <v>82</v>
      </c>
      <c r="AY722" s="25" t="s">
        <v>492</v>
      </c>
      <c r="BE722" s="220">
        <f>IF(N722="základní",J722,0)</f>
        <v>0</v>
      </c>
      <c r="BF722" s="220">
        <f>IF(N722="snížená",J722,0)</f>
        <v>0</v>
      </c>
      <c r="BG722" s="220">
        <f>IF(N722="zákl. přenesená",J722,0)</f>
        <v>0</v>
      </c>
      <c r="BH722" s="220">
        <f>IF(N722="sníž. přenesená",J722,0)</f>
        <v>0</v>
      </c>
      <c r="BI722" s="220">
        <f>IF(N722="nulová",J722,0)</f>
        <v>0</v>
      </c>
      <c r="BJ722" s="25" t="s">
        <v>80</v>
      </c>
      <c r="BK722" s="220">
        <f>ROUND(I722*H722,2)</f>
        <v>0</v>
      </c>
      <c r="BL722" s="25" t="s">
        <v>502</v>
      </c>
      <c r="BM722" s="25" t="s">
        <v>3533</v>
      </c>
    </row>
    <row r="723" spans="2:65" s="1" customFormat="1">
      <c r="B723" s="42"/>
      <c r="C723" s="64"/>
      <c r="D723" s="221" t="s">
        <v>506</v>
      </c>
      <c r="E723" s="64"/>
      <c r="F723" s="222" t="s">
        <v>13652</v>
      </c>
      <c r="G723" s="64"/>
      <c r="H723" s="64"/>
      <c r="I723" s="177"/>
      <c r="J723" s="64"/>
      <c r="K723" s="64"/>
      <c r="L723" s="62"/>
      <c r="M723" s="223"/>
      <c r="N723" s="43"/>
      <c r="O723" s="43"/>
      <c r="P723" s="43"/>
      <c r="Q723" s="43"/>
      <c r="R723" s="43"/>
      <c r="S723" s="43"/>
      <c r="T723" s="79"/>
      <c r="AT723" s="25" t="s">
        <v>506</v>
      </c>
      <c r="AU723" s="25" t="s">
        <v>82</v>
      </c>
    </row>
    <row r="724" spans="2:65" s="1" customFormat="1" ht="24">
      <c r="B724" s="42"/>
      <c r="C724" s="64"/>
      <c r="D724" s="227" t="s">
        <v>2254</v>
      </c>
      <c r="E724" s="64"/>
      <c r="F724" s="273" t="s">
        <v>13661</v>
      </c>
      <c r="G724" s="64"/>
      <c r="H724" s="64"/>
      <c r="I724" s="177"/>
      <c r="J724" s="64"/>
      <c r="K724" s="64"/>
      <c r="L724" s="62"/>
      <c r="M724" s="223"/>
      <c r="N724" s="43"/>
      <c r="O724" s="43"/>
      <c r="P724" s="43"/>
      <c r="Q724" s="43"/>
      <c r="R724" s="43"/>
      <c r="S724" s="43"/>
      <c r="T724" s="79"/>
      <c r="AT724" s="25" t="s">
        <v>2254</v>
      </c>
      <c r="AU724" s="25" t="s">
        <v>82</v>
      </c>
    </row>
    <row r="725" spans="2:65" s="1" customFormat="1" ht="16.5" customHeight="1">
      <c r="B725" s="42"/>
      <c r="C725" s="209" t="s">
        <v>2237</v>
      </c>
      <c r="D725" s="209" t="s">
        <v>498</v>
      </c>
      <c r="E725" s="210" t="s">
        <v>13713</v>
      </c>
      <c r="F725" s="211" t="s">
        <v>13652</v>
      </c>
      <c r="G725" s="212" t="s">
        <v>13632</v>
      </c>
      <c r="H725" s="213">
        <v>1</v>
      </c>
      <c r="I725" s="214"/>
      <c r="J725" s="215">
        <f>ROUND(I725*H725,2)</f>
        <v>0</v>
      </c>
      <c r="K725" s="211" t="s">
        <v>23</v>
      </c>
      <c r="L725" s="62"/>
      <c r="M725" s="216" t="s">
        <v>23</v>
      </c>
      <c r="N725" s="217" t="s">
        <v>44</v>
      </c>
      <c r="O725" s="43"/>
      <c r="P725" s="218">
        <f>O725*H725</f>
        <v>0</v>
      </c>
      <c r="Q725" s="218">
        <v>0</v>
      </c>
      <c r="R725" s="218">
        <f>Q725*H725</f>
        <v>0</v>
      </c>
      <c r="S725" s="218">
        <v>0</v>
      </c>
      <c r="T725" s="219">
        <f>S725*H725</f>
        <v>0</v>
      </c>
      <c r="AR725" s="25" t="s">
        <v>502</v>
      </c>
      <c r="AT725" s="25" t="s">
        <v>498</v>
      </c>
      <c r="AU725" s="25" t="s">
        <v>82</v>
      </c>
      <c r="AY725" s="25" t="s">
        <v>492</v>
      </c>
      <c r="BE725" s="220">
        <f>IF(N725="základní",J725,0)</f>
        <v>0</v>
      </c>
      <c r="BF725" s="220">
        <f>IF(N725="snížená",J725,0)</f>
        <v>0</v>
      </c>
      <c r="BG725" s="220">
        <f>IF(N725="zákl. přenesená",J725,0)</f>
        <v>0</v>
      </c>
      <c r="BH725" s="220">
        <f>IF(N725="sníž. přenesená",J725,0)</f>
        <v>0</v>
      </c>
      <c r="BI725" s="220">
        <f>IF(N725="nulová",J725,0)</f>
        <v>0</v>
      </c>
      <c r="BJ725" s="25" t="s">
        <v>80</v>
      </c>
      <c r="BK725" s="220">
        <f>ROUND(I725*H725,2)</f>
        <v>0</v>
      </c>
      <c r="BL725" s="25" t="s">
        <v>502</v>
      </c>
      <c r="BM725" s="25" t="s">
        <v>3569</v>
      </c>
    </row>
    <row r="726" spans="2:65" s="1" customFormat="1">
      <c r="B726" s="42"/>
      <c r="C726" s="64"/>
      <c r="D726" s="221" t="s">
        <v>506</v>
      </c>
      <c r="E726" s="64"/>
      <c r="F726" s="222" t="s">
        <v>13652</v>
      </c>
      <c r="G726" s="64"/>
      <c r="H726" s="64"/>
      <c r="I726" s="177"/>
      <c r="J726" s="64"/>
      <c r="K726" s="64"/>
      <c r="L726" s="62"/>
      <c r="M726" s="223"/>
      <c r="N726" s="43"/>
      <c r="O726" s="43"/>
      <c r="P726" s="43"/>
      <c r="Q726" s="43"/>
      <c r="R726" s="43"/>
      <c r="S726" s="43"/>
      <c r="T726" s="79"/>
      <c r="AT726" s="25" t="s">
        <v>506</v>
      </c>
      <c r="AU726" s="25" t="s">
        <v>82</v>
      </c>
    </row>
    <row r="727" spans="2:65" s="1" customFormat="1" ht="60">
      <c r="B727" s="42"/>
      <c r="C727" s="64"/>
      <c r="D727" s="227" t="s">
        <v>2254</v>
      </c>
      <c r="E727" s="64"/>
      <c r="F727" s="273" t="s">
        <v>13663</v>
      </c>
      <c r="G727" s="64"/>
      <c r="H727" s="64"/>
      <c r="I727" s="177"/>
      <c r="J727" s="64"/>
      <c r="K727" s="64"/>
      <c r="L727" s="62"/>
      <c r="M727" s="223"/>
      <c r="N727" s="43"/>
      <c r="O727" s="43"/>
      <c r="P727" s="43"/>
      <c r="Q727" s="43"/>
      <c r="R727" s="43"/>
      <c r="S727" s="43"/>
      <c r="T727" s="79"/>
      <c r="AT727" s="25" t="s">
        <v>2254</v>
      </c>
      <c r="AU727" s="25" t="s">
        <v>82</v>
      </c>
    </row>
    <row r="728" spans="2:65" s="1" customFormat="1" ht="16.5" customHeight="1">
      <c r="B728" s="42"/>
      <c r="C728" s="209" t="s">
        <v>2248</v>
      </c>
      <c r="D728" s="209" t="s">
        <v>498</v>
      </c>
      <c r="E728" s="210" t="s">
        <v>13714</v>
      </c>
      <c r="F728" s="211" t="s">
        <v>13652</v>
      </c>
      <c r="G728" s="212" t="s">
        <v>13632</v>
      </c>
      <c r="H728" s="213">
        <v>1</v>
      </c>
      <c r="I728" s="214"/>
      <c r="J728" s="215">
        <f>ROUND(I728*H728,2)</f>
        <v>0</v>
      </c>
      <c r="K728" s="211" t="s">
        <v>23</v>
      </c>
      <c r="L728" s="62"/>
      <c r="M728" s="216" t="s">
        <v>23</v>
      </c>
      <c r="N728" s="217" t="s">
        <v>44</v>
      </c>
      <c r="O728" s="43"/>
      <c r="P728" s="218">
        <f>O728*H728</f>
        <v>0</v>
      </c>
      <c r="Q728" s="218">
        <v>0</v>
      </c>
      <c r="R728" s="218">
        <f>Q728*H728</f>
        <v>0</v>
      </c>
      <c r="S728" s="218">
        <v>0</v>
      </c>
      <c r="T728" s="219">
        <f>S728*H728</f>
        <v>0</v>
      </c>
      <c r="AR728" s="25" t="s">
        <v>502</v>
      </c>
      <c r="AT728" s="25" t="s">
        <v>498</v>
      </c>
      <c r="AU728" s="25" t="s">
        <v>82</v>
      </c>
      <c r="AY728" s="25" t="s">
        <v>492</v>
      </c>
      <c r="BE728" s="220">
        <f>IF(N728="základní",J728,0)</f>
        <v>0</v>
      </c>
      <c r="BF728" s="220">
        <f>IF(N728="snížená",J728,0)</f>
        <v>0</v>
      </c>
      <c r="BG728" s="220">
        <f>IF(N728="zákl. přenesená",J728,0)</f>
        <v>0</v>
      </c>
      <c r="BH728" s="220">
        <f>IF(N728="sníž. přenesená",J728,0)</f>
        <v>0</v>
      </c>
      <c r="BI728" s="220">
        <f>IF(N728="nulová",J728,0)</f>
        <v>0</v>
      </c>
      <c r="BJ728" s="25" t="s">
        <v>80</v>
      </c>
      <c r="BK728" s="220">
        <f>ROUND(I728*H728,2)</f>
        <v>0</v>
      </c>
      <c r="BL728" s="25" t="s">
        <v>502</v>
      </c>
      <c r="BM728" s="25" t="s">
        <v>3579</v>
      </c>
    </row>
    <row r="729" spans="2:65" s="1" customFormat="1">
      <c r="B729" s="42"/>
      <c r="C729" s="64"/>
      <c r="D729" s="221" t="s">
        <v>506</v>
      </c>
      <c r="E729" s="64"/>
      <c r="F729" s="222" t="s">
        <v>13652</v>
      </c>
      <c r="G729" s="64"/>
      <c r="H729" s="64"/>
      <c r="I729" s="177"/>
      <c r="J729" s="64"/>
      <c r="K729" s="64"/>
      <c r="L729" s="62"/>
      <c r="M729" s="223"/>
      <c r="N729" s="43"/>
      <c r="O729" s="43"/>
      <c r="P729" s="43"/>
      <c r="Q729" s="43"/>
      <c r="R729" s="43"/>
      <c r="S729" s="43"/>
      <c r="T729" s="79"/>
      <c r="AT729" s="25" t="s">
        <v>506</v>
      </c>
      <c r="AU729" s="25" t="s">
        <v>82</v>
      </c>
    </row>
    <row r="730" spans="2:65" s="1" customFormat="1" ht="24">
      <c r="B730" s="42"/>
      <c r="C730" s="64"/>
      <c r="D730" s="221" t="s">
        <v>2254</v>
      </c>
      <c r="E730" s="64"/>
      <c r="F730" s="224" t="s">
        <v>13665</v>
      </c>
      <c r="G730" s="64"/>
      <c r="H730" s="64"/>
      <c r="I730" s="177"/>
      <c r="J730" s="64"/>
      <c r="K730" s="64"/>
      <c r="L730" s="62"/>
      <c r="M730" s="223"/>
      <c r="N730" s="43"/>
      <c r="O730" s="43"/>
      <c r="P730" s="43"/>
      <c r="Q730" s="43"/>
      <c r="R730" s="43"/>
      <c r="S730" s="43"/>
      <c r="T730" s="79"/>
      <c r="AT730" s="25" t="s">
        <v>2254</v>
      </c>
      <c r="AU730" s="25" t="s">
        <v>82</v>
      </c>
    </row>
    <row r="731" spans="2:65" s="11" customFormat="1" ht="29.85" customHeight="1">
      <c r="B731" s="192"/>
      <c r="C731" s="193"/>
      <c r="D731" s="206" t="s">
        <v>72</v>
      </c>
      <c r="E731" s="207" t="s">
        <v>5011</v>
      </c>
      <c r="F731" s="207" t="s">
        <v>13715</v>
      </c>
      <c r="G731" s="193"/>
      <c r="H731" s="193"/>
      <c r="I731" s="196"/>
      <c r="J731" s="208">
        <f>BK731</f>
        <v>0</v>
      </c>
      <c r="K731" s="193"/>
      <c r="L731" s="198"/>
      <c r="M731" s="199"/>
      <c r="N731" s="200"/>
      <c r="O731" s="200"/>
      <c r="P731" s="201">
        <f>SUM(P732:P770)</f>
        <v>0</v>
      </c>
      <c r="Q731" s="200"/>
      <c r="R731" s="201">
        <f>SUM(R732:R770)</f>
        <v>0</v>
      </c>
      <c r="S731" s="200"/>
      <c r="T731" s="202">
        <f>SUM(T732:T770)</f>
        <v>0</v>
      </c>
      <c r="AR731" s="203" t="s">
        <v>80</v>
      </c>
      <c r="AT731" s="204" t="s">
        <v>72</v>
      </c>
      <c r="AU731" s="204" t="s">
        <v>80</v>
      </c>
      <c r="AY731" s="203" t="s">
        <v>492</v>
      </c>
      <c r="BK731" s="205">
        <f>SUM(BK732:BK770)</f>
        <v>0</v>
      </c>
    </row>
    <row r="732" spans="2:65" s="1" customFormat="1" ht="16.5" customHeight="1">
      <c r="B732" s="42"/>
      <c r="C732" s="209" t="s">
        <v>2264</v>
      </c>
      <c r="D732" s="209" t="s">
        <v>498</v>
      </c>
      <c r="E732" s="210" t="s">
        <v>13695</v>
      </c>
      <c r="F732" s="211" t="s">
        <v>13696</v>
      </c>
      <c r="G732" s="212" t="s">
        <v>2537</v>
      </c>
      <c r="H732" s="213">
        <v>1</v>
      </c>
      <c r="I732" s="214"/>
      <c r="J732" s="215">
        <f>ROUND(I732*H732,2)</f>
        <v>0</v>
      </c>
      <c r="K732" s="211" t="s">
        <v>23</v>
      </c>
      <c r="L732" s="62"/>
      <c r="M732" s="216" t="s">
        <v>23</v>
      </c>
      <c r="N732" s="217" t="s">
        <v>44</v>
      </c>
      <c r="O732" s="43"/>
      <c r="P732" s="218">
        <f>O732*H732</f>
        <v>0</v>
      </c>
      <c r="Q732" s="218">
        <v>0</v>
      </c>
      <c r="R732" s="218">
        <f>Q732*H732</f>
        <v>0</v>
      </c>
      <c r="S732" s="218">
        <v>0</v>
      </c>
      <c r="T732" s="219">
        <f>S732*H732</f>
        <v>0</v>
      </c>
      <c r="AR732" s="25" t="s">
        <v>502</v>
      </c>
      <c r="AT732" s="25" t="s">
        <v>498</v>
      </c>
      <c r="AU732" s="25" t="s">
        <v>82</v>
      </c>
      <c r="AY732" s="25" t="s">
        <v>492</v>
      </c>
      <c r="BE732" s="220">
        <f>IF(N732="základní",J732,0)</f>
        <v>0</v>
      </c>
      <c r="BF732" s="220">
        <f>IF(N732="snížená",J732,0)</f>
        <v>0</v>
      </c>
      <c r="BG732" s="220">
        <f>IF(N732="zákl. přenesená",J732,0)</f>
        <v>0</v>
      </c>
      <c r="BH732" s="220">
        <f>IF(N732="sníž. přenesená",J732,0)</f>
        <v>0</v>
      </c>
      <c r="BI732" s="220">
        <f>IF(N732="nulová",J732,0)</f>
        <v>0</v>
      </c>
      <c r="BJ732" s="25" t="s">
        <v>80</v>
      </c>
      <c r="BK732" s="220">
        <f>ROUND(I732*H732,2)</f>
        <v>0</v>
      </c>
      <c r="BL732" s="25" t="s">
        <v>502</v>
      </c>
      <c r="BM732" s="25" t="s">
        <v>3588</v>
      </c>
    </row>
    <row r="733" spans="2:65" s="1" customFormat="1">
      <c r="B733" s="42"/>
      <c r="C733" s="64"/>
      <c r="D733" s="221" t="s">
        <v>506</v>
      </c>
      <c r="E733" s="64"/>
      <c r="F733" s="222" t="s">
        <v>13696</v>
      </c>
      <c r="G733" s="64"/>
      <c r="H733" s="64"/>
      <c r="I733" s="177"/>
      <c r="J733" s="64"/>
      <c r="K733" s="64"/>
      <c r="L733" s="62"/>
      <c r="M733" s="223"/>
      <c r="N733" s="43"/>
      <c r="O733" s="43"/>
      <c r="P733" s="43"/>
      <c r="Q733" s="43"/>
      <c r="R733" s="43"/>
      <c r="S733" s="43"/>
      <c r="T733" s="79"/>
      <c r="AT733" s="25" t="s">
        <v>506</v>
      </c>
      <c r="AU733" s="25" t="s">
        <v>82</v>
      </c>
    </row>
    <row r="734" spans="2:65" s="1" customFormat="1" ht="48">
      <c r="B734" s="42"/>
      <c r="C734" s="64"/>
      <c r="D734" s="227" t="s">
        <v>2254</v>
      </c>
      <c r="E734" s="64"/>
      <c r="F734" s="273" t="s">
        <v>13697</v>
      </c>
      <c r="G734" s="64"/>
      <c r="H734" s="64"/>
      <c r="I734" s="177"/>
      <c r="J734" s="64"/>
      <c r="K734" s="64"/>
      <c r="L734" s="62"/>
      <c r="M734" s="223"/>
      <c r="N734" s="43"/>
      <c r="O734" s="43"/>
      <c r="P734" s="43"/>
      <c r="Q734" s="43"/>
      <c r="R734" s="43"/>
      <c r="S734" s="43"/>
      <c r="T734" s="79"/>
      <c r="AT734" s="25" t="s">
        <v>2254</v>
      </c>
      <c r="AU734" s="25" t="s">
        <v>82</v>
      </c>
    </row>
    <row r="735" spans="2:65" s="1" customFormat="1" ht="16.5" customHeight="1">
      <c r="B735" s="42"/>
      <c r="C735" s="209" t="s">
        <v>2274</v>
      </c>
      <c r="D735" s="209" t="s">
        <v>498</v>
      </c>
      <c r="E735" s="210" t="s">
        <v>13698</v>
      </c>
      <c r="F735" s="211" t="s">
        <v>13699</v>
      </c>
      <c r="G735" s="212" t="s">
        <v>2537</v>
      </c>
      <c r="H735" s="213">
        <v>1</v>
      </c>
      <c r="I735" s="214"/>
      <c r="J735" s="215">
        <f>ROUND(I735*H735,2)</f>
        <v>0</v>
      </c>
      <c r="K735" s="211" t="s">
        <v>23</v>
      </c>
      <c r="L735" s="62"/>
      <c r="M735" s="216" t="s">
        <v>23</v>
      </c>
      <c r="N735" s="217" t="s">
        <v>44</v>
      </c>
      <c r="O735" s="43"/>
      <c r="P735" s="218">
        <f>O735*H735</f>
        <v>0</v>
      </c>
      <c r="Q735" s="218">
        <v>0</v>
      </c>
      <c r="R735" s="218">
        <f>Q735*H735</f>
        <v>0</v>
      </c>
      <c r="S735" s="218">
        <v>0</v>
      </c>
      <c r="T735" s="219">
        <f>S735*H735</f>
        <v>0</v>
      </c>
      <c r="AR735" s="25" t="s">
        <v>502</v>
      </c>
      <c r="AT735" s="25" t="s">
        <v>498</v>
      </c>
      <c r="AU735" s="25" t="s">
        <v>82</v>
      </c>
      <c r="AY735" s="25" t="s">
        <v>492</v>
      </c>
      <c r="BE735" s="220">
        <f>IF(N735="základní",J735,0)</f>
        <v>0</v>
      </c>
      <c r="BF735" s="220">
        <f>IF(N735="snížená",J735,0)</f>
        <v>0</v>
      </c>
      <c r="BG735" s="220">
        <f>IF(N735="zákl. přenesená",J735,0)</f>
        <v>0</v>
      </c>
      <c r="BH735" s="220">
        <f>IF(N735="sníž. přenesená",J735,0)</f>
        <v>0</v>
      </c>
      <c r="BI735" s="220">
        <f>IF(N735="nulová",J735,0)</f>
        <v>0</v>
      </c>
      <c r="BJ735" s="25" t="s">
        <v>80</v>
      </c>
      <c r="BK735" s="220">
        <f>ROUND(I735*H735,2)</f>
        <v>0</v>
      </c>
      <c r="BL735" s="25" t="s">
        <v>502</v>
      </c>
      <c r="BM735" s="25" t="s">
        <v>3603</v>
      </c>
    </row>
    <row r="736" spans="2:65" s="1" customFormat="1">
      <c r="B736" s="42"/>
      <c r="C736" s="64"/>
      <c r="D736" s="221" t="s">
        <v>506</v>
      </c>
      <c r="E736" s="64"/>
      <c r="F736" s="222" t="s">
        <v>13699</v>
      </c>
      <c r="G736" s="64"/>
      <c r="H736" s="64"/>
      <c r="I736" s="177"/>
      <c r="J736" s="64"/>
      <c r="K736" s="64"/>
      <c r="L736" s="62"/>
      <c r="M736" s="223"/>
      <c r="N736" s="43"/>
      <c r="O736" s="43"/>
      <c r="P736" s="43"/>
      <c r="Q736" s="43"/>
      <c r="R736" s="43"/>
      <c r="S736" s="43"/>
      <c r="T736" s="79"/>
      <c r="AT736" s="25" t="s">
        <v>506</v>
      </c>
      <c r="AU736" s="25" t="s">
        <v>82</v>
      </c>
    </row>
    <row r="737" spans="2:65" s="1" customFormat="1" ht="60">
      <c r="B737" s="42"/>
      <c r="C737" s="64"/>
      <c r="D737" s="227" t="s">
        <v>2254</v>
      </c>
      <c r="E737" s="64"/>
      <c r="F737" s="273" t="s">
        <v>13700</v>
      </c>
      <c r="G737" s="64"/>
      <c r="H737" s="64"/>
      <c r="I737" s="177"/>
      <c r="J737" s="64"/>
      <c r="K737" s="64"/>
      <c r="L737" s="62"/>
      <c r="M737" s="223"/>
      <c r="N737" s="43"/>
      <c r="O737" s="43"/>
      <c r="P737" s="43"/>
      <c r="Q737" s="43"/>
      <c r="R737" s="43"/>
      <c r="S737" s="43"/>
      <c r="T737" s="79"/>
      <c r="AT737" s="25" t="s">
        <v>2254</v>
      </c>
      <c r="AU737" s="25" t="s">
        <v>82</v>
      </c>
    </row>
    <row r="738" spans="2:65" s="1" customFormat="1" ht="16.5" customHeight="1">
      <c r="B738" s="42"/>
      <c r="C738" s="209" t="s">
        <v>2281</v>
      </c>
      <c r="D738" s="209" t="s">
        <v>498</v>
      </c>
      <c r="E738" s="210" t="s">
        <v>13701</v>
      </c>
      <c r="F738" s="211" t="s">
        <v>13702</v>
      </c>
      <c r="G738" s="212" t="s">
        <v>13632</v>
      </c>
      <c r="H738" s="213">
        <v>1</v>
      </c>
      <c r="I738" s="214"/>
      <c r="J738" s="215">
        <f>ROUND(I738*H738,2)</f>
        <v>0</v>
      </c>
      <c r="K738" s="211" t="s">
        <v>23</v>
      </c>
      <c r="L738" s="62"/>
      <c r="M738" s="216" t="s">
        <v>23</v>
      </c>
      <c r="N738" s="217" t="s">
        <v>44</v>
      </c>
      <c r="O738" s="43"/>
      <c r="P738" s="218">
        <f>O738*H738</f>
        <v>0</v>
      </c>
      <c r="Q738" s="218">
        <v>0</v>
      </c>
      <c r="R738" s="218">
        <f>Q738*H738</f>
        <v>0</v>
      </c>
      <c r="S738" s="218">
        <v>0</v>
      </c>
      <c r="T738" s="219">
        <f>S738*H738</f>
        <v>0</v>
      </c>
      <c r="AR738" s="25" t="s">
        <v>502</v>
      </c>
      <c r="AT738" s="25" t="s">
        <v>498</v>
      </c>
      <c r="AU738" s="25" t="s">
        <v>82</v>
      </c>
      <c r="AY738" s="25" t="s">
        <v>492</v>
      </c>
      <c r="BE738" s="220">
        <f>IF(N738="základní",J738,0)</f>
        <v>0</v>
      </c>
      <c r="BF738" s="220">
        <f>IF(N738="snížená",J738,0)</f>
        <v>0</v>
      </c>
      <c r="BG738" s="220">
        <f>IF(N738="zákl. přenesená",J738,0)</f>
        <v>0</v>
      </c>
      <c r="BH738" s="220">
        <f>IF(N738="sníž. přenesená",J738,0)</f>
        <v>0</v>
      </c>
      <c r="BI738" s="220">
        <f>IF(N738="nulová",J738,0)</f>
        <v>0</v>
      </c>
      <c r="BJ738" s="25" t="s">
        <v>80</v>
      </c>
      <c r="BK738" s="220">
        <f>ROUND(I738*H738,2)</f>
        <v>0</v>
      </c>
      <c r="BL738" s="25" t="s">
        <v>502</v>
      </c>
      <c r="BM738" s="25" t="s">
        <v>3621</v>
      </c>
    </row>
    <row r="739" spans="2:65" s="1" customFormat="1">
      <c r="B739" s="42"/>
      <c r="C739" s="64"/>
      <c r="D739" s="221" t="s">
        <v>506</v>
      </c>
      <c r="E739" s="64"/>
      <c r="F739" s="222" t="s">
        <v>13702</v>
      </c>
      <c r="G739" s="64"/>
      <c r="H739" s="64"/>
      <c r="I739" s="177"/>
      <c r="J739" s="64"/>
      <c r="K739" s="64"/>
      <c r="L739" s="62"/>
      <c r="M739" s="223"/>
      <c r="N739" s="43"/>
      <c r="O739" s="43"/>
      <c r="P739" s="43"/>
      <c r="Q739" s="43"/>
      <c r="R739" s="43"/>
      <c r="S739" s="43"/>
      <c r="T739" s="79"/>
      <c r="AT739" s="25" t="s">
        <v>506</v>
      </c>
      <c r="AU739" s="25" t="s">
        <v>82</v>
      </c>
    </row>
    <row r="740" spans="2:65" s="1" customFormat="1" ht="36">
      <c r="B740" s="42"/>
      <c r="C740" s="64"/>
      <c r="D740" s="227" t="s">
        <v>2254</v>
      </c>
      <c r="E740" s="64"/>
      <c r="F740" s="273" t="s">
        <v>13703</v>
      </c>
      <c r="G740" s="64"/>
      <c r="H740" s="64"/>
      <c r="I740" s="177"/>
      <c r="J740" s="64"/>
      <c r="K740" s="64"/>
      <c r="L740" s="62"/>
      <c r="M740" s="223"/>
      <c r="N740" s="43"/>
      <c r="O740" s="43"/>
      <c r="P740" s="43"/>
      <c r="Q740" s="43"/>
      <c r="R740" s="43"/>
      <c r="S740" s="43"/>
      <c r="T740" s="79"/>
      <c r="AT740" s="25" t="s">
        <v>2254</v>
      </c>
      <c r="AU740" s="25" t="s">
        <v>82</v>
      </c>
    </row>
    <row r="741" spans="2:65" s="1" customFormat="1" ht="16.5" customHeight="1">
      <c r="B741" s="42"/>
      <c r="C741" s="209" t="s">
        <v>2285</v>
      </c>
      <c r="D741" s="209" t="s">
        <v>498</v>
      </c>
      <c r="E741" s="210" t="s">
        <v>13637</v>
      </c>
      <c r="F741" s="211" t="s">
        <v>13638</v>
      </c>
      <c r="G741" s="212" t="s">
        <v>2537</v>
      </c>
      <c r="H741" s="213">
        <v>1</v>
      </c>
      <c r="I741" s="214"/>
      <c r="J741" s="215">
        <f>ROUND(I741*H741,2)</f>
        <v>0</v>
      </c>
      <c r="K741" s="211" t="s">
        <v>23</v>
      </c>
      <c r="L741" s="62"/>
      <c r="M741" s="216" t="s">
        <v>23</v>
      </c>
      <c r="N741" s="217" t="s">
        <v>44</v>
      </c>
      <c r="O741" s="43"/>
      <c r="P741" s="218">
        <f>O741*H741</f>
        <v>0</v>
      </c>
      <c r="Q741" s="218">
        <v>0</v>
      </c>
      <c r="R741" s="218">
        <f>Q741*H741</f>
        <v>0</v>
      </c>
      <c r="S741" s="218">
        <v>0</v>
      </c>
      <c r="T741" s="219">
        <f>S741*H741</f>
        <v>0</v>
      </c>
      <c r="AR741" s="25" t="s">
        <v>502</v>
      </c>
      <c r="AT741" s="25" t="s">
        <v>498</v>
      </c>
      <c r="AU741" s="25" t="s">
        <v>82</v>
      </c>
      <c r="AY741" s="25" t="s">
        <v>492</v>
      </c>
      <c r="BE741" s="220">
        <f>IF(N741="základní",J741,0)</f>
        <v>0</v>
      </c>
      <c r="BF741" s="220">
        <f>IF(N741="snížená",J741,0)</f>
        <v>0</v>
      </c>
      <c r="BG741" s="220">
        <f>IF(N741="zákl. přenesená",J741,0)</f>
        <v>0</v>
      </c>
      <c r="BH741" s="220">
        <f>IF(N741="sníž. přenesená",J741,0)</f>
        <v>0</v>
      </c>
      <c r="BI741" s="220">
        <f>IF(N741="nulová",J741,0)</f>
        <v>0</v>
      </c>
      <c r="BJ741" s="25" t="s">
        <v>80</v>
      </c>
      <c r="BK741" s="220">
        <f>ROUND(I741*H741,2)</f>
        <v>0</v>
      </c>
      <c r="BL741" s="25" t="s">
        <v>502</v>
      </c>
      <c r="BM741" s="25" t="s">
        <v>3635</v>
      </c>
    </row>
    <row r="742" spans="2:65" s="1" customFormat="1">
      <c r="B742" s="42"/>
      <c r="C742" s="64"/>
      <c r="D742" s="221" t="s">
        <v>506</v>
      </c>
      <c r="E742" s="64"/>
      <c r="F742" s="222" t="s">
        <v>13638</v>
      </c>
      <c r="G742" s="64"/>
      <c r="H742" s="64"/>
      <c r="I742" s="177"/>
      <c r="J742" s="64"/>
      <c r="K742" s="64"/>
      <c r="L742" s="62"/>
      <c r="M742" s="223"/>
      <c r="N742" s="43"/>
      <c r="O742" s="43"/>
      <c r="P742" s="43"/>
      <c r="Q742" s="43"/>
      <c r="R742" s="43"/>
      <c r="S742" s="43"/>
      <c r="T742" s="79"/>
      <c r="AT742" s="25" t="s">
        <v>506</v>
      </c>
      <c r="AU742" s="25" t="s">
        <v>82</v>
      </c>
    </row>
    <row r="743" spans="2:65" s="1" customFormat="1" ht="24">
      <c r="B743" s="42"/>
      <c r="C743" s="64"/>
      <c r="D743" s="227" t="s">
        <v>2254</v>
      </c>
      <c r="E743" s="64"/>
      <c r="F743" s="273" t="s">
        <v>13639</v>
      </c>
      <c r="G743" s="64"/>
      <c r="H743" s="64"/>
      <c r="I743" s="177"/>
      <c r="J743" s="64"/>
      <c r="K743" s="64"/>
      <c r="L743" s="62"/>
      <c r="M743" s="223"/>
      <c r="N743" s="43"/>
      <c r="O743" s="43"/>
      <c r="P743" s="43"/>
      <c r="Q743" s="43"/>
      <c r="R743" s="43"/>
      <c r="S743" s="43"/>
      <c r="T743" s="79"/>
      <c r="AT743" s="25" t="s">
        <v>2254</v>
      </c>
      <c r="AU743" s="25" t="s">
        <v>82</v>
      </c>
    </row>
    <row r="744" spans="2:65" s="1" customFormat="1" ht="16.5" customHeight="1">
      <c r="B744" s="42"/>
      <c r="C744" s="209" t="s">
        <v>2289</v>
      </c>
      <c r="D744" s="209" t="s">
        <v>498</v>
      </c>
      <c r="E744" s="210" t="s">
        <v>13640</v>
      </c>
      <c r="F744" s="211" t="s">
        <v>13641</v>
      </c>
      <c r="G744" s="212" t="s">
        <v>2537</v>
      </c>
      <c r="H744" s="213">
        <v>1</v>
      </c>
      <c r="I744" s="214"/>
      <c r="J744" s="215">
        <f>ROUND(I744*H744,2)</f>
        <v>0</v>
      </c>
      <c r="K744" s="211" t="s">
        <v>23</v>
      </c>
      <c r="L744" s="62"/>
      <c r="M744" s="216" t="s">
        <v>23</v>
      </c>
      <c r="N744" s="217" t="s">
        <v>44</v>
      </c>
      <c r="O744" s="43"/>
      <c r="P744" s="218">
        <f>O744*H744</f>
        <v>0</v>
      </c>
      <c r="Q744" s="218">
        <v>0</v>
      </c>
      <c r="R744" s="218">
        <f>Q744*H744</f>
        <v>0</v>
      </c>
      <c r="S744" s="218">
        <v>0</v>
      </c>
      <c r="T744" s="219">
        <f>S744*H744</f>
        <v>0</v>
      </c>
      <c r="AR744" s="25" t="s">
        <v>502</v>
      </c>
      <c r="AT744" s="25" t="s">
        <v>498</v>
      </c>
      <c r="AU744" s="25" t="s">
        <v>82</v>
      </c>
      <c r="AY744" s="25" t="s">
        <v>492</v>
      </c>
      <c r="BE744" s="220">
        <f>IF(N744="základní",J744,0)</f>
        <v>0</v>
      </c>
      <c r="BF744" s="220">
        <f>IF(N744="snížená",J744,0)</f>
        <v>0</v>
      </c>
      <c r="BG744" s="220">
        <f>IF(N744="zákl. přenesená",J744,0)</f>
        <v>0</v>
      </c>
      <c r="BH744" s="220">
        <f>IF(N744="sníž. přenesená",J744,0)</f>
        <v>0</v>
      </c>
      <c r="BI744" s="220">
        <f>IF(N744="nulová",J744,0)</f>
        <v>0</v>
      </c>
      <c r="BJ744" s="25" t="s">
        <v>80</v>
      </c>
      <c r="BK744" s="220">
        <f>ROUND(I744*H744,2)</f>
        <v>0</v>
      </c>
      <c r="BL744" s="25" t="s">
        <v>502</v>
      </c>
      <c r="BM744" s="25" t="s">
        <v>3644</v>
      </c>
    </row>
    <row r="745" spans="2:65" s="1" customFormat="1">
      <c r="B745" s="42"/>
      <c r="C745" s="64"/>
      <c r="D745" s="221" t="s">
        <v>506</v>
      </c>
      <c r="E745" s="64"/>
      <c r="F745" s="222" t="s">
        <v>13641</v>
      </c>
      <c r="G745" s="64"/>
      <c r="H745" s="64"/>
      <c r="I745" s="177"/>
      <c r="J745" s="64"/>
      <c r="K745" s="64"/>
      <c r="L745" s="62"/>
      <c r="M745" s="223"/>
      <c r="N745" s="43"/>
      <c r="O745" s="43"/>
      <c r="P745" s="43"/>
      <c r="Q745" s="43"/>
      <c r="R745" s="43"/>
      <c r="S745" s="43"/>
      <c r="T745" s="79"/>
      <c r="AT745" s="25" t="s">
        <v>506</v>
      </c>
      <c r="AU745" s="25" t="s">
        <v>82</v>
      </c>
    </row>
    <row r="746" spans="2:65" s="1" customFormat="1" ht="24">
      <c r="B746" s="42"/>
      <c r="C746" s="64"/>
      <c r="D746" s="227" t="s">
        <v>2254</v>
      </c>
      <c r="E746" s="64"/>
      <c r="F746" s="273" t="s">
        <v>13639</v>
      </c>
      <c r="G746" s="64"/>
      <c r="H746" s="64"/>
      <c r="I746" s="177"/>
      <c r="J746" s="64"/>
      <c r="K746" s="64"/>
      <c r="L746" s="62"/>
      <c r="M746" s="223"/>
      <c r="N746" s="43"/>
      <c r="O746" s="43"/>
      <c r="P746" s="43"/>
      <c r="Q746" s="43"/>
      <c r="R746" s="43"/>
      <c r="S746" s="43"/>
      <c r="T746" s="79"/>
      <c r="AT746" s="25" t="s">
        <v>2254</v>
      </c>
      <c r="AU746" s="25" t="s">
        <v>82</v>
      </c>
    </row>
    <row r="747" spans="2:65" s="1" customFormat="1" ht="16.5" customHeight="1">
      <c r="B747" s="42"/>
      <c r="C747" s="209" t="s">
        <v>2292</v>
      </c>
      <c r="D747" s="209" t="s">
        <v>498</v>
      </c>
      <c r="E747" s="210" t="s">
        <v>13704</v>
      </c>
      <c r="F747" s="211" t="s">
        <v>13705</v>
      </c>
      <c r="G747" s="212" t="s">
        <v>2537</v>
      </c>
      <c r="H747" s="213">
        <v>1</v>
      </c>
      <c r="I747" s="214"/>
      <c r="J747" s="215">
        <f>ROUND(I747*H747,2)</f>
        <v>0</v>
      </c>
      <c r="K747" s="211" t="s">
        <v>23</v>
      </c>
      <c r="L747" s="62"/>
      <c r="M747" s="216" t="s">
        <v>23</v>
      </c>
      <c r="N747" s="217" t="s">
        <v>44</v>
      </c>
      <c r="O747" s="43"/>
      <c r="P747" s="218">
        <f>O747*H747</f>
        <v>0</v>
      </c>
      <c r="Q747" s="218">
        <v>0</v>
      </c>
      <c r="R747" s="218">
        <f>Q747*H747</f>
        <v>0</v>
      </c>
      <c r="S747" s="218">
        <v>0</v>
      </c>
      <c r="T747" s="219">
        <f>S747*H747</f>
        <v>0</v>
      </c>
      <c r="AR747" s="25" t="s">
        <v>502</v>
      </c>
      <c r="AT747" s="25" t="s">
        <v>498</v>
      </c>
      <c r="AU747" s="25" t="s">
        <v>82</v>
      </c>
      <c r="AY747" s="25" t="s">
        <v>492</v>
      </c>
      <c r="BE747" s="220">
        <f>IF(N747="základní",J747,0)</f>
        <v>0</v>
      </c>
      <c r="BF747" s="220">
        <f>IF(N747="snížená",J747,0)</f>
        <v>0</v>
      </c>
      <c r="BG747" s="220">
        <f>IF(N747="zákl. přenesená",J747,0)</f>
        <v>0</v>
      </c>
      <c r="BH747" s="220">
        <f>IF(N747="sníž. přenesená",J747,0)</f>
        <v>0</v>
      </c>
      <c r="BI747" s="220">
        <f>IF(N747="nulová",J747,0)</f>
        <v>0</v>
      </c>
      <c r="BJ747" s="25" t="s">
        <v>80</v>
      </c>
      <c r="BK747" s="220">
        <f>ROUND(I747*H747,2)</f>
        <v>0</v>
      </c>
      <c r="BL747" s="25" t="s">
        <v>502</v>
      </c>
      <c r="BM747" s="25" t="s">
        <v>3655</v>
      </c>
    </row>
    <row r="748" spans="2:65" s="1" customFormat="1">
      <c r="B748" s="42"/>
      <c r="C748" s="64"/>
      <c r="D748" s="221" t="s">
        <v>506</v>
      </c>
      <c r="E748" s="64"/>
      <c r="F748" s="222" t="s">
        <v>13705</v>
      </c>
      <c r="G748" s="64"/>
      <c r="H748" s="64"/>
      <c r="I748" s="177"/>
      <c r="J748" s="64"/>
      <c r="K748" s="64"/>
      <c r="L748" s="62"/>
      <c r="M748" s="223"/>
      <c r="N748" s="43"/>
      <c r="O748" s="43"/>
      <c r="P748" s="43"/>
      <c r="Q748" s="43"/>
      <c r="R748" s="43"/>
      <c r="S748" s="43"/>
      <c r="T748" s="79"/>
      <c r="AT748" s="25" t="s">
        <v>506</v>
      </c>
      <c r="AU748" s="25" t="s">
        <v>82</v>
      </c>
    </row>
    <row r="749" spans="2:65" s="1" customFormat="1" ht="24">
      <c r="B749" s="42"/>
      <c r="C749" s="64"/>
      <c r="D749" s="227" t="s">
        <v>2254</v>
      </c>
      <c r="E749" s="64"/>
      <c r="F749" s="273" t="s">
        <v>13706</v>
      </c>
      <c r="G749" s="64"/>
      <c r="H749" s="64"/>
      <c r="I749" s="177"/>
      <c r="J749" s="64"/>
      <c r="K749" s="64"/>
      <c r="L749" s="62"/>
      <c r="M749" s="223"/>
      <c r="N749" s="43"/>
      <c r="O749" s="43"/>
      <c r="P749" s="43"/>
      <c r="Q749" s="43"/>
      <c r="R749" s="43"/>
      <c r="S749" s="43"/>
      <c r="T749" s="79"/>
      <c r="AT749" s="25" t="s">
        <v>2254</v>
      </c>
      <c r="AU749" s="25" t="s">
        <v>82</v>
      </c>
    </row>
    <row r="750" spans="2:65" s="1" customFormat="1" ht="16.5" customHeight="1">
      <c r="B750" s="42"/>
      <c r="C750" s="209" t="s">
        <v>2296</v>
      </c>
      <c r="D750" s="209" t="s">
        <v>498</v>
      </c>
      <c r="E750" s="210" t="s">
        <v>13707</v>
      </c>
      <c r="F750" s="211" t="s">
        <v>13649</v>
      </c>
      <c r="G750" s="212" t="s">
        <v>13632</v>
      </c>
      <c r="H750" s="213">
        <v>1</v>
      </c>
      <c r="I750" s="214"/>
      <c r="J750" s="215">
        <f>ROUND(I750*H750,2)</f>
        <v>0</v>
      </c>
      <c r="K750" s="211" t="s">
        <v>23</v>
      </c>
      <c r="L750" s="62"/>
      <c r="M750" s="216" t="s">
        <v>23</v>
      </c>
      <c r="N750" s="217" t="s">
        <v>44</v>
      </c>
      <c r="O750" s="43"/>
      <c r="P750" s="218">
        <f>O750*H750</f>
        <v>0</v>
      </c>
      <c r="Q750" s="218">
        <v>0</v>
      </c>
      <c r="R750" s="218">
        <f>Q750*H750</f>
        <v>0</v>
      </c>
      <c r="S750" s="218">
        <v>0</v>
      </c>
      <c r="T750" s="219">
        <f>S750*H750</f>
        <v>0</v>
      </c>
      <c r="AR750" s="25" t="s">
        <v>502</v>
      </c>
      <c r="AT750" s="25" t="s">
        <v>498</v>
      </c>
      <c r="AU750" s="25" t="s">
        <v>82</v>
      </c>
      <c r="AY750" s="25" t="s">
        <v>492</v>
      </c>
      <c r="BE750" s="220">
        <f>IF(N750="základní",J750,0)</f>
        <v>0</v>
      </c>
      <c r="BF750" s="220">
        <f>IF(N750="snížená",J750,0)</f>
        <v>0</v>
      </c>
      <c r="BG750" s="220">
        <f>IF(N750="zákl. přenesená",J750,0)</f>
        <v>0</v>
      </c>
      <c r="BH750" s="220">
        <f>IF(N750="sníž. přenesená",J750,0)</f>
        <v>0</v>
      </c>
      <c r="BI750" s="220">
        <f>IF(N750="nulová",J750,0)</f>
        <v>0</v>
      </c>
      <c r="BJ750" s="25" t="s">
        <v>80</v>
      </c>
      <c r="BK750" s="220">
        <f>ROUND(I750*H750,2)</f>
        <v>0</v>
      </c>
      <c r="BL750" s="25" t="s">
        <v>502</v>
      </c>
      <c r="BM750" s="25" t="s">
        <v>3683</v>
      </c>
    </row>
    <row r="751" spans="2:65" s="1" customFormat="1">
      <c r="B751" s="42"/>
      <c r="C751" s="64"/>
      <c r="D751" s="221" t="s">
        <v>506</v>
      </c>
      <c r="E751" s="64"/>
      <c r="F751" s="222" t="s">
        <v>13649</v>
      </c>
      <c r="G751" s="64"/>
      <c r="H751" s="64"/>
      <c r="I751" s="177"/>
      <c r="J751" s="64"/>
      <c r="K751" s="64"/>
      <c r="L751" s="62"/>
      <c r="M751" s="223"/>
      <c r="N751" s="43"/>
      <c r="O751" s="43"/>
      <c r="P751" s="43"/>
      <c r="Q751" s="43"/>
      <c r="R751" s="43"/>
      <c r="S751" s="43"/>
      <c r="T751" s="79"/>
      <c r="AT751" s="25" t="s">
        <v>506</v>
      </c>
      <c r="AU751" s="25" t="s">
        <v>82</v>
      </c>
    </row>
    <row r="752" spans="2:65" s="1" customFormat="1" ht="24">
      <c r="B752" s="42"/>
      <c r="C752" s="64"/>
      <c r="D752" s="227" t="s">
        <v>2254</v>
      </c>
      <c r="E752" s="64"/>
      <c r="F752" s="273" t="s">
        <v>13650</v>
      </c>
      <c r="G752" s="64"/>
      <c r="H752" s="64"/>
      <c r="I752" s="177"/>
      <c r="J752" s="64"/>
      <c r="K752" s="64"/>
      <c r="L752" s="62"/>
      <c r="M752" s="223"/>
      <c r="N752" s="43"/>
      <c r="O752" s="43"/>
      <c r="P752" s="43"/>
      <c r="Q752" s="43"/>
      <c r="R752" s="43"/>
      <c r="S752" s="43"/>
      <c r="T752" s="79"/>
      <c r="AT752" s="25" t="s">
        <v>2254</v>
      </c>
      <c r="AU752" s="25" t="s">
        <v>82</v>
      </c>
    </row>
    <row r="753" spans="2:65" s="1" customFormat="1" ht="16.5" customHeight="1">
      <c r="B753" s="42"/>
      <c r="C753" s="209" t="s">
        <v>2299</v>
      </c>
      <c r="D753" s="209" t="s">
        <v>498</v>
      </c>
      <c r="E753" s="210" t="s">
        <v>13708</v>
      </c>
      <c r="F753" s="211" t="s">
        <v>13652</v>
      </c>
      <c r="G753" s="212" t="s">
        <v>13632</v>
      </c>
      <c r="H753" s="213">
        <v>1</v>
      </c>
      <c r="I753" s="214"/>
      <c r="J753" s="215">
        <f>ROUND(I753*H753,2)</f>
        <v>0</v>
      </c>
      <c r="K753" s="211" t="s">
        <v>23</v>
      </c>
      <c r="L753" s="62"/>
      <c r="M753" s="216" t="s">
        <v>23</v>
      </c>
      <c r="N753" s="217" t="s">
        <v>44</v>
      </c>
      <c r="O753" s="43"/>
      <c r="P753" s="218">
        <f>O753*H753</f>
        <v>0</v>
      </c>
      <c r="Q753" s="218">
        <v>0</v>
      </c>
      <c r="R753" s="218">
        <f>Q753*H753</f>
        <v>0</v>
      </c>
      <c r="S753" s="218">
        <v>0</v>
      </c>
      <c r="T753" s="219">
        <f>S753*H753</f>
        <v>0</v>
      </c>
      <c r="AR753" s="25" t="s">
        <v>502</v>
      </c>
      <c r="AT753" s="25" t="s">
        <v>498</v>
      </c>
      <c r="AU753" s="25" t="s">
        <v>82</v>
      </c>
      <c r="AY753" s="25" t="s">
        <v>492</v>
      </c>
      <c r="BE753" s="220">
        <f>IF(N753="základní",J753,0)</f>
        <v>0</v>
      </c>
      <c r="BF753" s="220">
        <f>IF(N753="snížená",J753,0)</f>
        <v>0</v>
      </c>
      <c r="BG753" s="220">
        <f>IF(N753="zákl. přenesená",J753,0)</f>
        <v>0</v>
      </c>
      <c r="BH753" s="220">
        <f>IF(N753="sníž. přenesená",J753,0)</f>
        <v>0</v>
      </c>
      <c r="BI753" s="220">
        <f>IF(N753="nulová",J753,0)</f>
        <v>0</v>
      </c>
      <c r="BJ753" s="25" t="s">
        <v>80</v>
      </c>
      <c r="BK753" s="220">
        <f>ROUND(I753*H753,2)</f>
        <v>0</v>
      </c>
      <c r="BL753" s="25" t="s">
        <v>502</v>
      </c>
      <c r="BM753" s="25" t="s">
        <v>3695</v>
      </c>
    </row>
    <row r="754" spans="2:65" s="1" customFormat="1">
      <c r="B754" s="42"/>
      <c r="C754" s="64"/>
      <c r="D754" s="221" t="s">
        <v>506</v>
      </c>
      <c r="E754" s="64"/>
      <c r="F754" s="222" t="s">
        <v>13652</v>
      </c>
      <c r="G754" s="64"/>
      <c r="H754" s="64"/>
      <c r="I754" s="177"/>
      <c r="J754" s="64"/>
      <c r="K754" s="64"/>
      <c r="L754" s="62"/>
      <c r="M754" s="223"/>
      <c r="N754" s="43"/>
      <c r="O754" s="43"/>
      <c r="P754" s="43"/>
      <c r="Q754" s="43"/>
      <c r="R754" s="43"/>
      <c r="S754" s="43"/>
      <c r="T754" s="79"/>
      <c r="AT754" s="25" t="s">
        <v>506</v>
      </c>
      <c r="AU754" s="25" t="s">
        <v>82</v>
      </c>
    </row>
    <row r="755" spans="2:65" s="1" customFormat="1" ht="24">
      <c r="B755" s="42"/>
      <c r="C755" s="64"/>
      <c r="D755" s="227" t="s">
        <v>2254</v>
      </c>
      <c r="E755" s="64"/>
      <c r="F755" s="273" t="s">
        <v>13709</v>
      </c>
      <c r="G755" s="64"/>
      <c r="H755" s="64"/>
      <c r="I755" s="177"/>
      <c r="J755" s="64"/>
      <c r="K755" s="64"/>
      <c r="L755" s="62"/>
      <c r="M755" s="223"/>
      <c r="N755" s="43"/>
      <c r="O755" s="43"/>
      <c r="P755" s="43"/>
      <c r="Q755" s="43"/>
      <c r="R755" s="43"/>
      <c r="S755" s="43"/>
      <c r="T755" s="79"/>
      <c r="AT755" s="25" t="s">
        <v>2254</v>
      </c>
      <c r="AU755" s="25" t="s">
        <v>82</v>
      </c>
    </row>
    <row r="756" spans="2:65" s="1" customFormat="1" ht="16.5" customHeight="1">
      <c r="B756" s="42"/>
      <c r="C756" s="209" t="s">
        <v>2302</v>
      </c>
      <c r="D756" s="209" t="s">
        <v>498</v>
      </c>
      <c r="E756" s="210" t="s">
        <v>13710</v>
      </c>
      <c r="F756" s="211" t="s">
        <v>13652</v>
      </c>
      <c r="G756" s="212" t="s">
        <v>13632</v>
      </c>
      <c r="H756" s="213">
        <v>1</v>
      </c>
      <c r="I756" s="214"/>
      <c r="J756" s="215">
        <f>ROUND(I756*H756,2)</f>
        <v>0</v>
      </c>
      <c r="K756" s="211" t="s">
        <v>23</v>
      </c>
      <c r="L756" s="62"/>
      <c r="M756" s="216" t="s">
        <v>23</v>
      </c>
      <c r="N756" s="217" t="s">
        <v>44</v>
      </c>
      <c r="O756" s="43"/>
      <c r="P756" s="218">
        <f>O756*H756</f>
        <v>0</v>
      </c>
      <c r="Q756" s="218">
        <v>0</v>
      </c>
      <c r="R756" s="218">
        <f>Q756*H756</f>
        <v>0</v>
      </c>
      <c r="S756" s="218">
        <v>0</v>
      </c>
      <c r="T756" s="219">
        <f>S756*H756</f>
        <v>0</v>
      </c>
      <c r="AR756" s="25" t="s">
        <v>502</v>
      </c>
      <c r="AT756" s="25" t="s">
        <v>498</v>
      </c>
      <c r="AU756" s="25" t="s">
        <v>82</v>
      </c>
      <c r="AY756" s="25" t="s">
        <v>492</v>
      </c>
      <c r="BE756" s="220">
        <f>IF(N756="základní",J756,0)</f>
        <v>0</v>
      </c>
      <c r="BF756" s="220">
        <f>IF(N756="snížená",J756,0)</f>
        <v>0</v>
      </c>
      <c r="BG756" s="220">
        <f>IF(N756="zákl. přenesená",J756,0)</f>
        <v>0</v>
      </c>
      <c r="BH756" s="220">
        <f>IF(N756="sníž. přenesená",J756,0)</f>
        <v>0</v>
      </c>
      <c r="BI756" s="220">
        <f>IF(N756="nulová",J756,0)</f>
        <v>0</v>
      </c>
      <c r="BJ756" s="25" t="s">
        <v>80</v>
      </c>
      <c r="BK756" s="220">
        <f>ROUND(I756*H756,2)</f>
        <v>0</v>
      </c>
      <c r="BL756" s="25" t="s">
        <v>502</v>
      </c>
      <c r="BM756" s="25" t="s">
        <v>3706</v>
      </c>
    </row>
    <row r="757" spans="2:65" s="1" customFormat="1">
      <c r="B757" s="42"/>
      <c r="C757" s="64"/>
      <c r="D757" s="221" t="s">
        <v>506</v>
      </c>
      <c r="E757" s="64"/>
      <c r="F757" s="222" t="s">
        <v>13652</v>
      </c>
      <c r="G757" s="64"/>
      <c r="H757" s="64"/>
      <c r="I757" s="177"/>
      <c r="J757" s="64"/>
      <c r="K757" s="64"/>
      <c r="L757" s="62"/>
      <c r="M757" s="223"/>
      <c r="N757" s="43"/>
      <c r="O757" s="43"/>
      <c r="P757" s="43"/>
      <c r="Q757" s="43"/>
      <c r="R757" s="43"/>
      <c r="S757" s="43"/>
      <c r="T757" s="79"/>
      <c r="AT757" s="25" t="s">
        <v>506</v>
      </c>
      <c r="AU757" s="25" t="s">
        <v>82</v>
      </c>
    </row>
    <row r="758" spans="2:65" s="1" customFormat="1" ht="36">
      <c r="B758" s="42"/>
      <c r="C758" s="64"/>
      <c r="D758" s="227" t="s">
        <v>2254</v>
      </c>
      <c r="E758" s="64"/>
      <c r="F758" s="273" t="s">
        <v>13655</v>
      </c>
      <c r="G758" s="64"/>
      <c r="H758" s="64"/>
      <c r="I758" s="177"/>
      <c r="J758" s="64"/>
      <c r="K758" s="64"/>
      <c r="L758" s="62"/>
      <c r="M758" s="223"/>
      <c r="N758" s="43"/>
      <c r="O758" s="43"/>
      <c r="P758" s="43"/>
      <c r="Q758" s="43"/>
      <c r="R758" s="43"/>
      <c r="S758" s="43"/>
      <c r="T758" s="79"/>
      <c r="AT758" s="25" t="s">
        <v>2254</v>
      </c>
      <c r="AU758" s="25" t="s">
        <v>82</v>
      </c>
    </row>
    <row r="759" spans="2:65" s="1" customFormat="1" ht="16.5" customHeight="1">
      <c r="B759" s="42"/>
      <c r="C759" s="209" t="s">
        <v>2305</v>
      </c>
      <c r="D759" s="209" t="s">
        <v>498</v>
      </c>
      <c r="E759" s="210" t="s">
        <v>13711</v>
      </c>
      <c r="F759" s="211" t="s">
        <v>13652</v>
      </c>
      <c r="G759" s="212" t="s">
        <v>13632</v>
      </c>
      <c r="H759" s="213">
        <v>1</v>
      </c>
      <c r="I759" s="214"/>
      <c r="J759" s="215">
        <f>ROUND(I759*H759,2)</f>
        <v>0</v>
      </c>
      <c r="K759" s="211" t="s">
        <v>23</v>
      </c>
      <c r="L759" s="62"/>
      <c r="M759" s="216" t="s">
        <v>23</v>
      </c>
      <c r="N759" s="217" t="s">
        <v>44</v>
      </c>
      <c r="O759" s="43"/>
      <c r="P759" s="218">
        <f>O759*H759</f>
        <v>0</v>
      </c>
      <c r="Q759" s="218">
        <v>0</v>
      </c>
      <c r="R759" s="218">
        <f>Q759*H759</f>
        <v>0</v>
      </c>
      <c r="S759" s="218">
        <v>0</v>
      </c>
      <c r="T759" s="219">
        <f>S759*H759</f>
        <v>0</v>
      </c>
      <c r="AR759" s="25" t="s">
        <v>502</v>
      </c>
      <c r="AT759" s="25" t="s">
        <v>498</v>
      </c>
      <c r="AU759" s="25" t="s">
        <v>82</v>
      </c>
      <c r="AY759" s="25" t="s">
        <v>492</v>
      </c>
      <c r="BE759" s="220">
        <f>IF(N759="základní",J759,0)</f>
        <v>0</v>
      </c>
      <c r="BF759" s="220">
        <f>IF(N759="snížená",J759,0)</f>
        <v>0</v>
      </c>
      <c r="BG759" s="220">
        <f>IF(N759="zákl. přenesená",J759,0)</f>
        <v>0</v>
      </c>
      <c r="BH759" s="220">
        <f>IF(N759="sníž. přenesená",J759,0)</f>
        <v>0</v>
      </c>
      <c r="BI759" s="220">
        <f>IF(N759="nulová",J759,0)</f>
        <v>0</v>
      </c>
      <c r="BJ759" s="25" t="s">
        <v>80</v>
      </c>
      <c r="BK759" s="220">
        <f>ROUND(I759*H759,2)</f>
        <v>0</v>
      </c>
      <c r="BL759" s="25" t="s">
        <v>502</v>
      </c>
      <c r="BM759" s="25" t="s">
        <v>3720</v>
      </c>
    </row>
    <row r="760" spans="2:65" s="1" customFormat="1">
      <c r="B760" s="42"/>
      <c r="C760" s="64"/>
      <c r="D760" s="221" t="s">
        <v>506</v>
      </c>
      <c r="E760" s="64"/>
      <c r="F760" s="222" t="s">
        <v>13652</v>
      </c>
      <c r="G760" s="64"/>
      <c r="H760" s="64"/>
      <c r="I760" s="177"/>
      <c r="J760" s="64"/>
      <c r="K760" s="64"/>
      <c r="L760" s="62"/>
      <c r="M760" s="223"/>
      <c r="N760" s="43"/>
      <c r="O760" s="43"/>
      <c r="P760" s="43"/>
      <c r="Q760" s="43"/>
      <c r="R760" s="43"/>
      <c r="S760" s="43"/>
      <c r="T760" s="79"/>
      <c r="AT760" s="25" t="s">
        <v>506</v>
      </c>
      <c r="AU760" s="25" t="s">
        <v>82</v>
      </c>
    </row>
    <row r="761" spans="2:65" s="1" customFormat="1" ht="24">
      <c r="B761" s="42"/>
      <c r="C761" s="64"/>
      <c r="D761" s="227" t="s">
        <v>2254</v>
      </c>
      <c r="E761" s="64"/>
      <c r="F761" s="273" t="s">
        <v>13659</v>
      </c>
      <c r="G761" s="64"/>
      <c r="H761" s="64"/>
      <c r="I761" s="177"/>
      <c r="J761" s="64"/>
      <c r="K761" s="64"/>
      <c r="L761" s="62"/>
      <c r="M761" s="223"/>
      <c r="N761" s="43"/>
      <c r="O761" s="43"/>
      <c r="P761" s="43"/>
      <c r="Q761" s="43"/>
      <c r="R761" s="43"/>
      <c r="S761" s="43"/>
      <c r="T761" s="79"/>
      <c r="AT761" s="25" t="s">
        <v>2254</v>
      </c>
      <c r="AU761" s="25" t="s">
        <v>82</v>
      </c>
    </row>
    <row r="762" spans="2:65" s="1" customFormat="1" ht="16.5" customHeight="1">
      <c r="B762" s="42"/>
      <c r="C762" s="209" t="s">
        <v>2308</v>
      </c>
      <c r="D762" s="209" t="s">
        <v>498</v>
      </c>
      <c r="E762" s="210" t="s">
        <v>13712</v>
      </c>
      <c r="F762" s="211" t="s">
        <v>13652</v>
      </c>
      <c r="G762" s="212" t="s">
        <v>13632</v>
      </c>
      <c r="H762" s="213">
        <v>1</v>
      </c>
      <c r="I762" s="214"/>
      <c r="J762" s="215">
        <f>ROUND(I762*H762,2)</f>
        <v>0</v>
      </c>
      <c r="K762" s="211" t="s">
        <v>23</v>
      </c>
      <c r="L762" s="62"/>
      <c r="M762" s="216" t="s">
        <v>23</v>
      </c>
      <c r="N762" s="217" t="s">
        <v>44</v>
      </c>
      <c r="O762" s="43"/>
      <c r="P762" s="218">
        <f>O762*H762</f>
        <v>0</v>
      </c>
      <c r="Q762" s="218">
        <v>0</v>
      </c>
      <c r="R762" s="218">
        <f>Q762*H762</f>
        <v>0</v>
      </c>
      <c r="S762" s="218">
        <v>0</v>
      </c>
      <c r="T762" s="219">
        <f>S762*H762</f>
        <v>0</v>
      </c>
      <c r="AR762" s="25" t="s">
        <v>502</v>
      </c>
      <c r="AT762" s="25" t="s">
        <v>498</v>
      </c>
      <c r="AU762" s="25" t="s">
        <v>82</v>
      </c>
      <c r="AY762" s="25" t="s">
        <v>492</v>
      </c>
      <c r="BE762" s="220">
        <f>IF(N762="základní",J762,0)</f>
        <v>0</v>
      </c>
      <c r="BF762" s="220">
        <f>IF(N762="snížená",J762,0)</f>
        <v>0</v>
      </c>
      <c r="BG762" s="220">
        <f>IF(N762="zákl. přenesená",J762,0)</f>
        <v>0</v>
      </c>
      <c r="BH762" s="220">
        <f>IF(N762="sníž. přenesená",J762,0)</f>
        <v>0</v>
      </c>
      <c r="BI762" s="220">
        <f>IF(N762="nulová",J762,0)</f>
        <v>0</v>
      </c>
      <c r="BJ762" s="25" t="s">
        <v>80</v>
      </c>
      <c r="BK762" s="220">
        <f>ROUND(I762*H762,2)</f>
        <v>0</v>
      </c>
      <c r="BL762" s="25" t="s">
        <v>502</v>
      </c>
      <c r="BM762" s="25" t="s">
        <v>3735</v>
      </c>
    </row>
    <row r="763" spans="2:65" s="1" customFormat="1">
      <c r="B763" s="42"/>
      <c r="C763" s="64"/>
      <c r="D763" s="221" t="s">
        <v>506</v>
      </c>
      <c r="E763" s="64"/>
      <c r="F763" s="222" t="s">
        <v>13652</v>
      </c>
      <c r="G763" s="64"/>
      <c r="H763" s="64"/>
      <c r="I763" s="177"/>
      <c r="J763" s="64"/>
      <c r="K763" s="64"/>
      <c r="L763" s="62"/>
      <c r="M763" s="223"/>
      <c r="N763" s="43"/>
      <c r="O763" s="43"/>
      <c r="P763" s="43"/>
      <c r="Q763" s="43"/>
      <c r="R763" s="43"/>
      <c r="S763" s="43"/>
      <c r="T763" s="79"/>
      <c r="AT763" s="25" t="s">
        <v>506</v>
      </c>
      <c r="AU763" s="25" t="s">
        <v>82</v>
      </c>
    </row>
    <row r="764" spans="2:65" s="1" customFormat="1" ht="24">
      <c r="B764" s="42"/>
      <c r="C764" s="64"/>
      <c r="D764" s="227" t="s">
        <v>2254</v>
      </c>
      <c r="E764" s="64"/>
      <c r="F764" s="273" t="s">
        <v>13661</v>
      </c>
      <c r="G764" s="64"/>
      <c r="H764" s="64"/>
      <c r="I764" s="177"/>
      <c r="J764" s="64"/>
      <c r="K764" s="64"/>
      <c r="L764" s="62"/>
      <c r="M764" s="223"/>
      <c r="N764" s="43"/>
      <c r="O764" s="43"/>
      <c r="P764" s="43"/>
      <c r="Q764" s="43"/>
      <c r="R764" s="43"/>
      <c r="S764" s="43"/>
      <c r="T764" s="79"/>
      <c r="AT764" s="25" t="s">
        <v>2254</v>
      </c>
      <c r="AU764" s="25" t="s">
        <v>82</v>
      </c>
    </row>
    <row r="765" spans="2:65" s="1" customFormat="1" ht="16.5" customHeight="1">
      <c r="B765" s="42"/>
      <c r="C765" s="209" t="s">
        <v>2311</v>
      </c>
      <c r="D765" s="209" t="s">
        <v>498</v>
      </c>
      <c r="E765" s="210" t="s">
        <v>13713</v>
      </c>
      <c r="F765" s="211" t="s">
        <v>13652</v>
      </c>
      <c r="G765" s="212" t="s">
        <v>13632</v>
      </c>
      <c r="H765" s="213">
        <v>1</v>
      </c>
      <c r="I765" s="214"/>
      <c r="J765" s="215">
        <f>ROUND(I765*H765,2)</f>
        <v>0</v>
      </c>
      <c r="K765" s="211" t="s">
        <v>23</v>
      </c>
      <c r="L765" s="62"/>
      <c r="M765" s="216" t="s">
        <v>23</v>
      </c>
      <c r="N765" s="217" t="s">
        <v>44</v>
      </c>
      <c r="O765" s="43"/>
      <c r="P765" s="218">
        <f>O765*H765</f>
        <v>0</v>
      </c>
      <c r="Q765" s="218">
        <v>0</v>
      </c>
      <c r="R765" s="218">
        <f>Q765*H765</f>
        <v>0</v>
      </c>
      <c r="S765" s="218">
        <v>0</v>
      </c>
      <c r="T765" s="219">
        <f>S765*H765</f>
        <v>0</v>
      </c>
      <c r="AR765" s="25" t="s">
        <v>502</v>
      </c>
      <c r="AT765" s="25" t="s">
        <v>498</v>
      </c>
      <c r="AU765" s="25" t="s">
        <v>82</v>
      </c>
      <c r="AY765" s="25" t="s">
        <v>492</v>
      </c>
      <c r="BE765" s="220">
        <f>IF(N765="základní",J765,0)</f>
        <v>0</v>
      </c>
      <c r="BF765" s="220">
        <f>IF(N765="snížená",J765,0)</f>
        <v>0</v>
      </c>
      <c r="BG765" s="220">
        <f>IF(N765="zákl. přenesená",J765,0)</f>
        <v>0</v>
      </c>
      <c r="BH765" s="220">
        <f>IF(N765="sníž. přenesená",J765,0)</f>
        <v>0</v>
      </c>
      <c r="BI765" s="220">
        <f>IF(N765="nulová",J765,0)</f>
        <v>0</v>
      </c>
      <c r="BJ765" s="25" t="s">
        <v>80</v>
      </c>
      <c r="BK765" s="220">
        <f>ROUND(I765*H765,2)</f>
        <v>0</v>
      </c>
      <c r="BL765" s="25" t="s">
        <v>502</v>
      </c>
      <c r="BM765" s="25" t="s">
        <v>3744</v>
      </c>
    </row>
    <row r="766" spans="2:65" s="1" customFormat="1">
      <c r="B766" s="42"/>
      <c r="C766" s="64"/>
      <c r="D766" s="221" t="s">
        <v>506</v>
      </c>
      <c r="E766" s="64"/>
      <c r="F766" s="222" t="s">
        <v>13652</v>
      </c>
      <c r="G766" s="64"/>
      <c r="H766" s="64"/>
      <c r="I766" s="177"/>
      <c r="J766" s="64"/>
      <c r="K766" s="64"/>
      <c r="L766" s="62"/>
      <c r="M766" s="223"/>
      <c r="N766" s="43"/>
      <c r="O766" s="43"/>
      <c r="P766" s="43"/>
      <c r="Q766" s="43"/>
      <c r="R766" s="43"/>
      <c r="S766" s="43"/>
      <c r="T766" s="79"/>
      <c r="AT766" s="25" t="s">
        <v>506</v>
      </c>
      <c r="AU766" s="25" t="s">
        <v>82</v>
      </c>
    </row>
    <row r="767" spans="2:65" s="1" customFormat="1" ht="60">
      <c r="B767" s="42"/>
      <c r="C767" s="64"/>
      <c r="D767" s="227" t="s">
        <v>2254</v>
      </c>
      <c r="E767" s="64"/>
      <c r="F767" s="273" t="s">
        <v>13663</v>
      </c>
      <c r="G767" s="64"/>
      <c r="H767" s="64"/>
      <c r="I767" s="177"/>
      <c r="J767" s="64"/>
      <c r="K767" s="64"/>
      <c r="L767" s="62"/>
      <c r="M767" s="223"/>
      <c r="N767" s="43"/>
      <c r="O767" s="43"/>
      <c r="P767" s="43"/>
      <c r="Q767" s="43"/>
      <c r="R767" s="43"/>
      <c r="S767" s="43"/>
      <c r="T767" s="79"/>
      <c r="AT767" s="25" t="s">
        <v>2254</v>
      </c>
      <c r="AU767" s="25" t="s">
        <v>82</v>
      </c>
    </row>
    <row r="768" spans="2:65" s="1" customFormat="1" ht="16.5" customHeight="1">
      <c r="B768" s="42"/>
      <c r="C768" s="209" t="s">
        <v>2314</v>
      </c>
      <c r="D768" s="209" t="s">
        <v>498</v>
      </c>
      <c r="E768" s="210" t="s">
        <v>13714</v>
      </c>
      <c r="F768" s="211" t="s">
        <v>13652</v>
      </c>
      <c r="G768" s="212" t="s">
        <v>13632</v>
      </c>
      <c r="H768" s="213">
        <v>1</v>
      </c>
      <c r="I768" s="214"/>
      <c r="J768" s="215">
        <f>ROUND(I768*H768,2)</f>
        <v>0</v>
      </c>
      <c r="K768" s="211" t="s">
        <v>23</v>
      </c>
      <c r="L768" s="62"/>
      <c r="M768" s="216" t="s">
        <v>23</v>
      </c>
      <c r="N768" s="217" t="s">
        <v>44</v>
      </c>
      <c r="O768" s="43"/>
      <c r="P768" s="218">
        <f>O768*H768</f>
        <v>0</v>
      </c>
      <c r="Q768" s="218">
        <v>0</v>
      </c>
      <c r="R768" s="218">
        <f>Q768*H768</f>
        <v>0</v>
      </c>
      <c r="S768" s="218">
        <v>0</v>
      </c>
      <c r="T768" s="219">
        <f>S768*H768</f>
        <v>0</v>
      </c>
      <c r="AR768" s="25" t="s">
        <v>502</v>
      </c>
      <c r="AT768" s="25" t="s">
        <v>498</v>
      </c>
      <c r="AU768" s="25" t="s">
        <v>82</v>
      </c>
      <c r="AY768" s="25" t="s">
        <v>492</v>
      </c>
      <c r="BE768" s="220">
        <f>IF(N768="základní",J768,0)</f>
        <v>0</v>
      </c>
      <c r="BF768" s="220">
        <f>IF(N768="snížená",J768,0)</f>
        <v>0</v>
      </c>
      <c r="BG768" s="220">
        <f>IF(N768="zákl. přenesená",J768,0)</f>
        <v>0</v>
      </c>
      <c r="BH768" s="220">
        <f>IF(N768="sníž. přenesená",J768,0)</f>
        <v>0</v>
      </c>
      <c r="BI768" s="220">
        <f>IF(N768="nulová",J768,0)</f>
        <v>0</v>
      </c>
      <c r="BJ768" s="25" t="s">
        <v>80</v>
      </c>
      <c r="BK768" s="220">
        <f>ROUND(I768*H768,2)</f>
        <v>0</v>
      </c>
      <c r="BL768" s="25" t="s">
        <v>502</v>
      </c>
      <c r="BM768" s="25" t="s">
        <v>3754</v>
      </c>
    </row>
    <row r="769" spans="2:65" s="1" customFormat="1">
      <c r="B769" s="42"/>
      <c r="C769" s="64"/>
      <c r="D769" s="221" t="s">
        <v>506</v>
      </c>
      <c r="E769" s="64"/>
      <c r="F769" s="222" t="s">
        <v>13652</v>
      </c>
      <c r="G769" s="64"/>
      <c r="H769" s="64"/>
      <c r="I769" s="177"/>
      <c r="J769" s="64"/>
      <c r="K769" s="64"/>
      <c r="L769" s="62"/>
      <c r="M769" s="223"/>
      <c r="N769" s="43"/>
      <c r="O769" s="43"/>
      <c r="P769" s="43"/>
      <c r="Q769" s="43"/>
      <c r="R769" s="43"/>
      <c r="S769" s="43"/>
      <c r="T769" s="79"/>
      <c r="AT769" s="25" t="s">
        <v>506</v>
      </c>
      <c r="AU769" s="25" t="s">
        <v>82</v>
      </c>
    </row>
    <row r="770" spans="2:65" s="1" customFormat="1" ht="24">
      <c r="B770" s="42"/>
      <c r="C770" s="64"/>
      <c r="D770" s="221" t="s">
        <v>2254</v>
      </c>
      <c r="E770" s="64"/>
      <c r="F770" s="224" t="s">
        <v>13665</v>
      </c>
      <c r="G770" s="64"/>
      <c r="H770" s="64"/>
      <c r="I770" s="177"/>
      <c r="J770" s="64"/>
      <c r="K770" s="64"/>
      <c r="L770" s="62"/>
      <c r="M770" s="223"/>
      <c r="N770" s="43"/>
      <c r="O770" s="43"/>
      <c r="P770" s="43"/>
      <c r="Q770" s="43"/>
      <c r="R770" s="43"/>
      <c r="S770" s="43"/>
      <c r="T770" s="79"/>
      <c r="AT770" s="25" t="s">
        <v>2254</v>
      </c>
      <c r="AU770" s="25" t="s">
        <v>82</v>
      </c>
    </row>
    <row r="771" spans="2:65" s="11" customFormat="1" ht="37.35" customHeight="1">
      <c r="B771" s="192"/>
      <c r="C771" s="193"/>
      <c r="D771" s="194" t="s">
        <v>72</v>
      </c>
      <c r="E771" s="195" t="s">
        <v>4937</v>
      </c>
      <c r="F771" s="195" t="s">
        <v>13716</v>
      </c>
      <c r="G771" s="193"/>
      <c r="H771" s="193"/>
      <c r="I771" s="196"/>
      <c r="J771" s="197">
        <f>BK771</f>
        <v>0</v>
      </c>
      <c r="K771" s="193"/>
      <c r="L771" s="198"/>
      <c r="M771" s="199"/>
      <c r="N771" s="200"/>
      <c r="O771" s="200"/>
      <c r="P771" s="201">
        <f>P772+P890</f>
        <v>0</v>
      </c>
      <c r="Q771" s="200"/>
      <c r="R771" s="201">
        <f>R772+R890</f>
        <v>0</v>
      </c>
      <c r="S771" s="200"/>
      <c r="T771" s="202">
        <f>T772+T890</f>
        <v>0</v>
      </c>
      <c r="AR771" s="203" t="s">
        <v>80</v>
      </c>
      <c r="AT771" s="204" t="s">
        <v>72</v>
      </c>
      <c r="AU771" s="204" t="s">
        <v>73</v>
      </c>
      <c r="AY771" s="203" t="s">
        <v>492</v>
      </c>
      <c r="BK771" s="205">
        <f>BK772+BK890</f>
        <v>0</v>
      </c>
    </row>
    <row r="772" spans="2:65" s="11" customFormat="1" ht="19.95" customHeight="1">
      <c r="B772" s="192"/>
      <c r="C772" s="193"/>
      <c r="D772" s="206" t="s">
        <v>72</v>
      </c>
      <c r="E772" s="207" t="s">
        <v>4941</v>
      </c>
      <c r="F772" s="207" t="s">
        <v>13717</v>
      </c>
      <c r="G772" s="193"/>
      <c r="H772" s="193"/>
      <c r="I772" s="196"/>
      <c r="J772" s="208">
        <f>BK772</f>
        <v>0</v>
      </c>
      <c r="K772" s="193"/>
      <c r="L772" s="198"/>
      <c r="M772" s="199"/>
      <c r="N772" s="200"/>
      <c r="O772" s="200"/>
      <c r="P772" s="201">
        <f>SUM(P773:P889)</f>
        <v>0</v>
      </c>
      <c r="Q772" s="200"/>
      <c r="R772" s="201">
        <f>SUM(R773:R889)</f>
        <v>0</v>
      </c>
      <c r="S772" s="200"/>
      <c r="T772" s="202">
        <f>SUM(T773:T889)</f>
        <v>0</v>
      </c>
      <c r="AR772" s="203" t="s">
        <v>80</v>
      </c>
      <c r="AT772" s="204" t="s">
        <v>72</v>
      </c>
      <c r="AU772" s="204" t="s">
        <v>80</v>
      </c>
      <c r="AY772" s="203" t="s">
        <v>492</v>
      </c>
      <c r="BK772" s="205">
        <f>SUM(BK773:BK889)</f>
        <v>0</v>
      </c>
    </row>
    <row r="773" spans="2:65" s="1" customFormat="1" ht="16.5" customHeight="1">
      <c r="B773" s="42"/>
      <c r="C773" s="209" t="s">
        <v>2317</v>
      </c>
      <c r="D773" s="209" t="s">
        <v>498</v>
      </c>
      <c r="E773" s="210" t="s">
        <v>13618</v>
      </c>
      <c r="F773" s="211" t="s">
        <v>13619</v>
      </c>
      <c r="G773" s="212" t="s">
        <v>2537</v>
      </c>
      <c r="H773" s="213">
        <v>1</v>
      </c>
      <c r="I773" s="214"/>
      <c r="J773" s="215">
        <f>ROUND(I773*H773,2)</f>
        <v>0</v>
      </c>
      <c r="K773" s="211" t="s">
        <v>23</v>
      </c>
      <c r="L773" s="62"/>
      <c r="M773" s="216" t="s">
        <v>23</v>
      </c>
      <c r="N773" s="217" t="s">
        <v>44</v>
      </c>
      <c r="O773" s="43"/>
      <c r="P773" s="218">
        <f>O773*H773</f>
        <v>0</v>
      </c>
      <c r="Q773" s="218">
        <v>0</v>
      </c>
      <c r="R773" s="218">
        <f>Q773*H773</f>
        <v>0</v>
      </c>
      <c r="S773" s="218">
        <v>0</v>
      </c>
      <c r="T773" s="219">
        <f>S773*H773</f>
        <v>0</v>
      </c>
      <c r="AR773" s="25" t="s">
        <v>502</v>
      </c>
      <c r="AT773" s="25" t="s">
        <v>498</v>
      </c>
      <c r="AU773" s="25" t="s">
        <v>82</v>
      </c>
      <c r="AY773" s="25" t="s">
        <v>492</v>
      </c>
      <c r="BE773" s="220">
        <f>IF(N773="základní",J773,0)</f>
        <v>0</v>
      </c>
      <c r="BF773" s="220">
        <f>IF(N773="snížená",J773,0)</f>
        <v>0</v>
      </c>
      <c r="BG773" s="220">
        <f>IF(N773="zákl. přenesená",J773,0)</f>
        <v>0</v>
      </c>
      <c r="BH773" s="220">
        <f>IF(N773="sníž. přenesená",J773,0)</f>
        <v>0</v>
      </c>
      <c r="BI773" s="220">
        <f>IF(N773="nulová",J773,0)</f>
        <v>0</v>
      </c>
      <c r="BJ773" s="25" t="s">
        <v>80</v>
      </c>
      <c r="BK773" s="220">
        <f>ROUND(I773*H773,2)</f>
        <v>0</v>
      </c>
      <c r="BL773" s="25" t="s">
        <v>502</v>
      </c>
      <c r="BM773" s="25" t="s">
        <v>3764</v>
      </c>
    </row>
    <row r="774" spans="2:65" s="1" customFormat="1">
      <c r="B774" s="42"/>
      <c r="C774" s="64"/>
      <c r="D774" s="221" t="s">
        <v>506</v>
      </c>
      <c r="E774" s="64"/>
      <c r="F774" s="222" t="s">
        <v>13619</v>
      </c>
      <c r="G774" s="64"/>
      <c r="H774" s="64"/>
      <c r="I774" s="177"/>
      <c r="J774" s="64"/>
      <c r="K774" s="64"/>
      <c r="L774" s="62"/>
      <c r="M774" s="223"/>
      <c r="N774" s="43"/>
      <c r="O774" s="43"/>
      <c r="P774" s="43"/>
      <c r="Q774" s="43"/>
      <c r="R774" s="43"/>
      <c r="S774" s="43"/>
      <c r="T774" s="79"/>
      <c r="AT774" s="25" t="s">
        <v>506</v>
      </c>
      <c r="AU774" s="25" t="s">
        <v>82</v>
      </c>
    </row>
    <row r="775" spans="2:65" s="1" customFormat="1" ht="48">
      <c r="B775" s="42"/>
      <c r="C775" s="64"/>
      <c r="D775" s="227" t="s">
        <v>2254</v>
      </c>
      <c r="E775" s="64"/>
      <c r="F775" s="273" t="s">
        <v>13620</v>
      </c>
      <c r="G775" s="64"/>
      <c r="H775" s="64"/>
      <c r="I775" s="177"/>
      <c r="J775" s="64"/>
      <c r="K775" s="64"/>
      <c r="L775" s="62"/>
      <c r="M775" s="223"/>
      <c r="N775" s="43"/>
      <c r="O775" s="43"/>
      <c r="P775" s="43"/>
      <c r="Q775" s="43"/>
      <c r="R775" s="43"/>
      <c r="S775" s="43"/>
      <c r="T775" s="79"/>
      <c r="AT775" s="25" t="s">
        <v>2254</v>
      </c>
      <c r="AU775" s="25" t="s">
        <v>82</v>
      </c>
    </row>
    <row r="776" spans="2:65" s="1" customFormat="1" ht="16.5" customHeight="1">
      <c r="B776" s="42"/>
      <c r="C776" s="209" t="s">
        <v>338</v>
      </c>
      <c r="D776" s="209" t="s">
        <v>498</v>
      </c>
      <c r="E776" s="210" t="s">
        <v>13621</v>
      </c>
      <c r="F776" s="211" t="s">
        <v>13622</v>
      </c>
      <c r="G776" s="212" t="s">
        <v>2537</v>
      </c>
      <c r="H776" s="213">
        <v>1</v>
      </c>
      <c r="I776" s="214"/>
      <c r="J776" s="215">
        <f>ROUND(I776*H776,2)</f>
        <v>0</v>
      </c>
      <c r="K776" s="211" t="s">
        <v>23</v>
      </c>
      <c r="L776" s="62"/>
      <c r="M776" s="216" t="s">
        <v>23</v>
      </c>
      <c r="N776" s="217" t="s">
        <v>44</v>
      </c>
      <c r="O776" s="43"/>
      <c r="P776" s="218">
        <f>O776*H776</f>
        <v>0</v>
      </c>
      <c r="Q776" s="218">
        <v>0</v>
      </c>
      <c r="R776" s="218">
        <f>Q776*H776</f>
        <v>0</v>
      </c>
      <c r="S776" s="218">
        <v>0</v>
      </c>
      <c r="T776" s="219">
        <f>S776*H776</f>
        <v>0</v>
      </c>
      <c r="AR776" s="25" t="s">
        <v>502</v>
      </c>
      <c r="AT776" s="25" t="s">
        <v>498</v>
      </c>
      <c r="AU776" s="25" t="s">
        <v>82</v>
      </c>
      <c r="AY776" s="25" t="s">
        <v>492</v>
      </c>
      <c r="BE776" s="220">
        <f>IF(N776="základní",J776,0)</f>
        <v>0</v>
      </c>
      <c r="BF776" s="220">
        <f>IF(N776="snížená",J776,0)</f>
        <v>0</v>
      </c>
      <c r="BG776" s="220">
        <f>IF(N776="zákl. přenesená",J776,0)</f>
        <v>0</v>
      </c>
      <c r="BH776" s="220">
        <f>IF(N776="sníž. přenesená",J776,0)</f>
        <v>0</v>
      </c>
      <c r="BI776" s="220">
        <f>IF(N776="nulová",J776,0)</f>
        <v>0</v>
      </c>
      <c r="BJ776" s="25" t="s">
        <v>80</v>
      </c>
      <c r="BK776" s="220">
        <f>ROUND(I776*H776,2)</f>
        <v>0</v>
      </c>
      <c r="BL776" s="25" t="s">
        <v>502</v>
      </c>
      <c r="BM776" s="25" t="s">
        <v>3774</v>
      </c>
    </row>
    <row r="777" spans="2:65" s="1" customFormat="1">
      <c r="B777" s="42"/>
      <c r="C777" s="64"/>
      <c r="D777" s="221" t="s">
        <v>506</v>
      </c>
      <c r="E777" s="64"/>
      <c r="F777" s="222" t="s">
        <v>13622</v>
      </c>
      <c r="G777" s="64"/>
      <c r="H777" s="64"/>
      <c r="I777" s="177"/>
      <c r="J777" s="64"/>
      <c r="K777" s="64"/>
      <c r="L777" s="62"/>
      <c r="M777" s="223"/>
      <c r="N777" s="43"/>
      <c r="O777" s="43"/>
      <c r="P777" s="43"/>
      <c r="Q777" s="43"/>
      <c r="R777" s="43"/>
      <c r="S777" s="43"/>
      <c r="T777" s="79"/>
      <c r="AT777" s="25" t="s">
        <v>506</v>
      </c>
      <c r="AU777" s="25" t="s">
        <v>82</v>
      </c>
    </row>
    <row r="778" spans="2:65" s="1" customFormat="1" ht="24">
      <c r="B778" s="42"/>
      <c r="C778" s="64"/>
      <c r="D778" s="227" t="s">
        <v>2254</v>
      </c>
      <c r="E778" s="64"/>
      <c r="F778" s="273" t="s">
        <v>13623</v>
      </c>
      <c r="G778" s="64"/>
      <c r="H778" s="64"/>
      <c r="I778" s="177"/>
      <c r="J778" s="64"/>
      <c r="K778" s="64"/>
      <c r="L778" s="62"/>
      <c r="M778" s="223"/>
      <c r="N778" s="43"/>
      <c r="O778" s="43"/>
      <c r="P778" s="43"/>
      <c r="Q778" s="43"/>
      <c r="R778" s="43"/>
      <c r="S778" s="43"/>
      <c r="T778" s="79"/>
      <c r="AT778" s="25" t="s">
        <v>2254</v>
      </c>
      <c r="AU778" s="25" t="s">
        <v>82</v>
      </c>
    </row>
    <row r="779" spans="2:65" s="1" customFormat="1" ht="16.5" customHeight="1">
      <c r="B779" s="42"/>
      <c r="C779" s="209" t="s">
        <v>2326</v>
      </c>
      <c r="D779" s="209" t="s">
        <v>498</v>
      </c>
      <c r="E779" s="210" t="s">
        <v>13624</v>
      </c>
      <c r="F779" s="211" t="s">
        <v>13625</v>
      </c>
      <c r="G779" s="212" t="s">
        <v>2537</v>
      </c>
      <c r="H779" s="213">
        <v>1</v>
      </c>
      <c r="I779" s="214"/>
      <c r="J779" s="215">
        <f>ROUND(I779*H779,2)</f>
        <v>0</v>
      </c>
      <c r="K779" s="211" t="s">
        <v>23</v>
      </c>
      <c r="L779" s="62"/>
      <c r="M779" s="216" t="s">
        <v>23</v>
      </c>
      <c r="N779" s="217" t="s">
        <v>44</v>
      </c>
      <c r="O779" s="43"/>
      <c r="P779" s="218">
        <f>O779*H779</f>
        <v>0</v>
      </c>
      <c r="Q779" s="218">
        <v>0</v>
      </c>
      <c r="R779" s="218">
        <f>Q779*H779</f>
        <v>0</v>
      </c>
      <c r="S779" s="218">
        <v>0</v>
      </c>
      <c r="T779" s="219">
        <f>S779*H779</f>
        <v>0</v>
      </c>
      <c r="AR779" s="25" t="s">
        <v>502</v>
      </c>
      <c r="AT779" s="25" t="s">
        <v>498</v>
      </c>
      <c r="AU779" s="25" t="s">
        <v>82</v>
      </c>
      <c r="AY779" s="25" t="s">
        <v>492</v>
      </c>
      <c r="BE779" s="220">
        <f>IF(N779="základní",J779,0)</f>
        <v>0</v>
      </c>
      <c r="BF779" s="220">
        <f>IF(N779="snížená",J779,0)</f>
        <v>0</v>
      </c>
      <c r="BG779" s="220">
        <f>IF(N779="zákl. přenesená",J779,0)</f>
        <v>0</v>
      </c>
      <c r="BH779" s="220">
        <f>IF(N779="sníž. přenesená",J779,0)</f>
        <v>0</v>
      </c>
      <c r="BI779" s="220">
        <f>IF(N779="nulová",J779,0)</f>
        <v>0</v>
      </c>
      <c r="BJ779" s="25" t="s">
        <v>80</v>
      </c>
      <c r="BK779" s="220">
        <f>ROUND(I779*H779,2)</f>
        <v>0</v>
      </c>
      <c r="BL779" s="25" t="s">
        <v>502</v>
      </c>
      <c r="BM779" s="25" t="s">
        <v>1739</v>
      </c>
    </row>
    <row r="780" spans="2:65" s="1" customFormat="1">
      <c r="B780" s="42"/>
      <c r="C780" s="64"/>
      <c r="D780" s="221" t="s">
        <v>506</v>
      </c>
      <c r="E780" s="64"/>
      <c r="F780" s="222" t="s">
        <v>13625</v>
      </c>
      <c r="G780" s="64"/>
      <c r="H780" s="64"/>
      <c r="I780" s="177"/>
      <c r="J780" s="64"/>
      <c r="K780" s="64"/>
      <c r="L780" s="62"/>
      <c r="M780" s="223"/>
      <c r="N780" s="43"/>
      <c r="O780" s="43"/>
      <c r="P780" s="43"/>
      <c r="Q780" s="43"/>
      <c r="R780" s="43"/>
      <c r="S780" s="43"/>
      <c r="T780" s="79"/>
      <c r="AT780" s="25" t="s">
        <v>506</v>
      </c>
      <c r="AU780" s="25" t="s">
        <v>82</v>
      </c>
    </row>
    <row r="781" spans="2:65" s="1" customFormat="1" ht="48">
      <c r="B781" s="42"/>
      <c r="C781" s="64"/>
      <c r="D781" s="227" t="s">
        <v>2254</v>
      </c>
      <c r="E781" s="64"/>
      <c r="F781" s="273" t="s">
        <v>13626</v>
      </c>
      <c r="G781" s="64"/>
      <c r="H781" s="64"/>
      <c r="I781" s="177"/>
      <c r="J781" s="64"/>
      <c r="K781" s="64"/>
      <c r="L781" s="62"/>
      <c r="M781" s="223"/>
      <c r="N781" s="43"/>
      <c r="O781" s="43"/>
      <c r="P781" s="43"/>
      <c r="Q781" s="43"/>
      <c r="R781" s="43"/>
      <c r="S781" s="43"/>
      <c r="T781" s="79"/>
      <c r="AT781" s="25" t="s">
        <v>2254</v>
      </c>
      <c r="AU781" s="25" t="s">
        <v>82</v>
      </c>
    </row>
    <row r="782" spans="2:65" s="1" customFormat="1" ht="16.5" customHeight="1">
      <c r="B782" s="42"/>
      <c r="C782" s="209" t="s">
        <v>2330</v>
      </c>
      <c r="D782" s="209" t="s">
        <v>498</v>
      </c>
      <c r="E782" s="210" t="s">
        <v>13718</v>
      </c>
      <c r="F782" s="211" t="s">
        <v>13719</v>
      </c>
      <c r="G782" s="212" t="s">
        <v>2537</v>
      </c>
      <c r="H782" s="213">
        <v>1</v>
      </c>
      <c r="I782" s="214"/>
      <c r="J782" s="215">
        <f>ROUND(I782*H782,2)</f>
        <v>0</v>
      </c>
      <c r="K782" s="211" t="s">
        <v>23</v>
      </c>
      <c r="L782" s="62"/>
      <c r="M782" s="216" t="s">
        <v>23</v>
      </c>
      <c r="N782" s="217" t="s">
        <v>44</v>
      </c>
      <c r="O782" s="43"/>
      <c r="P782" s="218">
        <f>O782*H782</f>
        <v>0</v>
      </c>
      <c r="Q782" s="218">
        <v>0</v>
      </c>
      <c r="R782" s="218">
        <f>Q782*H782</f>
        <v>0</v>
      </c>
      <c r="S782" s="218">
        <v>0</v>
      </c>
      <c r="T782" s="219">
        <f>S782*H782</f>
        <v>0</v>
      </c>
      <c r="AR782" s="25" t="s">
        <v>502</v>
      </c>
      <c r="AT782" s="25" t="s">
        <v>498</v>
      </c>
      <c r="AU782" s="25" t="s">
        <v>82</v>
      </c>
      <c r="AY782" s="25" t="s">
        <v>492</v>
      </c>
      <c r="BE782" s="220">
        <f>IF(N782="základní",J782,0)</f>
        <v>0</v>
      </c>
      <c r="BF782" s="220">
        <f>IF(N782="snížená",J782,0)</f>
        <v>0</v>
      </c>
      <c r="BG782" s="220">
        <f>IF(N782="zákl. přenesená",J782,0)</f>
        <v>0</v>
      </c>
      <c r="BH782" s="220">
        <f>IF(N782="sníž. přenesená",J782,0)</f>
        <v>0</v>
      </c>
      <c r="BI782" s="220">
        <f>IF(N782="nulová",J782,0)</f>
        <v>0</v>
      </c>
      <c r="BJ782" s="25" t="s">
        <v>80</v>
      </c>
      <c r="BK782" s="220">
        <f>ROUND(I782*H782,2)</f>
        <v>0</v>
      </c>
      <c r="BL782" s="25" t="s">
        <v>502</v>
      </c>
      <c r="BM782" s="25" t="s">
        <v>3792</v>
      </c>
    </row>
    <row r="783" spans="2:65" s="1" customFormat="1">
      <c r="B783" s="42"/>
      <c r="C783" s="64"/>
      <c r="D783" s="221" t="s">
        <v>506</v>
      </c>
      <c r="E783" s="64"/>
      <c r="F783" s="222" t="s">
        <v>13719</v>
      </c>
      <c r="G783" s="64"/>
      <c r="H783" s="64"/>
      <c r="I783" s="177"/>
      <c r="J783" s="64"/>
      <c r="K783" s="64"/>
      <c r="L783" s="62"/>
      <c r="M783" s="223"/>
      <c r="N783" s="43"/>
      <c r="O783" s="43"/>
      <c r="P783" s="43"/>
      <c r="Q783" s="43"/>
      <c r="R783" s="43"/>
      <c r="S783" s="43"/>
      <c r="T783" s="79"/>
      <c r="AT783" s="25" t="s">
        <v>506</v>
      </c>
      <c r="AU783" s="25" t="s">
        <v>82</v>
      </c>
    </row>
    <row r="784" spans="2:65" s="1" customFormat="1" ht="144">
      <c r="B784" s="42"/>
      <c r="C784" s="64"/>
      <c r="D784" s="227" t="s">
        <v>2254</v>
      </c>
      <c r="E784" s="64"/>
      <c r="F784" s="273" t="s">
        <v>13720</v>
      </c>
      <c r="G784" s="64"/>
      <c r="H784" s="64"/>
      <c r="I784" s="177"/>
      <c r="J784" s="64"/>
      <c r="K784" s="64"/>
      <c r="L784" s="62"/>
      <c r="M784" s="223"/>
      <c r="N784" s="43"/>
      <c r="O784" s="43"/>
      <c r="P784" s="43"/>
      <c r="Q784" s="43"/>
      <c r="R784" s="43"/>
      <c r="S784" s="43"/>
      <c r="T784" s="79"/>
      <c r="AT784" s="25" t="s">
        <v>2254</v>
      </c>
      <c r="AU784" s="25" t="s">
        <v>82</v>
      </c>
    </row>
    <row r="785" spans="2:65" s="1" customFormat="1" ht="16.5" customHeight="1">
      <c r="B785" s="42"/>
      <c r="C785" s="209" t="s">
        <v>2333</v>
      </c>
      <c r="D785" s="209" t="s">
        <v>498</v>
      </c>
      <c r="E785" s="210" t="s">
        <v>13721</v>
      </c>
      <c r="F785" s="211" t="s">
        <v>13719</v>
      </c>
      <c r="G785" s="212" t="s">
        <v>2537</v>
      </c>
      <c r="H785" s="213">
        <v>2</v>
      </c>
      <c r="I785" s="214"/>
      <c r="J785" s="215">
        <f>ROUND(I785*H785,2)</f>
        <v>0</v>
      </c>
      <c r="K785" s="211" t="s">
        <v>23</v>
      </c>
      <c r="L785" s="62"/>
      <c r="M785" s="216" t="s">
        <v>23</v>
      </c>
      <c r="N785" s="217" t="s">
        <v>44</v>
      </c>
      <c r="O785" s="43"/>
      <c r="P785" s="218">
        <f>O785*H785</f>
        <v>0</v>
      </c>
      <c r="Q785" s="218">
        <v>0</v>
      </c>
      <c r="R785" s="218">
        <f>Q785*H785</f>
        <v>0</v>
      </c>
      <c r="S785" s="218">
        <v>0</v>
      </c>
      <c r="T785" s="219">
        <f>S785*H785</f>
        <v>0</v>
      </c>
      <c r="AR785" s="25" t="s">
        <v>502</v>
      </c>
      <c r="AT785" s="25" t="s">
        <v>498</v>
      </c>
      <c r="AU785" s="25" t="s">
        <v>82</v>
      </c>
      <c r="AY785" s="25" t="s">
        <v>492</v>
      </c>
      <c r="BE785" s="220">
        <f>IF(N785="základní",J785,0)</f>
        <v>0</v>
      </c>
      <c r="BF785" s="220">
        <f>IF(N785="snížená",J785,0)</f>
        <v>0</v>
      </c>
      <c r="BG785" s="220">
        <f>IF(N785="zákl. přenesená",J785,0)</f>
        <v>0</v>
      </c>
      <c r="BH785" s="220">
        <f>IF(N785="sníž. přenesená",J785,0)</f>
        <v>0</v>
      </c>
      <c r="BI785" s="220">
        <f>IF(N785="nulová",J785,0)</f>
        <v>0</v>
      </c>
      <c r="BJ785" s="25" t="s">
        <v>80</v>
      </c>
      <c r="BK785" s="220">
        <f>ROUND(I785*H785,2)</f>
        <v>0</v>
      </c>
      <c r="BL785" s="25" t="s">
        <v>502</v>
      </c>
      <c r="BM785" s="25" t="s">
        <v>3811</v>
      </c>
    </row>
    <row r="786" spans="2:65" s="1" customFormat="1">
      <c r="B786" s="42"/>
      <c r="C786" s="64"/>
      <c r="D786" s="221" t="s">
        <v>506</v>
      </c>
      <c r="E786" s="64"/>
      <c r="F786" s="222" t="s">
        <v>13719</v>
      </c>
      <c r="G786" s="64"/>
      <c r="H786" s="64"/>
      <c r="I786" s="177"/>
      <c r="J786" s="64"/>
      <c r="K786" s="64"/>
      <c r="L786" s="62"/>
      <c r="M786" s="223"/>
      <c r="N786" s="43"/>
      <c r="O786" s="43"/>
      <c r="P786" s="43"/>
      <c r="Q786" s="43"/>
      <c r="R786" s="43"/>
      <c r="S786" s="43"/>
      <c r="T786" s="79"/>
      <c r="AT786" s="25" t="s">
        <v>506</v>
      </c>
      <c r="AU786" s="25" t="s">
        <v>82</v>
      </c>
    </row>
    <row r="787" spans="2:65" s="1" customFormat="1" ht="24">
      <c r="B787" s="42"/>
      <c r="C787" s="64"/>
      <c r="D787" s="227" t="s">
        <v>2254</v>
      </c>
      <c r="E787" s="64"/>
      <c r="F787" s="273" t="s">
        <v>13722</v>
      </c>
      <c r="G787" s="64"/>
      <c r="H787" s="64"/>
      <c r="I787" s="177"/>
      <c r="J787" s="64"/>
      <c r="K787" s="64"/>
      <c r="L787" s="62"/>
      <c r="M787" s="223"/>
      <c r="N787" s="43"/>
      <c r="O787" s="43"/>
      <c r="P787" s="43"/>
      <c r="Q787" s="43"/>
      <c r="R787" s="43"/>
      <c r="S787" s="43"/>
      <c r="T787" s="79"/>
      <c r="AT787" s="25" t="s">
        <v>2254</v>
      </c>
      <c r="AU787" s="25" t="s">
        <v>82</v>
      </c>
    </row>
    <row r="788" spans="2:65" s="1" customFormat="1" ht="16.5" customHeight="1">
      <c r="B788" s="42"/>
      <c r="C788" s="209" t="s">
        <v>2336</v>
      </c>
      <c r="D788" s="209" t="s">
        <v>498</v>
      </c>
      <c r="E788" s="210" t="s">
        <v>13698</v>
      </c>
      <c r="F788" s="211" t="s">
        <v>13699</v>
      </c>
      <c r="G788" s="212" t="s">
        <v>2537</v>
      </c>
      <c r="H788" s="213">
        <v>1</v>
      </c>
      <c r="I788" s="214"/>
      <c r="J788" s="215">
        <f>ROUND(I788*H788,2)</f>
        <v>0</v>
      </c>
      <c r="K788" s="211" t="s">
        <v>23</v>
      </c>
      <c r="L788" s="62"/>
      <c r="M788" s="216" t="s">
        <v>23</v>
      </c>
      <c r="N788" s="217" t="s">
        <v>44</v>
      </c>
      <c r="O788" s="43"/>
      <c r="P788" s="218">
        <f>O788*H788</f>
        <v>0</v>
      </c>
      <c r="Q788" s="218">
        <v>0</v>
      </c>
      <c r="R788" s="218">
        <f>Q788*H788</f>
        <v>0</v>
      </c>
      <c r="S788" s="218">
        <v>0</v>
      </c>
      <c r="T788" s="219">
        <f>S788*H788</f>
        <v>0</v>
      </c>
      <c r="AR788" s="25" t="s">
        <v>502</v>
      </c>
      <c r="AT788" s="25" t="s">
        <v>498</v>
      </c>
      <c r="AU788" s="25" t="s">
        <v>82</v>
      </c>
      <c r="AY788" s="25" t="s">
        <v>492</v>
      </c>
      <c r="BE788" s="220">
        <f>IF(N788="základní",J788,0)</f>
        <v>0</v>
      </c>
      <c r="BF788" s="220">
        <f>IF(N788="snížená",J788,0)</f>
        <v>0</v>
      </c>
      <c r="BG788" s="220">
        <f>IF(N788="zákl. přenesená",J788,0)</f>
        <v>0</v>
      </c>
      <c r="BH788" s="220">
        <f>IF(N788="sníž. přenesená",J788,0)</f>
        <v>0</v>
      </c>
      <c r="BI788" s="220">
        <f>IF(N788="nulová",J788,0)</f>
        <v>0</v>
      </c>
      <c r="BJ788" s="25" t="s">
        <v>80</v>
      </c>
      <c r="BK788" s="220">
        <f>ROUND(I788*H788,2)</f>
        <v>0</v>
      </c>
      <c r="BL788" s="25" t="s">
        <v>502</v>
      </c>
      <c r="BM788" s="25" t="s">
        <v>3823</v>
      </c>
    </row>
    <row r="789" spans="2:65" s="1" customFormat="1">
      <c r="B789" s="42"/>
      <c r="C789" s="64"/>
      <c r="D789" s="221" t="s">
        <v>506</v>
      </c>
      <c r="E789" s="64"/>
      <c r="F789" s="222" t="s">
        <v>13699</v>
      </c>
      <c r="G789" s="64"/>
      <c r="H789" s="64"/>
      <c r="I789" s="177"/>
      <c r="J789" s="64"/>
      <c r="K789" s="64"/>
      <c r="L789" s="62"/>
      <c r="M789" s="223"/>
      <c r="N789" s="43"/>
      <c r="O789" s="43"/>
      <c r="P789" s="43"/>
      <c r="Q789" s="43"/>
      <c r="R789" s="43"/>
      <c r="S789" s="43"/>
      <c r="T789" s="79"/>
      <c r="AT789" s="25" t="s">
        <v>506</v>
      </c>
      <c r="AU789" s="25" t="s">
        <v>82</v>
      </c>
    </row>
    <row r="790" spans="2:65" s="1" customFormat="1" ht="60">
      <c r="B790" s="42"/>
      <c r="C790" s="64"/>
      <c r="D790" s="227" t="s">
        <v>2254</v>
      </c>
      <c r="E790" s="64"/>
      <c r="F790" s="273" t="s">
        <v>13700</v>
      </c>
      <c r="G790" s="64"/>
      <c r="H790" s="64"/>
      <c r="I790" s="177"/>
      <c r="J790" s="64"/>
      <c r="K790" s="64"/>
      <c r="L790" s="62"/>
      <c r="M790" s="223"/>
      <c r="N790" s="43"/>
      <c r="O790" s="43"/>
      <c r="P790" s="43"/>
      <c r="Q790" s="43"/>
      <c r="R790" s="43"/>
      <c r="S790" s="43"/>
      <c r="T790" s="79"/>
      <c r="AT790" s="25" t="s">
        <v>2254</v>
      </c>
      <c r="AU790" s="25" t="s">
        <v>82</v>
      </c>
    </row>
    <row r="791" spans="2:65" s="1" customFormat="1" ht="16.5" customHeight="1">
      <c r="B791" s="42"/>
      <c r="C791" s="209" t="s">
        <v>2339</v>
      </c>
      <c r="D791" s="209" t="s">
        <v>498</v>
      </c>
      <c r="E791" s="210" t="s">
        <v>13695</v>
      </c>
      <c r="F791" s="211" t="s">
        <v>13696</v>
      </c>
      <c r="G791" s="212" t="s">
        <v>2537</v>
      </c>
      <c r="H791" s="213">
        <v>2</v>
      </c>
      <c r="I791" s="214"/>
      <c r="J791" s="215">
        <f>ROUND(I791*H791,2)</f>
        <v>0</v>
      </c>
      <c r="K791" s="211" t="s">
        <v>23</v>
      </c>
      <c r="L791" s="62"/>
      <c r="M791" s="216" t="s">
        <v>23</v>
      </c>
      <c r="N791" s="217" t="s">
        <v>44</v>
      </c>
      <c r="O791" s="43"/>
      <c r="P791" s="218">
        <f>O791*H791</f>
        <v>0</v>
      </c>
      <c r="Q791" s="218">
        <v>0</v>
      </c>
      <c r="R791" s="218">
        <f>Q791*H791</f>
        <v>0</v>
      </c>
      <c r="S791" s="218">
        <v>0</v>
      </c>
      <c r="T791" s="219">
        <f>S791*H791</f>
        <v>0</v>
      </c>
      <c r="AR791" s="25" t="s">
        <v>502</v>
      </c>
      <c r="AT791" s="25" t="s">
        <v>498</v>
      </c>
      <c r="AU791" s="25" t="s">
        <v>82</v>
      </c>
      <c r="AY791" s="25" t="s">
        <v>492</v>
      </c>
      <c r="BE791" s="220">
        <f>IF(N791="základní",J791,0)</f>
        <v>0</v>
      </c>
      <c r="BF791" s="220">
        <f>IF(N791="snížená",J791,0)</f>
        <v>0</v>
      </c>
      <c r="BG791" s="220">
        <f>IF(N791="zákl. přenesená",J791,0)</f>
        <v>0</v>
      </c>
      <c r="BH791" s="220">
        <f>IF(N791="sníž. přenesená",J791,0)</f>
        <v>0</v>
      </c>
      <c r="BI791" s="220">
        <f>IF(N791="nulová",J791,0)</f>
        <v>0</v>
      </c>
      <c r="BJ791" s="25" t="s">
        <v>80</v>
      </c>
      <c r="BK791" s="220">
        <f>ROUND(I791*H791,2)</f>
        <v>0</v>
      </c>
      <c r="BL791" s="25" t="s">
        <v>502</v>
      </c>
      <c r="BM791" s="25" t="s">
        <v>3840</v>
      </c>
    </row>
    <row r="792" spans="2:65" s="1" customFormat="1">
      <c r="B792" s="42"/>
      <c r="C792" s="64"/>
      <c r="D792" s="221" t="s">
        <v>506</v>
      </c>
      <c r="E792" s="64"/>
      <c r="F792" s="222" t="s">
        <v>13696</v>
      </c>
      <c r="G792" s="64"/>
      <c r="H792" s="64"/>
      <c r="I792" s="177"/>
      <c r="J792" s="64"/>
      <c r="K792" s="64"/>
      <c r="L792" s="62"/>
      <c r="M792" s="223"/>
      <c r="N792" s="43"/>
      <c r="O792" s="43"/>
      <c r="P792" s="43"/>
      <c r="Q792" s="43"/>
      <c r="R792" s="43"/>
      <c r="S792" s="43"/>
      <c r="T792" s="79"/>
      <c r="AT792" s="25" t="s">
        <v>506</v>
      </c>
      <c r="AU792" s="25" t="s">
        <v>82</v>
      </c>
    </row>
    <row r="793" spans="2:65" s="1" customFormat="1" ht="48">
      <c r="B793" s="42"/>
      <c r="C793" s="64"/>
      <c r="D793" s="227" t="s">
        <v>2254</v>
      </c>
      <c r="E793" s="64"/>
      <c r="F793" s="273" t="s">
        <v>13697</v>
      </c>
      <c r="G793" s="64"/>
      <c r="H793" s="64"/>
      <c r="I793" s="177"/>
      <c r="J793" s="64"/>
      <c r="K793" s="64"/>
      <c r="L793" s="62"/>
      <c r="M793" s="223"/>
      <c r="N793" s="43"/>
      <c r="O793" s="43"/>
      <c r="P793" s="43"/>
      <c r="Q793" s="43"/>
      <c r="R793" s="43"/>
      <c r="S793" s="43"/>
      <c r="T793" s="79"/>
      <c r="AT793" s="25" t="s">
        <v>2254</v>
      </c>
      <c r="AU793" s="25" t="s">
        <v>82</v>
      </c>
    </row>
    <row r="794" spans="2:65" s="1" customFormat="1" ht="16.5" customHeight="1">
      <c r="B794" s="42"/>
      <c r="C794" s="209" t="s">
        <v>2343</v>
      </c>
      <c r="D794" s="209" t="s">
        <v>498</v>
      </c>
      <c r="E794" s="210" t="s">
        <v>13723</v>
      </c>
      <c r="F794" s="211" t="s">
        <v>13724</v>
      </c>
      <c r="G794" s="212" t="s">
        <v>2537</v>
      </c>
      <c r="H794" s="213">
        <v>2</v>
      </c>
      <c r="I794" s="214"/>
      <c r="J794" s="215">
        <f>ROUND(I794*H794,2)</f>
        <v>0</v>
      </c>
      <c r="K794" s="211" t="s">
        <v>23</v>
      </c>
      <c r="L794" s="62"/>
      <c r="M794" s="216" t="s">
        <v>23</v>
      </c>
      <c r="N794" s="217" t="s">
        <v>44</v>
      </c>
      <c r="O794" s="43"/>
      <c r="P794" s="218">
        <f>O794*H794</f>
        <v>0</v>
      </c>
      <c r="Q794" s="218">
        <v>0</v>
      </c>
      <c r="R794" s="218">
        <f>Q794*H794</f>
        <v>0</v>
      </c>
      <c r="S794" s="218">
        <v>0</v>
      </c>
      <c r="T794" s="219">
        <f>S794*H794</f>
        <v>0</v>
      </c>
      <c r="AR794" s="25" t="s">
        <v>502</v>
      </c>
      <c r="AT794" s="25" t="s">
        <v>498</v>
      </c>
      <c r="AU794" s="25" t="s">
        <v>82</v>
      </c>
      <c r="AY794" s="25" t="s">
        <v>492</v>
      </c>
      <c r="BE794" s="220">
        <f>IF(N794="základní",J794,0)</f>
        <v>0</v>
      </c>
      <c r="BF794" s="220">
        <f>IF(N794="snížená",J794,0)</f>
        <v>0</v>
      </c>
      <c r="BG794" s="220">
        <f>IF(N794="zákl. přenesená",J794,0)</f>
        <v>0</v>
      </c>
      <c r="BH794" s="220">
        <f>IF(N794="sníž. přenesená",J794,0)</f>
        <v>0</v>
      </c>
      <c r="BI794" s="220">
        <f>IF(N794="nulová",J794,0)</f>
        <v>0</v>
      </c>
      <c r="BJ794" s="25" t="s">
        <v>80</v>
      </c>
      <c r="BK794" s="220">
        <f>ROUND(I794*H794,2)</f>
        <v>0</v>
      </c>
      <c r="BL794" s="25" t="s">
        <v>502</v>
      </c>
      <c r="BM794" s="25" t="s">
        <v>3854</v>
      </c>
    </row>
    <row r="795" spans="2:65" s="1" customFormat="1">
      <c r="B795" s="42"/>
      <c r="C795" s="64"/>
      <c r="D795" s="221" t="s">
        <v>506</v>
      </c>
      <c r="E795" s="64"/>
      <c r="F795" s="222" t="s">
        <v>13724</v>
      </c>
      <c r="G795" s="64"/>
      <c r="H795" s="64"/>
      <c r="I795" s="177"/>
      <c r="J795" s="64"/>
      <c r="K795" s="64"/>
      <c r="L795" s="62"/>
      <c r="M795" s="223"/>
      <c r="N795" s="43"/>
      <c r="O795" s="43"/>
      <c r="P795" s="43"/>
      <c r="Q795" s="43"/>
      <c r="R795" s="43"/>
      <c r="S795" s="43"/>
      <c r="T795" s="79"/>
      <c r="AT795" s="25" t="s">
        <v>506</v>
      </c>
      <c r="AU795" s="25" t="s">
        <v>82</v>
      </c>
    </row>
    <row r="796" spans="2:65" s="1" customFormat="1" ht="60">
      <c r="B796" s="42"/>
      <c r="C796" s="64"/>
      <c r="D796" s="227" t="s">
        <v>2254</v>
      </c>
      <c r="E796" s="64"/>
      <c r="F796" s="273" t="s">
        <v>13725</v>
      </c>
      <c r="G796" s="64"/>
      <c r="H796" s="64"/>
      <c r="I796" s="177"/>
      <c r="J796" s="64"/>
      <c r="K796" s="64"/>
      <c r="L796" s="62"/>
      <c r="M796" s="223"/>
      <c r="N796" s="43"/>
      <c r="O796" s="43"/>
      <c r="P796" s="43"/>
      <c r="Q796" s="43"/>
      <c r="R796" s="43"/>
      <c r="S796" s="43"/>
      <c r="T796" s="79"/>
      <c r="AT796" s="25" t="s">
        <v>2254</v>
      </c>
      <c r="AU796" s="25" t="s">
        <v>82</v>
      </c>
    </row>
    <row r="797" spans="2:65" s="1" customFormat="1" ht="16.5" customHeight="1">
      <c r="B797" s="42"/>
      <c r="C797" s="209" t="s">
        <v>2346</v>
      </c>
      <c r="D797" s="209" t="s">
        <v>498</v>
      </c>
      <c r="E797" s="210" t="s">
        <v>13627</v>
      </c>
      <c r="F797" s="211" t="s">
        <v>13628</v>
      </c>
      <c r="G797" s="212" t="s">
        <v>2537</v>
      </c>
      <c r="H797" s="213">
        <v>1</v>
      </c>
      <c r="I797" s="214"/>
      <c r="J797" s="215">
        <f>ROUND(I797*H797,2)</f>
        <v>0</v>
      </c>
      <c r="K797" s="211" t="s">
        <v>23</v>
      </c>
      <c r="L797" s="62"/>
      <c r="M797" s="216" t="s">
        <v>23</v>
      </c>
      <c r="N797" s="217" t="s">
        <v>44</v>
      </c>
      <c r="O797" s="43"/>
      <c r="P797" s="218">
        <f>O797*H797</f>
        <v>0</v>
      </c>
      <c r="Q797" s="218">
        <v>0</v>
      </c>
      <c r="R797" s="218">
        <f>Q797*H797</f>
        <v>0</v>
      </c>
      <c r="S797" s="218">
        <v>0</v>
      </c>
      <c r="T797" s="219">
        <f>S797*H797</f>
        <v>0</v>
      </c>
      <c r="AR797" s="25" t="s">
        <v>502</v>
      </c>
      <c r="AT797" s="25" t="s">
        <v>498</v>
      </c>
      <c r="AU797" s="25" t="s">
        <v>82</v>
      </c>
      <c r="AY797" s="25" t="s">
        <v>492</v>
      </c>
      <c r="BE797" s="220">
        <f>IF(N797="základní",J797,0)</f>
        <v>0</v>
      </c>
      <c r="BF797" s="220">
        <f>IF(N797="snížená",J797,0)</f>
        <v>0</v>
      </c>
      <c r="BG797" s="220">
        <f>IF(N797="zákl. přenesená",J797,0)</f>
        <v>0</v>
      </c>
      <c r="BH797" s="220">
        <f>IF(N797="sníž. přenesená",J797,0)</f>
        <v>0</v>
      </c>
      <c r="BI797" s="220">
        <f>IF(N797="nulová",J797,0)</f>
        <v>0</v>
      </c>
      <c r="BJ797" s="25" t="s">
        <v>80</v>
      </c>
      <c r="BK797" s="220">
        <f>ROUND(I797*H797,2)</f>
        <v>0</v>
      </c>
      <c r="BL797" s="25" t="s">
        <v>502</v>
      </c>
      <c r="BM797" s="25" t="s">
        <v>3946</v>
      </c>
    </row>
    <row r="798" spans="2:65" s="1" customFormat="1">
      <c r="B798" s="42"/>
      <c r="C798" s="64"/>
      <c r="D798" s="221" t="s">
        <v>506</v>
      </c>
      <c r="E798" s="64"/>
      <c r="F798" s="222" t="s">
        <v>13628</v>
      </c>
      <c r="G798" s="64"/>
      <c r="H798" s="64"/>
      <c r="I798" s="177"/>
      <c r="J798" s="64"/>
      <c r="K798" s="64"/>
      <c r="L798" s="62"/>
      <c r="M798" s="223"/>
      <c r="N798" s="43"/>
      <c r="O798" s="43"/>
      <c r="P798" s="43"/>
      <c r="Q798" s="43"/>
      <c r="R798" s="43"/>
      <c r="S798" s="43"/>
      <c r="T798" s="79"/>
      <c r="AT798" s="25" t="s">
        <v>506</v>
      </c>
      <c r="AU798" s="25" t="s">
        <v>82</v>
      </c>
    </row>
    <row r="799" spans="2:65" s="1" customFormat="1" ht="60">
      <c r="B799" s="42"/>
      <c r="C799" s="64"/>
      <c r="D799" s="227" t="s">
        <v>2254</v>
      </c>
      <c r="E799" s="64"/>
      <c r="F799" s="273" t="s">
        <v>13629</v>
      </c>
      <c r="G799" s="64"/>
      <c r="H799" s="64"/>
      <c r="I799" s="177"/>
      <c r="J799" s="64"/>
      <c r="K799" s="64"/>
      <c r="L799" s="62"/>
      <c r="M799" s="223"/>
      <c r="N799" s="43"/>
      <c r="O799" s="43"/>
      <c r="P799" s="43"/>
      <c r="Q799" s="43"/>
      <c r="R799" s="43"/>
      <c r="S799" s="43"/>
      <c r="T799" s="79"/>
      <c r="AT799" s="25" t="s">
        <v>2254</v>
      </c>
      <c r="AU799" s="25" t="s">
        <v>82</v>
      </c>
    </row>
    <row r="800" spans="2:65" s="1" customFormat="1" ht="16.5" customHeight="1">
      <c r="B800" s="42"/>
      <c r="C800" s="209" t="s">
        <v>2350</v>
      </c>
      <c r="D800" s="209" t="s">
        <v>498</v>
      </c>
      <c r="E800" s="210" t="s">
        <v>13726</v>
      </c>
      <c r="F800" s="211" t="s">
        <v>13727</v>
      </c>
      <c r="G800" s="212" t="s">
        <v>2537</v>
      </c>
      <c r="H800" s="213">
        <v>1</v>
      </c>
      <c r="I800" s="214"/>
      <c r="J800" s="215">
        <f>ROUND(I800*H800,2)</f>
        <v>0</v>
      </c>
      <c r="K800" s="211" t="s">
        <v>23</v>
      </c>
      <c r="L800" s="62"/>
      <c r="M800" s="216" t="s">
        <v>23</v>
      </c>
      <c r="N800" s="217" t="s">
        <v>44</v>
      </c>
      <c r="O800" s="43"/>
      <c r="P800" s="218">
        <f>O800*H800</f>
        <v>0</v>
      </c>
      <c r="Q800" s="218">
        <v>0</v>
      </c>
      <c r="R800" s="218">
        <f>Q800*H800</f>
        <v>0</v>
      </c>
      <c r="S800" s="218">
        <v>0</v>
      </c>
      <c r="T800" s="219">
        <f>S800*H800</f>
        <v>0</v>
      </c>
      <c r="AR800" s="25" t="s">
        <v>502</v>
      </c>
      <c r="AT800" s="25" t="s">
        <v>498</v>
      </c>
      <c r="AU800" s="25" t="s">
        <v>82</v>
      </c>
      <c r="AY800" s="25" t="s">
        <v>492</v>
      </c>
      <c r="BE800" s="220">
        <f>IF(N800="základní",J800,0)</f>
        <v>0</v>
      </c>
      <c r="BF800" s="220">
        <f>IF(N800="snížená",J800,0)</f>
        <v>0</v>
      </c>
      <c r="BG800" s="220">
        <f>IF(N800="zákl. přenesená",J800,0)</f>
        <v>0</v>
      </c>
      <c r="BH800" s="220">
        <f>IF(N800="sníž. přenesená",J800,0)</f>
        <v>0</v>
      </c>
      <c r="BI800" s="220">
        <f>IF(N800="nulová",J800,0)</f>
        <v>0</v>
      </c>
      <c r="BJ800" s="25" t="s">
        <v>80</v>
      </c>
      <c r="BK800" s="220">
        <f>ROUND(I800*H800,2)</f>
        <v>0</v>
      </c>
      <c r="BL800" s="25" t="s">
        <v>502</v>
      </c>
      <c r="BM800" s="25" t="s">
        <v>3962</v>
      </c>
    </row>
    <row r="801" spans="2:65" s="1" customFormat="1">
      <c r="B801" s="42"/>
      <c r="C801" s="64"/>
      <c r="D801" s="221" t="s">
        <v>506</v>
      </c>
      <c r="E801" s="64"/>
      <c r="F801" s="222" t="s">
        <v>13727</v>
      </c>
      <c r="G801" s="64"/>
      <c r="H801" s="64"/>
      <c r="I801" s="177"/>
      <c r="J801" s="64"/>
      <c r="K801" s="64"/>
      <c r="L801" s="62"/>
      <c r="M801" s="223"/>
      <c r="N801" s="43"/>
      <c r="O801" s="43"/>
      <c r="P801" s="43"/>
      <c r="Q801" s="43"/>
      <c r="R801" s="43"/>
      <c r="S801" s="43"/>
      <c r="T801" s="79"/>
      <c r="AT801" s="25" t="s">
        <v>506</v>
      </c>
      <c r="AU801" s="25" t="s">
        <v>82</v>
      </c>
    </row>
    <row r="802" spans="2:65" s="1" customFormat="1" ht="36">
      <c r="B802" s="42"/>
      <c r="C802" s="64"/>
      <c r="D802" s="227" t="s">
        <v>2254</v>
      </c>
      <c r="E802" s="64"/>
      <c r="F802" s="273" t="s">
        <v>13728</v>
      </c>
      <c r="G802" s="64"/>
      <c r="H802" s="64"/>
      <c r="I802" s="177"/>
      <c r="J802" s="64"/>
      <c r="K802" s="64"/>
      <c r="L802" s="62"/>
      <c r="M802" s="223"/>
      <c r="N802" s="43"/>
      <c r="O802" s="43"/>
      <c r="P802" s="43"/>
      <c r="Q802" s="43"/>
      <c r="R802" s="43"/>
      <c r="S802" s="43"/>
      <c r="T802" s="79"/>
      <c r="AT802" s="25" t="s">
        <v>2254</v>
      </c>
      <c r="AU802" s="25" t="s">
        <v>82</v>
      </c>
    </row>
    <row r="803" spans="2:65" s="1" customFormat="1" ht="16.5" customHeight="1">
      <c r="B803" s="42"/>
      <c r="C803" s="209" t="s">
        <v>2353</v>
      </c>
      <c r="D803" s="209" t="s">
        <v>498</v>
      </c>
      <c r="E803" s="210" t="s">
        <v>13729</v>
      </c>
      <c r="F803" s="211" t="s">
        <v>13730</v>
      </c>
      <c r="G803" s="212" t="s">
        <v>2537</v>
      </c>
      <c r="H803" s="213">
        <v>1</v>
      </c>
      <c r="I803" s="214"/>
      <c r="J803" s="215">
        <f>ROUND(I803*H803,2)</f>
        <v>0</v>
      </c>
      <c r="K803" s="211" t="s">
        <v>23</v>
      </c>
      <c r="L803" s="62"/>
      <c r="M803" s="216" t="s">
        <v>23</v>
      </c>
      <c r="N803" s="217" t="s">
        <v>44</v>
      </c>
      <c r="O803" s="43"/>
      <c r="P803" s="218">
        <f>O803*H803</f>
        <v>0</v>
      </c>
      <c r="Q803" s="218">
        <v>0</v>
      </c>
      <c r="R803" s="218">
        <f>Q803*H803</f>
        <v>0</v>
      </c>
      <c r="S803" s="218">
        <v>0</v>
      </c>
      <c r="T803" s="219">
        <f>S803*H803</f>
        <v>0</v>
      </c>
      <c r="AR803" s="25" t="s">
        <v>502</v>
      </c>
      <c r="AT803" s="25" t="s">
        <v>498</v>
      </c>
      <c r="AU803" s="25" t="s">
        <v>82</v>
      </c>
      <c r="AY803" s="25" t="s">
        <v>492</v>
      </c>
      <c r="BE803" s="220">
        <f>IF(N803="základní",J803,0)</f>
        <v>0</v>
      </c>
      <c r="BF803" s="220">
        <f>IF(N803="snížená",J803,0)</f>
        <v>0</v>
      </c>
      <c r="BG803" s="220">
        <f>IF(N803="zákl. přenesená",J803,0)</f>
        <v>0</v>
      </c>
      <c r="BH803" s="220">
        <f>IF(N803="sníž. přenesená",J803,0)</f>
        <v>0</v>
      </c>
      <c r="BI803" s="220">
        <f>IF(N803="nulová",J803,0)</f>
        <v>0</v>
      </c>
      <c r="BJ803" s="25" t="s">
        <v>80</v>
      </c>
      <c r="BK803" s="220">
        <f>ROUND(I803*H803,2)</f>
        <v>0</v>
      </c>
      <c r="BL803" s="25" t="s">
        <v>502</v>
      </c>
      <c r="BM803" s="25" t="s">
        <v>3973</v>
      </c>
    </row>
    <row r="804" spans="2:65" s="1" customFormat="1">
      <c r="B804" s="42"/>
      <c r="C804" s="64"/>
      <c r="D804" s="221" t="s">
        <v>506</v>
      </c>
      <c r="E804" s="64"/>
      <c r="F804" s="222" t="s">
        <v>13730</v>
      </c>
      <c r="G804" s="64"/>
      <c r="H804" s="64"/>
      <c r="I804" s="177"/>
      <c r="J804" s="64"/>
      <c r="K804" s="64"/>
      <c r="L804" s="62"/>
      <c r="M804" s="223"/>
      <c r="N804" s="43"/>
      <c r="O804" s="43"/>
      <c r="P804" s="43"/>
      <c r="Q804" s="43"/>
      <c r="R804" s="43"/>
      <c r="S804" s="43"/>
      <c r="T804" s="79"/>
      <c r="AT804" s="25" t="s">
        <v>506</v>
      </c>
      <c r="AU804" s="25" t="s">
        <v>82</v>
      </c>
    </row>
    <row r="805" spans="2:65" s="1" customFormat="1" ht="36">
      <c r="B805" s="42"/>
      <c r="C805" s="64"/>
      <c r="D805" s="227" t="s">
        <v>2254</v>
      </c>
      <c r="E805" s="64"/>
      <c r="F805" s="273" t="s">
        <v>13731</v>
      </c>
      <c r="G805" s="64"/>
      <c r="H805" s="64"/>
      <c r="I805" s="177"/>
      <c r="J805" s="64"/>
      <c r="K805" s="64"/>
      <c r="L805" s="62"/>
      <c r="M805" s="223"/>
      <c r="N805" s="43"/>
      <c r="O805" s="43"/>
      <c r="P805" s="43"/>
      <c r="Q805" s="43"/>
      <c r="R805" s="43"/>
      <c r="S805" s="43"/>
      <c r="T805" s="79"/>
      <c r="AT805" s="25" t="s">
        <v>2254</v>
      </c>
      <c r="AU805" s="25" t="s">
        <v>82</v>
      </c>
    </row>
    <row r="806" spans="2:65" s="1" customFormat="1" ht="16.5" customHeight="1">
      <c r="B806" s="42"/>
      <c r="C806" s="209" t="s">
        <v>2357</v>
      </c>
      <c r="D806" s="209" t="s">
        <v>498</v>
      </c>
      <c r="E806" s="210" t="s">
        <v>13630</v>
      </c>
      <c r="F806" s="211" t="s">
        <v>13631</v>
      </c>
      <c r="G806" s="212" t="s">
        <v>13632</v>
      </c>
      <c r="H806" s="213">
        <v>1</v>
      </c>
      <c r="I806" s="214"/>
      <c r="J806" s="215">
        <f>ROUND(I806*H806,2)</f>
        <v>0</v>
      </c>
      <c r="K806" s="211" t="s">
        <v>23</v>
      </c>
      <c r="L806" s="62"/>
      <c r="M806" s="216" t="s">
        <v>23</v>
      </c>
      <c r="N806" s="217" t="s">
        <v>44</v>
      </c>
      <c r="O806" s="43"/>
      <c r="P806" s="218">
        <f>O806*H806</f>
        <v>0</v>
      </c>
      <c r="Q806" s="218">
        <v>0</v>
      </c>
      <c r="R806" s="218">
        <f>Q806*H806</f>
        <v>0</v>
      </c>
      <c r="S806" s="218">
        <v>0</v>
      </c>
      <c r="T806" s="219">
        <f>S806*H806</f>
        <v>0</v>
      </c>
      <c r="AR806" s="25" t="s">
        <v>502</v>
      </c>
      <c r="AT806" s="25" t="s">
        <v>498</v>
      </c>
      <c r="AU806" s="25" t="s">
        <v>82</v>
      </c>
      <c r="AY806" s="25" t="s">
        <v>492</v>
      </c>
      <c r="BE806" s="220">
        <f>IF(N806="základní",J806,0)</f>
        <v>0</v>
      </c>
      <c r="BF806" s="220">
        <f>IF(N806="snížená",J806,0)</f>
        <v>0</v>
      </c>
      <c r="BG806" s="220">
        <f>IF(N806="zákl. přenesená",J806,0)</f>
        <v>0</v>
      </c>
      <c r="BH806" s="220">
        <f>IF(N806="sníž. přenesená",J806,0)</f>
        <v>0</v>
      </c>
      <c r="BI806" s="220">
        <f>IF(N806="nulová",J806,0)</f>
        <v>0</v>
      </c>
      <c r="BJ806" s="25" t="s">
        <v>80</v>
      </c>
      <c r="BK806" s="220">
        <f>ROUND(I806*H806,2)</f>
        <v>0</v>
      </c>
      <c r="BL806" s="25" t="s">
        <v>502</v>
      </c>
      <c r="BM806" s="25" t="s">
        <v>3982</v>
      </c>
    </row>
    <row r="807" spans="2:65" s="1" customFormat="1">
      <c r="B807" s="42"/>
      <c r="C807" s="64"/>
      <c r="D807" s="221" t="s">
        <v>506</v>
      </c>
      <c r="E807" s="64"/>
      <c r="F807" s="222" t="s">
        <v>13631</v>
      </c>
      <c r="G807" s="64"/>
      <c r="H807" s="64"/>
      <c r="I807" s="177"/>
      <c r="J807" s="64"/>
      <c r="K807" s="64"/>
      <c r="L807" s="62"/>
      <c r="M807" s="223"/>
      <c r="N807" s="43"/>
      <c r="O807" s="43"/>
      <c r="P807" s="43"/>
      <c r="Q807" s="43"/>
      <c r="R807" s="43"/>
      <c r="S807" s="43"/>
      <c r="T807" s="79"/>
      <c r="AT807" s="25" t="s">
        <v>506</v>
      </c>
      <c r="AU807" s="25" t="s">
        <v>82</v>
      </c>
    </row>
    <row r="808" spans="2:65" s="1" customFormat="1" ht="36">
      <c r="B808" s="42"/>
      <c r="C808" s="64"/>
      <c r="D808" s="227" t="s">
        <v>2254</v>
      </c>
      <c r="E808" s="64"/>
      <c r="F808" s="273" t="s">
        <v>13633</v>
      </c>
      <c r="G808" s="64"/>
      <c r="H808" s="64"/>
      <c r="I808" s="177"/>
      <c r="J808" s="64"/>
      <c r="K808" s="64"/>
      <c r="L808" s="62"/>
      <c r="M808" s="223"/>
      <c r="N808" s="43"/>
      <c r="O808" s="43"/>
      <c r="P808" s="43"/>
      <c r="Q808" s="43"/>
      <c r="R808" s="43"/>
      <c r="S808" s="43"/>
      <c r="T808" s="79"/>
      <c r="AT808" s="25" t="s">
        <v>2254</v>
      </c>
      <c r="AU808" s="25" t="s">
        <v>82</v>
      </c>
    </row>
    <row r="809" spans="2:65" s="1" customFormat="1" ht="16.5" customHeight="1">
      <c r="B809" s="42"/>
      <c r="C809" s="209" t="s">
        <v>2360</v>
      </c>
      <c r="D809" s="209" t="s">
        <v>498</v>
      </c>
      <c r="E809" s="210" t="s">
        <v>13732</v>
      </c>
      <c r="F809" s="211" t="s">
        <v>13733</v>
      </c>
      <c r="G809" s="212" t="s">
        <v>2537</v>
      </c>
      <c r="H809" s="213">
        <v>1</v>
      </c>
      <c r="I809" s="214"/>
      <c r="J809" s="215">
        <f>ROUND(I809*H809,2)</f>
        <v>0</v>
      </c>
      <c r="K809" s="211" t="s">
        <v>23</v>
      </c>
      <c r="L809" s="62"/>
      <c r="M809" s="216" t="s">
        <v>23</v>
      </c>
      <c r="N809" s="217" t="s">
        <v>44</v>
      </c>
      <c r="O809" s="43"/>
      <c r="P809" s="218">
        <f>O809*H809</f>
        <v>0</v>
      </c>
      <c r="Q809" s="218">
        <v>0</v>
      </c>
      <c r="R809" s="218">
        <f>Q809*H809</f>
        <v>0</v>
      </c>
      <c r="S809" s="218">
        <v>0</v>
      </c>
      <c r="T809" s="219">
        <f>S809*H809</f>
        <v>0</v>
      </c>
      <c r="AR809" s="25" t="s">
        <v>502</v>
      </c>
      <c r="AT809" s="25" t="s">
        <v>498</v>
      </c>
      <c r="AU809" s="25" t="s">
        <v>82</v>
      </c>
      <c r="AY809" s="25" t="s">
        <v>492</v>
      </c>
      <c r="BE809" s="220">
        <f>IF(N809="základní",J809,0)</f>
        <v>0</v>
      </c>
      <c r="BF809" s="220">
        <f>IF(N809="snížená",J809,0)</f>
        <v>0</v>
      </c>
      <c r="BG809" s="220">
        <f>IF(N809="zákl. přenesená",J809,0)</f>
        <v>0</v>
      </c>
      <c r="BH809" s="220">
        <f>IF(N809="sníž. přenesená",J809,0)</f>
        <v>0</v>
      </c>
      <c r="BI809" s="220">
        <f>IF(N809="nulová",J809,0)</f>
        <v>0</v>
      </c>
      <c r="BJ809" s="25" t="s">
        <v>80</v>
      </c>
      <c r="BK809" s="220">
        <f>ROUND(I809*H809,2)</f>
        <v>0</v>
      </c>
      <c r="BL809" s="25" t="s">
        <v>502</v>
      </c>
      <c r="BM809" s="25" t="s">
        <v>3992</v>
      </c>
    </row>
    <row r="810" spans="2:65" s="1" customFormat="1">
      <c r="B810" s="42"/>
      <c r="C810" s="64"/>
      <c r="D810" s="221" t="s">
        <v>506</v>
      </c>
      <c r="E810" s="64"/>
      <c r="F810" s="222" t="s">
        <v>13733</v>
      </c>
      <c r="G810" s="64"/>
      <c r="H810" s="64"/>
      <c r="I810" s="177"/>
      <c r="J810" s="64"/>
      <c r="K810" s="64"/>
      <c r="L810" s="62"/>
      <c r="M810" s="223"/>
      <c r="N810" s="43"/>
      <c r="O810" s="43"/>
      <c r="P810" s="43"/>
      <c r="Q810" s="43"/>
      <c r="R810" s="43"/>
      <c r="S810" s="43"/>
      <c r="T810" s="79"/>
      <c r="AT810" s="25" t="s">
        <v>506</v>
      </c>
      <c r="AU810" s="25" t="s">
        <v>82</v>
      </c>
    </row>
    <row r="811" spans="2:65" s="1" customFormat="1" ht="36">
      <c r="B811" s="42"/>
      <c r="C811" s="64"/>
      <c r="D811" s="227" t="s">
        <v>2254</v>
      </c>
      <c r="E811" s="64"/>
      <c r="F811" s="273" t="s">
        <v>13734</v>
      </c>
      <c r="G811" s="64"/>
      <c r="H811" s="64"/>
      <c r="I811" s="177"/>
      <c r="J811" s="64"/>
      <c r="K811" s="64"/>
      <c r="L811" s="62"/>
      <c r="M811" s="223"/>
      <c r="N811" s="43"/>
      <c r="O811" s="43"/>
      <c r="P811" s="43"/>
      <c r="Q811" s="43"/>
      <c r="R811" s="43"/>
      <c r="S811" s="43"/>
      <c r="T811" s="79"/>
      <c r="AT811" s="25" t="s">
        <v>2254</v>
      </c>
      <c r="AU811" s="25" t="s">
        <v>82</v>
      </c>
    </row>
    <row r="812" spans="2:65" s="1" customFormat="1" ht="16.5" customHeight="1">
      <c r="B812" s="42"/>
      <c r="C812" s="209" t="s">
        <v>2363</v>
      </c>
      <c r="D812" s="209" t="s">
        <v>498</v>
      </c>
      <c r="E812" s="210" t="s">
        <v>13634</v>
      </c>
      <c r="F812" s="211" t="s">
        <v>13635</v>
      </c>
      <c r="G812" s="212" t="s">
        <v>2537</v>
      </c>
      <c r="H812" s="213">
        <v>1</v>
      </c>
      <c r="I812" s="214"/>
      <c r="J812" s="215">
        <f>ROUND(I812*H812,2)</f>
        <v>0</v>
      </c>
      <c r="K812" s="211" t="s">
        <v>23</v>
      </c>
      <c r="L812" s="62"/>
      <c r="M812" s="216" t="s">
        <v>23</v>
      </c>
      <c r="N812" s="217" t="s">
        <v>44</v>
      </c>
      <c r="O812" s="43"/>
      <c r="P812" s="218">
        <f>O812*H812</f>
        <v>0</v>
      </c>
      <c r="Q812" s="218">
        <v>0</v>
      </c>
      <c r="R812" s="218">
        <f>Q812*H812</f>
        <v>0</v>
      </c>
      <c r="S812" s="218">
        <v>0</v>
      </c>
      <c r="T812" s="219">
        <f>S812*H812</f>
        <v>0</v>
      </c>
      <c r="AR812" s="25" t="s">
        <v>502</v>
      </c>
      <c r="AT812" s="25" t="s">
        <v>498</v>
      </c>
      <c r="AU812" s="25" t="s">
        <v>82</v>
      </c>
      <c r="AY812" s="25" t="s">
        <v>492</v>
      </c>
      <c r="BE812" s="220">
        <f>IF(N812="základní",J812,0)</f>
        <v>0</v>
      </c>
      <c r="BF812" s="220">
        <f>IF(N812="snížená",J812,0)</f>
        <v>0</v>
      </c>
      <c r="BG812" s="220">
        <f>IF(N812="zákl. přenesená",J812,0)</f>
        <v>0</v>
      </c>
      <c r="BH812" s="220">
        <f>IF(N812="sníž. přenesená",J812,0)</f>
        <v>0</v>
      </c>
      <c r="BI812" s="220">
        <f>IF(N812="nulová",J812,0)</f>
        <v>0</v>
      </c>
      <c r="BJ812" s="25" t="s">
        <v>80</v>
      </c>
      <c r="BK812" s="220">
        <f>ROUND(I812*H812,2)</f>
        <v>0</v>
      </c>
      <c r="BL812" s="25" t="s">
        <v>502</v>
      </c>
      <c r="BM812" s="25" t="s">
        <v>4000</v>
      </c>
    </row>
    <row r="813" spans="2:65" s="1" customFormat="1">
      <c r="B813" s="42"/>
      <c r="C813" s="64"/>
      <c r="D813" s="221" t="s">
        <v>506</v>
      </c>
      <c r="E813" s="64"/>
      <c r="F813" s="222" t="s">
        <v>13635</v>
      </c>
      <c r="G813" s="64"/>
      <c r="H813" s="64"/>
      <c r="I813" s="177"/>
      <c r="J813" s="64"/>
      <c r="K813" s="64"/>
      <c r="L813" s="62"/>
      <c r="M813" s="223"/>
      <c r="N813" s="43"/>
      <c r="O813" s="43"/>
      <c r="P813" s="43"/>
      <c r="Q813" s="43"/>
      <c r="R813" s="43"/>
      <c r="S813" s="43"/>
      <c r="T813" s="79"/>
      <c r="AT813" s="25" t="s">
        <v>506</v>
      </c>
      <c r="AU813" s="25" t="s">
        <v>82</v>
      </c>
    </row>
    <row r="814" spans="2:65" s="1" customFormat="1" ht="60">
      <c r="B814" s="42"/>
      <c r="C814" s="64"/>
      <c r="D814" s="227" t="s">
        <v>2254</v>
      </c>
      <c r="E814" s="64"/>
      <c r="F814" s="273" t="s">
        <v>13636</v>
      </c>
      <c r="G814" s="64"/>
      <c r="H814" s="64"/>
      <c r="I814" s="177"/>
      <c r="J814" s="64"/>
      <c r="K814" s="64"/>
      <c r="L814" s="62"/>
      <c r="M814" s="223"/>
      <c r="N814" s="43"/>
      <c r="O814" s="43"/>
      <c r="P814" s="43"/>
      <c r="Q814" s="43"/>
      <c r="R814" s="43"/>
      <c r="S814" s="43"/>
      <c r="T814" s="79"/>
      <c r="AT814" s="25" t="s">
        <v>2254</v>
      </c>
      <c r="AU814" s="25" t="s">
        <v>82</v>
      </c>
    </row>
    <row r="815" spans="2:65" s="1" customFormat="1" ht="16.5" customHeight="1">
      <c r="B815" s="42"/>
      <c r="C815" s="209" t="s">
        <v>2366</v>
      </c>
      <c r="D815" s="209" t="s">
        <v>498</v>
      </c>
      <c r="E815" s="210" t="s">
        <v>13735</v>
      </c>
      <c r="F815" s="211" t="s">
        <v>13736</v>
      </c>
      <c r="G815" s="212" t="s">
        <v>2537</v>
      </c>
      <c r="H815" s="213">
        <v>1</v>
      </c>
      <c r="I815" s="214"/>
      <c r="J815" s="215">
        <f>ROUND(I815*H815,2)</f>
        <v>0</v>
      </c>
      <c r="K815" s="211" t="s">
        <v>23</v>
      </c>
      <c r="L815" s="62"/>
      <c r="M815" s="216" t="s">
        <v>23</v>
      </c>
      <c r="N815" s="217" t="s">
        <v>44</v>
      </c>
      <c r="O815" s="43"/>
      <c r="P815" s="218">
        <f>O815*H815</f>
        <v>0</v>
      </c>
      <c r="Q815" s="218">
        <v>0</v>
      </c>
      <c r="R815" s="218">
        <f>Q815*H815</f>
        <v>0</v>
      </c>
      <c r="S815" s="218">
        <v>0</v>
      </c>
      <c r="T815" s="219">
        <f>S815*H815</f>
        <v>0</v>
      </c>
      <c r="AR815" s="25" t="s">
        <v>502</v>
      </c>
      <c r="AT815" s="25" t="s">
        <v>498</v>
      </c>
      <c r="AU815" s="25" t="s">
        <v>82</v>
      </c>
      <c r="AY815" s="25" t="s">
        <v>492</v>
      </c>
      <c r="BE815" s="220">
        <f>IF(N815="základní",J815,0)</f>
        <v>0</v>
      </c>
      <c r="BF815" s="220">
        <f>IF(N815="snížená",J815,0)</f>
        <v>0</v>
      </c>
      <c r="BG815" s="220">
        <f>IF(N815="zákl. přenesená",J815,0)</f>
        <v>0</v>
      </c>
      <c r="BH815" s="220">
        <f>IF(N815="sníž. přenesená",J815,0)</f>
        <v>0</v>
      </c>
      <c r="BI815" s="220">
        <f>IF(N815="nulová",J815,0)</f>
        <v>0</v>
      </c>
      <c r="BJ815" s="25" t="s">
        <v>80</v>
      </c>
      <c r="BK815" s="220">
        <f>ROUND(I815*H815,2)</f>
        <v>0</v>
      </c>
      <c r="BL815" s="25" t="s">
        <v>502</v>
      </c>
      <c r="BM815" s="25" t="s">
        <v>4014</v>
      </c>
    </row>
    <row r="816" spans="2:65" s="1" customFormat="1">
      <c r="B816" s="42"/>
      <c r="C816" s="64"/>
      <c r="D816" s="221" t="s">
        <v>506</v>
      </c>
      <c r="E816" s="64"/>
      <c r="F816" s="222" t="s">
        <v>13736</v>
      </c>
      <c r="G816" s="64"/>
      <c r="H816" s="64"/>
      <c r="I816" s="177"/>
      <c r="J816" s="64"/>
      <c r="K816" s="64"/>
      <c r="L816" s="62"/>
      <c r="M816" s="223"/>
      <c r="N816" s="43"/>
      <c r="O816" s="43"/>
      <c r="P816" s="43"/>
      <c r="Q816" s="43"/>
      <c r="R816" s="43"/>
      <c r="S816" s="43"/>
      <c r="T816" s="79"/>
      <c r="AT816" s="25" t="s">
        <v>506</v>
      </c>
      <c r="AU816" s="25" t="s">
        <v>82</v>
      </c>
    </row>
    <row r="817" spans="2:65" s="1" customFormat="1" ht="48">
      <c r="B817" s="42"/>
      <c r="C817" s="64"/>
      <c r="D817" s="227" t="s">
        <v>2254</v>
      </c>
      <c r="E817" s="64"/>
      <c r="F817" s="273" t="s">
        <v>13737</v>
      </c>
      <c r="G817" s="64"/>
      <c r="H817" s="64"/>
      <c r="I817" s="177"/>
      <c r="J817" s="64"/>
      <c r="K817" s="64"/>
      <c r="L817" s="62"/>
      <c r="M817" s="223"/>
      <c r="N817" s="43"/>
      <c r="O817" s="43"/>
      <c r="P817" s="43"/>
      <c r="Q817" s="43"/>
      <c r="R817" s="43"/>
      <c r="S817" s="43"/>
      <c r="T817" s="79"/>
      <c r="AT817" s="25" t="s">
        <v>2254</v>
      </c>
      <c r="AU817" s="25" t="s">
        <v>82</v>
      </c>
    </row>
    <row r="818" spans="2:65" s="1" customFormat="1" ht="16.5" customHeight="1">
      <c r="B818" s="42"/>
      <c r="C818" s="209" t="s">
        <v>2369</v>
      </c>
      <c r="D818" s="209" t="s">
        <v>498</v>
      </c>
      <c r="E818" s="210" t="s">
        <v>13738</v>
      </c>
      <c r="F818" s="211" t="s">
        <v>13739</v>
      </c>
      <c r="G818" s="212" t="s">
        <v>2537</v>
      </c>
      <c r="H818" s="213">
        <v>8</v>
      </c>
      <c r="I818" s="214"/>
      <c r="J818" s="215">
        <f>ROUND(I818*H818,2)</f>
        <v>0</v>
      </c>
      <c r="K818" s="211" t="s">
        <v>23</v>
      </c>
      <c r="L818" s="62"/>
      <c r="M818" s="216" t="s">
        <v>23</v>
      </c>
      <c r="N818" s="217" t="s">
        <v>44</v>
      </c>
      <c r="O818" s="43"/>
      <c r="P818" s="218">
        <f>O818*H818</f>
        <v>0</v>
      </c>
      <c r="Q818" s="218">
        <v>0</v>
      </c>
      <c r="R818" s="218">
        <f>Q818*H818</f>
        <v>0</v>
      </c>
      <c r="S818" s="218">
        <v>0</v>
      </c>
      <c r="T818" s="219">
        <f>S818*H818</f>
        <v>0</v>
      </c>
      <c r="AR818" s="25" t="s">
        <v>502</v>
      </c>
      <c r="AT818" s="25" t="s">
        <v>498</v>
      </c>
      <c r="AU818" s="25" t="s">
        <v>82</v>
      </c>
      <c r="AY818" s="25" t="s">
        <v>492</v>
      </c>
      <c r="BE818" s="220">
        <f>IF(N818="základní",J818,0)</f>
        <v>0</v>
      </c>
      <c r="BF818" s="220">
        <f>IF(N818="snížená",J818,0)</f>
        <v>0</v>
      </c>
      <c r="BG818" s="220">
        <f>IF(N818="zákl. přenesená",J818,0)</f>
        <v>0</v>
      </c>
      <c r="BH818" s="220">
        <f>IF(N818="sníž. přenesená",J818,0)</f>
        <v>0</v>
      </c>
      <c r="BI818" s="220">
        <f>IF(N818="nulová",J818,0)</f>
        <v>0</v>
      </c>
      <c r="BJ818" s="25" t="s">
        <v>80</v>
      </c>
      <c r="BK818" s="220">
        <f>ROUND(I818*H818,2)</f>
        <v>0</v>
      </c>
      <c r="BL818" s="25" t="s">
        <v>502</v>
      </c>
      <c r="BM818" s="25" t="s">
        <v>4033</v>
      </c>
    </row>
    <row r="819" spans="2:65" s="1" customFormat="1">
      <c r="B819" s="42"/>
      <c r="C819" s="64"/>
      <c r="D819" s="221" t="s">
        <v>506</v>
      </c>
      <c r="E819" s="64"/>
      <c r="F819" s="222" t="s">
        <v>13739</v>
      </c>
      <c r="G819" s="64"/>
      <c r="H819" s="64"/>
      <c r="I819" s="177"/>
      <c r="J819" s="64"/>
      <c r="K819" s="64"/>
      <c r="L819" s="62"/>
      <c r="M819" s="223"/>
      <c r="N819" s="43"/>
      <c r="O819" s="43"/>
      <c r="P819" s="43"/>
      <c r="Q819" s="43"/>
      <c r="R819" s="43"/>
      <c r="S819" s="43"/>
      <c r="T819" s="79"/>
      <c r="AT819" s="25" t="s">
        <v>506</v>
      </c>
      <c r="AU819" s="25" t="s">
        <v>82</v>
      </c>
    </row>
    <row r="820" spans="2:65" s="1" customFormat="1" ht="48">
      <c r="B820" s="42"/>
      <c r="C820" s="64"/>
      <c r="D820" s="227" t="s">
        <v>2254</v>
      </c>
      <c r="E820" s="64"/>
      <c r="F820" s="273" t="s">
        <v>13740</v>
      </c>
      <c r="G820" s="64"/>
      <c r="H820" s="64"/>
      <c r="I820" s="177"/>
      <c r="J820" s="64"/>
      <c r="K820" s="64"/>
      <c r="L820" s="62"/>
      <c r="M820" s="223"/>
      <c r="N820" s="43"/>
      <c r="O820" s="43"/>
      <c r="P820" s="43"/>
      <c r="Q820" s="43"/>
      <c r="R820" s="43"/>
      <c r="S820" s="43"/>
      <c r="T820" s="79"/>
      <c r="AT820" s="25" t="s">
        <v>2254</v>
      </c>
      <c r="AU820" s="25" t="s">
        <v>82</v>
      </c>
    </row>
    <row r="821" spans="2:65" s="1" customFormat="1" ht="16.5" customHeight="1">
      <c r="B821" s="42"/>
      <c r="C821" s="209" t="s">
        <v>2372</v>
      </c>
      <c r="D821" s="209" t="s">
        <v>498</v>
      </c>
      <c r="E821" s="210" t="s">
        <v>13741</v>
      </c>
      <c r="F821" s="211" t="s">
        <v>13742</v>
      </c>
      <c r="G821" s="212" t="s">
        <v>2537</v>
      </c>
      <c r="H821" s="213">
        <v>1</v>
      </c>
      <c r="I821" s="214"/>
      <c r="J821" s="215">
        <f>ROUND(I821*H821,2)</f>
        <v>0</v>
      </c>
      <c r="K821" s="211" t="s">
        <v>23</v>
      </c>
      <c r="L821" s="62"/>
      <c r="M821" s="216" t="s">
        <v>23</v>
      </c>
      <c r="N821" s="217" t="s">
        <v>44</v>
      </c>
      <c r="O821" s="43"/>
      <c r="P821" s="218">
        <f>O821*H821</f>
        <v>0</v>
      </c>
      <c r="Q821" s="218">
        <v>0</v>
      </c>
      <c r="R821" s="218">
        <f>Q821*H821</f>
        <v>0</v>
      </c>
      <c r="S821" s="218">
        <v>0</v>
      </c>
      <c r="T821" s="219">
        <f>S821*H821</f>
        <v>0</v>
      </c>
      <c r="AR821" s="25" t="s">
        <v>502</v>
      </c>
      <c r="AT821" s="25" t="s">
        <v>498</v>
      </c>
      <c r="AU821" s="25" t="s">
        <v>82</v>
      </c>
      <c r="AY821" s="25" t="s">
        <v>492</v>
      </c>
      <c r="BE821" s="220">
        <f>IF(N821="základní",J821,0)</f>
        <v>0</v>
      </c>
      <c r="BF821" s="220">
        <f>IF(N821="snížená",J821,0)</f>
        <v>0</v>
      </c>
      <c r="BG821" s="220">
        <f>IF(N821="zákl. přenesená",J821,0)</f>
        <v>0</v>
      </c>
      <c r="BH821" s="220">
        <f>IF(N821="sníž. přenesená",J821,0)</f>
        <v>0</v>
      </c>
      <c r="BI821" s="220">
        <f>IF(N821="nulová",J821,0)</f>
        <v>0</v>
      </c>
      <c r="BJ821" s="25" t="s">
        <v>80</v>
      </c>
      <c r="BK821" s="220">
        <f>ROUND(I821*H821,2)</f>
        <v>0</v>
      </c>
      <c r="BL821" s="25" t="s">
        <v>502</v>
      </c>
      <c r="BM821" s="25" t="s">
        <v>4046</v>
      </c>
    </row>
    <row r="822" spans="2:65" s="1" customFormat="1">
      <c r="B822" s="42"/>
      <c r="C822" s="64"/>
      <c r="D822" s="221" t="s">
        <v>506</v>
      </c>
      <c r="E822" s="64"/>
      <c r="F822" s="222" t="s">
        <v>13742</v>
      </c>
      <c r="G822" s="64"/>
      <c r="H822" s="64"/>
      <c r="I822" s="177"/>
      <c r="J822" s="64"/>
      <c r="K822" s="64"/>
      <c r="L822" s="62"/>
      <c r="M822" s="223"/>
      <c r="N822" s="43"/>
      <c r="O822" s="43"/>
      <c r="P822" s="43"/>
      <c r="Q822" s="43"/>
      <c r="R822" s="43"/>
      <c r="S822" s="43"/>
      <c r="T822" s="79"/>
      <c r="AT822" s="25" t="s">
        <v>506</v>
      </c>
      <c r="AU822" s="25" t="s">
        <v>82</v>
      </c>
    </row>
    <row r="823" spans="2:65" s="1" customFormat="1" ht="60">
      <c r="B823" s="42"/>
      <c r="C823" s="64"/>
      <c r="D823" s="227" t="s">
        <v>2254</v>
      </c>
      <c r="E823" s="64"/>
      <c r="F823" s="273" t="s">
        <v>13743</v>
      </c>
      <c r="G823" s="64"/>
      <c r="H823" s="64"/>
      <c r="I823" s="177"/>
      <c r="J823" s="64"/>
      <c r="K823" s="64"/>
      <c r="L823" s="62"/>
      <c r="M823" s="223"/>
      <c r="N823" s="43"/>
      <c r="O823" s="43"/>
      <c r="P823" s="43"/>
      <c r="Q823" s="43"/>
      <c r="R823" s="43"/>
      <c r="S823" s="43"/>
      <c r="T823" s="79"/>
      <c r="AT823" s="25" t="s">
        <v>2254</v>
      </c>
      <c r="AU823" s="25" t="s">
        <v>82</v>
      </c>
    </row>
    <row r="824" spans="2:65" s="1" customFormat="1" ht="16.5" customHeight="1">
      <c r="B824" s="42"/>
      <c r="C824" s="209" t="s">
        <v>2375</v>
      </c>
      <c r="D824" s="209" t="s">
        <v>498</v>
      </c>
      <c r="E824" s="210" t="s">
        <v>13744</v>
      </c>
      <c r="F824" s="211" t="s">
        <v>13745</v>
      </c>
      <c r="G824" s="212" t="s">
        <v>2537</v>
      </c>
      <c r="H824" s="213">
        <v>1</v>
      </c>
      <c r="I824" s="214"/>
      <c r="J824" s="215">
        <f>ROUND(I824*H824,2)</f>
        <v>0</v>
      </c>
      <c r="K824" s="211" t="s">
        <v>23</v>
      </c>
      <c r="L824" s="62"/>
      <c r="M824" s="216" t="s">
        <v>23</v>
      </c>
      <c r="N824" s="217" t="s">
        <v>44</v>
      </c>
      <c r="O824" s="43"/>
      <c r="P824" s="218">
        <f>O824*H824</f>
        <v>0</v>
      </c>
      <c r="Q824" s="218">
        <v>0</v>
      </c>
      <c r="R824" s="218">
        <f>Q824*H824</f>
        <v>0</v>
      </c>
      <c r="S824" s="218">
        <v>0</v>
      </c>
      <c r="T824" s="219">
        <f>S824*H824</f>
        <v>0</v>
      </c>
      <c r="AR824" s="25" t="s">
        <v>502</v>
      </c>
      <c r="AT824" s="25" t="s">
        <v>498</v>
      </c>
      <c r="AU824" s="25" t="s">
        <v>82</v>
      </c>
      <c r="AY824" s="25" t="s">
        <v>492</v>
      </c>
      <c r="BE824" s="220">
        <f>IF(N824="základní",J824,0)</f>
        <v>0</v>
      </c>
      <c r="BF824" s="220">
        <f>IF(N824="snížená",J824,0)</f>
        <v>0</v>
      </c>
      <c r="BG824" s="220">
        <f>IF(N824="zákl. přenesená",J824,0)</f>
        <v>0</v>
      </c>
      <c r="BH824" s="220">
        <f>IF(N824="sníž. přenesená",J824,0)</f>
        <v>0</v>
      </c>
      <c r="BI824" s="220">
        <f>IF(N824="nulová",J824,0)</f>
        <v>0</v>
      </c>
      <c r="BJ824" s="25" t="s">
        <v>80</v>
      </c>
      <c r="BK824" s="220">
        <f>ROUND(I824*H824,2)</f>
        <v>0</v>
      </c>
      <c r="BL824" s="25" t="s">
        <v>502</v>
      </c>
      <c r="BM824" s="25" t="s">
        <v>4058</v>
      </c>
    </row>
    <row r="825" spans="2:65" s="1" customFormat="1">
      <c r="B825" s="42"/>
      <c r="C825" s="64"/>
      <c r="D825" s="221" t="s">
        <v>506</v>
      </c>
      <c r="E825" s="64"/>
      <c r="F825" s="222" t="s">
        <v>13745</v>
      </c>
      <c r="G825" s="64"/>
      <c r="H825" s="64"/>
      <c r="I825" s="177"/>
      <c r="J825" s="64"/>
      <c r="K825" s="64"/>
      <c r="L825" s="62"/>
      <c r="M825" s="223"/>
      <c r="N825" s="43"/>
      <c r="O825" s="43"/>
      <c r="P825" s="43"/>
      <c r="Q825" s="43"/>
      <c r="R825" s="43"/>
      <c r="S825" s="43"/>
      <c r="T825" s="79"/>
      <c r="AT825" s="25" t="s">
        <v>506</v>
      </c>
      <c r="AU825" s="25" t="s">
        <v>82</v>
      </c>
    </row>
    <row r="826" spans="2:65" s="1" customFormat="1" ht="48">
      <c r="B826" s="42"/>
      <c r="C826" s="64"/>
      <c r="D826" s="227" t="s">
        <v>2254</v>
      </c>
      <c r="E826" s="64"/>
      <c r="F826" s="273" t="s">
        <v>13746</v>
      </c>
      <c r="G826" s="64"/>
      <c r="H826" s="64"/>
      <c r="I826" s="177"/>
      <c r="J826" s="64"/>
      <c r="K826" s="64"/>
      <c r="L826" s="62"/>
      <c r="M826" s="223"/>
      <c r="N826" s="43"/>
      <c r="O826" s="43"/>
      <c r="P826" s="43"/>
      <c r="Q826" s="43"/>
      <c r="R826" s="43"/>
      <c r="S826" s="43"/>
      <c r="T826" s="79"/>
      <c r="AT826" s="25" t="s">
        <v>2254</v>
      </c>
      <c r="AU826" s="25" t="s">
        <v>82</v>
      </c>
    </row>
    <row r="827" spans="2:65" s="1" customFormat="1" ht="16.5" customHeight="1">
      <c r="B827" s="42"/>
      <c r="C827" s="209" t="s">
        <v>2378</v>
      </c>
      <c r="D827" s="209" t="s">
        <v>498</v>
      </c>
      <c r="E827" s="210" t="s">
        <v>13747</v>
      </c>
      <c r="F827" s="211" t="s">
        <v>13742</v>
      </c>
      <c r="G827" s="212" t="s">
        <v>2537</v>
      </c>
      <c r="H827" s="213">
        <v>1</v>
      </c>
      <c r="I827" s="214"/>
      <c r="J827" s="215">
        <f>ROUND(I827*H827,2)</f>
        <v>0</v>
      </c>
      <c r="K827" s="211" t="s">
        <v>23</v>
      </c>
      <c r="L827" s="62"/>
      <c r="M827" s="216" t="s">
        <v>23</v>
      </c>
      <c r="N827" s="217" t="s">
        <v>44</v>
      </c>
      <c r="O827" s="43"/>
      <c r="P827" s="218">
        <f>O827*H827</f>
        <v>0</v>
      </c>
      <c r="Q827" s="218">
        <v>0</v>
      </c>
      <c r="R827" s="218">
        <f>Q827*H827</f>
        <v>0</v>
      </c>
      <c r="S827" s="218">
        <v>0</v>
      </c>
      <c r="T827" s="219">
        <f>S827*H827</f>
        <v>0</v>
      </c>
      <c r="AR827" s="25" t="s">
        <v>502</v>
      </c>
      <c r="AT827" s="25" t="s">
        <v>498</v>
      </c>
      <c r="AU827" s="25" t="s">
        <v>82</v>
      </c>
      <c r="AY827" s="25" t="s">
        <v>492</v>
      </c>
      <c r="BE827" s="220">
        <f>IF(N827="základní",J827,0)</f>
        <v>0</v>
      </c>
      <c r="BF827" s="220">
        <f>IF(N827="snížená",J827,0)</f>
        <v>0</v>
      </c>
      <c r="BG827" s="220">
        <f>IF(N827="zákl. přenesená",J827,0)</f>
        <v>0</v>
      </c>
      <c r="BH827" s="220">
        <f>IF(N827="sníž. přenesená",J827,0)</f>
        <v>0</v>
      </c>
      <c r="BI827" s="220">
        <f>IF(N827="nulová",J827,0)</f>
        <v>0</v>
      </c>
      <c r="BJ827" s="25" t="s">
        <v>80</v>
      </c>
      <c r="BK827" s="220">
        <f>ROUND(I827*H827,2)</f>
        <v>0</v>
      </c>
      <c r="BL827" s="25" t="s">
        <v>502</v>
      </c>
      <c r="BM827" s="25" t="s">
        <v>4071</v>
      </c>
    </row>
    <row r="828" spans="2:65" s="1" customFormat="1">
      <c r="B828" s="42"/>
      <c r="C828" s="64"/>
      <c r="D828" s="221" t="s">
        <v>506</v>
      </c>
      <c r="E828" s="64"/>
      <c r="F828" s="222" t="s">
        <v>13742</v>
      </c>
      <c r="G828" s="64"/>
      <c r="H828" s="64"/>
      <c r="I828" s="177"/>
      <c r="J828" s="64"/>
      <c r="K828" s="64"/>
      <c r="L828" s="62"/>
      <c r="M828" s="223"/>
      <c r="N828" s="43"/>
      <c r="O828" s="43"/>
      <c r="P828" s="43"/>
      <c r="Q828" s="43"/>
      <c r="R828" s="43"/>
      <c r="S828" s="43"/>
      <c r="T828" s="79"/>
      <c r="AT828" s="25" t="s">
        <v>506</v>
      </c>
      <c r="AU828" s="25" t="s">
        <v>82</v>
      </c>
    </row>
    <row r="829" spans="2:65" s="1" customFormat="1" ht="60">
      <c r="B829" s="42"/>
      <c r="C829" s="64"/>
      <c r="D829" s="227" t="s">
        <v>2254</v>
      </c>
      <c r="E829" s="64"/>
      <c r="F829" s="273" t="s">
        <v>13748</v>
      </c>
      <c r="G829" s="64"/>
      <c r="H829" s="64"/>
      <c r="I829" s="177"/>
      <c r="J829" s="64"/>
      <c r="K829" s="64"/>
      <c r="L829" s="62"/>
      <c r="M829" s="223"/>
      <c r="N829" s="43"/>
      <c r="O829" s="43"/>
      <c r="P829" s="43"/>
      <c r="Q829" s="43"/>
      <c r="R829" s="43"/>
      <c r="S829" s="43"/>
      <c r="T829" s="79"/>
      <c r="AT829" s="25" t="s">
        <v>2254</v>
      </c>
      <c r="AU829" s="25" t="s">
        <v>82</v>
      </c>
    </row>
    <row r="830" spans="2:65" s="1" customFormat="1" ht="16.5" customHeight="1">
      <c r="B830" s="42"/>
      <c r="C830" s="209" t="s">
        <v>2381</v>
      </c>
      <c r="D830" s="209" t="s">
        <v>498</v>
      </c>
      <c r="E830" s="210" t="s">
        <v>13749</v>
      </c>
      <c r="F830" s="211" t="s">
        <v>13750</v>
      </c>
      <c r="G830" s="212" t="s">
        <v>2537</v>
      </c>
      <c r="H830" s="213">
        <v>1</v>
      </c>
      <c r="I830" s="214"/>
      <c r="J830" s="215">
        <f>ROUND(I830*H830,2)</f>
        <v>0</v>
      </c>
      <c r="K830" s="211" t="s">
        <v>23</v>
      </c>
      <c r="L830" s="62"/>
      <c r="M830" s="216" t="s">
        <v>23</v>
      </c>
      <c r="N830" s="217" t="s">
        <v>44</v>
      </c>
      <c r="O830" s="43"/>
      <c r="P830" s="218">
        <f>O830*H830</f>
        <v>0</v>
      </c>
      <c r="Q830" s="218">
        <v>0</v>
      </c>
      <c r="R830" s="218">
        <f>Q830*H830</f>
        <v>0</v>
      </c>
      <c r="S830" s="218">
        <v>0</v>
      </c>
      <c r="T830" s="219">
        <f>S830*H830</f>
        <v>0</v>
      </c>
      <c r="AR830" s="25" t="s">
        <v>502</v>
      </c>
      <c r="AT830" s="25" t="s">
        <v>498</v>
      </c>
      <c r="AU830" s="25" t="s">
        <v>82</v>
      </c>
      <c r="AY830" s="25" t="s">
        <v>492</v>
      </c>
      <c r="BE830" s="220">
        <f>IF(N830="základní",J830,0)</f>
        <v>0</v>
      </c>
      <c r="BF830" s="220">
        <f>IF(N830="snížená",J830,0)</f>
        <v>0</v>
      </c>
      <c r="BG830" s="220">
        <f>IF(N830="zákl. přenesená",J830,0)</f>
        <v>0</v>
      </c>
      <c r="BH830" s="220">
        <f>IF(N830="sníž. přenesená",J830,0)</f>
        <v>0</v>
      </c>
      <c r="BI830" s="220">
        <f>IF(N830="nulová",J830,0)</f>
        <v>0</v>
      </c>
      <c r="BJ830" s="25" t="s">
        <v>80</v>
      </c>
      <c r="BK830" s="220">
        <f>ROUND(I830*H830,2)</f>
        <v>0</v>
      </c>
      <c r="BL830" s="25" t="s">
        <v>502</v>
      </c>
      <c r="BM830" s="25" t="s">
        <v>4084</v>
      </c>
    </row>
    <row r="831" spans="2:65" s="1" customFormat="1">
      <c r="B831" s="42"/>
      <c r="C831" s="64"/>
      <c r="D831" s="221" t="s">
        <v>506</v>
      </c>
      <c r="E831" s="64"/>
      <c r="F831" s="222" t="s">
        <v>13750</v>
      </c>
      <c r="G831" s="64"/>
      <c r="H831" s="64"/>
      <c r="I831" s="177"/>
      <c r="J831" s="64"/>
      <c r="K831" s="64"/>
      <c r="L831" s="62"/>
      <c r="M831" s="223"/>
      <c r="N831" s="43"/>
      <c r="O831" s="43"/>
      <c r="P831" s="43"/>
      <c r="Q831" s="43"/>
      <c r="R831" s="43"/>
      <c r="S831" s="43"/>
      <c r="T831" s="79"/>
      <c r="AT831" s="25" t="s">
        <v>506</v>
      </c>
      <c r="AU831" s="25" t="s">
        <v>82</v>
      </c>
    </row>
    <row r="832" spans="2:65" s="1" customFormat="1" ht="84">
      <c r="B832" s="42"/>
      <c r="C832" s="64"/>
      <c r="D832" s="227" t="s">
        <v>2254</v>
      </c>
      <c r="E832" s="64"/>
      <c r="F832" s="273" t="s">
        <v>13751</v>
      </c>
      <c r="G832" s="64"/>
      <c r="H832" s="64"/>
      <c r="I832" s="177"/>
      <c r="J832" s="64"/>
      <c r="K832" s="64"/>
      <c r="L832" s="62"/>
      <c r="M832" s="223"/>
      <c r="N832" s="43"/>
      <c r="O832" s="43"/>
      <c r="P832" s="43"/>
      <c r="Q832" s="43"/>
      <c r="R832" s="43"/>
      <c r="S832" s="43"/>
      <c r="T832" s="79"/>
      <c r="AT832" s="25" t="s">
        <v>2254</v>
      </c>
      <c r="AU832" s="25" t="s">
        <v>82</v>
      </c>
    </row>
    <row r="833" spans="2:65" s="1" customFormat="1" ht="16.5" customHeight="1">
      <c r="B833" s="42"/>
      <c r="C833" s="209" t="s">
        <v>2384</v>
      </c>
      <c r="D833" s="209" t="s">
        <v>498</v>
      </c>
      <c r="E833" s="210" t="s">
        <v>13752</v>
      </c>
      <c r="F833" s="211" t="s">
        <v>13753</v>
      </c>
      <c r="G833" s="212" t="s">
        <v>2537</v>
      </c>
      <c r="H833" s="213">
        <v>1</v>
      </c>
      <c r="I833" s="214"/>
      <c r="J833" s="215">
        <f>ROUND(I833*H833,2)</f>
        <v>0</v>
      </c>
      <c r="K833" s="211" t="s">
        <v>23</v>
      </c>
      <c r="L833" s="62"/>
      <c r="M833" s="216" t="s">
        <v>23</v>
      </c>
      <c r="N833" s="217" t="s">
        <v>44</v>
      </c>
      <c r="O833" s="43"/>
      <c r="P833" s="218">
        <f>O833*H833</f>
        <v>0</v>
      </c>
      <c r="Q833" s="218">
        <v>0</v>
      </c>
      <c r="R833" s="218">
        <f>Q833*H833</f>
        <v>0</v>
      </c>
      <c r="S833" s="218">
        <v>0</v>
      </c>
      <c r="T833" s="219">
        <f>S833*H833</f>
        <v>0</v>
      </c>
      <c r="AR833" s="25" t="s">
        <v>502</v>
      </c>
      <c r="AT833" s="25" t="s">
        <v>498</v>
      </c>
      <c r="AU833" s="25" t="s">
        <v>82</v>
      </c>
      <c r="AY833" s="25" t="s">
        <v>492</v>
      </c>
      <c r="BE833" s="220">
        <f>IF(N833="základní",J833,0)</f>
        <v>0</v>
      </c>
      <c r="BF833" s="220">
        <f>IF(N833="snížená",J833,0)</f>
        <v>0</v>
      </c>
      <c r="BG833" s="220">
        <f>IF(N833="zákl. přenesená",J833,0)</f>
        <v>0</v>
      </c>
      <c r="BH833" s="220">
        <f>IF(N833="sníž. přenesená",J833,0)</f>
        <v>0</v>
      </c>
      <c r="BI833" s="220">
        <f>IF(N833="nulová",J833,0)</f>
        <v>0</v>
      </c>
      <c r="BJ833" s="25" t="s">
        <v>80</v>
      </c>
      <c r="BK833" s="220">
        <f>ROUND(I833*H833,2)</f>
        <v>0</v>
      </c>
      <c r="BL833" s="25" t="s">
        <v>502</v>
      </c>
      <c r="BM833" s="25" t="s">
        <v>4096</v>
      </c>
    </row>
    <row r="834" spans="2:65" s="1" customFormat="1">
      <c r="B834" s="42"/>
      <c r="C834" s="64"/>
      <c r="D834" s="221" t="s">
        <v>506</v>
      </c>
      <c r="E834" s="64"/>
      <c r="F834" s="222" t="s">
        <v>13753</v>
      </c>
      <c r="G834" s="64"/>
      <c r="H834" s="64"/>
      <c r="I834" s="177"/>
      <c r="J834" s="64"/>
      <c r="K834" s="64"/>
      <c r="L834" s="62"/>
      <c r="M834" s="223"/>
      <c r="N834" s="43"/>
      <c r="O834" s="43"/>
      <c r="P834" s="43"/>
      <c r="Q834" s="43"/>
      <c r="R834" s="43"/>
      <c r="S834" s="43"/>
      <c r="T834" s="79"/>
      <c r="AT834" s="25" t="s">
        <v>506</v>
      </c>
      <c r="AU834" s="25" t="s">
        <v>82</v>
      </c>
    </row>
    <row r="835" spans="2:65" s="1" customFormat="1" ht="72">
      <c r="B835" s="42"/>
      <c r="C835" s="64"/>
      <c r="D835" s="227" t="s">
        <v>2254</v>
      </c>
      <c r="E835" s="64"/>
      <c r="F835" s="273" t="s">
        <v>13754</v>
      </c>
      <c r="G835" s="64"/>
      <c r="H835" s="64"/>
      <c r="I835" s="177"/>
      <c r="J835" s="64"/>
      <c r="K835" s="64"/>
      <c r="L835" s="62"/>
      <c r="M835" s="223"/>
      <c r="N835" s="43"/>
      <c r="O835" s="43"/>
      <c r="P835" s="43"/>
      <c r="Q835" s="43"/>
      <c r="R835" s="43"/>
      <c r="S835" s="43"/>
      <c r="T835" s="79"/>
      <c r="AT835" s="25" t="s">
        <v>2254</v>
      </c>
      <c r="AU835" s="25" t="s">
        <v>82</v>
      </c>
    </row>
    <row r="836" spans="2:65" s="1" customFormat="1" ht="16.5" customHeight="1">
      <c r="B836" s="42"/>
      <c r="C836" s="209" t="s">
        <v>2387</v>
      </c>
      <c r="D836" s="209" t="s">
        <v>498</v>
      </c>
      <c r="E836" s="210" t="s">
        <v>13755</v>
      </c>
      <c r="F836" s="211" t="s">
        <v>13756</v>
      </c>
      <c r="G836" s="212" t="s">
        <v>2537</v>
      </c>
      <c r="H836" s="213">
        <v>1</v>
      </c>
      <c r="I836" s="214"/>
      <c r="J836" s="215">
        <f>ROUND(I836*H836,2)</f>
        <v>0</v>
      </c>
      <c r="K836" s="211" t="s">
        <v>23</v>
      </c>
      <c r="L836" s="62"/>
      <c r="M836" s="216" t="s">
        <v>23</v>
      </c>
      <c r="N836" s="217" t="s">
        <v>44</v>
      </c>
      <c r="O836" s="43"/>
      <c r="P836" s="218">
        <f>O836*H836</f>
        <v>0</v>
      </c>
      <c r="Q836" s="218">
        <v>0</v>
      </c>
      <c r="R836" s="218">
        <f>Q836*H836</f>
        <v>0</v>
      </c>
      <c r="S836" s="218">
        <v>0</v>
      </c>
      <c r="T836" s="219">
        <f>S836*H836</f>
        <v>0</v>
      </c>
      <c r="AR836" s="25" t="s">
        <v>502</v>
      </c>
      <c r="AT836" s="25" t="s">
        <v>498</v>
      </c>
      <c r="AU836" s="25" t="s">
        <v>82</v>
      </c>
      <c r="AY836" s="25" t="s">
        <v>492</v>
      </c>
      <c r="BE836" s="220">
        <f>IF(N836="základní",J836,0)</f>
        <v>0</v>
      </c>
      <c r="BF836" s="220">
        <f>IF(N836="snížená",J836,0)</f>
        <v>0</v>
      </c>
      <c r="BG836" s="220">
        <f>IF(N836="zákl. přenesená",J836,0)</f>
        <v>0</v>
      </c>
      <c r="BH836" s="220">
        <f>IF(N836="sníž. přenesená",J836,0)</f>
        <v>0</v>
      </c>
      <c r="BI836" s="220">
        <f>IF(N836="nulová",J836,0)</f>
        <v>0</v>
      </c>
      <c r="BJ836" s="25" t="s">
        <v>80</v>
      </c>
      <c r="BK836" s="220">
        <f>ROUND(I836*H836,2)</f>
        <v>0</v>
      </c>
      <c r="BL836" s="25" t="s">
        <v>502</v>
      </c>
      <c r="BM836" s="25" t="s">
        <v>4109</v>
      </c>
    </row>
    <row r="837" spans="2:65" s="1" customFormat="1">
      <c r="B837" s="42"/>
      <c r="C837" s="64"/>
      <c r="D837" s="221" t="s">
        <v>506</v>
      </c>
      <c r="E837" s="64"/>
      <c r="F837" s="222" t="s">
        <v>13756</v>
      </c>
      <c r="G837" s="64"/>
      <c r="H837" s="64"/>
      <c r="I837" s="177"/>
      <c r="J837" s="64"/>
      <c r="K837" s="64"/>
      <c r="L837" s="62"/>
      <c r="M837" s="223"/>
      <c r="N837" s="43"/>
      <c r="O837" s="43"/>
      <c r="P837" s="43"/>
      <c r="Q837" s="43"/>
      <c r="R837" s="43"/>
      <c r="S837" s="43"/>
      <c r="T837" s="79"/>
      <c r="AT837" s="25" t="s">
        <v>506</v>
      </c>
      <c r="AU837" s="25" t="s">
        <v>82</v>
      </c>
    </row>
    <row r="838" spans="2:65" s="1" customFormat="1" ht="48">
      <c r="B838" s="42"/>
      <c r="C838" s="64"/>
      <c r="D838" s="227" t="s">
        <v>2254</v>
      </c>
      <c r="E838" s="64"/>
      <c r="F838" s="273" t="s">
        <v>13757</v>
      </c>
      <c r="G838" s="64"/>
      <c r="H838" s="64"/>
      <c r="I838" s="177"/>
      <c r="J838" s="64"/>
      <c r="K838" s="64"/>
      <c r="L838" s="62"/>
      <c r="M838" s="223"/>
      <c r="N838" s="43"/>
      <c r="O838" s="43"/>
      <c r="P838" s="43"/>
      <c r="Q838" s="43"/>
      <c r="R838" s="43"/>
      <c r="S838" s="43"/>
      <c r="T838" s="79"/>
      <c r="AT838" s="25" t="s">
        <v>2254</v>
      </c>
      <c r="AU838" s="25" t="s">
        <v>82</v>
      </c>
    </row>
    <row r="839" spans="2:65" s="1" customFormat="1" ht="16.5" customHeight="1">
      <c r="B839" s="42"/>
      <c r="C839" s="209" t="s">
        <v>2390</v>
      </c>
      <c r="D839" s="209" t="s">
        <v>498</v>
      </c>
      <c r="E839" s="210" t="s">
        <v>13758</v>
      </c>
      <c r="F839" s="211" t="s">
        <v>13759</v>
      </c>
      <c r="G839" s="212" t="s">
        <v>2537</v>
      </c>
      <c r="H839" s="213">
        <v>1</v>
      </c>
      <c r="I839" s="214"/>
      <c r="J839" s="215">
        <f>ROUND(I839*H839,2)</f>
        <v>0</v>
      </c>
      <c r="K839" s="211" t="s">
        <v>23</v>
      </c>
      <c r="L839" s="62"/>
      <c r="M839" s="216" t="s">
        <v>23</v>
      </c>
      <c r="N839" s="217" t="s">
        <v>44</v>
      </c>
      <c r="O839" s="43"/>
      <c r="P839" s="218">
        <f>O839*H839</f>
        <v>0</v>
      </c>
      <c r="Q839" s="218">
        <v>0</v>
      </c>
      <c r="R839" s="218">
        <f>Q839*H839</f>
        <v>0</v>
      </c>
      <c r="S839" s="218">
        <v>0</v>
      </c>
      <c r="T839" s="219">
        <f>S839*H839</f>
        <v>0</v>
      </c>
      <c r="AR839" s="25" t="s">
        <v>502</v>
      </c>
      <c r="AT839" s="25" t="s">
        <v>498</v>
      </c>
      <c r="AU839" s="25" t="s">
        <v>82</v>
      </c>
      <c r="AY839" s="25" t="s">
        <v>492</v>
      </c>
      <c r="BE839" s="220">
        <f>IF(N839="základní",J839,0)</f>
        <v>0</v>
      </c>
      <c r="BF839" s="220">
        <f>IF(N839="snížená",J839,0)</f>
        <v>0</v>
      </c>
      <c r="BG839" s="220">
        <f>IF(N839="zákl. přenesená",J839,0)</f>
        <v>0</v>
      </c>
      <c r="BH839" s="220">
        <f>IF(N839="sníž. přenesená",J839,0)</f>
        <v>0</v>
      </c>
      <c r="BI839" s="220">
        <f>IF(N839="nulová",J839,0)</f>
        <v>0</v>
      </c>
      <c r="BJ839" s="25" t="s">
        <v>80</v>
      </c>
      <c r="BK839" s="220">
        <f>ROUND(I839*H839,2)</f>
        <v>0</v>
      </c>
      <c r="BL839" s="25" t="s">
        <v>502</v>
      </c>
      <c r="BM839" s="25" t="s">
        <v>4121</v>
      </c>
    </row>
    <row r="840" spans="2:65" s="1" customFormat="1">
      <c r="B840" s="42"/>
      <c r="C840" s="64"/>
      <c r="D840" s="221" t="s">
        <v>506</v>
      </c>
      <c r="E840" s="64"/>
      <c r="F840" s="222" t="s">
        <v>13759</v>
      </c>
      <c r="G840" s="64"/>
      <c r="H840" s="64"/>
      <c r="I840" s="177"/>
      <c r="J840" s="64"/>
      <c r="K840" s="64"/>
      <c r="L840" s="62"/>
      <c r="M840" s="223"/>
      <c r="N840" s="43"/>
      <c r="O840" s="43"/>
      <c r="P840" s="43"/>
      <c r="Q840" s="43"/>
      <c r="R840" s="43"/>
      <c r="S840" s="43"/>
      <c r="T840" s="79"/>
      <c r="AT840" s="25" t="s">
        <v>506</v>
      </c>
      <c r="AU840" s="25" t="s">
        <v>82</v>
      </c>
    </row>
    <row r="841" spans="2:65" s="1" customFormat="1" ht="36">
      <c r="B841" s="42"/>
      <c r="C841" s="64"/>
      <c r="D841" s="227" t="s">
        <v>2254</v>
      </c>
      <c r="E841" s="64"/>
      <c r="F841" s="273" t="s">
        <v>13760</v>
      </c>
      <c r="G841" s="64"/>
      <c r="H841" s="64"/>
      <c r="I841" s="177"/>
      <c r="J841" s="64"/>
      <c r="K841" s="64"/>
      <c r="L841" s="62"/>
      <c r="M841" s="223"/>
      <c r="N841" s="43"/>
      <c r="O841" s="43"/>
      <c r="P841" s="43"/>
      <c r="Q841" s="43"/>
      <c r="R841" s="43"/>
      <c r="S841" s="43"/>
      <c r="T841" s="79"/>
      <c r="AT841" s="25" t="s">
        <v>2254</v>
      </c>
      <c r="AU841" s="25" t="s">
        <v>82</v>
      </c>
    </row>
    <row r="842" spans="2:65" s="1" customFormat="1" ht="16.5" customHeight="1">
      <c r="B842" s="42"/>
      <c r="C842" s="209" t="s">
        <v>2393</v>
      </c>
      <c r="D842" s="209" t="s">
        <v>498</v>
      </c>
      <c r="E842" s="210" t="s">
        <v>13637</v>
      </c>
      <c r="F842" s="211" t="s">
        <v>13638</v>
      </c>
      <c r="G842" s="212" t="s">
        <v>2537</v>
      </c>
      <c r="H842" s="213">
        <v>4</v>
      </c>
      <c r="I842" s="214"/>
      <c r="J842" s="215">
        <f>ROUND(I842*H842,2)</f>
        <v>0</v>
      </c>
      <c r="K842" s="211" t="s">
        <v>23</v>
      </c>
      <c r="L842" s="62"/>
      <c r="M842" s="216" t="s">
        <v>23</v>
      </c>
      <c r="N842" s="217" t="s">
        <v>44</v>
      </c>
      <c r="O842" s="43"/>
      <c r="P842" s="218">
        <f>O842*H842</f>
        <v>0</v>
      </c>
      <c r="Q842" s="218">
        <v>0</v>
      </c>
      <c r="R842" s="218">
        <f>Q842*H842</f>
        <v>0</v>
      </c>
      <c r="S842" s="218">
        <v>0</v>
      </c>
      <c r="T842" s="219">
        <f>S842*H842</f>
        <v>0</v>
      </c>
      <c r="AR842" s="25" t="s">
        <v>502</v>
      </c>
      <c r="AT842" s="25" t="s">
        <v>498</v>
      </c>
      <c r="AU842" s="25" t="s">
        <v>82</v>
      </c>
      <c r="AY842" s="25" t="s">
        <v>492</v>
      </c>
      <c r="BE842" s="220">
        <f>IF(N842="základní",J842,0)</f>
        <v>0</v>
      </c>
      <c r="BF842" s="220">
        <f>IF(N842="snížená",J842,0)</f>
        <v>0</v>
      </c>
      <c r="BG842" s="220">
        <f>IF(N842="zákl. přenesená",J842,0)</f>
        <v>0</v>
      </c>
      <c r="BH842" s="220">
        <f>IF(N842="sníž. přenesená",J842,0)</f>
        <v>0</v>
      </c>
      <c r="BI842" s="220">
        <f>IF(N842="nulová",J842,0)</f>
        <v>0</v>
      </c>
      <c r="BJ842" s="25" t="s">
        <v>80</v>
      </c>
      <c r="BK842" s="220">
        <f>ROUND(I842*H842,2)</f>
        <v>0</v>
      </c>
      <c r="BL842" s="25" t="s">
        <v>502</v>
      </c>
      <c r="BM842" s="25" t="s">
        <v>4133</v>
      </c>
    </row>
    <row r="843" spans="2:65" s="1" customFormat="1">
      <c r="B843" s="42"/>
      <c r="C843" s="64"/>
      <c r="D843" s="221" t="s">
        <v>506</v>
      </c>
      <c r="E843" s="64"/>
      <c r="F843" s="222" t="s">
        <v>13638</v>
      </c>
      <c r="G843" s="64"/>
      <c r="H843" s="64"/>
      <c r="I843" s="177"/>
      <c r="J843" s="64"/>
      <c r="K843" s="64"/>
      <c r="L843" s="62"/>
      <c r="M843" s="223"/>
      <c r="N843" s="43"/>
      <c r="O843" s="43"/>
      <c r="P843" s="43"/>
      <c r="Q843" s="43"/>
      <c r="R843" s="43"/>
      <c r="S843" s="43"/>
      <c r="T843" s="79"/>
      <c r="AT843" s="25" t="s">
        <v>506</v>
      </c>
      <c r="AU843" s="25" t="s">
        <v>82</v>
      </c>
    </row>
    <row r="844" spans="2:65" s="1" customFormat="1" ht="24">
      <c r="B844" s="42"/>
      <c r="C844" s="64"/>
      <c r="D844" s="227" t="s">
        <v>2254</v>
      </c>
      <c r="E844" s="64"/>
      <c r="F844" s="273" t="s">
        <v>13639</v>
      </c>
      <c r="G844" s="64"/>
      <c r="H844" s="64"/>
      <c r="I844" s="177"/>
      <c r="J844" s="64"/>
      <c r="K844" s="64"/>
      <c r="L844" s="62"/>
      <c r="M844" s="223"/>
      <c r="N844" s="43"/>
      <c r="O844" s="43"/>
      <c r="P844" s="43"/>
      <c r="Q844" s="43"/>
      <c r="R844" s="43"/>
      <c r="S844" s="43"/>
      <c r="T844" s="79"/>
      <c r="AT844" s="25" t="s">
        <v>2254</v>
      </c>
      <c r="AU844" s="25" t="s">
        <v>82</v>
      </c>
    </row>
    <row r="845" spans="2:65" s="1" customFormat="1" ht="16.5" customHeight="1">
      <c r="B845" s="42"/>
      <c r="C845" s="209" t="s">
        <v>2399</v>
      </c>
      <c r="D845" s="209" t="s">
        <v>498</v>
      </c>
      <c r="E845" s="210" t="s">
        <v>13640</v>
      </c>
      <c r="F845" s="211" t="s">
        <v>13641</v>
      </c>
      <c r="G845" s="212" t="s">
        <v>2537</v>
      </c>
      <c r="H845" s="213">
        <v>6</v>
      </c>
      <c r="I845" s="214"/>
      <c r="J845" s="215">
        <f>ROUND(I845*H845,2)</f>
        <v>0</v>
      </c>
      <c r="K845" s="211" t="s">
        <v>23</v>
      </c>
      <c r="L845" s="62"/>
      <c r="M845" s="216" t="s">
        <v>23</v>
      </c>
      <c r="N845" s="217" t="s">
        <v>44</v>
      </c>
      <c r="O845" s="43"/>
      <c r="P845" s="218">
        <f>O845*H845</f>
        <v>0</v>
      </c>
      <c r="Q845" s="218">
        <v>0</v>
      </c>
      <c r="R845" s="218">
        <f>Q845*H845</f>
        <v>0</v>
      </c>
      <c r="S845" s="218">
        <v>0</v>
      </c>
      <c r="T845" s="219">
        <f>S845*H845</f>
        <v>0</v>
      </c>
      <c r="AR845" s="25" t="s">
        <v>502</v>
      </c>
      <c r="AT845" s="25" t="s">
        <v>498</v>
      </c>
      <c r="AU845" s="25" t="s">
        <v>82</v>
      </c>
      <c r="AY845" s="25" t="s">
        <v>492</v>
      </c>
      <c r="BE845" s="220">
        <f>IF(N845="základní",J845,0)</f>
        <v>0</v>
      </c>
      <c r="BF845" s="220">
        <f>IF(N845="snížená",J845,0)</f>
        <v>0</v>
      </c>
      <c r="BG845" s="220">
        <f>IF(N845="zákl. přenesená",J845,0)</f>
        <v>0</v>
      </c>
      <c r="BH845" s="220">
        <f>IF(N845="sníž. přenesená",J845,0)</f>
        <v>0</v>
      </c>
      <c r="BI845" s="220">
        <f>IF(N845="nulová",J845,0)</f>
        <v>0</v>
      </c>
      <c r="BJ845" s="25" t="s">
        <v>80</v>
      </c>
      <c r="BK845" s="220">
        <f>ROUND(I845*H845,2)</f>
        <v>0</v>
      </c>
      <c r="BL845" s="25" t="s">
        <v>502</v>
      </c>
      <c r="BM845" s="25" t="s">
        <v>4145</v>
      </c>
    </row>
    <row r="846" spans="2:65" s="1" customFormat="1">
      <c r="B846" s="42"/>
      <c r="C846" s="64"/>
      <c r="D846" s="221" t="s">
        <v>506</v>
      </c>
      <c r="E846" s="64"/>
      <c r="F846" s="222" t="s">
        <v>13641</v>
      </c>
      <c r="G846" s="64"/>
      <c r="H846" s="64"/>
      <c r="I846" s="177"/>
      <c r="J846" s="64"/>
      <c r="K846" s="64"/>
      <c r="L846" s="62"/>
      <c r="M846" s="223"/>
      <c r="N846" s="43"/>
      <c r="O846" s="43"/>
      <c r="P846" s="43"/>
      <c r="Q846" s="43"/>
      <c r="R846" s="43"/>
      <c r="S846" s="43"/>
      <c r="T846" s="79"/>
      <c r="AT846" s="25" t="s">
        <v>506</v>
      </c>
      <c r="AU846" s="25" t="s">
        <v>82</v>
      </c>
    </row>
    <row r="847" spans="2:65" s="1" customFormat="1" ht="24">
      <c r="B847" s="42"/>
      <c r="C847" s="64"/>
      <c r="D847" s="227" t="s">
        <v>2254</v>
      </c>
      <c r="E847" s="64"/>
      <c r="F847" s="273" t="s">
        <v>13639</v>
      </c>
      <c r="G847" s="64"/>
      <c r="H847" s="64"/>
      <c r="I847" s="177"/>
      <c r="J847" s="64"/>
      <c r="K847" s="64"/>
      <c r="L847" s="62"/>
      <c r="M847" s="223"/>
      <c r="N847" s="43"/>
      <c r="O847" s="43"/>
      <c r="P847" s="43"/>
      <c r="Q847" s="43"/>
      <c r="R847" s="43"/>
      <c r="S847" s="43"/>
      <c r="T847" s="79"/>
      <c r="AT847" s="25" t="s">
        <v>2254</v>
      </c>
      <c r="AU847" s="25" t="s">
        <v>82</v>
      </c>
    </row>
    <row r="848" spans="2:65" s="1" customFormat="1" ht="16.5" customHeight="1">
      <c r="B848" s="42"/>
      <c r="C848" s="209" t="s">
        <v>2403</v>
      </c>
      <c r="D848" s="209" t="s">
        <v>498</v>
      </c>
      <c r="E848" s="210" t="s">
        <v>13642</v>
      </c>
      <c r="F848" s="211" t="s">
        <v>13643</v>
      </c>
      <c r="G848" s="212" t="s">
        <v>2537</v>
      </c>
      <c r="H848" s="213">
        <v>1</v>
      </c>
      <c r="I848" s="214"/>
      <c r="J848" s="215">
        <f>ROUND(I848*H848,2)</f>
        <v>0</v>
      </c>
      <c r="K848" s="211" t="s">
        <v>23</v>
      </c>
      <c r="L848" s="62"/>
      <c r="M848" s="216" t="s">
        <v>23</v>
      </c>
      <c r="N848" s="217" t="s">
        <v>44</v>
      </c>
      <c r="O848" s="43"/>
      <c r="P848" s="218">
        <f>O848*H848</f>
        <v>0</v>
      </c>
      <c r="Q848" s="218">
        <v>0</v>
      </c>
      <c r="R848" s="218">
        <f>Q848*H848</f>
        <v>0</v>
      </c>
      <c r="S848" s="218">
        <v>0</v>
      </c>
      <c r="T848" s="219">
        <f>S848*H848</f>
        <v>0</v>
      </c>
      <c r="AR848" s="25" t="s">
        <v>502</v>
      </c>
      <c r="AT848" s="25" t="s">
        <v>498</v>
      </c>
      <c r="AU848" s="25" t="s">
        <v>82</v>
      </c>
      <c r="AY848" s="25" t="s">
        <v>492</v>
      </c>
      <c r="BE848" s="220">
        <f>IF(N848="základní",J848,0)</f>
        <v>0</v>
      </c>
      <c r="BF848" s="220">
        <f>IF(N848="snížená",J848,0)</f>
        <v>0</v>
      </c>
      <c r="BG848" s="220">
        <f>IF(N848="zákl. přenesená",J848,0)</f>
        <v>0</v>
      </c>
      <c r="BH848" s="220">
        <f>IF(N848="sníž. přenesená",J848,0)</f>
        <v>0</v>
      </c>
      <c r="BI848" s="220">
        <f>IF(N848="nulová",J848,0)</f>
        <v>0</v>
      </c>
      <c r="BJ848" s="25" t="s">
        <v>80</v>
      </c>
      <c r="BK848" s="220">
        <f>ROUND(I848*H848,2)</f>
        <v>0</v>
      </c>
      <c r="BL848" s="25" t="s">
        <v>502</v>
      </c>
      <c r="BM848" s="25" t="s">
        <v>4155</v>
      </c>
    </row>
    <row r="849" spans="2:65" s="1" customFormat="1">
      <c r="B849" s="42"/>
      <c r="C849" s="64"/>
      <c r="D849" s="221" t="s">
        <v>506</v>
      </c>
      <c r="E849" s="64"/>
      <c r="F849" s="222" t="s">
        <v>13643</v>
      </c>
      <c r="G849" s="64"/>
      <c r="H849" s="64"/>
      <c r="I849" s="177"/>
      <c r="J849" s="64"/>
      <c r="K849" s="64"/>
      <c r="L849" s="62"/>
      <c r="M849" s="223"/>
      <c r="N849" s="43"/>
      <c r="O849" s="43"/>
      <c r="P849" s="43"/>
      <c r="Q849" s="43"/>
      <c r="R849" s="43"/>
      <c r="S849" s="43"/>
      <c r="T849" s="79"/>
      <c r="AT849" s="25" t="s">
        <v>506</v>
      </c>
      <c r="AU849" s="25" t="s">
        <v>82</v>
      </c>
    </row>
    <row r="850" spans="2:65" s="1" customFormat="1" ht="24">
      <c r="B850" s="42"/>
      <c r="C850" s="64"/>
      <c r="D850" s="227" t="s">
        <v>2254</v>
      </c>
      <c r="E850" s="64"/>
      <c r="F850" s="273" t="s">
        <v>13670</v>
      </c>
      <c r="G850" s="64"/>
      <c r="H850" s="64"/>
      <c r="I850" s="177"/>
      <c r="J850" s="64"/>
      <c r="K850" s="64"/>
      <c r="L850" s="62"/>
      <c r="M850" s="223"/>
      <c r="N850" s="43"/>
      <c r="O850" s="43"/>
      <c r="P850" s="43"/>
      <c r="Q850" s="43"/>
      <c r="R850" s="43"/>
      <c r="S850" s="43"/>
      <c r="T850" s="79"/>
      <c r="AT850" s="25" t="s">
        <v>2254</v>
      </c>
      <c r="AU850" s="25" t="s">
        <v>82</v>
      </c>
    </row>
    <row r="851" spans="2:65" s="1" customFormat="1" ht="16.5" customHeight="1">
      <c r="B851" s="42"/>
      <c r="C851" s="209" t="s">
        <v>2406</v>
      </c>
      <c r="D851" s="209" t="s">
        <v>498</v>
      </c>
      <c r="E851" s="210" t="s">
        <v>13761</v>
      </c>
      <c r="F851" s="211" t="s">
        <v>13762</v>
      </c>
      <c r="G851" s="212" t="s">
        <v>832</v>
      </c>
      <c r="H851" s="213">
        <v>200</v>
      </c>
      <c r="I851" s="214"/>
      <c r="J851" s="215">
        <f>ROUND(I851*H851,2)</f>
        <v>0</v>
      </c>
      <c r="K851" s="211" t="s">
        <v>23</v>
      </c>
      <c r="L851" s="62"/>
      <c r="M851" s="216" t="s">
        <v>23</v>
      </c>
      <c r="N851" s="217" t="s">
        <v>44</v>
      </c>
      <c r="O851" s="43"/>
      <c r="P851" s="218">
        <f>O851*H851</f>
        <v>0</v>
      </c>
      <c r="Q851" s="218">
        <v>0</v>
      </c>
      <c r="R851" s="218">
        <f>Q851*H851</f>
        <v>0</v>
      </c>
      <c r="S851" s="218">
        <v>0</v>
      </c>
      <c r="T851" s="219">
        <f>S851*H851</f>
        <v>0</v>
      </c>
      <c r="AR851" s="25" t="s">
        <v>502</v>
      </c>
      <c r="AT851" s="25" t="s">
        <v>498</v>
      </c>
      <c r="AU851" s="25" t="s">
        <v>82</v>
      </c>
      <c r="AY851" s="25" t="s">
        <v>492</v>
      </c>
      <c r="BE851" s="220">
        <f>IF(N851="základní",J851,0)</f>
        <v>0</v>
      </c>
      <c r="BF851" s="220">
        <f>IF(N851="snížená",J851,0)</f>
        <v>0</v>
      </c>
      <c r="BG851" s="220">
        <f>IF(N851="zákl. přenesená",J851,0)</f>
        <v>0</v>
      </c>
      <c r="BH851" s="220">
        <f>IF(N851="sníž. přenesená",J851,0)</f>
        <v>0</v>
      </c>
      <c r="BI851" s="220">
        <f>IF(N851="nulová",J851,0)</f>
        <v>0</v>
      </c>
      <c r="BJ851" s="25" t="s">
        <v>80</v>
      </c>
      <c r="BK851" s="220">
        <f>ROUND(I851*H851,2)</f>
        <v>0</v>
      </c>
      <c r="BL851" s="25" t="s">
        <v>502</v>
      </c>
      <c r="BM851" s="25" t="s">
        <v>4165</v>
      </c>
    </row>
    <row r="852" spans="2:65" s="1" customFormat="1">
      <c r="B852" s="42"/>
      <c r="C852" s="64"/>
      <c r="D852" s="221" t="s">
        <v>506</v>
      </c>
      <c r="E852" s="64"/>
      <c r="F852" s="222" t="s">
        <v>13762</v>
      </c>
      <c r="G852" s="64"/>
      <c r="H852" s="64"/>
      <c r="I852" s="177"/>
      <c r="J852" s="64"/>
      <c r="K852" s="64"/>
      <c r="L852" s="62"/>
      <c r="M852" s="223"/>
      <c r="N852" s="43"/>
      <c r="O852" s="43"/>
      <c r="P852" s="43"/>
      <c r="Q852" s="43"/>
      <c r="R852" s="43"/>
      <c r="S852" s="43"/>
      <c r="T852" s="79"/>
      <c r="AT852" s="25" t="s">
        <v>506</v>
      </c>
      <c r="AU852" s="25" t="s">
        <v>82</v>
      </c>
    </row>
    <row r="853" spans="2:65" s="1" customFormat="1" ht="48">
      <c r="B853" s="42"/>
      <c r="C853" s="64"/>
      <c r="D853" s="227" t="s">
        <v>2254</v>
      </c>
      <c r="E853" s="64"/>
      <c r="F853" s="273" t="s">
        <v>13647</v>
      </c>
      <c r="G853" s="64"/>
      <c r="H853" s="64"/>
      <c r="I853" s="177"/>
      <c r="J853" s="64"/>
      <c r="K853" s="64"/>
      <c r="L853" s="62"/>
      <c r="M853" s="223"/>
      <c r="N853" s="43"/>
      <c r="O853" s="43"/>
      <c r="P853" s="43"/>
      <c r="Q853" s="43"/>
      <c r="R853" s="43"/>
      <c r="S853" s="43"/>
      <c r="T853" s="79"/>
      <c r="AT853" s="25" t="s">
        <v>2254</v>
      </c>
      <c r="AU853" s="25" t="s">
        <v>82</v>
      </c>
    </row>
    <row r="854" spans="2:65" s="1" customFormat="1" ht="16.5" customHeight="1">
      <c r="B854" s="42"/>
      <c r="C854" s="209" t="s">
        <v>2410</v>
      </c>
      <c r="D854" s="209" t="s">
        <v>498</v>
      </c>
      <c r="E854" s="210" t="s">
        <v>13763</v>
      </c>
      <c r="F854" s="211" t="s">
        <v>13764</v>
      </c>
      <c r="G854" s="212" t="s">
        <v>832</v>
      </c>
      <c r="H854" s="213">
        <v>100</v>
      </c>
      <c r="I854" s="214"/>
      <c r="J854" s="215">
        <f>ROUND(I854*H854,2)</f>
        <v>0</v>
      </c>
      <c r="K854" s="211" t="s">
        <v>23</v>
      </c>
      <c r="L854" s="62"/>
      <c r="M854" s="216" t="s">
        <v>23</v>
      </c>
      <c r="N854" s="217" t="s">
        <v>44</v>
      </c>
      <c r="O854" s="43"/>
      <c r="P854" s="218">
        <f>O854*H854</f>
        <v>0</v>
      </c>
      <c r="Q854" s="218">
        <v>0</v>
      </c>
      <c r="R854" s="218">
        <f>Q854*H854</f>
        <v>0</v>
      </c>
      <c r="S854" s="218">
        <v>0</v>
      </c>
      <c r="T854" s="219">
        <f>S854*H854</f>
        <v>0</v>
      </c>
      <c r="AR854" s="25" t="s">
        <v>502</v>
      </c>
      <c r="AT854" s="25" t="s">
        <v>498</v>
      </c>
      <c r="AU854" s="25" t="s">
        <v>82</v>
      </c>
      <c r="AY854" s="25" t="s">
        <v>492</v>
      </c>
      <c r="BE854" s="220">
        <f>IF(N854="základní",J854,0)</f>
        <v>0</v>
      </c>
      <c r="BF854" s="220">
        <f>IF(N854="snížená",J854,0)</f>
        <v>0</v>
      </c>
      <c r="BG854" s="220">
        <f>IF(N854="zákl. přenesená",J854,0)</f>
        <v>0</v>
      </c>
      <c r="BH854" s="220">
        <f>IF(N854="sníž. přenesená",J854,0)</f>
        <v>0</v>
      </c>
      <c r="BI854" s="220">
        <f>IF(N854="nulová",J854,0)</f>
        <v>0</v>
      </c>
      <c r="BJ854" s="25" t="s">
        <v>80</v>
      </c>
      <c r="BK854" s="220">
        <f>ROUND(I854*H854,2)</f>
        <v>0</v>
      </c>
      <c r="BL854" s="25" t="s">
        <v>502</v>
      </c>
      <c r="BM854" s="25" t="s">
        <v>4175</v>
      </c>
    </row>
    <row r="855" spans="2:65" s="1" customFormat="1">
      <c r="B855" s="42"/>
      <c r="C855" s="64"/>
      <c r="D855" s="221" t="s">
        <v>506</v>
      </c>
      <c r="E855" s="64"/>
      <c r="F855" s="222" t="s">
        <v>13764</v>
      </c>
      <c r="G855" s="64"/>
      <c r="H855" s="64"/>
      <c r="I855" s="177"/>
      <c r="J855" s="64"/>
      <c r="K855" s="64"/>
      <c r="L855" s="62"/>
      <c r="M855" s="223"/>
      <c r="N855" s="43"/>
      <c r="O855" s="43"/>
      <c r="P855" s="43"/>
      <c r="Q855" s="43"/>
      <c r="R855" s="43"/>
      <c r="S855" s="43"/>
      <c r="T855" s="79"/>
      <c r="AT855" s="25" t="s">
        <v>506</v>
      </c>
      <c r="AU855" s="25" t="s">
        <v>82</v>
      </c>
    </row>
    <row r="856" spans="2:65" s="1" customFormat="1" ht="24">
      <c r="B856" s="42"/>
      <c r="C856" s="64"/>
      <c r="D856" s="227" t="s">
        <v>2254</v>
      </c>
      <c r="E856" s="64"/>
      <c r="F856" s="273" t="s">
        <v>13765</v>
      </c>
      <c r="G856" s="64"/>
      <c r="H856" s="64"/>
      <c r="I856" s="177"/>
      <c r="J856" s="64"/>
      <c r="K856" s="64"/>
      <c r="L856" s="62"/>
      <c r="M856" s="223"/>
      <c r="N856" s="43"/>
      <c r="O856" s="43"/>
      <c r="P856" s="43"/>
      <c r="Q856" s="43"/>
      <c r="R856" s="43"/>
      <c r="S856" s="43"/>
      <c r="T856" s="79"/>
      <c r="AT856" s="25" t="s">
        <v>2254</v>
      </c>
      <c r="AU856" s="25" t="s">
        <v>82</v>
      </c>
    </row>
    <row r="857" spans="2:65" s="1" customFormat="1" ht="16.5" customHeight="1">
      <c r="B857" s="42"/>
      <c r="C857" s="209" t="s">
        <v>335</v>
      </c>
      <c r="D857" s="209" t="s">
        <v>498</v>
      </c>
      <c r="E857" s="210" t="s">
        <v>13766</v>
      </c>
      <c r="F857" s="211" t="s">
        <v>13649</v>
      </c>
      <c r="G857" s="212" t="s">
        <v>13632</v>
      </c>
      <c r="H857" s="213">
        <v>1</v>
      </c>
      <c r="I857" s="214"/>
      <c r="J857" s="215">
        <f>ROUND(I857*H857,2)</f>
        <v>0</v>
      </c>
      <c r="K857" s="211" t="s">
        <v>23</v>
      </c>
      <c r="L857" s="62"/>
      <c r="M857" s="216" t="s">
        <v>23</v>
      </c>
      <c r="N857" s="217" t="s">
        <v>44</v>
      </c>
      <c r="O857" s="43"/>
      <c r="P857" s="218">
        <f>O857*H857</f>
        <v>0</v>
      </c>
      <c r="Q857" s="218">
        <v>0</v>
      </c>
      <c r="R857" s="218">
        <f>Q857*H857</f>
        <v>0</v>
      </c>
      <c r="S857" s="218">
        <v>0</v>
      </c>
      <c r="T857" s="219">
        <f>S857*H857</f>
        <v>0</v>
      </c>
      <c r="AR857" s="25" t="s">
        <v>502</v>
      </c>
      <c r="AT857" s="25" t="s">
        <v>498</v>
      </c>
      <c r="AU857" s="25" t="s">
        <v>82</v>
      </c>
      <c r="AY857" s="25" t="s">
        <v>492</v>
      </c>
      <c r="BE857" s="220">
        <f>IF(N857="základní",J857,0)</f>
        <v>0</v>
      </c>
      <c r="BF857" s="220">
        <f>IF(N857="snížená",J857,0)</f>
        <v>0</v>
      </c>
      <c r="BG857" s="220">
        <f>IF(N857="zákl. přenesená",J857,0)</f>
        <v>0</v>
      </c>
      <c r="BH857" s="220">
        <f>IF(N857="sníž. přenesená",J857,0)</f>
        <v>0</v>
      </c>
      <c r="BI857" s="220">
        <f>IF(N857="nulová",J857,0)</f>
        <v>0</v>
      </c>
      <c r="BJ857" s="25" t="s">
        <v>80</v>
      </c>
      <c r="BK857" s="220">
        <f>ROUND(I857*H857,2)</f>
        <v>0</v>
      </c>
      <c r="BL857" s="25" t="s">
        <v>502</v>
      </c>
      <c r="BM857" s="25" t="s">
        <v>4185</v>
      </c>
    </row>
    <row r="858" spans="2:65" s="1" customFormat="1">
      <c r="B858" s="42"/>
      <c r="C858" s="64"/>
      <c r="D858" s="221" t="s">
        <v>506</v>
      </c>
      <c r="E858" s="64"/>
      <c r="F858" s="222" t="s">
        <v>13649</v>
      </c>
      <c r="G858" s="64"/>
      <c r="H858" s="64"/>
      <c r="I858" s="177"/>
      <c r="J858" s="64"/>
      <c r="K858" s="64"/>
      <c r="L858" s="62"/>
      <c r="M858" s="223"/>
      <c r="N858" s="43"/>
      <c r="O858" s="43"/>
      <c r="P858" s="43"/>
      <c r="Q858" s="43"/>
      <c r="R858" s="43"/>
      <c r="S858" s="43"/>
      <c r="T858" s="79"/>
      <c r="AT858" s="25" t="s">
        <v>506</v>
      </c>
      <c r="AU858" s="25" t="s">
        <v>82</v>
      </c>
    </row>
    <row r="859" spans="2:65" s="1" customFormat="1" ht="24">
      <c r="B859" s="42"/>
      <c r="C859" s="64"/>
      <c r="D859" s="227" t="s">
        <v>2254</v>
      </c>
      <c r="E859" s="64"/>
      <c r="F859" s="273" t="s">
        <v>13767</v>
      </c>
      <c r="G859" s="64"/>
      <c r="H859" s="64"/>
      <c r="I859" s="177"/>
      <c r="J859" s="64"/>
      <c r="K859" s="64"/>
      <c r="L859" s="62"/>
      <c r="M859" s="223"/>
      <c r="N859" s="43"/>
      <c r="O859" s="43"/>
      <c r="P859" s="43"/>
      <c r="Q859" s="43"/>
      <c r="R859" s="43"/>
      <c r="S859" s="43"/>
      <c r="T859" s="79"/>
      <c r="AT859" s="25" t="s">
        <v>2254</v>
      </c>
      <c r="AU859" s="25" t="s">
        <v>82</v>
      </c>
    </row>
    <row r="860" spans="2:65" s="1" customFormat="1" ht="16.5" customHeight="1">
      <c r="B860" s="42"/>
      <c r="C860" s="209" t="s">
        <v>2415</v>
      </c>
      <c r="D860" s="209" t="s">
        <v>498</v>
      </c>
      <c r="E860" s="210" t="s">
        <v>13768</v>
      </c>
      <c r="F860" s="211" t="s">
        <v>13652</v>
      </c>
      <c r="G860" s="212" t="s">
        <v>13632</v>
      </c>
      <c r="H860" s="213">
        <v>1</v>
      </c>
      <c r="I860" s="214"/>
      <c r="J860" s="215">
        <f>ROUND(I860*H860,2)</f>
        <v>0</v>
      </c>
      <c r="K860" s="211" t="s">
        <v>23</v>
      </c>
      <c r="L860" s="62"/>
      <c r="M860" s="216" t="s">
        <v>23</v>
      </c>
      <c r="N860" s="217" t="s">
        <v>44</v>
      </c>
      <c r="O860" s="43"/>
      <c r="P860" s="218">
        <f>O860*H860</f>
        <v>0</v>
      </c>
      <c r="Q860" s="218">
        <v>0</v>
      </c>
      <c r="R860" s="218">
        <f>Q860*H860</f>
        <v>0</v>
      </c>
      <c r="S860" s="218">
        <v>0</v>
      </c>
      <c r="T860" s="219">
        <f>S860*H860</f>
        <v>0</v>
      </c>
      <c r="AR860" s="25" t="s">
        <v>502</v>
      </c>
      <c r="AT860" s="25" t="s">
        <v>498</v>
      </c>
      <c r="AU860" s="25" t="s">
        <v>82</v>
      </c>
      <c r="AY860" s="25" t="s">
        <v>492</v>
      </c>
      <c r="BE860" s="220">
        <f>IF(N860="základní",J860,0)</f>
        <v>0</v>
      </c>
      <c r="BF860" s="220">
        <f>IF(N860="snížená",J860,0)</f>
        <v>0</v>
      </c>
      <c r="BG860" s="220">
        <f>IF(N860="zákl. přenesená",J860,0)</f>
        <v>0</v>
      </c>
      <c r="BH860" s="220">
        <f>IF(N860="sníž. přenesená",J860,0)</f>
        <v>0</v>
      </c>
      <c r="BI860" s="220">
        <f>IF(N860="nulová",J860,0)</f>
        <v>0</v>
      </c>
      <c r="BJ860" s="25" t="s">
        <v>80</v>
      </c>
      <c r="BK860" s="220">
        <f>ROUND(I860*H860,2)</f>
        <v>0</v>
      </c>
      <c r="BL860" s="25" t="s">
        <v>502</v>
      </c>
      <c r="BM860" s="25" t="s">
        <v>4195</v>
      </c>
    </row>
    <row r="861" spans="2:65" s="1" customFormat="1">
      <c r="B861" s="42"/>
      <c r="C861" s="64"/>
      <c r="D861" s="221" t="s">
        <v>506</v>
      </c>
      <c r="E861" s="64"/>
      <c r="F861" s="222" t="s">
        <v>13652</v>
      </c>
      <c r="G861" s="64"/>
      <c r="H861" s="64"/>
      <c r="I861" s="177"/>
      <c r="J861" s="64"/>
      <c r="K861" s="64"/>
      <c r="L861" s="62"/>
      <c r="M861" s="223"/>
      <c r="N861" s="43"/>
      <c r="O861" s="43"/>
      <c r="P861" s="43"/>
      <c r="Q861" s="43"/>
      <c r="R861" s="43"/>
      <c r="S861" s="43"/>
      <c r="T861" s="79"/>
      <c r="AT861" s="25" t="s">
        <v>506</v>
      </c>
      <c r="AU861" s="25" t="s">
        <v>82</v>
      </c>
    </row>
    <row r="862" spans="2:65" s="1" customFormat="1" ht="36">
      <c r="B862" s="42"/>
      <c r="C862" s="64"/>
      <c r="D862" s="227" t="s">
        <v>2254</v>
      </c>
      <c r="E862" s="64"/>
      <c r="F862" s="273" t="s">
        <v>13769</v>
      </c>
      <c r="G862" s="64"/>
      <c r="H862" s="64"/>
      <c r="I862" s="177"/>
      <c r="J862" s="64"/>
      <c r="K862" s="64"/>
      <c r="L862" s="62"/>
      <c r="M862" s="223"/>
      <c r="N862" s="43"/>
      <c r="O862" s="43"/>
      <c r="P862" s="43"/>
      <c r="Q862" s="43"/>
      <c r="R862" s="43"/>
      <c r="S862" s="43"/>
      <c r="T862" s="79"/>
      <c r="AT862" s="25" t="s">
        <v>2254</v>
      </c>
      <c r="AU862" s="25" t="s">
        <v>82</v>
      </c>
    </row>
    <row r="863" spans="2:65" s="1" customFormat="1" ht="16.5" customHeight="1">
      <c r="B863" s="42"/>
      <c r="C863" s="209" t="s">
        <v>2418</v>
      </c>
      <c r="D863" s="209" t="s">
        <v>498</v>
      </c>
      <c r="E863" s="210" t="s">
        <v>13770</v>
      </c>
      <c r="F863" s="211" t="s">
        <v>13652</v>
      </c>
      <c r="G863" s="212" t="s">
        <v>13632</v>
      </c>
      <c r="H863" s="213">
        <v>1</v>
      </c>
      <c r="I863" s="214"/>
      <c r="J863" s="215">
        <f>ROUND(I863*H863,2)</f>
        <v>0</v>
      </c>
      <c r="K863" s="211" t="s">
        <v>23</v>
      </c>
      <c r="L863" s="62"/>
      <c r="M863" s="216" t="s">
        <v>23</v>
      </c>
      <c r="N863" s="217" t="s">
        <v>44</v>
      </c>
      <c r="O863" s="43"/>
      <c r="P863" s="218">
        <f>O863*H863</f>
        <v>0</v>
      </c>
      <c r="Q863" s="218">
        <v>0</v>
      </c>
      <c r="R863" s="218">
        <f>Q863*H863</f>
        <v>0</v>
      </c>
      <c r="S863" s="218">
        <v>0</v>
      </c>
      <c r="T863" s="219">
        <f>S863*H863</f>
        <v>0</v>
      </c>
      <c r="AR863" s="25" t="s">
        <v>502</v>
      </c>
      <c r="AT863" s="25" t="s">
        <v>498</v>
      </c>
      <c r="AU863" s="25" t="s">
        <v>82</v>
      </c>
      <c r="AY863" s="25" t="s">
        <v>492</v>
      </c>
      <c r="BE863" s="220">
        <f>IF(N863="základní",J863,0)</f>
        <v>0</v>
      </c>
      <c r="BF863" s="220">
        <f>IF(N863="snížená",J863,0)</f>
        <v>0</v>
      </c>
      <c r="BG863" s="220">
        <f>IF(N863="zákl. přenesená",J863,0)</f>
        <v>0</v>
      </c>
      <c r="BH863" s="220">
        <f>IF(N863="sníž. přenesená",J863,0)</f>
        <v>0</v>
      </c>
      <c r="BI863" s="220">
        <f>IF(N863="nulová",J863,0)</f>
        <v>0</v>
      </c>
      <c r="BJ863" s="25" t="s">
        <v>80</v>
      </c>
      <c r="BK863" s="220">
        <f>ROUND(I863*H863,2)</f>
        <v>0</v>
      </c>
      <c r="BL863" s="25" t="s">
        <v>502</v>
      </c>
      <c r="BM863" s="25" t="s">
        <v>4205</v>
      </c>
    </row>
    <row r="864" spans="2:65" s="1" customFormat="1">
      <c r="B864" s="42"/>
      <c r="C864" s="64"/>
      <c r="D864" s="221" t="s">
        <v>506</v>
      </c>
      <c r="E864" s="64"/>
      <c r="F864" s="222" t="s">
        <v>13652</v>
      </c>
      <c r="G864" s="64"/>
      <c r="H864" s="64"/>
      <c r="I864" s="177"/>
      <c r="J864" s="64"/>
      <c r="K864" s="64"/>
      <c r="L864" s="62"/>
      <c r="M864" s="223"/>
      <c r="N864" s="43"/>
      <c r="O864" s="43"/>
      <c r="P864" s="43"/>
      <c r="Q864" s="43"/>
      <c r="R864" s="43"/>
      <c r="S864" s="43"/>
      <c r="T864" s="79"/>
      <c r="AT864" s="25" t="s">
        <v>506</v>
      </c>
      <c r="AU864" s="25" t="s">
        <v>82</v>
      </c>
    </row>
    <row r="865" spans="2:65" s="1" customFormat="1" ht="24">
      <c r="B865" s="42"/>
      <c r="C865" s="64"/>
      <c r="D865" s="227" t="s">
        <v>2254</v>
      </c>
      <c r="E865" s="64"/>
      <c r="F865" s="273" t="s">
        <v>13771</v>
      </c>
      <c r="G865" s="64"/>
      <c r="H865" s="64"/>
      <c r="I865" s="177"/>
      <c r="J865" s="64"/>
      <c r="K865" s="64"/>
      <c r="L865" s="62"/>
      <c r="M865" s="223"/>
      <c r="N865" s="43"/>
      <c r="O865" s="43"/>
      <c r="P865" s="43"/>
      <c r="Q865" s="43"/>
      <c r="R865" s="43"/>
      <c r="S865" s="43"/>
      <c r="T865" s="79"/>
      <c r="AT865" s="25" t="s">
        <v>2254</v>
      </c>
      <c r="AU865" s="25" t="s">
        <v>82</v>
      </c>
    </row>
    <row r="866" spans="2:65" s="1" customFormat="1" ht="16.5" customHeight="1">
      <c r="B866" s="42"/>
      <c r="C866" s="209" t="s">
        <v>2425</v>
      </c>
      <c r="D866" s="209" t="s">
        <v>498</v>
      </c>
      <c r="E866" s="210" t="s">
        <v>13772</v>
      </c>
      <c r="F866" s="211" t="s">
        <v>13652</v>
      </c>
      <c r="G866" s="212" t="s">
        <v>13632</v>
      </c>
      <c r="H866" s="213">
        <v>1</v>
      </c>
      <c r="I866" s="214"/>
      <c r="J866" s="215">
        <f>ROUND(I866*H866,2)</f>
        <v>0</v>
      </c>
      <c r="K866" s="211" t="s">
        <v>23</v>
      </c>
      <c r="L866" s="62"/>
      <c r="M866" s="216" t="s">
        <v>23</v>
      </c>
      <c r="N866" s="217" t="s">
        <v>44</v>
      </c>
      <c r="O866" s="43"/>
      <c r="P866" s="218">
        <f>O866*H866</f>
        <v>0</v>
      </c>
      <c r="Q866" s="218">
        <v>0</v>
      </c>
      <c r="R866" s="218">
        <f>Q866*H866</f>
        <v>0</v>
      </c>
      <c r="S866" s="218">
        <v>0</v>
      </c>
      <c r="T866" s="219">
        <f>S866*H866</f>
        <v>0</v>
      </c>
      <c r="AR866" s="25" t="s">
        <v>502</v>
      </c>
      <c r="AT866" s="25" t="s">
        <v>498</v>
      </c>
      <c r="AU866" s="25" t="s">
        <v>82</v>
      </c>
      <c r="AY866" s="25" t="s">
        <v>492</v>
      </c>
      <c r="BE866" s="220">
        <f>IF(N866="základní",J866,0)</f>
        <v>0</v>
      </c>
      <c r="BF866" s="220">
        <f>IF(N866="snížená",J866,0)</f>
        <v>0</v>
      </c>
      <c r="BG866" s="220">
        <f>IF(N866="zákl. přenesená",J866,0)</f>
        <v>0</v>
      </c>
      <c r="BH866" s="220">
        <f>IF(N866="sníž. přenesená",J866,0)</f>
        <v>0</v>
      </c>
      <c r="BI866" s="220">
        <f>IF(N866="nulová",J866,0)</f>
        <v>0</v>
      </c>
      <c r="BJ866" s="25" t="s">
        <v>80</v>
      </c>
      <c r="BK866" s="220">
        <f>ROUND(I866*H866,2)</f>
        <v>0</v>
      </c>
      <c r="BL866" s="25" t="s">
        <v>502</v>
      </c>
      <c r="BM866" s="25" t="s">
        <v>4215</v>
      </c>
    </row>
    <row r="867" spans="2:65" s="1" customFormat="1">
      <c r="B867" s="42"/>
      <c r="C867" s="64"/>
      <c r="D867" s="221" t="s">
        <v>506</v>
      </c>
      <c r="E867" s="64"/>
      <c r="F867" s="222" t="s">
        <v>13652</v>
      </c>
      <c r="G867" s="64"/>
      <c r="H867" s="64"/>
      <c r="I867" s="177"/>
      <c r="J867" s="64"/>
      <c r="K867" s="64"/>
      <c r="L867" s="62"/>
      <c r="M867" s="223"/>
      <c r="N867" s="43"/>
      <c r="O867" s="43"/>
      <c r="P867" s="43"/>
      <c r="Q867" s="43"/>
      <c r="R867" s="43"/>
      <c r="S867" s="43"/>
      <c r="T867" s="79"/>
      <c r="AT867" s="25" t="s">
        <v>506</v>
      </c>
      <c r="AU867" s="25" t="s">
        <v>82</v>
      </c>
    </row>
    <row r="868" spans="2:65" s="1" customFormat="1" ht="36">
      <c r="B868" s="42"/>
      <c r="C868" s="64"/>
      <c r="D868" s="227" t="s">
        <v>2254</v>
      </c>
      <c r="E868" s="64"/>
      <c r="F868" s="273" t="s">
        <v>13655</v>
      </c>
      <c r="G868" s="64"/>
      <c r="H868" s="64"/>
      <c r="I868" s="177"/>
      <c r="J868" s="64"/>
      <c r="K868" s="64"/>
      <c r="L868" s="62"/>
      <c r="M868" s="223"/>
      <c r="N868" s="43"/>
      <c r="O868" s="43"/>
      <c r="P868" s="43"/>
      <c r="Q868" s="43"/>
      <c r="R868" s="43"/>
      <c r="S868" s="43"/>
      <c r="T868" s="79"/>
      <c r="AT868" s="25" t="s">
        <v>2254</v>
      </c>
      <c r="AU868" s="25" t="s">
        <v>82</v>
      </c>
    </row>
    <row r="869" spans="2:65" s="1" customFormat="1" ht="16.5" customHeight="1">
      <c r="B869" s="42"/>
      <c r="C869" s="209" t="s">
        <v>2429</v>
      </c>
      <c r="D869" s="209" t="s">
        <v>498</v>
      </c>
      <c r="E869" s="210" t="s">
        <v>13773</v>
      </c>
      <c r="F869" s="211" t="s">
        <v>13652</v>
      </c>
      <c r="G869" s="212" t="s">
        <v>13632</v>
      </c>
      <c r="H869" s="213">
        <v>1</v>
      </c>
      <c r="I869" s="214"/>
      <c r="J869" s="215">
        <f>ROUND(I869*H869,2)</f>
        <v>0</v>
      </c>
      <c r="K869" s="211" t="s">
        <v>23</v>
      </c>
      <c r="L869" s="62"/>
      <c r="M869" s="216" t="s">
        <v>23</v>
      </c>
      <c r="N869" s="217" t="s">
        <v>44</v>
      </c>
      <c r="O869" s="43"/>
      <c r="P869" s="218">
        <f>O869*H869</f>
        <v>0</v>
      </c>
      <c r="Q869" s="218">
        <v>0</v>
      </c>
      <c r="R869" s="218">
        <f>Q869*H869</f>
        <v>0</v>
      </c>
      <c r="S869" s="218">
        <v>0</v>
      </c>
      <c r="T869" s="219">
        <f>S869*H869</f>
        <v>0</v>
      </c>
      <c r="AR869" s="25" t="s">
        <v>502</v>
      </c>
      <c r="AT869" s="25" t="s">
        <v>498</v>
      </c>
      <c r="AU869" s="25" t="s">
        <v>82</v>
      </c>
      <c r="AY869" s="25" t="s">
        <v>492</v>
      </c>
      <c r="BE869" s="220">
        <f>IF(N869="základní",J869,0)</f>
        <v>0</v>
      </c>
      <c r="BF869" s="220">
        <f>IF(N869="snížená",J869,0)</f>
        <v>0</v>
      </c>
      <c r="BG869" s="220">
        <f>IF(N869="zákl. přenesená",J869,0)</f>
        <v>0</v>
      </c>
      <c r="BH869" s="220">
        <f>IF(N869="sníž. přenesená",J869,0)</f>
        <v>0</v>
      </c>
      <c r="BI869" s="220">
        <f>IF(N869="nulová",J869,0)</f>
        <v>0</v>
      </c>
      <c r="BJ869" s="25" t="s">
        <v>80</v>
      </c>
      <c r="BK869" s="220">
        <f>ROUND(I869*H869,2)</f>
        <v>0</v>
      </c>
      <c r="BL869" s="25" t="s">
        <v>502</v>
      </c>
      <c r="BM869" s="25" t="s">
        <v>4225</v>
      </c>
    </row>
    <row r="870" spans="2:65" s="1" customFormat="1">
      <c r="B870" s="42"/>
      <c r="C870" s="64"/>
      <c r="D870" s="221" t="s">
        <v>506</v>
      </c>
      <c r="E870" s="64"/>
      <c r="F870" s="222" t="s">
        <v>13652</v>
      </c>
      <c r="G870" s="64"/>
      <c r="H870" s="64"/>
      <c r="I870" s="177"/>
      <c r="J870" s="64"/>
      <c r="K870" s="64"/>
      <c r="L870" s="62"/>
      <c r="M870" s="223"/>
      <c r="N870" s="43"/>
      <c r="O870" s="43"/>
      <c r="P870" s="43"/>
      <c r="Q870" s="43"/>
      <c r="R870" s="43"/>
      <c r="S870" s="43"/>
      <c r="T870" s="79"/>
      <c r="AT870" s="25" t="s">
        <v>506</v>
      </c>
      <c r="AU870" s="25" t="s">
        <v>82</v>
      </c>
    </row>
    <row r="871" spans="2:65" s="1" customFormat="1" ht="36">
      <c r="B871" s="42"/>
      <c r="C871" s="64"/>
      <c r="D871" s="227" t="s">
        <v>2254</v>
      </c>
      <c r="E871" s="64"/>
      <c r="F871" s="273" t="s">
        <v>13774</v>
      </c>
      <c r="G871" s="64"/>
      <c r="H871" s="64"/>
      <c r="I871" s="177"/>
      <c r="J871" s="64"/>
      <c r="K871" s="64"/>
      <c r="L871" s="62"/>
      <c r="M871" s="223"/>
      <c r="N871" s="43"/>
      <c r="O871" s="43"/>
      <c r="P871" s="43"/>
      <c r="Q871" s="43"/>
      <c r="R871" s="43"/>
      <c r="S871" s="43"/>
      <c r="T871" s="79"/>
      <c r="AT871" s="25" t="s">
        <v>2254</v>
      </c>
      <c r="AU871" s="25" t="s">
        <v>82</v>
      </c>
    </row>
    <row r="872" spans="2:65" s="1" customFormat="1" ht="16.5" customHeight="1">
      <c r="B872" s="42"/>
      <c r="C872" s="209" t="s">
        <v>2433</v>
      </c>
      <c r="D872" s="209" t="s">
        <v>498</v>
      </c>
      <c r="E872" s="210" t="s">
        <v>13775</v>
      </c>
      <c r="F872" s="211" t="s">
        <v>13652</v>
      </c>
      <c r="G872" s="212" t="s">
        <v>13632</v>
      </c>
      <c r="H872" s="213">
        <v>1</v>
      </c>
      <c r="I872" s="214"/>
      <c r="J872" s="215">
        <f>ROUND(I872*H872,2)</f>
        <v>0</v>
      </c>
      <c r="K872" s="211" t="s">
        <v>23</v>
      </c>
      <c r="L872" s="62"/>
      <c r="M872" s="216" t="s">
        <v>23</v>
      </c>
      <c r="N872" s="217" t="s">
        <v>44</v>
      </c>
      <c r="O872" s="43"/>
      <c r="P872" s="218">
        <f>O872*H872</f>
        <v>0</v>
      </c>
      <c r="Q872" s="218">
        <v>0</v>
      </c>
      <c r="R872" s="218">
        <f>Q872*H872</f>
        <v>0</v>
      </c>
      <c r="S872" s="218">
        <v>0</v>
      </c>
      <c r="T872" s="219">
        <f>S872*H872</f>
        <v>0</v>
      </c>
      <c r="AR872" s="25" t="s">
        <v>502</v>
      </c>
      <c r="AT872" s="25" t="s">
        <v>498</v>
      </c>
      <c r="AU872" s="25" t="s">
        <v>82</v>
      </c>
      <c r="AY872" s="25" t="s">
        <v>492</v>
      </c>
      <c r="BE872" s="220">
        <f>IF(N872="základní",J872,0)</f>
        <v>0</v>
      </c>
      <c r="BF872" s="220">
        <f>IF(N872="snížená",J872,0)</f>
        <v>0</v>
      </c>
      <c r="BG872" s="220">
        <f>IF(N872="zákl. přenesená",J872,0)</f>
        <v>0</v>
      </c>
      <c r="BH872" s="220">
        <f>IF(N872="sníž. přenesená",J872,0)</f>
        <v>0</v>
      </c>
      <c r="BI872" s="220">
        <f>IF(N872="nulová",J872,0)</f>
        <v>0</v>
      </c>
      <c r="BJ872" s="25" t="s">
        <v>80</v>
      </c>
      <c r="BK872" s="220">
        <f>ROUND(I872*H872,2)</f>
        <v>0</v>
      </c>
      <c r="BL872" s="25" t="s">
        <v>502</v>
      </c>
      <c r="BM872" s="25" t="s">
        <v>4235</v>
      </c>
    </row>
    <row r="873" spans="2:65" s="1" customFormat="1">
      <c r="B873" s="42"/>
      <c r="C873" s="64"/>
      <c r="D873" s="221" t="s">
        <v>506</v>
      </c>
      <c r="E873" s="64"/>
      <c r="F873" s="222" t="s">
        <v>13652</v>
      </c>
      <c r="G873" s="64"/>
      <c r="H873" s="64"/>
      <c r="I873" s="177"/>
      <c r="J873" s="64"/>
      <c r="K873" s="64"/>
      <c r="L873" s="62"/>
      <c r="M873" s="223"/>
      <c r="N873" s="43"/>
      <c r="O873" s="43"/>
      <c r="P873" s="43"/>
      <c r="Q873" s="43"/>
      <c r="R873" s="43"/>
      <c r="S873" s="43"/>
      <c r="T873" s="79"/>
      <c r="AT873" s="25" t="s">
        <v>506</v>
      </c>
      <c r="AU873" s="25" t="s">
        <v>82</v>
      </c>
    </row>
    <row r="874" spans="2:65" s="1" customFormat="1" ht="24">
      <c r="B874" s="42"/>
      <c r="C874" s="64"/>
      <c r="D874" s="227" t="s">
        <v>2254</v>
      </c>
      <c r="E874" s="64"/>
      <c r="F874" s="273" t="s">
        <v>13776</v>
      </c>
      <c r="G874" s="64"/>
      <c r="H874" s="64"/>
      <c r="I874" s="177"/>
      <c r="J874" s="64"/>
      <c r="K874" s="64"/>
      <c r="L874" s="62"/>
      <c r="M874" s="223"/>
      <c r="N874" s="43"/>
      <c r="O874" s="43"/>
      <c r="P874" s="43"/>
      <c r="Q874" s="43"/>
      <c r="R874" s="43"/>
      <c r="S874" s="43"/>
      <c r="T874" s="79"/>
      <c r="AT874" s="25" t="s">
        <v>2254</v>
      </c>
      <c r="AU874" s="25" t="s">
        <v>82</v>
      </c>
    </row>
    <row r="875" spans="2:65" s="1" customFormat="1" ht="16.5" customHeight="1">
      <c r="B875" s="42"/>
      <c r="C875" s="209" t="s">
        <v>2437</v>
      </c>
      <c r="D875" s="209" t="s">
        <v>498</v>
      </c>
      <c r="E875" s="210" t="s">
        <v>13777</v>
      </c>
      <c r="F875" s="211" t="s">
        <v>13652</v>
      </c>
      <c r="G875" s="212" t="s">
        <v>13632</v>
      </c>
      <c r="H875" s="213">
        <v>1</v>
      </c>
      <c r="I875" s="214"/>
      <c r="J875" s="215">
        <f>ROUND(I875*H875,2)</f>
        <v>0</v>
      </c>
      <c r="K875" s="211" t="s">
        <v>23</v>
      </c>
      <c r="L875" s="62"/>
      <c r="M875" s="216" t="s">
        <v>23</v>
      </c>
      <c r="N875" s="217" t="s">
        <v>44</v>
      </c>
      <c r="O875" s="43"/>
      <c r="P875" s="218">
        <f>O875*H875</f>
        <v>0</v>
      </c>
      <c r="Q875" s="218">
        <v>0</v>
      </c>
      <c r="R875" s="218">
        <f>Q875*H875</f>
        <v>0</v>
      </c>
      <c r="S875" s="218">
        <v>0</v>
      </c>
      <c r="T875" s="219">
        <f>S875*H875</f>
        <v>0</v>
      </c>
      <c r="AR875" s="25" t="s">
        <v>502</v>
      </c>
      <c r="AT875" s="25" t="s">
        <v>498</v>
      </c>
      <c r="AU875" s="25" t="s">
        <v>82</v>
      </c>
      <c r="AY875" s="25" t="s">
        <v>492</v>
      </c>
      <c r="BE875" s="220">
        <f>IF(N875="základní",J875,0)</f>
        <v>0</v>
      </c>
      <c r="BF875" s="220">
        <f>IF(N875="snížená",J875,0)</f>
        <v>0</v>
      </c>
      <c r="BG875" s="220">
        <f>IF(N875="zákl. přenesená",J875,0)</f>
        <v>0</v>
      </c>
      <c r="BH875" s="220">
        <f>IF(N875="sníž. přenesená",J875,0)</f>
        <v>0</v>
      </c>
      <c r="BI875" s="220">
        <f>IF(N875="nulová",J875,0)</f>
        <v>0</v>
      </c>
      <c r="BJ875" s="25" t="s">
        <v>80</v>
      </c>
      <c r="BK875" s="220">
        <f>ROUND(I875*H875,2)</f>
        <v>0</v>
      </c>
      <c r="BL875" s="25" t="s">
        <v>502</v>
      </c>
      <c r="BM875" s="25" t="s">
        <v>4245</v>
      </c>
    </row>
    <row r="876" spans="2:65" s="1" customFormat="1">
      <c r="B876" s="42"/>
      <c r="C876" s="64"/>
      <c r="D876" s="221" t="s">
        <v>506</v>
      </c>
      <c r="E876" s="64"/>
      <c r="F876" s="222" t="s">
        <v>13652</v>
      </c>
      <c r="G876" s="64"/>
      <c r="H876" s="64"/>
      <c r="I876" s="177"/>
      <c r="J876" s="64"/>
      <c r="K876" s="64"/>
      <c r="L876" s="62"/>
      <c r="M876" s="223"/>
      <c r="N876" s="43"/>
      <c r="O876" s="43"/>
      <c r="P876" s="43"/>
      <c r="Q876" s="43"/>
      <c r="R876" s="43"/>
      <c r="S876" s="43"/>
      <c r="T876" s="79"/>
      <c r="AT876" s="25" t="s">
        <v>506</v>
      </c>
      <c r="AU876" s="25" t="s">
        <v>82</v>
      </c>
    </row>
    <row r="877" spans="2:65" s="1" customFormat="1" ht="24">
      <c r="B877" s="42"/>
      <c r="C877" s="64"/>
      <c r="D877" s="227" t="s">
        <v>2254</v>
      </c>
      <c r="E877" s="64"/>
      <c r="F877" s="273" t="s">
        <v>13659</v>
      </c>
      <c r="G877" s="64"/>
      <c r="H877" s="64"/>
      <c r="I877" s="177"/>
      <c r="J877" s="64"/>
      <c r="K877" s="64"/>
      <c r="L877" s="62"/>
      <c r="M877" s="223"/>
      <c r="N877" s="43"/>
      <c r="O877" s="43"/>
      <c r="P877" s="43"/>
      <c r="Q877" s="43"/>
      <c r="R877" s="43"/>
      <c r="S877" s="43"/>
      <c r="T877" s="79"/>
      <c r="AT877" s="25" t="s">
        <v>2254</v>
      </c>
      <c r="AU877" s="25" t="s">
        <v>82</v>
      </c>
    </row>
    <row r="878" spans="2:65" s="1" customFormat="1" ht="16.5" customHeight="1">
      <c r="B878" s="42"/>
      <c r="C878" s="209" t="s">
        <v>2441</v>
      </c>
      <c r="D878" s="209" t="s">
        <v>498</v>
      </c>
      <c r="E878" s="210" t="s">
        <v>13778</v>
      </c>
      <c r="F878" s="211" t="s">
        <v>13652</v>
      </c>
      <c r="G878" s="212" t="s">
        <v>13632</v>
      </c>
      <c r="H878" s="213">
        <v>1</v>
      </c>
      <c r="I878" s="214"/>
      <c r="J878" s="215">
        <f>ROUND(I878*H878,2)</f>
        <v>0</v>
      </c>
      <c r="K878" s="211" t="s">
        <v>23</v>
      </c>
      <c r="L878" s="62"/>
      <c r="M878" s="216" t="s">
        <v>23</v>
      </c>
      <c r="N878" s="217" t="s">
        <v>44</v>
      </c>
      <c r="O878" s="43"/>
      <c r="P878" s="218">
        <f>O878*H878</f>
        <v>0</v>
      </c>
      <c r="Q878" s="218">
        <v>0</v>
      </c>
      <c r="R878" s="218">
        <f>Q878*H878</f>
        <v>0</v>
      </c>
      <c r="S878" s="218">
        <v>0</v>
      </c>
      <c r="T878" s="219">
        <f>S878*H878</f>
        <v>0</v>
      </c>
      <c r="AR878" s="25" t="s">
        <v>502</v>
      </c>
      <c r="AT878" s="25" t="s">
        <v>498</v>
      </c>
      <c r="AU878" s="25" t="s">
        <v>82</v>
      </c>
      <c r="AY878" s="25" t="s">
        <v>492</v>
      </c>
      <c r="BE878" s="220">
        <f>IF(N878="základní",J878,0)</f>
        <v>0</v>
      </c>
      <c r="BF878" s="220">
        <f>IF(N878="snížená",J878,0)</f>
        <v>0</v>
      </c>
      <c r="BG878" s="220">
        <f>IF(N878="zákl. přenesená",J878,0)</f>
        <v>0</v>
      </c>
      <c r="BH878" s="220">
        <f>IF(N878="sníž. přenesená",J878,0)</f>
        <v>0</v>
      </c>
      <c r="BI878" s="220">
        <f>IF(N878="nulová",J878,0)</f>
        <v>0</v>
      </c>
      <c r="BJ878" s="25" t="s">
        <v>80</v>
      </c>
      <c r="BK878" s="220">
        <f>ROUND(I878*H878,2)</f>
        <v>0</v>
      </c>
      <c r="BL878" s="25" t="s">
        <v>502</v>
      </c>
      <c r="BM878" s="25" t="s">
        <v>4255</v>
      </c>
    </row>
    <row r="879" spans="2:65" s="1" customFormat="1">
      <c r="B879" s="42"/>
      <c r="C879" s="64"/>
      <c r="D879" s="221" t="s">
        <v>506</v>
      </c>
      <c r="E879" s="64"/>
      <c r="F879" s="222" t="s">
        <v>13652</v>
      </c>
      <c r="G879" s="64"/>
      <c r="H879" s="64"/>
      <c r="I879" s="177"/>
      <c r="J879" s="64"/>
      <c r="K879" s="64"/>
      <c r="L879" s="62"/>
      <c r="M879" s="223"/>
      <c r="N879" s="43"/>
      <c r="O879" s="43"/>
      <c r="P879" s="43"/>
      <c r="Q879" s="43"/>
      <c r="R879" s="43"/>
      <c r="S879" s="43"/>
      <c r="T879" s="79"/>
      <c r="AT879" s="25" t="s">
        <v>506</v>
      </c>
      <c r="AU879" s="25" t="s">
        <v>82</v>
      </c>
    </row>
    <row r="880" spans="2:65" s="1" customFormat="1" ht="36">
      <c r="B880" s="42"/>
      <c r="C880" s="64"/>
      <c r="D880" s="227" t="s">
        <v>2254</v>
      </c>
      <c r="E880" s="64"/>
      <c r="F880" s="273" t="s">
        <v>13779</v>
      </c>
      <c r="G880" s="64"/>
      <c r="H880" s="64"/>
      <c r="I880" s="177"/>
      <c r="J880" s="64"/>
      <c r="K880" s="64"/>
      <c r="L880" s="62"/>
      <c r="M880" s="223"/>
      <c r="N880" s="43"/>
      <c r="O880" s="43"/>
      <c r="P880" s="43"/>
      <c r="Q880" s="43"/>
      <c r="R880" s="43"/>
      <c r="S880" s="43"/>
      <c r="T880" s="79"/>
      <c r="AT880" s="25" t="s">
        <v>2254</v>
      </c>
      <c r="AU880" s="25" t="s">
        <v>82</v>
      </c>
    </row>
    <row r="881" spans="2:65" s="1" customFormat="1" ht="16.5" customHeight="1">
      <c r="B881" s="42"/>
      <c r="C881" s="209" t="s">
        <v>2444</v>
      </c>
      <c r="D881" s="209" t="s">
        <v>498</v>
      </c>
      <c r="E881" s="210" t="s">
        <v>13780</v>
      </c>
      <c r="F881" s="211" t="s">
        <v>13652</v>
      </c>
      <c r="G881" s="212" t="s">
        <v>13632</v>
      </c>
      <c r="H881" s="213">
        <v>1</v>
      </c>
      <c r="I881" s="214"/>
      <c r="J881" s="215">
        <f>ROUND(I881*H881,2)</f>
        <v>0</v>
      </c>
      <c r="K881" s="211" t="s">
        <v>23</v>
      </c>
      <c r="L881" s="62"/>
      <c r="M881" s="216" t="s">
        <v>23</v>
      </c>
      <c r="N881" s="217" t="s">
        <v>44</v>
      </c>
      <c r="O881" s="43"/>
      <c r="P881" s="218">
        <f>O881*H881</f>
        <v>0</v>
      </c>
      <c r="Q881" s="218">
        <v>0</v>
      </c>
      <c r="R881" s="218">
        <f>Q881*H881</f>
        <v>0</v>
      </c>
      <c r="S881" s="218">
        <v>0</v>
      </c>
      <c r="T881" s="219">
        <f>S881*H881</f>
        <v>0</v>
      </c>
      <c r="AR881" s="25" t="s">
        <v>502</v>
      </c>
      <c r="AT881" s="25" t="s">
        <v>498</v>
      </c>
      <c r="AU881" s="25" t="s">
        <v>82</v>
      </c>
      <c r="AY881" s="25" t="s">
        <v>492</v>
      </c>
      <c r="BE881" s="220">
        <f>IF(N881="základní",J881,0)</f>
        <v>0</v>
      </c>
      <c r="BF881" s="220">
        <f>IF(N881="snížená",J881,0)</f>
        <v>0</v>
      </c>
      <c r="BG881" s="220">
        <f>IF(N881="zákl. přenesená",J881,0)</f>
        <v>0</v>
      </c>
      <c r="BH881" s="220">
        <f>IF(N881="sníž. přenesená",J881,0)</f>
        <v>0</v>
      </c>
      <c r="BI881" s="220">
        <f>IF(N881="nulová",J881,0)</f>
        <v>0</v>
      </c>
      <c r="BJ881" s="25" t="s">
        <v>80</v>
      </c>
      <c r="BK881" s="220">
        <f>ROUND(I881*H881,2)</f>
        <v>0</v>
      </c>
      <c r="BL881" s="25" t="s">
        <v>502</v>
      </c>
      <c r="BM881" s="25" t="s">
        <v>4265</v>
      </c>
    </row>
    <row r="882" spans="2:65" s="1" customFormat="1">
      <c r="B882" s="42"/>
      <c r="C882" s="64"/>
      <c r="D882" s="221" t="s">
        <v>506</v>
      </c>
      <c r="E882" s="64"/>
      <c r="F882" s="222" t="s">
        <v>13652</v>
      </c>
      <c r="G882" s="64"/>
      <c r="H882" s="64"/>
      <c r="I882" s="177"/>
      <c r="J882" s="64"/>
      <c r="K882" s="64"/>
      <c r="L882" s="62"/>
      <c r="M882" s="223"/>
      <c r="N882" s="43"/>
      <c r="O882" s="43"/>
      <c r="P882" s="43"/>
      <c r="Q882" s="43"/>
      <c r="R882" s="43"/>
      <c r="S882" s="43"/>
      <c r="T882" s="79"/>
      <c r="AT882" s="25" t="s">
        <v>506</v>
      </c>
      <c r="AU882" s="25" t="s">
        <v>82</v>
      </c>
    </row>
    <row r="883" spans="2:65" s="1" customFormat="1" ht="24">
      <c r="B883" s="42"/>
      <c r="C883" s="64"/>
      <c r="D883" s="227" t="s">
        <v>2254</v>
      </c>
      <c r="E883" s="64"/>
      <c r="F883" s="273" t="s">
        <v>13661</v>
      </c>
      <c r="G883" s="64"/>
      <c r="H883" s="64"/>
      <c r="I883" s="177"/>
      <c r="J883" s="64"/>
      <c r="K883" s="64"/>
      <c r="L883" s="62"/>
      <c r="M883" s="223"/>
      <c r="N883" s="43"/>
      <c r="O883" s="43"/>
      <c r="P883" s="43"/>
      <c r="Q883" s="43"/>
      <c r="R883" s="43"/>
      <c r="S883" s="43"/>
      <c r="T883" s="79"/>
      <c r="AT883" s="25" t="s">
        <v>2254</v>
      </c>
      <c r="AU883" s="25" t="s">
        <v>82</v>
      </c>
    </row>
    <row r="884" spans="2:65" s="1" customFormat="1" ht="16.5" customHeight="1">
      <c r="B884" s="42"/>
      <c r="C884" s="209" t="s">
        <v>2450</v>
      </c>
      <c r="D884" s="209" t="s">
        <v>498</v>
      </c>
      <c r="E884" s="210" t="s">
        <v>13781</v>
      </c>
      <c r="F884" s="211" t="s">
        <v>13652</v>
      </c>
      <c r="G884" s="212" t="s">
        <v>13632</v>
      </c>
      <c r="H884" s="213">
        <v>1</v>
      </c>
      <c r="I884" s="214"/>
      <c r="J884" s="215">
        <f>ROUND(I884*H884,2)</f>
        <v>0</v>
      </c>
      <c r="K884" s="211" t="s">
        <v>23</v>
      </c>
      <c r="L884" s="62"/>
      <c r="M884" s="216" t="s">
        <v>23</v>
      </c>
      <c r="N884" s="217" t="s">
        <v>44</v>
      </c>
      <c r="O884" s="43"/>
      <c r="P884" s="218">
        <f>O884*H884</f>
        <v>0</v>
      </c>
      <c r="Q884" s="218">
        <v>0</v>
      </c>
      <c r="R884" s="218">
        <f>Q884*H884</f>
        <v>0</v>
      </c>
      <c r="S884" s="218">
        <v>0</v>
      </c>
      <c r="T884" s="219">
        <f>S884*H884</f>
        <v>0</v>
      </c>
      <c r="AR884" s="25" t="s">
        <v>502</v>
      </c>
      <c r="AT884" s="25" t="s">
        <v>498</v>
      </c>
      <c r="AU884" s="25" t="s">
        <v>82</v>
      </c>
      <c r="AY884" s="25" t="s">
        <v>492</v>
      </c>
      <c r="BE884" s="220">
        <f>IF(N884="základní",J884,0)</f>
        <v>0</v>
      </c>
      <c r="BF884" s="220">
        <f>IF(N884="snížená",J884,0)</f>
        <v>0</v>
      </c>
      <c r="BG884" s="220">
        <f>IF(N884="zákl. přenesená",J884,0)</f>
        <v>0</v>
      </c>
      <c r="BH884" s="220">
        <f>IF(N884="sníž. přenesená",J884,0)</f>
        <v>0</v>
      </c>
      <c r="BI884" s="220">
        <f>IF(N884="nulová",J884,0)</f>
        <v>0</v>
      </c>
      <c r="BJ884" s="25" t="s">
        <v>80</v>
      </c>
      <c r="BK884" s="220">
        <f>ROUND(I884*H884,2)</f>
        <v>0</v>
      </c>
      <c r="BL884" s="25" t="s">
        <v>502</v>
      </c>
      <c r="BM884" s="25" t="s">
        <v>4275</v>
      </c>
    </row>
    <row r="885" spans="2:65" s="1" customFormat="1">
      <c r="B885" s="42"/>
      <c r="C885" s="64"/>
      <c r="D885" s="221" t="s">
        <v>506</v>
      </c>
      <c r="E885" s="64"/>
      <c r="F885" s="222" t="s">
        <v>13652</v>
      </c>
      <c r="G885" s="64"/>
      <c r="H885" s="64"/>
      <c r="I885" s="177"/>
      <c r="J885" s="64"/>
      <c r="K885" s="64"/>
      <c r="L885" s="62"/>
      <c r="M885" s="223"/>
      <c r="N885" s="43"/>
      <c r="O885" s="43"/>
      <c r="P885" s="43"/>
      <c r="Q885" s="43"/>
      <c r="R885" s="43"/>
      <c r="S885" s="43"/>
      <c r="T885" s="79"/>
      <c r="AT885" s="25" t="s">
        <v>506</v>
      </c>
      <c r="AU885" s="25" t="s">
        <v>82</v>
      </c>
    </row>
    <row r="886" spans="2:65" s="1" customFormat="1" ht="60">
      <c r="B886" s="42"/>
      <c r="C886" s="64"/>
      <c r="D886" s="227" t="s">
        <v>2254</v>
      </c>
      <c r="E886" s="64"/>
      <c r="F886" s="273" t="s">
        <v>13663</v>
      </c>
      <c r="G886" s="64"/>
      <c r="H886" s="64"/>
      <c r="I886" s="177"/>
      <c r="J886" s="64"/>
      <c r="K886" s="64"/>
      <c r="L886" s="62"/>
      <c r="M886" s="223"/>
      <c r="N886" s="43"/>
      <c r="O886" s="43"/>
      <c r="P886" s="43"/>
      <c r="Q886" s="43"/>
      <c r="R886" s="43"/>
      <c r="S886" s="43"/>
      <c r="T886" s="79"/>
      <c r="AT886" s="25" t="s">
        <v>2254</v>
      </c>
      <c r="AU886" s="25" t="s">
        <v>82</v>
      </c>
    </row>
    <row r="887" spans="2:65" s="1" customFormat="1" ht="16.5" customHeight="1">
      <c r="B887" s="42"/>
      <c r="C887" s="209" t="s">
        <v>2454</v>
      </c>
      <c r="D887" s="209" t="s">
        <v>498</v>
      </c>
      <c r="E887" s="210" t="s">
        <v>13782</v>
      </c>
      <c r="F887" s="211" t="s">
        <v>13652</v>
      </c>
      <c r="G887" s="212" t="s">
        <v>13632</v>
      </c>
      <c r="H887" s="213">
        <v>1</v>
      </c>
      <c r="I887" s="214"/>
      <c r="J887" s="215">
        <f>ROUND(I887*H887,2)</f>
        <v>0</v>
      </c>
      <c r="K887" s="211" t="s">
        <v>23</v>
      </c>
      <c r="L887" s="62"/>
      <c r="M887" s="216" t="s">
        <v>23</v>
      </c>
      <c r="N887" s="217" t="s">
        <v>44</v>
      </c>
      <c r="O887" s="43"/>
      <c r="P887" s="218">
        <f>O887*H887</f>
        <v>0</v>
      </c>
      <c r="Q887" s="218">
        <v>0</v>
      </c>
      <c r="R887" s="218">
        <f>Q887*H887</f>
        <v>0</v>
      </c>
      <c r="S887" s="218">
        <v>0</v>
      </c>
      <c r="T887" s="219">
        <f>S887*H887</f>
        <v>0</v>
      </c>
      <c r="AR887" s="25" t="s">
        <v>502</v>
      </c>
      <c r="AT887" s="25" t="s">
        <v>498</v>
      </c>
      <c r="AU887" s="25" t="s">
        <v>82</v>
      </c>
      <c r="AY887" s="25" t="s">
        <v>492</v>
      </c>
      <c r="BE887" s="220">
        <f>IF(N887="základní",J887,0)</f>
        <v>0</v>
      </c>
      <c r="BF887" s="220">
        <f>IF(N887="snížená",J887,0)</f>
        <v>0</v>
      </c>
      <c r="BG887" s="220">
        <f>IF(N887="zákl. přenesená",J887,0)</f>
        <v>0</v>
      </c>
      <c r="BH887" s="220">
        <f>IF(N887="sníž. přenesená",J887,0)</f>
        <v>0</v>
      </c>
      <c r="BI887" s="220">
        <f>IF(N887="nulová",J887,0)</f>
        <v>0</v>
      </c>
      <c r="BJ887" s="25" t="s">
        <v>80</v>
      </c>
      <c r="BK887" s="220">
        <f>ROUND(I887*H887,2)</f>
        <v>0</v>
      </c>
      <c r="BL887" s="25" t="s">
        <v>502</v>
      </c>
      <c r="BM887" s="25" t="s">
        <v>4285</v>
      </c>
    </row>
    <row r="888" spans="2:65" s="1" customFormat="1">
      <c r="B888" s="42"/>
      <c r="C888" s="64"/>
      <c r="D888" s="221" t="s">
        <v>506</v>
      </c>
      <c r="E888" s="64"/>
      <c r="F888" s="222" t="s">
        <v>13652</v>
      </c>
      <c r="G888" s="64"/>
      <c r="H888" s="64"/>
      <c r="I888" s="177"/>
      <c r="J888" s="64"/>
      <c r="K888" s="64"/>
      <c r="L888" s="62"/>
      <c r="M888" s="223"/>
      <c r="N888" s="43"/>
      <c r="O888" s="43"/>
      <c r="P888" s="43"/>
      <c r="Q888" s="43"/>
      <c r="R888" s="43"/>
      <c r="S888" s="43"/>
      <c r="T888" s="79"/>
      <c r="AT888" s="25" t="s">
        <v>506</v>
      </c>
      <c r="AU888" s="25" t="s">
        <v>82</v>
      </c>
    </row>
    <row r="889" spans="2:65" s="1" customFormat="1" ht="24">
      <c r="B889" s="42"/>
      <c r="C889" s="64"/>
      <c r="D889" s="221" t="s">
        <v>2254</v>
      </c>
      <c r="E889" s="64"/>
      <c r="F889" s="224" t="s">
        <v>13665</v>
      </c>
      <c r="G889" s="64"/>
      <c r="H889" s="64"/>
      <c r="I889" s="177"/>
      <c r="J889" s="64"/>
      <c r="K889" s="64"/>
      <c r="L889" s="62"/>
      <c r="M889" s="223"/>
      <c r="N889" s="43"/>
      <c r="O889" s="43"/>
      <c r="P889" s="43"/>
      <c r="Q889" s="43"/>
      <c r="R889" s="43"/>
      <c r="S889" s="43"/>
      <c r="T889" s="79"/>
      <c r="AT889" s="25" t="s">
        <v>2254</v>
      </c>
      <c r="AU889" s="25" t="s">
        <v>82</v>
      </c>
    </row>
    <row r="890" spans="2:65" s="11" customFormat="1" ht="29.85" customHeight="1">
      <c r="B890" s="192"/>
      <c r="C890" s="193"/>
      <c r="D890" s="206" t="s">
        <v>72</v>
      </c>
      <c r="E890" s="207" t="s">
        <v>4886</v>
      </c>
      <c r="F890" s="207" t="s">
        <v>13783</v>
      </c>
      <c r="G890" s="193"/>
      <c r="H890" s="193"/>
      <c r="I890" s="196"/>
      <c r="J890" s="208">
        <f>BK890</f>
        <v>0</v>
      </c>
      <c r="K890" s="193"/>
      <c r="L890" s="198"/>
      <c r="M890" s="199"/>
      <c r="N890" s="200"/>
      <c r="O890" s="200"/>
      <c r="P890" s="201">
        <f>SUM(P891:P1007)</f>
        <v>0</v>
      </c>
      <c r="Q890" s="200"/>
      <c r="R890" s="201">
        <f>SUM(R891:R1007)</f>
        <v>0</v>
      </c>
      <c r="S890" s="200"/>
      <c r="T890" s="202">
        <f>SUM(T891:T1007)</f>
        <v>0</v>
      </c>
      <c r="AR890" s="203" t="s">
        <v>80</v>
      </c>
      <c r="AT890" s="204" t="s">
        <v>72</v>
      </c>
      <c r="AU890" s="204" t="s">
        <v>80</v>
      </c>
      <c r="AY890" s="203" t="s">
        <v>492</v>
      </c>
      <c r="BK890" s="205">
        <f>SUM(BK891:BK1007)</f>
        <v>0</v>
      </c>
    </row>
    <row r="891" spans="2:65" s="1" customFormat="1" ht="16.5" customHeight="1">
      <c r="B891" s="42"/>
      <c r="C891" s="209" t="s">
        <v>2458</v>
      </c>
      <c r="D891" s="209" t="s">
        <v>498</v>
      </c>
      <c r="E891" s="210" t="s">
        <v>13667</v>
      </c>
      <c r="F891" s="211" t="s">
        <v>13668</v>
      </c>
      <c r="G891" s="212" t="s">
        <v>2537</v>
      </c>
      <c r="H891" s="213">
        <v>1</v>
      </c>
      <c r="I891" s="214"/>
      <c r="J891" s="215">
        <f>ROUND(I891*H891,2)</f>
        <v>0</v>
      </c>
      <c r="K891" s="211" t="s">
        <v>23</v>
      </c>
      <c r="L891" s="62"/>
      <c r="M891" s="216" t="s">
        <v>23</v>
      </c>
      <c r="N891" s="217" t="s">
        <v>44</v>
      </c>
      <c r="O891" s="43"/>
      <c r="P891" s="218">
        <f>O891*H891</f>
        <v>0</v>
      </c>
      <c r="Q891" s="218">
        <v>0</v>
      </c>
      <c r="R891" s="218">
        <f>Q891*H891</f>
        <v>0</v>
      </c>
      <c r="S891" s="218">
        <v>0</v>
      </c>
      <c r="T891" s="219">
        <f>S891*H891</f>
        <v>0</v>
      </c>
      <c r="AR891" s="25" t="s">
        <v>502</v>
      </c>
      <c r="AT891" s="25" t="s">
        <v>498</v>
      </c>
      <c r="AU891" s="25" t="s">
        <v>82</v>
      </c>
      <c r="AY891" s="25" t="s">
        <v>492</v>
      </c>
      <c r="BE891" s="220">
        <f>IF(N891="základní",J891,0)</f>
        <v>0</v>
      </c>
      <c r="BF891" s="220">
        <f>IF(N891="snížená",J891,0)</f>
        <v>0</v>
      </c>
      <c r="BG891" s="220">
        <f>IF(N891="zákl. přenesená",J891,0)</f>
        <v>0</v>
      </c>
      <c r="BH891" s="220">
        <f>IF(N891="sníž. přenesená",J891,0)</f>
        <v>0</v>
      </c>
      <c r="BI891" s="220">
        <f>IF(N891="nulová",J891,0)</f>
        <v>0</v>
      </c>
      <c r="BJ891" s="25" t="s">
        <v>80</v>
      </c>
      <c r="BK891" s="220">
        <f>ROUND(I891*H891,2)</f>
        <v>0</v>
      </c>
      <c r="BL891" s="25" t="s">
        <v>502</v>
      </c>
      <c r="BM891" s="25" t="s">
        <v>4304</v>
      </c>
    </row>
    <row r="892" spans="2:65" s="1" customFormat="1">
      <c r="B892" s="42"/>
      <c r="C892" s="64"/>
      <c r="D892" s="221" t="s">
        <v>506</v>
      </c>
      <c r="E892" s="64"/>
      <c r="F892" s="222" t="s">
        <v>13668</v>
      </c>
      <c r="G892" s="64"/>
      <c r="H892" s="64"/>
      <c r="I892" s="177"/>
      <c r="J892" s="64"/>
      <c r="K892" s="64"/>
      <c r="L892" s="62"/>
      <c r="M892" s="223"/>
      <c r="N892" s="43"/>
      <c r="O892" s="43"/>
      <c r="P892" s="43"/>
      <c r="Q892" s="43"/>
      <c r="R892" s="43"/>
      <c r="S892" s="43"/>
      <c r="T892" s="79"/>
      <c r="AT892" s="25" t="s">
        <v>506</v>
      </c>
      <c r="AU892" s="25" t="s">
        <v>82</v>
      </c>
    </row>
    <row r="893" spans="2:65" s="1" customFormat="1" ht="48">
      <c r="B893" s="42"/>
      <c r="C893" s="64"/>
      <c r="D893" s="227" t="s">
        <v>2254</v>
      </c>
      <c r="E893" s="64"/>
      <c r="F893" s="273" t="s">
        <v>13669</v>
      </c>
      <c r="G893" s="64"/>
      <c r="H893" s="64"/>
      <c r="I893" s="177"/>
      <c r="J893" s="64"/>
      <c r="K893" s="64"/>
      <c r="L893" s="62"/>
      <c r="M893" s="223"/>
      <c r="N893" s="43"/>
      <c r="O893" s="43"/>
      <c r="P893" s="43"/>
      <c r="Q893" s="43"/>
      <c r="R893" s="43"/>
      <c r="S893" s="43"/>
      <c r="T893" s="79"/>
      <c r="AT893" s="25" t="s">
        <v>2254</v>
      </c>
      <c r="AU893" s="25" t="s">
        <v>82</v>
      </c>
    </row>
    <row r="894" spans="2:65" s="1" customFormat="1" ht="16.5" customHeight="1">
      <c r="B894" s="42"/>
      <c r="C894" s="209" t="s">
        <v>2462</v>
      </c>
      <c r="D894" s="209" t="s">
        <v>498</v>
      </c>
      <c r="E894" s="210" t="s">
        <v>13621</v>
      </c>
      <c r="F894" s="211" t="s">
        <v>13622</v>
      </c>
      <c r="G894" s="212" t="s">
        <v>2537</v>
      </c>
      <c r="H894" s="213">
        <v>1</v>
      </c>
      <c r="I894" s="214"/>
      <c r="J894" s="215">
        <f>ROUND(I894*H894,2)</f>
        <v>0</v>
      </c>
      <c r="K894" s="211" t="s">
        <v>23</v>
      </c>
      <c r="L894" s="62"/>
      <c r="M894" s="216" t="s">
        <v>23</v>
      </c>
      <c r="N894" s="217" t="s">
        <v>44</v>
      </c>
      <c r="O894" s="43"/>
      <c r="P894" s="218">
        <f>O894*H894</f>
        <v>0</v>
      </c>
      <c r="Q894" s="218">
        <v>0</v>
      </c>
      <c r="R894" s="218">
        <f>Q894*H894</f>
        <v>0</v>
      </c>
      <c r="S894" s="218">
        <v>0</v>
      </c>
      <c r="T894" s="219">
        <f>S894*H894</f>
        <v>0</v>
      </c>
      <c r="AR894" s="25" t="s">
        <v>502</v>
      </c>
      <c r="AT894" s="25" t="s">
        <v>498</v>
      </c>
      <c r="AU894" s="25" t="s">
        <v>82</v>
      </c>
      <c r="AY894" s="25" t="s">
        <v>492</v>
      </c>
      <c r="BE894" s="220">
        <f>IF(N894="základní",J894,0)</f>
        <v>0</v>
      </c>
      <c r="BF894" s="220">
        <f>IF(N894="snížená",J894,0)</f>
        <v>0</v>
      </c>
      <c r="BG894" s="220">
        <f>IF(N894="zákl. přenesená",J894,0)</f>
        <v>0</v>
      </c>
      <c r="BH894" s="220">
        <f>IF(N894="sníž. přenesená",J894,0)</f>
        <v>0</v>
      </c>
      <c r="BI894" s="220">
        <f>IF(N894="nulová",J894,0)</f>
        <v>0</v>
      </c>
      <c r="BJ894" s="25" t="s">
        <v>80</v>
      </c>
      <c r="BK894" s="220">
        <f>ROUND(I894*H894,2)</f>
        <v>0</v>
      </c>
      <c r="BL894" s="25" t="s">
        <v>502</v>
      </c>
      <c r="BM894" s="25" t="s">
        <v>4314</v>
      </c>
    </row>
    <row r="895" spans="2:65" s="1" customFormat="1">
      <c r="B895" s="42"/>
      <c r="C895" s="64"/>
      <c r="D895" s="221" t="s">
        <v>506</v>
      </c>
      <c r="E895" s="64"/>
      <c r="F895" s="222" t="s">
        <v>13622</v>
      </c>
      <c r="G895" s="64"/>
      <c r="H895" s="64"/>
      <c r="I895" s="177"/>
      <c r="J895" s="64"/>
      <c r="K895" s="64"/>
      <c r="L895" s="62"/>
      <c r="M895" s="223"/>
      <c r="N895" s="43"/>
      <c r="O895" s="43"/>
      <c r="P895" s="43"/>
      <c r="Q895" s="43"/>
      <c r="R895" s="43"/>
      <c r="S895" s="43"/>
      <c r="T895" s="79"/>
      <c r="AT895" s="25" t="s">
        <v>506</v>
      </c>
      <c r="AU895" s="25" t="s">
        <v>82</v>
      </c>
    </row>
    <row r="896" spans="2:65" s="1" customFormat="1" ht="24">
      <c r="B896" s="42"/>
      <c r="C896" s="64"/>
      <c r="D896" s="227" t="s">
        <v>2254</v>
      </c>
      <c r="E896" s="64"/>
      <c r="F896" s="273" t="s">
        <v>13623</v>
      </c>
      <c r="G896" s="64"/>
      <c r="H896" s="64"/>
      <c r="I896" s="177"/>
      <c r="J896" s="64"/>
      <c r="K896" s="64"/>
      <c r="L896" s="62"/>
      <c r="M896" s="223"/>
      <c r="N896" s="43"/>
      <c r="O896" s="43"/>
      <c r="P896" s="43"/>
      <c r="Q896" s="43"/>
      <c r="R896" s="43"/>
      <c r="S896" s="43"/>
      <c r="T896" s="79"/>
      <c r="AT896" s="25" t="s">
        <v>2254</v>
      </c>
      <c r="AU896" s="25" t="s">
        <v>82</v>
      </c>
    </row>
    <row r="897" spans="2:65" s="1" customFormat="1" ht="16.5" customHeight="1">
      <c r="B897" s="42"/>
      <c r="C897" s="209" t="s">
        <v>2465</v>
      </c>
      <c r="D897" s="209" t="s">
        <v>498</v>
      </c>
      <c r="E897" s="210" t="s">
        <v>13624</v>
      </c>
      <c r="F897" s="211" t="s">
        <v>13625</v>
      </c>
      <c r="G897" s="212" t="s">
        <v>2537</v>
      </c>
      <c r="H897" s="213">
        <v>1</v>
      </c>
      <c r="I897" s="214"/>
      <c r="J897" s="215">
        <f>ROUND(I897*H897,2)</f>
        <v>0</v>
      </c>
      <c r="K897" s="211" t="s">
        <v>23</v>
      </c>
      <c r="L897" s="62"/>
      <c r="M897" s="216" t="s">
        <v>23</v>
      </c>
      <c r="N897" s="217" t="s">
        <v>44</v>
      </c>
      <c r="O897" s="43"/>
      <c r="P897" s="218">
        <f>O897*H897</f>
        <v>0</v>
      </c>
      <c r="Q897" s="218">
        <v>0</v>
      </c>
      <c r="R897" s="218">
        <f>Q897*H897</f>
        <v>0</v>
      </c>
      <c r="S897" s="218">
        <v>0</v>
      </c>
      <c r="T897" s="219">
        <f>S897*H897</f>
        <v>0</v>
      </c>
      <c r="AR897" s="25" t="s">
        <v>502</v>
      </c>
      <c r="AT897" s="25" t="s">
        <v>498</v>
      </c>
      <c r="AU897" s="25" t="s">
        <v>82</v>
      </c>
      <c r="AY897" s="25" t="s">
        <v>492</v>
      </c>
      <c r="BE897" s="220">
        <f>IF(N897="základní",J897,0)</f>
        <v>0</v>
      </c>
      <c r="BF897" s="220">
        <f>IF(N897="snížená",J897,0)</f>
        <v>0</v>
      </c>
      <c r="BG897" s="220">
        <f>IF(N897="zákl. přenesená",J897,0)</f>
        <v>0</v>
      </c>
      <c r="BH897" s="220">
        <f>IF(N897="sníž. přenesená",J897,0)</f>
        <v>0</v>
      </c>
      <c r="BI897" s="220">
        <f>IF(N897="nulová",J897,0)</f>
        <v>0</v>
      </c>
      <c r="BJ897" s="25" t="s">
        <v>80</v>
      </c>
      <c r="BK897" s="220">
        <f>ROUND(I897*H897,2)</f>
        <v>0</v>
      </c>
      <c r="BL897" s="25" t="s">
        <v>502</v>
      </c>
      <c r="BM897" s="25" t="s">
        <v>4324</v>
      </c>
    </row>
    <row r="898" spans="2:65" s="1" customFormat="1">
      <c r="B898" s="42"/>
      <c r="C898" s="64"/>
      <c r="D898" s="221" t="s">
        <v>506</v>
      </c>
      <c r="E898" s="64"/>
      <c r="F898" s="222" t="s">
        <v>13625</v>
      </c>
      <c r="G898" s="64"/>
      <c r="H898" s="64"/>
      <c r="I898" s="177"/>
      <c r="J898" s="64"/>
      <c r="K898" s="64"/>
      <c r="L898" s="62"/>
      <c r="M898" s="223"/>
      <c r="N898" s="43"/>
      <c r="O898" s="43"/>
      <c r="P898" s="43"/>
      <c r="Q898" s="43"/>
      <c r="R898" s="43"/>
      <c r="S898" s="43"/>
      <c r="T898" s="79"/>
      <c r="AT898" s="25" t="s">
        <v>506</v>
      </c>
      <c r="AU898" s="25" t="s">
        <v>82</v>
      </c>
    </row>
    <row r="899" spans="2:65" s="1" customFormat="1" ht="48">
      <c r="B899" s="42"/>
      <c r="C899" s="64"/>
      <c r="D899" s="227" t="s">
        <v>2254</v>
      </c>
      <c r="E899" s="64"/>
      <c r="F899" s="273" t="s">
        <v>13626</v>
      </c>
      <c r="G899" s="64"/>
      <c r="H899" s="64"/>
      <c r="I899" s="177"/>
      <c r="J899" s="64"/>
      <c r="K899" s="64"/>
      <c r="L899" s="62"/>
      <c r="M899" s="223"/>
      <c r="N899" s="43"/>
      <c r="O899" s="43"/>
      <c r="P899" s="43"/>
      <c r="Q899" s="43"/>
      <c r="R899" s="43"/>
      <c r="S899" s="43"/>
      <c r="T899" s="79"/>
      <c r="AT899" s="25" t="s">
        <v>2254</v>
      </c>
      <c r="AU899" s="25" t="s">
        <v>82</v>
      </c>
    </row>
    <row r="900" spans="2:65" s="1" customFormat="1" ht="16.5" customHeight="1">
      <c r="B900" s="42"/>
      <c r="C900" s="209" t="s">
        <v>341</v>
      </c>
      <c r="D900" s="209" t="s">
        <v>498</v>
      </c>
      <c r="E900" s="210" t="s">
        <v>13718</v>
      </c>
      <c r="F900" s="211" t="s">
        <v>13719</v>
      </c>
      <c r="G900" s="212" t="s">
        <v>2537</v>
      </c>
      <c r="H900" s="213">
        <v>1</v>
      </c>
      <c r="I900" s="214"/>
      <c r="J900" s="215">
        <f>ROUND(I900*H900,2)</f>
        <v>0</v>
      </c>
      <c r="K900" s="211" t="s">
        <v>23</v>
      </c>
      <c r="L900" s="62"/>
      <c r="M900" s="216" t="s">
        <v>23</v>
      </c>
      <c r="N900" s="217" t="s">
        <v>44</v>
      </c>
      <c r="O900" s="43"/>
      <c r="P900" s="218">
        <f>O900*H900</f>
        <v>0</v>
      </c>
      <c r="Q900" s="218">
        <v>0</v>
      </c>
      <c r="R900" s="218">
        <f>Q900*H900</f>
        <v>0</v>
      </c>
      <c r="S900" s="218">
        <v>0</v>
      </c>
      <c r="T900" s="219">
        <f>S900*H900</f>
        <v>0</v>
      </c>
      <c r="AR900" s="25" t="s">
        <v>502</v>
      </c>
      <c r="AT900" s="25" t="s">
        <v>498</v>
      </c>
      <c r="AU900" s="25" t="s">
        <v>82</v>
      </c>
      <c r="AY900" s="25" t="s">
        <v>492</v>
      </c>
      <c r="BE900" s="220">
        <f>IF(N900="základní",J900,0)</f>
        <v>0</v>
      </c>
      <c r="BF900" s="220">
        <f>IF(N900="snížená",J900,0)</f>
        <v>0</v>
      </c>
      <c r="BG900" s="220">
        <f>IF(N900="zákl. přenesená",J900,0)</f>
        <v>0</v>
      </c>
      <c r="BH900" s="220">
        <f>IF(N900="sníž. přenesená",J900,0)</f>
        <v>0</v>
      </c>
      <c r="BI900" s="220">
        <f>IF(N900="nulová",J900,0)</f>
        <v>0</v>
      </c>
      <c r="BJ900" s="25" t="s">
        <v>80</v>
      </c>
      <c r="BK900" s="220">
        <f>ROUND(I900*H900,2)</f>
        <v>0</v>
      </c>
      <c r="BL900" s="25" t="s">
        <v>502</v>
      </c>
      <c r="BM900" s="25" t="s">
        <v>4334</v>
      </c>
    </row>
    <row r="901" spans="2:65" s="1" customFormat="1">
      <c r="B901" s="42"/>
      <c r="C901" s="64"/>
      <c r="D901" s="221" t="s">
        <v>506</v>
      </c>
      <c r="E901" s="64"/>
      <c r="F901" s="222" t="s">
        <v>13719</v>
      </c>
      <c r="G901" s="64"/>
      <c r="H901" s="64"/>
      <c r="I901" s="177"/>
      <c r="J901" s="64"/>
      <c r="K901" s="64"/>
      <c r="L901" s="62"/>
      <c r="M901" s="223"/>
      <c r="N901" s="43"/>
      <c r="O901" s="43"/>
      <c r="P901" s="43"/>
      <c r="Q901" s="43"/>
      <c r="R901" s="43"/>
      <c r="S901" s="43"/>
      <c r="T901" s="79"/>
      <c r="AT901" s="25" t="s">
        <v>506</v>
      </c>
      <c r="AU901" s="25" t="s">
        <v>82</v>
      </c>
    </row>
    <row r="902" spans="2:65" s="1" customFormat="1" ht="144">
      <c r="B902" s="42"/>
      <c r="C902" s="64"/>
      <c r="D902" s="227" t="s">
        <v>2254</v>
      </c>
      <c r="E902" s="64"/>
      <c r="F902" s="273" t="s">
        <v>13720</v>
      </c>
      <c r="G902" s="64"/>
      <c r="H902" s="64"/>
      <c r="I902" s="177"/>
      <c r="J902" s="64"/>
      <c r="K902" s="64"/>
      <c r="L902" s="62"/>
      <c r="M902" s="223"/>
      <c r="N902" s="43"/>
      <c r="O902" s="43"/>
      <c r="P902" s="43"/>
      <c r="Q902" s="43"/>
      <c r="R902" s="43"/>
      <c r="S902" s="43"/>
      <c r="T902" s="79"/>
      <c r="AT902" s="25" t="s">
        <v>2254</v>
      </c>
      <c r="AU902" s="25" t="s">
        <v>82</v>
      </c>
    </row>
    <row r="903" spans="2:65" s="1" customFormat="1" ht="16.5" customHeight="1">
      <c r="B903" s="42"/>
      <c r="C903" s="209" t="s">
        <v>2471</v>
      </c>
      <c r="D903" s="209" t="s">
        <v>498</v>
      </c>
      <c r="E903" s="210" t="s">
        <v>13721</v>
      </c>
      <c r="F903" s="211" t="s">
        <v>13719</v>
      </c>
      <c r="G903" s="212" t="s">
        <v>2537</v>
      </c>
      <c r="H903" s="213">
        <v>2</v>
      </c>
      <c r="I903" s="214"/>
      <c r="J903" s="215">
        <f>ROUND(I903*H903,2)</f>
        <v>0</v>
      </c>
      <c r="K903" s="211" t="s">
        <v>23</v>
      </c>
      <c r="L903" s="62"/>
      <c r="M903" s="216" t="s">
        <v>23</v>
      </c>
      <c r="N903" s="217" t="s">
        <v>44</v>
      </c>
      <c r="O903" s="43"/>
      <c r="P903" s="218">
        <f>O903*H903</f>
        <v>0</v>
      </c>
      <c r="Q903" s="218">
        <v>0</v>
      </c>
      <c r="R903" s="218">
        <f>Q903*H903</f>
        <v>0</v>
      </c>
      <c r="S903" s="218">
        <v>0</v>
      </c>
      <c r="T903" s="219">
        <f>S903*H903</f>
        <v>0</v>
      </c>
      <c r="AR903" s="25" t="s">
        <v>502</v>
      </c>
      <c r="AT903" s="25" t="s">
        <v>498</v>
      </c>
      <c r="AU903" s="25" t="s">
        <v>82</v>
      </c>
      <c r="AY903" s="25" t="s">
        <v>492</v>
      </c>
      <c r="BE903" s="220">
        <f>IF(N903="základní",J903,0)</f>
        <v>0</v>
      </c>
      <c r="BF903" s="220">
        <f>IF(N903="snížená",J903,0)</f>
        <v>0</v>
      </c>
      <c r="BG903" s="220">
        <f>IF(N903="zákl. přenesená",J903,0)</f>
        <v>0</v>
      </c>
      <c r="BH903" s="220">
        <f>IF(N903="sníž. přenesená",J903,0)</f>
        <v>0</v>
      </c>
      <c r="BI903" s="220">
        <f>IF(N903="nulová",J903,0)</f>
        <v>0</v>
      </c>
      <c r="BJ903" s="25" t="s">
        <v>80</v>
      </c>
      <c r="BK903" s="220">
        <f>ROUND(I903*H903,2)</f>
        <v>0</v>
      </c>
      <c r="BL903" s="25" t="s">
        <v>502</v>
      </c>
      <c r="BM903" s="25" t="s">
        <v>4344</v>
      </c>
    </row>
    <row r="904" spans="2:65" s="1" customFormat="1">
      <c r="B904" s="42"/>
      <c r="C904" s="64"/>
      <c r="D904" s="221" t="s">
        <v>506</v>
      </c>
      <c r="E904" s="64"/>
      <c r="F904" s="222" t="s">
        <v>13719</v>
      </c>
      <c r="G904" s="64"/>
      <c r="H904" s="64"/>
      <c r="I904" s="177"/>
      <c r="J904" s="64"/>
      <c r="K904" s="64"/>
      <c r="L904" s="62"/>
      <c r="M904" s="223"/>
      <c r="N904" s="43"/>
      <c r="O904" s="43"/>
      <c r="P904" s="43"/>
      <c r="Q904" s="43"/>
      <c r="R904" s="43"/>
      <c r="S904" s="43"/>
      <c r="T904" s="79"/>
      <c r="AT904" s="25" t="s">
        <v>506</v>
      </c>
      <c r="AU904" s="25" t="s">
        <v>82</v>
      </c>
    </row>
    <row r="905" spans="2:65" s="1" customFormat="1" ht="24">
      <c r="B905" s="42"/>
      <c r="C905" s="64"/>
      <c r="D905" s="227" t="s">
        <v>2254</v>
      </c>
      <c r="E905" s="64"/>
      <c r="F905" s="273" t="s">
        <v>13722</v>
      </c>
      <c r="G905" s="64"/>
      <c r="H905" s="64"/>
      <c r="I905" s="177"/>
      <c r="J905" s="64"/>
      <c r="K905" s="64"/>
      <c r="L905" s="62"/>
      <c r="M905" s="223"/>
      <c r="N905" s="43"/>
      <c r="O905" s="43"/>
      <c r="P905" s="43"/>
      <c r="Q905" s="43"/>
      <c r="R905" s="43"/>
      <c r="S905" s="43"/>
      <c r="T905" s="79"/>
      <c r="AT905" s="25" t="s">
        <v>2254</v>
      </c>
      <c r="AU905" s="25" t="s">
        <v>82</v>
      </c>
    </row>
    <row r="906" spans="2:65" s="1" customFormat="1" ht="16.5" customHeight="1">
      <c r="B906" s="42"/>
      <c r="C906" s="209" t="s">
        <v>2475</v>
      </c>
      <c r="D906" s="209" t="s">
        <v>498</v>
      </c>
      <c r="E906" s="210" t="s">
        <v>13698</v>
      </c>
      <c r="F906" s="211" t="s">
        <v>13699</v>
      </c>
      <c r="G906" s="212" t="s">
        <v>2537</v>
      </c>
      <c r="H906" s="213">
        <v>1</v>
      </c>
      <c r="I906" s="214"/>
      <c r="J906" s="215">
        <f>ROUND(I906*H906,2)</f>
        <v>0</v>
      </c>
      <c r="K906" s="211" t="s">
        <v>23</v>
      </c>
      <c r="L906" s="62"/>
      <c r="M906" s="216" t="s">
        <v>23</v>
      </c>
      <c r="N906" s="217" t="s">
        <v>44</v>
      </c>
      <c r="O906" s="43"/>
      <c r="P906" s="218">
        <f>O906*H906</f>
        <v>0</v>
      </c>
      <c r="Q906" s="218">
        <v>0</v>
      </c>
      <c r="R906" s="218">
        <f>Q906*H906</f>
        <v>0</v>
      </c>
      <c r="S906" s="218">
        <v>0</v>
      </c>
      <c r="T906" s="219">
        <f>S906*H906</f>
        <v>0</v>
      </c>
      <c r="AR906" s="25" t="s">
        <v>502</v>
      </c>
      <c r="AT906" s="25" t="s">
        <v>498</v>
      </c>
      <c r="AU906" s="25" t="s">
        <v>82</v>
      </c>
      <c r="AY906" s="25" t="s">
        <v>492</v>
      </c>
      <c r="BE906" s="220">
        <f>IF(N906="základní",J906,0)</f>
        <v>0</v>
      </c>
      <c r="BF906" s="220">
        <f>IF(N906="snížená",J906,0)</f>
        <v>0</v>
      </c>
      <c r="BG906" s="220">
        <f>IF(N906="zákl. přenesená",J906,0)</f>
        <v>0</v>
      </c>
      <c r="BH906" s="220">
        <f>IF(N906="sníž. přenesená",J906,0)</f>
        <v>0</v>
      </c>
      <c r="BI906" s="220">
        <f>IF(N906="nulová",J906,0)</f>
        <v>0</v>
      </c>
      <c r="BJ906" s="25" t="s">
        <v>80</v>
      </c>
      <c r="BK906" s="220">
        <f>ROUND(I906*H906,2)</f>
        <v>0</v>
      </c>
      <c r="BL906" s="25" t="s">
        <v>502</v>
      </c>
      <c r="BM906" s="25" t="s">
        <v>4354</v>
      </c>
    </row>
    <row r="907" spans="2:65" s="1" customFormat="1">
      <c r="B907" s="42"/>
      <c r="C907" s="64"/>
      <c r="D907" s="221" t="s">
        <v>506</v>
      </c>
      <c r="E907" s="64"/>
      <c r="F907" s="222" t="s">
        <v>13699</v>
      </c>
      <c r="G907" s="64"/>
      <c r="H907" s="64"/>
      <c r="I907" s="177"/>
      <c r="J907" s="64"/>
      <c r="K907" s="64"/>
      <c r="L907" s="62"/>
      <c r="M907" s="223"/>
      <c r="N907" s="43"/>
      <c r="O907" s="43"/>
      <c r="P907" s="43"/>
      <c r="Q907" s="43"/>
      <c r="R907" s="43"/>
      <c r="S907" s="43"/>
      <c r="T907" s="79"/>
      <c r="AT907" s="25" t="s">
        <v>506</v>
      </c>
      <c r="AU907" s="25" t="s">
        <v>82</v>
      </c>
    </row>
    <row r="908" spans="2:65" s="1" customFormat="1" ht="60">
      <c r="B908" s="42"/>
      <c r="C908" s="64"/>
      <c r="D908" s="227" t="s">
        <v>2254</v>
      </c>
      <c r="E908" s="64"/>
      <c r="F908" s="273" t="s">
        <v>13700</v>
      </c>
      <c r="G908" s="64"/>
      <c r="H908" s="64"/>
      <c r="I908" s="177"/>
      <c r="J908" s="64"/>
      <c r="K908" s="64"/>
      <c r="L908" s="62"/>
      <c r="M908" s="223"/>
      <c r="N908" s="43"/>
      <c r="O908" s="43"/>
      <c r="P908" s="43"/>
      <c r="Q908" s="43"/>
      <c r="R908" s="43"/>
      <c r="S908" s="43"/>
      <c r="T908" s="79"/>
      <c r="AT908" s="25" t="s">
        <v>2254</v>
      </c>
      <c r="AU908" s="25" t="s">
        <v>82</v>
      </c>
    </row>
    <row r="909" spans="2:65" s="1" customFormat="1" ht="16.5" customHeight="1">
      <c r="B909" s="42"/>
      <c r="C909" s="209" t="s">
        <v>2479</v>
      </c>
      <c r="D909" s="209" t="s">
        <v>498</v>
      </c>
      <c r="E909" s="210" t="s">
        <v>13695</v>
      </c>
      <c r="F909" s="211" t="s">
        <v>13696</v>
      </c>
      <c r="G909" s="212" t="s">
        <v>2537</v>
      </c>
      <c r="H909" s="213">
        <v>2</v>
      </c>
      <c r="I909" s="214"/>
      <c r="J909" s="215">
        <f>ROUND(I909*H909,2)</f>
        <v>0</v>
      </c>
      <c r="K909" s="211" t="s">
        <v>23</v>
      </c>
      <c r="L909" s="62"/>
      <c r="M909" s="216" t="s">
        <v>23</v>
      </c>
      <c r="N909" s="217" t="s">
        <v>44</v>
      </c>
      <c r="O909" s="43"/>
      <c r="P909" s="218">
        <f>O909*H909</f>
        <v>0</v>
      </c>
      <c r="Q909" s="218">
        <v>0</v>
      </c>
      <c r="R909" s="218">
        <f>Q909*H909</f>
        <v>0</v>
      </c>
      <c r="S909" s="218">
        <v>0</v>
      </c>
      <c r="T909" s="219">
        <f>S909*H909</f>
        <v>0</v>
      </c>
      <c r="AR909" s="25" t="s">
        <v>502</v>
      </c>
      <c r="AT909" s="25" t="s">
        <v>498</v>
      </c>
      <c r="AU909" s="25" t="s">
        <v>82</v>
      </c>
      <c r="AY909" s="25" t="s">
        <v>492</v>
      </c>
      <c r="BE909" s="220">
        <f>IF(N909="základní",J909,0)</f>
        <v>0</v>
      </c>
      <c r="BF909" s="220">
        <f>IF(N909="snížená",J909,0)</f>
        <v>0</v>
      </c>
      <c r="BG909" s="220">
        <f>IF(N909="zákl. přenesená",J909,0)</f>
        <v>0</v>
      </c>
      <c r="BH909" s="220">
        <f>IF(N909="sníž. přenesená",J909,0)</f>
        <v>0</v>
      </c>
      <c r="BI909" s="220">
        <f>IF(N909="nulová",J909,0)</f>
        <v>0</v>
      </c>
      <c r="BJ909" s="25" t="s">
        <v>80</v>
      </c>
      <c r="BK909" s="220">
        <f>ROUND(I909*H909,2)</f>
        <v>0</v>
      </c>
      <c r="BL909" s="25" t="s">
        <v>502</v>
      </c>
      <c r="BM909" s="25" t="s">
        <v>4363</v>
      </c>
    </row>
    <row r="910" spans="2:65" s="1" customFormat="1">
      <c r="B910" s="42"/>
      <c r="C910" s="64"/>
      <c r="D910" s="221" t="s">
        <v>506</v>
      </c>
      <c r="E910" s="64"/>
      <c r="F910" s="222" t="s">
        <v>13696</v>
      </c>
      <c r="G910" s="64"/>
      <c r="H910" s="64"/>
      <c r="I910" s="177"/>
      <c r="J910" s="64"/>
      <c r="K910" s="64"/>
      <c r="L910" s="62"/>
      <c r="M910" s="223"/>
      <c r="N910" s="43"/>
      <c r="O910" s="43"/>
      <c r="P910" s="43"/>
      <c r="Q910" s="43"/>
      <c r="R910" s="43"/>
      <c r="S910" s="43"/>
      <c r="T910" s="79"/>
      <c r="AT910" s="25" t="s">
        <v>506</v>
      </c>
      <c r="AU910" s="25" t="s">
        <v>82</v>
      </c>
    </row>
    <row r="911" spans="2:65" s="1" customFormat="1" ht="48">
      <c r="B911" s="42"/>
      <c r="C911" s="64"/>
      <c r="D911" s="227" t="s">
        <v>2254</v>
      </c>
      <c r="E911" s="64"/>
      <c r="F911" s="273" t="s">
        <v>13697</v>
      </c>
      <c r="G911" s="64"/>
      <c r="H911" s="64"/>
      <c r="I911" s="177"/>
      <c r="J911" s="64"/>
      <c r="K911" s="64"/>
      <c r="L911" s="62"/>
      <c r="M911" s="223"/>
      <c r="N911" s="43"/>
      <c r="O911" s="43"/>
      <c r="P911" s="43"/>
      <c r="Q911" s="43"/>
      <c r="R911" s="43"/>
      <c r="S911" s="43"/>
      <c r="T911" s="79"/>
      <c r="AT911" s="25" t="s">
        <v>2254</v>
      </c>
      <c r="AU911" s="25" t="s">
        <v>82</v>
      </c>
    </row>
    <row r="912" spans="2:65" s="1" customFormat="1" ht="16.5" customHeight="1">
      <c r="B912" s="42"/>
      <c r="C912" s="209" t="s">
        <v>2482</v>
      </c>
      <c r="D912" s="209" t="s">
        <v>498</v>
      </c>
      <c r="E912" s="210" t="s">
        <v>13723</v>
      </c>
      <c r="F912" s="211" t="s">
        <v>13724</v>
      </c>
      <c r="G912" s="212" t="s">
        <v>2537</v>
      </c>
      <c r="H912" s="213">
        <v>2</v>
      </c>
      <c r="I912" s="214"/>
      <c r="J912" s="215">
        <f>ROUND(I912*H912,2)</f>
        <v>0</v>
      </c>
      <c r="K912" s="211" t="s">
        <v>23</v>
      </c>
      <c r="L912" s="62"/>
      <c r="M912" s="216" t="s">
        <v>23</v>
      </c>
      <c r="N912" s="217" t="s">
        <v>44</v>
      </c>
      <c r="O912" s="43"/>
      <c r="P912" s="218">
        <f>O912*H912</f>
        <v>0</v>
      </c>
      <c r="Q912" s="218">
        <v>0</v>
      </c>
      <c r="R912" s="218">
        <f>Q912*H912</f>
        <v>0</v>
      </c>
      <c r="S912" s="218">
        <v>0</v>
      </c>
      <c r="T912" s="219">
        <f>S912*H912</f>
        <v>0</v>
      </c>
      <c r="AR912" s="25" t="s">
        <v>502</v>
      </c>
      <c r="AT912" s="25" t="s">
        <v>498</v>
      </c>
      <c r="AU912" s="25" t="s">
        <v>82</v>
      </c>
      <c r="AY912" s="25" t="s">
        <v>492</v>
      </c>
      <c r="BE912" s="220">
        <f>IF(N912="základní",J912,0)</f>
        <v>0</v>
      </c>
      <c r="BF912" s="220">
        <f>IF(N912="snížená",J912,0)</f>
        <v>0</v>
      </c>
      <c r="BG912" s="220">
        <f>IF(N912="zákl. přenesená",J912,0)</f>
        <v>0</v>
      </c>
      <c r="BH912" s="220">
        <f>IF(N912="sníž. přenesená",J912,0)</f>
        <v>0</v>
      </c>
      <c r="BI912" s="220">
        <f>IF(N912="nulová",J912,0)</f>
        <v>0</v>
      </c>
      <c r="BJ912" s="25" t="s">
        <v>80</v>
      </c>
      <c r="BK912" s="220">
        <f>ROUND(I912*H912,2)</f>
        <v>0</v>
      </c>
      <c r="BL912" s="25" t="s">
        <v>502</v>
      </c>
      <c r="BM912" s="25" t="s">
        <v>4373</v>
      </c>
    </row>
    <row r="913" spans="2:65" s="1" customFormat="1">
      <c r="B913" s="42"/>
      <c r="C913" s="64"/>
      <c r="D913" s="221" t="s">
        <v>506</v>
      </c>
      <c r="E913" s="64"/>
      <c r="F913" s="222" t="s">
        <v>13724</v>
      </c>
      <c r="G913" s="64"/>
      <c r="H913" s="64"/>
      <c r="I913" s="177"/>
      <c r="J913" s="64"/>
      <c r="K913" s="64"/>
      <c r="L913" s="62"/>
      <c r="M913" s="223"/>
      <c r="N913" s="43"/>
      <c r="O913" s="43"/>
      <c r="P913" s="43"/>
      <c r="Q913" s="43"/>
      <c r="R913" s="43"/>
      <c r="S913" s="43"/>
      <c r="T913" s="79"/>
      <c r="AT913" s="25" t="s">
        <v>506</v>
      </c>
      <c r="AU913" s="25" t="s">
        <v>82</v>
      </c>
    </row>
    <row r="914" spans="2:65" s="1" customFormat="1" ht="60">
      <c r="B914" s="42"/>
      <c r="C914" s="64"/>
      <c r="D914" s="227" t="s">
        <v>2254</v>
      </c>
      <c r="E914" s="64"/>
      <c r="F914" s="273" t="s">
        <v>13725</v>
      </c>
      <c r="G914" s="64"/>
      <c r="H914" s="64"/>
      <c r="I914" s="177"/>
      <c r="J914" s="64"/>
      <c r="K914" s="64"/>
      <c r="L914" s="62"/>
      <c r="M914" s="223"/>
      <c r="N914" s="43"/>
      <c r="O914" s="43"/>
      <c r="P914" s="43"/>
      <c r="Q914" s="43"/>
      <c r="R914" s="43"/>
      <c r="S914" s="43"/>
      <c r="T914" s="79"/>
      <c r="AT914" s="25" t="s">
        <v>2254</v>
      </c>
      <c r="AU914" s="25" t="s">
        <v>82</v>
      </c>
    </row>
    <row r="915" spans="2:65" s="1" customFormat="1" ht="16.5" customHeight="1">
      <c r="B915" s="42"/>
      <c r="C915" s="209" t="s">
        <v>216</v>
      </c>
      <c r="D915" s="209" t="s">
        <v>498</v>
      </c>
      <c r="E915" s="210" t="s">
        <v>13627</v>
      </c>
      <c r="F915" s="211" t="s">
        <v>13628</v>
      </c>
      <c r="G915" s="212" t="s">
        <v>2537</v>
      </c>
      <c r="H915" s="213">
        <v>1</v>
      </c>
      <c r="I915" s="214"/>
      <c r="J915" s="215">
        <f>ROUND(I915*H915,2)</f>
        <v>0</v>
      </c>
      <c r="K915" s="211" t="s">
        <v>23</v>
      </c>
      <c r="L915" s="62"/>
      <c r="M915" s="216" t="s">
        <v>23</v>
      </c>
      <c r="N915" s="217" t="s">
        <v>44</v>
      </c>
      <c r="O915" s="43"/>
      <c r="P915" s="218">
        <f>O915*H915</f>
        <v>0</v>
      </c>
      <c r="Q915" s="218">
        <v>0</v>
      </c>
      <c r="R915" s="218">
        <f>Q915*H915</f>
        <v>0</v>
      </c>
      <c r="S915" s="218">
        <v>0</v>
      </c>
      <c r="T915" s="219">
        <f>S915*H915</f>
        <v>0</v>
      </c>
      <c r="AR915" s="25" t="s">
        <v>502</v>
      </c>
      <c r="AT915" s="25" t="s">
        <v>498</v>
      </c>
      <c r="AU915" s="25" t="s">
        <v>82</v>
      </c>
      <c r="AY915" s="25" t="s">
        <v>492</v>
      </c>
      <c r="BE915" s="220">
        <f>IF(N915="základní",J915,0)</f>
        <v>0</v>
      </c>
      <c r="BF915" s="220">
        <f>IF(N915="snížená",J915,0)</f>
        <v>0</v>
      </c>
      <c r="BG915" s="220">
        <f>IF(N915="zákl. přenesená",J915,0)</f>
        <v>0</v>
      </c>
      <c r="BH915" s="220">
        <f>IF(N915="sníž. přenesená",J915,0)</f>
        <v>0</v>
      </c>
      <c r="BI915" s="220">
        <f>IF(N915="nulová",J915,0)</f>
        <v>0</v>
      </c>
      <c r="BJ915" s="25" t="s">
        <v>80</v>
      </c>
      <c r="BK915" s="220">
        <f>ROUND(I915*H915,2)</f>
        <v>0</v>
      </c>
      <c r="BL915" s="25" t="s">
        <v>502</v>
      </c>
      <c r="BM915" s="25" t="s">
        <v>4383</v>
      </c>
    </row>
    <row r="916" spans="2:65" s="1" customFormat="1">
      <c r="B916" s="42"/>
      <c r="C916" s="64"/>
      <c r="D916" s="221" t="s">
        <v>506</v>
      </c>
      <c r="E916" s="64"/>
      <c r="F916" s="222" t="s">
        <v>13628</v>
      </c>
      <c r="G916" s="64"/>
      <c r="H916" s="64"/>
      <c r="I916" s="177"/>
      <c r="J916" s="64"/>
      <c r="K916" s="64"/>
      <c r="L916" s="62"/>
      <c r="M916" s="223"/>
      <c r="N916" s="43"/>
      <c r="O916" s="43"/>
      <c r="P916" s="43"/>
      <c r="Q916" s="43"/>
      <c r="R916" s="43"/>
      <c r="S916" s="43"/>
      <c r="T916" s="79"/>
      <c r="AT916" s="25" t="s">
        <v>506</v>
      </c>
      <c r="AU916" s="25" t="s">
        <v>82</v>
      </c>
    </row>
    <row r="917" spans="2:65" s="1" customFormat="1" ht="60">
      <c r="B917" s="42"/>
      <c r="C917" s="64"/>
      <c r="D917" s="227" t="s">
        <v>2254</v>
      </c>
      <c r="E917" s="64"/>
      <c r="F917" s="273" t="s">
        <v>13629</v>
      </c>
      <c r="G917" s="64"/>
      <c r="H917" s="64"/>
      <c r="I917" s="177"/>
      <c r="J917" s="64"/>
      <c r="K917" s="64"/>
      <c r="L917" s="62"/>
      <c r="M917" s="223"/>
      <c r="N917" s="43"/>
      <c r="O917" s="43"/>
      <c r="P917" s="43"/>
      <c r="Q917" s="43"/>
      <c r="R917" s="43"/>
      <c r="S917" s="43"/>
      <c r="T917" s="79"/>
      <c r="AT917" s="25" t="s">
        <v>2254</v>
      </c>
      <c r="AU917" s="25" t="s">
        <v>82</v>
      </c>
    </row>
    <row r="918" spans="2:65" s="1" customFormat="1" ht="16.5" customHeight="1">
      <c r="B918" s="42"/>
      <c r="C918" s="209" t="s">
        <v>1447</v>
      </c>
      <c r="D918" s="209" t="s">
        <v>498</v>
      </c>
      <c r="E918" s="210" t="s">
        <v>13726</v>
      </c>
      <c r="F918" s="211" t="s">
        <v>13727</v>
      </c>
      <c r="G918" s="212" t="s">
        <v>2537</v>
      </c>
      <c r="H918" s="213">
        <v>1</v>
      </c>
      <c r="I918" s="214"/>
      <c r="J918" s="215">
        <f>ROUND(I918*H918,2)</f>
        <v>0</v>
      </c>
      <c r="K918" s="211" t="s">
        <v>23</v>
      </c>
      <c r="L918" s="62"/>
      <c r="M918" s="216" t="s">
        <v>23</v>
      </c>
      <c r="N918" s="217" t="s">
        <v>44</v>
      </c>
      <c r="O918" s="43"/>
      <c r="P918" s="218">
        <f>O918*H918</f>
        <v>0</v>
      </c>
      <c r="Q918" s="218">
        <v>0</v>
      </c>
      <c r="R918" s="218">
        <f>Q918*H918</f>
        <v>0</v>
      </c>
      <c r="S918" s="218">
        <v>0</v>
      </c>
      <c r="T918" s="219">
        <f>S918*H918</f>
        <v>0</v>
      </c>
      <c r="AR918" s="25" t="s">
        <v>502</v>
      </c>
      <c r="AT918" s="25" t="s">
        <v>498</v>
      </c>
      <c r="AU918" s="25" t="s">
        <v>82</v>
      </c>
      <c r="AY918" s="25" t="s">
        <v>492</v>
      </c>
      <c r="BE918" s="220">
        <f>IF(N918="základní",J918,0)</f>
        <v>0</v>
      </c>
      <c r="BF918" s="220">
        <f>IF(N918="snížená",J918,0)</f>
        <v>0</v>
      </c>
      <c r="BG918" s="220">
        <f>IF(N918="zákl. přenesená",J918,0)</f>
        <v>0</v>
      </c>
      <c r="BH918" s="220">
        <f>IF(N918="sníž. přenesená",J918,0)</f>
        <v>0</v>
      </c>
      <c r="BI918" s="220">
        <f>IF(N918="nulová",J918,0)</f>
        <v>0</v>
      </c>
      <c r="BJ918" s="25" t="s">
        <v>80</v>
      </c>
      <c r="BK918" s="220">
        <f>ROUND(I918*H918,2)</f>
        <v>0</v>
      </c>
      <c r="BL918" s="25" t="s">
        <v>502</v>
      </c>
      <c r="BM918" s="25" t="s">
        <v>4393</v>
      </c>
    </row>
    <row r="919" spans="2:65" s="1" customFormat="1">
      <c r="B919" s="42"/>
      <c r="C919" s="64"/>
      <c r="D919" s="221" t="s">
        <v>506</v>
      </c>
      <c r="E919" s="64"/>
      <c r="F919" s="222" t="s">
        <v>13727</v>
      </c>
      <c r="G919" s="64"/>
      <c r="H919" s="64"/>
      <c r="I919" s="177"/>
      <c r="J919" s="64"/>
      <c r="K919" s="64"/>
      <c r="L919" s="62"/>
      <c r="M919" s="223"/>
      <c r="N919" s="43"/>
      <c r="O919" s="43"/>
      <c r="P919" s="43"/>
      <c r="Q919" s="43"/>
      <c r="R919" s="43"/>
      <c r="S919" s="43"/>
      <c r="T919" s="79"/>
      <c r="AT919" s="25" t="s">
        <v>506</v>
      </c>
      <c r="AU919" s="25" t="s">
        <v>82</v>
      </c>
    </row>
    <row r="920" spans="2:65" s="1" customFormat="1" ht="36">
      <c r="B920" s="42"/>
      <c r="C920" s="64"/>
      <c r="D920" s="227" t="s">
        <v>2254</v>
      </c>
      <c r="E920" s="64"/>
      <c r="F920" s="273" t="s">
        <v>13728</v>
      </c>
      <c r="G920" s="64"/>
      <c r="H920" s="64"/>
      <c r="I920" s="177"/>
      <c r="J920" s="64"/>
      <c r="K920" s="64"/>
      <c r="L920" s="62"/>
      <c r="M920" s="223"/>
      <c r="N920" s="43"/>
      <c r="O920" s="43"/>
      <c r="P920" s="43"/>
      <c r="Q920" s="43"/>
      <c r="R920" s="43"/>
      <c r="S920" s="43"/>
      <c r="T920" s="79"/>
      <c r="AT920" s="25" t="s">
        <v>2254</v>
      </c>
      <c r="AU920" s="25" t="s">
        <v>82</v>
      </c>
    </row>
    <row r="921" spans="2:65" s="1" customFormat="1" ht="16.5" customHeight="1">
      <c r="B921" s="42"/>
      <c r="C921" s="209" t="s">
        <v>2490</v>
      </c>
      <c r="D921" s="209" t="s">
        <v>498</v>
      </c>
      <c r="E921" s="210" t="s">
        <v>13729</v>
      </c>
      <c r="F921" s="211" t="s">
        <v>13730</v>
      </c>
      <c r="G921" s="212" t="s">
        <v>2537</v>
      </c>
      <c r="H921" s="213">
        <v>1</v>
      </c>
      <c r="I921" s="214"/>
      <c r="J921" s="215">
        <f>ROUND(I921*H921,2)</f>
        <v>0</v>
      </c>
      <c r="K921" s="211" t="s">
        <v>23</v>
      </c>
      <c r="L921" s="62"/>
      <c r="M921" s="216" t="s">
        <v>23</v>
      </c>
      <c r="N921" s="217" t="s">
        <v>44</v>
      </c>
      <c r="O921" s="43"/>
      <c r="P921" s="218">
        <f>O921*H921</f>
        <v>0</v>
      </c>
      <c r="Q921" s="218">
        <v>0</v>
      </c>
      <c r="R921" s="218">
        <f>Q921*H921</f>
        <v>0</v>
      </c>
      <c r="S921" s="218">
        <v>0</v>
      </c>
      <c r="T921" s="219">
        <f>S921*H921</f>
        <v>0</v>
      </c>
      <c r="AR921" s="25" t="s">
        <v>502</v>
      </c>
      <c r="AT921" s="25" t="s">
        <v>498</v>
      </c>
      <c r="AU921" s="25" t="s">
        <v>82</v>
      </c>
      <c r="AY921" s="25" t="s">
        <v>492</v>
      </c>
      <c r="BE921" s="220">
        <f>IF(N921="základní",J921,0)</f>
        <v>0</v>
      </c>
      <c r="BF921" s="220">
        <f>IF(N921="snížená",J921,0)</f>
        <v>0</v>
      </c>
      <c r="BG921" s="220">
        <f>IF(N921="zákl. přenesená",J921,0)</f>
        <v>0</v>
      </c>
      <c r="BH921" s="220">
        <f>IF(N921="sníž. přenesená",J921,0)</f>
        <v>0</v>
      </c>
      <c r="BI921" s="220">
        <f>IF(N921="nulová",J921,0)</f>
        <v>0</v>
      </c>
      <c r="BJ921" s="25" t="s">
        <v>80</v>
      </c>
      <c r="BK921" s="220">
        <f>ROUND(I921*H921,2)</f>
        <v>0</v>
      </c>
      <c r="BL921" s="25" t="s">
        <v>502</v>
      </c>
      <c r="BM921" s="25" t="s">
        <v>4403</v>
      </c>
    </row>
    <row r="922" spans="2:65" s="1" customFormat="1">
      <c r="B922" s="42"/>
      <c r="C922" s="64"/>
      <c r="D922" s="221" t="s">
        <v>506</v>
      </c>
      <c r="E922" s="64"/>
      <c r="F922" s="222" t="s">
        <v>13730</v>
      </c>
      <c r="G922" s="64"/>
      <c r="H922" s="64"/>
      <c r="I922" s="177"/>
      <c r="J922" s="64"/>
      <c r="K922" s="64"/>
      <c r="L922" s="62"/>
      <c r="M922" s="223"/>
      <c r="N922" s="43"/>
      <c r="O922" s="43"/>
      <c r="P922" s="43"/>
      <c r="Q922" s="43"/>
      <c r="R922" s="43"/>
      <c r="S922" s="43"/>
      <c r="T922" s="79"/>
      <c r="AT922" s="25" t="s">
        <v>506</v>
      </c>
      <c r="AU922" s="25" t="s">
        <v>82</v>
      </c>
    </row>
    <row r="923" spans="2:65" s="1" customFormat="1" ht="36">
      <c r="B923" s="42"/>
      <c r="C923" s="64"/>
      <c r="D923" s="227" t="s">
        <v>2254</v>
      </c>
      <c r="E923" s="64"/>
      <c r="F923" s="273" t="s">
        <v>13731</v>
      </c>
      <c r="G923" s="64"/>
      <c r="H923" s="64"/>
      <c r="I923" s="177"/>
      <c r="J923" s="64"/>
      <c r="K923" s="64"/>
      <c r="L923" s="62"/>
      <c r="M923" s="223"/>
      <c r="N923" s="43"/>
      <c r="O923" s="43"/>
      <c r="P923" s="43"/>
      <c r="Q923" s="43"/>
      <c r="R923" s="43"/>
      <c r="S923" s="43"/>
      <c r="T923" s="79"/>
      <c r="AT923" s="25" t="s">
        <v>2254</v>
      </c>
      <c r="AU923" s="25" t="s">
        <v>82</v>
      </c>
    </row>
    <row r="924" spans="2:65" s="1" customFormat="1" ht="16.5" customHeight="1">
      <c r="B924" s="42"/>
      <c r="C924" s="209" t="s">
        <v>2494</v>
      </c>
      <c r="D924" s="209" t="s">
        <v>498</v>
      </c>
      <c r="E924" s="210" t="s">
        <v>13630</v>
      </c>
      <c r="F924" s="211" t="s">
        <v>13631</v>
      </c>
      <c r="G924" s="212" t="s">
        <v>13632</v>
      </c>
      <c r="H924" s="213">
        <v>1</v>
      </c>
      <c r="I924" s="214"/>
      <c r="J924" s="215">
        <f>ROUND(I924*H924,2)</f>
        <v>0</v>
      </c>
      <c r="K924" s="211" t="s">
        <v>23</v>
      </c>
      <c r="L924" s="62"/>
      <c r="M924" s="216" t="s">
        <v>23</v>
      </c>
      <c r="N924" s="217" t="s">
        <v>44</v>
      </c>
      <c r="O924" s="43"/>
      <c r="P924" s="218">
        <f>O924*H924</f>
        <v>0</v>
      </c>
      <c r="Q924" s="218">
        <v>0</v>
      </c>
      <c r="R924" s="218">
        <f>Q924*H924</f>
        <v>0</v>
      </c>
      <c r="S924" s="218">
        <v>0</v>
      </c>
      <c r="T924" s="219">
        <f>S924*H924</f>
        <v>0</v>
      </c>
      <c r="AR924" s="25" t="s">
        <v>502</v>
      </c>
      <c r="AT924" s="25" t="s">
        <v>498</v>
      </c>
      <c r="AU924" s="25" t="s">
        <v>82</v>
      </c>
      <c r="AY924" s="25" t="s">
        <v>492</v>
      </c>
      <c r="BE924" s="220">
        <f>IF(N924="základní",J924,0)</f>
        <v>0</v>
      </c>
      <c r="BF924" s="220">
        <f>IF(N924="snížená",J924,0)</f>
        <v>0</v>
      </c>
      <c r="BG924" s="220">
        <f>IF(N924="zákl. přenesená",J924,0)</f>
        <v>0</v>
      </c>
      <c r="BH924" s="220">
        <f>IF(N924="sníž. přenesená",J924,0)</f>
        <v>0</v>
      </c>
      <c r="BI924" s="220">
        <f>IF(N924="nulová",J924,0)</f>
        <v>0</v>
      </c>
      <c r="BJ924" s="25" t="s">
        <v>80</v>
      </c>
      <c r="BK924" s="220">
        <f>ROUND(I924*H924,2)</f>
        <v>0</v>
      </c>
      <c r="BL924" s="25" t="s">
        <v>502</v>
      </c>
      <c r="BM924" s="25" t="s">
        <v>1738</v>
      </c>
    </row>
    <row r="925" spans="2:65" s="1" customFormat="1">
      <c r="B925" s="42"/>
      <c r="C925" s="64"/>
      <c r="D925" s="221" t="s">
        <v>506</v>
      </c>
      <c r="E925" s="64"/>
      <c r="F925" s="222" t="s">
        <v>13631</v>
      </c>
      <c r="G925" s="64"/>
      <c r="H925" s="64"/>
      <c r="I925" s="177"/>
      <c r="J925" s="64"/>
      <c r="K925" s="64"/>
      <c r="L925" s="62"/>
      <c r="M925" s="223"/>
      <c r="N925" s="43"/>
      <c r="O925" s="43"/>
      <c r="P925" s="43"/>
      <c r="Q925" s="43"/>
      <c r="R925" s="43"/>
      <c r="S925" s="43"/>
      <c r="T925" s="79"/>
      <c r="AT925" s="25" t="s">
        <v>506</v>
      </c>
      <c r="AU925" s="25" t="s">
        <v>82</v>
      </c>
    </row>
    <row r="926" spans="2:65" s="1" customFormat="1" ht="36">
      <c r="B926" s="42"/>
      <c r="C926" s="64"/>
      <c r="D926" s="227" t="s">
        <v>2254</v>
      </c>
      <c r="E926" s="64"/>
      <c r="F926" s="273" t="s">
        <v>13633</v>
      </c>
      <c r="G926" s="64"/>
      <c r="H926" s="64"/>
      <c r="I926" s="177"/>
      <c r="J926" s="64"/>
      <c r="K926" s="64"/>
      <c r="L926" s="62"/>
      <c r="M926" s="223"/>
      <c r="N926" s="43"/>
      <c r="O926" s="43"/>
      <c r="P926" s="43"/>
      <c r="Q926" s="43"/>
      <c r="R926" s="43"/>
      <c r="S926" s="43"/>
      <c r="T926" s="79"/>
      <c r="AT926" s="25" t="s">
        <v>2254</v>
      </c>
      <c r="AU926" s="25" t="s">
        <v>82</v>
      </c>
    </row>
    <row r="927" spans="2:65" s="1" customFormat="1" ht="16.5" customHeight="1">
      <c r="B927" s="42"/>
      <c r="C927" s="209" t="s">
        <v>2498</v>
      </c>
      <c r="D927" s="209" t="s">
        <v>498</v>
      </c>
      <c r="E927" s="210" t="s">
        <v>13732</v>
      </c>
      <c r="F927" s="211" t="s">
        <v>13733</v>
      </c>
      <c r="G927" s="212" t="s">
        <v>2537</v>
      </c>
      <c r="H927" s="213">
        <v>1</v>
      </c>
      <c r="I927" s="214"/>
      <c r="J927" s="215">
        <f>ROUND(I927*H927,2)</f>
        <v>0</v>
      </c>
      <c r="K927" s="211" t="s">
        <v>23</v>
      </c>
      <c r="L927" s="62"/>
      <c r="M927" s="216" t="s">
        <v>23</v>
      </c>
      <c r="N927" s="217" t="s">
        <v>44</v>
      </c>
      <c r="O927" s="43"/>
      <c r="P927" s="218">
        <f>O927*H927</f>
        <v>0</v>
      </c>
      <c r="Q927" s="218">
        <v>0</v>
      </c>
      <c r="R927" s="218">
        <f>Q927*H927</f>
        <v>0</v>
      </c>
      <c r="S927" s="218">
        <v>0</v>
      </c>
      <c r="T927" s="219">
        <f>S927*H927</f>
        <v>0</v>
      </c>
      <c r="AR927" s="25" t="s">
        <v>502</v>
      </c>
      <c r="AT927" s="25" t="s">
        <v>498</v>
      </c>
      <c r="AU927" s="25" t="s">
        <v>82</v>
      </c>
      <c r="AY927" s="25" t="s">
        <v>492</v>
      </c>
      <c r="BE927" s="220">
        <f>IF(N927="základní",J927,0)</f>
        <v>0</v>
      </c>
      <c r="BF927" s="220">
        <f>IF(N927="snížená",J927,0)</f>
        <v>0</v>
      </c>
      <c r="BG927" s="220">
        <f>IF(N927="zákl. přenesená",J927,0)</f>
        <v>0</v>
      </c>
      <c r="BH927" s="220">
        <f>IF(N927="sníž. přenesená",J927,0)</f>
        <v>0</v>
      </c>
      <c r="BI927" s="220">
        <f>IF(N927="nulová",J927,0)</f>
        <v>0</v>
      </c>
      <c r="BJ927" s="25" t="s">
        <v>80</v>
      </c>
      <c r="BK927" s="220">
        <f>ROUND(I927*H927,2)</f>
        <v>0</v>
      </c>
      <c r="BL927" s="25" t="s">
        <v>502</v>
      </c>
      <c r="BM927" s="25" t="s">
        <v>4422</v>
      </c>
    </row>
    <row r="928" spans="2:65" s="1" customFormat="1">
      <c r="B928" s="42"/>
      <c r="C928" s="64"/>
      <c r="D928" s="221" t="s">
        <v>506</v>
      </c>
      <c r="E928" s="64"/>
      <c r="F928" s="222" t="s">
        <v>13733</v>
      </c>
      <c r="G928" s="64"/>
      <c r="H928" s="64"/>
      <c r="I928" s="177"/>
      <c r="J928" s="64"/>
      <c r="K928" s="64"/>
      <c r="L928" s="62"/>
      <c r="M928" s="223"/>
      <c r="N928" s="43"/>
      <c r="O928" s="43"/>
      <c r="P928" s="43"/>
      <c r="Q928" s="43"/>
      <c r="R928" s="43"/>
      <c r="S928" s="43"/>
      <c r="T928" s="79"/>
      <c r="AT928" s="25" t="s">
        <v>506</v>
      </c>
      <c r="AU928" s="25" t="s">
        <v>82</v>
      </c>
    </row>
    <row r="929" spans="2:65" s="1" customFormat="1" ht="36">
      <c r="B929" s="42"/>
      <c r="C929" s="64"/>
      <c r="D929" s="227" t="s">
        <v>2254</v>
      </c>
      <c r="E929" s="64"/>
      <c r="F929" s="273" t="s">
        <v>13734</v>
      </c>
      <c r="G929" s="64"/>
      <c r="H929" s="64"/>
      <c r="I929" s="177"/>
      <c r="J929" s="64"/>
      <c r="K929" s="64"/>
      <c r="L929" s="62"/>
      <c r="M929" s="223"/>
      <c r="N929" s="43"/>
      <c r="O929" s="43"/>
      <c r="P929" s="43"/>
      <c r="Q929" s="43"/>
      <c r="R929" s="43"/>
      <c r="S929" s="43"/>
      <c r="T929" s="79"/>
      <c r="AT929" s="25" t="s">
        <v>2254</v>
      </c>
      <c r="AU929" s="25" t="s">
        <v>82</v>
      </c>
    </row>
    <row r="930" spans="2:65" s="1" customFormat="1" ht="16.5" customHeight="1">
      <c r="B930" s="42"/>
      <c r="C930" s="209" t="s">
        <v>2502</v>
      </c>
      <c r="D930" s="209" t="s">
        <v>498</v>
      </c>
      <c r="E930" s="210" t="s">
        <v>13634</v>
      </c>
      <c r="F930" s="211" t="s">
        <v>13635</v>
      </c>
      <c r="G930" s="212" t="s">
        <v>2537</v>
      </c>
      <c r="H930" s="213">
        <v>1</v>
      </c>
      <c r="I930" s="214"/>
      <c r="J930" s="215">
        <f>ROUND(I930*H930,2)</f>
        <v>0</v>
      </c>
      <c r="K930" s="211" t="s">
        <v>23</v>
      </c>
      <c r="L930" s="62"/>
      <c r="M930" s="216" t="s">
        <v>23</v>
      </c>
      <c r="N930" s="217" t="s">
        <v>44</v>
      </c>
      <c r="O930" s="43"/>
      <c r="P930" s="218">
        <f>O930*H930</f>
        <v>0</v>
      </c>
      <c r="Q930" s="218">
        <v>0</v>
      </c>
      <c r="R930" s="218">
        <f>Q930*H930</f>
        <v>0</v>
      </c>
      <c r="S930" s="218">
        <v>0</v>
      </c>
      <c r="T930" s="219">
        <f>S930*H930</f>
        <v>0</v>
      </c>
      <c r="AR930" s="25" t="s">
        <v>502</v>
      </c>
      <c r="AT930" s="25" t="s">
        <v>498</v>
      </c>
      <c r="AU930" s="25" t="s">
        <v>82</v>
      </c>
      <c r="AY930" s="25" t="s">
        <v>492</v>
      </c>
      <c r="BE930" s="220">
        <f>IF(N930="základní",J930,0)</f>
        <v>0</v>
      </c>
      <c r="BF930" s="220">
        <f>IF(N930="snížená",J930,0)</f>
        <v>0</v>
      </c>
      <c r="BG930" s="220">
        <f>IF(N930="zákl. přenesená",J930,0)</f>
        <v>0</v>
      </c>
      <c r="BH930" s="220">
        <f>IF(N930="sníž. přenesená",J930,0)</f>
        <v>0</v>
      </c>
      <c r="BI930" s="220">
        <f>IF(N930="nulová",J930,0)</f>
        <v>0</v>
      </c>
      <c r="BJ930" s="25" t="s">
        <v>80</v>
      </c>
      <c r="BK930" s="220">
        <f>ROUND(I930*H930,2)</f>
        <v>0</v>
      </c>
      <c r="BL930" s="25" t="s">
        <v>502</v>
      </c>
      <c r="BM930" s="25" t="s">
        <v>4432</v>
      </c>
    </row>
    <row r="931" spans="2:65" s="1" customFormat="1">
      <c r="B931" s="42"/>
      <c r="C931" s="64"/>
      <c r="D931" s="221" t="s">
        <v>506</v>
      </c>
      <c r="E931" s="64"/>
      <c r="F931" s="222" t="s">
        <v>13635</v>
      </c>
      <c r="G931" s="64"/>
      <c r="H931" s="64"/>
      <c r="I931" s="177"/>
      <c r="J931" s="64"/>
      <c r="K931" s="64"/>
      <c r="L931" s="62"/>
      <c r="M931" s="223"/>
      <c r="N931" s="43"/>
      <c r="O931" s="43"/>
      <c r="P931" s="43"/>
      <c r="Q931" s="43"/>
      <c r="R931" s="43"/>
      <c r="S931" s="43"/>
      <c r="T931" s="79"/>
      <c r="AT931" s="25" t="s">
        <v>506</v>
      </c>
      <c r="AU931" s="25" t="s">
        <v>82</v>
      </c>
    </row>
    <row r="932" spans="2:65" s="1" customFormat="1" ht="60">
      <c r="B932" s="42"/>
      <c r="C932" s="64"/>
      <c r="D932" s="227" t="s">
        <v>2254</v>
      </c>
      <c r="E932" s="64"/>
      <c r="F932" s="273" t="s">
        <v>13636</v>
      </c>
      <c r="G932" s="64"/>
      <c r="H932" s="64"/>
      <c r="I932" s="177"/>
      <c r="J932" s="64"/>
      <c r="K932" s="64"/>
      <c r="L932" s="62"/>
      <c r="M932" s="223"/>
      <c r="N932" s="43"/>
      <c r="O932" s="43"/>
      <c r="P932" s="43"/>
      <c r="Q932" s="43"/>
      <c r="R932" s="43"/>
      <c r="S932" s="43"/>
      <c r="T932" s="79"/>
      <c r="AT932" s="25" t="s">
        <v>2254</v>
      </c>
      <c r="AU932" s="25" t="s">
        <v>82</v>
      </c>
    </row>
    <row r="933" spans="2:65" s="1" customFormat="1" ht="16.5" customHeight="1">
      <c r="B933" s="42"/>
      <c r="C933" s="209" t="s">
        <v>2505</v>
      </c>
      <c r="D933" s="209" t="s">
        <v>498</v>
      </c>
      <c r="E933" s="210" t="s">
        <v>13735</v>
      </c>
      <c r="F933" s="211" t="s">
        <v>13736</v>
      </c>
      <c r="G933" s="212" t="s">
        <v>2537</v>
      </c>
      <c r="H933" s="213">
        <v>1</v>
      </c>
      <c r="I933" s="214"/>
      <c r="J933" s="215">
        <f>ROUND(I933*H933,2)</f>
        <v>0</v>
      </c>
      <c r="K933" s="211" t="s">
        <v>23</v>
      </c>
      <c r="L933" s="62"/>
      <c r="M933" s="216" t="s">
        <v>23</v>
      </c>
      <c r="N933" s="217" t="s">
        <v>44</v>
      </c>
      <c r="O933" s="43"/>
      <c r="P933" s="218">
        <f>O933*H933</f>
        <v>0</v>
      </c>
      <c r="Q933" s="218">
        <v>0</v>
      </c>
      <c r="R933" s="218">
        <f>Q933*H933</f>
        <v>0</v>
      </c>
      <c r="S933" s="218">
        <v>0</v>
      </c>
      <c r="T933" s="219">
        <f>S933*H933</f>
        <v>0</v>
      </c>
      <c r="AR933" s="25" t="s">
        <v>502</v>
      </c>
      <c r="AT933" s="25" t="s">
        <v>498</v>
      </c>
      <c r="AU933" s="25" t="s">
        <v>82</v>
      </c>
      <c r="AY933" s="25" t="s">
        <v>492</v>
      </c>
      <c r="BE933" s="220">
        <f>IF(N933="základní",J933,0)</f>
        <v>0</v>
      </c>
      <c r="BF933" s="220">
        <f>IF(N933="snížená",J933,0)</f>
        <v>0</v>
      </c>
      <c r="BG933" s="220">
        <f>IF(N933="zákl. přenesená",J933,0)</f>
        <v>0</v>
      </c>
      <c r="BH933" s="220">
        <f>IF(N933="sníž. přenesená",J933,0)</f>
        <v>0</v>
      </c>
      <c r="BI933" s="220">
        <f>IF(N933="nulová",J933,0)</f>
        <v>0</v>
      </c>
      <c r="BJ933" s="25" t="s">
        <v>80</v>
      </c>
      <c r="BK933" s="220">
        <f>ROUND(I933*H933,2)</f>
        <v>0</v>
      </c>
      <c r="BL933" s="25" t="s">
        <v>502</v>
      </c>
      <c r="BM933" s="25" t="s">
        <v>4442</v>
      </c>
    </row>
    <row r="934" spans="2:65" s="1" customFormat="1">
      <c r="B934" s="42"/>
      <c r="C934" s="64"/>
      <c r="D934" s="221" t="s">
        <v>506</v>
      </c>
      <c r="E934" s="64"/>
      <c r="F934" s="222" t="s">
        <v>13736</v>
      </c>
      <c r="G934" s="64"/>
      <c r="H934" s="64"/>
      <c r="I934" s="177"/>
      <c r="J934" s="64"/>
      <c r="K934" s="64"/>
      <c r="L934" s="62"/>
      <c r="M934" s="223"/>
      <c r="N934" s="43"/>
      <c r="O934" s="43"/>
      <c r="P934" s="43"/>
      <c r="Q934" s="43"/>
      <c r="R934" s="43"/>
      <c r="S934" s="43"/>
      <c r="T934" s="79"/>
      <c r="AT934" s="25" t="s">
        <v>506</v>
      </c>
      <c r="AU934" s="25" t="s">
        <v>82</v>
      </c>
    </row>
    <row r="935" spans="2:65" s="1" customFormat="1" ht="48">
      <c r="B935" s="42"/>
      <c r="C935" s="64"/>
      <c r="D935" s="227" t="s">
        <v>2254</v>
      </c>
      <c r="E935" s="64"/>
      <c r="F935" s="273" t="s">
        <v>13737</v>
      </c>
      <c r="G935" s="64"/>
      <c r="H935" s="64"/>
      <c r="I935" s="177"/>
      <c r="J935" s="64"/>
      <c r="K935" s="64"/>
      <c r="L935" s="62"/>
      <c r="M935" s="223"/>
      <c r="N935" s="43"/>
      <c r="O935" s="43"/>
      <c r="P935" s="43"/>
      <c r="Q935" s="43"/>
      <c r="R935" s="43"/>
      <c r="S935" s="43"/>
      <c r="T935" s="79"/>
      <c r="AT935" s="25" t="s">
        <v>2254</v>
      </c>
      <c r="AU935" s="25" t="s">
        <v>82</v>
      </c>
    </row>
    <row r="936" spans="2:65" s="1" customFormat="1" ht="16.5" customHeight="1">
      <c r="B936" s="42"/>
      <c r="C936" s="209" t="s">
        <v>2509</v>
      </c>
      <c r="D936" s="209" t="s">
        <v>498</v>
      </c>
      <c r="E936" s="210" t="s">
        <v>13738</v>
      </c>
      <c r="F936" s="211" t="s">
        <v>13739</v>
      </c>
      <c r="G936" s="212" t="s">
        <v>2537</v>
      </c>
      <c r="H936" s="213">
        <v>8</v>
      </c>
      <c r="I936" s="214"/>
      <c r="J936" s="215">
        <f>ROUND(I936*H936,2)</f>
        <v>0</v>
      </c>
      <c r="K936" s="211" t="s">
        <v>23</v>
      </c>
      <c r="L936" s="62"/>
      <c r="M936" s="216" t="s">
        <v>23</v>
      </c>
      <c r="N936" s="217" t="s">
        <v>44</v>
      </c>
      <c r="O936" s="43"/>
      <c r="P936" s="218">
        <f>O936*H936</f>
        <v>0</v>
      </c>
      <c r="Q936" s="218">
        <v>0</v>
      </c>
      <c r="R936" s="218">
        <f>Q936*H936</f>
        <v>0</v>
      </c>
      <c r="S936" s="218">
        <v>0</v>
      </c>
      <c r="T936" s="219">
        <f>S936*H936</f>
        <v>0</v>
      </c>
      <c r="AR936" s="25" t="s">
        <v>502</v>
      </c>
      <c r="AT936" s="25" t="s">
        <v>498</v>
      </c>
      <c r="AU936" s="25" t="s">
        <v>82</v>
      </c>
      <c r="AY936" s="25" t="s">
        <v>492</v>
      </c>
      <c r="BE936" s="220">
        <f>IF(N936="základní",J936,0)</f>
        <v>0</v>
      </c>
      <c r="BF936" s="220">
        <f>IF(N936="snížená",J936,0)</f>
        <v>0</v>
      </c>
      <c r="BG936" s="220">
        <f>IF(N936="zákl. přenesená",J936,0)</f>
        <v>0</v>
      </c>
      <c r="BH936" s="220">
        <f>IF(N936="sníž. přenesená",J936,0)</f>
        <v>0</v>
      </c>
      <c r="BI936" s="220">
        <f>IF(N936="nulová",J936,0)</f>
        <v>0</v>
      </c>
      <c r="BJ936" s="25" t="s">
        <v>80</v>
      </c>
      <c r="BK936" s="220">
        <f>ROUND(I936*H936,2)</f>
        <v>0</v>
      </c>
      <c r="BL936" s="25" t="s">
        <v>502</v>
      </c>
      <c r="BM936" s="25" t="s">
        <v>4452</v>
      </c>
    </row>
    <row r="937" spans="2:65" s="1" customFormat="1">
      <c r="B937" s="42"/>
      <c r="C937" s="64"/>
      <c r="D937" s="221" t="s">
        <v>506</v>
      </c>
      <c r="E937" s="64"/>
      <c r="F937" s="222" t="s">
        <v>13739</v>
      </c>
      <c r="G937" s="64"/>
      <c r="H937" s="64"/>
      <c r="I937" s="177"/>
      <c r="J937" s="64"/>
      <c r="K937" s="64"/>
      <c r="L937" s="62"/>
      <c r="M937" s="223"/>
      <c r="N937" s="43"/>
      <c r="O937" s="43"/>
      <c r="P937" s="43"/>
      <c r="Q937" s="43"/>
      <c r="R937" s="43"/>
      <c r="S937" s="43"/>
      <c r="T937" s="79"/>
      <c r="AT937" s="25" t="s">
        <v>506</v>
      </c>
      <c r="AU937" s="25" t="s">
        <v>82</v>
      </c>
    </row>
    <row r="938" spans="2:65" s="1" customFormat="1" ht="48">
      <c r="B938" s="42"/>
      <c r="C938" s="64"/>
      <c r="D938" s="227" t="s">
        <v>2254</v>
      </c>
      <c r="E938" s="64"/>
      <c r="F938" s="273" t="s">
        <v>13740</v>
      </c>
      <c r="G938" s="64"/>
      <c r="H938" s="64"/>
      <c r="I938" s="177"/>
      <c r="J938" s="64"/>
      <c r="K938" s="64"/>
      <c r="L938" s="62"/>
      <c r="M938" s="223"/>
      <c r="N938" s="43"/>
      <c r="O938" s="43"/>
      <c r="P938" s="43"/>
      <c r="Q938" s="43"/>
      <c r="R938" s="43"/>
      <c r="S938" s="43"/>
      <c r="T938" s="79"/>
      <c r="AT938" s="25" t="s">
        <v>2254</v>
      </c>
      <c r="AU938" s="25" t="s">
        <v>82</v>
      </c>
    </row>
    <row r="939" spans="2:65" s="1" customFormat="1" ht="16.5" customHeight="1">
      <c r="B939" s="42"/>
      <c r="C939" s="209" t="s">
        <v>2512</v>
      </c>
      <c r="D939" s="209" t="s">
        <v>498</v>
      </c>
      <c r="E939" s="210" t="s">
        <v>13741</v>
      </c>
      <c r="F939" s="211" t="s">
        <v>13742</v>
      </c>
      <c r="G939" s="212" t="s">
        <v>2537</v>
      </c>
      <c r="H939" s="213">
        <v>1</v>
      </c>
      <c r="I939" s="214"/>
      <c r="J939" s="215">
        <f>ROUND(I939*H939,2)</f>
        <v>0</v>
      </c>
      <c r="K939" s="211" t="s">
        <v>23</v>
      </c>
      <c r="L939" s="62"/>
      <c r="M939" s="216" t="s">
        <v>23</v>
      </c>
      <c r="N939" s="217" t="s">
        <v>44</v>
      </c>
      <c r="O939" s="43"/>
      <c r="P939" s="218">
        <f>O939*H939</f>
        <v>0</v>
      </c>
      <c r="Q939" s="218">
        <v>0</v>
      </c>
      <c r="R939" s="218">
        <f>Q939*H939</f>
        <v>0</v>
      </c>
      <c r="S939" s="218">
        <v>0</v>
      </c>
      <c r="T939" s="219">
        <f>S939*H939</f>
        <v>0</v>
      </c>
      <c r="AR939" s="25" t="s">
        <v>502</v>
      </c>
      <c r="AT939" s="25" t="s">
        <v>498</v>
      </c>
      <c r="AU939" s="25" t="s">
        <v>82</v>
      </c>
      <c r="AY939" s="25" t="s">
        <v>492</v>
      </c>
      <c r="BE939" s="220">
        <f>IF(N939="základní",J939,0)</f>
        <v>0</v>
      </c>
      <c r="BF939" s="220">
        <f>IF(N939="snížená",J939,0)</f>
        <v>0</v>
      </c>
      <c r="BG939" s="220">
        <f>IF(N939="zákl. přenesená",J939,0)</f>
        <v>0</v>
      </c>
      <c r="BH939" s="220">
        <f>IF(N939="sníž. přenesená",J939,0)</f>
        <v>0</v>
      </c>
      <c r="BI939" s="220">
        <f>IF(N939="nulová",J939,0)</f>
        <v>0</v>
      </c>
      <c r="BJ939" s="25" t="s">
        <v>80</v>
      </c>
      <c r="BK939" s="220">
        <f>ROUND(I939*H939,2)</f>
        <v>0</v>
      </c>
      <c r="BL939" s="25" t="s">
        <v>502</v>
      </c>
      <c r="BM939" s="25" t="s">
        <v>4462</v>
      </c>
    </row>
    <row r="940" spans="2:65" s="1" customFormat="1">
      <c r="B940" s="42"/>
      <c r="C940" s="64"/>
      <c r="D940" s="221" t="s">
        <v>506</v>
      </c>
      <c r="E940" s="64"/>
      <c r="F940" s="222" t="s">
        <v>13742</v>
      </c>
      <c r="G940" s="64"/>
      <c r="H940" s="64"/>
      <c r="I940" s="177"/>
      <c r="J940" s="64"/>
      <c r="K940" s="64"/>
      <c r="L940" s="62"/>
      <c r="M940" s="223"/>
      <c r="N940" s="43"/>
      <c r="O940" s="43"/>
      <c r="P940" s="43"/>
      <c r="Q940" s="43"/>
      <c r="R940" s="43"/>
      <c r="S940" s="43"/>
      <c r="T940" s="79"/>
      <c r="AT940" s="25" t="s">
        <v>506</v>
      </c>
      <c r="AU940" s="25" t="s">
        <v>82</v>
      </c>
    </row>
    <row r="941" spans="2:65" s="1" customFormat="1" ht="60">
      <c r="B941" s="42"/>
      <c r="C941" s="64"/>
      <c r="D941" s="227" t="s">
        <v>2254</v>
      </c>
      <c r="E941" s="64"/>
      <c r="F941" s="273" t="s">
        <v>13743</v>
      </c>
      <c r="G941" s="64"/>
      <c r="H941" s="64"/>
      <c r="I941" s="177"/>
      <c r="J941" s="64"/>
      <c r="K941" s="64"/>
      <c r="L941" s="62"/>
      <c r="M941" s="223"/>
      <c r="N941" s="43"/>
      <c r="O941" s="43"/>
      <c r="P941" s="43"/>
      <c r="Q941" s="43"/>
      <c r="R941" s="43"/>
      <c r="S941" s="43"/>
      <c r="T941" s="79"/>
      <c r="AT941" s="25" t="s">
        <v>2254</v>
      </c>
      <c r="AU941" s="25" t="s">
        <v>82</v>
      </c>
    </row>
    <row r="942" spans="2:65" s="1" customFormat="1" ht="16.5" customHeight="1">
      <c r="B942" s="42"/>
      <c r="C942" s="209" t="s">
        <v>2516</v>
      </c>
      <c r="D942" s="209" t="s">
        <v>498</v>
      </c>
      <c r="E942" s="210" t="s">
        <v>13744</v>
      </c>
      <c r="F942" s="211" t="s">
        <v>13745</v>
      </c>
      <c r="G942" s="212" t="s">
        <v>2537</v>
      </c>
      <c r="H942" s="213">
        <v>1</v>
      </c>
      <c r="I942" s="214"/>
      <c r="J942" s="215">
        <f>ROUND(I942*H942,2)</f>
        <v>0</v>
      </c>
      <c r="K942" s="211" t="s">
        <v>23</v>
      </c>
      <c r="L942" s="62"/>
      <c r="M942" s="216" t="s">
        <v>23</v>
      </c>
      <c r="N942" s="217" t="s">
        <v>44</v>
      </c>
      <c r="O942" s="43"/>
      <c r="P942" s="218">
        <f>O942*H942</f>
        <v>0</v>
      </c>
      <c r="Q942" s="218">
        <v>0</v>
      </c>
      <c r="R942" s="218">
        <f>Q942*H942</f>
        <v>0</v>
      </c>
      <c r="S942" s="218">
        <v>0</v>
      </c>
      <c r="T942" s="219">
        <f>S942*H942</f>
        <v>0</v>
      </c>
      <c r="AR942" s="25" t="s">
        <v>502</v>
      </c>
      <c r="AT942" s="25" t="s">
        <v>498</v>
      </c>
      <c r="AU942" s="25" t="s">
        <v>82</v>
      </c>
      <c r="AY942" s="25" t="s">
        <v>492</v>
      </c>
      <c r="BE942" s="220">
        <f>IF(N942="základní",J942,0)</f>
        <v>0</v>
      </c>
      <c r="BF942" s="220">
        <f>IF(N942="snížená",J942,0)</f>
        <v>0</v>
      </c>
      <c r="BG942" s="220">
        <f>IF(N942="zákl. přenesená",J942,0)</f>
        <v>0</v>
      </c>
      <c r="BH942" s="220">
        <f>IF(N942="sníž. přenesená",J942,0)</f>
        <v>0</v>
      </c>
      <c r="BI942" s="220">
        <f>IF(N942="nulová",J942,0)</f>
        <v>0</v>
      </c>
      <c r="BJ942" s="25" t="s">
        <v>80</v>
      </c>
      <c r="BK942" s="220">
        <f>ROUND(I942*H942,2)</f>
        <v>0</v>
      </c>
      <c r="BL942" s="25" t="s">
        <v>502</v>
      </c>
      <c r="BM942" s="25" t="s">
        <v>4472</v>
      </c>
    </row>
    <row r="943" spans="2:65" s="1" customFormat="1">
      <c r="B943" s="42"/>
      <c r="C943" s="64"/>
      <c r="D943" s="221" t="s">
        <v>506</v>
      </c>
      <c r="E943" s="64"/>
      <c r="F943" s="222" t="s">
        <v>13745</v>
      </c>
      <c r="G943" s="64"/>
      <c r="H943" s="64"/>
      <c r="I943" s="177"/>
      <c r="J943" s="64"/>
      <c r="K943" s="64"/>
      <c r="L943" s="62"/>
      <c r="M943" s="223"/>
      <c r="N943" s="43"/>
      <c r="O943" s="43"/>
      <c r="P943" s="43"/>
      <c r="Q943" s="43"/>
      <c r="R943" s="43"/>
      <c r="S943" s="43"/>
      <c r="T943" s="79"/>
      <c r="AT943" s="25" t="s">
        <v>506</v>
      </c>
      <c r="AU943" s="25" t="s">
        <v>82</v>
      </c>
    </row>
    <row r="944" spans="2:65" s="1" customFormat="1" ht="48">
      <c r="B944" s="42"/>
      <c r="C944" s="64"/>
      <c r="D944" s="227" t="s">
        <v>2254</v>
      </c>
      <c r="E944" s="64"/>
      <c r="F944" s="273" t="s">
        <v>13746</v>
      </c>
      <c r="G944" s="64"/>
      <c r="H944" s="64"/>
      <c r="I944" s="177"/>
      <c r="J944" s="64"/>
      <c r="K944" s="64"/>
      <c r="L944" s="62"/>
      <c r="M944" s="223"/>
      <c r="N944" s="43"/>
      <c r="O944" s="43"/>
      <c r="P944" s="43"/>
      <c r="Q944" s="43"/>
      <c r="R944" s="43"/>
      <c r="S944" s="43"/>
      <c r="T944" s="79"/>
      <c r="AT944" s="25" t="s">
        <v>2254</v>
      </c>
      <c r="AU944" s="25" t="s">
        <v>82</v>
      </c>
    </row>
    <row r="945" spans="2:65" s="1" customFormat="1" ht="16.5" customHeight="1">
      <c r="B945" s="42"/>
      <c r="C945" s="209" t="s">
        <v>2520</v>
      </c>
      <c r="D945" s="209" t="s">
        <v>498</v>
      </c>
      <c r="E945" s="210" t="s">
        <v>13747</v>
      </c>
      <c r="F945" s="211" t="s">
        <v>13742</v>
      </c>
      <c r="G945" s="212" t="s">
        <v>2537</v>
      </c>
      <c r="H945" s="213">
        <v>1</v>
      </c>
      <c r="I945" s="214"/>
      <c r="J945" s="215">
        <f>ROUND(I945*H945,2)</f>
        <v>0</v>
      </c>
      <c r="K945" s="211" t="s">
        <v>23</v>
      </c>
      <c r="L945" s="62"/>
      <c r="M945" s="216" t="s">
        <v>23</v>
      </c>
      <c r="N945" s="217" t="s">
        <v>44</v>
      </c>
      <c r="O945" s="43"/>
      <c r="P945" s="218">
        <f>O945*H945</f>
        <v>0</v>
      </c>
      <c r="Q945" s="218">
        <v>0</v>
      </c>
      <c r="R945" s="218">
        <f>Q945*H945</f>
        <v>0</v>
      </c>
      <c r="S945" s="218">
        <v>0</v>
      </c>
      <c r="T945" s="219">
        <f>S945*H945</f>
        <v>0</v>
      </c>
      <c r="AR945" s="25" t="s">
        <v>502</v>
      </c>
      <c r="AT945" s="25" t="s">
        <v>498</v>
      </c>
      <c r="AU945" s="25" t="s">
        <v>82</v>
      </c>
      <c r="AY945" s="25" t="s">
        <v>492</v>
      </c>
      <c r="BE945" s="220">
        <f>IF(N945="základní",J945,0)</f>
        <v>0</v>
      </c>
      <c r="BF945" s="220">
        <f>IF(N945="snížená",J945,0)</f>
        <v>0</v>
      </c>
      <c r="BG945" s="220">
        <f>IF(N945="zákl. přenesená",J945,0)</f>
        <v>0</v>
      </c>
      <c r="BH945" s="220">
        <f>IF(N945="sníž. přenesená",J945,0)</f>
        <v>0</v>
      </c>
      <c r="BI945" s="220">
        <f>IF(N945="nulová",J945,0)</f>
        <v>0</v>
      </c>
      <c r="BJ945" s="25" t="s">
        <v>80</v>
      </c>
      <c r="BK945" s="220">
        <f>ROUND(I945*H945,2)</f>
        <v>0</v>
      </c>
      <c r="BL945" s="25" t="s">
        <v>502</v>
      </c>
      <c r="BM945" s="25" t="s">
        <v>4482</v>
      </c>
    </row>
    <row r="946" spans="2:65" s="1" customFormat="1">
      <c r="B946" s="42"/>
      <c r="C946" s="64"/>
      <c r="D946" s="221" t="s">
        <v>506</v>
      </c>
      <c r="E946" s="64"/>
      <c r="F946" s="222" t="s">
        <v>13742</v>
      </c>
      <c r="G946" s="64"/>
      <c r="H946" s="64"/>
      <c r="I946" s="177"/>
      <c r="J946" s="64"/>
      <c r="K946" s="64"/>
      <c r="L946" s="62"/>
      <c r="M946" s="223"/>
      <c r="N946" s="43"/>
      <c r="O946" s="43"/>
      <c r="P946" s="43"/>
      <c r="Q946" s="43"/>
      <c r="R946" s="43"/>
      <c r="S946" s="43"/>
      <c r="T946" s="79"/>
      <c r="AT946" s="25" t="s">
        <v>506</v>
      </c>
      <c r="AU946" s="25" t="s">
        <v>82</v>
      </c>
    </row>
    <row r="947" spans="2:65" s="1" customFormat="1" ht="60">
      <c r="B947" s="42"/>
      <c r="C947" s="64"/>
      <c r="D947" s="227" t="s">
        <v>2254</v>
      </c>
      <c r="E947" s="64"/>
      <c r="F947" s="273" t="s">
        <v>13748</v>
      </c>
      <c r="G947" s="64"/>
      <c r="H947" s="64"/>
      <c r="I947" s="177"/>
      <c r="J947" s="64"/>
      <c r="K947" s="64"/>
      <c r="L947" s="62"/>
      <c r="M947" s="223"/>
      <c r="N947" s="43"/>
      <c r="O947" s="43"/>
      <c r="P947" s="43"/>
      <c r="Q947" s="43"/>
      <c r="R947" s="43"/>
      <c r="S947" s="43"/>
      <c r="T947" s="79"/>
      <c r="AT947" s="25" t="s">
        <v>2254</v>
      </c>
      <c r="AU947" s="25" t="s">
        <v>82</v>
      </c>
    </row>
    <row r="948" spans="2:65" s="1" customFormat="1" ht="16.5" customHeight="1">
      <c r="B948" s="42"/>
      <c r="C948" s="209" t="s">
        <v>2523</v>
      </c>
      <c r="D948" s="209" t="s">
        <v>498</v>
      </c>
      <c r="E948" s="210" t="s">
        <v>13749</v>
      </c>
      <c r="F948" s="211" t="s">
        <v>13750</v>
      </c>
      <c r="G948" s="212" t="s">
        <v>2537</v>
      </c>
      <c r="H948" s="213">
        <v>1</v>
      </c>
      <c r="I948" s="214"/>
      <c r="J948" s="215">
        <f>ROUND(I948*H948,2)</f>
        <v>0</v>
      </c>
      <c r="K948" s="211" t="s">
        <v>23</v>
      </c>
      <c r="L948" s="62"/>
      <c r="M948" s="216" t="s">
        <v>23</v>
      </c>
      <c r="N948" s="217" t="s">
        <v>44</v>
      </c>
      <c r="O948" s="43"/>
      <c r="P948" s="218">
        <f>O948*H948</f>
        <v>0</v>
      </c>
      <c r="Q948" s="218">
        <v>0</v>
      </c>
      <c r="R948" s="218">
        <f>Q948*H948</f>
        <v>0</v>
      </c>
      <c r="S948" s="218">
        <v>0</v>
      </c>
      <c r="T948" s="219">
        <f>S948*H948</f>
        <v>0</v>
      </c>
      <c r="AR948" s="25" t="s">
        <v>502</v>
      </c>
      <c r="AT948" s="25" t="s">
        <v>498</v>
      </c>
      <c r="AU948" s="25" t="s">
        <v>82</v>
      </c>
      <c r="AY948" s="25" t="s">
        <v>492</v>
      </c>
      <c r="BE948" s="220">
        <f>IF(N948="základní",J948,0)</f>
        <v>0</v>
      </c>
      <c r="BF948" s="220">
        <f>IF(N948="snížená",J948,0)</f>
        <v>0</v>
      </c>
      <c r="BG948" s="220">
        <f>IF(N948="zákl. přenesená",J948,0)</f>
        <v>0</v>
      </c>
      <c r="BH948" s="220">
        <f>IF(N948="sníž. přenesená",J948,0)</f>
        <v>0</v>
      </c>
      <c r="BI948" s="220">
        <f>IF(N948="nulová",J948,0)</f>
        <v>0</v>
      </c>
      <c r="BJ948" s="25" t="s">
        <v>80</v>
      </c>
      <c r="BK948" s="220">
        <f>ROUND(I948*H948,2)</f>
        <v>0</v>
      </c>
      <c r="BL948" s="25" t="s">
        <v>502</v>
      </c>
      <c r="BM948" s="25" t="s">
        <v>4492</v>
      </c>
    </row>
    <row r="949" spans="2:65" s="1" customFormat="1">
      <c r="B949" s="42"/>
      <c r="C949" s="64"/>
      <c r="D949" s="221" t="s">
        <v>506</v>
      </c>
      <c r="E949" s="64"/>
      <c r="F949" s="222" t="s">
        <v>13750</v>
      </c>
      <c r="G949" s="64"/>
      <c r="H949" s="64"/>
      <c r="I949" s="177"/>
      <c r="J949" s="64"/>
      <c r="K949" s="64"/>
      <c r="L949" s="62"/>
      <c r="M949" s="223"/>
      <c r="N949" s="43"/>
      <c r="O949" s="43"/>
      <c r="P949" s="43"/>
      <c r="Q949" s="43"/>
      <c r="R949" s="43"/>
      <c r="S949" s="43"/>
      <c r="T949" s="79"/>
      <c r="AT949" s="25" t="s">
        <v>506</v>
      </c>
      <c r="AU949" s="25" t="s">
        <v>82</v>
      </c>
    </row>
    <row r="950" spans="2:65" s="1" customFormat="1" ht="84">
      <c r="B950" s="42"/>
      <c r="C950" s="64"/>
      <c r="D950" s="227" t="s">
        <v>2254</v>
      </c>
      <c r="E950" s="64"/>
      <c r="F950" s="273" t="s">
        <v>13751</v>
      </c>
      <c r="G950" s="64"/>
      <c r="H950" s="64"/>
      <c r="I950" s="177"/>
      <c r="J950" s="64"/>
      <c r="K950" s="64"/>
      <c r="L950" s="62"/>
      <c r="M950" s="223"/>
      <c r="N950" s="43"/>
      <c r="O950" s="43"/>
      <c r="P950" s="43"/>
      <c r="Q950" s="43"/>
      <c r="R950" s="43"/>
      <c r="S950" s="43"/>
      <c r="T950" s="79"/>
      <c r="AT950" s="25" t="s">
        <v>2254</v>
      </c>
      <c r="AU950" s="25" t="s">
        <v>82</v>
      </c>
    </row>
    <row r="951" spans="2:65" s="1" customFormat="1" ht="16.5" customHeight="1">
      <c r="B951" s="42"/>
      <c r="C951" s="209" t="s">
        <v>2528</v>
      </c>
      <c r="D951" s="209" t="s">
        <v>498</v>
      </c>
      <c r="E951" s="210" t="s">
        <v>13752</v>
      </c>
      <c r="F951" s="211" t="s">
        <v>13753</v>
      </c>
      <c r="G951" s="212" t="s">
        <v>2537</v>
      </c>
      <c r="H951" s="213">
        <v>1</v>
      </c>
      <c r="I951" s="214"/>
      <c r="J951" s="215">
        <f>ROUND(I951*H951,2)</f>
        <v>0</v>
      </c>
      <c r="K951" s="211" t="s">
        <v>23</v>
      </c>
      <c r="L951" s="62"/>
      <c r="M951" s="216" t="s">
        <v>23</v>
      </c>
      <c r="N951" s="217" t="s">
        <v>44</v>
      </c>
      <c r="O951" s="43"/>
      <c r="P951" s="218">
        <f>O951*H951</f>
        <v>0</v>
      </c>
      <c r="Q951" s="218">
        <v>0</v>
      </c>
      <c r="R951" s="218">
        <f>Q951*H951</f>
        <v>0</v>
      </c>
      <c r="S951" s="218">
        <v>0</v>
      </c>
      <c r="T951" s="219">
        <f>S951*H951</f>
        <v>0</v>
      </c>
      <c r="AR951" s="25" t="s">
        <v>502</v>
      </c>
      <c r="AT951" s="25" t="s">
        <v>498</v>
      </c>
      <c r="AU951" s="25" t="s">
        <v>82</v>
      </c>
      <c r="AY951" s="25" t="s">
        <v>492</v>
      </c>
      <c r="BE951" s="220">
        <f>IF(N951="základní",J951,0)</f>
        <v>0</v>
      </c>
      <c r="BF951" s="220">
        <f>IF(N951="snížená",J951,0)</f>
        <v>0</v>
      </c>
      <c r="BG951" s="220">
        <f>IF(N951="zákl. přenesená",J951,0)</f>
        <v>0</v>
      </c>
      <c r="BH951" s="220">
        <f>IF(N951="sníž. přenesená",J951,0)</f>
        <v>0</v>
      </c>
      <c r="BI951" s="220">
        <f>IF(N951="nulová",J951,0)</f>
        <v>0</v>
      </c>
      <c r="BJ951" s="25" t="s">
        <v>80</v>
      </c>
      <c r="BK951" s="220">
        <f>ROUND(I951*H951,2)</f>
        <v>0</v>
      </c>
      <c r="BL951" s="25" t="s">
        <v>502</v>
      </c>
      <c r="BM951" s="25" t="s">
        <v>4502</v>
      </c>
    </row>
    <row r="952" spans="2:65" s="1" customFormat="1">
      <c r="B952" s="42"/>
      <c r="C952" s="64"/>
      <c r="D952" s="221" t="s">
        <v>506</v>
      </c>
      <c r="E952" s="64"/>
      <c r="F952" s="222" t="s">
        <v>13753</v>
      </c>
      <c r="G952" s="64"/>
      <c r="H952" s="64"/>
      <c r="I952" s="177"/>
      <c r="J952" s="64"/>
      <c r="K952" s="64"/>
      <c r="L952" s="62"/>
      <c r="M952" s="223"/>
      <c r="N952" s="43"/>
      <c r="O952" s="43"/>
      <c r="P952" s="43"/>
      <c r="Q952" s="43"/>
      <c r="R952" s="43"/>
      <c r="S952" s="43"/>
      <c r="T952" s="79"/>
      <c r="AT952" s="25" t="s">
        <v>506</v>
      </c>
      <c r="AU952" s="25" t="s">
        <v>82</v>
      </c>
    </row>
    <row r="953" spans="2:65" s="1" customFormat="1" ht="72">
      <c r="B953" s="42"/>
      <c r="C953" s="64"/>
      <c r="D953" s="227" t="s">
        <v>2254</v>
      </c>
      <c r="E953" s="64"/>
      <c r="F953" s="273" t="s">
        <v>13754</v>
      </c>
      <c r="G953" s="64"/>
      <c r="H953" s="64"/>
      <c r="I953" s="177"/>
      <c r="J953" s="64"/>
      <c r="K953" s="64"/>
      <c r="L953" s="62"/>
      <c r="M953" s="223"/>
      <c r="N953" s="43"/>
      <c r="O953" s="43"/>
      <c r="P953" s="43"/>
      <c r="Q953" s="43"/>
      <c r="R953" s="43"/>
      <c r="S953" s="43"/>
      <c r="T953" s="79"/>
      <c r="AT953" s="25" t="s">
        <v>2254</v>
      </c>
      <c r="AU953" s="25" t="s">
        <v>82</v>
      </c>
    </row>
    <row r="954" spans="2:65" s="1" customFormat="1" ht="16.5" customHeight="1">
      <c r="B954" s="42"/>
      <c r="C954" s="209" t="s">
        <v>2534</v>
      </c>
      <c r="D954" s="209" t="s">
        <v>498</v>
      </c>
      <c r="E954" s="210" t="s">
        <v>13755</v>
      </c>
      <c r="F954" s="211" t="s">
        <v>13756</v>
      </c>
      <c r="G954" s="212" t="s">
        <v>2537</v>
      </c>
      <c r="H954" s="213">
        <v>1</v>
      </c>
      <c r="I954" s="214"/>
      <c r="J954" s="215">
        <f>ROUND(I954*H954,2)</f>
        <v>0</v>
      </c>
      <c r="K954" s="211" t="s">
        <v>23</v>
      </c>
      <c r="L954" s="62"/>
      <c r="M954" s="216" t="s">
        <v>23</v>
      </c>
      <c r="N954" s="217" t="s">
        <v>44</v>
      </c>
      <c r="O954" s="43"/>
      <c r="P954" s="218">
        <f>O954*H954</f>
        <v>0</v>
      </c>
      <c r="Q954" s="218">
        <v>0</v>
      </c>
      <c r="R954" s="218">
        <f>Q954*H954</f>
        <v>0</v>
      </c>
      <c r="S954" s="218">
        <v>0</v>
      </c>
      <c r="T954" s="219">
        <f>S954*H954</f>
        <v>0</v>
      </c>
      <c r="AR954" s="25" t="s">
        <v>502</v>
      </c>
      <c r="AT954" s="25" t="s">
        <v>498</v>
      </c>
      <c r="AU954" s="25" t="s">
        <v>82</v>
      </c>
      <c r="AY954" s="25" t="s">
        <v>492</v>
      </c>
      <c r="BE954" s="220">
        <f>IF(N954="základní",J954,0)</f>
        <v>0</v>
      </c>
      <c r="BF954" s="220">
        <f>IF(N954="snížená",J954,0)</f>
        <v>0</v>
      </c>
      <c r="BG954" s="220">
        <f>IF(N954="zákl. přenesená",J954,0)</f>
        <v>0</v>
      </c>
      <c r="BH954" s="220">
        <f>IF(N954="sníž. přenesená",J954,0)</f>
        <v>0</v>
      </c>
      <c r="BI954" s="220">
        <f>IF(N954="nulová",J954,0)</f>
        <v>0</v>
      </c>
      <c r="BJ954" s="25" t="s">
        <v>80</v>
      </c>
      <c r="BK954" s="220">
        <f>ROUND(I954*H954,2)</f>
        <v>0</v>
      </c>
      <c r="BL954" s="25" t="s">
        <v>502</v>
      </c>
      <c r="BM954" s="25" t="s">
        <v>4512</v>
      </c>
    </row>
    <row r="955" spans="2:65" s="1" customFormat="1">
      <c r="B955" s="42"/>
      <c r="C955" s="64"/>
      <c r="D955" s="221" t="s">
        <v>506</v>
      </c>
      <c r="E955" s="64"/>
      <c r="F955" s="222" t="s">
        <v>13756</v>
      </c>
      <c r="G955" s="64"/>
      <c r="H955" s="64"/>
      <c r="I955" s="177"/>
      <c r="J955" s="64"/>
      <c r="K955" s="64"/>
      <c r="L955" s="62"/>
      <c r="M955" s="223"/>
      <c r="N955" s="43"/>
      <c r="O955" s="43"/>
      <c r="P955" s="43"/>
      <c r="Q955" s="43"/>
      <c r="R955" s="43"/>
      <c r="S955" s="43"/>
      <c r="T955" s="79"/>
      <c r="AT955" s="25" t="s">
        <v>506</v>
      </c>
      <c r="AU955" s="25" t="s">
        <v>82</v>
      </c>
    </row>
    <row r="956" spans="2:65" s="1" customFormat="1" ht="48">
      <c r="B956" s="42"/>
      <c r="C956" s="64"/>
      <c r="D956" s="227" t="s">
        <v>2254</v>
      </c>
      <c r="E956" s="64"/>
      <c r="F956" s="273" t="s">
        <v>13757</v>
      </c>
      <c r="G956" s="64"/>
      <c r="H956" s="64"/>
      <c r="I956" s="177"/>
      <c r="J956" s="64"/>
      <c r="K956" s="64"/>
      <c r="L956" s="62"/>
      <c r="M956" s="223"/>
      <c r="N956" s="43"/>
      <c r="O956" s="43"/>
      <c r="P956" s="43"/>
      <c r="Q956" s="43"/>
      <c r="R956" s="43"/>
      <c r="S956" s="43"/>
      <c r="T956" s="79"/>
      <c r="AT956" s="25" t="s">
        <v>2254</v>
      </c>
      <c r="AU956" s="25" t="s">
        <v>82</v>
      </c>
    </row>
    <row r="957" spans="2:65" s="1" customFormat="1" ht="16.5" customHeight="1">
      <c r="B957" s="42"/>
      <c r="C957" s="209" t="s">
        <v>2539</v>
      </c>
      <c r="D957" s="209" t="s">
        <v>498</v>
      </c>
      <c r="E957" s="210" t="s">
        <v>13758</v>
      </c>
      <c r="F957" s="211" t="s">
        <v>13759</v>
      </c>
      <c r="G957" s="212" t="s">
        <v>2537</v>
      </c>
      <c r="H957" s="213">
        <v>1</v>
      </c>
      <c r="I957" s="214"/>
      <c r="J957" s="215">
        <f>ROUND(I957*H957,2)</f>
        <v>0</v>
      </c>
      <c r="K957" s="211" t="s">
        <v>23</v>
      </c>
      <c r="L957" s="62"/>
      <c r="M957" s="216" t="s">
        <v>23</v>
      </c>
      <c r="N957" s="217" t="s">
        <v>44</v>
      </c>
      <c r="O957" s="43"/>
      <c r="P957" s="218">
        <f>O957*H957</f>
        <v>0</v>
      </c>
      <c r="Q957" s="218">
        <v>0</v>
      </c>
      <c r="R957" s="218">
        <f>Q957*H957</f>
        <v>0</v>
      </c>
      <c r="S957" s="218">
        <v>0</v>
      </c>
      <c r="T957" s="219">
        <f>S957*H957</f>
        <v>0</v>
      </c>
      <c r="AR957" s="25" t="s">
        <v>502</v>
      </c>
      <c r="AT957" s="25" t="s">
        <v>498</v>
      </c>
      <c r="AU957" s="25" t="s">
        <v>82</v>
      </c>
      <c r="AY957" s="25" t="s">
        <v>492</v>
      </c>
      <c r="BE957" s="220">
        <f>IF(N957="základní",J957,0)</f>
        <v>0</v>
      </c>
      <c r="BF957" s="220">
        <f>IF(N957="snížená",J957,0)</f>
        <v>0</v>
      </c>
      <c r="BG957" s="220">
        <f>IF(N957="zákl. přenesená",J957,0)</f>
        <v>0</v>
      </c>
      <c r="BH957" s="220">
        <f>IF(N957="sníž. přenesená",J957,0)</f>
        <v>0</v>
      </c>
      <c r="BI957" s="220">
        <f>IF(N957="nulová",J957,0)</f>
        <v>0</v>
      </c>
      <c r="BJ957" s="25" t="s">
        <v>80</v>
      </c>
      <c r="BK957" s="220">
        <f>ROUND(I957*H957,2)</f>
        <v>0</v>
      </c>
      <c r="BL957" s="25" t="s">
        <v>502</v>
      </c>
      <c r="BM957" s="25" t="s">
        <v>4522</v>
      </c>
    </row>
    <row r="958" spans="2:65" s="1" customFormat="1">
      <c r="B958" s="42"/>
      <c r="C958" s="64"/>
      <c r="D958" s="221" t="s">
        <v>506</v>
      </c>
      <c r="E958" s="64"/>
      <c r="F958" s="222" t="s">
        <v>13759</v>
      </c>
      <c r="G958" s="64"/>
      <c r="H958" s="64"/>
      <c r="I958" s="177"/>
      <c r="J958" s="64"/>
      <c r="K958" s="64"/>
      <c r="L958" s="62"/>
      <c r="M958" s="223"/>
      <c r="N958" s="43"/>
      <c r="O958" s="43"/>
      <c r="P958" s="43"/>
      <c r="Q958" s="43"/>
      <c r="R958" s="43"/>
      <c r="S958" s="43"/>
      <c r="T958" s="79"/>
      <c r="AT958" s="25" t="s">
        <v>506</v>
      </c>
      <c r="AU958" s="25" t="s">
        <v>82</v>
      </c>
    </row>
    <row r="959" spans="2:65" s="1" customFormat="1" ht="36">
      <c r="B959" s="42"/>
      <c r="C959" s="64"/>
      <c r="D959" s="227" t="s">
        <v>2254</v>
      </c>
      <c r="E959" s="64"/>
      <c r="F959" s="273" t="s">
        <v>13760</v>
      </c>
      <c r="G959" s="64"/>
      <c r="H959" s="64"/>
      <c r="I959" s="177"/>
      <c r="J959" s="64"/>
      <c r="K959" s="64"/>
      <c r="L959" s="62"/>
      <c r="M959" s="223"/>
      <c r="N959" s="43"/>
      <c r="O959" s="43"/>
      <c r="P959" s="43"/>
      <c r="Q959" s="43"/>
      <c r="R959" s="43"/>
      <c r="S959" s="43"/>
      <c r="T959" s="79"/>
      <c r="AT959" s="25" t="s">
        <v>2254</v>
      </c>
      <c r="AU959" s="25" t="s">
        <v>82</v>
      </c>
    </row>
    <row r="960" spans="2:65" s="1" customFormat="1" ht="16.5" customHeight="1">
      <c r="B960" s="42"/>
      <c r="C960" s="209" t="s">
        <v>2547</v>
      </c>
      <c r="D960" s="209" t="s">
        <v>498</v>
      </c>
      <c r="E960" s="210" t="s">
        <v>13637</v>
      </c>
      <c r="F960" s="211" t="s">
        <v>13638</v>
      </c>
      <c r="G960" s="212" t="s">
        <v>2537</v>
      </c>
      <c r="H960" s="213">
        <v>4</v>
      </c>
      <c r="I960" s="214"/>
      <c r="J960" s="215">
        <f>ROUND(I960*H960,2)</f>
        <v>0</v>
      </c>
      <c r="K960" s="211" t="s">
        <v>23</v>
      </c>
      <c r="L960" s="62"/>
      <c r="M960" s="216" t="s">
        <v>23</v>
      </c>
      <c r="N960" s="217" t="s">
        <v>44</v>
      </c>
      <c r="O960" s="43"/>
      <c r="P960" s="218">
        <f>O960*H960</f>
        <v>0</v>
      </c>
      <c r="Q960" s="218">
        <v>0</v>
      </c>
      <c r="R960" s="218">
        <f>Q960*H960</f>
        <v>0</v>
      </c>
      <c r="S960" s="218">
        <v>0</v>
      </c>
      <c r="T960" s="219">
        <f>S960*H960</f>
        <v>0</v>
      </c>
      <c r="AR960" s="25" t="s">
        <v>502</v>
      </c>
      <c r="AT960" s="25" t="s">
        <v>498</v>
      </c>
      <c r="AU960" s="25" t="s">
        <v>82</v>
      </c>
      <c r="AY960" s="25" t="s">
        <v>492</v>
      </c>
      <c r="BE960" s="220">
        <f>IF(N960="základní",J960,0)</f>
        <v>0</v>
      </c>
      <c r="BF960" s="220">
        <f>IF(N960="snížená",J960,0)</f>
        <v>0</v>
      </c>
      <c r="BG960" s="220">
        <f>IF(N960="zákl. přenesená",J960,0)</f>
        <v>0</v>
      </c>
      <c r="BH960" s="220">
        <f>IF(N960="sníž. přenesená",J960,0)</f>
        <v>0</v>
      </c>
      <c r="BI960" s="220">
        <f>IF(N960="nulová",J960,0)</f>
        <v>0</v>
      </c>
      <c r="BJ960" s="25" t="s">
        <v>80</v>
      </c>
      <c r="BK960" s="220">
        <f>ROUND(I960*H960,2)</f>
        <v>0</v>
      </c>
      <c r="BL960" s="25" t="s">
        <v>502</v>
      </c>
      <c r="BM960" s="25" t="s">
        <v>4532</v>
      </c>
    </row>
    <row r="961" spans="2:65" s="1" customFormat="1">
      <c r="B961" s="42"/>
      <c r="C961" s="64"/>
      <c r="D961" s="221" t="s">
        <v>506</v>
      </c>
      <c r="E961" s="64"/>
      <c r="F961" s="222" t="s">
        <v>13638</v>
      </c>
      <c r="G961" s="64"/>
      <c r="H961" s="64"/>
      <c r="I961" s="177"/>
      <c r="J961" s="64"/>
      <c r="K961" s="64"/>
      <c r="L961" s="62"/>
      <c r="M961" s="223"/>
      <c r="N961" s="43"/>
      <c r="O961" s="43"/>
      <c r="P961" s="43"/>
      <c r="Q961" s="43"/>
      <c r="R961" s="43"/>
      <c r="S961" s="43"/>
      <c r="T961" s="79"/>
      <c r="AT961" s="25" t="s">
        <v>506</v>
      </c>
      <c r="AU961" s="25" t="s">
        <v>82</v>
      </c>
    </row>
    <row r="962" spans="2:65" s="1" customFormat="1" ht="24">
      <c r="B962" s="42"/>
      <c r="C962" s="64"/>
      <c r="D962" s="227" t="s">
        <v>2254</v>
      </c>
      <c r="E962" s="64"/>
      <c r="F962" s="273" t="s">
        <v>13639</v>
      </c>
      <c r="G962" s="64"/>
      <c r="H962" s="64"/>
      <c r="I962" s="177"/>
      <c r="J962" s="64"/>
      <c r="K962" s="64"/>
      <c r="L962" s="62"/>
      <c r="M962" s="223"/>
      <c r="N962" s="43"/>
      <c r="O962" s="43"/>
      <c r="P962" s="43"/>
      <c r="Q962" s="43"/>
      <c r="R962" s="43"/>
      <c r="S962" s="43"/>
      <c r="T962" s="79"/>
      <c r="AT962" s="25" t="s">
        <v>2254</v>
      </c>
      <c r="AU962" s="25" t="s">
        <v>82</v>
      </c>
    </row>
    <row r="963" spans="2:65" s="1" customFormat="1" ht="16.5" customHeight="1">
      <c r="B963" s="42"/>
      <c r="C963" s="209" t="s">
        <v>2551</v>
      </c>
      <c r="D963" s="209" t="s">
        <v>498</v>
      </c>
      <c r="E963" s="210" t="s">
        <v>13640</v>
      </c>
      <c r="F963" s="211" t="s">
        <v>13641</v>
      </c>
      <c r="G963" s="212" t="s">
        <v>2537</v>
      </c>
      <c r="H963" s="213">
        <v>6</v>
      </c>
      <c r="I963" s="214"/>
      <c r="J963" s="215">
        <f>ROUND(I963*H963,2)</f>
        <v>0</v>
      </c>
      <c r="K963" s="211" t="s">
        <v>23</v>
      </c>
      <c r="L963" s="62"/>
      <c r="M963" s="216" t="s">
        <v>23</v>
      </c>
      <c r="N963" s="217" t="s">
        <v>44</v>
      </c>
      <c r="O963" s="43"/>
      <c r="P963" s="218">
        <f>O963*H963</f>
        <v>0</v>
      </c>
      <c r="Q963" s="218">
        <v>0</v>
      </c>
      <c r="R963" s="218">
        <f>Q963*H963</f>
        <v>0</v>
      </c>
      <c r="S963" s="218">
        <v>0</v>
      </c>
      <c r="T963" s="219">
        <f>S963*H963</f>
        <v>0</v>
      </c>
      <c r="AR963" s="25" t="s">
        <v>502</v>
      </c>
      <c r="AT963" s="25" t="s">
        <v>498</v>
      </c>
      <c r="AU963" s="25" t="s">
        <v>82</v>
      </c>
      <c r="AY963" s="25" t="s">
        <v>492</v>
      </c>
      <c r="BE963" s="220">
        <f>IF(N963="základní",J963,0)</f>
        <v>0</v>
      </c>
      <c r="BF963" s="220">
        <f>IF(N963="snížená",J963,0)</f>
        <v>0</v>
      </c>
      <c r="BG963" s="220">
        <f>IF(N963="zákl. přenesená",J963,0)</f>
        <v>0</v>
      </c>
      <c r="BH963" s="220">
        <f>IF(N963="sníž. přenesená",J963,0)</f>
        <v>0</v>
      </c>
      <c r="BI963" s="220">
        <f>IF(N963="nulová",J963,0)</f>
        <v>0</v>
      </c>
      <c r="BJ963" s="25" t="s">
        <v>80</v>
      </c>
      <c r="BK963" s="220">
        <f>ROUND(I963*H963,2)</f>
        <v>0</v>
      </c>
      <c r="BL963" s="25" t="s">
        <v>502</v>
      </c>
      <c r="BM963" s="25" t="s">
        <v>4542</v>
      </c>
    </row>
    <row r="964" spans="2:65" s="1" customFormat="1">
      <c r="B964" s="42"/>
      <c r="C964" s="64"/>
      <c r="D964" s="221" t="s">
        <v>506</v>
      </c>
      <c r="E964" s="64"/>
      <c r="F964" s="222" t="s">
        <v>13641</v>
      </c>
      <c r="G964" s="64"/>
      <c r="H964" s="64"/>
      <c r="I964" s="177"/>
      <c r="J964" s="64"/>
      <c r="K964" s="64"/>
      <c r="L964" s="62"/>
      <c r="M964" s="223"/>
      <c r="N964" s="43"/>
      <c r="O964" s="43"/>
      <c r="P964" s="43"/>
      <c r="Q964" s="43"/>
      <c r="R964" s="43"/>
      <c r="S964" s="43"/>
      <c r="T964" s="79"/>
      <c r="AT964" s="25" t="s">
        <v>506</v>
      </c>
      <c r="AU964" s="25" t="s">
        <v>82</v>
      </c>
    </row>
    <row r="965" spans="2:65" s="1" customFormat="1" ht="24">
      <c r="B965" s="42"/>
      <c r="C965" s="64"/>
      <c r="D965" s="227" t="s">
        <v>2254</v>
      </c>
      <c r="E965" s="64"/>
      <c r="F965" s="273" t="s">
        <v>13639</v>
      </c>
      <c r="G965" s="64"/>
      <c r="H965" s="64"/>
      <c r="I965" s="177"/>
      <c r="J965" s="64"/>
      <c r="K965" s="64"/>
      <c r="L965" s="62"/>
      <c r="M965" s="223"/>
      <c r="N965" s="43"/>
      <c r="O965" s="43"/>
      <c r="P965" s="43"/>
      <c r="Q965" s="43"/>
      <c r="R965" s="43"/>
      <c r="S965" s="43"/>
      <c r="T965" s="79"/>
      <c r="AT965" s="25" t="s">
        <v>2254</v>
      </c>
      <c r="AU965" s="25" t="s">
        <v>82</v>
      </c>
    </row>
    <row r="966" spans="2:65" s="1" customFormat="1" ht="16.5" customHeight="1">
      <c r="B966" s="42"/>
      <c r="C966" s="209" t="s">
        <v>2557</v>
      </c>
      <c r="D966" s="209" t="s">
        <v>498</v>
      </c>
      <c r="E966" s="210" t="s">
        <v>13642</v>
      </c>
      <c r="F966" s="211" t="s">
        <v>13643</v>
      </c>
      <c r="G966" s="212" t="s">
        <v>2537</v>
      </c>
      <c r="H966" s="213">
        <v>1</v>
      </c>
      <c r="I966" s="214"/>
      <c r="J966" s="215">
        <f>ROUND(I966*H966,2)</f>
        <v>0</v>
      </c>
      <c r="K966" s="211" t="s">
        <v>23</v>
      </c>
      <c r="L966" s="62"/>
      <c r="M966" s="216" t="s">
        <v>23</v>
      </c>
      <c r="N966" s="217" t="s">
        <v>44</v>
      </c>
      <c r="O966" s="43"/>
      <c r="P966" s="218">
        <f>O966*H966</f>
        <v>0</v>
      </c>
      <c r="Q966" s="218">
        <v>0</v>
      </c>
      <c r="R966" s="218">
        <f>Q966*H966</f>
        <v>0</v>
      </c>
      <c r="S966" s="218">
        <v>0</v>
      </c>
      <c r="T966" s="219">
        <f>S966*H966</f>
        <v>0</v>
      </c>
      <c r="AR966" s="25" t="s">
        <v>502</v>
      </c>
      <c r="AT966" s="25" t="s">
        <v>498</v>
      </c>
      <c r="AU966" s="25" t="s">
        <v>82</v>
      </c>
      <c r="AY966" s="25" t="s">
        <v>492</v>
      </c>
      <c r="BE966" s="220">
        <f>IF(N966="základní",J966,0)</f>
        <v>0</v>
      </c>
      <c r="BF966" s="220">
        <f>IF(N966="snížená",J966,0)</f>
        <v>0</v>
      </c>
      <c r="BG966" s="220">
        <f>IF(N966="zákl. přenesená",J966,0)</f>
        <v>0</v>
      </c>
      <c r="BH966" s="220">
        <f>IF(N966="sníž. přenesená",J966,0)</f>
        <v>0</v>
      </c>
      <c r="BI966" s="220">
        <f>IF(N966="nulová",J966,0)</f>
        <v>0</v>
      </c>
      <c r="BJ966" s="25" t="s">
        <v>80</v>
      </c>
      <c r="BK966" s="220">
        <f>ROUND(I966*H966,2)</f>
        <v>0</v>
      </c>
      <c r="BL966" s="25" t="s">
        <v>502</v>
      </c>
      <c r="BM966" s="25" t="s">
        <v>4552</v>
      </c>
    </row>
    <row r="967" spans="2:65" s="1" customFormat="1">
      <c r="B967" s="42"/>
      <c r="C967" s="64"/>
      <c r="D967" s="221" t="s">
        <v>506</v>
      </c>
      <c r="E967" s="64"/>
      <c r="F967" s="222" t="s">
        <v>13643</v>
      </c>
      <c r="G967" s="64"/>
      <c r="H967" s="64"/>
      <c r="I967" s="177"/>
      <c r="J967" s="64"/>
      <c r="K967" s="64"/>
      <c r="L967" s="62"/>
      <c r="M967" s="223"/>
      <c r="N967" s="43"/>
      <c r="O967" s="43"/>
      <c r="P967" s="43"/>
      <c r="Q967" s="43"/>
      <c r="R967" s="43"/>
      <c r="S967" s="43"/>
      <c r="T967" s="79"/>
      <c r="AT967" s="25" t="s">
        <v>506</v>
      </c>
      <c r="AU967" s="25" t="s">
        <v>82</v>
      </c>
    </row>
    <row r="968" spans="2:65" s="1" customFormat="1" ht="24">
      <c r="B968" s="42"/>
      <c r="C968" s="64"/>
      <c r="D968" s="227" t="s">
        <v>2254</v>
      </c>
      <c r="E968" s="64"/>
      <c r="F968" s="273" t="s">
        <v>13670</v>
      </c>
      <c r="G968" s="64"/>
      <c r="H968" s="64"/>
      <c r="I968" s="177"/>
      <c r="J968" s="64"/>
      <c r="K968" s="64"/>
      <c r="L968" s="62"/>
      <c r="M968" s="223"/>
      <c r="N968" s="43"/>
      <c r="O968" s="43"/>
      <c r="P968" s="43"/>
      <c r="Q968" s="43"/>
      <c r="R968" s="43"/>
      <c r="S968" s="43"/>
      <c r="T968" s="79"/>
      <c r="AT968" s="25" t="s">
        <v>2254</v>
      </c>
      <c r="AU968" s="25" t="s">
        <v>82</v>
      </c>
    </row>
    <row r="969" spans="2:65" s="1" customFormat="1" ht="16.5" customHeight="1">
      <c r="B969" s="42"/>
      <c r="C969" s="209" t="s">
        <v>2564</v>
      </c>
      <c r="D969" s="209" t="s">
        <v>498</v>
      </c>
      <c r="E969" s="210" t="s">
        <v>13761</v>
      </c>
      <c r="F969" s="211" t="s">
        <v>13762</v>
      </c>
      <c r="G969" s="212" t="s">
        <v>832</v>
      </c>
      <c r="H969" s="213">
        <v>200</v>
      </c>
      <c r="I969" s="214"/>
      <c r="J969" s="215">
        <f>ROUND(I969*H969,2)</f>
        <v>0</v>
      </c>
      <c r="K969" s="211" t="s">
        <v>23</v>
      </c>
      <c r="L969" s="62"/>
      <c r="M969" s="216" t="s">
        <v>23</v>
      </c>
      <c r="N969" s="217" t="s">
        <v>44</v>
      </c>
      <c r="O969" s="43"/>
      <c r="P969" s="218">
        <f>O969*H969</f>
        <v>0</v>
      </c>
      <c r="Q969" s="218">
        <v>0</v>
      </c>
      <c r="R969" s="218">
        <f>Q969*H969</f>
        <v>0</v>
      </c>
      <c r="S969" s="218">
        <v>0</v>
      </c>
      <c r="T969" s="219">
        <f>S969*H969</f>
        <v>0</v>
      </c>
      <c r="AR969" s="25" t="s">
        <v>502</v>
      </c>
      <c r="AT969" s="25" t="s">
        <v>498</v>
      </c>
      <c r="AU969" s="25" t="s">
        <v>82</v>
      </c>
      <c r="AY969" s="25" t="s">
        <v>492</v>
      </c>
      <c r="BE969" s="220">
        <f>IF(N969="základní",J969,0)</f>
        <v>0</v>
      </c>
      <c r="BF969" s="220">
        <f>IF(N969="snížená",J969,0)</f>
        <v>0</v>
      </c>
      <c r="BG969" s="220">
        <f>IF(N969="zákl. přenesená",J969,0)</f>
        <v>0</v>
      </c>
      <c r="BH969" s="220">
        <f>IF(N969="sníž. přenesená",J969,0)</f>
        <v>0</v>
      </c>
      <c r="BI969" s="220">
        <f>IF(N969="nulová",J969,0)</f>
        <v>0</v>
      </c>
      <c r="BJ969" s="25" t="s">
        <v>80</v>
      </c>
      <c r="BK969" s="220">
        <f>ROUND(I969*H969,2)</f>
        <v>0</v>
      </c>
      <c r="BL969" s="25" t="s">
        <v>502</v>
      </c>
      <c r="BM969" s="25" t="s">
        <v>4562</v>
      </c>
    </row>
    <row r="970" spans="2:65" s="1" customFormat="1">
      <c r="B970" s="42"/>
      <c r="C970" s="64"/>
      <c r="D970" s="221" t="s">
        <v>506</v>
      </c>
      <c r="E970" s="64"/>
      <c r="F970" s="222" t="s">
        <v>13762</v>
      </c>
      <c r="G970" s="64"/>
      <c r="H970" s="64"/>
      <c r="I970" s="177"/>
      <c r="J970" s="64"/>
      <c r="K970" s="64"/>
      <c r="L970" s="62"/>
      <c r="M970" s="223"/>
      <c r="N970" s="43"/>
      <c r="O970" s="43"/>
      <c r="P970" s="43"/>
      <c r="Q970" s="43"/>
      <c r="R970" s="43"/>
      <c r="S970" s="43"/>
      <c r="T970" s="79"/>
      <c r="AT970" s="25" t="s">
        <v>506</v>
      </c>
      <c r="AU970" s="25" t="s">
        <v>82</v>
      </c>
    </row>
    <row r="971" spans="2:65" s="1" customFormat="1" ht="48">
      <c r="B971" s="42"/>
      <c r="C971" s="64"/>
      <c r="D971" s="227" t="s">
        <v>2254</v>
      </c>
      <c r="E971" s="64"/>
      <c r="F971" s="273" t="s">
        <v>13647</v>
      </c>
      <c r="G971" s="64"/>
      <c r="H971" s="64"/>
      <c r="I971" s="177"/>
      <c r="J971" s="64"/>
      <c r="K971" s="64"/>
      <c r="L971" s="62"/>
      <c r="M971" s="223"/>
      <c r="N971" s="43"/>
      <c r="O971" s="43"/>
      <c r="P971" s="43"/>
      <c r="Q971" s="43"/>
      <c r="R971" s="43"/>
      <c r="S971" s="43"/>
      <c r="T971" s="79"/>
      <c r="AT971" s="25" t="s">
        <v>2254</v>
      </c>
      <c r="AU971" s="25" t="s">
        <v>82</v>
      </c>
    </row>
    <row r="972" spans="2:65" s="1" customFormat="1" ht="16.5" customHeight="1">
      <c r="B972" s="42"/>
      <c r="C972" s="209" t="s">
        <v>2571</v>
      </c>
      <c r="D972" s="209" t="s">
        <v>498</v>
      </c>
      <c r="E972" s="210" t="s">
        <v>13763</v>
      </c>
      <c r="F972" s="211" t="s">
        <v>13764</v>
      </c>
      <c r="G972" s="212" t="s">
        <v>832</v>
      </c>
      <c r="H972" s="213">
        <v>100</v>
      </c>
      <c r="I972" s="214"/>
      <c r="J972" s="215">
        <f>ROUND(I972*H972,2)</f>
        <v>0</v>
      </c>
      <c r="K972" s="211" t="s">
        <v>23</v>
      </c>
      <c r="L972" s="62"/>
      <c r="M972" s="216" t="s">
        <v>23</v>
      </c>
      <c r="N972" s="217" t="s">
        <v>44</v>
      </c>
      <c r="O972" s="43"/>
      <c r="P972" s="218">
        <f>O972*H972</f>
        <v>0</v>
      </c>
      <c r="Q972" s="218">
        <v>0</v>
      </c>
      <c r="R972" s="218">
        <f>Q972*H972</f>
        <v>0</v>
      </c>
      <c r="S972" s="218">
        <v>0</v>
      </c>
      <c r="T972" s="219">
        <f>S972*H972</f>
        <v>0</v>
      </c>
      <c r="AR972" s="25" t="s">
        <v>502</v>
      </c>
      <c r="AT972" s="25" t="s">
        <v>498</v>
      </c>
      <c r="AU972" s="25" t="s">
        <v>82</v>
      </c>
      <c r="AY972" s="25" t="s">
        <v>492</v>
      </c>
      <c r="BE972" s="220">
        <f>IF(N972="základní",J972,0)</f>
        <v>0</v>
      </c>
      <c r="BF972" s="220">
        <f>IF(N972="snížená",J972,0)</f>
        <v>0</v>
      </c>
      <c r="BG972" s="220">
        <f>IF(N972="zákl. přenesená",J972,0)</f>
        <v>0</v>
      </c>
      <c r="BH972" s="220">
        <f>IF(N972="sníž. přenesená",J972,0)</f>
        <v>0</v>
      </c>
      <c r="BI972" s="220">
        <f>IF(N972="nulová",J972,0)</f>
        <v>0</v>
      </c>
      <c r="BJ972" s="25" t="s">
        <v>80</v>
      </c>
      <c r="BK972" s="220">
        <f>ROUND(I972*H972,2)</f>
        <v>0</v>
      </c>
      <c r="BL972" s="25" t="s">
        <v>502</v>
      </c>
      <c r="BM972" s="25" t="s">
        <v>4572</v>
      </c>
    </row>
    <row r="973" spans="2:65" s="1" customFormat="1">
      <c r="B973" s="42"/>
      <c r="C973" s="64"/>
      <c r="D973" s="221" t="s">
        <v>506</v>
      </c>
      <c r="E973" s="64"/>
      <c r="F973" s="222" t="s">
        <v>13764</v>
      </c>
      <c r="G973" s="64"/>
      <c r="H973" s="64"/>
      <c r="I973" s="177"/>
      <c r="J973" s="64"/>
      <c r="K973" s="64"/>
      <c r="L973" s="62"/>
      <c r="M973" s="223"/>
      <c r="N973" s="43"/>
      <c r="O973" s="43"/>
      <c r="P973" s="43"/>
      <c r="Q973" s="43"/>
      <c r="R973" s="43"/>
      <c r="S973" s="43"/>
      <c r="T973" s="79"/>
      <c r="AT973" s="25" t="s">
        <v>506</v>
      </c>
      <c r="AU973" s="25" t="s">
        <v>82</v>
      </c>
    </row>
    <row r="974" spans="2:65" s="1" customFormat="1" ht="24">
      <c r="B974" s="42"/>
      <c r="C974" s="64"/>
      <c r="D974" s="227" t="s">
        <v>2254</v>
      </c>
      <c r="E974" s="64"/>
      <c r="F974" s="273" t="s">
        <v>13765</v>
      </c>
      <c r="G974" s="64"/>
      <c r="H974" s="64"/>
      <c r="I974" s="177"/>
      <c r="J974" s="64"/>
      <c r="K974" s="64"/>
      <c r="L974" s="62"/>
      <c r="M974" s="223"/>
      <c r="N974" s="43"/>
      <c r="O974" s="43"/>
      <c r="P974" s="43"/>
      <c r="Q974" s="43"/>
      <c r="R974" s="43"/>
      <c r="S974" s="43"/>
      <c r="T974" s="79"/>
      <c r="AT974" s="25" t="s">
        <v>2254</v>
      </c>
      <c r="AU974" s="25" t="s">
        <v>82</v>
      </c>
    </row>
    <row r="975" spans="2:65" s="1" customFormat="1" ht="16.5" customHeight="1">
      <c r="B975" s="42"/>
      <c r="C975" s="209" t="s">
        <v>2578</v>
      </c>
      <c r="D975" s="209" t="s">
        <v>498</v>
      </c>
      <c r="E975" s="210" t="s">
        <v>13766</v>
      </c>
      <c r="F975" s="211" t="s">
        <v>13649</v>
      </c>
      <c r="G975" s="212" t="s">
        <v>13632</v>
      </c>
      <c r="H975" s="213">
        <v>1</v>
      </c>
      <c r="I975" s="214"/>
      <c r="J975" s="215">
        <f>ROUND(I975*H975,2)</f>
        <v>0</v>
      </c>
      <c r="K975" s="211" t="s">
        <v>23</v>
      </c>
      <c r="L975" s="62"/>
      <c r="M975" s="216" t="s">
        <v>23</v>
      </c>
      <c r="N975" s="217" t="s">
        <v>44</v>
      </c>
      <c r="O975" s="43"/>
      <c r="P975" s="218">
        <f>O975*H975</f>
        <v>0</v>
      </c>
      <c r="Q975" s="218">
        <v>0</v>
      </c>
      <c r="R975" s="218">
        <f>Q975*H975</f>
        <v>0</v>
      </c>
      <c r="S975" s="218">
        <v>0</v>
      </c>
      <c r="T975" s="219">
        <f>S975*H975</f>
        <v>0</v>
      </c>
      <c r="AR975" s="25" t="s">
        <v>502</v>
      </c>
      <c r="AT975" s="25" t="s">
        <v>498</v>
      </c>
      <c r="AU975" s="25" t="s">
        <v>82</v>
      </c>
      <c r="AY975" s="25" t="s">
        <v>492</v>
      </c>
      <c r="BE975" s="220">
        <f>IF(N975="základní",J975,0)</f>
        <v>0</v>
      </c>
      <c r="BF975" s="220">
        <f>IF(N975="snížená",J975,0)</f>
        <v>0</v>
      </c>
      <c r="BG975" s="220">
        <f>IF(N975="zákl. přenesená",J975,0)</f>
        <v>0</v>
      </c>
      <c r="BH975" s="220">
        <f>IF(N975="sníž. přenesená",J975,0)</f>
        <v>0</v>
      </c>
      <c r="BI975" s="220">
        <f>IF(N975="nulová",J975,0)</f>
        <v>0</v>
      </c>
      <c r="BJ975" s="25" t="s">
        <v>80</v>
      </c>
      <c r="BK975" s="220">
        <f>ROUND(I975*H975,2)</f>
        <v>0</v>
      </c>
      <c r="BL975" s="25" t="s">
        <v>502</v>
      </c>
      <c r="BM975" s="25" t="s">
        <v>4582</v>
      </c>
    </row>
    <row r="976" spans="2:65" s="1" customFormat="1">
      <c r="B976" s="42"/>
      <c r="C976" s="64"/>
      <c r="D976" s="221" t="s">
        <v>506</v>
      </c>
      <c r="E976" s="64"/>
      <c r="F976" s="222" t="s">
        <v>13649</v>
      </c>
      <c r="G976" s="64"/>
      <c r="H976" s="64"/>
      <c r="I976" s="177"/>
      <c r="J976" s="64"/>
      <c r="K976" s="64"/>
      <c r="L976" s="62"/>
      <c r="M976" s="223"/>
      <c r="N976" s="43"/>
      <c r="O976" s="43"/>
      <c r="P976" s="43"/>
      <c r="Q976" s="43"/>
      <c r="R976" s="43"/>
      <c r="S976" s="43"/>
      <c r="T976" s="79"/>
      <c r="AT976" s="25" t="s">
        <v>506</v>
      </c>
      <c r="AU976" s="25" t="s">
        <v>82</v>
      </c>
    </row>
    <row r="977" spans="2:65" s="1" customFormat="1" ht="24">
      <c r="B977" s="42"/>
      <c r="C977" s="64"/>
      <c r="D977" s="227" t="s">
        <v>2254</v>
      </c>
      <c r="E977" s="64"/>
      <c r="F977" s="273" t="s">
        <v>13767</v>
      </c>
      <c r="G977" s="64"/>
      <c r="H977" s="64"/>
      <c r="I977" s="177"/>
      <c r="J977" s="64"/>
      <c r="K977" s="64"/>
      <c r="L977" s="62"/>
      <c r="M977" s="223"/>
      <c r="N977" s="43"/>
      <c r="O977" s="43"/>
      <c r="P977" s="43"/>
      <c r="Q977" s="43"/>
      <c r="R977" s="43"/>
      <c r="S977" s="43"/>
      <c r="T977" s="79"/>
      <c r="AT977" s="25" t="s">
        <v>2254</v>
      </c>
      <c r="AU977" s="25" t="s">
        <v>82</v>
      </c>
    </row>
    <row r="978" spans="2:65" s="1" customFormat="1" ht="16.5" customHeight="1">
      <c r="B978" s="42"/>
      <c r="C978" s="209" t="s">
        <v>2583</v>
      </c>
      <c r="D978" s="209" t="s">
        <v>498</v>
      </c>
      <c r="E978" s="210" t="s">
        <v>13768</v>
      </c>
      <c r="F978" s="211" t="s">
        <v>13652</v>
      </c>
      <c r="G978" s="212" t="s">
        <v>13632</v>
      </c>
      <c r="H978" s="213">
        <v>1</v>
      </c>
      <c r="I978" s="214"/>
      <c r="J978" s="215">
        <f>ROUND(I978*H978,2)</f>
        <v>0</v>
      </c>
      <c r="K978" s="211" t="s">
        <v>23</v>
      </c>
      <c r="L978" s="62"/>
      <c r="M978" s="216" t="s">
        <v>23</v>
      </c>
      <c r="N978" s="217" t="s">
        <v>44</v>
      </c>
      <c r="O978" s="43"/>
      <c r="P978" s="218">
        <f>O978*H978</f>
        <v>0</v>
      </c>
      <c r="Q978" s="218">
        <v>0</v>
      </c>
      <c r="R978" s="218">
        <f>Q978*H978</f>
        <v>0</v>
      </c>
      <c r="S978" s="218">
        <v>0</v>
      </c>
      <c r="T978" s="219">
        <f>S978*H978</f>
        <v>0</v>
      </c>
      <c r="AR978" s="25" t="s">
        <v>502</v>
      </c>
      <c r="AT978" s="25" t="s">
        <v>498</v>
      </c>
      <c r="AU978" s="25" t="s">
        <v>82</v>
      </c>
      <c r="AY978" s="25" t="s">
        <v>492</v>
      </c>
      <c r="BE978" s="220">
        <f>IF(N978="základní",J978,0)</f>
        <v>0</v>
      </c>
      <c r="BF978" s="220">
        <f>IF(N978="snížená",J978,0)</f>
        <v>0</v>
      </c>
      <c r="BG978" s="220">
        <f>IF(N978="zákl. přenesená",J978,0)</f>
        <v>0</v>
      </c>
      <c r="BH978" s="220">
        <f>IF(N978="sníž. přenesená",J978,0)</f>
        <v>0</v>
      </c>
      <c r="BI978" s="220">
        <f>IF(N978="nulová",J978,0)</f>
        <v>0</v>
      </c>
      <c r="BJ978" s="25" t="s">
        <v>80</v>
      </c>
      <c r="BK978" s="220">
        <f>ROUND(I978*H978,2)</f>
        <v>0</v>
      </c>
      <c r="BL978" s="25" t="s">
        <v>502</v>
      </c>
      <c r="BM978" s="25" t="s">
        <v>4592</v>
      </c>
    </row>
    <row r="979" spans="2:65" s="1" customFormat="1">
      <c r="B979" s="42"/>
      <c r="C979" s="64"/>
      <c r="D979" s="221" t="s">
        <v>506</v>
      </c>
      <c r="E979" s="64"/>
      <c r="F979" s="222" t="s">
        <v>13652</v>
      </c>
      <c r="G979" s="64"/>
      <c r="H979" s="64"/>
      <c r="I979" s="177"/>
      <c r="J979" s="64"/>
      <c r="K979" s="64"/>
      <c r="L979" s="62"/>
      <c r="M979" s="223"/>
      <c r="N979" s="43"/>
      <c r="O979" s="43"/>
      <c r="P979" s="43"/>
      <c r="Q979" s="43"/>
      <c r="R979" s="43"/>
      <c r="S979" s="43"/>
      <c r="T979" s="79"/>
      <c r="AT979" s="25" t="s">
        <v>506</v>
      </c>
      <c r="AU979" s="25" t="s">
        <v>82</v>
      </c>
    </row>
    <row r="980" spans="2:65" s="1" customFormat="1" ht="36">
      <c r="B980" s="42"/>
      <c r="C980" s="64"/>
      <c r="D980" s="227" t="s">
        <v>2254</v>
      </c>
      <c r="E980" s="64"/>
      <c r="F980" s="273" t="s">
        <v>13769</v>
      </c>
      <c r="G980" s="64"/>
      <c r="H980" s="64"/>
      <c r="I980" s="177"/>
      <c r="J980" s="64"/>
      <c r="K980" s="64"/>
      <c r="L980" s="62"/>
      <c r="M980" s="223"/>
      <c r="N980" s="43"/>
      <c r="O980" s="43"/>
      <c r="P980" s="43"/>
      <c r="Q980" s="43"/>
      <c r="R980" s="43"/>
      <c r="S980" s="43"/>
      <c r="T980" s="79"/>
      <c r="AT980" s="25" t="s">
        <v>2254</v>
      </c>
      <c r="AU980" s="25" t="s">
        <v>82</v>
      </c>
    </row>
    <row r="981" spans="2:65" s="1" customFormat="1" ht="16.5" customHeight="1">
      <c r="B981" s="42"/>
      <c r="C981" s="209" t="s">
        <v>2589</v>
      </c>
      <c r="D981" s="209" t="s">
        <v>498</v>
      </c>
      <c r="E981" s="210" t="s">
        <v>13770</v>
      </c>
      <c r="F981" s="211" t="s">
        <v>13652</v>
      </c>
      <c r="G981" s="212" t="s">
        <v>13632</v>
      </c>
      <c r="H981" s="213">
        <v>1</v>
      </c>
      <c r="I981" s="214"/>
      <c r="J981" s="215">
        <f>ROUND(I981*H981,2)</f>
        <v>0</v>
      </c>
      <c r="K981" s="211" t="s">
        <v>23</v>
      </c>
      <c r="L981" s="62"/>
      <c r="M981" s="216" t="s">
        <v>23</v>
      </c>
      <c r="N981" s="217" t="s">
        <v>44</v>
      </c>
      <c r="O981" s="43"/>
      <c r="P981" s="218">
        <f>O981*H981</f>
        <v>0</v>
      </c>
      <c r="Q981" s="218">
        <v>0</v>
      </c>
      <c r="R981" s="218">
        <f>Q981*H981</f>
        <v>0</v>
      </c>
      <c r="S981" s="218">
        <v>0</v>
      </c>
      <c r="T981" s="219">
        <f>S981*H981</f>
        <v>0</v>
      </c>
      <c r="AR981" s="25" t="s">
        <v>502</v>
      </c>
      <c r="AT981" s="25" t="s">
        <v>498</v>
      </c>
      <c r="AU981" s="25" t="s">
        <v>82</v>
      </c>
      <c r="AY981" s="25" t="s">
        <v>492</v>
      </c>
      <c r="BE981" s="220">
        <f>IF(N981="základní",J981,0)</f>
        <v>0</v>
      </c>
      <c r="BF981" s="220">
        <f>IF(N981="snížená",J981,0)</f>
        <v>0</v>
      </c>
      <c r="BG981" s="220">
        <f>IF(N981="zákl. přenesená",J981,0)</f>
        <v>0</v>
      </c>
      <c r="BH981" s="220">
        <f>IF(N981="sníž. přenesená",J981,0)</f>
        <v>0</v>
      </c>
      <c r="BI981" s="220">
        <f>IF(N981="nulová",J981,0)</f>
        <v>0</v>
      </c>
      <c r="BJ981" s="25" t="s">
        <v>80</v>
      </c>
      <c r="BK981" s="220">
        <f>ROUND(I981*H981,2)</f>
        <v>0</v>
      </c>
      <c r="BL981" s="25" t="s">
        <v>502</v>
      </c>
      <c r="BM981" s="25" t="s">
        <v>4602</v>
      </c>
    </row>
    <row r="982" spans="2:65" s="1" customFormat="1">
      <c r="B982" s="42"/>
      <c r="C982" s="64"/>
      <c r="D982" s="221" t="s">
        <v>506</v>
      </c>
      <c r="E982" s="64"/>
      <c r="F982" s="222" t="s">
        <v>13652</v>
      </c>
      <c r="G982" s="64"/>
      <c r="H982" s="64"/>
      <c r="I982" s="177"/>
      <c r="J982" s="64"/>
      <c r="K982" s="64"/>
      <c r="L982" s="62"/>
      <c r="M982" s="223"/>
      <c r="N982" s="43"/>
      <c r="O982" s="43"/>
      <c r="P982" s="43"/>
      <c r="Q982" s="43"/>
      <c r="R982" s="43"/>
      <c r="S982" s="43"/>
      <c r="T982" s="79"/>
      <c r="AT982" s="25" t="s">
        <v>506</v>
      </c>
      <c r="AU982" s="25" t="s">
        <v>82</v>
      </c>
    </row>
    <row r="983" spans="2:65" s="1" customFormat="1" ht="24">
      <c r="B983" s="42"/>
      <c r="C983" s="64"/>
      <c r="D983" s="227" t="s">
        <v>2254</v>
      </c>
      <c r="E983" s="64"/>
      <c r="F983" s="273" t="s">
        <v>13771</v>
      </c>
      <c r="G983" s="64"/>
      <c r="H983" s="64"/>
      <c r="I983" s="177"/>
      <c r="J983" s="64"/>
      <c r="K983" s="64"/>
      <c r="L983" s="62"/>
      <c r="M983" s="223"/>
      <c r="N983" s="43"/>
      <c r="O983" s="43"/>
      <c r="P983" s="43"/>
      <c r="Q983" s="43"/>
      <c r="R983" s="43"/>
      <c r="S983" s="43"/>
      <c r="T983" s="79"/>
      <c r="AT983" s="25" t="s">
        <v>2254</v>
      </c>
      <c r="AU983" s="25" t="s">
        <v>82</v>
      </c>
    </row>
    <row r="984" spans="2:65" s="1" customFormat="1" ht="16.5" customHeight="1">
      <c r="B984" s="42"/>
      <c r="C984" s="209" t="s">
        <v>2596</v>
      </c>
      <c r="D984" s="209" t="s">
        <v>498</v>
      </c>
      <c r="E984" s="210" t="s">
        <v>13772</v>
      </c>
      <c r="F984" s="211" t="s">
        <v>13652</v>
      </c>
      <c r="G984" s="212" t="s">
        <v>13632</v>
      </c>
      <c r="H984" s="213">
        <v>1</v>
      </c>
      <c r="I984" s="214"/>
      <c r="J984" s="215">
        <f>ROUND(I984*H984,2)</f>
        <v>0</v>
      </c>
      <c r="K984" s="211" t="s">
        <v>23</v>
      </c>
      <c r="L984" s="62"/>
      <c r="M984" s="216" t="s">
        <v>23</v>
      </c>
      <c r="N984" s="217" t="s">
        <v>44</v>
      </c>
      <c r="O984" s="43"/>
      <c r="P984" s="218">
        <f>O984*H984</f>
        <v>0</v>
      </c>
      <c r="Q984" s="218">
        <v>0</v>
      </c>
      <c r="R984" s="218">
        <f>Q984*H984</f>
        <v>0</v>
      </c>
      <c r="S984" s="218">
        <v>0</v>
      </c>
      <c r="T984" s="219">
        <f>S984*H984</f>
        <v>0</v>
      </c>
      <c r="AR984" s="25" t="s">
        <v>502</v>
      </c>
      <c r="AT984" s="25" t="s">
        <v>498</v>
      </c>
      <c r="AU984" s="25" t="s">
        <v>82</v>
      </c>
      <c r="AY984" s="25" t="s">
        <v>492</v>
      </c>
      <c r="BE984" s="220">
        <f>IF(N984="základní",J984,0)</f>
        <v>0</v>
      </c>
      <c r="BF984" s="220">
        <f>IF(N984="snížená",J984,0)</f>
        <v>0</v>
      </c>
      <c r="BG984" s="220">
        <f>IF(N984="zákl. přenesená",J984,0)</f>
        <v>0</v>
      </c>
      <c r="BH984" s="220">
        <f>IF(N984="sníž. přenesená",J984,0)</f>
        <v>0</v>
      </c>
      <c r="BI984" s="220">
        <f>IF(N984="nulová",J984,0)</f>
        <v>0</v>
      </c>
      <c r="BJ984" s="25" t="s">
        <v>80</v>
      </c>
      <c r="BK984" s="220">
        <f>ROUND(I984*H984,2)</f>
        <v>0</v>
      </c>
      <c r="BL984" s="25" t="s">
        <v>502</v>
      </c>
      <c r="BM984" s="25" t="s">
        <v>4612</v>
      </c>
    </row>
    <row r="985" spans="2:65" s="1" customFormat="1">
      <c r="B985" s="42"/>
      <c r="C985" s="64"/>
      <c r="D985" s="221" t="s">
        <v>506</v>
      </c>
      <c r="E985" s="64"/>
      <c r="F985" s="222" t="s">
        <v>13652</v>
      </c>
      <c r="G985" s="64"/>
      <c r="H985" s="64"/>
      <c r="I985" s="177"/>
      <c r="J985" s="64"/>
      <c r="K985" s="64"/>
      <c r="L985" s="62"/>
      <c r="M985" s="223"/>
      <c r="N985" s="43"/>
      <c r="O985" s="43"/>
      <c r="P985" s="43"/>
      <c r="Q985" s="43"/>
      <c r="R985" s="43"/>
      <c r="S985" s="43"/>
      <c r="T985" s="79"/>
      <c r="AT985" s="25" t="s">
        <v>506</v>
      </c>
      <c r="AU985" s="25" t="s">
        <v>82</v>
      </c>
    </row>
    <row r="986" spans="2:65" s="1" customFormat="1" ht="36">
      <c r="B986" s="42"/>
      <c r="C986" s="64"/>
      <c r="D986" s="227" t="s">
        <v>2254</v>
      </c>
      <c r="E986" s="64"/>
      <c r="F986" s="273" t="s">
        <v>13655</v>
      </c>
      <c r="G986" s="64"/>
      <c r="H986" s="64"/>
      <c r="I986" s="177"/>
      <c r="J986" s="64"/>
      <c r="K986" s="64"/>
      <c r="L986" s="62"/>
      <c r="M986" s="223"/>
      <c r="N986" s="43"/>
      <c r="O986" s="43"/>
      <c r="P986" s="43"/>
      <c r="Q986" s="43"/>
      <c r="R986" s="43"/>
      <c r="S986" s="43"/>
      <c r="T986" s="79"/>
      <c r="AT986" s="25" t="s">
        <v>2254</v>
      </c>
      <c r="AU986" s="25" t="s">
        <v>82</v>
      </c>
    </row>
    <row r="987" spans="2:65" s="1" customFormat="1" ht="16.5" customHeight="1">
      <c r="B987" s="42"/>
      <c r="C987" s="209" t="s">
        <v>2604</v>
      </c>
      <c r="D987" s="209" t="s">
        <v>498</v>
      </c>
      <c r="E987" s="210" t="s">
        <v>13773</v>
      </c>
      <c r="F987" s="211" t="s">
        <v>13652</v>
      </c>
      <c r="G987" s="212" t="s">
        <v>13632</v>
      </c>
      <c r="H987" s="213">
        <v>1</v>
      </c>
      <c r="I987" s="214"/>
      <c r="J987" s="215">
        <f>ROUND(I987*H987,2)</f>
        <v>0</v>
      </c>
      <c r="K987" s="211" t="s">
        <v>23</v>
      </c>
      <c r="L987" s="62"/>
      <c r="M987" s="216" t="s">
        <v>23</v>
      </c>
      <c r="N987" s="217" t="s">
        <v>44</v>
      </c>
      <c r="O987" s="43"/>
      <c r="P987" s="218">
        <f>O987*H987</f>
        <v>0</v>
      </c>
      <c r="Q987" s="218">
        <v>0</v>
      </c>
      <c r="R987" s="218">
        <f>Q987*H987</f>
        <v>0</v>
      </c>
      <c r="S987" s="218">
        <v>0</v>
      </c>
      <c r="T987" s="219">
        <f>S987*H987</f>
        <v>0</v>
      </c>
      <c r="AR987" s="25" t="s">
        <v>502</v>
      </c>
      <c r="AT987" s="25" t="s">
        <v>498</v>
      </c>
      <c r="AU987" s="25" t="s">
        <v>82</v>
      </c>
      <c r="AY987" s="25" t="s">
        <v>492</v>
      </c>
      <c r="BE987" s="220">
        <f>IF(N987="základní",J987,0)</f>
        <v>0</v>
      </c>
      <c r="BF987" s="220">
        <f>IF(N987="snížená",J987,0)</f>
        <v>0</v>
      </c>
      <c r="BG987" s="220">
        <f>IF(N987="zákl. přenesená",J987,0)</f>
        <v>0</v>
      </c>
      <c r="BH987" s="220">
        <f>IF(N987="sníž. přenesená",J987,0)</f>
        <v>0</v>
      </c>
      <c r="BI987" s="220">
        <f>IF(N987="nulová",J987,0)</f>
        <v>0</v>
      </c>
      <c r="BJ987" s="25" t="s">
        <v>80</v>
      </c>
      <c r="BK987" s="220">
        <f>ROUND(I987*H987,2)</f>
        <v>0</v>
      </c>
      <c r="BL987" s="25" t="s">
        <v>502</v>
      </c>
      <c r="BM987" s="25" t="s">
        <v>4622</v>
      </c>
    </row>
    <row r="988" spans="2:65" s="1" customFormat="1">
      <c r="B988" s="42"/>
      <c r="C988" s="64"/>
      <c r="D988" s="221" t="s">
        <v>506</v>
      </c>
      <c r="E988" s="64"/>
      <c r="F988" s="222" t="s">
        <v>13652</v>
      </c>
      <c r="G988" s="64"/>
      <c r="H988" s="64"/>
      <c r="I988" s="177"/>
      <c r="J988" s="64"/>
      <c r="K988" s="64"/>
      <c r="L988" s="62"/>
      <c r="M988" s="223"/>
      <c r="N988" s="43"/>
      <c r="O988" s="43"/>
      <c r="P988" s="43"/>
      <c r="Q988" s="43"/>
      <c r="R988" s="43"/>
      <c r="S988" s="43"/>
      <c r="T988" s="79"/>
      <c r="AT988" s="25" t="s">
        <v>506</v>
      </c>
      <c r="AU988" s="25" t="s">
        <v>82</v>
      </c>
    </row>
    <row r="989" spans="2:65" s="1" customFormat="1" ht="36">
      <c r="B989" s="42"/>
      <c r="C989" s="64"/>
      <c r="D989" s="227" t="s">
        <v>2254</v>
      </c>
      <c r="E989" s="64"/>
      <c r="F989" s="273" t="s">
        <v>13774</v>
      </c>
      <c r="G989" s="64"/>
      <c r="H989" s="64"/>
      <c r="I989" s="177"/>
      <c r="J989" s="64"/>
      <c r="K989" s="64"/>
      <c r="L989" s="62"/>
      <c r="M989" s="223"/>
      <c r="N989" s="43"/>
      <c r="O989" s="43"/>
      <c r="P989" s="43"/>
      <c r="Q989" s="43"/>
      <c r="R989" s="43"/>
      <c r="S989" s="43"/>
      <c r="T989" s="79"/>
      <c r="AT989" s="25" t="s">
        <v>2254</v>
      </c>
      <c r="AU989" s="25" t="s">
        <v>82</v>
      </c>
    </row>
    <row r="990" spans="2:65" s="1" customFormat="1" ht="16.5" customHeight="1">
      <c r="B990" s="42"/>
      <c r="C990" s="209" t="s">
        <v>2611</v>
      </c>
      <c r="D990" s="209" t="s">
        <v>498</v>
      </c>
      <c r="E990" s="210" t="s">
        <v>13775</v>
      </c>
      <c r="F990" s="211" t="s">
        <v>13652</v>
      </c>
      <c r="G990" s="212" t="s">
        <v>13632</v>
      </c>
      <c r="H990" s="213">
        <v>1</v>
      </c>
      <c r="I990" s="214"/>
      <c r="J990" s="215">
        <f>ROUND(I990*H990,2)</f>
        <v>0</v>
      </c>
      <c r="K990" s="211" t="s">
        <v>23</v>
      </c>
      <c r="L990" s="62"/>
      <c r="M990" s="216" t="s">
        <v>23</v>
      </c>
      <c r="N990" s="217" t="s">
        <v>44</v>
      </c>
      <c r="O990" s="43"/>
      <c r="P990" s="218">
        <f>O990*H990</f>
        <v>0</v>
      </c>
      <c r="Q990" s="218">
        <v>0</v>
      </c>
      <c r="R990" s="218">
        <f>Q990*H990</f>
        <v>0</v>
      </c>
      <c r="S990" s="218">
        <v>0</v>
      </c>
      <c r="T990" s="219">
        <f>S990*H990</f>
        <v>0</v>
      </c>
      <c r="AR990" s="25" t="s">
        <v>502</v>
      </c>
      <c r="AT990" s="25" t="s">
        <v>498</v>
      </c>
      <c r="AU990" s="25" t="s">
        <v>82</v>
      </c>
      <c r="AY990" s="25" t="s">
        <v>492</v>
      </c>
      <c r="BE990" s="220">
        <f>IF(N990="základní",J990,0)</f>
        <v>0</v>
      </c>
      <c r="BF990" s="220">
        <f>IF(N990="snížená",J990,0)</f>
        <v>0</v>
      </c>
      <c r="BG990" s="220">
        <f>IF(N990="zákl. přenesená",J990,0)</f>
        <v>0</v>
      </c>
      <c r="BH990" s="220">
        <f>IF(N990="sníž. přenesená",J990,0)</f>
        <v>0</v>
      </c>
      <c r="BI990" s="220">
        <f>IF(N990="nulová",J990,0)</f>
        <v>0</v>
      </c>
      <c r="BJ990" s="25" t="s">
        <v>80</v>
      </c>
      <c r="BK990" s="220">
        <f>ROUND(I990*H990,2)</f>
        <v>0</v>
      </c>
      <c r="BL990" s="25" t="s">
        <v>502</v>
      </c>
      <c r="BM990" s="25" t="s">
        <v>4632</v>
      </c>
    </row>
    <row r="991" spans="2:65" s="1" customFormat="1">
      <c r="B991" s="42"/>
      <c r="C991" s="64"/>
      <c r="D991" s="221" t="s">
        <v>506</v>
      </c>
      <c r="E991" s="64"/>
      <c r="F991" s="222" t="s">
        <v>13652</v>
      </c>
      <c r="G991" s="64"/>
      <c r="H991" s="64"/>
      <c r="I991" s="177"/>
      <c r="J991" s="64"/>
      <c r="K991" s="64"/>
      <c r="L991" s="62"/>
      <c r="M991" s="223"/>
      <c r="N991" s="43"/>
      <c r="O991" s="43"/>
      <c r="P991" s="43"/>
      <c r="Q991" s="43"/>
      <c r="R991" s="43"/>
      <c r="S991" s="43"/>
      <c r="T991" s="79"/>
      <c r="AT991" s="25" t="s">
        <v>506</v>
      </c>
      <c r="AU991" s="25" t="s">
        <v>82</v>
      </c>
    </row>
    <row r="992" spans="2:65" s="1" customFormat="1" ht="24">
      <c r="B992" s="42"/>
      <c r="C992" s="64"/>
      <c r="D992" s="227" t="s">
        <v>2254</v>
      </c>
      <c r="E992" s="64"/>
      <c r="F992" s="273" t="s">
        <v>13776</v>
      </c>
      <c r="G992" s="64"/>
      <c r="H992" s="64"/>
      <c r="I992" s="177"/>
      <c r="J992" s="64"/>
      <c r="K992" s="64"/>
      <c r="L992" s="62"/>
      <c r="M992" s="223"/>
      <c r="N992" s="43"/>
      <c r="O992" s="43"/>
      <c r="P992" s="43"/>
      <c r="Q992" s="43"/>
      <c r="R992" s="43"/>
      <c r="S992" s="43"/>
      <c r="T992" s="79"/>
      <c r="AT992" s="25" t="s">
        <v>2254</v>
      </c>
      <c r="AU992" s="25" t="s">
        <v>82</v>
      </c>
    </row>
    <row r="993" spans="2:65" s="1" customFormat="1" ht="16.5" customHeight="1">
      <c r="B993" s="42"/>
      <c r="C993" s="209" t="s">
        <v>2619</v>
      </c>
      <c r="D993" s="209" t="s">
        <v>498</v>
      </c>
      <c r="E993" s="210" t="s">
        <v>13777</v>
      </c>
      <c r="F993" s="211" t="s">
        <v>13652</v>
      </c>
      <c r="G993" s="212" t="s">
        <v>13632</v>
      </c>
      <c r="H993" s="213">
        <v>1</v>
      </c>
      <c r="I993" s="214"/>
      <c r="J993" s="215">
        <f>ROUND(I993*H993,2)</f>
        <v>0</v>
      </c>
      <c r="K993" s="211" t="s">
        <v>23</v>
      </c>
      <c r="L993" s="62"/>
      <c r="M993" s="216" t="s">
        <v>23</v>
      </c>
      <c r="N993" s="217" t="s">
        <v>44</v>
      </c>
      <c r="O993" s="43"/>
      <c r="P993" s="218">
        <f>O993*H993</f>
        <v>0</v>
      </c>
      <c r="Q993" s="218">
        <v>0</v>
      </c>
      <c r="R993" s="218">
        <f>Q993*H993</f>
        <v>0</v>
      </c>
      <c r="S993" s="218">
        <v>0</v>
      </c>
      <c r="T993" s="219">
        <f>S993*H993</f>
        <v>0</v>
      </c>
      <c r="AR993" s="25" t="s">
        <v>502</v>
      </c>
      <c r="AT993" s="25" t="s">
        <v>498</v>
      </c>
      <c r="AU993" s="25" t="s">
        <v>82</v>
      </c>
      <c r="AY993" s="25" t="s">
        <v>492</v>
      </c>
      <c r="BE993" s="220">
        <f>IF(N993="základní",J993,0)</f>
        <v>0</v>
      </c>
      <c r="BF993" s="220">
        <f>IF(N993="snížená",J993,0)</f>
        <v>0</v>
      </c>
      <c r="BG993" s="220">
        <f>IF(N993="zákl. přenesená",J993,0)</f>
        <v>0</v>
      </c>
      <c r="BH993" s="220">
        <f>IF(N993="sníž. přenesená",J993,0)</f>
        <v>0</v>
      </c>
      <c r="BI993" s="220">
        <f>IF(N993="nulová",J993,0)</f>
        <v>0</v>
      </c>
      <c r="BJ993" s="25" t="s">
        <v>80</v>
      </c>
      <c r="BK993" s="220">
        <f>ROUND(I993*H993,2)</f>
        <v>0</v>
      </c>
      <c r="BL993" s="25" t="s">
        <v>502</v>
      </c>
      <c r="BM993" s="25" t="s">
        <v>4642</v>
      </c>
    </row>
    <row r="994" spans="2:65" s="1" customFormat="1">
      <c r="B994" s="42"/>
      <c r="C994" s="64"/>
      <c r="D994" s="221" t="s">
        <v>506</v>
      </c>
      <c r="E994" s="64"/>
      <c r="F994" s="222" t="s">
        <v>13652</v>
      </c>
      <c r="G994" s="64"/>
      <c r="H994" s="64"/>
      <c r="I994" s="177"/>
      <c r="J994" s="64"/>
      <c r="K994" s="64"/>
      <c r="L994" s="62"/>
      <c r="M994" s="223"/>
      <c r="N994" s="43"/>
      <c r="O994" s="43"/>
      <c r="P994" s="43"/>
      <c r="Q994" s="43"/>
      <c r="R994" s="43"/>
      <c r="S994" s="43"/>
      <c r="T994" s="79"/>
      <c r="AT994" s="25" t="s">
        <v>506</v>
      </c>
      <c r="AU994" s="25" t="s">
        <v>82</v>
      </c>
    </row>
    <row r="995" spans="2:65" s="1" customFormat="1" ht="24">
      <c r="B995" s="42"/>
      <c r="C995" s="64"/>
      <c r="D995" s="227" t="s">
        <v>2254</v>
      </c>
      <c r="E995" s="64"/>
      <c r="F995" s="273" t="s">
        <v>13659</v>
      </c>
      <c r="G995" s="64"/>
      <c r="H995" s="64"/>
      <c r="I995" s="177"/>
      <c r="J995" s="64"/>
      <c r="K995" s="64"/>
      <c r="L995" s="62"/>
      <c r="M995" s="223"/>
      <c r="N995" s="43"/>
      <c r="O995" s="43"/>
      <c r="P995" s="43"/>
      <c r="Q995" s="43"/>
      <c r="R995" s="43"/>
      <c r="S995" s="43"/>
      <c r="T995" s="79"/>
      <c r="AT995" s="25" t="s">
        <v>2254</v>
      </c>
      <c r="AU995" s="25" t="s">
        <v>82</v>
      </c>
    </row>
    <row r="996" spans="2:65" s="1" customFormat="1" ht="16.5" customHeight="1">
      <c r="B996" s="42"/>
      <c r="C996" s="209" t="s">
        <v>2629</v>
      </c>
      <c r="D996" s="209" t="s">
        <v>498</v>
      </c>
      <c r="E996" s="210" t="s">
        <v>13778</v>
      </c>
      <c r="F996" s="211" t="s">
        <v>13652</v>
      </c>
      <c r="G996" s="212" t="s">
        <v>13632</v>
      </c>
      <c r="H996" s="213">
        <v>1</v>
      </c>
      <c r="I996" s="214"/>
      <c r="J996" s="215">
        <f>ROUND(I996*H996,2)</f>
        <v>0</v>
      </c>
      <c r="K996" s="211" t="s">
        <v>23</v>
      </c>
      <c r="L996" s="62"/>
      <c r="M996" s="216" t="s">
        <v>23</v>
      </c>
      <c r="N996" s="217" t="s">
        <v>44</v>
      </c>
      <c r="O996" s="43"/>
      <c r="P996" s="218">
        <f>O996*H996</f>
        <v>0</v>
      </c>
      <c r="Q996" s="218">
        <v>0</v>
      </c>
      <c r="R996" s="218">
        <f>Q996*H996</f>
        <v>0</v>
      </c>
      <c r="S996" s="218">
        <v>0</v>
      </c>
      <c r="T996" s="219">
        <f>S996*H996</f>
        <v>0</v>
      </c>
      <c r="AR996" s="25" t="s">
        <v>502</v>
      </c>
      <c r="AT996" s="25" t="s">
        <v>498</v>
      </c>
      <c r="AU996" s="25" t="s">
        <v>82</v>
      </c>
      <c r="AY996" s="25" t="s">
        <v>492</v>
      </c>
      <c r="BE996" s="220">
        <f>IF(N996="základní",J996,0)</f>
        <v>0</v>
      </c>
      <c r="BF996" s="220">
        <f>IF(N996="snížená",J996,0)</f>
        <v>0</v>
      </c>
      <c r="BG996" s="220">
        <f>IF(N996="zákl. přenesená",J996,0)</f>
        <v>0</v>
      </c>
      <c r="BH996" s="220">
        <f>IF(N996="sníž. přenesená",J996,0)</f>
        <v>0</v>
      </c>
      <c r="BI996" s="220">
        <f>IF(N996="nulová",J996,0)</f>
        <v>0</v>
      </c>
      <c r="BJ996" s="25" t="s">
        <v>80</v>
      </c>
      <c r="BK996" s="220">
        <f>ROUND(I996*H996,2)</f>
        <v>0</v>
      </c>
      <c r="BL996" s="25" t="s">
        <v>502</v>
      </c>
      <c r="BM996" s="25" t="s">
        <v>4652</v>
      </c>
    </row>
    <row r="997" spans="2:65" s="1" customFormat="1">
      <c r="B997" s="42"/>
      <c r="C997" s="64"/>
      <c r="D997" s="221" t="s">
        <v>506</v>
      </c>
      <c r="E997" s="64"/>
      <c r="F997" s="222" t="s">
        <v>13652</v>
      </c>
      <c r="G997" s="64"/>
      <c r="H997" s="64"/>
      <c r="I997" s="177"/>
      <c r="J997" s="64"/>
      <c r="K997" s="64"/>
      <c r="L997" s="62"/>
      <c r="M997" s="223"/>
      <c r="N997" s="43"/>
      <c r="O997" s="43"/>
      <c r="P997" s="43"/>
      <c r="Q997" s="43"/>
      <c r="R997" s="43"/>
      <c r="S997" s="43"/>
      <c r="T997" s="79"/>
      <c r="AT997" s="25" t="s">
        <v>506</v>
      </c>
      <c r="AU997" s="25" t="s">
        <v>82</v>
      </c>
    </row>
    <row r="998" spans="2:65" s="1" customFormat="1" ht="36">
      <c r="B998" s="42"/>
      <c r="C998" s="64"/>
      <c r="D998" s="227" t="s">
        <v>2254</v>
      </c>
      <c r="E998" s="64"/>
      <c r="F998" s="273" t="s">
        <v>13779</v>
      </c>
      <c r="G998" s="64"/>
      <c r="H998" s="64"/>
      <c r="I998" s="177"/>
      <c r="J998" s="64"/>
      <c r="K998" s="64"/>
      <c r="L998" s="62"/>
      <c r="M998" s="223"/>
      <c r="N998" s="43"/>
      <c r="O998" s="43"/>
      <c r="P998" s="43"/>
      <c r="Q998" s="43"/>
      <c r="R998" s="43"/>
      <c r="S998" s="43"/>
      <c r="T998" s="79"/>
      <c r="AT998" s="25" t="s">
        <v>2254</v>
      </c>
      <c r="AU998" s="25" t="s">
        <v>82</v>
      </c>
    </row>
    <row r="999" spans="2:65" s="1" customFormat="1" ht="16.5" customHeight="1">
      <c r="B999" s="42"/>
      <c r="C999" s="209" t="s">
        <v>2635</v>
      </c>
      <c r="D999" s="209" t="s">
        <v>498</v>
      </c>
      <c r="E999" s="210" t="s">
        <v>13780</v>
      </c>
      <c r="F999" s="211" t="s">
        <v>13652</v>
      </c>
      <c r="G999" s="212" t="s">
        <v>13632</v>
      </c>
      <c r="H999" s="213">
        <v>1</v>
      </c>
      <c r="I999" s="214"/>
      <c r="J999" s="215">
        <f>ROUND(I999*H999,2)</f>
        <v>0</v>
      </c>
      <c r="K999" s="211" t="s">
        <v>23</v>
      </c>
      <c r="L999" s="62"/>
      <c r="M999" s="216" t="s">
        <v>23</v>
      </c>
      <c r="N999" s="217" t="s">
        <v>44</v>
      </c>
      <c r="O999" s="43"/>
      <c r="P999" s="218">
        <f>O999*H999</f>
        <v>0</v>
      </c>
      <c r="Q999" s="218">
        <v>0</v>
      </c>
      <c r="R999" s="218">
        <f>Q999*H999</f>
        <v>0</v>
      </c>
      <c r="S999" s="218">
        <v>0</v>
      </c>
      <c r="T999" s="219">
        <f>S999*H999</f>
        <v>0</v>
      </c>
      <c r="AR999" s="25" t="s">
        <v>502</v>
      </c>
      <c r="AT999" s="25" t="s">
        <v>498</v>
      </c>
      <c r="AU999" s="25" t="s">
        <v>82</v>
      </c>
      <c r="AY999" s="25" t="s">
        <v>492</v>
      </c>
      <c r="BE999" s="220">
        <f>IF(N999="základní",J999,0)</f>
        <v>0</v>
      </c>
      <c r="BF999" s="220">
        <f>IF(N999="snížená",J999,0)</f>
        <v>0</v>
      </c>
      <c r="BG999" s="220">
        <f>IF(N999="zákl. přenesená",J999,0)</f>
        <v>0</v>
      </c>
      <c r="BH999" s="220">
        <f>IF(N999="sníž. přenesená",J999,0)</f>
        <v>0</v>
      </c>
      <c r="BI999" s="220">
        <f>IF(N999="nulová",J999,0)</f>
        <v>0</v>
      </c>
      <c r="BJ999" s="25" t="s">
        <v>80</v>
      </c>
      <c r="BK999" s="220">
        <f>ROUND(I999*H999,2)</f>
        <v>0</v>
      </c>
      <c r="BL999" s="25" t="s">
        <v>502</v>
      </c>
      <c r="BM999" s="25" t="s">
        <v>4662</v>
      </c>
    </row>
    <row r="1000" spans="2:65" s="1" customFormat="1">
      <c r="B1000" s="42"/>
      <c r="C1000" s="64"/>
      <c r="D1000" s="221" t="s">
        <v>506</v>
      </c>
      <c r="E1000" s="64"/>
      <c r="F1000" s="222" t="s">
        <v>13652</v>
      </c>
      <c r="G1000" s="64"/>
      <c r="H1000" s="64"/>
      <c r="I1000" s="177"/>
      <c r="J1000" s="64"/>
      <c r="K1000" s="64"/>
      <c r="L1000" s="62"/>
      <c r="M1000" s="223"/>
      <c r="N1000" s="43"/>
      <c r="O1000" s="43"/>
      <c r="P1000" s="43"/>
      <c r="Q1000" s="43"/>
      <c r="R1000" s="43"/>
      <c r="S1000" s="43"/>
      <c r="T1000" s="79"/>
      <c r="AT1000" s="25" t="s">
        <v>506</v>
      </c>
      <c r="AU1000" s="25" t="s">
        <v>82</v>
      </c>
    </row>
    <row r="1001" spans="2:65" s="1" customFormat="1" ht="24">
      <c r="B1001" s="42"/>
      <c r="C1001" s="64"/>
      <c r="D1001" s="227" t="s">
        <v>2254</v>
      </c>
      <c r="E1001" s="64"/>
      <c r="F1001" s="273" t="s">
        <v>13661</v>
      </c>
      <c r="G1001" s="64"/>
      <c r="H1001" s="64"/>
      <c r="I1001" s="177"/>
      <c r="J1001" s="64"/>
      <c r="K1001" s="64"/>
      <c r="L1001" s="62"/>
      <c r="M1001" s="223"/>
      <c r="N1001" s="43"/>
      <c r="O1001" s="43"/>
      <c r="P1001" s="43"/>
      <c r="Q1001" s="43"/>
      <c r="R1001" s="43"/>
      <c r="S1001" s="43"/>
      <c r="T1001" s="79"/>
      <c r="AT1001" s="25" t="s">
        <v>2254</v>
      </c>
      <c r="AU1001" s="25" t="s">
        <v>82</v>
      </c>
    </row>
    <row r="1002" spans="2:65" s="1" customFormat="1" ht="16.5" customHeight="1">
      <c r="B1002" s="42"/>
      <c r="C1002" s="209" t="s">
        <v>2641</v>
      </c>
      <c r="D1002" s="209" t="s">
        <v>498</v>
      </c>
      <c r="E1002" s="210" t="s">
        <v>13781</v>
      </c>
      <c r="F1002" s="211" t="s">
        <v>13652</v>
      </c>
      <c r="G1002" s="212" t="s">
        <v>13632</v>
      </c>
      <c r="H1002" s="213">
        <v>1</v>
      </c>
      <c r="I1002" s="214"/>
      <c r="J1002" s="215">
        <f>ROUND(I1002*H1002,2)</f>
        <v>0</v>
      </c>
      <c r="K1002" s="211" t="s">
        <v>23</v>
      </c>
      <c r="L1002" s="62"/>
      <c r="M1002" s="216" t="s">
        <v>23</v>
      </c>
      <c r="N1002" s="217" t="s">
        <v>44</v>
      </c>
      <c r="O1002" s="43"/>
      <c r="P1002" s="218">
        <f>O1002*H1002</f>
        <v>0</v>
      </c>
      <c r="Q1002" s="218">
        <v>0</v>
      </c>
      <c r="R1002" s="218">
        <f>Q1002*H1002</f>
        <v>0</v>
      </c>
      <c r="S1002" s="218">
        <v>0</v>
      </c>
      <c r="T1002" s="219">
        <f>S1002*H1002</f>
        <v>0</v>
      </c>
      <c r="AR1002" s="25" t="s">
        <v>502</v>
      </c>
      <c r="AT1002" s="25" t="s">
        <v>498</v>
      </c>
      <c r="AU1002" s="25" t="s">
        <v>82</v>
      </c>
      <c r="AY1002" s="25" t="s">
        <v>492</v>
      </c>
      <c r="BE1002" s="220">
        <f>IF(N1002="základní",J1002,0)</f>
        <v>0</v>
      </c>
      <c r="BF1002" s="220">
        <f>IF(N1002="snížená",J1002,0)</f>
        <v>0</v>
      </c>
      <c r="BG1002" s="220">
        <f>IF(N1002="zákl. přenesená",J1002,0)</f>
        <v>0</v>
      </c>
      <c r="BH1002" s="220">
        <f>IF(N1002="sníž. přenesená",J1002,0)</f>
        <v>0</v>
      </c>
      <c r="BI1002" s="220">
        <f>IF(N1002="nulová",J1002,0)</f>
        <v>0</v>
      </c>
      <c r="BJ1002" s="25" t="s">
        <v>80</v>
      </c>
      <c r="BK1002" s="220">
        <f>ROUND(I1002*H1002,2)</f>
        <v>0</v>
      </c>
      <c r="BL1002" s="25" t="s">
        <v>502</v>
      </c>
      <c r="BM1002" s="25" t="s">
        <v>4671</v>
      </c>
    </row>
    <row r="1003" spans="2:65" s="1" customFormat="1">
      <c r="B1003" s="42"/>
      <c r="C1003" s="64"/>
      <c r="D1003" s="221" t="s">
        <v>506</v>
      </c>
      <c r="E1003" s="64"/>
      <c r="F1003" s="222" t="s">
        <v>13652</v>
      </c>
      <c r="G1003" s="64"/>
      <c r="H1003" s="64"/>
      <c r="I1003" s="177"/>
      <c r="J1003" s="64"/>
      <c r="K1003" s="64"/>
      <c r="L1003" s="62"/>
      <c r="M1003" s="223"/>
      <c r="N1003" s="43"/>
      <c r="O1003" s="43"/>
      <c r="P1003" s="43"/>
      <c r="Q1003" s="43"/>
      <c r="R1003" s="43"/>
      <c r="S1003" s="43"/>
      <c r="T1003" s="79"/>
      <c r="AT1003" s="25" t="s">
        <v>506</v>
      </c>
      <c r="AU1003" s="25" t="s">
        <v>82</v>
      </c>
    </row>
    <row r="1004" spans="2:65" s="1" customFormat="1" ht="60">
      <c r="B1004" s="42"/>
      <c r="C1004" s="64"/>
      <c r="D1004" s="227" t="s">
        <v>2254</v>
      </c>
      <c r="E1004" s="64"/>
      <c r="F1004" s="273" t="s">
        <v>13663</v>
      </c>
      <c r="G1004" s="64"/>
      <c r="H1004" s="64"/>
      <c r="I1004" s="177"/>
      <c r="J1004" s="64"/>
      <c r="K1004" s="64"/>
      <c r="L1004" s="62"/>
      <c r="M1004" s="223"/>
      <c r="N1004" s="43"/>
      <c r="O1004" s="43"/>
      <c r="P1004" s="43"/>
      <c r="Q1004" s="43"/>
      <c r="R1004" s="43"/>
      <c r="S1004" s="43"/>
      <c r="T1004" s="79"/>
      <c r="AT1004" s="25" t="s">
        <v>2254</v>
      </c>
      <c r="AU1004" s="25" t="s">
        <v>82</v>
      </c>
    </row>
    <row r="1005" spans="2:65" s="1" customFormat="1" ht="16.5" customHeight="1">
      <c r="B1005" s="42"/>
      <c r="C1005" s="209" t="s">
        <v>2648</v>
      </c>
      <c r="D1005" s="209" t="s">
        <v>498</v>
      </c>
      <c r="E1005" s="210" t="s">
        <v>13782</v>
      </c>
      <c r="F1005" s="211" t="s">
        <v>13652</v>
      </c>
      <c r="G1005" s="212" t="s">
        <v>13632</v>
      </c>
      <c r="H1005" s="213">
        <v>1</v>
      </c>
      <c r="I1005" s="214"/>
      <c r="J1005" s="215">
        <f>ROUND(I1005*H1005,2)</f>
        <v>0</v>
      </c>
      <c r="K1005" s="211" t="s">
        <v>23</v>
      </c>
      <c r="L1005" s="62"/>
      <c r="M1005" s="216" t="s">
        <v>23</v>
      </c>
      <c r="N1005" s="217" t="s">
        <v>44</v>
      </c>
      <c r="O1005" s="43"/>
      <c r="P1005" s="218">
        <f>O1005*H1005</f>
        <v>0</v>
      </c>
      <c r="Q1005" s="218">
        <v>0</v>
      </c>
      <c r="R1005" s="218">
        <f>Q1005*H1005</f>
        <v>0</v>
      </c>
      <c r="S1005" s="218">
        <v>0</v>
      </c>
      <c r="T1005" s="219">
        <f>S1005*H1005</f>
        <v>0</v>
      </c>
      <c r="AR1005" s="25" t="s">
        <v>502</v>
      </c>
      <c r="AT1005" s="25" t="s">
        <v>498</v>
      </c>
      <c r="AU1005" s="25" t="s">
        <v>82</v>
      </c>
      <c r="AY1005" s="25" t="s">
        <v>492</v>
      </c>
      <c r="BE1005" s="220">
        <f>IF(N1005="základní",J1005,0)</f>
        <v>0</v>
      </c>
      <c r="BF1005" s="220">
        <f>IF(N1005="snížená",J1005,0)</f>
        <v>0</v>
      </c>
      <c r="BG1005" s="220">
        <f>IF(N1005="zákl. přenesená",J1005,0)</f>
        <v>0</v>
      </c>
      <c r="BH1005" s="220">
        <f>IF(N1005="sníž. přenesená",J1005,0)</f>
        <v>0</v>
      </c>
      <c r="BI1005" s="220">
        <f>IF(N1005="nulová",J1005,0)</f>
        <v>0</v>
      </c>
      <c r="BJ1005" s="25" t="s">
        <v>80</v>
      </c>
      <c r="BK1005" s="220">
        <f>ROUND(I1005*H1005,2)</f>
        <v>0</v>
      </c>
      <c r="BL1005" s="25" t="s">
        <v>502</v>
      </c>
      <c r="BM1005" s="25" t="s">
        <v>4679</v>
      </c>
    </row>
    <row r="1006" spans="2:65" s="1" customFormat="1">
      <c r="B1006" s="42"/>
      <c r="C1006" s="64"/>
      <c r="D1006" s="221" t="s">
        <v>506</v>
      </c>
      <c r="E1006" s="64"/>
      <c r="F1006" s="222" t="s">
        <v>13652</v>
      </c>
      <c r="G1006" s="64"/>
      <c r="H1006" s="64"/>
      <c r="I1006" s="177"/>
      <c r="J1006" s="64"/>
      <c r="K1006" s="64"/>
      <c r="L1006" s="62"/>
      <c r="M1006" s="223"/>
      <c r="N1006" s="43"/>
      <c r="O1006" s="43"/>
      <c r="P1006" s="43"/>
      <c r="Q1006" s="43"/>
      <c r="R1006" s="43"/>
      <c r="S1006" s="43"/>
      <c r="T1006" s="79"/>
      <c r="AT1006" s="25" t="s">
        <v>506</v>
      </c>
      <c r="AU1006" s="25" t="s">
        <v>82</v>
      </c>
    </row>
    <row r="1007" spans="2:65" s="1" customFormat="1" ht="24">
      <c r="B1007" s="42"/>
      <c r="C1007" s="64"/>
      <c r="D1007" s="221" t="s">
        <v>2254</v>
      </c>
      <c r="E1007" s="64"/>
      <c r="F1007" s="224" t="s">
        <v>13665</v>
      </c>
      <c r="G1007" s="64"/>
      <c r="H1007" s="64"/>
      <c r="I1007" s="177"/>
      <c r="J1007" s="64"/>
      <c r="K1007" s="64"/>
      <c r="L1007" s="62"/>
      <c r="M1007" s="223"/>
      <c r="N1007" s="43"/>
      <c r="O1007" s="43"/>
      <c r="P1007" s="43"/>
      <c r="Q1007" s="43"/>
      <c r="R1007" s="43"/>
      <c r="S1007" s="43"/>
      <c r="T1007" s="79"/>
      <c r="AT1007" s="25" t="s">
        <v>2254</v>
      </c>
      <c r="AU1007" s="25" t="s">
        <v>82</v>
      </c>
    </row>
    <row r="1008" spans="2:65" s="11" customFormat="1" ht="37.35" customHeight="1">
      <c r="B1008" s="192"/>
      <c r="C1008" s="193"/>
      <c r="D1008" s="194" t="s">
        <v>72</v>
      </c>
      <c r="E1008" s="195" t="s">
        <v>4890</v>
      </c>
      <c r="F1008" s="195" t="s">
        <v>13784</v>
      </c>
      <c r="G1008" s="193"/>
      <c r="H1008" s="193"/>
      <c r="I1008" s="196"/>
      <c r="J1008" s="197">
        <f>BK1008</f>
        <v>0</v>
      </c>
      <c r="K1008" s="193"/>
      <c r="L1008" s="198"/>
      <c r="M1008" s="199"/>
      <c r="N1008" s="200"/>
      <c r="O1008" s="200"/>
      <c r="P1008" s="201">
        <f>P1009+P1124+P1239+P1354+P1469</f>
        <v>0</v>
      </c>
      <c r="Q1008" s="200"/>
      <c r="R1008" s="201">
        <f>R1009+R1124+R1239+R1354+R1469</f>
        <v>0</v>
      </c>
      <c r="S1008" s="200"/>
      <c r="T1008" s="202">
        <f>T1009+T1124+T1239+T1354+T1469</f>
        <v>0</v>
      </c>
      <c r="AR1008" s="203" t="s">
        <v>80</v>
      </c>
      <c r="AT1008" s="204" t="s">
        <v>72</v>
      </c>
      <c r="AU1008" s="204" t="s">
        <v>73</v>
      </c>
      <c r="AY1008" s="203" t="s">
        <v>492</v>
      </c>
      <c r="BK1008" s="205">
        <f>BK1009+BK1124+BK1239+BK1354+BK1469</f>
        <v>0</v>
      </c>
    </row>
    <row r="1009" spans="2:65" s="11" customFormat="1" ht="19.95" customHeight="1">
      <c r="B1009" s="192"/>
      <c r="C1009" s="193"/>
      <c r="D1009" s="206" t="s">
        <v>72</v>
      </c>
      <c r="E1009" s="207" t="s">
        <v>4894</v>
      </c>
      <c r="F1009" s="207" t="s">
        <v>13785</v>
      </c>
      <c r="G1009" s="193"/>
      <c r="H1009" s="193"/>
      <c r="I1009" s="196"/>
      <c r="J1009" s="208">
        <f>BK1009</f>
        <v>0</v>
      </c>
      <c r="K1009" s="193"/>
      <c r="L1009" s="198"/>
      <c r="M1009" s="199"/>
      <c r="N1009" s="200"/>
      <c r="O1009" s="200"/>
      <c r="P1009" s="201">
        <f>SUM(P1010:P1123)</f>
        <v>0</v>
      </c>
      <c r="Q1009" s="200"/>
      <c r="R1009" s="201">
        <f>SUM(R1010:R1123)</f>
        <v>0</v>
      </c>
      <c r="S1009" s="200"/>
      <c r="T1009" s="202">
        <f>SUM(T1010:T1123)</f>
        <v>0</v>
      </c>
      <c r="AR1009" s="203" t="s">
        <v>80</v>
      </c>
      <c r="AT1009" s="204" t="s">
        <v>72</v>
      </c>
      <c r="AU1009" s="204" t="s">
        <v>80</v>
      </c>
      <c r="AY1009" s="203" t="s">
        <v>492</v>
      </c>
      <c r="BK1009" s="205">
        <f>SUM(BK1010:BK1123)</f>
        <v>0</v>
      </c>
    </row>
    <row r="1010" spans="2:65" s="1" customFormat="1" ht="16.5" customHeight="1">
      <c r="B1010" s="42"/>
      <c r="C1010" s="209" t="s">
        <v>2654</v>
      </c>
      <c r="D1010" s="209" t="s">
        <v>498</v>
      </c>
      <c r="E1010" s="210" t="s">
        <v>13618</v>
      </c>
      <c r="F1010" s="211" t="s">
        <v>13619</v>
      </c>
      <c r="G1010" s="212" t="s">
        <v>2537</v>
      </c>
      <c r="H1010" s="213">
        <v>1</v>
      </c>
      <c r="I1010" s="214"/>
      <c r="J1010" s="215">
        <f>ROUND(I1010*H1010,2)</f>
        <v>0</v>
      </c>
      <c r="K1010" s="211" t="s">
        <v>23</v>
      </c>
      <c r="L1010" s="62"/>
      <c r="M1010" s="216" t="s">
        <v>23</v>
      </c>
      <c r="N1010" s="217" t="s">
        <v>44</v>
      </c>
      <c r="O1010" s="43"/>
      <c r="P1010" s="218">
        <f>O1010*H1010</f>
        <v>0</v>
      </c>
      <c r="Q1010" s="218">
        <v>0</v>
      </c>
      <c r="R1010" s="218">
        <f>Q1010*H1010</f>
        <v>0</v>
      </c>
      <c r="S1010" s="218">
        <v>0</v>
      </c>
      <c r="T1010" s="219">
        <f>S1010*H1010</f>
        <v>0</v>
      </c>
      <c r="AR1010" s="25" t="s">
        <v>502</v>
      </c>
      <c r="AT1010" s="25" t="s">
        <v>498</v>
      </c>
      <c r="AU1010" s="25" t="s">
        <v>82</v>
      </c>
      <c r="AY1010" s="25" t="s">
        <v>492</v>
      </c>
      <c r="BE1010" s="220">
        <f>IF(N1010="základní",J1010,0)</f>
        <v>0</v>
      </c>
      <c r="BF1010" s="220">
        <f>IF(N1010="snížená",J1010,0)</f>
        <v>0</v>
      </c>
      <c r="BG1010" s="220">
        <f>IF(N1010="zákl. přenesená",J1010,0)</f>
        <v>0</v>
      </c>
      <c r="BH1010" s="220">
        <f>IF(N1010="sníž. přenesená",J1010,0)</f>
        <v>0</v>
      </c>
      <c r="BI1010" s="220">
        <f>IF(N1010="nulová",J1010,0)</f>
        <v>0</v>
      </c>
      <c r="BJ1010" s="25" t="s">
        <v>80</v>
      </c>
      <c r="BK1010" s="220">
        <f>ROUND(I1010*H1010,2)</f>
        <v>0</v>
      </c>
      <c r="BL1010" s="25" t="s">
        <v>502</v>
      </c>
      <c r="BM1010" s="25" t="s">
        <v>4687</v>
      </c>
    </row>
    <row r="1011" spans="2:65" s="1" customFormat="1">
      <c r="B1011" s="42"/>
      <c r="C1011" s="64"/>
      <c r="D1011" s="221" t="s">
        <v>506</v>
      </c>
      <c r="E1011" s="64"/>
      <c r="F1011" s="222" t="s">
        <v>13619</v>
      </c>
      <c r="G1011" s="64"/>
      <c r="H1011" s="64"/>
      <c r="I1011" s="177"/>
      <c r="J1011" s="64"/>
      <c r="K1011" s="64"/>
      <c r="L1011" s="62"/>
      <c r="M1011" s="223"/>
      <c r="N1011" s="43"/>
      <c r="O1011" s="43"/>
      <c r="P1011" s="43"/>
      <c r="Q1011" s="43"/>
      <c r="R1011" s="43"/>
      <c r="S1011" s="43"/>
      <c r="T1011" s="79"/>
      <c r="AT1011" s="25" t="s">
        <v>506</v>
      </c>
      <c r="AU1011" s="25" t="s">
        <v>82</v>
      </c>
    </row>
    <row r="1012" spans="2:65" s="1" customFormat="1" ht="48">
      <c r="B1012" s="42"/>
      <c r="C1012" s="64"/>
      <c r="D1012" s="227" t="s">
        <v>2254</v>
      </c>
      <c r="E1012" s="64"/>
      <c r="F1012" s="273" t="s">
        <v>13620</v>
      </c>
      <c r="G1012" s="64"/>
      <c r="H1012" s="64"/>
      <c r="I1012" s="177"/>
      <c r="J1012" s="64"/>
      <c r="K1012" s="64"/>
      <c r="L1012" s="62"/>
      <c r="M1012" s="223"/>
      <c r="N1012" s="43"/>
      <c r="O1012" s="43"/>
      <c r="P1012" s="43"/>
      <c r="Q1012" s="43"/>
      <c r="R1012" s="43"/>
      <c r="S1012" s="43"/>
      <c r="T1012" s="79"/>
      <c r="AT1012" s="25" t="s">
        <v>2254</v>
      </c>
      <c r="AU1012" s="25" t="s">
        <v>82</v>
      </c>
    </row>
    <row r="1013" spans="2:65" s="1" customFormat="1" ht="16.5" customHeight="1">
      <c r="B1013" s="42"/>
      <c r="C1013" s="209" t="s">
        <v>2659</v>
      </c>
      <c r="D1013" s="209" t="s">
        <v>498</v>
      </c>
      <c r="E1013" s="210" t="s">
        <v>13621</v>
      </c>
      <c r="F1013" s="211" t="s">
        <v>13622</v>
      </c>
      <c r="G1013" s="212" t="s">
        <v>2537</v>
      </c>
      <c r="H1013" s="213">
        <v>1</v>
      </c>
      <c r="I1013" s="214"/>
      <c r="J1013" s="215">
        <f>ROUND(I1013*H1013,2)</f>
        <v>0</v>
      </c>
      <c r="K1013" s="211" t="s">
        <v>23</v>
      </c>
      <c r="L1013" s="62"/>
      <c r="M1013" s="216" t="s">
        <v>23</v>
      </c>
      <c r="N1013" s="217" t="s">
        <v>44</v>
      </c>
      <c r="O1013" s="43"/>
      <c r="P1013" s="218">
        <f>O1013*H1013</f>
        <v>0</v>
      </c>
      <c r="Q1013" s="218">
        <v>0</v>
      </c>
      <c r="R1013" s="218">
        <f>Q1013*H1013</f>
        <v>0</v>
      </c>
      <c r="S1013" s="218">
        <v>0</v>
      </c>
      <c r="T1013" s="219">
        <f>S1013*H1013</f>
        <v>0</v>
      </c>
      <c r="AR1013" s="25" t="s">
        <v>502</v>
      </c>
      <c r="AT1013" s="25" t="s">
        <v>498</v>
      </c>
      <c r="AU1013" s="25" t="s">
        <v>82</v>
      </c>
      <c r="AY1013" s="25" t="s">
        <v>492</v>
      </c>
      <c r="BE1013" s="220">
        <f>IF(N1013="základní",J1013,0)</f>
        <v>0</v>
      </c>
      <c r="BF1013" s="220">
        <f>IF(N1013="snížená",J1013,0)</f>
        <v>0</v>
      </c>
      <c r="BG1013" s="220">
        <f>IF(N1013="zákl. přenesená",J1013,0)</f>
        <v>0</v>
      </c>
      <c r="BH1013" s="220">
        <f>IF(N1013="sníž. přenesená",J1013,0)</f>
        <v>0</v>
      </c>
      <c r="BI1013" s="220">
        <f>IF(N1013="nulová",J1013,0)</f>
        <v>0</v>
      </c>
      <c r="BJ1013" s="25" t="s">
        <v>80</v>
      </c>
      <c r="BK1013" s="220">
        <f>ROUND(I1013*H1013,2)</f>
        <v>0</v>
      </c>
      <c r="BL1013" s="25" t="s">
        <v>502</v>
      </c>
      <c r="BM1013" s="25" t="s">
        <v>4695</v>
      </c>
    </row>
    <row r="1014" spans="2:65" s="1" customFormat="1">
      <c r="B1014" s="42"/>
      <c r="C1014" s="64"/>
      <c r="D1014" s="221" t="s">
        <v>506</v>
      </c>
      <c r="E1014" s="64"/>
      <c r="F1014" s="222" t="s">
        <v>13622</v>
      </c>
      <c r="G1014" s="64"/>
      <c r="H1014" s="64"/>
      <c r="I1014" s="177"/>
      <c r="J1014" s="64"/>
      <c r="K1014" s="64"/>
      <c r="L1014" s="62"/>
      <c r="M1014" s="223"/>
      <c r="N1014" s="43"/>
      <c r="O1014" s="43"/>
      <c r="P1014" s="43"/>
      <c r="Q1014" s="43"/>
      <c r="R1014" s="43"/>
      <c r="S1014" s="43"/>
      <c r="T1014" s="79"/>
      <c r="AT1014" s="25" t="s">
        <v>506</v>
      </c>
      <c r="AU1014" s="25" t="s">
        <v>82</v>
      </c>
    </row>
    <row r="1015" spans="2:65" s="1" customFormat="1" ht="24">
      <c r="B1015" s="42"/>
      <c r="C1015" s="64"/>
      <c r="D1015" s="227" t="s">
        <v>2254</v>
      </c>
      <c r="E1015" s="64"/>
      <c r="F1015" s="273" t="s">
        <v>13623</v>
      </c>
      <c r="G1015" s="64"/>
      <c r="H1015" s="64"/>
      <c r="I1015" s="177"/>
      <c r="J1015" s="64"/>
      <c r="K1015" s="64"/>
      <c r="L1015" s="62"/>
      <c r="M1015" s="223"/>
      <c r="N1015" s="43"/>
      <c r="O1015" s="43"/>
      <c r="P1015" s="43"/>
      <c r="Q1015" s="43"/>
      <c r="R1015" s="43"/>
      <c r="S1015" s="43"/>
      <c r="T1015" s="79"/>
      <c r="AT1015" s="25" t="s">
        <v>2254</v>
      </c>
      <c r="AU1015" s="25" t="s">
        <v>82</v>
      </c>
    </row>
    <row r="1016" spans="2:65" s="1" customFormat="1" ht="16.5" customHeight="1">
      <c r="B1016" s="42"/>
      <c r="C1016" s="209" t="s">
        <v>2665</v>
      </c>
      <c r="D1016" s="209" t="s">
        <v>498</v>
      </c>
      <c r="E1016" s="210" t="s">
        <v>13624</v>
      </c>
      <c r="F1016" s="211" t="s">
        <v>13625</v>
      </c>
      <c r="G1016" s="212" t="s">
        <v>2537</v>
      </c>
      <c r="H1016" s="213">
        <v>1</v>
      </c>
      <c r="I1016" s="214"/>
      <c r="J1016" s="215">
        <f>ROUND(I1016*H1016,2)</f>
        <v>0</v>
      </c>
      <c r="K1016" s="211" t="s">
        <v>23</v>
      </c>
      <c r="L1016" s="62"/>
      <c r="M1016" s="216" t="s">
        <v>23</v>
      </c>
      <c r="N1016" s="217" t="s">
        <v>44</v>
      </c>
      <c r="O1016" s="43"/>
      <c r="P1016" s="218">
        <f>O1016*H1016</f>
        <v>0</v>
      </c>
      <c r="Q1016" s="218">
        <v>0</v>
      </c>
      <c r="R1016" s="218">
        <f>Q1016*H1016</f>
        <v>0</v>
      </c>
      <c r="S1016" s="218">
        <v>0</v>
      </c>
      <c r="T1016" s="219">
        <f>S1016*H1016</f>
        <v>0</v>
      </c>
      <c r="AR1016" s="25" t="s">
        <v>502</v>
      </c>
      <c r="AT1016" s="25" t="s">
        <v>498</v>
      </c>
      <c r="AU1016" s="25" t="s">
        <v>82</v>
      </c>
      <c r="AY1016" s="25" t="s">
        <v>492</v>
      </c>
      <c r="BE1016" s="220">
        <f>IF(N1016="základní",J1016,0)</f>
        <v>0</v>
      </c>
      <c r="BF1016" s="220">
        <f>IF(N1016="snížená",J1016,0)</f>
        <v>0</v>
      </c>
      <c r="BG1016" s="220">
        <f>IF(N1016="zákl. přenesená",J1016,0)</f>
        <v>0</v>
      </c>
      <c r="BH1016" s="220">
        <f>IF(N1016="sníž. přenesená",J1016,0)</f>
        <v>0</v>
      </c>
      <c r="BI1016" s="220">
        <f>IF(N1016="nulová",J1016,0)</f>
        <v>0</v>
      </c>
      <c r="BJ1016" s="25" t="s">
        <v>80</v>
      </c>
      <c r="BK1016" s="220">
        <f>ROUND(I1016*H1016,2)</f>
        <v>0</v>
      </c>
      <c r="BL1016" s="25" t="s">
        <v>502</v>
      </c>
      <c r="BM1016" s="25" t="s">
        <v>4703</v>
      </c>
    </row>
    <row r="1017" spans="2:65" s="1" customFormat="1">
      <c r="B1017" s="42"/>
      <c r="C1017" s="64"/>
      <c r="D1017" s="221" t="s">
        <v>506</v>
      </c>
      <c r="E1017" s="64"/>
      <c r="F1017" s="222" t="s">
        <v>13625</v>
      </c>
      <c r="G1017" s="64"/>
      <c r="H1017" s="64"/>
      <c r="I1017" s="177"/>
      <c r="J1017" s="64"/>
      <c r="K1017" s="64"/>
      <c r="L1017" s="62"/>
      <c r="M1017" s="223"/>
      <c r="N1017" s="43"/>
      <c r="O1017" s="43"/>
      <c r="P1017" s="43"/>
      <c r="Q1017" s="43"/>
      <c r="R1017" s="43"/>
      <c r="S1017" s="43"/>
      <c r="T1017" s="79"/>
      <c r="AT1017" s="25" t="s">
        <v>506</v>
      </c>
      <c r="AU1017" s="25" t="s">
        <v>82</v>
      </c>
    </row>
    <row r="1018" spans="2:65" s="1" customFormat="1" ht="48">
      <c r="B1018" s="42"/>
      <c r="C1018" s="64"/>
      <c r="D1018" s="227" t="s">
        <v>2254</v>
      </c>
      <c r="E1018" s="64"/>
      <c r="F1018" s="273" t="s">
        <v>13626</v>
      </c>
      <c r="G1018" s="64"/>
      <c r="H1018" s="64"/>
      <c r="I1018" s="177"/>
      <c r="J1018" s="64"/>
      <c r="K1018" s="64"/>
      <c r="L1018" s="62"/>
      <c r="M1018" s="223"/>
      <c r="N1018" s="43"/>
      <c r="O1018" s="43"/>
      <c r="P1018" s="43"/>
      <c r="Q1018" s="43"/>
      <c r="R1018" s="43"/>
      <c r="S1018" s="43"/>
      <c r="T1018" s="79"/>
      <c r="AT1018" s="25" t="s">
        <v>2254</v>
      </c>
      <c r="AU1018" s="25" t="s">
        <v>82</v>
      </c>
    </row>
    <row r="1019" spans="2:65" s="1" customFormat="1" ht="16.5" customHeight="1">
      <c r="B1019" s="42"/>
      <c r="C1019" s="209" t="s">
        <v>2670</v>
      </c>
      <c r="D1019" s="209" t="s">
        <v>498</v>
      </c>
      <c r="E1019" s="210" t="s">
        <v>13718</v>
      </c>
      <c r="F1019" s="211" t="s">
        <v>13719</v>
      </c>
      <c r="G1019" s="212" t="s">
        <v>2537</v>
      </c>
      <c r="H1019" s="213">
        <v>1</v>
      </c>
      <c r="I1019" s="214"/>
      <c r="J1019" s="215">
        <f>ROUND(I1019*H1019,2)</f>
        <v>0</v>
      </c>
      <c r="K1019" s="211" t="s">
        <v>23</v>
      </c>
      <c r="L1019" s="62"/>
      <c r="M1019" s="216" t="s">
        <v>23</v>
      </c>
      <c r="N1019" s="217" t="s">
        <v>44</v>
      </c>
      <c r="O1019" s="43"/>
      <c r="P1019" s="218">
        <f>O1019*H1019</f>
        <v>0</v>
      </c>
      <c r="Q1019" s="218">
        <v>0</v>
      </c>
      <c r="R1019" s="218">
        <f>Q1019*H1019</f>
        <v>0</v>
      </c>
      <c r="S1019" s="218">
        <v>0</v>
      </c>
      <c r="T1019" s="219">
        <f>S1019*H1019</f>
        <v>0</v>
      </c>
      <c r="AR1019" s="25" t="s">
        <v>502</v>
      </c>
      <c r="AT1019" s="25" t="s">
        <v>498</v>
      </c>
      <c r="AU1019" s="25" t="s">
        <v>82</v>
      </c>
      <c r="AY1019" s="25" t="s">
        <v>492</v>
      </c>
      <c r="BE1019" s="220">
        <f>IF(N1019="základní",J1019,0)</f>
        <v>0</v>
      </c>
      <c r="BF1019" s="220">
        <f>IF(N1019="snížená",J1019,0)</f>
        <v>0</v>
      </c>
      <c r="BG1019" s="220">
        <f>IF(N1019="zákl. přenesená",J1019,0)</f>
        <v>0</v>
      </c>
      <c r="BH1019" s="220">
        <f>IF(N1019="sníž. přenesená",J1019,0)</f>
        <v>0</v>
      </c>
      <c r="BI1019" s="220">
        <f>IF(N1019="nulová",J1019,0)</f>
        <v>0</v>
      </c>
      <c r="BJ1019" s="25" t="s">
        <v>80</v>
      </c>
      <c r="BK1019" s="220">
        <f>ROUND(I1019*H1019,2)</f>
        <v>0</v>
      </c>
      <c r="BL1019" s="25" t="s">
        <v>502</v>
      </c>
      <c r="BM1019" s="25" t="s">
        <v>4711</v>
      </c>
    </row>
    <row r="1020" spans="2:65" s="1" customFormat="1">
      <c r="B1020" s="42"/>
      <c r="C1020" s="64"/>
      <c r="D1020" s="221" t="s">
        <v>506</v>
      </c>
      <c r="E1020" s="64"/>
      <c r="F1020" s="222" t="s">
        <v>13719</v>
      </c>
      <c r="G1020" s="64"/>
      <c r="H1020" s="64"/>
      <c r="I1020" s="177"/>
      <c r="J1020" s="64"/>
      <c r="K1020" s="64"/>
      <c r="L1020" s="62"/>
      <c r="M1020" s="223"/>
      <c r="N1020" s="43"/>
      <c r="O1020" s="43"/>
      <c r="P1020" s="43"/>
      <c r="Q1020" s="43"/>
      <c r="R1020" s="43"/>
      <c r="S1020" s="43"/>
      <c r="T1020" s="79"/>
      <c r="AT1020" s="25" t="s">
        <v>506</v>
      </c>
      <c r="AU1020" s="25" t="s">
        <v>82</v>
      </c>
    </row>
    <row r="1021" spans="2:65" s="1" customFormat="1" ht="144">
      <c r="B1021" s="42"/>
      <c r="C1021" s="64"/>
      <c r="D1021" s="227" t="s">
        <v>2254</v>
      </c>
      <c r="E1021" s="64"/>
      <c r="F1021" s="273" t="s">
        <v>13720</v>
      </c>
      <c r="G1021" s="64"/>
      <c r="H1021" s="64"/>
      <c r="I1021" s="177"/>
      <c r="J1021" s="64"/>
      <c r="K1021" s="64"/>
      <c r="L1021" s="62"/>
      <c r="M1021" s="223"/>
      <c r="N1021" s="43"/>
      <c r="O1021" s="43"/>
      <c r="P1021" s="43"/>
      <c r="Q1021" s="43"/>
      <c r="R1021" s="43"/>
      <c r="S1021" s="43"/>
      <c r="T1021" s="79"/>
      <c r="AT1021" s="25" t="s">
        <v>2254</v>
      </c>
      <c r="AU1021" s="25" t="s">
        <v>82</v>
      </c>
    </row>
    <row r="1022" spans="2:65" s="1" customFormat="1" ht="16.5" customHeight="1">
      <c r="B1022" s="42"/>
      <c r="C1022" s="209" t="s">
        <v>2675</v>
      </c>
      <c r="D1022" s="209" t="s">
        <v>498</v>
      </c>
      <c r="E1022" s="210" t="s">
        <v>13721</v>
      </c>
      <c r="F1022" s="211" t="s">
        <v>13719</v>
      </c>
      <c r="G1022" s="212" t="s">
        <v>2537</v>
      </c>
      <c r="H1022" s="213">
        <v>2</v>
      </c>
      <c r="I1022" s="214"/>
      <c r="J1022" s="215">
        <f>ROUND(I1022*H1022,2)</f>
        <v>0</v>
      </c>
      <c r="K1022" s="211" t="s">
        <v>23</v>
      </c>
      <c r="L1022" s="62"/>
      <c r="M1022" s="216" t="s">
        <v>23</v>
      </c>
      <c r="N1022" s="217" t="s">
        <v>44</v>
      </c>
      <c r="O1022" s="43"/>
      <c r="P1022" s="218">
        <f>O1022*H1022</f>
        <v>0</v>
      </c>
      <c r="Q1022" s="218">
        <v>0</v>
      </c>
      <c r="R1022" s="218">
        <f>Q1022*H1022</f>
        <v>0</v>
      </c>
      <c r="S1022" s="218">
        <v>0</v>
      </c>
      <c r="T1022" s="219">
        <f>S1022*H1022</f>
        <v>0</v>
      </c>
      <c r="AR1022" s="25" t="s">
        <v>502</v>
      </c>
      <c r="AT1022" s="25" t="s">
        <v>498</v>
      </c>
      <c r="AU1022" s="25" t="s">
        <v>82</v>
      </c>
      <c r="AY1022" s="25" t="s">
        <v>492</v>
      </c>
      <c r="BE1022" s="220">
        <f>IF(N1022="základní",J1022,0)</f>
        <v>0</v>
      </c>
      <c r="BF1022" s="220">
        <f>IF(N1022="snížená",J1022,0)</f>
        <v>0</v>
      </c>
      <c r="BG1022" s="220">
        <f>IF(N1022="zákl. přenesená",J1022,0)</f>
        <v>0</v>
      </c>
      <c r="BH1022" s="220">
        <f>IF(N1022="sníž. přenesená",J1022,0)</f>
        <v>0</v>
      </c>
      <c r="BI1022" s="220">
        <f>IF(N1022="nulová",J1022,0)</f>
        <v>0</v>
      </c>
      <c r="BJ1022" s="25" t="s">
        <v>80</v>
      </c>
      <c r="BK1022" s="220">
        <f>ROUND(I1022*H1022,2)</f>
        <v>0</v>
      </c>
      <c r="BL1022" s="25" t="s">
        <v>502</v>
      </c>
      <c r="BM1022" s="25" t="s">
        <v>3030</v>
      </c>
    </row>
    <row r="1023" spans="2:65" s="1" customFormat="1">
      <c r="B1023" s="42"/>
      <c r="C1023" s="64"/>
      <c r="D1023" s="221" t="s">
        <v>506</v>
      </c>
      <c r="E1023" s="64"/>
      <c r="F1023" s="222" t="s">
        <v>13719</v>
      </c>
      <c r="G1023" s="64"/>
      <c r="H1023" s="64"/>
      <c r="I1023" s="177"/>
      <c r="J1023" s="64"/>
      <c r="K1023" s="64"/>
      <c r="L1023" s="62"/>
      <c r="M1023" s="223"/>
      <c r="N1023" s="43"/>
      <c r="O1023" s="43"/>
      <c r="P1023" s="43"/>
      <c r="Q1023" s="43"/>
      <c r="R1023" s="43"/>
      <c r="S1023" s="43"/>
      <c r="T1023" s="79"/>
      <c r="AT1023" s="25" t="s">
        <v>506</v>
      </c>
      <c r="AU1023" s="25" t="s">
        <v>82</v>
      </c>
    </row>
    <row r="1024" spans="2:65" s="1" customFormat="1" ht="24">
      <c r="B1024" s="42"/>
      <c r="C1024" s="64"/>
      <c r="D1024" s="227" t="s">
        <v>2254</v>
      </c>
      <c r="E1024" s="64"/>
      <c r="F1024" s="273" t="s">
        <v>13722</v>
      </c>
      <c r="G1024" s="64"/>
      <c r="H1024" s="64"/>
      <c r="I1024" s="177"/>
      <c r="J1024" s="64"/>
      <c r="K1024" s="64"/>
      <c r="L1024" s="62"/>
      <c r="M1024" s="223"/>
      <c r="N1024" s="43"/>
      <c r="O1024" s="43"/>
      <c r="P1024" s="43"/>
      <c r="Q1024" s="43"/>
      <c r="R1024" s="43"/>
      <c r="S1024" s="43"/>
      <c r="T1024" s="79"/>
      <c r="AT1024" s="25" t="s">
        <v>2254</v>
      </c>
      <c r="AU1024" s="25" t="s">
        <v>82</v>
      </c>
    </row>
    <row r="1025" spans="2:65" s="1" customFormat="1" ht="16.5" customHeight="1">
      <c r="B1025" s="42"/>
      <c r="C1025" s="209" t="s">
        <v>2683</v>
      </c>
      <c r="D1025" s="209" t="s">
        <v>498</v>
      </c>
      <c r="E1025" s="210" t="s">
        <v>13698</v>
      </c>
      <c r="F1025" s="211" t="s">
        <v>13699</v>
      </c>
      <c r="G1025" s="212" t="s">
        <v>2537</v>
      </c>
      <c r="H1025" s="213">
        <v>1</v>
      </c>
      <c r="I1025" s="214"/>
      <c r="J1025" s="215">
        <f>ROUND(I1025*H1025,2)</f>
        <v>0</v>
      </c>
      <c r="K1025" s="211" t="s">
        <v>23</v>
      </c>
      <c r="L1025" s="62"/>
      <c r="M1025" s="216" t="s">
        <v>23</v>
      </c>
      <c r="N1025" s="217" t="s">
        <v>44</v>
      </c>
      <c r="O1025" s="43"/>
      <c r="P1025" s="218">
        <f>O1025*H1025</f>
        <v>0</v>
      </c>
      <c r="Q1025" s="218">
        <v>0</v>
      </c>
      <c r="R1025" s="218">
        <f>Q1025*H1025</f>
        <v>0</v>
      </c>
      <c r="S1025" s="218">
        <v>0</v>
      </c>
      <c r="T1025" s="219">
        <f>S1025*H1025</f>
        <v>0</v>
      </c>
      <c r="AR1025" s="25" t="s">
        <v>502</v>
      </c>
      <c r="AT1025" s="25" t="s">
        <v>498</v>
      </c>
      <c r="AU1025" s="25" t="s">
        <v>82</v>
      </c>
      <c r="AY1025" s="25" t="s">
        <v>492</v>
      </c>
      <c r="BE1025" s="220">
        <f>IF(N1025="základní",J1025,0)</f>
        <v>0</v>
      </c>
      <c r="BF1025" s="220">
        <f>IF(N1025="snížená",J1025,0)</f>
        <v>0</v>
      </c>
      <c r="BG1025" s="220">
        <f>IF(N1025="zákl. přenesená",J1025,0)</f>
        <v>0</v>
      </c>
      <c r="BH1025" s="220">
        <f>IF(N1025="sníž. přenesená",J1025,0)</f>
        <v>0</v>
      </c>
      <c r="BI1025" s="220">
        <f>IF(N1025="nulová",J1025,0)</f>
        <v>0</v>
      </c>
      <c r="BJ1025" s="25" t="s">
        <v>80</v>
      </c>
      <c r="BK1025" s="220">
        <f>ROUND(I1025*H1025,2)</f>
        <v>0</v>
      </c>
      <c r="BL1025" s="25" t="s">
        <v>502</v>
      </c>
      <c r="BM1025" s="25" t="s">
        <v>4734</v>
      </c>
    </row>
    <row r="1026" spans="2:65" s="1" customFormat="1">
      <c r="B1026" s="42"/>
      <c r="C1026" s="64"/>
      <c r="D1026" s="221" t="s">
        <v>506</v>
      </c>
      <c r="E1026" s="64"/>
      <c r="F1026" s="222" t="s">
        <v>13699</v>
      </c>
      <c r="G1026" s="64"/>
      <c r="H1026" s="64"/>
      <c r="I1026" s="177"/>
      <c r="J1026" s="64"/>
      <c r="K1026" s="64"/>
      <c r="L1026" s="62"/>
      <c r="M1026" s="223"/>
      <c r="N1026" s="43"/>
      <c r="O1026" s="43"/>
      <c r="P1026" s="43"/>
      <c r="Q1026" s="43"/>
      <c r="R1026" s="43"/>
      <c r="S1026" s="43"/>
      <c r="T1026" s="79"/>
      <c r="AT1026" s="25" t="s">
        <v>506</v>
      </c>
      <c r="AU1026" s="25" t="s">
        <v>82</v>
      </c>
    </row>
    <row r="1027" spans="2:65" s="1" customFormat="1" ht="60">
      <c r="B1027" s="42"/>
      <c r="C1027" s="64"/>
      <c r="D1027" s="227" t="s">
        <v>2254</v>
      </c>
      <c r="E1027" s="64"/>
      <c r="F1027" s="273" t="s">
        <v>13700</v>
      </c>
      <c r="G1027" s="64"/>
      <c r="H1027" s="64"/>
      <c r="I1027" s="177"/>
      <c r="J1027" s="64"/>
      <c r="K1027" s="64"/>
      <c r="L1027" s="62"/>
      <c r="M1027" s="223"/>
      <c r="N1027" s="43"/>
      <c r="O1027" s="43"/>
      <c r="P1027" s="43"/>
      <c r="Q1027" s="43"/>
      <c r="R1027" s="43"/>
      <c r="S1027" s="43"/>
      <c r="T1027" s="79"/>
      <c r="AT1027" s="25" t="s">
        <v>2254</v>
      </c>
      <c r="AU1027" s="25" t="s">
        <v>82</v>
      </c>
    </row>
    <row r="1028" spans="2:65" s="1" customFormat="1" ht="16.5" customHeight="1">
      <c r="B1028" s="42"/>
      <c r="C1028" s="209" t="s">
        <v>2691</v>
      </c>
      <c r="D1028" s="209" t="s">
        <v>498</v>
      </c>
      <c r="E1028" s="210" t="s">
        <v>13695</v>
      </c>
      <c r="F1028" s="211" t="s">
        <v>13696</v>
      </c>
      <c r="G1028" s="212" t="s">
        <v>2537</v>
      </c>
      <c r="H1028" s="213">
        <v>1</v>
      </c>
      <c r="I1028" s="214"/>
      <c r="J1028" s="215">
        <f>ROUND(I1028*H1028,2)</f>
        <v>0</v>
      </c>
      <c r="K1028" s="211" t="s">
        <v>23</v>
      </c>
      <c r="L1028" s="62"/>
      <c r="M1028" s="216" t="s">
        <v>23</v>
      </c>
      <c r="N1028" s="217" t="s">
        <v>44</v>
      </c>
      <c r="O1028" s="43"/>
      <c r="P1028" s="218">
        <f>O1028*H1028</f>
        <v>0</v>
      </c>
      <c r="Q1028" s="218">
        <v>0</v>
      </c>
      <c r="R1028" s="218">
        <f>Q1028*H1028</f>
        <v>0</v>
      </c>
      <c r="S1028" s="218">
        <v>0</v>
      </c>
      <c r="T1028" s="219">
        <f>S1028*H1028</f>
        <v>0</v>
      </c>
      <c r="AR1028" s="25" t="s">
        <v>502</v>
      </c>
      <c r="AT1028" s="25" t="s">
        <v>498</v>
      </c>
      <c r="AU1028" s="25" t="s">
        <v>82</v>
      </c>
      <c r="AY1028" s="25" t="s">
        <v>492</v>
      </c>
      <c r="BE1028" s="220">
        <f>IF(N1028="základní",J1028,0)</f>
        <v>0</v>
      </c>
      <c r="BF1028" s="220">
        <f>IF(N1028="snížená",J1028,0)</f>
        <v>0</v>
      </c>
      <c r="BG1028" s="220">
        <f>IF(N1028="zákl. přenesená",J1028,0)</f>
        <v>0</v>
      </c>
      <c r="BH1028" s="220">
        <f>IF(N1028="sníž. přenesená",J1028,0)</f>
        <v>0</v>
      </c>
      <c r="BI1028" s="220">
        <f>IF(N1028="nulová",J1028,0)</f>
        <v>0</v>
      </c>
      <c r="BJ1028" s="25" t="s">
        <v>80</v>
      </c>
      <c r="BK1028" s="220">
        <f>ROUND(I1028*H1028,2)</f>
        <v>0</v>
      </c>
      <c r="BL1028" s="25" t="s">
        <v>502</v>
      </c>
      <c r="BM1028" s="25" t="s">
        <v>4743</v>
      </c>
    </row>
    <row r="1029" spans="2:65" s="1" customFormat="1">
      <c r="B1029" s="42"/>
      <c r="C1029" s="64"/>
      <c r="D1029" s="221" t="s">
        <v>506</v>
      </c>
      <c r="E1029" s="64"/>
      <c r="F1029" s="222" t="s">
        <v>13696</v>
      </c>
      <c r="G1029" s="64"/>
      <c r="H1029" s="64"/>
      <c r="I1029" s="177"/>
      <c r="J1029" s="64"/>
      <c r="K1029" s="64"/>
      <c r="L1029" s="62"/>
      <c r="M1029" s="223"/>
      <c r="N1029" s="43"/>
      <c r="O1029" s="43"/>
      <c r="P1029" s="43"/>
      <c r="Q1029" s="43"/>
      <c r="R1029" s="43"/>
      <c r="S1029" s="43"/>
      <c r="T1029" s="79"/>
      <c r="AT1029" s="25" t="s">
        <v>506</v>
      </c>
      <c r="AU1029" s="25" t="s">
        <v>82</v>
      </c>
    </row>
    <row r="1030" spans="2:65" s="1" customFormat="1" ht="48">
      <c r="B1030" s="42"/>
      <c r="C1030" s="64"/>
      <c r="D1030" s="227" t="s">
        <v>2254</v>
      </c>
      <c r="E1030" s="64"/>
      <c r="F1030" s="273" t="s">
        <v>13697</v>
      </c>
      <c r="G1030" s="64"/>
      <c r="H1030" s="64"/>
      <c r="I1030" s="177"/>
      <c r="J1030" s="64"/>
      <c r="K1030" s="64"/>
      <c r="L1030" s="62"/>
      <c r="M1030" s="223"/>
      <c r="N1030" s="43"/>
      <c r="O1030" s="43"/>
      <c r="P1030" s="43"/>
      <c r="Q1030" s="43"/>
      <c r="R1030" s="43"/>
      <c r="S1030" s="43"/>
      <c r="T1030" s="79"/>
      <c r="AT1030" s="25" t="s">
        <v>2254</v>
      </c>
      <c r="AU1030" s="25" t="s">
        <v>82</v>
      </c>
    </row>
    <row r="1031" spans="2:65" s="1" customFormat="1" ht="16.5" customHeight="1">
      <c r="B1031" s="42"/>
      <c r="C1031" s="209" t="s">
        <v>2697</v>
      </c>
      <c r="D1031" s="209" t="s">
        <v>498</v>
      </c>
      <c r="E1031" s="210" t="s">
        <v>13723</v>
      </c>
      <c r="F1031" s="211" t="s">
        <v>13724</v>
      </c>
      <c r="G1031" s="212" t="s">
        <v>2537</v>
      </c>
      <c r="H1031" s="213">
        <v>1</v>
      </c>
      <c r="I1031" s="214"/>
      <c r="J1031" s="215">
        <f>ROUND(I1031*H1031,2)</f>
        <v>0</v>
      </c>
      <c r="K1031" s="211" t="s">
        <v>23</v>
      </c>
      <c r="L1031" s="62"/>
      <c r="M1031" s="216" t="s">
        <v>23</v>
      </c>
      <c r="N1031" s="217" t="s">
        <v>44</v>
      </c>
      <c r="O1031" s="43"/>
      <c r="P1031" s="218">
        <f>O1031*H1031</f>
        <v>0</v>
      </c>
      <c r="Q1031" s="218">
        <v>0</v>
      </c>
      <c r="R1031" s="218">
        <f>Q1031*H1031</f>
        <v>0</v>
      </c>
      <c r="S1031" s="218">
        <v>0</v>
      </c>
      <c r="T1031" s="219">
        <f>S1031*H1031</f>
        <v>0</v>
      </c>
      <c r="AR1031" s="25" t="s">
        <v>502</v>
      </c>
      <c r="AT1031" s="25" t="s">
        <v>498</v>
      </c>
      <c r="AU1031" s="25" t="s">
        <v>82</v>
      </c>
      <c r="AY1031" s="25" t="s">
        <v>492</v>
      </c>
      <c r="BE1031" s="220">
        <f>IF(N1031="základní",J1031,0)</f>
        <v>0</v>
      </c>
      <c r="BF1031" s="220">
        <f>IF(N1031="snížená",J1031,0)</f>
        <v>0</v>
      </c>
      <c r="BG1031" s="220">
        <f>IF(N1031="zákl. přenesená",J1031,0)</f>
        <v>0</v>
      </c>
      <c r="BH1031" s="220">
        <f>IF(N1031="sníž. přenesená",J1031,0)</f>
        <v>0</v>
      </c>
      <c r="BI1031" s="220">
        <f>IF(N1031="nulová",J1031,0)</f>
        <v>0</v>
      </c>
      <c r="BJ1031" s="25" t="s">
        <v>80</v>
      </c>
      <c r="BK1031" s="220">
        <f>ROUND(I1031*H1031,2)</f>
        <v>0</v>
      </c>
      <c r="BL1031" s="25" t="s">
        <v>502</v>
      </c>
      <c r="BM1031" s="25" t="s">
        <v>4759</v>
      </c>
    </row>
    <row r="1032" spans="2:65" s="1" customFormat="1">
      <c r="B1032" s="42"/>
      <c r="C1032" s="64"/>
      <c r="D1032" s="221" t="s">
        <v>506</v>
      </c>
      <c r="E1032" s="64"/>
      <c r="F1032" s="222" t="s">
        <v>13724</v>
      </c>
      <c r="G1032" s="64"/>
      <c r="H1032" s="64"/>
      <c r="I1032" s="177"/>
      <c r="J1032" s="64"/>
      <c r="K1032" s="64"/>
      <c r="L1032" s="62"/>
      <c r="M1032" s="223"/>
      <c r="N1032" s="43"/>
      <c r="O1032" s="43"/>
      <c r="P1032" s="43"/>
      <c r="Q1032" s="43"/>
      <c r="R1032" s="43"/>
      <c r="S1032" s="43"/>
      <c r="T1032" s="79"/>
      <c r="AT1032" s="25" t="s">
        <v>506</v>
      </c>
      <c r="AU1032" s="25" t="s">
        <v>82</v>
      </c>
    </row>
    <row r="1033" spans="2:65" s="1" customFormat="1" ht="60">
      <c r="B1033" s="42"/>
      <c r="C1033" s="64"/>
      <c r="D1033" s="227" t="s">
        <v>2254</v>
      </c>
      <c r="E1033" s="64"/>
      <c r="F1033" s="273" t="s">
        <v>13725</v>
      </c>
      <c r="G1033" s="64"/>
      <c r="H1033" s="64"/>
      <c r="I1033" s="177"/>
      <c r="J1033" s="64"/>
      <c r="K1033" s="64"/>
      <c r="L1033" s="62"/>
      <c r="M1033" s="223"/>
      <c r="N1033" s="43"/>
      <c r="O1033" s="43"/>
      <c r="P1033" s="43"/>
      <c r="Q1033" s="43"/>
      <c r="R1033" s="43"/>
      <c r="S1033" s="43"/>
      <c r="T1033" s="79"/>
      <c r="AT1033" s="25" t="s">
        <v>2254</v>
      </c>
      <c r="AU1033" s="25" t="s">
        <v>82</v>
      </c>
    </row>
    <row r="1034" spans="2:65" s="1" customFormat="1" ht="16.5" customHeight="1">
      <c r="B1034" s="42"/>
      <c r="C1034" s="209" t="s">
        <v>2704</v>
      </c>
      <c r="D1034" s="209" t="s">
        <v>498</v>
      </c>
      <c r="E1034" s="210" t="s">
        <v>13627</v>
      </c>
      <c r="F1034" s="211" t="s">
        <v>13628</v>
      </c>
      <c r="G1034" s="212" t="s">
        <v>2537</v>
      </c>
      <c r="H1034" s="213">
        <v>1</v>
      </c>
      <c r="I1034" s="214"/>
      <c r="J1034" s="215">
        <f>ROUND(I1034*H1034,2)</f>
        <v>0</v>
      </c>
      <c r="K1034" s="211" t="s">
        <v>23</v>
      </c>
      <c r="L1034" s="62"/>
      <c r="M1034" s="216" t="s">
        <v>23</v>
      </c>
      <c r="N1034" s="217" t="s">
        <v>44</v>
      </c>
      <c r="O1034" s="43"/>
      <c r="P1034" s="218">
        <f>O1034*H1034</f>
        <v>0</v>
      </c>
      <c r="Q1034" s="218">
        <v>0</v>
      </c>
      <c r="R1034" s="218">
        <f>Q1034*H1034</f>
        <v>0</v>
      </c>
      <c r="S1034" s="218">
        <v>0</v>
      </c>
      <c r="T1034" s="219">
        <f>S1034*H1034</f>
        <v>0</v>
      </c>
      <c r="AR1034" s="25" t="s">
        <v>502</v>
      </c>
      <c r="AT1034" s="25" t="s">
        <v>498</v>
      </c>
      <c r="AU1034" s="25" t="s">
        <v>82</v>
      </c>
      <c r="AY1034" s="25" t="s">
        <v>492</v>
      </c>
      <c r="BE1034" s="220">
        <f>IF(N1034="základní",J1034,0)</f>
        <v>0</v>
      </c>
      <c r="BF1034" s="220">
        <f>IF(N1034="snížená",J1034,0)</f>
        <v>0</v>
      </c>
      <c r="BG1034" s="220">
        <f>IF(N1034="zákl. přenesená",J1034,0)</f>
        <v>0</v>
      </c>
      <c r="BH1034" s="220">
        <f>IF(N1034="sníž. přenesená",J1034,0)</f>
        <v>0</v>
      </c>
      <c r="BI1034" s="220">
        <f>IF(N1034="nulová",J1034,0)</f>
        <v>0</v>
      </c>
      <c r="BJ1034" s="25" t="s">
        <v>80</v>
      </c>
      <c r="BK1034" s="220">
        <f>ROUND(I1034*H1034,2)</f>
        <v>0</v>
      </c>
      <c r="BL1034" s="25" t="s">
        <v>502</v>
      </c>
      <c r="BM1034" s="25" t="s">
        <v>4770</v>
      </c>
    </row>
    <row r="1035" spans="2:65" s="1" customFormat="1">
      <c r="B1035" s="42"/>
      <c r="C1035" s="64"/>
      <c r="D1035" s="221" t="s">
        <v>506</v>
      </c>
      <c r="E1035" s="64"/>
      <c r="F1035" s="222" t="s">
        <v>13628</v>
      </c>
      <c r="G1035" s="64"/>
      <c r="H1035" s="64"/>
      <c r="I1035" s="177"/>
      <c r="J1035" s="64"/>
      <c r="K1035" s="64"/>
      <c r="L1035" s="62"/>
      <c r="M1035" s="223"/>
      <c r="N1035" s="43"/>
      <c r="O1035" s="43"/>
      <c r="P1035" s="43"/>
      <c r="Q1035" s="43"/>
      <c r="R1035" s="43"/>
      <c r="S1035" s="43"/>
      <c r="T1035" s="79"/>
      <c r="AT1035" s="25" t="s">
        <v>506</v>
      </c>
      <c r="AU1035" s="25" t="s">
        <v>82</v>
      </c>
    </row>
    <row r="1036" spans="2:65" s="1" customFormat="1" ht="60">
      <c r="B1036" s="42"/>
      <c r="C1036" s="64"/>
      <c r="D1036" s="227" t="s">
        <v>2254</v>
      </c>
      <c r="E1036" s="64"/>
      <c r="F1036" s="273" t="s">
        <v>13629</v>
      </c>
      <c r="G1036" s="64"/>
      <c r="H1036" s="64"/>
      <c r="I1036" s="177"/>
      <c r="J1036" s="64"/>
      <c r="K1036" s="64"/>
      <c r="L1036" s="62"/>
      <c r="M1036" s="223"/>
      <c r="N1036" s="43"/>
      <c r="O1036" s="43"/>
      <c r="P1036" s="43"/>
      <c r="Q1036" s="43"/>
      <c r="R1036" s="43"/>
      <c r="S1036" s="43"/>
      <c r="T1036" s="79"/>
      <c r="AT1036" s="25" t="s">
        <v>2254</v>
      </c>
      <c r="AU1036" s="25" t="s">
        <v>82</v>
      </c>
    </row>
    <row r="1037" spans="2:65" s="1" customFormat="1" ht="16.5" customHeight="1">
      <c r="B1037" s="42"/>
      <c r="C1037" s="209" t="s">
        <v>2710</v>
      </c>
      <c r="D1037" s="209" t="s">
        <v>498</v>
      </c>
      <c r="E1037" s="210" t="s">
        <v>13726</v>
      </c>
      <c r="F1037" s="211" t="s">
        <v>13727</v>
      </c>
      <c r="G1037" s="212" t="s">
        <v>2537</v>
      </c>
      <c r="H1037" s="213">
        <v>2</v>
      </c>
      <c r="I1037" s="214"/>
      <c r="J1037" s="215">
        <f>ROUND(I1037*H1037,2)</f>
        <v>0</v>
      </c>
      <c r="K1037" s="211" t="s">
        <v>23</v>
      </c>
      <c r="L1037" s="62"/>
      <c r="M1037" s="216" t="s">
        <v>23</v>
      </c>
      <c r="N1037" s="217" t="s">
        <v>44</v>
      </c>
      <c r="O1037" s="43"/>
      <c r="P1037" s="218">
        <f>O1037*H1037</f>
        <v>0</v>
      </c>
      <c r="Q1037" s="218">
        <v>0</v>
      </c>
      <c r="R1037" s="218">
        <f>Q1037*H1037</f>
        <v>0</v>
      </c>
      <c r="S1037" s="218">
        <v>0</v>
      </c>
      <c r="T1037" s="219">
        <f>S1037*H1037</f>
        <v>0</v>
      </c>
      <c r="AR1037" s="25" t="s">
        <v>502</v>
      </c>
      <c r="AT1037" s="25" t="s">
        <v>498</v>
      </c>
      <c r="AU1037" s="25" t="s">
        <v>82</v>
      </c>
      <c r="AY1037" s="25" t="s">
        <v>492</v>
      </c>
      <c r="BE1037" s="220">
        <f>IF(N1037="základní",J1037,0)</f>
        <v>0</v>
      </c>
      <c r="BF1037" s="220">
        <f>IF(N1037="snížená",J1037,0)</f>
        <v>0</v>
      </c>
      <c r="BG1037" s="220">
        <f>IF(N1037="zákl. přenesená",J1037,0)</f>
        <v>0</v>
      </c>
      <c r="BH1037" s="220">
        <f>IF(N1037="sníž. přenesená",J1037,0)</f>
        <v>0</v>
      </c>
      <c r="BI1037" s="220">
        <f>IF(N1037="nulová",J1037,0)</f>
        <v>0</v>
      </c>
      <c r="BJ1037" s="25" t="s">
        <v>80</v>
      </c>
      <c r="BK1037" s="220">
        <f>ROUND(I1037*H1037,2)</f>
        <v>0</v>
      </c>
      <c r="BL1037" s="25" t="s">
        <v>502</v>
      </c>
      <c r="BM1037" s="25" t="s">
        <v>4782</v>
      </c>
    </row>
    <row r="1038" spans="2:65" s="1" customFormat="1">
      <c r="B1038" s="42"/>
      <c r="C1038" s="64"/>
      <c r="D1038" s="221" t="s">
        <v>506</v>
      </c>
      <c r="E1038" s="64"/>
      <c r="F1038" s="222" t="s">
        <v>13727</v>
      </c>
      <c r="G1038" s="64"/>
      <c r="H1038" s="64"/>
      <c r="I1038" s="177"/>
      <c r="J1038" s="64"/>
      <c r="K1038" s="64"/>
      <c r="L1038" s="62"/>
      <c r="M1038" s="223"/>
      <c r="N1038" s="43"/>
      <c r="O1038" s="43"/>
      <c r="P1038" s="43"/>
      <c r="Q1038" s="43"/>
      <c r="R1038" s="43"/>
      <c r="S1038" s="43"/>
      <c r="T1038" s="79"/>
      <c r="AT1038" s="25" t="s">
        <v>506</v>
      </c>
      <c r="AU1038" s="25" t="s">
        <v>82</v>
      </c>
    </row>
    <row r="1039" spans="2:65" s="1" customFormat="1" ht="36">
      <c r="B1039" s="42"/>
      <c r="C1039" s="64"/>
      <c r="D1039" s="227" t="s">
        <v>2254</v>
      </c>
      <c r="E1039" s="64"/>
      <c r="F1039" s="273" t="s">
        <v>13728</v>
      </c>
      <c r="G1039" s="64"/>
      <c r="H1039" s="64"/>
      <c r="I1039" s="177"/>
      <c r="J1039" s="64"/>
      <c r="K1039" s="64"/>
      <c r="L1039" s="62"/>
      <c r="M1039" s="223"/>
      <c r="N1039" s="43"/>
      <c r="O1039" s="43"/>
      <c r="P1039" s="43"/>
      <c r="Q1039" s="43"/>
      <c r="R1039" s="43"/>
      <c r="S1039" s="43"/>
      <c r="T1039" s="79"/>
      <c r="AT1039" s="25" t="s">
        <v>2254</v>
      </c>
      <c r="AU1039" s="25" t="s">
        <v>82</v>
      </c>
    </row>
    <row r="1040" spans="2:65" s="1" customFormat="1" ht="16.5" customHeight="1">
      <c r="B1040" s="42"/>
      <c r="C1040" s="209" t="s">
        <v>2718</v>
      </c>
      <c r="D1040" s="209" t="s">
        <v>498</v>
      </c>
      <c r="E1040" s="210" t="s">
        <v>13630</v>
      </c>
      <c r="F1040" s="211" t="s">
        <v>13631</v>
      </c>
      <c r="G1040" s="212" t="s">
        <v>13632</v>
      </c>
      <c r="H1040" s="213">
        <v>1</v>
      </c>
      <c r="I1040" s="214"/>
      <c r="J1040" s="215">
        <f>ROUND(I1040*H1040,2)</f>
        <v>0</v>
      </c>
      <c r="K1040" s="211" t="s">
        <v>23</v>
      </c>
      <c r="L1040" s="62"/>
      <c r="M1040" s="216" t="s">
        <v>23</v>
      </c>
      <c r="N1040" s="217" t="s">
        <v>44</v>
      </c>
      <c r="O1040" s="43"/>
      <c r="P1040" s="218">
        <f>O1040*H1040</f>
        <v>0</v>
      </c>
      <c r="Q1040" s="218">
        <v>0</v>
      </c>
      <c r="R1040" s="218">
        <f>Q1040*H1040</f>
        <v>0</v>
      </c>
      <c r="S1040" s="218">
        <v>0</v>
      </c>
      <c r="T1040" s="219">
        <f>S1040*H1040</f>
        <v>0</v>
      </c>
      <c r="AR1040" s="25" t="s">
        <v>502</v>
      </c>
      <c r="AT1040" s="25" t="s">
        <v>498</v>
      </c>
      <c r="AU1040" s="25" t="s">
        <v>82</v>
      </c>
      <c r="AY1040" s="25" t="s">
        <v>492</v>
      </c>
      <c r="BE1040" s="220">
        <f>IF(N1040="základní",J1040,0)</f>
        <v>0</v>
      </c>
      <c r="BF1040" s="220">
        <f>IF(N1040="snížená",J1040,0)</f>
        <v>0</v>
      </c>
      <c r="BG1040" s="220">
        <f>IF(N1040="zákl. přenesená",J1040,0)</f>
        <v>0</v>
      </c>
      <c r="BH1040" s="220">
        <f>IF(N1040="sníž. přenesená",J1040,0)</f>
        <v>0</v>
      </c>
      <c r="BI1040" s="220">
        <f>IF(N1040="nulová",J1040,0)</f>
        <v>0</v>
      </c>
      <c r="BJ1040" s="25" t="s">
        <v>80</v>
      </c>
      <c r="BK1040" s="220">
        <f>ROUND(I1040*H1040,2)</f>
        <v>0</v>
      </c>
      <c r="BL1040" s="25" t="s">
        <v>502</v>
      </c>
      <c r="BM1040" s="25" t="s">
        <v>4792</v>
      </c>
    </row>
    <row r="1041" spans="2:65" s="1" customFormat="1">
      <c r="B1041" s="42"/>
      <c r="C1041" s="64"/>
      <c r="D1041" s="221" t="s">
        <v>506</v>
      </c>
      <c r="E1041" s="64"/>
      <c r="F1041" s="222" t="s">
        <v>13631</v>
      </c>
      <c r="G1041" s="64"/>
      <c r="H1041" s="64"/>
      <c r="I1041" s="177"/>
      <c r="J1041" s="64"/>
      <c r="K1041" s="64"/>
      <c r="L1041" s="62"/>
      <c r="M1041" s="223"/>
      <c r="N1041" s="43"/>
      <c r="O1041" s="43"/>
      <c r="P1041" s="43"/>
      <c r="Q1041" s="43"/>
      <c r="R1041" s="43"/>
      <c r="S1041" s="43"/>
      <c r="T1041" s="79"/>
      <c r="AT1041" s="25" t="s">
        <v>506</v>
      </c>
      <c r="AU1041" s="25" t="s">
        <v>82</v>
      </c>
    </row>
    <row r="1042" spans="2:65" s="1" customFormat="1" ht="36">
      <c r="B1042" s="42"/>
      <c r="C1042" s="64"/>
      <c r="D1042" s="227" t="s">
        <v>2254</v>
      </c>
      <c r="E1042" s="64"/>
      <c r="F1042" s="273" t="s">
        <v>13633</v>
      </c>
      <c r="G1042" s="64"/>
      <c r="H1042" s="64"/>
      <c r="I1042" s="177"/>
      <c r="J1042" s="64"/>
      <c r="K1042" s="64"/>
      <c r="L1042" s="62"/>
      <c r="M1042" s="223"/>
      <c r="N1042" s="43"/>
      <c r="O1042" s="43"/>
      <c r="P1042" s="43"/>
      <c r="Q1042" s="43"/>
      <c r="R1042" s="43"/>
      <c r="S1042" s="43"/>
      <c r="T1042" s="79"/>
      <c r="AT1042" s="25" t="s">
        <v>2254</v>
      </c>
      <c r="AU1042" s="25" t="s">
        <v>82</v>
      </c>
    </row>
    <row r="1043" spans="2:65" s="1" customFormat="1" ht="16.5" customHeight="1">
      <c r="B1043" s="42"/>
      <c r="C1043" s="209" t="s">
        <v>2722</v>
      </c>
      <c r="D1043" s="209" t="s">
        <v>498</v>
      </c>
      <c r="E1043" s="210" t="s">
        <v>13732</v>
      </c>
      <c r="F1043" s="211" t="s">
        <v>13733</v>
      </c>
      <c r="G1043" s="212" t="s">
        <v>2537</v>
      </c>
      <c r="H1043" s="213">
        <v>1</v>
      </c>
      <c r="I1043" s="214"/>
      <c r="J1043" s="215">
        <f>ROUND(I1043*H1043,2)</f>
        <v>0</v>
      </c>
      <c r="K1043" s="211" t="s">
        <v>23</v>
      </c>
      <c r="L1043" s="62"/>
      <c r="M1043" s="216" t="s">
        <v>23</v>
      </c>
      <c r="N1043" s="217" t="s">
        <v>44</v>
      </c>
      <c r="O1043" s="43"/>
      <c r="P1043" s="218">
        <f>O1043*H1043</f>
        <v>0</v>
      </c>
      <c r="Q1043" s="218">
        <v>0</v>
      </c>
      <c r="R1043" s="218">
        <f>Q1043*H1043</f>
        <v>0</v>
      </c>
      <c r="S1043" s="218">
        <v>0</v>
      </c>
      <c r="T1043" s="219">
        <f>S1043*H1043</f>
        <v>0</v>
      </c>
      <c r="AR1043" s="25" t="s">
        <v>502</v>
      </c>
      <c r="AT1043" s="25" t="s">
        <v>498</v>
      </c>
      <c r="AU1043" s="25" t="s">
        <v>82</v>
      </c>
      <c r="AY1043" s="25" t="s">
        <v>492</v>
      </c>
      <c r="BE1043" s="220">
        <f>IF(N1043="základní",J1043,0)</f>
        <v>0</v>
      </c>
      <c r="BF1043" s="220">
        <f>IF(N1043="snížená",J1043,0)</f>
        <v>0</v>
      </c>
      <c r="BG1043" s="220">
        <f>IF(N1043="zákl. přenesená",J1043,0)</f>
        <v>0</v>
      </c>
      <c r="BH1043" s="220">
        <f>IF(N1043="sníž. přenesená",J1043,0)</f>
        <v>0</v>
      </c>
      <c r="BI1043" s="220">
        <f>IF(N1043="nulová",J1043,0)</f>
        <v>0</v>
      </c>
      <c r="BJ1043" s="25" t="s">
        <v>80</v>
      </c>
      <c r="BK1043" s="220">
        <f>ROUND(I1043*H1043,2)</f>
        <v>0</v>
      </c>
      <c r="BL1043" s="25" t="s">
        <v>502</v>
      </c>
      <c r="BM1043" s="25" t="s">
        <v>4800</v>
      </c>
    </row>
    <row r="1044" spans="2:65" s="1" customFormat="1">
      <c r="B1044" s="42"/>
      <c r="C1044" s="64"/>
      <c r="D1044" s="221" t="s">
        <v>506</v>
      </c>
      <c r="E1044" s="64"/>
      <c r="F1044" s="222" t="s">
        <v>13733</v>
      </c>
      <c r="G1044" s="64"/>
      <c r="H1044" s="64"/>
      <c r="I1044" s="177"/>
      <c r="J1044" s="64"/>
      <c r="K1044" s="64"/>
      <c r="L1044" s="62"/>
      <c r="M1044" s="223"/>
      <c r="N1044" s="43"/>
      <c r="O1044" s="43"/>
      <c r="P1044" s="43"/>
      <c r="Q1044" s="43"/>
      <c r="R1044" s="43"/>
      <c r="S1044" s="43"/>
      <c r="T1044" s="79"/>
      <c r="AT1044" s="25" t="s">
        <v>506</v>
      </c>
      <c r="AU1044" s="25" t="s">
        <v>82</v>
      </c>
    </row>
    <row r="1045" spans="2:65" s="1" customFormat="1" ht="36">
      <c r="B1045" s="42"/>
      <c r="C1045" s="64"/>
      <c r="D1045" s="227" t="s">
        <v>2254</v>
      </c>
      <c r="E1045" s="64"/>
      <c r="F1045" s="273" t="s">
        <v>13734</v>
      </c>
      <c r="G1045" s="64"/>
      <c r="H1045" s="64"/>
      <c r="I1045" s="177"/>
      <c r="J1045" s="64"/>
      <c r="K1045" s="64"/>
      <c r="L1045" s="62"/>
      <c r="M1045" s="223"/>
      <c r="N1045" s="43"/>
      <c r="O1045" s="43"/>
      <c r="P1045" s="43"/>
      <c r="Q1045" s="43"/>
      <c r="R1045" s="43"/>
      <c r="S1045" s="43"/>
      <c r="T1045" s="79"/>
      <c r="AT1045" s="25" t="s">
        <v>2254</v>
      </c>
      <c r="AU1045" s="25" t="s">
        <v>82</v>
      </c>
    </row>
    <row r="1046" spans="2:65" s="1" customFormat="1" ht="16.5" customHeight="1">
      <c r="B1046" s="42"/>
      <c r="C1046" s="209" t="s">
        <v>2728</v>
      </c>
      <c r="D1046" s="209" t="s">
        <v>498</v>
      </c>
      <c r="E1046" s="210" t="s">
        <v>13634</v>
      </c>
      <c r="F1046" s="211" t="s">
        <v>13635</v>
      </c>
      <c r="G1046" s="212" t="s">
        <v>2537</v>
      </c>
      <c r="H1046" s="213">
        <v>1</v>
      </c>
      <c r="I1046" s="214"/>
      <c r="J1046" s="215">
        <f>ROUND(I1046*H1046,2)</f>
        <v>0</v>
      </c>
      <c r="K1046" s="211" t="s">
        <v>23</v>
      </c>
      <c r="L1046" s="62"/>
      <c r="M1046" s="216" t="s">
        <v>23</v>
      </c>
      <c r="N1046" s="217" t="s">
        <v>44</v>
      </c>
      <c r="O1046" s="43"/>
      <c r="P1046" s="218">
        <f>O1046*H1046</f>
        <v>0</v>
      </c>
      <c r="Q1046" s="218">
        <v>0</v>
      </c>
      <c r="R1046" s="218">
        <f>Q1046*H1046</f>
        <v>0</v>
      </c>
      <c r="S1046" s="218">
        <v>0</v>
      </c>
      <c r="T1046" s="219">
        <f>S1046*H1046</f>
        <v>0</v>
      </c>
      <c r="AR1046" s="25" t="s">
        <v>502</v>
      </c>
      <c r="AT1046" s="25" t="s">
        <v>498</v>
      </c>
      <c r="AU1046" s="25" t="s">
        <v>82</v>
      </c>
      <c r="AY1046" s="25" t="s">
        <v>492</v>
      </c>
      <c r="BE1046" s="220">
        <f>IF(N1046="základní",J1046,0)</f>
        <v>0</v>
      </c>
      <c r="BF1046" s="220">
        <f>IF(N1046="snížená",J1046,0)</f>
        <v>0</v>
      </c>
      <c r="BG1046" s="220">
        <f>IF(N1046="zákl. přenesená",J1046,0)</f>
        <v>0</v>
      </c>
      <c r="BH1046" s="220">
        <f>IF(N1046="sníž. přenesená",J1046,0)</f>
        <v>0</v>
      </c>
      <c r="BI1046" s="220">
        <f>IF(N1046="nulová",J1046,0)</f>
        <v>0</v>
      </c>
      <c r="BJ1046" s="25" t="s">
        <v>80</v>
      </c>
      <c r="BK1046" s="220">
        <f>ROUND(I1046*H1046,2)</f>
        <v>0</v>
      </c>
      <c r="BL1046" s="25" t="s">
        <v>502</v>
      </c>
      <c r="BM1046" s="25" t="s">
        <v>4812</v>
      </c>
    </row>
    <row r="1047" spans="2:65" s="1" customFormat="1">
      <c r="B1047" s="42"/>
      <c r="C1047" s="64"/>
      <c r="D1047" s="221" t="s">
        <v>506</v>
      </c>
      <c r="E1047" s="64"/>
      <c r="F1047" s="222" t="s">
        <v>13635</v>
      </c>
      <c r="G1047" s="64"/>
      <c r="H1047" s="64"/>
      <c r="I1047" s="177"/>
      <c r="J1047" s="64"/>
      <c r="K1047" s="64"/>
      <c r="L1047" s="62"/>
      <c r="M1047" s="223"/>
      <c r="N1047" s="43"/>
      <c r="O1047" s="43"/>
      <c r="P1047" s="43"/>
      <c r="Q1047" s="43"/>
      <c r="R1047" s="43"/>
      <c r="S1047" s="43"/>
      <c r="T1047" s="79"/>
      <c r="AT1047" s="25" t="s">
        <v>506</v>
      </c>
      <c r="AU1047" s="25" t="s">
        <v>82</v>
      </c>
    </row>
    <row r="1048" spans="2:65" s="1" customFormat="1" ht="60">
      <c r="B1048" s="42"/>
      <c r="C1048" s="64"/>
      <c r="D1048" s="227" t="s">
        <v>2254</v>
      </c>
      <c r="E1048" s="64"/>
      <c r="F1048" s="273" t="s">
        <v>13636</v>
      </c>
      <c r="G1048" s="64"/>
      <c r="H1048" s="64"/>
      <c r="I1048" s="177"/>
      <c r="J1048" s="64"/>
      <c r="K1048" s="64"/>
      <c r="L1048" s="62"/>
      <c r="M1048" s="223"/>
      <c r="N1048" s="43"/>
      <c r="O1048" s="43"/>
      <c r="P1048" s="43"/>
      <c r="Q1048" s="43"/>
      <c r="R1048" s="43"/>
      <c r="S1048" s="43"/>
      <c r="T1048" s="79"/>
      <c r="AT1048" s="25" t="s">
        <v>2254</v>
      </c>
      <c r="AU1048" s="25" t="s">
        <v>82</v>
      </c>
    </row>
    <row r="1049" spans="2:65" s="1" customFormat="1" ht="16.5" customHeight="1">
      <c r="B1049" s="42"/>
      <c r="C1049" s="209" t="s">
        <v>2737</v>
      </c>
      <c r="D1049" s="209" t="s">
        <v>498</v>
      </c>
      <c r="E1049" s="210" t="s">
        <v>13735</v>
      </c>
      <c r="F1049" s="211" t="s">
        <v>13736</v>
      </c>
      <c r="G1049" s="212" t="s">
        <v>2537</v>
      </c>
      <c r="H1049" s="213">
        <v>1</v>
      </c>
      <c r="I1049" s="214"/>
      <c r="J1049" s="215">
        <f>ROUND(I1049*H1049,2)</f>
        <v>0</v>
      </c>
      <c r="K1049" s="211" t="s">
        <v>23</v>
      </c>
      <c r="L1049" s="62"/>
      <c r="M1049" s="216" t="s">
        <v>23</v>
      </c>
      <c r="N1049" s="217" t="s">
        <v>44</v>
      </c>
      <c r="O1049" s="43"/>
      <c r="P1049" s="218">
        <f>O1049*H1049</f>
        <v>0</v>
      </c>
      <c r="Q1049" s="218">
        <v>0</v>
      </c>
      <c r="R1049" s="218">
        <f>Q1049*H1049</f>
        <v>0</v>
      </c>
      <c r="S1049" s="218">
        <v>0</v>
      </c>
      <c r="T1049" s="219">
        <f>S1049*H1049</f>
        <v>0</v>
      </c>
      <c r="AR1049" s="25" t="s">
        <v>502</v>
      </c>
      <c r="AT1049" s="25" t="s">
        <v>498</v>
      </c>
      <c r="AU1049" s="25" t="s">
        <v>82</v>
      </c>
      <c r="AY1049" s="25" t="s">
        <v>492</v>
      </c>
      <c r="BE1049" s="220">
        <f>IF(N1049="základní",J1049,0)</f>
        <v>0</v>
      </c>
      <c r="BF1049" s="220">
        <f>IF(N1049="snížená",J1049,0)</f>
        <v>0</v>
      </c>
      <c r="BG1049" s="220">
        <f>IF(N1049="zákl. přenesená",J1049,0)</f>
        <v>0</v>
      </c>
      <c r="BH1049" s="220">
        <f>IF(N1049="sníž. přenesená",J1049,0)</f>
        <v>0</v>
      </c>
      <c r="BI1049" s="220">
        <f>IF(N1049="nulová",J1049,0)</f>
        <v>0</v>
      </c>
      <c r="BJ1049" s="25" t="s">
        <v>80</v>
      </c>
      <c r="BK1049" s="220">
        <f>ROUND(I1049*H1049,2)</f>
        <v>0</v>
      </c>
      <c r="BL1049" s="25" t="s">
        <v>502</v>
      </c>
      <c r="BM1049" s="25" t="s">
        <v>4824</v>
      </c>
    </row>
    <row r="1050" spans="2:65" s="1" customFormat="1">
      <c r="B1050" s="42"/>
      <c r="C1050" s="64"/>
      <c r="D1050" s="221" t="s">
        <v>506</v>
      </c>
      <c r="E1050" s="64"/>
      <c r="F1050" s="222" t="s">
        <v>13736</v>
      </c>
      <c r="G1050" s="64"/>
      <c r="H1050" s="64"/>
      <c r="I1050" s="177"/>
      <c r="J1050" s="64"/>
      <c r="K1050" s="64"/>
      <c r="L1050" s="62"/>
      <c r="M1050" s="223"/>
      <c r="N1050" s="43"/>
      <c r="O1050" s="43"/>
      <c r="P1050" s="43"/>
      <c r="Q1050" s="43"/>
      <c r="R1050" s="43"/>
      <c r="S1050" s="43"/>
      <c r="T1050" s="79"/>
      <c r="AT1050" s="25" t="s">
        <v>506</v>
      </c>
      <c r="AU1050" s="25" t="s">
        <v>82</v>
      </c>
    </row>
    <row r="1051" spans="2:65" s="1" customFormat="1" ht="48">
      <c r="B1051" s="42"/>
      <c r="C1051" s="64"/>
      <c r="D1051" s="227" t="s">
        <v>2254</v>
      </c>
      <c r="E1051" s="64"/>
      <c r="F1051" s="273" t="s">
        <v>13737</v>
      </c>
      <c r="G1051" s="64"/>
      <c r="H1051" s="64"/>
      <c r="I1051" s="177"/>
      <c r="J1051" s="64"/>
      <c r="K1051" s="64"/>
      <c r="L1051" s="62"/>
      <c r="M1051" s="223"/>
      <c r="N1051" s="43"/>
      <c r="O1051" s="43"/>
      <c r="P1051" s="43"/>
      <c r="Q1051" s="43"/>
      <c r="R1051" s="43"/>
      <c r="S1051" s="43"/>
      <c r="T1051" s="79"/>
      <c r="AT1051" s="25" t="s">
        <v>2254</v>
      </c>
      <c r="AU1051" s="25" t="s">
        <v>82</v>
      </c>
    </row>
    <row r="1052" spans="2:65" s="1" customFormat="1" ht="16.5" customHeight="1">
      <c r="B1052" s="42"/>
      <c r="C1052" s="209" t="s">
        <v>2741</v>
      </c>
      <c r="D1052" s="209" t="s">
        <v>498</v>
      </c>
      <c r="E1052" s="210" t="s">
        <v>13738</v>
      </c>
      <c r="F1052" s="211" t="s">
        <v>13739</v>
      </c>
      <c r="G1052" s="212" t="s">
        <v>2537</v>
      </c>
      <c r="H1052" s="213">
        <v>6</v>
      </c>
      <c r="I1052" s="214"/>
      <c r="J1052" s="215">
        <f>ROUND(I1052*H1052,2)</f>
        <v>0</v>
      </c>
      <c r="K1052" s="211" t="s">
        <v>23</v>
      </c>
      <c r="L1052" s="62"/>
      <c r="M1052" s="216" t="s">
        <v>23</v>
      </c>
      <c r="N1052" s="217" t="s">
        <v>44</v>
      </c>
      <c r="O1052" s="43"/>
      <c r="P1052" s="218">
        <f>O1052*H1052</f>
        <v>0</v>
      </c>
      <c r="Q1052" s="218">
        <v>0</v>
      </c>
      <c r="R1052" s="218">
        <f>Q1052*H1052</f>
        <v>0</v>
      </c>
      <c r="S1052" s="218">
        <v>0</v>
      </c>
      <c r="T1052" s="219">
        <f>S1052*H1052</f>
        <v>0</v>
      </c>
      <c r="AR1052" s="25" t="s">
        <v>502</v>
      </c>
      <c r="AT1052" s="25" t="s">
        <v>498</v>
      </c>
      <c r="AU1052" s="25" t="s">
        <v>82</v>
      </c>
      <c r="AY1052" s="25" t="s">
        <v>492</v>
      </c>
      <c r="BE1052" s="220">
        <f>IF(N1052="základní",J1052,0)</f>
        <v>0</v>
      </c>
      <c r="BF1052" s="220">
        <f>IF(N1052="snížená",J1052,0)</f>
        <v>0</v>
      </c>
      <c r="BG1052" s="220">
        <f>IF(N1052="zákl. přenesená",J1052,0)</f>
        <v>0</v>
      </c>
      <c r="BH1052" s="220">
        <f>IF(N1052="sníž. přenesená",J1052,0)</f>
        <v>0</v>
      </c>
      <c r="BI1052" s="220">
        <f>IF(N1052="nulová",J1052,0)</f>
        <v>0</v>
      </c>
      <c r="BJ1052" s="25" t="s">
        <v>80</v>
      </c>
      <c r="BK1052" s="220">
        <f>ROUND(I1052*H1052,2)</f>
        <v>0</v>
      </c>
      <c r="BL1052" s="25" t="s">
        <v>502</v>
      </c>
      <c r="BM1052" s="25" t="s">
        <v>4832</v>
      </c>
    </row>
    <row r="1053" spans="2:65" s="1" customFormat="1">
      <c r="B1053" s="42"/>
      <c r="C1053" s="64"/>
      <c r="D1053" s="221" t="s">
        <v>506</v>
      </c>
      <c r="E1053" s="64"/>
      <c r="F1053" s="222" t="s">
        <v>13739</v>
      </c>
      <c r="G1053" s="64"/>
      <c r="H1053" s="64"/>
      <c r="I1053" s="177"/>
      <c r="J1053" s="64"/>
      <c r="K1053" s="64"/>
      <c r="L1053" s="62"/>
      <c r="M1053" s="223"/>
      <c r="N1053" s="43"/>
      <c r="O1053" s="43"/>
      <c r="P1053" s="43"/>
      <c r="Q1053" s="43"/>
      <c r="R1053" s="43"/>
      <c r="S1053" s="43"/>
      <c r="T1053" s="79"/>
      <c r="AT1053" s="25" t="s">
        <v>506</v>
      </c>
      <c r="AU1053" s="25" t="s">
        <v>82</v>
      </c>
    </row>
    <row r="1054" spans="2:65" s="1" customFormat="1" ht="48">
      <c r="B1054" s="42"/>
      <c r="C1054" s="64"/>
      <c r="D1054" s="227" t="s">
        <v>2254</v>
      </c>
      <c r="E1054" s="64"/>
      <c r="F1054" s="273" t="s">
        <v>13740</v>
      </c>
      <c r="G1054" s="64"/>
      <c r="H1054" s="64"/>
      <c r="I1054" s="177"/>
      <c r="J1054" s="64"/>
      <c r="K1054" s="64"/>
      <c r="L1054" s="62"/>
      <c r="M1054" s="223"/>
      <c r="N1054" s="43"/>
      <c r="O1054" s="43"/>
      <c r="P1054" s="43"/>
      <c r="Q1054" s="43"/>
      <c r="R1054" s="43"/>
      <c r="S1054" s="43"/>
      <c r="T1054" s="79"/>
      <c r="AT1054" s="25" t="s">
        <v>2254</v>
      </c>
      <c r="AU1054" s="25" t="s">
        <v>82</v>
      </c>
    </row>
    <row r="1055" spans="2:65" s="1" customFormat="1" ht="16.5" customHeight="1">
      <c r="B1055" s="42"/>
      <c r="C1055" s="209" t="s">
        <v>2746</v>
      </c>
      <c r="D1055" s="209" t="s">
        <v>498</v>
      </c>
      <c r="E1055" s="210" t="s">
        <v>13786</v>
      </c>
      <c r="F1055" s="211" t="s">
        <v>13742</v>
      </c>
      <c r="G1055" s="212" t="s">
        <v>2537</v>
      </c>
      <c r="H1055" s="213">
        <v>1</v>
      </c>
      <c r="I1055" s="214"/>
      <c r="J1055" s="215">
        <f>ROUND(I1055*H1055,2)</f>
        <v>0</v>
      </c>
      <c r="K1055" s="211" t="s">
        <v>23</v>
      </c>
      <c r="L1055" s="62"/>
      <c r="M1055" s="216" t="s">
        <v>23</v>
      </c>
      <c r="N1055" s="217" t="s">
        <v>44</v>
      </c>
      <c r="O1055" s="43"/>
      <c r="P1055" s="218">
        <f>O1055*H1055</f>
        <v>0</v>
      </c>
      <c r="Q1055" s="218">
        <v>0</v>
      </c>
      <c r="R1055" s="218">
        <f>Q1055*H1055</f>
        <v>0</v>
      </c>
      <c r="S1055" s="218">
        <v>0</v>
      </c>
      <c r="T1055" s="219">
        <f>S1055*H1055</f>
        <v>0</v>
      </c>
      <c r="AR1055" s="25" t="s">
        <v>502</v>
      </c>
      <c r="AT1055" s="25" t="s">
        <v>498</v>
      </c>
      <c r="AU1055" s="25" t="s">
        <v>82</v>
      </c>
      <c r="AY1055" s="25" t="s">
        <v>492</v>
      </c>
      <c r="BE1055" s="220">
        <f>IF(N1055="základní",J1055,0)</f>
        <v>0</v>
      </c>
      <c r="BF1055" s="220">
        <f>IF(N1055="snížená",J1055,0)</f>
        <v>0</v>
      </c>
      <c r="BG1055" s="220">
        <f>IF(N1055="zákl. přenesená",J1055,0)</f>
        <v>0</v>
      </c>
      <c r="BH1055" s="220">
        <f>IF(N1055="sníž. přenesená",J1055,0)</f>
        <v>0</v>
      </c>
      <c r="BI1055" s="220">
        <f>IF(N1055="nulová",J1055,0)</f>
        <v>0</v>
      </c>
      <c r="BJ1055" s="25" t="s">
        <v>80</v>
      </c>
      <c r="BK1055" s="220">
        <f>ROUND(I1055*H1055,2)</f>
        <v>0</v>
      </c>
      <c r="BL1055" s="25" t="s">
        <v>502</v>
      </c>
      <c r="BM1055" s="25" t="s">
        <v>4840</v>
      </c>
    </row>
    <row r="1056" spans="2:65" s="1" customFormat="1">
      <c r="B1056" s="42"/>
      <c r="C1056" s="64"/>
      <c r="D1056" s="221" t="s">
        <v>506</v>
      </c>
      <c r="E1056" s="64"/>
      <c r="F1056" s="222" t="s">
        <v>13742</v>
      </c>
      <c r="G1056" s="64"/>
      <c r="H1056" s="64"/>
      <c r="I1056" s="177"/>
      <c r="J1056" s="64"/>
      <c r="K1056" s="64"/>
      <c r="L1056" s="62"/>
      <c r="M1056" s="223"/>
      <c r="N1056" s="43"/>
      <c r="O1056" s="43"/>
      <c r="P1056" s="43"/>
      <c r="Q1056" s="43"/>
      <c r="R1056" s="43"/>
      <c r="S1056" s="43"/>
      <c r="T1056" s="79"/>
      <c r="AT1056" s="25" t="s">
        <v>506</v>
      </c>
      <c r="AU1056" s="25" t="s">
        <v>82</v>
      </c>
    </row>
    <row r="1057" spans="2:65" s="1" customFormat="1" ht="60">
      <c r="B1057" s="42"/>
      <c r="C1057" s="64"/>
      <c r="D1057" s="227" t="s">
        <v>2254</v>
      </c>
      <c r="E1057" s="64"/>
      <c r="F1057" s="273" t="s">
        <v>13787</v>
      </c>
      <c r="G1057" s="64"/>
      <c r="H1057" s="64"/>
      <c r="I1057" s="177"/>
      <c r="J1057" s="64"/>
      <c r="K1057" s="64"/>
      <c r="L1057" s="62"/>
      <c r="M1057" s="223"/>
      <c r="N1057" s="43"/>
      <c r="O1057" s="43"/>
      <c r="P1057" s="43"/>
      <c r="Q1057" s="43"/>
      <c r="R1057" s="43"/>
      <c r="S1057" s="43"/>
      <c r="T1057" s="79"/>
      <c r="AT1057" s="25" t="s">
        <v>2254</v>
      </c>
      <c r="AU1057" s="25" t="s">
        <v>82</v>
      </c>
    </row>
    <row r="1058" spans="2:65" s="1" customFormat="1" ht="16.5" customHeight="1">
      <c r="B1058" s="42"/>
      <c r="C1058" s="209" t="s">
        <v>2753</v>
      </c>
      <c r="D1058" s="209" t="s">
        <v>498</v>
      </c>
      <c r="E1058" s="210" t="s">
        <v>13744</v>
      </c>
      <c r="F1058" s="211" t="s">
        <v>13745</v>
      </c>
      <c r="G1058" s="212" t="s">
        <v>2537</v>
      </c>
      <c r="H1058" s="213">
        <v>1</v>
      </c>
      <c r="I1058" s="214"/>
      <c r="J1058" s="215">
        <f>ROUND(I1058*H1058,2)</f>
        <v>0</v>
      </c>
      <c r="K1058" s="211" t="s">
        <v>23</v>
      </c>
      <c r="L1058" s="62"/>
      <c r="M1058" s="216" t="s">
        <v>23</v>
      </c>
      <c r="N1058" s="217" t="s">
        <v>44</v>
      </c>
      <c r="O1058" s="43"/>
      <c r="P1058" s="218">
        <f>O1058*H1058</f>
        <v>0</v>
      </c>
      <c r="Q1058" s="218">
        <v>0</v>
      </c>
      <c r="R1058" s="218">
        <f>Q1058*H1058</f>
        <v>0</v>
      </c>
      <c r="S1058" s="218">
        <v>0</v>
      </c>
      <c r="T1058" s="219">
        <f>S1058*H1058</f>
        <v>0</v>
      </c>
      <c r="AR1058" s="25" t="s">
        <v>502</v>
      </c>
      <c r="AT1058" s="25" t="s">
        <v>498</v>
      </c>
      <c r="AU1058" s="25" t="s">
        <v>82</v>
      </c>
      <c r="AY1058" s="25" t="s">
        <v>492</v>
      </c>
      <c r="BE1058" s="220">
        <f>IF(N1058="základní",J1058,0)</f>
        <v>0</v>
      </c>
      <c r="BF1058" s="220">
        <f>IF(N1058="snížená",J1058,0)</f>
        <v>0</v>
      </c>
      <c r="BG1058" s="220">
        <f>IF(N1058="zákl. přenesená",J1058,0)</f>
        <v>0</v>
      </c>
      <c r="BH1058" s="220">
        <f>IF(N1058="sníž. přenesená",J1058,0)</f>
        <v>0</v>
      </c>
      <c r="BI1058" s="220">
        <f>IF(N1058="nulová",J1058,0)</f>
        <v>0</v>
      </c>
      <c r="BJ1058" s="25" t="s">
        <v>80</v>
      </c>
      <c r="BK1058" s="220">
        <f>ROUND(I1058*H1058,2)</f>
        <v>0</v>
      </c>
      <c r="BL1058" s="25" t="s">
        <v>502</v>
      </c>
      <c r="BM1058" s="25" t="s">
        <v>4848</v>
      </c>
    </row>
    <row r="1059" spans="2:65" s="1" customFormat="1">
      <c r="B1059" s="42"/>
      <c r="C1059" s="64"/>
      <c r="D1059" s="221" t="s">
        <v>506</v>
      </c>
      <c r="E1059" s="64"/>
      <c r="F1059" s="222" t="s">
        <v>13745</v>
      </c>
      <c r="G1059" s="64"/>
      <c r="H1059" s="64"/>
      <c r="I1059" s="177"/>
      <c r="J1059" s="64"/>
      <c r="K1059" s="64"/>
      <c r="L1059" s="62"/>
      <c r="M1059" s="223"/>
      <c r="N1059" s="43"/>
      <c r="O1059" s="43"/>
      <c r="P1059" s="43"/>
      <c r="Q1059" s="43"/>
      <c r="R1059" s="43"/>
      <c r="S1059" s="43"/>
      <c r="T1059" s="79"/>
      <c r="AT1059" s="25" t="s">
        <v>506</v>
      </c>
      <c r="AU1059" s="25" t="s">
        <v>82</v>
      </c>
    </row>
    <row r="1060" spans="2:65" s="1" customFormat="1" ht="48">
      <c r="B1060" s="42"/>
      <c r="C1060" s="64"/>
      <c r="D1060" s="227" t="s">
        <v>2254</v>
      </c>
      <c r="E1060" s="64"/>
      <c r="F1060" s="273" t="s">
        <v>13746</v>
      </c>
      <c r="G1060" s="64"/>
      <c r="H1060" s="64"/>
      <c r="I1060" s="177"/>
      <c r="J1060" s="64"/>
      <c r="K1060" s="64"/>
      <c r="L1060" s="62"/>
      <c r="M1060" s="223"/>
      <c r="N1060" s="43"/>
      <c r="O1060" s="43"/>
      <c r="P1060" s="43"/>
      <c r="Q1060" s="43"/>
      <c r="R1060" s="43"/>
      <c r="S1060" s="43"/>
      <c r="T1060" s="79"/>
      <c r="AT1060" s="25" t="s">
        <v>2254</v>
      </c>
      <c r="AU1060" s="25" t="s">
        <v>82</v>
      </c>
    </row>
    <row r="1061" spans="2:65" s="1" customFormat="1" ht="16.5" customHeight="1">
      <c r="B1061" s="42"/>
      <c r="C1061" s="209" t="s">
        <v>2767</v>
      </c>
      <c r="D1061" s="209" t="s">
        <v>498</v>
      </c>
      <c r="E1061" s="210" t="s">
        <v>13747</v>
      </c>
      <c r="F1061" s="211" t="s">
        <v>13742</v>
      </c>
      <c r="G1061" s="212" t="s">
        <v>2537</v>
      </c>
      <c r="H1061" s="213">
        <v>1</v>
      </c>
      <c r="I1061" s="214"/>
      <c r="J1061" s="215">
        <f>ROUND(I1061*H1061,2)</f>
        <v>0</v>
      </c>
      <c r="K1061" s="211" t="s">
        <v>23</v>
      </c>
      <c r="L1061" s="62"/>
      <c r="M1061" s="216" t="s">
        <v>23</v>
      </c>
      <c r="N1061" s="217" t="s">
        <v>44</v>
      </c>
      <c r="O1061" s="43"/>
      <c r="P1061" s="218">
        <f>O1061*H1061</f>
        <v>0</v>
      </c>
      <c r="Q1061" s="218">
        <v>0</v>
      </c>
      <c r="R1061" s="218">
        <f>Q1061*H1061</f>
        <v>0</v>
      </c>
      <c r="S1061" s="218">
        <v>0</v>
      </c>
      <c r="T1061" s="219">
        <f>S1061*H1061</f>
        <v>0</v>
      </c>
      <c r="AR1061" s="25" t="s">
        <v>502</v>
      </c>
      <c r="AT1061" s="25" t="s">
        <v>498</v>
      </c>
      <c r="AU1061" s="25" t="s">
        <v>82</v>
      </c>
      <c r="AY1061" s="25" t="s">
        <v>492</v>
      </c>
      <c r="BE1061" s="220">
        <f>IF(N1061="základní",J1061,0)</f>
        <v>0</v>
      </c>
      <c r="BF1061" s="220">
        <f>IF(N1061="snížená",J1061,0)</f>
        <v>0</v>
      </c>
      <c r="BG1061" s="220">
        <f>IF(N1061="zákl. přenesená",J1061,0)</f>
        <v>0</v>
      </c>
      <c r="BH1061" s="220">
        <f>IF(N1061="sníž. přenesená",J1061,0)</f>
        <v>0</v>
      </c>
      <c r="BI1061" s="220">
        <f>IF(N1061="nulová",J1061,0)</f>
        <v>0</v>
      </c>
      <c r="BJ1061" s="25" t="s">
        <v>80</v>
      </c>
      <c r="BK1061" s="220">
        <f>ROUND(I1061*H1061,2)</f>
        <v>0</v>
      </c>
      <c r="BL1061" s="25" t="s">
        <v>502</v>
      </c>
      <c r="BM1061" s="25" t="s">
        <v>4856</v>
      </c>
    </row>
    <row r="1062" spans="2:65" s="1" customFormat="1">
      <c r="B1062" s="42"/>
      <c r="C1062" s="64"/>
      <c r="D1062" s="221" t="s">
        <v>506</v>
      </c>
      <c r="E1062" s="64"/>
      <c r="F1062" s="222" t="s">
        <v>13742</v>
      </c>
      <c r="G1062" s="64"/>
      <c r="H1062" s="64"/>
      <c r="I1062" s="177"/>
      <c r="J1062" s="64"/>
      <c r="K1062" s="64"/>
      <c r="L1062" s="62"/>
      <c r="M1062" s="223"/>
      <c r="N1062" s="43"/>
      <c r="O1062" s="43"/>
      <c r="P1062" s="43"/>
      <c r="Q1062" s="43"/>
      <c r="R1062" s="43"/>
      <c r="S1062" s="43"/>
      <c r="T1062" s="79"/>
      <c r="AT1062" s="25" t="s">
        <v>506</v>
      </c>
      <c r="AU1062" s="25" t="s">
        <v>82</v>
      </c>
    </row>
    <row r="1063" spans="2:65" s="1" customFormat="1" ht="60">
      <c r="B1063" s="42"/>
      <c r="C1063" s="64"/>
      <c r="D1063" s="227" t="s">
        <v>2254</v>
      </c>
      <c r="E1063" s="64"/>
      <c r="F1063" s="273" t="s">
        <v>13748</v>
      </c>
      <c r="G1063" s="64"/>
      <c r="H1063" s="64"/>
      <c r="I1063" s="177"/>
      <c r="J1063" s="64"/>
      <c r="K1063" s="64"/>
      <c r="L1063" s="62"/>
      <c r="M1063" s="223"/>
      <c r="N1063" s="43"/>
      <c r="O1063" s="43"/>
      <c r="P1063" s="43"/>
      <c r="Q1063" s="43"/>
      <c r="R1063" s="43"/>
      <c r="S1063" s="43"/>
      <c r="T1063" s="79"/>
      <c r="AT1063" s="25" t="s">
        <v>2254</v>
      </c>
      <c r="AU1063" s="25" t="s">
        <v>82</v>
      </c>
    </row>
    <row r="1064" spans="2:65" s="1" customFormat="1" ht="16.5" customHeight="1">
      <c r="B1064" s="42"/>
      <c r="C1064" s="209" t="s">
        <v>2795</v>
      </c>
      <c r="D1064" s="209" t="s">
        <v>498</v>
      </c>
      <c r="E1064" s="210" t="s">
        <v>13749</v>
      </c>
      <c r="F1064" s="211" t="s">
        <v>13750</v>
      </c>
      <c r="G1064" s="212" t="s">
        <v>2537</v>
      </c>
      <c r="H1064" s="213">
        <v>1</v>
      </c>
      <c r="I1064" s="214"/>
      <c r="J1064" s="215">
        <f>ROUND(I1064*H1064,2)</f>
        <v>0</v>
      </c>
      <c r="K1064" s="211" t="s">
        <v>23</v>
      </c>
      <c r="L1064" s="62"/>
      <c r="M1064" s="216" t="s">
        <v>23</v>
      </c>
      <c r="N1064" s="217" t="s">
        <v>44</v>
      </c>
      <c r="O1064" s="43"/>
      <c r="P1064" s="218">
        <f>O1064*H1064</f>
        <v>0</v>
      </c>
      <c r="Q1064" s="218">
        <v>0</v>
      </c>
      <c r="R1064" s="218">
        <f>Q1064*H1064</f>
        <v>0</v>
      </c>
      <c r="S1064" s="218">
        <v>0</v>
      </c>
      <c r="T1064" s="219">
        <f>S1064*H1064</f>
        <v>0</v>
      </c>
      <c r="AR1064" s="25" t="s">
        <v>502</v>
      </c>
      <c r="AT1064" s="25" t="s">
        <v>498</v>
      </c>
      <c r="AU1064" s="25" t="s">
        <v>82</v>
      </c>
      <c r="AY1064" s="25" t="s">
        <v>492</v>
      </c>
      <c r="BE1064" s="220">
        <f>IF(N1064="základní",J1064,0)</f>
        <v>0</v>
      </c>
      <c r="BF1064" s="220">
        <f>IF(N1064="snížená",J1064,0)</f>
        <v>0</v>
      </c>
      <c r="BG1064" s="220">
        <f>IF(N1064="zákl. přenesená",J1064,0)</f>
        <v>0</v>
      </c>
      <c r="BH1064" s="220">
        <f>IF(N1064="sníž. přenesená",J1064,0)</f>
        <v>0</v>
      </c>
      <c r="BI1064" s="220">
        <f>IF(N1064="nulová",J1064,0)</f>
        <v>0</v>
      </c>
      <c r="BJ1064" s="25" t="s">
        <v>80</v>
      </c>
      <c r="BK1064" s="220">
        <f>ROUND(I1064*H1064,2)</f>
        <v>0</v>
      </c>
      <c r="BL1064" s="25" t="s">
        <v>502</v>
      </c>
      <c r="BM1064" s="25" t="s">
        <v>4865</v>
      </c>
    </row>
    <row r="1065" spans="2:65" s="1" customFormat="1">
      <c r="B1065" s="42"/>
      <c r="C1065" s="64"/>
      <c r="D1065" s="221" t="s">
        <v>506</v>
      </c>
      <c r="E1065" s="64"/>
      <c r="F1065" s="222" t="s">
        <v>13750</v>
      </c>
      <c r="G1065" s="64"/>
      <c r="H1065" s="64"/>
      <c r="I1065" s="177"/>
      <c r="J1065" s="64"/>
      <c r="K1065" s="64"/>
      <c r="L1065" s="62"/>
      <c r="M1065" s="223"/>
      <c r="N1065" s="43"/>
      <c r="O1065" s="43"/>
      <c r="P1065" s="43"/>
      <c r="Q1065" s="43"/>
      <c r="R1065" s="43"/>
      <c r="S1065" s="43"/>
      <c r="T1065" s="79"/>
      <c r="AT1065" s="25" t="s">
        <v>506</v>
      </c>
      <c r="AU1065" s="25" t="s">
        <v>82</v>
      </c>
    </row>
    <row r="1066" spans="2:65" s="1" customFormat="1" ht="84">
      <c r="B1066" s="42"/>
      <c r="C1066" s="64"/>
      <c r="D1066" s="227" t="s">
        <v>2254</v>
      </c>
      <c r="E1066" s="64"/>
      <c r="F1066" s="273" t="s">
        <v>13751</v>
      </c>
      <c r="G1066" s="64"/>
      <c r="H1066" s="64"/>
      <c r="I1066" s="177"/>
      <c r="J1066" s="64"/>
      <c r="K1066" s="64"/>
      <c r="L1066" s="62"/>
      <c r="M1066" s="223"/>
      <c r="N1066" s="43"/>
      <c r="O1066" s="43"/>
      <c r="P1066" s="43"/>
      <c r="Q1066" s="43"/>
      <c r="R1066" s="43"/>
      <c r="S1066" s="43"/>
      <c r="T1066" s="79"/>
      <c r="AT1066" s="25" t="s">
        <v>2254</v>
      </c>
      <c r="AU1066" s="25" t="s">
        <v>82</v>
      </c>
    </row>
    <row r="1067" spans="2:65" s="1" customFormat="1" ht="16.5" customHeight="1">
      <c r="B1067" s="42"/>
      <c r="C1067" s="209" t="s">
        <v>2806</v>
      </c>
      <c r="D1067" s="209" t="s">
        <v>498</v>
      </c>
      <c r="E1067" s="210" t="s">
        <v>13752</v>
      </c>
      <c r="F1067" s="211" t="s">
        <v>13753</v>
      </c>
      <c r="G1067" s="212" t="s">
        <v>2537</v>
      </c>
      <c r="H1067" s="213">
        <v>1</v>
      </c>
      <c r="I1067" s="214"/>
      <c r="J1067" s="215">
        <f>ROUND(I1067*H1067,2)</f>
        <v>0</v>
      </c>
      <c r="K1067" s="211" t="s">
        <v>23</v>
      </c>
      <c r="L1067" s="62"/>
      <c r="M1067" s="216" t="s">
        <v>23</v>
      </c>
      <c r="N1067" s="217" t="s">
        <v>44</v>
      </c>
      <c r="O1067" s="43"/>
      <c r="P1067" s="218">
        <f>O1067*H1067</f>
        <v>0</v>
      </c>
      <c r="Q1067" s="218">
        <v>0</v>
      </c>
      <c r="R1067" s="218">
        <f>Q1067*H1067</f>
        <v>0</v>
      </c>
      <c r="S1067" s="218">
        <v>0</v>
      </c>
      <c r="T1067" s="219">
        <f>S1067*H1067</f>
        <v>0</v>
      </c>
      <c r="AR1067" s="25" t="s">
        <v>502</v>
      </c>
      <c r="AT1067" s="25" t="s">
        <v>498</v>
      </c>
      <c r="AU1067" s="25" t="s">
        <v>82</v>
      </c>
      <c r="AY1067" s="25" t="s">
        <v>492</v>
      </c>
      <c r="BE1067" s="220">
        <f>IF(N1067="základní",J1067,0)</f>
        <v>0</v>
      </c>
      <c r="BF1067" s="220">
        <f>IF(N1067="snížená",J1067,0)</f>
        <v>0</v>
      </c>
      <c r="BG1067" s="220">
        <f>IF(N1067="zákl. přenesená",J1067,0)</f>
        <v>0</v>
      </c>
      <c r="BH1067" s="220">
        <f>IF(N1067="sníž. přenesená",J1067,0)</f>
        <v>0</v>
      </c>
      <c r="BI1067" s="220">
        <f>IF(N1067="nulová",J1067,0)</f>
        <v>0</v>
      </c>
      <c r="BJ1067" s="25" t="s">
        <v>80</v>
      </c>
      <c r="BK1067" s="220">
        <f>ROUND(I1067*H1067,2)</f>
        <v>0</v>
      </c>
      <c r="BL1067" s="25" t="s">
        <v>502</v>
      </c>
      <c r="BM1067" s="25" t="s">
        <v>4877</v>
      </c>
    </row>
    <row r="1068" spans="2:65" s="1" customFormat="1">
      <c r="B1068" s="42"/>
      <c r="C1068" s="64"/>
      <c r="D1068" s="221" t="s">
        <v>506</v>
      </c>
      <c r="E1068" s="64"/>
      <c r="F1068" s="222" t="s">
        <v>13753</v>
      </c>
      <c r="G1068" s="64"/>
      <c r="H1068" s="64"/>
      <c r="I1068" s="177"/>
      <c r="J1068" s="64"/>
      <c r="K1068" s="64"/>
      <c r="L1068" s="62"/>
      <c r="M1068" s="223"/>
      <c r="N1068" s="43"/>
      <c r="O1068" s="43"/>
      <c r="P1068" s="43"/>
      <c r="Q1068" s="43"/>
      <c r="R1068" s="43"/>
      <c r="S1068" s="43"/>
      <c r="T1068" s="79"/>
      <c r="AT1068" s="25" t="s">
        <v>506</v>
      </c>
      <c r="AU1068" s="25" t="s">
        <v>82</v>
      </c>
    </row>
    <row r="1069" spans="2:65" s="1" customFormat="1" ht="72">
      <c r="B1069" s="42"/>
      <c r="C1069" s="64"/>
      <c r="D1069" s="227" t="s">
        <v>2254</v>
      </c>
      <c r="E1069" s="64"/>
      <c r="F1069" s="273" t="s">
        <v>13754</v>
      </c>
      <c r="G1069" s="64"/>
      <c r="H1069" s="64"/>
      <c r="I1069" s="177"/>
      <c r="J1069" s="64"/>
      <c r="K1069" s="64"/>
      <c r="L1069" s="62"/>
      <c r="M1069" s="223"/>
      <c r="N1069" s="43"/>
      <c r="O1069" s="43"/>
      <c r="P1069" s="43"/>
      <c r="Q1069" s="43"/>
      <c r="R1069" s="43"/>
      <c r="S1069" s="43"/>
      <c r="T1069" s="79"/>
      <c r="AT1069" s="25" t="s">
        <v>2254</v>
      </c>
      <c r="AU1069" s="25" t="s">
        <v>82</v>
      </c>
    </row>
    <row r="1070" spans="2:65" s="1" customFormat="1" ht="16.5" customHeight="1">
      <c r="B1070" s="42"/>
      <c r="C1070" s="209" t="s">
        <v>2829</v>
      </c>
      <c r="D1070" s="209" t="s">
        <v>498</v>
      </c>
      <c r="E1070" s="210" t="s">
        <v>13755</v>
      </c>
      <c r="F1070" s="211" t="s">
        <v>13756</v>
      </c>
      <c r="G1070" s="212" t="s">
        <v>2537</v>
      </c>
      <c r="H1070" s="213">
        <v>1</v>
      </c>
      <c r="I1070" s="214"/>
      <c r="J1070" s="215">
        <f>ROUND(I1070*H1070,2)</f>
        <v>0</v>
      </c>
      <c r="K1070" s="211" t="s">
        <v>23</v>
      </c>
      <c r="L1070" s="62"/>
      <c r="M1070" s="216" t="s">
        <v>23</v>
      </c>
      <c r="N1070" s="217" t="s">
        <v>44</v>
      </c>
      <c r="O1070" s="43"/>
      <c r="P1070" s="218">
        <f>O1070*H1070</f>
        <v>0</v>
      </c>
      <c r="Q1070" s="218">
        <v>0</v>
      </c>
      <c r="R1070" s="218">
        <f>Q1070*H1070</f>
        <v>0</v>
      </c>
      <c r="S1070" s="218">
        <v>0</v>
      </c>
      <c r="T1070" s="219">
        <f>S1070*H1070</f>
        <v>0</v>
      </c>
      <c r="AR1070" s="25" t="s">
        <v>502</v>
      </c>
      <c r="AT1070" s="25" t="s">
        <v>498</v>
      </c>
      <c r="AU1070" s="25" t="s">
        <v>82</v>
      </c>
      <c r="AY1070" s="25" t="s">
        <v>492</v>
      </c>
      <c r="BE1070" s="220">
        <f>IF(N1070="základní",J1070,0)</f>
        <v>0</v>
      </c>
      <c r="BF1070" s="220">
        <f>IF(N1070="snížená",J1070,0)</f>
        <v>0</v>
      </c>
      <c r="BG1070" s="220">
        <f>IF(N1070="zákl. přenesená",J1070,0)</f>
        <v>0</v>
      </c>
      <c r="BH1070" s="220">
        <f>IF(N1070="sníž. přenesená",J1070,0)</f>
        <v>0</v>
      </c>
      <c r="BI1070" s="220">
        <f>IF(N1070="nulová",J1070,0)</f>
        <v>0</v>
      </c>
      <c r="BJ1070" s="25" t="s">
        <v>80</v>
      </c>
      <c r="BK1070" s="220">
        <f>ROUND(I1070*H1070,2)</f>
        <v>0</v>
      </c>
      <c r="BL1070" s="25" t="s">
        <v>502</v>
      </c>
      <c r="BM1070" s="25" t="s">
        <v>4885</v>
      </c>
    </row>
    <row r="1071" spans="2:65" s="1" customFormat="1">
      <c r="B1071" s="42"/>
      <c r="C1071" s="64"/>
      <c r="D1071" s="221" t="s">
        <v>506</v>
      </c>
      <c r="E1071" s="64"/>
      <c r="F1071" s="222" t="s">
        <v>13756</v>
      </c>
      <c r="G1071" s="64"/>
      <c r="H1071" s="64"/>
      <c r="I1071" s="177"/>
      <c r="J1071" s="64"/>
      <c r="K1071" s="64"/>
      <c r="L1071" s="62"/>
      <c r="M1071" s="223"/>
      <c r="N1071" s="43"/>
      <c r="O1071" s="43"/>
      <c r="P1071" s="43"/>
      <c r="Q1071" s="43"/>
      <c r="R1071" s="43"/>
      <c r="S1071" s="43"/>
      <c r="T1071" s="79"/>
      <c r="AT1071" s="25" t="s">
        <v>506</v>
      </c>
      <c r="AU1071" s="25" t="s">
        <v>82</v>
      </c>
    </row>
    <row r="1072" spans="2:65" s="1" customFormat="1" ht="48">
      <c r="B1072" s="42"/>
      <c r="C1072" s="64"/>
      <c r="D1072" s="227" t="s">
        <v>2254</v>
      </c>
      <c r="E1072" s="64"/>
      <c r="F1072" s="273" t="s">
        <v>13757</v>
      </c>
      <c r="G1072" s="64"/>
      <c r="H1072" s="64"/>
      <c r="I1072" s="177"/>
      <c r="J1072" s="64"/>
      <c r="K1072" s="64"/>
      <c r="L1072" s="62"/>
      <c r="M1072" s="223"/>
      <c r="N1072" s="43"/>
      <c r="O1072" s="43"/>
      <c r="P1072" s="43"/>
      <c r="Q1072" s="43"/>
      <c r="R1072" s="43"/>
      <c r="S1072" s="43"/>
      <c r="T1072" s="79"/>
      <c r="AT1072" s="25" t="s">
        <v>2254</v>
      </c>
      <c r="AU1072" s="25" t="s">
        <v>82</v>
      </c>
    </row>
    <row r="1073" spans="2:65" s="1" customFormat="1" ht="16.5" customHeight="1">
      <c r="B1073" s="42"/>
      <c r="C1073" s="209" t="s">
        <v>2839</v>
      </c>
      <c r="D1073" s="209" t="s">
        <v>498</v>
      </c>
      <c r="E1073" s="210" t="s">
        <v>13758</v>
      </c>
      <c r="F1073" s="211" t="s">
        <v>13759</v>
      </c>
      <c r="G1073" s="212" t="s">
        <v>2537</v>
      </c>
      <c r="H1073" s="213">
        <v>1</v>
      </c>
      <c r="I1073" s="214"/>
      <c r="J1073" s="215">
        <f>ROUND(I1073*H1073,2)</f>
        <v>0</v>
      </c>
      <c r="K1073" s="211" t="s">
        <v>23</v>
      </c>
      <c r="L1073" s="62"/>
      <c r="M1073" s="216" t="s">
        <v>23</v>
      </c>
      <c r="N1073" s="217" t="s">
        <v>44</v>
      </c>
      <c r="O1073" s="43"/>
      <c r="P1073" s="218">
        <f>O1073*H1073</f>
        <v>0</v>
      </c>
      <c r="Q1073" s="218">
        <v>0</v>
      </c>
      <c r="R1073" s="218">
        <f>Q1073*H1073</f>
        <v>0</v>
      </c>
      <c r="S1073" s="218">
        <v>0</v>
      </c>
      <c r="T1073" s="219">
        <f>S1073*H1073</f>
        <v>0</v>
      </c>
      <c r="AR1073" s="25" t="s">
        <v>502</v>
      </c>
      <c r="AT1073" s="25" t="s">
        <v>498</v>
      </c>
      <c r="AU1073" s="25" t="s">
        <v>82</v>
      </c>
      <c r="AY1073" s="25" t="s">
        <v>492</v>
      </c>
      <c r="BE1073" s="220">
        <f>IF(N1073="základní",J1073,0)</f>
        <v>0</v>
      </c>
      <c r="BF1073" s="220">
        <f>IF(N1073="snížená",J1073,0)</f>
        <v>0</v>
      </c>
      <c r="BG1073" s="220">
        <f>IF(N1073="zákl. přenesená",J1073,0)</f>
        <v>0</v>
      </c>
      <c r="BH1073" s="220">
        <f>IF(N1073="sníž. přenesená",J1073,0)</f>
        <v>0</v>
      </c>
      <c r="BI1073" s="220">
        <f>IF(N1073="nulová",J1073,0)</f>
        <v>0</v>
      </c>
      <c r="BJ1073" s="25" t="s">
        <v>80</v>
      </c>
      <c r="BK1073" s="220">
        <f>ROUND(I1073*H1073,2)</f>
        <v>0</v>
      </c>
      <c r="BL1073" s="25" t="s">
        <v>502</v>
      </c>
      <c r="BM1073" s="25" t="s">
        <v>4893</v>
      </c>
    </row>
    <row r="1074" spans="2:65" s="1" customFormat="1">
      <c r="B1074" s="42"/>
      <c r="C1074" s="64"/>
      <c r="D1074" s="221" t="s">
        <v>506</v>
      </c>
      <c r="E1074" s="64"/>
      <c r="F1074" s="222" t="s">
        <v>13759</v>
      </c>
      <c r="G1074" s="64"/>
      <c r="H1074" s="64"/>
      <c r="I1074" s="177"/>
      <c r="J1074" s="64"/>
      <c r="K1074" s="64"/>
      <c r="L1074" s="62"/>
      <c r="M1074" s="223"/>
      <c r="N1074" s="43"/>
      <c r="O1074" s="43"/>
      <c r="P1074" s="43"/>
      <c r="Q1074" s="43"/>
      <c r="R1074" s="43"/>
      <c r="S1074" s="43"/>
      <c r="T1074" s="79"/>
      <c r="AT1074" s="25" t="s">
        <v>506</v>
      </c>
      <c r="AU1074" s="25" t="s">
        <v>82</v>
      </c>
    </row>
    <row r="1075" spans="2:65" s="1" customFormat="1" ht="36">
      <c r="B1075" s="42"/>
      <c r="C1075" s="64"/>
      <c r="D1075" s="227" t="s">
        <v>2254</v>
      </c>
      <c r="E1075" s="64"/>
      <c r="F1075" s="273" t="s">
        <v>13760</v>
      </c>
      <c r="G1075" s="64"/>
      <c r="H1075" s="64"/>
      <c r="I1075" s="177"/>
      <c r="J1075" s="64"/>
      <c r="K1075" s="64"/>
      <c r="L1075" s="62"/>
      <c r="M1075" s="223"/>
      <c r="N1075" s="43"/>
      <c r="O1075" s="43"/>
      <c r="P1075" s="43"/>
      <c r="Q1075" s="43"/>
      <c r="R1075" s="43"/>
      <c r="S1075" s="43"/>
      <c r="T1075" s="79"/>
      <c r="AT1075" s="25" t="s">
        <v>2254</v>
      </c>
      <c r="AU1075" s="25" t="s">
        <v>82</v>
      </c>
    </row>
    <row r="1076" spans="2:65" s="1" customFormat="1" ht="16.5" customHeight="1">
      <c r="B1076" s="42"/>
      <c r="C1076" s="209" t="s">
        <v>2846</v>
      </c>
      <c r="D1076" s="209" t="s">
        <v>498</v>
      </c>
      <c r="E1076" s="210" t="s">
        <v>13637</v>
      </c>
      <c r="F1076" s="211" t="s">
        <v>13638</v>
      </c>
      <c r="G1076" s="212" t="s">
        <v>2537</v>
      </c>
      <c r="H1076" s="213">
        <v>4</v>
      </c>
      <c r="I1076" s="214"/>
      <c r="J1076" s="215">
        <f>ROUND(I1076*H1076,2)</f>
        <v>0</v>
      </c>
      <c r="K1076" s="211" t="s">
        <v>23</v>
      </c>
      <c r="L1076" s="62"/>
      <c r="M1076" s="216" t="s">
        <v>23</v>
      </c>
      <c r="N1076" s="217" t="s">
        <v>44</v>
      </c>
      <c r="O1076" s="43"/>
      <c r="P1076" s="218">
        <f>O1076*H1076</f>
        <v>0</v>
      </c>
      <c r="Q1076" s="218">
        <v>0</v>
      </c>
      <c r="R1076" s="218">
        <f>Q1076*H1076</f>
        <v>0</v>
      </c>
      <c r="S1076" s="218">
        <v>0</v>
      </c>
      <c r="T1076" s="219">
        <f>S1076*H1076</f>
        <v>0</v>
      </c>
      <c r="AR1076" s="25" t="s">
        <v>502</v>
      </c>
      <c r="AT1076" s="25" t="s">
        <v>498</v>
      </c>
      <c r="AU1076" s="25" t="s">
        <v>82</v>
      </c>
      <c r="AY1076" s="25" t="s">
        <v>492</v>
      </c>
      <c r="BE1076" s="220">
        <f>IF(N1076="základní",J1076,0)</f>
        <v>0</v>
      </c>
      <c r="BF1076" s="220">
        <f>IF(N1076="snížená",J1076,0)</f>
        <v>0</v>
      </c>
      <c r="BG1076" s="220">
        <f>IF(N1076="zákl. přenesená",J1076,0)</f>
        <v>0</v>
      </c>
      <c r="BH1076" s="220">
        <f>IF(N1076="sníž. přenesená",J1076,0)</f>
        <v>0</v>
      </c>
      <c r="BI1076" s="220">
        <f>IF(N1076="nulová",J1076,0)</f>
        <v>0</v>
      </c>
      <c r="BJ1076" s="25" t="s">
        <v>80</v>
      </c>
      <c r="BK1076" s="220">
        <f>ROUND(I1076*H1076,2)</f>
        <v>0</v>
      </c>
      <c r="BL1076" s="25" t="s">
        <v>502</v>
      </c>
      <c r="BM1076" s="25" t="s">
        <v>4901</v>
      </c>
    </row>
    <row r="1077" spans="2:65" s="1" customFormat="1">
      <c r="B1077" s="42"/>
      <c r="C1077" s="64"/>
      <c r="D1077" s="221" t="s">
        <v>506</v>
      </c>
      <c r="E1077" s="64"/>
      <c r="F1077" s="222" t="s">
        <v>13638</v>
      </c>
      <c r="G1077" s="64"/>
      <c r="H1077" s="64"/>
      <c r="I1077" s="177"/>
      <c r="J1077" s="64"/>
      <c r="K1077" s="64"/>
      <c r="L1077" s="62"/>
      <c r="M1077" s="223"/>
      <c r="N1077" s="43"/>
      <c r="O1077" s="43"/>
      <c r="P1077" s="43"/>
      <c r="Q1077" s="43"/>
      <c r="R1077" s="43"/>
      <c r="S1077" s="43"/>
      <c r="T1077" s="79"/>
      <c r="AT1077" s="25" t="s">
        <v>506</v>
      </c>
      <c r="AU1077" s="25" t="s">
        <v>82</v>
      </c>
    </row>
    <row r="1078" spans="2:65" s="1" customFormat="1" ht="24">
      <c r="B1078" s="42"/>
      <c r="C1078" s="64"/>
      <c r="D1078" s="227" t="s">
        <v>2254</v>
      </c>
      <c r="E1078" s="64"/>
      <c r="F1078" s="273" t="s">
        <v>13639</v>
      </c>
      <c r="G1078" s="64"/>
      <c r="H1078" s="64"/>
      <c r="I1078" s="177"/>
      <c r="J1078" s="64"/>
      <c r="K1078" s="64"/>
      <c r="L1078" s="62"/>
      <c r="M1078" s="223"/>
      <c r="N1078" s="43"/>
      <c r="O1078" s="43"/>
      <c r="P1078" s="43"/>
      <c r="Q1078" s="43"/>
      <c r="R1078" s="43"/>
      <c r="S1078" s="43"/>
      <c r="T1078" s="79"/>
      <c r="AT1078" s="25" t="s">
        <v>2254</v>
      </c>
      <c r="AU1078" s="25" t="s">
        <v>82</v>
      </c>
    </row>
    <row r="1079" spans="2:65" s="1" customFormat="1" ht="16.5" customHeight="1">
      <c r="B1079" s="42"/>
      <c r="C1079" s="209" t="s">
        <v>2861</v>
      </c>
      <c r="D1079" s="209" t="s">
        <v>498</v>
      </c>
      <c r="E1079" s="210" t="s">
        <v>13640</v>
      </c>
      <c r="F1079" s="211" t="s">
        <v>13641</v>
      </c>
      <c r="G1079" s="212" t="s">
        <v>2537</v>
      </c>
      <c r="H1079" s="213">
        <v>5</v>
      </c>
      <c r="I1079" s="214"/>
      <c r="J1079" s="215">
        <f>ROUND(I1079*H1079,2)</f>
        <v>0</v>
      </c>
      <c r="K1079" s="211" t="s">
        <v>23</v>
      </c>
      <c r="L1079" s="62"/>
      <c r="M1079" s="216" t="s">
        <v>23</v>
      </c>
      <c r="N1079" s="217" t="s">
        <v>44</v>
      </c>
      <c r="O1079" s="43"/>
      <c r="P1079" s="218">
        <f>O1079*H1079</f>
        <v>0</v>
      </c>
      <c r="Q1079" s="218">
        <v>0</v>
      </c>
      <c r="R1079" s="218">
        <f>Q1079*H1079</f>
        <v>0</v>
      </c>
      <c r="S1079" s="218">
        <v>0</v>
      </c>
      <c r="T1079" s="219">
        <f>S1079*H1079</f>
        <v>0</v>
      </c>
      <c r="AR1079" s="25" t="s">
        <v>502</v>
      </c>
      <c r="AT1079" s="25" t="s">
        <v>498</v>
      </c>
      <c r="AU1079" s="25" t="s">
        <v>82</v>
      </c>
      <c r="AY1079" s="25" t="s">
        <v>492</v>
      </c>
      <c r="BE1079" s="220">
        <f>IF(N1079="základní",J1079,0)</f>
        <v>0</v>
      </c>
      <c r="BF1079" s="220">
        <f>IF(N1079="snížená",J1079,0)</f>
        <v>0</v>
      </c>
      <c r="BG1079" s="220">
        <f>IF(N1079="zákl. přenesená",J1079,0)</f>
        <v>0</v>
      </c>
      <c r="BH1079" s="220">
        <f>IF(N1079="sníž. přenesená",J1079,0)</f>
        <v>0</v>
      </c>
      <c r="BI1079" s="220">
        <f>IF(N1079="nulová",J1079,0)</f>
        <v>0</v>
      </c>
      <c r="BJ1079" s="25" t="s">
        <v>80</v>
      </c>
      <c r="BK1079" s="220">
        <f>ROUND(I1079*H1079,2)</f>
        <v>0</v>
      </c>
      <c r="BL1079" s="25" t="s">
        <v>502</v>
      </c>
      <c r="BM1079" s="25" t="s">
        <v>4909</v>
      </c>
    </row>
    <row r="1080" spans="2:65" s="1" customFormat="1">
      <c r="B1080" s="42"/>
      <c r="C1080" s="64"/>
      <c r="D1080" s="221" t="s">
        <v>506</v>
      </c>
      <c r="E1080" s="64"/>
      <c r="F1080" s="222" t="s">
        <v>13641</v>
      </c>
      <c r="G1080" s="64"/>
      <c r="H1080" s="64"/>
      <c r="I1080" s="177"/>
      <c r="J1080" s="64"/>
      <c r="K1080" s="64"/>
      <c r="L1080" s="62"/>
      <c r="M1080" s="223"/>
      <c r="N1080" s="43"/>
      <c r="O1080" s="43"/>
      <c r="P1080" s="43"/>
      <c r="Q1080" s="43"/>
      <c r="R1080" s="43"/>
      <c r="S1080" s="43"/>
      <c r="T1080" s="79"/>
      <c r="AT1080" s="25" t="s">
        <v>506</v>
      </c>
      <c r="AU1080" s="25" t="s">
        <v>82</v>
      </c>
    </row>
    <row r="1081" spans="2:65" s="1" customFormat="1" ht="24">
      <c r="B1081" s="42"/>
      <c r="C1081" s="64"/>
      <c r="D1081" s="227" t="s">
        <v>2254</v>
      </c>
      <c r="E1081" s="64"/>
      <c r="F1081" s="273" t="s">
        <v>13639</v>
      </c>
      <c r="G1081" s="64"/>
      <c r="H1081" s="64"/>
      <c r="I1081" s="177"/>
      <c r="J1081" s="64"/>
      <c r="K1081" s="64"/>
      <c r="L1081" s="62"/>
      <c r="M1081" s="223"/>
      <c r="N1081" s="43"/>
      <c r="O1081" s="43"/>
      <c r="P1081" s="43"/>
      <c r="Q1081" s="43"/>
      <c r="R1081" s="43"/>
      <c r="S1081" s="43"/>
      <c r="T1081" s="79"/>
      <c r="AT1081" s="25" t="s">
        <v>2254</v>
      </c>
      <c r="AU1081" s="25" t="s">
        <v>82</v>
      </c>
    </row>
    <row r="1082" spans="2:65" s="1" customFormat="1" ht="16.5" customHeight="1">
      <c r="B1082" s="42"/>
      <c r="C1082" s="209" t="s">
        <v>2880</v>
      </c>
      <c r="D1082" s="209" t="s">
        <v>498</v>
      </c>
      <c r="E1082" s="210" t="s">
        <v>13642</v>
      </c>
      <c r="F1082" s="211" t="s">
        <v>13643</v>
      </c>
      <c r="G1082" s="212" t="s">
        <v>2537</v>
      </c>
      <c r="H1082" s="213">
        <v>1</v>
      </c>
      <c r="I1082" s="214"/>
      <c r="J1082" s="215">
        <f>ROUND(I1082*H1082,2)</f>
        <v>0</v>
      </c>
      <c r="K1082" s="211" t="s">
        <v>23</v>
      </c>
      <c r="L1082" s="62"/>
      <c r="M1082" s="216" t="s">
        <v>23</v>
      </c>
      <c r="N1082" s="217" t="s">
        <v>44</v>
      </c>
      <c r="O1082" s="43"/>
      <c r="P1082" s="218">
        <f>O1082*H1082</f>
        <v>0</v>
      </c>
      <c r="Q1082" s="218">
        <v>0</v>
      </c>
      <c r="R1082" s="218">
        <f>Q1082*H1082</f>
        <v>0</v>
      </c>
      <c r="S1082" s="218">
        <v>0</v>
      </c>
      <c r="T1082" s="219">
        <f>S1082*H1082</f>
        <v>0</v>
      </c>
      <c r="AR1082" s="25" t="s">
        <v>502</v>
      </c>
      <c r="AT1082" s="25" t="s">
        <v>498</v>
      </c>
      <c r="AU1082" s="25" t="s">
        <v>82</v>
      </c>
      <c r="AY1082" s="25" t="s">
        <v>492</v>
      </c>
      <c r="BE1082" s="220">
        <f>IF(N1082="základní",J1082,0)</f>
        <v>0</v>
      </c>
      <c r="BF1082" s="220">
        <f>IF(N1082="snížená",J1082,0)</f>
        <v>0</v>
      </c>
      <c r="BG1082" s="220">
        <f>IF(N1082="zákl. přenesená",J1082,0)</f>
        <v>0</v>
      </c>
      <c r="BH1082" s="220">
        <f>IF(N1082="sníž. přenesená",J1082,0)</f>
        <v>0</v>
      </c>
      <c r="BI1082" s="220">
        <f>IF(N1082="nulová",J1082,0)</f>
        <v>0</v>
      </c>
      <c r="BJ1082" s="25" t="s">
        <v>80</v>
      </c>
      <c r="BK1082" s="220">
        <f>ROUND(I1082*H1082,2)</f>
        <v>0</v>
      </c>
      <c r="BL1082" s="25" t="s">
        <v>502</v>
      </c>
      <c r="BM1082" s="25" t="s">
        <v>4917</v>
      </c>
    </row>
    <row r="1083" spans="2:65" s="1" customFormat="1">
      <c r="B1083" s="42"/>
      <c r="C1083" s="64"/>
      <c r="D1083" s="221" t="s">
        <v>506</v>
      </c>
      <c r="E1083" s="64"/>
      <c r="F1083" s="222" t="s">
        <v>13643</v>
      </c>
      <c r="G1083" s="64"/>
      <c r="H1083" s="64"/>
      <c r="I1083" s="177"/>
      <c r="J1083" s="64"/>
      <c r="K1083" s="64"/>
      <c r="L1083" s="62"/>
      <c r="M1083" s="223"/>
      <c r="N1083" s="43"/>
      <c r="O1083" s="43"/>
      <c r="P1083" s="43"/>
      <c r="Q1083" s="43"/>
      <c r="R1083" s="43"/>
      <c r="S1083" s="43"/>
      <c r="T1083" s="79"/>
      <c r="AT1083" s="25" t="s">
        <v>506</v>
      </c>
      <c r="AU1083" s="25" t="s">
        <v>82</v>
      </c>
    </row>
    <row r="1084" spans="2:65" s="1" customFormat="1" ht="24">
      <c r="B1084" s="42"/>
      <c r="C1084" s="64"/>
      <c r="D1084" s="227" t="s">
        <v>2254</v>
      </c>
      <c r="E1084" s="64"/>
      <c r="F1084" s="273" t="s">
        <v>13670</v>
      </c>
      <c r="G1084" s="64"/>
      <c r="H1084" s="64"/>
      <c r="I1084" s="177"/>
      <c r="J1084" s="64"/>
      <c r="K1084" s="64"/>
      <c r="L1084" s="62"/>
      <c r="M1084" s="223"/>
      <c r="N1084" s="43"/>
      <c r="O1084" s="43"/>
      <c r="P1084" s="43"/>
      <c r="Q1084" s="43"/>
      <c r="R1084" s="43"/>
      <c r="S1084" s="43"/>
      <c r="T1084" s="79"/>
      <c r="AT1084" s="25" t="s">
        <v>2254</v>
      </c>
      <c r="AU1084" s="25" t="s">
        <v>82</v>
      </c>
    </row>
    <row r="1085" spans="2:65" s="1" customFormat="1" ht="16.5" customHeight="1">
      <c r="B1085" s="42"/>
      <c r="C1085" s="209" t="s">
        <v>2890</v>
      </c>
      <c r="D1085" s="209" t="s">
        <v>498</v>
      </c>
      <c r="E1085" s="210" t="s">
        <v>13761</v>
      </c>
      <c r="F1085" s="211" t="s">
        <v>13762</v>
      </c>
      <c r="G1085" s="212" t="s">
        <v>832</v>
      </c>
      <c r="H1085" s="213">
        <v>200</v>
      </c>
      <c r="I1085" s="214"/>
      <c r="J1085" s="215">
        <f>ROUND(I1085*H1085,2)</f>
        <v>0</v>
      </c>
      <c r="K1085" s="211" t="s">
        <v>23</v>
      </c>
      <c r="L1085" s="62"/>
      <c r="M1085" s="216" t="s">
        <v>23</v>
      </c>
      <c r="N1085" s="217" t="s">
        <v>44</v>
      </c>
      <c r="O1085" s="43"/>
      <c r="P1085" s="218">
        <f>O1085*H1085</f>
        <v>0</v>
      </c>
      <c r="Q1085" s="218">
        <v>0</v>
      </c>
      <c r="R1085" s="218">
        <f>Q1085*H1085</f>
        <v>0</v>
      </c>
      <c r="S1085" s="218">
        <v>0</v>
      </c>
      <c r="T1085" s="219">
        <f>S1085*H1085</f>
        <v>0</v>
      </c>
      <c r="AR1085" s="25" t="s">
        <v>502</v>
      </c>
      <c r="AT1085" s="25" t="s">
        <v>498</v>
      </c>
      <c r="AU1085" s="25" t="s">
        <v>82</v>
      </c>
      <c r="AY1085" s="25" t="s">
        <v>492</v>
      </c>
      <c r="BE1085" s="220">
        <f>IF(N1085="základní",J1085,0)</f>
        <v>0</v>
      </c>
      <c r="BF1085" s="220">
        <f>IF(N1085="snížená",J1085,0)</f>
        <v>0</v>
      </c>
      <c r="BG1085" s="220">
        <f>IF(N1085="zákl. přenesená",J1085,0)</f>
        <v>0</v>
      </c>
      <c r="BH1085" s="220">
        <f>IF(N1085="sníž. přenesená",J1085,0)</f>
        <v>0</v>
      </c>
      <c r="BI1085" s="220">
        <f>IF(N1085="nulová",J1085,0)</f>
        <v>0</v>
      </c>
      <c r="BJ1085" s="25" t="s">
        <v>80</v>
      </c>
      <c r="BK1085" s="220">
        <f>ROUND(I1085*H1085,2)</f>
        <v>0</v>
      </c>
      <c r="BL1085" s="25" t="s">
        <v>502</v>
      </c>
      <c r="BM1085" s="25" t="s">
        <v>4925</v>
      </c>
    </row>
    <row r="1086" spans="2:65" s="1" customFormat="1">
      <c r="B1086" s="42"/>
      <c r="C1086" s="64"/>
      <c r="D1086" s="221" t="s">
        <v>506</v>
      </c>
      <c r="E1086" s="64"/>
      <c r="F1086" s="222" t="s">
        <v>13762</v>
      </c>
      <c r="G1086" s="64"/>
      <c r="H1086" s="64"/>
      <c r="I1086" s="177"/>
      <c r="J1086" s="64"/>
      <c r="K1086" s="64"/>
      <c r="L1086" s="62"/>
      <c r="M1086" s="223"/>
      <c r="N1086" s="43"/>
      <c r="O1086" s="43"/>
      <c r="P1086" s="43"/>
      <c r="Q1086" s="43"/>
      <c r="R1086" s="43"/>
      <c r="S1086" s="43"/>
      <c r="T1086" s="79"/>
      <c r="AT1086" s="25" t="s">
        <v>506</v>
      </c>
      <c r="AU1086" s="25" t="s">
        <v>82</v>
      </c>
    </row>
    <row r="1087" spans="2:65" s="1" customFormat="1" ht="48">
      <c r="B1087" s="42"/>
      <c r="C1087" s="64"/>
      <c r="D1087" s="227" t="s">
        <v>2254</v>
      </c>
      <c r="E1087" s="64"/>
      <c r="F1087" s="273" t="s">
        <v>13647</v>
      </c>
      <c r="G1087" s="64"/>
      <c r="H1087" s="64"/>
      <c r="I1087" s="177"/>
      <c r="J1087" s="64"/>
      <c r="K1087" s="64"/>
      <c r="L1087" s="62"/>
      <c r="M1087" s="223"/>
      <c r="N1087" s="43"/>
      <c r="O1087" s="43"/>
      <c r="P1087" s="43"/>
      <c r="Q1087" s="43"/>
      <c r="R1087" s="43"/>
      <c r="S1087" s="43"/>
      <c r="T1087" s="79"/>
      <c r="AT1087" s="25" t="s">
        <v>2254</v>
      </c>
      <c r="AU1087" s="25" t="s">
        <v>82</v>
      </c>
    </row>
    <row r="1088" spans="2:65" s="1" customFormat="1" ht="16.5" customHeight="1">
      <c r="B1088" s="42"/>
      <c r="C1088" s="209" t="s">
        <v>2900</v>
      </c>
      <c r="D1088" s="209" t="s">
        <v>498</v>
      </c>
      <c r="E1088" s="210" t="s">
        <v>13763</v>
      </c>
      <c r="F1088" s="211" t="s">
        <v>13764</v>
      </c>
      <c r="G1088" s="212" t="s">
        <v>832</v>
      </c>
      <c r="H1088" s="213">
        <v>100</v>
      </c>
      <c r="I1088" s="214"/>
      <c r="J1088" s="215">
        <f>ROUND(I1088*H1088,2)</f>
        <v>0</v>
      </c>
      <c r="K1088" s="211" t="s">
        <v>23</v>
      </c>
      <c r="L1088" s="62"/>
      <c r="M1088" s="216" t="s">
        <v>23</v>
      </c>
      <c r="N1088" s="217" t="s">
        <v>44</v>
      </c>
      <c r="O1088" s="43"/>
      <c r="P1088" s="218">
        <f>O1088*H1088</f>
        <v>0</v>
      </c>
      <c r="Q1088" s="218">
        <v>0</v>
      </c>
      <c r="R1088" s="218">
        <f>Q1088*H1088</f>
        <v>0</v>
      </c>
      <c r="S1088" s="218">
        <v>0</v>
      </c>
      <c r="T1088" s="219">
        <f>S1088*H1088</f>
        <v>0</v>
      </c>
      <c r="AR1088" s="25" t="s">
        <v>502</v>
      </c>
      <c r="AT1088" s="25" t="s">
        <v>498</v>
      </c>
      <c r="AU1088" s="25" t="s">
        <v>82</v>
      </c>
      <c r="AY1088" s="25" t="s">
        <v>492</v>
      </c>
      <c r="BE1088" s="220">
        <f>IF(N1088="základní",J1088,0)</f>
        <v>0</v>
      </c>
      <c r="BF1088" s="220">
        <f>IF(N1088="snížená",J1088,0)</f>
        <v>0</v>
      </c>
      <c r="BG1088" s="220">
        <f>IF(N1088="zákl. přenesená",J1088,0)</f>
        <v>0</v>
      </c>
      <c r="BH1088" s="220">
        <f>IF(N1088="sníž. přenesená",J1088,0)</f>
        <v>0</v>
      </c>
      <c r="BI1088" s="220">
        <f>IF(N1088="nulová",J1088,0)</f>
        <v>0</v>
      </c>
      <c r="BJ1088" s="25" t="s">
        <v>80</v>
      </c>
      <c r="BK1088" s="220">
        <f>ROUND(I1088*H1088,2)</f>
        <v>0</v>
      </c>
      <c r="BL1088" s="25" t="s">
        <v>502</v>
      </c>
      <c r="BM1088" s="25" t="s">
        <v>4936</v>
      </c>
    </row>
    <row r="1089" spans="2:65" s="1" customFormat="1">
      <c r="B1089" s="42"/>
      <c r="C1089" s="64"/>
      <c r="D1089" s="221" t="s">
        <v>506</v>
      </c>
      <c r="E1089" s="64"/>
      <c r="F1089" s="222" t="s">
        <v>13764</v>
      </c>
      <c r="G1089" s="64"/>
      <c r="H1089" s="64"/>
      <c r="I1089" s="177"/>
      <c r="J1089" s="64"/>
      <c r="K1089" s="64"/>
      <c r="L1089" s="62"/>
      <c r="M1089" s="223"/>
      <c r="N1089" s="43"/>
      <c r="O1089" s="43"/>
      <c r="P1089" s="43"/>
      <c r="Q1089" s="43"/>
      <c r="R1089" s="43"/>
      <c r="S1089" s="43"/>
      <c r="T1089" s="79"/>
      <c r="AT1089" s="25" t="s">
        <v>506</v>
      </c>
      <c r="AU1089" s="25" t="s">
        <v>82</v>
      </c>
    </row>
    <row r="1090" spans="2:65" s="1" customFormat="1" ht="24">
      <c r="B1090" s="42"/>
      <c r="C1090" s="64"/>
      <c r="D1090" s="227" t="s">
        <v>2254</v>
      </c>
      <c r="E1090" s="64"/>
      <c r="F1090" s="273" t="s">
        <v>13765</v>
      </c>
      <c r="G1090" s="64"/>
      <c r="H1090" s="64"/>
      <c r="I1090" s="177"/>
      <c r="J1090" s="64"/>
      <c r="K1090" s="64"/>
      <c r="L1090" s="62"/>
      <c r="M1090" s="223"/>
      <c r="N1090" s="43"/>
      <c r="O1090" s="43"/>
      <c r="P1090" s="43"/>
      <c r="Q1090" s="43"/>
      <c r="R1090" s="43"/>
      <c r="S1090" s="43"/>
      <c r="T1090" s="79"/>
      <c r="AT1090" s="25" t="s">
        <v>2254</v>
      </c>
      <c r="AU1090" s="25" t="s">
        <v>82</v>
      </c>
    </row>
    <row r="1091" spans="2:65" s="1" customFormat="1" ht="16.5" customHeight="1">
      <c r="B1091" s="42"/>
      <c r="C1091" s="209" t="s">
        <v>2907</v>
      </c>
      <c r="D1091" s="209" t="s">
        <v>498</v>
      </c>
      <c r="E1091" s="210" t="s">
        <v>13766</v>
      </c>
      <c r="F1091" s="211" t="s">
        <v>13649</v>
      </c>
      <c r="G1091" s="212" t="s">
        <v>13632</v>
      </c>
      <c r="H1091" s="213">
        <v>1</v>
      </c>
      <c r="I1091" s="214"/>
      <c r="J1091" s="215">
        <f>ROUND(I1091*H1091,2)</f>
        <v>0</v>
      </c>
      <c r="K1091" s="211" t="s">
        <v>23</v>
      </c>
      <c r="L1091" s="62"/>
      <c r="M1091" s="216" t="s">
        <v>23</v>
      </c>
      <c r="N1091" s="217" t="s">
        <v>44</v>
      </c>
      <c r="O1091" s="43"/>
      <c r="P1091" s="218">
        <f>O1091*H1091</f>
        <v>0</v>
      </c>
      <c r="Q1091" s="218">
        <v>0</v>
      </c>
      <c r="R1091" s="218">
        <f>Q1091*H1091</f>
        <v>0</v>
      </c>
      <c r="S1091" s="218">
        <v>0</v>
      </c>
      <c r="T1091" s="219">
        <f>S1091*H1091</f>
        <v>0</v>
      </c>
      <c r="AR1091" s="25" t="s">
        <v>502</v>
      </c>
      <c r="AT1091" s="25" t="s">
        <v>498</v>
      </c>
      <c r="AU1091" s="25" t="s">
        <v>82</v>
      </c>
      <c r="AY1091" s="25" t="s">
        <v>492</v>
      </c>
      <c r="BE1091" s="220">
        <f>IF(N1091="základní",J1091,0)</f>
        <v>0</v>
      </c>
      <c r="BF1091" s="220">
        <f>IF(N1091="snížená",J1091,0)</f>
        <v>0</v>
      </c>
      <c r="BG1091" s="220">
        <f>IF(N1091="zákl. přenesená",J1091,0)</f>
        <v>0</v>
      </c>
      <c r="BH1091" s="220">
        <f>IF(N1091="sníž. přenesená",J1091,0)</f>
        <v>0</v>
      </c>
      <c r="BI1091" s="220">
        <f>IF(N1091="nulová",J1091,0)</f>
        <v>0</v>
      </c>
      <c r="BJ1091" s="25" t="s">
        <v>80</v>
      </c>
      <c r="BK1091" s="220">
        <f>ROUND(I1091*H1091,2)</f>
        <v>0</v>
      </c>
      <c r="BL1091" s="25" t="s">
        <v>502</v>
      </c>
      <c r="BM1091" s="25" t="s">
        <v>4944</v>
      </c>
    </row>
    <row r="1092" spans="2:65" s="1" customFormat="1">
      <c r="B1092" s="42"/>
      <c r="C1092" s="64"/>
      <c r="D1092" s="221" t="s">
        <v>506</v>
      </c>
      <c r="E1092" s="64"/>
      <c r="F1092" s="222" t="s">
        <v>13649</v>
      </c>
      <c r="G1092" s="64"/>
      <c r="H1092" s="64"/>
      <c r="I1092" s="177"/>
      <c r="J1092" s="64"/>
      <c r="K1092" s="64"/>
      <c r="L1092" s="62"/>
      <c r="M1092" s="223"/>
      <c r="N1092" s="43"/>
      <c r="O1092" s="43"/>
      <c r="P1092" s="43"/>
      <c r="Q1092" s="43"/>
      <c r="R1092" s="43"/>
      <c r="S1092" s="43"/>
      <c r="T1092" s="79"/>
      <c r="AT1092" s="25" t="s">
        <v>506</v>
      </c>
      <c r="AU1092" s="25" t="s">
        <v>82</v>
      </c>
    </row>
    <row r="1093" spans="2:65" s="1" customFormat="1" ht="24">
      <c r="B1093" s="42"/>
      <c r="C1093" s="64"/>
      <c r="D1093" s="227" t="s">
        <v>2254</v>
      </c>
      <c r="E1093" s="64"/>
      <c r="F1093" s="273" t="s">
        <v>13767</v>
      </c>
      <c r="G1093" s="64"/>
      <c r="H1093" s="64"/>
      <c r="I1093" s="177"/>
      <c r="J1093" s="64"/>
      <c r="K1093" s="64"/>
      <c r="L1093" s="62"/>
      <c r="M1093" s="223"/>
      <c r="N1093" s="43"/>
      <c r="O1093" s="43"/>
      <c r="P1093" s="43"/>
      <c r="Q1093" s="43"/>
      <c r="R1093" s="43"/>
      <c r="S1093" s="43"/>
      <c r="T1093" s="79"/>
      <c r="AT1093" s="25" t="s">
        <v>2254</v>
      </c>
      <c r="AU1093" s="25" t="s">
        <v>82</v>
      </c>
    </row>
    <row r="1094" spans="2:65" s="1" customFormat="1" ht="16.5" customHeight="1">
      <c r="B1094" s="42"/>
      <c r="C1094" s="209" t="s">
        <v>2917</v>
      </c>
      <c r="D1094" s="209" t="s">
        <v>498</v>
      </c>
      <c r="E1094" s="210" t="s">
        <v>13788</v>
      </c>
      <c r="F1094" s="211" t="s">
        <v>13652</v>
      </c>
      <c r="G1094" s="212" t="s">
        <v>13632</v>
      </c>
      <c r="H1094" s="213">
        <v>1</v>
      </c>
      <c r="I1094" s="214"/>
      <c r="J1094" s="215">
        <f>ROUND(I1094*H1094,2)</f>
        <v>0</v>
      </c>
      <c r="K1094" s="211" t="s">
        <v>23</v>
      </c>
      <c r="L1094" s="62"/>
      <c r="M1094" s="216" t="s">
        <v>23</v>
      </c>
      <c r="N1094" s="217" t="s">
        <v>44</v>
      </c>
      <c r="O1094" s="43"/>
      <c r="P1094" s="218">
        <f>O1094*H1094</f>
        <v>0</v>
      </c>
      <c r="Q1094" s="218">
        <v>0</v>
      </c>
      <c r="R1094" s="218">
        <f>Q1094*H1094</f>
        <v>0</v>
      </c>
      <c r="S1094" s="218">
        <v>0</v>
      </c>
      <c r="T1094" s="219">
        <f>S1094*H1094</f>
        <v>0</v>
      </c>
      <c r="AR1094" s="25" t="s">
        <v>502</v>
      </c>
      <c r="AT1094" s="25" t="s">
        <v>498</v>
      </c>
      <c r="AU1094" s="25" t="s">
        <v>82</v>
      </c>
      <c r="AY1094" s="25" t="s">
        <v>492</v>
      </c>
      <c r="BE1094" s="220">
        <f>IF(N1094="základní",J1094,0)</f>
        <v>0</v>
      </c>
      <c r="BF1094" s="220">
        <f>IF(N1094="snížená",J1094,0)</f>
        <v>0</v>
      </c>
      <c r="BG1094" s="220">
        <f>IF(N1094="zákl. přenesená",J1094,0)</f>
        <v>0</v>
      </c>
      <c r="BH1094" s="220">
        <f>IF(N1094="sníž. přenesená",J1094,0)</f>
        <v>0</v>
      </c>
      <c r="BI1094" s="220">
        <f>IF(N1094="nulová",J1094,0)</f>
        <v>0</v>
      </c>
      <c r="BJ1094" s="25" t="s">
        <v>80</v>
      </c>
      <c r="BK1094" s="220">
        <f>ROUND(I1094*H1094,2)</f>
        <v>0</v>
      </c>
      <c r="BL1094" s="25" t="s">
        <v>502</v>
      </c>
      <c r="BM1094" s="25" t="s">
        <v>4952</v>
      </c>
    </row>
    <row r="1095" spans="2:65" s="1" customFormat="1">
      <c r="B1095" s="42"/>
      <c r="C1095" s="64"/>
      <c r="D1095" s="221" t="s">
        <v>506</v>
      </c>
      <c r="E1095" s="64"/>
      <c r="F1095" s="222" t="s">
        <v>13652</v>
      </c>
      <c r="G1095" s="64"/>
      <c r="H1095" s="64"/>
      <c r="I1095" s="177"/>
      <c r="J1095" s="64"/>
      <c r="K1095" s="64"/>
      <c r="L1095" s="62"/>
      <c r="M1095" s="223"/>
      <c r="N1095" s="43"/>
      <c r="O1095" s="43"/>
      <c r="P1095" s="43"/>
      <c r="Q1095" s="43"/>
      <c r="R1095" s="43"/>
      <c r="S1095" s="43"/>
      <c r="T1095" s="79"/>
      <c r="AT1095" s="25" t="s">
        <v>506</v>
      </c>
      <c r="AU1095" s="25" t="s">
        <v>82</v>
      </c>
    </row>
    <row r="1096" spans="2:65" s="1" customFormat="1" ht="36">
      <c r="B1096" s="42"/>
      <c r="C1096" s="64"/>
      <c r="D1096" s="227" t="s">
        <v>2254</v>
      </c>
      <c r="E1096" s="64"/>
      <c r="F1096" s="273" t="s">
        <v>13769</v>
      </c>
      <c r="G1096" s="64"/>
      <c r="H1096" s="64"/>
      <c r="I1096" s="177"/>
      <c r="J1096" s="64"/>
      <c r="K1096" s="64"/>
      <c r="L1096" s="62"/>
      <c r="M1096" s="223"/>
      <c r="N1096" s="43"/>
      <c r="O1096" s="43"/>
      <c r="P1096" s="43"/>
      <c r="Q1096" s="43"/>
      <c r="R1096" s="43"/>
      <c r="S1096" s="43"/>
      <c r="T1096" s="79"/>
      <c r="AT1096" s="25" t="s">
        <v>2254</v>
      </c>
      <c r="AU1096" s="25" t="s">
        <v>82</v>
      </c>
    </row>
    <row r="1097" spans="2:65" s="1" customFormat="1" ht="16.5" customHeight="1">
      <c r="B1097" s="42"/>
      <c r="C1097" s="209" t="s">
        <v>2922</v>
      </c>
      <c r="D1097" s="209" t="s">
        <v>498</v>
      </c>
      <c r="E1097" s="210" t="s">
        <v>13770</v>
      </c>
      <c r="F1097" s="211" t="s">
        <v>13652</v>
      </c>
      <c r="G1097" s="212" t="s">
        <v>13632</v>
      </c>
      <c r="H1097" s="213">
        <v>1</v>
      </c>
      <c r="I1097" s="214"/>
      <c r="J1097" s="215">
        <f>ROUND(I1097*H1097,2)</f>
        <v>0</v>
      </c>
      <c r="K1097" s="211" t="s">
        <v>23</v>
      </c>
      <c r="L1097" s="62"/>
      <c r="M1097" s="216" t="s">
        <v>23</v>
      </c>
      <c r="N1097" s="217" t="s">
        <v>44</v>
      </c>
      <c r="O1097" s="43"/>
      <c r="P1097" s="218">
        <f>O1097*H1097</f>
        <v>0</v>
      </c>
      <c r="Q1097" s="218">
        <v>0</v>
      </c>
      <c r="R1097" s="218">
        <f>Q1097*H1097</f>
        <v>0</v>
      </c>
      <c r="S1097" s="218">
        <v>0</v>
      </c>
      <c r="T1097" s="219">
        <f>S1097*H1097</f>
        <v>0</v>
      </c>
      <c r="AR1097" s="25" t="s">
        <v>502</v>
      </c>
      <c r="AT1097" s="25" t="s">
        <v>498</v>
      </c>
      <c r="AU1097" s="25" t="s">
        <v>82</v>
      </c>
      <c r="AY1097" s="25" t="s">
        <v>492</v>
      </c>
      <c r="BE1097" s="220">
        <f>IF(N1097="základní",J1097,0)</f>
        <v>0</v>
      </c>
      <c r="BF1097" s="220">
        <f>IF(N1097="snížená",J1097,0)</f>
        <v>0</v>
      </c>
      <c r="BG1097" s="220">
        <f>IF(N1097="zákl. přenesená",J1097,0)</f>
        <v>0</v>
      </c>
      <c r="BH1097" s="220">
        <f>IF(N1097="sníž. přenesená",J1097,0)</f>
        <v>0</v>
      </c>
      <c r="BI1097" s="220">
        <f>IF(N1097="nulová",J1097,0)</f>
        <v>0</v>
      </c>
      <c r="BJ1097" s="25" t="s">
        <v>80</v>
      </c>
      <c r="BK1097" s="220">
        <f>ROUND(I1097*H1097,2)</f>
        <v>0</v>
      </c>
      <c r="BL1097" s="25" t="s">
        <v>502</v>
      </c>
      <c r="BM1097" s="25" t="s">
        <v>4960</v>
      </c>
    </row>
    <row r="1098" spans="2:65" s="1" customFormat="1">
      <c r="B1098" s="42"/>
      <c r="C1098" s="64"/>
      <c r="D1098" s="221" t="s">
        <v>506</v>
      </c>
      <c r="E1098" s="64"/>
      <c r="F1098" s="222" t="s">
        <v>13652</v>
      </c>
      <c r="G1098" s="64"/>
      <c r="H1098" s="64"/>
      <c r="I1098" s="177"/>
      <c r="J1098" s="64"/>
      <c r="K1098" s="64"/>
      <c r="L1098" s="62"/>
      <c r="M1098" s="223"/>
      <c r="N1098" s="43"/>
      <c r="O1098" s="43"/>
      <c r="P1098" s="43"/>
      <c r="Q1098" s="43"/>
      <c r="R1098" s="43"/>
      <c r="S1098" s="43"/>
      <c r="T1098" s="79"/>
      <c r="AT1098" s="25" t="s">
        <v>506</v>
      </c>
      <c r="AU1098" s="25" t="s">
        <v>82</v>
      </c>
    </row>
    <row r="1099" spans="2:65" s="1" customFormat="1" ht="24">
      <c r="B1099" s="42"/>
      <c r="C1099" s="64"/>
      <c r="D1099" s="227" t="s">
        <v>2254</v>
      </c>
      <c r="E1099" s="64"/>
      <c r="F1099" s="273" t="s">
        <v>13771</v>
      </c>
      <c r="G1099" s="64"/>
      <c r="H1099" s="64"/>
      <c r="I1099" s="177"/>
      <c r="J1099" s="64"/>
      <c r="K1099" s="64"/>
      <c r="L1099" s="62"/>
      <c r="M1099" s="223"/>
      <c r="N1099" s="43"/>
      <c r="O1099" s="43"/>
      <c r="P1099" s="43"/>
      <c r="Q1099" s="43"/>
      <c r="R1099" s="43"/>
      <c r="S1099" s="43"/>
      <c r="T1099" s="79"/>
      <c r="AT1099" s="25" t="s">
        <v>2254</v>
      </c>
      <c r="AU1099" s="25" t="s">
        <v>82</v>
      </c>
    </row>
    <row r="1100" spans="2:65" s="1" customFormat="1" ht="16.5" customHeight="1">
      <c r="B1100" s="42"/>
      <c r="C1100" s="209" t="s">
        <v>2951</v>
      </c>
      <c r="D1100" s="209" t="s">
        <v>498</v>
      </c>
      <c r="E1100" s="210" t="s">
        <v>13772</v>
      </c>
      <c r="F1100" s="211" t="s">
        <v>13652</v>
      </c>
      <c r="G1100" s="212" t="s">
        <v>13632</v>
      </c>
      <c r="H1100" s="213">
        <v>1</v>
      </c>
      <c r="I1100" s="214"/>
      <c r="J1100" s="215">
        <f>ROUND(I1100*H1100,2)</f>
        <v>0</v>
      </c>
      <c r="K1100" s="211" t="s">
        <v>23</v>
      </c>
      <c r="L1100" s="62"/>
      <c r="M1100" s="216" t="s">
        <v>23</v>
      </c>
      <c r="N1100" s="217" t="s">
        <v>44</v>
      </c>
      <c r="O1100" s="43"/>
      <c r="P1100" s="218">
        <f>O1100*H1100</f>
        <v>0</v>
      </c>
      <c r="Q1100" s="218">
        <v>0</v>
      </c>
      <c r="R1100" s="218">
        <f>Q1100*H1100</f>
        <v>0</v>
      </c>
      <c r="S1100" s="218">
        <v>0</v>
      </c>
      <c r="T1100" s="219">
        <f>S1100*H1100</f>
        <v>0</v>
      </c>
      <c r="AR1100" s="25" t="s">
        <v>502</v>
      </c>
      <c r="AT1100" s="25" t="s">
        <v>498</v>
      </c>
      <c r="AU1100" s="25" t="s">
        <v>82</v>
      </c>
      <c r="AY1100" s="25" t="s">
        <v>492</v>
      </c>
      <c r="BE1100" s="220">
        <f>IF(N1100="základní",J1100,0)</f>
        <v>0</v>
      </c>
      <c r="BF1100" s="220">
        <f>IF(N1100="snížená",J1100,0)</f>
        <v>0</v>
      </c>
      <c r="BG1100" s="220">
        <f>IF(N1100="zákl. přenesená",J1100,0)</f>
        <v>0</v>
      </c>
      <c r="BH1100" s="220">
        <f>IF(N1100="sníž. přenesená",J1100,0)</f>
        <v>0</v>
      </c>
      <c r="BI1100" s="220">
        <f>IF(N1100="nulová",J1100,0)</f>
        <v>0</v>
      </c>
      <c r="BJ1100" s="25" t="s">
        <v>80</v>
      </c>
      <c r="BK1100" s="220">
        <f>ROUND(I1100*H1100,2)</f>
        <v>0</v>
      </c>
      <c r="BL1100" s="25" t="s">
        <v>502</v>
      </c>
      <c r="BM1100" s="25" t="s">
        <v>4968</v>
      </c>
    </row>
    <row r="1101" spans="2:65" s="1" customFormat="1">
      <c r="B1101" s="42"/>
      <c r="C1101" s="64"/>
      <c r="D1101" s="221" t="s">
        <v>506</v>
      </c>
      <c r="E1101" s="64"/>
      <c r="F1101" s="222" t="s">
        <v>13652</v>
      </c>
      <c r="G1101" s="64"/>
      <c r="H1101" s="64"/>
      <c r="I1101" s="177"/>
      <c r="J1101" s="64"/>
      <c r="K1101" s="64"/>
      <c r="L1101" s="62"/>
      <c r="M1101" s="223"/>
      <c r="N1101" s="43"/>
      <c r="O1101" s="43"/>
      <c r="P1101" s="43"/>
      <c r="Q1101" s="43"/>
      <c r="R1101" s="43"/>
      <c r="S1101" s="43"/>
      <c r="T1101" s="79"/>
      <c r="AT1101" s="25" t="s">
        <v>506</v>
      </c>
      <c r="AU1101" s="25" t="s">
        <v>82</v>
      </c>
    </row>
    <row r="1102" spans="2:65" s="1" customFormat="1" ht="36">
      <c r="B1102" s="42"/>
      <c r="C1102" s="64"/>
      <c r="D1102" s="227" t="s">
        <v>2254</v>
      </c>
      <c r="E1102" s="64"/>
      <c r="F1102" s="273" t="s">
        <v>13655</v>
      </c>
      <c r="G1102" s="64"/>
      <c r="H1102" s="64"/>
      <c r="I1102" s="177"/>
      <c r="J1102" s="64"/>
      <c r="K1102" s="64"/>
      <c r="L1102" s="62"/>
      <c r="M1102" s="223"/>
      <c r="N1102" s="43"/>
      <c r="O1102" s="43"/>
      <c r="P1102" s="43"/>
      <c r="Q1102" s="43"/>
      <c r="R1102" s="43"/>
      <c r="S1102" s="43"/>
      <c r="T1102" s="79"/>
      <c r="AT1102" s="25" t="s">
        <v>2254</v>
      </c>
      <c r="AU1102" s="25" t="s">
        <v>82</v>
      </c>
    </row>
    <row r="1103" spans="2:65" s="1" customFormat="1" ht="16.5" customHeight="1">
      <c r="B1103" s="42"/>
      <c r="C1103" s="209" t="s">
        <v>2959</v>
      </c>
      <c r="D1103" s="209" t="s">
        <v>498</v>
      </c>
      <c r="E1103" s="210" t="s">
        <v>13773</v>
      </c>
      <c r="F1103" s="211" t="s">
        <v>13652</v>
      </c>
      <c r="G1103" s="212" t="s">
        <v>13632</v>
      </c>
      <c r="H1103" s="213">
        <v>1</v>
      </c>
      <c r="I1103" s="214"/>
      <c r="J1103" s="215">
        <f>ROUND(I1103*H1103,2)</f>
        <v>0</v>
      </c>
      <c r="K1103" s="211" t="s">
        <v>23</v>
      </c>
      <c r="L1103" s="62"/>
      <c r="M1103" s="216" t="s">
        <v>23</v>
      </c>
      <c r="N1103" s="217" t="s">
        <v>44</v>
      </c>
      <c r="O1103" s="43"/>
      <c r="P1103" s="218">
        <f>O1103*H1103</f>
        <v>0</v>
      </c>
      <c r="Q1103" s="218">
        <v>0</v>
      </c>
      <c r="R1103" s="218">
        <f>Q1103*H1103</f>
        <v>0</v>
      </c>
      <c r="S1103" s="218">
        <v>0</v>
      </c>
      <c r="T1103" s="219">
        <f>S1103*H1103</f>
        <v>0</v>
      </c>
      <c r="AR1103" s="25" t="s">
        <v>502</v>
      </c>
      <c r="AT1103" s="25" t="s">
        <v>498</v>
      </c>
      <c r="AU1103" s="25" t="s">
        <v>82</v>
      </c>
      <c r="AY1103" s="25" t="s">
        <v>492</v>
      </c>
      <c r="BE1103" s="220">
        <f>IF(N1103="základní",J1103,0)</f>
        <v>0</v>
      </c>
      <c r="BF1103" s="220">
        <f>IF(N1103="snížená",J1103,0)</f>
        <v>0</v>
      </c>
      <c r="BG1103" s="220">
        <f>IF(N1103="zákl. přenesená",J1103,0)</f>
        <v>0</v>
      </c>
      <c r="BH1103" s="220">
        <f>IF(N1103="sníž. přenesená",J1103,0)</f>
        <v>0</v>
      </c>
      <c r="BI1103" s="220">
        <f>IF(N1103="nulová",J1103,0)</f>
        <v>0</v>
      </c>
      <c r="BJ1103" s="25" t="s">
        <v>80</v>
      </c>
      <c r="BK1103" s="220">
        <f>ROUND(I1103*H1103,2)</f>
        <v>0</v>
      </c>
      <c r="BL1103" s="25" t="s">
        <v>502</v>
      </c>
      <c r="BM1103" s="25" t="s">
        <v>4976</v>
      </c>
    </row>
    <row r="1104" spans="2:65" s="1" customFormat="1">
      <c r="B1104" s="42"/>
      <c r="C1104" s="64"/>
      <c r="D1104" s="221" t="s">
        <v>506</v>
      </c>
      <c r="E1104" s="64"/>
      <c r="F1104" s="222" t="s">
        <v>13652</v>
      </c>
      <c r="G1104" s="64"/>
      <c r="H1104" s="64"/>
      <c r="I1104" s="177"/>
      <c r="J1104" s="64"/>
      <c r="K1104" s="64"/>
      <c r="L1104" s="62"/>
      <c r="M1104" s="223"/>
      <c r="N1104" s="43"/>
      <c r="O1104" s="43"/>
      <c r="P1104" s="43"/>
      <c r="Q1104" s="43"/>
      <c r="R1104" s="43"/>
      <c r="S1104" s="43"/>
      <c r="T1104" s="79"/>
      <c r="AT1104" s="25" t="s">
        <v>506</v>
      </c>
      <c r="AU1104" s="25" t="s">
        <v>82</v>
      </c>
    </row>
    <row r="1105" spans="2:65" s="1" customFormat="1" ht="36">
      <c r="B1105" s="42"/>
      <c r="C1105" s="64"/>
      <c r="D1105" s="227" t="s">
        <v>2254</v>
      </c>
      <c r="E1105" s="64"/>
      <c r="F1105" s="273" t="s">
        <v>13774</v>
      </c>
      <c r="G1105" s="64"/>
      <c r="H1105" s="64"/>
      <c r="I1105" s="177"/>
      <c r="J1105" s="64"/>
      <c r="K1105" s="64"/>
      <c r="L1105" s="62"/>
      <c r="M1105" s="223"/>
      <c r="N1105" s="43"/>
      <c r="O1105" s="43"/>
      <c r="P1105" s="43"/>
      <c r="Q1105" s="43"/>
      <c r="R1105" s="43"/>
      <c r="S1105" s="43"/>
      <c r="T1105" s="79"/>
      <c r="AT1105" s="25" t="s">
        <v>2254</v>
      </c>
      <c r="AU1105" s="25" t="s">
        <v>82</v>
      </c>
    </row>
    <row r="1106" spans="2:65" s="1" customFormat="1" ht="16.5" customHeight="1">
      <c r="B1106" s="42"/>
      <c r="C1106" s="209" t="s">
        <v>2968</v>
      </c>
      <c r="D1106" s="209" t="s">
        <v>498</v>
      </c>
      <c r="E1106" s="210" t="s">
        <v>13775</v>
      </c>
      <c r="F1106" s="211" t="s">
        <v>13652</v>
      </c>
      <c r="G1106" s="212" t="s">
        <v>13632</v>
      </c>
      <c r="H1106" s="213">
        <v>1</v>
      </c>
      <c r="I1106" s="214"/>
      <c r="J1106" s="215">
        <f>ROUND(I1106*H1106,2)</f>
        <v>0</v>
      </c>
      <c r="K1106" s="211" t="s">
        <v>23</v>
      </c>
      <c r="L1106" s="62"/>
      <c r="M1106" s="216" t="s">
        <v>23</v>
      </c>
      <c r="N1106" s="217" t="s">
        <v>44</v>
      </c>
      <c r="O1106" s="43"/>
      <c r="P1106" s="218">
        <f>O1106*H1106</f>
        <v>0</v>
      </c>
      <c r="Q1106" s="218">
        <v>0</v>
      </c>
      <c r="R1106" s="218">
        <f>Q1106*H1106</f>
        <v>0</v>
      </c>
      <c r="S1106" s="218">
        <v>0</v>
      </c>
      <c r="T1106" s="219">
        <f>S1106*H1106</f>
        <v>0</v>
      </c>
      <c r="AR1106" s="25" t="s">
        <v>502</v>
      </c>
      <c r="AT1106" s="25" t="s">
        <v>498</v>
      </c>
      <c r="AU1106" s="25" t="s">
        <v>82</v>
      </c>
      <c r="AY1106" s="25" t="s">
        <v>492</v>
      </c>
      <c r="BE1106" s="220">
        <f>IF(N1106="základní",J1106,0)</f>
        <v>0</v>
      </c>
      <c r="BF1106" s="220">
        <f>IF(N1106="snížená",J1106,0)</f>
        <v>0</v>
      </c>
      <c r="BG1106" s="220">
        <f>IF(N1106="zákl. přenesená",J1106,0)</f>
        <v>0</v>
      </c>
      <c r="BH1106" s="220">
        <f>IF(N1106="sníž. přenesená",J1106,0)</f>
        <v>0</v>
      </c>
      <c r="BI1106" s="220">
        <f>IF(N1106="nulová",J1106,0)</f>
        <v>0</v>
      </c>
      <c r="BJ1106" s="25" t="s">
        <v>80</v>
      </c>
      <c r="BK1106" s="220">
        <f>ROUND(I1106*H1106,2)</f>
        <v>0</v>
      </c>
      <c r="BL1106" s="25" t="s">
        <v>502</v>
      </c>
      <c r="BM1106" s="25" t="s">
        <v>4987</v>
      </c>
    </row>
    <row r="1107" spans="2:65" s="1" customFormat="1">
      <c r="B1107" s="42"/>
      <c r="C1107" s="64"/>
      <c r="D1107" s="221" t="s">
        <v>506</v>
      </c>
      <c r="E1107" s="64"/>
      <c r="F1107" s="222" t="s">
        <v>13652</v>
      </c>
      <c r="G1107" s="64"/>
      <c r="H1107" s="64"/>
      <c r="I1107" s="177"/>
      <c r="J1107" s="64"/>
      <c r="K1107" s="64"/>
      <c r="L1107" s="62"/>
      <c r="M1107" s="223"/>
      <c r="N1107" s="43"/>
      <c r="O1107" s="43"/>
      <c r="P1107" s="43"/>
      <c r="Q1107" s="43"/>
      <c r="R1107" s="43"/>
      <c r="S1107" s="43"/>
      <c r="T1107" s="79"/>
      <c r="AT1107" s="25" t="s">
        <v>506</v>
      </c>
      <c r="AU1107" s="25" t="s">
        <v>82</v>
      </c>
    </row>
    <row r="1108" spans="2:65" s="1" customFormat="1" ht="24">
      <c r="B1108" s="42"/>
      <c r="C1108" s="64"/>
      <c r="D1108" s="227" t="s">
        <v>2254</v>
      </c>
      <c r="E1108" s="64"/>
      <c r="F1108" s="273" t="s">
        <v>13776</v>
      </c>
      <c r="G1108" s="64"/>
      <c r="H1108" s="64"/>
      <c r="I1108" s="177"/>
      <c r="J1108" s="64"/>
      <c r="K1108" s="64"/>
      <c r="L1108" s="62"/>
      <c r="M1108" s="223"/>
      <c r="N1108" s="43"/>
      <c r="O1108" s="43"/>
      <c r="P1108" s="43"/>
      <c r="Q1108" s="43"/>
      <c r="R1108" s="43"/>
      <c r="S1108" s="43"/>
      <c r="T1108" s="79"/>
      <c r="AT1108" s="25" t="s">
        <v>2254</v>
      </c>
      <c r="AU1108" s="25" t="s">
        <v>82</v>
      </c>
    </row>
    <row r="1109" spans="2:65" s="1" customFormat="1" ht="16.5" customHeight="1">
      <c r="B1109" s="42"/>
      <c r="C1109" s="209" t="s">
        <v>2976</v>
      </c>
      <c r="D1109" s="209" t="s">
        <v>498</v>
      </c>
      <c r="E1109" s="210" t="s">
        <v>13777</v>
      </c>
      <c r="F1109" s="211" t="s">
        <v>13652</v>
      </c>
      <c r="G1109" s="212" t="s">
        <v>13632</v>
      </c>
      <c r="H1109" s="213">
        <v>1</v>
      </c>
      <c r="I1109" s="214"/>
      <c r="J1109" s="215">
        <f>ROUND(I1109*H1109,2)</f>
        <v>0</v>
      </c>
      <c r="K1109" s="211" t="s">
        <v>23</v>
      </c>
      <c r="L1109" s="62"/>
      <c r="M1109" s="216" t="s">
        <v>23</v>
      </c>
      <c r="N1109" s="217" t="s">
        <v>44</v>
      </c>
      <c r="O1109" s="43"/>
      <c r="P1109" s="218">
        <f>O1109*H1109</f>
        <v>0</v>
      </c>
      <c r="Q1109" s="218">
        <v>0</v>
      </c>
      <c r="R1109" s="218">
        <f>Q1109*H1109</f>
        <v>0</v>
      </c>
      <c r="S1109" s="218">
        <v>0</v>
      </c>
      <c r="T1109" s="219">
        <f>S1109*H1109</f>
        <v>0</v>
      </c>
      <c r="AR1109" s="25" t="s">
        <v>502</v>
      </c>
      <c r="AT1109" s="25" t="s">
        <v>498</v>
      </c>
      <c r="AU1109" s="25" t="s">
        <v>82</v>
      </c>
      <c r="AY1109" s="25" t="s">
        <v>492</v>
      </c>
      <c r="BE1109" s="220">
        <f>IF(N1109="základní",J1109,0)</f>
        <v>0</v>
      </c>
      <c r="BF1109" s="220">
        <f>IF(N1109="snížená",J1109,0)</f>
        <v>0</v>
      </c>
      <c r="BG1109" s="220">
        <f>IF(N1109="zákl. přenesená",J1109,0)</f>
        <v>0</v>
      </c>
      <c r="BH1109" s="220">
        <f>IF(N1109="sníž. přenesená",J1109,0)</f>
        <v>0</v>
      </c>
      <c r="BI1109" s="220">
        <f>IF(N1109="nulová",J1109,0)</f>
        <v>0</v>
      </c>
      <c r="BJ1109" s="25" t="s">
        <v>80</v>
      </c>
      <c r="BK1109" s="220">
        <f>ROUND(I1109*H1109,2)</f>
        <v>0</v>
      </c>
      <c r="BL1109" s="25" t="s">
        <v>502</v>
      </c>
      <c r="BM1109" s="25" t="s">
        <v>4995</v>
      </c>
    </row>
    <row r="1110" spans="2:65" s="1" customFormat="1">
      <c r="B1110" s="42"/>
      <c r="C1110" s="64"/>
      <c r="D1110" s="221" t="s">
        <v>506</v>
      </c>
      <c r="E1110" s="64"/>
      <c r="F1110" s="222" t="s">
        <v>13652</v>
      </c>
      <c r="G1110" s="64"/>
      <c r="H1110" s="64"/>
      <c r="I1110" s="177"/>
      <c r="J1110" s="64"/>
      <c r="K1110" s="64"/>
      <c r="L1110" s="62"/>
      <c r="M1110" s="223"/>
      <c r="N1110" s="43"/>
      <c r="O1110" s="43"/>
      <c r="P1110" s="43"/>
      <c r="Q1110" s="43"/>
      <c r="R1110" s="43"/>
      <c r="S1110" s="43"/>
      <c r="T1110" s="79"/>
      <c r="AT1110" s="25" t="s">
        <v>506</v>
      </c>
      <c r="AU1110" s="25" t="s">
        <v>82</v>
      </c>
    </row>
    <row r="1111" spans="2:65" s="1" customFormat="1" ht="24">
      <c r="B1111" s="42"/>
      <c r="C1111" s="64"/>
      <c r="D1111" s="227" t="s">
        <v>2254</v>
      </c>
      <c r="E1111" s="64"/>
      <c r="F1111" s="273" t="s">
        <v>13659</v>
      </c>
      <c r="G1111" s="64"/>
      <c r="H1111" s="64"/>
      <c r="I1111" s="177"/>
      <c r="J1111" s="64"/>
      <c r="K1111" s="64"/>
      <c r="L1111" s="62"/>
      <c r="M1111" s="223"/>
      <c r="N1111" s="43"/>
      <c r="O1111" s="43"/>
      <c r="P1111" s="43"/>
      <c r="Q1111" s="43"/>
      <c r="R1111" s="43"/>
      <c r="S1111" s="43"/>
      <c r="T1111" s="79"/>
      <c r="AT1111" s="25" t="s">
        <v>2254</v>
      </c>
      <c r="AU1111" s="25" t="s">
        <v>82</v>
      </c>
    </row>
    <row r="1112" spans="2:65" s="1" customFormat="1" ht="16.5" customHeight="1">
      <c r="B1112" s="42"/>
      <c r="C1112" s="209" t="s">
        <v>2989</v>
      </c>
      <c r="D1112" s="209" t="s">
        <v>498</v>
      </c>
      <c r="E1112" s="210" t="s">
        <v>13778</v>
      </c>
      <c r="F1112" s="211" t="s">
        <v>13652</v>
      </c>
      <c r="G1112" s="212" t="s">
        <v>13632</v>
      </c>
      <c r="H1112" s="213">
        <v>1</v>
      </c>
      <c r="I1112" s="214"/>
      <c r="J1112" s="215">
        <f>ROUND(I1112*H1112,2)</f>
        <v>0</v>
      </c>
      <c r="K1112" s="211" t="s">
        <v>23</v>
      </c>
      <c r="L1112" s="62"/>
      <c r="M1112" s="216" t="s">
        <v>23</v>
      </c>
      <c r="N1112" s="217" t="s">
        <v>44</v>
      </c>
      <c r="O1112" s="43"/>
      <c r="P1112" s="218">
        <f>O1112*H1112</f>
        <v>0</v>
      </c>
      <c r="Q1112" s="218">
        <v>0</v>
      </c>
      <c r="R1112" s="218">
        <f>Q1112*H1112</f>
        <v>0</v>
      </c>
      <c r="S1112" s="218">
        <v>0</v>
      </c>
      <c r="T1112" s="219">
        <f>S1112*H1112</f>
        <v>0</v>
      </c>
      <c r="AR1112" s="25" t="s">
        <v>502</v>
      </c>
      <c r="AT1112" s="25" t="s">
        <v>498</v>
      </c>
      <c r="AU1112" s="25" t="s">
        <v>82</v>
      </c>
      <c r="AY1112" s="25" t="s">
        <v>492</v>
      </c>
      <c r="BE1112" s="220">
        <f>IF(N1112="základní",J1112,0)</f>
        <v>0</v>
      </c>
      <c r="BF1112" s="220">
        <f>IF(N1112="snížená",J1112,0)</f>
        <v>0</v>
      </c>
      <c r="BG1112" s="220">
        <f>IF(N1112="zákl. přenesená",J1112,0)</f>
        <v>0</v>
      </c>
      <c r="BH1112" s="220">
        <f>IF(N1112="sníž. přenesená",J1112,0)</f>
        <v>0</v>
      </c>
      <c r="BI1112" s="220">
        <f>IF(N1112="nulová",J1112,0)</f>
        <v>0</v>
      </c>
      <c r="BJ1112" s="25" t="s">
        <v>80</v>
      </c>
      <c r="BK1112" s="220">
        <f>ROUND(I1112*H1112,2)</f>
        <v>0</v>
      </c>
      <c r="BL1112" s="25" t="s">
        <v>502</v>
      </c>
      <c r="BM1112" s="25" t="s">
        <v>5006</v>
      </c>
    </row>
    <row r="1113" spans="2:65" s="1" customFormat="1">
      <c r="B1113" s="42"/>
      <c r="C1113" s="64"/>
      <c r="D1113" s="221" t="s">
        <v>506</v>
      </c>
      <c r="E1113" s="64"/>
      <c r="F1113" s="222" t="s">
        <v>13652</v>
      </c>
      <c r="G1113" s="64"/>
      <c r="H1113" s="64"/>
      <c r="I1113" s="177"/>
      <c r="J1113" s="64"/>
      <c r="K1113" s="64"/>
      <c r="L1113" s="62"/>
      <c r="M1113" s="223"/>
      <c r="N1113" s="43"/>
      <c r="O1113" s="43"/>
      <c r="P1113" s="43"/>
      <c r="Q1113" s="43"/>
      <c r="R1113" s="43"/>
      <c r="S1113" s="43"/>
      <c r="T1113" s="79"/>
      <c r="AT1113" s="25" t="s">
        <v>506</v>
      </c>
      <c r="AU1113" s="25" t="s">
        <v>82</v>
      </c>
    </row>
    <row r="1114" spans="2:65" s="1" customFormat="1" ht="36">
      <c r="B1114" s="42"/>
      <c r="C1114" s="64"/>
      <c r="D1114" s="227" t="s">
        <v>2254</v>
      </c>
      <c r="E1114" s="64"/>
      <c r="F1114" s="273" t="s">
        <v>13779</v>
      </c>
      <c r="G1114" s="64"/>
      <c r="H1114" s="64"/>
      <c r="I1114" s="177"/>
      <c r="J1114" s="64"/>
      <c r="K1114" s="64"/>
      <c r="L1114" s="62"/>
      <c r="M1114" s="223"/>
      <c r="N1114" s="43"/>
      <c r="O1114" s="43"/>
      <c r="P1114" s="43"/>
      <c r="Q1114" s="43"/>
      <c r="R1114" s="43"/>
      <c r="S1114" s="43"/>
      <c r="T1114" s="79"/>
      <c r="AT1114" s="25" t="s">
        <v>2254</v>
      </c>
      <c r="AU1114" s="25" t="s">
        <v>82</v>
      </c>
    </row>
    <row r="1115" spans="2:65" s="1" customFormat="1" ht="16.5" customHeight="1">
      <c r="B1115" s="42"/>
      <c r="C1115" s="209" t="s">
        <v>2996</v>
      </c>
      <c r="D1115" s="209" t="s">
        <v>498</v>
      </c>
      <c r="E1115" s="210" t="s">
        <v>13780</v>
      </c>
      <c r="F1115" s="211" t="s">
        <v>13652</v>
      </c>
      <c r="G1115" s="212" t="s">
        <v>13632</v>
      </c>
      <c r="H1115" s="213">
        <v>1</v>
      </c>
      <c r="I1115" s="214"/>
      <c r="J1115" s="215">
        <f>ROUND(I1115*H1115,2)</f>
        <v>0</v>
      </c>
      <c r="K1115" s="211" t="s">
        <v>23</v>
      </c>
      <c r="L1115" s="62"/>
      <c r="M1115" s="216" t="s">
        <v>23</v>
      </c>
      <c r="N1115" s="217" t="s">
        <v>44</v>
      </c>
      <c r="O1115" s="43"/>
      <c r="P1115" s="218">
        <f>O1115*H1115</f>
        <v>0</v>
      </c>
      <c r="Q1115" s="218">
        <v>0</v>
      </c>
      <c r="R1115" s="218">
        <f>Q1115*H1115</f>
        <v>0</v>
      </c>
      <c r="S1115" s="218">
        <v>0</v>
      </c>
      <c r="T1115" s="219">
        <f>S1115*H1115</f>
        <v>0</v>
      </c>
      <c r="AR1115" s="25" t="s">
        <v>502</v>
      </c>
      <c r="AT1115" s="25" t="s">
        <v>498</v>
      </c>
      <c r="AU1115" s="25" t="s">
        <v>82</v>
      </c>
      <c r="AY1115" s="25" t="s">
        <v>492</v>
      </c>
      <c r="BE1115" s="220">
        <f>IF(N1115="základní",J1115,0)</f>
        <v>0</v>
      </c>
      <c r="BF1115" s="220">
        <f>IF(N1115="snížená",J1115,0)</f>
        <v>0</v>
      </c>
      <c r="BG1115" s="220">
        <f>IF(N1115="zákl. přenesená",J1115,0)</f>
        <v>0</v>
      </c>
      <c r="BH1115" s="220">
        <f>IF(N1115="sníž. přenesená",J1115,0)</f>
        <v>0</v>
      </c>
      <c r="BI1115" s="220">
        <f>IF(N1115="nulová",J1115,0)</f>
        <v>0</v>
      </c>
      <c r="BJ1115" s="25" t="s">
        <v>80</v>
      </c>
      <c r="BK1115" s="220">
        <f>ROUND(I1115*H1115,2)</f>
        <v>0</v>
      </c>
      <c r="BL1115" s="25" t="s">
        <v>502</v>
      </c>
      <c r="BM1115" s="25" t="s">
        <v>5014</v>
      </c>
    </row>
    <row r="1116" spans="2:65" s="1" customFormat="1">
      <c r="B1116" s="42"/>
      <c r="C1116" s="64"/>
      <c r="D1116" s="221" t="s">
        <v>506</v>
      </c>
      <c r="E1116" s="64"/>
      <c r="F1116" s="222" t="s">
        <v>13652</v>
      </c>
      <c r="G1116" s="64"/>
      <c r="H1116" s="64"/>
      <c r="I1116" s="177"/>
      <c r="J1116" s="64"/>
      <c r="K1116" s="64"/>
      <c r="L1116" s="62"/>
      <c r="M1116" s="223"/>
      <c r="N1116" s="43"/>
      <c r="O1116" s="43"/>
      <c r="P1116" s="43"/>
      <c r="Q1116" s="43"/>
      <c r="R1116" s="43"/>
      <c r="S1116" s="43"/>
      <c r="T1116" s="79"/>
      <c r="AT1116" s="25" t="s">
        <v>506</v>
      </c>
      <c r="AU1116" s="25" t="s">
        <v>82</v>
      </c>
    </row>
    <row r="1117" spans="2:65" s="1" customFormat="1" ht="24">
      <c r="B1117" s="42"/>
      <c r="C1117" s="64"/>
      <c r="D1117" s="227" t="s">
        <v>2254</v>
      </c>
      <c r="E1117" s="64"/>
      <c r="F1117" s="273" t="s">
        <v>13661</v>
      </c>
      <c r="G1117" s="64"/>
      <c r="H1117" s="64"/>
      <c r="I1117" s="177"/>
      <c r="J1117" s="64"/>
      <c r="K1117" s="64"/>
      <c r="L1117" s="62"/>
      <c r="M1117" s="223"/>
      <c r="N1117" s="43"/>
      <c r="O1117" s="43"/>
      <c r="P1117" s="43"/>
      <c r="Q1117" s="43"/>
      <c r="R1117" s="43"/>
      <c r="S1117" s="43"/>
      <c r="T1117" s="79"/>
      <c r="AT1117" s="25" t="s">
        <v>2254</v>
      </c>
      <c r="AU1117" s="25" t="s">
        <v>82</v>
      </c>
    </row>
    <row r="1118" spans="2:65" s="1" customFormat="1" ht="16.5" customHeight="1">
      <c r="B1118" s="42"/>
      <c r="C1118" s="209" t="s">
        <v>3006</v>
      </c>
      <c r="D1118" s="209" t="s">
        <v>498</v>
      </c>
      <c r="E1118" s="210" t="s">
        <v>13781</v>
      </c>
      <c r="F1118" s="211" t="s">
        <v>13652</v>
      </c>
      <c r="G1118" s="212" t="s">
        <v>13632</v>
      </c>
      <c r="H1118" s="213">
        <v>1</v>
      </c>
      <c r="I1118" s="214"/>
      <c r="J1118" s="215">
        <f>ROUND(I1118*H1118,2)</f>
        <v>0</v>
      </c>
      <c r="K1118" s="211" t="s">
        <v>23</v>
      </c>
      <c r="L1118" s="62"/>
      <c r="M1118" s="216" t="s">
        <v>23</v>
      </c>
      <c r="N1118" s="217" t="s">
        <v>44</v>
      </c>
      <c r="O1118" s="43"/>
      <c r="P1118" s="218">
        <f>O1118*H1118</f>
        <v>0</v>
      </c>
      <c r="Q1118" s="218">
        <v>0</v>
      </c>
      <c r="R1118" s="218">
        <f>Q1118*H1118</f>
        <v>0</v>
      </c>
      <c r="S1118" s="218">
        <v>0</v>
      </c>
      <c r="T1118" s="219">
        <f>S1118*H1118</f>
        <v>0</v>
      </c>
      <c r="AR1118" s="25" t="s">
        <v>502</v>
      </c>
      <c r="AT1118" s="25" t="s">
        <v>498</v>
      </c>
      <c r="AU1118" s="25" t="s">
        <v>82</v>
      </c>
      <c r="AY1118" s="25" t="s">
        <v>492</v>
      </c>
      <c r="BE1118" s="220">
        <f>IF(N1118="základní",J1118,0)</f>
        <v>0</v>
      </c>
      <c r="BF1118" s="220">
        <f>IF(N1118="snížená",J1118,0)</f>
        <v>0</v>
      </c>
      <c r="BG1118" s="220">
        <f>IF(N1118="zákl. přenesená",J1118,0)</f>
        <v>0</v>
      </c>
      <c r="BH1118" s="220">
        <f>IF(N1118="sníž. přenesená",J1118,0)</f>
        <v>0</v>
      </c>
      <c r="BI1118" s="220">
        <f>IF(N1118="nulová",J1118,0)</f>
        <v>0</v>
      </c>
      <c r="BJ1118" s="25" t="s">
        <v>80</v>
      </c>
      <c r="BK1118" s="220">
        <f>ROUND(I1118*H1118,2)</f>
        <v>0</v>
      </c>
      <c r="BL1118" s="25" t="s">
        <v>502</v>
      </c>
      <c r="BM1118" s="25" t="s">
        <v>5022</v>
      </c>
    </row>
    <row r="1119" spans="2:65" s="1" customFormat="1">
      <c r="B1119" s="42"/>
      <c r="C1119" s="64"/>
      <c r="D1119" s="221" t="s">
        <v>506</v>
      </c>
      <c r="E1119" s="64"/>
      <c r="F1119" s="222" t="s">
        <v>13652</v>
      </c>
      <c r="G1119" s="64"/>
      <c r="H1119" s="64"/>
      <c r="I1119" s="177"/>
      <c r="J1119" s="64"/>
      <c r="K1119" s="64"/>
      <c r="L1119" s="62"/>
      <c r="M1119" s="223"/>
      <c r="N1119" s="43"/>
      <c r="O1119" s="43"/>
      <c r="P1119" s="43"/>
      <c r="Q1119" s="43"/>
      <c r="R1119" s="43"/>
      <c r="S1119" s="43"/>
      <c r="T1119" s="79"/>
      <c r="AT1119" s="25" t="s">
        <v>506</v>
      </c>
      <c r="AU1119" s="25" t="s">
        <v>82</v>
      </c>
    </row>
    <row r="1120" spans="2:65" s="1" customFormat="1" ht="60">
      <c r="B1120" s="42"/>
      <c r="C1120" s="64"/>
      <c r="D1120" s="227" t="s">
        <v>2254</v>
      </c>
      <c r="E1120" s="64"/>
      <c r="F1120" s="273" t="s">
        <v>13663</v>
      </c>
      <c r="G1120" s="64"/>
      <c r="H1120" s="64"/>
      <c r="I1120" s="177"/>
      <c r="J1120" s="64"/>
      <c r="K1120" s="64"/>
      <c r="L1120" s="62"/>
      <c r="M1120" s="223"/>
      <c r="N1120" s="43"/>
      <c r="O1120" s="43"/>
      <c r="P1120" s="43"/>
      <c r="Q1120" s="43"/>
      <c r="R1120" s="43"/>
      <c r="S1120" s="43"/>
      <c r="T1120" s="79"/>
      <c r="AT1120" s="25" t="s">
        <v>2254</v>
      </c>
      <c r="AU1120" s="25" t="s">
        <v>82</v>
      </c>
    </row>
    <row r="1121" spans="2:65" s="1" customFormat="1" ht="16.5" customHeight="1">
      <c r="B1121" s="42"/>
      <c r="C1121" s="209" t="s">
        <v>3012</v>
      </c>
      <c r="D1121" s="209" t="s">
        <v>498</v>
      </c>
      <c r="E1121" s="210" t="s">
        <v>13782</v>
      </c>
      <c r="F1121" s="211" t="s">
        <v>13652</v>
      </c>
      <c r="G1121" s="212" t="s">
        <v>13632</v>
      </c>
      <c r="H1121" s="213">
        <v>1</v>
      </c>
      <c r="I1121" s="214"/>
      <c r="J1121" s="215">
        <f>ROUND(I1121*H1121,2)</f>
        <v>0</v>
      </c>
      <c r="K1121" s="211" t="s">
        <v>23</v>
      </c>
      <c r="L1121" s="62"/>
      <c r="M1121" s="216" t="s">
        <v>23</v>
      </c>
      <c r="N1121" s="217" t="s">
        <v>44</v>
      </c>
      <c r="O1121" s="43"/>
      <c r="P1121" s="218">
        <f>O1121*H1121</f>
        <v>0</v>
      </c>
      <c r="Q1121" s="218">
        <v>0</v>
      </c>
      <c r="R1121" s="218">
        <f>Q1121*H1121</f>
        <v>0</v>
      </c>
      <c r="S1121" s="218">
        <v>0</v>
      </c>
      <c r="T1121" s="219">
        <f>S1121*H1121</f>
        <v>0</v>
      </c>
      <c r="AR1121" s="25" t="s">
        <v>502</v>
      </c>
      <c r="AT1121" s="25" t="s">
        <v>498</v>
      </c>
      <c r="AU1121" s="25" t="s">
        <v>82</v>
      </c>
      <c r="AY1121" s="25" t="s">
        <v>492</v>
      </c>
      <c r="BE1121" s="220">
        <f>IF(N1121="základní",J1121,0)</f>
        <v>0</v>
      </c>
      <c r="BF1121" s="220">
        <f>IF(N1121="snížená",J1121,0)</f>
        <v>0</v>
      </c>
      <c r="BG1121" s="220">
        <f>IF(N1121="zákl. přenesená",J1121,0)</f>
        <v>0</v>
      </c>
      <c r="BH1121" s="220">
        <f>IF(N1121="sníž. přenesená",J1121,0)</f>
        <v>0</v>
      </c>
      <c r="BI1121" s="220">
        <f>IF(N1121="nulová",J1121,0)</f>
        <v>0</v>
      </c>
      <c r="BJ1121" s="25" t="s">
        <v>80</v>
      </c>
      <c r="BK1121" s="220">
        <f>ROUND(I1121*H1121,2)</f>
        <v>0</v>
      </c>
      <c r="BL1121" s="25" t="s">
        <v>502</v>
      </c>
      <c r="BM1121" s="25" t="s">
        <v>5030</v>
      </c>
    </row>
    <row r="1122" spans="2:65" s="1" customFormat="1">
      <c r="B1122" s="42"/>
      <c r="C1122" s="64"/>
      <c r="D1122" s="221" t="s">
        <v>506</v>
      </c>
      <c r="E1122" s="64"/>
      <c r="F1122" s="222" t="s">
        <v>13652</v>
      </c>
      <c r="G1122" s="64"/>
      <c r="H1122" s="64"/>
      <c r="I1122" s="177"/>
      <c r="J1122" s="64"/>
      <c r="K1122" s="64"/>
      <c r="L1122" s="62"/>
      <c r="M1122" s="223"/>
      <c r="N1122" s="43"/>
      <c r="O1122" s="43"/>
      <c r="P1122" s="43"/>
      <c r="Q1122" s="43"/>
      <c r="R1122" s="43"/>
      <c r="S1122" s="43"/>
      <c r="T1122" s="79"/>
      <c r="AT1122" s="25" t="s">
        <v>506</v>
      </c>
      <c r="AU1122" s="25" t="s">
        <v>82</v>
      </c>
    </row>
    <row r="1123" spans="2:65" s="1" customFormat="1" ht="24">
      <c r="B1123" s="42"/>
      <c r="C1123" s="64"/>
      <c r="D1123" s="221" t="s">
        <v>2254</v>
      </c>
      <c r="E1123" s="64"/>
      <c r="F1123" s="224" t="s">
        <v>13665</v>
      </c>
      <c r="G1123" s="64"/>
      <c r="H1123" s="64"/>
      <c r="I1123" s="177"/>
      <c r="J1123" s="64"/>
      <c r="K1123" s="64"/>
      <c r="L1123" s="62"/>
      <c r="M1123" s="223"/>
      <c r="N1123" s="43"/>
      <c r="O1123" s="43"/>
      <c r="P1123" s="43"/>
      <c r="Q1123" s="43"/>
      <c r="R1123" s="43"/>
      <c r="S1123" s="43"/>
      <c r="T1123" s="79"/>
      <c r="AT1123" s="25" t="s">
        <v>2254</v>
      </c>
      <c r="AU1123" s="25" t="s">
        <v>82</v>
      </c>
    </row>
    <row r="1124" spans="2:65" s="11" customFormat="1" ht="29.85" customHeight="1">
      <c r="B1124" s="192"/>
      <c r="C1124" s="193"/>
      <c r="D1124" s="206" t="s">
        <v>72</v>
      </c>
      <c r="E1124" s="207" t="s">
        <v>4898</v>
      </c>
      <c r="F1124" s="207" t="s">
        <v>13789</v>
      </c>
      <c r="G1124" s="193"/>
      <c r="H1124" s="193"/>
      <c r="I1124" s="196"/>
      <c r="J1124" s="208">
        <f>BK1124</f>
        <v>0</v>
      </c>
      <c r="K1124" s="193"/>
      <c r="L1124" s="198"/>
      <c r="M1124" s="199"/>
      <c r="N1124" s="200"/>
      <c r="O1124" s="200"/>
      <c r="P1124" s="201">
        <f>SUM(P1125:P1238)</f>
        <v>0</v>
      </c>
      <c r="Q1124" s="200"/>
      <c r="R1124" s="201">
        <f>SUM(R1125:R1238)</f>
        <v>0</v>
      </c>
      <c r="S1124" s="200"/>
      <c r="T1124" s="202">
        <f>SUM(T1125:T1238)</f>
        <v>0</v>
      </c>
      <c r="AR1124" s="203" t="s">
        <v>80</v>
      </c>
      <c r="AT1124" s="204" t="s">
        <v>72</v>
      </c>
      <c r="AU1124" s="204" t="s">
        <v>80</v>
      </c>
      <c r="AY1124" s="203" t="s">
        <v>492</v>
      </c>
      <c r="BK1124" s="205">
        <f>SUM(BK1125:BK1238)</f>
        <v>0</v>
      </c>
    </row>
    <row r="1125" spans="2:65" s="1" customFormat="1" ht="16.5" customHeight="1">
      <c r="B1125" s="42"/>
      <c r="C1125" s="209" t="s">
        <v>3019</v>
      </c>
      <c r="D1125" s="209" t="s">
        <v>498</v>
      </c>
      <c r="E1125" s="210" t="s">
        <v>13618</v>
      </c>
      <c r="F1125" s="211" t="s">
        <v>13619</v>
      </c>
      <c r="G1125" s="212" t="s">
        <v>2537</v>
      </c>
      <c r="H1125" s="213">
        <v>1</v>
      </c>
      <c r="I1125" s="214"/>
      <c r="J1125" s="215">
        <f>ROUND(I1125*H1125,2)</f>
        <v>0</v>
      </c>
      <c r="K1125" s="211" t="s">
        <v>23</v>
      </c>
      <c r="L1125" s="62"/>
      <c r="M1125" s="216" t="s">
        <v>23</v>
      </c>
      <c r="N1125" s="217" t="s">
        <v>44</v>
      </c>
      <c r="O1125" s="43"/>
      <c r="P1125" s="218">
        <f>O1125*H1125</f>
        <v>0</v>
      </c>
      <c r="Q1125" s="218">
        <v>0</v>
      </c>
      <c r="R1125" s="218">
        <f>Q1125*H1125</f>
        <v>0</v>
      </c>
      <c r="S1125" s="218">
        <v>0</v>
      </c>
      <c r="T1125" s="219">
        <f>S1125*H1125</f>
        <v>0</v>
      </c>
      <c r="AR1125" s="25" t="s">
        <v>502</v>
      </c>
      <c r="AT1125" s="25" t="s">
        <v>498</v>
      </c>
      <c r="AU1125" s="25" t="s">
        <v>82</v>
      </c>
      <c r="AY1125" s="25" t="s">
        <v>492</v>
      </c>
      <c r="BE1125" s="220">
        <f>IF(N1125="základní",J1125,0)</f>
        <v>0</v>
      </c>
      <c r="BF1125" s="220">
        <f>IF(N1125="snížená",J1125,0)</f>
        <v>0</v>
      </c>
      <c r="BG1125" s="220">
        <f>IF(N1125="zákl. přenesená",J1125,0)</f>
        <v>0</v>
      </c>
      <c r="BH1125" s="220">
        <f>IF(N1125="sníž. přenesená",J1125,0)</f>
        <v>0</v>
      </c>
      <c r="BI1125" s="220">
        <f>IF(N1125="nulová",J1125,0)</f>
        <v>0</v>
      </c>
      <c r="BJ1125" s="25" t="s">
        <v>80</v>
      </c>
      <c r="BK1125" s="220">
        <f>ROUND(I1125*H1125,2)</f>
        <v>0</v>
      </c>
      <c r="BL1125" s="25" t="s">
        <v>502</v>
      </c>
      <c r="BM1125" s="25" t="s">
        <v>5041</v>
      </c>
    </row>
    <row r="1126" spans="2:65" s="1" customFormat="1">
      <c r="B1126" s="42"/>
      <c r="C1126" s="64"/>
      <c r="D1126" s="221" t="s">
        <v>506</v>
      </c>
      <c r="E1126" s="64"/>
      <c r="F1126" s="222" t="s">
        <v>13619</v>
      </c>
      <c r="G1126" s="64"/>
      <c r="H1126" s="64"/>
      <c r="I1126" s="177"/>
      <c r="J1126" s="64"/>
      <c r="K1126" s="64"/>
      <c r="L1126" s="62"/>
      <c r="M1126" s="223"/>
      <c r="N1126" s="43"/>
      <c r="O1126" s="43"/>
      <c r="P1126" s="43"/>
      <c r="Q1126" s="43"/>
      <c r="R1126" s="43"/>
      <c r="S1126" s="43"/>
      <c r="T1126" s="79"/>
      <c r="AT1126" s="25" t="s">
        <v>506</v>
      </c>
      <c r="AU1126" s="25" t="s">
        <v>82</v>
      </c>
    </row>
    <row r="1127" spans="2:65" s="1" customFormat="1" ht="48">
      <c r="B1127" s="42"/>
      <c r="C1127" s="64"/>
      <c r="D1127" s="227" t="s">
        <v>2254</v>
      </c>
      <c r="E1127" s="64"/>
      <c r="F1127" s="273" t="s">
        <v>13620</v>
      </c>
      <c r="G1127" s="64"/>
      <c r="H1127" s="64"/>
      <c r="I1127" s="177"/>
      <c r="J1127" s="64"/>
      <c r="K1127" s="64"/>
      <c r="L1127" s="62"/>
      <c r="M1127" s="223"/>
      <c r="N1127" s="43"/>
      <c r="O1127" s="43"/>
      <c r="P1127" s="43"/>
      <c r="Q1127" s="43"/>
      <c r="R1127" s="43"/>
      <c r="S1127" s="43"/>
      <c r="T1127" s="79"/>
      <c r="AT1127" s="25" t="s">
        <v>2254</v>
      </c>
      <c r="AU1127" s="25" t="s">
        <v>82</v>
      </c>
    </row>
    <row r="1128" spans="2:65" s="1" customFormat="1" ht="16.5" customHeight="1">
      <c r="B1128" s="42"/>
      <c r="C1128" s="209" t="s">
        <v>3025</v>
      </c>
      <c r="D1128" s="209" t="s">
        <v>498</v>
      </c>
      <c r="E1128" s="210" t="s">
        <v>13621</v>
      </c>
      <c r="F1128" s="211" t="s">
        <v>13622</v>
      </c>
      <c r="G1128" s="212" t="s">
        <v>2537</v>
      </c>
      <c r="H1128" s="213">
        <v>1</v>
      </c>
      <c r="I1128" s="214"/>
      <c r="J1128" s="215">
        <f>ROUND(I1128*H1128,2)</f>
        <v>0</v>
      </c>
      <c r="K1128" s="211" t="s">
        <v>23</v>
      </c>
      <c r="L1128" s="62"/>
      <c r="M1128" s="216" t="s">
        <v>23</v>
      </c>
      <c r="N1128" s="217" t="s">
        <v>44</v>
      </c>
      <c r="O1128" s="43"/>
      <c r="P1128" s="218">
        <f>O1128*H1128</f>
        <v>0</v>
      </c>
      <c r="Q1128" s="218">
        <v>0</v>
      </c>
      <c r="R1128" s="218">
        <f>Q1128*H1128</f>
        <v>0</v>
      </c>
      <c r="S1128" s="218">
        <v>0</v>
      </c>
      <c r="T1128" s="219">
        <f>S1128*H1128</f>
        <v>0</v>
      </c>
      <c r="AR1128" s="25" t="s">
        <v>502</v>
      </c>
      <c r="AT1128" s="25" t="s">
        <v>498</v>
      </c>
      <c r="AU1128" s="25" t="s">
        <v>82</v>
      </c>
      <c r="AY1128" s="25" t="s">
        <v>492</v>
      </c>
      <c r="BE1128" s="220">
        <f>IF(N1128="základní",J1128,0)</f>
        <v>0</v>
      </c>
      <c r="BF1128" s="220">
        <f>IF(N1128="snížená",J1128,0)</f>
        <v>0</v>
      </c>
      <c r="BG1128" s="220">
        <f>IF(N1128="zákl. přenesená",J1128,0)</f>
        <v>0</v>
      </c>
      <c r="BH1128" s="220">
        <f>IF(N1128="sníž. přenesená",J1128,0)</f>
        <v>0</v>
      </c>
      <c r="BI1128" s="220">
        <f>IF(N1128="nulová",J1128,0)</f>
        <v>0</v>
      </c>
      <c r="BJ1128" s="25" t="s">
        <v>80</v>
      </c>
      <c r="BK1128" s="220">
        <f>ROUND(I1128*H1128,2)</f>
        <v>0</v>
      </c>
      <c r="BL1128" s="25" t="s">
        <v>502</v>
      </c>
      <c r="BM1128" s="25" t="s">
        <v>5049</v>
      </c>
    </row>
    <row r="1129" spans="2:65" s="1" customFormat="1">
      <c r="B1129" s="42"/>
      <c r="C1129" s="64"/>
      <c r="D1129" s="221" t="s">
        <v>506</v>
      </c>
      <c r="E1129" s="64"/>
      <c r="F1129" s="222" t="s">
        <v>13622</v>
      </c>
      <c r="G1129" s="64"/>
      <c r="H1129" s="64"/>
      <c r="I1129" s="177"/>
      <c r="J1129" s="64"/>
      <c r="K1129" s="64"/>
      <c r="L1129" s="62"/>
      <c r="M1129" s="223"/>
      <c r="N1129" s="43"/>
      <c r="O1129" s="43"/>
      <c r="P1129" s="43"/>
      <c r="Q1129" s="43"/>
      <c r="R1129" s="43"/>
      <c r="S1129" s="43"/>
      <c r="T1129" s="79"/>
      <c r="AT1129" s="25" t="s">
        <v>506</v>
      </c>
      <c r="AU1129" s="25" t="s">
        <v>82</v>
      </c>
    </row>
    <row r="1130" spans="2:65" s="1" customFormat="1" ht="24">
      <c r="B1130" s="42"/>
      <c r="C1130" s="64"/>
      <c r="D1130" s="227" t="s">
        <v>2254</v>
      </c>
      <c r="E1130" s="64"/>
      <c r="F1130" s="273" t="s">
        <v>13623</v>
      </c>
      <c r="G1130" s="64"/>
      <c r="H1130" s="64"/>
      <c r="I1130" s="177"/>
      <c r="J1130" s="64"/>
      <c r="K1130" s="64"/>
      <c r="L1130" s="62"/>
      <c r="M1130" s="223"/>
      <c r="N1130" s="43"/>
      <c r="O1130" s="43"/>
      <c r="P1130" s="43"/>
      <c r="Q1130" s="43"/>
      <c r="R1130" s="43"/>
      <c r="S1130" s="43"/>
      <c r="T1130" s="79"/>
      <c r="AT1130" s="25" t="s">
        <v>2254</v>
      </c>
      <c r="AU1130" s="25" t="s">
        <v>82</v>
      </c>
    </row>
    <row r="1131" spans="2:65" s="1" customFormat="1" ht="16.5" customHeight="1">
      <c r="B1131" s="42"/>
      <c r="C1131" s="209" t="s">
        <v>3031</v>
      </c>
      <c r="D1131" s="209" t="s">
        <v>498</v>
      </c>
      <c r="E1131" s="210" t="s">
        <v>13624</v>
      </c>
      <c r="F1131" s="211" t="s">
        <v>13625</v>
      </c>
      <c r="G1131" s="212" t="s">
        <v>2537</v>
      </c>
      <c r="H1131" s="213">
        <v>1</v>
      </c>
      <c r="I1131" s="214"/>
      <c r="J1131" s="215">
        <f>ROUND(I1131*H1131,2)</f>
        <v>0</v>
      </c>
      <c r="K1131" s="211" t="s">
        <v>23</v>
      </c>
      <c r="L1131" s="62"/>
      <c r="M1131" s="216" t="s">
        <v>23</v>
      </c>
      <c r="N1131" s="217" t="s">
        <v>44</v>
      </c>
      <c r="O1131" s="43"/>
      <c r="P1131" s="218">
        <f>O1131*H1131</f>
        <v>0</v>
      </c>
      <c r="Q1131" s="218">
        <v>0</v>
      </c>
      <c r="R1131" s="218">
        <f>Q1131*H1131</f>
        <v>0</v>
      </c>
      <c r="S1131" s="218">
        <v>0</v>
      </c>
      <c r="T1131" s="219">
        <f>S1131*H1131</f>
        <v>0</v>
      </c>
      <c r="AR1131" s="25" t="s">
        <v>502</v>
      </c>
      <c r="AT1131" s="25" t="s">
        <v>498</v>
      </c>
      <c r="AU1131" s="25" t="s">
        <v>82</v>
      </c>
      <c r="AY1131" s="25" t="s">
        <v>492</v>
      </c>
      <c r="BE1131" s="220">
        <f>IF(N1131="základní",J1131,0)</f>
        <v>0</v>
      </c>
      <c r="BF1131" s="220">
        <f>IF(N1131="snížená",J1131,0)</f>
        <v>0</v>
      </c>
      <c r="BG1131" s="220">
        <f>IF(N1131="zákl. přenesená",J1131,0)</f>
        <v>0</v>
      </c>
      <c r="BH1131" s="220">
        <f>IF(N1131="sníž. přenesená",J1131,0)</f>
        <v>0</v>
      </c>
      <c r="BI1131" s="220">
        <f>IF(N1131="nulová",J1131,0)</f>
        <v>0</v>
      </c>
      <c r="BJ1131" s="25" t="s">
        <v>80</v>
      </c>
      <c r="BK1131" s="220">
        <f>ROUND(I1131*H1131,2)</f>
        <v>0</v>
      </c>
      <c r="BL1131" s="25" t="s">
        <v>502</v>
      </c>
      <c r="BM1131" s="25" t="s">
        <v>5057</v>
      </c>
    </row>
    <row r="1132" spans="2:65" s="1" customFormat="1">
      <c r="B1132" s="42"/>
      <c r="C1132" s="64"/>
      <c r="D1132" s="221" t="s">
        <v>506</v>
      </c>
      <c r="E1132" s="64"/>
      <c r="F1132" s="222" t="s">
        <v>13625</v>
      </c>
      <c r="G1132" s="64"/>
      <c r="H1132" s="64"/>
      <c r="I1132" s="177"/>
      <c r="J1132" s="64"/>
      <c r="K1132" s="64"/>
      <c r="L1132" s="62"/>
      <c r="M1132" s="223"/>
      <c r="N1132" s="43"/>
      <c r="O1132" s="43"/>
      <c r="P1132" s="43"/>
      <c r="Q1132" s="43"/>
      <c r="R1132" s="43"/>
      <c r="S1132" s="43"/>
      <c r="T1132" s="79"/>
      <c r="AT1132" s="25" t="s">
        <v>506</v>
      </c>
      <c r="AU1132" s="25" t="s">
        <v>82</v>
      </c>
    </row>
    <row r="1133" spans="2:65" s="1" customFormat="1" ht="48">
      <c r="B1133" s="42"/>
      <c r="C1133" s="64"/>
      <c r="D1133" s="227" t="s">
        <v>2254</v>
      </c>
      <c r="E1133" s="64"/>
      <c r="F1133" s="273" t="s">
        <v>13626</v>
      </c>
      <c r="G1133" s="64"/>
      <c r="H1133" s="64"/>
      <c r="I1133" s="177"/>
      <c r="J1133" s="64"/>
      <c r="K1133" s="64"/>
      <c r="L1133" s="62"/>
      <c r="M1133" s="223"/>
      <c r="N1133" s="43"/>
      <c r="O1133" s="43"/>
      <c r="P1133" s="43"/>
      <c r="Q1133" s="43"/>
      <c r="R1133" s="43"/>
      <c r="S1133" s="43"/>
      <c r="T1133" s="79"/>
      <c r="AT1133" s="25" t="s">
        <v>2254</v>
      </c>
      <c r="AU1133" s="25" t="s">
        <v>82</v>
      </c>
    </row>
    <row r="1134" spans="2:65" s="1" customFormat="1" ht="16.5" customHeight="1">
      <c r="B1134" s="42"/>
      <c r="C1134" s="209" t="s">
        <v>3036</v>
      </c>
      <c r="D1134" s="209" t="s">
        <v>498</v>
      </c>
      <c r="E1134" s="210" t="s">
        <v>13718</v>
      </c>
      <c r="F1134" s="211" t="s">
        <v>13719</v>
      </c>
      <c r="G1134" s="212" t="s">
        <v>2537</v>
      </c>
      <c r="H1134" s="213">
        <v>1</v>
      </c>
      <c r="I1134" s="214"/>
      <c r="J1134" s="215">
        <f>ROUND(I1134*H1134,2)</f>
        <v>0</v>
      </c>
      <c r="K1134" s="211" t="s">
        <v>23</v>
      </c>
      <c r="L1134" s="62"/>
      <c r="M1134" s="216" t="s">
        <v>23</v>
      </c>
      <c r="N1134" s="217" t="s">
        <v>44</v>
      </c>
      <c r="O1134" s="43"/>
      <c r="P1134" s="218">
        <f>O1134*H1134</f>
        <v>0</v>
      </c>
      <c r="Q1134" s="218">
        <v>0</v>
      </c>
      <c r="R1134" s="218">
        <f>Q1134*H1134</f>
        <v>0</v>
      </c>
      <c r="S1134" s="218">
        <v>0</v>
      </c>
      <c r="T1134" s="219">
        <f>S1134*H1134</f>
        <v>0</v>
      </c>
      <c r="AR1134" s="25" t="s">
        <v>502</v>
      </c>
      <c r="AT1134" s="25" t="s">
        <v>498</v>
      </c>
      <c r="AU1134" s="25" t="s">
        <v>82</v>
      </c>
      <c r="AY1134" s="25" t="s">
        <v>492</v>
      </c>
      <c r="BE1134" s="220">
        <f>IF(N1134="základní",J1134,0)</f>
        <v>0</v>
      </c>
      <c r="BF1134" s="220">
        <f>IF(N1134="snížená",J1134,0)</f>
        <v>0</v>
      </c>
      <c r="BG1134" s="220">
        <f>IF(N1134="zákl. přenesená",J1134,0)</f>
        <v>0</v>
      </c>
      <c r="BH1134" s="220">
        <f>IF(N1134="sníž. přenesená",J1134,0)</f>
        <v>0</v>
      </c>
      <c r="BI1134" s="220">
        <f>IF(N1134="nulová",J1134,0)</f>
        <v>0</v>
      </c>
      <c r="BJ1134" s="25" t="s">
        <v>80</v>
      </c>
      <c r="BK1134" s="220">
        <f>ROUND(I1134*H1134,2)</f>
        <v>0</v>
      </c>
      <c r="BL1134" s="25" t="s">
        <v>502</v>
      </c>
      <c r="BM1134" s="25" t="s">
        <v>5065</v>
      </c>
    </row>
    <row r="1135" spans="2:65" s="1" customFormat="1">
      <c r="B1135" s="42"/>
      <c r="C1135" s="64"/>
      <c r="D1135" s="221" t="s">
        <v>506</v>
      </c>
      <c r="E1135" s="64"/>
      <c r="F1135" s="222" t="s">
        <v>13719</v>
      </c>
      <c r="G1135" s="64"/>
      <c r="H1135" s="64"/>
      <c r="I1135" s="177"/>
      <c r="J1135" s="64"/>
      <c r="K1135" s="64"/>
      <c r="L1135" s="62"/>
      <c r="M1135" s="223"/>
      <c r="N1135" s="43"/>
      <c r="O1135" s="43"/>
      <c r="P1135" s="43"/>
      <c r="Q1135" s="43"/>
      <c r="R1135" s="43"/>
      <c r="S1135" s="43"/>
      <c r="T1135" s="79"/>
      <c r="AT1135" s="25" t="s">
        <v>506</v>
      </c>
      <c r="AU1135" s="25" t="s">
        <v>82</v>
      </c>
    </row>
    <row r="1136" spans="2:65" s="1" customFormat="1" ht="144">
      <c r="B1136" s="42"/>
      <c r="C1136" s="64"/>
      <c r="D1136" s="227" t="s">
        <v>2254</v>
      </c>
      <c r="E1136" s="64"/>
      <c r="F1136" s="273" t="s">
        <v>13720</v>
      </c>
      <c r="G1136" s="64"/>
      <c r="H1136" s="64"/>
      <c r="I1136" s="177"/>
      <c r="J1136" s="64"/>
      <c r="K1136" s="64"/>
      <c r="L1136" s="62"/>
      <c r="M1136" s="223"/>
      <c r="N1136" s="43"/>
      <c r="O1136" s="43"/>
      <c r="P1136" s="43"/>
      <c r="Q1136" s="43"/>
      <c r="R1136" s="43"/>
      <c r="S1136" s="43"/>
      <c r="T1136" s="79"/>
      <c r="AT1136" s="25" t="s">
        <v>2254</v>
      </c>
      <c r="AU1136" s="25" t="s">
        <v>82</v>
      </c>
    </row>
    <row r="1137" spans="2:65" s="1" customFormat="1" ht="16.5" customHeight="1">
      <c r="B1137" s="42"/>
      <c r="C1137" s="209" t="s">
        <v>3055</v>
      </c>
      <c r="D1137" s="209" t="s">
        <v>498</v>
      </c>
      <c r="E1137" s="210" t="s">
        <v>13721</v>
      </c>
      <c r="F1137" s="211" t="s">
        <v>13719</v>
      </c>
      <c r="G1137" s="212" t="s">
        <v>2537</v>
      </c>
      <c r="H1137" s="213">
        <v>2</v>
      </c>
      <c r="I1137" s="214"/>
      <c r="J1137" s="215">
        <f>ROUND(I1137*H1137,2)</f>
        <v>0</v>
      </c>
      <c r="K1137" s="211" t="s">
        <v>23</v>
      </c>
      <c r="L1137" s="62"/>
      <c r="M1137" s="216" t="s">
        <v>23</v>
      </c>
      <c r="N1137" s="217" t="s">
        <v>44</v>
      </c>
      <c r="O1137" s="43"/>
      <c r="P1137" s="218">
        <f>O1137*H1137</f>
        <v>0</v>
      </c>
      <c r="Q1137" s="218">
        <v>0</v>
      </c>
      <c r="R1137" s="218">
        <f>Q1137*H1137</f>
        <v>0</v>
      </c>
      <c r="S1137" s="218">
        <v>0</v>
      </c>
      <c r="T1137" s="219">
        <f>S1137*H1137</f>
        <v>0</v>
      </c>
      <c r="AR1137" s="25" t="s">
        <v>502</v>
      </c>
      <c r="AT1137" s="25" t="s">
        <v>498</v>
      </c>
      <c r="AU1137" s="25" t="s">
        <v>82</v>
      </c>
      <c r="AY1137" s="25" t="s">
        <v>492</v>
      </c>
      <c r="BE1137" s="220">
        <f>IF(N1137="základní",J1137,0)</f>
        <v>0</v>
      </c>
      <c r="BF1137" s="220">
        <f>IF(N1137="snížená",J1137,0)</f>
        <v>0</v>
      </c>
      <c r="BG1137" s="220">
        <f>IF(N1137="zákl. přenesená",J1137,0)</f>
        <v>0</v>
      </c>
      <c r="BH1137" s="220">
        <f>IF(N1137="sníž. přenesená",J1137,0)</f>
        <v>0</v>
      </c>
      <c r="BI1137" s="220">
        <f>IF(N1137="nulová",J1137,0)</f>
        <v>0</v>
      </c>
      <c r="BJ1137" s="25" t="s">
        <v>80</v>
      </c>
      <c r="BK1137" s="220">
        <f>ROUND(I1137*H1137,2)</f>
        <v>0</v>
      </c>
      <c r="BL1137" s="25" t="s">
        <v>502</v>
      </c>
      <c r="BM1137" s="25" t="s">
        <v>5076</v>
      </c>
    </row>
    <row r="1138" spans="2:65" s="1" customFormat="1">
      <c r="B1138" s="42"/>
      <c r="C1138" s="64"/>
      <c r="D1138" s="221" t="s">
        <v>506</v>
      </c>
      <c r="E1138" s="64"/>
      <c r="F1138" s="222" t="s">
        <v>13719</v>
      </c>
      <c r="G1138" s="64"/>
      <c r="H1138" s="64"/>
      <c r="I1138" s="177"/>
      <c r="J1138" s="64"/>
      <c r="K1138" s="64"/>
      <c r="L1138" s="62"/>
      <c r="M1138" s="223"/>
      <c r="N1138" s="43"/>
      <c r="O1138" s="43"/>
      <c r="P1138" s="43"/>
      <c r="Q1138" s="43"/>
      <c r="R1138" s="43"/>
      <c r="S1138" s="43"/>
      <c r="T1138" s="79"/>
      <c r="AT1138" s="25" t="s">
        <v>506</v>
      </c>
      <c r="AU1138" s="25" t="s">
        <v>82</v>
      </c>
    </row>
    <row r="1139" spans="2:65" s="1" customFormat="1" ht="24">
      <c r="B1139" s="42"/>
      <c r="C1139" s="64"/>
      <c r="D1139" s="227" t="s">
        <v>2254</v>
      </c>
      <c r="E1139" s="64"/>
      <c r="F1139" s="273" t="s">
        <v>13722</v>
      </c>
      <c r="G1139" s="64"/>
      <c r="H1139" s="64"/>
      <c r="I1139" s="177"/>
      <c r="J1139" s="64"/>
      <c r="K1139" s="64"/>
      <c r="L1139" s="62"/>
      <c r="M1139" s="223"/>
      <c r="N1139" s="43"/>
      <c r="O1139" s="43"/>
      <c r="P1139" s="43"/>
      <c r="Q1139" s="43"/>
      <c r="R1139" s="43"/>
      <c r="S1139" s="43"/>
      <c r="T1139" s="79"/>
      <c r="AT1139" s="25" t="s">
        <v>2254</v>
      </c>
      <c r="AU1139" s="25" t="s">
        <v>82</v>
      </c>
    </row>
    <row r="1140" spans="2:65" s="1" customFormat="1" ht="16.5" customHeight="1">
      <c r="B1140" s="42"/>
      <c r="C1140" s="209" t="s">
        <v>3064</v>
      </c>
      <c r="D1140" s="209" t="s">
        <v>498</v>
      </c>
      <c r="E1140" s="210" t="s">
        <v>13698</v>
      </c>
      <c r="F1140" s="211" t="s">
        <v>13699</v>
      </c>
      <c r="G1140" s="212" t="s">
        <v>2537</v>
      </c>
      <c r="H1140" s="213">
        <v>1</v>
      </c>
      <c r="I1140" s="214"/>
      <c r="J1140" s="215">
        <f>ROUND(I1140*H1140,2)</f>
        <v>0</v>
      </c>
      <c r="K1140" s="211" t="s">
        <v>23</v>
      </c>
      <c r="L1140" s="62"/>
      <c r="M1140" s="216" t="s">
        <v>23</v>
      </c>
      <c r="N1140" s="217" t="s">
        <v>44</v>
      </c>
      <c r="O1140" s="43"/>
      <c r="P1140" s="218">
        <f>O1140*H1140</f>
        <v>0</v>
      </c>
      <c r="Q1140" s="218">
        <v>0</v>
      </c>
      <c r="R1140" s="218">
        <f>Q1140*H1140</f>
        <v>0</v>
      </c>
      <c r="S1140" s="218">
        <v>0</v>
      </c>
      <c r="T1140" s="219">
        <f>S1140*H1140</f>
        <v>0</v>
      </c>
      <c r="AR1140" s="25" t="s">
        <v>502</v>
      </c>
      <c r="AT1140" s="25" t="s">
        <v>498</v>
      </c>
      <c r="AU1140" s="25" t="s">
        <v>82</v>
      </c>
      <c r="AY1140" s="25" t="s">
        <v>492</v>
      </c>
      <c r="BE1140" s="220">
        <f>IF(N1140="základní",J1140,0)</f>
        <v>0</v>
      </c>
      <c r="BF1140" s="220">
        <f>IF(N1140="snížená",J1140,0)</f>
        <v>0</v>
      </c>
      <c r="BG1140" s="220">
        <f>IF(N1140="zákl. přenesená",J1140,0)</f>
        <v>0</v>
      </c>
      <c r="BH1140" s="220">
        <f>IF(N1140="sníž. přenesená",J1140,0)</f>
        <v>0</v>
      </c>
      <c r="BI1140" s="220">
        <f>IF(N1140="nulová",J1140,0)</f>
        <v>0</v>
      </c>
      <c r="BJ1140" s="25" t="s">
        <v>80</v>
      </c>
      <c r="BK1140" s="220">
        <f>ROUND(I1140*H1140,2)</f>
        <v>0</v>
      </c>
      <c r="BL1140" s="25" t="s">
        <v>502</v>
      </c>
      <c r="BM1140" s="25" t="s">
        <v>5084</v>
      </c>
    </row>
    <row r="1141" spans="2:65" s="1" customFormat="1">
      <c r="B1141" s="42"/>
      <c r="C1141" s="64"/>
      <c r="D1141" s="221" t="s">
        <v>506</v>
      </c>
      <c r="E1141" s="64"/>
      <c r="F1141" s="222" t="s">
        <v>13699</v>
      </c>
      <c r="G1141" s="64"/>
      <c r="H1141" s="64"/>
      <c r="I1141" s="177"/>
      <c r="J1141" s="64"/>
      <c r="K1141" s="64"/>
      <c r="L1141" s="62"/>
      <c r="M1141" s="223"/>
      <c r="N1141" s="43"/>
      <c r="O1141" s="43"/>
      <c r="P1141" s="43"/>
      <c r="Q1141" s="43"/>
      <c r="R1141" s="43"/>
      <c r="S1141" s="43"/>
      <c r="T1141" s="79"/>
      <c r="AT1141" s="25" t="s">
        <v>506</v>
      </c>
      <c r="AU1141" s="25" t="s">
        <v>82</v>
      </c>
    </row>
    <row r="1142" spans="2:65" s="1" customFormat="1" ht="60">
      <c r="B1142" s="42"/>
      <c r="C1142" s="64"/>
      <c r="D1142" s="227" t="s">
        <v>2254</v>
      </c>
      <c r="E1142" s="64"/>
      <c r="F1142" s="273" t="s">
        <v>13700</v>
      </c>
      <c r="G1142" s="64"/>
      <c r="H1142" s="64"/>
      <c r="I1142" s="177"/>
      <c r="J1142" s="64"/>
      <c r="K1142" s="64"/>
      <c r="L1142" s="62"/>
      <c r="M1142" s="223"/>
      <c r="N1142" s="43"/>
      <c r="O1142" s="43"/>
      <c r="P1142" s="43"/>
      <c r="Q1142" s="43"/>
      <c r="R1142" s="43"/>
      <c r="S1142" s="43"/>
      <c r="T1142" s="79"/>
      <c r="AT1142" s="25" t="s">
        <v>2254</v>
      </c>
      <c r="AU1142" s="25" t="s">
        <v>82</v>
      </c>
    </row>
    <row r="1143" spans="2:65" s="1" customFormat="1" ht="16.5" customHeight="1">
      <c r="B1143" s="42"/>
      <c r="C1143" s="209" t="s">
        <v>3073</v>
      </c>
      <c r="D1143" s="209" t="s">
        <v>498</v>
      </c>
      <c r="E1143" s="210" t="s">
        <v>13695</v>
      </c>
      <c r="F1143" s="211" t="s">
        <v>13696</v>
      </c>
      <c r="G1143" s="212" t="s">
        <v>2537</v>
      </c>
      <c r="H1143" s="213">
        <v>1</v>
      </c>
      <c r="I1143" s="214"/>
      <c r="J1143" s="215">
        <f>ROUND(I1143*H1143,2)</f>
        <v>0</v>
      </c>
      <c r="K1143" s="211" t="s">
        <v>23</v>
      </c>
      <c r="L1143" s="62"/>
      <c r="M1143" s="216" t="s">
        <v>23</v>
      </c>
      <c r="N1143" s="217" t="s">
        <v>44</v>
      </c>
      <c r="O1143" s="43"/>
      <c r="P1143" s="218">
        <f>O1143*H1143</f>
        <v>0</v>
      </c>
      <c r="Q1143" s="218">
        <v>0</v>
      </c>
      <c r="R1143" s="218">
        <f>Q1143*H1143</f>
        <v>0</v>
      </c>
      <c r="S1143" s="218">
        <v>0</v>
      </c>
      <c r="T1143" s="219">
        <f>S1143*H1143</f>
        <v>0</v>
      </c>
      <c r="AR1143" s="25" t="s">
        <v>502</v>
      </c>
      <c r="AT1143" s="25" t="s">
        <v>498</v>
      </c>
      <c r="AU1143" s="25" t="s">
        <v>82</v>
      </c>
      <c r="AY1143" s="25" t="s">
        <v>492</v>
      </c>
      <c r="BE1143" s="220">
        <f>IF(N1143="základní",J1143,0)</f>
        <v>0</v>
      </c>
      <c r="BF1143" s="220">
        <f>IF(N1143="snížená",J1143,0)</f>
        <v>0</v>
      </c>
      <c r="BG1143" s="220">
        <f>IF(N1143="zákl. přenesená",J1143,0)</f>
        <v>0</v>
      </c>
      <c r="BH1143" s="220">
        <f>IF(N1143="sníž. přenesená",J1143,0)</f>
        <v>0</v>
      </c>
      <c r="BI1143" s="220">
        <f>IF(N1143="nulová",J1143,0)</f>
        <v>0</v>
      </c>
      <c r="BJ1143" s="25" t="s">
        <v>80</v>
      </c>
      <c r="BK1143" s="220">
        <f>ROUND(I1143*H1143,2)</f>
        <v>0</v>
      </c>
      <c r="BL1143" s="25" t="s">
        <v>502</v>
      </c>
      <c r="BM1143" s="25" t="s">
        <v>5092</v>
      </c>
    </row>
    <row r="1144" spans="2:65" s="1" customFormat="1">
      <c r="B1144" s="42"/>
      <c r="C1144" s="64"/>
      <c r="D1144" s="221" t="s">
        <v>506</v>
      </c>
      <c r="E1144" s="64"/>
      <c r="F1144" s="222" t="s">
        <v>13696</v>
      </c>
      <c r="G1144" s="64"/>
      <c r="H1144" s="64"/>
      <c r="I1144" s="177"/>
      <c r="J1144" s="64"/>
      <c r="K1144" s="64"/>
      <c r="L1144" s="62"/>
      <c r="M1144" s="223"/>
      <c r="N1144" s="43"/>
      <c r="O1144" s="43"/>
      <c r="P1144" s="43"/>
      <c r="Q1144" s="43"/>
      <c r="R1144" s="43"/>
      <c r="S1144" s="43"/>
      <c r="T1144" s="79"/>
      <c r="AT1144" s="25" t="s">
        <v>506</v>
      </c>
      <c r="AU1144" s="25" t="s">
        <v>82</v>
      </c>
    </row>
    <row r="1145" spans="2:65" s="1" customFormat="1" ht="48">
      <c r="B1145" s="42"/>
      <c r="C1145" s="64"/>
      <c r="D1145" s="227" t="s">
        <v>2254</v>
      </c>
      <c r="E1145" s="64"/>
      <c r="F1145" s="273" t="s">
        <v>13697</v>
      </c>
      <c r="G1145" s="64"/>
      <c r="H1145" s="64"/>
      <c r="I1145" s="177"/>
      <c r="J1145" s="64"/>
      <c r="K1145" s="64"/>
      <c r="L1145" s="62"/>
      <c r="M1145" s="223"/>
      <c r="N1145" s="43"/>
      <c r="O1145" s="43"/>
      <c r="P1145" s="43"/>
      <c r="Q1145" s="43"/>
      <c r="R1145" s="43"/>
      <c r="S1145" s="43"/>
      <c r="T1145" s="79"/>
      <c r="AT1145" s="25" t="s">
        <v>2254</v>
      </c>
      <c r="AU1145" s="25" t="s">
        <v>82</v>
      </c>
    </row>
    <row r="1146" spans="2:65" s="1" customFormat="1" ht="16.5" customHeight="1">
      <c r="B1146" s="42"/>
      <c r="C1146" s="209" t="s">
        <v>3080</v>
      </c>
      <c r="D1146" s="209" t="s">
        <v>498</v>
      </c>
      <c r="E1146" s="210" t="s">
        <v>13723</v>
      </c>
      <c r="F1146" s="211" t="s">
        <v>13724</v>
      </c>
      <c r="G1146" s="212" t="s">
        <v>2537</v>
      </c>
      <c r="H1146" s="213">
        <v>1</v>
      </c>
      <c r="I1146" s="214"/>
      <c r="J1146" s="215">
        <f>ROUND(I1146*H1146,2)</f>
        <v>0</v>
      </c>
      <c r="K1146" s="211" t="s">
        <v>23</v>
      </c>
      <c r="L1146" s="62"/>
      <c r="M1146" s="216" t="s">
        <v>23</v>
      </c>
      <c r="N1146" s="217" t="s">
        <v>44</v>
      </c>
      <c r="O1146" s="43"/>
      <c r="P1146" s="218">
        <f>O1146*H1146</f>
        <v>0</v>
      </c>
      <c r="Q1146" s="218">
        <v>0</v>
      </c>
      <c r="R1146" s="218">
        <f>Q1146*H1146</f>
        <v>0</v>
      </c>
      <c r="S1146" s="218">
        <v>0</v>
      </c>
      <c r="T1146" s="219">
        <f>S1146*H1146</f>
        <v>0</v>
      </c>
      <c r="AR1146" s="25" t="s">
        <v>502</v>
      </c>
      <c r="AT1146" s="25" t="s">
        <v>498</v>
      </c>
      <c r="AU1146" s="25" t="s">
        <v>82</v>
      </c>
      <c r="AY1146" s="25" t="s">
        <v>492</v>
      </c>
      <c r="BE1146" s="220">
        <f>IF(N1146="základní",J1146,0)</f>
        <v>0</v>
      </c>
      <c r="BF1146" s="220">
        <f>IF(N1146="snížená",J1146,0)</f>
        <v>0</v>
      </c>
      <c r="BG1146" s="220">
        <f>IF(N1146="zákl. přenesená",J1146,0)</f>
        <v>0</v>
      </c>
      <c r="BH1146" s="220">
        <f>IF(N1146="sníž. přenesená",J1146,0)</f>
        <v>0</v>
      </c>
      <c r="BI1146" s="220">
        <f>IF(N1146="nulová",J1146,0)</f>
        <v>0</v>
      </c>
      <c r="BJ1146" s="25" t="s">
        <v>80</v>
      </c>
      <c r="BK1146" s="220">
        <f>ROUND(I1146*H1146,2)</f>
        <v>0</v>
      </c>
      <c r="BL1146" s="25" t="s">
        <v>502</v>
      </c>
      <c r="BM1146" s="25" t="s">
        <v>5100</v>
      </c>
    </row>
    <row r="1147" spans="2:65" s="1" customFormat="1">
      <c r="B1147" s="42"/>
      <c r="C1147" s="64"/>
      <c r="D1147" s="221" t="s">
        <v>506</v>
      </c>
      <c r="E1147" s="64"/>
      <c r="F1147" s="222" t="s">
        <v>13724</v>
      </c>
      <c r="G1147" s="64"/>
      <c r="H1147" s="64"/>
      <c r="I1147" s="177"/>
      <c r="J1147" s="64"/>
      <c r="K1147" s="64"/>
      <c r="L1147" s="62"/>
      <c r="M1147" s="223"/>
      <c r="N1147" s="43"/>
      <c r="O1147" s="43"/>
      <c r="P1147" s="43"/>
      <c r="Q1147" s="43"/>
      <c r="R1147" s="43"/>
      <c r="S1147" s="43"/>
      <c r="T1147" s="79"/>
      <c r="AT1147" s="25" t="s">
        <v>506</v>
      </c>
      <c r="AU1147" s="25" t="s">
        <v>82</v>
      </c>
    </row>
    <row r="1148" spans="2:65" s="1" customFormat="1" ht="60">
      <c r="B1148" s="42"/>
      <c r="C1148" s="64"/>
      <c r="D1148" s="227" t="s">
        <v>2254</v>
      </c>
      <c r="E1148" s="64"/>
      <c r="F1148" s="273" t="s">
        <v>13725</v>
      </c>
      <c r="G1148" s="64"/>
      <c r="H1148" s="64"/>
      <c r="I1148" s="177"/>
      <c r="J1148" s="64"/>
      <c r="K1148" s="64"/>
      <c r="L1148" s="62"/>
      <c r="M1148" s="223"/>
      <c r="N1148" s="43"/>
      <c r="O1148" s="43"/>
      <c r="P1148" s="43"/>
      <c r="Q1148" s="43"/>
      <c r="R1148" s="43"/>
      <c r="S1148" s="43"/>
      <c r="T1148" s="79"/>
      <c r="AT1148" s="25" t="s">
        <v>2254</v>
      </c>
      <c r="AU1148" s="25" t="s">
        <v>82</v>
      </c>
    </row>
    <row r="1149" spans="2:65" s="1" customFormat="1" ht="16.5" customHeight="1">
      <c r="B1149" s="42"/>
      <c r="C1149" s="209" t="s">
        <v>3086</v>
      </c>
      <c r="D1149" s="209" t="s">
        <v>498</v>
      </c>
      <c r="E1149" s="210" t="s">
        <v>13627</v>
      </c>
      <c r="F1149" s="211" t="s">
        <v>13628</v>
      </c>
      <c r="G1149" s="212" t="s">
        <v>2537</v>
      </c>
      <c r="H1149" s="213">
        <v>1</v>
      </c>
      <c r="I1149" s="214"/>
      <c r="J1149" s="215">
        <f>ROUND(I1149*H1149,2)</f>
        <v>0</v>
      </c>
      <c r="K1149" s="211" t="s">
        <v>23</v>
      </c>
      <c r="L1149" s="62"/>
      <c r="M1149" s="216" t="s">
        <v>23</v>
      </c>
      <c r="N1149" s="217" t="s">
        <v>44</v>
      </c>
      <c r="O1149" s="43"/>
      <c r="P1149" s="218">
        <f>O1149*H1149</f>
        <v>0</v>
      </c>
      <c r="Q1149" s="218">
        <v>0</v>
      </c>
      <c r="R1149" s="218">
        <f>Q1149*H1149</f>
        <v>0</v>
      </c>
      <c r="S1149" s="218">
        <v>0</v>
      </c>
      <c r="T1149" s="219">
        <f>S1149*H1149</f>
        <v>0</v>
      </c>
      <c r="AR1149" s="25" t="s">
        <v>502</v>
      </c>
      <c r="AT1149" s="25" t="s">
        <v>498</v>
      </c>
      <c r="AU1149" s="25" t="s">
        <v>82</v>
      </c>
      <c r="AY1149" s="25" t="s">
        <v>492</v>
      </c>
      <c r="BE1149" s="220">
        <f>IF(N1149="základní",J1149,0)</f>
        <v>0</v>
      </c>
      <c r="BF1149" s="220">
        <f>IF(N1149="snížená",J1149,0)</f>
        <v>0</v>
      </c>
      <c r="BG1149" s="220">
        <f>IF(N1149="zákl. přenesená",J1149,0)</f>
        <v>0</v>
      </c>
      <c r="BH1149" s="220">
        <f>IF(N1149="sníž. přenesená",J1149,0)</f>
        <v>0</v>
      </c>
      <c r="BI1149" s="220">
        <f>IF(N1149="nulová",J1149,0)</f>
        <v>0</v>
      </c>
      <c r="BJ1149" s="25" t="s">
        <v>80</v>
      </c>
      <c r="BK1149" s="220">
        <f>ROUND(I1149*H1149,2)</f>
        <v>0</v>
      </c>
      <c r="BL1149" s="25" t="s">
        <v>502</v>
      </c>
      <c r="BM1149" s="25" t="s">
        <v>5108</v>
      </c>
    </row>
    <row r="1150" spans="2:65" s="1" customFormat="1">
      <c r="B1150" s="42"/>
      <c r="C1150" s="64"/>
      <c r="D1150" s="221" t="s">
        <v>506</v>
      </c>
      <c r="E1150" s="64"/>
      <c r="F1150" s="222" t="s">
        <v>13628</v>
      </c>
      <c r="G1150" s="64"/>
      <c r="H1150" s="64"/>
      <c r="I1150" s="177"/>
      <c r="J1150" s="64"/>
      <c r="K1150" s="64"/>
      <c r="L1150" s="62"/>
      <c r="M1150" s="223"/>
      <c r="N1150" s="43"/>
      <c r="O1150" s="43"/>
      <c r="P1150" s="43"/>
      <c r="Q1150" s="43"/>
      <c r="R1150" s="43"/>
      <c r="S1150" s="43"/>
      <c r="T1150" s="79"/>
      <c r="AT1150" s="25" t="s">
        <v>506</v>
      </c>
      <c r="AU1150" s="25" t="s">
        <v>82</v>
      </c>
    </row>
    <row r="1151" spans="2:65" s="1" customFormat="1" ht="60">
      <c r="B1151" s="42"/>
      <c r="C1151" s="64"/>
      <c r="D1151" s="227" t="s">
        <v>2254</v>
      </c>
      <c r="E1151" s="64"/>
      <c r="F1151" s="273" t="s">
        <v>13629</v>
      </c>
      <c r="G1151" s="64"/>
      <c r="H1151" s="64"/>
      <c r="I1151" s="177"/>
      <c r="J1151" s="64"/>
      <c r="K1151" s="64"/>
      <c r="L1151" s="62"/>
      <c r="M1151" s="223"/>
      <c r="N1151" s="43"/>
      <c r="O1151" s="43"/>
      <c r="P1151" s="43"/>
      <c r="Q1151" s="43"/>
      <c r="R1151" s="43"/>
      <c r="S1151" s="43"/>
      <c r="T1151" s="79"/>
      <c r="AT1151" s="25" t="s">
        <v>2254</v>
      </c>
      <c r="AU1151" s="25" t="s">
        <v>82</v>
      </c>
    </row>
    <row r="1152" spans="2:65" s="1" customFormat="1" ht="16.5" customHeight="1">
      <c r="B1152" s="42"/>
      <c r="C1152" s="209" t="s">
        <v>3091</v>
      </c>
      <c r="D1152" s="209" t="s">
        <v>498</v>
      </c>
      <c r="E1152" s="210" t="s">
        <v>13726</v>
      </c>
      <c r="F1152" s="211" t="s">
        <v>13727</v>
      </c>
      <c r="G1152" s="212" t="s">
        <v>2537</v>
      </c>
      <c r="H1152" s="213">
        <v>2</v>
      </c>
      <c r="I1152" s="214"/>
      <c r="J1152" s="215">
        <f>ROUND(I1152*H1152,2)</f>
        <v>0</v>
      </c>
      <c r="K1152" s="211" t="s">
        <v>23</v>
      </c>
      <c r="L1152" s="62"/>
      <c r="M1152" s="216" t="s">
        <v>23</v>
      </c>
      <c r="N1152" s="217" t="s">
        <v>44</v>
      </c>
      <c r="O1152" s="43"/>
      <c r="P1152" s="218">
        <f>O1152*H1152</f>
        <v>0</v>
      </c>
      <c r="Q1152" s="218">
        <v>0</v>
      </c>
      <c r="R1152" s="218">
        <f>Q1152*H1152</f>
        <v>0</v>
      </c>
      <c r="S1152" s="218">
        <v>0</v>
      </c>
      <c r="T1152" s="219">
        <f>S1152*H1152</f>
        <v>0</v>
      </c>
      <c r="AR1152" s="25" t="s">
        <v>502</v>
      </c>
      <c r="AT1152" s="25" t="s">
        <v>498</v>
      </c>
      <c r="AU1152" s="25" t="s">
        <v>82</v>
      </c>
      <c r="AY1152" s="25" t="s">
        <v>492</v>
      </c>
      <c r="BE1152" s="220">
        <f>IF(N1152="základní",J1152,0)</f>
        <v>0</v>
      </c>
      <c r="BF1152" s="220">
        <f>IF(N1152="snížená",J1152,0)</f>
        <v>0</v>
      </c>
      <c r="BG1152" s="220">
        <f>IF(N1152="zákl. přenesená",J1152,0)</f>
        <v>0</v>
      </c>
      <c r="BH1152" s="220">
        <f>IF(N1152="sníž. přenesená",J1152,0)</f>
        <v>0</v>
      </c>
      <c r="BI1152" s="220">
        <f>IF(N1152="nulová",J1152,0)</f>
        <v>0</v>
      </c>
      <c r="BJ1152" s="25" t="s">
        <v>80</v>
      </c>
      <c r="BK1152" s="220">
        <f>ROUND(I1152*H1152,2)</f>
        <v>0</v>
      </c>
      <c r="BL1152" s="25" t="s">
        <v>502</v>
      </c>
      <c r="BM1152" s="25" t="s">
        <v>5119</v>
      </c>
    </row>
    <row r="1153" spans="2:65" s="1" customFormat="1">
      <c r="B1153" s="42"/>
      <c r="C1153" s="64"/>
      <c r="D1153" s="221" t="s">
        <v>506</v>
      </c>
      <c r="E1153" s="64"/>
      <c r="F1153" s="222" t="s">
        <v>13727</v>
      </c>
      <c r="G1153" s="64"/>
      <c r="H1153" s="64"/>
      <c r="I1153" s="177"/>
      <c r="J1153" s="64"/>
      <c r="K1153" s="64"/>
      <c r="L1153" s="62"/>
      <c r="M1153" s="223"/>
      <c r="N1153" s="43"/>
      <c r="O1153" s="43"/>
      <c r="P1153" s="43"/>
      <c r="Q1153" s="43"/>
      <c r="R1153" s="43"/>
      <c r="S1153" s="43"/>
      <c r="T1153" s="79"/>
      <c r="AT1153" s="25" t="s">
        <v>506</v>
      </c>
      <c r="AU1153" s="25" t="s">
        <v>82</v>
      </c>
    </row>
    <row r="1154" spans="2:65" s="1" customFormat="1" ht="36">
      <c r="B1154" s="42"/>
      <c r="C1154" s="64"/>
      <c r="D1154" s="227" t="s">
        <v>2254</v>
      </c>
      <c r="E1154" s="64"/>
      <c r="F1154" s="273" t="s">
        <v>13728</v>
      </c>
      <c r="G1154" s="64"/>
      <c r="H1154" s="64"/>
      <c r="I1154" s="177"/>
      <c r="J1154" s="64"/>
      <c r="K1154" s="64"/>
      <c r="L1154" s="62"/>
      <c r="M1154" s="223"/>
      <c r="N1154" s="43"/>
      <c r="O1154" s="43"/>
      <c r="P1154" s="43"/>
      <c r="Q1154" s="43"/>
      <c r="R1154" s="43"/>
      <c r="S1154" s="43"/>
      <c r="T1154" s="79"/>
      <c r="AT1154" s="25" t="s">
        <v>2254</v>
      </c>
      <c r="AU1154" s="25" t="s">
        <v>82</v>
      </c>
    </row>
    <row r="1155" spans="2:65" s="1" customFormat="1" ht="16.5" customHeight="1">
      <c r="B1155" s="42"/>
      <c r="C1155" s="209" t="s">
        <v>3097</v>
      </c>
      <c r="D1155" s="209" t="s">
        <v>498</v>
      </c>
      <c r="E1155" s="210" t="s">
        <v>13630</v>
      </c>
      <c r="F1155" s="211" t="s">
        <v>13631</v>
      </c>
      <c r="G1155" s="212" t="s">
        <v>13632</v>
      </c>
      <c r="H1155" s="213">
        <v>1</v>
      </c>
      <c r="I1155" s="214"/>
      <c r="J1155" s="215">
        <f>ROUND(I1155*H1155,2)</f>
        <v>0</v>
      </c>
      <c r="K1155" s="211" t="s">
        <v>23</v>
      </c>
      <c r="L1155" s="62"/>
      <c r="M1155" s="216" t="s">
        <v>23</v>
      </c>
      <c r="N1155" s="217" t="s">
        <v>44</v>
      </c>
      <c r="O1155" s="43"/>
      <c r="P1155" s="218">
        <f>O1155*H1155</f>
        <v>0</v>
      </c>
      <c r="Q1155" s="218">
        <v>0</v>
      </c>
      <c r="R1155" s="218">
        <f>Q1155*H1155</f>
        <v>0</v>
      </c>
      <c r="S1155" s="218">
        <v>0</v>
      </c>
      <c r="T1155" s="219">
        <f>S1155*H1155</f>
        <v>0</v>
      </c>
      <c r="AR1155" s="25" t="s">
        <v>502</v>
      </c>
      <c r="AT1155" s="25" t="s">
        <v>498</v>
      </c>
      <c r="AU1155" s="25" t="s">
        <v>82</v>
      </c>
      <c r="AY1155" s="25" t="s">
        <v>492</v>
      </c>
      <c r="BE1155" s="220">
        <f>IF(N1155="základní",J1155,0)</f>
        <v>0</v>
      </c>
      <c r="BF1155" s="220">
        <f>IF(N1155="snížená",J1155,0)</f>
        <v>0</v>
      </c>
      <c r="BG1155" s="220">
        <f>IF(N1155="zákl. přenesená",J1155,0)</f>
        <v>0</v>
      </c>
      <c r="BH1155" s="220">
        <f>IF(N1155="sníž. přenesená",J1155,0)</f>
        <v>0</v>
      </c>
      <c r="BI1155" s="220">
        <f>IF(N1155="nulová",J1155,0)</f>
        <v>0</v>
      </c>
      <c r="BJ1155" s="25" t="s">
        <v>80</v>
      </c>
      <c r="BK1155" s="220">
        <f>ROUND(I1155*H1155,2)</f>
        <v>0</v>
      </c>
      <c r="BL1155" s="25" t="s">
        <v>502</v>
      </c>
      <c r="BM1155" s="25" t="s">
        <v>5127</v>
      </c>
    </row>
    <row r="1156" spans="2:65" s="1" customFormat="1">
      <c r="B1156" s="42"/>
      <c r="C1156" s="64"/>
      <c r="D1156" s="221" t="s">
        <v>506</v>
      </c>
      <c r="E1156" s="64"/>
      <c r="F1156" s="222" t="s">
        <v>13631</v>
      </c>
      <c r="G1156" s="64"/>
      <c r="H1156" s="64"/>
      <c r="I1156" s="177"/>
      <c r="J1156" s="64"/>
      <c r="K1156" s="64"/>
      <c r="L1156" s="62"/>
      <c r="M1156" s="223"/>
      <c r="N1156" s="43"/>
      <c r="O1156" s="43"/>
      <c r="P1156" s="43"/>
      <c r="Q1156" s="43"/>
      <c r="R1156" s="43"/>
      <c r="S1156" s="43"/>
      <c r="T1156" s="79"/>
      <c r="AT1156" s="25" t="s">
        <v>506</v>
      </c>
      <c r="AU1156" s="25" t="s">
        <v>82</v>
      </c>
    </row>
    <row r="1157" spans="2:65" s="1" customFormat="1" ht="36">
      <c r="B1157" s="42"/>
      <c r="C1157" s="64"/>
      <c r="D1157" s="227" t="s">
        <v>2254</v>
      </c>
      <c r="E1157" s="64"/>
      <c r="F1157" s="273" t="s">
        <v>13633</v>
      </c>
      <c r="G1157" s="64"/>
      <c r="H1157" s="64"/>
      <c r="I1157" s="177"/>
      <c r="J1157" s="64"/>
      <c r="K1157" s="64"/>
      <c r="L1157" s="62"/>
      <c r="M1157" s="223"/>
      <c r="N1157" s="43"/>
      <c r="O1157" s="43"/>
      <c r="P1157" s="43"/>
      <c r="Q1157" s="43"/>
      <c r="R1157" s="43"/>
      <c r="S1157" s="43"/>
      <c r="T1157" s="79"/>
      <c r="AT1157" s="25" t="s">
        <v>2254</v>
      </c>
      <c r="AU1157" s="25" t="s">
        <v>82</v>
      </c>
    </row>
    <row r="1158" spans="2:65" s="1" customFormat="1" ht="16.5" customHeight="1">
      <c r="B1158" s="42"/>
      <c r="C1158" s="209" t="s">
        <v>3109</v>
      </c>
      <c r="D1158" s="209" t="s">
        <v>498</v>
      </c>
      <c r="E1158" s="210" t="s">
        <v>13732</v>
      </c>
      <c r="F1158" s="211" t="s">
        <v>13733</v>
      </c>
      <c r="G1158" s="212" t="s">
        <v>2537</v>
      </c>
      <c r="H1158" s="213">
        <v>1</v>
      </c>
      <c r="I1158" s="214"/>
      <c r="J1158" s="215">
        <f>ROUND(I1158*H1158,2)</f>
        <v>0</v>
      </c>
      <c r="K1158" s="211" t="s">
        <v>23</v>
      </c>
      <c r="L1158" s="62"/>
      <c r="M1158" s="216" t="s">
        <v>23</v>
      </c>
      <c r="N1158" s="217" t="s">
        <v>44</v>
      </c>
      <c r="O1158" s="43"/>
      <c r="P1158" s="218">
        <f>O1158*H1158</f>
        <v>0</v>
      </c>
      <c r="Q1158" s="218">
        <v>0</v>
      </c>
      <c r="R1158" s="218">
        <f>Q1158*H1158</f>
        <v>0</v>
      </c>
      <c r="S1158" s="218">
        <v>0</v>
      </c>
      <c r="T1158" s="219">
        <f>S1158*H1158</f>
        <v>0</v>
      </c>
      <c r="AR1158" s="25" t="s">
        <v>502</v>
      </c>
      <c r="AT1158" s="25" t="s">
        <v>498</v>
      </c>
      <c r="AU1158" s="25" t="s">
        <v>82</v>
      </c>
      <c r="AY1158" s="25" t="s">
        <v>492</v>
      </c>
      <c r="BE1158" s="220">
        <f>IF(N1158="základní",J1158,0)</f>
        <v>0</v>
      </c>
      <c r="BF1158" s="220">
        <f>IF(N1158="snížená",J1158,0)</f>
        <v>0</v>
      </c>
      <c r="BG1158" s="220">
        <f>IF(N1158="zákl. přenesená",J1158,0)</f>
        <v>0</v>
      </c>
      <c r="BH1158" s="220">
        <f>IF(N1158="sníž. přenesená",J1158,0)</f>
        <v>0</v>
      </c>
      <c r="BI1158" s="220">
        <f>IF(N1158="nulová",J1158,0)</f>
        <v>0</v>
      </c>
      <c r="BJ1158" s="25" t="s">
        <v>80</v>
      </c>
      <c r="BK1158" s="220">
        <f>ROUND(I1158*H1158,2)</f>
        <v>0</v>
      </c>
      <c r="BL1158" s="25" t="s">
        <v>502</v>
      </c>
      <c r="BM1158" s="25" t="s">
        <v>5135</v>
      </c>
    </row>
    <row r="1159" spans="2:65" s="1" customFormat="1">
      <c r="B1159" s="42"/>
      <c r="C1159" s="64"/>
      <c r="D1159" s="221" t="s">
        <v>506</v>
      </c>
      <c r="E1159" s="64"/>
      <c r="F1159" s="222" t="s">
        <v>13733</v>
      </c>
      <c r="G1159" s="64"/>
      <c r="H1159" s="64"/>
      <c r="I1159" s="177"/>
      <c r="J1159" s="64"/>
      <c r="K1159" s="64"/>
      <c r="L1159" s="62"/>
      <c r="M1159" s="223"/>
      <c r="N1159" s="43"/>
      <c r="O1159" s="43"/>
      <c r="P1159" s="43"/>
      <c r="Q1159" s="43"/>
      <c r="R1159" s="43"/>
      <c r="S1159" s="43"/>
      <c r="T1159" s="79"/>
      <c r="AT1159" s="25" t="s">
        <v>506</v>
      </c>
      <c r="AU1159" s="25" t="s">
        <v>82</v>
      </c>
    </row>
    <row r="1160" spans="2:65" s="1" customFormat="1" ht="36">
      <c r="B1160" s="42"/>
      <c r="C1160" s="64"/>
      <c r="D1160" s="227" t="s">
        <v>2254</v>
      </c>
      <c r="E1160" s="64"/>
      <c r="F1160" s="273" t="s">
        <v>13734</v>
      </c>
      <c r="G1160" s="64"/>
      <c r="H1160" s="64"/>
      <c r="I1160" s="177"/>
      <c r="J1160" s="64"/>
      <c r="K1160" s="64"/>
      <c r="L1160" s="62"/>
      <c r="M1160" s="223"/>
      <c r="N1160" s="43"/>
      <c r="O1160" s="43"/>
      <c r="P1160" s="43"/>
      <c r="Q1160" s="43"/>
      <c r="R1160" s="43"/>
      <c r="S1160" s="43"/>
      <c r="T1160" s="79"/>
      <c r="AT1160" s="25" t="s">
        <v>2254</v>
      </c>
      <c r="AU1160" s="25" t="s">
        <v>82</v>
      </c>
    </row>
    <row r="1161" spans="2:65" s="1" customFormat="1" ht="16.5" customHeight="1">
      <c r="B1161" s="42"/>
      <c r="C1161" s="209" t="s">
        <v>3115</v>
      </c>
      <c r="D1161" s="209" t="s">
        <v>498</v>
      </c>
      <c r="E1161" s="210" t="s">
        <v>13634</v>
      </c>
      <c r="F1161" s="211" t="s">
        <v>13635</v>
      </c>
      <c r="G1161" s="212" t="s">
        <v>2537</v>
      </c>
      <c r="H1161" s="213">
        <v>1</v>
      </c>
      <c r="I1161" s="214"/>
      <c r="J1161" s="215">
        <f>ROUND(I1161*H1161,2)</f>
        <v>0</v>
      </c>
      <c r="K1161" s="211" t="s">
        <v>23</v>
      </c>
      <c r="L1161" s="62"/>
      <c r="M1161" s="216" t="s">
        <v>23</v>
      </c>
      <c r="N1161" s="217" t="s">
        <v>44</v>
      </c>
      <c r="O1161" s="43"/>
      <c r="P1161" s="218">
        <f>O1161*H1161</f>
        <v>0</v>
      </c>
      <c r="Q1161" s="218">
        <v>0</v>
      </c>
      <c r="R1161" s="218">
        <f>Q1161*H1161</f>
        <v>0</v>
      </c>
      <c r="S1161" s="218">
        <v>0</v>
      </c>
      <c r="T1161" s="219">
        <f>S1161*H1161</f>
        <v>0</v>
      </c>
      <c r="AR1161" s="25" t="s">
        <v>502</v>
      </c>
      <c r="AT1161" s="25" t="s">
        <v>498</v>
      </c>
      <c r="AU1161" s="25" t="s">
        <v>82</v>
      </c>
      <c r="AY1161" s="25" t="s">
        <v>492</v>
      </c>
      <c r="BE1161" s="220">
        <f>IF(N1161="základní",J1161,0)</f>
        <v>0</v>
      </c>
      <c r="BF1161" s="220">
        <f>IF(N1161="snížená",J1161,0)</f>
        <v>0</v>
      </c>
      <c r="BG1161" s="220">
        <f>IF(N1161="zákl. přenesená",J1161,0)</f>
        <v>0</v>
      </c>
      <c r="BH1161" s="220">
        <f>IF(N1161="sníž. přenesená",J1161,0)</f>
        <v>0</v>
      </c>
      <c r="BI1161" s="220">
        <f>IF(N1161="nulová",J1161,0)</f>
        <v>0</v>
      </c>
      <c r="BJ1161" s="25" t="s">
        <v>80</v>
      </c>
      <c r="BK1161" s="220">
        <f>ROUND(I1161*H1161,2)</f>
        <v>0</v>
      </c>
      <c r="BL1161" s="25" t="s">
        <v>502</v>
      </c>
      <c r="BM1161" s="25" t="s">
        <v>5144</v>
      </c>
    </row>
    <row r="1162" spans="2:65" s="1" customFormat="1">
      <c r="B1162" s="42"/>
      <c r="C1162" s="64"/>
      <c r="D1162" s="221" t="s">
        <v>506</v>
      </c>
      <c r="E1162" s="64"/>
      <c r="F1162" s="222" t="s">
        <v>13635</v>
      </c>
      <c r="G1162" s="64"/>
      <c r="H1162" s="64"/>
      <c r="I1162" s="177"/>
      <c r="J1162" s="64"/>
      <c r="K1162" s="64"/>
      <c r="L1162" s="62"/>
      <c r="M1162" s="223"/>
      <c r="N1162" s="43"/>
      <c r="O1162" s="43"/>
      <c r="P1162" s="43"/>
      <c r="Q1162" s="43"/>
      <c r="R1162" s="43"/>
      <c r="S1162" s="43"/>
      <c r="T1162" s="79"/>
      <c r="AT1162" s="25" t="s">
        <v>506</v>
      </c>
      <c r="AU1162" s="25" t="s">
        <v>82</v>
      </c>
    </row>
    <row r="1163" spans="2:65" s="1" customFormat="1" ht="60">
      <c r="B1163" s="42"/>
      <c r="C1163" s="64"/>
      <c r="D1163" s="227" t="s">
        <v>2254</v>
      </c>
      <c r="E1163" s="64"/>
      <c r="F1163" s="273" t="s">
        <v>13636</v>
      </c>
      <c r="G1163" s="64"/>
      <c r="H1163" s="64"/>
      <c r="I1163" s="177"/>
      <c r="J1163" s="64"/>
      <c r="K1163" s="64"/>
      <c r="L1163" s="62"/>
      <c r="M1163" s="223"/>
      <c r="N1163" s="43"/>
      <c r="O1163" s="43"/>
      <c r="P1163" s="43"/>
      <c r="Q1163" s="43"/>
      <c r="R1163" s="43"/>
      <c r="S1163" s="43"/>
      <c r="T1163" s="79"/>
      <c r="AT1163" s="25" t="s">
        <v>2254</v>
      </c>
      <c r="AU1163" s="25" t="s">
        <v>82</v>
      </c>
    </row>
    <row r="1164" spans="2:65" s="1" customFormat="1" ht="16.5" customHeight="1">
      <c r="B1164" s="42"/>
      <c r="C1164" s="209" t="s">
        <v>3122</v>
      </c>
      <c r="D1164" s="209" t="s">
        <v>498</v>
      </c>
      <c r="E1164" s="210" t="s">
        <v>13735</v>
      </c>
      <c r="F1164" s="211" t="s">
        <v>13736</v>
      </c>
      <c r="G1164" s="212" t="s">
        <v>2537</v>
      </c>
      <c r="H1164" s="213">
        <v>1</v>
      </c>
      <c r="I1164" s="214"/>
      <c r="J1164" s="215">
        <f>ROUND(I1164*H1164,2)</f>
        <v>0</v>
      </c>
      <c r="K1164" s="211" t="s">
        <v>23</v>
      </c>
      <c r="L1164" s="62"/>
      <c r="M1164" s="216" t="s">
        <v>23</v>
      </c>
      <c r="N1164" s="217" t="s">
        <v>44</v>
      </c>
      <c r="O1164" s="43"/>
      <c r="P1164" s="218">
        <f>O1164*H1164</f>
        <v>0</v>
      </c>
      <c r="Q1164" s="218">
        <v>0</v>
      </c>
      <c r="R1164" s="218">
        <f>Q1164*H1164</f>
        <v>0</v>
      </c>
      <c r="S1164" s="218">
        <v>0</v>
      </c>
      <c r="T1164" s="219">
        <f>S1164*H1164</f>
        <v>0</v>
      </c>
      <c r="AR1164" s="25" t="s">
        <v>502</v>
      </c>
      <c r="AT1164" s="25" t="s">
        <v>498</v>
      </c>
      <c r="AU1164" s="25" t="s">
        <v>82</v>
      </c>
      <c r="AY1164" s="25" t="s">
        <v>492</v>
      </c>
      <c r="BE1164" s="220">
        <f>IF(N1164="základní",J1164,0)</f>
        <v>0</v>
      </c>
      <c r="BF1164" s="220">
        <f>IF(N1164="snížená",J1164,0)</f>
        <v>0</v>
      </c>
      <c r="BG1164" s="220">
        <f>IF(N1164="zákl. přenesená",J1164,0)</f>
        <v>0</v>
      </c>
      <c r="BH1164" s="220">
        <f>IF(N1164="sníž. přenesená",J1164,0)</f>
        <v>0</v>
      </c>
      <c r="BI1164" s="220">
        <f>IF(N1164="nulová",J1164,0)</f>
        <v>0</v>
      </c>
      <c r="BJ1164" s="25" t="s">
        <v>80</v>
      </c>
      <c r="BK1164" s="220">
        <f>ROUND(I1164*H1164,2)</f>
        <v>0</v>
      </c>
      <c r="BL1164" s="25" t="s">
        <v>502</v>
      </c>
      <c r="BM1164" s="25" t="s">
        <v>5152</v>
      </c>
    </row>
    <row r="1165" spans="2:65" s="1" customFormat="1">
      <c r="B1165" s="42"/>
      <c r="C1165" s="64"/>
      <c r="D1165" s="221" t="s">
        <v>506</v>
      </c>
      <c r="E1165" s="64"/>
      <c r="F1165" s="222" t="s">
        <v>13736</v>
      </c>
      <c r="G1165" s="64"/>
      <c r="H1165" s="64"/>
      <c r="I1165" s="177"/>
      <c r="J1165" s="64"/>
      <c r="K1165" s="64"/>
      <c r="L1165" s="62"/>
      <c r="M1165" s="223"/>
      <c r="N1165" s="43"/>
      <c r="O1165" s="43"/>
      <c r="P1165" s="43"/>
      <c r="Q1165" s="43"/>
      <c r="R1165" s="43"/>
      <c r="S1165" s="43"/>
      <c r="T1165" s="79"/>
      <c r="AT1165" s="25" t="s">
        <v>506</v>
      </c>
      <c r="AU1165" s="25" t="s">
        <v>82</v>
      </c>
    </row>
    <row r="1166" spans="2:65" s="1" customFormat="1" ht="48">
      <c r="B1166" s="42"/>
      <c r="C1166" s="64"/>
      <c r="D1166" s="227" t="s">
        <v>2254</v>
      </c>
      <c r="E1166" s="64"/>
      <c r="F1166" s="273" t="s">
        <v>13737</v>
      </c>
      <c r="G1166" s="64"/>
      <c r="H1166" s="64"/>
      <c r="I1166" s="177"/>
      <c r="J1166" s="64"/>
      <c r="K1166" s="64"/>
      <c r="L1166" s="62"/>
      <c r="M1166" s="223"/>
      <c r="N1166" s="43"/>
      <c r="O1166" s="43"/>
      <c r="P1166" s="43"/>
      <c r="Q1166" s="43"/>
      <c r="R1166" s="43"/>
      <c r="S1166" s="43"/>
      <c r="T1166" s="79"/>
      <c r="AT1166" s="25" t="s">
        <v>2254</v>
      </c>
      <c r="AU1166" s="25" t="s">
        <v>82</v>
      </c>
    </row>
    <row r="1167" spans="2:65" s="1" customFormat="1" ht="16.5" customHeight="1">
      <c r="B1167" s="42"/>
      <c r="C1167" s="209" t="s">
        <v>3129</v>
      </c>
      <c r="D1167" s="209" t="s">
        <v>498</v>
      </c>
      <c r="E1167" s="210" t="s">
        <v>13738</v>
      </c>
      <c r="F1167" s="211" t="s">
        <v>13739</v>
      </c>
      <c r="G1167" s="212" t="s">
        <v>2537</v>
      </c>
      <c r="H1167" s="213">
        <v>6</v>
      </c>
      <c r="I1167" s="214"/>
      <c r="J1167" s="215">
        <f>ROUND(I1167*H1167,2)</f>
        <v>0</v>
      </c>
      <c r="K1167" s="211" t="s">
        <v>23</v>
      </c>
      <c r="L1167" s="62"/>
      <c r="M1167" s="216" t="s">
        <v>23</v>
      </c>
      <c r="N1167" s="217" t="s">
        <v>44</v>
      </c>
      <c r="O1167" s="43"/>
      <c r="P1167" s="218">
        <f>O1167*H1167</f>
        <v>0</v>
      </c>
      <c r="Q1167" s="218">
        <v>0</v>
      </c>
      <c r="R1167" s="218">
        <f>Q1167*H1167</f>
        <v>0</v>
      </c>
      <c r="S1167" s="218">
        <v>0</v>
      </c>
      <c r="T1167" s="219">
        <f>S1167*H1167</f>
        <v>0</v>
      </c>
      <c r="AR1167" s="25" t="s">
        <v>502</v>
      </c>
      <c r="AT1167" s="25" t="s">
        <v>498</v>
      </c>
      <c r="AU1167" s="25" t="s">
        <v>82</v>
      </c>
      <c r="AY1167" s="25" t="s">
        <v>492</v>
      </c>
      <c r="BE1167" s="220">
        <f>IF(N1167="základní",J1167,0)</f>
        <v>0</v>
      </c>
      <c r="BF1167" s="220">
        <f>IF(N1167="snížená",J1167,0)</f>
        <v>0</v>
      </c>
      <c r="BG1167" s="220">
        <f>IF(N1167="zákl. přenesená",J1167,0)</f>
        <v>0</v>
      </c>
      <c r="BH1167" s="220">
        <f>IF(N1167="sníž. přenesená",J1167,0)</f>
        <v>0</v>
      </c>
      <c r="BI1167" s="220">
        <f>IF(N1167="nulová",J1167,0)</f>
        <v>0</v>
      </c>
      <c r="BJ1167" s="25" t="s">
        <v>80</v>
      </c>
      <c r="BK1167" s="220">
        <f>ROUND(I1167*H1167,2)</f>
        <v>0</v>
      </c>
      <c r="BL1167" s="25" t="s">
        <v>502</v>
      </c>
      <c r="BM1167" s="25" t="s">
        <v>5162</v>
      </c>
    </row>
    <row r="1168" spans="2:65" s="1" customFormat="1">
      <c r="B1168" s="42"/>
      <c r="C1168" s="64"/>
      <c r="D1168" s="221" t="s">
        <v>506</v>
      </c>
      <c r="E1168" s="64"/>
      <c r="F1168" s="222" t="s">
        <v>13739</v>
      </c>
      <c r="G1168" s="64"/>
      <c r="H1168" s="64"/>
      <c r="I1168" s="177"/>
      <c r="J1168" s="64"/>
      <c r="K1168" s="64"/>
      <c r="L1168" s="62"/>
      <c r="M1168" s="223"/>
      <c r="N1168" s="43"/>
      <c r="O1168" s="43"/>
      <c r="P1168" s="43"/>
      <c r="Q1168" s="43"/>
      <c r="R1168" s="43"/>
      <c r="S1168" s="43"/>
      <c r="T1168" s="79"/>
      <c r="AT1168" s="25" t="s">
        <v>506</v>
      </c>
      <c r="AU1168" s="25" t="s">
        <v>82</v>
      </c>
    </row>
    <row r="1169" spans="2:65" s="1" customFormat="1" ht="48">
      <c r="B1169" s="42"/>
      <c r="C1169" s="64"/>
      <c r="D1169" s="227" t="s">
        <v>2254</v>
      </c>
      <c r="E1169" s="64"/>
      <c r="F1169" s="273" t="s">
        <v>13740</v>
      </c>
      <c r="G1169" s="64"/>
      <c r="H1169" s="64"/>
      <c r="I1169" s="177"/>
      <c r="J1169" s="64"/>
      <c r="K1169" s="64"/>
      <c r="L1169" s="62"/>
      <c r="M1169" s="223"/>
      <c r="N1169" s="43"/>
      <c r="O1169" s="43"/>
      <c r="P1169" s="43"/>
      <c r="Q1169" s="43"/>
      <c r="R1169" s="43"/>
      <c r="S1169" s="43"/>
      <c r="T1169" s="79"/>
      <c r="AT1169" s="25" t="s">
        <v>2254</v>
      </c>
      <c r="AU1169" s="25" t="s">
        <v>82</v>
      </c>
    </row>
    <row r="1170" spans="2:65" s="1" customFormat="1" ht="16.5" customHeight="1">
      <c r="B1170" s="42"/>
      <c r="C1170" s="209" t="s">
        <v>3136</v>
      </c>
      <c r="D1170" s="209" t="s">
        <v>498</v>
      </c>
      <c r="E1170" s="210" t="s">
        <v>13786</v>
      </c>
      <c r="F1170" s="211" t="s">
        <v>13742</v>
      </c>
      <c r="G1170" s="212" t="s">
        <v>2537</v>
      </c>
      <c r="H1170" s="213">
        <v>1</v>
      </c>
      <c r="I1170" s="214"/>
      <c r="J1170" s="215">
        <f>ROUND(I1170*H1170,2)</f>
        <v>0</v>
      </c>
      <c r="K1170" s="211" t="s">
        <v>23</v>
      </c>
      <c r="L1170" s="62"/>
      <c r="M1170" s="216" t="s">
        <v>23</v>
      </c>
      <c r="N1170" s="217" t="s">
        <v>44</v>
      </c>
      <c r="O1170" s="43"/>
      <c r="P1170" s="218">
        <f>O1170*H1170</f>
        <v>0</v>
      </c>
      <c r="Q1170" s="218">
        <v>0</v>
      </c>
      <c r="R1170" s="218">
        <f>Q1170*H1170</f>
        <v>0</v>
      </c>
      <c r="S1170" s="218">
        <v>0</v>
      </c>
      <c r="T1170" s="219">
        <f>S1170*H1170</f>
        <v>0</v>
      </c>
      <c r="AR1170" s="25" t="s">
        <v>502</v>
      </c>
      <c r="AT1170" s="25" t="s">
        <v>498</v>
      </c>
      <c r="AU1170" s="25" t="s">
        <v>82</v>
      </c>
      <c r="AY1170" s="25" t="s">
        <v>492</v>
      </c>
      <c r="BE1170" s="220">
        <f>IF(N1170="základní",J1170,0)</f>
        <v>0</v>
      </c>
      <c r="BF1170" s="220">
        <f>IF(N1170="snížená",J1170,0)</f>
        <v>0</v>
      </c>
      <c r="BG1170" s="220">
        <f>IF(N1170="zákl. přenesená",J1170,0)</f>
        <v>0</v>
      </c>
      <c r="BH1170" s="220">
        <f>IF(N1170="sníž. přenesená",J1170,0)</f>
        <v>0</v>
      </c>
      <c r="BI1170" s="220">
        <f>IF(N1170="nulová",J1170,0)</f>
        <v>0</v>
      </c>
      <c r="BJ1170" s="25" t="s">
        <v>80</v>
      </c>
      <c r="BK1170" s="220">
        <f>ROUND(I1170*H1170,2)</f>
        <v>0</v>
      </c>
      <c r="BL1170" s="25" t="s">
        <v>502</v>
      </c>
      <c r="BM1170" s="25" t="s">
        <v>5170</v>
      </c>
    </row>
    <row r="1171" spans="2:65" s="1" customFormat="1">
      <c r="B1171" s="42"/>
      <c r="C1171" s="64"/>
      <c r="D1171" s="221" t="s">
        <v>506</v>
      </c>
      <c r="E1171" s="64"/>
      <c r="F1171" s="222" t="s">
        <v>13742</v>
      </c>
      <c r="G1171" s="64"/>
      <c r="H1171" s="64"/>
      <c r="I1171" s="177"/>
      <c r="J1171" s="64"/>
      <c r="K1171" s="64"/>
      <c r="L1171" s="62"/>
      <c r="M1171" s="223"/>
      <c r="N1171" s="43"/>
      <c r="O1171" s="43"/>
      <c r="P1171" s="43"/>
      <c r="Q1171" s="43"/>
      <c r="R1171" s="43"/>
      <c r="S1171" s="43"/>
      <c r="T1171" s="79"/>
      <c r="AT1171" s="25" t="s">
        <v>506</v>
      </c>
      <c r="AU1171" s="25" t="s">
        <v>82</v>
      </c>
    </row>
    <row r="1172" spans="2:65" s="1" customFormat="1" ht="60">
      <c r="B1172" s="42"/>
      <c r="C1172" s="64"/>
      <c r="D1172" s="227" t="s">
        <v>2254</v>
      </c>
      <c r="E1172" s="64"/>
      <c r="F1172" s="273" t="s">
        <v>13787</v>
      </c>
      <c r="G1172" s="64"/>
      <c r="H1172" s="64"/>
      <c r="I1172" s="177"/>
      <c r="J1172" s="64"/>
      <c r="K1172" s="64"/>
      <c r="L1172" s="62"/>
      <c r="M1172" s="223"/>
      <c r="N1172" s="43"/>
      <c r="O1172" s="43"/>
      <c r="P1172" s="43"/>
      <c r="Q1172" s="43"/>
      <c r="R1172" s="43"/>
      <c r="S1172" s="43"/>
      <c r="T1172" s="79"/>
      <c r="AT1172" s="25" t="s">
        <v>2254</v>
      </c>
      <c r="AU1172" s="25" t="s">
        <v>82</v>
      </c>
    </row>
    <row r="1173" spans="2:65" s="1" customFormat="1" ht="16.5" customHeight="1">
      <c r="B1173" s="42"/>
      <c r="C1173" s="209" t="s">
        <v>3143</v>
      </c>
      <c r="D1173" s="209" t="s">
        <v>498</v>
      </c>
      <c r="E1173" s="210" t="s">
        <v>13744</v>
      </c>
      <c r="F1173" s="211" t="s">
        <v>13745</v>
      </c>
      <c r="G1173" s="212" t="s">
        <v>2537</v>
      </c>
      <c r="H1173" s="213">
        <v>1</v>
      </c>
      <c r="I1173" s="214"/>
      <c r="J1173" s="215">
        <f>ROUND(I1173*H1173,2)</f>
        <v>0</v>
      </c>
      <c r="K1173" s="211" t="s">
        <v>23</v>
      </c>
      <c r="L1173" s="62"/>
      <c r="M1173" s="216" t="s">
        <v>23</v>
      </c>
      <c r="N1173" s="217" t="s">
        <v>44</v>
      </c>
      <c r="O1173" s="43"/>
      <c r="P1173" s="218">
        <f>O1173*H1173</f>
        <v>0</v>
      </c>
      <c r="Q1173" s="218">
        <v>0</v>
      </c>
      <c r="R1173" s="218">
        <f>Q1173*H1173</f>
        <v>0</v>
      </c>
      <c r="S1173" s="218">
        <v>0</v>
      </c>
      <c r="T1173" s="219">
        <f>S1173*H1173</f>
        <v>0</v>
      </c>
      <c r="AR1173" s="25" t="s">
        <v>502</v>
      </c>
      <c r="AT1173" s="25" t="s">
        <v>498</v>
      </c>
      <c r="AU1173" s="25" t="s">
        <v>82</v>
      </c>
      <c r="AY1173" s="25" t="s">
        <v>492</v>
      </c>
      <c r="BE1173" s="220">
        <f>IF(N1173="základní",J1173,0)</f>
        <v>0</v>
      </c>
      <c r="BF1173" s="220">
        <f>IF(N1173="snížená",J1173,0)</f>
        <v>0</v>
      </c>
      <c r="BG1173" s="220">
        <f>IF(N1173="zákl. přenesená",J1173,0)</f>
        <v>0</v>
      </c>
      <c r="BH1173" s="220">
        <f>IF(N1173="sníž. přenesená",J1173,0)</f>
        <v>0</v>
      </c>
      <c r="BI1173" s="220">
        <f>IF(N1173="nulová",J1173,0)</f>
        <v>0</v>
      </c>
      <c r="BJ1173" s="25" t="s">
        <v>80</v>
      </c>
      <c r="BK1173" s="220">
        <f>ROUND(I1173*H1173,2)</f>
        <v>0</v>
      </c>
      <c r="BL1173" s="25" t="s">
        <v>502</v>
      </c>
      <c r="BM1173" s="25" t="s">
        <v>5178</v>
      </c>
    </row>
    <row r="1174" spans="2:65" s="1" customFormat="1">
      <c r="B1174" s="42"/>
      <c r="C1174" s="64"/>
      <c r="D1174" s="221" t="s">
        <v>506</v>
      </c>
      <c r="E1174" s="64"/>
      <c r="F1174" s="222" t="s">
        <v>13745</v>
      </c>
      <c r="G1174" s="64"/>
      <c r="H1174" s="64"/>
      <c r="I1174" s="177"/>
      <c r="J1174" s="64"/>
      <c r="K1174" s="64"/>
      <c r="L1174" s="62"/>
      <c r="M1174" s="223"/>
      <c r="N1174" s="43"/>
      <c r="O1174" s="43"/>
      <c r="P1174" s="43"/>
      <c r="Q1174" s="43"/>
      <c r="R1174" s="43"/>
      <c r="S1174" s="43"/>
      <c r="T1174" s="79"/>
      <c r="AT1174" s="25" t="s">
        <v>506</v>
      </c>
      <c r="AU1174" s="25" t="s">
        <v>82</v>
      </c>
    </row>
    <row r="1175" spans="2:65" s="1" customFormat="1" ht="48">
      <c r="B1175" s="42"/>
      <c r="C1175" s="64"/>
      <c r="D1175" s="227" t="s">
        <v>2254</v>
      </c>
      <c r="E1175" s="64"/>
      <c r="F1175" s="273" t="s">
        <v>13746</v>
      </c>
      <c r="G1175" s="64"/>
      <c r="H1175" s="64"/>
      <c r="I1175" s="177"/>
      <c r="J1175" s="64"/>
      <c r="K1175" s="64"/>
      <c r="L1175" s="62"/>
      <c r="M1175" s="223"/>
      <c r="N1175" s="43"/>
      <c r="O1175" s="43"/>
      <c r="P1175" s="43"/>
      <c r="Q1175" s="43"/>
      <c r="R1175" s="43"/>
      <c r="S1175" s="43"/>
      <c r="T1175" s="79"/>
      <c r="AT1175" s="25" t="s">
        <v>2254</v>
      </c>
      <c r="AU1175" s="25" t="s">
        <v>82</v>
      </c>
    </row>
    <row r="1176" spans="2:65" s="1" customFormat="1" ht="16.5" customHeight="1">
      <c r="B1176" s="42"/>
      <c r="C1176" s="209" t="s">
        <v>3149</v>
      </c>
      <c r="D1176" s="209" t="s">
        <v>498</v>
      </c>
      <c r="E1176" s="210" t="s">
        <v>13747</v>
      </c>
      <c r="F1176" s="211" t="s">
        <v>13742</v>
      </c>
      <c r="G1176" s="212" t="s">
        <v>2537</v>
      </c>
      <c r="H1176" s="213">
        <v>1</v>
      </c>
      <c r="I1176" s="214"/>
      <c r="J1176" s="215">
        <f>ROUND(I1176*H1176,2)</f>
        <v>0</v>
      </c>
      <c r="K1176" s="211" t="s">
        <v>23</v>
      </c>
      <c r="L1176" s="62"/>
      <c r="M1176" s="216" t="s">
        <v>23</v>
      </c>
      <c r="N1176" s="217" t="s">
        <v>44</v>
      </c>
      <c r="O1176" s="43"/>
      <c r="P1176" s="218">
        <f>O1176*H1176</f>
        <v>0</v>
      </c>
      <c r="Q1176" s="218">
        <v>0</v>
      </c>
      <c r="R1176" s="218">
        <f>Q1176*H1176</f>
        <v>0</v>
      </c>
      <c r="S1176" s="218">
        <v>0</v>
      </c>
      <c r="T1176" s="219">
        <f>S1176*H1176</f>
        <v>0</v>
      </c>
      <c r="AR1176" s="25" t="s">
        <v>502</v>
      </c>
      <c r="AT1176" s="25" t="s">
        <v>498</v>
      </c>
      <c r="AU1176" s="25" t="s">
        <v>82</v>
      </c>
      <c r="AY1176" s="25" t="s">
        <v>492</v>
      </c>
      <c r="BE1176" s="220">
        <f>IF(N1176="základní",J1176,0)</f>
        <v>0</v>
      </c>
      <c r="BF1176" s="220">
        <f>IF(N1176="snížená",J1176,0)</f>
        <v>0</v>
      </c>
      <c r="BG1176" s="220">
        <f>IF(N1176="zákl. přenesená",J1176,0)</f>
        <v>0</v>
      </c>
      <c r="BH1176" s="220">
        <f>IF(N1176="sníž. přenesená",J1176,0)</f>
        <v>0</v>
      </c>
      <c r="BI1176" s="220">
        <f>IF(N1176="nulová",J1176,0)</f>
        <v>0</v>
      </c>
      <c r="BJ1176" s="25" t="s">
        <v>80</v>
      </c>
      <c r="BK1176" s="220">
        <f>ROUND(I1176*H1176,2)</f>
        <v>0</v>
      </c>
      <c r="BL1176" s="25" t="s">
        <v>502</v>
      </c>
      <c r="BM1176" s="25" t="s">
        <v>5186</v>
      </c>
    </row>
    <row r="1177" spans="2:65" s="1" customFormat="1">
      <c r="B1177" s="42"/>
      <c r="C1177" s="64"/>
      <c r="D1177" s="221" t="s">
        <v>506</v>
      </c>
      <c r="E1177" s="64"/>
      <c r="F1177" s="222" t="s">
        <v>13742</v>
      </c>
      <c r="G1177" s="64"/>
      <c r="H1177" s="64"/>
      <c r="I1177" s="177"/>
      <c r="J1177" s="64"/>
      <c r="K1177" s="64"/>
      <c r="L1177" s="62"/>
      <c r="M1177" s="223"/>
      <c r="N1177" s="43"/>
      <c r="O1177" s="43"/>
      <c r="P1177" s="43"/>
      <c r="Q1177" s="43"/>
      <c r="R1177" s="43"/>
      <c r="S1177" s="43"/>
      <c r="T1177" s="79"/>
      <c r="AT1177" s="25" t="s">
        <v>506</v>
      </c>
      <c r="AU1177" s="25" t="s">
        <v>82</v>
      </c>
    </row>
    <row r="1178" spans="2:65" s="1" customFormat="1" ht="60">
      <c r="B1178" s="42"/>
      <c r="C1178" s="64"/>
      <c r="D1178" s="227" t="s">
        <v>2254</v>
      </c>
      <c r="E1178" s="64"/>
      <c r="F1178" s="273" t="s">
        <v>13748</v>
      </c>
      <c r="G1178" s="64"/>
      <c r="H1178" s="64"/>
      <c r="I1178" s="177"/>
      <c r="J1178" s="64"/>
      <c r="K1178" s="64"/>
      <c r="L1178" s="62"/>
      <c r="M1178" s="223"/>
      <c r="N1178" s="43"/>
      <c r="O1178" s="43"/>
      <c r="P1178" s="43"/>
      <c r="Q1178" s="43"/>
      <c r="R1178" s="43"/>
      <c r="S1178" s="43"/>
      <c r="T1178" s="79"/>
      <c r="AT1178" s="25" t="s">
        <v>2254</v>
      </c>
      <c r="AU1178" s="25" t="s">
        <v>82</v>
      </c>
    </row>
    <row r="1179" spans="2:65" s="1" customFormat="1" ht="16.5" customHeight="1">
      <c r="B1179" s="42"/>
      <c r="C1179" s="209" t="s">
        <v>3156</v>
      </c>
      <c r="D1179" s="209" t="s">
        <v>498</v>
      </c>
      <c r="E1179" s="210" t="s">
        <v>13749</v>
      </c>
      <c r="F1179" s="211" t="s">
        <v>13750</v>
      </c>
      <c r="G1179" s="212" t="s">
        <v>2537</v>
      </c>
      <c r="H1179" s="213">
        <v>1</v>
      </c>
      <c r="I1179" s="214"/>
      <c r="J1179" s="215">
        <f>ROUND(I1179*H1179,2)</f>
        <v>0</v>
      </c>
      <c r="K1179" s="211" t="s">
        <v>23</v>
      </c>
      <c r="L1179" s="62"/>
      <c r="M1179" s="216" t="s">
        <v>23</v>
      </c>
      <c r="N1179" s="217" t="s">
        <v>44</v>
      </c>
      <c r="O1179" s="43"/>
      <c r="P1179" s="218">
        <f>O1179*H1179</f>
        <v>0</v>
      </c>
      <c r="Q1179" s="218">
        <v>0</v>
      </c>
      <c r="R1179" s="218">
        <f>Q1179*H1179</f>
        <v>0</v>
      </c>
      <c r="S1179" s="218">
        <v>0</v>
      </c>
      <c r="T1179" s="219">
        <f>S1179*H1179</f>
        <v>0</v>
      </c>
      <c r="AR1179" s="25" t="s">
        <v>502</v>
      </c>
      <c r="AT1179" s="25" t="s">
        <v>498</v>
      </c>
      <c r="AU1179" s="25" t="s">
        <v>82</v>
      </c>
      <c r="AY1179" s="25" t="s">
        <v>492</v>
      </c>
      <c r="BE1179" s="220">
        <f>IF(N1179="základní",J1179,0)</f>
        <v>0</v>
      </c>
      <c r="BF1179" s="220">
        <f>IF(N1179="snížená",J1179,0)</f>
        <v>0</v>
      </c>
      <c r="BG1179" s="220">
        <f>IF(N1179="zákl. přenesená",J1179,0)</f>
        <v>0</v>
      </c>
      <c r="BH1179" s="220">
        <f>IF(N1179="sníž. přenesená",J1179,0)</f>
        <v>0</v>
      </c>
      <c r="BI1179" s="220">
        <f>IF(N1179="nulová",J1179,0)</f>
        <v>0</v>
      </c>
      <c r="BJ1179" s="25" t="s">
        <v>80</v>
      </c>
      <c r="BK1179" s="220">
        <f>ROUND(I1179*H1179,2)</f>
        <v>0</v>
      </c>
      <c r="BL1179" s="25" t="s">
        <v>502</v>
      </c>
      <c r="BM1179" s="25" t="s">
        <v>5195</v>
      </c>
    </row>
    <row r="1180" spans="2:65" s="1" customFormat="1">
      <c r="B1180" s="42"/>
      <c r="C1180" s="64"/>
      <c r="D1180" s="221" t="s">
        <v>506</v>
      </c>
      <c r="E1180" s="64"/>
      <c r="F1180" s="222" t="s">
        <v>13750</v>
      </c>
      <c r="G1180" s="64"/>
      <c r="H1180" s="64"/>
      <c r="I1180" s="177"/>
      <c r="J1180" s="64"/>
      <c r="K1180" s="64"/>
      <c r="L1180" s="62"/>
      <c r="M1180" s="223"/>
      <c r="N1180" s="43"/>
      <c r="O1180" s="43"/>
      <c r="P1180" s="43"/>
      <c r="Q1180" s="43"/>
      <c r="R1180" s="43"/>
      <c r="S1180" s="43"/>
      <c r="T1180" s="79"/>
      <c r="AT1180" s="25" t="s">
        <v>506</v>
      </c>
      <c r="AU1180" s="25" t="s">
        <v>82</v>
      </c>
    </row>
    <row r="1181" spans="2:65" s="1" customFormat="1" ht="84">
      <c r="B1181" s="42"/>
      <c r="C1181" s="64"/>
      <c r="D1181" s="227" t="s">
        <v>2254</v>
      </c>
      <c r="E1181" s="64"/>
      <c r="F1181" s="273" t="s">
        <v>13751</v>
      </c>
      <c r="G1181" s="64"/>
      <c r="H1181" s="64"/>
      <c r="I1181" s="177"/>
      <c r="J1181" s="64"/>
      <c r="K1181" s="64"/>
      <c r="L1181" s="62"/>
      <c r="M1181" s="223"/>
      <c r="N1181" s="43"/>
      <c r="O1181" s="43"/>
      <c r="P1181" s="43"/>
      <c r="Q1181" s="43"/>
      <c r="R1181" s="43"/>
      <c r="S1181" s="43"/>
      <c r="T1181" s="79"/>
      <c r="AT1181" s="25" t="s">
        <v>2254</v>
      </c>
      <c r="AU1181" s="25" t="s">
        <v>82</v>
      </c>
    </row>
    <row r="1182" spans="2:65" s="1" customFormat="1" ht="16.5" customHeight="1">
      <c r="B1182" s="42"/>
      <c r="C1182" s="209" t="s">
        <v>3162</v>
      </c>
      <c r="D1182" s="209" t="s">
        <v>498</v>
      </c>
      <c r="E1182" s="210" t="s">
        <v>13752</v>
      </c>
      <c r="F1182" s="211" t="s">
        <v>13753</v>
      </c>
      <c r="G1182" s="212" t="s">
        <v>2537</v>
      </c>
      <c r="H1182" s="213">
        <v>1</v>
      </c>
      <c r="I1182" s="214"/>
      <c r="J1182" s="215">
        <f>ROUND(I1182*H1182,2)</f>
        <v>0</v>
      </c>
      <c r="K1182" s="211" t="s">
        <v>23</v>
      </c>
      <c r="L1182" s="62"/>
      <c r="M1182" s="216" t="s">
        <v>23</v>
      </c>
      <c r="N1182" s="217" t="s">
        <v>44</v>
      </c>
      <c r="O1182" s="43"/>
      <c r="P1182" s="218">
        <f>O1182*H1182</f>
        <v>0</v>
      </c>
      <c r="Q1182" s="218">
        <v>0</v>
      </c>
      <c r="R1182" s="218">
        <f>Q1182*H1182</f>
        <v>0</v>
      </c>
      <c r="S1182" s="218">
        <v>0</v>
      </c>
      <c r="T1182" s="219">
        <f>S1182*H1182</f>
        <v>0</v>
      </c>
      <c r="AR1182" s="25" t="s">
        <v>502</v>
      </c>
      <c r="AT1182" s="25" t="s">
        <v>498</v>
      </c>
      <c r="AU1182" s="25" t="s">
        <v>82</v>
      </c>
      <c r="AY1182" s="25" t="s">
        <v>492</v>
      </c>
      <c r="BE1182" s="220">
        <f>IF(N1182="základní",J1182,0)</f>
        <v>0</v>
      </c>
      <c r="BF1182" s="220">
        <f>IF(N1182="snížená",J1182,0)</f>
        <v>0</v>
      </c>
      <c r="BG1182" s="220">
        <f>IF(N1182="zákl. přenesená",J1182,0)</f>
        <v>0</v>
      </c>
      <c r="BH1182" s="220">
        <f>IF(N1182="sníž. přenesená",J1182,0)</f>
        <v>0</v>
      </c>
      <c r="BI1182" s="220">
        <f>IF(N1182="nulová",J1182,0)</f>
        <v>0</v>
      </c>
      <c r="BJ1182" s="25" t="s">
        <v>80</v>
      </c>
      <c r="BK1182" s="220">
        <f>ROUND(I1182*H1182,2)</f>
        <v>0</v>
      </c>
      <c r="BL1182" s="25" t="s">
        <v>502</v>
      </c>
      <c r="BM1182" s="25" t="s">
        <v>5204</v>
      </c>
    </row>
    <row r="1183" spans="2:65" s="1" customFormat="1">
      <c r="B1183" s="42"/>
      <c r="C1183" s="64"/>
      <c r="D1183" s="221" t="s">
        <v>506</v>
      </c>
      <c r="E1183" s="64"/>
      <c r="F1183" s="222" t="s">
        <v>13753</v>
      </c>
      <c r="G1183" s="64"/>
      <c r="H1183" s="64"/>
      <c r="I1183" s="177"/>
      <c r="J1183" s="64"/>
      <c r="K1183" s="64"/>
      <c r="L1183" s="62"/>
      <c r="M1183" s="223"/>
      <c r="N1183" s="43"/>
      <c r="O1183" s="43"/>
      <c r="P1183" s="43"/>
      <c r="Q1183" s="43"/>
      <c r="R1183" s="43"/>
      <c r="S1183" s="43"/>
      <c r="T1183" s="79"/>
      <c r="AT1183" s="25" t="s">
        <v>506</v>
      </c>
      <c r="AU1183" s="25" t="s">
        <v>82</v>
      </c>
    </row>
    <row r="1184" spans="2:65" s="1" customFormat="1" ht="72">
      <c r="B1184" s="42"/>
      <c r="C1184" s="64"/>
      <c r="D1184" s="227" t="s">
        <v>2254</v>
      </c>
      <c r="E1184" s="64"/>
      <c r="F1184" s="273" t="s">
        <v>13754</v>
      </c>
      <c r="G1184" s="64"/>
      <c r="H1184" s="64"/>
      <c r="I1184" s="177"/>
      <c r="J1184" s="64"/>
      <c r="K1184" s="64"/>
      <c r="L1184" s="62"/>
      <c r="M1184" s="223"/>
      <c r="N1184" s="43"/>
      <c r="O1184" s="43"/>
      <c r="P1184" s="43"/>
      <c r="Q1184" s="43"/>
      <c r="R1184" s="43"/>
      <c r="S1184" s="43"/>
      <c r="T1184" s="79"/>
      <c r="AT1184" s="25" t="s">
        <v>2254</v>
      </c>
      <c r="AU1184" s="25" t="s">
        <v>82</v>
      </c>
    </row>
    <row r="1185" spans="2:65" s="1" customFormat="1" ht="16.5" customHeight="1">
      <c r="B1185" s="42"/>
      <c r="C1185" s="209" t="s">
        <v>3168</v>
      </c>
      <c r="D1185" s="209" t="s">
        <v>498</v>
      </c>
      <c r="E1185" s="210" t="s">
        <v>13755</v>
      </c>
      <c r="F1185" s="211" t="s">
        <v>13756</v>
      </c>
      <c r="G1185" s="212" t="s">
        <v>2537</v>
      </c>
      <c r="H1185" s="213">
        <v>1</v>
      </c>
      <c r="I1185" s="214"/>
      <c r="J1185" s="215">
        <f>ROUND(I1185*H1185,2)</f>
        <v>0</v>
      </c>
      <c r="K1185" s="211" t="s">
        <v>23</v>
      </c>
      <c r="L1185" s="62"/>
      <c r="M1185" s="216" t="s">
        <v>23</v>
      </c>
      <c r="N1185" s="217" t="s">
        <v>44</v>
      </c>
      <c r="O1185" s="43"/>
      <c r="P1185" s="218">
        <f>O1185*H1185</f>
        <v>0</v>
      </c>
      <c r="Q1185" s="218">
        <v>0</v>
      </c>
      <c r="R1185" s="218">
        <f>Q1185*H1185</f>
        <v>0</v>
      </c>
      <c r="S1185" s="218">
        <v>0</v>
      </c>
      <c r="T1185" s="219">
        <f>S1185*H1185</f>
        <v>0</v>
      </c>
      <c r="AR1185" s="25" t="s">
        <v>502</v>
      </c>
      <c r="AT1185" s="25" t="s">
        <v>498</v>
      </c>
      <c r="AU1185" s="25" t="s">
        <v>82</v>
      </c>
      <c r="AY1185" s="25" t="s">
        <v>492</v>
      </c>
      <c r="BE1185" s="220">
        <f>IF(N1185="základní",J1185,0)</f>
        <v>0</v>
      </c>
      <c r="BF1185" s="220">
        <f>IF(N1185="snížená",J1185,0)</f>
        <v>0</v>
      </c>
      <c r="BG1185" s="220">
        <f>IF(N1185="zákl. přenesená",J1185,0)</f>
        <v>0</v>
      </c>
      <c r="BH1185" s="220">
        <f>IF(N1185="sníž. přenesená",J1185,0)</f>
        <v>0</v>
      </c>
      <c r="BI1185" s="220">
        <f>IF(N1185="nulová",J1185,0)</f>
        <v>0</v>
      </c>
      <c r="BJ1185" s="25" t="s">
        <v>80</v>
      </c>
      <c r="BK1185" s="220">
        <f>ROUND(I1185*H1185,2)</f>
        <v>0</v>
      </c>
      <c r="BL1185" s="25" t="s">
        <v>502</v>
      </c>
      <c r="BM1185" s="25" t="s">
        <v>5212</v>
      </c>
    </row>
    <row r="1186" spans="2:65" s="1" customFormat="1">
      <c r="B1186" s="42"/>
      <c r="C1186" s="64"/>
      <c r="D1186" s="221" t="s">
        <v>506</v>
      </c>
      <c r="E1186" s="64"/>
      <c r="F1186" s="222" t="s">
        <v>13756</v>
      </c>
      <c r="G1186" s="64"/>
      <c r="H1186" s="64"/>
      <c r="I1186" s="177"/>
      <c r="J1186" s="64"/>
      <c r="K1186" s="64"/>
      <c r="L1186" s="62"/>
      <c r="M1186" s="223"/>
      <c r="N1186" s="43"/>
      <c r="O1186" s="43"/>
      <c r="P1186" s="43"/>
      <c r="Q1186" s="43"/>
      <c r="R1186" s="43"/>
      <c r="S1186" s="43"/>
      <c r="T1186" s="79"/>
      <c r="AT1186" s="25" t="s">
        <v>506</v>
      </c>
      <c r="AU1186" s="25" t="s">
        <v>82</v>
      </c>
    </row>
    <row r="1187" spans="2:65" s="1" customFormat="1" ht="48">
      <c r="B1187" s="42"/>
      <c r="C1187" s="64"/>
      <c r="D1187" s="227" t="s">
        <v>2254</v>
      </c>
      <c r="E1187" s="64"/>
      <c r="F1187" s="273" t="s">
        <v>13757</v>
      </c>
      <c r="G1187" s="64"/>
      <c r="H1187" s="64"/>
      <c r="I1187" s="177"/>
      <c r="J1187" s="64"/>
      <c r="K1187" s="64"/>
      <c r="L1187" s="62"/>
      <c r="M1187" s="223"/>
      <c r="N1187" s="43"/>
      <c r="O1187" s="43"/>
      <c r="P1187" s="43"/>
      <c r="Q1187" s="43"/>
      <c r="R1187" s="43"/>
      <c r="S1187" s="43"/>
      <c r="T1187" s="79"/>
      <c r="AT1187" s="25" t="s">
        <v>2254</v>
      </c>
      <c r="AU1187" s="25" t="s">
        <v>82</v>
      </c>
    </row>
    <row r="1188" spans="2:65" s="1" customFormat="1" ht="16.5" customHeight="1">
      <c r="B1188" s="42"/>
      <c r="C1188" s="209" t="s">
        <v>3174</v>
      </c>
      <c r="D1188" s="209" t="s">
        <v>498</v>
      </c>
      <c r="E1188" s="210" t="s">
        <v>13758</v>
      </c>
      <c r="F1188" s="211" t="s">
        <v>13759</v>
      </c>
      <c r="G1188" s="212" t="s">
        <v>2537</v>
      </c>
      <c r="H1188" s="213">
        <v>1</v>
      </c>
      <c r="I1188" s="214"/>
      <c r="J1188" s="215">
        <f>ROUND(I1188*H1188,2)</f>
        <v>0</v>
      </c>
      <c r="K1188" s="211" t="s">
        <v>23</v>
      </c>
      <c r="L1188" s="62"/>
      <c r="M1188" s="216" t="s">
        <v>23</v>
      </c>
      <c r="N1188" s="217" t="s">
        <v>44</v>
      </c>
      <c r="O1188" s="43"/>
      <c r="P1188" s="218">
        <f>O1188*H1188</f>
        <v>0</v>
      </c>
      <c r="Q1188" s="218">
        <v>0</v>
      </c>
      <c r="R1188" s="218">
        <f>Q1188*H1188</f>
        <v>0</v>
      </c>
      <c r="S1188" s="218">
        <v>0</v>
      </c>
      <c r="T1188" s="219">
        <f>S1188*H1188</f>
        <v>0</v>
      </c>
      <c r="AR1188" s="25" t="s">
        <v>502</v>
      </c>
      <c r="AT1188" s="25" t="s">
        <v>498</v>
      </c>
      <c r="AU1188" s="25" t="s">
        <v>82</v>
      </c>
      <c r="AY1188" s="25" t="s">
        <v>492</v>
      </c>
      <c r="BE1188" s="220">
        <f>IF(N1188="základní",J1188,0)</f>
        <v>0</v>
      </c>
      <c r="BF1188" s="220">
        <f>IF(N1188="snížená",J1188,0)</f>
        <v>0</v>
      </c>
      <c r="BG1188" s="220">
        <f>IF(N1188="zákl. přenesená",J1188,0)</f>
        <v>0</v>
      </c>
      <c r="BH1188" s="220">
        <f>IF(N1188="sníž. přenesená",J1188,0)</f>
        <v>0</v>
      </c>
      <c r="BI1188" s="220">
        <f>IF(N1188="nulová",J1188,0)</f>
        <v>0</v>
      </c>
      <c r="BJ1188" s="25" t="s">
        <v>80</v>
      </c>
      <c r="BK1188" s="220">
        <f>ROUND(I1188*H1188,2)</f>
        <v>0</v>
      </c>
      <c r="BL1188" s="25" t="s">
        <v>502</v>
      </c>
      <c r="BM1188" s="25" t="s">
        <v>5220</v>
      </c>
    </row>
    <row r="1189" spans="2:65" s="1" customFormat="1">
      <c r="B1189" s="42"/>
      <c r="C1189" s="64"/>
      <c r="D1189" s="221" t="s">
        <v>506</v>
      </c>
      <c r="E1189" s="64"/>
      <c r="F1189" s="222" t="s">
        <v>13759</v>
      </c>
      <c r="G1189" s="64"/>
      <c r="H1189" s="64"/>
      <c r="I1189" s="177"/>
      <c r="J1189" s="64"/>
      <c r="K1189" s="64"/>
      <c r="L1189" s="62"/>
      <c r="M1189" s="223"/>
      <c r="N1189" s="43"/>
      <c r="O1189" s="43"/>
      <c r="P1189" s="43"/>
      <c r="Q1189" s="43"/>
      <c r="R1189" s="43"/>
      <c r="S1189" s="43"/>
      <c r="T1189" s="79"/>
      <c r="AT1189" s="25" t="s">
        <v>506</v>
      </c>
      <c r="AU1189" s="25" t="s">
        <v>82</v>
      </c>
    </row>
    <row r="1190" spans="2:65" s="1" customFormat="1" ht="36">
      <c r="B1190" s="42"/>
      <c r="C1190" s="64"/>
      <c r="D1190" s="227" t="s">
        <v>2254</v>
      </c>
      <c r="E1190" s="64"/>
      <c r="F1190" s="273" t="s">
        <v>13760</v>
      </c>
      <c r="G1190" s="64"/>
      <c r="H1190" s="64"/>
      <c r="I1190" s="177"/>
      <c r="J1190" s="64"/>
      <c r="K1190" s="64"/>
      <c r="L1190" s="62"/>
      <c r="M1190" s="223"/>
      <c r="N1190" s="43"/>
      <c r="O1190" s="43"/>
      <c r="P1190" s="43"/>
      <c r="Q1190" s="43"/>
      <c r="R1190" s="43"/>
      <c r="S1190" s="43"/>
      <c r="T1190" s="79"/>
      <c r="AT1190" s="25" t="s">
        <v>2254</v>
      </c>
      <c r="AU1190" s="25" t="s">
        <v>82</v>
      </c>
    </row>
    <row r="1191" spans="2:65" s="1" customFormat="1" ht="16.5" customHeight="1">
      <c r="B1191" s="42"/>
      <c r="C1191" s="209" t="s">
        <v>3180</v>
      </c>
      <c r="D1191" s="209" t="s">
        <v>498</v>
      </c>
      <c r="E1191" s="210" t="s">
        <v>13637</v>
      </c>
      <c r="F1191" s="211" t="s">
        <v>13638</v>
      </c>
      <c r="G1191" s="212" t="s">
        <v>2537</v>
      </c>
      <c r="H1191" s="213">
        <v>4</v>
      </c>
      <c r="I1191" s="214"/>
      <c r="J1191" s="215">
        <f>ROUND(I1191*H1191,2)</f>
        <v>0</v>
      </c>
      <c r="K1191" s="211" t="s">
        <v>23</v>
      </c>
      <c r="L1191" s="62"/>
      <c r="M1191" s="216" t="s">
        <v>23</v>
      </c>
      <c r="N1191" s="217" t="s">
        <v>44</v>
      </c>
      <c r="O1191" s="43"/>
      <c r="P1191" s="218">
        <f>O1191*H1191</f>
        <v>0</v>
      </c>
      <c r="Q1191" s="218">
        <v>0</v>
      </c>
      <c r="R1191" s="218">
        <f>Q1191*H1191</f>
        <v>0</v>
      </c>
      <c r="S1191" s="218">
        <v>0</v>
      </c>
      <c r="T1191" s="219">
        <f>S1191*H1191</f>
        <v>0</v>
      </c>
      <c r="AR1191" s="25" t="s">
        <v>502</v>
      </c>
      <c r="AT1191" s="25" t="s">
        <v>498</v>
      </c>
      <c r="AU1191" s="25" t="s">
        <v>82</v>
      </c>
      <c r="AY1191" s="25" t="s">
        <v>492</v>
      </c>
      <c r="BE1191" s="220">
        <f>IF(N1191="základní",J1191,0)</f>
        <v>0</v>
      </c>
      <c r="BF1191" s="220">
        <f>IF(N1191="snížená",J1191,0)</f>
        <v>0</v>
      </c>
      <c r="BG1191" s="220">
        <f>IF(N1191="zákl. přenesená",J1191,0)</f>
        <v>0</v>
      </c>
      <c r="BH1191" s="220">
        <f>IF(N1191="sníž. přenesená",J1191,0)</f>
        <v>0</v>
      </c>
      <c r="BI1191" s="220">
        <f>IF(N1191="nulová",J1191,0)</f>
        <v>0</v>
      </c>
      <c r="BJ1191" s="25" t="s">
        <v>80</v>
      </c>
      <c r="BK1191" s="220">
        <f>ROUND(I1191*H1191,2)</f>
        <v>0</v>
      </c>
      <c r="BL1191" s="25" t="s">
        <v>502</v>
      </c>
      <c r="BM1191" s="25" t="s">
        <v>5229</v>
      </c>
    </row>
    <row r="1192" spans="2:65" s="1" customFormat="1">
      <c r="B1192" s="42"/>
      <c r="C1192" s="64"/>
      <c r="D1192" s="221" t="s">
        <v>506</v>
      </c>
      <c r="E1192" s="64"/>
      <c r="F1192" s="222" t="s">
        <v>13638</v>
      </c>
      <c r="G1192" s="64"/>
      <c r="H1192" s="64"/>
      <c r="I1192" s="177"/>
      <c r="J1192" s="64"/>
      <c r="K1192" s="64"/>
      <c r="L1192" s="62"/>
      <c r="M1192" s="223"/>
      <c r="N1192" s="43"/>
      <c r="O1192" s="43"/>
      <c r="P1192" s="43"/>
      <c r="Q1192" s="43"/>
      <c r="R1192" s="43"/>
      <c r="S1192" s="43"/>
      <c r="T1192" s="79"/>
      <c r="AT1192" s="25" t="s">
        <v>506</v>
      </c>
      <c r="AU1192" s="25" t="s">
        <v>82</v>
      </c>
    </row>
    <row r="1193" spans="2:65" s="1" customFormat="1" ht="24">
      <c r="B1193" s="42"/>
      <c r="C1193" s="64"/>
      <c r="D1193" s="227" t="s">
        <v>2254</v>
      </c>
      <c r="E1193" s="64"/>
      <c r="F1193" s="273" t="s">
        <v>13639</v>
      </c>
      <c r="G1193" s="64"/>
      <c r="H1193" s="64"/>
      <c r="I1193" s="177"/>
      <c r="J1193" s="64"/>
      <c r="K1193" s="64"/>
      <c r="L1193" s="62"/>
      <c r="M1193" s="223"/>
      <c r="N1193" s="43"/>
      <c r="O1193" s="43"/>
      <c r="P1193" s="43"/>
      <c r="Q1193" s="43"/>
      <c r="R1193" s="43"/>
      <c r="S1193" s="43"/>
      <c r="T1193" s="79"/>
      <c r="AT1193" s="25" t="s">
        <v>2254</v>
      </c>
      <c r="AU1193" s="25" t="s">
        <v>82</v>
      </c>
    </row>
    <row r="1194" spans="2:65" s="1" customFormat="1" ht="16.5" customHeight="1">
      <c r="B1194" s="42"/>
      <c r="C1194" s="209" t="s">
        <v>3188</v>
      </c>
      <c r="D1194" s="209" t="s">
        <v>498</v>
      </c>
      <c r="E1194" s="210" t="s">
        <v>13640</v>
      </c>
      <c r="F1194" s="211" t="s">
        <v>13641</v>
      </c>
      <c r="G1194" s="212" t="s">
        <v>2537</v>
      </c>
      <c r="H1194" s="213">
        <v>5</v>
      </c>
      <c r="I1194" s="214"/>
      <c r="J1194" s="215">
        <f>ROUND(I1194*H1194,2)</f>
        <v>0</v>
      </c>
      <c r="K1194" s="211" t="s">
        <v>23</v>
      </c>
      <c r="L1194" s="62"/>
      <c r="M1194" s="216" t="s">
        <v>23</v>
      </c>
      <c r="N1194" s="217" t="s">
        <v>44</v>
      </c>
      <c r="O1194" s="43"/>
      <c r="P1194" s="218">
        <f>O1194*H1194</f>
        <v>0</v>
      </c>
      <c r="Q1194" s="218">
        <v>0</v>
      </c>
      <c r="R1194" s="218">
        <f>Q1194*H1194</f>
        <v>0</v>
      </c>
      <c r="S1194" s="218">
        <v>0</v>
      </c>
      <c r="T1194" s="219">
        <f>S1194*H1194</f>
        <v>0</v>
      </c>
      <c r="AR1194" s="25" t="s">
        <v>502</v>
      </c>
      <c r="AT1194" s="25" t="s">
        <v>498</v>
      </c>
      <c r="AU1194" s="25" t="s">
        <v>82</v>
      </c>
      <c r="AY1194" s="25" t="s">
        <v>492</v>
      </c>
      <c r="BE1194" s="220">
        <f>IF(N1194="základní",J1194,0)</f>
        <v>0</v>
      </c>
      <c r="BF1194" s="220">
        <f>IF(N1194="snížená",J1194,0)</f>
        <v>0</v>
      </c>
      <c r="BG1194" s="220">
        <f>IF(N1194="zákl. přenesená",J1194,0)</f>
        <v>0</v>
      </c>
      <c r="BH1194" s="220">
        <f>IF(N1194="sníž. přenesená",J1194,0)</f>
        <v>0</v>
      </c>
      <c r="BI1194" s="220">
        <f>IF(N1194="nulová",J1194,0)</f>
        <v>0</v>
      </c>
      <c r="BJ1194" s="25" t="s">
        <v>80</v>
      </c>
      <c r="BK1194" s="220">
        <f>ROUND(I1194*H1194,2)</f>
        <v>0</v>
      </c>
      <c r="BL1194" s="25" t="s">
        <v>502</v>
      </c>
      <c r="BM1194" s="25" t="s">
        <v>5238</v>
      </c>
    </row>
    <row r="1195" spans="2:65" s="1" customFormat="1">
      <c r="B1195" s="42"/>
      <c r="C1195" s="64"/>
      <c r="D1195" s="221" t="s">
        <v>506</v>
      </c>
      <c r="E1195" s="64"/>
      <c r="F1195" s="222" t="s">
        <v>13641</v>
      </c>
      <c r="G1195" s="64"/>
      <c r="H1195" s="64"/>
      <c r="I1195" s="177"/>
      <c r="J1195" s="64"/>
      <c r="K1195" s="64"/>
      <c r="L1195" s="62"/>
      <c r="M1195" s="223"/>
      <c r="N1195" s="43"/>
      <c r="O1195" s="43"/>
      <c r="P1195" s="43"/>
      <c r="Q1195" s="43"/>
      <c r="R1195" s="43"/>
      <c r="S1195" s="43"/>
      <c r="T1195" s="79"/>
      <c r="AT1195" s="25" t="s">
        <v>506</v>
      </c>
      <c r="AU1195" s="25" t="s">
        <v>82</v>
      </c>
    </row>
    <row r="1196" spans="2:65" s="1" customFormat="1" ht="24">
      <c r="B1196" s="42"/>
      <c r="C1196" s="64"/>
      <c r="D1196" s="227" t="s">
        <v>2254</v>
      </c>
      <c r="E1196" s="64"/>
      <c r="F1196" s="273" t="s">
        <v>13639</v>
      </c>
      <c r="G1196" s="64"/>
      <c r="H1196" s="64"/>
      <c r="I1196" s="177"/>
      <c r="J1196" s="64"/>
      <c r="K1196" s="64"/>
      <c r="L1196" s="62"/>
      <c r="M1196" s="223"/>
      <c r="N1196" s="43"/>
      <c r="O1196" s="43"/>
      <c r="P1196" s="43"/>
      <c r="Q1196" s="43"/>
      <c r="R1196" s="43"/>
      <c r="S1196" s="43"/>
      <c r="T1196" s="79"/>
      <c r="AT1196" s="25" t="s">
        <v>2254</v>
      </c>
      <c r="AU1196" s="25" t="s">
        <v>82</v>
      </c>
    </row>
    <row r="1197" spans="2:65" s="1" customFormat="1" ht="16.5" customHeight="1">
      <c r="B1197" s="42"/>
      <c r="C1197" s="209" t="s">
        <v>3198</v>
      </c>
      <c r="D1197" s="209" t="s">
        <v>498</v>
      </c>
      <c r="E1197" s="210" t="s">
        <v>13642</v>
      </c>
      <c r="F1197" s="211" t="s">
        <v>13643</v>
      </c>
      <c r="G1197" s="212" t="s">
        <v>2537</v>
      </c>
      <c r="H1197" s="213">
        <v>1</v>
      </c>
      <c r="I1197" s="214"/>
      <c r="J1197" s="215">
        <f>ROUND(I1197*H1197,2)</f>
        <v>0</v>
      </c>
      <c r="K1197" s="211" t="s">
        <v>23</v>
      </c>
      <c r="L1197" s="62"/>
      <c r="M1197" s="216" t="s">
        <v>23</v>
      </c>
      <c r="N1197" s="217" t="s">
        <v>44</v>
      </c>
      <c r="O1197" s="43"/>
      <c r="P1197" s="218">
        <f>O1197*H1197</f>
        <v>0</v>
      </c>
      <c r="Q1197" s="218">
        <v>0</v>
      </c>
      <c r="R1197" s="218">
        <f>Q1197*H1197</f>
        <v>0</v>
      </c>
      <c r="S1197" s="218">
        <v>0</v>
      </c>
      <c r="T1197" s="219">
        <f>S1197*H1197</f>
        <v>0</v>
      </c>
      <c r="AR1197" s="25" t="s">
        <v>502</v>
      </c>
      <c r="AT1197" s="25" t="s">
        <v>498</v>
      </c>
      <c r="AU1197" s="25" t="s">
        <v>82</v>
      </c>
      <c r="AY1197" s="25" t="s">
        <v>492</v>
      </c>
      <c r="BE1197" s="220">
        <f>IF(N1197="základní",J1197,0)</f>
        <v>0</v>
      </c>
      <c r="BF1197" s="220">
        <f>IF(N1197="snížená",J1197,0)</f>
        <v>0</v>
      </c>
      <c r="BG1197" s="220">
        <f>IF(N1197="zákl. přenesená",J1197,0)</f>
        <v>0</v>
      </c>
      <c r="BH1197" s="220">
        <f>IF(N1197="sníž. přenesená",J1197,0)</f>
        <v>0</v>
      </c>
      <c r="BI1197" s="220">
        <f>IF(N1197="nulová",J1197,0)</f>
        <v>0</v>
      </c>
      <c r="BJ1197" s="25" t="s">
        <v>80</v>
      </c>
      <c r="BK1197" s="220">
        <f>ROUND(I1197*H1197,2)</f>
        <v>0</v>
      </c>
      <c r="BL1197" s="25" t="s">
        <v>502</v>
      </c>
      <c r="BM1197" s="25" t="s">
        <v>5248</v>
      </c>
    </row>
    <row r="1198" spans="2:65" s="1" customFormat="1">
      <c r="B1198" s="42"/>
      <c r="C1198" s="64"/>
      <c r="D1198" s="221" t="s">
        <v>506</v>
      </c>
      <c r="E1198" s="64"/>
      <c r="F1198" s="222" t="s">
        <v>13643</v>
      </c>
      <c r="G1198" s="64"/>
      <c r="H1198" s="64"/>
      <c r="I1198" s="177"/>
      <c r="J1198" s="64"/>
      <c r="K1198" s="64"/>
      <c r="L1198" s="62"/>
      <c r="M1198" s="223"/>
      <c r="N1198" s="43"/>
      <c r="O1198" s="43"/>
      <c r="P1198" s="43"/>
      <c r="Q1198" s="43"/>
      <c r="R1198" s="43"/>
      <c r="S1198" s="43"/>
      <c r="T1198" s="79"/>
      <c r="AT1198" s="25" t="s">
        <v>506</v>
      </c>
      <c r="AU1198" s="25" t="s">
        <v>82</v>
      </c>
    </row>
    <row r="1199" spans="2:65" s="1" customFormat="1" ht="24">
      <c r="B1199" s="42"/>
      <c r="C1199" s="64"/>
      <c r="D1199" s="227" t="s">
        <v>2254</v>
      </c>
      <c r="E1199" s="64"/>
      <c r="F1199" s="273" t="s">
        <v>13670</v>
      </c>
      <c r="G1199" s="64"/>
      <c r="H1199" s="64"/>
      <c r="I1199" s="177"/>
      <c r="J1199" s="64"/>
      <c r="K1199" s="64"/>
      <c r="L1199" s="62"/>
      <c r="M1199" s="223"/>
      <c r="N1199" s="43"/>
      <c r="O1199" s="43"/>
      <c r="P1199" s="43"/>
      <c r="Q1199" s="43"/>
      <c r="R1199" s="43"/>
      <c r="S1199" s="43"/>
      <c r="T1199" s="79"/>
      <c r="AT1199" s="25" t="s">
        <v>2254</v>
      </c>
      <c r="AU1199" s="25" t="s">
        <v>82</v>
      </c>
    </row>
    <row r="1200" spans="2:65" s="1" customFormat="1" ht="16.5" customHeight="1">
      <c r="B1200" s="42"/>
      <c r="C1200" s="209" t="s">
        <v>3207</v>
      </c>
      <c r="D1200" s="209" t="s">
        <v>498</v>
      </c>
      <c r="E1200" s="210" t="s">
        <v>13761</v>
      </c>
      <c r="F1200" s="211" t="s">
        <v>13762</v>
      </c>
      <c r="G1200" s="212" t="s">
        <v>832</v>
      </c>
      <c r="H1200" s="213">
        <v>200</v>
      </c>
      <c r="I1200" s="214"/>
      <c r="J1200" s="215">
        <f>ROUND(I1200*H1200,2)</f>
        <v>0</v>
      </c>
      <c r="K1200" s="211" t="s">
        <v>23</v>
      </c>
      <c r="L1200" s="62"/>
      <c r="M1200" s="216" t="s">
        <v>23</v>
      </c>
      <c r="N1200" s="217" t="s">
        <v>44</v>
      </c>
      <c r="O1200" s="43"/>
      <c r="P1200" s="218">
        <f>O1200*H1200</f>
        <v>0</v>
      </c>
      <c r="Q1200" s="218">
        <v>0</v>
      </c>
      <c r="R1200" s="218">
        <f>Q1200*H1200</f>
        <v>0</v>
      </c>
      <c r="S1200" s="218">
        <v>0</v>
      </c>
      <c r="T1200" s="219">
        <f>S1200*H1200</f>
        <v>0</v>
      </c>
      <c r="AR1200" s="25" t="s">
        <v>502</v>
      </c>
      <c r="AT1200" s="25" t="s">
        <v>498</v>
      </c>
      <c r="AU1200" s="25" t="s">
        <v>82</v>
      </c>
      <c r="AY1200" s="25" t="s">
        <v>492</v>
      </c>
      <c r="BE1200" s="220">
        <f>IF(N1200="základní",J1200,0)</f>
        <v>0</v>
      </c>
      <c r="BF1200" s="220">
        <f>IF(N1200="snížená",J1200,0)</f>
        <v>0</v>
      </c>
      <c r="BG1200" s="220">
        <f>IF(N1200="zákl. přenesená",J1200,0)</f>
        <v>0</v>
      </c>
      <c r="BH1200" s="220">
        <f>IF(N1200="sníž. přenesená",J1200,0)</f>
        <v>0</v>
      </c>
      <c r="BI1200" s="220">
        <f>IF(N1200="nulová",J1200,0)</f>
        <v>0</v>
      </c>
      <c r="BJ1200" s="25" t="s">
        <v>80</v>
      </c>
      <c r="BK1200" s="220">
        <f>ROUND(I1200*H1200,2)</f>
        <v>0</v>
      </c>
      <c r="BL1200" s="25" t="s">
        <v>502</v>
      </c>
      <c r="BM1200" s="25" t="s">
        <v>5256</v>
      </c>
    </row>
    <row r="1201" spans="2:65" s="1" customFormat="1">
      <c r="B1201" s="42"/>
      <c r="C1201" s="64"/>
      <c r="D1201" s="221" t="s">
        <v>506</v>
      </c>
      <c r="E1201" s="64"/>
      <c r="F1201" s="222" t="s">
        <v>13762</v>
      </c>
      <c r="G1201" s="64"/>
      <c r="H1201" s="64"/>
      <c r="I1201" s="177"/>
      <c r="J1201" s="64"/>
      <c r="K1201" s="64"/>
      <c r="L1201" s="62"/>
      <c r="M1201" s="223"/>
      <c r="N1201" s="43"/>
      <c r="O1201" s="43"/>
      <c r="P1201" s="43"/>
      <c r="Q1201" s="43"/>
      <c r="R1201" s="43"/>
      <c r="S1201" s="43"/>
      <c r="T1201" s="79"/>
      <c r="AT1201" s="25" t="s">
        <v>506</v>
      </c>
      <c r="AU1201" s="25" t="s">
        <v>82</v>
      </c>
    </row>
    <row r="1202" spans="2:65" s="1" customFormat="1" ht="48">
      <c r="B1202" s="42"/>
      <c r="C1202" s="64"/>
      <c r="D1202" s="227" t="s">
        <v>2254</v>
      </c>
      <c r="E1202" s="64"/>
      <c r="F1202" s="273" t="s">
        <v>13647</v>
      </c>
      <c r="G1202" s="64"/>
      <c r="H1202" s="64"/>
      <c r="I1202" s="177"/>
      <c r="J1202" s="64"/>
      <c r="K1202" s="64"/>
      <c r="L1202" s="62"/>
      <c r="M1202" s="223"/>
      <c r="N1202" s="43"/>
      <c r="O1202" s="43"/>
      <c r="P1202" s="43"/>
      <c r="Q1202" s="43"/>
      <c r="R1202" s="43"/>
      <c r="S1202" s="43"/>
      <c r="T1202" s="79"/>
      <c r="AT1202" s="25" t="s">
        <v>2254</v>
      </c>
      <c r="AU1202" s="25" t="s">
        <v>82</v>
      </c>
    </row>
    <row r="1203" spans="2:65" s="1" customFormat="1" ht="16.5" customHeight="1">
      <c r="B1203" s="42"/>
      <c r="C1203" s="209" t="s">
        <v>3217</v>
      </c>
      <c r="D1203" s="209" t="s">
        <v>498</v>
      </c>
      <c r="E1203" s="210" t="s">
        <v>13763</v>
      </c>
      <c r="F1203" s="211" t="s">
        <v>13764</v>
      </c>
      <c r="G1203" s="212" t="s">
        <v>832</v>
      </c>
      <c r="H1203" s="213">
        <v>100</v>
      </c>
      <c r="I1203" s="214"/>
      <c r="J1203" s="215">
        <f>ROUND(I1203*H1203,2)</f>
        <v>0</v>
      </c>
      <c r="K1203" s="211" t="s">
        <v>23</v>
      </c>
      <c r="L1203" s="62"/>
      <c r="M1203" s="216" t="s">
        <v>23</v>
      </c>
      <c r="N1203" s="217" t="s">
        <v>44</v>
      </c>
      <c r="O1203" s="43"/>
      <c r="P1203" s="218">
        <f>O1203*H1203</f>
        <v>0</v>
      </c>
      <c r="Q1203" s="218">
        <v>0</v>
      </c>
      <c r="R1203" s="218">
        <f>Q1203*H1203</f>
        <v>0</v>
      </c>
      <c r="S1203" s="218">
        <v>0</v>
      </c>
      <c r="T1203" s="219">
        <f>S1203*H1203</f>
        <v>0</v>
      </c>
      <c r="AR1203" s="25" t="s">
        <v>502</v>
      </c>
      <c r="AT1203" s="25" t="s">
        <v>498</v>
      </c>
      <c r="AU1203" s="25" t="s">
        <v>82</v>
      </c>
      <c r="AY1203" s="25" t="s">
        <v>492</v>
      </c>
      <c r="BE1203" s="220">
        <f>IF(N1203="základní",J1203,0)</f>
        <v>0</v>
      </c>
      <c r="BF1203" s="220">
        <f>IF(N1203="snížená",J1203,0)</f>
        <v>0</v>
      </c>
      <c r="BG1203" s="220">
        <f>IF(N1203="zákl. přenesená",J1203,0)</f>
        <v>0</v>
      </c>
      <c r="BH1203" s="220">
        <f>IF(N1203="sníž. přenesená",J1203,0)</f>
        <v>0</v>
      </c>
      <c r="BI1203" s="220">
        <f>IF(N1203="nulová",J1203,0)</f>
        <v>0</v>
      </c>
      <c r="BJ1203" s="25" t="s">
        <v>80</v>
      </c>
      <c r="BK1203" s="220">
        <f>ROUND(I1203*H1203,2)</f>
        <v>0</v>
      </c>
      <c r="BL1203" s="25" t="s">
        <v>502</v>
      </c>
      <c r="BM1203" s="25" t="s">
        <v>5264</v>
      </c>
    </row>
    <row r="1204" spans="2:65" s="1" customFormat="1">
      <c r="B1204" s="42"/>
      <c r="C1204" s="64"/>
      <c r="D1204" s="221" t="s">
        <v>506</v>
      </c>
      <c r="E1204" s="64"/>
      <c r="F1204" s="222" t="s">
        <v>13764</v>
      </c>
      <c r="G1204" s="64"/>
      <c r="H1204" s="64"/>
      <c r="I1204" s="177"/>
      <c r="J1204" s="64"/>
      <c r="K1204" s="64"/>
      <c r="L1204" s="62"/>
      <c r="M1204" s="223"/>
      <c r="N1204" s="43"/>
      <c r="O1204" s="43"/>
      <c r="P1204" s="43"/>
      <c r="Q1204" s="43"/>
      <c r="R1204" s="43"/>
      <c r="S1204" s="43"/>
      <c r="T1204" s="79"/>
      <c r="AT1204" s="25" t="s">
        <v>506</v>
      </c>
      <c r="AU1204" s="25" t="s">
        <v>82</v>
      </c>
    </row>
    <row r="1205" spans="2:65" s="1" customFormat="1" ht="24">
      <c r="B1205" s="42"/>
      <c r="C1205" s="64"/>
      <c r="D1205" s="227" t="s">
        <v>2254</v>
      </c>
      <c r="E1205" s="64"/>
      <c r="F1205" s="273" t="s">
        <v>13765</v>
      </c>
      <c r="G1205" s="64"/>
      <c r="H1205" s="64"/>
      <c r="I1205" s="177"/>
      <c r="J1205" s="64"/>
      <c r="K1205" s="64"/>
      <c r="L1205" s="62"/>
      <c r="M1205" s="223"/>
      <c r="N1205" s="43"/>
      <c r="O1205" s="43"/>
      <c r="P1205" s="43"/>
      <c r="Q1205" s="43"/>
      <c r="R1205" s="43"/>
      <c r="S1205" s="43"/>
      <c r="T1205" s="79"/>
      <c r="AT1205" s="25" t="s">
        <v>2254</v>
      </c>
      <c r="AU1205" s="25" t="s">
        <v>82</v>
      </c>
    </row>
    <row r="1206" spans="2:65" s="1" customFormat="1" ht="16.5" customHeight="1">
      <c r="B1206" s="42"/>
      <c r="C1206" s="209" t="s">
        <v>3223</v>
      </c>
      <c r="D1206" s="209" t="s">
        <v>498</v>
      </c>
      <c r="E1206" s="210" t="s">
        <v>13766</v>
      </c>
      <c r="F1206" s="211" t="s">
        <v>13649</v>
      </c>
      <c r="G1206" s="212" t="s">
        <v>13632</v>
      </c>
      <c r="H1206" s="213">
        <v>1</v>
      </c>
      <c r="I1206" s="214"/>
      <c r="J1206" s="215">
        <f>ROUND(I1206*H1206,2)</f>
        <v>0</v>
      </c>
      <c r="K1206" s="211" t="s">
        <v>23</v>
      </c>
      <c r="L1206" s="62"/>
      <c r="M1206" s="216" t="s">
        <v>23</v>
      </c>
      <c r="N1206" s="217" t="s">
        <v>44</v>
      </c>
      <c r="O1206" s="43"/>
      <c r="P1206" s="218">
        <f>O1206*H1206</f>
        <v>0</v>
      </c>
      <c r="Q1206" s="218">
        <v>0</v>
      </c>
      <c r="R1206" s="218">
        <f>Q1206*H1206</f>
        <v>0</v>
      </c>
      <c r="S1206" s="218">
        <v>0</v>
      </c>
      <c r="T1206" s="219">
        <f>S1206*H1206</f>
        <v>0</v>
      </c>
      <c r="AR1206" s="25" t="s">
        <v>502</v>
      </c>
      <c r="AT1206" s="25" t="s">
        <v>498</v>
      </c>
      <c r="AU1206" s="25" t="s">
        <v>82</v>
      </c>
      <c r="AY1206" s="25" t="s">
        <v>492</v>
      </c>
      <c r="BE1206" s="220">
        <f>IF(N1206="základní",J1206,0)</f>
        <v>0</v>
      </c>
      <c r="BF1206" s="220">
        <f>IF(N1206="snížená",J1206,0)</f>
        <v>0</v>
      </c>
      <c r="BG1206" s="220">
        <f>IF(N1206="zákl. přenesená",J1206,0)</f>
        <v>0</v>
      </c>
      <c r="BH1206" s="220">
        <f>IF(N1206="sníž. přenesená",J1206,0)</f>
        <v>0</v>
      </c>
      <c r="BI1206" s="220">
        <f>IF(N1206="nulová",J1206,0)</f>
        <v>0</v>
      </c>
      <c r="BJ1206" s="25" t="s">
        <v>80</v>
      </c>
      <c r="BK1206" s="220">
        <f>ROUND(I1206*H1206,2)</f>
        <v>0</v>
      </c>
      <c r="BL1206" s="25" t="s">
        <v>502</v>
      </c>
      <c r="BM1206" s="25" t="s">
        <v>3363</v>
      </c>
    </row>
    <row r="1207" spans="2:65" s="1" customFormat="1">
      <c r="B1207" s="42"/>
      <c r="C1207" s="64"/>
      <c r="D1207" s="221" t="s">
        <v>506</v>
      </c>
      <c r="E1207" s="64"/>
      <c r="F1207" s="222" t="s">
        <v>13649</v>
      </c>
      <c r="G1207" s="64"/>
      <c r="H1207" s="64"/>
      <c r="I1207" s="177"/>
      <c r="J1207" s="64"/>
      <c r="K1207" s="64"/>
      <c r="L1207" s="62"/>
      <c r="M1207" s="223"/>
      <c r="N1207" s="43"/>
      <c r="O1207" s="43"/>
      <c r="P1207" s="43"/>
      <c r="Q1207" s="43"/>
      <c r="R1207" s="43"/>
      <c r="S1207" s="43"/>
      <c r="T1207" s="79"/>
      <c r="AT1207" s="25" t="s">
        <v>506</v>
      </c>
      <c r="AU1207" s="25" t="s">
        <v>82</v>
      </c>
    </row>
    <row r="1208" spans="2:65" s="1" customFormat="1" ht="24">
      <c r="B1208" s="42"/>
      <c r="C1208" s="64"/>
      <c r="D1208" s="227" t="s">
        <v>2254</v>
      </c>
      <c r="E1208" s="64"/>
      <c r="F1208" s="273" t="s">
        <v>13767</v>
      </c>
      <c r="G1208" s="64"/>
      <c r="H1208" s="64"/>
      <c r="I1208" s="177"/>
      <c r="J1208" s="64"/>
      <c r="K1208" s="64"/>
      <c r="L1208" s="62"/>
      <c r="M1208" s="223"/>
      <c r="N1208" s="43"/>
      <c r="O1208" s="43"/>
      <c r="P1208" s="43"/>
      <c r="Q1208" s="43"/>
      <c r="R1208" s="43"/>
      <c r="S1208" s="43"/>
      <c r="T1208" s="79"/>
      <c r="AT1208" s="25" t="s">
        <v>2254</v>
      </c>
      <c r="AU1208" s="25" t="s">
        <v>82</v>
      </c>
    </row>
    <row r="1209" spans="2:65" s="1" customFormat="1" ht="16.5" customHeight="1">
      <c r="B1209" s="42"/>
      <c r="C1209" s="209" t="s">
        <v>3242</v>
      </c>
      <c r="D1209" s="209" t="s">
        <v>498</v>
      </c>
      <c r="E1209" s="210" t="s">
        <v>13788</v>
      </c>
      <c r="F1209" s="211" t="s">
        <v>13652</v>
      </c>
      <c r="G1209" s="212" t="s">
        <v>13632</v>
      </c>
      <c r="H1209" s="213">
        <v>1</v>
      </c>
      <c r="I1209" s="214"/>
      <c r="J1209" s="215">
        <f>ROUND(I1209*H1209,2)</f>
        <v>0</v>
      </c>
      <c r="K1209" s="211" t="s">
        <v>23</v>
      </c>
      <c r="L1209" s="62"/>
      <c r="M1209" s="216" t="s">
        <v>23</v>
      </c>
      <c r="N1209" s="217" t="s">
        <v>44</v>
      </c>
      <c r="O1209" s="43"/>
      <c r="P1209" s="218">
        <f>O1209*H1209</f>
        <v>0</v>
      </c>
      <c r="Q1209" s="218">
        <v>0</v>
      </c>
      <c r="R1209" s="218">
        <f>Q1209*H1209</f>
        <v>0</v>
      </c>
      <c r="S1209" s="218">
        <v>0</v>
      </c>
      <c r="T1209" s="219">
        <f>S1209*H1209</f>
        <v>0</v>
      </c>
      <c r="AR1209" s="25" t="s">
        <v>502</v>
      </c>
      <c r="AT1209" s="25" t="s">
        <v>498</v>
      </c>
      <c r="AU1209" s="25" t="s">
        <v>82</v>
      </c>
      <c r="AY1209" s="25" t="s">
        <v>492</v>
      </c>
      <c r="BE1209" s="220">
        <f>IF(N1209="základní",J1209,0)</f>
        <v>0</v>
      </c>
      <c r="BF1209" s="220">
        <f>IF(N1209="snížená",J1209,0)</f>
        <v>0</v>
      </c>
      <c r="BG1209" s="220">
        <f>IF(N1209="zákl. přenesená",J1209,0)</f>
        <v>0</v>
      </c>
      <c r="BH1209" s="220">
        <f>IF(N1209="sníž. přenesená",J1209,0)</f>
        <v>0</v>
      </c>
      <c r="BI1209" s="220">
        <f>IF(N1209="nulová",J1209,0)</f>
        <v>0</v>
      </c>
      <c r="BJ1209" s="25" t="s">
        <v>80</v>
      </c>
      <c r="BK1209" s="220">
        <f>ROUND(I1209*H1209,2)</f>
        <v>0</v>
      </c>
      <c r="BL1209" s="25" t="s">
        <v>502</v>
      </c>
      <c r="BM1209" s="25" t="s">
        <v>5277</v>
      </c>
    </row>
    <row r="1210" spans="2:65" s="1" customFormat="1">
      <c r="B1210" s="42"/>
      <c r="C1210" s="64"/>
      <c r="D1210" s="221" t="s">
        <v>506</v>
      </c>
      <c r="E1210" s="64"/>
      <c r="F1210" s="222" t="s">
        <v>13652</v>
      </c>
      <c r="G1210" s="64"/>
      <c r="H1210" s="64"/>
      <c r="I1210" s="177"/>
      <c r="J1210" s="64"/>
      <c r="K1210" s="64"/>
      <c r="L1210" s="62"/>
      <c r="M1210" s="223"/>
      <c r="N1210" s="43"/>
      <c r="O1210" s="43"/>
      <c r="P1210" s="43"/>
      <c r="Q1210" s="43"/>
      <c r="R1210" s="43"/>
      <c r="S1210" s="43"/>
      <c r="T1210" s="79"/>
      <c r="AT1210" s="25" t="s">
        <v>506</v>
      </c>
      <c r="AU1210" s="25" t="s">
        <v>82</v>
      </c>
    </row>
    <row r="1211" spans="2:65" s="1" customFormat="1" ht="36">
      <c r="B1211" s="42"/>
      <c r="C1211" s="64"/>
      <c r="D1211" s="227" t="s">
        <v>2254</v>
      </c>
      <c r="E1211" s="64"/>
      <c r="F1211" s="273" t="s">
        <v>13769</v>
      </c>
      <c r="G1211" s="64"/>
      <c r="H1211" s="64"/>
      <c r="I1211" s="177"/>
      <c r="J1211" s="64"/>
      <c r="K1211" s="64"/>
      <c r="L1211" s="62"/>
      <c r="M1211" s="223"/>
      <c r="N1211" s="43"/>
      <c r="O1211" s="43"/>
      <c r="P1211" s="43"/>
      <c r="Q1211" s="43"/>
      <c r="R1211" s="43"/>
      <c r="S1211" s="43"/>
      <c r="T1211" s="79"/>
      <c r="AT1211" s="25" t="s">
        <v>2254</v>
      </c>
      <c r="AU1211" s="25" t="s">
        <v>82</v>
      </c>
    </row>
    <row r="1212" spans="2:65" s="1" customFormat="1" ht="16.5" customHeight="1">
      <c r="B1212" s="42"/>
      <c r="C1212" s="209" t="s">
        <v>3250</v>
      </c>
      <c r="D1212" s="209" t="s">
        <v>498</v>
      </c>
      <c r="E1212" s="210" t="s">
        <v>13770</v>
      </c>
      <c r="F1212" s="211" t="s">
        <v>13652</v>
      </c>
      <c r="G1212" s="212" t="s">
        <v>13632</v>
      </c>
      <c r="H1212" s="213">
        <v>1</v>
      </c>
      <c r="I1212" s="214"/>
      <c r="J1212" s="215">
        <f>ROUND(I1212*H1212,2)</f>
        <v>0</v>
      </c>
      <c r="K1212" s="211" t="s">
        <v>23</v>
      </c>
      <c r="L1212" s="62"/>
      <c r="M1212" s="216" t="s">
        <v>23</v>
      </c>
      <c r="N1212" s="217" t="s">
        <v>44</v>
      </c>
      <c r="O1212" s="43"/>
      <c r="P1212" s="218">
        <f>O1212*H1212</f>
        <v>0</v>
      </c>
      <c r="Q1212" s="218">
        <v>0</v>
      </c>
      <c r="R1212" s="218">
        <f>Q1212*H1212</f>
        <v>0</v>
      </c>
      <c r="S1212" s="218">
        <v>0</v>
      </c>
      <c r="T1212" s="219">
        <f>S1212*H1212</f>
        <v>0</v>
      </c>
      <c r="AR1212" s="25" t="s">
        <v>502</v>
      </c>
      <c r="AT1212" s="25" t="s">
        <v>498</v>
      </c>
      <c r="AU1212" s="25" t="s">
        <v>82</v>
      </c>
      <c r="AY1212" s="25" t="s">
        <v>492</v>
      </c>
      <c r="BE1212" s="220">
        <f>IF(N1212="základní",J1212,0)</f>
        <v>0</v>
      </c>
      <c r="BF1212" s="220">
        <f>IF(N1212="snížená",J1212,0)</f>
        <v>0</v>
      </c>
      <c r="BG1212" s="220">
        <f>IF(N1212="zákl. přenesená",J1212,0)</f>
        <v>0</v>
      </c>
      <c r="BH1212" s="220">
        <f>IF(N1212="sníž. přenesená",J1212,0)</f>
        <v>0</v>
      </c>
      <c r="BI1212" s="220">
        <f>IF(N1212="nulová",J1212,0)</f>
        <v>0</v>
      </c>
      <c r="BJ1212" s="25" t="s">
        <v>80</v>
      </c>
      <c r="BK1212" s="220">
        <f>ROUND(I1212*H1212,2)</f>
        <v>0</v>
      </c>
      <c r="BL1212" s="25" t="s">
        <v>502</v>
      </c>
      <c r="BM1212" s="25" t="s">
        <v>5285</v>
      </c>
    </row>
    <row r="1213" spans="2:65" s="1" customFormat="1">
      <c r="B1213" s="42"/>
      <c r="C1213" s="64"/>
      <c r="D1213" s="221" t="s">
        <v>506</v>
      </c>
      <c r="E1213" s="64"/>
      <c r="F1213" s="222" t="s">
        <v>13652</v>
      </c>
      <c r="G1213" s="64"/>
      <c r="H1213" s="64"/>
      <c r="I1213" s="177"/>
      <c r="J1213" s="64"/>
      <c r="K1213" s="64"/>
      <c r="L1213" s="62"/>
      <c r="M1213" s="223"/>
      <c r="N1213" s="43"/>
      <c r="O1213" s="43"/>
      <c r="P1213" s="43"/>
      <c r="Q1213" s="43"/>
      <c r="R1213" s="43"/>
      <c r="S1213" s="43"/>
      <c r="T1213" s="79"/>
      <c r="AT1213" s="25" t="s">
        <v>506</v>
      </c>
      <c r="AU1213" s="25" t="s">
        <v>82</v>
      </c>
    </row>
    <row r="1214" spans="2:65" s="1" customFormat="1" ht="24">
      <c r="B1214" s="42"/>
      <c r="C1214" s="64"/>
      <c r="D1214" s="227" t="s">
        <v>2254</v>
      </c>
      <c r="E1214" s="64"/>
      <c r="F1214" s="273" t="s">
        <v>13771</v>
      </c>
      <c r="G1214" s="64"/>
      <c r="H1214" s="64"/>
      <c r="I1214" s="177"/>
      <c r="J1214" s="64"/>
      <c r="K1214" s="64"/>
      <c r="L1214" s="62"/>
      <c r="M1214" s="223"/>
      <c r="N1214" s="43"/>
      <c r="O1214" s="43"/>
      <c r="P1214" s="43"/>
      <c r="Q1214" s="43"/>
      <c r="R1214" s="43"/>
      <c r="S1214" s="43"/>
      <c r="T1214" s="79"/>
      <c r="AT1214" s="25" t="s">
        <v>2254</v>
      </c>
      <c r="AU1214" s="25" t="s">
        <v>82</v>
      </c>
    </row>
    <row r="1215" spans="2:65" s="1" customFormat="1" ht="16.5" customHeight="1">
      <c r="B1215" s="42"/>
      <c r="C1215" s="209" t="s">
        <v>3257</v>
      </c>
      <c r="D1215" s="209" t="s">
        <v>498</v>
      </c>
      <c r="E1215" s="210" t="s">
        <v>13772</v>
      </c>
      <c r="F1215" s="211" t="s">
        <v>13652</v>
      </c>
      <c r="G1215" s="212" t="s">
        <v>13632</v>
      </c>
      <c r="H1215" s="213">
        <v>1</v>
      </c>
      <c r="I1215" s="214"/>
      <c r="J1215" s="215">
        <f>ROUND(I1215*H1215,2)</f>
        <v>0</v>
      </c>
      <c r="K1215" s="211" t="s">
        <v>23</v>
      </c>
      <c r="L1215" s="62"/>
      <c r="M1215" s="216" t="s">
        <v>23</v>
      </c>
      <c r="N1215" s="217" t="s">
        <v>44</v>
      </c>
      <c r="O1215" s="43"/>
      <c r="P1215" s="218">
        <f>O1215*H1215</f>
        <v>0</v>
      </c>
      <c r="Q1215" s="218">
        <v>0</v>
      </c>
      <c r="R1215" s="218">
        <f>Q1215*H1215</f>
        <v>0</v>
      </c>
      <c r="S1215" s="218">
        <v>0</v>
      </c>
      <c r="T1215" s="219">
        <f>S1215*H1215</f>
        <v>0</v>
      </c>
      <c r="AR1215" s="25" t="s">
        <v>502</v>
      </c>
      <c r="AT1215" s="25" t="s">
        <v>498</v>
      </c>
      <c r="AU1215" s="25" t="s">
        <v>82</v>
      </c>
      <c r="AY1215" s="25" t="s">
        <v>492</v>
      </c>
      <c r="BE1215" s="220">
        <f>IF(N1215="základní",J1215,0)</f>
        <v>0</v>
      </c>
      <c r="BF1215" s="220">
        <f>IF(N1215="snížená",J1215,0)</f>
        <v>0</v>
      </c>
      <c r="BG1215" s="220">
        <f>IF(N1215="zákl. přenesená",J1215,0)</f>
        <v>0</v>
      </c>
      <c r="BH1215" s="220">
        <f>IF(N1215="sníž. přenesená",J1215,0)</f>
        <v>0</v>
      </c>
      <c r="BI1215" s="220">
        <f>IF(N1215="nulová",J1215,0)</f>
        <v>0</v>
      </c>
      <c r="BJ1215" s="25" t="s">
        <v>80</v>
      </c>
      <c r="BK1215" s="220">
        <f>ROUND(I1215*H1215,2)</f>
        <v>0</v>
      </c>
      <c r="BL1215" s="25" t="s">
        <v>502</v>
      </c>
      <c r="BM1215" s="25" t="s">
        <v>5294</v>
      </c>
    </row>
    <row r="1216" spans="2:65" s="1" customFormat="1">
      <c r="B1216" s="42"/>
      <c r="C1216" s="64"/>
      <c r="D1216" s="221" t="s">
        <v>506</v>
      </c>
      <c r="E1216" s="64"/>
      <c r="F1216" s="222" t="s">
        <v>13652</v>
      </c>
      <c r="G1216" s="64"/>
      <c r="H1216" s="64"/>
      <c r="I1216" s="177"/>
      <c r="J1216" s="64"/>
      <c r="K1216" s="64"/>
      <c r="L1216" s="62"/>
      <c r="M1216" s="223"/>
      <c r="N1216" s="43"/>
      <c r="O1216" s="43"/>
      <c r="P1216" s="43"/>
      <c r="Q1216" s="43"/>
      <c r="R1216" s="43"/>
      <c r="S1216" s="43"/>
      <c r="T1216" s="79"/>
      <c r="AT1216" s="25" t="s">
        <v>506</v>
      </c>
      <c r="AU1216" s="25" t="s">
        <v>82</v>
      </c>
    </row>
    <row r="1217" spans="2:65" s="1" customFormat="1" ht="36">
      <c r="B1217" s="42"/>
      <c r="C1217" s="64"/>
      <c r="D1217" s="227" t="s">
        <v>2254</v>
      </c>
      <c r="E1217" s="64"/>
      <c r="F1217" s="273" t="s">
        <v>13655</v>
      </c>
      <c r="G1217" s="64"/>
      <c r="H1217" s="64"/>
      <c r="I1217" s="177"/>
      <c r="J1217" s="64"/>
      <c r="K1217" s="64"/>
      <c r="L1217" s="62"/>
      <c r="M1217" s="223"/>
      <c r="N1217" s="43"/>
      <c r="O1217" s="43"/>
      <c r="P1217" s="43"/>
      <c r="Q1217" s="43"/>
      <c r="R1217" s="43"/>
      <c r="S1217" s="43"/>
      <c r="T1217" s="79"/>
      <c r="AT1217" s="25" t="s">
        <v>2254</v>
      </c>
      <c r="AU1217" s="25" t="s">
        <v>82</v>
      </c>
    </row>
    <row r="1218" spans="2:65" s="1" customFormat="1" ht="16.5" customHeight="1">
      <c r="B1218" s="42"/>
      <c r="C1218" s="209" t="s">
        <v>3263</v>
      </c>
      <c r="D1218" s="209" t="s">
        <v>498</v>
      </c>
      <c r="E1218" s="210" t="s">
        <v>13773</v>
      </c>
      <c r="F1218" s="211" t="s">
        <v>13652</v>
      </c>
      <c r="G1218" s="212" t="s">
        <v>13632</v>
      </c>
      <c r="H1218" s="213">
        <v>1</v>
      </c>
      <c r="I1218" s="214"/>
      <c r="J1218" s="215">
        <f>ROUND(I1218*H1218,2)</f>
        <v>0</v>
      </c>
      <c r="K1218" s="211" t="s">
        <v>23</v>
      </c>
      <c r="L1218" s="62"/>
      <c r="M1218" s="216" t="s">
        <v>23</v>
      </c>
      <c r="N1218" s="217" t="s">
        <v>44</v>
      </c>
      <c r="O1218" s="43"/>
      <c r="P1218" s="218">
        <f>O1218*H1218</f>
        <v>0</v>
      </c>
      <c r="Q1218" s="218">
        <v>0</v>
      </c>
      <c r="R1218" s="218">
        <f>Q1218*H1218</f>
        <v>0</v>
      </c>
      <c r="S1218" s="218">
        <v>0</v>
      </c>
      <c r="T1218" s="219">
        <f>S1218*H1218</f>
        <v>0</v>
      </c>
      <c r="AR1218" s="25" t="s">
        <v>502</v>
      </c>
      <c r="AT1218" s="25" t="s">
        <v>498</v>
      </c>
      <c r="AU1218" s="25" t="s">
        <v>82</v>
      </c>
      <c r="AY1218" s="25" t="s">
        <v>492</v>
      </c>
      <c r="BE1218" s="220">
        <f>IF(N1218="základní",J1218,0)</f>
        <v>0</v>
      </c>
      <c r="BF1218" s="220">
        <f>IF(N1218="snížená",J1218,0)</f>
        <v>0</v>
      </c>
      <c r="BG1218" s="220">
        <f>IF(N1218="zákl. přenesená",J1218,0)</f>
        <v>0</v>
      </c>
      <c r="BH1218" s="220">
        <f>IF(N1218="sníž. přenesená",J1218,0)</f>
        <v>0</v>
      </c>
      <c r="BI1218" s="220">
        <f>IF(N1218="nulová",J1218,0)</f>
        <v>0</v>
      </c>
      <c r="BJ1218" s="25" t="s">
        <v>80</v>
      </c>
      <c r="BK1218" s="220">
        <f>ROUND(I1218*H1218,2)</f>
        <v>0</v>
      </c>
      <c r="BL1218" s="25" t="s">
        <v>502</v>
      </c>
      <c r="BM1218" s="25" t="s">
        <v>5303</v>
      </c>
    </row>
    <row r="1219" spans="2:65" s="1" customFormat="1">
      <c r="B1219" s="42"/>
      <c r="C1219" s="64"/>
      <c r="D1219" s="221" t="s">
        <v>506</v>
      </c>
      <c r="E1219" s="64"/>
      <c r="F1219" s="222" t="s">
        <v>13652</v>
      </c>
      <c r="G1219" s="64"/>
      <c r="H1219" s="64"/>
      <c r="I1219" s="177"/>
      <c r="J1219" s="64"/>
      <c r="K1219" s="64"/>
      <c r="L1219" s="62"/>
      <c r="M1219" s="223"/>
      <c r="N1219" s="43"/>
      <c r="O1219" s="43"/>
      <c r="P1219" s="43"/>
      <c r="Q1219" s="43"/>
      <c r="R1219" s="43"/>
      <c r="S1219" s="43"/>
      <c r="T1219" s="79"/>
      <c r="AT1219" s="25" t="s">
        <v>506</v>
      </c>
      <c r="AU1219" s="25" t="s">
        <v>82</v>
      </c>
    </row>
    <row r="1220" spans="2:65" s="1" customFormat="1" ht="36">
      <c r="B1220" s="42"/>
      <c r="C1220" s="64"/>
      <c r="D1220" s="227" t="s">
        <v>2254</v>
      </c>
      <c r="E1220" s="64"/>
      <c r="F1220" s="273" t="s">
        <v>13774</v>
      </c>
      <c r="G1220" s="64"/>
      <c r="H1220" s="64"/>
      <c r="I1220" s="177"/>
      <c r="J1220" s="64"/>
      <c r="K1220" s="64"/>
      <c r="L1220" s="62"/>
      <c r="M1220" s="223"/>
      <c r="N1220" s="43"/>
      <c r="O1220" s="43"/>
      <c r="P1220" s="43"/>
      <c r="Q1220" s="43"/>
      <c r="R1220" s="43"/>
      <c r="S1220" s="43"/>
      <c r="T1220" s="79"/>
      <c r="AT1220" s="25" t="s">
        <v>2254</v>
      </c>
      <c r="AU1220" s="25" t="s">
        <v>82</v>
      </c>
    </row>
    <row r="1221" spans="2:65" s="1" customFormat="1" ht="16.5" customHeight="1">
      <c r="B1221" s="42"/>
      <c r="C1221" s="209" t="s">
        <v>3271</v>
      </c>
      <c r="D1221" s="209" t="s">
        <v>498</v>
      </c>
      <c r="E1221" s="210" t="s">
        <v>13775</v>
      </c>
      <c r="F1221" s="211" t="s">
        <v>13652</v>
      </c>
      <c r="G1221" s="212" t="s">
        <v>13632</v>
      </c>
      <c r="H1221" s="213">
        <v>1</v>
      </c>
      <c r="I1221" s="214"/>
      <c r="J1221" s="215">
        <f>ROUND(I1221*H1221,2)</f>
        <v>0</v>
      </c>
      <c r="K1221" s="211" t="s">
        <v>23</v>
      </c>
      <c r="L1221" s="62"/>
      <c r="M1221" s="216" t="s">
        <v>23</v>
      </c>
      <c r="N1221" s="217" t="s">
        <v>44</v>
      </c>
      <c r="O1221" s="43"/>
      <c r="P1221" s="218">
        <f>O1221*H1221</f>
        <v>0</v>
      </c>
      <c r="Q1221" s="218">
        <v>0</v>
      </c>
      <c r="R1221" s="218">
        <f>Q1221*H1221</f>
        <v>0</v>
      </c>
      <c r="S1221" s="218">
        <v>0</v>
      </c>
      <c r="T1221" s="219">
        <f>S1221*H1221</f>
        <v>0</v>
      </c>
      <c r="AR1221" s="25" t="s">
        <v>502</v>
      </c>
      <c r="AT1221" s="25" t="s">
        <v>498</v>
      </c>
      <c r="AU1221" s="25" t="s">
        <v>82</v>
      </c>
      <c r="AY1221" s="25" t="s">
        <v>492</v>
      </c>
      <c r="BE1221" s="220">
        <f>IF(N1221="základní",J1221,0)</f>
        <v>0</v>
      </c>
      <c r="BF1221" s="220">
        <f>IF(N1221="snížená",J1221,0)</f>
        <v>0</v>
      </c>
      <c r="BG1221" s="220">
        <f>IF(N1221="zákl. přenesená",J1221,0)</f>
        <v>0</v>
      </c>
      <c r="BH1221" s="220">
        <f>IF(N1221="sníž. přenesená",J1221,0)</f>
        <v>0</v>
      </c>
      <c r="BI1221" s="220">
        <f>IF(N1221="nulová",J1221,0)</f>
        <v>0</v>
      </c>
      <c r="BJ1221" s="25" t="s">
        <v>80</v>
      </c>
      <c r="BK1221" s="220">
        <f>ROUND(I1221*H1221,2)</f>
        <v>0</v>
      </c>
      <c r="BL1221" s="25" t="s">
        <v>502</v>
      </c>
      <c r="BM1221" s="25" t="s">
        <v>5311</v>
      </c>
    </row>
    <row r="1222" spans="2:65" s="1" customFormat="1">
      <c r="B1222" s="42"/>
      <c r="C1222" s="64"/>
      <c r="D1222" s="221" t="s">
        <v>506</v>
      </c>
      <c r="E1222" s="64"/>
      <c r="F1222" s="222" t="s">
        <v>13652</v>
      </c>
      <c r="G1222" s="64"/>
      <c r="H1222" s="64"/>
      <c r="I1222" s="177"/>
      <c r="J1222" s="64"/>
      <c r="K1222" s="64"/>
      <c r="L1222" s="62"/>
      <c r="M1222" s="223"/>
      <c r="N1222" s="43"/>
      <c r="O1222" s="43"/>
      <c r="P1222" s="43"/>
      <c r="Q1222" s="43"/>
      <c r="R1222" s="43"/>
      <c r="S1222" s="43"/>
      <c r="T1222" s="79"/>
      <c r="AT1222" s="25" t="s">
        <v>506</v>
      </c>
      <c r="AU1222" s="25" t="s">
        <v>82</v>
      </c>
    </row>
    <row r="1223" spans="2:65" s="1" customFormat="1" ht="24">
      <c r="B1223" s="42"/>
      <c r="C1223" s="64"/>
      <c r="D1223" s="227" t="s">
        <v>2254</v>
      </c>
      <c r="E1223" s="64"/>
      <c r="F1223" s="273" t="s">
        <v>13776</v>
      </c>
      <c r="G1223" s="64"/>
      <c r="H1223" s="64"/>
      <c r="I1223" s="177"/>
      <c r="J1223" s="64"/>
      <c r="K1223" s="64"/>
      <c r="L1223" s="62"/>
      <c r="M1223" s="223"/>
      <c r="N1223" s="43"/>
      <c r="O1223" s="43"/>
      <c r="P1223" s="43"/>
      <c r="Q1223" s="43"/>
      <c r="R1223" s="43"/>
      <c r="S1223" s="43"/>
      <c r="T1223" s="79"/>
      <c r="AT1223" s="25" t="s">
        <v>2254</v>
      </c>
      <c r="AU1223" s="25" t="s">
        <v>82</v>
      </c>
    </row>
    <row r="1224" spans="2:65" s="1" customFormat="1" ht="16.5" customHeight="1">
      <c r="B1224" s="42"/>
      <c r="C1224" s="209" t="s">
        <v>3277</v>
      </c>
      <c r="D1224" s="209" t="s">
        <v>498</v>
      </c>
      <c r="E1224" s="210" t="s">
        <v>13777</v>
      </c>
      <c r="F1224" s="211" t="s">
        <v>13652</v>
      </c>
      <c r="G1224" s="212" t="s">
        <v>13632</v>
      </c>
      <c r="H1224" s="213">
        <v>1</v>
      </c>
      <c r="I1224" s="214"/>
      <c r="J1224" s="215">
        <f>ROUND(I1224*H1224,2)</f>
        <v>0</v>
      </c>
      <c r="K1224" s="211" t="s">
        <v>23</v>
      </c>
      <c r="L1224" s="62"/>
      <c r="M1224" s="216" t="s">
        <v>23</v>
      </c>
      <c r="N1224" s="217" t="s">
        <v>44</v>
      </c>
      <c r="O1224" s="43"/>
      <c r="P1224" s="218">
        <f>O1224*H1224</f>
        <v>0</v>
      </c>
      <c r="Q1224" s="218">
        <v>0</v>
      </c>
      <c r="R1224" s="218">
        <f>Q1224*H1224</f>
        <v>0</v>
      </c>
      <c r="S1224" s="218">
        <v>0</v>
      </c>
      <c r="T1224" s="219">
        <f>S1224*H1224</f>
        <v>0</v>
      </c>
      <c r="AR1224" s="25" t="s">
        <v>502</v>
      </c>
      <c r="AT1224" s="25" t="s">
        <v>498</v>
      </c>
      <c r="AU1224" s="25" t="s">
        <v>82</v>
      </c>
      <c r="AY1224" s="25" t="s">
        <v>492</v>
      </c>
      <c r="BE1224" s="220">
        <f>IF(N1224="základní",J1224,0)</f>
        <v>0</v>
      </c>
      <c r="BF1224" s="220">
        <f>IF(N1224="snížená",J1224,0)</f>
        <v>0</v>
      </c>
      <c r="BG1224" s="220">
        <f>IF(N1224="zákl. přenesená",J1224,0)</f>
        <v>0</v>
      </c>
      <c r="BH1224" s="220">
        <f>IF(N1224="sníž. přenesená",J1224,0)</f>
        <v>0</v>
      </c>
      <c r="BI1224" s="220">
        <f>IF(N1224="nulová",J1224,0)</f>
        <v>0</v>
      </c>
      <c r="BJ1224" s="25" t="s">
        <v>80</v>
      </c>
      <c r="BK1224" s="220">
        <f>ROUND(I1224*H1224,2)</f>
        <v>0</v>
      </c>
      <c r="BL1224" s="25" t="s">
        <v>502</v>
      </c>
      <c r="BM1224" s="25" t="s">
        <v>5319</v>
      </c>
    </row>
    <row r="1225" spans="2:65" s="1" customFormat="1">
      <c r="B1225" s="42"/>
      <c r="C1225" s="64"/>
      <c r="D1225" s="221" t="s">
        <v>506</v>
      </c>
      <c r="E1225" s="64"/>
      <c r="F1225" s="222" t="s">
        <v>13652</v>
      </c>
      <c r="G1225" s="64"/>
      <c r="H1225" s="64"/>
      <c r="I1225" s="177"/>
      <c r="J1225" s="64"/>
      <c r="K1225" s="64"/>
      <c r="L1225" s="62"/>
      <c r="M1225" s="223"/>
      <c r="N1225" s="43"/>
      <c r="O1225" s="43"/>
      <c r="P1225" s="43"/>
      <c r="Q1225" s="43"/>
      <c r="R1225" s="43"/>
      <c r="S1225" s="43"/>
      <c r="T1225" s="79"/>
      <c r="AT1225" s="25" t="s">
        <v>506</v>
      </c>
      <c r="AU1225" s="25" t="s">
        <v>82</v>
      </c>
    </row>
    <row r="1226" spans="2:65" s="1" customFormat="1" ht="24">
      <c r="B1226" s="42"/>
      <c r="C1226" s="64"/>
      <c r="D1226" s="227" t="s">
        <v>2254</v>
      </c>
      <c r="E1226" s="64"/>
      <c r="F1226" s="273" t="s">
        <v>13659</v>
      </c>
      <c r="G1226" s="64"/>
      <c r="H1226" s="64"/>
      <c r="I1226" s="177"/>
      <c r="J1226" s="64"/>
      <c r="K1226" s="64"/>
      <c r="L1226" s="62"/>
      <c r="M1226" s="223"/>
      <c r="N1226" s="43"/>
      <c r="O1226" s="43"/>
      <c r="P1226" s="43"/>
      <c r="Q1226" s="43"/>
      <c r="R1226" s="43"/>
      <c r="S1226" s="43"/>
      <c r="T1226" s="79"/>
      <c r="AT1226" s="25" t="s">
        <v>2254</v>
      </c>
      <c r="AU1226" s="25" t="s">
        <v>82</v>
      </c>
    </row>
    <row r="1227" spans="2:65" s="1" customFormat="1" ht="16.5" customHeight="1">
      <c r="B1227" s="42"/>
      <c r="C1227" s="209" t="s">
        <v>3284</v>
      </c>
      <c r="D1227" s="209" t="s">
        <v>498</v>
      </c>
      <c r="E1227" s="210" t="s">
        <v>13778</v>
      </c>
      <c r="F1227" s="211" t="s">
        <v>13652</v>
      </c>
      <c r="G1227" s="212" t="s">
        <v>13632</v>
      </c>
      <c r="H1227" s="213">
        <v>1</v>
      </c>
      <c r="I1227" s="214"/>
      <c r="J1227" s="215">
        <f>ROUND(I1227*H1227,2)</f>
        <v>0</v>
      </c>
      <c r="K1227" s="211" t="s">
        <v>23</v>
      </c>
      <c r="L1227" s="62"/>
      <c r="M1227" s="216" t="s">
        <v>23</v>
      </c>
      <c r="N1227" s="217" t="s">
        <v>44</v>
      </c>
      <c r="O1227" s="43"/>
      <c r="P1227" s="218">
        <f>O1227*H1227</f>
        <v>0</v>
      </c>
      <c r="Q1227" s="218">
        <v>0</v>
      </c>
      <c r="R1227" s="218">
        <f>Q1227*H1227</f>
        <v>0</v>
      </c>
      <c r="S1227" s="218">
        <v>0</v>
      </c>
      <c r="T1227" s="219">
        <f>S1227*H1227</f>
        <v>0</v>
      </c>
      <c r="AR1227" s="25" t="s">
        <v>502</v>
      </c>
      <c r="AT1227" s="25" t="s">
        <v>498</v>
      </c>
      <c r="AU1227" s="25" t="s">
        <v>82</v>
      </c>
      <c r="AY1227" s="25" t="s">
        <v>492</v>
      </c>
      <c r="BE1227" s="220">
        <f>IF(N1227="základní",J1227,0)</f>
        <v>0</v>
      </c>
      <c r="BF1227" s="220">
        <f>IF(N1227="snížená",J1227,0)</f>
        <v>0</v>
      </c>
      <c r="BG1227" s="220">
        <f>IF(N1227="zákl. přenesená",J1227,0)</f>
        <v>0</v>
      </c>
      <c r="BH1227" s="220">
        <f>IF(N1227="sníž. přenesená",J1227,0)</f>
        <v>0</v>
      </c>
      <c r="BI1227" s="220">
        <f>IF(N1227="nulová",J1227,0)</f>
        <v>0</v>
      </c>
      <c r="BJ1227" s="25" t="s">
        <v>80</v>
      </c>
      <c r="BK1227" s="220">
        <f>ROUND(I1227*H1227,2)</f>
        <v>0</v>
      </c>
      <c r="BL1227" s="25" t="s">
        <v>502</v>
      </c>
      <c r="BM1227" s="25" t="s">
        <v>5327</v>
      </c>
    </row>
    <row r="1228" spans="2:65" s="1" customFormat="1">
      <c r="B1228" s="42"/>
      <c r="C1228" s="64"/>
      <c r="D1228" s="221" t="s">
        <v>506</v>
      </c>
      <c r="E1228" s="64"/>
      <c r="F1228" s="222" t="s">
        <v>13652</v>
      </c>
      <c r="G1228" s="64"/>
      <c r="H1228" s="64"/>
      <c r="I1228" s="177"/>
      <c r="J1228" s="64"/>
      <c r="K1228" s="64"/>
      <c r="L1228" s="62"/>
      <c r="M1228" s="223"/>
      <c r="N1228" s="43"/>
      <c r="O1228" s="43"/>
      <c r="P1228" s="43"/>
      <c r="Q1228" s="43"/>
      <c r="R1228" s="43"/>
      <c r="S1228" s="43"/>
      <c r="T1228" s="79"/>
      <c r="AT1228" s="25" t="s">
        <v>506</v>
      </c>
      <c r="AU1228" s="25" t="s">
        <v>82</v>
      </c>
    </row>
    <row r="1229" spans="2:65" s="1" customFormat="1" ht="36">
      <c r="B1229" s="42"/>
      <c r="C1229" s="64"/>
      <c r="D1229" s="227" t="s">
        <v>2254</v>
      </c>
      <c r="E1229" s="64"/>
      <c r="F1229" s="273" t="s">
        <v>13779</v>
      </c>
      <c r="G1229" s="64"/>
      <c r="H1229" s="64"/>
      <c r="I1229" s="177"/>
      <c r="J1229" s="64"/>
      <c r="K1229" s="64"/>
      <c r="L1229" s="62"/>
      <c r="M1229" s="223"/>
      <c r="N1229" s="43"/>
      <c r="O1229" s="43"/>
      <c r="P1229" s="43"/>
      <c r="Q1229" s="43"/>
      <c r="R1229" s="43"/>
      <c r="S1229" s="43"/>
      <c r="T1229" s="79"/>
      <c r="AT1229" s="25" t="s">
        <v>2254</v>
      </c>
      <c r="AU1229" s="25" t="s">
        <v>82</v>
      </c>
    </row>
    <row r="1230" spans="2:65" s="1" customFormat="1" ht="16.5" customHeight="1">
      <c r="B1230" s="42"/>
      <c r="C1230" s="209" t="s">
        <v>3289</v>
      </c>
      <c r="D1230" s="209" t="s">
        <v>498</v>
      </c>
      <c r="E1230" s="210" t="s">
        <v>13780</v>
      </c>
      <c r="F1230" s="211" t="s">
        <v>13652</v>
      </c>
      <c r="G1230" s="212" t="s">
        <v>13632</v>
      </c>
      <c r="H1230" s="213">
        <v>1</v>
      </c>
      <c r="I1230" s="214"/>
      <c r="J1230" s="215">
        <f>ROUND(I1230*H1230,2)</f>
        <v>0</v>
      </c>
      <c r="K1230" s="211" t="s">
        <v>23</v>
      </c>
      <c r="L1230" s="62"/>
      <c r="M1230" s="216" t="s">
        <v>23</v>
      </c>
      <c r="N1230" s="217" t="s">
        <v>44</v>
      </c>
      <c r="O1230" s="43"/>
      <c r="P1230" s="218">
        <f>O1230*H1230</f>
        <v>0</v>
      </c>
      <c r="Q1230" s="218">
        <v>0</v>
      </c>
      <c r="R1230" s="218">
        <f>Q1230*H1230</f>
        <v>0</v>
      </c>
      <c r="S1230" s="218">
        <v>0</v>
      </c>
      <c r="T1230" s="219">
        <f>S1230*H1230</f>
        <v>0</v>
      </c>
      <c r="AR1230" s="25" t="s">
        <v>502</v>
      </c>
      <c r="AT1230" s="25" t="s">
        <v>498</v>
      </c>
      <c r="AU1230" s="25" t="s">
        <v>82</v>
      </c>
      <c r="AY1230" s="25" t="s">
        <v>492</v>
      </c>
      <c r="BE1230" s="220">
        <f>IF(N1230="základní",J1230,0)</f>
        <v>0</v>
      </c>
      <c r="BF1230" s="220">
        <f>IF(N1230="snížená",J1230,0)</f>
        <v>0</v>
      </c>
      <c r="BG1230" s="220">
        <f>IF(N1230="zákl. přenesená",J1230,0)</f>
        <v>0</v>
      </c>
      <c r="BH1230" s="220">
        <f>IF(N1230="sníž. přenesená",J1230,0)</f>
        <v>0</v>
      </c>
      <c r="BI1230" s="220">
        <f>IF(N1230="nulová",J1230,0)</f>
        <v>0</v>
      </c>
      <c r="BJ1230" s="25" t="s">
        <v>80</v>
      </c>
      <c r="BK1230" s="220">
        <f>ROUND(I1230*H1230,2)</f>
        <v>0</v>
      </c>
      <c r="BL1230" s="25" t="s">
        <v>502</v>
      </c>
      <c r="BM1230" s="25" t="s">
        <v>5335</v>
      </c>
    </row>
    <row r="1231" spans="2:65" s="1" customFormat="1">
      <c r="B1231" s="42"/>
      <c r="C1231" s="64"/>
      <c r="D1231" s="221" t="s">
        <v>506</v>
      </c>
      <c r="E1231" s="64"/>
      <c r="F1231" s="222" t="s">
        <v>13652</v>
      </c>
      <c r="G1231" s="64"/>
      <c r="H1231" s="64"/>
      <c r="I1231" s="177"/>
      <c r="J1231" s="64"/>
      <c r="K1231" s="64"/>
      <c r="L1231" s="62"/>
      <c r="M1231" s="223"/>
      <c r="N1231" s="43"/>
      <c r="O1231" s="43"/>
      <c r="P1231" s="43"/>
      <c r="Q1231" s="43"/>
      <c r="R1231" s="43"/>
      <c r="S1231" s="43"/>
      <c r="T1231" s="79"/>
      <c r="AT1231" s="25" t="s">
        <v>506</v>
      </c>
      <c r="AU1231" s="25" t="s">
        <v>82</v>
      </c>
    </row>
    <row r="1232" spans="2:65" s="1" customFormat="1" ht="24">
      <c r="B1232" s="42"/>
      <c r="C1232" s="64"/>
      <c r="D1232" s="227" t="s">
        <v>2254</v>
      </c>
      <c r="E1232" s="64"/>
      <c r="F1232" s="273" t="s">
        <v>13661</v>
      </c>
      <c r="G1232" s="64"/>
      <c r="H1232" s="64"/>
      <c r="I1232" s="177"/>
      <c r="J1232" s="64"/>
      <c r="K1232" s="64"/>
      <c r="L1232" s="62"/>
      <c r="M1232" s="223"/>
      <c r="N1232" s="43"/>
      <c r="O1232" s="43"/>
      <c r="P1232" s="43"/>
      <c r="Q1232" s="43"/>
      <c r="R1232" s="43"/>
      <c r="S1232" s="43"/>
      <c r="T1232" s="79"/>
      <c r="AT1232" s="25" t="s">
        <v>2254</v>
      </c>
      <c r="AU1232" s="25" t="s">
        <v>82</v>
      </c>
    </row>
    <row r="1233" spans="2:65" s="1" customFormat="1" ht="16.5" customHeight="1">
      <c r="B1233" s="42"/>
      <c r="C1233" s="209" t="s">
        <v>3297</v>
      </c>
      <c r="D1233" s="209" t="s">
        <v>498</v>
      </c>
      <c r="E1233" s="210" t="s">
        <v>13781</v>
      </c>
      <c r="F1233" s="211" t="s">
        <v>13652</v>
      </c>
      <c r="G1233" s="212" t="s">
        <v>13632</v>
      </c>
      <c r="H1233" s="213">
        <v>1</v>
      </c>
      <c r="I1233" s="214"/>
      <c r="J1233" s="215">
        <f>ROUND(I1233*H1233,2)</f>
        <v>0</v>
      </c>
      <c r="K1233" s="211" t="s">
        <v>23</v>
      </c>
      <c r="L1233" s="62"/>
      <c r="M1233" s="216" t="s">
        <v>23</v>
      </c>
      <c r="N1233" s="217" t="s">
        <v>44</v>
      </c>
      <c r="O1233" s="43"/>
      <c r="P1233" s="218">
        <f>O1233*H1233</f>
        <v>0</v>
      </c>
      <c r="Q1233" s="218">
        <v>0</v>
      </c>
      <c r="R1233" s="218">
        <f>Q1233*H1233</f>
        <v>0</v>
      </c>
      <c r="S1233" s="218">
        <v>0</v>
      </c>
      <c r="T1233" s="219">
        <f>S1233*H1233</f>
        <v>0</v>
      </c>
      <c r="AR1233" s="25" t="s">
        <v>502</v>
      </c>
      <c r="AT1233" s="25" t="s">
        <v>498</v>
      </c>
      <c r="AU1233" s="25" t="s">
        <v>82</v>
      </c>
      <c r="AY1233" s="25" t="s">
        <v>492</v>
      </c>
      <c r="BE1233" s="220">
        <f>IF(N1233="základní",J1233,0)</f>
        <v>0</v>
      </c>
      <c r="BF1233" s="220">
        <f>IF(N1233="snížená",J1233,0)</f>
        <v>0</v>
      </c>
      <c r="BG1233" s="220">
        <f>IF(N1233="zákl. přenesená",J1233,0)</f>
        <v>0</v>
      </c>
      <c r="BH1233" s="220">
        <f>IF(N1233="sníž. přenesená",J1233,0)</f>
        <v>0</v>
      </c>
      <c r="BI1233" s="220">
        <f>IF(N1233="nulová",J1233,0)</f>
        <v>0</v>
      </c>
      <c r="BJ1233" s="25" t="s">
        <v>80</v>
      </c>
      <c r="BK1233" s="220">
        <f>ROUND(I1233*H1233,2)</f>
        <v>0</v>
      </c>
      <c r="BL1233" s="25" t="s">
        <v>502</v>
      </c>
      <c r="BM1233" s="25" t="s">
        <v>5343</v>
      </c>
    </row>
    <row r="1234" spans="2:65" s="1" customFormat="1">
      <c r="B1234" s="42"/>
      <c r="C1234" s="64"/>
      <c r="D1234" s="221" t="s">
        <v>506</v>
      </c>
      <c r="E1234" s="64"/>
      <c r="F1234" s="222" t="s">
        <v>13652</v>
      </c>
      <c r="G1234" s="64"/>
      <c r="H1234" s="64"/>
      <c r="I1234" s="177"/>
      <c r="J1234" s="64"/>
      <c r="K1234" s="64"/>
      <c r="L1234" s="62"/>
      <c r="M1234" s="223"/>
      <c r="N1234" s="43"/>
      <c r="O1234" s="43"/>
      <c r="P1234" s="43"/>
      <c r="Q1234" s="43"/>
      <c r="R1234" s="43"/>
      <c r="S1234" s="43"/>
      <c r="T1234" s="79"/>
      <c r="AT1234" s="25" t="s">
        <v>506</v>
      </c>
      <c r="AU1234" s="25" t="s">
        <v>82</v>
      </c>
    </row>
    <row r="1235" spans="2:65" s="1" customFormat="1" ht="60">
      <c r="B1235" s="42"/>
      <c r="C1235" s="64"/>
      <c r="D1235" s="227" t="s">
        <v>2254</v>
      </c>
      <c r="E1235" s="64"/>
      <c r="F1235" s="273" t="s">
        <v>13663</v>
      </c>
      <c r="G1235" s="64"/>
      <c r="H1235" s="64"/>
      <c r="I1235" s="177"/>
      <c r="J1235" s="64"/>
      <c r="K1235" s="64"/>
      <c r="L1235" s="62"/>
      <c r="M1235" s="223"/>
      <c r="N1235" s="43"/>
      <c r="O1235" s="43"/>
      <c r="P1235" s="43"/>
      <c r="Q1235" s="43"/>
      <c r="R1235" s="43"/>
      <c r="S1235" s="43"/>
      <c r="T1235" s="79"/>
      <c r="AT1235" s="25" t="s">
        <v>2254</v>
      </c>
      <c r="AU1235" s="25" t="s">
        <v>82</v>
      </c>
    </row>
    <row r="1236" spans="2:65" s="1" customFormat="1" ht="16.5" customHeight="1">
      <c r="B1236" s="42"/>
      <c r="C1236" s="209" t="s">
        <v>3303</v>
      </c>
      <c r="D1236" s="209" t="s">
        <v>498</v>
      </c>
      <c r="E1236" s="210" t="s">
        <v>13782</v>
      </c>
      <c r="F1236" s="211" t="s">
        <v>13652</v>
      </c>
      <c r="G1236" s="212" t="s">
        <v>13632</v>
      </c>
      <c r="H1236" s="213">
        <v>1</v>
      </c>
      <c r="I1236" s="214"/>
      <c r="J1236" s="215">
        <f>ROUND(I1236*H1236,2)</f>
        <v>0</v>
      </c>
      <c r="K1236" s="211" t="s">
        <v>23</v>
      </c>
      <c r="L1236" s="62"/>
      <c r="M1236" s="216" t="s">
        <v>23</v>
      </c>
      <c r="N1236" s="217" t="s">
        <v>44</v>
      </c>
      <c r="O1236" s="43"/>
      <c r="P1236" s="218">
        <f>O1236*H1236</f>
        <v>0</v>
      </c>
      <c r="Q1236" s="218">
        <v>0</v>
      </c>
      <c r="R1236" s="218">
        <f>Q1236*H1236</f>
        <v>0</v>
      </c>
      <c r="S1236" s="218">
        <v>0</v>
      </c>
      <c r="T1236" s="219">
        <f>S1236*H1236</f>
        <v>0</v>
      </c>
      <c r="AR1236" s="25" t="s">
        <v>502</v>
      </c>
      <c r="AT1236" s="25" t="s">
        <v>498</v>
      </c>
      <c r="AU1236" s="25" t="s">
        <v>82</v>
      </c>
      <c r="AY1236" s="25" t="s">
        <v>492</v>
      </c>
      <c r="BE1236" s="220">
        <f>IF(N1236="základní",J1236,0)</f>
        <v>0</v>
      </c>
      <c r="BF1236" s="220">
        <f>IF(N1236="snížená",J1236,0)</f>
        <v>0</v>
      </c>
      <c r="BG1236" s="220">
        <f>IF(N1236="zákl. přenesená",J1236,0)</f>
        <v>0</v>
      </c>
      <c r="BH1236" s="220">
        <f>IF(N1236="sníž. přenesená",J1236,0)</f>
        <v>0</v>
      </c>
      <c r="BI1236" s="220">
        <f>IF(N1236="nulová",J1236,0)</f>
        <v>0</v>
      </c>
      <c r="BJ1236" s="25" t="s">
        <v>80</v>
      </c>
      <c r="BK1236" s="220">
        <f>ROUND(I1236*H1236,2)</f>
        <v>0</v>
      </c>
      <c r="BL1236" s="25" t="s">
        <v>502</v>
      </c>
      <c r="BM1236" s="25" t="s">
        <v>5354</v>
      </c>
    </row>
    <row r="1237" spans="2:65" s="1" customFormat="1">
      <c r="B1237" s="42"/>
      <c r="C1237" s="64"/>
      <c r="D1237" s="221" t="s">
        <v>506</v>
      </c>
      <c r="E1237" s="64"/>
      <c r="F1237" s="222" t="s">
        <v>13652</v>
      </c>
      <c r="G1237" s="64"/>
      <c r="H1237" s="64"/>
      <c r="I1237" s="177"/>
      <c r="J1237" s="64"/>
      <c r="K1237" s="64"/>
      <c r="L1237" s="62"/>
      <c r="M1237" s="223"/>
      <c r="N1237" s="43"/>
      <c r="O1237" s="43"/>
      <c r="P1237" s="43"/>
      <c r="Q1237" s="43"/>
      <c r="R1237" s="43"/>
      <c r="S1237" s="43"/>
      <c r="T1237" s="79"/>
      <c r="AT1237" s="25" t="s">
        <v>506</v>
      </c>
      <c r="AU1237" s="25" t="s">
        <v>82</v>
      </c>
    </row>
    <row r="1238" spans="2:65" s="1" customFormat="1" ht="24">
      <c r="B1238" s="42"/>
      <c r="C1238" s="64"/>
      <c r="D1238" s="221" t="s">
        <v>2254</v>
      </c>
      <c r="E1238" s="64"/>
      <c r="F1238" s="224" t="s">
        <v>13665</v>
      </c>
      <c r="G1238" s="64"/>
      <c r="H1238" s="64"/>
      <c r="I1238" s="177"/>
      <c r="J1238" s="64"/>
      <c r="K1238" s="64"/>
      <c r="L1238" s="62"/>
      <c r="M1238" s="223"/>
      <c r="N1238" s="43"/>
      <c r="O1238" s="43"/>
      <c r="P1238" s="43"/>
      <c r="Q1238" s="43"/>
      <c r="R1238" s="43"/>
      <c r="S1238" s="43"/>
      <c r="T1238" s="79"/>
      <c r="AT1238" s="25" t="s">
        <v>2254</v>
      </c>
      <c r="AU1238" s="25" t="s">
        <v>82</v>
      </c>
    </row>
    <row r="1239" spans="2:65" s="11" customFormat="1" ht="29.85" customHeight="1">
      <c r="B1239" s="192"/>
      <c r="C1239" s="193"/>
      <c r="D1239" s="206" t="s">
        <v>72</v>
      </c>
      <c r="E1239" s="207" t="s">
        <v>4902</v>
      </c>
      <c r="F1239" s="207" t="s">
        <v>13790</v>
      </c>
      <c r="G1239" s="193"/>
      <c r="H1239" s="193"/>
      <c r="I1239" s="196"/>
      <c r="J1239" s="208">
        <f>BK1239</f>
        <v>0</v>
      </c>
      <c r="K1239" s="193"/>
      <c r="L1239" s="198"/>
      <c r="M1239" s="199"/>
      <c r="N1239" s="200"/>
      <c r="O1239" s="200"/>
      <c r="P1239" s="201">
        <f>SUM(P1240:P1353)</f>
        <v>0</v>
      </c>
      <c r="Q1239" s="200"/>
      <c r="R1239" s="201">
        <f>SUM(R1240:R1353)</f>
        <v>0</v>
      </c>
      <c r="S1239" s="200"/>
      <c r="T1239" s="202">
        <f>SUM(T1240:T1353)</f>
        <v>0</v>
      </c>
      <c r="AR1239" s="203" t="s">
        <v>80</v>
      </c>
      <c r="AT1239" s="204" t="s">
        <v>72</v>
      </c>
      <c r="AU1239" s="204" t="s">
        <v>80</v>
      </c>
      <c r="AY1239" s="203" t="s">
        <v>492</v>
      </c>
      <c r="BK1239" s="205">
        <f>SUM(BK1240:BK1353)</f>
        <v>0</v>
      </c>
    </row>
    <row r="1240" spans="2:65" s="1" customFormat="1" ht="16.5" customHeight="1">
      <c r="B1240" s="42"/>
      <c r="C1240" s="209" t="s">
        <v>3309</v>
      </c>
      <c r="D1240" s="209" t="s">
        <v>498</v>
      </c>
      <c r="E1240" s="210" t="s">
        <v>13618</v>
      </c>
      <c r="F1240" s="211" t="s">
        <v>13619</v>
      </c>
      <c r="G1240" s="212" t="s">
        <v>2537</v>
      </c>
      <c r="H1240" s="213">
        <v>1</v>
      </c>
      <c r="I1240" s="214"/>
      <c r="J1240" s="215">
        <f>ROUND(I1240*H1240,2)</f>
        <v>0</v>
      </c>
      <c r="K1240" s="211" t="s">
        <v>23</v>
      </c>
      <c r="L1240" s="62"/>
      <c r="M1240" s="216" t="s">
        <v>23</v>
      </c>
      <c r="N1240" s="217" t="s">
        <v>44</v>
      </c>
      <c r="O1240" s="43"/>
      <c r="P1240" s="218">
        <f>O1240*H1240</f>
        <v>0</v>
      </c>
      <c r="Q1240" s="218">
        <v>0</v>
      </c>
      <c r="R1240" s="218">
        <f>Q1240*H1240</f>
        <v>0</v>
      </c>
      <c r="S1240" s="218">
        <v>0</v>
      </c>
      <c r="T1240" s="219">
        <f>S1240*H1240</f>
        <v>0</v>
      </c>
      <c r="AR1240" s="25" t="s">
        <v>502</v>
      </c>
      <c r="AT1240" s="25" t="s">
        <v>498</v>
      </c>
      <c r="AU1240" s="25" t="s">
        <v>82</v>
      </c>
      <c r="AY1240" s="25" t="s">
        <v>492</v>
      </c>
      <c r="BE1240" s="220">
        <f>IF(N1240="základní",J1240,0)</f>
        <v>0</v>
      </c>
      <c r="BF1240" s="220">
        <f>IF(N1240="snížená",J1240,0)</f>
        <v>0</v>
      </c>
      <c r="BG1240" s="220">
        <f>IF(N1240="zákl. přenesená",J1240,0)</f>
        <v>0</v>
      </c>
      <c r="BH1240" s="220">
        <f>IF(N1240="sníž. přenesená",J1240,0)</f>
        <v>0</v>
      </c>
      <c r="BI1240" s="220">
        <f>IF(N1240="nulová",J1240,0)</f>
        <v>0</v>
      </c>
      <c r="BJ1240" s="25" t="s">
        <v>80</v>
      </c>
      <c r="BK1240" s="220">
        <f>ROUND(I1240*H1240,2)</f>
        <v>0</v>
      </c>
      <c r="BL1240" s="25" t="s">
        <v>502</v>
      </c>
      <c r="BM1240" s="25" t="s">
        <v>5362</v>
      </c>
    </row>
    <row r="1241" spans="2:65" s="1" customFormat="1">
      <c r="B1241" s="42"/>
      <c r="C1241" s="64"/>
      <c r="D1241" s="221" t="s">
        <v>506</v>
      </c>
      <c r="E1241" s="64"/>
      <c r="F1241" s="222" t="s">
        <v>13619</v>
      </c>
      <c r="G1241" s="64"/>
      <c r="H1241" s="64"/>
      <c r="I1241" s="177"/>
      <c r="J1241" s="64"/>
      <c r="K1241" s="64"/>
      <c r="L1241" s="62"/>
      <c r="M1241" s="223"/>
      <c r="N1241" s="43"/>
      <c r="O1241" s="43"/>
      <c r="P1241" s="43"/>
      <c r="Q1241" s="43"/>
      <c r="R1241" s="43"/>
      <c r="S1241" s="43"/>
      <c r="T1241" s="79"/>
      <c r="AT1241" s="25" t="s">
        <v>506</v>
      </c>
      <c r="AU1241" s="25" t="s">
        <v>82</v>
      </c>
    </row>
    <row r="1242" spans="2:65" s="1" customFormat="1" ht="48">
      <c r="B1242" s="42"/>
      <c r="C1242" s="64"/>
      <c r="D1242" s="227" t="s">
        <v>2254</v>
      </c>
      <c r="E1242" s="64"/>
      <c r="F1242" s="273" t="s">
        <v>13620</v>
      </c>
      <c r="G1242" s="64"/>
      <c r="H1242" s="64"/>
      <c r="I1242" s="177"/>
      <c r="J1242" s="64"/>
      <c r="K1242" s="64"/>
      <c r="L1242" s="62"/>
      <c r="M1242" s="223"/>
      <c r="N1242" s="43"/>
      <c r="O1242" s="43"/>
      <c r="P1242" s="43"/>
      <c r="Q1242" s="43"/>
      <c r="R1242" s="43"/>
      <c r="S1242" s="43"/>
      <c r="T1242" s="79"/>
      <c r="AT1242" s="25" t="s">
        <v>2254</v>
      </c>
      <c r="AU1242" s="25" t="s">
        <v>82</v>
      </c>
    </row>
    <row r="1243" spans="2:65" s="1" customFormat="1" ht="16.5" customHeight="1">
      <c r="B1243" s="42"/>
      <c r="C1243" s="209" t="s">
        <v>3315</v>
      </c>
      <c r="D1243" s="209" t="s">
        <v>498</v>
      </c>
      <c r="E1243" s="210" t="s">
        <v>13621</v>
      </c>
      <c r="F1243" s="211" t="s">
        <v>13622</v>
      </c>
      <c r="G1243" s="212" t="s">
        <v>2537</v>
      </c>
      <c r="H1243" s="213">
        <v>1</v>
      </c>
      <c r="I1243" s="214"/>
      <c r="J1243" s="215">
        <f>ROUND(I1243*H1243,2)</f>
        <v>0</v>
      </c>
      <c r="K1243" s="211" t="s">
        <v>23</v>
      </c>
      <c r="L1243" s="62"/>
      <c r="M1243" s="216" t="s">
        <v>23</v>
      </c>
      <c r="N1243" s="217" t="s">
        <v>44</v>
      </c>
      <c r="O1243" s="43"/>
      <c r="P1243" s="218">
        <f>O1243*H1243</f>
        <v>0</v>
      </c>
      <c r="Q1243" s="218">
        <v>0</v>
      </c>
      <c r="R1243" s="218">
        <f>Q1243*H1243</f>
        <v>0</v>
      </c>
      <c r="S1243" s="218">
        <v>0</v>
      </c>
      <c r="T1243" s="219">
        <f>S1243*H1243</f>
        <v>0</v>
      </c>
      <c r="AR1243" s="25" t="s">
        <v>502</v>
      </c>
      <c r="AT1243" s="25" t="s">
        <v>498</v>
      </c>
      <c r="AU1243" s="25" t="s">
        <v>82</v>
      </c>
      <c r="AY1243" s="25" t="s">
        <v>492</v>
      </c>
      <c r="BE1243" s="220">
        <f>IF(N1243="základní",J1243,0)</f>
        <v>0</v>
      </c>
      <c r="BF1243" s="220">
        <f>IF(N1243="snížená",J1243,0)</f>
        <v>0</v>
      </c>
      <c r="BG1243" s="220">
        <f>IF(N1243="zákl. přenesená",J1243,0)</f>
        <v>0</v>
      </c>
      <c r="BH1243" s="220">
        <f>IF(N1243="sníž. přenesená",J1243,0)</f>
        <v>0</v>
      </c>
      <c r="BI1243" s="220">
        <f>IF(N1243="nulová",J1243,0)</f>
        <v>0</v>
      </c>
      <c r="BJ1243" s="25" t="s">
        <v>80</v>
      </c>
      <c r="BK1243" s="220">
        <f>ROUND(I1243*H1243,2)</f>
        <v>0</v>
      </c>
      <c r="BL1243" s="25" t="s">
        <v>502</v>
      </c>
      <c r="BM1243" s="25" t="s">
        <v>5374</v>
      </c>
    </row>
    <row r="1244" spans="2:65" s="1" customFormat="1">
      <c r="B1244" s="42"/>
      <c r="C1244" s="64"/>
      <c r="D1244" s="221" t="s">
        <v>506</v>
      </c>
      <c r="E1244" s="64"/>
      <c r="F1244" s="222" t="s">
        <v>13622</v>
      </c>
      <c r="G1244" s="64"/>
      <c r="H1244" s="64"/>
      <c r="I1244" s="177"/>
      <c r="J1244" s="64"/>
      <c r="K1244" s="64"/>
      <c r="L1244" s="62"/>
      <c r="M1244" s="223"/>
      <c r="N1244" s="43"/>
      <c r="O1244" s="43"/>
      <c r="P1244" s="43"/>
      <c r="Q1244" s="43"/>
      <c r="R1244" s="43"/>
      <c r="S1244" s="43"/>
      <c r="T1244" s="79"/>
      <c r="AT1244" s="25" t="s">
        <v>506</v>
      </c>
      <c r="AU1244" s="25" t="s">
        <v>82</v>
      </c>
    </row>
    <row r="1245" spans="2:65" s="1" customFormat="1" ht="24">
      <c r="B1245" s="42"/>
      <c r="C1245" s="64"/>
      <c r="D1245" s="227" t="s">
        <v>2254</v>
      </c>
      <c r="E1245" s="64"/>
      <c r="F1245" s="273" t="s">
        <v>13623</v>
      </c>
      <c r="G1245" s="64"/>
      <c r="H1245" s="64"/>
      <c r="I1245" s="177"/>
      <c r="J1245" s="64"/>
      <c r="K1245" s="64"/>
      <c r="L1245" s="62"/>
      <c r="M1245" s="223"/>
      <c r="N1245" s="43"/>
      <c r="O1245" s="43"/>
      <c r="P1245" s="43"/>
      <c r="Q1245" s="43"/>
      <c r="R1245" s="43"/>
      <c r="S1245" s="43"/>
      <c r="T1245" s="79"/>
      <c r="AT1245" s="25" t="s">
        <v>2254</v>
      </c>
      <c r="AU1245" s="25" t="s">
        <v>82</v>
      </c>
    </row>
    <row r="1246" spans="2:65" s="1" customFormat="1" ht="16.5" customHeight="1">
      <c r="B1246" s="42"/>
      <c r="C1246" s="209" t="s">
        <v>3320</v>
      </c>
      <c r="D1246" s="209" t="s">
        <v>498</v>
      </c>
      <c r="E1246" s="210" t="s">
        <v>13624</v>
      </c>
      <c r="F1246" s="211" t="s">
        <v>13625</v>
      </c>
      <c r="G1246" s="212" t="s">
        <v>2537</v>
      </c>
      <c r="H1246" s="213">
        <v>1</v>
      </c>
      <c r="I1246" s="214"/>
      <c r="J1246" s="215">
        <f>ROUND(I1246*H1246,2)</f>
        <v>0</v>
      </c>
      <c r="K1246" s="211" t="s">
        <v>23</v>
      </c>
      <c r="L1246" s="62"/>
      <c r="M1246" s="216" t="s">
        <v>23</v>
      </c>
      <c r="N1246" s="217" t="s">
        <v>44</v>
      </c>
      <c r="O1246" s="43"/>
      <c r="P1246" s="218">
        <f>O1246*H1246</f>
        <v>0</v>
      </c>
      <c r="Q1246" s="218">
        <v>0</v>
      </c>
      <c r="R1246" s="218">
        <f>Q1246*H1246</f>
        <v>0</v>
      </c>
      <c r="S1246" s="218">
        <v>0</v>
      </c>
      <c r="T1246" s="219">
        <f>S1246*H1246</f>
        <v>0</v>
      </c>
      <c r="AR1246" s="25" t="s">
        <v>502</v>
      </c>
      <c r="AT1246" s="25" t="s">
        <v>498</v>
      </c>
      <c r="AU1246" s="25" t="s">
        <v>82</v>
      </c>
      <c r="AY1246" s="25" t="s">
        <v>492</v>
      </c>
      <c r="BE1246" s="220">
        <f>IF(N1246="základní",J1246,0)</f>
        <v>0</v>
      </c>
      <c r="BF1246" s="220">
        <f>IF(N1246="snížená",J1246,0)</f>
        <v>0</v>
      </c>
      <c r="BG1246" s="220">
        <f>IF(N1246="zákl. přenesená",J1246,0)</f>
        <v>0</v>
      </c>
      <c r="BH1246" s="220">
        <f>IF(N1246="sníž. přenesená",J1246,0)</f>
        <v>0</v>
      </c>
      <c r="BI1246" s="220">
        <f>IF(N1246="nulová",J1246,0)</f>
        <v>0</v>
      </c>
      <c r="BJ1246" s="25" t="s">
        <v>80</v>
      </c>
      <c r="BK1246" s="220">
        <f>ROUND(I1246*H1246,2)</f>
        <v>0</v>
      </c>
      <c r="BL1246" s="25" t="s">
        <v>502</v>
      </c>
      <c r="BM1246" s="25" t="s">
        <v>5386</v>
      </c>
    </row>
    <row r="1247" spans="2:65" s="1" customFormat="1">
      <c r="B1247" s="42"/>
      <c r="C1247" s="64"/>
      <c r="D1247" s="221" t="s">
        <v>506</v>
      </c>
      <c r="E1247" s="64"/>
      <c r="F1247" s="222" t="s">
        <v>13625</v>
      </c>
      <c r="G1247" s="64"/>
      <c r="H1247" s="64"/>
      <c r="I1247" s="177"/>
      <c r="J1247" s="64"/>
      <c r="K1247" s="64"/>
      <c r="L1247" s="62"/>
      <c r="M1247" s="223"/>
      <c r="N1247" s="43"/>
      <c r="O1247" s="43"/>
      <c r="P1247" s="43"/>
      <c r="Q1247" s="43"/>
      <c r="R1247" s="43"/>
      <c r="S1247" s="43"/>
      <c r="T1247" s="79"/>
      <c r="AT1247" s="25" t="s">
        <v>506</v>
      </c>
      <c r="AU1247" s="25" t="s">
        <v>82</v>
      </c>
    </row>
    <row r="1248" spans="2:65" s="1" customFormat="1" ht="48">
      <c r="B1248" s="42"/>
      <c r="C1248" s="64"/>
      <c r="D1248" s="227" t="s">
        <v>2254</v>
      </c>
      <c r="E1248" s="64"/>
      <c r="F1248" s="273" t="s">
        <v>13626</v>
      </c>
      <c r="G1248" s="64"/>
      <c r="H1248" s="64"/>
      <c r="I1248" s="177"/>
      <c r="J1248" s="64"/>
      <c r="K1248" s="64"/>
      <c r="L1248" s="62"/>
      <c r="M1248" s="223"/>
      <c r="N1248" s="43"/>
      <c r="O1248" s="43"/>
      <c r="P1248" s="43"/>
      <c r="Q1248" s="43"/>
      <c r="R1248" s="43"/>
      <c r="S1248" s="43"/>
      <c r="T1248" s="79"/>
      <c r="AT1248" s="25" t="s">
        <v>2254</v>
      </c>
      <c r="AU1248" s="25" t="s">
        <v>82</v>
      </c>
    </row>
    <row r="1249" spans="2:65" s="1" customFormat="1" ht="16.5" customHeight="1">
      <c r="B1249" s="42"/>
      <c r="C1249" s="209" t="s">
        <v>3324</v>
      </c>
      <c r="D1249" s="209" t="s">
        <v>498</v>
      </c>
      <c r="E1249" s="210" t="s">
        <v>13718</v>
      </c>
      <c r="F1249" s="211" t="s">
        <v>13719</v>
      </c>
      <c r="G1249" s="212" t="s">
        <v>2537</v>
      </c>
      <c r="H1249" s="213">
        <v>1</v>
      </c>
      <c r="I1249" s="214"/>
      <c r="J1249" s="215">
        <f>ROUND(I1249*H1249,2)</f>
        <v>0</v>
      </c>
      <c r="K1249" s="211" t="s">
        <v>23</v>
      </c>
      <c r="L1249" s="62"/>
      <c r="M1249" s="216" t="s">
        <v>23</v>
      </c>
      <c r="N1249" s="217" t="s">
        <v>44</v>
      </c>
      <c r="O1249" s="43"/>
      <c r="P1249" s="218">
        <f>O1249*H1249</f>
        <v>0</v>
      </c>
      <c r="Q1249" s="218">
        <v>0</v>
      </c>
      <c r="R1249" s="218">
        <f>Q1249*H1249</f>
        <v>0</v>
      </c>
      <c r="S1249" s="218">
        <v>0</v>
      </c>
      <c r="T1249" s="219">
        <f>S1249*H1249</f>
        <v>0</v>
      </c>
      <c r="AR1249" s="25" t="s">
        <v>502</v>
      </c>
      <c r="AT1249" s="25" t="s">
        <v>498</v>
      </c>
      <c r="AU1249" s="25" t="s">
        <v>82</v>
      </c>
      <c r="AY1249" s="25" t="s">
        <v>492</v>
      </c>
      <c r="BE1249" s="220">
        <f>IF(N1249="základní",J1249,0)</f>
        <v>0</v>
      </c>
      <c r="BF1249" s="220">
        <f>IF(N1249="snížená",J1249,0)</f>
        <v>0</v>
      </c>
      <c r="BG1249" s="220">
        <f>IF(N1249="zákl. přenesená",J1249,0)</f>
        <v>0</v>
      </c>
      <c r="BH1249" s="220">
        <f>IF(N1249="sníž. přenesená",J1249,0)</f>
        <v>0</v>
      </c>
      <c r="BI1249" s="220">
        <f>IF(N1249="nulová",J1249,0)</f>
        <v>0</v>
      </c>
      <c r="BJ1249" s="25" t="s">
        <v>80</v>
      </c>
      <c r="BK1249" s="220">
        <f>ROUND(I1249*H1249,2)</f>
        <v>0</v>
      </c>
      <c r="BL1249" s="25" t="s">
        <v>502</v>
      </c>
      <c r="BM1249" s="25" t="s">
        <v>5394</v>
      </c>
    </row>
    <row r="1250" spans="2:65" s="1" customFormat="1">
      <c r="B1250" s="42"/>
      <c r="C1250" s="64"/>
      <c r="D1250" s="221" t="s">
        <v>506</v>
      </c>
      <c r="E1250" s="64"/>
      <c r="F1250" s="222" t="s">
        <v>13719</v>
      </c>
      <c r="G1250" s="64"/>
      <c r="H1250" s="64"/>
      <c r="I1250" s="177"/>
      <c r="J1250" s="64"/>
      <c r="K1250" s="64"/>
      <c r="L1250" s="62"/>
      <c r="M1250" s="223"/>
      <c r="N1250" s="43"/>
      <c r="O1250" s="43"/>
      <c r="P1250" s="43"/>
      <c r="Q1250" s="43"/>
      <c r="R1250" s="43"/>
      <c r="S1250" s="43"/>
      <c r="T1250" s="79"/>
      <c r="AT1250" s="25" t="s">
        <v>506</v>
      </c>
      <c r="AU1250" s="25" t="s">
        <v>82</v>
      </c>
    </row>
    <row r="1251" spans="2:65" s="1" customFormat="1" ht="144">
      <c r="B1251" s="42"/>
      <c r="C1251" s="64"/>
      <c r="D1251" s="227" t="s">
        <v>2254</v>
      </c>
      <c r="E1251" s="64"/>
      <c r="F1251" s="273" t="s">
        <v>13720</v>
      </c>
      <c r="G1251" s="64"/>
      <c r="H1251" s="64"/>
      <c r="I1251" s="177"/>
      <c r="J1251" s="64"/>
      <c r="K1251" s="64"/>
      <c r="L1251" s="62"/>
      <c r="M1251" s="223"/>
      <c r="N1251" s="43"/>
      <c r="O1251" s="43"/>
      <c r="P1251" s="43"/>
      <c r="Q1251" s="43"/>
      <c r="R1251" s="43"/>
      <c r="S1251" s="43"/>
      <c r="T1251" s="79"/>
      <c r="AT1251" s="25" t="s">
        <v>2254</v>
      </c>
      <c r="AU1251" s="25" t="s">
        <v>82</v>
      </c>
    </row>
    <row r="1252" spans="2:65" s="1" customFormat="1" ht="16.5" customHeight="1">
      <c r="B1252" s="42"/>
      <c r="C1252" s="209" t="s">
        <v>3331</v>
      </c>
      <c r="D1252" s="209" t="s">
        <v>498</v>
      </c>
      <c r="E1252" s="210" t="s">
        <v>13721</v>
      </c>
      <c r="F1252" s="211" t="s">
        <v>13719</v>
      </c>
      <c r="G1252" s="212" t="s">
        <v>2537</v>
      </c>
      <c r="H1252" s="213">
        <v>2</v>
      </c>
      <c r="I1252" s="214"/>
      <c r="J1252" s="215">
        <f>ROUND(I1252*H1252,2)</f>
        <v>0</v>
      </c>
      <c r="K1252" s="211" t="s">
        <v>23</v>
      </c>
      <c r="L1252" s="62"/>
      <c r="M1252" s="216" t="s">
        <v>23</v>
      </c>
      <c r="N1252" s="217" t="s">
        <v>44</v>
      </c>
      <c r="O1252" s="43"/>
      <c r="P1252" s="218">
        <f>O1252*H1252</f>
        <v>0</v>
      </c>
      <c r="Q1252" s="218">
        <v>0</v>
      </c>
      <c r="R1252" s="218">
        <f>Q1252*H1252</f>
        <v>0</v>
      </c>
      <c r="S1252" s="218">
        <v>0</v>
      </c>
      <c r="T1252" s="219">
        <f>S1252*H1252</f>
        <v>0</v>
      </c>
      <c r="AR1252" s="25" t="s">
        <v>502</v>
      </c>
      <c r="AT1252" s="25" t="s">
        <v>498</v>
      </c>
      <c r="AU1252" s="25" t="s">
        <v>82</v>
      </c>
      <c r="AY1252" s="25" t="s">
        <v>492</v>
      </c>
      <c r="BE1252" s="220">
        <f>IF(N1252="základní",J1252,0)</f>
        <v>0</v>
      </c>
      <c r="BF1252" s="220">
        <f>IF(N1252="snížená",J1252,0)</f>
        <v>0</v>
      </c>
      <c r="BG1252" s="220">
        <f>IF(N1252="zákl. přenesená",J1252,0)</f>
        <v>0</v>
      </c>
      <c r="BH1252" s="220">
        <f>IF(N1252="sníž. přenesená",J1252,0)</f>
        <v>0</v>
      </c>
      <c r="BI1252" s="220">
        <f>IF(N1252="nulová",J1252,0)</f>
        <v>0</v>
      </c>
      <c r="BJ1252" s="25" t="s">
        <v>80</v>
      </c>
      <c r="BK1252" s="220">
        <f>ROUND(I1252*H1252,2)</f>
        <v>0</v>
      </c>
      <c r="BL1252" s="25" t="s">
        <v>502</v>
      </c>
      <c r="BM1252" s="25" t="s">
        <v>5402</v>
      </c>
    </row>
    <row r="1253" spans="2:65" s="1" customFormat="1">
      <c r="B1253" s="42"/>
      <c r="C1253" s="64"/>
      <c r="D1253" s="221" t="s">
        <v>506</v>
      </c>
      <c r="E1253" s="64"/>
      <c r="F1253" s="222" t="s">
        <v>13719</v>
      </c>
      <c r="G1253" s="64"/>
      <c r="H1253" s="64"/>
      <c r="I1253" s="177"/>
      <c r="J1253" s="64"/>
      <c r="K1253" s="64"/>
      <c r="L1253" s="62"/>
      <c r="M1253" s="223"/>
      <c r="N1253" s="43"/>
      <c r="O1253" s="43"/>
      <c r="P1253" s="43"/>
      <c r="Q1253" s="43"/>
      <c r="R1253" s="43"/>
      <c r="S1253" s="43"/>
      <c r="T1253" s="79"/>
      <c r="AT1253" s="25" t="s">
        <v>506</v>
      </c>
      <c r="AU1253" s="25" t="s">
        <v>82</v>
      </c>
    </row>
    <row r="1254" spans="2:65" s="1" customFormat="1" ht="24">
      <c r="B1254" s="42"/>
      <c r="C1254" s="64"/>
      <c r="D1254" s="227" t="s">
        <v>2254</v>
      </c>
      <c r="E1254" s="64"/>
      <c r="F1254" s="273" t="s">
        <v>13722</v>
      </c>
      <c r="G1254" s="64"/>
      <c r="H1254" s="64"/>
      <c r="I1254" s="177"/>
      <c r="J1254" s="64"/>
      <c r="K1254" s="64"/>
      <c r="L1254" s="62"/>
      <c r="M1254" s="223"/>
      <c r="N1254" s="43"/>
      <c r="O1254" s="43"/>
      <c r="P1254" s="43"/>
      <c r="Q1254" s="43"/>
      <c r="R1254" s="43"/>
      <c r="S1254" s="43"/>
      <c r="T1254" s="79"/>
      <c r="AT1254" s="25" t="s">
        <v>2254</v>
      </c>
      <c r="AU1254" s="25" t="s">
        <v>82</v>
      </c>
    </row>
    <row r="1255" spans="2:65" s="1" customFormat="1" ht="16.5" customHeight="1">
      <c r="B1255" s="42"/>
      <c r="C1255" s="209" t="s">
        <v>3336</v>
      </c>
      <c r="D1255" s="209" t="s">
        <v>498</v>
      </c>
      <c r="E1255" s="210" t="s">
        <v>13698</v>
      </c>
      <c r="F1255" s="211" t="s">
        <v>13699</v>
      </c>
      <c r="G1255" s="212" t="s">
        <v>2537</v>
      </c>
      <c r="H1255" s="213">
        <v>1</v>
      </c>
      <c r="I1255" s="214"/>
      <c r="J1255" s="215">
        <f>ROUND(I1255*H1255,2)</f>
        <v>0</v>
      </c>
      <c r="K1255" s="211" t="s">
        <v>23</v>
      </c>
      <c r="L1255" s="62"/>
      <c r="M1255" s="216" t="s">
        <v>23</v>
      </c>
      <c r="N1255" s="217" t="s">
        <v>44</v>
      </c>
      <c r="O1255" s="43"/>
      <c r="P1255" s="218">
        <f>O1255*H1255</f>
        <v>0</v>
      </c>
      <c r="Q1255" s="218">
        <v>0</v>
      </c>
      <c r="R1255" s="218">
        <f>Q1255*H1255</f>
        <v>0</v>
      </c>
      <c r="S1255" s="218">
        <v>0</v>
      </c>
      <c r="T1255" s="219">
        <f>S1255*H1255</f>
        <v>0</v>
      </c>
      <c r="AR1255" s="25" t="s">
        <v>502</v>
      </c>
      <c r="AT1255" s="25" t="s">
        <v>498</v>
      </c>
      <c r="AU1255" s="25" t="s">
        <v>82</v>
      </c>
      <c r="AY1255" s="25" t="s">
        <v>492</v>
      </c>
      <c r="BE1255" s="220">
        <f>IF(N1255="základní",J1255,0)</f>
        <v>0</v>
      </c>
      <c r="BF1255" s="220">
        <f>IF(N1255="snížená",J1255,0)</f>
        <v>0</v>
      </c>
      <c r="BG1255" s="220">
        <f>IF(N1255="zákl. přenesená",J1255,0)</f>
        <v>0</v>
      </c>
      <c r="BH1255" s="220">
        <f>IF(N1255="sníž. přenesená",J1255,0)</f>
        <v>0</v>
      </c>
      <c r="BI1255" s="220">
        <f>IF(N1255="nulová",J1255,0)</f>
        <v>0</v>
      </c>
      <c r="BJ1255" s="25" t="s">
        <v>80</v>
      </c>
      <c r="BK1255" s="220">
        <f>ROUND(I1255*H1255,2)</f>
        <v>0</v>
      </c>
      <c r="BL1255" s="25" t="s">
        <v>502</v>
      </c>
      <c r="BM1255" s="25" t="s">
        <v>5409</v>
      </c>
    </row>
    <row r="1256" spans="2:65" s="1" customFormat="1">
      <c r="B1256" s="42"/>
      <c r="C1256" s="64"/>
      <c r="D1256" s="221" t="s">
        <v>506</v>
      </c>
      <c r="E1256" s="64"/>
      <c r="F1256" s="222" t="s">
        <v>13699</v>
      </c>
      <c r="G1256" s="64"/>
      <c r="H1256" s="64"/>
      <c r="I1256" s="177"/>
      <c r="J1256" s="64"/>
      <c r="K1256" s="64"/>
      <c r="L1256" s="62"/>
      <c r="M1256" s="223"/>
      <c r="N1256" s="43"/>
      <c r="O1256" s="43"/>
      <c r="P1256" s="43"/>
      <c r="Q1256" s="43"/>
      <c r="R1256" s="43"/>
      <c r="S1256" s="43"/>
      <c r="T1256" s="79"/>
      <c r="AT1256" s="25" t="s">
        <v>506</v>
      </c>
      <c r="AU1256" s="25" t="s">
        <v>82</v>
      </c>
    </row>
    <row r="1257" spans="2:65" s="1" customFormat="1" ht="60">
      <c r="B1257" s="42"/>
      <c r="C1257" s="64"/>
      <c r="D1257" s="227" t="s">
        <v>2254</v>
      </c>
      <c r="E1257" s="64"/>
      <c r="F1257" s="273" t="s">
        <v>13700</v>
      </c>
      <c r="G1257" s="64"/>
      <c r="H1257" s="64"/>
      <c r="I1257" s="177"/>
      <c r="J1257" s="64"/>
      <c r="K1257" s="64"/>
      <c r="L1257" s="62"/>
      <c r="M1257" s="223"/>
      <c r="N1257" s="43"/>
      <c r="O1257" s="43"/>
      <c r="P1257" s="43"/>
      <c r="Q1257" s="43"/>
      <c r="R1257" s="43"/>
      <c r="S1257" s="43"/>
      <c r="T1257" s="79"/>
      <c r="AT1257" s="25" t="s">
        <v>2254</v>
      </c>
      <c r="AU1257" s="25" t="s">
        <v>82</v>
      </c>
    </row>
    <row r="1258" spans="2:65" s="1" customFormat="1" ht="16.5" customHeight="1">
      <c r="B1258" s="42"/>
      <c r="C1258" s="209" t="s">
        <v>3343</v>
      </c>
      <c r="D1258" s="209" t="s">
        <v>498</v>
      </c>
      <c r="E1258" s="210" t="s">
        <v>13695</v>
      </c>
      <c r="F1258" s="211" t="s">
        <v>13696</v>
      </c>
      <c r="G1258" s="212" t="s">
        <v>2537</v>
      </c>
      <c r="H1258" s="213">
        <v>1</v>
      </c>
      <c r="I1258" s="214"/>
      <c r="J1258" s="215">
        <f>ROUND(I1258*H1258,2)</f>
        <v>0</v>
      </c>
      <c r="K1258" s="211" t="s">
        <v>23</v>
      </c>
      <c r="L1258" s="62"/>
      <c r="M1258" s="216" t="s">
        <v>23</v>
      </c>
      <c r="N1258" s="217" t="s">
        <v>44</v>
      </c>
      <c r="O1258" s="43"/>
      <c r="P1258" s="218">
        <f>O1258*H1258</f>
        <v>0</v>
      </c>
      <c r="Q1258" s="218">
        <v>0</v>
      </c>
      <c r="R1258" s="218">
        <f>Q1258*H1258</f>
        <v>0</v>
      </c>
      <c r="S1258" s="218">
        <v>0</v>
      </c>
      <c r="T1258" s="219">
        <f>S1258*H1258</f>
        <v>0</v>
      </c>
      <c r="AR1258" s="25" t="s">
        <v>502</v>
      </c>
      <c r="AT1258" s="25" t="s">
        <v>498</v>
      </c>
      <c r="AU1258" s="25" t="s">
        <v>82</v>
      </c>
      <c r="AY1258" s="25" t="s">
        <v>492</v>
      </c>
      <c r="BE1258" s="220">
        <f>IF(N1258="základní",J1258,0)</f>
        <v>0</v>
      </c>
      <c r="BF1258" s="220">
        <f>IF(N1258="snížená",J1258,0)</f>
        <v>0</v>
      </c>
      <c r="BG1258" s="220">
        <f>IF(N1258="zákl. přenesená",J1258,0)</f>
        <v>0</v>
      </c>
      <c r="BH1258" s="220">
        <f>IF(N1258="sníž. přenesená",J1258,0)</f>
        <v>0</v>
      </c>
      <c r="BI1258" s="220">
        <f>IF(N1258="nulová",J1258,0)</f>
        <v>0</v>
      </c>
      <c r="BJ1258" s="25" t="s">
        <v>80</v>
      </c>
      <c r="BK1258" s="220">
        <f>ROUND(I1258*H1258,2)</f>
        <v>0</v>
      </c>
      <c r="BL1258" s="25" t="s">
        <v>502</v>
      </c>
      <c r="BM1258" s="25" t="s">
        <v>5417</v>
      </c>
    </row>
    <row r="1259" spans="2:65" s="1" customFormat="1">
      <c r="B1259" s="42"/>
      <c r="C1259" s="64"/>
      <c r="D1259" s="221" t="s">
        <v>506</v>
      </c>
      <c r="E1259" s="64"/>
      <c r="F1259" s="222" t="s">
        <v>13696</v>
      </c>
      <c r="G1259" s="64"/>
      <c r="H1259" s="64"/>
      <c r="I1259" s="177"/>
      <c r="J1259" s="64"/>
      <c r="K1259" s="64"/>
      <c r="L1259" s="62"/>
      <c r="M1259" s="223"/>
      <c r="N1259" s="43"/>
      <c r="O1259" s="43"/>
      <c r="P1259" s="43"/>
      <c r="Q1259" s="43"/>
      <c r="R1259" s="43"/>
      <c r="S1259" s="43"/>
      <c r="T1259" s="79"/>
      <c r="AT1259" s="25" t="s">
        <v>506</v>
      </c>
      <c r="AU1259" s="25" t="s">
        <v>82</v>
      </c>
    </row>
    <row r="1260" spans="2:65" s="1" customFormat="1" ht="48">
      <c r="B1260" s="42"/>
      <c r="C1260" s="64"/>
      <c r="D1260" s="227" t="s">
        <v>2254</v>
      </c>
      <c r="E1260" s="64"/>
      <c r="F1260" s="273" t="s">
        <v>13697</v>
      </c>
      <c r="G1260" s="64"/>
      <c r="H1260" s="64"/>
      <c r="I1260" s="177"/>
      <c r="J1260" s="64"/>
      <c r="K1260" s="64"/>
      <c r="L1260" s="62"/>
      <c r="M1260" s="223"/>
      <c r="N1260" s="43"/>
      <c r="O1260" s="43"/>
      <c r="P1260" s="43"/>
      <c r="Q1260" s="43"/>
      <c r="R1260" s="43"/>
      <c r="S1260" s="43"/>
      <c r="T1260" s="79"/>
      <c r="AT1260" s="25" t="s">
        <v>2254</v>
      </c>
      <c r="AU1260" s="25" t="s">
        <v>82</v>
      </c>
    </row>
    <row r="1261" spans="2:65" s="1" customFormat="1" ht="16.5" customHeight="1">
      <c r="B1261" s="42"/>
      <c r="C1261" s="209" t="s">
        <v>3349</v>
      </c>
      <c r="D1261" s="209" t="s">
        <v>498</v>
      </c>
      <c r="E1261" s="210" t="s">
        <v>13723</v>
      </c>
      <c r="F1261" s="211" t="s">
        <v>13724</v>
      </c>
      <c r="G1261" s="212" t="s">
        <v>2537</v>
      </c>
      <c r="H1261" s="213">
        <v>1</v>
      </c>
      <c r="I1261" s="214"/>
      <c r="J1261" s="215">
        <f>ROUND(I1261*H1261,2)</f>
        <v>0</v>
      </c>
      <c r="K1261" s="211" t="s">
        <v>23</v>
      </c>
      <c r="L1261" s="62"/>
      <c r="M1261" s="216" t="s">
        <v>23</v>
      </c>
      <c r="N1261" s="217" t="s">
        <v>44</v>
      </c>
      <c r="O1261" s="43"/>
      <c r="P1261" s="218">
        <f>O1261*H1261</f>
        <v>0</v>
      </c>
      <c r="Q1261" s="218">
        <v>0</v>
      </c>
      <c r="R1261" s="218">
        <f>Q1261*H1261</f>
        <v>0</v>
      </c>
      <c r="S1261" s="218">
        <v>0</v>
      </c>
      <c r="T1261" s="219">
        <f>S1261*H1261</f>
        <v>0</v>
      </c>
      <c r="AR1261" s="25" t="s">
        <v>502</v>
      </c>
      <c r="AT1261" s="25" t="s">
        <v>498</v>
      </c>
      <c r="AU1261" s="25" t="s">
        <v>82</v>
      </c>
      <c r="AY1261" s="25" t="s">
        <v>492</v>
      </c>
      <c r="BE1261" s="220">
        <f>IF(N1261="základní",J1261,0)</f>
        <v>0</v>
      </c>
      <c r="BF1261" s="220">
        <f>IF(N1261="snížená",J1261,0)</f>
        <v>0</v>
      </c>
      <c r="BG1261" s="220">
        <f>IF(N1261="zákl. přenesená",J1261,0)</f>
        <v>0</v>
      </c>
      <c r="BH1261" s="220">
        <f>IF(N1261="sníž. přenesená",J1261,0)</f>
        <v>0</v>
      </c>
      <c r="BI1261" s="220">
        <f>IF(N1261="nulová",J1261,0)</f>
        <v>0</v>
      </c>
      <c r="BJ1261" s="25" t="s">
        <v>80</v>
      </c>
      <c r="BK1261" s="220">
        <f>ROUND(I1261*H1261,2)</f>
        <v>0</v>
      </c>
      <c r="BL1261" s="25" t="s">
        <v>502</v>
      </c>
      <c r="BM1261" s="25" t="s">
        <v>5425</v>
      </c>
    </row>
    <row r="1262" spans="2:65" s="1" customFormat="1">
      <c r="B1262" s="42"/>
      <c r="C1262" s="64"/>
      <c r="D1262" s="221" t="s">
        <v>506</v>
      </c>
      <c r="E1262" s="64"/>
      <c r="F1262" s="222" t="s">
        <v>13724</v>
      </c>
      <c r="G1262" s="64"/>
      <c r="H1262" s="64"/>
      <c r="I1262" s="177"/>
      <c r="J1262" s="64"/>
      <c r="K1262" s="64"/>
      <c r="L1262" s="62"/>
      <c r="M1262" s="223"/>
      <c r="N1262" s="43"/>
      <c r="O1262" s="43"/>
      <c r="P1262" s="43"/>
      <c r="Q1262" s="43"/>
      <c r="R1262" s="43"/>
      <c r="S1262" s="43"/>
      <c r="T1262" s="79"/>
      <c r="AT1262" s="25" t="s">
        <v>506</v>
      </c>
      <c r="AU1262" s="25" t="s">
        <v>82</v>
      </c>
    </row>
    <row r="1263" spans="2:65" s="1" customFormat="1" ht="60">
      <c r="B1263" s="42"/>
      <c r="C1263" s="64"/>
      <c r="D1263" s="227" t="s">
        <v>2254</v>
      </c>
      <c r="E1263" s="64"/>
      <c r="F1263" s="273" t="s">
        <v>13725</v>
      </c>
      <c r="G1263" s="64"/>
      <c r="H1263" s="64"/>
      <c r="I1263" s="177"/>
      <c r="J1263" s="64"/>
      <c r="K1263" s="64"/>
      <c r="L1263" s="62"/>
      <c r="M1263" s="223"/>
      <c r="N1263" s="43"/>
      <c r="O1263" s="43"/>
      <c r="P1263" s="43"/>
      <c r="Q1263" s="43"/>
      <c r="R1263" s="43"/>
      <c r="S1263" s="43"/>
      <c r="T1263" s="79"/>
      <c r="AT1263" s="25" t="s">
        <v>2254</v>
      </c>
      <c r="AU1263" s="25" t="s">
        <v>82</v>
      </c>
    </row>
    <row r="1264" spans="2:65" s="1" customFormat="1" ht="16.5" customHeight="1">
      <c r="B1264" s="42"/>
      <c r="C1264" s="209" t="s">
        <v>3357</v>
      </c>
      <c r="D1264" s="209" t="s">
        <v>498</v>
      </c>
      <c r="E1264" s="210" t="s">
        <v>13627</v>
      </c>
      <c r="F1264" s="211" t="s">
        <v>13628</v>
      </c>
      <c r="G1264" s="212" t="s">
        <v>2537</v>
      </c>
      <c r="H1264" s="213">
        <v>1</v>
      </c>
      <c r="I1264" s="214"/>
      <c r="J1264" s="215">
        <f>ROUND(I1264*H1264,2)</f>
        <v>0</v>
      </c>
      <c r="K1264" s="211" t="s">
        <v>23</v>
      </c>
      <c r="L1264" s="62"/>
      <c r="M1264" s="216" t="s">
        <v>23</v>
      </c>
      <c r="N1264" s="217" t="s">
        <v>44</v>
      </c>
      <c r="O1264" s="43"/>
      <c r="P1264" s="218">
        <f>O1264*H1264</f>
        <v>0</v>
      </c>
      <c r="Q1264" s="218">
        <v>0</v>
      </c>
      <c r="R1264" s="218">
        <f>Q1264*H1264</f>
        <v>0</v>
      </c>
      <c r="S1264" s="218">
        <v>0</v>
      </c>
      <c r="T1264" s="219">
        <f>S1264*H1264</f>
        <v>0</v>
      </c>
      <c r="AR1264" s="25" t="s">
        <v>502</v>
      </c>
      <c r="AT1264" s="25" t="s">
        <v>498</v>
      </c>
      <c r="AU1264" s="25" t="s">
        <v>82</v>
      </c>
      <c r="AY1264" s="25" t="s">
        <v>492</v>
      </c>
      <c r="BE1264" s="220">
        <f>IF(N1264="základní",J1264,0)</f>
        <v>0</v>
      </c>
      <c r="BF1264" s="220">
        <f>IF(N1264="snížená",J1264,0)</f>
        <v>0</v>
      </c>
      <c r="BG1264" s="220">
        <f>IF(N1264="zákl. přenesená",J1264,0)</f>
        <v>0</v>
      </c>
      <c r="BH1264" s="220">
        <f>IF(N1264="sníž. přenesená",J1264,0)</f>
        <v>0</v>
      </c>
      <c r="BI1264" s="220">
        <f>IF(N1264="nulová",J1264,0)</f>
        <v>0</v>
      </c>
      <c r="BJ1264" s="25" t="s">
        <v>80</v>
      </c>
      <c r="BK1264" s="220">
        <f>ROUND(I1264*H1264,2)</f>
        <v>0</v>
      </c>
      <c r="BL1264" s="25" t="s">
        <v>502</v>
      </c>
      <c r="BM1264" s="25" t="s">
        <v>5433</v>
      </c>
    </row>
    <row r="1265" spans="2:65" s="1" customFormat="1">
      <c r="B1265" s="42"/>
      <c r="C1265" s="64"/>
      <c r="D1265" s="221" t="s">
        <v>506</v>
      </c>
      <c r="E1265" s="64"/>
      <c r="F1265" s="222" t="s">
        <v>13628</v>
      </c>
      <c r="G1265" s="64"/>
      <c r="H1265" s="64"/>
      <c r="I1265" s="177"/>
      <c r="J1265" s="64"/>
      <c r="K1265" s="64"/>
      <c r="L1265" s="62"/>
      <c r="M1265" s="223"/>
      <c r="N1265" s="43"/>
      <c r="O1265" s="43"/>
      <c r="P1265" s="43"/>
      <c r="Q1265" s="43"/>
      <c r="R1265" s="43"/>
      <c r="S1265" s="43"/>
      <c r="T1265" s="79"/>
      <c r="AT1265" s="25" t="s">
        <v>506</v>
      </c>
      <c r="AU1265" s="25" t="s">
        <v>82</v>
      </c>
    </row>
    <row r="1266" spans="2:65" s="1" customFormat="1" ht="60">
      <c r="B1266" s="42"/>
      <c r="C1266" s="64"/>
      <c r="D1266" s="227" t="s">
        <v>2254</v>
      </c>
      <c r="E1266" s="64"/>
      <c r="F1266" s="273" t="s">
        <v>13629</v>
      </c>
      <c r="G1266" s="64"/>
      <c r="H1266" s="64"/>
      <c r="I1266" s="177"/>
      <c r="J1266" s="64"/>
      <c r="K1266" s="64"/>
      <c r="L1266" s="62"/>
      <c r="M1266" s="223"/>
      <c r="N1266" s="43"/>
      <c r="O1266" s="43"/>
      <c r="P1266" s="43"/>
      <c r="Q1266" s="43"/>
      <c r="R1266" s="43"/>
      <c r="S1266" s="43"/>
      <c r="T1266" s="79"/>
      <c r="AT1266" s="25" t="s">
        <v>2254</v>
      </c>
      <c r="AU1266" s="25" t="s">
        <v>82</v>
      </c>
    </row>
    <row r="1267" spans="2:65" s="1" customFormat="1" ht="16.5" customHeight="1">
      <c r="B1267" s="42"/>
      <c r="C1267" s="209" t="s">
        <v>3365</v>
      </c>
      <c r="D1267" s="209" t="s">
        <v>498</v>
      </c>
      <c r="E1267" s="210" t="s">
        <v>13726</v>
      </c>
      <c r="F1267" s="211" t="s">
        <v>13727</v>
      </c>
      <c r="G1267" s="212" t="s">
        <v>2537</v>
      </c>
      <c r="H1267" s="213">
        <v>2</v>
      </c>
      <c r="I1267" s="214"/>
      <c r="J1267" s="215">
        <f>ROUND(I1267*H1267,2)</f>
        <v>0</v>
      </c>
      <c r="K1267" s="211" t="s">
        <v>23</v>
      </c>
      <c r="L1267" s="62"/>
      <c r="M1267" s="216" t="s">
        <v>23</v>
      </c>
      <c r="N1267" s="217" t="s">
        <v>44</v>
      </c>
      <c r="O1267" s="43"/>
      <c r="P1267" s="218">
        <f>O1267*H1267</f>
        <v>0</v>
      </c>
      <c r="Q1267" s="218">
        <v>0</v>
      </c>
      <c r="R1267" s="218">
        <f>Q1267*H1267</f>
        <v>0</v>
      </c>
      <c r="S1267" s="218">
        <v>0</v>
      </c>
      <c r="T1267" s="219">
        <f>S1267*H1267</f>
        <v>0</v>
      </c>
      <c r="AR1267" s="25" t="s">
        <v>502</v>
      </c>
      <c r="AT1267" s="25" t="s">
        <v>498</v>
      </c>
      <c r="AU1267" s="25" t="s">
        <v>82</v>
      </c>
      <c r="AY1267" s="25" t="s">
        <v>492</v>
      </c>
      <c r="BE1267" s="220">
        <f>IF(N1267="základní",J1267,0)</f>
        <v>0</v>
      </c>
      <c r="BF1267" s="220">
        <f>IF(N1267="snížená",J1267,0)</f>
        <v>0</v>
      </c>
      <c r="BG1267" s="220">
        <f>IF(N1267="zákl. přenesená",J1267,0)</f>
        <v>0</v>
      </c>
      <c r="BH1267" s="220">
        <f>IF(N1267="sníž. přenesená",J1267,0)</f>
        <v>0</v>
      </c>
      <c r="BI1267" s="220">
        <f>IF(N1267="nulová",J1267,0)</f>
        <v>0</v>
      </c>
      <c r="BJ1267" s="25" t="s">
        <v>80</v>
      </c>
      <c r="BK1267" s="220">
        <f>ROUND(I1267*H1267,2)</f>
        <v>0</v>
      </c>
      <c r="BL1267" s="25" t="s">
        <v>502</v>
      </c>
      <c r="BM1267" s="25" t="s">
        <v>5440</v>
      </c>
    </row>
    <row r="1268" spans="2:65" s="1" customFormat="1">
      <c r="B1268" s="42"/>
      <c r="C1268" s="64"/>
      <c r="D1268" s="221" t="s">
        <v>506</v>
      </c>
      <c r="E1268" s="64"/>
      <c r="F1268" s="222" t="s">
        <v>13727</v>
      </c>
      <c r="G1268" s="64"/>
      <c r="H1268" s="64"/>
      <c r="I1268" s="177"/>
      <c r="J1268" s="64"/>
      <c r="K1268" s="64"/>
      <c r="L1268" s="62"/>
      <c r="M1268" s="223"/>
      <c r="N1268" s="43"/>
      <c r="O1268" s="43"/>
      <c r="P1268" s="43"/>
      <c r="Q1268" s="43"/>
      <c r="R1268" s="43"/>
      <c r="S1268" s="43"/>
      <c r="T1268" s="79"/>
      <c r="AT1268" s="25" t="s">
        <v>506</v>
      </c>
      <c r="AU1268" s="25" t="s">
        <v>82</v>
      </c>
    </row>
    <row r="1269" spans="2:65" s="1" customFormat="1" ht="36">
      <c r="B1269" s="42"/>
      <c r="C1269" s="64"/>
      <c r="D1269" s="227" t="s">
        <v>2254</v>
      </c>
      <c r="E1269" s="64"/>
      <c r="F1269" s="273" t="s">
        <v>13728</v>
      </c>
      <c r="G1269" s="64"/>
      <c r="H1269" s="64"/>
      <c r="I1269" s="177"/>
      <c r="J1269" s="64"/>
      <c r="K1269" s="64"/>
      <c r="L1269" s="62"/>
      <c r="M1269" s="223"/>
      <c r="N1269" s="43"/>
      <c r="O1269" s="43"/>
      <c r="P1269" s="43"/>
      <c r="Q1269" s="43"/>
      <c r="R1269" s="43"/>
      <c r="S1269" s="43"/>
      <c r="T1269" s="79"/>
      <c r="AT1269" s="25" t="s">
        <v>2254</v>
      </c>
      <c r="AU1269" s="25" t="s">
        <v>82</v>
      </c>
    </row>
    <row r="1270" spans="2:65" s="1" customFormat="1" ht="16.5" customHeight="1">
      <c r="B1270" s="42"/>
      <c r="C1270" s="209" t="s">
        <v>3375</v>
      </c>
      <c r="D1270" s="209" t="s">
        <v>498</v>
      </c>
      <c r="E1270" s="210" t="s">
        <v>13630</v>
      </c>
      <c r="F1270" s="211" t="s">
        <v>13631</v>
      </c>
      <c r="G1270" s="212" t="s">
        <v>13632</v>
      </c>
      <c r="H1270" s="213">
        <v>1</v>
      </c>
      <c r="I1270" s="214"/>
      <c r="J1270" s="215">
        <f>ROUND(I1270*H1270,2)</f>
        <v>0</v>
      </c>
      <c r="K1270" s="211" t="s">
        <v>23</v>
      </c>
      <c r="L1270" s="62"/>
      <c r="M1270" s="216" t="s">
        <v>23</v>
      </c>
      <c r="N1270" s="217" t="s">
        <v>44</v>
      </c>
      <c r="O1270" s="43"/>
      <c r="P1270" s="218">
        <f>O1270*H1270</f>
        <v>0</v>
      </c>
      <c r="Q1270" s="218">
        <v>0</v>
      </c>
      <c r="R1270" s="218">
        <f>Q1270*H1270</f>
        <v>0</v>
      </c>
      <c r="S1270" s="218">
        <v>0</v>
      </c>
      <c r="T1270" s="219">
        <f>S1270*H1270</f>
        <v>0</v>
      </c>
      <c r="AR1270" s="25" t="s">
        <v>502</v>
      </c>
      <c r="AT1270" s="25" t="s">
        <v>498</v>
      </c>
      <c r="AU1270" s="25" t="s">
        <v>82</v>
      </c>
      <c r="AY1270" s="25" t="s">
        <v>492</v>
      </c>
      <c r="BE1270" s="220">
        <f>IF(N1270="základní",J1270,0)</f>
        <v>0</v>
      </c>
      <c r="BF1270" s="220">
        <f>IF(N1270="snížená",J1270,0)</f>
        <v>0</v>
      </c>
      <c r="BG1270" s="220">
        <f>IF(N1270="zákl. přenesená",J1270,0)</f>
        <v>0</v>
      </c>
      <c r="BH1270" s="220">
        <f>IF(N1270="sníž. přenesená",J1270,0)</f>
        <v>0</v>
      </c>
      <c r="BI1270" s="220">
        <f>IF(N1270="nulová",J1270,0)</f>
        <v>0</v>
      </c>
      <c r="BJ1270" s="25" t="s">
        <v>80</v>
      </c>
      <c r="BK1270" s="220">
        <f>ROUND(I1270*H1270,2)</f>
        <v>0</v>
      </c>
      <c r="BL1270" s="25" t="s">
        <v>502</v>
      </c>
      <c r="BM1270" s="25" t="s">
        <v>5448</v>
      </c>
    </row>
    <row r="1271" spans="2:65" s="1" customFormat="1">
      <c r="B1271" s="42"/>
      <c r="C1271" s="64"/>
      <c r="D1271" s="221" t="s">
        <v>506</v>
      </c>
      <c r="E1271" s="64"/>
      <c r="F1271" s="222" t="s">
        <v>13631</v>
      </c>
      <c r="G1271" s="64"/>
      <c r="H1271" s="64"/>
      <c r="I1271" s="177"/>
      <c r="J1271" s="64"/>
      <c r="K1271" s="64"/>
      <c r="L1271" s="62"/>
      <c r="M1271" s="223"/>
      <c r="N1271" s="43"/>
      <c r="O1271" s="43"/>
      <c r="P1271" s="43"/>
      <c r="Q1271" s="43"/>
      <c r="R1271" s="43"/>
      <c r="S1271" s="43"/>
      <c r="T1271" s="79"/>
      <c r="AT1271" s="25" t="s">
        <v>506</v>
      </c>
      <c r="AU1271" s="25" t="s">
        <v>82</v>
      </c>
    </row>
    <row r="1272" spans="2:65" s="1" customFormat="1" ht="36">
      <c r="B1272" s="42"/>
      <c r="C1272" s="64"/>
      <c r="D1272" s="227" t="s">
        <v>2254</v>
      </c>
      <c r="E1272" s="64"/>
      <c r="F1272" s="273" t="s">
        <v>13633</v>
      </c>
      <c r="G1272" s="64"/>
      <c r="H1272" s="64"/>
      <c r="I1272" s="177"/>
      <c r="J1272" s="64"/>
      <c r="K1272" s="64"/>
      <c r="L1272" s="62"/>
      <c r="M1272" s="223"/>
      <c r="N1272" s="43"/>
      <c r="O1272" s="43"/>
      <c r="P1272" s="43"/>
      <c r="Q1272" s="43"/>
      <c r="R1272" s="43"/>
      <c r="S1272" s="43"/>
      <c r="T1272" s="79"/>
      <c r="AT1272" s="25" t="s">
        <v>2254</v>
      </c>
      <c r="AU1272" s="25" t="s">
        <v>82</v>
      </c>
    </row>
    <row r="1273" spans="2:65" s="1" customFormat="1" ht="16.5" customHeight="1">
      <c r="B1273" s="42"/>
      <c r="C1273" s="209" t="s">
        <v>3381</v>
      </c>
      <c r="D1273" s="209" t="s">
        <v>498</v>
      </c>
      <c r="E1273" s="210" t="s">
        <v>13732</v>
      </c>
      <c r="F1273" s="211" t="s">
        <v>13733</v>
      </c>
      <c r="G1273" s="212" t="s">
        <v>2537</v>
      </c>
      <c r="H1273" s="213">
        <v>1</v>
      </c>
      <c r="I1273" s="214"/>
      <c r="J1273" s="215">
        <f>ROUND(I1273*H1273,2)</f>
        <v>0</v>
      </c>
      <c r="K1273" s="211" t="s">
        <v>23</v>
      </c>
      <c r="L1273" s="62"/>
      <c r="M1273" s="216" t="s">
        <v>23</v>
      </c>
      <c r="N1273" s="217" t="s">
        <v>44</v>
      </c>
      <c r="O1273" s="43"/>
      <c r="P1273" s="218">
        <f>O1273*H1273</f>
        <v>0</v>
      </c>
      <c r="Q1273" s="218">
        <v>0</v>
      </c>
      <c r="R1273" s="218">
        <f>Q1273*H1273</f>
        <v>0</v>
      </c>
      <c r="S1273" s="218">
        <v>0</v>
      </c>
      <c r="T1273" s="219">
        <f>S1273*H1273</f>
        <v>0</v>
      </c>
      <c r="AR1273" s="25" t="s">
        <v>502</v>
      </c>
      <c r="AT1273" s="25" t="s">
        <v>498</v>
      </c>
      <c r="AU1273" s="25" t="s">
        <v>82</v>
      </c>
      <c r="AY1273" s="25" t="s">
        <v>492</v>
      </c>
      <c r="BE1273" s="220">
        <f>IF(N1273="základní",J1273,0)</f>
        <v>0</v>
      </c>
      <c r="BF1273" s="220">
        <f>IF(N1273="snížená",J1273,0)</f>
        <v>0</v>
      </c>
      <c r="BG1273" s="220">
        <f>IF(N1273="zákl. přenesená",J1273,0)</f>
        <v>0</v>
      </c>
      <c r="BH1273" s="220">
        <f>IF(N1273="sníž. přenesená",J1273,0)</f>
        <v>0</v>
      </c>
      <c r="BI1273" s="220">
        <f>IF(N1273="nulová",J1273,0)</f>
        <v>0</v>
      </c>
      <c r="BJ1273" s="25" t="s">
        <v>80</v>
      </c>
      <c r="BK1273" s="220">
        <f>ROUND(I1273*H1273,2)</f>
        <v>0</v>
      </c>
      <c r="BL1273" s="25" t="s">
        <v>502</v>
      </c>
      <c r="BM1273" s="25" t="s">
        <v>5456</v>
      </c>
    </row>
    <row r="1274" spans="2:65" s="1" customFormat="1">
      <c r="B1274" s="42"/>
      <c r="C1274" s="64"/>
      <c r="D1274" s="221" t="s">
        <v>506</v>
      </c>
      <c r="E1274" s="64"/>
      <c r="F1274" s="222" t="s">
        <v>13733</v>
      </c>
      <c r="G1274" s="64"/>
      <c r="H1274" s="64"/>
      <c r="I1274" s="177"/>
      <c r="J1274" s="64"/>
      <c r="K1274" s="64"/>
      <c r="L1274" s="62"/>
      <c r="M1274" s="223"/>
      <c r="N1274" s="43"/>
      <c r="O1274" s="43"/>
      <c r="P1274" s="43"/>
      <c r="Q1274" s="43"/>
      <c r="R1274" s="43"/>
      <c r="S1274" s="43"/>
      <c r="T1274" s="79"/>
      <c r="AT1274" s="25" t="s">
        <v>506</v>
      </c>
      <c r="AU1274" s="25" t="s">
        <v>82</v>
      </c>
    </row>
    <row r="1275" spans="2:65" s="1" customFormat="1" ht="36">
      <c r="B1275" s="42"/>
      <c r="C1275" s="64"/>
      <c r="D1275" s="227" t="s">
        <v>2254</v>
      </c>
      <c r="E1275" s="64"/>
      <c r="F1275" s="273" t="s">
        <v>13734</v>
      </c>
      <c r="G1275" s="64"/>
      <c r="H1275" s="64"/>
      <c r="I1275" s="177"/>
      <c r="J1275" s="64"/>
      <c r="K1275" s="64"/>
      <c r="L1275" s="62"/>
      <c r="M1275" s="223"/>
      <c r="N1275" s="43"/>
      <c r="O1275" s="43"/>
      <c r="P1275" s="43"/>
      <c r="Q1275" s="43"/>
      <c r="R1275" s="43"/>
      <c r="S1275" s="43"/>
      <c r="T1275" s="79"/>
      <c r="AT1275" s="25" t="s">
        <v>2254</v>
      </c>
      <c r="AU1275" s="25" t="s">
        <v>82</v>
      </c>
    </row>
    <row r="1276" spans="2:65" s="1" customFormat="1" ht="16.5" customHeight="1">
      <c r="B1276" s="42"/>
      <c r="C1276" s="209" t="s">
        <v>3393</v>
      </c>
      <c r="D1276" s="209" t="s">
        <v>498</v>
      </c>
      <c r="E1276" s="210" t="s">
        <v>13634</v>
      </c>
      <c r="F1276" s="211" t="s">
        <v>13635</v>
      </c>
      <c r="G1276" s="212" t="s">
        <v>2537</v>
      </c>
      <c r="H1276" s="213">
        <v>1</v>
      </c>
      <c r="I1276" s="214"/>
      <c r="J1276" s="215">
        <f>ROUND(I1276*H1276,2)</f>
        <v>0</v>
      </c>
      <c r="K1276" s="211" t="s">
        <v>23</v>
      </c>
      <c r="L1276" s="62"/>
      <c r="M1276" s="216" t="s">
        <v>23</v>
      </c>
      <c r="N1276" s="217" t="s">
        <v>44</v>
      </c>
      <c r="O1276" s="43"/>
      <c r="P1276" s="218">
        <f>O1276*H1276</f>
        <v>0</v>
      </c>
      <c r="Q1276" s="218">
        <v>0</v>
      </c>
      <c r="R1276" s="218">
        <f>Q1276*H1276</f>
        <v>0</v>
      </c>
      <c r="S1276" s="218">
        <v>0</v>
      </c>
      <c r="T1276" s="219">
        <f>S1276*H1276</f>
        <v>0</v>
      </c>
      <c r="AR1276" s="25" t="s">
        <v>502</v>
      </c>
      <c r="AT1276" s="25" t="s">
        <v>498</v>
      </c>
      <c r="AU1276" s="25" t="s">
        <v>82</v>
      </c>
      <c r="AY1276" s="25" t="s">
        <v>492</v>
      </c>
      <c r="BE1276" s="220">
        <f>IF(N1276="základní",J1276,0)</f>
        <v>0</v>
      </c>
      <c r="BF1276" s="220">
        <f>IF(N1276="snížená",J1276,0)</f>
        <v>0</v>
      </c>
      <c r="BG1276" s="220">
        <f>IF(N1276="zákl. přenesená",J1276,0)</f>
        <v>0</v>
      </c>
      <c r="BH1276" s="220">
        <f>IF(N1276="sníž. přenesená",J1276,0)</f>
        <v>0</v>
      </c>
      <c r="BI1276" s="220">
        <f>IF(N1276="nulová",J1276,0)</f>
        <v>0</v>
      </c>
      <c r="BJ1276" s="25" t="s">
        <v>80</v>
      </c>
      <c r="BK1276" s="220">
        <f>ROUND(I1276*H1276,2)</f>
        <v>0</v>
      </c>
      <c r="BL1276" s="25" t="s">
        <v>502</v>
      </c>
      <c r="BM1276" s="25" t="s">
        <v>5464</v>
      </c>
    </row>
    <row r="1277" spans="2:65" s="1" customFormat="1">
      <c r="B1277" s="42"/>
      <c r="C1277" s="64"/>
      <c r="D1277" s="221" t="s">
        <v>506</v>
      </c>
      <c r="E1277" s="64"/>
      <c r="F1277" s="222" t="s">
        <v>13635</v>
      </c>
      <c r="G1277" s="64"/>
      <c r="H1277" s="64"/>
      <c r="I1277" s="177"/>
      <c r="J1277" s="64"/>
      <c r="K1277" s="64"/>
      <c r="L1277" s="62"/>
      <c r="M1277" s="223"/>
      <c r="N1277" s="43"/>
      <c r="O1277" s="43"/>
      <c r="P1277" s="43"/>
      <c r="Q1277" s="43"/>
      <c r="R1277" s="43"/>
      <c r="S1277" s="43"/>
      <c r="T1277" s="79"/>
      <c r="AT1277" s="25" t="s">
        <v>506</v>
      </c>
      <c r="AU1277" s="25" t="s">
        <v>82</v>
      </c>
    </row>
    <row r="1278" spans="2:65" s="1" customFormat="1" ht="60">
      <c r="B1278" s="42"/>
      <c r="C1278" s="64"/>
      <c r="D1278" s="227" t="s">
        <v>2254</v>
      </c>
      <c r="E1278" s="64"/>
      <c r="F1278" s="273" t="s">
        <v>13636</v>
      </c>
      <c r="G1278" s="64"/>
      <c r="H1278" s="64"/>
      <c r="I1278" s="177"/>
      <c r="J1278" s="64"/>
      <c r="K1278" s="64"/>
      <c r="L1278" s="62"/>
      <c r="M1278" s="223"/>
      <c r="N1278" s="43"/>
      <c r="O1278" s="43"/>
      <c r="P1278" s="43"/>
      <c r="Q1278" s="43"/>
      <c r="R1278" s="43"/>
      <c r="S1278" s="43"/>
      <c r="T1278" s="79"/>
      <c r="AT1278" s="25" t="s">
        <v>2254</v>
      </c>
      <c r="AU1278" s="25" t="s">
        <v>82</v>
      </c>
    </row>
    <row r="1279" spans="2:65" s="1" customFormat="1" ht="16.5" customHeight="1">
      <c r="B1279" s="42"/>
      <c r="C1279" s="209" t="s">
        <v>3397</v>
      </c>
      <c r="D1279" s="209" t="s">
        <v>498</v>
      </c>
      <c r="E1279" s="210" t="s">
        <v>13735</v>
      </c>
      <c r="F1279" s="211" t="s">
        <v>13736</v>
      </c>
      <c r="G1279" s="212" t="s">
        <v>2537</v>
      </c>
      <c r="H1279" s="213">
        <v>1</v>
      </c>
      <c r="I1279" s="214"/>
      <c r="J1279" s="215">
        <f>ROUND(I1279*H1279,2)</f>
        <v>0</v>
      </c>
      <c r="K1279" s="211" t="s">
        <v>23</v>
      </c>
      <c r="L1279" s="62"/>
      <c r="M1279" s="216" t="s">
        <v>23</v>
      </c>
      <c r="N1279" s="217" t="s">
        <v>44</v>
      </c>
      <c r="O1279" s="43"/>
      <c r="P1279" s="218">
        <f>O1279*H1279</f>
        <v>0</v>
      </c>
      <c r="Q1279" s="218">
        <v>0</v>
      </c>
      <c r="R1279" s="218">
        <f>Q1279*H1279</f>
        <v>0</v>
      </c>
      <c r="S1279" s="218">
        <v>0</v>
      </c>
      <c r="T1279" s="219">
        <f>S1279*H1279</f>
        <v>0</v>
      </c>
      <c r="AR1279" s="25" t="s">
        <v>502</v>
      </c>
      <c r="AT1279" s="25" t="s">
        <v>498</v>
      </c>
      <c r="AU1279" s="25" t="s">
        <v>82</v>
      </c>
      <c r="AY1279" s="25" t="s">
        <v>492</v>
      </c>
      <c r="BE1279" s="220">
        <f>IF(N1279="základní",J1279,0)</f>
        <v>0</v>
      </c>
      <c r="BF1279" s="220">
        <f>IF(N1279="snížená",J1279,0)</f>
        <v>0</v>
      </c>
      <c r="BG1279" s="220">
        <f>IF(N1279="zákl. přenesená",J1279,0)</f>
        <v>0</v>
      </c>
      <c r="BH1279" s="220">
        <f>IF(N1279="sníž. přenesená",J1279,0)</f>
        <v>0</v>
      </c>
      <c r="BI1279" s="220">
        <f>IF(N1279="nulová",J1279,0)</f>
        <v>0</v>
      </c>
      <c r="BJ1279" s="25" t="s">
        <v>80</v>
      </c>
      <c r="BK1279" s="220">
        <f>ROUND(I1279*H1279,2)</f>
        <v>0</v>
      </c>
      <c r="BL1279" s="25" t="s">
        <v>502</v>
      </c>
      <c r="BM1279" s="25" t="s">
        <v>5472</v>
      </c>
    </row>
    <row r="1280" spans="2:65" s="1" customFormat="1">
      <c r="B1280" s="42"/>
      <c r="C1280" s="64"/>
      <c r="D1280" s="221" t="s">
        <v>506</v>
      </c>
      <c r="E1280" s="64"/>
      <c r="F1280" s="222" t="s">
        <v>13736</v>
      </c>
      <c r="G1280" s="64"/>
      <c r="H1280" s="64"/>
      <c r="I1280" s="177"/>
      <c r="J1280" s="64"/>
      <c r="K1280" s="64"/>
      <c r="L1280" s="62"/>
      <c r="M1280" s="223"/>
      <c r="N1280" s="43"/>
      <c r="O1280" s="43"/>
      <c r="P1280" s="43"/>
      <c r="Q1280" s="43"/>
      <c r="R1280" s="43"/>
      <c r="S1280" s="43"/>
      <c r="T1280" s="79"/>
      <c r="AT1280" s="25" t="s">
        <v>506</v>
      </c>
      <c r="AU1280" s="25" t="s">
        <v>82</v>
      </c>
    </row>
    <row r="1281" spans="2:65" s="1" customFormat="1" ht="48">
      <c r="B1281" s="42"/>
      <c r="C1281" s="64"/>
      <c r="D1281" s="227" t="s">
        <v>2254</v>
      </c>
      <c r="E1281" s="64"/>
      <c r="F1281" s="273" t="s">
        <v>13737</v>
      </c>
      <c r="G1281" s="64"/>
      <c r="H1281" s="64"/>
      <c r="I1281" s="177"/>
      <c r="J1281" s="64"/>
      <c r="K1281" s="64"/>
      <c r="L1281" s="62"/>
      <c r="M1281" s="223"/>
      <c r="N1281" s="43"/>
      <c r="O1281" s="43"/>
      <c r="P1281" s="43"/>
      <c r="Q1281" s="43"/>
      <c r="R1281" s="43"/>
      <c r="S1281" s="43"/>
      <c r="T1281" s="79"/>
      <c r="AT1281" s="25" t="s">
        <v>2254</v>
      </c>
      <c r="AU1281" s="25" t="s">
        <v>82</v>
      </c>
    </row>
    <row r="1282" spans="2:65" s="1" customFormat="1" ht="16.5" customHeight="1">
      <c r="B1282" s="42"/>
      <c r="C1282" s="209" t="s">
        <v>3404</v>
      </c>
      <c r="D1282" s="209" t="s">
        <v>498</v>
      </c>
      <c r="E1282" s="210" t="s">
        <v>13738</v>
      </c>
      <c r="F1282" s="211" t="s">
        <v>13739</v>
      </c>
      <c r="G1282" s="212" t="s">
        <v>2537</v>
      </c>
      <c r="H1282" s="213">
        <v>6</v>
      </c>
      <c r="I1282" s="214"/>
      <c r="J1282" s="215">
        <f>ROUND(I1282*H1282,2)</f>
        <v>0</v>
      </c>
      <c r="K1282" s="211" t="s">
        <v>23</v>
      </c>
      <c r="L1282" s="62"/>
      <c r="M1282" s="216" t="s">
        <v>23</v>
      </c>
      <c r="N1282" s="217" t="s">
        <v>44</v>
      </c>
      <c r="O1282" s="43"/>
      <c r="P1282" s="218">
        <f>O1282*H1282</f>
        <v>0</v>
      </c>
      <c r="Q1282" s="218">
        <v>0</v>
      </c>
      <c r="R1282" s="218">
        <f>Q1282*H1282</f>
        <v>0</v>
      </c>
      <c r="S1282" s="218">
        <v>0</v>
      </c>
      <c r="T1282" s="219">
        <f>S1282*H1282</f>
        <v>0</v>
      </c>
      <c r="AR1282" s="25" t="s">
        <v>502</v>
      </c>
      <c r="AT1282" s="25" t="s">
        <v>498</v>
      </c>
      <c r="AU1282" s="25" t="s">
        <v>82</v>
      </c>
      <c r="AY1282" s="25" t="s">
        <v>492</v>
      </c>
      <c r="BE1282" s="220">
        <f>IF(N1282="základní",J1282,0)</f>
        <v>0</v>
      </c>
      <c r="BF1282" s="220">
        <f>IF(N1282="snížená",J1282,0)</f>
        <v>0</v>
      </c>
      <c r="BG1282" s="220">
        <f>IF(N1282="zákl. přenesená",J1282,0)</f>
        <v>0</v>
      </c>
      <c r="BH1282" s="220">
        <f>IF(N1282="sníž. přenesená",J1282,0)</f>
        <v>0</v>
      </c>
      <c r="BI1282" s="220">
        <f>IF(N1282="nulová",J1282,0)</f>
        <v>0</v>
      </c>
      <c r="BJ1282" s="25" t="s">
        <v>80</v>
      </c>
      <c r="BK1282" s="220">
        <f>ROUND(I1282*H1282,2)</f>
        <v>0</v>
      </c>
      <c r="BL1282" s="25" t="s">
        <v>502</v>
      </c>
      <c r="BM1282" s="25" t="s">
        <v>3653</v>
      </c>
    </row>
    <row r="1283" spans="2:65" s="1" customFormat="1">
      <c r="B1283" s="42"/>
      <c r="C1283" s="64"/>
      <c r="D1283" s="221" t="s">
        <v>506</v>
      </c>
      <c r="E1283" s="64"/>
      <c r="F1283" s="222" t="s">
        <v>13739</v>
      </c>
      <c r="G1283" s="64"/>
      <c r="H1283" s="64"/>
      <c r="I1283" s="177"/>
      <c r="J1283" s="64"/>
      <c r="K1283" s="64"/>
      <c r="L1283" s="62"/>
      <c r="M1283" s="223"/>
      <c r="N1283" s="43"/>
      <c r="O1283" s="43"/>
      <c r="P1283" s="43"/>
      <c r="Q1283" s="43"/>
      <c r="R1283" s="43"/>
      <c r="S1283" s="43"/>
      <c r="T1283" s="79"/>
      <c r="AT1283" s="25" t="s">
        <v>506</v>
      </c>
      <c r="AU1283" s="25" t="s">
        <v>82</v>
      </c>
    </row>
    <row r="1284" spans="2:65" s="1" customFormat="1" ht="48">
      <c r="B1284" s="42"/>
      <c r="C1284" s="64"/>
      <c r="D1284" s="227" t="s">
        <v>2254</v>
      </c>
      <c r="E1284" s="64"/>
      <c r="F1284" s="273" t="s">
        <v>13740</v>
      </c>
      <c r="G1284" s="64"/>
      <c r="H1284" s="64"/>
      <c r="I1284" s="177"/>
      <c r="J1284" s="64"/>
      <c r="K1284" s="64"/>
      <c r="L1284" s="62"/>
      <c r="M1284" s="223"/>
      <c r="N1284" s="43"/>
      <c r="O1284" s="43"/>
      <c r="P1284" s="43"/>
      <c r="Q1284" s="43"/>
      <c r="R1284" s="43"/>
      <c r="S1284" s="43"/>
      <c r="T1284" s="79"/>
      <c r="AT1284" s="25" t="s">
        <v>2254</v>
      </c>
      <c r="AU1284" s="25" t="s">
        <v>82</v>
      </c>
    </row>
    <row r="1285" spans="2:65" s="1" customFormat="1" ht="16.5" customHeight="1">
      <c r="B1285" s="42"/>
      <c r="C1285" s="209" t="s">
        <v>3409</v>
      </c>
      <c r="D1285" s="209" t="s">
        <v>498</v>
      </c>
      <c r="E1285" s="210" t="s">
        <v>13786</v>
      </c>
      <c r="F1285" s="211" t="s">
        <v>13742</v>
      </c>
      <c r="G1285" s="212" t="s">
        <v>2537</v>
      </c>
      <c r="H1285" s="213">
        <v>1</v>
      </c>
      <c r="I1285" s="214"/>
      <c r="J1285" s="215">
        <f>ROUND(I1285*H1285,2)</f>
        <v>0</v>
      </c>
      <c r="K1285" s="211" t="s">
        <v>23</v>
      </c>
      <c r="L1285" s="62"/>
      <c r="M1285" s="216" t="s">
        <v>23</v>
      </c>
      <c r="N1285" s="217" t="s">
        <v>44</v>
      </c>
      <c r="O1285" s="43"/>
      <c r="P1285" s="218">
        <f>O1285*H1285</f>
        <v>0</v>
      </c>
      <c r="Q1285" s="218">
        <v>0</v>
      </c>
      <c r="R1285" s="218">
        <f>Q1285*H1285</f>
        <v>0</v>
      </c>
      <c r="S1285" s="218">
        <v>0</v>
      </c>
      <c r="T1285" s="219">
        <f>S1285*H1285</f>
        <v>0</v>
      </c>
      <c r="AR1285" s="25" t="s">
        <v>502</v>
      </c>
      <c r="AT1285" s="25" t="s">
        <v>498</v>
      </c>
      <c r="AU1285" s="25" t="s">
        <v>82</v>
      </c>
      <c r="AY1285" s="25" t="s">
        <v>492</v>
      </c>
      <c r="BE1285" s="220">
        <f>IF(N1285="základní",J1285,0)</f>
        <v>0</v>
      </c>
      <c r="BF1285" s="220">
        <f>IF(N1285="snížená",J1285,0)</f>
        <v>0</v>
      </c>
      <c r="BG1285" s="220">
        <f>IF(N1285="zákl. přenesená",J1285,0)</f>
        <v>0</v>
      </c>
      <c r="BH1285" s="220">
        <f>IF(N1285="sníž. přenesená",J1285,0)</f>
        <v>0</v>
      </c>
      <c r="BI1285" s="220">
        <f>IF(N1285="nulová",J1285,0)</f>
        <v>0</v>
      </c>
      <c r="BJ1285" s="25" t="s">
        <v>80</v>
      </c>
      <c r="BK1285" s="220">
        <f>ROUND(I1285*H1285,2)</f>
        <v>0</v>
      </c>
      <c r="BL1285" s="25" t="s">
        <v>502</v>
      </c>
      <c r="BM1285" s="25" t="s">
        <v>4102</v>
      </c>
    </row>
    <row r="1286" spans="2:65" s="1" customFormat="1">
      <c r="B1286" s="42"/>
      <c r="C1286" s="64"/>
      <c r="D1286" s="221" t="s">
        <v>506</v>
      </c>
      <c r="E1286" s="64"/>
      <c r="F1286" s="222" t="s">
        <v>13742</v>
      </c>
      <c r="G1286" s="64"/>
      <c r="H1286" s="64"/>
      <c r="I1286" s="177"/>
      <c r="J1286" s="64"/>
      <c r="K1286" s="64"/>
      <c r="L1286" s="62"/>
      <c r="M1286" s="223"/>
      <c r="N1286" s="43"/>
      <c r="O1286" s="43"/>
      <c r="P1286" s="43"/>
      <c r="Q1286" s="43"/>
      <c r="R1286" s="43"/>
      <c r="S1286" s="43"/>
      <c r="T1286" s="79"/>
      <c r="AT1286" s="25" t="s">
        <v>506</v>
      </c>
      <c r="AU1286" s="25" t="s">
        <v>82</v>
      </c>
    </row>
    <row r="1287" spans="2:65" s="1" customFormat="1" ht="60">
      <c r="B1287" s="42"/>
      <c r="C1287" s="64"/>
      <c r="D1287" s="227" t="s">
        <v>2254</v>
      </c>
      <c r="E1287" s="64"/>
      <c r="F1287" s="273" t="s">
        <v>13787</v>
      </c>
      <c r="G1287" s="64"/>
      <c r="H1287" s="64"/>
      <c r="I1287" s="177"/>
      <c r="J1287" s="64"/>
      <c r="K1287" s="64"/>
      <c r="L1287" s="62"/>
      <c r="M1287" s="223"/>
      <c r="N1287" s="43"/>
      <c r="O1287" s="43"/>
      <c r="P1287" s="43"/>
      <c r="Q1287" s="43"/>
      <c r="R1287" s="43"/>
      <c r="S1287" s="43"/>
      <c r="T1287" s="79"/>
      <c r="AT1287" s="25" t="s">
        <v>2254</v>
      </c>
      <c r="AU1287" s="25" t="s">
        <v>82</v>
      </c>
    </row>
    <row r="1288" spans="2:65" s="1" customFormat="1" ht="16.5" customHeight="1">
      <c r="B1288" s="42"/>
      <c r="C1288" s="209" t="s">
        <v>3416</v>
      </c>
      <c r="D1288" s="209" t="s">
        <v>498</v>
      </c>
      <c r="E1288" s="210" t="s">
        <v>13744</v>
      </c>
      <c r="F1288" s="211" t="s">
        <v>13745</v>
      </c>
      <c r="G1288" s="212" t="s">
        <v>2537</v>
      </c>
      <c r="H1288" s="213">
        <v>1</v>
      </c>
      <c r="I1288" s="214"/>
      <c r="J1288" s="215">
        <f>ROUND(I1288*H1288,2)</f>
        <v>0</v>
      </c>
      <c r="K1288" s="211" t="s">
        <v>23</v>
      </c>
      <c r="L1288" s="62"/>
      <c r="M1288" s="216" t="s">
        <v>23</v>
      </c>
      <c r="N1288" s="217" t="s">
        <v>44</v>
      </c>
      <c r="O1288" s="43"/>
      <c r="P1288" s="218">
        <f>O1288*H1288</f>
        <v>0</v>
      </c>
      <c r="Q1288" s="218">
        <v>0</v>
      </c>
      <c r="R1288" s="218">
        <f>Q1288*H1288</f>
        <v>0</v>
      </c>
      <c r="S1288" s="218">
        <v>0</v>
      </c>
      <c r="T1288" s="219">
        <f>S1288*H1288</f>
        <v>0</v>
      </c>
      <c r="AR1288" s="25" t="s">
        <v>502</v>
      </c>
      <c r="AT1288" s="25" t="s">
        <v>498</v>
      </c>
      <c r="AU1288" s="25" t="s">
        <v>82</v>
      </c>
      <c r="AY1288" s="25" t="s">
        <v>492</v>
      </c>
      <c r="BE1288" s="220">
        <f>IF(N1288="základní",J1288,0)</f>
        <v>0</v>
      </c>
      <c r="BF1288" s="220">
        <f>IF(N1288="snížená",J1288,0)</f>
        <v>0</v>
      </c>
      <c r="BG1288" s="220">
        <f>IF(N1288="zákl. přenesená",J1288,0)</f>
        <v>0</v>
      </c>
      <c r="BH1288" s="220">
        <f>IF(N1288="sníž. přenesená",J1288,0)</f>
        <v>0</v>
      </c>
      <c r="BI1288" s="220">
        <f>IF(N1288="nulová",J1288,0)</f>
        <v>0</v>
      </c>
      <c r="BJ1288" s="25" t="s">
        <v>80</v>
      </c>
      <c r="BK1288" s="220">
        <f>ROUND(I1288*H1288,2)</f>
        <v>0</v>
      </c>
      <c r="BL1288" s="25" t="s">
        <v>502</v>
      </c>
      <c r="BM1288" s="25" t="s">
        <v>4749</v>
      </c>
    </row>
    <row r="1289" spans="2:65" s="1" customFormat="1">
      <c r="B1289" s="42"/>
      <c r="C1289" s="64"/>
      <c r="D1289" s="221" t="s">
        <v>506</v>
      </c>
      <c r="E1289" s="64"/>
      <c r="F1289" s="222" t="s">
        <v>13745</v>
      </c>
      <c r="G1289" s="64"/>
      <c r="H1289" s="64"/>
      <c r="I1289" s="177"/>
      <c r="J1289" s="64"/>
      <c r="K1289" s="64"/>
      <c r="L1289" s="62"/>
      <c r="M1289" s="223"/>
      <c r="N1289" s="43"/>
      <c r="O1289" s="43"/>
      <c r="P1289" s="43"/>
      <c r="Q1289" s="43"/>
      <c r="R1289" s="43"/>
      <c r="S1289" s="43"/>
      <c r="T1289" s="79"/>
      <c r="AT1289" s="25" t="s">
        <v>506</v>
      </c>
      <c r="AU1289" s="25" t="s">
        <v>82</v>
      </c>
    </row>
    <row r="1290" spans="2:65" s="1" customFormat="1" ht="48">
      <c r="B1290" s="42"/>
      <c r="C1290" s="64"/>
      <c r="D1290" s="227" t="s">
        <v>2254</v>
      </c>
      <c r="E1290" s="64"/>
      <c r="F1290" s="273" t="s">
        <v>13746</v>
      </c>
      <c r="G1290" s="64"/>
      <c r="H1290" s="64"/>
      <c r="I1290" s="177"/>
      <c r="J1290" s="64"/>
      <c r="K1290" s="64"/>
      <c r="L1290" s="62"/>
      <c r="M1290" s="223"/>
      <c r="N1290" s="43"/>
      <c r="O1290" s="43"/>
      <c r="P1290" s="43"/>
      <c r="Q1290" s="43"/>
      <c r="R1290" s="43"/>
      <c r="S1290" s="43"/>
      <c r="T1290" s="79"/>
      <c r="AT1290" s="25" t="s">
        <v>2254</v>
      </c>
      <c r="AU1290" s="25" t="s">
        <v>82</v>
      </c>
    </row>
    <row r="1291" spans="2:65" s="1" customFormat="1" ht="16.5" customHeight="1">
      <c r="B1291" s="42"/>
      <c r="C1291" s="209" t="s">
        <v>3422</v>
      </c>
      <c r="D1291" s="209" t="s">
        <v>498</v>
      </c>
      <c r="E1291" s="210" t="s">
        <v>13747</v>
      </c>
      <c r="F1291" s="211" t="s">
        <v>13742</v>
      </c>
      <c r="G1291" s="212" t="s">
        <v>2537</v>
      </c>
      <c r="H1291" s="213">
        <v>1</v>
      </c>
      <c r="I1291" s="214"/>
      <c r="J1291" s="215">
        <f>ROUND(I1291*H1291,2)</f>
        <v>0</v>
      </c>
      <c r="K1291" s="211" t="s">
        <v>23</v>
      </c>
      <c r="L1291" s="62"/>
      <c r="M1291" s="216" t="s">
        <v>23</v>
      </c>
      <c r="N1291" s="217" t="s">
        <v>44</v>
      </c>
      <c r="O1291" s="43"/>
      <c r="P1291" s="218">
        <f>O1291*H1291</f>
        <v>0</v>
      </c>
      <c r="Q1291" s="218">
        <v>0</v>
      </c>
      <c r="R1291" s="218">
        <f>Q1291*H1291</f>
        <v>0</v>
      </c>
      <c r="S1291" s="218">
        <v>0</v>
      </c>
      <c r="T1291" s="219">
        <f>S1291*H1291</f>
        <v>0</v>
      </c>
      <c r="AR1291" s="25" t="s">
        <v>502</v>
      </c>
      <c r="AT1291" s="25" t="s">
        <v>498</v>
      </c>
      <c r="AU1291" s="25" t="s">
        <v>82</v>
      </c>
      <c r="AY1291" s="25" t="s">
        <v>492</v>
      </c>
      <c r="BE1291" s="220">
        <f>IF(N1291="základní",J1291,0)</f>
        <v>0</v>
      </c>
      <c r="BF1291" s="220">
        <f>IF(N1291="snížená",J1291,0)</f>
        <v>0</v>
      </c>
      <c r="BG1291" s="220">
        <f>IF(N1291="zákl. přenesená",J1291,0)</f>
        <v>0</v>
      </c>
      <c r="BH1291" s="220">
        <f>IF(N1291="sníž. přenesená",J1291,0)</f>
        <v>0</v>
      </c>
      <c r="BI1291" s="220">
        <f>IF(N1291="nulová",J1291,0)</f>
        <v>0</v>
      </c>
      <c r="BJ1291" s="25" t="s">
        <v>80</v>
      </c>
      <c r="BK1291" s="220">
        <f>ROUND(I1291*H1291,2)</f>
        <v>0</v>
      </c>
      <c r="BL1291" s="25" t="s">
        <v>502</v>
      </c>
      <c r="BM1291" s="25" t="s">
        <v>5498</v>
      </c>
    </row>
    <row r="1292" spans="2:65" s="1" customFormat="1">
      <c r="B1292" s="42"/>
      <c r="C1292" s="64"/>
      <c r="D1292" s="221" t="s">
        <v>506</v>
      </c>
      <c r="E1292" s="64"/>
      <c r="F1292" s="222" t="s">
        <v>13742</v>
      </c>
      <c r="G1292" s="64"/>
      <c r="H1292" s="64"/>
      <c r="I1292" s="177"/>
      <c r="J1292" s="64"/>
      <c r="K1292" s="64"/>
      <c r="L1292" s="62"/>
      <c r="M1292" s="223"/>
      <c r="N1292" s="43"/>
      <c r="O1292" s="43"/>
      <c r="P1292" s="43"/>
      <c r="Q1292" s="43"/>
      <c r="R1292" s="43"/>
      <c r="S1292" s="43"/>
      <c r="T1292" s="79"/>
      <c r="AT1292" s="25" t="s">
        <v>506</v>
      </c>
      <c r="AU1292" s="25" t="s">
        <v>82</v>
      </c>
    </row>
    <row r="1293" spans="2:65" s="1" customFormat="1" ht="60">
      <c r="B1293" s="42"/>
      <c r="C1293" s="64"/>
      <c r="D1293" s="227" t="s">
        <v>2254</v>
      </c>
      <c r="E1293" s="64"/>
      <c r="F1293" s="273" t="s">
        <v>13748</v>
      </c>
      <c r="G1293" s="64"/>
      <c r="H1293" s="64"/>
      <c r="I1293" s="177"/>
      <c r="J1293" s="64"/>
      <c r="K1293" s="64"/>
      <c r="L1293" s="62"/>
      <c r="M1293" s="223"/>
      <c r="N1293" s="43"/>
      <c r="O1293" s="43"/>
      <c r="P1293" s="43"/>
      <c r="Q1293" s="43"/>
      <c r="R1293" s="43"/>
      <c r="S1293" s="43"/>
      <c r="T1293" s="79"/>
      <c r="AT1293" s="25" t="s">
        <v>2254</v>
      </c>
      <c r="AU1293" s="25" t="s">
        <v>82</v>
      </c>
    </row>
    <row r="1294" spans="2:65" s="1" customFormat="1" ht="16.5" customHeight="1">
      <c r="B1294" s="42"/>
      <c r="C1294" s="209" t="s">
        <v>3428</v>
      </c>
      <c r="D1294" s="209" t="s">
        <v>498</v>
      </c>
      <c r="E1294" s="210" t="s">
        <v>13749</v>
      </c>
      <c r="F1294" s="211" t="s">
        <v>13750</v>
      </c>
      <c r="G1294" s="212" t="s">
        <v>2537</v>
      </c>
      <c r="H1294" s="213">
        <v>1</v>
      </c>
      <c r="I1294" s="214"/>
      <c r="J1294" s="215">
        <f>ROUND(I1294*H1294,2)</f>
        <v>0</v>
      </c>
      <c r="K1294" s="211" t="s">
        <v>23</v>
      </c>
      <c r="L1294" s="62"/>
      <c r="M1294" s="216" t="s">
        <v>23</v>
      </c>
      <c r="N1294" s="217" t="s">
        <v>44</v>
      </c>
      <c r="O1294" s="43"/>
      <c r="P1294" s="218">
        <f>O1294*H1294</f>
        <v>0</v>
      </c>
      <c r="Q1294" s="218">
        <v>0</v>
      </c>
      <c r="R1294" s="218">
        <f>Q1294*H1294</f>
        <v>0</v>
      </c>
      <c r="S1294" s="218">
        <v>0</v>
      </c>
      <c r="T1294" s="219">
        <f>S1294*H1294</f>
        <v>0</v>
      </c>
      <c r="AR1294" s="25" t="s">
        <v>502</v>
      </c>
      <c r="AT1294" s="25" t="s">
        <v>498</v>
      </c>
      <c r="AU1294" s="25" t="s">
        <v>82</v>
      </c>
      <c r="AY1294" s="25" t="s">
        <v>492</v>
      </c>
      <c r="BE1294" s="220">
        <f>IF(N1294="základní",J1294,0)</f>
        <v>0</v>
      </c>
      <c r="BF1294" s="220">
        <f>IF(N1294="snížená",J1294,0)</f>
        <v>0</v>
      </c>
      <c r="BG1294" s="220">
        <f>IF(N1294="zákl. přenesená",J1294,0)</f>
        <v>0</v>
      </c>
      <c r="BH1294" s="220">
        <f>IF(N1294="sníž. přenesená",J1294,0)</f>
        <v>0</v>
      </c>
      <c r="BI1294" s="220">
        <f>IF(N1294="nulová",J1294,0)</f>
        <v>0</v>
      </c>
      <c r="BJ1294" s="25" t="s">
        <v>80</v>
      </c>
      <c r="BK1294" s="220">
        <f>ROUND(I1294*H1294,2)</f>
        <v>0</v>
      </c>
      <c r="BL1294" s="25" t="s">
        <v>502</v>
      </c>
      <c r="BM1294" s="25" t="s">
        <v>5506</v>
      </c>
    </row>
    <row r="1295" spans="2:65" s="1" customFormat="1">
      <c r="B1295" s="42"/>
      <c r="C1295" s="64"/>
      <c r="D1295" s="221" t="s">
        <v>506</v>
      </c>
      <c r="E1295" s="64"/>
      <c r="F1295" s="222" t="s">
        <v>13750</v>
      </c>
      <c r="G1295" s="64"/>
      <c r="H1295" s="64"/>
      <c r="I1295" s="177"/>
      <c r="J1295" s="64"/>
      <c r="K1295" s="64"/>
      <c r="L1295" s="62"/>
      <c r="M1295" s="223"/>
      <c r="N1295" s="43"/>
      <c r="O1295" s="43"/>
      <c r="P1295" s="43"/>
      <c r="Q1295" s="43"/>
      <c r="R1295" s="43"/>
      <c r="S1295" s="43"/>
      <c r="T1295" s="79"/>
      <c r="AT1295" s="25" t="s">
        <v>506</v>
      </c>
      <c r="AU1295" s="25" t="s">
        <v>82</v>
      </c>
    </row>
    <row r="1296" spans="2:65" s="1" customFormat="1" ht="84">
      <c r="B1296" s="42"/>
      <c r="C1296" s="64"/>
      <c r="D1296" s="227" t="s">
        <v>2254</v>
      </c>
      <c r="E1296" s="64"/>
      <c r="F1296" s="273" t="s">
        <v>13751</v>
      </c>
      <c r="G1296" s="64"/>
      <c r="H1296" s="64"/>
      <c r="I1296" s="177"/>
      <c r="J1296" s="64"/>
      <c r="K1296" s="64"/>
      <c r="L1296" s="62"/>
      <c r="M1296" s="223"/>
      <c r="N1296" s="43"/>
      <c r="O1296" s="43"/>
      <c r="P1296" s="43"/>
      <c r="Q1296" s="43"/>
      <c r="R1296" s="43"/>
      <c r="S1296" s="43"/>
      <c r="T1296" s="79"/>
      <c r="AT1296" s="25" t="s">
        <v>2254</v>
      </c>
      <c r="AU1296" s="25" t="s">
        <v>82</v>
      </c>
    </row>
    <row r="1297" spans="2:65" s="1" customFormat="1" ht="16.5" customHeight="1">
      <c r="B1297" s="42"/>
      <c r="C1297" s="209" t="s">
        <v>3435</v>
      </c>
      <c r="D1297" s="209" t="s">
        <v>498</v>
      </c>
      <c r="E1297" s="210" t="s">
        <v>13752</v>
      </c>
      <c r="F1297" s="211" t="s">
        <v>13753</v>
      </c>
      <c r="G1297" s="212" t="s">
        <v>2537</v>
      </c>
      <c r="H1297" s="213">
        <v>1</v>
      </c>
      <c r="I1297" s="214"/>
      <c r="J1297" s="215">
        <f>ROUND(I1297*H1297,2)</f>
        <v>0</v>
      </c>
      <c r="K1297" s="211" t="s">
        <v>23</v>
      </c>
      <c r="L1297" s="62"/>
      <c r="M1297" s="216" t="s">
        <v>23</v>
      </c>
      <c r="N1297" s="217" t="s">
        <v>44</v>
      </c>
      <c r="O1297" s="43"/>
      <c r="P1297" s="218">
        <f>O1297*H1297</f>
        <v>0</v>
      </c>
      <c r="Q1297" s="218">
        <v>0</v>
      </c>
      <c r="R1297" s="218">
        <f>Q1297*H1297</f>
        <v>0</v>
      </c>
      <c r="S1297" s="218">
        <v>0</v>
      </c>
      <c r="T1297" s="219">
        <f>S1297*H1297</f>
        <v>0</v>
      </c>
      <c r="AR1297" s="25" t="s">
        <v>502</v>
      </c>
      <c r="AT1297" s="25" t="s">
        <v>498</v>
      </c>
      <c r="AU1297" s="25" t="s">
        <v>82</v>
      </c>
      <c r="AY1297" s="25" t="s">
        <v>492</v>
      </c>
      <c r="BE1297" s="220">
        <f>IF(N1297="základní",J1297,0)</f>
        <v>0</v>
      </c>
      <c r="BF1297" s="220">
        <f>IF(N1297="snížená",J1297,0)</f>
        <v>0</v>
      </c>
      <c r="BG1297" s="220">
        <f>IF(N1297="zákl. přenesená",J1297,0)</f>
        <v>0</v>
      </c>
      <c r="BH1297" s="220">
        <f>IF(N1297="sníž. přenesená",J1297,0)</f>
        <v>0</v>
      </c>
      <c r="BI1297" s="220">
        <f>IF(N1297="nulová",J1297,0)</f>
        <v>0</v>
      </c>
      <c r="BJ1297" s="25" t="s">
        <v>80</v>
      </c>
      <c r="BK1297" s="220">
        <f>ROUND(I1297*H1297,2)</f>
        <v>0</v>
      </c>
      <c r="BL1297" s="25" t="s">
        <v>502</v>
      </c>
      <c r="BM1297" s="25" t="s">
        <v>5514</v>
      </c>
    </row>
    <row r="1298" spans="2:65" s="1" customFormat="1">
      <c r="B1298" s="42"/>
      <c r="C1298" s="64"/>
      <c r="D1298" s="221" t="s">
        <v>506</v>
      </c>
      <c r="E1298" s="64"/>
      <c r="F1298" s="222" t="s">
        <v>13753</v>
      </c>
      <c r="G1298" s="64"/>
      <c r="H1298" s="64"/>
      <c r="I1298" s="177"/>
      <c r="J1298" s="64"/>
      <c r="K1298" s="64"/>
      <c r="L1298" s="62"/>
      <c r="M1298" s="223"/>
      <c r="N1298" s="43"/>
      <c r="O1298" s="43"/>
      <c r="P1298" s="43"/>
      <c r="Q1298" s="43"/>
      <c r="R1298" s="43"/>
      <c r="S1298" s="43"/>
      <c r="T1298" s="79"/>
      <c r="AT1298" s="25" t="s">
        <v>506</v>
      </c>
      <c r="AU1298" s="25" t="s">
        <v>82</v>
      </c>
    </row>
    <row r="1299" spans="2:65" s="1" customFormat="1" ht="72">
      <c r="B1299" s="42"/>
      <c r="C1299" s="64"/>
      <c r="D1299" s="227" t="s">
        <v>2254</v>
      </c>
      <c r="E1299" s="64"/>
      <c r="F1299" s="273" t="s">
        <v>13754</v>
      </c>
      <c r="G1299" s="64"/>
      <c r="H1299" s="64"/>
      <c r="I1299" s="177"/>
      <c r="J1299" s="64"/>
      <c r="K1299" s="64"/>
      <c r="L1299" s="62"/>
      <c r="M1299" s="223"/>
      <c r="N1299" s="43"/>
      <c r="O1299" s="43"/>
      <c r="P1299" s="43"/>
      <c r="Q1299" s="43"/>
      <c r="R1299" s="43"/>
      <c r="S1299" s="43"/>
      <c r="T1299" s="79"/>
      <c r="AT1299" s="25" t="s">
        <v>2254</v>
      </c>
      <c r="AU1299" s="25" t="s">
        <v>82</v>
      </c>
    </row>
    <row r="1300" spans="2:65" s="1" customFormat="1" ht="16.5" customHeight="1">
      <c r="B1300" s="42"/>
      <c r="C1300" s="209" t="s">
        <v>3441</v>
      </c>
      <c r="D1300" s="209" t="s">
        <v>498</v>
      </c>
      <c r="E1300" s="210" t="s">
        <v>13755</v>
      </c>
      <c r="F1300" s="211" t="s">
        <v>13756</v>
      </c>
      <c r="G1300" s="212" t="s">
        <v>2537</v>
      </c>
      <c r="H1300" s="213">
        <v>1</v>
      </c>
      <c r="I1300" s="214"/>
      <c r="J1300" s="215">
        <f>ROUND(I1300*H1300,2)</f>
        <v>0</v>
      </c>
      <c r="K1300" s="211" t="s">
        <v>23</v>
      </c>
      <c r="L1300" s="62"/>
      <c r="M1300" s="216" t="s">
        <v>23</v>
      </c>
      <c r="N1300" s="217" t="s">
        <v>44</v>
      </c>
      <c r="O1300" s="43"/>
      <c r="P1300" s="218">
        <f>O1300*H1300</f>
        <v>0</v>
      </c>
      <c r="Q1300" s="218">
        <v>0</v>
      </c>
      <c r="R1300" s="218">
        <f>Q1300*H1300</f>
        <v>0</v>
      </c>
      <c r="S1300" s="218">
        <v>0</v>
      </c>
      <c r="T1300" s="219">
        <f>S1300*H1300</f>
        <v>0</v>
      </c>
      <c r="AR1300" s="25" t="s">
        <v>502</v>
      </c>
      <c r="AT1300" s="25" t="s">
        <v>498</v>
      </c>
      <c r="AU1300" s="25" t="s">
        <v>82</v>
      </c>
      <c r="AY1300" s="25" t="s">
        <v>492</v>
      </c>
      <c r="BE1300" s="220">
        <f>IF(N1300="základní",J1300,0)</f>
        <v>0</v>
      </c>
      <c r="BF1300" s="220">
        <f>IF(N1300="snížená",J1300,0)</f>
        <v>0</v>
      </c>
      <c r="BG1300" s="220">
        <f>IF(N1300="zákl. přenesená",J1300,0)</f>
        <v>0</v>
      </c>
      <c r="BH1300" s="220">
        <f>IF(N1300="sníž. přenesená",J1300,0)</f>
        <v>0</v>
      </c>
      <c r="BI1300" s="220">
        <f>IF(N1300="nulová",J1300,0)</f>
        <v>0</v>
      </c>
      <c r="BJ1300" s="25" t="s">
        <v>80</v>
      </c>
      <c r="BK1300" s="220">
        <f>ROUND(I1300*H1300,2)</f>
        <v>0</v>
      </c>
      <c r="BL1300" s="25" t="s">
        <v>502</v>
      </c>
      <c r="BM1300" s="25" t="s">
        <v>5522</v>
      </c>
    </row>
    <row r="1301" spans="2:65" s="1" customFormat="1">
      <c r="B1301" s="42"/>
      <c r="C1301" s="64"/>
      <c r="D1301" s="221" t="s">
        <v>506</v>
      </c>
      <c r="E1301" s="64"/>
      <c r="F1301" s="222" t="s">
        <v>13756</v>
      </c>
      <c r="G1301" s="64"/>
      <c r="H1301" s="64"/>
      <c r="I1301" s="177"/>
      <c r="J1301" s="64"/>
      <c r="K1301" s="64"/>
      <c r="L1301" s="62"/>
      <c r="M1301" s="223"/>
      <c r="N1301" s="43"/>
      <c r="O1301" s="43"/>
      <c r="P1301" s="43"/>
      <c r="Q1301" s="43"/>
      <c r="R1301" s="43"/>
      <c r="S1301" s="43"/>
      <c r="T1301" s="79"/>
      <c r="AT1301" s="25" t="s">
        <v>506</v>
      </c>
      <c r="AU1301" s="25" t="s">
        <v>82</v>
      </c>
    </row>
    <row r="1302" spans="2:65" s="1" customFormat="1" ht="48">
      <c r="B1302" s="42"/>
      <c r="C1302" s="64"/>
      <c r="D1302" s="227" t="s">
        <v>2254</v>
      </c>
      <c r="E1302" s="64"/>
      <c r="F1302" s="273" t="s">
        <v>13757</v>
      </c>
      <c r="G1302" s="64"/>
      <c r="H1302" s="64"/>
      <c r="I1302" s="177"/>
      <c r="J1302" s="64"/>
      <c r="K1302" s="64"/>
      <c r="L1302" s="62"/>
      <c r="M1302" s="223"/>
      <c r="N1302" s="43"/>
      <c r="O1302" s="43"/>
      <c r="P1302" s="43"/>
      <c r="Q1302" s="43"/>
      <c r="R1302" s="43"/>
      <c r="S1302" s="43"/>
      <c r="T1302" s="79"/>
      <c r="AT1302" s="25" t="s">
        <v>2254</v>
      </c>
      <c r="AU1302" s="25" t="s">
        <v>82</v>
      </c>
    </row>
    <row r="1303" spans="2:65" s="1" customFormat="1" ht="16.5" customHeight="1">
      <c r="B1303" s="42"/>
      <c r="C1303" s="209" t="s">
        <v>3447</v>
      </c>
      <c r="D1303" s="209" t="s">
        <v>498</v>
      </c>
      <c r="E1303" s="210" t="s">
        <v>13758</v>
      </c>
      <c r="F1303" s="211" t="s">
        <v>13759</v>
      </c>
      <c r="G1303" s="212" t="s">
        <v>2537</v>
      </c>
      <c r="H1303" s="213">
        <v>1</v>
      </c>
      <c r="I1303" s="214"/>
      <c r="J1303" s="215">
        <f>ROUND(I1303*H1303,2)</f>
        <v>0</v>
      </c>
      <c r="K1303" s="211" t="s">
        <v>23</v>
      </c>
      <c r="L1303" s="62"/>
      <c r="M1303" s="216" t="s">
        <v>23</v>
      </c>
      <c r="N1303" s="217" t="s">
        <v>44</v>
      </c>
      <c r="O1303" s="43"/>
      <c r="P1303" s="218">
        <f>O1303*H1303</f>
        <v>0</v>
      </c>
      <c r="Q1303" s="218">
        <v>0</v>
      </c>
      <c r="R1303" s="218">
        <f>Q1303*H1303</f>
        <v>0</v>
      </c>
      <c r="S1303" s="218">
        <v>0</v>
      </c>
      <c r="T1303" s="219">
        <f>S1303*H1303</f>
        <v>0</v>
      </c>
      <c r="AR1303" s="25" t="s">
        <v>502</v>
      </c>
      <c r="AT1303" s="25" t="s">
        <v>498</v>
      </c>
      <c r="AU1303" s="25" t="s">
        <v>82</v>
      </c>
      <c r="AY1303" s="25" t="s">
        <v>492</v>
      </c>
      <c r="BE1303" s="220">
        <f>IF(N1303="základní",J1303,0)</f>
        <v>0</v>
      </c>
      <c r="BF1303" s="220">
        <f>IF(N1303="snížená",J1303,0)</f>
        <v>0</v>
      </c>
      <c r="BG1303" s="220">
        <f>IF(N1303="zákl. přenesená",J1303,0)</f>
        <v>0</v>
      </c>
      <c r="BH1303" s="220">
        <f>IF(N1303="sníž. přenesená",J1303,0)</f>
        <v>0</v>
      </c>
      <c r="BI1303" s="220">
        <f>IF(N1303="nulová",J1303,0)</f>
        <v>0</v>
      </c>
      <c r="BJ1303" s="25" t="s">
        <v>80</v>
      </c>
      <c r="BK1303" s="220">
        <f>ROUND(I1303*H1303,2)</f>
        <v>0</v>
      </c>
      <c r="BL1303" s="25" t="s">
        <v>502</v>
      </c>
      <c r="BM1303" s="25" t="s">
        <v>5530</v>
      </c>
    </row>
    <row r="1304" spans="2:65" s="1" customFormat="1">
      <c r="B1304" s="42"/>
      <c r="C1304" s="64"/>
      <c r="D1304" s="221" t="s">
        <v>506</v>
      </c>
      <c r="E1304" s="64"/>
      <c r="F1304" s="222" t="s">
        <v>13759</v>
      </c>
      <c r="G1304" s="64"/>
      <c r="H1304" s="64"/>
      <c r="I1304" s="177"/>
      <c r="J1304" s="64"/>
      <c r="K1304" s="64"/>
      <c r="L1304" s="62"/>
      <c r="M1304" s="223"/>
      <c r="N1304" s="43"/>
      <c r="O1304" s="43"/>
      <c r="P1304" s="43"/>
      <c r="Q1304" s="43"/>
      <c r="R1304" s="43"/>
      <c r="S1304" s="43"/>
      <c r="T1304" s="79"/>
      <c r="AT1304" s="25" t="s">
        <v>506</v>
      </c>
      <c r="AU1304" s="25" t="s">
        <v>82</v>
      </c>
    </row>
    <row r="1305" spans="2:65" s="1" customFormat="1" ht="36">
      <c r="B1305" s="42"/>
      <c r="C1305" s="64"/>
      <c r="D1305" s="227" t="s">
        <v>2254</v>
      </c>
      <c r="E1305" s="64"/>
      <c r="F1305" s="273" t="s">
        <v>13760</v>
      </c>
      <c r="G1305" s="64"/>
      <c r="H1305" s="64"/>
      <c r="I1305" s="177"/>
      <c r="J1305" s="64"/>
      <c r="K1305" s="64"/>
      <c r="L1305" s="62"/>
      <c r="M1305" s="223"/>
      <c r="N1305" s="43"/>
      <c r="O1305" s="43"/>
      <c r="P1305" s="43"/>
      <c r="Q1305" s="43"/>
      <c r="R1305" s="43"/>
      <c r="S1305" s="43"/>
      <c r="T1305" s="79"/>
      <c r="AT1305" s="25" t="s">
        <v>2254</v>
      </c>
      <c r="AU1305" s="25" t="s">
        <v>82</v>
      </c>
    </row>
    <row r="1306" spans="2:65" s="1" customFormat="1" ht="16.5" customHeight="1">
      <c r="B1306" s="42"/>
      <c r="C1306" s="209" t="s">
        <v>3453</v>
      </c>
      <c r="D1306" s="209" t="s">
        <v>498</v>
      </c>
      <c r="E1306" s="210" t="s">
        <v>13637</v>
      </c>
      <c r="F1306" s="211" t="s">
        <v>13638</v>
      </c>
      <c r="G1306" s="212" t="s">
        <v>2537</v>
      </c>
      <c r="H1306" s="213">
        <v>4</v>
      </c>
      <c r="I1306" s="214"/>
      <c r="J1306" s="215">
        <f>ROUND(I1306*H1306,2)</f>
        <v>0</v>
      </c>
      <c r="K1306" s="211" t="s">
        <v>23</v>
      </c>
      <c r="L1306" s="62"/>
      <c r="M1306" s="216" t="s">
        <v>23</v>
      </c>
      <c r="N1306" s="217" t="s">
        <v>44</v>
      </c>
      <c r="O1306" s="43"/>
      <c r="P1306" s="218">
        <f>O1306*H1306</f>
        <v>0</v>
      </c>
      <c r="Q1306" s="218">
        <v>0</v>
      </c>
      <c r="R1306" s="218">
        <f>Q1306*H1306</f>
        <v>0</v>
      </c>
      <c r="S1306" s="218">
        <v>0</v>
      </c>
      <c r="T1306" s="219">
        <f>S1306*H1306</f>
        <v>0</v>
      </c>
      <c r="AR1306" s="25" t="s">
        <v>502</v>
      </c>
      <c r="AT1306" s="25" t="s">
        <v>498</v>
      </c>
      <c r="AU1306" s="25" t="s">
        <v>82</v>
      </c>
      <c r="AY1306" s="25" t="s">
        <v>492</v>
      </c>
      <c r="BE1306" s="220">
        <f>IF(N1306="základní",J1306,0)</f>
        <v>0</v>
      </c>
      <c r="BF1306" s="220">
        <f>IF(N1306="snížená",J1306,0)</f>
        <v>0</v>
      </c>
      <c r="BG1306" s="220">
        <f>IF(N1306="zákl. přenesená",J1306,0)</f>
        <v>0</v>
      </c>
      <c r="BH1306" s="220">
        <f>IF(N1306="sníž. přenesená",J1306,0)</f>
        <v>0</v>
      </c>
      <c r="BI1306" s="220">
        <f>IF(N1306="nulová",J1306,0)</f>
        <v>0</v>
      </c>
      <c r="BJ1306" s="25" t="s">
        <v>80</v>
      </c>
      <c r="BK1306" s="220">
        <f>ROUND(I1306*H1306,2)</f>
        <v>0</v>
      </c>
      <c r="BL1306" s="25" t="s">
        <v>502</v>
      </c>
      <c r="BM1306" s="25" t="s">
        <v>5538</v>
      </c>
    </row>
    <row r="1307" spans="2:65" s="1" customFormat="1">
      <c r="B1307" s="42"/>
      <c r="C1307" s="64"/>
      <c r="D1307" s="221" t="s">
        <v>506</v>
      </c>
      <c r="E1307" s="64"/>
      <c r="F1307" s="222" t="s">
        <v>13638</v>
      </c>
      <c r="G1307" s="64"/>
      <c r="H1307" s="64"/>
      <c r="I1307" s="177"/>
      <c r="J1307" s="64"/>
      <c r="K1307" s="64"/>
      <c r="L1307" s="62"/>
      <c r="M1307" s="223"/>
      <c r="N1307" s="43"/>
      <c r="O1307" s="43"/>
      <c r="P1307" s="43"/>
      <c r="Q1307" s="43"/>
      <c r="R1307" s="43"/>
      <c r="S1307" s="43"/>
      <c r="T1307" s="79"/>
      <c r="AT1307" s="25" t="s">
        <v>506</v>
      </c>
      <c r="AU1307" s="25" t="s">
        <v>82</v>
      </c>
    </row>
    <row r="1308" spans="2:65" s="1" customFormat="1" ht="24">
      <c r="B1308" s="42"/>
      <c r="C1308" s="64"/>
      <c r="D1308" s="227" t="s">
        <v>2254</v>
      </c>
      <c r="E1308" s="64"/>
      <c r="F1308" s="273" t="s">
        <v>13639</v>
      </c>
      <c r="G1308" s="64"/>
      <c r="H1308" s="64"/>
      <c r="I1308" s="177"/>
      <c r="J1308" s="64"/>
      <c r="K1308" s="64"/>
      <c r="L1308" s="62"/>
      <c r="M1308" s="223"/>
      <c r="N1308" s="43"/>
      <c r="O1308" s="43"/>
      <c r="P1308" s="43"/>
      <c r="Q1308" s="43"/>
      <c r="R1308" s="43"/>
      <c r="S1308" s="43"/>
      <c r="T1308" s="79"/>
      <c r="AT1308" s="25" t="s">
        <v>2254</v>
      </c>
      <c r="AU1308" s="25" t="s">
        <v>82</v>
      </c>
    </row>
    <row r="1309" spans="2:65" s="1" customFormat="1" ht="16.5" customHeight="1">
      <c r="B1309" s="42"/>
      <c r="C1309" s="209" t="s">
        <v>3458</v>
      </c>
      <c r="D1309" s="209" t="s">
        <v>498</v>
      </c>
      <c r="E1309" s="210" t="s">
        <v>13640</v>
      </c>
      <c r="F1309" s="211" t="s">
        <v>13641</v>
      </c>
      <c r="G1309" s="212" t="s">
        <v>2537</v>
      </c>
      <c r="H1309" s="213">
        <v>5</v>
      </c>
      <c r="I1309" s="214"/>
      <c r="J1309" s="215">
        <f>ROUND(I1309*H1309,2)</f>
        <v>0</v>
      </c>
      <c r="K1309" s="211" t="s">
        <v>23</v>
      </c>
      <c r="L1309" s="62"/>
      <c r="M1309" s="216" t="s">
        <v>23</v>
      </c>
      <c r="N1309" s="217" t="s">
        <v>44</v>
      </c>
      <c r="O1309" s="43"/>
      <c r="P1309" s="218">
        <f>O1309*H1309</f>
        <v>0</v>
      </c>
      <c r="Q1309" s="218">
        <v>0</v>
      </c>
      <c r="R1309" s="218">
        <f>Q1309*H1309</f>
        <v>0</v>
      </c>
      <c r="S1309" s="218">
        <v>0</v>
      </c>
      <c r="T1309" s="219">
        <f>S1309*H1309</f>
        <v>0</v>
      </c>
      <c r="AR1309" s="25" t="s">
        <v>502</v>
      </c>
      <c r="AT1309" s="25" t="s">
        <v>498</v>
      </c>
      <c r="AU1309" s="25" t="s">
        <v>82</v>
      </c>
      <c r="AY1309" s="25" t="s">
        <v>492</v>
      </c>
      <c r="BE1309" s="220">
        <f>IF(N1309="základní",J1309,0)</f>
        <v>0</v>
      </c>
      <c r="BF1309" s="220">
        <f>IF(N1309="snížená",J1309,0)</f>
        <v>0</v>
      </c>
      <c r="BG1309" s="220">
        <f>IF(N1309="zákl. přenesená",J1309,0)</f>
        <v>0</v>
      </c>
      <c r="BH1309" s="220">
        <f>IF(N1309="sníž. přenesená",J1309,0)</f>
        <v>0</v>
      </c>
      <c r="BI1309" s="220">
        <f>IF(N1309="nulová",J1309,0)</f>
        <v>0</v>
      </c>
      <c r="BJ1309" s="25" t="s">
        <v>80</v>
      </c>
      <c r="BK1309" s="220">
        <f>ROUND(I1309*H1309,2)</f>
        <v>0</v>
      </c>
      <c r="BL1309" s="25" t="s">
        <v>502</v>
      </c>
      <c r="BM1309" s="25" t="s">
        <v>5546</v>
      </c>
    </row>
    <row r="1310" spans="2:65" s="1" customFormat="1">
      <c r="B1310" s="42"/>
      <c r="C1310" s="64"/>
      <c r="D1310" s="221" t="s">
        <v>506</v>
      </c>
      <c r="E1310" s="64"/>
      <c r="F1310" s="222" t="s">
        <v>13641</v>
      </c>
      <c r="G1310" s="64"/>
      <c r="H1310" s="64"/>
      <c r="I1310" s="177"/>
      <c r="J1310" s="64"/>
      <c r="K1310" s="64"/>
      <c r="L1310" s="62"/>
      <c r="M1310" s="223"/>
      <c r="N1310" s="43"/>
      <c r="O1310" s="43"/>
      <c r="P1310" s="43"/>
      <c r="Q1310" s="43"/>
      <c r="R1310" s="43"/>
      <c r="S1310" s="43"/>
      <c r="T1310" s="79"/>
      <c r="AT1310" s="25" t="s">
        <v>506</v>
      </c>
      <c r="AU1310" s="25" t="s">
        <v>82</v>
      </c>
    </row>
    <row r="1311" spans="2:65" s="1" customFormat="1" ht="24">
      <c r="B1311" s="42"/>
      <c r="C1311" s="64"/>
      <c r="D1311" s="227" t="s">
        <v>2254</v>
      </c>
      <c r="E1311" s="64"/>
      <c r="F1311" s="273" t="s">
        <v>13639</v>
      </c>
      <c r="G1311" s="64"/>
      <c r="H1311" s="64"/>
      <c r="I1311" s="177"/>
      <c r="J1311" s="64"/>
      <c r="K1311" s="64"/>
      <c r="L1311" s="62"/>
      <c r="M1311" s="223"/>
      <c r="N1311" s="43"/>
      <c r="O1311" s="43"/>
      <c r="P1311" s="43"/>
      <c r="Q1311" s="43"/>
      <c r="R1311" s="43"/>
      <c r="S1311" s="43"/>
      <c r="T1311" s="79"/>
      <c r="AT1311" s="25" t="s">
        <v>2254</v>
      </c>
      <c r="AU1311" s="25" t="s">
        <v>82</v>
      </c>
    </row>
    <row r="1312" spans="2:65" s="1" customFormat="1" ht="16.5" customHeight="1">
      <c r="B1312" s="42"/>
      <c r="C1312" s="209" t="s">
        <v>3465</v>
      </c>
      <c r="D1312" s="209" t="s">
        <v>498</v>
      </c>
      <c r="E1312" s="210" t="s">
        <v>13642</v>
      </c>
      <c r="F1312" s="211" t="s">
        <v>13643</v>
      </c>
      <c r="G1312" s="212" t="s">
        <v>2537</v>
      </c>
      <c r="H1312" s="213">
        <v>1</v>
      </c>
      <c r="I1312" s="214"/>
      <c r="J1312" s="215">
        <f>ROUND(I1312*H1312,2)</f>
        <v>0</v>
      </c>
      <c r="K1312" s="211" t="s">
        <v>23</v>
      </c>
      <c r="L1312" s="62"/>
      <c r="M1312" s="216" t="s">
        <v>23</v>
      </c>
      <c r="N1312" s="217" t="s">
        <v>44</v>
      </c>
      <c r="O1312" s="43"/>
      <c r="P1312" s="218">
        <f>O1312*H1312</f>
        <v>0</v>
      </c>
      <c r="Q1312" s="218">
        <v>0</v>
      </c>
      <c r="R1312" s="218">
        <f>Q1312*H1312</f>
        <v>0</v>
      </c>
      <c r="S1312" s="218">
        <v>0</v>
      </c>
      <c r="T1312" s="219">
        <f>S1312*H1312</f>
        <v>0</v>
      </c>
      <c r="AR1312" s="25" t="s">
        <v>502</v>
      </c>
      <c r="AT1312" s="25" t="s">
        <v>498</v>
      </c>
      <c r="AU1312" s="25" t="s">
        <v>82</v>
      </c>
      <c r="AY1312" s="25" t="s">
        <v>492</v>
      </c>
      <c r="BE1312" s="220">
        <f>IF(N1312="základní",J1312,0)</f>
        <v>0</v>
      </c>
      <c r="BF1312" s="220">
        <f>IF(N1312="snížená",J1312,0)</f>
        <v>0</v>
      </c>
      <c r="BG1312" s="220">
        <f>IF(N1312="zákl. přenesená",J1312,0)</f>
        <v>0</v>
      </c>
      <c r="BH1312" s="220">
        <f>IF(N1312="sníž. přenesená",J1312,0)</f>
        <v>0</v>
      </c>
      <c r="BI1312" s="220">
        <f>IF(N1312="nulová",J1312,0)</f>
        <v>0</v>
      </c>
      <c r="BJ1312" s="25" t="s">
        <v>80</v>
      </c>
      <c r="BK1312" s="220">
        <f>ROUND(I1312*H1312,2)</f>
        <v>0</v>
      </c>
      <c r="BL1312" s="25" t="s">
        <v>502</v>
      </c>
      <c r="BM1312" s="25" t="s">
        <v>5555</v>
      </c>
    </row>
    <row r="1313" spans="2:65" s="1" customFormat="1">
      <c r="B1313" s="42"/>
      <c r="C1313" s="64"/>
      <c r="D1313" s="221" t="s">
        <v>506</v>
      </c>
      <c r="E1313" s="64"/>
      <c r="F1313" s="222" t="s">
        <v>13643</v>
      </c>
      <c r="G1313" s="64"/>
      <c r="H1313" s="64"/>
      <c r="I1313" s="177"/>
      <c r="J1313" s="64"/>
      <c r="K1313" s="64"/>
      <c r="L1313" s="62"/>
      <c r="M1313" s="223"/>
      <c r="N1313" s="43"/>
      <c r="O1313" s="43"/>
      <c r="P1313" s="43"/>
      <c r="Q1313" s="43"/>
      <c r="R1313" s="43"/>
      <c r="S1313" s="43"/>
      <c r="T1313" s="79"/>
      <c r="AT1313" s="25" t="s">
        <v>506</v>
      </c>
      <c r="AU1313" s="25" t="s">
        <v>82</v>
      </c>
    </row>
    <row r="1314" spans="2:65" s="1" customFormat="1" ht="24">
      <c r="B1314" s="42"/>
      <c r="C1314" s="64"/>
      <c r="D1314" s="227" t="s">
        <v>2254</v>
      </c>
      <c r="E1314" s="64"/>
      <c r="F1314" s="273" t="s">
        <v>13670</v>
      </c>
      <c r="G1314" s="64"/>
      <c r="H1314" s="64"/>
      <c r="I1314" s="177"/>
      <c r="J1314" s="64"/>
      <c r="K1314" s="64"/>
      <c r="L1314" s="62"/>
      <c r="M1314" s="223"/>
      <c r="N1314" s="43"/>
      <c r="O1314" s="43"/>
      <c r="P1314" s="43"/>
      <c r="Q1314" s="43"/>
      <c r="R1314" s="43"/>
      <c r="S1314" s="43"/>
      <c r="T1314" s="79"/>
      <c r="AT1314" s="25" t="s">
        <v>2254</v>
      </c>
      <c r="AU1314" s="25" t="s">
        <v>82</v>
      </c>
    </row>
    <row r="1315" spans="2:65" s="1" customFormat="1" ht="16.5" customHeight="1">
      <c r="B1315" s="42"/>
      <c r="C1315" s="209" t="s">
        <v>3470</v>
      </c>
      <c r="D1315" s="209" t="s">
        <v>498</v>
      </c>
      <c r="E1315" s="210" t="s">
        <v>13761</v>
      </c>
      <c r="F1315" s="211" t="s">
        <v>13762</v>
      </c>
      <c r="G1315" s="212" t="s">
        <v>832</v>
      </c>
      <c r="H1315" s="213">
        <v>200</v>
      </c>
      <c r="I1315" s="214"/>
      <c r="J1315" s="215">
        <f>ROUND(I1315*H1315,2)</f>
        <v>0</v>
      </c>
      <c r="K1315" s="211" t="s">
        <v>23</v>
      </c>
      <c r="L1315" s="62"/>
      <c r="M1315" s="216" t="s">
        <v>23</v>
      </c>
      <c r="N1315" s="217" t="s">
        <v>44</v>
      </c>
      <c r="O1315" s="43"/>
      <c r="P1315" s="218">
        <f>O1315*H1315</f>
        <v>0</v>
      </c>
      <c r="Q1315" s="218">
        <v>0</v>
      </c>
      <c r="R1315" s="218">
        <f>Q1315*H1315</f>
        <v>0</v>
      </c>
      <c r="S1315" s="218">
        <v>0</v>
      </c>
      <c r="T1315" s="219">
        <f>S1315*H1315</f>
        <v>0</v>
      </c>
      <c r="AR1315" s="25" t="s">
        <v>502</v>
      </c>
      <c r="AT1315" s="25" t="s">
        <v>498</v>
      </c>
      <c r="AU1315" s="25" t="s">
        <v>82</v>
      </c>
      <c r="AY1315" s="25" t="s">
        <v>492</v>
      </c>
      <c r="BE1315" s="220">
        <f>IF(N1315="základní",J1315,0)</f>
        <v>0</v>
      </c>
      <c r="BF1315" s="220">
        <f>IF(N1315="snížená",J1315,0)</f>
        <v>0</v>
      </c>
      <c r="BG1315" s="220">
        <f>IF(N1315="zákl. přenesená",J1315,0)</f>
        <v>0</v>
      </c>
      <c r="BH1315" s="220">
        <f>IF(N1315="sníž. přenesená",J1315,0)</f>
        <v>0</v>
      </c>
      <c r="BI1315" s="220">
        <f>IF(N1315="nulová",J1315,0)</f>
        <v>0</v>
      </c>
      <c r="BJ1315" s="25" t="s">
        <v>80</v>
      </c>
      <c r="BK1315" s="220">
        <f>ROUND(I1315*H1315,2)</f>
        <v>0</v>
      </c>
      <c r="BL1315" s="25" t="s">
        <v>502</v>
      </c>
      <c r="BM1315" s="25" t="s">
        <v>5566</v>
      </c>
    </row>
    <row r="1316" spans="2:65" s="1" customFormat="1">
      <c r="B1316" s="42"/>
      <c r="C1316" s="64"/>
      <c r="D1316" s="221" t="s">
        <v>506</v>
      </c>
      <c r="E1316" s="64"/>
      <c r="F1316" s="222" t="s">
        <v>13762</v>
      </c>
      <c r="G1316" s="64"/>
      <c r="H1316" s="64"/>
      <c r="I1316" s="177"/>
      <c r="J1316" s="64"/>
      <c r="K1316" s="64"/>
      <c r="L1316" s="62"/>
      <c r="M1316" s="223"/>
      <c r="N1316" s="43"/>
      <c r="O1316" s="43"/>
      <c r="P1316" s="43"/>
      <c r="Q1316" s="43"/>
      <c r="R1316" s="43"/>
      <c r="S1316" s="43"/>
      <c r="T1316" s="79"/>
      <c r="AT1316" s="25" t="s">
        <v>506</v>
      </c>
      <c r="AU1316" s="25" t="s">
        <v>82</v>
      </c>
    </row>
    <row r="1317" spans="2:65" s="1" customFormat="1" ht="48">
      <c r="B1317" s="42"/>
      <c r="C1317" s="64"/>
      <c r="D1317" s="227" t="s">
        <v>2254</v>
      </c>
      <c r="E1317" s="64"/>
      <c r="F1317" s="273" t="s">
        <v>13647</v>
      </c>
      <c r="G1317" s="64"/>
      <c r="H1317" s="64"/>
      <c r="I1317" s="177"/>
      <c r="J1317" s="64"/>
      <c r="K1317" s="64"/>
      <c r="L1317" s="62"/>
      <c r="M1317" s="223"/>
      <c r="N1317" s="43"/>
      <c r="O1317" s="43"/>
      <c r="P1317" s="43"/>
      <c r="Q1317" s="43"/>
      <c r="R1317" s="43"/>
      <c r="S1317" s="43"/>
      <c r="T1317" s="79"/>
      <c r="AT1317" s="25" t="s">
        <v>2254</v>
      </c>
      <c r="AU1317" s="25" t="s">
        <v>82</v>
      </c>
    </row>
    <row r="1318" spans="2:65" s="1" customFormat="1" ht="16.5" customHeight="1">
      <c r="B1318" s="42"/>
      <c r="C1318" s="209" t="s">
        <v>3476</v>
      </c>
      <c r="D1318" s="209" t="s">
        <v>498</v>
      </c>
      <c r="E1318" s="210" t="s">
        <v>13763</v>
      </c>
      <c r="F1318" s="211" t="s">
        <v>13764</v>
      </c>
      <c r="G1318" s="212" t="s">
        <v>832</v>
      </c>
      <c r="H1318" s="213">
        <v>100</v>
      </c>
      <c r="I1318" s="214"/>
      <c r="J1318" s="215">
        <f>ROUND(I1318*H1318,2)</f>
        <v>0</v>
      </c>
      <c r="K1318" s="211" t="s">
        <v>23</v>
      </c>
      <c r="L1318" s="62"/>
      <c r="M1318" s="216" t="s">
        <v>23</v>
      </c>
      <c r="N1318" s="217" t="s">
        <v>44</v>
      </c>
      <c r="O1318" s="43"/>
      <c r="P1318" s="218">
        <f>O1318*H1318</f>
        <v>0</v>
      </c>
      <c r="Q1318" s="218">
        <v>0</v>
      </c>
      <c r="R1318" s="218">
        <f>Q1318*H1318</f>
        <v>0</v>
      </c>
      <c r="S1318" s="218">
        <v>0</v>
      </c>
      <c r="T1318" s="219">
        <f>S1318*H1318</f>
        <v>0</v>
      </c>
      <c r="AR1318" s="25" t="s">
        <v>502</v>
      </c>
      <c r="AT1318" s="25" t="s">
        <v>498</v>
      </c>
      <c r="AU1318" s="25" t="s">
        <v>82</v>
      </c>
      <c r="AY1318" s="25" t="s">
        <v>492</v>
      </c>
      <c r="BE1318" s="220">
        <f>IF(N1318="základní",J1318,0)</f>
        <v>0</v>
      </c>
      <c r="BF1318" s="220">
        <f>IF(N1318="snížená",J1318,0)</f>
        <v>0</v>
      </c>
      <c r="BG1318" s="220">
        <f>IF(N1318="zákl. přenesená",J1318,0)</f>
        <v>0</v>
      </c>
      <c r="BH1318" s="220">
        <f>IF(N1318="sníž. přenesená",J1318,0)</f>
        <v>0</v>
      </c>
      <c r="BI1318" s="220">
        <f>IF(N1318="nulová",J1318,0)</f>
        <v>0</v>
      </c>
      <c r="BJ1318" s="25" t="s">
        <v>80</v>
      </c>
      <c r="BK1318" s="220">
        <f>ROUND(I1318*H1318,2)</f>
        <v>0</v>
      </c>
      <c r="BL1318" s="25" t="s">
        <v>502</v>
      </c>
      <c r="BM1318" s="25" t="s">
        <v>5574</v>
      </c>
    </row>
    <row r="1319" spans="2:65" s="1" customFormat="1">
      <c r="B1319" s="42"/>
      <c r="C1319" s="64"/>
      <c r="D1319" s="221" t="s">
        <v>506</v>
      </c>
      <c r="E1319" s="64"/>
      <c r="F1319" s="222" t="s">
        <v>13764</v>
      </c>
      <c r="G1319" s="64"/>
      <c r="H1319" s="64"/>
      <c r="I1319" s="177"/>
      <c r="J1319" s="64"/>
      <c r="K1319" s="64"/>
      <c r="L1319" s="62"/>
      <c r="M1319" s="223"/>
      <c r="N1319" s="43"/>
      <c r="O1319" s="43"/>
      <c r="P1319" s="43"/>
      <c r="Q1319" s="43"/>
      <c r="R1319" s="43"/>
      <c r="S1319" s="43"/>
      <c r="T1319" s="79"/>
      <c r="AT1319" s="25" t="s">
        <v>506</v>
      </c>
      <c r="AU1319" s="25" t="s">
        <v>82</v>
      </c>
    </row>
    <row r="1320" spans="2:65" s="1" customFormat="1" ht="24">
      <c r="B1320" s="42"/>
      <c r="C1320" s="64"/>
      <c r="D1320" s="227" t="s">
        <v>2254</v>
      </c>
      <c r="E1320" s="64"/>
      <c r="F1320" s="273" t="s">
        <v>13765</v>
      </c>
      <c r="G1320" s="64"/>
      <c r="H1320" s="64"/>
      <c r="I1320" s="177"/>
      <c r="J1320" s="64"/>
      <c r="K1320" s="64"/>
      <c r="L1320" s="62"/>
      <c r="M1320" s="223"/>
      <c r="N1320" s="43"/>
      <c r="O1320" s="43"/>
      <c r="P1320" s="43"/>
      <c r="Q1320" s="43"/>
      <c r="R1320" s="43"/>
      <c r="S1320" s="43"/>
      <c r="T1320" s="79"/>
      <c r="AT1320" s="25" t="s">
        <v>2254</v>
      </c>
      <c r="AU1320" s="25" t="s">
        <v>82</v>
      </c>
    </row>
    <row r="1321" spans="2:65" s="1" customFormat="1" ht="16.5" customHeight="1">
      <c r="B1321" s="42"/>
      <c r="C1321" s="209" t="s">
        <v>3484</v>
      </c>
      <c r="D1321" s="209" t="s">
        <v>498</v>
      </c>
      <c r="E1321" s="210" t="s">
        <v>13766</v>
      </c>
      <c r="F1321" s="211" t="s">
        <v>13649</v>
      </c>
      <c r="G1321" s="212" t="s">
        <v>13632</v>
      </c>
      <c r="H1321" s="213">
        <v>1</v>
      </c>
      <c r="I1321" s="214"/>
      <c r="J1321" s="215">
        <f>ROUND(I1321*H1321,2)</f>
        <v>0</v>
      </c>
      <c r="K1321" s="211" t="s">
        <v>23</v>
      </c>
      <c r="L1321" s="62"/>
      <c r="M1321" s="216" t="s">
        <v>23</v>
      </c>
      <c r="N1321" s="217" t="s">
        <v>44</v>
      </c>
      <c r="O1321" s="43"/>
      <c r="P1321" s="218">
        <f>O1321*H1321</f>
        <v>0</v>
      </c>
      <c r="Q1321" s="218">
        <v>0</v>
      </c>
      <c r="R1321" s="218">
        <f>Q1321*H1321</f>
        <v>0</v>
      </c>
      <c r="S1321" s="218">
        <v>0</v>
      </c>
      <c r="T1321" s="219">
        <f>S1321*H1321</f>
        <v>0</v>
      </c>
      <c r="AR1321" s="25" t="s">
        <v>502</v>
      </c>
      <c r="AT1321" s="25" t="s">
        <v>498</v>
      </c>
      <c r="AU1321" s="25" t="s">
        <v>82</v>
      </c>
      <c r="AY1321" s="25" t="s">
        <v>492</v>
      </c>
      <c r="BE1321" s="220">
        <f>IF(N1321="základní",J1321,0)</f>
        <v>0</v>
      </c>
      <c r="BF1321" s="220">
        <f>IF(N1321="snížená",J1321,0)</f>
        <v>0</v>
      </c>
      <c r="BG1321" s="220">
        <f>IF(N1321="zákl. přenesená",J1321,0)</f>
        <v>0</v>
      </c>
      <c r="BH1321" s="220">
        <f>IF(N1321="sníž. přenesená",J1321,0)</f>
        <v>0</v>
      </c>
      <c r="BI1321" s="220">
        <f>IF(N1321="nulová",J1321,0)</f>
        <v>0</v>
      </c>
      <c r="BJ1321" s="25" t="s">
        <v>80</v>
      </c>
      <c r="BK1321" s="220">
        <f>ROUND(I1321*H1321,2)</f>
        <v>0</v>
      </c>
      <c r="BL1321" s="25" t="s">
        <v>502</v>
      </c>
      <c r="BM1321" s="25" t="s">
        <v>5582</v>
      </c>
    </row>
    <row r="1322" spans="2:65" s="1" customFormat="1">
      <c r="B1322" s="42"/>
      <c r="C1322" s="64"/>
      <c r="D1322" s="221" t="s">
        <v>506</v>
      </c>
      <c r="E1322" s="64"/>
      <c r="F1322" s="222" t="s">
        <v>13649</v>
      </c>
      <c r="G1322" s="64"/>
      <c r="H1322" s="64"/>
      <c r="I1322" s="177"/>
      <c r="J1322" s="64"/>
      <c r="K1322" s="64"/>
      <c r="L1322" s="62"/>
      <c r="M1322" s="223"/>
      <c r="N1322" s="43"/>
      <c r="O1322" s="43"/>
      <c r="P1322" s="43"/>
      <c r="Q1322" s="43"/>
      <c r="R1322" s="43"/>
      <c r="S1322" s="43"/>
      <c r="T1322" s="79"/>
      <c r="AT1322" s="25" t="s">
        <v>506</v>
      </c>
      <c r="AU1322" s="25" t="s">
        <v>82</v>
      </c>
    </row>
    <row r="1323" spans="2:65" s="1" customFormat="1" ht="24">
      <c r="B1323" s="42"/>
      <c r="C1323" s="64"/>
      <c r="D1323" s="227" t="s">
        <v>2254</v>
      </c>
      <c r="E1323" s="64"/>
      <c r="F1323" s="273" t="s">
        <v>13767</v>
      </c>
      <c r="G1323" s="64"/>
      <c r="H1323" s="64"/>
      <c r="I1323" s="177"/>
      <c r="J1323" s="64"/>
      <c r="K1323" s="64"/>
      <c r="L1323" s="62"/>
      <c r="M1323" s="223"/>
      <c r="N1323" s="43"/>
      <c r="O1323" s="43"/>
      <c r="P1323" s="43"/>
      <c r="Q1323" s="43"/>
      <c r="R1323" s="43"/>
      <c r="S1323" s="43"/>
      <c r="T1323" s="79"/>
      <c r="AT1323" s="25" t="s">
        <v>2254</v>
      </c>
      <c r="AU1323" s="25" t="s">
        <v>82</v>
      </c>
    </row>
    <row r="1324" spans="2:65" s="1" customFormat="1" ht="16.5" customHeight="1">
      <c r="B1324" s="42"/>
      <c r="C1324" s="209" t="s">
        <v>3497</v>
      </c>
      <c r="D1324" s="209" t="s">
        <v>498</v>
      </c>
      <c r="E1324" s="210" t="s">
        <v>13788</v>
      </c>
      <c r="F1324" s="211" t="s">
        <v>13652</v>
      </c>
      <c r="G1324" s="212" t="s">
        <v>13632</v>
      </c>
      <c r="H1324" s="213">
        <v>1</v>
      </c>
      <c r="I1324" s="214"/>
      <c r="J1324" s="215">
        <f>ROUND(I1324*H1324,2)</f>
        <v>0</v>
      </c>
      <c r="K1324" s="211" t="s">
        <v>23</v>
      </c>
      <c r="L1324" s="62"/>
      <c r="M1324" s="216" t="s">
        <v>23</v>
      </c>
      <c r="N1324" s="217" t="s">
        <v>44</v>
      </c>
      <c r="O1324" s="43"/>
      <c r="P1324" s="218">
        <f>O1324*H1324</f>
        <v>0</v>
      </c>
      <c r="Q1324" s="218">
        <v>0</v>
      </c>
      <c r="R1324" s="218">
        <f>Q1324*H1324</f>
        <v>0</v>
      </c>
      <c r="S1324" s="218">
        <v>0</v>
      </c>
      <c r="T1324" s="219">
        <f>S1324*H1324</f>
        <v>0</v>
      </c>
      <c r="AR1324" s="25" t="s">
        <v>502</v>
      </c>
      <c r="AT1324" s="25" t="s">
        <v>498</v>
      </c>
      <c r="AU1324" s="25" t="s">
        <v>82</v>
      </c>
      <c r="AY1324" s="25" t="s">
        <v>492</v>
      </c>
      <c r="BE1324" s="220">
        <f>IF(N1324="základní",J1324,0)</f>
        <v>0</v>
      </c>
      <c r="BF1324" s="220">
        <f>IF(N1324="snížená",J1324,0)</f>
        <v>0</v>
      </c>
      <c r="BG1324" s="220">
        <f>IF(N1324="zákl. přenesená",J1324,0)</f>
        <v>0</v>
      </c>
      <c r="BH1324" s="220">
        <f>IF(N1324="sníž. přenesená",J1324,0)</f>
        <v>0</v>
      </c>
      <c r="BI1324" s="220">
        <f>IF(N1324="nulová",J1324,0)</f>
        <v>0</v>
      </c>
      <c r="BJ1324" s="25" t="s">
        <v>80</v>
      </c>
      <c r="BK1324" s="220">
        <f>ROUND(I1324*H1324,2)</f>
        <v>0</v>
      </c>
      <c r="BL1324" s="25" t="s">
        <v>502</v>
      </c>
      <c r="BM1324" s="25" t="s">
        <v>5591</v>
      </c>
    </row>
    <row r="1325" spans="2:65" s="1" customFormat="1">
      <c r="B1325" s="42"/>
      <c r="C1325" s="64"/>
      <c r="D1325" s="221" t="s">
        <v>506</v>
      </c>
      <c r="E1325" s="64"/>
      <c r="F1325" s="222" t="s">
        <v>13652</v>
      </c>
      <c r="G1325" s="64"/>
      <c r="H1325" s="64"/>
      <c r="I1325" s="177"/>
      <c r="J1325" s="64"/>
      <c r="K1325" s="64"/>
      <c r="L1325" s="62"/>
      <c r="M1325" s="223"/>
      <c r="N1325" s="43"/>
      <c r="O1325" s="43"/>
      <c r="P1325" s="43"/>
      <c r="Q1325" s="43"/>
      <c r="R1325" s="43"/>
      <c r="S1325" s="43"/>
      <c r="T1325" s="79"/>
      <c r="AT1325" s="25" t="s">
        <v>506</v>
      </c>
      <c r="AU1325" s="25" t="s">
        <v>82</v>
      </c>
    </row>
    <row r="1326" spans="2:65" s="1" customFormat="1" ht="36">
      <c r="B1326" s="42"/>
      <c r="C1326" s="64"/>
      <c r="D1326" s="227" t="s">
        <v>2254</v>
      </c>
      <c r="E1326" s="64"/>
      <c r="F1326" s="273" t="s">
        <v>13769</v>
      </c>
      <c r="G1326" s="64"/>
      <c r="H1326" s="64"/>
      <c r="I1326" s="177"/>
      <c r="J1326" s="64"/>
      <c r="K1326" s="64"/>
      <c r="L1326" s="62"/>
      <c r="M1326" s="223"/>
      <c r="N1326" s="43"/>
      <c r="O1326" s="43"/>
      <c r="P1326" s="43"/>
      <c r="Q1326" s="43"/>
      <c r="R1326" s="43"/>
      <c r="S1326" s="43"/>
      <c r="T1326" s="79"/>
      <c r="AT1326" s="25" t="s">
        <v>2254</v>
      </c>
      <c r="AU1326" s="25" t="s">
        <v>82</v>
      </c>
    </row>
    <row r="1327" spans="2:65" s="1" customFormat="1" ht="16.5" customHeight="1">
      <c r="B1327" s="42"/>
      <c r="C1327" s="209" t="s">
        <v>3502</v>
      </c>
      <c r="D1327" s="209" t="s">
        <v>498</v>
      </c>
      <c r="E1327" s="210" t="s">
        <v>13770</v>
      </c>
      <c r="F1327" s="211" t="s">
        <v>13652</v>
      </c>
      <c r="G1327" s="212" t="s">
        <v>13632</v>
      </c>
      <c r="H1327" s="213">
        <v>1</v>
      </c>
      <c r="I1327" s="214"/>
      <c r="J1327" s="215">
        <f>ROUND(I1327*H1327,2)</f>
        <v>0</v>
      </c>
      <c r="K1327" s="211" t="s">
        <v>23</v>
      </c>
      <c r="L1327" s="62"/>
      <c r="M1327" s="216" t="s">
        <v>23</v>
      </c>
      <c r="N1327" s="217" t="s">
        <v>44</v>
      </c>
      <c r="O1327" s="43"/>
      <c r="P1327" s="218">
        <f>O1327*H1327</f>
        <v>0</v>
      </c>
      <c r="Q1327" s="218">
        <v>0</v>
      </c>
      <c r="R1327" s="218">
        <f>Q1327*H1327</f>
        <v>0</v>
      </c>
      <c r="S1327" s="218">
        <v>0</v>
      </c>
      <c r="T1327" s="219">
        <f>S1327*H1327</f>
        <v>0</v>
      </c>
      <c r="AR1327" s="25" t="s">
        <v>502</v>
      </c>
      <c r="AT1327" s="25" t="s">
        <v>498</v>
      </c>
      <c r="AU1327" s="25" t="s">
        <v>82</v>
      </c>
      <c r="AY1327" s="25" t="s">
        <v>492</v>
      </c>
      <c r="BE1327" s="220">
        <f>IF(N1327="základní",J1327,0)</f>
        <v>0</v>
      </c>
      <c r="BF1327" s="220">
        <f>IF(N1327="snížená",J1327,0)</f>
        <v>0</v>
      </c>
      <c r="BG1327" s="220">
        <f>IF(N1327="zákl. přenesená",J1327,0)</f>
        <v>0</v>
      </c>
      <c r="BH1327" s="220">
        <f>IF(N1327="sníž. přenesená",J1327,0)</f>
        <v>0</v>
      </c>
      <c r="BI1327" s="220">
        <f>IF(N1327="nulová",J1327,0)</f>
        <v>0</v>
      </c>
      <c r="BJ1327" s="25" t="s">
        <v>80</v>
      </c>
      <c r="BK1327" s="220">
        <f>ROUND(I1327*H1327,2)</f>
        <v>0</v>
      </c>
      <c r="BL1327" s="25" t="s">
        <v>502</v>
      </c>
      <c r="BM1327" s="25" t="s">
        <v>5602</v>
      </c>
    </row>
    <row r="1328" spans="2:65" s="1" customFormat="1">
      <c r="B1328" s="42"/>
      <c r="C1328" s="64"/>
      <c r="D1328" s="221" t="s">
        <v>506</v>
      </c>
      <c r="E1328" s="64"/>
      <c r="F1328" s="222" t="s">
        <v>13652</v>
      </c>
      <c r="G1328" s="64"/>
      <c r="H1328" s="64"/>
      <c r="I1328" s="177"/>
      <c r="J1328" s="64"/>
      <c r="K1328" s="64"/>
      <c r="L1328" s="62"/>
      <c r="M1328" s="223"/>
      <c r="N1328" s="43"/>
      <c r="O1328" s="43"/>
      <c r="P1328" s="43"/>
      <c r="Q1328" s="43"/>
      <c r="R1328" s="43"/>
      <c r="S1328" s="43"/>
      <c r="T1328" s="79"/>
      <c r="AT1328" s="25" t="s">
        <v>506</v>
      </c>
      <c r="AU1328" s="25" t="s">
        <v>82</v>
      </c>
    </row>
    <row r="1329" spans="2:65" s="1" customFormat="1" ht="24">
      <c r="B1329" s="42"/>
      <c r="C1329" s="64"/>
      <c r="D1329" s="227" t="s">
        <v>2254</v>
      </c>
      <c r="E1329" s="64"/>
      <c r="F1329" s="273" t="s">
        <v>13771</v>
      </c>
      <c r="G1329" s="64"/>
      <c r="H1329" s="64"/>
      <c r="I1329" s="177"/>
      <c r="J1329" s="64"/>
      <c r="K1329" s="64"/>
      <c r="L1329" s="62"/>
      <c r="M1329" s="223"/>
      <c r="N1329" s="43"/>
      <c r="O1329" s="43"/>
      <c r="P1329" s="43"/>
      <c r="Q1329" s="43"/>
      <c r="R1329" s="43"/>
      <c r="S1329" s="43"/>
      <c r="T1329" s="79"/>
      <c r="AT1329" s="25" t="s">
        <v>2254</v>
      </c>
      <c r="AU1329" s="25" t="s">
        <v>82</v>
      </c>
    </row>
    <row r="1330" spans="2:65" s="1" customFormat="1" ht="16.5" customHeight="1">
      <c r="B1330" s="42"/>
      <c r="C1330" s="209" t="s">
        <v>3504</v>
      </c>
      <c r="D1330" s="209" t="s">
        <v>498</v>
      </c>
      <c r="E1330" s="210" t="s">
        <v>13772</v>
      </c>
      <c r="F1330" s="211" t="s">
        <v>13652</v>
      </c>
      <c r="G1330" s="212" t="s">
        <v>13632</v>
      </c>
      <c r="H1330" s="213">
        <v>1</v>
      </c>
      <c r="I1330" s="214"/>
      <c r="J1330" s="215">
        <f>ROUND(I1330*H1330,2)</f>
        <v>0</v>
      </c>
      <c r="K1330" s="211" t="s">
        <v>23</v>
      </c>
      <c r="L1330" s="62"/>
      <c r="M1330" s="216" t="s">
        <v>23</v>
      </c>
      <c r="N1330" s="217" t="s">
        <v>44</v>
      </c>
      <c r="O1330" s="43"/>
      <c r="P1330" s="218">
        <f>O1330*H1330</f>
        <v>0</v>
      </c>
      <c r="Q1330" s="218">
        <v>0</v>
      </c>
      <c r="R1330" s="218">
        <f>Q1330*H1330</f>
        <v>0</v>
      </c>
      <c r="S1330" s="218">
        <v>0</v>
      </c>
      <c r="T1330" s="219">
        <f>S1330*H1330</f>
        <v>0</v>
      </c>
      <c r="AR1330" s="25" t="s">
        <v>502</v>
      </c>
      <c r="AT1330" s="25" t="s">
        <v>498</v>
      </c>
      <c r="AU1330" s="25" t="s">
        <v>82</v>
      </c>
      <c r="AY1330" s="25" t="s">
        <v>492</v>
      </c>
      <c r="BE1330" s="220">
        <f>IF(N1330="základní",J1330,0)</f>
        <v>0</v>
      </c>
      <c r="BF1330" s="220">
        <f>IF(N1330="snížená",J1330,0)</f>
        <v>0</v>
      </c>
      <c r="BG1330" s="220">
        <f>IF(N1330="zákl. přenesená",J1330,0)</f>
        <v>0</v>
      </c>
      <c r="BH1330" s="220">
        <f>IF(N1330="sníž. přenesená",J1330,0)</f>
        <v>0</v>
      </c>
      <c r="BI1330" s="220">
        <f>IF(N1330="nulová",J1330,0)</f>
        <v>0</v>
      </c>
      <c r="BJ1330" s="25" t="s">
        <v>80</v>
      </c>
      <c r="BK1330" s="220">
        <f>ROUND(I1330*H1330,2)</f>
        <v>0</v>
      </c>
      <c r="BL1330" s="25" t="s">
        <v>502</v>
      </c>
      <c r="BM1330" s="25" t="s">
        <v>5610</v>
      </c>
    </row>
    <row r="1331" spans="2:65" s="1" customFormat="1">
      <c r="B1331" s="42"/>
      <c r="C1331" s="64"/>
      <c r="D1331" s="221" t="s">
        <v>506</v>
      </c>
      <c r="E1331" s="64"/>
      <c r="F1331" s="222" t="s">
        <v>13652</v>
      </c>
      <c r="G1331" s="64"/>
      <c r="H1331" s="64"/>
      <c r="I1331" s="177"/>
      <c r="J1331" s="64"/>
      <c r="K1331" s="64"/>
      <c r="L1331" s="62"/>
      <c r="M1331" s="223"/>
      <c r="N1331" s="43"/>
      <c r="O1331" s="43"/>
      <c r="P1331" s="43"/>
      <c r="Q1331" s="43"/>
      <c r="R1331" s="43"/>
      <c r="S1331" s="43"/>
      <c r="T1331" s="79"/>
      <c r="AT1331" s="25" t="s">
        <v>506</v>
      </c>
      <c r="AU1331" s="25" t="s">
        <v>82</v>
      </c>
    </row>
    <row r="1332" spans="2:65" s="1" customFormat="1" ht="36">
      <c r="B1332" s="42"/>
      <c r="C1332" s="64"/>
      <c r="D1332" s="227" t="s">
        <v>2254</v>
      </c>
      <c r="E1332" s="64"/>
      <c r="F1332" s="273" t="s">
        <v>13655</v>
      </c>
      <c r="G1332" s="64"/>
      <c r="H1332" s="64"/>
      <c r="I1332" s="177"/>
      <c r="J1332" s="64"/>
      <c r="K1332" s="64"/>
      <c r="L1332" s="62"/>
      <c r="M1332" s="223"/>
      <c r="N1332" s="43"/>
      <c r="O1332" s="43"/>
      <c r="P1332" s="43"/>
      <c r="Q1332" s="43"/>
      <c r="R1332" s="43"/>
      <c r="S1332" s="43"/>
      <c r="T1332" s="79"/>
      <c r="AT1332" s="25" t="s">
        <v>2254</v>
      </c>
      <c r="AU1332" s="25" t="s">
        <v>82</v>
      </c>
    </row>
    <row r="1333" spans="2:65" s="1" customFormat="1" ht="16.5" customHeight="1">
      <c r="B1333" s="42"/>
      <c r="C1333" s="209" t="s">
        <v>3518</v>
      </c>
      <c r="D1333" s="209" t="s">
        <v>498</v>
      </c>
      <c r="E1333" s="210" t="s">
        <v>13773</v>
      </c>
      <c r="F1333" s="211" t="s">
        <v>13652</v>
      </c>
      <c r="G1333" s="212" t="s">
        <v>13632</v>
      </c>
      <c r="H1333" s="213">
        <v>1</v>
      </c>
      <c r="I1333" s="214"/>
      <c r="J1333" s="215">
        <f>ROUND(I1333*H1333,2)</f>
        <v>0</v>
      </c>
      <c r="K1333" s="211" t="s">
        <v>23</v>
      </c>
      <c r="L1333" s="62"/>
      <c r="M1333" s="216" t="s">
        <v>23</v>
      </c>
      <c r="N1333" s="217" t="s">
        <v>44</v>
      </c>
      <c r="O1333" s="43"/>
      <c r="P1333" s="218">
        <f>O1333*H1333</f>
        <v>0</v>
      </c>
      <c r="Q1333" s="218">
        <v>0</v>
      </c>
      <c r="R1333" s="218">
        <f>Q1333*H1333</f>
        <v>0</v>
      </c>
      <c r="S1333" s="218">
        <v>0</v>
      </c>
      <c r="T1333" s="219">
        <f>S1333*H1333</f>
        <v>0</v>
      </c>
      <c r="AR1333" s="25" t="s">
        <v>502</v>
      </c>
      <c r="AT1333" s="25" t="s">
        <v>498</v>
      </c>
      <c r="AU1333" s="25" t="s">
        <v>82</v>
      </c>
      <c r="AY1333" s="25" t="s">
        <v>492</v>
      </c>
      <c r="BE1333" s="220">
        <f>IF(N1333="základní",J1333,0)</f>
        <v>0</v>
      </c>
      <c r="BF1333" s="220">
        <f>IF(N1333="snížená",J1333,0)</f>
        <v>0</v>
      </c>
      <c r="BG1333" s="220">
        <f>IF(N1333="zákl. přenesená",J1333,0)</f>
        <v>0</v>
      </c>
      <c r="BH1333" s="220">
        <f>IF(N1333="sníž. přenesená",J1333,0)</f>
        <v>0</v>
      </c>
      <c r="BI1333" s="220">
        <f>IF(N1333="nulová",J1333,0)</f>
        <v>0</v>
      </c>
      <c r="BJ1333" s="25" t="s">
        <v>80</v>
      </c>
      <c r="BK1333" s="220">
        <f>ROUND(I1333*H1333,2)</f>
        <v>0</v>
      </c>
      <c r="BL1333" s="25" t="s">
        <v>502</v>
      </c>
      <c r="BM1333" s="25" t="s">
        <v>5618</v>
      </c>
    </row>
    <row r="1334" spans="2:65" s="1" customFormat="1">
      <c r="B1334" s="42"/>
      <c r="C1334" s="64"/>
      <c r="D1334" s="221" t="s">
        <v>506</v>
      </c>
      <c r="E1334" s="64"/>
      <c r="F1334" s="222" t="s">
        <v>13652</v>
      </c>
      <c r="G1334" s="64"/>
      <c r="H1334" s="64"/>
      <c r="I1334" s="177"/>
      <c r="J1334" s="64"/>
      <c r="K1334" s="64"/>
      <c r="L1334" s="62"/>
      <c r="M1334" s="223"/>
      <c r="N1334" s="43"/>
      <c r="O1334" s="43"/>
      <c r="P1334" s="43"/>
      <c r="Q1334" s="43"/>
      <c r="R1334" s="43"/>
      <c r="S1334" s="43"/>
      <c r="T1334" s="79"/>
      <c r="AT1334" s="25" t="s">
        <v>506</v>
      </c>
      <c r="AU1334" s="25" t="s">
        <v>82</v>
      </c>
    </row>
    <row r="1335" spans="2:65" s="1" customFormat="1" ht="36">
      <c r="B1335" s="42"/>
      <c r="C1335" s="64"/>
      <c r="D1335" s="227" t="s">
        <v>2254</v>
      </c>
      <c r="E1335" s="64"/>
      <c r="F1335" s="273" t="s">
        <v>13774</v>
      </c>
      <c r="G1335" s="64"/>
      <c r="H1335" s="64"/>
      <c r="I1335" s="177"/>
      <c r="J1335" s="64"/>
      <c r="K1335" s="64"/>
      <c r="L1335" s="62"/>
      <c r="M1335" s="223"/>
      <c r="N1335" s="43"/>
      <c r="O1335" s="43"/>
      <c r="P1335" s="43"/>
      <c r="Q1335" s="43"/>
      <c r="R1335" s="43"/>
      <c r="S1335" s="43"/>
      <c r="T1335" s="79"/>
      <c r="AT1335" s="25" t="s">
        <v>2254</v>
      </c>
      <c r="AU1335" s="25" t="s">
        <v>82</v>
      </c>
    </row>
    <row r="1336" spans="2:65" s="1" customFormat="1" ht="16.5" customHeight="1">
      <c r="B1336" s="42"/>
      <c r="C1336" s="209" t="s">
        <v>3527</v>
      </c>
      <c r="D1336" s="209" t="s">
        <v>498</v>
      </c>
      <c r="E1336" s="210" t="s">
        <v>13775</v>
      </c>
      <c r="F1336" s="211" t="s">
        <v>13652</v>
      </c>
      <c r="G1336" s="212" t="s">
        <v>13632</v>
      </c>
      <c r="H1336" s="213">
        <v>1</v>
      </c>
      <c r="I1336" s="214"/>
      <c r="J1336" s="215">
        <f>ROUND(I1336*H1336,2)</f>
        <v>0</v>
      </c>
      <c r="K1336" s="211" t="s">
        <v>23</v>
      </c>
      <c r="L1336" s="62"/>
      <c r="M1336" s="216" t="s">
        <v>23</v>
      </c>
      <c r="N1336" s="217" t="s">
        <v>44</v>
      </c>
      <c r="O1336" s="43"/>
      <c r="P1336" s="218">
        <f>O1336*H1336</f>
        <v>0</v>
      </c>
      <c r="Q1336" s="218">
        <v>0</v>
      </c>
      <c r="R1336" s="218">
        <f>Q1336*H1336</f>
        <v>0</v>
      </c>
      <c r="S1336" s="218">
        <v>0</v>
      </c>
      <c r="T1336" s="219">
        <f>S1336*H1336</f>
        <v>0</v>
      </c>
      <c r="AR1336" s="25" t="s">
        <v>502</v>
      </c>
      <c r="AT1336" s="25" t="s">
        <v>498</v>
      </c>
      <c r="AU1336" s="25" t="s">
        <v>82</v>
      </c>
      <c r="AY1336" s="25" t="s">
        <v>492</v>
      </c>
      <c r="BE1336" s="220">
        <f>IF(N1336="základní",J1336,0)</f>
        <v>0</v>
      </c>
      <c r="BF1336" s="220">
        <f>IF(N1336="snížená",J1336,0)</f>
        <v>0</v>
      </c>
      <c r="BG1336" s="220">
        <f>IF(N1336="zákl. přenesená",J1336,0)</f>
        <v>0</v>
      </c>
      <c r="BH1336" s="220">
        <f>IF(N1336="sníž. přenesená",J1336,0)</f>
        <v>0</v>
      </c>
      <c r="BI1336" s="220">
        <f>IF(N1336="nulová",J1336,0)</f>
        <v>0</v>
      </c>
      <c r="BJ1336" s="25" t="s">
        <v>80</v>
      </c>
      <c r="BK1336" s="220">
        <f>ROUND(I1336*H1336,2)</f>
        <v>0</v>
      </c>
      <c r="BL1336" s="25" t="s">
        <v>502</v>
      </c>
      <c r="BM1336" s="25" t="s">
        <v>5626</v>
      </c>
    </row>
    <row r="1337" spans="2:65" s="1" customFormat="1">
      <c r="B1337" s="42"/>
      <c r="C1337" s="64"/>
      <c r="D1337" s="221" t="s">
        <v>506</v>
      </c>
      <c r="E1337" s="64"/>
      <c r="F1337" s="222" t="s">
        <v>13652</v>
      </c>
      <c r="G1337" s="64"/>
      <c r="H1337" s="64"/>
      <c r="I1337" s="177"/>
      <c r="J1337" s="64"/>
      <c r="K1337" s="64"/>
      <c r="L1337" s="62"/>
      <c r="M1337" s="223"/>
      <c r="N1337" s="43"/>
      <c r="O1337" s="43"/>
      <c r="P1337" s="43"/>
      <c r="Q1337" s="43"/>
      <c r="R1337" s="43"/>
      <c r="S1337" s="43"/>
      <c r="T1337" s="79"/>
      <c r="AT1337" s="25" t="s">
        <v>506</v>
      </c>
      <c r="AU1337" s="25" t="s">
        <v>82</v>
      </c>
    </row>
    <row r="1338" spans="2:65" s="1" customFormat="1" ht="24">
      <c r="B1338" s="42"/>
      <c r="C1338" s="64"/>
      <c r="D1338" s="227" t="s">
        <v>2254</v>
      </c>
      <c r="E1338" s="64"/>
      <c r="F1338" s="273" t="s">
        <v>13776</v>
      </c>
      <c r="G1338" s="64"/>
      <c r="H1338" s="64"/>
      <c r="I1338" s="177"/>
      <c r="J1338" s="64"/>
      <c r="K1338" s="64"/>
      <c r="L1338" s="62"/>
      <c r="M1338" s="223"/>
      <c r="N1338" s="43"/>
      <c r="O1338" s="43"/>
      <c r="P1338" s="43"/>
      <c r="Q1338" s="43"/>
      <c r="R1338" s="43"/>
      <c r="S1338" s="43"/>
      <c r="T1338" s="79"/>
      <c r="AT1338" s="25" t="s">
        <v>2254</v>
      </c>
      <c r="AU1338" s="25" t="s">
        <v>82</v>
      </c>
    </row>
    <row r="1339" spans="2:65" s="1" customFormat="1" ht="16.5" customHeight="1">
      <c r="B1339" s="42"/>
      <c r="C1339" s="209" t="s">
        <v>3533</v>
      </c>
      <c r="D1339" s="209" t="s">
        <v>498</v>
      </c>
      <c r="E1339" s="210" t="s">
        <v>13777</v>
      </c>
      <c r="F1339" s="211" t="s">
        <v>13652</v>
      </c>
      <c r="G1339" s="212" t="s">
        <v>13632</v>
      </c>
      <c r="H1339" s="213">
        <v>1</v>
      </c>
      <c r="I1339" s="214"/>
      <c r="J1339" s="215">
        <f>ROUND(I1339*H1339,2)</f>
        <v>0</v>
      </c>
      <c r="K1339" s="211" t="s">
        <v>23</v>
      </c>
      <c r="L1339" s="62"/>
      <c r="M1339" s="216" t="s">
        <v>23</v>
      </c>
      <c r="N1339" s="217" t="s">
        <v>44</v>
      </c>
      <c r="O1339" s="43"/>
      <c r="P1339" s="218">
        <f>O1339*H1339</f>
        <v>0</v>
      </c>
      <c r="Q1339" s="218">
        <v>0</v>
      </c>
      <c r="R1339" s="218">
        <f>Q1339*H1339</f>
        <v>0</v>
      </c>
      <c r="S1339" s="218">
        <v>0</v>
      </c>
      <c r="T1339" s="219">
        <f>S1339*H1339</f>
        <v>0</v>
      </c>
      <c r="AR1339" s="25" t="s">
        <v>502</v>
      </c>
      <c r="AT1339" s="25" t="s">
        <v>498</v>
      </c>
      <c r="AU1339" s="25" t="s">
        <v>82</v>
      </c>
      <c r="AY1339" s="25" t="s">
        <v>492</v>
      </c>
      <c r="BE1339" s="220">
        <f>IF(N1339="základní",J1339,0)</f>
        <v>0</v>
      </c>
      <c r="BF1339" s="220">
        <f>IF(N1339="snížená",J1339,0)</f>
        <v>0</v>
      </c>
      <c r="BG1339" s="220">
        <f>IF(N1339="zákl. přenesená",J1339,0)</f>
        <v>0</v>
      </c>
      <c r="BH1339" s="220">
        <f>IF(N1339="sníž. přenesená",J1339,0)</f>
        <v>0</v>
      </c>
      <c r="BI1339" s="220">
        <f>IF(N1339="nulová",J1339,0)</f>
        <v>0</v>
      </c>
      <c r="BJ1339" s="25" t="s">
        <v>80</v>
      </c>
      <c r="BK1339" s="220">
        <f>ROUND(I1339*H1339,2)</f>
        <v>0</v>
      </c>
      <c r="BL1339" s="25" t="s">
        <v>502</v>
      </c>
      <c r="BM1339" s="25" t="s">
        <v>5634</v>
      </c>
    </row>
    <row r="1340" spans="2:65" s="1" customFormat="1">
      <c r="B1340" s="42"/>
      <c r="C1340" s="64"/>
      <c r="D1340" s="221" t="s">
        <v>506</v>
      </c>
      <c r="E1340" s="64"/>
      <c r="F1340" s="222" t="s">
        <v>13652</v>
      </c>
      <c r="G1340" s="64"/>
      <c r="H1340" s="64"/>
      <c r="I1340" s="177"/>
      <c r="J1340" s="64"/>
      <c r="K1340" s="64"/>
      <c r="L1340" s="62"/>
      <c r="M1340" s="223"/>
      <c r="N1340" s="43"/>
      <c r="O1340" s="43"/>
      <c r="P1340" s="43"/>
      <c r="Q1340" s="43"/>
      <c r="R1340" s="43"/>
      <c r="S1340" s="43"/>
      <c r="T1340" s="79"/>
      <c r="AT1340" s="25" t="s">
        <v>506</v>
      </c>
      <c r="AU1340" s="25" t="s">
        <v>82</v>
      </c>
    </row>
    <row r="1341" spans="2:65" s="1" customFormat="1" ht="24">
      <c r="B1341" s="42"/>
      <c r="C1341" s="64"/>
      <c r="D1341" s="227" t="s">
        <v>2254</v>
      </c>
      <c r="E1341" s="64"/>
      <c r="F1341" s="273" t="s">
        <v>13659</v>
      </c>
      <c r="G1341" s="64"/>
      <c r="H1341" s="64"/>
      <c r="I1341" s="177"/>
      <c r="J1341" s="64"/>
      <c r="K1341" s="64"/>
      <c r="L1341" s="62"/>
      <c r="M1341" s="223"/>
      <c r="N1341" s="43"/>
      <c r="O1341" s="43"/>
      <c r="P1341" s="43"/>
      <c r="Q1341" s="43"/>
      <c r="R1341" s="43"/>
      <c r="S1341" s="43"/>
      <c r="T1341" s="79"/>
      <c r="AT1341" s="25" t="s">
        <v>2254</v>
      </c>
      <c r="AU1341" s="25" t="s">
        <v>82</v>
      </c>
    </row>
    <row r="1342" spans="2:65" s="1" customFormat="1" ht="16.5" customHeight="1">
      <c r="B1342" s="42"/>
      <c r="C1342" s="209" t="s">
        <v>3563</v>
      </c>
      <c r="D1342" s="209" t="s">
        <v>498</v>
      </c>
      <c r="E1342" s="210" t="s">
        <v>13778</v>
      </c>
      <c r="F1342" s="211" t="s">
        <v>13652</v>
      </c>
      <c r="G1342" s="212" t="s">
        <v>13632</v>
      </c>
      <c r="H1342" s="213">
        <v>1</v>
      </c>
      <c r="I1342" s="214"/>
      <c r="J1342" s="215">
        <f>ROUND(I1342*H1342,2)</f>
        <v>0</v>
      </c>
      <c r="K1342" s="211" t="s">
        <v>23</v>
      </c>
      <c r="L1342" s="62"/>
      <c r="M1342" s="216" t="s">
        <v>23</v>
      </c>
      <c r="N1342" s="217" t="s">
        <v>44</v>
      </c>
      <c r="O1342" s="43"/>
      <c r="P1342" s="218">
        <f>O1342*H1342</f>
        <v>0</v>
      </c>
      <c r="Q1342" s="218">
        <v>0</v>
      </c>
      <c r="R1342" s="218">
        <f>Q1342*H1342</f>
        <v>0</v>
      </c>
      <c r="S1342" s="218">
        <v>0</v>
      </c>
      <c r="T1342" s="219">
        <f>S1342*H1342</f>
        <v>0</v>
      </c>
      <c r="AR1342" s="25" t="s">
        <v>502</v>
      </c>
      <c r="AT1342" s="25" t="s">
        <v>498</v>
      </c>
      <c r="AU1342" s="25" t="s">
        <v>82</v>
      </c>
      <c r="AY1342" s="25" t="s">
        <v>492</v>
      </c>
      <c r="BE1342" s="220">
        <f>IF(N1342="základní",J1342,0)</f>
        <v>0</v>
      </c>
      <c r="BF1342" s="220">
        <f>IF(N1342="snížená",J1342,0)</f>
        <v>0</v>
      </c>
      <c r="BG1342" s="220">
        <f>IF(N1342="zákl. přenesená",J1342,0)</f>
        <v>0</v>
      </c>
      <c r="BH1342" s="220">
        <f>IF(N1342="sníž. přenesená",J1342,0)</f>
        <v>0</v>
      </c>
      <c r="BI1342" s="220">
        <f>IF(N1342="nulová",J1342,0)</f>
        <v>0</v>
      </c>
      <c r="BJ1342" s="25" t="s">
        <v>80</v>
      </c>
      <c r="BK1342" s="220">
        <f>ROUND(I1342*H1342,2)</f>
        <v>0</v>
      </c>
      <c r="BL1342" s="25" t="s">
        <v>502</v>
      </c>
      <c r="BM1342" s="25" t="s">
        <v>5643</v>
      </c>
    </row>
    <row r="1343" spans="2:65" s="1" customFormat="1">
      <c r="B1343" s="42"/>
      <c r="C1343" s="64"/>
      <c r="D1343" s="221" t="s">
        <v>506</v>
      </c>
      <c r="E1343" s="64"/>
      <c r="F1343" s="222" t="s">
        <v>13652</v>
      </c>
      <c r="G1343" s="64"/>
      <c r="H1343" s="64"/>
      <c r="I1343" s="177"/>
      <c r="J1343" s="64"/>
      <c r="K1343" s="64"/>
      <c r="L1343" s="62"/>
      <c r="M1343" s="223"/>
      <c r="N1343" s="43"/>
      <c r="O1343" s="43"/>
      <c r="P1343" s="43"/>
      <c r="Q1343" s="43"/>
      <c r="R1343" s="43"/>
      <c r="S1343" s="43"/>
      <c r="T1343" s="79"/>
      <c r="AT1343" s="25" t="s">
        <v>506</v>
      </c>
      <c r="AU1343" s="25" t="s">
        <v>82</v>
      </c>
    </row>
    <row r="1344" spans="2:65" s="1" customFormat="1" ht="36">
      <c r="B1344" s="42"/>
      <c r="C1344" s="64"/>
      <c r="D1344" s="227" t="s">
        <v>2254</v>
      </c>
      <c r="E1344" s="64"/>
      <c r="F1344" s="273" t="s">
        <v>13779</v>
      </c>
      <c r="G1344" s="64"/>
      <c r="H1344" s="64"/>
      <c r="I1344" s="177"/>
      <c r="J1344" s="64"/>
      <c r="K1344" s="64"/>
      <c r="L1344" s="62"/>
      <c r="M1344" s="223"/>
      <c r="N1344" s="43"/>
      <c r="O1344" s="43"/>
      <c r="P1344" s="43"/>
      <c r="Q1344" s="43"/>
      <c r="R1344" s="43"/>
      <c r="S1344" s="43"/>
      <c r="T1344" s="79"/>
      <c r="AT1344" s="25" t="s">
        <v>2254</v>
      </c>
      <c r="AU1344" s="25" t="s">
        <v>82</v>
      </c>
    </row>
    <row r="1345" spans="2:65" s="1" customFormat="1" ht="16.5" customHeight="1">
      <c r="B1345" s="42"/>
      <c r="C1345" s="209" t="s">
        <v>3569</v>
      </c>
      <c r="D1345" s="209" t="s">
        <v>498</v>
      </c>
      <c r="E1345" s="210" t="s">
        <v>13780</v>
      </c>
      <c r="F1345" s="211" t="s">
        <v>13652</v>
      </c>
      <c r="G1345" s="212" t="s">
        <v>13632</v>
      </c>
      <c r="H1345" s="213">
        <v>1</v>
      </c>
      <c r="I1345" s="214"/>
      <c r="J1345" s="215">
        <f>ROUND(I1345*H1345,2)</f>
        <v>0</v>
      </c>
      <c r="K1345" s="211" t="s">
        <v>23</v>
      </c>
      <c r="L1345" s="62"/>
      <c r="M1345" s="216" t="s">
        <v>23</v>
      </c>
      <c r="N1345" s="217" t="s">
        <v>44</v>
      </c>
      <c r="O1345" s="43"/>
      <c r="P1345" s="218">
        <f>O1345*H1345</f>
        <v>0</v>
      </c>
      <c r="Q1345" s="218">
        <v>0</v>
      </c>
      <c r="R1345" s="218">
        <f>Q1345*H1345</f>
        <v>0</v>
      </c>
      <c r="S1345" s="218">
        <v>0</v>
      </c>
      <c r="T1345" s="219">
        <f>S1345*H1345</f>
        <v>0</v>
      </c>
      <c r="AR1345" s="25" t="s">
        <v>502</v>
      </c>
      <c r="AT1345" s="25" t="s">
        <v>498</v>
      </c>
      <c r="AU1345" s="25" t="s">
        <v>82</v>
      </c>
      <c r="AY1345" s="25" t="s">
        <v>492</v>
      </c>
      <c r="BE1345" s="220">
        <f>IF(N1345="základní",J1345,0)</f>
        <v>0</v>
      </c>
      <c r="BF1345" s="220">
        <f>IF(N1345="snížená",J1345,0)</f>
        <v>0</v>
      </c>
      <c r="BG1345" s="220">
        <f>IF(N1345="zákl. přenesená",J1345,0)</f>
        <v>0</v>
      </c>
      <c r="BH1345" s="220">
        <f>IF(N1345="sníž. přenesená",J1345,0)</f>
        <v>0</v>
      </c>
      <c r="BI1345" s="220">
        <f>IF(N1345="nulová",J1345,0)</f>
        <v>0</v>
      </c>
      <c r="BJ1345" s="25" t="s">
        <v>80</v>
      </c>
      <c r="BK1345" s="220">
        <f>ROUND(I1345*H1345,2)</f>
        <v>0</v>
      </c>
      <c r="BL1345" s="25" t="s">
        <v>502</v>
      </c>
      <c r="BM1345" s="25" t="s">
        <v>5651</v>
      </c>
    </row>
    <row r="1346" spans="2:65" s="1" customFormat="1">
      <c r="B1346" s="42"/>
      <c r="C1346" s="64"/>
      <c r="D1346" s="221" t="s">
        <v>506</v>
      </c>
      <c r="E1346" s="64"/>
      <c r="F1346" s="222" t="s">
        <v>13652</v>
      </c>
      <c r="G1346" s="64"/>
      <c r="H1346" s="64"/>
      <c r="I1346" s="177"/>
      <c r="J1346" s="64"/>
      <c r="K1346" s="64"/>
      <c r="L1346" s="62"/>
      <c r="M1346" s="223"/>
      <c r="N1346" s="43"/>
      <c r="O1346" s="43"/>
      <c r="P1346" s="43"/>
      <c r="Q1346" s="43"/>
      <c r="R1346" s="43"/>
      <c r="S1346" s="43"/>
      <c r="T1346" s="79"/>
      <c r="AT1346" s="25" t="s">
        <v>506</v>
      </c>
      <c r="AU1346" s="25" t="s">
        <v>82</v>
      </c>
    </row>
    <row r="1347" spans="2:65" s="1" customFormat="1" ht="24">
      <c r="B1347" s="42"/>
      <c r="C1347" s="64"/>
      <c r="D1347" s="227" t="s">
        <v>2254</v>
      </c>
      <c r="E1347" s="64"/>
      <c r="F1347" s="273" t="s">
        <v>13661</v>
      </c>
      <c r="G1347" s="64"/>
      <c r="H1347" s="64"/>
      <c r="I1347" s="177"/>
      <c r="J1347" s="64"/>
      <c r="K1347" s="64"/>
      <c r="L1347" s="62"/>
      <c r="M1347" s="223"/>
      <c r="N1347" s="43"/>
      <c r="O1347" s="43"/>
      <c r="P1347" s="43"/>
      <c r="Q1347" s="43"/>
      <c r="R1347" s="43"/>
      <c r="S1347" s="43"/>
      <c r="T1347" s="79"/>
      <c r="AT1347" s="25" t="s">
        <v>2254</v>
      </c>
      <c r="AU1347" s="25" t="s">
        <v>82</v>
      </c>
    </row>
    <row r="1348" spans="2:65" s="1" customFormat="1" ht="16.5" customHeight="1">
      <c r="B1348" s="42"/>
      <c r="C1348" s="209" t="s">
        <v>3573</v>
      </c>
      <c r="D1348" s="209" t="s">
        <v>498</v>
      </c>
      <c r="E1348" s="210" t="s">
        <v>13781</v>
      </c>
      <c r="F1348" s="211" t="s">
        <v>13652</v>
      </c>
      <c r="G1348" s="212" t="s">
        <v>13632</v>
      </c>
      <c r="H1348" s="213">
        <v>1</v>
      </c>
      <c r="I1348" s="214"/>
      <c r="J1348" s="215">
        <f>ROUND(I1348*H1348,2)</f>
        <v>0</v>
      </c>
      <c r="K1348" s="211" t="s">
        <v>23</v>
      </c>
      <c r="L1348" s="62"/>
      <c r="M1348" s="216" t="s">
        <v>23</v>
      </c>
      <c r="N1348" s="217" t="s">
        <v>44</v>
      </c>
      <c r="O1348" s="43"/>
      <c r="P1348" s="218">
        <f>O1348*H1348</f>
        <v>0</v>
      </c>
      <c r="Q1348" s="218">
        <v>0</v>
      </c>
      <c r="R1348" s="218">
        <f>Q1348*H1348</f>
        <v>0</v>
      </c>
      <c r="S1348" s="218">
        <v>0</v>
      </c>
      <c r="T1348" s="219">
        <f>S1348*H1348</f>
        <v>0</v>
      </c>
      <c r="AR1348" s="25" t="s">
        <v>502</v>
      </c>
      <c r="AT1348" s="25" t="s">
        <v>498</v>
      </c>
      <c r="AU1348" s="25" t="s">
        <v>82</v>
      </c>
      <c r="AY1348" s="25" t="s">
        <v>492</v>
      </c>
      <c r="BE1348" s="220">
        <f>IF(N1348="základní",J1348,0)</f>
        <v>0</v>
      </c>
      <c r="BF1348" s="220">
        <f>IF(N1348="snížená",J1348,0)</f>
        <v>0</v>
      </c>
      <c r="BG1348" s="220">
        <f>IF(N1348="zákl. přenesená",J1348,0)</f>
        <v>0</v>
      </c>
      <c r="BH1348" s="220">
        <f>IF(N1348="sníž. přenesená",J1348,0)</f>
        <v>0</v>
      </c>
      <c r="BI1348" s="220">
        <f>IF(N1348="nulová",J1348,0)</f>
        <v>0</v>
      </c>
      <c r="BJ1348" s="25" t="s">
        <v>80</v>
      </c>
      <c r="BK1348" s="220">
        <f>ROUND(I1348*H1348,2)</f>
        <v>0</v>
      </c>
      <c r="BL1348" s="25" t="s">
        <v>502</v>
      </c>
      <c r="BM1348" s="25" t="s">
        <v>5659</v>
      </c>
    </row>
    <row r="1349" spans="2:65" s="1" customFormat="1">
      <c r="B1349" s="42"/>
      <c r="C1349" s="64"/>
      <c r="D1349" s="221" t="s">
        <v>506</v>
      </c>
      <c r="E1349" s="64"/>
      <c r="F1349" s="222" t="s">
        <v>13652</v>
      </c>
      <c r="G1349" s="64"/>
      <c r="H1349" s="64"/>
      <c r="I1349" s="177"/>
      <c r="J1349" s="64"/>
      <c r="K1349" s="64"/>
      <c r="L1349" s="62"/>
      <c r="M1349" s="223"/>
      <c r="N1349" s="43"/>
      <c r="O1349" s="43"/>
      <c r="P1349" s="43"/>
      <c r="Q1349" s="43"/>
      <c r="R1349" s="43"/>
      <c r="S1349" s="43"/>
      <c r="T1349" s="79"/>
      <c r="AT1349" s="25" t="s">
        <v>506</v>
      </c>
      <c r="AU1349" s="25" t="s">
        <v>82</v>
      </c>
    </row>
    <row r="1350" spans="2:65" s="1" customFormat="1" ht="60">
      <c r="B1350" s="42"/>
      <c r="C1350" s="64"/>
      <c r="D1350" s="227" t="s">
        <v>2254</v>
      </c>
      <c r="E1350" s="64"/>
      <c r="F1350" s="273" t="s">
        <v>13663</v>
      </c>
      <c r="G1350" s="64"/>
      <c r="H1350" s="64"/>
      <c r="I1350" s="177"/>
      <c r="J1350" s="64"/>
      <c r="K1350" s="64"/>
      <c r="L1350" s="62"/>
      <c r="M1350" s="223"/>
      <c r="N1350" s="43"/>
      <c r="O1350" s="43"/>
      <c r="P1350" s="43"/>
      <c r="Q1350" s="43"/>
      <c r="R1350" s="43"/>
      <c r="S1350" s="43"/>
      <c r="T1350" s="79"/>
      <c r="AT1350" s="25" t="s">
        <v>2254</v>
      </c>
      <c r="AU1350" s="25" t="s">
        <v>82</v>
      </c>
    </row>
    <row r="1351" spans="2:65" s="1" customFormat="1" ht="16.5" customHeight="1">
      <c r="B1351" s="42"/>
      <c r="C1351" s="209" t="s">
        <v>3579</v>
      </c>
      <c r="D1351" s="209" t="s">
        <v>498</v>
      </c>
      <c r="E1351" s="210" t="s">
        <v>13782</v>
      </c>
      <c r="F1351" s="211" t="s">
        <v>13652</v>
      </c>
      <c r="G1351" s="212" t="s">
        <v>13632</v>
      </c>
      <c r="H1351" s="213">
        <v>1</v>
      </c>
      <c r="I1351" s="214"/>
      <c r="J1351" s="215">
        <f>ROUND(I1351*H1351,2)</f>
        <v>0</v>
      </c>
      <c r="K1351" s="211" t="s">
        <v>23</v>
      </c>
      <c r="L1351" s="62"/>
      <c r="M1351" s="216" t="s">
        <v>23</v>
      </c>
      <c r="N1351" s="217" t="s">
        <v>44</v>
      </c>
      <c r="O1351" s="43"/>
      <c r="P1351" s="218">
        <f>O1351*H1351</f>
        <v>0</v>
      </c>
      <c r="Q1351" s="218">
        <v>0</v>
      </c>
      <c r="R1351" s="218">
        <f>Q1351*H1351</f>
        <v>0</v>
      </c>
      <c r="S1351" s="218">
        <v>0</v>
      </c>
      <c r="T1351" s="219">
        <f>S1351*H1351</f>
        <v>0</v>
      </c>
      <c r="AR1351" s="25" t="s">
        <v>502</v>
      </c>
      <c r="AT1351" s="25" t="s">
        <v>498</v>
      </c>
      <c r="AU1351" s="25" t="s">
        <v>82</v>
      </c>
      <c r="AY1351" s="25" t="s">
        <v>492</v>
      </c>
      <c r="BE1351" s="220">
        <f>IF(N1351="základní",J1351,0)</f>
        <v>0</v>
      </c>
      <c r="BF1351" s="220">
        <f>IF(N1351="snížená",J1351,0)</f>
        <v>0</v>
      </c>
      <c r="BG1351" s="220">
        <f>IF(N1351="zákl. přenesená",J1351,0)</f>
        <v>0</v>
      </c>
      <c r="BH1351" s="220">
        <f>IF(N1351="sníž. přenesená",J1351,0)</f>
        <v>0</v>
      </c>
      <c r="BI1351" s="220">
        <f>IF(N1351="nulová",J1351,0)</f>
        <v>0</v>
      </c>
      <c r="BJ1351" s="25" t="s">
        <v>80</v>
      </c>
      <c r="BK1351" s="220">
        <f>ROUND(I1351*H1351,2)</f>
        <v>0</v>
      </c>
      <c r="BL1351" s="25" t="s">
        <v>502</v>
      </c>
      <c r="BM1351" s="25" t="s">
        <v>5667</v>
      </c>
    </row>
    <row r="1352" spans="2:65" s="1" customFormat="1">
      <c r="B1352" s="42"/>
      <c r="C1352" s="64"/>
      <c r="D1352" s="221" t="s">
        <v>506</v>
      </c>
      <c r="E1352" s="64"/>
      <c r="F1352" s="222" t="s">
        <v>13652</v>
      </c>
      <c r="G1352" s="64"/>
      <c r="H1352" s="64"/>
      <c r="I1352" s="177"/>
      <c r="J1352" s="64"/>
      <c r="K1352" s="64"/>
      <c r="L1352" s="62"/>
      <c r="M1352" s="223"/>
      <c r="N1352" s="43"/>
      <c r="O1352" s="43"/>
      <c r="P1352" s="43"/>
      <c r="Q1352" s="43"/>
      <c r="R1352" s="43"/>
      <c r="S1352" s="43"/>
      <c r="T1352" s="79"/>
      <c r="AT1352" s="25" t="s">
        <v>506</v>
      </c>
      <c r="AU1352" s="25" t="s">
        <v>82</v>
      </c>
    </row>
    <row r="1353" spans="2:65" s="1" customFormat="1" ht="24">
      <c r="B1353" s="42"/>
      <c r="C1353" s="64"/>
      <c r="D1353" s="221" t="s">
        <v>2254</v>
      </c>
      <c r="E1353" s="64"/>
      <c r="F1353" s="224" t="s">
        <v>13665</v>
      </c>
      <c r="G1353" s="64"/>
      <c r="H1353" s="64"/>
      <c r="I1353" s="177"/>
      <c r="J1353" s="64"/>
      <c r="K1353" s="64"/>
      <c r="L1353" s="62"/>
      <c r="M1353" s="223"/>
      <c r="N1353" s="43"/>
      <c r="O1353" s="43"/>
      <c r="P1353" s="43"/>
      <c r="Q1353" s="43"/>
      <c r="R1353" s="43"/>
      <c r="S1353" s="43"/>
      <c r="T1353" s="79"/>
      <c r="AT1353" s="25" t="s">
        <v>2254</v>
      </c>
      <c r="AU1353" s="25" t="s">
        <v>82</v>
      </c>
    </row>
    <row r="1354" spans="2:65" s="11" customFormat="1" ht="29.85" customHeight="1">
      <c r="B1354" s="192"/>
      <c r="C1354" s="193"/>
      <c r="D1354" s="206" t="s">
        <v>72</v>
      </c>
      <c r="E1354" s="207" t="s">
        <v>4988</v>
      </c>
      <c r="F1354" s="207" t="s">
        <v>13791</v>
      </c>
      <c r="G1354" s="193"/>
      <c r="H1354" s="193"/>
      <c r="I1354" s="196"/>
      <c r="J1354" s="208">
        <f>BK1354</f>
        <v>0</v>
      </c>
      <c r="K1354" s="193"/>
      <c r="L1354" s="198"/>
      <c r="M1354" s="199"/>
      <c r="N1354" s="200"/>
      <c r="O1354" s="200"/>
      <c r="P1354" s="201">
        <f>SUM(P1355:P1468)</f>
        <v>0</v>
      </c>
      <c r="Q1354" s="200"/>
      <c r="R1354" s="201">
        <f>SUM(R1355:R1468)</f>
        <v>0</v>
      </c>
      <c r="S1354" s="200"/>
      <c r="T1354" s="202">
        <f>SUM(T1355:T1468)</f>
        <v>0</v>
      </c>
      <c r="AR1354" s="203" t="s">
        <v>80</v>
      </c>
      <c r="AT1354" s="204" t="s">
        <v>72</v>
      </c>
      <c r="AU1354" s="204" t="s">
        <v>80</v>
      </c>
      <c r="AY1354" s="203" t="s">
        <v>492</v>
      </c>
      <c r="BK1354" s="205">
        <f>SUM(BK1355:BK1468)</f>
        <v>0</v>
      </c>
    </row>
    <row r="1355" spans="2:65" s="1" customFormat="1" ht="16.5" customHeight="1">
      <c r="B1355" s="42"/>
      <c r="C1355" s="209" t="s">
        <v>3582</v>
      </c>
      <c r="D1355" s="209" t="s">
        <v>498</v>
      </c>
      <c r="E1355" s="210" t="s">
        <v>13618</v>
      </c>
      <c r="F1355" s="211" t="s">
        <v>13619</v>
      </c>
      <c r="G1355" s="212" t="s">
        <v>2537</v>
      </c>
      <c r="H1355" s="213">
        <v>1</v>
      </c>
      <c r="I1355" s="214"/>
      <c r="J1355" s="215">
        <f>ROUND(I1355*H1355,2)</f>
        <v>0</v>
      </c>
      <c r="K1355" s="211" t="s">
        <v>23</v>
      </c>
      <c r="L1355" s="62"/>
      <c r="M1355" s="216" t="s">
        <v>23</v>
      </c>
      <c r="N1355" s="217" t="s">
        <v>44</v>
      </c>
      <c r="O1355" s="43"/>
      <c r="P1355" s="218">
        <f>O1355*H1355</f>
        <v>0</v>
      </c>
      <c r="Q1355" s="218">
        <v>0</v>
      </c>
      <c r="R1355" s="218">
        <f>Q1355*H1355</f>
        <v>0</v>
      </c>
      <c r="S1355" s="218">
        <v>0</v>
      </c>
      <c r="T1355" s="219">
        <f>S1355*H1355</f>
        <v>0</v>
      </c>
      <c r="AR1355" s="25" t="s">
        <v>502</v>
      </c>
      <c r="AT1355" s="25" t="s">
        <v>498</v>
      </c>
      <c r="AU1355" s="25" t="s">
        <v>82</v>
      </c>
      <c r="AY1355" s="25" t="s">
        <v>492</v>
      </c>
      <c r="BE1355" s="220">
        <f>IF(N1355="základní",J1355,0)</f>
        <v>0</v>
      </c>
      <c r="BF1355" s="220">
        <f>IF(N1355="snížená",J1355,0)</f>
        <v>0</v>
      </c>
      <c r="BG1355" s="220">
        <f>IF(N1355="zákl. přenesená",J1355,0)</f>
        <v>0</v>
      </c>
      <c r="BH1355" s="220">
        <f>IF(N1355="sníž. přenesená",J1355,0)</f>
        <v>0</v>
      </c>
      <c r="BI1355" s="220">
        <f>IF(N1355="nulová",J1355,0)</f>
        <v>0</v>
      </c>
      <c r="BJ1355" s="25" t="s">
        <v>80</v>
      </c>
      <c r="BK1355" s="220">
        <f>ROUND(I1355*H1355,2)</f>
        <v>0</v>
      </c>
      <c r="BL1355" s="25" t="s">
        <v>502</v>
      </c>
      <c r="BM1355" s="25" t="s">
        <v>5675</v>
      </c>
    </row>
    <row r="1356" spans="2:65" s="1" customFormat="1">
      <c r="B1356" s="42"/>
      <c r="C1356" s="64"/>
      <c r="D1356" s="221" t="s">
        <v>506</v>
      </c>
      <c r="E1356" s="64"/>
      <c r="F1356" s="222" t="s">
        <v>13619</v>
      </c>
      <c r="G1356" s="64"/>
      <c r="H1356" s="64"/>
      <c r="I1356" s="177"/>
      <c r="J1356" s="64"/>
      <c r="K1356" s="64"/>
      <c r="L1356" s="62"/>
      <c r="M1356" s="223"/>
      <c r="N1356" s="43"/>
      <c r="O1356" s="43"/>
      <c r="P1356" s="43"/>
      <c r="Q1356" s="43"/>
      <c r="R1356" s="43"/>
      <c r="S1356" s="43"/>
      <c r="T1356" s="79"/>
      <c r="AT1356" s="25" t="s">
        <v>506</v>
      </c>
      <c r="AU1356" s="25" t="s">
        <v>82</v>
      </c>
    </row>
    <row r="1357" spans="2:65" s="1" customFormat="1" ht="48">
      <c r="B1357" s="42"/>
      <c r="C1357" s="64"/>
      <c r="D1357" s="227" t="s">
        <v>2254</v>
      </c>
      <c r="E1357" s="64"/>
      <c r="F1357" s="273" t="s">
        <v>13620</v>
      </c>
      <c r="G1357" s="64"/>
      <c r="H1357" s="64"/>
      <c r="I1357" s="177"/>
      <c r="J1357" s="64"/>
      <c r="K1357" s="64"/>
      <c r="L1357" s="62"/>
      <c r="M1357" s="223"/>
      <c r="N1357" s="43"/>
      <c r="O1357" s="43"/>
      <c r="P1357" s="43"/>
      <c r="Q1357" s="43"/>
      <c r="R1357" s="43"/>
      <c r="S1357" s="43"/>
      <c r="T1357" s="79"/>
      <c r="AT1357" s="25" t="s">
        <v>2254</v>
      </c>
      <c r="AU1357" s="25" t="s">
        <v>82</v>
      </c>
    </row>
    <row r="1358" spans="2:65" s="1" customFormat="1" ht="16.5" customHeight="1">
      <c r="B1358" s="42"/>
      <c r="C1358" s="209" t="s">
        <v>3588</v>
      </c>
      <c r="D1358" s="209" t="s">
        <v>498</v>
      </c>
      <c r="E1358" s="210" t="s">
        <v>13621</v>
      </c>
      <c r="F1358" s="211" t="s">
        <v>13622</v>
      </c>
      <c r="G1358" s="212" t="s">
        <v>2537</v>
      </c>
      <c r="H1358" s="213">
        <v>1</v>
      </c>
      <c r="I1358" s="214"/>
      <c r="J1358" s="215">
        <f>ROUND(I1358*H1358,2)</f>
        <v>0</v>
      </c>
      <c r="K1358" s="211" t="s">
        <v>23</v>
      </c>
      <c r="L1358" s="62"/>
      <c r="M1358" s="216" t="s">
        <v>23</v>
      </c>
      <c r="N1358" s="217" t="s">
        <v>44</v>
      </c>
      <c r="O1358" s="43"/>
      <c r="P1358" s="218">
        <f>O1358*H1358</f>
        <v>0</v>
      </c>
      <c r="Q1358" s="218">
        <v>0</v>
      </c>
      <c r="R1358" s="218">
        <f>Q1358*H1358</f>
        <v>0</v>
      </c>
      <c r="S1358" s="218">
        <v>0</v>
      </c>
      <c r="T1358" s="219">
        <f>S1358*H1358</f>
        <v>0</v>
      </c>
      <c r="AR1358" s="25" t="s">
        <v>502</v>
      </c>
      <c r="AT1358" s="25" t="s">
        <v>498</v>
      </c>
      <c r="AU1358" s="25" t="s">
        <v>82</v>
      </c>
      <c r="AY1358" s="25" t="s">
        <v>492</v>
      </c>
      <c r="BE1358" s="220">
        <f>IF(N1358="základní",J1358,0)</f>
        <v>0</v>
      </c>
      <c r="BF1358" s="220">
        <f>IF(N1358="snížená",J1358,0)</f>
        <v>0</v>
      </c>
      <c r="BG1358" s="220">
        <f>IF(N1358="zákl. přenesená",J1358,0)</f>
        <v>0</v>
      </c>
      <c r="BH1358" s="220">
        <f>IF(N1358="sníž. přenesená",J1358,0)</f>
        <v>0</v>
      </c>
      <c r="BI1358" s="220">
        <f>IF(N1358="nulová",J1358,0)</f>
        <v>0</v>
      </c>
      <c r="BJ1358" s="25" t="s">
        <v>80</v>
      </c>
      <c r="BK1358" s="220">
        <f>ROUND(I1358*H1358,2)</f>
        <v>0</v>
      </c>
      <c r="BL1358" s="25" t="s">
        <v>502</v>
      </c>
      <c r="BM1358" s="25" t="s">
        <v>5683</v>
      </c>
    </row>
    <row r="1359" spans="2:65" s="1" customFormat="1">
      <c r="B1359" s="42"/>
      <c r="C1359" s="64"/>
      <c r="D1359" s="221" t="s">
        <v>506</v>
      </c>
      <c r="E1359" s="64"/>
      <c r="F1359" s="222" t="s">
        <v>13622</v>
      </c>
      <c r="G1359" s="64"/>
      <c r="H1359" s="64"/>
      <c r="I1359" s="177"/>
      <c r="J1359" s="64"/>
      <c r="K1359" s="64"/>
      <c r="L1359" s="62"/>
      <c r="M1359" s="223"/>
      <c r="N1359" s="43"/>
      <c r="O1359" s="43"/>
      <c r="P1359" s="43"/>
      <c r="Q1359" s="43"/>
      <c r="R1359" s="43"/>
      <c r="S1359" s="43"/>
      <c r="T1359" s="79"/>
      <c r="AT1359" s="25" t="s">
        <v>506</v>
      </c>
      <c r="AU1359" s="25" t="s">
        <v>82</v>
      </c>
    </row>
    <row r="1360" spans="2:65" s="1" customFormat="1" ht="24">
      <c r="B1360" s="42"/>
      <c r="C1360" s="64"/>
      <c r="D1360" s="227" t="s">
        <v>2254</v>
      </c>
      <c r="E1360" s="64"/>
      <c r="F1360" s="273" t="s">
        <v>13623</v>
      </c>
      <c r="G1360" s="64"/>
      <c r="H1360" s="64"/>
      <c r="I1360" s="177"/>
      <c r="J1360" s="64"/>
      <c r="K1360" s="64"/>
      <c r="L1360" s="62"/>
      <c r="M1360" s="223"/>
      <c r="N1360" s="43"/>
      <c r="O1360" s="43"/>
      <c r="P1360" s="43"/>
      <c r="Q1360" s="43"/>
      <c r="R1360" s="43"/>
      <c r="S1360" s="43"/>
      <c r="T1360" s="79"/>
      <c r="AT1360" s="25" t="s">
        <v>2254</v>
      </c>
      <c r="AU1360" s="25" t="s">
        <v>82</v>
      </c>
    </row>
    <row r="1361" spans="2:65" s="1" customFormat="1" ht="16.5" customHeight="1">
      <c r="B1361" s="42"/>
      <c r="C1361" s="209" t="s">
        <v>3596</v>
      </c>
      <c r="D1361" s="209" t="s">
        <v>498</v>
      </c>
      <c r="E1361" s="210" t="s">
        <v>13624</v>
      </c>
      <c r="F1361" s="211" t="s">
        <v>13625</v>
      </c>
      <c r="G1361" s="212" t="s">
        <v>2537</v>
      </c>
      <c r="H1361" s="213">
        <v>1</v>
      </c>
      <c r="I1361" s="214"/>
      <c r="J1361" s="215">
        <f>ROUND(I1361*H1361,2)</f>
        <v>0</v>
      </c>
      <c r="K1361" s="211" t="s">
        <v>23</v>
      </c>
      <c r="L1361" s="62"/>
      <c r="M1361" s="216" t="s">
        <v>23</v>
      </c>
      <c r="N1361" s="217" t="s">
        <v>44</v>
      </c>
      <c r="O1361" s="43"/>
      <c r="P1361" s="218">
        <f>O1361*H1361</f>
        <v>0</v>
      </c>
      <c r="Q1361" s="218">
        <v>0</v>
      </c>
      <c r="R1361" s="218">
        <f>Q1361*H1361</f>
        <v>0</v>
      </c>
      <c r="S1361" s="218">
        <v>0</v>
      </c>
      <c r="T1361" s="219">
        <f>S1361*H1361</f>
        <v>0</v>
      </c>
      <c r="AR1361" s="25" t="s">
        <v>502</v>
      </c>
      <c r="AT1361" s="25" t="s">
        <v>498</v>
      </c>
      <c r="AU1361" s="25" t="s">
        <v>82</v>
      </c>
      <c r="AY1361" s="25" t="s">
        <v>492</v>
      </c>
      <c r="BE1361" s="220">
        <f>IF(N1361="základní",J1361,0)</f>
        <v>0</v>
      </c>
      <c r="BF1361" s="220">
        <f>IF(N1361="snížená",J1361,0)</f>
        <v>0</v>
      </c>
      <c r="BG1361" s="220">
        <f>IF(N1361="zákl. přenesená",J1361,0)</f>
        <v>0</v>
      </c>
      <c r="BH1361" s="220">
        <f>IF(N1361="sníž. přenesená",J1361,0)</f>
        <v>0</v>
      </c>
      <c r="BI1361" s="220">
        <f>IF(N1361="nulová",J1361,0)</f>
        <v>0</v>
      </c>
      <c r="BJ1361" s="25" t="s">
        <v>80</v>
      </c>
      <c r="BK1361" s="220">
        <f>ROUND(I1361*H1361,2)</f>
        <v>0</v>
      </c>
      <c r="BL1361" s="25" t="s">
        <v>502</v>
      </c>
      <c r="BM1361" s="25" t="s">
        <v>5691</v>
      </c>
    </row>
    <row r="1362" spans="2:65" s="1" customFormat="1">
      <c r="B1362" s="42"/>
      <c r="C1362" s="64"/>
      <c r="D1362" s="221" t="s">
        <v>506</v>
      </c>
      <c r="E1362" s="64"/>
      <c r="F1362" s="222" t="s">
        <v>13625</v>
      </c>
      <c r="G1362" s="64"/>
      <c r="H1362" s="64"/>
      <c r="I1362" s="177"/>
      <c r="J1362" s="64"/>
      <c r="K1362" s="64"/>
      <c r="L1362" s="62"/>
      <c r="M1362" s="223"/>
      <c r="N1362" s="43"/>
      <c r="O1362" s="43"/>
      <c r="P1362" s="43"/>
      <c r="Q1362" s="43"/>
      <c r="R1362" s="43"/>
      <c r="S1362" s="43"/>
      <c r="T1362" s="79"/>
      <c r="AT1362" s="25" t="s">
        <v>506</v>
      </c>
      <c r="AU1362" s="25" t="s">
        <v>82</v>
      </c>
    </row>
    <row r="1363" spans="2:65" s="1" customFormat="1" ht="48">
      <c r="B1363" s="42"/>
      <c r="C1363" s="64"/>
      <c r="D1363" s="227" t="s">
        <v>2254</v>
      </c>
      <c r="E1363" s="64"/>
      <c r="F1363" s="273" t="s">
        <v>13626</v>
      </c>
      <c r="G1363" s="64"/>
      <c r="H1363" s="64"/>
      <c r="I1363" s="177"/>
      <c r="J1363" s="64"/>
      <c r="K1363" s="64"/>
      <c r="L1363" s="62"/>
      <c r="M1363" s="223"/>
      <c r="N1363" s="43"/>
      <c r="O1363" s="43"/>
      <c r="P1363" s="43"/>
      <c r="Q1363" s="43"/>
      <c r="R1363" s="43"/>
      <c r="S1363" s="43"/>
      <c r="T1363" s="79"/>
      <c r="AT1363" s="25" t="s">
        <v>2254</v>
      </c>
      <c r="AU1363" s="25" t="s">
        <v>82</v>
      </c>
    </row>
    <row r="1364" spans="2:65" s="1" customFormat="1" ht="16.5" customHeight="1">
      <c r="B1364" s="42"/>
      <c r="C1364" s="209" t="s">
        <v>3603</v>
      </c>
      <c r="D1364" s="209" t="s">
        <v>498</v>
      </c>
      <c r="E1364" s="210" t="s">
        <v>13718</v>
      </c>
      <c r="F1364" s="211" t="s">
        <v>13719</v>
      </c>
      <c r="G1364" s="212" t="s">
        <v>2537</v>
      </c>
      <c r="H1364" s="213">
        <v>1</v>
      </c>
      <c r="I1364" s="214"/>
      <c r="J1364" s="215">
        <f>ROUND(I1364*H1364,2)</f>
        <v>0</v>
      </c>
      <c r="K1364" s="211" t="s">
        <v>23</v>
      </c>
      <c r="L1364" s="62"/>
      <c r="M1364" s="216" t="s">
        <v>23</v>
      </c>
      <c r="N1364" s="217" t="s">
        <v>44</v>
      </c>
      <c r="O1364" s="43"/>
      <c r="P1364" s="218">
        <f>O1364*H1364</f>
        <v>0</v>
      </c>
      <c r="Q1364" s="218">
        <v>0</v>
      </c>
      <c r="R1364" s="218">
        <f>Q1364*H1364</f>
        <v>0</v>
      </c>
      <c r="S1364" s="218">
        <v>0</v>
      </c>
      <c r="T1364" s="219">
        <f>S1364*H1364</f>
        <v>0</v>
      </c>
      <c r="AR1364" s="25" t="s">
        <v>502</v>
      </c>
      <c r="AT1364" s="25" t="s">
        <v>498</v>
      </c>
      <c r="AU1364" s="25" t="s">
        <v>82</v>
      </c>
      <c r="AY1364" s="25" t="s">
        <v>492</v>
      </c>
      <c r="BE1364" s="220">
        <f>IF(N1364="základní",J1364,0)</f>
        <v>0</v>
      </c>
      <c r="BF1364" s="220">
        <f>IF(N1364="snížená",J1364,0)</f>
        <v>0</v>
      </c>
      <c r="BG1364" s="220">
        <f>IF(N1364="zákl. přenesená",J1364,0)</f>
        <v>0</v>
      </c>
      <c r="BH1364" s="220">
        <f>IF(N1364="sníž. přenesená",J1364,0)</f>
        <v>0</v>
      </c>
      <c r="BI1364" s="220">
        <f>IF(N1364="nulová",J1364,0)</f>
        <v>0</v>
      </c>
      <c r="BJ1364" s="25" t="s">
        <v>80</v>
      </c>
      <c r="BK1364" s="220">
        <f>ROUND(I1364*H1364,2)</f>
        <v>0</v>
      </c>
      <c r="BL1364" s="25" t="s">
        <v>502</v>
      </c>
      <c r="BM1364" s="25" t="s">
        <v>5699</v>
      </c>
    </row>
    <row r="1365" spans="2:65" s="1" customFormat="1">
      <c r="B1365" s="42"/>
      <c r="C1365" s="64"/>
      <c r="D1365" s="221" t="s">
        <v>506</v>
      </c>
      <c r="E1365" s="64"/>
      <c r="F1365" s="222" t="s">
        <v>13719</v>
      </c>
      <c r="G1365" s="64"/>
      <c r="H1365" s="64"/>
      <c r="I1365" s="177"/>
      <c r="J1365" s="64"/>
      <c r="K1365" s="64"/>
      <c r="L1365" s="62"/>
      <c r="M1365" s="223"/>
      <c r="N1365" s="43"/>
      <c r="O1365" s="43"/>
      <c r="P1365" s="43"/>
      <c r="Q1365" s="43"/>
      <c r="R1365" s="43"/>
      <c r="S1365" s="43"/>
      <c r="T1365" s="79"/>
      <c r="AT1365" s="25" t="s">
        <v>506</v>
      </c>
      <c r="AU1365" s="25" t="s">
        <v>82</v>
      </c>
    </row>
    <row r="1366" spans="2:65" s="1" customFormat="1" ht="144">
      <c r="B1366" s="42"/>
      <c r="C1366" s="64"/>
      <c r="D1366" s="227" t="s">
        <v>2254</v>
      </c>
      <c r="E1366" s="64"/>
      <c r="F1366" s="273" t="s">
        <v>13720</v>
      </c>
      <c r="G1366" s="64"/>
      <c r="H1366" s="64"/>
      <c r="I1366" s="177"/>
      <c r="J1366" s="64"/>
      <c r="K1366" s="64"/>
      <c r="L1366" s="62"/>
      <c r="M1366" s="223"/>
      <c r="N1366" s="43"/>
      <c r="O1366" s="43"/>
      <c r="P1366" s="43"/>
      <c r="Q1366" s="43"/>
      <c r="R1366" s="43"/>
      <c r="S1366" s="43"/>
      <c r="T1366" s="79"/>
      <c r="AT1366" s="25" t="s">
        <v>2254</v>
      </c>
      <c r="AU1366" s="25" t="s">
        <v>82</v>
      </c>
    </row>
    <row r="1367" spans="2:65" s="1" customFormat="1" ht="16.5" customHeight="1">
      <c r="B1367" s="42"/>
      <c r="C1367" s="209" t="s">
        <v>3609</v>
      </c>
      <c r="D1367" s="209" t="s">
        <v>498</v>
      </c>
      <c r="E1367" s="210" t="s">
        <v>13721</v>
      </c>
      <c r="F1367" s="211" t="s">
        <v>13719</v>
      </c>
      <c r="G1367" s="212" t="s">
        <v>2537</v>
      </c>
      <c r="H1367" s="213">
        <v>2</v>
      </c>
      <c r="I1367" s="214"/>
      <c r="J1367" s="215">
        <f>ROUND(I1367*H1367,2)</f>
        <v>0</v>
      </c>
      <c r="K1367" s="211" t="s">
        <v>23</v>
      </c>
      <c r="L1367" s="62"/>
      <c r="M1367" s="216" t="s">
        <v>23</v>
      </c>
      <c r="N1367" s="217" t="s">
        <v>44</v>
      </c>
      <c r="O1367" s="43"/>
      <c r="P1367" s="218">
        <f>O1367*H1367</f>
        <v>0</v>
      </c>
      <c r="Q1367" s="218">
        <v>0</v>
      </c>
      <c r="R1367" s="218">
        <f>Q1367*H1367</f>
        <v>0</v>
      </c>
      <c r="S1367" s="218">
        <v>0</v>
      </c>
      <c r="T1367" s="219">
        <f>S1367*H1367</f>
        <v>0</v>
      </c>
      <c r="AR1367" s="25" t="s">
        <v>502</v>
      </c>
      <c r="AT1367" s="25" t="s">
        <v>498</v>
      </c>
      <c r="AU1367" s="25" t="s">
        <v>82</v>
      </c>
      <c r="AY1367" s="25" t="s">
        <v>492</v>
      </c>
      <c r="BE1367" s="220">
        <f>IF(N1367="základní",J1367,0)</f>
        <v>0</v>
      </c>
      <c r="BF1367" s="220">
        <f>IF(N1367="snížená",J1367,0)</f>
        <v>0</v>
      </c>
      <c r="BG1367" s="220">
        <f>IF(N1367="zákl. přenesená",J1367,0)</f>
        <v>0</v>
      </c>
      <c r="BH1367" s="220">
        <f>IF(N1367="sníž. přenesená",J1367,0)</f>
        <v>0</v>
      </c>
      <c r="BI1367" s="220">
        <f>IF(N1367="nulová",J1367,0)</f>
        <v>0</v>
      </c>
      <c r="BJ1367" s="25" t="s">
        <v>80</v>
      </c>
      <c r="BK1367" s="220">
        <f>ROUND(I1367*H1367,2)</f>
        <v>0</v>
      </c>
      <c r="BL1367" s="25" t="s">
        <v>502</v>
      </c>
      <c r="BM1367" s="25" t="s">
        <v>5707</v>
      </c>
    </row>
    <row r="1368" spans="2:65" s="1" customFormat="1">
      <c r="B1368" s="42"/>
      <c r="C1368" s="64"/>
      <c r="D1368" s="221" t="s">
        <v>506</v>
      </c>
      <c r="E1368" s="64"/>
      <c r="F1368" s="222" t="s">
        <v>13719</v>
      </c>
      <c r="G1368" s="64"/>
      <c r="H1368" s="64"/>
      <c r="I1368" s="177"/>
      <c r="J1368" s="64"/>
      <c r="K1368" s="64"/>
      <c r="L1368" s="62"/>
      <c r="M1368" s="223"/>
      <c r="N1368" s="43"/>
      <c r="O1368" s="43"/>
      <c r="P1368" s="43"/>
      <c r="Q1368" s="43"/>
      <c r="R1368" s="43"/>
      <c r="S1368" s="43"/>
      <c r="T1368" s="79"/>
      <c r="AT1368" s="25" t="s">
        <v>506</v>
      </c>
      <c r="AU1368" s="25" t="s">
        <v>82</v>
      </c>
    </row>
    <row r="1369" spans="2:65" s="1" customFormat="1" ht="24">
      <c r="B1369" s="42"/>
      <c r="C1369" s="64"/>
      <c r="D1369" s="227" t="s">
        <v>2254</v>
      </c>
      <c r="E1369" s="64"/>
      <c r="F1369" s="273" t="s">
        <v>13722</v>
      </c>
      <c r="G1369" s="64"/>
      <c r="H1369" s="64"/>
      <c r="I1369" s="177"/>
      <c r="J1369" s="64"/>
      <c r="K1369" s="64"/>
      <c r="L1369" s="62"/>
      <c r="M1369" s="223"/>
      <c r="N1369" s="43"/>
      <c r="O1369" s="43"/>
      <c r="P1369" s="43"/>
      <c r="Q1369" s="43"/>
      <c r="R1369" s="43"/>
      <c r="S1369" s="43"/>
      <c r="T1369" s="79"/>
      <c r="AT1369" s="25" t="s">
        <v>2254</v>
      </c>
      <c r="AU1369" s="25" t="s">
        <v>82</v>
      </c>
    </row>
    <row r="1370" spans="2:65" s="1" customFormat="1" ht="16.5" customHeight="1">
      <c r="B1370" s="42"/>
      <c r="C1370" s="209" t="s">
        <v>3621</v>
      </c>
      <c r="D1370" s="209" t="s">
        <v>498</v>
      </c>
      <c r="E1370" s="210" t="s">
        <v>13698</v>
      </c>
      <c r="F1370" s="211" t="s">
        <v>13699</v>
      </c>
      <c r="G1370" s="212" t="s">
        <v>2537</v>
      </c>
      <c r="H1370" s="213">
        <v>1</v>
      </c>
      <c r="I1370" s="214"/>
      <c r="J1370" s="215">
        <f>ROUND(I1370*H1370,2)</f>
        <v>0</v>
      </c>
      <c r="K1370" s="211" t="s">
        <v>23</v>
      </c>
      <c r="L1370" s="62"/>
      <c r="M1370" s="216" t="s">
        <v>23</v>
      </c>
      <c r="N1370" s="217" t="s">
        <v>44</v>
      </c>
      <c r="O1370" s="43"/>
      <c r="P1370" s="218">
        <f>O1370*H1370</f>
        <v>0</v>
      </c>
      <c r="Q1370" s="218">
        <v>0</v>
      </c>
      <c r="R1370" s="218">
        <f>Q1370*H1370</f>
        <v>0</v>
      </c>
      <c r="S1370" s="218">
        <v>0</v>
      </c>
      <c r="T1370" s="219">
        <f>S1370*H1370</f>
        <v>0</v>
      </c>
      <c r="AR1370" s="25" t="s">
        <v>502</v>
      </c>
      <c r="AT1370" s="25" t="s">
        <v>498</v>
      </c>
      <c r="AU1370" s="25" t="s">
        <v>82</v>
      </c>
      <c r="AY1370" s="25" t="s">
        <v>492</v>
      </c>
      <c r="BE1370" s="220">
        <f>IF(N1370="základní",J1370,0)</f>
        <v>0</v>
      </c>
      <c r="BF1370" s="220">
        <f>IF(N1370="snížená",J1370,0)</f>
        <v>0</v>
      </c>
      <c r="BG1370" s="220">
        <f>IF(N1370="zákl. přenesená",J1370,0)</f>
        <v>0</v>
      </c>
      <c r="BH1370" s="220">
        <f>IF(N1370="sníž. přenesená",J1370,0)</f>
        <v>0</v>
      </c>
      <c r="BI1370" s="220">
        <f>IF(N1370="nulová",J1370,0)</f>
        <v>0</v>
      </c>
      <c r="BJ1370" s="25" t="s">
        <v>80</v>
      </c>
      <c r="BK1370" s="220">
        <f>ROUND(I1370*H1370,2)</f>
        <v>0</v>
      </c>
      <c r="BL1370" s="25" t="s">
        <v>502</v>
      </c>
      <c r="BM1370" s="25" t="s">
        <v>5716</v>
      </c>
    </row>
    <row r="1371" spans="2:65" s="1" customFormat="1">
      <c r="B1371" s="42"/>
      <c r="C1371" s="64"/>
      <c r="D1371" s="221" t="s">
        <v>506</v>
      </c>
      <c r="E1371" s="64"/>
      <c r="F1371" s="222" t="s">
        <v>13699</v>
      </c>
      <c r="G1371" s="64"/>
      <c r="H1371" s="64"/>
      <c r="I1371" s="177"/>
      <c r="J1371" s="64"/>
      <c r="K1371" s="64"/>
      <c r="L1371" s="62"/>
      <c r="M1371" s="223"/>
      <c r="N1371" s="43"/>
      <c r="O1371" s="43"/>
      <c r="P1371" s="43"/>
      <c r="Q1371" s="43"/>
      <c r="R1371" s="43"/>
      <c r="S1371" s="43"/>
      <c r="T1371" s="79"/>
      <c r="AT1371" s="25" t="s">
        <v>506</v>
      </c>
      <c r="AU1371" s="25" t="s">
        <v>82</v>
      </c>
    </row>
    <row r="1372" spans="2:65" s="1" customFormat="1" ht="60">
      <c r="B1372" s="42"/>
      <c r="C1372" s="64"/>
      <c r="D1372" s="227" t="s">
        <v>2254</v>
      </c>
      <c r="E1372" s="64"/>
      <c r="F1372" s="273" t="s">
        <v>13700</v>
      </c>
      <c r="G1372" s="64"/>
      <c r="H1372" s="64"/>
      <c r="I1372" s="177"/>
      <c r="J1372" s="64"/>
      <c r="K1372" s="64"/>
      <c r="L1372" s="62"/>
      <c r="M1372" s="223"/>
      <c r="N1372" s="43"/>
      <c r="O1372" s="43"/>
      <c r="P1372" s="43"/>
      <c r="Q1372" s="43"/>
      <c r="R1372" s="43"/>
      <c r="S1372" s="43"/>
      <c r="T1372" s="79"/>
      <c r="AT1372" s="25" t="s">
        <v>2254</v>
      </c>
      <c r="AU1372" s="25" t="s">
        <v>82</v>
      </c>
    </row>
    <row r="1373" spans="2:65" s="1" customFormat="1" ht="16.5" customHeight="1">
      <c r="B1373" s="42"/>
      <c r="C1373" s="209" t="s">
        <v>3629</v>
      </c>
      <c r="D1373" s="209" t="s">
        <v>498</v>
      </c>
      <c r="E1373" s="210" t="s">
        <v>13695</v>
      </c>
      <c r="F1373" s="211" t="s">
        <v>13696</v>
      </c>
      <c r="G1373" s="212" t="s">
        <v>2537</v>
      </c>
      <c r="H1373" s="213">
        <v>1</v>
      </c>
      <c r="I1373" s="214"/>
      <c r="J1373" s="215">
        <f>ROUND(I1373*H1373,2)</f>
        <v>0</v>
      </c>
      <c r="K1373" s="211" t="s">
        <v>23</v>
      </c>
      <c r="L1373" s="62"/>
      <c r="M1373" s="216" t="s">
        <v>23</v>
      </c>
      <c r="N1373" s="217" t="s">
        <v>44</v>
      </c>
      <c r="O1373" s="43"/>
      <c r="P1373" s="218">
        <f>O1373*H1373</f>
        <v>0</v>
      </c>
      <c r="Q1373" s="218">
        <v>0</v>
      </c>
      <c r="R1373" s="218">
        <f>Q1373*H1373</f>
        <v>0</v>
      </c>
      <c r="S1373" s="218">
        <v>0</v>
      </c>
      <c r="T1373" s="219">
        <f>S1373*H1373</f>
        <v>0</v>
      </c>
      <c r="AR1373" s="25" t="s">
        <v>502</v>
      </c>
      <c r="AT1373" s="25" t="s">
        <v>498</v>
      </c>
      <c r="AU1373" s="25" t="s">
        <v>82</v>
      </c>
      <c r="AY1373" s="25" t="s">
        <v>492</v>
      </c>
      <c r="BE1373" s="220">
        <f>IF(N1373="základní",J1373,0)</f>
        <v>0</v>
      </c>
      <c r="BF1373" s="220">
        <f>IF(N1373="snížená",J1373,0)</f>
        <v>0</v>
      </c>
      <c r="BG1373" s="220">
        <f>IF(N1373="zákl. přenesená",J1373,0)</f>
        <v>0</v>
      </c>
      <c r="BH1373" s="220">
        <f>IF(N1373="sníž. přenesená",J1373,0)</f>
        <v>0</v>
      </c>
      <c r="BI1373" s="220">
        <f>IF(N1373="nulová",J1373,0)</f>
        <v>0</v>
      </c>
      <c r="BJ1373" s="25" t="s">
        <v>80</v>
      </c>
      <c r="BK1373" s="220">
        <f>ROUND(I1373*H1373,2)</f>
        <v>0</v>
      </c>
      <c r="BL1373" s="25" t="s">
        <v>502</v>
      </c>
      <c r="BM1373" s="25" t="s">
        <v>5725</v>
      </c>
    </row>
    <row r="1374" spans="2:65" s="1" customFormat="1">
      <c r="B1374" s="42"/>
      <c r="C1374" s="64"/>
      <c r="D1374" s="221" t="s">
        <v>506</v>
      </c>
      <c r="E1374" s="64"/>
      <c r="F1374" s="222" t="s">
        <v>13696</v>
      </c>
      <c r="G1374" s="64"/>
      <c r="H1374" s="64"/>
      <c r="I1374" s="177"/>
      <c r="J1374" s="64"/>
      <c r="K1374" s="64"/>
      <c r="L1374" s="62"/>
      <c r="M1374" s="223"/>
      <c r="N1374" s="43"/>
      <c r="O1374" s="43"/>
      <c r="P1374" s="43"/>
      <c r="Q1374" s="43"/>
      <c r="R1374" s="43"/>
      <c r="S1374" s="43"/>
      <c r="T1374" s="79"/>
      <c r="AT1374" s="25" t="s">
        <v>506</v>
      </c>
      <c r="AU1374" s="25" t="s">
        <v>82</v>
      </c>
    </row>
    <row r="1375" spans="2:65" s="1" customFormat="1" ht="48">
      <c r="B1375" s="42"/>
      <c r="C1375" s="64"/>
      <c r="D1375" s="227" t="s">
        <v>2254</v>
      </c>
      <c r="E1375" s="64"/>
      <c r="F1375" s="273" t="s">
        <v>13697</v>
      </c>
      <c r="G1375" s="64"/>
      <c r="H1375" s="64"/>
      <c r="I1375" s="177"/>
      <c r="J1375" s="64"/>
      <c r="K1375" s="64"/>
      <c r="L1375" s="62"/>
      <c r="M1375" s="223"/>
      <c r="N1375" s="43"/>
      <c r="O1375" s="43"/>
      <c r="P1375" s="43"/>
      <c r="Q1375" s="43"/>
      <c r="R1375" s="43"/>
      <c r="S1375" s="43"/>
      <c r="T1375" s="79"/>
      <c r="AT1375" s="25" t="s">
        <v>2254</v>
      </c>
      <c r="AU1375" s="25" t="s">
        <v>82</v>
      </c>
    </row>
    <row r="1376" spans="2:65" s="1" customFormat="1" ht="16.5" customHeight="1">
      <c r="B1376" s="42"/>
      <c r="C1376" s="209" t="s">
        <v>3635</v>
      </c>
      <c r="D1376" s="209" t="s">
        <v>498</v>
      </c>
      <c r="E1376" s="210" t="s">
        <v>13723</v>
      </c>
      <c r="F1376" s="211" t="s">
        <v>13724</v>
      </c>
      <c r="G1376" s="212" t="s">
        <v>2537</v>
      </c>
      <c r="H1376" s="213">
        <v>1</v>
      </c>
      <c r="I1376" s="214"/>
      <c r="J1376" s="215">
        <f>ROUND(I1376*H1376,2)</f>
        <v>0</v>
      </c>
      <c r="K1376" s="211" t="s">
        <v>23</v>
      </c>
      <c r="L1376" s="62"/>
      <c r="M1376" s="216" t="s">
        <v>23</v>
      </c>
      <c r="N1376" s="217" t="s">
        <v>44</v>
      </c>
      <c r="O1376" s="43"/>
      <c r="P1376" s="218">
        <f>O1376*H1376</f>
        <v>0</v>
      </c>
      <c r="Q1376" s="218">
        <v>0</v>
      </c>
      <c r="R1376" s="218">
        <f>Q1376*H1376</f>
        <v>0</v>
      </c>
      <c r="S1376" s="218">
        <v>0</v>
      </c>
      <c r="T1376" s="219">
        <f>S1376*H1376</f>
        <v>0</v>
      </c>
      <c r="AR1376" s="25" t="s">
        <v>502</v>
      </c>
      <c r="AT1376" s="25" t="s">
        <v>498</v>
      </c>
      <c r="AU1376" s="25" t="s">
        <v>82</v>
      </c>
      <c r="AY1376" s="25" t="s">
        <v>492</v>
      </c>
      <c r="BE1376" s="220">
        <f>IF(N1376="základní",J1376,0)</f>
        <v>0</v>
      </c>
      <c r="BF1376" s="220">
        <f>IF(N1376="snížená",J1376,0)</f>
        <v>0</v>
      </c>
      <c r="BG1376" s="220">
        <f>IF(N1376="zákl. přenesená",J1376,0)</f>
        <v>0</v>
      </c>
      <c r="BH1376" s="220">
        <f>IF(N1376="sníž. přenesená",J1376,0)</f>
        <v>0</v>
      </c>
      <c r="BI1376" s="220">
        <f>IF(N1376="nulová",J1376,0)</f>
        <v>0</v>
      </c>
      <c r="BJ1376" s="25" t="s">
        <v>80</v>
      </c>
      <c r="BK1376" s="220">
        <f>ROUND(I1376*H1376,2)</f>
        <v>0</v>
      </c>
      <c r="BL1376" s="25" t="s">
        <v>502</v>
      </c>
      <c r="BM1376" s="25" t="s">
        <v>5733</v>
      </c>
    </row>
    <row r="1377" spans="2:65" s="1" customFormat="1">
      <c r="B1377" s="42"/>
      <c r="C1377" s="64"/>
      <c r="D1377" s="221" t="s">
        <v>506</v>
      </c>
      <c r="E1377" s="64"/>
      <c r="F1377" s="222" t="s">
        <v>13724</v>
      </c>
      <c r="G1377" s="64"/>
      <c r="H1377" s="64"/>
      <c r="I1377" s="177"/>
      <c r="J1377" s="64"/>
      <c r="K1377" s="64"/>
      <c r="L1377" s="62"/>
      <c r="M1377" s="223"/>
      <c r="N1377" s="43"/>
      <c r="O1377" s="43"/>
      <c r="P1377" s="43"/>
      <c r="Q1377" s="43"/>
      <c r="R1377" s="43"/>
      <c r="S1377" s="43"/>
      <c r="T1377" s="79"/>
      <c r="AT1377" s="25" t="s">
        <v>506</v>
      </c>
      <c r="AU1377" s="25" t="s">
        <v>82</v>
      </c>
    </row>
    <row r="1378" spans="2:65" s="1" customFormat="1" ht="60">
      <c r="B1378" s="42"/>
      <c r="C1378" s="64"/>
      <c r="D1378" s="227" t="s">
        <v>2254</v>
      </c>
      <c r="E1378" s="64"/>
      <c r="F1378" s="273" t="s">
        <v>13725</v>
      </c>
      <c r="G1378" s="64"/>
      <c r="H1378" s="64"/>
      <c r="I1378" s="177"/>
      <c r="J1378" s="64"/>
      <c r="K1378" s="64"/>
      <c r="L1378" s="62"/>
      <c r="M1378" s="223"/>
      <c r="N1378" s="43"/>
      <c r="O1378" s="43"/>
      <c r="P1378" s="43"/>
      <c r="Q1378" s="43"/>
      <c r="R1378" s="43"/>
      <c r="S1378" s="43"/>
      <c r="T1378" s="79"/>
      <c r="AT1378" s="25" t="s">
        <v>2254</v>
      </c>
      <c r="AU1378" s="25" t="s">
        <v>82</v>
      </c>
    </row>
    <row r="1379" spans="2:65" s="1" customFormat="1" ht="16.5" customHeight="1">
      <c r="B1379" s="42"/>
      <c r="C1379" s="209" t="s">
        <v>3640</v>
      </c>
      <c r="D1379" s="209" t="s">
        <v>498</v>
      </c>
      <c r="E1379" s="210" t="s">
        <v>13627</v>
      </c>
      <c r="F1379" s="211" t="s">
        <v>13628</v>
      </c>
      <c r="G1379" s="212" t="s">
        <v>2537</v>
      </c>
      <c r="H1379" s="213">
        <v>1</v>
      </c>
      <c r="I1379" s="214"/>
      <c r="J1379" s="215">
        <f>ROUND(I1379*H1379,2)</f>
        <v>0</v>
      </c>
      <c r="K1379" s="211" t="s">
        <v>23</v>
      </c>
      <c r="L1379" s="62"/>
      <c r="M1379" s="216" t="s">
        <v>23</v>
      </c>
      <c r="N1379" s="217" t="s">
        <v>44</v>
      </c>
      <c r="O1379" s="43"/>
      <c r="P1379" s="218">
        <f>O1379*H1379</f>
        <v>0</v>
      </c>
      <c r="Q1379" s="218">
        <v>0</v>
      </c>
      <c r="R1379" s="218">
        <f>Q1379*H1379</f>
        <v>0</v>
      </c>
      <c r="S1379" s="218">
        <v>0</v>
      </c>
      <c r="T1379" s="219">
        <f>S1379*H1379</f>
        <v>0</v>
      </c>
      <c r="AR1379" s="25" t="s">
        <v>502</v>
      </c>
      <c r="AT1379" s="25" t="s">
        <v>498</v>
      </c>
      <c r="AU1379" s="25" t="s">
        <v>82</v>
      </c>
      <c r="AY1379" s="25" t="s">
        <v>492</v>
      </c>
      <c r="BE1379" s="220">
        <f>IF(N1379="základní",J1379,0)</f>
        <v>0</v>
      </c>
      <c r="BF1379" s="220">
        <f>IF(N1379="snížená",J1379,0)</f>
        <v>0</v>
      </c>
      <c r="BG1379" s="220">
        <f>IF(N1379="zákl. přenesená",J1379,0)</f>
        <v>0</v>
      </c>
      <c r="BH1379" s="220">
        <f>IF(N1379="sníž. přenesená",J1379,0)</f>
        <v>0</v>
      </c>
      <c r="BI1379" s="220">
        <f>IF(N1379="nulová",J1379,0)</f>
        <v>0</v>
      </c>
      <c r="BJ1379" s="25" t="s">
        <v>80</v>
      </c>
      <c r="BK1379" s="220">
        <f>ROUND(I1379*H1379,2)</f>
        <v>0</v>
      </c>
      <c r="BL1379" s="25" t="s">
        <v>502</v>
      </c>
      <c r="BM1379" s="25" t="s">
        <v>5741</v>
      </c>
    </row>
    <row r="1380" spans="2:65" s="1" customFormat="1">
      <c r="B1380" s="42"/>
      <c r="C1380" s="64"/>
      <c r="D1380" s="221" t="s">
        <v>506</v>
      </c>
      <c r="E1380" s="64"/>
      <c r="F1380" s="222" t="s">
        <v>13628</v>
      </c>
      <c r="G1380" s="64"/>
      <c r="H1380" s="64"/>
      <c r="I1380" s="177"/>
      <c r="J1380" s="64"/>
      <c r="K1380" s="64"/>
      <c r="L1380" s="62"/>
      <c r="M1380" s="223"/>
      <c r="N1380" s="43"/>
      <c r="O1380" s="43"/>
      <c r="P1380" s="43"/>
      <c r="Q1380" s="43"/>
      <c r="R1380" s="43"/>
      <c r="S1380" s="43"/>
      <c r="T1380" s="79"/>
      <c r="AT1380" s="25" t="s">
        <v>506</v>
      </c>
      <c r="AU1380" s="25" t="s">
        <v>82</v>
      </c>
    </row>
    <row r="1381" spans="2:65" s="1" customFormat="1" ht="60">
      <c r="B1381" s="42"/>
      <c r="C1381" s="64"/>
      <c r="D1381" s="227" t="s">
        <v>2254</v>
      </c>
      <c r="E1381" s="64"/>
      <c r="F1381" s="273" t="s">
        <v>13629</v>
      </c>
      <c r="G1381" s="64"/>
      <c r="H1381" s="64"/>
      <c r="I1381" s="177"/>
      <c r="J1381" s="64"/>
      <c r="K1381" s="64"/>
      <c r="L1381" s="62"/>
      <c r="M1381" s="223"/>
      <c r="N1381" s="43"/>
      <c r="O1381" s="43"/>
      <c r="P1381" s="43"/>
      <c r="Q1381" s="43"/>
      <c r="R1381" s="43"/>
      <c r="S1381" s="43"/>
      <c r="T1381" s="79"/>
      <c r="AT1381" s="25" t="s">
        <v>2254</v>
      </c>
      <c r="AU1381" s="25" t="s">
        <v>82</v>
      </c>
    </row>
    <row r="1382" spans="2:65" s="1" customFormat="1" ht="16.5" customHeight="1">
      <c r="B1382" s="42"/>
      <c r="C1382" s="209" t="s">
        <v>3644</v>
      </c>
      <c r="D1382" s="209" t="s">
        <v>498</v>
      </c>
      <c r="E1382" s="210" t="s">
        <v>13726</v>
      </c>
      <c r="F1382" s="211" t="s">
        <v>13727</v>
      </c>
      <c r="G1382" s="212" t="s">
        <v>2537</v>
      </c>
      <c r="H1382" s="213">
        <v>2</v>
      </c>
      <c r="I1382" s="214"/>
      <c r="J1382" s="215">
        <f>ROUND(I1382*H1382,2)</f>
        <v>0</v>
      </c>
      <c r="K1382" s="211" t="s">
        <v>23</v>
      </c>
      <c r="L1382" s="62"/>
      <c r="M1382" s="216" t="s">
        <v>23</v>
      </c>
      <c r="N1382" s="217" t="s">
        <v>44</v>
      </c>
      <c r="O1382" s="43"/>
      <c r="P1382" s="218">
        <f>O1382*H1382</f>
        <v>0</v>
      </c>
      <c r="Q1382" s="218">
        <v>0</v>
      </c>
      <c r="R1382" s="218">
        <f>Q1382*H1382</f>
        <v>0</v>
      </c>
      <c r="S1382" s="218">
        <v>0</v>
      </c>
      <c r="T1382" s="219">
        <f>S1382*H1382</f>
        <v>0</v>
      </c>
      <c r="AR1382" s="25" t="s">
        <v>502</v>
      </c>
      <c r="AT1382" s="25" t="s">
        <v>498</v>
      </c>
      <c r="AU1382" s="25" t="s">
        <v>82</v>
      </c>
      <c r="AY1382" s="25" t="s">
        <v>492</v>
      </c>
      <c r="BE1382" s="220">
        <f>IF(N1382="základní",J1382,0)</f>
        <v>0</v>
      </c>
      <c r="BF1382" s="220">
        <f>IF(N1382="snížená",J1382,0)</f>
        <v>0</v>
      </c>
      <c r="BG1382" s="220">
        <f>IF(N1382="zákl. přenesená",J1382,0)</f>
        <v>0</v>
      </c>
      <c r="BH1382" s="220">
        <f>IF(N1382="sníž. přenesená",J1382,0)</f>
        <v>0</v>
      </c>
      <c r="BI1382" s="220">
        <f>IF(N1382="nulová",J1382,0)</f>
        <v>0</v>
      </c>
      <c r="BJ1382" s="25" t="s">
        <v>80</v>
      </c>
      <c r="BK1382" s="220">
        <f>ROUND(I1382*H1382,2)</f>
        <v>0</v>
      </c>
      <c r="BL1382" s="25" t="s">
        <v>502</v>
      </c>
      <c r="BM1382" s="25" t="s">
        <v>5749</v>
      </c>
    </row>
    <row r="1383" spans="2:65" s="1" customFormat="1">
      <c r="B1383" s="42"/>
      <c r="C1383" s="64"/>
      <c r="D1383" s="221" t="s">
        <v>506</v>
      </c>
      <c r="E1383" s="64"/>
      <c r="F1383" s="222" t="s">
        <v>13727</v>
      </c>
      <c r="G1383" s="64"/>
      <c r="H1383" s="64"/>
      <c r="I1383" s="177"/>
      <c r="J1383" s="64"/>
      <c r="K1383" s="64"/>
      <c r="L1383" s="62"/>
      <c r="M1383" s="223"/>
      <c r="N1383" s="43"/>
      <c r="O1383" s="43"/>
      <c r="P1383" s="43"/>
      <c r="Q1383" s="43"/>
      <c r="R1383" s="43"/>
      <c r="S1383" s="43"/>
      <c r="T1383" s="79"/>
      <c r="AT1383" s="25" t="s">
        <v>506</v>
      </c>
      <c r="AU1383" s="25" t="s">
        <v>82</v>
      </c>
    </row>
    <row r="1384" spans="2:65" s="1" customFormat="1" ht="36">
      <c r="B1384" s="42"/>
      <c r="C1384" s="64"/>
      <c r="D1384" s="227" t="s">
        <v>2254</v>
      </c>
      <c r="E1384" s="64"/>
      <c r="F1384" s="273" t="s">
        <v>13728</v>
      </c>
      <c r="G1384" s="64"/>
      <c r="H1384" s="64"/>
      <c r="I1384" s="177"/>
      <c r="J1384" s="64"/>
      <c r="K1384" s="64"/>
      <c r="L1384" s="62"/>
      <c r="M1384" s="223"/>
      <c r="N1384" s="43"/>
      <c r="O1384" s="43"/>
      <c r="P1384" s="43"/>
      <c r="Q1384" s="43"/>
      <c r="R1384" s="43"/>
      <c r="S1384" s="43"/>
      <c r="T1384" s="79"/>
      <c r="AT1384" s="25" t="s">
        <v>2254</v>
      </c>
      <c r="AU1384" s="25" t="s">
        <v>82</v>
      </c>
    </row>
    <row r="1385" spans="2:65" s="1" customFormat="1" ht="16.5" customHeight="1">
      <c r="B1385" s="42"/>
      <c r="C1385" s="209" t="s">
        <v>3649</v>
      </c>
      <c r="D1385" s="209" t="s">
        <v>498</v>
      </c>
      <c r="E1385" s="210" t="s">
        <v>13630</v>
      </c>
      <c r="F1385" s="211" t="s">
        <v>13631</v>
      </c>
      <c r="G1385" s="212" t="s">
        <v>13632</v>
      </c>
      <c r="H1385" s="213">
        <v>1</v>
      </c>
      <c r="I1385" s="214"/>
      <c r="J1385" s="215">
        <f>ROUND(I1385*H1385,2)</f>
        <v>0</v>
      </c>
      <c r="K1385" s="211" t="s">
        <v>23</v>
      </c>
      <c r="L1385" s="62"/>
      <c r="M1385" s="216" t="s">
        <v>23</v>
      </c>
      <c r="N1385" s="217" t="s">
        <v>44</v>
      </c>
      <c r="O1385" s="43"/>
      <c r="P1385" s="218">
        <f>O1385*H1385</f>
        <v>0</v>
      </c>
      <c r="Q1385" s="218">
        <v>0</v>
      </c>
      <c r="R1385" s="218">
        <f>Q1385*H1385</f>
        <v>0</v>
      </c>
      <c r="S1385" s="218">
        <v>0</v>
      </c>
      <c r="T1385" s="219">
        <f>S1385*H1385</f>
        <v>0</v>
      </c>
      <c r="AR1385" s="25" t="s">
        <v>502</v>
      </c>
      <c r="AT1385" s="25" t="s">
        <v>498</v>
      </c>
      <c r="AU1385" s="25" t="s">
        <v>82</v>
      </c>
      <c r="AY1385" s="25" t="s">
        <v>492</v>
      </c>
      <c r="BE1385" s="220">
        <f>IF(N1385="základní",J1385,0)</f>
        <v>0</v>
      </c>
      <c r="BF1385" s="220">
        <f>IF(N1385="snížená",J1385,0)</f>
        <v>0</v>
      </c>
      <c r="BG1385" s="220">
        <f>IF(N1385="zákl. přenesená",J1385,0)</f>
        <v>0</v>
      </c>
      <c r="BH1385" s="220">
        <f>IF(N1385="sníž. přenesená",J1385,0)</f>
        <v>0</v>
      </c>
      <c r="BI1385" s="220">
        <f>IF(N1385="nulová",J1385,0)</f>
        <v>0</v>
      </c>
      <c r="BJ1385" s="25" t="s">
        <v>80</v>
      </c>
      <c r="BK1385" s="220">
        <f>ROUND(I1385*H1385,2)</f>
        <v>0</v>
      </c>
      <c r="BL1385" s="25" t="s">
        <v>502</v>
      </c>
      <c r="BM1385" s="25" t="s">
        <v>5757</v>
      </c>
    </row>
    <row r="1386" spans="2:65" s="1" customFormat="1">
      <c r="B1386" s="42"/>
      <c r="C1386" s="64"/>
      <c r="D1386" s="221" t="s">
        <v>506</v>
      </c>
      <c r="E1386" s="64"/>
      <c r="F1386" s="222" t="s">
        <v>13631</v>
      </c>
      <c r="G1386" s="64"/>
      <c r="H1386" s="64"/>
      <c r="I1386" s="177"/>
      <c r="J1386" s="64"/>
      <c r="K1386" s="64"/>
      <c r="L1386" s="62"/>
      <c r="M1386" s="223"/>
      <c r="N1386" s="43"/>
      <c r="O1386" s="43"/>
      <c r="P1386" s="43"/>
      <c r="Q1386" s="43"/>
      <c r="R1386" s="43"/>
      <c r="S1386" s="43"/>
      <c r="T1386" s="79"/>
      <c r="AT1386" s="25" t="s">
        <v>506</v>
      </c>
      <c r="AU1386" s="25" t="s">
        <v>82</v>
      </c>
    </row>
    <row r="1387" spans="2:65" s="1" customFormat="1" ht="36">
      <c r="B1387" s="42"/>
      <c r="C1387" s="64"/>
      <c r="D1387" s="227" t="s">
        <v>2254</v>
      </c>
      <c r="E1387" s="64"/>
      <c r="F1387" s="273" t="s">
        <v>13633</v>
      </c>
      <c r="G1387" s="64"/>
      <c r="H1387" s="64"/>
      <c r="I1387" s="177"/>
      <c r="J1387" s="64"/>
      <c r="K1387" s="64"/>
      <c r="L1387" s="62"/>
      <c r="M1387" s="223"/>
      <c r="N1387" s="43"/>
      <c r="O1387" s="43"/>
      <c r="P1387" s="43"/>
      <c r="Q1387" s="43"/>
      <c r="R1387" s="43"/>
      <c r="S1387" s="43"/>
      <c r="T1387" s="79"/>
      <c r="AT1387" s="25" t="s">
        <v>2254</v>
      </c>
      <c r="AU1387" s="25" t="s">
        <v>82</v>
      </c>
    </row>
    <row r="1388" spans="2:65" s="1" customFormat="1" ht="16.5" customHeight="1">
      <c r="B1388" s="42"/>
      <c r="C1388" s="209" t="s">
        <v>3655</v>
      </c>
      <c r="D1388" s="209" t="s">
        <v>498</v>
      </c>
      <c r="E1388" s="210" t="s">
        <v>13732</v>
      </c>
      <c r="F1388" s="211" t="s">
        <v>13733</v>
      </c>
      <c r="G1388" s="212" t="s">
        <v>2537</v>
      </c>
      <c r="H1388" s="213">
        <v>1</v>
      </c>
      <c r="I1388" s="214"/>
      <c r="J1388" s="215">
        <f>ROUND(I1388*H1388,2)</f>
        <v>0</v>
      </c>
      <c r="K1388" s="211" t="s">
        <v>23</v>
      </c>
      <c r="L1388" s="62"/>
      <c r="M1388" s="216" t="s">
        <v>23</v>
      </c>
      <c r="N1388" s="217" t="s">
        <v>44</v>
      </c>
      <c r="O1388" s="43"/>
      <c r="P1388" s="218">
        <f>O1388*H1388</f>
        <v>0</v>
      </c>
      <c r="Q1388" s="218">
        <v>0</v>
      </c>
      <c r="R1388" s="218">
        <f>Q1388*H1388</f>
        <v>0</v>
      </c>
      <c r="S1388" s="218">
        <v>0</v>
      </c>
      <c r="T1388" s="219">
        <f>S1388*H1388</f>
        <v>0</v>
      </c>
      <c r="AR1388" s="25" t="s">
        <v>502</v>
      </c>
      <c r="AT1388" s="25" t="s">
        <v>498</v>
      </c>
      <c r="AU1388" s="25" t="s">
        <v>82</v>
      </c>
      <c r="AY1388" s="25" t="s">
        <v>492</v>
      </c>
      <c r="BE1388" s="220">
        <f>IF(N1388="základní",J1388,0)</f>
        <v>0</v>
      </c>
      <c r="BF1388" s="220">
        <f>IF(N1388="snížená",J1388,0)</f>
        <v>0</v>
      </c>
      <c r="BG1388" s="220">
        <f>IF(N1388="zákl. přenesená",J1388,0)</f>
        <v>0</v>
      </c>
      <c r="BH1388" s="220">
        <f>IF(N1388="sníž. přenesená",J1388,0)</f>
        <v>0</v>
      </c>
      <c r="BI1388" s="220">
        <f>IF(N1388="nulová",J1388,0)</f>
        <v>0</v>
      </c>
      <c r="BJ1388" s="25" t="s">
        <v>80</v>
      </c>
      <c r="BK1388" s="220">
        <f>ROUND(I1388*H1388,2)</f>
        <v>0</v>
      </c>
      <c r="BL1388" s="25" t="s">
        <v>502</v>
      </c>
      <c r="BM1388" s="25" t="s">
        <v>5765</v>
      </c>
    </row>
    <row r="1389" spans="2:65" s="1" customFormat="1">
      <c r="B1389" s="42"/>
      <c r="C1389" s="64"/>
      <c r="D1389" s="221" t="s">
        <v>506</v>
      </c>
      <c r="E1389" s="64"/>
      <c r="F1389" s="222" t="s">
        <v>13733</v>
      </c>
      <c r="G1389" s="64"/>
      <c r="H1389" s="64"/>
      <c r="I1389" s="177"/>
      <c r="J1389" s="64"/>
      <c r="K1389" s="64"/>
      <c r="L1389" s="62"/>
      <c r="M1389" s="223"/>
      <c r="N1389" s="43"/>
      <c r="O1389" s="43"/>
      <c r="P1389" s="43"/>
      <c r="Q1389" s="43"/>
      <c r="R1389" s="43"/>
      <c r="S1389" s="43"/>
      <c r="T1389" s="79"/>
      <c r="AT1389" s="25" t="s">
        <v>506</v>
      </c>
      <c r="AU1389" s="25" t="s">
        <v>82</v>
      </c>
    </row>
    <row r="1390" spans="2:65" s="1" customFormat="1" ht="36">
      <c r="B1390" s="42"/>
      <c r="C1390" s="64"/>
      <c r="D1390" s="227" t="s">
        <v>2254</v>
      </c>
      <c r="E1390" s="64"/>
      <c r="F1390" s="273" t="s">
        <v>13734</v>
      </c>
      <c r="G1390" s="64"/>
      <c r="H1390" s="64"/>
      <c r="I1390" s="177"/>
      <c r="J1390" s="64"/>
      <c r="K1390" s="64"/>
      <c r="L1390" s="62"/>
      <c r="M1390" s="223"/>
      <c r="N1390" s="43"/>
      <c r="O1390" s="43"/>
      <c r="P1390" s="43"/>
      <c r="Q1390" s="43"/>
      <c r="R1390" s="43"/>
      <c r="S1390" s="43"/>
      <c r="T1390" s="79"/>
      <c r="AT1390" s="25" t="s">
        <v>2254</v>
      </c>
      <c r="AU1390" s="25" t="s">
        <v>82</v>
      </c>
    </row>
    <row r="1391" spans="2:65" s="1" customFormat="1" ht="16.5" customHeight="1">
      <c r="B1391" s="42"/>
      <c r="C1391" s="209" t="s">
        <v>3664</v>
      </c>
      <c r="D1391" s="209" t="s">
        <v>498</v>
      </c>
      <c r="E1391" s="210" t="s">
        <v>13634</v>
      </c>
      <c r="F1391" s="211" t="s">
        <v>13635</v>
      </c>
      <c r="G1391" s="212" t="s">
        <v>2537</v>
      </c>
      <c r="H1391" s="213">
        <v>1</v>
      </c>
      <c r="I1391" s="214"/>
      <c r="J1391" s="215">
        <f>ROUND(I1391*H1391,2)</f>
        <v>0</v>
      </c>
      <c r="K1391" s="211" t="s">
        <v>23</v>
      </c>
      <c r="L1391" s="62"/>
      <c r="M1391" s="216" t="s">
        <v>23</v>
      </c>
      <c r="N1391" s="217" t="s">
        <v>44</v>
      </c>
      <c r="O1391" s="43"/>
      <c r="P1391" s="218">
        <f>O1391*H1391</f>
        <v>0</v>
      </c>
      <c r="Q1391" s="218">
        <v>0</v>
      </c>
      <c r="R1391" s="218">
        <f>Q1391*H1391</f>
        <v>0</v>
      </c>
      <c r="S1391" s="218">
        <v>0</v>
      </c>
      <c r="T1391" s="219">
        <f>S1391*H1391</f>
        <v>0</v>
      </c>
      <c r="AR1391" s="25" t="s">
        <v>502</v>
      </c>
      <c r="AT1391" s="25" t="s">
        <v>498</v>
      </c>
      <c r="AU1391" s="25" t="s">
        <v>82</v>
      </c>
      <c r="AY1391" s="25" t="s">
        <v>492</v>
      </c>
      <c r="BE1391" s="220">
        <f>IF(N1391="základní",J1391,0)</f>
        <v>0</v>
      </c>
      <c r="BF1391" s="220">
        <f>IF(N1391="snížená",J1391,0)</f>
        <v>0</v>
      </c>
      <c r="BG1391" s="220">
        <f>IF(N1391="zákl. přenesená",J1391,0)</f>
        <v>0</v>
      </c>
      <c r="BH1391" s="220">
        <f>IF(N1391="sníž. přenesená",J1391,0)</f>
        <v>0</v>
      </c>
      <c r="BI1391" s="220">
        <f>IF(N1391="nulová",J1391,0)</f>
        <v>0</v>
      </c>
      <c r="BJ1391" s="25" t="s">
        <v>80</v>
      </c>
      <c r="BK1391" s="220">
        <f>ROUND(I1391*H1391,2)</f>
        <v>0</v>
      </c>
      <c r="BL1391" s="25" t="s">
        <v>502</v>
      </c>
      <c r="BM1391" s="25" t="s">
        <v>5773</v>
      </c>
    </row>
    <row r="1392" spans="2:65" s="1" customFormat="1">
      <c r="B1392" s="42"/>
      <c r="C1392" s="64"/>
      <c r="D1392" s="221" t="s">
        <v>506</v>
      </c>
      <c r="E1392" s="64"/>
      <c r="F1392" s="222" t="s">
        <v>13635</v>
      </c>
      <c r="G1392" s="64"/>
      <c r="H1392" s="64"/>
      <c r="I1392" s="177"/>
      <c r="J1392" s="64"/>
      <c r="K1392" s="64"/>
      <c r="L1392" s="62"/>
      <c r="M1392" s="223"/>
      <c r="N1392" s="43"/>
      <c r="O1392" s="43"/>
      <c r="P1392" s="43"/>
      <c r="Q1392" s="43"/>
      <c r="R1392" s="43"/>
      <c r="S1392" s="43"/>
      <c r="T1392" s="79"/>
      <c r="AT1392" s="25" t="s">
        <v>506</v>
      </c>
      <c r="AU1392" s="25" t="s">
        <v>82</v>
      </c>
    </row>
    <row r="1393" spans="2:65" s="1" customFormat="1" ht="60">
      <c r="B1393" s="42"/>
      <c r="C1393" s="64"/>
      <c r="D1393" s="227" t="s">
        <v>2254</v>
      </c>
      <c r="E1393" s="64"/>
      <c r="F1393" s="273" t="s">
        <v>13636</v>
      </c>
      <c r="G1393" s="64"/>
      <c r="H1393" s="64"/>
      <c r="I1393" s="177"/>
      <c r="J1393" s="64"/>
      <c r="K1393" s="64"/>
      <c r="L1393" s="62"/>
      <c r="M1393" s="223"/>
      <c r="N1393" s="43"/>
      <c r="O1393" s="43"/>
      <c r="P1393" s="43"/>
      <c r="Q1393" s="43"/>
      <c r="R1393" s="43"/>
      <c r="S1393" s="43"/>
      <c r="T1393" s="79"/>
      <c r="AT1393" s="25" t="s">
        <v>2254</v>
      </c>
      <c r="AU1393" s="25" t="s">
        <v>82</v>
      </c>
    </row>
    <row r="1394" spans="2:65" s="1" customFormat="1" ht="16.5" customHeight="1">
      <c r="B1394" s="42"/>
      <c r="C1394" s="209" t="s">
        <v>3683</v>
      </c>
      <c r="D1394" s="209" t="s">
        <v>498</v>
      </c>
      <c r="E1394" s="210" t="s">
        <v>13735</v>
      </c>
      <c r="F1394" s="211" t="s">
        <v>13736</v>
      </c>
      <c r="G1394" s="212" t="s">
        <v>2537</v>
      </c>
      <c r="H1394" s="213">
        <v>1</v>
      </c>
      <c r="I1394" s="214"/>
      <c r="J1394" s="215">
        <f>ROUND(I1394*H1394,2)</f>
        <v>0</v>
      </c>
      <c r="K1394" s="211" t="s">
        <v>23</v>
      </c>
      <c r="L1394" s="62"/>
      <c r="M1394" s="216" t="s">
        <v>23</v>
      </c>
      <c r="N1394" s="217" t="s">
        <v>44</v>
      </c>
      <c r="O1394" s="43"/>
      <c r="P1394" s="218">
        <f>O1394*H1394</f>
        <v>0</v>
      </c>
      <c r="Q1394" s="218">
        <v>0</v>
      </c>
      <c r="R1394" s="218">
        <f>Q1394*H1394</f>
        <v>0</v>
      </c>
      <c r="S1394" s="218">
        <v>0</v>
      </c>
      <c r="T1394" s="219">
        <f>S1394*H1394</f>
        <v>0</v>
      </c>
      <c r="AR1394" s="25" t="s">
        <v>502</v>
      </c>
      <c r="AT1394" s="25" t="s">
        <v>498</v>
      </c>
      <c r="AU1394" s="25" t="s">
        <v>82</v>
      </c>
      <c r="AY1394" s="25" t="s">
        <v>492</v>
      </c>
      <c r="BE1394" s="220">
        <f>IF(N1394="základní",J1394,0)</f>
        <v>0</v>
      </c>
      <c r="BF1394" s="220">
        <f>IF(N1394="snížená",J1394,0)</f>
        <v>0</v>
      </c>
      <c r="BG1394" s="220">
        <f>IF(N1394="zákl. přenesená",J1394,0)</f>
        <v>0</v>
      </c>
      <c r="BH1394" s="220">
        <f>IF(N1394="sníž. přenesená",J1394,0)</f>
        <v>0</v>
      </c>
      <c r="BI1394" s="220">
        <f>IF(N1394="nulová",J1394,0)</f>
        <v>0</v>
      </c>
      <c r="BJ1394" s="25" t="s">
        <v>80</v>
      </c>
      <c r="BK1394" s="220">
        <f>ROUND(I1394*H1394,2)</f>
        <v>0</v>
      </c>
      <c r="BL1394" s="25" t="s">
        <v>502</v>
      </c>
      <c r="BM1394" s="25" t="s">
        <v>5781</v>
      </c>
    </row>
    <row r="1395" spans="2:65" s="1" customFormat="1">
      <c r="B1395" s="42"/>
      <c r="C1395" s="64"/>
      <c r="D1395" s="221" t="s">
        <v>506</v>
      </c>
      <c r="E1395" s="64"/>
      <c r="F1395" s="222" t="s">
        <v>13736</v>
      </c>
      <c r="G1395" s="64"/>
      <c r="H1395" s="64"/>
      <c r="I1395" s="177"/>
      <c r="J1395" s="64"/>
      <c r="K1395" s="64"/>
      <c r="L1395" s="62"/>
      <c r="M1395" s="223"/>
      <c r="N1395" s="43"/>
      <c r="O1395" s="43"/>
      <c r="P1395" s="43"/>
      <c r="Q1395" s="43"/>
      <c r="R1395" s="43"/>
      <c r="S1395" s="43"/>
      <c r="T1395" s="79"/>
      <c r="AT1395" s="25" t="s">
        <v>506</v>
      </c>
      <c r="AU1395" s="25" t="s">
        <v>82</v>
      </c>
    </row>
    <row r="1396" spans="2:65" s="1" customFormat="1" ht="48">
      <c r="B1396" s="42"/>
      <c r="C1396" s="64"/>
      <c r="D1396" s="227" t="s">
        <v>2254</v>
      </c>
      <c r="E1396" s="64"/>
      <c r="F1396" s="273" t="s">
        <v>13737</v>
      </c>
      <c r="G1396" s="64"/>
      <c r="H1396" s="64"/>
      <c r="I1396" s="177"/>
      <c r="J1396" s="64"/>
      <c r="K1396" s="64"/>
      <c r="L1396" s="62"/>
      <c r="M1396" s="223"/>
      <c r="N1396" s="43"/>
      <c r="O1396" s="43"/>
      <c r="P1396" s="43"/>
      <c r="Q1396" s="43"/>
      <c r="R1396" s="43"/>
      <c r="S1396" s="43"/>
      <c r="T1396" s="79"/>
      <c r="AT1396" s="25" t="s">
        <v>2254</v>
      </c>
      <c r="AU1396" s="25" t="s">
        <v>82</v>
      </c>
    </row>
    <row r="1397" spans="2:65" s="1" customFormat="1" ht="16.5" customHeight="1">
      <c r="B1397" s="42"/>
      <c r="C1397" s="209" t="s">
        <v>3690</v>
      </c>
      <c r="D1397" s="209" t="s">
        <v>498</v>
      </c>
      <c r="E1397" s="210" t="s">
        <v>13738</v>
      </c>
      <c r="F1397" s="211" t="s">
        <v>13739</v>
      </c>
      <c r="G1397" s="212" t="s">
        <v>2537</v>
      </c>
      <c r="H1397" s="213">
        <v>6</v>
      </c>
      <c r="I1397" s="214"/>
      <c r="J1397" s="215">
        <f>ROUND(I1397*H1397,2)</f>
        <v>0</v>
      </c>
      <c r="K1397" s="211" t="s">
        <v>23</v>
      </c>
      <c r="L1397" s="62"/>
      <c r="M1397" s="216" t="s">
        <v>23</v>
      </c>
      <c r="N1397" s="217" t="s">
        <v>44</v>
      </c>
      <c r="O1397" s="43"/>
      <c r="P1397" s="218">
        <f>O1397*H1397</f>
        <v>0</v>
      </c>
      <c r="Q1397" s="218">
        <v>0</v>
      </c>
      <c r="R1397" s="218">
        <f>Q1397*H1397</f>
        <v>0</v>
      </c>
      <c r="S1397" s="218">
        <v>0</v>
      </c>
      <c r="T1397" s="219">
        <f>S1397*H1397</f>
        <v>0</v>
      </c>
      <c r="AR1397" s="25" t="s">
        <v>502</v>
      </c>
      <c r="AT1397" s="25" t="s">
        <v>498</v>
      </c>
      <c r="AU1397" s="25" t="s">
        <v>82</v>
      </c>
      <c r="AY1397" s="25" t="s">
        <v>492</v>
      </c>
      <c r="BE1397" s="220">
        <f>IF(N1397="základní",J1397,0)</f>
        <v>0</v>
      </c>
      <c r="BF1397" s="220">
        <f>IF(N1397="snížená",J1397,0)</f>
        <v>0</v>
      </c>
      <c r="BG1397" s="220">
        <f>IF(N1397="zákl. přenesená",J1397,0)</f>
        <v>0</v>
      </c>
      <c r="BH1397" s="220">
        <f>IF(N1397="sníž. přenesená",J1397,0)</f>
        <v>0</v>
      </c>
      <c r="BI1397" s="220">
        <f>IF(N1397="nulová",J1397,0)</f>
        <v>0</v>
      </c>
      <c r="BJ1397" s="25" t="s">
        <v>80</v>
      </c>
      <c r="BK1397" s="220">
        <f>ROUND(I1397*H1397,2)</f>
        <v>0</v>
      </c>
      <c r="BL1397" s="25" t="s">
        <v>502</v>
      </c>
      <c r="BM1397" s="25" t="s">
        <v>5789</v>
      </c>
    </row>
    <row r="1398" spans="2:65" s="1" customFormat="1">
      <c r="B1398" s="42"/>
      <c r="C1398" s="64"/>
      <c r="D1398" s="221" t="s">
        <v>506</v>
      </c>
      <c r="E1398" s="64"/>
      <c r="F1398" s="222" t="s">
        <v>13739</v>
      </c>
      <c r="G1398" s="64"/>
      <c r="H1398" s="64"/>
      <c r="I1398" s="177"/>
      <c r="J1398" s="64"/>
      <c r="K1398" s="64"/>
      <c r="L1398" s="62"/>
      <c r="M1398" s="223"/>
      <c r="N1398" s="43"/>
      <c r="O1398" s="43"/>
      <c r="P1398" s="43"/>
      <c r="Q1398" s="43"/>
      <c r="R1398" s="43"/>
      <c r="S1398" s="43"/>
      <c r="T1398" s="79"/>
      <c r="AT1398" s="25" t="s">
        <v>506</v>
      </c>
      <c r="AU1398" s="25" t="s">
        <v>82</v>
      </c>
    </row>
    <row r="1399" spans="2:65" s="1" customFormat="1" ht="48">
      <c r="B1399" s="42"/>
      <c r="C1399" s="64"/>
      <c r="D1399" s="227" t="s">
        <v>2254</v>
      </c>
      <c r="E1399" s="64"/>
      <c r="F1399" s="273" t="s">
        <v>13740</v>
      </c>
      <c r="G1399" s="64"/>
      <c r="H1399" s="64"/>
      <c r="I1399" s="177"/>
      <c r="J1399" s="64"/>
      <c r="K1399" s="64"/>
      <c r="L1399" s="62"/>
      <c r="M1399" s="223"/>
      <c r="N1399" s="43"/>
      <c r="O1399" s="43"/>
      <c r="P1399" s="43"/>
      <c r="Q1399" s="43"/>
      <c r="R1399" s="43"/>
      <c r="S1399" s="43"/>
      <c r="T1399" s="79"/>
      <c r="AT1399" s="25" t="s">
        <v>2254</v>
      </c>
      <c r="AU1399" s="25" t="s">
        <v>82</v>
      </c>
    </row>
    <row r="1400" spans="2:65" s="1" customFormat="1" ht="16.5" customHeight="1">
      <c r="B1400" s="42"/>
      <c r="C1400" s="209" t="s">
        <v>3695</v>
      </c>
      <c r="D1400" s="209" t="s">
        <v>498</v>
      </c>
      <c r="E1400" s="210" t="s">
        <v>13786</v>
      </c>
      <c r="F1400" s="211" t="s">
        <v>13742</v>
      </c>
      <c r="G1400" s="212" t="s">
        <v>2537</v>
      </c>
      <c r="H1400" s="213">
        <v>1</v>
      </c>
      <c r="I1400" s="214"/>
      <c r="J1400" s="215">
        <f>ROUND(I1400*H1400,2)</f>
        <v>0</v>
      </c>
      <c r="K1400" s="211" t="s">
        <v>23</v>
      </c>
      <c r="L1400" s="62"/>
      <c r="M1400" s="216" t="s">
        <v>23</v>
      </c>
      <c r="N1400" s="217" t="s">
        <v>44</v>
      </c>
      <c r="O1400" s="43"/>
      <c r="P1400" s="218">
        <f>O1400*H1400</f>
        <v>0</v>
      </c>
      <c r="Q1400" s="218">
        <v>0</v>
      </c>
      <c r="R1400" s="218">
        <f>Q1400*H1400</f>
        <v>0</v>
      </c>
      <c r="S1400" s="218">
        <v>0</v>
      </c>
      <c r="T1400" s="219">
        <f>S1400*H1400</f>
        <v>0</v>
      </c>
      <c r="AR1400" s="25" t="s">
        <v>502</v>
      </c>
      <c r="AT1400" s="25" t="s">
        <v>498</v>
      </c>
      <c r="AU1400" s="25" t="s">
        <v>82</v>
      </c>
      <c r="AY1400" s="25" t="s">
        <v>492</v>
      </c>
      <c r="BE1400" s="220">
        <f>IF(N1400="základní",J1400,0)</f>
        <v>0</v>
      </c>
      <c r="BF1400" s="220">
        <f>IF(N1400="snížená",J1400,0)</f>
        <v>0</v>
      </c>
      <c r="BG1400" s="220">
        <f>IF(N1400="zákl. přenesená",J1400,0)</f>
        <v>0</v>
      </c>
      <c r="BH1400" s="220">
        <f>IF(N1400="sníž. přenesená",J1400,0)</f>
        <v>0</v>
      </c>
      <c r="BI1400" s="220">
        <f>IF(N1400="nulová",J1400,0)</f>
        <v>0</v>
      </c>
      <c r="BJ1400" s="25" t="s">
        <v>80</v>
      </c>
      <c r="BK1400" s="220">
        <f>ROUND(I1400*H1400,2)</f>
        <v>0</v>
      </c>
      <c r="BL1400" s="25" t="s">
        <v>502</v>
      </c>
      <c r="BM1400" s="25" t="s">
        <v>5797</v>
      </c>
    </row>
    <row r="1401" spans="2:65" s="1" customFormat="1">
      <c r="B1401" s="42"/>
      <c r="C1401" s="64"/>
      <c r="D1401" s="221" t="s">
        <v>506</v>
      </c>
      <c r="E1401" s="64"/>
      <c r="F1401" s="222" t="s">
        <v>13742</v>
      </c>
      <c r="G1401" s="64"/>
      <c r="H1401" s="64"/>
      <c r="I1401" s="177"/>
      <c r="J1401" s="64"/>
      <c r="K1401" s="64"/>
      <c r="L1401" s="62"/>
      <c r="M1401" s="223"/>
      <c r="N1401" s="43"/>
      <c r="O1401" s="43"/>
      <c r="P1401" s="43"/>
      <c r="Q1401" s="43"/>
      <c r="R1401" s="43"/>
      <c r="S1401" s="43"/>
      <c r="T1401" s="79"/>
      <c r="AT1401" s="25" t="s">
        <v>506</v>
      </c>
      <c r="AU1401" s="25" t="s">
        <v>82</v>
      </c>
    </row>
    <row r="1402" spans="2:65" s="1" customFormat="1" ht="60">
      <c r="B1402" s="42"/>
      <c r="C1402" s="64"/>
      <c r="D1402" s="227" t="s">
        <v>2254</v>
      </c>
      <c r="E1402" s="64"/>
      <c r="F1402" s="273" t="s">
        <v>13787</v>
      </c>
      <c r="G1402" s="64"/>
      <c r="H1402" s="64"/>
      <c r="I1402" s="177"/>
      <c r="J1402" s="64"/>
      <c r="K1402" s="64"/>
      <c r="L1402" s="62"/>
      <c r="M1402" s="223"/>
      <c r="N1402" s="43"/>
      <c r="O1402" s="43"/>
      <c r="P1402" s="43"/>
      <c r="Q1402" s="43"/>
      <c r="R1402" s="43"/>
      <c r="S1402" s="43"/>
      <c r="T1402" s="79"/>
      <c r="AT1402" s="25" t="s">
        <v>2254</v>
      </c>
      <c r="AU1402" s="25" t="s">
        <v>82</v>
      </c>
    </row>
    <row r="1403" spans="2:65" s="1" customFormat="1" ht="16.5" customHeight="1">
      <c r="B1403" s="42"/>
      <c r="C1403" s="209" t="s">
        <v>3700</v>
      </c>
      <c r="D1403" s="209" t="s">
        <v>498</v>
      </c>
      <c r="E1403" s="210" t="s">
        <v>13744</v>
      </c>
      <c r="F1403" s="211" t="s">
        <v>13745</v>
      </c>
      <c r="G1403" s="212" t="s">
        <v>2537</v>
      </c>
      <c r="H1403" s="213">
        <v>1</v>
      </c>
      <c r="I1403" s="214"/>
      <c r="J1403" s="215">
        <f>ROUND(I1403*H1403,2)</f>
        <v>0</v>
      </c>
      <c r="K1403" s="211" t="s">
        <v>23</v>
      </c>
      <c r="L1403" s="62"/>
      <c r="M1403" s="216" t="s">
        <v>23</v>
      </c>
      <c r="N1403" s="217" t="s">
        <v>44</v>
      </c>
      <c r="O1403" s="43"/>
      <c r="P1403" s="218">
        <f>O1403*H1403</f>
        <v>0</v>
      </c>
      <c r="Q1403" s="218">
        <v>0</v>
      </c>
      <c r="R1403" s="218">
        <f>Q1403*H1403</f>
        <v>0</v>
      </c>
      <c r="S1403" s="218">
        <v>0</v>
      </c>
      <c r="T1403" s="219">
        <f>S1403*H1403</f>
        <v>0</v>
      </c>
      <c r="AR1403" s="25" t="s">
        <v>502</v>
      </c>
      <c r="AT1403" s="25" t="s">
        <v>498</v>
      </c>
      <c r="AU1403" s="25" t="s">
        <v>82</v>
      </c>
      <c r="AY1403" s="25" t="s">
        <v>492</v>
      </c>
      <c r="BE1403" s="220">
        <f>IF(N1403="základní",J1403,0)</f>
        <v>0</v>
      </c>
      <c r="BF1403" s="220">
        <f>IF(N1403="snížená",J1403,0)</f>
        <v>0</v>
      </c>
      <c r="BG1403" s="220">
        <f>IF(N1403="zákl. přenesená",J1403,0)</f>
        <v>0</v>
      </c>
      <c r="BH1403" s="220">
        <f>IF(N1403="sníž. přenesená",J1403,0)</f>
        <v>0</v>
      </c>
      <c r="BI1403" s="220">
        <f>IF(N1403="nulová",J1403,0)</f>
        <v>0</v>
      </c>
      <c r="BJ1403" s="25" t="s">
        <v>80</v>
      </c>
      <c r="BK1403" s="220">
        <f>ROUND(I1403*H1403,2)</f>
        <v>0</v>
      </c>
      <c r="BL1403" s="25" t="s">
        <v>502</v>
      </c>
      <c r="BM1403" s="25" t="s">
        <v>5805</v>
      </c>
    </row>
    <row r="1404" spans="2:65" s="1" customFormat="1">
      <c r="B1404" s="42"/>
      <c r="C1404" s="64"/>
      <c r="D1404" s="221" t="s">
        <v>506</v>
      </c>
      <c r="E1404" s="64"/>
      <c r="F1404" s="222" t="s">
        <v>13745</v>
      </c>
      <c r="G1404" s="64"/>
      <c r="H1404" s="64"/>
      <c r="I1404" s="177"/>
      <c r="J1404" s="64"/>
      <c r="K1404" s="64"/>
      <c r="L1404" s="62"/>
      <c r="M1404" s="223"/>
      <c r="N1404" s="43"/>
      <c r="O1404" s="43"/>
      <c r="P1404" s="43"/>
      <c r="Q1404" s="43"/>
      <c r="R1404" s="43"/>
      <c r="S1404" s="43"/>
      <c r="T1404" s="79"/>
      <c r="AT1404" s="25" t="s">
        <v>506</v>
      </c>
      <c r="AU1404" s="25" t="s">
        <v>82</v>
      </c>
    </row>
    <row r="1405" spans="2:65" s="1" customFormat="1" ht="48">
      <c r="B1405" s="42"/>
      <c r="C1405" s="64"/>
      <c r="D1405" s="227" t="s">
        <v>2254</v>
      </c>
      <c r="E1405" s="64"/>
      <c r="F1405" s="273" t="s">
        <v>13746</v>
      </c>
      <c r="G1405" s="64"/>
      <c r="H1405" s="64"/>
      <c r="I1405" s="177"/>
      <c r="J1405" s="64"/>
      <c r="K1405" s="64"/>
      <c r="L1405" s="62"/>
      <c r="M1405" s="223"/>
      <c r="N1405" s="43"/>
      <c r="O1405" s="43"/>
      <c r="P1405" s="43"/>
      <c r="Q1405" s="43"/>
      <c r="R1405" s="43"/>
      <c r="S1405" s="43"/>
      <c r="T1405" s="79"/>
      <c r="AT1405" s="25" t="s">
        <v>2254</v>
      </c>
      <c r="AU1405" s="25" t="s">
        <v>82</v>
      </c>
    </row>
    <row r="1406" spans="2:65" s="1" customFormat="1" ht="16.5" customHeight="1">
      <c r="B1406" s="42"/>
      <c r="C1406" s="209" t="s">
        <v>3706</v>
      </c>
      <c r="D1406" s="209" t="s">
        <v>498</v>
      </c>
      <c r="E1406" s="210" t="s">
        <v>13747</v>
      </c>
      <c r="F1406" s="211" t="s">
        <v>13742</v>
      </c>
      <c r="G1406" s="212" t="s">
        <v>2537</v>
      </c>
      <c r="H1406" s="213">
        <v>1</v>
      </c>
      <c r="I1406" s="214"/>
      <c r="J1406" s="215">
        <f>ROUND(I1406*H1406,2)</f>
        <v>0</v>
      </c>
      <c r="K1406" s="211" t="s">
        <v>23</v>
      </c>
      <c r="L1406" s="62"/>
      <c r="M1406" s="216" t="s">
        <v>23</v>
      </c>
      <c r="N1406" s="217" t="s">
        <v>44</v>
      </c>
      <c r="O1406" s="43"/>
      <c r="P1406" s="218">
        <f>O1406*H1406</f>
        <v>0</v>
      </c>
      <c r="Q1406" s="218">
        <v>0</v>
      </c>
      <c r="R1406" s="218">
        <f>Q1406*H1406</f>
        <v>0</v>
      </c>
      <c r="S1406" s="218">
        <v>0</v>
      </c>
      <c r="T1406" s="219">
        <f>S1406*H1406</f>
        <v>0</v>
      </c>
      <c r="AR1406" s="25" t="s">
        <v>502</v>
      </c>
      <c r="AT1406" s="25" t="s">
        <v>498</v>
      </c>
      <c r="AU1406" s="25" t="s">
        <v>82</v>
      </c>
      <c r="AY1406" s="25" t="s">
        <v>492</v>
      </c>
      <c r="BE1406" s="220">
        <f>IF(N1406="základní",J1406,0)</f>
        <v>0</v>
      </c>
      <c r="BF1406" s="220">
        <f>IF(N1406="snížená",J1406,0)</f>
        <v>0</v>
      </c>
      <c r="BG1406" s="220">
        <f>IF(N1406="zákl. přenesená",J1406,0)</f>
        <v>0</v>
      </c>
      <c r="BH1406" s="220">
        <f>IF(N1406="sníž. přenesená",J1406,0)</f>
        <v>0</v>
      </c>
      <c r="BI1406" s="220">
        <f>IF(N1406="nulová",J1406,0)</f>
        <v>0</v>
      </c>
      <c r="BJ1406" s="25" t="s">
        <v>80</v>
      </c>
      <c r="BK1406" s="220">
        <f>ROUND(I1406*H1406,2)</f>
        <v>0</v>
      </c>
      <c r="BL1406" s="25" t="s">
        <v>502</v>
      </c>
      <c r="BM1406" s="25" t="s">
        <v>5813</v>
      </c>
    </row>
    <row r="1407" spans="2:65" s="1" customFormat="1">
      <c r="B1407" s="42"/>
      <c r="C1407" s="64"/>
      <c r="D1407" s="221" t="s">
        <v>506</v>
      </c>
      <c r="E1407" s="64"/>
      <c r="F1407" s="222" t="s">
        <v>13742</v>
      </c>
      <c r="G1407" s="64"/>
      <c r="H1407" s="64"/>
      <c r="I1407" s="177"/>
      <c r="J1407" s="64"/>
      <c r="K1407" s="64"/>
      <c r="L1407" s="62"/>
      <c r="M1407" s="223"/>
      <c r="N1407" s="43"/>
      <c r="O1407" s="43"/>
      <c r="P1407" s="43"/>
      <c r="Q1407" s="43"/>
      <c r="R1407" s="43"/>
      <c r="S1407" s="43"/>
      <c r="T1407" s="79"/>
      <c r="AT1407" s="25" t="s">
        <v>506</v>
      </c>
      <c r="AU1407" s="25" t="s">
        <v>82</v>
      </c>
    </row>
    <row r="1408" spans="2:65" s="1" customFormat="1" ht="60">
      <c r="B1408" s="42"/>
      <c r="C1408" s="64"/>
      <c r="D1408" s="227" t="s">
        <v>2254</v>
      </c>
      <c r="E1408" s="64"/>
      <c r="F1408" s="273" t="s">
        <v>13748</v>
      </c>
      <c r="G1408" s="64"/>
      <c r="H1408" s="64"/>
      <c r="I1408" s="177"/>
      <c r="J1408" s="64"/>
      <c r="K1408" s="64"/>
      <c r="L1408" s="62"/>
      <c r="M1408" s="223"/>
      <c r="N1408" s="43"/>
      <c r="O1408" s="43"/>
      <c r="P1408" s="43"/>
      <c r="Q1408" s="43"/>
      <c r="R1408" s="43"/>
      <c r="S1408" s="43"/>
      <c r="T1408" s="79"/>
      <c r="AT1408" s="25" t="s">
        <v>2254</v>
      </c>
      <c r="AU1408" s="25" t="s">
        <v>82</v>
      </c>
    </row>
    <row r="1409" spans="2:65" s="1" customFormat="1" ht="16.5" customHeight="1">
      <c r="B1409" s="42"/>
      <c r="C1409" s="209" t="s">
        <v>3713</v>
      </c>
      <c r="D1409" s="209" t="s">
        <v>498</v>
      </c>
      <c r="E1409" s="210" t="s">
        <v>13749</v>
      </c>
      <c r="F1409" s="211" t="s">
        <v>13750</v>
      </c>
      <c r="G1409" s="212" t="s">
        <v>2537</v>
      </c>
      <c r="H1409" s="213">
        <v>1</v>
      </c>
      <c r="I1409" s="214"/>
      <c r="J1409" s="215">
        <f>ROUND(I1409*H1409,2)</f>
        <v>0</v>
      </c>
      <c r="K1409" s="211" t="s">
        <v>23</v>
      </c>
      <c r="L1409" s="62"/>
      <c r="M1409" s="216" t="s">
        <v>23</v>
      </c>
      <c r="N1409" s="217" t="s">
        <v>44</v>
      </c>
      <c r="O1409" s="43"/>
      <c r="P1409" s="218">
        <f>O1409*H1409</f>
        <v>0</v>
      </c>
      <c r="Q1409" s="218">
        <v>0</v>
      </c>
      <c r="R1409" s="218">
        <f>Q1409*H1409</f>
        <v>0</v>
      </c>
      <c r="S1409" s="218">
        <v>0</v>
      </c>
      <c r="T1409" s="219">
        <f>S1409*H1409</f>
        <v>0</v>
      </c>
      <c r="AR1409" s="25" t="s">
        <v>502</v>
      </c>
      <c r="AT1409" s="25" t="s">
        <v>498</v>
      </c>
      <c r="AU1409" s="25" t="s">
        <v>82</v>
      </c>
      <c r="AY1409" s="25" t="s">
        <v>492</v>
      </c>
      <c r="BE1409" s="220">
        <f>IF(N1409="základní",J1409,0)</f>
        <v>0</v>
      </c>
      <c r="BF1409" s="220">
        <f>IF(N1409="snížená",J1409,0)</f>
        <v>0</v>
      </c>
      <c r="BG1409" s="220">
        <f>IF(N1409="zákl. přenesená",J1409,0)</f>
        <v>0</v>
      </c>
      <c r="BH1409" s="220">
        <f>IF(N1409="sníž. přenesená",J1409,0)</f>
        <v>0</v>
      </c>
      <c r="BI1409" s="220">
        <f>IF(N1409="nulová",J1409,0)</f>
        <v>0</v>
      </c>
      <c r="BJ1409" s="25" t="s">
        <v>80</v>
      </c>
      <c r="BK1409" s="220">
        <f>ROUND(I1409*H1409,2)</f>
        <v>0</v>
      </c>
      <c r="BL1409" s="25" t="s">
        <v>502</v>
      </c>
      <c r="BM1409" s="25" t="s">
        <v>5822</v>
      </c>
    </row>
    <row r="1410" spans="2:65" s="1" customFormat="1">
      <c r="B1410" s="42"/>
      <c r="C1410" s="64"/>
      <c r="D1410" s="221" t="s">
        <v>506</v>
      </c>
      <c r="E1410" s="64"/>
      <c r="F1410" s="222" t="s">
        <v>13750</v>
      </c>
      <c r="G1410" s="64"/>
      <c r="H1410" s="64"/>
      <c r="I1410" s="177"/>
      <c r="J1410" s="64"/>
      <c r="K1410" s="64"/>
      <c r="L1410" s="62"/>
      <c r="M1410" s="223"/>
      <c r="N1410" s="43"/>
      <c r="O1410" s="43"/>
      <c r="P1410" s="43"/>
      <c r="Q1410" s="43"/>
      <c r="R1410" s="43"/>
      <c r="S1410" s="43"/>
      <c r="T1410" s="79"/>
      <c r="AT1410" s="25" t="s">
        <v>506</v>
      </c>
      <c r="AU1410" s="25" t="s">
        <v>82</v>
      </c>
    </row>
    <row r="1411" spans="2:65" s="1" customFormat="1" ht="84">
      <c r="B1411" s="42"/>
      <c r="C1411" s="64"/>
      <c r="D1411" s="227" t="s">
        <v>2254</v>
      </c>
      <c r="E1411" s="64"/>
      <c r="F1411" s="273" t="s">
        <v>13751</v>
      </c>
      <c r="G1411" s="64"/>
      <c r="H1411" s="64"/>
      <c r="I1411" s="177"/>
      <c r="J1411" s="64"/>
      <c r="K1411" s="64"/>
      <c r="L1411" s="62"/>
      <c r="M1411" s="223"/>
      <c r="N1411" s="43"/>
      <c r="O1411" s="43"/>
      <c r="P1411" s="43"/>
      <c r="Q1411" s="43"/>
      <c r="R1411" s="43"/>
      <c r="S1411" s="43"/>
      <c r="T1411" s="79"/>
      <c r="AT1411" s="25" t="s">
        <v>2254</v>
      </c>
      <c r="AU1411" s="25" t="s">
        <v>82</v>
      </c>
    </row>
    <row r="1412" spans="2:65" s="1" customFormat="1" ht="16.5" customHeight="1">
      <c r="B1412" s="42"/>
      <c r="C1412" s="209" t="s">
        <v>3720</v>
      </c>
      <c r="D1412" s="209" t="s">
        <v>498</v>
      </c>
      <c r="E1412" s="210" t="s">
        <v>13752</v>
      </c>
      <c r="F1412" s="211" t="s">
        <v>13753</v>
      </c>
      <c r="G1412" s="212" t="s">
        <v>2537</v>
      </c>
      <c r="H1412" s="213">
        <v>1</v>
      </c>
      <c r="I1412" s="214"/>
      <c r="J1412" s="215">
        <f>ROUND(I1412*H1412,2)</f>
        <v>0</v>
      </c>
      <c r="K1412" s="211" t="s">
        <v>23</v>
      </c>
      <c r="L1412" s="62"/>
      <c r="M1412" s="216" t="s">
        <v>23</v>
      </c>
      <c r="N1412" s="217" t="s">
        <v>44</v>
      </c>
      <c r="O1412" s="43"/>
      <c r="P1412" s="218">
        <f>O1412*H1412</f>
        <v>0</v>
      </c>
      <c r="Q1412" s="218">
        <v>0</v>
      </c>
      <c r="R1412" s="218">
        <f>Q1412*H1412</f>
        <v>0</v>
      </c>
      <c r="S1412" s="218">
        <v>0</v>
      </c>
      <c r="T1412" s="219">
        <f>S1412*H1412</f>
        <v>0</v>
      </c>
      <c r="AR1412" s="25" t="s">
        <v>502</v>
      </c>
      <c r="AT1412" s="25" t="s">
        <v>498</v>
      </c>
      <c r="AU1412" s="25" t="s">
        <v>82</v>
      </c>
      <c r="AY1412" s="25" t="s">
        <v>492</v>
      </c>
      <c r="BE1412" s="220">
        <f>IF(N1412="základní",J1412,0)</f>
        <v>0</v>
      </c>
      <c r="BF1412" s="220">
        <f>IF(N1412="snížená",J1412,0)</f>
        <v>0</v>
      </c>
      <c r="BG1412" s="220">
        <f>IF(N1412="zákl. přenesená",J1412,0)</f>
        <v>0</v>
      </c>
      <c r="BH1412" s="220">
        <f>IF(N1412="sníž. přenesená",J1412,0)</f>
        <v>0</v>
      </c>
      <c r="BI1412" s="220">
        <f>IF(N1412="nulová",J1412,0)</f>
        <v>0</v>
      </c>
      <c r="BJ1412" s="25" t="s">
        <v>80</v>
      </c>
      <c r="BK1412" s="220">
        <f>ROUND(I1412*H1412,2)</f>
        <v>0</v>
      </c>
      <c r="BL1412" s="25" t="s">
        <v>502</v>
      </c>
      <c r="BM1412" s="25" t="s">
        <v>5830</v>
      </c>
    </row>
    <row r="1413" spans="2:65" s="1" customFormat="1">
      <c r="B1413" s="42"/>
      <c r="C1413" s="64"/>
      <c r="D1413" s="221" t="s">
        <v>506</v>
      </c>
      <c r="E1413" s="64"/>
      <c r="F1413" s="222" t="s">
        <v>13753</v>
      </c>
      <c r="G1413" s="64"/>
      <c r="H1413" s="64"/>
      <c r="I1413" s="177"/>
      <c r="J1413" s="64"/>
      <c r="K1413" s="64"/>
      <c r="L1413" s="62"/>
      <c r="M1413" s="223"/>
      <c r="N1413" s="43"/>
      <c r="O1413" s="43"/>
      <c r="P1413" s="43"/>
      <c r="Q1413" s="43"/>
      <c r="R1413" s="43"/>
      <c r="S1413" s="43"/>
      <c r="T1413" s="79"/>
      <c r="AT1413" s="25" t="s">
        <v>506</v>
      </c>
      <c r="AU1413" s="25" t="s">
        <v>82</v>
      </c>
    </row>
    <row r="1414" spans="2:65" s="1" customFormat="1" ht="72">
      <c r="B1414" s="42"/>
      <c r="C1414" s="64"/>
      <c r="D1414" s="227" t="s">
        <v>2254</v>
      </c>
      <c r="E1414" s="64"/>
      <c r="F1414" s="273" t="s">
        <v>13754</v>
      </c>
      <c r="G1414" s="64"/>
      <c r="H1414" s="64"/>
      <c r="I1414" s="177"/>
      <c r="J1414" s="64"/>
      <c r="K1414" s="64"/>
      <c r="L1414" s="62"/>
      <c r="M1414" s="223"/>
      <c r="N1414" s="43"/>
      <c r="O1414" s="43"/>
      <c r="P1414" s="43"/>
      <c r="Q1414" s="43"/>
      <c r="R1414" s="43"/>
      <c r="S1414" s="43"/>
      <c r="T1414" s="79"/>
      <c r="AT1414" s="25" t="s">
        <v>2254</v>
      </c>
      <c r="AU1414" s="25" t="s">
        <v>82</v>
      </c>
    </row>
    <row r="1415" spans="2:65" s="1" customFormat="1" ht="16.5" customHeight="1">
      <c r="B1415" s="42"/>
      <c r="C1415" s="209" t="s">
        <v>3726</v>
      </c>
      <c r="D1415" s="209" t="s">
        <v>498</v>
      </c>
      <c r="E1415" s="210" t="s">
        <v>13755</v>
      </c>
      <c r="F1415" s="211" t="s">
        <v>13756</v>
      </c>
      <c r="G1415" s="212" t="s">
        <v>2537</v>
      </c>
      <c r="H1415" s="213">
        <v>1</v>
      </c>
      <c r="I1415" s="214"/>
      <c r="J1415" s="215">
        <f>ROUND(I1415*H1415,2)</f>
        <v>0</v>
      </c>
      <c r="K1415" s="211" t="s">
        <v>23</v>
      </c>
      <c r="L1415" s="62"/>
      <c r="M1415" s="216" t="s">
        <v>23</v>
      </c>
      <c r="N1415" s="217" t="s">
        <v>44</v>
      </c>
      <c r="O1415" s="43"/>
      <c r="P1415" s="218">
        <f>O1415*H1415</f>
        <v>0</v>
      </c>
      <c r="Q1415" s="218">
        <v>0</v>
      </c>
      <c r="R1415" s="218">
        <f>Q1415*H1415</f>
        <v>0</v>
      </c>
      <c r="S1415" s="218">
        <v>0</v>
      </c>
      <c r="T1415" s="219">
        <f>S1415*H1415</f>
        <v>0</v>
      </c>
      <c r="AR1415" s="25" t="s">
        <v>502</v>
      </c>
      <c r="AT1415" s="25" t="s">
        <v>498</v>
      </c>
      <c r="AU1415" s="25" t="s">
        <v>82</v>
      </c>
      <c r="AY1415" s="25" t="s">
        <v>492</v>
      </c>
      <c r="BE1415" s="220">
        <f>IF(N1415="základní",J1415,0)</f>
        <v>0</v>
      </c>
      <c r="BF1415" s="220">
        <f>IF(N1415="snížená",J1415,0)</f>
        <v>0</v>
      </c>
      <c r="BG1415" s="220">
        <f>IF(N1415="zákl. přenesená",J1415,0)</f>
        <v>0</v>
      </c>
      <c r="BH1415" s="220">
        <f>IF(N1415="sníž. přenesená",J1415,0)</f>
        <v>0</v>
      </c>
      <c r="BI1415" s="220">
        <f>IF(N1415="nulová",J1415,0)</f>
        <v>0</v>
      </c>
      <c r="BJ1415" s="25" t="s">
        <v>80</v>
      </c>
      <c r="BK1415" s="220">
        <f>ROUND(I1415*H1415,2)</f>
        <v>0</v>
      </c>
      <c r="BL1415" s="25" t="s">
        <v>502</v>
      </c>
      <c r="BM1415" s="25" t="s">
        <v>5838</v>
      </c>
    </row>
    <row r="1416" spans="2:65" s="1" customFormat="1">
      <c r="B1416" s="42"/>
      <c r="C1416" s="64"/>
      <c r="D1416" s="221" t="s">
        <v>506</v>
      </c>
      <c r="E1416" s="64"/>
      <c r="F1416" s="222" t="s">
        <v>13756</v>
      </c>
      <c r="G1416" s="64"/>
      <c r="H1416" s="64"/>
      <c r="I1416" s="177"/>
      <c r="J1416" s="64"/>
      <c r="K1416" s="64"/>
      <c r="L1416" s="62"/>
      <c r="M1416" s="223"/>
      <c r="N1416" s="43"/>
      <c r="O1416" s="43"/>
      <c r="P1416" s="43"/>
      <c r="Q1416" s="43"/>
      <c r="R1416" s="43"/>
      <c r="S1416" s="43"/>
      <c r="T1416" s="79"/>
      <c r="AT1416" s="25" t="s">
        <v>506</v>
      </c>
      <c r="AU1416" s="25" t="s">
        <v>82</v>
      </c>
    </row>
    <row r="1417" spans="2:65" s="1" customFormat="1" ht="48">
      <c r="B1417" s="42"/>
      <c r="C1417" s="64"/>
      <c r="D1417" s="227" t="s">
        <v>2254</v>
      </c>
      <c r="E1417" s="64"/>
      <c r="F1417" s="273" t="s">
        <v>13757</v>
      </c>
      <c r="G1417" s="64"/>
      <c r="H1417" s="64"/>
      <c r="I1417" s="177"/>
      <c r="J1417" s="64"/>
      <c r="K1417" s="64"/>
      <c r="L1417" s="62"/>
      <c r="M1417" s="223"/>
      <c r="N1417" s="43"/>
      <c r="O1417" s="43"/>
      <c r="P1417" s="43"/>
      <c r="Q1417" s="43"/>
      <c r="R1417" s="43"/>
      <c r="S1417" s="43"/>
      <c r="T1417" s="79"/>
      <c r="AT1417" s="25" t="s">
        <v>2254</v>
      </c>
      <c r="AU1417" s="25" t="s">
        <v>82</v>
      </c>
    </row>
    <row r="1418" spans="2:65" s="1" customFormat="1" ht="16.5" customHeight="1">
      <c r="B1418" s="42"/>
      <c r="C1418" s="209" t="s">
        <v>3735</v>
      </c>
      <c r="D1418" s="209" t="s">
        <v>498</v>
      </c>
      <c r="E1418" s="210" t="s">
        <v>13758</v>
      </c>
      <c r="F1418" s="211" t="s">
        <v>13759</v>
      </c>
      <c r="G1418" s="212" t="s">
        <v>2537</v>
      </c>
      <c r="H1418" s="213">
        <v>1</v>
      </c>
      <c r="I1418" s="214"/>
      <c r="J1418" s="215">
        <f>ROUND(I1418*H1418,2)</f>
        <v>0</v>
      </c>
      <c r="K1418" s="211" t="s">
        <v>23</v>
      </c>
      <c r="L1418" s="62"/>
      <c r="M1418" s="216" t="s">
        <v>23</v>
      </c>
      <c r="N1418" s="217" t="s">
        <v>44</v>
      </c>
      <c r="O1418" s="43"/>
      <c r="P1418" s="218">
        <f>O1418*H1418</f>
        <v>0</v>
      </c>
      <c r="Q1418" s="218">
        <v>0</v>
      </c>
      <c r="R1418" s="218">
        <f>Q1418*H1418</f>
        <v>0</v>
      </c>
      <c r="S1418" s="218">
        <v>0</v>
      </c>
      <c r="T1418" s="219">
        <f>S1418*H1418</f>
        <v>0</v>
      </c>
      <c r="AR1418" s="25" t="s">
        <v>502</v>
      </c>
      <c r="AT1418" s="25" t="s">
        <v>498</v>
      </c>
      <c r="AU1418" s="25" t="s">
        <v>82</v>
      </c>
      <c r="AY1418" s="25" t="s">
        <v>492</v>
      </c>
      <c r="BE1418" s="220">
        <f>IF(N1418="základní",J1418,0)</f>
        <v>0</v>
      </c>
      <c r="BF1418" s="220">
        <f>IF(N1418="snížená",J1418,0)</f>
        <v>0</v>
      </c>
      <c r="BG1418" s="220">
        <f>IF(N1418="zákl. přenesená",J1418,0)</f>
        <v>0</v>
      </c>
      <c r="BH1418" s="220">
        <f>IF(N1418="sníž. přenesená",J1418,0)</f>
        <v>0</v>
      </c>
      <c r="BI1418" s="220">
        <f>IF(N1418="nulová",J1418,0)</f>
        <v>0</v>
      </c>
      <c r="BJ1418" s="25" t="s">
        <v>80</v>
      </c>
      <c r="BK1418" s="220">
        <f>ROUND(I1418*H1418,2)</f>
        <v>0</v>
      </c>
      <c r="BL1418" s="25" t="s">
        <v>502</v>
      </c>
      <c r="BM1418" s="25" t="s">
        <v>5846</v>
      </c>
    </row>
    <row r="1419" spans="2:65" s="1" customFormat="1">
      <c r="B1419" s="42"/>
      <c r="C1419" s="64"/>
      <c r="D1419" s="221" t="s">
        <v>506</v>
      </c>
      <c r="E1419" s="64"/>
      <c r="F1419" s="222" t="s">
        <v>13759</v>
      </c>
      <c r="G1419" s="64"/>
      <c r="H1419" s="64"/>
      <c r="I1419" s="177"/>
      <c r="J1419" s="64"/>
      <c r="K1419" s="64"/>
      <c r="L1419" s="62"/>
      <c r="M1419" s="223"/>
      <c r="N1419" s="43"/>
      <c r="O1419" s="43"/>
      <c r="P1419" s="43"/>
      <c r="Q1419" s="43"/>
      <c r="R1419" s="43"/>
      <c r="S1419" s="43"/>
      <c r="T1419" s="79"/>
      <c r="AT1419" s="25" t="s">
        <v>506</v>
      </c>
      <c r="AU1419" s="25" t="s">
        <v>82</v>
      </c>
    </row>
    <row r="1420" spans="2:65" s="1" customFormat="1" ht="36">
      <c r="B1420" s="42"/>
      <c r="C1420" s="64"/>
      <c r="D1420" s="227" t="s">
        <v>2254</v>
      </c>
      <c r="E1420" s="64"/>
      <c r="F1420" s="273" t="s">
        <v>13760</v>
      </c>
      <c r="G1420" s="64"/>
      <c r="H1420" s="64"/>
      <c r="I1420" s="177"/>
      <c r="J1420" s="64"/>
      <c r="K1420" s="64"/>
      <c r="L1420" s="62"/>
      <c r="M1420" s="223"/>
      <c r="N1420" s="43"/>
      <c r="O1420" s="43"/>
      <c r="P1420" s="43"/>
      <c r="Q1420" s="43"/>
      <c r="R1420" s="43"/>
      <c r="S1420" s="43"/>
      <c r="T1420" s="79"/>
      <c r="AT1420" s="25" t="s">
        <v>2254</v>
      </c>
      <c r="AU1420" s="25" t="s">
        <v>82</v>
      </c>
    </row>
    <row r="1421" spans="2:65" s="1" customFormat="1" ht="16.5" customHeight="1">
      <c r="B1421" s="42"/>
      <c r="C1421" s="209" t="s">
        <v>3739</v>
      </c>
      <c r="D1421" s="209" t="s">
        <v>498</v>
      </c>
      <c r="E1421" s="210" t="s">
        <v>13637</v>
      </c>
      <c r="F1421" s="211" t="s">
        <v>13638</v>
      </c>
      <c r="G1421" s="212" t="s">
        <v>2537</v>
      </c>
      <c r="H1421" s="213">
        <v>4</v>
      </c>
      <c r="I1421" s="214"/>
      <c r="J1421" s="215">
        <f>ROUND(I1421*H1421,2)</f>
        <v>0</v>
      </c>
      <c r="K1421" s="211" t="s">
        <v>23</v>
      </c>
      <c r="L1421" s="62"/>
      <c r="M1421" s="216" t="s">
        <v>23</v>
      </c>
      <c r="N1421" s="217" t="s">
        <v>44</v>
      </c>
      <c r="O1421" s="43"/>
      <c r="P1421" s="218">
        <f>O1421*H1421</f>
        <v>0</v>
      </c>
      <c r="Q1421" s="218">
        <v>0</v>
      </c>
      <c r="R1421" s="218">
        <f>Q1421*H1421</f>
        <v>0</v>
      </c>
      <c r="S1421" s="218">
        <v>0</v>
      </c>
      <c r="T1421" s="219">
        <f>S1421*H1421</f>
        <v>0</v>
      </c>
      <c r="AR1421" s="25" t="s">
        <v>502</v>
      </c>
      <c r="AT1421" s="25" t="s">
        <v>498</v>
      </c>
      <c r="AU1421" s="25" t="s">
        <v>82</v>
      </c>
      <c r="AY1421" s="25" t="s">
        <v>492</v>
      </c>
      <c r="BE1421" s="220">
        <f>IF(N1421="základní",J1421,0)</f>
        <v>0</v>
      </c>
      <c r="BF1421" s="220">
        <f>IF(N1421="snížená",J1421,0)</f>
        <v>0</v>
      </c>
      <c r="BG1421" s="220">
        <f>IF(N1421="zákl. přenesená",J1421,0)</f>
        <v>0</v>
      </c>
      <c r="BH1421" s="220">
        <f>IF(N1421="sníž. přenesená",J1421,0)</f>
        <v>0</v>
      </c>
      <c r="BI1421" s="220">
        <f>IF(N1421="nulová",J1421,0)</f>
        <v>0</v>
      </c>
      <c r="BJ1421" s="25" t="s">
        <v>80</v>
      </c>
      <c r="BK1421" s="220">
        <f>ROUND(I1421*H1421,2)</f>
        <v>0</v>
      </c>
      <c r="BL1421" s="25" t="s">
        <v>502</v>
      </c>
      <c r="BM1421" s="25" t="s">
        <v>5854</v>
      </c>
    </row>
    <row r="1422" spans="2:65" s="1" customFormat="1">
      <c r="B1422" s="42"/>
      <c r="C1422" s="64"/>
      <c r="D1422" s="221" t="s">
        <v>506</v>
      </c>
      <c r="E1422" s="64"/>
      <c r="F1422" s="222" t="s">
        <v>13638</v>
      </c>
      <c r="G1422" s="64"/>
      <c r="H1422" s="64"/>
      <c r="I1422" s="177"/>
      <c r="J1422" s="64"/>
      <c r="K1422" s="64"/>
      <c r="L1422" s="62"/>
      <c r="M1422" s="223"/>
      <c r="N1422" s="43"/>
      <c r="O1422" s="43"/>
      <c r="P1422" s="43"/>
      <c r="Q1422" s="43"/>
      <c r="R1422" s="43"/>
      <c r="S1422" s="43"/>
      <c r="T1422" s="79"/>
      <c r="AT1422" s="25" t="s">
        <v>506</v>
      </c>
      <c r="AU1422" s="25" t="s">
        <v>82</v>
      </c>
    </row>
    <row r="1423" spans="2:65" s="1" customFormat="1" ht="24">
      <c r="B1423" s="42"/>
      <c r="C1423" s="64"/>
      <c r="D1423" s="227" t="s">
        <v>2254</v>
      </c>
      <c r="E1423" s="64"/>
      <c r="F1423" s="273" t="s">
        <v>13639</v>
      </c>
      <c r="G1423" s="64"/>
      <c r="H1423" s="64"/>
      <c r="I1423" s="177"/>
      <c r="J1423" s="64"/>
      <c r="K1423" s="64"/>
      <c r="L1423" s="62"/>
      <c r="M1423" s="223"/>
      <c r="N1423" s="43"/>
      <c r="O1423" s="43"/>
      <c r="P1423" s="43"/>
      <c r="Q1423" s="43"/>
      <c r="R1423" s="43"/>
      <c r="S1423" s="43"/>
      <c r="T1423" s="79"/>
      <c r="AT1423" s="25" t="s">
        <v>2254</v>
      </c>
      <c r="AU1423" s="25" t="s">
        <v>82</v>
      </c>
    </row>
    <row r="1424" spans="2:65" s="1" customFormat="1" ht="16.5" customHeight="1">
      <c r="B1424" s="42"/>
      <c r="C1424" s="209" t="s">
        <v>3744</v>
      </c>
      <c r="D1424" s="209" t="s">
        <v>498</v>
      </c>
      <c r="E1424" s="210" t="s">
        <v>13640</v>
      </c>
      <c r="F1424" s="211" t="s">
        <v>13641</v>
      </c>
      <c r="G1424" s="212" t="s">
        <v>2537</v>
      </c>
      <c r="H1424" s="213">
        <v>5</v>
      </c>
      <c r="I1424" s="214"/>
      <c r="J1424" s="215">
        <f>ROUND(I1424*H1424,2)</f>
        <v>0</v>
      </c>
      <c r="K1424" s="211" t="s">
        <v>23</v>
      </c>
      <c r="L1424" s="62"/>
      <c r="M1424" s="216" t="s">
        <v>23</v>
      </c>
      <c r="N1424" s="217" t="s">
        <v>44</v>
      </c>
      <c r="O1424" s="43"/>
      <c r="P1424" s="218">
        <f>O1424*H1424</f>
        <v>0</v>
      </c>
      <c r="Q1424" s="218">
        <v>0</v>
      </c>
      <c r="R1424" s="218">
        <f>Q1424*H1424</f>
        <v>0</v>
      </c>
      <c r="S1424" s="218">
        <v>0</v>
      </c>
      <c r="T1424" s="219">
        <f>S1424*H1424</f>
        <v>0</v>
      </c>
      <c r="AR1424" s="25" t="s">
        <v>502</v>
      </c>
      <c r="AT1424" s="25" t="s">
        <v>498</v>
      </c>
      <c r="AU1424" s="25" t="s">
        <v>82</v>
      </c>
      <c r="AY1424" s="25" t="s">
        <v>492</v>
      </c>
      <c r="BE1424" s="220">
        <f>IF(N1424="základní",J1424,0)</f>
        <v>0</v>
      </c>
      <c r="BF1424" s="220">
        <f>IF(N1424="snížená",J1424,0)</f>
        <v>0</v>
      </c>
      <c r="BG1424" s="220">
        <f>IF(N1424="zákl. přenesená",J1424,0)</f>
        <v>0</v>
      </c>
      <c r="BH1424" s="220">
        <f>IF(N1424="sníž. přenesená",J1424,0)</f>
        <v>0</v>
      </c>
      <c r="BI1424" s="220">
        <f>IF(N1424="nulová",J1424,0)</f>
        <v>0</v>
      </c>
      <c r="BJ1424" s="25" t="s">
        <v>80</v>
      </c>
      <c r="BK1424" s="220">
        <f>ROUND(I1424*H1424,2)</f>
        <v>0</v>
      </c>
      <c r="BL1424" s="25" t="s">
        <v>502</v>
      </c>
      <c r="BM1424" s="25" t="s">
        <v>5862</v>
      </c>
    </row>
    <row r="1425" spans="2:65" s="1" customFormat="1">
      <c r="B1425" s="42"/>
      <c r="C1425" s="64"/>
      <c r="D1425" s="221" t="s">
        <v>506</v>
      </c>
      <c r="E1425" s="64"/>
      <c r="F1425" s="222" t="s">
        <v>13641</v>
      </c>
      <c r="G1425" s="64"/>
      <c r="H1425" s="64"/>
      <c r="I1425" s="177"/>
      <c r="J1425" s="64"/>
      <c r="K1425" s="64"/>
      <c r="L1425" s="62"/>
      <c r="M1425" s="223"/>
      <c r="N1425" s="43"/>
      <c r="O1425" s="43"/>
      <c r="P1425" s="43"/>
      <c r="Q1425" s="43"/>
      <c r="R1425" s="43"/>
      <c r="S1425" s="43"/>
      <c r="T1425" s="79"/>
      <c r="AT1425" s="25" t="s">
        <v>506</v>
      </c>
      <c r="AU1425" s="25" t="s">
        <v>82</v>
      </c>
    </row>
    <row r="1426" spans="2:65" s="1" customFormat="1" ht="24">
      <c r="B1426" s="42"/>
      <c r="C1426" s="64"/>
      <c r="D1426" s="227" t="s">
        <v>2254</v>
      </c>
      <c r="E1426" s="64"/>
      <c r="F1426" s="273" t="s">
        <v>13639</v>
      </c>
      <c r="G1426" s="64"/>
      <c r="H1426" s="64"/>
      <c r="I1426" s="177"/>
      <c r="J1426" s="64"/>
      <c r="K1426" s="64"/>
      <c r="L1426" s="62"/>
      <c r="M1426" s="223"/>
      <c r="N1426" s="43"/>
      <c r="O1426" s="43"/>
      <c r="P1426" s="43"/>
      <c r="Q1426" s="43"/>
      <c r="R1426" s="43"/>
      <c r="S1426" s="43"/>
      <c r="T1426" s="79"/>
      <c r="AT1426" s="25" t="s">
        <v>2254</v>
      </c>
      <c r="AU1426" s="25" t="s">
        <v>82</v>
      </c>
    </row>
    <row r="1427" spans="2:65" s="1" customFormat="1" ht="16.5" customHeight="1">
      <c r="B1427" s="42"/>
      <c r="C1427" s="209" t="s">
        <v>3749</v>
      </c>
      <c r="D1427" s="209" t="s">
        <v>498</v>
      </c>
      <c r="E1427" s="210" t="s">
        <v>13642</v>
      </c>
      <c r="F1427" s="211" t="s">
        <v>13643</v>
      </c>
      <c r="G1427" s="212" t="s">
        <v>2537</v>
      </c>
      <c r="H1427" s="213">
        <v>1</v>
      </c>
      <c r="I1427" s="214"/>
      <c r="J1427" s="215">
        <f>ROUND(I1427*H1427,2)</f>
        <v>0</v>
      </c>
      <c r="K1427" s="211" t="s">
        <v>23</v>
      </c>
      <c r="L1427" s="62"/>
      <c r="M1427" s="216" t="s">
        <v>23</v>
      </c>
      <c r="N1427" s="217" t="s">
        <v>44</v>
      </c>
      <c r="O1427" s="43"/>
      <c r="P1427" s="218">
        <f>O1427*H1427</f>
        <v>0</v>
      </c>
      <c r="Q1427" s="218">
        <v>0</v>
      </c>
      <c r="R1427" s="218">
        <f>Q1427*H1427</f>
        <v>0</v>
      </c>
      <c r="S1427" s="218">
        <v>0</v>
      </c>
      <c r="T1427" s="219">
        <f>S1427*H1427</f>
        <v>0</v>
      </c>
      <c r="AR1427" s="25" t="s">
        <v>502</v>
      </c>
      <c r="AT1427" s="25" t="s">
        <v>498</v>
      </c>
      <c r="AU1427" s="25" t="s">
        <v>82</v>
      </c>
      <c r="AY1427" s="25" t="s">
        <v>492</v>
      </c>
      <c r="BE1427" s="220">
        <f>IF(N1427="základní",J1427,0)</f>
        <v>0</v>
      </c>
      <c r="BF1427" s="220">
        <f>IF(N1427="snížená",J1427,0)</f>
        <v>0</v>
      </c>
      <c r="BG1427" s="220">
        <f>IF(N1427="zákl. přenesená",J1427,0)</f>
        <v>0</v>
      </c>
      <c r="BH1427" s="220">
        <f>IF(N1427="sníž. přenesená",J1427,0)</f>
        <v>0</v>
      </c>
      <c r="BI1427" s="220">
        <f>IF(N1427="nulová",J1427,0)</f>
        <v>0</v>
      </c>
      <c r="BJ1427" s="25" t="s">
        <v>80</v>
      </c>
      <c r="BK1427" s="220">
        <f>ROUND(I1427*H1427,2)</f>
        <v>0</v>
      </c>
      <c r="BL1427" s="25" t="s">
        <v>502</v>
      </c>
      <c r="BM1427" s="25" t="s">
        <v>5870</v>
      </c>
    </row>
    <row r="1428" spans="2:65" s="1" customFormat="1">
      <c r="B1428" s="42"/>
      <c r="C1428" s="64"/>
      <c r="D1428" s="221" t="s">
        <v>506</v>
      </c>
      <c r="E1428" s="64"/>
      <c r="F1428" s="222" t="s">
        <v>13643</v>
      </c>
      <c r="G1428" s="64"/>
      <c r="H1428" s="64"/>
      <c r="I1428" s="177"/>
      <c r="J1428" s="64"/>
      <c r="K1428" s="64"/>
      <c r="L1428" s="62"/>
      <c r="M1428" s="223"/>
      <c r="N1428" s="43"/>
      <c r="O1428" s="43"/>
      <c r="P1428" s="43"/>
      <c r="Q1428" s="43"/>
      <c r="R1428" s="43"/>
      <c r="S1428" s="43"/>
      <c r="T1428" s="79"/>
      <c r="AT1428" s="25" t="s">
        <v>506</v>
      </c>
      <c r="AU1428" s="25" t="s">
        <v>82</v>
      </c>
    </row>
    <row r="1429" spans="2:65" s="1" customFormat="1" ht="24">
      <c r="B1429" s="42"/>
      <c r="C1429" s="64"/>
      <c r="D1429" s="227" t="s">
        <v>2254</v>
      </c>
      <c r="E1429" s="64"/>
      <c r="F1429" s="273" t="s">
        <v>13670</v>
      </c>
      <c r="G1429" s="64"/>
      <c r="H1429" s="64"/>
      <c r="I1429" s="177"/>
      <c r="J1429" s="64"/>
      <c r="K1429" s="64"/>
      <c r="L1429" s="62"/>
      <c r="M1429" s="223"/>
      <c r="N1429" s="43"/>
      <c r="O1429" s="43"/>
      <c r="P1429" s="43"/>
      <c r="Q1429" s="43"/>
      <c r="R1429" s="43"/>
      <c r="S1429" s="43"/>
      <c r="T1429" s="79"/>
      <c r="AT1429" s="25" t="s">
        <v>2254</v>
      </c>
      <c r="AU1429" s="25" t="s">
        <v>82</v>
      </c>
    </row>
    <row r="1430" spans="2:65" s="1" customFormat="1" ht="16.5" customHeight="1">
      <c r="B1430" s="42"/>
      <c r="C1430" s="209" t="s">
        <v>3754</v>
      </c>
      <c r="D1430" s="209" t="s">
        <v>498</v>
      </c>
      <c r="E1430" s="210" t="s">
        <v>13761</v>
      </c>
      <c r="F1430" s="211" t="s">
        <v>13762</v>
      </c>
      <c r="G1430" s="212" t="s">
        <v>832</v>
      </c>
      <c r="H1430" s="213">
        <v>200</v>
      </c>
      <c r="I1430" s="214"/>
      <c r="J1430" s="215">
        <f>ROUND(I1430*H1430,2)</f>
        <v>0</v>
      </c>
      <c r="K1430" s="211" t="s">
        <v>23</v>
      </c>
      <c r="L1430" s="62"/>
      <c r="M1430" s="216" t="s">
        <v>23</v>
      </c>
      <c r="N1430" s="217" t="s">
        <v>44</v>
      </c>
      <c r="O1430" s="43"/>
      <c r="P1430" s="218">
        <f>O1430*H1430</f>
        <v>0</v>
      </c>
      <c r="Q1430" s="218">
        <v>0</v>
      </c>
      <c r="R1430" s="218">
        <f>Q1430*H1430</f>
        <v>0</v>
      </c>
      <c r="S1430" s="218">
        <v>0</v>
      </c>
      <c r="T1430" s="219">
        <f>S1430*H1430</f>
        <v>0</v>
      </c>
      <c r="AR1430" s="25" t="s">
        <v>502</v>
      </c>
      <c r="AT1430" s="25" t="s">
        <v>498</v>
      </c>
      <c r="AU1430" s="25" t="s">
        <v>82</v>
      </c>
      <c r="AY1430" s="25" t="s">
        <v>492</v>
      </c>
      <c r="BE1430" s="220">
        <f>IF(N1430="základní",J1430,0)</f>
        <v>0</v>
      </c>
      <c r="BF1430" s="220">
        <f>IF(N1430="snížená",J1430,0)</f>
        <v>0</v>
      </c>
      <c r="BG1430" s="220">
        <f>IF(N1430="zákl. přenesená",J1430,0)</f>
        <v>0</v>
      </c>
      <c r="BH1430" s="220">
        <f>IF(N1430="sníž. přenesená",J1430,0)</f>
        <v>0</v>
      </c>
      <c r="BI1430" s="220">
        <f>IF(N1430="nulová",J1430,0)</f>
        <v>0</v>
      </c>
      <c r="BJ1430" s="25" t="s">
        <v>80</v>
      </c>
      <c r="BK1430" s="220">
        <f>ROUND(I1430*H1430,2)</f>
        <v>0</v>
      </c>
      <c r="BL1430" s="25" t="s">
        <v>502</v>
      </c>
      <c r="BM1430" s="25" t="s">
        <v>5878</v>
      </c>
    </row>
    <row r="1431" spans="2:65" s="1" customFormat="1">
      <c r="B1431" s="42"/>
      <c r="C1431" s="64"/>
      <c r="D1431" s="221" t="s">
        <v>506</v>
      </c>
      <c r="E1431" s="64"/>
      <c r="F1431" s="222" t="s">
        <v>13762</v>
      </c>
      <c r="G1431" s="64"/>
      <c r="H1431" s="64"/>
      <c r="I1431" s="177"/>
      <c r="J1431" s="64"/>
      <c r="K1431" s="64"/>
      <c r="L1431" s="62"/>
      <c r="M1431" s="223"/>
      <c r="N1431" s="43"/>
      <c r="O1431" s="43"/>
      <c r="P1431" s="43"/>
      <c r="Q1431" s="43"/>
      <c r="R1431" s="43"/>
      <c r="S1431" s="43"/>
      <c r="T1431" s="79"/>
      <c r="AT1431" s="25" t="s">
        <v>506</v>
      </c>
      <c r="AU1431" s="25" t="s">
        <v>82</v>
      </c>
    </row>
    <row r="1432" spans="2:65" s="1" customFormat="1" ht="48">
      <c r="B1432" s="42"/>
      <c r="C1432" s="64"/>
      <c r="D1432" s="227" t="s">
        <v>2254</v>
      </c>
      <c r="E1432" s="64"/>
      <c r="F1432" s="273" t="s">
        <v>13647</v>
      </c>
      <c r="G1432" s="64"/>
      <c r="H1432" s="64"/>
      <c r="I1432" s="177"/>
      <c r="J1432" s="64"/>
      <c r="K1432" s="64"/>
      <c r="L1432" s="62"/>
      <c r="M1432" s="223"/>
      <c r="N1432" s="43"/>
      <c r="O1432" s="43"/>
      <c r="P1432" s="43"/>
      <c r="Q1432" s="43"/>
      <c r="R1432" s="43"/>
      <c r="S1432" s="43"/>
      <c r="T1432" s="79"/>
      <c r="AT1432" s="25" t="s">
        <v>2254</v>
      </c>
      <c r="AU1432" s="25" t="s">
        <v>82</v>
      </c>
    </row>
    <row r="1433" spans="2:65" s="1" customFormat="1" ht="16.5" customHeight="1">
      <c r="B1433" s="42"/>
      <c r="C1433" s="209" t="s">
        <v>3759</v>
      </c>
      <c r="D1433" s="209" t="s">
        <v>498</v>
      </c>
      <c r="E1433" s="210" t="s">
        <v>13763</v>
      </c>
      <c r="F1433" s="211" t="s">
        <v>13764</v>
      </c>
      <c r="G1433" s="212" t="s">
        <v>832</v>
      </c>
      <c r="H1433" s="213">
        <v>100</v>
      </c>
      <c r="I1433" s="214"/>
      <c r="J1433" s="215">
        <f>ROUND(I1433*H1433,2)</f>
        <v>0</v>
      </c>
      <c r="K1433" s="211" t="s">
        <v>23</v>
      </c>
      <c r="L1433" s="62"/>
      <c r="M1433" s="216" t="s">
        <v>23</v>
      </c>
      <c r="N1433" s="217" t="s">
        <v>44</v>
      </c>
      <c r="O1433" s="43"/>
      <c r="P1433" s="218">
        <f>O1433*H1433</f>
        <v>0</v>
      </c>
      <c r="Q1433" s="218">
        <v>0</v>
      </c>
      <c r="R1433" s="218">
        <f>Q1433*H1433</f>
        <v>0</v>
      </c>
      <c r="S1433" s="218">
        <v>0</v>
      </c>
      <c r="T1433" s="219">
        <f>S1433*H1433</f>
        <v>0</v>
      </c>
      <c r="AR1433" s="25" t="s">
        <v>502</v>
      </c>
      <c r="AT1433" s="25" t="s">
        <v>498</v>
      </c>
      <c r="AU1433" s="25" t="s">
        <v>82</v>
      </c>
      <c r="AY1433" s="25" t="s">
        <v>492</v>
      </c>
      <c r="BE1433" s="220">
        <f>IF(N1433="základní",J1433,0)</f>
        <v>0</v>
      </c>
      <c r="BF1433" s="220">
        <f>IF(N1433="snížená",J1433,0)</f>
        <v>0</v>
      </c>
      <c r="BG1433" s="220">
        <f>IF(N1433="zákl. přenesená",J1433,0)</f>
        <v>0</v>
      </c>
      <c r="BH1433" s="220">
        <f>IF(N1433="sníž. přenesená",J1433,0)</f>
        <v>0</v>
      </c>
      <c r="BI1433" s="220">
        <f>IF(N1433="nulová",J1433,0)</f>
        <v>0</v>
      </c>
      <c r="BJ1433" s="25" t="s">
        <v>80</v>
      </c>
      <c r="BK1433" s="220">
        <f>ROUND(I1433*H1433,2)</f>
        <v>0</v>
      </c>
      <c r="BL1433" s="25" t="s">
        <v>502</v>
      </c>
      <c r="BM1433" s="25" t="s">
        <v>5886</v>
      </c>
    </row>
    <row r="1434" spans="2:65" s="1" customFormat="1">
      <c r="B1434" s="42"/>
      <c r="C1434" s="64"/>
      <c r="D1434" s="221" t="s">
        <v>506</v>
      </c>
      <c r="E1434" s="64"/>
      <c r="F1434" s="222" t="s">
        <v>13764</v>
      </c>
      <c r="G1434" s="64"/>
      <c r="H1434" s="64"/>
      <c r="I1434" s="177"/>
      <c r="J1434" s="64"/>
      <c r="K1434" s="64"/>
      <c r="L1434" s="62"/>
      <c r="M1434" s="223"/>
      <c r="N1434" s="43"/>
      <c r="O1434" s="43"/>
      <c r="P1434" s="43"/>
      <c r="Q1434" s="43"/>
      <c r="R1434" s="43"/>
      <c r="S1434" s="43"/>
      <c r="T1434" s="79"/>
      <c r="AT1434" s="25" t="s">
        <v>506</v>
      </c>
      <c r="AU1434" s="25" t="s">
        <v>82</v>
      </c>
    </row>
    <row r="1435" spans="2:65" s="1" customFormat="1" ht="24">
      <c r="B1435" s="42"/>
      <c r="C1435" s="64"/>
      <c r="D1435" s="227" t="s">
        <v>2254</v>
      </c>
      <c r="E1435" s="64"/>
      <c r="F1435" s="273" t="s">
        <v>13765</v>
      </c>
      <c r="G1435" s="64"/>
      <c r="H1435" s="64"/>
      <c r="I1435" s="177"/>
      <c r="J1435" s="64"/>
      <c r="K1435" s="64"/>
      <c r="L1435" s="62"/>
      <c r="M1435" s="223"/>
      <c r="N1435" s="43"/>
      <c r="O1435" s="43"/>
      <c r="P1435" s="43"/>
      <c r="Q1435" s="43"/>
      <c r="R1435" s="43"/>
      <c r="S1435" s="43"/>
      <c r="T1435" s="79"/>
      <c r="AT1435" s="25" t="s">
        <v>2254</v>
      </c>
      <c r="AU1435" s="25" t="s">
        <v>82</v>
      </c>
    </row>
    <row r="1436" spans="2:65" s="1" customFormat="1" ht="16.5" customHeight="1">
      <c r="B1436" s="42"/>
      <c r="C1436" s="209" t="s">
        <v>3764</v>
      </c>
      <c r="D1436" s="209" t="s">
        <v>498</v>
      </c>
      <c r="E1436" s="210" t="s">
        <v>13766</v>
      </c>
      <c r="F1436" s="211" t="s">
        <v>13649</v>
      </c>
      <c r="G1436" s="212" t="s">
        <v>13632</v>
      </c>
      <c r="H1436" s="213">
        <v>1</v>
      </c>
      <c r="I1436" s="214"/>
      <c r="J1436" s="215">
        <f>ROUND(I1436*H1436,2)</f>
        <v>0</v>
      </c>
      <c r="K1436" s="211" t="s">
        <v>23</v>
      </c>
      <c r="L1436" s="62"/>
      <c r="M1436" s="216" t="s">
        <v>23</v>
      </c>
      <c r="N1436" s="217" t="s">
        <v>44</v>
      </c>
      <c r="O1436" s="43"/>
      <c r="P1436" s="218">
        <f>O1436*H1436</f>
        <v>0</v>
      </c>
      <c r="Q1436" s="218">
        <v>0</v>
      </c>
      <c r="R1436" s="218">
        <f>Q1436*H1436</f>
        <v>0</v>
      </c>
      <c r="S1436" s="218">
        <v>0</v>
      </c>
      <c r="T1436" s="219">
        <f>S1436*H1436</f>
        <v>0</v>
      </c>
      <c r="AR1436" s="25" t="s">
        <v>502</v>
      </c>
      <c r="AT1436" s="25" t="s">
        <v>498</v>
      </c>
      <c r="AU1436" s="25" t="s">
        <v>82</v>
      </c>
      <c r="AY1436" s="25" t="s">
        <v>492</v>
      </c>
      <c r="BE1436" s="220">
        <f>IF(N1436="základní",J1436,0)</f>
        <v>0</v>
      </c>
      <c r="BF1436" s="220">
        <f>IF(N1436="snížená",J1436,0)</f>
        <v>0</v>
      </c>
      <c r="BG1436" s="220">
        <f>IF(N1436="zákl. přenesená",J1436,0)</f>
        <v>0</v>
      </c>
      <c r="BH1436" s="220">
        <f>IF(N1436="sníž. přenesená",J1436,0)</f>
        <v>0</v>
      </c>
      <c r="BI1436" s="220">
        <f>IF(N1436="nulová",J1436,0)</f>
        <v>0</v>
      </c>
      <c r="BJ1436" s="25" t="s">
        <v>80</v>
      </c>
      <c r="BK1436" s="220">
        <f>ROUND(I1436*H1436,2)</f>
        <v>0</v>
      </c>
      <c r="BL1436" s="25" t="s">
        <v>502</v>
      </c>
      <c r="BM1436" s="25" t="s">
        <v>5894</v>
      </c>
    </row>
    <row r="1437" spans="2:65" s="1" customFormat="1">
      <c r="B1437" s="42"/>
      <c r="C1437" s="64"/>
      <c r="D1437" s="221" t="s">
        <v>506</v>
      </c>
      <c r="E1437" s="64"/>
      <c r="F1437" s="222" t="s">
        <v>13649</v>
      </c>
      <c r="G1437" s="64"/>
      <c r="H1437" s="64"/>
      <c r="I1437" s="177"/>
      <c r="J1437" s="64"/>
      <c r="K1437" s="64"/>
      <c r="L1437" s="62"/>
      <c r="M1437" s="223"/>
      <c r="N1437" s="43"/>
      <c r="O1437" s="43"/>
      <c r="P1437" s="43"/>
      <c r="Q1437" s="43"/>
      <c r="R1437" s="43"/>
      <c r="S1437" s="43"/>
      <c r="T1437" s="79"/>
      <c r="AT1437" s="25" t="s">
        <v>506</v>
      </c>
      <c r="AU1437" s="25" t="s">
        <v>82</v>
      </c>
    </row>
    <row r="1438" spans="2:65" s="1" customFormat="1" ht="24">
      <c r="B1438" s="42"/>
      <c r="C1438" s="64"/>
      <c r="D1438" s="227" t="s">
        <v>2254</v>
      </c>
      <c r="E1438" s="64"/>
      <c r="F1438" s="273" t="s">
        <v>13767</v>
      </c>
      <c r="G1438" s="64"/>
      <c r="H1438" s="64"/>
      <c r="I1438" s="177"/>
      <c r="J1438" s="64"/>
      <c r="K1438" s="64"/>
      <c r="L1438" s="62"/>
      <c r="M1438" s="223"/>
      <c r="N1438" s="43"/>
      <c r="O1438" s="43"/>
      <c r="P1438" s="43"/>
      <c r="Q1438" s="43"/>
      <c r="R1438" s="43"/>
      <c r="S1438" s="43"/>
      <c r="T1438" s="79"/>
      <c r="AT1438" s="25" t="s">
        <v>2254</v>
      </c>
      <c r="AU1438" s="25" t="s">
        <v>82</v>
      </c>
    </row>
    <row r="1439" spans="2:65" s="1" customFormat="1" ht="16.5" customHeight="1">
      <c r="B1439" s="42"/>
      <c r="C1439" s="209" t="s">
        <v>3769</v>
      </c>
      <c r="D1439" s="209" t="s">
        <v>498</v>
      </c>
      <c r="E1439" s="210" t="s">
        <v>13788</v>
      </c>
      <c r="F1439" s="211" t="s">
        <v>13652</v>
      </c>
      <c r="G1439" s="212" t="s">
        <v>13632</v>
      </c>
      <c r="H1439" s="213">
        <v>1</v>
      </c>
      <c r="I1439" s="214"/>
      <c r="J1439" s="215">
        <f>ROUND(I1439*H1439,2)</f>
        <v>0</v>
      </c>
      <c r="K1439" s="211" t="s">
        <v>23</v>
      </c>
      <c r="L1439" s="62"/>
      <c r="M1439" s="216" t="s">
        <v>23</v>
      </c>
      <c r="N1439" s="217" t="s">
        <v>44</v>
      </c>
      <c r="O1439" s="43"/>
      <c r="P1439" s="218">
        <f>O1439*H1439</f>
        <v>0</v>
      </c>
      <c r="Q1439" s="218">
        <v>0</v>
      </c>
      <c r="R1439" s="218">
        <f>Q1439*H1439</f>
        <v>0</v>
      </c>
      <c r="S1439" s="218">
        <v>0</v>
      </c>
      <c r="T1439" s="219">
        <f>S1439*H1439</f>
        <v>0</v>
      </c>
      <c r="AR1439" s="25" t="s">
        <v>502</v>
      </c>
      <c r="AT1439" s="25" t="s">
        <v>498</v>
      </c>
      <c r="AU1439" s="25" t="s">
        <v>82</v>
      </c>
      <c r="AY1439" s="25" t="s">
        <v>492</v>
      </c>
      <c r="BE1439" s="220">
        <f>IF(N1439="základní",J1439,0)</f>
        <v>0</v>
      </c>
      <c r="BF1439" s="220">
        <f>IF(N1439="snížená",J1439,0)</f>
        <v>0</v>
      </c>
      <c r="BG1439" s="220">
        <f>IF(N1439="zákl. přenesená",J1439,0)</f>
        <v>0</v>
      </c>
      <c r="BH1439" s="220">
        <f>IF(N1439="sníž. přenesená",J1439,0)</f>
        <v>0</v>
      </c>
      <c r="BI1439" s="220">
        <f>IF(N1439="nulová",J1439,0)</f>
        <v>0</v>
      </c>
      <c r="BJ1439" s="25" t="s">
        <v>80</v>
      </c>
      <c r="BK1439" s="220">
        <f>ROUND(I1439*H1439,2)</f>
        <v>0</v>
      </c>
      <c r="BL1439" s="25" t="s">
        <v>502</v>
      </c>
      <c r="BM1439" s="25" t="s">
        <v>5902</v>
      </c>
    </row>
    <row r="1440" spans="2:65" s="1" customFormat="1">
      <c r="B1440" s="42"/>
      <c r="C1440" s="64"/>
      <c r="D1440" s="221" t="s">
        <v>506</v>
      </c>
      <c r="E1440" s="64"/>
      <c r="F1440" s="222" t="s">
        <v>13652</v>
      </c>
      <c r="G1440" s="64"/>
      <c r="H1440" s="64"/>
      <c r="I1440" s="177"/>
      <c r="J1440" s="64"/>
      <c r="K1440" s="64"/>
      <c r="L1440" s="62"/>
      <c r="M1440" s="223"/>
      <c r="N1440" s="43"/>
      <c r="O1440" s="43"/>
      <c r="P1440" s="43"/>
      <c r="Q1440" s="43"/>
      <c r="R1440" s="43"/>
      <c r="S1440" s="43"/>
      <c r="T1440" s="79"/>
      <c r="AT1440" s="25" t="s">
        <v>506</v>
      </c>
      <c r="AU1440" s="25" t="s">
        <v>82</v>
      </c>
    </row>
    <row r="1441" spans="2:65" s="1" customFormat="1" ht="36">
      <c r="B1441" s="42"/>
      <c r="C1441" s="64"/>
      <c r="D1441" s="227" t="s">
        <v>2254</v>
      </c>
      <c r="E1441" s="64"/>
      <c r="F1441" s="273" t="s">
        <v>13769</v>
      </c>
      <c r="G1441" s="64"/>
      <c r="H1441" s="64"/>
      <c r="I1441" s="177"/>
      <c r="J1441" s="64"/>
      <c r="K1441" s="64"/>
      <c r="L1441" s="62"/>
      <c r="M1441" s="223"/>
      <c r="N1441" s="43"/>
      <c r="O1441" s="43"/>
      <c r="P1441" s="43"/>
      <c r="Q1441" s="43"/>
      <c r="R1441" s="43"/>
      <c r="S1441" s="43"/>
      <c r="T1441" s="79"/>
      <c r="AT1441" s="25" t="s">
        <v>2254</v>
      </c>
      <c r="AU1441" s="25" t="s">
        <v>82</v>
      </c>
    </row>
    <row r="1442" spans="2:65" s="1" customFormat="1" ht="16.5" customHeight="1">
      <c r="B1442" s="42"/>
      <c r="C1442" s="209" t="s">
        <v>3774</v>
      </c>
      <c r="D1442" s="209" t="s">
        <v>498</v>
      </c>
      <c r="E1442" s="210" t="s">
        <v>13770</v>
      </c>
      <c r="F1442" s="211" t="s">
        <v>13652</v>
      </c>
      <c r="G1442" s="212" t="s">
        <v>13632</v>
      </c>
      <c r="H1442" s="213">
        <v>1</v>
      </c>
      <c r="I1442" s="214"/>
      <c r="J1442" s="215">
        <f>ROUND(I1442*H1442,2)</f>
        <v>0</v>
      </c>
      <c r="K1442" s="211" t="s">
        <v>23</v>
      </c>
      <c r="L1442" s="62"/>
      <c r="M1442" s="216" t="s">
        <v>23</v>
      </c>
      <c r="N1442" s="217" t="s">
        <v>44</v>
      </c>
      <c r="O1442" s="43"/>
      <c r="P1442" s="218">
        <f>O1442*H1442</f>
        <v>0</v>
      </c>
      <c r="Q1442" s="218">
        <v>0</v>
      </c>
      <c r="R1442" s="218">
        <f>Q1442*H1442</f>
        <v>0</v>
      </c>
      <c r="S1442" s="218">
        <v>0</v>
      </c>
      <c r="T1442" s="219">
        <f>S1442*H1442</f>
        <v>0</v>
      </c>
      <c r="AR1442" s="25" t="s">
        <v>502</v>
      </c>
      <c r="AT1442" s="25" t="s">
        <v>498</v>
      </c>
      <c r="AU1442" s="25" t="s">
        <v>82</v>
      </c>
      <c r="AY1442" s="25" t="s">
        <v>492</v>
      </c>
      <c r="BE1442" s="220">
        <f>IF(N1442="základní",J1442,0)</f>
        <v>0</v>
      </c>
      <c r="BF1442" s="220">
        <f>IF(N1442="snížená",J1442,0)</f>
        <v>0</v>
      </c>
      <c r="BG1442" s="220">
        <f>IF(N1442="zákl. přenesená",J1442,0)</f>
        <v>0</v>
      </c>
      <c r="BH1442" s="220">
        <f>IF(N1442="sníž. přenesená",J1442,0)</f>
        <v>0</v>
      </c>
      <c r="BI1442" s="220">
        <f>IF(N1442="nulová",J1442,0)</f>
        <v>0</v>
      </c>
      <c r="BJ1442" s="25" t="s">
        <v>80</v>
      </c>
      <c r="BK1442" s="220">
        <f>ROUND(I1442*H1442,2)</f>
        <v>0</v>
      </c>
      <c r="BL1442" s="25" t="s">
        <v>502</v>
      </c>
      <c r="BM1442" s="25" t="s">
        <v>5911</v>
      </c>
    </row>
    <row r="1443" spans="2:65" s="1" customFormat="1">
      <c r="B1443" s="42"/>
      <c r="C1443" s="64"/>
      <c r="D1443" s="221" t="s">
        <v>506</v>
      </c>
      <c r="E1443" s="64"/>
      <c r="F1443" s="222" t="s">
        <v>13652</v>
      </c>
      <c r="G1443" s="64"/>
      <c r="H1443" s="64"/>
      <c r="I1443" s="177"/>
      <c r="J1443" s="64"/>
      <c r="K1443" s="64"/>
      <c r="L1443" s="62"/>
      <c r="M1443" s="223"/>
      <c r="N1443" s="43"/>
      <c r="O1443" s="43"/>
      <c r="P1443" s="43"/>
      <c r="Q1443" s="43"/>
      <c r="R1443" s="43"/>
      <c r="S1443" s="43"/>
      <c r="T1443" s="79"/>
      <c r="AT1443" s="25" t="s">
        <v>506</v>
      </c>
      <c r="AU1443" s="25" t="s">
        <v>82</v>
      </c>
    </row>
    <row r="1444" spans="2:65" s="1" customFormat="1" ht="24">
      <c r="B1444" s="42"/>
      <c r="C1444" s="64"/>
      <c r="D1444" s="227" t="s">
        <v>2254</v>
      </c>
      <c r="E1444" s="64"/>
      <c r="F1444" s="273" t="s">
        <v>13771</v>
      </c>
      <c r="G1444" s="64"/>
      <c r="H1444" s="64"/>
      <c r="I1444" s="177"/>
      <c r="J1444" s="64"/>
      <c r="K1444" s="64"/>
      <c r="L1444" s="62"/>
      <c r="M1444" s="223"/>
      <c r="N1444" s="43"/>
      <c r="O1444" s="43"/>
      <c r="P1444" s="43"/>
      <c r="Q1444" s="43"/>
      <c r="R1444" s="43"/>
      <c r="S1444" s="43"/>
      <c r="T1444" s="79"/>
      <c r="AT1444" s="25" t="s">
        <v>2254</v>
      </c>
      <c r="AU1444" s="25" t="s">
        <v>82</v>
      </c>
    </row>
    <row r="1445" spans="2:65" s="1" customFormat="1" ht="16.5" customHeight="1">
      <c r="B1445" s="42"/>
      <c r="C1445" s="209" t="s">
        <v>3779</v>
      </c>
      <c r="D1445" s="209" t="s">
        <v>498</v>
      </c>
      <c r="E1445" s="210" t="s">
        <v>13772</v>
      </c>
      <c r="F1445" s="211" t="s">
        <v>13652</v>
      </c>
      <c r="G1445" s="212" t="s">
        <v>13632</v>
      </c>
      <c r="H1445" s="213">
        <v>1</v>
      </c>
      <c r="I1445" s="214"/>
      <c r="J1445" s="215">
        <f>ROUND(I1445*H1445,2)</f>
        <v>0</v>
      </c>
      <c r="K1445" s="211" t="s">
        <v>23</v>
      </c>
      <c r="L1445" s="62"/>
      <c r="M1445" s="216" t="s">
        <v>23</v>
      </c>
      <c r="N1445" s="217" t="s">
        <v>44</v>
      </c>
      <c r="O1445" s="43"/>
      <c r="P1445" s="218">
        <f>O1445*H1445</f>
        <v>0</v>
      </c>
      <c r="Q1445" s="218">
        <v>0</v>
      </c>
      <c r="R1445" s="218">
        <f>Q1445*H1445</f>
        <v>0</v>
      </c>
      <c r="S1445" s="218">
        <v>0</v>
      </c>
      <c r="T1445" s="219">
        <f>S1445*H1445</f>
        <v>0</v>
      </c>
      <c r="AR1445" s="25" t="s">
        <v>502</v>
      </c>
      <c r="AT1445" s="25" t="s">
        <v>498</v>
      </c>
      <c r="AU1445" s="25" t="s">
        <v>82</v>
      </c>
      <c r="AY1445" s="25" t="s">
        <v>492</v>
      </c>
      <c r="BE1445" s="220">
        <f>IF(N1445="základní",J1445,0)</f>
        <v>0</v>
      </c>
      <c r="BF1445" s="220">
        <f>IF(N1445="snížená",J1445,0)</f>
        <v>0</v>
      </c>
      <c r="BG1445" s="220">
        <f>IF(N1445="zákl. přenesená",J1445,0)</f>
        <v>0</v>
      </c>
      <c r="BH1445" s="220">
        <f>IF(N1445="sníž. přenesená",J1445,0)</f>
        <v>0</v>
      </c>
      <c r="BI1445" s="220">
        <f>IF(N1445="nulová",J1445,0)</f>
        <v>0</v>
      </c>
      <c r="BJ1445" s="25" t="s">
        <v>80</v>
      </c>
      <c r="BK1445" s="220">
        <f>ROUND(I1445*H1445,2)</f>
        <v>0</v>
      </c>
      <c r="BL1445" s="25" t="s">
        <v>502</v>
      </c>
      <c r="BM1445" s="25" t="s">
        <v>5919</v>
      </c>
    </row>
    <row r="1446" spans="2:65" s="1" customFormat="1">
      <c r="B1446" s="42"/>
      <c r="C1446" s="64"/>
      <c r="D1446" s="221" t="s">
        <v>506</v>
      </c>
      <c r="E1446" s="64"/>
      <c r="F1446" s="222" t="s">
        <v>13652</v>
      </c>
      <c r="G1446" s="64"/>
      <c r="H1446" s="64"/>
      <c r="I1446" s="177"/>
      <c r="J1446" s="64"/>
      <c r="K1446" s="64"/>
      <c r="L1446" s="62"/>
      <c r="M1446" s="223"/>
      <c r="N1446" s="43"/>
      <c r="O1446" s="43"/>
      <c r="P1446" s="43"/>
      <c r="Q1446" s="43"/>
      <c r="R1446" s="43"/>
      <c r="S1446" s="43"/>
      <c r="T1446" s="79"/>
      <c r="AT1446" s="25" t="s">
        <v>506</v>
      </c>
      <c r="AU1446" s="25" t="s">
        <v>82</v>
      </c>
    </row>
    <row r="1447" spans="2:65" s="1" customFormat="1" ht="36">
      <c r="B1447" s="42"/>
      <c r="C1447" s="64"/>
      <c r="D1447" s="227" t="s">
        <v>2254</v>
      </c>
      <c r="E1447" s="64"/>
      <c r="F1447" s="273" t="s">
        <v>13655</v>
      </c>
      <c r="G1447" s="64"/>
      <c r="H1447" s="64"/>
      <c r="I1447" s="177"/>
      <c r="J1447" s="64"/>
      <c r="K1447" s="64"/>
      <c r="L1447" s="62"/>
      <c r="M1447" s="223"/>
      <c r="N1447" s="43"/>
      <c r="O1447" s="43"/>
      <c r="P1447" s="43"/>
      <c r="Q1447" s="43"/>
      <c r="R1447" s="43"/>
      <c r="S1447" s="43"/>
      <c r="T1447" s="79"/>
      <c r="AT1447" s="25" t="s">
        <v>2254</v>
      </c>
      <c r="AU1447" s="25" t="s">
        <v>82</v>
      </c>
    </row>
    <row r="1448" spans="2:65" s="1" customFormat="1" ht="16.5" customHeight="1">
      <c r="B1448" s="42"/>
      <c r="C1448" s="209" t="s">
        <v>1739</v>
      </c>
      <c r="D1448" s="209" t="s">
        <v>498</v>
      </c>
      <c r="E1448" s="210" t="s">
        <v>13773</v>
      </c>
      <c r="F1448" s="211" t="s">
        <v>13652</v>
      </c>
      <c r="G1448" s="212" t="s">
        <v>13632</v>
      </c>
      <c r="H1448" s="213">
        <v>1</v>
      </c>
      <c r="I1448" s="214"/>
      <c r="J1448" s="215">
        <f>ROUND(I1448*H1448,2)</f>
        <v>0</v>
      </c>
      <c r="K1448" s="211" t="s">
        <v>23</v>
      </c>
      <c r="L1448" s="62"/>
      <c r="M1448" s="216" t="s">
        <v>23</v>
      </c>
      <c r="N1448" s="217" t="s">
        <v>44</v>
      </c>
      <c r="O1448" s="43"/>
      <c r="P1448" s="218">
        <f>O1448*H1448</f>
        <v>0</v>
      </c>
      <c r="Q1448" s="218">
        <v>0</v>
      </c>
      <c r="R1448" s="218">
        <f>Q1448*H1448</f>
        <v>0</v>
      </c>
      <c r="S1448" s="218">
        <v>0</v>
      </c>
      <c r="T1448" s="219">
        <f>S1448*H1448</f>
        <v>0</v>
      </c>
      <c r="AR1448" s="25" t="s">
        <v>502</v>
      </c>
      <c r="AT1448" s="25" t="s">
        <v>498</v>
      </c>
      <c r="AU1448" s="25" t="s">
        <v>82</v>
      </c>
      <c r="AY1448" s="25" t="s">
        <v>492</v>
      </c>
      <c r="BE1448" s="220">
        <f>IF(N1448="základní",J1448,0)</f>
        <v>0</v>
      </c>
      <c r="BF1448" s="220">
        <f>IF(N1448="snížená",J1448,0)</f>
        <v>0</v>
      </c>
      <c r="BG1448" s="220">
        <f>IF(N1448="zákl. přenesená",J1448,0)</f>
        <v>0</v>
      </c>
      <c r="BH1448" s="220">
        <f>IF(N1448="sníž. přenesená",J1448,0)</f>
        <v>0</v>
      </c>
      <c r="BI1448" s="220">
        <f>IF(N1448="nulová",J1448,0)</f>
        <v>0</v>
      </c>
      <c r="BJ1448" s="25" t="s">
        <v>80</v>
      </c>
      <c r="BK1448" s="220">
        <f>ROUND(I1448*H1448,2)</f>
        <v>0</v>
      </c>
      <c r="BL1448" s="25" t="s">
        <v>502</v>
      </c>
      <c r="BM1448" s="25" t="s">
        <v>5929</v>
      </c>
    </row>
    <row r="1449" spans="2:65" s="1" customFormat="1">
      <c r="B1449" s="42"/>
      <c r="C1449" s="64"/>
      <c r="D1449" s="221" t="s">
        <v>506</v>
      </c>
      <c r="E1449" s="64"/>
      <c r="F1449" s="222" t="s">
        <v>13652</v>
      </c>
      <c r="G1449" s="64"/>
      <c r="H1449" s="64"/>
      <c r="I1449" s="177"/>
      <c r="J1449" s="64"/>
      <c r="K1449" s="64"/>
      <c r="L1449" s="62"/>
      <c r="M1449" s="223"/>
      <c r="N1449" s="43"/>
      <c r="O1449" s="43"/>
      <c r="P1449" s="43"/>
      <c r="Q1449" s="43"/>
      <c r="R1449" s="43"/>
      <c r="S1449" s="43"/>
      <c r="T1449" s="79"/>
      <c r="AT1449" s="25" t="s">
        <v>506</v>
      </c>
      <c r="AU1449" s="25" t="s">
        <v>82</v>
      </c>
    </row>
    <row r="1450" spans="2:65" s="1" customFormat="1" ht="36">
      <c r="B1450" s="42"/>
      <c r="C1450" s="64"/>
      <c r="D1450" s="227" t="s">
        <v>2254</v>
      </c>
      <c r="E1450" s="64"/>
      <c r="F1450" s="273" t="s">
        <v>13774</v>
      </c>
      <c r="G1450" s="64"/>
      <c r="H1450" s="64"/>
      <c r="I1450" s="177"/>
      <c r="J1450" s="64"/>
      <c r="K1450" s="64"/>
      <c r="L1450" s="62"/>
      <c r="M1450" s="223"/>
      <c r="N1450" s="43"/>
      <c r="O1450" s="43"/>
      <c r="P1450" s="43"/>
      <c r="Q1450" s="43"/>
      <c r="R1450" s="43"/>
      <c r="S1450" s="43"/>
      <c r="T1450" s="79"/>
      <c r="AT1450" s="25" t="s">
        <v>2254</v>
      </c>
      <c r="AU1450" s="25" t="s">
        <v>82</v>
      </c>
    </row>
    <row r="1451" spans="2:65" s="1" customFormat="1" ht="16.5" customHeight="1">
      <c r="B1451" s="42"/>
      <c r="C1451" s="209" t="s">
        <v>3788</v>
      </c>
      <c r="D1451" s="209" t="s">
        <v>498</v>
      </c>
      <c r="E1451" s="210" t="s">
        <v>13775</v>
      </c>
      <c r="F1451" s="211" t="s">
        <v>13652</v>
      </c>
      <c r="G1451" s="212" t="s">
        <v>13632</v>
      </c>
      <c r="H1451" s="213">
        <v>1</v>
      </c>
      <c r="I1451" s="214"/>
      <c r="J1451" s="215">
        <f>ROUND(I1451*H1451,2)</f>
        <v>0</v>
      </c>
      <c r="K1451" s="211" t="s">
        <v>23</v>
      </c>
      <c r="L1451" s="62"/>
      <c r="M1451" s="216" t="s">
        <v>23</v>
      </c>
      <c r="N1451" s="217" t="s">
        <v>44</v>
      </c>
      <c r="O1451" s="43"/>
      <c r="P1451" s="218">
        <f>O1451*H1451</f>
        <v>0</v>
      </c>
      <c r="Q1451" s="218">
        <v>0</v>
      </c>
      <c r="R1451" s="218">
        <f>Q1451*H1451</f>
        <v>0</v>
      </c>
      <c r="S1451" s="218">
        <v>0</v>
      </c>
      <c r="T1451" s="219">
        <f>S1451*H1451</f>
        <v>0</v>
      </c>
      <c r="AR1451" s="25" t="s">
        <v>502</v>
      </c>
      <c r="AT1451" s="25" t="s">
        <v>498</v>
      </c>
      <c r="AU1451" s="25" t="s">
        <v>82</v>
      </c>
      <c r="AY1451" s="25" t="s">
        <v>492</v>
      </c>
      <c r="BE1451" s="220">
        <f>IF(N1451="základní",J1451,0)</f>
        <v>0</v>
      </c>
      <c r="BF1451" s="220">
        <f>IF(N1451="snížená",J1451,0)</f>
        <v>0</v>
      </c>
      <c r="BG1451" s="220">
        <f>IF(N1451="zákl. přenesená",J1451,0)</f>
        <v>0</v>
      </c>
      <c r="BH1451" s="220">
        <f>IF(N1451="sníž. přenesená",J1451,0)</f>
        <v>0</v>
      </c>
      <c r="BI1451" s="220">
        <f>IF(N1451="nulová",J1451,0)</f>
        <v>0</v>
      </c>
      <c r="BJ1451" s="25" t="s">
        <v>80</v>
      </c>
      <c r="BK1451" s="220">
        <f>ROUND(I1451*H1451,2)</f>
        <v>0</v>
      </c>
      <c r="BL1451" s="25" t="s">
        <v>502</v>
      </c>
      <c r="BM1451" s="25" t="s">
        <v>5936</v>
      </c>
    </row>
    <row r="1452" spans="2:65" s="1" customFormat="1">
      <c r="B1452" s="42"/>
      <c r="C1452" s="64"/>
      <c r="D1452" s="221" t="s">
        <v>506</v>
      </c>
      <c r="E1452" s="64"/>
      <c r="F1452" s="222" t="s">
        <v>13652</v>
      </c>
      <c r="G1452" s="64"/>
      <c r="H1452" s="64"/>
      <c r="I1452" s="177"/>
      <c r="J1452" s="64"/>
      <c r="K1452" s="64"/>
      <c r="L1452" s="62"/>
      <c r="M1452" s="223"/>
      <c r="N1452" s="43"/>
      <c r="O1452" s="43"/>
      <c r="P1452" s="43"/>
      <c r="Q1452" s="43"/>
      <c r="R1452" s="43"/>
      <c r="S1452" s="43"/>
      <c r="T1452" s="79"/>
      <c r="AT1452" s="25" t="s">
        <v>506</v>
      </c>
      <c r="AU1452" s="25" t="s">
        <v>82</v>
      </c>
    </row>
    <row r="1453" spans="2:65" s="1" customFormat="1" ht="24">
      <c r="B1453" s="42"/>
      <c r="C1453" s="64"/>
      <c r="D1453" s="227" t="s">
        <v>2254</v>
      </c>
      <c r="E1453" s="64"/>
      <c r="F1453" s="273" t="s">
        <v>13776</v>
      </c>
      <c r="G1453" s="64"/>
      <c r="H1453" s="64"/>
      <c r="I1453" s="177"/>
      <c r="J1453" s="64"/>
      <c r="K1453" s="64"/>
      <c r="L1453" s="62"/>
      <c r="M1453" s="223"/>
      <c r="N1453" s="43"/>
      <c r="O1453" s="43"/>
      <c r="P1453" s="43"/>
      <c r="Q1453" s="43"/>
      <c r="R1453" s="43"/>
      <c r="S1453" s="43"/>
      <c r="T1453" s="79"/>
      <c r="AT1453" s="25" t="s">
        <v>2254</v>
      </c>
      <c r="AU1453" s="25" t="s">
        <v>82</v>
      </c>
    </row>
    <row r="1454" spans="2:65" s="1" customFormat="1" ht="16.5" customHeight="1">
      <c r="B1454" s="42"/>
      <c r="C1454" s="209" t="s">
        <v>3792</v>
      </c>
      <c r="D1454" s="209" t="s">
        <v>498</v>
      </c>
      <c r="E1454" s="210" t="s">
        <v>13777</v>
      </c>
      <c r="F1454" s="211" t="s">
        <v>13652</v>
      </c>
      <c r="G1454" s="212" t="s">
        <v>13632</v>
      </c>
      <c r="H1454" s="213">
        <v>1</v>
      </c>
      <c r="I1454" s="214"/>
      <c r="J1454" s="215">
        <f>ROUND(I1454*H1454,2)</f>
        <v>0</v>
      </c>
      <c r="K1454" s="211" t="s">
        <v>23</v>
      </c>
      <c r="L1454" s="62"/>
      <c r="M1454" s="216" t="s">
        <v>23</v>
      </c>
      <c r="N1454" s="217" t="s">
        <v>44</v>
      </c>
      <c r="O1454" s="43"/>
      <c r="P1454" s="218">
        <f>O1454*H1454</f>
        <v>0</v>
      </c>
      <c r="Q1454" s="218">
        <v>0</v>
      </c>
      <c r="R1454" s="218">
        <f>Q1454*H1454</f>
        <v>0</v>
      </c>
      <c r="S1454" s="218">
        <v>0</v>
      </c>
      <c r="T1454" s="219">
        <f>S1454*H1454</f>
        <v>0</v>
      </c>
      <c r="AR1454" s="25" t="s">
        <v>502</v>
      </c>
      <c r="AT1454" s="25" t="s">
        <v>498</v>
      </c>
      <c r="AU1454" s="25" t="s">
        <v>82</v>
      </c>
      <c r="AY1454" s="25" t="s">
        <v>492</v>
      </c>
      <c r="BE1454" s="220">
        <f>IF(N1454="základní",J1454,0)</f>
        <v>0</v>
      </c>
      <c r="BF1454" s="220">
        <f>IF(N1454="snížená",J1454,0)</f>
        <v>0</v>
      </c>
      <c r="BG1454" s="220">
        <f>IF(N1454="zákl. přenesená",J1454,0)</f>
        <v>0</v>
      </c>
      <c r="BH1454" s="220">
        <f>IF(N1454="sníž. přenesená",J1454,0)</f>
        <v>0</v>
      </c>
      <c r="BI1454" s="220">
        <f>IF(N1454="nulová",J1454,0)</f>
        <v>0</v>
      </c>
      <c r="BJ1454" s="25" t="s">
        <v>80</v>
      </c>
      <c r="BK1454" s="220">
        <f>ROUND(I1454*H1454,2)</f>
        <v>0</v>
      </c>
      <c r="BL1454" s="25" t="s">
        <v>502</v>
      </c>
      <c r="BM1454" s="25" t="s">
        <v>5945</v>
      </c>
    </row>
    <row r="1455" spans="2:65" s="1" customFormat="1">
      <c r="B1455" s="42"/>
      <c r="C1455" s="64"/>
      <c r="D1455" s="221" t="s">
        <v>506</v>
      </c>
      <c r="E1455" s="64"/>
      <c r="F1455" s="222" t="s">
        <v>13652</v>
      </c>
      <c r="G1455" s="64"/>
      <c r="H1455" s="64"/>
      <c r="I1455" s="177"/>
      <c r="J1455" s="64"/>
      <c r="K1455" s="64"/>
      <c r="L1455" s="62"/>
      <c r="M1455" s="223"/>
      <c r="N1455" s="43"/>
      <c r="O1455" s="43"/>
      <c r="P1455" s="43"/>
      <c r="Q1455" s="43"/>
      <c r="R1455" s="43"/>
      <c r="S1455" s="43"/>
      <c r="T1455" s="79"/>
      <c r="AT1455" s="25" t="s">
        <v>506</v>
      </c>
      <c r="AU1455" s="25" t="s">
        <v>82</v>
      </c>
    </row>
    <row r="1456" spans="2:65" s="1" customFormat="1" ht="24">
      <c r="B1456" s="42"/>
      <c r="C1456" s="64"/>
      <c r="D1456" s="227" t="s">
        <v>2254</v>
      </c>
      <c r="E1456" s="64"/>
      <c r="F1456" s="273" t="s">
        <v>13659</v>
      </c>
      <c r="G1456" s="64"/>
      <c r="H1456" s="64"/>
      <c r="I1456" s="177"/>
      <c r="J1456" s="64"/>
      <c r="K1456" s="64"/>
      <c r="L1456" s="62"/>
      <c r="M1456" s="223"/>
      <c r="N1456" s="43"/>
      <c r="O1456" s="43"/>
      <c r="P1456" s="43"/>
      <c r="Q1456" s="43"/>
      <c r="R1456" s="43"/>
      <c r="S1456" s="43"/>
      <c r="T1456" s="79"/>
      <c r="AT1456" s="25" t="s">
        <v>2254</v>
      </c>
      <c r="AU1456" s="25" t="s">
        <v>82</v>
      </c>
    </row>
    <row r="1457" spans="2:65" s="1" customFormat="1" ht="16.5" customHeight="1">
      <c r="B1457" s="42"/>
      <c r="C1457" s="209" t="s">
        <v>3799</v>
      </c>
      <c r="D1457" s="209" t="s">
        <v>498</v>
      </c>
      <c r="E1457" s="210" t="s">
        <v>13778</v>
      </c>
      <c r="F1457" s="211" t="s">
        <v>13652</v>
      </c>
      <c r="G1457" s="212" t="s">
        <v>13632</v>
      </c>
      <c r="H1457" s="213">
        <v>1</v>
      </c>
      <c r="I1457" s="214"/>
      <c r="J1457" s="215">
        <f>ROUND(I1457*H1457,2)</f>
        <v>0</v>
      </c>
      <c r="K1457" s="211" t="s">
        <v>23</v>
      </c>
      <c r="L1457" s="62"/>
      <c r="M1457" s="216" t="s">
        <v>23</v>
      </c>
      <c r="N1457" s="217" t="s">
        <v>44</v>
      </c>
      <c r="O1457" s="43"/>
      <c r="P1457" s="218">
        <f>O1457*H1457</f>
        <v>0</v>
      </c>
      <c r="Q1457" s="218">
        <v>0</v>
      </c>
      <c r="R1457" s="218">
        <f>Q1457*H1457</f>
        <v>0</v>
      </c>
      <c r="S1457" s="218">
        <v>0</v>
      </c>
      <c r="T1457" s="219">
        <f>S1457*H1457</f>
        <v>0</v>
      </c>
      <c r="AR1457" s="25" t="s">
        <v>502</v>
      </c>
      <c r="AT1457" s="25" t="s">
        <v>498</v>
      </c>
      <c r="AU1457" s="25" t="s">
        <v>82</v>
      </c>
      <c r="AY1457" s="25" t="s">
        <v>492</v>
      </c>
      <c r="BE1457" s="220">
        <f>IF(N1457="základní",J1457,0)</f>
        <v>0</v>
      </c>
      <c r="BF1457" s="220">
        <f>IF(N1457="snížená",J1457,0)</f>
        <v>0</v>
      </c>
      <c r="BG1457" s="220">
        <f>IF(N1457="zákl. přenesená",J1457,0)</f>
        <v>0</v>
      </c>
      <c r="BH1457" s="220">
        <f>IF(N1457="sníž. přenesená",J1457,0)</f>
        <v>0</v>
      </c>
      <c r="BI1457" s="220">
        <f>IF(N1457="nulová",J1457,0)</f>
        <v>0</v>
      </c>
      <c r="BJ1457" s="25" t="s">
        <v>80</v>
      </c>
      <c r="BK1457" s="220">
        <f>ROUND(I1457*H1457,2)</f>
        <v>0</v>
      </c>
      <c r="BL1457" s="25" t="s">
        <v>502</v>
      </c>
      <c r="BM1457" s="25" t="s">
        <v>5956</v>
      </c>
    </row>
    <row r="1458" spans="2:65" s="1" customFormat="1">
      <c r="B1458" s="42"/>
      <c r="C1458" s="64"/>
      <c r="D1458" s="221" t="s">
        <v>506</v>
      </c>
      <c r="E1458" s="64"/>
      <c r="F1458" s="222" t="s">
        <v>13652</v>
      </c>
      <c r="G1458" s="64"/>
      <c r="H1458" s="64"/>
      <c r="I1458" s="177"/>
      <c r="J1458" s="64"/>
      <c r="K1458" s="64"/>
      <c r="L1458" s="62"/>
      <c r="M1458" s="223"/>
      <c r="N1458" s="43"/>
      <c r="O1458" s="43"/>
      <c r="P1458" s="43"/>
      <c r="Q1458" s="43"/>
      <c r="R1458" s="43"/>
      <c r="S1458" s="43"/>
      <c r="T1458" s="79"/>
      <c r="AT1458" s="25" t="s">
        <v>506</v>
      </c>
      <c r="AU1458" s="25" t="s">
        <v>82</v>
      </c>
    </row>
    <row r="1459" spans="2:65" s="1" customFormat="1" ht="36">
      <c r="B1459" s="42"/>
      <c r="C1459" s="64"/>
      <c r="D1459" s="227" t="s">
        <v>2254</v>
      </c>
      <c r="E1459" s="64"/>
      <c r="F1459" s="273" t="s">
        <v>13779</v>
      </c>
      <c r="G1459" s="64"/>
      <c r="H1459" s="64"/>
      <c r="I1459" s="177"/>
      <c r="J1459" s="64"/>
      <c r="K1459" s="64"/>
      <c r="L1459" s="62"/>
      <c r="M1459" s="223"/>
      <c r="N1459" s="43"/>
      <c r="O1459" s="43"/>
      <c r="P1459" s="43"/>
      <c r="Q1459" s="43"/>
      <c r="R1459" s="43"/>
      <c r="S1459" s="43"/>
      <c r="T1459" s="79"/>
      <c r="AT1459" s="25" t="s">
        <v>2254</v>
      </c>
      <c r="AU1459" s="25" t="s">
        <v>82</v>
      </c>
    </row>
    <row r="1460" spans="2:65" s="1" customFormat="1" ht="16.5" customHeight="1">
      <c r="B1460" s="42"/>
      <c r="C1460" s="209" t="s">
        <v>3811</v>
      </c>
      <c r="D1460" s="209" t="s">
        <v>498</v>
      </c>
      <c r="E1460" s="210" t="s">
        <v>13780</v>
      </c>
      <c r="F1460" s="211" t="s">
        <v>13652</v>
      </c>
      <c r="G1460" s="212" t="s">
        <v>13632</v>
      </c>
      <c r="H1460" s="213">
        <v>1</v>
      </c>
      <c r="I1460" s="214"/>
      <c r="J1460" s="215">
        <f>ROUND(I1460*H1460,2)</f>
        <v>0</v>
      </c>
      <c r="K1460" s="211" t="s">
        <v>23</v>
      </c>
      <c r="L1460" s="62"/>
      <c r="M1460" s="216" t="s">
        <v>23</v>
      </c>
      <c r="N1460" s="217" t="s">
        <v>44</v>
      </c>
      <c r="O1460" s="43"/>
      <c r="P1460" s="218">
        <f>O1460*H1460</f>
        <v>0</v>
      </c>
      <c r="Q1460" s="218">
        <v>0</v>
      </c>
      <c r="R1460" s="218">
        <f>Q1460*H1460</f>
        <v>0</v>
      </c>
      <c r="S1460" s="218">
        <v>0</v>
      </c>
      <c r="T1460" s="219">
        <f>S1460*H1460</f>
        <v>0</v>
      </c>
      <c r="AR1460" s="25" t="s">
        <v>502</v>
      </c>
      <c r="AT1460" s="25" t="s">
        <v>498</v>
      </c>
      <c r="AU1460" s="25" t="s">
        <v>82</v>
      </c>
      <c r="AY1460" s="25" t="s">
        <v>492</v>
      </c>
      <c r="BE1460" s="220">
        <f>IF(N1460="základní",J1460,0)</f>
        <v>0</v>
      </c>
      <c r="BF1460" s="220">
        <f>IF(N1460="snížená",J1460,0)</f>
        <v>0</v>
      </c>
      <c r="BG1460" s="220">
        <f>IF(N1460="zákl. přenesená",J1460,0)</f>
        <v>0</v>
      </c>
      <c r="BH1460" s="220">
        <f>IF(N1460="sníž. přenesená",J1460,0)</f>
        <v>0</v>
      </c>
      <c r="BI1460" s="220">
        <f>IF(N1460="nulová",J1460,0)</f>
        <v>0</v>
      </c>
      <c r="BJ1460" s="25" t="s">
        <v>80</v>
      </c>
      <c r="BK1460" s="220">
        <f>ROUND(I1460*H1460,2)</f>
        <v>0</v>
      </c>
      <c r="BL1460" s="25" t="s">
        <v>502</v>
      </c>
      <c r="BM1460" s="25" t="s">
        <v>5965</v>
      </c>
    </row>
    <row r="1461" spans="2:65" s="1" customFormat="1">
      <c r="B1461" s="42"/>
      <c r="C1461" s="64"/>
      <c r="D1461" s="221" t="s">
        <v>506</v>
      </c>
      <c r="E1461" s="64"/>
      <c r="F1461" s="222" t="s">
        <v>13652</v>
      </c>
      <c r="G1461" s="64"/>
      <c r="H1461" s="64"/>
      <c r="I1461" s="177"/>
      <c r="J1461" s="64"/>
      <c r="K1461" s="64"/>
      <c r="L1461" s="62"/>
      <c r="M1461" s="223"/>
      <c r="N1461" s="43"/>
      <c r="O1461" s="43"/>
      <c r="P1461" s="43"/>
      <c r="Q1461" s="43"/>
      <c r="R1461" s="43"/>
      <c r="S1461" s="43"/>
      <c r="T1461" s="79"/>
      <c r="AT1461" s="25" t="s">
        <v>506</v>
      </c>
      <c r="AU1461" s="25" t="s">
        <v>82</v>
      </c>
    </row>
    <row r="1462" spans="2:65" s="1" customFormat="1" ht="24">
      <c r="B1462" s="42"/>
      <c r="C1462" s="64"/>
      <c r="D1462" s="227" t="s">
        <v>2254</v>
      </c>
      <c r="E1462" s="64"/>
      <c r="F1462" s="273" t="s">
        <v>13661</v>
      </c>
      <c r="G1462" s="64"/>
      <c r="H1462" s="64"/>
      <c r="I1462" s="177"/>
      <c r="J1462" s="64"/>
      <c r="K1462" s="64"/>
      <c r="L1462" s="62"/>
      <c r="M1462" s="223"/>
      <c r="N1462" s="43"/>
      <c r="O1462" s="43"/>
      <c r="P1462" s="43"/>
      <c r="Q1462" s="43"/>
      <c r="R1462" s="43"/>
      <c r="S1462" s="43"/>
      <c r="T1462" s="79"/>
      <c r="AT1462" s="25" t="s">
        <v>2254</v>
      </c>
      <c r="AU1462" s="25" t="s">
        <v>82</v>
      </c>
    </row>
    <row r="1463" spans="2:65" s="1" customFormat="1" ht="16.5" customHeight="1">
      <c r="B1463" s="42"/>
      <c r="C1463" s="209" t="s">
        <v>3817</v>
      </c>
      <c r="D1463" s="209" t="s">
        <v>498</v>
      </c>
      <c r="E1463" s="210" t="s">
        <v>13781</v>
      </c>
      <c r="F1463" s="211" t="s">
        <v>13652</v>
      </c>
      <c r="G1463" s="212" t="s">
        <v>13632</v>
      </c>
      <c r="H1463" s="213">
        <v>1</v>
      </c>
      <c r="I1463" s="214"/>
      <c r="J1463" s="215">
        <f>ROUND(I1463*H1463,2)</f>
        <v>0</v>
      </c>
      <c r="K1463" s="211" t="s">
        <v>23</v>
      </c>
      <c r="L1463" s="62"/>
      <c r="M1463" s="216" t="s">
        <v>23</v>
      </c>
      <c r="N1463" s="217" t="s">
        <v>44</v>
      </c>
      <c r="O1463" s="43"/>
      <c r="P1463" s="218">
        <f>O1463*H1463</f>
        <v>0</v>
      </c>
      <c r="Q1463" s="218">
        <v>0</v>
      </c>
      <c r="R1463" s="218">
        <f>Q1463*H1463</f>
        <v>0</v>
      </c>
      <c r="S1463" s="218">
        <v>0</v>
      </c>
      <c r="T1463" s="219">
        <f>S1463*H1463</f>
        <v>0</v>
      </c>
      <c r="AR1463" s="25" t="s">
        <v>502</v>
      </c>
      <c r="AT1463" s="25" t="s">
        <v>498</v>
      </c>
      <c r="AU1463" s="25" t="s">
        <v>82</v>
      </c>
      <c r="AY1463" s="25" t="s">
        <v>492</v>
      </c>
      <c r="BE1463" s="220">
        <f>IF(N1463="základní",J1463,0)</f>
        <v>0</v>
      </c>
      <c r="BF1463" s="220">
        <f>IF(N1463="snížená",J1463,0)</f>
        <v>0</v>
      </c>
      <c r="BG1463" s="220">
        <f>IF(N1463="zákl. přenesená",J1463,0)</f>
        <v>0</v>
      </c>
      <c r="BH1463" s="220">
        <f>IF(N1463="sníž. přenesená",J1463,0)</f>
        <v>0</v>
      </c>
      <c r="BI1463" s="220">
        <f>IF(N1463="nulová",J1463,0)</f>
        <v>0</v>
      </c>
      <c r="BJ1463" s="25" t="s">
        <v>80</v>
      </c>
      <c r="BK1463" s="220">
        <f>ROUND(I1463*H1463,2)</f>
        <v>0</v>
      </c>
      <c r="BL1463" s="25" t="s">
        <v>502</v>
      </c>
      <c r="BM1463" s="25" t="s">
        <v>5974</v>
      </c>
    </row>
    <row r="1464" spans="2:65" s="1" customFormat="1">
      <c r="B1464" s="42"/>
      <c r="C1464" s="64"/>
      <c r="D1464" s="221" t="s">
        <v>506</v>
      </c>
      <c r="E1464" s="64"/>
      <c r="F1464" s="222" t="s">
        <v>13652</v>
      </c>
      <c r="G1464" s="64"/>
      <c r="H1464" s="64"/>
      <c r="I1464" s="177"/>
      <c r="J1464" s="64"/>
      <c r="K1464" s="64"/>
      <c r="L1464" s="62"/>
      <c r="M1464" s="223"/>
      <c r="N1464" s="43"/>
      <c r="O1464" s="43"/>
      <c r="P1464" s="43"/>
      <c r="Q1464" s="43"/>
      <c r="R1464" s="43"/>
      <c r="S1464" s="43"/>
      <c r="T1464" s="79"/>
      <c r="AT1464" s="25" t="s">
        <v>506</v>
      </c>
      <c r="AU1464" s="25" t="s">
        <v>82</v>
      </c>
    </row>
    <row r="1465" spans="2:65" s="1" customFormat="1" ht="60">
      <c r="B1465" s="42"/>
      <c r="C1465" s="64"/>
      <c r="D1465" s="227" t="s">
        <v>2254</v>
      </c>
      <c r="E1465" s="64"/>
      <c r="F1465" s="273" t="s">
        <v>13663</v>
      </c>
      <c r="G1465" s="64"/>
      <c r="H1465" s="64"/>
      <c r="I1465" s="177"/>
      <c r="J1465" s="64"/>
      <c r="K1465" s="64"/>
      <c r="L1465" s="62"/>
      <c r="M1465" s="223"/>
      <c r="N1465" s="43"/>
      <c r="O1465" s="43"/>
      <c r="P1465" s="43"/>
      <c r="Q1465" s="43"/>
      <c r="R1465" s="43"/>
      <c r="S1465" s="43"/>
      <c r="T1465" s="79"/>
      <c r="AT1465" s="25" t="s">
        <v>2254</v>
      </c>
      <c r="AU1465" s="25" t="s">
        <v>82</v>
      </c>
    </row>
    <row r="1466" spans="2:65" s="1" customFormat="1" ht="16.5" customHeight="1">
      <c r="B1466" s="42"/>
      <c r="C1466" s="209" t="s">
        <v>3823</v>
      </c>
      <c r="D1466" s="209" t="s">
        <v>498</v>
      </c>
      <c r="E1466" s="210" t="s">
        <v>13782</v>
      </c>
      <c r="F1466" s="211" t="s">
        <v>13652</v>
      </c>
      <c r="G1466" s="212" t="s">
        <v>13632</v>
      </c>
      <c r="H1466" s="213">
        <v>1</v>
      </c>
      <c r="I1466" s="214"/>
      <c r="J1466" s="215">
        <f>ROUND(I1466*H1466,2)</f>
        <v>0</v>
      </c>
      <c r="K1466" s="211" t="s">
        <v>23</v>
      </c>
      <c r="L1466" s="62"/>
      <c r="M1466" s="216" t="s">
        <v>23</v>
      </c>
      <c r="N1466" s="217" t="s">
        <v>44</v>
      </c>
      <c r="O1466" s="43"/>
      <c r="P1466" s="218">
        <f>O1466*H1466</f>
        <v>0</v>
      </c>
      <c r="Q1466" s="218">
        <v>0</v>
      </c>
      <c r="R1466" s="218">
        <f>Q1466*H1466</f>
        <v>0</v>
      </c>
      <c r="S1466" s="218">
        <v>0</v>
      </c>
      <c r="T1466" s="219">
        <f>S1466*H1466</f>
        <v>0</v>
      </c>
      <c r="AR1466" s="25" t="s">
        <v>502</v>
      </c>
      <c r="AT1466" s="25" t="s">
        <v>498</v>
      </c>
      <c r="AU1466" s="25" t="s">
        <v>82</v>
      </c>
      <c r="AY1466" s="25" t="s">
        <v>492</v>
      </c>
      <c r="BE1466" s="220">
        <f>IF(N1466="základní",J1466,0)</f>
        <v>0</v>
      </c>
      <c r="BF1466" s="220">
        <f>IF(N1466="snížená",J1466,0)</f>
        <v>0</v>
      </c>
      <c r="BG1466" s="220">
        <f>IF(N1466="zákl. přenesená",J1466,0)</f>
        <v>0</v>
      </c>
      <c r="BH1466" s="220">
        <f>IF(N1466="sníž. přenesená",J1466,0)</f>
        <v>0</v>
      </c>
      <c r="BI1466" s="220">
        <f>IF(N1466="nulová",J1466,0)</f>
        <v>0</v>
      </c>
      <c r="BJ1466" s="25" t="s">
        <v>80</v>
      </c>
      <c r="BK1466" s="220">
        <f>ROUND(I1466*H1466,2)</f>
        <v>0</v>
      </c>
      <c r="BL1466" s="25" t="s">
        <v>502</v>
      </c>
      <c r="BM1466" s="25" t="s">
        <v>5984</v>
      </c>
    </row>
    <row r="1467" spans="2:65" s="1" customFormat="1">
      <c r="B1467" s="42"/>
      <c r="C1467" s="64"/>
      <c r="D1467" s="221" t="s">
        <v>506</v>
      </c>
      <c r="E1467" s="64"/>
      <c r="F1467" s="222" t="s">
        <v>13652</v>
      </c>
      <c r="G1467" s="64"/>
      <c r="H1467" s="64"/>
      <c r="I1467" s="177"/>
      <c r="J1467" s="64"/>
      <c r="K1467" s="64"/>
      <c r="L1467" s="62"/>
      <c r="M1467" s="223"/>
      <c r="N1467" s="43"/>
      <c r="O1467" s="43"/>
      <c r="P1467" s="43"/>
      <c r="Q1467" s="43"/>
      <c r="R1467" s="43"/>
      <c r="S1467" s="43"/>
      <c r="T1467" s="79"/>
      <c r="AT1467" s="25" t="s">
        <v>506</v>
      </c>
      <c r="AU1467" s="25" t="s">
        <v>82</v>
      </c>
    </row>
    <row r="1468" spans="2:65" s="1" customFormat="1" ht="24">
      <c r="B1468" s="42"/>
      <c r="C1468" s="64"/>
      <c r="D1468" s="221" t="s">
        <v>2254</v>
      </c>
      <c r="E1468" s="64"/>
      <c r="F1468" s="224" t="s">
        <v>13665</v>
      </c>
      <c r="G1468" s="64"/>
      <c r="H1468" s="64"/>
      <c r="I1468" s="177"/>
      <c r="J1468" s="64"/>
      <c r="K1468" s="64"/>
      <c r="L1468" s="62"/>
      <c r="M1468" s="223"/>
      <c r="N1468" s="43"/>
      <c r="O1468" s="43"/>
      <c r="P1468" s="43"/>
      <c r="Q1468" s="43"/>
      <c r="R1468" s="43"/>
      <c r="S1468" s="43"/>
      <c r="T1468" s="79"/>
      <c r="AT1468" s="25" t="s">
        <v>2254</v>
      </c>
      <c r="AU1468" s="25" t="s">
        <v>82</v>
      </c>
    </row>
    <row r="1469" spans="2:65" s="11" customFormat="1" ht="29.85" customHeight="1">
      <c r="B1469" s="192"/>
      <c r="C1469" s="193"/>
      <c r="D1469" s="206" t="s">
        <v>72</v>
      </c>
      <c r="E1469" s="207" t="s">
        <v>4945</v>
      </c>
      <c r="F1469" s="207" t="s">
        <v>13792</v>
      </c>
      <c r="G1469" s="193"/>
      <c r="H1469" s="193"/>
      <c r="I1469" s="196"/>
      <c r="J1469" s="208">
        <f>BK1469</f>
        <v>0</v>
      </c>
      <c r="K1469" s="193"/>
      <c r="L1469" s="198"/>
      <c r="M1469" s="199"/>
      <c r="N1469" s="200"/>
      <c r="O1469" s="200"/>
      <c r="P1469" s="201">
        <f>SUM(P1470:P1583)</f>
        <v>0</v>
      </c>
      <c r="Q1469" s="200"/>
      <c r="R1469" s="201">
        <f>SUM(R1470:R1583)</f>
        <v>0</v>
      </c>
      <c r="S1469" s="200"/>
      <c r="T1469" s="202">
        <f>SUM(T1470:T1583)</f>
        <v>0</v>
      </c>
      <c r="AR1469" s="203" t="s">
        <v>80</v>
      </c>
      <c r="AT1469" s="204" t="s">
        <v>72</v>
      </c>
      <c r="AU1469" s="204" t="s">
        <v>80</v>
      </c>
      <c r="AY1469" s="203" t="s">
        <v>492</v>
      </c>
      <c r="BK1469" s="205">
        <f>SUM(BK1470:BK1583)</f>
        <v>0</v>
      </c>
    </row>
    <row r="1470" spans="2:65" s="1" customFormat="1" ht="16.5" customHeight="1">
      <c r="B1470" s="42"/>
      <c r="C1470" s="209" t="s">
        <v>3829</v>
      </c>
      <c r="D1470" s="209" t="s">
        <v>498</v>
      </c>
      <c r="E1470" s="210" t="s">
        <v>13618</v>
      </c>
      <c r="F1470" s="211" t="s">
        <v>13619</v>
      </c>
      <c r="G1470" s="212" t="s">
        <v>2537</v>
      </c>
      <c r="H1470" s="213">
        <v>1</v>
      </c>
      <c r="I1470" s="214"/>
      <c r="J1470" s="215">
        <f>ROUND(I1470*H1470,2)</f>
        <v>0</v>
      </c>
      <c r="K1470" s="211" t="s">
        <v>23</v>
      </c>
      <c r="L1470" s="62"/>
      <c r="M1470" s="216" t="s">
        <v>23</v>
      </c>
      <c r="N1470" s="217" t="s">
        <v>44</v>
      </c>
      <c r="O1470" s="43"/>
      <c r="P1470" s="218">
        <f>O1470*H1470</f>
        <v>0</v>
      </c>
      <c r="Q1470" s="218">
        <v>0</v>
      </c>
      <c r="R1470" s="218">
        <f>Q1470*H1470</f>
        <v>0</v>
      </c>
      <c r="S1470" s="218">
        <v>0</v>
      </c>
      <c r="T1470" s="219">
        <f>S1470*H1470</f>
        <v>0</v>
      </c>
      <c r="AR1470" s="25" t="s">
        <v>502</v>
      </c>
      <c r="AT1470" s="25" t="s">
        <v>498</v>
      </c>
      <c r="AU1470" s="25" t="s">
        <v>82</v>
      </c>
      <c r="AY1470" s="25" t="s">
        <v>492</v>
      </c>
      <c r="BE1470" s="220">
        <f>IF(N1470="základní",J1470,0)</f>
        <v>0</v>
      </c>
      <c r="BF1470" s="220">
        <f>IF(N1470="snížená",J1470,0)</f>
        <v>0</v>
      </c>
      <c r="BG1470" s="220">
        <f>IF(N1470="zákl. přenesená",J1470,0)</f>
        <v>0</v>
      </c>
      <c r="BH1470" s="220">
        <f>IF(N1470="sníž. přenesená",J1470,0)</f>
        <v>0</v>
      </c>
      <c r="BI1470" s="220">
        <f>IF(N1470="nulová",J1470,0)</f>
        <v>0</v>
      </c>
      <c r="BJ1470" s="25" t="s">
        <v>80</v>
      </c>
      <c r="BK1470" s="220">
        <f>ROUND(I1470*H1470,2)</f>
        <v>0</v>
      </c>
      <c r="BL1470" s="25" t="s">
        <v>502</v>
      </c>
      <c r="BM1470" s="25" t="s">
        <v>5995</v>
      </c>
    </row>
    <row r="1471" spans="2:65" s="1" customFormat="1">
      <c r="B1471" s="42"/>
      <c r="C1471" s="64"/>
      <c r="D1471" s="221" t="s">
        <v>506</v>
      </c>
      <c r="E1471" s="64"/>
      <c r="F1471" s="222" t="s">
        <v>13619</v>
      </c>
      <c r="G1471" s="64"/>
      <c r="H1471" s="64"/>
      <c r="I1471" s="177"/>
      <c r="J1471" s="64"/>
      <c r="K1471" s="64"/>
      <c r="L1471" s="62"/>
      <c r="M1471" s="223"/>
      <c r="N1471" s="43"/>
      <c r="O1471" s="43"/>
      <c r="P1471" s="43"/>
      <c r="Q1471" s="43"/>
      <c r="R1471" s="43"/>
      <c r="S1471" s="43"/>
      <c r="T1471" s="79"/>
      <c r="AT1471" s="25" t="s">
        <v>506</v>
      </c>
      <c r="AU1471" s="25" t="s">
        <v>82</v>
      </c>
    </row>
    <row r="1472" spans="2:65" s="1" customFormat="1" ht="48">
      <c r="B1472" s="42"/>
      <c r="C1472" s="64"/>
      <c r="D1472" s="227" t="s">
        <v>2254</v>
      </c>
      <c r="E1472" s="64"/>
      <c r="F1472" s="273" t="s">
        <v>13620</v>
      </c>
      <c r="G1472" s="64"/>
      <c r="H1472" s="64"/>
      <c r="I1472" s="177"/>
      <c r="J1472" s="64"/>
      <c r="K1472" s="64"/>
      <c r="L1472" s="62"/>
      <c r="M1472" s="223"/>
      <c r="N1472" s="43"/>
      <c r="O1472" s="43"/>
      <c r="P1472" s="43"/>
      <c r="Q1472" s="43"/>
      <c r="R1472" s="43"/>
      <c r="S1472" s="43"/>
      <c r="T1472" s="79"/>
      <c r="AT1472" s="25" t="s">
        <v>2254</v>
      </c>
      <c r="AU1472" s="25" t="s">
        <v>82</v>
      </c>
    </row>
    <row r="1473" spans="2:65" s="1" customFormat="1" ht="16.5" customHeight="1">
      <c r="B1473" s="42"/>
      <c r="C1473" s="209" t="s">
        <v>3840</v>
      </c>
      <c r="D1473" s="209" t="s">
        <v>498</v>
      </c>
      <c r="E1473" s="210" t="s">
        <v>13621</v>
      </c>
      <c r="F1473" s="211" t="s">
        <v>13622</v>
      </c>
      <c r="G1473" s="212" t="s">
        <v>2537</v>
      </c>
      <c r="H1473" s="213">
        <v>1</v>
      </c>
      <c r="I1473" s="214"/>
      <c r="J1473" s="215">
        <f>ROUND(I1473*H1473,2)</f>
        <v>0</v>
      </c>
      <c r="K1473" s="211" t="s">
        <v>23</v>
      </c>
      <c r="L1473" s="62"/>
      <c r="M1473" s="216" t="s">
        <v>23</v>
      </c>
      <c r="N1473" s="217" t="s">
        <v>44</v>
      </c>
      <c r="O1473" s="43"/>
      <c r="P1473" s="218">
        <f>O1473*H1473</f>
        <v>0</v>
      </c>
      <c r="Q1473" s="218">
        <v>0</v>
      </c>
      <c r="R1473" s="218">
        <f>Q1473*H1473</f>
        <v>0</v>
      </c>
      <c r="S1473" s="218">
        <v>0</v>
      </c>
      <c r="T1473" s="219">
        <f>S1473*H1473</f>
        <v>0</v>
      </c>
      <c r="AR1473" s="25" t="s">
        <v>502</v>
      </c>
      <c r="AT1473" s="25" t="s">
        <v>498</v>
      </c>
      <c r="AU1473" s="25" t="s">
        <v>82</v>
      </c>
      <c r="AY1473" s="25" t="s">
        <v>492</v>
      </c>
      <c r="BE1473" s="220">
        <f>IF(N1473="základní",J1473,0)</f>
        <v>0</v>
      </c>
      <c r="BF1473" s="220">
        <f>IF(N1473="snížená",J1473,0)</f>
        <v>0</v>
      </c>
      <c r="BG1473" s="220">
        <f>IF(N1473="zákl. přenesená",J1473,0)</f>
        <v>0</v>
      </c>
      <c r="BH1473" s="220">
        <f>IF(N1473="sníž. přenesená",J1473,0)</f>
        <v>0</v>
      </c>
      <c r="BI1473" s="220">
        <f>IF(N1473="nulová",J1473,0)</f>
        <v>0</v>
      </c>
      <c r="BJ1473" s="25" t="s">
        <v>80</v>
      </c>
      <c r="BK1473" s="220">
        <f>ROUND(I1473*H1473,2)</f>
        <v>0</v>
      </c>
      <c r="BL1473" s="25" t="s">
        <v>502</v>
      </c>
      <c r="BM1473" s="25" t="s">
        <v>6003</v>
      </c>
    </row>
    <row r="1474" spans="2:65" s="1" customFormat="1">
      <c r="B1474" s="42"/>
      <c r="C1474" s="64"/>
      <c r="D1474" s="221" t="s">
        <v>506</v>
      </c>
      <c r="E1474" s="64"/>
      <c r="F1474" s="222" t="s">
        <v>13622</v>
      </c>
      <c r="G1474" s="64"/>
      <c r="H1474" s="64"/>
      <c r="I1474" s="177"/>
      <c r="J1474" s="64"/>
      <c r="K1474" s="64"/>
      <c r="L1474" s="62"/>
      <c r="M1474" s="223"/>
      <c r="N1474" s="43"/>
      <c r="O1474" s="43"/>
      <c r="P1474" s="43"/>
      <c r="Q1474" s="43"/>
      <c r="R1474" s="43"/>
      <c r="S1474" s="43"/>
      <c r="T1474" s="79"/>
      <c r="AT1474" s="25" t="s">
        <v>506</v>
      </c>
      <c r="AU1474" s="25" t="s">
        <v>82</v>
      </c>
    </row>
    <row r="1475" spans="2:65" s="1" customFormat="1" ht="24">
      <c r="B1475" s="42"/>
      <c r="C1475" s="64"/>
      <c r="D1475" s="227" t="s">
        <v>2254</v>
      </c>
      <c r="E1475" s="64"/>
      <c r="F1475" s="273" t="s">
        <v>13623</v>
      </c>
      <c r="G1475" s="64"/>
      <c r="H1475" s="64"/>
      <c r="I1475" s="177"/>
      <c r="J1475" s="64"/>
      <c r="K1475" s="64"/>
      <c r="L1475" s="62"/>
      <c r="M1475" s="223"/>
      <c r="N1475" s="43"/>
      <c r="O1475" s="43"/>
      <c r="P1475" s="43"/>
      <c r="Q1475" s="43"/>
      <c r="R1475" s="43"/>
      <c r="S1475" s="43"/>
      <c r="T1475" s="79"/>
      <c r="AT1475" s="25" t="s">
        <v>2254</v>
      </c>
      <c r="AU1475" s="25" t="s">
        <v>82</v>
      </c>
    </row>
    <row r="1476" spans="2:65" s="1" customFormat="1" ht="16.5" customHeight="1">
      <c r="B1476" s="42"/>
      <c r="C1476" s="209" t="s">
        <v>3847</v>
      </c>
      <c r="D1476" s="209" t="s">
        <v>498</v>
      </c>
      <c r="E1476" s="210" t="s">
        <v>13624</v>
      </c>
      <c r="F1476" s="211" t="s">
        <v>13625</v>
      </c>
      <c r="G1476" s="212" t="s">
        <v>2537</v>
      </c>
      <c r="H1476" s="213">
        <v>1</v>
      </c>
      <c r="I1476" s="214"/>
      <c r="J1476" s="215">
        <f>ROUND(I1476*H1476,2)</f>
        <v>0</v>
      </c>
      <c r="K1476" s="211" t="s">
        <v>23</v>
      </c>
      <c r="L1476" s="62"/>
      <c r="M1476" s="216" t="s">
        <v>23</v>
      </c>
      <c r="N1476" s="217" t="s">
        <v>44</v>
      </c>
      <c r="O1476" s="43"/>
      <c r="P1476" s="218">
        <f>O1476*H1476</f>
        <v>0</v>
      </c>
      <c r="Q1476" s="218">
        <v>0</v>
      </c>
      <c r="R1476" s="218">
        <f>Q1476*H1476</f>
        <v>0</v>
      </c>
      <c r="S1476" s="218">
        <v>0</v>
      </c>
      <c r="T1476" s="219">
        <f>S1476*H1476</f>
        <v>0</v>
      </c>
      <c r="AR1476" s="25" t="s">
        <v>502</v>
      </c>
      <c r="AT1476" s="25" t="s">
        <v>498</v>
      </c>
      <c r="AU1476" s="25" t="s">
        <v>82</v>
      </c>
      <c r="AY1476" s="25" t="s">
        <v>492</v>
      </c>
      <c r="BE1476" s="220">
        <f>IF(N1476="základní",J1476,0)</f>
        <v>0</v>
      </c>
      <c r="BF1476" s="220">
        <f>IF(N1476="snížená",J1476,0)</f>
        <v>0</v>
      </c>
      <c r="BG1476" s="220">
        <f>IF(N1476="zákl. přenesená",J1476,0)</f>
        <v>0</v>
      </c>
      <c r="BH1476" s="220">
        <f>IF(N1476="sníž. přenesená",J1476,0)</f>
        <v>0</v>
      </c>
      <c r="BI1476" s="220">
        <f>IF(N1476="nulová",J1476,0)</f>
        <v>0</v>
      </c>
      <c r="BJ1476" s="25" t="s">
        <v>80</v>
      </c>
      <c r="BK1476" s="220">
        <f>ROUND(I1476*H1476,2)</f>
        <v>0</v>
      </c>
      <c r="BL1476" s="25" t="s">
        <v>502</v>
      </c>
      <c r="BM1476" s="25" t="s">
        <v>6011</v>
      </c>
    </row>
    <row r="1477" spans="2:65" s="1" customFormat="1">
      <c r="B1477" s="42"/>
      <c r="C1477" s="64"/>
      <c r="D1477" s="221" t="s">
        <v>506</v>
      </c>
      <c r="E1477" s="64"/>
      <c r="F1477" s="222" t="s">
        <v>13625</v>
      </c>
      <c r="G1477" s="64"/>
      <c r="H1477" s="64"/>
      <c r="I1477" s="177"/>
      <c r="J1477" s="64"/>
      <c r="K1477" s="64"/>
      <c r="L1477" s="62"/>
      <c r="M1477" s="223"/>
      <c r="N1477" s="43"/>
      <c r="O1477" s="43"/>
      <c r="P1477" s="43"/>
      <c r="Q1477" s="43"/>
      <c r="R1477" s="43"/>
      <c r="S1477" s="43"/>
      <c r="T1477" s="79"/>
      <c r="AT1477" s="25" t="s">
        <v>506</v>
      </c>
      <c r="AU1477" s="25" t="s">
        <v>82</v>
      </c>
    </row>
    <row r="1478" spans="2:65" s="1" customFormat="1" ht="48">
      <c r="B1478" s="42"/>
      <c r="C1478" s="64"/>
      <c r="D1478" s="227" t="s">
        <v>2254</v>
      </c>
      <c r="E1478" s="64"/>
      <c r="F1478" s="273" t="s">
        <v>13626</v>
      </c>
      <c r="G1478" s="64"/>
      <c r="H1478" s="64"/>
      <c r="I1478" s="177"/>
      <c r="J1478" s="64"/>
      <c r="K1478" s="64"/>
      <c r="L1478" s="62"/>
      <c r="M1478" s="223"/>
      <c r="N1478" s="43"/>
      <c r="O1478" s="43"/>
      <c r="P1478" s="43"/>
      <c r="Q1478" s="43"/>
      <c r="R1478" s="43"/>
      <c r="S1478" s="43"/>
      <c r="T1478" s="79"/>
      <c r="AT1478" s="25" t="s">
        <v>2254</v>
      </c>
      <c r="AU1478" s="25" t="s">
        <v>82</v>
      </c>
    </row>
    <row r="1479" spans="2:65" s="1" customFormat="1" ht="16.5" customHeight="1">
      <c r="B1479" s="42"/>
      <c r="C1479" s="209" t="s">
        <v>3854</v>
      </c>
      <c r="D1479" s="209" t="s">
        <v>498</v>
      </c>
      <c r="E1479" s="210" t="s">
        <v>13718</v>
      </c>
      <c r="F1479" s="211" t="s">
        <v>13719</v>
      </c>
      <c r="G1479" s="212" t="s">
        <v>2537</v>
      </c>
      <c r="H1479" s="213">
        <v>1</v>
      </c>
      <c r="I1479" s="214"/>
      <c r="J1479" s="215">
        <f>ROUND(I1479*H1479,2)</f>
        <v>0</v>
      </c>
      <c r="K1479" s="211" t="s">
        <v>23</v>
      </c>
      <c r="L1479" s="62"/>
      <c r="M1479" s="216" t="s">
        <v>23</v>
      </c>
      <c r="N1479" s="217" t="s">
        <v>44</v>
      </c>
      <c r="O1479" s="43"/>
      <c r="P1479" s="218">
        <f>O1479*H1479</f>
        <v>0</v>
      </c>
      <c r="Q1479" s="218">
        <v>0</v>
      </c>
      <c r="R1479" s="218">
        <f>Q1479*H1479</f>
        <v>0</v>
      </c>
      <c r="S1479" s="218">
        <v>0</v>
      </c>
      <c r="T1479" s="219">
        <f>S1479*H1479</f>
        <v>0</v>
      </c>
      <c r="AR1479" s="25" t="s">
        <v>502</v>
      </c>
      <c r="AT1479" s="25" t="s">
        <v>498</v>
      </c>
      <c r="AU1479" s="25" t="s">
        <v>82</v>
      </c>
      <c r="AY1479" s="25" t="s">
        <v>492</v>
      </c>
      <c r="BE1479" s="220">
        <f>IF(N1479="základní",J1479,0)</f>
        <v>0</v>
      </c>
      <c r="BF1479" s="220">
        <f>IF(N1479="snížená",J1479,0)</f>
        <v>0</v>
      </c>
      <c r="BG1479" s="220">
        <f>IF(N1479="zákl. přenesená",J1479,0)</f>
        <v>0</v>
      </c>
      <c r="BH1479" s="220">
        <f>IF(N1479="sníž. přenesená",J1479,0)</f>
        <v>0</v>
      </c>
      <c r="BI1479" s="220">
        <f>IF(N1479="nulová",J1479,0)</f>
        <v>0</v>
      </c>
      <c r="BJ1479" s="25" t="s">
        <v>80</v>
      </c>
      <c r="BK1479" s="220">
        <f>ROUND(I1479*H1479,2)</f>
        <v>0</v>
      </c>
      <c r="BL1479" s="25" t="s">
        <v>502</v>
      </c>
      <c r="BM1479" s="25" t="s">
        <v>6021</v>
      </c>
    </row>
    <row r="1480" spans="2:65" s="1" customFormat="1">
      <c r="B1480" s="42"/>
      <c r="C1480" s="64"/>
      <c r="D1480" s="221" t="s">
        <v>506</v>
      </c>
      <c r="E1480" s="64"/>
      <c r="F1480" s="222" t="s">
        <v>13719</v>
      </c>
      <c r="G1480" s="64"/>
      <c r="H1480" s="64"/>
      <c r="I1480" s="177"/>
      <c r="J1480" s="64"/>
      <c r="K1480" s="64"/>
      <c r="L1480" s="62"/>
      <c r="M1480" s="223"/>
      <c r="N1480" s="43"/>
      <c r="O1480" s="43"/>
      <c r="P1480" s="43"/>
      <c r="Q1480" s="43"/>
      <c r="R1480" s="43"/>
      <c r="S1480" s="43"/>
      <c r="T1480" s="79"/>
      <c r="AT1480" s="25" t="s">
        <v>506</v>
      </c>
      <c r="AU1480" s="25" t="s">
        <v>82</v>
      </c>
    </row>
    <row r="1481" spans="2:65" s="1" customFormat="1" ht="144">
      <c r="B1481" s="42"/>
      <c r="C1481" s="64"/>
      <c r="D1481" s="227" t="s">
        <v>2254</v>
      </c>
      <c r="E1481" s="64"/>
      <c r="F1481" s="273" t="s">
        <v>13720</v>
      </c>
      <c r="G1481" s="64"/>
      <c r="H1481" s="64"/>
      <c r="I1481" s="177"/>
      <c r="J1481" s="64"/>
      <c r="K1481" s="64"/>
      <c r="L1481" s="62"/>
      <c r="M1481" s="223"/>
      <c r="N1481" s="43"/>
      <c r="O1481" s="43"/>
      <c r="P1481" s="43"/>
      <c r="Q1481" s="43"/>
      <c r="R1481" s="43"/>
      <c r="S1481" s="43"/>
      <c r="T1481" s="79"/>
      <c r="AT1481" s="25" t="s">
        <v>2254</v>
      </c>
      <c r="AU1481" s="25" t="s">
        <v>82</v>
      </c>
    </row>
    <row r="1482" spans="2:65" s="1" customFormat="1" ht="16.5" customHeight="1">
      <c r="B1482" s="42"/>
      <c r="C1482" s="209" t="s">
        <v>3864</v>
      </c>
      <c r="D1482" s="209" t="s">
        <v>498</v>
      </c>
      <c r="E1482" s="210" t="s">
        <v>13721</v>
      </c>
      <c r="F1482" s="211" t="s">
        <v>13719</v>
      </c>
      <c r="G1482" s="212" t="s">
        <v>2537</v>
      </c>
      <c r="H1482" s="213">
        <v>2</v>
      </c>
      <c r="I1482" s="214"/>
      <c r="J1482" s="215">
        <f>ROUND(I1482*H1482,2)</f>
        <v>0</v>
      </c>
      <c r="K1482" s="211" t="s">
        <v>23</v>
      </c>
      <c r="L1482" s="62"/>
      <c r="M1482" s="216" t="s">
        <v>23</v>
      </c>
      <c r="N1482" s="217" t="s">
        <v>44</v>
      </c>
      <c r="O1482" s="43"/>
      <c r="P1482" s="218">
        <f>O1482*H1482</f>
        <v>0</v>
      </c>
      <c r="Q1482" s="218">
        <v>0</v>
      </c>
      <c r="R1482" s="218">
        <f>Q1482*H1482</f>
        <v>0</v>
      </c>
      <c r="S1482" s="218">
        <v>0</v>
      </c>
      <c r="T1482" s="219">
        <f>S1482*H1482</f>
        <v>0</v>
      </c>
      <c r="AR1482" s="25" t="s">
        <v>502</v>
      </c>
      <c r="AT1482" s="25" t="s">
        <v>498</v>
      </c>
      <c r="AU1482" s="25" t="s">
        <v>82</v>
      </c>
      <c r="AY1482" s="25" t="s">
        <v>492</v>
      </c>
      <c r="BE1482" s="220">
        <f>IF(N1482="základní",J1482,0)</f>
        <v>0</v>
      </c>
      <c r="BF1482" s="220">
        <f>IF(N1482="snížená",J1482,0)</f>
        <v>0</v>
      </c>
      <c r="BG1482" s="220">
        <f>IF(N1482="zákl. přenesená",J1482,0)</f>
        <v>0</v>
      </c>
      <c r="BH1482" s="220">
        <f>IF(N1482="sníž. přenesená",J1482,0)</f>
        <v>0</v>
      </c>
      <c r="BI1482" s="220">
        <f>IF(N1482="nulová",J1482,0)</f>
        <v>0</v>
      </c>
      <c r="BJ1482" s="25" t="s">
        <v>80</v>
      </c>
      <c r="BK1482" s="220">
        <f>ROUND(I1482*H1482,2)</f>
        <v>0</v>
      </c>
      <c r="BL1482" s="25" t="s">
        <v>502</v>
      </c>
      <c r="BM1482" s="25" t="s">
        <v>6032</v>
      </c>
    </row>
    <row r="1483" spans="2:65" s="1" customFormat="1">
      <c r="B1483" s="42"/>
      <c r="C1483" s="64"/>
      <c r="D1483" s="221" t="s">
        <v>506</v>
      </c>
      <c r="E1483" s="64"/>
      <c r="F1483" s="222" t="s">
        <v>13719</v>
      </c>
      <c r="G1483" s="64"/>
      <c r="H1483" s="64"/>
      <c r="I1483" s="177"/>
      <c r="J1483" s="64"/>
      <c r="K1483" s="64"/>
      <c r="L1483" s="62"/>
      <c r="M1483" s="223"/>
      <c r="N1483" s="43"/>
      <c r="O1483" s="43"/>
      <c r="P1483" s="43"/>
      <c r="Q1483" s="43"/>
      <c r="R1483" s="43"/>
      <c r="S1483" s="43"/>
      <c r="T1483" s="79"/>
      <c r="AT1483" s="25" t="s">
        <v>506</v>
      </c>
      <c r="AU1483" s="25" t="s">
        <v>82</v>
      </c>
    </row>
    <row r="1484" spans="2:65" s="1" customFormat="1" ht="24">
      <c r="B1484" s="42"/>
      <c r="C1484" s="64"/>
      <c r="D1484" s="227" t="s">
        <v>2254</v>
      </c>
      <c r="E1484" s="64"/>
      <c r="F1484" s="273" t="s">
        <v>13722</v>
      </c>
      <c r="G1484" s="64"/>
      <c r="H1484" s="64"/>
      <c r="I1484" s="177"/>
      <c r="J1484" s="64"/>
      <c r="K1484" s="64"/>
      <c r="L1484" s="62"/>
      <c r="M1484" s="223"/>
      <c r="N1484" s="43"/>
      <c r="O1484" s="43"/>
      <c r="P1484" s="43"/>
      <c r="Q1484" s="43"/>
      <c r="R1484" s="43"/>
      <c r="S1484" s="43"/>
      <c r="T1484" s="79"/>
      <c r="AT1484" s="25" t="s">
        <v>2254</v>
      </c>
      <c r="AU1484" s="25" t="s">
        <v>82</v>
      </c>
    </row>
    <row r="1485" spans="2:65" s="1" customFormat="1" ht="16.5" customHeight="1">
      <c r="B1485" s="42"/>
      <c r="C1485" s="209" t="s">
        <v>3946</v>
      </c>
      <c r="D1485" s="209" t="s">
        <v>498</v>
      </c>
      <c r="E1485" s="210" t="s">
        <v>13698</v>
      </c>
      <c r="F1485" s="211" t="s">
        <v>13699</v>
      </c>
      <c r="G1485" s="212" t="s">
        <v>2537</v>
      </c>
      <c r="H1485" s="213">
        <v>1</v>
      </c>
      <c r="I1485" s="214"/>
      <c r="J1485" s="215">
        <f>ROUND(I1485*H1485,2)</f>
        <v>0</v>
      </c>
      <c r="K1485" s="211" t="s">
        <v>23</v>
      </c>
      <c r="L1485" s="62"/>
      <c r="M1485" s="216" t="s">
        <v>23</v>
      </c>
      <c r="N1485" s="217" t="s">
        <v>44</v>
      </c>
      <c r="O1485" s="43"/>
      <c r="P1485" s="218">
        <f>O1485*H1485</f>
        <v>0</v>
      </c>
      <c r="Q1485" s="218">
        <v>0</v>
      </c>
      <c r="R1485" s="218">
        <f>Q1485*H1485</f>
        <v>0</v>
      </c>
      <c r="S1485" s="218">
        <v>0</v>
      </c>
      <c r="T1485" s="219">
        <f>S1485*H1485</f>
        <v>0</v>
      </c>
      <c r="AR1485" s="25" t="s">
        <v>502</v>
      </c>
      <c r="AT1485" s="25" t="s">
        <v>498</v>
      </c>
      <c r="AU1485" s="25" t="s">
        <v>82</v>
      </c>
      <c r="AY1485" s="25" t="s">
        <v>492</v>
      </c>
      <c r="BE1485" s="220">
        <f>IF(N1485="základní",J1485,0)</f>
        <v>0</v>
      </c>
      <c r="BF1485" s="220">
        <f>IF(N1485="snížená",J1485,0)</f>
        <v>0</v>
      </c>
      <c r="BG1485" s="220">
        <f>IF(N1485="zákl. přenesená",J1485,0)</f>
        <v>0</v>
      </c>
      <c r="BH1485" s="220">
        <f>IF(N1485="sníž. přenesená",J1485,0)</f>
        <v>0</v>
      </c>
      <c r="BI1485" s="220">
        <f>IF(N1485="nulová",J1485,0)</f>
        <v>0</v>
      </c>
      <c r="BJ1485" s="25" t="s">
        <v>80</v>
      </c>
      <c r="BK1485" s="220">
        <f>ROUND(I1485*H1485,2)</f>
        <v>0</v>
      </c>
      <c r="BL1485" s="25" t="s">
        <v>502</v>
      </c>
      <c r="BM1485" s="25" t="s">
        <v>6040</v>
      </c>
    </row>
    <row r="1486" spans="2:65" s="1" customFormat="1">
      <c r="B1486" s="42"/>
      <c r="C1486" s="64"/>
      <c r="D1486" s="221" t="s">
        <v>506</v>
      </c>
      <c r="E1486" s="64"/>
      <c r="F1486" s="222" t="s">
        <v>13699</v>
      </c>
      <c r="G1486" s="64"/>
      <c r="H1486" s="64"/>
      <c r="I1486" s="177"/>
      <c r="J1486" s="64"/>
      <c r="K1486" s="64"/>
      <c r="L1486" s="62"/>
      <c r="M1486" s="223"/>
      <c r="N1486" s="43"/>
      <c r="O1486" s="43"/>
      <c r="P1486" s="43"/>
      <c r="Q1486" s="43"/>
      <c r="R1486" s="43"/>
      <c r="S1486" s="43"/>
      <c r="T1486" s="79"/>
      <c r="AT1486" s="25" t="s">
        <v>506</v>
      </c>
      <c r="AU1486" s="25" t="s">
        <v>82</v>
      </c>
    </row>
    <row r="1487" spans="2:65" s="1" customFormat="1" ht="60">
      <c r="B1487" s="42"/>
      <c r="C1487" s="64"/>
      <c r="D1487" s="227" t="s">
        <v>2254</v>
      </c>
      <c r="E1487" s="64"/>
      <c r="F1487" s="273" t="s">
        <v>13700</v>
      </c>
      <c r="G1487" s="64"/>
      <c r="H1487" s="64"/>
      <c r="I1487" s="177"/>
      <c r="J1487" s="64"/>
      <c r="K1487" s="64"/>
      <c r="L1487" s="62"/>
      <c r="M1487" s="223"/>
      <c r="N1487" s="43"/>
      <c r="O1487" s="43"/>
      <c r="P1487" s="43"/>
      <c r="Q1487" s="43"/>
      <c r="R1487" s="43"/>
      <c r="S1487" s="43"/>
      <c r="T1487" s="79"/>
      <c r="AT1487" s="25" t="s">
        <v>2254</v>
      </c>
      <c r="AU1487" s="25" t="s">
        <v>82</v>
      </c>
    </row>
    <row r="1488" spans="2:65" s="1" customFormat="1" ht="16.5" customHeight="1">
      <c r="B1488" s="42"/>
      <c r="C1488" s="209" t="s">
        <v>3956</v>
      </c>
      <c r="D1488" s="209" t="s">
        <v>498</v>
      </c>
      <c r="E1488" s="210" t="s">
        <v>13695</v>
      </c>
      <c r="F1488" s="211" t="s">
        <v>13696</v>
      </c>
      <c r="G1488" s="212" t="s">
        <v>2537</v>
      </c>
      <c r="H1488" s="213">
        <v>1</v>
      </c>
      <c r="I1488" s="214"/>
      <c r="J1488" s="215">
        <f>ROUND(I1488*H1488,2)</f>
        <v>0</v>
      </c>
      <c r="K1488" s="211" t="s">
        <v>23</v>
      </c>
      <c r="L1488" s="62"/>
      <c r="M1488" s="216" t="s">
        <v>23</v>
      </c>
      <c r="N1488" s="217" t="s">
        <v>44</v>
      </c>
      <c r="O1488" s="43"/>
      <c r="P1488" s="218">
        <f>O1488*H1488</f>
        <v>0</v>
      </c>
      <c r="Q1488" s="218">
        <v>0</v>
      </c>
      <c r="R1488" s="218">
        <f>Q1488*H1488</f>
        <v>0</v>
      </c>
      <c r="S1488" s="218">
        <v>0</v>
      </c>
      <c r="T1488" s="219">
        <f>S1488*H1488</f>
        <v>0</v>
      </c>
      <c r="AR1488" s="25" t="s">
        <v>502</v>
      </c>
      <c r="AT1488" s="25" t="s">
        <v>498</v>
      </c>
      <c r="AU1488" s="25" t="s">
        <v>82</v>
      </c>
      <c r="AY1488" s="25" t="s">
        <v>492</v>
      </c>
      <c r="BE1488" s="220">
        <f>IF(N1488="základní",J1488,0)</f>
        <v>0</v>
      </c>
      <c r="BF1488" s="220">
        <f>IF(N1488="snížená",J1488,0)</f>
        <v>0</v>
      </c>
      <c r="BG1488" s="220">
        <f>IF(N1488="zákl. přenesená",J1488,0)</f>
        <v>0</v>
      </c>
      <c r="BH1488" s="220">
        <f>IF(N1488="sníž. přenesená",J1488,0)</f>
        <v>0</v>
      </c>
      <c r="BI1488" s="220">
        <f>IF(N1488="nulová",J1488,0)</f>
        <v>0</v>
      </c>
      <c r="BJ1488" s="25" t="s">
        <v>80</v>
      </c>
      <c r="BK1488" s="220">
        <f>ROUND(I1488*H1488,2)</f>
        <v>0</v>
      </c>
      <c r="BL1488" s="25" t="s">
        <v>502</v>
      </c>
      <c r="BM1488" s="25" t="s">
        <v>6052</v>
      </c>
    </row>
    <row r="1489" spans="2:65" s="1" customFormat="1">
      <c r="B1489" s="42"/>
      <c r="C1489" s="64"/>
      <c r="D1489" s="221" t="s">
        <v>506</v>
      </c>
      <c r="E1489" s="64"/>
      <c r="F1489" s="222" t="s">
        <v>13696</v>
      </c>
      <c r="G1489" s="64"/>
      <c r="H1489" s="64"/>
      <c r="I1489" s="177"/>
      <c r="J1489" s="64"/>
      <c r="K1489" s="64"/>
      <c r="L1489" s="62"/>
      <c r="M1489" s="223"/>
      <c r="N1489" s="43"/>
      <c r="O1489" s="43"/>
      <c r="P1489" s="43"/>
      <c r="Q1489" s="43"/>
      <c r="R1489" s="43"/>
      <c r="S1489" s="43"/>
      <c r="T1489" s="79"/>
      <c r="AT1489" s="25" t="s">
        <v>506</v>
      </c>
      <c r="AU1489" s="25" t="s">
        <v>82</v>
      </c>
    </row>
    <row r="1490" spans="2:65" s="1" customFormat="1" ht="48">
      <c r="B1490" s="42"/>
      <c r="C1490" s="64"/>
      <c r="D1490" s="227" t="s">
        <v>2254</v>
      </c>
      <c r="E1490" s="64"/>
      <c r="F1490" s="273" t="s">
        <v>13697</v>
      </c>
      <c r="G1490" s="64"/>
      <c r="H1490" s="64"/>
      <c r="I1490" s="177"/>
      <c r="J1490" s="64"/>
      <c r="K1490" s="64"/>
      <c r="L1490" s="62"/>
      <c r="M1490" s="223"/>
      <c r="N1490" s="43"/>
      <c r="O1490" s="43"/>
      <c r="P1490" s="43"/>
      <c r="Q1490" s="43"/>
      <c r="R1490" s="43"/>
      <c r="S1490" s="43"/>
      <c r="T1490" s="79"/>
      <c r="AT1490" s="25" t="s">
        <v>2254</v>
      </c>
      <c r="AU1490" s="25" t="s">
        <v>82</v>
      </c>
    </row>
    <row r="1491" spans="2:65" s="1" customFormat="1" ht="16.5" customHeight="1">
      <c r="B1491" s="42"/>
      <c r="C1491" s="209" t="s">
        <v>3962</v>
      </c>
      <c r="D1491" s="209" t="s">
        <v>498</v>
      </c>
      <c r="E1491" s="210" t="s">
        <v>13723</v>
      </c>
      <c r="F1491" s="211" t="s">
        <v>13724</v>
      </c>
      <c r="G1491" s="212" t="s">
        <v>2537</v>
      </c>
      <c r="H1491" s="213">
        <v>1</v>
      </c>
      <c r="I1491" s="214"/>
      <c r="J1491" s="215">
        <f>ROUND(I1491*H1491,2)</f>
        <v>0</v>
      </c>
      <c r="K1491" s="211" t="s">
        <v>23</v>
      </c>
      <c r="L1491" s="62"/>
      <c r="M1491" s="216" t="s">
        <v>23</v>
      </c>
      <c r="N1491" s="217" t="s">
        <v>44</v>
      </c>
      <c r="O1491" s="43"/>
      <c r="P1491" s="218">
        <f>O1491*H1491</f>
        <v>0</v>
      </c>
      <c r="Q1491" s="218">
        <v>0</v>
      </c>
      <c r="R1491" s="218">
        <f>Q1491*H1491</f>
        <v>0</v>
      </c>
      <c r="S1491" s="218">
        <v>0</v>
      </c>
      <c r="T1491" s="219">
        <f>S1491*H1491</f>
        <v>0</v>
      </c>
      <c r="AR1491" s="25" t="s">
        <v>502</v>
      </c>
      <c r="AT1491" s="25" t="s">
        <v>498</v>
      </c>
      <c r="AU1491" s="25" t="s">
        <v>82</v>
      </c>
      <c r="AY1491" s="25" t="s">
        <v>492</v>
      </c>
      <c r="BE1491" s="220">
        <f>IF(N1491="základní",J1491,0)</f>
        <v>0</v>
      </c>
      <c r="BF1491" s="220">
        <f>IF(N1491="snížená",J1491,0)</f>
        <v>0</v>
      </c>
      <c r="BG1491" s="220">
        <f>IF(N1491="zákl. přenesená",J1491,0)</f>
        <v>0</v>
      </c>
      <c r="BH1491" s="220">
        <f>IF(N1491="sníž. přenesená",J1491,0)</f>
        <v>0</v>
      </c>
      <c r="BI1491" s="220">
        <f>IF(N1491="nulová",J1491,0)</f>
        <v>0</v>
      </c>
      <c r="BJ1491" s="25" t="s">
        <v>80</v>
      </c>
      <c r="BK1491" s="220">
        <f>ROUND(I1491*H1491,2)</f>
        <v>0</v>
      </c>
      <c r="BL1491" s="25" t="s">
        <v>502</v>
      </c>
      <c r="BM1491" s="25" t="s">
        <v>6060</v>
      </c>
    </row>
    <row r="1492" spans="2:65" s="1" customFormat="1">
      <c r="B1492" s="42"/>
      <c r="C1492" s="64"/>
      <c r="D1492" s="221" t="s">
        <v>506</v>
      </c>
      <c r="E1492" s="64"/>
      <c r="F1492" s="222" t="s">
        <v>13724</v>
      </c>
      <c r="G1492" s="64"/>
      <c r="H1492" s="64"/>
      <c r="I1492" s="177"/>
      <c r="J1492" s="64"/>
      <c r="K1492" s="64"/>
      <c r="L1492" s="62"/>
      <c r="M1492" s="223"/>
      <c r="N1492" s="43"/>
      <c r="O1492" s="43"/>
      <c r="P1492" s="43"/>
      <c r="Q1492" s="43"/>
      <c r="R1492" s="43"/>
      <c r="S1492" s="43"/>
      <c r="T1492" s="79"/>
      <c r="AT1492" s="25" t="s">
        <v>506</v>
      </c>
      <c r="AU1492" s="25" t="s">
        <v>82</v>
      </c>
    </row>
    <row r="1493" spans="2:65" s="1" customFormat="1" ht="60">
      <c r="B1493" s="42"/>
      <c r="C1493" s="64"/>
      <c r="D1493" s="227" t="s">
        <v>2254</v>
      </c>
      <c r="E1493" s="64"/>
      <c r="F1493" s="273" t="s">
        <v>13725</v>
      </c>
      <c r="G1493" s="64"/>
      <c r="H1493" s="64"/>
      <c r="I1493" s="177"/>
      <c r="J1493" s="64"/>
      <c r="K1493" s="64"/>
      <c r="L1493" s="62"/>
      <c r="M1493" s="223"/>
      <c r="N1493" s="43"/>
      <c r="O1493" s="43"/>
      <c r="P1493" s="43"/>
      <c r="Q1493" s="43"/>
      <c r="R1493" s="43"/>
      <c r="S1493" s="43"/>
      <c r="T1493" s="79"/>
      <c r="AT1493" s="25" t="s">
        <v>2254</v>
      </c>
      <c r="AU1493" s="25" t="s">
        <v>82</v>
      </c>
    </row>
    <row r="1494" spans="2:65" s="1" customFormat="1" ht="16.5" customHeight="1">
      <c r="B1494" s="42"/>
      <c r="C1494" s="209" t="s">
        <v>3967</v>
      </c>
      <c r="D1494" s="209" t="s">
        <v>498</v>
      </c>
      <c r="E1494" s="210" t="s">
        <v>13627</v>
      </c>
      <c r="F1494" s="211" t="s">
        <v>13628</v>
      </c>
      <c r="G1494" s="212" t="s">
        <v>2537</v>
      </c>
      <c r="H1494" s="213">
        <v>1</v>
      </c>
      <c r="I1494" s="214"/>
      <c r="J1494" s="215">
        <f>ROUND(I1494*H1494,2)</f>
        <v>0</v>
      </c>
      <c r="K1494" s="211" t="s">
        <v>23</v>
      </c>
      <c r="L1494" s="62"/>
      <c r="M1494" s="216" t="s">
        <v>23</v>
      </c>
      <c r="N1494" s="217" t="s">
        <v>44</v>
      </c>
      <c r="O1494" s="43"/>
      <c r="P1494" s="218">
        <f>O1494*H1494</f>
        <v>0</v>
      </c>
      <c r="Q1494" s="218">
        <v>0</v>
      </c>
      <c r="R1494" s="218">
        <f>Q1494*H1494</f>
        <v>0</v>
      </c>
      <c r="S1494" s="218">
        <v>0</v>
      </c>
      <c r="T1494" s="219">
        <f>S1494*H1494</f>
        <v>0</v>
      </c>
      <c r="AR1494" s="25" t="s">
        <v>502</v>
      </c>
      <c r="AT1494" s="25" t="s">
        <v>498</v>
      </c>
      <c r="AU1494" s="25" t="s">
        <v>82</v>
      </c>
      <c r="AY1494" s="25" t="s">
        <v>492</v>
      </c>
      <c r="BE1494" s="220">
        <f>IF(N1494="základní",J1494,0)</f>
        <v>0</v>
      </c>
      <c r="BF1494" s="220">
        <f>IF(N1494="snížená",J1494,0)</f>
        <v>0</v>
      </c>
      <c r="BG1494" s="220">
        <f>IF(N1494="zákl. přenesená",J1494,0)</f>
        <v>0</v>
      </c>
      <c r="BH1494" s="220">
        <f>IF(N1494="sníž. přenesená",J1494,0)</f>
        <v>0</v>
      </c>
      <c r="BI1494" s="220">
        <f>IF(N1494="nulová",J1494,0)</f>
        <v>0</v>
      </c>
      <c r="BJ1494" s="25" t="s">
        <v>80</v>
      </c>
      <c r="BK1494" s="220">
        <f>ROUND(I1494*H1494,2)</f>
        <v>0</v>
      </c>
      <c r="BL1494" s="25" t="s">
        <v>502</v>
      </c>
      <c r="BM1494" s="25" t="s">
        <v>6069</v>
      </c>
    </row>
    <row r="1495" spans="2:65" s="1" customFormat="1">
      <c r="B1495" s="42"/>
      <c r="C1495" s="64"/>
      <c r="D1495" s="221" t="s">
        <v>506</v>
      </c>
      <c r="E1495" s="64"/>
      <c r="F1495" s="222" t="s">
        <v>13628</v>
      </c>
      <c r="G1495" s="64"/>
      <c r="H1495" s="64"/>
      <c r="I1495" s="177"/>
      <c r="J1495" s="64"/>
      <c r="K1495" s="64"/>
      <c r="L1495" s="62"/>
      <c r="M1495" s="223"/>
      <c r="N1495" s="43"/>
      <c r="O1495" s="43"/>
      <c r="P1495" s="43"/>
      <c r="Q1495" s="43"/>
      <c r="R1495" s="43"/>
      <c r="S1495" s="43"/>
      <c r="T1495" s="79"/>
      <c r="AT1495" s="25" t="s">
        <v>506</v>
      </c>
      <c r="AU1495" s="25" t="s">
        <v>82</v>
      </c>
    </row>
    <row r="1496" spans="2:65" s="1" customFormat="1" ht="60">
      <c r="B1496" s="42"/>
      <c r="C1496" s="64"/>
      <c r="D1496" s="227" t="s">
        <v>2254</v>
      </c>
      <c r="E1496" s="64"/>
      <c r="F1496" s="273" t="s">
        <v>13629</v>
      </c>
      <c r="G1496" s="64"/>
      <c r="H1496" s="64"/>
      <c r="I1496" s="177"/>
      <c r="J1496" s="64"/>
      <c r="K1496" s="64"/>
      <c r="L1496" s="62"/>
      <c r="M1496" s="223"/>
      <c r="N1496" s="43"/>
      <c r="O1496" s="43"/>
      <c r="P1496" s="43"/>
      <c r="Q1496" s="43"/>
      <c r="R1496" s="43"/>
      <c r="S1496" s="43"/>
      <c r="T1496" s="79"/>
      <c r="AT1496" s="25" t="s">
        <v>2254</v>
      </c>
      <c r="AU1496" s="25" t="s">
        <v>82</v>
      </c>
    </row>
    <row r="1497" spans="2:65" s="1" customFormat="1" ht="16.5" customHeight="1">
      <c r="B1497" s="42"/>
      <c r="C1497" s="209" t="s">
        <v>3973</v>
      </c>
      <c r="D1497" s="209" t="s">
        <v>498</v>
      </c>
      <c r="E1497" s="210" t="s">
        <v>13726</v>
      </c>
      <c r="F1497" s="211" t="s">
        <v>13727</v>
      </c>
      <c r="G1497" s="212" t="s">
        <v>2537</v>
      </c>
      <c r="H1497" s="213">
        <v>2</v>
      </c>
      <c r="I1497" s="214"/>
      <c r="J1497" s="215">
        <f>ROUND(I1497*H1497,2)</f>
        <v>0</v>
      </c>
      <c r="K1497" s="211" t="s">
        <v>23</v>
      </c>
      <c r="L1497" s="62"/>
      <c r="M1497" s="216" t="s">
        <v>23</v>
      </c>
      <c r="N1497" s="217" t="s">
        <v>44</v>
      </c>
      <c r="O1497" s="43"/>
      <c r="P1497" s="218">
        <f>O1497*H1497</f>
        <v>0</v>
      </c>
      <c r="Q1497" s="218">
        <v>0</v>
      </c>
      <c r="R1497" s="218">
        <f>Q1497*H1497</f>
        <v>0</v>
      </c>
      <c r="S1497" s="218">
        <v>0</v>
      </c>
      <c r="T1497" s="219">
        <f>S1497*H1497</f>
        <v>0</v>
      </c>
      <c r="AR1497" s="25" t="s">
        <v>502</v>
      </c>
      <c r="AT1497" s="25" t="s">
        <v>498</v>
      </c>
      <c r="AU1497" s="25" t="s">
        <v>82</v>
      </c>
      <c r="AY1497" s="25" t="s">
        <v>492</v>
      </c>
      <c r="BE1497" s="220">
        <f>IF(N1497="základní",J1497,0)</f>
        <v>0</v>
      </c>
      <c r="BF1497" s="220">
        <f>IF(N1497="snížená",J1497,0)</f>
        <v>0</v>
      </c>
      <c r="BG1497" s="220">
        <f>IF(N1497="zákl. přenesená",J1497,0)</f>
        <v>0</v>
      </c>
      <c r="BH1497" s="220">
        <f>IF(N1497="sníž. přenesená",J1497,0)</f>
        <v>0</v>
      </c>
      <c r="BI1497" s="220">
        <f>IF(N1497="nulová",J1497,0)</f>
        <v>0</v>
      </c>
      <c r="BJ1497" s="25" t="s">
        <v>80</v>
      </c>
      <c r="BK1497" s="220">
        <f>ROUND(I1497*H1497,2)</f>
        <v>0</v>
      </c>
      <c r="BL1497" s="25" t="s">
        <v>502</v>
      </c>
      <c r="BM1497" s="25" t="s">
        <v>6078</v>
      </c>
    </row>
    <row r="1498" spans="2:65" s="1" customFormat="1">
      <c r="B1498" s="42"/>
      <c r="C1498" s="64"/>
      <c r="D1498" s="221" t="s">
        <v>506</v>
      </c>
      <c r="E1498" s="64"/>
      <c r="F1498" s="222" t="s">
        <v>13727</v>
      </c>
      <c r="G1498" s="64"/>
      <c r="H1498" s="64"/>
      <c r="I1498" s="177"/>
      <c r="J1498" s="64"/>
      <c r="K1498" s="64"/>
      <c r="L1498" s="62"/>
      <c r="M1498" s="223"/>
      <c r="N1498" s="43"/>
      <c r="O1498" s="43"/>
      <c r="P1498" s="43"/>
      <c r="Q1498" s="43"/>
      <c r="R1498" s="43"/>
      <c r="S1498" s="43"/>
      <c r="T1498" s="79"/>
      <c r="AT1498" s="25" t="s">
        <v>506</v>
      </c>
      <c r="AU1498" s="25" t="s">
        <v>82</v>
      </c>
    </row>
    <row r="1499" spans="2:65" s="1" customFormat="1" ht="36">
      <c r="B1499" s="42"/>
      <c r="C1499" s="64"/>
      <c r="D1499" s="227" t="s">
        <v>2254</v>
      </c>
      <c r="E1499" s="64"/>
      <c r="F1499" s="273" t="s">
        <v>13728</v>
      </c>
      <c r="G1499" s="64"/>
      <c r="H1499" s="64"/>
      <c r="I1499" s="177"/>
      <c r="J1499" s="64"/>
      <c r="K1499" s="64"/>
      <c r="L1499" s="62"/>
      <c r="M1499" s="223"/>
      <c r="N1499" s="43"/>
      <c r="O1499" s="43"/>
      <c r="P1499" s="43"/>
      <c r="Q1499" s="43"/>
      <c r="R1499" s="43"/>
      <c r="S1499" s="43"/>
      <c r="T1499" s="79"/>
      <c r="AT1499" s="25" t="s">
        <v>2254</v>
      </c>
      <c r="AU1499" s="25" t="s">
        <v>82</v>
      </c>
    </row>
    <row r="1500" spans="2:65" s="1" customFormat="1" ht="16.5" customHeight="1">
      <c r="B1500" s="42"/>
      <c r="C1500" s="209" t="s">
        <v>3977</v>
      </c>
      <c r="D1500" s="209" t="s">
        <v>498</v>
      </c>
      <c r="E1500" s="210" t="s">
        <v>13630</v>
      </c>
      <c r="F1500" s="211" t="s">
        <v>13631</v>
      </c>
      <c r="G1500" s="212" t="s">
        <v>13632</v>
      </c>
      <c r="H1500" s="213">
        <v>1</v>
      </c>
      <c r="I1500" s="214"/>
      <c r="J1500" s="215">
        <f>ROUND(I1500*H1500,2)</f>
        <v>0</v>
      </c>
      <c r="K1500" s="211" t="s">
        <v>23</v>
      </c>
      <c r="L1500" s="62"/>
      <c r="M1500" s="216" t="s">
        <v>23</v>
      </c>
      <c r="N1500" s="217" t="s">
        <v>44</v>
      </c>
      <c r="O1500" s="43"/>
      <c r="P1500" s="218">
        <f>O1500*H1500</f>
        <v>0</v>
      </c>
      <c r="Q1500" s="218">
        <v>0</v>
      </c>
      <c r="R1500" s="218">
        <f>Q1500*H1500</f>
        <v>0</v>
      </c>
      <c r="S1500" s="218">
        <v>0</v>
      </c>
      <c r="T1500" s="219">
        <f>S1500*H1500</f>
        <v>0</v>
      </c>
      <c r="AR1500" s="25" t="s">
        <v>502</v>
      </c>
      <c r="AT1500" s="25" t="s">
        <v>498</v>
      </c>
      <c r="AU1500" s="25" t="s">
        <v>82</v>
      </c>
      <c r="AY1500" s="25" t="s">
        <v>492</v>
      </c>
      <c r="BE1500" s="220">
        <f>IF(N1500="základní",J1500,0)</f>
        <v>0</v>
      </c>
      <c r="BF1500" s="220">
        <f>IF(N1500="snížená",J1500,0)</f>
        <v>0</v>
      </c>
      <c r="BG1500" s="220">
        <f>IF(N1500="zákl. přenesená",J1500,0)</f>
        <v>0</v>
      </c>
      <c r="BH1500" s="220">
        <f>IF(N1500="sníž. přenesená",J1500,0)</f>
        <v>0</v>
      </c>
      <c r="BI1500" s="220">
        <f>IF(N1500="nulová",J1500,0)</f>
        <v>0</v>
      </c>
      <c r="BJ1500" s="25" t="s">
        <v>80</v>
      </c>
      <c r="BK1500" s="220">
        <f>ROUND(I1500*H1500,2)</f>
        <v>0</v>
      </c>
      <c r="BL1500" s="25" t="s">
        <v>502</v>
      </c>
      <c r="BM1500" s="25" t="s">
        <v>6086</v>
      </c>
    </row>
    <row r="1501" spans="2:65" s="1" customFormat="1">
      <c r="B1501" s="42"/>
      <c r="C1501" s="64"/>
      <c r="D1501" s="221" t="s">
        <v>506</v>
      </c>
      <c r="E1501" s="64"/>
      <c r="F1501" s="222" t="s">
        <v>13631</v>
      </c>
      <c r="G1501" s="64"/>
      <c r="H1501" s="64"/>
      <c r="I1501" s="177"/>
      <c r="J1501" s="64"/>
      <c r="K1501" s="64"/>
      <c r="L1501" s="62"/>
      <c r="M1501" s="223"/>
      <c r="N1501" s="43"/>
      <c r="O1501" s="43"/>
      <c r="P1501" s="43"/>
      <c r="Q1501" s="43"/>
      <c r="R1501" s="43"/>
      <c r="S1501" s="43"/>
      <c r="T1501" s="79"/>
      <c r="AT1501" s="25" t="s">
        <v>506</v>
      </c>
      <c r="AU1501" s="25" t="s">
        <v>82</v>
      </c>
    </row>
    <row r="1502" spans="2:65" s="1" customFormat="1" ht="36">
      <c r="B1502" s="42"/>
      <c r="C1502" s="64"/>
      <c r="D1502" s="227" t="s">
        <v>2254</v>
      </c>
      <c r="E1502" s="64"/>
      <c r="F1502" s="273" t="s">
        <v>13633</v>
      </c>
      <c r="G1502" s="64"/>
      <c r="H1502" s="64"/>
      <c r="I1502" s="177"/>
      <c r="J1502" s="64"/>
      <c r="K1502" s="64"/>
      <c r="L1502" s="62"/>
      <c r="M1502" s="223"/>
      <c r="N1502" s="43"/>
      <c r="O1502" s="43"/>
      <c r="P1502" s="43"/>
      <c r="Q1502" s="43"/>
      <c r="R1502" s="43"/>
      <c r="S1502" s="43"/>
      <c r="T1502" s="79"/>
      <c r="AT1502" s="25" t="s">
        <v>2254</v>
      </c>
      <c r="AU1502" s="25" t="s">
        <v>82</v>
      </c>
    </row>
    <row r="1503" spans="2:65" s="1" customFormat="1" ht="16.5" customHeight="1">
      <c r="B1503" s="42"/>
      <c r="C1503" s="209" t="s">
        <v>3982</v>
      </c>
      <c r="D1503" s="209" t="s">
        <v>498</v>
      </c>
      <c r="E1503" s="210" t="s">
        <v>13732</v>
      </c>
      <c r="F1503" s="211" t="s">
        <v>13733</v>
      </c>
      <c r="G1503" s="212" t="s">
        <v>2537</v>
      </c>
      <c r="H1503" s="213">
        <v>1</v>
      </c>
      <c r="I1503" s="214"/>
      <c r="J1503" s="215">
        <f>ROUND(I1503*H1503,2)</f>
        <v>0</v>
      </c>
      <c r="K1503" s="211" t="s">
        <v>23</v>
      </c>
      <c r="L1503" s="62"/>
      <c r="M1503" s="216" t="s">
        <v>23</v>
      </c>
      <c r="N1503" s="217" t="s">
        <v>44</v>
      </c>
      <c r="O1503" s="43"/>
      <c r="P1503" s="218">
        <f>O1503*H1503</f>
        <v>0</v>
      </c>
      <c r="Q1503" s="218">
        <v>0</v>
      </c>
      <c r="R1503" s="218">
        <f>Q1503*H1503</f>
        <v>0</v>
      </c>
      <c r="S1503" s="218">
        <v>0</v>
      </c>
      <c r="T1503" s="219">
        <f>S1503*H1503</f>
        <v>0</v>
      </c>
      <c r="AR1503" s="25" t="s">
        <v>502</v>
      </c>
      <c r="AT1503" s="25" t="s">
        <v>498</v>
      </c>
      <c r="AU1503" s="25" t="s">
        <v>82</v>
      </c>
      <c r="AY1503" s="25" t="s">
        <v>492</v>
      </c>
      <c r="BE1503" s="220">
        <f>IF(N1503="základní",J1503,0)</f>
        <v>0</v>
      </c>
      <c r="BF1503" s="220">
        <f>IF(N1503="snížená",J1503,0)</f>
        <v>0</v>
      </c>
      <c r="BG1503" s="220">
        <f>IF(N1503="zákl. přenesená",J1503,0)</f>
        <v>0</v>
      </c>
      <c r="BH1503" s="220">
        <f>IF(N1503="sníž. přenesená",J1503,0)</f>
        <v>0</v>
      </c>
      <c r="BI1503" s="220">
        <f>IF(N1503="nulová",J1503,0)</f>
        <v>0</v>
      </c>
      <c r="BJ1503" s="25" t="s">
        <v>80</v>
      </c>
      <c r="BK1503" s="220">
        <f>ROUND(I1503*H1503,2)</f>
        <v>0</v>
      </c>
      <c r="BL1503" s="25" t="s">
        <v>502</v>
      </c>
      <c r="BM1503" s="25" t="s">
        <v>6096</v>
      </c>
    </row>
    <row r="1504" spans="2:65" s="1" customFormat="1">
      <c r="B1504" s="42"/>
      <c r="C1504" s="64"/>
      <c r="D1504" s="221" t="s">
        <v>506</v>
      </c>
      <c r="E1504" s="64"/>
      <c r="F1504" s="222" t="s">
        <v>13733</v>
      </c>
      <c r="G1504" s="64"/>
      <c r="H1504" s="64"/>
      <c r="I1504" s="177"/>
      <c r="J1504" s="64"/>
      <c r="K1504" s="64"/>
      <c r="L1504" s="62"/>
      <c r="M1504" s="223"/>
      <c r="N1504" s="43"/>
      <c r="O1504" s="43"/>
      <c r="P1504" s="43"/>
      <c r="Q1504" s="43"/>
      <c r="R1504" s="43"/>
      <c r="S1504" s="43"/>
      <c r="T1504" s="79"/>
      <c r="AT1504" s="25" t="s">
        <v>506</v>
      </c>
      <c r="AU1504" s="25" t="s">
        <v>82</v>
      </c>
    </row>
    <row r="1505" spans="2:65" s="1" customFormat="1" ht="36">
      <c r="B1505" s="42"/>
      <c r="C1505" s="64"/>
      <c r="D1505" s="227" t="s">
        <v>2254</v>
      </c>
      <c r="E1505" s="64"/>
      <c r="F1505" s="273" t="s">
        <v>13734</v>
      </c>
      <c r="G1505" s="64"/>
      <c r="H1505" s="64"/>
      <c r="I1505" s="177"/>
      <c r="J1505" s="64"/>
      <c r="K1505" s="64"/>
      <c r="L1505" s="62"/>
      <c r="M1505" s="223"/>
      <c r="N1505" s="43"/>
      <c r="O1505" s="43"/>
      <c r="P1505" s="43"/>
      <c r="Q1505" s="43"/>
      <c r="R1505" s="43"/>
      <c r="S1505" s="43"/>
      <c r="T1505" s="79"/>
      <c r="AT1505" s="25" t="s">
        <v>2254</v>
      </c>
      <c r="AU1505" s="25" t="s">
        <v>82</v>
      </c>
    </row>
    <row r="1506" spans="2:65" s="1" customFormat="1" ht="16.5" customHeight="1">
      <c r="B1506" s="42"/>
      <c r="C1506" s="209" t="s">
        <v>3986</v>
      </c>
      <c r="D1506" s="209" t="s">
        <v>498</v>
      </c>
      <c r="E1506" s="210" t="s">
        <v>13634</v>
      </c>
      <c r="F1506" s="211" t="s">
        <v>13635</v>
      </c>
      <c r="G1506" s="212" t="s">
        <v>2537</v>
      </c>
      <c r="H1506" s="213">
        <v>1</v>
      </c>
      <c r="I1506" s="214"/>
      <c r="J1506" s="215">
        <f>ROUND(I1506*H1506,2)</f>
        <v>0</v>
      </c>
      <c r="K1506" s="211" t="s">
        <v>23</v>
      </c>
      <c r="L1506" s="62"/>
      <c r="M1506" s="216" t="s">
        <v>23</v>
      </c>
      <c r="N1506" s="217" t="s">
        <v>44</v>
      </c>
      <c r="O1506" s="43"/>
      <c r="P1506" s="218">
        <f>O1506*H1506</f>
        <v>0</v>
      </c>
      <c r="Q1506" s="218">
        <v>0</v>
      </c>
      <c r="R1506" s="218">
        <f>Q1506*H1506</f>
        <v>0</v>
      </c>
      <c r="S1506" s="218">
        <v>0</v>
      </c>
      <c r="T1506" s="219">
        <f>S1506*H1506</f>
        <v>0</v>
      </c>
      <c r="AR1506" s="25" t="s">
        <v>502</v>
      </c>
      <c r="AT1506" s="25" t="s">
        <v>498</v>
      </c>
      <c r="AU1506" s="25" t="s">
        <v>82</v>
      </c>
      <c r="AY1506" s="25" t="s">
        <v>492</v>
      </c>
      <c r="BE1506" s="220">
        <f>IF(N1506="základní",J1506,0)</f>
        <v>0</v>
      </c>
      <c r="BF1506" s="220">
        <f>IF(N1506="snížená",J1506,0)</f>
        <v>0</v>
      </c>
      <c r="BG1506" s="220">
        <f>IF(N1506="zákl. přenesená",J1506,0)</f>
        <v>0</v>
      </c>
      <c r="BH1506" s="220">
        <f>IF(N1506="sníž. přenesená",J1506,0)</f>
        <v>0</v>
      </c>
      <c r="BI1506" s="220">
        <f>IF(N1506="nulová",J1506,0)</f>
        <v>0</v>
      </c>
      <c r="BJ1506" s="25" t="s">
        <v>80</v>
      </c>
      <c r="BK1506" s="220">
        <f>ROUND(I1506*H1506,2)</f>
        <v>0</v>
      </c>
      <c r="BL1506" s="25" t="s">
        <v>502</v>
      </c>
      <c r="BM1506" s="25" t="s">
        <v>6104</v>
      </c>
    </row>
    <row r="1507" spans="2:65" s="1" customFormat="1">
      <c r="B1507" s="42"/>
      <c r="C1507" s="64"/>
      <c r="D1507" s="221" t="s">
        <v>506</v>
      </c>
      <c r="E1507" s="64"/>
      <c r="F1507" s="222" t="s">
        <v>13635</v>
      </c>
      <c r="G1507" s="64"/>
      <c r="H1507" s="64"/>
      <c r="I1507" s="177"/>
      <c r="J1507" s="64"/>
      <c r="K1507" s="64"/>
      <c r="L1507" s="62"/>
      <c r="M1507" s="223"/>
      <c r="N1507" s="43"/>
      <c r="O1507" s="43"/>
      <c r="P1507" s="43"/>
      <c r="Q1507" s="43"/>
      <c r="R1507" s="43"/>
      <c r="S1507" s="43"/>
      <c r="T1507" s="79"/>
      <c r="AT1507" s="25" t="s">
        <v>506</v>
      </c>
      <c r="AU1507" s="25" t="s">
        <v>82</v>
      </c>
    </row>
    <row r="1508" spans="2:65" s="1" customFormat="1" ht="60">
      <c r="B1508" s="42"/>
      <c r="C1508" s="64"/>
      <c r="D1508" s="227" t="s">
        <v>2254</v>
      </c>
      <c r="E1508" s="64"/>
      <c r="F1508" s="273" t="s">
        <v>13636</v>
      </c>
      <c r="G1508" s="64"/>
      <c r="H1508" s="64"/>
      <c r="I1508" s="177"/>
      <c r="J1508" s="64"/>
      <c r="K1508" s="64"/>
      <c r="L1508" s="62"/>
      <c r="M1508" s="223"/>
      <c r="N1508" s="43"/>
      <c r="O1508" s="43"/>
      <c r="P1508" s="43"/>
      <c r="Q1508" s="43"/>
      <c r="R1508" s="43"/>
      <c r="S1508" s="43"/>
      <c r="T1508" s="79"/>
      <c r="AT1508" s="25" t="s">
        <v>2254</v>
      </c>
      <c r="AU1508" s="25" t="s">
        <v>82</v>
      </c>
    </row>
    <row r="1509" spans="2:65" s="1" customFormat="1" ht="16.5" customHeight="1">
      <c r="B1509" s="42"/>
      <c r="C1509" s="209" t="s">
        <v>3992</v>
      </c>
      <c r="D1509" s="209" t="s">
        <v>498</v>
      </c>
      <c r="E1509" s="210" t="s">
        <v>13735</v>
      </c>
      <c r="F1509" s="211" t="s">
        <v>13736</v>
      </c>
      <c r="G1509" s="212" t="s">
        <v>2537</v>
      </c>
      <c r="H1509" s="213">
        <v>1</v>
      </c>
      <c r="I1509" s="214"/>
      <c r="J1509" s="215">
        <f>ROUND(I1509*H1509,2)</f>
        <v>0</v>
      </c>
      <c r="K1509" s="211" t="s">
        <v>23</v>
      </c>
      <c r="L1509" s="62"/>
      <c r="M1509" s="216" t="s">
        <v>23</v>
      </c>
      <c r="N1509" s="217" t="s">
        <v>44</v>
      </c>
      <c r="O1509" s="43"/>
      <c r="P1509" s="218">
        <f>O1509*H1509</f>
        <v>0</v>
      </c>
      <c r="Q1509" s="218">
        <v>0</v>
      </c>
      <c r="R1509" s="218">
        <f>Q1509*H1509</f>
        <v>0</v>
      </c>
      <c r="S1509" s="218">
        <v>0</v>
      </c>
      <c r="T1509" s="219">
        <f>S1509*H1509</f>
        <v>0</v>
      </c>
      <c r="AR1509" s="25" t="s">
        <v>502</v>
      </c>
      <c r="AT1509" s="25" t="s">
        <v>498</v>
      </c>
      <c r="AU1509" s="25" t="s">
        <v>82</v>
      </c>
      <c r="AY1509" s="25" t="s">
        <v>492</v>
      </c>
      <c r="BE1509" s="220">
        <f>IF(N1509="základní",J1509,0)</f>
        <v>0</v>
      </c>
      <c r="BF1509" s="220">
        <f>IF(N1509="snížená",J1509,0)</f>
        <v>0</v>
      </c>
      <c r="BG1509" s="220">
        <f>IF(N1509="zákl. přenesená",J1509,0)</f>
        <v>0</v>
      </c>
      <c r="BH1509" s="220">
        <f>IF(N1509="sníž. přenesená",J1509,0)</f>
        <v>0</v>
      </c>
      <c r="BI1509" s="220">
        <f>IF(N1509="nulová",J1509,0)</f>
        <v>0</v>
      </c>
      <c r="BJ1509" s="25" t="s">
        <v>80</v>
      </c>
      <c r="BK1509" s="220">
        <f>ROUND(I1509*H1509,2)</f>
        <v>0</v>
      </c>
      <c r="BL1509" s="25" t="s">
        <v>502</v>
      </c>
      <c r="BM1509" s="25" t="s">
        <v>6112</v>
      </c>
    </row>
    <row r="1510" spans="2:65" s="1" customFormat="1">
      <c r="B1510" s="42"/>
      <c r="C1510" s="64"/>
      <c r="D1510" s="221" t="s">
        <v>506</v>
      </c>
      <c r="E1510" s="64"/>
      <c r="F1510" s="222" t="s">
        <v>13736</v>
      </c>
      <c r="G1510" s="64"/>
      <c r="H1510" s="64"/>
      <c r="I1510" s="177"/>
      <c r="J1510" s="64"/>
      <c r="K1510" s="64"/>
      <c r="L1510" s="62"/>
      <c r="M1510" s="223"/>
      <c r="N1510" s="43"/>
      <c r="O1510" s="43"/>
      <c r="P1510" s="43"/>
      <c r="Q1510" s="43"/>
      <c r="R1510" s="43"/>
      <c r="S1510" s="43"/>
      <c r="T1510" s="79"/>
      <c r="AT1510" s="25" t="s">
        <v>506</v>
      </c>
      <c r="AU1510" s="25" t="s">
        <v>82</v>
      </c>
    </row>
    <row r="1511" spans="2:65" s="1" customFormat="1" ht="48">
      <c r="B1511" s="42"/>
      <c r="C1511" s="64"/>
      <c r="D1511" s="227" t="s">
        <v>2254</v>
      </c>
      <c r="E1511" s="64"/>
      <c r="F1511" s="273" t="s">
        <v>13737</v>
      </c>
      <c r="G1511" s="64"/>
      <c r="H1511" s="64"/>
      <c r="I1511" s="177"/>
      <c r="J1511" s="64"/>
      <c r="K1511" s="64"/>
      <c r="L1511" s="62"/>
      <c r="M1511" s="223"/>
      <c r="N1511" s="43"/>
      <c r="O1511" s="43"/>
      <c r="P1511" s="43"/>
      <c r="Q1511" s="43"/>
      <c r="R1511" s="43"/>
      <c r="S1511" s="43"/>
      <c r="T1511" s="79"/>
      <c r="AT1511" s="25" t="s">
        <v>2254</v>
      </c>
      <c r="AU1511" s="25" t="s">
        <v>82</v>
      </c>
    </row>
    <row r="1512" spans="2:65" s="1" customFormat="1" ht="16.5" customHeight="1">
      <c r="B1512" s="42"/>
      <c r="C1512" s="209" t="s">
        <v>3996</v>
      </c>
      <c r="D1512" s="209" t="s">
        <v>498</v>
      </c>
      <c r="E1512" s="210" t="s">
        <v>13738</v>
      </c>
      <c r="F1512" s="211" t="s">
        <v>13739</v>
      </c>
      <c r="G1512" s="212" t="s">
        <v>2537</v>
      </c>
      <c r="H1512" s="213">
        <v>6</v>
      </c>
      <c r="I1512" s="214"/>
      <c r="J1512" s="215">
        <f>ROUND(I1512*H1512,2)</f>
        <v>0</v>
      </c>
      <c r="K1512" s="211" t="s">
        <v>23</v>
      </c>
      <c r="L1512" s="62"/>
      <c r="M1512" s="216" t="s">
        <v>23</v>
      </c>
      <c r="N1512" s="217" t="s">
        <v>44</v>
      </c>
      <c r="O1512" s="43"/>
      <c r="P1512" s="218">
        <f>O1512*H1512</f>
        <v>0</v>
      </c>
      <c r="Q1512" s="218">
        <v>0</v>
      </c>
      <c r="R1512" s="218">
        <f>Q1512*H1512</f>
        <v>0</v>
      </c>
      <c r="S1512" s="218">
        <v>0</v>
      </c>
      <c r="T1512" s="219">
        <f>S1512*H1512</f>
        <v>0</v>
      </c>
      <c r="AR1512" s="25" t="s">
        <v>502</v>
      </c>
      <c r="AT1512" s="25" t="s">
        <v>498</v>
      </c>
      <c r="AU1512" s="25" t="s">
        <v>82</v>
      </c>
      <c r="AY1512" s="25" t="s">
        <v>492</v>
      </c>
      <c r="BE1512" s="220">
        <f>IF(N1512="základní",J1512,0)</f>
        <v>0</v>
      </c>
      <c r="BF1512" s="220">
        <f>IF(N1512="snížená",J1512,0)</f>
        <v>0</v>
      </c>
      <c r="BG1512" s="220">
        <f>IF(N1512="zákl. přenesená",J1512,0)</f>
        <v>0</v>
      </c>
      <c r="BH1512" s="220">
        <f>IF(N1512="sníž. přenesená",J1512,0)</f>
        <v>0</v>
      </c>
      <c r="BI1512" s="220">
        <f>IF(N1512="nulová",J1512,0)</f>
        <v>0</v>
      </c>
      <c r="BJ1512" s="25" t="s">
        <v>80</v>
      </c>
      <c r="BK1512" s="220">
        <f>ROUND(I1512*H1512,2)</f>
        <v>0</v>
      </c>
      <c r="BL1512" s="25" t="s">
        <v>502</v>
      </c>
      <c r="BM1512" s="25" t="s">
        <v>6130</v>
      </c>
    </row>
    <row r="1513" spans="2:65" s="1" customFormat="1">
      <c r="B1513" s="42"/>
      <c r="C1513" s="64"/>
      <c r="D1513" s="221" t="s">
        <v>506</v>
      </c>
      <c r="E1513" s="64"/>
      <c r="F1513" s="222" t="s">
        <v>13739</v>
      </c>
      <c r="G1513" s="64"/>
      <c r="H1513" s="64"/>
      <c r="I1513" s="177"/>
      <c r="J1513" s="64"/>
      <c r="K1513" s="64"/>
      <c r="L1513" s="62"/>
      <c r="M1513" s="223"/>
      <c r="N1513" s="43"/>
      <c r="O1513" s="43"/>
      <c r="P1513" s="43"/>
      <c r="Q1513" s="43"/>
      <c r="R1513" s="43"/>
      <c r="S1513" s="43"/>
      <c r="T1513" s="79"/>
      <c r="AT1513" s="25" t="s">
        <v>506</v>
      </c>
      <c r="AU1513" s="25" t="s">
        <v>82</v>
      </c>
    </row>
    <row r="1514" spans="2:65" s="1" customFormat="1" ht="48">
      <c r="B1514" s="42"/>
      <c r="C1514" s="64"/>
      <c r="D1514" s="227" t="s">
        <v>2254</v>
      </c>
      <c r="E1514" s="64"/>
      <c r="F1514" s="273" t="s">
        <v>13740</v>
      </c>
      <c r="G1514" s="64"/>
      <c r="H1514" s="64"/>
      <c r="I1514" s="177"/>
      <c r="J1514" s="64"/>
      <c r="K1514" s="64"/>
      <c r="L1514" s="62"/>
      <c r="M1514" s="223"/>
      <c r="N1514" s="43"/>
      <c r="O1514" s="43"/>
      <c r="P1514" s="43"/>
      <c r="Q1514" s="43"/>
      <c r="R1514" s="43"/>
      <c r="S1514" s="43"/>
      <c r="T1514" s="79"/>
      <c r="AT1514" s="25" t="s">
        <v>2254</v>
      </c>
      <c r="AU1514" s="25" t="s">
        <v>82</v>
      </c>
    </row>
    <row r="1515" spans="2:65" s="1" customFormat="1" ht="16.5" customHeight="1">
      <c r="B1515" s="42"/>
      <c r="C1515" s="209" t="s">
        <v>4000</v>
      </c>
      <c r="D1515" s="209" t="s">
        <v>498</v>
      </c>
      <c r="E1515" s="210" t="s">
        <v>13786</v>
      </c>
      <c r="F1515" s="211" t="s">
        <v>13742</v>
      </c>
      <c r="G1515" s="212" t="s">
        <v>2537</v>
      </c>
      <c r="H1515" s="213">
        <v>1</v>
      </c>
      <c r="I1515" s="214"/>
      <c r="J1515" s="215">
        <f>ROUND(I1515*H1515,2)</f>
        <v>0</v>
      </c>
      <c r="K1515" s="211" t="s">
        <v>23</v>
      </c>
      <c r="L1515" s="62"/>
      <c r="M1515" s="216" t="s">
        <v>23</v>
      </c>
      <c r="N1515" s="217" t="s">
        <v>44</v>
      </c>
      <c r="O1515" s="43"/>
      <c r="P1515" s="218">
        <f>O1515*H1515</f>
        <v>0</v>
      </c>
      <c r="Q1515" s="218">
        <v>0</v>
      </c>
      <c r="R1515" s="218">
        <f>Q1515*H1515</f>
        <v>0</v>
      </c>
      <c r="S1515" s="218">
        <v>0</v>
      </c>
      <c r="T1515" s="219">
        <f>S1515*H1515</f>
        <v>0</v>
      </c>
      <c r="AR1515" s="25" t="s">
        <v>502</v>
      </c>
      <c r="AT1515" s="25" t="s">
        <v>498</v>
      </c>
      <c r="AU1515" s="25" t="s">
        <v>82</v>
      </c>
      <c r="AY1515" s="25" t="s">
        <v>492</v>
      </c>
      <c r="BE1515" s="220">
        <f>IF(N1515="základní",J1515,0)</f>
        <v>0</v>
      </c>
      <c r="BF1515" s="220">
        <f>IF(N1515="snížená",J1515,0)</f>
        <v>0</v>
      </c>
      <c r="BG1515" s="220">
        <f>IF(N1515="zákl. přenesená",J1515,0)</f>
        <v>0</v>
      </c>
      <c r="BH1515" s="220">
        <f>IF(N1515="sníž. přenesená",J1515,0)</f>
        <v>0</v>
      </c>
      <c r="BI1515" s="220">
        <f>IF(N1515="nulová",J1515,0)</f>
        <v>0</v>
      </c>
      <c r="BJ1515" s="25" t="s">
        <v>80</v>
      </c>
      <c r="BK1515" s="220">
        <f>ROUND(I1515*H1515,2)</f>
        <v>0</v>
      </c>
      <c r="BL1515" s="25" t="s">
        <v>502</v>
      </c>
      <c r="BM1515" s="25" t="s">
        <v>6138</v>
      </c>
    </row>
    <row r="1516" spans="2:65" s="1" customFormat="1">
      <c r="B1516" s="42"/>
      <c r="C1516" s="64"/>
      <c r="D1516" s="221" t="s">
        <v>506</v>
      </c>
      <c r="E1516" s="64"/>
      <c r="F1516" s="222" t="s">
        <v>13742</v>
      </c>
      <c r="G1516" s="64"/>
      <c r="H1516" s="64"/>
      <c r="I1516" s="177"/>
      <c r="J1516" s="64"/>
      <c r="K1516" s="64"/>
      <c r="L1516" s="62"/>
      <c r="M1516" s="223"/>
      <c r="N1516" s="43"/>
      <c r="O1516" s="43"/>
      <c r="P1516" s="43"/>
      <c r="Q1516" s="43"/>
      <c r="R1516" s="43"/>
      <c r="S1516" s="43"/>
      <c r="T1516" s="79"/>
      <c r="AT1516" s="25" t="s">
        <v>506</v>
      </c>
      <c r="AU1516" s="25" t="s">
        <v>82</v>
      </c>
    </row>
    <row r="1517" spans="2:65" s="1" customFormat="1" ht="60">
      <c r="B1517" s="42"/>
      <c r="C1517" s="64"/>
      <c r="D1517" s="227" t="s">
        <v>2254</v>
      </c>
      <c r="E1517" s="64"/>
      <c r="F1517" s="273" t="s">
        <v>13787</v>
      </c>
      <c r="G1517" s="64"/>
      <c r="H1517" s="64"/>
      <c r="I1517" s="177"/>
      <c r="J1517" s="64"/>
      <c r="K1517" s="64"/>
      <c r="L1517" s="62"/>
      <c r="M1517" s="223"/>
      <c r="N1517" s="43"/>
      <c r="O1517" s="43"/>
      <c r="P1517" s="43"/>
      <c r="Q1517" s="43"/>
      <c r="R1517" s="43"/>
      <c r="S1517" s="43"/>
      <c r="T1517" s="79"/>
      <c r="AT1517" s="25" t="s">
        <v>2254</v>
      </c>
      <c r="AU1517" s="25" t="s">
        <v>82</v>
      </c>
    </row>
    <row r="1518" spans="2:65" s="1" customFormat="1" ht="16.5" customHeight="1">
      <c r="B1518" s="42"/>
      <c r="C1518" s="209" t="s">
        <v>4004</v>
      </c>
      <c r="D1518" s="209" t="s">
        <v>498</v>
      </c>
      <c r="E1518" s="210" t="s">
        <v>13744</v>
      </c>
      <c r="F1518" s="211" t="s">
        <v>13745</v>
      </c>
      <c r="G1518" s="212" t="s">
        <v>2537</v>
      </c>
      <c r="H1518" s="213">
        <v>1</v>
      </c>
      <c r="I1518" s="214"/>
      <c r="J1518" s="215">
        <f>ROUND(I1518*H1518,2)</f>
        <v>0</v>
      </c>
      <c r="K1518" s="211" t="s">
        <v>23</v>
      </c>
      <c r="L1518" s="62"/>
      <c r="M1518" s="216" t="s">
        <v>23</v>
      </c>
      <c r="N1518" s="217" t="s">
        <v>44</v>
      </c>
      <c r="O1518" s="43"/>
      <c r="P1518" s="218">
        <f>O1518*H1518</f>
        <v>0</v>
      </c>
      <c r="Q1518" s="218">
        <v>0</v>
      </c>
      <c r="R1518" s="218">
        <f>Q1518*H1518</f>
        <v>0</v>
      </c>
      <c r="S1518" s="218">
        <v>0</v>
      </c>
      <c r="T1518" s="219">
        <f>S1518*H1518</f>
        <v>0</v>
      </c>
      <c r="AR1518" s="25" t="s">
        <v>502</v>
      </c>
      <c r="AT1518" s="25" t="s">
        <v>498</v>
      </c>
      <c r="AU1518" s="25" t="s">
        <v>82</v>
      </c>
      <c r="AY1518" s="25" t="s">
        <v>492</v>
      </c>
      <c r="BE1518" s="220">
        <f>IF(N1518="základní",J1518,0)</f>
        <v>0</v>
      </c>
      <c r="BF1518" s="220">
        <f>IF(N1518="snížená",J1518,0)</f>
        <v>0</v>
      </c>
      <c r="BG1518" s="220">
        <f>IF(N1518="zákl. přenesená",J1518,0)</f>
        <v>0</v>
      </c>
      <c r="BH1518" s="220">
        <f>IF(N1518="sníž. přenesená",J1518,0)</f>
        <v>0</v>
      </c>
      <c r="BI1518" s="220">
        <f>IF(N1518="nulová",J1518,0)</f>
        <v>0</v>
      </c>
      <c r="BJ1518" s="25" t="s">
        <v>80</v>
      </c>
      <c r="BK1518" s="220">
        <f>ROUND(I1518*H1518,2)</f>
        <v>0</v>
      </c>
      <c r="BL1518" s="25" t="s">
        <v>502</v>
      </c>
      <c r="BM1518" s="25" t="s">
        <v>6146</v>
      </c>
    </row>
    <row r="1519" spans="2:65" s="1" customFormat="1">
      <c r="B1519" s="42"/>
      <c r="C1519" s="64"/>
      <c r="D1519" s="221" t="s">
        <v>506</v>
      </c>
      <c r="E1519" s="64"/>
      <c r="F1519" s="222" t="s">
        <v>13745</v>
      </c>
      <c r="G1519" s="64"/>
      <c r="H1519" s="64"/>
      <c r="I1519" s="177"/>
      <c r="J1519" s="64"/>
      <c r="K1519" s="64"/>
      <c r="L1519" s="62"/>
      <c r="M1519" s="223"/>
      <c r="N1519" s="43"/>
      <c r="O1519" s="43"/>
      <c r="P1519" s="43"/>
      <c r="Q1519" s="43"/>
      <c r="R1519" s="43"/>
      <c r="S1519" s="43"/>
      <c r="T1519" s="79"/>
      <c r="AT1519" s="25" t="s">
        <v>506</v>
      </c>
      <c r="AU1519" s="25" t="s">
        <v>82</v>
      </c>
    </row>
    <row r="1520" spans="2:65" s="1" customFormat="1" ht="48">
      <c r="B1520" s="42"/>
      <c r="C1520" s="64"/>
      <c r="D1520" s="227" t="s">
        <v>2254</v>
      </c>
      <c r="E1520" s="64"/>
      <c r="F1520" s="273" t="s">
        <v>13746</v>
      </c>
      <c r="G1520" s="64"/>
      <c r="H1520" s="64"/>
      <c r="I1520" s="177"/>
      <c r="J1520" s="64"/>
      <c r="K1520" s="64"/>
      <c r="L1520" s="62"/>
      <c r="M1520" s="223"/>
      <c r="N1520" s="43"/>
      <c r="O1520" s="43"/>
      <c r="P1520" s="43"/>
      <c r="Q1520" s="43"/>
      <c r="R1520" s="43"/>
      <c r="S1520" s="43"/>
      <c r="T1520" s="79"/>
      <c r="AT1520" s="25" t="s">
        <v>2254</v>
      </c>
      <c r="AU1520" s="25" t="s">
        <v>82</v>
      </c>
    </row>
    <row r="1521" spans="2:65" s="1" customFormat="1" ht="16.5" customHeight="1">
      <c r="B1521" s="42"/>
      <c r="C1521" s="209" t="s">
        <v>4014</v>
      </c>
      <c r="D1521" s="209" t="s">
        <v>498</v>
      </c>
      <c r="E1521" s="210" t="s">
        <v>13747</v>
      </c>
      <c r="F1521" s="211" t="s">
        <v>13742</v>
      </c>
      <c r="G1521" s="212" t="s">
        <v>2537</v>
      </c>
      <c r="H1521" s="213">
        <v>1</v>
      </c>
      <c r="I1521" s="214"/>
      <c r="J1521" s="215">
        <f>ROUND(I1521*H1521,2)</f>
        <v>0</v>
      </c>
      <c r="K1521" s="211" t="s">
        <v>23</v>
      </c>
      <c r="L1521" s="62"/>
      <c r="M1521" s="216" t="s">
        <v>23</v>
      </c>
      <c r="N1521" s="217" t="s">
        <v>44</v>
      </c>
      <c r="O1521" s="43"/>
      <c r="P1521" s="218">
        <f>O1521*H1521</f>
        <v>0</v>
      </c>
      <c r="Q1521" s="218">
        <v>0</v>
      </c>
      <c r="R1521" s="218">
        <f>Q1521*H1521</f>
        <v>0</v>
      </c>
      <c r="S1521" s="218">
        <v>0</v>
      </c>
      <c r="T1521" s="219">
        <f>S1521*H1521</f>
        <v>0</v>
      </c>
      <c r="AR1521" s="25" t="s">
        <v>502</v>
      </c>
      <c r="AT1521" s="25" t="s">
        <v>498</v>
      </c>
      <c r="AU1521" s="25" t="s">
        <v>82</v>
      </c>
      <c r="AY1521" s="25" t="s">
        <v>492</v>
      </c>
      <c r="BE1521" s="220">
        <f>IF(N1521="základní",J1521,0)</f>
        <v>0</v>
      </c>
      <c r="BF1521" s="220">
        <f>IF(N1521="snížená",J1521,0)</f>
        <v>0</v>
      </c>
      <c r="BG1521" s="220">
        <f>IF(N1521="zákl. přenesená",J1521,0)</f>
        <v>0</v>
      </c>
      <c r="BH1521" s="220">
        <f>IF(N1521="sníž. přenesená",J1521,0)</f>
        <v>0</v>
      </c>
      <c r="BI1521" s="220">
        <f>IF(N1521="nulová",J1521,0)</f>
        <v>0</v>
      </c>
      <c r="BJ1521" s="25" t="s">
        <v>80</v>
      </c>
      <c r="BK1521" s="220">
        <f>ROUND(I1521*H1521,2)</f>
        <v>0</v>
      </c>
      <c r="BL1521" s="25" t="s">
        <v>502</v>
      </c>
      <c r="BM1521" s="25" t="s">
        <v>6154</v>
      </c>
    </row>
    <row r="1522" spans="2:65" s="1" customFormat="1">
      <c r="B1522" s="42"/>
      <c r="C1522" s="64"/>
      <c r="D1522" s="221" t="s">
        <v>506</v>
      </c>
      <c r="E1522" s="64"/>
      <c r="F1522" s="222" t="s">
        <v>13742</v>
      </c>
      <c r="G1522" s="64"/>
      <c r="H1522" s="64"/>
      <c r="I1522" s="177"/>
      <c r="J1522" s="64"/>
      <c r="K1522" s="64"/>
      <c r="L1522" s="62"/>
      <c r="M1522" s="223"/>
      <c r="N1522" s="43"/>
      <c r="O1522" s="43"/>
      <c r="P1522" s="43"/>
      <c r="Q1522" s="43"/>
      <c r="R1522" s="43"/>
      <c r="S1522" s="43"/>
      <c r="T1522" s="79"/>
      <c r="AT1522" s="25" t="s">
        <v>506</v>
      </c>
      <c r="AU1522" s="25" t="s">
        <v>82</v>
      </c>
    </row>
    <row r="1523" spans="2:65" s="1" customFormat="1" ht="60">
      <c r="B1523" s="42"/>
      <c r="C1523" s="64"/>
      <c r="D1523" s="227" t="s">
        <v>2254</v>
      </c>
      <c r="E1523" s="64"/>
      <c r="F1523" s="273" t="s">
        <v>13748</v>
      </c>
      <c r="G1523" s="64"/>
      <c r="H1523" s="64"/>
      <c r="I1523" s="177"/>
      <c r="J1523" s="64"/>
      <c r="K1523" s="64"/>
      <c r="L1523" s="62"/>
      <c r="M1523" s="223"/>
      <c r="N1523" s="43"/>
      <c r="O1523" s="43"/>
      <c r="P1523" s="43"/>
      <c r="Q1523" s="43"/>
      <c r="R1523" s="43"/>
      <c r="S1523" s="43"/>
      <c r="T1523" s="79"/>
      <c r="AT1523" s="25" t="s">
        <v>2254</v>
      </c>
      <c r="AU1523" s="25" t="s">
        <v>82</v>
      </c>
    </row>
    <row r="1524" spans="2:65" s="1" customFormat="1" ht="16.5" customHeight="1">
      <c r="B1524" s="42"/>
      <c r="C1524" s="209" t="s">
        <v>4024</v>
      </c>
      <c r="D1524" s="209" t="s">
        <v>498</v>
      </c>
      <c r="E1524" s="210" t="s">
        <v>13749</v>
      </c>
      <c r="F1524" s="211" t="s">
        <v>13750</v>
      </c>
      <c r="G1524" s="212" t="s">
        <v>2537</v>
      </c>
      <c r="H1524" s="213">
        <v>1</v>
      </c>
      <c r="I1524" s="214"/>
      <c r="J1524" s="215">
        <f>ROUND(I1524*H1524,2)</f>
        <v>0</v>
      </c>
      <c r="K1524" s="211" t="s">
        <v>23</v>
      </c>
      <c r="L1524" s="62"/>
      <c r="M1524" s="216" t="s">
        <v>23</v>
      </c>
      <c r="N1524" s="217" t="s">
        <v>44</v>
      </c>
      <c r="O1524" s="43"/>
      <c r="P1524" s="218">
        <f>O1524*H1524</f>
        <v>0</v>
      </c>
      <c r="Q1524" s="218">
        <v>0</v>
      </c>
      <c r="R1524" s="218">
        <f>Q1524*H1524</f>
        <v>0</v>
      </c>
      <c r="S1524" s="218">
        <v>0</v>
      </c>
      <c r="T1524" s="219">
        <f>S1524*H1524</f>
        <v>0</v>
      </c>
      <c r="AR1524" s="25" t="s">
        <v>502</v>
      </c>
      <c r="AT1524" s="25" t="s">
        <v>498</v>
      </c>
      <c r="AU1524" s="25" t="s">
        <v>82</v>
      </c>
      <c r="AY1524" s="25" t="s">
        <v>492</v>
      </c>
      <c r="BE1524" s="220">
        <f>IF(N1524="základní",J1524,0)</f>
        <v>0</v>
      </c>
      <c r="BF1524" s="220">
        <f>IF(N1524="snížená",J1524,0)</f>
        <v>0</v>
      </c>
      <c r="BG1524" s="220">
        <f>IF(N1524="zákl. přenesená",J1524,0)</f>
        <v>0</v>
      </c>
      <c r="BH1524" s="220">
        <f>IF(N1524="sníž. přenesená",J1524,0)</f>
        <v>0</v>
      </c>
      <c r="BI1524" s="220">
        <f>IF(N1524="nulová",J1524,0)</f>
        <v>0</v>
      </c>
      <c r="BJ1524" s="25" t="s">
        <v>80</v>
      </c>
      <c r="BK1524" s="220">
        <f>ROUND(I1524*H1524,2)</f>
        <v>0</v>
      </c>
      <c r="BL1524" s="25" t="s">
        <v>502</v>
      </c>
      <c r="BM1524" s="25" t="s">
        <v>6162</v>
      </c>
    </row>
    <row r="1525" spans="2:65" s="1" customFormat="1">
      <c r="B1525" s="42"/>
      <c r="C1525" s="64"/>
      <c r="D1525" s="221" t="s">
        <v>506</v>
      </c>
      <c r="E1525" s="64"/>
      <c r="F1525" s="222" t="s">
        <v>13750</v>
      </c>
      <c r="G1525" s="64"/>
      <c r="H1525" s="64"/>
      <c r="I1525" s="177"/>
      <c r="J1525" s="64"/>
      <c r="K1525" s="64"/>
      <c r="L1525" s="62"/>
      <c r="M1525" s="223"/>
      <c r="N1525" s="43"/>
      <c r="O1525" s="43"/>
      <c r="P1525" s="43"/>
      <c r="Q1525" s="43"/>
      <c r="R1525" s="43"/>
      <c r="S1525" s="43"/>
      <c r="T1525" s="79"/>
      <c r="AT1525" s="25" t="s">
        <v>506</v>
      </c>
      <c r="AU1525" s="25" t="s">
        <v>82</v>
      </c>
    </row>
    <row r="1526" spans="2:65" s="1" customFormat="1" ht="84">
      <c r="B1526" s="42"/>
      <c r="C1526" s="64"/>
      <c r="D1526" s="227" t="s">
        <v>2254</v>
      </c>
      <c r="E1526" s="64"/>
      <c r="F1526" s="273" t="s">
        <v>13751</v>
      </c>
      <c r="G1526" s="64"/>
      <c r="H1526" s="64"/>
      <c r="I1526" s="177"/>
      <c r="J1526" s="64"/>
      <c r="K1526" s="64"/>
      <c r="L1526" s="62"/>
      <c r="M1526" s="223"/>
      <c r="N1526" s="43"/>
      <c r="O1526" s="43"/>
      <c r="P1526" s="43"/>
      <c r="Q1526" s="43"/>
      <c r="R1526" s="43"/>
      <c r="S1526" s="43"/>
      <c r="T1526" s="79"/>
      <c r="AT1526" s="25" t="s">
        <v>2254</v>
      </c>
      <c r="AU1526" s="25" t="s">
        <v>82</v>
      </c>
    </row>
    <row r="1527" spans="2:65" s="1" customFormat="1" ht="16.5" customHeight="1">
      <c r="B1527" s="42"/>
      <c r="C1527" s="209" t="s">
        <v>4033</v>
      </c>
      <c r="D1527" s="209" t="s">
        <v>498</v>
      </c>
      <c r="E1527" s="210" t="s">
        <v>13752</v>
      </c>
      <c r="F1527" s="211" t="s">
        <v>13753</v>
      </c>
      <c r="G1527" s="212" t="s">
        <v>2537</v>
      </c>
      <c r="H1527" s="213">
        <v>1</v>
      </c>
      <c r="I1527" s="214"/>
      <c r="J1527" s="215">
        <f>ROUND(I1527*H1527,2)</f>
        <v>0</v>
      </c>
      <c r="K1527" s="211" t="s">
        <v>23</v>
      </c>
      <c r="L1527" s="62"/>
      <c r="M1527" s="216" t="s">
        <v>23</v>
      </c>
      <c r="N1527" s="217" t="s">
        <v>44</v>
      </c>
      <c r="O1527" s="43"/>
      <c r="P1527" s="218">
        <f>O1527*H1527</f>
        <v>0</v>
      </c>
      <c r="Q1527" s="218">
        <v>0</v>
      </c>
      <c r="R1527" s="218">
        <f>Q1527*H1527</f>
        <v>0</v>
      </c>
      <c r="S1527" s="218">
        <v>0</v>
      </c>
      <c r="T1527" s="219">
        <f>S1527*H1527</f>
        <v>0</v>
      </c>
      <c r="AR1527" s="25" t="s">
        <v>502</v>
      </c>
      <c r="AT1527" s="25" t="s">
        <v>498</v>
      </c>
      <c r="AU1527" s="25" t="s">
        <v>82</v>
      </c>
      <c r="AY1527" s="25" t="s">
        <v>492</v>
      </c>
      <c r="BE1527" s="220">
        <f>IF(N1527="základní",J1527,0)</f>
        <v>0</v>
      </c>
      <c r="BF1527" s="220">
        <f>IF(N1527="snížená",J1527,0)</f>
        <v>0</v>
      </c>
      <c r="BG1527" s="220">
        <f>IF(N1527="zákl. přenesená",J1527,0)</f>
        <v>0</v>
      </c>
      <c r="BH1527" s="220">
        <f>IF(N1527="sníž. přenesená",J1527,0)</f>
        <v>0</v>
      </c>
      <c r="BI1527" s="220">
        <f>IF(N1527="nulová",J1527,0)</f>
        <v>0</v>
      </c>
      <c r="BJ1527" s="25" t="s">
        <v>80</v>
      </c>
      <c r="BK1527" s="220">
        <f>ROUND(I1527*H1527,2)</f>
        <v>0</v>
      </c>
      <c r="BL1527" s="25" t="s">
        <v>502</v>
      </c>
      <c r="BM1527" s="25" t="s">
        <v>2124</v>
      </c>
    </row>
    <row r="1528" spans="2:65" s="1" customFormat="1">
      <c r="B1528" s="42"/>
      <c r="C1528" s="64"/>
      <c r="D1528" s="221" t="s">
        <v>506</v>
      </c>
      <c r="E1528" s="64"/>
      <c r="F1528" s="222" t="s">
        <v>13753</v>
      </c>
      <c r="G1528" s="64"/>
      <c r="H1528" s="64"/>
      <c r="I1528" s="177"/>
      <c r="J1528" s="64"/>
      <c r="K1528" s="64"/>
      <c r="L1528" s="62"/>
      <c r="M1528" s="223"/>
      <c r="N1528" s="43"/>
      <c r="O1528" s="43"/>
      <c r="P1528" s="43"/>
      <c r="Q1528" s="43"/>
      <c r="R1528" s="43"/>
      <c r="S1528" s="43"/>
      <c r="T1528" s="79"/>
      <c r="AT1528" s="25" t="s">
        <v>506</v>
      </c>
      <c r="AU1528" s="25" t="s">
        <v>82</v>
      </c>
    </row>
    <row r="1529" spans="2:65" s="1" customFormat="1" ht="72">
      <c r="B1529" s="42"/>
      <c r="C1529" s="64"/>
      <c r="D1529" s="227" t="s">
        <v>2254</v>
      </c>
      <c r="E1529" s="64"/>
      <c r="F1529" s="273" t="s">
        <v>13754</v>
      </c>
      <c r="G1529" s="64"/>
      <c r="H1529" s="64"/>
      <c r="I1529" s="177"/>
      <c r="J1529" s="64"/>
      <c r="K1529" s="64"/>
      <c r="L1529" s="62"/>
      <c r="M1529" s="223"/>
      <c r="N1529" s="43"/>
      <c r="O1529" s="43"/>
      <c r="P1529" s="43"/>
      <c r="Q1529" s="43"/>
      <c r="R1529" s="43"/>
      <c r="S1529" s="43"/>
      <c r="T1529" s="79"/>
      <c r="AT1529" s="25" t="s">
        <v>2254</v>
      </c>
      <c r="AU1529" s="25" t="s">
        <v>82</v>
      </c>
    </row>
    <row r="1530" spans="2:65" s="1" customFormat="1" ht="16.5" customHeight="1">
      <c r="B1530" s="42"/>
      <c r="C1530" s="209" t="s">
        <v>4039</v>
      </c>
      <c r="D1530" s="209" t="s">
        <v>498</v>
      </c>
      <c r="E1530" s="210" t="s">
        <v>13755</v>
      </c>
      <c r="F1530" s="211" t="s">
        <v>13756</v>
      </c>
      <c r="G1530" s="212" t="s">
        <v>2537</v>
      </c>
      <c r="H1530" s="213">
        <v>1</v>
      </c>
      <c r="I1530" s="214"/>
      <c r="J1530" s="215">
        <f>ROUND(I1530*H1530,2)</f>
        <v>0</v>
      </c>
      <c r="K1530" s="211" t="s">
        <v>23</v>
      </c>
      <c r="L1530" s="62"/>
      <c r="M1530" s="216" t="s">
        <v>23</v>
      </c>
      <c r="N1530" s="217" t="s">
        <v>44</v>
      </c>
      <c r="O1530" s="43"/>
      <c r="P1530" s="218">
        <f>O1530*H1530</f>
        <v>0</v>
      </c>
      <c r="Q1530" s="218">
        <v>0</v>
      </c>
      <c r="R1530" s="218">
        <f>Q1530*H1530</f>
        <v>0</v>
      </c>
      <c r="S1530" s="218">
        <v>0</v>
      </c>
      <c r="T1530" s="219">
        <f>S1530*H1530</f>
        <v>0</v>
      </c>
      <c r="AR1530" s="25" t="s">
        <v>502</v>
      </c>
      <c r="AT1530" s="25" t="s">
        <v>498</v>
      </c>
      <c r="AU1530" s="25" t="s">
        <v>82</v>
      </c>
      <c r="AY1530" s="25" t="s">
        <v>492</v>
      </c>
      <c r="BE1530" s="220">
        <f>IF(N1530="základní",J1530,0)</f>
        <v>0</v>
      </c>
      <c r="BF1530" s="220">
        <f>IF(N1530="snížená",J1530,0)</f>
        <v>0</v>
      </c>
      <c r="BG1530" s="220">
        <f>IF(N1530="zákl. přenesená",J1530,0)</f>
        <v>0</v>
      </c>
      <c r="BH1530" s="220">
        <f>IF(N1530="sníž. přenesená",J1530,0)</f>
        <v>0</v>
      </c>
      <c r="BI1530" s="220">
        <f>IF(N1530="nulová",J1530,0)</f>
        <v>0</v>
      </c>
      <c r="BJ1530" s="25" t="s">
        <v>80</v>
      </c>
      <c r="BK1530" s="220">
        <f>ROUND(I1530*H1530,2)</f>
        <v>0</v>
      </c>
      <c r="BL1530" s="25" t="s">
        <v>502</v>
      </c>
      <c r="BM1530" s="25" t="s">
        <v>6183</v>
      </c>
    </row>
    <row r="1531" spans="2:65" s="1" customFormat="1">
      <c r="B1531" s="42"/>
      <c r="C1531" s="64"/>
      <c r="D1531" s="221" t="s">
        <v>506</v>
      </c>
      <c r="E1531" s="64"/>
      <c r="F1531" s="222" t="s">
        <v>13756</v>
      </c>
      <c r="G1531" s="64"/>
      <c r="H1531" s="64"/>
      <c r="I1531" s="177"/>
      <c r="J1531" s="64"/>
      <c r="K1531" s="64"/>
      <c r="L1531" s="62"/>
      <c r="M1531" s="223"/>
      <c r="N1531" s="43"/>
      <c r="O1531" s="43"/>
      <c r="P1531" s="43"/>
      <c r="Q1531" s="43"/>
      <c r="R1531" s="43"/>
      <c r="S1531" s="43"/>
      <c r="T1531" s="79"/>
      <c r="AT1531" s="25" t="s">
        <v>506</v>
      </c>
      <c r="AU1531" s="25" t="s">
        <v>82</v>
      </c>
    </row>
    <row r="1532" spans="2:65" s="1" customFormat="1" ht="48">
      <c r="B1532" s="42"/>
      <c r="C1532" s="64"/>
      <c r="D1532" s="227" t="s">
        <v>2254</v>
      </c>
      <c r="E1532" s="64"/>
      <c r="F1532" s="273" t="s">
        <v>13757</v>
      </c>
      <c r="G1532" s="64"/>
      <c r="H1532" s="64"/>
      <c r="I1532" s="177"/>
      <c r="J1532" s="64"/>
      <c r="K1532" s="64"/>
      <c r="L1532" s="62"/>
      <c r="M1532" s="223"/>
      <c r="N1532" s="43"/>
      <c r="O1532" s="43"/>
      <c r="P1532" s="43"/>
      <c r="Q1532" s="43"/>
      <c r="R1532" s="43"/>
      <c r="S1532" s="43"/>
      <c r="T1532" s="79"/>
      <c r="AT1532" s="25" t="s">
        <v>2254</v>
      </c>
      <c r="AU1532" s="25" t="s">
        <v>82</v>
      </c>
    </row>
    <row r="1533" spans="2:65" s="1" customFormat="1" ht="16.5" customHeight="1">
      <c r="B1533" s="42"/>
      <c r="C1533" s="209" t="s">
        <v>4046</v>
      </c>
      <c r="D1533" s="209" t="s">
        <v>498</v>
      </c>
      <c r="E1533" s="210" t="s">
        <v>13758</v>
      </c>
      <c r="F1533" s="211" t="s">
        <v>13759</v>
      </c>
      <c r="G1533" s="212" t="s">
        <v>2537</v>
      </c>
      <c r="H1533" s="213">
        <v>1</v>
      </c>
      <c r="I1533" s="214"/>
      <c r="J1533" s="215">
        <f>ROUND(I1533*H1533,2)</f>
        <v>0</v>
      </c>
      <c r="K1533" s="211" t="s">
        <v>23</v>
      </c>
      <c r="L1533" s="62"/>
      <c r="M1533" s="216" t="s">
        <v>23</v>
      </c>
      <c r="N1533" s="217" t="s">
        <v>44</v>
      </c>
      <c r="O1533" s="43"/>
      <c r="P1533" s="218">
        <f>O1533*H1533</f>
        <v>0</v>
      </c>
      <c r="Q1533" s="218">
        <v>0</v>
      </c>
      <c r="R1533" s="218">
        <f>Q1533*H1533</f>
        <v>0</v>
      </c>
      <c r="S1533" s="218">
        <v>0</v>
      </c>
      <c r="T1533" s="219">
        <f>S1533*H1533</f>
        <v>0</v>
      </c>
      <c r="AR1533" s="25" t="s">
        <v>502</v>
      </c>
      <c r="AT1533" s="25" t="s">
        <v>498</v>
      </c>
      <c r="AU1533" s="25" t="s">
        <v>82</v>
      </c>
      <c r="AY1533" s="25" t="s">
        <v>492</v>
      </c>
      <c r="BE1533" s="220">
        <f>IF(N1533="základní",J1533,0)</f>
        <v>0</v>
      </c>
      <c r="BF1533" s="220">
        <f>IF(N1533="snížená",J1533,0)</f>
        <v>0</v>
      </c>
      <c r="BG1533" s="220">
        <f>IF(N1533="zákl. přenesená",J1533,0)</f>
        <v>0</v>
      </c>
      <c r="BH1533" s="220">
        <f>IF(N1533="sníž. přenesená",J1533,0)</f>
        <v>0</v>
      </c>
      <c r="BI1533" s="220">
        <f>IF(N1533="nulová",J1533,0)</f>
        <v>0</v>
      </c>
      <c r="BJ1533" s="25" t="s">
        <v>80</v>
      </c>
      <c r="BK1533" s="220">
        <f>ROUND(I1533*H1533,2)</f>
        <v>0</v>
      </c>
      <c r="BL1533" s="25" t="s">
        <v>502</v>
      </c>
      <c r="BM1533" s="25" t="s">
        <v>6190</v>
      </c>
    </row>
    <row r="1534" spans="2:65" s="1" customFormat="1">
      <c r="B1534" s="42"/>
      <c r="C1534" s="64"/>
      <c r="D1534" s="221" t="s">
        <v>506</v>
      </c>
      <c r="E1534" s="64"/>
      <c r="F1534" s="222" t="s">
        <v>13759</v>
      </c>
      <c r="G1534" s="64"/>
      <c r="H1534" s="64"/>
      <c r="I1534" s="177"/>
      <c r="J1534" s="64"/>
      <c r="K1534" s="64"/>
      <c r="L1534" s="62"/>
      <c r="M1534" s="223"/>
      <c r="N1534" s="43"/>
      <c r="O1534" s="43"/>
      <c r="P1534" s="43"/>
      <c r="Q1534" s="43"/>
      <c r="R1534" s="43"/>
      <c r="S1534" s="43"/>
      <c r="T1534" s="79"/>
      <c r="AT1534" s="25" t="s">
        <v>506</v>
      </c>
      <c r="AU1534" s="25" t="s">
        <v>82</v>
      </c>
    </row>
    <row r="1535" spans="2:65" s="1" customFormat="1" ht="36">
      <c r="B1535" s="42"/>
      <c r="C1535" s="64"/>
      <c r="D1535" s="227" t="s">
        <v>2254</v>
      </c>
      <c r="E1535" s="64"/>
      <c r="F1535" s="273" t="s">
        <v>13760</v>
      </c>
      <c r="G1535" s="64"/>
      <c r="H1535" s="64"/>
      <c r="I1535" s="177"/>
      <c r="J1535" s="64"/>
      <c r="K1535" s="64"/>
      <c r="L1535" s="62"/>
      <c r="M1535" s="223"/>
      <c r="N1535" s="43"/>
      <c r="O1535" s="43"/>
      <c r="P1535" s="43"/>
      <c r="Q1535" s="43"/>
      <c r="R1535" s="43"/>
      <c r="S1535" s="43"/>
      <c r="T1535" s="79"/>
      <c r="AT1535" s="25" t="s">
        <v>2254</v>
      </c>
      <c r="AU1535" s="25" t="s">
        <v>82</v>
      </c>
    </row>
    <row r="1536" spans="2:65" s="1" customFormat="1" ht="16.5" customHeight="1">
      <c r="B1536" s="42"/>
      <c r="C1536" s="209" t="s">
        <v>4052</v>
      </c>
      <c r="D1536" s="209" t="s">
        <v>498</v>
      </c>
      <c r="E1536" s="210" t="s">
        <v>13637</v>
      </c>
      <c r="F1536" s="211" t="s">
        <v>13638</v>
      </c>
      <c r="G1536" s="212" t="s">
        <v>2537</v>
      </c>
      <c r="H1536" s="213">
        <v>4</v>
      </c>
      <c r="I1536" s="214"/>
      <c r="J1536" s="215">
        <f>ROUND(I1536*H1536,2)</f>
        <v>0</v>
      </c>
      <c r="K1536" s="211" t="s">
        <v>23</v>
      </c>
      <c r="L1536" s="62"/>
      <c r="M1536" s="216" t="s">
        <v>23</v>
      </c>
      <c r="N1536" s="217" t="s">
        <v>44</v>
      </c>
      <c r="O1536" s="43"/>
      <c r="P1536" s="218">
        <f>O1536*H1536</f>
        <v>0</v>
      </c>
      <c r="Q1536" s="218">
        <v>0</v>
      </c>
      <c r="R1536" s="218">
        <f>Q1536*H1536</f>
        <v>0</v>
      </c>
      <c r="S1536" s="218">
        <v>0</v>
      </c>
      <c r="T1536" s="219">
        <f>S1536*H1536</f>
        <v>0</v>
      </c>
      <c r="AR1536" s="25" t="s">
        <v>502</v>
      </c>
      <c r="AT1536" s="25" t="s">
        <v>498</v>
      </c>
      <c r="AU1536" s="25" t="s">
        <v>82</v>
      </c>
      <c r="AY1536" s="25" t="s">
        <v>492</v>
      </c>
      <c r="BE1536" s="220">
        <f>IF(N1536="základní",J1536,0)</f>
        <v>0</v>
      </c>
      <c r="BF1536" s="220">
        <f>IF(N1536="snížená",J1536,0)</f>
        <v>0</v>
      </c>
      <c r="BG1536" s="220">
        <f>IF(N1536="zákl. přenesená",J1536,0)</f>
        <v>0</v>
      </c>
      <c r="BH1536" s="220">
        <f>IF(N1536="sníž. přenesená",J1536,0)</f>
        <v>0</v>
      </c>
      <c r="BI1536" s="220">
        <f>IF(N1536="nulová",J1536,0)</f>
        <v>0</v>
      </c>
      <c r="BJ1536" s="25" t="s">
        <v>80</v>
      </c>
      <c r="BK1536" s="220">
        <f>ROUND(I1536*H1536,2)</f>
        <v>0</v>
      </c>
      <c r="BL1536" s="25" t="s">
        <v>502</v>
      </c>
      <c r="BM1536" s="25" t="s">
        <v>6223</v>
      </c>
    </row>
    <row r="1537" spans="2:65" s="1" customFormat="1">
      <c r="B1537" s="42"/>
      <c r="C1537" s="64"/>
      <c r="D1537" s="221" t="s">
        <v>506</v>
      </c>
      <c r="E1537" s="64"/>
      <c r="F1537" s="222" t="s">
        <v>13638</v>
      </c>
      <c r="G1537" s="64"/>
      <c r="H1537" s="64"/>
      <c r="I1537" s="177"/>
      <c r="J1537" s="64"/>
      <c r="K1537" s="64"/>
      <c r="L1537" s="62"/>
      <c r="M1537" s="223"/>
      <c r="N1537" s="43"/>
      <c r="O1537" s="43"/>
      <c r="P1537" s="43"/>
      <c r="Q1537" s="43"/>
      <c r="R1537" s="43"/>
      <c r="S1537" s="43"/>
      <c r="T1537" s="79"/>
      <c r="AT1537" s="25" t="s">
        <v>506</v>
      </c>
      <c r="AU1537" s="25" t="s">
        <v>82</v>
      </c>
    </row>
    <row r="1538" spans="2:65" s="1" customFormat="1" ht="24">
      <c r="B1538" s="42"/>
      <c r="C1538" s="64"/>
      <c r="D1538" s="227" t="s">
        <v>2254</v>
      </c>
      <c r="E1538" s="64"/>
      <c r="F1538" s="273" t="s">
        <v>13639</v>
      </c>
      <c r="G1538" s="64"/>
      <c r="H1538" s="64"/>
      <c r="I1538" s="177"/>
      <c r="J1538" s="64"/>
      <c r="K1538" s="64"/>
      <c r="L1538" s="62"/>
      <c r="M1538" s="223"/>
      <c r="N1538" s="43"/>
      <c r="O1538" s="43"/>
      <c r="P1538" s="43"/>
      <c r="Q1538" s="43"/>
      <c r="R1538" s="43"/>
      <c r="S1538" s="43"/>
      <c r="T1538" s="79"/>
      <c r="AT1538" s="25" t="s">
        <v>2254</v>
      </c>
      <c r="AU1538" s="25" t="s">
        <v>82</v>
      </c>
    </row>
    <row r="1539" spans="2:65" s="1" customFormat="1" ht="16.5" customHeight="1">
      <c r="B1539" s="42"/>
      <c r="C1539" s="209" t="s">
        <v>4058</v>
      </c>
      <c r="D1539" s="209" t="s">
        <v>498</v>
      </c>
      <c r="E1539" s="210" t="s">
        <v>13640</v>
      </c>
      <c r="F1539" s="211" t="s">
        <v>13641</v>
      </c>
      <c r="G1539" s="212" t="s">
        <v>2537</v>
      </c>
      <c r="H1539" s="213">
        <v>5</v>
      </c>
      <c r="I1539" s="214"/>
      <c r="J1539" s="215">
        <f>ROUND(I1539*H1539,2)</f>
        <v>0</v>
      </c>
      <c r="K1539" s="211" t="s">
        <v>23</v>
      </c>
      <c r="L1539" s="62"/>
      <c r="M1539" s="216" t="s">
        <v>23</v>
      </c>
      <c r="N1539" s="217" t="s">
        <v>44</v>
      </c>
      <c r="O1539" s="43"/>
      <c r="P1539" s="218">
        <f>O1539*H1539</f>
        <v>0</v>
      </c>
      <c r="Q1539" s="218">
        <v>0</v>
      </c>
      <c r="R1539" s="218">
        <f>Q1539*H1539</f>
        <v>0</v>
      </c>
      <c r="S1539" s="218">
        <v>0</v>
      </c>
      <c r="T1539" s="219">
        <f>S1539*H1539</f>
        <v>0</v>
      </c>
      <c r="AR1539" s="25" t="s">
        <v>502</v>
      </c>
      <c r="AT1539" s="25" t="s">
        <v>498</v>
      </c>
      <c r="AU1539" s="25" t="s">
        <v>82</v>
      </c>
      <c r="AY1539" s="25" t="s">
        <v>492</v>
      </c>
      <c r="BE1539" s="220">
        <f>IF(N1539="základní",J1539,0)</f>
        <v>0</v>
      </c>
      <c r="BF1539" s="220">
        <f>IF(N1539="snížená",J1539,0)</f>
        <v>0</v>
      </c>
      <c r="BG1539" s="220">
        <f>IF(N1539="zákl. přenesená",J1539,0)</f>
        <v>0</v>
      </c>
      <c r="BH1539" s="220">
        <f>IF(N1539="sníž. přenesená",J1539,0)</f>
        <v>0</v>
      </c>
      <c r="BI1539" s="220">
        <f>IF(N1539="nulová",J1539,0)</f>
        <v>0</v>
      </c>
      <c r="BJ1539" s="25" t="s">
        <v>80</v>
      </c>
      <c r="BK1539" s="220">
        <f>ROUND(I1539*H1539,2)</f>
        <v>0</v>
      </c>
      <c r="BL1539" s="25" t="s">
        <v>502</v>
      </c>
      <c r="BM1539" s="25" t="s">
        <v>6248</v>
      </c>
    </row>
    <row r="1540" spans="2:65" s="1" customFormat="1">
      <c r="B1540" s="42"/>
      <c r="C1540" s="64"/>
      <c r="D1540" s="221" t="s">
        <v>506</v>
      </c>
      <c r="E1540" s="64"/>
      <c r="F1540" s="222" t="s">
        <v>13641</v>
      </c>
      <c r="G1540" s="64"/>
      <c r="H1540" s="64"/>
      <c r="I1540" s="177"/>
      <c r="J1540" s="64"/>
      <c r="K1540" s="64"/>
      <c r="L1540" s="62"/>
      <c r="M1540" s="223"/>
      <c r="N1540" s="43"/>
      <c r="O1540" s="43"/>
      <c r="P1540" s="43"/>
      <c r="Q1540" s="43"/>
      <c r="R1540" s="43"/>
      <c r="S1540" s="43"/>
      <c r="T1540" s="79"/>
      <c r="AT1540" s="25" t="s">
        <v>506</v>
      </c>
      <c r="AU1540" s="25" t="s">
        <v>82</v>
      </c>
    </row>
    <row r="1541" spans="2:65" s="1" customFormat="1" ht="24">
      <c r="B1541" s="42"/>
      <c r="C1541" s="64"/>
      <c r="D1541" s="227" t="s">
        <v>2254</v>
      </c>
      <c r="E1541" s="64"/>
      <c r="F1541" s="273" t="s">
        <v>13639</v>
      </c>
      <c r="G1541" s="64"/>
      <c r="H1541" s="64"/>
      <c r="I1541" s="177"/>
      <c r="J1541" s="64"/>
      <c r="K1541" s="64"/>
      <c r="L1541" s="62"/>
      <c r="M1541" s="223"/>
      <c r="N1541" s="43"/>
      <c r="O1541" s="43"/>
      <c r="P1541" s="43"/>
      <c r="Q1541" s="43"/>
      <c r="R1541" s="43"/>
      <c r="S1541" s="43"/>
      <c r="T1541" s="79"/>
      <c r="AT1541" s="25" t="s">
        <v>2254</v>
      </c>
      <c r="AU1541" s="25" t="s">
        <v>82</v>
      </c>
    </row>
    <row r="1542" spans="2:65" s="1" customFormat="1" ht="16.5" customHeight="1">
      <c r="B1542" s="42"/>
      <c r="C1542" s="209" t="s">
        <v>4065</v>
      </c>
      <c r="D1542" s="209" t="s">
        <v>498</v>
      </c>
      <c r="E1542" s="210" t="s">
        <v>13642</v>
      </c>
      <c r="F1542" s="211" t="s">
        <v>13643</v>
      </c>
      <c r="G1542" s="212" t="s">
        <v>2537</v>
      </c>
      <c r="H1542" s="213">
        <v>1</v>
      </c>
      <c r="I1542" s="214"/>
      <c r="J1542" s="215">
        <f>ROUND(I1542*H1542,2)</f>
        <v>0</v>
      </c>
      <c r="K1542" s="211" t="s">
        <v>23</v>
      </c>
      <c r="L1542" s="62"/>
      <c r="M1542" s="216" t="s">
        <v>23</v>
      </c>
      <c r="N1542" s="217" t="s">
        <v>44</v>
      </c>
      <c r="O1542" s="43"/>
      <c r="P1542" s="218">
        <f>O1542*H1542</f>
        <v>0</v>
      </c>
      <c r="Q1542" s="218">
        <v>0</v>
      </c>
      <c r="R1542" s="218">
        <f>Q1542*H1542</f>
        <v>0</v>
      </c>
      <c r="S1542" s="218">
        <v>0</v>
      </c>
      <c r="T1542" s="219">
        <f>S1542*H1542</f>
        <v>0</v>
      </c>
      <c r="AR1542" s="25" t="s">
        <v>502</v>
      </c>
      <c r="AT1542" s="25" t="s">
        <v>498</v>
      </c>
      <c r="AU1542" s="25" t="s">
        <v>82</v>
      </c>
      <c r="AY1542" s="25" t="s">
        <v>492</v>
      </c>
      <c r="BE1542" s="220">
        <f>IF(N1542="základní",J1542,0)</f>
        <v>0</v>
      </c>
      <c r="BF1542" s="220">
        <f>IF(N1542="snížená",J1542,0)</f>
        <v>0</v>
      </c>
      <c r="BG1542" s="220">
        <f>IF(N1542="zákl. přenesená",J1542,0)</f>
        <v>0</v>
      </c>
      <c r="BH1542" s="220">
        <f>IF(N1542="sníž. přenesená",J1542,0)</f>
        <v>0</v>
      </c>
      <c r="BI1542" s="220">
        <f>IF(N1542="nulová",J1542,0)</f>
        <v>0</v>
      </c>
      <c r="BJ1542" s="25" t="s">
        <v>80</v>
      </c>
      <c r="BK1542" s="220">
        <f>ROUND(I1542*H1542,2)</f>
        <v>0</v>
      </c>
      <c r="BL1542" s="25" t="s">
        <v>502</v>
      </c>
      <c r="BM1542" s="25" t="s">
        <v>6287</v>
      </c>
    </row>
    <row r="1543" spans="2:65" s="1" customFormat="1">
      <c r="B1543" s="42"/>
      <c r="C1543" s="64"/>
      <c r="D1543" s="221" t="s">
        <v>506</v>
      </c>
      <c r="E1543" s="64"/>
      <c r="F1543" s="222" t="s">
        <v>13643</v>
      </c>
      <c r="G1543" s="64"/>
      <c r="H1543" s="64"/>
      <c r="I1543" s="177"/>
      <c r="J1543" s="64"/>
      <c r="K1543" s="64"/>
      <c r="L1543" s="62"/>
      <c r="M1543" s="223"/>
      <c r="N1543" s="43"/>
      <c r="O1543" s="43"/>
      <c r="P1543" s="43"/>
      <c r="Q1543" s="43"/>
      <c r="R1543" s="43"/>
      <c r="S1543" s="43"/>
      <c r="T1543" s="79"/>
      <c r="AT1543" s="25" t="s">
        <v>506</v>
      </c>
      <c r="AU1543" s="25" t="s">
        <v>82</v>
      </c>
    </row>
    <row r="1544" spans="2:65" s="1" customFormat="1" ht="24">
      <c r="B1544" s="42"/>
      <c r="C1544" s="64"/>
      <c r="D1544" s="227" t="s">
        <v>2254</v>
      </c>
      <c r="E1544" s="64"/>
      <c r="F1544" s="273" t="s">
        <v>13670</v>
      </c>
      <c r="G1544" s="64"/>
      <c r="H1544" s="64"/>
      <c r="I1544" s="177"/>
      <c r="J1544" s="64"/>
      <c r="K1544" s="64"/>
      <c r="L1544" s="62"/>
      <c r="M1544" s="223"/>
      <c r="N1544" s="43"/>
      <c r="O1544" s="43"/>
      <c r="P1544" s="43"/>
      <c r="Q1544" s="43"/>
      <c r="R1544" s="43"/>
      <c r="S1544" s="43"/>
      <c r="T1544" s="79"/>
      <c r="AT1544" s="25" t="s">
        <v>2254</v>
      </c>
      <c r="AU1544" s="25" t="s">
        <v>82</v>
      </c>
    </row>
    <row r="1545" spans="2:65" s="1" customFormat="1" ht="16.5" customHeight="1">
      <c r="B1545" s="42"/>
      <c r="C1545" s="209" t="s">
        <v>4071</v>
      </c>
      <c r="D1545" s="209" t="s">
        <v>498</v>
      </c>
      <c r="E1545" s="210" t="s">
        <v>13761</v>
      </c>
      <c r="F1545" s="211" t="s">
        <v>13762</v>
      </c>
      <c r="G1545" s="212" t="s">
        <v>832</v>
      </c>
      <c r="H1545" s="213">
        <v>200</v>
      </c>
      <c r="I1545" s="214"/>
      <c r="J1545" s="215">
        <f>ROUND(I1545*H1545,2)</f>
        <v>0</v>
      </c>
      <c r="K1545" s="211" t="s">
        <v>23</v>
      </c>
      <c r="L1545" s="62"/>
      <c r="M1545" s="216" t="s">
        <v>23</v>
      </c>
      <c r="N1545" s="217" t="s">
        <v>44</v>
      </c>
      <c r="O1545" s="43"/>
      <c r="P1545" s="218">
        <f>O1545*H1545</f>
        <v>0</v>
      </c>
      <c r="Q1545" s="218">
        <v>0</v>
      </c>
      <c r="R1545" s="218">
        <f>Q1545*H1545</f>
        <v>0</v>
      </c>
      <c r="S1545" s="218">
        <v>0</v>
      </c>
      <c r="T1545" s="219">
        <f>S1545*H1545</f>
        <v>0</v>
      </c>
      <c r="AR1545" s="25" t="s">
        <v>502</v>
      </c>
      <c r="AT1545" s="25" t="s">
        <v>498</v>
      </c>
      <c r="AU1545" s="25" t="s">
        <v>82</v>
      </c>
      <c r="AY1545" s="25" t="s">
        <v>492</v>
      </c>
      <c r="BE1545" s="220">
        <f>IF(N1545="základní",J1545,0)</f>
        <v>0</v>
      </c>
      <c r="BF1545" s="220">
        <f>IF(N1545="snížená",J1545,0)</f>
        <v>0</v>
      </c>
      <c r="BG1545" s="220">
        <f>IF(N1545="zákl. přenesená",J1545,0)</f>
        <v>0</v>
      </c>
      <c r="BH1545" s="220">
        <f>IF(N1545="sníž. přenesená",J1545,0)</f>
        <v>0</v>
      </c>
      <c r="BI1545" s="220">
        <f>IF(N1545="nulová",J1545,0)</f>
        <v>0</v>
      </c>
      <c r="BJ1545" s="25" t="s">
        <v>80</v>
      </c>
      <c r="BK1545" s="220">
        <f>ROUND(I1545*H1545,2)</f>
        <v>0</v>
      </c>
      <c r="BL1545" s="25" t="s">
        <v>502</v>
      </c>
      <c r="BM1545" s="25" t="s">
        <v>6304</v>
      </c>
    </row>
    <row r="1546" spans="2:65" s="1" customFormat="1">
      <c r="B1546" s="42"/>
      <c r="C1546" s="64"/>
      <c r="D1546" s="221" t="s">
        <v>506</v>
      </c>
      <c r="E1546" s="64"/>
      <c r="F1546" s="222" t="s">
        <v>13762</v>
      </c>
      <c r="G1546" s="64"/>
      <c r="H1546" s="64"/>
      <c r="I1546" s="177"/>
      <c r="J1546" s="64"/>
      <c r="K1546" s="64"/>
      <c r="L1546" s="62"/>
      <c r="M1546" s="223"/>
      <c r="N1546" s="43"/>
      <c r="O1546" s="43"/>
      <c r="P1546" s="43"/>
      <c r="Q1546" s="43"/>
      <c r="R1546" s="43"/>
      <c r="S1546" s="43"/>
      <c r="T1546" s="79"/>
      <c r="AT1546" s="25" t="s">
        <v>506</v>
      </c>
      <c r="AU1546" s="25" t="s">
        <v>82</v>
      </c>
    </row>
    <row r="1547" spans="2:65" s="1" customFormat="1" ht="48">
      <c r="B1547" s="42"/>
      <c r="C1547" s="64"/>
      <c r="D1547" s="227" t="s">
        <v>2254</v>
      </c>
      <c r="E1547" s="64"/>
      <c r="F1547" s="273" t="s">
        <v>13647</v>
      </c>
      <c r="G1547" s="64"/>
      <c r="H1547" s="64"/>
      <c r="I1547" s="177"/>
      <c r="J1547" s="64"/>
      <c r="K1547" s="64"/>
      <c r="L1547" s="62"/>
      <c r="M1547" s="223"/>
      <c r="N1547" s="43"/>
      <c r="O1547" s="43"/>
      <c r="P1547" s="43"/>
      <c r="Q1547" s="43"/>
      <c r="R1547" s="43"/>
      <c r="S1547" s="43"/>
      <c r="T1547" s="79"/>
      <c r="AT1547" s="25" t="s">
        <v>2254</v>
      </c>
      <c r="AU1547" s="25" t="s">
        <v>82</v>
      </c>
    </row>
    <row r="1548" spans="2:65" s="1" customFormat="1" ht="16.5" customHeight="1">
      <c r="B1548" s="42"/>
      <c r="C1548" s="209" t="s">
        <v>4079</v>
      </c>
      <c r="D1548" s="209" t="s">
        <v>498</v>
      </c>
      <c r="E1548" s="210" t="s">
        <v>13763</v>
      </c>
      <c r="F1548" s="211" t="s">
        <v>13764</v>
      </c>
      <c r="G1548" s="212" t="s">
        <v>832</v>
      </c>
      <c r="H1548" s="213">
        <v>100</v>
      </c>
      <c r="I1548" s="214"/>
      <c r="J1548" s="215">
        <f>ROUND(I1548*H1548,2)</f>
        <v>0</v>
      </c>
      <c r="K1548" s="211" t="s">
        <v>23</v>
      </c>
      <c r="L1548" s="62"/>
      <c r="M1548" s="216" t="s">
        <v>23</v>
      </c>
      <c r="N1548" s="217" t="s">
        <v>44</v>
      </c>
      <c r="O1548" s="43"/>
      <c r="P1548" s="218">
        <f>O1548*H1548</f>
        <v>0</v>
      </c>
      <c r="Q1548" s="218">
        <v>0</v>
      </c>
      <c r="R1548" s="218">
        <f>Q1548*H1548</f>
        <v>0</v>
      </c>
      <c r="S1548" s="218">
        <v>0</v>
      </c>
      <c r="T1548" s="219">
        <f>S1548*H1548</f>
        <v>0</v>
      </c>
      <c r="AR1548" s="25" t="s">
        <v>502</v>
      </c>
      <c r="AT1548" s="25" t="s">
        <v>498</v>
      </c>
      <c r="AU1548" s="25" t="s">
        <v>82</v>
      </c>
      <c r="AY1548" s="25" t="s">
        <v>492</v>
      </c>
      <c r="BE1548" s="220">
        <f>IF(N1548="základní",J1548,0)</f>
        <v>0</v>
      </c>
      <c r="BF1548" s="220">
        <f>IF(N1548="snížená",J1548,0)</f>
        <v>0</v>
      </c>
      <c r="BG1548" s="220">
        <f>IF(N1548="zákl. přenesená",J1548,0)</f>
        <v>0</v>
      </c>
      <c r="BH1548" s="220">
        <f>IF(N1548="sníž. přenesená",J1548,0)</f>
        <v>0</v>
      </c>
      <c r="BI1548" s="220">
        <f>IF(N1548="nulová",J1548,0)</f>
        <v>0</v>
      </c>
      <c r="BJ1548" s="25" t="s">
        <v>80</v>
      </c>
      <c r="BK1548" s="220">
        <f>ROUND(I1548*H1548,2)</f>
        <v>0</v>
      </c>
      <c r="BL1548" s="25" t="s">
        <v>502</v>
      </c>
      <c r="BM1548" s="25" t="s">
        <v>6313</v>
      </c>
    </row>
    <row r="1549" spans="2:65" s="1" customFormat="1">
      <c r="B1549" s="42"/>
      <c r="C1549" s="64"/>
      <c r="D1549" s="221" t="s">
        <v>506</v>
      </c>
      <c r="E1549" s="64"/>
      <c r="F1549" s="222" t="s">
        <v>13764</v>
      </c>
      <c r="G1549" s="64"/>
      <c r="H1549" s="64"/>
      <c r="I1549" s="177"/>
      <c r="J1549" s="64"/>
      <c r="K1549" s="64"/>
      <c r="L1549" s="62"/>
      <c r="M1549" s="223"/>
      <c r="N1549" s="43"/>
      <c r="O1549" s="43"/>
      <c r="P1549" s="43"/>
      <c r="Q1549" s="43"/>
      <c r="R1549" s="43"/>
      <c r="S1549" s="43"/>
      <c r="T1549" s="79"/>
      <c r="AT1549" s="25" t="s">
        <v>506</v>
      </c>
      <c r="AU1549" s="25" t="s">
        <v>82</v>
      </c>
    </row>
    <row r="1550" spans="2:65" s="1" customFormat="1" ht="24">
      <c r="B1550" s="42"/>
      <c r="C1550" s="64"/>
      <c r="D1550" s="227" t="s">
        <v>2254</v>
      </c>
      <c r="E1550" s="64"/>
      <c r="F1550" s="273" t="s">
        <v>13765</v>
      </c>
      <c r="G1550" s="64"/>
      <c r="H1550" s="64"/>
      <c r="I1550" s="177"/>
      <c r="J1550" s="64"/>
      <c r="K1550" s="64"/>
      <c r="L1550" s="62"/>
      <c r="M1550" s="223"/>
      <c r="N1550" s="43"/>
      <c r="O1550" s="43"/>
      <c r="P1550" s="43"/>
      <c r="Q1550" s="43"/>
      <c r="R1550" s="43"/>
      <c r="S1550" s="43"/>
      <c r="T1550" s="79"/>
      <c r="AT1550" s="25" t="s">
        <v>2254</v>
      </c>
      <c r="AU1550" s="25" t="s">
        <v>82</v>
      </c>
    </row>
    <row r="1551" spans="2:65" s="1" customFormat="1" ht="16.5" customHeight="1">
      <c r="B1551" s="42"/>
      <c r="C1551" s="209" t="s">
        <v>4084</v>
      </c>
      <c r="D1551" s="209" t="s">
        <v>498</v>
      </c>
      <c r="E1551" s="210" t="s">
        <v>13766</v>
      </c>
      <c r="F1551" s="211" t="s">
        <v>13649</v>
      </c>
      <c r="G1551" s="212" t="s">
        <v>13632</v>
      </c>
      <c r="H1551" s="213">
        <v>1</v>
      </c>
      <c r="I1551" s="214"/>
      <c r="J1551" s="215">
        <f>ROUND(I1551*H1551,2)</f>
        <v>0</v>
      </c>
      <c r="K1551" s="211" t="s">
        <v>23</v>
      </c>
      <c r="L1551" s="62"/>
      <c r="M1551" s="216" t="s">
        <v>23</v>
      </c>
      <c r="N1551" s="217" t="s">
        <v>44</v>
      </c>
      <c r="O1551" s="43"/>
      <c r="P1551" s="218">
        <f>O1551*H1551</f>
        <v>0</v>
      </c>
      <c r="Q1551" s="218">
        <v>0</v>
      </c>
      <c r="R1551" s="218">
        <f>Q1551*H1551</f>
        <v>0</v>
      </c>
      <c r="S1551" s="218">
        <v>0</v>
      </c>
      <c r="T1551" s="219">
        <f>S1551*H1551</f>
        <v>0</v>
      </c>
      <c r="AR1551" s="25" t="s">
        <v>502</v>
      </c>
      <c r="AT1551" s="25" t="s">
        <v>498</v>
      </c>
      <c r="AU1551" s="25" t="s">
        <v>82</v>
      </c>
      <c r="AY1551" s="25" t="s">
        <v>492</v>
      </c>
      <c r="BE1551" s="220">
        <f>IF(N1551="základní",J1551,0)</f>
        <v>0</v>
      </c>
      <c r="BF1551" s="220">
        <f>IF(N1551="snížená",J1551,0)</f>
        <v>0</v>
      </c>
      <c r="BG1551" s="220">
        <f>IF(N1551="zákl. přenesená",J1551,0)</f>
        <v>0</v>
      </c>
      <c r="BH1551" s="220">
        <f>IF(N1551="sníž. přenesená",J1551,0)</f>
        <v>0</v>
      </c>
      <c r="BI1551" s="220">
        <f>IF(N1551="nulová",J1551,0)</f>
        <v>0</v>
      </c>
      <c r="BJ1551" s="25" t="s">
        <v>80</v>
      </c>
      <c r="BK1551" s="220">
        <f>ROUND(I1551*H1551,2)</f>
        <v>0</v>
      </c>
      <c r="BL1551" s="25" t="s">
        <v>502</v>
      </c>
      <c r="BM1551" s="25" t="s">
        <v>6323</v>
      </c>
    </row>
    <row r="1552" spans="2:65" s="1" customFormat="1">
      <c r="B1552" s="42"/>
      <c r="C1552" s="64"/>
      <c r="D1552" s="221" t="s">
        <v>506</v>
      </c>
      <c r="E1552" s="64"/>
      <c r="F1552" s="222" t="s">
        <v>13649</v>
      </c>
      <c r="G1552" s="64"/>
      <c r="H1552" s="64"/>
      <c r="I1552" s="177"/>
      <c r="J1552" s="64"/>
      <c r="K1552" s="64"/>
      <c r="L1552" s="62"/>
      <c r="M1552" s="223"/>
      <c r="N1552" s="43"/>
      <c r="O1552" s="43"/>
      <c r="P1552" s="43"/>
      <c r="Q1552" s="43"/>
      <c r="R1552" s="43"/>
      <c r="S1552" s="43"/>
      <c r="T1552" s="79"/>
      <c r="AT1552" s="25" t="s">
        <v>506</v>
      </c>
      <c r="AU1552" s="25" t="s">
        <v>82</v>
      </c>
    </row>
    <row r="1553" spans="2:65" s="1" customFormat="1" ht="24">
      <c r="B1553" s="42"/>
      <c r="C1553" s="64"/>
      <c r="D1553" s="227" t="s">
        <v>2254</v>
      </c>
      <c r="E1553" s="64"/>
      <c r="F1553" s="273" t="s">
        <v>13767</v>
      </c>
      <c r="G1553" s="64"/>
      <c r="H1553" s="64"/>
      <c r="I1553" s="177"/>
      <c r="J1553" s="64"/>
      <c r="K1553" s="64"/>
      <c r="L1553" s="62"/>
      <c r="M1553" s="223"/>
      <c r="N1553" s="43"/>
      <c r="O1553" s="43"/>
      <c r="P1553" s="43"/>
      <c r="Q1553" s="43"/>
      <c r="R1553" s="43"/>
      <c r="S1553" s="43"/>
      <c r="T1553" s="79"/>
      <c r="AT1553" s="25" t="s">
        <v>2254</v>
      </c>
      <c r="AU1553" s="25" t="s">
        <v>82</v>
      </c>
    </row>
    <row r="1554" spans="2:65" s="1" customFormat="1" ht="16.5" customHeight="1">
      <c r="B1554" s="42"/>
      <c r="C1554" s="209" t="s">
        <v>4090</v>
      </c>
      <c r="D1554" s="209" t="s">
        <v>498</v>
      </c>
      <c r="E1554" s="210" t="s">
        <v>13788</v>
      </c>
      <c r="F1554" s="211" t="s">
        <v>13652</v>
      </c>
      <c r="G1554" s="212" t="s">
        <v>13632</v>
      </c>
      <c r="H1554" s="213">
        <v>1</v>
      </c>
      <c r="I1554" s="214"/>
      <c r="J1554" s="215">
        <f>ROUND(I1554*H1554,2)</f>
        <v>0</v>
      </c>
      <c r="K1554" s="211" t="s">
        <v>23</v>
      </c>
      <c r="L1554" s="62"/>
      <c r="M1554" s="216" t="s">
        <v>23</v>
      </c>
      <c r="N1554" s="217" t="s">
        <v>44</v>
      </c>
      <c r="O1554" s="43"/>
      <c r="P1554" s="218">
        <f>O1554*H1554</f>
        <v>0</v>
      </c>
      <c r="Q1554" s="218">
        <v>0</v>
      </c>
      <c r="R1554" s="218">
        <f>Q1554*H1554</f>
        <v>0</v>
      </c>
      <c r="S1554" s="218">
        <v>0</v>
      </c>
      <c r="T1554" s="219">
        <f>S1554*H1554</f>
        <v>0</v>
      </c>
      <c r="AR1554" s="25" t="s">
        <v>502</v>
      </c>
      <c r="AT1554" s="25" t="s">
        <v>498</v>
      </c>
      <c r="AU1554" s="25" t="s">
        <v>82</v>
      </c>
      <c r="AY1554" s="25" t="s">
        <v>492</v>
      </c>
      <c r="BE1554" s="220">
        <f>IF(N1554="základní",J1554,0)</f>
        <v>0</v>
      </c>
      <c r="BF1554" s="220">
        <f>IF(N1554="snížená",J1554,0)</f>
        <v>0</v>
      </c>
      <c r="BG1554" s="220">
        <f>IF(N1554="zákl. přenesená",J1554,0)</f>
        <v>0</v>
      </c>
      <c r="BH1554" s="220">
        <f>IF(N1554="sníž. přenesená",J1554,0)</f>
        <v>0</v>
      </c>
      <c r="BI1554" s="220">
        <f>IF(N1554="nulová",J1554,0)</f>
        <v>0</v>
      </c>
      <c r="BJ1554" s="25" t="s">
        <v>80</v>
      </c>
      <c r="BK1554" s="220">
        <f>ROUND(I1554*H1554,2)</f>
        <v>0</v>
      </c>
      <c r="BL1554" s="25" t="s">
        <v>502</v>
      </c>
      <c r="BM1554" s="25" t="s">
        <v>6333</v>
      </c>
    </row>
    <row r="1555" spans="2:65" s="1" customFormat="1">
      <c r="B1555" s="42"/>
      <c r="C1555" s="64"/>
      <c r="D1555" s="221" t="s">
        <v>506</v>
      </c>
      <c r="E1555" s="64"/>
      <c r="F1555" s="222" t="s">
        <v>13652</v>
      </c>
      <c r="G1555" s="64"/>
      <c r="H1555" s="64"/>
      <c r="I1555" s="177"/>
      <c r="J1555" s="64"/>
      <c r="K1555" s="64"/>
      <c r="L1555" s="62"/>
      <c r="M1555" s="223"/>
      <c r="N1555" s="43"/>
      <c r="O1555" s="43"/>
      <c r="P1555" s="43"/>
      <c r="Q1555" s="43"/>
      <c r="R1555" s="43"/>
      <c r="S1555" s="43"/>
      <c r="T1555" s="79"/>
      <c r="AT1555" s="25" t="s">
        <v>506</v>
      </c>
      <c r="AU1555" s="25" t="s">
        <v>82</v>
      </c>
    </row>
    <row r="1556" spans="2:65" s="1" customFormat="1" ht="36">
      <c r="B1556" s="42"/>
      <c r="C1556" s="64"/>
      <c r="D1556" s="227" t="s">
        <v>2254</v>
      </c>
      <c r="E1556" s="64"/>
      <c r="F1556" s="273" t="s">
        <v>13769</v>
      </c>
      <c r="G1556" s="64"/>
      <c r="H1556" s="64"/>
      <c r="I1556" s="177"/>
      <c r="J1556" s="64"/>
      <c r="K1556" s="64"/>
      <c r="L1556" s="62"/>
      <c r="M1556" s="223"/>
      <c r="N1556" s="43"/>
      <c r="O1556" s="43"/>
      <c r="P1556" s="43"/>
      <c r="Q1556" s="43"/>
      <c r="R1556" s="43"/>
      <c r="S1556" s="43"/>
      <c r="T1556" s="79"/>
      <c r="AT1556" s="25" t="s">
        <v>2254</v>
      </c>
      <c r="AU1556" s="25" t="s">
        <v>82</v>
      </c>
    </row>
    <row r="1557" spans="2:65" s="1" customFormat="1" ht="16.5" customHeight="1">
      <c r="B1557" s="42"/>
      <c r="C1557" s="209" t="s">
        <v>4096</v>
      </c>
      <c r="D1557" s="209" t="s">
        <v>498</v>
      </c>
      <c r="E1557" s="210" t="s">
        <v>13770</v>
      </c>
      <c r="F1557" s="211" t="s">
        <v>13652</v>
      </c>
      <c r="G1557" s="212" t="s">
        <v>13632</v>
      </c>
      <c r="H1557" s="213">
        <v>1</v>
      </c>
      <c r="I1557" s="214"/>
      <c r="J1557" s="215">
        <f>ROUND(I1557*H1557,2)</f>
        <v>0</v>
      </c>
      <c r="K1557" s="211" t="s">
        <v>23</v>
      </c>
      <c r="L1557" s="62"/>
      <c r="M1557" s="216" t="s">
        <v>23</v>
      </c>
      <c r="N1557" s="217" t="s">
        <v>44</v>
      </c>
      <c r="O1557" s="43"/>
      <c r="P1557" s="218">
        <f>O1557*H1557</f>
        <v>0</v>
      </c>
      <c r="Q1557" s="218">
        <v>0</v>
      </c>
      <c r="R1557" s="218">
        <f>Q1557*H1557</f>
        <v>0</v>
      </c>
      <c r="S1557" s="218">
        <v>0</v>
      </c>
      <c r="T1557" s="219">
        <f>S1557*H1557</f>
        <v>0</v>
      </c>
      <c r="AR1557" s="25" t="s">
        <v>502</v>
      </c>
      <c r="AT1557" s="25" t="s">
        <v>498</v>
      </c>
      <c r="AU1557" s="25" t="s">
        <v>82</v>
      </c>
      <c r="AY1557" s="25" t="s">
        <v>492</v>
      </c>
      <c r="BE1557" s="220">
        <f>IF(N1557="základní",J1557,0)</f>
        <v>0</v>
      </c>
      <c r="BF1557" s="220">
        <f>IF(N1557="snížená",J1557,0)</f>
        <v>0</v>
      </c>
      <c r="BG1557" s="220">
        <f>IF(N1557="zákl. přenesená",J1557,0)</f>
        <v>0</v>
      </c>
      <c r="BH1557" s="220">
        <f>IF(N1557="sníž. přenesená",J1557,0)</f>
        <v>0</v>
      </c>
      <c r="BI1557" s="220">
        <f>IF(N1557="nulová",J1557,0)</f>
        <v>0</v>
      </c>
      <c r="BJ1557" s="25" t="s">
        <v>80</v>
      </c>
      <c r="BK1557" s="220">
        <f>ROUND(I1557*H1557,2)</f>
        <v>0</v>
      </c>
      <c r="BL1557" s="25" t="s">
        <v>502</v>
      </c>
      <c r="BM1557" s="25" t="s">
        <v>6342</v>
      </c>
    </row>
    <row r="1558" spans="2:65" s="1" customFormat="1">
      <c r="B1558" s="42"/>
      <c r="C1558" s="64"/>
      <c r="D1558" s="221" t="s">
        <v>506</v>
      </c>
      <c r="E1558" s="64"/>
      <c r="F1558" s="222" t="s">
        <v>13652</v>
      </c>
      <c r="G1558" s="64"/>
      <c r="H1558" s="64"/>
      <c r="I1558" s="177"/>
      <c r="J1558" s="64"/>
      <c r="K1558" s="64"/>
      <c r="L1558" s="62"/>
      <c r="M1558" s="223"/>
      <c r="N1558" s="43"/>
      <c r="O1558" s="43"/>
      <c r="P1558" s="43"/>
      <c r="Q1558" s="43"/>
      <c r="R1558" s="43"/>
      <c r="S1558" s="43"/>
      <c r="T1558" s="79"/>
      <c r="AT1558" s="25" t="s">
        <v>506</v>
      </c>
      <c r="AU1558" s="25" t="s">
        <v>82</v>
      </c>
    </row>
    <row r="1559" spans="2:65" s="1" customFormat="1" ht="24">
      <c r="B1559" s="42"/>
      <c r="C1559" s="64"/>
      <c r="D1559" s="227" t="s">
        <v>2254</v>
      </c>
      <c r="E1559" s="64"/>
      <c r="F1559" s="273" t="s">
        <v>13771</v>
      </c>
      <c r="G1559" s="64"/>
      <c r="H1559" s="64"/>
      <c r="I1559" s="177"/>
      <c r="J1559" s="64"/>
      <c r="K1559" s="64"/>
      <c r="L1559" s="62"/>
      <c r="M1559" s="223"/>
      <c r="N1559" s="43"/>
      <c r="O1559" s="43"/>
      <c r="P1559" s="43"/>
      <c r="Q1559" s="43"/>
      <c r="R1559" s="43"/>
      <c r="S1559" s="43"/>
      <c r="T1559" s="79"/>
      <c r="AT1559" s="25" t="s">
        <v>2254</v>
      </c>
      <c r="AU1559" s="25" t="s">
        <v>82</v>
      </c>
    </row>
    <row r="1560" spans="2:65" s="1" customFormat="1" ht="16.5" customHeight="1">
      <c r="B1560" s="42"/>
      <c r="C1560" s="209" t="s">
        <v>4104</v>
      </c>
      <c r="D1560" s="209" t="s">
        <v>498</v>
      </c>
      <c r="E1560" s="210" t="s">
        <v>13772</v>
      </c>
      <c r="F1560" s="211" t="s">
        <v>13652</v>
      </c>
      <c r="G1560" s="212" t="s">
        <v>13632</v>
      </c>
      <c r="H1560" s="213">
        <v>1</v>
      </c>
      <c r="I1560" s="214"/>
      <c r="J1560" s="215">
        <f>ROUND(I1560*H1560,2)</f>
        <v>0</v>
      </c>
      <c r="K1560" s="211" t="s">
        <v>23</v>
      </c>
      <c r="L1560" s="62"/>
      <c r="M1560" s="216" t="s">
        <v>23</v>
      </c>
      <c r="N1560" s="217" t="s">
        <v>44</v>
      </c>
      <c r="O1560" s="43"/>
      <c r="P1560" s="218">
        <f>O1560*H1560</f>
        <v>0</v>
      </c>
      <c r="Q1560" s="218">
        <v>0</v>
      </c>
      <c r="R1560" s="218">
        <f>Q1560*H1560</f>
        <v>0</v>
      </c>
      <c r="S1560" s="218">
        <v>0</v>
      </c>
      <c r="T1560" s="219">
        <f>S1560*H1560</f>
        <v>0</v>
      </c>
      <c r="AR1560" s="25" t="s">
        <v>502</v>
      </c>
      <c r="AT1560" s="25" t="s">
        <v>498</v>
      </c>
      <c r="AU1560" s="25" t="s">
        <v>82</v>
      </c>
      <c r="AY1560" s="25" t="s">
        <v>492</v>
      </c>
      <c r="BE1560" s="220">
        <f>IF(N1560="základní",J1560,0)</f>
        <v>0</v>
      </c>
      <c r="BF1560" s="220">
        <f>IF(N1560="snížená",J1560,0)</f>
        <v>0</v>
      </c>
      <c r="BG1560" s="220">
        <f>IF(N1560="zákl. přenesená",J1560,0)</f>
        <v>0</v>
      </c>
      <c r="BH1560" s="220">
        <f>IF(N1560="sníž. přenesená",J1560,0)</f>
        <v>0</v>
      </c>
      <c r="BI1560" s="220">
        <f>IF(N1560="nulová",J1560,0)</f>
        <v>0</v>
      </c>
      <c r="BJ1560" s="25" t="s">
        <v>80</v>
      </c>
      <c r="BK1560" s="220">
        <f>ROUND(I1560*H1560,2)</f>
        <v>0</v>
      </c>
      <c r="BL1560" s="25" t="s">
        <v>502</v>
      </c>
      <c r="BM1560" s="25" t="s">
        <v>6352</v>
      </c>
    </row>
    <row r="1561" spans="2:65" s="1" customFormat="1">
      <c r="B1561" s="42"/>
      <c r="C1561" s="64"/>
      <c r="D1561" s="221" t="s">
        <v>506</v>
      </c>
      <c r="E1561" s="64"/>
      <c r="F1561" s="222" t="s">
        <v>13652</v>
      </c>
      <c r="G1561" s="64"/>
      <c r="H1561" s="64"/>
      <c r="I1561" s="177"/>
      <c r="J1561" s="64"/>
      <c r="K1561" s="64"/>
      <c r="L1561" s="62"/>
      <c r="M1561" s="223"/>
      <c r="N1561" s="43"/>
      <c r="O1561" s="43"/>
      <c r="P1561" s="43"/>
      <c r="Q1561" s="43"/>
      <c r="R1561" s="43"/>
      <c r="S1561" s="43"/>
      <c r="T1561" s="79"/>
      <c r="AT1561" s="25" t="s">
        <v>506</v>
      </c>
      <c r="AU1561" s="25" t="s">
        <v>82</v>
      </c>
    </row>
    <row r="1562" spans="2:65" s="1" customFormat="1" ht="36">
      <c r="B1562" s="42"/>
      <c r="C1562" s="64"/>
      <c r="D1562" s="227" t="s">
        <v>2254</v>
      </c>
      <c r="E1562" s="64"/>
      <c r="F1562" s="273" t="s">
        <v>13655</v>
      </c>
      <c r="G1562" s="64"/>
      <c r="H1562" s="64"/>
      <c r="I1562" s="177"/>
      <c r="J1562" s="64"/>
      <c r="K1562" s="64"/>
      <c r="L1562" s="62"/>
      <c r="M1562" s="223"/>
      <c r="N1562" s="43"/>
      <c r="O1562" s="43"/>
      <c r="P1562" s="43"/>
      <c r="Q1562" s="43"/>
      <c r="R1562" s="43"/>
      <c r="S1562" s="43"/>
      <c r="T1562" s="79"/>
      <c r="AT1562" s="25" t="s">
        <v>2254</v>
      </c>
      <c r="AU1562" s="25" t="s">
        <v>82</v>
      </c>
    </row>
    <row r="1563" spans="2:65" s="1" customFormat="1" ht="16.5" customHeight="1">
      <c r="B1563" s="42"/>
      <c r="C1563" s="209" t="s">
        <v>4109</v>
      </c>
      <c r="D1563" s="209" t="s">
        <v>498</v>
      </c>
      <c r="E1563" s="210" t="s">
        <v>13773</v>
      </c>
      <c r="F1563" s="211" t="s">
        <v>13652</v>
      </c>
      <c r="G1563" s="212" t="s">
        <v>13632</v>
      </c>
      <c r="H1563" s="213">
        <v>1</v>
      </c>
      <c r="I1563" s="214"/>
      <c r="J1563" s="215">
        <f>ROUND(I1563*H1563,2)</f>
        <v>0</v>
      </c>
      <c r="K1563" s="211" t="s">
        <v>23</v>
      </c>
      <c r="L1563" s="62"/>
      <c r="M1563" s="216" t="s">
        <v>23</v>
      </c>
      <c r="N1563" s="217" t="s">
        <v>44</v>
      </c>
      <c r="O1563" s="43"/>
      <c r="P1563" s="218">
        <f>O1563*H1563</f>
        <v>0</v>
      </c>
      <c r="Q1563" s="218">
        <v>0</v>
      </c>
      <c r="R1563" s="218">
        <f>Q1563*H1563</f>
        <v>0</v>
      </c>
      <c r="S1563" s="218">
        <v>0</v>
      </c>
      <c r="T1563" s="219">
        <f>S1563*H1563</f>
        <v>0</v>
      </c>
      <c r="AR1563" s="25" t="s">
        <v>502</v>
      </c>
      <c r="AT1563" s="25" t="s">
        <v>498</v>
      </c>
      <c r="AU1563" s="25" t="s">
        <v>82</v>
      </c>
      <c r="AY1563" s="25" t="s">
        <v>492</v>
      </c>
      <c r="BE1563" s="220">
        <f>IF(N1563="základní",J1563,0)</f>
        <v>0</v>
      </c>
      <c r="BF1563" s="220">
        <f>IF(N1563="snížená",J1563,0)</f>
        <v>0</v>
      </c>
      <c r="BG1563" s="220">
        <f>IF(N1563="zákl. přenesená",J1563,0)</f>
        <v>0</v>
      </c>
      <c r="BH1563" s="220">
        <f>IF(N1563="sníž. přenesená",J1563,0)</f>
        <v>0</v>
      </c>
      <c r="BI1563" s="220">
        <f>IF(N1563="nulová",J1563,0)</f>
        <v>0</v>
      </c>
      <c r="BJ1563" s="25" t="s">
        <v>80</v>
      </c>
      <c r="BK1563" s="220">
        <f>ROUND(I1563*H1563,2)</f>
        <v>0</v>
      </c>
      <c r="BL1563" s="25" t="s">
        <v>502</v>
      </c>
      <c r="BM1563" s="25" t="s">
        <v>6360</v>
      </c>
    </row>
    <row r="1564" spans="2:65" s="1" customFormat="1">
      <c r="B1564" s="42"/>
      <c r="C1564" s="64"/>
      <c r="D1564" s="221" t="s">
        <v>506</v>
      </c>
      <c r="E1564" s="64"/>
      <c r="F1564" s="222" t="s">
        <v>13652</v>
      </c>
      <c r="G1564" s="64"/>
      <c r="H1564" s="64"/>
      <c r="I1564" s="177"/>
      <c r="J1564" s="64"/>
      <c r="K1564" s="64"/>
      <c r="L1564" s="62"/>
      <c r="M1564" s="223"/>
      <c r="N1564" s="43"/>
      <c r="O1564" s="43"/>
      <c r="P1564" s="43"/>
      <c r="Q1564" s="43"/>
      <c r="R1564" s="43"/>
      <c r="S1564" s="43"/>
      <c r="T1564" s="79"/>
      <c r="AT1564" s="25" t="s">
        <v>506</v>
      </c>
      <c r="AU1564" s="25" t="s">
        <v>82</v>
      </c>
    </row>
    <row r="1565" spans="2:65" s="1" customFormat="1" ht="36">
      <c r="B1565" s="42"/>
      <c r="C1565" s="64"/>
      <c r="D1565" s="227" t="s">
        <v>2254</v>
      </c>
      <c r="E1565" s="64"/>
      <c r="F1565" s="273" t="s">
        <v>13774</v>
      </c>
      <c r="G1565" s="64"/>
      <c r="H1565" s="64"/>
      <c r="I1565" s="177"/>
      <c r="J1565" s="64"/>
      <c r="K1565" s="64"/>
      <c r="L1565" s="62"/>
      <c r="M1565" s="223"/>
      <c r="N1565" s="43"/>
      <c r="O1565" s="43"/>
      <c r="P1565" s="43"/>
      <c r="Q1565" s="43"/>
      <c r="R1565" s="43"/>
      <c r="S1565" s="43"/>
      <c r="T1565" s="79"/>
      <c r="AT1565" s="25" t="s">
        <v>2254</v>
      </c>
      <c r="AU1565" s="25" t="s">
        <v>82</v>
      </c>
    </row>
    <row r="1566" spans="2:65" s="1" customFormat="1" ht="16.5" customHeight="1">
      <c r="B1566" s="42"/>
      <c r="C1566" s="209" t="s">
        <v>4114</v>
      </c>
      <c r="D1566" s="209" t="s">
        <v>498</v>
      </c>
      <c r="E1566" s="210" t="s">
        <v>13775</v>
      </c>
      <c r="F1566" s="211" t="s">
        <v>13652</v>
      </c>
      <c r="G1566" s="212" t="s">
        <v>13632</v>
      </c>
      <c r="H1566" s="213">
        <v>1</v>
      </c>
      <c r="I1566" s="214"/>
      <c r="J1566" s="215">
        <f>ROUND(I1566*H1566,2)</f>
        <v>0</v>
      </c>
      <c r="K1566" s="211" t="s">
        <v>23</v>
      </c>
      <c r="L1566" s="62"/>
      <c r="M1566" s="216" t="s">
        <v>23</v>
      </c>
      <c r="N1566" s="217" t="s">
        <v>44</v>
      </c>
      <c r="O1566" s="43"/>
      <c r="P1566" s="218">
        <f>O1566*H1566</f>
        <v>0</v>
      </c>
      <c r="Q1566" s="218">
        <v>0</v>
      </c>
      <c r="R1566" s="218">
        <f>Q1566*H1566</f>
        <v>0</v>
      </c>
      <c r="S1566" s="218">
        <v>0</v>
      </c>
      <c r="T1566" s="219">
        <f>S1566*H1566</f>
        <v>0</v>
      </c>
      <c r="AR1566" s="25" t="s">
        <v>502</v>
      </c>
      <c r="AT1566" s="25" t="s">
        <v>498</v>
      </c>
      <c r="AU1566" s="25" t="s">
        <v>82</v>
      </c>
      <c r="AY1566" s="25" t="s">
        <v>492</v>
      </c>
      <c r="BE1566" s="220">
        <f>IF(N1566="základní",J1566,0)</f>
        <v>0</v>
      </c>
      <c r="BF1566" s="220">
        <f>IF(N1566="snížená",J1566,0)</f>
        <v>0</v>
      </c>
      <c r="BG1566" s="220">
        <f>IF(N1566="zákl. přenesená",J1566,0)</f>
        <v>0</v>
      </c>
      <c r="BH1566" s="220">
        <f>IF(N1566="sníž. přenesená",J1566,0)</f>
        <v>0</v>
      </c>
      <c r="BI1566" s="220">
        <f>IF(N1566="nulová",J1566,0)</f>
        <v>0</v>
      </c>
      <c r="BJ1566" s="25" t="s">
        <v>80</v>
      </c>
      <c r="BK1566" s="220">
        <f>ROUND(I1566*H1566,2)</f>
        <v>0</v>
      </c>
      <c r="BL1566" s="25" t="s">
        <v>502</v>
      </c>
      <c r="BM1566" s="25" t="s">
        <v>6370</v>
      </c>
    </row>
    <row r="1567" spans="2:65" s="1" customFormat="1">
      <c r="B1567" s="42"/>
      <c r="C1567" s="64"/>
      <c r="D1567" s="221" t="s">
        <v>506</v>
      </c>
      <c r="E1567" s="64"/>
      <c r="F1567" s="222" t="s">
        <v>13652</v>
      </c>
      <c r="G1567" s="64"/>
      <c r="H1567" s="64"/>
      <c r="I1567" s="177"/>
      <c r="J1567" s="64"/>
      <c r="K1567" s="64"/>
      <c r="L1567" s="62"/>
      <c r="M1567" s="223"/>
      <c r="N1567" s="43"/>
      <c r="O1567" s="43"/>
      <c r="P1567" s="43"/>
      <c r="Q1567" s="43"/>
      <c r="R1567" s="43"/>
      <c r="S1567" s="43"/>
      <c r="T1567" s="79"/>
      <c r="AT1567" s="25" t="s">
        <v>506</v>
      </c>
      <c r="AU1567" s="25" t="s">
        <v>82</v>
      </c>
    </row>
    <row r="1568" spans="2:65" s="1" customFormat="1" ht="24">
      <c r="B1568" s="42"/>
      <c r="C1568" s="64"/>
      <c r="D1568" s="227" t="s">
        <v>2254</v>
      </c>
      <c r="E1568" s="64"/>
      <c r="F1568" s="273" t="s">
        <v>13776</v>
      </c>
      <c r="G1568" s="64"/>
      <c r="H1568" s="64"/>
      <c r="I1568" s="177"/>
      <c r="J1568" s="64"/>
      <c r="K1568" s="64"/>
      <c r="L1568" s="62"/>
      <c r="M1568" s="223"/>
      <c r="N1568" s="43"/>
      <c r="O1568" s="43"/>
      <c r="P1568" s="43"/>
      <c r="Q1568" s="43"/>
      <c r="R1568" s="43"/>
      <c r="S1568" s="43"/>
      <c r="T1568" s="79"/>
      <c r="AT1568" s="25" t="s">
        <v>2254</v>
      </c>
      <c r="AU1568" s="25" t="s">
        <v>82</v>
      </c>
    </row>
    <row r="1569" spans="2:65" s="1" customFormat="1" ht="16.5" customHeight="1">
      <c r="B1569" s="42"/>
      <c r="C1569" s="209" t="s">
        <v>4121</v>
      </c>
      <c r="D1569" s="209" t="s">
        <v>498</v>
      </c>
      <c r="E1569" s="210" t="s">
        <v>13777</v>
      </c>
      <c r="F1569" s="211" t="s">
        <v>13652</v>
      </c>
      <c r="G1569" s="212" t="s">
        <v>13632</v>
      </c>
      <c r="H1569" s="213">
        <v>1</v>
      </c>
      <c r="I1569" s="214"/>
      <c r="J1569" s="215">
        <f>ROUND(I1569*H1569,2)</f>
        <v>0</v>
      </c>
      <c r="K1569" s="211" t="s">
        <v>23</v>
      </c>
      <c r="L1569" s="62"/>
      <c r="M1569" s="216" t="s">
        <v>23</v>
      </c>
      <c r="N1569" s="217" t="s">
        <v>44</v>
      </c>
      <c r="O1569" s="43"/>
      <c r="P1569" s="218">
        <f>O1569*H1569</f>
        <v>0</v>
      </c>
      <c r="Q1569" s="218">
        <v>0</v>
      </c>
      <c r="R1569" s="218">
        <f>Q1569*H1569</f>
        <v>0</v>
      </c>
      <c r="S1569" s="218">
        <v>0</v>
      </c>
      <c r="T1569" s="219">
        <f>S1569*H1569</f>
        <v>0</v>
      </c>
      <c r="AR1569" s="25" t="s">
        <v>502</v>
      </c>
      <c r="AT1569" s="25" t="s">
        <v>498</v>
      </c>
      <c r="AU1569" s="25" t="s">
        <v>82</v>
      </c>
      <c r="AY1569" s="25" t="s">
        <v>492</v>
      </c>
      <c r="BE1569" s="220">
        <f>IF(N1569="základní",J1569,0)</f>
        <v>0</v>
      </c>
      <c r="BF1569" s="220">
        <f>IF(N1569="snížená",J1569,0)</f>
        <v>0</v>
      </c>
      <c r="BG1569" s="220">
        <f>IF(N1569="zákl. přenesená",J1569,0)</f>
        <v>0</v>
      </c>
      <c r="BH1569" s="220">
        <f>IF(N1569="sníž. přenesená",J1569,0)</f>
        <v>0</v>
      </c>
      <c r="BI1569" s="220">
        <f>IF(N1569="nulová",J1569,0)</f>
        <v>0</v>
      </c>
      <c r="BJ1569" s="25" t="s">
        <v>80</v>
      </c>
      <c r="BK1569" s="220">
        <f>ROUND(I1569*H1569,2)</f>
        <v>0</v>
      </c>
      <c r="BL1569" s="25" t="s">
        <v>502</v>
      </c>
      <c r="BM1569" s="25" t="s">
        <v>6380</v>
      </c>
    </row>
    <row r="1570" spans="2:65" s="1" customFormat="1">
      <c r="B1570" s="42"/>
      <c r="C1570" s="64"/>
      <c r="D1570" s="221" t="s">
        <v>506</v>
      </c>
      <c r="E1570" s="64"/>
      <c r="F1570" s="222" t="s">
        <v>13652</v>
      </c>
      <c r="G1570" s="64"/>
      <c r="H1570" s="64"/>
      <c r="I1570" s="177"/>
      <c r="J1570" s="64"/>
      <c r="K1570" s="64"/>
      <c r="L1570" s="62"/>
      <c r="M1570" s="223"/>
      <c r="N1570" s="43"/>
      <c r="O1570" s="43"/>
      <c r="P1570" s="43"/>
      <c r="Q1570" s="43"/>
      <c r="R1570" s="43"/>
      <c r="S1570" s="43"/>
      <c r="T1570" s="79"/>
      <c r="AT1570" s="25" t="s">
        <v>506</v>
      </c>
      <c r="AU1570" s="25" t="s">
        <v>82</v>
      </c>
    </row>
    <row r="1571" spans="2:65" s="1" customFormat="1" ht="24">
      <c r="B1571" s="42"/>
      <c r="C1571" s="64"/>
      <c r="D1571" s="227" t="s">
        <v>2254</v>
      </c>
      <c r="E1571" s="64"/>
      <c r="F1571" s="273" t="s">
        <v>13659</v>
      </c>
      <c r="G1571" s="64"/>
      <c r="H1571" s="64"/>
      <c r="I1571" s="177"/>
      <c r="J1571" s="64"/>
      <c r="K1571" s="64"/>
      <c r="L1571" s="62"/>
      <c r="M1571" s="223"/>
      <c r="N1571" s="43"/>
      <c r="O1571" s="43"/>
      <c r="P1571" s="43"/>
      <c r="Q1571" s="43"/>
      <c r="R1571" s="43"/>
      <c r="S1571" s="43"/>
      <c r="T1571" s="79"/>
      <c r="AT1571" s="25" t="s">
        <v>2254</v>
      </c>
      <c r="AU1571" s="25" t="s">
        <v>82</v>
      </c>
    </row>
    <row r="1572" spans="2:65" s="1" customFormat="1" ht="16.5" customHeight="1">
      <c r="B1572" s="42"/>
      <c r="C1572" s="209" t="s">
        <v>4127</v>
      </c>
      <c r="D1572" s="209" t="s">
        <v>498</v>
      </c>
      <c r="E1572" s="210" t="s">
        <v>13778</v>
      </c>
      <c r="F1572" s="211" t="s">
        <v>13652</v>
      </c>
      <c r="G1572" s="212" t="s">
        <v>13632</v>
      </c>
      <c r="H1572" s="213">
        <v>1</v>
      </c>
      <c r="I1572" s="214"/>
      <c r="J1572" s="215">
        <f>ROUND(I1572*H1572,2)</f>
        <v>0</v>
      </c>
      <c r="K1572" s="211" t="s">
        <v>23</v>
      </c>
      <c r="L1572" s="62"/>
      <c r="M1572" s="216" t="s">
        <v>23</v>
      </c>
      <c r="N1572" s="217" t="s">
        <v>44</v>
      </c>
      <c r="O1572" s="43"/>
      <c r="P1572" s="218">
        <f>O1572*H1572</f>
        <v>0</v>
      </c>
      <c r="Q1572" s="218">
        <v>0</v>
      </c>
      <c r="R1572" s="218">
        <f>Q1572*H1572</f>
        <v>0</v>
      </c>
      <c r="S1572" s="218">
        <v>0</v>
      </c>
      <c r="T1572" s="219">
        <f>S1572*H1572</f>
        <v>0</v>
      </c>
      <c r="AR1572" s="25" t="s">
        <v>502</v>
      </c>
      <c r="AT1572" s="25" t="s">
        <v>498</v>
      </c>
      <c r="AU1572" s="25" t="s">
        <v>82</v>
      </c>
      <c r="AY1572" s="25" t="s">
        <v>492</v>
      </c>
      <c r="BE1572" s="220">
        <f>IF(N1572="základní",J1572,0)</f>
        <v>0</v>
      </c>
      <c r="BF1572" s="220">
        <f>IF(N1572="snížená",J1572,0)</f>
        <v>0</v>
      </c>
      <c r="BG1572" s="220">
        <f>IF(N1572="zákl. přenesená",J1572,0)</f>
        <v>0</v>
      </c>
      <c r="BH1572" s="220">
        <f>IF(N1572="sníž. přenesená",J1572,0)</f>
        <v>0</v>
      </c>
      <c r="BI1572" s="220">
        <f>IF(N1572="nulová",J1572,0)</f>
        <v>0</v>
      </c>
      <c r="BJ1572" s="25" t="s">
        <v>80</v>
      </c>
      <c r="BK1572" s="220">
        <f>ROUND(I1572*H1572,2)</f>
        <v>0</v>
      </c>
      <c r="BL1572" s="25" t="s">
        <v>502</v>
      </c>
      <c r="BM1572" s="25" t="s">
        <v>6390</v>
      </c>
    </row>
    <row r="1573" spans="2:65" s="1" customFormat="1">
      <c r="B1573" s="42"/>
      <c r="C1573" s="64"/>
      <c r="D1573" s="221" t="s">
        <v>506</v>
      </c>
      <c r="E1573" s="64"/>
      <c r="F1573" s="222" t="s">
        <v>13652</v>
      </c>
      <c r="G1573" s="64"/>
      <c r="H1573" s="64"/>
      <c r="I1573" s="177"/>
      <c r="J1573" s="64"/>
      <c r="K1573" s="64"/>
      <c r="L1573" s="62"/>
      <c r="M1573" s="223"/>
      <c r="N1573" s="43"/>
      <c r="O1573" s="43"/>
      <c r="P1573" s="43"/>
      <c r="Q1573" s="43"/>
      <c r="R1573" s="43"/>
      <c r="S1573" s="43"/>
      <c r="T1573" s="79"/>
      <c r="AT1573" s="25" t="s">
        <v>506</v>
      </c>
      <c r="AU1573" s="25" t="s">
        <v>82</v>
      </c>
    </row>
    <row r="1574" spans="2:65" s="1" customFormat="1" ht="36">
      <c r="B1574" s="42"/>
      <c r="C1574" s="64"/>
      <c r="D1574" s="227" t="s">
        <v>2254</v>
      </c>
      <c r="E1574" s="64"/>
      <c r="F1574" s="273" t="s">
        <v>13779</v>
      </c>
      <c r="G1574" s="64"/>
      <c r="H1574" s="64"/>
      <c r="I1574" s="177"/>
      <c r="J1574" s="64"/>
      <c r="K1574" s="64"/>
      <c r="L1574" s="62"/>
      <c r="M1574" s="223"/>
      <c r="N1574" s="43"/>
      <c r="O1574" s="43"/>
      <c r="P1574" s="43"/>
      <c r="Q1574" s="43"/>
      <c r="R1574" s="43"/>
      <c r="S1574" s="43"/>
      <c r="T1574" s="79"/>
      <c r="AT1574" s="25" t="s">
        <v>2254</v>
      </c>
      <c r="AU1574" s="25" t="s">
        <v>82</v>
      </c>
    </row>
    <row r="1575" spans="2:65" s="1" customFormat="1" ht="16.5" customHeight="1">
      <c r="B1575" s="42"/>
      <c r="C1575" s="209" t="s">
        <v>4133</v>
      </c>
      <c r="D1575" s="209" t="s">
        <v>498</v>
      </c>
      <c r="E1575" s="210" t="s">
        <v>13780</v>
      </c>
      <c r="F1575" s="211" t="s">
        <v>13652</v>
      </c>
      <c r="G1575" s="212" t="s">
        <v>13632</v>
      </c>
      <c r="H1575" s="213">
        <v>1</v>
      </c>
      <c r="I1575" s="214"/>
      <c r="J1575" s="215">
        <f>ROUND(I1575*H1575,2)</f>
        <v>0</v>
      </c>
      <c r="K1575" s="211" t="s">
        <v>23</v>
      </c>
      <c r="L1575" s="62"/>
      <c r="M1575" s="216" t="s">
        <v>23</v>
      </c>
      <c r="N1575" s="217" t="s">
        <v>44</v>
      </c>
      <c r="O1575" s="43"/>
      <c r="P1575" s="218">
        <f>O1575*H1575</f>
        <v>0</v>
      </c>
      <c r="Q1575" s="218">
        <v>0</v>
      </c>
      <c r="R1575" s="218">
        <f>Q1575*H1575</f>
        <v>0</v>
      </c>
      <c r="S1575" s="218">
        <v>0</v>
      </c>
      <c r="T1575" s="219">
        <f>S1575*H1575</f>
        <v>0</v>
      </c>
      <c r="AR1575" s="25" t="s">
        <v>502</v>
      </c>
      <c r="AT1575" s="25" t="s">
        <v>498</v>
      </c>
      <c r="AU1575" s="25" t="s">
        <v>82</v>
      </c>
      <c r="AY1575" s="25" t="s">
        <v>492</v>
      </c>
      <c r="BE1575" s="220">
        <f>IF(N1575="základní",J1575,0)</f>
        <v>0</v>
      </c>
      <c r="BF1575" s="220">
        <f>IF(N1575="snížená",J1575,0)</f>
        <v>0</v>
      </c>
      <c r="BG1575" s="220">
        <f>IF(N1575="zákl. přenesená",J1575,0)</f>
        <v>0</v>
      </c>
      <c r="BH1575" s="220">
        <f>IF(N1575="sníž. přenesená",J1575,0)</f>
        <v>0</v>
      </c>
      <c r="BI1575" s="220">
        <f>IF(N1575="nulová",J1575,0)</f>
        <v>0</v>
      </c>
      <c r="BJ1575" s="25" t="s">
        <v>80</v>
      </c>
      <c r="BK1575" s="220">
        <f>ROUND(I1575*H1575,2)</f>
        <v>0</v>
      </c>
      <c r="BL1575" s="25" t="s">
        <v>502</v>
      </c>
      <c r="BM1575" s="25" t="s">
        <v>6400</v>
      </c>
    </row>
    <row r="1576" spans="2:65" s="1" customFormat="1">
      <c r="B1576" s="42"/>
      <c r="C1576" s="64"/>
      <c r="D1576" s="221" t="s">
        <v>506</v>
      </c>
      <c r="E1576" s="64"/>
      <c r="F1576" s="222" t="s">
        <v>13652</v>
      </c>
      <c r="G1576" s="64"/>
      <c r="H1576" s="64"/>
      <c r="I1576" s="177"/>
      <c r="J1576" s="64"/>
      <c r="K1576" s="64"/>
      <c r="L1576" s="62"/>
      <c r="M1576" s="223"/>
      <c r="N1576" s="43"/>
      <c r="O1576" s="43"/>
      <c r="P1576" s="43"/>
      <c r="Q1576" s="43"/>
      <c r="R1576" s="43"/>
      <c r="S1576" s="43"/>
      <c r="T1576" s="79"/>
      <c r="AT1576" s="25" t="s">
        <v>506</v>
      </c>
      <c r="AU1576" s="25" t="s">
        <v>82</v>
      </c>
    </row>
    <row r="1577" spans="2:65" s="1" customFormat="1" ht="24">
      <c r="B1577" s="42"/>
      <c r="C1577" s="64"/>
      <c r="D1577" s="227" t="s">
        <v>2254</v>
      </c>
      <c r="E1577" s="64"/>
      <c r="F1577" s="273" t="s">
        <v>13661</v>
      </c>
      <c r="G1577" s="64"/>
      <c r="H1577" s="64"/>
      <c r="I1577" s="177"/>
      <c r="J1577" s="64"/>
      <c r="K1577" s="64"/>
      <c r="L1577" s="62"/>
      <c r="M1577" s="223"/>
      <c r="N1577" s="43"/>
      <c r="O1577" s="43"/>
      <c r="P1577" s="43"/>
      <c r="Q1577" s="43"/>
      <c r="R1577" s="43"/>
      <c r="S1577" s="43"/>
      <c r="T1577" s="79"/>
      <c r="AT1577" s="25" t="s">
        <v>2254</v>
      </c>
      <c r="AU1577" s="25" t="s">
        <v>82</v>
      </c>
    </row>
    <row r="1578" spans="2:65" s="1" customFormat="1" ht="16.5" customHeight="1">
      <c r="B1578" s="42"/>
      <c r="C1578" s="209" t="s">
        <v>4140</v>
      </c>
      <c r="D1578" s="209" t="s">
        <v>498</v>
      </c>
      <c r="E1578" s="210" t="s">
        <v>13781</v>
      </c>
      <c r="F1578" s="211" t="s">
        <v>13652</v>
      </c>
      <c r="G1578" s="212" t="s">
        <v>13632</v>
      </c>
      <c r="H1578" s="213">
        <v>1</v>
      </c>
      <c r="I1578" s="214"/>
      <c r="J1578" s="215">
        <f>ROUND(I1578*H1578,2)</f>
        <v>0</v>
      </c>
      <c r="K1578" s="211" t="s">
        <v>23</v>
      </c>
      <c r="L1578" s="62"/>
      <c r="M1578" s="216" t="s">
        <v>23</v>
      </c>
      <c r="N1578" s="217" t="s">
        <v>44</v>
      </c>
      <c r="O1578" s="43"/>
      <c r="P1578" s="218">
        <f>O1578*H1578</f>
        <v>0</v>
      </c>
      <c r="Q1578" s="218">
        <v>0</v>
      </c>
      <c r="R1578" s="218">
        <f>Q1578*H1578</f>
        <v>0</v>
      </c>
      <c r="S1578" s="218">
        <v>0</v>
      </c>
      <c r="T1578" s="219">
        <f>S1578*H1578</f>
        <v>0</v>
      </c>
      <c r="AR1578" s="25" t="s">
        <v>502</v>
      </c>
      <c r="AT1578" s="25" t="s">
        <v>498</v>
      </c>
      <c r="AU1578" s="25" t="s">
        <v>82</v>
      </c>
      <c r="AY1578" s="25" t="s">
        <v>492</v>
      </c>
      <c r="BE1578" s="220">
        <f>IF(N1578="základní",J1578,0)</f>
        <v>0</v>
      </c>
      <c r="BF1578" s="220">
        <f>IF(N1578="snížená",J1578,0)</f>
        <v>0</v>
      </c>
      <c r="BG1578" s="220">
        <f>IF(N1578="zákl. přenesená",J1578,0)</f>
        <v>0</v>
      </c>
      <c r="BH1578" s="220">
        <f>IF(N1578="sníž. přenesená",J1578,0)</f>
        <v>0</v>
      </c>
      <c r="BI1578" s="220">
        <f>IF(N1578="nulová",J1578,0)</f>
        <v>0</v>
      </c>
      <c r="BJ1578" s="25" t="s">
        <v>80</v>
      </c>
      <c r="BK1578" s="220">
        <f>ROUND(I1578*H1578,2)</f>
        <v>0</v>
      </c>
      <c r="BL1578" s="25" t="s">
        <v>502</v>
      </c>
      <c r="BM1578" s="25" t="s">
        <v>6409</v>
      </c>
    </row>
    <row r="1579" spans="2:65" s="1" customFormat="1">
      <c r="B1579" s="42"/>
      <c r="C1579" s="64"/>
      <c r="D1579" s="221" t="s">
        <v>506</v>
      </c>
      <c r="E1579" s="64"/>
      <c r="F1579" s="222" t="s">
        <v>13652</v>
      </c>
      <c r="G1579" s="64"/>
      <c r="H1579" s="64"/>
      <c r="I1579" s="177"/>
      <c r="J1579" s="64"/>
      <c r="K1579" s="64"/>
      <c r="L1579" s="62"/>
      <c r="M1579" s="223"/>
      <c r="N1579" s="43"/>
      <c r="O1579" s="43"/>
      <c r="P1579" s="43"/>
      <c r="Q1579" s="43"/>
      <c r="R1579" s="43"/>
      <c r="S1579" s="43"/>
      <c r="T1579" s="79"/>
      <c r="AT1579" s="25" t="s">
        <v>506</v>
      </c>
      <c r="AU1579" s="25" t="s">
        <v>82</v>
      </c>
    </row>
    <row r="1580" spans="2:65" s="1" customFormat="1" ht="60">
      <c r="B1580" s="42"/>
      <c r="C1580" s="64"/>
      <c r="D1580" s="227" t="s">
        <v>2254</v>
      </c>
      <c r="E1580" s="64"/>
      <c r="F1580" s="273" t="s">
        <v>13663</v>
      </c>
      <c r="G1580" s="64"/>
      <c r="H1580" s="64"/>
      <c r="I1580" s="177"/>
      <c r="J1580" s="64"/>
      <c r="K1580" s="64"/>
      <c r="L1580" s="62"/>
      <c r="M1580" s="223"/>
      <c r="N1580" s="43"/>
      <c r="O1580" s="43"/>
      <c r="P1580" s="43"/>
      <c r="Q1580" s="43"/>
      <c r="R1580" s="43"/>
      <c r="S1580" s="43"/>
      <c r="T1580" s="79"/>
      <c r="AT1580" s="25" t="s">
        <v>2254</v>
      </c>
      <c r="AU1580" s="25" t="s">
        <v>82</v>
      </c>
    </row>
    <row r="1581" spans="2:65" s="1" customFormat="1" ht="16.5" customHeight="1">
      <c r="B1581" s="42"/>
      <c r="C1581" s="209" t="s">
        <v>4145</v>
      </c>
      <c r="D1581" s="209" t="s">
        <v>498</v>
      </c>
      <c r="E1581" s="210" t="s">
        <v>13782</v>
      </c>
      <c r="F1581" s="211" t="s">
        <v>13652</v>
      </c>
      <c r="G1581" s="212" t="s">
        <v>13632</v>
      </c>
      <c r="H1581" s="213">
        <v>1</v>
      </c>
      <c r="I1581" s="214"/>
      <c r="J1581" s="215">
        <f>ROUND(I1581*H1581,2)</f>
        <v>0</v>
      </c>
      <c r="K1581" s="211" t="s">
        <v>23</v>
      </c>
      <c r="L1581" s="62"/>
      <c r="M1581" s="216" t="s">
        <v>23</v>
      </c>
      <c r="N1581" s="217" t="s">
        <v>44</v>
      </c>
      <c r="O1581" s="43"/>
      <c r="P1581" s="218">
        <f>O1581*H1581</f>
        <v>0</v>
      </c>
      <c r="Q1581" s="218">
        <v>0</v>
      </c>
      <c r="R1581" s="218">
        <f>Q1581*H1581</f>
        <v>0</v>
      </c>
      <c r="S1581" s="218">
        <v>0</v>
      </c>
      <c r="T1581" s="219">
        <f>S1581*H1581</f>
        <v>0</v>
      </c>
      <c r="AR1581" s="25" t="s">
        <v>502</v>
      </c>
      <c r="AT1581" s="25" t="s">
        <v>498</v>
      </c>
      <c r="AU1581" s="25" t="s">
        <v>82</v>
      </c>
      <c r="AY1581" s="25" t="s">
        <v>492</v>
      </c>
      <c r="BE1581" s="220">
        <f>IF(N1581="základní",J1581,0)</f>
        <v>0</v>
      </c>
      <c r="BF1581" s="220">
        <f>IF(N1581="snížená",J1581,0)</f>
        <v>0</v>
      </c>
      <c r="BG1581" s="220">
        <f>IF(N1581="zákl. přenesená",J1581,0)</f>
        <v>0</v>
      </c>
      <c r="BH1581" s="220">
        <f>IF(N1581="sníž. přenesená",J1581,0)</f>
        <v>0</v>
      </c>
      <c r="BI1581" s="220">
        <f>IF(N1581="nulová",J1581,0)</f>
        <v>0</v>
      </c>
      <c r="BJ1581" s="25" t="s">
        <v>80</v>
      </c>
      <c r="BK1581" s="220">
        <f>ROUND(I1581*H1581,2)</f>
        <v>0</v>
      </c>
      <c r="BL1581" s="25" t="s">
        <v>502</v>
      </c>
      <c r="BM1581" s="25" t="s">
        <v>6418</v>
      </c>
    </row>
    <row r="1582" spans="2:65" s="1" customFormat="1">
      <c r="B1582" s="42"/>
      <c r="C1582" s="64"/>
      <c r="D1582" s="221" t="s">
        <v>506</v>
      </c>
      <c r="E1582" s="64"/>
      <c r="F1582" s="222" t="s">
        <v>13652</v>
      </c>
      <c r="G1582" s="64"/>
      <c r="H1582" s="64"/>
      <c r="I1582" s="177"/>
      <c r="J1582" s="64"/>
      <c r="K1582" s="64"/>
      <c r="L1582" s="62"/>
      <c r="M1582" s="223"/>
      <c r="N1582" s="43"/>
      <c r="O1582" s="43"/>
      <c r="P1582" s="43"/>
      <c r="Q1582" s="43"/>
      <c r="R1582" s="43"/>
      <c r="S1582" s="43"/>
      <c r="T1582" s="79"/>
      <c r="AT1582" s="25" t="s">
        <v>506</v>
      </c>
      <c r="AU1582" s="25" t="s">
        <v>82</v>
      </c>
    </row>
    <row r="1583" spans="2:65" s="1" customFormat="1" ht="24">
      <c r="B1583" s="42"/>
      <c r="C1583" s="64"/>
      <c r="D1583" s="221" t="s">
        <v>2254</v>
      </c>
      <c r="E1583" s="64"/>
      <c r="F1583" s="224" t="s">
        <v>13665</v>
      </c>
      <c r="G1583" s="64"/>
      <c r="H1583" s="64"/>
      <c r="I1583" s="177"/>
      <c r="J1583" s="64"/>
      <c r="K1583" s="64"/>
      <c r="L1583" s="62"/>
      <c r="M1583" s="223"/>
      <c r="N1583" s="43"/>
      <c r="O1583" s="43"/>
      <c r="P1583" s="43"/>
      <c r="Q1583" s="43"/>
      <c r="R1583" s="43"/>
      <c r="S1583" s="43"/>
      <c r="T1583" s="79"/>
      <c r="AT1583" s="25" t="s">
        <v>2254</v>
      </c>
      <c r="AU1583" s="25" t="s">
        <v>82</v>
      </c>
    </row>
    <row r="1584" spans="2:65" s="11" customFormat="1" ht="37.35" customHeight="1">
      <c r="B1584" s="192"/>
      <c r="C1584" s="193"/>
      <c r="D1584" s="194" t="s">
        <v>72</v>
      </c>
      <c r="E1584" s="195" t="s">
        <v>4906</v>
      </c>
      <c r="F1584" s="195" t="s">
        <v>13793</v>
      </c>
      <c r="G1584" s="193"/>
      <c r="H1584" s="193"/>
      <c r="I1584" s="196"/>
      <c r="J1584" s="197">
        <f>BK1584</f>
        <v>0</v>
      </c>
      <c r="K1584" s="193"/>
      <c r="L1584" s="198"/>
      <c r="M1584" s="199"/>
      <c r="N1584" s="200"/>
      <c r="O1584" s="200"/>
      <c r="P1584" s="201">
        <f>P1585</f>
        <v>0</v>
      </c>
      <c r="Q1584" s="200"/>
      <c r="R1584" s="201">
        <f>R1585</f>
        <v>0</v>
      </c>
      <c r="S1584" s="200"/>
      <c r="T1584" s="202">
        <f>T1585</f>
        <v>0</v>
      </c>
      <c r="AR1584" s="203" t="s">
        <v>80</v>
      </c>
      <c r="AT1584" s="204" t="s">
        <v>72</v>
      </c>
      <c r="AU1584" s="204" t="s">
        <v>73</v>
      </c>
      <c r="AY1584" s="203" t="s">
        <v>492</v>
      </c>
      <c r="BK1584" s="205">
        <f>BK1585</f>
        <v>0</v>
      </c>
    </row>
    <row r="1585" spans="2:65" s="11" customFormat="1" ht="19.95" customHeight="1">
      <c r="B1585" s="192"/>
      <c r="C1585" s="193"/>
      <c r="D1585" s="206" t="s">
        <v>72</v>
      </c>
      <c r="E1585" s="207" t="s">
        <v>5551</v>
      </c>
      <c r="F1585" s="207" t="s">
        <v>13794</v>
      </c>
      <c r="G1585" s="193"/>
      <c r="H1585" s="193"/>
      <c r="I1585" s="196"/>
      <c r="J1585" s="208">
        <f>BK1585</f>
        <v>0</v>
      </c>
      <c r="K1585" s="193"/>
      <c r="L1585" s="198"/>
      <c r="M1585" s="199"/>
      <c r="N1585" s="200"/>
      <c r="O1585" s="200"/>
      <c r="P1585" s="201">
        <f>SUM(P1586:P1702)</f>
        <v>0</v>
      </c>
      <c r="Q1585" s="200"/>
      <c r="R1585" s="201">
        <f>SUM(R1586:R1702)</f>
        <v>0</v>
      </c>
      <c r="S1585" s="200"/>
      <c r="T1585" s="202">
        <f>SUM(T1586:T1702)</f>
        <v>0</v>
      </c>
      <c r="AR1585" s="203" t="s">
        <v>80</v>
      </c>
      <c r="AT1585" s="204" t="s">
        <v>72</v>
      </c>
      <c r="AU1585" s="204" t="s">
        <v>80</v>
      </c>
      <c r="AY1585" s="203" t="s">
        <v>492</v>
      </c>
      <c r="BK1585" s="205">
        <f>SUM(BK1586:BK1702)</f>
        <v>0</v>
      </c>
    </row>
    <row r="1586" spans="2:65" s="1" customFormat="1" ht="16.5" customHeight="1">
      <c r="B1586" s="42"/>
      <c r="C1586" s="209" t="s">
        <v>4150</v>
      </c>
      <c r="D1586" s="209" t="s">
        <v>498</v>
      </c>
      <c r="E1586" s="210" t="s">
        <v>13618</v>
      </c>
      <c r="F1586" s="211" t="s">
        <v>13619</v>
      </c>
      <c r="G1586" s="212" t="s">
        <v>2537</v>
      </c>
      <c r="H1586" s="213">
        <v>1</v>
      </c>
      <c r="I1586" s="214"/>
      <c r="J1586" s="215">
        <f>ROUND(I1586*H1586,2)</f>
        <v>0</v>
      </c>
      <c r="K1586" s="211" t="s">
        <v>23</v>
      </c>
      <c r="L1586" s="62"/>
      <c r="M1586" s="216" t="s">
        <v>23</v>
      </c>
      <c r="N1586" s="217" t="s">
        <v>44</v>
      </c>
      <c r="O1586" s="43"/>
      <c r="P1586" s="218">
        <f>O1586*H1586</f>
        <v>0</v>
      </c>
      <c r="Q1586" s="218">
        <v>0</v>
      </c>
      <c r="R1586" s="218">
        <f>Q1586*H1586</f>
        <v>0</v>
      </c>
      <c r="S1586" s="218">
        <v>0</v>
      </c>
      <c r="T1586" s="219">
        <f>S1586*H1586</f>
        <v>0</v>
      </c>
      <c r="AR1586" s="25" t="s">
        <v>502</v>
      </c>
      <c r="AT1586" s="25" t="s">
        <v>498</v>
      </c>
      <c r="AU1586" s="25" t="s">
        <v>82</v>
      </c>
      <c r="AY1586" s="25" t="s">
        <v>492</v>
      </c>
      <c r="BE1586" s="220">
        <f>IF(N1586="základní",J1586,0)</f>
        <v>0</v>
      </c>
      <c r="BF1586" s="220">
        <f>IF(N1586="snížená",J1586,0)</f>
        <v>0</v>
      </c>
      <c r="BG1586" s="220">
        <f>IF(N1586="zákl. přenesená",J1586,0)</f>
        <v>0</v>
      </c>
      <c r="BH1586" s="220">
        <f>IF(N1586="sníž. přenesená",J1586,0)</f>
        <v>0</v>
      </c>
      <c r="BI1586" s="220">
        <f>IF(N1586="nulová",J1586,0)</f>
        <v>0</v>
      </c>
      <c r="BJ1586" s="25" t="s">
        <v>80</v>
      </c>
      <c r="BK1586" s="220">
        <f>ROUND(I1586*H1586,2)</f>
        <v>0</v>
      </c>
      <c r="BL1586" s="25" t="s">
        <v>502</v>
      </c>
      <c r="BM1586" s="25" t="s">
        <v>6428</v>
      </c>
    </row>
    <row r="1587" spans="2:65" s="1" customFormat="1">
      <c r="B1587" s="42"/>
      <c r="C1587" s="64"/>
      <c r="D1587" s="221" t="s">
        <v>506</v>
      </c>
      <c r="E1587" s="64"/>
      <c r="F1587" s="222" t="s">
        <v>13619</v>
      </c>
      <c r="G1587" s="64"/>
      <c r="H1587" s="64"/>
      <c r="I1587" s="177"/>
      <c r="J1587" s="64"/>
      <c r="K1587" s="64"/>
      <c r="L1587" s="62"/>
      <c r="M1587" s="223"/>
      <c r="N1587" s="43"/>
      <c r="O1587" s="43"/>
      <c r="P1587" s="43"/>
      <c r="Q1587" s="43"/>
      <c r="R1587" s="43"/>
      <c r="S1587" s="43"/>
      <c r="T1587" s="79"/>
      <c r="AT1587" s="25" t="s">
        <v>506</v>
      </c>
      <c r="AU1587" s="25" t="s">
        <v>82</v>
      </c>
    </row>
    <row r="1588" spans="2:65" s="1" customFormat="1" ht="48">
      <c r="B1588" s="42"/>
      <c r="C1588" s="64"/>
      <c r="D1588" s="227" t="s">
        <v>2254</v>
      </c>
      <c r="E1588" s="64"/>
      <c r="F1588" s="273" t="s">
        <v>13620</v>
      </c>
      <c r="G1588" s="64"/>
      <c r="H1588" s="64"/>
      <c r="I1588" s="177"/>
      <c r="J1588" s="64"/>
      <c r="K1588" s="64"/>
      <c r="L1588" s="62"/>
      <c r="M1588" s="223"/>
      <c r="N1588" s="43"/>
      <c r="O1588" s="43"/>
      <c r="P1588" s="43"/>
      <c r="Q1588" s="43"/>
      <c r="R1588" s="43"/>
      <c r="S1588" s="43"/>
      <c r="T1588" s="79"/>
      <c r="AT1588" s="25" t="s">
        <v>2254</v>
      </c>
      <c r="AU1588" s="25" t="s">
        <v>82</v>
      </c>
    </row>
    <row r="1589" spans="2:65" s="1" customFormat="1" ht="16.5" customHeight="1">
      <c r="B1589" s="42"/>
      <c r="C1589" s="209" t="s">
        <v>4155</v>
      </c>
      <c r="D1589" s="209" t="s">
        <v>498</v>
      </c>
      <c r="E1589" s="210" t="s">
        <v>13621</v>
      </c>
      <c r="F1589" s="211" t="s">
        <v>13622</v>
      </c>
      <c r="G1589" s="212" t="s">
        <v>2537</v>
      </c>
      <c r="H1589" s="213">
        <v>1</v>
      </c>
      <c r="I1589" s="214"/>
      <c r="J1589" s="215">
        <f>ROUND(I1589*H1589,2)</f>
        <v>0</v>
      </c>
      <c r="K1589" s="211" t="s">
        <v>23</v>
      </c>
      <c r="L1589" s="62"/>
      <c r="M1589" s="216" t="s">
        <v>23</v>
      </c>
      <c r="N1589" s="217" t="s">
        <v>44</v>
      </c>
      <c r="O1589" s="43"/>
      <c r="P1589" s="218">
        <f>O1589*H1589</f>
        <v>0</v>
      </c>
      <c r="Q1589" s="218">
        <v>0</v>
      </c>
      <c r="R1589" s="218">
        <f>Q1589*H1589</f>
        <v>0</v>
      </c>
      <c r="S1589" s="218">
        <v>0</v>
      </c>
      <c r="T1589" s="219">
        <f>S1589*H1589</f>
        <v>0</v>
      </c>
      <c r="AR1589" s="25" t="s">
        <v>502</v>
      </c>
      <c r="AT1589" s="25" t="s">
        <v>498</v>
      </c>
      <c r="AU1589" s="25" t="s">
        <v>82</v>
      </c>
      <c r="AY1589" s="25" t="s">
        <v>492</v>
      </c>
      <c r="BE1589" s="220">
        <f>IF(N1589="základní",J1589,0)</f>
        <v>0</v>
      </c>
      <c r="BF1589" s="220">
        <f>IF(N1589="snížená",J1589,0)</f>
        <v>0</v>
      </c>
      <c r="BG1589" s="220">
        <f>IF(N1589="zákl. přenesená",J1589,0)</f>
        <v>0</v>
      </c>
      <c r="BH1589" s="220">
        <f>IF(N1589="sníž. přenesená",J1589,0)</f>
        <v>0</v>
      </c>
      <c r="BI1589" s="220">
        <f>IF(N1589="nulová",J1589,0)</f>
        <v>0</v>
      </c>
      <c r="BJ1589" s="25" t="s">
        <v>80</v>
      </c>
      <c r="BK1589" s="220">
        <f>ROUND(I1589*H1589,2)</f>
        <v>0</v>
      </c>
      <c r="BL1589" s="25" t="s">
        <v>502</v>
      </c>
      <c r="BM1589" s="25" t="s">
        <v>6438</v>
      </c>
    </row>
    <row r="1590" spans="2:65" s="1" customFormat="1">
      <c r="B1590" s="42"/>
      <c r="C1590" s="64"/>
      <c r="D1590" s="221" t="s">
        <v>506</v>
      </c>
      <c r="E1590" s="64"/>
      <c r="F1590" s="222" t="s">
        <v>13622</v>
      </c>
      <c r="G1590" s="64"/>
      <c r="H1590" s="64"/>
      <c r="I1590" s="177"/>
      <c r="J1590" s="64"/>
      <c r="K1590" s="64"/>
      <c r="L1590" s="62"/>
      <c r="M1590" s="223"/>
      <c r="N1590" s="43"/>
      <c r="O1590" s="43"/>
      <c r="P1590" s="43"/>
      <c r="Q1590" s="43"/>
      <c r="R1590" s="43"/>
      <c r="S1590" s="43"/>
      <c r="T1590" s="79"/>
      <c r="AT1590" s="25" t="s">
        <v>506</v>
      </c>
      <c r="AU1590" s="25" t="s">
        <v>82</v>
      </c>
    </row>
    <row r="1591" spans="2:65" s="1" customFormat="1" ht="24">
      <c r="B1591" s="42"/>
      <c r="C1591" s="64"/>
      <c r="D1591" s="227" t="s">
        <v>2254</v>
      </c>
      <c r="E1591" s="64"/>
      <c r="F1591" s="273" t="s">
        <v>13623</v>
      </c>
      <c r="G1591" s="64"/>
      <c r="H1591" s="64"/>
      <c r="I1591" s="177"/>
      <c r="J1591" s="64"/>
      <c r="K1591" s="64"/>
      <c r="L1591" s="62"/>
      <c r="M1591" s="223"/>
      <c r="N1591" s="43"/>
      <c r="O1591" s="43"/>
      <c r="P1591" s="43"/>
      <c r="Q1591" s="43"/>
      <c r="R1591" s="43"/>
      <c r="S1591" s="43"/>
      <c r="T1591" s="79"/>
      <c r="AT1591" s="25" t="s">
        <v>2254</v>
      </c>
      <c r="AU1591" s="25" t="s">
        <v>82</v>
      </c>
    </row>
    <row r="1592" spans="2:65" s="1" customFormat="1" ht="16.5" customHeight="1">
      <c r="B1592" s="42"/>
      <c r="C1592" s="209" t="s">
        <v>4160</v>
      </c>
      <c r="D1592" s="209" t="s">
        <v>498</v>
      </c>
      <c r="E1592" s="210" t="s">
        <v>13624</v>
      </c>
      <c r="F1592" s="211" t="s">
        <v>13625</v>
      </c>
      <c r="G1592" s="212" t="s">
        <v>2537</v>
      </c>
      <c r="H1592" s="213">
        <v>1</v>
      </c>
      <c r="I1592" s="214"/>
      <c r="J1592" s="215">
        <f>ROUND(I1592*H1592,2)</f>
        <v>0</v>
      </c>
      <c r="K1592" s="211" t="s">
        <v>23</v>
      </c>
      <c r="L1592" s="62"/>
      <c r="M1592" s="216" t="s">
        <v>23</v>
      </c>
      <c r="N1592" s="217" t="s">
        <v>44</v>
      </c>
      <c r="O1592" s="43"/>
      <c r="P1592" s="218">
        <f>O1592*H1592</f>
        <v>0</v>
      </c>
      <c r="Q1592" s="218">
        <v>0</v>
      </c>
      <c r="R1592" s="218">
        <f>Q1592*H1592</f>
        <v>0</v>
      </c>
      <c r="S1592" s="218">
        <v>0</v>
      </c>
      <c r="T1592" s="219">
        <f>S1592*H1592</f>
        <v>0</v>
      </c>
      <c r="AR1592" s="25" t="s">
        <v>502</v>
      </c>
      <c r="AT1592" s="25" t="s">
        <v>498</v>
      </c>
      <c r="AU1592" s="25" t="s">
        <v>82</v>
      </c>
      <c r="AY1592" s="25" t="s">
        <v>492</v>
      </c>
      <c r="BE1592" s="220">
        <f>IF(N1592="základní",J1592,0)</f>
        <v>0</v>
      </c>
      <c r="BF1592" s="220">
        <f>IF(N1592="snížená",J1592,0)</f>
        <v>0</v>
      </c>
      <c r="BG1592" s="220">
        <f>IF(N1592="zákl. přenesená",J1592,0)</f>
        <v>0</v>
      </c>
      <c r="BH1592" s="220">
        <f>IF(N1592="sníž. přenesená",J1592,0)</f>
        <v>0</v>
      </c>
      <c r="BI1592" s="220">
        <f>IF(N1592="nulová",J1592,0)</f>
        <v>0</v>
      </c>
      <c r="BJ1592" s="25" t="s">
        <v>80</v>
      </c>
      <c r="BK1592" s="220">
        <f>ROUND(I1592*H1592,2)</f>
        <v>0</v>
      </c>
      <c r="BL1592" s="25" t="s">
        <v>502</v>
      </c>
      <c r="BM1592" s="25" t="s">
        <v>6447</v>
      </c>
    </row>
    <row r="1593" spans="2:65" s="1" customFormat="1">
      <c r="B1593" s="42"/>
      <c r="C1593" s="64"/>
      <c r="D1593" s="221" t="s">
        <v>506</v>
      </c>
      <c r="E1593" s="64"/>
      <c r="F1593" s="222" t="s">
        <v>13625</v>
      </c>
      <c r="G1593" s="64"/>
      <c r="H1593" s="64"/>
      <c r="I1593" s="177"/>
      <c r="J1593" s="64"/>
      <c r="K1593" s="64"/>
      <c r="L1593" s="62"/>
      <c r="M1593" s="223"/>
      <c r="N1593" s="43"/>
      <c r="O1593" s="43"/>
      <c r="P1593" s="43"/>
      <c r="Q1593" s="43"/>
      <c r="R1593" s="43"/>
      <c r="S1593" s="43"/>
      <c r="T1593" s="79"/>
      <c r="AT1593" s="25" t="s">
        <v>506</v>
      </c>
      <c r="AU1593" s="25" t="s">
        <v>82</v>
      </c>
    </row>
    <row r="1594" spans="2:65" s="1" customFormat="1" ht="48">
      <c r="B1594" s="42"/>
      <c r="C1594" s="64"/>
      <c r="D1594" s="227" t="s">
        <v>2254</v>
      </c>
      <c r="E1594" s="64"/>
      <c r="F1594" s="273" t="s">
        <v>13626</v>
      </c>
      <c r="G1594" s="64"/>
      <c r="H1594" s="64"/>
      <c r="I1594" s="177"/>
      <c r="J1594" s="64"/>
      <c r="K1594" s="64"/>
      <c r="L1594" s="62"/>
      <c r="M1594" s="223"/>
      <c r="N1594" s="43"/>
      <c r="O1594" s="43"/>
      <c r="P1594" s="43"/>
      <c r="Q1594" s="43"/>
      <c r="R1594" s="43"/>
      <c r="S1594" s="43"/>
      <c r="T1594" s="79"/>
      <c r="AT1594" s="25" t="s">
        <v>2254</v>
      </c>
      <c r="AU1594" s="25" t="s">
        <v>82</v>
      </c>
    </row>
    <row r="1595" spans="2:65" s="1" customFormat="1" ht="16.5" customHeight="1">
      <c r="B1595" s="42"/>
      <c r="C1595" s="209" t="s">
        <v>4165</v>
      </c>
      <c r="D1595" s="209" t="s">
        <v>498</v>
      </c>
      <c r="E1595" s="210" t="s">
        <v>13718</v>
      </c>
      <c r="F1595" s="211" t="s">
        <v>13719</v>
      </c>
      <c r="G1595" s="212" t="s">
        <v>2537</v>
      </c>
      <c r="H1595" s="213">
        <v>1</v>
      </c>
      <c r="I1595" s="214"/>
      <c r="J1595" s="215">
        <f>ROUND(I1595*H1595,2)</f>
        <v>0</v>
      </c>
      <c r="K1595" s="211" t="s">
        <v>23</v>
      </c>
      <c r="L1595" s="62"/>
      <c r="M1595" s="216" t="s">
        <v>23</v>
      </c>
      <c r="N1595" s="217" t="s">
        <v>44</v>
      </c>
      <c r="O1595" s="43"/>
      <c r="P1595" s="218">
        <f>O1595*H1595</f>
        <v>0</v>
      </c>
      <c r="Q1595" s="218">
        <v>0</v>
      </c>
      <c r="R1595" s="218">
        <f>Q1595*H1595</f>
        <v>0</v>
      </c>
      <c r="S1595" s="218">
        <v>0</v>
      </c>
      <c r="T1595" s="219">
        <f>S1595*H1595</f>
        <v>0</v>
      </c>
      <c r="AR1595" s="25" t="s">
        <v>502</v>
      </c>
      <c r="AT1595" s="25" t="s">
        <v>498</v>
      </c>
      <c r="AU1595" s="25" t="s">
        <v>82</v>
      </c>
      <c r="AY1595" s="25" t="s">
        <v>492</v>
      </c>
      <c r="BE1595" s="220">
        <f>IF(N1595="základní",J1595,0)</f>
        <v>0</v>
      </c>
      <c r="BF1595" s="220">
        <f>IF(N1595="snížená",J1595,0)</f>
        <v>0</v>
      </c>
      <c r="BG1595" s="220">
        <f>IF(N1595="zákl. přenesená",J1595,0)</f>
        <v>0</v>
      </c>
      <c r="BH1595" s="220">
        <f>IF(N1595="sníž. přenesená",J1595,0)</f>
        <v>0</v>
      </c>
      <c r="BI1595" s="220">
        <f>IF(N1595="nulová",J1595,0)</f>
        <v>0</v>
      </c>
      <c r="BJ1595" s="25" t="s">
        <v>80</v>
      </c>
      <c r="BK1595" s="220">
        <f>ROUND(I1595*H1595,2)</f>
        <v>0</v>
      </c>
      <c r="BL1595" s="25" t="s">
        <v>502</v>
      </c>
      <c r="BM1595" s="25" t="s">
        <v>6457</v>
      </c>
    </row>
    <row r="1596" spans="2:65" s="1" customFormat="1">
      <c r="B1596" s="42"/>
      <c r="C1596" s="64"/>
      <c r="D1596" s="221" t="s">
        <v>506</v>
      </c>
      <c r="E1596" s="64"/>
      <c r="F1596" s="222" t="s">
        <v>13719</v>
      </c>
      <c r="G1596" s="64"/>
      <c r="H1596" s="64"/>
      <c r="I1596" s="177"/>
      <c r="J1596" s="64"/>
      <c r="K1596" s="64"/>
      <c r="L1596" s="62"/>
      <c r="M1596" s="223"/>
      <c r="N1596" s="43"/>
      <c r="O1596" s="43"/>
      <c r="P1596" s="43"/>
      <c r="Q1596" s="43"/>
      <c r="R1596" s="43"/>
      <c r="S1596" s="43"/>
      <c r="T1596" s="79"/>
      <c r="AT1596" s="25" t="s">
        <v>506</v>
      </c>
      <c r="AU1596" s="25" t="s">
        <v>82</v>
      </c>
    </row>
    <row r="1597" spans="2:65" s="1" customFormat="1" ht="144">
      <c r="B1597" s="42"/>
      <c r="C1597" s="64"/>
      <c r="D1597" s="227" t="s">
        <v>2254</v>
      </c>
      <c r="E1597" s="64"/>
      <c r="F1597" s="273" t="s">
        <v>13720</v>
      </c>
      <c r="G1597" s="64"/>
      <c r="H1597" s="64"/>
      <c r="I1597" s="177"/>
      <c r="J1597" s="64"/>
      <c r="K1597" s="64"/>
      <c r="L1597" s="62"/>
      <c r="M1597" s="223"/>
      <c r="N1597" s="43"/>
      <c r="O1597" s="43"/>
      <c r="P1597" s="43"/>
      <c r="Q1597" s="43"/>
      <c r="R1597" s="43"/>
      <c r="S1597" s="43"/>
      <c r="T1597" s="79"/>
      <c r="AT1597" s="25" t="s">
        <v>2254</v>
      </c>
      <c r="AU1597" s="25" t="s">
        <v>82</v>
      </c>
    </row>
    <row r="1598" spans="2:65" s="1" customFormat="1" ht="16.5" customHeight="1">
      <c r="B1598" s="42"/>
      <c r="C1598" s="209" t="s">
        <v>4170</v>
      </c>
      <c r="D1598" s="209" t="s">
        <v>498</v>
      </c>
      <c r="E1598" s="210" t="s">
        <v>13721</v>
      </c>
      <c r="F1598" s="211" t="s">
        <v>13719</v>
      </c>
      <c r="G1598" s="212" t="s">
        <v>2537</v>
      </c>
      <c r="H1598" s="213">
        <v>2</v>
      </c>
      <c r="I1598" s="214"/>
      <c r="J1598" s="215">
        <f>ROUND(I1598*H1598,2)</f>
        <v>0</v>
      </c>
      <c r="K1598" s="211" t="s">
        <v>23</v>
      </c>
      <c r="L1598" s="62"/>
      <c r="M1598" s="216" t="s">
        <v>23</v>
      </c>
      <c r="N1598" s="217" t="s">
        <v>44</v>
      </c>
      <c r="O1598" s="43"/>
      <c r="P1598" s="218">
        <f>O1598*H1598</f>
        <v>0</v>
      </c>
      <c r="Q1598" s="218">
        <v>0</v>
      </c>
      <c r="R1598" s="218">
        <f>Q1598*H1598</f>
        <v>0</v>
      </c>
      <c r="S1598" s="218">
        <v>0</v>
      </c>
      <c r="T1598" s="219">
        <f>S1598*H1598</f>
        <v>0</v>
      </c>
      <c r="AR1598" s="25" t="s">
        <v>502</v>
      </c>
      <c r="AT1598" s="25" t="s">
        <v>498</v>
      </c>
      <c r="AU1598" s="25" t="s">
        <v>82</v>
      </c>
      <c r="AY1598" s="25" t="s">
        <v>492</v>
      </c>
      <c r="BE1598" s="220">
        <f>IF(N1598="základní",J1598,0)</f>
        <v>0</v>
      </c>
      <c r="BF1598" s="220">
        <f>IF(N1598="snížená",J1598,0)</f>
        <v>0</v>
      </c>
      <c r="BG1598" s="220">
        <f>IF(N1598="zákl. přenesená",J1598,0)</f>
        <v>0</v>
      </c>
      <c r="BH1598" s="220">
        <f>IF(N1598="sníž. přenesená",J1598,0)</f>
        <v>0</v>
      </c>
      <c r="BI1598" s="220">
        <f>IF(N1598="nulová",J1598,0)</f>
        <v>0</v>
      </c>
      <c r="BJ1598" s="25" t="s">
        <v>80</v>
      </c>
      <c r="BK1598" s="220">
        <f>ROUND(I1598*H1598,2)</f>
        <v>0</v>
      </c>
      <c r="BL1598" s="25" t="s">
        <v>502</v>
      </c>
      <c r="BM1598" s="25" t="s">
        <v>6465</v>
      </c>
    </row>
    <row r="1599" spans="2:65" s="1" customFormat="1">
      <c r="B1599" s="42"/>
      <c r="C1599" s="64"/>
      <c r="D1599" s="221" t="s">
        <v>506</v>
      </c>
      <c r="E1599" s="64"/>
      <c r="F1599" s="222" t="s">
        <v>13719</v>
      </c>
      <c r="G1599" s="64"/>
      <c r="H1599" s="64"/>
      <c r="I1599" s="177"/>
      <c r="J1599" s="64"/>
      <c r="K1599" s="64"/>
      <c r="L1599" s="62"/>
      <c r="M1599" s="223"/>
      <c r="N1599" s="43"/>
      <c r="O1599" s="43"/>
      <c r="P1599" s="43"/>
      <c r="Q1599" s="43"/>
      <c r="R1599" s="43"/>
      <c r="S1599" s="43"/>
      <c r="T1599" s="79"/>
      <c r="AT1599" s="25" t="s">
        <v>506</v>
      </c>
      <c r="AU1599" s="25" t="s">
        <v>82</v>
      </c>
    </row>
    <row r="1600" spans="2:65" s="1" customFormat="1" ht="24">
      <c r="B1600" s="42"/>
      <c r="C1600" s="64"/>
      <c r="D1600" s="227" t="s">
        <v>2254</v>
      </c>
      <c r="E1600" s="64"/>
      <c r="F1600" s="273" t="s">
        <v>13722</v>
      </c>
      <c r="G1600" s="64"/>
      <c r="H1600" s="64"/>
      <c r="I1600" s="177"/>
      <c r="J1600" s="64"/>
      <c r="K1600" s="64"/>
      <c r="L1600" s="62"/>
      <c r="M1600" s="223"/>
      <c r="N1600" s="43"/>
      <c r="O1600" s="43"/>
      <c r="P1600" s="43"/>
      <c r="Q1600" s="43"/>
      <c r="R1600" s="43"/>
      <c r="S1600" s="43"/>
      <c r="T1600" s="79"/>
      <c r="AT1600" s="25" t="s">
        <v>2254</v>
      </c>
      <c r="AU1600" s="25" t="s">
        <v>82</v>
      </c>
    </row>
    <row r="1601" spans="2:65" s="1" customFormat="1" ht="16.5" customHeight="1">
      <c r="B1601" s="42"/>
      <c r="C1601" s="209" t="s">
        <v>4175</v>
      </c>
      <c r="D1601" s="209" t="s">
        <v>498</v>
      </c>
      <c r="E1601" s="210" t="s">
        <v>13698</v>
      </c>
      <c r="F1601" s="211" t="s">
        <v>13699</v>
      </c>
      <c r="G1601" s="212" t="s">
        <v>2537</v>
      </c>
      <c r="H1601" s="213">
        <v>1</v>
      </c>
      <c r="I1601" s="214"/>
      <c r="J1601" s="215">
        <f>ROUND(I1601*H1601,2)</f>
        <v>0</v>
      </c>
      <c r="K1601" s="211" t="s">
        <v>23</v>
      </c>
      <c r="L1601" s="62"/>
      <c r="M1601" s="216" t="s">
        <v>23</v>
      </c>
      <c r="N1601" s="217" t="s">
        <v>44</v>
      </c>
      <c r="O1601" s="43"/>
      <c r="P1601" s="218">
        <f>O1601*H1601</f>
        <v>0</v>
      </c>
      <c r="Q1601" s="218">
        <v>0</v>
      </c>
      <c r="R1601" s="218">
        <f>Q1601*H1601</f>
        <v>0</v>
      </c>
      <c r="S1601" s="218">
        <v>0</v>
      </c>
      <c r="T1601" s="219">
        <f>S1601*H1601</f>
        <v>0</v>
      </c>
      <c r="AR1601" s="25" t="s">
        <v>502</v>
      </c>
      <c r="AT1601" s="25" t="s">
        <v>498</v>
      </c>
      <c r="AU1601" s="25" t="s">
        <v>82</v>
      </c>
      <c r="AY1601" s="25" t="s">
        <v>492</v>
      </c>
      <c r="BE1601" s="220">
        <f>IF(N1601="základní",J1601,0)</f>
        <v>0</v>
      </c>
      <c r="BF1601" s="220">
        <f>IF(N1601="snížená",J1601,0)</f>
        <v>0</v>
      </c>
      <c r="BG1601" s="220">
        <f>IF(N1601="zákl. přenesená",J1601,0)</f>
        <v>0</v>
      </c>
      <c r="BH1601" s="220">
        <f>IF(N1601="sníž. přenesená",J1601,0)</f>
        <v>0</v>
      </c>
      <c r="BI1601" s="220">
        <f>IF(N1601="nulová",J1601,0)</f>
        <v>0</v>
      </c>
      <c r="BJ1601" s="25" t="s">
        <v>80</v>
      </c>
      <c r="BK1601" s="220">
        <f>ROUND(I1601*H1601,2)</f>
        <v>0</v>
      </c>
      <c r="BL1601" s="25" t="s">
        <v>502</v>
      </c>
      <c r="BM1601" s="25" t="s">
        <v>6474</v>
      </c>
    </row>
    <row r="1602" spans="2:65" s="1" customFormat="1">
      <c r="B1602" s="42"/>
      <c r="C1602" s="64"/>
      <c r="D1602" s="221" t="s">
        <v>506</v>
      </c>
      <c r="E1602" s="64"/>
      <c r="F1602" s="222" t="s">
        <v>13699</v>
      </c>
      <c r="G1602" s="64"/>
      <c r="H1602" s="64"/>
      <c r="I1602" s="177"/>
      <c r="J1602" s="64"/>
      <c r="K1602" s="64"/>
      <c r="L1602" s="62"/>
      <c r="M1602" s="223"/>
      <c r="N1602" s="43"/>
      <c r="O1602" s="43"/>
      <c r="P1602" s="43"/>
      <c r="Q1602" s="43"/>
      <c r="R1602" s="43"/>
      <c r="S1602" s="43"/>
      <c r="T1602" s="79"/>
      <c r="AT1602" s="25" t="s">
        <v>506</v>
      </c>
      <c r="AU1602" s="25" t="s">
        <v>82</v>
      </c>
    </row>
    <row r="1603" spans="2:65" s="1" customFormat="1" ht="60">
      <c r="B1603" s="42"/>
      <c r="C1603" s="64"/>
      <c r="D1603" s="227" t="s">
        <v>2254</v>
      </c>
      <c r="E1603" s="64"/>
      <c r="F1603" s="273" t="s">
        <v>13700</v>
      </c>
      <c r="G1603" s="64"/>
      <c r="H1603" s="64"/>
      <c r="I1603" s="177"/>
      <c r="J1603" s="64"/>
      <c r="K1603" s="64"/>
      <c r="L1603" s="62"/>
      <c r="M1603" s="223"/>
      <c r="N1603" s="43"/>
      <c r="O1603" s="43"/>
      <c r="P1603" s="43"/>
      <c r="Q1603" s="43"/>
      <c r="R1603" s="43"/>
      <c r="S1603" s="43"/>
      <c r="T1603" s="79"/>
      <c r="AT1603" s="25" t="s">
        <v>2254</v>
      </c>
      <c r="AU1603" s="25" t="s">
        <v>82</v>
      </c>
    </row>
    <row r="1604" spans="2:65" s="1" customFormat="1" ht="16.5" customHeight="1">
      <c r="B1604" s="42"/>
      <c r="C1604" s="209" t="s">
        <v>4180</v>
      </c>
      <c r="D1604" s="209" t="s">
        <v>498</v>
      </c>
      <c r="E1604" s="210" t="s">
        <v>13695</v>
      </c>
      <c r="F1604" s="211" t="s">
        <v>13696</v>
      </c>
      <c r="G1604" s="212" t="s">
        <v>2537</v>
      </c>
      <c r="H1604" s="213">
        <v>3</v>
      </c>
      <c r="I1604" s="214"/>
      <c r="J1604" s="215">
        <f>ROUND(I1604*H1604,2)</f>
        <v>0</v>
      </c>
      <c r="K1604" s="211" t="s">
        <v>23</v>
      </c>
      <c r="L1604" s="62"/>
      <c r="M1604" s="216" t="s">
        <v>23</v>
      </c>
      <c r="N1604" s="217" t="s">
        <v>44</v>
      </c>
      <c r="O1604" s="43"/>
      <c r="P1604" s="218">
        <f>O1604*H1604</f>
        <v>0</v>
      </c>
      <c r="Q1604" s="218">
        <v>0</v>
      </c>
      <c r="R1604" s="218">
        <f>Q1604*H1604</f>
        <v>0</v>
      </c>
      <c r="S1604" s="218">
        <v>0</v>
      </c>
      <c r="T1604" s="219">
        <f>S1604*H1604</f>
        <v>0</v>
      </c>
      <c r="AR1604" s="25" t="s">
        <v>502</v>
      </c>
      <c r="AT1604" s="25" t="s">
        <v>498</v>
      </c>
      <c r="AU1604" s="25" t="s">
        <v>82</v>
      </c>
      <c r="AY1604" s="25" t="s">
        <v>492</v>
      </c>
      <c r="BE1604" s="220">
        <f>IF(N1604="základní",J1604,0)</f>
        <v>0</v>
      </c>
      <c r="BF1604" s="220">
        <f>IF(N1604="snížená",J1604,0)</f>
        <v>0</v>
      </c>
      <c r="BG1604" s="220">
        <f>IF(N1604="zákl. přenesená",J1604,0)</f>
        <v>0</v>
      </c>
      <c r="BH1604" s="220">
        <f>IF(N1604="sníž. přenesená",J1604,0)</f>
        <v>0</v>
      </c>
      <c r="BI1604" s="220">
        <f>IF(N1604="nulová",J1604,0)</f>
        <v>0</v>
      </c>
      <c r="BJ1604" s="25" t="s">
        <v>80</v>
      </c>
      <c r="BK1604" s="220">
        <f>ROUND(I1604*H1604,2)</f>
        <v>0</v>
      </c>
      <c r="BL1604" s="25" t="s">
        <v>502</v>
      </c>
      <c r="BM1604" s="25" t="s">
        <v>6484</v>
      </c>
    </row>
    <row r="1605" spans="2:65" s="1" customFormat="1">
      <c r="B1605" s="42"/>
      <c r="C1605" s="64"/>
      <c r="D1605" s="221" t="s">
        <v>506</v>
      </c>
      <c r="E1605" s="64"/>
      <c r="F1605" s="222" t="s">
        <v>13696</v>
      </c>
      <c r="G1605" s="64"/>
      <c r="H1605" s="64"/>
      <c r="I1605" s="177"/>
      <c r="J1605" s="64"/>
      <c r="K1605" s="64"/>
      <c r="L1605" s="62"/>
      <c r="M1605" s="223"/>
      <c r="N1605" s="43"/>
      <c r="O1605" s="43"/>
      <c r="P1605" s="43"/>
      <c r="Q1605" s="43"/>
      <c r="R1605" s="43"/>
      <c r="S1605" s="43"/>
      <c r="T1605" s="79"/>
      <c r="AT1605" s="25" t="s">
        <v>506</v>
      </c>
      <c r="AU1605" s="25" t="s">
        <v>82</v>
      </c>
    </row>
    <row r="1606" spans="2:65" s="1" customFormat="1" ht="48">
      <c r="B1606" s="42"/>
      <c r="C1606" s="64"/>
      <c r="D1606" s="227" t="s">
        <v>2254</v>
      </c>
      <c r="E1606" s="64"/>
      <c r="F1606" s="273" t="s">
        <v>13697</v>
      </c>
      <c r="G1606" s="64"/>
      <c r="H1606" s="64"/>
      <c r="I1606" s="177"/>
      <c r="J1606" s="64"/>
      <c r="K1606" s="64"/>
      <c r="L1606" s="62"/>
      <c r="M1606" s="223"/>
      <c r="N1606" s="43"/>
      <c r="O1606" s="43"/>
      <c r="P1606" s="43"/>
      <c r="Q1606" s="43"/>
      <c r="R1606" s="43"/>
      <c r="S1606" s="43"/>
      <c r="T1606" s="79"/>
      <c r="AT1606" s="25" t="s">
        <v>2254</v>
      </c>
      <c r="AU1606" s="25" t="s">
        <v>82</v>
      </c>
    </row>
    <row r="1607" spans="2:65" s="1" customFormat="1" ht="16.5" customHeight="1">
      <c r="B1607" s="42"/>
      <c r="C1607" s="209" t="s">
        <v>4185</v>
      </c>
      <c r="D1607" s="209" t="s">
        <v>498</v>
      </c>
      <c r="E1607" s="210" t="s">
        <v>13723</v>
      </c>
      <c r="F1607" s="211" t="s">
        <v>13724</v>
      </c>
      <c r="G1607" s="212" t="s">
        <v>2537</v>
      </c>
      <c r="H1607" s="213">
        <v>3</v>
      </c>
      <c r="I1607" s="214"/>
      <c r="J1607" s="215">
        <f>ROUND(I1607*H1607,2)</f>
        <v>0</v>
      </c>
      <c r="K1607" s="211" t="s">
        <v>23</v>
      </c>
      <c r="L1607" s="62"/>
      <c r="M1607" s="216" t="s">
        <v>23</v>
      </c>
      <c r="N1607" s="217" t="s">
        <v>44</v>
      </c>
      <c r="O1607" s="43"/>
      <c r="P1607" s="218">
        <f>O1607*H1607</f>
        <v>0</v>
      </c>
      <c r="Q1607" s="218">
        <v>0</v>
      </c>
      <c r="R1607" s="218">
        <f>Q1607*H1607</f>
        <v>0</v>
      </c>
      <c r="S1607" s="218">
        <v>0</v>
      </c>
      <c r="T1607" s="219">
        <f>S1607*H1607</f>
        <v>0</v>
      </c>
      <c r="AR1607" s="25" t="s">
        <v>502</v>
      </c>
      <c r="AT1607" s="25" t="s">
        <v>498</v>
      </c>
      <c r="AU1607" s="25" t="s">
        <v>82</v>
      </c>
      <c r="AY1607" s="25" t="s">
        <v>492</v>
      </c>
      <c r="BE1607" s="220">
        <f>IF(N1607="základní",J1607,0)</f>
        <v>0</v>
      </c>
      <c r="BF1607" s="220">
        <f>IF(N1607="snížená",J1607,0)</f>
        <v>0</v>
      </c>
      <c r="BG1607" s="220">
        <f>IF(N1607="zákl. přenesená",J1607,0)</f>
        <v>0</v>
      </c>
      <c r="BH1607" s="220">
        <f>IF(N1607="sníž. přenesená",J1607,0)</f>
        <v>0</v>
      </c>
      <c r="BI1607" s="220">
        <f>IF(N1607="nulová",J1607,0)</f>
        <v>0</v>
      </c>
      <c r="BJ1607" s="25" t="s">
        <v>80</v>
      </c>
      <c r="BK1607" s="220">
        <f>ROUND(I1607*H1607,2)</f>
        <v>0</v>
      </c>
      <c r="BL1607" s="25" t="s">
        <v>502</v>
      </c>
      <c r="BM1607" s="25" t="s">
        <v>6496</v>
      </c>
    </row>
    <row r="1608" spans="2:65" s="1" customFormat="1">
      <c r="B1608" s="42"/>
      <c r="C1608" s="64"/>
      <c r="D1608" s="221" t="s">
        <v>506</v>
      </c>
      <c r="E1608" s="64"/>
      <c r="F1608" s="222" t="s">
        <v>13724</v>
      </c>
      <c r="G1608" s="64"/>
      <c r="H1608" s="64"/>
      <c r="I1608" s="177"/>
      <c r="J1608" s="64"/>
      <c r="K1608" s="64"/>
      <c r="L1608" s="62"/>
      <c r="M1608" s="223"/>
      <c r="N1608" s="43"/>
      <c r="O1608" s="43"/>
      <c r="P1608" s="43"/>
      <c r="Q1608" s="43"/>
      <c r="R1608" s="43"/>
      <c r="S1608" s="43"/>
      <c r="T1608" s="79"/>
      <c r="AT1608" s="25" t="s">
        <v>506</v>
      </c>
      <c r="AU1608" s="25" t="s">
        <v>82</v>
      </c>
    </row>
    <row r="1609" spans="2:65" s="1" customFormat="1" ht="60">
      <c r="B1609" s="42"/>
      <c r="C1609" s="64"/>
      <c r="D1609" s="227" t="s">
        <v>2254</v>
      </c>
      <c r="E1609" s="64"/>
      <c r="F1609" s="273" t="s">
        <v>13725</v>
      </c>
      <c r="G1609" s="64"/>
      <c r="H1609" s="64"/>
      <c r="I1609" s="177"/>
      <c r="J1609" s="64"/>
      <c r="K1609" s="64"/>
      <c r="L1609" s="62"/>
      <c r="M1609" s="223"/>
      <c r="N1609" s="43"/>
      <c r="O1609" s="43"/>
      <c r="P1609" s="43"/>
      <c r="Q1609" s="43"/>
      <c r="R1609" s="43"/>
      <c r="S1609" s="43"/>
      <c r="T1609" s="79"/>
      <c r="AT1609" s="25" t="s">
        <v>2254</v>
      </c>
      <c r="AU1609" s="25" t="s">
        <v>82</v>
      </c>
    </row>
    <row r="1610" spans="2:65" s="1" customFormat="1" ht="16.5" customHeight="1">
      <c r="B1610" s="42"/>
      <c r="C1610" s="209" t="s">
        <v>4190</v>
      </c>
      <c r="D1610" s="209" t="s">
        <v>498</v>
      </c>
      <c r="E1610" s="210" t="s">
        <v>13627</v>
      </c>
      <c r="F1610" s="211" t="s">
        <v>13628</v>
      </c>
      <c r="G1610" s="212" t="s">
        <v>2537</v>
      </c>
      <c r="H1610" s="213">
        <v>1</v>
      </c>
      <c r="I1610" s="214"/>
      <c r="J1610" s="215">
        <f>ROUND(I1610*H1610,2)</f>
        <v>0</v>
      </c>
      <c r="K1610" s="211" t="s">
        <v>23</v>
      </c>
      <c r="L1610" s="62"/>
      <c r="M1610" s="216" t="s">
        <v>23</v>
      </c>
      <c r="N1610" s="217" t="s">
        <v>44</v>
      </c>
      <c r="O1610" s="43"/>
      <c r="P1610" s="218">
        <f>O1610*H1610</f>
        <v>0</v>
      </c>
      <c r="Q1610" s="218">
        <v>0</v>
      </c>
      <c r="R1610" s="218">
        <f>Q1610*H1610</f>
        <v>0</v>
      </c>
      <c r="S1610" s="218">
        <v>0</v>
      </c>
      <c r="T1610" s="219">
        <f>S1610*H1610</f>
        <v>0</v>
      </c>
      <c r="AR1610" s="25" t="s">
        <v>502</v>
      </c>
      <c r="AT1610" s="25" t="s">
        <v>498</v>
      </c>
      <c r="AU1610" s="25" t="s">
        <v>82</v>
      </c>
      <c r="AY1610" s="25" t="s">
        <v>492</v>
      </c>
      <c r="BE1610" s="220">
        <f>IF(N1610="základní",J1610,0)</f>
        <v>0</v>
      </c>
      <c r="BF1610" s="220">
        <f>IF(N1610="snížená",J1610,0)</f>
        <v>0</v>
      </c>
      <c r="BG1610" s="220">
        <f>IF(N1610="zákl. přenesená",J1610,0)</f>
        <v>0</v>
      </c>
      <c r="BH1610" s="220">
        <f>IF(N1610="sníž. přenesená",J1610,0)</f>
        <v>0</v>
      </c>
      <c r="BI1610" s="220">
        <f>IF(N1610="nulová",J1610,0)</f>
        <v>0</v>
      </c>
      <c r="BJ1610" s="25" t="s">
        <v>80</v>
      </c>
      <c r="BK1610" s="220">
        <f>ROUND(I1610*H1610,2)</f>
        <v>0</v>
      </c>
      <c r="BL1610" s="25" t="s">
        <v>502</v>
      </c>
      <c r="BM1610" s="25" t="s">
        <v>6504</v>
      </c>
    </row>
    <row r="1611" spans="2:65" s="1" customFormat="1">
      <c r="B1611" s="42"/>
      <c r="C1611" s="64"/>
      <c r="D1611" s="221" t="s">
        <v>506</v>
      </c>
      <c r="E1611" s="64"/>
      <c r="F1611" s="222" t="s">
        <v>13628</v>
      </c>
      <c r="G1611" s="64"/>
      <c r="H1611" s="64"/>
      <c r="I1611" s="177"/>
      <c r="J1611" s="64"/>
      <c r="K1611" s="64"/>
      <c r="L1611" s="62"/>
      <c r="M1611" s="223"/>
      <c r="N1611" s="43"/>
      <c r="O1611" s="43"/>
      <c r="P1611" s="43"/>
      <c r="Q1611" s="43"/>
      <c r="R1611" s="43"/>
      <c r="S1611" s="43"/>
      <c r="T1611" s="79"/>
      <c r="AT1611" s="25" t="s">
        <v>506</v>
      </c>
      <c r="AU1611" s="25" t="s">
        <v>82</v>
      </c>
    </row>
    <row r="1612" spans="2:65" s="1" customFormat="1" ht="60">
      <c r="B1612" s="42"/>
      <c r="C1612" s="64"/>
      <c r="D1612" s="227" t="s">
        <v>2254</v>
      </c>
      <c r="E1612" s="64"/>
      <c r="F1612" s="273" t="s">
        <v>13629</v>
      </c>
      <c r="G1612" s="64"/>
      <c r="H1612" s="64"/>
      <c r="I1612" s="177"/>
      <c r="J1612" s="64"/>
      <c r="K1612" s="64"/>
      <c r="L1612" s="62"/>
      <c r="M1612" s="223"/>
      <c r="N1612" s="43"/>
      <c r="O1612" s="43"/>
      <c r="P1612" s="43"/>
      <c r="Q1612" s="43"/>
      <c r="R1612" s="43"/>
      <c r="S1612" s="43"/>
      <c r="T1612" s="79"/>
      <c r="AT1612" s="25" t="s">
        <v>2254</v>
      </c>
      <c r="AU1612" s="25" t="s">
        <v>82</v>
      </c>
    </row>
    <row r="1613" spans="2:65" s="1" customFormat="1" ht="16.5" customHeight="1">
      <c r="B1613" s="42"/>
      <c r="C1613" s="209" t="s">
        <v>4195</v>
      </c>
      <c r="D1613" s="209" t="s">
        <v>498</v>
      </c>
      <c r="E1613" s="210" t="s">
        <v>13726</v>
      </c>
      <c r="F1613" s="211" t="s">
        <v>13727</v>
      </c>
      <c r="G1613" s="212" t="s">
        <v>2537</v>
      </c>
      <c r="H1613" s="213">
        <v>1</v>
      </c>
      <c r="I1613" s="214"/>
      <c r="J1613" s="215">
        <f>ROUND(I1613*H1613,2)</f>
        <v>0</v>
      </c>
      <c r="K1613" s="211" t="s">
        <v>23</v>
      </c>
      <c r="L1613" s="62"/>
      <c r="M1613" s="216" t="s">
        <v>23</v>
      </c>
      <c r="N1613" s="217" t="s">
        <v>44</v>
      </c>
      <c r="O1613" s="43"/>
      <c r="P1613" s="218">
        <f>O1613*H1613</f>
        <v>0</v>
      </c>
      <c r="Q1613" s="218">
        <v>0</v>
      </c>
      <c r="R1613" s="218">
        <f>Q1613*H1613</f>
        <v>0</v>
      </c>
      <c r="S1613" s="218">
        <v>0</v>
      </c>
      <c r="T1613" s="219">
        <f>S1613*H1613</f>
        <v>0</v>
      </c>
      <c r="AR1613" s="25" t="s">
        <v>502</v>
      </c>
      <c r="AT1613" s="25" t="s">
        <v>498</v>
      </c>
      <c r="AU1613" s="25" t="s">
        <v>82</v>
      </c>
      <c r="AY1613" s="25" t="s">
        <v>492</v>
      </c>
      <c r="BE1613" s="220">
        <f>IF(N1613="základní",J1613,0)</f>
        <v>0</v>
      </c>
      <c r="BF1613" s="220">
        <f>IF(N1613="snížená",J1613,0)</f>
        <v>0</v>
      </c>
      <c r="BG1613" s="220">
        <f>IF(N1613="zákl. přenesená",J1613,0)</f>
        <v>0</v>
      </c>
      <c r="BH1613" s="220">
        <f>IF(N1613="sníž. přenesená",J1613,0)</f>
        <v>0</v>
      </c>
      <c r="BI1613" s="220">
        <f>IF(N1613="nulová",J1613,0)</f>
        <v>0</v>
      </c>
      <c r="BJ1613" s="25" t="s">
        <v>80</v>
      </c>
      <c r="BK1613" s="220">
        <f>ROUND(I1613*H1613,2)</f>
        <v>0</v>
      </c>
      <c r="BL1613" s="25" t="s">
        <v>502</v>
      </c>
      <c r="BM1613" s="25" t="s">
        <v>6512</v>
      </c>
    </row>
    <row r="1614" spans="2:65" s="1" customFormat="1">
      <c r="B1614" s="42"/>
      <c r="C1614" s="64"/>
      <c r="D1614" s="221" t="s">
        <v>506</v>
      </c>
      <c r="E1614" s="64"/>
      <c r="F1614" s="222" t="s">
        <v>13727</v>
      </c>
      <c r="G1614" s="64"/>
      <c r="H1614" s="64"/>
      <c r="I1614" s="177"/>
      <c r="J1614" s="64"/>
      <c r="K1614" s="64"/>
      <c r="L1614" s="62"/>
      <c r="M1614" s="223"/>
      <c r="N1614" s="43"/>
      <c r="O1614" s="43"/>
      <c r="P1614" s="43"/>
      <c r="Q1614" s="43"/>
      <c r="R1614" s="43"/>
      <c r="S1614" s="43"/>
      <c r="T1614" s="79"/>
      <c r="AT1614" s="25" t="s">
        <v>506</v>
      </c>
      <c r="AU1614" s="25" t="s">
        <v>82</v>
      </c>
    </row>
    <row r="1615" spans="2:65" s="1" customFormat="1" ht="36">
      <c r="B1615" s="42"/>
      <c r="C1615" s="64"/>
      <c r="D1615" s="227" t="s">
        <v>2254</v>
      </c>
      <c r="E1615" s="64"/>
      <c r="F1615" s="273" t="s">
        <v>13728</v>
      </c>
      <c r="G1615" s="64"/>
      <c r="H1615" s="64"/>
      <c r="I1615" s="177"/>
      <c r="J1615" s="64"/>
      <c r="K1615" s="64"/>
      <c r="L1615" s="62"/>
      <c r="M1615" s="223"/>
      <c r="N1615" s="43"/>
      <c r="O1615" s="43"/>
      <c r="P1615" s="43"/>
      <c r="Q1615" s="43"/>
      <c r="R1615" s="43"/>
      <c r="S1615" s="43"/>
      <c r="T1615" s="79"/>
      <c r="AT1615" s="25" t="s">
        <v>2254</v>
      </c>
      <c r="AU1615" s="25" t="s">
        <v>82</v>
      </c>
    </row>
    <row r="1616" spans="2:65" s="1" customFormat="1" ht="16.5" customHeight="1">
      <c r="B1616" s="42"/>
      <c r="C1616" s="209" t="s">
        <v>4200</v>
      </c>
      <c r="D1616" s="209" t="s">
        <v>498</v>
      </c>
      <c r="E1616" s="210" t="s">
        <v>13729</v>
      </c>
      <c r="F1616" s="211" t="s">
        <v>13730</v>
      </c>
      <c r="G1616" s="212" t="s">
        <v>2537</v>
      </c>
      <c r="H1616" s="213">
        <v>1</v>
      </c>
      <c r="I1616" s="214"/>
      <c r="J1616" s="215">
        <f>ROUND(I1616*H1616,2)</f>
        <v>0</v>
      </c>
      <c r="K1616" s="211" t="s">
        <v>23</v>
      </c>
      <c r="L1616" s="62"/>
      <c r="M1616" s="216" t="s">
        <v>23</v>
      </c>
      <c r="N1616" s="217" t="s">
        <v>44</v>
      </c>
      <c r="O1616" s="43"/>
      <c r="P1616" s="218">
        <f>O1616*H1616</f>
        <v>0</v>
      </c>
      <c r="Q1616" s="218">
        <v>0</v>
      </c>
      <c r="R1616" s="218">
        <f>Q1616*H1616</f>
        <v>0</v>
      </c>
      <c r="S1616" s="218">
        <v>0</v>
      </c>
      <c r="T1616" s="219">
        <f>S1616*H1616</f>
        <v>0</v>
      </c>
      <c r="AR1616" s="25" t="s">
        <v>502</v>
      </c>
      <c r="AT1616" s="25" t="s">
        <v>498</v>
      </c>
      <c r="AU1616" s="25" t="s">
        <v>82</v>
      </c>
      <c r="AY1616" s="25" t="s">
        <v>492</v>
      </c>
      <c r="BE1616" s="220">
        <f>IF(N1616="základní",J1616,0)</f>
        <v>0</v>
      </c>
      <c r="BF1616" s="220">
        <f>IF(N1616="snížená",J1616,0)</f>
        <v>0</v>
      </c>
      <c r="BG1616" s="220">
        <f>IF(N1616="zákl. přenesená",J1616,0)</f>
        <v>0</v>
      </c>
      <c r="BH1616" s="220">
        <f>IF(N1616="sníž. přenesená",J1616,0)</f>
        <v>0</v>
      </c>
      <c r="BI1616" s="220">
        <f>IF(N1616="nulová",J1616,0)</f>
        <v>0</v>
      </c>
      <c r="BJ1616" s="25" t="s">
        <v>80</v>
      </c>
      <c r="BK1616" s="220">
        <f>ROUND(I1616*H1616,2)</f>
        <v>0</v>
      </c>
      <c r="BL1616" s="25" t="s">
        <v>502</v>
      </c>
      <c r="BM1616" s="25" t="s">
        <v>6524</v>
      </c>
    </row>
    <row r="1617" spans="2:65" s="1" customFormat="1">
      <c r="B1617" s="42"/>
      <c r="C1617" s="64"/>
      <c r="D1617" s="221" t="s">
        <v>506</v>
      </c>
      <c r="E1617" s="64"/>
      <c r="F1617" s="222" t="s">
        <v>13730</v>
      </c>
      <c r="G1617" s="64"/>
      <c r="H1617" s="64"/>
      <c r="I1617" s="177"/>
      <c r="J1617" s="64"/>
      <c r="K1617" s="64"/>
      <c r="L1617" s="62"/>
      <c r="M1617" s="223"/>
      <c r="N1617" s="43"/>
      <c r="O1617" s="43"/>
      <c r="P1617" s="43"/>
      <c r="Q1617" s="43"/>
      <c r="R1617" s="43"/>
      <c r="S1617" s="43"/>
      <c r="T1617" s="79"/>
      <c r="AT1617" s="25" t="s">
        <v>506</v>
      </c>
      <c r="AU1617" s="25" t="s">
        <v>82</v>
      </c>
    </row>
    <row r="1618" spans="2:65" s="1" customFormat="1" ht="36">
      <c r="B1618" s="42"/>
      <c r="C1618" s="64"/>
      <c r="D1618" s="227" t="s">
        <v>2254</v>
      </c>
      <c r="E1618" s="64"/>
      <c r="F1618" s="273" t="s">
        <v>13731</v>
      </c>
      <c r="G1618" s="64"/>
      <c r="H1618" s="64"/>
      <c r="I1618" s="177"/>
      <c r="J1618" s="64"/>
      <c r="K1618" s="64"/>
      <c r="L1618" s="62"/>
      <c r="M1618" s="223"/>
      <c r="N1618" s="43"/>
      <c r="O1618" s="43"/>
      <c r="P1618" s="43"/>
      <c r="Q1618" s="43"/>
      <c r="R1618" s="43"/>
      <c r="S1618" s="43"/>
      <c r="T1618" s="79"/>
      <c r="AT1618" s="25" t="s">
        <v>2254</v>
      </c>
      <c r="AU1618" s="25" t="s">
        <v>82</v>
      </c>
    </row>
    <row r="1619" spans="2:65" s="1" customFormat="1" ht="16.5" customHeight="1">
      <c r="B1619" s="42"/>
      <c r="C1619" s="209" t="s">
        <v>4205</v>
      </c>
      <c r="D1619" s="209" t="s">
        <v>498</v>
      </c>
      <c r="E1619" s="210" t="s">
        <v>13630</v>
      </c>
      <c r="F1619" s="211" t="s">
        <v>13631</v>
      </c>
      <c r="G1619" s="212" t="s">
        <v>13632</v>
      </c>
      <c r="H1619" s="213">
        <v>1</v>
      </c>
      <c r="I1619" s="214"/>
      <c r="J1619" s="215">
        <f>ROUND(I1619*H1619,2)</f>
        <v>0</v>
      </c>
      <c r="K1619" s="211" t="s">
        <v>23</v>
      </c>
      <c r="L1619" s="62"/>
      <c r="M1619" s="216" t="s">
        <v>23</v>
      </c>
      <c r="N1619" s="217" t="s">
        <v>44</v>
      </c>
      <c r="O1619" s="43"/>
      <c r="P1619" s="218">
        <f>O1619*H1619</f>
        <v>0</v>
      </c>
      <c r="Q1619" s="218">
        <v>0</v>
      </c>
      <c r="R1619" s="218">
        <f>Q1619*H1619</f>
        <v>0</v>
      </c>
      <c r="S1619" s="218">
        <v>0</v>
      </c>
      <c r="T1619" s="219">
        <f>S1619*H1619</f>
        <v>0</v>
      </c>
      <c r="AR1619" s="25" t="s">
        <v>502</v>
      </c>
      <c r="AT1619" s="25" t="s">
        <v>498</v>
      </c>
      <c r="AU1619" s="25" t="s">
        <v>82</v>
      </c>
      <c r="AY1619" s="25" t="s">
        <v>492</v>
      </c>
      <c r="BE1619" s="220">
        <f>IF(N1619="základní",J1619,0)</f>
        <v>0</v>
      </c>
      <c r="BF1619" s="220">
        <f>IF(N1619="snížená",J1619,0)</f>
        <v>0</v>
      </c>
      <c r="BG1619" s="220">
        <f>IF(N1619="zákl. přenesená",J1619,0)</f>
        <v>0</v>
      </c>
      <c r="BH1619" s="220">
        <f>IF(N1619="sníž. přenesená",J1619,0)</f>
        <v>0</v>
      </c>
      <c r="BI1619" s="220">
        <f>IF(N1619="nulová",J1619,0)</f>
        <v>0</v>
      </c>
      <c r="BJ1619" s="25" t="s">
        <v>80</v>
      </c>
      <c r="BK1619" s="220">
        <f>ROUND(I1619*H1619,2)</f>
        <v>0</v>
      </c>
      <c r="BL1619" s="25" t="s">
        <v>502</v>
      </c>
      <c r="BM1619" s="25" t="s">
        <v>6533</v>
      </c>
    </row>
    <row r="1620" spans="2:65" s="1" customFormat="1">
      <c r="B1620" s="42"/>
      <c r="C1620" s="64"/>
      <c r="D1620" s="221" t="s">
        <v>506</v>
      </c>
      <c r="E1620" s="64"/>
      <c r="F1620" s="222" t="s">
        <v>13631</v>
      </c>
      <c r="G1620" s="64"/>
      <c r="H1620" s="64"/>
      <c r="I1620" s="177"/>
      <c r="J1620" s="64"/>
      <c r="K1620" s="64"/>
      <c r="L1620" s="62"/>
      <c r="M1620" s="223"/>
      <c r="N1620" s="43"/>
      <c r="O1620" s="43"/>
      <c r="P1620" s="43"/>
      <c r="Q1620" s="43"/>
      <c r="R1620" s="43"/>
      <c r="S1620" s="43"/>
      <c r="T1620" s="79"/>
      <c r="AT1620" s="25" t="s">
        <v>506</v>
      </c>
      <c r="AU1620" s="25" t="s">
        <v>82</v>
      </c>
    </row>
    <row r="1621" spans="2:65" s="1" customFormat="1" ht="36">
      <c r="B1621" s="42"/>
      <c r="C1621" s="64"/>
      <c r="D1621" s="227" t="s">
        <v>2254</v>
      </c>
      <c r="E1621" s="64"/>
      <c r="F1621" s="273" t="s">
        <v>13633</v>
      </c>
      <c r="G1621" s="64"/>
      <c r="H1621" s="64"/>
      <c r="I1621" s="177"/>
      <c r="J1621" s="64"/>
      <c r="K1621" s="64"/>
      <c r="L1621" s="62"/>
      <c r="M1621" s="223"/>
      <c r="N1621" s="43"/>
      <c r="O1621" s="43"/>
      <c r="P1621" s="43"/>
      <c r="Q1621" s="43"/>
      <c r="R1621" s="43"/>
      <c r="S1621" s="43"/>
      <c r="T1621" s="79"/>
      <c r="AT1621" s="25" t="s">
        <v>2254</v>
      </c>
      <c r="AU1621" s="25" t="s">
        <v>82</v>
      </c>
    </row>
    <row r="1622" spans="2:65" s="1" customFormat="1" ht="16.5" customHeight="1">
      <c r="B1622" s="42"/>
      <c r="C1622" s="209" t="s">
        <v>4210</v>
      </c>
      <c r="D1622" s="209" t="s">
        <v>498</v>
      </c>
      <c r="E1622" s="210" t="s">
        <v>13732</v>
      </c>
      <c r="F1622" s="211" t="s">
        <v>13733</v>
      </c>
      <c r="G1622" s="212" t="s">
        <v>2537</v>
      </c>
      <c r="H1622" s="213">
        <v>1</v>
      </c>
      <c r="I1622" s="214"/>
      <c r="J1622" s="215">
        <f>ROUND(I1622*H1622,2)</f>
        <v>0</v>
      </c>
      <c r="K1622" s="211" t="s">
        <v>23</v>
      </c>
      <c r="L1622" s="62"/>
      <c r="M1622" s="216" t="s">
        <v>23</v>
      </c>
      <c r="N1622" s="217" t="s">
        <v>44</v>
      </c>
      <c r="O1622" s="43"/>
      <c r="P1622" s="218">
        <f>O1622*H1622</f>
        <v>0</v>
      </c>
      <c r="Q1622" s="218">
        <v>0</v>
      </c>
      <c r="R1622" s="218">
        <f>Q1622*H1622</f>
        <v>0</v>
      </c>
      <c r="S1622" s="218">
        <v>0</v>
      </c>
      <c r="T1622" s="219">
        <f>S1622*H1622</f>
        <v>0</v>
      </c>
      <c r="AR1622" s="25" t="s">
        <v>502</v>
      </c>
      <c r="AT1622" s="25" t="s">
        <v>498</v>
      </c>
      <c r="AU1622" s="25" t="s">
        <v>82</v>
      </c>
      <c r="AY1622" s="25" t="s">
        <v>492</v>
      </c>
      <c r="BE1622" s="220">
        <f>IF(N1622="základní",J1622,0)</f>
        <v>0</v>
      </c>
      <c r="BF1622" s="220">
        <f>IF(N1622="snížená",J1622,0)</f>
        <v>0</v>
      </c>
      <c r="BG1622" s="220">
        <f>IF(N1622="zákl. přenesená",J1622,0)</f>
        <v>0</v>
      </c>
      <c r="BH1622" s="220">
        <f>IF(N1622="sníž. přenesená",J1622,0)</f>
        <v>0</v>
      </c>
      <c r="BI1622" s="220">
        <f>IF(N1622="nulová",J1622,0)</f>
        <v>0</v>
      </c>
      <c r="BJ1622" s="25" t="s">
        <v>80</v>
      </c>
      <c r="BK1622" s="220">
        <f>ROUND(I1622*H1622,2)</f>
        <v>0</v>
      </c>
      <c r="BL1622" s="25" t="s">
        <v>502</v>
      </c>
      <c r="BM1622" s="25" t="s">
        <v>6544</v>
      </c>
    </row>
    <row r="1623" spans="2:65" s="1" customFormat="1">
      <c r="B1623" s="42"/>
      <c r="C1623" s="64"/>
      <c r="D1623" s="221" t="s">
        <v>506</v>
      </c>
      <c r="E1623" s="64"/>
      <c r="F1623" s="222" t="s">
        <v>13733</v>
      </c>
      <c r="G1623" s="64"/>
      <c r="H1623" s="64"/>
      <c r="I1623" s="177"/>
      <c r="J1623" s="64"/>
      <c r="K1623" s="64"/>
      <c r="L1623" s="62"/>
      <c r="M1623" s="223"/>
      <c r="N1623" s="43"/>
      <c r="O1623" s="43"/>
      <c r="P1623" s="43"/>
      <c r="Q1623" s="43"/>
      <c r="R1623" s="43"/>
      <c r="S1623" s="43"/>
      <c r="T1623" s="79"/>
      <c r="AT1623" s="25" t="s">
        <v>506</v>
      </c>
      <c r="AU1623" s="25" t="s">
        <v>82</v>
      </c>
    </row>
    <row r="1624" spans="2:65" s="1" customFormat="1" ht="36">
      <c r="B1624" s="42"/>
      <c r="C1624" s="64"/>
      <c r="D1624" s="227" t="s">
        <v>2254</v>
      </c>
      <c r="E1624" s="64"/>
      <c r="F1624" s="273" t="s">
        <v>13734</v>
      </c>
      <c r="G1624" s="64"/>
      <c r="H1624" s="64"/>
      <c r="I1624" s="177"/>
      <c r="J1624" s="64"/>
      <c r="K1624" s="64"/>
      <c r="L1624" s="62"/>
      <c r="M1624" s="223"/>
      <c r="N1624" s="43"/>
      <c r="O1624" s="43"/>
      <c r="P1624" s="43"/>
      <c r="Q1624" s="43"/>
      <c r="R1624" s="43"/>
      <c r="S1624" s="43"/>
      <c r="T1624" s="79"/>
      <c r="AT1624" s="25" t="s">
        <v>2254</v>
      </c>
      <c r="AU1624" s="25" t="s">
        <v>82</v>
      </c>
    </row>
    <row r="1625" spans="2:65" s="1" customFormat="1" ht="16.5" customHeight="1">
      <c r="B1625" s="42"/>
      <c r="C1625" s="209" t="s">
        <v>4215</v>
      </c>
      <c r="D1625" s="209" t="s">
        <v>498</v>
      </c>
      <c r="E1625" s="210" t="s">
        <v>13634</v>
      </c>
      <c r="F1625" s="211" t="s">
        <v>13635</v>
      </c>
      <c r="G1625" s="212" t="s">
        <v>2537</v>
      </c>
      <c r="H1625" s="213">
        <v>1</v>
      </c>
      <c r="I1625" s="214"/>
      <c r="J1625" s="215">
        <f>ROUND(I1625*H1625,2)</f>
        <v>0</v>
      </c>
      <c r="K1625" s="211" t="s">
        <v>23</v>
      </c>
      <c r="L1625" s="62"/>
      <c r="M1625" s="216" t="s">
        <v>23</v>
      </c>
      <c r="N1625" s="217" t="s">
        <v>44</v>
      </c>
      <c r="O1625" s="43"/>
      <c r="P1625" s="218">
        <f>O1625*H1625</f>
        <v>0</v>
      </c>
      <c r="Q1625" s="218">
        <v>0</v>
      </c>
      <c r="R1625" s="218">
        <f>Q1625*H1625</f>
        <v>0</v>
      </c>
      <c r="S1625" s="218">
        <v>0</v>
      </c>
      <c r="T1625" s="219">
        <f>S1625*H1625</f>
        <v>0</v>
      </c>
      <c r="AR1625" s="25" t="s">
        <v>502</v>
      </c>
      <c r="AT1625" s="25" t="s">
        <v>498</v>
      </c>
      <c r="AU1625" s="25" t="s">
        <v>82</v>
      </c>
      <c r="AY1625" s="25" t="s">
        <v>492</v>
      </c>
      <c r="BE1625" s="220">
        <f>IF(N1625="základní",J1625,0)</f>
        <v>0</v>
      </c>
      <c r="BF1625" s="220">
        <f>IF(N1625="snížená",J1625,0)</f>
        <v>0</v>
      </c>
      <c r="BG1625" s="220">
        <f>IF(N1625="zákl. přenesená",J1625,0)</f>
        <v>0</v>
      </c>
      <c r="BH1625" s="220">
        <f>IF(N1625="sníž. přenesená",J1625,0)</f>
        <v>0</v>
      </c>
      <c r="BI1625" s="220">
        <f>IF(N1625="nulová",J1625,0)</f>
        <v>0</v>
      </c>
      <c r="BJ1625" s="25" t="s">
        <v>80</v>
      </c>
      <c r="BK1625" s="220">
        <f>ROUND(I1625*H1625,2)</f>
        <v>0</v>
      </c>
      <c r="BL1625" s="25" t="s">
        <v>502</v>
      </c>
      <c r="BM1625" s="25" t="s">
        <v>6552</v>
      </c>
    </row>
    <row r="1626" spans="2:65" s="1" customFormat="1">
      <c r="B1626" s="42"/>
      <c r="C1626" s="64"/>
      <c r="D1626" s="221" t="s">
        <v>506</v>
      </c>
      <c r="E1626" s="64"/>
      <c r="F1626" s="222" t="s">
        <v>13635</v>
      </c>
      <c r="G1626" s="64"/>
      <c r="H1626" s="64"/>
      <c r="I1626" s="177"/>
      <c r="J1626" s="64"/>
      <c r="K1626" s="64"/>
      <c r="L1626" s="62"/>
      <c r="M1626" s="223"/>
      <c r="N1626" s="43"/>
      <c r="O1626" s="43"/>
      <c r="P1626" s="43"/>
      <c r="Q1626" s="43"/>
      <c r="R1626" s="43"/>
      <c r="S1626" s="43"/>
      <c r="T1626" s="79"/>
      <c r="AT1626" s="25" t="s">
        <v>506</v>
      </c>
      <c r="AU1626" s="25" t="s">
        <v>82</v>
      </c>
    </row>
    <row r="1627" spans="2:65" s="1" customFormat="1" ht="60">
      <c r="B1627" s="42"/>
      <c r="C1627" s="64"/>
      <c r="D1627" s="227" t="s">
        <v>2254</v>
      </c>
      <c r="E1627" s="64"/>
      <c r="F1627" s="273" t="s">
        <v>13636</v>
      </c>
      <c r="G1627" s="64"/>
      <c r="H1627" s="64"/>
      <c r="I1627" s="177"/>
      <c r="J1627" s="64"/>
      <c r="K1627" s="64"/>
      <c r="L1627" s="62"/>
      <c r="M1627" s="223"/>
      <c r="N1627" s="43"/>
      <c r="O1627" s="43"/>
      <c r="P1627" s="43"/>
      <c r="Q1627" s="43"/>
      <c r="R1627" s="43"/>
      <c r="S1627" s="43"/>
      <c r="T1627" s="79"/>
      <c r="AT1627" s="25" t="s">
        <v>2254</v>
      </c>
      <c r="AU1627" s="25" t="s">
        <v>82</v>
      </c>
    </row>
    <row r="1628" spans="2:65" s="1" customFormat="1" ht="16.5" customHeight="1">
      <c r="B1628" s="42"/>
      <c r="C1628" s="209" t="s">
        <v>4220</v>
      </c>
      <c r="D1628" s="209" t="s">
        <v>498</v>
      </c>
      <c r="E1628" s="210" t="s">
        <v>13735</v>
      </c>
      <c r="F1628" s="211" t="s">
        <v>13736</v>
      </c>
      <c r="G1628" s="212" t="s">
        <v>2537</v>
      </c>
      <c r="H1628" s="213">
        <v>1</v>
      </c>
      <c r="I1628" s="214"/>
      <c r="J1628" s="215">
        <f>ROUND(I1628*H1628,2)</f>
        <v>0</v>
      </c>
      <c r="K1628" s="211" t="s">
        <v>23</v>
      </c>
      <c r="L1628" s="62"/>
      <c r="M1628" s="216" t="s">
        <v>23</v>
      </c>
      <c r="N1628" s="217" t="s">
        <v>44</v>
      </c>
      <c r="O1628" s="43"/>
      <c r="P1628" s="218">
        <f>O1628*H1628</f>
        <v>0</v>
      </c>
      <c r="Q1628" s="218">
        <v>0</v>
      </c>
      <c r="R1628" s="218">
        <f>Q1628*H1628</f>
        <v>0</v>
      </c>
      <c r="S1628" s="218">
        <v>0</v>
      </c>
      <c r="T1628" s="219">
        <f>S1628*H1628</f>
        <v>0</v>
      </c>
      <c r="AR1628" s="25" t="s">
        <v>502</v>
      </c>
      <c r="AT1628" s="25" t="s">
        <v>498</v>
      </c>
      <c r="AU1628" s="25" t="s">
        <v>82</v>
      </c>
      <c r="AY1628" s="25" t="s">
        <v>492</v>
      </c>
      <c r="BE1628" s="220">
        <f>IF(N1628="základní",J1628,0)</f>
        <v>0</v>
      </c>
      <c r="BF1628" s="220">
        <f>IF(N1628="snížená",J1628,0)</f>
        <v>0</v>
      </c>
      <c r="BG1628" s="220">
        <f>IF(N1628="zákl. přenesená",J1628,0)</f>
        <v>0</v>
      </c>
      <c r="BH1628" s="220">
        <f>IF(N1628="sníž. přenesená",J1628,0)</f>
        <v>0</v>
      </c>
      <c r="BI1628" s="220">
        <f>IF(N1628="nulová",J1628,0)</f>
        <v>0</v>
      </c>
      <c r="BJ1628" s="25" t="s">
        <v>80</v>
      </c>
      <c r="BK1628" s="220">
        <f>ROUND(I1628*H1628,2)</f>
        <v>0</v>
      </c>
      <c r="BL1628" s="25" t="s">
        <v>502</v>
      </c>
      <c r="BM1628" s="25" t="s">
        <v>6563</v>
      </c>
    </row>
    <row r="1629" spans="2:65" s="1" customFormat="1">
      <c r="B1629" s="42"/>
      <c r="C1629" s="64"/>
      <c r="D1629" s="221" t="s">
        <v>506</v>
      </c>
      <c r="E1629" s="64"/>
      <c r="F1629" s="222" t="s">
        <v>13736</v>
      </c>
      <c r="G1629" s="64"/>
      <c r="H1629" s="64"/>
      <c r="I1629" s="177"/>
      <c r="J1629" s="64"/>
      <c r="K1629" s="64"/>
      <c r="L1629" s="62"/>
      <c r="M1629" s="223"/>
      <c r="N1629" s="43"/>
      <c r="O1629" s="43"/>
      <c r="P1629" s="43"/>
      <c r="Q1629" s="43"/>
      <c r="R1629" s="43"/>
      <c r="S1629" s="43"/>
      <c r="T1629" s="79"/>
      <c r="AT1629" s="25" t="s">
        <v>506</v>
      </c>
      <c r="AU1629" s="25" t="s">
        <v>82</v>
      </c>
    </row>
    <row r="1630" spans="2:65" s="1" customFormat="1" ht="48">
      <c r="B1630" s="42"/>
      <c r="C1630" s="64"/>
      <c r="D1630" s="227" t="s">
        <v>2254</v>
      </c>
      <c r="E1630" s="64"/>
      <c r="F1630" s="273" t="s">
        <v>13737</v>
      </c>
      <c r="G1630" s="64"/>
      <c r="H1630" s="64"/>
      <c r="I1630" s="177"/>
      <c r="J1630" s="64"/>
      <c r="K1630" s="64"/>
      <c r="L1630" s="62"/>
      <c r="M1630" s="223"/>
      <c r="N1630" s="43"/>
      <c r="O1630" s="43"/>
      <c r="P1630" s="43"/>
      <c r="Q1630" s="43"/>
      <c r="R1630" s="43"/>
      <c r="S1630" s="43"/>
      <c r="T1630" s="79"/>
      <c r="AT1630" s="25" t="s">
        <v>2254</v>
      </c>
      <c r="AU1630" s="25" t="s">
        <v>82</v>
      </c>
    </row>
    <row r="1631" spans="2:65" s="1" customFormat="1" ht="16.5" customHeight="1">
      <c r="B1631" s="42"/>
      <c r="C1631" s="209" t="s">
        <v>4225</v>
      </c>
      <c r="D1631" s="209" t="s">
        <v>498</v>
      </c>
      <c r="E1631" s="210" t="s">
        <v>13738</v>
      </c>
      <c r="F1631" s="211" t="s">
        <v>13739</v>
      </c>
      <c r="G1631" s="212" t="s">
        <v>2537</v>
      </c>
      <c r="H1631" s="213">
        <v>8</v>
      </c>
      <c r="I1631" s="214"/>
      <c r="J1631" s="215">
        <f>ROUND(I1631*H1631,2)</f>
        <v>0</v>
      </c>
      <c r="K1631" s="211" t="s">
        <v>23</v>
      </c>
      <c r="L1631" s="62"/>
      <c r="M1631" s="216" t="s">
        <v>23</v>
      </c>
      <c r="N1631" s="217" t="s">
        <v>44</v>
      </c>
      <c r="O1631" s="43"/>
      <c r="P1631" s="218">
        <f>O1631*H1631</f>
        <v>0</v>
      </c>
      <c r="Q1631" s="218">
        <v>0</v>
      </c>
      <c r="R1631" s="218">
        <f>Q1631*H1631</f>
        <v>0</v>
      </c>
      <c r="S1631" s="218">
        <v>0</v>
      </c>
      <c r="T1631" s="219">
        <f>S1631*H1631</f>
        <v>0</v>
      </c>
      <c r="AR1631" s="25" t="s">
        <v>502</v>
      </c>
      <c r="AT1631" s="25" t="s">
        <v>498</v>
      </c>
      <c r="AU1631" s="25" t="s">
        <v>82</v>
      </c>
      <c r="AY1631" s="25" t="s">
        <v>492</v>
      </c>
      <c r="BE1631" s="220">
        <f>IF(N1631="základní",J1631,0)</f>
        <v>0</v>
      </c>
      <c r="BF1631" s="220">
        <f>IF(N1631="snížená",J1631,0)</f>
        <v>0</v>
      </c>
      <c r="BG1631" s="220">
        <f>IF(N1631="zákl. přenesená",J1631,0)</f>
        <v>0</v>
      </c>
      <c r="BH1631" s="220">
        <f>IF(N1631="sníž. přenesená",J1631,0)</f>
        <v>0</v>
      </c>
      <c r="BI1631" s="220">
        <f>IF(N1631="nulová",J1631,0)</f>
        <v>0</v>
      </c>
      <c r="BJ1631" s="25" t="s">
        <v>80</v>
      </c>
      <c r="BK1631" s="220">
        <f>ROUND(I1631*H1631,2)</f>
        <v>0</v>
      </c>
      <c r="BL1631" s="25" t="s">
        <v>502</v>
      </c>
      <c r="BM1631" s="25" t="s">
        <v>6571</v>
      </c>
    </row>
    <row r="1632" spans="2:65" s="1" customFormat="1">
      <c r="B1632" s="42"/>
      <c r="C1632" s="64"/>
      <c r="D1632" s="221" t="s">
        <v>506</v>
      </c>
      <c r="E1632" s="64"/>
      <c r="F1632" s="222" t="s">
        <v>13739</v>
      </c>
      <c r="G1632" s="64"/>
      <c r="H1632" s="64"/>
      <c r="I1632" s="177"/>
      <c r="J1632" s="64"/>
      <c r="K1632" s="64"/>
      <c r="L1632" s="62"/>
      <c r="M1632" s="223"/>
      <c r="N1632" s="43"/>
      <c r="O1632" s="43"/>
      <c r="P1632" s="43"/>
      <c r="Q1632" s="43"/>
      <c r="R1632" s="43"/>
      <c r="S1632" s="43"/>
      <c r="T1632" s="79"/>
      <c r="AT1632" s="25" t="s">
        <v>506</v>
      </c>
      <c r="AU1632" s="25" t="s">
        <v>82</v>
      </c>
    </row>
    <row r="1633" spans="2:65" s="1" customFormat="1" ht="48">
      <c r="B1633" s="42"/>
      <c r="C1633" s="64"/>
      <c r="D1633" s="227" t="s">
        <v>2254</v>
      </c>
      <c r="E1633" s="64"/>
      <c r="F1633" s="273" t="s">
        <v>13740</v>
      </c>
      <c r="G1633" s="64"/>
      <c r="H1633" s="64"/>
      <c r="I1633" s="177"/>
      <c r="J1633" s="64"/>
      <c r="K1633" s="64"/>
      <c r="L1633" s="62"/>
      <c r="M1633" s="223"/>
      <c r="N1633" s="43"/>
      <c r="O1633" s="43"/>
      <c r="P1633" s="43"/>
      <c r="Q1633" s="43"/>
      <c r="R1633" s="43"/>
      <c r="S1633" s="43"/>
      <c r="T1633" s="79"/>
      <c r="AT1633" s="25" t="s">
        <v>2254</v>
      </c>
      <c r="AU1633" s="25" t="s">
        <v>82</v>
      </c>
    </row>
    <row r="1634" spans="2:65" s="1" customFormat="1" ht="16.5" customHeight="1">
      <c r="B1634" s="42"/>
      <c r="C1634" s="209" t="s">
        <v>4230</v>
      </c>
      <c r="D1634" s="209" t="s">
        <v>498</v>
      </c>
      <c r="E1634" s="210" t="s">
        <v>13741</v>
      </c>
      <c r="F1634" s="211" t="s">
        <v>13742</v>
      </c>
      <c r="G1634" s="212" t="s">
        <v>2537</v>
      </c>
      <c r="H1634" s="213">
        <v>1</v>
      </c>
      <c r="I1634" s="214"/>
      <c r="J1634" s="215">
        <f>ROUND(I1634*H1634,2)</f>
        <v>0</v>
      </c>
      <c r="K1634" s="211" t="s">
        <v>23</v>
      </c>
      <c r="L1634" s="62"/>
      <c r="M1634" s="216" t="s">
        <v>23</v>
      </c>
      <c r="N1634" s="217" t="s">
        <v>44</v>
      </c>
      <c r="O1634" s="43"/>
      <c r="P1634" s="218">
        <f>O1634*H1634</f>
        <v>0</v>
      </c>
      <c r="Q1634" s="218">
        <v>0</v>
      </c>
      <c r="R1634" s="218">
        <f>Q1634*H1634</f>
        <v>0</v>
      </c>
      <c r="S1634" s="218">
        <v>0</v>
      </c>
      <c r="T1634" s="219">
        <f>S1634*H1634</f>
        <v>0</v>
      </c>
      <c r="AR1634" s="25" t="s">
        <v>502</v>
      </c>
      <c r="AT1634" s="25" t="s">
        <v>498</v>
      </c>
      <c r="AU1634" s="25" t="s">
        <v>82</v>
      </c>
      <c r="AY1634" s="25" t="s">
        <v>492</v>
      </c>
      <c r="BE1634" s="220">
        <f>IF(N1634="základní",J1634,0)</f>
        <v>0</v>
      </c>
      <c r="BF1634" s="220">
        <f>IF(N1634="snížená",J1634,0)</f>
        <v>0</v>
      </c>
      <c r="BG1634" s="220">
        <f>IF(N1634="zákl. přenesená",J1634,0)</f>
        <v>0</v>
      </c>
      <c r="BH1634" s="220">
        <f>IF(N1634="sníž. přenesená",J1634,0)</f>
        <v>0</v>
      </c>
      <c r="BI1634" s="220">
        <f>IF(N1634="nulová",J1634,0)</f>
        <v>0</v>
      </c>
      <c r="BJ1634" s="25" t="s">
        <v>80</v>
      </c>
      <c r="BK1634" s="220">
        <f>ROUND(I1634*H1634,2)</f>
        <v>0</v>
      </c>
      <c r="BL1634" s="25" t="s">
        <v>502</v>
      </c>
      <c r="BM1634" s="25" t="s">
        <v>6579</v>
      </c>
    </row>
    <row r="1635" spans="2:65" s="1" customFormat="1">
      <c r="B1635" s="42"/>
      <c r="C1635" s="64"/>
      <c r="D1635" s="221" t="s">
        <v>506</v>
      </c>
      <c r="E1635" s="64"/>
      <c r="F1635" s="222" t="s">
        <v>13742</v>
      </c>
      <c r="G1635" s="64"/>
      <c r="H1635" s="64"/>
      <c r="I1635" s="177"/>
      <c r="J1635" s="64"/>
      <c r="K1635" s="64"/>
      <c r="L1635" s="62"/>
      <c r="M1635" s="223"/>
      <c r="N1635" s="43"/>
      <c r="O1635" s="43"/>
      <c r="P1635" s="43"/>
      <c r="Q1635" s="43"/>
      <c r="R1635" s="43"/>
      <c r="S1635" s="43"/>
      <c r="T1635" s="79"/>
      <c r="AT1635" s="25" t="s">
        <v>506</v>
      </c>
      <c r="AU1635" s="25" t="s">
        <v>82</v>
      </c>
    </row>
    <row r="1636" spans="2:65" s="1" customFormat="1" ht="60">
      <c r="B1636" s="42"/>
      <c r="C1636" s="64"/>
      <c r="D1636" s="227" t="s">
        <v>2254</v>
      </c>
      <c r="E1636" s="64"/>
      <c r="F1636" s="273" t="s">
        <v>13743</v>
      </c>
      <c r="G1636" s="64"/>
      <c r="H1636" s="64"/>
      <c r="I1636" s="177"/>
      <c r="J1636" s="64"/>
      <c r="K1636" s="64"/>
      <c r="L1636" s="62"/>
      <c r="M1636" s="223"/>
      <c r="N1636" s="43"/>
      <c r="O1636" s="43"/>
      <c r="P1636" s="43"/>
      <c r="Q1636" s="43"/>
      <c r="R1636" s="43"/>
      <c r="S1636" s="43"/>
      <c r="T1636" s="79"/>
      <c r="AT1636" s="25" t="s">
        <v>2254</v>
      </c>
      <c r="AU1636" s="25" t="s">
        <v>82</v>
      </c>
    </row>
    <row r="1637" spans="2:65" s="1" customFormat="1" ht="16.5" customHeight="1">
      <c r="B1637" s="42"/>
      <c r="C1637" s="209" t="s">
        <v>4235</v>
      </c>
      <c r="D1637" s="209" t="s">
        <v>498</v>
      </c>
      <c r="E1637" s="210" t="s">
        <v>13744</v>
      </c>
      <c r="F1637" s="211" t="s">
        <v>13745</v>
      </c>
      <c r="G1637" s="212" t="s">
        <v>2537</v>
      </c>
      <c r="H1637" s="213">
        <v>1</v>
      </c>
      <c r="I1637" s="214"/>
      <c r="J1637" s="215">
        <f>ROUND(I1637*H1637,2)</f>
        <v>0</v>
      </c>
      <c r="K1637" s="211" t="s">
        <v>23</v>
      </c>
      <c r="L1637" s="62"/>
      <c r="M1637" s="216" t="s">
        <v>23</v>
      </c>
      <c r="N1637" s="217" t="s">
        <v>44</v>
      </c>
      <c r="O1637" s="43"/>
      <c r="P1637" s="218">
        <f>O1637*H1637</f>
        <v>0</v>
      </c>
      <c r="Q1637" s="218">
        <v>0</v>
      </c>
      <c r="R1637" s="218">
        <f>Q1637*H1637</f>
        <v>0</v>
      </c>
      <c r="S1637" s="218">
        <v>0</v>
      </c>
      <c r="T1637" s="219">
        <f>S1637*H1637</f>
        <v>0</v>
      </c>
      <c r="AR1637" s="25" t="s">
        <v>502</v>
      </c>
      <c r="AT1637" s="25" t="s">
        <v>498</v>
      </c>
      <c r="AU1637" s="25" t="s">
        <v>82</v>
      </c>
      <c r="AY1637" s="25" t="s">
        <v>492</v>
      </c>
      <c r="BE1637" s="220">
        <f>IF(N1637="základní",J1637,0)</f>
        <v>0</v>
      </c>
      <c r="BF1637" s="220">
        <f>IF(N1637="snížená",J1637,0)</f>
        <v>0</v>
      </c>
      <c r="BG1637" s="220">
        <f>IF(N1637="zákl. přenesená",J1637,0)</f>
        <v>0</v>
      </c>
      <c r="BH1637" s="220">
        <f>IF(N1637="sníž. přenesená",J1637,0)</f>
        <v>0</v>
      </c>
      <c r="BI1637" s="220">
        <f>IF(N1637="nulová",J1637,0)</f>
        <v>0</v>
      </c>
      <c r="BJ1637" s="25" t="s">
        <v>80</v>
      </c>
      <c r="BK1637" s="220">
        <f>ROUND(I1637*H1637,2)</f>
        <v>0</v>
      </c>
      <c r="BL1637" s="25" t="s">
        <v>502</v>
      </c>
      <c r="BM1637" s="25" t="s">
        <v>6589</v>
      </c>
    </row>
    <row r="1638" spans="2:65" s="1" customFormat="1">
      <c r="B1638" s="42"/>
      <c r="C1638" s="64"/>
      <c r="D1638" s="221" t="s">
        <v>506</v>
      </c>
      <c r="E1638" s="64"/>
      <c r="F1638" s="222" t="s">
        <v>13745</v>
      </c>
      <c r="G1638" s="64"/>
      <c r="H1638" s="64"/>
      <c r="I1638" s="177"/>
      <c r="J1638" s="64"/>
      <c r="K1638" s="64"/>
      <c r="L1638" s="62"/>
      <c r="M1638" s="223"/>
      <c r="N1638" s="43"/>
      <c r="O1638" s="43"/>
      <c r="P1638" s="43"/>
      <c r="Q1638" s="43"/>
      <c r="R1638" s="43"/>
      <c r="S1638" s="43"/>
      <c r="T1638" s="79"/>
      <c r="AT1638" s="25" t="s">
        <v>506</v>
      </c>
      <c r="AU1638" s="25" t="s">
        <v>82</v>
      </c>
    </row>
    <row r="1639" spans="2:65" s="1" customFormat="1" ht="48">
      <c r="B1639" s="42"/>
      <c r="C1639" s="64"/>
      <c r="D1639" s="227" t="s">
        <v>2254</v>
      </c>
      <c r="E1639" s="64"/>
      <c r="F1639" s="273" t="s">
        <v>13746</v>
      </c>
      <c r="G1639" s="64"/>
      <c r="H1639" s="64"/>
      <c r="I1639" s="177"/>
      <c r="J1639" s="64"/>
      <c r="K1639" s="64"/>
      <c r="L1639" s="62"/>
      <c r="M1639" s="223"/>
      <c r="N1639" s="43"/>
      <c r="O1639" s="43"/>
      <c r="P1639" s="43"/>
      <c r="Q1639" s="43"/>
      <c r="R1639" s="43"/>
      <c r="S1639" s="43"/>
      <c r="T1639" s="79"/>
      <c r="AT1639" s="25" t="s">
        <v>2254</v>
      </c>
      <c r="AU1639" s="25" t="s">
        <v>82</v>
      </c>
    </row>
    <row r="1640" spans="2:65" s="1" customFormat="1" ht="16.5" customHeight="1">
      <c r="B1640" s="42"/>
      <c r="C1640" s="209" t="s">
        <v>4240</v>
      </c>
      <c r="D1640" s="209" t="s">
        <v>498</v>
      </c>
      <c r="E1640" s="210" t="s">
        <v>13747</v>
      </c>
      <c r="F1640" s="211" t="s">
        <v>13742</v>
      </c>
      <c r="G1640" s="212" t="s">
        <v>2537</v>
      </c>
      <c r="H1640" s="213">
        <v>1</v>
      </c>
      <c r="I1640" s="214"/>
      <c r="J1640" s="215">
        <f>ROUND(I1640*H1640,2)</f>
        <v>0</v>
      </c>
      <c r="K1640" s="211" t="s">
        <v>23</v>
      </c>
      <c r="L1640" s="62"/>
      <c r="M1640" s="216" t="s">
        <v>23</v>
      </c>
      <c r="N1640" s="217" t="s">
        <v>44</v>
      </c>
      <c r="O1640" s="43"/>
      <c r="P1640" s="218">
        <f>O1640*H1640</f>
        <v>0</v>
      </c>
      <c r="Q1640" s="218">
        <v>0</v>
      </c>
      <c r="R1640" s="218">
        <f>Q1640*H1640</f>
        <v>0</v>
      </c>
      <c r="S1640" s="218">
        <v>0</v>
      </c>
      <c r="T1640" s="219">
        <f>S1640*H1640</f>
        <v>0</v>
      </c>
      <c r="AR1640" s="25" t="s">
        <v>502</v>
      </c>
      <c r="AT1640" s="25" t="s">
        <v>498</v>
      </c>
      <c r="AU1640" s="25" t="s">
        <v>82</v>
      </c>
      <c r="AY1640" s="25" t="s">
        <v>492</v>
      </c>
      <c r="BE1640" s="220">
        <f>IF(N1640="základní",J1640,0)</f>
        <v>0</v>
      </c>
      <c r="BF1640" s="220">
        <f>IF(N1640="snížená",J1640,0)</f>
        <v>0</v>
      </c>
      <c r="BG1640" s="220">
        <f>IF(N1640="zákl. přenesená",J1640,0)</f>
        <v>0</v>
      </c>
      <c r="BH1640" s="220">
        <f>IF(N1640="sníž. přenesená",J1640,0)</f>
        <v>0</v>
      </c>
      <c r="BI1640" s="220">
        <f>IF(N1640="nulová",J1640,0)</f>
        <v>0</v>
      </c>
      <c r="BJ1640" s="25" t="s">
        <v>80</v>
      </c>
      <c r="BK1640" s="220">
        <f>ROUND(I1640*H1640,2)</f>
        <v>0</v>
      </c>
      <c r="BL1640" s="25" t="s">
        <v>502</v>
      </c>
      <c r="BM1640" s="25" t="s">
        <v>3186</v>
      </c>
    </row>
    <row r="1641" spans="2:65" s="1" customFormat="1">
      <c r="B1641" s="42"/>
      <c r="C1641" s="64"/>
      <c r="D1641" s="221" t="s">
        <v>506</v>
      </c>
      <c r="E1641" s="64"/>
      <c r="F1641" s="222" t="s">
        <v>13742</v>
      </c>
      <c r="G1641" s="64"/>
      <c r="H1641" s="64"/>
      <c r="I1641" s="177"/>
      <c r="J1641" s="64"/>
      <c r="K1641" s="64"/>
      <c r="L1641" s="62"/>
      <c r="M1641" s="223"/>
      <c r="N1641" s="43"/>
      <c r="O1641" s="43"/>
      <c r="P1641" s="43"/>
      <c r="Q1641" s="43"/>
      <c r="R1641" s="43"/>
      <c r="S1641" s="43"/>
      <c r="T1641" s="79"/>
      <c r="AT1641" s="25" t="s">
        <v>506</v>
      </c>
      <c r="AU1641" s="25" t="s">
        <v>82</v>
      </c>
    </row>
    <row r="1642" spans="2:65" s="1" customFormat="1" ht="60">
      <c r="B1642" s="42"/>
      <c r="C1642" s="64"/>
      <c r="D1642" s="227" t="s">
        <v>2254</v>
      </c>
      <c r="E1642" s="64"/>
      <c r="F1642" s="273" t="s">
        <v>13748</v>
      </c>
      <c r="G1642" s="64"/>
      <c r="H1642" s="64"/>
      <c r="I1642" s="177"/>
      <c r="J1642" s="64"/>
      <c r="K1642" s="64"/>
      <c r="L1642" s="62"/>
      <c r="M1642" s="223"/>
      <c r="N1642" s="43"/>
      <c r="O1642" s="43"/>
      <c r="P1642" s="43"/>
      <c r="Q1642" s="43"/>
      <c r="R1642" s="43"/>
      <c r="S1642" s="43"/>
      <c r="T1642" s="79"/>
      <c r="AT1642" s="25" t="s">
        <v>2254</v>
      </c>
      <c r="AU1642" s="25" t="s">
        <v>82</v>
      </c>
    </row>
    <row r="1643" spans="2:65" s="1" customFormat="1" ht="16.5" customHeight="1">
      <c r="B1643" s="42"/>
      <c r="C1643" s="209" t="s">
        <v>4245</v>
      </c>
      <c r="D1643" s="209" t="s">
        <v>498</v>
      </c>
      <c r="E1643" s="210" t="s">
        <v>13749</v>
      </c>
      <c r="F1643" s="211" t="s">
        <v>13750</v>
      </c>
      <c r="G1643" s="212" t="s">
        <v>2537</v>
      </c>
      <c r="H1643" s="213">
        <v>1</v>
      </c>
      <c r="I1643" s="214"/>
      <c r="J1643" s="215">
        <f>ROUND(I1643*H1643,2)</f>
        <v>0</v>
      </c>
      <c r="K1643" s="211" t="s">
        <v>23</v>
      </c>
      <c r="L1643" s="62"/>
      <c r="M1643" s="216" t="s">
        <v>23</v>
      </c>
      <c r="N1643" s="217" t="s">
        <v>44</v>
      </c>
      <c r="O1643" s="43"/>
      <c r="P1643" s="218">
        <f>O1643*H1643</f>
        <v>0</v>
      </c>
      <c r="Q1643" s="218">
        <v>0</v>
      </c>
      <c r="R1643" s="218">
        <f>Q1643*H1643</f>
        <v>0</v>
      </c>
      <c r="S1643" s="218">
        <v>0</v>
      </c>
      <c r="T1643" s="219">
        <f>S1643*H1643</f>
        <v>0</v>
      </c>
      <c r="AR1643" s="25" t="s">
        <v>502</v>
      </c>
      <c r="AT1643" s="25" t="s">
        <v>498</v>
      </c>
      <c r="AU1643" s="25" t="s">
        <v>82</v>
      </c>
      <c r="AY1643" s="25" t="s">
        <v>492</v>
      </c>
      <c r="BE1643" s="220">
        <f>IF(N1643="základní",J1643,0)</f>
        <v>0</v>
      </c>
      <c r="BF1643" s="220">
        <f>IF(N1643="snížená",J1643,0)</f>
        <v>0</v>
      </c>
      <c r="BG1643" s="220">
        <f>IF(N1643="zákl. přenesená",J1643,0)</f>
        <v>0</v>
      </c>
      <c r="BH1643" s="220">
        <f>IF(N1643="sníž. přenesená",J1643,0)</f>
        <v>0</v>
      </c>
      <c r="BI1643" s="220">
        <f>IF(N1643="nulová",J1643,0)</f>
        <v>0</v>
      </c>
      <c r="BJ1643" s="25" t="s">
        <v>80</v>
      </c>
      <c r="BK1643" s="220">
        <f>ROUND(I1643*H1643,2)</f>
        <v>0</v>
      </c>
      <c r="BL1643" s="25" t="s">
        <v>502</v>
      </c>
      <c r="BM1643" s="25" t="s">
        <v>6603</v>
      </c>
    </row>
    <row r="1644" spans="2:65" s="1" customFormat="1">
      <c r="B1644" s="42"/>
      <c r="C1644" s="64"/>
      <c r="D1644" s="221" t="s">
        <v>506</v>
      </c>
      <c r="E1644" s="64"/>
      <c r="F1644" s="222" t="s">
        <v>13750</v>
      </c>
      <c r="G1644" s="64"/>
      <c r="H1644" s="64"/>
      <c r="I1644" s="177"/>
      <c r="J1644" s="64"/>
      <c r="K1644" s="64"/>
      <c r="L1644" s="62"/>
      <c r="M1644" s="223"/>
      <c r="N1644" s="43"/>
      <c r="O1644" s="43"/>
      <c r="P1644" s="43"/>
      <c r="Q1644" s="43"/>
      <c r="R1644" s="43"/>
      <c r="S1644" s="43"/>
      <c r="T1644" s="79"/>
      <c r="AT1644" s="25" t="s">
        <v>506</v>
      </c>
      <c r="AU1644" s="25" t="s">
        <v>82</v>
      </c>
    </row>
    <row r="1645" spans="2:65" s="1" customFormat="1" ht="84">
      <c r="B1645" s="42"/>
      <c r="C1645" s="64"/>
      <c r="D1645" s="227" t="s">
        <v>2254</v>
      </c>
      <c r="E1645" s="64"/>
      <c r="F1645" s="273" t="s">
        <v>13751</v>
      </c>
      <c r="G1645" s="64"/>
      <c r="H1645" s="64"/>
      <c r="I1645" s="177"/>
      <c r="J1645" s="64"/>
      <c r="K1645" s="64"/>
      <c r="L1645" s="62"/>
      <c r="M1645" s="223"/>
      <c r="N1645" s="43"/>
      <c r="O1645" s="43"/>
      <c r="P1645" s="43"/>
      <c r="Q1645" s="43"/>
      <c r="R1645" s="43"/>
      <c r="S1645" s="43"/>
      <c r="T1645" s="79"/>
      <c r="AT1645" s="25" t="s">
        <v>2254</v>
      </c>
      <c r="AU1645" s="25" t="s">
        <v>82</v>
      </c>
    </row>
    <row r="1646" spans="2:65" s="1" customFormat="1" ht="16.5" customHeight="1">
      <c r="B1646" s="42"/>
      <c r="C1646" s="209" t="s">
        <v>4250</v>
      </c>
      <c r="D1646" s="209" t="s">
        <v>498</v>
      </c>
      <c r="E1646" s="210" t="s">
        <v>13752</v>
      </c>
      <c r="F1646" s="211" t="s">
        <v>13753</v>
      </c>
      <c r="G1646" s="212" t="s">
        <v>2537</v>
      </c>
      <c r="H1646" s="213">
        <v>1</v>
      </c>
      <c r="I1646" s="214"/>
      <c r="J1646" s="215">
        <f>ROUND(I1646*H1646,2)</f>
        <v>0</v>
      </c>
      <c r="K1646" s="211" t="s">
        <v>23</v>
      </c>
      <c r="L1646" s="62"/>
      <c r="M1646" s="216" t="s">
        <v>23</v>
      </c>
      <c r="N1646" s="217" t="s">
        <v>44</v>
      </c>
      <c r="O1646" s="43"/>
      <c r="P1646" s="218">
        <f>O1646*H1646</f>
        <v>0</v>
      </c>
      <c r="Q1646" s="218">
        <v>0</v>
      </c>
      <c r="R1646" s="218">
        <f>Q1646*H1646</f>
        <v>0</v>
      </c>
      <c r="S1646" s="218">
        <v>0</v>
      </c>
      <c r="T1646" s="219">
        <f>S1646*H1646</f>
        <v>0</v>
      </c>
      <c r="AR1646" s="25" t="s">
        <v>502</v>
      </c>
      <c r="AT1646" s="25" t="s">
        <v>498</v>
      </c>
      <c r="AU1646" s="25" t="s">
        <v>82</v>
      </c>
      <c r="AY1646" s="25" t="s">
        <v>492</v>
      </c>
      <c r="BE1646" s="220">
        <f>IF(N1646="základní",J1646,0)</f>
        <v>0</v>
      </c>
      <c r="BF1646" s="220">
        <f>IF(N1646="snížená",J1646,0)</f>
        <v>0</v>
      </c>
      <c r="BG1646" s="220">
        <f>IF(N1646="zákl. přenesená",J1646,0)</f>
        <v>0</v>
      </c>
      <c r="BH1646" s="220">
        <f>IF(N1646="sníž. přenesená",J1646,0)</f>
        <v>0</v>
      </c>
      <c r="BI1646" s="220">
        <f>IF(N1646="nulová",J1646,0)</f>
        <v>0</v>
      </c>
      <c r="BJ1646" s="25" t="s">
        <v>80</v>
      </c>
      <c r="BK1646" s="220">
        <f>ROUND(I1646*H1646,2)</f>
        <v>0</v>
      </c>
      <c r="BL1646" s="25" t="s">
        <v>502</v>
      </c>
      <c r="BM1646" s="25" t="s">
        <v>6611</v>
      </c>
    </row>
    <row r="1647" spans="2:65" s="1" customFormat="1">
      <c r="B1647" s="42"/>
      <c r="C1647" s="64"/>
      <c r="D1647" s="221" t="s">
        <v>506</v>
      </c>
      <c r="E1647" s="64"/>
      <c r="F1647" s="222" t="s">
        <v>13753</v>
      </c>
      <c r="G1647" s="64"/>
      <c r="H1647" s="64"/>
      <c r="I1647" s="177"/>
      <c r="J1647" s="64"/>
      <c r="K1647" s="64"/>
      <c r="L1647" s="62"/>
      <c r="M1647" s="223"/>
      <c r="N1647" s="43"/>
      <c r="O1647" s="43"/>
      <c r="P1647" s="43"/>
      <c r="Q1647" s="43"/>
      <c r="R1647" s="43"/>
      <c r="S1647" s="43"/>
      <c r="T1647" s="79"/>
      <c r="AT1647" s="25" t="s">
        <v>506</v>
      </c>
      <c r="AU1647" s="25" t="s">
        <v>82</v>
      </c>
    </row>
    <row r="1648" spans="2:65" s="1" customFormat="1" ht="72">
      <c r="B1648" s="42"/>
      <c r="C1648" s="64"/>
      <c r="D1648" s="227" t="s">
        <v>2254</v>
      </c>
      <c r="E1648" s="64"/>
      <c r="F1648" s="273" t="s">
        <v>13754</v>
      </c>
      <c r="G1648" s="64"/>
      <c r="H1648" s="64"/>
      <c r="I1648" s="177"/>
      <c r="J1648" s="64"/>
      <c r="K1648" s="64"/>
      <c r="L1648" s="62"/>
      <c r="M1648" s="223"/>
      <c r="N1648" s="43"/>
      <c r="O1648" s="43"/>
      <c r="P1648" s="43"/>
      <c r="Q1648" s="43"/>
      <c r="R1648" s="43"/>
      <c r="S1648" s="43"/>
      <c r="T1648" s="79"/>
      <c r="AT1648" s="25" t="s">
        <v>2254</v>
      </c>
      <c r="AU1648" s="25" t="s">
        <v>82</v>
      </c>
    </row>
    <row r="1649" spans="2:65" s="1" customFormat="1" ht="16.5" customHeight="1">
      <c r="B1649" s="42"/>
      <c r="C1649" s="209" t="s">
        <v>4255</v>
      </c>
      <c r="D1649" s="209" t="s">
        <v>498</v>
      </c>
      <c r="E1649" s="210" t="s">
        <v>13755</v>
      </c>
      <c r="F1649" s="211" t="s">
        <v>13756</v>
      </c>
      <c r="G1649" s="212" t="s">
        <v>2537</v>
      </c>
      <c r="H1649" s="213">
        <v>1</v>
      </c>
      <c r="I1649" s="214"/>
      <c r="J1649" s="215">
        <f>ROUND(I1649*H1649,2)</f>
        <v>0</v>
      </c>
      <c r="K1649" s="211" t="s">
        <v>23</v>
      </c>
      <c r="L1649" s="62"/>
      <c r="M1649" s="216" t="s">
        <v>23</v>
      </c>
      <c r="N1649" s="217" t="s">
        <v>44</v>
      </c>
      <c r="O1649" s="43"/>
      <c r="P1649" s="218">
        <f>O1649*H1649</f>
        <v>0</v>
      </c>
      <c r="Q1649" s="218">
        <v>0</v>
      </c>
      <c r="R1649" s="218">
        <f>Q1649*H1649</f>
        <v>0</v>
      </c>
      <c r="S1649" s="218">
        <v>0</v>
      </c>
      <c r="T1649" s="219">
        <f>S1649*H1649</f>
        <v>0</v>
      </c>
      <c r="AR1649" s="25" t="s">
        <v>502</v>
      </c>
      <c r="AT1649" s="25" t="s">
        <v>498</v>
      </c>
      <c r="AU1649" s="25" t="s">
        <v>82</v>
      </c>
      <c r="AY1649" s="25" t="s">
        <v>492</v>
      </c>
      <c r="BE1649" s="220">
        <f>IF(N1649="základní",J1649,0)</f>
        <v>0</v>
      </c>
      <c r="BF1649" s="220">
        <f>IF(N1649="snížená",J1649,0)</f>
        <v>0</v>
      </c>
      <c r="BG1649" s="220">
        <f>IF(N1649="zákl. přenesená",J1649,0)</f>
        <v>0</v>
      </c>
      <c r="BH1649" s="220">
        <f>IF(N1649="sníž. přenesená",J1649,0)</f>
        <v>0</v>
      </c>
      <c r="BI1649" s="220">
        <f>IF(N1649="nulová",J1649,0)</f>
        <v>0</v>
      </c>
      <c r="BJ1649" s="25" t="s">
        <v>80</v>
      </c>
      <c r="BK1649" s="220">
        <f>ROUND(I1649*H1649,2)</f>
        <v>0</v>
      </c>
      <c r="BL1649" s="25" t="s">
        <v>502</v>
      </c>
      <c r="BM1649" s="25" t="s">
        <v>6619</v>
      </c>
    </row>
    <row r="1650" spans="2:65" s="1" customFormat="1">
      <c r="B1650" s="42"/>
      <c r="C1650" s="64"/>
      <c r="D1650" s="221" t="s">
        <v>506</v>
      </c>
      <c r="E1650" s="64"/>
      <c r="F1650" s="222" t="s">
        <v>13756</v>
      </c>
      <c r="G1650" s="64"/>
      <c r="H1650" s="64"/>
      <c r="I1650" s="177"/>
      <c r="J1650" s="64"/>
      <c r="K1650" s="64"/>
      <c r="L1650" s="62"/>
      <c r="M1650" s="223"/>
      <c r="N1650" s="43"/>
      <c r="O1650" s="43"/>
      <c r="P1650" s="43"/>
      <c r="Q1650" s="43"/>
      <c r="R1650" s="43"/>
      <c r="S1650" s="43"/>
      <c r="T1650" s="79"/>
      <c r="AT1650" s="25" t="s">
        <v>506</v>
      </c>
      <c r="AU1650" s="25" t="s">
        <v>82</v>
      </c>
    </row>
    <row r="1651" spans="2:65" s="1" customFormat="1" ht="48">
      <c r="B1651" s="42"/>
      <c r="C1651" s="64"/>
      <c r="D1651" s="227" t="s">
        <v>2254</v>
      </c>
      <c r="E1651" s="64"/>
      <c r="F1651" s="273" t="s">
        <v>13757</v>
      </c>
      <c r="G1651" s="64"/>
      <c r="H1651" s="64"/>
      <c r="I1651" s="177"/>
      <c r="J1651" s="64"/>
      <c r="K1651" s="64"/>
      <c r="L1651" s="62"/>
      <c r="M1651" s="223"/>
      <c r="N1651" s="43"/>
      <c r="O1651" s="43"/>
      <c r="P1651" s="43"/>
      <c r="Q1651" s="43"/>
      <c r="R1651" s="43"/>
      <c r="S1651" s="43"/>
      <c r="T1651" s="79"/>
      <c r="AT1651" s="25" t="s">
        <v>2254</v>
      </c>
      <c r="AU1651" s="25" t="s">
        <v>82</v>
      </c>
    </row>
    <row r="1652" spans="2:65" s="1" customFormat="1" ht="16.5" customHeight="1">
      <c r="B1652" s="42"/>
      <c r="C1652" s="209" t="s">
        <v>4260</v>
      </c>
      <c r="D1652" s="209" t="s">
        <v>498</v>
      </c>
      <c r="E1652" s="210" t="s">
        <v>13758</v>
      </c>
      <c r="F1652" s="211" t="s">
        <v>13759</v>
      </c>
      <c r="G1652" s="212" t="s">
        <v>2537</v>
      </c>
      <c r="H1652" s="213">
        <v>1</v>
      </c>
      <c r="I1652" s="214"/>
      <c r="J1652" s="215">
        <f>ROUND(I1652*H1652,2)</f>
        <v>0</v>
      </c>
      <c r="K1652" s="211" t="s">
        <v>23</v>
      </c>
      <c r="L1652" s="62"/>
      <c r="M1652" s="216" t="s">
        <v>23</v>
      </c>
      <c r="N1652" s="217" t="s">
        <v>44</v>
      </c>
      <c r="O1652" s="43"/>
      <c r="P1652" s="218">
        <f>O1652*H1652</f>
        <v>0</v>
      </c>
      <c r="Q1652" s="218">
        <v>0</v>
      </c>
      <c r="R1652" s="218">
        <f>Q1652*H1652</f>
        <v>0</v>
      </c>
      <c r="S1652" s="218">
        <v>0</v>
      </c>
      <c r="T1652" s="219">
        <f>S1652*H1652</f>
        <v>0</v>
      </c>
      <c r="AR1652" s="25" t="s">
        <v>502</v>
      </c>
      <c r="AT1652" s="25" t="s">
        <v>498</v>
      </c>
      <c r="AU1652" s="25" t="s">
        <v>82</v>
      </c>
      <c r="AY1652" s="25" t="s">
        <v>492</v>
      </c>
      <c r="BE1652" s="220">
        <f>IF(N1652="základní",J1652,0)</f>
        <v>0</v>
      </c>
      <c r="BF1652" s="220">
        <f>IF(N1652="snížená",J1652,0)</f>
        <v>0</v>
      </c>
      <c r="BG1652" s="220">
        <f>IF(N1652="zákl. přenesená",J1652,0)</f>
        <v>0</v>
      </c>
      <c r="BH1652" s="220">
        <f>IF(N1652="sníž. přenesená",J1652,0)</f>
        <v>0</v>
      </c>
      <c r="BI1652" s="220">
        <f>IF(N1652="nulová",J1652,0)</f>
        <v>0</v>
      </c>
      <c r="BJ1652" s="25" t="s">
        <v>80</v>
      </c>
      <c r="BK1652" s="220">
        <f>ROUND(I1652*H1652,2)</f>
        <v>0</v>
      </c>
      <c r="BL1652" s="25" t="s">
        <v>502</v>
      </c>
      <c r="BM1652" s="25" t="s">
        <v>6627</v>
      </c>
    </row>
    <row r="1653" spans="2:65" s="1" customFormat="1">
      <c r="B1653" s="42"/>
      <c r="C1653" s="64"/>
      <c r="D1653" s="221" t="s">
        <v>506</v>
      </c>
      <c r="E1653" s="64"/>
      <c r="F1653" s="222" t="s">
        <v>13759</v>
      </c>
      <c r="G1653" s="64"/>
      <c r="H1653" s="64"/>
      <c r="I1653" s="177"/>
      <c r="J1653" s="64"/>
      <c r="K1653" s="64"/>
      <c r="L1653" s="62"/>
      <c r="M1653" s="223"/>
      <c r="N1653" s="43"/>
      <c r="O1653" s="43"/>
      <c r="P1653" s="43"/>
      <c r="Q1653" s="43"/>
      <c r="R1653" s="43"/>
      <c r="S1653" s="43"/>
      <c r="T1653" s="79"/>
      <c r="AT1653" s="25" t="s">
        <v>506</v>
      </c>
      <c r="AU1653" s="25" t="s">
        <v>82</v>
      </c>
    </row>
    <row r="1654" spans="2:65" s="1" customFormat="1" ht="36">
      <c r="B1654" s="42"/>
      <c r="C1654" s="64"/>
      <c r="D1654" s="227" t="s">
        <v>2254</v>
      </c>
      <c r="E1654" s="64"/>
      <c r="F1654" s="273" t="s">
        <v>13760</v>
      </c>
      <c r="G1654" s="64"/>
      <c r="H1654" s="64"/>
      <c r="I1654" s="177"/>
      <c r="J1654" s="64"/>
      <c r="K1654" s="64"/>
      <c r="L1654" s="62"/>
      <c r="M1654" s="223"/>
      <c r="N1654" s="43"/>
      <c r="O1654" s="43"/>
      <c r="P1654" s="43"/>
      <c r="Q1654" s="43"/>
      <c r="R1654" s="43"/>
      <c r="S1654" s="43"/>
      <c r="T1654" s="79"/>
      <c r="AT1654" s="25" t="s">
        <v>2254</v>
      </c>
      <c r="AU1654" s="25" t="s">
        <v>82</v>
      </c>
    </row>
    <row r="1655" spans="2:65" s="1" customFormat="1" ht="16.5" customHeight="1">
      <c r="B1655" s="42"/>
      <c r="C1655" s="209" t="s">
        <v>4265</v>
      </c>
      <c r="D1655" s="209" t="s">
        <v>498</v>
      </c>
      <c r="E1655" s="210" t="s">
        <v>13637</v>
      </c>
      <c r="F1655" s="211" t="s">
        <v>13638</v>
      </c>
      <c r="G1655" s="212" t="s">
        <v>2537</v>
      </c>
      <c r="H1655" s="213">
        <v>4</v>
      </c>
      <c r="I1655" s="214"/>
      <c r="J1655" s="215">
        <f>ROUND(I1655*H1655,2)</f>
        <v>0</v>
      </c>
      <c r="K1655" s="211" t="s">
        <v>23</v>
      </c>
      <c r="L1655" s="62"/>
      <c r="M1655" s="216" t="s">
        <v>23</v>
      </c>
      <c r="N1655" s="217" t="s">
        <v>44</v>
      </c>
      <c r="O1655" s="43"/>
      <c r="P1655" s="218">
        <f>O1655*H1655</f>
        <v>0</v>
      </c>
      <c r="Q1655" s="218">
        <v>0</v>
      </c>
      <c r="R1655" s="218">
        <f>Q1655*H1655</f>
        <v>0</v>
      </c>
      <c r="S1655" s="218">
        <v>0</v>
      </c>
      <c r="T1655" s="219">
        <f>S1655*H1655</f>
        <v>0</v>
      </c>
      <c r="AR1655" s="25" t="s">
        <v>502</v>
      </c>
      <c r="AT1655" s="25" t="s">
        <v>498</v>
      </c>
      <c r="AU1655" s="25" t="s">
        <v>82</v>
      </c>
      <c r="AY1655" s="25" t="s">
        <v>492</v>
      </c>
      <c r="BE1655" s="220">
        <f>IF(N1655="základní",J1655,0)</f>
        <v>0</v>
      </c>
      <c r="BF1655" s="220">
        <f>IF(N1655="snížená",J1655,0)</f>
        <v>0</v>
      </c>
      <c r="BG1655" s="220">
        <f>IF(N1655="zákl. přenesená",J1655,0)</f>
        <v>0</v>
      </c>
      <c r="BH1655" s="220">
        <f>IF(N1655="sníž. přenesená",J1655,0)</f>
        <v>0</v>
      </c>
      <c r="BI1655" s="220">
        <f>IF(N1655="nulová",J1655,0)</f>
        <v>0</v>
      </c>
      <c r="BJ1655" s="25" t="s">
        <v>80</v>
      </c>
      <c r="BK1655" s="220">
        <f>ROUND(I1655*H1655,2)</f>
        <v>0</v>
      </c>
      <c r="BL1655" s="25" t="s">
        <v>502</v>
      </c>
      <c r="BM1655" s="25" t="s">
        <v>6635</v>
      </c>
    </row>
    <row r="1656" spans="2:65" s="1" customFormat="1">
      <c r="B1656" s="42"/>
      <c r="C1656" s="64"/>
      <c r="D1656" s="221" t="s">
        <v>506</v>
      </c>
      <c r="E1656" s="64"/>
      <c r="F1656" s="222" t="s">
        <v>13638</v>
      </c>
      <c r="G1656" s="64"/>
      <c r="H1656" s="64"/>
      <c r="I1656" s="177"/>
      <c r="J1656" s="64"/>
      <c r="K1656" s="64"/>
      <c r="L1656" s="62"/>
      <c r="M1656" s="223"/>
      <c r="N1656" s="43"/>
      <c r="O1656" s="43"/>
      <c r="P1656" s="43"/>
      <c r="Q1656" s="43"/>
      <c r="R1656" s="43"/>
      <c r="S1656" s="43"/>
      <c r="T1656" s="79"/>
      <c r="AT1656" s="25" t="s">
        <v>506</v>
      </c>
      <c r="AU1656" s="25" t="s">
        <v>82</v>
      </c>
    </row>
    <row r="1657" spans="2:65" s="1" customFormat="1" ht="24">
      <c r="B1657" s="42"/>
      <c r="C1657" s="64"/>
      <c r="D1657" s="227" t="s">
        <v>2254</v>
      </c>
      <c r="E1657" s="64"/>
      <c r="F1657" s="273" t="s">
        <v>13639</v>
      </c>
      <c r="G1657" s="64"/>
      <c r="H1657" s="64"/>
      <c r="I1657" s="177"/>
      <c r="J1657" s="64"/>
      <c r="K1657" s="64"/>
      <c r="L1657" s="62"/>
      <c r="M1657" s="223"/>
      <c r="N1657" s="43"/>
      <c r="O1657" s="43"/>
      <c r="P1657" s="43"/>
      <c r="Q1657" s="43"/>
      <c r="R1657" s="43"/>
      <c r="S1657" s="43"/>
      <c r="T1657" s="79"/>
      <c r="AT1657" s="25" t="s">
        <v>2254</v>
      </c>
      <c r="AU1657" s="25" t="s">
        <v>82</v>
      </c>
    </row>
    <row r="1658" spans="2:65" s="1" customFormat="1" ht="16.5" customHeight="1">
      <c r="B1658" s="42"/>
      <c r="C1658" s="209" t="s">
        <v>4270</v>
      </c>
      <c r="D1658" s="209" t="s">
        <v>498</v>
      </c>
      <c r="E1658" s="210" t="s">
        <v>13640</v>
      </c>
      <c r="F1658" s="211" t="s">
        <v>13641</v>
      </c>
      <c r="G1658" s="212" t="s">
        <v>2537</v>
      </c>
      <c r="H1658" s="213">
        <v>6</v>
      </c>
      <c r="I1658" s="214"/>
      <c r="J1658" s="215">
        <f>ROUND(I1658*H1658,2)</f>
        <v>0</v>
      </c>
      <c r="K1658" s="211" t="s">
        <v>23</v>
      </c>
      <c r="L1658" s="62"/>
      <c r="M1658" s="216" t="s">
        <v>23</v>
      </c>
      <c r="N1658" s="217" t="s">
        <v>44</v>
      </c>
      <c r="O1658" s="43"/>
      <c r="P1658" s="218">
        <f>O1658*H1658</f>
        <v>0</v>
      </c>
      <c r="Q1658" s="218">
        <v>0</v>
      </c>
      <c r="R1658" s="218">
        <f>Q1658*H1658</f>
        <v>0</v>
      </c>
      <c r="S1658" s="218">
        <v>0</v>
      </c>
      <c r="T1658" s="219">
        <f>S1658*H1658</f>
        <v>0</v>
      </c>
      <c r="AR1658" s="25" t="s">
        <v>502</v>
      </c>
      <c r="AT1658" s="25" t="s">
        <v>498</v>
      </c>
      <c r="AU1658" s="25" t="s">
        <v>82</v>
      </c>
      <c r="AY1658" s="25" t="s">
        <v>492</v>
      </c>
      <c r="BE1658" s="220">
        <f>IF(N1658="základní",J1658,0)</f>
        <v>0</v>
      </c>
      <c r="BF1658" s="220">
        <f>IF(N1658="snížená",J1658,0)</f>
        <v>0</v>
      </c>
      <c r="BG1658" s="220">
        <f>IF(N1658="zákl. přenesená",J1658,0)</f>
        <v>0</v>
      </c>
      <c r="BH1658" s="220">
        <f>IF(N1658="sníž. přenesená",J1658,0)</f>
        <v>0</v>
      </c>
      <c r="BI1658" s="220">
        <f>IF(N1658="nulová",J1658,0)</f>
        <v>0</v>
      </c>
      <c r="BJ1658" s="25" t="s">
        <v>80</v>
      </c>
      <c r="BK1658" s="220">
        <f>ROUND(I1658*H1658,2)</f>
        <v>0</v>
      </c>
      <c r="BL1658" s="25" t="s">
        <v>502</v>
      </c>
      <c r="BM1658" s="25" t="s">
        <v>6643</v>
      </c>
    </row>
    <row r="1659" spans="2:65" s="1" customFormat="1">
      <c r="B1659" s="42"/>
      <c r="C1659" s="64"/>
      <c r="D1659" s="221" t="s">
        <v>506</v>
      </c>
      <c r="E1659" s="64"/>
      <c r="F1659" s="222" t="s">
        <v>13641</v>
      </c>
      <c r="G1659" s="64"/>
      <c r="H1659" s="64"/>
      <c r="I1659" s="177"/>
      <c r="J1659" s="64"/>
      <c r="K1659" s="64"/>
      <c r="L1659" s="62"/>
      <c r="M1659" s="223"/>
      <c r="N1659" s="43"/>
      <c r="O1659" s="43"/>
      <c r="P1659" s="43"/>
      <c r="Q1659" s="43"/>
      <c r="R1659" s="43"/>
      <c r="S1659" s="43"/>
      <c r="T1659" s="79"/>
      <c r="AT1659" s="25" t="s">
        <v>506</v>
      </c>
      <c r="AU1659" s="25" t="s">
        <v>82</v>
      </c>
    </row>
    <row r="1660" spans="2:65" s="1" customFormat="1" ht="24">
      <c r="B1660" s="42"/>
      <c r="C1660" s="64"/>
      <c r="D1660" s="227" t="s">
        <v>2254</v>
      </c>
      <c r="E1660" s="64"/>
      <c r="F1660" s="273" t="s">
        <v>13639</v>
      </c>
      <c r="G1660" s="64"/>
      <c r="H1660" s="64"/>
      <c r="I1660" s="177"/>
      <c r="J1660" s="64"/>
      <c r="K1660" s="64"/>
      <c r="L1660" s="62"/>
      <c r="M1660" s="223"/>
      <c r="N1660" s="43"/>
      <c r="O1660" s="43"/>
      <c r="P1660" s="43"/>
      <c r="Q1660" s="43"/>
      <c r="R1660" s="43"/>
      <c r="S1660" s="43"/>
      <c r="T1660" s="79"/>
      <c r="AT1660" s="25" t="s">
        <v>2254</v>
      </c>
      <c r="AU1660" s="25" t="s">
        <v>82</v>
      </c>
    </row>
    <row r="1661" spans="2:65" s="1" customFormat="1" ht="16.5" customHeight="1">
      <c r="B1661" s="42"/>
      <c r="C1661" s="209" t="s">
        <v>4275</v>
      </c>
      <c r="D1661" s="209" t="s">
        <v>498</v>
      </c>
      <c r="E1661" s="210" t="s">
        <v>13642</v>
      </c>
      <c r="F1661" s="211" t="s">
        <v>13643</v>
      </c>
      <c r="G1661" s="212" t="s">
        <v>2537</v>
      </c>
      <c r="H1661" s="213">
        <v>1</v>
      </c>
      <c r="I1661" s="214"/>
      <c r="J1661" s="215">
        <f>ROUND(I1661*H1661,2)</f>
        <v>0</v>
      </c>
      <c r="K1661" s="211" t="s">
        <v>23</v>
      </c>
      <c r="L1661" s="62"/>
      <c r="M1661" s="216" t="s">
        <v>23</v>
      </c>
      <c r="N1661" s="217" t="s">
        <v>44</v>
      </c>
      <c r="O1661" s="43"/>
      <c r="P1661" s="218">
        <f>O1661*H1661</f>
        <v>0</v>
      </c>
      <c r="Q1661" s="218">
        <v>0</v>
      </c>
      <c r="R1661" s="218">
        <f>Q1661*H1661</f>
        <v>0</v>
      </c>
      <c r="S1661" s="218">
        <v>0</v>
      </c>
      <c r="T1661" s="219">
        <f>S1661*H1661</f>
        <v>0</v>
      </c>
      <c r="AR1661" s="25" t="s">
        <v>502</v>
      </c>
      <c r="AT1661" s="25" t="s">
        <v>498</v>
      </c>
      <c r="AU1661" s="25" t="s">
        <v>82</v>
      </c>
      <c r="AY1661" s="25" t="s">
        <v>492</v>
      </c>
      <c r="BE1661" s="220">
        <f>IF(N1661="základní",J1661,0)</f>
        <v>0</v>
      </c>
      <c r="BF1661" s="220">
        <f>IF(N1661="snížená",J1661,0)</f>
        <v>0</v>
      </c>
      <c r="BG1661" s="220">
        <f>IF(N1661="zákl. přenesená",J1661,0)</f>
        <v>0</v>
      </c>
      <c r="BH1661" s="220">
        <f>IF(N1661="sníž. přenesená",J1661,0)</f>
        <v>0</v>
      </c>
      <c r="BI1661" s="220">
        <f>IF(N1661="nulová",J1661,0)</f>
        <v>0</v>
      </c>
      <c r="BJ1661" s="25" t="s">
        <v>80</v>
      </c>
      <c r="BK1661" s="220">
        <f>ROUND(I1661*H1661,2)</f>
        <v>0</v>
      </c>
      <c r="BL1661" s="25" t="s">
        <v>502</v>
      </c>
      <c r="BM1661" s="25" t="s">
        <v>6651</v>
      </c>
    </row>
    <row r="1662" spans="2:65" s="1" customFormat="1">
      <c r="B1662" s="42"/>
      <c r="C1662" s="64"/>
      <c r="D1662" s="221" t="s">
        <v>506</v>
      </c>
      <c r="E1662" s="64"/>
      <c r="F1662" s="222" t="s">
        <v>13643</v>
      </c>
      <c r="G1662" s="64"/>
      <c r="H1662" s="64"/>
      <c r="I1662" s="177"/>
      <c r="J1662" s="64"/>
      <c r="K1662" s="64"/>
      <c r="L1662" s="62"/>
      <c r="M1662" s="223"/>
      <c r="N1662" s="43"/>
      <c r="O1662" s="43"/>
      <c r="P1662" s="43"/>
      <c r="Q1662" s="43"/>
      <c r="R1662" s="43"/>
      <c r="S1662" s="43"/>
      <c r="T1662" s="79"/>
      <c r="AT1662" s="25" t="s">
        <v>506</v>
      </c>
      <c r="AU1662" s="25" t="s">
        <v>82</v>
      </c>
    </row>
    <row r="1663" spans="2:65" s="1" customFormat="1" ht="24">
      <c r="B1663" s="42"/>
      <c r="C1663" s="64"/>
      <c r="D1663" s="227" t="s">
        <v>2254</v>
      </c>
      <c r="E1663" s="64"/>
      <c r="F1663" s="273" t="s">
        <v>13670</v>
      </c>
      <c r="G1663" s="64"/>
      <c r="H1663" s="64"/>
      <c r="I1663" s="177"/>
      <c r="J1663" s="64"/>
      <c r="K1663" s="64"/>
      <c r="L1663" s="62"/>
      <c r="M1663" s="223"/>
      <c r="N1663" s="43"/>
      <c r="O1663" s="43"/>
      <c r="P1663" s="43"/>
      <c r="Q1663" s="43"/>
      <c r="R1663" s="43"/>
      <c r="S1663" s="43"/>
      <c r="T1663" s="79"/>
      <c r="AT1663" s="25" t="s">
        <v>2254</v>
      </c>
      <c r="AU1663" s="25" t="s">
        <v>82</v>
      </c>
    </row>
    <row r="1664" spans="2:65" s="1" customFormat="1" ht="16.5" customHeight="1">
      <c r="B1664" s="42"/>
      <c r="C1664" s="209" t="s">
        <v>4280</v>
      </c>
      <c r="D1664" s="209" t="s">
        <v>498</v>
      </c>
      <c r="E1664" s="210" t="s">
        <v>13761</v>
      </c>
      <c r="F1664" s="211" t="s">
        <v>13762</v>
      </c>
      <c r="G1664" s="212" t="s">
        <v>832</v>
      </c>
      <c r="H1664" s="213">
        <v>220</v>
      </c>
      <c r="I1664" s="214"/>
      <c r="J1664" s="215">
        <f>ROUND(I1664*H1664,2)</f>
        <v>0</v>
      </c>
      <c r="K1664" s="211" t="s">
        <v>23</v>
      </c>
      <c r="L1664" s="62"/>
      <c r="M1664" s="216" t="s">
        <v>23</v>
      </c>
      <c r="N1664" s="217" t="s">
        <v>44</v>
      </c>
      <c r="O1664" s="43"/>
      <c r="P1664" s="218">
        <f>O1664*H1664</f>
        <v>0</v>
      </c>
      <c r="Q1664" s="218">
        <v>0</v>
      </c>
      <c r="R1664" s="218">
        <f>Q1664*H1664</f>
        <v>0</v>
      </c>
      <c r="S1664" s="218">
        <v>0</v>
      </c>
      <c r="T1664" s="219">
        <f>S1664*H1664</f>
        <v>0</v>
      </c>
      <c r="AR1664" s="25" t="s">
        <v>502</v>
      </c>
      <c r="AT1664" s="25" t="s">
        <v>498</v>
      </c>
      <c r="AU1664" s="25" t="s">
        <v>82</v>
      </c>
      <c r="AY1664" s="25" t="s">
        <v>492</v>
      </c>
      <c r="BE1664" s="220">
        <f>IF(N1664="základní",J1664,0)</f>
        <v>0</v>
      </c>
      <c r="BF1664" s="220">
        <f>IF(N1664="snížená",J1664,0)</f>
        <v>0</v>
      </c>
      <c r="BG1664" s="220">
        <f>IF(N1664="zákl. přenesená",J1664,0)</f>
        <v>0</v>
      </c>
      <c r="BH1664" s="220">
        <f>IF(N1664="sníž. přenesená",J1664,0)</f>
        <v>0</v>
      </c>
      <c r="BI1664" s="220">
        <f>IF(N1664="nulová",J1664,0)</f>
        <v>0</v>
      </c>
      <c r="BJ1664" s="25" t="s">
        <v>80</v>
      </c>
      <c r="BK1664" s="220">
        <f>ROUND(I1664*H1664,2)</f>
        <v>0</v>
      </c>
      <c r="BL1664" s="25" t="s">
        <v>502</v>
      </c>
      <c r="BM1664" s="25" t="s">
        <v>6659</v>
      </c>
    </row>
    <row r="1665" spans="2:65" s="1" customFormat="1">
      <c r="B1665" s="42"/>
      <c r="C1665" s="64"/>
      <c r="D1665" s="221" t="s">
        <v>506</v>
      </c>
      <c r="E1665" s="64"/>
      <c r="F1665" s="222" t="s">
        <v>13762</v>
      </c>
      <c r="G1665" s="64"/>
      <c r="H1665" s="64"/>
      <c r="I1665" s="177"/>
      <c r="J1665" s="64"/>
      <c r="K1665" s="64"/>
      <c r="L1665" s="62"/>
      <c r="M1665" s="223"/>
      <c r="N1665" s="43"/>
      <c r="O1665" s="43"/>
      <c r="P1665" s="43"/>
      <c r="Q1665" s="43"/>
      <c r="R1665" s="43"/>
      <c r="S1665" s="43"/>
      <c r="T1665" s="79"/>
      <c r="AT1665" s="25" t="s">
        <v>506</v>
      </c>
      <c r="AU1665" s="25" t="s">
        <v>82</v>
      </c>
    </row>
    <row r="1666" spans="2:65" s="1" customFormat="1" ht="48">
      <c r="B1666" s="42"/>
      <c r="C1666" s="64"/>
      <c r="D1666" s="227" t="s">
        <v>2254</v>
      </c>
      <c r="E1666" s="64"/>
      <c r="F1666" s="273" t="s">
        <v>13647</v>
      </c>
      <c r="G1666" s="64"/>
      <c r="H1666" s="64"/>
      <c r="I1666" s="177"/>
      <c r="J1666" s="64"/>
      <c r="K1666" s="64"/>
      <c r="L1666" s="62"/>
      <c r="M1666" s="223"/>
      <c r="N1666" s="43"/>
      <c r="O1666" s="43"/>
      <c r="P1666" s="43"/>
      <c r="Q1666" s="43"/>
      <c r="R1666" s="43"/>
      <c r="S1666" s="43"/>
      <c r="T1666" s="79"/>
      <c r="AT1666" s="25" t="s">
        <v>2254</v>
      </c>
      <c r="AU1666" s="25" t="s">
        <v>82</v>
      </c>
    </row>
    <row r="1667" spans="2:65" s="1" customFormat="1" ht="16.5" customHeight="1">
      <c r="B1667" s="42"/>
      <c r="C1667" s="209" t="s">
        <v>4285</v>
      </c>
      <c r="D1667" s="209" t="s">
        <v>498</v>
      </c>
      <c r="E1667" s="210" t="s">
        <v>13763</v>
      </c>
      <c r="F1667" s="211" t="s">
        <v>13764</v>
      </c>
      <c r="G1667" s="212" t="s">
        <v>832</v>
      </c>
      <c r="H1667" s="213">
        <v>100</v>
      </c>
      <c r="I1667" s="214"/>
      <c r="J1667" s="215">
        <f>ROUND(I1667*H1667,2)</f>
        <v>0</v>
      </c>
      <c r="K1667" s="211" t="s">
        <v>23</v>
      </c>
      <c r="L1667" s="62"/>
      <c r="M1667" s="216" t="s">
        <v>23</v>
      </c>
      <c r="N1667" s="217" t="s">
        <v>44</v>
      </c>
      <c r="O1667" s="43"/>
      <c r="P1667" s="218">
        <f>O1667*H1667</f>
        <v>0</v>
      </c>
      <c r="Q1667" s="218">
        <v>0</v>
      </c>
      <c r="R1667" s="218">
        <f>Q1667*H1667</f>
        <v>0</v>
      </c>
      <c r="S1667" s="218">
        <v>0</v>
      </c>
      <c r="T1667" s="219">
        <f>S1667*H1667</f>
        <v>0</v>
      </c>
      <c r="AR1667" s="25" t="s">
        <v>502</v>
      </c>
      <c r="AT1667" s="25" t="s">
        <v>498</v>
      </c>
      <c r="AU1667" s="25" t="s">
        <v>82</v>
      </c>
      <c r="AY1667" s="25" t="s">
        <v>492</v>
      </c>
      <c r="BE1667" s="220">
        <f>IF(N1667="základní",J1667,0)</f>
        <v>0</v>
      </c>
      <c r="BF1667" s="220">
        <f>IF(N1667="snížená",J1667,0)</f>
        <v>0</v>
      </c>
      <c r="BG1667" s="220">
        <f>IF(N1667="zákl. přenesená",J1667,0)</f>
        <v>0</v>
      </c>
      <c r="BH1667" s="220">
        <f>IF(N1667="sníž. přenesená",J1667,0)</f>
        <v>0</v>
      </c>
      <c r="BI1667" s="220">
        <f>IF(N1667="nulová",J1667,0)</f>
        <v>0</v>
      </c>
      <c r="BJ1667" s="25" t="s">
        <v>80</v>
      </c>
      <c r="BK1667" s="220">
        <f>ROUND(I1667*H1667,2)</f>
        <v>0</v>
      </c>
      <c r="BL1667" s="25" t="s">
        <v>502</v>
      </c>
      <c r="BM1667" s="25" t="s">
        <v>6667</v>
      </c>
    </row>
    <row r="1668" spans="2:65" s="1" customFormat="1">
      <c r="B1668" s="42"/>
      <c r="C1668" s="64"/>
      <c r="D1668" s="221" t="s">
        <v>506</v>
      </c>
      <c r="E1668" s="64"/>
      <c r="F1668" s="222" t="s">
        <v>13764</v>
      </c>
      <c r="G1668" s="64"/>
      <c r="H1668" s="64"/>
      <c r="I1668" s="177"/>
      <c r="J1668" s="64"/>
      <c r="K1668" s="64"/>
      <c r="L1668" s="62"/>
      <c r="M1668" s="223"/>
      <c r="N1668" s="43"/>
      <c r="O1668" s="43"/>
      <c r="P1668" s="43"/>
      <c r="Q1668" s="43"/>
      <c r="R1668" s="43"/>
      <c r="S1668" s="43"/>
      <c r="T1668" s="79"/>
      <c r="AT1668" s="25" t="s">
        <v>506</v>
      </c>
      <c r="AU1668" s="25" t="s">
        <v>82</v>
      </c>
    </row>
    <row r="1669" spans="2:65" s="1" customFormat="1" ht="24">
      <c r="B1669" s="42"/>
      <c r="C1669" s="64"/>
      <c r="D1669" s="227" t="s">
        <v>2254</v>
      </c>
      <c r="E1669" s="64"/>
      <c r="F1669" s="273" t="s">
        <v>13765</v>
      </c>
      <c r="G1669" s="64"/>
      <c r="H1669" s="64"/>
      <c r="I1669" s="177"/>
      <c r="J1669" s="64"/>
      <c r="K1669" s="64"/>
      <c r="L1669" s="62"/>
      <c r="M1669" s="223"/>
      <c r="N1669" s="43"/>
      <c r="O1669" s="43"/>
      <c r="P1669" s="43"/>
      <c r="Q1669" s="43"/>
      <c r="R1669" s="43"/>
      <c r="S1669" s="43"/>
      <c r="T1669" s="79"/>
      <c r="AT1669" s="25" t="s">
        <v>2254</v>
      </c>
      <c r="AU1669" s="25" t="s">
        <v>82</v>
      </c>
    </row>
    <row r="1670" spans="2:65" s="1" customFormat="1" ht="16.5" customHeight="1">
      <c r="B1670" s="42"/>
      <c r="C1670" s="209" t="s">
        <v>1736</v>
      </c>
      <c r="D1670" s="209" t="s">
        <v>498</v>
      </c>
      <c r="E1670" s="210" t="s">
        <v>13795</v>
      </c>
      <c r="F1670" s="211" t="s">
        <v>13649</v>
      </c>
      <c r="G1670" s="212" t="s">
        <v>13632</v>
      </c>
      <c r="H1670" s="213">
        <v>1</v>
      </c>
      <c r="I1670" s="214"/>
      <c r="J1670" s="215">
        <f>ROUND(I1670*H1670,2)</f>
        <v>0</v>
      </c>
      <c r="K1670" s="211" t="s">
        <v>23</v>
      </c>
      <c r="L1670" s="62"/>
      <c r="M1670" s="216" t="s">
        <v>23</v>
      </c>
      <c r="N1670" s="217" t="s">
        <v>44</v>
      </c>
      <c r="O1670" s="43"/>
      <c r="P1670" s="218">
        <f>O1670*H1670</f>
        <v>0</v>
      </c>
      <c r="Q1670" s="218">
        <v>0</v>
      </c>
      <c r="R1670" s="218">
        <f>Q1670*H1670</f>
        <v>0</v>
      </c>
      <c r="S1670" s="218">
        <v>0</v>
      </c>
      <c r="T1670" s="219">
        <f>S1670*H1670</f>
        <v>0</v>
      </c>
      <c r="AR1670" s="25" t="s">
        <v>502</v>
      </c>
      <c r="AT1670" s="25" t="s">
        <v>498</v>
      </c>
      <c r="AU1670" s="25" t="s">
        <v>82</v>
      </c>
      <c r="AY1670" s="25" t="s">
        <v>492</v>
      </c>
      <c r="BE1670" s="220">
        <f>IF(N1670="základní",J1670,0)</f>
        <v>0</v>
      </c>
      <c r="BF1670" s="220">
        <f>IF(N1670="snížená",J1670,0)</f>
        <v>0</v>
      </c>
      <c r="BG1670" s="220">
        <f>IF(N1670="zákl. přenesená",J1670,0)</f>
        <v>0</v>
      </c>
      <c r="BH1670" s="220">
        <f>IF(N1670="sníž. přenesená",J1670,0)</f>
        <v>0</v>
      </c>
      <c r="BI1670" s="220">
        <f>IF(N1670="nulová",J1670,0)</f>
        <v>0</v>
      </c>
      <c r="BJ1670" s="25" t="s">
        <v>80</v>
      </c>
      <c r="BK1670" s="220">
        <f>ROUND(I1670*H1670,2)</f>
        <v>0</v>
      </c>
      <c r="BL1670" s="25" t="s">
        <v>502</v>
      </c>
      <c r="BM1670" s="25" t="s">
        <v>6676</v>
      </c>
    </row>
    <row r="1671" spans="2:65" s="1" customFormat="1">
      <c r="B1671" s="42"/>
      <c r="C1671" s="64"/>
      <c r="D1671" s="221" t="s">
        <v>506</v>
      </c>
      <c r="E1671" s="64"/>
      <c r="F1671" s="222" t="s">
        <v>13649</v>
      </c>
      <c r="G1671" s="64"/>
      <c r="H1671" s="64"/>
      <c r="I1671" s="177"/>
      <c r="J1671" s="64"/>
      <c r="K1671" s="64"/>
      <c r="L1671" s="62"/>
      <c r="M1671" s="223"/>
      <c r="N1671" s="43"/>
      <c r="O1671" s="43"/>
      <c r="P1671" s="43"/>
      <c r="Q1671" s="43"/>
      <c r="R1671" s="43"/>
      <c r="S1671" s="43"/>
      <c r="T1671" s="79"/>
      <c r="AT1671" s="25" t="s">
        <v>506</v>
      </c>
      <c r="AU1671" s="25" t="s">
        <v>82</v>
      </c>
    </row>
    <row r="1672" spans="2:65" s="1" customFormat="1" ht="24">
      <c r="B1672" s="42"/>
      <c r="C1672" s="64"/>
      <c r="D1672" s="227" t="s">
        <v>2254</v>
      </c>
      <c r="E1672" s="64"/>
      <c r="F1672" s="273" t="s">
        <v>13767</v>
      </c>
      <c r="G1672" s="64"/>
      <c r="H1672" s="64"/>
      <c r="I1672" s="177"/>
      <c r="J1672" s="64"/>
      <c r="K1672" s="64"/>
      <c r="L1672" s="62"/>
      <c r="M1672" s="223"/>
      <c r="N1672" s="43"/>
      <c r="O1672" s="43"/>
      <c r="P1672" s="43"/>
      <c r="Q1672" s="43"/>
      <c r="R1672" s="43"/>
      <c r="S1672" s="43"/>
      <c r="T1672" s="79"/>
      <c r="AT1672" s="25" t="s">
        <v>2254</v>
      </c>
      <c r="AU1672" s="25" t="s">
        <v>82</v>
      </c>
    </row>
    <row r="1673" spans="2:65" s="1" customFormat="1" ht="16.5" customHeight="1">
      <c r="B1673" s="42"/>
      <c r="C1673" s="209" t="s">
        <v>4294</v>
      </c>
      <c r="D1673" s="209" t="s">
        <v>498</v>
      </c>
      <c r="E1673" s="210" t="s">
        <v>13796</v>
      </c>
      <c r="F1673" s="211" t="s">
        <v>13652</v>
      </c>
      <c r="G1673" s="212" t="s">
        <v>13632</v>
      </c>
      <c r="H1673" s="213">
        <v>1</v>
      </c>
      <c r="I1673" s="214"/>
      <c r="J1673" s="215">
        <f>ROUND(I1673*H1673,2)</f>
        <v>0</v>
      </c>
      <c r="K1673" s="211" t="s">
        <v>23</v>
      </c>
      <c r="L1673" s="62"/>
      <c r="M1673" s="216" t="s">
        <v>23</v>
      </c>
      <c r="N1673" s="217" t="s">
        <v>44</v>
      </c>
      <c r="O1673" s="43"/>
      <c r="P1673" s="218">
        <f>O1673*H1673</f>
        <v>0</v>
      </c>
      <c r="Q1673" s="218">
        <v>0</v>
      </c>
      <c r="R1673" s="218">
        <f>Q1673*H1673</f>
        <v>0</v>
      </c>
      <c r="S1673" s="218">
        <v>0</v>
      </c>
      <c r="T1673" s="219">
        <f>S1673*H1673</f>
        <v>0</v>
      </c>
      <c r="AR1673" s="25" t="s">
        <v>502</v>
      </c>
      <c r="AT1673" s="25" t="s">
        <v>498</v>
      </c>
      <c r="AU1673" s="25" t="s">
        <v>82</v>
      </c>
      <c r="AY1673" s="25" t="s">
        <v>492</v>
      </c>
      <c r="BE1673" s="220">
        <f>IF(N1673="základní",J1673,0)</f>
        <v>0</v>
      </c>
      <c r="BF1673" s="220">
        <f>IF(N1673="snížená",J1673,0)</f>
        <v>0</v>
      </c>
      <c r="BG1673" s="220">
        <f>IF(N1673="zákl. přenesená",J1673,0)</f>
        <v>0</v>
      </c>
      <c r="BH1673" s="220">
        <f>IF(N1673="sníž. přenesená",J1673,0)</f>
        <v>0</v>
      </c>
      <c r="BI1673" s="220">
        <f>IF(N1673="nulová",J1673,0)</f>
        <v>0</v>
      </c>
      <c r="BJ1673" s="25" t="s">
        <v>80</v>
      </c>
      <c r="BK1673" s="220">
        <f>ROUND(I1673*H1673,2)</f>
        <v>0</v>
      </c>
      <c r="BL1673" s="25" t="s">
        <v>502</v>
      </c>
      <c r="BM1673" s="25" t="s">
        <v>6684</v>
      </c>
    </row>
    <row r="1674" spans="2:65" s="1" customFormat="1">
      <c r="B1674" s="42"/>
      <c r="C1674" s="64"/>
      <c r="D1674" s="221" t="s">
        <v>506</v>
      </c>
      <c r="E1674" s="64"/>
      <c r="F1674" s="222" t="s">
        <v>13652</v>
      </c>
      <c r="G1674" s="64"/>
      <c r="H1674" s="64"/>
      <c r="I1674" s="177"/>
      <c r="J1674" s="64"/>
      <c r="K1674" s="64"/>
      <c r="L1674" s="62"/>
      <c r="M1674" s="223"/>
      <c r="N1674" s="43"/>
      <c r="O1674" s="43"/>
      <c r="P1674" s="43"/>
      <c r="Q1674" s="43"/>
      <c r="R1674" s="43"/>
      <c r="S1674" s="43"/>
      <c r="T1674" s="79"/>
      <c r="AT1674" s="25" t="s">
        <v>506</v>
      </c>
      <c r="AU1674" s="25" t="s">
        <v>82</v>
      </c>
    </row>
    <row r="1675" spans="2:65" s="1" customFormat="1" ht="36">
      <c r="B1675" s="42"/>
      <c r="C1675" s="64"/>
      <c r="D1675" s="227" t="s">
        <v>2254</v>
      </c>
      <c r="E1675" s="64"/>
      <c r="F1675" s="273" t="s">
        <v>13769</v>
      </c>
      <c r="G1675" s="64"/>
      <c r="H1675" s="64"/>
      <c r="I1675" s="177"/>
      <c r="J1675" s="64"/>
      <c r="K1675" s="64"/>
      <c r="L1675" s="62"/>
      <c r="M1675" s="223"/>
      <c r="N1675" s="43"/>
      <c r="O1675" s="43"/>
      <c r="P1675" s="43"/>
      <c r="Q1675" s="43"/>
      <c r="R1675" s="43"/>
      <c r="S1675" s="43"/>
      <c r="T1675" s="79"/>
      <c r="AT1675" s="25" t="s">
        <v>2254</v>
      </c>
      <c r="AU1675" s="25" t="s">
        <v>82</v>
      </c>
    </row>
    <row r="1676" spans="2:65" s="1" customFormat="1" ht="16.5" customHeight="1">
      <c r="B1676" s="42"/>
      <c r="C1676" s="209" t="s">
        <v>4299</v>
      </c>
      <c r="D1676" s="209" t="s">
        <v>498</v>
      </c>
      <c r="E1676" s="210" t="s">
        <v>13770</v>
      </c>
      <c r="F1676" s="211" t="s">
        <v>13652</v>
      </c>
      <c r="G1676" s="212" t="s">
        <v>13632</v>
      </c>
      <c r="H1676" s="213">
        <v>1</v>
      </c>
      <c r="I1676" s="214"/>
      <c r="J1676" s="215">
        <f>ROUND(I1676*H1676,2)</f>
        <v>0</v>
      </c>
      <c r="K1676" s="211" t="s">
        <v>23</v>
      </c>
      <c r="L1676" s="62"/>
      <c r="M1676" s="216" t="s">
        <v>23</v>
      </c>
      <c r="N1676" s="217" t="s">
        <v>44</v>
      </c>
      <c r="O1676" s="43"/>
      <c r="P1676" s="218">
        <f>O1676*H1676</f>
        <v>0</v>
      </c>
      <c r="Q1676" s="218">
        <v>0</v>
      </c>
      <c r="R1676" s="218">
        <f>Q1676*H1676</f>
        <v>0</v>
      </c>
      <c r="S1676" s="218">
        <v>0</v>
      </c>
      <c r="T1676" s="219">
        <f>S1676*H1676</f>
        <v>0</v>
      </c>
      <c r="AR1676" s="25" t="s">
        <v>502</v>
      </c>
      <c r="AT1676" s="25" t="s">
        <v>498</v>
      </c>
      <c r="AU1676" s="25" t="s">
        <v>82</v>
      </c>
      <c r="AY1676" s="25" t="s">
        <v>492</v>
      </c>
      <c r="BE1676" s="220">
        <f>IF(N1676="základní",J1676,0)</f>
        <v>0</v>
      </c>
      <c r="BF1676" s="220">
        <f>IF(N1676="snížená",J1676,0)</f>
        <v>0</v>
      </c>
      <c r="BG1676" s="220">
        <f>IF(N1676="zákl. přenesená",J1676,0)</f>
        <v>0</v>
      </c>
      <c r="BH1676" s="220">
        <f>IF(N1676="sníž. přenesená",J1676,0)</f>
        <v>0</v>
      </c>
      <c r="BI1676" s="220">
        <f>IF(N1676="nulová",J1676,0)</f>
        <v>0</v>
      </c>
      <c r="BJ1676" s="25" t="s">
        <v>80</v>
      </c>
      <c r="BK1676" s="220">
        <f>ROUND(I1676*H1676,2)</f>
        <v>0</v>
      </c>
      <c r="BL1676" s="25" t="s">
        <v>502</v>
      </c>
      <c r="BM1676" s="25" t="s">
        <v>6692</v>
      </c>
    </row>
    <row r="1677" spans="2:65" s="1" customFormat="1">
      <c r="B1677" s="42"/>
      <c r="C1677" s="64"/>
      <c r="D1677" s="221" t="s">
        <v>506</v>
      </c>
      <c r="E1677" s="64"/>
      <c r="F1677" s="222" t="s">
        <v>13652</v>
      </c>
      <c r="G1677" s="64"/>
      <c r="H1677" s="64"/>
      <c r="I1677" s="177"/>
      <c r="J1677" s="64"/>
      <c r="K1677" s="64"/>
      <c r="L1677" s="62"/>
      <c r="M1677" s="223"/>
      <c r="N1677" s="43"/>
      <c r="O1677" s="43"/>
      <c r="P1677" s="43"/>
      <c r="Q1677" s="43"/>
      <c r="R1677" s="43"/>
      <c r="S1677" s="43"/>
      <c r="T1677" s="79"/>
      <c r="AT1677" s="25" t="s">
        <v>506</v>
      </c>
      <c r="AU1677" s="25" t="s">
        <v>82</v>
      </c>
    </row>
    <row r="1678" spans="2:65" s="1" customFormat="1" ht="24">
      <c r="B1678" s="42"/>
      <c r="C1678" s="64"/>
      <c r="D1678" s="227" t="s">
        <v>2254</v>
      </c>
      <c r="E1678" s="64"/>
      <c r="F1678" s="273" t="s">
        <v>13771</v>
      </c>
      <c r="G1678" s="64"/>
      <c r="H1678" s="64"/>
      <c r="I1678" s="177"/>
      <c r="J1678" s="64"/>
      <c r="K1678" s="64"/>
      <c r="L1678" s="62"/>
      <c r="M1678" s="223"/>
      <c r="N1678" s="43"/>
      <c r="O1678" s="43"/>
      <c r="P1678" s="43"/>
      <c r="Q1678" s="43"/>
      <c r="R1678" s="43"/>
      <c r="S1678" s="43"/>
      <c r="T1678" s="79"/>
      <c r="AT1678" s="25" t="s">
        <v>2254</v>
      </c>
      <c r="AU1678" s="25" t="s">
        <v>82</v>
      </c>
    </row>
    <row r="1679" spans="2:65" s="1" customFormat="1" ht="16.5" customHeight="1">
      <c r="B1679" s="42"/>
      <c r="C1679" s="209" t="s">
        <v>4304</v>
      </c>
      <c r="D1679" s="209" t="s">
        <v>498</v>
      </c>
      <c r="E1679" s="210" t="s">
        <v>13797</v>
      </c>
      <c r="F1679" s="211" t="s">
        <v>13652</v>
      </c>
      <c r="G1679" s="212" t="s">
        <v>13632</v>
      </c>
      <c r="H1679" s="213">
        <v>1</v>
      </c>
      <c r="I1679" s="214"/>
      <c r="J1679" s="215">
        <f>ROUND(I1679*H1679,2)</f>
        <v>0</v>
      </c>
      <c r="K1679" s="211" t="s">
        <v>23</v>
      </c>
      <c r="L1679" s="62"/>
      <c r="M1679" s="216" t="s">
        <v>23</v>
      </c>
      <c r="N1679" s="217" t="s">
        <v>44</v>
      </c>
      <c r="O1679" s="43"/>
      <c r="P1679" s="218">
        <f>O1679*H1679</f>
        <v>0</v>
      </c>
      <c r="Q1679" s="218">
        <v>0</v>
      </c>
      <c r="R1679" s="218">
        <f>Q1679*H1679</f>
        <v>0</v>
      </c>
      <c r="S1679" s="218">
        <v>0</v>
      </c>
      <c r="T1679" s="219">
        <f>S1679*H1679</f>
        <v>0</v>
      </c>
      <c r="AR1679" s="25" t="s">
        <v>502</v>
      </c>
      <c r="AT1679" s="25" t="s">
        <v>498</v>
      </c>
      <c r="AU1679" s="25" t="s">
        <v>82</v>
      </c>
      <c r="AY1679" s="25" t="s">
        <v>492</v>
      </c>
      <c r="BE1679" s="220">
        <f>IF(N1679="základní",J1679,0)</f>
        <v>0</v>
      </c>
      <c r="BF1679" s="220">
        <f>IF(N1679="snížená",J1679,0)</f>
        <v>0</v>
      </c>
      <c r="BG1679" s="220">
        <f>IF(N1679="zákl. přenesená",J1679,0)</f>
        <v>0</v>
      </c>
      <c r="BH1679" s="220">
        <f>IF(N1679="sníž. přenesená",J1679,0)</f>
        <v>0</v>
      </c>
      <c r="BI1679" s="220">
        <f>IF(N1679="nulová",J1679,0)</f>
        <v>0</v>
      </c>
      <c r="BJ1679" s="25" t="s">
        <v>80</v>
      </c>
      <c r="BK1679" s="220">
        <f>ROUND(I1679*H1679,2)</f>
        <v>0</v>
      </c>
      <c r="BL1679" s="25" t="s">
        <v>502</v>
      </c>
      <c r="BM1679" s="25" t="s">
        <v>6700</v>
      </c>
    </row>
    <row r="1680" spans="2:65" s="1" customFormat="1">
      <c r="B1680" s="42"/>
      <c r="C1680" s="64"/>
      <c r="D1680" s="221" t="s">
        <v>506</v>
      </c>
      <c r="E1680" s="64"/>
      <c r="F1680" s="222" t="s">
        <v>13652</v>
      </c>
      <c r="G1680" s="64"/>
      <c r="H1680" s="64"/>
      <c r="I1680" s="177"/>
      <c r="J1680" s="64"/>
      <c r="K1680" s="64"/>
      <c r="L1680" s="62"/>
      <c r="M1680" s="223"/>
      <c r="N1680" s="43"/>
      <c r="O1680" s="43"/>
      <c r="P1680" s="43"/>
      <c r="Q1680" s="43"/>
      <c r="R1680" s="43"/>
      <c r="S1680" s="43"/>
      <c r="T1680" s="79"/>
      <c r="AT1680" s="25" t="s">
        <v>506</v>
      </c>
      <c r="AU1680" s="25" t="s">
        <v>82</v>
      </c>
    </row>
    <row r="1681" spans="2:65" s="1" customFormat="1" ht="36">
      <c r="B1681" s="42"/>
      <c r="C1681" s="64"/>
      <c r="D1681" s="227" t="s">
        <v>2254</v>
      </c>
      <c r="E1681" s="64"/>
      <c r="F1681" s="273" t="s">
        <v>13655</v>
      </c>
      <c r="G1681" s="64"/>
      <c r="H1681" s="64"/>
      <c r="I1681" s="177"/>
      <c r="J1681" s="64"/>
      <c r="K1681" s="64"/>
      <c r="L1681" s="62"/>
      <c r="M1681" s="223"/>
      <c r="N1681" s="43"/>
      <c r="O1681" s="43"/>
      <c r="P1681" s="43"/>
      <c r="Q1681" s="43"/>
      <c r="R1681" s="43"/>
      <c r="S1681" s="43"/>
      <c r="T1681" s="79"/>
      <c r="AT1681" s="25" t="s">
        <v>2254</v>
      </c>
      <c r="AU1681" s="25" t="s">
        <v>82</v>
      </c>
    </row>
    <row r="1682" spans="2:65" s="1" customFormat="1" ht="16.5" customHeight="1">
      <c r="B1682" s="42"/>
      <c r="C1682" s="209" t="s">
        <v>4309</v>
      </c>
      <c r="D1682" s="209" t="s">
        <v>498</v>
      </c>
      <c r="E1682" s="210" t="s">
        <v>13798</v>
      </c>
      <c r="F1682" s="211" t="s">
        <v>13652</v>
      </c>
      <c r="G1682" s="212" t="s">
        <v>13632</v>
      </c>
      <c r="H1682" s="213">
        <v>1</v>
      </c>
      <c r="I1682" s="214"/>
      <c r="J1682" s="215">
        <f>ROUND(I1682*H1682,2)</f>
        <v>0</v>
      </c>
      <c r="K1682" s="211" t="s">
        <v>23</v>
      </c>
      <c r="L1682" s="62"/>
      <c r="M1682" s="216" t="s">
        <v>23</v>
      </c>
      <c r="N1682" s="217" t="s">
        <v>44</v>
      </c>
      <c r="O1682" s="43"/>
      <c r="P1682" s="218">
        <f>O1682*H1682</f>
        <v>0</v>
      </c>
      <c r="Q1682" s="218">
        <v>0</v>
      </c>
      <c r="R1682" s="218">
        <f>Q1682*H1682</f>
        <v>0</v>
      </c>
      <c r="S1682" s="218">
        <v>0</v>
      </c>
      <c r="T1682" s="219">
        <f>S1682*H1682</f>
        <v>0</v>
      </c>
      <c r="AR1682" s="25" t="s">
        <v>502</v>
      </c>
      <c r="AT1682" s="25" t="s">
        <v>498</v>
      </c>
      <c r="AU1682" s="25" t="s">
        <v>82</v>
      </c>
      <c r="AY1682" s="25" t="s">
        <v>492</v>
      </c>
      <c r="BE1682" s="220">
        <f>IF(N1682="základní",J1682,0)</f>
        <v>0</v>
      </c>
      <c r="BF1682" s="220">
        <f>IF(N1682="snížená",J1682,0)</f>
        <v>0</v>
      </c>
      <c r="BG1682" s="220">
        <f>IF(N1682="zákl. přenesená",J1682,0)</f>
        <v>0</v>
      </c>
      <c r="BH1682" s="220">
        <f>IF(N1682="sníž. přenesená",J1682,0)</f>
        <v>0</v>
      </c>
      <c r="BI1682" s="220">
        <f>IF(N1682="nulová",J1682,0)</f>
        <v>0</v>
      </c>
      <c r="BJ1682" s="25" t="s">
        <v>80</v>
      </c>
      <c r="BK1682" s="220">
        <f>ROUND(I1682*H1682,2)</f>
        <v>0</v>
      </c>
      <c r="BL1682" s="25" t="s">
        <v>502</v>
      </c>
      <c r="BM1682" s="25" t="s">
        <v>6708</v>
      </c>
    </row>
    <row r="1683" spans="2:65" s="1" customFormat="1">
      <c r="B1683" s="42"/>
      <c r="C1683" s="64"/>
      <c r="D1683" s="221" t="s">
        <v>506</v>
      </c>
      <c r="E1683" s="64"/>
      <c r="F1683" s="222" t="s">
        <v>13652</v>
      </c>
      <c r="G1683" s="64"/>
      <c r="H1683" s="64"/>
      <c r="I1683" s="177"/>
      <c r="J1683" s="64"/>
      <c r="K1683" s="64"/>
      <c r="L1683" s="62"/>
      <c r="M1683" s="223"/>
      <c r="N1683" s="43"/>
      <c r="O1683" s="43"/>
      <c r="P1683" s="43"/>
      <c r="Q1683" s="43"/>
      <c r="R1683" s="43"/>
      <c r="S1683" s="43"/>
      <c r="T1683" s="79"/>
      <c r="AT1683" s="25" t="s">
        <v>506</v>
      </c>
      <c r="AU1683" s="25" t="s">
        <v>82</v>
      </c>
    </row>
    <row r="1684" spans="2:65" s="1" customFormat="1" ht="36">
      <c r="B1684" s="42"/>
      <c r="C1684" s="64"/>
      <c r="D1684" s="227" t="s">
        <v>2254</v>
      </c>
      <c r="E1684" s="64"/>
      <c r="F1684" s="273" t="s">
        <v>13774</v>
      </c>
      <c r="G1684" s="64"/>
      <c r="H1684" s="64"/>
      <c r="I1684" s="177"/>
      <c r="J1684" s="64"/>
      <c r="K1684" s="64"/>
      <c r="L1684" s="62"/>
      <c r="M1684" s="223"/>
      <c r="N1684" s="43"/>
      <c r="O1684" s="43"/>
      <c r="P1684" s="43"/>
      <c r="Q1684" s="43"/>
      <c r="R1684" s="43"/>
      <c r="S1684" s="43"/>
      <c r="T1684" s="79"/>
      <c r="AT1684" s="25" t="s">
        <v>2254</v>
      </c>
      <c r="AU1684" s="25" t="s">
        <v>82</v>
      </c>
    </row>
    <row r="1685" spans="2:65" s="1" customFormat="1" ht="16.5" customHeight="1">
      <c r="B1685" s="42"/>
      <c r="C1685" s="209" t="s">
        <v>4314</v>
      </c>
      <c r="D1685" s="209" t="s">
        <v>498</v>
      </c>
      <c r="E1685" s="210" t="s">
        <v>13775</v>
      </c>
      <c r="F1685" s="211" t="s">
        <v>13652</v>
      </c>
      <c r="G1685" s="212" t="s">
        <v>13632</v>
      </c>
      <c r="H1685" s="213">
        <v>1</v>
      </c>
      <c r="I1685" s="214"/>
      <c r="J1685" s="215">
        <f>ROUND(I1685*H1685,2)</f>
        <v>0</v>
      </c>
      <c r="K1685" s="211" t="s">
        <v>23</v>
      </c>
      <c r="L1685" s="62"/>
      <c r="M1685" s="216" t="s">
        <v>23</v>
      </c>
      <c r="N1685" s="217" t="s">
        <v>44</v>
      </c>
      <c r="O1685" s="43"/>
      <c r="P1685" s="218">
        <f>O1685*H1685</f>
        <v>0</v>
      </c>
      <c r="Q1685" s="218">
        <v>0</v>
      </c>
      <c r="R1685" s="218">
        <f>Q1685*H1685</f>
        <v>0</v>
      </c>
      <c r="S1685" s="218">
        <v>0</v>
      </c>
      <c r="T1685" s="219">
        <f>S1685*H1685</f>
        <v>0</v>
      </c>
      <c r="AR1685" s="25" t="s">
        <v>502</v>
      </c>
      <c r="AT1685" s="25" t="s">
        <v>498</v>
      </c>
      <c r="AU1685" s="25" t="s">
        <v>82</v>
      </c>
      <c r="AY1685" s="25" t="s">
        <v>492</v>
      </c>
      <c r="BE1685" s="220">
        <f>IF(N1685="základní",J1685,0)</f>
        <v>0</v>
      </c>
      <c r="BF1685" s="220">
        <f>IF(N1685="snížená",J1685,0)</f>
        <v>0</v>
      </c>
      <c r="BG1685" s="220">
        <f>IF(N1685="zákl. přenesená",J1685,0)</f>
        <v>0</v>
      </c>
      <c r="BH1685" s="220">
        <f>IF(N1685="sníž. přenesená",J1685,0)</f>
        <v>0</v>
      </c>
      <c r="BI1685" s="220">
        <f>IF(N1685="nulová",J1685,0)</f>
        <v>0</v>
      </c>
      <c r="BJ1685" s="25" t="s">
        <v>80</v>
      </c>
      <c r="BK1685" s="220">
        <f>ROUND(I1685*H1685,2)</f>
        <v>0</v>
      </c>
      <c r="BL1685" s="25" t="s">
        <v>502</v>
      </c>
      <c r="BM1685" s="25" t="s">
        <v>6716</v>
      </c>
    </row>
    <row r="1686" spans="2:65" s="1" customFormat="1">
      <c r="B1686" s="42"/>
      <c r="C1686" s="64"/>
      <c r="D1686" s="221" t="s">
        <v>506</v>
      </c>
      <c r="E1686" s="64"/>
      <c r="F1686" s="222" t="s">
        <v>13652</v>
      </c>
      <c r="G1686" s="64"/>
      <c r="H1686" s="64"/>
      <c r="I1686" s="177"/>
      <c r="J1686" s="64"/>
      <c r="K1686" s="64"/>
      <c r="L1686" s="62"/>
      <c r="M1686" s="223"/>
      <c r="N1686" s="43"/>
      <c r="O1686" s="43"/>
      <c r="P1686" s="43"/>
      <c r="Q1686" s="43"/>
      <c r="R1686" s="43"/>
      <c r="S1686" s="43"/>
      <c r="T1686" s="79"/>
      <c r="AT1686" s="25" t="s">
        <v>506</v>
      </c>
      <c r="AU1686" s="25" t="s">
        <v>82</v>
      </c>
    </row>
    <row r="1687" spans="2:65" s="1" customFormat="1" ht="24">
      <c r="B1687" s="42"/>
      <c r="C1687" s="64"/>
      <c r="D1687" s="227" t="s">
        <v>2254</v>
      </c>
      <c r="E1687" s="64"/>
      <c r="F1687" s="273" t="s">
        <v>13776</v>
      </c>
      <c r="G1687" s="64"/>
      <c r="H1687" s="64"/>
      <c r="I1687" s="177"/>
      <c r="J1687" s="64"/>
      <c r="K1687" s="64"/>
      <c r="L1687" s="62"/>
      <c r="M1687" s="223"/>
      <c r="N1687" s="43"/>
      <c r="O1687" s="43"/>
      <c r="P1687" s="43"/>
      <c r="Q1687" s="43"/>
      <c r="R1687" s="43"/>
      <c r="S1687" s="43"/>
      <c r="T1687" s="79"/>
      <c r="AT1687" s="25" t="s">
        <v>2254</v>
      </c>
      <c r="AU1687" s="25" t="s">
        <v>82</v>
      </c>
    </row>
    <row r="1688" spans="2:65" s="1" customFormat="1" ht="16.5" customHeight="1">
      <c r="B1688" s="42"/>
      <c r="C1688" s="209" t="s">
        <v>4319</v>
      </c>
      <c r="D1688" s="209" t="s">
        <v>498</v>
      </c>
      <c r="E1688" s="210" t="s">
        <v>13799</v>
      </c>
      <c r="F1688" s="211" t="s">
        <v>13652</v>
      </c>
      <c r="G1688" s="212" t="s">
        <v>13632</v>
      </c>
      <c r="H1688" s="213">
        <v>1</v>
      </c>
      <c r="I1688" s="214"/>
      <c r="J1688" s="215">
        <f>ROUND(I1688*H1688,2)</f>
        <v>0</v>
      </c>
      <c r="K1688" s="211" t="s">
        <v>23</v>
      </c>
      <c r="L1688" s="62"/>
      <c r="M1688" s="216" t="s">
        <v>23</v>
      </c>
      <c r="N1688" s="217" t="s">
        <v>44</v>
      </c>
      <c r="O1688" s="43"/>
      <c r="P1688" s="218">
        <f>O1688*H1688</f>
        <v>0</v>
      </c>
      <c r="Q1688" s="218">
        <v>0</v>
      </c>
      <c r="R1688" s="218">
        <f>Q1688*H1688</f>
        <v>0</v>
      </c>
      <c r="S1688" s="218">
        <v>0</v>
      </c>
      <c r="T1688" s="219">
        <f>S1688*H1688</f>
        <v>0</v>
      </c>
      <c r="AR1688" s="25" t="s">
        <v>502</v>
      </c>
      <c r="AT1688" s="25" t="s">
        <v>498</v>
      </c>
      <c r="AU1688" s="25" t="s">
        <v>82</v>
      </c>
      <c r="AY1688" s="25" t="s">
        <v>492</v>
      </c>
      <c r="BE1688" s="220">
        <f>IF(N1688="základní",J1688,0)</f>
        <v>0</v>
      </c>
      <c r="BF1688" s="220">
        <f>IF(N1688="snížená",J1688,0)</f>
        <v>0</v>
      </c>
      <c r="BG1688" s="220">
        <f>IF(N1688="zákl. přenesená",J1688,0)</f>
        <v>0</v>
      </c>
      <c r="BH1688" s="220">
        <f>IF(N1688="sníž. přenesená",J1688,0)</f>
        <v>0</v>
      </c>
      <c r="BI1688" s="220">
        <f>IF(N1688="nulová",J1688,0)</f>
        <v>0</v>
      </c>
      <c r="BJ1688" s="25" t="s">
        <v>80</v>
      </c>
      <c r="BK1688" s="220">
        <f>ROUND(I1688*H1688,2)</f>
        <v>0</v>
      </c>
      <c r="BL1688" s="25" t="s">
        <v>502</v>
      </c>
      <c r="BM1688" s="25" t="s">
        <v>6725</v>
      </c>
    </row>
    <row r="1689" spans="2:65" s="1" customFormat="1">
      <c r="B1689" s="42"/>
      <c r="C1689" s="64"/>
      <c r="D1689" s="221" t="s">
        <v>506</v>
      </c>
      <c r="E1689" s="64"/>
      <c r="F1689" s="222" t="s">
        <v>13652</v>
      </c>
      <c r="G1689" s="64"/>
      <c r="H1689" s="64"/>
      <c r="I1689" s="177"/>
      <c r="J1689" s="64"/>
      <c r="K1689" s="64"/>
      <c r="L1689" s="62"/>
      <c r="M1689" s="223"/>
      <c r="N1689" s="43"/>
      <c r="O1689" s="43"/>
      <c r="P1689" s="43"/>
      <c r="Q1689" s="43"/>
      <c r="R1689" s="43"/>
      <c r="S1689" s="43"/>
      <c r="T1689" s="79"/>
      <c r="AT1689" s="25" t="s">
        <v>506</v>
      </c>
      <c r="AU1689" s="25" t="s">
        <v>82</v>
      </c>
    </row>
    <row r="1690" spans="2:65" s="1" customFormat="1" ht="24">
      <c r="B1690" s="42"/>
      <c r="C1690" s="64"/>
      <c r="D1690" s="227" t="s">
        <v>2254</v>
      </c>
      <c r="E1690" s="64"/>
      <c r="F1690" s="273" t="s">
        <v>13659</v>
      </c>
      <c r="G1690" s="64"/>
      <c r="H1690" s="64"/>
      <c r="I1690" s="177"/>
      <c r="J1690" s="64"/>
      <c r="K1690" s="64"/>
      <c r="L1690" s="62"/>
      <c r="M1690" s="223"/>
      <c r="N1690" s="43"/>
      <c r="O1690" s="43"/>
      <c r="P1690" s="43"/>
      <c r="Q1690" s="43"/>
      <c r="R1690" s="43"/>
      <c r="S1690" s="43"/>
      <c r="T1690" s="79"/>
      <c r="AT1690" s="25" t="s">
        <v>2254</v>
      </c>
      <c r="AU1690" s="25" t="s">
        <v>82</v>
      </c>
    </row>
    <row r="1691" spans="2:65" s="1" customFormat="1" ht="16.5" customHeight="1">
      <c r="B1691" s="42"/>
      <c r="C1691" s="209" t="s">
        <v>4324</v>
      </c>
      <c r="D1691" s="209" t="s">
        <v>498</v>
      </c>
      <c r="E1691" s="210" t="s">
        <v>13800</v>
      </c>
      <c r="F1691" s="211" t="s">
        <v>13652</v>
      </c>
      <c r="G1691" s="212" t="s">
        <v>13632</v>
      </c>
      <c r="H1691" s="213">
        <v>1</v>
      </c>
      <c r="I1691" s="214"/>
      <c r="J1691" s="215">
        <f>ROUND(I1691*H1691,2)</f>
        <v>0</v>
      </c>
      <c r="K1691" s="211" t="s">
        <v>23</v>
      </c>
      <c r="L1691" s="62"/>
      <c r="M1691" s="216" t="s">
        <v>23</v>
      </c>
      <c r="N1691" s="217" t="s">
        <v>44</v>
      </c>
      <c r="O1691" s="43"/>
      <c r="P1691" s="218">
        <f>O1691*H1691</f>
        <v>0</v>
      </c>
      <c r="Q1691" s="218">
        <v>0</v>
      </c>
      <c r="R1691" s="218">
        <f>Q1691*H1691</f>
        <v>0</v>
      </c>
      <c r="S1691" s="218">
        <v>0</v>
      </c>
      <c r="T1691" s="219">
        <f>S1691*H1691</f>
        <v>0</v>
      </c>
      <c r="AR1691" s="25" t="s">
        <v>502</v>
      </c>
      <c r="AT1691" s="25" t="s">
        <v>498</v>
      </c>
      <c r="AU1691" s="25" t="s">
        <v>82</v>
      </c>
      <c r="AY1691" s="25" t="s">
        <v>492</v>
      </c>
      <c r="BE1691" s="220">
        <f>IF(N1691="základní",J1691,0)</f>
        <v>0</v>
      </c>
      <c r="BF1691" s="220">
        <f>IF(N1691="snížená",J1691,0)</f>
        <v>0</v>
      </c>
      <c r="BG1691" s="220">
        <f>IF(N1691="zákl. přenesená",J1691,0)</f>
        <v>0</v>
      </c>
      <c r="BH1691" s="220">
        <f>IF(N1691="sníž. přenesená",J1691,0)</f>
        <v>0</v>
      </c>
      <c r="BI1691" s="220">
        <f>IF(N1691="nulová",J1691,0)</f>
        <v>0</v>
      </c>
      <c r="BJ1691" s="25" t="s">
        <v>80</v>
      </c>
      <c r="BK1691" s="220">
        <f>ROUND(I1691*H1691,2)</f>
        <v>0</v>
      </c>
      <c r="BL1691" s="25" t="s">
        <v>502</v>
      </c>
      <c r="BM1691" s="25" t="s">
        <v>6733</v>
      </c>
    </row>
    <row r="1692" spans="2:65" s="1" customFormat="1">
      <c r="B1692" s="42"/>
      <c r="C1692" s="64"/>
      <c r="D1692" s="221" t="s">
        <v>506</v>
      </c>
      <c r="E1692" s="64"/>
      <c r="F1692" s="222" t="s">
        <v>13652</v>
      </c>
      <c r="G1692" s="64"/>
      <c r="H1692" s="64"/>
      <c r="I1692" s="177"/>
      <c r="J1692" s="64"/>
      <c r="K1692" s="64"/>
      <c r="L1692" s="62"/>
      <c r="M1692" s="223"/>
      <c r="N1692" s="43"/>
      <c r="O1692" s="43"/>
      <c r="P1692" s="43"/>
      <c r="Q1692" s="43"/>
      <c r="R1692" s="43"/>
      <c r="S1692" s="43"/>
      <c r="T1692" s="79"/>
      <c r="AT1692" s="25" t="s">
        <v>506</v>
      </c>
      <c r="AU1692" s="25" t="s">
        <v>82</v>
      </c>
    </row>
    <row r="1693" spans="2:65" s="1" customFormat="1" ht="36">
      <c r="B1693" s="42"/>
      <c r="C1693" s="64"/>
      <c r="D1693" s="227" t="s">
        <v>2254</v>
      </c>
      <c r="E1693" s="64"/>
      <c r="F1693" s="273" t="s">
        <v>13779</v>
      </c>
      <c r="G1693" s="64"/>
      <c r="H1693" s="64"/>
      <c r="I1693" s="177"/>
      <c r="J1693" s="64"/>
      <c r="K1693" s="64"/>
      <c r="L1693" s="62"/>
      <c r="M1693" s="223"/>
      <c r="N1693" s="43"/>
      <c r="O1693" s="43"/>
      <c r="P1693" s="43"/>
      <c r="Q1693" s="43"/>
      <c r="R1693" s="43"/>
      <c r="S1693" s="43"/>
      <c r="T1693" s="79"/>
      <c r="AT1693" s="25" t="s">
        <v>2254</v>
      </c>
      <c r="AU1693" s="25" t="s">
        <v>82</v>
      </c>
    </row>
    <row r="1694" spans="2:65" s="1" customFormat="1" ht="16.5" customHeight="1">
      <c r="B1694" s="42"/>
      <c r="C1694" s="209" t="s">
        <v>4329</v>
      </c>
      <c r="D1694" s="209" t="s">
        <v>498</v>
      </c>
      <c r="E1694" s="210" t="s">
        <v>13801</v>
      </c>
      <c r="F1694" s="211" t="s">
        <v>13652</v>
      </c>
      <c r="G1694" s="212" t="s">
        <v>13632</v>
      </c>
      <c r="H1694" s="213">
        <v>1</v>
      </c>
      <c r="I1694" s="214"/>
      <c r="J1694" s="215">
        <f>ROUND(I1694*H1694,2)</f>
        <v>0</v>
      </c>
      <c r="K1694" s="211" t="s">
        <v>23</v>
      </c>
      <c r="L1694" s="62"/>
      <c r="M1694" s="216" t="s">
        <v>23</v>
      </c>
      <c r="N1694" s="217" t="s">
        <v>44</v>
      </c>
      <c r="O1694" s="43"/>
      <c r="P1694" s="218">
        <f>O1694*H1694</f>
        <v>0</v>
      </c>
      <c r="Q1694" s="218">
        <v>0</v>
      </c>
      <c r="R1694" s="218">
        <f>Q1694*H1694</f>
        <v>0</v>
      </c>
      <c r="S1694" s="218">
        <v>0</v>
      </c>
      <c r="T1694" s="219">
        <f>S1694*H1694</f>
        <v>0</v>
      </c>
      <c r="AR1694" s="25" t="s">
        <v>502</v>
      </c>
      <c r="AT1694" s="25" t="s">
        <v>498</v>
      </c>
      <c r="AU1694" s="25" t="s">
        <v>82</v>
      </c>
      <c r="AY1694" s="25" t="s">
        <v>492</v>
      </c>
      <c r="BE1694" s="220">
        <f>IF(N1694="základní",J1694,0)</f>
        <v>0</v>
      </c>
      <c r="BF1694" s="220">
        <f>IF(N1694="snížená",J1694,0)</f>
        <v>0</v>
      </c>
      <c r="BG1694" s="220">
        <f>IF(N1694="zákl. přenesená",J1694,0)</f>
        <v>0</v>
      </c>
      <c r="BH1694" s="220">
        <f>IF(N1694="sníž. přenesená",J1694,0)</f>
        <v>0</v>
      </c>
      <c r="BI1694" s="220">
        <f>IF(N1694="nulová",J1694,0)</f>
        <v>0</v>
      </c>
      <c r="BJ1694" s="25" t="s">
        <v>80</v>
      </c>
      <c r="BK1694" s="220">
        <f>ROUND(I1694*H1694,2)</f>
        <v>0</v>
      </c>
      <c r="BL1694" s="25" t="s">
        <v>502</v>
      </c>
      <c r="BM1694" s="25" t="s">
        <v>6744</v>
      </c>
    </row>
    <row r="1695" spans="2:65" s="1" customFormat="1">
      <c r="B1695" s="42"/>
      <c r="C1695" s="64"/>
      <c r="D1695" s="221" t="s">
        <v>506</v>
      </c>
      <c r="E1695" s="64"/>
      <c r="F1695" s="222" t="s">
        <v>13652</v>
      </c>
      <c r="G1695" s="64"/>
      <c r="H1695" s="64"/>
      <c r="I1695" s="177"/>
      <c r="J1695" s="64"/>
      <c r="K1695" s="64"/>
      <c r="L1695" s="62"/>
      <c r="M1695" s="223"/>
      <c r="N1695" s="43"/>
      <c r="O1695" s="43"/>
      <c r="P1695" s="43"/>
      <c r="Q1695" s="43"/>
      <c r="R1695" s="43"/>
      <c r="S1695" s="43"/>
      <c r="T1695" s="79"/>
      <c r="AT1695" s="25" t="s">
        <v>506</v>
      </c>
      <c r="AU1695" s="25" t="s">
        <v>82</v>
      </c>
    </row>
    <row r="1696" spans="2:65" s="1" customFormat="1" ht="24">
      <c r="B1696" s="42"/>
      <c r="C1696" s="64"/>
      <c r="D1696" s="227" t="s">
        <v>2254</v>
      </c>
      <c r="E1696" s="64"/>
      <c r="F1696" s="273" t="s">
        <v>13661</v>
      </c>
      <c r="G1696" s="64"/>
      <c r="H1696" s="64"/>
      <c r="I1696" s="177"/>
      <c r="J1696" s="64"/>
      <c r="K1696" s="64"/>
      <c r="L1696" s="62"/>
      <c r="M1696" s="223"/>
      <c r="N1696" s="43"/>
      <c r="O1696" s="43"/>
      <c r="P1696" s="43"/>
      <c r="Q1696" s="43"/>
      <c r="R1696" s="43"/>
      <c r="S1696" s="43"/>
      <c r="T1696" s="79"/>
      <c r="AT1696" s="25" t="s">
        <v>2254</v>
      </c>
      <c r="AU1696" s="25" t="s">
        <v>82</v>
      </c>
    </row>
    <row r="1697" spans="2:65" s="1" customFormat="1" ht="16.5" customHeight="1">
      <c r="B1697" s="42"/>
      <c r="C1697" s="209" t="s">
        <v>4334</v>
      </c>
      <c r="D1697" s="209" t="s">
        <v>498</v>
      </c>
      <c r="E1697" s="210" t="s">
        <v>13802</v>
      </c>
      <c r="F1697" s="211" t="s">
        <v>13652</v>
      </c>
      <c r="G1697" s="212" t="s">
        <v>13632</v>
      </c>
      <c r="H1697" s="213">
        <v>1</v>
      </c>
      <c r="I1697" s="214"/>
      <c r="J1697" s="215">
        <f>ROUND(I1697*H1697,2)</f>
        <v>0</v>
      </c>
      <c r="K1697" s="211" t="s">
        <v>23</v>
      </c>
      <c r="L1697" s="62"/>
      <c r="M1697" s="216" t="s">
        <v>23</v>
      </c>
      <c r="N1697" s="217" t="s">
        <v>44</v>
      </c>
      <c r="O1697" s="43"/>
      <c r="P1697" s="218">
        <f>O1697*H1697</f>
        <v>0</v>
      </c>
      <c r="Q1697" s="218">
        <v>0</v>
      </c>
      <c r="R1697" s="218">
        <f>Q1697*H1697</f>
        <v>0</v>
      </c>
      <c r="S1697" s="218">
        <v>0</v>
      </c>
      <c r="T1697" s="219">
        <f>S1697*H1697</f>
        <v>0</v>
      </c>
      <c r="AR1697" s="25" t="s">
        <v>502</v>
      </c>
      <c r="AT1697" s="25" t="s">
        <v>498</v>
      </c>
      <c r="AU1697" s="25" t="s">
        <v>82</v>
      </c>
      <c r="AY1697" s="25" t="s">
        <v>492</v>
      </c>
      <c r="BE1697" s="220">
        <f>IF(N1697="základní",J1697,0)</f>
        <v>0</v>
      </c>
      <c r="BF1697" s="220">
        <f>IF(N1697="snížená",J1697,0)</f>
        <v>0</v>
      </c>
      <c r="BG1697" s="220">
        <f>IF(N1697="zákl. přenesená",J1697,0)</f>
        <v>0</v>
      </c>
      <c r="BH1697" s="220">
        <f>IF(N1697="sníž. přenesená",J1697,0)</f>
        <v>0</v>
      </c>
      <c r="BI1697" s="220">
        <f>IF(N1697="nulová",J1697,0)</f>
        <v>0</v>
      </c>
      <c r="BJ1697" s="25" t="s">
        <v>80</v>
      </c>
      <c r="BK1697" s="220">
        <f>ROUND(I1697*H1697,2)</f>
        <v>0</v>
      </c>
      <c r="BL1697" s="25" t="s">
        <v>502</v>
      </c>
      <c r="BM1697" s="25" t="s">
        <v>6758</v>
      </c>
    </row>
    <row r="1698" spans="2:65" s="1" customFormat="1">
      <c r="B1698" s="42"/>
      <c r="C1698" s="64"/>
      <c r="D1698" s="221" t="s">
        <v>506</v>
      </c>
      <c r="E1698" s="64"/>
      <c r="F1698" s="222" t="s">
        <v>13652</v>
      </c>
      <c r="G1698" s="64"/>
      <c r="H1698" s="64"/>
      <c r="I1698" s="177"/>
      <c r="J1698" s="64"/>
      <c r="K1698" s="64"/>
      <c r="L1698" s="62"/>
      <c r="M1698" s="223"/>
      <c r="N1698" s="43"/>
      <c r="O1698" s="43"/>
      <c r="P1698" s="43"/>
      <c r="Q1698" s="43"/>
      <c r="R1698" s="43"/>
      <c r="S1698" s="43"/>
      <c r="T1698" s="79"/>
      <c r="AT1698" s="25" t="s">
        <v>506</v>
      </c>
      <c r="AU1698" s="25" t="s">
        <v>82</v>
      </c>
    </row>
    <row r="1699" spans="2:65" s="1" customFormat="1" ht="60">
      <c r="B1699" s="42"/>
      <c r="C1699" s="64"/>
      <c r="D1699" s="227" t="s">
        <v>2254</v>
      </c>
      <c r="E1699" s="64"/>
      <c r="F1699" s="273" t="s">
        <v>13663</v>
      </c>
      <c r="G1699" s="64"/>
      <c r="H1699" s="64"/>
      <c r="I1699" s="177"/>
      <c r="J1699" s="64"/>
      <c r="K1699" s="64"/>
      <c r="L1699" s="62"/>
      <c r="M1699" s="223"/>
      <c r="N1699" s="43"/>
      <c r="O1699" s="43"/>
      <c r="P1699" s="43"/>
      <c r="Q1699" s="43"/>
      <c r="R1699" s="43"/>
      <c r="S1699" s="43"/>
      <c r="T1699" s="79"/>
      <c r="AT1699" s="25" t="s">
        <v>2254</v>
      </c>
      <c r="AU1699" s="25" t="s">
        <v>82</v>
      </c>
    </row>
    <row r="1700" spans="2:65" s="1" customFormat="1" ht="16.5" customHeight="1">
      <c r="B1700" s="42"/>
      <c r="C1700" s="209" t="s">
        <v>4339</v>
      </c>
      <c r="D1700" s="209" t="s">
        <v>498</v>
      </c>
      <c r="E1700" s="210" t="s">
        <v>13803</v>
      </c>
      <c r="F1700" s="211" t="s">
        <v>13652</v>
      </c>
      <c r="G1700" s="212" t="s">
        <v>13632</v>
      </c>
      <c r="H1700" s="213">
        <v>1</v>
      </c>
      <c r="I1700" s="214"/>
      <c r="J1700" s="215">
        <f>ROUND(I1700*H1700,2)</f>
        <v>0</v>
      </c>
      <c r="K1700" s="211" t="s">
        <v>23</v>
      </c>
      <c r="L1700" s="62"/>
      <c r="M1700" s="216" t="s">
        <v>23</v>
      </c>
      <c r="N1700" s="217" t="s">
        <v>44</v>
      </c>
      <c r="O1700" s="43"/>
      <c r="P1700" s="218">
        <f>O1700*H1700</f>
        <v>0</v>
      </c>
      <c r="Q1700" s="218">
        <v>0</v>
      </c>
      <c r="R1700" s="218">
        <f>Q1700*H1700</f>
        <v>0</v>
      </c>
      <c r="S1700" s="218">
        <v>0</v>
      </c>
      <c r="T1700" s="219">
        <f>S1700*H1700</f>
        <v>0</v>
      </c>
      <c r="AR1700" s="25" t="s">
        <v>502</v>
      </c>
      <c r="AT1700" s="25" t="s">
        <v>498</v>
      </c>
      <c r="AU1700" s="25" t="s">
        <v>82</v>
      </c>
      <c r="AY1700" s="25" t="s">
        <v>492</v>
      </c>
      <c r="BE1700" s="220">
        <f>IF(N1700="základní",J1700,0)</f>
        <v>0</v>
      </c>
      <c r="BF1700" s="220">
        <f>IF(N1700="snížená",J1700,0)</f>
        <v>0</v>
      </c>
      <c r="BG1700" s="220">
        <f>IF(N1700="zákl. přenesená",J1700,0)</f>
        <v>0</v>
      </c>
      <c r="BH1700" s="220">
        <f>IF(N1700="sníž. přenesená",J1700,0)</f>
        <v>0</v>
      </c>
      <c r="BI1700" s="220">
        <f>IF(N1700="nulová",J1700,0)</f>
        <v>0</v>
      </c>
      <c r="BJ1700" s="25" t="s">
        <v>80</v>
      </c>
      <c r="BK1700" s="220">
        <f>ROUND(I1700*H1700,2)</f>
        <v>0</v>
      </c>
      <c r="BL1700" s="25" t="s">
        <v>502</v>
      </c>
      <c r="BM1700" s="25" t="s">
        <v>6768</v>
      </c>
    </row>
    <row r="1701" spans="2:65" s="1" customFormat="1">
      <c r="B1701" s="42"/>
      <c r="C1701" s="64"/>
      <c r="D1701" s="221" t="s">
        <v>506</v>
      </c>
      <c r="E1701" s="64"/>
      <c r="F1701" s="222" t="s">
        <v>13652</v>
      </c>
      <c r="G1701" s="64"/>
      <c r="H1701" s="64"/>
      <c r="I1701" s="177"/>
      <c r="J1701" s="64"/>
      <c r="K1701" s="64"/>
      <c r="L1701" s="62"/>
      <c r="M1701" s="223"/>
      <c r="N1701" s="43"/>
      <c r="O1701" s="43"/>
      <c r="P1701" s="43"/>
      <c r="Q1701" s="43"/>
      <c r="R1701" s="43"/>
      <c r="S1701" s="43"/>
      <c r="T1701" s="79"/>
      <c r="AT1701" s="25" t="s">
        <v>506</v>
      </c>
      <c r="AU1701" s="25" t="s">
        <v>82</v>
      </c>
    </row>
    <row r="1702" spans="2:65" s="1" customFormat="1" ht="24">
      <c r="B1702" s="42"/>
      <c r="C1702" s="64"/>
      <c r="D1702" s="221" t="s">
        <v>2254</v>
      </c>
      <c r="E1702" s="64"/>
      <c r="F1702" s="224" t="s">
        <v>13665</v>
      </c>
      <c r="G1702" s="64"/>
      <c r="H1702" s="64"/>
      <c r="I1702" s="177"/>
      <c r="J1702" s="64"/>
      <c r="K1702" s="64"/>
      <c r="L1702" s="62"/>
      <c r="M1702" s="223"/>
      <c r="N1702" s="43"/>
      <c r="O1702" s="43"/>
      <c r="P1702" s="43"/>
      <c r="Q1702" s="43"/>
      <c r="R1702" s="43"/>
      <c r="S1702" s="43"/>
      <c r="T1702" s="79"/>
      <c r="AT1702" s="25" t="s">
        <v>2254</v>
      </c>
      <c r="AU1702" s="25" t="s">
        <v>82</v>
      </c>
    </row>
    <row r="1703" spans="2:65" s="11" customFormat="1" ht="37.35" customHeight="1">
      <c r="B1703" s="192"/>
      <c r="C1703" s="193"/>
      <c r="D1703" s="194" t="s">
        <v>72</v>
      </c>
      <c r="E1703" s="195" t="s">
        <v>5556</v>
      </c>
      <c r="F1703" s="195" t="s">
        <v>13804</v>
      </c>
      <c r="G1703" s="193"/>
      <c r="H1703" s="193"/>
      <c r="I1703" s="196"/>
      <c r="J1703" s="197">
        <f>BK1703</f>
        <v>0</v>
      </c>
      <c r="K1703" s="193"/>
      <c r="L1703" s="198"/>
      <c r="M1703" s="199"/>
      <c r="N1703" s="200"/>
      <c r="O1703" s="200"/>
      <c r="P1703" s="201">
        <f>P1704+P1777+P1850+P1923+P1996+P2057+P2118+P2191+P2258+P2325+P2392</f>
        <v>0</v>
      </c>
      <c r="Q1703" s="200"/>
      <c r="R1703" s="201">
        <f>R1704+R1777+R1850+R1923+R1996+R2057+R2118+R2191+R2258+R2325+R2392</f>
        <v>0</v>
      </c>
      <c r="S1703" s="200"/>
      <c r="T1703" s="202">
        <f>T1704+T1777+T1850+T1923+T1996+T2057+T2118+T2191+T2258+T2325+T2392</f>
        <v>0</v>
      </c>
      <c r="AR1703" s="203" t="s">
        <v>80</v>
      </c>
      <c r="AT1703" s="204" t="s">
        <v>72</v>
      </c>
      <c r="AU1703" s="204" t="s">
        <v>73</v>
      </c>
      <c r="AY1703" s="203" t="s">
        <v>492</v>
      </c>
      <c r="BK1703" s="205">
        <f>BK1704+BK1777+BK1850+BK1923+BK1996+BK2057+BK2118+BK2191+BK2258+BK2325+BK2392</f>
        <v>0</v>
      </c>
    </row>
    <row r="1704" spans="2:65" s="11" customFormat="1" ht="19.95" customHeight="1">
      <c r="B1704" s="192"/>
      <c r="C1704" s="193"/>
      <c r="D1704" s="206" t="s">
        <v>72</v>
      </c>
      <c r="E1704" s="207" t="s">
        <v>5149</v>
      </c>
      <c r="F1704" s="207" t="s">
        <v>13805</v>
      </c>
      <c r="G1704" s="193"/>
      <c r="H1704" s="193"/>
      <c r="I1704" s="196"/>
      <c r="J1704" s="208">
        <f>BK1704</f>
        <v>0</v>
      </c>
      <c r="K1704" s="193"/>
      <c r="L1704" s="198"/>
      <c r="M1704" s="199"/>
      <c r="N1704" s="200"/>
      <c r="O1704" s="200"/>
      <c r="P1704" s="201">
        <f>SUM(P1705:P1776)</f>
        <v>0</v>
      </c>
      <c r="Q1704" s="200"/>
      <c r="R1704" s="201">
        <f>SUM(R1705:R1776)</f>
        <v>0</v>
      </c>
      <c r="S1704" s="200"/>
      <c r="T1704" s="202">
        <f>SUM(T1705:T1776)</f>
        <v>0</v>
      </c>
      <c r="AR1704" s="203" t="s">
        <v>80</v>
      </c>
      <c r="AT1704" s="204" t="s">
        <v>72</v>
      </c>
      <c r="AU1704" s="204" t="s">
        <v>80</v>
      </c>
      <c r="AY1704" s="203" t="s">
        <v>492</v>
      </c>
      <c r="BK1704" s="205">
        <f>SUM(BK1705:BK1776)</f>
        <v>0</v>
      </c>
    </row>
    <row r="1705" spans="2:65" s="1" customFormat="1" ht="16.5" customHeight="1">
      <c r="B1705" s="42"/>
      <c r="C1705" s="209" t="s">
        <v>4344</v>
      </c>
      <c r="D1705" s="209" t="s">
        <v>498</v>
      </c>
      <c r="E1705" s="210" t="s">
        <v>13806</v>
      </c>
      <c r="F1705" s="211" t="s">
        <v>13807</v>
      </c>
      <c r="G1705" s="212" t="s">
        <v>2537</v>
      </c>
      <c r="H1705" s="213">
        <v>1</v>
      </c>
      <c r="I1705" s="214"/>
      <c r="J1705" s="215">
        <f>ROUND(I1705*H1705,2)</f>
        <v>0</v>
      </c>
      <c r="K1705" s="211" t="s">
        <v>23</v>
      </c>
      <c r="L1705" s="62"/>
      <c r="M1705" s="216" t="s">
        <v>23</v>
      </c>
      <c r="N1705" s="217" t="s">
        <v>44</v>
      </c>
      <c r="O1705" s="43"/>
      <c r="P1705" s="218">
        <f>O1705*H1705</f>
        <v>0</v>
      </c>
      <c r="Q1705" s="218">
        <v>0</v>
      </c>
      <c r="R1705" s="218">
        <f>Q1705*H1705</f>
        <v>0</v>
      </c>
      <c r="S1705" s="218">
        <v>0</v>
      </c>
      <c r="T1705" s="219">
        <f>S1705*H1705</f>
        <v>0</v>
      </c>
      <c r="AR1705" s="25" t="s">
        <v>502</v>
      </c>
      <c r="AT1705" s="25" t="s">
        <v>498</v>
      </c>
      <c r="AU1705" s="25" t="s">
        <v>82</v>
      </c>
      <c r="AY1705" s="25" t="s">
        <v>492</v>
      </c>
      <c r="BE1705" s="220">
        <f>IF(N1705="základní",J1705,0)</f>
        <v>0</v>
      </c>
      <c r="BF1705" s="220">
        <f>IF(N1705="snížená",J1705,0)</f>
        <v>0</v>
      </c>
      <c r="BG1705" s="220">
        <f>IF(N1705="zákl. přenesená",J1705,0)</f>
        <v>0</v>
      </c>
      <c r="BH1705" s="220">
        <f>IF(N1705="sníž. přenesená",J1705,0)</f>
        <v>0</v>
      </c>
      <c r="BI1705" s="220">
        <f>IF(N1705="nulová",J1705,0)</f>
        <v>0</v>
      </c>
      <c r="BJ1705" s="25" t="s">
        <v>80</v>
      </c>
      <c r="BK1705" s="220">
        <f>ROUND(I1705*H1705,2)</f>
        <v>0</v>
      </c>
      <c r="BL1705" s="25" t="s">
        <v>502</v>
      </c>
      <c r="BM1705" s="25" t="s">
        <v>6778</v>
      </c>
    </row>
    <row r="1706" spans="2:65" s="1" customFormat="1">
      <c r="B1706" s="42"/>
      <c r="C1706" s="64"/>
      <c r="D1706" s="221" t="s">
        <v>506</v>
      </c>
      <c r="E1706" s="64"/>
      <c r="F1706" s="222" t="s">
        <v>13807</v>
      </c>
      <c r="G1706" s="64"/>
      <c r="H1706" s="64"/>
      <c r="I1706" s="177"/>
      <c r="J1706" s="64"/>
      <c r="K1706" s="64"/>
      <c r="L1706" s="62"/>
      <c r="M1706" s="223"/>
      <c r="N1706" s="43"/>
      <c r="O1706" s="43"/>
      <c r="P1706" s="43"/>
      <c r="Q1706" s="43"/>
      <c r="R1706" s="43"/>
      <c r="S1706" s="43"/>
      <c r="T1706" s="79"/>
      <c r="AT1706" s="25" t="s">
        <v>506</v>
      </c>
      <c r="AU1706" s="25" t="s">
        <v>82</v>
      </c>
    </row>
    <row r="1707" spans="2:65" s="1" customFormat="1" ht="144">
      <c r="B1707" s="42"/>
      <c r="C1707" s="64"/>
      <c r="D1707" s="227" t="s">
        <v>2254</v>
      </c>
      <c r="E1707" s="64"/>
      <c r="F1707" s="273" t="s">
        <v>13808</v>
      </c>
      <c r="G1707" s="64"/>
      <c r="H1707" s="64"/>
      <c r="I1707" s="177"/>
      <c r="J1707" s="64"/>
      <c r="K1707" s="64"/>
      <c r="L1707" s="62"/>
      <c r="M1707" s="223"/>
      <c r="N1707" s="43"/>
      <c r="O1707" s="43"/>
      <c r="P1707" s="43"/>
      <c r="Q1707" s="43"/>
      <c r="R1707" s="43"/>
      <c r="S1707" s="43"/>
      <c r="T1707" s="79"/>
      <c r="AT1707" s="25" t="s">
        <v>2254</v>
      </c>
      <c r="AU1707" s="25" t="s">
        <v>82</v>
      </c>
    </row>
    <row r="1708" spans="2:65" s="1" customFormat="1" ht="16.5" customHeight="1">
      <c r="B1708" s="42"/>
      <c r="C1708" s="209" t="s">
        <v>4349</v>
      </c>
      <c r="D1708" s="209" t="s">
        <v>498</v>
      </c>
      <c r="E1708" s="210" t="s">
        <v>13809</v>
      </c>
      <c r="F1708" s="211" t="s">
        <v>13810</v>
      </c>
      <c r="G1708" s="212" t="s">
        <v>2537</v>
      </c>
      <c r="H1708" s="213">
        <v>2</v>
      </c>
      <c r="I1708" s="214"/>
      <c r="J1708" s="215">
        <f>ROUND(I1708*H1708,2)</f>
        <v>0</v>
      </c>
      <c r="K1708" s="211" t="s">
        <v>23</v>
      </c>
      <c r="L1708" s="62"/>
      <c r="M1708" s="216" t="s">
        <v>23</v>
      </c>
      <c r="N1708" s="217" t="s">
        <v>44</v>
      </c>
      <c r="O1708" s="43"/>
      <c r="P1708" s="218">
        <f>O1708*H1708</f>
        <v>0</v>
      </c>
      <c r="Q1708" s="218">
        <v>0</v>
      </c>
      <c r="R1708" s="218">
        <f>Q1708*H1708</f>
        <v>0</v>
      </c>
      <c r="S1708" s="218">
        <v>0</v>
      </c>
      <c r="T1708" s="219">
        <f>S1708*H1708</f>
        <v>0</v>
      </c>
      <c r="AR1708" s="25" t="s">
        <v>502</v>
      </c>
      <c r="AT1708" s="25" t="s">
        <v>498</v>
      </c>
      <c r="AU1708" s="25" t="s">
        <v>82</v>
      </c>
      <c r="AY1708" s="25" t="s">
        <v>492</v>
      </c>
      <c r="BE1708" s="220">
        <f>IF(N1708="základní",J1708,0)</f>
        <v>0</v>
      </c>
      <c r="BF1708" s="220">
        <f>IF(N1708="snížená",J1708,0)</f>
        <v>0</v>
      </c>
      <c r="BG1708" s="220">
        <f>IF(N1708="zákl. přenesená",J1708,0)</f>
        <v>0</v>
      </c>
      <c r="BH1708" s="220">
        <f>IF(N1708="sníž. přenesená",J1708,0)</f>
        <v>0</v>
      </c>
      <c r="BI1708" s="220">
        <f>IF(N1708="nulová",J1708,0)</f>
        <v>0</v>
      </c>
      <c r="BJ1708" s="25" t="s">
        <v>80</v>
      </c>
      <c r="BK1708" s="220">
        <f>ROUND(I1708*H1708,2)</f>
        <v>0</v>
      </c>
      <c r="BL1708" s="25" t="s">
        <v>502</v>
      </c>
      <c r="BM1708" s="25" t="s">
        <v>6793</v>
      </c>
    </row>
    <row r="1709" spans="2:65" s="1" customFormat="1">
      <c r="B1709" s="42"/>
      <c r="C1709" s="64"/>
      <c r="D1709" s="221" t="s">
        <v>506</v>
      </c>
      <c r="E1709" s="64"/>
      <c r="F1709" s="222" t="s">
        <v>13810</v>
      </c>
      <c r="G1709" s="64"/>
      <c r="H1709" s="64"/>
      <c r="I1709" s="177"/>
      <c r="J1709" s="64"/>
      <c r="K1709" s="64"/>
      <c r="L1709" s="62"/>
      <c r="M1709" s="223"/>
      <c r="N1709" s="43"/>
      <c r="O1709" s="43"/>
      <c r="P1709" s="43"/>
      <c r="Q1709" s="43"/>
      <c r="R1709" s="43"/>
      <c r="S1709" s="43"/>
      <c r="T1709" s="79"/>
      <c r="AT1709" s="25" t="s">
        <v>506</v>
      </c>
      <c r="AU1709" s="25" t="s">
        <v>82</v>
      </c>
    </row>
    <row r="1710" spans="2:65" s="1" customFormat="1" ht="24">
      <c r="B1710" s="42"/>
      <c r="C1710" s="64"/>
      <c r="D1710" s="227" t="s">
        <v>2254</v>
      </c>
      <c r="E1710" s="64"/>
      <c r="F1710" s="273" t="s">
        <v>13722</v>
      </c>
      <c r="G1710" s="64"/>
      <c r="H1710" s="64"/>
      <c r="I1710" s="177"/>
      <c r="J1710" s="64"/>
      <c r="K1710" s="64"/>
      <c r="L1710" s="62"/>
      <c r="M1710" s="223"/>
      <c r="N1710" s="43"/>
      <c r="O1710" s="43"/>
      <c r="P1710" s="43"/>
      <c r="Q1710" s="43"/>
      <c r="R1710" s="43"/>
      <c r="S1710" s="43"/>
      <c r="T1710" s="79"/>
      <c r="AT1710" s="25" t="s">
        <v>2254</v>
      </c>
      <c r="AU1710" s="25" t="s">
        <v>82</v>
      </c>
    </row>
    <row r="1711" spans="2:65" s="1" customFormat="1" ht="16.5" customHeight="1">
      <c r="B1711" s="42"/>
      <c r="C1711" s="209" t="s">
        <v>4354</v>
      </c>
      <c r="D1711" s="209" t="s">
        <v>498</v>
      </c>
      <c r="E1711" s="210" t="s">
        <v>13811</v>
      </c>
      <c r="F1711" s="211" t="s">
        <v>13812</v>
      </c>
      <c r="G1711" s="212" t="s">
        <v>2537</v>
      </c>
      <c r="H1711" s="213">
        <v>1</v>
      </c>
      <c r="I1711" s="214"/>
      <c r="J1711" s="215">
        <f>ROUND(I1711*H1711,2)</f>
        <v>0</v>
      </c>
      <c r="K1711" s="211" t="s">
        <v>23</v>
      </c>
      <c r="L1711" s="62"/>
      <c r="M1711" s="216" t="s">
        <v>23</v>
      </c>
      <c r="N1711" s="217" t="s">
        <v>44</v>
      </c>
      <c r="O1711" s="43"/>
      <c r="P1711" s="218">
        <f>O1711*H1711</f>
        <v>0</v>
      </c>
      <c r="Q1711" s="218">
        <v>0</v>
      </c>
      <c r="R1711" s="218">
        <f>Q1711*H1711</f>
        <v>0</v>
      </c>
      <c r="S1711" s="218">
        <v>0</v>
      </c>
      <c r="T1711" s="219">
        <f>S1711*H1711</f>
        <v>0</v>
      </c>
      <c r="AR1711" s="25" t="s">
        <v>502</v>
      </c>
      <c r="AT1711" s="25" t="s">
        <v>498</v>
      </c>
      <c r="AU1711" s="25" t="s">
        <v>82</v>
      </c>
      <c r="AY1711" s="25" t="s">
        <v>492</v>
      </c>
      <c r="BE1711" s="220">
        <f>IF(N1711="základní",J1711,0)</f>
        <v>0</v>
      </c>
      <c r="BF1711" s="220">
        <f>IF(N1711="snížená",J1711,0)</f>
        <v>0</v>
      </c>
      <c r="BG1711" s="220">
        <f>IF(N1711="zákl. přenesená",J1711,0)</f>
        <v>0</v>
      </c>
      <c r="BH1711" s="220">
        <f>IF(N1711="sníž. přenesená",J1711,0)</f>
        <v>0</v>
      </c>
      <c r="BI1711" s="220">
        <f>IF(N1711="nulová",J1711,0)</f>
        <v>0</v>
      </c>
      <c r="BJ1711" s="25" t="s">
        <v>80</v>
      </c>
      <c r="BK1711" s="220">
        <f>ROUND(I1711*H1711,2)</f>
        <v>0</v>
      </c>
      <c r="BL1711" s="25" t="s">
        <v>502</v>
      </c>
      <c r="BM1711" s="25" t="s">
        <v>6808</v>
      </c>
    </row>
    <row r="1712" spans="2:65" s="1" customFormat="1">
      <c r="B1712" s="42"/>
      <c r="C1712" s="64"/>
      <c r="D1712" s="221" t="s">
        <v>506</v>
      </c>
      <c r="E1712" s="64"/>
      <c r="F1712" s="222" t="s">
        <v>13812</v>
      </c>
      <c r="G1712" s="64"/>
      <c r="H1712" s="64"/>
      <c r="I1712" s="177"/>
      <c r="J1712" s="64"/>
      <c r="K1712" s="64"/>
      <c r="L1712" s="62"/>
      <c r="M1712" s="223"/>
      <c r="N1712" s="43"/>
      <c r="O1712" s="43"/>
      <c r="P1712" s="43"/>
      <c r="Q1712" s="43"/>
      <c r="R1712" s="43"/>
      <c r="S1712" s="43"/>
      <c r="T1712" s="79"/>
      <c r="AT1712" s="25" t="s">
        <v>506</v>
      </c>
      <c r="AU1712" s="25" t="s">
        <v>82</v>
      </c>
    </row>
    <row r="1713" spans="2:65" s="1" customFormat="1" ht="84">
      <c r="B1713" s="42"/>
      <c r="C1713" s="64"/>
      <c r="D1713" s="227" t="s">
        <v>2254</v>
      </c>
      <c r="E1713" s="64"/>
      <c r="F1713" s="273" t="s">
        <v>13813</v>
      </c>
      <c r="G1713" s="64"/>
      <c r="H1713" s="64"/>
      <c r="I1713" s="177"/>
      <c r="J1713" s="64"/>
      <c r="K1713" s="64"/>
      <c r="L1713" s="62"/>
      <c r="M1713" s="223"/>
      <c r="N1713" s="43"/>
      <c r="O1713" s="43"/>
      <c r="P1713" s="43"/>
      <c r="Q1713" s="43"/>
      <c r="R1713" s="43"/>
      <c r="S1713" s="43"/>
      <c r="T1713" s="79"/>
      <c r="AT1713" s="25" t="s">
        <v>2254</v>
      </c>
      <c r="AU1713" s="25" t="s">
        <v>82</v>
      </c>
    </row>
    <row r="1714" spans="2:65" s="1" customFormat="1" ht="16.5" customHeight="1">
      <c r="B1714" s="42"/>
      <c r="C1714" s="209" t="s">
        <v>2617</v>
      </c>
      <c r="D1714" s="209" t="s">
        <v>498</v>
      </c>
      <c r="E1714" s="210" t="s">
        <v>13814</v>
      </c>
      <c r="F1714" s="211" t="s">
        <v>13815</v>
      </c>
      <c r="G1714" s="212" t="s">
        <v>2537</v>
      </c>
      <c r="H1714" s="213">
        <v>1</v>
      </c>
      <c r="I1714" s="214"/>
      <c r="J1714" s="215">
        <f>ROUND(I1714*H1714,2)</f>
        <v>0</v>
      </c>
      <c r="K1714" s="211" t="s">
        <v>23</v>
      </c>
      <c r="L1714" s="62"/>
      <c r="M1714" s="216" t="s">
        <v>23</v>
      </c>
      <c r="N1714" s="217" t="s">
        <v>44</v>
      </c>
      <c r="O1714" s="43"/>
      <c r="P1714" s="218">
        <f>O1714*H1714</f>
        <v>0</v>
      </c>
      <c r="Q1714" s="218">
        <v>0</v>
      </c>
      <c r="R1714" s="218">
        <f>Q1714*H1714</f>
        <v>0</v>
      </c>
      <c r="S1714" s="218">
        <v>0</v>
      </c>
      <c r="T1714" s="219">
        <f>S1714*H1714</f>
        <v>0</v>
      </c>
      <c r="AR1714" s="25" t="s">
        <v>502</v>
      </c>
      <c r="AT1714" s="25" t="s">
        <v>498</v>
      </c>
      <c r="AU1714" s="25" t="s">
        <v>82</v>
      </c>
      <c r="AY1714" s="25" t="s">
        <v>492</v>
      </c>
      <c r="BE1714" s="220">
        <f>IF(N1714="základní",J1714,0)</f>
        <v>0</v>
      </c>
      <c r="BF1714" s="220">
        <f>IF(N1714="snížená",J1714,0)</f>
        <v>0</v>
      </c>
      <c r="BG1714" s="220">
        <f>IF(N1714="zákl. přenesená",J1714,0)</f>
        <v>0</v>
      </c>
      <c r="BH1714" s="220">
        <f>IF(N1714="sníž. přenesená",J1714,0)</f>
        <v>0</v>
      </c>
      <c r="BI1714" s="220">
        <f>IF(N1714="nulová",J1714,0)</f>
        <v>0</v>
      </c>
      <c r="BJ1714" s="25" t="s">
        <v>80</v>
      </c>
      <c r="BK1714" s="220">
        <f>ROUND(I1714*H1714,2)</f>
        <v>0</v>
      </c>
      <c r="BL1714" s="25" t="s">
        <v>502</v>
      </c>
      <c r="BM1714" s="25" t="s">
        <v>6819</v>
      </c>
    </row>
    <row r="1715" spans="2:65" s="1" customFormat="1">
      <c r="B1715" s="42"/>
      <c r="C1715" s="64"/>
      <c r="D1715" s="221" t="s">
        <v>506</v>
      </c>
      <c r="E1715" s="64"/>
      <c r="F1715" s="222" t="s">
        <v>13815</v>
      </c>
      <c r="G1715" s="64"/>
      <c r="H1715" s="64"/>
      <c r="I1715" s="177"/>
      <c r="J1715" s="64"/>
      <c r="K1715" s="64"/>
      <c r="L1715" s="62"/>
      <c r="M1715" s="223"/>
      <c r="N1715" s="43"/>
      <c r="O1715" s="43"/>
      <c r="P1715" s="43"/>
      <c r="Q1715" s="43"/>
      <c r="R1715" s="43"/>
      <c r="S1715" s="43"/>
      <c r="T1715" s="79"/>
      <c r="AT1715" s="25" t="s">
        <v>506</v>
      </c>
      <c r="AU1715" s="25" t="s">
        <v>82</v>
      </c>
    </row>
    <row r="1716" spans="2:65" s="1" customFormat="1" ht="24">
      <c r="B1716" s="42"/>
      <c r="C1716" s="64"/>
      <c r="D1716" s="227" t="s">
        <v>2254</v>
      </c>
      <c r="E1716" s="64"/>
      <c r="F1716" s="273" t="s">
        <v>13816</v>
      </c>
      <c r="G1716" s="64"/>
      <c r="H1716" s="64"/>
      <c r="I1716" s="177"/>
      <c r="J1716" s="64"/>
      <c r="K1716" s="64"/>
      <c r="L1716" s="62"/>
      <c r="M1716" s="223"/>
      <c r="N1716" s="43"/>
      <c r="O1716" s="43"/>
      <c r="P1716" s="43"/>
      <c r="Q1716" s="43"/>
      <c r="R1716" s="43"/>
      <c r="S1716" s="43"/>
      <c r="T1716" s="79"/>
      <c r="AT1716" s="25" t="s">
        <v>2254</v>
      </c>
      <c r="AU1716" s="25" t="s">
        <v>82</v>
      </c>
    </row>
    <row r="1717" spans="2:65" s="1" customFormat="1" ht="16.5" customHeight="1">
      <c r="B1717" s="42"/>
      <c r="C1717" s="209" t="s">
        <v>4363</v>
      </c>
      <c r="D1717" s="209" t="s">
        <v>498</v>
      </c>
      <c r="E1717" s="210" t="s">
        <v>13817</v>
      </c>
      <c r="F1717" s="211" t="s">
        <v>13818</v>
      </c>
      <c r="G1717" s="212" t="s">
        <v>2537</v>
      </c>
      <c r="H1717" s="213">
        <v>1</v>
      </c>
      <c r="I1717" s="214"/>
      <c r="J1717" s="215">
        <f>ROUND(I1717*H1717,2)</f>
        <v>0</v>
      </c>
      <c r="K1717" s="211" t="s">
        <v>23</v>
      </c>
      <c r="L1717" s="62"/>
      <c r="M1717" s="216" t="s">
        <v>23</v>
      </c>
      <c r="N1717" s="217" t="s">
        <v>44</v>
      </c>
      <c r="O1717" s="43"/>
      <c r="P1717" s="218">
        <f>O1717*H1717</f>
        <v>0</v>
      </c>
      <c r="Q1717" s="218">
        <v>0</v>
      </c>
      <c r="R1717" s="218">
        <f>Q1717*H1717</f>
        <v>0</v>
      </c>
      <c r="S1717" s="218">
        <v>0</v>
      </c>
      <c r="T1717" s="219">
        <f>S1717*H1717</f>
        <v>0</v>
      </c>
      <c r="AR1717" s="25" t="s">
        <v>502</v>
      </c>
      <c r="AT1717" s="25" t="s">
        <v>498</v>
      </c>
      <c r="AU1717" s="25" t="s">
        <v>82</v>
      </c>
      <c r="AY1717" s="25" t="s">
        <v>492</v>
      </c>
      <c r="BE1717" s="220">
        <f>IF(N1717="základní",J1717,0)</f>
        <v>0</v>
      </c>
      <c r="BF1717" s="220">
        <f>IF(N1717="snížená",J1717,0)</f>
        <v>0</v>
      </c>
      <c r="BG1717" s="220">
        <f>IF(N1717="zákl. přenesená",J1717,0)</f>
        <v>0</v>
      </c>
      <c r="BH1717" s="220">
        <f>IF(N1717="sníž. přenesená",J1717,0)</f>
        <v>0</v>
      </c>
      <c r="BI1717" s="220">
        <f>IF(N1717="nulová",J1717,0)</f>
        <v>0</v>
      </c>
      <c r="BJ1717" s="25" t="s">
        <v>80</v>
      </c>
      <c r="BK1717" s="220">
        <f>ROUND(I1717*H1717,2)</f>
        <v>0</v>
      </c>
      <c r="BL1717" s="25" t="s">
        <v>502</v>
      </c>
      <c r="BM1717" s="25" t="s">
        <v>6893</v>
      </c>
    </row>
    <row r="1718" spans="2:65" s="1" customFormat="1">
      <c r="B1718" s="42"/>
      <c r="C1718" s="64"/>
      <c r="D1718" s="221" t="s">
        <v>506</v>
      </c>
      <c r="E1718" s="64"/>
      <c r="F1718" s="222" t="s">
        <v>13818</v>
      </c>
      <c r="G1718" s="64"/>
      <c r="H1718" s="64"/>
      <c r="I1718" s="177"/>
      <c r="J1718" s="64"/>
      <c r="K1718" s="64"/>
      <c r="L1718" s="62"/>
      <c r="M1718" s="223"/>
      <c r="N1718" s="43"/>
      <c r="O1718" s="43"/>
      <c r="P1718" s="43"/>
      <c r="Q1718" s="43"/>
      <c r="R1718" s="43"/>
      <c r="S1718" s="43"/>
      <c r="T1718" s="79"/>
      <c r="AT1718" s="25" t="s">
        <v>506</v>
      </c>
      <c r="AU1718" s="25" t="s">
        <v>82</v>
      </c>
    </row>
    <row r="1719" spans="2:65" s="1" customFormat="1" ht="24">
      <c r="B1719" s="42"/>
      <c r="C1719" s="64"/>
      <c r="D1719" s="227" t="s">
        <v>2254</v>
      </c>
      <c r="E1719" s="64"/>
      <c r="F1719" s="273" t="s">
        <v>13819</v>
      </c>
      <c r="G1719" s="64"/>
      <c r="H1719" s="64"/>
      <c r="I1719" s="177"/>
      <c r="J1719" s="64"/>
      <c r="K1719" s="64"/>
      <c r="L1719" s="62"/>
      <c r="M1719" s="223"/>
      <c r="N1719" s="43"/>
      <c r="O1719" s="43"/>
      <c r="P1719" s="43"/>
      <c r="Q1719" s="43"/>
      <c r="R1719" s="43"/>
      <c r="S1719" s="43"/>
      <c r="T1719" s="79"/>
      <c r="AT1719" s="25" t="s">
        <v>2254</v>
      </c>
      <c r="AU1719" s="25" t="s">
        <v>82</v>
      </c>
    </row>
    <row r="1720" spans="2:65" s="1" customFormat="1" ht="16.5" customHeight="1">
      <c r="B1720" s="42"/>
      <c r="C1720" s="209" t="s">
        <v>4368</v>
      </c>
      <c r="D1720" s="209" t="s">
        <v>498</v>
      </c>
      <c r="E1720" s="210" t="s">
        <v>13627</v>
      </c>
      <c r="F1720" s="211" t="s">
        <v>13628</v>
      </c>
      <c r="G1720" s="212" t="s">
        <v>2537</v>
      </c>
      <c r="H1720" s="213">
        <v>1</v>
      </c>
      <c r="I1720" s="214"/>
      <c r="J1720" s="215">
        <f>ROUND(I1720*H1720,2)</f>
        <v>0</v>
      </c>
      <c r="K1720" s="211" t="s">
        <v>23</v>
      </c>
      <c r="L1720" s="62"/>
      <c r="M1720" s="216" t="s">
        <v>23</v>
      </c>
      <c r="N1720" s="217" t="s">
        <v>44</v>
      </c>
      <c r="O1720" s="43"/>
      <c r="P1720" s="218">
        <f>O1720*H1720</f>
        <v>0</v>
      </c>
      <c r="Q1720" s="218">
        <v>0</v>
      </c>
      <c r="R1720" s="218">
        <f>Q1720*H1720</f>
        <v>0</v>
      </c>
      <c r="S1720" s="218">
        <v>0</v>
      </c>
      <c r="T1720" s="219">
        <f>S1720*H1720</f>
        <v>0</v>
      </c>
      <c r="AR1720" s="25" t="s">
        <v>502</v>
      </c>
      <c r="AT1720" s="25" t="s">
        <v>498</v>
      </c>
      <c r="AU1720" s="25" t="s">
        <v>82</v>
      </c>
      <c r="AY1720" s="25" t="s">
        <v>492</v>
      </c>
      <c r="BE1720" s="220">
        <f>IF(N1720="základní",J1720,0)</f>
        <v>0</v>
      </c>
      <c r="BF1720" s="220">
        <f>IF(N1720="snížená",J1720,0)</f>
        <v>0</v>
      </c>
      <c r="BG1720" s="220">
        <f>IF(N1720="zákl. přenesená",J1720,0)</f>
        <v>0</v>
      </c>
      <c r="BH1720" s="220">
        <f>IF(N1720="sníž. přenesená",J1720,0)</f>
        <v>0</v>
      </c>
      <c r="BI1720" s="220">
        <f>IF(N1720="nulová",J1720,0)</f>
        <v>0</v>
      </c>
      <c r="BJ1720" s="25" t="s">
        <v>80</v>
      </c>
      <c r="BK1720" s="220">
        <f>ROUND(I1720*H1720,2)</f>
        <v>0</v>
      </c>
      <c r="BL1720" s="25" t="s">
        <v>502</v>
      </c>
      <c r="BM1720" s="25" t="s">
        <v>6907</v>
      </c>
    </row>
    <row r="1721" spans="2:65" s="1" customFormat="1">
      <c r="B1721" s="42"/>
      <c r="C1721" s="64"/>
      <c r="D1721" s="221" t="s">
        <v>506</v>
      </c>
      <c r="E1721" s="64"/>
      <c r="F1721" s="222" t="s">
        <v>13628</v>
      </c>
      <c r="G1721" s="64"/>
      <c r="H1721" s="64"/>
      <c r="I1721" s="177"/>
      <c r="J1721" s="64"/>
      <c r="K1721" s="64"/>
      <c r="L1721" s="62"/>
      <c r="M1721" s="223"/>
      <c r="N1721" s="43"/>
      <c r="O1721" s="43"/>
      <c r="P1721" s="43"/>
      <c r="Q1721" s="43"/>
      <c r="R1721" s="43"/>
      <c r="S1721" s="43"/>
      <c r="T1721" s="79"/>
      <c r="AT1721" s="25" t="s">
        <v>506</v>
      </c>
      <c r="AU1721" s="25" t="s">
        <v>82</v>
      </c>
    </row>
    <row r="1722" spans="2:65" s="1" customFormat="1" ht="60">
      <c r="B1722" s="42"/>
      <c r="C1722" s="64"/>
      <c r="D1722" s="227" t="s">
        <v>2254</v>
      </c>
      <c r="E1722" s="64"/>
      <c r="F1722" s="273" t="s">
        <v>13629</v>
      </c>
      <c r="G1722" s="64"/>
      <c r="H1722" s="64"/>
      <c r="I1722" s="177"/>
      <c r="J1722" s="64"/>
      <c r="K1722" s="64"/>
      <c r="L1722" s="62"/>
      <c r="M1722" s="223"/>
      <c r="N1722" s="43"/>
      <c r="O1722" s="43"/>
      <c r="P1722" s="43"/>
      <c r="Q1722" s="43"/>
      <c r="R1722" s="43"/>
      <c r="S1722" s="43"/>
      <c r="T1722" s="79"/>
      <c r="AT1722" s="25" t="s">
        <v>2254</v>
      </c>
      <c r="AU1722" s="25" t="s">
        <v>82</v>
      </c>
    </row>
    <row r="1723" spans="2:65" s="1" customFormat="1" ht="16.5" customHeight="1">
      <c r="B1723" s="42"/>
      <c r="C1723" s="209" t="s">
        <v>4373</v>
      </c>
      <c r="D1723" s="209" t="s">
        <v>498</v>
      </c>
      <c r="E1723" s="210" t="s">
        <v>13630</v>
      </c>
      <c r="F1723" s="211" t="s">
        <v>13631</v>
      </c>
      <c r="G1723" s="212" t="s">
        <v>13632</v>
      </c>
      <c r="H1723" s="213">
        <v>1</v>
      </c>
      <c r="I1723" s="214"/>
      <c r="J1723" s="215">
        <f>ROUND(I1723*H1723,2)</f>
        <v>0</v>
      </c>
      <c r="K1723" s="211" t="s">
        <v>23</v>
      </c>
      <c r="L1723" s="62"/>
      <c r="M1723" s="216" t="s">
        <v>23</v>
      </c>
      <c r="N1723" s="217" t="s">
        <v>44</v>
      </c>
      <c r="O1723" s="43"/>
      <c r="P1723" s="218">
        <f>O1723*H1723</f>
        <v>0</v>
      </c>
      <c r="Q1723" s="218">
        <v>0</v>
      </c>
      <c r="R1723" s="218">
        <f>Q1723*H1723</f>
        <v>0</v>
      </c>
      <c r="S1723" s="218">
        <v>0</v>
      </c>
      <c r="T1723" s="219">
        <f>S1723*H1723</f>
        <v>0</v>
      </c>
      <c r="AR1723" s="25" t="s">
        <v>502</v>
      </c>
      <c r="AT1723" s="25" t="s">
        <v>498</v>
      </c>
      <c r="AU1723" s="25" t="s">
        <v>82</v>
      </c>
      <c r="AY1723" s="25" t="s">
        <v>492</v>
      </c>
      <c r="BE1723" s="220">
        <f>IF(N1723="základní",J1723,0)</f>
        <v>0</v>
      </c>
      <c r="BF1723" s="220">
        <f>IF(N1723="snížená",J1723,0)</f>
        <v>0</v>
      </c>
      <c r="BG1723" s="220">
        <f>IF(N1723="zákl. přenesená",J1723,0)</f>
        <v>0</v>
      </c>
      <c r="BH1723" s="220">
        <f>IF(N1723="sníž. přenesená",J1723,0)</f>
        <v>0</v>
      </c>
      <c r="BI1723" s="220">
        <f>IF(N1723="nulová",J1723,0)</f>
        <v>0</v>
      </c>
      <c r="BJ1723" s="25" t="s">
        <v>80</v>
      </c>
      <c r="BK1723" s="220">
        <f>ROUND(I1723*H1723,2)</f>
        <v>0</v>
      </c>
      <c r="BL1723" s="25" t="s">
        <v>502</v>
      </c>
      <c r="BM1723" s="25" t="s">
        <v>6924</v>
      </c>
    </row>
    <row r="1724" spans="2:65" s="1" customFormat="1">
      <c r="B1724" s="42"/>
      <c r="C1724" s="64"/>
      <c r="D1724" s="221" t="s">
        <v>506</v>
      </c>
      <c r="E1724" s="64"/>
      <c r="F1724" s="222" t="s">
        <v>13631</v>
      </c>
      <c r="G1724" s="64"/>
      <c r="H1724" s="64"/>
      <c r="I1724" s="177"/>
      <c r="J1724" s="64"/>
      <c r="K1724" s="64"/>
      <c r="L1724" s="62"/>
      <c r="M1724" s="223"/>
      <c r="N1724" s="43"/>
      <c r="O1724" s="43"/>
      <c r="P1724" s="43"/>
      <c r="Q1724" s="43"/>
      <c r="R1724" s="43"/>
      <c r="S1724" s="43"/>
      <c r="T1724" s="79"/>
      <c r="AT1724" s="25" t="s">
        <v>506</v>
      </c>
      <c r="AU1724" s="25" t="s">
        <v>82</v>
      </c>
    </row>
    <row r="1725" spans="2:65" s="1" customFormat="1" ht="36">
      <c r="B1725" s="42"/>
      <c r="C1725" s="64"/>
      <c r="D1725" s="227" t="s">
        <v>2254</v>
      </c>
      <c r="E1725" s="64"/>
      <c r="F1725" s="273" t="s">
        <v>13633</v>
      </c>
      <c r="G1725" s="64"/>
      <c r="H1725" s="64"/>
      <c r="I1725" s="177"/>
      <c r="J1725" s="64"/>
      <c r="K1725" s="64"/>
      <c r="L1725" s="62"/>
      <c r="M1725" s="223"/>
      <c r="N1725" s="43"/>
      <c r="O1725" s="43"/>
      <c r="P1725" s="43"/>
      <c r="Q1725" s="43"/>
      <c r="R1725" s="43"/>
      <c r="S1725" s="43"/>
      <c r="T1725" s="79"/>
      <c r="AT1725" s="25" t="s">
        <v>2254</v>
      </c>
      <c r="AU1725" s="25" t="s">
        <v>82</v>
      </c>
    </row>
    <row r="1726" spans="2:65" s="1" customFormat="1" ht="16.5" customHeight="1">
      <c r="B1726" s="42"/>
      <c r="C1726" s="209" t="s">
        <v>4378</v>
      </c>
      <c r="D1726" s="209" t="s">
        <v>498</v>
      </c>
      <c r="E1726" s="210" t="s">
        <v>13732</v>
      </c>
      <c r="F1726" s="211" t="s">
        <v>13733</v>
      </c>
      <c r="G1726" s="212" t="s">
        <v>2537</v>
      </c>
      <c r="H1726" s="213">
        <v>1</v>
      </c>
      <c r="I1726" s="214"/>
      <c r="J1726" s="215">
        <f>ROUND(I1726*H1726,2)</f>
        <v>0</v>
      </c>
      <c r="K1726" s="211" t="s">
        <v>23</v>
      </c>
      <c r="L1726" s="62"/>
      <c r="M1726" s="216" t="s">
        <v>23</v>
      </c>
      <c r="N1726" s="217" t="s">
        <v>44</v>
      </c>
      <c r="O1726" s="43"/>
      <c r="P1726" s="218">
        <f>O1726*H1726</f>
        <v>0</v>
      </c>
      <c r="Q1726" s="218">
        <v>0</v>
      </c>
      <c r="R1726" s="218">
        <f>Q1726*H1726</f>
        <v>0</v>
      </c>
      <c r="S1726" s="218">
        <v>0</v>
      </c>
      <c r="T1726" s="219">
        <f>S1726*H1726</f>
        <v>0</v>
      </c>
      <c r="AR1726" s="25" t="s">
        <v>502</v>
      </c>
      <c r="AT1726" s="25" t="s">
        <v>498</v>
      </c>
      <c r="AU1726" s="25" t="s">
        <v>82</v>
      </c>
      <c r="AY1726" s="25" t="s">
        <v>492</v>
      </c>
      <c r="BE1726" s="220">
        <f>IF(N1726="základní",J1726,0)</f>
        <v>0</v>
      </c>
      <c r="BF1726" s="220">
        <f>IF(N1726="snížená",J1726,0)</f>
        <v>0</v>
      </c>
      <c r="BG1726" s="220">
        <f>IF(N1726="zákl. přenesená",J1726,0)</f>
        <v>0</v>
      </c>
      <c r="BH1726" s="220">
        <f>IF(N1726="sníž. přenesená",J1726,0)</f>
        <v>0</v>
      </c>
      <c r="BI1726" s="220">
        <f>IF(N1726="nulová",J1726,0)</f>
        <v>0</v>
      </c>
      <c r="BJ1726" s="25" t="s">
        <v>80</v>
      </c>
      <c r="BK1726" s="220">
        <f>ROUND(I1726*H1726,2)</f>
        <v>0</v>
      </c>
      <c r="BL1726" s="25" t="s">
        <v>502</v>
      </c>
      <c r="BM1726" s="25" t="s">
        <v>6945</v>
      </c>
    </row>
    <row r="1727" spans="2:65" s="1" customFormat="1">
      <c r="B1727" s="42"/>
      <c r="C1727" s="64"/>
      <c r="D1727" s="221" t="s">
        <v>506</v>
      </c>
      <c r="E1727" s="64"/>
      <c r="F1727" s="222" t="s">
        <v>13733</v>
      </c>
      <c r="G1727" s="64"/>
      <c r="H1727" s="64"/>
      <c r="I1727" s="177"/>
      <c r="J1727" s="64"/>
      <c r="K1727" s="64"/>
      <c r="L1727" s="62"/>
      <c r="M1727" s="223"/>
      <c r="N1727" s="43"/>
      <c r="O1727" s="43"/>
      <c r="P1727" s="43"/>
      <c r="Q1727" s="43"/>
      <c r="R1727" s="43"/>
      <c r="S1727" s="43"/>
      <c r="T1727" s="79"/>
      <c r="AT1727" s="25" t="s">
        <v>506</v>
      </c>
      <c r="AU1727" s="25" t="s">
        <v>82</v>
      </c>
    </row>
    <row r="1728" spans="2:65" s="1" customFormat="1" ht="36">
      <c r="B1728" s="42"/>
      <c r="C1728" s="64"/>
      <c r="D1728" s="227" t="s">
        <v>2254</v>
      </c>
      <c r="E1728" s="64"/>
      <c r="F1728" s="273" t="s">
        <v>13734</v>
      </c>
      <c r="G1728" s="64"/>
      <c r="H1728" s="64"/>
      <c r="I1728" s="177"/>
      <c r="J1728" s="64"/>
      <c r="K1728" s="64"/>
      <c r="L1728" s="62"/>
      <c r="M1728" s="223"/>
      <c r="N1728" s="43"/>
      <c r="O1728" s="43"/>
      <c r="P1728" s="43"/>
      <c r="Q1728" s="43"/>
      <c r="R1728" s="43"/>
      <c r="S1728" s="43"/>
      <c r="T1728" s="79"/>
      <c r="AT1728" s="25" t="s">
        <v>2254</v>
      </c>
      <c r="AU1728" s="25" t="s">
        <v>82</v>
      </c>
    </row>
    <row r="1729" spans="2:65" s="1" customFormat="1" ht="16.5" customHeight="1">
      <c r="B1729" s="42"/>
      <c r="C1729" s="209" t="s">
        <v>4383</v>
      </c>
      <c r="D1729" s="209" t="s">
        <v>498</v>
      </c>
      <c r="E1729" s="210" t="s">
        <v>13634</v>
      </c>
      <c r="F1729" s="211" t="s">
        <v>13635</v>
      </c>
      <c r="G1729" s="212" t="s">
        <v>2537</v>
      </c>
      <c r="H1729" s="213">
        <v>1</v>
      </c>
      <c r="I1729" s="214"/>
      <c r="J1729" s="215">
        <f>ROUND(I1729*H1729,2)</f>
        <v>0</v>
      </c>
      <c r="K1729" s="211" t="s">
        <v>23</v>
      </c>
      <c r="L1729" s="62"/>
      <c r="M1729" s="216" t="s">
        <v>23</v>
      </c>
      <c r="N1729" s="217" t="s">
        <v>44</v>
      </c>
      <c r="O1729" s="43"/>
      <c r="P1729" s="218">
        <f>O1729*H1729</f>
        <v>0</v>
      </c>
      <c r="Q1729" s="218">
        <v>0</v>
      </c>
      <c r="R1729" s="218">
        <f>Q1729*H1729</f>
        <v>0</v>
      </c>
      <c r="S1729" s="218">
        <v>0</v>
      </c>
      <c r="T1729" s="219">
        <f>S1729*H1729</f>
        <v>0</v>
      </c>
      <c r="AR1729" s="25" t="s">
        <v>502</v>
      </c>
      <c r="AT1729" s="25" t="s">
        <v>498</v>
      </c>
      <c r="AU1729" s="25" t="s">
        <v>82</v>
      </c>
      <c r="AY1729" s="25" t="s">
        <v>492</v>
      </c>
      <c r="BE1729" s="220">
        <f>IF(N1729="základní",J1729,0)</f>
        <v>0</v>
      </c>
      <c r="BF1729" s="220">
        <f>IF(N1729="snížená",J1729,0)</f>
        <v>0</v>
      </c>
      <c r="BG1729" s="220">
        <f>IF(N1729="zákl. přenesená",J1729,0)</f>
        <v>0</v>
      </c>
      <c r="BH1729" s="220">
        <f>IF(N1729="sníž. přenesená",J1729,0)</f>
        <v>0</v>
      </c>
      <c r="BI1729" s="220">
        <f>IF(N1729="nulová",J1729,0)</f>
        <v>0</v>
      </c>
      <c r="BJ1729" s="25" t="s">
        <v>80</v>
      </c>
      <c r="BK1729" s="220">
        <f>ROUND(I1729*H1729,2)</f>
        <v>0</v>
      </c>
      <c r="BL1729" s="25" t="s">
        <v>502</v>
      </c>
      <c r="BM1729" s="25" t="s">
        <v>6957</v>
      </c>
    </row>
    <row r="1730" spans="2:65" s="1" customFormat="1">
      <c r="B1730" s="42"/>
      <c r="C1730" s="64"/>
      <c r="D1730" s="221" t="s">
        <v>506</v>
      </c>
      <c r="E1730" s="64"/>
      <c r="F1730" s="222" t="s">
        <v>13635</v>
      </c>
      <c r="G1730" s="64"/>
      <c r="H1730" s="64"/>
      <c r="I1730" s="177"/>
      <c r="J1730" s="64"/>
      <c r="K1730" s="64"/>
      <c r="L1730" s="62"/>
      <c r="M1730" s="223"/>
      <c r="N1730" s="43"/>
      <c r="O1730" s="43"/>
      <c r="P1730" s="43"/>
      <c r="Q1730" s="43"/>
      <c r="R1730" s="43"/>
      <c r="S1730" s="43"/>
      <c r="T1730" s="79"/>
      <c r="AT1730" s="25" t="s">
        <v>506</v>
      </c>
      <c r="AU1730" s="25" t="s">
        <v>82</v>
      </c>
    </row>
    <row r="1731" spans="2:65" s="1" customFormat="1" ht="60">
      <c r="B1731" s="42"/>
      <c r="C1731" s="64"/>
      <c r="D1731" s="227" t="s">
        <v>2254</v>
      </c>
      <c r="E1731" s="64"/>
      <c r="F1731" s="273" t="s">
        <v>13636</v>
      </c>
      <c r="G1731" s="64"/>
      <c r="H1731" s="64"/>
      <c r="I1731" s="177"/>
      <c r="J1731" s="64"/>
      <c r="K1731" s="64"/>
      <c r="L1731" s="62"/>
      <c r="M1731" s="223"/>
      <c r="N1731" s="43"/>
      <c r="O1731" s="43"/>
      <c r="P1731" s="43"/>
      <c r="Q1731" s="43"/>
      <c r="R1731" s="43"/>
      <c r="S1731" s="43"/>
      <c r="T1731" s="79"/>
      <c r="AT1731" s="25" t="s">
        <v>2254</v>
      </c>
      <c r="AU1731" s="25" t="s">
        <v>82</v>
      </c>
    </row>
    <row r="1732" spans="2:65" s="1" customFormat="1" ht="16.5" customHeight="1">
      <c r="B1732" s="42"/>
      <c r="C1732" s="209" t="s">
        <v>4388</v>
      </c>
      <c r="D1732" s="209" t="s">
        <v>498</v>
      </c>
      <c r="E1732" s="210" t="s">
        <v>13637</v>
      </c>
      <c r="F1732" s="211" t="s">
        <v>13638</v>
      </c>
      <c r="G1732" s="212" t="s">
        <v>2537</v>
      </c>
      <c r="H1732" s="213">
        <v>2</v>
      </c>
      <c r="I1732" s="214"/>
      <c r="J1732" s="215">
        <f>ROUND(I1732*H1732,2)</f>
        <v>0</v>
      </c>
      <c r="K1732" s="211" t="s">
        <v>23</v>
      </c>
      <c r="L1732" s="62"/>
      <c r="M1732" s="216" t="s">
        <v>23</v>
      </c>
      <c r="N1732" s="217" t="s">
        <v>44</v>
      </c>
      <c r="O1732" s="43"/>
      <c r="P1732" s="218">
        <f>O1732*H1732</f>
        <v>0</v>
      </c>
      <c r="Q1732" s="218">
        <v>0</v>
      </c>
      <c r="R1732" s="218">
        <f>Q1732*H1732</f>
        <v>0</v>
      </c>
      <c r="S1732" s="218">
        <v>0</v>
      </c>
      <c r="T1732" s="219">
        <f>S1732*H1732</f>
        <v>0</v>
      </c>
      <c r="AR1732" s="25" t="s">
        <v>502</v>
      </c>
      <c r="AT1732" s="25" t="s">
        <v>498</v>
      </c>
      <c r="AU1732" s="25" t="s">
        <v>82</v>
      </c>
      <c r="AY1732" s="25" t="s">
        <v>492</v>
      </c>
      <c r="BE1732" s="220">
        <f>IF(N1732="základní",J1732,0)</f>
        <v>0</v>
      </c>
      <c r="BF1732" s="220">
        <f>IF(N1732="snížená",J1732,0)</f>
        <v>0</v>
      </c>
      <c r="BG1732" s="220">
        <f>IF(N1732="zákl. přenesená",J1732,0)</f>
        <v>0</v>
      </c>
      <c r="BH1732" s="220">
        <f>IF(N1732="sníž. přenesená",J1732,0)</f>
        <v>0</v>
      </c>
      <c r="BI1732" s="220">
        <f>IF(N1732="nulová",J1732,0)</f>
        <v>0</v>
      </c>
      <c r="BJ1732" s="25" t="s">
        <v>80</v>
      </c>
      <c r="BK1732" s="220">
        <f>ROUND(I1732*H1732,2)</f>
        <v>0</v>
      </c>
      <c r="BL1732" s="25" t="s">
        <v>502</v>
      </c>
      <c r="BM1732" s="25" t="s">
        <v>6966</v>
      </c>
    </row>
    <row r="1733" spans="2:65" s="1" customFormat="1">
      <c r="B1733" s="42"/>
      <c r="C1733" s="64"/>
      <c r="D1733" s="221" t="s">
        <v>506</v>
      </c>
      <c r="E1733" s="64"/>
      <c r="F1733" s="222" t="s">
        <v>13638</v>
      </c>
      <c r="G1733" s="64"/>
      <c r="H1733" s="64"/>
      <c r="I1733" s="177"/>
      <c r="J1733" s="64"/>
      <c r="K1733" s="64"/>
      <c r="L1733" s="62"/>
      <c r="M1733" s="223"/>
      <c r="N1733" s="43"/>
      <c r="O1733" s="43"/>
      <c r="P1733" s="43"/>
      <c r="Q1733" s="43"/>
      <c r="R1733" s="43"/>
      <c r="S1733" s="43"/>
      <c r="T1733" s="79"/>
      <c r="AT1733" s="25" t="s">
        <v>506</v>
      </c>
      <c r="AU1733" s="25" t="s">
        <v>82</v>
      </c>
    </row>
    <row r="1734" spans="2:65" s="1" customFormat="1" ht="24">
      <c r="B1734" s="42"/>
      <c r="C1734" s="64"/>
      <c r="D1734" s="227" t="s">
        <v>2254</v>
      </c>
      <c r="E1734" s="64"/>
      <c r="F1734" s="273" t="s">
        <v>13639</v>
      </c>
      <c r="G1734" s="64"/>
      <c r="H1734" s="64"/>
      <c r="I1734" s="177"/>
      <c r="J1734" s="64"/>
      <c r="K1734" s="64"/>
      <c r="L1734" s="62"/>
      <c r="M1734" s="223"/>
      <c r="N1734" s="43"/>
      <c r="O1734" s="43"/>
      <c r="P1734" s="43"/>
      <c r="Q1734" s="43"/>
      <c r="R1734" s="43"/>
      <c r="S1734" s="43"/>
      <c r="T1734" s="79"/>
      <c r="AT1734" s="25" t="s">
        <v>2254</v>
      </c>
      <c r="AU1734" s="25" t="s">
        <v>82</v>
      </c>
    </row>
    <row r="1735" spans="2:65" s="1" customFormat="1" ht="16.5" customHeight="1">
      <c r="B1735" s="42"/>
      <c r="C1735" s="209" t="s">
        <v>4393</v>
      </c>
      <c r="D1735" s="209" t="s">
        <v>498</v>
      </c>
      <c r="E1735" s="210" t="s">
        <v>13640</v>
      </c>
      <c r="F1735" s="211" t="s">
        <v>13641</v>
      </c>
      <c r="G1735" s="212" t="s">
        <v>2537</v>
      </c>
      <c r="H1735" s="213">
        <v>3</v>
      </c>
      <c r="I1735" s="214"/>
      <c r="J1735" s="215">
        <f>ROUND(I1735*H1735,2)</f>
        <v>0</v>
      </c>
      <c r="K1735" s="211" t="s">
        <v>23</v>
      </c>
      <c r="L1735" s="62"/>
      <c r="M1735" s="216" t="s">
        <v>23</v>
      </c>
      <c r="N1735" s="217" t="s">
        <v>44</v>
      </c>
      <c r="O1735" s="43"/>
      <c r="P1735" s="218">
        <f>O1735*H1735</f>
        <v>0</v>
      </c>
      <c r="Q1735" s="218">
        <v>0</v>
      </c>
      <c r="R1735" s="218">
        <f>Q1735*H1735</f>
        <v>0</v>
      </c>
      <c r="S1735" s="218">
        <v>0</v>
      </c>
      <c r="T1735" s="219">
        <f>S1735*H1735</f>
        <v>0</v>
      </c>
      <c r="AR1735" s="25" t="s">
        <v>502</v>
      </c>
      <c r="AT1735" s="25" t="s">
        <v>498</v>
      </c>
      <c r="AU1735" s="25" t="s">
        <v>82</v>
      </c>
      <c r="AY1735" s="25" t="s">
        <v>492</v>
      </c>
      <c r="BE1735" s="220">
        <f>IF(N1735="základní",J1735,0)</f>
        <v>0</v>
      </c>
      <c r="BF1735" s="220">
        <f>IF(N1735="snížená",J1735,0)</f>
        <v>0</v>
      </c>
      <c r="BG1735" s="220">
        <f>IF(N1735="zákl. přenesená",J1735,0)</f>
        <v>0</v>
      </c>
      <c r="BH1735" s="220">
        <f>IF(N1735="sníž. přenesená",J1735,0)</f>
        <v>0</v>
      </c>
      <c r="BI1735" s="220">
        <f>IF(N1735="nulová",J1735,0)</f>
        <v>0</v>
      </c>
      <c r="BJ1735" s="25" t="s">
        <v>80</v>
      </c>
      <c r="BK1735" s="220">
        <f>ROUND(I1735*H1735,2)</f>
        <v>0</v>
      </c>
      <c r="BL1735" s="25" t="s">
        <v>502</v>
      </c>
      <c r="BM1735" s="25" t="s">
        <v>6975</v>
      </c>
    </row>
    <row r="1736" spans="2:65" s="1" customFormat="1">
      <c r="B1736" s="42"/>
      <c r="C1736" s="64"/>
      <c r="D1736" s="221" t="s">
        <v>506</v>
      </c>
      <c r="E1736" s="64"/>
      <c r="F1736" s="222" t="s">
        <v>13641</v>
      </c>
      <c r="G1736" s="64"/>
      <c r="H1736" s="64"/>
      <c r="I1736" s="177"/>
      <c r="J1736" s="64"/>
      <c r="K1736" s="64"/>
      <c r="L1736" s="62"/>
      <c r="M1736" s="223"/>
      <c r="N1736" s="43"/>
      <c r="O1736" s="43"/>
      <c r="P1736" s="43"/>
      <c r="Q1736" s="43"/>
      <c r="R1736" s="43"/>
      <c r="S1736" s="43"/>
      <c r="T1736" s="79"/>
      <c r="AT1736" s="25" t="s">
        <v>506</v>
      </c>
      <c r="AU1736" s="25" t="s">
        <v>82</v>
      </c>
    </row>
    <row r="1737" spans="2:65" s="1" customFormat="1" ht="24">
      <c r="B1737" s="42"/>
      <c r="C1737" s="64"/>
      <c r="D1737" s="227" t="s">
        <v>2254</v>
      </c>
      <c r="E1737" s="64"/>
      <c r="F1737" s="273" t="s">
        <v>13639</v>
      </c>
      <c r="G1737" s="64"/>
      <c r="H1737" s="64"/>
      <c r="I1737" s="177"/>
      <c r="J1737" s="64"/>
      <c r="K1737" s="64"/>
      <c r="L1737" s="62"/>
      <c r="M1737" s="223"/>
      <c r="N1737" s="43"/>
      <c r="O1737" s="43"/>
      <c r="P1737" s="43"/>
      <c r="Q1737" s="43"/>
      <c r="R1737" s="43"/>
      <c r="S1737" s="43"/>
      <c r="T1737" s="79"/>
      <c r="AT1737" s="25" t="s">
        <v>2254</v>
      </c>
      <c r="AU1737" s="25" t="s">
        <v>82</v>
      </c>
    </row>
    <row r="1738" spans="2:65" s="1" customFormat="1" ht="16.5" customHeight="1">
      <c r="B1738" s="42"/>
      <c r="C1738" s="209" t="s">
        <v>4398</v>
      </c>
      <c r="D1738" s="209" t="s">
        <v>498</v>
      </c>
      <c r="E1738" s="210" t="s">
        <v>13642</v>
      </c>
      <c r="F1738" s="211" t="s">
        <v>13643</v>
      </c>
      <c r="G1738" s="212" t="s">
        <v>2537</v>
      </c>
      <c r="H1738" s="213">
        <v>1</v>
      </c>
      <c r="I1738" s="214"/>
      <c r="J1738" s="215">
        <f>ROUND(I1738*H1738,2)</f>
        <v>0</v>
      </c>
      <c r="K1738" s="211" t="s">
        <v>23</v>
      </c>
      <c r="L1738" s="62"/>
      <c r="M1738" s="216" t="s">
        <v>23</v>
      </c>
      <c r="N1738" s="217" t="s">
        <v>44</v>
      </c>
      <c r="O1738" s="43"/>
      <c r="P1738" s="218">
        <f>O1738*H1738</f>
        <v>0</v>
      </c>
      <c r="Q1738" s="218">
        <v>0</v>
      </c>
      <c r="R1738" s="218">
        <f>Q1738*H1738</f>
        <v>0</v>
      </c>
      <c r="S1738" s="218">
        <v>0</v>
      </c>
      <c r="T1738" s="219">
        <f>S1738*H1738</f>
        <v>0</v>
      </c>
      <c r="AR1738" s="25" t="s">
        <v>502</v>
      </c>
      <c r="AT1738" s="25" t="s">
        <v>498</v>
      </c>
      <c r="AU1738" s="25" t="s">
        <v>82</v>
      </c>
      <c r="AY1738" s="25" t="s">
        <v>492</v>
      </c>
      <c r="BE1738" s="220">
        <f>IF(N1738="základní",J1738,0)</f>
        <v>0</v>
      </c>
      <c r="BF1738" s="220">
        <f>IF(N1738="snížená",J1738,0)</f>
        <v>0</v>
      </c>
      <c r="BG1738" s="220">
        <f>IF(N1738="zákl. přenesená",J1738,0)</f>
        <v>0</v>
      </c>
      <c r="BH1738" s="220">
        <f>IF(N1738="sníž. přenesená",J1738,0)</f>
        <v>0</v>
      </c>
      <c r="BI1738" s="220">
        <f>IF(N1738="nulová",J1738,0)</f>
        <v>0</v>
      </c>
      <c r="BJ1738" s="25" t="s">
        <v>80</v>
      </c>
      <c r="BK1738" s="220">
        <f>ROUND(I1738*H1738,2)</f>
        <v>0</v>
      </c>
      <c r="BL1738" s="25" t="s">
        <v>502</v>
      </c>
      <c r="BM1738" s="25" t="s">
        <v>6985</v>
      </c>
    </row>
    <row r="1739" spans="2:65" s="1" customFormat="1">
      <c r="B1739" s="42"/>
      <c r="C1739" s="64"/>
      <c r="D1739" s="221" t="s">
        <v>506</v>
      </c>
      <c r="E1739" s="64"/>
      <c r="F1739" s="222" t="s">
        <v>13643</v>
      </c>
      <c r="G1739" s="64"/>
      <c r="H1739" s="64"/>
      <c r="I1739" s="177"/>
      <c r="J1739" s="64"/>
      <c r="K1739" s="64"/>
      <c r="L1739" s="62"/>
      <c r="M1739" s="223"/>
      <c r="N1739" s="43"/>
      <c r="O1739" s="43"/>
      <c r="P1739" s="43"/>
      <c r="Q1739" s="43"/>
      <c r="R1739" s="43"/>
      <c r="S1739" s="43"/>
      <c r="T1739" s="79"/>
      <c r="AT1739" s="25" t="s">
        <v>506</v>
      </c>
      <c r="AU1739" s="25" t="s">
        <v>82</v>
      </c>
    </row>
    <row r="1740" spans="2:65" s="1" customFormat="1" ht="24">
      <c r="B1740" s="42"/>
      <c r="C1740" s="64"/>
      <c r="D1740" s="227" t="s">
        <v>2254</v>
      </c>
      <c r="E1740" s="64"/>
      <c r="F1740" s="273" t="s">
        <v>13670</v>
      </c>
      <c r="G1740" s="64"/>
      <c r="H1740" s="64"/>
      <c r="I1740" s="177"/>
      <c r="J1740" s="64"/>
      <c r="K1740" s="64"/>
      <c r="L1740" s="62"/>
      <c r="M1740" s="223"/>
      <c r="N1740" s="43"/>
      <c r="O1740" s="43"/>
      <c r="P1740" s="43"/>
      <c r="Q1740" s="43"/>
      <c r="R1740" s="43"/>
      <c r="S1740" s="43"/>
      <c r="T1740" s="79"/>
      <c r="AT1740" s="25" t="s">
        <v>2254</v>
      </c>
      <c r="AU1740" s="25" t="s">
        <v>82</v>
      </c>
    </row>
    <row r="1741" spans="2:65" s="1" customFormat="1" ht="16.5" customHeight="1">
      <c r="B1741" s="42"/>
      <c r="C1741" s="209" t="s">
        <v>4403</v>
      </c>
      <c r="D1741" s="209" t="s">
        <v>498</v>
      </c>
      <c r="E1741" s="210" t="s">
        <v>13761</v>
      </c>
      <c r="F1741" s="211" t="s">
        <v>13762</v>
      </c>
      <c r="G1741" s="212" t="s">
        <v>832</v>
      </c>
      <c r="H1741" s="213">
        <v>220</v>
      </c>
      <c r="I1741" s="214"/>
      <c r="J1741" s="215">
        <f>ROUND(I1741*H1741,2)</f>
        <v>0</v>
      </c>
      <c r="K1741" s="211" t="s">
        <v>23</v>
      </c>
      <c r="L1741" s="62"/>
      <c r="M1741" s="216" t="s">
        <v>23</v>
      </c>
      <c r="N1741" s="217" t="s">
        <v>44</v>
      </c>
      <c r="O1741" s="43"/>
      <c r="P1741" s="218">
        <f>O1741*H1741</f>
        <v>0</v>
      </c>
      <c r="Q1741" s="218">
        <v>0</v>
      </c>
      <c r="R1741" s="218">
        <f>Q1741*H1741</f>
        <v>0</v>
      </c>
      <c r="S1741" s="218">
        <v>0</v>
      </c>
      <c r="T1741" s="219">
        <f>S1741*H1741</f>
        <v>0</v>
      </c>
      <c r="AR1741" s="25" t="s">
        <v>502</v>
      </c>
      <c r="AT1741" s="25" t="s">
        <v>498</v>
      </c>
      <c r="AU1741" s="25" t="s">
        <v>82</v>
      </c>
      <c r="AY1741" s="25" t="s">
        <v>492</v>
      </c>
      <c r="BE1741" s="220">
        <f>IF(N1741="základní",J1741,0)</f>
        <v>0</v>
      </c>
      <c r="BF1741" s="220">
        <f>IF(N1741="snížená",J1741,0)</f>
        <v>0</v>
      </c>
      <c r="BG1741" s="220">
        <f>IF(N1741="zákl. přenesená",J1741,0)</f>
        <v>0</v>
      </c>
      <c r="BH1741" s="220">
        <f>IF(N1741="sníž. přenesená",J1741,0)</f>
        <v>0</v>
      </c>
      <c r="BI1741" s="220">
        <f>IF(N1741="nulová",J1741,0)</f>
        <v>0</v>
      </c>
      <c r="BJ1741" s="25" t="s">
        <v>80</v>
      </c>
      <c r="BK1741" s="220">
        <f>ROUND(I1741*H1741,2)</f>
        <v>0</v>
      </c>
      <c r="BL1741" s="25" t="s">
        <v>502</v>
      </c>
      <c r="BM1741" s="25" t="s">
        <v>6998</v>
      </c>
    </row>
    <row r="1742" spans="2:65" s="1" customFormat="1">
      <c r="B1742" s="42"/>
      <c r="C1742" s="64"/>
      <c r="D1742" s="221" t="s">
        <v>506</v>
      </c>
      <c r="E1742" s="64"/>
      <c r="F1742" s="222" t="s">
        <v>13762</v>
      </c>
      <c r="G1742" s="64"/>
      <c r="H1742" s="64"/>
      <c r="I1742" s="177"/>
      <c r="J1742" s="64"/>
      <c r="K1742" s="64"/>
      <c r="L1742" s="62"/>
      <c r="M1742" s="223"/>
      <c r="N1742" s="43"/>
      <c r="O1742" s="43"/>
      <c r="P1742" s="43"/>
      <c r="Q1742" s="43"/>
      <c r="R1742" s="43"/>
      <c r="S1742" s="43"/>
      <c r="T1742" s="79"/>
      <c r="AT1742" s="25" t="s">
        <v>506</v>
      </c>
      <c r="AU1742" s="25" t="s">
        <v>82</v>
      </c>
    </row>
    <row r="1743" spans="2:65" s="1" customFormat="1" ht="48">
      <c r="B1743" s="42"/>
      <c r="C1743" s="64"/>
      <c r="D1743" s="227" t="s">
        <v>2254</v>
      </c>
      <c r="E1743" s="64"/>
      <c r="F1743" s="273" t="s">
        <v>13647</v>
      </c>
      <c r="G1743" s="64"/>
      <c r="H1743" s="64"/>
      <c r="I1743" s="177"/>
      <c r="J1743" s="64"/>
      <c r="K1743" s="64"/>
      <c r="L1743" s="62"/>
      <c r="M1743" s="223"/>
      <c r="N1743" s="43"/>
      <c r="O1743" s="43"/>
      <c r="P1743" s="43"/>
      <c r="Q1743" s="43"/>
      <c r="R1743" s="43"/>
      <c r="S1743" s="43"/>
      <c r="T1743" s="79"/>
      <c r="AT1743" s="25" t="s">
        <v>2254</v>
      </c>
      <c r="AU1743" s="25" t="s">
        <v>82</v>
      </c>
    </row>
    <row r="1744" spans="2:65" s="1" customFormat="1" ht="16.5" customHeight="1">
      <c r="B1744" s="42"/>
      <c r="C1744" s="209" t="s">
        <v>4408</v>
      </c>
      <c r="D1744" s="209" t="s">
        <v>498</v>
      </c>
      <c r="E1744" s="210" t="s">
        <v>13820</v>
      </c>
      <c r="F1744" s="211" t="s">
        <v>13821</v>
      </c>
      <c r="G1744" s="212" t="s">
        <v>2537</v>
      </c>
      <c r="H1744" s="213">
        <v>2</v>
      </c>
      <c r="I1744" s="214"/>
      <c r="J1744" s="215">
        <f>ROUND(I1744*H1744,2)</f>
        <v>0</v>
      </c>
      <c r="K1744" s="211" t="s">
        <v>23</v>
      </c>
      <c r="L1744" s="62"/>
      <c r="M1744" s="216" t="s">
        <v>23</v>
      </c>
      <c r="N1744" s="217" t="s">
        <v>44</v>
      </c>
      <c r="O1744" s="43"/>
      <c r="P1744" s="218">
        <f>O1744*H1744</f>
        <v>0</v>
      </c>
      <c r="Q1744" s="218">
        <v>0</v>
      </c>
      <c r="R1744" s="218">
        <f>Q1744*H1744</f>
        <v>0</v>
      </c>
      <c r="S1744" s="218">
        <v>0</v>
      </c>
      <c r="T1744" s="219">
        <f>S1744*H1744</f>
        <v>0</v>
      </c>
      <c r="AR1744" s="25" t="s">
        <v>502</v>
      </c>
      <c r="AT1744" s="25" t="s">
        <v>498</v>
      </c>
      <c r="AU1744" s="25" t="s">
        <v>82</v>
      </c>
      <c r="AY1744" s="25" t="s">
        <v>492</v>
      </c>
      <c r="BE1744" s="220">
        <f>IF(N1744="základní",J1744,0)</f>
        <v>0</v>
      </c>
      <c r="BF1744" s="220">
        <f>IF(N1744="snížená",J1744,0)</f>
        <v>0</v>
      </c>
      <c r="BG1744" s="220">
        <f>IF(N1744="zákl. přenesená",J1744,0)</f>
        <v>0</v>
      </c>
      <c r="BH1744" s="220">
        <f>IF(N1744="sníž. přenesená",J1744,0)</f>
        <v>0</v>
      </c>
      <c r="BI1744" s="220">
        <f>IF(N1744="nulová",J1744,0)</f>
        <v>0</v>
      </c>
      <c r="BJ1744" s="25" t="s">
        <v>80</v>
      </c>
      <c r="BK1744" s="220">
        <f>ROUND(I1744*H1744,2)</f>
        <v>0</v>
      </c>
      <c r="BL1744" s="25" t="s">
        <v>502</v>
      </c>
      <c r="BM1744" s="25" t="s">
        <v>7027</v>
      </c>
    </row>
    <row r="1745" spans="2:65" s="1" customFormat="1">
      <c r="B1745" s="42"/>
      <c r="C1745" s="64"/>
      <c r="D1745" s="221" t="s">
        <v>506</v>
      </c>
      <c r="E1745" s="64"/>
      <c r="F1745" s="222" t="s">
        <v>13821</v>
      </c>
      <c r="G1745" s="64"/>
      <c r="H1745" s="64"/>
      <c r="I1745" s="177"/>
      <c r="J1745" s="64"/>
      <c r="K1745" s="64"/>
      <c r="L1745" s="62"/>
      <c r="M1745" s="223"/>
      <c r="N1745" s="43"/>
      <c r="O1745" s="43"/>
      <c r="P1745" s="43"/>
      <c r="Q1745" s="43"/>
      <c r="R1745" s="43"/>
      <c r="S1745" s="43"/>
      <c r="T1745" s="79"/>
      <c r="AT1745" s="25" t="s">
        <v>506</v>
      </c>
      <c r="AU1745" s="25" t="s">
        <v>82</v>
      </c>
    </row>
    <row r="1746" spans="2:65" s="1" customFormat="1" ht="24">
      <c r="B1746" s="42"/>
      <c r="C1746" s="64"/>
      <c r="D1746" s="227" t="s">
        <v>2254</v>
      </c>
      <c r="E1746" s="64"/>
      <c r="F1746" s="273" t="s">
        <v>13822</v>
      </c>
      <c r="G1746" s="64"/>
      <c r="H1746" s="64"/>
      <c r="I1746" s="177"/>
      <c r="J1746" s="64"/>
      <c r="K1746" s="64"/>
      <c r="L1746" s="62"/>
      <c r="M1746" s="223"/>
      <c r="N1746" s="43"/>
      <c r="O1746" s="43"/>
      <c r="P1746" s="43"/>
      <c r="Q1746" s="43"/>
      <c r="R1746" s="43"/>
      <c r="S1746" s="43"/>
      <c r="T1746" s="79"/>
      <c r="AT1746" s="25" t="s">
        <v>2254</v>
      </c>
      <c r="AU1746" s="25" t="s">
        <v>82</v>
      </c>
    </row>
    <row r="1747" spans="2:65" s="1" customFormat="1" ht="16.5" customHeight="1">
      <c r="B1747" s="42"/>
      <c r="C1747" s="209" t="s">
        <v>1738</v>
      </c>
      <c r="D1747" s="209" t="s">
        <v>498</v>
      </c>
      <c r="E1747" s="210" t="s">
        <v>13823</v>
      </c>
      <c r="F1747" s="211" t="s">
        <v>13649</v>
      </c>
      <c r="G1747" s="212" t="s">
        <v>13632</v>
      </c>
      <c r="H1747" s="213">
        <v>1</v>
      </c>
      <c r="I1747" s="214"/>
      <c r="J1747" s="215">
        <f>ROUND(I1747*H1747,2)</f>
        <v>0</v>
      </c>
      <c r="K1747" s="211" t="s">
        <v>23</v>
      </c>
      <c r="L1747" s="62"/>
      <c r="M1747" s="216" t="s">
        <v>23</v>
      </c>
      <c r="N1747" s="217" t="s">
        <v>44</v>
      </c>
      <c r="O1747" s="43"/>
      <c r="P1747" s="218">
        <f>O1747*H1747</f>
        <v>0</v>
      </c>
      <c r="Q1747" s="218">
        <v>0</v>
      </c>
      <c r="R1747" s="218">
        <f>Q1747*H1747</f>
        <v>0</v>
      </c>
      <c r="S1747" s="218">
        <v>0</v>
      </c>
      <c r="T1747" s="219">
        <f>S1747*H1747</f>
        <v>0</v>
      </c>
      <c r="AR1747" s="25" t="s">
        <v>502</v>
      </c>
      <c r="AT1747" s="25" t="s">
        <v>498</v>
      </c>
      <c r="AU1747" s="25" t="s">
        <v>82</v>
      </c>
      <c r="AY1747" s="25" t="s">
        <v>492</v>
      </c>
      <c r="BE1747" s="220">
        <f>IF(N1747="základní",J1747,0)</f>
        <v>0</v>
      </c>
      <c r="BF1747" s="220">
        <f>IF(N1747="snížená",J1747,0)</f>
        <v>0</v>
      </c>
      <c r="BG1747" s="220">
        <f>IF(N1747="zákl. přenesená",J1747,0)</f>
        <v>0</v>
      </c>
      <c r="BH1747" s="220">
        <f>IF(N1747="sníž. přenesená",J1747,0)</f>
        <v>0</v>
      </c>
      <c r="BI1747" s="220">
        <f>IF(N1747="nulová",J1747,0)</f>
        <v>0</v>
      </c>
      <c r="BJ1747" s="25" t="s">
        <v>80</v>
      </c>
      <c r="BK1747" s="220">
        <f>ROUND(I1747*H1747,2)</f>
        <v>0</v>
      </c>
      <c r="BL1747" s="25" t="s">
        <v>502</v>
      </c>
      <c r="BM1747" s="25" t="s">
        <v>7047</v>
      </c>
    </row>
    <row r="1748" spans="2:65" s="1" customFormat="1">
      <c r="B1748" s="42"/>
      <c r="C1748" s="64"/>
      <c r="D1748" s="221" t="s">
        <v>506</v>
      </c>
      <c r="E1748" s="64"/>
      <c r="F1748" s="222" t="s">
        <v>13649</v>
      </c>
      <c r="G1748" s="64"/>
      <c r="H1748" s="64"/>
      <c r="I1748" s="177"/>
      <c r="J1748" s="64"/>
      <c r="K1748" s="64"/>
      <c r="L1748" s="62"/>
      <c r="M1748" s="223"/>
      <c r="N1748" s="43"/>
      <c r="O1748" s="43"/>
      <c r="P1748" s="43"/>
      <c r="Q1748" s="43"/>
      <c r="R1748" s="43"/>
      <c r="S1748" s="43"/>
      <c r="T1748" s="79"/>
      <c r="AT1748" s="25" t="s">
        <v>506</v>
      </c>
      <c r="AU1748" s="25" t="s">
        <v>82</v>
      </c>
    </row>
    <row r="1749" spans="2:65" s="1" customFormat="1" ht="24">
      <c r="B1749" s="42"/>
      <c r="C1749" s="64"/>
      <c r="D1749" s="227" t="s">
        <v>2254</v>
      </c>
      <c r="E1749" s="64"/>
      <c r="F1749" s="273" t="s">
        <v>13767</v>
      </c>
      <c r="G1749" s="64"/>
      <c r="H1749" s="64"/>
      <c r="I1749" s="177"/>
      <c r="J1749" s="64"/>
      <c r="K1749" s="64"/>
      <c r="L1749" s="62"/>
      <c r="M1749" s="223"/>
      <c r="N1749" s="43"/>
      <c r="O1749" s="43"/>
      <c r="P1749" s="43"/>
      <c r="Q1749" s="43"/>
      <c r="R1749" s="43"/>
      <c r="S1749" s="43"/>
      <c r="T1749" s="79"/>
      <c r="AT1749" s="25" t="s">
        <v>2254</v>
      </c>
      <c r="AU1749" s="25" t="s">
        <v>82</v>
      </c>
    </row>
    <row r="1750" spans="2:65" s="1" customFormat="1" ht="16.5" customHeight="1">
      <c r="B1750" s="42"/>
      <c r="C1750" s="209" t="s">
        <v>4417</v>
      </c>
      <c r="D1750" s="209" t="s">
        <v>498</v>
      </c>
      <c r="E1750" s="210" t="s">
        <v>13824</v>
      </c>
      <c r="F1750" s="211" t="s">
        <v>13652</v>
      </c>
      <c r="G1750" s="212" t="s">
        <v>13632</v>
      </c>
      <c r="H1750" s="213">
        <v>1</v>
      </c>
      <c r="I1750" s="214"/>
      <c r="J1750" s="215">
        <f>ROUND(I1750*H1750,2)</f>
        <v>0</v>
      </c>
      <c r="K1750" s="211" t="s">
        <v>23</v>
      </c>
      <c r="L1750" s="62"/>
      <c r="M1750" s="216" t="s">
        <v>23</v>
      </c>
      <c r="N1750" s="217" t="s">
        <v>44</v>
      </c>
      <c r="O1750" s="43"/>
      <c r="P1750" s="218">
        <f>O1750*H1750</f>
        <v>0</v>
      </c>
      <c r="Q1750" s="218">
        <v>0</v>
      </c>
      <c r="R1750" s="218">
        <f>Q1750*H1750</f>
        <v>0</v>
      </c>
      <c r="S1750" s="218">
        <v>0</v>
      </c>
      <c r="T1750" s="219">
        <f>S1750*H1750</f>
        <v>0</v>
      </c>
      <c r="AR1750" s="25" t="s">
        <v>502</v>
      </c>
      <c r="AT1750" s="25" t="s">
        <v>498</v>
      </c>
      <c r="AU1750" s="25" t="s">
        <v>82</v>
      </c>
      <c r="AY1750" s="25" t="s">
        <v>492</v>
      </c>
      <c r="BE1750" s="220">
        <f>IF(N1750="základní",J1750,0)</f>
        <v>0</v>
      </c>
      <c r="BF1750" s="220">
        <f>IF(N1750="snížená",J1750,0)</f>
        <v>0</v>
      </c>
      <c r="BG1750" s="220">
        <f>IF(N1750="zákl. přenesená",J1750,0)</f>
        <v>0</v>
      </c>
      <c r="BH1750" s="220">
        <f>IF(N1750="sníž. přenesená",J1750,0)</f>
        <v>0</v>
      </c>
      <c r="BI1750" s="220">
        <f>IF(N1750="nulová",J1750,0)</f>
        <v>0</v>
      </c>
      <c r="BJ1750" s="25" t="s">
        <v>80</v>
      </c>
      <c r="BK1750" s="220">
        <f>ROUND(I1750*H1750,2)</f>
        <v>0</v>
      </c>
      <c r="BL1750" s="25" t="s">
        <v>502</v>
      </c>
      <c r="BM1750" s="25" t="s">
        <v>7093</v>
      </c>
    </row>
    <row r="1751" spans="2:65" s="1" customFormat="1">
      <c r="B1751" s="42"/>
      <c r="C1751" s="64"/>
      <c r="D1751" s="221" t="s">
        <v>506</v>
      </c>
      <c r="E1751" s="64"/>
      <c r="F1751" s="222" t="s">
        <v>13652</v>
      </c>
      <c r="G1751" s="64"/>
      <c r="H1751" s="64"/>
      <c r="I1751" s="177"/>
      <c r="J1751" s="64"/>
      <c r="K1751" s="64"/>
      <c r="L1751" s="62"/>
      <c r="M1751" s="223"/>
      <c r="N1751" s="43"/>
      <c r="O1751" s="43"/>
      <c r="P1751" s="43"/>
      <c r="Q1751" s="43"/>
      <c r="R1751" s="43"/>
      <c r="S1751" s="43"/>
      <c r="T1751" s="79"/>
      <c r="AT1751" s="25" t="s">
        <v>506</v>
      </c>
      <c r="AU1751" s="25" t="s">
        <v>82</v>
      </c>
    </row>
    <row r="1752" spans="2:65" s="1" customFormat="1" ht="36">
      <c r="B1752" s="42"/>
      <c r="C1752" s="64"/>
      <c r="D1752" s="227" t="s">
        <v>2254</v>
      </c>
      <c r="E1752" s="64"/>
      <c r="F1752" s="273" t="s">
        <v>13769</v>
      </c>
      <c r="G1752" s="64"/>
      <c r="H1752" s="64"/>
      <c r="I1752" s="177"/>
      <c r="J1752" s="64"/>
      <c r="K1752" s="64"/>
      <c r="L1752" s="62"/>
      <c r="M1752" s="223"/>
      <c r="N1752" s="43"/>
      <c r="O1752" s="43"/>
      <c r="P1752" s="43"/>
      <c r="Q1752" s="43"/>
      <c r="R1752" s="43"/>
      <c r="S1752" s="43"/>
      <c r="T1752" s="79"/>
      <c r="AT1752" s="25" t="s">
        <v>2254</v>
      </c>
      <c r="AU1752" s="25" t="s">
        <v>82</v>
      </c>
    </row>
    <row r="1753" spans="2:65" s="1" customFormat="1" ht="16.5" customHeight="1">
      <c r="B1753" s="42"/>
      <c r="C1753" s="209" t="s">
        <v>4422</v>
      </c>
      <c r="D1753" s="209" t="s">
        <v>498</v>
      </c>
      <c r="E1753" s="210" t="s">
        <v>13710</v>
      </c>
      <c r="F1753" s="211" t="s">
        <v>13652</v>
      </c>
      <c r="G1753" s="212" t="s">
        <v>13632</v>
      </c>
      <c r="H1753" s="213">
        <v>1</v>
      </c>
      <c r="I1753" s="214"/>
      <c r="J1753" s="215">
        <f>ROUND(I1753*H1753,2)</f>
        <v>0</v>
      </c>
      <c r="K1753" s="211" t="s">
        <v>23</v>
      </c>
      <c r="L1753" s="62"/>
      <c r="M1753" s="216" t="s">
        <v>23</v>
      </c>
      <c r="N1753" s="217" t="s">
        <v>44</v>
      </c>
      <c r="O1753" s="43"/>
      <c r="P1753" s="218">
        <f>O1753*H1753</f>
        <v>0</v>
      </c>
      <c r="Q1753" s="218">
        <v>0</v>
      </c>
      <c r="R1753" s="218">
        <f>Q1753*H1753</f>
        <v>0</v>
      </c>
      <c r="S1753" s="218">
        <v>0</v>
      </c>
      <c r="T1753" s="219">
        <f>S1753*H1753</f>
        <v>0</v>
      </c>
      <c r="AR1753" s="25" t="s">
        <v>502</v>
      </c>
      <c r="AT1753" s="25" t="s">
        <v>498</v>
      </c>
      <c r="AU1753" s="25" t="s">
        <v>82</v>
      </c>
      <c r="AY1753" s="25" t="s">
        <v>492</v>
      </c>
      <c r="BE1753" s="220">
        <f>IF(N1753="základní",J1753,0)</f>
        <v>0</v>
      </c>
      <c r="BF1753" s="220">
        <f>IF(N1753="snížená",J1753,0)</f>
        <v>0</v>
      </c>
      <c r="BG1753" s="220">
        <f>IF(N1753="zákl. přenesená",J1753,0)</f>
        <v>0</v>
      </c>
      <c r="BH1753" s="220">
        <f>IF(N1753="sníž. přenesená",J1753,0)</f>
        <v>0</v>
      </c>
      <c r="BI1753" s="220">
        <f>IF(N1753="nulová",J1753,0)</f>
        <v>0</v>
      </c>
      <c r="BJ1753" s="25" t="s">
        <v>80</v>
      </c>
      <c r="BK1753" s="220">
        <f>ROUND(I1753*H1753,2)</f>
        <v>0</v>
      </c>
      <c r="BL1753" s="25" t="s">
        <v>502</v>
      </c>
      <c r="BM1753" s="25" t="s">
        <v>7105</v>
      </c>
    </row>
    <row r="1754" spans="2:65" s="1" customFormat="1">
      <c r="B1754" s="42"/>
      <c r="C1754" s="64"/>
      <c r="D1754" s="221" t="s">
        <v>506</v>
      </c>
      <c r="E1754" s="64"/>
      <c r="F1754" s="222" t="s">
        <v>13652</v>
      </c>
      <c r="G1754" s="64"/>
      <c r="H1754" s="64"/>
      <c r="I1754" s="177"/>
      <c r="J1754" s="64"/>
      <c r="K1754" s="64"/>
      <c r="L1754" s="62"/>
      <c r="M1754" s="223"/>
      <c r="N1754" s="43"/>
      <c r="O1754" s="43"/>
      <c r="P1754" s="43"/>
      <c r="Q1754" s="43"/>
      <c r="R1754" s="43"/>
      <c r="S1754" s="43"/>
      <c r="T1754" s="79"/>
      <c r="AT1754" s="25" t="s">
        <v>506</v>
      </c>
      <c r="AU1754" s="25" t="s">
        <v>82</v>
      </c>
    </row>
    <row r="1755" spans="2:65" s="1" customFormat="1" ht="36">
      <c r="B1755" s="42"/>
      <c r="C1755" s="64"/>
      <c r="D1755" s="227" t="s">
        <v>2254</v>
      </c>
      <c r="E1755" s="64"/>
      <c r="F1755" s="273" t="s">
        <v>13655</v>
      </c>
      <c r="G1755" s="64"/>
      <c r="H1755" s="64"/>
      <c r="I1755" s="177"/>
      <c r="J1755" s="64"/>
      <c r="K1755" s="64"/>
      <c r="L1755" s="62"/>
      <c r="M1755" s="223"/>
      <c r="N1755" s="43"/>
      <c r="O1755" s="43"/>
      <c r="P1755" s="43"/>
      <c r="Q1755" s="43"/>
      <c r="R1755" s="43"/>
      <c r="S1755" s="43"/>
      <c r="T1755" s="79"/>
      <c r="AT1755" s="25" t="s">
        <v>2254</v>
      </c>
      <c r="AU1755" s="25" t="s">
        <v>82</v>
      </c>
    </row>
    <row r="1756" spans="2:65" s="1" customFormat="1" ht="16.5" customHeight="1">
      <c r="B1756" s="42"/>
      <c r="C1756" s="209" t="s">
        <v>4427</v>
      </c>
      <c r="D1756" s="209" t="s">
        <v>498</v>
      </c>
      <c r="E1756" s="210" t="s">
        <v>13825</v>
      </c>
      <c r="F1756" s="211" t="s">
        <v>13652</v>
      </c>
      <c r="G1756" s="212" t="s">
        <v>13632</v>
      </c>
      <c r="H1756" s="213">
        <v>1</v>
      </c>
      <c r="I1756" s="214"/>
      <c r="J1756" s="215">
        <f>ROUND(I1756*H1756,2)</f>
        <v>0</v>
      </c>
      <c r="K1756" s="211" t="s">
        <v>23</v>
      </c>
      <c r="L1756" s="62"/>
      <c r="M1756" s="216" t="s">
        <v>23</v>
      </c>
      <c r="N1756" s="217" t="s">
        <v>44</v>
      </c>
      <c r="O1756" s="43"/>
      <c r="P1756" s="218">
        <f>O1756*H1756</f>
        <v>0</v>
      </c>
      <c r="Q1756" s="218">
        <v>0</v>
      </c>
      <c r="R1756" s="218">
        <f>Q1756*H1756</f>
        <v>0</v>
      </c>
      <c r="S1756" s="218">
        <v>0</v>
      </c>
      <c r="T1756" s="219">
        <f>S1756*H1756</f>
        <v>0</v>
      </c>
      <c r="AR1756" s="25" t="s">
        <v>502</v>
      </c>
      <c r="AT1756" s="25" t="s">
        <v>498</v>
      </c>
      <c r="AU1756" s="25" t="s">
        <v>82</v>
      </c>
      <c r="AY1756" s="25" t="s">
        <v>492</v>
      </c>
      <c r="BE1756" s="220">
        <f>IF(N1756="základní",J1756,0)</f>
        <v>0</v>
      </c>
      <c r="BF1756" s="220">
        <f>IF(N1756="snížená",J1756,0)</f>
        <v>0</v>
      </c>
      <c r="BG1756" s="220">
        <f>IF(N1756="zákl. přenesená",J1756,0)</f>
        <v>0</v>
      </c>
      <c r="BH1756" s="220">
        <f>IF(N1756="sníž. přenesená",J1756,0)</f>
        <v>0</v>
      </c>
      <c r="BI1756" s="220">
        <f>IF(N1756="nulová",J1756,0)</f>
        <v>0</v>
      </c>
      <c r="BJ1756" s="25" t="s">
        <v>80</v>
      </c>
      <c r="BK1756" s="220">
        <f>ROUND(I1756*H1756,2)</f>
        <v>0</v>
      </c>
      <c r="BL1756" s="25" t="s">
        <v>502</v>
      </c>
      <c r="BM1756" s="25" t="s">
        <v>7122</v>
      </c>
    </row>
    <row r="1757" spans="2:65" s="1" customFormat="1">
      <c r="B1757" s="42"/>
      <c r="C1757" s="64"/>
      <c r="D1757" s="221" t="s">
        <v>506</v>
      </c>
      <c r="E1757" s="64"/>
      <c r="F1757" s="222" t="s">
        <v>13652</v>
      </c>
      <c r="G1757" s="64"/>
      <c r="H1757" s="64"/>
      <c r="I1757" s="177"/>
      <c r="J1757" s="64"/>
      <c r="K1757" s="64"/>
      <c r="L1757" s="62"/>
      <c r="M1757" s="223"/>
      <c r="N1757" s="43"/>
      <c r="O1757" s="43"/>
      <c r="P1757" s="43"/>
      <c r="Q1757" s="43"/>
      <c r="R1757" s="43"/>
      <c r="S1757" s="43"/>
      <c r="T1757" s="79"/>
      <c r="AT1757" s="25" t="s">
        <v>506</v>
      </c>
      <c r="AU1757" s="25" t="s">
        <v>82</v>
      </c>
    </row>
    <row r="1758" spans="2:65" s="1" customFormat="1" ht="36">
      <c r="B1758" s="42"/>
      <c r="C1758" s="64"/>
      <c r="D1758" s="227" t="s">
        <v>2254</v>
      </c>
      <c r="E1758" s="64"/>
      <c r="F1758" s="273" t="s">
        <v>13774</v>
      </c>
      <c r="G1758" s="64"/>
      <c r="H1758" s="64"/>
      <c r="I1758" s="177"/>
      <c r="J1758" s="64"/>
      <c r="K1758" s="64"/>
      <c r="L1758" s="62"/>
      <c r="M1758" s="223"/>
      <c r="N1758" s="43"/>
      <c r="O1758" s="43"/>
      <c r="P1758" s="43"/>
      <c r="Q1758" s="43"/>
      <c r="R1758" s="43"/>
      <c r="S1758" s="43"/>
      <c r="T1758" s="79"/>
      <c r="AT1758" s="25" t="s">
        <v>2254</v>
      </c>
      <c r="AU1758" s="25" t="s">
        <v>82</v>
      </c>
    </row>
    <row r="1759" spans="2:65" s="1" customFormat="1" ht="16.5" customHeight="1">
      <c r="B1759" s="42"/>
      <c r="C1759" s="209" t="s">
        <v>4432</v>
      </c>
      <c r="D1759" s="209" t="s">
        <v>498</v>
      </c>
      <c r="E1759" s="210" t="s">
        <v>13826</v>
      </c>
      <c r="F1759" s="211" t="s">
        <v>13652</v>
      </c>
      <c r="G1759" s="212" t="s">
        <v>13632</v>
      </c>
      <c r="H1759" s="213">
        <v>1</v>
      </c>
      <c r="I1759" s="214"/>
      <c r="J1759" s="215">
        <f>ROUND(I1759*H1759,2)</f>
        <v>0</v>
      </c>
      <c r="K1759" s="211" t="s">
        <v>23</v>
      </c>
      <c r="L1759" s="62"/>
      <c r="M1759" s="216" t="s">
        <v>23</v>
      </c>
      <c r="N1759" s="217" t="s">
        <v>44</v>
      </c>
      <c r="O1759" s="43"/>
      <c r="P1759" s="218">
        <f>O1759*H1759</f>
        <v>0</v>
      </c>
      <c r="Q1759" s="218">
        <v>0</v>
      </c>
      <c r="R1759" s="218">
        <f>Q1759*H1759</f>
        <v>0</v>
      </c>
      <c r="S1759" s="218">
        <v>0</v>
      </c>
      <c r="T1759" s="219">
        <f>S1759*H1759</f>
        <v>0</v>
      </c>
      <c r="AR1759" s="25" t="s">
        <v>502</v>
      </c>
      <c r="AT1759" s="25" t="s">
        <v>498</v>
      </c>
      <c r="AU1759" s="25" t="s">
        <v>82</v>
      </c>
      <c r="AY1759" s="25" t="s">
        <v>492</v>
      </c>
      <c r="BE1759" s="220">
        <f>IF(N1759="základní",J1759,0)</f>
        <v>0</v>
      </c>
      <c r="BF1759" s="220">
        <f>IF(N1759="snížená",J1759,0)</f>
        <v>0</v>
      </c>
      <c r="BG1759" s="220">
        <f>IF(N1759="zákl. přenesená",J1759,0)</f>
        <v>0</v>
      </c>
      <c r="BH1759" s="220">
        <f>IF(N1759="sníž. přenesená",J1759,0)</f>
        <v>0</v>
      </c>
      <c r="BI1759" s="220">
        <f>IF(N1759="nulová",J1759,0)</f>
        <v>0</v>
      </c>
      <c r="BJ1759" s="25" t="s">
        <v>80</v>
      </c>
      <c r="BK1759" s="220">
        <f>ROUND(I1759*H1759,2)</f>
        <v>0</v>
      </c>
      <c r="BL1759" s="25" t="s">
        <v>502</v>
      </c>
      <c r="BM1759" s="25" t="s">
        <v>7130</v>
      </c>
    </row>
    <row r="1760" spans="2:65" s="1" customFormat="1">
      <c r="B1760" s="42"/>
      <c r="C1760" s="64"/>
      <c r="D1760" s="221" t="s">
        <v>506</v>
      </c>
      <c r="E1760" s="64"/>
      <c r="F1760" s="222" t="s">
        <v>13652</v>
      </c>
      <c r="G1760" s="64"/>
      <c r="H1760" s="64"/>
      <c r="I1760" s="177"/>
      <c r="J1760" s="64"/>
      <c r="K1760" s="64"/>
      <c r="L1760" s="62"/>
      <c r="M1760" s="223"/>
      <c r="N1760" s="43"/>
      <c r="O1760" s="43"/>
      <c r="P1760" s="43"/>
      <c r="Q1760" s="43"/>
      <c r="R1760" s="43"/>
      <c r="S1760" s="43"/>
      <c r="T1760" s="79"/>
      <c r="AT1760" s="25" t="s">
        <v>506</v>
      </c>
      <c r="AU1760" s="25" t="s">
        <v>82</v>
      </c>
    </row>
    <row r="1761" spans="2:65" s="1" customFormat="1" ht="24">
      <c r="B1761" s="42"/>
      <c r="C1761" s="64"/>
      <c r="D1761" s="227" t="s">
        <v>2254</v>
      </c>
      <c r="E1761" s="64"/>
      <c r="F1761" s="273" t="s">
        <v>13827</v>
      </c>
      <c r="G1761" s="64"/>
      <c r="H1761" s="64"/>
      <c r="I1761" s="177"/>
      <c r="J1761" s="64"/>
      <c r="K1761" s="64"/>
      <c r="L1761" s="62"/>
      <c r="M1761" s="223"/>
      <c r="N1761" s="43"/>
      <c r="O1761" s="43"/>
      <c r="P1761" s="43"/>
      <c r="Q1761" s="43"/>
      <c r="R1761" s="43"/>
      <c r="S1761" s="43"/>
      <c r="T1761" s="79"/>
      <c r="AT1761" s="25" t="s">
        <v>2254</v>
      </c>
      <c r="AU1761" s="25" t="s">
        <v>82</v>
      </c>
    </row>
    <row r="1762" spans="2:65" s="1" customFormat="1" ht="16.5" customHeight="1">
      <c r="B1762" s="42"/>
      <c r="C1762" s="209" t="s">
        <v>4437</v>
      </c>
      <c r="D1762" s="209" t="s">
        <v>498</v>
      </c>
      <c r="E1762" s="210" t="s">
        <v>13711</v>
      </c>
      <c r="F1762" s="211" t="s">
        <v>13652</v>
      </c>
      <c r="G1762" s="212" t="s">
        <v>13632</v>
      </c>
      <c r="H1762" s="213">
        <v>1</v>
      </c>
      <c r="I1762" s="214"/>
      <c r="J1762" s="215">
        <f>ROUND(I1762*H1762,2)</f>
        <v>0</v>
      </c>
      <c r="K1762" s="211" t="s">
        <v>23</v>
      </c>
      <c r="L1762" s="62"/>
      <c r="M1762" s="216" t="s">
        <v>23</v>
      </c>
      <c r="N1762" s="217" t="s">
        <v>44</v>
      </c>
      <c r="O1762" s="43"/>
      <c r="P1762" s="218">
        <f>O1762*H1762</f>
        <v>0</v>
      </c>
      <c r="Q1762" s="218">
        <v>0</v>
      </c>
      <c r="R1762" s="218">
        <f>Q1762*H1762</f>
        <v>0</v>
      </c>
      <c r="S1762" s="218">
        <v>0</v>
      </c>
      <c r="T1762" s="219">
        <f>S1762*H1762</f>
        <v>0</v>
      </c>
      <c r="AR1762" s="25" t="s">
        <v>502</v>
      </c>
      <c r="AT1762" s="25" t="s">
        <v>498</v>
      </c>
      <c r="AU1762" s="25" t="s">
        <v>82</v>
      </c>
      <c r="AY1762" s="25" t="s">
        <v>492</v>
      </c>
      <c r="BE1762" s="220">
        <f>IF(N1762="základní",J1762,0)</f>
        <v>0</v>
      </c>
      <c r="BF1762" s="220">
        <f>IF(N1762="snížená",J1762,0)</f>
        <v>0</v>
      </c>
      <c r="BG1762" s="220">
        <f>IF(N1762="zákl. přenesená",J1762,0)</f>
        <v>0</v>
      </c>
      <c r="BH1762" s="220">
        <f>IF(N1762="sníž. přenesená",J1762,0)</f>
        <v>0</v>
      </c>
      <c r="BI1762" s="220">
        <f>IF(N1762="nulová",J1762,0)</f>
        <v>0</v>
      </c>
      <c r="BJ1762" s="25" t="s">
        <v>80</v>
      </c>
      <c r="BK1762" s="220">
        <f>ROUND(I1762*H1762,2)</f>
        <v>0</v>
      </c>
      <c r="BL1762" s="25" t="s">
        <v>502</v>
      </c>
      <c r="BM1762" s="25" t="s">
        <v>7140</v>
      </c>
    </row>
    <row r="1763" spans="2:65" s="1" customFormat="1">
      <c r="B1763" s="42"/>
      <c r="C1763" s="64"/>
      <c r="D1763" s="221" t="s">
        <v>506</v>
      </c>
      <c r="E1763" s="64"/>
      <c r="F1763" s="222" t="s">
        <v>13652</v>
      </c>
      <c r="G1763" s="64"/>
      <c r="H1763" s="64"/>
      <c r="I1763" s="177"/>
      <c r="J1763" s="64"/>
      <c r="K1763" s="64"/>
      <c r="L1763" s="62"/>
      <c r="M1763" s="223"/>
      <c r="N1763" s="43"/>
      <c r="O1763" s="43"/>
      <c r="P1763" s="43"/>
      <c r="Q1763" s="43"/>
      <c r="R1763" s="43"/>
      <c r="S1763" s="43"/>
      <c r="T1763" s="79"/>
      <c r="AT1763" s="25" t="s">
        <v>506</v>
      </c>
      <c r="AU1763" s="25" t="s">
        <v>82</v>
      </c>
    </row>
    <row r="1764" spans="2:65" s="1" customFormat="1" ht="24">
      <c r="B1764" s="42"/>
      <c r="C1764" s="64"/>
      <c r="D1764" s="227" t="s">
        <v>2254</v>
      </c>
      <c r="E1764" s="64"/>
      <c r="F1764" s="273" t="s">
        <v>13659</v>
      </c>
      <c r="G1764" s="64"/>
      <c r="H1764" s="64"/>
      <c r="I1764" s="177"/>
      <c r="J1764" s="64"/>
      <c r="K1764" s="64"/>
      <c r="L1764" s="62"/>
      <c r="M1764" s="223"/>
      <c r="N1764" s="43"/>
      <c r="O1764" s="43"/>
      <c r="P1764" s="43"/>
      <c r="Q1764" s="43"/>
      <c r="R1764" s="43"/>
      <c r="S1764" s="43"/>
      <c r="T1764" s="79"/>
      <c r="AT1764" s="25" t="s">
        <v>2254</v>
      </c>
      <c r="AU1764" s="25" t="s">
        <v>82</v>
      </c>
    </row>
    <row r="1765" spans="2:65" s="1" customFormat="1" ht="16.5" customHeight="1">
      <c r="B1765" s="42"/>
      <c r="C1765" s="209" t="s">
        <v>4442</v>
      </c>
      <c r="D1765" s="209" t="s">
        <v>498</v>
      </c>
      <c r="E1765" s="210" t="s">
        <v>13828</v>
      </c>
      <c r="F1765" s="211" t="s">
        <v>13652</v>
      </c>
      <c r="G1765" s="212" t="s">
        <v>13632</v>
      </c>
      <c r="H1765" s="213">
        <v>1</v>
      </c>
      <c r="I1765" s="214"/>
      <c r="J1765" s="215">
        <f>ROUND(I1765*H1765,2)</f>
        <v>0</v>
      </c>
      <c r="K1765" s="211" t="s">
        <v>23</v>
      </c>
      <c r="L1765" s="62"/>
      <c r="M1765" s="216" t="s">
        <v>23</v>
      </c>
      <c r="N1765" s="217" t="s">
        <v>44</v>
      </c>
      <c r="O1765" s="43"/>
      <c r="P1765" s="218">
        <f>O1765*H1765</f>
        <v>0</v>
      </c>
      <c r="Q1765" s="218">
        <v>0</v>
      </c>
      <c r="R1765" s="218">
        <f>Q1765*H1765</f>
        <v>0</v>
      </c>
      <c r="S1765" s="218">
        <v>0</v>
      </c>
      <c r="T1765" s="219">
        <f>S1765*H1765</f>
        <v>0</v>
      </c>
      <c r="AR1765" s="25" t="s">
        <v>502</v>
      </c>
      <c r="AT1765" s="25" t="s">
        <v>498</v>
      </c>
      <c r="AU1765" s="25" t="s">
        <v>82</v>
      </c>
      <c r="AY1765" s="25" t="s">
        <v>492</v>
      </c>
      <c r="BE1765" s="220">
        <f>IF(N1765="základní",J1765,0)</f>
        <v>0</v>
      </c>
      <c r="BF1765" s="220">
        <f>IF(N1765="snížená",J1765,0)</f>
        <v>0</v>
      </c>
      <c r="BG1765" s="220">
        <f>IF(N1765="zákl. přenesená",J1765,0)</f>
        <v>0</v>
      </c>
      <c r="BH1765" s="220">
        <f>IF(N1765="sníž. přenesená",J1765,0)</f>
        <v>0</v>
      </c>
      <c r="BI1765" s="220">
        <f>IF(N1765="nulová",J1765,0)</f>
        <v>0</v>
      </c>
      <c r="BJ1765" s="25" t="s">
        <v>80</v>
      </c>
      <c r="BK1765" s="220">
        <f>ROUND(I1765*H1765,2)</f>
        <v>0</v>
      </c>
      <c r="BL1765" s="25" t="s">
        <v>502</v>
      </c>
      <c r="BM1765" s="25" t="s">
        <v>7149</v>
      </c>
    </row>
    <row r="1766" spans="2:65" s="1" customFormat="1">
      <c r="B1766" s="42"/>
      <c r="C1766" s="64"/>
      <c r="D1766" s="221" t="s">
        <v>506</v>
      </c>
      <c r="E1766" s="64"/>
      <c r="F1766" s="222" t="s">
        <v>13652</v>
      </c>
      <c r="G1766" s="64"/>
      <c r="H1766" s="64"/>
      <c r="I1766" s="177"/>
      <c r="J1766" s="64"/>
      <c r="K1766" s="64"/>
      <c r="L1766" s="62"/>
      <c r="M1766" s="223"/>
      <c r="N1766" s="43"/>
      <c r="O1766" s="43"/>
      <c r="P1766" s="43"/>
      <c r="Q1766" s="43"/>
      <c r="R1766" s="43"/>
      <c r="S1766" s="43"/>
      <c r="T1766" s="79"/>
      <c r="AT1766" s="25" t="s">
        <v>506</v>
      </c>
      <c r="AU1766" s="25" t="s">
        <v>82</v>
      </c>
    </row>
    <row r="1767" spans="2:65" s="1" customFormat="1" ht="36">
      <c r="B1767" s="42"/>
      <c r="C1767" s="64"/>
      <c r="D1767" s="227" t="s">
        <v>2254</v>
      </c>
      <c r="E1767" s="64"/>
      <c r="F1767" s="273" t="s">
        <v>13829</v>
      </c>
      <c r="G1767" s="64"/>
      <c r="H1767" s="64"/>
      <c r="I1767" s="177"/>
      <c r="J1767" s="64"/>
      <c r="K1767" s="64"/>
      <c r="L1767" s="62"/>
      <c r="M1767" s="223"/>
      <c r="N1767" s="43"/>
      <c r="O1767" s="43"/>
      <c r="P1767" s="43"/>
      <c r="Q1767" s="43"/>
      <c r="R1767" s="43"/>
      <c r="S1767" s="43"/>
      <c r="T1767" s="79"/>
      <c r="AT1767" s="25" t="s">
        <v>2254</v>
      </c>
      <c r="AU1767" s="25" t="s">
        <v>82</v>
      </c>
    </row>
    <row r="1768" spans="2:65" s="1" customFormat="1" ht="16.5" customHeight="1">
      <c r="B1768" s="42"/>
      <c r="C1768" s="209" t="s">
        <v>4447</v>
      </c>
      <c r="D1768" s="209" t="s">
        <v>498</v>
      </c>
      <c r="E1768" s="210" t="s">
        <v>13712</v>
      </c>
      <c r="F1768" s="211" t="s">
        <v>13652</v>
      </c>
      <c r="G1768" s="212" t="s">
        <v>13632</v>
      </c>
      <c r="H1768" s="213">
        <v>1</v>
      </c>
      <c r="I1768" s="214"/>
      <c r="J1768" s="215">
        <f>ROUND(I1768*H1768,2)</f>
        <v>0</v>
      </c>
      <c r="K1768" s="211" t="s">
        <v>23</v>
      </c>
      <c r="L1768" s="62"/>
      <c r="M1768" s="216" t="s">
        <v>23</v>
      </c>
      <c r="N1768" s="217" t="s">
        <v>44</v>
      </c>
      <c r="O1768" s="43"/>
      <c r="P1768" s="218">
        <f>O1768*H1768</f>
        <v>0</v>
      </c>
      <c r="Q1768" s="218">
        <v>0</v>
      </c>
      <c r="R1768" s="218">
        <f>Q1768*H1768</f>
        <v>0</v>
      </c>
      <c r="S1768" s="218">
        <v>0</v>
      </c>
      <c r="T1768" s="219">
        <f>S1768*H1768</f>
        <v>0</v>
      </c>
      <c r="AR1768" s="25" t="s">
        <v>502</v>
      </c>
      <c r="AT1768" s="25" t="s">
        <v>498</v>
      </c>
      <c r="AU1768" s="25" t="s">
        <v>82</v>
      </c>
      <c r="AY1768" s="25" t="s">
        <v>492</v>
      </c>
      <c r="BE1768" s="220">
        <f>IF(N1768="základní",J1768,0)</f>
        <v>0</v>
      </c>
      <c r="BF1768" s="220">
        <f>IF(N1768="snížená",J1768,0)</f>
        <v>0</v>
      </c>
      <c r="BG1768" s="220">
        <f>IF(N1768="zákl. přenesená",J1768,0)</f>
        <v>0</v>
      </c>
      <c r="BH1768" s="220">
        <f>IF(N1768="sníž. přenesená",J1768,0)</f>
        <v>0</v>
      </c>
      <c r="BI1768" s="220">
        <f>IF(N1768="nulová",J1768,0)</f>
        <v>0</v>
      </c>
      <c r="BJ1768" s="25" t="s">
        <v>80</v>
      </c>
      <c r="BK1768" s="220">
        <f>ROUND(I1768*H1768,2)</f>
        <v>0</v>
      </c>
      <c r="BL1768" s="25" t="s">
        <v>502</v>
      </c>
      <c r="BM1768" s="25" t="s">
        <v>7163</v>
      </c>
    </row>
    <row r="1769" spans="2:65" s="1" customFormat="1">
      <c r="B1769" s="42"/>
      <c r="C1769" s="64"/>
      <c r="D1769" s="221" t="s">
        <v>506</v>
      </c>
      <c r="E1769" s="64"/>
      <c r="F1769" s="222" t="s">
        <v>13652</v>
      </c>
      <c r="G1769" s="64"/>
      <c r="H1769" s="64"/>
      <c r="I1769" s="177"/>
      <c r="J1769" s="64"/>
      <c r="K1769" s="64"/>
      <c r="L1769" s="62"/>
      <c r="M1769" s="223"/>
      <c r="N1769" s="43"/>
      <c r="O1769" s="43"/>
      <c r="P1769" s="43"/>
      <c r="Q1769" s="43"/>
      <c r="R1769" s="43"/>
      <c r="S1769" s="43"/>
      <c r="T1769" s="79"/>
      <c r="AT1769" s="25" t="s">
        <v>506</v>
      </c>
      <c r="AU1769" s="25" t="s">
        <v>82</v>
      </c>
    </row>
    <row r="1770" spans="2:65" s="1" customFormat="1" ht="24">
      <c r="B1770" s="42"/>
      <c r="C1770" s="64"/>
      <c r="D1770" s="227" t="s">
        <v>2254</v>
      </c>
      <c r="E1770" s="64"/>
      <c r="F1770" s="273" t="s">
        <v>13661</v>
      </c>
      <c r="G1770" s="64"/>
      <c r="H1770" s="64"/>
      <c r="I1770" s="177"/>
      <c r="J1770" s="64"/>
      <c r="K1770" s="64"/>
      <c r="L1770" s="62"/>
      <c r="M1770" s="223"/>
      <c r="N1770" s="43"/>
      <c r="O1770" s="43"/>
      <c r="P1770" s="43"/>
      <c r="Q1770" s="43"/>
      <c r="R1770" s="43"/>
      <c r="S1770" s="43"/>
      <c r="T1770" s="79"/>
      <c r="AT1770" s="25" t="s">
        <v>2254</v>
      </c>
      <c r="AU1770" s="25" t="s">
        <v>82</v>
      </c>
    </row>
    <row r="1771" spans="2:65" s="1" customFormat="1" ht="16.5" customHeight="1">
      <c r="B1771" s="42"/>
      <c r="C1771" s="209" t="s">
        <v>4452</v>
      </c>
      <c r="D1771" s="209" t="s">
        <v>498</v>
      </c>
      <c r="E1771" s="210" t="s">
        <v>13830</v>
      </c>
      <c r="F1771" s="211" t="s">
        <v>13652</v>
      </c>
      <c r="G1771" s="212" t="s">
        <v>13632</v>
      </c>
      <c r="H1771" s="213">
        <v>1</v>
      </c>
      <c r="I1771" s="214"/>
      <c r="J1771" s="215">
        <f>ROUND(I1771*H1771,2)</f>
        <v>0</v>
      </c>
      <c r="K1771" s="211" t="s">
        <v>23</v>
      </c>
      <c r="L1771" s="62"/>
      <c r="M1771" s="216" t="s">
        <v>23</v>
      </c>
      <c r="N1771" s="217" t="s">
        <v>44</v>
      </c>
      <c r="O1771" s="43"/>
      <c r="P1771" s="218">
        <f>O1771*H1771</f>
        <v>0</v>
      </c>
      <c r="Q1771" s="218">
        <v>0</v>
      </c>
      <c r="R1771" s="218">
        <f>Q1771*H1771</f>
        <v>0</v>
      </c>
      <c r="S1771" s="218">
        <v>0</v>
      </c>
      <c r="T1771" s="219">
        <f>S1771*H1771</f>
        <v>0</v>
      </c>
      <c r="AR1771" s="25" t="s">
        <v>502</v>
      </c>
      <c r="AT1771" s="25" t="s">
        <v>498</v>
      </c>
      <c r="AU1771" s="25" t="s">
        <v>82</v>
      </c>
      <c r="AY1771" s="25" t="s">
        <v>492</v>
      </c>
      <c r="BE1771" s="220">
        <f>IF(N1771="základní",J1771,0)</f>
        <v>0</v>
      </c>
      <c r="BF1771" s="220">
        <f>IF(N1771="snížená",J1771,0)</f>
        <v>0</v>
      </c>
      <c r="BG1771" s="220">
        <f>IF(N1771="zákl. přenesená",J1771,0)</f>
        <v>0</v>
      </c>
      <c r="BH1771" s="220">
        <f>IF(N1771="sníž. přenesená",J1771,0)</f>
        <v>0</v>
      </c>
      <c r="BI1771" s="220">
        <f>IF(N1771="nulová",J1771,0)</f>
        <v>0</v>
      </c>
      <c r="BJ1771" s="25" t="s">
        <v>80</v>
      </c>
      <c r="BK1771" s="220">
        <f>ROUND(I1771*H1771,2)</f>
        <v>0</v>
      </c>
      <c r="BL1771" s="25" t="s">
        <v>502</v>
      </c>
      <c r="BM1771" s="25" t="s">
        <v>7174</v>
      </c>
    </row>
    <row r="1772" spans="2:65" s="1" customFormat="1">
      <c r="B1772" s="42"/>
      <c r="C1772" s="64"/>
      <c r="D1772" s="221" t="s">
        <v>506</v>
      </c>
      <c r="E1772" s="64"/>
      <c r="F1772" s="222" t="s">
        <v>13652</v>
      </c>
      <c r="G1772" s="64"/>
      <c r="H1772" s="64"/>
      <c r="I1772" s="177"/>
      <c r="J1772" s="64"/>
      <c r="K1772" s="64"/>
      <c r="L1772" s="62"/>
      <c r="M1772" s="223"/>
      <c r="N1772" s="43"/>
      <c r="O1772" s="43"/>
      <c r="P1772" s="43"/>
      <c r="Q1772" s="43"/>
      <c r="R1772" s="43"/>
      <c r="S1772" s="43"/>
      <c r="T1772" s="79"/>
      <c r="AT1772" s="25" t="s">
        <v>506</v>
      </c>
      <c r="AU1772" s="25" t="s">
        <v>82</v>
      </c>
    </row>
    <row r="1773" spans="2:65" s="1" customFormat="1" ht="60">
      <c r="B1773" s="42"/>
      <c r="C1773" s="64"/>
      <c r="D1773" s="227" t="s">
        <v>2254</v>
      </c>
      <c r="E1773" s="64"/>
      <c r="F1773" s="273" t="s">
        <v>13663</v>
      </c>
      <c r="G1773" s="64"/>
      <c r="H1773" s="64"/>
      <c r="I1773" s="177"/>
      <c r="J1773" s="64"/>
      <c r="K1773" s="64"/>
      <c r="L1773" s="62"/>
      <c r="M1773" s="223"/>
      <c r="N1773" s="43"/>
      <c r="O1773" s="43"/>
      <c r="P1773" s="43"/>
      <c r="Q1773" s="43"/>
      <c r="R1773" s="43"/>
      <c r="S1773" s="43"/>
      <c r="T1773" s="79"/>
      <c r="AT1773" s="25" t="s">
        <v>2254</v>
      </c>
      <c r="AU1773" s="25" t="s">
        <v>82</v>
      </c>
    </row>
    <row r="1774" spans="2:65" s="1" customFormat="1" ht="16.5" customHeight="1">
      <c r="B1774" s="42"/>
      <c r="C1774" s="209" t="s">
        <v>4457</v>
      </c>
      <c r="D1774" s="209" t="s">
        <v>498</v>
      </c>
      <c r="E1774" s="210" t="s">
        <v>13714</v>
      </c>
      <c r="F1774" s="211" t="s">
        <v>13652</v>
      </c>
      <c r="G1774" s="212" t="s">
        <v>13632</v>
      </c>
      <c r="H1774" s="213">
        <v>1</v>
      </c>
      <c r="I1774" s="214"/>
      <c r="J1774" s="215">
        <f>ROUND(I1774*H1774,2)</f>
        <v>0</v>
      </c>
      <c r="K1774" s="211" t="s">
        <v>23</v>
      </c>
      <c r="L1774" s="62"/>
      <c r="M1774" s="216" t="s">
        <v>23</v>
      </c>
      <c r="N1774" s="217" t="s">
        <v>44</v>
      </c>
      <c r="O1774" s="43"/>
      <c r="P1774" s="218">
        <f>O1774*H1774</f>
        <v>0</v>
      </c>
      <c r="Q1774" s="218">
        <v>0</v>
      </c>
      <c r="R1774" s="218">
        <f>Q1774*H1774</f>
        <v>0</v>
      </c>
      <c r="S1774" s="218">
        <v>0</v>
      </c>
      <c r="T1774" s="219">
        <f>S1774*H1774</f>
        <v>0</v>
      </c>
      <c r="AR1774" s="25" t="s">
        <v>502</v>
      </c>
      <c r="AT1774" s="25" t="s">
        <v>498</v>
      </c>
      <c r="AU1774" s="25" t="s">
        <v>82</v>
      </c>
      <c r="AY1774" s="25" t="s">
        <v>492</v>
      </c>
      <c r="BE1774" s="220">
        <f>IF(N1774="základní",J1774,0)</f>
        <v>0</v>
      </c>
      <c r="BF1774" s="220">
        <f>IF(N1774="snížená",J1774,0)</f>
        <v>0</v>
      </c>
      <c r="BG1774" s="220">
        <f>IF(N1774="zákl. přenesená",J1774,0)</f>
        <v>0</v>
      </c>
      <c r="BH1774" s="220">
        <f>IF(N1774="sníž. přenesená",J1774,0)</f>
        <v>0</v>
      </c>
      <c r="BI1774" s="220">
        <f>IF(N1774="nulová",J1774,0)</f>
        <v>0</v>
      </c>
      <c r="BJ1774" s="25" t="s">
        <v>80</v>
      </c>
      <c r="BK1774" s="220">
        <f>ROUND(I1774*H1774,2)</f>
        <v>0</v>
      </c>
      <c r="BL1774" s="25" t="s">
        <v>502</v>
      </c>
      <c r="BM1774" s="25" t="s">
        <v>7194</v>
      </c>
    </row>
    <row r="1775" spans="2:65" s="1" customFormat="1">
      <c r="B1775" s="42"/>
      <c r="C1775" s="64"/>
      <c r="D1775" s="221" t="s">
        <v>506</v>
      </c>
      <c r="E1775" s="64"/>
      <c r="F1775" s="222" t="s">
        <v>13652</v>
      </c>
      <c r="G1775" s="64"/>
      <c r="H1775" s="64"/>
      <c r="I1775" s="177"/>
      <c r="J1775" s="64"/>
      <c r="K1775" s="64"/>
      <c r="L1775" s="62"/>
      <c r="M1775" s="223"/>
      <c r="N1775" s="43"/>
      <c r="O1775" s="43"/>
      <c r="P1775" s="43"/>
      <c r="Q1775" s="43"/>
      <c r="R1775" s="43"/>
      <c r="S1775" s="43"/>
      <c r="T1775" s="79"/>
      <c r="AT1775" s="25" t="s">
        <v>506</v>
      </c>
      <c r="AU1775" s="25" t="s">
        <v>82</v>
      </c>
    </row>
    <row r="1776" spans="2:65" s="1" customFormat="1" ht="24">
      <c r="B1776" s="42"/>
      <c r="C1776" s="64"/>
      <c r="D1776" s="221" t="s">
        <v>2254</v>
      </c>
      <c r="E1776" s="64"/>
      <c r="F1776" s="224" t="s">
        <v>13665</v>
      </c>
      <c r="G1776" s="64"/>
      <c r="H1776" s="64"/>
      <c r="I1776" s="177"/>
      <c r="J1776" s="64"/>
      <c r="K1776" s="64"/>
      <c r="L1776" s="62"/>
      <c r="M1776" s="223"/>
      <c r="N1776" s="43"/>
      <c r="O1776" s="43"/>
      <c r="P1776" s="43"/>
      <c r="Q1776" s="43"/>
      <c r="R1776" s="43"/>
      <c r="S1776" s="43"/>
      <c r="T1776" s="79"/>
      <c r="AT1776" s="25" t="s">
        <v>2254</v>
      </c>
      <c r="AU1776" s="25" t="s">
        <v>82</v>
      </c>
    </row>
    <row r="1777" spans="2:65" s="11" customFormat="1" ht="29.85" customHeight="1">
      <c r="B1777" s="192"/>
      <c r="C1777" s="193"/>
      <c r="D1777" s="206" t="s">
        <v>72</v>
      </c>
      <c r="E1777" s="207" t="s">
        <v>4949</v>
      </c>
      <c r="F1777" s="207" t="s">
        <v>13831</v>
      </c>
      <c r="G1777" s="193"/>
      <c r="H1777" s="193"/>
      <c r="I1777" s="196"/>
      <c r="J1777" s="208">
        <f>BK1777</f>
        <v>0</v>
      </c>
      <c r="K1777" s="193"/>
      <c r="L1777" s="198"/>
      <c r="M1777" s="199"/>
      <c r="N1777" s="200"/>
      <c r="O1777" s="200"/>
      <c r="P1777" s="201">
        <f>SUM(P1778:P1849)</f>
        <v>0</v>
      </c>
      <c r="Q1777" s="200"/>
      <c r="R1777" s="201">
        <f>SUM(R1778:R1849)</f>
        <v>0</v>
      </c>
      <c r="S1777" s="200"/>
      <c r="T1777" s="202">
        <f>SUM(T1778:T1849)</f>
        <v>0</v>
      </c>
      <c r="AR1777" s="203" t="s">
        <v>80</v>
      </c>
      <c r="AT1777" s="204" t="s">
        <v>72</v>
      </c>
      <c r="AU1777" s="204" t="s">
        <v>80</v>
      </c>
      <c r="AY1777" s="203" t="s">
        <v>492</v>
      </c>
      <c r="BK1777" s="205">
        <f>SUM(BK1778:BK1849)</f>
        <v>0</v>
      </c>
    </row>
    <row r="1778" spans="2:65" s="1" customFormat="1" ht="16.5" customHeight="1">
      <c r="B1778" s="42"/>
      <c r="C1778" s="209" t="s">
        <v>4462</v>
      </c>
      <c r="D1778" s="209" t="s">
        <v>498</v>
      </c>
      <c r="E1778" s="210" t="s">
        <v>13806</v>
      </c>
      <c r="F1778" s="211" t="s">
        <v>13807</v>
      </c>
      <c r="G1778" s="212" t="s">
        <v>2537</v>
      </c>
      <c r="H1778" s="213">
        <v>1</v>
      </c>
      <c r="I1778" s="214"/>
      <c r="J1778" s="215">
        <f>ROUND(I1778*H1778,2)</f>
        <v>0</v>
      </c>
      <c r="K1778" s="211" t="s">
        <v>23</v>
      </c>
      <c r="L1778" s="62"/>
      <c r="M1778" s="216" t="s">
        <v>23</v>
      </c>
      <c r="N1778" s="217" t="s">
        <v>44</v>
      </c>
      <c r="O1778" s="43"/>
      <c r="P1778" s="218">
        <f>O1778*H1778</f>
        <v>0</v>
      </c>
      <c r="Q1778" s="218">
        <v>0</v>
      </c>
      <c r="R1778" s="218">
        <f>Q1778*H1778</f>
        <v>0</v>
      </c>
      <c r="S1778" s="218">
        <v>0</v>
      </c>
      <c r="T1778" s="219">
        <f>S1778*H1778</f>
        <v>0</v>
      </c>
      <c r="AR1778" s="25" t="s">
        <v>502</v>
      </c>
      <c r="AT1778" s="25" t="s">
        <v>498</v>
      </c>
      <c r="AU1778" s="25" t="s">
        <v>82</v>
      </c>
      <c r="AY1778" s="25" t="s">
        <v>492</v>
      </c>
      <c r="BE1778" s="220">
        <f>IF(N1778="základní",J1778,0)</f>
        <v>0</v>
      </c>
      <c r="BF1778" s="220">
        <f>IF(N1778="snížená",J1778,0)</f>
        <v>0</v>
      </c>
      <c r="BG1778" s="220">
        <f>IF(N1778="zákl. přenesená",J1778,0)</f>
        <v>0</v>
      </c>
      <c r="BH1778" s="220">
        <f>IF(N1778="sníž. přenesená",J1778,0)</f>
        <v>0</v>
      </c>
      <c r="BI1778" s="220">
        <f>IF(N1778="nulová",J1778,0)</f>
        <v>0</v>
      </c>
      <c r="BJ1778" s="25" t="s">
        <v>80</v>
      </c>
      <c r="BK1778" s="220">
        <f>ROUND(I1778*H1778,2)</f>
        <v>0</v>
      </c>
      <c r="BL1778" s="25" t="s">
        <v>502</v>
      </c>
      <c r="BM1778" s="25" t="s">
        <v>7203</v>
      </c>
    </row>
    <row r="1779" spans="2:65" s="1" customFormat="1">
      <c r="B1779" s="42"/>
      <c r="C1779" s="64"/>
      <c r="D1779" s="221" t="s">
        <v>506</v>
      </c>
      <c r="E1779" s="64"/>
      <c r="F1779" s="222" t="s">
        <v>13807</v>
      </c>
      <c r="G1779" s="64"/>
      <c r="H1779" s="64"/>
      <c r="I1779" s="177"/>
      <c r="J1779" s="64"/>
      <c r="K1779" s="64"/>
      <c r="L1779" s="62"/>
      <c r="M1779" s="223"/>
      <c r="N1779" s="43"/>
      <c r="O1779" s="43"/>
      <c r="P1779" s="43"/>
      <c r="Q1779" s="43"/>
      <c r="R1779" s="43"/>
      <c r="S1779" s="43"/>
      <c r="T1779" s="79"/>
      <c r="AT1779" s="25" t="s">
        <v>506</v>
      </c>
      <c r="AU1779" s="25" t="s">
        <v>82</v>
      </c>
    </row>
    <row r="1780" spans="2:65" s="1" customFormat="1" ht="144">
      <c r="B1780" s="42"/>
      <c r="C1780" s="64"/>
      <c r="D1780" s="227" t="s">
        <v>2254</v>
      </c>
      <c r="E1780" s="64"/>
      <c r="F1780" s="273" t="s">
        <v>13808</v>
      </c>
      <c r="G1780" s="64"/>
      <c r="H1780" s="64"/>
      <c r="I1780" s="177"/>
      <c r="J1780" s="64"/>
      <c r="K1780" s="64"/>
      <c r="L1780" s="62"/>
      <c r="M1780" s="223"/>
      <c r="N1780" s="43"/>
      <c r="O1780" s="43"/>
      <c r="P1780" s="43"/>
      <c r="Q1780" s="43"/>
      <c r="R1780" s="43"/>
      <c r="S1780" s="43"/>
      <c r="T1780" s="79"/>
      <c r="AT1780" s="25" t="s">
        <v>2254</v>
      </c>
      <c r="AU1780" s="25" t="s">
        <v>82</v>
      </c>
    </row>
    <row r="1781" spans="2:65" s="1" customFormat="1" ht="16.5" customHeight="1">
      <c r="B1781" s="42"/>
      <c r="C1781" s="209" t="s">
        <v>4467</v>
      </c>
      <c r="D1781" s="209" t="s">
        <v>498</v>
      </c>
      <c r="E1781" s="210" t="s">
        <v>13809</v>
      </c>
      <c r="F1781" s="211" t="s">
        <v>13810</v>
      </c>
      <c r="G1781" s="212" t="s">
        <v>2537</v>
      </c>
      <c r="H1781" s="213">
        <v>2</v>
      </c>
      <c r="I1781" s="214"/>
      <c r="J1781" s="215">
        <f>ROUND(I1781*H1781,2)</f>
        <v>0</v>
      </c>
      <c r="K1781" s="211" t="s">
        <v>23</v>
      </c>
      <c r="L1781" s="62"/>
      <c r="M1781" s="216" t="s">
        <v>23</v>
      </c>
      <c r="N1781" s="217" t="s">
        <v>44</v>
      </c>
      <c r="O1781" s="43"/>
      <c r="P1781" s="218">
        <f>O1781*H1781</f>
        <v>0</v>
      </c>
      <c r="Q1781" s="218">
        <v>0</v>
      </c>
      <c r="R1781" s="218">
        <f>Q1781*H1781</f>
        <v>0</v>
      </c>
      <c r="S1781" s="218">
        <v>0</v>
      </c>
      <c r="T1781" s="219">
        <f>S1781*H1781</f>
        <v>0</v>
      </c>
      <c r="AR1781" s="25" t="s">
        <v>502</v>
      </c>
      <c r="AT1781" s="25" t="s">
        <v>498</v>
      </c>
      <c r="AU1781" s="25" t="s">
        <v>82</v>
      </c>
      <c r="AY1781" s="25" t="s">
        <v>492</v>
      </c>
      <c r="BE1781" s="220">
        <f>IF(N1781="základní",J1781,0)</f>
        <v>0</v>
      </c>
      <c r="BF1781" s="220">
        <f>IF(N1781="snížená",J1781,0)</f>
        <v>0</v>
      </c>
      <c r="BG1781" s="220">
        <f>IF(N1781="zákl. přenesená",J1781,0)</f>
        <v>0</v>
      </c>
      <c r="BH1781" s="220">
        <f>IF(N1781="sníž. přenesená",J1781,0)</f>
        <v>0</v>
      </c>
      <c r="BI1781" s="220">
        <f>IF(N1781="nulová",J1781,0)</f>
        <v>0</v>
      </c>
      <c r="BJ1781" s="25" t="s">
        <v>80</v>
      </c>
      <c r="BK1781" s="220">
        <f>ROUND(I1781*H1781,2)</f>
        <v>0</v>
      </c>
      <c r="BL1781" s="25" t="s">
        <v>502</v>
      </c>
      <c r="BM1781" s="25" t="s">
        <v>7215</v>
      </c>
    </row>
    <row r="1782" spans="2:65" s="1" customFormat="1">
      <c r="B1782" s="42"/>
      <c r="C1782" s="64"/>
      <c r="D1782" s="221" t="s">
        <v>506</v>
      </c>
      <c r="E1782" s="64"/>
      <c r="F1782" s="222" t="s">
        <v>13810</v>
      </c>
      <c r="G1782" s="64"/>
      <c r="H1782" s="64"/>
      <c r="I1782" s="177"/>
      <c r="J1782" s="64"/>
      <c r="K1782" s="64"/>
      <c r="L1782" s="62"/>
      <c r="M1782" s="223"/>
      <c r="N1782" s="43"/>
      <c r="O1782" s="43"/>
      <c r="P1782" s="43"/>
      <c r="Q1782" s="43"/>
      <c r="R1782" s="43"/>
      <c r="S1782" s="43"/>
      <c r="T1782" s="79"/>
      <c r="AT1782" s="25" t="s">
        <v>506</v>
      </c>
      <c r="AU1782" s="25" t="s">
        <v>82</v>
      </c>
    </row>
    <row r="1783" spans="2:65" s="1" customFormat="1" ht="24">
      <c r="B1783" s="42"/>
      <c r="C1783" s="64"/>
      <c r="D1783" s="227" t="s">
        <v>2254</v>
      </c>
      <c r="E1783" s="64"/>
      <c r="F1783" s="273" t="s">
        <v>13722</v>
      </c>
      <c r="G1783" s="64"/>
      <c r="H1783" s="64"/>
      <c r="I1783" s="177"/>
      <c r="J1783" s="64"/>
      <c r="K1783" s="64"/>
      <c r="L1783" s="62"/>
      <c r="M1783" s="223"/>
      <c r="N1783" s="43"/>
      <c r="O1783" s="43"/>
      <c r="P1783" s="43"/>
      <c r="Q1783" s="43"/>
      <c r="R1783" s="43"/>
      <c r="S1783" s="43"/>
      <c r="T1783" s="79"/>
      <c r="AT1783" s="25" t="s">
        <v>2254</v>
      </c>
      <c r="AU1783" s="25" t="s">
        <v>82</v>
      </c>
    </row>
    <row r="1784" spans="2:65" s="1" customFormat="1" ht="16.5" customHeight="1">
      <c r="B1784" s="42"/>
      <c r="C1784" s="209" t="s">
        <v>4472</v>
      </c>
      <c r="D1784" s="209" t="s">
        <v>498</v>
      </c>
      <c r="E1784" s="210" t="s">
        <v>13811</v>
      </c>
      <c r="F1784" s="211" t="s">
        <v>13812</v>
      </c>
      <c r="G1784" s="212" t="s">
        <v>2537</v>
      </c>
      <c r="H1784" s="213">
        <v>1</v>
      </c>
      <c r="I1784" s="214"/>
      <c r="J1784" s="215">
        <f>ROUND(I1784*H1784,2)</f>
        <v>0</v>
      </c>
      <c r="K1784" s="211" t="s">
        <v>23</v>
      </c>
      <c r="L1784" s="62"/>
      <c r="M1784" s="216" t="s">
        <v>23</v>
      </c>
      <c r="N1784" s="217" t="s">
        <v>44</v>
      </c>
      <c r="O1784" s="43"/>
      <c r="P1784" s="218">
        <f>O1784*H1784</f>
        <v>0</v>
      </c>
      <c r="Q1784" s="218">
        <v>0</v>
      </c>
      <c r="R1784" s="218">
        <f>Q1784*H1784</f>
        <v>0</v>
      </c>
      <c r="S1784" s="218">
        <v>0</v>
      </c>
      <c r="T1784" s="219">
        <f>S1784*H1784</f>
        <v>0</v>
      </c>
      <c r="AR1784" s="25" t="s">
        <v>502</v>
      </c>
      <c r="AT1784" s="25" t="s">
        <v>498</v>
      </c>
      <c r="AU1784" s="25" t="s">
        <v>82</v>
      </c>
      <c r="AY1784" s="25" t="s">
        <v>492</v>
      </c>
      <c r="BE1784" s="220">
        <f>IF(N1784="základní",J1784,0)</f>
        <v>0</v>
      </c>
      <c r="BF1784" s="220">
        <f>IF(N1784="snížená",J1784,0)</f>
        <v>0</v>
      </c>
      <c r="BG1784" s="220">
        <f>IF(N1784="zákl. přenesená",J1784,0)</f>
        <v>0</v>
      </c>
      <c r="BH1784" s="220">
        <f>IF(N1784="sníž. přenesená",J1784,0)</f>
        <v>0</v>
      </c>
      <c r="BI1784" s="220">
        <f>IF(N1784="nulová",J1784,0)</f>
        <v>0</v>
      </c>
      <c r="BJ1784" s="25" t="s">
        <v>80</v>
      </c>
      <c r="BK1784" s="220">
        <f>ROUND(I1784*H1784,2)</f>
        <v>0</v>
      </c>
      <c r="BL1784" s="25" t="s">
        <v>502</v>
      </c>
      <c r="BM1784" s="25" t="s">
        <v>7225</v>
      </c>
    </row>
    <row r="1785" spans="2:65" s="1" customFormat="1">
      <c r="B1785" s="42"/>
      <c r="C1785" s="64"/>
      <c r="D1785" s="221" t="s">
        <v>506</v>
      </c>
      <c r="E1785" s="64"/>
      <c r="F1785" s="222" t="s">
        <v>13812</v>
      </c>
      <c r="G1785" s="64"/>
      <c r="H1785" s="64"/>
      <c r="I1785" s="177"/>
      <c r="J1785" s="64"/>
      <c r="K1785" s="64"/>
      <c r="L1785" s="62"/>
      <c r="M1785" s="223"/>
      <c r="N1785" s="43"/>
      <c r="O1785" s="43"/>
      <c r="P1785" s="43"/>
      <c r="Q1785" s="43"/>
      <c r="R1785" s="43"/>
      <c r="S1785" s="43"/>
      <c r="T1785" s="79"/>
      <c r="AT1785" s="25" t="s">
        <v>506</v>
      </c>
      <c r="AU1785" s="25" t="s">
        <v>82</v>
      </c>
    </row>
    <row r="1786" spans="2:65" s="1" customFormat="1" ht="84">
      <c r="B1786" s="42"/>
      <c r="C1786" s="64"/>
      <c r="D1786" s="227" t="s">
        <v>2254</v>
      </c>
      <c r="E1786" s="64"/>
      <c r="F1786" s="273" t="s">
        <v>13813</v>
      </c>
      <c r="G1786" s="64"/>
      <c r="H1786" s="64"/>
      <c r="I1786" s="177"/>
      <c r="J1786" s="64"/>
      <c r="K1786" s="64"/>
      <c r="L1786" s="62"/>
      <c r="M1786" s="223"/>
      <c r="N1786" s="43"/>
      <c r="O1786" s="43"/>
      <c r="P1786" s="43"/>
      <c r="Q1786" s="43"/>
      <c r="R1786" s="43"/>
      <c r="S1786" s="43"/>
      <c r="T1786" s="79"/>
      <c r="AT1786" s="25" t="s">
        <v>2254</v>
      </c>
      <c r="AU1786" s="25" t="s">
        <v>82</v>
      </c>
    </row>
    <row r="1787" spans="2:65" s="1" customFormat="1" ht="16.5" customHeight="1">
      <c r="B1787" s="42"/>
      <c r="C1787" s="209" t="s">
        <v>4477</v>
      </c>
      <c r="D1787" s="209" t="s">
        <v>498</v>
      </c>
      <c r="E1787" s="210" t="s">
        <v>13814</v>
      </c>
      <c r="F1787" s="211" t="s">
        <v>13815</v>
      </c>
      <c r="G1787" s="212" t="s">
        <v>2537</v>
      </c>
      <c r="H1787" s="213">
        <v>1</v>
      </c>
      <c r="I1787" s="214"/>
      <c r="J1787" s="215">
        <f>ROUND(I1787*H1787,2)</f>
        <v>0</v>
      </c>
      <c r="K1787" s="211" t="s">
        <v>23</v>
      </c>
      <c r="L1787" s="62"/>
      <c r="M1787" s="216" t="s">
        <v>23</v>
      </c>
      <c r="N1787" s="217" t="s">
        <v>44</v>
      </c>
      <c r="O1787" s="43"/>
      <c r="P1787" s="218">
        <f>O1787*H1787</f>
        <v>0</v>
      </c>
      <c r="Q1787" s="218">
        <v>0</v>
      </c>
      <c r="R1787" s="218">
        <f>Q1787*H1787</f>
        <v>0</v>
      </c>
      <c r="S1787" s="218">
        <v>0</v>
      </c>
      <c r="T1787" s="219">
        <f>S1787*H1787</f>
        <v>0</v>
      </c>
      <c r="AR1787" s="25" t="s">
        <v>502</v>
      </c>
      <c r="AT1787" s="25" t="s">
        <v>498</v>
      </c>
      <c r="AU1787" s="25" t="s">
        <v>82</v>
      </c>
      <c r="AY1787" s="25" t="s">
        <v>492</v>
      </c>
      <c r="BE1787" s="220">
        <f>IF(N1787="základní",J1787,0)</f>
        <v>0</v>
      </c>
      <c r="BF1787" s="220">
        <f>IF(N1787="snížená",J1787,0)</f>
        <v>0</v>
      </c>
      <c r="BG1787" s="220">
        <f>IF(N1787="zákl. přenesená",J1787,0)</f>
        <v>0</v>
      </c>
      <c r="BH1787" s="220">
        <f>IF(N1787="sníž. přenesená",J1787,0)</f>
        <v>0</v>
      </c>
      <c r="BI1787" s="220">
        <f>IF(N1787="nulová",J1787,0)</f>
        <v>0</v>
      </c>
      <c r="BJ1787" s="25" t="s">
        <v>80</v>
      </c>
      <c r="BK1787" s="220">
        <f>ROUND(I1787*H1787,2)</f>
        <v>0</v>
      </c>
      <c r="BL1787" s="25" t="s">
        <v>502</v>
      </c>
      <c r="BM1787" s="25" t="s">
        <v>7237</v>
      </c>
    </row>
    <row r="1788" spans="2:65" s="1" customFormat="1">
      <c r="B1788" s="42"/>
      <c r="C1788" s="64"/>
      <c r="D1788" s="221" t="s">
        <v>506</v>
      </c>
      <c r="E1788" s="64"/>
      <c r="F1788" s="222" t="s">
        <v>13815</v>
      </c>
      <c r="G1788" s="64"/>
      <c r="H1788" s="64"/>
      <c r="I1788" s="177"/>
      <c r="J1788" s="64"/>
      <c r="K1788" s="64"/>
      <c r="L1788" s="62"/>
      <c r="M1788" s="223"/>
      <c r="N1788" s="43"/>
      <c r="O1788" s="43"/>
      <c r="P1788" s="43"/>
      <c r="Q1788" s="43"/>
      <c r="R1788" s="43"/>
      <c r="S1788" s="43"/>
      <c r="T1788" s="79"/>
      <c r="AT1788" s="25" t="s">
        <v>506</v>
      </c>
      <c r="AU1788" s="25" t="s">
        <v>82</v>
      </c>
    </row>
    <row r="1789" spans="2:65" s="1" customFormat="1" ht="24">
      <c r="B1789" s="42"/>
      <c r="C1789" s="64"/>
      <c r="D1789" s="227" t="s">
        <v>2254</v>
      </c>
      <c r="E1789" s="64"/>
      <c r="F1789" s="273" t="s">
        <v>13816</v>
      </c>
      <c r="G1789" s="64"/>
      <c r="H1789" s="64"/>
      <c r="I1789" s="177"/>
      <c r="J1789" s="64"/>
      <c r="K1789" s="64"/>
      <c r="L1789" s="62"/>
      <c r="M1789" s="223"/>
      <c r="N1789" s="43"/>
      <c r="O1789" s="43"/>
      <c r="P1789" s="43"/>
      <c r="Q1789" s="43"/>
      <c r="R1789" s="43"/>
      <c r="S1789" s="43"/>
      <c r="T1789" s="79"/>
      <c r="AT1789" s="25" t="s">
        <v>2254</v>
      </c>
      <c r="AU1789" s="25" t="s">
        <v>82</v>
      </c>
    </row>
    <row r="1790" spans="2:65" s="1" customFormat="1" ht="16.5" customHeight="1">
      <c r="B1790" s="42"/>
      <c r="C1790" s="209" t="s">
        <v>4482</v>
      </c>
      <c r="D1790" s="209" t="s">
        <v>498</v>
      </c>
      <c r="E1790" s="210" t="s">
        <v>13817</v>
      </c>
      <c r="F1790" s="211" t="s">
        <v>13818</v>
      </c>
      <c r="G1790" s="212" t="s">
        <v>2537</v>
      </c>
      <c r="H1790" s="213">
        <v>1</v>
      </c>
      <c r="I1790" s="214"/>
      <c r="J1790" s="215">
        <f>ROUND(I1790*H1790,2)</f>
        <v>0</v>
      </c>
      <c r="K1790" s="211" t="s">
        <v>23</v>
      </c>
      <c r="L1790" s="62"/>
      <c r="M1790" s="216" t="s">
        <v>23</v>
      </c>
      <c r="N1790" s="217" t="s">
        <v>44</v>
      </c>
      <c r="O1790" s="43"/>
      <c r="P1790" s="218">
        <f>O1790*H1790</f>
        <v>0</v>
      </c>
      <c r="Q1790" s="218">
        <v>0</v>
      </c>
      <c r="R1790" s="218">
        <f>Q1790*H1790</f>
        <v>0</v>
      </c>
      <c r="S1790" s="218">
        <v>0</v>
      </c>
      <c r="T1790" s="219">
        <f>S1790*H1790</f>
        <v>0</v>
      </c>
      <c r="AR1790" s="25" t="s">
        <v>502</v>
      </c>
      <c r="AT1790" s="25" t="s">
        <v>498</v>
      </c>
      <c r="AU1790" s="25" t="s">
        <v>82</v>
      </c>
      <c r="AY1790" s="25" t="s">
        <v>492</v>
      </c>
      <c r="BE1790" s="220">
        <f>IF(N1790="základní",J1790,0)</f>
        <v>0</v>
      </c>
      <c r="BF1790" s="220">
        <f>IF(N1790="snížená",J1790,0)</f>
        <v>0</v>
      </c>
      <c r="BG1790" s="220">
        <f>IF(N1790="zákl. přenesená",J1790,0)</f>
        <v>0</v>
      </c>
      <c r="BH1790" s="220">
        <f>IF(N1790="sníž. přenesená",J1790,0)</f>
        <v>0</v>
      </c>
      <c r="BI1790" s="220">
        <f>IF(N1790="nulová",J1790,0)</f>
        <v>0</v>
      </c>
      <c r="BJ1790" s="25" t="s">
        <v>80</v>
      </c>
      <c r="BK1790" s="220">
        <f>ROUND(I1790*H1790,2)</f>
        <v>0</v>
      </c>
      <c r="BL1790" s="25" t="s">
        <v>502</v>
      </c>
      <c r="BM1790" s="25" t="s">
        <v>7250</v>
      </c>
    </row>
    <row r="1791" spans="2:65" s="1" customFormat="1">
      <c r="B1791" s="42"/>
      <c r="C1791" s="64"/>
      <c r="D1791" s="221" t="s">
        <v>506</v>
      </c>
      <c r="E1791" s="64"/>
      <c r="F1791" s="222" t="s">
        <v>13818</v>
      </c>
      <c r="G1791" s="64"/>
      <c r="H1791" s="64"/>
      <c r="I1791" s="177"/>
      <c r="J1791" s="64"/>
      <c r="K1791" s="64"/>
      <c r="L1791" s="62"/>
      <c r="M1791" s="223"/>
      <c r="N1791" s="43"/>
      <c r="O1791" s="43"/>
      <c r="P1791" s="43"/>
      <c r="Q1791" s="43"/>
      <c r="R1791" s="43"/>
      <c r="S1791" s="43"/>
      <c r="T1791" s="79"/>
      <c r="AT1791" s="25" t="s">
        <v>506</v>
      </c>
      <c r="AU1791" s="25" t="s">
        <v>82</v>
      </c>
    </row>
    <row r="1792" spans="2:65" s="1" customFormat="1" ht="24">
      <c r="B1792" s="42"/>
      <c r="C1792" s="64"/>
      <c r="D1792" s="227" t="s">
        <v>2254</v>
      </c>
      <c r="E1792" s="64"/>
      <c r="F1792" s="273" t="s">
        <v>13819</v>
      </c>
      <c r="G1792" s="64"/>
      <c r="H1792" s="64"/>
      <c r="I1792" s="177"/>
      <c r="J1792" s="64"/>
      <c r="K1792" s="64"/>
      <c r="L1792" s="62"/>
      <c r="M1792" s="223"/>
      <c r="N1792" s="43"/>
      <c r="O1792" s="43"/>
      <c r="P1792" s="43"/>
      <c r="Q1792" s="43"/>
      <c r="R1792" s="43"/>
      <c r="S1792" s="43"/>
      <c r="T1792" s="79"/>
      <c r="AT1792" s="25" t="s">
        <v>2254</v>
      </c>
      <c r="AU1792" s="25" t="s">
        <v>82</v>
      </c>
    </row>
    <row r="1793" spans="2:65" s="1" customFormat="1" ht="16.5" customHeight="1">
      <c r="B1793" s="42"/>
      <c r="C1793" s="209" t="s">
        <v>4487</v>
      </c>
      <c r="D1793" s="209" t="s">
        <v>498</v>
      </c>
      <c r="E1793" s="210" t="s">
        <v>13627</v>
      </c>
      <c r="F1793" s="211" t="s">
        <v>13628</v>
      </c>
      <c r="G1793" s="212" t="s">
        <v>2537</v>
      </c>
      <c r="H1793" s="213">
        <v>1</v>
      </c>
      <c r="I1793" s="214"/>
      <c r="J1793" s="215">
        <f>ROUND(I1793*H1793,2)</f>
        <v>0</v>
      </c>
      <c r="K1793" s="211" t="s">
        <v>23</v>
      </c>
      <c r="L1793" s="62"/>
      <c r="M1793" s="216" t="s">
        <v>23</v>
      </c>
      <c r="N1793" s="217" t="s">
        <v>44</v>
      </c>
      <c r="O1793" s="43"/>
      <c r="P1793" s="218">
        <f>O1793*H1793</f>
        <v>0</v>
      </c>
      <c r="Q1793" s="218">
        <v>0</v>
      </c>
      <c r="R1793" s="218">
        <f>Q1793*H1793</f>
        <v>0</v>
      </c>
      <c r="S1793" s="218">
        <v>0</v>
      </c>
      <c r="T1793" s="219">
        <f>S1793*H1793</f>
        <v>0</v>
      </c>
      <c r="AR1793" s="25" t="s">
        <v>502</v>
      </c>
      <c r="AT1793" s="25" t="s">
        <v>498</v>
      </c>
      <c r="AU1793" s="25" t="s">
        <v>82</v>
      </c>
      <c r="AY1793" s="25" t="s">
        <v>492</v>
      </c>
      <c r="BE1793" s="220">
        <f>IF(N1793="základní",J1793,0)</f>
        <v>0</v>
      </c>
      <c r="BF1793" s="220">
        <f>IF(N1793="snížená",J1793,0)</f>
        <v>0</v>
      </c>
      <c r="BG1793" s="220">
        <f>IF(N1793="zákl. přenesená",J1793,0)</f>
        <v>0</v>
      </c>
      <c r="BH1793" s="220">
        <f>IF(N1793="sníž. přenesená",J1793,0)</f>
        <v>0</v>
      </c>
      <c r="BI1793" s="220">
        <f>IF(N1793="nulová",J1793,0)</f>
        <v>0</v>
      </c>
      <c r="BJ1793" s="25" t="s">
        <v>80</v>
      </c>
      <c r="BK1793" s="220">
        <f>ROUND(I1793*H1793,2)</f>
        <v>0</v>
      </c>
      <c r="BL1793" s="25" t="s">
        <v>502</v>
      </c>
      <c r="BM1793" s="25" t="s">
        <v>7257</v>
      </c>
    </row>
    <row r="1794" spans="2:65" s="1" customFormat="1">
      <c r="B1794" s="42"/>
      <c r="C1794" s="64"/>
      <c r="D1794" s="221" t="s">
        <v>506</v>
      </c>
      <c r="E1794" s="64"/>
      <c r="F1794" s="222" t="s">
        <v>13628</v>
      </c>
      <c r="G1794" s="64"/>
      <c r="H1794" s="64"/>
      <c r="I1794" s="177"/>
      <c r="J1794" s="64"/>
      <c r="K1794" s="64"/>
      <c r="L1794" s="62"/>
      <c r="M1794" s="223"/>
      <c r="N1794" s="43"/>
      <c r="O1794" s="43"/>
      <c r="P1794" s="43"/>
      <c r="Q1794" s="43"/>
      <c r="R1794" s="43"/>
      <c r="S1794" s="43"/>
      <c r="T1794" s="79"/>
      <c r="AT1794" s="25" t="s">
        <v>506</v>
      </c>
      <c r="AU1794" s="25" t="s">
        <v>82</v>
      </c>
    </row>
    <row r="1795" spans="2:65" s="1" customFormat="1" ht="60">
      <c r="B1795" s="42"/>
      <c r="C1795" s="64"/>
      <c r="D1795" s="227" t="s">
        <v>2254</v>
      </c>
      <c r="E1795" s="64"/>
      <c r="F1795" s="273" t="s">
        <v>13629</v>
      </c>
      <c r="G1795" s="64"/>
      <c r="H1795" s="64"/>
      <c r="I1795" s="177"/>
      <c r="J1795" s="64"/>
      <c r="K1795" s="64"/>
      <c r="L1795" s="62"/>
      <c r="M1795" s="223"/>
      <c r="N1795" s="43"/>
      <c r="O1795" s="43"/>
      <c r="P1795" s="43"/>
      <c r="Q1795" s="43"/>
      <c r="R1795" s="43"/>
      <c r="S1795" s="43"/>
      <c r="T1795" s="79"/>
      <c r="AT1795" s="25" t="s">
        <v>2254</v>
      </c>
      <c r="AU1795" s="25" t="s">
        <v>82</v>
      </c>
    </row>
    <row r="1796" spans="2:65" s="1" customFormat="1" ht="16.5" customHeight="1">
      <c r="B1796" s="42"/>
      <c r="C1796" s="209" t="s">
        <v>4492</v>
      </c>
      <c r="D1796" s="209" t="s">
        <v>498</v>
      </c>
      <c r="E1796" s="210" t="s">
        <v>13630</v>
      </c>
      <c r="F1796" s="211" t="s">
        <v>13631</v>
      </c>
      <c r="G1796" s="212" t="s">
        <v>13632</v>
      </c>
      <c r="H1796" s="213">
        <v>1</v>
      </c>
      <c r="I1796" s="214"/>
      <c r="J1796" s="215">
        <f>ROUND(I1796*H1796,2)</f>
        <v>0</v>
      </c>
      <c r="K1796" s="211" t="s">
        <v>23</v>
      </c>
      <c r="L1796" s="62"/>
      <c r="M1796" s="216" t="s">
        <v>23</v>
      </c>
      <c r="N1796" s="217" t="s">
        <v>44</v>
      </c>
      <c r="O1796" s="43"/>
      <c r="P1796" s="218">
        <f>O1796*H1796</f>
        <v>0</v>
      </c>
      <c r="Q1796" s="218">
        <v>0</v>
      </c>
      <c r="R1796" s="218">
        <f>Q1796*H1796</f>
        <v>0</v>
      </c>
      <c r="S1796" s="218">
        <v>0</v>
      </c>
      <c r="T1796" s="219">
        <f>S1796*H1796</f>
        <v>0</v>
      </c>
      <c r="AR1796" s="25" t="s">
        <v>502</v>
      </c>
      <c r="AT1796" s="25" t="s">
        <v>498</v>
      </c>
      <c r="AU1796" s="25" t="s">
        <v>82</v>
      </c>
      <c r="AY1796" s="25" t="s">
        <v>492</v>
      </c>
      <c r="BE1796" s="220">
        <f>IF(N1796="základní",J1796,0)</f>
        <v>0</v>
      </c>
      <c r="BF1796" s="220">
        <f>IF(N1796="snížená",J1796,0)</f>
        <v>0</v>
      </c>
      <c r="BG1796" s="220">
        <f>IF(N1796="zákl. přenesená",J1796,0)</f>
        <v>0</v>
      </c>
      <c r="BH1796" s="220">
        <f>IF(N1796="sníž. přenesená",J1796,0)</f>
        <v>0</v>
      </c>
      <c r="BI1796" s="220">
        <f>IF(N1796="nulová",J1796,0)</f>
        <v>0</v>
      </c>
      <c r="BJ1796" s="25" t="s">
        <v>80</v>
      </c>
      <c r="BK1796" s="220">
        <f>ROUND(I1796*H1796,2)</f>
        <v>0</v>
      </c>
      <c r="BL1796" s="25" t="s">
        <v>502</v>
      </c>
      <c r="BM1796" s="25" t="s">
        <v>7267</v>
      </c>
    </row>
    <row r="1797" spans="2:65" s="1" customFormat="1">
      <c r="B1797" s="42"/>
      <c r="C1797" s="64"/>
      <c r="D1797" s="221" t="s">
        <v>506</v>
      </c>
      <c r="E1797" s="64"/>
      <c r="F1797" s="222" t="s">
        <v>13631</v>
      </c>
      <c r="G1797" s="64"/>
      <c r="H1797" s="64"/>
      <c r="I1797" s="177"/>
      <c r="J1797" s="64"/>
      <c r="K1797" s="64"/>
      <c r="L1797" s="62"/>
      <c r="M1797" s="223"/>
      <c r="N1797" s="43"/>
      <c r="O1797" s="43"/>
      <c r="P1797" s="43"/>
      <c r="Q1797" s="43"/>
      <c r="R1797" s="43"/>
      <c r="S1797" s="43"/>
      <c r="T1797" s="79"/>
      <c r="AT1797" s="25" t="s">
        <v>506</v>
      </c>
      <c r="AU1797" s="25" t="s">
        <v>82</v>
      </c>
    </row>
    <row r="1798" spans="2:65" s="1" customFormat="1" ht="36">
      <c r="B1798" s="42"/>
      <c r="C1798" s="64"/>
      <c r="D1798" s="227" t="s">
        <v>2254</v>
      </c>
      <c r="E1798" s="64"/>
      <c r="F1798" s="273" t="s">
        <v>13633</v>
      </c>
      <c r="G1798" s="64"/>
      <c r="H1798" s="64"/>
      <c r="I1798" s="177"/>
      <c r="J1798" s="64"/>
      <c r="K1798" s="64"/>
      <c r="L1798" s="62"/>
      <c r="M1798" s="223"/>
      <c r="N1798" s="43"/>
      <c r="O1798" s="43"/>
      <c r="P1798" s="43"/>
      <c r="Q1798" s="43"/>
      <c r="R1798" s="43"/>
      <c r="S1798" s="43"/>
      <c r="T1798" s="79"/>
      <c r="AT1798" s="25" t="s">
        <v>2254</v>
      </c>
      <c r="AU1798" s="25" t="s">
        <v>82</v>
      </c>
    </row>
    <row r="1799" spans="2:65" s="1" customFormat="1" ht="16.5" customHeight="1">
      <c r="B1799" s="42"/>
      <c r="C1799" s="209" t="s">
        <v>4497</v>
      </c>
      <c r="D1799" s="209" t="s">
        <v>498</v>
      </c>
      <c r="E1799" s="210" t="s">
        <v>13732</v>
      </c>
      <c r="F1799" s="211" t="s">
        <v>13733</v>
      </c>
      <c r="G1799" s="212" t="s">
        <v>2537</v>
      </c>
      <c r="H1799" s="213">
        <v>1</v>
      </c>
      <c r="I1799" s="214"/>
      <c r="J1799" s="215">
        <f>ROUND(I1799*H1799,2)</f>
        <v>0</v>
      </c>
      <c r="K1799" s="211" t="s">
        <v>23</v>
      </c>
      <c r="L1799" s="62"/>
      <c r="M1799" s="216" t="s">
        <v>23</v>
      </c>
      <c r="N1799" s="217" t="s">
        <v>44</v>
      </c>
      <c r="O1799" s="43"/>
      <c r="P1799" s="218">
        <f>O1799*H1799</f>
        <v>0</v>
      </c>
      <c r="Q1799" s="218">
        <v>0</v>
      </c>
      <c r="R1799" s="218">
        <f>Q1799*H1799</f>
        <v>0</v>
      </c>
      <c r="S1799" s="218">
        <v>0</v>
      </c>
      <c r="T1799" s="219">
        <f>S1799*H1799</f>
        <v>0</v>
      </c>
      <c r="AR1799" s="25" t="s">
        <v>502</v>
      </c>
      <c r="AT1799" s="25" t="s">
        <v>498</v>
      </c>
      <c r="AU1799" s="25" t="s">
        <v>82</v>
      </c>
      <c r="AY1799" s="25" t="s">
        <v>492</v>
      </c>
      <c r="BE1799" s="220">
        <f>IF(N1799="základní",J1799,0)</f>
        <v>0</v>
      </c>
      <c r="BF1799" s="220">
        <f>IF(N1799="snížená",J1799,0)</f>
        <v>0</v>
      </c>
      <c r="BG1799" s="220">
        <f>IF(N1799="zákl. přenesená",J1799,0)</f>
        <v>0</v>
      </c>
      <c r="BH1799" s="220">
        <f>IF(N1799="sníž. přenesená",J1799,0)</f>
        <v>0</v>
      </c>
      <c r="BI1799" s="220">
        <f>IF(N1799="nulová",J1799,0)</f>
        <v>0</v>
      </c>
      <c r="BJ1799" s="25" t="s">
        <v>80</v>
      </c>
      <c r="BK1799" s="220">
        <f>ROUND(I1799*H1799,2)</f>
        <v>0</v>
      </c>
      <c r="BL1799" s="25" t="s">
        <v>502</v>
      </c>
      <c r="BM1799" s="25" t="s">
        <v>7285</v>
      </c>
    </row>
    <row r="1800" spans="2:65" s="1" customFormat="1">
      <c r="B1800" s="42"/>
      <c r="C1800" s="64"/>
      <c r="D1800" s="221" t="s">
        <v>506</v>
      </c>
      <c r="E1800" s="64"/>
      <c r="F1800" s="222" t="s">
        <v>13733</v>
      </c>
      <c r="G1800" s="64"/>
      <c r="H1800" s="64"/>
      <c r="I1800" s="177"/>
      <c r="J1800" s="64"/>
      <c r="K1800" s="64"/>
      <c r="L1800" s="62"/>
      <c r="M1800" s="223"/>
      <c r="N1800" s="43"/>
      <c r="O1800" s="43"/>
      <c r="P1800" s="43"/>
      <c r="Q1800" s="43"/>
      <c r="R1800" s="43"/>
      <c r="S1800" s="43"/>
      <c r="T1800" s="79"/>
      <c r="AT1800" s="25" t="s">
        <v>506</v>
      </c>
      <c r="AU1800" s="25" t="s">
        <v>82</v>
      </c>
    </row>
    <row r="1801" spans="2:65" s="1" customFormat="1" ht="36">
      <c r="B1801" s="42"/>
      <c r="C1801" s="64"/>
      <c r="D1801" s="227" t="s">
        <v>2254</v>
      </c>
      <c r="E1801" s="64"/>
      <c r="F1801" s="273" t="s">
        <v>13734</v>
      </c>
      <c r="G1801" s="64"/>
      <c r="H1801" s="64"/>
      <c r="I1801" s="177"/>
      <c r="J1801" s="64"/>
      <c r="K1801" s="64"/>
      <c r="L1801" s="62"/>
      <c r="M1801" s="223"/>
      <c r="N1801" s="43"/>
      <c r="O1801" s="43"/>
      <c r="P1801" s="43"/>
      <c r="Q1801" s="43"/>
      <c r="R1801" s="43"/>
      <c r="S1801" s="43"/>
      <c r="T1801" s="79"/>
      <c r="AT1801" s="25" t="s">
        <v>2254</v>
      </c>
      <c r="AU1801" s="25" t="s">
        <v>82</v>
      </c>
    </row>
    <row r="1802" spans="2:65" s="1" customFormat="1" ht="16.5" customHeight="1">
      <c r="B1802" s="42"/>
      <c r="C1802" s="209" t="s">
        <v>4502</v>
      </c>
      <c r="D1802" s="209" t="s">
        <v>498</v>
      </c>
      <c r="E1802" s="210" t="s">
        <v>13634</v>
      </c>
      <c r="F1802" s="211" t="s">
        <v>13635</v>
      </c>
      <c r="G1802" s="212" t="s">
        <v>2537</v>
      </c>
      <c r="H1802" s="213">
        <v>1</v>
      </c>
      <c r="I1802" s="214"/>
      <c r="J1802" s="215">
        <f>ROUND(I1802*H1802,2)</f>
        <v>0</v>
      </c>
      <c r="K1802" s="211" t="s">
        <v>23</v>
      </c>
      <c r="L1802" s="62"/>
      <c r="M1802" s="216" t="s">
        <v>23</v>
      </c>
      <c r="N1802" s="217" t="s">
        <v>44</v>
      </c>
      <c r="O1802" s="43"/>
      <c r="P1802" s="218">
        <f>O1802*H1802</f>
        <v>0</v>
      </c>
      <c r="Q1802" s="218">
        <v>0</v>
      </c>
      <c r="R1802" s="218">
        <f>Q1802*H1802</f>
        <v>0</v>
      </c>
      <c r="S1802" s="218">
        <v>0</v>
      </c>
      <c r="T1802" s="219">
        <f>S1802*H1802</f>
        <v>0</v>
      </c>
      <c r="AR1802" s="25" t="s">
        <v>502</v>
      </c>
      <c r="AT1802" s="25" t="s">
        <v>498</v>
      </c>
      <c r="AU1802" s="25" t="s">
        <v>82</v>
      </c>
      <c r="AY1802" s="25" t="s">
        <v>492</v>
      </c>
      <c r="BE1802" s="220">
        <f>IF(N1802="základní",J1802,0)</f>
        <v>0</v>
      </c>
      <c r="BF1802" s="220">
        <f>IF(N1802="snížená",J1802,0)</f>
        <v>0</v>
      </c>
      <c r="BG1802" s="220">
        <f>IF(N1802="zákl. přenesená",J1802,0)</f>
        <v>0</v>
      </c>
      <c r="BH1802" s="220">
        <f>IF(N1802="sníž. přenesená",J1802,0)</f>
        <v>0</v>
      </c>
      <c r="BI1802" s="220">
        <f>IF(N1802="nulová",J1802,0)</f>
        <v>0</v>
      </c>
      <c r="BJ1802" s="25" t="s">
        <v>80</v>
      </c>
      <c r="BK1802" s="220">
        <f>ROUND(I1802*H1802,2)</f>
        <v>0</v>
      </c>
      <c r="BL1802" s="25" t="s">
        <v>502</v>
      </c>
      <c r="BM1802" s="25" t="s">
        <v>7310</v>
      </c>
    </row>
    <row r="1803" spans="2:65" s="1" customFormat="1">
      <c r="B1803" s="42"/>
      <c r="C1803" s="64"/>
      <c r="D1803" s="221" t="s">
        <v>506</v>
      </c>
      <c r="E1803" s="64"/>
      <c r="F1803" s="222" t="s">
        <v>13635</v>
      </c>
      <c r="G1803" s="64"/>
      <c r="H1803" s="64"/>
      <c r="I1803" s="177"/>
      <c r="J1803" s="64"/>
      <c r="K1803" s="64"/>
      <c r="L1803" s="62"/>
      <c r="M1803" s="223"/>
      <c r="N1803" s="43"/>
      <c r="O1803" s="43"/>
      <c r="P1803" s="43"/>
      <c r="Q1803" s="43"/>
      <c r="R1803" s="43"/>
      <c r="S1803" s="43"/>
      <c r="T1803" s="79"/>
      <c r="AT1803" s="25" t="s">
        <v>506</v>
      </c>
      <c r="AU1803" s="25" t="s">
        <v>82</v>
      </c>
    </row>
    <row r="1804" spans="2:65" s="1" customFormat="1" ht="60">
      <c r="B1804" s="42"/>
      <c r="C1804" s="64"/>
      <c r="D1804" s="227" t="s">
        <v>2254</v>
      </c>
      <c r="E1804" s="64"/>
      <c r="F1804" s="273" t="s">
        <v>13636</v>
      </c>
      <c r="G1804" s="64"/>
      <c r="H1804" s="64"/>
      <c r="I1804" s="177"/>
      <c r="J1804" s="64"/>
      <c r="K1804" s="64"/>
      <c r="L1804" s="62"/>
      <c r="M1804" s="223"/>
      <c r="N1804" s="43"/>
      <c r="O1804" s="43"/>
      <c r="P1804" s="43"/>
      <c r="Q1804" s="43"/>
      <c r="R1804" s="43"/>
      <c r="S1804" s="43"/>
      <c r="T1804" s="79"/>
      <c r="AT1804" s="25" t="s">
        <v>2254</v>
      </c>
      <c r="AU1804" s="25" t="s">
        <v>82</v>
      </c>
    </row>
    <row r="1805" spans="2:65" s="1" customFormat="1" ht="16.5" customHeight="1">
      <c r="B1805" s="42"/>
      <c r="C1805" s="209" t="s">
        <v>4507</v>
      </c>
      <c r="D1805" s="209" t="s">
        <v>498</v>
      </c>
      <c r="E1805" s="210" t="s">
        <v>13637</v>
      </c>
      <c r="F1805" s="211" t="s">
        <v>13638</v>
      </c>
      <c r="G1805" s="212" t="s">
        <v>2537</v>
      </c>
      <c r="H1805" s="213">
        <v>2</v>
      </c>
      <c r="I1805" s="214"/>
      <c r="J1805" s="215">
        <f>ROUND(I1805*H1805,2)</f>
        <v>0</v>
      </c>
      <c r="K1805" s="211" t="s">
        <v>23</v>
      </c>
      <c r="L1805" s="62"/>
      <c r="M1805" s="216" t="s">
        <v>23</v>
      </c>
      <c r="N1805" s="217" t="s">
        <v>44</v>
      </c>
      <c r="O1805" s="43"/>
      <c r="P1805" s="218">
        <f>O1805*H1805</f>
        <v>0</v>
      </c>
      <c r="Q1805" s="218">
        <v>0</v>
      </c>
      <c r="R1805" s="218">
        <f>Q1805*H1805</f>
        <v>0</v>
      </c>
      <c r="S1805" s="218">
        <v>0</v>
      </c>
      <c r="T1805" s="219">
        <f>S1805*H1805</f>
        <v>0</v>
      </c>
      <c r="AR1805" s="25" t="s">
        <v>502</v>
      </c>
      <c r="AT1805" s="25" t="s">
        <v>498</v>
      </c>
      <c r="AU1805" s="25" t="s">
        <v>82</v>
      </c>
      <c r="AY1805" s="25" t="s">
        <v>492</v>
      </c>
      <c r="BE1805" s="220">
        <f>IF(N1805="základní",J1805,0)</f>
        <v>0</v>
      </c>
      <c r="BF1805" s="220">
        <f>IF(N1805="snížená",J1805,0)</f>
        <v>0</v>
      </c>
      <c r="BG1805" s="220">
        <f>IF(N1805="zákl. přenesená",J1805,0)</f>
        <v>0</v>
      </c>
      <c r="BH1805" s="220">
        <f>IF(N1805="sníž. přenesená",J1805,0)</f>
        <v>0</v>
      </c>
      <c r="BI1805" s="220">
        <f>IF(N1805="nulová",J1805,0)</f>
        <v>0</v>
      </c>
      <c r="BJ1805" s="25" t="s">
        <v>80</v>
      </c>
      <c r="BK1805" s="220">
        <f>ROUND(I1805*H1805,2)</f>
        <v>0</v>
      </c>
      <c r="BL1805" s="25" t="s">
        <v>502</v>
      </c>
      <c r="BM1805" s="25" t="s">
        <v>7321</v>
      </c>
    </row>
    <row r="1806" spans="2:65" s="1" customFormat="1">
      <c r="B1806" s="42"/>
      <c r="C1806" s="64"/>
      <c r="D1806" s="221" t="s">
        <v>506</v>
      </c>
      <c r="E1806" s="64"/>
      <c r="F1806" s="222" t="s">
        <v>13638</v>
      </c>
      <c r="G1806" s="64"/>
      <c r="H1806" s="64"/>
      <c r="I1806" s="177"/>
      <c r="J1806" s="64"/>
      <c r="K1806" s="64"/>
      <c r="L1806" s="62"/>
      <c r="M1806" s="223"/>
      <c r="N1806" s="43"/>
      <c r="O1806" s="43"/>
      <c r="P1806" s="43"/>
      <c r="Q1806" s="43"/>
      <c r="R1806" s="43"/>
      <c r="S1806" s="43"/>
      <c r="T1806" s="79"/>
      <c r="AT1806" s="25" t="s">
        <v>506</v>
      </c>
      <c r="AU1806" s="25" t="s">
        <v>82</v>
      </c>
    </row>
    <row r="1807" spans="2:65" s="1" customFormat="1" ht="24">
      <c r="B1807" s="42"/>
      <c r="C1807" s="64"/>
      <c r="D1807" s="227" t="s">
        <v>2254</v>
      </c>
      <c r="E1807" s="64"/>
      <c r="F1807" s="273" t="s">
        <v>13639</v>
      </c>
      <c r="G1807" s="64"/>
      <c r="H1807" s="64"/>
      <c r="I1807" s="177"/>
      <c r="J1807" s="64"/>
      <c r="K1807" s="64"/>
      <c r="L1807" s="62"/>
      <c r="M1807" s="223"/>
      <c r="N1807" s="43"/>
      <c r="O1807" s="43"/>
      <c r="P1807" s="43"/>
      <c r="Q1807" s="43"/>
      <c r="R1807" s="43"/>
      <c r="S1807" s="43"/>
      <c r="T1807" s="79"/>
      <c r="AT1807" s="25" t="s">
        <v>2254</v>
      </c>
      <c r="AU1807" s="25" t="s">
        <v>82</v>
      </c>
    </row>
    <row r="1808" spans="2:65" s="1" customFormat="1" ht="16.5" customHeight="1">
      <c r="B1808" s="42"/>
      <c r="C1808" s="209" t="s">
        <v>4512</v>
      </c>
      <c r="D1808" s="209" t="s">
        <v>498</v>
      </c>
      <c r="E1808" s="210" t="s">
        <v>13640</v>
      </c>
      <c r="F1808" s="211" t="s">
        <v>13641</v>
      </c>
      <c r="G1808" s="212" t="s">
        <v>2537</v>
      </c>
      <c r="H1808" s="213">
        <v>3</v>
      </c>
      <c r="I1808" s="214"/>
      <c r="J1808" s="215">
        <f>ROUND(I1808*H1808,2)</f>
        <v>0</v>
      </c>
      <c r="K1808" s="211" t="s">
        <v>23</v>
      </c>
      <c r="L1808" s="62"/>
      <c r="M1808" s="216" t="s">
        <v>23</v>
      </c>
      <c r="N1808" s="217" t="s">
        <v>44</v>
      </c>
      <c r="O1808" s="43"/>
      <c r="P1808" s="218">
        <f>O1808*H1808</f>
        <v>0</v>
      </c>
      <c r="Q1808" s="218">
        <v>0</v>
      </c>
      <c r="R1808" s="218">
        <f>Q1808*H1808</f>
        <v>0</v>
      </c>
      <c r="S1808" s="218">
        <v>0</v>
      </c>
      <c r="T1808" s="219">
        <f>S1808*H1808</f>
        <v>0</v>
      </c>
      <c r="AR1808" s="25" t="s">
        <v>502</v>
      </c>
      <c r="AT1808" s="25" t="s">
        <v>498</v>
      </c>
      <c r="AU1808" s="25" t="s">
        <v>82</v>
      </c>
      <c r="AY1808" s="25" t="s">
        <v>492</v>
      </c>
      <c r="BE1808" s="220">
        <f>IF(N1808="základní",J1808,0)</f>
        <v>0</v>
      </c>
      <c r="BF1808" s="220">
        <f>IF(N1808="snížená",J1808,0)</f>
        <v>0</v>
      </c>
      <c r="BG1808" s="220">
        <f>IF(N1808="zákl. přenesená",J1808,0)</f>
        <v>0</v>
      </c>
      <c r="BH1808" s="220">
        <f>IF(N1808="sníž. přenesená",J1808,0)</f>
        <v>0</v>
      </c>
      <c r="BI1808" s="220">
        <f>IF(N1808="nulová",J1808,0)</f>
        <v>0</v>
      </c>
      <c r="BJ1808" s="25" t="s">
        <v>80</v>
      </c>
      <c r="BK1808" s="220">
        <f>ROUND(I1808*H1808,2)</f>
        <v>0</v>
      </c>
      <c r="BL1808" s="25" t="s">
        <v>502</v>
      </c>
      <c r="BM1808" s="25" t="s">
        <v>7331</v>
      </c>
    </row>
    <row r="1809" spans="2:65" s="1" customFormat="1">
      <c r="B1809" s="42"/>
      <c r="C1809" s="64"/>
      <c r="D1809" s="221" t="s">
        <v>506</v>
      </c>
      <c r="E1809" s="64"/>
      <c r="F1809" s="222" t="s">
        <v>13641</v>
      </c>
      <c r="G1809" s="64"/>
      <c r="H1809" s="64"/>
      <c r="I1809" s="177"/>
      <c r="J1809" s="64"/>
      <c r="K1809" s="64"/>
      <c r="L1809" s="62"/>
      <c r="M1809" s="223"/>
      <c r="N1809" s="43"/>
      <c r="O1809" s="43"/>
      <c r="P1809" s="43"/>
      <c r="Q1809" s="43"/>
      <c r="R1809" s="43"/>
      <c r="S1809" s="43"/>
      <c r="T1809" s="79"/>
      <c r="AT1809" s="25" t="s">
        <v>506</v>
      </c>
      <c r="AU1809" s="25" t="s">
        <v>82</v>
      </c>
    </row>
    <row r="1810" spans="2:65" s="1" customFormat="1" ht="24">
      <c r="B1810" s="42"/>
      <c r="C1810" s="64"/>
      <c r="D1810" s="227" t="s">
        <v>2254</v>
      </c>
      <c r="E1810" s="64"/>
      <c r="F1810" s="273" t="s">
        <v>13639</v>
      </c>
      <c r="G1810" s="64"/>
      <c r="H1810" s="64"/>
      <c r="I1810" s="177"/>
      <c r="J1810" s="64"/>
      <c r="K1810" s="64"/>
      <c r="L1810" s="62"/>
      <c r="M1810" s="223"/>
      <c r="N1810" s="43"/>
      <c r="O1810" s="43"/>
      <c r="P1810" s="43"/>
      <c r="Q1810" s="43"/>
      <c r="R1810" s="43"/>
      <c r="S1810" s="43"/>
      <c r="T1810" s="79"/>
      <c r="AT1810" s="25" t="s">
        <v>2254</v>
      </c>
      <c r="AU1810" s="25" t="s">
        <v>82</v>
      </c>
    </row>
    <row r="1811" spans="2:65" s="1" customFormat="1" ht="16.5" customHeight="1">
      <c r="B1811" s="42"/>
      <c r="C1811" s="209" t="s">
        <v>4517</v>
      </c>
      <c r="D1811" s="209" t="s">
        <v>498</v>
      </c>
      <c r="E1811" s="210" t="s">
        <v>13642</v>
      </c>
      <c r="F1811" s="211" t="s">
        <v>13643</v>
      </c>
      <c r="G1811" s="212" t="s">
        <v>2537</v>
      </c>
      <c r="H1811" s="213">
        <v>1</v>
      </c>
      <c r="I1811" s="214"/>
      <c r="J1811" s="215">
        <f>ROUND(I1811*H1811,2)</f>
        <v>0</v>
      </c>
      <c r="K1811" s="211" t="s">
        <v>23</v>
      </c>
      <c r="L1811" s="62"/>
      <c r="M1811" s="216" t="s">
        <v>23</v>
      </c>
      <c r="N1811" s="217" t="s">
        <v>44</v>
      </c>
      <c r="O1811" s="43"/>
      <c r="P1811" s="218">
        <f>O1811*H1811</f>
        <v>0</v>
      </c>
      <c r="Q1811" s="218">
        <v>0</v>
      </c>
      <c r="R1811" s="218">
        <f>Q1811*H1811</f>
        <v>0</v>
      </c>
      <c r="S1811" s="218">
        <v>0</v>
      </c>
      <c r="T1811" s="219">
        <f>S1811*H1811</f>
        <v>0</v>
      </c>
      <c r="AR1811" s="25" t="s">
        <v>502</v>
      </c>
      <c r="AT1811" s="25" t="s">
        <v>498</v>
      </c>
      <c r="AU1811" s="25" t="s">
        <v>82</v>
      </c>
      <c r="AY1811" s="25" t="s">
        <v>492</v>
      </c>
      <c r="BE1811" s="220">
        <f>IF(N1811="základní",J1811,0)</f>
        <v>0</v>
      </c>
      <c r="BF1811" s="220">
        <f>IF(N1811="snížená",J1811,0)</f>
        <v>0</v>
      </c>
      <c r="BG1811" s="220">
        <f>IF(N1811="zákl. přenesená",J1811,0)</f>
        <v>0</v>
      </c>
      <c r="BH1811" s="220">
        <f>IF(N1811="sníž. přenesená",J1811,0)</f>
        <v>0</v>
      </c>
      <c r="BI1811" s="220">
        <f>IF(N1811="nulová",J1811,0)</f>
        <v>0</v>
      </c>
      <c r="BJ1811" s="25" t="s">
        <v>80</v>
      </c>
      <c r="BK1811" s="220">
        <f>ROUND(I1811*H1811,2)</f>
        <v>0</v>
      </c>
      <c r="BL1811" s="25" t="s">
        <v>502</v>
      </c>
      <c r="BM1811" s="25" t="s">
        <v>7342</v>
      </c>
    </row>
    <row r="1812" spans="2:65" s="1" customFormat="1">
      <c r="B1812" s="42"/>
      <c r="C1812" s="64"/>
      <c r="D1812" s="221" t="s">
        <v>506</v>
      </c>
      <c r="E1812" s="64"/>
      <c r="F1812" s="222" t="s">
        <v>13643</v>
      </c>
      <c r="G1812" s="64"/>
      <c r="H1812" s="64"/>
      <c r="I1812" s="177"/>
      <c r="J1812" s="64"/>
      <c r="K1812" s="64"/>
      <c r="L1812" s="62"/>
      <c r="M1812" s="223"/>
      <c r="N1812" s="43"/>
      <c r="O1812" s="43"/>
      <c r="P1812" s="43"/>
      <c r="Q1812" s="43"/>
      <c r="R1812" s="43"/>
      <c r="S1812" s="43"/>
      <c r="T1812" s="79"/>
      <c r="AT1812" s="25" t="s">
        <v>506</v>
      </c>
      <c r="AU1812" s="25" t="s">
        <v>82</v>
      </c>
    </row>
    <row r="1813" spans="2:65" s="1" customFormat="1" ht="24">
      <c r="B1813" s="42"/>
      <c r="C1813" s="64"/>
      <c r="D1813" s="227" t="s">
        <v>2254</v>
      </c>
      <c r="E1813" s="64"/>
      <c r="F1813" s="273" t="s">
        <v>13670</v>
      </c>
      <c r="G1813" s="64"/>
      <c r="H1813" s="64"/>
      <c r="I1813" s="177"/>
      <c r="J1813" s="64"/>
      <c r="K1813" s="64"/>
      <c r="L1813" s="62"/>
      <c r="M1813" s="223"/>
      <c r="N1813" s="43"/>
      <c r="O1813" s="43"/>
      <c r="P1813" s="43"/>
      <c r="Q1813" s="43"/>
      <c r="R1813" s="43"/>
      <c r="S1813" s="43"/>
      <c r="T1813" s="79"/>
      <c r="AT1813" s="25" t="s">
        <v>2254</v>
      </c>
      <c r="AU1813" s="25" t="s">
        <v>82</v>
      </c>
    </row>
    <row r="1814" spans="2:65" s="1" customFormat="1" ht="16.5" customHeight="1">
      <c r="B1814" s="42"/>
      <c r="C1814" s="209" t="s">
        <v>4522</v>
      </c>
      <c r="D1814" s="209" t="s">
        <v>498</v>
      </c>
      <c r="E1814" s="210" t="s">
        <v>13761</v>
      </c>
      <c r="F1814" s="211" t="s">
        <v>13762</v>
      </c>
      <c r="G1814" s="212" t="s">
        <v>832</v>
      </c>
      <c r="H1814" s="213">
        <v>220</v>
      </c>
      <c r="I1814" s="214"/>
      <c r="J1814" s="215">
        <f>ROUND(I1814*H1814,2)</f>
        <v>0</v>
      </c>
      <c r="K1814" s="211" t="s">
        <v>23</v>
      </c>
      <c r="L1814" s="62"/>
      <c r="M1814" s="216" t="s">
        <v>23</v>
      </c>
      <c r="N1814" s="217" t="s">
        <v>44</v>
      </c>
      <c r="O1814" s="43"/>
      <c r="P1814" s="218">
        <f>O1814*H1814</f>
        <v>0</v>
      </c>
      <c r="Q1814" s="218">
        <v>0</v>
      </c>
      <c r="R1814" s="218">
        <f>Q1814*H1814</f>
        <v>0</v>
      </c>
      <c r="S1814" s="218">
        <v>0</v>
      </c>
      <c r="T1814" s="219">
        <f>S1814*H1814</f>
        <v>0</v>
      </c>
      <c r="AR1814" s="25" t="s">
        <v>502</v>
      </c>
      <c r="AT1814" s="25" t="s">
        <v>498</v>
      </c>
      <c r="AU1814" s="25" t="s">
        <v>82</v>
      </c>
      <c r="AY1814" s="25" t="s">
        <v>492</v>
      </c>
      <c r="BE1814" s="220">
        <f>IF(N1814="základní",J1814,0)</f>
        <v>0</v>
      </c>
      <c r="BF1814" s="220">
        <f>IF(N1814="snížená",J1814,0)</f>
        <v>0</v>
      </c>
      <c r="BG1814" s="220">
        <f>IF(N1814="zákl. přenesená",J1814,0)</f>
        <v>0</v>
      </c>
      <c r="BH1814" s="220">
        <f>IF(N1814="sníž. přenesená",J1814,0)</f>
        <v>0</v>
      </c>
      <c r="BI1814" s="220">
        <f>IF(N1814="nulová",J1814,0)</f>
        <v>0</v>
      </c>
      <c r="BJ1814" s="25" t="s">
        <v>80</v>
      </c>
      <c r="BK1814" s="220">
        <f>ROUND(I1814*H1814,2)</f>
        <v>0</v>
      </c>
      <c r="BL1814" s="25" t="s">
        <v>502</v>
      </c>
      <c r="BM1814" s="25" t="s">
        <v>7352</v>
      </c>
    </row>
    <row r="1815" spans="2:65" s="1" customFormat="1">
      <c r="B1815" s="42"/>
      <c r="C1815" s="64"/>
      <c r="D1815" s="221" t="s">
        <v>506</v>
      </c>
      <c r="E1815" s="64"/>
      <c r="F1815" s="222" t="s">
        <v>13762</v>
      </c>
      <c r="G1815" s="64"/>
      <c r="H1815" s="64"/>
      <c r="I1815" s="177"/>
      <c r="J1815" s="64"/>
      <c r="K1815" s="64"/>
      <c r="L1815" s="62"/>
      <c r="M1815" s="223"/>
      <c r="N1815" s="43"/>
      <c r="O1815" s="43"/>
      <c r="P1815" s="43"/>
      <c r="Q1815" s="43"/>
      <c r="R1815" s="43"/>
      <c r="S1815" s="43"/>
      <c r="T1815" s="79"/>
      <c r="AT1815" s="25" t="s">
        <v>506</v>
      </c>
      <c r="AU1815" s="25" t="s">
        <v>82</v>
      </c>
    </row>
    <row r="1816" spans="2:65" s="1" customFormat="1" ht="48">
      <c r="B1816" s="42"/>
      <c r="C1816" s="64"/>
      <c r="D1816" s="227" t="s">
        <v>2254</v>
      </c>
      <c r="E1816" s="64"/>
      <c r="F1816" s="273" t="s">
        <v>13647</v>
      </c>
      <c r="G1816" s="64"/>
      <c r="H1816" s="64"/>
      <c r="I1816" s="177"/>
      <c r="J1816" s="64"/>
      <c r="K1816" s="64"/>
      <c r="L1816" s="62"/>
      <c r="M1816" s="223"/>
      <c r="N1816" s="43"/>
      <c r="O1816" s="43"/>
      <c r="P1816" s="43"/>
      <c r="Q1816" s="43"/>
      <c r="R1816" s="43"/>
      <c r="S1816" s="43"/>
      <c r="T1816" s="79"/>
      <c r="AT1816" s="25" t="s">
        <v>2254</v>
      </c>
      <c r="AU1816" s="25" t="s">
        <v>82</v>
      </c>
    </row>
    <row r="1817" spans="2:65" s="1" customFormat="1" ht="16.5" customHeight="1">
      <c r="B1817" s="42"/>
      <c r="C1817" s="209" t="s">
        <v>4527</v>
      </c>
      <c r="D1817" s="209" t="s">
        <v>498</v>
      </c>
      <c r="E1817" s="210" t="s">
        <v>13820</v>
      </c>
      <c r="F1817" s="211" t="s">
        <v>13821</v>
      </c>
      <c r="G1817" s="212" t="s">
        <v>2537</v>
      </c>
      <c r="H1817" s="213">
        <v>2</v>
      </c>
      <c r="I1817" s="214"/>
      <c r="J1817" s="215">
        <f>ROUND(I1817*H1817,2)</f>
        <v>0</v>
      </c>
      <c r="K1817" s="211" t="s">
        <v>23</v>
      </c>
      <c r="L1817" s="62"/>
      <c r="M1817" s="216" t="s">
        <v>23</v>
      </c>
      <c r="N1817" s="217" t="s">
        <v>44</v>
      </c>
      <c r="O1817" s="43"/>
      <c r="P1817" s="218">
        <f>O1817*H1817</f>
        <v>0</v>
      </c>
      <c r="Q1817" s="218">
        <v>0</v>
      </c>
      <c r="R1817" s="218">
        <f>Q1817*H1817</f>
        <v>0</v>
      </c>
      <c r="S1817" s="218">
        <v>0</v>
      </c>
      <c r="T1817" s="219">
        <f>S1817*H1817</f>
        <v>0</v>
      </c>
      <c r="AR1817" s="25" t="s">
        <v>502</v>
      </c>
      <c r="AT1817" s="25" t="s">
        <v>498</v>
      </c>
      <c r="AU1817" s="25" t="s">
        <v>82</v>
      </c>
      <c r="AY1817" s="25" t="s">
        <v>492</v>
      </c>
      <c r="BE1817" s="220">
        <f>IF(N1817="základní",J1817,0)</f>
        <v>0</v>
      </c>
      <c r="BF1817" s="220">
        <f>IF(N1817="snížená",J1817,0)</f>
        <v>0</v>
      </c>
      <c r="BG1817" s="220">
        <f>IF(N1817="zákl. přenesená",J1817,0)</f>
        <v>0</v>
      </c>
      <c r="BH1817" s="220">
        <f>IF(N1817="sníž. přenesená",J1817,0)</f>
        <v>0</v>
      </c>
      <c r="BI1817" s="220">
        <f>IF(N1817="nulová",J1817,0)</f>
        <v>0</v>
      </c>
      <c r="BJ1817" s="25" t="s">
        <v>80</v>
      </c>
      <c r="BK1817" s="220">
        <f>ROUND(I1817*H1817,2)</f>
        <v>0</v>
      </c>
      <c r="BL1817" s="25" t="s">
        <v>502</v>
      </c>
      <c r="BM1817" s="25" t="s">
        <v>7362</v>
      </c>
    </row>
    <row r="1818" spans="2:65" s="1" customFormat="1">
      <c r="B1818" s="42"/>
      <c r="C1818" s="64"/>
      <c r="D1818" s="221" t="s">
        <v>506</v>
      </c>
      <c r="E1818" s="64"/>
      <c r="F1818" s="222" t="s">
        <v>13821</v>
      </c>
      <c r="G1818" s="64"/>
      <c r="H1818" s="64"/>
      <c r="I1818" s="177"/>
      <c r="J1818" s="64"/>
      <c r="K1818" s="64"/>
      <c r="L1818" s="62"/>
      <c r="M1818" s="223"/>
      <c r="N1818" s="43"/>
      <c r="O1818" s="43"/>
      <c r="P1818" s="43"/>
      <c r="Q1818" s="43"/>
      <c r="R1818" s="43"/>
      <c r="S1818" s="43"/>
      <c r="T1818" s="79"/>
      <c r="AT1818" s="25" t="s">
        <v>506</v>
      </c>
      <c r="AU1818" s="25" t="s">
        <v>82</v>
      </c>
    </row>
    <row r="1819" spans="2:65" s="1" customFormat="1" ht="24">
      <c r="B1819" s="42"/>
      <c r="C1819" s="64"/>
      <c r="D1819" s="227" t="s">
        <v>2254</v>
      </c>
      <c r="E1819" s="64"/>
      <c r="F1819" s="273" t="s">
        <v>13822</v>
      </c>
      <c r="G1819" s="64"/>
      <c r="H1819" s="64"/>
      <c r="I1819" s="177"/>
      <c r="J1819" s="64"/>
      <c r="K1819" s="64"/>
      <c r="L1819" s="62"/>
      <c r="M1819" s="223"/>
      <c r="N1819" s="43"/>
      <c r="O1819" s="43"/>
      <c r="P1819" s="43"/>
      <c r="Q1819" s="43"/>
      <c r="R1819" s="43"/>
      <c r="S1819" s="43"/>
      <c r="T1819" s="79"/>
      <c r="AT1819" s="25" t="s">
        <v>2254</v>
      </c>
      <c r="AU1819" s="25" t="s">
        <v>82</v>
      </c>
    </row>
    <row r="1820" spans="2:65" s="1" customFormat="1" ht="16.5" customHeight="1">
      <c r="B1820" s="42"/>
      <c r="C1820" s="209" t="s">
        <v>4532</v>
      </c>
      <c r="D1820" s="209" t="s">
        <v>498</v>
      </c>
      <c r="E1820" s="210" t="s">
        <v>13823</v>
      </c>
      <c r="F1820" s="211" t="s">
        <v>13649</v>
      </c>
      <c r="G1820" s="212" t="s">
        <v>13632</v>
      </c>
      <c r="H1820" s="213">
        <v>1</v>
      </c>
      <c r="I1820" s="214"/>
      <c r="J1820" s="215">
        <f>ROUND(I1820*H1820,2)</f>
        <v>0</v>
      </c>
      <c r="K1820" s="211" t="s">
        <v>23</v>
      </c>
      <c r="L1820" s="62"/>
      <c r="M1820" s="216" t="s">
        <v>23</v>
      </c>
      <c r="N1820" s="217" t="s">
        <v>44</v>
      </c>
      <c r="O1820" s="43"/>
      <c r="P1820" s="218">
        <f>O1820*H1820</f>
        <v>0</v>
      </c>
      <c r="Q1820" s="218">
        <v>0</v>
      </c>
      <c r="R1820" s="218">
        <f>Q1820*H1820</f>
        <v>0</v>
      </c>
      <c r="S1820" s="218">
        <v>0</v>
      </c>
      <c r="T1820" s="219">
        <f>S1820*H1820</f>
        <v>0</v>
      </c>
      <c r="AR1820" s="25" t="s">
        <v>502</v>
      </c>
      <c r="AT1820" s="25" t="s">
        <v>498</v>
      </c>
      <c r="AU1820" s="25" t="s">
        <v>82</v>
      </c>
      <c r="AY1820" s="25" t="s">
        <v>492</v>
      </c>
      <c r="BE1820" s="220">
        <f>IF(N1820="základní",J1820,0)</f>
        <v>0</v>
      </c>
      <c r="BF1820" s="220">
        <f>IF(N1820="snížená",J1820,0)</f>
        <v>0</v>
      </c>
      <c r="BG1820" s="220">
        <f>IF(N1820="zákl. přenesená",J1820,0)</f>
        <v>0</v>
      </c>
      <c r="BH1820" s="220">
        <f>IF(N1820="sníž. přenesená",J1820,0)</f>
        <v>0</v>
      </c>
      <c r="BI1820" s="220">
        <f>IF(N1820="nulová",J1820,0)</f>
        <v>0</v>
      </c>
      <c r="BJ1820" s="25" t="s">
        <v>80</v>
      </c>
      <c r="BK1820" s="220">
        <f>ROUND(I1820*H1820,2)</f>
        <v>0</v>
      </c>
      <c r="BL1820" s="25" t="s">
        <v>502</v>
      </c>
      <c r="BM1820" s="25" t="s">
        <v>7373</v>
      </c>
    </row>
    <row r="1821" spans="2:65" s="1" customFormat="1">
      <c r="B1821" s="42"/>
      <c r="C1821" s="64"/>
      <c r="D1821" s="221" t="s">
        <v>506</v>
      </c>
      <c r="E1821" s="64"/>
      <c r="F1821" s="222" t="s">
        <v>13649</v>
      </c>
      <c r="G1821" s="64"/>
      <c r="H1821" s="64"/>
      <c r="I1821" s="177"/>
      <c r="J1821" s="64"/>
      <c r="K1821" s="64"/>
      <c r="L1821" s="62"/>
      <c r="M1821" s="223"/>
      <c r="N1821" s="43"/>
      <c r="O1821" s="43"/>
      <c r="P1821" s="43"/>
      <c r="Q1821" s="43"/>
      <c r="R1821" s="43"/>
      <c r="S1821" s="43"/>
      <c r="T1821" s="79"/>
      <c r="AT1821" s="25" t="s">
        <v>506</v>
      </c>
      <c r="AU1821" s="25" t="s">
        <v>82</v>
      </c>
    </row>
    <row r="1822" spans="2:65" s="1" customFormat="1" ht="24">
      <c r="B1822" s="42"/>
      <c r="C1822" s="64"/>
      <c r="D1822" s="227" t="s">
        <v>2254</v>
      </c>
      <c r="E1822" s="64"/>
      <c r="F1822" s="273" t="s">
        <v>13767</v>
      </c>
      <c r="G1822" s="64"/>
      <c r="H1822" s="64"/>
      <c r="I1822" s="177"/>
      <c r="J1822" s="64"/>
      <c r="K1822" s="64"/>
      <c r="L1822" s="62"/>
      <c r="M1822" s="223"/>
      <c r="N1822" s="43"/>
      <c r="O1822" s="43"/>
      <c r="P1822" s="43"/>
      <c r="Q1822" s="43"/>
      <c r="R1822" s="43"/>
      <c r="S1822" s="43"/>
      <c r="T1822" s="79"/>
      <c r="AT1822" s="25" t="s">
        <v>2254</v>
      </c>
      <c r="AU1822" s="25" t="s">
        <v>82</v>
      </c>
    </row>
    <row r="1823" spans="2:65" s="1" customFormat="1" ht="16.5" customHeight="1">
      <c r="B1823" s="42"/>
      <c r="C1823" s="209" t="s">
        <v>4537</v>
      </c>
      <c r="D1823" s="209" t="s">
        <v>498</v>
      </c>
      <c r="E1823" s="210" t="s">
        <v>13824</v>
      </c>
      <c r="F1823" s="211" t="s">
        <v>13652</v>
      </c>
      <c r="G1823" s="212" t="s">
        <v>13632</v>
      </c>
      <c r="H1823" s="213">
        <v>1</v>
      </c>
      <c r="I1823" s="214"/>
      <c r="J1823" s="215">
        <f>ROUND(I1823*H1823,2)</f>
        <v>0</v>
      </c>
      <c r="K1823" s="211" t="s">
        <v>23</v>
      </c>
      <c r="L1823" s="62"/>
      <c r="M1823" s="216" t="s">
        <v>23</v>
      </c>
      <c r="N1823" s="217" t="s">
        <v>44</v>
      </c>
      <c r="O1823" s="43"/>
      <c r="P1823" s="218">
        <f>O1823*H1823</f>
        <v>0</v>
      </c>
      <c r="Q1823" s="218">
        <v>0</v>
      </c>
      <c r="R1823" s="218">
        <f>Q1823*H1823</f>
        <v>0</v>
      </c>
      <c r="S1823" s="218">
        <v>0</v>
      </c>
      <c r="T1823" s="219">
        <f>S1823*H1823</f>
        <v>0</v>
      </c>
      <c r="AR1823" s="25" t="s">
        <v>502</v>
      </c>
      <c r="AT1823" s="25" t="s">
        <v>498</v>
      </c>
      <c r="AU1823" s="25" t="s">
        <v>82</v>
      </c>
      <c r="AY1823" s="25" t="s">
        <v>492</v>
      </c>
      <c r="BE1823" s="220">
        <f>IF(N1823="základní",J1823,0)</f>
        <v>0</v>
      </c>
      <c r="BF1823" s="220">
        <f>IF(N1823="snížená",J1823,0)</f>
        <v>0</v>
      </c>
      <c r="BG1823" s="220">
        <f>IF(N1823="zákl. přenesená",J1823,0)</f>
        <v>0</v>
      </c>
      <c r="BH1823" s="220">
        <f>IF(N1823="sníž. přenesená",J1823,0)</f>
        <v>0</v>
      </c>
      <c r="BI1823" s="220">
        <f>IF(N1823="nulová",J1823,0)</f>
        <v>0</v>
      </c>
      <c r="BJ1823" s="25" t="s">
        <v>80</v>
      </c>
      <c r="BK1823" s="220">
        <f>ROUND(I1823*H1823,2)</f>
        <v>0</v>
      </c>
      <c r="BL1823" s="25" t="s">
        <v>502</v>
      </c>
      <c r="BM1823" s="25" t="s">
        <v>7382</v>
      </c>
    </row>
    <row r="1824" spans="2:65" s="1" customFormat="1">
      <c r="B1824" s="42"/>
      <c r="C1824" s="64"/>
      <c r="D1824" s="221" t="s">
        <v>506</v>
      </c>
      <c r="E1824" s="64"/>
      <c r="F1824" s="222" t="s">
        <v>13652</v>
      </c>
      <c r="G1824" s="64"/>
      <c r="H1824" s="64"/>
      <c r="I1824" s="177"/>
      <c r="J1824" s="64"/>
      <c r="K1824" s="64"/>
      <c r="L1824" s="62"/>
      <c r="M1824" s="223"/>
      <c r="N1824" s="43"/>
      <c r="O1824" s="43"/>
      <c r="P1824" s="43"/>
      <c r="Q1824" s="43"/>
      <c r="R1824" s="43"/>
      <c r="S1824" s="43"/>
      <c r="T1824" s="79"/>
      <c r="AT1824" s="25" t="s">
        <v>506</v>
      </c>
      <c r="AU1824" s="25" t="s">
        <v>82</v>
      </c>
    </row>
    <row r="1825" spans="2:65" s="1" customFormat="1" ht="36">
      <c r="B1825" s="42"/>
      <c r="C1825" s="64"/>
      <c r="D1825" s="227" t="s">
        <v>2254</v>
      </c>
      <c r="E1825" s="64"/>
      <c r="F1825" s="273" t="s">
        <v>13769</v>
      </c>
      <c r="G1825" s="64"/>
      <c r="H1825" s="64"/>
      <c r="I1825" s="177"/>
      <c r="J1825" s="64"/>
      <c r="K1825" s="64"/>
      <c r="L1825" s="62"/>
      <c r="M1825" s="223"/>
      <c r="N1825" s="43"/>
      <c r="O1825" s="43"/>
      <c r="P1825" s="43"/>
      <c r="Q1825" s="43"/>
      <c r="R1825" s="43"/>
      <c r="S1825" s="43"/>
      <c r="T1825" s="79"/>
      <c r="AT1825" s="25" t="s">
        <v>2254</v>
      </c>
      <c r="AU1825" s="25" t="s">
        <v>82</v>
      </c>
    </row>
    <row r="1826" spans="2:65" s="1" customFormat="1" ht="16.5" customHeight="1">
      <c r="B1826" s="42"/>
      <c r="C1826" s="209" t="s">
        <v>4542</v>
      </c>
      <c r="D1826" s="209" t="s">
        <v>498</v>
      </c>
      <c r="E1826" s="210" t="s">
        <v>13710</v>
      </c>
      <c r="F1826" s="211" t="s">
        <v>13652</v>
      </c>
      <c r="G1826" s="212" t="s">
        <v>13632</v>
      </c>
      <c r="H1826" s="213">
        <v>1</v>
      </c>
      <c r="I1826" s="214"/>
      <c r="J1826" s="215">
        <f>ROUND(I1826*H1826,2)</f>
        <v>0</v>
      </c>
      <c r="K1826" s="211" t="s">
        <v>23</v>
      </c>
      <c r="L1826" s="62"/>
      <c r="M1826" s="216" t="s">
        <v>23</v>
      </c>
      <c r="N1826" s="217" t="s">
        <v>44</v>
      </c>
      <c r="O1826" s="43"/>
      <c r="P1826" s="218">
        <f>O1826*H1826</f>
        <v>0</v>
      </c>
      <c r="Q1826" s="218">
        <v>0</v>
      </c>
      <c r="R1826" s="218">
        <f>Q1826*H1826</f>
        <v>0</v>
      </c>
      <c r="S1826" s="218">
        <v>0</v>
      </c>
      <c r="T1826" s="219">
        <f>S1826*H1826</f>
        <v>0</v>
      </c>
      <c r="AR1826" s="25" t="s">
        <v>502</v>
      </c>
      <c r="AT1826" s="25" t="s">
        <v>498</v>
      </c>
      <c r="AU1826" s="25" t="s">
        <v>82</v>
      </c>
      <c r="AY1826" s="25" t="s">
        <v>492</v>
      </c>
      <c r="BE1826" s="220">
        <f>IF(N1826="základní",J1826,0)</f>
        <v>0</v>
      </c>
      <c r="BF1826" s="220">
        <f>IF(N1826="snížená",J1826,0)</f>
        <v>0</v>
      </c>
      <c r="BG1826" s="220">
        <f>IF(N1826="zákl. přenesená",J1826,0)</f>
        <v>0</v>
      </c>
      <c r="BH1826" s="220">
        <f>IF(N1826="sníž. přenesená",J1826,0)</f>
        <v>0</v>
      </c>
      <c r="BI1826" s="220">
        <f>IF(N1826="nulová",J1826,0)</f>
        <v>0</v>
      </c>
      <c r="BJ1826" s="25" t="s">
        <v>80</v>
      </c>
      <c r="BK1826" s="220">
        <f>ROUND(I1826*H1826,2)</f>
        <v>0</v>
      </c>
      <c r="BL1826" s="25" t="s">
        <v>502</v>
      </c>
      <c r="BM1826" s="25" t="s">
        <v>7390</v>
      </c>
    </row>
    <row r="1827" spans="2:65" s="1" customFormat="1">
      <c r="B1827" s="42"/>
      <c r="C1827" s="64"/>
      <c r="D1827" s="221" t="s">
        <v>506</v>
      </c>
      <c r="E1827" s="64"/>
      <c r="F1827" s="222" t="s">
        <v>13652</v>
      </c>
      <c r="G1827" s="64"/>
      <c r="H1827" s="64"/>
      <c r="I1827" s="177"/>
      <c r="J1827" s="64"/>
      <c r="K1827" s="64"/>
      <c r="L1827" s="62"/>
      <c r="M1827" s="223"/>
      <c r="N1827" s="43"/>
      <c r="O1827" s="43"/>
      <c r="P1827" s="43"/>
      <c r="Q1827" s="43"/>
      <c r="R1827" s="43"/>
      <c r="S1827" s="43"/>
      <c r="T1827" s="79"/>
      <c r="AT1827" s="25" t="s">
        <v>506</v>
      </c>
      <c r="AU1827" s="25" t="s">
        <v>82</v>
      </c>
    </row>
    <row r="1828" spans="2:65" s="1" customFormat="1" ht="36">
      <c r="B1828" s="42"/>
      <c r="C1828" s="64"/>
      <c r="D1828" s="227" t="s">
        <v>2254</v>
      </c>
      <c r="E1828" s="64"/>
      <c r="F1828" s="273" t="s">
        <v>13655</v>
      </c>
      <c r="G1828" s="64"/>
      <c r="H1828" s="64"/>
      <c r="I1828" s="177"/>
      <c r="J1828" s="64"/>
      <c r="K1828" s="64"/>
      <c r="L1828" s="62"/>
      <c r="M1828" s="223"/>
      <c r="N1828" s="43"/>
      <c r="O1828" s="43"/>
      <c r="P1828" s="43"/>
      <c r="Q1828" s="43"/>
      <c r="R1828" s="43"/>
      <c r="S1828" s="43"/>
      <c r="T1828" s="79"/>
      <c r="AT1828" s="25" t="s">
        <v>2254</v>
      </c>
      <c r="AU1828" s="25" t="s">
        <v>82</v>
      </c>
    </row>
    <row r="1829" spans="2:65" s="1" customFormat="1" ht="16.5" customHeight="1">
      <c r="B1829" s="42"/>
      <c r="C1829" s="209" t="s">
        <v>4547</v>
      </c>
      <c r="D1829" s="209" t="s">
        <v>498</v>
      </c>
      <c r="E1829" s="210" t="s">
        <v>13825</v>
      </c>
      <c r="F1829" s="211" t="s">
        <v>13652</v>
      </c>
      <c r="G1829" s="212" t="s">
        <v>13632</v>
      </c>
      <c r="H1829" s="213">
        <v>1</v>
      </c>
      <c r="I1829" s="214"/>
      <c r="J1829" s="215">
        <f>ROUND(I1829*H1829,2)</f>
        <v>0</v>
      </c>
      <c r="K1829" s="211" t="s">
        <v>23</v>
      </c>
      <c r="L1829" s="62"/>
      <c r="M1829" s="216" t="s">
        <v>23</v>
      </c>
      <c r="N1829" s="217" t="s">
        <v>44</v>
      </c>
      <c r="O1829" s="43"/>
      <c r="P1829" s="218">
        <f>O1829*H1829</f>
        <v>0</v>
      </c>
      <c r="Q1829" s="218">
        <v>0</v>
      </c>
      <c r="R1829" s="218">
        <f>Q1829*H1829</f>
        <v>0</v>
      </c>
      <c r="S1829" s="218">
        <v>0</v>
      </c>
      <c r="T1829" s="219">
        <f>S1829*H1829</f>
        <v>0</v>
      </c>
      <c r="AR1829" s="25" t="s">
        <v>502</v>
      </c>
      <c r="AT1829" s="25" t="s">
        <v>498</v>
      </c>
      <c r="AU1829" s="25" t="s">
        <v>82</v>
      </c>
      <c r="AY1829" s="25" t="s">
        <v>492</v>
      </c>
      <c r="BE1829" s="220">
        <f>IF(N1829="základní",J1829,0)</f>
        <v>0</v>
      </c>
      <c r="BF1829" s="220">
        <f>IF(N1829="snížená",J1829,0)</f>
        <v>0</v>
      </c>
      <c r="BG1829" s="220">
        <f>IF(N1829="zákl. přenesená",J1829,0)</f>
        <v>0</v>
      </c>
      <c r="BH1829" s="220">
        <f>IF(N1829="sníž. přenesená",J1829,0)</f>
        <v>0</v>
      </c>
      <c r="BI1829" s="220">
        <f>IF(N1829="nulová",J1829,0)</f>
        <v>0</v>
      </c>
      <c r="BJ1829" s="25" t="s">
        <v>80</v>
      </c>
      <c r="BK1829" s="220">
        <f>ROUND(I1829*H1829,2)</f>
        <v>0</v>
      </c>
      <c r="BL1829" s="25" t="s">
        <v>502</v>
      </c>
      <c r="BM1829" s="25" t="s">
        <v>7398</v>
      </c>
    </row>
    <row r="1830" spans="2:65" s="1" customFormat="1">
      <c r="B1830" s="42"/>
      <c r="C1830" s="64"/>
      <c r="D1830" s="221" t="s">
        <v>506</v>
      </c>
      <c r="E1830" s="64"/>
      <c r="F1830" s="222" t="s">
        <v>13652</v>
      </c>
      <c r="G1830" s="64"/>
      <c r="H1830" s="64"/>
      <c r="I1830" s="177"/>
      <c r="J1830" s="64"/>
      <c r="K1830" s="64"/>
      <c r="L1830" s="62"/>
      <c r="M1830" s="223"/>
      <c r="N1830" s="43"/>
      <c r="O1830" s="43"/>
      <c r="P1830" s="43"/>
      <c r="Q1830" s="43"/>
      <c r="R1830" s="43"/>
      <c r="S1830" s="43"/>
      <c r="T1830" s="79"/>
      <c r="AT1830" s="25" t="s">
        <v>506</v>
      </c>
      <c r="AU1830" s="25" t="s">
        <v>82</v>
      </c>
    </row>
    <row r="1831" spans="2:65" s="1" customFormat="1" ht="36">
      <c r="B1831" s="42"/>
      <c r="C1831" s="64"/>
      <c r="D1831" s="227" t="s">
        <v>2254</v>
      </c>
      <c r="E1831" s="64"/>
      <c r="F1831" s="273" t="s">
        <v>13774</v>
      </c>
      <c r="G1831" s="64"/>
      <c r="H1831" s="64"/>
      <c r="I1831" s="177"/>
      <c r="J1831" s="64"/>
      <c r="K1831" s="64"/>
      <c r="L1831" s="62"/>
      <c r="M1831" s="223"/>
      <c r="N1831" s="43"/>
      <c r="O1831" s="43"/>
      <c r="P1831" s="43"/>
      <c r="Q1831" s="43"/>
      <c r="R1831" s="43"/>
      <c r="S1831" s="43"/>
      <c r="T1831" s="79"/>
      <c r="AT1831" s="25" t="s">
        <v>2254</v>
      </c>
      <c r="AU1831" s="25" t="s">
        <v>82</v>
      </c>
    </row>
    <row r="1832" spans="2:65" s="1" customFormat="1" ht="16.5" customHeight="1">
      <c r="B1832" s="42"/>
      <c r="C1832" s="209" t="s">
        <v>4552</v>
      </c>
      <c r="D1832" s="209" t="s">
        <v>498</v>
      </c>
      <c r="E1832" s="210" t="s">
        <v>13826</v>
      </c>
      <c r="F1832" s="211" t="s">
        <v>13652</v>
      </c>
      <c r="G1832" s="212" t="s">
        <v>13632</v>
      </c>
      <c r="H1832" s="213">
        <v>1</v>
      </c>
      <c r="I1832" s="214"/>
      <c r="J1832" s="215">
        <f>ROUND(I1832*H1832,2)</f>
        <v>0</v>
      </c>
      <c r="K1832" s="211" t="s">
        <v>23</v>
      </c>
      <c r="L1832" s="62"/>
      <c r="M1832" s="216" t="s">
        <v>23</v>
      </c>
      <c r="N1832" s="217" t="s">
        <v>44</v>
      </c>
      <c r="O1832" s="43"/>
      <c r="P1832" s="218">
        <f>O1832*H1832</f>
        <v>0</v>
      </c>
      <c r="Q1832" s="218">
        <v>0</v>
      </c>
      <c r="R1832" s="218">
        <f>Q1832*H1832</f>
        <v>0</v>
      </c>
      <c r="S1832" s="218">
        <v>0</v>
      </c>
      <c r="T1832" s="219">
        <f>S1832*H1832</f>
        <v>0</v>
      </c>
      <c r="AR1832" s="25" t="s">
        <v>502</v>
      </c>
      <c r="AT1832" s="25" t="s">
        <v>498</v>
      </c>
      <c r="AU1832" s="25" t="s">
        <v>82</v>
      </c>
      <c r="AY1832" s="25" t="s">
        <v>492</v>
      </c>
      <c r="BE1832" s="220">
        <f>IF(N1832="základní",J1832,0)</f>
        <v>0</v>
      </c>
      <c r="BF1832" s="220">
        <f>IF(N1832="snížená",J1832,0)</f>
        <v>0</v>
      </c>
      <c r="BG1832" s="220">
        <f>IF(N1832="zákl. přenesená",J1832,0)</f>
        <v>0</v>
      </c>
      <c r="BH1832" s="220">
        <f>IF(N1832="sníž. přenesená",J1832,0)</f>
        <v>0</v>
      </c>
      <c r="BI1832" s="220">
        <f>IF(N1832="nulová",J1832,0)</f>
        <v>0</v>
      </c>
      <c r="BJ1832" s="25" t="s">
        <v>80</v>
      </c>
      <c r="BK1832" s="220">
        <f>ROUND(I1832*H1832,2)</f>
        <v>0</v>
      </c>
      <c r="BL1832" s="25" t="s">
        <v>502</v>
      </c>
      <c r="BM1832" s="25" t="s">
        <v>7406</v>
      </c>
    </row>
    <row r="1833" spans="2:65" s="1" customFormat="1">
      <c r="B1833" s="42"/>
      <c r="C1833" s="64"/>
      <c r="D1833" s="221" t="s">
        <v>506</v>
      </c>
      <c r="E1833" s="64"/>
      <c r="F1833" s="222" t="s">
        <v>13652</v>
      </c>
      <c r="G1833" s="64"/>
      <c r="H1833" s="64"/>
      <c r="I1833" s="177"/>
      <c r="J1833" s="64"/>
      <c r="K1833" s="64"/>
      <c r="L1833" s="62"/>
      <c r="M1833" s="223"/>
      <c r="N1833" s="43"/>
      <c r="O1833" s="43"/>
      <c r="P1833" s="43"/>
      <c r="Q1833" s="43"/>
      <c r="R1833" s="43"/>
      <c r="S1833" s="43"/>
      <c r="T1833" s="79"/>
      <c r="AT1833" s="25" t="s">
        <v>506</v>
      </c>
      <c r="AU1833" s="25" t="s">
        <v>82</v>
      </c>
    </row>
    <row r="1834" spans="2:65" s="1" customFormat="1" ht="24">
      <c r="B1834" s="42"/>
      <c r="C1834" s="64"/>
      <c r="D1834" s="227" t="s">
        <v>2254</v>
      </c>
      <c r="E1834" s="64"/>
      <c r="F1834" s="273" t="s">
        <v>13827</v>
      </c>
      <c r="G1834" s="64"/>
      <c r="H1834" s="64"/>
      <c r="I1834" s="177"/>
      <c r="J1834" s="64"/>
      <c r="K1834" s="64"/>
      <c r="L1834" s="62"/>
      <c r="M1834" s="223"/>
      <c r="N1834" s="43"/>
      <c r="O1834" s="43"/>
      <c r="P1834" s="43"/>
      <c r="Q1834" s="43"/>
      <c r="R1834" s="43"/>
      <c r="S1834" s="43"/>
      <c r="T1834" s="79"/>
      <c r="AT1834" s="25" t="s">
        <v>2254</v>
      </c>
      <c r="AU1834" s="25" t="s">
        <v>82</v>
      </c>
    </row>
    <row r="1835" spans="2:65" s="1" customFormat="1" ht="16.5" customHeight="1">
      <c r="B1835" s="42"/>
      <c r="C1835" s="209" t="s">
        <v>4557</v>
      </c>
      <c r="D1835" s="209" t="s">
        <v>498</v>
      </c>
      <c r="E1835" s="210" t="s">
        <v>13711</v>
      </c>
      <c r="F1835" s="211" t="s">
        <v>13652</v>
      </c>
      <c r="G1835" s="212" t="s">
        <v>13632</v>
      </c>
      <c r="H1835" s="213">
        <v>1</v>
      </c>
      <c r="I1835" s="214"/>
      <c r="J1835" s="215">
        <f>ROUND(I1835*H1835,2)</f>
        <v>0</v>
      </c>
      <c r="K1835" s="211" t="s">
        <v>23</v>
      </c>
      <c r="L1835" s="62"/>
      <c r="M1835" s="216" t="s">
        <v>23</v>
      </c>
      <c r="N1835" s="217" t="s">
        <v>44</v>
      </c>
      <c r="O1835" s="43"/>
      <c r="P1835" s="218">
        <f>O1835*H1835</f>
        <v>0</v>
      </c>
      <c r="Q1835" s="218">
        <v>0</v>
      </c>
      <c r="R1835" s="218">
        <f>Q1835*H1835</f>
        <v>0</v>
      </c>
      <c r="S1835" s="218">
        <v>0</v>
      </c>
      <c r="T1835" s="219">
        <f>S1835*H1835</f>
        <v>0</v>
      </c>
      <c r="AR1835" s="25" t="s">
        <v>502</v>
      </c>
      <c r="AT1835" s="25" t="s">
        <v>498</v>
      </c>
      <c r="AU1835" s="25" t="s">
        <v>82</v>
      </c>
      <c r="AY1835" s="25" t="s">
        <v>492</v>
      </c>
      <c r="BE1835" s="220">
        <f>IF(N1835="základní",J1835,0)</f>
        <v>0</v>
      </c>
      <c r="BF1835" s="220">
        <f>IF(N1835="snížená",J1835,0)</f>
        <v>0</v>
      </c>
      <c r="BG1835" s="220">
        <f>IF(N1835="zákl. přenesená",J1835,0)</f>
        <v>0</v>
      </c>
      <c r="BH1835" s="220">
        <f>IF(N1835="sníž. přenesená",J1835,0)</f>
        <v>0</v>
      </c>
      <c r="BI1835" s="220">
        <f>IF(N1835="nulová",J1835,0)</f>
        <v>0</v>
      </c>
      <c r="BJ1835" s="25" t="s">
        <v>80</v>
      </c>
      <c r="BK1835" s="220">
        <f>ROUND(I1835*H1835,2)</f>
        <v>0</v>
      </c>
      <c r="BL1835" s="25" t="s">
        <v>502</v>
      </c>
      <c r="BM1835" s="25" t="s">
        <v>7414</v>
      </c>
    </row>
    <row r="1836" spans="2:65" s="1" customFormat="1">
      <c r="B1836" s="42"/>
      <c r="C1836" s="64"/>
      <c r="D1836" s="221" t="s">
        <v>506</v>
      </c>
      <c r="E1836" s="64"/>
      <c r="F1836" s="222" t="s">
        <v>13652</v>
      </c>
      <c r="G1836" s="64"/>
      <c r="H1836" s="64"/>
      <c r="I1836" s="177"/>
      <c r="J1836" s="64"/>
      <c r="K1836" s="64"/>
      <c r="L1836" s="62"/>
      <c r="M1836" s="223"/>
      <c r="N1836" s="43"/>
      <c r="O1836" s="43"/>
      <c r="P1836" s="43"/>
      <c r="Q1836" s="43"/>
      <c r="R1836" s="43"/>
      <c r="S1836" s="43"/>
      <c r="T1836" s="79"/>
      <c r="AT1836" s="25" t="s">
        <v>506</v>
      </c>
      <c r="AU1836" s="25" t="s">
        <v>82</v>
      </c>
    </row>
    <row r="1837" spans="2:65" s="1" customFormat="1" ht="24">
      <c r="B1837" s="42"/>
      <c r="C1837" s="64"/>
      <c r="D1837" s="227" t="s">
        <v>2254</v>
      </c>
      <c r="E1837" s="64"/>
      <c r="F1837" s="273" t="s">
        <v>13659</v>
      </c>
      <c r="G1837" s="64"/>
      <c r="H1837" s="64"/>
      <c r="I1837" s="177"/>
      <c r="J1837" s="64"/>
      <c r="K1837" s="64"/>
      <c r="L1837" s="62"/>
      <c r="M1837" s="223"/>
      <c r="N1837" s="43"/>
      <c r="O1837" s="43"/>
      <c r="P1837" s="43"/>
      <c r="Q1837" s="43"/>
      <c r="R1837" s="43"/>
      <c r="S1837" s="43"/>
      <c r="T1837" s="79"/>
      <c r="AT1837" s="25" t="s">
        <v>2254</v>
      </c>
      <c r="AU1837" s="25" t="s">
        <v>82</v>
      </c>
    </row>
    <row r="1838" spans="2:65" s="1" customFormat="1" ht="16.5" customHeight="1">
      <c r="B1838" s="42"/>
      <c r="C1838" s="209" t="s">
        <v>4562</v>
      </c>
      <c r="D1838" s="209" t="s">
        <v>498</v>
      </c>
      <c r="E1838" s="210" t="s">
        <v>13828</v>
      </c>
      <c r="F1838" s="211" t="s">
        <v>13652</v>
      </c>
      <c r="G1838" s="212" t="s">
        <v>13632</v>
      </c>
      <c r="H1838" s="213">
        <v>1</v>
      </c>
      <c r="I1838" s="214"/>
      <c r="J1838" s="215">
        <f>ROUND(I1838*H1838,2)</f>
        <v>0</v>
      </c>
      <c r="K1838" s="211" t="s">
        <v>23</v>
      </c>
      <c r="L1838" s="62"/>
      <c r="M1838" s="216" t="s">
        <v>23</v>
      </c>
      <c r="N1838" s="217" t="s">
        <v>44</v>
      </c>
      <c r="O1838" s="43"/>
      <c r="P1838" s="218">
        <f>O1838*H1838</f>
        <v>0</v>
      </c>
      <c r="Q1838" s="218">
        <v>0</v>
      </c>
      <c r="R1838" s="218">
        <f>Q1838*H1838</f>
        <v>0</v>
      </c>
      <c r="S1838" s="218">
        <v>0</v>
      </c>
      <c r="T1838" s="219">
        <f>S1838*H1838</f>
        <v>0</v>
      </c>
      <c r="AR1838" s="25" t="s">
        <v>502</v>
      </c>
      <c r="AT1838" s="25" t="s">
        <v>498</v>
      </c>
      <c r="AU1838" s="25" t="s">
        <v>82</v>
      </c>
      <c r="AY1838" s="25" t="s">
        <v>492</v>
      </c>
      <c r="BE1838" s="220">
        <f>IF(N1838="základní",J1838,0)</f>
        <v>0</v>
      </c>
      <c r="BF1838" s="220">
        <f>IF(N1838="snížená",J1838,0)</f>
        <v>0</v>
      </c>
      <c r="BG1838" s="220">
        <f>IF(N1838="zákl. přenesená",J1838,0)</f>
        <v>0</v>
      </c>
      <c r="BH1838" s="220">
        <f>IF(N1838="sníž. přenesená",J1838,0)</f>
        <v>0</v>
      </c>
      <c r="BI1838" s="220">
        <f>IF(N1838="nulová",J1838,0)</f>
        <v>0</v>
      </c>
      <c r="BJ1838" s="25" t="s">
        <v>80</v>
      </c>
      <c r="BK1838" s="220">
        <f>ROUND(I1838*H1838,2)</f>
        <v>0</v>
      </c>
      <c r="BL1838" s="25" t="s">
        <v>502</v>
      </c>
      <c r="BM1838" s="25" t="s">
        <v>7422</v>
      </c>
    </row>
    <row r="1839" spans="2:65" s="1" customFormat="1">
      <c r="B1839" s="42"/>
      <c r="C1839" s="64"/>
      <c r="D1839" s="221" t="s">
        <v>506</v>
      </c>
      <c r="E1839" s="64"/>
      <c r="F1839" s="222" t="s">
        <v>13652</v>
      </c>
      <c r="G1839" s="64"/>
      <c r="H1839" s="64"/>
      <c r="I1839" s="177"/>
      <c r="J1839" s="64"/>
      <c r="K1839" s="64"/>
      <c r="L1839" s="62"/>
      <c r="M1839" s="223"/>
      <c r="N1839" s="43"/>
      <c r="O1839" s="43"/>
      <c r="P1839" s="43"/>
      <c r="Q1839" s="43"/>
      <c r="R1839" s="43"/>
      <c r="S1839" s="43"/>
      <c r="T1839" s="79"/>
      <c r="AT1839" s="25" t="s">
        <v>506</v>
      </c>
      <c r="AU1839" s="25" t="s">
        <v>82</v>
      </c>
    </row>
    <row r="1840" spans="2:65" s="1" customFormat="1" ht="36">
      <c r="B1840" s="42"/>
      <c r="C1840" s="64"/>
      <c r="D1840" s="227" t="s">
        <v>2254</v>
      </c>
      <c r="E1840" s="64"/>
      <c r="F1840" s="273" t="s">
        <v>13829</v>
      </c>
      <c r="G1840" s="64"/>
      <c r="H1840" s="64"/>
      <c r="I1840" s="177"/>
      <c r="J1840" s="64"/>
      <c r="K1840" s="64"/>
      <c r="L1840" s="62"/>
      <c r="M1840" s="223"/>
      <c r="N1840" s="43"/>
      <c r="O1840" s="43"/>
      <c r="P1840" s="43"/>
      <c r="Q1840" s="43"/>
      <c r="R1840" s="43"/>
      <c r="S1840" s="43"/>
      <c r="T1840" s="79"/>
      <c r="AT1840" s="25" t="s">
        <v>2254</v>
      </c>
      <c r="AU1840" s="25" t="s">
        <v>82</v>
      </c>
    </row>
    <row r="1841" spans="2:65" s="1" customFormat="1" ht="16.5" customHeight="1">
      <c r="B1841" s="42"/>
      <c r="C1841" s="209" t="s">
        <v>4567</v>
      </c>
      <c r="D1841" s="209" t="s">
        <v>498</v>
      </c>
      <c r="E1841" s="210" t="s">
        <v>13712</v>
      </c>
      <c r="F1841" s="211" t="s">
        <v>13652</v>
      </c>
      <c r="G1841" s="212" t="s">
        <v>13632</v>
      </c>
      <c r="H1841" s="213">
        <v>1</v>
      </c>
      <c r="I1841" s="214"/>
      <c r="J1841" s="215">
        <f>ROUND(I1841*H1841,2)</f>
        <v>0</v>
      </c>
      <c r="K1841" s="211" t="s">
        <v>23</v>
      </c>
      <c r="L1841" s="62"/>
      <c r="M1841" s="216" t="s">
        <v>23</v>
      </c>
      <c r="N1841" s="217" t="s">
        <v>44</v>
      </c>
      <c r="O1841" s="43"/>
      <c r="P1841" s="218">
        <f>O1841*H1841</f>
        <v>0</v>
      </c>
      <c r="Q1841" s="218">
        <v>0</v>
      </c>
      <c r="R1841" s="218">
        <f>Q1841*H1841</f>
        <v>0</v>
      </c>
      <c r="S1841" s="218">
        <v>0</v>
      </c>
      <c r="T1841" s="219">
        <f>S1841*H1841</f>
        <v>0</v>
      </c>
      <c r="AR1841" s="25" t="s">
        <v>502</v>
      </c>
      <c r="AT1841" s="25" t="s">
        <v>498</v>
      </c>
      <c r="AU1841" s="25" t="s">
        <v>82</v>
      </c>
      <c r="AY1841" s="25" t="s">
        <v>492</v>
      </c>
      <c r="BE1841" s="220">
        <f>IF(N1841="základní",J1841,0)</f>
        <v>0</v>
      </c>
      <c r="BF1841" s="220">
        <f>IF(N1841="snížená",J1841,0)</f>
        <v>0</v>
      </c>
      <c r="BG1841" s="220">
        <f>IF(N1841="zákl. přenesená",J1841,0)</f>
        <v>0</v>
      </c>
      <c r="BH1841" s="220">
        <f>IF(N1841="sníž. přenesená",J1841,0)</f>
        <v>0</v>
      </c>
      <c r="BI1841" s="220">
        <f>IF(N1841="nulová",J1841,0)</f>
        <v>0</v>
      </c>
      <c r="BJ1841" s="25" t="s">
        <v>80</v>
      </c>
      <c r="BK1841" s="220">
        <f>ROUND(I1841*H1841,2)</f>
        <v>0</v>
      </c>
      <c r="BL1841" s="25" t="s">
        <v>502</v>
      </c>
      <c r="BM1841" s="25" t="s">
        <v>7430</v>
      </c>
    </row>
    <row r="1842" spans="2:65" s="1" customFormat="1">
      <c r="B1842" s="42"/>
      <c r="C1842" s="64"/>
      <c r="D1842" s="221" t="s">
        <v>506</v>
      </c>
      <c r="E1842" s="64"/>
      <c r="F1842" s="222" t="s">
        <v>13652</v>
      </c>
      <c r="G1842" s="64"/>
      <c r="H1842" s="64"/>
      <c r="I1842" s="177"/>
      <c r="J1842" s="64"/>
      <c r="K1842" s="64"/>
      <c r="L1842" s="62"/>
      <c r="M1842" s="223"/>
      <c r="N1842" s="43"/>
      <c r="O1842" s="43"/>
      <c r="P1842" s="43"/>
      <c r="Q1842" s="43"/>
      <c r="R1842" s="43"/>
      <c r="S1842" s="43"/>
      <c r="T1842" s="79"/>
      <c r="AT1842" s="25" t="s">
        <v>506</v>
      </c>
      <c r="AU1842" s="25" t="s">
        <v>82</v>
      </c>
    </row>
    <row r="1843" spans="2:65" s="1" customFormat="1" ht="24">
      <c r="B1843" s="42"/>
      <c r="C1843" s="64"/>
      <c r="D1843" s="227" t="s">
        <v>2254</v>
      </c>
      <c r="E1843" s="64"/>
      <c r="F1843" s="273" t="s">
        <v>13661</v>
      </c>
      <c r="G1843" s="64"/>
      <c r="H1843" s="64"/>
      <c r="I1843" s="177"/>
      <c r="J1843" s="64"/>
      <c r="K1843" s="64"/>
      <c r="L1843" s="62"/>
      <c r="M1843" s="223"/>
      <c r="N1843" s="43"/>
      <c r="O1843" s="43"/>
      <c r="P1843" s="43"/>
      <c r="Q1843" s="43"/>
      <c r="R1843" s="43"/>
      <c r="S1843" s="43"/>
      <c r="T1843" s="79"/>
      <c r="AT1843" s="25" t="s">
        <v>2254</v>
      </c>
      <c r="AU1843" s="25" t="s">
        <v>82</v>
      </c>
    </row>
    <row r="1844" spans="2:65" s="1" customFormat="1" ht="16.5" customHeight="1">
      <c r="B1844" s="42"/>
      <c r="C1844" s="209" t="s">
        <v>4572</v>
      </c>
      <c r="D1844" s="209" t="s">
        <v>498</v>
      </c>
      <c r="E1844" s="210" t="s">
        <v>13830</v>
      </c>
      <c r="F1844" s="211" t="s">
        <v>13652</v>
      </c>
      <c r="G1844" s="212" t="s">
        <v>13632</v>
      </c>
      <c r="H1844" s="213">
        <v>1</v>
      </c>
      <c r="I1844" s="214"/>
      <c r="J1844" s="215">
        <f>ROUND(I1844*H1844,2)</f>
        <v>0</v>
      </c>
      <c r="K1844" s="211" t="s">
        <v>23</v>
      </c>
      <c r="L1844" s="62"/>
      <c r="M1844" s="216" t="s">
        <v>23</v>
      </c>
      <c r="N1844" s="217" t="s">
        <v>44</v>
      </c>
      <c r="O1844" s="43"/>
      <c r="P1844" s="218">
        <f>O1844*H1844</f>
        <v>0</v>
      </c>
      <c r="Q1844" s="218">
        <v>0</v>
      </c>
      <c r="R1844" s="218">
        <f>Q1844*H1844</f>
        <v>0</v>
      </c>
      <c r="S1844" s="218">
        <v>0</v>
      </c>
      <c r="T1844" s="219">
        <f>S1844*H1844</f>
        <v>0</v>
      </c>
      <c r="AR1844" s="25" t="s">
        <v>502</v>
      </c>
      <c r="AT1844" s="25" t="s">
        <v>498</v>
      </c>
      <c r="AU1844" s="25" t="s">
        <v>82</v>
      </c>
      <c r="AY1844" s="25" t="s">
        <v>492</v>
      </c>
      <c r="BE1844" s="220">
        <f>IF(N1844="základní",J1844,0)</f>
        <v>0</v>
      </c>
      <c r="BF1844" s="220">
        <f>IF(N1844="snížená",J1844,0)</f>
        <v>0</v>
      </c>
      <c r="BG1844" s="220">
        <f>IF(N1844="zákl. přenesená",J1844,0)</f>
        <v>0</v>
      </c>
      <c r="BH1844" s="220">
        <f>IF(N1844="sníž. přenesená",J1844,0)</f>
        <v>0</v>
      </c>
      <c r="BI1844" s="220">
        <f>IF(N1844="nulová",J1844,0)</f>
        <v>0</v>
      </c>
      <c r="BJ1844" s="25" t="s">
        <v>80</v>
      </c>
      <c r="BK1844" s="220">
        <f>ROUND(I1844*H1844,2)</f>
        <v>0</v>
      </c>
      <c r="BL1844" s="25" t="s">
        <v>502</v>
      </c>
      <c r="BM1844" s="25" t="s">
        <v>7439</v>
      </c>
    </row>
    <row r="1845" spans="2:65" s="1" customFormat="1">
      <c r="B1845" s="42"/>
      <c r="C1845" s="64"/>
      <c r="D1845" s="221" t="s">
        <v>506</v>
      </c>
      <c r="E1845" s="64"/>
      <c r="F1845" s="222" t="s">
        <v>13652</v>
      </c>
      <c r="G1845" s="64"/>
      <c r="H1845" s="64"/>
      <c r="I1845" s="177"/>
      <c r="J1845" s="64"/>
      <c r="K1845" s="64"/>
      <c r="L1845" s="62"/>
      <c r="M1845" s="223"/>
      <c r="N1845" s="43"/>
      <c r="O1845" s="43"/>
      <c r="P1845" s="43"/>
      <c r="Q1845" s="43"/>
      <c r="R1845" s="43"/>
      <c r="S1845" s="43"/>
      <c r="T1845" s="79"/>
      <c r="AT1845" s="25" t="s">
        <v>506</v>
      </c>
      <c r="AU1845" s="25" t="s">
        <v>82</v>
      </c>
    </row>
    <row r="1846" spans="2:65" s="1" customFormat="1" ht="60">
      <c r="B1846" s="42"/>
      <c r="C1846" s="64"/>
      <c r="D1846" s="227" t="s">
        <v>2254</v>
      </c>
      <c r="E1846" s="64"/>
      <c r="F1846" s="273" t="s">
        <v>13663</v>
      </c>
      <c r="G1846" s="64"/>
      <c r="H1846" s="64"/>
      <c r="I1846" s="177"/>
      <c r="J1846" s="64"/>
      <c r="K1846" s="64"/>
      <c r="L1846" s="62"/>
      <c r="M1846" s="223"/>
      <c r="N1846" s="43"/>
      <c r="O1846" s="43"/>
      <c r="P1846" s="43"/>
      <c r="Q1846" s="43"/>
      <c r="R1846" s="43"/>
      <c r="S1846" s="43"/>
      <c r="T1846" s="79"/>
      <c r="AT1846" s="25" t="s">
        <v>2254</v>
      </c>
      <c r="AU1846" s="25" t="s">
        <v>82</v>
      </c>
    </row>
    <row r="1847" spans="2:65" s="1" customFormat="1" ht="16.5" customHeight="1">
      <c r="B1847" s="42"/>
      <c r="C1847" s="209" t="s">
        <v>4577</v>
      </c>
      <c r="D1847" s="209" t="s">
        <v>498</v>
      </c>
      <c r="E1847" s="210" t="s">
        <v>13714</v>
      </c>
      <c r="F1847" s="211" t="s">
        <v>13652</v>
      </c>
      <c r="G1847" s="212" t="s">
        <v>13632</v>
      </c>
      <c r="H1847" s="213">
        <v>1</v>
      </c>
      <c r="I1847" s="214"/>
      <c r="J1847" s="215">
        <f>ROUND(I1847*H1847,2)</f>
        <v>0</v>
      </c>
      <c r="K1847" s="211" t="s">
        <v>23</v>
      </c>
      <c r="L1847" s="62"/>
      <c r="M1847" s="216" t="s">
        <v>23</v>
      </c>
      <c r="N1847" s="217" t="s">
        <v>44</v>
      </c>
      <c r="O1847" s="43"/>
      <c r="P1847" s="218">
        <f>O1847*H1847</f>
        <v>0</v>
      </c>
      <c r="Q1847" s="218">
        <v>0</v>
      </c>
      <c r="R1847" s="218">
        <f>Q1847*H1847</f>
        <v>0</v>
      </c>
      <c r="S1847" s="218">
        <v>0</v>
      </c>
      <c r="T1847" s="219">
        <f>S1847*H1847</f>
        <v>0</v>
      </c>
      <c r="AR1847" s="25" t="s">
        <v>502</v>
      </c>
      <c r="AT1847" s="25" t="s">
        <v>498</v>
      </c>
      <c r="AU1847" s="25" t="s">
        <v>82</v>
      </c>
      <c r="AY1847" s="25" t="s">
        <v>492</v>
      </c>
      <c r="BE1847" s="220">
        <f>IF(N1847="základní",J1847,0)</f>
        <v>0</v>
      </c>
      <c r="BF1847" s="220">
        <f>IF(N1847="snížená",J1847,0)</f>
        <v>0</v>
      </c>
      <c r="BG1847" s="220">
        <f>IF(N1847="zákl. přenesená",J1847,0)</f>
        <v>0</v>
      </c>
      <c r="BH1847" s="220">
        <f>IF(N1847="sníž. přenesená",J1847,0)</f>
        <v>0</v>
      </c>
      <c r="BI1847" s="220">
        <f>IF(N1847="nulová",J1847,0)</f>
        <v>0</v>
      </c>
      <c r="BJ1847" s="25" t="s">
        <v>80</v>
      </c>
      <c r="BK1847" s="220">
        <f>ROUND(I1847*H1847,2)</f>
        <v>0</v>
      </c>
      <c r="BL1847" s="25" t="s">
        <v>502</v>
      </c>
      <c r="BM1847" s="25" t="s">
        <v>10187</v>
      </c>
    </row>
    <row r="1848" spans="2:65" s="1" customFormat="1">
      <c r="B1848" s="42"/>
      <c r="C1848" s="64"/>
      <c r="D1848" s="221" t="s">
        <v>506</v>
      </c>
      <c r="E1848" s="64"/>
      <c r="F1848" s="222" t="s">
        <v>13652</v>
      </c>
      <c r="G1848" s="64"/>
      <c r="H1848" s="64"/>
      <c r="I1848" s="177"/>
      <c r="J1848" s="64"/>
      <c r="K1848" s="64"/>
      <c r="L1848" s="62"/>
      <c r="M1848" s="223"/>
      <c r="N1848" s="43"/>
      <c r="O1848" s="43"/>
      <c r="P1848" s="43"/>
      <c r="Q1848" s="43"/>
      <c r="R1848" s="43"/>
      <c r="S1848" s="43"/>
      <c r="T1848" s="79"/>
      <c r="AT1848" s="25" t="s">
        <v>506</v>
      </c>
      <c r="AU1848" s="25" t="s">
        <v>82</v>
      </c>
    </row>
    <row r="1849" spans="2:65" s="1" customFormat="1" ht="24">
      <c r="B1849" s="42"/>
      <c r="C1849" s="64"/>
      <c r="D1849" s="221" t="s">
        <v>2254</v>
      </c>
      <c r="E1849" s="64"/>
      <c r="F1849" s="224" t="s">
        <v>13665</v>
      </c>
      <c r="G1849" s="64"/>
      <c r="H1849" s="64"/>
      <c r="I1849" s="177"/>
      <c r="J1849" s="64"/>
      <c r="K1849" s="64"/>
      <c r="L1849" s="62"/>
      <c r="M1849" s="223"/>
      <c r="N1849" s="43"/>
      <c r="O1849" s="43"/>
      <c r="P1849" s="43"/>
      <c r="Q1849" s="43"/>
      <c r="R1849" s="43"/>
      <c r="S1849" s="43"/>
      <c r="T1849" s="79"/>
      <c r="AT1849" s="25" t="s">
        <v>2254</v>
      </c>
      <c r="AU1849" s="25" t="s">
        <v>82</v>
      </c>
    </row>
    <row r="1850" spans="2:65" s="11" customFormat="1" ht="29.85" customHeight="1">
      <c r="B1850" s="192"/>
      <c r="C1850" s="193"/>
      <c r="D1850" s="206" t="s">
        <v>72</v>
      </c>
      <c r="E1850" s="207" t="s">
        <v>5015</v>
      </c>
      <c r="F1850" s="207" t="s">
        <v>13832</v>
      </c>
      <c r="G1850" s="193"/>
      <c r="H1850" s="193"/>
      <c r="I1850" s="196"/>
      <c r="J1850" s="208">
        <f>BK1850</f>
        <v>0</v>
      </c>
      <c r="K1850" s="193"/>
      <c r="L1850" s="198"/>
      <c r="M1850" s="199"/>
      <c r="N1850" s="200"/>
      <c r="O1850" s="200"/>
      <c r="P1850" s="201">
        <f>SUM(P1851:P1922)</f>
        <v>0</v>
      </c>
      <c r="Q1850" s="200"/>
      <c r="R1850" s="201">
        <f>SUM(R1851:R1922)</f>
        <v>0</v>
      </c>
      <c r="S1850" s="200"/>
      <c r="T1850" s="202">
        <f>SUM(T1851:T1922)</f>
        <v>0</v>
      </c>
      <c r="AR1850" s="203" t="s">
        <v>80</v>
      </c>
      <c r="AT1850" s="204" t="s">
        <v>72</v>
      </c>
      <c r="AU1850" s="204" t="s">
        <v>80</v>
      </c>
      <c r="AY1850" s="203" t="s">
        <v>492</v>
      </c>
      <c r="BK1850" s="205">
        <f>SUM(BK1851:BK1922)</f>
        <v>0</v>
      </c>
    </row>
    <row r="1851" spans="2:65" s="1" customFormat="1" ht="16.5" customHeight="1">
      <c r="B1851" s="42"/>
      <c r="C1851" s="209" t="s">
        <v>4582</v>
      </c>
      <c r="D1851" s="209" t="s">
        <v>498</v>
      </c>
      <c r="E1851" s="210" t="s">
        <v>13806</v>
      </c>
      <c r="F1851" s="211" t="s">
        <v>13807</v>
      </c>
      <c r="G1851" s="212" t="s">
        <v>2537</v>
      </c>
      <c r="H1851" s="213">
        <v>1</v>
      </c>
      <c r="I1851" s="214"/>
      <c r="J1851" s="215">
        <f>ROUND(I1851*H1851,2)</f>
        <v>0</v>
      </c>
      <c r="K1851" s="211" t="s">
        <v>23</v>
      </c>
      <c r="L1851" s="62"/>
      <c r="M1851" s="216" t="s">
        <v>23</v>
      </c>
      <c r="N1851" s="217" t="s">
        <v>44</v>
      </c>
      <c r="O1851" s="43"/>
      <c r="P1851" s="218">
        <f>O1851*H1851</f>
        <v>0</v>
      </c>
      <c r="Q1851" s="218">
        <v>0</v>
      </c>
      <c r="R1851" s="218">
        <f>Q1851*H1851</f>
        <v>0</v>
      </c>
      <c r="S1851" s="218">
        <v>0</v>
      </c>
      <c r="T1851" s="219">
        <f>S1851*H1851</f>
        <v>0</v>
      </c>
      <c r="AR1851" s="25" t="s">
        <v>502</v>
      </c>
      <c r="AT1851" s="25" t="s">
        <v>498</v>
      </c>
      <c r="AU1851" s="25" t="s">
        <v>82</v>
      </c>
      <c r="AY1851" s="25" t="s">
        <v>492</v>
      </c>
      <c r="BE1851" s="220">
        <f>IF(N1851="základní",J1851,0)</f>
        <v>0</v>
      </c>
      <c r="BF1851" s="220">
        <f>IF(N1851="snížená",J1851,0)</f>
        <v>0</v>
      </c>
      <c r="BG1851" s="220">
        <f>IF(N1851="zákl. přenesená",J1851,0)</f>
        <v>0</v>
      </c>
      <c r="BH1851" s="220">
        <f>IF(N1851="sníž. přenesená",J1851,0)</f>
        <v>0</v>
      </c>
      <c r="BI1851" s="220">
        <f>IF(N1851="nulová",J1851,0)</f>
        <v>0</v>
      </c>
      <c r="BJ1851" s="25" t="s">
        <v>80</v>
      </c>
      <c r="BK1851" s="220">
        <f>ROUND(I1851*H1851,2)</f>
        <v>0</v>
      </c>
      <c r="BL1851" s="25" t="s">
        <v>502</v>
      </c>
      <c r="BM1851" s="25" t="s">
        <v>10188</v>
      </c>
    </row>
    <row r="1852" spans="2:65" s="1" customFormat="1">
      <c r="B1852" s="42"/>
      <c r="C1852" s="64"/>
      <c r="D1852" s="221" t="s">
        <v>506</v>
      </c>
      <c r="E1852" s="64"/>
      <c r="F1852" s="222" t="s">
        <v>13807</v>
      </c>
      <c r="G1852" s="64"/>
      <c r="H1852" s="64"/>
      <c r="I1852" s="177"/>
      <c r="J1852" s="64"/>
      <c r="K1852" s="64"/>
      <c r="L1852" s="62"/>
      <c r="M1852" s="223"/>
      <c r="N1852" s="43"/>
      <c r="O1852" s="43"/>
      <c r="P1852" s="43"/>
      <c r="Q1852" s="43"/>
      <c r="R1852" s="43"/>
      <c r="S1852" s="43"/>
      <c r="T1852" s="79"/>
      <c r="AT1852" s="25" t="s">
        <v>506</v>
      </c>
      <c r="AU1852" s="25" t="s">
        <v>82</v>
      </c>
    </row>
    <row r="1853" spans="2:65" s="1" customFormat="1" ht="144">
      <c r="B1853" s="42"/>
      <c r="C1853" s="64"/>
      <c r="D1853" s="227" t="s">
        <v>2254</v>
      </c>
      <c r="E1853" s="64"/>
      <c r="F1853" s="273" t="s">
        <v>13808</v>
      </c>
      <c r="G1853" s="64"/>
      <c r="H1853" s="64"/>
      <c r="I1853" s="177"/>
      <c r="J1853" s="64"/>
      <c r="K1853" s="64"/>
      <c r="L1853" s="62"/>
      <c r="M1853" s="223"/>
      <c r="N1853" s="43"/>
      <c r="O1853" s="43"/>
      <c r="P1853" s="43"/>
      <c r="Q1853" s="43"/>
      <c r="R1853" s="43"/>
      <c r="S1853" s="43"/>
      <c r="T1853" s="79"/>
      <c r="AT1853" s="25" t="s">
        <v>2254</v>
      </c>
      <c r="AU1853" s="25" t="s">
        <v>82</v>
      </c>
    </row>
    <row r="1854" spans="2:65" s="1" customFormat="1" ht="16.5" customHeight="1">
      <c r="B1854" s="42"/>
      <c r="C1854" s="209" t="s">
        <v>4587</v>
      </c>
      <c r="D1854" s="209" t="s">
        <v>498</v>
      </c>
      <c r="E1854" s="210" t="s">
        <v>13809</v>
      </c>
      <c r="F1854" s="211" t="s">
        <v>13810</v>
      </c>
      <c r="G1854" s="212" t="s">
        <v>2537</v>
      </c>
      <c r="H1854" s="213">
        <v>2</v>
      </c>
      <c r="I1854" s="214"/>
      <c r="J1854" s="215">
        <f>ROUND(I1854*H1854,2)</f>
        <v>0</v>
      </c>
      <c r="K1854" s="211" t="s">
        <v>23</v>
      </c>
      <c r="L1854" s="62"/>
      <c r="M1854" s="216" t="s">
        <v>23</v>
      </c>
      <c r="N1854" s="217" t="s">
        <v>44</v>
      </c>
      <c r="O1854" s="43"/>
      <c r="P1854" s="218">
        <f>O1854*H1854</f>
        <v>0</v>
      </c>
      <c r="Q1854" s="218">
        <v>0</v>
      </c>
      <c r="R1854" s="218">
        <f>Q1854*H1854</f>
        <v>0</v>
      </c>
      <c r="S1854" s="218">
        <v>0</v>
      </c>
      <c r="T1854" s="219">
        <f>S1854*H1854</f>
        <v>0</v>
      </c>
      <c r="AR1854" s="25" t="s">
        <v>502</v>
      </c>
      <c r="AT1854" s="25" t="s">
        <v>498</v>
      </c>
      <c r="AU1854" s="25" t="s">
        <v>82</v>
      </c>
      <c r="AY1854" s="25" t="s">
        <v>492</v>
      </c>
      <c r="BE1854" s="220">
        <f>IF(N1854="základní",J1854,0)</f>
        <v>0</v>
      </c>
      <c r="BF1854" s="220">
        <f>IF(N1854="snížená",J1854,0)</f>
        <v>0</v>
      </c>
      <c r="BG1854" s="220">
        <f>IF(N1854="zákl. přenesená",J1854,0)</f>
        <v>0</v>
      </c>
      <c r="BH1854" s="220">
        <f>IF(N1854="sníž. přenesená",J1854,0)</f>
        <v>0</v>
      </c>
      <c r="BI1854" s="220">
        <f>IF(N1854="nulová",J1854,0)</f>
        <v>0</v>
      </c>
      <c r="BJ1854" s="25" t="s">
        <v>80</v>
      </c>
      <c r="BK1854" s="220">
        <f>ROUND(I1854*H1854,2)</f>
        <v>0</v>
      </c>
      <c r="BL1854" s="25" t="s">
        <v>502</v>
      </c>
      <c r="BM1854" s="25" t="s">
        <v>10189</v>
      </c>
    </row>
    <row r="1855" spans="2:65" s="1" customFormat="1">
      <c r="B1855" s="42"/>
      <c r="C1855" s="64"/>
      <c r="D1855" s="221" t="s">
        <v>506</v>
      </c>
      <c r="E1855" s="64"/>
      <c r="F1855" s="222" t="s">
        <v>13810</v>
      </c>
      <c r="G1855" s="64"/>
      <c r="H1855" s="64"/>
      <c r="I1855" s="177"/>
      <c r="J1855" s="64"/>
      <c r="K1855" s="64"/>
      <c r="L1855" s="62"/>
      <c r="M1855" s="223"/>
      <c r="N1855" s="43"/>
      <c r="O1855" s="43"/>
      <c r="P1855" s="43"/>
      <c r="Q1855" s="43"/>
      <c r="R1855" s="43"/>
      <c r="S1855" s="43"/>
      <c r="T1855" s="79"/>
      <c r="AT1855" s="25" t="s">
        <v>506</v>
      </c>
      <c r="AU1855" s="25" t="s">
        <v>82</v>
      </c>
    </row>
    <row r="1856" spans="2:65" s="1" customFormat="1" ht="24">
      <c r="B1856" s="42"/>
      <c r="C1856" s="64"/>
      <c r="D1856" s="227" t="s">
        <v>2254</v>
      </c>
      <c r="E1856" s="64"/>
      <c r="F1856" s="273" t="s">
        <v>13722</v>
      </c>
      <c r="G1856" s="64"/>
      <c r="H1856" s="64"/>
      <c r="I1856" s="177"/>
      <c r="J1856" s="64"/>
      <c r="K1856" s="64"/>
      <c r="L1856" s="62"/>
      <c r="M1856" s="223"/>
      <c r="N1856" s="43"/>
      <c r="O1856" s="43"/>
      <c r="P1856" s="43"/>
      <c r="Q1856" s="43"/>
      <c r="R1856" s="43"/>
      <c r="S1856" s="43"/>
      <c r="T1856" s="79"/>
      <c r="AT1856" s="25" t="s">
        <v>2254</v>
      </c>
      <c r="AU1856" s="25" t="s">
        <v>82</v>
      </c>
    </row>
    <row r="1857" spans="2:65" s="1" customFormat="1" ht="16.5" customHeight="1">
      <c r="B1857" s="42"/>
      <c r="C1857" s="209" t="s">
        <v>4592</v>
      </c>
      <c r="D1857" s="209" t="s">
        <v>498</v>
      </c>
      <c r="E1857" s="210" t="s">
        <v>13811</v>
      </c>
      <c r="F1857" s="211" t="s">
        <v>13812</v>
      </c>
      <c r="G1857" s="212" t="s">
        <v>2537</v>
      </c>
      <c r="H1857" s="213">
        <v>1</v>
      </c>
      <c r="I1857" s="214"/>
      <c r="J1857" s="215">
        <f>ROUND(I1857*H1857,2)</f>
        <v>0</v>
      </c>
      <c r="K1857" s="211" t="s">
        <v>23</v>
      </c>
      <c r="L1857" s="62"/>
      <c r="M1857" s="216" t="s">
        <v>23</v>
      </c>
      <c r="N1857" s="217" t="s">
        <v>44</v>
      </c>
      <c r="O1857" s="43"/>
      <c r="P1857" s="218">
        <f>O1857*H1857</f>
        <v>0</v>
      </c>
      <c r="Q1857" s="218">
        <v>0</v>
      </c>
      <c r="R1857" s="218">
        <f>Q1857*H1857</f>
        <v>0</v>
      </c>
      <c r="S1857" s="218">
        <v>0</v>
      </c>
      <c r="T1857" s="219">
        <f>S1857*H1857</f>
        <v>0</v>
      </c>
      <c r="AR1857" s="25" t="s">
        <v>502</v>
      </c>
      <c r="AT1857" s="25" t="s">
        <v>498</v>
      </c>
      <c r="AU1857" s="25" t="s">
        <v>82</v>
      </c>
      <c r="AY1857" s="25" t="s">
        <v>492</v>
      </c>
      <c r="BE1857" s="220">
        <f>IF(N1857="základní",J1857,0)</f>
        <v>0</v>
      </c>
      <c r="BF1857" s="220">
        <f>IF(N1857="snížená",J1857,0)</f>
        <v>0</v>
      </c>
      <c r="BG1857" s="220">
        <f>IF(N1857="zákl. přenesená",J1857,0)</f>
        <v>0</v>
      </c>
      <c r="BH1857" s="220">
        <f>IF(N1857="sníž. přenesená",J1857,0)</f>
        <v>0</v>
      </c>
      <c r="BI1857" s="220">
        <f>IF(N1857="nulová",J1857,0)</f>
        <v>0</v>
      </c>
      <c r="BJ1857" s="25" t="s">
        <v>80</v>
      </c>
      <c r="BK1857" s="220">
        <f>ROUND(I1857*H1857,2)</f>
        <v>0</v>
      </c>
      <c r="BL1857" s="25" t="s">
        <v>502</v>
      </c>
      <c r="BM1857" s="25" t="s">
        <v>10190</v>
      </c>
    </row>
    <row r="1858" spans="2:65" s="1" customFormat="1">
      <c r="B1858" s="42"/>
      <c r="C1858" s="64"/>
      <c r="D1858" s="221" t="s">
        <v>506</v>
      </c>
      <c r="E1858" s="64"/>
      <c r="F1858" s="222" t="s">
        <v>13812</v>
      </c>
      <c r="G1858" s="64"/>
      <c r="H1858" s="64"/>
      <c r="I1858" s="177"/>
      <c r="J1858" s="64"/>
      <c r="K1858" s="64"/>
      <c r="L1858" s="62"/>
      <c r="M1858" s="223"/>
      <c r="N1858" s="43"/>
      <c r="O1858" s="43"/>
      <c r="P1858" s="43"/>
      <c r="Q1858" s="43"/>
      <c r="R1858" s="43"/>
      <c r="S1858" s="43"/>
      <c r="T1858" s="79"/>
      <c r="AT1858" s="25" t="s">
        <v>506</v>
      </c>
      <c r="AU1858" s="25" t="s">
        <v>82</v>
      </c>
    </row>
    <row r="1859" spans="2:65" s="1" customFormat="1" ht="84">
      <c r="B1859" s="42"/>
      <c r="C1859" s="64"/>
      <c r="D1859" s="227" t="s">
        <v>2254</v>
      </c>
      <c r="E1859" s="64"/>
      <c r="F1859" s="273" t="s">
        <v>13813</v>
      </c>
      <c r="G1859" s="64"/>
      <c r="H1859" s="64"/>
      <c r="I1859" s="177"/>
      <c r="J1859" s="64"/>
      <c r="K1859" s="64"/>
      <c r="L1859" s="62"/>
      <c r="M1859" s="223"/>
      <c r="N1859" s="43"/>
      <c r="O1859" s="43"/>
      <c r="P1859" s="43"/>
      <c r="Q1859" s="43"/>
      <c r="R1859" s="43"/>
      <c r="S1859" s="43"/>
      <c r="T1859" s="79"/>
      <c r="AT1859" s="25" t="s">
        <v>2254</v>
      </c>
      <c r="AU1859" s="25" t="s">
        <v>82</v>
      </c>
    </row>
    <row r="1860" spans="2:65" s="1" customFormat="1" ht="16.5" customHeight="1">
      <c r="B1860" s="42"/>
      <c r="C1860" s="209" t="s">
        <v>4597</v>
      </c>
      <c r="D1860" s="209" t="s">
        <v>498</v>
      </c>
      <c r="E1860" s="210" t="s">
        <v>13814</v>
      </c>
      <c r="F1860" s="211" t="s">
        <v>13815</v>
      </c>
      <c r="G1860" s="212" t="s">
        <v>2537</v>
      </c>
      <c r="H1860" s="213">
        <v>1</v>
      </c>
      <c r="I1860" s="214"/>
      <c r="J1860" s="215">
        <f>ROUND(I1860*H1860,2)</f>
        <v>0</v>
      </c>
      <c r="K1860" s="211" t="s">
        <v>23</v>
      </c>
      <c r="L1860" s="62"/>
      <c r="M1860" s="216" t="s">
        <v>23</v>
      </c>
      <c r="N1860" s="217" t="s">
        <v>44</v>
      </c>
      <c r="O1860" s="43"/>
      <c r="P1860" s="218">
        <f>O1860*H1860</f>
        <v>0</v>
      </c>
      <c r="Q1860" s="218">
        <v>0</v>
      </c>
      <c r="R1860" s="218">
        <f>Q1860*H1860</f>
        <v>0</v>
      </c>
      <c r="S1860" s="218">
        <v>0</v>
      </c>
      <c r="T1860" s="219">
        <f>S1860*H1860</f>
        <v>0</v>
      </c>
      <c r="AR1860" s="25" t="s">
        <v>502</v>
      </c>
      <c r="AT1860" s="25" t="s">
        <v>498</v>
      </c>
      <c r="AU1860" s="25" t="s">
        <v>82</v>
      </c>
      <c r="AY1860" s="25" t="s">
        <v>492</v>
      </c>
      <c r="BE1860" s="220">
        <f>IF(N1860="základní",J1860,0)</f>
        <v>0</v>
      </c>
      <c r="BF1860" s="220">
        <f>IF(N1860="snížená",J1860,0)</f>
        <v>0</v>
      </c>
      <c r="BG1860" s="220">
        <f>IF(N1860="zákl. přenesená",J1860,0)</f>
        <v>0</v>
      </c>
      <c r="BH1860" s="220">
        <f>IF(N1860="sníž. přenesená",J1860,0)</f>
        <v>0</v>
      </c>
      <c r="BI1860" s="220">
        <f>IF(N1860="nulová",J1860,0)</f>
        <v>0</v>
      </c>
      <c r="BJ1860" s="25" t="s">
        <v>80</v>
      </c>
      <c r="BK1860" s="220">
        <f>ROUND(I1860*H1860,2)</f>
        <v>0</v>
      </c>
      <c r="BL1860" s="25" t="s">
        <v>502</v>
      </c>
      <c r="BM1860" s="25" t="s">
        <v>10191</v>
      </c>
    </row>
    <row r="1861" spans="2:65" s="1" customFormat="1">
      <c r="B1861" s="42"/>
      <c r="C1861" s="64"/>
      <c r="D1861" s="221" t="s">
        <v>506</v>
      </c>
      <c r="E1861" s="64"/>
      <c r="F1861" s="222" t="s">
        <v>13815</v>
      </c>
      <c r="G1861" s="64"/>
      <c r="H1861" s="64"/>
      <c r="I1861" s="177"/>
      <c r="J1861" s="64"/>
      <c r="K1861" s="64"/>
      <c r="L1861" s="62"/>
      <c r="M1861" s="223"/>
      <c r="N1861" s="43"/>
      <c r="O1861" s="43"/>
      <c r="P1861" s="43"/>
      <c r="Q1861" s="43"/>
      <c r="R1861" s="43"/>
      <c r="S1861" s="43"/>
      <c r="T1861" s="79"/>
      <c r="AT1861" s="25" t="s">
        <v>506</v>
      </c>
      <c r="AU1861" s="25" t="s">
        <v>82</v>
      </c>
    </row>
    <row r="1862" spans="2:65" s="1" customFormat="1" ht="24">
      <c r="B1862" s="42"/>
      <c r="C1862" s="64"/>
      <c r="D1862" s="227" t="s">
        <v>2254</v>
      </c>
      <c r="E1862" s="64"/>
      <c r="F1862" s="273" t="s">
        <v>13816</v>
      </c>
      <c r="G1862" s="64"/>
      <c r="H1862" s="64"/>
      <c r="I1862" s="177"/>
      <c r="J1862" s="64"/>
      <c r="K1862" s="64"/>
      <c r="L1862" s="62"/>
      <c r="M1862" s="223"/>
      <c r="N1862" s="43"/>
      <c r="O1862" s="43"/>
      <c r="P1862" s="43"/>
      <c r="Q1862" s="43"/>
      <c r="R1862" s="43"/>
      <c r="S1862" s="43"/>
      <c r="T1862" s="79"/>
      <c r="AT1862" s="25" t="s">
        <v>2254</v>
      </c>
      <c r="AU1862" s="25" t="s">
        <v>82</v>
      </c>
    </row>
    <row r="1863" spans="2:65" s="1" customFormat="1" ht="16.5" customHeight="1">
      <c r="B1863" s="42"/>
      <c r="C1863" s="209" t="s">
        <v>4602</v>
      </c>
      <c r="D1863" s="209" t="s">
        <v>498</v>
      </c>
      <c r="E1863" s="210" t="s">
        <v>13817</v>
      </c>
      <c r="F1863" s="211" t="s">
        <v>13818</v>
      </c>
      <c r="G1863" s="212" t="s">
        <v>2537</v>
      </c>
      <c r="H1863" s="213">
        <v>1</v>
      </c>
      <c r="I1863" s="214"/>
      <c r="J1863" s="215">
        <f>ROUND(I1863*H1863,2)</f>
        <v>0</v>
      </c>
      <c r="K1863" s="211" t="s">
        <v>23</v>
      </c>
      <c r="L1863" s="62"/>
      <c r="M1863" s="216" t="s">
        <v>23</v>
      </c>
      <c r="N1863" s="217" t="s">
        <v>44</v>
      </c>
      <c r="O1863" s="43"/>
      <c r="P1863" s="218">
        <f>O1863*H1863</f>
        <v>0</v>
      </c>
      <c r="Q1863" s="218">
        <v>0</v>
      </c>
      <c r="R1863" s="218">
        <f>Q1863*H1863</f>
        <v>0</v>
      </c>
      <c r="S1863" s="218">
        <v>0</v>
      </c>
      <c r="T1863" s="219">
        <f>S1863*H1863</f>
        <v>0</v>
      </c>
      <c r="AR1863" s="25" t="s">
        <v>502</v>
      </c>
      <c r="AT1863" s="25" t="s">
        <v>498</v>
      </c>
      <c r="AU1863" s="25" t="s">
        <v>82</v>
      </c>
      <c r="AY1863" s="25" t="s">
        <v>492</v>
      </c>
      <c r="BE1863" s="220">
        <f>IF(N1863="základní",J1863,0)</f>
        <v>0</v>
      </c>
      <c r="BF1863" s="220">
        <f>IF(N1863="snížená",J1863,0)</f>
        <v>0</v>
      </c>
      <c r="BG1863" s="220">
        <f>IF(N1863="zákl. přenesená",J1863,0)</f>
        <v>0</v>
      </c>
      <c r="BH1863" s="220">
        <f>IF(N1863="sníž. přenesená",J1863,0)</f>
        <v>0</v>
      </c>
      <c r="BI1863" s="220">
        <f>IF(N1863="nulová",J1863,0)</f>
        <v>0</v>
      </c>
      <c r="BJ1863" s="25" t="s">
        <v>80</v>
      </c>
      <c r="BK1863" s="220">
        <f>ROUND(I1863*H1863,2)</f>
        <v>0</v>
      </c>
      <c r="BL1863" s="25" t="s">
        <v>502</v>
      </c>
      <c r="BM1863" s="25" t="s">
        <v>10192</v>
      </c>
    </row>
    <row r="1864" spans="2:65" s="1" customFormat="1">
      <c r="B1864" s="42"/>
      <c r="C1864" s="64"/>
      <c r="D1864" s="221" t="s">
        <v>506</v>
      </c>
      <c r="E1864" s="64"/>
      <c r="F1864" s="222" t="s">
        <v>13818</v>
      </c>
      <c r="G1864" s="64"/>
      <c r="H1864" s="64"/>
      <c r="I1864" s="177"/>
      <c r="J1864" s="64"/>
      <c r="K1864" s="64"/>
      <c r="L1864" s="62"/>
      <c r="M1864" s="223"/>
      <c r="N1864" s="43"/>
      <c r="O1864" s="43"/>
      <c r="P1864" s="43"/>
      <c r="Q1864" s="43"/>
      <c r="R1864" s="43"/>
      <c r="S1864" s="43"/>
      <c r="T1864" s="79"/>
      <c r="AT1864" s="25" t="s">
        <v>506</v>
      </c>
      <c r="AU1864" s="25" t="s">
        <v>82</v>
      </c>
    </row>
    <row r="1865" spans="2:65" s="1" customFormat="1" ht="24">
      <c r="B1865" s="42"/>
      <c r="C1865" s="64"/>
      <c r="D1865" s="227" t="s">
        <v>2254</v>
      </c>
      <c r="E1865" s="64"/>
      <c r="F1865" s="273" t="s">
        <v>13819</v>
      </c>
      <c r="G1865" s="64"/>
      <c r="H1865" s="64"/>
      <c r="I1865" s="177"/>
      <c r="J1865" s="64"/>
      <c r="K1865" s="64"/>
      <c r="L1865" s="62"/>
      <c r="M1865" s="223"/>
      <c r="N1865" s="43"/>
      <c r="O1865" s="43"/>
      <c r="P1865" s="43"/>
      <c r="Q1865" s="43"/>
      <c r="R1865" s="43"/>
      <c r="S1865" s="43"/>
      <c r="T1865" s="79"/>
      <c r="AT1865" s="25" t="s">
        <v>2254</v>
      </c>
      <c r="AU1865" s="25" t="s">
        <v>82</v>
      </c>
    </row>
    <row r="1866" spans="2:65" s="1" customFormat="1" ht="16.5" customHeight="1">
      <c r="B1866" s="42"/>
      <c r="C1866" s="209" t="s">
        <v>4607</v>
      </c>
      <c r="D1866" s="209" t="s">
        <v>498</v>
      </c>
      <c r="E1866" s="210" t="s">
        <v>13627</v>
      </c>
      <c r="F1866" s="211" t="s">
        <v>13628</v>
      </c>
      <c r="G1866" s="212" t="s">
        <v>2537</v>
      </c>
      <c r="H1866" s="213">
        <v>1</v>
      </c>
      <c r="I1866" s="214"/>
      <c r="J1866" s="215">
        <f>ROUND(I1866*H1866,2)</f>
        <v>0</v>
      </c>
      <c r="K1866" s="211" t="s">
        <v>23</v>
      </c>
      <c r="L1866" s="62"/>
      <c r="M1866" s="216" t="s">
        <v>23</v>
      </c>
      <c r="N1866" s="217" t="s">
        <v>44</v>
      </c>
      <c r="O1866" s="43"/>
      <c r="P1866" s="218">
        <f>O1866*H1866</f>
        <v>0</v>
      </c>
      <c r="Q1866" s="218">
        <v>0</v>
      </c>
      <c r="R1866" s="218">
        <f>Q1866*H1866</f>
        <v>0</v>
      </c>
      <c r="S1866" s="218">
        <v>0</v>
      </c>
      <c r="T1866" s="219">
        <f>S1866*H1866</f>
        <v>0</v>
      </c>
      <c r="AR1866" s="25" t="s">
        <v>502</v>
      </c>
      <c r="AT1866" s="25" t="s">
        <v>498</v>
      </c>
      <c r="AU1866" s="25" t="s">
        <v>82</v>
      </c>
      <c r="AY1866" s="25" t="s">
        <v>492</v>
      </c>
      <c r="BE1866" s="220">
        <f>IF(N1866="základní",J1866,0)</f>
        <v>0</v>
      </c>
      <c r="BF1866" s="220">
        <f>IF(N1866="snížená",J1866,0)</f>
        <v>0</v>
      </c>
      <c r="BG1866" s="220">
        <f>IF(N1866="zákl. přenesená",J1866,0)</f>
        <v>0</v>
      </c>
      <c r="BH1866" s="220">
        <f>IF(N1866="sníž. přenesená",J1866,0)</f>
        <v>0</v>
      </c>
      <c r="BI1866" s="220">
        <f>IF(N1866="nulová",J1866,0)</f>
        <v>0</v>
      </c>
      <c r="BJ1866" s="25" t="s">
        <v>80</v>
      </c>
      <c r="BK1866" s="220">
        <f>ROUND(I1866*H1866,2)</f>
        <v>0</v>
      </c>
      <c r="BL1866" s="25" t="s">
        <v>502</v>
      </c>
      <c r="BM1866" s="25" t="s">
        <v>10193</v>
      </c>
    </row>
    <row r="1867" spans="2:65" s="1" customFormat="1">
      <c r="B1867" s="42"/>
      <c r="C1867" s="64"/>
      <c r="D1867" s="221" t="s">
        <v>506</v>
      </c>
      <c r="E1867" s="64"/>
      <c r="F1867" s="222" t="s">
        <v>13628</v>
      </c>
      <c r="G1867" s="64"/>
      <c r="H1867" s="64"/>
      <c r="I1867" s="177"/>
      <c r="J1867" s="64"/>
      <c r="K1867" s="64"/>
      <c r="L1867" s="62"/>
      <c r="M1867" s="223"/>
      <c r="N1867" s="43"/>
      <c r="O1867" s="43"/>
      <c r="P1867" s="43"/>
      <c r="Q1867" s="43"/>
      <c r="R1867" s="43"/>
      <c r="S1867" s="43"/>
      <c r="T1867" s="79"/>
      <c r="AT1867" s="25" t="s">
        <v>506</v>
      </c>
      <c r="AU1867" s="25" t="s">
        <v>82</v>
      </c>
    </row>
    <row r="1868" spans="2:65" s="1" customFormat="1" ht="60">
      <c r="B1868" s="42"/>
      <c r="C1868" s="64"/>
      <c r="D1868" s="227" t="s">
        <v>2254</v>
      </c>
      <c r="E1868" s="64"/>
      <c r="F1868" s="273" t="s">
        <v>13629</v>
      </c>
      <c r="G1868" s="64"/>
      <c r="H1868" s="64"/>
      <c r="I1868" s="177"/>
      <c r="J1868" s="64"/>
      <c r="K1868" s="64"/>
      <c r="L1868" s="62"/>
      <c r="M1868" s="223"/>
      <c r="N1868" s="43"/>
      <c r="O1868" s="43"/>
      <c r="P1868" s="43"/>
      <c r="Q1868" s="43"/>
      <c r="R1868" s="43"/>
      <c r="S1868" s="43"/>
      <c r="T1868" s="79"/>
      <c r="AT1868" s="25" t="s">
        <v>2254</v>
      </c>
      <c r="AU1868" s="25" t="s">
        <v>82</v>
      </c>
    </row>
    <row r="1869" spans="2:65" s="1" customFormat="1" ht="16.5" customHeight="1">
      <c r="B1869" s="42"/>
      <c r="C1869" s="209" t="s">
        <v>4612</v>
      </c>
      <c r="D1869" s="209" t="s">
        <v>498</v>
      </c>
      <c r="E1869" s="210" t="s">
        <v>13630</v>
      </c>
      <c r="F1869" s="211" t="s">
        <v>13631</v>
      </c>
      <c r="G1869" s="212" t="s">
        <v>13632</v>
      </c>
      <c r="H1869" s="213">
        <v>1</v>
      </c>
      <c r="I1869" s="214"/>
      <c r="J1869" s="215">
        <f>ROUND(I1869*H1869,2)</f>
        <v>0</v>
      </c>
      <c r="K1869" s="211" t="s">
        <v>23</v>
      </c>
      <c r="L1869" s="62"/>
      <c r="M1869" s="216" t="s">
        <v>23</v>
      </c>
      <c r="N1869" s="217" t="s">
        <v>44</v>
      </c>
      <c r="O1869" s="43"/>
      <c r="P1869" s="218">
        <f>O1869*H1869</f>
        <v>0</v>
      </c>
      <c r="Q1869" s="218">
        <v>0</v>
      </c>
      <c r="R1869" s="218">
        <f>Q1869*H1869</f>
        <v>0</v>
      </c>
      <c r="S1869" s="218">
        <v>0</v>
      </c>
      <c r="T1869" s="219">
        <f>S1869*H1869</f>
        <v>0</v>
      </c>
      <c r="AR1869" s="25" t="s">
        <v>502</v>
      </c>
      <c r="AT1869" s="25" t="s">
        <v>498</v>
      </c>
      <c r="AU1869" s="25" t="s">
        <v>82</v>
      </c>
      <c r="AY1869" s="25" t="s">
        <v>492</v>
      </c>
      <c r="BE1869" s="220">
        <f>IF(N1869="základní",J1869,0)</f>
        <v>0</v>
      </c>
      <c r="BF1869" s="220">
        <f>IF(N1869="snížená",J1869,0)</f>
        <v>0</v>
      </c>
      <c r="BG1869" s="220">
        <f>IF(N1869="zákl. přenesená",J1869,0)</f>
        <v>0</v>
      </c>
      <c r="BH1869" s="220">
        <f>IF(N1869="sníž. přenesená",J1869,0)</f>
        <v>0</v>
      </c>
      <c r="BI1869" s="220">
        <f>IF(N1869="nulová",J1869,0)</f>
        <v>0</v>
      </c>
      <c r="BJ1869" s="25" t="s">
        <v>80</v>
      </c>
      <c r="BK1869" s="220">
        <f>ROUND(I1869*H1869,2)</f>
        <v>0</v>
      </c>
      <c r="BL1869" s="25" t="s">
        <v>502</v>
      </c>
      <c r="BM1869" s="25" t="s">
        <v>10194</v>
      </c>
    </row>
    <row r="1870" spans="2:65" s="1" customFormat="1">
      <c r="B1870" s="42"/>
      <c r="C1870" s="64"/>
      <c r="D1870" s="221" t="s">
        <v>506</v>
      </c>
      <c r="E1870" s="64"/>
      <c r="F1870" s="222" t="s">
        <v>13631</v>
      </c>
      <c r="G1870" s="64"/>
      <c r="H1870" s="64"/>
      <c r="I1870" s="177"/>
      <c r="J1870" s="64"/>
      <c r="K1870" s="64"/>
      <c r="L1870" s="62"/>
      <c r="M1870" s="223"/>
      <c r="N1870" s="43"/>
      <c r="O1870" s="43"/>
      <c r="P1870" s="43"/>
      <c r="Q1870" s="43"/>
      <c r="R1870" s="43"/>
      <c r="S1870" s="43"/>
      <c r="T1870" s="79"/>
      <c r="AT1870" s="25" t="s">
        <v>506</v>
      </c>
      <c r="AU1870" s="25" t="s">
        <v>82</v>
      </c>
    </row>
    <row r="1871" spans="2:65" s="1" customFormat="1" ht="36">
      <c r="B1871" s="42"/>
      <c r="C1871" s="64"/>
      <c r="D1871" s="227" t="s">
        <v>2254</v>
      </c>
      <c r="E1871" s="64"/>
      <c r="F1871" s="273" t="s">
        <v>13633</v>
      </c>
      <c r="G1871" s="64"/>
      <c r="H1871" s="64"/>
      <c r="I1871" s="177"/>
      <c r="J1871" s="64"/>
      <c r="K1871" s="64"/>
      <c r="L1871" s="62"/>
      <c r="M1871" s="223"/>
      <c r="N1871" s="43"/>
      <c r="O1871" s="43"/>
      <c r="P1871" s="43"/>
      <c r="Q1871" s="43"/>
      <c r="R1871" s="43"/>
      <c r="S1871" s="43"/>
      <c r="T1871" s="79"/>
      <c r="AT1871" s="25" t="s">
        <v>2254</v>
      </c>
      <c r="AU1871" s="25" t="s">
        <v>82</v>
      </c>
    </row>
    <row r="1872" spans="2:65" s="1" customFormat="1" ht="16.5" customHeight="1">
      <c r="B1872" s="42"/>
      <c r="C1872" s="209" t="s">
        <v>4617</v>
      </c>
      <c r="D1872" s="209" t="s">
        <v>498</v>
      </c>
      <c r="E1872" s="210" t="s">
        <v>13732</v>
      </c>
      <c r="F1872" s="211" t="s">
        <v>13733</v>
      </c>
      <c r="G1872" s="212" t="s">
        <v>2537</v>
      </c>
      <c r="H1872" s="213">
        <v>1</v>
      </c>
      <c r="I1872" s="214"/>
      <c r="J1872" s="215">
        <f>ROUND(I1872*H1872,2)</f>
        <v>0</v>
      </c>
      <c r="K1872" s="211" t="s">
        <v>23</v>
      </c>
      <c r="L1872" s="62"/>
      <c r="M1872" s="216" t="s">
        <v>23</v>
      </c>
      <c r="N1872" s="217" t="s">
        <v>44</v>
      </c>
      <c r="O1872" s="43"/>
      <c r="P1872" s="218">
        <f>O1872*H1872</f>
        <v>0</v>
      </c>
      <c r="Q1872" s="218">
        <v>0</v>
      </c>
      <c r="R1872" s="218">
        <f>Q1872*H1872</f>
        <v>0</v>
      </c>
      <c r="S1872" s="218">
        <v>0</v>
      </c>
      <c r="T1872" s="219">
        <f>S1872*H1872</f>
        <v>0</v>
      </c>
      <c r="AR1872" s="25" t="s">
        <v>502</v>
      </c>
      <c r="AT1872" s="25" t="s">
        <v>498</v>
      </c>
      <c r="AU1872" s="25" t="s">
        <v>82</v>
      </c>
      <c r="AY1872" s="25" t="s">
        <v>492</v>
      </c>
      <c r="BE1872" s="220">
        <f>IF(N1872="základní",J1872,0)</f>
        <v>0</v>
      </c>
      <c r="BF1872" s="220">
        <f>IF(N1872="snížená",J1872,0)</f>
        <v>0</v>
      </c>
      <c r="BG1872" s="220">
        <f>IF(N1872="zákl. přenesená",J1872,0)</f>
        <v>0</v>
      </c>
      <c r="BH1872" s="220">
        <f>IF(N1872="sníž. přenesená",J1872,0)</f>
        <v>0</v>
      </c>
      <c r="BI1872" s="220">
        <f>IF(N1872="nulová",J1872,0)</f>
        <v>0</v>
      </c>
      <c r="BJ1872" s="25" t="s">
        <v>80</v>
      </c>
      <c r="BK1872" s="220">
        <f>ROUND(I1872*H1872,2)</f>
        <v>0</v>
      </c>
      <c r="BL1872" s="25" t="s">
        <v>502</v>
      </c>
      <c r="BM1872" s="25" t="s">
        <v>10195</v>
      </c>
    </row>
    <row r="1873" spans="2:65" s="1" customFormat="1">
      <c r="B1873" s="42"/>
      <c r="C1873" s="64"/>
      <c r="D1873" s="221" t="s">
        <v>506</v>
      </c>
      <c r="E1873" s="64"/>
      <c r="F1873" s="222" t="s">
        <v>13733</v>
      </c>
      <c r="G1873" s="64"/>
      <c r="H1873" s="64"/>
      <c r="I1873" s="177"/>
      <c r="J1873" s="64"/>
      <c r="K1873" s="64"/>
      <c r="L1873" s="62"/>
      <c r="M1873" s="223"/>
      <c r="N1873" s="43"/>
      <c r="O1873" s="43"/>
      <c r="P1873" s="43"/>
      <c r="Q1873" s="43"/>
      <c r="R1873" s="43"/>
      <c r="S1873" s="43"/>
      <c r="T1873" s="79"/>
      <c r="AT1873" s="25" t="s">
        <v>506</v>
      </c>
      <c r="AU1873" s="25" t="s">
        <v>82</v>
      </c>
    </row>
    <row r="1874" spans="2:65" s="1" customFormat="1" ht="36">
      <c r="B1874" s="42"/>
      <c r="C1874" s="64"/>
      <c r="D1874" s="227" t="s">
        <v>2254</v>
      </c>
      <c r="E1874" s="64"/>
      <c r="F1874" s="273" t="s">
        <v>13734</v>
      </c>
      <c r="G1874" s="64"/>
      <c r="H1874" s="64"/>
      <c r="I1874" s="177"/>
      <c r="J1874" s="64"/>
      <c r="K1874" s="64"/>
      <c r="L1874" s="62"/>
      <c r="M1874" s="223"/>
      <c r="N1874" s="43"/>
      <c r="O1874" s="43"/>
      <c r="P1874" s="43"/>
      <c r="Q1874" s="43"/>
      <c r="R1874" s="43"/>
      <c r="S1874" s="43"/>
      <c r="T1874" s="79"/>
      <c r="AT1874" s="25" t="s">
        <v>2254</v>
      </c>
      <c r="AU1874" s="25" t="s">
        <v>82</v>
      </c>
    </row>
    <row r="1875" spans="2:65" s="1" customFormat="1" ht="16.5" customHeight="1">
      <c r="B1875" s="42"/>
      <c r="C1875" s="209" t="s">
        <v>4622</v>
      </c>
      <c r="D1875" s="209" t="s">
        <v>498</v>
      </c>
      <c r="E1875" s="210" t="s">
        <v>13634</v>
      </c>
      <c r="F1875" s="211" t="s">
        <v>13635</v>
      </c>
      <c r="G1875" s="212" t="s">
        <v>2537</v>
      </c>
      <c r="H1875" s="213">
        <v>1</v>
      </c>
      <c r="I1875" s="214"/>
      <c r="J1875" s="215">
        <f>ROUND(I1875*H1875,2)</f>
        <v>0</v>
      </c>
      <c r="K1875" s="211" t="s">
        <v>23</v>
      </c>
      <c r="L1875" s="62"/>
      <c r="M1875" s="216" t="s">
        <v>23</v>
      </c>
      <c r="N1875" s="217" t="s">
        <v>44</v>
      </c>
      <c r="O1875" s="43"/>
      <c r="P1875" s="218">
        <f>O1875*H1875</f>
        <v>0</v>
      </c>
      <c r="Q1875" s="218">
        <v>0</v>
      </c>
      <c r="R1875" s="218">
        <f>Q1875*H1875</f>
        <v>0</v>
      </c>
      <c r="S1875" s="218">
        <v>0</v>
      </c>
      <c r="T1875" s="219">
        <f>S1875*H1875</f>
        <v>0</v>
      </c>
      <c r="AR1875" s="25" t="s">
        <v>502</v>
      </c>
      <c r="AT1875" s="25" t="s">
        <v>498</v>
      </c>
      <c r="AU1875" s="25" t="s">
        <v>82</v>
      </c>
      <c r="AY1875" s="25" t="s">
        <v>492</v>
      </c>
      <c r="BE1875" s="220">
        <f>IF(N1875="základní",J1875,0)</f>
        <v>0</v>
      </c>
      <c r="BF1875" s="220">
        <f>IF(N1875="snížená",J1875,0)</f>
        <v>0</v>
      </c>
      <c r="BG1875" s="220">
        <f>IF(N1875="zákl. přenesená",J1875,0)</f>
        <v>0</v>
      </c>
      <c r="BH1875" s="220">
        <f>IF(N1875="sníž. přenesená",J1875,0)</f>
        <v>0</v>
      </c>
      <c r="BI1875" s="220">
        <f>IF(N1875="nulová",J1875,0)</f>
        <v>0</v>
      </c>
      <c r="BJ1875" s="25" t="s">
        <v>80</v>
      </c>
      <c r="BK1875" s="220">
        <f>ROUND(I1875*H1875,2)</f>
        <v>0</v>
      </c>
      <c r="BL1875" s="25" t="s">
        <v>502</v>
      </c>
      <c r="BM1875" s="25" t="s">
        <v>10196</v>
      </c>
    </row>
    <row r="1876" spans="2:65" s="1" customFormat="1">
      <c r="B1876" s="42"/>
      <c r="C1876" s="64"/>
      <c r="D1876" s="221" t="s">
        <v>506</v>
      </c>
      <c r="E1876" s="64"/>
      <c r="F1876" s="222" t="s">
        <v>13635</v>
      </c>
      <c r="G1876" s="64"/>
      <c r="H1876" s="64"/>
      <c r="I1876" s="177"/>
      <c r="J1876" s="64"/>
      <c r="K1876" s="64"/>
      <c r="L1876" s="62"/>
      <c r="M1876" s="223"/>
      <c r="N1876" s="43"/>
      <c r="O1876" s="43"/>
      <c r="P1876" s="43"/>
      <c r="Q1876" s="43"/>
      <c r="R1876" s="43"/>
      <c r="S1876" s="43"/>
      <c r="T1876" s="79"/>
      <c r="AT1876" s="25" t="s">
        <v>506</v>
      </c>
      <c r="AU1876" s="25" t="s">
        <v>82</v>
      </c>
    </row>
    <row r="1877" spans="2:65" s="1" customFormat="1" ht="60">
      <c r="B1877" s="42"/>
      <c r="C1877" s="64"/>
      <c r="D1877" s="227" t="s">
        <v>2254</v>
      </c>
      <c r="E1877" s="64"/>
      <c r="F1877" s="273" t="s">
        <v>13636</v>
      </c>
      <c r="G1877" s="64"/>
      <c r="H1877" s="64"/>
      <c r="I1877" s="177"/>
      <c r="J1877" s="64"/>
      <c r="K1877" s="64"/>
      <c r="L1877" s="62"/>
      <c r="M1877" s="223"/>
      <c r="N1877" s="43"/>
      <c r="O1877" s="43"/>
      <c r="P1877" s="43"/>
      <c r="Q1877" s="43"/>
      <c r="R1877" s="43"/>
      <c r="S1877" s="43"/>
      <c r="T1877" s="79"/>
      <c r="AT1877" s="25" t="s">
        <v>2254</v>
      </c>
      <c r="AU1877" s="25" t="s">
        <v>82</v>
      </c>
    </row>
    <row r="1878" spans="2:65" s="1" customFormat="1" ht="16.5" customHeight="1">
      <c r="B1878" s="42"/>
      <c r="C1878" s="209" t="s">
        <v>4627</v>
      </c>
      <c r="D1878" s="209" t="s">
        <v>498</v>
      </c>
      <c r="E1878" s="210" t="s">
        <v>13637</v>
      </c>
      <c r="F1878" s="211" t="s">
        <v>13638</v>
      </c>
      <c r="G1878" s="212" t="s">
        <v>2537</v>
      </c>
      <c r="H1878" s="213">
        <v>2</v>
      </c>
      <c r="I1878" s="214"/>
      <c r="J1878" s="215">
        <f>ROUND(I1878*H1878,2)</f>
        <v>0</v>
      </c>
      <c r="K1878" s="211" t="s">
        <v>23</v>
      </c>
      <c r="L1878" s="62"/>
      <c r="M1878" s="216" t="s">
        <v>23</v>
      </c>
      <c r="N1878" s="217" t="s">
        <v>44</v>
      </c>
      <c r="O1878" s="43"/>
      <c r="P1878" s="218">
        <f>O1878*H1878</f>
        <v>0</v>
      </c>
      <c r="Q1878" s="218">
        <v>0</v>
      </c>
      <c r="R1878" s="218">
        <f>Q1878*H1878</f>
        <v>0</v>
      </c>
      <c r="S1878" s="218">
        <v>0</v>
      </c>
      <c r="T1878" s="219">
        <f>S1878*H1878</f>
        <v>0</v>
      </c>
      <c r="AR1878" s="25" t="s">
        <v>502</v>
      </c>
      <c r="AT1878" s="25" t="s">
        <v>498</v>
      </c>
      <c r="AU1878" s="25" t="s">
        <v>82</v>
      </c>
      <c r="AY1878" s="25" t="s">
        <v>492</v>
      </c>
      <c r="BE1878" s="220">
        <f>IF(N1878="základní",J1878,0)</f>
        <v>0</v>
      </c>
      <c r="BF1878" s="220">
        <f>IF(N1878="snížená",J1878,0)</f>
        <v>0</v>
      </c>
      <c r="BG1878" s="220">
        <f>IF(N1878="zákl. přenesená",J1878,0)</f>
        <v>0</v>
      </c>
      <c r="BH1878" s="220">
        <f>IF(N1878="sníž. přenesená",J1878,0)</f>
        <v>0</v>
      </c>
      <c r="BI1878" s="220">
        <f>IF(N1878="nulová",J1878,0)</f>
        <v>0</v>
      </c>
      <c r="BJ1878" s="25" t="s">
        <v>80</v>
      </c>
      <c r="BK1878" s="220">
        <f>ROUND(I1878*H1878,2)</f>
        <v>0</v>
      </c>
      <c r="BL1878" s="25" t="s">
        <v>502</v>
      </c>
      <c r="BM1878" s="25" t="s">
        <v>10197</v>
      </c>
    </row>
    <row r="1879" spans="2:65" s="1" customFormat="1">
      <c r="B1879" s="42"/>
      <c r="C1879" s="64"/>
      <c r="D1879" s="221" t="s">
        <v>506</v>
      </c>
      <c r="E1879" s="64"/>
      <c r="F1879" s="222" t="s">
        <v>13638</v>
      </c>
      <c r="G1879" s="64"/>
      <c r="H1879" s="64"/>
      <c r="I1879" s="177"/>
      <c r="J1879" s="64"/>
      <c r="K1879" s="64"/>
      <c r="L1879" s="62"/>
      <c r="M1879" s="223"/>
      <c r="N1879" s="43"/>
      <c r="O1879" s="43"/>
      <c r="P1879" s="43"/>
      <c r="Q1879" s="43"/>
      <c r="R1879" s="43"/>
      <c r="S1879" s="43"/>
      <c r="T1879" s="79"/>
      <c r="AT1879" s="25" t="s">
        <v>506</v>
      </c>
      <c r="AU1879" s="25" t="s">
        <v>82</v>
      </c>
    </row>
    <row r="1880" spans="2:65" s="1" customFormat="1" ht="24">
      <c r="B1880" s="42"/>
      <c r="C1880" s="64"/>
      <c r="D1880" s="227" t="s">
        <v>2254</v>
      </c>
      <c r="E1880" s="64"/>
      <c r="F1880" s="273" t="s">
        <v>13639</v>
      </c>
      <c r="G1880" s="64"/>
      <c r="H1880" s="64"/>
      <c r="I1880" s="177"/>
      <c r="J1880" s="64"/>
      <c r="K1880" s="64"/>
      <c r="L1880" s="62"/>
      <c r="M1880" s="223"/>
      <c r="N1880" s="43"/>
      <c r="O1880" s="43"/>
      <c r="P1880" s="43"/>
      <c r="Q1880" s="43"/>
      <c r="R1880" s="43"/>
      <c r="S1880" s="43"/>
      <c r="T1880" s="79"/>
      <c r="AT1880" s="25" t="s">
        <v>2254</v>
      </c>
      <c r="AU1880" s="25" t="s">
        <v>82</v>
      </c>
    </row>
    <row r="1881" spans="2:65" s="1" customFormat="1" ht="16.5" customHeight="1">
      <c r="B1881" s="42"/>
      <c r="C1881" s="209" t="s">
        <v>4632</v>
      </c>
      <c r="D1881" s="209" t="s">
        <v>498</v>
      </c>
      <c r="E1881" s="210" t="s">
        <v>13640</v>
      </c>
      <c r="F1881" s="211" t="s">
        <v>13641</v>
      </c>
      <c r="G1881" s="212" t="s">
        <v>2537</v>
      </c>
      <c r="H1881" s="213">
        <v>3</v>
      </c>
      <c r="I1881" s="214"/>
      <c r="J1881" s="215">
        <f>ROUND(I1881*H1881,2)</f>
        <v>0</v>
      </c>
      <c r="K1881" s="211" t="s">
        <v>23</v>
      </c>
      <c r="L1881" s="62"/>
      <c r="M1881" s="216" t="s">
        <v>23</v>
      </c>
      <c r="N1881" s="217" t="s">
        <v>44</v>
      </c>
      <c r="O1881" s="43"/>
      <c r="P1881" s="218">
        <f>O1881*H1881</f>
        <v>0</v>
      </c>
      <c r="Q1881" s="218">
        <v>0</v>
      </c>
      <c r="R1881" s="218">
        <f>Q1881*H1881</f>
        <v>0</v>
      </c>
      <c r="S1881" s="218">
        <v>0</v>
      </c>
      <c r="T1881" s="219">
        <f>S1881*H1881</f>
        <v>0</v>
      </c>
      <c r="AR1881" s="25" t="s">
        <v>502</v>
      </c>
      <c r="AT1881" s="25" t="s">
        <v>498</v>
      </c>
      <c r="AU1881" s="25" t="s">
        <v>82</v>
      </c>
      <c r="AY1881" s="25" t="s">
        <v>492</v>
      </c>
      <c r="BE1881" s="220">
        <f>IF(N1881="základní",J1881,0)</f>
        <v>0</v>
      </c>
      <c r="BF1881" s="220">
        <f>IF(N1881="snížená",J1881,0)</f>
        <v>0</v>
      </c>
      <c r="BG1881" s="220">
        <f>IF(N1881="zákl. přenesená",J1881,0)</f>
        <v>0</v>
      </c>
      <c r="BH1881" s="220">
        <f>IF(N1881="sníž. přenesená",J1881,0)</f>
        <v>0</v>
      </c>
      <c r="BI1881" s="220">
        <f>IF(N1881="nulová",J1881,0)</f>
        <v>0</v>
      </c>
      <c r="BJ1881" s="25" t="s">
        <v>80</v>
      </c>
      <c r="BK1881" s="220">
        <f>ROUND(I1881*H1881,2)</f>
        <v>0</v>
      </c>
      <c r="BL1881" s="25" t="s">
        <v>502</v>
      </c>
      <c r="BM1881" s="25" t="s">
        <v>10198</v>
      </c>
    </row>
    <row r="1882" spans="2:65" s="1" customFormat="1">
      <c r="B1882" s="42"/>
      <c r="C1882" s="64"/>
      <c r="D1882" s="221" t="s">
        <v>506</v>
      </c>
      <c r="E1882" s="64"/>
      <c r="F1882" s="222" t="s">
        <v>13641</v>
      </c>
      <c r="G1882" s="64"/>
      <c r="H1882" s="64"/>
      <c r="I1882" s="177"/>
      <c r="J1882" s="64"/>
      <c r="K1882" s="64"/>
      <c r="L1882" s="62"/>
      <c r="M1882" s="223"/>
      <c r="N1882" s="43"/>
      <c r="O1882" s="43"/>
      <c r="P1882" s="43"/>
      <c r="Q1882" s="43"/>
      <c r="R1882" s="43"/>
      <c r="S1882" s="43"/>
      <c r="T1882" s="79"/>
      <c r="AT1882" s="25" t="s">
        <v>506</v>
      </c>
      <c r="AU1882" s="25" t="s">
        <v>82</v>
      </c>
    </row>
    <row r="1883" spans="2:65" s="1" customFormat="1" ht="24">
      <c r="B1883" s="42"/>
      <c r="C1883" s="64"/>
      <c r="D1883" s="227" t="s">
        <v>2254</v>
      </c>
      <c r="E1883" s="64"/>
      <c r="F1883" s="273" t="s">
        <v>13639</v>
      </c>
      <c r="G1883" s="64"/>
      <c r="H1883" s="64"/>
      <c r="I1883" s="177"/>
      <c r="J1883" s="64"/>
      <c r="K1883" s="64"/>
      <c r="L1883" s="62"/>
      <c r="M1883" s="223"/>
      <c r="N1883" s="43"/>
      <c r="O1883" s="43"/>
      <c r="P1883" s="43"/>
      <c r="Q1883" s="43"/>
      <c r="R1883" s="43"/>
      <c r="S1883" s="43"/>
      <c r="T1883" s="79"/>
      <c r="AT1883" s="25" t="s">
        <v>2254</v>
      </c>
      <c r="AU1883" s="25" t="s">
        <v>82</v>
      </c>
    </row>
    <row r="1884" spans="2:65" s="1" customFormat="1" ht="16.5" customHeight="1">
      <c r="B1884" s="42"/>
      <c r="C1884" s="209" t="s">
        <v>4637</v>
      </c>
      <c r="D1884" s="209" t="s">
        <v>498</v>
      </c>
      <c r="E1884" s="210" t="s">
        <v>13642</v>
      </c>
      <c r="F1884" s="211" t="s">
        <v>13643</v>
      </c>
      <c r="G1884" s="212" t="s">
        <v>2537</v>
      </c>
      <c r="H1884" s="213">
        <v>1</v>
      </c>
      <c r="I1884" s="214"/>
      <c r="J1884" s="215">
        <f>ROUND(I1884*H1884,2)</f>
        <v>0</v>
      </c>
      <c r="K1884" s="211" t="s">
        <v>23</v>
      </c>
      <c r="L1884" s="62"/>
      <c r="M1884" s="216" t="s">
        <v>23</v>
      </c>
      <c r="N1884" s="217" t="s">
        <v>44</v>
      </c>
      <c r="O1884" s="43"/>
      <c r="P1884" s="218">
        <f>O1884*H1884</f>
        <v>0</v>
      </c>
      <c r="Q1884" s="218">
        <v>0</v>
      </c>
      <c r="R1884" s="218">
        <f>Q1884*H1884</f>
        <v>0</v>
      </c>
      <c r="S1884" s="218">
        <v>0</v>
      </c>
      <c r="T1884" s="219">
        <f>S1884*H1884</f>
        <v>0</v>
      </c>
      <c r="AR1884" s="25" t="s">
        <v>502</v>
      </c>
      <c r="AT1884" s="25" t="s">
        <v>498</v>
      </c>
      <c r="AU1884" s="25" t="s">
        <v>82</v>
      </c>
      <c r="AY1884" s="25" t="s">
        <v>492</v>
      </c>
      <c r="BE1884" s="220">
        <f>IF(N1884="základní",J1884,0)</f>
        <v>0</v>
      </c>
      <c r="BF1884" s="220">
        <f>IF(N1884="snížená",J1884,0)</f>
        <v>0</v>
      </c>
      <c r="BG1884" s="220">
        <f>IF(N1884="zákl. přenesená",J1884,0)</f>
        <v>0</v>
      </c>
      <c r="BH1884" s="220">
        <f>IF(N1884="sníž. přenesená",J1884,0)</f>
        <v>0</v>
      </c>
      <c r="BI1884" s="220">
        <f>IF(N1884="nulová",J1884,0)</f>
        <v>0</v>
      </c>
      <c r="BJ1884" s="25" t="s">
        <v>80</v>
      </c>
      <c r="BK1884" s="220">
        <f>ROUND(I1884*H1884,2)</f>
        <v>0</v>
      </c>
      <c r="BL1884" s="25" t="s">
        <v>502</v>
      </c>
      <c r="BM1884" s="25" t="s">
        <v>10199</v>
      </c>
    </row>
    <row r="1885" spans="2:65" s="1" customFormat="1">
      <c r="B1885" s="42"/>
      <c r="C1885" s="64"/>
      <c r="D1885" s="221" t="s">
        <v>506</v>
      </c>
      <c r="E1885" s="64"/>
      <c r="F1885" s="222" t="s">
        <v>13643</v>
      </c>
      <c r="G1885" s="64"/>
      <c r="H1885" s="64"/>
      <c r="I1885" s="177"/>
      <c r="J1885" s="64"/>
      <c r="K1885" s="64"/>
      <c r="L1885" s="62"/>
      <c r="M1885" s="223"/>
      <c r="N1885" s="43"/>
      <c r="O1885" s="43"/>
      <c r="P1885" s="43"/>
      <c r="Q1885" s="43"/>
      <c r="R1885" s="43"/>
      <c r="S1885" s="43"/>
      <c r="T1885" s="79"/>
      <c r="AT1885" s="25" t="s">
        <v>506</v>
      </c>
      <c r="AU1885" s="25" t="s">
        <v>82</v>
      </c>
    </row>
    <row r="1886" spans="2:65" s="1" customFormat="1" ht="24">
      <c r="B1886" s="42"/>
      <c r="C1886" s="64"/>
      <c r="D1886" s="227" t="s">
        <v>2254</v>
      </c>
      <c r="E1886" s="64"/>
      <c r="F1886" s="273" t="s">
        <v>13670</v>
      </c>
      <c r="G1886" s="64"/>
      <c r="H1886" s="64"/>
      <c r="I1886" s="177"/>
      <c r="J1886" s="64"/>
      <c r="K1886" s="64"/>
      <c r="L1886" s="62"/>
      <c r="M1886" s="223"/>
      <c r="N1886" s="43"/>
      <c r="O1886" s="43"/>
      <c r="P1886" s="43"/>
      <c r="Q1886" s="43"/>
      <c r="R1886" s="43"/>
      <c r="S1886" s="43"/>
      <c r="T1886" s="79"/>
      <c r="AT1886" s="25" t="s">
        <v>2254</v>
      </c>
      <c r="AU1886" s="25" t="s">
        <v>82</v>
      </c>
    </row>
    <row r="1887" spans="2:65" s="1" customFormat="1" ht="16.5" customHeight="1">
      <c r="B1887" s="42"/>
      <c r="C1887" s="209" t="s">
        <v>4642</v>
      </c>
      <c r="D1887" s="209" t="s">
        <v>498</v>
      </c>
      <c r="E1887" s="210" t="s">
        <v>13761</v>
      </c>
      <c r="F1887" s="211" t="s">
        <v>13762</v>
      </c>
      <c r="G1887" s="212" t="s">
        <v>832</v>
      </c>
      <c r="H1887" s="213">
        <v>220</v>
      </c>
      <c r="I1887" s="214"/>
      <c r="J1887" s="215">
        <f>ROUND(I1887*H1887,2)</f>
        <v>0</v>
      </c>
      <c r="K1887" s="211" t="s">
        <v>23</v>
      </c>
      <c r="L1887" s="62"/>
      <c r="M1887" s="216" t="s">
        <v>23</v>
      </c>
      <c r="N1887" s="217" t="s">
        <v>44</v>
      </c>
      <c r="O1887" s="43"/>
      <c r="P1887" s="218">
        <f>O1887*H1887</f>
        <v>0</v>
      </c>
      <c r="Q1887" s="218">
        <v>0</v>
      </c>
      <c r="R1887" s="218">
        <f>Q1887*H1887</f>
        <v>0</v>
      </c>
      <c r="S1887" s="218">
        <v>0</v>
      </c>
      <c r="T1887" s="219">
        <f>S1887*H1887</f>
        <v>0</v>
      </c>
      <c r="AR1887" s="25" t="s">
        <v>502</v>
      </c>
      <c r="AT1887" s="25" t="s">
        <v>498</v>
      </c>
      <c r="AU1887" s="25" t="s">
        <v>82</v>
      </c>
      <c r="AY1887" s="25" t="s">
        <v>492</v>
      </c>
      <c r="BE1887" s="220">
        <f>IF(N1887="základní",J1887,0)</f>
        <v>0</v>
      </c>
      <c r="BF1887" s="220">
        <f>IF(N1887="snížená",J1887,0)</f>
        <v>0</v>
      </c>
      <c r="BG1887" s="220">
        <f>IF(N1887="zákl. přenesená",J1887,0)</f>
        <v>0</v>
      </c>
      <c r="BH1887" s="220">
        <f>IF(N1887="sníž. přenesená",J1887,0)</f>
        <v>0</v>
      </c>
      <c r="BI1887" s="220">
        <f>IF(N1887="nulová",J1887,0)</f>
        <v>0</v>
      </c>
      <c r="BJ1887" s="25" t="s">
        <v>80</v>
      </c>
      <c r="BK1887" s="220">
        <f>ROUND(I1887*H1887,2)</f>
        <v>0</v>
      </c>
      <c r="BL1887" s="25" t="s">
        <v>502</v>
      </c>
      <c r="BM1887" s="25" t="s">
        <v>10200</v>
      </c>
    </row>
    <row r="1888" spans="2:65" s="1" customFormat="1">
      <c r="B1888" s="42"/>
      <c r="C1888" s="64"/>
      <c r="D1888" s="221" t="s">
        <v>506</v>
      </c>
      <c r="E1888" s="64"/>
      <c r="F1888" s="222" t="s">
        <v>13762</v>
      </c>
      <c r="G1888" s="64"/>
      <c r="H1888" s="64"/>
      <c r="I1888" s="177"/>
      <c r="J1888" s="64"/>
      <c r="K1888" s="64"/>
      <c r="L1888" s="62"/>
      <c r="M1888" s="223"/>
      <c r="N1888" s="43"/>
      <c r="O1888" s="43"/>
      <c r="P1888" s="43"/>
      <c r="Q1888" s="43"/>
      <c r="R1888" s="43"/>
      <c r="S1888" s="43"/>
      <c r="T1888" s="79"/>
      <c r="AT1888" s="25" t="s">
        <v>506</v>
      </c>
      <c r="AU1888" s="25" t="s">
        <v>82</v>
      </c>
    </row>
    <row r="1889" spans="2:65" s="1" customFormat="1" ht="48">
      <c r="B1889" s="42"/>
      <c r="C1889" s="64"/>
      <c r="D1889" s="227" t="s">
        <v>2254</v>
      </c>
      <c r="E1889" s="64"/>
      <c r="F1889" s="273" t="s">
        <v>13647</v>
      </c>
      <c r="G1889" s="64"/>
      <c r="H1889" s="64"/>
      <c r="I1889" s="177"/>
      <c r="J1889" s="64"/>
      <c r="K1889" s="64"/>
      <c r="L1889" s="62"/>
      <c r="M1889" s="223"/>
      <c r="N1889" s="43"/>
      <c r="O1889" s="43"/>
      <c r="P1889" s="43"/>
      <c r="Q1889" s="43"/>
      <c r="R1889" s="43"/>
      <c r="S1889" s="43"/>
      <c r="T1889" s="79"/>
      <c r="AT1889" s="25" t="s">
        <v>2254</v>
      </c>
      <c r="AU1889" s="25" t="s">
        <v>82</v>
      </c>
    </row>
    <row r="1890" spans="2:65" s="1" customFormat="1" ht="16.5" customHeight="1">
      <c r="B1890" s="42"/>
      <c r="C1890" s="209" t="s">
        <v>4647</v>
      </c>
      <c r="D1890" s="209" t="s">
        <v>498</v>
      </c>
      <c r="E1890" s="210" t="s">
        <v>13820</v>
      </c>
      <c r="F1890" s="211" t="s">
        <v>13821</v>
      </c>
      <c r="G1890" s="212" t="s">
        <v>2537</v>
      </c>
      <c r="H1890" s="213">
        <v>2</v>
      </c>
      <c r="I1890" s="214"/>
      <c r="J1890" s="215">
        <f>ROUND(I1890*H1890,2)</f>
        <v>0</v>
      </c>
      <c r="K1890" s="211" t="s">
        <v>23</v>
      </c>
      <c r="L1890" s="62"/>
      <c r="M1890" s="216" t="s">
        <v>23</v>
      </c>
      <c r="N1890" s="217" t="s">
        <v>44</v>
      </c>
      <c r="O1890" s="43"/>
      <c r="P1890" s="218">
        <f>O1890*H1890</f>
        <v>0</v>
      </c>
      <c r="Q1890" s="218">
        <v>0</v>
      </c>
      <c r="R1890" s="218">
        <f>Q1890*H1890</f>
        <v>0</v>
      </c>
      <c r="S1890" s="218">
        <v>0</v>
      </c>
      <c r="T1890" s="219">
        <f>S1890*H1890</f>
        <v>0</v>
      </c>
      <c r="AR1890" s="25" t="s">
        <v>502</v>
      </c>
      <c r="AT1890" s="25" t="s">
        <v>498</v>
      </c>
      <c r="AU1890" s="25" t="s">
        <v>82</v>
      </c>
      <c r="AY1890" s="25" t="s">
        <v>492</v>
      </c>
      <c r="BE1890" s="220">
        <f>IF(N1890="základní",J1890,0)</f>
        <v>0</v>
      </c>
      <c r="BF1890" s="220">
        <f>IF(N1890="snížená",J1890,0)</f>
        <v>0</v>
      </c>
      <c r="BG1890" s="220">
        <f>IF(N1890="zákl. přenesená",J1890,0)</f>
        <v>0</v>
      </c>
      <c r="BH1890" s="220">
        <f>IF(N1890="sníž. přenesená",J1890,0)</f>
        <v>0</v>
      </c>
      <c r="BI1890" s="220">
        <f>IF(N1890="nulová",J1890,0)</f>
        <v>0</v>
      </c>
      <c r="BJ1890" s="25" t="s">
        <v>80</v>
      </c>
      <c r="BK1890" s="220">
        <f>ROUND(I1890*H1890,2)</f>
        <v>0</v>
      </c>
      <c r="BL1890" s="25" t="s">
        <v>502</v>
      </c>
      <c r="BM1890" s="25" t="s">
        <v>10201</v>
      </c>
    </row>
    <row r="1891" spans="2:65" s="1" customFormat="1">
      <c r="B1891" s="42"/>
      <c r="C1891" s="64"/>
      <c r="D1891" s="221" t="s">
        <v>506</v>
      </c>
      <c r="E1891" s="64"/>
      <c r="F1891" s="222" t="s">
        <v>13821</v>
      </c>
      <c r="G1891" s="64"/>
      <c r="H1891" s="64"/>
      <c r="I1891" s="177"/>
      <c r="J1891" s="64"/>
      <c r="K1891" s="64"/>
      <c r="L1891" s="62"/>
      <c r="M1891" s="223"/>
      <c r="N1891" s="43"/>
      <c r="O1891" s="43"/>
      <c r="P1891" s="43"/>
      <c r="Q1891" s="43"/>
      <c r="R1891" s="43"/>
      <c r="S1891" s="43"/>
      <c r="T1891" s="79"/>
      <c r="AT1891" s="25" t="s">
        <v>506</v>
      </c>
      <c r="AU1891" s="25" t="s">
        <v>82</v>
      </c>
    </row>
    <row r="1892" spans="2:65" s="1" customFormat="1" ht="24">
      <c r="B1892" s="42"/>
      <c r="C1892" s="64"/>
      <c r="D1892" s="227" t="s">
        <v>2254</v>
      </c>
      <c r="E1892" s="64"/>
      <c r="F1892" s="273" t="s">
        <v>13822</v>
      </c>
      <c r="G1892" s="64"/>
      <c r="H1892" s="64"/>
      <c r="I1892" s="177"/>
      <c r="J1892" s="64"/>
      <c r="K1892" s="64"/>
      <c r="L1892" s="62"/>
      <c r="M1892" s="223"/>
      <c r="N1892" s="43"/>
      <c r="O1892" s="43"/>
      <c r="P1892" s="43"/>
      <c r="Q1892" s="43"/>
      <c r="R1892" s="43"/>
      <c r="S1892" s="43"/>
      <c r="T1892" s="79"/>
      <c r="AT1892" s="25" t="s">
        <v>2254</v>
      </c>
      <c r="AU1892" s="25" t="s">
        <v>82</v>
      </c>
    </row>
    <row r="1893" spans="2:65" s="1" customFormat="1" ht="16.5" customHeight="1">
      <c r="B1893" s="42"/>
      <c r="C1893" s="209" t="s">
        <v>4652</v>
      </c>
      <c r="D1893" s="209" t="s">
        <v>498</v>
      </c>
      <c r="E1893" s="210" t="s">
        <v>13823</v>
      </c>
      <c r="F1893" s="211" t="s">
        <v>13649</v>
      </c>
      <c r="G1893" s="212" t="s">
        <v>13632</v>
      </c>
      <c r="H1893" s="213">
        <v>1</v>
      </c>
      <c r="I1893" s="214"/>
      <c r="J1893" s="215">
        <f>ROUND(I1893*H1893,2)</f>
        <v>0</v>
      </c>
      <c r="K1893" s="211" t="s">
        <v>23</v>
      </c>
      <c r="L1893" s="62"/>
      <c r="M1893" s="216" t="s">
        <v>23</v>
      </c>
      <c r="N1893" s="217" t="s">
        <v>44</v>
      </c>
      <c r="O1893" s="43"/>
      <c r="P1893" s="218">
        <f>O1893*H1893</f>
        <v>0</v>
      </c>
      <c r="Q1893" s="218">
        <v>0</v>
      </c>
      <c r="R1893" s="218">
        <f>Q1893*H1893</f>
        <v>0</v>
      </c>
      <c r="S1893" s="218">
        <v>0</v>
      </c>
      <c r="T1893" s="219">
        <f>S1893*H1893</f>
        <v>0</v>
      </c>
      <c r="AR1893" s="25" t="s">
        <v>502</v>
      </c>
      <c r="AT1893" s="25" t="s">
        <v>498</v>
      </c>
      <c r="AU1893" s="25" t="s">
        <v>82</v>
      </c>
      <c r="AY1893" s="25" t="s">
        <v>492</v>
      </c>
      <c r="BE1893" s="220">
        <f>IF(N1893="základní",J1893,0)</f>
        <v>0</v>
      </c>
      <c r="BF1893" s="220">
        <f>IF(N1893="snížená",J1893,0)</f>
        <v>0</v>
      </c>
      <c r="BG1893" s="220">
        <f>IF(N1893="zákl. přenesená",J1893,0)</f>
        <v>0</v>
      </c>
      <c r="BH1893" s="220">
        <f>IF(N1893="sníž. přenesená",J1893,0)</f>
        <v>0</v>
      </c>
      <c r="BI1893" s="220">
        <f>IF(N1893="nulová",J1893,0)</f>
        <v>0</v>
      </c>
      <c r="BJ1893" s="25" t="s">
        <v>80</v>
      </c>
      <c r="BK1893" s="220">
        <f>ROUND(I1893*H1893,2)</f>
        <v>0</v>
      </c>
      <c r="BL1893" s="25" t="s">
        <v>502</v>
      </c>
      <c r="BM1893" s="25" t="s">
        <v>10202</v>
      </c>
    </row>
    <row r="1894" spans="2:65" s="1" customFormat="1">
      <c r="B1894" s="42"/>
      <c r="C1894" s="64"/>
      <c r="D1894" s="221" t="s">
        <v>506</v>
      </c>
      <c r="E1894" s="64"/>
      <c r="F1894" s="222" t="s">
        <v>13649</v>
      </c>
      <c r="G1894" s="64"/>
      <c r="H1894" s="64"/>
      <c r="I1894" s="177"/>
      <c r="J1894" s="64"/>
      <c r="K1894" s="64"/>
      <c r="L1894" s="62"/>
      <c r="M1894" s="223"/>
      <c r="N1894" s="43"/>
      <c r="O1894" s="43"/>
      <c r="P1894" s="43"/>
      <c r="Q1894" s="43"/>
      <c r="R1894" s="43"/>
      <c r="S1894" s="43"/>
      <c r="T1894" s="79"/>
      <c r="AT1894" s="25" t="s">
        <v>506</v>
      </c>
      <c r="AU1894" s="25" t="s">
        <v>82</v>
      </c>
    </row>
    <row r="1895" spans="2:65" s="1" customFormat="1" ht="24">
      <c r="B1895" s="42"/>
      <c r="C1895" s="64"/>
      <c r="D1895" s="227" t="s">
        <v>2254</v>
      </c>
      <c r="E1895" s="64"/>
      <c r="F1895" s="273" t="s">
        <v>13767</v>
      </c>
      <c r="G1895" s="64"/>
      <c r="H1895" s="64"/>
      <c r="I1895" s="177"/>
      <c r="J1895" s="64"/>
      <c r="K1895" s="64"/>
      <c r="L1895" s="62"/>
      <c r="M1895" s="223"/>
      <c r="N1895" s="43"/>
      <c r="O1895" s="43"/>
      <c r="P1895" s="43"/>
      <c r="Q1895" s="43"/>
      <c r="R1895" s="43"/>
      <c r="S1895" s="43"/>
      <c r="T1895" s="79"/>
      <c r="AT1895" s="25" t="s">
        <v>2254</v>
      </c>
      <c r="AU1895" s="25" t="s">
        <v>82</v>
      </c>
    </row>
    <row r="1896" spans="2:65" s="1" customFormat="1" ht="16.5" customHeight="1">
      <c r="B1896" s="42"/>
      <c r="C1896" s="209" t="s">
        <v>4657</v>
      </c>
      <c r="D1896" s="209" t="s">
        <v>498</v>
      </c>
      <c r="E1896" s="210" t="s">
        <v>13824</v>
      </c>
      <c r="F1896" s="211" t="s">
        <v>13652</v>
      </c>
      <c r="G1896" s="212" t="s">
        <v>13632</v>
      </c>
      <c r="H1896" s="213">
        <v>1</v>
      </c>
      <c r="I1896" s="214"/>
      <c r="J1896" s="215">
        <f>ROUND(I1896*H1896,2)</f>
        <v>0</v>
      </c>
      <c r="K1896" s="211" t="s">
        <v>23</v>
      </c>
      <c r="L1896" s="62"/>
      <c r="M1896" s="216" t="s">
        <v>23</v>
      </c>
      <c r="N1896" s="217" t="s">
        <v>44</v>
      </c>
      <c r="O1896" s="43"/>
      <c r="P1896" s="218">
        <f>O1896*H1896</f>
        <v>0</v>
      </c>
      <c r="Q1896" s="218">
        <v>0</v>
      </c>
      <c r="R1896" s="218">
        <f>Q1896*H1896</f>
        <v>0</v>
      </c>
      <c r="S1896" s="218">
        <v>0</v>
      </c>
      <c r="T1896" s="219">
        <f>S1896*H1896</f>
        <v>0</v>
      </c>
      <c r="AR1896" s="25" t="s">
        <v>502</v>
      </c>
      <c r="AT1896" s="25" t="s">
        <v>498</v>
      </c>
      <c r="AU1896" s="25" t="s">
        <v>82</v>
      </c>
      <c r="AY1896" s="25" t="s">
        <v>492</v>
      </c>
      <c r="BE1896" s="220">
        <f>IF(N1896="základní",J1896,0)</f>
        <v>0</v>
      </c>
      <c r="BF1896" s="220">
        <f>IF(N1896="snížená",J1896,0)</f>
        <v>0</v>
      </c>
      <c r="BG1896" s="220">
        <f>IF(N1896="zákl. přenesená",J1896,0)</f>
        <v>0</v>
      </c>
      <c r="BH1896" s="220">
        <f>IF(N1896="sníž. přenesená",J1896,0)</f>
        <v>0</v>
      </c>
      <c r="BI1896" s="220">
        <f>IF(N1896="nulová",J1896,0)</f>
        <v>0</v>
      </c>
      <c r="BJ1896" s="25" t="s">
        <v>80</v>
      </c>
      <c r="BK1896" s="220">
        <f>ROUND(I1896*H1896,2)</f>
        <v>0</v>
      </c>
      <c r="BL1896" s="25" t="s">
        <v>502</v>
      </c>
      <c r="BM1896" s="25" t="s">
        <v>10204</v>
      </c>
    </row>
    <row r="1897" spans="2:65" s="1" customFormat="1">
      <c r="B1897" s="42"/>
      <c r="C1897" s="64"/>
      <c r="D1897" s="221" t="s">
        <v>506</v>
      </c>
      <c r="E1897" s="64"/>
      <c r="F1897" s="222" t="s">
        <v>13652</v>
      </c>
      <c r="G1897" s="64"/>
      <c r="H1897" s="64"/>
      <c r="I1897" s="177"/>
      <c r="J1897" s="64"/>
      <c r="K1897" s="64"/>
      <c r="L1897" s="62"/>
      <c r="M1897" s="223"/>
      <c r="N1897" s="43"/>
      <c r="O1897" s="43"/>
      <c r="P1897" s="43"/>
      <c r="Q1897" s="43"/>
      <c r="R1897" s="43"/>
      <c r="S1897" s="43"/>
      <c r="T1897" s="79"/>
      <c r="AT1897" s="25" t="s">
        <v>506</v>
      </c>
      <c r="AU1897" s="25" t="s">
        <v>82</v>
      </c>
    </row>
    <row r="1898" spans="2:65" s="1" customFormat="1" ht="36">
      <c r="B1898" s="42"/>
      <c r="C1898" s="64"/>
      <c r="D1898" s="227" t="s">
        <v>2254</v>
      </c>
      <c r="E1898" s="64"/>
      <c r="F1898" s="273" t="s">
        <v>13769</v>
      </c>
      <c r="G1898" s="64"/>
      <c r="H1898" s="64"/>
      <c r="I1898" s="177"/>
      <c r="J1898" s="64"/>
      <c r="K1898" s="64"/>
      <c r="L1898" s="62"/>
      <c r="M1898" s="223"/>
      <c r="N1898" s="43"/>
      <c r="O1898" s="43"/>
      <c r="P1898" s="43"/>
      <c r="Q1898" s="43"/>
      <c r="R1898" s="43"/>
      <c r="S1898" s="43"/>
      <c r="T1898" s="79"/>
      <c r="AT1898" s="25" t="s">
        <v>2254</v>
      </c>
      <c r="AU1898" s="25" t="s">
        <v>82</v>
      </c>
    </row>
    <row r="1899" spans="2:65" s="1" customFormat="1" ht="16.5" customHeight="1">
      <c r="B1899" s="42"/>
      <c r="C1899" s="209" t="s">
        <v>4662</v>
      </c>
      <c r="D1899" s="209" t="s">
        <v>498</v>
      </c>
      <c r="E1899" s="210" t="s">
        <v>13710</v>
      </c>
      <c r="F1899" s="211" t="s">
        <v>13652</v>
      </c>
      <c r="G1899" s="212" t="s">
        <v>13632</v>
      </c>
      <c r="H1899" s="213">
        <v>1</v>
      </c>
      <c r="I1899" s="214"/>
      <c r="J1899" s="215">
        <f>ROUND(I1899*H1899,2)</f>
        <v>0</v>
      </c>
      <c r="K1899" s="211" t="s">
        <v>23</v>
      </c>
      <c r="L1899" s="62"/>
      <c r="M1899" s="216" t="s">
        <v>23</v>
      </c>
      <c r="N1899" s="217" t="s">
        <v>44</v>
      </c>
      <c r="O1899" s="43"/>
      <c r="P1899" s="218">
        <f>O1899*H1899</f>
        <v>0</v>
      </c>
      <c r="Q1899" s="218">
        <v>0</v>
      </c>
      <c r="R1899" s="218">
        <f>Q1899*H1899</f>
        <v>0</v>
      </c>
      <c r="S1899" s="218">
        <v>0</v>
      </c>
      <c r="T1899" s="219">
        <f>S1899*H1899</f>
        <v>0</v>
      </c>
      <c r="AR1899" s="25" t="s">
        <v>502</v>
      </c>
      <c r="AT1899" s="25" t="s">
        <v>498</v>
      </c>
      <c r="AU1899" s="25" t="s">
        <v>82</v>
      </c>
      <c r="AY1899" s="25" t="s">
        <v>492</v>
      </c>
      <c r="BE1899" s="220">
        <f>IF(N1899="základní",J1899,0)</f>
        <v>0</v>
      </c>
      <c r="BF1899" s="220">
        <f>IF(N1899="snížená",J1899,0)</f>
        <v>0</v>
      </c>
      <c r="BG1899" s="220">
        <f>IF(N1899="zákl. přenesená",J1899,0)</f>
        <v>0</v>
      </c>
      <c r="BH1899" s="220">
        <f>IF(N1899="sníž. přenesená",J1899,0)</f>
        <v>0</v>
      </c>
      <c r="BI1899" s="220">
        <f>IF(N1899="nulová",J1899,0)</f>
        <v>0</v>
      </c>
      <c r="BJ1899" s="25" t="s">
        <v>80</v>
      </c>
      <c r="BK1899" s="220">
        <f>ROUND(I1899*H1899,2)</f>
        <v>0</v>
      </c>
      <c r="BL1899" s="25" t="s">
        <v>502</v>
      </c>
      <c r="BM1899" s="25" t="s">
        <v>10207</v>
      </c>
    </row>
    <row r="1900" spans="2:65" s="1" customFormat="1">
      <c r="B1900" s="42"/>
      <c r="C1900" s="64"/>
      <c r="D1900" s="221" t="s">
        <v>506</v>
      </c>
      <c r="E1900" s="64"/>
      <c r="F1900" s="222" t="s">
        <v>13652</v>
      </c>
      <c r="G1900" s="64"/>
      <c r="H1900" s="64"/>
      <c r="I1900" s="177"/>
      <c r="J1900" s="64"/>
      <c r="K1900" s="64"/>
      <c r="L1900" s="62"/>
      <c r="M1900" s="223"/>
      <c r="N1900" s="43"/>
      <c r="O1900" s="43"/>
      <c r="P1900" s="43"/>
      <c r="Q1900" s="43"/>
      <c r="R1900" s="43"/>
      <c r="S1900" s="43"/>
      <c r="T1900" s="79"/>
      <c r="AT1900" s="25" t="s">
        <v>506</v>
      </c>
      <c r="AU1900" s="25" t="s">
        <v>82</v>
      </c>
    </row>
    <row r="1901" spans="2:65" s="1" customFormat="1" ht="36">
      <c r="B1901" s="42"/>
      <c r="C1901" s="64"/>
      <c r="D1901" s="227" t="s">
        <v>2254</v>
      </c>
      <c r="E1901" s="64"/>
      <c r="F1901" s="273" t="s">
        <v>13655</v>
      </c>
      <c r="G1901" s="64"/>
      <c r="H1901" s="64"/>
      <c r="I1901" s="177"/>
      <c r="J1901" s="64"/>
      <c r="K1901" s="64"/>
      <c r="L1901" s="62"/>
      <c r="M1901" s="223"/>
      <c r="N1901" s="43"/>
      <c r="O1901" s="43"/>
      <c r="P1901" s="43"/>
      <c r="Q1901" s="43"/>
      <c r="R1901" s="43"/>
      <c r="S1901" s="43"/>
      <c r="T1901" s="79"/>
      <c r="AT1901" s="25" t="s">
        <v>2254</v>
      </c>
      <c r="AU1901" s="25" t="s">
        <v>82</v>
      </c>
    </row>
    <row r="1902" spans="2:65" s="1" customFormat="1" ht="16.5" customHeight="1">
      <c r="B1902" s="42"/>
      <c r="C1902" s="209" t="s">
        <v>4667</v>
      </c>
      <c r="D1902" s="209" t="s">
        <v>498</v>
      </c>
      <c r="E1902" s="210" t="s">
        <v>13825</v>
      </c>
      <c r="F1902" s="211" t="s">
        <v>13652</v>
      </c>
      <c r="G1902" s="212" t="s">
        <v>13632</v>
      </c>
      <c r="H1902" s="213">
        <v>1</v>
      </c>
      <c r="I1902" s="214"/>
      <c r="J1902" s="215">
        <f>ROUND(I1902*H1902,2)</f>
        <v>0</v>
      </c>
      <c r="K1902" s="211" t="s">
        <v>23</v>
      </c>
      <c r="L1902" s="62"/>
      <c r="M1902" s="216" t="s">
        <v>23</v>
      </c>
      <c r="N1902" s="217" t="s">
        <v>44</v>
      </c>
      <c r="O1902" s="43"/>
      <c r="P1902" s="218">
        <f>O1902*H1902</f>
        <v>0</v>
      </c>
      <c r="Q1902" s="218">
        <v>0</v>
      </c>
      <c r="R1902" s="218">
        <f>Q1902*H1902</f>
        <v>0</v>
      </c>
      <c r="S1902" s="218">
        <v>0</v>
      </c>
      <c r="T1902" s="219">
        <f>S1902*H1902</f>
        <v>0</v>
      </c>
      <c r="AR1902" s="25" t="s">
        <v>502</v>
      </c>
      <c r="AT1902" s="25" t="s">
        <v>498</v>
      </c>
      <c r="AU1902" s="25" t="s">
        <v>82</v>
      </c>
      <c r="AY1902" s="25" t="s">
        <v>492</v>
      </c>
      <c r="BE1902" s="220">
        <f>IF(N1902="základní",J1902,0)</f>
        <v>0</v>
      </c>
      <c r="BF1902" s="220">
        <f>IF(N1902="snížená",J1902,0)</f>
        <v>0</v>
      </c>
      <c r="BG1902" s="220">
        <f>IF(N1902="zákl. přenesená",J1902,0)</f>
        <v>0</v>
      </c>
      <c r="BH1902" s="220">
        <f>IF(N1902="sníž. přenesená",J1902,0)</f>
        <v>0</v>
      </c>
      <c r="BI1902" s="220">
        <f>IF(N1902="nulová",J1902,0)</f>
        <v>0</v>
      </c>
      <c r="BJ1902" s="25" t="s">
        <v>80</v>
      </c>
      <c r="BK1902" s="220">
        <f>ROUND(I1902*H1902,2)</f>
        <v>0</v>
      </c>
      <c r="BL1902" s="25" t="s">
        <v>502</v>
      </c>
      <c r="BM1902" s="25" t="s">
        <v>10210</v>
      </c>
    </row>
    <row r="1903" spans="2:65" s="1" customFormat="1">
      <c r="B1903" s="42"/>
      <c r="C1903" s="64"/>
      <c r="D1903" s="221" t="s">
        <v>506</v>
      </c>
      <c r="E1903" s="64"/>
      <c r="F1903" s="222" t="s">
        <v>13652</v>
      </c>
      <c r="G1903" s="64"/>
      <c r="H1903" s="64"/>
      <c r="I1903" s="177"/>
      <c r="J1903" s="64"/>
      <c r="K1903" s="64"/>
      <c r="L1903" s="62"/>
      <c r="M1903" s="223"/>
      <c r="N1903" s="43"/>
      <c r="O1903" s="43"/>
      <c r="P1903" s="43"/>
      <c r="Q1903" s="43"/>
      <c r="R1903" s="43"/>
      <c r="S1903" s="43"/>
      <c r="T1903" s="79"/>
      <c r="AT1903" s="25" t="s">
        <v>506</v>
      </c>
      <c r="AU1903" s="25" t="s">
        <v>82</v>
      </c>
    </row>
    <row r="1904" spans="2:65" s="1" customFormat="1" ht="36">
      <c r="B1904" s="42"/>
      <c r="C1904" s="64"/>
      <c r="D1904" s="227" t="s">
        <v>2254</v>
      </c>
      <c r="E1904" s="64"/>
      <c r="F1904" s="273" t="s">
        <v>13774</v>
      </c>
      <c r="G1904" s="64"/>
      <c r="H1904" s="64"/>
      <c r="I1904" s="177"/>
      <c r="J1904" s="64"/>
      <c r="K1904" s="64"/>
      <c r="L1904" s="62"/>
      <c r="M1904" s="223"/>
      <c r="N1904" s="43"/>
      <c r="O1904" s="43"/>
      <c r="P1904" s="43"/>
      <c r="Q1904" s="43"/>
      <c r="R1904" s="43"/>
      <c r="S1904" s="43"/>
      <c r="T1904" s="79"/>
      <c r="AT1904" s="25" t="s">
        <v>2254</v>
      </c>
      <c r="AU1904" s="25" t="s">
        <v>82</v>
      </c>
    </row>
    <row r="1905" spans="2:65" s="1" customFormat="1" ht="16.5" customHeight="1">
      <c r="B1905" s="42"/>
      <c r="C1905" s="209" t="s">
        <v>4671</v>
      </c>
      <c r="D1905" s="209" t="s">
        <v>498</v>
      </c>
      <c r="E1905" s="210" t="s">
        <v>13826</v>
      </c>
      <c r="F1905" s="211" t="s">
        <v>13652</v>
      </c>
      <c r="G1905" s="212" t="s">
        <v>13632</v>
      </c>
      <c r="H1905" s="213">
        <v>1</v>
      </c>
      <c r="I1905" s="214"/>
      <c r="J1905" s="215">
        <f>ROUND(I1905*H1905,2)</f>
        <v>0</v>
      </c>
      <c r="K1905" s="211" t="s">
        <v>23</v>
      </c>
      <c r="L1905" s="62"/>
      <c r="M1905" s="216" t="s">
        <v>23</v>
      </c>
      <c r="N1905" s="217" t="s">
        <v>44</v>
      </c>
      <c r="O1905" s="43"/>
      <c r="P1905" s="218">
        <f>O1905*H1905</f>
        <v>0</v>
      </c>
      <c r="Q1905" s="218">
        <v>0</v>
      </c>
      <c r="R1905" s="218">
        <f>Q1905*H1905</f>
        <v>0</v>
      </c>
      <c r="S1905" s="218">
        <v>0</v>
      </c>
      <c r="T1905" s="219">
        <f>S1905*H1905</f>
        <v>0</v>
      </c>
      <c r="AR1905" s="25" t="s">
        <v>502</v>
      </c>
      <c r="AT1905" s="25" t="s">
        <v>498</v>
      </c>
      <c r="AU1905" s="25" t="s">
        <v>82</v>
      </c>
      <c r="AY1905" s="25" t="s">
        <v>492</v>
      </c>
      <c r="BE1905" s="220">
        <f>IF(N1905="základní",J1905,0)</f>
        <v>0</v>
      </c>
      <c r="BF1905" s="220">
        <f>IF(N1905="snížená",J1905,0)</f>
        <v>0</v>
      </c>
      <c r="BG1905" s="220">
        <f>IF(N1905="zákl. přenesená",J1905,0)</f>
        <v>0</v>
      </c>
      <c r="BH1905" s="220">
        <f>IF(N1905="sníž. přenesená",J1905,0)</f>
        <v>0</v>
      </c>
      <c r="BI1905" s="220">
        <f>IF(N1905="nulová",J1905,0)</f>
        <v>0</v>
      </c>
      <c r="BJ1905" s="25" t="s">
        <v>80</v>
      </c>
      <c r="BK1905" s="220">
        <f>ROUND(I1905*H1905,2)</f>
        <v>0</v>
      </c>
      <c r="BL1905" s="25" t="s">
        <v>502</v>
      </c>
      <c r="BM1905" s="25" t="s">
        <v>10211</v>
      </c>
    </row>
    <row r="1906" spans="2:65" s="1" customFormat="1">
      <c r="B1906" s="42"/>
      <c r="C1906" s="64"/>
      <c r="D1906" s="221" t="s">
        <v>506</v>
      </c>
      <c r="E1906" s="64"/>
      <c r="F1906" s="222" t="s">
        <v>13652</v>
      </c>
      <c r="G1906" s="64"/>
      <c r="H1906" s="64"/>
      <c r="I1906" s="177"/>
      <c r="J1906" s="64"/>
      <c r="K1906" s="64"/>
      <c r="L1906" s="62"/>
      <c r="M1906" s="223"/>
      <c r="N1906" s="43"/>
      <c r="O1906" s="43"/>
      <c r="P1906" s="43"/>
      <c r="Q1906" s="43"/>
      <c r="R1906" s="43"/>
      <c r="S1906" s="43"/>
      <c r="T1906" s="79"/>
      <c r="AT1906" s="25" t="s">
        <v>506</v>
      </c>
      <c r="AU1906" s="25" t="s">
        <v>82</v>
      </c>
    </row>
    <row r="1907" spans="2:65" s="1" customFormat="1" ht="24">
      <c r="B1907" s="42"/>
      <c r="C1907" s="64"/>
      <c r="D1907" s="227" t="s">
        <v>2254</v>
      </c>
      <c r="E1907" s="64"/>
      <c r="F1907" s="273" t="s">
        <v>13827</v>
      </c>
      <c r="G1907" s="64"/>
      <c r="H1907" s="64"/>
      <c r="I1907" s="177"/>
      <c r="J1907" s="64"/>
      <c r="K1907" s="64"/>
      <c r="L1907" s="62"/>
      <c r="M1907" s="223"/>
      <c r="N1907" s="43"/>
      <c r="O1907" s="43"/>
      <c r="P1907" s="43"/>
      <c r="Q1907" s="43"/>
      <c r="R1907" s="43"/>
      <c r="S1907" s="43"/>
      <c r="T1907" s="79"/>
      <c r="AT1907" s="25" t="s">
        <v>2254</v>
      </c>
      <c r="AU1907" s="25" t="s">
        <v>82</v>
      </c>
    </row>
    <row r="1908" spans="2:65" s="1" customFormat="1" ht="16.5" customHeight="1">
      <c r="B1908" s="42"/>
      <c r="C1908" s="209" t="s">
        <v>4675</v>
      </c>
      <c r="D1908" s="209" t="s">
        <v>498</v>
      </c>
      <c r="E1908" s="210" t="s">
        <v>13711</v>
      </c>
      <c r="F1908" s="211" t="s">
        <v>13652</v>
      </c>
      <c r="G1908" s="212" t="s">
        <v>13632</v>
      </c>
      <c r="H1908" s="213">
        <v>1</v>
      </c>
      <c r="I1908" s="214"/>
      <c r="J1908" s="215">
        <f>ROUND(I1908*H1908,2)</f>
        <v>0</v>
      </c>
      <c r="K1908" s="211" t="s">
        <v>23</v>
      </c>
      <c r="L1908" s="62"/>
      <c r="M1908" s="216" t="s">
        <v>23</v>
      </c>
      <c r="N1908" s="217" t="s">
        <v>44</v>
      </c>
      <c r="O1908" s="43"/>
      <c r="P1908" s="218">
        <f>O1908*H1908</f>
        <v>0</v>
      </c>
      <c r="Q1908" s="218">
        <v>0</v>
      </c>
      <c r="R1908" s="218">
        <f>Q1908*H1908</f>
        <v>0</v>
      </c>
      <c r="S1908" s="218">
        <v>0</v>
      </c>
      <c r="T1908" s="219">
        <f>S1908*H1908</f>
        <v>0</v>
      </c>
      <c r="AR1908" s="25" t="s">
        <v>502</v>
      </c>
      <c r="AT1908" s="25" t="s">
        <v>498</v>
      </c>
      <c r="AU1908" s="25" t="s">
        <v>82</v>
      </c>
      <c r="AY1908" s="25" t="s">
        <v>492</v>
      </c>
      <c r="BE1908" s="220">
        <f>IF(N1908="základní",J1908,0)</f>
        <v>0</v>
      </c>
      <c r="BF1908" s="220">
        <f>IF(N1908="snížená",J1908,0)</f>
        <v>0</v>
      </c>
      <c r="BG1908" s="220">
        <f>IF(N1908="zákl. přenesená",J1908,0)</f>
        <v>0</v>
      </c>
      <c r="BH1908" s="220">
        <f>IF(N1908="sníž. přenesená",J1908,0)</f>
        <v>0</v>
      </c>
      <c r="BI1908" s="220">
        <f>IF(N1908="nulová",J1908,0)</f>
        <v>0</v>
      </c>
      <c r="BJ1908" s="25" t="s">
        <v>80</v>
      </c>
      <c r="BK1908" s="220">
        <f>ROUND(I1908*H1908,2)</f>
        <v>0</v>
      </c>
      <c r="BL1908" s="25" t="s">
        <v>502</v>
      </c>
      <c r="BM1908" s="25" t="s">
        <v>10214</v>
      </c>
    </row>
    <row r="1909" spans="2:65" s="1" customFormat="1">
      <c r="B1909" s="42"/>
      <c r="C1909" s="64"/>
      <c r="D1909" s="221" t="s">
        <v>506</v>
      </c>
      <c r="E1909" s="64"/>
      <c r="F1909" s="222" t="s">
        <v>13652</v>
      </c>
      <c r="G1909" s="64"/>
      <c r="H1909" s="64"/>
      <c r="I1909" s="177"/>
      <c r="J1909" s="64"/>
      <c r="K1909" s="64"/>
      <c r="L1909" s="62"/>
      <c r="M1909" s="223"/>
      <c r="N1909" s="43"/>
      <c r="O1909" s="43"/>
      <c r="P1909" s="43"/>
      <c r="Q1909" s="43"/>
      <c r="R1909" s="43"/>
      <c r="S1909" s="43"/>
      <c r="T1909" s="79"/>
      <c r="AT1909" s="25" t="s">
        <v>506</v>
      </c>
      <c r="AU1909" s="25" t="s">
        <v>82</v>
      </c>
    </row>
    <row r="1910" spans="2:65" s="1" customFormat="1" ht="24">
      <c r="B1910" s="42"/>
      <c r="C1910" s="64"/>
      <c r="D1910" s="227" t="s">
        <v>2254</v>
      </c>
      <c r="E1910" s="64"/>
      <c r="F1910" s="273" t="s">
        <v>13659</v>
      </c>
      <c r="G1910" s="64"/>
      <c r="H1910" s="64"/>
      <c r="I1910" s="177"/>
      <c r="J1910" s="64"/>
      <c r="K1910" s="64"/>
      <c r="L1910" s="62"/>
      <c r="M1910" s="223"/>
      <c r="N1910" s="43"/>
      <c r="O1910" s="43"/>
      <c r="P1910" s="43"/>
      <c r="Q1910" s="43"/>
      <c r="R1910" s="43"/>
      <c r="S1910" s="43"/>
      <c r="T1910" s="79"/>
      <c r="AT1910" s="25" t="s">
        <v>2254</v>
      </c>
      <c r="AU1910" s="25" t="s">
        <v>82</v>
      </c>
    </row>
    <row r="1911" spans="2:65" s="1" customFormat="1" ht="16.5" customHeight="1">
      <c r="B1911" s="42"/>
      <c r="C1911" s="209" t="s">
        <v>4679</v>
      </c>
      <c r="D1911" s="209" t="s">
        <v>498</v>
      </c>
      <c r="E1911" s="210" t="s">
        <v>13828</v>
      </c>
      <c r="F1911" s="211" t="s">
        <v>13652</v>
      </c>
      <c r="G1911" s="212" t="s">
        <v>13632</v>
      </c>
      <c r="H1911" s="213">
        <v>1</v>
      </c>
      <c r="I1911" s="214"/>
      <c r="J1911" s="215">
        <f>ROUND(I1911*H1911,2)</f>
        <v>0</v>
      </c>
      <c r="K1911" s="211" t="s">
        <v>23</v>
      </c>
      <c r="L1911" s="62"/>
      <c r="M1911" s="216" t="s">
        <v>23</v>
      </c>
      <c r="N1911" s="217" t="s">
        <v>44</v>
      </c>
      <c r="O1911" s="43"/>
      <c r="P1911" s="218">
        <f>O1911*H1911</f>
        <v>0</v>
      </c>
      <c r="Q1911" s="218">
        <v>0</v>
      </c>
      <c r="R1911" s="218">
        <f>Q1911*H1911</f>
        <v>0</v>
      </c>
      <c r="S1911" s="218">
        <v>0</v>
      </c>
      <c r="T1911" s="219">
        <f>S1911*H1911</f>
        <v>0</v>
      </c>
      <c r="AR1911" s="25" t="s">
        <v>502</v>
      </c>
      <c r="AT1911" s="25" t="s">
        <v>498</v>
      </c>
      <c r="AU1911" s="25" t="s">
        <v>82</v>
      </c>
      <c r="AY1911" s="25" t="s">
        <v>492</v>
      </c>
      <c r="BE1911" s="220">
        <f>IF(N1911="základní",J1911,0)</f>
        <v>0</v>
      </c>
      <c r="BF1911" s="220">
        <f>IF(N1911="snížená",J1911,0)</f>
        <v>0</v>
      </c>
      <c r="BG1911" s="220">
        <f>IF(N1911="zákl. přenesená",J1911,0)</f>
        <v>0</v>
      </c>
      <c r="BH1911" s="220">
        <f>IF(N1911="sníž. přenesená",J1911,0)</f>
        <v>0</v>
      </c>
      <c r="BI1911" s="220">
        <f>IF(N1911="nulová",J1911,0)</f>
        <v>0</v>
      </c>
      <c r="BJ1911" s="25" t="s">
        <v>80</v>
      </c>
      <c r="BK1911" s="220">
        <f>ROUND(I1911*H1911,2)</f>
        <v>0</v>
      </c>
      <c r="BL1911" s="25" t="s">
        <v>502</v>
      </c>
      <c r="BM1911" s="25" t="s">
        <v>10215</v>
      </c>
    </row>
    <row r="1912" spans="2:65" s="1" customFormat="1">
      <c r="B1912" s="42"/>
      <c r="C1912" s="64"/>
      <c r="D1912" s="221" t="s">
        <v>506</v>
      </c>
      <c r="E1912" s="64"/>
      <c r="F1912" s="222" t="s">
        <v>13652</v>
      </c>
      <c r="G1912" s="64"/>
      <c r="H1912" s="64"/>
      <c r="I1912" s="177"/>
      <c r="J1912" s="64"/>
      <c r="K1912" s="64"/>
      <c r="L1912" s="62"/>
      <c r="M1912" s="223"/>
      <c r="N1912" s="43"/>
      <c r="O1912" s="43"/>
      <c r="P1912" s="43"/>
      <c r="Q1912" s="43"/>
      <c r="R1912" s="43"/>
      <c r="S1912" s="43"/>
      <c r="T1912" s="79"/>
      <c r="AT1912" s="25" t="s">
        <v>506</v>
      </c>
      <c r="AU1912" s="25" t="s">
        <v>82</v>
      </c>
    </row>
    <row r="1913" spans="2:65" s="1" customFormat="1" ht="36">
      <c r="B1913" s="42"/>
      <c r="C1913" s="64"/>
      <c r="D1913" s="227" t="s">
        <v>2254</v>
      </c>
      <c r="E1913" s="64"/>
      <c r="F1913" s="273" t="s">
        <v>13829</v>
      </c>
      <c r="G1913" s="64"/>
      <c r="H1913" s="64"/>
      <c r="I1913" s="177"/>
      <c r="J1913" s="64"/>
      <c r="K1913" s="64"/>
      <c r="L1913" s="62"/>
      <c r="M1913" s="223"/>
      <c r="N1913" s="43"/>
      <c r="O1913" s="43"/>
      <c r="P1913" s="43"/>
      <c r="Q1913" s="43"/>
      <c r="R1913" s="43"/>
      <c r="S1913" s="43"/>
      <c r="T1913" s="79"/>
      <c r="AT1913" s="25" t="s">
        <v>2254</v>
      </c>
      <c r="AU1913" s="25" t="s">
        <v>82</v>
      </c>
    </row>
    <row r="1914" spans="2:65" s="1" customFormat="1" ht="16.5" customHeight="1">
      <c r="B1914" s="42"/>
      <c r="C1914" s="209" t="s">
        <v>4683</v>
      </c>
      <c r="D1914" s="209" t="s">
        <v>498</v>
      </c>
      <c r="E1914" s="210" t="s">
        <v>13712</v>
      </c>
      <c r="F1914" s="211" t="s">
        <v>13652</v>
      </c>
      <c r="G1914" s="212" t="s">
        <v>13632</v>
      </c>
      <c r="H1914" s="213">
        <v>1</v>
      </c>
      <c r="I1914" s="214"/>
      <c r="J1914" s="215">
        <f>ROUND(I1914*H1914,2)</f>
        <v>0</v>
      </c>
      <c r="K1914" s="211" t="s">
        <v>23</v>
      </c>
      <c r="L1914" s="62"/>
      <c r="M1914" s="216" t="s">
        <v>23</v>
      </c>
      <c r="N1914" s="217" t="s">
        <v>44</v>
      </c>
      <c r="O1914" s="43"/>
      <c r="P1914" s="218">
        <f>O1914*H1914</f>
        <v>0</v>
      </c>
      <c r="Q1914" s="218">
        <v>0</v>
      </c>
      <c r="R1914" s="218">
        <f>Q1914*H1914</f>
        <v>0</v>
      </c>
      <c r="S1914" s="218">
        <v>0</v>
      </c>
      <c r="T1914" s="219">
        <f>S1914*H1914</f>
        <v>0</v>
      </c>
      <c r="AR1914" s="25" t="s">
        <v>502</v>
      </c>
      <c r="AT1914" s="25" t="s">
        <v>498</v>
      </c>
      <c r="AU1914" s="25" t="s">
        <v>82</v>
      </c>
      <c r="AY1914" s="25" t="s">
        <v>492</v>
      </c>
      <c r="BE1914" s="220">
        <f>IF(N1914="základní",J1914,0)</f>
        <v>0</v>
      </c>
      <c r="BF1914" s="220">
        <f>IF(N1914="snížená",J1914,0)</f>
        <v>0</v>
      </c>
      <c r="BG1914" s="220">
        <f>IF(N1914="zákl. přenesená",J1914,0)</f>
        <v>0</v>
      </c>
      <c r="BH1914" s="220">
        <f>IF(N1914="sníž. přenesená",J1914,0)</f>
        <v>0</v>
      </c>
      <c r="BI1914" s="220">
        <f>IF(N1914="nulová",J1914,0)</f>
        <v>0</v>
      </c>
      <c r="BJ1914" s="25" t="s">
        <v>80</v>
      </c>
      <c r="BK1914" s="220">
        <f>ROUND(I1914*H1914,2)</f>
        <v>0</v>
      </c>
      <c r="BL1914" s="25" t="s">
        <v>502</v>
      </c>
      <c r="BM1914" s="25" t="s">
        <v>10216</v>
      </c>
    </row>
    <row r="1915" spans="2:65" s="1" customFormat="1">
      <c r="B1915" s="42"/>
      <c r="C1915" s="64"/>
      <c r="D1915" s="221" t="s">
        <v>506</v>
      </c>
      <c r="E1915" s="64"/>
      <c r="F1915" s="222" t="s">
        <v>13652</v>
      </c>
      <c r="G1915" s="64"/>
      <c r="H1915" s="64"/>
      <c r="I1915" s="177"/>
      <c r="J1915" s="64"/>
      <c r="K1915" s="64"/>
      <c r="L1915" s="62"/>
      <c r="M1915" s="223"/>
      <c r="N1915" s="43"/>
      <c r="O1915" s="43"/>
      <c r="P1915" s="43"/>
      <c r="Q1915" s="43"/>
      <c r="R1915" s="43"/>
      <c r="S1915" s="43"/>
      <c r="T1915" s="79"/>
      <c r="AT1915" s="25" t="s">
        <v>506</v>
      </c>
      <c r="AU1915" s="25" t="s">
        <v>82</v>
      </c>
    </row>
    <row r="1916" spans="2:65" s="1" customFormat="1" ht="24">
      <c r="B1916" s="42"/>
      <c r="C1916" s="64"/>
      <c r="D1916" s="227" t="s">
        <v>2254</v>
      </c>
      <c r="E1916" s="64"/>
      <c r="F1916" s="273" t="s">
        <v>13661</v>
      </c>
      <c r="G1916" s="64"/>
      <c r="H1916" s="64"/>
      <c r="I1916" s="177"/>
      <c r="J1916" s="64"/>
      <c r="K1916" s="64"/>
      <c r="L1916" s="62"/>
      <c r="M1916" s="223"/>
      <c r="N1916" s="43"/>
      <c r="O1916" s="43"/>
      <c r="P1916" s="43"/>
      <c r="Q1916" s="43"/>
      <c r="R1916" s="43"/>
      <c r="S1916" s="43"/>
      <c r="T1916" s="79"/>
      <c r="AT1916" s="25" t="s">
        <v>2254</v>
      </c>
      <c r="AU1916" s="25" t="s">
        <v>82</v>
      </c>
    </row>
    <row r="1917" spans="2:65" s="1" customFormat="1" ht="16.5" customHeight="1">
      <c r="B1917" s="42"/>
      <c r="C1917" s="209" t="s">
        <v>4687</v>
      </c>
      <c r="D1917" s="209" t="s">
        <v>498</v>
      </c>
      <c r="E1917" s="210" t="s">
        <v>13830</v>
      </c>
      <c r="F1917" s="211" t="s">
        <v>13652</v>
      </c>
      <c r="G1917" s="212" t="s">
        <v>13632</v>
      </c>
      <c r="H1917" s="213">
        <v>1</v>
      </c>
      <c r="I1917" s="214"/>
      <c r="J1917" s="215">
        <f>ROUND(I1917*H1917,2)</f>
        <v>0</v>
      </c>
      <c r="K1917" s="211" t="s">
        <v>23</v>
      </c>
      <c r="L1917" s="62"/>
      <c r="M1917" s="216" t="s">
        <v>23</v>
      </c>
      <c r="N1917" s="217" t="s">
        <v>44</v>
      </c>
      <c r="O1917" s="43"/>
      <c r="P1917" s="218">
        <f>O1917*H1917</f>
        <v>0</v>
      </c>
      <c r="Q1917" s="218">
        <v>0</v>
      </c>
      <c r="R1917" s="218">
        <f>Q1917*H1917</f>
        <v>0</v>
      </c>
      <c r="S1917" s="218">
        <v>0</v>
      </c>
      <c r="T1917" s="219">
        <f>S1917*H1917</f>
        <v>0</v>
      </c>
      <c r="AR1917" s="25" t="s">
        <v>502</v>
      </c>
      <c r="AT1917" s="25" t="s">
        <v>498</v>
      </c>
      <c r="AU1917" s="25" t="s">
        <v>82</v>
      </c>
      <c r="AY1917" s="25" t="s">
        <v>492</v>
      </c>
      <c r="BE1917" s="220">
        <f>IF(N1917="základní",J1917,0)</f>
        <v>0</v>
      </c>
      <c r="BF1917" s="220">
        <f>IF(N1917="snížená",J1917,0)</f>
        <v>0</v>
      </c>
      <c r="BG1917" s="220">
        <f>IF(N1917="zákl. přenesená",J1917,0)</f>
        <v>0</v>
      </c>
      <c r="BH1917" s="220">
        <f>IF(N1917="sníž. přenesená",J1917,0)</f>
        <v>0</v>
      </c>
      <c r="BI1917" s="220">
        <f>IF(N1917="nulová",J1917,0)</f>
        <v>0</v>
      </c>
      <c r="BJ1917" s="25" t="s">
        <v>80</v>
      </c>
      <c r="BK1917" s="220">
        <f>ROUND(I1917*H1917,2)</f>
        <v>0</v>
      </c>
      <c r="BL1917" s="25" t="s">
        <v>502</v>
      </c>
      <c r="BM1917" s="25" t="s">
        <v>10217</v>
      </c>
    </row>
    <row r="1918" spans="2:65" s="1" customFormat="1">
      <c r="B1918" s="42"/>
      <c r="C1918" s="64"/>
      <c r="D1918" s="221" t="s">
        <v>506</v>
      </c>
      <c r="E1918" s="64"/>
      <c r="F1918" s="222" t="s">
        <v>13652</v>
      </c>
      <c r="G1918" s="64"/>
      <c r="H1918" s="64"/>
      <c r="I1918" s="177"/>
      <c r="J1918" s="64"/>
      <c r="K1918" s="64"/>
      <c r="L1918" s="62"/>
      <c r="M1918" s="223"/>
      <c r="N1918" s="43"/>
      <c r="O1918" s="43"/>
      <c r="P1918" s="43"/>
      <c r="Q1918" s="43"/>
      <c r="R1918" s="43"/>
      <c r="S1918" s="43"/>
      <c r="T1918" s="79"/>
      <c r="AT1918" s="25" t="s">
        <v>506</v>
      </c>
      <c r="AU1918" s="25" t="s">
        <v>82</v>
      </c>
    </row>
    <row r="1919" spans="2:65" s="1" customFormat="1" ht="60">
      <c r="B1919" s="42"/>
      <c r="C1919" s="64"/>
      <c r="D1919" s="227" t="s">
        <v>2254</v>
      </c>
      <c r="E1919" s="64"/>
      <c r="F1919" s="273" t="s">
        <v>13663</v>
      </c>
      <c r="G1919" s="64"/>
      <c r="H1919" s="64"/>
      <c r="I1919" s="177"/>
      <c r="J1919" s="64"/>
      <c r="K1919" s="64"/>
      <c r="L1919" s="62"/>
      <c r="M1919" s="223"/>
      <c r="N1919" s="43"/>
      <c r="O1919" s="43"/>
      <c r="P1919" s="43"/>
      <c r="Q1919" s="43"/>
      <c r="R1919" s="43"/>
      <c r="S1919" s="43"/>
      <c r="T1919" s="79"/>
      <c r="AT1919" s="25" t="s">
        <v>2254</v>
      </c>
      <c r="AU1919" s="25" t="s">
        <v>82</v>
      </c>
    </row>
    <row r="1920" spans="2:65" s="1" customFormat="1" ht="16.5" customHeight="1">
      <c r="B1920" s="42"/>
      <c r="C1920" s="209" t="s">
        <v>4691</v>
      </c>
      <c r="D1920" s="209" t="s">
        <v>498</v>
      </c>
      <c r="E1920" s="210" t="s">
        <v>13714</v>
      </c>
      <c r="F1920" s="211" t="s">
        <v>13652</v>
      </c>
      <c r="G1920" s="212" t="s">
        <v>13632</v>
      </c>
      <c r="H1920" s="213">
        <v>1</v>
      </c>
      <c r="I1920" s="214"/>
      <c r="J1920" s="215">
        <f>ROUND(I1920*H1920,2)</f>
        <v>0</v>
      </c>
      <c r="K1920" s="211" t="s">
        <v>23</v>
      </c>
      <c r="L1920" s="62"/>
      <c r="M1920" s="216" t="s">
        <v>23</v>
      </c>
      <c r="N1920" s="217" t="s">
        <v>44</v>
      </c>
      <c r="O1920" s="43"/>
      <c r="P1920" s="218">
        <f>O1920*H1920</f>
        <v>0</v>
      </c>
      <c r="Q1920" s="218">
        <v>0</v>
      </c>
      <c r="R1920" s="218">
        <f>Q1920*H1920</f>
        <v>0</v>
      </c>
      <c r="S1920" s="218">
        <v>0</v>
      </c>
      <c r="T1920" s="219">
        <f>S1920*H1920</f>
        <v>0</v>
      </c>
      <c r="AR1920" s="25" t="s">
        <v>502</v>
      </c>
      <c r="AT1920" s="25" t="s">
        <v>498</v>
      </c>
      <c r="AU1920" s="25" t="s">
        <v>82</v>
      </c>
      <c r="AY1920" s="25" t="s">
        <v>492</v>
      </c>
      <c r="BE1920" s="220">
        <f>IF(N1920="základní",J1920,0)</f>
        <v>0</v>
      </c>
      <c r="BF1920" s="220">
        <f>IF(N1920="snížená",J1920,0)</f>
        <v>0</v>
      </c>
      <c r="BG1920" s="220">
        <f>IF(N1920="zákl. přenesená",J1920,0)</f>
        <v>0</v>
      </c>
      <c r="BH1920" s="220">
        <f>IF(N1920="sníž. přenesená",J1920,0)</f>
        <v>0</v>
      </c>
      <c r="BI1920" s="220">
        <f>IF(N1920="nulová",J1920,0)</f>
        <v>0</v>
      </c>
      <c r="BJ1920" s="25" t="s">
        <v>80</v>
      </c>
      <c r="BK1920" s="220">
        <f>ROUND(I1920*H1920,2)</f>
        <v>0</v>
      </c>
      <c r="BL1920" s="25" t="s">
        <v>502</v>
      </c>
      <c r="BM1920" s="25" t="s">
        <v>10218</v>
      </c>
    </row>
    <row r="1921" spans="2:65" s="1" customFormat="1">
      <c r="B1921" s="42"/>
      <c r="C1921" s="64"/>
      <c r="D1921" s="221" t="s">
        <v>506</v>
      </c>
      <c r="E1921" s="64"/>
      <c r="F1921" s="222" t="s">
        <v>13652</v>
      </c>
      <c r="G1921" s="64"/>
      <c r="H1921" s="64"/>
      <c r="I1921" s="177"/>
      <c r="J1921" s="64"/>
      <c r="K1921" s="64"/>
      <c r="L1921" s="62"/>
      <c r="M1921" s="223"/>
      <c r="N1921" s="43"/>
      <c r="O1921" s="43"/>
      <c r="P1921" s="43"/>
      <c r="Q1921" s="43"/>
      <c r="R1921" s="43"/>
      <c r="S1921" s="43"/>
      <c r="T1921" s="79"/>
      <c r="AT1921" s="25" t="s">
        <v>506</v>
      </c>
      <c r="AU1921" s="25" t="s">
        <v>82</v>
      </c>
    </row>
    <row r="1922" spans="2:65" s="1" customFormat="1" ht="24">
      <c r="B1922" s="42"/>
      <c r="C1922" s="64"/>
      <c r="D1922" s="221" t="s">
        <v>2254</v>
      </c>
      <c r="E1922" s="64"/>
      <c r="F1922" s="224" t="s">
        <v>13665</v>
      </c>
      <c r="G1922" s="64"/>
      <c r="H1922" s="64"/>
      <c r="I1922" s="177"/>
      <c r="J1922" s="64"/>
      <c r="K1922" s="64"/>
      <c r="L1922" s="62"/>
      <c r="M1922" s="223"/>
      <c r="N1922" s="43"/>
      <c r="O1922" s="43"/>
      <c r="P1922" s="43"/>
      <c r="Q1922" s="43"/>
      <c r="R1922" s="43"/>
      <c r="S1922" s="43"/>
      <c r="T1922" s="79"/>
      <c r="AT1922" s="25" t="s">
        <v>2254</v>
      </c>
      <c r="AU1922" s="25" t="s">
        <v>82</v>
      </c>
    </row>
    <row r="1923" spans="2:65" s="11" customFormat="1" ht="29.85" customHeight="1">
      <c r="B1923" s="192"/>
      <c r="C1923" s="193"/>
      <c r="D1923" s="206" t="s">
        <v>72</v>
      </c>
      <c r="E1923" s="207" t="s">
        <v>5019</v>
      </c>
      <c r="F1923" s="207" t="s">
        <v>13833</v>
      </c>
      <c r="G1923" s="193"/>
      <c r="H1923" s="193"/>
      <c r="I1923" s="196"/>
      <c r="J1923" s="208">
        <f>BK1923</f>
        <v>0</v>
      </c>
      <c r="K1923" s="193"/>
      <c r="L1923" s="198"/>
      <c r="M1923" s="199"/>
      <c r="N1923" s="200"/>
      <c r="O1923" s="200"/>
      <c r="P1923" s="201">
        <f>SUM(P1924:P1995)</f>
        <v>0</v>
      </c>
      <c r="Q1923" s="200"/>
      <c r="R1923" s="201">
        <f>SUM(R1924:R1995)</f>
        <v>0</v>
      </c>
      <c r="S1923" s="200"/>
      <c r="T1923" s="202">
        <f>SUM(T1924:T1995)</f>
        <v>0</v>
      </c>
      <c r="AR1923" s="203" t="s">
        <v>80</v>
      </c>
      <c r="AT1923" s="204" t="s">
        <v>72</v>
      </c>
      <c r="AU1923" s="204" t="s">
        <v>80</v>
      </c>
      <c r="AY1923" s="203" t="s">
        <v>492</v>
      </c>
      <c r="BK1923" s="205">
        <f>SUM(BK1924:BK1995)</f>
        <v>0</v>
      </c>
    </row>
    <row r="1924" spans="2:65" s="1" customFormat="1" ht="16.5" customHeight="1">
      <c r="B1924" s="42"/>
      <c r="C1924" s="209" t="s">
        <v>4695</v>
      </c>
      <c r="D1924" s="209" t="s">
        <v>498</v>
      </c>
      <c r="E1924" s="210" t="s">
        <v>13806</v>
      </c>
      <c r="F1924" s="211" t="s">
        <v>13807</v>
      </c>
      <c r="G1924" s="212" t="s">
        <v>2537</v>
      </c>
      <c r="H1924" s="213">
        <v>1</v>
      </c>
      <c r="I1924" s="214"/>
      <c r="J1924" s="215">
        <f>ROUND(I1924*H1924,2)</f>
        <v>0</v>
      </c>
      <c r="K1924" s="211" t="s">
        <v>23</v>
      </c>
      <c r="L1924" s="62"/>
      <c r="M1924" s="216" t="s">
        <v>23</v>
      </c>
      <c r="N1924" s="217" t="s">
        <v>44</v>
      </c>
      <c r="O1924" s="43"/>
      <c r="P1924" s="218">
        <f>O1924*H1924</f>
        <v>0</v>
      </c>
      <c r="Q1924" s="218">
        <v>0</v>
      </c>
      <c r="R1924" s="218">
        <f>Q1924*H1924</f>
        <v>0</v>
      </c>
      <c r="S1924" s="218">
        <v>0</v>
      </c>
      <c r="T1924" s="219">
        <f>S1924*H1924</f>
        <v>0</v>
      </c>
      <c r="AR1924" s="25" t="s">
        <v>502</v>
      </c>
      <c r="AT1924" s="25" t="s">
        <v>498</v>
      </c>
      <c r="AU1924" s="25" t="s">
        <v>82</v>
      </c>
      <c r="AY1924" s="25" t="s">
        <v>492</v>
      </c>
      <c r="BE1924" s="220">
        <f>IF(N1924="základní",J1924,0)</f>
        <v>0</v>
      </c>
      <c r="BF1924" s="220">
        <f>IF(N1924="snížená",J1924,0)</f>
        <v>0</v>
      </c>
      <c r="BG1924" s="220">
        <f>IF(N1924="zákl. přenesená",J1924,0)</f>
        <v>0</v>
      </c>
      <c r="BH1924" s="220">
        <f>IF(N1924="sníž. přenesená",J1924,0)</f>
        <v>0</v>
      </c>
      <c r="BI1924" s="220">
        <f>IF(N1924="nulová",J1924,0)</f>
        <v>0</v>
      </c>
      <c r="BJ1924" s="25" t="s">
        <v>80</v>
      </c>
      <c r="BK1924" s="220">
        <f>ROUND(I1924*H1924,2)</f>
        <v>0</v>
      </c>
      <c r="BL1924" s="25" t="s">
        <v>502</v>
      </c>
      <c r="BM1924" s="25" t="s">
        <v>10219</v>
      </c>
    </row>
    <row r="1925" spans="2:65" s="1" customFormat="1">
      <c r="B1925" s="42"/>
      <c r="C1925" s="64"/>
      <c r="D1925" s="221" t="s">
        <v>506</v>
      </c>
      <c r="E1925" s="64"/>
      <c r="F1925" s="222" t="s">
        <v>13807</v>
      </c>
      <c r="G1925" s="64"/>
      <c r="H1925" s="64"/>
      <c r="I1925" s="177"/>
      <c r="J1925" s="64"/>
      <c r="K1925" s="64"/>
      <c r="L1925" s="62"/>
      <c r="M1925" s="223"/>
      <c r="N1925" s="43"/>
      <c r="O1925" s="43"/>
      <c r="P1925" s="43"/>
      <c r="Q1925" s="43"/>
      <c r="R1925" s="43"/>
      <c r="S1925" s="43"/>
      <c r="T1925" s="79"/>
      <c r="AT1925" s="25" t="s">
        <v>506</v>
      </c>
      <c r="AU1925" s="25" t="s">
        <v>82</v>
      </c>
    </row>
    <row r="1926" spans="2:65" s="1" customFormat="1" ht="144">
      <c r="B1926" s="42"/>
      <c r="C1926" s="64"/>
      <c r="D1926" s="227" t="s">
        <v>2254</v>
      </c>
      <c r="E1926" s="64"/>
      <c r="F1926" s="273" t="s">
        <v>13808</v>
      </c>
      <c r="G1926" s="64"/>
      <c r="H1926" s="64"/>
      <c r="I1926" s="177"/>
      <c r="J1926" s="64"/>
      <c r="K1926" s="64"/>
      <c r="L1926" s="62"/>
      <c r="M1926" s="223"/>
      <c r="N1926" s="43"/>
      <c r="O1926" s="43"/>
      <c r="P1926" s="43"/>
      <c r="Q1926" s="43"/>
      <c r="R1926" s="43"/>
      <c r="S1926" s="43"/>
      <c r="T1926" s="79"/>
      <c r="AT1926" s="25" t="s">
        <v>2254</v>
      </c>
      <c r="AU1926" s="25" t="s">
        <v>82</v>
      </c>
    </row>
    <row r="1927" spans="2:65" s="1" customFormat="1" ht="16.5" customHeight="1">
      <c r="B1927" s="42"/>
      <c r="C1927" s="209" t="s">
        <v>4699</v>
      </c>
      <c r="D1927" s="209" t="s">
        <v>498</v>
      </c>
      <c r="E1927" s="210" t="s">
        <v>13809</v>
      </c>
      <c r="F1927" s="211" t="s">
        <v>13810</v>
      </c>
      <c r="G1927" s="212" t="s">
        <v>2537</v>
      </c>
      <c r="H1927" s="213">
        <v>2</v>
      </c>
      <c r="I1927" s="214"/>
      <c r="J1927" s="215">
        <f>ROUND(I1927*H1927,2)</f>
        <v>0</v>
      </c>
      <c r="K1927" s="211" t="s">
        <v>23</v>
      </c>
      <c r="L1927" s="62"/>
      <c r="M1927" s="216" t="s">
        <v>23</v>
      </c>
      <c r="N1927" s="217" t="s">
        <v>44</v>
      </c>
      <c r="O1927" s="43"/>
      <c r="P1927" s="218">
        <f>O1927*H1927</f>
        <v>0</v>
      </c>
      <c r="Q1927" s="218">
        <v>0</v>
      </c>
      <c r="R1927" s="218">
        <f>Q1927*H1927</f>
        <v>0</v>
      </c>
      <c r="S1927" s="218">
        <v>0</v>
      </c>
      <c r="T1927" s="219">
        <f>S1927*H1927</f>
        <v>0</v>
      </c>
      <c r="AR1927" s="25" t="s">
        <v>502</v>
      </c>
      <c r="AT1927" s="25" t="s">
        <v>498</v>
      </c>
      <c r="AU1927" s="25" t="s">
        <v>82</v>
      </c>
      <c r="AY1927" s="25" t="s">
        <v>492</v>
      </c>
      <c r="BE1927" s="220">
        <f>IF(N1927="základní",J1927,0)</f>
        <v>0</v>
      </c>
      <c r="BF1927" s="220">
        <f>IF(N1927="snížená",J1927,0)</f>
        <v>0</v>
      </c>
      <c r="BG1927" s="220">
        <f>IF(N1927="zákl. přenesená",J1927,0)</f>
        <v>0</v>
      </c>
      <c r="BH1927" s="220">
        <f>IF(N1927="sníž. přenesená",J1927,0)</f>
        <v>0</v>
      </c>
      <c r="BI1927" s="220">
        <f>IF(N1927="nulová",J1927,0)</f>
        <v>0</v>
      </c>
      <c r="BJ1927" s="25" t="s">
        <v>80</v>
      </c>
      <c r="BK1927" s="220">
        <f>ROUND(I1927*H1927,2)</f>
        <v>0</v>
      </c>
      <c r="BL1927" s="25" t="s">
        <v>502</v>
      </c>
      <c r="BM1927" s="25" t="s">
        <v>10222</v>
      </c>
    </row>
    <row r="1928" spans="2:65" s="1" customFormat="1">
      <c r="B1928" s="42"/>
      <c r="C1928" s="64"/>
      <c r="D1928" s="221" t="s">
        <v>506</v>
      </c>
      <c r="E1928" s="64"/>
      <c r="F1928" s="222" t="s">
        <v>13810</v>
      </c>
      <c r="G1928" s="64"/>
      <c r="H1928" s="64"/>
      <c r="I1928" s="177"/>
      <c r="J1928" s="64"/>
      <c r="K1928" s="64"/>
      <c r="L1928" s="62"/>
      <c r="M1928" s="223"/>
      <c r="N1928" s="43"/>
      <c r="O1928" s="43"/>
      <c r="P1928" s="43"/>
      <c r="Q1928" s="43"/>
      <c r="R1928" s="43"/>
      <c r="S1928" s="43"/>
      <c r="T1928" s="79"/>
      <c r="AT1928" s="25" t="s">
        <v>506</v>
      </c>
      <c r="AU1928" s="25" t="s">
        <v>82</v>
      </c>
    </row>
    <row r="1929" spans="2:65" s="1" customFormat="1" ht="24">
      <c r="B1929" s="42"/>
      <c r="C1929" s="64"/>
      <c r="D1929" s="227" t="s">
        <v>2254</v>
      </c>
      <c r="E1929" s="64"/>
      <c r="F1929" s="273" t="s">
        <v>13722</v>
      </c>
      <c r="G1929" s="64"/>
      <c r="H1929" s="64"/>
      <c r="I1929" s="177"/>
      <c r="J1929" s="64"/>
      <c r="K1929" s="64"/>
      <c r="L1929" s="62"/>
      <c r="M1929" s="223"/>
      <c r="N1929" s="43"/>
      <c r="O1929" s="43"/>
      <c r="P1929" s="43"/>
      <c r="Q1929" s="43"/>
      <c r="R1929" s="43"/>
      <c r="S1929" s="43"/>
      <c r="T1929" s="79"/>
      <c r="AT1929" s="25" t="s">
        <v>2254</v>
      </c>
      <c r="AU1929" s="25" t="s">
        <v>82</v>
      </c>
    </row>
    <row r="1930" spans="2:65" s="1" customFormat="1" ht="16.5" customHeight="1">
      <c r="B1930" s="42"/>
      <c r="C1930" s="209" t="s">
        <v>4703</v>
      </c>
      <c r="D1930" s="209" t="s">
        <v>498</v>
      </c>
      <c r="E1930" s="210" t="s">
        <v>13811</v>
      </c>
      <c r="F1930" s="211" t="s">
        <v>13812</v>
      </c>
      <c r="G1930" s="212" t="s">
        <v>2537</v>
      </c>
      <c r="H1930" s="213">
        <v>1</v>
      </c>
      <c r="I1930" s="214"/>
      <c r="J1930" s="215">
        <f>ROUND(I1930*H1930,2)</f>
        <v>0</v>
      </c>
      <c r="K1930" s="211" t="s">
        <v>23</v>
      </c>
      <c r="L1930" s="62"/>
      <c r="M1930" s="216" t="s">
        <v>23</v>
      </c>
      <c r="N1930" s="217" t="s">
        <v>44</v>
      </c>
      <c r="O1930" s="43"/>
      <c r="P1930" s="218">
        <f>O1930*H1930</f>
        <v>0</v>
      </c>
      <c r="Q1930" s="218">
        <v>0</v>
      </c>
      <c r="R1930" s="218">
        <f>Q1930*H1930</f>
        <v>0</v>
      </c>
      <c r="S1930" s="218">
        <v>0</v>
      </c>
      <c r="T1930" s="219">
        <f>S1930*H1930</f>
        <v>0</v>
      </c>
      <c r="AR1930" s="25" t="s">
        <v>502</v>
      </c>
      <c r="AT1930" s="25" t="s">
        <v>498</v>
      </c>
      <c r="AU1930" s="25" t="s">
        <v>82</v>
      </c>
      <c r="AY1930" s="25" t="s">
        <v>492</v>
      </c>
      <c r="BE1930" s="220">
        <f>IF(N1930="základní",J1930,0)</f>
        <v>0</v>
      </c>
      <c r="BF1930" s="220">
        <f>IF(N1930="snížená",J1930,0)</f>
        <v>0</v>
      </c>
      <c r="BG1930" s="220">
        <f>IF(N1930="zákl. přenesená",J1930,0)</f>
        <v>0</v>
      </c>
      <c r="BH1930" s="220">
        <f>IF(N1930="sníž. přenesená",J1930,0)</f>
        <v>0</v>
      </c>
      <c r="BI1930" s="220">
        <f>IF(N1930="nulová",J1930,0)</f>
        <v>0</v>
      </c>
      <c r="BJ1930" s="25" t="s">
        <v>80</v>
      </c>
      <c r="BK1930" s="220">
        <f>ROUND(I1930*H1930,2)</f>
        <v>0</v>
      </c>
      <c r="BL1930" s="25" t="s">
        <v>502</v>
      </c>
      <c r="BM1930" s="25" t="s">
        <v>10225</v>
      </c>
    </row>
    <row r="1931" spans="2:65" s="1" customFormat="1">
      <c r="B1931" s="42"/>
      <c r="C1931" s="64"/>
      <c r="D1931" s="221" t="s">
        <v>506</v>
      </c>
      <c r="E1931" s="64"/>
      <c r="F1931" s="222" t="s">
        <v>13812</v>
      </c>
      <c r="G1931" s="64"/>
      <c r="H1931" s="64"/>
      <c r="I1931" s="177"/>
      <c r="J1931" s="64"/>
      <c r="K1931" s="64"/>
      <c r="L1931" s="62"/>
      <c r="M1931" s="223"/>
      <c r="N1931" s="43"/>
      <c r="O1931" s="43"/>
      <c r="P1931" s="43"/>
      <c r="Q1931" s="43"/>
      <c r="R1931" s="43"/>
      <c r="S1931" s="43"/>
      <c r="T1931" s="79"/>
      <c r="AT1931" s="25" t="s">
        <v>506</v>
      </c>
      <c r="AU1931" s="25" t="s">
        <v>82</v>
      </c>
    </row>
    <row r="1932" spans="2:65" s="1" customFormat="1" ht="84">
      <c r="B1932" s="42"/>
      <c r="C1932" s="64"/>
      <c r="D1932" s="227" t="s">
        <v>2254</v>
      </c>
      <c r="E1932" s="64"/>
      <c r="F1932" s="273" t="s">
        <v>13813</v>
      </c>
      <c r="G1932" s="64"/>
      <c r="H1932" s="64"/>
      <c r="I1932" s="177"/>
      <c r="J1932" s="64"/>
      <c r="K1932" s="64"/>
      <c r="L1932" s="62"/>
      <c r="M1932" s="223"/>
      <c r="N1932" s="43"/>
      <c r="O1932" s="43"/>
      <c r="P1932" s="43"/>
      <c r="Q1932" s="43"/>
      <c r="R1932" s="43"/>
      <c r="S1932" s="43"/>
      <c r="T1932" s="79"/>
      <c r="AT1932" s="25" t="s">
        <v>2254</v>
      </c>
      <c r="AU1932" s="25" t="s">
        <v>82</v>
      </c>
    </row>
    <row r="1933" spans="2:65" s="1" customFormat="1" ht="16.5" customHeight="1">
      <c r="B1933" s="42"/>
      <c r="C1933" s="209" t="s">
        <v>4707</v>
      </c>
      <c r="D1933" s="209" t="s">
        <v>498</v>
      </c>
      <c r="E1933" s="210" t="s">
        <v>13814</v>
      </c>
      <c r="F1933" s="211" t="s">
        <v>13815</v>
      </c>
      <c r="G1933" s="212" t="s">
        <v>2537</v>
      </c>
      <c r="H1933" s="213">
        <v>1</v>
      </c>
      <c r="I1933" s="214"/>
      <c r="J1933" s="215">
        <f>ROUND(I1933*H1933,2)</f>
        <v>0</v>
      </c>
      <c r="K1933" s="211" t="s">
        <v>23</v>
      </c>
      <c r="L1933" s="62"/>
      <c r="M1933" s="216" t="s">
        <v>23</v>
      </c>
      <c r="N1933" s="217" t="s">
        <v>44</v>
      </c>
      <c r="O1933" s="43"/>
      <c r="P1933" s="218">
        <f>O1933*H1933</f>
        <v>0</v>
      </c>
      <c r="Q1933" s="218">
        <v>0</v>
      </c>
      <c r="R1933" s="218">
        <f>Q1933*H1933</f>
        <v>0</v>
      </c>
      <c r="S1933" s="218">
        <v>0</v>
      </c>
      <c r="T1933" s="219">
        <f>S1933*H1933</f>
        <v>0</v>
      </c>
      <c r="AR1933" s="25" t="s">
        <v>502</v>
      </c>
      <c r="AT1933" s="25" t="s">
        <v>498</v>
      </c>
      <c r="AU1933" s="25" t="s">
        <v>82</v>
      </c>
      <c r="AY1933" s="25" t="s">
        <v>492</v>
      </c>
      <c r="BE1933" s="220">
        <f>IF(N1933="základní",J1933,0)</f>
        <v>0</v>
      </c>
      <c r="BF1933" s="220">
        <f>IF(N1933="snížená",J1933,0)</f>
        <v>0</v>
      </c>
      <c r="BG1933" s="220">
        <f>IF(N1933="zákl. přenesená",J1933,0)</f>
        <v>0</v>
      </c>
      <c r="BH1933" s="220">
        <f>IF(N1933="sníž. přenesená",J1933,0)</f>
        <v>0</v>
      </c>
      <c r="BI1933" s="220">
        <f>IF(N1933="nulová",J1933,0)</f>
        <v>0</v>
      </c>
      <c r="BJ1933" s="25" t="s">
        <v>80</v>
      </c>
      <c r="BK1933" s="220">
        <f>ROUND(I1933*H1933,2)</f>
        <v>0</v>
      </c>
      <c r="BL1933" s="25" t="s">
        <v>502</v>
      </c>
      <c r="BM1933" s="25" t="s">
        <v>10226</v>
      </c>
    </row>
    <row r="1934" spans="2:65" s="1" customFormat="1">
      <c r="B1934" s="42"/>
      <c r="C1934" s="64"/>
      <c r="D1934" s="221" t="s">
        <v>506</v>
      </c>
      <c r="E1934" s="64"/>
      <c r="F1934" s="222" t="s">
        <v>13815</v>
      </c>
      <c r="G1934" s="64"/>
      <c r="H1934" s="64"/>
      <c r="I1934" s="177"/>
      <c r="J1934" s="64"/>
      <c r="K1934" s="64"/>
      <c r="L1934" s="62"/>
      <c r="M1934" s="223"/>
      <c r="N1934" s="43"/>
      <c r="O1934" s="43"/>
      <c r="P1934" s="43"/>
      <c r="Q1934" s="43"/>
      <c r="R1934" s="43"/>
      <c r="S1934" s="43"/>
      <c r="T1934" s="79"/>
      <c r="AT1934" s="25" t="s">
        <v>506</v>
      </c>
      <c r="AU1934" s="25" t="s">
        <v>82</v>
      </c>
    </row>
    <row r="1935" spans="2:65" s="1" customFormat="1" ht="24">
      <c r="B1935" s="42"/>
      <c r="C1935" s="64"/>
      <c r="D1935" s="227" t="s">
        <v>2254</v>
      </c>
      <c r="E1935" s="64"/>
      <c r="F1935" s="273" t="s">
        <v>13816</v>
      </c>
      <c r="G1935" s="64"/>
      <c r="H1935" s="64"/>
      <c r="I1935" s="177"/>
      <c r="J1935" s="64"/>
      <c r="K1935" s="64"/>
      <c r="L1935" s="62"/>
      <c r="M1935" s="223"/>
      <c r="N1935" s="43"/>
      <c r="O1935" s="43"/>
      <c r="P1935" s="43"/>
      <c r="Q1935" s="43"/>
      <c r="R1935" s="43"/>
      <c r="S1935" s="43"/>
      <c r="T1935" s="79"/>
      <c r="AT1935" s="25" t="s">
        <v>2254</v>
      </c>
      <c r="AU1935" s="25" t="s">
        <v>82</v>
      </c>
    </row>
    <row r="1936" spans="2:65" s="1" customFormat="1" ht="16.5" customHeight="1">
      <c r="B1936" s="42"/>
      <c r="C1936" s="209" t="s">
        <v>4711</v>
      </c>
      <c r="D1936" s="209" t="s">
        <v>498</v>
      </c>
      <c r="E1936" s="210" t="s">
        <v>13817</v>
      </c>
      <c r="F1936" s="211" t="s">
        <v>13818</v>
      </c>
      <c r="G1936" s="212" t="s">
        <v>2537</v>
      </c>
      <c r="H1936" s="213">
        <v>1</v>
      </c>
      <c r="I1936" s="214"/>
      <c r="J1936" s="215">
        <f>ROUND(I1936*H1936,2)</f>
        <v>0</v>
      </c>
      <c r="K1936" s="211" t="s">
        <v>23</v>
      </c>
      <c r="L1936" s="62"/>
      <c r="M1936" s="216" t="s">
        <v>23</v>
      </c>
      <c r="N1936" s="217" t="s">
        <v>44</v>
      </c>
      <c r="O1936" s="43"/>
      <c r="P1936" s="218">
        <f>O1936*H1936</f>
        <v>0</v>
      </c>
      <c r="Q1936" s="218">
        <v>0</v>
      </c>
      <c r="R1936" s="218">
        <f>Q1936*H1936</f>
        <v>0</v>
      </c>
      <c r="S1936" s="218">
        <v>0</v>
      </c>
      <c r="T1936" s="219">
        <f>S1936*H1936</f>
        <v>0</v>
      </c>
      <c r="AR1936" s="25" t="s">
        <v>502</v>
      </c>
      <c r="AT1936" s="25" t="s">
        <v>498</v>
      </c>
      <c r="AU1936" s="25" t="s">
        <v>82</v>
      </c>
      <c r="AY1936" s="25" t="s">
        <v>492</v>
      </c>
      <c r="BE1936" s="220">
        <f>IF(N1936="základní",J1936,0)</f>
        <v>0</v>
      </c>
      <c r="BF1936" s="220">
        <f>IF(N1936="snížená",J1936,0)</f>
        <v>0</v>
      </c>
      <c r="BG1936" s="220">
        <f>IF(N1936="zákl. přenesená",J1936,0)</f>
        <v>0</v>
      </c>
      <c r="BH1936" s="220">
        <f>IF(N1936="sníž. přenesená",J1936,0)</f>
        <v>0</v>
      </c>
      <c r="BI1936" s="220">
        <f>IF(N1936="nulová",J1936,0)</f>
        <v>0</v>
      </c>
      <c r="BJ1936" s="25" t="s">
        <v>80</v>
      </c>
      <c r="BK1936" s="220">
        <f>ROUND(I1936*H1936,2)</f>
        <v>0</v>
      </c>
      <c r="BL1936" s="25" t="s">
        <v>502</v>
      </c>
      <c r="BM1936" s="25" t="s">
        <v>10227</v>
      </c>
    </row>
    <row r="1937" spans="2:65" s="1" customFormat="1">
      <c r="B1937" s="42"/>
      <c r="C1937" s="64"/>
      <c r="D1937" s="221" t="s">
        <v>506</v>
      </c>
      <c r="E1937" s="64"/>
      <c r="F1937" s="222" t="s">
        <v>13818</v>
      </c>
      <c r="G1937" s="64"/>
      <c r="H1937" s="64"/>
      <c r="I1937" s="177"/>
      <c r="J1937" s="64"/>
      <c r="K1937" s="64"/>
      <c r="L1937" s="62"/>
      <c r="M1937" s="223"/>
      <c r="N1937" s="43"/>
      <c r="O1937" s="43"/>
      <c r="P1937" s="43"/>
      <c r="Q1937" s="43"/>
      <c r="R1937" s="43"/>
      <c r="S1937" s="43"/>
      <c r="T1937" s="79"/>
      <c r="AT1937" s="25" t="s">
        <v>506</v>
      </c>
      <c r="AU1937" s="25" t="s">
        <v>82</v>
      </c>
    </row>
    <row r="1938" spans="2:65" s="1" customFormat="1" ht="24">
      <c r="B1938" s="42"/>
      <c r="C1938" s="64"/>
      <c r="D1938" s="227" t="s">
        <v>2254</v>
      </c>
      <c r="E1938" s="64"/>
      <c r="F1938" s="273" t="s">
        <v>13819</v>
      </c>
      <c r="G1938" s="64"/>
      <c r="H1938" s="64"/>
      <c r="I1938" s="177"/>
      <c r="J1938" s="64"/>
      <c r="K1938" s="64"/>
      <c r="L1938" s="62"/>
      <c r="M1938" s="223"/>
      <c r="N1938" s="43"/>
      <c r="O1938" s="43"/>
      <c r="P1938" s="43"/>
      <c r="Q1938" s="43"/>
      <c r="R1938" s="43"/>
      <c r="S1938" s="43"/>
      <c r="T1938" s="79"/>
      <c r="AT1938" s="25" t="s">
        <v>2254</v>
      </c>
      <c r="AU1938" s="25" t="s">
        <v>82</v>
      </c>
    </row>
    <row r="1939" spans="2:65" s="1" customFormat="1" ht="16.5" customHeight="1">
      <c r="B1939" s="42"/>
      <c r="C1939" s="209" t="s">
        <v>4715</v>
      </c>
      <c r="D1939" s="209" t="s">
        <v>498</v>
      </c>
      <c r="E1939" s="210" t="s">
        <v>13627</v>
      </c>
      <c r="F1939" s="211" t="s">
        <v>13628</v>
      </c>
      <c r="G1939" s="212" t="s">
        <v>2537</v>
      </c>
      <c r="H1939" s="213">
        <v>1</v>
      </c>
      <c r="I1939" s="214"/>
      <c r="J1939" s="215">
        <f>ROUND(I1939*H1939,2)</f>
        <v>0</v>
      </c>
      <c r="K1939" s="211" t="s">
        <v>23</v>
      </c>
      <c r="L1939" s="62"/>
      <c r="M1939" s="216" t="s">
        <v>23</v>
      </c>
      <c r="N1939" s="217" t="s">
        <v>44</v>
      </c>
      <c r="O1939" s="43"/>
      <c r="P1939" s="218">
        <f>O1939*H1939</f>
        <v>0</v>
      </c>
      <c r="Q1939" s="218">
        <v>0</v>
      </c>
      <c r="R1939" s="218">
        <f>Q1939*H1939</f>
        <v>0</v>
      </c>
      <c r="S1939" s="218">
        <v>0</v>
      </c>
      <c r="T1939" s="219">
        <f>S1939*H1939</f>
        <v>0</v>
      </c>
      <c r="AR1939" s="25" t="s">
        <v>502</v>
      </c>
      <c r="AT1939" s="25" t="s">
        <v>498</v>
      </c>
      <c r="AU1939" s="25" t="s">
        <v>82</v>
      </c>
      <c r="AY1939" s="25" t="s">
        <v>492</v>
      </c>
      <c r="BE1939" s="220">
        <f>IF(N1939="základní",J1939,0)</f>
        <v>0</v>
      </c>
      <c r="BF1939" s="220">
        <f>IF(N1939="snížená",J1939,0)</f>
        <v>0</v>
      </c>
      <c r="BG1939" s="220">
        <f>IF(N1939="zákl. přenesená",J1939,0)</f>
        <v>0</v>
      </c>
      <c r="BH1939" s="220">
        <f>IF(N1939="sníž. přenesená",J1939,0)</f>
        <v>0</v>
      </c>
      <c r="BI1939" s="220">
        <f>IF(N1939="nulová",J1939,0)</f>
        <v>0</v>
      </c>
      <c r="BJ1939" s="25" t="s">
        <v>80</v>
      </c>
      <c r="BK1939" s="220">
        <f>ROUND(I1939*H1939,2)</f>
        <v>0</v>
      </c>
      <c r="BL1939" s="25" t="s">
        <v>502</v>
      </c>
      <c r="BM1939" s="25" t="s">
        <v>10228</v>
      </c>
    </row>
    <row r="1940" spans="2:65" s="1" customFormat="1">
      <c r="B1940" s="42"/>
      <c r="C1940" s="64"/>
      <c r="D1940" s="221" t="s">
        <v>506</v>
      </c>
      <c r="E1940" s="64"/>
      <c r="F1940" s="222" t="s">
        <v>13628</v>
      </c>
      <c r="G1940" s="64"/>
      <c r="H1940" s="64"/>
      <c r="I1940" s="177"/>
      <c r="J1940" s="64"/>
      <c r="K1940" s="64"/>
      <c r="L1940" s="62"/>
      <c r="M1940" s="223"/>
      <c r="N1940" s="43"/>
      <c r="O1940" s="43"/>
      <c r="P1940" s="43"/>
      <c r="Q1940" s="43"/>
      <c r="R1940" s="43"/>
      <c r="S1940" s="43"/>
      <c r="T1940" s="79"/>
      <c r="AT1940" s="25" t="s">
        <v>506</v>
      </c>
      <c r="AU1940" s="25" t="s">
        <v>82</v>
      </c>
    </row>
    <row r="1941" spans="2:65" s="1" customFormat="1" ht="60">
      <c r="B1941" s="42"/>
      <c r="C1941" s="64"/>
      <c r="D1941" s="227" t="s">
        <v>2254</v>
      </c>
      <c r="E1941" s="64"/>
      <c r="F1941" s="273" t="s">
        <v>13629</v>
      </c>
      <c r="G1941" s="64"/>
      <c r="H1941" s="64"/>
      <c r="I1941" s="177"/>
      <c r="J1941" s="64"/>
      <c r="K1941" s="64"/>
      <c r="L1941" s="62"/>
      <c r="M1941" s="223"/>
      <c r="N1941" s="43"/>
      <c r="O1941" s="43"/>
      <c r="P1941" s="43"/>
      <c r="Q1941" s="43"/>
      <c r="R1941" s="43"/>
      <c r="S1941" s="43"/>
      <c r="T1941" s="79"/>
      <c r="AT1941" s="25" t="s">
        <v>2254</v>
      </c>
      <c r="AU1941" s="25" t="s">
        <v>82</v>
      </c>
    </row>
    <row r="1942" spans="2:65" s="1" customFormat="1" ht="16.5" customHeight="1">
      <c r="B1942" s="42"/>
      <c r="C1942" s="209" t="s">
        <v>3030</v>
      </c>
      <c r="D1942" s="209" t="s">
        <v>498</v>
      </c>
      <c r="E1942" s="210" t="s">
        <v>13630</v>
      </c>
      <c r="F1942" s="211" t="s">
        <v>13631</v>
      </c>
      <c r="G1942" s="212" t="s">
        <v>13632</v>
      </c>
      <c r="H1942" s="213">
        <v>1</v>
      </c>
      <c r="I1942" s="214"/>
      <c r="J1942" s="215">
        <f>ROUND(I1942*H1942,2)</f>
        <v>0</v>
      </c>
      <c r="K1942" s="211" t="s">
        <v>23</v>
      </c>
      <c r="L1942" s="62"/>
      <c r="M1942" s="216" t="s">
        <v>23</v>
      </c>
      <c r="N1942" s="217" t="s">
        <v>44</v>
      </c>
      <c r="O1942" s="43"/>
      <c r="P1942" s="218">
        <f>O1942*H1942</f>
        <v>0</v>
      </c>
      <c r="Q1942" s="218">
        <v>0</v>
      </c>
      <c r="R1942" s="218">
        <f>Q1942*H1942</f>
        <v>0</v>
      </c>
      <c r="S1942" s="218">
        <v>0</v>
      </c>
      <c r="T1942" s="219">
        <f>S1942*H1942</f>
        <v>0</v>
      </c>
      <c r="AR1942" s="25" t="s">
        <v>502</v>
      </c>
      <c r="AT1942" s="25" t="s">
        <v>498</v>
      </c>
      <c r="AU1942" s="25" t="s">
        <v>82</v>
      </c>
      <c r="AY1942" s="25" t="s">
        <v>492</v>
      </c>
      <c r="BE1942" s="220">
        <f>IF(N1942="základní",J1942,0)</f>
        <v>0</v>
      </c>
      <c r="BF1942" s="220">
        <f>IF(N1942="snížená",J1942,0)</f>
        <v>0</v>
      </c>
      <c r="BG1942" s="220">
        <f>IF(N1942="zákl. přenesená",J1942,0)</f>
        <v>0</v>
      </c>
      <c r="BH1942" s="220">
        <f>IF(N1942="sníž. přenesená",J1942,0)</f>
        <v>0</v>
      </c>
      <c r="BI1942" s="220">
        <f>IF(N1942="nulová",J1942,0)</f>
        <v>0</v>
      </c>
      <c r="BJ1942" s="25" t="s">
        <v>80</v>
      </c>
      <c r="BK1942" s="220">
        <f>ROUND(I1942*H1942,2)</f>
        <v>0</v>
      </c>
      <c r="BL1942" s="25" t="s">
        <v>502</v>
      </c>
      <c r="BM1942" s="25" t="s">
        <v>10229</v>
      </c>
    </row>
    <row r="1943" spans="2:65" s="1" customFormat="1">
      <c r="B1943" s="42"/>
      <c r="C1943" s="64"/>
      <c r="D1943" s="221" t="s">
        <v>506</v>
      </c>
      <c r="E1943" s="64"/>
      <c r="F1943" s="222" t="s">
        <v>13631</v>
      </c>
      <c r="G1943" s="64"/>
      <c r="H1943" s="64"/>
      <c r="I1943" s="177"/>
      <c r="J1943" s="64"/>
      <c r="K1943" s="64"/>
      <c r="L1943" s="62"/>
      <c r="M1943" s="223"/>
      <c r="N1943" s="43"/>
      <c r="O1943" s="43"/>
      <c r="P1943" s="43"/>
      <c r="Q1943" s="43"/>
      <c r="R1943" s="43"/>
      <c r="S1943" s="43"/>
      <c r="T1943" s="79"/>
      <c r="AT1943" s="25" t="s">
        <v>506</v>
      </c>
      <c r="AU1943" s="25" t="s">
        <v>82</v>
      </c>
    </row>
    <row r="1944" spans="2:65" s="1" customFormat="1" ht="36">
      <c r="B1944" s="42"/>
      <c r="C1944" s="64"/>
      <c r="D1944" s="227" t="s">
        <v>2254</v>
      </c>
      <c r="E1944" s="64"/>
      <c r="F1944" s="273" t="s">
        <v>13633</v>
      </c>
      <c r="G1944" s="64"/>
      <c r="H1944" s="64"/>
      <c r="I1944" s="177"/>
      <c r="J1944" s="64"/>
      <c r="K1944" s="64"/>
      <c r="L1944" s="62"/>
      <c r="M1944" s="223"/>
      <c r="N1944" s="43"/>
      <c r="O1944" s="43"/>
      <c r="P1944" s="43"/>
      <c r="Q1944" s="43"/>
      <c r="R1944" s="43"/>
      <c r="S1944" s="43"/>
      <c r="T1944" s="79"/>
      <c r="AT1944" s="25" t="s">
        <v>2254</v>
      </c>
      <c r="AU1944" s="25" t="s">
        <v>82</v>
      </c>
    </row>
    <row r="1945" spans="2:65" s="1" customFormat="1" ht="16.5" customHeight="1">
      <c r="B1945" s="42"/>
      <c r="C1945" s="209" t="s">
        <v>4726</v>
      </c>
      <c r="D1945" s="209" t="s">
        <v>498</v>
      </c>
      <c r="E1945" s="210" t="s">
        <v>13732</v>
      </c>
      <c r="F1945" s="211" t="s">
        <v>13733</v>
      </c>
      <c r="G1945" s="212" t="s">
        <v>2537</v>
      </c>
      <c r="H1945" s="213">
        <v>1</v>
      </c>
      <c r="I1945" s="214"/>
      <c r="J1945" s="215">
        <f>ROUND(I1945*H1945,2)</f>
        <v>0</v>
      </c>
      <c r="K1945" s="211" t="s">
        <v>23</v>
      </c>
      <c r="L1945" s="62"/>
      <c r="M1945" s="216" t="s">
        <v>23</v>
      </c>
      <c r="N1945" s="217" t="s">
        <v>44</v>
      </c>
      <c r="O1945" s="43"/>
      <c r="P1945" s="218">
        <f>O1945*H1945</f>
        <v>0</v>
      </c>
      <c r="Q1945" s="218">
        <v>0</v>
      </c>
      <c r="R1945" s="218">
        <f>Q1945*H1945</f>
        <v>0</v>
      </c>
      <c r="S1945" s="218">
        <v>0</v>
      </c>
      <c r="T1945" s="219">
        <f>S1945*H1945</f>
        <v>0</v>
      </c>
      <c r="AR1945" s="25" t="s">
        <v>502</v>
      </c>
      <c r="AT1945" s="25" t="s">
        <v>498</v>
      </c>
      <c r="AU1945" s="25" t="s">
        <v>82</v>
      </c>
      <c r="AY1945" s="25" t="s">
        <v>492</v>
      </c>
      <c r="BE1945" s="220">
        <f>IF(N1945="základní",J1945,0)</f>
        <v>0</v>
      </c>
      <c r="BF1945" s="220">
        <f>IF(N1945="snížená",J1945,0)</f>
        <v>0</v>
      </c>
      <c r="BG1945" s="220">
        <f>IF(N1945="zákl. přenesená",J1945,0)</f>
        <v>0</v>
      </c>
      <c r="BH1945" s="220">
        <f>IF(N1945="sníž. přenesená",J1945,0)</f>
        <v>0</v>
      </c>
      <c r="BI1945" s="220">
        <f>IF(N1945="nulová",J1945,0)</f>
        <v>0</v>
      </c>
      <c r="BJ1945" s="25" t="s">
        <v>80</v>
      </c>
      <c r="BK1945" s="220">
        <f>ROUND(I1945*H1945,2)</f>
        <v>0</v>
      </c>
      <c r="BL1945" s="25" t="s">
        <v>502</v>
      </c>
      <c r="BM1945" s="25" t="s">
        <v>10230</v>
      </c>
    </row>
    <row r="1946" spans="2:65" s="1" customFormat="1">
      <c r="B1946" s="42"/>
      <c r="C1946" s="64"/>
      <c r="D1946" s="221" t="s">
        <v>506</v>
      </c>
      <c r="E1946" s="64"/>
      <c r="F1946" s="222" t="s">
        <v>13733</v>
      </c>
      <c r="G1946" s="64"/>
      <c r="H1946" s="64"/>
      <c r="I1946" s="177"/>
      <c r="J1946" s="64"/>
      <c r="K1946" s="64"/>
      <c r="L1946" s="62"/>
      <c r="M1946" s="223"/>
      <c r="N1946" s="43"/>
      <c r="O1946" s="43"/>
      <c r="P1946" s="43"/>
      <c r="Q1946" s="43"/>
      <c r="R1946" s="43"/>
      <c r="S1946" s="43"/>
      <c r="T1946" s="79"/>
      <c r="AT1946" s="25" t="s">
        <v>506</v>
      </c>
      <c r="AU1946" s="25" t="s">
        <v>82</v>
      </c>
    </row>
    <row r="1947" spans="2:65" s="1" customFormat="1" ht="36">
      <c r="B1947" s="42"/>
      <c r="C1947" s="64"/>
      <c r="D1947" s="227" t="s">
        <v>2254</v>
      </c>
      <c r="E1947" s="64"/>
      <c r="F1947" s="273" t="s">
        <v>13734</v>
      </c>
      <c r="G1947" s="64"/>
      <c r="H1947" s="64"/>
      <c r="I1947" s="177"/>
      <c r="J1947" s="64"/>
      <c r="K1947" s="64"/>
      <c r="L1947" s="62"/>
      <c r="M1947" s="223"/>
      <c r="N1947" s="43"/>
      <c r="O1947" s="43"/>
      <c r="P1947" s="43"/>
      <c r="Q1947" s="43"/>
      <c r="R1947" s="43"/>
      <c r="S1947" s="43"/>
      <c r="T1947" s="79"/>
      <c r="AT1947" s="25" t="s">
        <v>2254</v>
      </c>
      <c r="AU1947" s="25" t="s">
        <v>82</v>
      </c>
    </row>
    <row r="1948" spans="2:65" s="1" customFormat="1" ht="16.5" customHeight="1">
      <c r="B1948" s="42"/>
      <c r="C1948" s="209" t="s">
        <v>4734</v>
      </c>
      <c r="D1948" s="209" t="s">
        <v>498</v>
      </c>
      <c r="E1948" s="210" t="s">
        <v>13634</v>
      </c>
      <c r="F1948" s="211" t="s">
        <v>13635</v>
      </c>
      <c r="G1948" s="212" t="s">
        <v>2537</v>
      </c>
      <c r="H1948" s="213">
        <v>1</v>
      </c>
      <c r="I1948" s="214"/>
      <c r="J1948" s="215">
        <f>ROUND(I1948*H1948,2)</f>
        <v>0</v>
      </c>
      <c r="K1948" s="211" t="s">
        <v>23</v>
      </c>
      <c r="L1948" s="62"/>
      <c r="M1948" s="216" t="s">
        <v>23</v>
      </c>
      <c r="N1948" s="217" t="s">
        <v>44</v>
      </c>
      <c r="O1948" s="43"/>
      <c r="P1948" s="218">
        <f>O1948*H1948</f>
        <v>0</v>
      </c>
      <c r="Q1948" s="218">
        <v>0</v>
      </c>
      <c r="R1948" s="218">
        <f>Q1948*H1948</f>
        <v>0</v>
      </c>
      <c r="S1948" s="218">
        <v>0</v>
      </c>
      <c r="T1948" s="219">
        <f>S1948*H1948</f>
        <v>0</v>
      </c>
      <c r="AR1948" s="25" t="s">
        <v>502</v>
      </c>
      <c r="AT1948" s="25" t="s">
        <v>498</v>
      </c>
      <c r="AU1948" s="25" t="s">
        <v>82</v>
      </c>
      <c r="AY1948" s="25" t="s">
        <v>492</v>
      </c>
      <c r="BE1948" s="220">
        <f>IF(N1948="základní",J1948,0)</f>
        <v>0</v>
      </c>
      <c r="BF1948" s="220">
        <f>IF(N1948="snížená",J1948,0)</f>
        <v>0</v>
      </c>
      <c r="BG1948" s="220">
        <f>IF(N1948="zákl. přenesená",J1948,0)</f>
        <v>0</v>
      </c>
      <c r="BH1948" s="220">
        <f>IF(N1948="sníž. přenesená",J1948,0)</f>
        <v>0</v>
      </c>
      <c r="BI1948" s="220">
        <f>IF(N1948="nulová",J1948,0)</f>
        <v>0</v>
      </c>
      <c r="BJ1948" s="25" t="s">
        <v>80</v>
      </c>
      <c r="BK1948" s="220">
        <f>ROUND(I1948*H1948,2)</f>
        <v>0</v>
      </c>
      <c r="BL1948" s="25" t="s">
        <v>502</v>
      </c>
      <c r="BM1948" s="25" t="s">
        <v>10231</v>
      </c>
    </row>
    <row r="1949" spans="2:65" s="1" customFormat="1">
      <c r="B1949" s="42"/>
      <c r="C1949" s="64"/>
      <c r="D1949" s="221" t="s">
        <v>506</v>
      </c>
      <c r="E1949" s="64"/>
      <c r="F1949" s="222" t="s">
        <v>13635</v>
      </c>
      <c r="G1949" s="64"/>
      <c r="H1949" s="64"/>
      <c r="I1949" s="177"/>
      <c r="J1949" s="64"/>
      <c r="K1949" s="64"/>
      <c r="L1949" s="62"/>
      <c r="M1949" s="223"/>
      <c r="N1949" s="43"/>
      <c r="O1949" s="43"/>
      <c r="P1949" s="43"/>
      <c r="Q1949" s="43"/>
      <c r="R1949" s="43"/>
      <c r="S1949" s="43"/>
      <c r="T1949" s="79"/>
      <c r="AT1949" s="25" t="s">
        <v>506</v>
      </c>
      <c r="AU1949" s="25" t="s">
        <v>82</v>
      </c>
    </row>
    <row r="1950" spans="2:65" s="1" customFormat="1" ht="60">
      <c r="B1950" s="42"/>
      <c r="C1950" s="64"/>
      <c r="D1950" s="227" t="s">
        <v>2254</v>
      </c>
      <c r="E1950" s="64"/>
      <c r="F1950" s="273" t="s">
        <v>13636</v>
      </c>
      <c r="G1950" s="64"/>
      <c r="H1950" s="64"/>
      <c r="I1950" s="177"/>
      <c r="J1950" s="64"/>
      <c r="K1950" s="64"/>
      <c r="L1950" s="62"/>
      <c r="M1950" s="223"/>
      <c r="N1950" s="43"/>
      <c r="O1950" s="43"/>
      <c r="P1950" s="43"/>
      <c r="Q1950" s="43"/>
      <c r="R1950" s="43"/>
      <c r="S1950" s="43"/>
      <c r="T1950" s="79"/>
      <c r="AT1950" s="25" t="s">
        <v>2254</v>
      </c>
      <c r="AU1950" s="25" t="s">
        <v>82</v>
      </c>
    </row>
    <row r="1951" spans="2:65" s="1" customFormat="1" ht="16.5" customHeight="1">
      <c r="B1951" s="42"/>
      <c r="C1951" s="209" t="s">
        <v>4739</v>
      </c>
      <c r="D1951" s="209" t="s">
        <v>498</v>
      </c>
      <c r="E1951" s="210" t="s">
        <v>13637</v>
      </c>
      <c r="F1951" s="211" t="s">
        <v>13638</v>
      </c>
      <c r="G1951" s="212" t="s">
        <v>2537</v>
      </c>
      <c r="H1951" s="213">
        <v>2</v>
      </c>
      <c r="I1951" s="214"/>
      <c r="J1951" s="215">
        <f>ROUND(I1951*H1951,2)</f>
        <v>0</v>
      </c>
      <c r="K1951" s="211" t="s">
        <v>23</v>
      </c>
      <c r="L1951" s="62"/>
      <c r="M1951" s="216" t="s">
        <v>23</v>
      </c>
      <c r="N1951" s="217" t="s">
        <v>44</v>
      </c>
      <c r="O1951" s="43"/>
      <c r="P1951" s="218">
        <f>O1951*H1951</f>
        <v>0</v>
      </c>
      <c r="Q1951" s="218">
        <v>0</v>
      </c>
      <c r="R1951" s="218">
        <f>Q1951*H1951</f>
        <v>0</v>
      </c>
      <c r="S1951" s="218">
        <v>0</v>
      </c>
      <c r="T1951" s="219">
        <f>S1951*H1951</f>
        <v>0</v>
      </c>
      <c r="AR1951" s="25" t="s">
        <v>502</v>
      </c>
      <c r="AT1951" s="25" t="s">
        <v>498</v>
      </c>
      <c r="AU1951" s="25" t="s">
        <v>82</v>
      </c>
      <c r="AY1951" s="25" t="s">
        <v>492</v>
      </c>
      <c r="BE1951" s="220">
        <f>IF(N1951="základní",J1951,0)</f>
        <v>0</v>
      </c>
      <c r="BF1951" s="220">
        <f>IF(N1951="snížená",J1951,0)</f>
        <v>0</v>
      </c>
      <c r="BG1951" s="220">
        <f>IF(N1951="zákl. přenesená",J1951,0)</f>
        <v>0</v>
      </c>
      <c r="BH1951" s="220">
        <f>IF(N1951="sníž. přenesená",J1951,0)</f>
        <v>0</v>
      </c>
      <c r="BI1951" s="220">
        <f>IF(N1951="nulová",J1951,0)</f>
        <v>0</v>
      </c>
      <c r="BJ1951" s="25" t="s">
        <v>80</v>
      </c>
      <c r="BK1951" s="220">
        <f>ROUND(I1951*H1951,2)</f>
        <v>0</v>
      </c>
      <c r="BL1951" s="25" t="s">
        <v>502</v>
      </c>
      <c r="BM1951" s="25" t="s">
        <v>10232</v>
      </c>
    </row>
    <row r="1952" spans="2:65" s="1" customFormat="1">
      <c r="B1952" s="42"/>
      <c r="C1952" s="64"/>
      <c r="D1952" s="221" t="s">
        <v>506</v>
      </c>
      <c r="E1952" s="64"/>
      <c r="F1952" s="222" t="s">
        <v>13638</v>
      </c>
      <c r="G1952" s="64"/>
      <c r="H1952" s="64"/>
      <c r="I1952" s="177"/>
      <c r="J1952" s="64"/>
      <c r="K1952" s="64"/>
      <c r="L1952" s="62"/>
      <c r="M1952" s="223"/>
      <c r="N1952" s="43"/>
      <c r="O1952" s="43"/>
      <c r="P1952" s="43"/>
      <c r="Q1952" s="43"/>
      <c r="R1952" s="43"/>
      <c r="S1952" s="43"/>
      <c r="T1952" s="79"/>
      <c r="AT1952" s="25" t="s">
        <v>506</v>
      </c>
      <c r="AU1952" s="25" t="s">
        <v>82</v>
      </c>
    </row>
    <row r="1953" spans="2:65" s="1" customFormat="1" ht="24">
      <c r="B1953" s="42"/>
      <c r="C1953" s="64"/>
      <c r="D1953" s="227" t="s">
        <v>2254</v>
      </c>
      <c r="E1953" s="64"/>
      <c r="F1953" s="273" t="s">
        <v>13639</v>
      </c>
      <c r="G1953" s="64"/>
      <c r="H1953" s="64"/>
      <c r="I1953" s="177"/>
      <c r="J1953" s="64"/>
      <c r="K1953" s="64"/>
      <c r="L1953" s="62"/>
      <c r="M1953" s="223"/>
      <c r="N1953" s="43"/>
      <c r="O1953" s="43"/>
      <c r="P1953" s="43"/>
      <c r="Q1953" s="43"/>
      <c r="R1953" s="43"/>
      <c r="S1953" s="43"/>
      <c r="T1953" s="79"/>
      <c r="AT1953" s="25" t="s">
        <v>2254</v>
      </c>
      <c r="AU1953" s="25" t="s">
        <v>82</v>
      </c>
    </row>
    <row r="1954" spans="2:65" s="1" customFormat="1" ht="16.5" customHeight="1">
      <c r="B1954" s="42"/>
      <c r="C1954" s="209" t="s">
        <v>4743</v>
      </c>
      <c r="D1954" s="209" t="s">
        <v>498</v>
      </c>
      <c r="E1954" s="210" t="s">
        <v>13640</v>
      </c>
      <c r="F1954" s="211" t="s">
        <v>13641</v>
      </c>
      <c r="G1954" s="212" t="s">
        <v>2537</v>
      </c>
      <c r="H1954" s="213">
        <v>3</v>
      </c>
      <c r="I1954" s="214"/>
      <c r="J1954" s="215">
        <f>ROUND(I1954*H1954,2)</f>
        <v>0</v>
      </c>
      <c r="K1954" s="211" t="s">
        <v>23</v>
      </c>
      <c r="L1954" s="62"/>
      <c r="M1954" s="216" t="s">
        <v>23</v>
      </c>
      <c r="N1954" s="217" t="s">
        <v>44</v>
      </c>
      <c r="O1954" s="43"/>
      <c r="P1954" s="218">
        <f>O1954*H1954</f>
        <v>0</v>
      </c>
      <c r="Q1954" s="218">
        <v>0</v>
      </c>
      <c r="R1954" s="218">
        <f>Q1954*H1954</f>
        <v>0</v>
      </c>
      <c r="S1954" s="218">
        <v>0</v>
      </c>
      <c r="T1954" s="219">
        <f>S1954*H1954</f>
        <v>0</v>
      </c>
      <c r="AR1954" s="25" t="s">
        <v>502</v>
      </c>
      <c r="AT1954" s="25" t="s">
        <v>498</v>
      </c>
      <c r="AU1954" s="25" t="s">
        <v>82</v>
      </c>
      <c r="AY1954" s="25" t="s">
        <v>492</v>
      </c>
      <c r="BE1954" s="220">
        <f>IF(N1954="základní",J1954,0)</f>
        <v>0</v>
      </c>
      <c r="BF1954" s="220">
        <f>IF(N1954="snížená",J1954,0)</f>
        <v>0</v>
      </c>
      <c r="BG1954" s="220">
        <f>IF(N1954="zákl. přenesená",J1954,0)</f>
        <v>0</v>
      </c>
      <c r="BH1954" s="220">
        <f>IF(N1954="sníž. přenesená",J1954,0)</f>
        <v>0</v>
      </c>
      <c r="BI1954" s="220">
        <f>IF(N1954="nulová",J1954,0)</f>
        <v>0</v>
      </c>
      <c r="BJ1954" s="25" t="s">
        <v>80</v>
      </c>
      <c r="BK1954" s="220">
        <f>ROUND(I1954*H1954,2)</f>
        <v>0</v>
      </c>
      <c r="BL1954" s="25" t="s">
        <v>502</v>
      </c>
      <c r="BM1954" s="25" t="s">
        <v>10233</v>
      </c>
    </row>
    <row r="1955" spans="2:65" s="1" customFormat="1">
      <c r="B1955" s="42"/>
      <c r="C1955" s="64"/>
      <c r="D1955" s="221" t="s">
        <v>506</v>
      </c>
      <c r="E1955" s="64"/>
      <c r="F1955" s="222" t="s">
        <v>13641</v>
      </c>
      <c r="G1955" s="64"/>
      <c r="H1955" s="64"/>
      <c r="I1955" s="177"/>
      <c r="J1955" s="64"/>
      <c r="K1955" s="64"/>
      <c r="L1955" s="62"/>
      <c r="M1955" s="223"/>
      <c r="N1955" s="43"/>
      <c r="O1955" s="43"/>
      <c r="P1955" s="43"/>
      <c r="Q1955" s="43"/>
      <c r="R1955" s="43"/>
      <c r="S1955" s="43"/>
      <c r="T1955" s="79"/>
      <c r="AT1955" s="25" t="s">
        <v>506</v>
      </c>
      <c r="AU1955" s="25" t="s">
        <v>82</v>
      </c>
    </row>
    <row r="1956" spans="2:65" s="1" customFormat="1" ht="24">
      <c r="B1956" s="42"/>
      <c r="C1956" s="64"/>
      <c r="D1956" s="227" t="s">
        <v>2254</v>
      </c>
      <c r="E1956" s="64"/>
      <c r="F1956" s="273" t="s">
        <v>13639</v>
      </c>
      <c r="G1956" s="64"/>
      <c r="H1956" s="64"/>
      <c r="I1956" s="177"/>
      <c r="J1956" s="64"/>
      <c r="K1956" s="64"/>
      <c r="L1956" s="62"/>
      <c r="M1956" s="223"/>
      <c r="N1956" s="43"/>
      <c r="O1956" s="43"/>
      <c r="P1956" s="43"/>
      <c r="Q1956" s="43"/>
      <c r="R1956" s="43"/>
      <c r="S1956" s="43"/>
      <c r="T1956" s="79"/>
      <c r="AT1956" s="25" t="s">
        <v>2254</v>
      </c>
      <c r="AU1956" s="25" t="s">
        <v>82</v>
      </c>
    </row>
    <row r="1957" spans="2:65" s="1" customFormat="1" ht="16.5" customHeight="1">
      <c r="B1957" s="42"/>
      <c r="C1957" s="209" t="s">
        <v>4751</v>
      </c>
      <c r="D1957" s="209" t="s">
        <v>498</v>
      </c>
      <c r="E1957" s="210" t="s">
        <v>13642</v>
      </c>
      <c r="F1957" s="211" t="s">
        <v>13643</v>
      </c>
      <c r="G1957" s="212" t="s">
        <v>2537</v>
      </c>
      <c r="H1957" s="213">
        <v>1</v>
      </c>
      <c r="I1957" s="214"/>
      <c r="J1957" s="215">
        <f>ROUND(I1957*H1957,2)</f>
        <v>0</v>
      </c>
      <c r="K1957" s="211" t="s">
        <v>23</v>
      </c>
      <c r="L1957" s="62"/>
      <c r="M1957" s="216" t="s">
        <v>23</v>
      </c>
      <c r="N1957" s="217" t="s">
        <v>44</v>
      </c>
      <c r="O1957" s="43"/>
      <c r="P1957" s="218">
        <f>O1957*H1957</f>
        <v>0</v>
      </c>
      <c r="Q1957" s="218">
        <v>0</v>
      </c>
      <c r="R1957" s="218">
        <f>Q1957*H1957</f>
        <v>0</v>
      </c>
      <c r="S1957" s="218">
        <v>0</v>
      </c>
      <c r="T1957" s="219">
        <f>S1957*H1957</f>
        <v>0</v>
      </c>
      <c r="AR1957" s="25" t="s">
        <v>502</v>
      </c>
      <c r="AT1957" s="25" t="s">
        <v>498</v>
      </c>
      <c r="AU1957" s="25" t="s">
        <v>82</v>
      </c>
      <c r="AY1957" s="25" t="s">
        <v>492</v>
      </c>
      <c r="BE1957" s="220">
        <f>IF(N1957="základní",J1957,0)</f>
        <v>0</v>
      </c>
      <c r="BF1957" s="220">
        <f>IF(N1957="snížená",J1957,0)</f>
        <v>0</v>
      </c>
      <c r="BG1957" s="220">
        <f>IF(N1957="zákl. přenesená",J1957,0)</f>
        <v>0</v>
      </c>
      <c r="BH1957" s="220">
        <f>IF(N1957="sníž. přenesená",J1957,0)</f>
        <v>0</v>
      </c>
      <c r="BI1957" s="220">
        <f>IF(N1957="nulová",J1957,0)</f>
        <v>0</v>
      </c>
      <c r="BJ1957" s="25" t="s">
        <v>80</v>
      </c>
      <c r="BK1957" s="220">
        <f>ROUND(I1957*H1957,2)</f>
        <v>0</v>
      </c>
      <c r="BL1957" s="25" t="s">
        <v>502</v>
      </c>
      <c r="BM1957" s="25" t="s">
        <v>10234</v>
      </c>
    </row>
    <row r="1958" spans="2:65" s="1" customFormat="1">
      <c r="B1958" s="42"/>
      <c r="C1958" s="64"/>
      <c r="D1958" s="221" t="s">
        <v>506</v>
      </c>
      <c r="E1958" s="64"/>
      <c r="F1958" s="222" t="s">
        <v>13643</v>
      </c>
      <c r="G1958" s="64"/>
      <c r="H1958" s="64"/>
      <c r="I1958" s="177"/>
      <c r="J1958" s="64"/>
      <c r="K1958" s="64"/>
      <c r="L1958" s="62"/>
      <c r="M1958" s="223"/>
      <c r="N1958" s="43"/>
      <c r="O1958" s="43"/>
      <c r="P1958" s="43"/>
      <c r="Q1958" s="43"/>
      <c r="R1958" s="43"/>
      <c r="S1958" s="43"/>
      <c r="T1958" s="79"/>
      <c r="AT1958" s="25" t="s">
        <v>506</v>
      </c>
      <c r="AU1958" s="25" t="s">
        <v>82</v>
      </c>
    </row>
    <row r="1959" spans="2:65" s="1" customFormat="1" ht="24">
      <c r="B1959" s="42"/>
      <c r="C1959" s="64"/>
      <c r="D1959" s="227" t="s">
        <v>2254</v>
      </c>
      <c r="E1959" s="64"/>
      <c r="F1959" s="273" t="s">
        <v>13670</v>
      </c>
      <c r="G1959" s="64"/>
      <c r="H1959" s="64"/>
      <c r="I1959" s="177"/>
      <c r="J1959" s="64"/>
      <c r="K1959" s="64"/>
      <c r="L1959" s="62"/>
      <c r="M1959" s="223"/>
      <c r="N1959" s="43"/>
      <c r="O1959" s="43"/>
      <c r="P1959" s="43"/>
      <c r="Q1959" s="43"/>
      <c r="R1959" s="43"/>
      <c r="S1959" s="43"/>
      <c r="T1959" s="79"/>
      <c r="AT1959" s="25" t="s">
        <v>2254</v>
      </c>
      <c r="AU1959" s="25" t="s">
        <v>82</v>
      </c>
    </row>
    <row r="1960" spans="2:65" s="1" customFormat="1" ht="16.5" customHeight="1">
      <c r="B1960" s="42"/>
      <c r="C1960" s="209" t="s">
        <v>4759</v>
      </c>
      <c r="D1960" s="209" t="s">
        <v>498</v>
      </c>
      <c r="E1960" s="210" t="s">
        <v>13761</v>
      </c>
      <c r="F1960" s="211" t="s">
        <v>13762</v>
      </c>
      <c r="G1960" s="212" t="s">
        <v>832</v>
      </c>
      <c r="H1960" s="213">
        <v>220</v>
      </c>
      <c r="I1960" s="214"/>
      <c r="J1960" s="215">
        <f>ROUND(I1960*H1960,2)</f>
        <v>0</v>
      </c>
      <c r="K1960" s="211" t="s">
        <v>23</v>
      </c>
      <c r="L1960" s="62"/>
      <c r="M1960" s="216" t="s">
        <v>23</v>
      </c>
      <c r="N1960" s="217" t="s">
        <v>44</v>
      </c>
      <c r="O1960" s="43"/>
      <c r="P1960" s="218">
        <f>O1960*H1960</f>
        <v>0</v>
      </c>
      <c r="Q1960" s="218">
        <v>0</v>
      </c>
      <c r="R1960" s="218">
        <f>Q1960*H1960</f>
        <v>0</v>
      </c>
      <c r="S1960" s="218">
        <v>0</v>
      </c>
      <c r="T1960" s="219">
        <f>S1960*H1960</f>
        <v>0</v>
      </c>
      <c r="AR1960" s="25" t="s">
        <v>502</v>
      </c>
      <c r="AT1960" s="25" t="s">
        <v>498</v>
      </c>
      <c r="AU1960" s="25" t="s">
        <v>82</v>
      </c>
      <c r="AY1960" s="25" t="s">
        <v>492</v>
      </c>
      <c r="BE1960" s="220">
        <f>IF(N1960="základní",J1960,0)</f>
        <v>0</v>
      </c>
      <c r="BF1960" s="220">
        <f>IF(N1960="snížená",J1960,0)</f>
        <v>0</v>
      </c>
      <c r="BG1960" s="220">
        <f>IF(N1960="zákl. přenesená",J1960,0)</f>
        <v>0</v>
      </c>
      <c r="BH1960" s="220">
        <f>IF(N1960="sníž. přenesená",J1960,0)</f>
        <v>0</v>
      </c>
      <c r="BI1960" s="220">
        <f>IF(N1960="nulová",J1960,0)</f>
        <v>0</v>
      </c>
      <c r="BJ1960" s="25" t="s">
        <v>80</v>
      </c>
      <c r="BK1960" s="220">
        <f>ROUND(I1960*H1960,2)</f>
        <v>0</v>
      </c>
      <c r="BL1960" s="25" t="s">
        <v>502</v>
      </c>
      <c r="BM1960" s="25" t="s">
        <v>10235</v>
      </c>
    </row>
    <row r="1961" spans="2:65" s="1" customFormat="1">
      <c r="B1961" s="42"/>
      <c r="C1961" s="64"/>
      <c r="D1961" s="221" t="s">
        <v>506</v>
      </c>
      <c r="E1961" s="64"/>
      <c r="F1961" s="222" t="s">
        <v>13762</v>
      </c>
      <c r="G1961" s="64"/>
      <c r="H1961" s="64"/>
      <c r="I1961" s="177"/>
      <c r="J1961" s="64"/>
      <c r="K1961" s="64"/>
      <c r="L1961" s="62"/>
      <c r="M1961" s="223"/>
      <c r="N1961" s="43"/>
      <c r="O1961" s="43"/>
      <c r="P1961" s="43"/>
      <c r="Q1961" s="43"/>
      <c r="R1961" s="43"/>
      <c r="S1961" s="43"/>
      <c r="T1961" s="79"/>
      <c r="AT1961" s="25" t="s">
        <v>506</v>
      </c>
      <c r="AU1961" s="25" t="s">
        <v>82</v>
      </c>
    </row>
    <row r="1962" spans="2:65" s="1" customFormat="1" ht="48">
      <c r="B1962" s="42"/>
      <c r="C1962" s="64"/>
      <c r="D1962" s="227" t="s">
        <v>2254</v>
      </c>
      <c r="E1962" s="64"/>
      <c r="F1962" s="273" t="s">
        <v>13647</v>
      </c>
      <c r="G1962" s="64"/>
      <c r="H1962" s="64"/>
      <c r="I1962" s="177"/>
      <c r="J1962" s="64"/>
      <c r="K1962" s="64"/>
      <c r="L1962" s="62"/>
      <c r="M1962" s="223"/>
      <c r="N1962" s="43"/>
      <c r="O1962" s="43"/>
      <c r="P1962" s="43"/>
      <c r="Q1962" s="43"/>
      <c r="R1962" s="43"/>
      <c r="S1962" s="43"/>
      <c r="T1962" s="79"/>
      <c r="AT1962" s="25" t="s">
        <v>2254</v>
      </c>
      <c r="AU1962" s="25" t="s">
        <v>82</v>
      </c>
    </row>
    <row r="1963" spans="2:65" s="1" customFormat="1" ht="16.5" customHeight="1">
      <c r="B1963" s="42"/>
      <c r="C1963" s="209" t="s">
        <v>4763</v>
      </c>
      <c r="D1963" s="209" t="s">
        <v>498</v>
      </c>
      <c r="E1963" s="210" t="s">
        <v>13820</v>
      </c>
      <c r="F1963" s="211" t="s">
        <v>13821</v>
      </c>
      <c r="G1963" s="212" t="s">
        <v>2537</v>
      </c>
      <c r="H1963" s="213">
        <v>2</v>
      </c>
      <c r="I1963" s="214"/>
      <c r="J1963" s="215">
        <f>ROUND(I1963*H1963,2)</f>
        <v>0</v>
      </c>
      <c r="K1963" s="211" t="s">
        <v>23</v>
      </c>
      <c r="L1963" s="62"/>
      <c r="M1963" s="216" t="s">
        <v>23</v>
      </c>
      <c r="N1963" s="217" t="s">
        <v>44</v>
      </c>
      <c r="O1963" s="43"/>
      <c r="P1963" s="218">
        <f>O1963*H1963</f>
        <v>0</v>
      </c>
      <c r="Q1963" s="218">
        <v>0</v>
      </c>
      <c r="R1963" s="218">
        <f>Q1963*H1963</f>
        <v>0</v>
      </c>
      <c r="S1963" s="218">
        <v>0</v>
      </c>
      <c r="T1963" s="219">
        <f>S1963*H1963</f>
        <v>0</v>
      </c>
      <c r="AR1963" s="25" t="s">
        <v>502</v>
      </c>
      <c r="AT1963" s="25" t="s">
        <v>498</v>
      </c>
      <c r="AU1963" s="25" t="s">
        <v>82</v>
      </c>
      <c r="AY1963" s="25" t="s">
        <v>492</v>
      </c>
      <c r="BE1963" s="220">
        <f>IF(N1963="základní",J1963,0)</f>
        <v>0</v>
      </c>
      <c r="BF1963" s="220">
        <f>IF(N1963="snížená",J1963,0)</f>
        <v>0</v>
      </c>
      <c r="BG1963" s="220">
        <f>IF(N1963="zákl. přenesená",J1963,0)</f>
        <v>0</v>
      </c>
      <c r="BH1963" s="220">
        <f>IF(N1963="sníž. přenesená",J1963,0)</f>
        <v>0</v>
      </c>
      <c r="BI1963" s="220">
        <f>IF(N1963="nulová",J1963,0)</f>
        <v>0</v>
      </c>
      <c r="BJ1963" s="25" t="s">
        <v>80</v>
      </c>
      <c r="BK1963" s="220">
        <f>ROUND(I1963*H1963,2)</f>
        <v>0</v>
      </c>
      <c r="BL1963" s="25" t="s">
        <v>502</v>
      </c>
      <c r="BM1963" s="25" t="s">
        <v>10236</v>
      </c>
    </row>
    <row r="1964" spans="2:65" s="1" customFormat="1">
      <c r="B1964" s="42"/>
      <c r="C1964" s="64"/>
      <c r="D1964" s="221" t="s">
        <v>506</v>
      </c>
      <c r="E1964" s="64"/>
      <c r="F1964" s="222" t="s">
        <v>13821</v>
      </c>
      <c r="G1964" s="64"/>
      <c r="H1964" s="64"/>
      <c r="I1964" s="177"/>
      <c r="J1964" s="64"/>
      <c r="K1964" s="64"/>
      <c r="L1964" s="62"/>
      <c r="M1964" s="223"/>
      <c r="N1964" s="43"/>
      <c r="O1964" s="43"/>
      <c r="P1964" s="43"/>
      <c r="Q1964" s="43"/>
      <c r="R1964" s="43"/>
      <c r="S1964" s="43"/>
      <c r="T1964" s="79"/>
      <c r="AT1964" s="25" t="s">
        <v>506</v>
      </c>
      <c r="AU1964" s="25" t="s">
        <v>82</v>
      </c>
    </row>
    <row r="1965" spans="2:65" s="1" customFormat="1" ht="24">
      <c r="B1965" s="42"/>
      <c r="C1965" s="64"/>
      <c r="D1965" s="227" t="s">
        <v>2254</v>
      </c>
      <c r="E1965" s="64"/>
      <c r="F1965" s="273" t="s">
        <v>13822</v>
      </c>
      <c r="G1965" s="64"/>
      <c r="H1965" s="64"/>
      <c r="I1965" s="177"/>
      <c r="J1965" s="64"/>
      <c r="K1965" s="64"/>
      <c r="L1965" s="62"/>
      <c r="M1965" s="223"/>
      <c r="N1965" s="43"/>
      <c r="O1965" s="43"/>
      <c r="P1965" s="43"/>
      <c r="Q1965" s="43"/>
      <c r="R1965" s="43"/>
      <c r="S1965" s="43"/>
      <c r="T1965" s="79"/>
      <c r="AT1965" s="25" t="s">
        <v>2254</v>
      </c>
      <c r="AU1965" s="25" t="s">
        <v>82</v>
      </c>
    </row>
    <row r="1966" spans="2:65" s="1" customFormat="1" ht="16.5" customHeight="1">
      <c r="B1966" s="42"/>
      <c r="C1966" s="209" t="s">
        <v>4770</v>
      </c>
      <c r="D1966" s="209" t="s">
        <v>498</v>
      </c>
      <c r="E1966" s="210" t="s">
        <v>13823</v>
      </c>
      <c r="F1966" s="211" t="s">
        <v>13649</v>
      </c>
      <c r="G1966" s="212" t="s">
        <v>13632</v>
      </c>
      <c r="H1966" s="213">
        <v>1</v>
      </c>
      <c r="I1966" s="214"/>
      <c r="J1966" s="215">
        <f>ROUND(I1966*H1966,2)</f>
        <v>0</v>
      </c>
      <c r="K1966" s="211" t="s">
        <v>23</v>
      </c>
      <c r="L1966" s="62"/>
      <c r="M1966" s="216" t="s">
        <v>23</v>
      </c>
      <c r="N1966" s="217" t="s">
        <v>44</v>
      </c>
      <c r="O1966" s="43"/>
      <c r="P1966" s="218">
        <f>O1966*H1966</f>
        <v>0</v>
      </c>
      <c r="Q1966" s="218">
        <v>0</v>
      </c>
      <c r="R1966" s="218">
        <f>Q1966*H1966</f>
        <v>0</v>
      </c>
      <c r="S1966" s="218">
        <v>0</v>
      </c>
      <c r="T1966" s="219">
        <f>S1966*H1966</f>
        <v>0</v>
      </c>
      <c r="AR1966" s="25" t="s">
        <v>502</v>
      </c>
      <c r="AT1966" s="25" t="s">
        <v>498</v>
      </c>
      <c r="AU1966" s="25" t="s">
        <v>82</v>
      </c>
      <c r="AY1966" s="25" t="s">
        <v>492</v>
      </c>
      <c r="BE1966" s="220">
        <f>IF(N1966="základní",J1966,0)</f>
        <v>0</v>
      </c>
      <c r="BF1966" s="220">
        <f>IF(N1966="snížená",J1966,0)</f>
        <v>0</v>
      </c>
      <c r="BG1966" s="220">
        <f>IF(N1966="zákl. přenesená",J1966,0)</f>
        <v>0</v>
      </c>
      <c r="BH1966" s="220">
        <f>IF(N1966="sníž. přenesená",J1966,0)</f>
        <v>0</v>
      </c>
      <c r="BI1966" s="220">
        <f>IF(N1966="nulová",J1966,0)</f>
        <v>0</v>
      </c>
      <c r="BJ1966" s="25" t="s">
        <v>80</v>
      </c>
      <c r="BK1966" s="220">
        <f>ROUND(I1966*H1966,2)</f>
        <v>0</v>
      </c>
      <c r="BL1966" s="25" t="s">
        <v>502</v>
      </c>
      <c r="BM1966" s="25" t="s">
        <v>10237</v>
      </c>
    </row>
    <row r="1967" spans="2:65" s="1" customFormat="1">
      <c r="B1967" s="42"/>
      <c r="C1967" s="64"/>
      <c r="D1967" s="221" t="s">
        <v>506</v>
      </c>
      <c r="E1967" s="64"/>
      <c r="F1967" s="222" t="s">
        <v>13649</v>
      </c>
      <c r="G1967" s="64"/>
      <c r="H1967" s="64"/>
      <c r="I1967" s="177"/>
      <c r="J1967" s="64"/>
      <c r="K1967" s="64"/>
      <c r="L1967" s="62"/>
      <c r="M1967" s="223"/>
      <c r="N1967" s="43"/>
      <c r="O1967" s="43"/>
      <c r="P1967" s="43"/>
      <c r="Q1967" s="43"/>
      <c r="R1967" s="43"/>
      <c r="S1967" s="43"/>
      <c r="T1967" s="79"/>
      <c r="AT1967" s="25" t="s">
        <v>506</v>
      </c>
      <c r="AU1967" s="25" t="s">
        <v>82</v>
      </c>
    </row>
    <row r="1968" spans="2:65" s="1" customFormat="1" ht="24">
      <c r="B1968" s="42"/>
      <c r="C1968" s="64"/>
      <c r="D1968" s="227" t="s">
        <v>2254</v>
      </c>
      <c r="E1968" s="64"/>
      <c r="F1968" s="273" t="s">
        <v>13767</v>
      </c>
      <c r="G1968" s="64"/>
      <c r="H1968" s="64"/>
      <c r="I1968" s="177"/>
      <c r="J1968" s="64"/>
      <c r="K1968" s="64"/>
      <c r="L1968" s="62"/>
      <c r="M1968" s="223"/>
      <c r="N1968" s="43"/>
      <c r="O1968" s="43"/>
      <c r="P1968" s="43"/>
      <c r="Q1968" s="43"/>
      <c r="R1968" s="43"/>
      <c r="S1968" s="43"/>
      <c r="T1968" s="79"/>
      <c r="AT1968" s="25" t="s">
        <v>2254</v>
      </c>
      <c r="AU1968" s="25" t="s">
        <v>82</v>
      </c>
    </row>
    <row r="1969" spans="2:65" s="1" customFormat="1" ht="16.5" customHeight="1">
      <c r="B1969" s="42"/>
      <c r="C1969" s="209" t="s">
        <v>4774</v>
      </c>
      <c r="D1969" s="209" t="s">
        <v>498</v>
      </c>
      <c r="E1969" s="210" t="s">
        <v>13824</v>
      </c>
      <c r="F1969" s="211" t="s">
        <v>13652</v>
      </c>
      <c r="G1969" s="212" t="s">
        <v>13632</v>
      </c>
      <c r="H1969" s="213">
        <v>1</v>
      </c>
      <c r="I1969" s="214"/>
      <c r="J1969" s="215">
        <f>ROUND(I1969*H1969,2)</f>
        <v>0</v>
      </c>
      <c r="K1969" s="211" t="s">
        <v>23</v>
      </c>
      <c r="L1969" s="62"/>
      <c r="M1969" s="216" t="s">
        <v>23</v>
      </c>
      <c r="N1969" s="217" t="s">
        <v>44</v>
      </c>
      <c r="O1969" s="43"/>
      <c r="P1969" s="218">
        <f>O1969*H1969</f>
        <v>0</v>
      </c>
      <c r="Q1969" s="218">
        <v>0</v>
      </c>
      <c r="R1969" s="218">
        <f>Q1969*H1969</f>
        <v>0</v>
      </c>
      <c r="S1969" s="218">
        <v>0</v>
      </c>
      <c r="T1969" s="219">
        <f>S1969*H1969</f>
        <v>0</v>
      </c>
      <c r="AR1969" s="25" t="s">
        <v>502</v>
      </c>
      <c r="AT1969" s="25" t="s">
        <v>498</v>
      </c>
      <c r="AU1969" s="25" t="s">
        <v>82</v>
      </c>
      <c r="AY1969" s="25" t="s">
        <v>492</v>
      </c>
      <c r="BE1969" s="220">
        <f>IF(N1969="základní",J1969,0)</f>
        <v>0</v>
      </c>
      <c r="BF1969" s="220">
        <f>IF(N1969="snížená",J1969,0)</f>
        <v>0</v>
      </c>
      <c r="BG1969" s="220">
        <f>IF(N1969="zákl. přenesená",J1969,0)</f>
        <v>0</v>
      </c>
      <c r="BH1969" s="220">
        <f>IF(N1969="sníž. přenesená",J1969,0)</f>
        <v>0</v>
      </c>
      <c r="BI1969" s="220">
        <f>IF(N1969="nulová",J1969,0)</f>
        <v>0</v>
      </c>
      <c r="BJ1969" s="25" t="s">
        <v>80</v>
      </c>
      <c r="BK1969" s="220">
        <f>ROUND(I1969*H1969,2)</f>
        <v>0</v>
      </c>
      <c r="BL1969" s="25" t="s">
        <v>502</v>
      </c>
      <c r="BM1969" s="25" t="s">
        <v>10238</v>
      </c>
    </row>
    <row r="1970" spans="2:65" s="1" customFormat="1">
      <c r="B1970" s="42"/>
      <c r="C1970" s="64"/>
      <c r="D1970" s="221" t="s">
        <v>506</v>
      </c>
      <c r="E1970" s="64"/>
      <c r="F1970" s="222" t="s">
        <v>13652</v>
      </c>
      <c r="G1970" s="64"/>
      <c r="H1970" s="64"/>
      <c r="I1970" s="177"/>
      <c r="J1970" s="64"/>
      <c r="K1970" s="64"/>
      <c r="L1970" s="62"/>
      <c r="M1970" s="223"/>
      <c r="N1970" s="43"/>
      <c r="O1970" s="43"/>
      <c r="P1970" s="43"/>
      <c r="Q1970" s="43"/>
      <c r="R1970" s="43"/>
      <c r="S1970" s="43"/>
      <c r="T1970" s="79"/>
      <c r="AT1970" s="25" t="s">
        <v>506</v>
      </c>
      <c r="AU1970" s="25" t="s">
        <v>82</v>
      </c>
    </row>
    <row r="1971" spans="2:65" s="1" customFormat="1" ht="36">
      <c r="B1971" s="42"/>
      <c r="C1971" s="64"/>
      <c r="D1971" s="227" t="s">
        <v>2254</v>
      </c>
      <c r="E1971" s="64"/>
      <c r="F1971" s="273" t="s">
        <v>13769</v>
      </c>
      <c r="G1971" s="64"/>
      <c r="H1971" s="64"/>
      <c r="I1971" s="177"/>
      <c r="J1971" s="64"/>
      <c r="K1971" s="64"/>
      <c r="L1971" s="62"/>
      <c r="M1971" s="223"/>
      <c r="N1971" s="43"/>
      <c r="O1971" s="43"/>
      <c r="P1971" s="43"/>
      <c r="Q1971" s="43"/>
      <c r="R1971" s="43"/>
      <c r="S1971" s="43"/>
      <c r="T1971" s="79"/>
      <c r="AT1971" s="25" t="s">
        <v>2254</v>
      </c>
      <c r="AU1971" s="25" t="s">
        <v>82</v>
      </c>
    </row>
    <row r="1972" spans="2:65" s="1" customFormat="1" ht="16.5" customHeight="1">
      <c r="B1972" s="42"/>
      <c r="C1972" s="209" t="s">
        <v>4782</v>
      </c>
      <c r="D1972" s="209" t="s">
        <v>498</v>
      </c>
      <c r="E1972" s="210" t="s">
        <v>13710</v>
      </c>
      <c r="F1972" s="211" t="s">
        <v>13652</v>
      </c>
      <c r="G1972" s="212" t="s">
        <v>13632</v>
      </c>
      <c r="H1972" s="213">
        <v>1</v>
      </c>
      <c r="I1972" s="214"/>
      <c r="J1972" s="215">
        <f>ROUND(I1972*H1972,2)</f>
        <v>0</v>
      </c>
      <c r="K1972" s="211" t="s">
        <v>23</v>
      </c>
      <c r="L1972" s="62"/>
      <c r="M1972" s="216" t="s">
        <v>23</v>
      </c>
      <c r="N1972" s="217" t="s">
        <v>44</v>
      </c>
      <c r="O1972" s="43"/>
      <c r="P1972" s="218">
        <f>O1972*H1972</f>
        <v>0</v>
      </c>
      <c r="Q1972" s="218">
        <v>0</v>
      </c>
      <c r="R1972" s="218">
        <f>Q1972*H1972</f>
        <v>0</v>
      </c>
      <c r="S1972" s="218">
        <v>0</v>
      </c>
      <c r="T1972" s="219">
        <f>S1972*H1972</f>
        <v>0</v>
      </c>
      <c r="AR1972" s="25" t="s">
        <v>502</v>
      </c>
      <c r="AT1972" s="25" t="s">
        <v>498</v>
      </c>
      <c r="AU1972" s="25" t="s">
        <v>82</v>
      </c>
      <c r="AY1972" s="25" t="s">
        <v>492</v>
      </c>
      <c r="BE1972" s="220">
        <f>IF(N1972="základní",J1972,0)</f>
        <v>0</v>
      </c>
      <c r="BF1972" s="220">
        <f>IF(N1972="snížená",J1972,0)</f>
        <v>0</v>
      </c>
      <c r="BG1972" s="220">
        <f>IF(N1972="zákl. přenesená",J1972,0)</f>
        <v>0</v>
      </c>
      <c r="BH1972" s="220">
        <f>IF(N1972="sníž. přenesená",J1972,0)</f>
        <v>0</v>
      </c>
      <c r="BI1972" s="220">
        <f>IF(N1972="nulová",J1972,0)</f>
        <v>0</v>
      </c>
      <c r="BJ1972" s="25" t="s">
        <v>80</v>
      </c>
      <c r="BK1972" s="220">
        <f>ROUND(I1972*H1972,2)</f>
        <v>0</v>
      </c>
      <c r="BL1972" s="25" t="s">
        <v>502</v>
      </c>
      <c r="BM1972" s="25" t="s">
        <v>10239</v>
      </c>
    </row>
    <row r="1973" spans="2:65" s="1" customFormat="1">
      <c r="B1973" s="42"/>
      <c r="C1973" s="64"/>
      <c r="D1973" s="221" t="s">
        <v>506</v>
      </c>
      <c r="E1973" s="64"/>
      <c r="F1973" s="222" t="s">
        <v>13652</v>
      </c>
      <c r="G1973" s="64"/>
      <c r="H1973" s="64"/>
      <c r="I1973" s="177"/>
      <c r="J1973" s="64"/>
      <c r="K1973" s="64"/>
      <c r="L1973" s="62"/>
      <c r="M1973" s="223"/>
      <c r="N1973" s="43"/>
      <c r="O1973" s="43"/>
      <c r="P1973" s="43"/>
      <c r="Q1973" s="43"/>
      <c r="R1973" s="43"/>
      <c r="S1973" s="43"/>
      <c r="T1973" s="79"/>
      <c r="AT1973" s="25" t="s">
        <v>506</v>
      </c>
      <c r="AU1973" s="25" t="s">
        <v>82</v>
      </c>
    </row>
    <row r="1974" spans="2:65" s="1" customFormat="1" ht="36">
      <c r="B1974" s="42"/>
      <c r="C1974" s="64"/>
      <c r="D1974" s="227" t="s">
        <v>2254</v>
      </c>
      <c r="E1974" s="64"/>
      <c r="F1974" s="273" t="s">
        <v>13655</v>
      </c>
      <c r="G1974" s="64"/>
      <c r="H1974" s="64"/>
      <c r="I1974" s="177"/>
      <c r="J1974" s="64"/>
      <c r="K1974" s="64"/>
      <c r="L1974" s="62"/>
      <c r="M1974" s="223"/>
      <c r="N1974" s="43"/>
      <c r="O1974" s="43"/>
      <c r="P1974" s="43"/>
      <c r="Q1974" s="43"/>
      <c r="R1974" s="43"/>
      <c r="S1974" s="43"/>
      <c r="T1974" s="79"/>
      <c r="AT1974" s="25" t="s">
        <v>2254</v>
      </c>
      <c r="AU1974" s="25" t="s">
        <v>82</v>
      </c>
    </row>
    <row r="1975" spans="2:65" s="1" customFormat="1" ht="16.5" customHeight="1">
      <c r="B1975" s="42"/>
      <c r="C1975" s="209" t="s">
        <v>4787</v>
      </c>
      <c r="D1975" s="209" t="s">
        <v>498</v>
      </c>
      <c r="E1975" s="210" t="s">
        <v>13825</v>
      </c>
      <c r="F1975" s="211" t="s">
        <v>13652</v>
      </c>
      <c r="G1975" s="212" t="s">
        <v>13632</v>
      </c>
      <c r="H1975" s="213">
        <v>1</v>
      </c>
      <c r="I1975" s="214"/>
      <c r="J1975" s="215">
        <f>ROUND(I1975*H1975,2)</f>
        <v>0</v>
      </c>
      <c r="K1975" s="211" t="s">
        <v>23</v>
      </c>
      <c r="L1975" s="62"/>
      <c r="M1975" s="216" t="s">
        <v>23</v>
      </c>
      <c r="N1975" s="217" t="s">
        <v>44</v>
      </c>
      <c r="O1975" s="43"/>
      <c r="P1975" s="218">
        <f>O1975*H1975</f>
        <v>0</v>
      </c>
      <c r="Q1975" s="218">
        <v>0</v>
      </c>
      <c r="R1975" s="218">
        <f>Q1975*H1975</f>
        <v>0</v>
      </c>
      <c r="S1975" s="218">
        <v>0</v>
      </c>
      <c r="T1975" s="219">
        <f>S1975*H1975</f>
        <v>0</v>
      </c>
      <c r="AR1975" s="25" t="s">
        <v>502</v>
      </c>
      <c r="AT1975" s="25" t="s">
        <v>498</v>
      </c>
      <c r="AU1975" s="25" t="s">
        <v>82</v>
      </c>
      <c r="AY1975" s="25" t="s">
        <v>492</v>
      </c>
      <c r="BE1975" s="220">
        <f>IF(N1975="základní",J1975,0)</f>
        <v>0</v>
      </c>
      <c r="BF1975" s="220">
        <f>IF(N1975="snížená",J1975,0)</f>
        <v>0</v>
      </c>
      <c r="BG1975" s="220">
        <f>IF(N1975="zákl. přenesená",J1975,0)</f>
        <v>0</v>
      </c>
      <c r="BH1975" s="220">
        <f>IF(N1975="sníž. přenesená",J1975,0)</f>
        <v>0</v>
      </c>
      <c r="BI1975" s="220">
        <f>IF(N1975="nulová",J1975,0)</f>
        <v>0</v>
      </c>
      <c r="BJ1975" s="25" t="s">
        <v>80</v>
      </c>
      <c r="BK1975" s="220">
        <f>ROUND(I1975*H1975,2)</f>
        <v>0</v>
      </c>
      <c r="BL1975" s="25" t="s">
        <v>502</v>
      </c>
      <c r="BM1975" s="25" t="s">
        <v>10240</v>
      </c>
    </row>
    <row r="1976" spans="2:65" s="1" customFormat="1">
      <c r="B1976" s="42"/>
      <c r="C1976" s="64"/>
      <c r="D1976" s="221" t="s">
        <v>506</v>
      </c>
      <c r="E1976" s="64"/>
      <c r="F1976" s="222" t="s">
        <v>13652</v>
      </c>
      <c r="G1976" s="64"/>
      <c r="H1976" s="64"/>
      <c r="I1976" s="177"/>
      <c r="J1976" s="64"/>
      <c r="K1976" s="64"/>
      <c r="L1976" s="62"/>
      <c r="M1976" s="223"/>
      <c r="N1976" s="43"/>
      <c r="O1976" s="43"/>
      <c r="P1976" s="43"/>
      <c r="Q1976" s="43"/>
      <c r="R1976" s="43"/>
      <c r="S1976" s="43"/>
      <c r="T1976" s="79"/>
      <c r="AT1976" s="25" t="s">
        <v>506</v>
      </c>
      <c r="AU1976" s="25" t="s">
        <v>82</v>
      </c>
    </row>
    <row r="1977" spans="2:65" s="1" customFormat="1" ht="36">
      <c r="B1977" s="42"/>
      <c r="C1977" s="64"/>
      <c r="D1977" s="227" t="s">
        <v>2254</v>
      </c>
      <c r="E1977" s="64"/>
      <c r="F1977" s="273" t="s">
        <v>13774</v>
      </c>
      <c r="G1977" s="64"/>
      <c r="H1977" s="64"/>
      <c r="I1977" s="177"/>
      <c r="J1977" s="64"/>
      <c r="K1977" s="64"/>
      <c r="L1977" s="62"/>
      <c r="M1977" s="223"/>
      <c r="N1977" s="43"/>
      <c r="O1977" s="43"/>
      <c r="P1977" s="43"/>
      <c r="Q1977" s="43"/>
      <c r="R1977" s="43"/>
      <c r="S1977" s="43"/>
      <c r="T1977" s="79"/>
      <c r="AT1977" s="25" t="s">
        <v>2254</v>
      </c>
      <c r="AU1977" s="25" t="s">
        <v>82</v>
      </c>
    </row>
    <row r="1978" spans="2:65" s="1" customFormat="1" ht="16.5" customHeight="1">
      <c r="B1978" s="42"/>
      <c r="C1978" s="209" t="s">
        <v>4792</v>
      </c>
      <c r="D1978" s="209" t="s">
        <v>498</v>
      </c>
      <c r="E1978" s="210" t="s">
        <v>13826</v>
      </c>
      <c r="F1978" s="211" t="s">
        <v>13652</v>
      </c>
      <c r="G1978" s="212" t="s">
        <v>13632</v>
      </c>
      <c r="H1978" s="213">
        <v>1</v>
      </c>
      <c r="I1978" s="214"/>
      <c r="J1978" s="215">
        <f>ROUND(I1978*H1978,2)</f>
        <v>0</v>
      </c>
      <c r="K1978" s="211" t="s">
        <v>23</v>
      </c>
      <c r="L1978" s="62"/>
      <c r="M1978" s="216" t="s">
        <v>23</v>
      </c>
      <c r="N1978" s="217" t="s">
        <v>44</v>
      </c>
      <c r="O1978" s="43"/>
      <c r="P1978" s="218">
        <f>O1978*H1978</f>
        <v>0</v>
      </c>
      <c r="Q1978" s="218">
        <v>0</v>
      </c>
      <c r="R1978" s="218">
        <f>Q1978*H1978</f>
        <v>0</v>
      </c>
      <c r="S1978" s="218">
        <v>0</v>
      </c>
      <c r="T1978" s="219">
        <f>S1978*H1978</f>
        <v>0</v>
      </c>
      <c r="AR1978" s="25" t="s">
        <v>502</v>
      </c>
      <c r="AT1978" s="25" t="s">
        <v>498</v>
      </c>
      <c r="AU1978" s="25" t="s">
        <v>82</v>
      </c>
      <c r="AY1978" s="25" t="s">
        <v>492</v>
      </c>
      <c r="BE1978" s="220">
        <f>IF(N1978="základní",J1978,0)</f>
        <v>0</v>
      </c>
      <c r="BF1978" s="220">
        <f>IF(N1978="snížená",J1978,0)</f>
        <v>0</v>
      </c>
      <c r="BG1978" s="220">
        <f>IF(N1978="zákl. přenesená",J1978,0)</f>
        <v>0</v>
      </c>
      <c r="BH1978" s="220">
        <f>IF(N1978="sníž. přenesená",J1978,0)</f>
        <v>0</v>
      </c>
      <c r="BI1978" s="220">
        <f>IF(N1978="nulová",J1978,0)</f>
        <v>0</v>
      </c>
      <c r="BJ1978" s="25" t="s">
        <v>80</v>
      </c>
      <c r="BK1978" s="220">
        <f>ROUND(I1978*H1978,2)</f>
        <v>0</v>
      </c>
      <c r="BL1978" s="25" t="s">
        <v>502</v>
      </c>
      <c r="BM1978" s="25" t="s">
        <v>10241</v>
      </c>
    </row>
    <row r="1979" spans="2:65" s="1" customFormat="1">
      <c r="B1979" s="42"/>
      <c r="C1979" s="64"/>
      <c r="D1979" s="221" t="s">
        <v>506</v>
      </c>
      <c r="E1979" s="64"/>
      <c r="F1979" s="222" t="s">
        <v>13652</v>
      </c>
      <c r="G1979" s="64"/>
      <c r="H1979" s="64"/>
      <c r="I1979" s="177"/>
      <c r="J1979" s="64"/>
      <c r="K1979" s="64"/>
      <c r="L1979" s="62"/>
      <c r="M1979" s="223"/>
      <c r="N1979" s="43"/>
      <c r="O1979" s="43"/>
      <c r="P1979" s="43"/>
      <c r="Q1979" s="43"/>
      <c r="R1979" s="43"/>
      <c r="S1979" s="43"/>
      <c r="T1979" s="79"/>
      <c r="AT1979" s="25" t="s">
        <v>506</v>
      </c>
      <c r="AU1979" s="25" t="s">
        <v>82</v>
      </c>
    </row>
    <row r="1980" spans="2:65" s="1" customFormat="1" ht="24">
      <c r="B1980" s="42"/>
      <c r="C1980" s="64"/>
      <c r="D1980" s="227" t="s">
        <v>2254</v>
      </c>
      <c r="E1980" s="64"/>
      <c r="F1980" s="273" t="s">
        <v>13827</v>
      </c>
      <c r="G1980" s="64"/>
      <c r="H1980" s="64"/>
      <c r="I1980" s="177"/>
      <c r="J1980" s="64"/>
      <c r="K1980" s="64"/>
      <c r="L1980" s="62"/>
      <c r="M1980" s="223"/>
      <c r="N1980" s="43"/>
      <c r="O1980" s="43"/>
      <c r="P1980" s="43"/>
      <c r="Q1980" s="43"/>
      <c r="R1980" s="43"/>
      <c r="S1980" s="43"/>
      <c r="T1980" s="79"/>
      <c r="AT1980" s="25" t="s">
        <v>2254</v>
      </c>
      <c r="AU1980" s="25" t="s">
        <v>82</v>
      </c>
    </row>
    <row r="1981" spans="2:65" s="1" customFormat="1" ht="16.5" customHeight="1">
      <c r="B1981" s="42"/>
      <c r="C1981" s="209" t="s">
        <v>4796</v>
      </c>
      <c r="D1981" s="209" t="s">
        <v>498</v>
      </c>
      <c r="E1981" s="210" t="s">
        <v>13711</v>
      </c>
      <c r="F1981" s="211" t="s">
        <v>13652</v>
      </c>
      <c r="G1981" s="212" t="s">
        <v>13632</v>
      </c>
      <c r="H1981" s="213">
        <v>1</v>
      </c>
      <c r="I1981" s="214"/>
      <c r="J1981" s="215">
        <f>ROUND(I1981*H1981,2)</f>
        <v>0</v>
      </c>
      <c r="K1981" s="211" t="s">
        <v>23</v>
      </c>
      <c r="L1981" s="62"/>
      <c r="M1981" s="216" t="s">
        <v>23</v>
      </c>
      <c r="N1981" s="217" t="s">
        <v>44</v>
      </c>
      <c r="O1981" s="43"/>
      <c r="P1981" s="218">
        <f>O1981*H1981</f>
        <v>0</v>
      </c>
      <c r="Q1981" s="218">
        <v>0</v>
      </c>
      <c r="R1981" s="218">
        <f>Q1981*H1981</f>
        <v>0</v>
      </c>
      <c r="S1981" s="218">
        <v>0</v>
      </c>
      <c r="T1981" s="219">
        <f>S1981*H1981</f>
        <v>0</v>
      </c>
      <c r="AR1981" s="25" t="s">
        <v>502</v>
      </c>
      <c r="AT1981" s="25" t="s">
        <v>498</v>
      </c>
      <c r="AU1981" s="25" t="s">
        <v>82</v>
      </c>
      <c r="AY1981" s="25" t="s">
        <v>492</v>
      </c>
      <c r="BE1981" s="220">
        <f>IF(N1981="základní",J1981,0)</f>
        <v>0</v>
      </c>
      <c r="BF1981" s="220">
        <f>IF(N1981="snížená",J1981,0)</f>
        <v>0</v>
      </c>
      <c r="BG1981" s="220">
        <f>IF(N1981="zákl. přenesená",J1981,0)</f>
        <v>0</v>
      </c>
      <c r="BH1981" s="220">
        <f>IF(N1981="sníž. přenesená",J1981,0)</f>
        <v>0</v>
      </c>
      <c r="BI1981" s="220">
        <f>IF(N1981="nulová",J1981,0)</f>
        <v>0</v>
      </c>
      <c r="BJ1981" s="25" t="s">
        <v>80</v>
      </c>
      <c r="BK1981" s="220">
        <f>ROUND(I1981*H1981,2)</f>
        <v>0</v>
      </c>
      <c r="BL1981" s="25" t="s">
        <v>502</v>
      </c>
      <c r="BM1981" s="25" t="s">
        <v>10244</v>
      </c>
    </row>
    <row r="1982" spans="2:65" s="1" customFormat="1">
      <c r="B1982" s="42"/>
      <c r="C1982" s="64"/>
      <c r="D1982" s="221" t="s">
        <v>506</v>
      </c>
      <c r="E1982" s="64"/>
      <c r="F1982" s="222" t="s">
        <v>13652</v>
      </c>
      <c r="G1982" s="64"/>
      <c r="H1982" s="64"/>
      <c r="I1982" s="177"/>
      <c r="J1982" s="64"/>
      <c r="K1982" s="64"/>
      <c r="L1982" s="62"/>
      <c r="M1982" s="223"/>
      <c r="N1982" s="43"/>
      <c r="O1982" s="43"/>
      <c r="P1982" s="43"/>
      <c r="Q1982" s="43"/>
      <c r="R1982" s="43"/>
      <c r="S1982" s="43"/>
      <c r="T1982" s="79"/>
      <c r="AT1982" s="25" t="s">
        <v>506</v>
      </c>
      <c r="AU1982" s="25" t="s">
        <v>82</v>
      </c>
    </row>
    <row r="1983" spans="2:65" s="1" customFormat="1" ht="24">
      <c r="B1983" s="42"/>
      <c r="C1983" s="64"/>
      <c r="D1983" s="227" t="s">
        <v>2254</v>
      </c>
      <c r="E1983" s="64"/>
      <c r="F1983" s="273" t="s">
        <v>13659</v>
      </c>
      <c r="G1983" s="64"/>
      <c r="H1983" s="64"/>
      <c r="I1983" s="177"/>
      <c r="J1983" s="64"/>
      <c r="K1983" s="64"/>
      <c r="L1983" s="62"/>
      <c r="M1983" s="223"/>
      <c r="N1983" s="43"/>
      <c r="O1983" s="43"/>
      <c r="P1983" s="43"/>
      <c r="Q1983" s="43"/>
      <c r="R1983" s="43"/>
      <c r="S1983" s="43"/>
      <c r="T1983" s="79"/>
      <c r="AT1983" s="25" t="s">
        <v>2254</v>
      </c>
      <c r="AU1983" s="25" t="s">
        <v>82</v>
      </c>
    </row>
    <row r="1984" spans="2:65" s="1" customFormat="1" ht="16.5" customHeight="1">
      <c r="B1984" s="42"/>
      <c r="C1984" s="209" t="s">
        <v>4800</v>
      </c>
      <c r="D1984" s="209" t="s">
        <v>498</v>
      </c>
      <c r="E1984" s="210" t="s">
        <v>13828</v>
      </c>
      <c r="F1984" s="211" t="s">
        <v>13652</v>
      </c>
      <c r="G1984" s="212" t="s">
        <v>13632</v>
      </c>
      <c r="H1984" s="213">
        <v>1</v>
      </c>
      <c r="I1984" s="214"/>
      <c r="J1984" s="215">
        <f>ROUND(I1984*H1984,2)</f>
        <v>0</v>
      </c>
      <c r="K1984" s="211" t="s">
        <v>23</v>
      </c>
      <c r="L1984" s="62"/>
      <c r="M1984" s="216" t="s">
        <v>23</v>
      </c>
      <c r="N1984" s="217" t="s">
        <v>44</v>
      </c>
      <c r="O1984" s="43"/>
      <c r="P1984" s="218">
        <f>O1984*H1984</f>
        <v>0</v>
      </c>
      <c r="Q1984" s="218">
        <v>0</v>
      </c>
      <c r="R1984" s="218">
        <f>Q1984*H1984</f>
        <v>0</v>
      </c>
      <c r="S1984" s="218">
        <v>0</v>
      </c>
      <c r="T1984" s="219">
        <f>S1984*H1984</f>
        <v>0</v>
      </c>
      <c r="AR1984" s="25" t="s">
        <v>502</v>
      </c>
      <c r="AT1984" s="25" t="s">
        <v>498</v>
      </c>
      <c r="AU1984" s="25" t="s">
        <v>82</v>
      </c>
      <c r="AY1984" s="25" t="s">
        <v>492</v>
      </c>
      <c r="BE1984" s="220">
        <f>IF(N1984="základní",J1984,0)</f>
        <v>0</v>
      </c>
      <c r="BF1984" s="220">
        <f>IF(N1984="snížená",J1984,0)</f>
        <v>0</v>
      </c>
      <c r="BG1984" s="220">
        <f>IF(N1984="zákl. přenesená",J1984,0)</f>
        <v>0</v>
      </c>
      <c r="BH1984" s="220">
        <f>IF(N1984="sníž. přenesená",J1984,0)</f>
        <v>0</v>
      </c>
      <c r="BI1984" s="220">
        <f>IF(N1984="nulová",J1984,0)</f>
        <v>0</v>
      </c>
      <c r="BJ1984" s="25" t="s">
        <v>80</v>
      </c>
      <c r="BK1984" s="220">
        <f>ROUND(I1984*H1984,2)</f>
        <v>0</v>
      </c>
      <c r="BL1984" s="25" t="s">
        <v>502</v>
      </c>
      <c r="BM1984" s="25" t="s">
        <v>10245</v>
      </c>
    </row>
    <row r="1985" spans="2:65" s="1" customFormat="1">
      <c r="B1985" s="42"/>
      <c r="C1985" s="64"/>
      <c r="D1985" s="221" t="s">
        <v>506</v>
      </c>
      <c r="E1985" s="64"/>
      <c r="F1985" s="222" t="s">
        <v>13652</v>
      </c>
      <c r="G1985" s="64"/>
      <c r="H1985" s="64"/>
      <c r="I1985" s="177"/>
      <c r="J1985" s="64"/>
      <c r="K1985" s="64"/>
      <c r="L1985" s="62"/>
      <c r="M1985" s="223"/>
      <c r="N1985" s="43"/>
      <c r="O1985" s="43"/>
      <c r="P1985" s="43"/>
      <c r="Q1985" s="43"/>
      <c r="R1985" s="43"/>
      <c r="S1985" s="43"/>
      <c r="T1985" s="79"/>
      <c r="AT1985" s="25" t="s">
        <v>506</v>
      </c>
      <c r="AU1985" s="25" t="s">
        <v>82</v>
      </c>
    </row>
    <row r="1986" spans="2:65" s="1" customFormat="1" ht="36">
      <c r="B1986" s="42"/>
      <c r="C1986" s="64"/>
      <c r="D1986" s="227" t="s">
        <v>2254</v>
      </c>
      <c r="E1986" s="64"/>
      <c r="F1986" s="273" t="s">
        <v>13829</v>
      </c>
      <c r="G1986" s="64"/>
      <c r="H1986" s="64"/>
      <c r="I1986" s="177"/>
      <c r="J1986" s="64"/>
      <c r="K1986" s="64"/>
      <c r="L1986" s="62"/>
      <c r="M1986" s="223"/>
      <c r="N1986" s="43"/>
      <c r="O1986" s="43"/>
      <c r="P1986" s="43"/>
      <c r="Q1986" s="43"/>
      <c r="R1986" s="43"/>
      <c r="S1986" s="43"/>
      <c r="T1986" s="79"/>
      <c r="AT1986" s="25" t="s">
        <v>2254</v>
      </c>
      <c r="AU1986" s="25" t="s">
        <v>82</v>
      </c>
    </row>
    <row r="1987" spans="2:65" s="1" customFormat="1" ht="16.5" customHeight="1">
      <c r="B1987" s="42"/>
      <c r="C1987" s="209" t="s">
        <v>4807</v>
      </c>
      <c r="D1987" s="209" t="s">
        <v>498</v>
      </c>
      <c r="E1987" s="210" t="s">
        <v>13712</v>
      </c>
      <c r="F1987" s="211" t="s">
        <v>13652</v>
      </c>
      <c r="G1987" s="212" t="s">
        <v>13632</v>
      </c>
      <c r="H1987" s="213">
        <v>1</v>
      </c>
      <c r="I1987" s="214"/>
      <c r="J1987" s="215">
        <f>ROUND(I1987*H1987,2)</f>
        <v>0</v>
      </c>
      <c r="K1987" s="211" t="s">
        <v>23</v>
      </c>
      <c r="L1987" s="62"/>
      <c r="M1987" s="216" t="s">
        <v>23</v>
      </c>
      <c r="N1987" s="217" t="s">
        <v>44</v>
      </c>
      <c r="O1987" s="43"/>
      <c r="P1987" s="218">
        <f>O1987*H1987</f>
        <v>0</v>
      </c>
      <c r="Q1987" s="218">
        <v>0</v>
      </c>
      <c r="R1987" s="218">
        <f>Q1987*H1987</f>
        <v>0</v>
      </c>
      <c r="S1987" s="218">
        <v>0</v>
      </c>
      <c r="T1987" s="219">
        <f>S1987*H1987</f>
        <v>0</v>
      </c>
      <c r="AR1987" s="25" t="s">
        <v>502</v>
      </c>
      <c r="AT1987" s="25" t="s">
        <v>498</v>
      </c>
      <c r="AU1987" s="25" t="s">
        <v>82</v>
      </c>
      <c r="AY1987" s="25" t="s">
        <v>492</v>
      </c>
      <c r="BE1987" s="220">
        <f>IF(N1987="základní",J1987,0)</f>
        <v>0</v>
      </c>
      <c r="BF1987" s="220">
        <f>IF(N1987="snížená",J1987,0)</f>
        <v>0</v>
      </c>
      <c r="BG1987" s="220">
        <f>IF(N1987="zákl. přenesená",J1987,0)</f>
        <v>0</v>
      </c>
      <c r="BH1987" s="220">
        <f>IF(N1987="sníž. přenesená",J1987,0)</f>
        <v>0</v>
      </c>
      <c r="BI1987" s="220">
        <f>IF(N1987="nulová",J1987,0)</f>
        <v>0</v>
      </c>
      <c r="BJ1987" s="25" t="s">
        <v>80</v>
      </c>
      <c r="BK1987" s="220">
        <f>ROUND(I1987*H1987,2)</f>
        <v>0</v>
      </c>
      <c r="BL1987" s="25" t="s">
        <v>502</v>
      </c>
      <c r="BM1987" s="25" t="s">
        <v>10246</v>
      </c>
    </row>
    <row r="1988" spans="2:65" s="1" customFormat="1">
      <c r="B1988" s="42"/>
      <c r="C1988" s="64"/>
      <c r="D1988" s="221" t="s">
        <v>506</v>
      </c>
      <c r="E1988" s="64"/>
      <c r="F1988" s="222" t="s">
        <v>13652</v>
      </c>
      <c r="G1988" s="64"/>
      <c r="H1988" s="64"/>
      <c r="I1988" s="177"/>
      <c r="J1988" s="64"/>
      <c r="K1988" s="64"/>
      <c r="L1988" s="62"/>
      <c r="M1988" s="223"/>
      <c r="N1988" s="43"/>
      <c r="O1988" s="43"/>
      <c r="P1988" s="43"/>
      <c r="Q1988" s="43"/>
      <c r="R1988" s="43"/>
      <c r="S1988" s="43"/>
      <c r="T1988" s="79"/>
      <c r="AT1988" s="25" t="s">
        <v>506</v>
      </c>
      <c r="AU1988" s="25" t="s">
        <v>82</v>
      </c>
    </row>
    <row r="1989" spans="2:65" s="1" customFormat="1" ht="24">
      <c r="B1989" s="42"/>
      <c r="C1989" s="64"/>
      <c r="D1989" s="227" t="s">
        <v>2254</v>
      </c>
      <c r="E1989" s="64"/>
      <c r="F1989" s="273" t="s">
        <v>13661</v>
      </c>
      <c r="G1989" s="64"/>
      <c r="H1989" s="64"/>
      <c r="I1989" s="177"/>
      <c r="J1989" s="64"/>
      <c r="K1989" s="64"/>
      <c r="L1989" s="62"/>
      <c r="M1989" s="223"/>
      <c r="N1989" s="43"/>
      <c r="O1989" s="43"/>
      <c r="P1989" s="43"/>
      <c r="Q1989" s="43"/>
      <c r="R1989" s="43"/>
      <c r="S1989" s="43"/>
      <c r="T1989" s="79"/>
      <c r="AT1989" s="25" t="s">
        <v>2254</v>
      </c>
      <c r="AU1989" s="25" t="s">
        <v>82</v>
      </c>
    </row>
    <row r="1990" spans="2:65" s="1" customFormat="1" ht="16.5" customHeight="1">
      <c r="B1990" s="42"/>
      <c r="C1990" s="209" t="s">
        <v>4812</v>
      </c>
      <c r="D1990" s="209" t="s">
        <v>498</v>
      </c>
      <c r="E1990" s="210" t="s">
        <v>13830</v>
      </c>
      <c r="F1990" s="211" t="s">
        <v>13652</v>
      </c>
      <c r="G1990" s="212" t="s">
        <v>13632</v>
      </c>
      <c r="H1990" s="213">
        <v>1</v>
      </c>
      <c r="I1990" s="214"/>
      <c r="J1990" s="215">
        <f>ROUND(I1990*H1990,2)</f>
        <v>0</v>
      </c>
      <c r="K1990" s="211" t="s">
        <v>23</v>
      </c>
      <c r="L1990" s="62"/>
      <c r="M1990" s="216" t="s">
        <v>23</v>
      </c>
      <c r="N1990" s="217" t="s">
        <v>44</v>
      </c>
      <c r="O1990" s="43"/>
      <c r="P1990" s="218">
        <f>O1990*H1990</f>
        <v>0</v>
      </c>
      <c r="Q1990" s="218">
        <v>0</v>
      </c>
      <c r="R1990" s="218">
        <f>Q1990*H1990</f>
        <v>0</v>
      </c>
      <c r="S1990" s="218">
        <v>0</v>
      </c>
      <c r="T1990" s="219">
        <f>S1990*H1990</f>
        <v>0</v>
      </c>
      <c r="AR1990" s="25" t="s">
        <v>502</v>
      </c>
      <c r="AT1990" s="25" t="s">
        <v>498</v>
      </c>
      <c r="AU1990" s="25" t="s">
        <v>82</v>
      </c>
      <c r="AY1990" s="25" t="s">
        <v>492</v>
      </c>
      <c r="BE1990" s="220">
        <f>IF(N1990="základní",J1990,0)</f>
        <v>0</v>
      </c>
      <c r="BF1990" s="220">
        <f>IF(N1990="snížená",J1990,0)</f>
        <v>0</v>
      </c>
      <c r="BG1990" s="220">
        <f>IF(N1990="zákl. přenesená",J1990,0)</f>
        <v>0</v>
      </c>
      <c r="BH1990" s="220">
        <f>IF(N1990="sníž. přenesená",J1990,0)</f>
        <v>0</v>
      </c>
      <c r="BI1990" s="220">
        <f>IF(N1990="nulová",J1990,0)</f>
        <v>0</v>
      </c>
      <c r="BJ1990" s="25" t="s">
        <v>80</v>
      </c>
      <c r="BK1990" s="220">
        <f>ROUND(I1990*H1990,2)</f>
        <v>0</v>
      </c>
      <c r="BL1990" s="25" t="s">
        <v>502</v>
      </c>
      <c r="BM1990" s="25" t="s">
        <v>10247</v>
      </c>
    </row>
    <row r="1991" spans="2:65" s="1" customFormat="1">
      <c r="B1991" s="42"/>
      <c r="C1991" s="64"/>
      <c r="D1991" s="221" t="s">
        <v>506</v>
      </c>
      <c r="E1991" s="64"/>
      <c r="F1991" s="222" t="s">
        <v>13652</v>
      </c>
      <c r="G1991" s="64"/>
      <c r="H1991" s="64"/>
      <c r="I1991" s="177"/>
      <c r="J1991" s="64"/>
      <c r="K1991" s="64"/>
      <c r="L1991" s="62"/>
      <c r="M1991" s="223"/>
      <c r="N1991" s="43"/>
      <c r="O1991" s="43"/>
      <c r="P1991" s="43"/>
      <c r="Q1991" s="43"/>
      <c r="R1991" s="43"/>
      <c r="S1991" s="43"/>
      <c r="T1991" s="79"/>
      <c r="AT1991" s="25" t="s">
        <v>506</v>
      </c>
      <c r="AU1991" s="25" t="s">
        <v>82</v>
      </c>
    </row>
    <row r="1992" spans="2:65" s="1" customFormat="1" ht="60">
      <c r="B1992" s="42"/>
      <c r="C1992" s="64"/>
      <c r="D1992" s="227" t="s">
        <v>2254</v>
      </c>
      <c r="E1992" s="64"/>
      <c r="F1992" s="273" t="s">
        <v>13663</v>
      </c>
      <c r="G1992" s="64"/>
      <c r="H1992" s="64"/>
      <c r="I1992" s="177"/>
      <c r="J1992" s="64"/>
      <c r="K1992" s="64"/>
      <c r="L1992" s="62"/>
      <c r="M1992" s="223"/>
      <c r="N1992" s="43"/>
      <c r="O1992" s="43"/>
      <c r="P1992" s="43"/>
      <c r="Q1992" s="43"/>
      <c r="R1992" s="43"/>
      <c r="S1992" s="43"/>
      <c r="T1992" s="79"/>
      <c r="AT1992" s="25" t="s">
        <v>2254</v>
      </c>
      <c r="AU1992" s="25" t="s">
        <v>82</v>
      </c>
    </row>
    <row r="1993" spans="2:65" s="1" customFormat="1" ht="16.5" customHeight="1">
      <c r="B1993" s="42"/>
      <c r="C1993" s="209" t="s">
        <v>4817</v>
      </c>
      <c r="D1993" s="209" t="s">
        <v>498</v>
      </c>
      <c r="E1993" s="210" t="s">
        <v>13714</v>
      </c>
      <c r="F1993" s="211" t="s">
        <v>13652</v>
      </c>
      <c r="G1993" s="212" t="s">
        <v>13632</v>
      </c>
      <c r="H1993" s="213">
        <v>1</v>
      </c>
      <c r="I1993" s="214"/>
      <c r="J1993" s="215">
        <f>ROUND(I1993*H1993,2)</f>
        <v>0</v>
      </c>
      <c r="K1993" s="211" t="s">
        <v>23</v>
      </c>
      <c r="L1993" s="62"/>
      <c r="M1993" s="216" t="s">
        <v>23</v>
      </c>
      <c r="N1993" s="217" t="s">
        <v>44</v>
      </c>
      <c r="O1993" s="43"/>
      <c r="P1993" s="218">
        <f>O1993*H1993</f>
        <v>0</v>
      </c>
      <c r="Q1993" s="218">
        <v>0</v>
      </c>
      <c r="R1993" s="218">
        <f>Q1993*H1993</f>
        <v>0</v>
      </c>
      <c r="S1993" s="218">
        <v>0</v>
      </c>
      <c r="T1993" s="219">
        <f>S1993*H1993</f>
        <v>0</v>
      </c>
      <c r="AR1993" s="25" t="s">
        <v>502</v>
      </c>
      <c r="AT1993" s="25" t="s">
        <v>498</v>
      </c>
      <c r="AU1993" s="25" t="s">
        <v>82</v>
      </c>
      <c r="AY1993" s="25" t="s">
        <v>492</v>
      </c>
      <c r="BE1993" s="220">
        <f>IF(N1993="základní",J1993,0)</f>
        <v>0</v>
      </c>
      <c r="BF1993" s="220">
        <f>IF(N1993="snížená",J1993,0)</f>
        <v>0</v>
      </c>
      <c r="BG1993" s="220">
        <f>IF(N1993="zákl. přenesená",J1993,0)</f>
        <v>0</v>
      </c>
      <c r="BH1993" s="220">
        <f>IF(N1993="sníž. přenesená",J1993,0)</f>
        <v>0</v>
      </c>
      <c r="BI1993" s="220">
        <f>IF(N1993="nulová",J1993,0)</f>
        <v>0</v>
      </c>
      <c r="BJ1993" s="25" t="s">
        <v>80</v>
      </c>
      <c r="BK1993" s="220">
        <f>ROUND(I1993*H1993,2)</f>
        <v>0</v>
      </c>
      <c r="BL1993" s="25" t="s">
        <v>502</v>
      </c>
      <c r="BM1993" s="25" t="s">
        <v>10248</v>
      </c>
    </row>
    <row r="1994" spans="2:65" s="1" customFormat="1">
      <c r="B1994" s="42"/>
      <c r="C1994" s="64"/>
      <c r="D1994" s="221" t="s">
        <v>506</v>
      </c>
      <c r="E1994" s="64"/>
      <c r="F1994" s="222" t="s">
        <v>13652</v>
      </c>
      <c r="G1994" s="64"/>
      <c r="H1994" s="64"/>
      <c r="I1994" s="177"/>
      <c r="J1994" s="64"/>
      <c r="K1994" s="64"/>
      <c r="L1994" s="62"/>
      <c r="M1994" s="223"/>
      <c r="N1994" s="43"/>
      <c r="O1994" s="43"/>
      <c r="P1994" s="43"/>
      <c r="Q1994" s="43"/>
      <c r="R1994" s="43"/>
      <c r="S1994" s="43"/>
      <c r="T1994" s="79"/>
      <c r="AT1994" s="25" t="s">
        <v>506</v>
      </c>
      <c r="AU1994" s="25" t="s">
        <v>82</v>
      </c>
    </row>
    <row r="1995" spans="2:65" s="1" customFormat="1" ht="24">
      <c r="B1995" s="42"/>
      <c r="C1995" s="64"/>
      <c r="D1995" s="221" t="s">
        <v>2254</v>
      </c>
      <c r="E1995" s="64"/>
      <c r="F1995" s="224" t="s">
        <v>13665</v>
      </c>
      <c r="G1995" s="64"/>
      <c r="H1995" s="64"/>
      <c r="I1995" s="177"/>
      <c r="J1995" s="64"/>
      <c r="K1995" s="64"/>
      <c r="L1995" s="62"/>
      <c r="M1995" s="223"/>
      <c r="N1995" s="43"/>
      <c r="O1995" s="43"/>
      <c r="P1995" s="43"/>
      <c r="Q1995" s="43"/>
      <c r="R1995" s="43"/>
      <c r="S1995" s="43"/>
      <c r="T1995" s="79"/>
      <c r="AT1995" s="25" t="s">
        <v>2254</v>
      </c>
      <c r="AU1995" s="25" t="s">
        <v>82</v>
      </c>
    </row>
    <row r="1996" spans="2:65" s="11" customFormat="1" ht="29.85" customHeight="1">
      <c r="B1996" s="192"/>
      <c r="C1996" s="193"/>
      <c r="D1996" s="206" t="s">
        <v>72</v>
      </c>
      <c r="E1996" s="207" t="s">
        <v>4953</v>
      </c>
      <c r="F1996" s="207" t="s">
        <v>13834</v>
      </c>
      <c r="G1996" s="193"/>
      <c r="H1996" s="193"/>
      <c r="I1996" s="196"/>
      <c r="J1996" s="208">
        <f>BK1996</f>
        <v>0</v>
      </c>
      <c r="K1996" s="193"/>
      <c r="L1996" s="198"/>
      <c r="M1996" s="199"/>
      <c r="N1996" s="200"/>
      <c r="O1996" s="200"/>
      <c r="P1996" s="201">
        <f>SUM(P1997:P2056)</f>
        <v>0</v>
      </c>
      <c r="Q1996" s="200"/>
      <c r="R1996" s="201">
        <f>SUM(R1997:R2056)</f>
        <v>0</v>
      </c>
      <c r="S1996" s="200"/>
      <c r="T1996" s="202">
        <f>SUM(T1997:T2056)</f>
        <v>0</v>
      </c>
      <c r="AR1996" s="203" t="s">
        <v>80</v>
      </c>
      <c r="AT1996" s="204" t="s">
        <v>72</v>
      </c>
      <c r="AU1996" s="204" t="s">
        <v>80</v>
      </c>
      <c r="AY1996" s="203" t="s">
        <v>492</v>
      </c>
      <c r="BK1996" s="205">
        <f>SUM(BK1997:BK2056)</f>
        <v>0</v>
      </c>
    </row>
    <row r="1997" spans="2:65" s="1" customFormat="1" ht="16.5" customHeight="1">
      <c r="B1997" s="42"/>
      <c r="C1997" s="209" t="s">
        <v>4824</v>
      </c>
      <c r="D1997" s="209" t="s">
        <v>498</v>
      </c>
      <c r="E1997" s="210" t="s">
        <v>13672</v>
      </c>
      <c r="F1997" s="211" t="s">
        <v>13673</v>
      </c>
      <c r="G1997" s="212" t="s">
        <v>2537</v>
      </c>
      <c r="H1997" s="213">
        <v>1</v>
      </c>
      <c r="I1997" s="214"/>
      <c r="J1997" s="215">
        <f>ROUND(I1997*H1997,2)</f>
        <v>0</v>
      </c>
      <c r="K1997" s="211" t="s">
        <v>23</v>
      </c>
      <c r="L1997" s="62"/>
      <c r="M1997" s="216" t="s">
        <v>23</v>
      </c>
      <c r="N1997" s="217" t="s">
        <v>44</v>
      </c>
      <c r="O1997" s="43"/>
      <c r="P1997" s="218">
        <f>O1997*H1997</f>
        <v>0</v>
      </c>
      <c r="Q1997" s="218">
        <v>0</v>
      </c>
      <c r="R1997" s="218">
        <f>Q1997*H1997</f>
        <v>0</v>
      </c>
      <c r="S1997" s="218">
        <v>0</v>
      </c>
      <c r="T1997" s="219">
        <f>S1997*H1997</f>
        <v>0</v>
      </c>
      <c r="AR1997" s="25" t="s">
        <v>502</v>
      </c>
      <c r="AT1997" s="25" t="s">
        <v>498</v>
      </c>
      <c r="AU1997" s="25" t="s">
        <v>82</v>
      </c>
      <c r="AY1997" s="25" t="s">
        <v>492</v>
      </c>
      <c r="BE1997" s="220">
        <f>IF(N1997="základní",J1997,0)</f>
        <v>0</v>
      </c>
      <c r="BF1997" s="220">
        <f>IF(N1997="snížená",J1997,0)</f>
        <v>0</v>
      </c>
      <c r="BG1997" s="220">
        <f>IF(N1997="zákl. přenesená",J1997,0)</f>
        <v>0</v>
      </c>
      <c r="BH1997" s="220">
        <f>IF(N1997="sníž. přenesená",J1997,0)</f>
        <v>0</v>
      </c>
      <c r="BI1997" s="220">
        <f>IF(N1997="nulová",J1997,0)</f>
        <v>0</v>
      </c>
      <c r="BJ1997" s="25" t="s">
        <v>80</v>
      </c>
      <c r="BK1997" s="220">
        <f>ROUND(I1997*H1997,2)</f>
        <v>0</v>
      </c>
      <c r="BL1997" s="25" t="s">
        <v>502</v>
      </c>
      <c r="BM1997" s="25" t="s">
        <v>10254</v>
      </c>
    </row>
    <row r="1998" spans="2:65" s="1" customFormat="1">
      <c r="B1998" s="42"/>
      <c r="C1998" s="64"/>
      <c r="D1998" s="221" t="s">
        <v>506</v>
      </c>
      <c r="E1998" s="64"/>
      <c r="F1998" s="222" t="s">
        <v>13673</v>
      </c>
      <c r="G1998" s="64"/>
      <c r="H1998" s="64"/>
      <c r="I1998" s="177"/>
      <c r="J1998" s="64"/>
      <c r="K1998" s="64"/>
      <c r="L1998" s="62"/>
      <c r="M1998" s="223"/>
      <c r="N1998" s="43"/>
      <c r="O1998" s="43"/>
      <c r="P1998" s="43"/>
      <c r="Q1998" s="43"/>
      <c r="R1998" s="43"/>
      <c r="S1998" s="43"/>
      <c r="T1998" s="79"/>
      <c r="AT1998" s="25" t="s">
        <v>506</v>
      </c>
      <c r="AU1998" s="25" t="s">
        <v>82</v>
      </c>
    </row>
    <row r="1999" spans="2:65" s="1" customFormat="1" ht="48">
      <c r="B1999" s="42"/>
      <c r="C1999" s="64"/>
      <c r="D1999" s="227" t="s">
        <v>2254</v>
      </c>
      <c r="E1999" s="64"/>
      <c r="F1999" s="273" t="s">
        <v>13674</v>
      </c>
      <c r="G1999" s="64"/>
      <c r="H1999" s="64"/>
      <c r="I1999" s="177"/>
      <c r="J1999" s="64"/>
      <c r="K1999" s="64"/>
      <c r="L1999" s="62"/>
      <c r="M1999" s="223"/>
      <c r="N1999" s="43"/>
      <c r="O1999" s="43"/>
      <c r="P1999" s="43"/>
      <c r="Q1999" s="43"/>
      <c r="R1999" s="43"/>
      <c r="S1999" s="43"/>
      <c r="T1999" s="79"/>
      <c r="AT1999" s="25" t="s">
        <v>2254</v>
      </c>
      <c r="AU1999" s="25" t="s">
        <v>82</v>
      </c>
    </row>
    <row r="2000" spans="2:65" s="1" customFormat="1" ht="16.5" customHeight="1">
      <c r="B2000" s="42"/>
      <c r="C2000" s="209" t="s">
        <v>4828</v>
      </c>
      <c r="D2000" s="209" t="s">
        <v>498</v>
      </c>
      <c r="E2000" s="210" t="s">
        <v>13627</v>
      </c>
      <c r="F2000" s="211" t="s">
        <v>13628</v>
      </c>
      <c r="G2000" s="212" t="s">
        <v>2537</v>
      </c>
      <c r="H2000" s="213">
        <v>1</v>
      </c>
      <c r="I2000" s="214"/>
      <c r="J2000" s="215">
        <f>ROUND(I2000*H2000,2)</f>
        <v>0</v>
      </c>
      <c r="K2000" s="211" t="s">
        <v>23</v>
      </c>
      <c r="L2000" s="62"/>
      <c r="M2000" s="216" t="s">
        <v>23</v>
      </c>
      <c r="N2000" s="217" t="s">
        <v>44</v>
      </c>
      <c r="O2000" s="43"/>
      <c r="P2000" s="218">
        <f>O2000*H2000</f>
        <v>0</v>
      </c>
      <c r="Q2000" s="218">
        <v>0</v>
      </c>
      <c r="R2000" s="218">
        <f>Q2000*H2000</f>
        <v>0</v>
      </c>
      <c r="S2000" s="218">
        <v>0</v>
      </c>
      <c r="T2000" s="219">
        <f>S2000*H2000</f>
        <v>0</v>
      </c>
      <c r="AR2000" s="25" t="s">
        <v>502</v>
      </c>
      <c r="AT2000" s="25" t="s">
        <v>498</v>
      </c>
      <c r="AU2000" s="25" t="s">
        <v>82</v>
      </c>
      <c r="AY2000" s="25" t="s">
        <v>492</v>
      </c>
      <c r="BE2000" s="220">
        <f>IF(N2000="základní",J2000,0)</f>
        <v>0</v>
      </c>
      <c r="BF2000" s="220">
        <f>IF(N2000="snížená",J2000,0)</f>
        <v>0</v>
      </c>
      <c r="BG2000" s="220">
        <f>IF(N2000="zákl. přenesená",J2000,0)</f>
        <v>0</v>
      </c>
      <c r="BH2000" s="220">
        <f>IF(N2000="sníž. přenesená",J2000,0)</f>
        <v>0</v>
      </c>
      <c r="BI2000" s="220">
        <f>IF(N2000="nulová",J2000,0)</f>
        <v>0</v>
      </c>
      <c r="BJ2000" s="25" t="s">
        <v>80</v>
      </c>
      <c r="BK2000" s="220">
        <f>ROUND(I2000*H2000,2)</f>
        <v>0</v>
      </c>
      <c r="BL2000" s="25" t="s">
        <v>502</v>
      </c>
      <c r="BM2000" s="25" t="s">
        <v>10255</v>
      </c>
    </row>
    <row r="2001" spans="2:65" s="1" customFormat="1">
      <c r="B2001" s="42"/>
      <c r="C2001" s="64"/>
      <c r="D2001" s="221" t="s">
        <v>506</v>
      </c>
      <c r="E2001" s="64"/>
      <c r="F2001" s="222" t="s">
        <v>13628</v>
      </c>
      <c r="G2001" s="64"/>
      <c r="H2001" s="64"/>
      <c r="I2001" s="177"/>
      <c r="J2001" s="64"/>
      <c r="K2001" s="64"/>
      <c r="L2001" s="62"/>
      <c r="M2001" s="223"/>
      <c r="N2001" s="43"/>
      <c r="O2001" s="43"/>
      <c r="P2001" s="43"/>
      <c r="Q2001" s="43"/>
      <c r="R2001" s="43"/>
      <c r="S2001" s="43"/>
      <c r="T2001" s="79"/>
      <c r="AT2001" s="25" t="s">
        <v>506</v>
      </c>
      <c r="AU2001" s="25" t="s">
        <v>82</v>
      </c>
    </row>
    <row r="2002" spans="2:65" s="1" customFormat="1" ht="60">
      <c r="B2002" s="42"/>
      <c r="C2002" s="64"/>
      <c r="D2002" s="227" t="s">
        <v>2254</v>
      </c>
      <c r="E2002" s="64"/>
      <c r="F2002" s="273" t="s">
        <v>13629</v>
      </c>
      <c r="G2002" s="64"/>
      <c r="H2002" s="64"/>
      <c r="I2002" s="177"/>
      <c r="J2002" s="64"/>
      <c r="K2002" s="64"/>
      <c r="L2002" s="62"/>
      <c r="M2002" s="223"/>
      <c r="N2002" s="43"/>
      <c r="O2002" s="43"/>
      <c r="P2002" s="43"/>
      <c r="Q2002" s="43"/>
      <c r="R2002" s="43"/>
      <c r="S2002" s="43"/>
      <c r="T2002" s="79"/>
      <c r="AT2002" s="25" t="s">
        <v>2254</v>
      </c>
      <c r="AU2002" s="25" t="s">
        <v>82</v>
      </c>
    </row>
    <row r="2003" spans="2:65" s="1" customFormat="1" ht="16.5" customHeight="1">
      <c r="B2003" s="42"/>
      <c r="C2003" s="209" t="s">
        <v>4832</v>
      </c>
      <c r="D2003" s="209" t="s">
        <v>498</v>
      </c>
      <c r="E2003" s="210" t="s">
        <v>13630</v>
      </c>
      <c r="F2003" s="211" t="s">
        <v>13631</v>
      </c>
      <c r="G2003" s="212" t="s">
        <v>13632</v>
      </c>
      <c r="H2003" s="213">
        <v>1</v>
      </c>
      <c r="I2003" s="214"/>
      <c r="J2003" s="215">
        <f>ROUND(I2003*H2003,2)</f>
        <v>0</v>
      </c>
      <c r="K2003" s="211" t="s">
        <v>23</v>
      </c>
      <c r="L2003" s="62"/>
      <c r="M2003" s="216" t="s">
        <v>23</v>
      </c>
      <c r="N2003" s="217" t="s">
        <v>44</v>
      </c>
      <c r="O2003" s="43"/>
      <c r="P2003" s="218">
        <f>O2003*H2003</f>
        <v>0</v>
      </c>
      <c r="Q2003" s="218">
        <v>0</v>
      </c>
      <c r="R2003" s="218">
        <f>Q2003*H2003</f>
        <v>0</v>
      </c>
      <c r="S2003" s="218">
        <v>0</v>
      </c>
      <c r="T2003" s="219">
        <f>S2003*H2003</f>
        <v>0</v>
      </c>
      <c r="AR2003" s="25" t="s">
        <v>502</v>
      </c>
      <c r="AT2003" s="25" t="s">
        <v>498</v>
      </c>
      <c r="AU2003" s="25" t="s">
        <v>82</v>
      </c>
      <c r="AY2003" s="25" t="s">
        <v>492</v>
      </c>
      <c r="BE2003" s="220">
        <f>IF(N2003="základní",J2003,0)</f>
        <v>0</v>
      </c>
      <c r="BF2003" s="220">
        <f>IF(N2003="snížená",J2003,0)</f>
        <v>0</v>
      </c>
      <c r="BG2003" s="220">
        <f>IF(N2003="zákl. přenesená",J2003,0)</f>
        <v>0</v>
      </c>
      <c r="BH2003" s="220">
        <f>IF(N2003="sníž. přenesená",J2003,0)</f>
        <v>0</v>
      </c>
      <c r="BI2003" s="220">
        <f>IF(N2003="nulová",J2003,0)</f>
        <v>0</v>
      </c>
      <c r="BJ2003" s="25" t="s">
        <v>80</v>
      </c>
      <c r="BK2003" s="220">
        <f>ROUND(I2003*H2003,2)</f>
        <v>0</v>
      </c>
      <c r="BL2003" s="25" t="s">
        <v>502</v>
      </c>
      <c r="BM2003" s="25" t="s">
        <v>10256</v>
      </c>
    </row>
    <row r="2004" spans="2:65" s="1" customFormat="1">
      <c r="B2004" s="42"/>
      <c r="C2004" s="64"/>
      <c r="D2004" s="221" t="s">
        <v>506</v>
      </c>
      <c r="E2004" s="64"/>
      <c r="F2004" s="222" t="s">
        <v>13631</v>
      </c>
      <c r="G2004" s="64"/>
      <c r="H2004" s="64"/>
      <c r="I2004" s="177"/>
      <c r="J2004" s="64"/>
      <c r="K2004" s="64"/>
      <c r="L2004" s="62"/>
      <c r="M2004" s="223"/>
      <c r="N2004" s="43"/>
      <c r="O2004" s="43"/>
      <c r="P2004" s="43"/>
      <c r="Q2004" s="43"/>
      <c r="R2004" s="43"/>
      <c r="S2004" s="43"/>
      <c r="T2004" s="79"/>
      <c r="AT2004" s="25" t="s">
        <v>506</v>
      </c>
      <c r="AU2004" s="25" t="s">
        <v>82</v>
      </c>
    </row>
    <row r="2005" spans="2:65" s="1" customFormat="1" ht="36">
      <c r="B2005" s="42"/>
      <c r="C2005" s="64"/>
      <c r="D2005" s="227" t="s">
        <v>2254</v>
      </c>
      <c r="E2005" s="64"/>
      <c r="F2005" s="273" t="s">
        <v>13633</v>
      </c>
      <c r="G2005" s="64"/>
      <c r="H2005" s="64"/>
      <c r="I2005" s="177"/>
      <c r="J2005" s="64"/>
      <c r="K2005" s="64"/>
      <c r="L2005" s="62"/>
      <c r="M2005" s="223"/>
      <c r="N2005" s="43"/>
      <c r="O2005" s="43"/>
      <c r="P2005" s="43"/>
      <c r="Q2005" s="43"/>
      <c r="R2005" s="43"/>
      <c r="S2005" s="43"/>
      <c r="T2005" s="79"/>
      <c r="AT2005" s="25" t="s">
        <v>2254</v>
      </c>
      <c r="AU2005" s="25" t="s">
        <v>82</v>
      </c>
    </row>
    <row r="2006" spans="2:65" s="1" customFormat="1" ht="16.5" customHeight="1">
      <c r="B2006" s="42"/>
      <c r="C2006" s="209" t="s">
        <v>4836</v>
      </c>
      <c r="D2006" s="209" t="s">
        <v>498</v>
      </c>
      <c r="E2006" s="210" t="s">
        <v>13732</v>
      </c>
      <c r="F2006" s="211" t="s">
        <v>13733</v>
      </c>
      <c r="G2006" s="212" t="s">
        <v>2537</v>
      </c>
      <c r="H2006" s="213">
        <v>1</v>
      </c>
      <c r="I2006" s="214"/>
      <c r="J2006" s="215">
        <f>ROUND(I2006*H2006,2)</f>
        <v>0</v>
      </c>
      <c r="K2006" s="211" t="s">
        <v>23</v>
      </c>
      <c r="L2006" s="62"/>
      <c r="M2006" s="216" t="s">
        <v>23</v>
      </c>
      <c r="N2006" s="217" t="s">
        <v>44</v>
      </c>
      <c r="O2006" s="43"/>
      <c r="P2006" s="218">
        <f>O2006*H2006</f>
        <v>0</v>
      </c>
      <c r="Q2006" s="218">
        <v>0</v>
      </c>
      <c r="R2006" s="218">
        <f>Q2006*H2006</f>
        <v>0</v>
      </c>
      <c r="S2006" s="218">
        <v>0</v>
      </c>
      <c r="T2006" s="219">
        <f>S2006*H2006</f>
        <v>0</v>
      </c>
      <c r="AR2006" s="25" t="s">
        <v>502</v>
      </c>
      <c r="AT2006" s="25" t="s">
        <v>498</v>
      </c>
      <c r="AU2006" s="25" t="s">
        <v>82</v>
      </c>
      <c r="AY2006" s="25" t="s">
        <v>492</v>
      </c>
      <c r="BE2006" s="220">
        <f>IF(N2006="základní",J2006,0)</f>
        <v>0</v>
      </c>
      <c r="BF2006" s="220">
        <f>IF(N2006="snížená",J2006,0)</f>
        <v>0</v>
      </c>
      <c r="BG2006" s="220">
        <f>IF(N2006="zákl. přenesená",J2006,0)</f>
        <v>0</v>
      </c>
      <c r="BH2006" s="220">
        <f>IF(N2006="sníž. přenesená",J2006,0)</f>
        <v>0</v>
      </c>
      <c r="BI2006" s="220">
        <f>IF(N2006="nulová",J2006,0)</f>
        <v>0</v>
      </c>
      <c r="BJ2006" s="25" t="s">
        <v>80</v>
      </c>
      <c r="BK2006" s="220">
        <f>ROUND(I2006*H2006,2)</f>
        <v>0</v>
      </c>
      <c r="BL2006" s="25" t="s">
        <v>502</v>
      </c>
      <c r="BM2006" s="25" t="s">
        <v>10257</v>
      </c>
    </row>
    <row r="2007" spans="2:65" s="1" customFormat="1">
      <c r="B2007" s="42"/>
      <c r="C2007" s="64"/>
      <c r="D2007" s="221" t="s">
        <v>506</v>
      </c>
      <c r="E2007" s="64"/>
      <c r="F2007" s="222" t="s">
        <v>13733</v>
      </c>
      <c r="G2007" s="64"/>
      <c r="H2007" s="64"/>
      <c r="I2007" s="177"/>
      <c r="J2007" s="64"/>
      <c r="K2007" s="64"/>
      <c r="L2007" s="62"/>
      <c r="M2007" s="223"/>
      <c r="N2007" s="43"/>
      <c r="O2007" s="43"/>
      <c r="P2007" s="43"/>
      <c r="Q2007" s="43"/>
      <c r="R2007" s="43"/>
      <c r="S2007" s="43"/>
      <c r="T2007" s="79"/>
      <c r="AT2007" s="25" t="s">
        <v>506</v>
      </c>
      <c r="AU2007" s="25" t="s">
        <v>82</v>
      </c>
    </row>
    <row r="2008" spans="2:65" s="1" customFormat="1" ht="36">
      <c r="B2008" s="42"/>
      <c r="C2008" s="64"/>
      <c r="D2008" s="227" t="s">
        <v>2254</v>
      </c>
      <c r="E2008" s="64"/>
      <c r="F2008" s="273" t="s">
        <v>13734</v>
      </c>
      <c r="G2008" s="64"/>
      <c r="H2008" s="64"/>
      <c r="I2008" s="177"/>
      <c r="J2008" s="64"/>
      <c r="K2008" s="64"/>
      <c r="L2008" s="62"/>
      <c r="M2008" s="223"/>
      <c r="N2008" s="43"/>
      <c r="O2008" s="43"/>
      <c r="P2008" s="43"/>
      <c r="Q2008" s="43"/>
      <c r="R2008" s="43"/>
      <c r="S2008" s="43"/>
      <c r="T2008" s="79"/>
      <c r="AT2008" s="25" t="s">
        <v>2254</v>
      </c>
      <c r="AU2008" s="25" t="s">
        <v>82</v>
      </c>
    </row>
    <row r="2009" spans="2:65" s="1" customFormat="1" ht="16.5" customHeight="1">
      <c r="B2009" s="42"/>
      <c r="C2009" s="209" t="s">
        <v>4840</v>
      </c>
      <c r="D2009" s="209" t="s">
        <v>498</v>
      </c>
      <c r="E2009" s="210" t="s">
        <v>13634</v>
      </c>
      <c r="F2009" s="211" t="s">
        <v>13635</v>
      </c>
      <c r="G2009" s="212" t="s">
        <v>2537</v>
      </c>
      <c r="H2009" s="213">
        <v>1</v>
      </c>
      <c r="I2009" s="214"/>
      <c r="J2009" s="215">
        <f>ROUND(I2009*H2009,2)</f>
        <v>0</v>
      </c>
      <c r="K2009" s="211" t="s">
        <v>23</v>
      </c>
      <c r="L2009" s="62"/>
      <c r="M2009" s="216" t="s">
        <v>23</v>
      </c>
      <c r="N2009" s="217" t="s">
        <v>44</v>
      </c>
      <c r="O2009" s="43"/>
      <c r="P2009" s="218">
        <f>O2009*H2009</f>
        <v>0</v>
      </c>
      <c r="Q2009" s="218">
        <v>0</v>
      </c>
      <c r="R2009" s="218">
        <f>Q2009*H2009</f>
        <v>0</v>
      </c>
      <c r="S2009" s="218">
        <v>0</v>
      </c>
      <c r="T2009" s="219">
        <f>S2009*H2009</f>
        <v>0</v>
      </c>
      <c r="AR2009" s="25" t="s">
        <v>502</v>
      </c>
      <c r="AT2009" s="25" t="s">
        <v>498</v>
      </c>
      <c r="AU2009" s="25" t="s">
        <v>82</v>
      </c>
      <c r="AY2009" s="25" t="s">
        <v>492</v>
      </c>
      <c r="BE2009" s="220">
        <f>IF(N2009="základní",J2009,0)</f>
        <v>0</v>
      </c>
      <c r="BF2009" s="220">
        <f>IF(N2009="snížená",J2009,0)</f>
        <v>0</v>
      </c>
      <c r="BG2009" s="220">
        <f>IF(N2009="zákl. přenesená",J2009,0)</f>
        <v>0</v>
      </c>
      <c r="BH2009" s="220">
        <f>IF(N2009="sníž. přenesená",J2009,0)</f>
        <v>0</v>
      </c>
      <c r="BI2009" s="220">
        <f>IF(N2009="nulová",J2009,0)</f>
        <v>0</v>
      </c>
      <c r="BJ2009" s="25" t="s">
        <v>80</v>
      </c>
      <c r="BK2009" s="220">
        <f>ROUND(I2009*H2009,2)</f>
        <v>0</v>
      </c>
      <c r="BL2009" s="25" t="s">
        <v>502</v>
      </c>
      <c r="BM2009" s="25" t="s">
        <v>8574</v>
      </c>
    </row>
    <row r="2010" spans="2:65" s="1" customFormat="1">
      <c r="B2010" s="42"/>
      <c r="C2010" s="64"/>
      <c r="D2010" s="221" t="s">
        <v>506</v>
      </c>
      <c r="E2010" s="64"/>
      <c r="F2010" s="222" t="s">
        <v>13635</v>
      </c>
      <c r="G2010" s="64"/>
      <c r="H2010" s="64"/>
      <c r="I2010" s="177"/>
      <c r="J2010" s="64"/>
      <c r="K2010" s="64"/>
      <c r="L2010" s="62"/>
      <c r="M2010" s="223"/>
      <c r="N2010" s="43"/>
      <c r="O2010" s="43"/>
      <c r="P2010" s="43"/>
      <c r="Q2010" s="43"/>
      <c r="R2010" s="43"/>
      <c r="S2010" s="43"/>
      <c r="T2010" s="79"/>
      <c r="AT2010" s="25" t="s">
        <v>506</v>
      </c>
      <c r="AU2010" s="25" t="s">
        <v>82</v>
      </c>
    </row>
    <row r="2011" spans="2:65" s="1" customFormat="1" ht="60">
      <c r="B2011" s="42"/>
      <c r="C2011" s="64"/>
      <c r="D2011" s="227" t="s">
        <v>2254</v>
      </c>
      <c r="E2011" s="64"/>
      <c r="F2011" s="273" t="s">
        <v>13636</v>
      </c>
      <c r="G2011" s="64"/>
      <c r="H2011" s="64"/>
      <c r="I2011" s="177"/>
      <c r="J2011" s="64"/>
      <c r="K2011" s="64"/>
      <c r="L2011" s="62"/>
      <c r="M2011" s="223"/>
      <c r="N2011" s="43"/>
      <c r="O2011" s="43"/>
      <c r="P2011" s="43"/>
      <c r="Q2011" s="43"/>
      <c r="R2011" s="43"/>
      <c r="S2011" s="43"/>
      <c r="T2011" s="79"/>
      <c r="AT2011" s="25" t="s">
        <v>2254</v>
      </c>
      <c r="AU2011" s="25" t="s">
        <v>82</v>
      </c>
    </row>
    <row r="2012" spans="2:65" s="1" customFormat="1" ht="16.5" customHeight="1">
      <c r="B2012" s="42"/>
      <c r="C2012" s="209" t="s">
        <v>4844</v>
      </c>
      <c r="D2012" s="209" t="s">
        <v>498</v>
      </c>
      <c r="E2012" s="210" t="s">
        <v>13637</v>
      </c>
      <c r="F2012" s="211" t="s">
        <v>13638</v>
      </c>
      <c r="G2012" s="212" t="s">
        <v>2537</v>
      </c>
      <c r="H2012" s="213">
        <v>2</v>
      </c>
      <c r="I2012" s="214"/>
      <c r="J2012" s="215">
        <f>ROUND(I2012*H2012,2)</f>
        <v>0</v>
      </c>
      <c r="K2012" s="211" t="s">
        <v>23</v>
      </c>
      <c r="L2012" s="62"/>
      <c r="M2012" s="216" t="s">
        <v>23</v>
      </c>
      <c r="N2012" s="217" t="s">
        <v>44</v>
      </c>
      <c r="O2012" s="43"/>
      <c r="P2012" s="218">
        <f>O2012*H2012</f>
        <v>0</v>
      </c>
      <c r="Q2012" s="218">
        <v>0</v>
      </c>
      <c r="R2012" s="218">
        <f>Q2012*H2012</f>
        <v>0</v>
      </c>
      <c r="S2012" s="218">
        <v>0</v>
      </c>
      <c r="T2012" s="219">
        <f>S2012*H2012</f>
        <v>0</v>
      </c>
      <c r="AR2012" s="25" t="s">
        <v>502</v>
      </c>
      <c r="AT2012" s="25" t="s">
        <v>498</v>
      </c>
      <c r="AU2012" s="25" t="s">
        <v>82</v>
      </c>
      <c r="AY2012" s="25" t="s">
        <v>492</v>
      </c>
      <c r="BE2012" s="220">
        <f>IF(N2012="základní",J2012,0)</f>
        <v>0</v>
      </c>
      <c r="BF2012" s="220">
        <f>IF(N2012="snížená",J2012,0)</f>
        <v>0</v>
      </c>
      <c r="BG2012" s="220">
        <f>IF(N2012="zákl. přenesená",J2012,0)</f>
        <v>0</v>
      </c>
      <c r="BH2012" s="220">
        <f>IF(N2012="sníž. přenesená",J2012,0)</f>
        <v>0</v>
      </c>
      <c r="BI2012" s="220">
        <f>IF(N2012="nulová",J2012,0)</f>
        <v>0</v>
      </c>
      <c r="BJ2012" s="25" t="s">
        <v>80</v>
      </c>
      <c r="BK2012" s="220">
        <f>ROUND(I2012*H2012,2)</f>
        <v>0</v>
      </c>
      <c r="BL2012" s="25" t="s">
        <v>502</v>
      </c>
      <c r="BM2012" s="25" t="s">
        <v>10262</v>
      </c>
    </row>
    <row r="2013" spans="2:65" s="1" customFormat="1">
      <c r="B2013" s="42"/>
      <c r="C2013" s="64"/>
      <c r="D2013" s="221" t="s">
        <v>506</v>
      </c>
      <c r="E2013" s="64"/>
      <c r="F2013" s="222" t="s">
        <v>13638</v>
      </c>
      <c r="G2013" s="64"/>
      <c r="H2013" s="64"/>
      <c r="I2013" s="177"/>
      <c r="J2013" s="64"/>
      <c r="K2013" s="64"/>
      <c r="L2013" s="62"/>
      <c r="M2013" s="223"/>
      <c r="N2013" s="43"/>
      <c r="O2013" s="43"/>
      <c r="P2013" s="43"/>
      <c r="Q2013" s="43"/>
      <c r="R2013" s="43"/>
      <c r="S2013" s="43"/>
      <c r="T2013" s="79"/>
      <c r="AT2013" s="25" t="s">
        <v>506</v>
      </c>
      <c r="AU2013" s="25" t="s">
        <v>82</v>
      </c>
    </row>
    <row r="2014" spans="2:65" s="1" customFormat="1" ht="24">
      <c r="B2014" s="42"/>
      <c r="C2014" s="64"/>
      <c r="D2014" s="227" t="s">
        <v>2254</v>
      </c>
      <c r="E2014" s="64"/>
      <c r="F2014" s="273" t="s">
        <v>13639</v>
      </c>
      <c r="G2014" s="64"/>
      <c r="H2014" s="64"/>
      <c r="I2014" s="177"/>
      <c r="J2014" s="64"/>
      <c r="K2014" s="64"/>
      <c r="L2014" s="62"/>
      <c r="M2014" s="223"/>
      <c r="N2014" s="43"/>
      <c r="O2014" s="43"/>
      <c r="P2014" s="43"/>
      <c r="Q2014" s="43"/>
      <c r="R2014" s="43"/>
      <c r="S2014" s="43"/>
      <c r="T2014" s="79"/>
      <c r="AT2014" s="25" t="s">
        <v>2254</v>
      </c>
      <c r="AU2014" s="25" t="s">
        <v>82</v>
      </c>
    </row>
    <row r="2015" spans="2:65" s="1" customFormat="1" ht="16.5" customHeight="1">
      <c r="B2015" s="42"/>
      <c r="C2015" s="209" t="s">
        <v>4848</v>
      </c>
      <c r="D2015" s="209" t="s">
        <v>498</v>
      </c>
      <c r="E2015" s="210" t="s">
        <v>13640</v>
      </c>
      <c r="F2015" s="211" t="s">
        <v>13641</v>
      </c>
      <c r="G2015" s="212" t="s">
        <v>2537</v>
      </c>
      <c r="H2015" s="213">
        <v>3</v>
      </c>
      <c r="I2015" s="214"/>
      <c r="J2015" s="215">
        <f>ROUND(I2015*H2015,2)</f>
        <v>0</v>
      </c>
      <c r="K2015" s="211" t="s">
        <v>23</v>
      </c>
      <c r="L2015" s="62"/>
      <c r="M2015" s="216" t="s">
        <v>23</v>
      </c>
      <c r="N2015" s="217" t="s">
        <v>44</v>
      </c>
      <c r="O2015" s="43"/>
      <c r="P2015" s="218">
        <f>O2015*H2015</f>
        <v>0</v>
      </c>
      <c r="Q2015" s="218">
        <v>0</v>
      </c>
      <c r="R2015" s="218">
        <f>Q2015*H2015</f>
        <v>0</v>
      </c>
      <c r="S2015" s="218">
        <v>0</v>
      </c>
      <c r="T2015" s="219">
        <f>S2015*H2015</f>
        <v>0</v>
      </c>
      <c r="AR2015" s="25" t="s">
        <v>502</v>
      </c>
      <c r="AT2015" s="25" t="s">
        <v>498</v>
      </c>
      <c r="AU2015" s="25" t="s">
        <v>82</v>
      </c>
      <c r="AY2015" s="25" t="s">
        <v>492</v>
      </c>
      <c r="BE2015" s="220">
        <f>IF(N2015="základní",J2015,0)</f>
        <v>0</v>
      </c>
      <c r="BF2015" s="220">
        <f>IF(N2015="snížená",J2015,0)</f>
        <v>0</v>
      </c>
      <c r="BG2015" s="220">
        <f>IF(N2015="zákl. přenesená",J2015,0)</f>
        <v>0</v>
      </c>
      <c r="BH2015" s="220">
        <f>IF(N2015="sníž. přenesená",J2015,0)</f>
        <v>0</v>
      </c>
      <c r="BI2015" s="220">
        <f>IF(N2015="nulová",J2015,0)</f>
        <v>0</v>
      </c>
      <c r="BJ2015" s="25" t="s">
        <v>80</v>
      </c>
      <c r="BK2015" s="220">
        <f>ROUND(I2015*H2015,2)</f>
        <v>0</v>
      </c>
      <c r="BL2015" s="25" t="s">
        <v>502</v>
      </c>
      <c r="BM2015" s="25" t="s">
        <v>10266</v>
      </c>
    </row>
    <row r="2016" spans="2:65" s="1" customFormat="1">
      <c r="B2016" s="42"/>
      <c r="C2016" s="64"/>
      <c r="D2016" s="221" t="s">
        <v>506</v>
      </c>
      <c r="E2016" s="64"/>
      <c r="F2016" s="222" t="s">
        <v>13641</v>
      </c>
      <c r="G2016" s="64"/>
      <c r="H2016" s="64"/>
      <c r="I2016" s="177"/>
      <c r="J2016" s="64"/>
      <c r="K2016" s="64"/>
      <c r="L2016" s="62"/>
      <c r="M2016" s="223"/>
      <c r="N2016" s="43"/>
      <c r="O2016" s="43"/>
      <c r="P2016" s="43"/>
      <c r="Q2016" s="43"/>
      <c r="R2016" s="43"/>
      <c r="S2016" s="43"/>
      <c r="T2016" s="79"/>
      <c r="AT2016" s="25" t="s">
        <v>506</v>
      </c>
      <c r="AU2016" s="25" t="s">
        <v>82</v>
      </c>
    </row>
    <row r="2017" spans="2:65" s="1" customFormat="1" ht="24">
      <c r="B2017" s="42"/>
      <c r="C2017" s="64"/>
      <c r="D2017" s="227" t="s">
        <v>2254</v>
      </c>
      <c r="E2017" s="64"/>
      <c r="F2017" s="273" t="s">
        <v>13639</v>
      </c>
      <c r="G2017" s="64"/>
      <c r="H2017" s="64"/>
      <c r="I2017" s="177"/>
      <c r="J2017" s="64"/>
      <c r="K2017" s="64"/>
      <c r="L2017" s="62"/>
      <c r="M2017" s="223"/>
      <c r="N2017" s="43"/>
      <c r="O2017" s="43"/>
      <c r="P2017" s="43"/>
      <c r="Q2017" s="43"/>
      <c r="R2017" s="43"/>
      <c r="S2017" s="43"/>
      <c r="T2017" s="79"/>
      <c r="AT2017" s="25" t="s">
        <v>2254</v>
      </c>
      <c r="AU2017" s="25" t="s">
        <v>82</v>
      </c>
    </row>
    <row r="2018" spans="2:65" s="1" customFormat="1" ht="16.5" customHeight="1">
      <c r="B2018" s="42"/>
      <c r="C2018" s="209" t="s">
        <v>4852</v>
      </c>
      <c r="D2018" s="209" t="s">
        <v>498</v>
      </c>
      <c r="E2018" s="210" t="s">
        <v>13642</v>
      </c>
      <c r="F2018" s="211" t="s">
        <v>13643</v>
      </c>
      <c r="G2018" s="212" t="s">
        <v>2537</v>
      </c>
      <c r="H2018" s="213">
        <v>1</v>
      </c>
      <c r="I2018" s="214"/>
      <c r="J2018" s="215">
        <f>ROUND(I2018*H2018,2)</f>
        <v>0</v>
      </c>
      <c r="K2018" s="211" t="s">
        <v>23</v>
      </c>
      <c r="L2018" s="62"/>
      <c r="M2018" s="216" t="s">
        <v>23</v>
      </c>
      <c r="N2018" s="217" t="s">
        <v>44</v>
      </c>
      <c r="O2018" s="43"/>
      <c r="P2018" s="218">
        <f>O2018*H2018</f>
        <v>0</v>
      </c>
      <c r="Q2018" s="218">
        <v>0</v>
      </c>
      <c r="R2018" s="218">
        <f>Q2018*H2018</f>
        <v>0</v>
      </c>
      <c r="S2018" s="218">
        <v>0</v>
      </c>
      <c r="T2018" s="219">
        <f>S2018*H2018</f>
        <v>0</v>
      </c>
      <c r="AR2018" s="25" t="s">
        <v>502</v>
      </c>
      <c r="AT2018" s="25" t="s">
        <v>498</v>
      </c>
      <c r="AU2018" s="25" t="s">
        <v>82</v>
      </c>
      <c r="AY2018" s="25" t="s">
        <v>492</v>
      </c>
      <c r="BE2018" s="220">
        <f>IF(N2018="základní",J2018,0)</f>
        <v>0</v>
      </c>
      <c r="BF2018" s="220">
        <f>IF(N2018="snížená",J2018,0)</f>
        <v>0</v>
      </c>
      <c r="BG2018" s="220">
        <f>IF(N2018="zákl. přenesená",J2018,0)</f>
        <v>0</v>
      </c>
      <c r="BH2018" s="220">
        <f>IF(N2018="sníž. přenesená",J2018,0)</f>
        <v>0</v>
      </c>
      <c r="BI2018" s="220">
        <f>IF(N2018="nulová",J2018,0)</f>
        <v>0</v>
      </c>
      <c r="BJ2018" s="25" t="s">
        <v>80</v>
      </c>
      <c r="BK2018" s="220">
        <f>ROUND(I2018*H2018,2)</f>
        <v>0</v>
      </c>
      <c r="BL2018" s="25" t="s">
        <v>502</v>
      </c>
      <c r="BM2018" s="25" t="s">
        <v>10269</v>
      </c>
    </row>
    <row r="2019" spans="2:65" s="1" customFormat="1">
      <c r="B2019" s="42"/>
      <c r="C2019" s="64"/>
      <c r="D2019" s="221" t="s">
        <v>506</v>
      </c>
      <c r="E2019" s="64"/>
      <c r="F2019" s="222" t="s">
        <v>13643</v>
      </c>
      <c r="G2019" s="64"/>
      <c r="H2019" s="64"/>
      <c r="I2019" s="177"/>
      <c r="J2019" s="64"/>
      <c r="K2019" s="64"/>
      <c r="L2019" s="62"/>
      <c r="M2019" s="223"/>
      <c r="N2019" s="43"/>
      <c r="O2019" s="43"/>
      <c r="P2019" s="43"/>
      <c r="Q2019" s="43"/>
      <c r="R2019" s="43"/>
      <c r="S2019" s="43"/>
      <c r="T2019" s="79"/>
      <c r="AT2019" s="25" t="s">
        <v>506</v>
      </c>
      <c r="AU2019" s="25" t="s">
        <v>82</v>
      </c>
    </row>
    <row r="2020" spans="2:65" s="1" customFormat="1" ht="24">
      <c r="B2020" s="42"/>
      <c r="C2020" s="64"/>
      <c r="D2020" s="227" t="s">
        <v>2254</v>
      </c>
      <c r="E2020" s="64"/>
      <c r="F2020" s="273" t="s">
        <v>13670</v>
      </c>
      <c r="G2020" s="64"/>
      <c r="H2020" s="64"/>
      <c r="I2020" s="177"/>
      <c r="J2020" s="64"/>
      <c r="K2020" s="64"/>
      <c r="L2020" s="62"/>
      <c r="M2020" s="223"/>
      <c r="N2020" s="43"/>
      <c r="O2020" s="43"/>
      <c r="P2020" s="43"/>
      <c r="Q2020" s="43"/>
      <c r="R2020" s="43"/>
      <c r="S2020" s="43"/>
      <c r="T2020" s="79"/>
      <c r="AT2020" s="25" t="s">
        <v>2254</v>
      </c>
      <c r="AU2020" s="25" t="s">
        <v>82</v>
      </c>
    </row>
    <row r="2021" spans="2:65" s="1" customFormat="1" ht="16.5" customHeight="1">
      <c r="B2021" s="42"/>
      <c r="C2021" s="209" t="s">
        <v>4856</v>
      </c>
      <c r="D2021" s="209" t="s">
        <v>498</v>
      </c>
      <c r="E2021" s="210" t="s">
        <v>13761</v>
      </c>
      <c r="F2021" s="211" t="s">
        <v>13762</v>
      </c>
      <c r="G2021" s="212" t="s">
        <v>832</v>
      </c>
      <c r="H2021" s="213">
        <v>220</v>
      </c>
      <c r="I2021" s="214"/>
      <c r="J2021" s="215">
        <f>ROUND(I2021*H2021,2)</f>
        <v>0</v>
      </c>
      <c r="K2021" s="211" t="s">
        <v>23</v>
      </c>
      <c r="L2021" s="62"/>
      <c r="M2021" s="216" t="s">
        <v>23</v>
      </c>
      <c r="N2021" s="217" t="s">
        <v>44</v>
      </c>
      <c r="O2021" s="43"/>
      <c r="P2021" s="218">
        <f>O2021*H2021</f>
        <v>0</v>
      </c>
      <c r="Q2021" s="218">
        <v>0</v>
      </c>
      <c r="R2021" s="218">
        <f>Q2021*H2021</f>
        <v>0</v>
      </c>
      <c r="S2021" s="218">
        <v>0</v>
      </c>
      <c r="T2021" s="219">
        <f>S2021*H2021</f>
        <v>0</v>
      </c>
      <c r="AR2021" s="25" t="s">
        <v>502</v>
      </c>
      <c r="AT2021" s="25" t="s">
        <v>498</v>
      </c>
      <c r="AU2021" s="25" t="s">
        <v>82</v>
      </c>
      <c r="AY2021" s="25" t="s">
        <v>492</v>
      </c>
      <c r="BE2021" s="220">
        <f>IF(N2021="základní",J2021,0)</f>
        <v>0</v>
      </c>
      <c r="BF2021" s="220">
        <f>IF(N2021="snížená",J2021,0)</f>
        <v>0</v>
      </c>
      <c r="BG2021" s="220">
        <f>IF(N2021="zákl. přenesená",J2021,0)</f>
        <v>0</v>
      </c>
      <c r="BH2021" s="220">
        <f>IF(N2021="sníž. přenesená",J2021,0)</f>
        <v>0</v>
      </c>
      <c r="BI2021" s="220">
        <f>IF(N2021="nulová",J2021,0)</f>
        <v>0</v>
      </c>
      <c r="BJ2021" s="25" t="s">
        <v>80</v>
      </c>
      <c r="BK2021" s="220">
        <f>ROUND(I2021*H2021,2)</f>
        <v>0</v>
      </c>
      <c r="BL2021" s="25" t="s">
        <v>502</v>
      </c>
      <c r="BM2021" s="25" t="s">
        <v>10271</v>
      </c>
    </row>
    <row r="2022" spans="2:65" s="1" customFormat="1">
      <c r="B2022" s="42"/>
      <c r="C2022" s="64"/>
      <c r="D2022" s="221" t="s">
        <v>506</v>
      </c>
      <c r="E2022" s="64"/>
      <c r="F2022" s="222" t="s">
        <v>13762</v>
      </c>
      <c r="G2022" s="64"/>
      <c r="H2022" s="64"/>
      <c r="I2022" s="177"/>
      <c r="J2022" s="64"/>
      <c r="K2022" s="64"/>
      <c r="L2022" s="62"/>
      <c r="M2022" s="223"/>
      <c r="N2022" s="43"/>
      <c r="O2022" s="43"/>
      <c r="P2022" s="43"/>
      <c r="Q2022" s="43"/>
      <c r="R2022" s="43"/>
      <c r="S2022" s="43"/>
      <c r="T2022" s="79"/>
      <c r="AT2022" s="25" t="s">
        <v>506</v>
      </c>
      <c r="AU2022" s="25" t="s">
        <v>82</v>
      </c>
    </row>
    <row r="2023" spans="2:65" s="1" customFormat="1" ht="48">
      <c r="B2023" s="42"/>
      <c r="C2023" s="64"/>
      <c r="D2023" s="227" t="s">
        <v>2254</v>
      </c>
      <c r="E2023" s="64"/>
      <c r="F2023" s="273" t="s">
        <v>13647</v>
      </c>
      <c r="G2023" s="64"/>
      <c r="H2023" s="64"/>
      <c r="I2023" s="177"/>
      <c r="J2023" s="64"/>
      <c r="K2023" s="64"/>
      <c r="L2023" s="62"/>
      <c r="M2023" s="223"/>
      <c r="N2023" s="43"/>
      <c r="O2023" s="43"/>
      <c r="P2023" s="43"/>
      <c r="Q2023" s="43"/>
      <c r="R2023" s="43"/>
      <c r="S2023" s="43"/>
      <c r="T2023" s="79"/>
      <c r="AT2023" s="25" t="s">
        <v>2254</v>
      </c>
      <c r="AU2023" s="25" t="s">
        <v>82</v>
      </c>
    </row>
    <row r="2024" spans="2:65" s="1" customFormat="1" ht="16.5" customHeight="1">
      <c r="B2024" s="42"/>
      <c r="C2024" s="209" t="s">
        <v>4860</v>
      </c>
      <c r="D2024" s="209" t="s">
        <v>498</v>
      </c>
      <c r="E2024" s="210" t="s">
        <v>13820</v>
      </c>
      <c r="F2024" s="211" t="s">
        <v>13821</v>
      </c>
      <c r="G2024" s="212" t="s">
        <v>2537</v>
      </c>
      <c r="H2024" s="213">
        <v>2</v>
      </c>
      <c r="I2024" s="214"/>
      <c r="J2024" s="215">
        <f>ROUND(I2024*H2024,2)</f>
        <v>0</v>
      </c>
      <c r="K2024" s="211" t="s">
        <v>23</v>
      </c>
      <c r="L2024" s="62"/>
      <c r="M2024" s="216" t="s">
        <v>23</v>
      </c>
      <c r="N2024" s="217" t="s">
        <v>44</v>
      </c>
      <c r="O2024" s="43"/>
      <c r="P2024" s="218">
        <f>O2024*H2024</f>
        <v>0</v>
      </c>
      <c r="Q2024" s="218">
        <v>0</v>
      </c>
      <c r="R2024" s="218">
        <f>Q2024*H2024</f>
        <v>0</v>
      </c>
      <c r="S2024" s="218">
        <v>0</v>
      </c>
      <c r="T2024" s="219">
        <f>S2024*H2024</f>
        <v>0</v>
      </c>
      <c r="AR2024" s="25" t="s">
        <v>502</v>
      </c>
      <c r="AT2024" s="25" t="s">
        <v>498</v>
      </c>
      <c r="AU2024" s="25" t="s">
        <v>82</v>
      </c>
      <c r="AY2024" s="25" t="s">
        <v>492</v>
      </c>
      <c r="BE2024" s="220">
        <f>IF(N2024="základní",J2024,0)</f>
        <v>0</v>
      </c>
      <c r="BF2024" s="220">
        <f>IF(N2024="snížená",J2024,0)</f>
        <v>0</v>
      </c>
      <c r="BG2024" s="220">
        <f>IF(N2024="zákl. přenesená",J2024,0)</f>
        <v>0</v>
      </c>
      <c r="BH2024" s="220">
        <f>IF(N2024="sníž. přenesená",J2024,0)</f>
        <v>0</v>
      </c>
      <c r="BI2024" s="220">
        <f>IF(N2024="nulová",J2024,0)</f>
        <v>0</v>
      </c>
      <c r="BJ2024" s="25" t="s">
        <v>80</v>
      </c>
      <c r="BK2024" s="220">
        <f>ROUND(I2024*H2024,2)</f>
        <v>0</v>
      </c>
      <c r="BL2024" s="25" t="s">
        <v>502</v>
      </c>
      <c r="BM2024" s="25" t="s">
        <v>10273</v>
      </c>
    </row>
    <row r="2025" spans="2:65" s="1" customFormat="1">
      <c r="B2025" s="42"/>
      <c r="C2025" s="64"/>
      <c r="D2025" s="221" t="s">
        <v>506</v>
      </c>
      <c r="E2025" s="64"/>
      <c r="F2025" s="222" t="s">
        <v>13821</v>
      </c>
      <c r="G2025" s="64"/>
      <c r="H2025" s="64"/>
      <c r="I2025" s="177"/>
      <c r="J2025" s="64"/>
      <c r="K2025" s="64"/>
      <c r="L2025" s="62"/>
      <c r="M2025" s="223"/>
      <c r="N2025" s="43"/>
      <c r="O2025" s="43"/>
      <c r="P2025" s="43"/>
      <c r="Q2025" s="43"/>
      <c r="R2025" s="43"/>
      <c r="S2025" s="43"/>
      <c r="T2025" s="79"/>
      <c r="AT2025" s="25" t="s">
        <v>506</v>
      </c>
      <c r="AU2025" s="25" t="s">
        <v>82</v>
      </c>
    </row>
    <row r="2026" spans="2:65" s="1" customFormat="1" ht="24">
      <c r="B2026" s="42"/>
      <c r="C2026" s="64"/>
      <c r="D2026" s="227" t="s">
        <v>2254</v>
      </c>
      <c r="E2026" s="64"/>
      <c r="F2026" s="273" t="s">
        <v>13822</v>
      </c>
      <c r="G2026" s="64"/>
      <c r="H2026" s="64"/>
      <c r="I2026" s="177"/>
      <c r="J2026" s="64"/>
      <c r="K2026" s="64"/>
      <c r="L2026" s="62"/>
      <c r="M2026" s="223"/>
      <c r="N2026" s="43"/>
      <c r="O2026" s="43"/>
      <c r="P2026" s="43"/>
      <c r="Q2026" s="43"/>
      <c r="R2026" s="43"/>
      <c r="S2026" s="43"/>
      <c r="T2026" s="79"/>
      <c r="AT2026" s="25" t="s">
        <v>2254</v>
      </c>
      <c r="AU2026" s="25" t="s">
        <v>82</v>
      </c>
    </row>
    <row r="2027" spans="2:65" s="1" customFormat="1" ht="16.5" customHeight="1">
      <c r="B2027" s="42"/>
      <c r="C2027" s="209" t="s">
        <v>4865</v>
      </c>
      <c r="D2027" s="209" t="s">
        <v>498</v>
      </c>
      <c r="E2027" s="210" t="s">
        <v>13823</v>
      </c>
      <c r="F2027" s="211" t="s">
        <v>13649</v>
      </c>
      <c r="G2027" s="212" t="s">
        <v>13632</v>
      </c>
      <c r="H2027" s="213">
        <v>1</v>
      </c>
      <c r="I2027" s="214"/>
      <c r="J2027" s="215">
        <f>ROUND(I2027*H2027,2)</f>
        <v>0</v>
      </c>
      <c r="K2027" s="211" t="s">
        <v>23</v>
      </c>
      <c r="L2027" s="62"/>
      <c r="M2027" s="216" t="s">
        <v>23</v>
      </c>
      <c r="N2027" s="217" t="s">
        <v>44</v>
      </c>
      <c r="O2027" s="43"/>
      <c r="P2027" s="218">
        <f>O2027*H2027</f>
        <v>0</v>
      </c>
      <c r="Q2027" s="218">
        <v>0</v>
      </c>
      <c r="R2027" s="218">
        <f>Q2027*H2027</f>
        <v>0</v>
      </c>
      <c r="S2027" s="218">
        <v>0</v>
      </c>
      <c r="T2027" s="219">
        <f>S2027*H2027</f>
        <v>0</v>
      </c>
      <c r="AR2027" s="25" t="s">
        <v>502</v>
      </c>
      <c r="AT2027" s="25" t="s">
        <v>498</v>
      </c>
      <c r="AU2027" s="25" t="s">
        <v>82</v>
      </c>
      <c r="AY2027" s="25" t="s">
        <v>492</v>
      </c>
      <c r="BE2027" s="220">
        <f>IF(N2027="základní",J2027,0)</f>
        <v>0</v>
      </c>
      <c r="BF2027" s="220">
        <f>IF(N2027="snížená",J2027,0)</f>
        <v>0</v>
      </c>
      <c r="BG2027" s="220">
        <f>IF(N2027="zákl. přenesená",J2027,0)</f>
        <v>0</v>
      </c>
      <c r="BH2027" s="220">
        <f>IF(N2027="sníž. přenesená",J2027,0)</f>
        <v>0</v>
      </c>
      <c r="BI2027" s="220">
        <f>IF(N2027="nulová",J2027,0)</f>
        <v>0</v>
      </c>
      <c r="BJ2027" s="25" t="s">
        <v>80</v>
      </c>
      <c r="BK2027" s="220">
        <f>ROUND(I2027*H2027,2)</f>
        <v>0</v>
      </c>
      <c r="BL2027" s="25" t="s">
        <v>502</v>
      </c>
      <c r="BM2027" s="25" t="s">
        <v>10276</v>
      </c>
    </row>
    <row r="2028" spans="2:65" s="1" customFormat="1">
      <c r="B2028" s="42"/>
      <c r="C2028" s="64"/>
      <c r="D2028" s="221" t="s">
        <v>506</v>
      </c>
      <c r="E2028" s="64"/>
      <c r="F2028" s="222" t="s">
        <v>13649</v>
      </c>
      <c r="G2028" s="64"/>
      <c r="H2028" s="64"/>
      <c r="I2028" s="177"/>
      <c r="J2028" s="64"/>
      <c r="K2028" s="64"/>
      <c r="L2028" s="62"/>
      <c r="M2028" s="223"/>
      <c r="N2028" s="43"/>
      <c r="O2028" s="43"/>
      <c r="P2028" s="43"/>
      <c r="Q2028" s="43"/>
      <c r="R2028" s="43"/>
      <c r="S2028" s="43"/>
      <c r="T2028" s="79"/>
      <c r="AT2028" s="25" t="s">
        <v>506</v>
      </c>
      <c r="AU2028" s="25" t="s">
        <v>82</v>
      </c>
    </row>
    <row r="2029" spans="2:65" s="1" customFormat="1" ht="24">
      <c r="B2029" s="42"/>
      <c r="C2029" s="64"/>
      <c r="D2029" s="227" t="s">
        <v>2254</v>
      </c>
      <c r="E2029" s="64"/>
      <c r="F2029" s="273" t="s">
        <v>13767</v>
      </c>
      <c r="G2029" s="64"/>
      <c r="H2029" s="64"/>
      <c r="I2029" s="177"/>
      <c r="J2029" s="64"/>
      <c r="K2029" s="64"/>
      <c r="L2029" s="62"/>
      <c r="M2029" s="223"/>
      <c r="N2029" s="43"/>
      <c r="O2029" s="43"/>
      <c r="P2029" s="43"/>
      <c r="Q2029" s="43"/>
      <c r="R2029" s="43"/>
      <c r="S2029" s="43"/>
      <c r="T2029" s="79"/>
      <c r="AT2029" s="25" t="s">
        <v>2254</v>
      </c>
      <c r="AU2029" s="25" t="s">
        <v>82</v>
      </c>
    </row>
    <row r="2030" spans="2:65" s="1" customFormat="1" ht="16.5" customHeight="1">
      <c r="B2030" s="42"/>
      <c r="C2030" s="209" t="s">
        <v>4873</v>
      </c>
      <c r="D2030" s="209" t="s">
        <v>498</v>
      </c>
      <c r="E2030" s="210" t="s">
        <v>13824</v>
      </c>
      <c r="F2030" s="211" t="s">
        <v>13652</v>
      </c>
      <c r="G2030" s="212" t="s">
        <v>13632</v>
      </c>
      <c r="H2030" s="213">
        <v>1</v>
      </c>
      <c r="I2030" s="214"/>
      <c r="J2030" s="215">
        <f>ROUND(I2030*H2030,2)</f>
        <v>0</v>
      </c>
      <c r="K2030" s="211" t="s">
        <v>23</v>
      </c>
      <c r="L2030" s="62"/>
      <c r="M2030" s="216" t="s">
        <v>23</v>
      </c>
      <c r="N2030" s="217" t="s">
        <v>44</v>
      </c>
      <c r="O2030" s="43"/>
      <c r="P2030" s="218">
        <f>O2030*H2030</f>
        <v>0</v>
      </c>
      <c r="Q2030" s="218">
        <v>0</v>
      </c>
      <c r="R2030" s="218">
        <f>Q2030*H2030</f>
        <v>0</v>
      </c>
      <c r="S2030" s="218">
        <v>0</v>
      </c>
      <c r="T2030" s="219">
        <f>S2030*H2030</f>
        <v>0</v>
      </c>
      <c r="AR2030" s="25" t="s">
        <v>502</v>
      </c>
      <c r="AT2030" s="25" t="s">
        <v>498</v>
      </c>
      <c r="AU2030" s="25" t="s">
        <v>82</v>
      </c>
      <c r="AY2030" s="25" t="s">
        <v>492</v>
      </c>
      <c r="BE2030" s="220">
        <f>IF(N2030="základní",J2030,0)</f>
        <v>0</v>
      </c>
      <c r="BF2030" s="220">
        <f>IF(N2030="snížená",J2030,0)</f>
        <v>0</v>
      </c>
      <c r="BG2030" s="220">
        <f>IF(N2030="zákl. přenesená",J2030,0)</f>
        <v>0</v>
      </c>
      <c r="BH2030" s="220">
        <f>IF(N2030="sníž. přenesená",J2030,0)</f>
        <v>0</v>
      </c>
      <c r="BI2030" s="220">
        <f>IF(N2030="nulová",J2030,0)</f>
        <v>0</v>
      </c>
      <c r="BJ2030" s="25" t="s">
        <v>80</v>
      </c>
      <c r="BK2030" s="220">
        <f>ROUND(I2030*H2030,2)</f>
        <v>0</v>
      </c>
      <c r="BL2030" s="25" t="s">
        <v>502</v>
      </c>
      <c r="BM2030" s="25" t="s">
        <v>10279</v>
      </c>
    </row>
    <row r="2031" spans="2:65" s="1" customFormat="1">
      <c r="B2031" s="42"/>
      <c r="C2031" s="64"/>
      <c r="D2031" s="221" t="s">
        <v>506</v>
      </c>
      <c r="E2031" s="64"/>
      <c r="F2031" s="222" t="s">
        <v>13652</v>
      </c>
      <c r="G2031" s="64"/>
      <c r="H2031" s="64"/>
      <c r="I2031" s="177"/>
      <c r="J2031" s="64"/>
      <c r="K2031" s="64"/>
      <c r="L2031" s="62"/>
      <c r="M2031" s="223"/>
      <c r="N2031" s="43"/>
      <c r="O2031" s="43"/>
      <c r="P2031" s="43"/>
      <c r="Q2031" s="43"/>
      <c r="R2031" s="43"/>
      <c r="S2031" s="43"/>
      <c r="T2031" s="79"/>
      <c r="AT2031" s="25" t="s">
        <v>506</v>
      </c>
      <c r="AU2031" s="25" t="s">
        <v>82</v>
      </c>
    </row>
    <row r="2032" spans="2:65" s="1" customFormat="1" ht="36">
      <c r="B2032" s="42"/>
      <c r="C2032" s="64"/>
      <c r="D2032" s="227" t="s">
        <v>2254</v>
      </c>
      <c r="E2032" s="64"/>
      <c r="F2032" s="273" t="s">
        <v>13769</v>
      </c>
      <c r="G2032" s="64"/>
      <c r="H2032" s="64"/>
      <c r="I2032" s="177"/>
      <c r="J2032" s="64"/>
      <c r="K2032" s="64"/>
      <c r="L2032" s="62"/>
      <c r="M2032" s="223"/>
      <c r="N2032" s="43"/>
      <c r="O2032" s="43"/>
      <c r="P2032" s="43"/>
      <c r="Q2032" s="43"/>
      <c r="R2032" s="43"/>
      <c r="S2032" s="43"/>
      <c r="T2032" s="79"/>
      <c r="AT2032" s="25" t="s">
        <v>2254</v>
      </c>
      <c r="AU2032" s="25" t="s">
        <v>82</v>
      </c>
    </row>
    <row r="2033" spans="2:65" s="1" customFormat="1" ht="16.5" customHeight="1">
      <c r="B2033" s="42"/>
      <c r="C2033" s="209" t="s">
        <v>4877</v>
      </c>
      <c r="D2033" s="209" t="s">
        <v>498</v>
      </c>
      <c r="E2033" s="210" t="s">
        <v>13710</v>
      </c>
      <c r="F2033" s="211" t="s">
        <v>13652</v>
      </c>
      <c r="G2033" s="212" t="s">
        <v>13632</v>
      </c>
      <c r="H2033" s="213">
        <v>1</v>
      </c>
      <c r="I2033" s="214"/>
      <c r="J2033" s="215">
        <f>ROUND(I2033*H2033,2)</f>
        <v>0</v>
      </c>
      <c r="K2033" s="211" t="s">
        <v>23</v>
      </c>
      <c r="L2033" s="62"/>
      <c r="M2033" s="216" t="s">
        <v>23</v>
      </c>
      <c r="N2033" s="217" t="s">
        <v>44</v>
      </c>
      <c r="O2033" s="43"/>
      <c r="P2033" s="218">
        <f>O2033*H2033</f>
        <v>0</v>
      </c>
      <c r="Q2033" s="218">
        <v>0</v>
      </c>
      <c r="R2033" s="218">
        <f>Q2033*H2033</f>
        <v>0</v>
      </c>
      <c r="S2033" s="218">
        <v>0</v>
      </c>
      <c r="T2033" s="219">
        <f>S2033*H2033</f>
        <v>0</v>
      </c>
      <c r="AR2033" s="25" t="s">
        <v>502</v>
      </c>
      <c r="AT2033" s="25" t="s">
        <v>498</v>
      </c>
      <c r="AU2033" s="25" t="s">
        <v>82</v>
      </c>
      <c r="AY2033" s="25" t="s">
        <v>492</v>
      </c>
      <c r="BE2033" s="220">
        <f>IF(N2033="základní",J2033,0)</f>
        <v>0</v>
      </c>
      <c r="BF2033" s="220">
        <f>IF(N2033="snížená",J2033,0)</f>
        <v>0</v>
      </c>
      <c r="BG2033" s="220">
        <f>IF(N2033="zákl. přenesená",J2033,0)</f>
        <v>0</v>
      </c>
      <c r="BH2033" s="220">
        <f>IF(N2033="sníž. přenesená",J2033,0)</f>
        <v>0</v>
      </c>
      <c r="BI2033" s="220">
        <f>IF(N2033="nulová",J2033,0)</f>
        <v>0</v>
      </c>
      <c r="BJ2033" s="25" t="s">
        <v>80</v>
      </c>
      <c r="BK2033" s="220">
        <f>ROUND(I2033*H2033,2)</f>
        <v>0</v>
      </c>
      <c r="BL2033" s="25" t="s">
        <v>502</v>
      </c>
      <c r="BM2033" s="25" t="s">
        <v>10282</v>
      </c>
    </row>
    <row r="2034" spans="2:65" s="1" customFormat="1">
      <c r="B2034" s="42"/>
      <c r="C2034" s="64"/>
      <c r="D2034" s="221" t="s">
        <v>506</v>
      </c>
      <c r="E2034" s="64"/>
      <c r="F2034" s="222" t="s">
        <v>13652</v>
      </c>
      <c r="G2034" s="64"/>
      <c r="H2034" s="64"/>
      <c r="I2034" s="177"/>
      <c r="J2034" s="64"/>
      <c r="K2034" s="64"/>
      <c r="L2034" s="62"/>
      <c r="M2034" s="223"/>
      <c r="N2034" s="43"/>
      <c r="O2034" s="43"/>
      <c r="P2034" s="43"/>
      <c r="Q2034" s="43"/>
      <c r="R2034" s="43"/>
      <c r="S2034" s="43"/>
      <c r="T2034" s="79"/>
      <c r="AT2034" s="25" t="s">
        <v>506</v>
      </c>
      <c r="AU2034" s="25" t="s">
        <v>82</v>
      </c>
    </row>
    <row r="2035" spans="2:65" s="1" customFormat="1" ht="36">
      <c r="B2035" s="42"/>
      <c r="C2035" s="64"/>
      <c r="D2035" s="227" t="s">
        <v>2254</v>
      </c>
      <c r="E2035" s="64"/>
      <c r="F2035" s="273" t="s">
        <v>13655</v>
      </c>
      <c r="G2035" s="64"/>
      <c r="H2035" s="64"/>
      <c r="I2035" s="177"/>
      <c r="J2035" s="64"/>
      <c r="K2035" s="64"/>
      <c r="L2035" s="62"/>
      <c r="M2035" s="223"/>
      <c r="N2035" s="43"/>
      <c r="O2035" s="43"/>
      <c r="P2035" s="43"/>
      <c r="Q2035" s="43"/>
      <c r="R2035" s="43"/>
      <c r="S2035" s="43"/>
      <c r="T2035" s="79"/>
      <c r="AT2035" s="25" t="s">
        <v>2254</v>
      </c>
      <c r="AU2035" s="25" t="s">
        <v>82</v>
      </c>
    </row>
    <row r="2036" spans="2:65" s="1" customFormat="1" ht="16.5" customHeight="1">
      <c r="B2036" s="42"/>
      <c r="C2036" s="209" t="s">
        <v>4881</v>
      </c>
      <c r="D2036" s="209" t="s">
        <v>498</v>
      </c>
      <c r="E2036" s="210" t="s">
        <v>13825</v>
      </c>
      <c r="F2036" s="211" t="s">
        <v>13652</v>
      </c>
      <c r="G2036" s="212" t="s">
        <v>13632</v>
      </c>
      <c r="H2036" s="213">
        <v>1</v>
      </c>
      <c r="I2036" s="214"/>
      <c r="J2036" s="215">
        <f>ROUND(I2036*H2036,2)</f>
        <v>0</v>
      </c>
      <c r="K2036" s="211" t="s">
        <v>23</v>
      </c>
      <c r="L2036" s="62"/>
      <c r="M2036" s="216" t="s">
        <v>23</v>
      </c>
      <c r="N2036" s="217" t="s">
        <v>44</v>
      </c>
      <c r="O2036" s="43"/>
      <c r="P2036" s="218">
        <f>O2036*H2036</f>
        <v>0</v>
      </c>
      <c r="Q2036" s="218">
        <v>0</v>
      </c>
      <c r="R2036" s="218">
        <f>Q2036*H2036</f>
        <v>0</v>
      </c>
      <c r="S2036" s="218">
        <v>0</v>
      </c>
      <c r="T2036" s="219">
        <f>S2036*H2036</f>
        <v>0</v>
      </c>
      <c r="AR2036" s="25" t="s">
        <v>502</v>
      </c>
      <c r="AT2036" s="25" t="s">
        <v>498</v>
      </c>
      <c r="AU2036" s="25" t="s">
        <v>82</v>
      </c>
      <c r="AY2036" s="25" t="s">
        <v>492</v>
      </c>
      <c r="BE2036" s="220">
        <f>IF(N2036="základní",J2036,0)</f>
        <v>0</v>
      </c>
      <c r="BF2036" s="220">
        <f>IF(N2036="snížená",J2036,0)</f>
        <v>0</v>
      </c>
      <c r="BG2036" s="220">
        <f>IF(N2036="zákl. přenesená",J2036,0)</f>
        <v>0</v>
      </c>
      <c r="BH2036" s="220">
        <f>IF(N2036="sníž. přenesená",J2036,0)</f>
        <v>0</v>
      </c>
      <c r="BI2036" s="220">
        <f>IF(N2036="nulová",J2036,0)</f>
        <v>0</v>
      </c>
      <c r="BJ2036" s="25" t="s">
        <v>80</v>
      </c>
      <c r="BK2036" s="220">
        <f>ROUND(I2036*H2036,2)</f>
        <v>0</v>
      </c>
      <c r="BL2036" s="25" t="s">
        <v>502</v>
      </c>
      <c r="BM2036" s="25" t="s">
        <v>10285</v>
      </c>
    </row>
    <row r="2037" spans="2:65" s="1" customFormat="1">
      <c r="B2037" s="42"/>
      <c r="C2037" s="64"/>
      <c r="D2037" s="221" t="s">
        <v>506</v>
      </c>
      <c r="E2037" s="64"/>
      <c r="F2037" s="222" t="s">
        <v>13652</v>
      </c>
      <c r="G2037" s="64"/>
      <c r="H2037" s="64"/>
      <c r="I2037" s="177"/>
      <c r="J2037" s="64"/>
      <c r="K2037" s="64"/>
      <c r="L2037" s="62"/>
      <c r="M2037" s="223"/>
      <c r="N2037" s="43"/>
      <c r="O2037" s="43"/>
      <c r="P2037" s="43"/>
      <c r="Q2037" s="43"/>
      <c r="R2037" s="43"/>
      <c r="S2037" s="43"/>
      <c r="T2037" s="79"/>
      <c r="AT2037" s="25" t="s">
        <v>506</v>
      </c>
      <c r="AU2037" s="25" t="s">
        <v>82</v>
      </c>
    </row>
    <row r="2038" spans="2:65" s="1" customFormat="1" ht="36">
      <c r="B2038" s="42"/>
      <c r="C2038" s="64"/>
      <c r="D2038" s="227" t="s">
        <v>2254</v>
      </c>
      <c r="E2038" s="64"/>
      <c r="F2038" s="273" t="s">
        <v>13774</v>
      </c>
      <c r="G2038" s="64"/>
      <c r="H2038" s="64"/>
      <c r="I2038" s="177"/>
      <c r="J2038" s="64"/>
      <c r="K2038" s="64"/>
      <c r="L2038" s="62"/>
      <c r="M2038" s="223"/>
      <c r="N2038" s="43"/>
      <c r="O2038" s="43"/>
      <c r="P2038" s="43"/>
      <c r="Q2038" s="43"/>
      <c r="R2038" s="43"/>
      <c r="S2038" s="43"/>
      <c r="T2038" s="79"/>
      <c r="AT2038" s="25" t="s">
        <v>2254</v>
      </c>
      <c r="AU2038" s="25" t="s">
        <v>82</v>
      </c>
    </row>
    <row r="2039" spans="2:65" s="1" customFormat="1" ht="16.5" customHeight="1">
      <c r="B2039" s="42"/>
      <c r="C2039" s="209" t="s">
        <v>4885</v>
      </c>
      <c r="D2039" s="209" t="s">
        <v>498</v>
      </c>
      <c r="E2039" s="210" t="s">
        <v>13826</v>
      </c>
      <c r="F2039" s="211" t="s">
        <v>13652</v>
      </c>
      <c r="G2039" s="212" t="s">
        <v>13632</v>
      </c>
      <c r="H2039" s="213">
        <v>1</v>
      </c>
      <c r="I2039" s="214"/>
      <c r="J2039" s="215">
        <f>ROUND(I2039*H2039,2)</f>
        <v>0</v>
      </c>
      <c r="K2039" s="211" t="s">
        <v>23</v>
      </c>
      <c r="L2039" s="62"/>
      <c r="M2039" s="216" t="s">
        <v>23</v>
      </c>
      <c r="N2039" s="217" t="s">
        <v>44</v>
      </c>
      <c r="O2039" s="43"/>
      <c r="P2039" s="218">
        <f>O2039*H2039</f>
        <v>0</v>
      </c>
      <c r="Q2039" s="218">
        <v>0</v>
      </c>
      <c r="R2039" s="218">
        <f>Q2039*H2039</f>
        <v>0</v>
      </c>
      <c r="S2039" s="218">
        <v>0</v>
      </c>
      <c r="T2039" s="219">
        <f>S2039*H2039</f>
        <v>0</v>
      </c>
      <c r="AR2039" s="25" t="s">
        <v>502</v>
      </c>
      <c r="AT2039" s="25" t="s">
        <v>498</v>
      </c>
      <c r="AU2039" s="25" t="s">
        <v>82</v>
      </c>
      <c r="AY2039" s="25" t="s">
        <v>492</v>
      </c>
      <c r="BE2039" s="220">
        <f>IF(N2039="základní",J2039,0)</f>
        <v>0</v>
      </c>
      <c r="BF2039" s="220">
        <f>IF(N2039="snížená",J2039,0)</f>
        <v>0</v>
      </c>
      <c r="BG2039" s="220">
        <f>IF(N2039="zákl. přenesená",J2039,0)</f>
        <v>0</v>
      </c>
      <c r="BH2039" s="220">
        <f>IF(N2039="sníž. přenesená",J2039,0)</f>
        <v>0</v>
      </c>
      <c r="BI2039" s="220">
        <f>IF(N2039="nulová",J2039,0)</f>
        <v>0</v>
      </c>
      <c r="BJ2039" s="25" t="s">
        <v>80</v>
      </c>
      <c r="BK2039" s="220">
        <f>ROUND(I2039*H2039,2)</f>
        <v>0</v>
      </c>
      <c r="BL2039" s="25" t="s">
        <v>502</v>
      </c>
      <c r="BM2039" s="25" t="s">
        <v>10288</v>
      </c>
    </row>
    <row r="2040" spans="2:65" s="1" customFormat="1">
      <c r="B2040" s="42"/>
      <c r="C2040" s="64"/>
      <c r="D2040" s="221" t="s">
        <v>506</v>
      </c>
      <c r="E2040" s="64"/>
      <c r="F2040" s="222" t="s">
        <v>13652</v>
      </c>
      <c r="G2040" s="64"/>
      <c r="H2040" s="64"/>
      <c r="I2040" s="177"/>
      <c r="J2040" s="64"/>
      <c r="K2040" s="64"/>
      <c r="L2040" s="62"/>
      <c r="M2040" s="223"/>
      <c r="N2040" s="43"/>
      <c r="O2040" s="43"/>
      <c r="P2040" s="43"/>
      <c r="Q2040" s="43"/>
      <c r="R2040" s="43"/>
      <c r="S2040" s="43"/>
      <c r="T2040" s="79"/>
      <c r="AT2040" s="25" t="s">
        <v>506</v>
      </c>
      <c r="AU2040" s="25" t="s">
        <v>82</v>
      </c>
    </row>
    <row r="2041" spans="2:65" s="1" customFormat="1" ht="24">
      <c r="B2041" s="42"/>
      <c r="C2041" s="64"/>
      <c r="D2041" s="227" t="s">
        <v>2254</v>
      </c>
      <c r="E2041" s="64"/>
      <c r="F2041" s="273" t="s">
        <v>13827</v>
      </c>
      <c r="G2041" s="64"/>
      <c r="H2041" s="64"/>
      <c r="I2041" s="177"/>
      <c r="J2041" s="64"/>
      <c r="K2041" s="64"/>
      <c r="L2041" s="62"/>
      <c r="M2041" s="223"/>
      <c r="N2041" s="43"/>
      <c r="O2041" s="43"/>
      <c r="P2041" s="43"/>
      <c r="Q2041" s="43"/>
      <c r="R2041" s="43"/>
      <c r="S2041" s="43"/>
      <c r="T2041" s="79"/>
      <c r="AT2041" s="25" t="s">
        <v>2254</v>
      </c>
      <c r="AU2041" s="25" t="s">
        <v>82</v>
      </c>
    </row>
    <row r="2042" spans="2:65" s="1" customFormat="1" ht="16.5" customHeight="1">
      <c r="B2042" s="42"/>
      <c r="C2042" s="209" t="s">
        <v>4889</v>
      </c>
      <c r="D2042" s="209" t="s">
        <v>498</v>
      </c>
      <c r="E2042" s="210" t="s">
        <v>13711</v>
      </c>
      <c r="F2042" s="211" t="s">
        <v>13652</v>
      </c>
      <c r="G2042" s="212" t="s">
        <v>13632</v>
      </c>
      <c r="H2042" s="213">
        <v>1</v>
      </c>
      <c r="I2042" s="214"/>
      <c r="J2042" s="215">
        <f>ROUND(I2042*H2042,2)</f>
        <v>0</v>
      </c>
      <c r="K2042" s="211" t="s">
        <v>23</v>
      </c>
      <c r="L2042" s="62"/>
      <c r="M2042" s="216" t="s">
        <v>23</v>
      </c>
      <c r="N2042" s="217" t="s">
        <v>44</v>
      </c>
      <c r="O2042" s="43"/>
      <c r="P2042" s="218">
        <f>O2042*H2042</f>
        <v>0</v>
      </c>
      <c r="Q2042" s="218">
        <v>0</v>
      </c>
      <c r="R2042" s="218">
        <f>Q2042*H2042</f>
        <v>0</v>
      </c>
      <c r="S2042" s="218">
        <v>0</v>
      </c>
      <c r="T2042" s="219">
        <f>S2042*H2042</f>
        <v>0</v>
      </c>
      <c r="AR2042" s="25" t="s">
        <v>502</v>
      </c>
      <c r="AT2042" s="25" t="s">
        <v>498</v>
      </c>
      <c r="AU2042" s="25" t="s">
        <v>82</v>
      </c>
      <c r="AY2042" s="25" t="s">
        <v>492</v>
      </c>
      <c r="BE2042" s="220">
        <f>IF(N2042="základní",J2042,0)</f>
        <v>0</v>
      </c>
      <c r="BF2042" s="220">
        <f>IF(N2042="snížená",J2042,0)</f>
        <v>0</v>
      </c>
      <c r="BG2042" s="220">
        <f>IF(N2042="zákl. přenesená",J2042,0)</f>
        <v>0</v>
      </c>
      <c r="BH2042" s="220">
        <f>IF(N2042="sníž. přenesená",J2042,0)</f>
        <v>0</v>
      </c>
      <c r="BI2042" s="220">
        <f>IF(N2042="nulová",J2042,0)</f>
        <v>0</v>
      </c>
      <c r="BJ2042" s="25" t="s">
        <v>80</v>
      </c>
      <c r="BK2042" s="220">
        <f>ROUND(I2042*H2042,2)</f>
        <v>0</v>
      </c>
      <c r="BL2042" s="25" t="s">
        <v>502</v>
      </c>
      <c r="BM2042" s="25" t="s">
        <v>10291</v>
      </c>
    </row>
    <row r="2043" spans="2:65" s="1" customFormat="1">
      <c r="B2043" s="42"/>
      <c r="C2043" s="64"/>
      <c r="D2043" s="221" t="s">
        <v>506</v>
      </c>
      <c r="E2043" s="64"/>
      <c r="F2043" s="222" t="s">
        <v>13652</v>
      </c>
      <c r="G2043" s="64"/>
      <c r="H2043" s="64"/>
      <c r="I2043" s="177"/>
      <c r="J2043" s="64"/>
      <c r="K2043" s="64"/>
      <c r="L2043" s="62"/>
      <c r="M2043" s="223"/>
      <c r="N2043" s="43"/>
      <c r="O2043" s="43"/>
      <c r="P2043" s="43"/>
      <c r="Q2043" s="43"/>
      <c r="R2043" s="43"/>
      <c r="S2043" s="43"/>
      <c r="T2043" s="79"/>
      <c r="AT2043" s="25" t="s">
        <v>506</v>
      </c>
      <c r="AU2043" s="25" t="s">
        <v>82</v>
      </c>
    </row>
    <row r="2044" spans="2:65" s="1" customFormat="1" ht="24">
      <c r="B2044" s="42"/>
      <c r="C2044" s="64"/>
      <c r="D2044" s="227" t="s">
        <v>2254</v>
      </c>
      <c r="E2044" s="64"/>
      <c r="F2044" s="273" t="s">
        <v>13659</v>
      </c>
      <c r="G2044" s="64"/>
      <c r="H2044" s="64"/>
      <c r="I2044" s="177"/>
      <c r="J2044" s="64"/>
      <c r="K2044" s="64"/>
      <c r="L2044" s="62"/>
      <c r="M2044" s="223"/>
      <c r="N2044" s="43"/>
      <c r="O2044" s="43"/>
      <c r="P2044" s="43"/>
      <c r="Q2044" s="43"/>
      <c r="R2044" s="43"/>
      <c r="S2044" s="43"/>
      <c r="T2044" s="79"/>
      <c r="AT2044" s="25" t="s">
        <v>2254</v>
      </c>
      <c r="AU2044" s="25" t="s">
        <v>82</v>
      </c>
    </row>
    <row r="2045" spans="2:65" s="1" customFormat="1" ht="16.5" customHeight="1">
      <c r="B2045" s="42"/>
      <c r="C2045" s="209" t="s">
        <v>4893</v>
      </c>
      <c r="D2045" s="209" t="s">
        <v>498</v>
      </c>
      <c r="E2045" s="210" t="s">
        <v>13828</v>
      </c>
      <c r="F2045" s="211" t="s">
        <v>13652</v>
      </c>
      <c r="G2045" s="212" t="s">
        <v>13632</v>
      </c>
      <c r="H2045" s="213">
        <v>1</v>
      </c>
      <c r="I2045" s="214"/>
      <c r="J2045" s="215">
        <f>ROUND(I2045*H2045,2)</f>
        <v>0</v>
      </c>
      <c r="K2045" s="211" t="s">
        <v>23</v>
      </c>
      <c r="L2045" s="62"/>
      <c r="M2045" s="216" t="s">
        <v>23</v>
      </c>
      <c r="N2045" s="217" t="s">
        <v>44</v>
      </c>
      <c r="O2045" s="43"/>
      <c r="P2045" s="218">
        <f>O2045*H2045</f>
        <v>0</v>
      </c>
      <c r="Q2045" s="218">
        <v>0</v>
      </c>
      <c r="R2045" s="218">
        <f>Q2045*H2045</f>
        <v>0</v>
      </c>
      <c r="S2045" s="218">
        <v>0</v>
      </c>
      <c r="T2045" s="219">
        <f>S2045*H2045</f>
        <v>0</v>
      </c>
      <c r="AR2045" s="25" t="s">
        <v>502</v>
      </c>
      <c r="AT2045" s="25" t="s">
        <v>498</v>
      </c>
      <c r="AU2045" s="25" t="s">
        <v>82</v>
      </c>
      <c r="AY2045" s="25" t="s">
        <v>492</v>
      </c>
      <c r="BE2045" s="220">
        <f>IF(N2045="základní",J2045,0)</f>
        <v>0</v>
      </c>
      <c r="BF2045" s="220">
        <f>IF(N2045="snížená",J2045,0)</f>
        <v>0</v>
      </c>
      <c r="BG2045" s="220">
        <f>IF(N2045="zákl. přenesená",J2045,0)</f>
        <v>0</v>
      </c>
      <c r="BH2045" s="220">
        <f>IF(N2045="sníž. přenesená",J2045,0)</f>
        <v>0</v>
      </c>
      <c r="BI2045" s="220">
        <f>IF(N2045="nulová",J2045,0)</f>
        <v>0</v>
      </c>
      <c r="BJ2045" s="25" t="s">
        <v>80</v>
      </c>
      <c r="BK2045" s="220">
        <f>ROUND(I2045*H2045,2)</f>
        <v>0</v>
      </c>
      <c r="BL2045" s="25" t="s">
        <v>502</v>
      </c>
      <c r="BM2045" s="25" t="s">
        <v>10294</v>
      </c>
    </row>
    <row r="2046" spans="2:65" s="1" customFormat="1">
      <c r="B2046" s="42"/>
      <c r="C2046" s="64"/>
      <c r="D2046" s="221" t="s">
        <v>506</v>
      </c>
      <c r="E2046" s="64"/>
      <c r="F2046" s="222" t="s">
        <v>13652</v>
      </c>
      <c r="G2046" s="64"/>
      <c r="H2046" s="64"/>
      <c r="I2046" s="177"/>
      <c r="J2046" s="64"/>
      <c r="K2046" s="64"/>
      <c r="L2046" s="62"/>
      <c r="M2046" s="223"/>
      <c r="N2046" s="43"/>
      <c r="O2046" s="43"/>
      <c r="P2046" s="43"/>
      <c r="Q2046" s="43"/>
      <c r="R2046" s="43"/>
      <c r="S2046" s="43"/>
      <c r="T2046" s="79"/>
      <c r="AT2046" s="25" t="s">
        <v>506</v>
      </c>
      <c r="AU2046" s="25" t="s">
        <v>82</v>
      </c>
    </row>
    <row r="2047" spans="2:65" s="1" customFormat="1" ht="36">
      <c r="B2047" s="42"/>
      <c r="C2047" s="64"/>
      <c r="D2047" s="227" t="s">
        <v>2254</v>
      </c>
      <c r="E2047" s="64"/>
      <c r="F2047" s="273" t="s">
        <v>13829</v>
      </c>
      <c r="G2047" s="64"/>
      <c r="H2047" s="64"/>
      <c r="I2047" s="177"/>
      <c r="J2047" s="64"/>
      <c r="K2047" s="64"/>
      <c r="L2047" s="62"/>
      <c r="M2047" s="223"/>
      <c r="N2047" s="43"/>
      <c r="O2047" s="43"/>
      <c r="P2047" s="43"/>
      <c r="Q2047" s="43"/>
      <c r="R2047" s="43"/>
      <c r="S2047" s="43"/>
      <c r="T2047" s="79"/>
      <c r="AT2047" s="25" t="s">
        <v>2254</v>
      </c>
      <c r="AU2047" s="25" t="s">
        <v>82</v>
      </c>
    </row>
    <row r="2048" spans="2:65" s="1" customFormat="1" ht="16.5" customHeight="1">
      <c r="B2048" s="42"/>
      <c r="C2048" s="209" t="s">
        <v>4897</v>
      </c>
      <c r="D2048" s="209" t="s">
        <v>498</v>
      </c>
      <c r="E2048" s="210" t="s">
        <v>13712</v>
      </c>
      <c r="F2048" s="211" t="s">
        <v>13652</v>
      </c>
      <c r="G2048" s="212" t="s">
        <v>13632</v>
      </c>
      <c r="H2048" s="213">
        <v>1</v>
      </c>
      <c r="I2048" s="214"/>
      <c r="J2048" s="215">
        <f>ROUND(I2048*H2048,2)</f>
        <v>0</v>
      </c>
      <c r="K2048" s="211" t="s">
        <v>23</v>
      </c>
      <c r="L2048" s="62"/>
      <c r="M2048" s="216" t="s">
        <v>23</v>
      </c>
      <c r="N2048" s="217" t="s">
        <v>44</v>
      </c>
      <c r="O2048" s="43"/>
      <c r="P2048" s="218">
        <f>O2048*H2048</f>
        <v>0</v>
      </c>
      <c r="Q2048" s="218">
        <v>0</v>
      </c>
      <c r="R2048" s="218">
        <f>Q2048*H2048</f>
        <v>0</v>
      </c>
      <c r="S2048" s="218">
        <v>0</v>
      </c>
      <c r="T2048" s="219">
        <f>S2048*H2048</f>
        <v>0</v>
      </c>
      <c r="AR2048" s="25" t="s">
        <v>502</v>
      </c>
      <c r="AT2048" s="25" t="s">
        <v>498</v>
      </c>
      <c r="AU2048" s="25" t="s">
        <v>82</v>
      </c>
      <c r="AY2048" s="25" t="s">
        <v>492</v>
      </c>
      <c r="BE2048" s="220">
        <f>IF(N2048="základní",J2048,0)</f>
        <v>0</v>
      </c>
      <c r="BF2048" s="220">
        <f>IF(N2048="snížená",J2048,0)</f>
        <v>0</v>
      </c>
      <c r="BG2048" s="220">
        <f>IF(N2048="zákl. přenesená",J2048,0)</f>
        <v>0</v>
      </c>
      <c r="BH2048" s="220">
        <f>IF(N2048="sníž. přenesená",J2048,0)</f>
        <v>0</v>
      </c>
      <c r="BI2048" s="220">
        <f>IF(N2048="nulová",J2048,0)</f>
        <v>0</v>
      </c>
      <c r="BJ2048" s="25" t="s">
        <v>80</v>
      </c>
      <c r="BK2048" s="220">
        <f>ROUND(I2048*H2048,2)</f>
        <v>0</v>
      </c>
      <c r="BL2048" s="25" t="s">
        <v>502</v>
      </c>
      <c r="BM2048" s="25" t="s">
        <v>10295</v>
      </c>
    </row>
    <row r="2049" spans="2:65" s="1" customFormat="1">
      <c r="B2049" s="42"/>
      <c r="C2049" s="64"/>
      <c r="D2049" s="221" t="s">
        <v>506</v>
      </c>
      <c r="E2049" s="64"/>
      <c r="F2049" s="222" t="s">
        <v>13652</v>
      </c>
      <c r="G2049" s="64"/>
      <c r="H2049" s="64"/>
      <c r="I2049" s="177"/>
      <c r="J2049" s="64"/>
      <c r="K2049" s="64"/>
      <c r="L2049" s="62"/>
      <c r="M2049" s="223"/>
      <c r="N2049" s="43"/>
      <c r="O2049" s="43"/>
      <c r="P2049" s="43"/>
      <c r="Q2049" s="43"/>
      <c r="R2049" s="43"/>
      <c r="S2049" s="43"/>
      <c r="T2049" s="79"/>
      <c r="AT2049" s="25" t="s">
        <v>506</v>
      </c>
      <c r="AU2049" s="25" t="s">
        <v>82</v>
      </c>
    </row>
    <row r="2050" spans="2:65" s="1" customFormat="1" ht="24">
      <c r="B2050" s="42"/>
      <c r="C2050" s="64"/>
      <c r="D2050" s="227" t="s">
        <v>2254</v>
      </c>
      <c r="E2050" s="64"/>
      <c r="F2050" s="273" t="s">
        <v>13661</v>
      </c>
      <c r="G2050" s="64"/>
      <c r="H2050" s="64"/>
      <c r="I2050" s="177"/>
      <c r="J2050" s="64"/>
      <c r="K2050" s="64"/>
      <c r="L2050" s="62"/>
      <c r="M2050" s="223"/>
      <c r="N2050" s="43"/>
      <c r="O2050" s="43"/>
      <c r="P2050" s="43"/>
      <c r="Q2050" s="43"/>
      <c r="R2050" s="43"/>
      <c r="S2050" s="43"/>
      <c r="T2050" s="79"/>
      <c r="AT2050" s="25" t="s">
        <v>2254</v>
      </c>
      <c r="AU2050" s="25" t="s">
        <v>82</v>
      </c>
    </row>
    <row r="2051" spans="2:65" s="1" customFormat="1" ht="16.5" customHeight="1">
      <c r="B2051" s="42"/>
      <c r="C2051" s="209" t="s">
        <v>4901</v>
      </c>
      <c r="D2051" s="209" t="s">
        <v>498</v>
      </c>
      <c r="E2051" s="210" t="s">
        <v>13830</v>
      </c>
      <c r="F2051" s="211" t="s">
        <v>13652</v>
      </c>
      <c r="G2051" s="212" t="s">
        <v>13632</v>
      </c>
      <c r="H2051" s="213">
        <v>1</v>
      </c>
      <c r="I2051" s="214"/>
      <c r="J2051" s="215">
        <f>ROUND(I2051*H2051,2)</f>
        <v>0</v>
      </c>
      <c r="K2051" s="211" t="s">
        <v>23</v>
      </c>
      <c r="L2051" s="62"/>
      <c r="M2051" s="216" t="s">
        <v>23</v>
      </c>
      <c r="N2051" s="217" t="s">
        <v>44</v>
      </c>
      <c r="O2051" s="43"/>
      <c r="P2051" s="218">
        <f>O2051*H2051</f>
        <v>0</v>
      </c>
      <c r="Q2051" s="218">
        <v>0</v>
      </c>
      <c r="R2051" s="218">
        <f>Q2051*H2051</f>
        <v>0</v>
      </c>
      <c r="S2051" s="218">
        <v>0</v>
      </c>
      <c r="T2051" s="219">
        <f>S2051*H2051</f>
        <v>0</v>
      </c>
      <c r="AR2051" s="25" t="s">
        <v>502</v>
      </c>
      <c r="AT2051" s="25" t="s">
        <v>498</v>
      </c>
      <c r="AU2051" s="25" t="s">
        <v>82</v>
      </c>
      <c r="AY2051" s="25" t="s">
        <v>492</v>
      </c>
      <c r="BE2051" s="220">
        <f>IF(N2051="základní",J2051,0)</f>
        <v>0</v>
      </c>
      <c r="BF2051" s="220">
        <f>IF(N2051="snížená",J2051,0)</f>
        <v>0</v>
      </c>
      <c r="BG2051" s="220">
        <f>IF(N2051="zákl. přenesená",J2051,0)</f>
        <v>0</v>
      </c>
      <c r="BH2051" s="220">
        <f>IF(N2051="sníž. přenesená",J2051,0)</f>
        <v>0</v>
      </c>
      <c r="BI2051" s="220">
        <f>IF(N2051="nulová",J2051,0)</f>
        <v>0</v>
      </c>
      <c r="BJ2051" s="25" t="s">
        <v>80</v>
      </c>
      <c r="BK2051" s="220">
        <f>ROUND(I2051*H2051,2)</f>
        <v>0</v>
      </c>
      <c r="BL2051" s="25" t="s">
        <v>502</v>
      </c>
      <c r="BM2051" s="25" t="s">
        <v>10298</v>
      </c>
    </row>
    <row r="2052" spans="2:65" s="1" customFormat="1">
      <c r="B2052" s="42"/>
      <c r="C2052" s="64"/>
      <c r="D2052" s="221" t="s">
        <v>506</v>
      </c>
      <c r="E2052" s="64"/>
      <c r="F2052" s="222" t="s">
        <v>13652</v>
      </c>
      <c r="G2052" s="64"/>
      <c r="H2052" s="64"/>
      <c r="I2052" s="177"/>
      <c r="J2052" s="64"/>
      <c r="K2052" s="64"/>
      <c r="L2052" s="62"/>
      <c r="M2052" s="223"/>
      <c r="N2052" s="43"/>
      <c r="O2052" s="43"/>
      <c r="P2052" s="43"/>
      <c r="Q2052" s="43"/>
      <c r="R2052" s="43"/>
      <c r="S2052" s="43"/>
      <c r="T2052" s="79"/>
      <c r="AT2052" s="25" t="s">
        <v>506</v>
      </c>
      <c r="AU2052" s="25" t="s">
        <v>82</v>
      </c>
    </row>
    <row r="2053" spans="2:65" s="1" customFormat="1" ht="60">
      <c r="B2053" s="42"/>
      <c r="C2053" s="64"/>
      <c r="D2053" s="227" t="s">
        <v>2254</v>
      </c>
      <c r="E2053" s="64"/>
      <c r="F2053" s="273" t="s">
        <v>13663</v>
      </c>
      <c r="G2053" s="64"/>
      <c r="H2053" s="64"/>
      <c r="I2053" s="177"/>
      <c r="J2053" s="64"/>
      <c r="K2053" s="64"/>
      <c r="L2053" s="62"/>
      <c r="M2053" s="223"/>
      <c r="N2053" s="43"/>
      <c r="O2053" s="43"/>
      <c r="P2053" s="43"/>
      <c r="Q2053" s="43"/>
      <c r="R2053" s="43"/>
      <c r="S2053" s="43"/>
      <c r="T2053" s="79"/>
      <c r="AT2053" s="25" t="s">
        <v>2254</v>
      </c>
      <c r="AU2053" s="25" t="s">
        <v>82</v>
      </c>
    </row>
    <row r="2054" spans="2:65" s="1" customFormat="1" ht="16.5" customHeight="1">
      <c r="B2054" s="42"/>
      <c r="C2054" s="209" t="s">
        <v>4905</v>
      </c>
      <c r="D2054" s="209" t="s">
        <v>498</v>
      </c>
      <c r="E2054" s="210" t="s">
        <v>13714</v>
      </c>
      <c r="F2054" s="211" t="s">
        <v>13652</v>
      </c>
      <c r="G2054" s="212" t="s">
        <v>13632</v>
      </c>
      <c r="H2054" s="213">
        <v>1</v>
      </c>
      <c r="I2054" s="214"/>
      <c r="J2054" s="215">
        <f>ROUND(I2054*H2054,2)</f>
        <v>0</v>
      </c>
      <c r="K2054" s="211" t="s">
        <v>23</v>
      </c>
      <c r="L2054" s="62"/>
      <c r="M2054" s="216" t="s">
        <v>23</v>
      </c>
      <c r="N2054" s="217" t="s">
        <v>44</v>
      </c>
      <c r="O2054" s="43"/>
      <c r="P2054" s="218">
        <f>O2054*H2054</f>
        <v>0</v>
      </c>
      <c r="Q2054" s="218">
        <v>0</v>
      </c>
      <c r="R2054" s="218">
        <f>Q2054*H2054</f>
        <v>0</v>
      </c>
      <c r="S2054" s="218">
        <v>0</v>
      </c>
      <c r="T2054" s="219">
        <f>S2054*H2054</f>
        <v>0</v>
      </c>
      <c r="AR2054" s="25" t="s">
        <v>502</v>
      </c>
      <c r="AT2054" s="25" t="s">
        <v>498</v>
      </c>
      <c r="AU2054" s="25" t="s">
        <v>82</v>
      </c>
      <c r="AY2054" s="25" t="s">
        <v>492</v>
      </c>
      <c r="BE2054" s="220">
        <f>IF(N2054="základní",J2054,0)</f>
        <v>0</v>
      </c>
      <c r="BF2054" s="220">
        <f>IF(N2054="snížená",J2054,0)</f>
        <v>0</v>
      </c>
      <c r="BG2054" s="220">
        <f>IF(N2054="zákl. přenesená",J2054,0)</f>
        <v>0</v>
      </c>
      <c r="BH2054" s="220">
        <f>IF(N2054="sníž. přenesená",J2054,0)</f>
        <v>0</v>
      </c>
      <c r="BI2054" s="220">
        <f>IF(N2054="nulová",J2054,0)</f>
        <v>0</v>
      </c>
      <c r="BJ2054" s="25" t="s">
        <v>80</v>
      </c>
      <c r="BK2054" s="220">
        <f>ROUND(I2054*H2054,2)</f>
        <v>0</v>
      </c>
      <c r="BL2054" s="25" t="s">
        <v>502</v>
      </c>
      <c r="BM2054" s="25" t="s">
        <v>10301</v>
      </c>
    </row>
    <row r="2055" spans="2:65" s="1" customFormat="1">
      <c r="B2055" s="42"/>
      <c r="C2055" s="64"/>
      <c r="D2055" s="221" t="s">
        <v>506</v>
      </c>
      <c r="E2055" s="64"/>
      <c r="F2055" s="222" t="s">
        <v>13652</v>
      </c>
      <c r="G2055" s="64"/>
      <c r="H2055" s="64"/>
      <c r="I2055" s="177"/>
      <c r="J2055" s="64"/>
      <c r="K2055" s="64"/>
      <c r="L2055" s="62"/>
      <c r="M2055" s="223"/>
      <c r="N2055" s="43"/>
      <c r="O2055" s="43"/>
      <c r="P2055" s="43"/>
      <c r="Q2055" s="43"/>
      <c r="R2055" s="43"/>
      <c r="S2055" s="43"/>
      <c r="T2055" s="79"/>
      <c r="AT2055" s="25" t="s">
        <v>506</v>
      </c>
      <c r="AU2055" s="25" t="s">
        <v>82</v>
      </c>
    </row>
    <row r="2056" spans="2:65" s="1" customFormat="1" ht="24">
      <c r="B2056" s="42"/>
      <c r="C2056" s="64"/>
      <c r="D2056" s="221" t="s">
        <v>2254</v>
      </c>
      <c r="E2056" s="64"/>
      <c r="F2056" s="224" t="s">
        <v>13665</v>
      </c>
      <c r="G2056" s="64"/>
      <c r="H2056" s="64"/>
      <c r="I2056" s="177"/>
      <c r="J2056" s="64"/>
      <c r="K2056" s="64"/>
      <c r="L2056" s="62"/>
      <c r="M2056" s="223"/>
      <c r="N2056" s="43"/>
      <c r="O2056" s="43"/>
      <c r="P2056" s="43"/>
      <c r="Q2056" s="43"/>
      <c r="R2056" s="43"/>
      <c r="S2056" s="43"/>
      <c r="T2056" s="79"/>
      <c r="AT2056" s="25" t="s">
        <v>2254</v>
      </c>
      <c r="AU2056" s="25" t="s">
        <v>82</v>
      </c>
    </row>
    <row r="2057" spans="2:65" s="11" customFormat="1" ht="29.85" customHeight="1">
      <c r="B2057" s="192"/>
      <c r="C2057" s="193"/>
      <c r="D2057" s="206" t="s">
        <v>72</v>
      </c>
      <c r="E2057" s="207" t="s">
        <v>4957</v>
      </c>
      <c r="F2057" s="207" t="s">
        <v>13835</v>
      </c>
      <c r="G2057" s="193"/>
      <c r="H2057" s="193"/>
      <c r="I2057" s="196"/>
      <c r="J2057" s="208">
        <f>BK2057</f>
        <v>0</v>
      </c>
      <c r="K2057" s="193"/>
      <c r="L2057" s="198"/>
      <c r="M2057" s="199"/>
      <c r="N2057" s="200"/>
      <c r="O2057" s="200"/>
      <c r="P2057" s="201">
        <f>SUM(P2058:P2117)</f>
        <v>0</v>
      </c>
      <c r="Q2057" s="200"/>
      <c r="R2057" s="201">
        <f>SUM(R2058:R2117)</f>
        <v>0</v>
      </c>
      <c r="S2057" s="200"/>
      <c r="T2057" s="202">
        <f>SUM(T2058:T2117)</f>
        <v>0</v>
      </c>
      <c r="AR2057" s="203" t="s">
        <v>80</v>
      </c>
      <c r="AT2057" s="204" t="s">
        <v>72</v>
      </c>
      <c r="AU2057" s="204" t="s">
        <v>80</v>
      </c>
      <c r="AY2057" s="203" t="s">
        <v>492</v>
      </c>
      <c r="BK2057" s="205">
        <f>SUM(BK2058:BK2117)</f>
        <v>0</v>
      </c>
    </row>
    <row r="2058" spans="2:65" s="1" customFormat="1" ht="16.5" customHeight="1">
      <c r="B2058" s="42"/>
      <c r="C2058" s="209" t="s">
        <v>4909</v>
      </c>
      <c r="D2058" s="209" t="s">
        <v>498</v>
      </c>
      <c r="E2058" s="210" t="s">
        <v>13836</v>
      </c>
      <c r="F2058" s="211" t="s">
        <v>13837</v>
      </c>
      <c r="G2058" s="212" t="s">
        <v>2537</v>
      </c>
      <c r="H2058" s="213">
        <v>1</v>
      </c>
      <c r="I2058" s="214"/>
      <c r="J2058" s="215">
        <f>ROUND(I2058*H2058,2)</f>
        <v>0</v>
      </c>
      <c r="K2058" s="211" t="s">
        <v>23</v>
      </c>
      <c r="L2058" s="62"/>
      <c r="M2058" s="216" t="s">
        <v>23</v>
      </c>
      <c r="N2058" s="217" t="s">
        <v>44</v>
      </c>
      <c r="O2058" s="43"/>
      <c r="P2058" s="218">
        <f>O2058*H2058</f>
        <v>0</v>
      </c>
      <c r="Q2058" s="218">
        <v>0</v>
      </c>
      <c r="R2058" s="218">
        <f>Q2058*H2058</f>
        <v>0</v>
      </c>
      <c r="S2058" s="218">
        <v>0</v>
      </c>
      <c r="T2058" s="219">
        <f>S2058*H2058</f>
        <v>0</v>
      </c>
      <c r="AR2058" s="25" t="s">
        <v>502</v>
      </c>
      <c r="AT2058" s="25" t="s">
        <v>498</v>
      </c>
      <c r="AU2058" s="25" t="s">
        <v>82</v>
      </c>
      <c r="AY2058" s="25" t="s">
        <v>492</v>
      </c>
      <c r="BE2058" s="220">
        <f>IF(N2058="základní",J2058,0)</f>
        <v>0</v>
      </c>
      <c r="BF2058" s="220">
        <f>IF(N2058="snížená",J2058,0)</f>
        <v>0</v>
      </c>
      <c r="BG2058" s="220">
        <f>IF(N2058="zákl. přenesená",J2058,0)</f>
        <v>0</v>
      </c>
      <c r="BH2058" s="220">
        <f>IF(N2058="sníž. přenesená",J2058,0)</f>
        <v>0</v>
      </c>
      <c r="BI2058" s="220">
        <f>IF(N2058="nulová",J2058,0)</f>
        <v>0</v>
      </c>
      <c r="BJ2058" s="25" t="s">
        <v>80</v>
      </c>
      <c r="BK2058" s="220">
        <f>ROUND(I2058*H2058,2)</f>
        <v>0</v>
      </c>
      <c r="BL2058" s="25" t="s">
        <v>502</v>
      </c>
      <c r="BM2058" s="25" t="s">
        <v>10307</v>
      </c>
    </row>
    <row r="2059" spans="2:65" s="1" customFormat="1">
      <c r="B2059" s="42"/>
      <c r="C2059" s="64"/>
      <c r="D2059" s="221" t="s">
        <v>506</v>
      </c>
      <c r="E2059" s="64"/>
      <c r="F2059" s="222" t="s">
        <v>13837</v>
      </c>
      <c r="G2059" s="64"/>
      <c r="H2059" s="64"/>
      <c r="I2059" s="177"/>
      <c r="J2059" s="64"/>
      <c r="K2059" s="64"/>
      <c r="L2059" s="62"/>
      <c r="M2059" s="223"/>
      <c r="N2059" s="43"/>
      <c r="O2059" s="43"/>
      <c r="P2059" s="43"/>
      <c r="Q2059" s="43"/>
      <c r="R2059" s="43"/>
      <c r="S2059" s="43"/>
      <c r="T2059" s="79"/>
      <c r="AT2059" s="25" t="s">
        <v>506</v>
      </c>
      <c r="AU2059" s="25" t="s">
        <v>82</v>
      </c>
    </row>
    <row r="2060" spans="2:65" s="1" customFormat="1" ht="48">
      <c r="B2060" s="42"/>
      <c r="C2060" s="64"/>
      <c r="D2060" s="227" t="s">
        <v>2254</v>
      </c>
      <c r="E2060" s="64"/>
      <c r="F2060" s="273" t="s">
        <v>13838</v>
      </c>
      <c r="G2060" s="64"/>
      <c r="H2060" s="64"/>
      <c r="I2060" s="177"/>
      <c r="J2060" s="64"/>
      <c r="K2060" s="64"/>
      <c r="L2060" s="62"/>
      <c r="M2060" s="223"/>
      <c r="N2060" s="43"/>
      <c r="O2060" s="43"/>
      <c r="P2060" s="43"/>
      <c r="Q2060" s="43"/>
      <c r="R2060" s="43"/>
      <c r="S2060" s="43"/>
      <c r="T2060" s="79"/>
      <c r="AT2060" s="25" t="s">
        <v>2254</v>
      </c>
      <c r="AU2060" s="25" t="s">
        <v>82</v>
      </c>
    </row>
    <row r="2061" spans="2:65" s="1" customFormat="1" ht="16.5" customHeight="1">
      <c r="B2061" s="42"/>
      <c r="C2061" s="209" t="s">
        <v>4913</v>
      </c>
      <c r="D2061" s="209" t="s">
        <v>498</v>
      </c>
      <c r="E2061" s="210" t="s">
        <v>13627</v>
      </c>
      <c r="F2061" s="211" t="s">
        <v>13628</v>
      </c>
      <c r="G2061" s="212" t="s">
        <v>2537</v>
      </c>
      <c r="H2061" s="213">
        <v>1</v>
      </c>
      <c r="I2061" s="214"/>
      <c r="J2061" s="215">
        <f>ROUND(I2061*H2061,2)</f>
        <v>0</v>
      </c>
      <c r="K2061" s="211" t="s">
        <v>23</v>
      </c>
      <c r="L2061" s="62"/>
      <c r="M2061" s="216" t="s">
        <v>23</v>
      </c>
      <c r="N2061" s="217" t="s">
        <v>44</v>
      </c>
      <c r="O2061" s="43"/>
      <c r="P2061" s="218">
        <f>O2061*H2061</f>
        <v>0</v>
      </c>
      <c r="Q2061" s="218">
        <v>0</v>
      </c>
      <c r="R2061" s="218">
        <f>Q2061*H2061</f>
        <v>0</v>
      </c>
      <c r="S2061" s="218">
        <v>0</v>
      </c>
      <c r="T2061" s="219">
        <f>S2061*H2061</f>
        <v>0</v>
      </c>
      <c r="AR2061" s="25" t="s">
        <v>502</v>
      </c>
      <c r="AT2061" s="25" t="s">
        <v>498</v>
      </c>
      <c r="AU2061" s="25" t="s">
        <v>82</v>
      </c>
      <c r="AY2061" s="25" t="s">
        <v>492</v>
      </c>
      <c r="BE2061" s="220">
        <f>IF(N2061="základní",J2061,0)</f>
        <v>0</v>
      </c>
      <c r="BF2061" s="220">
        <f>IF(N2061="snížená",J2061,0)</f>
        <v>0</v>
      </c>
      <c r="BG2061" s="220">
        <f>IF(N2061="zákl. přenesená",J2061,0)</f>
        <v>0</v>
      </c>
      <c r="BH2061" s="220">
        <f>IF(N2061="sníž. přenesená",J2061,0)</f>
        <v>0</v>
      </c>
      <c r="BI2061" s="220">
        <f>IF(N2061="nulová",J2061,0)</f>
        <v>0</v>
      </c>
      <c r="BJ2061" s="25" t="s">
        <v>80</v>
      </c>
      <c r="BK2061" s="220">
        <f>ROUND(I2061*H2061,2)</f>
        <v>0</v>
      </c>
      <c r="BL2061" s="25" t="s">
        <v>502</v>
      </c>
      <c r="BM2061" s="25" t="s">
        <v>10308</v>
      </c>
    </row>
    <row r="2062" spans="2:65" s="1" customFormat="1">
      <c r="B2062" s="42"/>
      <c r="C2062" s="64"/>
      <c r="D2062" s="221" t="s">
        <v>506</v>
      </c>
      <c r="E2062" s="64"/>
      <c r="F2062" s="222" t="s">
        <v>13628</v>
      </c>
      <c r="G2062" s="64"/>
      <c r="H2062" s="64"/>
      <c r="I2062" s="177"/>
      <c r="J2062" s="64"/>
      <c r="K2062" s="64"/>
      <c r="L2062" s="62"/>
      <c r="M2062" s="223"/>
      <c r="N2062" s="43"/>
      <c r="O2062" s="43"/>
      <c r="P2062" s="43"/>
      <c r="Q2062" s="43"/>
      <c r="R2062" s="43"/>
      <c r="S2062" s="43"/>
      <c r="T2062" s="79"/>
      <c r="AT2062" s="25" t="s">
        <v>506</v>
      </c>
      <c r="AU2062" s="25" t="s">
        <v>82</v>
      </c>
    </row>
    <row r="2063" spans="2:65" s="1" customFormat="1" ht="60">
      <c r="B2063" s="42"/>
      <c r="C2063" s="64"/>
      <c r="D2063" s="227" t="s">
        <v>2254</v>
      </c>
      <c r="E2063" s="64"/>
      <c r="F2063" s="273" t="s">
        <v>13629</v>
      </c>
      <c r="G2063" s="64"/>
      <c r="H2063" s="64"/>
      <c r="I2063" s="177"/>
      <c r="J2063" s="64"/>
      <c r="K2063" s="64"/>
      <c r="L2063" s="62"/>
      <c r="M2063" s="223"/>
      <c r="N2063" s="43"/>
      <c r="O2063" s="43"/>
      <c r="P2063" s="43"/>
      <c r="Q2063" s="43"/>
      <c r="R2063" s="43"/>
      <c r="S2063" s="43"/>
      <c r="T2063" s="79"/>
      <c r="AT2063" s="25" t="s">
        <v>2254</v>
      </c>
      <c r="AU2063" s="25" t="s">
        <v>82</v>
      </c>
    </row>
    <row r="2064" spans="2:65" s="1" customFormat="1" ht="16.5" customHeight="1">
      <c r="B2064" s="42"/>
      <c r="C2064" s="209" t="s">
        <v>4917</v>
      </c>
      <c r="D2064" s="209" t="s">
        <v>498</v>
      </c>
      <c r="E2064" s="210" t="s">
        <v>13630</v>
      </c>
      <c r="F2064" s="211" t="s">
        <v>13631</v>
      </c>
      <c r="G2064" s="212" t="s">
        <v>13632</v>
      </c>
      <c r="H2064" s="213">
        <v>1</v>
      </c>
      <c r="I2064" s="214"/>
      <c r="J2064" s="215">
        <f>ROUND(I2064*H2064,2)</f>
        <v>0</v>
      </c>
      <c r="K2064" s="211" t="s">
        <v>23</v>
      </c>
      <c r="L2064" s="62"/>
      <c r="M2064" s="216" t="s">
        <v>23</v>
      </c>
      <c r="N2064" s="217" t="s">
        <v>44</v>
      </c>
      <c r="O2064" s="43"/>
      <c r="P2064" s="218">
        <f>O2064*H2064</f>
        <v>0</v>
      </c>
      <c r="Q2064" s="218">
        <v>0</v>
      </c>
      <c r="R2064" s="218">
        <f>Q2064*H2064</f>
        <v>0</v>
      </c>
      <c r="S2064" s="218">
        <v>0</v>
      </c>
      <c r="T2064" s="219">
        <f>S2064*H2064</f>
        <v>0</v>
      </c>
      <c r="AR2064" s="25" t="s">
        <v>502</v>
      </c>
      <c r="AT2064" s="25" t="s">
        <v>498</v>
      </c>
      <c r="AU2064" s="25" t="s">
        <v>82</v>
      </c>
      <c r="AY2064" s="25" t="s">
        <v>492</v>
      </c>
      <c r="BE2064" s="220">
        <f>IF(N2064="základní",J2064,0)</f>
        <v>0</v>
      </c>
      <c r="BF2064" s="220">
        <f>IF(N2064="snížená",J2064,0)</f>
        <v>0</v>
      </c>
      <c r="BG2064" s="220">
        <f>IF(N2064="zákl. přenesená",J2064,0)</f>
        <v>0</v>
      </c>
      <c r="BH2064" s="220">
        <f>IF(N2064="sníž. přenesená",J2064,0)</f>
        <v>0</v>
      </c>
      <c r="BI2064" s="220">
        <f>IF(N2064="nulová",J2064,0)</f>
        <v>0</v>
      </c>
      <c r="BJ2064" s="25" t="s">
        <v>80</v>
      </c>
      <c r="BK2064" s="220">
        <f>ROUND(I2064*H2064,2)</f>
        <v>0</v>
      </c>
      <c r="BL2064" s="25" t="s">
        <v>502</v>
      </c>
      <c r="BM2064" s="25" t="s">
        <v>10311</v>
      </c>
    </row>
    <row r="2065" spans="2:65" s="1" customFormat="1">
      <c r="B2065" s="42"/>
      <c r="C2065" s="64"/>
      <c r="D2065" s="221" t="s">
        <v>506</v>
      </c>
      <c r="E2065" s="64"/>
      <c r="F2065" s="222" t="s">
        <v>13631</v>
      </c>
      <c r="G2065" s="64"/>
      <c r="H2065" s="64"/>
      <c r="I2065" s="177"/>
      <c r="J2065" s="64"/>
      <c r="K2065" s="64"/>
      <c r="L2065" s="62"/>
      <c r="M2065" s="223"/>
      <c r="N2065" s="43"/>
      <c r="O2065" s="43"/>
      <c r="P2065" s="43"/>
      <c r="Q2065" s="43"/>
      <c r="R2065" s="43"/>
      <c r="S2065" s="43"/>
      <c r="T2065" s="79"/>
      <c r="AT2065" s="25" t="s">
        <v>506</v>
      </c>
      <c r="AU2065" s="25" t="s">
        <v>82</v>
      </c>
    </row>
    <row r="2066" spans="2:65" s="1" customFormat="1" ht="36">
      <c r="B2066" s="42"/>
      <c r="C2066" s="64"/>
      <c r="D2066" s="227" t="s">
        <v>2254</v>
      </c>
      <c r="E2066" s="64"/>
      <c r="F2066" s="273" t="s">
        <v>13633</v>
      </c>
      <c r="G2066" s="64"/>
      <c r="H2066" s="64"/>
      <c r="I2066" s="177"/>
      <c r="J2066" s="64"/>
      <c r="K2066" s="64"/>
      <c r="L2066" s="62"/>
      <c r="M2066" s="223"/>
      <c r="N2066" s="43"/>
      <c r="O2066" s="43"/>
      <c r="P2066" s="43"/>
      <c r="Q2066" s="43"/>
      <c r="R2066" s="43"/>
      <c r="S2066" s="43"/>
      <c r="T2066" s="79"/>
      <c r="AT2066" s="25" t="s">
        <v>2254</v>
      </c>
      <c r="AU2066" s="25" t="s">
        <v>82</v>
      </c>
    </row>
    <row r="2067" spans="2:65" s="1" customFormat="1" ht="16.5" customHeight="1">
      <c r="B2067" s="42"/>
      <c r="C2067" s="209" t="s">
        <v>4921</v>
      </c>
      <c r="D2067" s="209" t="s">
        <v>498</v>
      </c>
      <c r="E2067" s="210" t="s">
        <v>13732</v>
      </c>
      <c r="F2067" s="211" t="s">
        <v>13733</v>
      </c>
      <c r="G2067" s="212" t="s">
        <v>2537</v>
      </c>
      <c r="H2067" s="213">
        <v>1</v>
      </c>
      <c r="I2067" s="214"/>
      <c r="J2067" s="215">
        <f>ROUND(I2067*H2067,2)</f>
        <v>0</v>
      </c>
      <c r="K2067" s="211" t="s">
        <v>23</v>
      </c>
      <c r="L2067" s="62"/>
      <c r="M2067" s="216" t="s">
        <v>23</v>
      </c>
      <c r="N2067" s="217" t="s">
        <v>44</v>
      </c>
      <c r="O2067" s="43"/>
      <c r="P2067" s="218">
        <f>O2067*H2067</f>
        <v>0</v>
      </c>
      <c r="Q2067" s="218">
        <v>0</v>
      </c>
      <c r="R2067" s="218">
        <f>Q2067*H2067</f>
        <v>0</v>
      </c>
      <c r="S2067" s="218">
        <v>0</v>
      </c>
      <c r="T2067" s="219">
        <f>S2067*H2067</f>
        <v>0</v>
      </c>
      <c r="AR2067" s="25" t="s">
        <v>502</v>
      </c>
      <c r="AT2067" s="25" t="s">
        <v>498</v>
      </c>
      <c r="AU2067" s="25" t="s">
        <v>82</v>
      </c>
      <c r="AY2067" s="25" t="s">
        <v>492</v>
      </c>
      <c r="BE2067" s="220">
        <f>IF(N2067="základní",J2067,0)</f>
        <v>0</v>
      </c>
      <c r="BF2067" s="220">
        <f>IF(N2067="snížená",J2067,0)</f>
        <v>0</v>
      </c>
      <c r="BG2067" s="220">
        <f>IF(N2067="zákl. přenesená",J2067,0)</f>
        <v>0</v>
      </c>
      <c r="BH2067" s="220">
        <f>IF(N2067="sníž. přenesená",J2067,0)</f>
        <v>0</v>
      </c>
      <c r="BI2067" s="220">
        <f>IF(N2067="nulová",J2067,0)</f>
        <v>0</v>
      </c>
      <c r="BJ2067" s="25" t="s">
        <v>80</v>
      </c>
      <c r="BK2067" s="220">
        <f>ROUND(I2067*H2067,2)</f>
        <v>0</v>
      </c>
      <c r="BL2067" s="25" t="s">
        <v>502</v>
      </c>
      <c r="BM2067" s="25" t="s">
        <v>10312</v>
      </c>
    </row>
    <row r="2068" spans="2:65" s="1" customFormat="1">
      <c r="B2068" s="42"/>
      <c r="C2068" s="64"/>
      <c r="D2068" s="221" t="s">
        <v>506</v>
      </c>
      <c r="E2068" s="64"/>
      <c r="F2068" s="222" t="s">
        <v>13733</v>
      </c>
      <c r="G2068" s="64"/>
      <c r="H2068" s="64"/>
      <c r="I2068" s="177"/>
      <c r="J2068" s="64"/>
      <c r="K2068" s="64"/>
      <c r="L2068" s="62"/>
      <c r="M2068" s="223"/>
      <c r="N2068" s="43"/>
      <c r="O2068" s="43"/>
      <c r="P2068" s="43"/>
      <c r="Q2068" s="43"/>
      <c r="R2068" s="43"/>
      <c r="S2068" s="43"/>
      <c r="T2068" s="79"/>
      <c r="AT2068" s="25" t="s">
        <v>506</v>
      </c>
      <c r="AU2068" s="25" t="s">
        <v>82</v>
      </c>
    </row>
    <row r="2069" spans="2:65" s="1" customFormat="1" ht="36">
      <c r="B2069" s="42"/>
      <c r="C2069" s="64"/>
      <c r="D2069" s="227" t="s">
        <v>2254</v>
      </c>
      <c r="E2069" s="64"/>
      <c r="F2069" s="273" t="s">
        <v>13734</v>
      </c>
      <c r="G2069" s="64"/>
      <c r="H2069" s="64"/>
      <c r="I2069" s="177"/>
      <c r="J2069" s="64"/>
      <c r="K2069" s="64"/>
      <c r="L2069" s="62"/>
      <c r="M2069" s="223"/>
      <c r="N2069" s="43"/>
      <c r="O2069" s="43"/>
      <c r="P2069" s="43"/>
      <c r="Q2069" s="43"/>
      <c r="R2069" s="43"/>
      <c r="S2069" s="43"/>
      <c r="T2069" s="79"/>
      <c r="AT2069" s="25" t="s">
        <v>2254</v>
      </c>
      <c r="AU2069" s="25" t="s">
        <v>82</v>
      </c>
    </row>
    <row r="2070" spans="2:65" s="1" customFormat="1" ht="16.5" customHeight="1">
      <c r="B2070" s="42"/>
      <c r="C2070" s="209" t="s">
        <v>4925</v>
      </c>
      <c r="D2070" s="209" t="s">
        <v>498</v>
      </c>
      <c r="E2070" s="210" t="s">
        <v>13634</v>
      </c>
      <c r="F2070" s="211" t="s">
        <v>13635</v>
      </c>
      <c r="G2070" s="212" t="s">
        <v>2537</v>
      </c>
      <c r="H2070" s="213">
        <v>1</v>
      </c>
      <c r="I2070" s="214"/>
      <c r="J2070" s="215">
        <f>ROUND(I2070*H2070,2)</f>
        <v>0</v>
      </c>
      <c r="K2070" s="211" t="s">
        <v>23</v>
      </c>
      <c r="L2070" s="62"/>
      <c r="M2070" s="216" t="s">
        <v>23</v>
      </c>
      <c r="N2070" s="217" t="s">
        <v>44</v>
      </c>
      <c r="O2070" s="43"/>
      <c r="P2070" s="218">
        <f>O2070*H2070</f>
        <v>0</v>
      </c>
      <c r="Q2070" s="218">
        <v>0</v>
      </c>
      <c r="R2070" s="218">
        <f>Q2070*H2070</f>
        <v>0</v>
      </c>
      <c r="S2070" s="218">
        <v>0</v>
      </c>
      <c r="T2070" s="219">
        <f>S2070*H2070</f>
        <v>0</v>
      </c>
      <c r="AR2070" s="25" t="s">
        <v>502</v>
      </c>
      <c r="AT2070" s="25" t="s">
        <v>498</v>
      </c>
      <c r="AU2070" s="25" t="s">
        <v>82</v>
      </c>
      <c r="AY2070" s="25" t="s">
        <v>492</v>
      </c>
      <c r="BE2070" s="220">
        <f>IF(N2070="základní",J2070,0)</f>
        <v>0</v>
      </c>
      <c r="BF2070" s="220">
        <f>IF(N2070="snížená",J2070,0)</f>
        <v>0</v>
      </c>
      <c r="BG2070" s="220">
        <f>IF(N2070="zákl. přenesená",J2070,0)</f>
        <v>0</v>
      </c>
      <c r="BH2070" s="220">
        <f>IF(N2070="sníž. přenesená",J2070,0)</f>
        <v>0</v>
      </c>
      <c r="BI2070" s="220">
        <f>IF(N2070="nulová",J2070,0)</f>
        <v>0</v>
      </c>
      <c r="BJ2070" s="25" t="s">
        <v>80</v>
      </c>
      <c r="BK2070" s="220">
        <f>ROUND(I2070*H2070,2)</f>
        <v>0</v>
      </c>
      <c r="BL2070" s="25" t="s">
        <v>502</v>
      </c>
      <c r="BM2070" s="25" t="s">
        <v>10314</v>
      </c>
    </row>
    <row r="2071" spans="2:65" s="1" customFormat="1">
      <c r="B2071" s="42"/>
      <c r="C2071" s="64"/>
      <c r="D2071" s="221" t="s">
        <v>506</v>
      </c>
      <c r="E2071" s="64"/>
      <c r="F2071" s="222" t="s">
        <v>13635</v>
      </c>
      <c r="G2071" s="64"/>
      <c r="H2071" s="64"/>
      <c r="I2071" s="177"/>
      <c r="J2071" s="64"/>
      <c r="K2071" s="64"/>
      <c r="L2071" s="62"/>
      <c r="M2071" s="223"/>
      <c r="N2071" s="43"/>
      <c r="O2071" s="43"/>
      <c r="P2071" s="43"/>
      <c r="Q2071" s="43"/>
      <c r="R2071" s="43"/>
      <c r="S2071" s="43"/>
      <c r="T2071" s="79"/>
      <c r="AT2071" s="25" t="s">
        <v>506</v>
      </c>
      <c r="AU2071" s="25" t="s">
        <v>82</v>
      </c>
    </row>
    <row r="2072" spans="2:65" s="1" customFormat="1" ht="60">
      <c r="B2072" s="42"/>
      <c r="C2072" s="64"/>
      <c r="D2072" s="227" t="s">
        <v>2254</v>
      </c>
      <c r="E2072" s="64"/>
      <c r="F2072" s="273" t="s">
        <v>13636</v>
      </c>
      <c r="G2072" s="64"/>
      <c r="H2072" s="64"/>
      <c r="I2072" s="177"/>
      <c r="J2072" s="64"/>
      <c r="K2072" s="64"/>
      <c r="L2072" s="62"/>
      <c r="M2072" s="223"/>
      <c r="N2072" s="43"/>
      <c r="O2072" s="43"/>
      <c r="P2072" s="43"/>
      <c r="Q2072" s="43"/>
      <c r="R2072" s="43"/>
      <c r="S2072" s="43"/>
      <c r="T2072" s="79"/>
      <c r="AT2072" s="25" t="s">
        <v>2254</v>
      </c>
      <c r="AU2072" s="25" t="s">
        <v>82</v>
      </c>
    </row>
    <row r="2073" spans="2:65" s="1" customFormat="1" ht="16.5" customHeight="1">
      <c r="B2073" s="42"/>
      <c r="C2073" s="209" t="s">
        <v>4932</v>
      </c>
      <c r="D2073" s="209" t="s">
        <v>498</v>
      </c>
      <c r="E2073" s="210" t="s">
        <v>13637</v>
      </c>
      <c r="F2073" s="211" t="s">
        <v>13638</v>
      </c>
      <c r="G2073" s="212" t="s">
        <v>2537</v>
      </c>
      <c r="H2073" s="213">
        <v>2</v>
      </c>
      <c r="I2073" s="214"/>
      <c r="J2073" s="215">
        <f>ROUND(I2073*H2073,2)</f>
        <v>0</v>
      </c>
      <c r="K2073" s="211" t="s">
        <v>23</v>
      </c>
      <c r="L2073" s="62"/>
      <c r="M2073" s="216" t="s">
        <v>23</v>
      </c>
      <c r="N2073" s="217" t="s">
        <v>44</v>
      </c>
      <c r="O2073" s="43"/>
      <c r="P2073" s="218">
        <f>O2073*H2073</f>
        <v>0</v>
      </c>
      <c r="Q2073" s="218">
        <v>0</v>
      </c>
      <c r="R2073" s="218">
        <f>Q2073*H2073</f>
        <v>0</v>
      </c>
      <c r="S2073" s="218">
        <v>0</v>
      </c>
      <c r="T2073" s="219">
        <f>S2073*H2073</f>
        <v>0</v>
      </c>
      <c r="AR2073" s="25" t="s">
        <v>502</v>
      </c>
      <c r="AT2073" s="25" t="s">
        <v>498</v>
      </c>
      <c r="AU2073" s="25" t="s">
        <v>82</v>
      </c>
      <c r="AY2073" s="25" t="s">
        <v>492</v>
      </c>
      <c r="BE2073" s="220">
        <f>IF(N2073="základní",J2073,0)</f>
        <v>0</v>
      </c>
      <c r="BF2073" s="220">
        <f>IF(N2073="snížená",J2073,0)</f>
        <v>0</v>
      </c>
      <c r="BG2073" s="220">
        <f>IF(N2073="zákl. přenesená",J2073,0)</f>
        <v>0</v>
      </c>
      <c r="BH2073" s="220">
        <f>IF(N2073="sníž. přenesená",J2073,0)</f>
        <v>0</v>
      </c>
      <c r="BI2073" s="220">
        <f>IF(N2073="nulová",J2073,0)</f>
        <v>0</v>
      </c>
      <c r="BJ2073" s="25" t="s">
        <v>80</v>
      </c>
      <c r="BK2073" s="220">
        <f>ROUND(I2073*H2073,2)</f>
        <v>0</v>
      </c>
      <c r="BL2073" s="25" t="s">
        <v>502</v>
      </c>
      <c r="BM2073" s="25" t="s">
        <v>10317</v>
      </c>
    </row>
    <row r="2074" spans="2:65" s="1" customFormat="1">
      <c r="B2074" s="42"/>
      <c r="C2074" s="64"/>
      <c r="D2074" s="221" t="s">
        <v>506</v>
      </c>
      <c r="E2074" s="64"/>
      <c r="F2074" s="222" t="s">
        <v>13638</v>
      </c>
      <c r="G2074" s="64"/>
      <c r="H2074" s="64"/>
      <c r="I2074" s="177"/>
      <c r="J2074" s="64"/>
      <c r="K2074" s="64"/>
      <c r="L2074" s="62"/>
      <c r="M2074" s="223"/>
      <c r="N2074" s="43"/>
      <c r="O2074" s="43"/>
      <c r="P2074" s="43"/>
      <c r="Q2074" s="43"/>
      <c r="R2074" s="43"/>
      <c r="S2074" s="43"/>
      <c r="T2074" s="79"/>
      <c r="AT2074" s="25" t="s">
        <v>506</v>
      </c>
      <c r="AU2074" s="25" t="s">
        <v>82</v>
      </c>
    </row>
    <row r="2075" spans="2:65" s="1" customFormat="1" ht="24">
      <c r="B2075" s="42"/>
      <c r="C2075" s="64"/>
      <c r="D2075" s="227" t="s">
        <v>2254</v>
      </c>
      <c r="E2075" s="64"/>
      <c r="F2075" s="273" t="s">
        <v>13639</v>
      </c>
      <c r="G2075" s="64"/>
      <c r="H2075" s="64"/>
      <c r="I2075" s="177"/>
      <c r="J2075" s="64"/>
      <c r="K2075" s="64"/>
      <c r="L2075" s="62"/>
      <c r="M2075" s="223"/>
      <c r="N2075" s="43"/>
      <c r="O2075" s="43"/>
      <c r="P2075" s="43"/>
      <c r="Q2075" s="43"/>
      <c r="R2075" s="43"/>
      <c r="S2075" s="43"/>
      <c r="T2075" s="79"/>
      <c r="AT2075" s="25" t="s">
        <v>2254</v>
      </c>
      <c r="AU2075" s="25" t="s">
        <v>82</v>
      </c>
    </row>
    <row r="2076" spans="2:65" s="1" customFormat="1" ht="16.5" customHeight="1">
      <c r="B2076" s="42"/>
      <c r="C2076" s="209" t="s">
        <v>4936</v>
      </c>
      <c r="D2076" s="209" t="s">
        <v>498</v>
      </c>
      <c r="E2076" s="210" t="s">
        <v>13640</v>
      </c>
      <c r="F2076" s="211" t="s">
        <v>13641</v>
      </c>
      <c r="G2076" s="212" t="s">
        <v>2537</v>
      </c>
      <c r="H2076" s="213">
        <v>3</v>
      </c>
      <c r="I2076" s="214"/>
      <c r="J2076" s="215">
        <f>ROUND(I2076*H2076,2)</f>
        <v>0</v>
      </c>
      <c r="K2076" s="211" t="s">
        <v>23</v>
      </c>
      <c r="L2076" s="62"/>
      <c r="M2076" s="216" t="s">
        <v>23</v>
      </c>
      <c r="N2076" s="217" t="s">
        <v>44</v>
      </c>
      <c r="O2076" s="43"/>
      <c r="P2076" s="218">
        <f>O2076*H2076</f>
        <v>0</v>
      </c>
      <c r="Q2076" s="218">
        <v>0</v>
      </c>
      <c r="R2076" s="218">
        <f>Q2076*H2076</f>
        <v>0</v>
      </c>
      <c r="S2076" s="218">
        <v>0</v>
      </c>
      <c r="T2076" s="219">
        <f>S2076*H2076</f>
        <v>0</v>
      </c>
      <c r="AR2076" s="25" t="s">
        <v>502</v>
      </c>
      <c r="AT2076" s="25" t="s">
        <v>498</v>
      </c>
      <c r="AU2076" s="25" t="s">
        <v>82</v>
      </c>
      <c r="AY2076" s="25" t="s">
        <v>492</v>
      </c>
      <c r="BE2076" s="220">
        <f>IF(N2076="základní",J2076,0)</f>
        <v>0</v>
      </c>
      <c r="BF2076" s="220">
        <f>IF(N2076="snížená",J2076,0)</f>
        <v>0</v>
      </c>
      <c r="BG2076" s="220">
        <f>IF(N2076="zákl. přenesená",J2076,0)</f>
        <v>0</v>
      </c>
      <c r="BH2076" s="220">
        <f>IF(N2076="sníž. přenesená",J2076,0)</f>
        <v>0</v>
      </c>
      <c r="BI2076" s="220">
        <f>IF(N2076="nulová",J2076,0)</f>
        <v>0</v>
      </c>
      <c r="BJ2076" s="25" t="s">
        <v>80</v>
      </c>
      <c r="BK2076" s="220">
        <f>ROUND(I2076*H2076,2)</f>
        <v>0</v>
      </c>
      <c r="BL2076" s="25" t="s">
        <v>502</v>
      </c>
      <c r="BM2076" s="25" t="s">
        <v>10318</v>
      </c>
    </row>
    <row r="2077" spans="2:65" s="1" customFormat="1">
      <c r="B2077" s="42"/>
      <c r="C2077" s="64"/>
      <c r="D2077" s="221" t="s">
        <v>506</v>
      </c>
      <c r="E2077" s="64"/>
      <c r="F2077" s="222" t="s">
        <v>13641</v>
      </c>
      <c r="G2077" s="64"/>
      <c r="H2077" s="64"/>
      <c r="I2077" s="177"/>
      <c r="J2077" s="64"/>
      <c r="K2077" s="64"/>
      <c r="L2077" s="62"/>
      <c r="M2077" s="223"/>
      <c r="N2077" s="43"/>
      <c r="O2077" s="43"/>
      <c r="P2077" s="43"/>
      <c r="Q2077" s="43"/>
      <c r="R2077" s="43"/>
      <c r="S2077" s="43"/>
      <c r="T2077" s="79"/>
      <c r="AT2077" s="25" t="s">
        <v>506</v>
      </c>
      <c r="AU2077" s="25" t="s">
        <v>82</v>
      </c>
    </row>
    <row r="2078" spans="2:65" s="1" customFormat="1" ht="24">
      <c r="B2078" s="42"/>
      <c r="C2078" s="64"/>
      <c r="D2078" s="227" t="s">
        <v>2254</v>
      </c>
      <c r="E2078" s="64"/>
      <c r="F2078" s="273" t="s">
        <v>13639</v>
      </c>
      <c r="G2078" s="64"/>
      <c r="H2078" s="64"/>
      <c r="I2078" s="177"/>
      <c r="J2078" s="64"/>
      <c r="K2078" s="64"/>
      <c r="L2078" s="62"/>
      <c r="M2078" s="223"/>
      <c r="N2078" s="43"/>
      <c r="O2078" s="43"/>
      <c r="P2078" s="43"/>
      <c r="Q2078" s="43"/>
      <c r="R2078" s="43"/>
      <c r="S2078" s="43"/>
      <c r="T2078" s="79"/>
      <c r="AT2078" s="25" t="s">
        <v>2254</v>
      </c>
      <c r="AU2078" s="25" t="s">
        <v>82</v>
      </c>
    </row>
    <row r="2079" spans="2:65" s="1" customFormat="1" ht="16.5" customHeight="1">
      <c r="B2079" s="42"/>
      <c r="C2079" s="209" t="s">
        <v>4940</v>
      </c>
      <c r="D2079" s="209" t="s">
        <v>498</v>
      </c>
      <c r="E2079" s="210" t="s">
        <v>13642</v>
      </c>
      <c r="F2079" s="211" t="s">
        <v>13643</v>
      </c>
      <c r="G2079" s="212" t="s">
        <v>2537</v>
      </c>
      <c r="H2079" s="213">
        <v>1</v>
      </c>
      <c r="I2079" s="214"/>
      <c r="J2079" s="215">
        <f>ROUND(I2079*H2079,2)</f>
        <v>0</v>
      </c>
      <c r="K2079" s="211" t="s">
        <v>23</v>
      </c>
      <c r="L2079" s="62"/>
      <c r="M2079" s="216" t="s">
        <v>23</v>
      </c>
      <c r="N2079" s="217" t="s">
        <v>44</v>
      </c>
      <c r="O2079" s="43"/>
      <c r="P2079" s="218">
        <f>O2079*H2079</f>
        <v>0</v>
      </c>
      <c r="Q2079" s="218">
        <v>0</v>
      </c>
      <c r="R2079" s="218">
        <f>Q2079*H2079</f>
        <v>0</v>
      </c>
      <c r="S2079" s="218">
        <v>0</v>
      </c>
      <c r="T2079" s="219">
        <f>S2079*H2079</f>
        <v>0</v>
      </c>
      <c r="AR2079" s="25" t="s">
        <v>502</v>
      </c>
      <c r="AT2079" s="25" t="s">
        <v>498</v>
      </c>
      <c r="AU2079" s="25" t="s">
        <v>82</v>
      </c>
      <c r="AY2079" s="25" t="s">
        <v>492</v>
      </c>
      <c r="BE2079" s="220">
        <f>IF(N2079="základní",J2079,0)</f>
        <v>0</v>
      </c>
      <c r="BF2079" s="220">
        <f>IF(N2079="snížená",J2079,0)</f>
        <v>0</v>
      </c>
      <c r="BG2079" s="220">
        <f>IF(N2079="zákl. přenesená",J2079,0)</f>
        <v>0</v>
      </c>
      <c r="BH2079" s="220">
        <f>IF(N2079="sníž. přenesená",J2079,0)</f>
        <v>0</v>
      </c>
      <c r="BI2079" s="220">
        <f>IF(N2079="nulová",J2079,0)</f>
        <v>0</v>
      </c>
      <c r="BJ2079" s="25" t="s">
        <v>80</v>
      </c>
      <c r="BK2079" s="220">
        <f>ROUND(I2079*H2079,2)</f>
        <v>0</v>
      </c>
      <c r="BL2079" s="25" t="s">
        <v>502</v>
      </c>
      <c r="BM2079" s="25" t="s">
        <v>10319</v>
      </c>
    </row>
    <row r="2080" spans="2:65" s="1" customFormat="1">
      <c r="B2080" s="42"/>
      <c r="C2080" s="64"/>
      <c r="D2080" s="221" t="s">
        <v>506</v>
      </c>
      <c r="E2080" s="64"/>
      <c r="F2080" s="222" t="s">
        <v>13643</v>
      </c>
      <c r="G2080" s="64"/>
      <c r="H2080" s="64"/>
      <c r="I2080" s="177"/>
      <c r="J2080" s="64"/>
      <c r="K2080" s="64"/>
      <c r="L2080" s="62"/>
      <c r="M2080" s="223"/>
      <c r="N2080" s="43"/>
      <c r="O2080" s="43"/>
      <c r="P2080" s="43"/>
      <c r="Q2080" s="43"/>
      <c r="R2080" s="43"/>
      <c r="S2080" s="43"/>
      <c r="T2080" s="79"/>
      <c r="AT2080" s="25" t="s">
        <v>506</v>
      </c>
      <c r="AU2080" s="25" t="s">
        <v>82</v>
      </c>
    </row>
    <row r="2081" spans="2:65" s="1" customFormat="1" ht="24">
      <c r="B2081" s="42"/>
      <c r="C2081" s="64"/>
      <c r="D2081" s="227" t="s">
        <v>2254</v>
      </c>
      <c r="E2081" s="64"/>
      <c r="F2081" s="273" t="s">
        <v>13670</v>
      </c>
      <c r="G2081" s="64"/>
      <c r="H2081" s="64"/>
      <c r="I2081" s="177"/>
      <c r="J2081" s="64"/>
      <c r="K2081" s="64"/>
      <c r="L2081" s="62"/>
      <c r="M2081" s="223"/>
      <c r="N2081" s="43"/>
      <c r="O2081" s="43"/>
      <c r="P2081" s="43"/>
      <c r="Q2081" s="43"/>
      <c r="R2081" s="43"/>
      <c r="S2081" s="43"/>
      <c r="T2081" s="79"/>
      <c r="AT2081" s="25" t="s">
        <v>2254</v>
      </c>
      <c r="AU2081" s="25" t="s">
        <v>82</v>
      </c>
    </row>
    <row r="2082" spans="2:65" s="1" customFormat="1" ht="16.5" customHeight="1">
      <c r="B2082" s="42"/>
      <c r="C2082" s="209" t="s">
        <v>4944</v>
      </c>
      <c r="D2082" s="209" t="s">
        <v>498</v>
      </c>
      <c r="E2082" s="210" t="s">
        <v>13761</v>
      </c>
      <c r="F2082" s="211" t="s">
        <v>13762</v>
      </c>
      <c r="G2082" s="212" t="s">
        <v>832</v>
      </c>
      <c r="H2082" s="213">
        <v>220</v>
      </c>
      <c r="I2082" s="214"/>
      <c r="J2082" s="215">
        <f>ROUND(I2082*H2082,2)</f>
        <v>0</v>
      </c>
      <c r="K2082" s="211" t="s">
        <v>23</v>
      </c>
      <c r="L2082" s="62"/>
      <c r="M2082" s="216" t="s">
        <v>23</v>
      </c>
      <c r="N2082" s="217" t="s">
        <v>44</v>
      </c>
      <c r="O2082" s="43"/>
      <c r="P2082" s="218">
        <f>O2082*H2082</f>
        <v>0</v>
      </c>
      <c r="Q2082" s="218">
        <v>0</v>
      </c>
      <c r="R2082" s="218">
        <f>Q2082*H2082</f>
        <v>0</v>
      </c>
      <c r="S2082" s="218">
        <v>0</v>
      </c>
      <c r="T2082" s="219">
        <f>S2082*H2082</f>
        <v>0</v>
      </c>
      <c r="AR2082" s="25" t="s">
        <v>502</v>
      </c>
      <c r="AT2082" s="25" t="s">
        <v>498</v>
      </c>
      <c r="AU2082" s="25" t="s">
        <v>82</v>
      </c>
      <c r="AY2082" s="25" t="s">
        <v>492</v>
      </c>
      <c r="BE2082" s="220">
        <f>IF(N2082="základní",J2082,0)</f>
        <v>0</v>
      </c>
      <c r="BF2082" s="220">
        <f>IF(N2082="snížená",J2082,0)</f>
        <v>0</v>
      </c>
      <c r="BG2082" s="220">
        <f>IF(N2082="zákl. přenesená",J2082,0)</f>
        <v>0</v>
      </c>
      <c r="BH2082" s="220">
        <f>IF(N2082="sníž. přenesená",J2082,0)</f>
        <v>0</v>
      </c>
      <c r="BI2082" s="220">
        <f>IF(N2082="nulová",J2082,0)</f>
        <v>0</v>
      </c>
      <c r="BJ2082" s="25" t="s">
        <v>80</v>
      </c>
      <c r="BK2082" s="220">
        <f>ROUND(I2082*H2082,2)</f>
        <v>0</v>
      </c>
      <c r="BL2082" s="25" t="s">
        <v>502</v>
      </c>
      <c r="BM2082" s="25" t="s">
        <v>10320</v>
      </c>
    </row>
    <row r="2083" spans="2:65" s="1" customFormat="1">
      <c r="B2083" s="42"/>
      <c r="C2083" s="64"/>
      <c r="D2083" s="221" t="s">
        <v>506</v>
      </c>
      <c r="E2083" s="64"/>
      <c r="F2083" s="222" t="s">
        <v>13762</v>
      </c>
      <c r="G2083" s="64"/>
      <c r="H2083" s="64"/>
      <c r="I2083" s="177"/>
      <c r="J2083" s="64"/>
      <c r="K2083" s="64"/>
      <c r="L2083" s="62"/>
      <c r="M2083" s="223"/>
      <c r="N2083" s="43"/>
      <c r="O2083" s="43"/>
      <c r="P2083" s="43"/>
      <c r="Q2083" s="43"/>
      <c r="R2083" s="43"/>
      <c r="S2083" s="43"/>
      <c r="T2083" s="79"/>
      <c r="AT2083" s="25" t="s">
        <v>506</v>
      </c>
      <c r="AU2083" s="25" t="s">
        <v>82</v>
      </c>
    </row>
    <row r="2084" spans="2:65" s="1" customFormat="1" ht="48">
      <c r="B2084" s="42"/>
      <c r="C2084" s="64"/>
      <c r="D2084" s="227" t="s">
        <v>2254</v>
      </c>
      <c r="E2084" s="64"/>
      <c r="F2084" s="273" t="s">
        <v>13647</v>
      </c>
      <c r="G2084" s="64"/>
      <c r="H2084" s="64"/>
      <c r="I2084" s="177"/>
      <c r="J2084" s="64"/>
      <c r="K2084" s="64"/>
      <c r="L2084" s="62"/>
      <c r="M2084" s="223"/>
      <c r="N2084" s="43"/>
      <c r="O2084" s="43"/>
      <c r="P2084" s="43"/>
      <c r="Q2084" s="43"/>
      <c r="R2084" s="43"/>
      <c r="S2084" s="43"/>
      <c r="T2084" s="79"/>
      <c r="AT2084" s="25" t="s">
        <v>2254</v>
      </c>
      <c r="AU2084" s="25" t="s">
        <v>82</v>
      </c>
    </row>
    <row r="2085" spans="2:65" s="1" customFormat="1" ht="16.5" customHeight="1">
      <c r="B2085" s="42"/>
      <c r="C2085" s="209" t="s">
        <v>4948</v>
      </c>
      <c r="D2085" s="209" t="s">
        <v>498</v>
      </c>
      <c r="E2085" s="210" t="s">
        <v>13820</v>
      </c>
      <c r="F2085" s="211" t="s">
        <v>13821</v>
      </c>
      <c r="G2085" s="212" t="s">
        <v>2537</v>
      </c>
      <c r="H2085" s="213">
        <v>2</v>
      </c>
      <c r="I2085" s="214"/>
      <c r="J2085" s="215">
        <f>ROUND(I2085*H2085,2)</f>
        <v>0</v>
      </c>
      <c r="K2085" s="211" t="s">
        <v>23</v>
      </c>
      <c r="L2085" s="62"/>
      <c r="M2085" s="216" t="s">
        <v>23</v>
      </c>
      <c r="N2085" s="217" t="s">
        <v>44</v>
      </c>
      <c r="O2085" s="43"/>
      <c r="P2085" s="218">
        <f>O2085*H2085</f>
        <v>0</v>
      </c>
      <c r="Q2085" s="218">
        <v>0</v>
      </c>
      <c r="R2085" s="218">
        <f>Q2085*H2085</f>
        <v>0</v>
      </c>
      <c r="S2085" s="218">
        <v>0</v>
      </c>
      <c r="T2085" s="219">
        <f>S2085*H2085</f>
        <v>0</v>
      </c>
      <c r="AR2085" s="25" t="s">
        <v>502</v>
      </c>
      <c r="AT2085" s="25" t="s">
        <v>498</v>
      </c>
      <c r="AU2085" s="25" t="s">
        <v>82</v>
      </c>
      <c r="AY2085" s="25" t="s">
        <v>492</v>
      </c>
      <c r="BE2085" s="220">
        <f>IF(N2085="základní",J2085,0)</f>
        <v>0</v>
      </c>
      <c r="BF2085" s="220">
        <f>IF(N2085="snížená",J2085,0)</f>
        <v>0</v>
      </c>
      <c r="BG2085" s="220">
        <f>IF(N2085="zákl. přenesená",J2085,0)</f>
        <v>0</v>
      </c>
      <c r="BH2085" s="220">
        <f>IF(N2085="sníž. přenesená",J2085,0)</f>
        <v>0</v>
      </c>
      <c r="BI2085" s="220">
        <f>IF(N2085="nulová",J2085,0)</f>
        <v>0</v>
      </c>
      <c r="BJ2085" s="25" t="s">
        <v>80</v>
      </c>
      <c r="BK2085" s="220">
        <f>ROUND(I2085*H2085,2)</f>
        <v>0</v>
      </c>
      <c r="BL2085" s="25" t="s">
        <v>502</v>
      </c>
      <c r="BM2085" s="25" t="s">
        <v>10323</v>
      </c>
    </row>
    <row r="2086" spans="2:65" s="1" customFormat="1">
      <c r="B2086" s="42"/>
      <c r="C2086" s="64"/>
      <c r="D2086" s="221" t="s">
        <v>506</v>
      </c>
      <c r="E2086" s="64"/>
      <c r="F2086" s="222" t="s">
        <v>13821</v>
      </c>
      <c r="G2086" s="64"/>
      <c r="H2086" s="64"/>
      <c r="I2086" s="177"/>
      <c r="J2086" s="64"/>
      <c r="K2086" s="64"/>
      <c r="L2086" s="62"/>
      <c r="M2086" s="223"/>
      <c r="N2086" s="43"/>
      <c r="O2086" s="43"/>
      <c r="P2086" s="43"/>
      <c r="Q2086" s="43"/>
      <c r="R2086" s="43"/>
      <c r="S2086" s="43"/>
      <c r="T2086" s="79"/>
      <c r="AT2086" s="25" t="s">
        <v>506</v>
      </c>
      <c r="AU2086" s="25" t="s">
        <v>82</v>
      </c>
    </row>
    <row r="2087" spans="2:65" s="1" customFormat="1" ht="24">
      <c r="B2087" s="42"/>
      <c r="C2087" s="64"/>
      <c r="D2087" s="227" t="s">
        <v>2254</v>
      </c>
      <c r="E2087" s="64"/>
      <c r="F2087" s="273" t="s">
        <v>13822</v>
      </c>
      <c r="G2087" s="64"/>
      <c r="H2087" s="64"/>
      <c r="I2087" s="177"/>
      <c r="J2087" s="64"/>
      <c r="K2087" s="64"/>
      <c r="L2087" s="62"/>
      <c r="M2087" s="223"/>
      <c r="N2087" s="43"/>
      <c r="O2087" s="43"/>
      <c r="P2087" s="43"/>
      <c r="Q2087" s="43"/>
      <c r="R2087" s="43"/>
      <c r="S2087" s="43"/>
      <c r="T2087" s="79"/>
      <c r="AT2087" s="25" t="s">
        <v>2254</v>
      </c>
      <c r="AU2087" s="25" t="s">
        <v>82</v>
      </c>
    </row>
    <row r="2088" spans="2:65" s="1" customFormat="1" ht="16.5" customHeight="1">
      <c r="B2088" s="42"/>
      <c r="C2088" s="209" t="s">
        <v>4952</v>
      </c>
      <c r="D2088" s="209" t="s">
        <v>498</v>
      </c>
      <c r="E2088" s="210" t="s">
        <v>13823</v>
      </c>
      <c r="F2088" s="211" t="s">
        <v>13649</v>
      </c>
      <c r="G2088" s="212" t="s">
        <v>13632</v>
      </c>
      <c r="H2088" s="213">
        <v>1</v>
      </c>
      <c r="I2088" s="214"/>
      <c r="J2088" s="215">
        <f>ROUND(I2088*H2088,2)</f>
        <v>0</v>
      </c>
      <c r="K2088" s="211" t="s">
        <v>23</v>
      </c>
      <c r="L2088" s="62"/>
      <c r="M2088" s="216" t="s">
        <v>23</v>
      </c>
      <c r="N2088" s="217" t="s">
        <v>44</v>
      </c>
      <c r="O2088" s="43"/>
      <c r="P2088" s="218">
        <f>O2088*H2088</f>
        <v>0</v>
      </c>
      <c r="Q2088" s="218">
        <v>0</v>
      </c>
      <c r="R2088" s="218">
        <f>Q2088*H2088</f>
        <v>0</v>
      </c>
      <c r="S2088" s="218">
        <v>0</v>
      </c>
      <c r="T2088" s="219">
        <f>S2088*H2088</f>
        <v>0</v>
      </c>
      <c r="AR2088" s="25" t="s">
        <v>502</v>
      </c>
      <c r="AT2088" s="25" t="s">
        <v>498</v>
      </c>
      <c r="AU2088" s="25" t="s">
        <v>82</v>
      </c>
      <c r="AY2088" s="25" t="s">
        <v>492</v>
      </c>
      <c r="BE2088" s="220">
        <f>IF(N2088="základní",J2088,0)</f>
        <v>0</v>
      </c>
      <c r="BF2088" s="220">
        <f>IF(N2088="snížená",J2088,0)</f>
        <v>0</v>
      </c>
      <c r="BG2088" s="220">
        <f>IF(N2088="zákl. přenesená",J2088,0)</f>
        <v>0</v>
      </c>
      <c r="BH2088" s="220">
        <f>IF(N2088="sníž. přenesená",J2088,0)</f>
        <v>0</v>
      </c>
      <c r="BI2088" s="220">
        <f>IF(N2088="nulová",J2088,0)</f>
        <v>0</v>
      </c>
      <c r="BJ2088" s="25" t="s">
        <v>80</v>
      </c>
      <c r="BK2088" s="220">
        <f>ROUND(I2088*H2088,2)</f>
        <v>0</v>
      </c>
      <c r="BL2088" s="25" t="s">
        <v>502</v>
      </c>
      <c r="BM2088" s="25" t="s">
        <v>10325</v>
      </c>
    </row>
    <row r="2089" spans="2:65" s="1" customFormat="1">
      <c r="B2089" s="42"/>
      <c r="C2089" s="64"/>
      <c r="D2089" s="221" t="s">
        <v>506</v>
      </c>
      <c r="E2089" s="64"/>
      <c r="F2089" s="222" t="s">
        <v>13649</v>
      </c>
      <c r="G2089" s="64"/>
      <c r="H2089" s="64"/>
      <c r="I2089" s="177"/>
      <c r="J2089" s="64"/>
      <c r="K2089" s="64"/>
      <c r="L2089" s="62"/>
      <c r="M2089" s="223"/>
      <c r="N2089" s="43"/>
      <c r="O2089" s="43"/>
      <c r="P2089" s="43"/>
      <c r="Q2089" s="43"/>
      <c r="R2089" s="43"/>
      <c r="S2089" s="43"/>
      <c r="T2089" s="79"/>
      <c r="AT2089" s="25" t="s">
        <v>506</v>
      </c>
      <c r="AU2089" s="25" t="s">
        <v>82</v>
      </c>
    </row>
    <row r="2090" spans="2:65" s="1" customFormat="1" ht="24">
      <c r="B2090" s="42"/>
      <c r="C2090" s="64"/>
      <c r="D2090" s="227" t="s">
        <v>2254</v>
      </c>
      <c r="E2090" s="64"/>
      <c r="F2090" s="273" t="s">
        <v>13767</v>
      </c>
      <c r="G2090" s="64"/>
      <c r="H2090" s="64"/>
      <c r="I2090" s="177"/>
      <c r="J2090" s="64"/>
      <c r="K2090" s="64"/>
      <c r="L2090" s="62"/>
      <c r="M2090" s="223"/>
      <c r="N2090" s="43"/>
      <c r="O2090" s="43"/>
      <c r="P2090" s="43"/>
      <c r="Q2090" s="43"/>
      <c r="R2090" s="43"/>
      <c r="S2090" s="43"/>
      <c r="T2090" s="79"/>
      <c r="AT2090" s="25" t="s">
        <v>2254</v>
      </c>
      <c r="AU2090" s="25" t="s">
        <v>82</v>
      </c>
    </row>
    <row r="2091" spans="2:65" s="1" customFormat="1" ht="16.5" customHeight="1">
      <c r="B2091" s="42"/>
      <c r="C2091" s="209" t="s">
        <v>4956</v>
      </c>
      <c r="D2091" s="209" t="s">
        <v>498</v>
      </c>
      <c r="E2091" s="210" t="s">
        <v>13824</v>
      </c>
      <c r="F2091" s="211" t="s">
        <v>13652</v>
      </c>
      <c r="G2091" s="212" t="s">
        <v>13632</v>
      </c>
      <c r="H2091" s="213">
        <v>1</v>
      </c>
      <c r="I2091" s="214"/>
      <c r="J2091" s="215">
        <f>ROUND(I2091*H2091,2)</f>
        <v>0</v>
      </c>
      <c r="K2091" s="211" t="s">
        <v>23</v>
      </c>
      <c r="L2091" s="62"/>
      <c r="M2091" s="216" t="s">
        <v>23</v>
      </c>
      <c r="N2091" s="217" t="s">
        <v>44</v>
      </c>
      <c r="O2091" s="43"/>
      <c r="P2091" s="218">
        <f>O2091*H2091</f>
        <v>0</v>
      </c>
      <c r="Q2091" s="218">
        <v>0</v>
      </c>
      <c r="R2091" s="218">
        <f>Q2091*H2091</f>
        <v>0</v>
      </c>
      <c r="S2091" s="218">
        <v>0</v>
      </c>
      <c r="T2091" s="219">
        <f>S2091*H2091</f>
        <v>0</v>
      </c>
      <c r="AR2091" s="25" t="s">
        <v>502</v>
      </c>
      <c r="AT2091" s="25" t="s">
        <v>498</v>
      </c>
      <c r="AU2091" s="25" t="s">
        <v>82</v>
      </c>
      <c r="AY2091" s="25" t="s">
        <v>492</v>
      </c>
      <c r="BE2091" s="220">
        <f>IF(N2091="základní",J2091,0)</f>
        <v>0</v>
      </c>
      <c r="BF2091" s="220">
        <f>IF(N2091="snížená",J2091,0)</f>
        <v>0</v>
      </c>
      <c r="BG2091" s="220">
        <f>IF(N2091="zákl. přenesená",J2091,0)</f>
        <v>0</v>
      </c>
      <c r="BH2091" s="220">
        <f>IF(N2091="sníž. přenesená",J2091,0)</f>
        <v>0</v>
      </c>
      <c r="BI2091" s="220">
        <f>IF(N2091="nulová",J2091,0)</f>
        <v>0</v>
      </c>
      <c r="BJ2091" s="25" t="s">
        <v>80</v>
      </c>
      <c r="BK2091" s="220">
        <f>ROUND(I2091*H2091,2)</f>
        <v>0</v>
      </c>
      <c r="BL2091" s="25" t="s">
        <v>502</v>
      </c>
      <c r="BM2091" s="25" t="s">
        <v>10326</v>
      </c>
    </row>
    <row r="2092" spans="2:65" s="1" customFormat="1">
      <c r="B2092" s="42"/>
      <c r="C2092" s="64"/>
      <c r="D2092" s="221" t="s">
        <v>506</v>
      </c>
      <c r="E2092" s="64"/>
      <c r="F2092" s="222" t="s">
        <v>13652</v>
      </c>
      <c r="G2092" s="64"/>
      <c r="H2092" s="64"/>
      <c r="I2092" s="177"/>
      <c r="J2092" s="64"/>
      <c r="K2092" s="64"/>
      <c r="L2092" s="62"/>
      <c r="M2092" s="223"/>
      <c r="N2092" s="43"/>
      <c r="O2092" s="43"/>
      <c r="P2092" s="43"/>
      <c r="Q2092" s="43"/>
      <c r="R2092" s="43"/>
      <c r="S2092" s="43"/>
      <c r="T2092" s="79"/>
      <c r="AT2092" s="25" t="s">
        <v>506</v>
      </c>
      <c r="AU2092" s="25" t="s">
        <v>82</v>
      </c>
    </row>
    <row r="2093" spans="2:65" s="1" customFormat="1" ht="36">
      <c r="B2093" s="42"/>
      <c r="C2093" s="64"/>
      <c r="D2093" s="227" t="s">
        <v>2254</v>
      </c>
      <c r="E2093" s="64"/>
      <c r="F2093" s="273" t="s">
        <v>13769</v>
      </c>
      <c r="G2093" s="64"/>
      <c r="H2093" s="64"/>
      <c r="I2093" s="177"/>
      <c r="J2093" s="64"/>
      <c r="K2093" s="64"/>
      <c r="L2093" s="62"/>
      <c r="M2093" s="223"/>
      <c r="N2093" s="43"/>
      <c r="O2093" s="43"/>
      <c r="P2093" s="43"/>
      <c r="Q2093" s="43"/>
      <c r="R2093" s="43"/>
      <c r="S2093" s="43"/>
      <c r="T2093" s="79"/>
      <c r="AT2093" s="25" t="s">
        <v>2254</v>
      </c>
      <c r="AU2093" s="25" t="s">
        <v>82</v>
      </c>
    </row>
    <row r="2094" spans="2:65" s="1" customFormat="1" ht="16.5" customHeight="1">
      <c r="B2094" s="42"/>
      <c r="C2094" s="209" t="s">
        <v>4960</v>
      </c>
      <c r="D2094" s="209" t="s">
        <v>498</v>
      </c>
      <c r="E2094" s="210" t="s">
        <v>13710</v>
      </c>
      <c r="F2094" s="211" t="s">
        <v>13652</v>
      </c>
      <c r="G2094" s="212" t="s">
        <v>13632</v>
      </c>
      <c r="H2094" s="213">
        <v>1</v>
      </c>
      <c r="I2094" s="214"/>
      <c r="J2094" s="215">
        <f>ROUND(I2094*H2094,2)</f>
        <v>0</v>
      </c>
      <c r="K2094" s="211" t="s">
        <v>23</v>
      </c>
      <c r="L2094" s="62"/>
      <c r="M2094" s="216" t="s">
        <v>23</v>
      </c>
      <c r="N2094" s="217" t="s">
        <v>44</v>
      </c>
      <c r="O2094" s="43"/>
      <c r="P2094" s="218">
        <f>O2094*H2094</f>
        <v>0</v>
      </c>
      <c r="Q2094" s="218">
        <v>0</v>
      </c>
      <c r="R2094" s="218">
        <f>Q2094*H2094</f>
        <v>0</v>
      </c>
      <c r="S2094" s="218">
        <v>0</v>
      </c>
      <c r="T2094" s="219">
        <f>S2094*H2094</f>
        <v>0</v>
      </c>
      <c r="AR2094" s="25" t="s">
        <v>502</v>
      </c>
      <c r="AT2094" s="25" t="s">
        <v>498</v>
      </c>
      <c r="AU2094" s="25" t="s">
        <v>82</v>
      </c>
      <c r="AY2094" s="25" t="s">
        <v>492</v>
      </c>
      <c r="BE2094" s="220">
        <f>IF(N2094="základní",J2094,0)</f>
        <v>0</v>
      </c>
      <c r="BF2094" s="220">
        <f>IF(N2094="snížená",J2094,0)</f>
        <v>0</v>
      </c>
      <c r="BG2094" s="220">
        <f>IF(N2094="zákl. přenesená",J2094,0)</f>
        <v>0</v>
      </c>
      <c r="BH2094" s="220">
        <f>IF(N2094="sníž. přenesená",J2094,0)</f>
        <v>0</v>
      </c>
      <c r="BI2094" s="220">
        <f>IF(N2094="nulová",J2094,0)</f>
        <v>0</v>
      </c>
      <c r="BJ2094" s="25" t="s">
        <v>80</v>
      </c>
      <c r="BK2094" s="220">
        <f>ROUND(I2094*H2094,2)</f>
        <v>0</v>
      </c>
      <c r="BL2094" s="25" t="s">
        <v>502</v>
      </c>
      <c r="BM2094" s="25" t="s">
        <v>10327</v>
      </c>
    </row>
    <row r="2095" spans="2:65" s="1" customFormat="1">
      <c r="B2095" s="42"/>
      <c r="C2095" s="64"/>
      <c r="D2095" s="221" t="s">
        <v>506</v>
      </c>
      <c r="E2095" s="64"/>
      <c r="F2095" s="222" t="s">
        <v>13652</v>
      </c>
      <c r="G2095" s="64"/>
      <c r="H2095" s="64"/>
      <c r="I2095" s="177"/>
      <c r="J2095" s="64"/>
      <c r="K2095" s="64"/>
      <c r="L2095" s="62"/>
      <c r="M2095" s="223"/>
      <c r="N2095" s="43"/>
      <c r="O2095" s="43"/>
      <c r="P2095" s="43"/>
      <c r="Q2095" s="43"/>
      <c r="R2095" s="43"/>
      <c r="S2095" s="43"/>
      <c r="T2095" s="79"/>
      <c r="AT2095" s="25" t="s">
        <v>506</v>
      </c>
      <c r="AU2095" s="25" t="s">
        <v>82</v>
      </c>
    </row>
    <row r="2096" spans="2:65" s="1" customFormat="1" ht="36">
      <c r="B2096" s="42"/>
      <c r="C2096" s="64"/>
      <c r="D2096" s="227" t="s">
        <v>2254</v>
      </c>
      <c r="E2096" s="64"/>
      <c r="F2096" s="273" t="s">
        <v>13655</v>
      </c>
      <c r="G2096" s="64"/>
      <c r="H2096" s="64"/>
      <c r="I2096" s="177"/>
      <c r="J2096" s="64"/>
      <c r="K2096" s="64"/>
      <c r="L2096" s="62"/>
      <c r="M2096" s="223"/>
      <c r="N2096" s="43"/>
      <c r="O2096" s="43"/>
      <c r="P2096" s="43"/>
      <c r="Q2096" s="43"/>
      <c r="R2096" s="43"/>
      <c r="S2096" s="43"/>
      <c r="T2096" s="79"/>
      <c r="AT2096" s="25" t="s">
        <v>2254</v>
      </c>
      <c r="AU2096" s="25" t="s">
        <v>82</v>
      </c>
    </row>
    <row r="2097" spans="2:65" s="1" customFormat="1" ht="16.5" customHeight="1">
      <c r="B2097" s="42"/>
      <c r="C2097" s="209" t="s">
        <v>4964</v>
      </c>
      <c r="D2097" s="209" t="s">
        <v>498</v>
      </c>
      <c r="E2097" s="210" t="s">
        <v>13825</v>
      </c>
      <c r="F2097" s="211" t="s">
        <v>13652</v>
      </c>
      <c r="G2097" s="212" t="s">
        <v>13632</v>
      </c>
      <c r="H2097" s="213">
        <v>1</v>
      </c>
      <c r="I2097" s="214"/>
      <c r="J2097" s="215">
        <f>ROUND(I2097*H2097,2)</f>
        <v>0</v>
      </c>
      <c r="K2097" s="211" t="s">
        <v>23</v>
      </c>
      <c r="L2097" s="62"/>
      <c r="M2097" s="216" t="s">
        <v>23</v>
      </c>
      <c r="N2097" s="217" t="s">
        <v>44</v>
      </c>
      <c r="O2097" s="43"/>
      <c r="P2097" s="218">
        <f>O2097*H2097</f>
        <v>0</v>
      </c>
      <c r="Q2097" s="218">
        <v>0</v>
      </c>
      <c r="R2097" s="218">
        <f>Q2097*H2097</f>
        <v>0</v>
      </c>
      <c r="S2097" s="218">
        <v>0</v>
      </c>
      <c r="T2097" s="219">
        <f>S2097*H2097</f>
        <v>0</v>
      </c>
      <c r="AR2097" s="25" t="s">
        <v>502</v>
      </c>
      <c r="AT2097" s="25" t="s">
        <v>498</v>
      </c>
      <c r="AU2097" s="25" t="s">
        <v>82</v>
      </c>
      <c r="AY2097" s="25" t="s">
        <v>492</v>
      </c>
      <c r="BE2097" s="220">
        <f>IF(N2097="základní",J2097,0)</f>
        <v>0</v>
      </c>
      <c r="BF2097" s="220">
        <f>IF(N2097="snížená",J2097,0)</f>
        <v>0</v>
      </c>
      <c r="BG2097" s="220">
        <f>IF(N2097="zákl. přenesená",J2097,0)</f>
        <v>0</v>
      </c>
      <c r="BH2097" s="220">
        <f>IF(N2097="sníž. přenesená",J2097,0)</f>
        <v>0</v>
      </c>
      <c r="BI2097" s="220">
        <f>IF(N2097="nulová",J2097,0)</f>
        <v>0</v>
      </c>
      <c r="BJ2097" s="25" t="s">
        <v>80</v>
      </c>
      <c r="BK2097" s="220">
        <f>ROUND(I2097*H2097,2)</f>
        <v>0</v>
      </c>
      <c r="BL2097" s="25" t="s">
        <v>502</v>
      </c>
      <c r="BM2097" s="25" t="s">
        <v>10328</v>
      </c>
    </row>
    <row r="2098" spans="2:65" s="1" customFormat="1">
      <c r="B2098" s="42"/>
      <c r="C2098" s="64"/>
      <c r="D2098" s="221" t="s">
        <v>506</v>
      </c>
      <c r="E2098" s="64"/>
      <c r="F2098" s="222" t="s">
        <v>13652</v>
      </c>
      <c r="G2098" s="64"/>
      <c r="H2098" s="64"/>
      <c r="I2098" s="177"/>
      <c r="J2098" s="64"/>
      <c r="K2098" s="64"/>
      <c r="L2098" s="62"/>
      <c r="M2098" s="223"/>
      <c r="N2098" s="43"/>
      <c r="O2098" s="43"/>
      <c r="P2098" s="43"/>
      <c r="Q2098" s="43"/>
      <c r="R2098" s="43"/>
      <c r="S2098" s="43"/>
      <c r="T2098" s="79"/>
      <c r="AT2098" s="25" t="s">
        <v>506</v>
      </c>
      <c r="AU2098" s="25" t="s">
        <v>82</v>
      </c>
    </row>
    <row r="2099" spans="2:65" s="1" customFormat="1" ht="36">
      <c r="B2099" s="42"/>
      <c r="C2099" s="64"/>
      <c r="D2099" s="227" t="s">
        <v>2254</v>
      </c>
      <c r="E2099" s="64"/>
      <c r="F2099" s="273" t="s">
        <v>13774</v>
      </c>
      <c r="G2099" s="64"/>
      <c r="H2099" s="64"/>
      <c r="I2099" s="177"/>
      <c r="J2099" s="64"/>
      <c r="K2099" s="64"/>
      <c r="L2099" s="62"/>
      <c r="M2099" s="223"/>
      <c r="N2099" s="43"/>
      <c r="O2099" s="43"/>
      <c r="P2099" s="43"/>
      <c r="Q2099" s="43"/>
      <c r="R2099" s="43"/>
      <c r="S2099" s="43"/>
      <c r="T2099" s="79"/>
      <c r="AT2099" s="25" t="s">
        <v>2254</v>
      </c>
      <c r="AU2099" s="25" t="s">
        <v>82</v>
      </c>
    </row>
    <row r="2100" spans="2:65" s="1" customFormat="1" ht="16.5" customHeight="1">
      <c r="B2100" s="42"/>
      <c r="C2100" s="209" t="s">
        <v>4968</v>
      </c>
      <c r="D2100" s="209" t="s">
        <v>498</v>
      </c>
      <c r="E2100" s="210" t="s">
        <v>13826</v>
      </c>
      <c r="F2100" s="211" t="s">
        <v>13652</v>
      </c>
      <c r="G2100" s="212" t="s">
        <v>13632</v>
      </c>
      <c r="H2100" s="213">
        <v>1</v>
      </c>
      <c r="I2100" s="214"/>
      <c r="J2100" s="215">
        <f>ROUND(I2100*H2100,2)</f>
        <v>0</v>
      </c>
      <c r="K2100" s="211" t="s">
        <v>23</v>
      </c>
      <c r="L2100" s="62"/>
      <c r="M2100" s="216" t="s">
        <v>23</v>
      </c>
      <c r="N2100" s="217" t="s">
        <v>44</v>
      </c>
      <c r="O2100" s="43"/>
      <c r="P2100" s="218">
        <f>O2100*H2100</f>
        <v>0</v>
      </c>
      <c r="Q2100" s="218">
        <v>0</v>
      </c>
      <c r="R2100" s="218">
        <f>Q2100*H2100</f>
        <v>0</v>
      </c>
      <c r="S2100" s="218">
        <v>0</v>
      </c>
      <c r="T2100" s="219">
        <f>S2100*H2100</f>
        <v>0</v>
      </c>
      <c r="AR2100" s="25" t="s">
        <v>502</v>
      </c>
      <c r="AT2100" s="25" t="s">
        <v>498</v>
      </c>
      <c r="AU2100" s="25" t="s">
        <v>82</v>
      </c>
      <c r="AY2100" s="25" t="s">
        <v>492</v>
      </c>
      <c r="BE2100" s="220">
        <f>IF(N2100="základní",J2100,0)</f>
        <v>0</v>
      </c>
      <c r="BF2100" s="220">
        <f>IF(N2100="snížená",J2100,0)</f>
        <v>0</v>
      </c>
      <c r="BG2100" s="220">
        <f>IF(N2100="zákl. přenesená",J2100,0)</f>
        <v>0</v>
      </c>
      <c r="BH2100" s="220">
        <f>IF(N2100="sníž. přenesená",J2100,0)</f>
        <v>0</v>
      </c>
      <c r="BI2100" s="220">
        <f>IF(N2100="nulová",J2100,0)</f>
        <v>0</v>
      </c>
      <c r="BJ2100" s="25" t="s">
        <v>80</v>
      </c>
      <c r="BK2100" s="220">
        <f>ROUND(I2100*H2100,2)</f>
        <v>0</v>
      </c>
      <c r="BL2100" s="25" t="s">
        <v>502</v>
      </c>
      <c r="BM2100" s="25" t="s">
        <v>10331</v>
      </c>
    </row>
    <row r="2101" spans="2:65" s="1" customFormat="1">
      <c r="B2101" s="42"/>
      <c r="C2101" s="64"/>
      <c r="D2101" s="221" t="s">
        <v>506</v>
      </c>
      <c r="E2101" s="64"/>
      <c r="F2101" s="222" t="s">
        <v>13652</v>
      </c>
      <c r="G2101" s="64"/>
      <c r="H2101" s="64"/>
      <c r="I2101" s="177"/>
      <c r="J2101" s="64"/>
      <c r="K2101" s="64"/>
      <c r="L2101" s="62"/>
      <c r="M2101" s="223"/>
      <c r="N2101" s="43"/>
      <c r="O2101" s="43"/>
      <c r="P2101" s="43"/>
      <c r="Q2101" s="43"/>
      <c r="R2101" s="43"/>
      <c r="S2101" s="43"/>
      <c r="T2101" s="79"/>
      <c r="AT2101" s="25" t="s">
        <v>506</v>
      </c>
      <c r="AU2101" s="25" t="s">
        <v>82</v>
      </c>
    </row>
    <row r="2102" spans="2:65" s="1" customFormat="1" ht="24">
      <c r="B2102" s="42"/>
      <c r="C2102" s="64"/>
      <c r="D2102" s="227" t="s">
        <v>2254</v>
      </c>
      <c r="E2102" s="64"/>
      <c r="F2102" s="273" t="s">
        <v>13827</v>
      </c>
      <c r="G2102" s="64"/>
      <c r="H2102" s="64"/>
      <c r="I2102" s="177"/>
      <c r="J2102" s="64"/>
      <c r="K2102" s="64"/>
      <c r="L2102" s="62"/>
      <c r="M2102" s="223"/>
      <c r="N2102" s="43"/>
      <c r="O2102" s="43"/>
      <c r="P2102" s="43"/>
      <c r="Q2102" s="43"/>
      <c r="R2102" s="43"/>
      <c r="S2102" s="43"/>
      <c r="T2102" s="79"/>
      <c r="AT2102" s="25" t="s">
        <v>2254</v>
      </c>
      <c r="AU2102" s="25" t="s">
        <v>82</v>
      </c>
    </row>
    <row r="2103" spans="2:65" s="1" customFormat="1" ht="16.5" customHeight="1">
      <c r="B2103" s="42"/>
      <c r="C2103" s="209" t="s">
        <v>4972</v>
      </c>
      <c r="D2103" s="209" t="s">
        <v>498</v>
      </c>
      <c r="E2103" s="210" t="s">
        <v>13711</v>
      </c>
      <c r="F2103" s="211" t="s">
        <v>13652</v>
      </c>
      <c r="G2103" s="212" t="s">
        <v>13632</v>
      </c>
      <c r="H2103" s="213">
        <v>1</v>
      </c>
      <c r="I2103" s="214"/>
      <c r="J2103" s="215">
        <f>ROUND(I2103*H2103,2)</f>
        <v>0</v>
      </c>
      <c r="K2103" s="211" t="s">
        <v>23</v>
      </c>
      <c r="L2103" s="62"/>
      <c r="M2103" s="216" t="s">
        <v>23</v>
      </c>
      <c r="N2103" s="217" t="s">
        <v>44</v>
      </c>
      <c r="O2103" s="43"/>
      <c r="P2103" s="218">
        <f>O2103*H2103</f>
        <v>0</v>
      </c>
      <c r="Q2103" s="218">
        <v>0</v>
      </c>
      <c r="R2103" s="218">
        <f>Q2103*H2103</f>
        <v>0</v>
      </c>
      <c r="S2103" s="218">
        <v>0</v>
      </c>
      <c r="T2103" s="219">
        <f>S2103*H2103</f>
        <v>0</v>
      </c>
      <c r="AR2103" s="25" t="s">
        <v>502</v>
      </c>
      <c r="AT2103" s="25" t="s">
        <v>498</v>
      </c>
      <c r="AU2103" s="25" t="s">
        <v>82</v>
      </c>
      <c r="AY2103" s="25" t="s">
        <v>492</v>
      </c>
      <c r="BE2103" s="220">
        <f>IF(N2103="základní",J2103,0)</f>
        <v>0</v>
      </c>
      <c r="BF2103" s="220">
        <f>IF(N2103="snížená",J2103,0)</f>
        <v>0</v>
      </c>
      <c r="BG2103" s="220">
        <f>IF(N2103="zákl. přenesená",J2103,0)</f>
        <v>0</v>
      </c>
      <c r="BH2103" s="220">
        <f>IF(N2103="sníž. přenesená",J2103,0)</f>
        <v>0</v>
      </c>
      <c r="BI2103" s="220">
        <f>IF(N2103="nulová",J2103,0)</f>
        <v>0</v>
      </c>
      <c r="BJ2103" s="25" t="s">
        <v>80</v>
      </c>
      <c r="BK2103" s="220">
        <f>ROUND(I2103*H2103,2)</f>
        <v>0</v>
      </c>
      <c r="BL2103" s="25" t="s">
        <v>502</v>
      </c>
      <c r="BM2103" s="25" t="s">
        <v>10335</v>
      </c>
    </row>
    <row r="2104" spans="2:65" s="1" customFormat="1">
      <c r="B2104" s="42"/>
      <c r="C2104" s="64"/>
      <c r="D2104" s="221" t="s">
        <v>506</v>
      </c>
      <c r="E2104" s="64"/>
      <c r="F2104" s="222" t="s">
        <v>13652</v>
      </c>
      <c r="G2104" s="64"/>
      <c r="H2104" s="64"/>
      <c r="I2104" s="177"/>
      <c r="J2104" s="64"/>
      <c r="K2104" s="64"/>
      <c r="L2104" s="62"/>
      <c r="M2104" s="223"/>
      <c r="N2104" s="43"/>
      <c r="O2104" s="43"/>
      <c r="P2104" s="43"/>
      <c r="Q2104" s="43"/>
      <c r="R2104" s="43"/>
      <c r="S2104" s="43"/>
      <c r="T2104" s="79"/>
      <c r="AT2104" s="25" t="s">
        <v>506</v>
      </c>
      <c r="AU2104" s="25" t="s">
        <v>82</v>
      </c>
    </row>
    <row r="2105" spans="2:65" s="1" customFormat="1" ht="24">
      <c r="B2105" s="42"/>
      <c r="C2105" s="64"/>
      <c r="D2105" s="227" t="s">
        <v>2254</v>
      </c>
      <c r="E2105" s="64"/>
      <c r="F2105" s="273" t="s">
        <v>13659</v>
      </c>
      <c r="G2105" s="64"/>
      <c r="H2105" s="64"/>
      <c r="I2105" s="177"/>
      <c r="J2105" s="64"/>
      <c r="K2105" s="64"/>
      <c r="L2105" s="62"/>
      <c r="M2105" s="223"/>
      <c r="N2105" s="43"/>
      <c r="O2105" s="43"/>
      <c r="P2105" s="43"/>
      <c r="Q2105" s="43"/>
      <c r="R2105" s="43"/>
      <c r="S2105" s="43"/>
      <c r="T2105" s="79"/>
      <c r="AT2105" s="25" t="s">
        <v>2254</v>
      </c>
      <c r="AU2105" s="25" t="s">
        <v>82</v>
      </c>
    </row>
    <row r="2106" spans="2:65" s="1" customFormat="1" ht="16.5" customHeight="1">
      <c r="B2106" s="42"/>
      <c r="C2106" s="209" t="s">
        <v>4976</v>
      </c>
      <c r="D2106" s="209" t="s">
        <v>498</v>
      </c>
      <c r="E2106" s="210" t="s">
        <v>13828</v>
      </c>
      <c r="F2106" s="211" t="s">
        <v>13652</v>
      </c>
      <c r="G2106" s="212" t="s">
        <v>13632</v>
      </c>
      <c r="H2106" s="213">
        <v>1</v>
      </c>
      <c r="I2106" s="214"/>
      <c r="J2106" s="215">
        <f>ROUND(I2106*H2106,2)</f>
        <v>0</v>
      </c>
      <c r="K2106" s="211" t="s">
        <v>23</v>
      </c>
      <c r="L2106" s="62"/>
      <c r="M2106" s="216" t="s">
        <v>23</v>
      </c>
      <c r="N2106" s="217" t="s">
        <v>44</v>
      </c>
      <c r="O2106" s="43"/>
      <c r="P2106" s="218">
        <f>O2106*H2106</f>
        <v>0</v>
      </c>
      <c r="Q2106" s="218">
        <v>0</v>
      </c>
      <c r="R2106" s="218">
        <f>Q2106*H2106</f>
        <v>0</v>
      </c>
      <c r="S2106" s="218">
        <v>0</v>
      </c>
      <c r="T2106" s="219">
        <f>S2106*H2106</f>
        <v>0</v>
      </c>
      <c r="AR2106" s="25" t="s">
        <v>502</v>
      </c>
      <c r="AT2106" s="25" t="s">
        <v>498</v>
      </c>
      <c r="AU2106" s="25" t="s">
        <v>82</v>
      </c>
      <c r="AY2106" s="25" t="s">
        <v>492</v>
      </c>
      <c r="BE2106" s="220">
        <f>IF(N2106="základní",J2106,0)</f>
        <v>0</v>
      </c>
      <c r="BF2106" s="220">
        <f>IF(N2106="snížená",J2106,0)</f>
        <v>0</v>
      </c>
      <c r="BG2106" s="220">
        <f>IF(N2106="zákl. přenesená",J2106,0)</f>
        <v>0</v>
      </c>
      <c r="BH2106" s="220">
        <f>IF(N2106="sníž. přenesená",J2106,0)</f>
        <v>0</v>
      </c>
      <c r="BI2106" s="220">
        <f>IF(N2106="nulová",J2106,0)</f>
        <v>0</v>
      </c>
      <c r="BJ2106" s="25" t="s">
        <v>80</v>
      </c>
      <c r="BK2106" s="220">
        <f>ROUND(I2106*H2106,2)</f>
        <v>0</v>
      </c>
      <c r="BL2106" s="25" t="s">
        <v>502</v>
      </c>
      <c r="BM2106" s="25" t="s">
        <v>10336</v>
      </c>
    </row>
    <row r="2107" spans="2:65" s="1" customFormat="1">
      <c r="B2107" s="42"/>
      <c r="C2107" s="64"/>
      <c r="D2107" s="221" t="s">
        <v>506</v>
      </c>
      <c r="E2107" s="64"/>
      <c r="F2107" s="222" t="s">
        <v>13652</v>
      </c>
      <c r="G2107" s="64"/>
      <c r="H2107" s="64"/>
      <c r="I2107" s="177"/>
      <c r="J2107" s="64"/>
      <c r="K2107" s="64"/>
      <c r="L2107" s="62"/>
      <c r="M2107" s="223"/>
      <c r="N2107" s="43"/>
      <c r="O2107" s="43"/>
      <c r="P2107" s="43"/>
      <c r="Q2107" s="43"/>
      <c r="R2107" s="43"/>
      <c r="S2107" s="43"/>
      <c r="T2107" s="79"/>
      <c r="AT2107" s="25" t="s">
        <v>506</v>
      </c>
      <c r="AU2107" s="25" t="s">
        <v>82</v>
      </c>
    </row>
    <row r="2108" spans="2:65" s="1" customFormat="1" ht="36">
      <c r="B2108" s="42"/>
      <c r="C2108" s="64"/>
      <c r="D2108" s="227" t="s">
        <v>2254</v>
      </c>
      <c r="E2108" s="64"/>
      <c r="F2108" s="273" t="s">
        <v>13829</v>
      </c>
      <c r="G2108" s="64"/>
      <c r="H2108" s="64"/>
      <c r="I2108" s="177"/>
      <c r="J2108" s="64"/>
      <c r="K2108" s="64"/>
      <c r="L2108" s="62"/>
      <c r="M2108" s="223"/>
      <c r="N2108" s="43"/>
      <c r="O2108" s="43"/>
      <c r="P2108" s="43"/>
      <c r="Q2108" s="43"/>
      <c r="R2108" s="43"/>
      <c r="S2108" s="43"/>
      <c r="T2108" s="79"/>
      <c r="AT2108" s="25" t="s">
        <v>2254</v>
      </c>
      <c r="AU2108" s="25" t="s">
        <v>82</v>
      </c>
    </row>
    <row r="2109" spans="2:65" s="1" customFormat="1" ht="16.5" customHeight="1">
      <c r="B2109" s="42"/>
      <c r="C2109" s="209" t="s">
        <v>4980</v>
      </c>
      <c r="D2109" s="209" t="s">
        <v>498</v>
      </c>
      <c r="E2109" s="210" t="s">
        <v>13712</v>
      </c>
      <c r="F2109" s="211" t="s">
        <v>13652</v>
      </c>
      <c r="G2109" s="212" t="s">
        <v>13632</v>
      </c>
      <c r="H2109" s="213">
        <v>1</v>
      </c>
      <c r="I2109" s="214"/>
      <c r="J2109" s="215">
        <f>ROUND(I2109*H2109,2)</f>
        <v>0</v>
      </c>
      <c r="K2109" s="211" t="s">
        <v>23</v>
      </c>
      <c r="L2109" s="62"/>
      <c r="M2109" s="216" t="s">
        <v>23</v>
      </c>
      <c r="N2109" s="217" t="s">
        <v>44</v>
      </c>
      <c r="O2109" s="43"/>
      <c r="P2109" s="218">
        <f>O2109*H2109</f>
        <v>0</v>
      </c>
      <c r="Q2109" s="218">
        <v>0</v>
      </c>
      <c r="R2109" s="218">
        <f>Q2109*H2109</f>
        <v>0</v>
      </c>
      <c r="S2109" s="218">
        <v>0</v>
      </c>
      <c r="T2109" s="219">
        <f>S2109*H2109</f>
        <v>0</v>
      </c>
      <c r="AR2109" s="25" t="s">
        <v>502</v>
      </c>
      <c r="AT2109" s="25" t="s">
        <v>498</v>
      </c>
      <c r="AU2109" s="25" t="s">
        <v>82</v>
      </c>
      <c r="AY2109" s="25" t="s">
        <v>492</v>
      </c>
      <c r="BE2109" s="220">
        <f>IF(N2109="základní",J2109,0)</f>
        <v>0</v>
      </c>
      <c r="BF2109" s="220">
        <f>IF(N2109="snížená",J2109,0)</f>
        <v>0</v>
      </c>
      <c r="BG2109" s="220">
        <f>IF(N2109="zákl. přenesená",J2109,0)</f>
        <v>0</v>
      </c>
      <c r="BH2109" s="220">
        <f>IF(N2109="sníž. přenesená",J2109,0)</f>
        <v>0</v>
      </c>
      <c r="BI2109" s="220">
        <f>IF(N2109="nulová",J2109,0)</f>
        <v>0</v>
      </c>
      <c r="BJ2109" s="25" t="s">
        <v>80</v>
      </c>
      <c r="BK2109" s="220">
        <f>ROUND(I2109*H2109,2)</f>
        <v>0</v>
      </c>
      <c r="BL2109" s="25" t="s">
        <v>502</v>
      </c>
      <c r="BM2109" s="25" t="s">
        <v>10337</v>
      </c>
    </row>
    <row r="2110" spans="2:65" s="1" customFormat="1">
      <c r="B2110" s="42"/>
      <c r="C2110" s="64"/>
      <c r="D2110" s="221" t="s">
        <v>506</v>
      </c>
      <c r="E2110" s="64"/>
      <c r="F2110" s="222" t="s">
        <v>13652</v>
      </c>
      <c r="G2110" s="64"/>
      <c r="H2110" s="64"/>
      <c r="I2110" s="177"/>
      <c r="J2110" s="64"/>
      <c r="K2110" s="64"/>
      <c r="L2110" s="62"/>
      <c r="M2110" s="223"/>
      <c r="N2110" s="43"/>
      <c r="O2110" s="43"/>
      <c r="P2110" s="43"/>
      <c r="Q2110" s="43"/>
      <c r="R2110" s="43"/>
      <c r="S2110" s="43"/>
      <c r="T2110" s="79"/>
      <c r="AT2110" s="25" t="s">
        <v>506</v>
      </c>
      <c r="AU2110" s="25" t="s">
        <v>82</v>
      </c>
    </row>
    <row r="2111" spans="2:65" s="1" customFormat="1" ht="24">
      <c r="B2111" s="42"/>
      <c r="C2111" s="64"/>
      <c r="D2111" s="227" t="s">
        <v>2254</v>
      </c>
      <c r="E2111" s="64"/>
      <c r="F2111" s="273" t="s">
        <v>13661</v>
      </c>
      <c r="G2111" s="64"/>
      <c r="H2111" s="64"/>
      <c r="I2111" s="177"/>
      <c r="J2111" s="64"/>
      <c r="K2111" s="64"/>
      <c r="L2111" s="62"/>
      <c r="M2111" s="223"/>
      <c r="N2111" s="43"/>
      <c r="O2111" s="43"/>
      <c r="P2111" s="43"/>
      <c r="Q2111" s="43"/>
      <c r="R2111" s="43"/>
      <c r="S2111" s="43"/>
      <c r="T2111" s="79"/>
      <c r="AT2111" s="25" t="s">
        <v>2254</v>
      </c>
      <c r="AU2111" s="25" t="s">
        <v>82</v>
      </c>
    </row>
    <row r="2112" spans="2:65" s="1" customFormat="1" ht="16.5" customHeight="1">
      <c r="B2112" s="42"/>
      <c r="C2112" s="209" t="s">
        <v>4987</v>
      </c>
      <c r="D2112" s="209" t="s">
        <v>498</v>
      </c>
      <c r="E2112" s="210" t="s">
        <v>13830</v>
      </c>
      <c r="F2112" s="211" t="s">
        <v>13652</v>
      </c>
      <c r="G2112" s="212" t="s">
        <v>13632</v>
      </c>
      <c r="H2112" s="213">
        <v>1</v>
      </c>
      <c r="I2112" s="214"/>
      <c r="J2112" s="215">
        <f>ROUND(I2112*H2112,2)</f>
        <v>0</v>
      </c>
      <c r="K2112" s="211" t="s">
        <v>23</v>
      </c>
      <c r="L2112" s="62"/>
      <c r="M2112" s="216" t="s">
        <v>23</v>
      </c>
      <c r="N2112" s="217" t="s">
        <v>44</v>
      </c>
      <c r="O2112" s="43"/>
      <c r="P2112" s="218">
        <f>O2112*H2112</f>
        <v>0</v>
      </c>
      <c r="Q2112" s="218">
        <v>0</v>
      </c>
      <c r="R2112" s="218">
        <f>Q2112*H2112</f>
        <v>0</v>
      </c>
      <c r="S2112" s="218">
        <v>0</v>
      </c>
      <c r="T2112" s="219">
        <f>S2112*H2112</f>
        <v>0</v>
      </c>
      <c r="AR2112" s="25" t="s">
        <v>502</v>
      </c>
      <c r="AT2112" s="25" t="s">
        <v>498</v>
      </c>
      <c r="AU2112" s="25" t="s">
        <v>82</v>
      </c>
      <c r="AY2112" s="25" t="s">
        <v>492</v>
      </c>
      <c r="BE2112" s="220">
        <f>IF(N2112="základní",J2112,0)</f>
        <v>0</v>
      </c>
      <c r="BF2112" s="220">
        <f>IF(N2112="snížená",J2112,0)</f>
        <v>0</v>
      </c>
      <c r="BG2112" s="220">
        <f>IF(N2112="zákl. přenesená",J2112,0)</f>
        <v>0</v>
      </c>
      <c r="BH2112" s="220">
        <f>IF(N2112="sníž. přenesená",J2112,0)</f>
        <v>0</v>
      </c>
      <c r="BI2112" s="220">
        <f>IF(N2112="nulová",J2112,0)</f>
        <v>0</v>
      </c>
      <c r="BJ2112" s="25" t="s">
        <v>80</v>
      </c>
      <c r="BK2112" s="220">
        <f>ROUND(I2112*H2112,2)</f>
        <v>0</v>
      </c>
      <c r="BL2112" s="25" t="s">
        <v>502</v>
      </c>
      <c r="BM2112" s="25" t="s">
        <v>10339</v>
      </c>
    </row>
    <row r="2113" spans="2:65" s="1" customFormat="1">
      <c r="B2113" s="42"/>
      <c r="C2113" s="64"/>
      <c r="D2113" s="221" t="s">
        <v>506</v>
      </c>
      <c r="E2113" s="64"/>
      <c r="F2113" s="222" t="s">
        <v>13652</v>
      </c>
      <c r="G2113" s="64"/>
      <c r="H2113" s="64"/>
      <c r="I2113" s="177"/>
      <c r="J2113" s="64"/>
      <c r="K2113" s="64"/>
      <c r="L2113" s="62"/>
      <c r="M2113" s="223"/>
      <c r="N2113" s="43"/>
      <c r="O2113" s="43"/>
      <c r="P2113" s="43"/>
      <c r="Q2113" s="43"/>
      <c r="R2113" s="43"/>
      <c r="S2113" s="43"/>
      <c r="T2113" s="79"/>
      <c r="AT2113" s="25" t="s">
        <v>506</v>
      </c>
      <c r="AU2113" s="25" t="s">
        <v>82</v>
      </c>
    </row>
    <row r="2114" spans="2:65" s="1" customFormat="1" ht="60">
      <c r="B2114" s="42"/>
      <c r="C2114" s="64"/>
      <c r="D2114" s="227" t="s">
        <v>2254</v>
      </c>
      <c r="E2114" s="64"/>
      <c r="F2114" s="273" t="s">
        <v>13663</v>
      </c>
      <c r="G2114" s="64"/>
      <c r="H2114" s="64"/>
      <c r="I2114" s="177"/>
      <c r="J2114" s="64"/>
      <c r="K2114" s="64"/>
      <c r="L2114" s="62"/>
      <c r="M2114" s="223"/>
      <c r="N2114" s="43"/>
      <c r="O2114" s="43"/>
      <c r="P2114" s="43"/>
      <c r="Q2114" s="43"/>
      <c r="R2114" s="43"/>
      <c r="S2114" s="43"/>
      <c r="T2114" s="79"/>
      <c r="AT2114" s="25" t="s">
        <v>2254</v>
      </c>
      <c r="AU2114" s="25" t="s">
        <v>82</v>
      </c>
    </row>
    <row r="2115" spans="2:65" s="1" customFormat="1" ht="16.5" customHeight="1">
      <c r="B2115" s="42"/>
      <c r="C2115" s="209" t="s">
        <v>4991</v>
      </c>
      <c r="D2115" s="209" t="s">
        <v>498</v>
      </c>
      <c r="E2115" s="210" t="s">
        <v>13714</v>
      </c>
      <c r="F2115" s="211" t="s">
        <v>13652</v>
      </c>
      <c r="G2115" s="212" t="s">
        <v>13632</v>
      </c>
      <c r="H2115" s="213">
        <v>1</v>
      </c>
      <c r="I2115" s="214"/>
      <c r="J2115" s="215">
        <f>ROUND(I2115*H2115,2)</f>
        <v>0</v>
      </c>
      <c r="K2115" s="211" t="s">
        <v>23</v>
      </c>
      <c r="L2115" s="62"/>
      <c r="M2115" s="216" t="s">
        <v>23</v>
      </c>
      <c r="N2115" s="217" t="s">
        <v>44</v>
      </c>
      <c r="O2115" s="43"/>
      <c r="P2115" s="218">
        <f>O2115*H2115</f>
        <v>0</v>
      </c>
      <c r="Q2115" s="218">
        <v>0</v>
      </c>
      <c r="R2115" s="218">
        <f>Q2115*H2115</f>
        <v>0</v>
      </c>
      <c r="S2115" s="218">
        <v>0</v>
      </c>
      <c r="T2115" s="219">
        <f>S2115*H2115</f>
        <v>0</v>
      </c>
      <c r="AR2115" s="25" t="s">
        <v>502</v>
      </c>
      <c r="AT2115" s="25" t="s">
        <v>498</v>
      </c>
      <c r="AU2115" s="25" t="s">
        <v>82</v>
      </c>
      <c r="AY2115" s="25" t="s">
        <v>492</v>
      </c>
      <c r="BE2115" s="220">
        <f>IF(N2115="základní",J2115,0)</f>
        <v>0</v>
      </c>
      <c r="BF2115" s="220">
        <f>IF(N2115="snížená",J2115,0)</f>
        <v>0</v>
      </c>
      <c r="BG2115" s="220">
        <f>IF(N2115="zákl. přenesená",J2115,0)</f>
        <v>0</v>
      </c>
      <c r="BH2115" s="220">
        <f>IF(N2115="sníž. přenesená",J2115,0)</f>
        <v>0</v>
      </c>
      <c r="BI2115" s="220">
        <f>IF(N2115="nulová",J2115,0)</f>
        <v>0</v>
      </c>
      <c r="BJ2115" s="25" t="s">
        <v>80</v>
      </c>
      <c r="BK2115" s="220">
        <f>ROUND(I2115*H2115,2)</f>
        <v>0</v>
      </c>
      <c r="BL2115" s="25" t="s">
        <v>502</v>
      </c>
      <c r="BM2115" s="25" t="s">
        <v>10340</v>
      </c>
    </row>
    <row r="2116" spans="2:65" s="1" customFormat="1">
      <c r="B2116" s="42"/>
      <c r="C2116" s="64"/>
      <c r="D2116" s="221" t="s">
        <v>506</v>
      </c>
      <c r="E2116" s="64"/>
      <c r="F2116" s="222" t="s">
        <v>13652</v>
      </c>
      <c r="G2116" s="64"/>
      <c r="H2116" s="64"/>
      <c r="I2116" s="177"/>
      <c r="J2116" s="64"/>
      <c r="K2116" s="64"/>
      <c r="L2116" s="62"/>
      <c r="M2116" s="223"/>
      <c r="N2116" s="43"/>
      <c r="O2116" s="43"/>
      <c r="P2116" s="43"/>
      <c r="Q2116" s="43"/>
      <c r="R2116" s="43"/>
      <c r="S2116" s="43"/>
      <c r="T2116" s="79"/>
      <c r="AT2116" s="25" t="s">
        <v>506</v>
      </c>
      <c r="AU2116" s="25" t="s">
        <v>82</v>
      </c>
    </row>
    <row r="2117" spans="2:65" s="1" customFormat="1" ht="24">
      <c r="B2117" s="42"/>
      <c r="C2117" s="64"/>
      <c r="D2117" s="221" t="s">
        <v>2254</v>
      </c>
      <c r="E2117" s="64"/>
      <c r="F2117" s="224" t="s">
        <v>13665</v>
      </c>
      <c r="G2117" s="64"/>
      <c r="H2117" s="64"/>
      <c r="I2117" s="177"/>
      <c r="J2117" s="64"/>
      <c r="K2117" s="64"/>
      <c r="L2117" s="62"/>
      <c r="M2117" s="223"/>
      <c r="N2117" s="43"/>
      <c r="O2117" s="43"/>
      <c r="P2117" s="43"/>
      <c r="Q2117" s="43"/>
      <c r="R2117" s="43"/>
      <c r="S2117" s="43"/>
      <c r="T2117" s="79"/>
      <c r="AT2117" s="25" t="s">
        <v>2254</v>
      </c>
      <c r="AU2117" s="25" t="s">
        <v>82</v>
      </c>
    </row>
    <row r="2118" spans="2:65" s="11" customFormat="1" ht="29.85" customHeight="1">
      <c r="B2118" s="192"/>
      <c r="C2118" s="193"/>
      <c r="D2118" s="206" t="s">
        <v>72</v>
      </c>
      <c r="E2118" s="207" t="s">
        <v>6000</v>
      </c>
      <c r="F2118" s="207" t="s">
        <v>13839</v>
      </c>
      <c r="G2118" s="193"/>
      <c r="H2118" s="193"/>
      <c r="I2118" s="196"/>
      <c r="J2118" s="208">
        <f>BK2118</f>
        <v>0</v>
      </c>
      <c r="K2118" s="193"/>
      <c r="L2118" s="198"/>
      <c r="M2118" s="199"/>
      <c r="N2118" s="200"/>
      <c r="O2118" s="200"/>
      <c r="P2118" s="201">
        <f>SUM(P2119:P2190)</f>
        <v>0</v>
      </c>
      <c r="Q2118" s="200"/>
      <c r="R2118" s="201">
        <f>SUM(R2119:R2190)</f>
        <v>0</v>
      </c>
      <c r="S2118" s="200"/>
      <c r="T2118" s="202">
        <f>SUM(T2119:T2190)</f>
        <v>0</v>
      </c>
      <c r="AR2118" s="203" t="s">
        <v>80</v>
      </c>
      <c r="AT2118" s="204" t="s">
        <v>72</v>
      </c>
      <c r="AU2118" s="204" t="s">
        <v>80</v>
      </c>
      <c r="AY2118" s="203" t="s">
        <v>492</v>
      </c>
      <c r="BK2118" s="205">
        <f>SUM(BK2119:BK2190)</f>
        <v>0</v>
      </c>
    </row>
    <row r="2119" spans="2:65" s="1" customFormat="1" ht="16.5" customHeight="1">
      <c r="B2119" s="42"/>
      <c r="C2119" s="209" t="s">
        <v>4995</v>
      </c>
      <c r="D2119" s="209" t="s">
        <v>498</v>
      </c>
      <c r="E2119" s="210" t="s">
        <v>13806</v>
      </c>
      <c r="F2119" s="211" t="s">
        <v>13807</v>
      </c>
      <c r="G2119" s="212" t="s">
        <v>2537</v>
      </c>
      <c r="H2119" s="213">
        <v>1</v>
      </c>
      <c r="I2119" s="214"/>
      <c r="J2119" s="215">
        <f>ROUND(I2119*H2119,2)</f>
        <v>0</v>
      </c>
      <c r="K2119" s="211" t="s">
        <v>23</v>
      </c>
      <c r="L2119" s="62"/>
      <c r="M2119" s="216" t="s">
        <v>23</v>
      </c>
      <c r="N2119" s="217" t="s">
        <v>44</v>
      </c>
      <c r="O2119" s="43"/>
      <c r="P2119" s="218">
        <f>O2119*H2119</f>
        <v>0</v>
      </c>
      <c r="Q2119" s="218">
        <v>0</v>
      </c>
      <c r="R2119" s="218">
        <f>Q2119*H2119</f>
        <v>0</v>
      </c>
      <c r="S2119" s="218">
        <v>0</v>
      </c>
      <c r="T2119" s="219">
        <f>S2119*H2119</f>
        <v>0</v>
      </c>
      <c r="AR2119" s="25" t="s">
        <v>502</v>
      </c>
      <c r="AT2119" s="25" t="s">
        <v>498</v>
      </c>
      <c r="AU2119" s="25" t="s">
        <v>82</v>
      </c>
      <c r="AY2119" s="25" t="s">
        <v>492</v>
      </c>
      <c r="BE2119" s="220">
        <f>IF(N2119="základní",J2119,0)</f>
        <v>0</v>
      </c>
      <c r="BF2119" s="220">
        <f>IF(N2119="snížená",J2119,0)</f>
        <v>0</v>
      </c>
      <c r="BG2119" s="220">
        <f>IF(N2119="zákl. přenesená",J2119,0)</f>
        <v>0</v>
      </c>
      <c r="BH2119" s="220">
        <f>IF(N2119="sníž. přenesená",J2119,0)</f>
        <v>0</v>
      </c>
      <c r="BI2119" s="220">
        <f>IF(N2119="nulová",J2119,0)</f>
        <v>0</v>
      </c>
      <c r="BJ2119" s="25" t="s">
        <v>80</v>
      </c>
      <c r="BK2119" s="220">
        <f>ROUND(I2119*H2119,2)</f>
        <v>0</v>
      </c>
      <c r="BL2119" s="25" t="s">
        <v>502</v>
      </c>
      <c r="BM2119" s="25" t="s">
        <v>10341</v>
      </c>
    </row>
    <row r="2120" spans="2:65" s="1" customFormat="1">
      <c r="B2120" s="42"/>
      <c r="C2120" s="64"/>
      <c r="D2120" s="221" t="s">
        <v>506</v>
      </c>
      <c r="E2120" s="64"/>
      <c r="F2120" s="222" t="s">
        <v>13807</v>
      </c>
      <c r="G2120" s="64"/>
      <c r="H2120" s="64"/>
      <c r="I2120" s="177"/>
      <c r="J2120" s="64"/>
      <c r="K2120" s="64"/>
      <c r="L2120" s="62"/>
      <c r="M2120" s="223"/>
      <c r="N2120" s="43"/>
      <c r="O2120" s="43"/>
      <c r="P2120" s="43"/>
      <c r="Q2120" s="43"/>
      <c r="R2120" s="43"/>
      <c r="S2120" s="43"/>
      <c r="T2120" s="79"/>
      <c r="AT2120" s="25" t="s">
        <v>506</v>
      </c>
      <c r="AU2120" s="25" t="s">
        <v>82</v>
      </c>
    </row>
    <row r="2121" spans="2:65" s="1" customFormat="1" ht="144">
      <c r="B2121" s="42"/>
      <c r="C2121" s="64"/>
      <c r="D2121" s="227" t="s">
        <v>2254</v>
      </c>
      <c r="E2121" s="64"/>
      <c r="F2121" s="273" t="s">
        <v>13808</v>
      </c>
      <c r="G2121" s="64"/>
      <c r="H2121" s="64"/>
      <c r="I2121" s="177"/>
      <c r="J2121" s="64"/>
      <c r="K2121" s="64"/>
      <c r="L2121" s="62"/>
      <c r="M2121" s="223"/>
      <c r="N2121" s="43"/>
      <c r="O2121" s="43"/>
      <c r="P2121" s="43"/>
      <c r="Q2121" s="43"/>
      <c r="R2121" s="43"/>
      <c r="S2121" s="43"/>
      <c r="T2121" s="79"/>
      <c r="AT2121" s="25" t="s">
        <v>2254</v>
      </c>
      <c r="AU2121" s="25" t="s">
        <v>82</v>
      </c>
    </row>
    <row r="2122" spans="2:65" s="1" customFormat="1" ht="16.5" customHeight="1">
      <c r="B2122" s="42"/>
      <c r="C2122" s="209" t="s">
        <v>5002</v>
      </c>
      <c r="D2122" s="209" t="s">
        <v>498</v>
      </c>
      <c r="E2122" s="210" t="s">
        <v>13809</v>
      </c>
      <c r="F2122" s="211" t="s">
        <v>13810</v>
      </c>
      <c r="G2122" s="212" t="s">
        <v>2537</v>
      </c>
      <c r="H2122" s="213">
        <v>2</v>
      </c>
      <c r="I2122" s="214"/>
      <c r="J2122" s="215">
        <f>ROUND(I2122*H2122,2)</f>
        <v>0</v>
      </c>
      <c r="K2122" s="211" t="s">
        <v>23</v>
      </c>
      <c r="L2122" s="62"/>
      <c r="M2122" s="216" t="s">
        <v>23</v>
      </c>
      <c r="N2122" s="217" t="s">
        <v>44</v>
      </c>
      <c r="O2122" s="43"/>
      <c r="P2122" s="218">
        <f>O2122*H2122</f>
        <v>0</v>
      </c>
      <c r="Q2122" s="218">
        <v>0</v>
      </c>
      <c r="R2122" s="218">
        <f>Q2122*H2122</f>
        <v>0</v>
      </c>
      <c r="S2122" s="218">
        <v>0</v>
      </c>
      <c r="T2122" s="219">
        <f>S2122*H2122</f>
        <v>0</v>
      </c>
      <c r="AR2122" s="25" t="s">
        <v>502</v>
      </c>
      <c r="AT2122" s="25" t="s">
        <v>498</v>
      </c>
      <c r="AU2122" s="25" t="s">
        <v>82</v>
      </c>
      <c r="AY2122" s="25" t="s">
        <v>492</v>
      </c>
      <c r="BE2122" s="220">
        <f>IF(N2122="základní",J2122,0)</f>
        <v>0</v>
      </c>
      <c r="BF2122" s="220">
        <f>IF(N2122="snížená",J2122,0)</f>
        <v>0</v>
      </c>
      <c r="BG2122" s="220">
        <f>IF(N2122="zákl. přenesená",J2122,0)</f>
        <v>0</v>
      </c>
      <c r="BH2122" s="220">
        <f>IF(N2122="sníž. přenesená",J2122,0)</f>
        <v>0</v>
      </c>
      <c r="BI2122" s="220">
        <f>IF(N2122="nulová",J2122,0)</f>
        <v>0</v>
      </c>
      <c r="BJ2122" s="25" t="s">
        <v>80</v>
      </c>
      <c r="BK2122" s="220">
        <f>ROUND(I2122*H2122,2)</f>
        <v>0</v>
      </c>
      <c r="BL2122" s="25" t="s">
        <v>502</v>
      </c>
      <c r="BM2122" s="25" t="s">
        <v>10342</v>
      </c>
    </row>
    <row r="2123" spans="2:65" s="1" customFormat="1">
      <c r="B2123" s="42"/>
      <c r="C2123" s="64"/>
      <c r="D2123" s="221" t="s">
        <v>506</v>
      </c>
      <c r="E2123" s="64"/>
      <c r="F2123" s="222" t="s">
        <v>13810</v>
      </c>
      <c r="G2123" s="64"/>
      <c r="H2123" s="64"/>
      <c r="I2123" s="177"/>
      <c r="J2123" s="64"/>
      <c r="K2123" s="64"/>
      <c r="L2123" s="62"/>
      <c r="M2123" s="223"/>
      <c r="N2123" s="43"/>
      <c r="O2123" s="43"/>
      <c r="P2123" s="43"/>
      <c r="Q2123" s="43"/>
      <c r="R2123" s="43"/>
      <c r="S2123" s="43"/>
      <c r="T2123" s="79"/>
      <c r="AT2123" s="25" t="s">
        <v>506</v>
      </c>
      <c r="AU2123" s="25" t="s">
        <v>82</v>
      </c>
    </row>
    <row r="2124" spans="2:65" s="1" customFormat="1" ht="24">
      <c r="B2124" s="42"/>
      <c r="C2124" s="64"/>
      <c r="D2124" s="227" t="s">
        <v>2254</v>
      </c>
      <c r="E2124" s="64"/>
      <c r="F2124" s="273" t="s">
        <v>13722</v>
      </c>
      <c r="G2124" s="64"/>
      <c r="H2124" s="64"/>
      <c r="I2124" s="177"/>
      <c r="J2124" s="64"/>
      <c r="K2124" s="64"/>
      <c r="L2124" s="62"/>
      <c r="M2124" s="223"/>
      <c r="N2124" s="43"/>
      <c r="O2124" s="43"/>
      <c r="P2124" s="43"/>
      <c r="Q2124" s="43"/>
      <c r="R2124" s="43"/>
      <c r="S2124" s="43"/>
      <c r="T2124" s="79"/>
      <c r="AT2124" s="25" t="s">
        <v>2254</v>
      </c>
      <c r="AU2124" s="25" t="s">
        <v>82</v>
      </c>
    </row>
    <row r="2125" spans="2:65" s="1" customFormat="1" ht="16.5" customHeight="1">
      <c r="B2125" s="42"/>
      <c r="C2125" s="209" t="s">
        <v>5006</v>
      </c>
      <c r="D2125" s="209" t="s">
        <v>498</v>
      </c>
      <c r="E2125" s="210" t="s">
        <v>13811</v>
      </c>
      <c r="F2125" s="211" t="s">
        <v>13812</v>
      </c>
      <c r="G2125" s="212" t="s">
        <v>2537</v>
      </c>
      <c r="H2125" s="213">
        <v>1</v>
      </c>
      <c r="I2125" s="214"/>
      <c r="J2125" s="215">
        <f>ROUND(I2125*H2125,2)</f>
        <v>0</v>
      </c>
      <c r="K2125" s="211" t="s">
        <v>23</v>
      </c>
      <c r="L2125" s="62"/>
      <c r="M2125" s="216" t="s">
        <v>23</v>
      </c>
      <c r="N2125" s="217" t="s">
        <v>44</v>
      </c>
      <c r="O2125" s="43"/>
      <c r="P2125" s="218">
        <f>O2125*H2125</f>
        <v>0</v>
      </c>
      <c r="Q2125" s="218">
        <v>0</v>
      </c>
      <c r="R2125" s="218">
        <f>Q2125*H2125</f>
        <v>0</v>
      </c>
      <c r="S2125" s="218">
        <v>0</v>
      </c>
      <c r="T2125" s="219">
        <f>S2125*H2125</f>
        <v>0</v>
      </c>
      <c r="AR2125" s="25" t="s">
        <v>502</v>
      </c>
      <c r="AT2125" s="25" t="s">
        <v>498</v>
      </c>
      <c r="AU2125" s="25" t="s">
        <v>82</v>
      </c>
      <c r="AY2125" s="25" t="s">
        <v>492</v>
      </c>
      <c r="BE2125" s="220">
        <f>IF(N2125="základní",J2125,0)</f>
        <v>0</v>
      </c>
      <c r="BF2125" s="220">
        <f>IF(N2125="snížená",J2125,0)</f>
        <v>0</v>
      </c>
      <c r="BG2125" s="220">
        <f>IF(N2125="zákl. přenesená",J2125,0)</f>
        <v>0</v>
      </c>
      <c r="BH2125" s="220">
        <f>IF(N2125="sníž. přenesená",J2125,0)</f>
        <v>0</v>
      </c>
      <c r="BI2125" s="220">
        <f>IF(N2125="nulová",J2125,0)</f>
        <v>0</v>
      </c>
      <c r="BJ2125" s="25" t="s">
        <v>80</v>
      </c>
      <c r="BK2125" s="220">
        <f>ROUND(I2125*H2125,2)</f>
        <v>0</v>
      </c>
      <c r="BL2125" s="25" t="s">
        <v>502</v>
      </c>
      <c r="BM2125" s="25" t="s">
        <v>10343</v>
      </c>
    </row>
    <row r="2126" spans="2:65" s="1" customFormat="1">
      <c r="B2126" s="42"/>
      <c r="C2126" s="64"/>
      <c r="D2126" s="221" t="s">
        <v>506</v>
      </c>
      <c r="E2126" s="64"/>
      <c r="F2126" s="222" t="s">
        <v>13812</v>
      </c>
      <c r="G2126" s="64"/>
      <c r="H2126" s="64"/>
      <c r="I2126" s="177"/>
      <c r="J2126" s="64"/>
      <c r="K2126" s="64"/>
      <c r="L2126" s="62"/>
      <c r="M2126" s="223"/>
      <c r="N2126" s="43"/>
      <c r="O2126" s="43"/>
      <c r="P2126" s="43"/>
      <c r="Q2126" s="43"/>
      <c r="R2126" s="43"/>
      <c r="S2126" s="43"/>
      <c r="T2126" s="79"/>
      <c r="AT2126" s="25" t="s">
        <v>506</v>
      </c>
      <c r="AU2126" s="25" t="s">
        <v>82</v>
      </c>
    </row>
    <row r="2127" spans="2:65" s="1" customFormat="1" ht="84">
      <c r="B2127" s="42"/>
      <c r="C2127" s="64"/>
      <c r="D2127" s="227" t="s">
        <v>2254</v>
      </c>
      <c r="E2127" s="64"/>
      <c r="F2127" s="273" t="s">
        <v>13813</v>
      </c>
      <c r="G2127" s="64"/>
      <c r="H2127" s="64"/>
      <c r="I2127" s="177"/>
      <c r="J2127" s="64"/>
      <c r="K2127" s="64"/>
      <c r="L2127" s="62"/>
      <c r="M2127" s="223"/>
      <c r="N2127" s="43"/>
      <c r="O2127" s="43"/>
      <c r="P2127" s="43"/>
      <c r="Q2127" s="43"/>
      <c r="R2127" s="43"/>
      <c r="S2127" s="43"/>
      <c r="T2127" s="79"/>
      <c r="AT2127" s="25" t="s">
        <v>2254</v>
      </c>
      <c r="AU2127" s="25" t="s">
        <v>82</v>
      </c>
    </row>
    <row r="2128" spans="2:65" s="1" customFormat="1" ht="16.5" customHeight="1">
      <c r="B2128" s="42"/>
      <c r="C2128" s="209" t="s">
        <v>5010</v>
      </c>
      <c r="D2128" s="209" t="s">
        <v>498</v>
      </c>
      <c r="E2128" s="210" t="s">
        <v>13814</v>
      </c>
      <c r="F2128" s="211" t="s">
        <v>13815</v>
      </c>
      <c r="G2128" s="212" t="s">
        <v>2537</v>
      </c>
      <c r="H2128" s="213">
        <v>1</v>
      </c>
      <c r="I2128" s="214"/>
      <c r="J2128" s="215">
        <f>ROUND(I2128*H2128,2)</f>
        <v>0</v>
      </c>
      <c r="K2128" s="211" t="s">
        <v>23</v>
      </c>
      <c r="L2128" s="62"/>
      <c r="M2128" s="216" t="s">
        <v>23</v>
      </c>
      <c r="N2128" s="217" t="s">
        <v>44</v>
      </c>
      <c r="O2128" s="43"/>
      <c r="P2128" s="218">
        <f>O2128*H2128</f>
        <v>0</v>
      </c>
      <c r="Q2128" s="218">
        <v>0</v>
      </c>
      <c r="R2128" s="218">
        <f>Q2128*H2128</f>
        <v>0</v>
      </c>
      <c r="S2128" s="218">
        <v>0</v>
      </c>
      <c r="T2128" s="219">
        <f>S2128*H2128</f>
        <v>0</v>
      </c>
      <c r="AR2128" s="25" t="s">
        <v>502</v>
      </c>
      <c r="AT2128" s="25" t="s">
        <v>498</v>
      </c>
      <c r="AU2128" s="25" t="s">
        <v>82</v>
      </c>
      <c r="AY2128" s="25" t="s">
        <v>492</v>
      </c>
      <c r="BE2128" s="220">
        <f>IF(N2128="základní",J2128,0)</f>
        <v>0</v>
      </c>
      <c r="BF2128" s="220">
        <f>IF(N2128="snížená",J2128,0)</f>
        <v>0</v>
      </c>
      <c r="BG2128" s="220">
        <f>IF(N2128="zákl. přenesená",J2128,0)</f>
        <v>0</v>
      </c>
      <c r="BH2128" s="220">
        <f>IF(N2128="sníž. přenesená",J2128,0)</f>
        <v>0</v>
      </c>
      <c r="BI2128" s="220">
        <f>IF(N2128="nulová",J2128,0)</f>
        <v>0</v>
      </c>
      <c r="BJ2128" s="25" t="s">
        <v>80</v>
      </c>
      <c r="BK2128" s="220">
        <f>ROUND(I2128*H2128,2)</f>
        <v>0</v>
      </c>
      <c r="BL2128" s="25" t="s">
        <v>502</v>
      </c>
      <c r="BM2128" s="25" t="s">
        <v>10345</v>
      </c>
    </row>
    <row r="2129" spans="2:65" s="1" customFormat="1">
      <c r="B2129" s="42"/>
      <c r="C2129" s="64"/>
      <c r="D2129" s="221" t="s">
        <v>506</v>
      </c>
      <c r="E2129" s="64"/>
      <c r="F2129" s="222" t="s">
        <v>13815</v>
      </c>
      <c r="G2129" s="64"/>
      <c r="H2129" s="64"/>
      <c r="I2129" s="177"/>
      <c r="J2129" s="64"/>
      <c r="K2129" s="64"/>
      <c r="L2129" s="62"/>
      <c r="M2129" s="223"/>
      <c r="N2129" s="43"/>
      <c r="O2129" s="43"/>
      <c r="P2129" s="43"/>
      <c r="Q2129" s="43"/>
      <c r="R2129" s="43"/>
      <c r="S2129" s="43"/>
      <c r="T2129" s="79"/>
      <c r="AT2129" s="25" t="s">
        <v>506</v>
      </c>
      <c r="AU2129" s="25" t="s">
        <v>82</v>
      </c>
    </row>
    <row r="2130" spans="2:65" s="1" customFormat="1" ht="24">
      <c r="B2130" s="42"/>
      <c r="C2130" s="64"/>
      <c r="D2130" s="227" t="s">
        <v>2254</v>
      </c>
      <c r="E2130" s="64"/>
      <c r="F2130" s="273" t="s">
        <v>13816</v>
      </c>
      <c r="G2130" s="64"/>
      <c r="H2130" s="64"/>
      <c r="I2130" s="177"/>
      <c r="J2130" s="64"/>
      <c r="K2130" s="64"/>
      <c r="L2130" s="62"/>
      <c r="M2130" s="223"/>
      <c r="N2130" s="43"/>
      <c r="O2130" s="43"/>
      <c r="P2130" s="43"/>
      <c r="Q2130" s="43"/>
      <c r="R2130" s="43"/>
      <c r="S2130" s="43"/>
      <c r="T2130" s="79"/>
      <c r="AT2130" s="25" t="s">
        <v>2254</v>
      </c>
      <c r="AU2130" s="25" t="s">
        <v>82</v>
      </c>
    </row>
    <row r="2131" spans="2:65" s="1" customFormat="1" ht="16.5" customHeight="1">
      <c r="B2131" s="42"/>
      <c r="C2131" s="209" t="s">
        <v>5014</v>
      </c>
      <c r="D2131" s="209" t="s">
        <v>498</v>
      </c>
      <c r="E2131" s="210" t="s">
        <v>13817</v>
      </c>
      <c r="F2131" s="211" t="s">
        <v>13818</v>
      </c>
      <c r="G2131" s="212" t="s">
        <v>2537</v>
      </c>
      <c r="H2131" s="213">
        <v>1</v>
      </c>
      <c r="I2131" s="214"/>
      <c r="J2131" s="215">
        <f>ROUND(I2131*H2131,2)</f>
        <v>0</v>
      </c>
      <c r="K2131" s="211" t="s">
        <v>23</v>
      </c>
      <c r="L2131" s="62"/>
      <c r="M2131" s="216" t="s">
        <v>23</v>
      </c>
      <c r="N2131" s="217" t="s">
        <v>44</v>
      </c>
      <c r="O2131" s="43"/>
      <c r="P2131" s="218">
        <f>O2131*H2131</f>
        <v>0</v>
      </c>
      <c r="Q2131" s="218">
        <v>0</v>
      </c>
      <c r="R2131" s="218">
        <f>Q2131*H2131</f>
        <v>0</v>
      </c>
      <c r="S2131" s="218">
        <v>0</v>
      </c>
      <c r="T2131" s="219">
        <f>S2131*H2131</f>
        <v>0</v>
      </c>
      <c r="AR2131" s="25" t="s">
        <v>502</v>
      </c>
      <c r="AT2131" s="25" t="s">
        <v>498</v>
      </c>
      <c r="AU2131" s="25" t="s">
        <v>82</v>
      </c>
      <c r="AY2131" s="25" t="s">
        <v>492</v>
      </c>
      <c r="BE2131" s="220">
        <f>IF(N2131="základní",J2131,0)</f>
        <v>0</v>
      </c>
      <c r="BF2131" s="220">
        <f>IF(N2131="snížená",J2131,0)</f>
        <v>0</v>
      </c>
      <c r="BG2131" s="220">
        <f>IF(N2131="zákl. přenesená",J2131,0)</f>
        <v>0</v>
      </c>
      <c r="BH2131" s="220">
        <f>IF(N2131="sníž. přenesená",J2131,0)</f>
        <v>0</v>
      </c>
      <c r="BI2131" s="220">
        <f>IF(N2131="nulová",J2131,0)</f>
        <v>0</v>
      </c>
      <c r="BJ2131" s="25" t="s">
        <v>80</v>
      </c>
      <c r="BK2131" s="220">
        <f>ROUND(I2131*H2131,2)</f>
        <v>0</v>
      </c>
      <c r="BL2131" s="25" t="s">
        <v>502</v>
      </c>
      <c r="BM2131" s="25" t="s">
        <v>10347</v>
      </c>
    </row>
    <row r="2132" spans="2:65" s="1" customFormat="1">
      <c r="B2132" s="42"/>
      <c r="C2132" s="64"/>
      <c r="D2132" s="221" t="s">
        <v>506</v>
      </c>
      <c r="E2132" s="64"/>
      <c r="F2132" s="222" t="s">
        <v>13818</v>
      </c>
      <c r="G2132" s="64"/>
      <c r="H2132" s="64"/>
      <c r="I2132" s="177"/>
      <c r="J2132" s="64"/>
      <c r="K2132" s="64"/>
      <c r="L2132" s="62"/>
      <c r="M2132" s="223"/>
      <c r="N2132" s="43"/>
      <c r="O2132" s="43"/>
      <c r="P2132" s="43"/>
      <c r="Q2132" s="43"/>
      <c r="R2132" s="43"/>
      <c r="S2132" s="43"/>
      <c r="T2132" s="79"/>
      <c r="AT2132" s="25" t="s">
        <v>506</v>
      </c>
      <c r="AU2132" s="25" t="s">
        <v>82</v>
      </c>
    </row>
    <row r="2133" spans="2:65" s="1" customFormat="1" ht="24">
      <c r="B2133" s="42"/>
      <c r="C2133" s="64"/>
      <c r="D2133" s="227" t="s">
        <v>2254</v>
      </c>
      <c r="E2133" s="64"/>
      <c r="F2133" s="273" t="s">
        <v>13819</v>
      </c>
      <c r="G2133" s="64"/>
      <c r="H2133" s="64"/>
      <c r="I2133" s="177"/>
      <c r="J2133" s="64"/>
      <c r="K2133" s="64"/>
      <c r="L2133" s="62"/>
      <c r="M2133" s="223"/>
      <c r="N2133" s="43"/>
      <c r="O2133" s="43"/>
      <c r="P2133" s="43"/>
      <c r="Q2133" s="43"/>
      <c r="R2133" s="43"/>
      <c r="S2133" s="43"/>
      <c r="T2133" s="79"/>
      <c r="AT2133" s="25" t="s">
        <v>2254</v>
      </c>
      <c r="AU2133" s="25" t="s">
        <v>82</v>
      </c>
    </row>
    <row r="2134" spans="2:65" s="1" customFormat="1" ht="16.5" customHeight="1">
      <c r="B2134" s="42"/>
      <c r="C2134" s="209" t="s">
        <v>5018</v>
      </c>
      <c r="D2134" s="209" t="s">
        <v>498</v>
      </c>
      <c r="E2134" s="210" t="s">
        <v>13627</v>
      </c>
      <c r="F2134" s="211" t="s">
        <v>13628</v>
      </c>
      <c r="G2134" s="212" t="s">
        <v>2537</v>
      </c>
      <c r="H2134" s="213">
        <v>1</v>
      </c>
      <c r="I2134" s="214"/>
      <c r="J2134" s="215">
        <f>ROUND(I2134*H2134,2)</f>
        <v>0</v>
      </c>
      <c r="K2134" s="211" t="s">
        <v>23</v>
      </c>
      <c r="L2134" s="62"/>
      <c r="M2134" s="216" t="s">
        <v>23</v>
      </c>
      <c r="N2134" s="217" t="s">
        <v>44</v>
      </c>
      <c r="O2134" s="43"/>
      <c r="P2134" s="218">
        <f>O2134*H2134</f>
        <v>0</v>
      </c>
      <c r="Q2134" s="218">
        <v>0</v>
      </c>
      <c r="R2134" s="218">
        <f>Q2134*H2134</f>
        <v>0</v>
      </c>
      <c r="S2134" s="218">
        <v>0</v>
      </c>
      <c r="T2134" s="219">
        <f>S2134*H2134</f>
        <v>0</v>
      </c>
      <c r="AR2134" s="25" t="s">
        <v>502</v>
      </c>
      <c r="AT2134" s="25" t="s">
        <v>498</v>
      </c>
      <c r="AU2134" s="25" t="s">
        <v>82</v>
      </c>
      <c r="AY2134" s="25" t="s">
        <v>492</v>
      </c>
      <c r="BE2134" s="220">
        <f>IF(N2134="základní",J2134,0)</f>
        <v>0</v>
      </c>
      <c r="BF2134" s="220">
        <f>IF(N2134="snížená",J2134,0)</f>
        <v>0</v>
      </c>
      <c r="BG2134" s="220">
        <f>IF(N2134="zákl. přenesená",J2134,0)</f>
        <v>0</v>
      </c>
      <c r="BH2134" s="220">
        <f>IF(N2134="sníž. přenesená",J2134,0)</f>
        <v>0</v>
      </c>
      <c r="BI2134" s="220">
        <f>IF(N2134="nulová",J2134,0)</f>
        <v>0</v>
      </c>
      <c r="BJ2134" s="25" t="s">
        <v>80</v>
      </c>
      <c r="BK2134" s="220">
        <f>ROUND(I2134*H2134,2)</f>
        <v>0</v>
      </c>
      <c r="BL2134" s="25" t="s">
        <v>502</v>
      </c>
      <c r="BM2134" s="25" t="s">
        <v>10348</v>
      </c>
    </row>
    <row r="2135" spans="2:65" s="1" customFormat="1">
      <c r="B2135" s="42"/>
      <c r="C2135" s="64"/>
      <c r="D2135" s="221" t="s">
        <v>506</v>
      </c>
      <c r="E2135" s="64"/>
      <c r="F2135" s="222" t="s">
        <v>13628</v>
      </c>
      <c r="G2135" s="64"/>
      <c r="H2135" s="64"/>
      <c r="I2135" s="177"/>
      <c r="J2135" s="64"/>
      <c r="K2135" s="64"/>
      <c r="L2135" s="62"/>
      <c r="M2135" s="223"/>
      <c r="N2135" s="43"/>
      <c r="O2135" s="43"/>
      <c r="P2135" s="43"/>
      <c r="Q2135" s="43"/>
      <c r="R2135" s="43"/>
      <c r="S2135" s="43"/>
      <c r="T2135" s="79"/>
      <c r="AT2135" s="25" t="s">
        <v>506</v>
      </c>
      <c r="AU2135" s="25" t="s">
        <v>82</v>
      </c>
    </row>
    <row r="2136" spans="2:65" s="1" customFormat="1" ht="60">
      <c r="B2136" s="42"/>
      <c r="C2136" s="64"/>
      <c r="D2136" s="227" t="s">
        <v>2254</v>
      </c>
      <c r="E2136" s="64"/>
      <c r="F2136" s="273" t="s">
        <v>13629</v>
      </c>
      <c r="G2136" s="64"/>
      <c r="H2136" s="64"/>
      <c r="I2136" s="177"/>
      <c r="J2136" s="64"/>
      <c r="K2136" s="64"/>
      <c r="L2136" s="62"/>
      <c r="M2136" s="223"/>
      <c r="N2136" s="43"/>
      <c r="O2136" s="43"/>
      <c r="P2136" s="43"/>
      <c r="Q2136" s="43"/>
      <c r="R2136" s="43"/>
      <c r="S2136" s="43"/>
      <c r="T2136" s="79"/>
      <c r="AT2136" s="25" t="s">
        <v>2254</v>
      </c>
      <c r="AU2136" s="25" t="s">
        <v>82</v>
      </c>
    </row>
    <row r="2137" spans="2:65" s="1" customFormat="1" ht="16.5" customHeight="1">
      <c r="B2137" s="42"/>
      <c r="C2137" s="209" t="s">
        <v>5022</v>
      </c>
      <c r="D2137" s="209" t="s">
        <v>498</v>
      </c>
      <c r="E2137" s="210" t="s">
        <v>13630</v>
      </c>
      <c r="F2137" s="211" t="s">
        <v>13631</v>
      </c>
      <c r="G2137" s="212" t="s">
        <v>13632</v>
      </c>
      <c r="H2137" s="213">
        <v>1</v>
      </c>
      <c r="I2137" s="214"/>
      <c r="J2137" s="215">
        <f>ROUND(I2137*H2137,2)</f>
        <v>0</v>
      </c>
      <c r="K2137" s="211" t="s">
        <v>23</v>
      </c>
      <c r="L2137" s="62"/>
      <c r="M2137" s="216" t="s">
        <v>23</v>
      </c>
      <c r="N2137" s="217" t="s">
        <v>44</v>
      </c>
      <c r="O2137" s="43"/>
      <c r="P2137" s="218">
        <f>O2137*H2137</f>
        <v>0</v>
      </c>
      <c r="Q2137" s="218">
        <v>0</v>
      </c>
      <c r="R2137" s="218">
        <f>Q2137*H2137</f>
        <v>0</v>
      </c>
      <c r="S2137" s="218">
        <v>0</v>
      </c>
      <c r="T2137" s="219">
        <f>S2137*H2137</f>
        <v>0</v>
      </c>
      <c r="AR2137" s="25" t="s">
        <v>502</v>
      </c>
      <c r="AT2137" s="25" t="s">
        <v>498</v>
      </c>
      <c r="AU2137" s="25" t="s">
        <v>82</v>
      </c>
      <c r="AY2137" s="25" t="s">
        <v>492</v>
      </c>
      <c r="BE2137" s="220">
        <f>IF(N2137="základní",J2137,0)</f>
        <v>0</v>
      </c>
      <c r="BF2137" s="220">
        <f>IF(N2137="snížená",J2137,0)</f>
        <v>0</v>
      </c>
      <c r="BG2137" s="220">
        <f>IF(N2137="zákl. přenesená",J2137,0)</f>
        <v>0</v>
      </c>
      <c r="BH2137" s="220">
        <f>IF(N2137="sníž. přenesená",J2137,0)</f>
        <v>0</v>
      </c>
      <c r="BI2137" s="220">
        <f>IF(N2137="nulová",J2137,0)</f>
        <v>0</v>
      </c>
      <c r="BJ2137" s="25" t="s">
        <v>80</v>
      </c>
      <c r="BK2137" s="220">
        <f>ROUND(I2137*H2137,2)</f>
        <v>0</v>
      </c>
      <c r="BL2137" s="25" t="s">
        <v>502</v>
      </c>
      <c r="BM2137" s="25" t="s">
        <v>10349</v>
      </c>
    </row>
    <row r="2138" spans="2:65" s="1" customFormat="1">
      <c r="B2138" s="42"/>
      <c r="C2138" s="64"/>
      <c r="D2138" s="221" t="s">
        <v>506</v>
      </c>
      <c r="E2138" s="64"/>
      <c r="F2138" s="222" t="s">
        <v>13631</v>
      </c>
      <c r="G2138" s="64"/>
      <c r="H2138" s="64"/>
      <c r="I2138" s="177"/>
      <c r="J2138" s="64"/>
      <c r="K2138" s="64"/>
      <c r="L2138" s="62"/>
      <c r="M2138" s="223"/>
      <c r="N2138" s="43"/>
      <c r="O2138" s="43"/>
      <c r="P2138" s="43"/>
      <c r="Q2138" s="43"/>
      <c r="R2138" s="43"/>
      <c r="S2138" s="43"/>
      <c r="T2138" s="79"/>
      <c r="AT2138" s="25" t="s">
        <v>506</v>
      </c>
      <c r="AU2138" s="25" t="s">
        <v>82</v>
      </c>
    </row>
    <row r="2139" spans="2:65" s="1" customFormat="1" ht="36">
      <c r="B2139" s="42"/>
      <c r="C2139" s="64"/>
      <c r="D2139" s="227" t="s">
        <v>2254</v>
      </c>
      <c r="E2139" s="64"/>
      <c r="F2139" s="273" t="s">
        <v>13633</v>
      </c>
      <c r="G2139" s="64"/>
      <c r="H2139" s="64"/>
      <c r="I2139" s="177"/>
      <c r="J2139" s="64"/>
      <c r="K2139" s="64"/>
      <c r="L2139" s="62"/>
      <c r="M2139" s="223"/>
      <c r="N2139" s="43"/>
      <c r="O2139" s="43"/>
      <c r="P2139" s="43"/>
      <c r="Q2139" s="43"/>
      <c r="R2139" s="43"/>
      <c r="S2139" s="43"/>
      <c r="T2139" s="79"/>
      <c r="AT2139" s="25" t="s">
        <v>2254</v>
      </c>
      <c r="AU2139" s="25" t="s">
        <v>82</v>
      </c>
    </row>
    <row r="2140" spans="2:65" s="1" customFormat="1" ht="16.5" customHeight="1">
      <c r="B2140" s="42"/>
      <c r="C2140" s="209" t="s">
        <v>5026</v>
      </c>
      <c r="D2140" s="209" t="s">
        <v>498</v>
      </c>
      <c r="E2140" s="210" t="s">
        <v>13732</v>
      </c>
      <c r="F2140" s="211" t="s">
        <v>13733</v>
      </c>
      <c r="G2140" s="212" t="s">
        <v>2537</v>
      </c>
      <c r="H2140" s="213">
        <v>1</v>
      </c>
      <c r="I2140" s="214"/>
      <c r="J2140" s="215">
        <f>ROUND(I2140*H2140,2)</f>
        <v>0</v>
      </c>
      <c r="K2140" s="211" t="s">
        <v>23</v>
      </c>
      <c r="L2140" s="62"/>
      <c r="M2140" s="216" t="s">
        <v>23</v>
      </c>
      <c r="N2140" s="217" t="s">
        <v>44</v>
      </c>
      <c r="O2140" s="43"/>
      <c r="P2140" s="218">
        <f>O2140*H2140</f>
        <v>0</v>
      </c>
      <c r="Q2140" s="218">
        <v>0</v>
      </c>
      <c r="R2140" s="218">
        <f>Q2140*H2140</f>
        <v>0</v>
      </c>
      <c r="S2140" s="218">
        <v>0</v>
      </c>
      <c r="T2140" s="219">
        <f>S2140*H2140</f>
        <v>0</v>
      </c>
      <c r="AR2140" s="25" t="s">
        <v>502</v>
      </c>
      <c r="AT2140" s="25" t="s">
        <v>498</v>
      </c>
      <c r="AU2140" s="25" t="s">
        <v>82</v>
      </c>
      <c r="AY2140" s="25" t="s">
        <v>492</v>
      </c>
      <c r="BE2140" s="220">
        <f>IF(N2140="základní",J2140,0)</f>
        <v>0</v>
      </c>
      <c r="BF2140" s="220">
        <f>IF(N2140="snížená",J2140,0)</f>
        <v>0</v>
      </c>
      <c r="BG2140" s="220">
        <f>IF(N2140="zákl. přenesená",J2140,0)</f>
        <v>0</v>
      </c>
      <c r="BH2140" s="220">
        <f>IF(N2140="sníž. přenesená",J2140,0)</f>
        <v>0</v>
      </c>
      <c r="BI2140" s="220">
        <f>IF(N2140="nulová",J2140,0)</f>
        <v>0</v>
      </c>
      <c r="BJ2140" s="25" t="s">
        <v>80</v>
      </c>
      <c r="BK2140" s="220">
        <f>ROUND(I2140*H2140,2)</f>
        <v>0</v>
      </c>
      <c r="BL2140" s="25" t="s">
        <v>502</v>
      </c>
      <c r="BM2140" s="25" t="s">
        <v>10350</v>
      </c>
    </row>
    <row r="2141" spans="2:65" s="1" customFormat="1">
      <c r="B2141" s="42"/>
      <c r="C2141" s="64"/>
      <c r="D2141" s="221" t="s">
        <v>506</v>
      </c>
      <c r="E2141" s="64"/>
      <c r="F2141" s="222" t="s">
        <v>13733</v>
      </c>
      <c r="G2141" s="64"/>
      <c r="H2141" s="64"/>
      <c r="I2141" s="177"/>
      <c r="J2141" s="64"/>
      <c r="K2141" s="64"/>
      <c r="L2141" s="62"/>
      <c r="M2141" s="223"/>
      <c r="N2141" s="43"/>
      <c r="O2141" s="43"/>
      <c r="P2141" s="43"/>
      <c r="Q2141" s="43"/>
      <c r="R2141" s="43"/>
      <c r="S2141" s="43"/>
      <c r="T2141" s="79"/>
      <c r="AT2141" s="25" t="s">
        <v>506</v>
      </c>
      <c r="AU2141" s="25" t="s">
        <v>82</v>
      </c>
    </row>
    <row r="2142" spans="2:65" s="1" customFormat="1" ht="36">
      <c r="B2142" s="42"/>
      <c r="C2142" s="64"/>
      <c r="D2142" s="227" t="s">
        <v>2254</v>
      </c>
      <c r="E2142" s="64"/>
      <c r="F2142" s="273" t="s">
        <v>13734</v>
      </c>
      <c r="G2142" s="64"/>
      <c r="H2142" s="64"/>
      <c r="I2142" s="177"/>
      <c r="J2142" s="64"/>
      <c r="K2142" s="64"/>
      <c r="L2142" s="62"/>
      <c r="M2142" s="223"/>
      <c r="N2142" s="43"/>
      <c r="O2142" s="43"/>
      <c r="P2142" s="43"/>
      <c r="Q2142" s="43"/>
      <c r="R2142" s="43"/>
      <c r="S2142" s="43"/>
      <c r="T2142" s="79"/>
      <c r="AT2142" s="25" t="s">
        <v>2254</v>
      </c>
      <c r="AU2142" s="25" t="s">
        <v>82</v>
      </c>
    </row>
    <row r="2143" spans="2:65" s="1" customFormat="1" ht="16.5" customHeight="1">
      <c r="B2143" s="42"/>
      <c r="C2143" s="209" t="s">
        <v>5030</v>
      </c>
      <c r="D2143" s="209" t="s">
        <v>498</v>
      </c>
      <c r="E2143" s="210" t="s">
        <v>13634</v>
      </c>
      <c r="F2143" s="211" t="s">
        <v>13635</v>
      </c>
      <c r="G2143" s="212" t="s">
        <v>2537</v>
      </c>
      <c r="H2143" s="213">
        <v>1</v>
      </c>
      <c r="I2143" s="214"/>
      <c r="J2143" s="215">
        <f>ROUND(I2143*H2143,2)</f>
        <v>0</v>
      </c>
      <c r="K2143" s="211" t="s">
        <v>23</v>
      </c>
      <c r="L2143" s="62"/>
      <c r="M2143" s="216" t="s">
        <v>23</v>
      </c>
      <c r="N2143" s="217" t="s">
        <v>44</v>
      </c>
      <c r="O2143" s="43"/>
      <c r="P2143" s="218">
        <f>O2143*H2143</f>
        <v>0</v>
      </c>
      <c r="Q2143" s="218">
        <v>0</v>
      </c>
      <c r="R2143" s="218">
        <f>Q2143*H2143</f>
        <v>0</v>
      </c>
      <c r="S2143" s="218">
        <v>0</v>
      </c>
      <c r="T2143" s="219">
        <f>S2143*H2143</f>
        <v>0</v>
      </c>
      <c r="AR2143" s="25" t="s">
        <v>502</v>
      </c>
      <c r="AT2143" s="25" t="s">
        <v>498</v>
      </c>
      <c r="AU2143" s="25" t="s">
        <v>82</v>
      </c>
      <c r="AY2143" s="25" t="s">
        <v>492</v>
      </c>
      <c r="BE2143" s="220">
        <f>IF(N2143="základní",J2143,0)</f>
        <v>0</v>
      </c>
      <c r="BF2143" s="220">
        <f>IF(N2143="snížená",J2143,0)</f>
        <v>0</v>
      </c>
      <c r="BG2143" s="220">
        <f>IF(N2143="zákl. přenesená",J2143,0)</f>
        <v>0</v>
      </c>
      <c r="BH2143" s="220">
        <f>IF(N2143="sníž. přenesená",J2143,0)</f>
        <v>0</v>
      </c>
      <c r="BI2143" s="220">
        <f>IF(N2143="nulová",J2143,0)</f>
        <v>0</v>
      </c>
      <c r="BJ2143" s="25" t="s">
        <v>80</v>
      </c>
      <c r="BK2143" s="220">
        <f>ROUND(I2143*H2143,2)</f>
        <v>0</v>
      </c>
      <c r="BL2143" s="25" t="s">
        <v>502</v>
      </c>
      <c r="BM2143" s="25" t="s">
        <v>10351</v>
      </c>
    </row>
    <row r="2144" spans="2:65" s="1" customFormat="1">
      <c r="B2144" s="42"/>
      <c r="C2144" s="64"/>
      <c r="D2144" s="221" t="s">
        <v>506</v>
      </c>
      <c r="E2144" s="64"/>
      <c r="F2144" s="222" t="s">
        <v>13635</v>
      </c>
      <c r="G2144" s="64"/>
      <c r="H2144" s="64"/>
      <c r="I2144" s="177"/>
      <c r="J2144" s="64"/>
      <c r="K2144" s="64"/>
      <c r="L2144" s="62"/>
      <c r="M2144" s="223"/>
      <c r="N2144" s="43"/>
      <c r="O2144" s="43"/>
      <c r="P2144" s="43"/>
      <c r="Q2144" s="43"/>
      <c r="R2144" s="43"/>
      <c r="S2144" s="43"/>
      <c r="T2144" s="79"/>
      <c r="AT2144" s="25" t="s">
        <v>506</v>
      </c>
      <c r="AU2144" s="25" t="s">
        <v>82</v>
      </c>
    </row>
    <row r="2145" spans="2:65" s="1" customFormat="1" ht="60">
      <c r="B2145" s="42"/>
      <c r="C2145" s="64"/>
      <c r="D2145" s="227" t="s">
        <v>2254</v>
      </c>
      <c r="E2145" s="64"/>
      <c r="F2145" s="273" t="s">
        <v>13636</v>
      </c>
      <c r="G2145" s="64"/>
      <c r="H2145" s="64"/>
      <c r="I2145" s="177"/>
      <c r="J2145" s="64"/>
      <c r="K2145" s="64"/>
      <c r="L2145" s="62"/>
      <c r="M2145" s="223"/>
      <c r="N2145" s="43"/>
      <c r="O2145" s="43"/>
      <c r="P2145" s="43"/>
      <c r="Q2145" s="43"/>
      <c r="R2145" s="43"/>
      <c r="S2145" s="43"/>
      <c r="T2145" s="79"/>
      <c r="AT2145" s="25" t="s">
        <v>2254</v>
      </c>
      <c r="AU2145" s="25" t="s">
        <v>82</v>
      </c>
    </row>
    <row r="2146" spans="2:65" s="1" customFormat="1" ht="16.5" customHeight="1">
      <c r="B2146" s="42"/>
      <c r="C2146" s="209" t="s">
        <v>5037</v>
      </c>
      <c r="D2146" s="209" t="s">
        <v>498</v>
      </c>
      <c r="E2146" s="210" t="s">
        <v>13637</v>
      </c>
      <c r="F2146" s="211" t="s">
        <v>13638</v>
      </c>
      <c r="G2146" s="212" t="s">
        <v>2537</v>
      </c>
      <c r="H2146" s="213">
        <v>2</v>
      </c>
      <c r="I2146" s="214"/>
      <c r="J2146" s="215">
        <f>ROUND(I2146*H2146,2)</f>
        <v>0</v>
      </c>
      <c r="K2146" s="211" t="s">
        <v>23</v>
      </c>
      <c r="L2146" s="62"/>
      <c r="M2146" s="216" t="s">
        <v>23</v>
      </c>
      <c r="N2146" s="217" t="s">
        <v>44</v>
      </c>
      <c r="O2146" s="43"/>
      <c r="P2146" s="218">
        <f>O2146*H2146</f>
        <v>0</v>
      </c>
      <c r="Q2146" s="218">
        <v>0</v>
      </c>
      <c r="R2146" s="218">
        <f>Q2146*H2146</f>
        <v>0</v>
      </c>
      <c r="S2146" s="218">
        <v>0</v>
      </c>
      <c r="T2146" s="219">
        <f>S2146*H2146</f>
        <v>0</v>
      </c>
      <c r="AR2146" s="25" t="s">
        <v>502</v>
      </c>
      <c r="AT2146" s="25" t="s">
        <v>498</v>
      </c>
      <c r="AU2146" s="25" t="s">
        <v>82</v>
      </c>
      <c r="AY2146" s="25" t="s">
        <v>492</v>
      </c>
      <c r="BE2146" s="220">
        <f>IF(N2146="základní",J2146,0)</f>
        <v>0</v>
      </c>
      <c r="BF2146" s="220">
        <f>IF(N2146="snížená",J2146,0)</f>
        <v>0</v>
      </c>
      <c r="BG2146" s="220">
        <f>IF(N2146="zákl. přenesená",J2146,0)</f>
        <v>0</v>
      </c>
      <c r="BH2146" s="220">
        <f>IF(N2146="sníž. přenesená",J2146,0)</f>
        <v>0</v>
      </c>
      <c r="BI2146" s="220">
        <f>IF(N2146="nulová",J2146,0)</f>
        <v>0</v>
      </c>
      <c r="BJ2146" s="25" t="s">
        <v>80</v>
      </c>
      <c r="BK2146" s="220">
        <f>ROUND(I2146*H2146,2)</f>
        <v>0</v>
      </c>
      <c r="BL2146" s="25" t="s">
        <v>502</v>
      </c>
      <c r="BM2146" s="25" t="s">
        <v>10354</v>
      </c>
    </row>
    <row r="2147" spans="2:65" s="1" customFormat="1">
      <c r="B2147" s="42"/>
      <c r="C2147" s="64"/>
      <c r="D2147" s="221" t="s">
        <v>506</v>
      </c>
      <c r="E2147" s="64"/>
      <c r="F2147" s="222" t="s">
        <v>13638</v>
      </c>
      <c r="G2147" s="64"/>
      <c r="H2147" s="64"/>
      <c r="I2147" s="177"/>
      <c r="J2147" s="64"/>
      <c r="K2147" s="64"/>
      <c r="L2147" s="62"/>
      <c r="M2147" s="223"/>
      <c r="N2147" s="43"/>
      <c r="O2147" s="43"/>
      <c r="P2147" s="43"/>
      <c r="Q2147" s="43"/>
      <c r="R2147" s="43"/>
      <c r="S2147" s="43"/>
      <c r="T2147" s="79"/>
      <c r="AT2147" s="25" t="s">
        <v>506</v>
      </c>
      <c r="AU2147" s="25" t="s">
        <v>82</v>
      </c>
    </row>
    <row r="2148" spans="2:65" s="1" customFormat="1" ht="24">
      <c r="B2148" s="42"/>
      <c r="C2148" s="64"/>
      <c r="D2148" s="227" t="s">
        <v>2254</v>
      </c>
      <c r="E2148" s="64"/>
      <c r="F2148" s="273" t="s">
        <v>13639</v>
      </c>
      <c r="G2148" s="64"/>
      <c r="H2148" s="64"/>
      <c r="I2148" s="177"/>
      <c r="J2148" s="64"/>
      <c r="K2148" s="64"/>
      <c r="L2148" s="62"/>
      <c r="M2148" s="223"/>
      <c r="N2148" s="43"/>
      <c r="O2148" s="43"/>
      <c r="P2148" s="43"/>
      <c r="Q2148" s="43"/>
      <c r="R2148" s="43"/>
      <c r="S2148" s="43"/>
      <c r="T2148" s="79"/>
      <c r="AT2148" s="25" t="s">
        <v>2254</v>
      </c>
      <c r="AU2148" s="25" t="s">
        <v>82</v>
      </c>
    </row>
    <row r="2149" spans="2:65" s="1" customFormat="1" ht="16.5" customHeight="1">
      <c r="B2149" s="42"/>
      <c r="C2149" s="209" t="s">
        <v>5041</v>
      </c>
      <c r="D2149" s="209" t="s">
        <v>498</v>
      </c>
      <c r="E2149" s="210" t="s">
        <v>13640</v>
      </c>
      <c r="F2149" s="211" t="s">
        <v>13641</v>
      </c>
      <c r="G2149" s="212" t="s">
        <v>2537</v>
      </c>
      <c r="H2149" s="213">
        <v>3</v>
      </c>
      <c r="I2149" s="214"/>
      <c r="J2149" s="215">
        <f>ROUND(I2149*H2149,2)</f>
        <v>0</v>
      </c>
      <c r="K2149" s="211" t="s">
        <v>23</v>
      </c>
      <c r="L2149" s="62"/>
      <c r="M2149" s="216" t="s">
        <v>23</v>
      </c>
      <c r="N2149" s="217" t="s">
        <v>44</v>
      </c>
      <c r="O2149" s="43"/>
      <c r="P2149" s="218">
        <f>O2149*H2149</f>
        <v>0</v>
      </c>
      <c r="Q2149" s="218">
        <v>0</v>
      </c>
      <c r="R2149" s="218">
        <f>Q2149*H2149</f>
        <v>0</v>
      </c>
      <c r="S2149" s="218">
        <v>0</v>
      </c>
      <c r="T2149" s="219">
        <f>S2149*H2149</f>
        <v>0</v>
      </c>
      <c r="AR2149" s="25" t="s">
        <v>502</v>
      </c>
      <c r="AT2149" s="25" t="s">
        <v>498</v>
      </c>
      <c r="AU2149" s="25" t="s">
        <v>82</v>
      </c>
      <c r="AY2149" s="25" t="s">
        <v>492</v>
      </c>
      <c r="BE2149" s="220">
        <f>IF(N2149="základní",J2149,0)</f>
        <v>0</v>
      </c>
      <c r="BF2149" s="220">
        <f>IF(N2149="snížená",J2149,0)</f>
        <v>0</v>
      </c>
      <c r="BG2149" s="220">
        <f>IF(N2149="zákl. přenesená",J2149,0)</f>
        <v>0</v>
      </c>
      <c r="BH2149" s="220">
        <f>IF(N2149="sníž. přenesená",J2149,0)</f>
        <v>0</v>
      </c>
      <c r="BI2149" s="220">
        <f>IF(N2149="nulová",J2149,0)</f>
        <v>0</v>
      </c>
      <c r="BJ2149" s="25" t="s">
        <v>80</v>
      </c>
      <c r="BK2149" s="220">
        <f>ROUND(I2149*H2149,2)</f>
        <v>0</v>
      </c>
      <c r="BL2149" s="25" t="s">
        <v>502</v>
      </c>
      <c r="BM2149" s="25" t="s">
        <v>10356</v>
      </c>
    </row>
    <row r="2150" spans="2:65" s="1" customFormat="1">
      <c r="B2150" s="42"/>
      <c r="C2150" s="64"/>
      <c r="D2150" s="221" t="s">
        <v>506</v>
      </c>
      <c r="E2150" s="64"/>
      <c r="F2150" s="222" t="s">
        <v>13641</v>
      </c>
      <c r="G2150" s="64"/>
      <c r="H2150" s="64"/>
      <c r="I2150" s="177"/>
      <c r="J2150" s="64"/>
      <c r="K2150" s="64"/>
      <c r="L2150" s="62"/>
      <c r="M2150" s="223"/>
      <c r="N2150" s="43"/>
      <c r="O2150" s="43"/>
      <c r="P2150" s="43"/>
      <c r="Q2150" s="43"/>
      <c r="R2150" s="43"/>
      <c r="S2150" s="43"/>
      <c r="T2150" s="79"/>
      <c r="AT2150" s="25" t="s">
        <v>506</v>
      </c>
      <c r="AU2150" s="25" t="s">
        <v>82</v>
      </c>
    </row>
    <row r="2151" spans="2:65" s="1" customFormat="1" ht="24">
      <c r="B2151" s="42"/>
      <c r="C2151" s="64"/>
      <c r="D2151" s="227" t="s">
        <v>2254</v>
      </c>
      <c r="E2151" s="64"/>
      <c r="F2151" s="273" t="s">
        <v>13639</v>
      </c>
      <c r="G2151" s="64"/>
      <c r="H2151" s="64"/>
      <c r="I2151" s="177"/>
      <c r="J2151" s="64"/>
      <c r="K2151" s="64"/>
      <c r="L2151" s="62"/>
      <c r="M2151" s="223"/>
      <c r="N2151" s="43"/>
      <c r="O2151" s="43"/>
      <c r="P2151" s="43"/>
      <c r="Q2151" s="43"/>
      <c r="R2151" s="43"/>
      <c r="S2151" s="43"/>
      <c r="T2151" s="79"/>
      <c r="AT2151" s="25" t="s">
        <v>2254</v>
      </c>
      <c r="AU2151" s="25" t="s">
        <v>82</v>
      </c>
    </row>
    <row r="2152" spans="2:65" s="1" customFormat="1" ht="16.5" customHeight="1">
      <c r="B2152" s="42"/>
      <c r="C2152" s="209" t="s">
        <v>5045</v>
      </c>
      <c r="D2152" s="209" t="s">
        <v>498</v>
      </c>
      <c r="E2152" s="210" t="s">
        <v>13642</v>
      </c>
      <c r="F2152" s="211" t="s">
        <v>13643</v>
      </c>
      <c r="G2152" s="212" t="s">
        <v>2537</v>
      </c>
      <c r="H2152" s="213">
        <v>1</v>
      </c>
      <c r="I2152" s="214"/>
      <c r="J2152" s="215">
        <f>ROUND(I2152*H2152,2)</f>
        <v>0</v>
      </c>
      <c r="K2152" s="211" t="s">
        <v>23</v>
      </c>
      <c r="L2152" s="62"/>
      <c r="M2152" s="216" t="s">
        <v>23</v>
      </c>
      <c r="N2152" s="217" t="s">
        <v>44</v>
      </c>
      <c r="O2152" s="43"/>
      <c r="P2152" s="218">
        <f>O2152*H2152</f>
        <v>0</v>
      </c>
      <c r="Q2152" s="218">
        <v>0</v>
      </c>
      <c r="R2152" s="218">
        <f>Q2152*H2152</f>
        <v>0</v>
      </c>
      <c r="S2152" s="218">
        <v>0</v>
      </c>
      <c r="T2152" s="219">
        <f>S2152*H2152</f>
        <v>0</v>
      </c>
      <c r="AR2152" s="25" t="s">
        <v>502</v>
      </c>
      <c r="AT2152" s="25" t="s">
        <v>498</v>
      </c>
      <c r="AU2152" s="25" t="s">
        <v>82</v>
      </c>
      <c r="AY2152" s="25" t="s">
        <v>492</v>
      </c>
      <c r="BE2152" s="220">
        <f>IF(N2152="základní",J2152,0)</f>
        <v>0</v>
      </c>
      <c r="BF2152" s="220">
        <f>IF(N2152="snížená",J2152,0)</f>
        <v>0</v>
      </c>
      <c r="BG2152" s="220">
        <f>IF(N2152="zákl. přenesená",J2152,0)</f>
        <v>0</v>
      </c>
      <c r="BH2152" s="220">
        <f>IF(N2152="sníž. přenesená",J2152,0)</f>
        <v>0</v>
      </c>
      <c r="BI2152" s="220">
        <f>IF(N2152="nulová",J2152,0)</f>
        <v>0</v>
      </c>
      <c r="BJ2152" s="25" t="s">
        <v>80</v>
      </c>
      <c r="BK2152" s="220">
        <f>ROUND(I2152*H2152,2)</f>
        <v>0</v>
      </c>
      <c r="BL2152" s="25" t="s">
        <v>502</v>
      </c>
      <c r="BM2152" s="25" t="s">
        <v>10357</v>
      </c>
    </row>
    <row r="2153" spans="2:65" s="1" customFormat="1">
      <c r="B2153" s="42"/>
      <c r="C2153" s="64"/>
      <c r="D2153" s="221" t="s">
        <v>506</v>
      </c>
      <c r="E2153" s="64"/>
      <c r="F2153" s="222" t="s">
        <v>13643</v>
      </c>
      <c r="G2153" s="64"/>
      <c r="H2153" s="64"/>
      <c r="I2153" s="177"/>
      <c r="J2153" s="64"/>
      <c r="K2153" s="64"/>
      <c r="L2153" s="62"/>
      <c r="M2153" s="223"/>
      <c r="N2153" s="43"/>
      <c r="O2153" s="43"/>
      <c r="P2153" s="43"/>
      <c r="Q2153" s="43"/>
      <c r="R2153" s="43"/>
      <c r="S2153" s="43"/>
      <c r="T2153" s="79"/>
      <c r="AT2153" s="25" t="s">
        <v>506</v>
      </c>
      <c r="AU2153" s="25" t="s">
        <v>82</v>
      </c>
    </row>
    <row r="2154" spans="2:65" s="1" customFormat="1" ht="24">
      <c r="B2154" s="42"/>
      <c r="C2154" s="64"/>
      <c r="D2154" s="227" t="s">
        <v>2254</v>
      </c>
      <c r="E2154" s="64"/>
      <c r="F2154" s="273" t="s">
        <v>13670</v>
      </c>
      <c r="G2154" s="64"/>
      <c r="H2154" s="64"/>
      <c r="I2154" s="177"/>
      <c r="J2154" s="64"/>
      <c r="K2154" s="64"/>
      <c r="L2154" s="62"/>
      <c r="M2154" s="223"/>
      <c r="N2154" s="43"/>
      <c r="O2154" s="43"/>
      <c r="P2154" s="43"/>
      <c r="Q2154" s="43"/>
      <c r="R2154" s="43"/>
      <c r="S2154" s="43"/>
      <c r="T2154" s="79"/>
      <c r="AT2154" s="25" t="s">
        <v>2254</v>
      </c>
      <c r="AU2154" s="25" t="s">
        <v>82</v>
      </c>
    </row>
    <row r="2155" spans="2:65" s="1" customFormat="1" ht="16.5" customHeight="1">
      <c r="B2155" s="42"/>
      <c r="C2155" s="209" t="s">
        <v>5049</v>
      </c>
      <c r="D2155" s="209" t="s">
        <v>498</v>
      </c>
      <c r="E2155" s="210" t="s">
        <v>13761</v>
      </c>
      <c r="F2155" s="211" t="s">
        <v>13762</v>
      </c>
      <c r="G2155" s="212" t="s">
        <v>832</v>
      </c>
      <c r="H2155" s="213">
        <v>220</v>
      </c>
      <c r="I2155" s="214"/>
      <c r="J2155" s="215">
        <f>ROUND(I2155*H2155,2)</f>
        <v>0</v>
      </c>
      <c r="K2155" s="211" t="s">
        <v>23</v>
      </c>
      <c r="L2155" s="62"/>
      <c r="M2155" s="216" t="s">
        <v>23</v>
      </c>
      <c r="N2155" s="217" t="s">
        <v>44</v>
      </c>
      <c r="O2155" s="43"/>
      <c r="P2155" s="218">
        <f>O2155*H2155</f>
        <v>0</v>
      </c>
      <c r="Q2155" s="218">
        <v>0</v>
      </c>
      <c r="R2155" s="218">
        <f>Q2155*H2155</f>
        <v>0</v>
      </c>
      <c r="S2155" s="218">
        <v>0</v>
      </c>
      <c r="T2155" s="219">
        <f>S2155*H2155</f>
        <v>0</v>
      </c>
      <c r="AR2155" s="25" t="s">
        <v>502</v>
      </c>
      <c r="AT2155" s="25" t="s">
        <v>498</v>
      </c>
      <c r="AU2155" s="25" t="s">
        <v>82</v>
      </c>
      <c r="AY2155" s="25" t="s">
        <v>492</v>
      </c>
      <c r="BE2155" s="220">
        <f>IF(N2155="základní",J2155,0)</f>
        <v>0</v>
      </c>
      <c r="BF2155" s="220">
        <f>IF(N2155="snížená",J2155,0)</f>
        <v>0</v>
      </c>
      <c r="BG2155" s="220">
        <f>IF(N2155="zákl. přenesená",J2155,0)</f>
        <v>0</v>
      </c>
      <c r="BH2155" s="220">
        <f>IF(N2155="sníž. přenesená",J2155,0)</f>
        <v>0</v>
      </c>
      <c r="BI2155" s="220">
        <f>IF(N2155="nulová",J2155,0)</f>
        <v>0</v>
      </c>
      <c r="BJ2155" s="25" t="s">
        <v>80</v>
      </c>
      <c r="BK2155" s="220">
        <f>ROUND(I2155*H2155,2)</f>
        <v>0</v>
      </c>
      <c r="BL2155" s="25" t="s">
        <v>502</v>
      </c>
      <c r="BM2155" s="25" t="s">
        <v>10358</v>
      </c>
    </row>
    <row r="2156" spans="2:65" s="1" customFormat="1">
      <c r="B2156" s="42"/>
      <c r="C2156" s="64"/>
      <c r="D2156" s="221" t="s">
        <v>506</v>
      </c>
      <c r="E2156" s="64"/>
      <c r="F2156" s="222" t="s">
        <v>13762</v>
      </c>
      <c r="G2156" s="64"/>
      <c r="H2156" s="64"/>
      <c r="I2156" s="177"/>
      <c r="J2156" s="64"/>
      <c r="K2156" s="64"/>
      <c r="L2156" s="62"/>
      <c r="M2156" s="223"/>
      <c r="N2156" s="43"/>
      <c r="O2156" s="43"/>
      <c r="P2156" s="43"/>
      <c r="Q2156" s="43"/>
      <c r="R2156" s="43"/>
      <c r="S2156" s="43"/>
      <c r="T2156" s="79"/>
      <c r="AT2156" s="25" t="s">
        <v>506</v>
      </c>
      <c r="AU2156" s="25" t="s">
        <v>82</v>
      </c>
    </row>
    <row r="2157" spans="2:65" s="1" customFormat="1" ht="48">
      <c r="B2157" s="42"/>
      <c r="C2157" s="64"/>
      <c r="D2157" s="227" t="s">
        <v>2254</v>
      </c>
      <c r="E2157" s="64"/>
      <c r="F2157" s="273" t="s">
        <v>13647</v>
      </c>
      <c r="G2157" s="64"/>
      <c r="H2157" s="64"/>
      <c r="I2157" s="177"/>
      <c r="J2157" s="64"/>
      <c r="K2157" s="64"/>
      <c r="L2157" s="62"/>
      <c r="M2157" s="223"/>
      <c r="N2157" s="43"/>
      <c r="O2157" s="43"/>
      <c r="P2157" s="43"/>
      <c r="Q2157" s="43"/>
      <c r="R2157" s="43"/>
      <c r="S2157" s="43"/>
      <c r="T2157" s="79"/>
      <c r="AT2157" s="25" t="s">
        <v>2254</v>
      </c>
      <c r="AU2157" s="25" t="s">
        <v>82</v>
      </c>
    </row>
    <row r="2158" spans="2:65" s="1" customFormat="1" ht="16.5" customHeight="1">
      <c r="B2158" s="42"/>
      <c r="C2158" s="209" t="s">
        <v>5053</v>
      </c>
      <c r="D2158" s="209" t="s">
        <v>498</v>
      </c>
      <c r="E2158" s="210" t="s">
        <v>13820</v>
      </c>
      <c r="F2158" s="211" t="s">
        <v>13821</v>
      </c>
      <c r="G2158" s="212" t="s">
        <v>2537</v>
      </c>
      <c r="H2158" s="213">
        <v>2</v>
      </c>
      <c r="I2158" s="214"/>
      <c r="J2158" s="215">
        <f>ROUND(I2158*H2158,2)</f>
        <v>0</v>
      </c>
      <c r="K2158" s="211" t="s">
        <v>23</v>
      </c>
      <c r="L2158" s="62"/>
      <c r="M2158" s="216" t="s">
        <v>23</v>
      </c>
      <c r="N2158" s="217" t="s">
        <v>44</v>
      </c>
      <c r="O2158" s="43"/>
      <c r="P2158" s="218">
        <f>O2158*H2158</f>
        <v>0</v>
      </c>
      <c r="Q2158" s="218">
        <v>0</v>
      </c>
      <c r="R2158" s="218">
        <f>Q2158*H2158</f>
        <v>0</v>
      </c>
      <c r="S2158" s="218">
        <v>0</v>
      </c>
      <c r="T2158" s="219">
        <f>S2158*H2158</f>
        <v>0</v>
      </c>
      <c r="AR2158" s="25" t="s">
        <v>502</v>
      </c>
      <c r="AT2158" s="25" t="s">
        <v>498</v>
      </c>
      <c r="AU2158" s="25" t="s">
        <v>82</v>
      </c>
      <c r="AY2158" s="25" t="s">
        <v>492</v>
      </c>
      <c r="BE2158" s="220">
        <f>IF(N2158="základní",J2158,0)</f>
        <v>0</v>
      </c>
      <c r="BF2158" s="220">
        <f>IF(N2158="snížená",J2158,0)</f>
        <v>0</v>
      </c>
      <c r="BG2158" s="220">
        <f>IF(N2158="zákl. přenesená",J2158,0)</f>
        <v>0</v>
      </c>
      <c r="BH2158" s="220">
        <f>IF(N2158="sníž. přenesená",J2158,0)</f>
        <v>0</v>
      </c>
      <c r="BI2158" s="220">
        <f>IF(N2158="nulová",J2158,0)</f>
        <v>0</v>
      </c>
      <c r="BJ2158" s="25" t="s">
        <v>80</v>
      </c>
      <c r="BK2158" s="220">
        <f>ROUND(I2158*H2158,2)</f>
        <v>0</v>
      </c>
      <c r="BL2158" s="25" t="s">
        <v>502</v>
      </c>
      <c r="BM2158" s="25" t="s">
        <v>10359</v>
      </c>
    </row>
    <row r="2159" spans="2:65" s="1" customFormat="1">
      <c r="B2159" s="42"/>
      <c r="C2159" s="64"/>
      <c r="D2159" s="221" t="s">
        <v>506</v>
      </c>
      <c r="E2159" s="64"/>
      <c r="F2159" s="222" t="s">
        <v>13821</v>
      </c>
      <c r="G2159" s="64"/>
      <c r="H2159" s="64"/>
      <c r="I2159" s="177"/>
      <c r="J2159" s="64"/>
      <c r="K2159" s="64"/>
      <c r="L2159" s="62"/>
      <c r="M2159" s="223"/>
      <c r="N2159" s="43"/>
      <c r="O2159" s="43"/>
      <c r="P2159" s="43"/>
      <c r="Q2159" s="43"/>
      <c r="R2159" s="43"/>
      <c r="S2159" s="43"/>
      <c r="T2159" s="79"/>
      <c r="AT2159" s="25" t="s">
        <v>506</v>
      </c>
      <c r="AU2159" s="25" t="s">
        <v>82</v>
      </c>
    </row>
    <row r="2160" spans="2:65" s="1" customFormat="1" ht="24">
      <c r="B2160" s="42"/>
      <c r="C2160" s="64"/>
      <c r="D2160" s="227" t="s">
        <v>2254</v>
      </c>
      <c r="E2160" s="64"/>
      <c r="F2160" s="273" t="s">
        <v>13822</v>
      </c>
      <c r="G2160" s="64"/>
      <c r="H2160" s="64"/>
      <c r="I2160" s="177"/>
      <c r="J2160" s="64"/>
      <c r="K2160" s="64"/>
      <c r="L2160" s="62"/>
      <c r="M2160" s="223"/>
      <c r="N2160" s="43"/>
      <c r="O2160" s="43"/>
      <c r="P2160" s="43"/>
      <c r="Q2160" s="43"/>
      <c r="R2160" s="43"/>
      <c r="S2160" s="43"/>
      <c r="T2160" s="79"/>
      <c r="AT2160" s="25" t="s">
        <v>2254</v>
      </c>
      <c r="AU2160" s="25" t="s">
        <v>82</v>
      </c>
    </row>
    <row r="2161" spans="2:65" s="1" customFormat="1" ht="16.5" customHeight="1">
      <c r="B2161" s="42"/>
      <c r="C2161" s="209" t="s">
        <v>5057</v>
      </c>
      <c r="D2161" s="209" t="s">
        <v>498</v>
      </c>
      <c r="E2161" s="210" t="s">
        <v>13823</v>
      </c>
      <c r="F2161" s="211" t="s">
        <v>13649</v>
      </c>
      <c r="G2161" s="212" t="s">
        <v>13632</v>
      </c>
      <c r="H2161" s="213">
        <v>1</v>
      </c>
      <c r="I2161" s="214"/>
      <c r="J2161" s="215">
        <f>ROUND(I2161*H2161,2)</f>
        <v>0</v>
      </c>
      <c r="K2161" s="211" t="s">
        <v>23</v>
      </c>
      <c r="L2161" s="62"/>
      <c r="M2161" s="216" t="s">
        <v>23</v>
      </c>
      <c r="N2161" s="217" t="s">
        <v>44</v>
      </c>
      <c r="O2161" s="43"/>
      <c r="P2161" s="218">
        <f>O2161*H2161</f>
        <v>0</v>
      </c>
      <c r="Q2161" s="218">
        <v>0</v>
      </c>
      <c r="R2161" s="218">
        <f>Q2161*H2161</f>
        <v>0</v>
      </c>
      <c r="S2161" s="218">
        <v>0</v>
      </c>
      <c r="T2161" s="219">
        <f>S2161*H2161</f>
        <v>0</v>
      </c>
      <c r="AR2161" s="25" t="s">
        <v>502</v>
      </c>
      <c r="AT2161" s="25" t="s">
        <v>498</v>
      </c>
      <c r="AU2161" s="25" t="s">
        <v>82</v>
      </c>
      <c r="AY2161" s="25" t="s">
        <v>492</v>
      </c>
      <c r="BE2161" s="220">
        <f>IF(N2161="základní",J2161,0)</f>
        <v>0</v>
      </c>
      <c r="BF2161" s="220">
        <f>IF(N2161="snížená",J2161,0)</f>
        <v>0</v>
      </c>
      <c r="BG2161" s="220">
        <f>IF(N2161="zákl. přenesená",J2161,0)</f>
        <v>0</v>
      </c>
      <c r="BH2161" s="220">
        <f>IF(N2161="sníž. přenesená",J2161,0)</f>
        <v>0</v>
      </c>
      <c r="BI2161" s="220">
        <f>IF(N2161="nulová",J2161,0)</f>
        <v>0</v>
      </c>
      <c r="BJ2161" s="25" t="s">
        <v>80</v>
      </c>
      <c r="BK2161" s="220">
        <f>ROUND(I2161*H2161,2)</f>
        <v>0</v>
      </c>
      <c r="BL2161" s="25" t="s">
        <v>502</v>
      </c>
      <c r="BM2161" s="25" t="s">
        <v>10360</v>
      </c>
    </row>
    <row r="2162" spans="2:65" s="1" customFormat="1">
      <c r="B2162" s="42"/>
      <c r="C2162" s="64"/>
      <c r="D2162" s="221" t="s">
        <v>506</v>
      </c>
      <c r="E2162" s="64"/>
      <c r="F2162" s="222" t="s">
        <v>13649</v>
      </c>
      <c r="G2162" s="64"/>
      <c r="H2162" s="64"/>
      <c r="I2162" s="177"/>
      <c r="J2162" s="64"/>
      <c r="K2162" s="64"/>
      <c r="L2162" s="62"/>
      <c r="M2162" s="223"/>
      <c r="N2162" s="43"/>
      <c r="O2162" s="43"/>
      <c r="P2162" s="43"/>
      <c r="Q2162" s="43"/>
      <c r="R2162" s="43"/>
      <c r="S2162" s="43"/>
      <c r="T2162" s="79"/>
      <c r="AT2162" s="25" t="s">
        <v>506</v>
      </c>
      <c r="AU2162" s="25" t="s">
        <v>82</v>
      </c>
    </row>
    <row r="2163" spans="2:65" s="1" customFormat="1" ht="24">
      <c r="B2163" s="42"/>
      <c r="C2163" s="64"/>
      <c r="D2163" s="227" t="s">
        <v>2254</v>
      </c>
      <c r="E2163" s="64"/>
      <c r="F2163" s="273" t="s">
        <v>13767</v>
      </c>
      <c r="G2163" s="64"/>
      <c r="H2163" s="64"/>
      <c r="I2163" s="177"/>
      <c r="J2163" s="64"/>
      <c r="K2163" s="64"/>
      <c r="L2163" s="62"/>
      <c r="M2163" s="223"/>
      <c r="N2163" s="43"/>
      <c r="O2163" s="43"/>
      <c r="P2163" s="43"/>
      <c r="Q2163" s="43"/>
      <c r="R2163" s="43"/>
      <c r="S2163" s="43"/>
      <c r="T2163" s="79"/>
      <c r="AT2163" s="25" t="s">
        <v>2254</v>
      </c>
      <c r="AU2163" s="25" t="s">
        <v>82</v>
      </c>
    </row>
    <row r="2164" spans="2:65" s="1" customFormat="1" ht="16.5" customHeight="1">
      <c r="B2164" s="42"/>
      <c r="C2164" s="209" t="s">
        <v>5061</v>
      </c>
      <c r="D2164" s="209" t="s">
        <v>498</v>
      </c>
      <c r="E2164" s="210" t="s">
        <v>13824</v>
      </c>
      <c r="F2164" s="211" t="s">
        <v>13652</v>
      </c>
      <c r="G2164" s="212" t="s">
        <v>13632</v>
      </c>
      <c r="H2164" s="213">
        <v>1</v>
      </c>
      <c r="I2164" s="214"/>
      <c r="J2164" s="215">
        <f>ROUND(I2164*H2164,2)</f>
        <v>0</v>
      </c>
      <c r="K2164" s="211" t="s">
        <v>23</v>
      </c>
      <c r="L2164" s="62"/>
      <c r="M2164" s="216" t="s">
        <v>23</v>
      </c>
      <c r="N2164" s="217" t="s">
        <v>44</v>
      </c>
      <c r="O2164" s="43"/>
      <c r="P2164" s="218">
        <f>O2164*H2164</f>
        <v>0</v>
      </c>
      <c r="Q2164" s="218">
        <v>0</v>
      </c>
      <c r="R2164" s="218">
        <f>Q2164*H2164</f>
        <v>0</v>
      </c>
      <c r="S2164" s="218">
        <v>0</v>
      </c>
      <c r="T2164" s="219">
        <f>S2164*H2164</f>
        <v>0</v>
      </c>
      <c r="AR2164" s="25" t="s">
        <v>502</v>
      </c>
      <c r="AT2164" s="25" t="s">
        <v>498</v>
      </c>
      <c r="AU2164" s="25" t="s">
        <v>82</v>
      </c>
      <c r="AY2164" s="25" t="s">
        <v>492</v>
      </c>
      <c r="BE2164" s="220">
        <f>IF(N2164="základní",J2164,0)</f>
        <v>0</v>
      </c>
      <c r="BF2164" s="220">
        <f>IF(N2164="snížená",J2164,0)</f>
        <v>0</v>
      </c>
      <c r="BG2164" s="220">
        <f>IF(N2164="zákl. přenesená",J2164,0)</f>
        <v>0</v>
      </c>
      <c r="BH2164" s="220">
        <f>IF(N2164="sníž. přenesená",J2164,0)</f>
        <v>0</v>
      </c>
      <c r="BI2164" s="220">
        <f>IF(N2164="nulová",J2164,0)</f>
        <v>0</v>
      </c>
      <c r="BJ2164" s="25" t="s">
        <v>80</v>
      </c>
      <c r="BK2164" s="220">
        <f>ROUND(I2164*H2164,2)</f>
        <v>0</v>
      </c>
      <c r="BL2164" s="25" t="s">
        <v>502</v>
      </c>
      <c r="BM2164" s="25" t="s">
        <v>10361</v>
      </c>
    </row>
    <row r="2165" spans="2:65" s="1" customFormat="1">
      <c r="B2165" s="42"/>
      <c r="C2165" s="64"/>
      <c r="D2165" s="221" t="s">
        <v>506</v>
      </c>
      <c r="E2165" s="64"/>
      <c r="F2165" s="222" t="s">
        <v>13652</v>
      </c>
      <c r="G2165" s="64"/>
      <c r="H2165" s="64"/>
      <c r="I2165" s="177"/>
      <c r="J2165" s="64"/>
      <c r="K2165" s="64"/>
      <c r="L2165" s="62"/>
      <c r="M2165" s="223"/>
      <c r="N2165" s="43"/>
      <c r="O2165" s="43"/>
      <c r="P2165" s="43"/>
      <c r="Q2165" s="43"/>
      <c r="R2165" s="43"/>
      <c r="S2165" s="43"/>
      <c r="T2165" s="79"/>
      <c r="AT2165" s="25" t="s">
        <v>506</v>
      </c>
      <c r="AU2165" s="25" t="s">
        <v>82</v>
      </c>
    </row>
    <row r="2166" spans="2:65" s="1" customFormat="1" ht="36">
      <c r="B2166" s="42"/>
      <c r="C2166" s="64"/>
      <c r="D2166" s="227" t="s">
        <v>2254</v>
      </c>
      <c r="E2166" s="64"/>
      <c r="F2166" s="273" t="s">
        <v>13769</v>
      </c>
      <c r="G2166" s="64"/>
      <c r="H2166" s="64"/>
      <c r="I2166" s="177"/>
      <c r="J2166" s="64"/>
      <c r="K2166" s="64"/>
      <c r="L2166" s="62"/>
      <c r="M2166" s="223"/>
      <c r="N2166" s="43"/>
      <c r="O2166" s="43"/>
      <c r="P2166" s="43"/>
      <c r="Q2166" s="43"/>
      <c r="R2166" s="43"/>
      <c r="S2166" s="43"/>
      <c r="T2166" s="79"/>
      <c r="AT2166" s="25" t="s">
        <v>2254</v>
      </c>
      <c r="AU2166" s="25" t="s">
        <v>82</v>
      </c>
    </row>
    <row r="2167" spans="2:65" s="1" customFormat="1" ht="16.5" customHeight="1">
      <c r="B2167" s="42"/>
      <c r="C2167" s="209" t="s">
        <v>5065</v>
      </c>
      <c r="D2167" s="209" t="s">
        <v>498</v>
      </c>
      <c r="E2167" s="210" t="s">
        <v>13710</v>
      </c>
      <c r="F2167" s="211" t="s">
        <v>13652</v>
      </c>
      <c r="G2167" s="212" t="s">
        <v>13632</v>
      </c>
      <c r="H2167" s="213">
        <v>1</v>
      </c>
      <c r="I2167" s="214"/>
      <c r="J2167" s="215">
        <f>ROUND(I2167*H2167,2)</f>
        <v>0</v>
      </c>
      <c r="K2167" s="211" t="s">
        <v>23</v>
      </c>
      <c r="L2167" s="62"/>
      <c r="M2167" s="216" t="s">
        <v>23</v>
      </c>
      <c r="N2167" s="217" t="s">
        <v>44</v>
      </c>
      <c r="O2167" s="43"/>
      <c r="P2167" s="218">
        <f>O2167*H2167</f>
        <v>0</v>
      </c>
      <c r="Q2167" s="218">
        <v>0</v>
      </c>
      <c r="R2167" s="218">
        <f>Q2167*H2167</f>
        <v>0</v>
      </c>
      <c r="S2167" s="218">
        <v>0</v>
      </c>
      <c r="T2167" s="219">
        <f>S2167*H2167</f>
        <v>0</v>
      </c>
      <c r="AR2167" s="25" t="s">
        <v>502</v>
      </c>
      <c r="AT2167" s="25" t="s">
        <v>498</v>
      </c>
      <c r="AU2167" s="25" t="s">
        <v>82</v>
      </c>
      <c r="AY2167" s="25" t="s">
        <v>492</v>
      </c>
      <c r="BE2167" s="220">
        <f>IF(N2167="základní",J2167,0)</f>
        <v>0</v>
      </c>
      <c r="BF2167" s="220">
        <f>IF(N2167="snížená",J2167,0)</f>
        <v>0</v>
      </c>
      <c r="BG2167" s="220">
        <f>IF(N2167="zákl. přenesená",J2167,0)</f>
        <v>0</v>
      </c>
      <c r="BH2167" s="220">
        <f>IF(N2167="sníž. přenesená",J2167,0)</f>
        <v>0</v>
      </c>
      <c r="BI2167" s="220">
        <f>IF(N2167="nulová",J2167,0)</f>
        <v>0</v>
      </c>
      <c r="BJ2167" s="25" t="s">
        <v>80</v>
      </c>
      <c r="BK2167" s="220">
        <f>ROUND(I2167*H2167,2)</f>
        <v>0</v>
      </c>
      <c r="BL2167" s="25" t="s">
        <v>502</v>
      </c>
      <c r="BM2167" s="25" t="s">
        <v>10362</v>
      </c>
    </row>
    <row r="2168" spans="2:65" s="1" customFormat="1">
      <c r="B2168" s="42"/>
      <c r="C2168" s="64"/>
      <c r="D2168" s="221" t="s">
        <v>506</v>
      </c>
      <c r="E2168" s="64"/>
      <c r="F2168" s="222" t="s">
        <v>13652</v>
      </c>
      <c r="G2168" s="64"/>
      <c r="H2168" s="64"/>
      <c r="I2168" s="177"/>
      <c r="J2168" s="64"/>
      <c r="K2168" s="64"/>
      <c r="L2168" s="62"/>
      <c r="M2168" s="223"/>
      <c r="N2168" s="43"/>
      <c r="O2168" s="43"/>
      <c r="P2168" s="43"/>
      <c r="Q2168" s="43"/>
      <c r="R2168" s="43"/>
      <c r="S2168" s="43"/>
      <c r="T2168" s="79"/>
      <c r="AT2168" s="25" t="s">
        <v>506</v>
      </c>
      <c r="AU2168" s="25" t="s">
        <v>82</v>
      </c>
    </row>
    <row r="2169" spans="2:65" s="1" customFormat="1" ht="36">
      <c r="B2169" s="42"/>
      <c r="C2169" s="64"/>
      <c r="D2169" s="227" t="s">
        <v>2254</v>
      </c>
      <c r="E2169" s="64"/>
      <c r="F2169" s="273" t="s">
        <v>13655</v>
      </c>
      <c r="G2169" s="64"/>
      <c r="H2169" s="64"/>
      <c r="I2169" s="177"/>
      <c r="J2169" s="64"/>
      <c r="K2169" s="64"/>
      <c r="L2169" s="62"/>
      <c r="M2169" s="223"/>
      <c r="N2169" s="43"/>
      <c r="O2169" s="43"/>
      <c r="P2169" s="43"/>
      <c r="Q2169" s="43"/>
      <c r="R2169" s="43"/>
      <c r="S2169" s="43"/>
      <c r="T2169" s="79"/>
      <c r="AT2169" s="25" t="s">
        <v>2254</v>
      </c>
      <c r="AU2169" s="25" t="s">
        <v>82</v>
      </c>
    </row>
    <row r="2170" spans="2:65" s="1" customFormat="1" ht="16.5" customHeight="1">
      <c r="B2170" s="42"/>
      <c r="C2170" s="209" t="s">
        <v>5072</v>
      </c>
      <c r="D2170" s="209" t="s">
        <v>498</v>
      </c>
      <c r="E2170" s="210" t="s">
        <v>13825</v>
      </c>
      <c r="F2170" s="211" t="s">
        <v>13652</v>
      </c>
      <c r="G2170" s="212" t="s">
        <v>13632</v>
      </c>
      <c r="H2170" s="213">
        <v>1</v>
      </c>
      <c r="I2170" s="214"/>
      <c r="J2170" s="215">
        <f>ROUND(I2170*H2170,2)</f>
        <v>0</v>
      </c>
      <c r="K2170" s="211" t="s">
        <v>23</v>
      </c>
      <c r="L2170" s="62"/>
      <c r="M2170" s="216" t="s">
        <v>23</v>
      </c>
      <c r="N2170" s="217" t="s">
        <v>44</v>
      </c>
      <c r="O2170" s="43"/>
      <c r="P2170" s="218">
        <f>O2170*H2170</f>
        <v>0</v>
      </c>
      <c r="Q2170" s="218">
        <v>0</v>
      </c>
      <c r="R2170" s="218">
        <f>Q2170*H2170</f>
        <v>0</v>
      </c>
      <c r="S2170" s="218">
        <v>0</v>
      </c>
      <c r="T2170" s="219">
        <f>S2170*H2170</f>
        <v>0</v>
      </c>
      <c r="AR2170" s="25" t="s">
        <v>502</v>
      </c>
      <c r="AT2170" s="25" t="s">
        <v>498</v>
      </c>
      <c r="AU2170" s="25" t="s">
        <v>82</v>
      </c>
      <c r="AY2170" s="25" t="s">
        <v>492</v>
      </c>
      <c r="BE2170" s="220">
        <f>IF(N2170="základní",J2170,0)</f>
        <v>0</v>
      </c>
      <c r="BF2170" s="220">
        <f>IF(N2170="snížená",J2170,0)</f>
        <v>0</v>
      </c>
      <c r="BG2170" s="220">
        <f>IF(N2170="zákl. přenesená",J2170,0)</f>
        <v>0</v>
      </c>
      <c r="BH2170" s="220">
        <f>IF(N2170="sníž. přenesená",J2170,0)</f>
        <v>0</v>
      </c>
      <c r="BI2170" s="220">
        <f>IF(N2170="nulová",J2170,0)</f>
        <v>0</v>
      </c>
      <c r="BJ2170" s="25" t="s">
        <v>80</v>
      </c>
      <c r="BK2170" s="220">
        <f>ROUND(I2170*H2170,2)</f>
        <v>0</v>
      </c>
      <c r="BL2170" s="25" t="s">
        <v>502</v>
      </c>
      <c r="BM2170" s="25" t="s">
        <v>10363</v>
      </c>
    </row>
    <row r="2171" spans="2:65" s="1" customFormat="1">
      <c r="B2171" s="42"/>
      <c r="C2171" s="64"/>
      <c r="D2171" s="221" t="s">
        <v>506</v>
      </c>
      <c r="E2171" s="64"/>
      <c r="F2171" s="222" t="s">
        <v>13652</v>
      </c>
      <c r="G2171" s="64"/>
      <c r="H2171" s="64"/>
      <c r="I2171" s="177"/>
      <c r="J2171" s="64"/>
      <c r="K2171" s="64"/>
      <c r="L2171" s="62"/>
      <c r="M2171" s="223"/>
      <c r="N2171" s="43"/>
      <c r="O2171" s="43"/>
      <c r="P2171" s="43"/>
      <c r="Q2171" s="43"/>
      <c r="R2171" s="43"/>
      <c r="S2171" s="43"/>
      <c r="T2171" s="79"/>
      <c r="AT2171" s="25" t="s">
        <v>506</v>
      </c>
      <c r="AU2171" s="25" t="s">
        <v>82</v>
      </c>
    </row>
    <row r="2172" spans="2:65" s="1" customFormat="1" ht="36">
      <c r="B2172" s="42"/>
      <c r="C2172" s="64"/>
      <c r="D2172" s="227" t="s">
        <v>2254</v>
      </c>
      <c r="E2172" s="64"/>
      <c r="F2172" s="273" t="s">
        <v>13774</v>
      </c>
      <c r="G2172" s="64"/>
      <c r="H2172" s="64"/>
      <c r="I2172" s="177"/>
      <c r="J2172" s="64"/>
      <c r="K2172" s="64"/>
      <c r="L2172" s="62"/>
      <c r="M2172" s="223"/>
      <c r="N2172" s="43"/>
      <c r="O2172" s="43"/>
      <c r="P2172" s="43"/>
      <c r="Q2172" s="43"/>
      <c r="R2172" s="43"/>
      <c r="S2172" s="43"/>
      <c r="T2172" s="79"/>
      <c r="AT2172" s="25" t="s">
        <v>2254</v>
      </c>
      <c r="AU2172" s="25" t="s">
        <v>82</v>
      </c>
    </row>
    <row r="2173" spans="2:65" s="1" customFormat="1" ht="16.5" customHeight="1">
      <c r="B2173" s="42"/>
      <c r="C2173" s="209" t="s">
        <v>5076</v>
      </c>
      <c r="D2173" s="209" t="s">
        <v>498</v>
      </c>
      <c r="E2173" s="210" t="s">
        <v>13826</v>
      </c>
      <c r="F2173" s="211" t="s">
        <v>13652</v>
      </c>
      <c r="G2173" s="212" t="s">
        <v>13632</v>
      </c>
      <c r="H2173" s="213">
        <v>1</v>
      </c>
      <c r="I2173" s="214"/>
      <c r="J2173" s="215">
        <f>ROUND(I2173*H2173,2)</f>
        <v>0</v>
      </c>
      <c r="K2173" s="211" t="s">
        <v>23</v>
      </c>
      <c r="L2173" s="62"/>
      <c r="M2173" s="216" t="s">
        <v>23</v>
      </c>
      <c r="N2173" s="217" t="s">
        <v>44</v>
      </c>
      <c r="O2173" s="43"/>
      <c r="P2173" s="218">
        <f>O2173*H2173</f>
        <v>0</v>
      </c>
      <c r="Q2173" s="218">
        <v>0</v>
      </c>
      <c r="R2173" s="218">
        <f>Q2173*H2173</f>
        <v>0</v>
      </c>
      <c r="S2173" s="218">
        <v>0</v>
      </c>
      <c r="T2173" s="219">
        <f>S2173*H2173</f>
        <v>0</v>
      </c>
      <c r="AR2173" s="25" t="s">
        <v>502</v>
      </c>
      <c r="AT2173" s="25" t="s">
        <v>498</v>
      </c>
      <c r="AU2173" s="25" t="s">
        <v>82</v>
      </c>
      <c r="AY2173" s="25" t="s">
        <v>492</v>
      </c>
      <c r="BE2173" s="220">
        <f>IF(N2173="základní",J2173,0)</f>
        <v>0</v>
      </c>
      <c r="BF2173" s="220">
        <f>IF(N2173="snížená",J2173,0)</f>
        <v>0</v>
      </c>
      <c r="BG2173" s="220">
        <f>IF(N2173="zákl. přenesená",J2173,0)</f>
        <v>0</v>
      </c>
      <c r="BH2173" s="220">
        <f>IF(N2173="sníž. přenesená",J2173,0)</f>
        <v>0</v>
      </c>
      <c r="BI2173" s="220">
        <f>IF(N2173="nulová",J2173,0)</f>
        <v>0</v>
      </c>
      <c r="BJ2173" s="25" t="s">
        <v>80</v>
      </c>
      <c r="BK2173" s="220">
        <f>ROUND(I2173*H2173,2)</f>
        <v>0</v>
      </c>
      <c r="BL2173" s="25" t="s">
        <v>502</v>
      </c>
      <c r="BM2173" s="25" t="s">
        <v>10366</v>
      </c>
    </row>
    <row r="2174" spans="2:65" s="1" customFormat="1">
      <c r="B2174" s="42"/>
      <c r="C2174" s="64"/>
      <c r="D2174" s="221" t="s">
        <v>506</v>
      </c>
      <c r="E2174" s="64"/>
      <c r="F2174" s="222" t="s">
        <v>13652</v>
      </c>
      <c r="G2174" s="64"/>
      <c r="H2174" s="64"/>
      <c r="I2174" s="177"/>
      <c r="J2174" s="64"/>
      <c r="K2174" s="64"/>
      <c r="L2174" s="62"/>
      <c r="M2174" s="223"/>
      <c r="N2174" s="43"/>
      <c r="O2174" s="43"/>
      <c r="P2174" s="43"/>
      <c r="Q2174" s="43"/>
      <c r="R2174" s="43"/>
      <c r="S2174" s="43"/>
      <c r="T2174" s="79"/>
      <c r="AT2174" s="25" t="s">
        <v>506</v>
      </c>
      <c r="AU2174" s="25" t="s">
        <v>82</v>
      </c>
    </row>
    <row r="2175" spans="2:65" s="1" customFormat="1" ht="24">
      <c r="B2175" s="42"/>
      <c r="C2175" s="64"/>
      <c r="D2175" s="227" t="s">
        <v>2254</v>
      </c>
      <c r="E2175" s="64"/>
      <c r="F2175" s="273" t="s">
        <v>13827</v>
      </c>
      <c r="G2175" s="64"/>
      <c r="H2175" s="64"/>
      <c r="I2175" s="177"/>
      <c r="J2175" s="64"/>
      <c r="K2175" s="64"/>
      <c r="L2175" s="62"/>
      <c r="M2175" s="223"/>
      <c r="N2175" s="43"/>
      <c r="O2175" s="43"/>
      <c r="P2175" s="43"/>
      <c r="Q2175" s="43"/>
      <c r="R2175" s="43"/>
      <c r="S2175" s="43"/>
      <c r="T2175" s="79"/>
      <c r="AT2175" s="25" t="s">
        <v>2254</v>
      </c>
      <c r="AU2175" s="25" t="s">
        <v>82</v>
      </c>
    </row>
    <row r="2176" spans="2:65" s="1" customFormat="1" ht="16.5" customHeight="1">
      <c r="B2176" s="42"/>
      <c r="C2176" s="209" t="s">
        <v>5080</v>
      </c>
      <c r="D2176" s="209" t="s">
        <v>498</v>
      </c>
      <c r="E2176" s="210" t="s">
        <v>13711</v>
      </c>
      <c r="F2176" s="211" t="s">
        <v>13652</v>
      </c>
      <c r="G2176" s="212" t="s">
        <v>13632</v>
      </c>
      <c r="H2176" s="213">
        <v>1</v>
      </c>
      <c r="I2176" s="214"/>
      <c r="J2176" s="215">
        <f>ROUND(I2176*H2176,2)</f>
        <v>0</v>
      </c>
      <c r="K2176" s="211" t="s">
        <v>23</v>
      </c>
      <c r="L2176" s="62"/>
      <c r="M2176" s="216" t="s">
        <v>23</v>
      </c>
      <c r="N2176" s="217" t="s">
        <v>44</v>
      </c>
      <c r="O2176" s="43"/>
      <c r="P2176" s="218">
        <f>O2176*H2176</f>
        <v>0</v>
      </c>
      <c r="Q2176" s="218">
        <v>0</v>
      </c>
      <c r="R2176" s="218">
        <f>Q2176*H2176</f>
        <v>0</v>
      </c>
      <c r="S2176" s="218">
        <v>0</v>
      </c>
      <c r="T2176" s="219">
        <f>S2176*H2176</f>
        <v>0</v>
      </c>
      <c r="AR2176" s="25" t="s">
        <v>502</v>
      </c>
      <c r="AT2176" s="25" t="s">
        <v>498</v>
      </c>
      <c r="AU2176" s="25" t="s">
        <v>82</v>
      </c>
      <c r="AY2176" s="25" t="s">
        <v>492</v>
      </c>
      <c r="BE2176" s="220">
        <f>IF(N2176="základní",J2176,0)</f>
        <v>0</v>
      </c>
      <c r="BF2176" s="220">
        <f>IF(N2176="snížená",J2176,0)</f>
        <v>0</v>
      </c>
      <c r="BG2176" s="220">
        <f>IF(N2176="zákl. přenesená",J2176,0)</f>
        <v>0</v>
      </c>
      <c r="BH2176" s="220">
        <f>IF(N2176="sníž. přenesená",J2176,0)</f>
        <v>0</v>
      </c>
      <c r="BI2176" s="220">
        <f>IF(N2176="nulová",J2176,0)</f>
        <v>0</v>
      </c>
      <c r="BJ2176" s="25" t="s">
        <v>80</v>
      </c>
      <c r="BK2176" s="220">
        <f>ROUND(I2176*H2176,2)</f>
        <v>0</v>
      </c>
      <c r="BL2176" s="25" t="s">
        <v>502</v>
      </c>
      <c r="BM2176" s="25" t="s">
        <v>10368</v>
      </c>
    </row>
    <row r="2177" spans="2:65" s="1" customFormat="1">
      <c r="B2177" s="42"/>
      <c r="C2177" s="64"/>
      <c r="D2177" s="221" t="s">
        <v>506</v>
      </c>
      <c r="E2177" s="64"/>
      <c r="F2177" s="222" t="s">
        <v>13652</v>
      </c>
      <c r="G2177" s="64"/>
      <c r="H2177" s="64"/>
      <c r="I2177" s="177"/>
      <c r="J2177" s="64"/>
      <c r="K2177" s="64"/>
      <c r="L2177" s="62"/>
      <c r="M2177" s="223"/>
      <c r="N2177" s="43"/>
      <c r="O2177" s="43"/>
      <c r="P2177" s="43"/>
      <c r="Q2177" s="43"/>
      <c r="R2177" s="43"/>
      <c r="S2177" s="43"/>
      <c r="T2177" s="79"/>
      <c r="AT2177" s="25" t="s">
        <v>506</v>
      </c>
      <c r="AU2177" s="25" t="s">
        <v>82</v>
      </c>
    </row>
    <row r="2178" spans="2:65" s="1" customFormat="1" ht="24">
      <c r="B2178" s="42"/>
      <c r="C2178" s="64"/>
      <c r="D2178" s="227" t="s">
        <v>2254</v>
      </c>
      <c r="E2178" s="64"/>
      <c r="F2178" s="273" t="s">
        <v>13659</v>
      </c>
      <c r="G2178" s="64"/>
      <c r="H2178" s="64"/>
      <c r="I2178" s="177"/>
      <c r="J2178" s="64"/>
      <c r="K2178" s="64"/>
      <c r="L2178" s="62"/>
      <c r="M2178" s="223"/>
      <c r="N2178" s="43"/>
      <c r="O2178" s="43"/>
      <c r="P2178" s="43"/>
      <c r="Q2178" s="43"/>
      <c r="R2178" s="43"/>
      <c r="S2178" s="43"/>
      <c r="T2178" s="79"/>
      <c r="AT2178" s="25" t="s">
        <v>2254</v>
      </c>
      <c r="AU2178" s="25" t="s">
        <v>82</v>
      </c>
    </row>
    <row r="2179" spans="2:65" s="1" customFormat="1" ht="16.5" customHeight="1">
      <c r="B2179" s="42"/>
      <c r="C2179" s="209" t="s">
        <v>5084</v>
      </c>
      <c r="D2179" s="209" t="s">
        <v>498</v>
      </c>
      <c r="E2179" s="210" t="s">
        <v>13828</v>
      </c>
      <c r="F2179" s="211" t="s">
        <v>13652</v>
      </c>
      <c r="G2179" s="212" t="s">
        <v>13632</v>
      </c>
      <c r="H2179" s="213">
        <v>1</v>
      </c>
      <c r="I2179" s="214"/>
      <c r="J2179" s="215">
        <f>ROUND(I2179*H2179,2)</f>
        <v>0</v>
      </c>
      <c r="K2179" s="211" t="s">
        <v>23</v>
      </c>
      <c r="L2179" s="62"/>
      <c r="M2179" s="216" t="s">
        <v>23</v>
      </c>
      <c r="N2179" s="217" t="s">
        <v>44</v>
      </c>
      <c r="O2179" s="43"/>
      <c r="P2179" s="218">
        <f>O2179*H2179</f>
        <v>0</v>
      </c>
      <c r="Q2179" s="218">
        <v>0</v>
      </c>
      <c r="R2179" s="218">
        <f>Q2179*H2179</f>
        <v>0</v>
      </c>
      <c r="S2179" s="218">
        <v>0</v>
      </c>
      <c r="T2179" s="219">
        <f>S2179*H2179</f>
        <v>0</v>
      </c>
      <c r="AR2179" s="25" t="s">
        <v>502</v>
      </c>
      <c r="AT2179" s="25" t="s">
        <v>498</v>
      </c>
      <c r="AU2179" s="25" t="s">
        <v>82</v>
      </c>
      <c r="AY2179" s="25" t="s">
        <v>492</v>
      </c>
      <c r="BE2179" s="220">
        <f>IF(N2179="základní",J2179,0)</f>
        <v>0</v>
      </c>
      <c r="BF2179" s="220">
        <f>IF(N2179="snížená",J2179,0)</f>
        <v>0</v>
      </c>
      <c r="BG2179" s="220">
        <f>IF(N2179="zákl. přenesená",J2179,0)</f>
        <v>0</v>
      </c>
      <c r="BH2179" s="220">
        <f>IF(N2179="sníž. přenesená",J2179,0)</f>
        <v>0</v>
      </c>
      <c r="BI2179" s="220">
        <f>IF(N2179="nulová",J2179,0)</f>
        <v>0</v>
      </c>
      <c r="BJ2179" s="25" t="s">
        <v>80</v>
      </c>
      <c r="BK2179" s="220">
        <f>ROUND(I2179*H2179,2)</f>
        <v>0</v>
      </c>
      <c r="BL2179" s="25" t="s">
        <v>502</v>
      </c>
      <c r="BM2179" s="25" t="s">
        <v>10369</v>
      </c>
    </row>
    <row r="2180" spans="2:65" s="1" customFormat="1">
      <c r="B2180" s="42"/>
      <c r="C2180" s="64"/>
      <c r="D2180" s="221" t="s">
        <v>506</v>
      </c>
      <c r="E2180" s="64"/>
      <c r="F2180" s="222" t="s">
        <v>13652</v>
      </c>
      <c r="G2180" s="64"/>
      <c r="H2180" s="64"/>
      <c r="I2180" s="177"/>
      <c r="J2180" s="64"/>
      <c r="K2180" s="64"/>
      <c r="L2180" s="62"/>
      <c r="M2180" s="223"/>
      <c r="N2180" s="43"/>
      <c r="O2180" s="43"/>
      <c r="P2180" s="43"/>
      <c r="Q2180" s="43"/>
      <c r="R2180" s="43"/>
      <c r="S2180" s="43"/>
      <c r="T2180" s="79"/>
      <c r="AT2180" s="25" t="s">
        <v>506</v>
      </c>
      <c r="AU2180" s="25" t="s">
        <v>82</v>
      </c>
    </row>
    <row r="2181" spans="2:65" s="1" customFormat="1" ht="36">
      <c r="B2181" s="42"/>
      <c r="C2181" s="64"/>
      <c r="D2181" s="227" t="s">
        <v>2254</v>
      </c>
      <c r="E2181" s="64"/>
      <c r="F2181" s="273" t="s">
        <v>13829</v>
      </c>
      <c r="G2181" s="64"/>
      <c r="H2181" s="64"/>
      <c r="I2181" s="177"/>
      <c r="J2181" s="64"/>
      <c r="K2181" s="64"/>
      <c r="L2181" s="62"/>
      <c r="M2181" s="223"/>
      <c r="N2181" s="43"/>
      <c r="O2181" s="43"/>
      <c r="P2181" s="43"/>
      <c r="Q2181" s="43"/>
      <c r="R2181" s="43"/>
      <c r="S2181" s="43"/>
      <c r="T2181" s="79"/>
      <c r="AT2181" s="25" t="s">
        <v>2254</v>
      </c>
      <c r="AU2181" s="25" t="s">
        <v>82</v>
      </c>
    </row>
    <row r="2182" spans="2:65" s="1" customFormat="1" ht="16.5" customHeight="1">
      <c r="B2182" s="42"/>
      <c r="C2182" s="209" t="s">
        <v>5088</v>
      </c>
      <c r="D2182" s="209" t="s">
        <v>498</v>
      </c>
      <c r="E2182" s="210" t="s">
        <v>13712</v>
      </c>
      <c r="F2182" s="211" t="s">
        <v>13652</v>
      </c>
      <c r="G2182" s="212" t="s">
        <v>13632</v>
      </c>
      <c r="H2182" s="213">
        <v>1</v>
      </c>
      <c r="I2182" s="214"/>
      <c r="J2182" s="215">
        <f>ROUND(I2182*H2182,2)</f>
        <v>0</v>
      </c>
      <c r="K2182" s="211" t="s">
        <v>23</v>
      </c>
      <c r="L2182" s="62"/>
      <c r="M2182" s="216" t="s">
        <v>23</v>
      </c>
      <c r="N2182" s="217" t="s">
        <v>44</v>
      </c>
      <c r="O2182" s="43"/>
      <c r="P2182" s="218">
        <f>O2182*H2182</f>
        <v>0</v>
      </c>
      <c r="Q2182" s="218">
        <v>0</v>
      </c>
      <c r="R2182" s="218">
        <f>Q2182*H2182</f>
        <v>0</v>
      </c>
      <c r="S2182" s="218">
        <v>0</v>
      </c>
      <c r="T2182" s="219">
        <f>S2182*H2182</f>
        <v>0</v>
      </c>
      <c r="AR2182" s="25" t="s">
        <v>502</v>
      </c>
      <c r="AT2182" s="25" t="s">
        <v>498</v>
      </c>
      <c r="AU2182" s="25" t="s">
        <v>82</v>
      </c>
      <c r="AY2182" s="25" t="s">
        <v>492</v>
      </c>
      <c r="BE2182" s="220">
        <f>IF(N2182="základní",J2182,0)</f>
        <v>0</v>
      </c>
      <c r="BF2182" s="220">
        <f>IF(N2182="snížená",J2182,0)</f>
        <v>0</v>
      </c>
      <c r="BG2182" s="220">
        <f>IF(N2182="zákl. přenesená",J2182,0)</f>
        <v>0</v>
      </c>
      <c r="BH2182" s="220">
        <f>IF(N2182="sníž. přenesená",J2182,0)</f>
        <v>0</v>
      </c>
      <c r="BI2182" s="220">
        <f>IF(N2182="nulová",J2182,0)</f>
        <v>0</v>
      </c>
      <c r="BJ2182" s="25" t="s">
        <v>80</v>
      </c>
      <c r="BK2182" s="220">
        <f>ROUND(I2182*H2182,2)</f>
        <v>0</v>
      </c>
      <c r="BL2182" s="25" t="s">
        <v>502</v>
      </c>
      <c r="BM2182" s="25" t="s">
        <v>10370</v>
      </c>
    </row>
    <row r="2183" spans="2:65" s="1" customFormat="1">
      <c r="B2183" s="42"/>
      <c r="C2183" s="64"/>
      <c r="D2183" s="221" t="s">
        <v>506</v>
      </c>
      <c r="E2183" s="64"/>
      <c r="F2183" s="222" t="s">
        <v>13652</v>
      </c>
      <c r="G2183" s="64"/>
      <c r="H2183" s="64"/>
      <c r="I2183" s="177"/>
      <c r="J2183" s="64"/>
      <c r="K2183" s="64"/>
      <c r="L2183" s="62"/>
      <c r="M2183" s="223"/>
      <c r="N2183" s="43"/>
      <c r="O2183" s="43"/>
      <c r="P2183" s="43"/>
      <c r="Q2183" s="43"/>
      <c r="R2183" s="43"/>
      <c r="S2183" s="43"/>
      <c r="T2183" s="79"/>
      <c r="AT2183" s="25" t="s">
        <v>506</v>
      </c>
      <c r="AU2183" s="25" t="s">
        <v>82</v>
      </c>
    </row>
    <row r="2184" spans="2:65" s="1" customFormat="1" ht="24">
      <c r="B2184" s="42"/>
      <c r="C2184" s="64"/>
      <c r="D2184" s="227" t="s">
        <v>2254</v>
      </c>
      <c r="E2184" s="64"/>
      <c r="F2184" s="273" t="s">
        <v>13661</v>
      </c>
      <c r="G2184" s="64"/>
      <c r="H2184" s="64"/>
      <c r="I2184" s="177"/>
      <c r="J2184" s="64"/>
      <c r="K2184" s="64"/>
      <c r="L2184" s="62"/>
      <c r="M2184" s="223"/>
      <c r="N2184" s="43"/>
      <c r="O2184" s="43"/>
      <c r="P2184" s="43"/>
      <c r="Q2184" s="43"/>
      <c r="R2184" s="43"/>
      <c r="S2184" s="43"/>
      <c r="T2184" s="79"/>
      <c r="AT2184" s="25" t="s">
        <v>2254</v>
      </c>
      <c r="AU2184" s="25" t="s">
        <v>82</v>
      </c>
    </row>
    <row r="2185" spans="2:65" s="1" customFormat="1" ht="16.5" customHeight="1">
      <c r="B2185" s="42"/>
      <c r="C2185" s="209" t="s">
        <v>5092</v>
      </c>
      <c r="D2185" s="209" t="s">
        <v>498</v>
      </c>
      <c r="E2185" s="210" t="s">
        <v>13830</v>
      </c>
      <c r="F2185" s="211" t="s">
        <v>13652</v>
      </c>
      <c r="G2185" s="212" t="s">
        <v>13632</v>
      </c>
      <c r="H2185" s="213">
        <v>1</v>
      </c>
      <c r="I2185" s="214"/>
      <c r="J2185" s="215">
        <f>ROUND(I2185*H2185,2)</f>
        <v>0</v>
      </c>
      <c r="K2185" s="211" t="s">
        <v>23</v>
      </c>
      <c r="L2185" s="62"/>
      <c r="M2185" s="216" t="s">
        <v>23</v>
      </c>
      <c r="N2185" s="217" t="s">
        <v>44</v>
      </c>
      <c r="O2185" s="43"/>
      <c r="P2185" s="218">
        <f>O2185*H2185</f>
        <v>0</v>
      </c>
      <c r="Q2185" s="218">
        <v>0</v>
      </c>
      <c r="R2185" s="218">
        <f>Q2185*H2185</f>
        <v>0</v>
      </c>
      <c r="S2185" s="218">
        <v>0</v>
      </c>
      <c r="T2185" s="219">
        <f>S2185*H2185</f>
        <v>0</v>
      </c>
      <c r="AR2185" s="25" t="s">
        <v>502</v>
      </c>
      <c r="AT2185" s="25" t="s">
        <v>498</v>
      </c>
      <c r="AU2185" s="25" t="s">
        <v>82</v>
      </c>
      <c r="AY2185" s="25" t="s">
        <v>492</v>
      </c>
      <c r="BE2185" s="220">
        <f>IF(N2185="základní",J2185,0)</f>
        <v>0</v>
      </c>
      <c r="BF2185" s="220">
        <f>IF(N2185="snížená",J2185,0)</f>
        <v>0</v>
      </c>
      <c r="BG2185" s="220">
        <f>IF(N2185="zákl. přenesená",J2185,0)</f>
        <v>0</v>
      </c>
      <c r="BH2185" s="220">
        <f>IF(N2185="sníž. přenesená",J2185,0)</f>
        <v>0</v>
      </c>
      <c r="BI2185" s="220">
        <f>IF(N2185="nulová",J2185,0)</f>
        <v>0</v>
      </c>
      <c r="BJ2185" s="25" t="s">
        <v>80</v>
      </c>
      <c r="BK2185" s="220">
        <f>ROUND(I2185*H2185,2)</f>
        <v>0</v>
      </c>
      <c r="BL2185" s="25" t="s">
        <v>502</v>
      </c>
      <c r="BM2185" s="25" t="s">
        <v>10371</v>
      </c>
    </row>
    <row r="2186" spans="2:65" s="1" customFormat="1">
      <c r="B2186" s="42"/>
      <c r="C2186" s="64"/>
      <c r="D2186" s="221" t="s">
        <v>506</v>
      </c>
      <c r="E2186" s="64"/>
      <c r="F2186" s="222" t="s">
        <v>13652</v>
      </c>
      <c r="G2186" s="64"/>
      <c r="H2186" s="64"/>
      <c r="I2186" s="177"/>
      <c r="J2186" s="64"/>
      <c r="K2186" s="64"/>
      <c r="L2186" s="62"/>
      <c r="M2186" s="223"/>
      <c r="N2186" s="43"/>
      <c r="O2186" s="43"/>
      <c r="P2186" s="43"/>
      <c r="Q2186" s="43"/>
      <c r="R2186" s="43"/>
      <c r="S2186" s="43"/>
      <c r="T2186" s="79"/>
      <c r="AT2186" s="25" t="s">
        <v>506</v>
      </c>
      <c r="AU2186" s="25" t="s">
        <v>82</v>
      </c>
    </row>
    <row r="2187" spans="2:65" s="1" customFormat="1" ht="60">
      <c r="B2187" s="42"/>
      <c r="C2187" s="64"/>
      <c r="D2187" s="227" t="s">
        <v>2254</v>
      </c>
      <c r="E2187" s="64"/>
      <c r="F2187" s="273" t="s">
        <v>13663</v>
      </c>
      <c r="G2187" s="64"/>
      <c r="H2187" s="64"/>
      <c r="I2187" s="177"/>
      <c r="J2187" s="64"/>
      <c r="K2187" s="64"/>
      <c r="L2187" s="62"/>
      <c r="M2187" s="223"/>
      <c r="N2187" s="43"/>
      <c r="O2187" s="43"/>
      <c r="P2187" s="43"/>
      <c r="Q2187" s="43"/>
      <c r="R2187" s="43"/>
      <c r="S2187" s="43"/>
      <c r="T2187" s="79"/>
      <c r="AT2187" s="25" t="s">
        <v>2254</v>
      </c>
      <c r="AU2187" s="25" t="s">
        <v>82</v>
      </c>
    </row>
    <row r="2188" spans="2:65" s="1" customFormat="1" ht="16.5" customHeight="1">
      <c r="B2188" s="42"/>
      <c r="C2188" s="209" t="s">
        <v>5096</v>
      </c>
      <c r="D2188" s="209" t="s">
        <v>498</v>
      </c>
      <c r="E2188" s="210" t="s">
        <v>13714</v>
      </c>
      <c r="F2188" s="211" t="s">
        <v>13652</v>
      </c>
      <c r="G2188" s="212" t="s">
        <v>13632</v>
      </c>
      <c r="H2188" s="213">
        <v>1</v>
      </c>
      <c r="I2188" s="214"/>
      <c r="J2188" s="215">
        <f>ROUND(I2188*H2188,2)</f>
        <v>0</v>
      </c>
      <c r="K2188" s="211" t="s">
        <v>23</v>
      </c>
      <c r="L2188" s="62"/>
      <c r="M2188" s="216" t="s">
        <v>23</v>
      </c>
      <c r="N2188" s="217" t="s">
        <v>44</v>
      </c>
      <c r="O2188" s="43"/>
      <c r="P2188" s="218">
        <f>O2188*H2188</f>
        <v>0</v>
      </c>
      <c r="Q2188" s="218">
        <v>0</v>
      </c>
      <c r="R2188" s="218">
        <f>Q2188*H2188</f>
        <v>0</v>
      </c>
      <c r="S2188" s="218">
        <v>0</v>
      </c>
      <c r="T2188" s="219">
        <f>S2188*H2188</f>
        <v>0</v>
      </c>
      <c r="AR2188" s="25" t="s">
        <v>502</v>
      </c>
      <c r="AT2188" s="25" t="s">
        <v>498</v>
      </c>
      <c r="AU2188" s="25" t="s">
        <v>82</v>
      </c>
      <c r="AY2188" s="25" t="s">
        <v>492</v>
      </c>
      <c r="BE2188" s="220">
        <f>IF(N2188="základní",J2188,0)</f>
        <v>0</v>
      </c>
      <c r="BF2188" s="220">
        <f>IF(N2188="snížená",J2188,0)</f>
        <v>0</v>
      </c>
      <c r="BG2188" s="220">
        <f>IF(N2188="zákl. přenesená",J2188,0)</f>
        <v>0</v>
      </c>
      <c r="BH2188" s="220">
        <f>IF(N2188="sníž. přenesená",J2188,0)</f>
        <v>0</v>
      </c>
      <c r="BI2188" s="220">
        <f>IF(N2188="nulová",J2188,0)</f>
        <v>0</v>
      </c>
      <c r="BJ2188" s="25" t="s">
        <v>80</v>
      </c>
      <c r="BK2188" s="220">
        <f>ROUND(I2188*H2188,2)</f>
        <v>0</v>
      </c>
      <c r="BL2188" s="25" t="s">
        <v>502</v>
      </c>
      <c r="BM2188" s="25" t="s">
        <v>10372</v>
      </c>
    </row>
    <row r="2189" spans="2:65" s="1" customFormat="1">
      <c r="B2189" s="42"/>
      <c r="C2189" s="64"/>
      <c r="D2189" s="221" t="s">
        <v>506</v>
      </c>
      <c r="E2189" s="64"/>
      <c r="F2189" s="222" t="s">
        <v>13652</v>
      </c>
      <c r="G2189" s="64"/>
      <c r="H2189" s="64"/>
      <c r="I2189" s="177"/>
      <c r="J2189" s="64"/>
      <c r="K2189" s="64"/>
      <c r="L2189" s="62"/>
      <c r="M2189" s="223"/>
      <c r="N2189" s="43"/>
      <c r="O2189" s="43"/>
      <c r="P2189" s="43"/>
      <c r="Q2189" s="43"/>
      <c r="R2189" s="43"/>
      <c r="S2189" s="43"/>
      <c r="T2189" s="79"/>
      <c r="AT2189" s="25" t="s">
        <v>506</v>
      </c>
      <c r="AU2189" s="25" t="s">
        <v>82</v>
      </c>
    </row>
    <row r="2190" spans="2:65" s="1" customFormat="1" ht="24">
      <c r="B2190" s="42"/>
      <c r="C2190" s="64"/>
      <c r="D2190" s="221" t="s">
        <v>2254</v>
      </c>
      <c r="E2190" s="64"/>
      <c r="F2190" s="224" t="s">
        <v>13665</v>
      </c>
      <c r="G2190" s="64"/>
      <c r="H2190" s="64"/>
      <c r="I2190" s="177"/>
      <c r="J2190" s="64"/>
      <c r="K2190" s="64"/>
      <c r="L2190" s="62"/>
      <c r="M2190" s="223"/>
      <c r="N2190" s="43"/>
      <c r="O2190" s="43"/>
      <c r="P2190" s="43"/>
      <c r="Q2190" s="43"/>
      <c r="R2190" s="43"/>
      <c r="S2190" s="43"/>
      <c r="T2190" s="79"/>
      <c r="AT2190" s="25" t="s">
        <v>2254</v>
      </c>
      <c r="AU2190" s="25" t="s">
        <v>82</v>
      </c>
    </row>
    <row r="2191" spans="2:65" s="11" customFormat="1" ht="29.85" customHeight="1">
      <c r="B2191" s="192"/>
      <c r="C2191" s="193"/>
      <c r="D2191" s="206" t="s">
        <v>72</v>
      </c>
      <c r="E2191" s="207" t="s">
        <v>4961</v>
      </c>
      <c r="F2191" s="207" t="s">
        <v>13840</v>
      </c>
      <c r="G2191" s="193"/>
      <c r="H2191" s="193"/>
      <c r="I2191" s="196"/>
      <c r="J2191" s="208">
        <f>BK2191</f>
        <v>0</v>
      </c>
      <c r="K2191" s="193"/>
      <c r="L2191" s="198"/>
      <c r="M2191" s="199"/>
      <c r="N2191" s="200"/>
      <c r="O2191" s="200"/>
      <c r="P2191" s="201">
        <f>SUM(P2192:P2257)</f>
        <v>0</v>
      </c>
      <c r="Q2191" s="200"/>
      <c r="R2191" s="201">
        <f>SUM(R2192:R2257)</f>
        <v>0</v>
      </c>
      <c r="S2191" s="200"/>
      <c r="T2191" s="202">
        <f>SUM(T2192:T2257)</f>
        <v>0</v>
      </c>
      <c r="AR2191" s="203" t="s">
        <v>80</v>
      </c>
      <c r="AT2191" s="204" t="s">
        <v>72</v>
      </c>
      <c r="AU2191" s="204" t="s">
        <v>80</v>
      </c>
      <c r="AY2191" s="203" t="s">
        <v>492</v>
      </c>
      <c r="BK2191" s="205">
        <f>SUM(BK2192:BK2257)</f>
        <v>0</v>
      </c>
    </row>
    <row r="2192" spans="2:65" s="1" customFormat="1" ht="16.5" customHeight="1">
      <c r="B2192" s="42"/>
      <c r="C2192" s="209" t="s">
        <v>5100</v>
      </c>
      <c r="D2192" s="209" t="s">
        <v>498</v>
      </c>
      <c r="E2192" s="210" t="s">
        <v>13841</v>
      </c>
      <c r="F2192" s="211" t="s">
        <v>13842</v>
      </c>
      <c r="G2192" s="212" t="s">
        <v>2537</v>
      </c>
      <c r="H2192" s="213">
        <v>1</v>
      </c>
      <c r="I2192" s="214"/>
      <c r="J2192" s="215">
        <f>ROUND(I2192*H2192,2)</f>
        <v>0</v>
      </c>
      <c r="K2192" s="211" t="s">
        <v>23</v>
      </c>
      <c r="L2192" s="62"/>
      <c r="M2192" s="216" t="s">
        <v>23</v>
      </c>
      <c r="N2192" s="217" t="s">
        <v>44</v>
      </c>
      <c r="O2192" s="43"/>
      <c r="P2192" s="218">
        <f>O2192*H2192</f>
        <v>0</v>
      </c>
      <c r="Q2192" s="218">
        <v>0</v>
      </c>
      <c r="R2192" s="218">
        <f>Q2192*H2192</f>
        <v>0</v>
      </c>
      <c r="S2192" s="218">
        <v>0</v>
      </c>
      <c r="T2192" s="219">
        <f>S2192*H2192</f>
        <v>0</v>
      </c>
      <c r="AR2192" s="25" t="s">
        <v>502</v>
      </c>
      <c r="AT2192" s="25" t="s">
        <v>498</v>
      </c>
      <c r="AU2192" s="25" t="s">
        <v>82</v>
      </c>
      <c r="AY2192" s="25" t="s">
        <v>492</v>
      </c>
      <c r="BE2192" s="220">
        <f>IF(N2192="základní",J2192,0)</f>
        <v>0</v>
      </c>
      <c r="BF2192" s="220">
        <f>IF(N2192="snížená",J2192,0)</f>
        <v>0</v>
      </c>
      <c r="BG2192" s="220">
        <f>IF(N2192="zákl. přenesená",J2192,0)</f>
        <v>0</v>
      </c>
      <c r="BH2192" s="220">
        <f>IF(N2192="sníž. přenesená",J2192,0)</f>
        <v>0</v>
      </c>
      <c r="BI2192" s="220">
        <f>IF(N2192="nulová",J2192,0)</f>
        <v>0</v>
      </c>
      <c r="BJ2192" s="25" t="s">
        <v>80</v>
      </c>
      <c r="BK2192" s="220">
        <f>ROUND(I2192*H2192,2)</f>
        <v>0</v>
      </c>
      <c r="BL2192" s="25" t="s">
        <v>502</v>
      </c>
      <c r="BM2192" s="25" t="s">
        <v>10379</v>
      </c>
    </row>
    <row r="2193" spans="2:65" s="1" customFormat="1">
      <c r="B2193" s="42"/>
      <c r="C2193" s="64"/>
      <c r="D2193" s="221" t="s">
        <v>506</v>
      </c>
      <c r="E2193" s="64"/>
      <c r="F2193" s="222" t="s">
        <v>13842</v>
      </c>
      <c r="G2193" s="64"/>
      <c r="H2193" s="64"/>
      <c r="I2193" s="177"/>
      <c r="J2193" s="64"/>
      <c r="K2193" s="64"/>
      <c r="L2193" s="62"/>
      <c r="M2193" s="223"/>
      <c r="N2193" s="43"/>
      <c r="O2193" s="43"/>
      <c r="P2193" s="43"/>
      <c r="Q2193" s="43"/>
      <c r="R2193" s="43"/>
      <c r="S2193" s="43"/>
      <c r="T2193" s="79"/>
      <c r="AT2193" s="25" t="s">
        <v>506</v>
      </c>
      <c r="AU2193" s="25" t="s">
        <v>82</v>
      </c>
    </row>
    <row r="2194" spans="2:65" s="1" customFormat="1" ht="60">
      <c r="B2194" s="42"/>
      <c r="C2194" s="64"/>
      <c r="D2194" s="227" t="s">
        <v>2254</v>
      </c>
      <c r="E2194" s="64"/>
      <c r="F2194" s="273" t="s">
        <v>13843</v>
      </c>
      <c r="G2194" s="64"/>
      <c r="H2194" s="64"/>
      <c r="I2194" s="177"/>
      <c r="J2194" s="64"/>
      <c r="K2194" s="64"/>
      <c r="L2194" s="62"/>
      <c r="M2194" s="223"/>
      <c r="N2194" s="43"/>
      <c r="O2194" s="43"/>
      <c r="P2194" s="43"/>
      <c r="Q2194" s="43"/>
      <c r="R2194" s="43"/>
      <c r="S2194" s="43"/>
      <c r="T2194" s="79"/>
      <c r="AT2194" s="25" t="s">
        <v>2254</v>
      </c>
      <c r="AU2194" s="25" t="s">
        <v>82</v>
      </c>
    </row>
    <row r="2195" spans="2:65" s="1" customFormat="1" ht="16.5" customHeight="1">
      <c r="B2195" s="42"/>
      <c r="C2195" s="209" t="s">
        <v>5104</v>
      </c>
      <c r="D2195" s="209" t="s">
        <v>498</v>
      </c>
      <c r="E2195" s="210" t="s">
        <v>13621</v>
      </c>
      <c r="F2195" s="211" t="s">
        <v>13622</v>
      </c>
      <c r="G2195" s="212" t="s">
        <v>2537</v>
      </c>
      <c r="H2195" s="213">
        <v>1</v>
      </c>
      <c r="I2195" s="214"/>
      <c r="J2195" s="215">
        <f>ROUND(I2195*H2195,2)</f>
        <v>0</v>
      </c>
      <c r="K2195" s="211" t="s">
        <v>23</v>
      </c>
      <c r="L2195" s="62"/>
      <c r="M2195" s="216" t="s">
        <v>23</v>
      </c>
      <c r="N2195" s="217" t="s">
        <v>44</v>
      </c>
      <c r="O2195" s="43"/>
      <c r="P2195" s="218">
        <f>O2195*H2195</f>
        <v>0</v>
      </c>
      <c r="Q2195" s="218">
        <v>0</v>
      </c>
      <c r="R2195" s="218">
        <f>Q2195*H2195</f>
        <v>0</v>
      </c>
      <c r="S2195" s="218">
        <v>0</v>
      </c>
      <c r="T2195" s="219">
        <f>S2195*H2195</f>
        <v>0</v>
      </c>
      <c r="AR2195" s="25" t="s">
        <v>502</v>
      </c>
      <c r="AT2195" s="25" t="s">
        <v>498</v>
      </c>
      <c r="AU2195" s="25" t="s">
        <v>82</v>
      </c>
      <c r="AY2195" s="25" t="s">
        <v>492</v>
      </c>
      <c r="BE2195" s="220">
        <f>IF(N2195="základní",J2195,0)</f>
        <v>0</v>
      </c>
      <c r="BF2195" s="220">
        <f>IF(N2195="snížená",J2195,0)</f>
        <v>0</v>
      </c>
      <c r="BG2195" s="220">
        <f>IF(N2195="zákl. přenesená",J2195,0)</f>
        <v>0</v>
      </c>
      <c r="BH2195" s="220">
        <f>IF(N2195="sníž. přenesená",J2195,0)</f>
        <v>0</v>
      </c>
      <c r="BI2195" s="220">
        <f>IF(N2195="nulová",J2195,0)</f>
        <v>0</v>
      </c>
      <c r="BJ2195" s="25" t="s">
        <v>80</v>
      </c>
      <c r="BK2195" s="220">
        <f>ROUND(I2195*H2195,2)</f>
        <v>0</v>
      </c>
      <c r="BL2195" s="25" t="s">
        <v>502</v>
      </c>
      <c r="BM2195" s="25" t="s">
        <v>10380</v>
      </c>
    </row>
    <row r="2196" spans="2:65" s="1" customFormat="1">
      <c r="B2196" s="42"/>
      <c r="C2196" s="64"/>
      <c r="D2196" s="221" t="s">
        <v>506</v>
      </c>
      <c r="E2196" s="64"/>
      <c r="F2196" s="222" t="s">
        <v>13622</v>
      </c>
      <c r="G2196" s="64"/>
      <c r="H2196" s="64"/>
      <c r="I2196" s="177"/>
      <c r="J2196" s="64"/>
      <c r="K2196" s="64"/>
      <c r="L2196" s="62"/>
      <c r="M2196" s="223"/>
      <c r="N2196" s="43"/>
      <c r="O2196" s="43"/>
      <c r="P2196" s="43"/>
      <c r="Q2196" s="43"/>
      <c r="R2196" s="43"/>
      <c r="S2196" s="43"/>
      <c r="T2196" s="79"/>
      <c r="AT2196" s="25" t="s">
        <v>506</v>
      </c>
      <c r="AU2196" s="25" t="s">
        <v>82</v>
      </c>
    </row>
    <row r="2197" spans="2:65" s="1" customFormat="1" ht="24">
      <c r="B2197" s="42"/>
      <c r="C2197" s="64"/>
      <c r="D2197" s="227" t="s">
        <v>2254</v>
      </c>
      <c r="E2197" s="64"/>
      <c r="F2197" s="273" t="s">
        <v>13623</v>
      </c>
      <c r="G2197" s="64"/>
      <c r="H2197" s="64"/>
      <c r="I2197" s="177"/>
      <c r="J2197" s="64"/>
      <c r="K2197" s="64"/>
      <c r="L2197" s="62"/>
      <c r="M2197" s="223"/>
      <c r="N2197" s="43"/>
      <c r="O2197" s="43"/>
      <c r="P2197" s="43"/>
      <c r="Q2197" s="43"/>
      <c r="R2197" s="43"/>
      <c r="S2197" s="43"/>
      <c r="T2197" s="79"/>
      <c r="AT2197" s="25" t="s">
        <v>2254</v>
      </c>
      <c r="AU2197" s="25" t="s">
        <v>82</v>
      </c>
    </row>
    <row r="2198" spans="2:65" s="1" customFormat="1" ht="16.5" customHeight="1">
      <c r="B2198" s="42"/>
      <c r="C2198" s="209" t="s">
        <v>5108</v>
      </c>
      <c r="D2198" s="209" t="s">
        <v>498</v>
      </c>
      <c r="E2198" s="210" t="s">
        <v>13683</v>
      </c>
      <c r="F2198" s="211" t="s">
        <v>13684</v>
      </c>
      <c r="G2198" s="212" t="s">
        <v>2537</v>
      </c>
      <c r="H2198" s="213">
        <v>1</v>
      </c>
      <c r="I2198" s="214"/>
      <c r="J2198" s="215">
        <f>ROUND(I2198*H2198,2)</f>
        <v>0</v>
      </c>
      <c r="K2198" s="211" t="s">
        <v>23</v>
      </c>
      <c r="L2198" s="62"/>
      <c r="M2198" s="216" t="s">
        <v>23</v>
      </c>
      <c r="N2198" s="217" t="s">
        <v>44</v>
      </c>
      <c r="O2198" s="43"/>
      <c r="P2198" s="218">
        <f>O2198*H2198</f>
        <v>0</v>
      </c>
      <c r="Q2198" s="218">
        <v>0</v>
      </c>
      <c r="R2198" s="218">
        <f>Q2198*H2198</f>
        <v>0</v>
      </c>
      <c r="S2198" s="218">
        <v>0</v>
      </c>
      <c r="T2198" s="219">
        <f>S2198*H2198</f>
        <v>0</v>
      </c>
      <c r="AR2198" s="25" t="s">
        <v>502</v>
      </c>
      <c r="AT2198" s="25" t="s">
        <v>498</v>
      </c>
      <c r="AU2198" s="25" t="s">
        <v>82</v>
      </c>
      <c r="AY2198" s="25" t="s">
        <v>492</v>
      </c>
      <c r="BE2198" s="220">
        <f>IF(N2198="základní",J2198,0)</f>
        <v>0</v>
      </c>
      <c r="BF2198" s="220">
        <f>IF(N2198="snížená",J2198,0)</f>
        <v>0</v>
      </c>
      <c r="BG2198" s="220">
        <f>IF(N2198="zákl. přenesená",J2198,0)</f>
        <v>0</v>
      </c>
      <c r="BH2198" s="220">
        <f>IF(N2198="sníž. přenesená",J2198,0)</f>
        <v>0</v>
      </c>
      <c r="BI2198" s="220">
        <f>IF(N2198="nulová",J2198,0)</f>
        <v>0</v>
      </c>
      <c r="BJ2198" s="25" t="s">
        <v>80</v>
      </c>
      <c r="BK2198" s="220">
        <f>ROUND(I2198*H2198,2)</f>
        <v>0</v>
      </c>
      <c r="BL2198" s="25" t="s">
        <v>502</v>
      </c>
      <c r="BM2198" s="25" t="s">
        <v>10381</v>
      </c>
    </row>
    <row r="2199" spans="2:65" s="1" customFormat="1">
      <c r="B2199" s="42"/>
      <c r="C2199" s="64"/>
      <c r="D2199" s="221" t="s">
        <v>506</v>
      </c>
      <c r="E2199" s="64"/>
      <c r="F2199" s="222" t="s">
        <v>13684</v>
      </c>
      <c r="G2199" s="64"/>
      <c r="H2199" s="64"/>
      <c r="I2199" s="177"/>
      <c r="J2199" s="64"/>
      <c r="K2199" s="64"/>
      <c r="L2199" s="62"/>
      <c r="M2199" s="223"/>
      <c r="N2199" s="43"/>
      <c r="O2199" s="43"/>
      <c r="P2199" s="43"/>
      <c r="Q2199" s="43"/>
      <c r="R2199" s="43"/>
      <c r="S2199" s="43"/>
      <c r="T2199" s="79"/>
      <c r="AT2199" s="25" t="s">
        <v>506</v>
      </c>
      <c r="AU2199" s="25" t="s">
        <v>82</v>
      </c>
    </row>
    <row r="2200" spans="2:65" s="1" customFormat="1" ht="36">
      <c r="B2200" s="42"/>
      <c r="C2200" s="64"/>
      <c r="D2200" s="227" t="s">
        <v>2254</v>
      </c>
      <c r="E2200" s="64"/>
      <c r="F2200" s="273" t="s">
        <v>13685</v>
      </c>
      <c r="G2200" s="64"/>
      <c r="H2200" s="64"/>
      <c r="I2200" s="177"/>
      <c r="J2200" s="64"/>
      <c r="K2200" s="64"/>
      <c r="L2200" s="62"/>
      <c r="M2200" s="223"/>
      <c r="N2200" s="43"/>
      <c r="O2200" s="43"/>
      <c r="P2200" s="43"/>
      <c r="Q2200" s="43"/>
      <c r="R2200" s="43"/>
      <c r="S2200" s="43"/>
      <c r="T2200" s="79"/>
      <c r="AT2200" s="25" t="s">
        <v>2254</v>
      </c>
      <c r="AU2200" s="25" t="s">
        <v>82</v>
      </c>
    </row>
    <row r="2201" spans="2:65" s="1" customFormat="1" ht="16.5" customHeight="1">
      <c r="B2201" s="42"/>
      <c r="C2201" s="209" t="s">
        <v>5112</v>
      </c>
      <c r="D2201" s="209" t="s">
        <v>498</v>
      </c>
      <c r="E2201" s="210" t="s">
        <v>13627</v>
      </c>
      <c r="F2201" s="211" t="s">
        <v>13628</v>
      </c>
      <c r="G2201" s="212" t="s">
        <v>2537</v>
      </c>
      <c r="H2201" s="213">
        <v>1</v>
      </c>
      <c r="I2201" s="214"/>
      <c r="J2201" s="215">
        <f>ROUND(I2201*H2201,2)</f>
        <v>0</v>
      </c>
      <c r="K2201" s="211" t="s">
        <v>23</v>
      </c>
      <c r="L2201" s="62"/>
      <c r="M2201" s="216" t="s">
        <v>23</v>
      </c>
      <c r="N2201" s="217" t="s">
        <v>44</v>
      </c>
      <c r="O2201" s="43"/>
      <c r="P2201" s="218">
        <f>O2201*H2201</f>
        <v>0</v>
      </c>
      <c r="Q2201" s="218">
        <v>0</v>
      </c>
      <c r="R2201" s="218">
        <f>Q2201*H2201</f>
        <v>0</v>
      </c>
      <c r="S2201" s="218">
        <v>0</v>
      </c>
      <c r="T2201" s="219">
        <f>S2201*H2201</f>
        <v>0</v>
      </c>
      <c r="AR2201" s="25" t="s">
        <v>502</v>
      </c>
      <c r="AT2201" s="25" t="s">
        <v>498</v>
      </c>
      <c r="AU2201" s="25" t="s">
        <v>82</v>
      </c>
      <c r="AY2201" s="25" t="s">
        <v>492</v>
      </c>
      <c r="BE2201" s="220">
        <f>IF(N2201="základní",J2201,0)</f>
        <v>0</v>
      </c>
      <c r="BF2201" s="220">
        <f>IF(N2201="snížená",J2201,0)</f>
        <v>0</v>
      </c>
      <c r="BG2201" s="220">
        <f>IF(N2201="zákl. přenesená",J2201,0)</f>
        <v>0</v>
      </c>
      <c r="BH2201" s="220">
        <f>IF(N2201="sníž. přenesená",J2201,0)</f>
        <v>0</v>
      </c>
      <c r="BI2201" s="220">
        <f>IF(N2201="nulová",J2201,0)</f>
        <v>0</v>
      </c>
      <c r="BJ2201" s="25" t="s">
        <v>80</v>
      </c>
      <c r="BK2201" s="220">
        <f>ROUND(I2201*H2201,2)</f>
        <v>0</v>
      </c>
      <c r="BL2201" s="25" t="s">
        <v>502</v>
      </c>
      <c r="BM2201" s="25" t="s">
        <v>10382</v>
      </c>
    </row>
    <row r="2202" spans="2:65" s="1" customFormat="1">
      <c r="B2202" s="42"/>
      <c r="C2202" s="64"/>
      <c r="D2202" s="221" t="s">
        <v>506</v>
      </c>
      <c r="E2202" s="64"/>
      <c r="F2202" s="222" t="s">
        <v>13628</v>
      </c>
      <c r="G2202" s="64"/>
      <c r="H2202" s="64"/>
      <c r="I2202" s="177"/>
      <c r="J2202" s="64"/>
      <c r="K2202" s="64"/>
      <c r="L2202" s="62"/>
      <c r="M2202" s="223"/>
      <c r="N2202" s="43"/>
      <c r="O2202" s="43"/>
      <c r="P2202" s="43"/>
      <c r="Q2202" s="43"/>
      <c r="R2202" s="43"/>
      <c r="S2202" s="43"/>
      <c r="T2202" s="79"/>
      <c r="AT2202" s="25" t="s">
        <v>506</v>
      </c>
      <c r="AU2202" s="25" t="s">
        <v>82</v>
      </c>
    </row>
    <row r="2203" spans="2:65" s="1" customFormat="1" ht="60">
      <c r="B2203" s="42"/>
      <c r="C2203" s="64"/>
      <c r="D2203" s="227" t="s">
        <v>2254</v>
      </c>
      <c r="E2203" s="64"/>
      <c r="F2203" s="273" t="s">
        <v>13629</v>
      </c>
      <c r="G2203" s="64"/>
      <c r="H2203" s="64"/>
      <c r="I2203" s="177"/>
      <c r="J2203" s="64"/>
      <c r="K2203" s="64"/>
      <c r="L2203" s="62"/>
      <c r="M2203" s="223"/>
      <c r="N2203" s="43"/>
      <c r="O2203" s="43"/>
      <c r="P2203" s="43"/>
      <c r="Q2203" s="43"/>
      <c r="R2203" s="43"/>
      <c r="S2203" s="43"/>
      <c r="T2203" s="79"/>
      <c r="AT2203" s="25" t="s">
        <v>2254</v>
      </c>
      <c r="AU2203" s="25" t="s">
        <v>82</v>
      </c>
    </row>
    <row r="2204" spans="2:65" s="1" customFormat="1" ht="16.5" customHeight="1">
      <c r="B2204" s="42"/>
      <c r="C2204" s="209" t="s">
        <v>5119</v>
      </c>
      <c r="D2204" s="209" t="s">
        <v>498</v>
      </c>
      <c r="E2204" s="210" t="s">
        <v>13630</v>
      </c>
      <c r="F2204" s="211" t="s">
        <v>13631</v>
      </c>
      <c r="G2204" s="212" t="s">
        <v>13632</v>
      </c>
      <c r="H2204" s="213">
        <v>1</v>
      </c>
      <c r="I2204" s="214"/>
      <c r="J2204" s="215">
        <f>ROUND(I2204*H2204,2)</f>
        <v>0</v>
      </c>
      <c r="K2204" s="211" t="s">
        <v>23</v>
      </c>
      <c r="L2204" s="62"/>
      <c r="M2204" s="216" t="s">
        <v>23</v>
      </c>
      <c r="N2204" s="217" t="s">
        <v>44</v>
      </c>
      <c r="O2204" s="43"/>
      <c r="P2204" s="218">
        <f>O2204*H2204</f>
        <v>0</v>
      </c>
      <c r="Q2204" s="218">
        <v>0</v>
      </c>
      <c r="R2204" s="218">
        <f>Q2204*H2204</f>
        <v>0</v>
      </c>
      <c r="S2204" s="218">
        <v>0</v>
      </c>
      <c r="T2204" s="219">
        <f>S2204*H2204</f>
        <v>0</v>
      </c>
      <c r="AR2204" s="25" t="s">
        <v>502</v>
      </c>
      <c r="AT2204" s="25" t="s">
        <v>498</v>
      </c>
      <c r="AU2204" s="25" t="s">
        <v>82</v>
      </c>
      <c r="AY2204" s="25" t="s">
        <v>492</v>
      </c>
      <c r="BE2204" s="220">
        <f>IF(N2204="základní",J2204,0)</f>
        <v>0</v>
      </c>
      <c r="BF2204" s="220">
        <f>IF(N2204="snížená",J2204,0)</f>
        <v>0</v>
      </c>
      <c r="BG2204" s="220">
        <f>IF(N2204="zákl. přenesená",J2204,0)</f>
        <v>0</v>
      </c>
      <c r="BH2204" s="220">
        <f>IF(N2204="sníž. přenesená",J2204,0)</f>
        <v>0</v>
      </c>
      <c r="BI2204" s="220">
        <f>IF(N2204="nulová",J2204,0)</f>
        <v>0</v>
      </c>
      <c r="BJ2204" s="25" t="s">
        <v>80</v>
      </c>
      <c r="BK2204" s="220">
        <f>ROUND(I2204*H2204,2)</f>
        <v>0</v>
      </c>
      <c r="BL2204" s="25" t="s">
        <v>502</v>
      </c>
      <c r="BM2204" s="25" t="s">
        <v>10383</v>
      </c>
    </row>
    <row r="2205" spans="2:65" s="1" customFormat="1">
      <c r="B2205" s="42"/>
      <c r="C2205" s="64"/>
      <c r="D2205" s="221" t="s">
        <v>506</v>
      </c>
      <c r="E2205" s="64"/>
      <c r="F2205" s="222" t="s">
        <v>13631</v>
      </c>
      <c r="G2205" s="64"/>
      <c r="H2205" s="64"/>
      <c r="I2205" s="177"/>
      <c r="J2205" s="64"/>
      <c r="K2205" s="64"/>
      <c r="L2205" s="62"/>
      <c r="M2205" s="223"/>
      <c r="N2205" s="43"/>
      <c r="O2205" s="43"/>
      <c r="P2205" s="43"/>
      <c r="Q2205" s="43"/>
      <c r="R2205" s="43"/>
      <c r="S2205" s="43"/>
      <c r="T2205" s="79"/>
      <c r="AT2205" s="25" t="s">
        <v>506</v>
      </c>
      <c r="AU2205" s="25" t="s">
        <v>82</v>
      </c>
    </row>
    <row r="2206" spans="2:65" s="1" customFormat="1" ht="36">
      <c r="B2206" s="42"/>
      <c r="C2206" s="64"/>
      <c r="D2206" s="227" t="s">
        <v>2254</v>
      </c>
      <c r="E2206" s="64"/>
      <c r="F2206" s="273" t="s">
        <v>13633</v>
      </c>
      <c r="G2206" s="64"/>
      <c r="H2206" s="64"/>
      <c r="I2206" s="177"/>
      <c r="J2206" s="64"/>
      <c r="K2206" s="64"/>
      <c r="L2206" s="62"/>
      <c r="M2206" s="223"/>
      <c r="N2206" s="43"/>
      <c r="O2206" s="43"/>
      <c r="P2206" s="43"/>
      <c r="Q2206" s="43"/>
      <c r="R2206" s="43"/>
      <c r="S2206" s="43"/>
      <c r="T2206" s="79"/>
      <c r="AT2206" s="25" t="s">
        <v>2254</v>
      </c>
      <c r="AU2206" s="25" t="s">
        <v>82</v>
      </c>
    </row>
    <row r="2207" spans="2:65" s="1" customFormat="1" ht="16.5" customHeight="1">
      <c r="B2207" s="42"/>
      <c r="C2207" s="209" t="s">
        <v>5123</v>
      </c>
      <c r="D2207" s="209" t="s">
        <v>498</v>
      </c>
      <c r="E2207" s="210" t="s">
        <v>13732</v>
      </c>
      <c r="F2207" s="211" t="s">
        <v>13733</v>
      </c>
      <c r="G2207" s="212" t="s">
        <v>2537</v>
      </c>
      <c r="H2207" s="213">
        <v>1</v>
      </c>
      <c r="I2207" s="214"/>
      <c r="J2207" s="215">
        <f>ROUND(I2207*H2207,2)</f>
        <v>0</v>
      </c>
      <c r="K2207" s="211" t="s">
        <v>23</v>
      </c>
      <c r="L2207" s="62"/>
      <c r="M2207" s="216" t="s">
        <v>23</v>
      </c>
      <c r="N2207" s="217" t="s">
        <v>44</v>
      </c>
      <c r="O2207" s="43"/>
      <c r="P2207" s="218">
        <f>O2207*H2207</f>
        <v>0</v>
      </c>
      <c r="Q2207" s="218">
        <v>0</v>
      </c>
      <c r="R2207" s="218">
        <f>Q2207*H2207</f>
        <v>0</v>
      </c>
      <c r="S2207" s="218">
        <v>0</v>
      </c>
      <c r="T2207" s="219">
        <f>S2207*H2207</f>
        <v>0</v>
      </c>
      <c r="AR2207" s="25" t="s">
        <v>502</v>
      </c>
      <c r="AT2207" s="25" t="s">
        <v>498</v>
      </c>
      <c r="AU2207" s="25" t="s">
        <v>82</v>
      </c>
      <c r="AY2207" s="25" t="s">
        <v>492</v>
      </c>
      <c r="BE2207" s="220">
        <f>IF(N2207="základní",J2207,0)</f>
        <v>0</v>
      </c>
      <c r="BF2207" s="220">
        <f>IF(N2207="snížená",J2207,0)</f>
        <v>0</v>
      </c>
      <c r="BG2207" s="220">
        <f>IF(N2207="zákl. přenesená",J2207,0)</f>
        <v>0</v>
      </c>
      <c r="BH2207" s="220">
        <f>IF(N2207="sníž. přenesená",J2207,0)</f>
        <v>0</v>
      </c>
      <c r="BI2207" s="220">
        <f>IF(N2207="nulová",J2207,0)</f>
        <v>0</v>
      </c>
      <c r="BJ2207" s="25" t="s">
        <v>80</v>
      </c>
      <c r="BK2207" s="220">
        <f>ROUND(I2207*H2207,2)</f>
        <v>0</v>
      </c>
      <c r="BL2207" s="25" t="s">
        <v>502</v>
      </c>
      <c r="BM2207" s="25" t="s">
        <v>10384</v>
      </c>
    </row>
    <row r="2208" spans="2:65" s="1" customFormat="1">
      <c r="B2208" s="42"/>
      <c r="C2208" s="64"/>
      <c r="D2208" s="221" t="s">
        <v>506</v>
      </c>
      <c r="E2208" s="64"/>
      <c r="F2208" s="222" t="s">
        <v>13733</v>
      </c>
      <c r="G2208" s="64"/>
      <c r="H2208" s="64"/>
      <c r="I2208" s="177"/>
      <c r="J2208" s="64"/>
      <c r="K2208" s="64"/>
      <c r="L2208" s="62"/>
      <c r="M2208" s="223"/>
      <c r="N2208" s="43"/>
      <c r="O2208" s="43"/>
      <c r="P2208" s="43"/>
      <c r="Q2208" s="43"/>
      <c r="R2208" s="43"/>
      <c r="S2208" s="43"/>
      <c r="T2208" s="79"/>
      <c r="AT2208" s="25" t="s">
        <v>506</v>
      </c>
      <c r="AU2208" s="25" t="s">
        <v>82</v>
      </c>
    </row>
    <row r="2209" spans="2:65" s="1" customFormat="1" ht="36">
      <c r="B2209" s="42"/>
      <c r="C2209" s="64"/>
      <c r="D2209" s="227" t="s">
        <v>2254</v>
      </c>
      <c r="E2209" s="64"/>
      <c r="F2209" s="273" t="s">
        <v>13734</v>
      </c>
      <c r="G2209" s="64"/>
      <c r="H2209" s="64"/>
      <c r="I2209" s="177"/>
      <c r="J2209" s="64"/>
      <c r="K2209" s="64"/>
      <c r="L2209" s="62"/>
      <c r="M2209" s="223"/>
      <c r="N2209" s="43"/>
      <c r="O2209" s="43"/>
      <c r="P2209" s="43"/>
      <c r="Q2209" s="43"/>
      <c r="R2209" s="43"/>
      <c r="S2209" s="43"/>
      <c r="T2209" s="79"/>
      <c r="AT2209" s="25" t="s">
        <v>2254</v>
      </c>
      <c r="AU2209" s="25" t="s">
        <v>82</v>
      </c>
    </row>
    <row r="2210" spans="2:65" s="1" customFormat="1" ht="16.5" customHeight="1">
      <c r="B2210" s="42"/>
      <c r="C2210" s="209" t="s">
        <v>5127</v>
      </c>
      <c r="D2210" s="209" t="s">
        <v>498</v>
      </c>
      <c r="E2210" s="210" t="s">
        <v>13634</v>
      </c>
      <c r="F2210" s="211" t="s">
        <v>13635</v>
      </c>
      <c r="G2210" s="212" t="s">
        <v>2537</v>
      </c>
      <c r="H2210" s="213">
        <v>1</v>
      </c>
      <c r="I2210" s="214"/>
      <c r="J2210" s="215">
        <f>ROUND(I2210*H2210,2)</f>
        <v>0</v>
      </c>
      <c r="K2210" s="211" t="s">
        <v>23</v>
      </c>
      <c r="L2210" s="62"/>
      <c r="M2210" s="216" t="s">
        <v>23</v>
      </c>
      <c r="N2210" s="217" t="s">
        <v>44</v>
      </c>
      <c r="O2210" s="43"/>
      <c r="P2210" s="218">
        <f>O2210*H2210</f>
        <v>0</v>
      </c>
      <c r="Q2210" s="218">
        <v>0</v>
      </c>
      <c r="R2210" s="218">
        <f>Q2210*H2210</f>
        <v>0</v>
      </c>
      <c r="S2210" s="218">
        <v>0</v>
      </c>
      <c r="T2210" s="219">
        <f>S2210*H2210</f>
        <v>0</v>
      </c>
      <c r="AR2210" s="25" t="s">
        <v>502</v>
      </c>
      <c r="AT2210" s="25" t="s">
        <v>498</v>
      </c>
      <c r="AU2210" s="25" t="s">
        <v>82</v>
      </c>
      <c r="AY2210" s="25" t="s">
        <v>492</v>
      </c>
      <c r="BE2210" s="220">
        <f>IF(N2210="základní",J2210,0)</f>
        <v>0</v>
      </c>
      <c r="BF2210" s="220">
        <f>IF(N2210="snížená",J2210,0)</f>
        <v>0</v>
      </c>
      <c r="BG2210" s="220">
        <f>IF(N2210="zákl. přenesená",J2210,0)</f>
        <v>0</v>
      </c>
      <c r="BH2210" s="220">
        <f>IF(N2210="sníž. přenesená",J2210,0)</f>
        <v>0</v>
      </c>
      <c r="BI2210" s="220">
        <f>IF(N2210="nulová",J2210,0)</f>
        <v>0</v>
      </c>
      <c r="BJ2210" s="25" t="s">
        <v>80</v>
      </c>
      <c r="BK2210" s="220">
        <f>ROUND(I2210*H2210,2)</f>
        <v>0</v>
      </c>
      <c r="BL2210" s="25" t="s">
        <v>502</v>
      </c>
      <c r="BM2210" s="25" t="s">
        <v>10385</v>
      </c>
    </row>
    <row r="2211" spans="2:65" s="1" customFormat="1">
      <c r="B2211" s="42"/>
      <c r="C2211" s="64"/>
      <c r="D2211" s="221" t="s">
        <v>506</v>
      </c>
      <c r="E2211" s="64"/>
      <c r="F2211" s="222" t="s">
        <v>13635</v>
      </c>
      <c r="G2211" s="64"/>
      <c r="H2211" s="64"/>
      <c r="I2211" s="177"/>
      <c r="J2211" s="64"/>
      <c r="K2211" s="64"/>
      <c r="L2211" s="62"/>
      <c r="M2211" s="223"/>
      <c r="N2211" s="43"/>
      <c r="O2211" s="43"/>
      <c r="P2211" s="43"/>
      <c r="Q2211" s="43"/>
      <c r="R2211" s="43"/>
      <c r="S2211" s="43"/>
      <c r="T2211" s="79"/>
      <c r="AT2211" s="25" t="s">
        <v>506</v>
      </c>
      <c r="AU2211" s="25" t="s">
        <v>82</v>
      </c>
    </row>
    <row r="2212" spans="2:65" s="1" customFormat="1" ht="60">
      <c r="B2212" s="42"/>
      <c r="C2212" s="64"/>
      <c r="D2212" s="227" t="s">
        <v>2254</v>
      </c>
      <c r="E2212" s="64"/>
      <c r="F2212" s="273" t="s">
        <v>13636</v>
      </c>
      <c r="G2212" s="64"/>
      <c r="H2212" s="64"/>
      <c r="I2212" s="177"/>
      <c r="J2212" s="64"/>
      <c r="K2212" s="64"/>
      <c r="L2212" s="62"/>
      <c r="M2212" s="223"/>
      <c r="N2212" s="43"/>
      <c r="O2212" s="43"/>
      <c r="P2212" s="43"/>
      <c r="Q2212" s="43"/>
      <c r="R2212" s="43"/>
      <c r="S2212" s="43"/>
      <c r="T2212" s="79"/>
      <c r="AT2212" s="25" t="s">
        <v>2254</v>
      </c>
      <c r="AU2212" s="25" t="s">
        <v>82</v>
      </c>
    </row>
    <row r="2213" spans="2:65" s="1" customFormat="1" ht="16.5" customHeight="1">
      <c r="B2213" s="42"/>
      <c r="C2213" s="209" t="s">
        <v>5131</v>
      </c>
      <c r="D2213" s="209" t="s">
        <v>498</v>
      </c>
      <c r="E2213" s="210" t="s">
        <v>13637</v>
      </c>
      <c r="F2213" s="211" t="s">
        <v>13638</v>
      </c>
      <c r="G2213" s="212" t="s">
        <v>2537</v>
      </c>
      <c r="H2213" s="213">
        <v>2</v>
      </c>
      <c r="I2213" s="214"/>
      <c r="J2213" s="215">
        <f>ROUND(I2213*H2213,2)</f>
        <v>0</v>
      </c>
      <c r="K2213" s="211" t="s">
        <v>23</v>
      </c>
      <c r="L2213" s="62"/>
      <c r="M2213" s="216" t="s">
        <v>23</v>
      </c>
      <c r="N2213" s="217" t="s">
        <v>44</v>
      </c>
      <c r="O2213" s="43"/>
      <c r="P2213" s="218">
        <f>O2213*H2213</f>
        <v>0</v>
      </c>
      <c r="Q2213" s="218">
        <v>0</v>
      </c>
      <c r="R2213" s="218">
        <f>Q2213*H2213</f>
        <v>0</v>
      </c>
      <c r="S2213" s="218">
        <v>0</v>
      </c>
      <c r="T2213" s="219">
        <f>S2213*H2213</f>
        <v>0</v>
      </c>
      <c r="AR2213" s="25" t="s">
        <v>502</v>
      </c>
      <c r="AT2213" s="25" t="s">
        <v>498</v>
      </c>
      <c r="AU2213" s="25" t="s">
        <v>82</v>
      </c>
      <c r="AY2213" s="25" t="s">
        <v>492</v>
      </c>
      <c r="BE2213" s="220">
        <f>IF(N2213="základní",J2213,0)</f>
        <v>0</v>
      </c>
      <c r="BF2213" s="220">
        <f>IF(N2213="snížená",J2213,0)</f>
        <v>0</v>
      </c>
      <c r="BG2213" s="220">
        <f>IF(N2213="zákl. přenesená",J2213,0)</f>
        <v>0</v>
      </c>
      <c r="BH2213" s="220">
        <f>IF(N2213="sníž. přenesená",J2213,0)</f>
        <v>0</v>
      </c>
      <c r="BI2213" s="220">
        <f>IF(N2213="nulová",J2213,0)</f>
        <v>0</v>
      </c>
      <c r="BJ2213" s="25" t="s">
        <v>80</v>
      </c>
      <c r="BK2213" s="220">
        <f>ROUND(I2213*H2213,2)</f>
        <v>0</v>
      </c>
      <c r="BL2213" s="25" t="s">
        <v>502</v>
      </c>
      <c r="BM2213" s="25" t="s">
        <v>10387</v>
      </c>
    </row>
    <row r="2214" spans="2:65" s="1" customFormat="1">
      <c r="B2214" s="42"/>
      <c r="C2214" s="64"/>
      <c r="D2214" s="221" t="s">
        <v>506</v>
      </c>
      <c r="E2214" s="64"/>
      <c r="F2214" s="222" t="s">
        <v>13638</v>
      </c>
      <c r="G2214" s="64"/>
      <c r="H2214" s="64"/>
      <c r="I2214" s="177"/>
      <c r="J2214" s="64"/>
      <c r="K2214" s="64"/>
      <c r="L2214" s="62"/>
      <c r="M2214" s="223"/>
      <c r="N2214" s="43"/>
      <c r="O2214" s="43"/>
      <c r="P2214" s="43"/>
      <c r="Q2214" s="43"/>
      <c r="R2214" s="43"/>
      <c r="S2214" s="43"/>
      <c r="T2214" s="79"/>
      <c r="AT2214" s="25" t="s">
        <v>506</v>
      </c>
      <c r="AU2214" s="25" t="s">
        <v>82</v>
      </c>
    </row>
    <row r="2215" spans="2:65" s="1" customFormat="1" ht="24">
      <c r="B2215" s="42"/>
      <c r="C2215" s="64"/>
      <c r="D2215" s="227" t="s">
        <v>2254</v>
      </c>
      <c r="E2215" s="64"/>
      <c r="F2215" s="273" t="s">
        <v>13639</v>
      </c>
      <c r="G2215" s="64"/>
      <c r="H2215" s="64"/>
      <c r="I2215" s="177"/>
      <c r="J2215" s="64"/>
      <c r="K2215" s="64"/>
      <c r="L2215" s="62"/>
      <c r="M2215" s="223"/>
      <c r="N2215" s="43"/>
      <c r="O2215" s="43"/>
      <c r="P2215" s="43"/>
      <c r="Q2215" s="43"/>
      <c r="R2215" s="43"/>
      <c r="S2215" s="43"/>
      <c r="T2215" s="79"/>
      <c r="AT2215" s="25" t="s">
        <v>2254</v>
      </c>
      <c r="AU2215" s="25" t="s">
        <v>82</v>
      </c>
    </row>
    <row r="2216" spans="2:65" s="1" customFormat="1" ht="16.5" customHeight="1">
      <c r="B2216" s="42"/>
      <c r="C2216" s="209" t="s">
        <v>5135</v>
      </c>
      <c r="D2216" s="209" t="s">
        <v>498</v>
      </c>
      <c r="E2216" s="210" t="s">
        <v>13640</v>
      </c>
      <c r="F2216" s="211" t="s">
        <v>13641</v>
      </c>
      <c r="G2216" s="212" t="s">
        <v>2537</v>
      </c>
      <c r="H2216" s="213">
        <v>3</v>
      </c>
      <c r="I2216" s="214"/>
      <c r="J2216" s="215">
        <f>ROUND(I2216*H2216,2)</f>
        <v>0</v>
      </c>
      <c r="K2216" s="211" t="s">
        <v>23</v>
      </c>
      <c r="L2216" s="62"/>
      <c r="M2216" s="216" t="s">
        <v>23</v>
      </c>
      <c r="N2216" s="217" t="s">
        <v>44</v>
      </c>
      <c r="O2216" s="43"/>
      <c r="P2216" s="218">
        <f>O2216*H2216</f>
        <v>0</v>
      </c>
      <c r="Q2216" s="218">
        <v>0</v>
      </c>
      <c r="R2216" s="218">
        <f>Q2216*H2216</f>
        <v>0</v>
      </c>
      <c r="S2216" s="218">
        <v>0</v>
      </c>
      <c r="T2216" s="219">
        <f>S2216*H2216</f>
        <v>0</v>
      </c>
      <c r="AR2216" s="25" t="s">
        <v>502</v>
      </c>
      <c r="AT2216" s="25" t="s">
        <v>498</v>
      </c>
      <c r="AU2216" s="25" t="s">
        <v>82</v>
      </c>
      <c r="AY2216" s="25" t="s">
        <v>492</v>
      </c>
      <c r="BE2216" s="220">
        <f>IF(N2216="základní",J2216,0)</f>
        <v>0</v>
      </c>
      <c r="BF2216" s="220">
        <f>IF(N2216="snížená",J2216,0)</f>
        <v>0</v>
      </c>
      <c r="BG2216" s="220">
        <f>IF(N2216="zákl. přenesená",J2216,0)</f>
        <v>0</v>
      </c>
      <c r="BH2216" s="220">
        <f>IF(N2216="sníž. přenesená",J2216,0)</f>
        <v>0</v>
      </c>
      <c r="BI2216" s="220">
        <f>IF(N2216="nulová",J2216,0)</f>
        <v>0</v>
      </c>
      <c r="BJ2216" s="25" t="s">
        <v>80</v>
      </c>
      <c r="BK2216" s="220">
        <f>ROUND(I2216*H2216,2)</f>
        <v>0</v>
      </c>
      <c r="BL2216" s="25" t="s">
        <v>502</v>
      </c>
      <c r="BM2216" s="25" t="s">
        <v>10388</v>
      </c>
    </row>
    <row r="2217" spans="2:65" s="1" customFormat="1">
      <c r="B2217" s="42"/>
      <c r="C2217" s="64"/>
      <c r="D2217" s="221" t="s">
        <v>506</v>
      </c>
      <c r="E2217" s="64"/>
      <c r="F2217" s="222" t="s">
        <v>13641</v>
      </c>
      <c r="G2217" s="64"/>
      <c r="H2217" s="64"/>
      <c r="I2217" s="177"/>
      <c r="J2217" s="64"/>
      <c r="K2217" s="64"/>
      <c r="L2217" s="62"/>
      <c r="M2217" s="223"/>
      <c r="N2217" s="43"/>
      <c r="O2217" s="43"/>
      <c r="P2217" s="43"/>
      <c r="Q2217" s="43"/>
      <c r="R2217" s="43"/>
      <c r="S2217" s="43"/>
      <c r="T2217" s="79"/>
      <c r="AT2217" s="25" t="s">
        <v>506</v>
      </c>
      <c r="AU2217" s="25" t="s">
        <v>82</v>
      </c>
    </row>
    <row r="2218" spans="2:65" s="1" customFormat="1" ht="24">
      <c r="B2218" s="42"/>
      <c r="C2218" s="64"/>
      <c r="D2218" s="227" t="s">
        <v>2254</v>
      </c>
      <c r="E2218" s="64"/>
      <c r="F2218" s="273" t="s">
        <v>13639</v>
      </c>
      <c r="G2218" s="64"/>
      <c r="H2218" s="64"/>
      <c r="I2218" s="177"/>
      <c r="J2218" s="64"/>
      <c r="K2218" s="64"/>
      <c r="L2218" s="62"/>
      <c r="M2218" s="223"/>
      <c r="N2218" s="43"/>
      <c r="O2218" s="43"/>
      <c r="P2218" s="43"/>
      <c r="Q2218" s="43"/>
      <c r="R2218" s="43"/>
      <c r="S2218" s="43"/>
      <c r="T2218" s="79"/>
      <c r="AT2218" s="25" t="s">
        <v>2254</v>
      </c>
      <c r="AU2218" s="25" t="s">
        <v>82</v>
      </c>
    </row>
    <row r="2219" spans="2:65" s="1" customFormat="1" ht="16.5" customHeight="1">
      <c r="B2219" s="42"/>
      <c r="C2219" s="209" t="s">
        <v>5139</v>
      </c>
      <c r="D2219" s="209" t="s">
        <v>498</v>
      </c>
      <c r="E2219" s="210" t="s">
        <v>13642</v>
      </c>
      <c r="F2219" s="211" t="s">
        <v>13643</v>
      </c>
      <c r="G2219" s="212" t="s">
        <v>2537</v>
      </c>
      <c r="H2219" s="213">
        <v>1</v>
      </c>
      <c r="I2219" s="214"/>
      <c r="J2219" s="215">
        <f>ROUND(I2219*H2219,2)</f>
        <v>0</v>
      </c>
      <c r="K2219" s="211" t="s">
        <v>23</v>
      </c>
      <c r="L2219" s="62"/>
      <c r="M2219" s="216" t="s">
        <v>23</v>
      </c>
      <c r="N2219" s="217" t="s">
        <v>44</v>
      </c>
      <c r="O2219" s="43"/>
      <c r="P2219" s="218">
        <f>O2219*H2219</f>
        <v>0</v>
      </c>
      <c r="Q2219" s="218">
        <v>0</v>
      </c>
      <c r="R2219" s="218">
        <f>Q2219*H2219</f>
        <v>0</v>
      </c>
      <c r="S2219" s="218">
        <v>0</v>
      </c>
      <c r="T2219" s="219">
        <f>S2219*H2219</f>
        <v>0</v>
      </c>
      <c r="AR2219" s="25" t="s">
        <v>502</v>
      </c>
      <c r="AT2219" s="25" t="s">
        <v>498</v>
      </c>
      <c r="AU2219" s="25" t="s">
        <v>82</v>
      </c>
      <c r="AY2219" s="25" t="s">
        <v>492</v>
      </c>
      <c r="BE2219" s="220">
        <f>IF(N2219="základní",J2219,0)</f>
        <v>0</v>
      </c>
      <c r="BF2219" s="220">
        <f>IF(N2219="snížená",J2219,0)</f>
        <v>0</v>
      </c>
      <c r="BG2219" s="220">
        <f>IF(N2219="zákl. přenesená",J2219,0)</f>
        <v>0</v>
      </c>
      <c r="BH2219" s="220">
        <f>IF(N2219="sníž. přenesená",J2219,0)</f>
        <v>0</v>
      </c>
      <c r="BI2219" s="220">
        <f>IF(N2219="nulová",J2219,0)</f>
        <v>0</v>
      </c>
      <c r="BJ2219" s="25" t="s">
        <v>80</v>
      </c>
      <c r="BK2219" s="220">
        <f>ROUND(I2219*H2219,2)</f>
        <v>0</v>
      </c>
      <c r="BL2219" s="25" t="s">
        <v>502</v>
      </c>
      <c r="BM2219" s="25" t="s">
        <v>10389</v>
      </c>
    </row>
    <row r="2220" spans="2:65" s="1" customFormat="1">
      <c r="B2220" s="42"/>
      <c r="C2220" s="64"/>
      <c r="D2220" s="221" t="s">
        <v>506</v>
      </c>
      <c r="E2220" s="64"/>
      <c r="F2220" s="222" t="s">
        <v>13643</v>
      </c>
      <c r="G2220" s="64"/>
      <c r="H2220" s="64"/>
      <c r="I2220" s="177"/>
      <c r="J2220" s="64"/>
      <c r="K2220" s="64"/>
      <c r="L2220" s="62"/>
      <c r="M2220" s="223"/>
      <c r="N2220" s="43"/>
      <c r="O2220" s="43"/>
      <c r="P2220" s="43"/>
      <c r="Q2220" s="43"/>
      <c r="R2220" s="43"/>
      <c r="S2220" s="43"/>
      <c r="T2220" s="79"/>
      <c r="AT2220" s="25" t="s">
        <v>506</v>
      </c>
      <c r="AU2220" s="25" t="s">
        <v>82</v>
      </c>
    </row>
    <row r="2221" spans="2:65" s="1" customFormat="1" ht="24">
      <c r="B2221" s="42"/>
      <c r="C2221" s="64"/>
      <c r="D2221" s="227" t="s">
        <v>2254</v>
      </c>
      <c r="E2221" s="64"/>
      <c r="F2221" s="273" t="s">
        <v>13670</v>
      </c>
      <c r="G2221" s="64"/>
      <c r="H2221" s="64"/>
      <c r="I2221" s="177"/>
      <c r="J2221" s="64"/>
      <c r="K2221" s="64"/>
      <c r="L2221" s="62"/>
      <c r="M2221" s="223"/>
      <c r="N2221" s="43"/>
      <c r="O2221" s="43"/>
      <c r="P2221" s="43"/>
      <c r="Q2221" s="43"/>
      <c r="R2221" s="43"/>
      <c r="S2221" s="43"/>
      <c r="T2221" s="79"/>
      <c r="AT2221" s="25" t="s">
        <v>2254</v>
      </c>
      <c r="AU2221" s="25" t="s">
        <v>82</v>
      </c>
    </row>
    <row r="2222" spans="2:65" s="1" customFormat="1" ht="16.5" customHeight="1">
      <c r="B2222" s="42"/>
      <c r="C2222" s="209" t="s">
        <v>5144</v>
      </c>
      <c r="D2222" s="209" t="s">
        <v>498</v>
      </c>
      <c r="E2222" s="210" t="s">
        <v>13761</v>
      </c>
      <c r="F2222" s="211" t="s">
        <v>13762</v>
      </c>
      <c r="G2222" s="212" t="s">
        <v>832</v>
      </c>
      <c r="H2222" s="213">
        <v>220</v>
      </c>
      <c r="I2222" s="214"/>
      <c r="J2222" s="215">
        <f>ROUND(I2222*H2222,2)</f>
        <v>0</v>
      </c>
      <c r="K2222" s="211" t="s">
        <v>23</v>
      </c>
      <c r="L2222" s="62"/>
      <c r="M2222" s="216" t="s">
        <v>23</v>
      </c>
      <c r="N2222" s="217" t="s">
        <v>44</v>
      </c>
      <c r="O2222" s="43"/>
      <c r="P2222" s="218">
        <f>O2222*H2222</f>
        <v>0</v>
      </c>
      <c r="Q2222" s="218">
        <v>0</v>
      </c>
      <c r="R2222" s="218">
        <f>Q2222*H2222</f>
        <v>0</v>
      </c>
      <c r="S2222" s="218">
        <v>0</v>
      </c>
      <c r="T2222" s="219">
        <f>S2222*H2222</f>
        <v>0</v>
      </c>
      <c r="AR2222" s="25" t="s">
        <v>502</v>
      </c>
      <c r="AT2222" s="25" t="s">
        <v>498</v>
      </c>
      <c r="AU2222" s="25" t="s">
        <v>82</v>
      </c>
      <c r="AY2222" s="25" t="s">
        <v>492</v>
      </c>
      <c r="BE2222" s="220">
        <f>IF(N2222="základní",J2222,0)</f>
        <v>0</v>
      </c>
      <c r="BF2222" s="220">
        <f>IF(N2222="snížená",J2222,0)</f>
        <v>0</v>
      </c>
      <c r="BG2222" s="220">
        <f>IF(N2222="zákl. přenesená",J2222,0)</f>
        <v>0</v>
      </c>
      <c r="BH2222" s="220">
        <f>IF(N2222="sníž. přenesená",J2222,0)</f>
        <v>0</v>
      </c>
      <c r="BI2222" s="220">
        <f>IF(N2222="nulová",J2222,0)</f>
        <v>0</v>
      </c>
      <c r="BJ2222" s="25" t="s">
        <v>80</v>
      </c>
      <c r="BK2222" s="220">
        <f>ROUND(I2222*H2222,2)</f>
        <v>0</v>
      </c>
      <c r="BL2222" s="25" t="s">
        <v>502</v>
      </c>
      <c r="BM2222" s="25" t="s">
        <v>10390</v>
      </c>
    </row>
    <row r="2223" spans="2:65" s="1" customFormat="1">
      <c r="B2223" s="42"/>
      <c r="C2223" s="64"/>
      <c r="D2223" s="221" t="s">
        <v>506</v>
      </c>
      <c r="E2223" s="64"/>
      <c r="F2223" s="222" t="s">
        <v>13762</v>
      </c>
      <c r="G2223" s="64"/>
      <c r="H2223" s="64"/>
      <c r="I2223" s="177"/>
      <c r="J2223" s="64"/>
      <c r="K2223" s="64"/>
      <c r="L2223" s="62"/>
      <c r="M2223" s="223"/>
      <c r="N2223" s="43"/>
      <c r="O2223" s="43"/>
      <c r="P2223" s="43"/>
      <c r="Q2223" s="43"/>
      <c r="R2223" s="43"/>
      <c r="S2223" s="43"/>
      <c r="T2223" s="79"/>
      <c r="AT2223" s="25" t="s">
        <v>506</v>
      </c>
      <c r="AU2223" s="25" t="s">
        <v>82</v>
      </c>
    </row>
    <row r="2224" spans="2:65" s="1" customFormat="1" ht="48">
      <c r="B2224" s="42"/>
      <c r="C2224" s="64"/>
      <c r="D2224" s="227" t="s">
        <v>2254</v>
      </c>
      <c r="E2224" s="64"/>
      <c r="F2224" s="273" t="s">
        <v>13647</v>
      </c>
      <c r="G2224" s="64"/>
      <c r="H2224" s="64"/>
      <c r="I2224" s="177"/>
      <c r="J2224" s="64"/>
      <c r="K2224" s="64"/>
      <c r="L2224" s="62"/>
      <c r="M2224" s="223"/>
      <c r="N2224" s="43"/>
      <c r="O2224" s="43"/>
      <c r="P2224" s="43"/>
      <c r="Q2224" s="43"/>
      <c r="R2224" s="43"/>
      <c r="S2224" s="43"/>
      <c r="T2224" s="79"/>
      <c r="AT2224" s="25" t="s">
        <v>2254</v>
      </c>
      <c r="AU2224" s="25" t="s">
        <v>82</v>
      </c>
    </row>
    <row r="2225" spans="2:65" s="1" customFormat="1" ht="16.5" customHeight="1">
      <c r="B2225" s="42"/>
      <c r="C2225" s="209" t="s">
        <v>1737</v>
      </c>
      <c r="D2225" s="209" t="s">
        <v>498</v>
      </c>
      <c r="E2225" s="210" t="s">
        <v>13820</v>
      </c>
      <c r="F2225" s="211" t="s">
        <v>13821</v>
      </c>
      <c r="G2225" s="212" t="s">
        <v>2537</v>
      </c>
      <c r="H2225" s="213">
        <v>2</v>
      </c>
      <c r="I2225" s="214"/>
      <c r="J2225" s="215">
        <f>ROUND(I2225*H2225,2)</f>
        <v>0</v>
      </c>
      <c r="K2225" s="211" t="s">
        <v>23</v>
      </c>
      <c r="L2225" s="62"/>
      <c r="M2225" s="216" t="s">
        <v>23</v>
      </c>
      <c r="N2225" s="217" t="s">
        <v>44</v>
      </c>
      <c r="O2225" s="43"/>
      <c r="P2225" s="218">
        <f>O2225*H2225</f>
        <v>0</v>
      </c>
      <c r="Q2225" s="218">
        <v>0</v>
      </c>
      <c r="R2225" s="218">
        <f>Q2225*H2225</f>
        <v>0</v>
      </c>
      <c r="S2225" s="218">
        <v>0</v>
      </c>
      <c r="T2225" s="219">
        <f>S2225*H2225</f>
        <v>0</v>
      </c>
      <c r="AR2225" s="25" t="s">
        <v>502</v>
      </c>
      <c r="AT2225" s="25" t="s">
        <v>498</v>
      </c>
      <c r="AU2225" s="25" t="s">
        <v>82</v>
      </c>
      <c r="AY2225" s="25" t="s">
        <v>492</v>
      </c>
      <c r="BE2225" s="220">
        <f>IF(N2225="základní",J2225,0)</f>
        <v>0</v>
      </c>
      <c r="BF2225" s="220">
        <f>IF(N2225="snížená",J2225,0)</f>
        <v>0</v>
      </c>
      <c r="BG2225" s="220">
        <f>IF(N2225="zákl. přenesená",J2225,0)</f>
        <v>0</v>
      </c>
      <c r="BH2225" s="220">
        <f>IF(N2225="sníž. přenesená",J2225,0)</f>
        <v>0</v>
      </c>
      <c r="BI2225" s="220">
        <f>IF(N2225="nulová",J2225,0)</f>
        <v>0</v>
      </c>
      <c r="BJ2225" s="25" t="s">
        <v>80</v>
      </c>
      <c r="BK2225" s="220">
        <f>ROUND(I2225*H2225,2)</f>
        <v>0</v>
      </c>
      <c r="BL2225" s="25" t="s">
        <v>502</v>
      </c>
      <c r="BM2225" s="25" t="s">
        <v>10391</v>
      </c>
    </row>
    <row r="2226" spans="2:65" s="1" customFormat="1">
      <c r="B2226" s="42"/>
      <c r="C2226" s="64"/>
      <c r="D2226" s="221" t="s">
        <v>506</v>
      </c>
      <c r="E2226" s="64"/>
      <c r="F2226" s="222" t="s">
        <v>13821</v>
      </c>
      <c r="G2226" s="64"/>
      <c r="H2226" s="64"/>
      <c r="I2226" s="177"/>
      <c r="J2226" s="64"/>
      <c r="K2226" s="64"/>
      <c r="L2226" s="62"/>
      <c r="M2226" s="223"/>
      <c r="N2226" s="43"/>
      <c r="O2226" s="43"/>
      <c r="P2226" s="43"/>
      <c r="Q2226" s="43"/>
      <c r="R2226" s="43"/>
      <c r="S2226" s="43"/>
      <c r="T2226" s="79"/>
      <c r="AT2226" s="25" t="s">
        <v>506</v>
      </c>
      <c r="AU2226" s="25" t="s">
        <v>82</v>
      </c>
    </row>
    <row r="2227" spans="2:65" s="1" customFormat="1" ht="24">
      <c r="B2227" s="42"/>
      <c r="C2227" s="64"/>
      <c r="D2227" s="227" t="s">
        <v>2254</v>
      </c>
      <c r="E2227" s="64"/>
      <c r="F2227" s="273" t="s">
        <v>13822</v>
      </c>
      <c r="G2227" s="64"/>
      <c r="H2227" s="64"/>
      <c r="I2227" s="177"/>
      <c r="J2227" s="64"/>
      <c r="K2227" s="64"/>
      <c r="L2227" s="62"/>
      <c r="M2227" s="223"/>
      <c r="N2227" s="43"/>
      <c r="O2227" s="43"/>
      <c r="P2227" s="43"/>
      <c r="Q2227" s="43"/>
      <c r="R2227" s="43"/>
      <c r="S2227" s="43"/>
      <c r="T2227" s="79"/>
      <c r="AT2227" s="25" t="s">
        <v>2254</v>
      </c>
      <c r="AU2227" s="25" t="s">
        <v>82</v>
      </c>
    </row>
    <row r="2228" spans="2:65" s="1" customFormat="1" ht="16.5" customHeight="1">
      <c r="B2228" s="42"/>
      <c r="C2228" s="209" t="s">
        <v>5152</v>
      </c>
      <c r="D2228" s="209" t="s">
        <v>498</v>
      </c>
      <c r="E2228" s="210" t="s">
        <v>13823</v>
      </c>
      <c r="F2228" s="211" t="s">
        <v>13649</v>
      </c>
      <c r="G2228" s="212" t="s">
        <v>13632</v>
      </c>
      <c r="H2228" s="213">
        <v>1</v>
      </c>
      <c r="I2228" s="214"/>
      <c r="J2228" s="215">
        <f>ROUND(I2228*H2228,2)</f>
        <v>0</v>
      </c>
      <c r="K2228" s="211" t="s">
        <v>23</v>
      </c>
      <c r="L2228" s="62"/>
      <c r="M2228" s="216" t="s">
        <v>23</v>
      </c>
      <c r="N2228" s="217" t="s">
        <v>44</v>
      </c>
      <c r="O2228" s="43"/>
      <c r="P2228" s="218">
        <f>O2228*H2228</f>
        <v>0</v>
      </c>
      <c r="Q2228" s="218">
        <v>0</v>
      </c>
      <c r="R2228" s="218">
        <f>Q2228*H2228</f>
        <v>0</v>
      </c>
      <c r="S2228" s="218">
        <v>0</v>
      </c>
      <c r="T2228" s="219">
        <f>S2228*H2228</f>
        <v>0</v>
      </c>
      <c r="AR2228" s="25" t="s">
        <v>502</v>
      </c>
      <c r="AT2228" s="25" t="s">
        <v>498</v>
      </c>
      <c r="AU2228" s="25" t="s">
        <v>82</v>
      </c>
      <c r="AY2228" s="25" t="s">
        <v>492</v>
      </c>
      <c r="BE2228" s="220">
        <f>IF(N2228="základní",J2228,0)</f>
        <v>0</v>
      </c>
      <c r="BF2228" s="220">
        <f>IF(N2228="snížená",J2228,0)</f>
        <v>0</v>
      </c>
      <c r="BG2228" s="220">
        <f>IF(N2228="zákl. přenesená",J2228,0)</f>
        <v>0</v>
      </c>
      <c r="BH2228" s="220">
        <f>IF(N2228="sníž. přenesená",J2228,0)</f>
        <v>0</v>
      </c>
      <c r="BI2228" s="220">
        <f>IF(N2228="nulová",J2228,0)</f>
        <v>0</v>
      </c>
      <c r="BJ2228" s="25" t="s">
        <v>80</v>
      </c>
      <c r="BK2228" s="220">
        <f>ROUND(I2228*H2228,2)</f>
        <v>0</v>
      </c>
      <c r="BL2228" s="25" t="s">
        <v>502</v>
      </c>
      <c r="BM2228" s="25" t="s">
        <v>10392</v>
      </c>
    </row>
    <row r="2229" spans="2:65" s="1" customFormat="1">
      <c r="B2229" s="42"/>
      <c r="C2229" s="64"/>
      <c r="D2229" s="221" t="s">
        <v>506</v>
      </c>
      <c r="E2229" s="64"/>
      <c r="F2229" s="222" t="s">
        <v>13649</v>
      </c>
      <c r="G2229" s="64"/>
      <c r="H2229" s="64"/>
      <c r="I2229" s="177"/>
      <c r="J2229" s="64"/>
      <c r="K2229" s="64"/>
      <c r="L2229" s="62"/>
      <c r="M2229" s="223"/>
      <c r="N2229" s="43"/>
      <c r="O2229" s="43"/>
      <c r="P2229" s="43"/>
      <c r="Q2229" s="43"/>
      <c r="R2229" s="43"/>
      <c r="S2229" s="43"/>
      <c r="T2229" s="79"/>
      <c r="AT2229" s="25" t="s">
        <v>506</v>
      </c>
      <c r="AU2229" s="25" t="s">
        <v>82</v>
      </c>
    </row>
    <row r="2230" spans="2:65" s="1" customFormat="1" ht="24">
      <c r="B2230" s="42"/>
      <c r="C2230" s="64"/>
      <c r="D2230" s="227" t="s">
        <v>2254</v>
      </c>
      <c r="E2230" s="64"/>
      <c r="F2230" s="273" t="s">
        <v>13767</v>
      </c>
      <c r="G2230" s="64"/>
      <c r="H2230" s="64"/>
      <c r="I2230" s="177"/>
      <c r="J2230" s="64"/>
      <c r="K2230" s="64"/>
      <c r="L2230" s="62"/>
      <c r="M2230" s="223"/>
      <c r="N2230" s="43"/>
      <c r="O2230" s="43"/>
      <c r="P2230" s="43"/>
      <c r="Q2230" s="43"/>
      <c r="R2230" s="43"/>
      <c r="S2230" s="43"/>
      <c r="T2230" s="79"/>
      <c r="AT2230" s="25" t="s">
        <v>2254</v>
      </c>
      <c r="AU2230" s="25" t="s">
        <v>82</v>
      </c>
    </row>
    <row r="2231" spans="2:65" s="1" customFormat="1" ht="16.5" customHeight="1">
      <c r="B2231" s="42"/>
      <c r="C2231" s="209" t="s">
        <v>5158</v>
      </c>
      <c r="D2231" s="209" t="s">
        <v>498</v>
      </c>
      <c r="E2231" s="210" t="s">
        <v>13824</v>
      </c>
      <c r="F2231" s="211" t="s">
        <v>13652</v>
      </c>
      <c r="G2231" s="212" t="s">
        <v>13632</v>
      </c>
      <c r="H2231" s="213">
        <v>1</v>
      </c>
      <c r="I2231" s="214"/>
      <c r="J2231" s="215">
        <f>ROUND(I2231*H2231,2)</f>
        <v>0</v>
      </c>
      <c r="K2231" s="211" t="s">
        <v>23</v>
      </c>
      <c r="L2231" s="62"/>
      <c r="M2231" s="216" t="s">
        <v>23</v>
      </c>
      <c r="N2231" s="217" t="s">
        <v>44</v>
      </c>
      <c r="O2231" s="43"/>
      <c r="P2231" s="218">
        <f>O2231*H2231</f>
        <v>0</v>
      </c>
      <c r="Q2231" s="218">
        <v>0</v>
      </c>
      <c r="R2231" s="218">
        <f>Q2231*H2231</f>
        <v>0</v>
      </c>
      <c r="S2231" s="218">
        <v>0</v>
      </c>
      <c r="T2231" s="219">
        <f>S2231*H2231</f>
        <v>0</v>
      </c>
      <c r="AR2231" s="25" t="s">
        <v>502</v>
      </c>
      <c r="AT2231" s="25" t="s">
        <v>498</v>
      </c>
      <c r="AU2231" s="25" t="s">
        <v>82</v>
      </c>
      <c r="AY2231" s="25" t="s">
        <v>492</v>
      </c>
      <c r="BE2231" s="220">
        <f>IF(N2231="základní",J2231,0)</f>
        <v>0</v>
      </c>
      <c r="BF2231" s="220">
        <f>IF(N2231="snížená",J2231,0)</f>
        <v>0</v>
      </c>
      <c r="BG2231" s="220">
        <f>IF(N2231="zákl. přenesená",J2231,0)</f>
        <v>0</v>
      </c>
      <c r="BH2231" s="220">
        <f>IF(N2231="sníž. přenesená",J2231,0)</f>
        <v>0</v>
      </c>
      <c r="BI2231" s="220">
        <f>IF(N2231="nulová",J2231,0)</f>
        <v>0</v>
      </c>
      <c r="BJ2231" s="25" t="s">
        <v>80</v>
      </c>
      <c r="BK2231" s="220">
        <f>ROUND(I2231*H2231,2)</f>
        <v>0</v>
      </c>
      <c r="BL2231" s="25" t="s">
        <v>502</v>
      </c>
      <c r="BM2231" s="25" t="s">
        <v>10393</v>
      </c>
    </row>
    <row r="2232" spans="2:65" s="1" customFormat="1">
      <c r="B2232" s="42"/>
      <c r="C2232" s="64"/>
      <c r="D2232" s="221" t="s">
        <v>506</v>
      </c>
      <c r="E2232" s="64"/>
      <c r="F2232" s="222" t="s">
        <v>13652</v>
      </c>
      <c r="G2232" s="64"/>
      <c r="H2232" s="64"/>
      <c r="I2232" s="177"/>
      <c r="J2232" s="64"/>
      <c r="K2232" s="64"/>
      <c r="L2232" s="62"/>
      <c r="M2232" s="223"/>
      <c r="N2232" s="43"/>
      <c r="O2232" s="43"/>
      <c r="P2232" s="43"/>
      <c r="Q2232" s="43"/>
      <c r="R2232" s="43"/>
      <c r="S2232" s="43"/>
      <c r="T2232" s="79"/>
      <c r="AT2232" s="25" t="s">
        <v>506</v>
      </c>
      <c r="AU2232" s="25" t="s">
        <v>82</v>
      </c>
    </row>
    <row r="2233" spans="2:65" s="1" customFormat="1" ht="36">
      <c r="B2233" s="42"/>
      <c r="C2233" s="64"/>
      <c r="D2233" s="227" t="s">
        <v>2254</v>
      </c>
      <c r="E2233" s="64"/>
      <c r="F2233" s="273" t="s">
        <v>13769</v>
      </c>
      <c r="G2233" s="64"/>
      <c r="H2233" s="64"/>
      <c r="I2233" s="177"/>
      <c r="J2233" s="64"/>
      <c r="K2233" s="64"/>
      <c r="L2233" s="62"/>
      <c r="M2233" s="223"/>
      <c r="N2233" s="43"/>
      <c r="O2233" s="43"/>
      <c r="P2233" s="43"/>
      <c r="Q2233" s="43"/>
      <c r="R2233" s="43"/>
      <c r="S2233" s="43"/>
      <c r="T2233" s="79"/>
      <c r="AT2233" s="25" t="s">
        <v>2254</v>
      </c>
      <c r="AU2233" s="25" t="s">
        <v>82</v>
      </c>
    </row>
    <row r="2234" spans="2:65" s="1" customFormat="1" ht="16.5" customHeight="1">
      <c r="B2234" s="42"/>
      <c r="C2234" s="209" t="s">
        <v>5162</v>
      </c>
      <c r="D2234" s="209" t="s">
        <v>498</v>
      </c>
      <c r="E2234" s="210" t="s">
        <v>13710</v>
      </c>
      <c r="F2234" s="211" t="s">
        <v>13652</v>
      </c>
      <c r="G2234" s="212" t="s">
        <v>13632</v>
      </c>
      <c r="H2234" s="213">
        <v>1</v>
      </c>
      <c r="I2234" s="214"/>
      <c r="J2234" s="215">
        <f>ROUND(I2234*H2234,2)</f>
        <v>0</v>
      </c>
      <c r="K2234" s="211" t="s">
        <v>23</v>
      </c>
      <c r="L2234" s="62"/>
      <c r="M2234" s="216" t="s">
        <v>23</v>
      </c>
      <c r="N2234" s="217" t="s">
        <v>44</v>
      </c>
      <c r="O2234" s="43"/>
      <c r="P2234" s="218">
        <f>O2234*H2234</f>
        <v>0</v>
      </c>
      <c r="Q2234" s="218">
        <v>0</v>
      </c>
      <c r="R2234" s="218">
        <f>Q2234*H2234</f>
        <v>0</v>
      </c>
      <c r="S2234" s="218">
        <v>0</v>
      </c>
      <c r="T2234" s="219">
        <f>S2234*H2234</f>
        <v>0</v>
      </c>
      <c r="AR2234" s="25" t="s">
        <v>502</v>
      </c>
      <c r="AT2234" s="25" t="s">
        <v>498</v>
      </c>
      <c r="AU2234" s="25" t="s">
        <v>82</v>
      </c>
      <c r="AY2234" s="25" t="s">
        <v>492</v>
      </c>
      <c r="BE2234" s="220">
        <f>IF(N2234="základní",J2234,0)</f>
        <v>0</v>
      </c>
      <c r="BF2234" s="220">
        <f>IF(N2234="snížená",J2234,0)</f>
        <v>0</v>
      </c>
      <c r="BG2234" s="220">
        <f>IF(N2234="zákl. přenesená",J2234,0)</f>
        <v>0</v>
      </c>
      <c r="BH2234" s="220">
        <f>IF(N2234="sníž. přenesená",J2234,0)</f>
        <v>0</v>
      </c>
      <c r="BI2234" s="220">
        <f>IF(N2234="nulová",J2234,0)</f>
        <v>0</v>
      </c>
      <c r="BJ2234" s="25" t="s">
        <v>80</v>
      </c>
      <c r="BK2234" s="220">
        <f>ROUND(I2234*H2234,2)</f>
        <v>0</v>
      </c>
      <c r="BL2234" s="25" t="s">
        <v>502</v>
      </c>
      <c r="BM2234" s="25" t="s">
        <v>10394</v>
      </c>
    </row>
    <row r="2235" spans="2:65" s="1" customFormat="1">
      <c r="B2235" s="42"/>
      <c r="C2235" s="64"/>
      <c r="D2235" s="221" t="s">
        <v>506</v>
      </c>
      <c r="E2235" s="64"/>
      <c r="F2235" s="222" t="s">
        <v>13652</v>
      </c>
      <c r="G2235" s="64"/>
      <c r="H2235" s="64"/>
      <c r="I2235" s="177"/>
      <c r="J2235" s="64"/>
      <c r="K2235" s="64"/>
      <c r="L2235" s="62"/>
      <c r="M2235" s="223"/>
      <c r="N2235" s="43"/>
      <c r="O2235" s="43"/>
      <c r="P2235" s="43"/>
      <c r="Q2235" s="43"/>
      <c r="R2235" s="43"/>
      <c r="S2235" s="43"/>
      <c r="T2235" s="79"/>
      <c r="AT2235" s="25" t="s">
        <v>506</v>
      </c>
      <c r="AU2235" s="25" t="s">
        <v>82</v>
      </c>
    </row>
    <row r="2236" spans="2:65" s="1" customFormat="1" ht="36">
      <c r="B2236" s="42"/>
      <c r="C2236" s="64"/>
      <c r="D2236" s="227" t="s">
        <v>2254</v>
      </c>
      <c r="E2236" s="64"/>
      <c r="F2236" s="273" t="s">
        <v>13655</v>
      </c>
      <c r="G2236" s="64"/>
      <c r="H2236" s="64"/>
      <c r="I2236" s="177"/>
      <c r="J2236" s="64"/>
      <c r="K2236" s="64"/>
      <c r="L2236" s="62"/>
      <c r="M2236" s="223"/>
      <c r="N2236" s="43"/>
      <c r="O2236" s="43"/>
      <c r="P2236" s="43"/>
      <c r="Q2236" s="43"/>
      <c r="R2236" s="43"/>
      <c r="S2236" s="43"/>
      <c r="T2236" s="79"/>
      <c r="AT2236" s="25" t="s">
        <v>2254</v>
      </c>
      <c r="AU2236" s="25" t="s">
        <v>82</v>
      </c>
    </row>
    <row r="2237" spans="2:65" s="1" customFormat="1" ht="16.5" customHeight="1">
      <c r="B2237" s="42"/>
      <c r="C2237" s="209" t="s">
        <v>5166</v>
      </c>
      <c r="D2237" s="209" t="s">
        <v>498</v>
      </c>
      <c r="E2237" s="210" t="s">
        <v>13825</v>
      </c>
      <c r="F2237" s="211" t="s">
        <v>13652</v>
      </c>
      <c r="G2237" s="212" t="s">
        <v>13632</v>
      </c>
      <c r="H2237" s="213">
        <v>1</v>
      </c>
      <c r="I2237" s="214"/>
      <c r="J2237" s="215">
        <f>ROUND(I2237*H2237,2)</f>
        <v>0</v>
      </c>
      <c r="K2237" s="211" t="s">
        <v>23</v>
      </c>
      <c r="L2237" s="62"/>
      <c r="M2237" s="216" t="s">
        <v>23</v>
      </c>
      <c r="N2237" s="217" t="s">
        <v>44</v>
      </c>
      <c r="O2237" s="43"/>
      <c r="P2237" s="218">
        <f>O2237*H2237</f>
        <v>0</v>
      </c>
      <c r="Q2237" s="218">
        <v>0</v>
      </c>
      <c r="R2237" s="218">
        <f>Q2237*H2237</f>
        <v>0</v>
      </c>
      <c r="S2237" s="218">
        <v>0</v>
      </c>
      <c r="T2237" s="219">
        <f>S2237*H2237</f>
        <v>0</v>
      </c>
      <c r="AR2237" s="25" t="s">
        <v>502</v>
      </c>
      <c r="AT2237" s="25" t="s">
        <v>498</v>
      </c>
      <c r="AU2237" s="25" t="s">
        <v>82</v>
      </c>
      <c r="AY2237" s="25" t="s">
        <v>492</v>
      </c>
      <c r="BE2237" s="220">
        <f>IF(N2237="základní",J2237,0)</f>
        <v>0</v>
      </c>
      <c r="BF2237" s="220">
        <f>IF(N2237="snížená",J2237,0)</f>
        <v>0</v>
      </c>
      <c r="BG2237" s="220">
        <f>IF(N2237="zákl. přenesená",J2237,0)</f>
        <v>0</v>
      </c>
      <c r="BH2237" s="220">
        <f>IF(N2237="sníž. přenesená",J2237,0)</f>
        <v>0</v>
      </c>
      <c r="BI2237" s="220">
        <f>IF(N2237="nulová",J2237,0)</f>
        <v>0</v>
      </c>
      <c r="BJ2237" s="25" t="s">
        <v>80</v>
      </c>
      <c r="BK2237" s="220">
        <f>ROUND(I2237*H2237,2)</f>
        <v>0</v>
      </c>
      <c r="BL2237" s="25" t="s">
        <v>502</v>
      </c>
      <c r="BM2237" s="25" t="s">
        <v>10395</v>
      </c>
    </row>
    <row r="2238" spans="2:65" s="1" customFormat="1">
      <c r="B2238" s="42"/>
      <c r="C2238" s="64"/>
      <c r="D2238" s="221" t="s">
        <v>506</v>
      </c>
      <c r="E2238" s="64"/>
      <c r="F2238" s="222" t="s">
        <v>13652</v>
      </c>
      <c r="G2238" s="64"/>
      <c r="H2238" s="64"/>
      <c r="I2238" s="177"/>
      <c r="J2238" s="64"/>
      <c r="K2238" s="64"/>
      <c r="L2238" s="62"/>
      <c r="M2238" s="223"/>
      <c r="N2238" s="43"/>
      <c r="O2238" s="43"/>
      <c r="P2238" s="43"/>
      <c r="Q2238" s="43"/>
      <c r="R2238" s="43"/>
      <c r="S2238" s="43"/>
      <c r="T2238" s="79"/>
      <c r="AT2238" s="25" t="s">
        <v>506</v>
      </c>
      <c r="AU2238" s="25" t="s">
        <v>82</v>
      </c>
    </row>
    <row r="2239" spans="2:65" s="1" customFormat="1" ht="36">
      <c r="B2239" s="42"/>
      <c r="C2239" s="64"/>
      <c r="D2239" s="227" t="s">
        <v>2254</v>
      </c>
      <c r="E2239" s="64"/>
      <c r="F2239" s="273" t="s">
        <v>13774</v>
      </c>
      <c r="G2239" s="64"/>
      <c r="H2239" s="64"/>
      <c r="I2239" s="177"/>
      <c r="J2239" s="64"/>
      <c r="K2239" s="64"/>
      <c r="L2239" s="62"/>
      <c r="M2239" s="223"/>
      <c r="N2239" s="43"/>
      <c r="O2239" s="43"/>
      <c r="P2239" s="43"/>
      <c r="Q2239" s="43"/>
      <c r="R2239" s="43"/>
      <c r="S2239" s="43"/>
      <c r="T2239" s="79"/>
      <c r="AT2239" s="25" t="s">
        <v>2254</v>
      </c>
      <c r="AU2239" s="25" t="s">
        <v>82</v>
      </c>
    </row>
    <row r="2240" spans="2:65" s="1" customFormat="1" ht="16.5" customHeight="1">
      <c r="B2240" s="42"/>
      <c r="C2240" s="209" t="s">
        <v>5170</v>
      </c>
      <c r="D2240" s="209" t="s">
        <v>498</v>
      </c>
      <c r="E2240" s="210" t="s">
        <v>13826</v>
      </c>
      <c r="F2240" s="211" t="s">
        <v>13652</v>
      </c>
      <c r="G2240" s="212" t="s">
        <v>13632</v>
      </c>
      <c r="H2240" s="213">
        <v>1</v>
      </c>
      <c r="I2240" s="214"/>
      <c r="J2240" s="215">
        <f>ROUND(I2240*H2240,2)</f>
        <v>0</v>
      </c>
      <c r="K2240" s="211" t="s">
        <v>23</v>
      </c>
      <c r="L2240" s="62"/>
      <c r="M2240" s="216" t="s">
        <v>23</v>
      </c>
      <c r="N2240" s="217" t="s">
        <v>44</v>
      </c>
      <c r="O2240" s="43"/>
      <c r="P2240" s="218">
        <f>O2240*H2240</f>
        <v>0</v>
      </c>
      <c r="Q2240" s="218">
        <v>0</v>
      </c>
      <c r="R2240" s="218">
        <f>Q2240*H2240</f>
        <v>0</v>
      </c>
      <c r="S2240" s="218">
        <v>0</v>
      </c>
      <c r="T2240" s="219">
        <f>S2240*H2240</f>
        <v>0</v>
      </c>
      <c r="AR2240" s="25" t="s">
        <v>502</v>
      </c>
      <c r="AT2240" s="25" t="s">
        <v>498</v>
      </c>
      <c r="AU2240" s="25" t="s">
        <v>82</v>
      </c>
      <c r="AY2240" s="25" t="s">
        <v>492</v>
      </c>
      <c r="BE2240" s="220">
        <f>IF(N2240="základní",J2240,0)</f>
        <v>0</v>
      </c>
      <c r="BF2240" s="220">
        <f>IF(N2240="snížená",J2240,0)</f>
        <v>0</v>
      </c>
      <c r="BG2240" s="220">
        <f>IF(N2240="zákl. přenesená",J2240,0)</f>
        <v>0</v>
      </c>
      <c r="BH2240" s="220">
        <f>IF(N2240="sníž. přenesená",J2240,0)</f>
        <v>0</v>
      </c>
      <c r="BI2240" s="220">
        <f>IF(N2240="nulová",J2240,0)</f>
        <v>0</v>
      </c>
      <c r="BJ2240" s="25" t="s">
        <v>80</v>
      </c>
      <c r="BK2240" s="220">
        <f>ROUND(I2240*H2240,2)</f>
        <v>0</v>
      </c>
      <c r="BL2240" s="25" t="s">
        <v>502</v>
      </c>
      <c r="BM2240" s="25" t="s">
        <v>10397</v>
      </c>
    </row>
    <row r="2241" spans="2:65" s="1" customFormat="1">
      <c r="B2241" s="42"/>
      <c r="C2241" s="64"/>
      <c r="D2241" s="221" t="s">
        <v>506</v>
      </c>
      <c r="E2241" s="64"/>
      <c r="F2241" s="222" t="s">
        <v>13652</v>
      </c>
      <c r="G2241" s="64"/>
      <c r="H2241" s="64"/>
      <c r="I2241" s="177"/>
      <c r="J2241" s="64"/>
      <c r="K2241" s="64"/>
      <c r="L2241" s="62"/>
      <c r="M2241" s="223"/>
      <c r="N2241" s="43"/>
      <c r="O2241" s="43"/>
      <c r="P2241" s="43"/>
      <c r="Q2241" s="43"/>
      <c r="R2241" s="43"/>
      <c r="S2241" s="43"/>
      <c r="T2241" s="79"/>
      <c r="AT2241" s="25" t="s">
        <v>506</v>
      </c>
      <c r="AU2241" s="25" t="s">
        <v>82</v>
      </c>
    </row>
    <row r="2242" spans="2:65" s="1" customFormat="1" ht="24">
      <c r="B2242" s="42"/>
      <c r="C2242" s="64"/>
      <c r="D2242" s="227" t="s">
        <v>2254</v>
      </c>
      <c r="E2242" s="64"/>
      <c r="F2242" s="273" t="s">
        <v>13827</v>
      </c>
      <c r="G2242" s="64"/>
      <c r="H2242" s="64"/>
      <c r="I2242" s="177"/>
      <c r="J2242" s="64"/>
      <c r="K2242" s="64"/>
      <c r="L2242" s="62"/>
      <c r="M2242" s="223"/>
      <c r="N2242" s="43"/>
      <c r="O2242" s="43"/>
      <c r="P2242" s="43"/>
      <c r="Q2242" s="43"/>
      <c r="R2242" s="43"/>
      <c r="S2242" s="43"/>
      <c r="T2242" s="79"/>
      <c r="AT2242" s="25" t="s">
        <v>2254</v>
      </c>
      <c r="AU2242" s="25" t="s">
        <v>82</v>
      </c>
    </row>
    <row r="2243" spans="2:65" s="1" customFormat="1" ht="16.5" customHeight="1">
      <c r="B2243" s="42"/>
      <c r="C2243" s="209" t="s">
        <v>5174</v>
      </c>
      <c r="D2243" s="209" t="s">
        <v>498</v>
      </c>
      <c r="E2243" s="210" t="s">
        <v>13711</v>
      </c>
      <c r="F2243" s="211" t="s">
        <v>13652</v>
      </c>
      <c r="G2243" s="212" t="s">
        <v>13632</v>
      </c>
      <c r="H2243" s="213">
        <v>1</v>
      </c>
      <c r="I2243" s="214"/>
      <c r="J2243" s="215">
        <f>ROUND(I2243*H2243,2)</f>
        <v>0</v>
      </c>
      <c r="K2243" s="211" t="s">
        <v>23</v>
      </c>
      <c r="L2243" s="62"/>
      <c r="M2243" s="216" t="s">
        <v>23</v>
      </c>
      <c r="N2243" s="217" t="s">
        <v>44</v>
      </c>
      <c r="O2243" s="43"/>
      <c r="P2243" s="218">
        <f>O2243*H2243</f>
        <v>0</v>
      </c>
      <c r="Q2243" s="218">
        <v>0</v>
      </c>
      <c r="R2243" s="218">
        <f>Q2243*H2243</f>
        <v>0</v>
      </c>
      <c r="S2243" s="218">
        <v>0</v>
      </c>
      <c r="T2243" s="219">
        <f>S2243*H2243</f>
        <v>0</v>
      </c>
      <c r="AR2243" s="25" t="s">
        <v>502</v>
      </c>
      <c r="AT2243" s="25" t="s">
        <v>498</v>
      </c>
      <c r="AU2243" s="25" t="s">
        <v>82</v>
      </c>
      <c r="AY2243" s="25" t="s">
        <v>492</v>
      </c>
      <c r="BE2243" s="220">
        <f>IF(N2243="základní",J2243,0)</f>
        <v>0</v>
      </c>
      <c r="BF2243" s="220">
        <f>IF(N2243="snížená",J2243,0)</f>
        <v>0</v>
      </c>
      <c r="BG2243" s="220">
        <f>IF(N2243="zákl. přenesená",J2243,0)</f>
        <v>0</v>
      </c>
      <c r="BH2243" s="220">
        <f>IF(N2243="sníž. přenesená",J2243,0)</f>
        <v>0</v>
      </c>
      <c r="BI2243" s="220">
        <f>IF(N2243="nulová",J2243,0)</f>
        <v>0</v>
      </c>
      <c r="BJ2243" s="25" t="s">
        <v>80</v>
      </c>
      <c r="BK2243" s="220">
        <f>ROUND(I2243*H2243,2)</f>
        <v>0</v>
      </c>
      <c r="BL2243" s="25" t="s">
        <v>502</v>
      </c>
      <c r="BM2243" s="25" t="s">
        <v>10398</v>
      </c>
    </row>
    <row r="2244" spans="2:65" s="1" customFormat="1">
      <c r="B2244" s="42"/>
      <c r="C2244" s="64"/>
      <c r="D2244" s="221" t="s">
        <v>506</v>
      </c>
      <c r="E2244" s="64"/>
      <c r="F2244" s="222" t="s">
        <v>13652</v>
      </c>
      <c r="G2244" s="64"/>
      <c r="H2244" s="64"/>
      <c r="I2244" s="177"/>
      <c r="J2244" s="64"/>
      <c r="K2244" s="64"/>
      <c r="L2244" s="62"/>
      <c r="M2244" s="223"/>
      <c r="N2244" s="43"/>
      <c r="O2244" s="43"/>
      <c r="P2244" s="43"/>
      <c r="Q2244" s="43"/>
      <c r="R2244" s="43"/>
      <c r="S2244" s="43"/>
      <c r="T2244" s="79"/>
      <c r="AT2244" s="25" t="s">
        <v>506</v>
      </c>
      <c r="AU2244" s="25" t="s">
        <v>82</v>
      </c>
    </row>
    <row r="2245" spans="2:65" s="1" customFormat="1" ht="24">
      <c r="B2245" s="42"/>
      <c r="C2245" s="64"/>
      <c r="D2245" s="227" t="s">
        <v>2254</v>
      </c>
      <c r="E2245" s="64"/>
      <c r="F2245" s="273" t="s">
        <v>13659</v>
      </c>
      <c r="G2245" s="64"/>
      <c r="H2245" s="64"/>
      <c r="I2245" s="177"/>
      <c r="J2245" s="64"/>
      <c r="K2245" s="64"/>
      <c r="L2245" s="62"/>
      <c r="M2245" s="223"/>
      <c r="N2245" s="43"/>
      <c r="O2245" s="43"/>
      <c r="P2245" s="43"/>
      <c r="Q2245" s="43"/>
      <c r="R2245" s="43"/>
      <c r="S2245" s="43"/>
      <c r="T2245" s="79"/>
      <c r="AT2245" s="25" t="s">
        <v>2254</v>
      </c>
      <c r="AU2245" s="25" t="s">
        <v>82</v>
      </c>
    </row>
    <row r="2246" spans="2:65" s="1" customFormat="1" ht="16.5" customHeight="1">
      <c r="B2246" s="42"/>
      <c r="C2246" s="209" t="s">
        <v>5178</v>
      </c>
      <c r="D2246" s="209" t="s">
        <v>498</v>
      </c>
      <c r="E2246" s="210" t="s">
        <v>13828</v>
      </c>
      <c r="F2246" s="211" t="s">
        <v>13652</v>
      </c>
      <c r="G2246" s="212" t="s">
        <v>13632</v>
      </c>
      <c r="H2246" s="213">
        <v>1</v>
      </c>
      <c r="I2246" s="214"/>
      <c r="J2246" s="215">
        <f>ROUND(I2246*H2246,2)</f>
        <v>0</v>
      </c>
      <c r="K2246" s="211" t="s">
        <v>23</v>
      </c>
      <c r="L2246" s="62"/>
      <c r="M2246" s="216" t="s">
        <v>23</v>
      </c>
      <c r="N2246" s="217" t="s">
        <v>44</v>
      </c>
      <c r="O2246" s="43"/>
      <c r="P2246" s="218">
        <f>O2246*H2246</f>
        <v>0</v>
      </c>
      <c r="Q2246" s="218">
        <v>0</v>
      </c>
      <c r="R2246" s="218">
        <f>Q2246*H2246</f>
        <v>0</v>
      </c>
      <c r="S2246" s="218">
        <v>0</v>
      </c>
      <c r="T2246" s="219">
        <f>S2246*H2246</f>
        <v>0</v>
      </c>
      <c r="AR2246" s="25" t="s">
        <v>502</v>
      </c>
      <c r="AT2246" s="25" t="s">
        <v>498</v>
      </c>
      <c r="AU2246" s="25" t="s">
        <v>82</v>
      </c>
      <c r="AY2246" s="25" t="s">
        <v>492</v>
      </c>
      <c r="BE2246" s="220">
        <f>IF(N2246="základní",J2246,0)</f>
        <v>0</v>
      </c>
      <c r="BF2246" s="220">
        <f>IF(N2246="snížená",J2246,0)</f>
        <v>0</v>
      </c>
      <c r="BG2246" s="220">
        <f>IF(N2246="zákl. přenesená",J2246,0)</f>
        <v>0</v>
      </c>
      <c r="BH2246" s="220">
        <f>IF(N2246="sníž. přenesená",J2246,0)</f>
        <v>0</v>
      </c>
      <c r="BI2246" s="220">
        <f>IF(N2246="nulová",J2246,0)</f>
        <v>0</v>
      </c>
      <c r="BJ2246" s="25" t="s">
        <v>80</v>
      </c>
      <c r="BK2246" s="220">
        <f>ROUND(I2246*H2246,2)</f>
        <v>0</v>
      </c>
      <c r="BL2246" s="25" t="s">
        <v>502</v>
      </c>
      <c r="BM2246" s="25" t="s">
        <v>10399</v>
      </c>
    </row>
    <row r="2247" spans="2:65" s="1" customFormat="1">
      <c r="B2247" s="42"/>
      <c r="C2247" s="64"/>
      <c r="D2247" s="221" t="s">
        <v>506</v>
      </c>
      <c r="E2247" s="64"/>
      <c r="F2247" s="222" t="s">
        <v>13652</v>
      </c>
      <c r="G2247" s="64"/>
      <c r="H2247" s="64"/>
      <c r="I2247" s="177"/>
      <c r="J2247" s="64"/>
      <c r="K2247" s="64"/>
      <c r="L2247" s="62"/>
      <c r="M2247" s="223"/>
      <c r="N2247" s="43"/>
      <c r="O2247" s="43"/>
      <c r="P2247" s="43"/>
      <c r="Q2247" s="43"/>
      <c r="R2247" s="43"/>
      <c r="S2247" s="43"/>
      <c r="T2247" s="79"/>
      <c r="AT2247" s="25" t="s">
        <v>506</v>
      </c>
      <c r="AU2247" s="25" t="s">
        <v>82</v>
      </c>
    </row>
    <row r="2248" spans="2:65" s="1" customFormat="1" ht="36">
      <c r="B2248" s="42"/>
      <c r="C2248" s="64"/>
      <c r="D2248" s="227" t="s">
        <v>2254</v>
      </c>
      <c r="E2248" s="64"/>
      <c r="F2248" s="273" t="s">
        <v>13829</v>
      </c>
      <c r="G2248" s="64"/>
      <c r="H2248" s="64"/>
      <c r="I2248" s="177"/>
      <c r="J2248" s="64"/>
      <c r="K2248" s="64"/>
      <c r="L2248" s="62"/>
      <c r="M2248" s="223"/>
      <c r="N2248" s="43"/>
      <c r="O2248" s="43"/>
      <c r="P2248" s="43"/>
      <c r="Q2248" s="43"/>
      <c r="R2248" s="43"/>
      <c r="S2248" s="43"/>
      <c r="T2248" s="79"/>
      <c r="AT2248" s="25" t="s">
        <v>2254</v>
      </c>
      <c r="AU2248" s="25" t="s">
        <v>82</v>
      </c>
    </row>
    <row r="2249" spans="2:65" s="1" customFormat="1" ht="16.5" customHeight="1">
      <c r="B2249" s="42"/>
      <c r="C2249" s="209" t="s">
        <v>5182</v>
      </c>
      <c r="D2249" s="209" t="s">
        <v>498</v>
      </c>
      <c r="E2249" s="210" t="s">
        <v>13712</v>
      </c>
      <c r="F2249" s="211" t="s">
        <v>13652</v>
      </c>
      <c r="G2249" s="212" t="s">
        <v>13632</v>
      </c>
      <c r="H2249" s="213">
        <v>1</v>
      </c>
      <c r="I2249" s="214"/>
      <c r="J2249" s="215">
        <f>ROUND(I2249*H2249,2)</f>
        <v>0</v>
      </c>
      <c r="K2249" s="211" t="s">
        <v>23</v>
      </c>
      <c r="L2249" s="62"/>
      <c r="M2249" s="216" t="s">
        <v>23</v>
      </c>
      <c r="N2249" s="217" t="s">
        <v>44</v>
      </c>
      <c r="O2249" s="43"/>
      <c r="P2249" s="218">
        <f>O2249*H2249</f>
        <v>0</v>
      </c>
      <c r="Q2249" s="218">
        <v>0</v>
      </c>
      <c r="R2249" s="218">
        <f>Q2249*H2249</f>
        <v>0</v>
      </c>
      <c r="S2249" s="218">
        <v>0</v>
      </c>
      <c r="T2249" s="219">
        <f>S2249*H2249</f>
        <v>0</v>
      </c>
      <c r="AR2249" s="25" t="s">
        <v>502</v>
      </c>
      <c r="AT2249" s="25" t="s">
        <v>498</v>
      </c>
      <c r="AU2249" s="25" t="s">
        <v>82</v>
      </c>
      <c r="AY2249" s="25" t="s">
        <v>492</v>
      </c>
      <c r="BE2249" s="220">
        <f>IF(N2249="základní",J2249,0)</f>
        <v>0</v>
      </c>
      <c r="BF2249" s="220">
        <f>IF(N2249="snížená",J2249,0)</f>
        <v>0</v>
      </c>
      <c r="BG2249" s="220">
        <f>IF(N2249="zákl. přenesená",J2249,0)</f>
        <v>0</v>
      </c>
      <c r="BH2249" s="220">
        <f>IF(N2249="sníž. přenesená",J2249,0)</f>
        <v>0</v>
      </c>
      <c r="BI2249" s="220">
        <f>IF(N2249="nulová",J2249,0)</f>
        <v>0</v>
      </c>
      <c r="BJ2249" s="25" t="s">
        <v>80</v>
      </c>
      <c r="BK2249" s="220">
        <f>ROUND(I2249*H2249,2)</f>
        <v>0</v>
      </c>
      <c r="BL2249" s="25" t="s">
        <v>502</v>
      </c>
      <c r="BM2249" s="25" t="s">
        <v>10401</v>
      </c>
    </row>
    <row r="2250" spans="2:65" s="1" customFormat="1">
      <c r="B2250" s="42"/>
      <c r="C2250" s="64"/>
      <c r="D2250" s="221" t="s">
        <v>506</v>
      </c>
      <c r="E2250" s="64"/>
      <c r="F2250" s="222" t="s">
        <v>13652</v>
      </c>
      <c r="G2250" s="64"/>
      <c r="H2250" s="64"/>
      <c r="I2250" s="177"/>
      <c r="J2250" s="64"/>
      <c r="K2250" s="64"/>
      <c r="L2250" s="62"/>
      <c r="M2250" s="223"/>
      <c r="N2250" s="43"/>
      <c r="O2250" s="43"/>
      <c r="P2250" s="43"/>
      <c r="Q2250" s="43"/>
      <c r="R2250" s="43"/>
      <c r="S2250" s="43"/>
      <c r="T2250" s="79"/>
      <c r="AT2250" s="25" t="s">
        <v>506</v>
      </c>
      <c r="AU2250" s="25" t="s">
        <v>82</v>
      </c>
    </row>
    <row r="2251" spans="2:65" s="1" customFormat="1" ht="24">
      <c r="B2251" s="42"/>
      <c r="C2251" s="64"/>
      <c r="D2251" s="227" t="s">
        <v>2254</v>
      </c>
      <c r="E2251" s="64"/>
      <c r="F2251" s="273" t="s">
        <v>13661</v>
      </c>
      <c r="G2251" s="64"/>
      <c r="H2251" s="64"/>
      <c r="I2251" s="177"/>
      <c r="J2251" s="64"/>
      <c r="K2251" s="64"/>
      <c r="L2251" s="62"/>
      <c r="M2251" s="223"/>
      <c r="N2251" s="43"/>
      <c r="O2251" s="43"/>
      <c r="P2251" s="43"/>
      <c r="Q2251" s="43"/>
      <c r="R2251" s="43"/>
      <c r="S2251" s="43"/>
      <c r="T2251" s="79"/>
      <c r="AT2251" s="25" t="s">
        <v>2254</v>
      </c>
      <c r="AU2251" s="25" t="s">
        <v>82</v>
      </c>
    </row>
    <row r="2252" spans="2:65" s="1" customFormat="1" ht="16.5" customHeight="1">
      <c r="B2252" s="42"/>
      <c r="C2252" s="209" t="s">
        <v>5186</v>
      </c>
      <c r="D2252" s="209" t="s">
        <v>498</v>
      </c>
      <c r="E2252" s="210" t="s">
        <v>13830</v>
      </c>
      <c r="F2252" s="211" t="s">
        <v>13652</v>
      </c>
      <c r="G2252" s="212" t="s">
        <v>13632</v>
      </c>
      <c r="H2252" s="213">
        <v>1</v>
      </c>
      <c r="I2252" s="214"/>
      <c r="J2252" s="215">
        <f>ROUND(I2252*H2252,2)</f>
        <v>0</v>
      </c>
      <c r="K2252" s="211" t="s">
        <v>23</v>
      </c>
      <c r="L2252" s="62"/>
      <c r="M2252" s="216" t="s">
        <v>23</v>
      </c>
      <c r="N2252" s="217" t="s">
        <v>44</v>
      </c>
      <c r="O2252" s="43"/>
      <c r="P2252" s="218">
        <f>O2252*H2252</f>
        <v>0</v>
      </c>
      <c r="Q2252" s="218">
        <v>0</v>
      </c>
      <c r="R2252" s="218">
        <f>Q2252*H2252</f>
        <v>0</v>
      </c>
      <c r="S2252" s="218">
        <v>0</v>
      </c>
      <c r="T2252" s="219">
        <f>S2252*H2252</f>
        <v>0</v>
      </c>
      <c r="AR2252" s="25" t="s">
        <v>502</v>
      </c>
      <c r="AT2252" s="25" t="s">
        <v>498</v>
      </c>
      <c r="AU2252" s="25" t="s">
        <v>82</v>
      </c>
      <c r="AY2252" s="25" t="s">
        <v>492</v>
      </c>
      <c r="BE2252" s="220">
        <f>IF(N2252="základní",J2252,0)</f>
        <v>0</v>
      </c>
      <c r="BF2252" s="220">
        <f>IF(N2252="snížená",J2252,0)</f>
        <v>0</v>
      </c>
      <c r="BG2252" s="220">
        <f>IF(N2252="zákl. přenesená",J2252,0)</f>
        <v>0</v>
      </c>
      <c r="BH2252" s="220">
        <f>IF(N2252="sníž. přenesená",J2252,0)</f>
        <v>0</v>
      </c>
      <c r="BI2252" s="220">
        <f>IF(N2252="nulová",J2252,0)</f>
        <v>0</v>
      </c>
      <c r="BJ2252" s="25" t="s">
        <v>80</v>
      </c>
      <c r="BK2252" s="220">
        <f>ROUND(I2252*H2252,2)</f>
        <v>0</v>
      </c>
      <c r="BL2252" s="25" t="s">
        <v>502</v>
      </c>
      <c r="BM2252" s="25" t="s">
        <v>10406</v>
      </c>
    </row>
    <row r="2253" spans="2:65" s="1" customFormat="1">
      <c r="B2253" s="42"/>
      <c r="C2253" s="64"/>
      <c r="D2253" s="221" t="s">
        <v>506</v>
      </c>
      <c r="E2253" s="64"/>
      <c r="F2253" s="222" t="s">
        <v>13652</v>
      </c>
      <c r="G2253" s="64"/>
      <c r="H2253" s="64"/>
      <c r="I2253" s="177"/>
      <c r="J2253" s="64"/>
      <c r="K2253" s="64"/>
      <c r="L2253" s="62"/>
      <c r="M2253" s="223"/>
      <c r="N2253" s="43"/>
      <c r="O2253" s="43"/>
      <c r="P2253" s="43"/>
      <c r="Q2253" s="43"/>
      <c r="R2253" s="43"/>
      <c r="S2253" s="43"/>
      <c r="T2253" s="79"/>
      <c r="AT2253" s="25" t="s">
        <v>506</v>
      </c>
      <c r="AU2253" s="25" t="s">
        <v>82</v>
      </c>
    </row>
    <row r="2254" spans="2:65" s="1" customFormat="1" ht="60">
      <c r="B2254" s="42"/>
      <c r="C2254" s="64"/>
      <c r="D2254" s="227" t="s">
        <v>2254</v>
      </c>
      <c r="E2254" s="64"/>
      <c r="F2254" s="273" t="s">
        <v>13663</v>
      </c>
      <c r="G2254" s="64"/>
      <c r="H2254" s="64"/>
      <c r="I2254" s="177"/>
      <c r="J2254" s="64"/>
      <c r="K2254" s="64"/>
      <c r="L2254" s="62"/>
      <c r="M2254" s="223"/>
      <c r="N2254" s="43"/>
      <c r="O2254" s="43"/>
      <c r="P2254" s="43"/>
      <c r="Q2254" s="43"/>
      <c r="R2254" s="43"/>
      <c r="S2254" s="43"/>
      <c r="T2254" s="79"/>
      <c r="AT2254" s="25" t="s">
        <v>2254</v>
      </c>
      <c r="AU2254" s="25" t="s">
        <v>82</v>
      </c>
    </row>
    <row r="2255" spans="2:65" s="1" customFormat="1" ht="16.5" customHeight="1">
      <c r="B2255" s="42"/>
      <c r="C2255" s="209" t="s">
        <v>5190</v>
      </c>
      <c r="D2255" s="209" t="s">
        <v>498</v>
      </c>
      <c r="E2255" s="210" t="s">
        <v>13714</v>
      </c>
      <c r="F2255" s="211" t="s">
        <v>13652</v>
      </c>
      <c r="G2255" s="212" t="s">
        <v>13632</v>
      </c>
      <c r="H2255" s="213">
        <v>1</v>
      </c>
      <c r="I2255" s="214"/>
      <c r="J2255" s="215">
        <f>ROUND(I2255*H2255,2)</f>
        <v>0</v>
      </c>
      <c r="K2255" s="211" t="s">
        <v>23</v>
      </c>
      <c r="L2255" s="62"/>
      <c r="M2255" s="216" t="s">
        <v>23</v>
      </c>
      <c r="N2255" s="217" t="s">
        <v>44</v>
      </c>
      <c r="O2255" s="43"/>
      <c r="P2255" s="218">
        <f>O2255*H2255</f>
        <v>0</v>
      </c>
      <c r="Q2255" s="218">
        <v>0</v>
      </c>
      <c r="R2255" s="218">
        <f>Q2255*H2255</f>
        <v>0</v>
      </c>
      <c r="S2255" s="218">
        <v>0</v>
      </c>
      <c r="T2255" s="219">
        <f>S2255*H2255</f>
        <v>0</v>
      </c>
      <c r="AR2255" s="25" t="s">
        <v>502</v>
      </c>
      <c r="AT2255" s="25" t="s">
        <v>498</v>
      </c>
      <c r="AU2255" s="25" t="s">
        <v>82</v>
      </c>
      <c r="AY2255" s="25" t="s">
        <v>492</v>
      </c>
      <c r="BE2255" s="220">
        <f>IF(N2255="základní",J2255,0)</f>
        <v>0</v>
      </c>
      <c r="BF2255" s="220">
        <f>IF(N2255="snížená",J2255,0)</f>
        <v>0</v>
      </c>
      <c r="BG2255" s="220">
        <f>IF(N2255="zákl. přenesená",J2255,0)</f>
        <v>0</v>
      </c>
      <c r="BH2255" s="220">
        <f>IF(N2255="sníž. přenesená",J2255,0)</f>
        <v>0</v>
      </c>
      <c r="BI2255" s="220">
        <f>IF(N2255="nulová",J2255,0)</f>
        <v>0</v>
      </c>
      <c r="BJ2255" s="25" t="s">
        <v>80</v>
      </c>
      <c r="BK2255" s="220">
        <f>ROUND(I2255*H2255,2)</f>
        <v>0</v>
      </c>
      <c r="BL2255" s="25" t="s">
        <v>502</v>
      </c>
      <c r="BM2255" s="25" t="s">
        <v>10409</v>
      </c>
    </row>
    <row r="2256" spans="2:65" s="1" customFormat="1">
      <c r="B2256" s="42"/>
      <c r="C2256" s="64"/>
      <c r="D2256" s="221" t="s">
        <v>506</v>
      </c>
      <c r="E2256" s="64"/>
      <c r="F2256" s="222" t="s">
        <v>13652</v>
      </c>
      <c r="G2256" s="64"/>
      <c r="H2256" s="64"/>
      <c r="I2256" s="177"/>
      <c r="J2256" s="64"/>
      <c r="K2256" s="64"/>
      <c r="L2256" s="62"/>
      <c r="M2256" s="223"/>
      <c r="N2256" s="43"/>
      <c r="O2256" s="43"/>
      <c r="P2256" s="43"/>
      <c r="Q2256" s="43"/>
      <c r="R2256" s="43"/>
      <c r="S2256" s="43"/>
      <c r="T2256" s="79"/>
      <c r="AT2256" s="25" t="s">
        <v>506</v>
      </c>
      <c r="AU2256" s="25" t="s">
        <v>82</v>
      </c>
    </row>
    <row r="2257" spans="2:65" s="1" customFormat="1" ht="24">
      <c r="B2257" s="42"/>
      <c r="C2257" s="64"/>
      <c r="D2257" s="221" t="s">
        <v>2254</v>
      </c>
      <c r="E2257" s="64"/>
      <c r="F2257" s="224" t="s">
        <v>13665</v>
      </c>
      <c r="G2257" s="64"/>
      <c r="H2257" s="64"/>
      <c r="I2257" s="177"/>
      <c r="J2257" s="64"/>
      <c r="K2257" s="64"/>
      <c r="L2257" s="62"/>
      <c r="M2257" s="223"/>
      <c r="N2257" s="43"/>
      <c r="O2257" s="43"/>
      <c r="P2257" s="43"/>
      <c r="Q2257" s="43"/>
      <c r="R2257" s="43"/>
      <c r="S2257" s="43"/>
      <c r="T2257" s="79"/>
      <c r="AT2257" s="25" t="s">
        <v>2254</v>
      </c>
      <c r="AU2257" s="25" t="s">
        <v>82</v>
      </c>
    </row>
    <row r="2258" spans="2:65" s="11" customFormat="1" ht="29.85" customHeight="1">
      <c r="B2258" s="192"/>
      <c r="C2258" s="193"/>
      <c r="D2258" s="206" t="s">
        <v>72</v>
      </c>
      <c r="E2258" s="207" t="s">
        <v>4965</v>
      </c>
      <c r="F2258" s="207" t="s">
        <v>13844</v>
      </c>
      <c r="G2258" s="193"/>
      <c r="H2258" s="193"/>
      <c r="I2258" s="196"/>
      <c r="J2258" s="208">
        <f>BK2258</f>
        <v>0</v>
      </c>
      <c r="K2258" s="193"/>
      <c r="L2258" s="198"/>
      <c r="M2258" s="199"/>
      <c r="N2258" s="200"/>
      <c r="O2258" s="200"/>
      <c r="P2258" s="201">
        <f>SUM(P2259:P2324)</f>
        <v>0</v>
      </c>
      <c r="Q2258" s="200"/>
      <c r="R2258" s="201">
        <f>SUM(R2259:R2324)</f>
        <v>0</v>
      </c>
      <c r="S2258" s="200"/>
      <c r="T2258" s="202">
        <f>SUM(T2259:T2324)</f>
        <v>0</v>
      </c>
      <c r="AR2258" s="203" t="s">
        <v>80</v>
      </c>
      <c r="AT2258" s="204" t="s">
        <v>72</v>
      </c>
      <c r="AU2258" s="204" t="s">
        <v>80</v>
      </c>
      <c r="AY2258" s="203" t="s">
        <v>492</v>
      </c>
      <c r="BK2258" s="205">
        <f>SUM(BK2259:BK2324)</f>
        <v>0</v>
      </c>
    </row>
    <row r="2259" spans="2:65" s="1" customFormat="1" ht="16.5" customHeight="1">
      <c r="B2259" s="42"/>
      <c r="C2259" s="209" t="s">
        <v>5195</v>
      </c>
      <c r="D2259" s="209" t="s">
        <v>498</v>
      </c>
      <c r="E2259" s="210" t="s">
        <v>13841</v>
      </c>
      <c r="F2259" s="211" t="s">
        <v>13842</v>
      </c>
      <c r="G2259" s="212" t="s">
        <v>2537</v>
      </c>
      <c r="H2259" s="213">
        <v>1</v>
      </c>
      <c r="I2259" s="214"/>
      <c r="J2259" s="215">
        <f>ROUND(I2259*H2259,2)</f>
        <v>0</v>
      </c>
      <c r="K2259" s="211" t="s">
        <v>23</v>
      </c>
      <c r="L2259" s="62"/>
      <c r="M2259" s="216" t="s">
        <v>23</v>
      </c>
      <c r="N2259" s="217" t="s">
        <v>44</v>
      </c>
      <c r="O2259" s="43"/>
      <c r="P2259" s="218">
        <f>O2259*H2259</f>
        <v>0</v>
      </c>
      <c r="Q2259" s="218">
        <v>0</v>
      </c>
      <c r="R2259" s="218">
        <f>Q2259*H2259</f>
        <v>0</v>
      </c>
      <c r="S2259" s="218">
        <v>0</v>
      </c>
      <c r="T2259" s="219">
        <f>S2259*H2259</f>
        <v>0</v>
      </c>
      <c r="AR2259" s="25" t="s">
        <v>502</v>
      </c>
      <c r="AT2259" s="25" t="s">
        <v>498</v>
      </c>
      <c r="AU2259" s="25" t="s">
        <v>82</v>
      </c>
      <c r="AY2259" s="25" t="s">
        <v>492</v>
      </c>
      <c r="BE2259" s="220">
        <f>IF(N2259="základní",J2259,0)</f>
        <v>0</v>
      </c>
      <c r="BF2259" s="220">
        <f>IF(N2259="snížená",J2259,0)</f>
        <v>0</v>
      </c>
      <c r="BG2259" s="220">
        <f>IF(N2259="zákl. přenesená",J2259,0)</f>
        <v>0</v>
      </c>
      <c r="BH2259" s="220">
        <f>IF(N2259="sníž. přenesená",J2259,0)</f>
        <v>0</v>
      </c>
      <c r="BI2259" s="220">
        <f>IF(N2259="nulová",J2259,0)</f>
        <v>0</v>
      </c>
      <c r="BJ2259" s="25" t="s">
        <v>80</v>
      </c>
      <c r="BK2259" s="220">
        <f>ROUND(I2259*H2259,2)</f>
        <v>0</v>
      </c>
      <c r="BL2259" s="25" t="s">
        <v>502</v>
      </c>
      <c r="BM2259" s="25" t="s">
        <v>10421</v>
      </c>
    </row>
    <row r="2260" spans="2:65" s="1" customFormat="1">
      <c r="B2260" s="42"/>
      <c r="C2260" s="64"/>
      <c r="D2260" s="221" t="s">
        <v>506</v>
      </c>
      <c r="E2260" s="64"/>
      <c r="F2260" s="222" t="s">
        <v>13842</v>
      </c>
      <c r="G2260" s="64"/>
      <c r="H2260" s="64"/>
      <c r="I2260" s="177"/>
      <c r="J2260" s="64"/>
      <c r="K2260" s="64"/>
      <c r="L2260" s="62"/>
      <c r="M2260" s="223"/>
      <c r="N2260" s="43"/>
      <c r="O2260" s="43"/>
      <c r="P2260" s="43"/>
      <c r="Q2260" s="43"/>
      <c r="R2260" s="43"/>
      <c r="S2260" s="43"/>
      <c r="T2260" s="79"/>
      <c r="AT2260" s="25" t="s">
        <v>506</v>
      </c>
      <c r="AU2260" s="25" t="s">
        <v>82</v>
      </c>
    </row>
    <row r="2261" spans="2:65" s="1" customFormat="1" ht="60">
      <c r="B2261" s="42"/>
      <c r="C2261" s="64"/>
      <c r="D2261" s="227" t="s">
        <v>2254</v>
      </c>
      <c r="E2261" s="64"/>
      <c r="F2261" s="273" t="s">
        <v>13843</v>
      </c>
      <c r="G2261" s="64"/>
      <c r="H2261" s="64"/>
      <c r="I2261" s="177"/>
      <c r="J2261" s="64"/>
      <c r="K2261" s="64"/>
      <c r="L2261" s="62"/>
      <c r="M2261" s="223"/>
      <c r="N2261" s="43"/>
      <c r="O2261" s="43"/>
      <c r="P2261" s="43"/>
      <c r="Q2261" s="43"/>
      <c r="R2261" s="43"/>
      <c r="S2261" s="43"/>
      <c r="T2261" s="79"/>
      <c r="AT2261" s="25" t="s">
        <v>2254</v>
      </c>
      <c r="AU2261" s="25" t="s">
        <v>82</v>
      </c>
    </row>
    <row r="2262" spans="2:65" s="1" customFormat="1" ht="16.5" customHeight="1">
      <c r="B2262" s="42"/>
      <c r="C2262" s="209" t="s">
        <v>5199</v>
      </c>
      <c r="D2262" s="209" t="s">
        <v>498</v>
      </c>
      <c r="E2262" s="210" t="s">
        <v>13621</v>
      </c>
      <c r="F2262" s="211" t="s">
        <v>13622</v>
      </c>
      <c r="G2262" s="212" t="s">
        <v>2537</v>
      </c>
      <c r="H2262" s="213">
        <v>1</v>
      </c>
      <c r="I2262" s="214"/>
      <c r="J2262" s="215">
        <f>ROUND(I2262*H2262,2)</f>
        <v>0</v>
      </c>
      <c r="K2262" s="211" t="s">
        <v>23</v>
      </c>
      <c r="L2262" s="62"/>
      <c r="M2262" s="216" t="s">
        <v>23</v>
      </c>
      <c r="N2262" s="217" t="s">
        <v>44</v>
      </c>
      <c r="O2262" s="43"/>
      <c r="P2262" s="218">
        <f>O2262*H2262</f>
        <v>0</v>
      </c>
      <c r="Q2262" s="218">
        <v>0</v>
      </c>
      <c r="R2262" s="218">
        <f>Q2262*H2262</f>
        <v>0</v>
      </c>
      <c r="S2262" s="218">
        <v>0</v>
      </c>
      <c r="T2262" s="219">
        <f>S2262*H2262</f>
        <v>0</v>
      </c>
      <c r="AR2262" s="25" t="s">
        <v>502</v>
      </c>
      <c r="AT2262" s="25" t="s">
        <v>498</v>
      </c>
      <c r="AU2262" s="25" t="s">
        <v>82</v>
      </c>
      <c r="AY2262" s="25" t="s">
        <v>492</v>
      </c>
      <c r="BE2262" s="220">
        <f>IF(N2262="základní",J2262,0)</f>
        <v>0</v>
      </c>
      <c r="BF2262" s="220">
        <f>IF(N2262="snížená",J2262,0)</f>
        <v>0</v>
      </c>
      <c r="BG2262" s="220">
        <f>IF(N2262="zákl. přenesená",J2262,0)</f>
        <v>0</v>
      </c>
      <c r="BH2262" s="220">
        <f>IF(N2262="sníž. přenesená",J2262,0)</f>
        <v>0</v>
      </c>
      <c r="BI2262" s="220">
        <f>IF(N2262="nulová",J2262,0)</f>
        <v>0</v>
      </c>
      <c r="BJ2262" s="25" t="s">
        <v>80</v>
      </c>
      <c r="BK2262" s="220">
        <f>ROUND(I2262*H2262,2)</f>
        <v>0</v>
      </c>
      <c r="BL2262" s="25" t="s">
        <v>502</v>
      </c>
      <c r="BM2262" s="25" t="s">
        <v>10423</v>
      </c>
    </row>
    <row r="2263" spans="2:65" s="1" customFormat="1">
      <c r="B2263" s="42"/>
      <c r="C2263" s="64"/>
      <c r="D2263" s="221" t="s">
        <v>506</v>
      </c>
      <c r="E2263" s="64"/>
      <c r="F2263" s="222" t="s">
        <v>13622</v>
      </c>
      <c r="G2263" s="64"/>
      <c r="H2263" s="64"/>
      <c r="I2263" s="177"/>
      <c r="J2263" s="64"/>
      <c r="K2263" s="64"/>
      <c r="L2263" s="62"/>
      <c r="M2263" s="223"/>
      <c r="N2263" s="43"/>
      <c r="O2263" s="43"/>
      <c r="P2263" s="43"/>
      <c r="Q2263" s="43"/>
      <c r="R2263" s="43"/>
      <c r="S2263" s="43"/>
      <c r="T2263" s="79"/>
      <c r="AT2263" s="25" t="s">
        <v>506</v>
      </c>
      <c r="AU2263" s="25" t="s">
        <v>82</v>
      </c>
    </row>
    <row r="2264" spans="2:65" s="1" customFormat="1" ht="24">
      <c r="B2264" s="42"/>
      <c r="C2264" s="64"/>
      <c r="D2264" s="227" t="s">
        <v>2254</v>
      </c>
      <c r="E2264" s="64"/>
      <c r="F2264" s="273" t="s">
        <v>13623</v>
      </c>
      <c r="G2264" s="64"/>
      <c r="H2264" s="64"/>
      <c r="I2264" s="177"/>
      <c r="J2264" s="64"/>
      <c r="K2264" s="64"/>
      <c r="L2264" s="62"/>
      <c r="M2264" s="223"/>
      <c r="N2264" s="43"/>
      <c r="O2264" s="43"/>
      <c r="P2264" s="43"/>
      <c r="Q2264" s="43"/>
      <c r="R2264" s="43"/>
      <c r="S2264" s="43"/>
      <c r="T2264" s="79"/>
      <c r="AT2264" s="25" t="s">
        <v>2254</v>
      </c>
      <c r="AU2264" s="25" t="s">
        <v>82</v>
      </c>
    </row>
    <row r="2265" spans="2:65" s="1" customFormat="1" ht="16.5" customHeight="1">
      <c r="B2265" s="42"/>
      <c r="C2265" s="209" t="s">
        <v>5204</v>
      </c>
      <c r="D2265" s="209" t="s">
        <v>498</v>
      </c>
      <c r="E2265" s="210" t="s">
        <v>13683</v>
      </c>
      <c r="F2265" s="211" t="s">
        <v>13684</v>
      </c>
      <c r="G2265" s="212" t="s">
        <v>2537</v>
      </c>
      <c r="H2265" s="213">
        <v>1</v>
      </c>
      <c r="I2265" s="214"/>
      <c r="J2265" s="215">
        <f>ROUND(I2265*H2265,2)</f>
        <v>0</v>
      </c>
      <c r="K2265" s="211" t="s">
        <v>23</v>
      </c>
      <c r="L2265" s="62"/>
      <c r="M2265" s="216" t="s">
        <v>23</v>
      </c>
      <c r="N2265" s="217" t="s">
        <v>44</v>
      </c>
      <c r="O2265" s="43"/>
      <c r="P2265" s="218">
        <f>O2265*H2265</f>
        <v>0</v>
      </c>
      <c r="Q2265" s="218">
        <v>0</v>
      </c>
      <c r="R2265" s="218">
        <f>Q2265*H2265</f>
        <v>0</v>
      </c>
      <c r="S2265" s="218">
        <v>0</v>
      </c>
      <c r="T2265" s="219">
        <f>S2265*H2265</f>
        <v>0</v>
      </c>
      <c r="AR2265" s="25" t="s">
        <v>502</v>
      </c>
      <c r="AT2265" s="25" t="s">
        <v>498</v>
      </c>
      <c r="AU2265" s="25" t="s">
        <v>82</v>
      </c>
      <c r="AY2265" s="25" t="s">
        <v>492</v>
      </c>
      <c r="BE2265" s="220">
        <f>IF(N2265="základní",J2265,0)</f>
        <v>0</v>
      </c>
      <c r="BF2265" s="220">
        <f>IF(N2265="snížená",J2265,0)</f>
        <v>0</v>
      </c>
      <c r="BG2265" s="220">
        <f>IF(N2265="zákl. přenesená",J2265,0)</f>
        <v>0</v>
      </c>
      <c r="BH2265" s="220">
        <f>IF(N2265="sníž. přenesená",J2265,0)</f>
        <v>0</v>
      </c>
      <c r="BI2265" s="220">
        <f>IF(N2265="nulová",J2265,0)</f>
        <v>0</v>
      </c>
      <c r="BJ2265" s="25" t="s">
        <v>80</v>
      </c>
      <c r="BK2265" s="220">
        <f>ROUND(I2265*H2265,2)</f>
        <v>0</v>
      </c>
      <c r="BL2265" s="25" t="s">
        <v>502</v>
      </c>
      <c r="BM2265" s="25" t="s">
        <v>10424</v>
      </c>
    </row>
    <row r="2266" spans="2:65" s="1" customFormat="1">
      <c r="B2266" s="42"/>
      <c r="C2266" s="64"/>
      <c r="D2266" s="221" t="s">
        <v>506</v>
      </c>
      <c r="E2266" s="64"/>
      <c r="F2266" s="222" t="s">
        <v>13684</v>
      </c>
      <c r="G2266" s="64"/>
      <c r="H2266" s="64"/>
      <c r="I2266" s="177"/>
      <c r="J2266" s="64"/>
      <c r="K2266" s="64"/>
      <c r="L2266" s="62"/>
      <c r="M2266" s="223"/>
      <c r="N2266" s="43"/>
      <c r="O2266" s="43"/>
      <c r="P2266" s="43"/>
      <c r="Q2266" s="43"/>
      <c r="R2266" s="43"/>
      <c r="S2266" s="43"/>
      <c r="T2266" s="79"/>
      <c r="AT2266" s="25" t="s">
        <v>506</v>
      </c>
      <c r="AU2266" s="25" t="s">
        <v>82</v>
      </c>
    </row>
    <row r="2267" spans="2:65" s="1" customFormat="1" ht="36">
      <c r="B2267" s="42"/>
      <c r="C2267" s="64"/>
      <c r="D2267" s="227" t="s">
        <v>2254</v>
      </c>
      <c r="E2267" s="64"/>
      <c r="F2267" s="273" t="s">
        <v>13685</v>
      </c>
      <c r="G2267" s="64"/>
      <c r="H2267" s="64"/>
      <c r="I2267" s="177"/>
      <c r="J2267" s="64"/>
      <c r="K2267" s="64"/>
      <c r="L2267" s="62"/>
      <c r="M2267" s="223"/>
      <c r="N2267" s="43"/>
      <c r="O2267" s="43"/>
      <c r="P2267" s="43"/>
      <c r="Q2267" s="43"/>
      <c r="R2267" s="43"/>
      <c r="S2267" s="43"/>
      <c r="T2267" s="79"/>
      <c r="AT2267" s="25" t="s">
        <v>2254</v>
      </c>
      <c r="AU2267" s="25" t="s">
        <v>82</v>
      </c>
    </row>
    <row r="2268" spans="2:65" s="1" customFormat="1" ht="16.5" customHeight="1">
      <c r="B2268" s="42"/>
      <c r="C2268" s="209" t="s">
        <v>5208</v>
      </c>
      <c r="D2268" s="209" t="s">
        <v>498</v>
      </c>
      <c r="E2268" s="210" t="s">
        <v>13627</v>
      </c>
      <c r="F2268" s="211" t="s">
        <v>13628</v>
      </c>
      <c r="G2268" s="212" t="s">
        <v>2537</v>
      </c>
      <c r="H2268" s="213">
        <v>1</v>
      </c>
      <c r="I2268" s="214"/>
      <c r="J2268" s="215">
        <f>ROUND(I2268*H2268,2)</f>
        <v>0</v>
      </c>
      <c r="K2268" s="211" t="s">
        <v>23</v>
      </c>
      <c r="L2268" s="62"/>
      <c r="M2268" s="216" t="s">
        <v>23</v>
      </c>
      <c r="N2268" s="217" t="s">
        <v>44</v>
      </c>
      <c r="O2268" s="43"/>
      <c r="P2268" s="218">
        <f>O2268*H2268</f>
        <v>0</v>
      </c>
      <c r="Q2268" s="218">
        <v>0</v>
      </c>
      <c r="R2268" s="218">
        <f>Q2268*H2268</f>
        <v>0</v>
      </c>
      <c r="S2268" s="218">
        <v>0</v>
      </c>
      <c r="T2268" s="219">
        <f>S2268*H2268</f>
        <v>0</v>
      </c>
      <c r="AR2268" s="25" t="s">
        <v>502</v>
      </c>
      <c r="AT2268" s="25" t="s">
        <v>498</v>
      </c>
      <c r="AU2268" s="25" t="s">
        <v>82</v>
      </c>
      <c r="AY2268" s="25" t="s">
        <v>492</v>
      </c>
      <c r="BE2268" s="220">
        <f>IF(N2268="základní",J2268,0)</f>
        <v>0</v>
      </c>
      <c r="BF2268" s="220">
        <f>IF(N2268="snížená",J2268,0)</f>
        <v>0</v>
      </c>
      <c r="BG2268" s="220">
        <f>IF(N2268="zákl. přenesená",J2268,0)</f>
        <v>0</v>
      </c>
      <c r="BH2268" s="220">
        <f>IF(N2268="sníž. přenesená",J2268,0)</f>
        <v>0</v>
      </c>
      <c r="BI2268" s="220">
        <f>IF(N2268="nulová",J2268,0)</f>
        <v>0</v>
      </c>
      <c r="BJ2268" s="25" t="s">
        <v>80</v>
      </c>
      <c r="BK2268" s="220">
        <f>ROUND(I2268*H2268,2)</f>
        <v>0</v>
      </c>
      <c r="BL2268" s="25" t="s">
        <v>502</v>
      </c>
      <c r="BM2268" s="25" t="s">
        <v>10427</v>
      </c>
    </row>
    <row r="2269" spans="2:65" s="1" customFormat="1">
      <c r="B2269" s="42"/>
      <c r="C2269" s="64"/>
      <c r="D2269" s="221" t="s">
        <v>506</v>
      </c>
      <c r="E2269" s="64"/>
      <c r="F2269" s="222" t="s">
        <v>13628</v>
      </c>
      <c r="G2269" s="64"/>
      <c r="H2269" s="64"/>
      <c r="I2269" s="177"/>
      <c r="J2269" s="64"/>
      <c r="K2269" s="64"/>
      <c r="L2269" s="62"/>
      <c r="M2269" s="223"/>
      <c r="N2269" s="43"/>
      <c r="O2269" s="43"/>
      <c r="P2269" s="43"/>
      <c r="Q2269" s="43"/>
      <c r="R2269" s="43"/>
      <c r="S2269" s="43"/>
      <c r="T2269" s="79"/>
      <c r="AT2269" s="25" t="s">
        <v>506</v>
      </c>
      <c r="AU2269" s="25" t="s">
        <v>82</v>
      </c>
    </row>
    <row r="2270" spans="2:65" s="1" customFormat="1" ht="60">
      <c r="B2270" s="42"/>
      <c r="C2270" s="64"/>
      <c r="D2270" s="227" t="s">
        <v>2254</v>
      </c>
      <c r="E2270" s="64"/>
      <c r="F2270" s="273" t="s">
        <v>13629</v>
      </c>
      <c r="G2270" s="64"/>
      <c r="H2270" s="64"/>
      <c r="I2270" s="177"/>
      <c r="J2270" s="64"/>
      <c r="K2270" s="64"/>
      <c r="L2270" s="62"/>
      <c r="M2270" s="223"/>
      <c r="N2270" s="43"/>
      <c r="O2270" s="43"/>
      <c r="P2270" s="43"/>
      <c r="Q2270" s="43"/>
      <c r="R2270" s="43"/>
      <c r="S2270" s="43"/>
      <c r="T2270" s="79"/>
      <c r="AT2270" s="25" t="s">
        <v>2254</v>
      </c>
      <c r="AU2270" s="25" t="s">
        <v>82</v>
      </c>
    </row>
    <row r="2271" spans="2:65" s="1" customFormat="1" ht="16.5" customHeight="1">
      <c r="B2271" s="42"/>
      <c r="C2271" s="209" t="s">
        <v>5212</v>
      </c>
      <c r="D2271" s="209" t="s">
        <v>498</v>
      </c>
      <c r="E2271" s="210" t="s">
        <v>13630</v>
      </c>
      <c r="F2271" s="211" t="s">
        <v>13631</v>
      </c>
      <c r="G2271" s="212" t="s">
        <v>13632</v>
      </c>
      <c r="H2271" s="213">
        <v>1</v>
      </c>
      <c r="I2271" s="214"/>
      <c r="J2271" s="215">
        <f>ROUND(I2271*H2271,2)</f>
        <v>0</v>
      </c>
      <c r="K2271" s="211" t="s">
        <v>23</v>
      </c>
      <c r="L2271" s="62"/>
      <c r="M2271" s="216" t="s">
        <v>23</v>
      </c>
      <c r="N2271" s="217" t="s">
        <v>44</v>
      </c>
      <c r="O2271" s="43"/>
      <c r="P2271" s="218">
        <f>O2271*H2271</f>
        <v>0</v>
      </c>
      <c r="Q2271" s="218">
        <v>0</v>
      </c>
      <c r="R2271" s="218">
        <f>Q2271*H2271</f>
        <v>0</v>
      </c>
      <c r="S2271" s="218">
        <v>0</v>
      </c>
      <c r="T2271" s="219">
        <f>S2271*H2271</f>
        <v>0</v>
      </c>
      <c r="AR2271" s="25" t="s">
        <v>502</v>
      </c>
      <c r="AT2271" s="25" t="s">
        <v>498</v>
      </c>
      <c r="AU2271" s="25" t="s">
        <v>82</v>
      </c>
      <c r="AY2271" s="25" t="s">
        <v>492</v>
      </c>
      <c r="BE2271" s="220">
        <f>IF(N2271="základní",J2271,0)</f>
        <v>0</v>
      </c>
      <c r="BF2271" s="220">
        <f>IF(N2271="snížená",J2271,0)</f>
        <v>0</v>
      </c>
      <c r="BG2271" s="220">
        <f>IF(N2271="zákl. přenesená",J2271,0)</f>
        <v>0</v>
      </c>
      <c r="BH2271" s="220">
        <f>IF(N2271="sníž. přenesená",J2271,0)</f>
        <v>0</v>
      </c>
      <c r="BI2271" s="220">
        <f>IF(N2271="nulová",J2271,0)</f>
        <v>0</v>
      </c>
      <c r="BJ2271" s="25" t="s">
        <v>80</v>
      </c>
      <c r="BK2271" s="220">
        <f>ROUND(I2271*H2271,2)</f>
        <v>0</v>
      </c>
      <c r="BL2271" s="25" t="s">
        <v>502</v>
      </c>
      <c r="BM2271" s="25" t="s">
        <v>10431</v>
      </c>
    </row>
    <row r="2272" spans="2:65" s="1" customFormat="1">
      <c r="B2272" s="42"/>
      <c r="C2272" s="64"/>
      <c r="D2272" s="221" t="s">
        <v>506</v>
      </c>
      <c r="E2272" s="64"/>
      <c r="F2272" s="222" t="s">
        <v>13631</v>
      </c>
      <c r="G2272" s="64"/>
      <c r="H2272" s="64"/>
      <c r="I2272" s="177"/>
      <c r="J2272" s="64"/>
      <c r="K2272" s="64"/>
      <c r="L2272" s="62"/>
      <c r="M2272" s="223"/>
      <c r="N2272" s="43"/>
      <c r="O2272" s="43"/>
      <c r="P2272" s="43"/>
      <c r="Q2272" s="43"/>
      <c r="R2272" s="43"/>
      <c r="S2272" s="43"/>
      <c r="T2272" s="79"/>
      <c r="AT2272" s="25" t="s">
        <v>506</v>
      </c>
      <c r="AU2272" s="25" t="s">
        <v>82</v>
      </c>
    </row>
    <row r="2273" spans="2:65" s="1" customFormat="1" ht="36">
      <c r="B2273" s="42"/>
      <c r="C2273" s="64"/>
      <c r="D2273" s="227" t="s">
        <v>2254</v>
      </c>
      <c r="E2273" s="64"/>
      <c r="F2273" s="273" t="s">
        <v>13633</v>
      </c>
      <c r="G2273" s="64"/>
      <c r="H2273" s="64"/>
      <c r="I2273" s="177"/>
      <c r="J2273" s="64"/>
      <c r="K2273" s="64"/>
      <c r="L2273" s="62"/>
      <c r="M2273" s="223"/>
      <c r="N2273" s="43"/>
      <c r="O2273" s="43"/>
      <c r="P2273" s="43"/>
      <c r="Q2273" s="43"/>
      <c r="R2273" s="43"/>
      <c r="S2273" s="43"/>
      <c r="T2273" s="79"/>
      <c r="AT2273" s="25" t="s">
        <v>2254</v>
      </c>
      <c r="AU2273" s="25" t="s">
        <v>82</v>
      </c>
    </row>
    <row r="2274" spans="2:65" s="1" customFormat="1" ht="16.5" customHeight="1">
      <c r="B2274" s="42"/>
      <c r="C2274" s="209" t="s">
        <v>5216</v>
      </c>
      <c r="D2274" s="209" t="s">
        <v>498</v>
      </c>
      <c r="E2274" s="210" t="s">
        <v>13732</v>
      </c>
      <c r="F2274" s="211" t="s">
        <v>13733</v>
      </c>
      <c r="G2274" s="212" t="s">
        <v>2537</v>
      </c>
      <c r="H2274" s="213">
        <v>1</v>
      </c>
      <c r="I2274" s="214"/>
      <c r="J2274" s="215">
        <f>ROUND(I2274*H2274,2)</f>
        <v>0</v>
      </c>
      <c r="K2274" s="211" t="s">
        <v>23</v>
      </c>
      <c r="L2274" s="62"/>
      <c r="M2274" s="216" t="s">
        <v>23</v>
      </c>
      <c r="N2274" s="217" t="s">
        <v>44</v>
      </c>
      <c r="O2274" s="43"/>
      <c r="P2274" s="218">
        <f>O2274*H2274</f>
        <v>0</v>
      </c>
      <c r="Q2274" s="218">
        <v>0</v>
      </c>
      <c r="R2274" s="218">
        <f>Q2274*H2274</f>
        <v>0</v>
      </c>
      <c r="S2274" s="218">
        <v>0</v>
      </c>
      <c r="T2274" s="219">
        <f>S2274*H2274</f>
        <v>0</v>
      </c>
      <c r="AR2274" s="25" t="s">
        <v>502</v>
      </c>
      <c r="AT2274" s="25" t="s">
        <v>498</v>
      </c>
      <c r="AU2274" s="25" t="s">
        <v>82</v>
      </c>
      <c r="AY2274" s="25" t="s">
        <v>492</v>
      </c>
      <c r="BE2274" s="220">
        <f>IF(N2274="základní",J2274,0)</f>
        <v>0</v>
      </c>
      <c r="BF2274" s="220">
        <f>IF(N2274="snížená",J2274,0)</f>
        <v>0</v>
      </c>
      <c r="BG2274" s="220">
        <f>IF(N2274="zákl. přenesená",J2274,0)</f>
        <v>0</v>
      </c>
      <c r="BH2274" s="220">
        <f>IF(N2274="sníž. přenesená",J2274,0)</f>
        <v>0</v>
      </c>
      <c r="BI2274" s="220">
        <f>IF(N2274="nulová",J2274,0)</f>
        <v>0</v>
      </c>
      <c r="BJ2274" s="25" t="s">
        <v>80</v>
      </c>
      <c r="BK2274" s="220">
        <f>ROUND(I2274*H2274,2)</f>
        <v>0</v>
      </c>
      <c r="BL2274" s="25" t="s">
        <v>502</v>
      </c>
      <c r="BM2274" s="25" t="s">
        <v>10435</v>
      </c>
    </row>
    <row r="2275" spans="2:65" s="1" customFormat="1">
      <c r="B2275" s="42"/>
      <c r="C2275" s="64"/>
      <c r="D2275" s="221" t="s">
        <v>506</v>
      </c>
      <c r="E2275" s="64"/>
      <c r="F2275" s="222" t="s">
        <v>13733</v>
      </c>
      <c r="G2275" s="64"/>
      <c r="H2275" s="64"/>
      <c r="I2275" s="177"/>
      <c r="J2275" s="64"/>
      <c r="K2275" s="64"/>
      <c r="L2275" s="62"/>
      <c r="M2275" s="223"/>
      <c r="N2275" s="43"/>
      <c r="O2275" s="43"/>
      <c r="P2275" s="43"/>
      <c r="Q2275" s="43"/>
      <c r="R2275" s="43"/>
      <c r="S2275" s="43"/>
      <c r="T2275" s="79"/>
      <c r="AT2275" s="25" t="s">
        <v>506</v>
      </c>
      <c r="AU2275" s="25" t="s">
        <v>82</v>
      </c>
    </row>
    <row r="2276" spans="2:65" s="1" customFormat="1" ht="36">
      <c r="B2276" s="42"/>
      <c r="C2276" s="64"/>
      <c r="D2276" s="227" t="s">
        <v>2254</v>
      </c>
      <c r="E2276" s="64"/>
      <c r="F2276" s="273" t="s">
        <v>13734</v>
      </c>
      <c r="G2276" s="64"/>
      <c r="H2276" s="64"/>
      <c r="I2276" s="177"/>
      <c r="J2276" s="64"/>
      <c r="K2276" s="64"/>
      <c r="L2276" s="62"/>
      <c r="M2276" s="223"/>
      <c r="N2276" s="43"/>
      <c r="O2276" s="43"/>
      <c r="P2276" s="43"/>
      <c r="Q2276" s="43"/>
      <c r="R2276" s="43"/>
      <c r="S2276" s="43"/>
      <c r="T2276" s="79"/>
      <c r="AT2276" s="25" t="s">
        <v>2254</v>
      </c>
      <c r="AU2276" s="25" t="s">
        <v>82</v>
      </c>
    </row>
    <row r="2277" spans="2:65" s="1" customFormat="1" ht="16.5" customHeight="1">
      <c r="B2277" s="42"/>
      <c r="C2277" s="209" t="s">
        <v>5220</v>
      </c>
      <c r="D2277" s="209" t="s">
        <v>498</v>
      </c>
      <c r="E2277" s="210" t="s">
        <v>13634</v>
      </c>
      <c r="F2277" s="211" t="s">
        <v>13635</v>
      </c>
      <c r="G2277" s="212" t="s">
        <v>2537</v>
      </c>
      <c r="H2277" s="213">
        <v>1</v>
      </c>
      <c r="I2277" s="214"/>
      <c r="J2277" s="215">
        <f>ROUND(I2277*H2277,2)</f>
        <v>0</v>
      </c>
      <c r="K2277" s="211" t="s">
        <v>23</v>
      </c>
      <c r="L2277" s="62"/>
      <c r="M2277" s="216" t="s">
        <v>23</v>
      </c>
      <c r="N2277" s="217" t="s">
        <v>44</v>
      </c>
      <c r="O2277" s="43"/>
      <c r="P2277" s="218">
        <f>O2277*H2277</f>
        <v>0</v>
      </c>
      <c r="Q2277" s="218">
        <v>0</v>
      </c>
      <c r="R2277" s="218">
        <f>Q2277*H2277</f>
        <v>0</v>
      </c>
      <c r="S2277" s="218">
        <v>0</v>
      </c>
      <c r="T2277" s="219">
        <f>S2277*H2277</f>
        <v>0</v>
      </c>
      <c r="AR2277" s="25" t="s">
        <v>502</v>
      </c>
      <c r="AT2277" s="25" t="s">
        <v>498</v>
      </c>
      <c r="AU2277" s="25" t="s">
        <v>82</v>
      </c>
      <c r="AY2277" s="25" t="s">
        <v>492</v>
      </c>
      <c r="BE2277" s="220">
        <f>IF(N2277="základní",J2277,0)</f>
        <v>0</v>
      </c>
      <c r="BF2277" s="220">
        <f>IF(N2277="snížená",J2277,0)</f>
        <v>0</v>
      </c>
      <c r="BG2277" s="220">
        <f>IF(N2277="zákl. přenesená",J2277,0)</f>
        <v>0</v>
      </c>
      <c r="BH2277" s="220">
        <f>IF(N2277="sníž. přenesená",J2277,0)</f>
        <v>0</v>
      </c>
      <c r="BI2277" s="220">
        <f>IF(N2277="nulová",J2277,0)</f>
        <v>0</v>
      </c>
      <c r="BJ2277" s="25" t="s">
        <v>80</v>
      </c>
      <c r="BK2277" s="220">
        <f>ROUND(I2277*H2277,2)</f>
        <v>0</v>
      </c>
      <c r="BL2277" s="25" t="s">
        <v>502</v>
      </c>
      <c r="BM2277" s="25" t="s">
        <v>10437</v>
      </c>
    </row>
    <row r="2278" spans="2:65" s="1" customFormat="1">
      <c r="B2278" s="42"/>
      <c r="C2278" s="64"/>
      <c r="D2278" s="221" t="s">
        <v>506</v>
      </c>
      <c r="E2278" s="64"/>
      <c r="F2278" s="222" t="s">
        <v>13635</v>
      </c>
      <c r="G2278" s="64"/>
      <c r="H2278" s="64"/>
      <c r="I2278" s="177"/>
      <c r="J2278" s="64"/>
      <c r="K2278" s="64"/>
      <c r="L2278" s="62"/>
      <c r="M2278" s="223"/>
      <c r="N2278" s="43"/>
      <c r="O2278" s="43"/>
      <c r="P2278" s="43"/>
      <c r="Q2278" s="43"/>
      <c r="R2278" s="43"/>
      <c r="S2278" s="43"/>
      <c r="T2278" s="79"/>
      <c r="AT2278" s="25" t="s">
        <v>506</v>
      </c>
      <c r="AU2278" s="25" t="s">
        <v>82</v>
      </c>
    </row>
    <row r="2279" spans="2:65" s="1" customFormat="1" ht="60">
      <c r="B2279" s="42"/>
      <c r="C2279" s="64"/>
      <c r="D2279" s="227" t="s">
        <v>2254</v>
      </c>
      <c r="E2279" s="64"/>
      <c r="F2279" s="273" t="s">
        <v>13636</v>
      </c>
      <c r="G2279" s="64"/>
      <c r="H2279" s="64"/>
      <c r="I2279" s="177"/>
      <c r="J2279" s="64"/>
      <c r="K2279" s="64"/>
      <c r="L2279" s="62"/>
      <c r="M2279" s="223"/>
      <c r="N2279" s="43"/>
      <c r="O2279" s="43"/>
      <c r="P2279" s="43"/>
      <c r="Q2279" s="43"/>
      <c r="R2279" s="43"/>
      <c r="S2279" s="43"/>
      <c r="T2279" s="79"/>
      <c r="AT2279" s="25" t="s">
        <v>2254</v>
      </c>
      <c r="AU2279" s="25" t="s">
        <v>82</v>
      </c>
    </row>
    <row r="2280" spans="2:65" s="1" customFormat="1" ht="16.5" customHeight="1">
      <c r="B2280" s="42"/>
      <c r="C2280" s="209" t="s">
        <v>5224</v>
      </c>
      <c r="D2280" s="209" t="s">
        <v>498</v>
      </c>
      <c r="E2280" s="210" t="s">
        <v>13637</v>
      </c>
      <c r="F2280" s="211" t="s">
        <v>13638</v>
      </c>
      <c r="G2280" s="212" t="s">
        <v>2537</v>
      </c>
      <c r="H2280" s="213">
        <v>2</v>
      </c>
      <c r="I2280" s="214"/>
      <c r="J2280" s="215">
        <f>ROUND(I2280*H2280,2)</f>
        <v>0</v>
      </c>
      <c r="K2280" s="211" t="s">
        <v>23</v>
      </c>
      <c r="L2280" s="62"/>
      <c r="M2280" s="216" t="s">
        <v>23</v>
      </c>
      <c r="N2280" s="217" t="s">
        <v>44</v>
      </c>
      <c r="O2280" s="43"/>
      <c r="P2280" s="218">
        <f>O2280*H2280</f>
        <v>0</v>
      </c>
      <c r="Q2280" s="218">
        <v>0</v>
      </c>
      <c r="R2280" s="218">
        <f>Q2280*H2280</f>
        <v>0</v>
      </c>
      <c r="S2280" s="218">
        <v>0</v>
      </c>
      <c r="T2280" s="219">
        <f>S2280*H2280</f>
        <v>0</v>
      </c>
      <c r="AR2280" s="25" t="s">
        <v>502</v>
      </c>
      <c r="AT2280" s="25" t="s">
        <v>498</v>
      </c>
      <c r="AU2280" s="25" t="s">
        <v>82</v>
      </c>
      <c r="AY2280" s="25" t="s">
        <v>492</v>
      </c>
      <c r="BE2280" s="220">
        <f>IF(N2280="základní",J2280,0)</f>
        <v>0</v>
      </c>
      <c r="BF2280" s="220">
        <f>IF(N2280="snížená",J2280,0)</f>
        <v>0</v>
      </c>
      <c r="BG2280" s="220">
        <f>IF(N2280="zákl. přenesená",J2280,0)</f>
        <v>0</v>
      </c>
      <c r="BH2280" s="220">
        <f>IF(N2280="sníž. přenesená",J2280,0)</f>
        <v>0</v>
      </c>
      <c r="BI2280" s="220">
        <f>IF(N2280="nulová",J2280,0)</f>
        <v>0</v>
      </c>
      <c r="BJ2280" s="25" t="s">
        <v>80</v>
      </c>
      <c r="BK2280" s="220">
        <f>ROUND(I2280*H2280,2)</f>
        <v>0</v>
      </c>
      <c r="BL2280" s="25" t="s">
        <v>502</v>
      </c>
      <c r="BM2280" s="25" t="s">
        <v>10438</v>
      </c>
    </row>
    <row r="2281" spans="2:65" s="1" customFormat="1">
      <c r="B2281" s="42"/>
      <c r="C2281" s="64"/>
      <c r="D2281" s="221" t="s">
        <v>506</v>
      </c>
      <c r="E2281" s="64"/>
      <c r="F2281" s="222" t="s">
        <v>13638</v>
      </c>
      <c r="G2281" s="64"/>
      <c r="H2281" s="64"/>
      <c r="I2281" s="177"/>
      <c r="J2281" s="64"/>
      <c r="K2281" s="64"/>
      <c r="L2281" s="62"/>
      <c r="M2281" s="223"/>
      <c r="N2281" s="43"/>
      <c r="O2281" s="43"/>
      <c r="P2281" s="43"/>
      <c r="Q2281" s="43"/>
      <c r="R2281" s="43"/>
      <c r="S2281" s="43"/>
      <c r="T2281" s="79"/>
      <c r="AT2281" s="25" t="s">
        <v>506</v>
      </c>
      <c r="AU2281" s="25" t="s">
        <v>82</v>
      </c>
    </row>
    <row r="2282" spans="2:65" s="1" customFormat="1" ht="24">
      <c r="B2282" s="42"/>
      <c r="C2282" s="64"/>
      <c r="D2282" s="227" t="s">
        <v>2254</v>
      </c>
      <c r="E2282" s="64"/>
      <c r="F2282" s="273" t="s">
        <v>13639</v>
      </c>
      <c r="G2282" s="64"/>
      <c r="H2282" s="64"/>
      <c r="I2282" s="177"/>
      <c r="J2282" s="64"/>
      <c r="K2282" s="64"/>
      <c r="L2282" s="62"/>
      <c r="M2282" s="223"/>
      <c r="N2282" s="43"/>
      <c r="O2282" s="43"/>
      <c r="P2282" s="43"/>
      <c r="Q2282" s="43"/>
      <c r="R2282" s="43"/>
      <c r="S2282" s="43"/>
      <c r="T2282" s="79"/>
      <c r="AT2282" s="25" t="s">
        <v>2254</v>
      </c>
      <c r="AU2282" s="25" t="s">
        <v>82</v>
      </c>
    </row>
    <row r="2283" spans="2:65" s="1" customFormat="1" ht="16.5" customHeight="1">
      <c r="B2283" s="42"/>
      <c r="C2283" s="209" t="s">
        <v>5229</v>
      </c>
      <c r="D2283" s="209" t="s">
        <v>498</v>
      </c>
      <c r="E2283" s="210" t="s">
        <v>13640</v>
      </c>
      <c r="F2283" s="211" t="s">
        <v>13641</v>
      </c>
      <c r="G2283" s="212" t="s">
        <v>2537</v>
      </c>
      <c r="H2283" s="213">
        <v>3</v>
      </c>
      <c r="I2283" s="214"/>
      <c r="J2283" s="215">
        <f>ROUND(I2283*H2283,2)</f>
        <v>0</v>
      </c>
      <c r="K2283" s="211" t="s">
        <v>23</v>
      </c>
      <c r="L2283" s="62"/>
      <c r="M2283" s="216" t="s">
        <v>23</v>
      </c>
      <c r="N2283" s="217" t="s">
        <v>44</v>
      </c>
      <c r="O2283" s="43"/>
      <c r="P2283" s="218">
        <f>O2283*H2283</f>
        <v>0</v>
      </c>
      <c r="Q2283" s="218">
        <v>0</v>
      </c>
      <c r="R2283" s="218">
        <f>Q2283*H2283</f>
        <v>0</v>
      </c>
      <c r="S2283" s="218">
        <v>0</v>
      </c>
      <c r="T2283" s="219">
        <f>S2283*H2283</f>
        <v>0</v>
      </c>
      <c r="AR2283" s="25" t="s">
        <v>502</v>
      </c>
      <c r="AT2283" s="25" t="s">
        <v>498</v>
      </c>
      <c r="AU2283" s="25" t="s">
        <v>82</v>
      </c>
      <c r="AY2283" s="25" t="s">
        <v>492</v>
      </c>
      <c r="BE2283" s="220">
        <f>IF(N2283="základní",J2283,0)</f>
        <v>0</v>
      </c>
      <c r="BF2283" s="220">
        <f>IF(N2283="snížená",J2283,0)</f>
        <v>0</v>
      </c>
      <c r="BG2283" s="220">
        <f>IF(N2283="zákl. přenesená",J2283,0)</f>
        <v>0</v>
      </c>
      <c r="BH2283" s="220">
        <f>IF(N2283="sníž. přenesená",J2283,0)</f>
        <v>0</v>
      </c>
      <c r="BI2283" s="220">
        <f>IF(N2283="nulová",J2283,0)</f>
        <v>0</v>
      </c>
      <c r="BJ2283" s="25" t="s">
        <v>80</v>
      </c>
      <c r="BK2283" s="220">
        <f>ROUND(I2283*H2283,2)</f>
        <v>0</v>
      </c>
      <c r="BL2283" s="25" t="s">
        <v>502</v>
      </c>
      <c r="BM2283" s="25" t="s">
        <v>10443</v>
      </c>
    </row>
    <row r="2284" spans="2:65" s="1" customFormat="1">
      <c r="B2284" s="42"/>
      <c r="C2284" s="64"/>
      <c r="D2284" s="221" t="s">
        <v>506</v>
      </c>
      <c r="E2284" s="64"/>
      <c r="F2284" s="222" t="s">
        <v>13641</v>
      </c>
      <c r="G2284" s="64"/>
      <c r="H2284" s="64"/>
      <c r="I2284" s="177"/>
      <c r="J2284" s="64"/>
      <c r="K2284" s="64"/>
      <c r="L2284" s="62"/>
      <c r="M2284" s="223"/>
      <c r="N2284" s="43"/>
      <c r="O2284" s="43"/>
      <c r="P2284" s="43"/>
      <c r="Q2284" s="43"/>
      <c r="R2284" s="43"/>
      <c r="S2284" s="43"/>
      <c r="T2284" s="79"/>
      <c r="AT2284" s="25" t="s">
        <v>506</v>
      </c>
      <c r="AU2284" s="25" t="s">
        <v>82</v>
      </c>
    </row>
    <row r="2285" spans="2:65" s="1" customFormat="1" ht="24">
      <c r="B2285" s="42"/>
      <c r="C2285" s="64"/>
      <c r="D2285" s="227" t="s">
        <v>2254</v>
      </c>
      <c r="E2285" s="64"/>
      <c r="F2285" s="273" t="s">
        <v>13639</v>
      </c>
      <c r="G2285" s="64"/>
      <c r="H2285" s="64"/>
      <c r="I2285" s="177"/>
      <c r="J2285" s="64"/>
      <c r="K2285" s="64"/>
      <c r="L2285" s="62"/>
      <c r="M2285" s="223"/>
      <c r="N2285" s="43"/>
      <c r="O2285" s="43"/>
      <c r="P2285" s="43"/>
      <c r="Q2285" s="43"/>
      <c r="R2285" s="43"/>
      <c r="S2285" s="43"/>
      <c r="T2285" s="79"/>
      <c r="AT2285" s="25" t="s">
        <v>2254</v>
      </c>
      <c r="AU2285" s="25" t="s">
        <v>82</v>
      </c>
    </row>
    <row r="2286" spans="2:65" s="1" customFormat="1" ht="16.5" customHeight="1">
      <c r="B2286" s="42"/>
      <c r="C2286" s="209" t="s">
        <v>5233</v>
      </c>
      <c r="D2286" s="209" t="s">
        <v>498</v>
      </c>
      <c r="E2286" s="210" t="s">
        <v>13642</v>
      </c>
      <c r="F2286" s="211" t="s">
        <v>13643</v>
      </c>
      <c r="G2286" s="212" t="s">
        <v>2537</v>
      </c>
      <c r="H2286" s="213">
        <v>1</v>
      </c>
      <c r="I2286" s="214"/>
      <c r="J2286" s="215">
        <f>ROUND(I2286*H2286,2)</f>
        <v>0</v>
      </c>
      <c r="K2286" s="211" t="s">
        <v>23</v>
      </c>
      <c r="L2286" s="62"/>
      <c r="M2286" s="216" t="s">
        <v>23</v>
      </c>
      <c r="N2286" s="217" t="s">
        <v>44</v>
      </c>
      <c r="O2286" s="43"/>
      <c r="P2286" s="218">
        <f>O2286*H2286</f>
        <v>0</v>
      </c>
      <c r="Q2286" s="218">
        <v>0</v>
      </c>
      <c r="R2286" s="218">
        <f>Q2286*H2286</f>
        <v>0</v>
      </c>
      <c r="S2286" s="218">
        <v>0</v>
      </c>
      <c r="T2286" s="219">
        <f>S2286*H2286</f>
        <v>0</v>
      </c>
      <c r="AR2286" s="25" t="s">
        <v>502</v>
      </c>
      <c r="AT2286" s="25" t="s">
        <v>498</v>
      </c>
      <c r="AU2286" s="25" t="s">
        <v>82</v>
      </c>
      <c r="AY2286" s="25" t="s">
        <v>492</v>
      </c>
      <c r="BE2286" s="220">
        <f>IF(N2286="základní",J2286,0)</f>
        <v>0</v>
      </c>
      <c r="BF2286" s="220">
        <f>IF(N2286="snížená",J2286,0)</f>
        <v>0</v>
      </c>
      <c r="BG2286" s="220">
        <f>IF(N2286="zákl. přenesená",J2286,0)</f>
        <v>0</v>
      </c>
      <c r="BH2286" s="220">
        <f>IF(N2286="sníž. přenesená",J2286,0)</f>
        <v>0</v>
      </c>
      <c r="BI2286" s="220">
        <f>IF(N2286="nulová",J2286,0)</f>
        <v>0</v>
      </c>
      <c r="BJ2286" s="25" t="s">
        <v>80</v>
      </c>
      <c r="BK2286" s="220">
        <f>ROUND(I2286*H2286,2)</f>
        <v>0</v>
      </c>
      <c r="BL2286" s="25" t="s">
        <v>502</v>
      </c>
      <c r="BM2286" s="25" t="s">
        <v>10447</v>
      </c>
    </row>
    <row r="2287" spans="2:65" s="1" customFormat="1">
      <c r="B2287" s="42"/>
      <c r="C2287" s="64"/>
      <c r="D2287" s="221" t="s">
        <v>506</v>
      </c>
      <c r="E2287" s="64"/>
      <c r="F2287" s="222" t="s">
        <v>13643</v>
      </c>
      <c r="G2287" s="64"/>
      <c r="H2287" s="64"/>
      <c r="I2287" s="177"/>
      <c r="J2287" s="64"/>
      <c r="K2287" s="64"/>
      <c r="L2287" s="62"/>
      <c r="M2287" s="223"/>
      <c r="N2287" s="43"/>
      <c r="O2287" s="43"/>
      <c r="P2287" s="43"/>
      <c r="Q2287" s="43"/>
      <c r="R2287" s="43"/>
      <c r="S2287" s="43"/>
      <c r="T2287" s="79"/>
      <c r="AT2287" s="25" t="s">
        <v>506</v>
      </c>
      <c r="AU2287" s="25" t="s">
        <v>82</v>
      </c>
    </row>
    <row r="2288" spans="2:65" s="1" customFormat="1" ht="24">
      <c r="B2288" s="42"/>
      <c r="C2288" s="64"/>
      <c r="D2288" s="227" t="s">
        <v>2254</v>
      </c>
      <c r="E2288" s="64"/>
      <c r="F2288" s="273" t="s">
        <v>13670</v>
      </c>
      <c r="G2288" s="64"/>
      <c r="H2288" s="64"/>
      <c r="I2288" s="177"/>
      <c r="J2288" s="64"/>
      <c r="K2288" s="64"/>
      <c r="L2288" s="62"/>
      <c r="M2288" s="223"/>
      <c r="N2288" s="43"/>
      <c r="O2288" s="43"/>
      <c r="P2288" s="43"/>
      <c r="Q2288" s="43"/>
      <c r="R2288" s="43"/>
      <c r="S2288" s="43"/>
      <c r="T2288" s="79"/>
      <c r="AT2288" s="25" t="s">
        <v>2254</v>
      </c>
      <c r="AU2288" s="25" t="s">
        <v>82</v>
      </c>
    </row>
    <row r="2289" spans="2:65" s="1" customFormat="1" ht="16.5" customHeight="1">
      <c r="B2289" s="42"/>
      <c r="C2289" s="209" t="s">
        <v>5238</v>
      </c>
      <c r="D2289" s="209" t="s">
        <v>498</v>
      </c>
      <c r="E2289" s="210" t="s">
        <v>13761</v>
      </c>
      <c r="F2289" s="211" t="s">
        <v>13762</v>
      </c>
      <c r="G2289" s="212" t="s">
        <v>832</v>
      </c>
      <c r="H2289" s="213">
        <v>220</v>
      </c>
      <c r="I2289" s="214"/>
      <c r="J2289" s="215">
        <f>ROUND(I2289*H2289,2)</f>
        <v>0</v>
      </c>
      <c r="K2289" s="211" t="s">
        <v>23</v>
      </c>
      <c r="L2289" s="62"/>
      <c r="M2289" s="216" t="s">
        <v>23</v>
      </c>
      <c r="N2289" s="217" t="s">
        <v>44</v>
      </c>
      <c r="O2289" s="43"/>
      <c r="P2289" s="218">
        <f>O2289*H2289</f>
        <v>0</v>
      </c>
      <c r="Q2289" s="218">
        <v>0</v>
      </c>
      <c r="R2289" s="218">
        <f>Q2289*H2289</f>
        <v>0</v>
      </c>
      <c r="S2289" s="218">
        <v>0</v>
      </c>
      <c r="T2289" s="219">
        <f>S2289*H2289</f>
        <v>0</v>
      </c>
      <c r="AR2289" s="25" t="s">
        <v>502</v>
      </c>
      <c r="AT2289" s="25" t="s">
        <v>498</v>
      </c>
      <c r="AU2289" s="25" t="s">
        <v>82</v>
      </c>
      <c r="AY2289" s="25" t="s">
        <v>492</v>
      </c>
      <c r="BE2289" s="220">
        <f>IF(N2289="základní",J2289,0)</f>
        <v>0</v>
      </c>
      <c r="BF2289" s="220">
        <f>IF(N2289="snížená",J2289,0)</f>
        <v>0</v>
      </c>
      <c r="BG2289" s="220">
        <f>IF(N2289="zákl. přenesená",J2289,0)</f>
        <v>0</v>
      </c>
      <c r="BH2289" s="220">
        <f>IF(N2289="sníž. přenesená",J2289,0)</f>
        <v>0</v>
      </c>
      <c r="BI2289" s="220">
        <f>IF(N2289="nulová",J2289,0)</f>
        <v>0</v>
      </c>
      <c r="BJ2289" s="25" t="s">
        <v>80</v>
      </c>
      <c r="BK2289" s="220">
        <f>ROUND(I2289*H2289,2)</f>
        <v>0</v>
      </c>
      <c r="BL2289" s="25" t="s">
        <v>502</v>
      </c>
      <c r="BM2289" s="25" t="s">
        <v>10450</v>
      </c>
    </row>
    <row r="2290" spans="2:65" s="1" customFormat="1">
      <c r="B2290" s="42"/>
      <c r="C2290" s="64"/>
      <c r="D2290" s="221" t="s">
        <v>506</v>
      </c>
      <c r="E2290" s="64"/>
      <c r="F2290" s="222" t="s">
        <v>13762</v>
      </c>
      <c r="G2290" s="64"/>
      <c r="H2290" s="64"/>
      <c r="I2290" s="177"/>
      <c r="J2290" s="64"/>
      <c r="K2290" s="64"/>
      <c r="L2290" s="62"/>
      <c r="M2290" s="223"/>
      <c r="N2290" s="43"/>
      <c r="O2290" s="43"/>
      <c r="P2290" s="43"/>
      <c r="Q2290" s="43"/>
      <c r="R2290" s="43"/>
      <c r="S2290" s="43"/>
      <c r="T2290" s="79"/>
      <c r="AT2290" s="25" t="s">
        <v>506</v>
      </c>
      <c r="AU2290" s="25" t="s">
        <v>82</v>
      </c>
    </row>
    <row r="2291" spans="2:65" s="1" customFormat="1" ht="48">
      <c r="B2291" s="42"/>
      <c r="C2291" s="64"/>
      <c r="D2291" s="227" t="s">
        <v>2254</v>
      </c>
      <c r="E2291" s="64"/>
      <c r="F2291" s="273" t="s">
        <v>13647</v>
      </c>
      <c r="G2291" s="64"/>
      <c r="H2291" s="64"/>
      <c r="I2291" s="177"/>
      <c r="J2291" s="64"/>
      <c r="K2291" s="64"/>
      <c r="L2291" s="62"/>
      <c r="M2291" s="223"/>
      <c r="N2291" s="43"/>
      <c r="O2291" s="43"/>
      <c r="P2291" s="43"/>
      <c r="Q2291" s="43"/>
      <c r="R2291" s="43"/>
      <c r="S2291" s="43"/>
      <c r="T2291" s="79"/>
      <c r="AT2291" s="25" t="s">
        <v>2254</v>
      </c>
      <c r="AU2291" s="25" t="s">
        <v>82</v>
      </c>
    </row>
    <row r="2292" spans="2:65" s="1" customFormat="1" ht="16.5" customHeight="1">
      <c r="B2292" s="42"/>
      <c r="C2292" s="209" t="s">
        <v>5244</v>
      </c>
      <c r="D2292" s="209" t="s">
        <v>498</v>
      </c>
      <c r="E2292" s="210" t="s">
        <v>13820</v>
      </c>
      <c r="F2292" s="211" t="s">
        <v>13821</v>
      </c>
      <c r="G2292" s="212" t="s">
        <v>2537</v>
      </c>
      <c r="H2292" s="213">
        <v>2</v>
      </c>
      <c r="I2292" s="214"/>
      <c r="J2292" s="215">
        <f>ROUND(I2292*H2292,2)</f>
        <v>0</v>
      </c>
      <c r="K2292" s="211" t="s">
        <v>23</v>
      </c>
      <c r="L2292" s="62"/>
      <c r="M2292" s="216" t="s">
        <v>23</v>
      </c>
      <c r="N2292" s="217" t="s">
        <v>44</v>
      </c>
      <c r="O2292" s="43"/>
      <c r="P2292" s="218">
        <f>O2292*H2292</f>
        <v>0</v>
      </c>
      <c r="Q2292" s="218">
        <v>0</v>
      </c>
      <c r="R2292" s="218">
        <f>Q2292*H2292</f>
        <v>0</v>
      </c>
      <c r="S2292" s="218">
        <v>0</v>
      </c>
      <c r="T2292" s="219">
        <f>S2292*H2292</f>
        <v>0</v>
      </c>
      <c r="AR2292" s="25" t="s">
        <v>502</v>
      </c>
      <c r="AT2292" s="25" t="s">
        <v>498</v>
      </c>
      <c r="AU2292" s="25" t="s">
        <v>82</v>
      </c>
      <c r="AY2292" s="25" t="s">
        <v>492</v>
      </c>
      <c r="BE2292" s="220">
        <f>IF(N2292="základní",J2292,0)</f>
        <v>0</v>
      </c>
      <c r="BF2292" s="220">
        <f>IF(N2292="snížená",J2292,0)</f>
        <v>0</v>
      </c>
      <c r="BG2292" s="220">
        <f>IF(N2292="zákl. přenesená",J2292,0)</f>
        <v>0</v>
      </c>
      <c r="BH2292" s="220">
        <f>IF(N2292="sníž. přenesená",J2292,0)</f>
        <v>0</v>
      </c>
      <c r="BI2292" s="220">
        <f>IF(N2292="nulová",J2292,0)</f>
        <v>0</v>
      </c>
      <c r="BJ2292" s="25" t="s">
        <v>80</v>
      </c>
      <c r="BK2292" s="220">
        <f>ROUND(I2292*H2292,2)</f>
        <v>0</v>
      </c>
      <c r="BL2292" s="25" t="s">
        <v>502</v>
      </c>
      <c r="BM2292" s="25" t="s">
        <v>10453</v>
      </c>
    </row>
    <row r="2293" spans="2:65" s="1" customFormat="1">
      <c r="B2293" s="42"/>
      <c r="C2293" s="64"/>
      <c r="D2293" s="221" t="s">
        <v>506</v>
      </c>
      <c r="E2293" s="64"/>
      <c r="F2293" s="222" t="s">
        <v>13821</v>
      </c>
      <c r="G2293" s="64"/>
      <c r="H2293" s="64"/>
      <c r="I2293" s="177"/>
      <c r="J2293" s="64"/>
      <c r="K2293" s="64"/>
      <c r="L2293" s="62"/>
      <c r="M2293" s="223"/>
      <c r="N2293" s="43"/>
      <c r="O2293" s="43"/>
      <c r="P2293" s="43"/>
      <c r="Q2293" s="43"/>
      <c r="R2293" s="43"/>
      <c r="S2293" s="43"/>
      <c r="T2293" s="79"/>
      <c r="AT2293" s="25" t="s">
        <v>506</v>
      </c>
      <c r="AU2293" s="25" t="s">
        <v>82</v>
      </c>
    </row>
    <row r="2294" spans="2:65" s="1" customFormat="1" ht="24">
      <c r="B2294" s="42"/>
      <c r="C2294" s="64"/>
      <c r="D2294" s="227" t="s">
        <v>2254</v>
      </c>
      <c r="E2294" s="64"/>
      <c r="F2294" s="273" t="s">
        <v>13822</v>
      </c>
      <c r="G2294" s="64"/>
      <c r="H2294" s="64"/>
      <c r="I2294" s="177"/>
      <c r="J2294" s="64"/>
      <c r="K2294" s="64"/>
      <c r="L2294" s="62"/>
      <c r="M2294" s="223"/>
      <c r="N2294" s="43"/>
      <c r="O2294" s="43"/>
      <c r="P2294" s="43"/>
      <c r="Q2294" s="43"/>
      <c r="R2294" s="43"/>
      <c r="S2294" s="43"/>
      <c r="T2294" s="79"/>
      <c r="AT2294" s="25" t="s">
        <v>2254</v>
      </c>
      <c r="AU2294" s="25" t="s">
        <v>82</v>
      </c>
    </row>
    <row r="2295" spans="2:65" s="1" customFormat="1" ht="16.5" customHeight="1">
      <c r="B2295" s="42"/>
      <c r="C2295" s="209" t="s">
        <v>5248</v>
      </c>
      <c r="D2295" s="209" t="s">
        <v>498</v>
      </c>
      <c r="E2295" s="210" t="s">
        <v>13823</v>
      </c>
      <c r="F2295" s="211" t="s">
        <v>13649</v>
      </c>
      <c r="G2295" s="212" t="s">
        <v>13632</v>
      </c>
      <c r="H2295" s="213">
        <v>1</v>
      </c>
      <c r="I2295" s="214"/>
      <c r="J2295" s="215">
        <f>ROUND(I2295*H2295,2)</f>
        <v>0</v>
      </c>
      <c r="K2295" s="211" t="s">
        <v>23</v>
      </c>
      <c r="L2295" s="62"/>
      <c r="M2295" s="216" t="s">
        <v>23</v>
      </c>
      <c r="N2295" s="217" t="s">
        <v>44</v>
      </c>
      <c r="O2295" s="43"/>
      <c r="P2295" s="218">
        <f>O2295*H2295</f>
        <v>0</v>
      </c>
      <c r="Q2295" s="218">
        <v>0</v>
      </c>
      <c r="R2295" s="218">
        <f>Q2295*H2295</f>
        <v>0</v>
      </c>
      <c r="S2295" s="218">
        <v>0</v>
      </c>
      <c r="T2295" s="219">
        <f>S2295*H2295</f>
        <v>0</v>
      </c>
      <c r="AR2295" s="25" t="s">
        <v>502</v>
      </c>
      <c r="AT2295" s="25" t="s">
        <v>498</v>
      </c>
      <c r="AU2295" s="25" t="s">
        <v>82</v>
      </c>
      <c r="AY2295" s="25" t="s">
        <v>492</v>
      </c>
      <c r="BE2295" s="220">
        <f>IF(N2295="základní",J2295,0)</f>
        <v>0</v>
      </c>
      <c r="BF2295" s="220">
        <f>IF(N2295="snížená",J2295,0)</f>
        <v>0</v>
      </c>
      <c r="BG2295" s="220">
        <f>IF(N2295="zákl. přenesená",J2295,0)</f>
        <v>0</v>
      </c>
      <c r="BH2295" s="220">
        <f>IF(N2295="sníž. přenesená",J2295,0)</f>
        <v>0</v>
      </c>
      <c r="BI2295" s="220">
        <f>IF(N2295="nulová",J2295,0)</f>
        <v>0</v>
      </c>
      <c r="BJ2295" s="25" t="s">
        <v>80</v>
      </c>
      <c r="BK2295" s="220">
        <f>ROUND(I2295*H2295,2)</f>
        <v>0</v>
      </c>
      <c r="BL2295" s="25" t="s">
        <v>502</v>
      </c>
      <c r="BM2295" s="25" t="s">
        <v>10458</v>
      </c>
    </row>
    <row r="2296" spans="2:65" s="1" customFormat="1">
      <c r="B2296" s="42"/>
      <c r="C2296" s="64"/>
      <c r="D2296" s="221" t="s">
        <v>506</v>
      </c>
      <c r="E2296" s="64"/>
      <c r="F2296" s="222" t="s">
        <v>13649</v>
      </c>
      <c r="G2296" s="64"/>
      <c r="H2296" s="64"/>
      <c r="I2296" s="177"/>
      <c r="J2296" s="64"/>
      <c r="K2296" s="64"/>
      <c r="L2296" s="62"/>
      <c r="M2296" s="223"/>
      <c r="N2296" s="43"/>
      <c r="O2296" s="43"/>
      <c r="P2296" s="43"/>
      <c r="Q2296" s="43"/>
      <c r="R2296" s="43"/>
      <c r="S2296" s="43"/>
      <c r="T2296" s="79"/>
      <c r="AT2296" s="25" t="s">
        <v>506</v>
      </c>
      <c r="AU2296" s="25" t="s">
        <v>82</v>
      </c>
    </row>
    <row r="2297" spans="2:65" s="1" customFormat="1" ht="24">
      <c r="B2297" s="42"/>
      <c r="C2297" s="64"/>
      <c r="D2297" s="227" t="s">
        <v>2254</v>
      </c>
      <c r="E2297" s="64"/>
      <c r="F2297" s="273" t="s">
        <v>13767</v>
      </c>
      <c r="G2297" s="64"/>
      <c r="H2297" s="64"/>
      <c r="I2297" s="177"/>
      <c r="J2297" s="64"/>
      <c r="K2297" s="64"/>
      <c r="L2297" s="62"/>
      <c r="M2297" s="223"/>
      <c r="N2297" s="43"/>
      <c r="O2297" s="43"/>
      <c r="P2297" s="43"/>
      <c r="Q2297" s="43"/>
      <c r="R2297" s="43"/>
      <c r="S2297" s="43"/>
      <c r="T2297" s="79"/>
      <c r="AT2297" s="25" t="s">
        <v>2254</v>
      </c>
      <c r="AU2297" s="25" t="s">
        <v>82</v>
      </c>
    </row>
    <row r="2298" spans="2:65" s="1" customFormat="1" ht="16.5" customHeight="1">
      <c r="B2298" s="42"/>
      <c r="C2298" s="209" t="s">
        <v>5252</v>
      </c>
      <c r="D2298" s="209" t="s">
        <v>498</v>
      </c>
      <c r="E2298" s="210" t="s">
        <v>13824</v>
      </c>
      <c r="F2298" s="211" t="s">
        <v>13652</v>
      </c>
      <c r="G2298" s="212" t="s">
        <v>13632</v>
      </c>
      <c r="H2298" s="213">
        <v>1</v>
      </c>
      <c r="I2298" s="214"/>
      <c r="J2298" s="215">
        <f>ROUND(I2298*H2298,2)</f>
        <v>0</v>
      </c>
      <c r="K2298" s="211" t="s">
        <v>23</v>
      </c>
      <c r="L2298" s="62"/>
      <c r="M2298" s="216" t="s">
        <v>23</v>
      </c>
      <c r="N2298" s="217" t="s">
        <v>44</v>
      </c>
      <c r="O2298" s="43"/>
      <c r="P2298" s="218">
        <f>O2298*H2298</f>
        <v>0</v>
      </c>
      <c r="Q2298" s="218">
        <v>0</v>
      </c>
      <c r="R2298" s="218">
        <f>Q2298*H2298</f>
        <v>0</v>
      </c>
      <c r="S2298" s="218">
        <v>0</v>
      </c>
      <c r="T2298" s="219">
        <f>S2298*H2298</f>
        <v>0</v>
      </c>
      <c r="AR2298" s="25" t="s">
        <v>502</v>
      </c>
      <c r="AT2298" s="25" t="s">
        <v>498</v>
      </c>
      <c r="AU2298" s="25" t="s">
        <v>82</v>
      </c>
      <c r="AY2298" s="25" t="s">
        <v>492</v>
      </c>
      <c r="BE2298" s="220">
        <f>IF(N2298="základní",J2298,0)</f>
        <v>0</v>
      </c>
      <c r="BF2298" s="220">
        <f>IF(N2298="snížená",J2298,0)</f>
        <v>0</v>
      </c>
      <c r="BG2298" s="220">
        <f>IF(N2298="zákl. přenesená",J2298,0)</f>
        <v>0</v>
      </c>
      <c r="BH2298" s="220">
        <f>IF(N2298="sníž. přenesená",J2298,0)</f>
        <v>0</v>
      </c>
      <c r="BI2298" s="220">
        <f>IF(N2298="nulová",J2298,0)</f>
        <v>0</v>
      </c>
      <c r="BJ2298" s="25" t="s">
        <v>80</v>
      </c>
      <c r="BK2298" s="220">
        <f>ROUND(I2298*H2298,2)</f>
        <v>0</v>
      </c>
      <c r="BL2298" s="25" t="s">
        <v>502</v>
      </c>
      <c r="BM2298" s="25" t="s">
        <v>10463</v>
      </c>
    </row>
    <row r="2299" spans="2:65" s="1" customFormat="1">
      <c r="B2299" s="42"/>
      <c r="C2299" s="64"/>
      <c r="D2299" s="221" t="s">
        <v>506</v>
      </c>
      <c r="E2299" s="64"/>
      <c r="F2299" s="222" t="s">
        <v>13652</v>
      </c>
      <c r="G2299" s="64"/>
      <c r="H2299" s="64"/>
      <c r="I2299" s="177"/>
      <c r="J2299" s="64"/>
      <c r="K2299" s="64"/>
      <c r="L2299" s="62"/>
      <c r="M2299" s="223"/>
      <c r="N2299" s="43"/>
      <c r="O2299" s="43"/>
      <c r="P2299" s="43"/>
      <c r="Q2299" s="43"/>
      <c r="R2299" s="43"/>
      <c r="S2299" s="43"/>
      <c r="T2299" s="79"/>
      <c r="AT2299" s="25" t="s">
        <v>506</v>
      </c>
      <c r="AU2299" s="25" t="s">
        <v>82</v>
      </c>
    </row>
    <row r="2300" spans="2:65" s="1" customFormat="1" ht="36">
      <c r="B2300" s="42"/>
      <c r="C2300" s="64"/>
      <c r="D2300" s="227" t="s">
        <v>2254</v>
      </c>
      <c r="E2300" s="64"/>
      <c r="F2300" s="273" t="s">
        <v>13769</v>
      </c>
      <c r="G2300" s="64"/>
      <c r="H2300" s="64"/>
      <c r="I2300" s="177"/>
      <c r="J2300" s="64"/>
      <c r="K2300" s="64"/>
      <c r="L2300" s="62"/>
      <c r="M2300" s="223"/>
      <c r="N2300" s="43"/>
      <c r="O2300" s="43"/>
      <c r="P2300" s="43"/>
      <c r="Q2300" s="43"/>
      <c r="R2300" s="43"/>
      <c r="S2300" s="43"/>
      <c r="T2300" s="79"/>
      <c r="AT2300" s="25" t="s">
        <v>2254</v>
      </c>
      <c r="AU2300" s="25" t="s">
        <v>82</v>
      </c>
    </row>
    <row r="2301" spans="2:65" s="1" customFormat="1" ht="16.5" customHeight="1">
      <c r="B2301" s="42"/>
      <c r="C2301" s="209" t="s">
        <v>5256</v>
      </c>
      <c r="D2301" s="209" t="s">
        <v>498</v>
      </c>
      <c r="E2301" s="210" t="s">
        <v>13710</v>
      </c>
      <c r="F2301" s="211" t="s">
        <v>13652</v>
      </c>
      <c r="G2301" s="212" t="s">
        <v>13632</v>
      </c>
      <c r="H2301" s="213">
        <v>1</v>
      </c>
      <c r="I2301" s="214"/>
      <c r="J2301" s="215">
        <f>ROUND(I2301*H2301,2)</f>
        <v>0</v>
      </c>
      <c r="K2301" s="211" t="s">
        <v>23</v>
      </c>
      <c r="L2301" s="62"/>
      <c r="M2301" s="216" t="s">
        <v>23</v>
      </c>
      <c r="N2301" s="217" t="s">
        <v>44</v>
      </c>
      <c r="O2301" s="43"/>
      <c r="P2301" s="218">
        <f>O2301*H2301</f>
        <v>0</v>
      </c>
      <c r="Q2301" s="218">
        <v>0</v>
      </c>
      <c r="R2301" s="218">
        <f>Q2301*H2301</f>
        <v>0</v>
      </c>
      <c r="S2301" s="218">
        <v>0</v>
      </c>
      <c r="T2301" s="219">
        <f>S2301*H2301</f>
        <v>0</v>
      </c>
      <c r="AR2301" s="25" t="s">
        <v>502</v>
      </c>
      <c r="AT2301" s="25" t="s">
        <v>498</v>
      </c>
      <c r="AU2301" s="25" t="s">
        <v>82</v>
      </c>
      <c r="AY2301" s="25" t="s">
        <v>492</v>
      </c>
      <c r="BE2301" s="220">
        <f>IF(N2301="základní",J2301,0)</f>
        <v>0</v>
      </c>
      <c r="BF2301" s="220">
        <f>IF(N2301="snížená",J2301,0)</f>
        <v>0</v>
      </c>
      <c r="BG2301" s="220">
        <f>IF(N2301="zákl. přenesená",J2301,0)</f>
        <v>0</v>
      </c>
      <c r="BH2301" s="220">
        <f>IF(N2301="sníž. přenesená",J2301,0)</f>
        <v>0</v>
      </c>
      <c r="BI2301" s="220">
        <f>IF(N2301="nulová",J2301,0)</f>
        <v>0</v>
      </c>
      <c r="BJ2301" s="25" t="s">
        <v>80</v>
      </c>
      <c r="BK2301" s="220">
        <f>ROUND(I2301*H2301,2)</f>
        <v>0</v>
      </c>
      <c r="BL2301" s="25" t="s">
        <v>502</v>
      </c>
      <c r="BM2301" s="25" t="s">
        <v>10468</v>
      </c>
    </row>
    <row r="2302" spans="2:65" s="1" customFormat="1">
      <c r="B2302" s="42"/>
      <c r="C2302" s="64"/>
      <c r="D2302" s="221" t="s">
        <v>506</v>
      </c>
      <c r="E2302" s="64"/>
      <c r="F2302" s="222" t="s">
        <v>13652</v>
      </c>
      <c r="G2302" s="64"/>
      <c r="H2302" s="64"/>
      <c r="I2302" s="177"/>
      <c r="J2302" s="64"/>
      <c r="K2302" s="64"/>
      <c r="L2302" s="62"/>
      <c r="M2302" s="223"/>
      <c r="N2302" s="43"/>
      <c r="O2302" s="43"/>
      <c r="P2302" s="43"/>
      <c r="Q2302" s="43"/>
      <c r="R2302" s="43"/>
      <c r="S2302" s="43"/>
      <c r="T2302" s="79"/>
      <c r="AT2302" s="25" t="s">
        <v>506</v>
      </c>
      <c r="AU2302" s="25" t="s">
        <v>82</v>
      </c>
    </row>
    <row r="2303" spans="2:65" s="1" customFormat="1" ht="36">
      <c r="B2303" s="42"/>
      <c r="C2303" s="64"/>
      <c r="D2303" s="227" t="s">
        <v>2254</v>
      </c>
      <c r="E2303" s="64"/>
      <c r="F2303" s="273" t="s">
        <v>13655</v>
      </c>
      <c r="G2303" s="64"/>
      <c r="H2303" s="64"/>
      <c r="I2303" s="177"/>
      <c r="J2303" s="64"/>
      <c r="K2303" s="64"/>
      <c r="L2303" s="62"/>
      <c r="M2303" s="223"/>
      <c r="N2303" s="43"/>
      <c r="O2303" s="43"/>
      <c r="P2303" s="43"/>
      <c r="Q2303" s="43"/>
      <c r="R2303" s="43"/>
      <c r="S2303" s="43"/>
      <c r="T2303" s="79"/>
      <c r="AT2303" s="25" t="s">
        <v>2254</v>
      </c>
      <c r="AU2303" s="25" t="s">
        <v>82</v>
      </c>
    </row>
    <row r="2304" spans="2:65" s="1" customFormat="1" ht="16.5" customHeight="1">
      <c r="B2304" s="42"/>
      <c r="C2304" s="209" t="s">
        <v>5260</v>
      </c>
      <c r="D2304" s="209" t="s">
        <v>498</v>
      </c>
      <c r="E2304" s="210" t="s">
        <v>13825</v>
      </c>
      <c r="F2304" s="211" t="s">
        <v>13652</v>
      </c>
      <c r="G2304" s="212" t="s">
        <v>13632</v>
      </c>
      <c r="H2304" s="213">
        <v>1</v>
      </c>
      <c r="I2304" s="214"/>
      <c r="J2304" s="215">
        <f>ROUND(I2304*H2304,2)</f>
        <v>0</v>
      </c>
      <c r="K2304" s="211" t="s">
        <v>23</v>
      </c>
      <c r="L2304" s="62"/>
      <c r="M2304" s="216" t="s">
        <v>23</v>
      </c>
      <c r="N2304" s="217" t="s">
        <v>44</v>
      </c>
      <c r="O2304" s="43"/>
      <c r="P2304" s="218">
        <f>O2304*H2304</f>
        <v>0</v>
      </c>
      <c r="Q2304" s="218">
        <v>0</v>
      </c>
      <c r="R2304" s="218">
        <f>Q2304*H2304</f>
        <v>0</v>
      </c>
      <c r="S2304" s="218">
        <v>0</v>
      </c>
      <c r="T2304" s="219">
        <f>S2304*H2304</f>
        <v>0</v>
      </c>
      <c r="AR2304" s="25" t="s">
        <v>502</v>
      </c>
      <c r="AT2304" s="25" t="s">
        <v>498</v>
      </c>
      <c r="AU2304" s="25" t="s">
        <v>82</v>
      </c>
      <c r="AY2304" s="25" t="s">
        <v>492</v>
      </c>
      <c r="BE2304" s="220">
        <f>IF(N2304="základní",J2304,0)</f>
        <v>0</v>
      </c>
      <c r="BF2304" s="220">
        <f>IF(N2304="snížená",J2304,0)</f>
        <v>0</v>
      </c>
      <c r="BG2304" s="220">
        <f>IF(N2304="zákl. přenesená",J2304,0)</f>
        <v>0</v>
      </c>
      <c r="BH2304" s="220">
        <f>IF(N2304="sníž. přenesená",J2304,0)</f>
        <v>0</v>
      </c>
      <c r="BI2304" s="220">
        <f>IF(N2304="nulová",J2304,0)</f>
        <v>0</v>
      </c>
      <c r="BJ2304" s="25" t="s">
        <v>80</v>
      </c>
      <c r="BK2304" s="220">
        <f>ROUND(I2304*H2304,2)</f>
        <v>0</v>
      </c>
      <c r="BL2304" s="25" t="s">
        <v>502</v>
      </c>
      <c r="BM2304" s="25" t="s">
        <v>10472</v>
      </c>
    </row>
    <row r="2305" spans="2:65" s="1" customFormat="1">
      <c r="B2305" s="42"/>
      <c r="C2305" s="64"/>
      <c r="D2305" s="221" t="s">
        <v>506</v>
      </c>
      <c r="E2305" s="64"/>
      <c r="F2305" s="222" t="s">
        <v>13652</v>
      </c>
      <c r="G2305" s="64"/>
      <c r="H2305" s="64"/>
      <c r="I2305" s="177"/>
      <c r="J2305" s="64"/>
      <c r="K2305" s="64"/>
      <c r="L2305" s="62"/>
      <c r="M2305" s="223"/>
      <c r="N2305" s="43"/>
      <c r="O2305" s="43"/>
      <c r="P2305" s="43"/>
      <c r="Q2305" s="43"/>
      <c r="R2305" s="43"/>
      <c r="S2305" s="43"/>
      <c r="T2305" s="79"/>
      <c r="AT2305" s="25" t="s">
        <v>506</v>
      </c>
      <c r="AU2305" s="25" t="s">
        <v>82</v>
      </c>
    </row>
    <row r="2306" spans="2:65" s="1" customFormat="1" ht="36">
      <c r="B2306" s="42"/>
      <c r="C2306" s="64"/>
      <c r="D2306" s="227" t="s">
        <v>2254</v>
      </c>
      <c r="E2306" s="64"/>
      <c r="F2306" s="273" t="s">
        <v>13774</v>
      </c>
      <c r="G2306" s="64"/>
      <c r="H2306" s="64"/>
      <c r="I2306" s="177"/>
      <c r="J2306" s="64"/>
      <c r="K2306" s="64"/>
      <c r="L2306" s="62"/>
      <c r="M2306" s="223"/>
      <c r="N2306" s="43"/>
      <c r="O2306" s="43"/>
      <c r="P2306" s="43"/>
      <c r="Q2306" s="43"/>
      <c r="R2306" s="43"/>
      <c r="S2306" s="43"/>
      <c r="T2306" s="79"/>
      <c r="AT2306" s="25" t="s">
        <v>2254</v>
      </c>
      <c r="AU2306" s="25" t="s">
        <v>82</v>
      </c>
    </row>
    <row r="2307" spans="2:65" s="1" customFormat="1" ht="16.5" customHeight="1">
      <c r="B2307" s="42"/>
      <c r="C2307" s="209" t="s">
        <v>5264</v>
      </c>
      <c r="D2307" s="209" t="s">
        <v>498</v>
      </c>
      <c r="E2307" s="210" t="s">
        <v>13826</v>
      </c>
      <c r="F2307" s="211" t="s">
        <v>13652</v>
      </c>
      <c r="G2307" s="212" t="s">
        <v>13632</v>
      </c>
      <c r="H2307" s="213">
        <v>1</v>
      </c>
      <c r="I2307" s="214"/>
      <c r="J2307" s="215">
        <f>ROUND(I2307*H2307,2)</f>
        <v>0</v>
      </c>
      <c r="K2307" s="211" t="s">
        <v>23</v>
      </c>
      <c r="L2307" s="62"/>
      <c r="M2307" s="216" t="s">
        <v>23</v>
      </c>
      <c r="N2307" s="217" t="s">
        <v>44</v>
      </c>
      <c r="O2307" s="43"/>
      <c r="P2307" s="218">
        <f>O2307*H2307</f>
        <v>0</v>
      </c>
      <c r="Q2307" s="218">
        <v>0</v>
      </c>
      <c r="R2307" s="218">
        <f>Q2307*H2307</f>
        <v>0</v>
      </c>
      <c r="S2307" s="218">
        <v>0</v>
      </c>
      <c r="T2307" s="219">
        <f>S2307*H2307</f>
        <v>0</v>
      </c>
      <c r="AR2307" s="25" t="s">
        <v>502</v>
      </c>
      <c r="AT2307" s="25" t="s">
        <v>498</v>
      </c>
      <c r="AU2307" s="25" t="s">
        <v>82</v>
      </c>
      <c r="AY2307" s="25" t="s">
        <v>492</v>
      </c>
      <c r="BE2307" s="220">
        <f>IF(N2307="základní",J2307,0)</f>
        <v>0</v>
      </c>
      <c r="BF2307" s="220">
        <f>IF(N2307="snížená",J2307,0)</f>
        <v>0</v>
      </c>
      <c r="BG2307" s="220">
        <f>IF(N2307="zákl. přenesená",J2307,0)</f>
        <v>0</v>
      </c>
      <c r="BH2307" s="220">
        <f>IF(N2307="sníž. přenesená",J2307,0)</f>
        <v>0</v>
      </c>
      <c r="BI2307" s="220">
        <f>IF(N2307="nulová",J2307,0)</f>
        <v>0</v>
      </c>
      <c r="BJ2307" s="25" t="s">
        <v>80</v>
      </c>
      <c r="BK2307" s="220">
        <f>ROUND(I2307*H2307,2)</f>
        <v>0</v>
      </c>
      <c r="BL2307" s="25" t="s">
        <v>502</v>
      </c>
      <c r="BM2307" s="25" t="s">
        <v>10476</v>
      </c>
    </row>
    <row r="2308" spans="2:65" s="1" customFormat="1">
      <c r="B2308" s="42"/>
      <c r="C2308" s="64"/>
      <c r="D2308" s="221" t="s">
        <v>506</v>
      </c>
      <c r="E2308" s="64"/>
      <c r="F2308" s="222" t="s">
        <v>13652</v>
      </c>
      <c r="G2308" s="64"/>
      <c r="H2308" s="64"/>
      <c r="I2308" s="177"/>
      <c r="J2308" s="64"/>
      <c r="K2308" s="64"/>
      <c r="L2308" s="62"/>
      <c r="M2308" s="223"/>
      <c r="N2308" s="43"/>
      <c r="O2308" s="43"/>
      <c r="P2308" s="43"/>
      <c r="Q2308" s="43"/>
      <c r="R2308" s="43"/>
      <c r="S2308" s="43"/>
      <c r="T2308" s="79"/>
      <c r="AT2308" s="25" t="s">
        <v>506</v>
      </c>
      <c r="AU2308" s="25" t="s">
        <v>82</v>
      </c>
    </row>
    <row r="2309" spans="2:65" s="1" customFormat="1" ht="24">
      <c r="B2309" s="42"/>
      <c r="C2309" s="64"/>
      <c r="D2309" s="227" t="s">
        <v>2254</v>
      </c>
      <c r="E2309" s="64"/>
      <c r="F2309" s="273" t="s">
        <v>13827</v>
      </c>
      <c r="G2309" s="64"/>
      <c r="H2309" s="64"/>
      <c r="I2309" s="177"/>
      <c r="J2309" s="64"/>
      <c r="K2309" s="64"/>
      <c r="L2309" s="62"/>
      <c r="M2309" s="223"/>
      <c r="N2309" s="43"/>
      <c r="O2309" s="43"/>
      <c r="P2309" s="43"/>
      <c r="Q2309" s="43"/>
      <c r="R2309" s="43"/>
      <c r="S2309" s="43"/>
      <c r="T2309" s="79"/>
      <c r="AT2309" s="25" t="s">
        <v>2254</v>
      </c>
      <c r="AU2309" s="25" t="s">
        <v>82</v>
      </c>
    </row>
    <row r="2310" spans="2:65" s="1" customFormat="1" ht="16.5" customHeight="1">
      <c r="B2310" s="42"/>
      <c r="C2310" s="209" t="s">
        <v>3196</v>
      </c>
      <c r="D2310" s="209" t="s">
        <v>498</v>
      </c>
      <c r="E2310" s="210" t="s">
        <v>13711</v>
      </c>
      <c r="F2310" s="211" t="s">
        <v>13652</v>
      </c>
      <c r="G2310" s="212" t="s">
        <v>13632</v>
      </c>
      <c r="H2310" s="213">
        <v>1</v>
      </c>
      <c r="I2310" s="214"/>
      <c r="J2310" s="215">
        <f>ROUND(I2310*H2310,2)</f>
        <v>0</v>
      </c>
      <c r="K2310" s="211" t="s">
        <v>23</v>
      </c>
      <c r="L2310" s="62"/>
      <c r="M2310" s="216" t="s">
        <v>23</v>
      </c>
      <c r="N2310" s="217" t="s">
        <v>44</v>
      </c>
      <c r="O2310" s="43"/>
      <c r="P2310" s="218">
        <f>O2310*H2310</f>
        <v>0</v>
      </c>
      <c r="Q2310" s="218">
        <v>0</v>
      </c>
      <c r="R2310" s="218">
        <f>Q2310*H2310</f>
        <v>0</v>
      </c>
      <c r="S2310" s="218">
        <v>0</v>
      </c>
      <c r="T2310" s="219">
        <f>S2310*H2310</f>
        <v>0</v>
      </c>
      <c r="AR2310" s="25" t="s">
        <v>502</v>
      </c>
      <c r="AT2310" s="25" t="s">
        <v>498</v>
      </c>
      <c r="AU2310" s="25" t="s">
        <v>82</v>
      </c>
      <c r="AY2310" s="25" t="s">
        <v>492</v>
      </c>
      <c r="BE2310" s="220">
        <f>IF(N2310="základní",J2310,0)</f>
        <v>0</v>
      </c>
      <c r="BF2310" s="220">
        <f>IF(N2310="snížená",J2310,0)</f>
        <v>0</v>
      </c>
      <c r="BG2310" s="220">
        <f>IF(N2310="zákl. přenesená",J2310,0)</f>
        <v>0</v>
      </c>
      <c r="BH2310" s="220">
        <f>IF(N2310="sníž. přenesená",J2310,0)</f>
        <v>0</v>
      </c>
      <c r="BI2310" s="220">
        <f>IF(N2310="nulová",J2310,0)</f>
        <v>0</v>
      </c>
      <c r="BJ2310" s="25" t="s">
        <v>80</v>
      </c>
      <c r="BK2310" s="220">
        <f>ROUND(I2310*H2310,2)</f>
        <v>0</v>
      </c>
      <c r="BL2310" s="25" t="s">
        <v>502</v>
      </c>
      <c r="BM2310" s="25" t="s">
        <v>10480</v>
      </c>
    </row>
    <row r="2311" spans="2:65" s="1" customFormat="1">
      <c r="B2311" s="42"/>
      <c r="C2311" s="64"/>
      <c r="D2311" s="221" t="s">
        <v>506</v>
      </c>
      <c r="E2311" s="64"/>
      <c r="F2311" s="222" t="s">
        <v>13652</v>
      </c>
      <c r="G2311" s="64"/>
      <c r="H2311" s="64"/>
      <c r="I2311" s="177"/>
      <c r="J2311" s="64"/>
      <c r="K2311" s="64"/>
      <c r="L2311" s="62"/>
      <c r="M2311" s="223"/>
      <c r="N2311" s="43"/>
      <c r="O2311" s="43"/>
      <c r="P2311" s="43"/>
      <c r="Q2311" s="43"/>
      <c r="R2311" s="43"/>
      <c r="S2311" s="43"/>
      <c r="T2311" s="79"/>
      <c r="AT2311" s="25" t="s">
        <v>506</v>
      </c>
      <c r="AU2311" s="25" t="s">
        <v>82</v>
      </c>
    </row>
    <row r="2312" spans="2:65" s="1" customFormat="1" ht="24">
      <c r="B2312" s="42"/>
      <c r="C2312" s="64"/>
      <c r="D2312" s="227" t="s">
        <v>2254</v>
      </c>
      <c r="E2312" s="64"/>
      <c r="F2312" s="273" t="s">
        <v>13659</v>
      </c>
      <c r="G2312" s="64"/>
      <c r="H2312" s="64"/>
      <c r="I2312" s="177"/>
      <c r="J2312" s="64"/>
      <c r="K2312" s="64"/>
      <c r="L2312" s="62"/>
      <c r="M2312" s="223"/>
      <c r="N2312" s="43"/>
      <c r="O2312" s="43"/>
      <c r="P2312" s="43"/>
      <c r="Q2312" s="43"/>
      <c r="R2312" s="43"/>
      <c r="S2312" s="43"/>
      <c r="T2312" s="79"/>
      <c r="AT2312" s="25" t="s">
        <v>2254</v>
      </c>
      <c r="AU2312" s="25" t="s">
        <v>82</v>
      </c>
    </row>
    <row r="2313" spans="2:65" s="1" customFormat="1" ht="16.5" customHeight="1">
      <c r="B2313" s="42"/>
      <c r="C2313" s="209" t="s">
        <v>3363</v>
      </c>
      <c r="D2313" s="209" t="s">
        <v>498</v>
      </c>
      <c r="E2313" s="210" t="s">
        <v>13828</v>
      </c>
      <c r="F2313" s="211" t="s">
        <v>13652</v>
      </c>
      <c r="G2313" s="212" t="s">
        <v>13632</v>
      </c>
      <c r="H2313" s="213">
        <v>1</v>
      </c>
      <c r="I2313" s="214"/>
      <c r="J2313" s="215">
        <f>ROUND(I2313*H2313,2)</f>
        <v>0</v>
      </c>
      <c r="K2313" s="211" t="s">
        <v>23</v>
      </c>
      <c r="L2313" s="62"/>
      <c r="M2313" s="216" t="s">
        <v>23</v>
      </c>
      <c r="N2313" s="217" t="s">
        <v>44</v>
      </c>
      <c r="O2313" s="43"/>
      <c r="P2313" s="218">
        <f>O2313*H2313</f>
        <v>0</v>
      </c>
      <c r="Q2313" s="218">
        <v>0</v>
      </c>
      <c r="R2313" s="218">
        <f>Q2313*H2313</f>
        <v>0</v>
      </c>
      <c r="S2313" s="218">
        <v>0</v>
      </c>
      <c r="T2313" s="219">
        <f>S2313*H2313</f>
        <v>0</v>
      </c>
      <c r="AR2313" s="25" t="s">
        <v>502</v>
      </c>
      <c r="AT2313" s="25" t="s">
        <v>498</v>
      </c>
      <c r="AU2313" s="25" t="s">
        <v>82</v>
      </c>
      <c r="AY2313" s="25" t="s">
        <v>492</v>
      </c>
      <c r="BE2313" s="220">
        <f>IF(N2313="základní",J2313,0)</f>
        <v>0</v>
      </c>
      <c r="BF2313" s="220">
        <f>IF(N2313="snížená",J2313,0)</f>
        <v>0</v>
      </c>
      <c r="BG2313" s="220">
        <f>IF(N2313="zákl. přenesená",J2313,0)</f>
        <v>0</v>
      </c>
      <c r="BH2313" s="220">
        <f>IF(N2313="sníž. přenesená",J2313,0)</f>
        <v>0</v>
      </c>
      <c r="BI2313" s="220">
        <f>IF(N2313="nulová",J2313,0)</f>
        <v>0</v>
      </c>
      <c r="BJ2313" s="25" t="s">
        <v>80</v>
      </c>
      <c r="BK2313" s="220">
        <f>ROUND(I2313*H2313,2)</f>
        <v>0</v>
      </c>
      <c r="BL2313" s="25" t="s">
        <v>502</v>
      </c>
      <c r="BM2313" s="25" t="s">
        <v>10486</v>
      </c>
    </row>
    <row r="2314" spans="2:65" s="1" customFormat="1">
      <c r="B2314" s="42"/>
      <c r="C2314" s="64"/>
      <c r="D2314" s="221" t="s">
        <v>506</v>
      </c>
      <c r="E2314" s="64"/>
      <c r="F2314" s="222" t="s">
        <v>13652</v>
      </c>
      <c r="G2314" s="64"/>
      <c r="H2314" s="64"/>
      <c r="I2314" s="177"/>
      <c r="J2314" s="64"/>
      <c r="K2314" s="64"/>
      <c r="L2314" s="62"/>
      <c r="M2314" s="223"/>
      <c r="N2314" s="43"/>
      <c r="O2314" s="43"/>
      <c r="P2314" s="43"/>
      <c r="Q2314" s="43"/>
      <c r="R2314" s="43"/>
      <c r="S2314" s="43"/>
      <c r="T2314" s="79"/>
      <c r="AT2314" s="25" t="s">
        <v>506</v>
      </c>
      <c r="AU2314" s="25" t="s">
        <v>82</v>
      </c>
    </row>
    <row r="2315" spans="2:65" s="1" customFormat="1" ht="36">
      <c r="B2315" s="42"/>
      <c r="C2315" s="64"/>
      <c r="D2315" s="227" t="s">
        <v>2254</v>
      </c>
      <c r="E2315" s="64"/>
      <c r="F2315" s="273" t="s">
        <v>13829</v>
      </c>
      <c r="G2315" s="64"/>
      <c r="H2315" s="64"/>
      <c r="I2315" s="177"/>
      <c r="J2315" s="64"/>
      <c r="K2315" s="64"/>
      <c r="L2315" s="62"/>
      <c r="M2315" s="223"/>
      <c r="N2315" s="43"/>
      <c r="O2315" s="43"/>
      <c r="P2315" s="43"/>
      <c r="Q2315" s="43"/>
      <c r="R2315" s="43"/>
      <c r="S2315" s="43"/>
      <c r="T2315" s="79"/>
      <c r="AT2315" s="25" t="s">
        <v>2254</v>
      </c>
      <c r="AU2315" s="25" t="s">
        <v>82</v>
      </c>
    </row>
    <row r="2316" spans="2:65" s="1" customFormat="1" ht="16.5" customHeight="1">
      <c r="B2316" s="42"/>
      <c r="C2316" s="209" t="s">
        <v>3482</v>
      </c>
      <c r="D2316" s="209" t="s">
        <v>498</v>
      </c>
      <c r="E2316" s="210" t="s">
        <v>13712</v>
      </c>
      <c r="F2316" s="211" t="s">
        <v>13652</v>
      </c>
      <c r="G2316" s="212" t="s">
        <v>13632</v>
      </c>
      <c r="H2316" s="213">
        <v>1</v>
      </c>
      <c r="I2316" s="214"/>
      <c r="J2316" s="215">
        <f>ROUND(I2316*H2316,2)</f>
        <v>0</v>
      </c>
      <c r="K2316" s="211" t="s">
        <v>23</v>
      </c>
      <c r="L2316" s="62"/>
      <c r="M2316" s="216" t="s">
        <v>23</v>
      </c>
      <c r="N2316" s="217" t="s">
        <v>44</v>
      </c>
      <c r="O2316" s="43"/>
      <c r="P2316" s="218">
        <f>O2316*H2316</f>
        <v>0</v>
      </c>
      <c r="Q2316" s="218">
        <v>0</v>
      </c>
      <c r="R2316" s="218">
        <f>Q2316*H2316</f>
        <v>0</v>
      </c>
      <c r="S2316" s="218">
        <v>0</v>
      </c>
      <c r="T2316" s="219">
        <f>S2316*H2316</f>
        <v>0</v>
      </c>
      <c r="AR2316" s="25" t="s">
        <v>502</v>
      </c>
      <c r="AT2316" s="25" t="s">
        <v>498</v>
      </c>
      <c r="AU2316" s="25" t="s">
        <v>82</v>
      </c>
      <c r="AY2316" s="25" t="s">
        <v>492</v>
      </c>
      <c r="BE2316" s="220">
        <f>IF(N2316="základní",J2316,0)</f>
        <v>0</v>
      </c>
      <c r="BF2316" s="220">
        <f>IF(N2316="snížená",J2316,0)</f>
        <v>0</v>
      </c>
      <c r="BG2316" s="220">
        <f>IF(N2316="zákl. přenesená",J2316,0)</f>
        <v>0</v>
      </c>
      <c r="BH2316" s="220">
        <f>IF(N2316="sníž. přenesená",J2316,0)</f>
        <v>0</v>
      </c>
      <c r="BI2316" s="220">
        <f>IF(N2316="nulová",J2316,0)</f>
        <v>0</v>
      </c>
      <c r="BJ2316" s="25" t="s">
        <v>80</v>
      </c>
      <c r="BK2316" s="220">
        <f>ROUND(I2316*H2316,2)</f>
        <v>0</v>
      </c>
      <c r="BL2316" s="25" t="s">
        <v>502</v>
      </c>
      <c r="BM2316" s="25" t="s">
        <v>10490</v>
      </c>
    </row>
    <row r="2317" spans="2:65" s="1" customFormat="1">
      <c r="B2317" s="42"/>
      <c r="C2317" s="64"/>
      <c r="D2317" s="221" t="s">
        <v>506</v>
      </c>
      <c r="E2317" s="64"/>
      <c r="F2317" s="222" t="s">
        <v>13652</v>
      </c>
      <c r="G2317" s="64"/>
      <c r="H2317" s="64"/>
      <c r="I2317" s="177"/>
      <c r="J2317" s="64"/>
      <c r="K2317" s="64"/>
      <c r="L2317" s="62"/>
      <c r="M2317" s="223"/>
      <c r="N2317" s="43"/>
      <c r="O2317" s="43"/>
      <c r="P2317" s="43"/>
      <c r="Q2317" s="43"/>
      <c r="R2317" s="43"/>
      <c r="S2317" s="43"/>
      <c r="T2317" s="79"/>
      <c r="AT2317" s="25" t="s">
        <v>506</v>
      </c>
      <c r="AU2317" s="25" t="s">
        <v>82</v>
      </c>
    </row>
    <row r="2318" spans="2:65" s="1" customFormat="1" ht="24">
      <c r="B2318" s="42"/>
      <c r="C2318" s="64"/>
      <c r="D2318" s="227" t="s">
        <v>2254</v>
      </c>
      <c r="E2318" s="64"/>
      <c r="F2318" s="273" t="s">
        <v>13661</v>
      </c>
      <c r="G2318" s="64"/>
      <c r="H2318" s="64"/>
      <c r="I2318" s="177"/>
      <c r="J2318" s="64"/>
      <c r="K2318" s="64"/>
      <c r="L2318" s="62"/>
      <c r="M2318" s="223"/>
      <c r="N2318" s="43"/>
      <c r="O2318" s="43"/>
      <c r="P2318" s="43"/>
      <c r="Q2318" s="43"/>
      <c r="R2318" s="43"/>
      <c r="S2318" s="43"/>
      <c r="T2318" s="79"/>
      <c r="AT2318" s="25" t="s">
        <v>2254</v>
      </c>
      <c r="AU2318" s="25" t="s">
        <v>82</v>
      </c>
    </row>
    <row r="2319" spans="2:65" s="1" customFormat="1" ht="16.5" customHeight="1">
      <c r="B2319" s="42"/>
      <c r="C2319" s="209" t="s">
        <v>5277</v>
      </c>
      <c r="D2319" s="209" t="s">
        <v>498</v>
      </c>
      <c r="E2319" s="210" t="s">
        <v>13830</v>
      </c>
      <c r="F2319" s="211" t="s">
        <v>13652</v>
      </c>
      <c r="G2319" s="212" t="s">
        <v>13632</v>
      </c>
      <c r="H2319" s="213">
        <v>1</v>
      </c>
      <c r="I2319" s="214"/>
      <c r="J2319" s="215">
        <f>ROUND(I2319*H2319,2)</f>
        <v>0</v>
      </c>
      <c r="K2319" s="211" t="s">
        <v>23</v>
      </c>
      <c r="L2319" s="62"/>
      <c r="M2319" s="216" t="s">
        <v>23</v>
      </c>
      <c r="N2319" s="217" t="s">
        <v>44</v>
      </c>
      <c r="O2319" s="43"/>
      <c r="P2319" s="218">
        <f>O2319*H2319</f>
        <v>0</v>
      </c>
      <c r="Q2319" s="218">
        <v>0</v>
      </c>
      <c r="R2319" s="218">
        <f>Q2319*H2319</f>
        <v>0</v>
      </c>
      <c r="S2319" s="218">
        <v>0</v>
      </c>
      <c r="T2319" s="219">
        <f>S2319*H2319</f>
        <v>0</v>
      </c>
      <c r="AR2319" s="25" t="s">
        <v>502</v>
      </c>
      <c r="AT2319" s="25" t="s">
        <v>498</v>
      </c>
      <c r="AU2319" s="25" t="s">
        <v>82</v>
      </c>
      <c r="AY2319" s="25" t="s">
        <v>492</v>
      </c>
      <c r="BE2319" s="220">
        <f>IF(N2319="základní",J2319,0)</f>
        <v>0</v>
      </c>
      <c r="BF2319" s="220">
        <f>IF(N2319="snížená",J2319,0)</f>
        <v>0</v>
      </c>
      <c r="BG2319" s="220">
        <f>IF(N2319="zákl. přenesená",J2319,0)</f>
        <v>0</v>
      </c>
      <c r="BH2319" s="220">
        <f>IF(N2319="sníž. přenesená",J2319,0)</f>
        <v>0</v>
      </c>
      <c r="BI2319" s="220">
        <f>IF(N2319="nulová",J2319,0)</f>
        <v>0</v>
      </c>
      <c r="BJ2319" s="25" t="s">
        <v>80</v>
      </c>
      <c r="BK2319" s="220">
        <f>ROUND(I2319*H2319,2)</f>
        <v>0</v>
      </c>
      <c r="BL2319" s="25" t="s">
        <v>502</v>
      </c>
      <c r="BM2319" s="25" t="s">
        <v>10497</v>
      </c>
    </row>
    <row r="2320" spans="2:65" s="1" customFormat="1">
      <c r="B2320" s="42"/>
      <c r="C2320" s="64"/>
      <c r="D2320" s="221" t="s">
        <v>506</v>
      </c>
      <c r="E2320" s="64"/>
      <c r="F2320" s="222" t="s">
        <v>13652</v>
      </c>
      <c r="G2320" s="64"/>
      <c r="H2320" s="64"/>
      <c r="I2320" s="177"/>
      <c r="J2320" s="64"/>
      <c r="K2320" s="64"/>
      <c r="L2320" s="62"/>
      <c r="M2320" s="223"/>
      <c r="N2320" s="43"/>
      <c r="O2320" s="43"/>
      <c r="P2320" s="43"/>
      <c r="Q2320" s="43"/>
      <c r="R2320" s="43"/>
      <c r="S2320" s="43"/>
      <c r="T2320" s="79"/>
      <c r="AT2320" s="25" t="s">
        <v>506</v>
      </c>
      <c r="AU2320" s="25" t="s">
        <v>82</v>
      </c>
    </row>
    <row r="2321" spans="2:65" s="1" customFormat="1" ht="60">
      <c r="B2321" s="42"/>
      <c r="C2321" s="64"/>
      <c r="D2321" s="227" t="s">
        <v>2254</v>
      </c>
      <c r="E2321" s="64"/>
      <c r="F2321" s="273" t="s">
        <v>13663</v>
      </c>
      <c r="G2321" s="64"/>
      <c r="H2321" s="64"/>
      <c r="I2321" s="177"/>
      <c r="J2321" s="64"/>
      <c r="K2321" s="64"/>
      <c r="L2321" s="62"/>
      <c r="M2321" s="223"/>
      <c r="N2321" s="43"/>
      <c r="O2321" s="43"/>
      <c r="P2321" s="43"/>
      <c r="Q2321" s="43"/>
      <c r="R2321" s="43"/>
      <c r="S2321" s="43"/>
      <c r="T2321" s="79"/>
      <c r="AT2321" s="25" t="s">
        <v>2254</v>
      </c>
      <c r="AU2321" s="25" t="s">
        <v>82</v>
      </c>
    </row>
    <row r="2322" spans="2:65" s="1" customFormat="1" ht="16.5" customHeight="1">
      <c r="B2322" s="42"/>
      <c r="C2322" s="209" t="s">
        <v>5281</v>
      </c>
      <c r="D2322" s="209" t="s">
        <v>498</v>
      </c>
      <c r="E2322" s="210" t="s">
        <v>13714</v>
      </c>
      <c r="F2322" s="211" t="s">
        <v>13652</v>
      </c>
      <c r="G2322" s="212" t="s">
        <v>13632</v>
      </c>
      <c r="H2322" s="213">
        <v>1</v>
      </c>
      <c r="I2322" s="214"/>
      <c r="J2322" s="215">
        <f>ROUND(I2322*H2322,2)</f>
        <v>0</v>
      </c>
      <c r="K2322" s="211" t="s">
        <v>23</v>
      </c>
      <c r="L2322" s="62"/>
      <c r="M2322" s="216" t="s">
        <v>23</v>
      </c>
      <c r="N2322" s="217" t="s">
        <v>44</v>
      </c>
      <c r="O2322" s="43"/>
      <c r="P2322" s="218">
        <f>O2322*H2322</f>
        <v>0</v>
      </c>
      <c r="Q2322" s="218">
        <v>0</v>
      </c>
      <c r="R2322" s="218">
        <f>Q2322*H2322</f>
        <v>0</v>
      </c>
      <c r="S2322" s="218">
        <v>0</v>
      </c>
      <c r="T2322" s="219">
        <f>S2322*H2322</f>
        <v>0</v>
      </c>
      <c r="AR2322" s="25" t="s">
        <v>502</v>
      </c>
      <c r="AT2322" s="25" t="s">
        <v>498</v>
      </c>
      <c r="AU2322" s="25" t="s">
        <v>82</v>
      </c>
      <c r="AY2322" s="25" t="s">
        <v>492</v>
      </c>
      <c r="BE2322" s="220">
        <f>IF(N2322="základní",J2322,0)</f>
        <v>0</v>
      </c>
      <c r="BF2322" s="220">
        <f>IF(N2322="snížená",J2322,0)</f>
        <v>0</v>
      </c>
      <c r="BG2322" s="220">
        <f>IF(N2322="zákl. přenesená",J2322,0)</f>
        <v>0</v>
      </c>
      <c r="BH2322" s="220">
        <f>IF(N2322="sníž. přenesená",J2322,0)</f>
        <v>0</v>
      </c>
      <c r="BI2322" s="220">
        <f>IF(N2322="nulová",J2322,0)</f>
        <v>0</v>
      </c>
      <c r="BJ2322" s="25" t="s">
        <v>80</v>
      </c>
      <c r="BK2322" s="220">
        <f>ROUND(I2322*H2322,2)</f>
        <v>0</v>
      </c>
      <c r="BL2322" s="25" t="s">
        <v>502</v>
      </c>
      <c r="BM2322" s="25" t="s">
        <v>10500</v>
      </c>
    </row>
    <row r="2323" spans="2:65" s="1" customFormat="1">
      <c r="B2323" s="42"/>
      <c r="C2323" s="64"/>
      <c r="D2323" s="221" t="s">
        <v>506</v>
      </c>
      <c r="E2323" s="64"/>
      <c r="F2323" s="222" t="s">
        <v>13652</v>
      </c>
      <c r="G2323" s="64"/>
      <c r="H2323" s="64"/>
      <c r="I2323" s="177"/>
      <c r="J2323" s="64"/>
      <c r="K2323" s="64"/>
      <c r="L2323" s="62"/>
      <c r="M2323" s="223"/>
      <c r="N2323" s="43"/>
      <c r="O2323" s="43"/>
      <c r="P2323" s="43"/>
      <c r="Q2323" s="43"/>
      <c r="R2323" s="43"/>
      <c r="S2323" s="43"/>
      <c r="T2323" s="79"/>
      <c r="AT2323" s="25" t="s">
        <v>506</v>
      </c>
      <c r="AU2323" s="25" t="s">
        <v>82</v>
      </c>
    </row>
    <row r="2324" spans="2:65" s="1" customFormat="1" ht="24">
      <c r="B2324" s="42"/>
      <c r="C2324" s="64"/>
      <c r="D2324" s="221" t="s">
        <v>2254</v>
      </c>
      <c r="E2324" s="64"/>
      <c r="F2324" s="224" t="s">
        <v>13665</v>
      </c>
      <c r="G2324" s="64"/>
      <c r="H2324" s="64"/>
      <c r="I2324" s="177"/>
      <c r="J2324" s="64"/>
      <c r="K2324" s="64"/>
      <c r="L2324" s="62"/>
      <c r="M2324" s="223"/>
      <c r="N2324" s="43"/>
      <c r="O2324" s="43"/>
      <c r="P2324" s="43"/>
      <c r="Q2324" s="43"/>
      <c r="R2324" s="43"/>
      <c r="S2324" s="43"/>
      <c r="T2324" s="79"/>
      <c r="AT2324" s="25" t="s">
        <v>2254</v>
      </c>
      <c r="AU2324" s="25" t="s">
        <v>82</v>
      </c>
    </row>
    <row r="2325" spans="2:65" s="11" customFormat="1" ht="29.85" customHeight="1">
      <c r="B2325" s="192"/>
      <c r="C2325" s="193"/>
      <c r="D2325" s="206" t="s">
        <v>72</v>
      </c>
      <c r="E2325" s="207" t="s">
        <v>5966</v>
      </c>
      <c r="F2325" s="207" t="s">
        <v>13845</v>
      </c>
      <c r="G2325" s="193"/>
      <c r="H2325" s="193"/>
      <c r="I2325" s="196"/>
      <c r="J2325" s="208">
        <f>BK2325</f>
        <v>0</v>
      </c>
      <c r="K2325" s="193"/>
      <c r="L2325" s="198"/>
      <c r="M2325" s="199"/>
      <c r="N2325" s="200"/>
      <c r="O2325" s="200"/>
      <c r="P2325" s="201">
        <f>SUM(P2326:P2391)</f>
        <v>0</v>
      </c>
      <c r="Q2325" s="200"/>
      <c r="R2325" s="201">
        <f>SUM(R2326:R2391)</f>
        <v>0</v>
      </c>
      <c r="S2325" s="200"/>
      <c r="T2325" s="202">
        <f>SUM(T2326:T2391)</f>
        <v>0</v>
      </c>
      <c r="AR2325" s="203" t="s">
        <v>80</v>
      </c>
      <c r="AT2325" s="204" t="s">
        <v>72</v>
      </c>
      <c r="AU2325" s="204" t="s">
        <v>80</v>
      </c>
      <c r="AY2325" s="203" t="s">
        <v>492</v>
      </c>
      <c r="BK2325" s="205">
        <f>SUM(BK2326:BK2391)</f>
        <v>0</v>
      </c>
    </row>
    <row r="2326" spans="2:65" s="1" customFormat="1" ht="16.5" customHeight="1">
      <c r="B2326" s="42"/>
      <c r="C2326" s="209" t="s">
        <v>5285</v>
      </c>
      <c r="D2326" s="209" t="s">
        <v>498</v>
      </c>
      <c r="E2326" s="210" t="s">
        <v>13841</v>
      </c>
      <c r="F2326" s="211" t="s">
        <v>13842</v>
      </c>
      <c r="G2326" s="212" t="s">
        <v>2537</v>
      </c>
      <c r="H2326" s="213">
        <v>1</v>
      </c>
      <c r="I2326" s="214"/>
      <c r="J2326" s="215">
        <f>ROUND(I2326*H2326,2)</f>
        <v>0</v>
      </c>
      <c r="K2326" s="211" t="s">
        <v>23</v>
      </c>
      <c r="L2326" s="62"/>
      <c r="M2326" s="216" t="s">
        <v>23</v>
      </c>
      <c r="N2326" s="217" t="s">
        <v>44</v>
      </c>
      <c r="O2326" s="43"/>
      <c r="P2326" s="218">
        <f>O2326*H2326</f>
        <v>0</v>
      </c>
      <c r="Q2326" s="218">
        <v>0</v>
      </c>
      <c r="R2326" s="218">
        <f>Q2326*H2326</f>
        <v>0</v>
      </c>
      <c r="S2326" s="218">
        <v>0</v>
      </c>
      <c r="T2326" s="219">
        <f>S2326*H2326</f>
        <v>0</v>
      </c>
      <c r="AR2326" s="25" t="s">
        <v>502</v>
      </c>
      <c r="AT2326" s="25" t="s">
        <v>498</v>
      </c>
      <c r="AU2326" s="25" t="s">
        <v>82</v>
      </c>
      <c r="AY2326" s="25" t="s">
        <v>492</v>
      </c>
      <c r="BE2326" s="220">
        <f>IF(N2326="základní",J2326,0)</f>
        <v>0</v>
      </c>
      <c r="BF2326" s="220">
        <f>IF(N2326="snížená",J2326,0)</f>
        <v>0</v>
      </c>
      <c r="BG2326" s="220">
        <f>IF(N2326="zákl. přenesená",J2326,0)</f>
        <v>0</v>
      </c>
      <c r="BH2326" s="220">
        <f>IF(N2326="sníž. přenesená",J2326,0)</f>
        <v>0</v>
      </c>
      <c r="BI2326" s="220">
        <f>IF(N2326="nulová",J2326,0)</f>
        <v>0</v>
      </c>
      <c r="BJ2326" s="25" t="s">
        <v>80</v>
      </c>
      <c r="BK2326" s="220">
        <f>ROUND(I2326*H2326,2)</f>
        <v>0</v>
      </c>
      <c r="BL2326" s="25" t="s">
        <v>502</v>
      </c>
      <c r="BM2326" s="25" t="s">
        <v>13846</v>
      </c>
    </row>
    <row r="2327" spans="2:65" s="1" customFormat="1">
      <c r="B2327" s="42"/>
      <c r="C2327" s="64"/>
      <c r="D2327" s="221" t="s">
        <v>506</v>
      </c>
      <c r="E2327" s="64"/>
      <c r="F2327" s="222" t="s">
        <v>13842</v>
      </c>
      <c r="G2327" s="64"/>
      <c r="H2327" s="64"/>
      <c r="I2327" s="177"/>
      <c r="J2327" s="64"/>
      <c r="K2327" s="64"/>
      <c r="L2327" s="62"/>
      <c r="M2327" s="223"/>
      <c r="N2327" s="43"/>
      <c r="O2327" s="43"/>
      <c r="P2327" s="43"/>
      <c r="Q2327" s="43"/>
      <c r="R2327" s="43"/>
      <c r="S2327" s="43"/>
      <c r="T2327" s="79"/>
      <c r="AT2327" s="25" t="s">
        <v>506</v>
      </c>
      <c r="AU2327" s="25" t="s">
        <v>82</v>
      </c>
    </row>
    <row r="2328" spans="2:65" s="1" customFormat="1" ht="60">
      <c r="B2328" s="42"/>
      <c r="C2328" s="64"/>
      <c r="D2328" s="227" t="s">
        <v>2254</v>
      </c>
      <c r="E2328" s="64"/>
      <c r="F2328" s="273" t="s">
        <v>13843</v>
      </c>
      <c r="G2328" s="64"/>
      <c r="H2328" s="64"/>
      <c r="I2328" s="177"/>
      <c r="J2328" s="64"/>
      <c r="K2328" s="64"/>
      <c r="L2328" s="62"/>
      <c r="M2328" s="223"/>
      <c r="N2328" s="43"/>
      <c r="O2328" s="43"/>
      <c r="P2328" s="43"/>
      <c r="Q2328" s="43"/>
      <c r="R2328" s="43"/>
      <c r="S2328" s="43"/>
      <c r="T2328" s="79"/>
      <c r="AT2328" s="25" t="s">
        <v>2254</v>
      </c>
      <c r="AU2328" s="25" t="s">
        <v>82</v>
      </c>
    </row>
    <row r="2329" spans="2:65" s="1" customFormat="1" ht="16.5" customHeight="1">
      <c r="B2329" s="42"/>
      <c r="C2329" s="209" t="s">
        <v>5290</v>
      </c>
      <c r="D2329" s="209" t="s">
        <v>498</v>
      </c>
      <c r="E2329" s="210" t="s">
        <v>13621</v>
      </c>
      <c r="F2329" s="211" t="s">
        <v>13622</v>
      </c>
      <c r="G2329" s="212" t="s">
        <v>2537</v>
      </c>
      <c r="H2329" s="213">
        <v>1</v>
      </c>
      <c r="I2329" s="214"/>
      <c r="J2329" s="215">
        <f>ROUND(I2329*H2329,2)</f>
        <v>0</v>
      </c>
      <c r="K2329" s="211" t="s">
        <v>23</v>
      </c>
      <c r="L2329" s="62"/>
      <c r="M2329" s="216" t="s">
        <v>23</v>
      </c>
      <c r="N2329" s="217" t="s">
        <v>44</v>
      </c>
      <c r="O2329" s="43"/>
      <c r="P2329" s="218">
        <f>O2329*H2329</f>
        <v>0</v>
      </c>
      <c r="Q2329" s="218">
        <v>0</v>
      </c>
      <c r="R2329" s="218">
        <f>Q2329*H2329</f>
        <v>0</v>
      </c>
      <c r="S2329" s="218">
        <v>0</v>
      </c>
      <c r="T2329" s="219">
        <f>S2329*H2329</f>
        <v>0</v>
      </c>
      <c r="AR2329" s="25" t="s">
        <v>502</v>
      </c>
      <c r="AT2329" s="25" t="s">
        <v>498</v>
      </c>
      <c r="AU2329" s="25" t="s">
        <v>82</v>
      </c>
      <c r="AY2329" s="25" t="s">
        <v>492</v>
      </c>
      <c r="BE2329" s="220">
        <f>IF(N2329="základní",J2329,0)</f>
        <v>0</v>
      </c>
      <c r="BF2329" s="220">
        <f>IF(N2329="snížená",J2329,0)</f>
        <v>0</v>
      </c>
      <c r="BG2329" s="220">
        <f>IF(N2329="zákl. přenesená",J2329,0)</f>
        <v>0</v>
      </c>
      <c r="BH2329" s="220">
        <f>IF(N2329="sníž. přenesená",J2329,0)</f>
        <v>0</v>
      </c>
      <c r="BI2329" s="220">
        <f>IF(N2329="nulová",J2329,0)</f>
        <v>0</v>
      </c>
      <c r="BJ2329" s="25" t="s">
        <v>80</v>
      </c>
      <c r="BK2329" s="220">
        <f>ROUND(I2329*H2329,2)</f>
        <v>0</v>
      </c>
      <c r="BL2329" s="25" t="s">
        <v>502</v>
      </c>
      <c r="BM2329" s="25" t="s">
        <v>13847</v>
      </c>
    </row>
    <row r="2330" spans="2:65" s="1" customFormat="1">
      <c r="B2330" s="42"/>
      <c r="C2330" s="64"/>
      <c r="D2330" s="221" t="s">
        <v>506</v>
      </c>
      <c r="E2330" s="64"/>
      <c r="F2330" s="222" t="s">
        <v>13622</v>
      </c>
      <c r="G2330" s="64"/>
      <c r="H2330" s="64"/>
      <c r="I2330" s="177"/>
      <c r="J2330" s="64"/>
      <c r="K2330" s="64"/>
      <c r="L2330" s="62"/>
      <c r="M2330" s="223"/>
      <c r="N2330" s="43"/>
      <c r="O2330" s="43"/>
      <c r="P2330" s="43"/>
      <c r="Q2330" s="43"/>
      <c r="R2330" s="43"/>
      <c r="S2330" s="43"/>
      <c r="T2330" s="79"/>
      <c r="AT2330" s="25" t="s">
        <v>506</v>
      </c>
      <c r="AU2330" s="25" t="s">
        <v>82</v>
      </c>
    </row>
    <row r="2331" spans="2:65" s="1" customFormat="1" ht="24">
      <c r="B2331" s="42"/>
      <c r="C2331" s="64"/>
      <c r="D2331" s="227" t="s">
        <v>2254</v>
      </c>
      <c r="E2331" s="64"/>
      <c r="F2331" s="273" t="s">
        <v>13623</v>
      </c>
      <c r="G2331" s="64"/>
      <c r="H2331" s="64"/>
      <c r="I2331" s="177"/>
      <c r="J2331" s="64"/>
      <c r="K2331" s="64"/>
      <c r="L2331" s="62"/>
      <c r="M2331" s="223"/>
      <c r="N2331" s="43"/>
      <c r="O2331" s="43"/>
      <c r="P2331" s="43"/>
      <c r="Q2331" s="43"/>
      <c r="R2331" s="43"/>
      <c r="S2331" s="43"/>
      <c r="T2331" s="79"/>
      <c r="AT2331" s="25" t="s">
        <v>2254</v>
      </c>
      <c r="AU2331" s="25" t="s">
        <v>82</v>
      </c>
    </row>
    <row r="2332" spans="2:65" s="1" customFormat="1" ht="16.5" customHeight="1">
      <c r="B2332" s="42"/>
      <c r="C2332" s="209" t="s">
        <v>5294</v>
      </c>
      <c r="D2332" s="209" t="s">
        <v>498</v>
      </c>
      <c r="E2332" s="210" t="s">
        <v>13683</v>
      </c>
      <c r="F2332" s="211" t="s">
        <v>13684</v>
      </c>
      <c r="G2332" s="212" t="s">
        <v>2537</v>
      </c>
      <c r="H2332" s="213">
        <v>1</v>
      </c>
      <c r="I2332" s="214"/>
      <c r="J2332" s="215">
        <f>ROUND(I2332*H2332,2)</f>
        <v>0</v>
      </c>
      <c r="K2332" s="211" t="s">
        <v>23</v>
      </c>
      <c r="L2332" s="62"/>
      <c r="M2332" s="216" t="s">
        <v>23</v>
      </c>
      <c r="N2332" s="217" t="s">
        <v>44</v>
      </c>
      <c r="O2332" s="43"/>
      <c r="P2332" s="218">
        <f>O2332*H2332</f>
        <v>0</v>
      </c>
      <c r="Q2332" s="218">
        <v>0</v>
      </c>
      <c r="R2332" s="218">
        <f>Q2332*H2332</f>
        <v>0</v>
      </c>
      <c r="S2332" s="218">
        <v>0</v>
      </c>
      <c r="T2332" s="219">
        <f>S2332*H2332</f>
        <v>0</v>
      </c>
      <c r="AR2332" s="25" t="s">
        <v>502</v>
      </c>
      <c r="AT2332" s="25" t="s">
        <v>498</v>
      </c>
      <c r="AU2332" s="25" t="s">
        <v>82</v>
      </c>
      <c r="AY2332" s="25" t="s">
        <v>492</v>
      </c>
      <c r="BE2332" s="220">
        <f>IF(N2332="základní",J2332,0)</f>
        <v>0</v>
      </c>
      <c r="BF2332" s="220">
        <f>IF(N2332="snížená",J2332,0)</f>
        <v>0</v>
      </c>
      <c r="BG2332" s="220">
        <f>IF(N2332="zákl. přenesená",J2332,0)</f>
        <v>0</v>
      </c>
      <c r="BH2332" s="220">
        <f>IF(N2332="sníž. přenesená",J2332,0)</f>
        <v>0</v>
      </c>
      <c r="BI2332" s="220">
        <f>IF(N2332="nulová",J2332,0)</f>
        <v>0</v>
      </c>
      <c r="BJ2332" s="25" t="s">
        <v>80</v>
      </c>
      <c r="BK2332" s="220">
        <f>ROUND(I2332*H2332,2)</f>
        <v>0</v>
      </c>
      <c r="BL2332" s="25" t="s">
        <v>502</v>
      </c>
      <c r="BM2332" s="25" t="s">
        <v>13848</v>
      </c>
    </row>
    <row r="2333" spans="2:65" s="1" customFormat="1">
      <c r="B2333" s="42"/>
      <c r="C2333" s="64"/>
      <c r="D2333" s="221" t="s">
        <v>506</v>
      </c>
      <c r="E2333" s="64"/>
      <c r="F2333" s="222" t="s">
        <v>13684</v>
      </c>
      <c r="G2333" s="64"/>
      <c r="H2333" s="64"/>
      <c r="I2333" s="177"/>
      <c r="J2333" s="64"/>
      <c r="K2333" s="64"/>
      <c r="L2333" s="62"/>
      <c r="M2333" s="223"/>
      <c r="N2333" s="43"/>
      <c r="O2333" s="43"/>
      <c r="P2333" s="43"/>
      <c r="Q2333" s="43"/>
      <c r="R2333" s="43"/>
      <c r="S2333" s="43"/>
      <c r="T2333" s="79"/>
      <c r="AT2333" s="25" t="s">
        <v>506</v>
      </c>
      <c r="AU2333" s="25" t="s">
        <v>82</v>
      </c>
    </row>
    <row r="2334" spans="2:65" s="1" customFormat="1" ht="36">
      <c r="B2334" s="42"/>
      <c r="C2334" s="64"/>
      <c r="D2334" s="227" t="s">
        <v>2254</v>
      </c>
      <c r="E2334" s="64"/>
      <c r="F2334" s="273" t="s">
        <v>13685</v>
      </c>
      <c r="G2334" s="64"/>
      <c r="H2334" s="64"/>
      <c r="I2334" s="177"/>
      <c r="J2334" s="64"/>
      <c r="K2334" s="64"/>
      <c r="L2334" s="62"/>
      <c r="M2334" s="223"/>
      <c r="N2334" s="43"/>
      <c r="O2334" s="43"/>
      <c r="P2334" s="43"/>
      <c r="Q2334" s="43"/>
      <c r="R2334" s="43"/>
      <c r="S2334" s="43"/>
      <c r="T2334" s="79"/>
      <c r="AT2334" s="25" t="s">
        <v>2254</v>
      </c>
      <c r="AU2334" s="25" t="s">
        <v>82</v>
      </c>
    </row>
    <row r="2335" spans="2:65" s="1" customFormat="1" ht="16.5" customHeight="1">
      <c r="B2335" s="42"/>
      <c r="C2335" s="209" t="s">
        <v>5299</v>
      </c>
      <c r="D2335" s="209" t="s">
        <v>498</v>
      </c>
      <c r="E2335" s="210" t="s">
        <v>13627</v>
      </c>
      <c r="F2335" s="211" t="s">
        <v>13628</v>
      </c>
      <c r="G2335" s="212" t="s">
        <v>2537</v>
      </c>
      <c r="H2335" s="213">
        <v>1</v>
      </c>
      <c r="I2335" s="214"/>
      <c r="J2335" s="215">
        <f>ROUND(I2335*H2335,2)</f>
        <v>0</v>
      </c>
      <c r="K2335" s="211" t="s">
        <v>23</v>
      </c>
      <c r="L2335" s="62"/>
      <c r="M2335" s="216" t="s">
        <v>23</v>
      </c>
      <c r="N2335" s="217" t="s">
        <v>44</v>
      </c>
      <c r="O2335" s="43"/>
      <c r="P2335" s="218">
        <f>O2335*H2335</f>
        <v>0</v>
      </c>
      <c r="Q2335" s="218">
        <v>0</v>
      </c>
      <c r="R2335" s="218">
        <f>Q2335*H2335</f>
        <v>0</v>
      </c>
      <c r="S2335" s="218">
        <v>0</v>
      </c>
      <c r="T2335" s="219">
        <f>S2335*H2335</f>
        <v>0</v>
      </c>
      <c r="AR2335" s="25" t="s">
        <v>502</v>
      </c>
      <c r="AT2335" s="25" t="s">
        <v>498</v>
      </c>
      <c r="AU2335" s="25" t="s">
        <v>82</v>
      </c>
      <c r="AY2335" s="25" t="s">
        <v>492</v>
      </c>
      <c r="BE2335" s="220">
        <f>IF(N2335="základní",J2335,0)</f>
        <v>0</v>
      </c>
      <c r="BF2335" s="220">
        <f>IF(N2335="snížená",J2335,0)</f>
        <v>0</v>
      </c>
      <c r="BG2335" s="220">
        <f>IF(N2335="zákl. přenesená",J2335,0)</f>
        <v>0</v>
      </c>
      <c r="BH2335" s="220">
        <f>IF(N2335="sníž. přenesená",J2335,0)</f>
        <v>0</v>
      </c>
      <c r="BI2335" s="220">
        <f>IF(N2335="nulová",J2335,0)</f>
        <v>0</v>
      </c>
      <c r="BJ2335" s="25" t="s">
        <v>80</v>
      </c>
      <c r="BK2335" s="220">
        <f>ROUND(I2335*H2335,2)</f>
        <v>0</v>
      </c>
      <c r="BL2335" s="25" t="s">
        <v>502</v>
      </c>
      <c r="BM2335" s="25" t="s">
        <v>13849</v>
      </c>
    </row>
    <row r="2336" spans="2:65" s="1" customFormat="1">
      <c r="B2336" s="42"/>
      <c r="C2336" s="64"/>
      <c r="D2336" s="221" t="s">
        <v>506</v>
      </c>
      <c r="E2336" s="64"/>
      <c r="F2336" s="222" t="s">
        <v>13628</v>
      </c>
      <c r="G2336" s="64"/>
      <c r="H2336" s="64"/>
      <c r="I2336" s="177"/>
      <c r="J2336" s="64"/>
      <c r="K2336" s="64"/>
      <c r="L2336" s="62"/>
      <c r="M2336" s="223"/>
      <c r="N2336" s="43"/>
      <c r="O2336" s="43"/>
      <c r="P2336" s="43"/>
      <c r="Q2336" s="43"/>
      <c r="R2336" s="43"/>
      <c r="S2336" s="43"/>
      <c r="T2336" s="79"/>
      <c r="AT2336" s="25" t="s">
        <v>506</v>
      </c>
      <c r="AU2336" s="25" t="s">
        <v>82</v>
      </c>
    </row>
    <row r="2337" spans="2:65" s="1" customFormat="1" ht="60">
      <c r="B2337" s="42"/>
      <c r="C2337" s="64"/>
      <c r="D2337" s="227" t="s">
        <v>2254</v>
      </c>
      <c r="E2337" s="64"/>
      <c r="F2337" s="273" t="s">
        <v>13629</v>
      </c>
      <c r="G2337" s="64"/>
      <c r="H2337" s="64"/>
      <c r="I2337" s="177"/>
      <c r="J2337" s="64"/>
      <c r="K2337" s="64"/>
      <c r="L2337" s="62"/>
      <c r="M2337" s="223"/>
      <c r="N2337" s="43"/>
      <c r="O2337" s="43"/>
      <c r="P2337" s="43"/>
      <c r="Q2337" s="43"/>
      <c r="R2337" s="43"/>
      <c r="S2337" s="43"/>
      <c r="T2337" s="79"/>
      <c r="AT2337" s="25" t="s">
        <v>2254</v>
      </c>
      <c r="AU2337" s="25" t="s">
        <v>82</v>
      </c>
    </row>
    <row r="2338" spans="2:65" s="1" customFormat="1" ht="16.5" customHeight="1">
      <c r="B2338" s="42"/>
      <c r="C2338" s="209" t="s">
        <v>5303</v>
      </c>
      <c r="D2338" s="209" t="s">
        <v>498</v>
      </c>
      <c r="E2338" s="210" t="s">
        <v>13630</v>
      </c>
      <c r="F2338" s="211" t="s">
        <v>13631</v>
      </c>
      <c r="G2338" s="212" t="s">
        <v>13632</v>
      </c>
      <c r="H2338" s="213">
        <v>1</v>
      </c>
      <c r="I2338" s="214"/>
      <c r="J2338" s="215">
        <f>ROUND(I2338*H2338,2)</f>
        <v>0</v>
      </c>
      <c r="K2338" s="211" t="s">
        <v>23</v>
      </c>
      <c r="L2338" s="62"/>
      <c r="M2338" s="216" t="s">
        <v>23</v>
      </c>
      <c r="N2338" s="217" t="s">
        <v>44</v>
      </c>
      <c r="O2338" s="43"/>
      <c r="P2338" s="218">
        <f>O2338*H2338</f>
        <v>0</v>
      </c>
      <c r="Q2338" s="218">
        <v>0</v>
      </c>
      <c r="R2338" s="218">
        <f>Q2338*H2338</f>
        <v>0</v>
      </c>
      <c r="S2338" s="218">
        <v>0</v>
      </c>
      <c r="T2338" s="219">
        <f>S2338*H2338</f>
        <v>0</v>
      </c>
      <c r="AR2338" s="25" t="s">
        <v>502</v>
      </c>
      <c r="AT2338" s="25" t="s">
        <v>498</v>
      </c>
      <c r="AU2338" s="25" t="s">
        <v>82</v>
      </c>
      <c r="AY2338" s="25" t="s">
        <v>492</v>
      </c>
      <c r="BE2338" s="220">
        <f>IF(N2338="základní",J2338,0)</f>
        <v>0</v>
      </c>
      <c r="BF2338" s="220">
        <f>IF(N2338="snížená",J2338,0)</f>
        <v>0</v>
      </c>
      <c r="BG2338" s="220">
        <f>IF(N2338="zákl. přenesená",J2338,0)</f>
        <v>0</v>
      </c>
      <c r="BH2338" s="220">
        <f>IF(N2338="sníž. přenesená",J2338,0)</f>
        <v>0</v>
      </c>
      <c r="BI2338" s="220">
        <f>IF(N2338="nulová",J2338,0)</f>
        <v>0</v>
      </c>
      <c r="BJ2338" s="25" t="s">
        <v>80</v>
      </c>
      <c r="BK2338" s="220">
        <f>ROUND(I2338*H2338,2)</f>
        <v>0</v>
      </c>
      <c r="BL2338" s="25" t="s">
        <v>502</v>
      </c>
      <c r="BM2338" s="25" t="s">
        <v>13850</v>
      </c>
    </row>
    <row r="2339" spans="2:65" s="1" customFormat="1">
      <c r="B2339" s="42"/>
      <c r="C2339" s="64"/>
      <c r="D2339" s="221" t="s">
        <v>506</v>
      </c>
      <c r="E2339" s="64"/>
      <c r="F2339" s="222" t="s">
        <v>13631</v>
      </c>
      <c r="G2339" s="64"/>
      <c r="H2339" s="64"/>
      <c r="I2339" s="177"/>
      <c r="J2339" s="64"/>
      <c r="K2339" s="64"/>
      <c r="L2339" s="62"/>
      <c r="M2339" s="223"/>
      <c r="N2339" s="43"/>
      <c r="O2339" s="43"/>
      <c r="P2339" s="43"/>
      <c r="Q2339" s="43"/>
      <c r="R2339" s="43"/>
      <c r="S2339" s="43"/>
      <c r="T2339" s="79"/>
      <c r="AT2339" s="25" t="s">
        <v>506</v>
      </c>
      <c r="AU2339" s="25" t="s">
        <v>82</v>
      </c>
    </row>
    <row r="2340" spans="2:65" s="1" customFormat="1" ht="36">
      <c r="B2340" s="42"/>
      <c r="C2340" s="64"/>
      <c r="D2340" s="227" t="s">
        <v>2254</v>
      </c>
      <c r="E2340" s="64"/>
      <c r="F2340" s="273" t="s">
        <v>13633</v>
      </c>
      <c r="G2340" s="64"/>
      <c r="H2340" s="64"/>
      <c r="I2340" s="177"/>
      <c r="J2340" s="64"/>
      <c r="K2340" s="64"/>
      <c r="L2340" s="62"/>
      <c r="M2340" s="223"/>
      <c r="N2340" s="43"/>
      <c r="O2340" s="43"/>
      <c r="P2340" s="43"/>
      <c r="Q2340" s="43"/>
      <c r="R2340" s="43"/>
      <c r="S2340" s="43"/>
      <c r="T2340" s="79"/>
      <c r="AT2340" s="25" t="s">
        <v>2254</v>
      </c>
      <c r="AU2340" s="25" t="s">
        <v>82</v>
      </c>
    </row>
    <row r="2341" spans="2:65" s="1" customFormat="1" ht="16.5" customHeight="1">
      <c r="B2341" s="42"/>
      <c r="C2341" s="209" t="s">
        <v>5307</v>
      </c>
      <c r="D2341" s="209" t="s">
        <v>498</v>
      </c>
      <c r="E2341" s="210" t="s">
        <v>13732</v>
      </c>
      <c r="F2341" s="211" t="s">
        <v>13733</v>
      </c>
      <c r="G2341" s="212" t="s">
        <v>2537</v>
      </c>
      <c r="H2341" s="213">
        <v>1</v>
      </c>
      <c r="I2341" s="214"/>
      <c r="J2341" s="215">
        <f>ROUND(I2341*H2341,2)</f>
        <v>0</v>
      </c>
      <c r="K2341" s="211" t="s">
        <v>23</v>
      </c>
      <c r="L2341" s="62"/>
      <c r="M2341" s="216" t="s">
        <v>23</v>
      </c>
      <c r="N2341" s="217" t="s">
        <v>44</v>
      </c>
      <c r="O2341" s="43"/>
      <c r="P2341" s="218">
        <f>O2341*H2341</f>
        <v>0</v>
      </c>
      <c r="Q2341" s="218">
        <v>0</v>
      </c>
      <c r="R2341" s="218">
        <f>Q2341*H2341</f>
        <v>0</v>
      </c>
      <c r="S2341" s="218">
        <v>0</v>
      </c>
      <c r="T2341" s="219">
        <f>S2341*H2341</f>
        <v>0</v>
      </c>
      <c r="AR2341" s="25" t="s">
        <v>502</v>
      </c>
      <c r="AT2341" s="25" t="s">
        <v>498</v>
      </c>
      <c r="AU2341" s="25" t="s">
        <v>82</v>
      </c>
      <c r="AY2341" s="25" t="s">
        <v>492</v>
      </c>
      <c r="BE2341" s="220">
        <f>IF(N2341="základní",J2341,0)</f>
        <v>0</v>
      </c>
      <c r="BF2341" s="220">
        <f>IF(N2341="snížená",J2341,0)</f>
        <v>0</v>
      </c>
      <c r="BG2341" s="220">
        <f>IF(N2341="zákl. přenesená",J2341,0)</f>
        <v>0</v>
      </c>
      <c r="BH2341" s="220">
        <f>IF(N2341="sníž. přenesená",J2341,0)</f>
        <v>0</v>
      </c>
      <c r="BI2341" s="220">
        <f>IF(N2341="nulová",J2341,0)</f>
        <v>0</v>
      </c>
      <c r="BJ2341" s="25" t="s">
        <v>80</v>
      </c>
      <c r="BK2341" s="220">
        <f>ROUND(I2341*H2341,2)</f>
        <v>0</v>
      </c>
      <c r="BL2341" s="25" t="s">
        <v>502</v>
      </c>
      <c r="BM2341" s="25" t="s">
        <v>13851</v>
      </c>
    </row>
    <row r="2342" spans="2:65" s="1" customFormat="1">
      <c r="B2342" s="42"/>
      <c r="C2342" s="64"/>
      <c r="D2342" s="221" t="s">
        <v>506</v>
      </c>
      <c r="E2342" s="64"/>
      <c r="F2342" s="222" t="s">
        <v>13733</v>
      </c>
      <c r="G2342" s="64"/>
      <c r="H2342" s="64"/>
      <c r="I2342" s="177"/>
      <c r="J2342" s="64"/>
      <c r="K2342" s="64"/>
      <c r="L2342" s="62"/>
      <c r="M2342" s="223"/>
      <c r="N2342" s="43"/>
      <c r="O2342" s="43"/>
      <c r="P2342" s="43"/>
      <c r="Q2342" s="43"/>
      <c r="R2342" s="43"/>
      <c r="S2342" s="43"/>
      <c r="T2342" s="79"/>
      <c r="AT2342" s="25" t="s">
        <v>506</v>
      </c>
      <c r="AU2342" s="25" t="s">
        <v>82</v>
      </c>
    </row>
    <row r="2343" spans="2:65" s="1" customFormat="1" ht="36">
      <c r="B2343" s="42"/>
      <c r="C2343" s="64"/>
      <c r="D2343" s="227" t="s">
        <v>2254</v>
      </c>
      <c r="E2343" s="64"/>
      <c r="F2343" s="273" t="s">
        <v>13734</v>
      </c>
      <c r="G2343" s="64"/>
      <c r="H2343" s="64"/>
      <c r="I2343" s="177"/>
      <c r="J2343" s="64"/>
      <c r="K2343" s="64"/>
      <c r="L2343" s="62"/>
      <c r="M2343" s="223"/>
      <c r="N2343" s="43"/>
      <c r="O2343" s="43"/>
      <c r="P2343" s="43"/>
      <c r="Q2343" s="43"/>
      <c r="R2343" s="43"/>
      <c r="S2343" s="43"/>
      <c r="T2343" s="79"/>
      <c r="AT2343" s="25" t="s">
        <v>2254</v>
      </c>
      <c r="AU2343" s="25" t="s">
        <v>82</v>
      </c>
    </row>
    <row r="2344" spans="2:65" s="1" customFormat="1" ht="16.5" customHeight="1">
      <c r="B2344" s="42"/>
      <c r="C2344" s="209" t="s">
        <v>5311</v>
      </c>
      <c r="D2344" s="209" t="s">
        <v>498</v>
      </c>
      <c r="E2344" s="210" t="s">
        <v>13634</v>
      </c>
      <c r="F2344" s="211" t="s">
        <v>13635</v>
      </c>
      <c r="G2344" s="212" t="s">
        <v>2537</v>
      </c>
      <c r="H2344" s="213">
        <v>1</v>
      </c>
      <c r="I2344" s="214"/>
      <c r="J2344" s="215">
        <f>ROUND(I2344*H2344,2)</f>
        <v>0</v>
      </c>
      <c r="K2344" s="211" t="s">
        <v>23</v>
      </c>
      <c r="L2344" s="62"/>
      <c r="M2344" s="216" t="s">
        <v>23</v>
      </c>
      <c r="N2344" s="217" t="s">
        <v>44</v>
      </c>
      <c r="O2344" s="43"/>
      <c r="P2344" s="218">
        <f>O2344*H2344</f>
        <v>0</v>
      </c>
      <c r="Q2344" s="218">
        <v>0</v>
      </c>
      <c r="R2344" s="218">
        <f>Q2344*H2344</f>
        <v>0</v>
      </c>
      <c r="S2344" s="218">
        <v>0</v>
      </c>
      <c r="T2344" s="219">
        <f>S2344*H2344</f>
        <v>0</v>
      </c>
      <c r="AR2344" s="25" t="s">
        <v>502</v>
      </c>
      <c r="AT2344" s="25" t="s">
        <v>498</v>
      </c>
      <c r="AU2344" s="25" t="s">
        <v>82</v>
      </c>
      <c r="AY2344" s="25" t="s">
        <v>492</v>
      </c>
      <c r="BE2344" s="220">
        <f>IF(N2344="základní",J2344,0)</f>
        <v>0</v>
      </c>
      <c r="BF2344" s="220">
        <f>IF(N2344="snížená",J2344,0)</f>
        <v>0</v>
      </c>
      <c r="BG2344" s="220">
        <f>IF(N2344="zákl. přenesená",J2344,0)</f>
        <v>0</v>
      </c>
      <c r="BH2344" s="220">
        <f>IF(N2344="sníž. přenesená",J2344,0)</f>
        <v>0</v>
      </c>
      <c r="BI2344" s="220">
        <f>IF(N2344="nulová",J2344,0)</f>
        <v>0</v>
      </c>
      <c r="BJ2344" s="25" t="s">
        <v>80</v>
      </c>
      <c r="BK2344" s="220">
        <f>ROUND(I2344*H2344,2)</f>
        <v>0</v>
      </c>
      <c r="BL2344" s="25" t="s">
        <v>502</v>
      </c>
      <c r="BM2344" s="25" t="s">
        <v>13852</v>
      </c>
    </row>
    <row r="2345" spans="2:65" s="1" customFormat="1">
      <c r="B2345" s="42"/>
      <c r="C2345" s="64"/>
      <c r="D2345" s="221" t="s">
        <v>506</v>
      </c>
      <c r="E2345" s="64"/>
      <c r="F2345" s="222" t="s">
        <v>13635</v>
      </c>
      <c r="G2345" s="64"/>
      <c r="H2345" s="64"/>
      <c r="I2345" s="177"/>
      <c r="J2345" s="64"/>
      <c r="K2345" s="64"/>
      <c r="L2345" s="62"/>
      <c r="M2345" s="223"/>
      <c r="N2345" s="43"/>
      <c r="O2345" s="43"/>
      <c r="P2345" s="43"/>
      <c r="Q2345" s="43"/>
      <c r="R2345" s="43"/>
      <c r="S2345" s="43"/>
      <c r="T2345" s="79"/>
      <c r="AT2345" s="25" t="s">
        <v>506</v>
      </c>
      <c r="AU2345" s="25" t="s">
        <v>82</v>
      </c>
    </row>
    <row r="2346" spans="2:65" s="1" customFormat="1" ht="60">
      <c r="B2346" s="42"/>
      <c r="C2346" s="64"/>
      <c r="D2346" s="227" t="s">
        <v>2254</v>
      </c>
      <c r="E2346" s="64"/>
      <c r="F2346" s="273" t="s">
        <v>13636</v>
      </c>
      <c r="G2346" s="64"/>
      <c r="H2346" s="64"/>
      <c r="I2346" s="177"/>
      <c r="J2346" s="64"/>
      <c r="K2346" s="64"/>
      <c r="L2346" s="62"/>
      <c r="M2346" s="223"/>
      <c r="N2346" s="43"/>
      <c r="O2346" s="43"/>
      <c r="P2346" s="43"/>
      <c r="Q2346" s="43"/>
      <c r="R2346" s="43"/>
      <c r="S2346" s="43"/>
      <c r="T2346" s="79"/>
      <c r="AT2346" s="25" t="s">
        <v>2254</v>
      </c>
      <c r="AU2346" s="25" t="s">
        <v>82</v>
      </c>
    </row>
    <row r="2347" spans="2:65" s="1" customFormat="1" ht="16.5" customHeight="1">
      <c r="B2347" s="42"/>
      <c r="C2347" s="209" t="s">
        <v>5315</v>
      </c>
      <c r="D2347" s="209" t="s">
        <v>498</v>
      </c>
      <c r="E2347" s="210" t="s">
        <v>13637</v>
      </c>
      <c r="F2347" s="211" t="s">
        <v>13638</v>
      </c>
      <c r="G2347" s="212" t="s">
        <v>2537</v>
      </c>
      <c r="H2347" s="213">
        <v>2</v>
      </c>
      <c r="I2347" s="214"/>
      <c r="J2347" s="215">
        <f>ROUND(I2347*H2347,2)</f>
        <v>0</v>
      </c>
      <c r="K2347" s="211" t="s">
        <v>23</v>
      </c>
      <c r="L2347" s="62"/>
      <c r="M2347" s="216" t="s">
        <v>23</v>
      </c>
      <c r="N2347" s="217" t="s">
        <v>44</v>
      </c>
      <c r="O2347" s="43"/>
      <c r="P2347" s="218">
        <f>O2347*H2347</f>
        <v>0</v>
      </c>
      <c r="Q2347" s="218">
        <v>0</v>
      </c>
      <c r="R2347" s="218">
        <f>Q2347*H2347</f>
        <v>0</v>
      </c>
      <c r="S2347" s="218">
        <v>0</v>
      </c>
      <c r="T2347" s="219">
        <f>S2347*H2347</f>
        <v>0</v>
      </c>
      <c r="AR2347" s="25" t="s">
        <v>502</v>
      </c>
      <c r="AT2347" s="25" t="s">
        <v>498</v>
      </c>
      <c r="AU2347" s="25" t="s">
        <v>82</v>
      </c>
      <c r="AY2347" s="25" t="s">
        <v>492</v>
      </c>
      <c r="BE2347" s="220">
        <f>IF(N2347="základní",J2347,0)</f>
        <v>0</v>
      </c>
      <c r="BF2347" s="220">
        <f>IF(N2347="snížená",J2347,0)</f>
        <v>0</v>
      </c>
      <c r="BG2347" s="220">
        <f>IF(N2347="zákl. přenesená",J2347,0)</f>
        <v>0</v>
      </c>
      <c r="BH2347" s="220">
        <f>IF(N2347="sníž. přenesená",J2347,0)</f>
        <v>0</v>
      </c>
      <c r="BI2347" s="220">
        <f>IF(N2347="nulová",J2347,0)</f>
        <v>0</v>
      </c>
      <c r="BJ2347" s="25" t="s">
        <v>80</v>
      </c>
      <c r="BK2347" s="220">
        <f>ROUND(I2347*H2347,2)</f>
        <v>0</v>
      </c>
      <c r="BL2347" s="25" t="s">
        <v>502</v>
      </c>
      <c r="BM2347" s="25" t="s">
        <v>13853</v>
      </c>
    </row>
    <row r="2348" spans="2:65" s="1" customFormat="1">
      <c r="B2348" s="42"/>
      <c r="C2348" s="64"/>
      <c r="D2348" s="221" t="s">
        <v>506</v>
      </c>
      <c r="E2348" s="64"/>
      <c r="F2348" s="222" t="s">
        <v>13638</v>
      </c>
      <c r="G2348" s="64"/>
      <c r="H2348" s="64"/>
      <c r="I2348" s="177"/>
      <c r="J2348" s="64"/>
      <c r="K2348" s="64"/>
      <c r="L2348" s="62"/>
      <c r="M2348" s="223"/>
      <c r="N2348" s="43"/>
      <c r="O2348" s="43"/>
      <c r="P2348" s="43"/>
      <c r="Q2348" s="43"/>
      <c r="R2348" s="43"/>
      <c r="S2348" s="43"/>
      <c r="T2348" s="79"/>
      <c r="AT2348" s="25" t="s">
        <v>506</v>
      </c>
      <c r="AU2348" s="25" t="s">
        <v>82</v>
      </c>
    </row>
    <row r="2349" spans="2:65" s="1" customFormat="1" ht="24">
      <c r="B2349" s="42"/>
      <c r="C2349" s="64"/>
      <c r="D2349" s="227" t="s">
        <v>2254</v>
      </c>
      <c r="E2349" s="64"/>
      <c r="F2349" s="273" t="s">
        <v>13639</v>
      </c>
      <c r="G2349" s="64"/>
      <c r="H2349" s="64"/>
      <c r="I2349" s="177"/>
      <c r="J2349" s="64"/>
      <c r="K2349" s="64"/>
      <c r="L2349" s="62"/>
      <c r="M2349" s="223"/>
      <c r="N2349" s="43"/>
      <c r="O2349" s="43"/>
      <c r="P2349" s="43"/>
      <c r="Q2349" s="43"/>
      <c r="R2349" s="43"/>
      <c r="S2349" s="43"/>
      <c r="T2349" s="79"/>
      <c r="AT2349" s="25" t="s">
        <v>2254</v>
      </c>
      <c r="AU2349" s="25" t="s">
        <v>82</v>
      </c>
    </row>
    <row r="2350" spans="2:65" s="1" customFormat="1" ht="16.5" customHeight="1">
      <c r="B2350" s="42"/>
      <c r="C2350" s="209" t="s">
        <v>5319</v>
      </c>
      <c r="D2350" s="209" t="s">
        <v>498</v>
      </c>
      <c r="E2350" s="210" t="s">
        <v>13640</v>
      </c>
      <c r="F2350" s="211" t="s">
        <v>13641</v>
      </c>
      <c r="G2350" s="212" t="s">
        <v>2537</v>
      </c>
      <c r="H2350" s="213">
        <v>3</v>
      </c>
      <c r="I2350" s="214"/>
      <c r="J2350" s="215">
        <f>ROUND(I2350*H2350,2)</f>
        <v>0</v>
      </c>
      <c r="K2350" s="211" t="s">
        <v>23</v>
      </c>
      <c r="L2350" s="62"/>
      <c r="M2350" s="216" t="s">
        <v>23</v>
      </c>
      <c r="N2350" s="217" t="s">
        <v>44</v>
      </c>
      <c r="O2350" s="43"/>
      <c r="P2350" s="218">
        <f>O2350*H2350</f>
        <v>0</v>
      </c>
      <c r="Q2350" s="218">
        <v>0</v>
      </c>
      <c r="R2350" s="218">
        <f>Q2350*H2350</f>
        <v>0</v>
      </c>
      <c r="S2350" s="218">
        <v>0</v>
      </c>
      <c r="T2350" s="219">
        <f>S2350*H2350</f>
        <v>0</v>
      </c>
      <c r="AR2350" s="25" t="s">
        <v>502</v>
      </c>
      <c r="AT2350" s="25" t="s">
        <v>498</v>
      </c>
      <c r="AU2350" s="25" t="s">
        <v>82</v>
      </c>
      <c r="AY2350" s="25" t="s">
        <v>492</v>
      </c>
      <c r="BE2350" s="220">
        <f>IF(N2350="základní",J2350,0)</f>
        <v>0</v>
      </c>
      <c r="BF2350" s="220">
        <f>IF(N2350="snížená",J2350,0)</f>
        <v>0</v>
      </c>
      <c r="BG2350" s="220">
        <f>IF(N2350="zákl. přenesená",J2350,0)</f>
        <v>0</v>
      </c>
      <c r="BH2350" s="220">
        <f>IF(N2350="sníž. přenesená",J2350,0)</f>
        <v>0</v>
      </c>
      <c r="BI2350" s="220">
        <f>IF(N2350="nulová",J2350,0)</f>
        <v>0</v>
      </c>
      <c r="BJ2350" s="25" t="s">
        <v>80</v>
      </c>
      <c r="BK2350" s="220">
        <f>ROUND(I2350*H2350,2)</f>
        <v>0</v>
      </c>
      <c r="BL2350" s="25" t="s">
        <v>502</v>
      </c>
      <c r="BM2350" s="25" t="s">
        <v>13854</v>
      </c>
    </row>
    <row r="2351" spans="2:65" s="1" customFormat="1">
      <c r="B2351" s="42"/>
      <c r="C2351" s="64"/>
      <c r="D2351" s="221" t="s">
        <v>506</v>
      </c>
      <c r="E2351" s="64"/>
      <c r="F2351" s="222" t="s">
        <v>13641</v>
      </c>
      <c r="G2351" s="64"/>
      <c r="H2351" s="64"/>
      <c r="I2351" s="177"/>
      <c r="J2351" s="64"/>
      <c r="K2351" s="64"/>
      <c r="L2351" s="62"/>
      <c r="M2351" s="223"/>
      <c r="N2351" s="43"/>
      <c r="O2351" s="43"/>
      <c r="P2351" s="43"/>
      <c r="Q2351" s="43"/>
      <c r="R2351" s="43"/>
      <c r="S2351" s="43"/>
      <c r="T2351" s="79"/>
      <c r="AT2351" s="25" t="s">
        <v>506</v>
      </c>
      <c r="AU2351" s="25" t="s">
        <v>82</v>
      </c>
    </row>
    <row r="2352" spans="2:65" s="1" customFormat="1" ht="24">
      <c r="B2352" s="42"/>
      <c r="C2352" s="64"/>
      <c r="D2352" s="227" t="s">
        <v>2254</v>
      </c>
      <c r="E2352" s="64"/>
      <c r="F2352" s="273" t="s">
        <v>13639</v>
      </c>
      <c r="G2352" s="64"/>
      <c r="H2352" s="64"/>
      <c r="I2352" s="177"/>
      <c r="J2352" s="64"/>
      <c r="K2352" s="64"/>
      <c r="L2352" s="62"/>
      <c r="M2352" s="223"/>
      <c r="N2352" s="43"/>
      <c r="O2352" s="43"/>
      <c r="P2352" s="43"/>
      <c r="Q2352" s="43"/>
      <c r="R2352" s="43"/>
      <c r="S2352" s="43"/>
      <c r="T2352" s="79"/>
      <c r="AT2352" s="25" t="s">
        <v>2254</v>
      </c>
      <c r="AU2352" s="25" t="s">
        <v>82</v>
      </c>
    </row>
    <row r="2353" spans="2:65" s="1" customFormat="1" ht="16.5" customHeight="1">
      <c r="B2353" s="42"/>
      <c r="C2353" s="209" t="s">
        <v>5323</v>
      </c>
      <c r="D2353" s="209" t="s">
        <v>498</v>
      </c>
      <c r="E2353" s="210" t="s">
        <v>13642</v>
      </c>
      <c r="F2353" s="211" t="s">
        <v>13643</v>
      </c>
      <c r="G2353" s="212" t="s">
        <v>2537</v>
      </c>
      <c r="H2353" s="213">
        <v>1</v>
      </c>
      <c r="I2353" s="214"/>
      <c r="J2353" s="215">
        <f>ROUND(I2353*H2353,2)</f>
        <v>0</v>
      </c>
      <c r="K2353" s="211" t="s">
        <v>23</v>
      </c>
      <c r="L2353" s="62"/>
      <c r="M2353" s="216" t="s">
        <v>23</v>
      </c>
      <c r="N2353" s="217" t="s">
        <v>44</v>
      </c>
      <c r="O2353" s="43"/>
      <c r="P2353" s="218">
        <f>O2353*H2353</f>
        <v>0</v>
      </c>
      <c r="Q2353" s="218">
        <v>0</v>
      </c>
      <c r="R2353" s="218">
        <f>Q2353*H2353</f>
        <v>0</v>
      </c>
      <c r="S2353" s="218">
        <v>0</v>
      </c>
      <c r="T2353" s="219">
        <f>S2353*H2353</f>
        <v>0</v>
      </c>
      <c r="AR2353" s="25" t="s">
        <v>502</v>
      </c>
      <c r="AT2353" s="25" t="s">
        <v>498</v>
      </c>
      <c r="AU2353" s="25" t="s">
        <v>82</v>
      </c>
      <c r="AY2353" s="25" t="s">
        <v>492</v>
      </c>
      <c r="BE2353" s="220">
        <f>IF(N2353="základní",J2353,0)</f>
        <v>0</v>
      </c>
      <c r="BF2353" s="220">
        <f>IF(N2353="snížená",J2353,0)</f>
        <v>0</v>
      </c>
      <c r="BG2353" s="220">
        <f>IF(N2353="zákl. přenesená",J2353,0)</f>
        <v>0</v>
      </c>
      <c r="BH2353" s="220">
        <f>IF(N2353="sníž. přenesená",J2353,0)</f>
        <v>0</v>
      </c>
      <c r="BI2353" s="220">
        <f>IF(N2353="nulová",J2353,0)</f>
        <v>0</v>
      </c>
      <c r="BJ2353" s="25" t="s">
        <v>80</v>
      </c>
      <c r="BK2353" s="220">
        <f>ROUND(I2353*H2353,2)</f>
        <v>0</v>
      </c>
      <c r="BL2353" s="25" t="s">
        <v>502</v>
      </c>
      <c r="BM2353" s="25" t="s">
        <v>13855</v>
      </c>
    </row>
    <row r="2354" spans="2:65" s="1" customFormat="1">
      <c r="B2354" s="42"/>
      <c r="C2354" s="64"/>
      <c r="D2354" s="221" t="s">
        <v>506</v>
      </c>
      <c r="E2354" s="64"/>
      <c r="F2354" s="222" t="s">
        <v>13643</v>
      </c>
      <c r="G2354" s="64"/>
      <c r="H2354" s="64"/>
      <c r="I2354" s="177"/>
      <c r="J2354" s="64"/>
      <c r="K2354" s="64"/>
      <c r="L2354" s="62"/>
      <c r="M2354" s="223"/>
      <c r="N2354" s="43"/>
      <c r="O2354" s="43"/>
      <c r="P2354" s="43"/>
      <c r="Q2354" s="43"/>
      <c r="R2354" s="43"/>
      <c r="S2354" s="43"/>
      <c r="T2354" s="79"/>
      <c r="AT2354" s="25" t="s">
        <v>506</v>
      </c>
      <c r="AU2354" s="25" t="s">
        <v>82</v>
      </c>
    </row>
    <row r="2355" spans="2:65" s="1" customFormat="1" ht="24">
      <c r="B2355" s="42"/>
      <c r="C2355" s="64"/>
      <c r="D2355" s="227" t="s">
        <v>2254</v>
      </c>
      <c r="E2355" s="64"/>
      <c r="F2355" s="273" t="s">
        <v>13670</v>
      </c>
      <c r="G2355" s="64"/>
      <c r="H2355" s="64"/>
      <c r="I2355" s="177"/>
      <c r="J2355" s="64"/>
      <c r="K2355" s="64"/>
      <c r="L2355" s="62"/>
      <c r="M2355" s="223"/>
      <c r="N2355" s="43"/>
      <c r="O2355" s="43"/>
      <c r="P2355" s="43"/>
      <c r="Q2355" s="43"/>
      <c r="R2355" s="43"/>
      <c r="S2355" s="43"/>
      <c r="T2355" s="79"/>
      <c r="AT2355" s="25" t="s">
        <v>2254</v>
      </c>
      <c r="AU2355" s="25" t="s">
        <v>82</v>
      </c>
    </row>
    <row r="2356" spans="2:65" s="1" customFormat="1" ht="16.5" customHeight="1">
      <c r="B2356" s="42"/>
      <c r="C2356" s="209" t="s">
        <v>5327</v>
      </c>
      <c r="D2356" s="209" t="s">
        <v>498</v>
      </c>
      <c r="E2356" s="210" t="s">
        <v>13761</v>
      </c>
      <c r="F2356" s="211" t="s">
        <v>13762</v>
      </c>
      <c r="G2356" s="212" t="s">
        <v>832</v>
      </c>
      <c r="H2356" s="213">
        <v>220</v>
      </c>
      <c r="I2356" s="214"/>
      <c r="J2356" s="215">
        <f>ROUND(I2356*H2356,2)</f>
        <v>0</v>
      </c>
      <c r="K2356" s="211" t="s">
        <v>23</v>
      </c>
      <c r="L2356" s="62"/>
      <c r="M2356" s="216" t="s">
        <v>23</v>
      </c>
      <c r="N2356" s="217" t="s">
        <v>44</v>
      </c>
      <c r="O2356" s="43"/>
      <c r="P2356" s="218">
        <f>O2356*H2356</f>
        <v>0</v>
      </c>
      <c r="Q2356" s="218">
        <v>0</v>
      </c>
      <c r="R2356" s="218">
        <f>Q2356*H2356</f>
        <v>0</v>
      </c>
      <c r="S2356" s="218">
        <v>0</v>
      </c>
      <c r="T2356" s="219">
        <f>S2356*H2356</f>
        <v>0</v>
      </c>
      <c r="AR2356" s="25" t="s">
        <v>502</v>
      </c>
      <c r="AT2356" s="25" t="s">
        <v>498</v>
      </c>
      <c r="AU2356" s="25" t="s">
        <v>82</v>
      </c>
      <c r="AY2356" s="25" t="s">
        <v>492</v>
      </c>
      <c r="BE2356" s="220">
        <f>IF(N2356="základní",J2356,0)</f>
        <v>0</v>
      </c>
      <c r="BF2356" s="220">
        <f>IF(N2356="snížená",J2356,0)</f>
        <v>0</v>
      </c>
      <c r="BG2356" s="220">
        <f>IF(N2356="zákl. přenesená",J2356,0)</f>
        <v>0</v>
      </c>
      <c r="BH2356" s="220">
        <f>IF(N2356="sníž. přenesená",J2356,0)</f>
        <v>0</v>
      </c>
      <c r="BI2356" s="220">
        <f>IF(N2356="nulová",J2356,0)</f>
        <v>0</v>
      </c>
      <c r="BJ2356" s="25" t="s">
        <v>80</v>
      </c>
      <c r="BK2356" s="220">
        <f>ROUND(I2356*H2356,2)</f>
        <v>0</v>
      </c>
      <c r="BL2356" s="25" t="s">
        <v>502</v>
      </c>
      <c r="BM2356" s="25" t="s">
        <v>13856</v>
      </c>
    </row>
    <row r="2357" spans="2:65" s="1" customFormat="1">
      <c r="B2357" s="42"/>
      <c r="C2357" s="64"/>
      <c r="D2357" s="221" t="s">
        <v>506</v>
      </c>
      <c r="E2357" s="64"/>
      <c r="F2357" s="222" t="s">
        <v>13762</v>
      </c>
      <c r="G2357" s="64"/>
      <c r="H2357" s="64"/>
      <c r="I2357" s="177"/>
      <c r="J2357" s="64"/>
      <c r="K2357" s="64"/>
      <c r="L2357" s="62"/>
      <c r="M2357" s="223"/>
      <c r="N2357" s="43"/>
      <c r="O2357" s="43"/>
      <c r="P2357" s="43"/>
      <c r="Q2357" s="43"/>
      <c r="R2357" s="43"/>
      <c r="S2357" s="43"/>
      <c r="T2357" s="79"/>
      <c r="AT2357" s="25" t="s">
        <v>506</v>
      </c>
      <c r="AU2357" s="25" t="s">
        <v>82</v>
      </c>
    </row>
    <row r="2358" spans="2:65" s="1" customFormat="1" ht="48">
      <c r="B2358" s="42"/>
      <c r="C2358" s="64"/>
      <c r="D2358" s="227" t="s">
        <v>2254</v>
      </c>
      <c r="E2358" s="64"/>
      <c r="F2358" s="273" t="s">
        <v>13647</v>
      </c>
      <c r="G2358" s="64"/>
      <c r="H2358" s="64"/>
      <c r="I2358" s="177"/>
      <c r="J2358" s="64"/>
      <c r="K2358" s="64"/>
      <c r="L2358" s="62"/>
      <c r="M2358" s="223"/>
      <c r="N2358" s="43"/>
      <c r="O2358" s="43"/>
      <c r="P2358" s="43"/>
      <c r="Q2358" s="43"/>
      <c r="R2358" s="43"/>
      <c r="S2358" s="43"/>
      <c r="T2358" s="79"/>
      <c r="AT2358" s="25" t="s">
        <v>2254</v>
      </c>
      <c r="AU2358" s="25" t="s">
        <v>82</v>
      </c>
    </row>
    <row r="2359" spans="2:65" s="1" customFormat="1" ht="16.5" customHeight="1">
      <c r="B2359" s="42"/>
      <c r="C2359" s="209" t="s">
        <v>5331</v>
      </c>
      <c r="D2359" s="209" t="s">
        <v>498</v>
      </c>
      <c r="E2359" s="210" t="s">
        <v>13820</v>
      </c>
      <c r="F2359" s="211" t="s">
        <v>13821</v>
      </c>
      <c r="G2359" s="212" t="s">
        <v>2537</v>
      </c>
      <c r="H2359" s="213">
        <v>2</v>
      </c>
      <c r="I2359" s="214"/>
      <c r="J2359" s="215">
        <f>ROUND(I2359*H2359,2)</f>
        <v>0</v>
      </c>
      <c r="K2359" s="211" t="s">
        <v>23</v>
      </c>
      <c r="L2359" s="62"/>
      <c r="M2359" s="216" t="s">
        <v>23</v>
      </c>
      <c r="N2359" s="217" t="s">
        <v>44</v>
      </c>
      <c r="O2359" s="43"/>
      <c r="P2359" s="218">
        <f>O2359*H2359</f>
        <v>0</v>
      </c>
      <c r="Q2359" s="218">
        <v>0</v>
      </c>
      <c r="R2359" s="218">
        <f>Q2359*H2359</f>
        <v>0</v>
      </c>
      <c r="S2359" s="218">
        <v>0</v>
      </c>
      <c r="T2359" s="219">
        <f>S2359*H2359</f>
        <v>0</v>
      </c>
      <c r="AR2359" s="25" t="s">
        <v>502</v>
      </c>
      <c r="AT2359" s="25" t="s">
        <v>498</v>
      </c>
      <c r="AU2359" s="25" t="s">
        <v>82</v>
      </c>
      <c r="AY2359" s="25" t="s">
        <v>492</v>
      </c>
      <c r="BE2359" s="220">
        <f>IF(N2359="základní",J2359,0)</f>
        <v>0</v>
      </c>
      <c r="BF2359" s="220">
        <f>IF(N2359="snížená",J2359,0)</f>
        <v>0</v>
      </c>
      <c r="BG2359" s="220">
        <f>IF(N2359="zákl. přenesená",J2359,0)</f>
        <v>0</v>
      </c>
      <c r="BH2359" s="220">
        <f>IF(N2359="sníž. přenesená",J2359,0)</f>
        <v>0</v>
      </c>
      <c r="BI2359" s="220">
        <f>IF(N2359="nulová",J2359,0)</f>
        <v>0</v>
      </c>
      <c r="BJ2359" s="25" t="s">
        <v>80</v>
      </c>
      <c r="BK2359" s="220">
        <f>ROUND(I2359*H2359,2)</f>
        <v>0</v>
      </c>
      <c r="BL2359" s="25" t="s">
        <v>502</v>
      </c>
      <c r="BM2359" s="25" t="s">
        <v>13857</v>
      </c>
    </row>
    <row r="2360" spans="2:65" s="1" customFormat="1">
      <c r="B2360" s="42"/>
      <c r="C2360" s="64"/>
      <c r="D2360" s="221" t="s">
        <v>506</v>
      </c>
      <c r="E2360" s="64"/>
      <c r="F2360" s="222" t="s">
        <v>13821</v>
      </c>
      <c r="G2360" s="64"/>
      <c r="H2360" s="64"/>
      <c r="I2360" s="177"/>
      <c r="J2360" s="64"/>
      <c r="K2360" s="64"/>
      <c r="L2360" s="62"/>
      <c r="M2360" s="223"/>
      <c r="N2360" s="43"/>
      <c r="O2360" s="43"/>
      <c r="P2360" s="43"/>
      <c r="Q2360" s="43"/>
      <c r="R2360" s="43"/>
      <c r="S2360" s="43"/>
      <c r="T2360" s="79"/>
      <c r="AT2360" s="25" t="s">
        <v>506</v>
      </c>
      <c r="AU2360" s="25" t="s">
        <v>82</v>
      </c>
    </row>
    <row r="2361" spans="2:65" s="1" customFormat="1" ht="24">
      <c r="B2361" s="42"/>
      <c r="C2361" s="64"/>
      <c r="D2361" s="227" t="s">
        <v>2254</v>
      </c>
      <c r="E2361" s="64"/>
      <c r="F2361" s="273" t="s">
        <v>13822</v>
      </c>
      <c r="G2361" s="64"/>
      <c r="H2361" s="64"/>
      <c r="I2361" s="177"/>
      <c r="J2361" s="64"/>
      <c r="K2361" s="64"/>
      <c r="L2361" s="62"/>
      <c r="M2361" s="223"/>
      <c r="N2361" s="43"/>
      <c r="O2361" s="43"/>
      <c r="P2361" s="43"/>
      <c r="Q2361" s="43"/>
      <c r="R2361" s="43"/>
      <c r="S2361" s="43"/>
      <c r="T2361" s="79"/>
      <c r="AT2361" s="25" t="s">
        <v>2254</v>
      </c>
      <c r="AU2361" s="25" t="s">
        <v>82</v>
      </c>
    </row>
    <row r="2362" spans="2:65" s="1" customFormat="1" ht="16.5" customHeight="1">
      <c r="B2362" s="42"/>
      <c r="C2362" s="209" t="s">
        <v>5335</v>
      </c>
      <c r="D2362" s="209" t="s">
        <v>498</v>
      </c>
      <c r="E2362" s="210" t="s">
        <v>13823</v>
      </c>
      <c r="F2362" s="211" t="s">
        <v>13649</v>
      </c>
      <c r="G2362" s="212" t="s">
        <v>13632</v>
      </c>
      <c r="H2362" s="213">
        <v>1</v>
      </c>
      <c r="I2362" s="214"/>
      <c r="J2362" s="215">
        <f>ROUND(I2362*H2362,2)</f>
        <v>0</v>
      </c>
      <c r="K2362" s="211" t="s">
        <v>23</v>
      </c>
      <c r="L2362" s="62"/>
      <c r="M2362" s="216" t="s">
        <v>23</v>
      </c>
      <c r="N2362" s="217" t="s">
        <v>44</v>
      </c>
      <c r="O2362" s="43"/>
      <c r="P2362" s="218">
        <f>O2362*H2362</f>
        <v>0</v>
      </c>
      <c r="Q2362" s="218">
        <v>0</v>
      </c>
      <c r="R2362" s="218">
        <f>Q2362*H2362</f>
        <v>0</v>
      </c>
      <c r="S2362" s="218">
        <v>0</v>
      </c>
      <c r="T2362" s="219">
        <f>S2362*H2362</f>
        <v>0</v>
      </c>
      <c r="AR2362" s="25" t="s">
        <v>502</v>
      </c>
      <c r="AT2362" s="25" t="s">
        <v>498</v>
      </c>
      <c r="AU2362" s="25" t="s">
        <v>82</v>
      </c>
      <c r="AY2362" s="25" t="s">
        <v>492</v>
      </c>
      <c r="BE2362" s="220">
        <f>IF(N2362="základní",J2362,0)</f>
        <v>0</v>
      </c>
      <c r="BF2362" s="220">
        <f>IF(N2362="snížená",J2362,0)</f>
        <v>0</v>
      </c>
      <c r="BG2362" s="220">
        <f>IF(N2362="zákl. přenesená",J2362,0)</f>
        <v>0</v>
      </c>
      <c r="BH2362" s="220">
        <f>IF(N2362="sníž. přenesená",J2362,0)</f>
        <v>0</v>
      </c>
      <c r="BI2362" s="220">
        <f>IF(N2362="nulová",J2362,0)</f>
        <v>0</v>
      </c>
      <c r="BJ2362" s="25" t="s">
        <v>80</v>
      </c>
      <c r="BK2362" s="220">
        <f>ROUND(I2362*H2362,2)</f>
        <v>0</v>
      </c>
      <c r="BL2362" s="25" t="s">
        <v>502</v>
      </c>
      <c r="BM2362" s="25" t="s">
        <v>13858</v>
      </c>
    </row>
    <row r="2363" spans="2:65" s="1" customFormat="1">
      <c r="B2363" s="42"/>
      <c r="C2363" s="64"/>
      <c r="D2363" s="221" t="s">
        <v>506</v>
      </c>
      <c r="E2363" s="64"/>
      <c r="F2363" s="222" t="s">
        <v>13649</v>
      </c>
      <c r="G2363" s="64"/>
      <c r="H2363" s="64"/>
      <c r="I2363" s="177"/>
      <c r="J2363" s="64"/>
      <c r="K2363" s="64"/>
      <c r="L2363" s="62"/>
      <c r="M2363" s="223"/>
      <c r="N2363" s="43"/>
      <c r="O2363" s="43"/>
      <c r="P2363" s="43"/>
      <c r="Q2363" s="43"/>
      <c r="R2363" s="43"/>
      <c r="S2363" s="43"/>
      <c r="T2363" s="79"/>
      <c r="AT2363" s="25" t="s">
        <v>506</v>
      </c>
      <c r="AU2363" s="25" t="s">
        <v>82</v>
      </c>
    </row>
    <row r="2364" spans="2:65" s="1" customFormat="1" ht="24">
      <c r="B2364" s="42"/>
      <c r="C2364" s="64"/>
      <c r="D2364" s="227" t="s">
        <v>2254</v>
      </c>
      <c r="E2364" s="64"/>
      <c r="F2364" s="273" t="s">
        <v>13767</v>
      </c>
      <c r="G2364" s="64"/>
      <c r="H2364" s="64"/>
      <c r="I2364" s="177"/>
      <c r="J2364" s="64"/>
      <c r="K2364" s="64"/>
      <c r="L2364" s="62"/>
      <c r="M2364" s="223"/>
      <c r="N2364" s="43"/>
      <c r="O2364" s="43"/>
      <c r="P2364" s="43"/>
      <c r="Q2364" s="43"/>
      <c r="R2364" s="43"/>
      <c r="S2364" s="43"/>
      <c r="T2364" s="79"/>
      <c r="AT2364" s="25" t="s">
        <v>2254</v>
      </c>
      <c r="AU2364" s="25" t="s">
        <v>82</v>
      </c>
    </row>
    <row r="2365" spans="2:65" s="1" customFormat="1" ht="16.5" customHeight="1">
      <c r="B2365" s="42"/>
      <c r="C2365" s="209" t="s">
        <v>5339</v>
      </c>
      <c r="D2365" s="209" t="s">
        <v>498</v>
      </c>
      <c r="E2365" s="210" t="s">
        <v>13824</v>
      </c>
      <c r="F2365" s="211" t="s">
        <v>13652</v>
      </c>
      <c r="G2365" s="212" t="s">
        <v>13632</v>
      </c>
      <c r="H2365" s="213">
        <v>1</v>
      </c>
      <c r="I2365" s="214"/>
      <c r="J2365" s="215">
        <f>ROUND(I2365*H2365,2)</f>
        <v>0</v>
      </c>
      <c r="K2365" s="211" t="s">
        <v>23</v>
      </c>
      <c r="L2365" s="62"/>
      <c r="M2365" s="216" t="s">
        <v>23</v>
      </c>
      <c r="N2365" s="217" t="s">
        <v>44</v>
      </c>
      <c r="O2365" s="43"/>
      <c r="P2365" s="218">
        <f>O2365*H2365</f>
        <v>0</v>
      </c>
      <c r="Q2365" s="218">
        <v>0</v>
      </c>
      <c r="R2365" s="218">
        <f>Q2365*H2365</f>
        <v>0</v>
      </c>
      <c r="S2365" s="218">
        <v>0</v>
      </c>
      <c r="T2365" s="219">
        <f>S2365*H2365</f>
        <v>0</v>
      </c>
      <c r="AR2365" s="25" t="s">
        <v>502</v>
      </c>
      <c r="AT2365" s="25" t="s">
        <v>498</v>
      </c>
      <c r="AU2365" s="25" t="s">
        <v>82</v>
      </c>
      <c r="AY2365" s="25" t="s">
        <v>492</v>
      </c>
      <c r="BE2365" s="220">
        <f>IF(N2365="základní",J2365,0)</f>
        <v>0</v>
      </c>
      <c r="BF2365" s="220">
        <f>IF(N2365="snížená",J2365,0)</f>
        <v>0</v>
      </c>
      <c r="BG2365" s="220">
        <f>IF(N2365="zákl. přenesená",J2365,0)</f>
        <v>0</v>
      </c>
      <c r="BH2365" s="220">
        <f>IF(N2365="sníž. přenesená",J2365,0)</f>
        <v>0</v>
      </c>
      <c r="BI2365" s="220">
        <f>IF(N2365="nulová",J2365,0)</f>
        <v>0</v>
      </c>
      <c r="BJ2365" s="25" t="s">
        <v>80</v>
      </c>
      <c r="BK2365" s="220">
        <f>ROUND(I2365*H2365,2)</f>
        <v>0</v>
      </c>
      <c r="BL2365" s="25" t="s">
        <v>502</v>
      </c>
      <c r="BM2365" s="25" t="s">
        <v>13859</v>
      </c>
    </row>
    <row r="2366" spans="2:65" s="1" customFormat="1">
      <c r="B2366" s="42"/>
      <c r="C2366" s="64"/>
      <c r="D2366" s="221" t="s">
        <v>506</v>
      </c>
      <c r="E2366" s="64"/>
      <c r="F2366" s="222" t="s">
        <v>13652</v>
      </c>
      <c r="G2366" s="64"/>
      <c r="H2366" s="64"/>
      <c r="I2366" s="177"/>
      <c r="J2366" s="64"/>
      <c r="K2366" s="64"/>
      <c r="L2366" s="62"/>
      <c r="M2366" s="223"/>
      <c r="N2366" s="43"/>
      <c r="O2366" s="43"/>
      <c r="P2366" s="43"/>
      <c r="Q2366" s="43"/>
      <c r="R2366" s="43"/>
      <c r="S2366" s="43"/>
      <c r="T2366" s="79"/>
      <c r="AT2366" s="25" t="s">
        <v>506</v>
      </c>
      <c r="AU2366" s="25" t="s">
        <v>82</v>
      </c>
    </row>
    <row r="2367" spans="2:65" s="1" customFormat="1" ht="36">
      <c r="B2367" s="42"/>
      <c r="C2367" s="64"/>
      <c r="D2367" s="227" t="s">
        <v>2254</v>
      </c>
      <c r="E2367" s="64"/>
      <c r="F2367" s="273" t="s">
        <v>13769</v>
      </c>
      <c r="G2367" s="64"/>
      <c r="H2367" s="64"/>
      <c r="I2367" s="177"/>
      <c r="J2367" s="64"/>
      <c r="K2367" s="64"/>
      <c r="L2367" s="62"/>
      <c r="M2367" s="223"/>
      <c r="N2367" s="43"/>
      <c r="O2367" s="43"/>
      <c r="P2367" s="43"/>
      <c r="Q2367" s="43"/>
      <c r="R2367" s="43"/>
      <c r="S2367" s="43"/>
      <c r="T2367" s="79"/>
      <c r="AT2367" s="25" t="s">
        <v>2254</v>
      </c>
      <c r="AU2367" s="25" t="s">
        <v>82</v>
      </c>
    </row>
    <row r="2368" spans="2:65" s="1" customFormat="1" ht="16.5" customHeight="1">
      <c r="B2368" s="42"/>
      <c r="C2368" s="209" t="s">
        <v>5343</v>
      </c>
      <c r="D2368" s="209" t="s">
        <v>498</v>
      </c>
      <c r="E2368" s="210" t="s">
        <v>13710</v>
      </c>
      <c r="F2368" s="211" t="s">
        <v>13652</v>
      </c>
      <c r="G2368" s="212" t="s">
        <v>13632</v>
      </c>
      <c r="H2368" s="213">
        <v>1</v>
      </c>
      <c r="I2368" s="214"/>
      <c r="J2368" s="215">
        <f>ROUND(I2368*H2368,2)</f>
        <v>0</v>
      </c>
      <c r="K2368" s="211" t="s">
        <v>23</v>
      </c>
      <c r="L2368" s="62"/>
      <c r="M2368" s="216" t="s">
        <v>23</v>
      </c>
      <c r="N2368" s="217" t="s">
        <v>44</v>
      </c>
      <c r="O2368" s="43"/>
      <c r="P2368" s="218">
        <f>O2368*H2368</f>
        <v>0</v>
      </c>
      <c r="Q2368" s="218">
        <v>0</v>
      </c>
      <c r="R2368" s="218">
        <f>Q2368*H2368</f>
        <v>0</v>
      </c>
      <c r="S2368" s="218">
        <v>0</v>
      </c>
      <c r="T2368" s="219">
        <f>S2368*H2368</f>
        <v>0</v>
      </c>
      <c r="AR2368" s="25" t="s">
        <v>502</v>
      </c>
      <c r="AT2368" s="25" t="s">
        <v>498</v>
      </c>
      <c r="AU2368" s="25" t="s">
        <v>82</v>
      </c>
      <c r="AY2368" s="25" t="s">
        <v>492</v>
      </c>
      <c r="BE2368" s="220">
        <f>IF(N2368="základní",J2368,0)</f>
        <v>0</v>
      </c>
      <c r="BF2368" s="220">
        <f>IF(N2368="snížená",J2368,0)</f>
        <v>0</v>
      </c>
      <c r="BG2368" s="220">
        <f>IF(N2368="zákl. přenesená",J2368,0)</f>
        <v>0</v>
      </c>
      <c r="BH2368" s="220">
        <f>IF(N2368="sníž. přenesená",J2368,0)</f>
        <v>0</v>
      </c>
      <c r="BI2368" s="220">
        <f>IF(N2368="nulová",J2368,0)</f>
        <v>0</v>
      </c>
      <c r="BJ2368" s="25" t="s">
        <v>80</v>
      </c>
      <c r="BK2368" s="220">
        <f>ROUND(I2368*H2368,2)</f>
        <v>0</v>
      </c>
      <c r="BL2368" s="25" t="s">
        <v>502</v>
      </c>
      <c r="BM2368" s="25" t="s">
        <v>13860</v>
      </c>
    </row>
    <row r="2369" spans="2:65" s="1" customFormat="1">
      <c r="B2369" s="42"/>
      <c r="C2369" s="64"/>
      <c r="D2369" s="221" t="s">
        <v>506</v>
      </c>
      <c r="E2369" s="64"/>
      <c r="F2369" s="222" t="s">
        <v>13652</v>
      </c>
      <c r="G2369" s="64"/>
      <c r="H2369" s="64"/>
      <c r="I2369" s="177"/>
      <c r="J2369" s="64"/>
      <c r="K2369" s="64"/>
      <c r="L2369" s="62"/>
      <c r="M2369" s="223"/>
      <c r="N2369" s="43"/>
      <c r="O2369" s="43"/>
      <c r="P2369" s="43"/>
      <c r="Q2369" s="43"/>
      <c r="R2369" s="43"/>
      <c r="S2369" s="43"/>
      <c r="T2369" s="79"/>
      <c r="AT2369" s="25" t="s">
        <v>506</v>
      </c>
      <c r="AU2369" s="25" t="s">
        <v>82</v>
      </c>
    </row>
    <row r="2370" spans="2:65" s="1" customFormat="1" ht="36">
      <c r="B2370" s="42"/>
      <c r="C2370" s="64"/>
      <c r="D2370" s="227" t="s">
        <v>2254</v>
      </c>
      <c r="E2370" s="64"/>
      <c r="F2370" s="273" t="s">
        <v>13655</v>
      </c>
      <c r="G2370" s="64"/>
      <c r="H2370" s="64"/>
      <c r="I2370" s="177"/>
      <c r="J2370" s="64"/>
      <c r="K2370" s="64"/>
      <c r="L2370" s="62"/>
      <c r="M2370" s="223"/>
      <c r="N2370" s="43"/>
      <c r="O2370" s="43"/>
      <c r="P2370" s="43"/>
      <c r="Q2370" s="43"/>
      <c r="R2370" s="43"/>
      <c r="S2370" s="43"/>
      <c r="T2370" s="79"/>
      <c r="AT2370" s="25" t="s">
        <v>2254</v>
      </c>
      <c r="AU2370" s="25" t="s">
        <v>82</v>
      </c>
    </row>
    <row r="2371" spans="2:65" s="1" customFormat="1" ht="16.5" customHeight="1">
      <c r="B2371" s="42"/>
      <c r="C2371" s="209" t="s">
        <v>5347</v>
      </c>
      <c r="D2371" s="209" t="s">
        <v>498</v>
      </c>
      <c r="E2371" s="210" t="s">
        <v>13825</v>
      </c>
      <c r="F2371" s="211" t="s">
        <v>13652</v>
      </c>
      <c r="G2371" s="212" t="s">
        <v>13632</v>
      </c>
      <c r="H2371" s="213">
        <v>1</v>
      </c>
      <c r="I2371" s="214"/>
      <c r="J2371" s="215">
        <f>ROUND(I2371*H2371,2)</f>
        <v>0</v>
      </c>
      <c r="K2371" s="211" t="s">
        <v>23</v>
      </c>
      <c r="L2371" s="62"/>
      <c r="M2371" s="216" t="s">
        <v>23</v>
      </c>
      <c r="N2371" s="217" t="s">
        <v>44</v>
      </c>
      <c r="O2371" s="43"/>
      <c r="P2371" s="218">
        <f>O2371*H2371</f>
        <v>0</v>
      </c>
      <c r="Q2371" s="218">
        <v>0</v>
      </c>
      <c r="R2371" s="218">
        <f>Q2371*H2371</f>
        <v>0</v>
      </c>
      <c r="S2371" s="218">
        <v>0</v>
      </c>
      <c r="T2371" s="219">
        <f>S2371*H2371</f>
        <v>0</v>
      </c>
      <c r="AR2371" s="25" t="s">
        <v>502</v>
      </c>
      <c r="AT2371" s="25" t="s">
        <v>498</v>
      </c>
      <c r="AU2371" s="25" t="s">
        <v>82</v>
      </c>
      <c r="AY2371" s="25" t="s">
        <v>492</v>
      </c>
      <c r="BE2371" s="220">
        <f>IF(N2371="základní",J2371,0)</f>
        <v>0</v>
      </c>
      <c r="BF2371" s="220">
        <f>IF(N2371="snížená",J2371,0)</f>
        <v>0</v>
      </c>
      <c r="BG2371" s="220">
        <f>IF(N2371="zákl. přenesená",J2371,0)</f>
        <v>0</v>
      </c>
      <c r="BH2371" s="220">
        <f>IF(N2371="sníž. přenesená",J2371,0)</f>
        <v>0</v>
      </c>
      <c r="BI2371" s="220">
        <f>IF(N2371="nulová",J2371,0)</f>
        <v>0</v>
      </c>
      <c r="BJ2371" s="25" t="s">
        <v>80</v>
      </c>
      <c r="BK2371" s="220">
        <f>ROUND(I2371*H2371,2)</f>
        <v>0</v>
      </c>
      <c r="BL2371" s="25" t="s">
        <v>502</v>
      </c>
      <c r="BM2371" s="25" t="s">
        <v>13861</v>
      </c>
    </row>
    <row r="2372" spans="2:65" s="1" customFormat="1">
      <c r="B2372" s="42"/>
      <c r="C2372" s="64"/>
      <c r="D2372" s="221" t="s">
        <v>506</v>
      </c>
      <c r="E2372" s="64"/>
      <c r="F2372" s="222" t="s">
        <v>13652</v>
      </c>
      <c r="G2372" s="64"/>
      <c r="H2372" s="64"/>
      <c r="I2372" s="177"/>
      <c r="J2372" s="64"/>
      <c r="K2372" s="64"/>
      <c r="L2372" s="62"/>
      <c r="M2372" s="223"/>
      <c r="N2372" s="43"/>
      <c r="O2372" s="43"/>
      <c r="P2372" s="43"/>
      <c r="Q2372" s="43"/>
      <c r="R2372" s="43"/>
      <c r="S2372" s="43"/>
      <c r="T2372" s="79"/>
      <c r="AT2372" s="25" t="s">
        <v>506</v>
      </c>
      <c r="AU2372" s="25" t="s">
        <v>82</v>
      </c>
    </row>
    <row r="2373" spans="2:65" s="1" customFormat="1" ht="36">
      <c r="B2373" s="42"/>
      <c r="C2373" s="64"/>
      <c r="D2373" s="227" t="s">
        <v>2254</v>
      </c>
      <c r="E2373" s="64"/>
      <c r="F2373" s="273" t="s">
        <v>13774</v>
      </c>
      <c r="G2373" s="64"/>
      <c r="H2373" s="64"/>
      <c r="I2373" s="177"/>
      <c r="J2373" s="64"/>
      <c r="K2373" s="64"/>
      <c r="L2373" s="62"/>
      <c r="M2373" s="223"/>
      <c r="N2373" s="43"/>
      <c r="O2373" s="43"/>
      <c r="P2373" s="43"/>
      <c r="Q2373" s="43"/>
      <c r="R2373" s="43"/>
      <c r="S2373" s="43"/>
      <c r="T2373" s="79"/>
      <c r="AT2373" s="25" t="s">
        <v>2254</v>
      </c>
      <c r="AU2373" s="25" t="s">
        <v>82</v>
      </c>
    </row>
    <row r="2374" spans="2:65" s="1" customFormat="1" ht="16.5" customHeight="1">
      <c r="B2374" s="42"/>
      <c r="C2374" s="209" t="s">
        <v>5354</v>
      </c>
      <c r="D2374" s="209" t="s">
        <v>498</v>
      </c>
      <c r="E2374" s="210" t="s">
        <v>13826</v>
      </c>
      <c r="F2374" s="211" t="s">
        <v>13652</v>
      </c>
      <c r="G2374" s="212" t="s">
        <v>13632</v>
      </c>
      <c r="H2374" s="213">
        <v>1</v>
      </c>
      <c r="I2374" s="214"/>
      <c r="J2374" s="215">
        <f>ROUND(I2374*H2374,2)</f>
        <v>0</v>
      </c>
      <c r="K2374" s="211" t="s">
        <v>23</v>
      </c>
      <c r="L2374" s="62"/>
      <c r="M2374" s="216" t="s">
        <v>23</v>
      </c>
      <c r="N2374" s="217" t="s">
        <v>44</v>
      </c>
      <c r="O2374" s="43"/>
      <c r="P2374" s="218">
        <f>O2374*H2374</f>
        <v>0</v>
      </c>
      <c r="Q2374" s="218">
        <v>0</v>
      </c>
      <c r="R2374" s="218">
        <f>Q2374*H2374</f>
        <v>0</v>
      </c>
      <c r="S2374" s="218">
        <v>0</v>
      </c>
      <c r="T2374" s="219">
        <f>S2374*H2374</f>
        <v>0</v>
      </c>
      <c r="AR2374" s="25" t="s">
        <v>502</v>
      </c>
      <c r="AT2374" s="25" t="s">
        <v>498</v>
      </c>
      <c r="AU2374" s="25" t="s">
        <v>82</v>
      </c>
      <c r="AY2374" s="25" t="s">
        <v>492</v>
      </c>
      <c r="BE2374" s="220">
        <f>IF(N2374="základní",J2374,0)</f>
        <v>0</v>
      </c>
      <c r="BF2374" s="220">
        <f>IF(N2374="snížená",J2374,0)</f>
        <v>0</v>
      </c>
      <c r="BG2374" s="220">
        <f>IF(N2374="zákl. přenesená",J2374,0)</f>
        <v>0</v>
      </c>
      <c r="BH2374" s="220">
        <f>IF(N2374="sníž. přenesená",J2374,0)</f>
        <v>0</v>
      </c>
      <c r="BI2374" s="220">
        <f>IF(N2374="nulová",J2374,0)</f>
        <v>0</v>
      </c>
      <c r="BJ2374" s="25" t="s">
        <v>80</v>
      </c>
      <c r="BK2374" s="220">
        <f>ROUND(I2374*H2374,2)</f>
        <v>0</v>
      </c>
      <c r="BL2374" s="25" t="s">
        <v>502</v>
      </c>
      <c r="BM2374" s="25" t="s">
        <v>13862</v>
      </c>
    </row>
    <row r="2375" spans="2:65" s="1" customFormat="1">
      <c r="B2375" s="42"/>
      <c r="C2375" s="64"/>
      <c r="D2375" s="221" t="s">
        <v>506</v>
      </c>
      <c r="E2375" s="64"/>
      <c r="F2375" s="222" t="s">
        <v>13652</v>
      </c>
      <c r="G2375" s="64"/>
      <c r="H2375" s="64"/>
      <c r="I2375" s="177"/>
      <c r="J2375" s="64"/>
      <c r="K2375" s="64"/>
      <c r="L2375" s="62"/>
      <c r="M2375" s="223"/>
      <c r="N2375" s="43"/>
      <c r="O2375" s="43"/>
      <c r="P2375" s="43"/>
      <c r="Q2375" s="43"/>
      <c r="R2375" s="43"/>
      <c r="S2375" s="43"/>
      <c r="T2375" s="79"/>
      <c r="AT2375" s="25" t="s">
        <v>506</v>
      </c>
      <c r="AU2375" s="25" t="s">
        <v>82</v>
      </c>
    </row>
    <row r="2376" spans="2:65" s="1" customFormat="1" ht="24">
      <c r="B2376" s="42"/>
      <c r="C2376" s="64"/>
      <c r="D2376" s="227" t="s">
        <v>2254</v>
      </c>
      <c r="E2376" s="64"/>
      <c r="F2376" s="273" t="s">
        <v>13827</v>
      </c>
      <c r="G2376" s="64"/>
      <c r="H2376" s="64"/>
      <c r="I2376" s="177"/>
      <c r="J2376" s="64"/>
      <c r="K2376" s="64"/>
      <c r="L2376" s="62"/>
      <c r="M2376" s="223"/>
      <c r="N2376" s="43"/>
      <c r="O2376" s="43"/>
      <c r="P2376" s="43"/>
      <c r="Q2376" s="43"/>
      <c r="R2376" s="43"/>
      <c r="S2376" s="43"/>
      <c r="T2376" s="79"/>
      <c r="AT2376" s="25" t="s">
        <v>2254</v>
      </c>
      <c r="AU2376" s="25" t="s">
        <v>82</v>
      </c>
    </row>
    <row r="2377" spans="2:65" s="1" customFormat="1" ht="16.5" customHeight="1">
      <c r="B2377" s="42"/>
      <c r="C2377" s="209" t="s">
        <v>5358</v>
      </c>
      <c r="D2377" s="209" t="s">
        <v>498</v>
      </c>
      <c r="E2377" s="210" t="s">
        <v>13711</v>
      </c>
      <c r="F2377" s="211" t="s">
        <v>13652</v>
      </c>
      <c r="G2377" s="212" t="s">
        <v>13632</v>
      </c>
      <c r="H2377" s="213">
        <v>1</v>
      </c>
      <c r="I2377" s="214"/>
      <c r="J2377" s="215">
        <f>ROUND(I2377*H2377,2)</f>
        <v>0</v>
      </c>
      <c r="K2377" s="211" t="s">
        <v>23</v>
      </c>
      <c r="L2377" s="62"/>
      <c r="M2377" s="216" t="s">
        <v>23</v>
      </c>
      <c r="N2377" s="217" t="s">
        <v>44</v>
      </c>
      <c r="O2377" s="43"/>
      <c r="P2377" s="218">
        <f>O2377*H2377</f>
        <v>0</v>
      </c>
      <c r="Q2377" s="218">
        <v>0</v>
      </c>
      <c r="R2377" s="218">
        <f>Q2377*H2377</f>
        <v>0</v>
      </c>
      <c r="S2377" s="218">
        <v>0</v>
      </c>
      <c r="T2377" s="219">
        <f>S2377*H2377</f>
        <v>0</v>
      </c>
      <c r="AR2377" s="25" t="s">
        <v>502</v>
      </c>
      <c r="AT2377" s="25" t="s">
        <v>498</v>
      </c>
      <c r="AU2377" s="25" t="s">
        <v>82</v>
      </c>
      <c r="AY2377" s="25" t="s">
        <v>492</v>
      </c>
      <c r="BE2377" s="220">
        <f>IF(N2377="základní",J2377,0)</f>
        <v>0</v>
      </c>
      <c r="BF2377" s="220">
        <f>IF(N2377="snížená",J2377,0)</f>
        <v>0</v>
      </c>
      <c r="BG2377" s="220">
        <f>IF(N2377="zákl. přenesená",J2377,0)</f>
        <v>0</v>
      </c>
      <c r="BH2377" s="220">
        <f>IF(N2377="sníž. přenesená",J2377,0)</f>
        <v>0</v>
      </c>
      <c r="BI2377" s="220">
        <f>IF(N2377="nulová",J2377,0)</f>
        <v>0</v>
      </c>
      <c r="BJ2377" s="25" t="s">
        <v>80</v>
      </c>
      <c r="BK2377" s="220">
        <f>ROUND(I2377*H2377,2)</f>
        <v>0</v>
      </c>
      <c r="BL2377" s="25" t="s">
        <v>502</v>
      </c>
      <c r="BM2377" s="25" t="s">
        <v>13863</v>
      </c>
    </row>
    <row r="2378" spans="2:65" s="1" customFormat="1">
      <c r="B2378" s="42"/>
      <c r="C2378" s="64"/>
      <c r="D2378" s="221" t="s">
        <v>506</v>
      </c>
      <c r="E2378" s="64"/>
      <c r="F2378" s="222" t="s">
        <v>13652</v>
      </c>
      <c r="G2378" s="64"/>
      <c r="H2378" s="64"/>
      <c r="I2378" s="177"/>
      <c r="J2378" s="64"/>
      <c r="K2378" s="64"/>
      <c r="L2378" s="62"/>
      <c r="M2378" s="223"/>
      <c r="N2378" s="43"/>
      <c r="O2378" s="43"/>
      <c r="P2378" s="43"/>
      <c r="Q2378" s="43"/>
      <c r="R2378" s="43"/>
      <c r="S2378" s="43"/>
      <c r="T2378" s="79"/>
      <c r="AT2378" s="25" t="s">
        <v>506</v>
      </c>
      <c r="AU2378" s="25" t="s">
        <v>82</v>
      </c>
    </row>
    <row r="2379" spans="2:65" s="1" customFormat="1" ht="24">
      <c r="B2379" s="42"/>
      <c r="C2379" s="64"/>
      <c r="D2379" s="227" t="s">
        <v>2254</v>
      </c>
      <c r="E2379" s="64"/>
      <c r="F2379" s="273" t="s">
        <v>13659</v>
      </c>
      <c r="G2379" s="64"/>
      <c r="H2379" s="64"/>
      <c r="I2379" s="177"/>
      <c r="J2379" s="64"/>
      <c r="K2379" s="64"/>
      <c r="L2379" s="62"/>
      <c r="M2379" s="223"/>
      <c r="N2379" s="43"/>
      <c r="O2379" s="43"/>
      <c r="P2379" s="43"/>
      <c r="Q2379" s="43"/>
      <c r="R2379" s="43"/>
      <c r="S2379" s="43"/>
      <c r="T2379" s="79"/>
      <c r="AT2379" s="25" t="s">
        <v>2254</v>
      </c>
      <c r="AU2379" s="25" t="s">
        <v>82</v>
      </c>
    </row>
    <row r="2380" spans="2:65" s="1" customFormat="1" ht="16.5" customHeight="1">
      <c r="B2380" s="42"/>
      <c r="C2380" s="209" t="s">
        <v>5362</v>
      </c>
      <c r="D2380" s="209" t="s">
        <v>498</v>
      </c>
      <c r="E2380" s="210" t="s">
        <v>13828</v>
      </c>
      <c r="F2380" s="211" t="s">
        <v>13652</v>
      </c>
      <c r="G2380" s="212" t="s">
        <v>13632</v>
      </c>
      <c r="H2380" s="213">
        <v>1</v>
      </c>
      <c r="I2380" s="214"/>
      <c r="J2380" s="215">
        <f>ROUND(I2380*H2380,2)</f>
        <v>0</v>
      </c>
      <c r="K2380" s="211" t="s">
        <v>23</v>
      </c>
      <c r="L2380" s="62"/>
      <c r="M2380" s="216" t="s">
        <v>23</v>
      </c>
      <c r="N2380" s="217" t="s">
        <v>44</v>
      </c>
      <c r="O2380" s="43"/>
      <c r="P2380" s="218">
        <f>O2380*H2380</f>
        <v>0</v>
      </c>
      <c r="Q2380" s="218">
        <v>0</v>
      </c>
      <c r="R2380" s="218">
        <f>Q2380*H2380</f>
        <v>0</v>
      </c>
      <c r="S2380" s="218">
        <v>0</v>
      </c>
      <c r="T2380" s="219">
        <f>S2380*H2380</f>
        <v>0</v>
      </c>
      <c r="AR2380" s="25" t="s">
        <v>502</v>
      </c>
      <c r="AT2380" s="25" t="s">
        <v>498</v>
      </c>
      <c r="AU2380" s="25" t="s">
        <v>82</v>
      </c>
      <c r="AY2380" s="25" t="s">
        <v>492</v>
      </c>
      <c r="BE2380" s="220">
        <f>IF(N2380="základní",J2380,0)</f>
        <v>0</v>
      </c>
      <c r="BF2380" s="220">
        <f>IF(N2380="snížená",J2380,0)</f>
        <v>0</v>
      </c>
      <c r="BG2380" s="220">
        <f>IF(N2380="zákl. přenesená",J2380,0)</f>
        <v>0</v>
      </c>
      <c r="BH2380" s="220">
        <f>IF(N2380="sníž. přenesená",J2380,0)</f>
        <v>0</v>
      </c>
      <c r="BI2380" s="220">
        <f>IF(N2380="nulová",J2380,0)</f>
        <v>0</v>
      </c>
      <c r="BJ2380" s="25" t="s">
        <v>80</v>
      </c>
      <c r="BK2380" s="220">
        <f>ROUND(I2380*H2380,2)</f>
        <v>0</v>
      </c>
      <c r="BL2380" s="25" t="s">
        <v>502</v>
      </c>
      <c r="BM2380" s="25" t="s">
        <v>13864</v>
      </c>
    </row>
    <row r="2381" spans="2:65" s="1" customFormat="1">
      <c r="B2381" s="42"/>
      <c r="C2381" s="64"/>
      <c r="D2381" s="221" t="s">
        <v>506</v>
      </c>
      <c r="E2381" s="64"/>
      <c r="F2381" s="222" t="s">
        <v>13652</v>
      </c>
      <c r="G2381" s="64"/>
      <c r="H2381" s="64"/>
      <c r="I2381" s="177"/>
      <c r="J2381" s="64"/>
      <c r="K2381" s="64"/>
      <c r="L2381" s="62"/>
      <c r="M2381" s="223"/>
      <c r="N2381" s="43"/>
      <c r="O2381" s="43"/>
      <c r="P2381" s="43"/>
      <c r="Q2381" s="43"/>
      <c r="R2381" s="43"/>
      <c r="S2381" s="43"/>
      <c r="T2381" s="79"/>
      <c r="AT2381" s="25" t="s">
        <v>506</v>
      </c>
      <c r="AU2381" s="25" t="s">
        <v>82</v>
      </c>
    </row>
    <row r="2382" spans="2:65" s="1" customFormat="1" ht="36">
      <c r="B2382" s="42"/>
      <c r="C2382" s="64"/>
      <c r="D2382" s="227" t="s">
        <v>2254</v>
      </c>
      <c r="E2382" s="64"/>
      <c r="F2382" s="273" t="s">
        <v>13829</v>
      </c>
      <c r="G2382" s="64"/>
      <c r="H2382" s="64"/>
      <c r="I2382" s="177"/>
      <c r="J2382" s="64"/>
      <c r="K2382" s="64"/>
      <c r="L2382" s="62"/>
      <c r="M2382" s="223"/>
      <c r="N2382" s="43"/>
      <c r="O2382" s="43"/>
      <c r="P2382" s="43"/>
      <c r="Q2382" s="43"/>
      <c r="R2382" s="43"/>
      <c r="S2382" s="43"/>
      <c r="T2382" s="79"/>
      <c r="AT2382" s="25" t="s">
        <v>2254</v>
      </c>
      <c r="AU2382" s="25" t="s">
        <v>82</v>
      </c>
    </row>
    <row r="2383" spans="2:65" s="1" customFormat="1" ht="16.5" customHeight="1">
      <c r="B2383" s="42"/>
      <c r="C2383" s="209" t="s">
        <v>5366</v>
      </c>
      <c r="D2383" s="209" t="s">
        <v>498</v>
      </c>
      <c r="E2383" s="210" t="s">
        <v>13712</v>
      </c>
      <c r="F2383" s="211" t="s">
        <v>13652</v>
      </c>
      <c r="G2383" s="212" t="s">
        <v>13632</v>
      </c>
      <c r="H2383" s="213">
        <v>1</v>
      </c>
      <c r="I2383" s="214"/>
      <c r="J2383" s="215">
        <f>ROUND(I2383*H2383,2)</f>
        <v>0</v>
      </c>
      <c r="K2383" s="211" t="s">
        <v>23</v>
      </c>
      <c r="L2383" s="62"/>
      <c r="M2383" s="216" t="s">
        <v>23</v>
      </c>
      <c r="N2383" s="217" t="s">
        <v>44</v>
      </c>
      <c r="O2383" s="43"/>
      <c r="P2383" s="218">
        <f>O2383*H2383</f>
        <v>0</v>
      </c>
      <c r="Q2383" s="218">
        <v>0</v>
      </c>
      <c r="R2383" s="218">
        <f>Q2383*H2383</f>
        <v>0</v>
      </c>
      <c r="S2383" s="218">
        <v>0</v>
      </c>
      <c r="T2383" s="219">
        <f>S2383*H2383</f>
        <v>0</v>
      </c>
      <c r="AR2383" s="25" t="s">
        <v>502</v>
      </c>
      <c r="AT2383" s="25" t="s">
        <v>498</v>
      </c>
      <c r="AU2383" s="25" t="s">
        <v>82</v>
      </c>
      <c r="AY2383" s="25" t="s">
        <v>492</v>
      </c>
      <c r="BE2383" s="220">
        <f>IF(N2383="základní",J2383,0)</f>
        <v>0</v>
      </c>
      <c r="BF2383" s="220">
        <f>IF(N2383="snížená",J2383,0)</f>
        <v>0</v>
      </c>
      <c r="BG2383" s="220">
        <f>IF(N2383="zákl. přenesená",J2383,0)</f>
        <v>0</v>
      </c>
      <c r="BH2383" s="220">
        <f>IF(N2383="sníž. přenesená",J2383,0)</f>
        <v>0</v>
      </c>
      <c r="BI2383" s="220">
        <f>IF(N2383="nulová",J2383,0)</f>
        <v>0</v>
      </c>
      <c r="BJ2383" s="25" t="s">
        <v>80</v>
      </c>
      <c r="BK2383" s="220">
        <f>ROUND(I2383*H2383,2)</f>
        <v>0</v>
      </c>
      <c r="BL2383" s="25" t="s">
        <v>502</v>
      </c>
      <c r="BM2383" s="25" t="s">
        <v>13865</v>
      </c>
    </row>
    <row r="2384" spans="2:65" s="1" customFormat="1">
      <c r="B2384" s="42"/>
      <c r="C2384" s="64"/>
      <c r="D2384" s="221" t="s">
        <v>506</v>
      </c>
      <c r="E2384" s="64"/>
      <c r="F2384" s="222" t="s">
        <v>13652</v>
      </c>
      <c r="G2384" s="64"/>
      <c r="H2384" s="64"/>
      <c r="I2384" s="177"/>
      <c r="J2384" s="64"/>
      <c r="K2384" s="64"/>
      <c r="L2384" s="62"/>
      <c r="M2384" s="223"/>
      <c r="N2384" s="43"/>
      <c r="O2384" s="43"/>
      <c r="P2384" s="43"/>
      <c r="Q2384" s="43"/>
      <c r="R2384" s="43"/>
      <c r="S2384" s="43"/>
      <c r="T2384" s="79"/>
      <c r="AT2384" s="25" t="s">
        <v>506</v>
      </c>
      <c r="AU2384" s="25" t="s">
        <v>82</v>
      </c>
    </row>
    <row r="2385" spans="2:65" s="1" customFormat="1" ht="24">
      <c r="B2385" s="42"/>
      <c r="C2385" s="64"/>
      <c r="D2385" s="227" t="s">
        <v>2254</v>
      </c>
      <c r="E2385" s="64"/>
      <c r="F2385" s="273" t="s">
        <v>13661</v>
      </c>
      <c r="G2385" s="64"/>
      <c r="H2385" s="64"/>
      <c r="I2385" s="177"/>
      <c r="J2385" s="64"/>
      <c r="K2385" s="64"/>
      <c r="L2385" s="62"/>
      <c r="M2385" s="223"/>
      <c r="N2385" s="43"/>
      <c r="O2385" s="43"/>
      <c r="P2385" s="43"/>
      <c r="Q2385" s="43"/>
      <c r="R2385" s="43"/>
      <c r="S2385" s="43"/>
      <c r="T2385" s="79"/>
      <c r="AT2385" s="25" t="s">
        <v>2254</v>
      </c>
      <c r="AU2385" s="25" t="s">
        <v>82</v>
      </c>
    </row>
    <row r="2386" spans="2:65" s="1" customFormat="1" ht="16.5" customHeight="1">
      <c r="B2386" s="42"/>
      <c r="C2386" s="209" t="s">
        <v>5374</v>
      </c>
      <c r="D2386" s="209" t="s">
        <v>498</v>
      </c>
      <c r="E2386" s="210" t="s">
        <v>13830</v>
      </c>
      <c r="F2386" s="211" t="s">
        <v>13652</v>
      </c>
      <c r="G2386" s="212" t="s">
        <v>13632</v>
      </c>
      <c r="H2386" s="213">
        <v>1</v>
      </c>
      <c r="I2386" s="214"/>
      <c r="J2386" s="215">
        <f>ROUND(I2386*H2386,2)</f>
        <v>0</v>
      </c>
      <c r="K2386" s="211" t="s">
        <v>23</v>
      </c>
      <c r="L2386" s="62"/>
      <c r="M2386" s="216" t="s">
        <v>23</v>
      </c>
      <c r="N2386" s="217" t="s">
        <v>44</v>
      </c>
      <c r="O2386" s="43"/>
      <c r="P2386" s="218">
        <f>O2386*H2386</f>
        <v>0</v>
      </c>
      <c r="Q2386" s="218">
        <v>0</v>
      </c>
      <c r="R2386" s="218">
        <f>Q2386*H2386</f>
        <v>0</v>
      </c>
      <c r="S2386" s="218">
        <v>0</v>
      </c>
      <c r="T2386" s="219">
        <f>S2386*H2386</f>
        <v>0</v>
      </c>
      <c r="AR2386" s="25" t="s">
        <v>502</v>
      </c>
      <c r="AT2386" s="25" t="s">
        <v>498</v>
      </c>
      <c r="AU2386" s="25" t="s">
        <v>82</v>
      </c>
      <c r="AY2386" s="25" t="s">
        <v>492</v>
      </c>
      <c r="BE2386" s="220">
        <f>IF(N2386="základní",J2386,0)</f>
        <v>0</v>
      </c>
      <c r="BF2386" s="220">
        <f>IF(N2386="snížená",J2386,0)</f>
        <v>0</v>
      </c>
      <c r="BG2386" s="220">
        <f>IF(N2386="zákl. přenesená",J2386,0)</f>
        <v>0</v>
      </c>
      <c r="BH2386" s="220">
        <f>IF(N2386="sníž. přenesená",J2386,0)</f>
        <v>0</v>
      </c>
      <c r="BI2386" s="220">
        <f>IF(N2386="nulová",J2386,0)</f>
        <v>0</v>
      </c>
      <c r="BJ2386" s="25" t="s">
        <v>80</v>
      </c>
      <c r="BK2386" s="220">
        <f>ROUND(I2386*H2386,2)</f>
        <v>0</v>
      </c>
      <c r="BL2386" s="25" t="s">
        <v>502</v>
      </c>
      <c r="BM2386" s="25" t="s">
        <v>13866</v>
      </c>
    </row>
    <row r="2387" spans="2:65" s="1" customFormat="1">
      <c r="B2387" s="42"/>
      <c r="C2387" s="64"/>
      <c r="D2387" s="221" t="s">
        <v>506</v>
      </c>
      <c r="E2387" s="64"/>
      <c r="F2387" s="222" t="s">
        <v>13652</v>
      </c>
      <c r="G2387" s="64"/>
      <c r="H2387" s="64"/>
      <c r="I2387" s="177"/>
      <c r="J2387" s="64"/>
      <c r="K2387" s="64"/>
      <c r="L2387" s="62"/>
      <c r="M2387" s="223"/>
      <c r="N2387" s="43"/>
      <c r="O2387" s="43"/>
      <c r="P2387" s="43"/>
      <c r="Q2387" s="43"/>
      <c r="R2387" s="43"/>
      <c r="S2387" s="43"/>
      <c r="T2387" s="79"/>
      <c r="AT2387" s="25" t="s">
        <v>506</v>
      </c>
      <c r="AU2387" s="25" t="s">
        <v>82</v>
      </c>
    </row>
    <row r="2388" spans="2:65" s="1" customFormat="1" ht="60">
      <c r="B2388" s="42"/>
      <c r="C2388" s="64"/>
      <c r="D2388" s="227" t="s">
        <v>2254</v>
      </c>
      <c r="E2388" s="64"/>
      <c r="F2388" s="273" t="s">
        <v>13663</v>
      </c>
      <c r="G2388" s="64"/>
      <c r="H2388" s="64"/>
      <c r="I2388" s="177"/>
      <c r="J2388" s="64"/>
      <c r="K2388" s="64"/>
      <c r="L2388" s="62"/>
      <c r="M2388" s="223"/>
      <c r="N2388" s="43"/>
      <c r="O2388" s="43"/>
      <c r="P2388" s="43"/>
      <c r="Q2388" s="43"/>
      <c r="R2388" s="43"/>
      <c r="S2388" s="43"/>
      <c r="T2388" s="79"/>
      <c r="AT2388" s="25" t="s">
        <v>2254</v>
      </c>
      <c r="AU2388" s="25" t="s">
        <v>82</v>
      </c>
    </row>
    <row r="2389" spans="2:65" s="1" customFormat="1" ht="16.5" customHeight="1">
      <c r="B2389" s="42"/>
      <c r="C2389" s="209" t="s">
        <v>5382</v>
      </c>
      <c r="D2389" s="209" t="s">
        <v>498</v>
      </c>
      <c r="E2389" s="210" t="s">
        <v>13714</v>
      </c>
      <c r="F2389" s="211" t="s">
        <v>13652</v>
      </c>
      <c r="G2389" s="212" t="s">
        <v>13632</v>
      </c>
      <c r="H2389" s="213">
        <v>1</v>
      </c>
      <c r="I2389" s="214"/>
      <c r="J2389" s="215">
        <f>ROUND(I2389*H2389,2)</f>
        <v>0</v>
      </c>
      <c r="K2389" s="211" t="s">
        <v>23</v>
      </c>
      <c r="L2389" s="62"/>
      <c r="M2389" s="216" t="s">
        <v>23</v>
      </c>
      <c r="N2389" s="217" t="s">
        <v>44</v>
      </c>
      <c r="O2389" s="43"/>
      <c r="P2389" s="218">
        <f>O2389*H2389</f>
        <v>0</v>
      </c>
      <c r="Q2389" s="218">
        <v>0</v>
      </c>
      <c r="R2389" s="218">
        <f>Q2389*H2389</f>
        <v>0</v>
      </c>
      <c r="S2389" s="218">
        <v>0</v>
      </c>
      <c r="T2389" s="219">
        <f>S2389*H2389</f>
        <v>0</v>
      </c>
      <c r="AR2389" s="25" t="s">
        <v>502</v>
      </c>
      <c r="AT2389" s="25" t="s">
        <v>498</v>
      </c>
      <c r="AU2389" s="25" t="s">
        <v>82</v>
      </c>
      <c r="AY2389" s="25" t="s">
        <v>492</v>
      </c>
      <c r="BE2389" s="220">
        <f>IF(N2389="základní",J2389,0)</f>
        <v>0</v>
      </c>
      <c r="BF2389" s="220">
        <f>IF(N2389="snížená",J2389,0)</f>
        <v>0</v>
      </c>
      <c r="BG2389" s="220">
        <f>IF(N2389="zákl. přenesená",J2389,0)</f>
        <v>0</v>
      </c>
      <c r="BH2389" s="220">
        <f>IF(N2389="sníž. přenesená",J2389,0)</f>
        <v>0</v>
      </c>
      <c r="BI2389" s="220">
        <f>IF(N2389="nulová",J2389,0)</f>
        <v>0</v>
      </c>
      <c r="BJ2389" s="25" t="s">
        <v>80</v>
      </c>
      <c r="BK2389" s="220">
        <f>ROUND(I2389*H2389,2)</f>
        <v>0</v>
      </c>
      <c r="BL2389" s="25" t="s">
        <v>502</v>
      </c>
      <c r="BM2389" s="25" t="s">
        <v>13867</v>
      </c>
    </row>
    <row r="2390" spans="2:65" s="1" customFormat="1">
      <c r="B2390" s="42"/>
      <c r="C2390" s="64"/>
      <c r="D2390" s="221" t="s">
        <v>506</v>
      </c>
      <c r="E2390" s="64"/>
      <c r="F2390" s="222" t="s">
        <v>13652</v>
      </c>
      <c r="G2390" s="64"/>
      <c r="H2390" s="64"/>
      <c r="I2390" s="177"/>
      <c r="J2390" s="64"/>
      <c r="K2390" s="64"/>
      <c r="L2390" s="62"/>
      <c r="M2390" s="223"/>
      <c r="N2390" s="43"/>
      <c r="O2390" s="43"/>
      <c r="P2390" s="43"/>
      <c r="Q2390" s="43"/>
      <c r="R2390" s="43"/>
      <c r="S2390" s="43"/>
      <c r="T2390" s="79"/>
      <c r="AT2390" s="25" t="s">
        <v>506</v>
      </c>
      <c r="AU2390" s="25" t="s">
        <v>82</v>
      </c>
    </row>
    <row r="2391" spans="2:65" s="1" customFormat="1" ht="24">
      <c r="B2391" s="42"/>
      <c r="C2391" s="64"/>
      <c r="D2391" s="221" t="s">
        <v>2254</v>
      </c>
      <c r="E2391" s="64"/>
      <c r="F2391" s="224" t="s">
        <v>13665</v>
      </c>
      <c r="G2391" s="64"/>
      <c r="H2391" s="64"/>
      <c r="I2391" s="177"/>
      <c r="J2391" s="64"/>
      <c r="K2391" s="64"/>
      <c r="L2391" s="62"/>
      <c r="M2391" s="223"/>
      <c r="N2391" s="43"/>
      <c r="O2391" s="43"/>
      <c r="P2391" s="43"/>
      <c r="Q2391" s="43"/>
      <c r="R2391" s="43"/>
      <c r="S2391" s="43"/>
      <c r="T2391" s="79"/>
      <c r="AT2391" s="25" t="s">
        <v>2254</v>
      </c>
      <c r="AU2391" s="25" t="s">
        <v>82</v>
      </c>
    </row>
    <row r="2392" spans="2:65" s="11" customFormat="1" ht="29.85" customHeight="1">
      <c r="B2392" s="192"/>
      <c r="C2392" s="193"/>
      <c r="D2392" s="206" t="s">
        <v>72</v>
      </c>
      <c r="E2392" s="207" t="s">
        <v>6004</v>
      </c>
      <c r="F2392" s="207" t="s">
        <v>13868</v>
      </c>
      <c r="G2392" s="193"/>
      <c r="H2392" s="193"/>
      <c r="I2392" s="196"/>
      <c r="J2392" s="208">
        <f>BK2392</f>
        <v>0</v>
      </c>
      <c r="K2392" s="193"/>
      <c r="L2392" s="198"/>
      <c r="M2392" s="199"/>
      <c r="N2392" s="200"/>
      <c r="O2392" s="200"/>
      <c r="P2392" s="201">
        <f>SUM(P2393:P2458)</f>
        <v>0</v>
      </c>
      <c r="Q2392" s="200"/>
      <c r="R2392" s="201">
        <f>SUM(R2393:R2458)</f>
        <v>0</v>
      </c>
      <c r="S2392" s="200"/>
      <c r="T2392" s="202">
        <f>SUM(T2393:T2458)</f>
        <v>0</v>
      </c>
      <c r="AR2392" s="203" t="s">
        <v>80</v>
      </c>
      <c r="AT2392" s="204" t="s">
        <v>72</v>
      </c>
      <c r="AU2392" s="204" t="s">
        <v>80</v>
      </c>
      <c r="AY2392" s="203" t="s">
        <v>492</v>
      </c>
      <c r="BK2392" s="205">
        <f>SUM(BK2393:BK2458)</f>
        <v>0</v>
      </c>
    </row>
    <row r="2393" spans="2:65" s="1" customFormat="1" ht="16.5" customHeight="1">
      <c r="B2393" s="42"/>
      <c r="C2393" s="209" t="s">
        <v>5386</v>
      </c>
      <c r="D2393" s="209" t="s">
        <v>498</v>
      </c>
      <c r="E2393" s="210" t="s">
        <v>13841</v>
      </c>
      <c r="F2393" s="211" t="s">
        <v>13842</v>
      </c>
      <c r="G2393" s="212" t="s">
        <v>2537</v>
      </c>
      <c r="H2393" s="213">
        <v>1</v>
      </c>
      <c r="I2393" s="214"/>
      <c r="J2393" s="215">
        <f>ROUND(I2393*H2393,2)</f>
        <v>0</v>
      </c>
      <c r="K2393" s="211" t="s">
        <v>23</v>
      </c>
      <c r="L2393" s="62"/>
      <c r="M2393" s="216" t="s">
        <v>23</v>
      </c>
      <c r="N2393" s="217" t="s">
        <v>44</v>
      </c>
      <c r="O2393" s="43"/>
      <c r="P2393" s="218">
        <f>O2393*H2393</f>
        <v>0</v>
      </c>
      <c r="Q2393" s="218">
        <v>0</v>
      </c>
      <c r="R2393" s="218">
        <f>Q2393*H2393</f>
        <v>0</v>
      </c>
      <c r="S2393" s="218">
        <v>0</v>
      </c>
      <c r="T2393" s="219">
        <f>S2393*H2393</f>
        <v>0</v>
      </c>
      <c r="AR2393" s="25" t="s">
        <v>502</v>
      </c>
      <c r="AT2393" s="25" t="s">
        <v>498</v>
      </c>
      <c r="AU2393" s="25" t="s">
        <v>82</v>
      </c>
      <c r="AY2393" s="25" t="s">
        <v>492</v>
      </c>
      <c r="BE2393" s="220">
        <f>IF(N2393="základní",J2393,0)</f>
        <v>0</v>
      </c>
      <c r="BF2393" s="220">
        <f>IF(N2393="snížená",J2393,0)</f>
        <v>0</v>
      </c>
      <c r="BG2393" s="220">
        <f>IF(N2393="zákl. přenesená",J2393,0)</f>
        <v>0</v>
      </c>
      <c r="BH2393" s="220">
        <f>IF(N2393="sníž. přenesená",J2393,0)</f>
        <v>0</v>
      </c>
      <c r="BI2393" s="220">
        <f>IF(N2393="nulová",J2393,0)</f>
        <v>0</v>
      </c>
      <c r="BJ2393" s="25" t="s">
        <v>80</v>
      </c>
      <c r="BK2393" s="220">
        <f>ROUND(I2393*H2393,2)</f>
        <v>0</v>
      </c>
      <c r="BL2393" s="25" t="s">
        <v>502</v>
      </c>
      <c r="BM2393" s="25" t="s">
        <v>13869</v>
      </c>
    </row>
    <row r="2394" spans="2:65" s="1" customFormat="1">
      <c r="B2394" s="42"/>
      <c r="C2394" s="64"/>
      <c r="D2394" s="221" t="s">
        <v>506</v>
      </c>
      <c r="E2394" s="64"/>
      <c r="F2394" s="222" t="s">
        <v>13842</v>
      </c>
      <c r="G2394" s="64"/>
      <c r="H2394" s="64"/>
      <c r="I2394" s="177"/>
      <c r="J2394" s="64"/>
      <c r="K2394" s="64"/>
      <c r="L2394" s="62"/>
      <c r="M2394" s="223"/>
      <c r="N2394" s="43"/>
      <c r="O2394" s="43"/>
      <c r="P2394" s="43"/>
      <c r="Q2394" s="43"/>
      <c r="R2394" s="43"/>
      <c r="S2394" s="43"/>
      <c r="T2394" s="79"/>
      <c r="AT2394" s="25" t="s">
        <v>506</v>
      </c>
      <c r="AU2394" s="25" t="s">
        <v>82</v>
      </c>
    </row>
    <row r="2395" spans="2:65" s="1" customFormat="1" ht="60">
      <c r="B2395" s="42"/>
      <c r="C2395" s="64"/>
      <c r="D2395" s="227" t="s">
        <v>2254</v>
      </c>
      <c r="E2395" s="64"/>
      <c r="F2395" s="273" t="s">
        <v>13843</v>
      </c>
      <c r="G2395" s="64"/>
      <c r="H2395" s="64"/>
      <c r="I2395" s="177"/>
      <c r="J2395" s="64"/>
      <c r="K2395" s="64"/>
      <c r="L2395" s="62"/>
      <c r="M2395" s="223"/>
      <c r="N2395" s="43"/>
      <c r="O2395" s="43"/>
      <c r="P2395" s="43"/>
      <c r="Q2395" s="43"/>
      <c r="R2395" s="43"/>
      <c r="S2395" s="43"/>
      <c r="T2395" s="79"/>
      <c r="AT2395" s="25" t="s">
        <v>2254</v>
      </c>
      <c r="AU2395" s="25" t="s">
        <v>82</v>
      </c>
    </row>
    <row r="2396" spans="2:65" s="1" customFormat="1" ht="16.5" customHeight="1">
      <c r="B2396" s="42"/>
      <c r="C2396" s="209" t="s">
        <v>5390</v>
      </c>
      <c r="D2396" s="209" t="s">
        <v>498</v>
      </c>
      <c r="E2396" s="210" t="s">
        <v>13621</v>
      </c>
      <c r="F2396" s="211" t="s">
        <v>13622</v>
      </c>
      <c r="G2396" s="212" t="s">
        <v>2537</v>
      </c>
      <c r="H2396" s="213">
        <v>1</v>
      </c>
      <c r="I2396" s="214"/>
      <c r="J2396" s="215">
        <f>ROUND(I2396*H2396,2)</f>
        <v>0</v>
      </c>
      <c r="K2396" s="211" t="s">
        <v>23</v>
      </c>
      <c r="L2396" s="62"/>
      <c r="M2396" s="216" t="s">
        <v>23</v>
      </c>
      <c r="N2396" s="217" t="s">
        <v>44</v>
      </c>
      <c r="O2396" s="43"/>
      <c r="P2396" s="218">
        <f>O2396*H2396</f>
        <v>0</v>
      </c>
      <c r="Q2396" s="218">
        <v>0</v>
      </c>
      <c r="R2396" s="218">
        <f>Q2396*H2396</f>
        <v>0</v>
      </c>
      <c r="S2396" s="218">
        <v>0</v>
      </c>
      <c r="T2396" s="219">
        <f>S2396*H2396</f>
        <v>0</v>
      </c>
      <c r="AR2396" s="25" t="s">
        <v>502</v>
      </c>
      <c r="AT2396" s="25" t="s">
        <v>498</v>
      </c>
      <c r="AU2396" s="25" t="s">
        <v>82</v>
      </c>
      <c r="AY2396" s="25" t="s">
        <v>492</v>
      </c>
      <c r="BE2396" s="220">
        <f>IF(N2396="základní",J2396,0)</f>
        <v>0</v>
      </c>
      <c r="BF2396" s="220">
        <f>IF(N2396="snížená",J2396,0)</f>
        <v>0</v>
      </c>
      <c r="BG2396" s="220">
        <f>IF(N2396="zákl. přenesená",J2396,0)</f>
        <v>0</v>
      </c>
      <c r="BH2396" s="220">
        <f>IF(N2396="sníž. přenesená",J2396,0)</f>
        <v>0</v>
      </c>
      <c r="BI2396" s="220">
        <f>IF(N2396="nulová",J2396,0)</f>
        <v>0</v>
      </c>
      <c r="BJ2396" s="25" t="s">
        <v>80</v>
      </c>
      <c r="BK2396" s="220">
        <f>ROUND(I2396*H2396,2)</f>
        <v>0</v>
      </c>
      <c r="BL2396" s="25" t="s">
        <v>502</v>
      </c>
      <c r="BM2396" s="25" t="s">
        <v>13870</v>
      </c>
    </row>
    <row r="2397" spans="2:65" s="1" customFormat="1">
      <c r="B2397" s="42"/>
      <c r="C2397" s="64"/>
      <c r="D2397" s="221" t="s">
        <v>506</v>
      </c>
      <c r="E2397" s="64"/>
      <c r="F2397" s="222" t="s">
        <v>13622</v>
      </c>
      <c r="G2397" s="64"/>
      <c r="H2397" s="64"/>
      <c r="I2397" s="177"/>
      <c r="J2397" s="64"/>
      <c r="K2397" s="64"/>
      <c r="L2397" s="62"/>
      <c r="M2397" s="223"/>
      <c r="N2397" s="43"/>
      <c r="O2397" s="43"/>
      <c r="P2397" s="43"/>
      <c r="Q2397" s="43"/>
      <c r="R2397" s="43"/>
      <c r="S2397" s="43"/>
      <c r="T2397" s="79"/>
      <c r="AT2397" s="25" t="s">
        <v>506</v>
      </c>
      <c r="AU2397" s="25" t="s">
        <v>82</v>
      </c>
    </row>
    <row r="2398" spans="2:65" s="1" customFormat="1" ht="24">
      <c r="B2398" s="42"/>
      <c r="C2398" s="64"/>
      <c r="D2398" s="227" t="s">
        <v>2254</v>
      </c>
      <c r="E2398" s="64"/>
      <c r="F2398" s="273" t="s">
        <v>13623</v>
      </c>
      <c r="G2398" s="64"/>
      <c r="H2398" s="64"/>
      <c r="I2398" s="177"/>
      <c r="J2398" s="64"/>
      <c r="K2398" s="64"/>
      <c r="L2398" s="62"/>
      <c r="M2398" s="223"/>
      <c r="N2398" s="43"/>
      <c r="O2398" s="43"/>
      <c r="P2398" s="43"/>
      <c r="Q2398" s="43"/>
      <c r="R2398" s="43"/>
      <c r="S2398" s="43"/>
      <c r="T2398" s="79"/>
      <c r="AT2398" s="25" t="s">
        <v>2254</v>
      </c>
      <c r="AU2398" s="25" t="s">
        <v>82</v>
      </c>
    </row>
    <row r="2399" spans="2:65" s="1" customFormat="1" ht="16.5" customHeight="1">
      <c r="B2399" s="42"/>
      <c r="C2399" s="209" t="s">
        <v>5394</v>
      </c>
      <c r="D2399" s="209" t="s">
        <v>498</v>
      </c>
      <c r="E2399" s="210" t="s">
        <v>13683</v>
      </c>
      <c r="F2399" s="211" t="s">
        <v>13684</v>
      </c>
      <c r="G2399" s="212" t="s">
        <v>2537</v>
      </c>
      <c r="H2399" s="213">
        <v>1</v>
      </c>
      <c r="I2399" s="214"/>
      <c r="J2399" s="215">
        <f>ROUND(I2399*H2399,2)</f>
        <v>0</v>
      </c>
      <c r="K2399" s="211" t="s">
        <v>23</v>
      </c>
      <c r="L2399" s="62"/>
      <c r="M2399" s="216" t="s">
        <v>23</v>
      </c>
      <c r="N2399" s="217" t="s">
        <v>44</v>
      </c>
      <c r="O2399" s="43"/>
      <c r="P2399" s="218">
        <f>O2399*H2399</f>
        <v>0</v>
      </c>
      <c r="Q2399" s="218">
        <v>0</v>
      </c>
      <c r="R2399" s="218">
        <f>Q2399*H2399</f>
        <v>0</v>
      </c>
      <c r="S2399" s="218">
        <v>0</v>
      </c>
      <c r="T2399" s="219">
        <f>S2399*H2399</f>
        <v>0</v>
      </c>
      <c r="AR2399" s="25" t="s">
        <v>502</v>
      </c>
      <c r="AT2399" s="25" t="s">
        <v>498</v>
      </c>
      <c r="AU2399" s="25" t="s">
        <v>82</v>
      </c>
      <c r="AY2399" s="25" t="s">
        <v>492</v>
      </c>
      <c r="BE2399" s="220">
        <f>IF(N2399="základní",J2399,0)</f>
        <v>0</v>
      </c>
      <c r="BF2399" s="220">
        <f>IF(N2399="snížená",J2399,0)</f>
        <v>0</v>
      </c>
      <c r="BG2399" s="220">
        <f>IF(N2399="zákl. přenesená",J2399,0)</f>
        <v>0</v>
      </c>
      <c r="BH2399" s="220">
        <f>IF(N2399="sníž. přenesená",J2399,0)</f>
        <v>0</v>
      </c>
      <c r="BI2399" s="220">
        <f>IF(N2399="nulová",J2399,0)</f>
        <v>0</v>
      </c>
      <c r="BJ2399" s="25" t="s">
        <v>80</v>
      </c>
      <c r="BK2399" s="220">
        <f>ROUND(I2399*H2399,2)</f>
        <v>0</v>
      </c>
      <c r="BL2399" s="25" t="s">
        <v>502</v>
      </c>
      <c r="BM2399" s="25" t="s">
        <v>13871</v>
      </c>
    </row>
    <row r="2400" spans="2:65" s="1" customFormat="1">
      <c r="B2400" s="42"/>
      <c r="C2400" s="64"/>
      <c r="D2400" s="221" t="s">
        <v>506</v>
      </c>
      <c r="E2400" s="64"/>
      <c r="F2400" s="222" t="s">
        <v>13684</v>
      </c>
      <c r="G2400" s="64"/>
      <c r="H2400" s="64"/>
      <c r="I2400" s="177"/>
      <c r="J2400" s="64"/>
      <c r="K2400" s="64"/>
      <c r="L2400" s="62"/>
      <c r="M2400" s="223"/>
      <c r="N2400" s="43"/>
      <c r="O2400" s="43"/>
      <c r="P2400" s="43"/>
      <c r="Q2400" s="43"/>
      <c r="R2400" s="43"/>
      <c r="S2400" s="43"/>
      <c r="T2400" s="79"/>
      <c r="AT2400" s="25" t="s">
        <v>506</v>
      </c>
      <c r="AU2400" s="25" t="s">
        <v>82</v>
      </c>
    </row>
    <row r="2401" spans="2:65" s="1" customFormat="1" ht="36">
      <c r="B2401" s="42"/>
      <c r="C2401" s="64"/>
      <c r="D2401" s="227" t="s">
        <v>2254</v>
      </c>
      <c r="E2401" s="64"/>
      <c r="F2401" s="273" t="s">
        <v>13685</v>
      </c>
      <c r="G2401" s="64"/>
      <c r="H2401" s="64"/>
      <c r="I2401" s="177"/>
      <c r="J2401" s="64"/>
      <c r="K2401" s="64"/>
      <c r="L2401" s="62"/>
      <c r="M2401" s="223"/>
      <c r="N2401" s="43"/>
      <c r="O2401" s="43"/>
      <c r="P2401" s="43"/>
      <c r="Q2401" s="43"/>
      <c r="R2401" s="43"/>
      <c r="S2401" s="43"/>
      <c r="T2401" s="79"/>
      <c r="AT2401" s="25" t="s">
        <v>2254</v>
      </c>
      <c r="AU2401" s="25" t="s">
        <v>82</v>
      </c>
    </row>
    <row r="2402" spans="2:65" s="1" customFormat="1" ht="16.5" customHeight="1">
      <c r="B2402" s="42"/>
      <c r="C2402" s="209" t="s">
        <v>5398</v>
      </c>
      <c r="D2402" s="209" t="s">
        <v>498</v>
      </c>
      <c r="E2402" s="210" t="s">
        <v>13627</v>
      </c>
      <c r="F2402" s="211" t="s">
        <v>13628</v>
      </c>
      <c r="G2402" s="212" t="s">
        <v>2537</v>
      </c>
      <c r="H2402" s="213">
        <v>1</v>
      </c>
      <c r="I2402" s="214"/>
      <c r="J2402" s="215">
        <f>ROUND(I2402*H2402,2)</f>
        <v>0</v>
      </c>
      <c r="K2402" s="211" t="s">
        <v>23</v>
      </c>
      <c r="L2402" s="62"/>
      <c r="M2402" s="216" t="s">
        <v>23</v>
      </c>
      <c r="N2402" s="217" t="s">
        <v>44</v>
      </c>
      <c r="O2402" s="43"/>
      <c r="P2402" s="218">
        <f>O2402*H2402</f>
        <v>0</v>
      </c>
      <c r="Q2402" s="218">
        <v>0</v>
      </c>
      <c r="R2402" s="218">
        <f>Q2402*H2402</f>
        <v>0</v>
      </c>
      <c r="S2402" s="218">
        <v>0</v>
      </c>
      <c r="T2402" s="219">
        <f>S2402*H2402</f>
        <v>0</v>
      </c>
      <c r="AR2402" s="25" t="s">
        <v>502</v>
      </c>
      <c r="AT2402" s="25" t="s">
        <v>498</v>
      </c>
      <c r="AU2402" s="25" t="s">
        <v>82</v>
      </c>
      <c r="AY2402" s="25" t="s">
        <v>492</v>
      </c>
      <c r="BE2402" s="220">
        <f>IF(N2402="základní",J2402,0)</f>
        <v>0</v>
      </c>
      <c r="BF2402" s="220">
        <f>IF(N2402="snížená",J2402,0)</f>
        <v>0</v>
      </c>
      <c r="BG2402" s="220">
        <f>IF(N2402="zákl. přenesená",J2402,0)</f>
        <v>0</v>
      </c>
      <c r="BH2402" s="220">
        <f>IF(N2402="sníž. přenesená",J2402,0)</f>
        <v>0</v>
      </c>
      <c r="BI2402" s="220">
        <f>IF(N2402="nulová",J2402,0)</f>
        <v>0</v>
      </c>
      <c r="BJ2402" s="25" t="s">
        <v>80</v>
      </c>
      <c r="BK2402" s="220">
        <f>ROUND(I2402*H2402,2)</f>
        <v>0</v>
      </c>
      <c r="BL2402" s="25" t="s">
        <v>502</v>
      </c>
      <c r="BM2402" s="25" t="s">
        <v>13872</v>
      </c>
    </row>
    <row r="2403" spans="2:65" s="1" customFormat="1">
      <c r="B2403" s="42"/>
      <c r="C2403" s="64"/>
      <c r="D2403" s="221" t="s">
        <v>506</v>
      </c>
      <c r="E2403" s="64"/>
      <c r="F2403" s="222" t="s">
        <v>13628</v>
      </c>
      <c r="G2403" s="64"/>
      <c r="H2403" s="64"/>
      <c r="I2403" s="177"/>
      <c r="J2403" s="64"/>
      <c r="K2403" s="64"/>
      <c r="L2403" s="62"/>
      <c r="M2403" s="223"/>
      <c r="N2403" s="43"/>
      <c r="O2403" s="43"/>
      <c r="P2403" s="43"/>
      <c r="Q2403" s="43"/>
      <c r="R2403" s="43"/>
      <c r="S2403" s="43"/>
      <c r="T2403" s="79"/>
      <c r="AT2403" s="25" t="s">
        <v>506</v>
      </c>
      <c r="AU2403" s="25" t="s">
        <v>82</v>
      </c>
    </row>
    <row r="2404" spans="2:65" s="1" customFormat="1" ht="60">
      <c r="B2404" s="42"/>
      <c r="C2404" s="64"/>
      <c r="D2404" s="227" t="s">
        <v>2254</v>
      </c>
      <c r="E2404" s="64"/>
      <c r="F2404" s="273" t="s">
        <v>13629</v>
      </c>
      <c r="G2404" s="64"/>
      <c r="H2404" s="64"/>
      <c r="I2404" s="177"/>
      <c r="J2404" s="64"/>
      <c r="K2404" s="64"/>
      <c r="L2404" s="62"/>
      <c r="M2404" s="223"/>
      <c r="N2404" s="43"/>
      <c r="O2404" s="43"/>
      <c r="P2404" s="43"/>
      <c r="Q2404" s="43"/>
      <c r="R2404" s="43"/>
      <c r="S2404" s="43"/>
      <c r="T2404" s="79"/>
      <c r="AT2404" s="25" t="s">
        <v>2254</v>
      </c>
      <c r="AU2404" s="25" t="s">
        <v>82</v>
      </c>
    </row>
    <row r="2405" spans="2:65" s="1" customFormat="1" ht="16.5" customHeight="1">
      <c r="B2405" s="42"/>
      <c r="C2405" s="209" t="s">
        <v>5402</v>
      </c>
      <c r="D2405" s="209" t="s">
        <v>498</v>
      </c>
      <c r="E2405" s="210" t="s">
        <v>13630</v>
      </c>
      <c r="F2405" s="211" t="s">
        <v>13631</v>
      </c>
      <c r="G2405" s="212" t="s">
        <v>13632</v>
      </c>
      <c r="H2405" s="213">
        <v>1</v>
      </c>
      <c r="I2405" s="214"/>
      <c r="J2405" s="215">
        <f>ROUND(I2405*H2405,2)</f>
        <v>0</v>
      </c>
      <c r="K2405" s="211" t="s">
        <v>23</v>
      </c>
      <c r="L2405" s="62"/>
      <c r="M2405" s="216" t="s">
        <v>23</v>
      </c>
      <c r="N2405" s="217" t="s">
        <v>44</v>
      </c>
      <c r="O2405" s="43"/>
      <c r="P2405" s="218">
        <f>O2405*H2405</f>
        <v>0</v>
      </c>
      <c r="Q2405" s="218">
        <v>0</v>
      </c>
      <c r="R2405" s="218">
        <f>Q2405*H2405</f>
        <v>0</v>
      </c>
      <c r="S2405" s="218">
        <v>0</v>
      </c>
      <c r="T2405" s="219">
        <f>S2405*H2405</f>
        <v>0</v>
      </c>
      <c r="AR2405" s="25" t="s">
        <v>502</v>
      </c>
      <c r="AT2405" s="25" t="s">
        <v>498</v>
      </c>
      <c r="AU2405" s="25" t="s">
        <v>82</v>
      </c>
      <c r="AY2405" s="25" t="s">
        <v>492</v>
      </c>
      <c r="BE2405" s="220">
        <f>IF(N2405="základní",J2405,0)</f>
        <v>0</v>
      </c>
      <c r="BF2405" s="220">
        <f>IF(N2405="snížená",J2405,0)</f>
        <v>0</v>
      </c>
      <c r="BG2405" s="220">
        <f>IF(N2405="zákl. přenesená",J2405,0)</f>
        <v>0</v>
      </c>
      <c r="BH2405" s="220">
        <f>IF(N2405="sníž. přenesená",J2405,0)</f>
        <v>0</v>
      </c>
      <c r="BI2405" s="220">
        <f>IF(N2405="nulová",J2405,0)</f>
        <v>0</v>
      </c>
      <c r="BJ2405" s="25" t="s">
        <v>80</v>
      </c>
      <c r="BK2405" s="220">
        <f>ROUND(I2405*H2405,2)</f>
        <v>0</v>
      </c>
      <c r="BL2405" s="25" t="s">
        <v>502</v>
      </c>
      <c r="BM2405" s="25" t="s">
        <v>13873</v>
      </c>
    </row>
    <row r="2406" spans="2:65" s="1" customFormat="1">
      <c r="B2406" s="42"/>
      <c r="C2406" s="64"/>
      <c r="D2406" s="221" t="s">
        <v>506</v>
      </c>
      <c r="E2406" s="64"/>
      <c r="F2406" s="222" t="s">
        <v>13631</v>
      </c>
      <c r="G2406" s="64"/>
      <c r="H2406" s="64"/>
      <c r="I2406" s="177"/>
      <c r="J2406" s="64"/>
      <c r="K2406" s="64"/>
      <c r="L2406" s="62"/>
      <c r="M2406" s="223"/>
      <c r="N2406" s="43"/>
      <c r="O2406" s="43"/>
      <c r="P2406" s="43"/>
      <c r="Q2406" s="43"/>
      <c r="R2406" s="43"/>
      <c r="S2406" s="43"/>
      <c r="T2406" s="79"/>
      <c r="AT2406" s="25" t="s">
        <v>506</v>
      </c>
      <c r="AU2406" s="25" t="s">
        <v>82</v>
      </c>
    </row>
    <row r="2407" spans="2:65" s="1" customFormat="1" ht="36">
      <c r="B2407" s="42"/>
      <c r="C2407" s="64"/>
      <c r="D2407" s="227" t="s">
        <v>2254</v>
      </c>
      <c r="E2407" s="64"/>
      <c r="F2407" s="273" t="s">
        <v>13633</v>
      </c>
      <c r="G2407" s="64"/>
      <c r="H2407" s="64"/>
      <c r="I2407" s="177"/>
      <c r="J2407" s="64"/>
      <c r="K2407" s="64"/>
      <c r="L2407" s="62"/>
      <c r="M2407" s="223"/>
      <c r="N2407" s="43"/>
      <c r="O2407" s="43"/>
      <c r="P2407" s="43"/>
      <c r="Q2407" s="43"/>
      <c r="R2407" s="43"/>
      <c r="S2407" s="43"/>
      <c r="T2407" s="79"/>
      <c r="AT2407" s="25" t="s">
        <v>2254</v>
      </c>
      <c r="AU2407" s="25" t="s">
        <v>82</v>
      </c>
    </row>
    <row r="2408" spans="2:65" s="1" customFormat="1" ht="16.5" customHeight="1">
      <c r="B2408" s="42"/>
      <c r="C2408" s="209" t="s">
        <v>3627</v>
      </c>
      <c r="D2408" s="209" t="s">
        <v>498</v>
      </c>
      <c r="E2408" s="210" t="s">
        <v>13732</v>
      </c>
      <c r="F2408" s="211" t="s">
        <v>13733</v>
      </c>
      <c r="G2408" s="212" t="s">
        <v>2537</v>
      </c>
      <c r="H2408" s="213">
        <v>1</v>
      </c>
      <c r="I2408" s="214"/>
      <c r="J2408" s="215">
        <f>ROUND(I2408*H2408,2)</f>
        <v>0</v>
      </c>
      <c r="K2408" s="211" t="s">
        <v>23</v>
      </c>
      <c r="L2408" s="62"/>
      <c r="M2408" s="216" t="s">
        <v>23</v>
      </c>
      <c r="N2408" s="217" t="s">
        <v>44</v>
      </c>
      <c r="O2408" s="43"/>
      <c r="P2408" s="218">
        <f>O2408*H2408</f>
        <v>0</v>
      </c>
      <c r="Q2408" s="218">
        <v>0</v>
      </c>
      <c r="R2408" s="218">
        <f>Q2408*H2408</f>
        <v>0</v>
      </c>
      <c r="S2408" s="218">
        <v>0</v>
      </c>
      <c r="T2408" s="219">
        <f>S2408*H2408</f>
        <v>0</v>
      </c>
      <c r="AR2408" s="25" t="s">
        <v>502</v>
      </c>
      <c r="AT2408" s="25" t="s">
        <v>498</v>
      </c>
      <c r="AU2408" s="25" t="s">
        <v>82</v>
      </c>
      <c r="AY2408" s="25" t="s">
        <v>492</v>
      </c>
      <c r="BE2408" s="220">
        <f>IF(N2408="základní",J2408,0)</f>
        <v>0</v>
      </c>
      <c r="BF2408" s="220">
        <f>IF(N2408="snížená",J2408,0)</f>
        <v>0</v>
      </c>
      <c r="BG2408" s="220">
        <f>IF(N2408="zákl. přenesená",J2408,0)</f>
        <v>0</v>
      </c>
      <c r="BH2408" s="220">
        <f>IF(N2408="sníž. přenesená",J2408,0)</f>
        <v>0</v>
      </c>
      <c r="BI2408" s="220">
        <f>IF(N2408="nulová",J2408,0)</f>
        <v>0</v>
      </c>
      <c r="BJ2408" s="25" t="s">
        <v>80</v>
      </c>
      <c r="BK2408" s="220">
        <f>ROUND(I2408*H2408,2)</f>
        <v>0</v>
      </c>
      <c r="BL2408" s="25" t="s">
        <v>502</v>
      </c>
      <c r="BM2408" s="25" t="s">
        <v>13874</v>
      </c>
    </row>
    <row r="2409" spans="2:65" s="1" customFormat="1">
      <c r="B2409" s="42"/>
      <c r="C2409" s="64"/>
      <c r="D2409" s="221" t="s">
        <v>506</v>
      </c>
      <c r="E2409" s="64"/>
      <c r="F2409" s="222" t="s">
        <v>13733</v>
      </c>
      <c r="G2409" s="64"/>
      <c r="H2409" s="64"/>
      <c r="I2409" s="177"/>
      <c r="J2409" s="64"/>
      <c r="K2409" s="64"/>
      <c r="L2409" s="62"/>
      <c r="M2409" s="223"/>
      <c r="N2409" s="43"/>
      <c r="O2409" s="43"/>
      <c r="P2409" s="43"/>
      <c r="Q2409" s="43"/>
      <c r="R2409" s="43"/>
      <c r="S2409" s="43"/>
      <c r="T2409" s="79"/>
      <c r="AT2409" s="25" t="s">
        <v>506</v>
      </c>
      <c r="AU2409" s="25" t="s">
        <v>82</v>
      </c>
    </row>
    <row r="2410" spans="2:65" s="1" customFormat="1" ht="36">
      <c r="B2410" s="42"/>
      <c r="C2410" s="64"/>
      <c r="D2410" s="227" t="s">
        <v>2254</v>
      </c>
      <c r="E2410" s="64"/>
      <c r="F2410" s="273" t="s">
        <v>13734</v>
      </c>
      <c r="G2410" s="64"/>
      <c r="H2410" s="64"/>
      <c r="I2410" s="177"/>
      <c r="J2410" s="64"/>
      <c r="K2410" s="64"/>
      <c r="L2410" s="62"/>
      <c r="M2410" s="223"/>
      <c r="N2410" s="43"/>
      <c r="O2410" s="43"/>
      <c r="P2410" s="43"/>
      <c r="Q2410" s="43"/>
      <c r="R2410" s="43"/>
      <c r="S2410" s="43"/>
      <c r="T2410" s="79"/>
      <c r="AT2410" s="25" t="s">
        <v>2254</v>
      </c>
      <c r="AU2410" s="25" t="s">
        <v>82</v>
      </c>
    </row>
    <row r="2411" spans="2:65" s="1" customFormat="1" ht="16.5" customHeight="1">
      <c r="B2411" s="42"/>
      <c r="C2411" s="209" t="s">
        <v>5409</v>
      </c>
      <c r="D2411" s="209" t="s">
        <v>498</v>
      </c>
      <c r="E2411" s="210" t="s">
        <v>13634</v>
      </c>
      <c r="F2411" s="211" t="s">
        <v>13635</v>
      </c>
      <c r="G2411" s="212" t="s">
        <v>2537</v>
      </c>
      <c r="H2411" s="213">
        <v>1</v>
      </c>
      <c r="I2411" s="214"/>
      <c r="J2411" s="215">
        <f>ROUND(I2411*H2411,2)</f>
        <v>0</v>
      </c>
      <c r="K2411" s="211" t="s">
        <v>23</v>
      </c>
      <c r="L2411" s="62"/>
      <c r="M2411" s="216" t="s">
        <v>23</v>
      </c>
      <c r="N2411" s="217" t="s">
        <v>44</v>
      </c>
      <c r="O2411" s="43"/>
      <c r="P2411" s="218">
        <f>O2411*H2411</f>
        <v>0</v>
      </c>
      <c r="Q2411" s="218">
        <v>0</v>
      </c>
      <c r="R2411" s="218">
        <f>Q2411*H2411</f>
        <v>0</v>
      </c>
      <c r="S2411" s="218">
        <v>0</v>
      </c>
      <c r="T2411" s="219">
        <f>S2411*H2411</f>
        <v>0</v>
      </c>
      <c r="AR2411" s="25" t="s">
        <v>502</v>
      </c>
      <c r="AT2411" s="25" t="s">
        <v>498</v>
      </c>
      <c r="AU2411" s="25" t="s">
        <v>82</v>
      </c>
      <c r="AY2411" s="25" t="s">
        <v>492</v>
      </c>
      <c r="BE2411" s="220">
        <f>IF(N2411="základní",J2411,0)</f>
        <v>0</v>
      </c>
      <c r="BF2411" s="220">
        <f>IF(N2411="snížená",J2411,0)</f>
        <v>0</v>
      </c>
      <c r="BG2411" s="220">
        <f>IF(N2411="zákl. přenesená",J2411,0)</f>
        <v>0</v>
      </c>
      <c r="BH2411" s="220">
        <f>IF(N2411="sníž. přenesená",J2411,0)</f>
        <v>0</v>
      </c>
      <c r="BI2411" s="220">
        <f>IF(N2411="nulová",J2411,0)</f>
        <v>0</v>
      </c>
      <c r="BJ2411" s="25" t="s">
        <v>80</v>
      </c>
      <c r="BK2411" s="220">
        <f>ROUND(I2411*H2411,2)</f>
        <v>0</v>
      </c>
      <c r="BL2411" s="25" t="s">
        <v>502</v>
      </c>
      <c r="BM2411" s="25" t="s">
        <v>13875</v>
      </c>
    </row>
    <row r="2412" spans="2:65" s="1" customFormat="1">
      <c r="B2412" s="42"/>
      <c r="C2412" s="64"/>
      <c r="D2412" s="221" t="s">
        <v>506</v>
      </c>
      <c r="E2412" s="64"/>
      <c r="F2412" s="222" t="s">
        <v>13635</v>
      </c>
      <c r="G2412" s="64"/>
      <c r="H2412" s="64"/>
      <c r="I2412" s="177"/>
      <c r="J2412" s="64"/>
      <c r="K2412" s="64"/>
      <c r="L2412" s="62"/>
      <c r="M2412" s="223"/>
      <c r="N2412" s="43"/>
      <c r="O2412" s="43"/>
      <c r="P2412" s="43"/>
      <c r="Q2412" s="43"/>
      <c r="R2412" s="43"/>
      <c r="S2412" s="43"/>
      <c r="T2412" s="79"/>
      <c r="AT2412" s="25" t="s">
        <v>506</v>
      </c>
      <c r="AU2412" s="25" t="s">
        <v>82</v>
      </c>
    </row>
    <row r="2413" spans="2:65" s="1" customFormat="1" ht="60">
      <c r="B2413" s="42"/>
      <c r="C2413" s="64"/>
      <c r="D2413" s="227" t="s">
        <v>2254</v>
      </c>
      <c r="E2413" s="64"/>
      <c r="F2413" s="273" t="s">
        <v>13636</v>
      </c>
      <c r="G2413" s="64"/>
      <c r="H2413" s="64"/>
      <c r="I2413" s="177"/>
      <c r="J2413" s="64"/>
      <c r="K2413" s="64"/>
      <c r="L2413" s="62"/>
      <c r="M2413" s="223"/>
      <c r="N2413" s="43"/>
      <c r="O2413" s="43"/>
      <c r="P2413" s="43"/>
      <c r="Q2413" s="43"/>
      <c r="R2413" s="43"/>
      <c r="S2413" s="43"/>
      <c r="T2413" s="79"/>
      <c r="AT2413" s="25" t="s">
        <v>2254</v>
      </c>
      <c r="AU2413" s="25" t="s">
        <v>82</v>
      </c>
    </row>
    <row r="2414" spans="2:65" s="1" customFormat="1" ht="16.5" customHeight="1">
      <c r="B2414" s="42"/>
      <c r="C2414" s="209" t="s">
        <v>5413</v>
      </c>
      <c r="D2414" s="209" t="s">
        <v>498</v>
      </c>
      <c r="E2414" s="210" t="s">
        <v>13637</v>
      </c>
      <c r="F2414" s="211" t="s">
        <v>13638</v>
      </c>
      <c r="G2414" s="212" t="s">
        <v>2537</v>
      </c>
      <c r="H2414" s="213">
        <v>2</v>
      </c>
      <c r="I2414" s="214"/>
      <c r="J2414" s="215">
        <f>ROUND(I2414*H2414,2)</f>
        <v>0</v>
      </c>
      <c r="K2414" s="211" t="s">
        <v>23</v>
      </c>
      <c r="L2414" s="62"/>
      <c r="M2414" s="216" t="s">
        <v>23</v>
      </c>
      <c r="N2414" s="217" t="s">
        <v>44</v>
      </c>
      <c r="O2414" s="43"/>
      <c r="P2414" s="218">
        <f>O2414*H2414</f>
        <v>0</v>
      </c>
      <c r="Q2414" s="218">
        <v>0</v>
      </c>
      <c r="R2414" s="218">
        <f>Q2414*H2414</f>
        <v>0</v>
      </c>
      <c r="S2414" s="218">
        <v>0</v>
      </c>
      <c r="T2414" s="219">
        <f>S2414*H2414</f>
        <v>0</v>
      </c>
      <c r="AR2414" s="25" t="s">
        <v>502</v>
      </c>
      <c r="AT2414" s="25" t="s">
        <v>498</v>
      </c>
      <c r="AU2414" s="25" t="s">
        <v>82</v>
      </c>
      <c r="AY2414" s="25" t="s">
        <v>492</v>
      </c>
      <c r="BE2414" s="220">
        <f>IF(N2414="základní",J2414,0)</f>
        <v>0</v>
      </c>
      <c r="BF2414" s="220">
        <f>IF(N2414="snížená",J2414,0)</f>
        <v>0</v>
      </c>
      <c r="BG2414" s="220">
        <f>IF(N2414="zákl. přenesená",J2414,0)</f>
        <v>0</v>
      </c>
      <c r="BH2414" s="220">
        <f>IF(N2414="sníž. přenesená",J2414,0)</f>
        <v>0</v>
      </c>
      <c r="BI2414" s="220">
        <f>IF(N2414="nulová",J2414,0)</f>
        <v>0</v>
      </c>
      <c r="BJ2414" s="25" t="s">
        <v>80</v>
      </c>
      <c r="BK2414" s="220">
        <f>ROUND(I2414*H2414,2)</f>
        <v>0</v>
      </c>
      <c r="BL2414" s="25" t="s">
        <v>502</v>
      </c>
      <c r="BM2414" s="25" t="s">
        <v>13876</v>
      </c>
    </row>
    <row r="2415" spans="2:65" s="1" customFormat="1">
      <c r="B2415" s="42"/>
      <c r="C2415" s="64"/>
      <c r="D2415" s="221" t="s">
        <v>506</v>
      </c>
      <c r="E2415" s="64"/>
      <c r="F2415" s="222" t="s">
        <v>13638</v>
      </c>
      <c r="G2415" s="64"/>
      <c r="H2415" s="64"/>
      <c r="I2415" s="177"/>
      <c r="J2415" s="64"/>
      <c r="K2415" s="64"/>
      <c r="L2415" s="62"/>
      <c r="M2415" s="223"/>
      <c r="N2415" s="43"/>
      <c r="O2415" s="43"/>
      <c r="P2415" s="43"/>
      <c r="Q2415" s="43"/>
      <c r="R2415" s="43"/>
      <c r="S2415" s="43"/>
      <c r="T2415" s="79"/>
      <c r="AT2415" s="25" t="s">
        <v>506</v>
      </c>
      <c r="AU2415" s="25" t="s">
        <v>82</v>
      </c>
    </row>
    <row r="2416" spans="2:65" s="1" customFormat="1" ht="24">
      <c r="B2416" s="42"/>
      <c r="C2416" s="64"/>
      <c r="D2416" s="227" t="s">
        <v>2254</v>
      </c>
      <c r="E2416" s="64"/>
      <c r="F2416" s="273" t="s">
        <v>13639</v>
      </c>
      <c r="G2416" s="64"/>
      <c r="H2416" s="64"/>
      <c r="I2416" s="177"/>
      <c r="J2416" s="64"/>
      <c r="K2416" s="64"/>
      <c r="L2416" s="62"/>
      <c r="M2416" s="223"/>
      <c r="N2416" s="43"/>
      <c r="O2416" s="43"/>
      <c r="P2416" s="43"/>
      <c r="Q2416" s="43"/>
      <c r="R2416" s="43"/>
      <c r="S2416" s="43"/>
      <c r="T2416" s="79"/>
      <c r="AT2416" s="25" t="s">
        <v>2254</v>
      </c>
      <c r="AU2416" s="25" t="s">
        <v>82</v>
      </c>
    </row>
    <row r="2417" spans="2:65" s="1" customFormat="1" ht="16.5" customHeight="1">
      <c r="B2417" s="42"/>
      <c r="C2417" s="209" t="s">
        <v>5417</v>
      </c>
      <c r="D2417" s="209" t="s">
        <v>498</v>
      </c>
      <c r="E2417" s="210" t="s">
        <v>13640</v>
      </c>
      <c r="F2417" s="211" t="s">
        <v>13641</v>
      </c>
      <c r="G2417" s="212" t="s">
        <v>2537</v>
      </c>
      <c r="H2417" s="213">
        <v>3</v>
      </c>
      <c r="I2417" s="214"/>
      <c r="J2417" s="215">
        <f>ROUND(I2417*H2417,2)</f>
        <v>0</v>
      </c>
      <c r="K2417" s="211" t="s">
        <v>23</v>
      </c>
      <c r="L2417" s="62"/>
      <c r="M2417" s="216" t="s">
        <v>23</v>
      </c>
      <c r="N2417" s="217" t="s">
        <v>44</v>
      </c>
      <c r="O2417" s="43"/>
      <c r="P2417" s="218">
        <f>O2417*H2417</f>
        <v>0</v>
      </c>
      <c r="Q2417" s="218">
        <v>0</v>
      </c>
      <c r="R2417" s="218">
        <f>Q2417*H2417</f>
        <v>0</v>
      </c>
      <c r="S2417" s="218">
        <v>0</v>
      </c>
      <c r="T2417" s="219">
        <f>S2417*H2417</f>
        <v>0</v>
      </c>
      <c r="AR2417" s="25" t="s">
        <v>502</v>
      </c>
      <c r="AT2417" s="25" t="s">
        <v>498</v>
      </c>
      <c r="AU2417" s="25" t="s">
        <v>82</v>
      </c>
      <c r="AY2417" s="25" t="s">
        <v>492</v>
      </c>
      <c r="BE2417" s="220">
        <f>IF(N2417="základní",J2417,0)</f>
        <v>0</v>
      </c>
      <c r="BF2417" s="220">
        <f>IF(N2417="snížená",J2417,0)</f>
        <v>0</v>
      </c>
      <c r="BG2417" s="220">
        <f>IF(N2417="zákl. přenesená",J2417,0)</f>
        <v>0</v>
      </c>
      <c r="BH2417" s="220">
        <f>IF(N2417="sníž. přenesená",J2417,0)</f>
        <v>0</v>
      </c>
      <c r="BI2417" s="220">
        <f>IF(N2417="nulová",J2417,0)</f>
        <v>0</v>
      </c>
      <c r="BJ2417" s="25" t="s">
        <v>80</v>
      </c>
      <c r="BK2417" s="220">
        <f>ROUND(I2417*H2417,2)</f>
        <v>0</v>
      </c>
      <c r="BL2417" s="25" t="s">
        <v>502</v>
      </c>
      <c r="BM2417" s="25" t="s">
        <v>13877</v>
      </c>
    </row>
    <row r="2418" spans="2:65" s="1" customFormat="1">
      <c r="B2418" s="42"/>
      <c r="C2418" s="64"/>
      <c r="D2418" s="221" t="s">
        <v>506</v>
      </c>
      <c r="E2418" s="64"/>
      <c r="F2418" s="222" t="s">
        <v>13641</v>
      </c>
      <c r="G2418" s="64"/>
      <c r="H2418" s="64"/>
      <c r="I2418" s="177"/>
      <c r="J2418" s="64"/>
      <c r="K2418" s="64"/>
      <c r="L2418" s="62"/>
      <c r="M2418" s="223"/>
      <c r="N2418" s="43"/>
      <c r="O2418" s="43"/>
      <c r="P2418" s="43"/>
      <c r="Q2418" s="43"/>
      <c r="R2418" s="43"/>
      <c r="S2418" s="43"/>
      <c r="T2418" s="79"/>
      <c r="AT2418" s="25" t="s">
        <v>506</v>
      </c>
      <c r="AU2418" s="25" t="s">
        <v>82</v>
      </c>
    </row>
    <row r="2419" spans="2:65" s="1" customFormat="1" ht="24">
      <c r="B2419" s="42"/>
      <c r="C2419" s="64"/>
      <c r="D2419" s="227" t="s">
        <v>2254</v>
      </c>
      <c r="E2419" s="64"/>
      <c r="F2419" s="273" t="s">
        <v>13639</v>
      </c>
      <c r="G2419" s="64"/>
      <c r="H2419" s="64"/>
      <c r="I2419" s="177"/>
      <c r="J2419" s="64"/>
      <c r="K2419" s="64"/>
      <c r="L2419" s="62"/>
      <c r="M2419" s="223"/>
      <c r="N2419" s="43"/>
      <c r="O2419" s="43"/>
      <c r="P2419" s="43"/>
      <c r="Q2419" s="43"/>
      <c r="R2419" s="43"/>
      <c r="S2419" s="43"/>
      <c r="T2419" s="79"/>
      <c r="AT2419" s="25" t="s">
        <v>2254</v>
      </c>
      <c r="AU2419" s="25" t="s">
        <v>82</v>
      </c>
    </row>
    <row r="2420" spans="2:65" s="1" customFormat="1" ht="16.5" customHeight="1">
      <c r="B2420" s="42"/>
      <c r="C2420" s="209" t="s">
        <v>5421</v>
      </c>
      <c r="D2420" s="209" t="s">
        <v>498</v>
      </c>
      <c r="E2420" s="210" t="s">
        <v>13642</v>
      </c>
      <c r="F2420" s="211" t="s">
        <v>13643</v>
      </c>
      <c r="G2420" s="212" t="s">
        <v>2537</v>
      </c>
      <c r="H2420" s="213">
        <v>1</v>
      </c>
      <c r="I2420" s="214"/>
      <c r="J2420" s="215">
        <f>ROUND(I2420*H2420,2)</f>
        <v>0</v>
      </c>
      <c r="K2420" s="211" t="s">
        <v>23</v>
      </c>
      <c r="L2420" s="62"/>
      <c r="M2420" s="216" t="s">
        <v>23</v>
      </c>
      <c r="N2420" s="217" t="s">
        <v>44</v>
      </c>
      <c r="O2420" s="43"/>
      <c r="P2420" s="218">
        <f>O2420*H2420</f>
        <v>0</v>
      </c>
      <c r="Q2420" s="218">
        <v>0</v>
      </c>
      <c r="R2420" s="218">
        <f>Q2420*H2420</f>
        <v>0</v>
      </c>
      <c r="S2420" s="218">
        <v>0</v>
      </c>
      <c r="T2420" s="219">
        <f>S2420*H2420</f>
        <v>0</v>
      </c>
      <c r="AR2420" s="25" t="s">
        <v>502</v>
      </c>
      <c r="AT2420" s="25" t="s">
        <v>498</v>
      </c>
      <c r="AU2420" s="25" t="s">
        <v>82</v>
      </c>
      <c r="AY2420" s="25" t="s">
        <v>492</v>
      </c>
      <c r="BE2420" s="220">
        <f>IF(N2420="základní",J2420,0)</f>
        <v>0</v>
      </c>
      <c r="BF2420" s="220">
        <f>IF(N2420="snížená",J2420,0)</f>
        <v>0</v>
      </c>
      <c r="BG2420" s="220">
        <f>IF(N2420="zákl. přenesená",J2420,0)</f>
        <v>0</v>
      </c>
      <c r="BH2420" s="220">
        <f>IF(N2420="sníž. přenesená",J2420,0)</f>
        <v>0</v>
      </c>
      <c r="BI2420" s="220">
        <f>IF(N2420="nulová",J2420,0)</f>
        <v>0</v>
      </c>
      <c r="BJ2420" s="25" t="s">
        <v>80</v>
      </c>
      <c r="BK2420" s="220">
        <f>ROUND(I2420*H2420,2)</f>
        <v>0</v>
      </c>
      <c r="BL2420" s="25" t="s">
        <v>502</v>
      </c>
      <c r="BM2420" s="25" t="s">
        <v>13878</v>
      </c>
    </row>
    <row r="2421" spans="2:65" s="1" customFormat="1">
      <c r="B2421" s="42"/>
      <c r="C2421" s="64"/>
      <c r="D2421" s="221" t="s">
        <v>506</v>
      </c>
      <c r="E2421" s="64"/>
      <c r="F2421" s="222" t="s">
        <v>13643</v>
      </c>
      <c r="G2421" s="64"/>
      <c r="H2421" s="64"/>
      <c r="I2421" s="177"/>
      <c r="J2421" s="64"/>
      <c r="K2421" s="64"/>
      <c r="L2421" s="62"/>
      <c r="M2421" s="223"/>
      <c r="N2421" s="43"/>
      <c r="O2421" s="43"/>
      <c r="P2421" s="43"/>
      <c r="Q2421" s="43"/>
      <c r="R2421" s="43"/>
      <c r="S2421" s="43"/>
      <c r="T2421" s="79"/>
      <c r="AT2421" s="25" t="s">
        <v>506</v>
      </c>
      <c r="AU2421" s="25" t="s">
        <v>82</v>
      </c>
    </row>
    <row r="2422" spans="2:65" s="1" customFormat="1" ht="24">
      <c r="B2422" s="42"/>
      <c r="C2422" s="64"/>
      <c r="D2422" s="227" t="s">
        <v>2254</v>
      </c>
      <c r="E2422" s="64"/>
      <c r="F2422" s="273" t="s">
        <v>13670</v>
      </c>
      <c r="G2422" s="64"/>
      <c r="H2422" s="64"/>
      <c r="I2422" s="177"/>
      <c r="J2422" s="64"/>
      <c r="K2422" s="64"/>
      <c r="L2422" s="62"/>
      <c r="M2422" s="223"/>
      <c r="N2422" s="43"/>
      <c r="O2422" s="43"/>
      <c r="P2422" s="43"/>
      <c r="Q2422" s="43"/>
      <c r="R2422" s="43"/>
      <c r="S2422" s="43"/>
      <c r="T2422" s="79"/>
      <c r="AT2422" s="25" t="s">
        <v>2254</v>
      </c>
      <c r="AU2422" s="25" t="s">
        <v>82</v>
      </c>
    </row>
    <row r="2423" spans="2:65" s="1" customFormat="1" ht="16.5" customHeight="1">
      <c r="B2423" s="42"/>
      <c r="C2423" s="209" t="s">
        <v>5425</v>
      </c>
      <c r="D2423" s="209" t="s">
        <v>498</v>
      </c>
      <c r="E2423" s="210" t="s">
        <v>13761</v>
      </c>
      <c r="F2423" s="211" t="s">
        <v>13762</v>
      </c>
      <c r="G2423" s="212" t="s">
        <v>832</v>
      </c>
      <c r="H2423" s="213">
        <v>220</v>
      </c>
      <c r="I2423" s="214"/>
      <c r="J2423" s="215">
        <f>ROUND(I2423*H2423,2)</f>
        <v>0</v>
      </c>
      <c r="K2423" s="211" t="s">
        <v>23</v>
      </c>
      <c r="L2423" s="62"/>
      <c r="M2423" s="216" t="s">
        <v>23</v>
      </c>
      <c r="N2423" s="217" t="s">
        <v>44</v>
      </c>
      <c r="O2423" s="43"/>
      <c r="P2423" s="218">
        <f>O2423*H2423</f>
        <v>0</v>
      </c>
      <c r="Q2423" s="218">
        <v>0</v>
      </c>
      <c r="R2423" s="218">
        <f>Q2423*H2423</f>
        <v>0</v>
      </c>
      <c r="S2423" s="218">
        <v>0</v>
      </c>
      <c r="T2423" s="219">
        <f>S2423*H2423</f>
        <v>0</v>
      </c>
      <c r="AR2423" s="25" t="s">
        <v>502</v>
      </c>
      <c r="AT2423" s="25" t="s">
        <v>498</v>
      </c>
      <c r="AU2423" s="25" t="s">
        <v>82</v>
      </c>
      <c r="AY2423" s="25" t="s">
        <v>492</v>
      </c>
      <c r="BE2423" s="220">
        <f>IF(N2423="základní",J2423,0)</f>
        <v>0</v>
      </c>
      <c r="BF2423" s="220">
        <f>IF(N2423="snížená",J2423,0)</f>
        <v>0</v>
      </c>
      <c r="BG2423" s="220">
        <f>IF(N2423="zákl. přenesená",J2423,0)</f>
        <v>0</v>
      </c>
      <c r="BH2423" s="220">
        <f>IF(N2423="sníž. přenesená",J2423,0)</f>
        <v>0</v>
      </c>
      <c r="BI2423" s="220">
        <f>IF(N2423="nulová",J2423,0)</f>
        <v>0</v>
      </c>
      <c r="BJ2423" s="25" t="s">
        <v>80</v>
      </c>
      <c r="BK2423" s="220">
        <f>ROUND(I2423*H2423,2)</f>
        <v>0</v>
      </c>
      <c r="BL2423" s="25" t="s">
        <v>502</v>
      </c>
      <c r="BM2423" s="25" t="s">
        <v>13879</v>
      </c>
    </row>
    <row r="2424" spans="2:65" s="1" customFormat="1">
      <c r="B2424" s="42"/>
      <c r="C2424" s="64"/>
      <c r="D2424" s="221" t="s">
        <v>506</v>
      </c>
      <c r="E2424" s="64"/>
      <c r="F2424" s="222" t="s">
        <v>13762</v>
      </c>
      <c r="G2424" s="64"/>
      <c r="H2424" s="64"/>
      <c r="I2424" s="177"/>
      <c r="J2424" s="64"/>
      <c r="K2424" s="64"/>
      <c r="L2424" s="62"/>
      <c r="M2424" s="223"/>
      <c r="N2424" s="43"/>
      <c r="O2424" s="43"/>
      <c r="P2424" s="43"/>
      <c r="Q2424" s="43"/>
      <c r="R2424" s="43"/>
      <c r="S2424" s="43"/>
      <c r="T2424" s="79"/>
      <c r="AT2424" s="25" t="s">
        <v>506</v>
      </c>
      <c r="AU2424" s="25" t="s">
        <v>82</v>
      </c>
    </row>
    <row r="2425" spans="2:65" s="1" customFormat="1" ht="48">
      <c r="B2425" s="42"/>
      <c r="C2425" s="64"/>
      <c r="D2425" s="227" t="s">
        <v>2254</v>
      </c>
      <c r="E2425" s="64"/>
      <c r="F2425" s="273" t="s">
        <v>13647</v>
      </c>
      <c r="G2425" s="64"/>
      <c r="H2425" s="64"/>
      <c r="I2425" s="177"/>
      <c r="J2425" s="64"/>
      <c r="K2425" s="64"/>
      <c r="L2425" s="62"/>
      <c r="M2425" s="223"/>
      <c r="N2425" s="43"/>
      <c r="O2425" s="43"/>
      <c r="P2425" s="43"/>
      <c r="Q2425" s="43"/>
      <c r="R2425" s="43"/>
      <c r="S2425" s="43"/>
      <c r="T2425" s="79"/>
      <c r="AT2425" s="25" t="s">
        <v>2254</v>
      </c>
      <c r="AU2425" s="25" t="s">
        <v>82</v>
      </c>
    </row>
    <row r="2426" spans="2:65" s="1" customFormat="1" ht="16.5" customHeight="1">
      <c r="B2426" s="42"/>
      <c r="C2426" s="209" t="s">
        <v>5429</v>
      </c>
      <c r="D2426" s="209" t="s">
        <v>498</v>
      </c>
      <c r="E2426" s="210" t="s">
        <v>13820</v>
      </c>
      <c r="F2426" s="211" t="s">
        <v>13821</v>
      </c>
      <c r="G2426" s="212" t="s">
        <v>2537</v>
      </c>
      <c r="H2426" s="213">
        <v>2</v>
      </c>
      <c r="I2426" s="214"/>
      <c r="J2426" s="215">
        <f>ROUND(I2426*H2426,2)</f>
        <v>0</v>
      </c>
      <c r="K2426" s="211" t="s">
        <v>23</v>
      </c>
      <c r="L2426" s="62"/>
      <c r="M2426" s="216" t="s">
        <v>23</v>
      </c>
      <c r="N2426" s="217" t="s">
        <v>44</v>
      </c>
      <c r="O2426" s="43"/>
      <c r="P2426" s="218">
        <f>O2426*H2426</f>
        <v>0</v>
      </c>
      <c r="Q2426" s="218">
        <v>0</v>
      </c>
      <c r="R2426" s="218">
        <f>Q2426*H2426</f>
        <v>0</v>
      </c>
      <c r="S2426" s="218">
        <v>0</v>
      </c>
      <c r="T2426" s="219">
        <f>S2426*H2426</f>
        <v>0</v>
      </c>
      <c r="AR2426" s="25" t="s">
        <v>502</v>
      </c>
      <c r="AT2426" s="25" t="s">
        <v>498</v>
      </c>
      <c r="AU2426" s="25" t="s">
        <v>82</v>
      </c>
      <c r="AY2426" s="25" t="s">
        <v>492</v>
      </c>
      <c r="BE2426" s="220">
        <f>IF(N2426="základní",J2426,0)</f>
        <v>0</v>
      </c>
      <c r="BF2426" s="220">
        <f>IF(N2426="snížená",J2426,0)</f>
        <v>0</v>
      </c>
      <c r="BG2426" s="220">
        <f>IF(N2426="zákl. přenesená",J2426,0)</f>
        <v>0</v>
      </c>
      <c r="BH2426" s="220">
        <f>IF(N2426="sníž. přenesená",J2426,0)</f>
        <v>0</v>
      </c>
      <c r="BI2426" s="220">
        <f>IF(N2426="nulová",J2426,0)</f>
        <v>0</v>
      </c>
      <c r="BJ2426" s="25" t="s">
        <v>80</v>
      </c>
      <c r="BK2426" s="220">
        <f>ROUND(I2426*H2426,2)</f>
        <v>0</v>
      </c>
      <c r="BL2426" s="25" t="s">
        <v>502</v>
      </c>
      <c r="BM2426" s="25" t="s">
        <v>13880</v>
      </c>
    </row>
    <row r="2427" spans="2:65" s="1" customFormat="1">
      <c r="B2427" s="42"/>
      <c r="C2427" s="64"/>
      <c r="D2427" s="221" t="s">
        <v>506</v>
      </c>
      <c r="E2427" s="64"/>
      <c r="F2427" s="222" t="s">
        <v>13821</v>
      </c>
      <c r="G2427" s="64"/>
      <c r="H2427" s="64"/>
      <c r="I2427" s="177"/>
      <c r="J2427" s="64"/>
      <c r="K2427" s="64"/>
      <c r="L2427" s="62"/>
      <c r="M2427" s="223"/>
      <c r="N2427" s="43"/>
      <c r="O2427" s="43"/>
      <c r="P2427" s="43"/>
      <c r="Q2427" s="43"/>
      <c r="R2427" s="43"/>
      <c r="S2427" s="43"/>
      <c r="T2427" s="79"/>
      <c r="AT2427" s="25" t="s">
        <v>506</v>
      </c>
      <c r="AU2427" s="25" t="s">
        <v>82</v>
      </c>
    </row>
    <row r="2428" spans="2:65" s="1" customFormat="1" ht="24">
      <c r="B2428" s="42"/>
      <c r="C2428" s="64"/>
      <c r="D2428" s="227" t="s">
        <v>2254</v>
      </c>
      <c r="E2428" s="64"/>
      <c r="F2428" s="273" t="s">
        <v>13822</v>
      </c>
      <c r="G2428" s="64"/>
      <c r="H2428" s="64"/>
      <c r="I2428" s="177"/>
      <c r="J2428" s="64"/>
      <c r="K2428" s="64"/>
      <c r="L2428" s="62"/>
      <c r="M2428" s="223"/>
      <c r="N2428" s="43"/>
      <c r="O2428" s="43"/>
      <c r="P2428" s="43"/>
      <c r="Q2428" s="43"/>
      <c r="R2428" s="43"/>
      <c r="S2428" s="43"/>
      <c r="T2428" s="79"/>
      <c r="AT2428" s="25" t="s">
        <v>2254</v>
      </c>
      <c r="AU2428" s="25" t="s">
        <v>82</v>
      </c>
    </row>
    <row r="2429" spans="2:65" s="1" customFormat="1" ht="16.5" customHeight="1">
      <c r="B2429" s="42"/>
      <c r="C2429" s="209" t="s">
        <v>5433</v>
      </c>
      <c r="D2429" s="209" t="s">
        <v>498</v>
      </c>
      <c r="E2429" s="210" t="s">
        <v>13823</v>
      </c>
      <c r="F2429" s="211" t="s">
        <v>13649</v>
      </c>
      <c r="G2429" s="212" t="s">
        <v>13632</v>
      </c>
      <c r="H2429" s="213">
        <v>1</v>
      </c>
      <c r="I2429" s="214"/>
      <c r="J2429" s="215">
        <f>ROUND(I2429*H2429,2)</f>
        <v>0</v>
      </c>
      <c r="K2429" s="211" t="s">
        <v>23</v>
      </c>
      <c r="L2429" s="62"/>
      <c r="M2429" s="216" t="s">
        <v>23</v>
      </c>
      <c r="N2429" s="217" t="s">
        <v>44</v>
      </c>
      <c r="O2429" s="43"/>
      <c r="P2429" s="218">
        <f>O2429*H2429</f>
        <v>0</v>
      </c>
      <c r="Q2429" s="218">
        <v>0</v>
      </c>
      <c r="R2429" s="218">
        <f>Q2429*H2429</f>
        <v>0</v>
      </c>
      <c r="S2429" s="218">
        <v>0</v>
      </c>
      <c r="T2429" s="219">
        <f>S2429*H2429</f>
        <v>0</v>
      </c>
      <c r="AR2429" s="25" t="s">
        <v>502</v>
      </c>
      <c r="AT2429" s="25" t="s">
        <v>498</v>
      </c>
      <c r="AU2429" s="25" t="s">
        <v>82</v>
      </c>
      <c r="AY2429" s="25" t="s">
        <v>492</v>
      </c>
      <c r="BE2429" s="220">
        <f>IF(N2429="základní",J2429,0)</f>
        <v>0</v>
      </c>
      <c r="BF2429" s="220">
        <f>IF(N2429="snížená",J2429,0)</f>
        <v>0</v>
      </c>
      <c r="BG2429" s="220">
        <f>IF(N2429="zákl. přenesená",J2429,0)</f>
        <v>0</v>
      </c>
      <c r="BH2429" s="220">
        <f>IF(N2429="sníž. přenesená",J2429,0)</f>
        <v>0</v>
      </c>
      <c r="BI2429" s="220">
        <f>IF(N2429="nulová",J2429,0)</f>
        <v>0</v>
      </c>
      <c r="BJ2429" s="25" t="s">
        <v>80</v>
      </c>
      <c r="BK2429" s="220">
        <f>ROUND(I2429*H2429,2)</f>
        <v>0</v>
      </c>
      <c r="BL2429" s="25" t="s">
        <v>502</v>
      </c>
      <c r="BM2429" s="25" t="s">
        <v>13881</v>
      </c>
    </row>
    <row r="2430" spans="2:65" s="1" customFormat="1">
      <c r="B2430" s="42"/>
      <c r="C2430" s="64"/>
      <c r="D2430" s="221" t="s">
        <v>506</v>
      </c>
      <c r="E2430" s="64"/>
      <c r="F2430" s="222" t="s">
        <v>13649</v>
      </c>
      <c r="G2430" s="64"/>
      <c r="H2430" s="64"/>
      <c r="I2430" s="177"/>
      <c r="J2430" s="64"/>
      <c r="K2430" s="64"/>
      <c r="L2430" s="62"/>
      <c r="M2430" s="223"/>
      <c r="N2430" s="43"/>
      <c r="O2430" s="43"/>
      <c r="P2430" s="43"/>
      <c r="Q2430" s="43"/>
      <c r="R2430" s="43"/>
      <c r="S2430" s="43"/>
      <c r="T2430" s="79"/>
      <c r="AT2430" s="25" t="s">
        <v>506</v>
      </c>
      <c r="AU2430" s="25" t="s">
        <v>82</v>
      </c>
    </row>
    <row r="2431" spans="2:65" s="1" customFormat="1" ht="24">
      <c r="B2431" s="42"/>
      <c r="C2431" s="64"/>
      <c r="D2431" s="227" t="s">
        <v>2254</v>
      </c>
      <c r="E2431" s="64"/>
      <c r="F2431" s="273" t="s">
        <v>13767</v>
      </c>
      <c r="G2431" s="64"/>
      <c r="H2431" s="64"/>
      <c r="I2431" s="177"/>
      <c r="J2431" s="64"/>
      <c r="K2431" s="64"/>
      <c r="L2431" s="62"/>
      <c r="M2431" s="223"/>
      <c r="N2431" s="43"/>
      <c r="O2431" s="43"/>
      <c r="P2431" s="43"/>
      <c r="Q2431" s="43"/>
      <c r="R2431" s="43"/>
      <c r="S2431" s="43"/>
      <c r="T2431" s="79"/>
      <c r="AT2431" s="25" t="s">
        <v>2254</v>
      </c>
      <c r="AU2431" s="25" t="s">
        <v>82</v>
      </c>
    </row>
    <row r="2432" spans="2:65" s="1" customFormat="1" ht="16.5" customHeight="1">
      <c r="B2432" s="42"/>
      <c r="C2432" s="209" t="s">
        <v>3633</v>
      </c>
      <c r="D2432" s="209" t="s">
        <v>498</v>
      </c>
      <c r="E2432" s="210" t="s">
        <v>13824</v>
      </c>
      <c r="F2432" s="211" t="s">
        <v>13652</v>
      </c>
      <c r="G2432" s="212" t="s">
        <v>13632</v>
      </c>
      <c r="H2432" s="213">
        <v>1</v>
      </c>
      <c r="I2432" s="214"/>
      <c r="J2432" s="215">
        <f>ROUND(I2432*H2432,2)</f>
        <v>0</v>
      </c>
      <c r="K2432" s="211" t="s">
        <v>23</v>
      </c>
      <c r="L2432" s="62"/>
      <c r="M2432" s="216" t="s">
        <v>23</v>
      </c>
      <c r="N2432" s="217" t="s">
        <v>44</v>
      </c>
      <c r="O2432" s="43"/>
      <c r="P2432" s="218">
        <f>O2432*H2432</f>
        <v>0</v>
      </c>
      <c r="Q2432" s="218">
        <v>0</v>
      </c>
      <c r="R2432" s="218">
        <f>Q2432*H2432</f>
        <v>0</v>
      </c>
      <c r="S2432" s="218">
        <v>0</v>
      </c>
      <c r="T2432" s="219">
        <f>S2432*H2432</f>
        <v>0</v>
      </c>
      <c r="AR2432" s="25" t="s">
        <v>502</v>
      </c>
      <c r="AT2432" s="25" t="s">
        <v>498</v>
      </c>
      <c r="AU2432" s="25" t="s">
        <v>82</v>
      </c>
      <c r="AY2432" s="25" t="s">
        <v>492</v>
      </c>
      <c r="BE2432" s="220">
        <f>IF(N2432="základní",J2432,0)</f>
        <v>0</v>
      </c>
      <c r="BF2432" s="220">
        <f>IF(N2432="snížená",J2432,0)</f>
        <v>0</v>
      </c>
      <c r="BG2432" s="220">
        <f>IF(N2432="zákl. přenesená",J2432,0)</f>
        <v>0</v>
      </c>
      <c r="BH2432" s="220">
        <f>IF(N2432="sníž. přenesená",J2432,0)</f>
        <v>0</v>
      </c>
      <c r="BI2432" s="220">
        <f>IF(N2432="nulová",J2432,0)</f>
        <v>0</v>
      </c>
      <c r="BJ2432" s="25" t="s">
        <v>80</v>
      </c>
      <c r="BK2432" s="220">
        <f>ROUND(I2432*H2432,2)</f>
        <v>0</v>
      </c>
      <c r="BL2432" s="25" t="s">
        <v>502</v>
      </c>
      <c r="BM2432" s="25" t="s">
        <v>13882</v>
      </c>
    </row>
    <row r="2433" spans="2:65" s="1" customFormat="1">
      <c r="B2433" s="42"/>
      <c r="C2433" s="64"/>
      <c r="D2433" s="221" t="s">
        <v>506</v>
      </c>
      <c r="E2433" s="64"/>
      <c r="F2433" s="222" t="s">
        <v>13652</v>
      </c>
      <c r="G2433" s="64"/>
      <c r="H2433" s="64"/>
      <c r="I2433" s="177"/>
      <c r="J2433" s="64"/>
      <c r="K2433" s="64"/>
      <c r="L2433" s="62"/>
      <c r="M2433" s="223"/>
      <c r="N2433" s="43"/>
      <c r="O2433" s="43"/>
      <c r="P2433" s="43"/>
      <c r="Q2433" s="43"/>
      <c r="R2433" s="43"/>
      <c r="S2433" s="43"/>
      <c r="T2433" s="79"/>
      <c r="AT2433" s="25" t="s">
        <v>506</v>
      </c>
      <c r="AU2433" s="25" t="s">
        <v>82</v>
      </c>
    </row>
    <row r="2434" spans="2:65" s="1" customFormat="1" ht="36">
      <c r="B2434" s="42"/>
      <c r="C2434" s="64"/>
      <c r="D2434" s="227" t="s">
        <v>2254</v>
      </c>
      <c r="E2434" s="64"/>
      <c r="F2434" s="273" t="s">
        <v>13769</v>
      </c>
      <c r="G2434" s="64"/>
      <c r="H2434" s="64"/>
      <c r="I2434" s="177"/>
      <c r="J2434" s="64"/>
      <c r="K2434" s="64"/>
      <c r="L2434" s="62"/>
      <c r="M2434" s="223"/>
      <c r="N2434" s="43"/>
      <c r="O2434" s="43"/>
      <c r="P2434" s="43"/>
      <c r="Q2434" s="43"/>
      <c r="R2434" s="43"/>
      <c r="S2434" s="43"/>
      <c r="T2434" s="79"/>
      <c r="AT2434" s="25" t="s">
        <v>2254</v>
      </c>
      <c r="AU2434" s="25" t="s">
        <v>82</v>
      </c>
    </row>
    <row r="2435" spans="2:65" s="1" customFormat="1" ht="16.5" customHeight="1">
      <c r="B2435" s="42"/>
      <c r="C2435" s="209" t="s">
        <v>5440</v>
      </c>
      <c r="D2435" s="209" t="s">
        <v>498</v>
      </c>
      <c r="E2435" s="210" t="s">
        <v>13710</v>
      </c>
      <c r="F2435" s="211" t="s">
        <v>13652</v>
      </c>
      <c r="G2435" s="212" t="s">
        <v>13632</v>
      </c>
      <c r="H2435" s="213">
        <v>1</v>
      </c>
      <c r="I2435" s="214"/>
      <c r="J2435" s="215">
        <f>ROUND(I2435*H2435,2)</f>
        <v>0</v>
      </c>
      <c r="K2435" s="211" t="s">
        <v>23</v>
      </c>
      <c r="L2435" s="62"/>
      <c r="M2435" s="216" t="s">
        <v>23</v>
      </c>
      <c r="N2435" s="217" t="s">
        <v>44</v>
      </c>
      <c r="O2435" s="43"/>
      <c r="P2435" s="218">
        <f>O2435*H2435</f>
        <v>0</v>
      </c>
      <c r="Q2435" s="218">
        <v>0</v>
      </c>
      <c r="R2435" s="218">
        <f>Q2435*H2435</f>
        <v>0</v>
      </c>
      <c r="S2435" s="218">
        <v>0</v>
      </c>
      <c r="T2435" s="219">
        <f>S2435*H2435</f>
        <v>0</v>
      </c>
      <c r="AR2435" s="25" t="s">
        <v>502</v>
      </c>
      <c r="AT2435" s="25" t="s">
        <v>498</v>
      </c>
      <c r="AU2435" s="25" t="s">
        <v>82</v>
      </c>
      <c r="AY2435" s="25" t="s">
        <v>492</v>
      </c>
      <c r="BE2435" s="220">
        <f>IF(N2435="základní",J2435,0)</f>
        <v>0</v>
      </c>
      <c r="BF2435" s="220">
        <f>IF(N2435="snížená",J2435,0)</f>
        <v>0</v>
      </c>
      <c r="BG2435" s="220">
        <f>IF(N2435="zákl. přenesená",J2435,0)</f>
        <v>0</v>
      </c>
      <c r="BH2435" s="220">
        <f>IF(N2435="sníž. přenesená",J2435,0)</f>
        <v>0</v>
      </c>
      <c r="BI2435" s="220">
        <f>IF(N2435="nulová",J2435,0)</f>
        <v>0</v>
      </c>
      <c r="BJ2435" s="25" t="s">
        <v>80</v>
      </c>
      <c r="BK2435" s="220">
        <f>ROUND(I2435*H2435,2)</f>
        <v>0</v>
      </c>
      <c r="BL2435" s="25" t="s">
        <v>502</v>
      </c>
      <c r="BM2435" s="25" t="s">
        <v>13883</v>
      </c>
    </row>
    <row r="2436" spans="2:65" s="1" customFormat="1">
      <c r="B2436" s="42"/>
      <c r="C2436" s="64"/>
      <c r="D2436" s="221" t="s">
        <v>506</v>
      </c>
      <c r="E2436" s="64"/>
      <c r="F2436" s="222" t="s">
        <v>13652</v>
      </c>
      <c r="G2436" s="64"/>
      <c r="H2436" s="64"/>
      <c r="I2436" s="177"/>
      <c r="J2436" s="64"/>
      <c r="K2436" s="64"/>
      <c r="L2436" s="62"/>
      <c r="M2436" s="223"/>
      <c r="N2436" s="43"/>
      <c r="O2436" s="43"/>
      <c r="P2436" s="43"/>
      <c r="Q2436" s="43"/>
      <c r="R2436" s="43"/>
      <c r="S2436" s="43"/>
      <c r="T2436" s="79"/>
      <c r="AT2436" s="25" t="s">
        <v>506</v>
      </c>
      <c r="AU2436" s="25" t="s">
        <v>82</v>
      </c>
    </row>
    <row r="2437" spans="2:65" s="1" customFormat="1" ht="36">
      <c r="B2437" s="42"/>
      <c r="C2437" s="64"/>
      <c r="D2437" s="227" t="s">
        <v>2254</v>
      </c>
      <c r="E2437" s="64"/>
      <c r="F2437" s="273" t="s">
        <v>13655</v>
      </c>
      <c r="G2437" s="64"/>
      <c r="H2437" s="64"/>
      <c r="I2437" s="177"/>
      <c r="J2437" s="64"/>
      <c r="K2437" s="64"/>
      <c r="L2437" s="62"/>
      <c r="M2437" s="223"/>
      <c r="N2437" s="43"/>
      <c r="O2437" s="43"/>
      <c r="P2437" s="43"/>
      <c r="Q2437" s="43"/>
      <c r="R2437" s="43"/>
      <c r="S2437" s="43"/>
      <c r="T2437" s="79"/>
      <c r="AT2437" s="25" t="s">
        <v>2254</v>
      </c>
      <c r="AU2437" s="25" t="s">
        <v>82</v>
      </c>
    </row>
    <row r="2438" spans="2:65" s="1" customFormat="1" ht="16.5" customHeight="1">
      <c r="B2438" s="42"/>
      <c r="C2438" s="209" t="s">
        <v>5444</v>
      </c>
      <c r="D2438" s="209" t="s">
        <v>498</v>
      </c>
      <c r="E2438" s="210" t="s">
        <v>13825</v>
      </c>
      <c r="F2438" s="211" t="s">
        <v>13652</v>
      </c>
      <c r="G2438" s="212" t="s">
        <v>13632</v>
      </c>
      <c r="H2438" s="213">
        <v>1</v>
      </c>
      <c r="I2438" s="214"/>
      <c r="J2438" s="215">
        <f>ROUND(I2438*H2438,2)</f>
        <v>0</v>
      </c>
      <c r="K2438" s="211" t="s">
        <v>23</v>
      </c>
      <c r="L2438" s="62"/>
      <c r="M2438" s="216" t="s">
        <v>23</v>
      </c>
      <c r="N2438" s="217" t="s">
        <v>44</v>
      </c>
      <c r="O2438" s="43"/>
      <c r="P2438" s="218">
        <f>O2438*H2438</f>
        <v>0</v>
      </c>
      <c r="Q2438" s="218">
        <v>0</v>
      </c>
      <c r="R2438" s="218">
        <f>Q2438*H2438</f>
        <v>0</v>
      </c>
      <c r="S2438" s="218">
        <v>0</v>
      </c>
      <c r="T2438" s="219">
        <f>S2438*H2438</f>
        <v>0</v>
      </c>
      <c r="AR2438" s="25" t="s">
        <v>502</v>
      </c>
      <c r="AT2438" s="25" t="s">
        <v>498</v>
      </c>
      <c r="AU2438" s="25" t="s">
        <v>82</v>
      </c>
      <c r="AY2438" s="25" t="s">
        <v>492</v>
      </c>
      <c r="BE2438" s="220">
        <f>IF(N2438="základní",J2438,0)</f>
        <v>0</v>
      </c>
      <c r="BF2438" s="220">
        <f>IF(N2438="snížená",J2438,0)</f>
        <v>0</v>
      </c>
      <c r="BG2438" s="220">
        <f>IF(N2438="zákl. přenesená",J2438,0)</f>
        <v>0</v>
      </c>
      <c r="BH2438" s="220">
        <f>IF(N2438="sníž. přenesená",J2438,0)</f>
        <v>0</v>
      </c>
      <c r="BI2438" s="220">
        <f>IF(N2438="nulová",J2438,0)</f>
        <v>0</v>
      </c>
      <c r="BJ2438" s="25" t="s">
        <v>80</v>
      </c>
      <c r="BK2438" s="220">
        <f>ROUND(I2438*H2438,2)</f>
        <v>0</v>
      </c>
      <c r="BL2438" s="25" t="s">
        <v>502</v>
      </c>
      <c r="BM2438" s="25" t="s">
        <v>13884</v>
      </c>
    </row>
    <row r="2439" spans="2:65" s="1" customFormat="1">
      <c r="B2439" s="42"/>
      <c r="C2439" s="64"/>
      <c r="D2439" s="221" t="s">
        <v>506</v>
      </c>
      <c r="E2439" s="64"/>
      <c r="F2439" s="222" t="s">
        <v>13652</v>
      </c>
      <c r="G2439" s="64"/>
      <c r="H2439" s="64"/>
      <c r="I2439" s="177"/>
      <c r="J2439" s="64"/>
      <c r="K2439" s="64"/>
      <c r="L2439" s="62"/>
      <c r="M2439" s="223"/>
      <c r="N2439" s="43"/>
      <c r="O2439" s="43"/>
      <c r="P2439" s="43"/>
      <c r="Q2439" s="43"/>
      <c r="R2439" s="43"/>
      <c r="S2439" s="43"/>
      <c r="T2439" s="79"/>
      <c r="AT2439" s="25" t="s">
        <v>506</v>
      </c>
      <c r="AU2439" s="25" t="s">
        <v>82</v>
      </c>
    </row>
    <row r="2440" spans="2:65" s="1" customFormat="1" ht="36">
      <c r="B2440" s="42"/>
      <c r="C2440" s="64"/>
      <c r="D2440" s="227" t="s">
        <v>2254</v>
      </c>
      <c r="E2440" s="64"/>
      <c r="F2440" s="273" t="s">
        <v>13774</v>
      </c>
      <c r="G2440" s="64"/>
      <c r="H2440" s="64"/>
      <c r="I2440" s="177"/>
      <c r="J2440" s="64"/>
      <c r="K2440" s="64"/>
      <c r="L2440" s="62"/>
      <c r="M2440" s="223"/>
      <c r="N2440" s="43"/>
      <c r="O2440" s="43"/>
      <c r="P2440" s="43"/>
      <c r="Q2440" s="43"/>
      <c r="R2440" s="43"/>
      <c r="S2440" s="43"/>
      <c r="T2440" s="79"/>
      <c r="AT2440" s="25" t="s">
        <v>2254</v>
      </c>
      <c r="AU2440" s="25" t="s">
        <v>82</v>
      </c>
    </row>
    <row r="2441" spans="2:65" s="1" customFormat="1" ht="16.5" customHeight="1">
      <c r="B2441" s="42"/>
      <c r="C2441" s="209" t="s">
        <v>5448</v>
      </c>
      <c r="D2441" s="209" t="s">
        <v>498</v>
      </c>
      <c r="E2441" s="210" t="s">
        <v>13826</v>
      </c>
      <c r="F2441" s="211" t="s">
        <v>13652</v>
      </c>
      <c r="G2441" s="212" t="s">
        <v>13632</v>
      </c>
      <c r="H2441" s="213">
        <v>1</v>
      </c>
      <c r="I2441" s="214"/>
      <c r="J2441" s="215">
        <f>ROUND(I2441*H2441,2)</f>
        <v>0</v>
      </c>
      <c r="K2441" s="211" t="s">
        <v>23</v>
      </c>
      <c r="L2441" s="62"/>
      <c r="M2441" s="216" t="s">
        <v>23</v>
      </c>
      <c r="N2441" s="217" t="s">
        <v>44</v>
      </c>
      <c r="O2441" s="43"/>
      <c r="P2441" s="218">
        <f>O2441*H2441</f>
        <v>0</v>
      </c>
      <c r="Q2441" s="218">
        <v>0</v>
      </c>
      <c r="R2441" s="218">
        <f>Q2441*H2441</f>
        <v>0</v>
      </c>
      <c r="S2441" s="218">
        <v>0</v>
      </c>
      <c r="T2441" s="219">
        <f>S2441*H2441</f>
        <v>0</v>
      </c>
      <c r="AR2441" s="25" t="s">
        <v>502</v>
      </c>
      <c r="AT2441" s="25" t="s">
        <v>498</v>
      </c>
      <c r="AU2441" s="25" t="s">
        <v>82</v>
      </c>
      <c r="AY2441" s="25" t="s">
        <v>492</v>
      </c>
      <c r="BE2441" s="220">
        <f>IF(N2441="základní",J2441,0)</f>
        <v>0</v>
      </c>
      <c r="BF2441" s="220">
        <f>IF(N2441="snížená",J2441,0)</f>
        <v>0</v>
      </c>
      <c r="BG2441" s="220">
        <f>IF(N2441="zákl. přenesená",J2441,0)</f>
        <v>0</v>
      </c>
      <c r="BH2441" s="220">
        <f>IF(N2441="sníž. přenesená",J2441,0)</f>
        <v>0</v>
      </c>
      <c r="BI2441" s="220">
        <f>IF(N2441="nulová",J2441,0)</f>
        <v>0</v>
      </c>
      <c r="BJ2441" s="25" t="s">
        <v>80</v>
      </c>
      <c r="BK2441" s="220">
        <f>ROUND(I2441*H2441,2)</f>
        <v>0</v>
      </c>
      <c r="BL2441" s="25" t="s">
        <v>502</v>
      </c>
      <c r="BM2441" s="25" t="s">
        <v>13885</v>
      </c>
    </row>
    <row r="2442" spans="2:65" s="1" customFormat="1">
      <c r="B2442" s="42"/>
      <c r="C2442" s="64"/>
      <c r="D2442" s="221" t="s">
        <v>506</v>
      </c>
      <c r="E2442" s="64"/>
      <c r="F2442" s="222" t="s">
        <v>13652</v>
      </c>
      <c r="G2442" s="64"/>
      <c r="H2442" s="64"/>
      <c r="I2442" s="177"/>
      <c r="J2442" s="64"/>
      <c r="K2442" s="64"/>
      <c r="L2442" s="62"/>
      <c r="M2442" s="223"/>
      <c r="N2442" s="43"/>
      <c r="O2442" s="43"/>
      <c r="P2442" s="43"/>
      <c r="Q2442" s="43"/>
      <c r="R2442" s="43"/>
      <c r="S2442" s="43"/>
      <c r="T2442" s="79"/>
      <c r="AT2442" s="25" t="s">
        <v>506</v>
      </c>
      <c r="AU2442" s="25" t="s">
        <v>82</v>
      </c>
    </row>
    <row r="2443" spans="2:65" s="1" customFormat="1" ht="24">
      <c r="B2443" s="42"/>
      <c r="C2443" s="64"/>
      <c r="D2443" s="227" t="s">
        <v>2254</v>
      </c>
      <c r="E2443" s="64"/>
      <c r="F2443" s="273" t="s">
        <v>13827</v>
      </c>
      <c r="G2443" s="64"/>
      <c r="H2443" s="64"/>
      <c r="I2443" s="177"/>
      <c r="J2443" s="64"/>
      <c r="K2443" s="64"/>
      <c r="L2443" s="62"/>
      <c r="M2443" s="223"/>
      <c r="N2443" s="43"/>
      <c r="O2443" s="43"/>
      <c r="P2443" s="43"/>
      <c r="Q2443" s="43"/>
      <c r="R2443" s="43"/>
      <c r="S2443" s="43"/>
      <c r="T2443" s="79"/>
      <c r="AT2443" s="25" t="s">
        <v>2254</v>
      </c>
      <c r="AU2443" s="25" t="s">
        <v>82</v>
      </c>
    </row>
    <row r="2444" spans="2:65" s="1" customFormat="1" ht="16.5" customHeight="1">
      <c r="B2444" s="42"/>
      <c r="C2444" s="209" t="s">
        <v>5452</v>
      </c>
      <c r="D2444" s="209" t="s">
        <v>498</v>
      </c>
      <c r="E2444" s="210" t="s">
        <v>13711</v>
      </c>
      <c r="F2444" s="211" t="s">
        <v>13652</v>
      </c>
      <c r="G2444" s="212" t="s">
        <v>13632</v>
      </c>
      <c r="H2444" s="213">
        <v>1</v>
      </c>
      <c r="I2444" s="214"/>
      <c r="J2444" s="215">
        <f>ROUND(I2444*H2444,2)</f>
        <v>0</v>
      </c>
      <c r="K2444" s="211" t="s">
        <v>23</v>
      </c>
      <c r="L2444" s="62"/>
      <c r="M2444" s="216" t="s">
        <v>23</v>
      </c>
      <c r="N2444" s="217" t="s">
        <v>44</v>
      </c>
      <c r="O2444" s="43"/>
      <c r="P2444" s="218">
        <f>O2444*H2444</f>
        <v>0</v>
      </c>
      <c r="Q2444" s="218">
        <v>0</v>
      </c>
      <c r="R2444" s="218">
        <f>Q2444*H2444</f>
        <v>0</v>
      </c>
      <c r="S2444" s="218">
        <v>0</v>
      </c>
      <c r="T2444" s="219">
        <f>S2444*H2444</f>
        <v>0</v>
      </c>
      <c r="AR2444" s="25" t="s">
        <v>502</v>
      </c>
      <c r="AT2444" s="25" t="s">
        <v>498</v>
      </c>
      <c r="AU2444" s="25" t="s">
        <v>82</v>
      </c>
      <c r="AY2444" s="25" t="s">
        <v>492</v>
      </c>
      <c r="BE2444" s="220">
        <f>IF(N2444="základní",J2444,0)</f>
        <v>0</v>
      </c>
      <c r="BF2444" s="220">
        <f>IF(N2444="snížená",J2444,0)</f>
        <v>0</v>
      </c>
      <c r="BG2444" s="220">
        <f>IF(N2444="zákl. přenesená",J2444,0)</f>
        <v>0</v>
      </c>
      <c r="BH2444" s="220">
        <f>IF(N2444="sníž. přenesená",J2444,0)</f>
        <v>0</v>
      </c>
      <c r="BI2444" s="220">
        <f>IF(N2444="nulová",J2444,0)</f>
        <v>0</v>
      </c>
      <c r="BJ2444" s="25" t="s">
        <v>80</v>
      </c>
      <c r="BK2444" s="220">
        <f>ROUND(I2444*H2444,2)</f>
        <v>0</v>
      </c>
      <c r="BL2444" s="25" t="s">
        <v>502</v>
      </c>
      <c r="BM2444" s="25" t="s">
        <v>13886</v>
      </c>
    </row>
    <row r="2445" spans="2:65" s="1" customFormat="1">
      <c r="B2445" s="42"/>
      <c r="C2445" s="64"/>
      <c r="D2445" s="221" t="s">
        <v>506</v>
      </c>
      <c r="E2445" s="64"/>
      <c r="F2445" s="222" t="s">
        <v>13652</v>
      </c>
      <c r="G2445" s="64"/>
      <c r="H2445" s="64"/>
      <c r="I2445" s="177"/>
      <c r="J2445" s="64"/>
      <c r="K2445" s="64"/>
      <c r="L2445" s="62"/>
      <c r="M2445" s="223"/>
      <c r="N2445" s="43"/>
      <c r="O2445" s="43"/>
      <c r="P2445" s="43"/>
      <c r="Q2445" s="43"/>
      <c r="R2445" s="43"/>
      <c r="S2445" s="43"/>
      <c r="T2445" s="79"/>
      <c r="AT2445" s="25" t="s">
        <v>506</v>
      </c>
      <c r="AU2445" s="25" t="s">
        <v>82</v>
      </c>
    </row>
    <row r="2446" spans="2:65" s="1" customFormat="1" ht="24">
      <c r="B2446" s="42"/>
      <c r="C2446" s="64"/>
      <c r="D2446" s="227" t="s">
        <v>2254</v>
      </c>
      <c r="E2446" s="64"/>
      <c r="F2446" s="273" t="s">
        <v>13659</v>
      </c>
      <c r="G2446" s="64"/>
      <c r="H2446" s="64"/>
      <c r="I2446" s="177"/>
      <c r="J2446" s="64"/>
      <c r="K2446" s="64"/>
      <c r="L2446" s="62"/>
      <c r="M2446" s="223"/>
      <c r="N2446" s="43"/>
      <c r="O2446" s="43"/>
      <c r="P2446" s="43"/>
      <c r="Q2446" s="43"/>
      <c r="R2446" s="43"/>
      <c r="S2446" s="43"/>
      <c r="T2446" s="79"/>
      <c r="AT2446" s="25" t="s">
        <v>2254</v>
      </c>
      <c r="AU2446" s="25" t="s">
        <v>82</v>
      </c>
    </row>
    <row r="2447" spans="2:65" s="1" customFormat="1" ht="16.5" customHeight="1">
      <c r="B2447" s="42"/>
      <c r="C2447" s="209" t="s">
        <v>5456</v>
      </c>
      <c r="D2447" s="209" t="s">
        <v>498</v>
      </c>
      <c r="E2447" s="210" t="s">
        <v>13828</v>
      </c>
      <c r="F2447" s="211" t="s">
        <v>13652</v>
      </c>
      <c r="G2447" s="212" t="s">
        <v>13632</v>
      </c>
      <c r="H2447" s="213">
        <v>1</v>
      </c>
      <c r="I2447" s="214"/>
      <c r="J2447" s="215">
        <f>ROUND(I2447*H2447,2)</f>
        <v>0</v>
      </c>
      <c r="K2447" s="211" t="s">
        <v>23</v>
      </c>
      <c r="L2447" s="62"/>
      <c r="M2447" s="216" t="s">
        <v>23</v>
      </c>
      <c r="N2447" s="217" t="s">
        <v>44</v>
      </c>
      <c r="O2447" s="43"/>
      <c r="P2447" s="218">
        <f>O2447*H2447</f>
        <v>0</v>
      </c>
      <c r="Q2447" s="218">
        <v>0</v>
      </c>
      <c r="R2447" s="218">
        <f>Q2447*H2447</f>
        <v>0</v>
      </c>
      <c r="S2447" s="218">
        <v>0</v>
      </c>
      <c r="T2447" s="219">
        <f>S2447*H2447</f>
        <v>0</v>
      </c>
      <c r="AR2447" s="25" t="s">
        <v>502</v>
      </c>
      <c r="AT2447" s="25" t="s">
        <v>498</v>
      </c>
      <c r="AU2447" s="25" t="s">
        <v>82</v>
      </c>
      <c r="AY2447" s="25" t="s">
        <v>492</v>
      </c>
      <c r="BE2447" s="220">
        <f>IF(N2447="základní",J2447,0)</f>
        <v>0</v>
      </c>
      <c r="BF2447" s="220">
        <f>IF(N2447="snížená",J2447,0)</f>
        <v>0</v>
      </c>
      <c r="BG2447" s="220">
        <f>IF(N2447="zákl. přenesená",J2447,0)</f>
        <v>0</v>
      </c>
      <c r="BH2447" s="220">
        <f>IF(N2447="sníž. přenesená",J2447,0)</f>
        <v>0</v>
      </c>
      <c r="BI2447" s="220">
        <f>IF(N2447="nulová",J2447,0)</f>
        <v>0</v>
      </c>
      <c r="BJ2447" s="25" t="s">
        <v>80</v>
      </c>
      <c r="BK2447" s="220">
        <f>ROUND(I2447*H2447,2)</f>
        <v>0</v>
      </c>
      <c r="BL2447" s="25" t="s">
        <v>502</v>
      </c>
      <c r="BM2447" s="25" t="s">
        <v>13887</v>
      </c>
    </row>
    <row r="2448" spans="2:65" s="1" customFormat="1">
      <c r="B2448" s="42"/>
      <c r="C2448" s="64"/>
      <c r="D2448" s="221" t="s">
        <v>506</v>
      </c>
      <c r="E2448" s="64"/>
      <c r="F2448" s="222" t="s">
        <v>13652</v>
      </c>
      <c r="G2448" s="64"/>
      <c r="H2448" s="64"/>
      <c r="I2448" s="177"/>
      <c r="J2448" s="64"/>
      <c r="K2448" s="64"/>
      <c r="L2448" s="62"/>
      <c r="M2448" s="223"/>
      <c r="N2448" s="43"/>
      <c r="O2448" s="43"/>
      <c r="P2448" s="43"/>
      <c r="Q2448" s="43"/>
      <c r="R2448" s="43"/>
      <c r="S2448" s="43"/>
      <c r="T2448" s="79"/>
      <c r="AT2448" s="25" t="s">
        <v>506</v>
      </c>
      <c r="AU2448" s="25" t="s">
        <v>82</v>
      </c>
    </row>
    <row r="2449" spans="2:65" s="1" customFormat="1" ht="36">
      <c r="B2449" s="42"/>
      <c r="C2449" s="64"/>
      <c r="D2449" s="227" t="s">
        <v>2254</v>
      </c>
      <c r="E2449" s="64"/>
      <c r="F2449" s="273" t="s">
        <v>13829</v>
      </c>
      <c r="G2449" s="64"/>
      <c r="H2449" s="64"/>
      <c r="I2449" s="177"/>
      <c r="J2449" s="64"/>
      <c r="K2449" s="64"/>
      <c r="L2449" s="62"/>
      <c r="M2449" s="223"/>
      <c r="N2449" s="43"/>
      <c r="O2449" s="43"/>
      <c r="P2449" s="43"/>
      <c r="Q2449" s="43"/>
      <c r="R2449" s="43"/>
      <c r="S2449" s="43"/>
      <c r="T2449" s="79"/>
      <c r="AT2449" s="25" t="s">
        <v>2254</v>
      </c>
      <c r="AU2449" s="25" t="s">
        <v>82</v>
      </c>
    </row>
    <row r="2450" spans="2:65" s="1" customFormat="1" ht="16.5" customHeight="1">
      <c r="B2450" s="42"/>
      <c r="C2450" s="209" t="s">
        <v>5460</v>
      </c>
      <c r="D2450" s="209" t="s">
        <v>498</v>
      </c>
      <c r="E2450" s="210" t="s">
        <v>13712</v>
      </c>
      <c r="F2450" s="211" t="s">
        <v>13652</v>
      </c>
      <c r="G2450" s="212" t="s">
        <v>13632</v>
      </c>
      <c r="H2450" s="213">
        <v>1</v>
      </c>
      <c r="I2450" s="214"/>
      <c r="J2450" s="215">
        <f>ROUND(I2450*H2450,2)</f>
        <v>0</v>
      </c>
      <c r="K2450" s="211" t="s">
        <v>23</v>
      </c>
      <c r="L2450" s="62"/>
      <c r="M2450" s="216" t="s">
        <v>23</v>
      </c>
      <c r="N2450" s="217" t="s">
        <v>44</v>
      </c>
      <c r="O2450" s="43"/>
      <c r="P2450" s="218">
        <f>O2450*H2450</f>
        <v>0</v>
      </c>
      <c r="Q2450" s="218">
        <v>0</v>
      </c>
      <c r="R2450" s="218">
        <f>Q2450*H2450</f>
        <v>0</v>
      </c>
      <c r="S2450" s="218">
        <v>0</v>
      </c>
      <c r="T2450" s="219">
        <f>S2450*H2450</f>
        <v>0</v>
      </c>
      <c r="AR2450" s="25" t="s">
        <v>502</v>
      </c>
      <c r="AT2450" s="25" t="s">
        <v>498</v>
      </c>
      <c r="AU2450" s="25" t="s">
        <v>82</v>
      </c>
      <c r="AY2450" s="25" t="s">
        <v>492</v>
      </c>
      <c r="BE2450" s="220">
        <f>IF(N2450="základní",J2450,0)</f>
        <v>0</v>
      </c>
      <c r="BF2450" s="220">
        <f>IF(N2450="snížená",J2450,0)</f>
        <v>0</v>
      </c>
      <c r="BG2450" s="220">
        <f>IF(N2450="zákl. přenesená",J2450,0)</f>
        <v>0</v>
      </c>
      <c r="BH2450" s="220">
        <f>IF(N2450="sníž. přenesená",J2450,0)</f>
        <v>0</v>
      </c>
      <c r="BI2450" s="220">
        <f>IF(N2450="nulová",J2450,0)</f>
        <v>0</v>
      </c>
      <c r="BJ2450" s="25" t="s">
        <v>80</v>
      </c>
      <c r="BK2450" s="220">
        <f>ROUND(I2450*H2450,2)</f>
        <v>0</v>
      </c>
      <c r="BL2450" s="25" t="s">
        <v>502</v>
      </c>
      <c r="BM2450" s="25" t="s">
        <v>13888</v>
      </c>
    </row>
    <row r="2451" spans="2:65" s="1" customFormat="1">
      <c r="B2451" s="42"/>
      <c r="C2451" s="64"/>
      <c r="D2451" s="221" t="s">
        <v>506</v>
      </c>
      <c r="E2451" s="64"/>
      <c r="F2451" s="222" t="s">
        <v>13652</v>
      </c>
      <c r="G2451" s="64"/>
      <c r="H2451" s="64"/>
      <c r="I2451" s="177"/>
      <c r="J2451" s="64"/>
      <c r="K2451" s="64"/>
      <c r="L2451" s="62"/>
      <c r="M2451" s="223"/>
      <c r="N2451" s="43"/>
      <c r="O2451" s="43"/>
      <c r="P2451" s="43"/>
      <c r="Q2451" s="43"/>
      <c r="R2451" s="43"/>
      <c r="S2451" s="43"/>
      <c r="T2451" s="79"/>
      <c r="AT2451" s="25" t="s">
        <v>506</v>
      </c>
      <c r="AU2451" s="25" t="s">
        <v>82</v>
      </c>
    </row>
    <row r="2452" spans="2:65" s="1" customFormat="1" ht="24">
      <c r="B2452" s="42"/>
      <c r="C2452" s="64"/>
      <c r="D2452" s="227" t="s">
        <v>2254</v>
      </c>
      <c r="E2452" s="64"/>
      <c r="F2452" s="273" t="s">
        <v>13661</v>
      </c>
      <c r="G2452" s="64"/>
      <c r="H2452" s="64"/>
      <c r="I2452" s="177"/>
      <c r="J2452" s="64"/>
      <c r="K2452" s="64"/>
      <c r="L2452" s="62"/>
      <c r="M2452" s="223"/>
      <c r="N2452" s="43"/>
      <c r="O2452" s="43"/>
      <c r="P2452" s="43"/>
      <c r="Q2452" s="43"/>
      <c r="R2452" s="43"/>
      <c r="S2452" s="43"/>
      <c r="T2452" s="79"/>
      <c r="AT2452" s="25" t="s">
        <v>2254</v>
      </c>
      <c r="AU2452" s="25" t="s">
        <v>82</v>
      </c>
    </row>
    <row r="2453" spans="2:65" s="1" customFormat="1" ht="16.5" customHeight="1">
      <c r="B2453" s="42"/>
      <c r="C2453" s="209" t="s">
        <v>5464</v>
      </c>
      <c r="D2453" s="209" t="s">
        <v>498</v>
      </c>
      <c r="E2453" s="210" t="s">
        <v>13830</v>
      </c>
      <c r="F2453" s="211" t="s">
        <v>13652</v>
      </c>
      <c r="G2453" s="212" t="s">
        <v>13632</v>
      </c>
      <c r="H2453" s="213">
        <v>1</v>
      </c>
      <c r="I2453" s="214"/>
      <c r="J2453" s="215">
        <f>ROUND(I2453*H2453,2)</f>
        <v>0</v>
      </c>
      <c r="K2453" s="211" t="s">
        <v>23</v>
      </c>
      <c r="L2453" s="62"/>
      <c r="M2453" s="216" t="s">
        <v>23</v>
      </c>
      <c r="N2453" s="217" t="s">
        <v>44</v>
      </c>
      <c r="O2453" s="43"/>
      <c r="P2453" s="218">
        <f>O2453*H2453</f>
        <v>0</v>
      </c>
      <c r="Q2453" s="218">
        <v>0</v>
      </c>
      <c r="R2453" s="218">
        <f>Q2453*H2453</f>
        <v>0</v>
      </c>
      <c r="S2453" s="218">
        <v>0</v>
      </c>
      <c r="T2453" s="219">
        <f>S2453*H2453</f>
        <v>0</v>
      </c>
      <c r="AR2453" s="25" t="s">
        <v>502</v>
      </c>
      <c r="AT2453" s="25" t="s">
        <v>498</v>
      </c>
      <c r="AU2453" s="25" t="s">
        <v>82</v>
      </c>
      <c r="AY2453" s="25" t="s">
        <v>492</v>
      </c>
      <c r="BE2453" s="220">
        <f>IF(N2453="základní",J2453,0)</f>
        <v>0</v>
      </c>
      <c r="BF2453" s="220">
        <f>IF(N2453="snížená",J2453,0)</f>
        <v>0</v>
      </c>
      <c r="BG2453" s="220">
        <f>IF(N2453="zákl. přenesená",J2453,0)</f>
        <v>0</v>
      </c>
      <c r="BH2453" s="220">
        <f>IF(N2453="sníž. přenesená",J2453,0)</f>
        <v>0</v>
      </c>
      <c r="BI2453" s="220">
        <f>IF(N2453="nulová",J2453,0)</f>
        <v>0</v>
      </c>
      <c r="BJ2453" s="25" t="s">
        <v>80</v>
      </c>
      <c r="BK2453" s="220">
        <f>ROUND(I2453*H2453,2)</f>
        <v>0</v>
      </c>
      <c r="BL2453" s="25" t="s">
        <v>502</v>
      </c>
      <c r="BM2453" s="25" t="s">
        <v>13889</v>
      </c>
    </row>
    <row r="2454" spans="2:65" s="1" customFormat="1">
      <c r="B2454" s="42"/>
      <c r="C2454" s="64"/>
      <c r="D2454" s="221" t="s">
        <v>506</v>
      </c>
      <c r="E2454" s="64"/>
      <c r="F2454" s="222" t="s">
        <v>13652</v>
      </c>
      <c r="G2454" s="64"/>
      <c r="H2454" s="64"/>
      <c r="I2454" s="177"/>
      <c r="J2454" s="64"/>
      <c r="K2454" s="64"/>
      <c r="L2454" s="62"/>
      <c r="M2454" s="223"/>
      <c r="N2454" s="43"/>
      <c r="O2454" s="43"/>
      <c r="P2454" s="43"/>
      <c r="Q2454" s="43"/>
      <c r="R2454" s="43"/>
      <c r="S2454" s="43"/>
      <c r="T2454" s="79"/>
      <c r="AT2454" s="25" t="s">
        <v>506</v>
      </c>
      <c r="AU2454" s="25" t="s">
        <v>82</v>
      </c>
    </row>
    <row r="2455" spans="2:65" s="1" customFormat="1" ht="60">
      <c r="B2455" s="42"/>
      <c r="C2455" s="64"/>
      <c r="D2455" s="227" t="s">
        <v>2254</v>
      </c>
      <c r="E2455" s="64"/>
      <c r="F2455" s="273" t="s">
        <v>13663</v>
      </c>
      <c r="G2455" s="64"/>
      <c r="H2455" s="64"/>
      <c r="I2455" s="177"/>
      <c r="J2455" s="64"/>
      <c r="K2455" s="64"/>
      <c r="L2455" s="62"/>
      <c r="M2455" s="223"/>
      <c r="N2455" s="43"/>
      <c r="O2455" s="43"/>
      <c r="P2455" s="43"/>
      <c r="Q2455" s="43"/>
      <c r="R2455" s="43"/>
      <c r="S2455" s="43"/>
      <c r="T2455" s="79"/>
      <c r="AT2455" s="25" t="s">
        <v>2254</v>
      </c>
      <c r="AU2455" s="25" t="s">
        <v>82</v>
      </c>
    </row>
    <row r="2456" spans="2:65" s="1" customFormat="1" ht="16.5" customHeight="1">
      <c r="B2456" s="42"/>
      <c r="C2456" s="209" t="s">
        <v>5468</v>
      </c>
      <c r="D2456" s="209" t="s">
        <v>498</v>
      </c>
      <c r="E2456" s="210" t="s">
        <v>13714</v>
      </c>
      <c r="F2456" s="211" t="s">
        <v>13652</v>
      </c>
      <c r="G2456" s="212" t="s">
        <v>13632</v>
      </c>
      <c r="H2456" s="213">
        <v>1</v>
      </c>
      <c r="I2456" s="214"/>
      <c r="J2456" s="215">
        <f>ROUND(I2456*H2456,2)</f>
        <v>0</v>
      </c>
      <c r="K2456" s="211" t="s">
        <v>23</v>
      </c>
      <c r="L2456" s="62"/>
      <c r="M2456" s="216" t="s">
        <v>23</v>
      </c>
      <c r="N2456" s="217" t="s">
        <v>44</v>
      </c>
      <c r="O2456" s="43"/>
      <c r="P2456" s="218">
        <f>O2456*H2456</f>
        <v>0</v>
      </c>
      <c r="Q2456" s="218">
        <v>0</v>
      </c>
      <c r="R2456" s="218">
        <f>Q2456*H2456</f>
        <v>0</v>
      </c>
      <c r="S2456" s="218">
        <v>0</v>
      </c>
      <c r="T2456" s="219">
        <f>S2456*H2456</f>
        <v>0</v>
      </c>
      <c r="AR2456" s="25" t="s">
        <v>502</v>
      </c>
      <c r="AT2456" s="25" t="s">
        <v>498</v>
      </c>
      <c r="AU2456" s="25" t="s">
        <v>82</v>
      </c>
      <c r="AY2456" s="25" t="s">
        <v>492</v>
      </c>
      <c r="BE2456" s="220">
        <f>IF(N2456="základní",J2456,0)</f>
        <v>0</v>
      </c>
      <c r="BF2456" s="220">
        <f>IF(N2456="snížená",J2456,0)</f>
        <v>0</v>
      </c>
      <c r="BG2456" s="220">
        <f>IF(N2456="zákl. přenesená",J2456,0)</f>
        <v>0</v>
      </c>
      <c r="BH2456" s="220">
        <f>IF(N2456="sníž. přenesená",J2456,0)</f>
        <v>0</v>
      </c>
      <c r="BI2456" s="220">
        <f>IF(N2456="nulová",J2456,0)</f>
        <v>0</v>
      </c>
      <c r="BJ2456" s="25" t="s">
        <v>80</v>
      </c>
      <c r="BK2456" s="220">
        <f>ROUND(I2456*H2456,2)</f>
        <v>0</v>
      </c>
      <c r="BL2456" s="25" t="s">
        <v>502</v>
      </c>
      <c r="BM2456" s="25" t="s">
        <v>13890</v>
      </c>
    </row>
    <row r="2457" spans="2:65" s="1" customFormat="1">
      <c r="B2457" s="42"/>
      <c r="C2457" s="64"/>
      <c r="D2457" s="221" t="s">
        <v>506</v>
      </c>
      <c r="E2457" s="64"/>
      <c r="F2457" s="222" t="s">
        <v>13652</v>
      </c>
      <c r="G2457" s="64"/>
      <c r="H2457" s="64"/>
      <c r="I2457" s="177"/>
      <c r="J2457" s="64"/>
      <c r="K2457" s="64"/>
      <c r="L2457" s="62"/>
      <c r="M2457" s="223"/>
      <c r="N2457" s="43"/>
      <c r="O2457" s="43"/>
      <c r="P2457" s="43"/>
      <c r="Q2457" s="43"/>
      <c r="R2457" s="43"/>
      <c r="S2457" s="43"/>
      <c r="T2457" s="79"/>
      <c r="AT2457" s="25" t="s">
        <v>506</v>
      </c>
      <c r="AU2457" s="25" t="s">
        <v>82</v>
      </c>
    </row>
    <row r="2458" spans="2:65" s="1" customFormat="1" ht="24">
      <c r="B2458" s="42"/>
      <c r="C2458" s="64"/>
      <c r="D2458" s="221" t="s">
        <v>2254</v>
      </c>
      <c r="E2458" s="64"/>
      <c r="F2458" s="224" t="s">
        <v>13665</v>
      </c>
      <c r="G2458" s="64"/>
      <c r="H2458" s="64"/>
      <c r="I2458" s="177"/>
      <c r="J2458" s="64"/>
      <c r="K2458" s="64"/>
      <c r="L2458" s="62"/>
      <c r="M2458" s="223"/>
      <c r="N2458" s="43"/>
      <c r="O2458" s="43"/>
      <c r="P2458" s="43"/>
      <c r="Q2458" s="43"/>
      <c r="R2458" s="43"/>
      <c r="S2458" s="43"/>
      <c r="T2458" s="79"/>
      <c r="AT2458" s="25" t="s">
        <v>2254</v>
      </c>
      <c r="AU2458" s="25" t="s">
        <v>82</v>
      </c>
    </row>
    <row r="2459" spans="2:65" s="11" customFormat="1" ht="37.35" customHeight="1">
      <c r="B2459" s="192"/>
      <c r="C2459" s="193"/>
      <c r="D2459" s="194" t="s">
        <v>72</v>
      </c>
      <c r="E2459" s="195" t="s">
        <v>6008</v>
      </c>
      <c r="F2459" s="195" t="s">
        <v>13891</v>
      </c>
      <c r="G2459" s="193"/>
      <c r="H2459" s="193"/>
      <c r="I2459" s="196"/>
      <c r="J2459" s="197">
        <f>BK2459</f>
        <v>0</v>
      </c>
      <c r="K2459" s="193"/>
      <c r="L2459" s="198"/>
      <c r="M2459" s="199"/>
      <c r="N2459" s="200"/>
      <c r="O2459" s="200"/>
      <c r="P2459" s="201">
        <f>P2460</f>
        <v>0</v>
      </c>
      <c r="Q2459" s="200"/>
      <c r="R2459" s="201">
        <f>R2460</f>
        <v>0</v>
      </c>
      <c r="S2459" s="200"/>
      <c r="T2459" s="202">
        <f>T2460</f>
        <v>0</v>
      </c>
      <c r="AR2459" s="203" t="s">
        <v>80</v>
      </c>
      <c r="AT2459" s="204" t="s">
        <v>72</v>
      </c>
      <c r="AU2459" s="204" t="s">
        <v>73</v>
      </c>
      <c r="AY2459" s="203" t="s">
        <v>492</v>
      </c>
      <c r="BK2459" s="205">
        <f>BK2460</f>
        <v>0</v>
      </c>
    </row>
    <row r="2460" spans="2:65" s="11" customFormat="1" ht="19.95" customHeight="1">
      <c r="B2460" s="192"/>
      <c r="C2460" s="193"/>
      <c r="D2460" s="206" t="s">
        <v>72</v>
      </c>
      <c r="E2460" s="207" t="s">
        <v>4969</v>
      </c>
      <c r="F2460" s="207" t="s">
        <v>13892</v>
      </c>
      <c r="G2460" s="193"/>
      <c r="H2460" s="193"/>
      <c r="I2460" s="196"/>
      <c r="J2460" s="208">
        <f>BK2460</f>
        <v>0</v>
      </c>
      <c r="K2460" s="193"/>
      <c r="L2460" s="198"/>
      <c r="M2460" s="199"/>
      <c r="N2460" s="200"/>
      <c r="O2460" s="200"/>
      <c r="P2460" s="201">
        <f>SUM(P2461:P2547)</f>
        <v>0</v>
      </c>
      <c r="Q2460" s="200"/>
      <c r="R2460" s="201">
        <f>SUM(R2461:R2547)</f>
        <v>0</v>
      </c>
      <c r="S2460" s="200"/>
      <c r="T2460" s="202">
        <f>SUM(T2461:T2547)</f>
        <v>0</v>
      </c>
      <c r="AR2460" s="203" t="s">
        <v>80</v>
      </c>
      <c r="AT2460" s="204" t="s">
        <v>72</v>
      </c>
      <c r="AU2460" s="204" t="s">
        <v>80</v>
      </c>
      <c r="AY2460" s="203" t="s">
        <v>492</v>
      </c>
      <c r="BK2460" s="205">
        <f>SUM(BK2461:BK2547)</f>
        <v>0</v>
      </c>
    </row>
    <row r="2461" spans="2:65" s="1" customFormat="1" ht="16.5" customHeight="1">
      <c r="B2461" s="42"/>
      <c r="C2461" s="209" t="s">
        <v>5472</v>
      </c>
      <c r="D2461" s="209" t="s">
        <v>498</v>
      </c>
      <c r="E2461" s="210" t="s">
        <v>13806</v>
      </c>
      <c r="F2461" s="211" t="s">
        <v>13807</v>
      </c>
      <c r="G2461" s="212" t="s">
        <v>2537</v>
      </c>
      <c r="H2461" s="213">
        <v>1</v>
      </c>
      <c r="I2461" s="214"/>
      <c r="J2461" s="215">
        <f>ROUND(I2461*H2461,2)</f>
        <v>0</v>
      </c>
      <c r="K2461" s="211" t="s">
        <v>23</v>
      </c>
      <c r="L2461" s="62"/>
      <c r="M2461" s="216" t="s">
        <v>23</v>
      </c>
      <c r="N2461" s="217" t="s">
        <v>44</v>
      </c>
      <c r="O2461" s="43"/>
      <c r="P2461" s="218">
        <f>O2461*H2461</f>
        <v>0</v>
      </c>
      <c r="Q2461" s="218">
        <v>0</v>
      </c>
      <c r="R2461" s="218">
        <f>Q2461*H2461</f>
        <v>0</v>
      </c>
      <c r="S2461" s="218">
        <v>0</v>
      </c>
      <c r="T2461" s="219">
        <f>S2461*H2461</f>
        <v>0</v>
      </c>
      <c r="AR2461" s="25" t="s">
        <v>502</v>
      </c>
      <c r="AT2461" s="25" t="s">
        <v>498</v>
      </c>
      <c r="AU2461" s="25" t="s">
        <v>82</v>
      </c>
      <c r="AY2461" s="25" t="s">
        <v>492</v>
      </c>
      <c r="BE2461" s="220">
        <f>IF(N2461="základní",J2461,0)</f>
        <v>0</v>
      </c>
      <c r="BF2461" s="220">
        <f>IF(N2461="snížená",J2461,0)</f>
        <v>0</v>
      </c>
      <c r="BG2461" s="220">
        <f>IF(N2461="zákl. přenesená",J2461,0)</f>
        <v>0</v>
      </c>
      <c r="BH2461" s="220">
        <f>IF(N2461="sníž. přenesená",J2461,0)</f>
        <v>0</v>
      </c>
      <c r="BI2461" s="220">
        <f>IF(N2461="nulová",J2461,0)</f>
        <v>0</v>
      </c>
      <c r="BJ2461" s="25" t="s">
        <v>80</v>
      </c>
      <c r="BK2461" s="220">
        <f>ROUND(I2461*H2461,2)</f>
        <v>0</v>
      </c>
      <c r="BL2461" s="25" t="s">
        <v>502</v>
      </c>
      <c r="BM2461" s="25" t="s">
        <v>13893</v>
      </c>
    </row>
    <row r="2462" spans="2:65" s="1" customFormat="1">
      <c r="B2462" s="42"/>
      <c r="C2462" s="64"/>
      <c r="D2462" s="221" t="s">
        <v>506</v>
      </c>
      <c r="E2462" s="64"/>
      <c r="F2462" s="222" t="s">
        <v>13807</v>
      </c>
      <c r="G2462" s="64"/>
      <c r="H2462" s="64"/>
      <c r="I2462" s="177"/>
      <c r="J2462" s="64"/>
      <c r="K2462" s="64"/>
      <c r="L2462" s="62"/>
      <c r="M2462" s="223"/>
      <c r="N2462" s="43"/>
      <c r="O2462" s="43"/>
      <c r="P2462" s="43"/>
      <c r="Q2462" s="43"/>
      <c r="R2462" s="43"/>
      <c r="S2462" s="43"/>
      <c r="T2462" s="79"/>
      <c r="AT2462" s="25" t="s">
        <v>506</v>
      </c>
      <c r="AU2462" s="25" t="s">
        <v>82</v>
      </c>
    </row>
    <row r="2463" spans="2:65" s="1" customFormat="1" ht="144">
      <c r="B2463" s="42"/>
      <c r="C2463" s="64"/>
      <c r="D2463" s="227" t="s">
        <v>2254</v>
      </c>
      <c r="E2463" s="64"/>
      <c r="F2463" s="273" t="s">
        <v>13808</v>
      </c>
      <c r="G2463" s="64"/>
      <c r="H2463" s="64"/>
      <c r="I2463" s="177"/>
      <c r="J2463" s="64"/>
      <c r="K2463" s="64"/>
      <c r="L2463" s="62"/>
      <c r="M2463" s="223"/>
      <c r="N2463" s="43"/>
      <c r="O2463" s="43"/>
      <c r="P2463" s="43"/>
      <c r="Q2463" s="43"/>
      <c r="R2463" s="43"/>
      <c r="S2463" s="43"/>
      <c r="T2463" s="79"/>
      <c r="AT2463" s="25" t="s">
        <v>2254</v>
      </c>
      <c r="AU2463" s="25" t="s">
        <v>82</v>
      </c>
    </row>
    <row r="2464" spans="2:65" s="1" customFormat="1" ht="16.5" customHeight="1">
      <c r="B2464" s="42"/>
      <c r="C2464" s="209" t="s">
        <v>5476</v>
      </c>
      <c r="D2464" s="209" t="s">
        <v>498</v>
      </c>
      <c r="E2464" s="210" t="s">
        <v>13809</v>
      </c>
      <c r="F2464" s="211" t="s">
        <v>13810</v>
      </c>
      <c r="G2464" s="212" t="s">
        <v>2537</v>
      </c>
      <c r="H2464" s="213">
        <v>2</v>
      </c>
      <c r="I2464" s="214"/>
      <c r="J2464" s="215">
        <f>ROUND(I2464*H2464,2)</f>
        <v>0</v>
      </c>
      <c r="K2464" s="211" t="s">
        <v>23</v>
      </c>
      <c r="L2464" s="62"/>
      <c r="M2464" s="216" t="s">
        <v>23</v>
      </c>
      <c r="N2464" s="217" t="s">
        <v>44</v>
      </c>
      <c r="O2464" s="43"/>
      <c r="P2464" s="218">
        <f>O2464*H2464</f>
        <v>0</v>
      </c>
      <c r="Q2464" s="218">
        <v>0</v>
      </c>
      <c r="R2464" s="218">
        <f>Q2464*H2464</f>
        <v>0</v>
      </c>
      <c r="S2464" s="218">
        <v>0</v>
      </c>
      <c r="T2464" s="219">
        <f>S2464*H2464</f>
        <v>0</v>
      </c>
      <c r="AR2464" s="25" t="s">
        <v>502</v>
      </c>
      <c r="AT2464" s="25" t="s">
        <v>498</v>
      </c>
      <c r="AU2464" s="25" t="s">
        <v>82</v>
      </c>
      <c r="AY2464" s="25" t="s">
        <v>492</v>
      </c>
      <c r="BE2464" s="220">
        <f>IF(N2464="základní",J2464,0)</f>
        <v>0</v>
      </c>
      <c r="BF2464" s="220">
        <f>IF(N2464="snížená",J2464,0)</f>
        <v>0</v>
      </c>
      <c r="BG2464" s="220">
        <f>IF(N2464="zákl. přenesená",J2464,0)</f>
        <v>0</v>
      </c>
      <c r="BH2464" s="220">
        <f>IF(N2464="sníž. přenesená",J2464,0)</f>
        <v>0</v>
      </c>
      <c r="BI2464" s="220">
        <f>IF(N2464="nulová",J2464,0)</f>
        <v>0</v>
      </c>
      <c r="BJ2464" s="25" t="s">
        <v>80</v>
      </c>
      <c r="BK2464" s="220">
        <f>ROUND(I2464*H2464,2)</f>
        <v>0</v>
      </c>
      <c r="BL2464" s="25" t="s">
        <v>502</v>
      </c>
      <c r="BM2464" s="25" t="s">
        <v>13894</v>
      </c>
    </row>
    <row r="2465" spans="2:65" s="1" customFormat="1">
      <c r="B2465" s="42"/>
      <c r="C2465" s="64"/>
      <c r="D2465" s="221" t="s">
        <v>506</v>
      </c>
      <c r="E2465" s="64"/>
      <c r="F2465" s="222" t="s">
        <v>13810</v>
      </c>
      <c r="G2465" s="64"/>
      <c r="H2465" s="64"/>
      <c r="I2465" s="177"/>
      <c r="J2465" s="64"/>
      <c r="K2465" s="64"/>
      <c r="L2465" s="62"/>
      <c r="M2465" s="223"/>
      <c r="N2465" s="43"/>
      <c r="O2465" s="43"/>
      <c r="P2465" s="43"/>
      <c r="Q2465" s="43"/>
      <c r="R2465" s="43"/>
      <c r="S2465" s="43"/>
      <c r="T2465" s="79"/>
      <c r="AT2465" s="25" t="s">
        <v>506</v>
      </c>
      <c r="AU2465" s="25" t="s">
        <v>82</v>
      </c>
    </row>
    <row r="2466" spans="2:65" s="1" customFormat="1" ht="24">
      <c r="B2466" s="42"/>
      <c r="C2466" s="64"/>
      <c r="D2466" s="227" t="s">
        <v>2254</v>
      </c>
      <c r="E2466" s="64"/>
      <c r="F2466" s="273" t="s">
        <v>13722</v>
      </c>
      <c r="G2466" s="64"/>
      <c r="H2466" s="64"/>
      <c r="I2466" s="177"/>
      <c r="J2466" s="64"/>
      <c r="K2466" s="64"/>
      <c r="L2466" s="62"/>
      <c r="M2466" s="223"/>
      <c r="N2466" s="43"/>
      <c r="O2466" s="43"/>
      <c r="P2466" s="43"/>
      <c r="Q2466" s="43"/>
      <c r="R2466" s="43"/>
      <c r="S2466" s="43"/>
      <c r="T2466" s="79"/>
      <c r="AT2466" s="25" t="s">
        <v>2254</v>
      </c>
      <c r="AU2466" s="25" t="s">
        <v>82</v>
      </c>
    </row>
    <row r="2467" spans="2:65" s="1" customFormat="1" ht="16.5" customHeight="1">
      <c r="B2467" s="42"/>
      <c r="C2467" s="209" t="s">
        <v>3653</v>
      </c>
      <c r="D2467" s="209" t="s">
        <v>498</v>
      </c>
      <c r="E2467" s="210" t="s">
        <v>13811</v>
      </c>
      <c r="F2467" s="211" t="s">
        <v>13812</v>
      </c>
      <c r="G2467" s="212" t="s">
        <v>2537</v>
      </c>
      <c r="H2467" s="213">
        <v>1</v>
      </c>
      <c r="I2467" s="214"/>
      <c r="J2467" s="215">
        <f>ROUND(I2467*H2467,2)</f>
        <v>0</v>
      </c>
      <c r="K2467" s="211" t="s">
        <v>23</v>
      </c>
      <c r="L2467" s="62"/>
      <c r="M2467" s="216" t="s">
        <v>23</v>
      </c>
      <c r="N2467" s="217" t="s">
        <v>44</v>
      </c>
      <c r="O2467" s="43"/>
      <c r="P2467" s="218">
        <f>O2467*H2467</f>
        <v>0</v>
      </c>
      <c r="Q2467" s="218">
        <v>0</v>
      </c>
      <c r="R2467" s="218">
        <f>Q2467*H2467</f>
        <v>0</v>
      </c>
      <c r="S2467" s="218">
        <v>0</v>
      </c>
      <c r="T2467" s="219">
        <f>S2467*H2467</f>
        <v>0</v>
      </c>
      <c r="AR2467" s="25" t="s">
        <v>502</v>
      </c>
      <c r="AT2467" s="25" t="s">
        <v>498</v>
      </c>
      <c r="AU2467" s="25" t="s">
        <v>82</v>
      </c>
      <c r="AY2467" s="25" t="s">
        <v>492</v>
      </c>
      <c r="BE2467" s="220">
        <f>IF(N2467="základní",J2467,0)</f>
        <v>0</v>
      </c>
      <c r="BF2467" s="220">
        <f>IF(N2467="snížená",J2467,0)</f>
        <v>0</v>
      </c>
      <c r="BG2467" s="220">
        <f>IF(N2467="zákl. přenesená",J2467,0)</f>
        <v>0</v>
      </c>
      <c r="BH2467" s="220">
        <f>IF(N2467="sníž. přenesená",J2467,0)</f>
        <v>0</v>
      </c>
      <c r="BI2467" s="220">
        <f>IF(N2467="nulová",J2467,0)</f>
        <v>0</v>
      </c>
      <c r="BJ2467" s="25" t="s">
        <v>80</v>
      </c>
      <c r="BK2467" s="220">
        <f>ROUND(I2467*H2467,2)</f>
        <v>0</v>
      </c>
      <c r="BL2467" s="25" t="s">
        <v>502</v>
      </c>
      <c r="BM2467" s="25" t="s">
        <v>13895</v>
      </c>
    </row>
    <row r="2468" spans="2:65" s="1" customFormat="1">
      <c r="B2468" s="42"/>
      <c r="C2468" s="64"/>
      <c r="D2468" s="221" t="s">
        <v>506</v>
      </c>
      <c r="E2468" s="64"/>
      <c r="F2468" s="222" t="s">
        <v>13812</v>
      </c>
      <c r="G2468" s="64"/>
      <c r="H2468" s="64"/>
      <c r="I2468" s="177"/>
      <c r="J2468" s="64"/>
      <c r="K2468" s="64"/>
      <c r="L2468" s="62"/>
      <c r="M2468" s="223"/>
      <c r="N2468" s="43"/>
      <c r="O2468" s="43"/>
      <c r="P2468" s="43"/>
      <c r="Q2468" s="43"/>
      <c r="R2468" s="43"/>
      <c r="S2468" s="43"/>
      <c r="T2468" s="79"/>
      <c r="AT2468" s="25" t="s">
        <v>506</v>
      </c>
      <c r="AU2468" s="25" t="s">
        <v>82</v>
      </c>
    </row>
    <row r="2469" spans="2:65" s="1" customFormat="1" ht="84">
      <c r="B2469" s="42"/>
      <c r="C2469" s="64"/>
      <c r="D2469" s="227" t="s">
        <v>2254</v>
      </c>
      <c r="E2469" s="64"/>
      <c r="F2469" s="273" t="s">
        <v>13813</v>
      </c>
      <c r="G2469" s="64"/>
      <c r="H2469" s="64"/>
      <c r="I2469" s="177"/>
      <c r="J2469" s="64"/>
      <c r="K2469" s="64"/>
      <c r="L2469" s="62"/>
      <c r="M2469" s="223"/>
      <c r="N2469" s="43"/>
      <c r="O2469" s="43"/>
      <c r="P2469" s="43"/>
      <c r="Q2469" s="43"/>
      <c r="R2469" s="43"/>
      <c r="S2469" s="43"/>
      <c r="T2469" s="79"/>
      <c r="AT2469" s="25" t="s">
        <v>2254</v>
      </c>
      <c r="AU2469" s="25" t="s">
        <v>82</v>
      </c>
    </row>
    <row r="2470" spans="2:65" s="1" customFormat="1" ht="16.5" customHeight="1">
      <c r="B2470" s="42"/>
      <c r="C2470" s="209" t="s">
        <v>3852</v>
      </c>
      <c r="D2470" s="209" t="s">
        <v>498</v>
      </c>
      <c r="E2470" s="210" t="s">
        <v>13814</v>
      </c>
      <c r="F2470" s="211" t="s">
        <v>13815</v>
      </c>
      <c r="G2470" s="212" t="s">
        <v>2537</v>
      </c>
      <c r="H2470" s="213">
        <v>1</v>
      </c>
      <c r="I2470" s="214"/>
      <c r="J2470" s="215">
        <f>ROUND(I2470*H2470,2)</f>
        <v>0</v>
      </c>
      <c r="K2470" s="211" t="s">
        <v>23</v>
      </c>
      <c r="L2470" s="62"/>
      <c r="M2470" s="216" t="s">
        <v>23</v>
      </c>
      <c r="N2470" s="217" t="s">
        <v>44</v>
      </c>
      <c r="O2470" s="43"/>
      <c r="P2470" s="218">
        <f>O2470*H2470</f>
        <v>0</v>
      </c>
      <c r="Q2470" s="218">
        <v>0</v>
      </c>
      <c r="R2470" s="218">
        <f>Q2470*H2470</f>
        <v>0</v>
      </c>
      <c r="S2470" s="218">
        <v>0</v>
      </c>
      <c r="T2470" s="219">
        <f>S2470*H2470</f>
        <v>0</v>
      </c>
      <c r="AR2470" s="25" t="s">
        <v>502</v>
      </c>
      <c r="AT2470" s="25" t="s">
        <v>498</v>
      </c>
      <c r="AU2470" s="25" t="s">
        <v>82</v>
      </c>
      <c r="AY2470" s="25" t="s">
        <v>492</v>
      </c>
      <c r="BE2470" s="220">
        <f>IF(N2470="základní",J2470,0)</f>
        <v>0</v>
      </c>
      <c r="BF2470" s="220">
        <f>IF(N2470="snížená",J2470,0)</f>
        <v>0</v>
      </c>
      <c r="BG2470" s="220">
        <f>IF(N2470="zákl. přenesená",J2470,0)</f>
        <v>0</v>
      </c>
      <c r="BH2470" s="220">
        <f>IF(N2470="sníž. přenesená",J2470,0)</f>
        <v>0</v>
      </c>
      <c r="BI2470" s="220">
        <f>IF(N2470="nulová",J2470,0)</f>
        <v>0</v>
      </c>
      <c r="BJ2470" s="25" t="s">
        <v>80</v>
      </c>
      <c r="BK2470" s="220">
        <f>ROUND(I2470*H2470,2)</f>
        <v>0</v>
      </c>
      <c r="BL2470" s="25" t="s">
        <v>502</v>
      </c>
      <c r="BM2470" s="25" t="s">
        <v>13896</v>
      </c>
    </row>
    <row r="2471" spans="2:65" s="1" customFormat="1">
      <c r="B2471" s="42"/>
      <c r="C2471" s="64"/>
      <c r="D2471" s="221" t="s">
        <v>506</v>
      </c>
      <c r="E2471" s="64"/>
      <c r="F2471" s="222" t="s">
        <v>13815</v>
      </c>
      <c r="G2471" s="64"/>
      <c r="H2471" s="64"/>
      <c r="I2471" s="177"/>
      <c r="J2471" s="64"/>
      <c r="K2471" s="64"/>
      <c r="L2471" s="62"/>
      <c r="M2471" s="223"/>
      <c r="N2471" s="43"/>
      <c r="O2471" s="43"/>
      <c r="P2471" s="43"/>
      <c r="Q2471" s="43"/>
      <c r="R2471" s="43"/>
      <c r="S2471" s="43"/>
      <c r="T2471" s="79"/>
      <c r="AT2471" s="25" t="s">
        <v>506</v>
      </c>
      <c r="AU2471" s="25" t="s">
        <v>82</v>
      </c>
    </row>
    <row r="2472" spans="2:65" s="1" customFormat="1" ht="24">
      <c r="B2472" s="42"/>
      <c r="C2472" s="64"/>
      <c r="D2472" s="227" t="s">
        <v>2254</v>
      </c>
      <c r="E2472" s="64"/>
      <c r="F2472" s="273" t="s">
        <v>13816</v>
      </c>
      <c r="G2472" s="64"/>
      <c r="H2472" s="64"/>
      <c r="I2472" s="177"/>
      <c r="J2472" s="64"/>
      <c r="K2472" s="64"/>
      <c r="L2472" s="62"/>
      <c r="M2472" s="223"/>
      <c r="N2472" s="43"/>
      <c r="O2472" s="43"/>
      <c r="P2472" s="43"/>
      <c r="Q2472" s="43"/>
      <c r="R2472" s="43"/>
      <c r="S2472" s="43"/>
      <c r="T2472" s="79"/>
      <c r="AT2472" s="25" t="s">
        <v>2254</v>
      </c>
      <c r="AU2472" s="25" t="s">
        <v>82</v>
      </c>
    </row>
    <row r="2473" spans="2:65" s="1" customFormat="1" ht="16.5" customHeight="1">
      <c r="B2473" s="42"/>
      <c r="C2473" s="209" t="s">
        <v>4102</v>
      </c>
      <c r="D2473" s="209" t="s">
        <v>498</v>
      </c>
      <c r="E2473" s="210" t="s">
        <v>13817</v>
      </c>
      <c r="F2473" s="211" t="s">
        <v>13818</v>
      </c>
      <c r="G2473" s="212" t="s">
        <v>2537</v>
      </c>
      <c r="H2473" s="213">
        <v>1</v>
      </c>
      <c r="I2473" s="214"/>
      <c r="J2473" s="215">
        <f>ROUND(I2473*H2473,2)</f>
        <v>0</v>
      </c>
      <c r="K2473" s="211" t="s">
        <v>23</v>
      </c>
      <c r="L2473" s="62"/>
      <c r="M2473" s="216" t="s">
        <v>23</v>
      </c>
      <c r="N2473" s="217" t="s">
        <v>44</v>
      </c>
      <c r="O2473" s="43"/>
      <c r="P2473" s="218">
        <f>O2473*H2473</f>
        <v>0</v>
      </c>
      <c r="Q2473" s="218">
        <v>0</v>
      </c>
      <c r="R2473" s="218">
        <f>Q2473*H2473</f>
        <v>0</v>
      </c>
      <c r="S2473" s="218">
        <v>0</v>
      </c>
      <c r="T2473" s="219">
        <f>S2473*H2473</f>
        <v>0</v>
      </c>
      <c r="AR2473" s="25" t="s">
        <v>502</v>
      </c>
      <c r="AT2473" s="25" t="s">
        <v>498</v>
      </c>
      <c r="AU2473" s="25" t="s">
        <v>82</v>
      </c>
      <c r="AY2473" s="25" t="s">
        <v>492</v>
      </c>
      <c r="BE2473" s="220">
        <f>IF(N2473="základní",J2473,0)</f>
        <v>0</v>
      </c>
      <c r="BF2473" s="220">
        <f>IF(N2473="snížená",J2473,0)</f>
        <v>0</v>
      </c>
      <c r="BG2473" s="220">
        <f>IF(N2473="zákl. přenesená",J2473,0)</f>
        <v>0</v>
      </c>
      <c r="BH2473" s="220">
        <f>IF(N2473="sníž. přenesená",J2473,0)</f>
        <v>0</v>
      </c>
      <c r="BI2473" s="220">
        <f>IF(N2473="nulová",J2473,0)</f>
        <v>0</v>
      </c>
      <c r="BJ2473" s="25" t="s">
        <v>80</v>
      </c>
      <c r="BK2473" s="220">
        <f>ROUND(I2473*H2473,2)</f>
        <v>0</v>
      </c>
      <c r="BL2473" s="25" t="s">
        <v>502</v>
      </c>
      <c r="BM2473" s="25" t="s">
        <v>13897</v>
      </c>
    </row>
    <row r="2474" spans="2:65" s="1" customFormat="1">
      <c r="B2474" s="42"/>
      <c r="C2474" s="64"/>
      <c r="D2474" s="221" t="s">
        <v>506</v>
      </c>
      <c r="E2474" s="64"/>
      <c r="F2474" s="222" t="s">
        <v>13818</v>
      </c>
      <c r="G2474" s="64"/>
      <c r="H2474" s="64"/>
      <c r="I2474" s="177"/>
      <c r="J2474" s="64"/>
      <c r="K2474" s="64"/>
      <c r="L2474" s="62"/>
      <c r="M2474" s="223"/>
      <c r="N2474" s="43"/>
      <c r="O2474" s="43"/>
      <c r="P2474" s="43"/>
      <c r="Q2474" s="43"/>
      <c r="R2474" s="43"/>
      <c r="S2474" s="43"/>
      <c r="T2474" s="79"/>
      <c r="AT2474" s="25" t="s">
        <v>506</v>
      </c>
      <c r="AU2474" s="25" t="s">
        <v>82</v>
      </c>
    </row>
    <row r="2475" spans="2:65" s="1" customFormat="1" ht="24">
      <c r="B2475" s="42"/>
      <c r="C2475" s="64"/>
      <c r="D2475" s="227" t="s">
        <v>2254</v>
      </c>
      <c r="E2475" s="64"/>
      <c r="F2475" s="273" t="s">
        <v>13819</v>
      </c>
      <c r="G2475" s="64"/>
      <c r="H2475" s="64"/>
      <c r="I2475" s="177"/>
      <c r="J2475" s="64"/>
      <c r="K2475" s="64"/>
      <c r="L2475" s="62"/>
      <c r="M2475" s="223"/>
      <c r="N2475" s="43"/>
      <c r="O2475" s="43"/>
      <c r="P2475" s="43"/>
      <c r="Q2475" s="43"/>
      <c r="R2475" s="43"/>
      <c r="S2475" s="43"/>
      <c r="T2475" s="79"/>
      <c r="AT2475" s="25" t="s">
        <v>2254</v>
      </c>
      <c r="AU2475" s="25" t="s">
        <v>82</v>
      </c>
    </row>
    <row r="2476" spans="2:65" s="1" customFormat="1" ht="16.5" customHeight="1">
      <c r="B2476" s="42"/>
      <c r="C2476" s="209" t="s">
        <v>4724</v>
      </c>
      <c r="D2476" s="209" t="s">
        <v>498</v>
      </c>
      <c r="E2476" s="210" t="s">
        <v>13627</v>
      </c>
      <c r="F2476" s="211" t="s">
        <v>13628</v>
      </c>
      <c r="G2476" s="212" t="s">
        <v>2537</v>
      </c>
      <c r="H2476" s="213">
        <v>1</v>
      </c>
      <c r="I2476" s="214"/>
      <c r="J2476" s="215">
        <f>ROUND(I2476*H2476,2)</f>
        <v>0</v>
      </c>
      <c r="K2476" s="211" t="s">
        <v>23</v>
      </c>
      <c r="L2476" s="62"/>
      <c r="M2476" s="216" t="s">
        <v>23</v>
      </c>
      <c r="N2476" s="217" t="s">
        <v>44</v>
      </c>
      <c r="O2476" s="43"/>
      <c r="P2476" s="218">
        <f>O2476*H2476</f>
        <v>0</v>
      </c>
      <c r="Q2476" s="218">
        <v>0</v>
      </c>
      <c r="R2476" s="218">
        <f>Q2476*H2476</f>
        <v>0</v>
      </c>
      <c r="S2476" s="218">
        <v>0</v>
      </c>
      <c r="T2476" s="219">
        <f>S2476*H2476</f>
        <v>0</v>
      </c>
      <c r="AR2476" s="25" t="s">
        <v>502</v>
      </c>
      <c r="AT2476" s="25" t="s">
        <v>498</v>
      </c>
      <c r="AU2476" s="25" t="s">
        <v>82</v>
      </c>
      <c r="AY2476" s="25" t="s">
        <v>492</v>
      </c>
      <c r="BE2476" s="220">
        <f>IF(N2476="základní",J2476,0)</f>
        <v>0</v>
      </c>
      <c r="BF2476" s="220">
        <f>IF(N2476="snížená",J2476,0)</f>
        <v>0</v>
      </c>
      <c r="BG2476" s="220">
        <f>IF(N2476="zákl. přenesená",J2476,0)</f>
        <v>0</v>
      </c>
      <c r="BH2476" s="220">
        <f>IF(N2476="sníž. přenesená",J2476,0)</f>
        <v>0</v>
      </c>
      <c r="BI2476" s="220">
        <f>IF(N2476="nulová",J2476,0)</f>
        <v>0</v>
      </c>
      <c r="BJ2476" s="25" t="s">
        <v>80</v>
      </c>
      <c r="BK2476" s="220">
        <f>ROUND(I2476*H2476,2)</f>
        <v>0</v>
      </c>
      <c r="BL2476" s="25" t="s">
        <v>502</v>
      </c>
      <c r="BM2476" s="25" t="s">
        <v>13898</v>
      </c>
    </row>
    <row r="2477" spans="2:65" s="1" customFormat="1">
      <c r="B2477" s="42"/>
      <c r="C2477" s="64"/>
      <c r="D2477" s="221" t="s">
        <v>506</v>
      </c>
      <c r="E2477" s="64"/>
      <c r="F2477" s="222" t="s">
        <v>13628</v>
      </c>
      <c r="G2477" s="64"/>
      <c r="H2477" s="64"/>
      <c r="I2477" s="177"/>
      <c r="J2477" s="64"/>
      <c r="K2477" s="64"/>
      <c r="L2477" s="62"/>
      <c r="M2477" s="223"/>
      <c r="N2477" s="43"/>
      <c r="O2477" s="43"/>
      <c r="P2477" s="43"/>
      <c r="Q2477" s="43"/>
      <c r="R2477" s="43"/>
      <c r="S2477" s="43"/>
      <c r="T2477" s="79"/>
      <c r="AT2477" s="25" t="s">
        <v>506</v>
      </c>
      <c r="AU2477" s="25" t="s">
        <v>82</v>
      </c>
    </row>
    <row r="2478" spans="2:65" s="1" customFormat="1" ht="60">
      <c r="B2478" s="42"/>
      <c r="C2478" s="64"/>
      <c r="D2478" s="227" t="s">
        <v>2254</v>
      </c>
      <c r="E2478" s="64"/>
      <c r="F2478" s="273" t="s">
        <v>13629</v>
      </c>
      <c r="G2478" s="64"/>
      <c r="H2478" s="64"/>
      <c r="I2478" s="177"/>
      <c r="J2478" s="64"/>
      <c r="K2478" s="64"/>
      <c r="L2478" s="62"/>
      <c r="M2478" s="223"/>
      <c r="N2478" s="43"/>
      <c r="O2478" s="43"/>
      <c r="P2478" s="43"/>
      <c r="Q2478" s="43"/>
      <c r="R2478" s="43"/>
      <c r="S2478" s="43"/>
      <c r="T2478" s="79"/>
      <c r="AT2478" s="25" t="s">
        <v>2254</v>
      </c>
      <c r="AU2478" s="25" t="s">
        <v>82</v>
      </c>
    </row>
    <row r="2479" spans="2:65" s="1" customFormat="1" ht="16.5" customHeight="1">
      <c r="B2479" s="42"/>
      <c r="C2479" s="209" t="s">
        <v>4749</v>
      </c>
      <c r="D2479" s="209" t="s">
        <v>498</v>
      </c>
      <c r="E2479" s="210" t="s">
        <v>13630</v>
      </c>
      <c r="F2479" s="211" t="s">
        <v>13631</v>
      </c>
      <c r="G2479" s="212" t="s">
        <v>13632</v>
      </c>
      <c r="H2479" s="213">
        <v>1</v>
      </c>
      <c r="I2479" s="214"/>
      <c r="J2479" s="215">
        <f>ROUND(I2479*H2479,2)</f>
        <v>0</v>
      </c>
      <c r="K2479" s="211" t="s">
        <v>23</v>
      </c>
      <c r="L2479" s="62"/>
      <c r="M2479" s="216" t="s">
        <v>23</v>
      </c>
      <c r="N2479" s="217" t="s">
        <v>44</v>
      </c>
      <c r="O2479" s="43"/>
      <c r="P2479" s="218">
        <f>O2479*H2479</f>
        <v>0</v>
      </c>
      <c r="Q2479" s="218">
        <v>0</v>
      </c>
      <c r="R2479" s="218">
        <f>Q2479*H2479</f>
        <v>0</v>
      </c>
      <c r="S2479" s="218">
        <v>0</v>
      </c>
      <c r="T2479" s="219">
        <f>S2479*H2479</f>
        <v>0</v>
      </c>
      <c r="AR2479" s="25" t="s">
        <v>502</v>
      </c>
      <c r="AT2479" s="25" t="s">
        <v>498</v>
      </c>
      <c r="AU2479" s="25" t="s">
        <v>82</v>
      </c>
      <c r="AY2479" s="25" t="s">
        <v>492</v>
      </c>
      <c r="BE2479" s="220">
        <f>IF(N2479="základní",J2479,0)</f>
        <v>0</v>
      </c>
      <c r="BF2479" s="220">
        <f>IF(N2479="snížená",J2479,0)</f>
        <v>0</v>
      </c>
      <c r="BG2479" s="220">
        <f>IF(N2479="zákl. přenesená",J2479,0)</f>
        <v>0</v>
      </c>
      <c r="BH2479" s="220">
        <f>IF(N2479="sníž. přenesená",J2479,0)</f>
        <v>0</v>
      </c>
      <c r="BI2479" s="220">
        <f>IF(N2479="nulová",J2479,0)</f>
        <v>0</v>
      </c>
      <c r="BJ2479" s="25" t="s">
        <v>80</v>
      </c>
      <c r="BK2479" s="220">
        <f>ROUND(I2479*H2479,2)</f>
        <v>0</v>
      </c>
      <c r="BL2479" s="25" t="s">
        <v>502</v>
      </c>
      <c r="BM2479" s="25" t="s">
        <v>13899</v>
      </c>
    </row>
    <row r="2480" spans="2:65" s="1" customFormat="1">
      <c r="B2480" s="42"/>
      <c r="C2480" s="64"/>
      <c r="D2480" s="221" t="s">
        <v>506</v>
      </c>
      <c r="E2480" s="64"/>
      <c r="F2480" s="222" t="s">
        <v>13631</v>
      </c>
      <c r="G2480" s="64"/>
      <c r="H2480" s="64"/>
      <c r="I2480" s="177"/>
      <c r="J2480" s="64"/>
      <c r="K2480" s="64"/>
      <c r="L2480" s="62"/>
      <c r="M2480" s="223"/>
      <c r="N2480" s="43"/>
      <c r="O2480" s="43"/>
      <c r="P2480" s="43"/>
      <c r="Q2480" s="43"/>
      <c r="R2480" s="43"/>
      <c r="S2480" s="43"/>
      <c r="T2480" s="79"/>
      <c r="AT2480" s="25" t="s">
        <v>506</v>
      </c>
      <c r="AU2480" s="25" t="s">
        <v>82</v>
      </c>
    </row>
    <row r="2481" spans="2:65" s="1" customFormat="1" ht="36">
      <c r="B2481" s="42"/>
      <c r="C2481" s="64"/>
      <c r="D2481" s="227" t="s">
        <v>2254</v>
      </c>
      <c r="E2481" s="64"/>
      <c r="F2481" s="273" t="s">
        <v>13633</v>
      </c>
      <c r="G2481" s="64"/>
      <c r="H2481" s="64"/>
      <c r="I2481" s="177"/>
      <c r="J2481" s="64"/>
      <c r="K2481" s="64"/>
      <c r="L2481" s="62"/>
      <c r="M2481" s="223"/>
      <c r="N2481" s="43"/>
      <c r="O2481" s="43"/>
      <c r="P2481" s="43"/>
      <c r="Q2481" s="43"/>
      <c r="R2481" s="43"/>
      <c r="S2481" s="43"/>
      <c r="T2481" s="79"/>
      <c r="AT2481" s="25" t="s">
        <v>2254</v>
      </c>
      <c r="AU2481" s="25" t="s">
        <v>82</v>
      </c>
    </row>
    <row r="2482" spans="2:65" s="1" customFormat="1" ht="16.5" customHeight="1">
      <c r="B2482" s="42"/>
      <c r="C2482" s="209" t="s">
        <v>5372</v>
      </c>
      <c r="D2482" s="209" t="s">
        <v>498</v>
      </c>
      <c r="E2482" s="210" t="s">
        <v>13732</v>
      </c>
      <c r="F2482" s="211" t="s">
        <v>13733</v>
      </c>
      <c r="G2482" s="212" t="s">
        <v>2537</v>
      </c>
      <c r="H2482" s="213">
        <v>1</v>
      </c>
      <c r="I2482" s="214"/>
      <c r="J2482" s="215">
        <f>ROUND(I2482*H2482,2)</f>
        <v>0</v>
      </c>
      <c r="K2482" s="211" t="s">
        <v>23</v>
      </c>
      <c r="L2482" s="62"/>
      <c r="M2482" s="216" t="s">
        <v>23</v>
      </c>
      <c r="N2482" s="217" t="s">
        <v>44</v>
      </c>
      <c r="O2482" s="43"/>
      <c r="P2482" s="218">
        <f>O2482*H2482</f>
        <v>0</v>
      </c>
      <c r="Q2482" s="218">
        <v>0</v>
      </c>
      <c r="R2482" s="218">
        <f>Q2482*H2482</f>
        <v>0</v>
      </c>
      <c r="S2482" s="218">
        <v>0</v>
      </c>
      <c r="T2482" s="219">
        <f>S2482*H2482</f>
        <v>0</v>
      </c>
      <c r="AR2482" s="25" t="s">
        <v>502</v>
      </c>
      <c r="AT2482" s="25" t="s">
        <v>498</v>
      </c>
      <c r="AU2482" s="25" t="s">
        <v>82</v>
      </c>
      <c r="AY2482" s="25" t="s">
        <v>492</v>
      </c>
      <c r="BE2482" s="220">
        <f>IF(N2482="základní",J2482,0)</f>
        <v>0</v>
      </c>
      <c r="BF2482" s="220">
        <f>IF(N2482="snížená",J2482,0)</f>
        <v>0</v>
      </c>
      <c r="BG2482" s="220">
        <f>IF(N2482="zákl. přenesená",J2482,0)</f>
        <v>0</v>
      </c>
      <c r="BH2482" s="220">
        <f>IF(N2482="sníž. přenesená",J2482,0)</f>
        <v>0</v>
      </c>
      <c r="BI2482" s="220">
        <f>IF(N2482="nulová",J2482,0)</f>
        <v>0</v>
      </c>
      <c r="BJ2482" s="25" t="s">
        <v>80</v>
      </c>
      <c r="BK2482" s="220">
        <f>ROUND(I2482*H2482,2)</f>
        <v>0</v>
      </c>
      <c r="BL2482" s="25" t="s">
        <v>502</v>
      </c>
      <c r="BM2482" s="25" t="s">
        <v>13900</v>
      </c>
    </row>
    <row r="2483" spans="2:65" s="1" customFormat="1">
      <c r="B2483" s="42"/>
      <c r="C2483" s="64"/>
      <c r="D2483" s="221" t="s">
        <v>506</v>
      </c>
      <c r="E2483" s="64"/>
      <c r="F2483" s="222" t="s">
        <v>13733</v>
      </c>
      <c r="G2483" s="64"/>
      <c r="H2483" s="64"/>
      <c r="I2483" s="177"/>
      <c r="J2483" s="64"/>
      <c r="K2483" s="64"/>
      <c r="L2483" s="62"/>
      <c r="M2483" s="223"/>
      <c r="N2483" s="43"/>
      <c r="O2483" s="43"/>
      <c r="P2483" s="43"/>
      <c r="Q2483" s="43"/>
      <c r="R2483" s="43"/>
      <c r="S2483" s="43"/>
      <c r="T2483" s="79"/>
      <c r="AT2483" s="25" t="s">
        <v>506</v>
      </c>
      <c r="AU2483" s="25" t="s">
        <v>82</v>
      </c>
    </row>
    <row r="2484" spans="2:65" s="1" customFormat="1" ht="36">
      <c r="B2484" s="42"/>
      <c r="C2484" s="64"/>
      <c r="D2484" s="227" t="s">
        <v>2254</v>
      </c>
      <c r="E2484" s="64"/>
      <c r="F2484" s="273" t="s">
        <v>13734</v>
      </c>
      <c r="G2484" s="64"/>
      <c r="H2484" s="64"/>
      <c r="I2484" s="177"/>
      <c r="J2484" s="64"/>
      <c r="K2484" s="64"/>
      <c r="L2484" s="62"/>
      <c r="M2484" s="223"/>
      <c r="N2484" s="43"/>
      <c r="O2484" s="43"/>
      <c r="P2484" s="43"/>
      <c r="Q2484" s="43"/>
      <c r="R2484" s="43"/>
      <c r="S2484" s="43"/>
      <c r="T2484" s="79"/>
      <c r="AT2484" s="25" t="s">
        <v>2254</v>
      </c>
      <c r="AU2484" s="25" t="s">
        <v>82</v>
      </c>
    </row>
    <row r="2485" spans="2:65" s="1" customFormat="1" ht="16.5" customHeight="1">
      <c r="B2485" s="42"/>
      <c r="C2485" s="209" t="s">
        <v>5498</v>
      </c>
      <c r="D2485" s="209" t="s">
        <v>498</v>
      </c>
      <c r="E2485" s="210" t="s">
        <v>13618</v>
      </c>
      <c r="F2485" s="211" t="s">
        <v>13619</v>
      </c>
      <c r="G2485" s="212" t="s">
        <v>2537</v>
      </c>
      <c r="H2485" s="213">
        <v>1</v>
      </c>
      <c r="I2485" s="214"/>
      <c r="J2485" s="215">
        <f>ROUND(I2485*H2485,2)</f>
        <v>0</v>
      </c>
      <c r="K2485" s="211" t="s">
        <v>23</v>
      </c>
      <c r="L2485" s="62"/>
      <c r="M2485" s="216" t="s">
        <v>23</v>
      </c>
      <c r="N2485" s="217" t="s">
        <v>44</v>
      </c>
      <c r="O2485" s="43"/>
      <c r="P2485" s="218">
        <f>O2485*H2485</f>
        <v>0</v>
      </c>
      <c r="Q2485" s="218">
        <v>0</v>
      </c>
      <c r="R2485" s="218">
        <f>Q2485*H2485</f>
        <v>0</v>
      </c>
      <c r="S2485" s="218">
        <v>0</v>
      </c>
      <c r="T2485" s="219">
        <f>S2485*H2485</f>
        <v>0</v>
      </c>
      <c r="AR2485" s="25" t="s">
        <v>502</v>
      </c>
      <c r="AT2485" s="25" t="s">
        <v>498</v>
      </c>
      <c r="AU2485" s="25" t="s">
        <v>82</v>
      </c>
      <c r="AY2485" s="25" t="s">
        <v>492</v>
      </c>
      <c r="BE2485" s="220">
        <f>IF(N2485="základní",J2485,0)</f>
        <v>0</v>
      </c>
      <c r="BF2485" s="220">
        <f>IF(N2485="snížená",J2485,0)</f>
        <v>0</v>
      </c>
      <c r="BG2485" s="220">
        <f>IF(N2485="zákl. přenesená",J2485,0)</f>
        <v>0</v>
      </c>
      <c r="BH2485" s="220">
        <f>IF(N2485="sníž. přenesená",J2485,0)</f>
        <v>0</v>
      </c>
      <c r="BI2485" s="220">
        <f>IF(N2485="nulová",J2485,0)</f>
        <v>0</v>
      </c>
      <c r="BJ2485" s="25" t="s">
        <v>80</v>
      </c>
      <c r="BK2485" s="220">
        <f>ROUND(I2485*H2485,2)</f>
        <v>0</v>
      </c>
      <c r="BL2485" s="25" t="s">
        <v>502</v>
      </c>
      <c r="BM2485" s="25" t="s">
        <v>13901</v>
      </c>
    </row>
    <row r="2486" spans="2:65" s="1" customFormat="1">
      <c r="B2486" s="42"/>
      <c r="C2486" s="64"/>
      <c r="D2486" s="221" t="s">
        <v>506</v>
      </c>
      <c r="E2486" s="64"/>
      <c r="F2486" s="222" t="s">
        <v>13619</v>
      </c>
      <c r="G2486" s="64"/>
      <c r="H2486" s="64"/>
      <c r="I2486" s="177"/>
      <c r="J2486" s="64"/>
      <c r="K2486" s="64"/>
      <c r="L2486" s="62"/>
      <c r="M2486" s="223"/>
      <c r="N2486" s="43"/>
      <c r="O2486" s="43"/>
      <c r="P2486" s="43"/>
      <c r="Q2486" s="43"/>
      <c r="R2486" s="43"/>
      <c r="S2486" s="43"/>
      <c r="T2486" s="79"/>
      <c r="AT2486" s="25" t="s">
        <v>506</v>
      </c>
      <c r="AU2486" s="25" t="s">
        <v>82</v>
      </c>
    </row>
    <row r="2487" spans="2:65" s="1" customFormat="1" ht="48">
      <c r="B2487" s="42"/>
      <c r="C2487" s="64"/>
      <c r="D2487" s="227" t="s">
        <v>2254</v>
      </c>
      <c r="E2487" s="64"/>
      <c r="F2487" s="273" t="s">
        <v>13620</v>
      </c>
      <c r="G2487" s="64"/>
      <c r="H2487" s="64"/>
      <c r="I2487" s="177"/>
      <c r="J2487" s="64"/>
      <c r="K2487" s="64"/>
      <c r="L2487" s="62"/>
      <c r="M2487" s="223"/>
      <c r="N2487" s="43"/>
      <c r="O2487" s="43"/>
      <c r="P2487" s="43"/>
      <c r="Q2487" s="43"/>
      <c r="R2487" s="43"/>
      <c r="S2487" s="43"/>
      <c r="T2487" s="79"/>
      <c r="AT2487" s="25" t="s">
        <v>2254</v>
      </c>
      <c r="AU2487" s="25" t="s">
        <v>82</v>
      </c>
    </row>
    <row r="2488" spans="2:65" s="1" customFormat="1" ht="16.5" customHeight="1">
      <c r="B2488" s="42"/>
      <c r="C2488" s="209" t="s">
        <v>5502</v>
      </c>
      <c r="D2488" s="209" t="s">
        <v>498</v>
      </c>
      <c r="E2488" s="210" t="s">
        <v>13621</v>
      </c>
      <c r="F2488" s="211" t="s">
        <v>13622</v>
      </c>
      <c r="G2488" s="212" t="s">
        <v>2537</v>
      </c>
      <c r="H2488" s="213">
        <v>1</v>
      </c>
      <c r="I2488" s="214"/>
      <c r="J2488" s="215">
        <f>ROUND(I2488*H2488,2)</f>
        <v>0</v>
      </c>
      <c r="K2488" s="211" t="s">
        <v>23</v>
      </c>
      <c r="L2488" s="62"/>
      <c r="M2488" s="216" t="s">
        <v>23</v>
      </c>
      <c r="N2488" s="217" t="s">
        <v>44</v>
      </c>
      <c r="O2488" s="43"/>
      <c r="P2488" s="218">
        <f>O2488*H2488</f>
        <v>0</v>
      </c>
      <c r="Q2488" s="218">
        <v>0</v>
      </c>
      <c r="R2488" s="218">
        <f>Q2488*H2488</f>
        <v>0</v>
      </c>
      <c r="S2488" s="218">
        <v>0</v>
      </c>
      <c r="T2488" s="219">
        <f>S2488*H2488</f>
        <v>0</v>
      </c>
      <c r="AR2488" s="25" t="s">
        <v>502</v>
      </c>
      <c r="AT2488" s="25" t="s">
        <v>498</v>
      </c>
      <c r="AU2488" s="25" t="s">
        <v>82</v>
      </c>
      <c r="AY2488" s="25" t="s">
        <v>492</v>
      </c>
      <c r="BE2488" s="220">
        <f>IF(N2488="základní",J2488,0)</f>
        <v>0</v>
      </c>
      <c r="BF2488" s="220">
        <f>IF(N2488="snížená",J2488,0)</f>
        <v>0</v>
      </c>
      <c r="BG2488" s="220">
        <f>IF(N2488="zákl. přenesená",J2488,0)</f>
        <v>0</v>
      </c>
      <c r="BH2488" s="220">
        <f>IF(N2488="sníž. přenesená",J2488,0)</f>
        <v>0</v>
      </c>
      <c r="BI2488" s="220">
        <f>IF(N2488="nulová",J2488,0)</f>
        <v>0</v>
      </c>
      <c r="BJ2488" s="25" t="s">
        <v>80</v>
      </c>
      <c r="BK2488" s="220">
        <f>ROUND(I2488*H2488,2)</f>
        <v>0</v>
      </c>
      <c r="BL2488" s="25" t="s">
        <v>502</v>
      </c>
      <c r="BM2488" s="25" t="s">
        <v>13902</v>
      </c>
    </row>
    <row r="2489" spans="2:65" s="1" customFormat="1">
      <c r="B2489" s="42"/>
      <c r="C2489" s="64"/>
      <c r="D2489" s="221" t="s">
        <v>506</v>
      </c>
      <c r="E2489" s="64"/>
      <c r="F2489" s="222" t="s">
        <v>13622</v>
      </c>
      <c r="G2489" s="64"/>
      <c r="H2489" s="64"/>
      <c r="I2489" s="177"/>
      <c r="J2489" s="64"/>
      <c r="K2489" s="64"/>
      <c r="L2489" s="62"/>
      <c r="M2489" s="223"/>
      <c r="N2489" s="43"/>
      <c r="O2489" s="43"/>
      <c r="P2489" s="43"/>
      <c r="Q2489" s="43"/>
      <c r="R2489" s="43"/>
      <c r="S2489" s="43"/>
      <c r="T2489" s="79"/>
      <c r="AT2489" s="25" t="s">
        <v>506</v>
      </c>
      <c r="AU2489" s="25" t="s">
        <v>82</v>
      </c>
    </row>
    <row r="2490" spans="2:65" s="1" customFormat="1" ht="24">
      <c r="B2490" s="42"/>
      <c r="C2490" s="64"/>
      <c r="D2490" s="227" t="s">
        <v>2254</v>
      </c>
      <c r="E2490" s="64"/>
      <c r="F2490" s="273" t="s">
        <v>13623</v>
      </c>
      <c r="G2490" s="64"/>
      <c r="H2490" s="64"/>
      <c r="I2490" s="177"/>
      <c r="J2490" s="64"/>
      <c r="K2490" s="64"/>
      <c r="L2490" s="62"/>
      <c r="M2490" s="223"/>
      <c r="N2490" s="43"/>
      <c r="O2490" s="43"/>
      <c r="P2490" s="43"/>
      <c r="Q2490" s="43"/>
      <c r="R2490" s="43"/>
      <c r="S2490" s="43"/>
      <c r="T2490" s="79"/>
      <c r="AT2490" s="25" t="s">
        <v>2254</v>
      </c>
      <c r="AU2490" s="25" t="s">
        <v>82</v>
      </c>
    </row>
    <row r="2491" spans="2:65" s="1" customFormat="1" ht="16.5" customHeight="1">
      <c r="B2491" s="42"/>
      <c r="C2491" s="209" t="s">
        <v>5506</v>
      </c>
      <c r="D2491" s="209" t="s">
        <v>498</v>
      </c>
      <c r="E2491" s="210" t="s">
        <v>13683</v>
      </c>
      <c r="F2491" s="211" t="s">
        <v>13684</v>
      </c>
      <c r="G2491" s="212" t="s">
        <v>2537</v>
      </c>
      <c r="H2491" s="213">
        <v>1</v>
      </c>
      <c r="I2491" s="214"/>
      <c r="J2491" s="215">
        <f>ROUND(I2491*H2491,2)</f>
        <v>0</v>
      </c>
      <c r="K2491" s="211" t="s">
        <v>23</v>
      </c>
      <c r="L2491" s="62"/>
      <c r="M2491" s="216" t="s">
        <v>23</v>
      </c>
      <c r="N2491" s="217" t="s">
        <v>44</v>
      </c>
      <c r="O2491" s="43"/>
      <c r="P2491" s="218">
        <f>O2491*H2491</f>
        <v>0</v>
      </c>
      <c r="Q2491" s="218">
        <v>0</v>
      </c>
      <c r="R2491" s="218">
        <f>Q2491*H2491</f>
        <v>0</v>
      </c>
      <c r="S2491" s="218">
        <v>0</v>
      </c>
      <c r="T2491" s="219">
        <f>S2491*H2491</f>
        <v>0</v>
      </c>
      <c r="AR2491" s="25" t="s">
        <v>502</v>
      </c>
      <c r="AT2491" s="25" t="s">
        <v>498</v>
      </c>
      <c r="AU2491" s="25" t="s">
        <v>82</v>
      </c>
      <c r="AY2491" s="25" t="s">
        <v>492</v>
      </c>
      <c r="BE2491" s="220">
        <f>IF(N2491="základní",J2491,0)</f>
        <v>0</v>
      </c>
      <c r="BF2491" s="220">
        <f>IF(N2491="snížená",J2491,0)</f>
        <v>0</v>
      </c>
      <c r="BG2491" s="220">
        <f>IF(N2491="zákl. přenesená",J2491,0)</f>
        <v>0</v>
      </c>
      <c r="BH2491" s="220">
        <f>IF(N2491="sníž. přenesená",J2491,0)</f>
        <v>0</v>
      </c>
      <c r="BI2491" s="220">
        <f>IF(N2491="nulová",J2491,0)</f>
        <v>0</v>
      </c>
      <c r="BJ2491" s="25" t="s">
        <v>80</v>
      </c>
      <c r="BK2491" s="220">
        <f>ROUND(I2491*H2491,2)</f>
        <v>0</v>
      </c>
      <c r="BL2491" s="25" t="s">
        <v>502</v>
      </c>
      <c r="BM2491" s="25" t="s">
        <v>13903</v>
      </c>
    </row>
    <row r="2492" spans="2:65" s="1" customFormat="1">
      <c r="B2492" s="42"/>
      <c r="C2492" s="64"/>
      <c r="D2492" s="221" t="s">
        <v>506</v>
      </c>
      <c r="E2492" s="64"/>
      <c r="F2492" s="222" t="s">
        <v>13684</v>
      </c>
      <c r="G2492" s="64"/>
      <c r="H2492" s="64"/>
      <c r="I2492" s="177"/>
      <c r="J2492" s="64"/>
      <c r="K2492" s="64"/>
      <c r="L2492" s="62"/>
      <c r="M2492" s="223"/>
      <c r="N2492" s="43"/>
      <c r="O2492" s="43"/>
      <c r="P2492" s="43"/>
      <c r="Q2492" s="43"/>
      <c r="R2492" s="43"/>
      <c r="S2492" s="43"/>
      <c r="T2492" s="79"/>
      <c r="AT2492" s="25" t="s">
        <v>506</v>
      </c>
      <c r="AU2492" s="25" t="s">
        <v>82</v>
      </c>
    </row>
    <row r="2493" spans="2:65" s="1" customFormat="1" ht="36">
      <c r="B2493" s="42"/>
      <c r="C2493" s="64"/>
      <c r="D2493" s="227" t="s">
        <v>2254</v>
      </c>
      <c r="E2493" s="64"/>
      <c r="F2493" s="273" t="s">
        <v>13685</v>
      </c>
      <c r="G2493" s="64"/>
      <c r="H2493" s="64"/>
      <c r="I2493" s="177"/>
      <c r="J2493" s="64"/>
      <c r="K2493" s="64"/>
      <c r="L2493" s="62"/>
      <c r="M2493" s="223"/>
      <c r="N2493" s="43"/>
      <c r="O2493" s="43"/>
      <c r="P2493" s="43"/>
      <c r="Q2493" s="43"/>
      <c r="R2493" s="43"/>
      <c r="S2493" s="43"/>
      <c r="T2493" s="79"/>
      <c r="AT2493" s="25" t="s">
        <v>2254</v>
      </c>
      <c r="AU2493" s="25" t="s">
        <v>82</v>
      </c>
    </row>
    <row r="2494" spans="2:65" s="1" customFormat="1" ht="16.5" customHeight="1">
      <c r="B2494" s="42"/>
      <c r="C2494" s="209" t="s">
        <v>5510</v>
      </c>
      <c r="D2494" s="209" t="s">
        <v>498</v>
      </c>
      <c r="E2494" s="210" t="s">
        <v>13627</v>
      </c>
      <c r="F2494" s="211" t="s">
        <v>13628</v>
      </c>
      <c r="G2494" s="212" t="s">
        <v>2537</v>
      </c>
      <c r="H2494" s="213">
        <v>1</v>
      </c>
      <c r="I2494" s="214"/>
      <c r="J2494" s="215">
        <f>ROUND(I2494*H2494,2)</f>
        <v>0</v>
      </c>
      <c r="K2494" s="211" t="s">
        <v>23</v>
      </c>
      <c r="L2494" s="62"/>
      <c r="M2494" s="216" t="s">
        <v>23</v>
      </c>
      <c r="N2494" s="217" t="s">
        <v>44</v>
      </c>
      <c r="O2494" s="43"/>
      <c r="P2494" s="218">
        <f>O2494*H2494</f>
        <v>0</v>
      </c>
      <c r="Q2494" s="218">
        <v>0</v>
      </c>
      <c r="R2494" s="218">
        <f>Q2494*H2494</f>
        <v>0</v>
      </c>
      <c r="S2494" s="218">
        <v>0</v>
      </c>
      <c r="T2494" s="219">
        <f>S2494*H2494</f>
        <v>0</v>
      </c>
      <c r="AR2494" s="25" t="s">
        <v>502</v>
      </c>
      <c r="AT2494" s="25" t="s">
        <v>498</v>
      </c>
      <c r="AU2494" s="25" t="s">
        <v>82</v>
      </c>
      <c r="AY2494" s="25" t="s">
        <v>492</v>
      </c>
      <c r="BE2494" s="220">
        <f>IF(N2494="základní",J2494,0)</f>
        <v>0</v>
      </c>
      <c r="BF2494" s="220">
        <f>IF(N2494="snížená",J2494,0)</f>
        <v>0</v>
      </c>
      <c r="BG2494" s="220">
        <f>IF(N2494="zákl. přenesená",J2494,0)</f>
        <v>0</v>
      </c>
      <c r="BH2494" s="220">
        <f>IF(N2494="sníž. přenesená",J2494,0)</f>
        <v>0</v>
      </c>
      <c r="BI2494" s="220">
        <f>IF(N2494="nulová",J2494,0)</f>
        <v>0</v>
      </c>
      <c r="BJ2494" s="25" t="s">
        <v>80</v>
      </c>
      <c r="BK2494" s="220">
        <f>ROUND(I2494*H2494,2)</f>
        <v>0</v>
      </c>
      <c r="BL2494" s="25" t="s">
        <v>502</v>
      </c>
      <c r="BM2494" s="25" t="s">
        <v>13904</v>
      </c>
    </row>
    <row r="2495" spans="2:65" s="1" customFormat="1">
      <c r="B2495" s="42"/>
      <c r="C2495" s="64"/>
      <c r="D2495" s="221" t="s">
        <v>506</v>
      </c>
      <c r="E2495" s="64"/>
      <c r="F2495" s="222" t="s">
        <v>13628</v>
      </c>
      <c r="G2495" s="64"/>
      <c r="H2495" s="64"/>
      <c r="I2495" s="177"/>
      <c r="J2495" s="64"/>
      <c r="K2495" s="64"/>
      <c r="L2495" s="62"/>
      <c r="M2495" s="223"/>
      <c r="N2495" s="43"/>
      <c r="O2495" s="43"/>
      <c r="P2495" s="43"/>
      <c r="Q2495" s="43"/>
      <c r="R2495" s="43"/>
      <c r="S2495" s="43"/>
      <c r="T2495" s="79"/>
      <c r="AT2495" s="25" t="s">
        <v>506</v>
      </c>
      <c r="AU2495" s="25" t="s">
        <v>82</v>
      </c>
    </row>
    <row r="2496" spans="2:65" s="1" customFormat="1" ht="60">
      <c r="B2496" s="42"/>
      <c r="C2496" s="64"/>
      <c r="D2496" s="227" t="s">
        <v>2254</v>
      </c>
      <c r="E2496" s="64"/>
      <c r="F2496" s="273" t="s">
        <v>13629</v>
      </c>
      <c r="G2496" s="64"/>
      <c r="H2496" s="64"/>
      <c r="I2496" s="177"/>
      <c r="J2496" s="64"/>
      <c r="K2496" s="64"/>
      <c r="L2496" s="62"/>
      <c r="M2496" s="223"/>
      <c r="N2496" s="43"/>
      <c r="O2496" s="43"/>
      <c r="P2496" s="43"/>
      <c r="Q2496" s="43"/>
      <c r="R2496" s="43"/>
      <c r="S2496" s="43"/>
      <c r="T2496" s="79"/>
      <c r="AT2496" s="25" t="s">
        <v>2254</v>
      </c>
      <c r="AU2496" s="25" t="s">
        <v>82</v>
      </c>
    </row>
    <row r="2497" spans="2:65" s="1" customFormat="1" ht="16.5" customHeight="1">
      <c r="B2497" s="42"/>
      <c r="C2497" s="209" t="s">
        <v>5514</v>
      </c>
      <c r="D2497" s="209" t="s">
        <v>498</v>
      </c>
      <c r="E2497" s="210" t="s">
        <v>13630</v>
      </c>
      <c r="F2497" s="211" t="s">
        <v>13631</v>
      </c>
      <c r="G2497" s="212" t="s">
        <v>13632</v>
      </c>
      <c r="H2497" s="213">
        <v>1</v>
      </c>
      <c r="I2497" s="214"/>
      <c r="J2497" s="215">
        <f>ROUND(I2497*H2497,2)</f>
        <v>0</v>
      </c>
      <c r="K2497" s="211" t="s">
        <v>23</v>
      </c>
      <c r="L2497" s="62"/>
      <c r="M2497" s="216" t="s">
        <v>23</v>
      </c>
      <c r="N2497" s="217" t="s">
        <v>44</v>
      </c>
      <c r="O2497" s="43"/>
      <c r="P2497" s="218">
        <f>O2497*H2497</f>
        <v>0</v>
      </c>
      <c r="Q2497" s="218">
        <v>0</v>
      </c>
      <c r="R2497" s="218">
        <f>Q2497*H2497</f>
        <v>0</v>
      </c>
      <c r="S2497" s="218">
        <v>0</v>
      </c>
      <c r="T2497" s="219">
        <f>S2497*H2497</f>
        <v>0</v>
      </c>
      <c r="AR2497" s="25" t="s">
        <v>502</v>
      </c>
      <c r="AT2497" s="25" t="s">
        <v>498</v>
      </c>
      <c r="AU2497" s="25" t="s">
        <v>82</v>
      </c>
      <c r="AY2497" s="25" t="s">
        <v>492</v>
      </c>
      <c r="BE2497" s="220">
        <f>IF(N2497="základní",J2497,0)</f>
        <v>0</v>
      </c>
      <c r="BF2497" s="220">
        <f>IF(N2497="snížená",J2497,0)</f>
        <v>0</v>
      </c>
      <c r="BG2497" s="220">
        <f>IF(N2497="zákl. přenesená",J2497,0)</f>
        <v>0</v>
      </c>
      <c r="BH2497" s="220">
        <f>IF(N2497="sníž. přenesená",J2497,0)</f>
        <v>0</v>
      </c>
      <c r="BI2497" s="220">
        <f>IF(N2497="nulová",J2497,0)</f>
        <v>0</v>
      </c>
      <c r="BJ2497" s="25" t="s">
        <v>80</v>
      </c>
      <c r="BK2497" s="220">
        <f>ROUND(I2497*H2497,2)</f>
        <v>0</v>
      </c>
      <c r="BL2497" s="25" t="s">
        <v>502</v>
      </c>
      <c r="BM2497" s="25" t="s">
        <v>13905</v>
      </c>
    </row>
    <row r="2498" spans="2:65" s="1" customFormat="1">
      <c r="B2498" s="42"/>
      <c r="C2498" s="64"/>
      <c r="D2498" s="221" t="s">
        <v>506</v>
      </c>
      <c r="E2498" s="64"/>
      <c r="F2498" s="222" t="s">
        <v>13631</v>
      </c>
      <c r="G2498" s="64"/>
      <c r="H2498" s="64"/>
      <c r="I2498" s="177"/>
      <c r="J2498" s="64"/>
      <c r="K2498" s="64"/>
      <c r="L2498" s="62"/>
      <c r="M2498" s="223"/>
      <c r="N2498" s="43"/>
      <c r="O2498" s="43"/>
      <c r="P2498" s="43"/>
      <c r="Q2498" s="43"/>
      <c r="R2498" s="43"/>
      <c r="S2498" s="43"/>
      <c r="T2498" s="79"/>
      <c r="AT2498" s="25" t="s">
        <v>506</v>
      </c>
      <c r="AU2498" s="25" t="s">
        <v>82</v>
      </c>
    </row>
    <row r="2499" spans="2:65" s="1" customFormat="1" ht="36">
      <c r="B2499" s="42"/>
      <c r="C2499" s="64"/>
      <c r="D2499" s="227" t="s">
        <v>2254</v>
      </c>
      <c r="E2499" s="64"/>
      <c r="F2499" s="273" t="s">
        <v>13633</v>
      </c>
      <c r="G2499" s="64"/>
      <c r="H2499" s="64"/>
      <c r="I2499" s="177"/>
      <c r="J2499" s="64"/>
      <c r="K2499" s="64"/>
      <c r="L2499" s="62"/>
      <c r="M2499" s="223"/>
      <c r="N2499" s="43"/>
      <c r="O2499" s="43"/>
      <c r="P2499" s="43"/>
      <c r="Q2499" s="43"/>
      <c r="R2499" s="43"/>
      <c r="S2499" s="43"/>
      <c r="T2499" s="79"/>
      <c r="AT2499" s="25" t="s">
        <v>2254</v>
      </c>
      <c r="AU2499" s="25" t="s">
        <v>82</v>
      </c>
    </row>
    <row r="2500" spans="2:65" s="1" customFormat="1" ht="16.5" customHeight="1">
      <c r="B2500" s="42"/>
      <c r="C2500" s="209" t="s">
        <v>5518</v>
      </c>
      <c r="D2500" s="209" t="s">
        <v>498</v>
      </c>
      <c r="E2500" s="210" t="s">
        <v>13906</v>
      </c>
      <c r="F2500" s="211" t="s">
        <v>13635</v>
      </c>
      <c r="G2500" s="212" t="s">
        <v>2537</v>
      </c>
      <c r="H2500" s="213">
        <v>1</v>
      </c>
      <c r="I2500" s="214"/>
      <c r="J2500" s="215">
        <f>ROUND(I2500*H2500,2)</f>
        <v>0</v>
      </c>
      <c r="K2500" s="211" t="s">
        <v>23</v>
      </c>
      <c r="L2500" s="62"/>
      <c r="M2500" s="216" t="s">
        <v>23</v>
      </c>
      <c r="N2500" s="217" t="s">
        <v>44</v>
      </c>
      <c r="O2500" s="43"/>
      <c r="P2500" s="218">
        <f>O2500*H2500</f>
        <v>0</v>
      </c>
      <c r="Q2500" s="218">
        <v>0</v>
      </c>
      <c r="R2500" s="218">
        <f>Q2500*H2500</f>
        <v>0</v>
      </c>
      <c r="S2500" s="218">
        <v>0</v>
      </c>
      <c r="T2500" s="219">
        <f>S2500*H2500</f>
        <v>0</v>
      </c>
      <c r="AR2500" s="25" t="s">
        <v>502</v>
      </c>
      <c r="AT2500" s="25" t="s">
        <v>498</v>
      </c>
      <c r="AU2500" s="25" t="s">
        <v>82</v>
      </c>
      <c r="AY2500" s="25" t="s">
        <v>492</v>
      </c>
      <c r="BE2500" s="220">
        <f>IF(N2500="základní",J2500,0)</f>
        <v>0</v>
      </c>
      <c r="BF2500" s="220">
        <f>IF(N2500="snížená",J2500,0)</f>
        <v>0</v>
      </c>
      <c r="BG2500" s="220">
        <f>IF(N2500="zákl. přenesená",J2500,0)</f>
        <v>0</v>
      </c>
      <c r="BH2500" s="220">
        <f>IF(N2500="sníž. přenesená",J2500,0)</f>
        <v>0</v>
      </c>
      <c r="BI2500" s="220">
        <f>IF(N2500="nulová",J2500,0)</f>
        <v>0</v>
      </c>
      <c r="BJ2500" s="25" t="s">
        <v>80</v>
      </c>
      <c r="BK2500" s="220">
        <f>ROUND(I2500*H2500,2)</f>
        <v>0</v>
      </c>
      <c r="BL2500" s="25" t="s">
        <v>502</v>
      </c>
      <c r="BM2500" s="25" t="s">
        <v>13907</v>
      </c>
    </row>
    <row r="2501" spans="2:65" s="1" customFormat="1">
      <c r="B2501" s="42"/>
      <c r="C2501" s="64"/>
      <c r="D2501" s="221" t="s">
        <v>506</v>
      </c>
      <c r="E2501" s="64"/>
      <c r="F2501" s="222" t="s">
        <v>13635</v>
      </c>
      <c r="G2501" s="64"/>
      <c r="H2501" s="64"/>
      <c r="I2501" s="177"/>
      <c r="J2501" s="64"/>
      <c r="K2501" s="64"/>
      <c r="L2501" s="62"/>
      <c r="M2501" s="223"/>
      <c r="N2501" s="43"/>
      <c r="O2501" s="43"/>
      <c r="P2501" s="43"/>
      <c r="Q2501" s="43"/>
      <c r="R2501" s="43"/>
      <c r="S2501" s="43"/>
      <c r="T2501" s="79"/>
      <c r="AT2501" s="25" t="s">
        <v>506</v>
      </c>
      <c r="AU2501" s="25" t="s">
        <v>82</v>
      </c>
    </row>
    <row r="2502" spans="2:65" s="1" customFormat="1" ht="60">
      <c r="B2502" s="42"/>
      <c r="C2502" s="64"/>
      <c r="D2502" s="227" t="s">
        <v>2254</v>
      </c>
      <c r="E2502" s="64"/>
      <c r="F2502" s="273" t="s">
        <v>13908</v>
      </c>
      <c r="G2502" s="64"/>
      <c r="H2502" s="64"/>
      <c r="I2502" s="177"/>
      <c r="J2502" s="64"/>
      <c r="K2502" s="64"/>
      <c r="L2502" s="62"/>
      <c r="M2502" s="223"/>
      <c r="N2502" s="43"/>
      <c r="O2502" s="43"/>
      <c r="P2502" s="43"/>
      <c r="Q2502" s="43"/>
      <c r="R2502" s="43"/>
      <c r="S2502" s="43"/>
      <c r="T2502" s="79"/>
      <c r="AT2502" s="25" t="s">
        <v>2254</v>
      </c>
      <c r="AU2502" s="25" t="s">
        <v>82</v>
      </c>
    </row>
    <row r="2503" spans="2:65" s="1" customFormat="1" ht="16.5" customHeight="1">
      <c r="B2503" s="42"/>
      <c r="C2503" s="209" t="s">
        <v>5522</v>
      </c>
      <c r="D2503" s="209" t="s">
        <v>498</v>
      </c>
      <c r="E2503" s="210" t="s">
        <v>13637</v>
      </c>
      <c r="F2503" s="211" t="s">
        <v>13638</v>
      </c>
      <c r="G2503" s="212" t="s">
        <v>2537</v>
      </c>
      <c r="H2503" s="213">
        <v>4</v>
      </c>
      <c r="I2503" s="214"/>
      <c r="J2503" s="215">
        <f>ROUND(I2503*H2503,2)</f>
        <v>0</v>
      </c>
      <c r="K2503" s="211" t="s">
        <v>23</v>
      </c>
      <c r="L2503" s="62"/>
      <c r="M2503" s="216" t="s">
        <v>23</v>
      </c>
      <c r="N2503" s="217" t="s">
        <v>44</v>
      </c>
      <c r="O2503" s="43"/>
      <c r="P2503" s="218">
        <f>O2503*H2503</f>
        <v>0</v>
      </c>
      <c r="Q2503" s="218">
        <v>0</v>
      </c>
      <c r="R2503" s="218">
        <f>Q2503*H2503</f>
        <v>0</v>
      </c>
      <c r="S2503" s="218">
        <v>0</v>
      </c>
      <c r="T2503" s="219">
        <f>S2503*H2503</f>
        <v>0</v>
      </c>
      <c r="AR2503" s="25" t="s">
        <v>502</v>
      </c>
      <c r="AT2503" s="25" t="s">
        <v>498</v>
      </c>
      <c r="AU2503" s="25" t="s">
        <v>82</v>
      </c>
      <c r="AY2503" s="25" t="s">
        <v>492</v>
      </c>
      <c r="BE2503" s="220">
        <f>IF(N2503="základní",J2503,0)</f>
        <v>0</v>
      </c>
      <c r="BF2503" s="220">
        <f>IF(N2503="snížená",J2503,0)</f>
        <v>0</v>
      </c>
      <c r="BG2503" s="220">
        <f>IF(N2503="zákl. přenesená",J2503,0)</f>
        <v>0</v>
      </c>
      <c r="BH2503" s="220">
        <f>IF(N2503="sníž. přenesená",J2503,0)</f>
        <v>0</v>
      </c>
      <c r="BI2503" s="220">
        <f>IF(N2503="nulová",J2503,0)</f>
        <v>0</v>
      </c>
      <c r="BJ2503" s="25" t="s">
        <v>80</v>
      </c>
      <c r="BK2503" s="220">
        <f>ROUND(I2503*H2503,2)</f>
        <v>0</v>
      </c>
      <c r="BL2503" s="25" t="s">
        <v>502</v>
      </c>
      <c r="BM2503" s="25" t="s">
        <v>13909</v>
      </c>
    </row>
    <row r="2504" spans="2:65" s="1" customFormat="1">
      <c r="B2504" s="42"/>
      <c r="C2504" s="64"/>
      <c r="D2504" s="221" t="s">
        <v>506</v>
      </c>
      <c r="E2504" s="64"/>
      <c r="F2504" s="222" t="s">
        <v>13638</v>
      </c>
      <c r="G2504" s="64"/>
      <c r="H2504" s="64"/>
      <c r="I2504" s="177"/>
      <c r="J2504" s="64"/>
      <c r="K2504" s="64"/>
      <c r="L2504" s="62"/>
      <c r="M2504" s="223"/>
      <c r="N2504" s="43"/>
      <c r="O2504" s="43"/>
      <c r="P2504" s="43"/>
      <c r="Q2504" s="43"/>
      <c r="R2504" s="43"/>
      <c r="S2504" s="43"/>
      <c r="T2504" s="79"/>
      <c r="AT2504" s="25" t="s">
        <v>506</v>
      </c>
      <c r="AU2504" s="25" t="s">
        <v>82</v>
      </c>
    </row>
    <row r="2505" spans="2:65" s="1" customFormat="1" ht="24">
      <c r="B2505" s="42"/>
      <c r="C2505" s="64"/>
      <c r="D2505" s="227" t="s">
        <v>2254</v>
      </c>
      <c r="E2505" s="64"/>
      <c r="F2505" s="273" t="s">
        <v>13639</v>
      </c>
      <c r="G2505" s="64"/>
      <c r="H2505" s="64"/>
      <c r="I2505" s="177"/>
      <c r="J2505" s="64"/>
      <c r="K2505" s="64"/>
      <c r="L2505" s="62"/>
      <c r="M2505" s="223"/>
      <c r="N2505" s="43"/>
      <c r="O2505" s="43"/>
      <c r="P2505" s="43"/>
      <c r="Q2505" s="43"/>
      <c r="R2505" s="43"/>
      <c r="S2505" s="43"/>
      <c r="T2505" s="79"/>
      <c r="AT2505" s="25" t="s">
        <v>2254</v>
      </c>
      <c r="AU2505" s="25" t="s">
        <v>82</v>
      </c>
    </row>
    <row r="2506" spans="2:65" s="1" customFormat="1" ht="16.5" customHeight="1">
      <c r="B2506" s="42"/>
      <c r="C2506" s="209" t="s">
        <v>5526</v>
      </c>
      <c r="D2506" s="209" t="s">
        <v>498</v>
      </c>
      <c r="E2506" s="210" t="s">
        <v>13640</v>
      </c>
      <c r="F2506" s="211" t="s">
        <v>13641</v>
      </c>
      <c r="G2506" s="212" t="s">
        <v>2537</v>
      </c>
      <c r="H2506" s="213">
        <v>4</v>
      </c>
      <c r="I2506" s="214"/>
      <c r="J2506" s="215">
        <f>ROUND(I2506*H2506,2)</f>
        <v>0</v>
      </c>
      <c r="K2506" s="211" t="s">
        <v>23</v>
      </c>
      <c r="L2506" s="62"/>
      <c r="M2506" s="216" t="s">
        <v>23</v>
      </c>
      <c r="N2506" s="217" t="s">
        <v>44</v>
      </c>
      <c r="O2506" s="43"/>
      <c r="P2506" s="218">
        <f>O2506*H2506</f>
        <v>0</v>
      </c>
      <c r="Q2506" s="218">
        <v>0</v>
      </c>
      <c r="R2506" s="218">
        <f>Q2506*H2506</f>
        <v>0</v>
      </c>
      <c r="S2506" s="218">
        <v>0</v>
      </c>
      <c r="T2506" s="219">
        <f>S2506*H2506</f>
        <v>0</v>
      </c>
      <c r="AR2506" s="25" t="s">
        <v>502</v>
      </c>
      <c r="AT2506" s="25" t="s">
        <v>498</v>
      </c>
      <c r="AU2506" s="25" t="s">
        <v>82</v>
      </c>
      <c r="AY2506" s="25" t="s">
        <v>492</v>
      </c>
      <c r="BE2506" s="220">
        <f>IF(N2506="základní",J2506,0)</f>
        <v>0</v>
      </c>
      <c r="BF2506" s="220">
        <f>IF(N2506="snížená",J2506,0)</f>
        <v>0</v>
      </c>
      <c r="BG2506" s="220">
        <f>IF(N2506="zákl. přenesená",J2506,0)</f>
        <v>0</v>
      </c>
      <c r="BH2506" s="220">
        <f>IF(N2506="sníž. přenesená",J2506,0)</f>
        <v>0</v>
      </c>
      <c r="BI2506" s="220">
        <f>IF(N2506="nulová",J2506,0)</f>
        <v>0</v>
      </c>
      <c r="BJ2506" s="25" t="s">
        <v>80</v>
      </c>
      <c r="BK2506" s="220">
        <f>ROUND(I2506*H2506,2)</f>
        <v>0</v>
      </c>
      <c r="BL2506" s="25" t="s">
        <v>502</v>
      </c>
      <c r="BM2506" s="25" t="s">
        <v>13910</v>
      </c>
    </row>
    <row r="2507" spans="2:65" s="1" customFormat="1">
      <c r="B2507" s="42"/>
      <c r="C2507" s="64"/>
      <c r="D2507" s="221" t="s">
        <v>506</v>
      </c>
      <c r="E2507" s="64"/>
      <c r="F2507" s="222" t="s">
        <v>13641</v>
      </c>
      <c r="G2507" s="64"/>
      <c r="H2507" s="64"/>
      <c r="I2507" s="177"/>
      <c r="J2507" s="64"/>
      <c r="K2507" s="64"/>
      <c r="L2507" s="62"/>
      <c r="M2507" s="223"/>
      <c r="N2507" s="43"/>
      <c r="O2507" s="43"/>
      <c r="P2507" s="43"/>
      <c r="Q2507" s="43"/>
      <c r="R2507" s="43"/>
      <c r="S2507" s="43"/>
      <c r="T2507" s="79"/>
      <c r="AT2507" s="25" t="s">
        <v>506</v>
      </c>
      <c r="AU2507" s="25" t="s">
        <v>82</v>
      </c>
    </row>
    <row r="2508" spans="2:65" s="1" customFormat="1" ht="24">
      <c r="B2508" s="42"/>
      <c r="C2508" s="64"/>
      <c r="D2508" s="227" t="s">
        <v>2254</v>
      </c>
      <c r="E2508" s="64"/>
      <c r="F2508" s="273" t="s">
        <v>13639</v>
      </c>
      <c r="G2508" s="64"/>
      <c r="H2508" s="64"/>
      <c r="I2508" s="177"/>
      <c r="J2508" s="64"/>
      <c r="K2508" s="64"/>
      <c r="L2508" s="62"/>
      <c r="M2508" s="223"/>
      <c r="N2508" s="43"/>
      <c r="O2508" s="43"/>
      <c r="P2508" s="43"/>
      <c r="Q2508" s="43"/>
      <c r="R2508" s="43"/>
      <c r="S2508" s="43"/>
      <c r="T2508" s="79"/>
      <c r="AT2508" s="25" t="s">
        <v>2254</v>
      </c>
      <c r="AU2508" s="25" t="s">
        <v>82</v>
      </c>
    </row>
    <row r="2509" spans="2:65" s="1" customFormat="1" ht="16.5" customHeight="1">
      <c r="B2509" s="42"/>
      <c r="C2509" s="209" t="s">
        <v>5530</v>
      </c>
      <c r="D2509" s="209" t="s">
        <v>498</v>
      </c>
      <c r="E2509" s="210" t="s">
        <v>13642</v>
      </c>
      <c r="F2509" s="211" t="s">
        <v>13643</v>
      </c>
      <c r="G2509" s="212" t="s">
        <v>2537</v>
      </c>
      <c r="H2509" s="213">
        <v>2</v>
      </c>
      <c r="I2509" s="214"/>
      <c r="J2509" s="215">
        <f>ROUND(I2509*H2509,2)</f>
        <v>0</v>
      </c>
      <c r="K2509" s="211" t="s">
        <v>23</v>
      </c>
      <c r="L2509" s="62"/>
      <c r="M2509" s="216" t="s">
        <v>23</v>
      </c>
      <c r="N2509" s="217" t="s">
        <v>44</v>
      </c>
      <c r="O2509" s="43"/>
      <c r="P2509" s="218">
        <f>O2509*H2509</f>
        <v>0</v>
      </c>
      <c r="Q2509" s="218">
        <v>0</v>
      </c>
      <c r="R2509" s="218">
        <f>Q2509*H2509</f>
        <v>0</v>
      </c>
      <c r="S2509" s="218">
        <v>0</v>
      </c>
      <c r="T2509" s="219">
        <f>S2509*H2509</f>
        <v>0</v>
      </c>
      <c r="AR2509" s="25" t="s">
        <v>502</v>
      </c>
      <c r="AT2509" s="25" t="s">
        <v>498</v>
      </c>
      <c r="AU2509" s="25" t="s">
        <v>82</v>
      </c>
      <c r="AY2509" s="25" t="s">
        <v>492</v>
      </c>
      <c r="BE2509" s="220">
        <f>IF(N2509="základní",J2509,0)</f>
        <v>0</v>
      </c>
      <c r="BF2509" s="220">
        <f>IF(N2509="snížená",J2509,0)</f>
        <v>0</v>
      </c>
      <c r="BG2509" s="220">
        <f>IF(N2509="zákl. přenesená",J2509,0)</f>
        <v>0</v>
      </c>
      <c r="BH2509" s="220">
        <f>IF(N2509="sníž. přenesená",J2509,0)</f>
        <v>0</v>
      </c>
      <c r="BI2509" s="220">
        <f>IF(N2509="nulová",J2509,0)</f>
        <v>0</v>
      </c>
      <c r="BJ2509" s="25" t="s">
        <v>80</v>
      </c>
      <c r="BK2509" s="220">
        <f>ROUND(I2509*H2509,2)</f>
        <v>0</v>
      </c>
      <c r="BL2509" s="25" t="s">
        <v>502</v>
      </c>
      <c r="BM2509" s="25" t="s">
        <v>13911</v>
      </c>
    </row>
    <row r="2510" spans="2:65" s="1" customFormat="1">
      <c r="B2510" s="42"/>
      <c r="C2510" s="64"/>
      <c r="D2510" s="221" t="s">
        <v>506</v>
      </c>
      <c r="E2510" s="64"/>
      <c r="F2510" s="222" t="s">
        <v>13643</v>
      </c>
      <c r="G2510" s="64"/>
      <c r="H2510" s="64"/>
      <c r="I2510" s="177"/>
      <c r="J2510" s="64"/>
      <c r="K2510" s="64"/>
      <c r="L2510" s="62"/>
      <c r="M2510" s="223"/>
      <c r="N2510" s="43"/>
      <c r="O2510" s="43"/>
      <c r="P2510" s="43"/>
      <c r="Q2510" s="43"/>
      <c r="R2510" s="43"/>
      <c r="S2510" s="43"/>
      <c r="T2510" s="79"/>
      <c r="AT2510" s="25" t="s">
        <v>506</v>
      </c>
      <c r="AU2510" s="25" t="s">
        <v>82</v>
      </c>
    </row>
    <row r="2511" spans="2:65" s="1" customFormat="1" ht="24">
      <c r="B2511" s="42"/>
      <c r="C2511" s="64"/>
      <c r="D2511" s="227" t="s">
        <v>2254</v>
      </c>
      <c r="E2511" s="64"/>
      <c r="F2511" s="273" t="s">
        <v>13670</v>
      </c>
      <c r="G2511" s="64"/>
      <c r="H2511" s="64"/>
      <c r="I2511" s="177"/>
      <c r="J2511" s="64"/>
      <c r="K2511" s="64"/>
      <c r="L2511" s="62"/>
      <c r="M2511" s="223"/>
      <c r="N2511" s="43"/>
      <c r="O2511" s="43"/>
      <c r="P2511" s="43"/>
      <c r="Q2511" s="43"/>
      <c r="R2511" s="43"/>
      <c r="S2511" s="43"/>
      <c r="T2511" s="79"/>
      <c r="AT2511" s="25" t="s">
        <v>2254</v>
      </c>
      <c r="AU2511" s="25" t="s">
        <v>82</v>
      </c>
    </row>
    <row r="2512" spans="2:65" s="1" customFormat="1" ht="16.5" customHeight="1">
      <c r="B2512" s="42"/>
      <c r="C2512" s="209" t="s">
        <v>5534</v>
      </c>
      <c r="D2512" s="209" t="s">
        <v>498</v>
      </c>
      <c r="E2512" s="210" t="s">
        <v>13761</v>
      </c>
      <c r="F2512" s="211" t="s">
        <v>13762</v>
      </c>
      <c r="G2512" s="212" t="s">
        <v>832</v>
      </c>
      <c r="H2512" s="213">
        <v>100</v>
      </c>
      <c r="I2512" s="214"/>
      <c r="J2512" s="215">
        <f>ROUND(I2512*H2512,2)</f>
        <v>0</v>
      </c>
      <c r="K2512" s="211" t="s">
        <v>23</v>
      </c>
      <c r="L2512" s="62"/>
      <c r="M2512" s="216" t="s">
        <v>23</v>
      </c>
      <c r="N2512" s="217" t="s">
        <v>44</v>
      </c>
      <c r="O2512" s="43"/>
      <c r="P2512" s="218">
        <f>O2512*H2512</f>
        <v>0</v>
      </c>
      <c r="Q2512" s="218">
        <v>0</v>
      </c>
      <c r="R2512" s="218">
        <f>Q2512*H2512</f>
        <v>0</v>
      </c>
      <c r="S2512" s="218">
        <v>0</v>
      </c>
      <c r="T2512" s="219">
        <f>S2512*H2512</f>
        <v>0</v>
      </c>
      <c r="AR2512" s="25" t="s">
        <v>502</v>
      </c>
      <c r="AT2512" s="25" t="s">
        <v>498</v>
      </c>
      <c r="AU2512" s="25" t="s">
        <v>82</v>
      </c>
      <c r="AY2512" s="25" t="s">
        <v>492</v>
      </c>
      <c r="BE2512" s="220">
        <f>IF(N2512="základní",J2512,0)</f>
        <v>0</v>
      </c>
      <c r="BF2512" s="220">
        <f>IF(N2512="snížená",J2512,0)</f>
        <v>0</v>
      </c>
      <c r="BG2512" s="220">
        <f>IF(N2512="zákl. přenesená",J2512,0)</f>
        <v>0</v>
      </c>
      <c r="BH2512" s="220">
        <f>IF(N2512="sníž. přenesená",J2512,0)</f>
        <v>0</v>
      </c>
      <c r="BI2512" s="220">
        <f>IF(N2512="nulová",J2512,0)</f>
        <v>0</v>
      </c>
      <c r="BJ2512" s="25" t="s">
        <v>80</v>
      </c>
      <c r="BK2512" s="220">
        <f>ROUND(I2512*H2512,2)</f>
        <v>0</v>
      </c>
      <c r="BL2512" s="25" t="s">
        <v>502</v>
      </c>
      <c r="BM2512" s="25" t="s">
        <v>13912</v>
      </c>
    </row>
    <row r="2513" spans="2:65" s="1" customFormat="1">
      <c r="B2513" s="42"/>
      <c r="C2513" s="64"/>
      <c r="D2513" s="221" t="s">
        <v>506</v>
      </c>
      <c r="E2513" s="64"/>
      <c r="F2513" s="222" t="s">
        <v>13762</v>
      </c>
      <c r="G2513" s="64"/>
      <c r="H2513" s="64"/>
      <c r="I2513" s="177"/>
      <c r="J2513" s="64"/>
      <c r="K2513" s="64"/>
      <c r="L2513" s="62"/>
      <c r="M2513" s="223"/>
      <c r="N2513" s="43"/>
      <c r="O2513" s="43"/>
      <c r="P2513" s="43"/>
      <c r="Q2513" s="43"/>
      <c r="R2513" s="43"/>
      <c r="S2513" s="43"/>
      <c r="T2513" s="79"/>
      <c r="AT2513" s="25" t="s">
        <v>506</v>
      </c>
      <c r="AU2513" s="25" t="s">
        <v>82</v>
      </c>
    </row>
    <row r="2514" spans="2:65" s="1" customFormat="1" ht="48">
      <c r="B2514" s="42"/>
      <c r="C2514" s="64"/>
      <c r="D2514" s="227" t="s">
        <v>2254</v>
      </c>
      <c r="E2514" s="64"/>
      <c r="F2514" s="273" t="s">
        <v>13647</v>
      </c>
      <c r="G2514" s="64"/>
      <c r="H2514" s="64"/>
      <c r="I2514" s="177"/>
      <c r="J2514" s="64"/>
      <c r="K2514" s="64"/>
      <c r="L2514" s="62"/>
      <c r="M2514" s="223"/>
      <c r="N2514" s="43"/>
      <c r="O2514" s="43"/>
      <c r="P2514" s="43"/>
      <c r="Q2514" s="43"/>
      <c r="R2514" s="43"/>
      <c r="S2514" s="43"/>
      <c r="T2514" s="79"/>
      <c r="AT2514" s="25" t="s">
        <v>2254</v>
      </c>
      <c r="AU2514" s="25" t="s">
        <v>82</v>
      </c>
    </row>
    <row r="2515" spans="2:65" s="1" customFormat="1" ht="16.5" customHeight="1">
      <c r="B2515" s="42"/>
      <c r="C2515" s="209" t="s">
        <v>5538</v>
      </c>
      <c r="D2515" s="209" t="s">
        <v>498</v>
      </c>
      <c r="E2515" s="210" t="s">
        <v>13820</v>
      </c>
      <c r="F2515" s="211" t="s">
        <v>13821</v>
      </c>
      <c r="G2515" s="212" t="s">
        <v>2537</v>
      </c>
      <c r="H2515" s="213">
        <v>2</v>
      </c>
      <c r="I2515" s="214"/>
      <c r="J2515" s="215">
        <f>ROUND(I2515*H2515,2)</f>
        <v>0</v>
      </c>
      <c r="K2515" s="211" t="s">
        <v>23</v>
      </c>
      <c r="L2515" s="62"/>
      <c r="M2515" s="216" t="s">
        <v>23</v>
      </c>
      <c r="N2515" s="217" t="s">
        <v>44</v>
      </c>
      <c r="O2515" s="43"/>
      <c r="P2515" s="218">
        <f>O2515*H2515</f>
        <v>0</v>
      </c>
      <c r="Q2515" s="218">
        <v>0</v>
      </c>
      <c r="R2515" s="218">
        <f>Q2515*H2515</f>
        <v>0</v>
      </c>
      <c r="S2515" s="218">
        <v>0</v>
      </c>
      <c r="T2515" s="219">
        <f>S2515*H2515</f>
        <v>0</v>
      </c>
      <c r="AR2515" s="25" t="s">
        <v>502</v>
      </c>
      <c r="AT2515" s="25" t="s">
        <v>498</v>
      </c>
      <c r="AU2515" s="25" t="s">
        <v>82</v>
      </c>
      <c r="AY2515" s="25" t="s">
        <v>492</v>
      </c>
      <c r="BE2515" s="220">
        <f>IF(N2515="základní",J2515,0)</f>
        <v>0</v>
      </c>
      <c r="BF2515" s="220">
        <f>IF(N2515="snížená",J2515,0)</f>
        <v>0</v>
      </c>
      <c r="BG2515" s="220">
        <f>IF(N2515="zákl. přenesená",J2515,0)</f>
        <v>0</v>
      </c>
      <c r="BH2515" s="220">
        <f>IF(N2515="sníž. přenesená",J2515,0)</f>
        <v>0</v>
      </c>
      <c r="BI2515" s="220">
        <f>IF(N2515="nulová",J2515,0)</f>
        <v>0</v>
      </c>
      <c r="BJ2515" s="25" t="s">
        <v>80</v>
      </c>
      <c r="BK2515" s="220">
        <f>ROUND(I2515*H2515,2)</f>
        <v>0</v>
      </c>
      <c r="BL2515" s="25" t="s">
        <v>502</v>
      </c>
      <c r="BM2515" s="25" t="s">
        <v>13913</v>
      </c>
    </row>
    <row r="2516" spans="2:65" s="1" customFormat="1">
      <c r="B2516" s="42"/>
      <c r="C2516" s="64"/>
      <c r="D2516" s="221" t="s">
        <v>506</v>
      </c>
      <c r="E2516" s="64"/>
      <c r="F2516" s="222" t="s">
        <v>13821</v>
      </c>
      <c r="G2516" s="64"/>
      <c r="H2516" s="64"/>
      <c r="I2516" s="177"/>
      <c r="J2516" s="64"/>
      <c r="K2516" s="64"/>
      <c r="L2516" s="62"/>
      <c r="M2516" s="223"/>
      <c r="N2516" s="43"/>
      <c r="O2516" s="43"/>
      <c r="P2516" s="43"/>
      <c r="Q2516" s="43"/>
      <c r="R2516" s="43"/>
      <c r="S2516" s="43"/>
      <c r="T2516" s="79"/>
      <c r="AT2516" s="25" t="s">
        <v>506</v>
      </c>
      <c r="AU2516" s="25" t="s">
        <v>82</v>
      </c>
    </row>
    <row r="2517" spans="2:65" s="1" customFormat="1" ht="24">
      <c r="B2517" s="42"/>
      <c r="C2517" s="64"/>
      <c r="D2517" s="227" t="s">
        <v>2254</v>
      </c>
      <c r="E2517" s="64"/>
      <c r="F2517" s="273" t="s">
        <v>13822</v>
      </c>
      <c r="G2517" s="64"/>
      <c r="H2517" s="64"/>
      <c r="I2517" s="177"/>
      <c r="J2517" s="64"/>
      <c r="K2517" s="64"/>
      <c r="L2517" s="62"/>
      <c r="M2517" s="223"/>
      <c r="N2517" s="43"/>
      <c r="O2517" s="43"/>
      <c r="P2517" s="43"/>
      <c r="Q2517" s="43"/>
      <c r="R2517" s="43"/>
      <c r="S2517" s="43"/>
      <c r="T2517" s="79"/>
      <c r="AT2517" s="25" t="s">
        <v>2254</v>
      </c>
      <c r="AU2517" s="25" t="s">
        <v>82</v>
      </c>
    </row>
    <row r="2518" spans="2:65" s="1" customFormat="1" ht="16.5" customHeight="1">
      <c r="B2518" s="42"/>
      <c r="C2518" s="209" t="s">
        <v>5542</v>
      </c>
      <c r="D2518" s="209" t="s">
        <v>498</v>
      </c>
      <c r="E2518" s="210" t="s">
        <v>13648</v>
      </c>
      <c r="F2518" s="211" t="s">
        <v>13649</v>
      </c>
      <c r="G2518" s="212" t="s">
        <v>13632</v>
      </c>
      <c r="H2518" s="213">
        <v>1</v>
      </c>
      <c r="I2518" s="214"/>
      <c r="J2518" s="215">
        <f>ROUND(I2518*H2518,2)</f>
        <v>0</v>
      </c>
      <c r="K2518" s="211" t="s">
        <v>23</v>
      </c>
      <c r="L2518" s="62"/>
      <c r="M2518" s="216" t="s">
        <v>23</v>
      </c>
      <c r="N2518" s="217" t="s">
        <v>44</v>
      </c>
      <c r="O2518" s="43"/>
      <c r="P2518" s="218">
        <f>O2518*H2518</f>
        <v>0</v>
      </c>
      <c r="Q2518" s="218">
        <v>0</v>
      </c>
      <c r="R2518" s="218">
        <f>Q2518*H2518</f>
        <v>0</v>
      </c>
      <c r="S2518" s="218">
        <v>0</v>
      </c>
      <c r="T2518" s="219">
        <f>S2518*H2518</f>
        <v>0</v>
      </c>
      <c r="AR2518" s="25" t="s">
        <v>502</v>
      </c>
      <c r="AT2518" s="25" t="s">
        <v>498</v>
      </c>
      <c r="AU2518" s="25" t="s">
        <v>82</v>
      </c>
      <c r="AY2518" s="25" t="s">
        <v>492</v>
      </c>
      <c r="BE2518" s="220">
        <f>IF(N2518="základní",J2518,0)</f>
        <v>0</v>
      </c>
      <c r="BF2518" s="220">
        <f>IF(N2518="snížená",J2518,0)</f>
        <v>0</v>
      </c>
      <c r="BG2518" s="220">
        <f>IF(N2518="zákl. přenesená",J2518,0)</f>
        <v>0</v>
      </c>
      <c r="BH2518" s="220">
        <f>IF(N2518="sníž. přenesená",J2518,0)</f>
        <v>0</v>
      </c>
      <c r="BI2518" s="220">
        <f>IF(N2518="nulová",J2518,0)</f>
        <v>0</v>
      </c>
      <c r="BJ2518" s="25" t="s">
        <v>80</v>
      </c>
      <c r="BK2518" s="220">
        <f>ROUND(I2518*H2518,2)</f>
        <v>0</v>
      </c>
      <c r="BL2518" s="25" t="s">
        <v>502</v>
      </c>
      <c r="BM2518" s="25" t="s">
        <v>13914</v>
      </c>
    </row>
    <row r="2519" spans="2:65" s="1" customFormat="1">
      <c r="B2519" s="42"/>
      <c r="C2519" s="64"/>
      <c r="D2519" s="221" t="s">
        <v>506</v>
      </c>
      <c r="E2519" s="64"/>
      <c r="F2519" s="222" t="s">
        <v>13649</v>
      </c>
      <c r="G2519" s="64"/>
      <c r="H2519" s="64"/>
      <c r="I2519" s="177"/>
      <c r="J2519" s="64"/>
      <c r="K2519" s="64"/>
      <c r="L2519" s="62"/>
      <c r="M2519" s="223"/>
      <c r="N2519" s="43"/>
      <c r="O2519" s="43"/>
      <c r="P2519" s="43"/>
      <c r="Q2519" s="43"/>
      <c r="R2519" s="43"/>
      <c r="S2519" s="43"/>
      <c r="T2519" s="79"/>
      <c r="AT2519" s="25" t="s">
        <v>506</v>
      </c>
      <c r="AU2519" s="25" t="s">
        <v>82</v>
      </c>
    </row>
    <row r="2520" spans="2:65" s="1" customFormat="1" ht="24">
      <c r="B2520" s="42"/>
      <c r="C2520" s="64"/>
      <c r="D2520" s="227" t="s">
        <v>2254</v>
      </c>
      <c r="E2520" s="64"/>
      <c r="F2520" s="273" t="s">
        <v>13767</v>
      </c>
      <c r="G2520" s="64"/>
      <c r="H2520" s="64"/>
      <c r="I2520" s="177"/>
      <c r="J2520" s="64"/>
      <c r="K2520" s="64"/>
      <c r="L2520" s="62"/>
      <c r="M2520" s="223"/>
      <c r="N2520" s="43"/>
      <c r="O2520" s="43"/>
      <c r="P2520" s="43"/>
      <c r="Q2520" s="43"/>
      <c r="R2520" s="43"/>
      <c r="S2520" s="43"/>
      <c r="T2520" s="79"/>
      <c r="AT2520" s="25" t="s">
        <v>2254</v>
      </c>
      <c r="AU2520" s="25" t="s">
        <v>82</v>
      </c>
    </row>
    <row r="2521" spans="2:65" s="1" customFormat="1" ht="16.5" customHeight="1">
      <c r="B2521" s="42"/>
      <c r="C2521" s="209" t="s">
        <v>5546</v>
      </c>
      <c r="D2521" s="209" t="s">
        <v>498</v>
      </c>
      <c r="E2521" s="210" t="s">
        <v>13915</v>
      </c>
      <c r="F2521" s="211" t="s">
        <v>13652</v>
      </c>
      <c r="G2521" s="212" t="s">
        <v>13632</v>
      </c>
      <c r="H2521" s="213">
        <v>1</v>
      </c>
      <c r="I2521" s="214"/>
      <c r="J2521" s="215">
        <f>ROUND(I2521*H2521,2)</f>
        <v>0</v>
      </c>
      <c r="K2521" s="211" t="s">
        <v>23</v>
      </c>
      <c r="L2521" s="62"/>
      <c r="M2521" s="216" t="s">
        <v>23</v>
      </c>
      <c r="N2521" s="217" t="s">
        <v>44</v>
      </c>
      <c r="O2521" s="43"/>
      <c r="P2521" s="218">
        <f>O2521*H2521</f>
        <v>0</v>
      </c>
      <c r="Q2521" s="218">
        <v>0</v>
      </c>
      <c r="R2521" s="218">
        <f>Q2521*H2521</f>
        <v>0</v>
      </c>
      <c r="S2521" s="218">
        <v>0</v>
      </c>
      <c r="T2521" s="219">
        <f>S2521*H2521</f>
        <v>0</v>
      </c>
      <c r="AR2521" s="25" t="s">
        <v>502</v>
      </c>
      <c r="AT2521" s="25" t="s">
        <v>498</v>
      </c>
      <c r="AU2521" s="25" t="s">
        <v>82</v>
      </c>
      <c r="AY2521" s="25" t="s">
        <v>492</v>
      </c>
      <c r="BE2521" s="220">
        <f>IF(N2521="základní",J2521,0)</f>
        <v>0</v>
      </c>
      <c r="BF2521" s="220">
        <f>IF(N2521="snížená",J2521,0)</f>
        <v>0</v>
      </c>
      <c r="BG2521" s="220">
        <f>IF(N2521="zákl. přenesená",J2521,0)</f>
        <v>0</v>
      </c>
      <c r="BH2521" s="220">
        <f>IF(N2521="sníž. přenesená",J2521,0)</f>
        <v>0</v>
      </c>
      <c r="BI2521" s="220">
        <f>IF(N2521="nulová",J2521,0)</f>
        <v>0</v>
      </c>
      <c r="BJ2521" s="25" t="s">
        <v>80</v>
      </c>
      <c r="BK2521" s="220">
        <f>ROUND(I2521*H2521,2)</f>
        <v>0</v>
      </c>
      <c r="BL2521" s="25" t="s">
        <v>502</v>
      </c>
      <c r="BM2521" s="25" t="s">
        <v>13916</v>
      </c>
    </row>
    <row r="2522" spans="2:65" s="1" customFormat="1">
      <c r="B2522" s="42"/>
      <c r="C2522" s="64"/>
      <c r="D2522" s="221" t="s">
        <v>506</v>
      </c>
      <c r="E2522" s="64"/>
      <c r="F2522" s="222" t="s">
        <v>13652</v>
      </c>
      <c r="G2522" s="64"/>
      <c r="H2522" s="64"/>
      <c r="I2522" s="177"/>
      <c r="J2522" s="64"/>
      <c r="K2522" s="64"/>
      <c r="L2522" s="62"/>
      <c r="M2522" s="223"/>
      <c r="N2522" s="43"/>
      <c r="O2522" s="43"/>
      <c r="P2522" s="43"/>
      <c r="Q2522" s="43"/>
      <c r="R2522" s="43"/>
      <c r="S2522" s="43"/>
      <c r="T2522" s="79"/>
      <c r="AT2522" s="25" t="s">
        <v>506</v>
      </c>
      <c r="AU2522" s="25" t="s">
        <v>82</v>
      </c>
    </row>
    <row r="2523" spans="2:65" s="1" customFormat="1" ht="36">
      <c r="B2523" s="42"/>
      <c r="C2523" s="64"/>
      <c r="D2523" s="227" t="s">
        <v>2254</v>
      </c>
      <c r="E2523" s="64"/>
      <c r="F2523" s="273" t="s">
        <v>13769</v>
      </c>
      <c r="G2523" s="64"/>
      <c r="H2523" s="64"/>
      <c r="I2523" s="177"/>
      <c r="J2523" s="64"/>
      <c r="K2523" s="64"/>
      <c r="L2523" s="62"/>
      <c r="M2523" s="223"/>
      <c r="N2523" s="43"/>
      <c r="O2523" s="43"/>
      <c r="P2523" s="43"/>
      <c r="Q2523" s="43"/>
      <c r="R2523" s="43"/>
      <c r="S2523" s="43"/>
      <c r="T2523" s="79"/>
      <c r="AT2523" s="25" t="s">
        <v>2254</v>
      </c>
      <c r="AU2523" s="25" t="s">
        <v>82</v>
      </c>
    </row>
    <row r="2524" spans="2:65" s="1" customFormat="1" ht="16.5" customHeight="1">
      <c r="B2524" s="42"/>
      <c r="C2524" s="209" t="s">
        <v>5550</v>
      </c>
      <c r="D2524" s="209" t="s">
        <v>498</v>
      </c>
      <c r="E2524" s="210" t="s">
        <v>13917</v>
      </c>
      <c r="F2524" s="211" t="s">
        <v>13652</v>
      </c>
      <c r="G2524" s="212" t="s">
        <v>13632</v>
      </c>
      <c r="H2524" s="213">
        <v>1</v>
      </c>
      <c r="I2524" s="214"/>
      <c r="J2524" s="215">
        <f>ROUND(I2524*H2524,2)</f>
        <v>0</v>
      </c>
      <c r="K2524" s="211" t="s">
        <v>23</v>
      </c>
      <c r="L2524" s="62"/>
      <c r="M2524" s="216" t="s">
        <v>23</v>
      </c>
      <c r="N2524" s="217" t="s">
        <v>44</v>
      </c>
      <c r="O2524" s="43"/>
      <c r="P2524" s="218">
        <f>O2524*H2524</f>
        <v>0</v>
      </c>
      <c r="Q2524" s="218">
        <v>0</v>
      </c>
      <c r="R2524" s="218">
        <f>Q2524*H2524</f>
        <v>0</v>
      </c>
      <c r="S2524" s="218">
        <v>0</v>
      </c>
      <c r="T2524" s="219">
        <f>S2524*H2524</f>
        <v>0</v>
      </c>
      <c r="AR2524" s="25" t="s">
        <v>502</v>
      </c>
      <c r="AT2524" s="25" t="s">
        <v>498</v>
      </c>
      <c r="AU2524" s="25" t="s">
        <v>82</v>
      </c>
      <c r="AY2524" s="25" t="s">
        <v>492</v>
      </c>
      <c r="BE2524" s="220">
        <f>IF(N2524="základní",J2524,0)</f>
        <v>0</v>
      </c>
      <c r="BF2524" s="220">
        <f>IF(N2524="snížená",J2524,0)</f>
        <v>0</v>
      </c>
      <c r="BG2524" s="220">
        <f>IF(N2524="zákl. přenesená",J2524,0)</f>
        <v>0</v>
      </c>
      <c r="BH2524" s="220">
        <f>IF(N2524="sníž. přenesená",J2524,0)</f>
        <v>0</v>
      </c>
      <c r="BI2524" s="220">
        <f>IF(N2524="nulová",J2524,0)</f>
        <v>0</v>
      </c>
      <c r="BJ2524" s="25" t="s">
        <v>80</v>
      </c>
      <c r="BK2524" s="220">
        <f>ROUND(I2524*H2524,2)</f>
        <v>0</v>
      </c>
      <c r="BL2524" s="25" t="s">
        <v>502</v>
      </c>
      <c r="BM2524" s="25" t="s">
        <v>13918</v>
      </c>
    </row>
    <row r="2525" spans="2:65" s="1" customFormat="1">
      <c r="B2525" s="42"/>
      <c r="C2525" s="64"/>
      <c r="D2525" s="221" t="s">
        <v>506</v>
      </c>
      <c r="E2525" s="64"/>
      <c r="F2525" s="222" t="s">
        <v>13652</v>
      </c>
      <c r="G2525" s="64"/>
      <c r="H2525" s="64"/>
      <c r="I2525" s="177"/>
      <c r="J2525" s="64"/>
      <c r="K2525" s="64"/>
      <c r="L2525" s="62"/>
      <c r="M2525" s="223"/>
      <c r="N2525" s="43"/>
      <c r="O2525" s="43"/>
      <c r="P2525" s="43"/>
      <c r="Q2525" s="43"/>
      <c r="R2525" s="43"/>
      <c r="S2525" s="43"/>
      <c r="T2525" s="79"/>
      <c r="AT2525" s="25" t="s">
        <v>506</v>
      </c>
      <c r="AU2525" s="25" t="s">
        <v>82</v>
      </c>
    </row>
    <row r="2526" spans="2:65" s="1" customFormat="1" ht="36">
      <c r="B2526" s="42"/>
      <c r="C2526" s="64"/>
      <c r="D2526" s="227" t="s">
        <v>2254</v>
      </c>
      <c r="E2526" s="64"/>
      <c r="F2526" s="273" t="s">
        <v>13655</v>
      </c>
      <c r="G2526" s="64"/>
      <c r="H2526" s="64"/>
      <c r="I2526" s="177"/>
      <c r="J2526" s="64"/>
      <c r="K2526" s="64"/>
      <c r="L2526" s="62"/>
      <c r="M2526" s="223"/>
      <c r="N2526" s="43"/>
      <c r="O2526" s="43"/>
      <c r="P2526" s="43"/>
      <c r="Q2526" s="43"/>
      <c r="R2526" s="43"/>
      <c r="S2526" s="43"/>
      <c r="T2526" s="79"/>
      <c r="AT2526" s="25" t="s">
        <v>2254</v>
      </c>
      <c r="AU2526" s="25" t="s">
        <v>82</v>
      </c>
    </row>
    <row r="2527" spans="2:65" s="1" customFormat="1" ht="16.5" customHeight="1">
      <c r="B2527" s="42"/>
      <c r="C2527" s="209" t="s">
        <v>5555</v>
      </c>
      <c r="D2527" s="209" t="s">
        <v>498</v>
      </c>
      <c r="E2527" s="210" t="s">
        <v>13919</v>
      </c>
      <c r="F2527" s="211" t="s">
        <v>13652</v>
      </c>
      <c r="G2527" s="212" t="s">
        <v>13632</v>
      </c>
      <c r="H2527" s="213">
        <v>1</v>
      </c>
      <c r="I2527" s="214"/>
      <c r="J2527" s="215">
        <f>ROUND(I2527*H2527,2)</f>
        <v>0</v>
      </c>
      <c r="K2527" s="211" t="s">
        <v>23</v>
      </c>
      <c r="L2527" s="62"/>
      <c r="M2527" s="216" t="s">
        <v>23</v>
      </c>
      <c r="N2527" s="217" t="s">
        <v>44</v>
      </c>
      <c r="O2527" s="43"/>
      <c r="P2527" s="218">
        <f>O2527*H2527</f>
        <v>0</v>
      </c>
      <c r="Q2527" s="218">
        <v>0</v>
      </c>
      <c r="R2527" s="218">
        <f>Q2527*H2527</f>
        <v>0</v>
      </c>
      <c r="S2527" s="218">
        <v>0</v>
      </c>
      <c r="T2527" s="219">
        <f>S2527*H2527</f>
        <v>0</v>
      </c>
      <c r="AR2527" s="25" t="s">
        <v>502</v>
      </c>
      <c r="AT2527" s="25" t="s">
        <v>498</v>
      </c>
      <c r="AU2527" s="25" t="s">
        <v>82</v>
      </c>
      <c r="AY2527" s="25" t="s">
        <v>492</v>
      </c>
      <c r="BE2527" s="220">
        <f>IF(N2527="základní",J2527,0)</f>
        <v>0</v>
      </c>
      <c r="BF2527" s="220">
        <f>IF(N2527="snížená",J2527,0)</f>
        <v>0</v>
      </c>
      <c r="BG2527" s="220">
        <f>IF(N2527="zákl. přenesená",J2527,0)</f>
        <v>0</v>
      </c>
      <c r="BH2527" s="220">
        <f>IF(N2527="sníž. přenesená",J2527,0)</f>
        <v>0</v>
      </c>
      <c r="BI2527" s="220">
        <f>IF(N2527="nulová",J2527,0)</f>
        <v>0</v>
      </c>
      <c r="BJ2527" s="25" t="s">
        <v>80</v>
      </c>
      <c r="BK2527" s="220">
        <f>ROUND(I2527*H2527,2)</f>
        <v>0</v>
      </c>
      <c r="BL2527" s="25" t="s">
        <v>502</v>
      </c>
      <c r="BM2527" s="25" t="s">
        <v>13920</v>
      </c>
    </row>
    <row r="2528" spans="2:65" s="1" customFormat="1">
      <c r="B2528" s="42"/>
      <c r="C2528" s="64"/>
      <c r="D2528" s="221" t="s">
        <v>506</v>
      </c>
      <c r="E2528" s="64"/>
      <c r="F2528" s="222" t="s">
        <v>13652</v>
      </c>
      <c r="G2528" s="64"/>
      <c r="H2528" s="64"/>
      <c r="I2528" s="177"/>
      <c r="J2528" s="64"/>
      <c r="K2528" s="64"/>
      <c r="L2528" s="62"/>
      <c r="M2528" s="223"/>
      <c r="N2528" s="43"/>
      <c r="O2528" s="43"/>
      <c r="P2528" s="43"/>
      <c r="Q2528" s="43"/>
      <c r="R2528" s="43"/>
      <c r="S2528" s="43"/>
      <c r="T2528" s="79"/>
      <c r="AT2528" s="25" t="s">
        <v>506</v>
      </c>
      <c r="AU2528" s="25" t="s">
        <v>82</v>
      </c>
    </row>
    <row r="2529" spans="2:65" s="1" customFormat="1" ht="36">
      <c r="B2529" s="42"/>
      <c r="C2529" s="64"/>
      <c r="D2529" s="227" t="s">
        <v>2254</v>
      </c>
      <c r="E2529" s="64"/>
      <c r="F2529" s="273" t="s">
        <v>13774</v>
      </c>
      <c r="G2529" s="64"/>
      <c r="H2529" s="64"/>
      <c r="I2529" s="177"/>
      <c r="J2529" s="64"/>
      <c r="K2529" s="64"/>
      <c r="L2529" s="62"/>
      <c r="M2529" s="223"/>
      <c r="N2529" s="43"/>
      <c r="O2529" s="43"/>
      <c r="P2529" s="43"/>
      <c r="Q2529" s="43"/>
      <c r="R2529" s="43"/>
      <c r="S2529" s="43"/>
      <c r="T2529" s="79"/>
      <c r="AT2529" s="25" t="s">
        <v>2254</v>
      </c>
      <c r="AU2529" s="25" t="s">
        <v>82</v>
      </c>
    </row>
    <row r="2530" spans="2:65" s="1" customFormat="1" ht="16.5" customHeight="1">
      <c r="B2530" s="42"/>
      <c r="C2530" s="209" t="s">
        <v>5560</v>
      </c>
      <c r="D2530" s="209" t="s">
        <v>498</v>
      </c>
      <c r="E2530" s="210" t="s">
        <v>13826</v>
      </c>
      <c r="F2530" s="211" t="s">
        <v>13652</v>
      </c>
      <c r="G2530" s="212" t="s">
        <v>13632</v>
      </c>
      <c r="H2530" s="213">
        <v>1</v>
      </c>
      <c r="I2530" s="214"/>
      <c r="J2530" s="215">
        <f>ROUND(I2530*H2530,2)</f>
        <v>0</v>
      </c>
      <c r="K2530" s="211" t="s">
        <v>23</v>
      </c>
      <c r="L2530" s="62"/>
      <c r="M2530" s="216" t="s">
        <v>23</v>
      </c>
      <c r="N2530" s="217" t="s">
        <v>44</v>
      </c>
      <c r="O2530" s="43"/>
      <c r="P2530" s="218">
        <f>O2530*H2530</f>
        <v>0</v>
      </c>
      <c r="Q2530" s="218">
        <v>0</v>
      </c>
      <c r="R2530" s="218">
        <f>Q2530*H2530</f>
        <v>0</v>
      </c>
      <c r="S2530" s="218">
        <v>0</v>
      </c>
      <c r="T2530" s="219">
        <f>S2530*H2530</f>
        <v>0</v>
      </c>
      <c r="AR2530" s="25" t="s">
        <v>502</v>
      </c>
      <c r="AT2530" s="25" t="s">
        <v>498</v>
      </c>
      <c r="AU2530" s="25" t="s">
        <v>82</v>
      </c>
      <c r="AY2530" s="25" t="s">
        <v>492</v>
      </c>
      <c r="BE2530" s="220">
        <f>IF(N2530="základní",J2530,0)</f>
        <v>0</v>
      </c>
      <c r="BF2530" s="220">
        <f>IF(N2530="snížená",J2530,0)</f>
        <v>0</v>
      </c>
      <c r="BG2530" s="220">
        <f>IF(N2530="zákl. přenesená",J2530,0)</f>
        <v>0</v>
      </c>
      <c r="BH2530" s="220">
        <f>IF(N2530="sníž. přenesená",J2530,0)</f>
        <v>0</v>
      </c>
      <c r="BI2530" s="220">
        <f>IF(N2530="nulová",J2530,0)</f>
        <v>0</v>
      </c>
      <c r="BJ2530" s="25" t="s">
        <v>80</v>
      </c>
      <c r="BK2530" s="220">
        <f>ROUND(I2530*H2530,2)</f>
        <v>0</v>
      </c>
      <c r="BL2530" s="25" t="s">
        <v>502</v>
      </c>
      <c r="BM2530" s="25" t="s">
        <v>13921</v>
      </c>
    </row>
    <row r="2531" spans="2:65" s="1" customFormat="1">
      <c r="B2531" s="42"/>
      <c r="C2531" s="64"/>
      <c r="D2531" s="221" t="s">
        <v>506</v>
      </c>
      <c r="E2531" s="64"/>
      <c r="F2531" s="222" t="s">
        <v>13652</v>
      </c>
      <c r="G2531" s="64"/>
      <c r="H2531" s="64"/>
      <c r="I2531" s="177"/>
      <c r="J2531" s="64"/>
      <c r="K2531" s="64"/>
      <c r="L2531" s="62"/>
      <c r="M2531" s="223"/>
      <c r="N2531" s="43"/>
      <c r="O2531" s="43"/>
      <c r="P2531" s="43"/>
      <c r="Q2531" s="43"/>
      <c r="R2531" s="43"/>
      <c r="S2531" s="43"/>
      <c r="T2531" s="79"/>
      <c r="AT2531" s="25" t="s">
        <v>506</v>
      </c>
      <c r="AU2531" s="25" t="s">
        <v>82</v>
      </c>
    </row>
    <row r="2532" spans="2:65" s="1" customFormat="1" ht="24">
      <c r="B2532" s="42"/>
      <c r="C2532" s="64"/>
      <c r="D2532" s="227" t="s">
        <v>2254</v>
      </c>
      <c r="E2532" s="64"/>
      <c r="F2532" s="273" t="s">
        <v>13827</v>
      </c>
      <c r="G2532" s="64"/>
      <c r="H2532" s="64"/>
      <c r="I2532" s="177"/>
      <c r="J2532" s="64"/>
      <c r="K2532" s="64"/>
      <c r="L2532" s="62"/>
      <c r="M2532" s="223"/>
      <c r="N2532" s="43"/>
      <c r="O2532" s="43"/>
      <c r="P2532" s="43"/>
      <c r="Q2532" s="43"/>
      <c r="R2532" s="43"/>
      <c r="S2532" s="43"/>
      <c r="T2532" s="79"/>
      <c r="AT2532" s="25" t="s">
        <v>2254</v>
      </c>
      <c r="AU2532" s="25" t="s">
        <v>82</v>
      </c>
    </row>
    <row r="2533" spans="2:65" s="1" customFormat="1" ht="16.5" customHeight="1">
      <c r="B2533" s="42"/>
      <c r="C2533" s="209" t="s">
        <v>5566</v>
      </c>
      <c r="D2533" s="209" t="s">
        <v>498</v>
      </c>
      <c r="E2533" s="210" t="s">
        <v>13922</v>
      </c>
      <c r="F2533" s="211" t="s">
        <v>13652</v>
      </c>
      <c r="G2533" s="212" t="s">
        <v>13632</v>
      </c>
      <c r="H2533" s="213">
        <v>1</v>
      </c>
      <c r="I2533" s="214"/>
      <c r="J2533" s="215">
        <f>ROUND(I2533*H2533,2)</f>
        <v>0</v>
      </c>
      <c r="K2533" s="211" t="s">
        <v>23</v>
      </c>
      <c r="L2533" s="62"/>
      <c r="M2533" s="216" t="s">
        <v>23</v>
      </c>
      <c r="N2533" s="217" t="s">
        <v>44</v>
      </c>
      <c r="O2533" s="43"/>
      <c r="P2533" s="218">
        <f>O2533*H2533</f>
        <v>0</v>
      </c>
      <c r="Q2533" s="218">
        <v>0</v>
      </c>
      <c r="R2533" s="218">
        <f>Q2533*H2533</f>
        <v>0</v>
      </c>
      <c r="S2533" s="218">
        <v>0</v>
      </c>
      <c r="T2533" s="219">
        <f>S2533*H2533</f>
        <v>0</v>
      </c>
      <c r="AR2533" s="25" t="s">
        <v>502</v>
      </c>
      <c r="AT2533" s="25" t="s">
        <v>498</v>
      </c>
      <c r="AU2533" s="25" t="s">
        <v>82</v>
      </c>
      <c r="AY2533" s="25" t="s">
        <v>492</v>
      </c>
      <c r="BE2533" s="220">
        <f>IF(N2533="základní",J2533,0)</f>
        <v>0</v>
      </c>
      <c r="BF2533" s="220">
        <f>IF(N2533="snížená",J2533,0)</f>
        <v>0</v>
      </c>
      <c r="BG2533" s="220">
        <f>IF(N2533="zákl. přenesená",J2533,0)</f>
        <v>0</v>
      </c>
      <c r="BH2533" s="220">
        <f>IF(N2533="sníž. přenesená",J2533,0)</f>
        <v>0</v>
      </c>
      <c r="BI2533" s="220">
        <f>IF(N2533="nulová",J2533,0)</f>
        <v>0</v>
      </c>
      <c r="BJ2533" s="25" t="s">
        <v>80</v>
      </c>
      <c r="BK2533" s="220">
        <f>ROUND(I2533*H2533,2)</f>
        <v>0</v>
      </c>
      <c r="BL2533" s="25" t="s">
        <v>502</v>
      </c>
      <c r="BM2533" s="25" t="s">
        <v>13923</v>
      </c>
    </row>
    <row r="2534" spans="2:65" s="1" customFormat="1">
      <c r="B2534" s="42"/>
      <c r="C2534" s="64"/>
      <c r="D2534" s="221" t="s">
        <v>506</v>
      </c>
      <c r="E2534" s="64"/>
      <c r="F2534" s="222" t="s">
        <v>13652</v>
      </c>
      <c r="G2534" s="64"/>
      <c r="H2534" s="64"/>
      <c r="I2534" s="177"/>
      <c r="J2534" s="64"/>
      <c r="K2534" s="64"/>
      <c r="L2534" s="62"/>
      <c r="M2534" s="223"/>
      <c r="N2534" s="43"/>
      <c r="O2534" s="43"/>
      <c r="P2534" s="43"/>
      <c r="Q2534" s="43"/>
      <c r="R2534" s="43"/>
      <c r="S2534" s="43"/>
      <c r="T2534" s="79"/>
      <c r="AT2534" s="25" t="s">
        <v>506</v>
      </c>
      <c r="AU2534" s="25" t="s">
        <v>82</v>
      </c>
    </row>
    <row r="2535" spans="2:65" s="1" customFormat="1" ht="24">
      <c r="B2535" s="42"/>
      <c r="C2535" s="64"/>
      <c r="D2535" s="227" t="s">
        <v>2254</v>
      </c>
      <c r="E2535" s="64"/>
      <c r="F2535" s="273" t="s">
        <v>13659</v>
      </c>
      <c r="G2535" s="64"/>
      <c r="H2535" s="64"/>
      <c r="I2535" s="177"/>
      <c r="J2535" s="64"/>
      <c r="K2535" s="64"/>
      <c r="L2535" s="62"/>
      <c r="M2535" s="223"/>
      <c r="N2535" s="43"/>
      <c r="O2535" s="43"/>
      <c r="P2535" s="43"/>
      <c r="Q2535" s="43"/>
      <c r="R2535" s="43"/>
      <c r="S2535" s="43"/>
      <c r="T2535" s="79"/>
      <c r="AT2535" s="25" t="s">
        <v>2254</v>
      </c>
      <c r="AU2535" s="25" t="s">
        <v>82</v>
      </c>
    </row>
    <row r="2536" spans="2:65" s="1" customFormat="1" ht="16.5" customHeight="1">
      <c r="B2536" s="42"/>
      <c r="C2536" s="209" t="s">
        <v>5570</v>
      </c>
      <c r="D2536" s="209" t="s">
        <v>498</v>
      </c>
      <c r="E2536" s="210" t="s">
        <v>13828</v>
      </c>
      <c r="F2536" s="211" t="s">
        <v>13652</v>
      </c>
      <c r="G2536" s="212" t="s">
        <v>13632</v>
      </c>
      <c r="H2536" s="213">
        <v>1</v>
      </c>
      <c r="I2536" s="214"/>
      <c r="J2536" s="215">
        <f>ROUND(I2536*H2536,2)</f>
        <v>0</v>
      </c>
      <c r="K2536" s="211" t="s">
        <v>23</v>
      </c>
      <c r="L2536" s="62"/>
      <c r="M2536" s="216" t="s">
        <v>23</v>
      </c>
      <c r="N2536" s="217" t="s">
        <v>44</v>
      </c>
      <c r="O2536" s="43"/>
      <c r="P2536" s="218">
        <f>O2536*H2536</f>
        <v>0</v>
      </c>
      <c r="Q2536" s="218">
        <v>0</v>
      </c>
      <c r="R2536" s="218">
        <f>Q2536*H2536</f>
        <v>0</v>
      </c>
      <c r="S2536" s="218">
        <v>0</v>
      </c>
      <c r="T2536" s="219">
        <f>S2536*H2536</f>
        <v>0</v>
      </c>
      <c r="AR2536" s="25" t="s">
        <v>502</v>
      </c>
      <c r="AT2536" s="25" t="s">
        <v>498</v>
      </c>
      <c r="AU2536" s="25" t="s">
        <v>82</v>
      </c>
      <c r="AY2536" s="25" t="s">
        <v>492</v>
      </c>
      <c r="BE2536" s="220">
        <f>IF(N2536="základní",J2536,0)</f>
        <v>0</v>
      </c>
      <c r="BF2536" s="220">
        <f>IF(N2536="snížená",J2536,0)</f>
        <v>0</v>
      </c>
      <c r="BG2536" s="220">
        <f>IF(N2536="zákl. přenesená",J2536,0)</f>
        <v>0</v>
      </c>
      <c r="BH2536" s="220">
        <f>IF(N2536="sníž. přenesená",J2536,0)</f>
        <v>0</v>
      </c>
      <c r="BI2536" s="220">
        <f>IF(N2536="nulová",J2536,0)</f>
        <v>0</v>
      </c>
      <c r="BJ2536" s="25" t="s">
        <v>80</v>
      </c>
      <c r="BK2536" s="220">
        <f>ROUND(I2536*H2536,2)</f>
        <v>0</v>
      </c>
      <c r="BL2536" s="25" t="s">
        <v>502</v>
      </c>
      <c r="BM2536" s="25" t="s">
        <v>13924</v>
      </c>
    </row>
    <row r="2537" spans="2:65" s="1" customFormat="1">
      <c r="B2537" s="42"/>
      <c r="C2537" s="64"/>
      <c r="D2537" s="221" t="s">
        <v>506</v>
      </c>
      <c r="E2537" s="64"/>
      <c r="F2537" s="222" t="s">
        <v>13652</v>
      </c>
      <c r="G2537" s="64"/>
      <c r="H2537" s="64"/>
      <c r="I2537" s="177"/>
      <c r="J2537" s="64"/>
      <c r="K2537" s="64"/>
      <c r="L2537" s="62"/>
      <c r="M2537" s="223"/>
      <c r="N2537" s="43"/>
      <c r="O2537" s="43"/>
      <c r="P2537" s="43"/>
      <c r="Q2537" s="43"/>
      <c r="R2537" s="43"/>
      <c r="S2537" s="43"/>
      <c r="T2537" s="79"/>
      <c r="AT2537" s="25" t="s">
        <v>506</v>
      </c>
      <c r="AU2537" s="25" t="s">
        <v>82</v>
      </c>
    </row>
    <row r="2538" spans="2:65" s="1" customFormat="1" ht="36">
      <c r="B2538" s="42"/>
      <c r="C2538" s="64"/>
      <c r="D2538" s="227" t="s">
        <v>2254</v>
      </c>
      <c r="E2538" s="64"/>
      <c r="F2538" s="273" t="s">
        <v>13829</v>
      </c>
      <c r="G2538" s="64"/>
      <c r="H2538" s="64"/>
      <c r="I2538" s="177"/>
      <c r="J2538" s="64"/>
      <c r="K2538" s="64"/>
      <c r="L2538" s="62"/>
      <c r="M2538" s="223"/>
      <c r="N2538" s="43"/>
      <c r="O2538" s="43"/>
      <c r="P2538" s="43"/>
      <c r="Q2538" s="43"/>
      <c r="R2538" s="43"/>
      <c r="S2538" s="43"/>
      <c r="T2538" s="79"/>
      <c r="AT2538" s="25" t="s">
        <v>2254</v>
      </c>
      <c r="AU2538" s="25" t="s">
        <v>82</v>
      </c>
    </row>
    <row r="2539" spans="2:65" s="1" customFormat="1" ht="16.5" customHeight="1">
      <c r="B2539" s="42"/>
      <c r="C2539" s="209" t="s">
        <v>5574</v>
      </c>
      <c r="D2539" s="209" t="s">
        <v>498</v>
      </c>
      <c r="E2539" s="210" t="s">
        <v>13925</v>
      </c>
      <c r="F2539" s="211" t="s">
        <v>13652</v>
      </c>
      <c r="G2539" s="212" t="s">
        <v>13632</v>
      </c>
      <c r="H2539" s="213">
        <v>1</v>
      </c>
      <c r="I2539" s="214"/>
      <c r="J2539" s="215">
        <f>ROUND(I2539*H2539,2)</f>
        <v>0</v>
      </c>
      <c r="K2539" s="211" t="s">
        <v>23</v>
      </c>
      <c r="L2539" s="62"/>
      <c r="M2539" s="216" t="s">
        <v>23</v>
      </c>
      <c r="N2539" s="217" t="s">
        <v>44</v>
      </c>
      <c r="O2539" s="43"/>
      <c r="P2539" s="218">
        <f>O2539*H2539</f>
        <v>0</v>
      </c>
      <c r="Q2539" s="218">
        <v>0</v>
      </c>
      <c r="R2539" s="218">
        <f>Q2539*H2539</f>
        <v>0</v>
      </c>
      <c r="S2539" s="218">
        <v>0</v>
      </c>
      <c r="T2539" s="219">
        <f>S2539*H2539</f>
        <v>0</v>
      </c>
      <c r="AR2539" s="25" t="s">
        <v>502</v>
      </c>
      <c r="AT2539" s="25" t="s">
        <v>498</v>
      </c>
      <c r="AU2539" s="25" t="s">
        <v>82</v>
      </c>
      <c r="AY2539" s="25" t="s">
        <v>492</v>
      </c>
      <c r="BE2539" s="220">
        <f>IF(N2539="základní",J2539,0)</f>
        <v>0</v>
      </c>
      <c r="BF2539" s="220">
        <f>IF(N2539="snížená",J2539,0)</f>
        <v>0</v>
      </c>
      <c r="BG2539" s="220">
        <f>IF(N2539="zákl. přenesená",J2539,0)</f>
        <v>0</v>
      </c>
      <c r="BH2539" s="220">
        <f>IF(N2539="sníž. přenesená",J2539,0)</f>
        <v>0</v>
      </c>
      <c r="BI2539" s="220">
        <f>IF(N2539="nulová",J2539,0)</f>
        <v>0</v>
      </c>
      <c r="BJ2539" s="25" t="s">
        <v>80</v>
      </c>
      <c r="BK2539" s="220">
        <f>ROUND(I2539*H2539,2)</f>
        <v>0</v>
      </c>
      <c r="BL2539" s="25" t="s">
        <v>502</v>
      </c>
      <c r="BM2539" s="25" t="s">
        <v>13926</v>
      </c>
    </row>
    <row r="2540" spans="2:65" s="1" customFormat="1">
      <c r="B2540" s="42"/>
      <c r="C2540" s="64"/>
      <c r="D2540" s="221" t="s">
        <v>506</v>
      </c>
      <c r="E2540" s="64"/>
      <c r="F2540" s="222" t="s">
        <v>13652</v>
      </c>
      <c r="G2540" s="64"/>
      <c r="H2540" s="64"/>
      <c r="I2540" s="177"/>
      <c r="J2540" s="64"/>
      <c r="K2540" s="64"/>
      <c r="L2540" s="62"/>
      <c r="M2540" s="223"/>
      <c r="N2540" s="43"/>
      <c r="O2540" s="43"/>
      <c r="P2540" s="43"/>
      <c r="Q2540" s="43"/>
      <c r="R2540" s="43"/>
      <c r="S2540" s="43"/>
      <c r="T2540" s="79"/>
      <c r="AT2540" s="25" t="s">
        <v>506</v>
      </c>
      <c r="AU2540" s="25" t="s">
        <v>82</v>
      </c>
    </row>
    <row r="2541" spans="2:65" s="1" customFormat="1" ht="24">
      <c r="B2541" s="42"/>
      <c r="C2541" s="64"/>
      <c r="D2541" s="227" t="s">
        <v>2254</v>
      </c>
      <c r="E2541" s="64"/>
      <c r="F2541" s="273" t="s">
        <v>13661</v>
      </c>
      <c r="G2541" s="64"/>
      <c r="H2541" s="64"/>
      <c r="I2541" s="177"/>
      <c r="J2541" s="64"/>
      <c r="K2541" s="64"/>
      <c r="L2541" s="62"/>
      <c r="M2541" s="223"/>
      <c r="N2541" s="43"/>
      <c r="O2541" s="43"/>
      <c r="P2541" s="43"/>
      <c r="Q2541" s="43"/>
      <c r="R2541" s="43"/>
      <c r="S2541" s="43"/>
      <c r="T2541" s="79"/>
      <c r="AT2541" s="25" t="s">
        <v>2254</v>
      </c>
      <c r="AU2541" s="25" t="s">
        <v>82</v>
      </c>
    </row>
    <row r="2542" spans="2:65" s="1" customFormat="1" ht="16.5" customHeight="1">
      <c r="B2542" s="42"/>
      <c r="C2542" s="209" t="s">
        <v>5578</v>
      </c>
      <c r="D2542" s="209" t="s">
        <v>498</v>
      </c>
      <c r="E2542" s="210" t="s">
        <v>13927</v>
      </c>
      <c r="F2542" s="211" t="s">
        <v>13652</v>
      </c>
      <c r="G2542" s="212" t="s">
        <v>13632</v>
      </c>
      <c r="H2542" s="213">
        <v>1</v>
      </c>
      <c r="I2542" s="214"/>
      <c r="J2542" s="215">
        <f>ROUND(I2542*H2542,2)</f>
        <v>0</v>
      </c>
      <c r="K2542" s="211" t="s">
        <v>23</v>
      </c>
      <c r="L2542" s="62"/>
      <c r="M2542" s="216" t="s">
        <v>23</v>
      </c>
      <c r="N2542" s="217" t="s">
        <v>44</v>
      </c>
      <c r="O2542" s="43"/>
      <c r="P2542" s="218">
        <f>O2542*H2542</f>
        <v>0</v>
      </c>
      <c r="Q2542" s="218">
        <v>0</v>
      </c>
      <c r="R2542" s="218">
        <f>Q2542*H2542</f>
        <v>0</v>
      </c>
      <c r="S2542" s="218">
        <v>0</v>
      </c>
      <c r="T2542" s="219">
        <f>S2542*H2542</f>
        <v>0</v>
      </c>
      <c r="AR2542" s="25" t="s">
        <v>502</v>
      </c>
      <c r="AT2542" s="25" t="s">
        <v>498</v>
      </c>
      <c r="AU2542" s="25" t="s">
        <v>82</v>
      </c>
      <c r="AY2542" s="25" t="s">
        <v>492</v>
      </c>
      <c r="BE2542" s="220">
        <f>IF(N2542="základní",J2542,0)</f>
        <v>0</v>
      </c>
      <c r="BF2542" s="220">
        <f>IF(N2542="snížená",J2542,0)</f>
        <v>0</v>
      </c>
      <c r="BG2542" s="220">
        <f>IF(N2542="zákl. přenesená",J2542,0)</f>
        <v>0</v>
      </c>
      <c r="BH2542" s="220">
        <f>IF(N2542="sníž. přenesená",J2542,0)</f>
        <v>0</v>
      </c>
      <c r="BI2542" s="220">
        <f>IF(N2542="nulová",J2542,0)</f>
        <v>0</v>
      </c>
      <c r="BJ2542" s="25" t="s">
        <v>80</v>
      </c>
      <c r="BK2542" s="220">
        <f>ROUND(I2542*H2542,2)</f>
        <v>0</v>
      </c>
      <c r="BL2542" s="25" t="s">
        <v>502</v>
      </c>
      <c r="BM2542" s="25" t="s">
        <v>13928</v>
      </c>
    </row>
    <row r="2543" spans="2:65" s="1" customFormat="1">
      <c r="B2543" s="42"/>
      <c r="C2543" s="64"/>
      <c r="D2543" s="221" t="s">
        <v>506</v>
      </c>
      <c r="E2543" s="64"/>
      <c r="F2543" s="222" t="s">
        <v>13652</v>
      </c>
      <c r="G2543" s="64"/>
      <c r="H2543" s="64"/>
      <c r="I2543" s="177"/>
      <c r="J2543" s="64"/>
      <c r="K2543" s="64"/>
      <c r="L2543" s="62"/>
      <c r="M2543" s="223"/>
      <c r="N2543" s="43"/>
      <c r="O2543" s="43"/>
      <c r="P2543" s="43"/>
      <c r="Q2543" s="43"/>
      <c r="R2543" s="43"/>
      <c r="S2543" s="43"/>
      <c r="T2543" s="79"/>
      <c r="AT2543" s="25" t="s">
        <v>506</v>
      </c>
      <c r="AU2543" s="25" t="s">
        <v>82</v>
      </c>
    </row>
    <row r="2544" spans="2:65" s="1" customFormat="1" ht="60">
      <c r="B2544" s="42"/>
      <c r="C2544" s="64"/>
      <c r="D2544" s="227" t="s">
        <v>2254</v>
      </c>
      <c r="E2544" s="64"/>
      <c r="F2544" s="273" t="s">
        <v>13663</v>
      </c>
      <c r="G2544" s="64"/>
      <c r="H2544" s="64"/>
      <c r="I2544" s="177"/>
      <c r="J2544" s="64"/>
      <c r="K2544" s="64"/>
      <c r="L2544" s="62"/>
      <c r="M2544" s="223"/>
      <c r="N2544" s="43"/>
      <c r="O2544" s="43"/>
      <c r="P2544" s="43"/>
      <c r="Q2544" s="43"/>
      <c r="R2544" s="43"/>
      <c r="S2544" s="43"/>
      <c r="T2544" s="79"/>
      <c r="AT2544" s="25" t="s">
        <v>2254</v>
      </c>
      <c r="AU2544" s="25" t="s">
        <v>82</v>
      </c>
    </row>
    <row r="2545" spans="2:65" s="1" customFormat="1" ht="16.5" customHeight="1">
      <c r="B2545" s="42"/>
      <c r="C2545" s="209" t="s">
        <v>5582</v>
      </c>
      <c r="D2545" s="209" t="s">
        <v>498</v>
      </c>
      <c r="E2545" s="210" t="s">
        <v>13712</v>
      </c>
      <c r="F2545" s="211" t="s">
        <v>13652</v>
      </c>
      <c r="G2545" s="212" t="s">
        <v>13632</v>
      </c>
      <c r="H2545" s="213">
        <v>1</v>
      </c>
      <c r="I2545" s="214"/>
      <c r="J2545" s="215">
        <f>ROUND(I2545*H2545,2)</f>
        <v>0</v>
      </c>
      <c r="K2545" s="211" t="s">
        <v>23</v>
      </c>
      <c r="L2545" s="62"/>
      <c r="M2545" s="216" t="s">
        <v>23</v>
      </c>
      <c r="N2545" s="217" t="s">
        <v>44</v>
      </c>
      <c r="O2545" s="43"/>
      <c r="P2545" s="218">
        <f>O2545*H2545</f>
        <v>0</v>
      </c>
      <c r="Q2545" s="218">
        <v>0</v>
      </c>
      <c r="R2545" s="218">
        <f>Q2545*H2545</f>
        <v>0</v>
      </c>
      <c r="S2545" s="218">
        <v>0</v>
      </c>
      <c r="T2545" s="219">
        <f>S2545*H2545</f>
        <v>0</v>
      </c>
      <c r="AR2545" s="25" t="s">
        <v>502</v>
      </c>
      <c r="AT2545" s="25" t="s">
        <v>498</v>
      </c>
      <c r="AU2545" s="25" t="s">
        <v>82</v>
      </c>
      <c r="AY2545" s="25" t="s">
        <v>492</v>
      </c>
      <c r="BE2545" s="220">
        <f>IF(N2545="základní",J2545,0)</f>
        <v>0</v>
      </c>
      <c r="BF2545" s="220">
        <f>IF(N2545="snížená",J2545,0)</f>
        <v>0</v>
      </c>
      <c r="BG2545" s="220">
        <f>IF(N2545="zákl. přenesená",J2545,0)</f>
        <v>0</v>
      </c>
      <c r="BH2545" s="220">
        <f>IF(N2545="sníž. přenesená",J2545,0)</f>
        <v>0</v>
      </c>
      <c r="BI2545" s="220">
        <f>IF(N2545="nulová",J2545,0)</f>
        <v>0</v>
      </c>
      <c r="BJ2545" s="25" t="s">
        <v>80</v>
      </c>
      <c r="BK2545" s="220">
        <f>ROUND(I2545*H2545,2)</f>
        <v>0</v>
      </c>
      <c r="BL2545" s="25" t="s">
        <v>502</v>
      </c>
      <c r="BM2545" s="25" t="s">
        <v>13929</v>
      </c>
    </row>
    <row r="2546" spans="2:65" s="1" customFormat="1">
      <c r="B2546" s="42"/>
      <c r="C2546" s="64"/>
      <c r="D2546" s="221" t="s">
        <v>506</v>
      </c>
      <c r="E2546" s="64"/>
      <c r="F2546" s="222" t="s">
        <v>13652</v>
      </c>
      <c r="G2546" s="64"/>
      <c r="H2546" s="64"/>
      <c r="I2546" s="177"/>
      <c r="J2546" s="64"/>
      <c r="K2546" s="64"/>
      <c r="L2546" s="62"/>
      <c r="M2546" s="223"/>
      <c r="N2546" s="43"/>
      <c r="O2546" s="43"/>
      <c r="P2546" s="43"/>
      <c r="Q2546" s="43"/>
      <c r="R2546" s="43"/>
      <c r="S2546" s="43"/>
      <c r="T2546" s="79"/>
      <c r="AT2546" s="25" t="s">
        <v>506</v>
      </c>
      <c r="AU2546" s="25" t="s">
        <v>82</v>
      </c>
    </row>
    <row r="2547" spans="2:65" s="1" customFormat="1" ht="24">
      <c r="B2547" s="42"/>
      <c r="C2547" s="64"/>
      <c r="D2547" s="221" t="s">
        <v>2254</v>
      </c>
      <c r="E2547" s="64"/>
      <c r="F2547" s="224" t="s">
        <v>13665</v>
      </c>
      <c r="G2547" s="64"/>
      <c r="H2547" s="64"/>
      <c r="I2547" s="177"/>
      <c r="J2547" s="64"/>
      <c r="K2547" s="64"/>
      <c r="L2547" s="62"/>
      <c r="M2547" s="223"/>
      <c r="N2547" s="43"/>
      <c r="O2547" s="43"/>
      <c r="P2547" s="43"/>
      <c r="Q2547" s="43"/>
      <c r="R2547" s="43"/>
      <c r="S2547" s="43"/>
      <c r="T2547" s="79"/>
      <c r="AT2547" s="25" t="s">
        <v>2254</v>
      </c>
      <c r="AU2547" s="25" t="s">
        <v>82</v>
      </c>
    </row>
    <row r="2548" spans="2:65" s="11" customFormat="1" ht="37.35" customHeight="1">
      <c r="B2548" s="192"/>
      <c r="C2548" s="193"/>
      <c r="D2548" s="194" t="s">
        <v>72</v>
      </c>
      <c r="E2548" s="195" t="s">
        <v>4973</v>
      </c>
      <c r="F2548" s="195" t="s">
        <v>13930</v>
      </c>
      <c r="G2548" s="193"/>
      <c r="H2548" s="193"/>
      <c r="I2548" s="196"/>
      <c r="J2548" s="197">
        <f>BK2548</f>
        <v>0</v>
      </c>
      <c r="K2548" s="193"/>
      <c r="L2548" s="198"/>
      <c r="M2548" s="199"/>
      <c r="N2548" s="200"/>
      <c r="O2548" s="200"/>
      <c r="P2548" s="201">
        <f>P2549</f>
        <v>0</v>
      </c>
      <c r="Q2548" s="200"/>
      <c r="R2548" s="201">
        <f>R2549</f>
        <v>0</v>
      </c>
      <c r="S2548" s="200"/>
      <c r="T2548" s="202">
        <f>T2549</f>
        <v>0</v>
      </c>
      <c r="AR2548" s="203" t="s">
        <v>80</v>
      </c>
      <c r="AT2548" s="204" t="s">
        <v>72</v>
      </c>
      <c r="AU2548" s="204" t="s">
        <v>73</v>
      </c>
      <c r="AY2548" s="203" t="s">
        <v>492</v>
      </c>
      <c r="BK2548" s="205">
        <f>BK2549</f>
        <v>0</v>
      </c>
    </row>
    <row r="2549" spans="2:65" s="11" customFormat="1" ht="19.95" customHeight="1">
      <c r="B2549" s="192"/>
      <c r="C2549" s="193"/>
      <c r="D2549" s="206" t="s">
        <v>72</v>
      </c>
      <c r="E2549" s="207" t="s">
        <v>5023</v>
      </c>
      <c r="F2549" s="207" t="s">
        <v>13931</v>
      </c>
      <c r="G2549" s="193"/>
      <c r="H2549" s="193"/>
      <c r="I2549" s="196"/>
      <c r="J2549" s="208">
        <f>BK2549</f>
        <v>0</v>
      </c>
      <c r="K2549" s="193"/>
      <c r="L2549" s="198"/>
      <c r="M2549" s="199"/>
      <c r="N2549" s="200"/>
      <c r="O2549" s="200"/>
      <c r="P2549" s="201">
        <f>SUM(P2550:P2603)</f>
        <v>0</v>
      </c>
      <c r="Q2549" s="200"/>
      <c r="R2549" s="201">
        <f>SUM(R2550:R2603)</f>
        <v>0</v>
      </c>
      <c r="S2549" s="200"/>
      <c r="T2549" s="202">
        <f>SUM(T2550:T2603)</f>
        <v>0</v>
      </c>
      <c r="AR2549" s="203" t="s">
        <v>80</v>
      </c>
      <c r="AT2549" s="204" t="s">
        <v>72</v>
      </c>
      <c r="AU2549" s="204" t="s">
        <v>80</v>
      </c>
      <c r="AY2549" s="203" t="s">
        <v>492</v>
      </c>
      <c r="BK2549" s="205">
        <f>SUM(BK2550:BK2603)</f>
        <v>0</v>
      </c>
    </row>
    <row r="2550" spans="2:65" s="1" customFormat="1" ht="16.5" customHeight="1">
      <c r="B2550" s="42"/>
      <c r="C2550" s="209" t="s">
        <v>5586</v>
      </c>
      <c r="D2550" s="209" t="s">
        <v>498</v>
      </c>
      <c r="E2550" s="210" t="s">
        <v>13618</v>
      </c>
      <c r="F2550" s="211" t="s">
        <v>13619</v>
      </c>
      <c r="G2550" s="212" t="s">
        <v>2537</v>
      </c>
      <c r="H2550" s="213">
        <v>1</v>
      </c>
      <c r="I2550" s="214"/>
      <c r="J2550" s="215">
        <f>ROUND(I2550*H2550,2)</f>
        <v>0</v>
      </c>
      <c r="K2550" s="211" t="s">
        <v>23</v>
      </c>
      <c r="L2550" s="62"/>
      <c r="M2550" s="216" t="s">
        <v>23</v>
      </c>
      <c r="N2550" s="217" t="s">
        <v>44</v>
      </c>
      <c r="O2550" s="43"/>
      <c r="P2550" s="218">
        <f>O2550*H2550</f>
        <v>0</v>
      </c>
      <c r="Q2550" s="218">
        <v>0</v>
      </c>
      <c r="R2550" s="218">
        <f>Q2550*H2550</f>
        <v>0</v>
      </c>
      <c r="S2550" s="218">
        <v>0</v>
      </c>
      <c r="T2550" s="219">
        <f>S2550*H2550</f>
        <v>0</v>
      </c>
      <c r="AR2550" s="25" t="s">
        <v>502</v>
      </c>
      <c r="AT2550" s="25" t="s">
        <v>498</v>
      </c>
      <c r="AU2550" s="25" t="s">
        <v>82</v>
      </c>
      <c r="AY2550" s="25" t="s">
        <v>492</v>
      </c>
      <c r="BE2550" s="220">
        <f>IF(N2550="základní",J2550,0)</f>
        <v>0</v>
      </c>
      <c r="BF2550" s="220">
        <f>IF(N2550="snížená",J2550,0)</f>
        <v>0</v>
      </c>
      <c r="BG2550" s="220">
        <f>IF(N2550="zákl. přenesená",J2550,0)</f>
        <v>0</v>
      </c>
      <c r="BH2550" s="220">
        <f>IF(N2550="sníž. přenesená",J2550,0)</f>
        <v>0</v>
      </c>
      <c r="BI2550" s="220">
        <f>IF(N2550="nulová",J2550,0)</f>
        <v>0</v>
      </c>
      <c r="BJ2550" s="25" t="s">
        <v>80</v>
      </c>
      <c r="BK2550" s="220">
        <f>ROUND(I2550*H2550,2)</f>
        <v>0</v>
      </c>
      <c r="BL2550" s="25" t="s">
        <v>502</v>
      </c>
      <c r="BM2550" s="25" t="s">
        <v>13932</v>
      </c>
    </row>
    <row r="2551" spans="2:65" s="1" customFormat="1">
      <c r="B2551" s="42"/>
      <c r="C2551" s="64"/>
      <c r="D2551" s="221" t="s">
        <v>506</v>
      </c>
      <c r="E2551" s="64"/>
      <c r="F2551" s="222" t="s">
        <v>13619</v>
      </c>
      <c r="G2551" s="64"/>
      <c r="H2551" s="64"/>
      <c r="I2551" s="177"/>
      <c r="J2551" s="64"/>
      <c r="K2551" s="64"/>
      <c r="L2551" s="62"/>
      <c r="M2551" s="223"/>
      <c r="N2551" s="43"/>
      <c r="O2551" s="43"/>
      <c r="P2551" s="43"/>
      <c r="Q2551" s="43"/>
      <c r="R2551" s="43"/>
      <c r="S2551" s="43"/>
      <c r="T2551" s="79"/>
      <c r="AT2551" s="25" t="s">
        <v>506</v>
      </c>
      <c r="AU2551" s="25" t="s">
        <v>82</v>
      </c>
    </row>
    <row r="2552" spans="2:65" s="1" customFormat="1" ht="48">
      <c r="B2552" s="42"/>
      <c r="C2552" s="64"/>
      <c r="D2552" s="227" t="s">
        <v>2254</v>
      </c>
      <c r="E2552" s="64"/>
      <c r="F2552" s="273" t="s">
        <v>13620</v>
      </c>
      <c r="G2552" s="64"/>
      <c r="H2552" s="64"/>
      <c r="I2552" s="177"/>
      <c r="J2552" s="64"/>
      <c r="K2552" s="64"/>
      <c r="L2552" s="62"/>
      <c r="M2552" s="223"/>
      <c r="N2552" s="43"/>
      <c r="O2552" s="43"/>
      <c r="P2552" s="43"/>
      <c r="Q2552" s="43"/>
      <c r="R2552" s="43"/>
      <c r="S2552" s="43"/>
      <c r="T2552" s="79"/>
      <c r="AT2552" s="25" t="s">
        <v>2254</v>
      </c>
      <c r="AU2552" s="25" t="s">
        <v>82</v>
      </c>
    </row>
    <row r="2553" spans="2:65" s="1" customFormat="1" ht="16.5" customHeight="1">
      <c r="B2553" s="42"/>
      <c r="C2553" s="209" t="s">
        <v>5591</v>
      </c>
      <c r="D2553" s="209" t="s">
        <v>498</v>
      </c>
      <c r="E2553" s="210" t="s">
        <v>13621</v>
      </c>
      <c r="F2553" s="211" t="s">
        <v>13622</v>
      </c>
      <c r="G2553" s="212" t="s">
        <v>2537</v>
      </c>
      <c r="H2553" s="213">
        <v>1</v>
      </c>
      <c r="I2553" s="214"/>
      <c r="J2553" s="215">
        <f>ROUND(I2553*H2553,2)</f>
        <v>0</v>
      </c>
      <c r="K2553" s="211" t="s">
        <v>23</v>
      </c>
      <c r="L2553" s="62"/>
      <c r="M2553" s="216" t="s">
        <v>23</v>
      </c>
      <c r="N2553" s="217" t="s">
        <v>44</v>
      </c>
      <c r="O2553" s="43"/>
      <c r="P2553" s="218">
        <f>O2553*H2553</f>
        <v>0</v>
      </c>
      <c r="Q2553" s="218">
        <v>0</v>
      </c>
      <c r="R2553" s="218">
        <f>Q2553*H2553</f>
        <v>0</v>
      </c>
      <c r="S2553" s="218">
        <v>0</v>
      </c>
      <c r="T2553" s="219">
        <f>S2553*H2553</f>
        <v>0</v>
      </c>
      <c r="AR2553" s="25" t="s">
        <v>502</v>
      </c>
      <c r="AT2553" s="25" t="s">
        <v>498</v>
      </c>
      <c r="AU2553" s="25" t="s">
        <v>82</v>
      </c>
      <c r="AY2553" s="25" t="s">
        <v>492</v>
      </c>
      <c r="BE2553" s="220">
        <f>IF(N2553="základní",J2553,0)</f>
        <v>0</v>
      </c>
      <c r="BF2553" s="220">
        <f>IF(N2553="snížená",J2553,0)</f>
        <v>0</v>
      </c>
      <c r="BG2553" s="220">
        <f>IF(N2553="zákl. přenesená",J2553,0)</f>
        <v>0</v>
      </c>
      <c r="BH2553" s="220">
        <f>IF(N2553="sníž. přenesená",J2553,0)</f>
        <v>0</v>
      </c>
      <c r="BI2553" s="220">
        <f>IF(N2553="nulová",J2553,0)</f>
        <v>0</v>
      </c>
      <c r="BJ2553" s="25" t="s">
        <v>80</v>
      </c>
      <c r="BK2553" s="220">
        <f>ROUND(I2553*H2553,2)</f>
        <v>0</v>
      </c>
      <c r="BL2553" s="25" t="s">
        <v>502</v>
      </c>
      <c r="BM2553" s="25" t="s">
        <v>13933</v>
      </c>
    </row>
    <row r="2554" spans="2:65" s="1" customFormat="1">
      <c r="B2554" s="42"/>
      <c r="C2554" s="64"/>
      <c r="D2554" s="221" t="s">
        <v>506</v>
      </c>
      <c r="E2554" s="64"/>
      <c r="F2554" s="222" t="s">
        <v>13622</v>
      </c>
      <c r="G2554" s="64"/>
      <c r="H2554" s="64"/>
      <c r="I2554" s="177"/>
      <c r="J2554" s="64"/>
      <c r="K2554" s="64"/>
      <c r="L2554" s="62"/>
      <c r="M2554" s="223"/>
      <c r="N2554" s="43"/>
      <c r="O2554" s="43"/>
      <c r="P2554" s="43"/>
      <c r="Q2554" s="43"/>
      <c r="R2554" s="43"/>
      <c r="S2554" s="43"/>
      <c r="T2554" s="79"/>
      <c r="AT2554" s="25" t="s">
        <v>506</v>
      </c>
      <c r="AU2554" s="25" t="s">
        <v>82</v>
      </c>
    </row>
    <row r="2555" spans="2:65" s="1" customFormat="1" ht="24">
      <c r="B2555" s="42"/>
      <c r="C2555" s="64"/>
      <c r="D2555" s="227" t="s">
        <v>2254</v>
      </c>
      <c r="E2555" s="64"/>
      <c r="F2555" s="273" t="s">
        <v>13623</v>
      </c>
      <c r="G2555" s="64"/>
      <c r="H2555" s="64"/>
      <c r="I2555" s="177"/>
      <c r="J2555" s="64"/>
      <c r="K2555" s="64"/>
      <c r="L2555" s="62"/>
      <c r="M2555" s="223"/>
      <c r="N2555" s="43"/>
      <c r="O2555" s="43"/>
      <c r="P2555" s="43"/>
      <c r="Q2555" s="43"/>
      <c r="R2555" s="43"/>
      <c r="S2555" s="43"/>
      <c r="T2555" s="79"/>
      <c r="AT2555" s="25" t="s">
        <v>2254</v>
      </c>
      <c r="AU2555" s="25" t="s">
        <v>82</v>
      </c>
    </row>
    <row r="2556" spans="2:65" s="1" customFormat="1" ht="16.5" customHeight="1">
      <c r="B2556" s="42"/>
      <c r="C2556" s="209" t="s">
        <v>5598</v>
      </c>
      <c r="D2556" s="209" t="s">
        <v>498</v>
      </c>
      <c r="E2556" s="210" t="s">
        <v>13624</v>
      </c>
      <c r="F2556" s="211" t="s">
        <v>13625</v>
      </c>
      <c r="G2556" s="212" t="s">
        <v>2537</v>
      </c>
      <c r="H2556" s="213">
        <v>1</v>
      </c>
      <c r="I2556" s="214"/>
      <c r="J2556" s="215">
        <f>ROUND(I2556*H2556,2)</f>
        <v>0</v>
      </c>
      <c r="K2556" s="211" t="s">
        <v>23</v>
      </c>
      <c r="L2556" s="62"/>
      <c r="M2556" s="216" t="s">
        <v>23</v>
      </c>
      <c r="N2556" s="217" t="s">
        <v>44</v>
      </c>
      <c r="O2556" s="43"/>
      <c r="P2556" s="218">
        <f>O2556*H2556</f>
        <v>0</v>
      </c>
      <c r="Q2556" s="218">
        <v>0</v>
      </c>
      <c r="R2556" s="218">
        <f>Q2556*H2556</f>
        <v>0</v>
      </c>
      <c r="S2556" s="218">
        <v>0</v>
      </c>
      <c r="T2556" s="219">
        <f>S2556*H2556</f>
        <v>0</v>
      </c>
      <c r="AR2556" s="25" t="s">
        <v>502</v>
      </c>
      <c r="AT2556" s="25" t="s">
        <v>498</v>
      </c>
      <c r="AU2556" s="25" t="s">
        <v>82</v>
      </c>
      <c r="AY2556" s="25" t="s">
        <v>492</v>
      </c>
      <c r="BE2556" s="220">
        <f>IF(N2556="základní",J2556,0)</f>
        <v>0</v>
      </c>
      <c r="BF2556" s="220">
        <f>IF(N2556="snížená",J2556,0)</f>
        <v>0</v>
      </c>
      <c r="BG2556" s="220">
        <f>IF(N2556="zákl. přenesená",J2556,0)</f>
        <v>0</v>
      </c>
      <c r="BH2556" s="220">
        <f>IF(N2556="sníž. přenesená",J2556,0)</f>
        <v>0</v>
      </c>
      <c r="BI2556" s="220">
        <f>IF(N2556="nulová",J2556,0)</f>
        <v>0</v>
      </c>
      <c r="BJ2556" s="25" t="s">
        <v>80</v>
      </c>
      <c r="BK2556" s="220">
        <f>ROUND(I2556*H2556,2)</f>
        <v>0</v>
      </c>
      <c r="BL2556" s="25" t="s">
        <v>502</v>
      </c>
      <c r="BM2556" s="25" t="s">
        <v>13934</v>
      </c>
    </row>
    <row r="2557" spans="2:65" s="1" customFormat="1">
      <c r="B2557" s="42"/>
      <c r="C2557" s="64"/>
      <c r="D2557" s="221" t="s">
        <v>506</v>
      </c>
      <c r="E2557" s="64"/>
      <c r="F2557" s="222" t="s">
        <v>13625</v>
      </c>
      <c r="G2557" s="64"/>
      <c r="H2557" s="64"/>
      <c r="I2557" s="177"/>
      <c r="J2557" s="64"/>
      <c r="K2557" s="64"/>
      <c r="L2557" s="62"/>
      <c r="M2557" s="223"/>
      <c r="N2557" s="43"/>
      <c r="O2557" s="43"/>
      <c r="P2557" s="43"/>
      <c r="Q2557" s="43"/>
      <c r="R2557" s="43"/>
      <c r="S2557" s="43"/>
      <c r="T2557" s="79"/>
      <c r="AT2557" s="25" t="s">
        <v>506</v>
      </c>
      <c r="AU2557" s="25" t="s">
        <v>82</v>
      </c>
    </row>
    <row r="2558" spans="2:65" s="1" customFormat="1" ht="48">
      <c r="B2558" s="42"/>
      <c r="C2558" s="64"/>
      <c r="D2558" s="227" t="s">
        <v>2254</v>
      </c>
      <c r="E2558" s="64"/>
      <c r="F2558" s="273" t="s">
        <v>13626</v>
      </c>
      <c r="G2558" s="64"/>
      <c r="H2558" s="64"/>
      <c r="I2558" s="177"/>
      <c r="J2558" s="64"/>
      <c r="K2558" s="64"/>
      <c r="L2558" s="62"/>
      <c r="M2558" s="223"/>
      <c r="N2558" s="43"/>
      <c r="O2558" s="43"/>
      <c r="P2558" s="43"/>
      <c r="Q2558" s="43"/>
      <c r="R2558" s="43"/>
      <c r="S2558" s="43"/>
      <c r="T2558" s="79"/>
      <c r="AT2558" s="25" t="s">
        <v>2254</v>
      </c>
      <c r="AU2558" s="25" t="s">
        <v>82</v>
      </c>
    </row>
    <row r="2559" spans="2:65" s="1" customFormat="1" ht="16.5" customHeight="1">
      <c r="B2559" s="42"/>
      <c r="C2559" s="209" t="s">
        <v>5602</v>
      </c>
      <c r="D2559" s="209" t="s">
        <v>498</v>
      </c>
      <c r="E2559" s="210" t="s">
        <v>13701</v>
      </c>
      <c r="F2559" s="211" t="s">
        <v>13702</v>
      </c>
      <c r="G2559" s="212" t="s">
        <v>13632</v>
      </c>
      <c r="H2559" s="213">
        <v>1</v>
      </c>
      <c r="I2559" s="214"/>
      <c r="J2559" s="215">
        <f>ROUND(I2559*H2559,2)</f>
        <v>0</v>
      </c>
      <c r="K2559" s="211" t="s">
        <v>23</v>
      </c>
      <c r="L2559" s="62"/>
      <c r="M2559" s="216" t="s">
        <v>23</v>
      </c>
      <c r="N2559" s="217" t="s">
        <v>44</v>
      </c>
      <c r="O2559" s="43"/>
      <c r="P2559" s="218">
        <f>O2559*H2559</f>
        <v>0</v>
      </c>
      <c r="Q2559" s="218">
        <v>0</v>
      </c>
      <c r="R2559" s="218">
        <f>Q2559*H2559</f>
        <v>0</v>
      </c>
      <c r="S2559" s="218">
        <v>0</v>
      </c>
      <c r="T2559" s="219">
        <f>S2559*H2559</f>
        <v>0</v>
      </c>
      <c r="AR2559" s="25" t="s">
        <v>502</v>
      </c>
      <c r="AT2559" s="25" t="s">
        <v>498</v>
      </c>
      <c r="AU2559" s="25" t="s">
        <v>82</v>
      </c>
      <c r="AY2559" s="25" t="s">
        <v>492</v>
      </c>
      <c r="BE2559" s="220">
        <f>IF(N2559="základní",J2559,0)</f>
        <v>0</v>
      </c>
      <c r="BF2559" s="220">
        <f>IF(N2559="snížená",J2559,0)</f>
        <v>0</v>
      </c>
      <c r="BG2559" s="220">
        <f>IF(N2559="zákl. přenesená",J2559,0)</f>
        <v>0</v>
      </c>
      <c r="BH2559" s="220">
        <f>IF(N2559="sníž. přenesená",J2559,0)</f>
        <v>0</v>
      </c>
      <c r="BI2559" s="220">
        <f>IF(N2559="nulová",J2559,0)</f>
        <v>0</v>
      </c>
      <c r="BJ2559" s="25" t="s">
        <v>80</v>
      </c>
      <c r="BK2559" s="220">
        <f>ROUND(I2559*H2559,2)</f>
        <v>0</v>
      </c>
      <c r="BL2559" s="25" t="s">
        <v>502</v>
      </c>
      <c r="BM2559" s="25" t="s">
        <v>13935</v>
      </c>
    </row>
    <row r="2560" spans="2:65" s="1" customFormat="1">
      <c r="B2560" s="42"/>
      <c r="C2560" s="64"/>
      <c r="D2560" s="221" t="s">
        <v>506</v>
      </c>
      <c r="E2560" s="64"/>
      <c r="F2560" s="222" t="s">
        <v>13702</v>
      </c>
      <c r="G2560" s="64"/>
      <c r="H2560" s="64"/>
      <c r="I2560" s="177"/>
      <c r="J2560" s="64"/>
      <c r="K2560" s="64"/>
      <c r="L2560" s="62"/>
      <c r="M2560" s="223"/>
      <c r="N2560" s="43"/>
      <c r="O2560" s="43"/>
      <c r="P2560" s="43"/>
      <c r="Q2560" s="43"/>
      <c r="R2560" s="43"/>
      <c r="S2560" s="43"/>
      <c r="T2560" s="79"/>
      <c r="AT2560" s="25" t="s">
        <v>506</v>
      </c>
      <c r="AU2560" s="25" t="s">
        <v>82</v>
      </c>
    </row>
    <row r="2561" spans="2:65" s="1" customFormat="1" ht="36">
      <c r="B2561" s="42"/>
      <c r="C2561" s="64"/>
      <c r="D2561" s="227" t="s">
        <v>2254</v>
      </c>
      <c r="E2561" s="64"/>
      <c r="F2561" s="273" t="s">
        <v>13703</v>
      </c>
      <c r="G2561" s="64"/>
      <c r="H2561" s="64"/>
      <c r="I2561" s="177"/>
      <c r="J2561" s="64"/>
      <c r="K2561" s="64"/>
      <c r="L2561" s="62"/>
      <c r="M2561" s="223"/>
      <c r="N2561" s="43"/>
      <c r="O2561" s="43"/>
      <c r="P2561" s="43"/>
      <c r="Q2561" s="43"/>
      <c r="R2561" s="43"/>
      <c r="S2561" s="43"/>
      <c r="T2561" s="79"/>
      <c r="AT2561" s="25" t="s">
        <v>2254</v>
      </c>
      <c r="AU2561" s="25" t="s">
        <v>82</v>
      </c>
    </row>
    <row r="2562" spans="2:65" s="1" customFormat="1" ht="16.5" customHeight="1">
      <c r="B2562" s="42"/>
      <c r="C2562" s="209" t="s">
        <v>5606</v>
      </c>
      <c r="D2562" s="209" t="s">
        <v>498</v>
      </c>
      <c r="E2562" s="210" t="s">
        <v>13637</v>
      </c>
      <c r="F2562" s="211" t="s">
        <v>13638</v>
      </c>
      <c r="G2562" s="212" t="s">
        <v>2537</v>
      </c>
      <c r="H2562" s="213">
        <v>1</v>
      </c>
      <c r="I2562" s="214"/>
      <c r="J2562" s="215">
        <f>ROUND(I2562*H2562,2)</f>
        <v>0</v>
      </c>
      <c r="K2562" s="211" t="s">
        <v>23</v>
      </c>
      <c r="L2562" s="62"/>
      <c r="M2562" s="216" t="s">
        <v>23</v>
      </c>
      <c r="N2562" s="217" t="s">
        <v>44</v>
      </c>
      <c r="O2562" s="43"/>
      <c r="P2562" s="218">
        <f>O2562*H2562</f>
        <v>0</v>
      </c>
      <c r="Q2562" s="218">
        <v>0</v>
      </c>
      <c r="R2562" s="218">
        <f>Q2562*H2562</f>
        <v>0</v>
      </c>
      <c r="S2562" s="218">
        <v>0</v>
      </c>
      <c r="T2562" s="219">
        <f>S2562*H2562</f>
        <v>0</v>
      </c>
      <c r="AR2562" s="25" t="s">
        <v>502</v>
      </c>
      <c r="AT2562" s="25" t="s">
        <v>498</v>
      </c>
      <c r="AU2562" s="25" t="s">
        <v>82</v>
      </c>
      <c r="AY2562" s="25" t="s">
        <v>492</v>
      </c>
      <c r="BE2562" s="220">
        <f>IF(N2562="základní",J2562,0)</f>
        <v>0</v>
      </c>
      <c r="BF2562" s="220">
        <f>IF(N2562="snížená",J2562,0)</f>
        <v>0</v>
      </c>
      <c r="BG2562" s="220">
        <f>IF(N2562="zákl. přenesená",J2562,0)</f>
        <v>0</v>
      </c>
      <c r="BH2562" s="220">
        <f>IF(N2562="sníž. přenesená",J2562,0)</f>
        <v>0</v>
      </c>
      <c r="BI2562" s="220">
        <f>IF(N2562="nulová",J2562,0)</f>
        <v>0</v>
      </c>
      <c r="BJ2562" s="25" t="s">
        <v>80</v>
      </c>
      <c r="BK2562" s="220">
        <f>ROUND(I2562*H2562,2)</f>
        <v>0</v>
      </c>
      <c r="BL2562" s="25" t="s">
        <v>502</v>
      </c>
      <c r="BM2562" s="25" t="s">
        <v>13936</v>
      </c>
    </row>
    <row r="2563" spans="2:65" s="1" customFormat="1">
      <c r="B2563" s="42"/>
      <c r="C2563" s="64"/>
      <c r="D2563" s="221" t="s">
        <v>506</v>
      </c>
      <c r="E2563" s="64"/>
      <c r="F2563" s="222" t="s">
        <v>13638</v>
      </c>
      <c r="G2563" s="64"/>
      <c r="H2563" s="64"/>
      <c r="I2563" s="177"/>
      <c r="J2563" s="64"/>
      <c r="K2563" s="64"/>
      <c r="L2563" s="62"/>
      <c r="M2563" s="223"/>
      <c r="N2563" s="43"/>
      <c r="O2563" s="43"/>
      <c r="P2563" s="43"/>
      <c r="Q2563" s="43"/>
      <c r="R2563" s="43"/>
      <c r="S2563" s="43"/>
      <c r="T2563" s="79"/>
      <c r="AT2563" s="25" t="s">
        <v>506</v>
      </c>
      <c r="AU2563" s="25" t="s">
        <v>82</v>
      </c>
    </row>
    <row r="2564" spans="2:65" s="1" customFormat="1" ht="24">
      <c r="B2564" s="42"/>
      <c r="C2564" s="64"/>
      <c r="D2564" s="227" t="s">
        <v>2254</v>
      </c>
      <c r="E2564" s="64"/>
      <c r="F2564" s="273" t="s">
        <v>13639</v>
      </c>
      <c r="G2564" s="64"/>
      <c r="H2564" s="64"/>
      <c r="I2564" s="177"/>
      <c r="J2564" s="64"/>
      <c r="K2564" s="64"/>
      <c r="L2564" s="62"/>
      <c r="M2564" s="223"/>
      <c r="N2564" s="43"/>
      <c r="O2564" s="43"/>
      <c r="P2564" s="43"/>
      <c r="Q2564" s="43"/>
      <c r="R2564" s="43"/>
      <c r="S2564" s="43"/>
      <c r="T2564" s="79"/>
      <c r="AT2564" s="25" t="s">
        <v>2254</v>
      </c>
      <c r="AU2564" s="25" t="s">
        <v>82</v>
      </c>
    </row>
    <row r="2565" spans="2:65" s="1" customFormat="1" ht="16.5" customHeight="1">
      <c r="B2565" s="42"/>
      <c r="C2565" s="209" t="s">
        <v>5610</v>
      </c>
      <c r="D2565" s="209" t="s">
        <v>498</v>
      </c>
      <c r="E2565" s="210" t="s">
        <v>13640</v>
      </c>
      <c r="F2565" s="211" t="s">
        <v>13641</v>
      </c>
      <c r="G2565" s="212" t="s">
        <v>2537</v>
      </c>
      <c r="H2565" s="213">
        <v>1</v>
      </c>
      <c r="I2565" s="214"/>
      <c r="J2565" s="215">
        <f>ROUND(I2565*H2565,2)</f>
        <v>0</v>
      </c>
      <c r="K2565" s="211" t="s">
        <v>23</v>
      </c>
      <c r="L2565" s="62"/>
      <c r="M2565" s="216" t="s">
        <v>23</v>
      </c>
      <c r="N2565" s="217" t="s">
        <v>44</v>
      </c>
      <c r="O2565" s="43"/>
      <c r="P2565" s="218">
        <f>O2565*H2565</f>
        <v>0</v>
      </c>
      <c r="Q2565" s="218">
        <v>0</v>
      </c>
      <c r="R2565" s="218">
        <f>Q2565*H2565</f>
        <v>0</v>
      </c>
      <c r="S2565" s="218">
        <v>0</v>
      </c>
      <c r="T2565" s="219">
        <f>S2565*H2565</f>
        <v>0</v>
      </c>
      <c r="AR2565" s="25" t="s">
        <v>502</v>
      </c>
      <c r="AT2565" s="25" t="s">
        <v>498</v>
      </c>
      <c r="AU2565" s="25" t="s">
        <v>82</v>
      </c>
      <c r="AY2565" s="25" t="s">
        <v>492</v>
      </c>
      <c r="BE2565" s="220">
        <f>IF(N2565="základní",J2565,0)</f>
        <v>0</v>
      </c>
      <c r="BF2565" s="220">
        <f>IF(N2565="snížená",J2565,0)</f>
        <v>0</v>
      </c>
      <c r="BG2565" s="220">
        <f>IF(N2565="zákl. přenesená",J2565,0)</f>
        <v>0</v>
      </c>
      <c r="BH2565" s="220">
        <f>IF(N2565="sníž. přenesená",J2565,0)</f>
        <v>0</v>
      </c>
      <c r="BI2565" s="220">
        <f>IF(N2565="nulová",J2565,0)</f>
        <v>0</v>
      </c>
      <c r="BJ2565" s="25" t="s">
        <v>80</v>
      </c>
      <c r="BK2565" s="220">
        <f>ROUND(I2565*H2565,2)</f>
        <v>0</v>
      </c>
      <c r="BL2565" s="25" t="s">
        <v>502</v>
      </c>
      <c r="BM2565" s="25" t="s">
        <v>13937</v>
      </c>
    </row>
    <row r="2566" spans="2:65" s="1" customFormat="1">
      <c r="B2566" s="42"/>
      <c r="C2566" s="64"/>
      <c r="D2566" s="221" t="s">
        <v>506</v>
      </c>
      <c r="E2566" s="64"/>
      <c r="F2566" s="222" t="s">
        <v>13641</v>
      </c>
      <c r="G2566" s="64"/>
      <c r="H2566" s="64"/>
      <c r="I2566" s="177"/>
      <c r="J2566" s="64"/>
      <c r="K2566" s="64"/>
      <c r="L2566" s="62"/>
      <c r="M2566" s="223"/>
      <c r="N2566" s="43"/>
      <c r="O2566" s="43"/>
      <c r="P2566" s="43"/>
      <c r="Q2566" s="43"/>
      <c r="R2566" s="43"/>
      <c r="S2566" s="43"/>
      <c r="T2566" s="79"/>
      <c r="AT2566" s="25" t="s">
        <v>506</v>
      </c>
      <c r="AU2566" s="25" t="s">
        <v>82</v>
      </c>
    </row>
    <row r="2567" spans="2:65" s="1" customFormat="1" ht="24">
      <c r="B2567" s="42"/>
      <c r="C2567" s="64"/>
      <c r="D2567" s="227" t="s">
        <v>2254</v>
      </c>
      <c r="E2567" s="64"/>
      <c r="F2567" s="273" t="s">
        <v>13639</v>
      </c>
      <c r="G2567" s="64"/>
      <c r="H2567" s="64"/>
      <c r="I2567" s="177"/>
      <c r="J2567" s="64"/>
      <c r="K2567" s="64"/>
      <c r="L2567" s="62"/>
      <c r="M2567" s="223"/>
      <c r="N2567" s="43"/>
      <c r="O2567" s="43"/>
      <c r="P2567" s="43"/>
      <c r="Q2567" s="43"/>
      <c r="R2567" s="43"/>
      <c r="S2567" s="43"/>
      <c r="T2567" s="79"/>
      <c r="AT2567" s="25" t="s">
        <v>2254</v>
      </c>
      <c r="AU2567" s="25" t="s">
        <v>82</v>
      </c>
    </row>
    <row r="2568" spans="2:65" s="1" customFormat="1" ht="16.5" customHeight="1">
      <c r="B2568" s="42"/>
      <c r="C2568" s="209" t="s">
        <v>5614</v>
      </c>
      <c r="D2568" s="209" t="s">
        <v>498</v>
      </c>
      <c r="E2568" s="210" t="s">
        <v>13938</v>
      </c>
      <c r="F2568" s="211" t="s">
        <v>13939</v>
      </c>
      <c r="G2568" s="212" t="s">
        <v>2537</v>
      </c>
      <c r="H2568" s="213">
        <v>1</v>
      </c>
      <c r="I2568" s="214"/>
      <c r="J2568" s="215">
        <f>ROUND(I2568*H2568,2)</f>
        <v>0</v>
      </c>
      <c r="K2568" s="211" t="s">
        <v>23</v>
      </c>
      <c r="L2568" s="62"/>
      <c r="M2568" s="216" t="s">
        <v>23</v>
      </c>
      <c r="N2568" s="217" t="s">
        <v>44</v>
      </c>
      <c r="O2568" s="43"/>
      <c r="P2568" s="218">
        <f>O2568*H2568</f>
        <v>0</v>
      </c>
      <c r="Q2568" s="218">
        <v>0</v>
      </c>
      <c r="R2568" s="218">
        <f>Q2568*H2568</f>
        <v>0</v>
      </c>
      <c r="S2568" s="218">
        <v>0</v>
      </c>
      <c r="T2568" s="219">
        <f>S2568*H2568</f>
        <v>0</v>
      </c>
      <c r="AR2568" s="25" t="s">
        <v>502</v>
      </c>
      <c r="AT2568" s="25" t="s">
        <v>498</v>
      </c>
      <c r="AU2568" s="25" t="s">
        <v>82</v>
      </c>
      <c r="AY2568" s="25" t="s">
        <v>492</v>
      </c>
      <c r="BE2568" s="220">
        <f>IF(N2568="základní",J2568,0)</f>
        <v>0</v>
      </c>
      <c r="BF2568" s="220">
        <f>IF(N2568="snížená",J2568,0)</f>
        <v>0</v>
      </c>
      <c r="BG2568" s="220">
        <f>IF(N2568="zákl. přenesená",J2568,0)</f>
        <v>0</v>
      </c>
      <c r="BH2568" s="220">
        <f>IF(N2568="sníž. přenesená",J2568,0)</f>
        <v>0</v>
      </c>
      <c r="BI2568" s="220">
        <f>IF(N2568="nulová",J2568,0)</f>
        <v>0</v>
      </c>
      <c r="BJ2568" s="25" t="s">
        <v>80</v>
      </c>
      <c r="BK2568" s="220">
        <f>ROUND(I2568*H2568,2)</f>
        <v>0</v>
      </c>
      <c r="BL2568" s="25" t="s">
        <v>502</v>
      </c>
      <c r="BM2568" s="25" t="s">
        <v>13940</v>
      </c>
    </row>
    <row r="2569" spans="2:65" s="1" customFormat="1">
      <c r="B2569" s="42"/>
      <c r="C2569" s="64"/>
      <c r="D2569" s="221" t="s">
        <v>506</v>
      </c>
      <c r="E2569" s="64"/>
      <c r="F2569" s="222" t="s">
        <v>13939</v>
      </c>
      <c r="G2569" s="64"/>
      <c r="H2569" s="64"/>
      <c r="I2569" s="177"/>
      <c r="J2569" s="64"/>
      <c r="K2569" s="64"/>
      <c r="L2569" s="62"/>
      <c r="M2569" s="223"/>
      <c r="N2569" s="43"/>
      <c r="O2569" s="43"/>
      <c r="P2569" s="43"/>
      <c r="Q2569" s="43"/>
      <c r="R2569" s="43"/>
      <c r="S2569" s="43"/>
      <c r="T2569" s="79"/>
      <c r="AT2569" s="25" t="s">
        <v>506</v>
      </c>
      <c r="AU2569" s="25" t="s">
        <v>82</v>
      </c>
    </row>
    <row r="2570" spans="2:65" s="1" customFormat="1" ht="24">
      <c r="B2570" s="42"/>
      <c r="C2570" s="64"/>
      <c r="D2570" s="227" t="s">
        <v>2254</v>
      </c>
      <c r="E2570" s="64"/>
      <c r="F2570" s="273" t="s">
        <v>13639</v>
      </c>
      <c r="G2570" s="64"/>
      <c r="H2570" s="64"/>
      <c r="I2570" s="177"/>
      <c r="J2570" s="64"/>
      <c r="K2570" s="64"/>
      <c r="L2570" s="62"/>
      <c r="M2570" s="223"/>
      <c r="N2570" s="43"/>
      <c r="O2570" s="43"/>
      <c r="P2570" s="43"/>
      <c r="Q2570" s="43"/>
      <c r="R2570" s="43"/>
      <c r="S2570" s="43"/>
      <c r="T2570" s="79"/>
      <c r="AT2570" s="25" t="s">
        <v>2254</v>
      </c>
      <c r="AU2570" s="25" t="s">
        <v>82</v>
      </c>
    </row>
    <row r="2571" spans="2:65" s="1" customFormat="1" ht="16.5" customHeight="1">
      <c r="B2571" s="42"/>
      <c r="C2571" s="209" t="s">
        <v>5618</v>
      </c>
      <c r="D2571" s="209" t="s">
        <v>498</v>
      </c>
      <c r="E2571" s="210" t="s">
        <v>13941</v>
      </c>
      <c r="F2571" s="211" t="s">
        <v>13942</v>
      </c>
      <c r="G2571" s="212" t="s">
        <v>2537</v>
      </c>
      <c r="H2571" s="213">
        <v>1</v>
      </c>
      <c r="I2571" s="214"/>
      <c r="J2571" s="215">
        <f>ROUND(I2571*H2571,2)</f>
        <v>0</v>
      </c>
      <c r="K2571" s="211" t="s">
        <v>23</v>
      </c>
      <c r="L2571" s="62"/>
      <c r="M2571" s="216" t="s">
        <v>23</v>
      </c>
      <c r="N2571" s="217" t="s">
        <v>44</v>
      </c>
      <c r="O2571" s="43"/>
      <c r="P2571" s="218">
        <f>O2571*H2571</f>
        <v>0</v>
      </c>
      <c r="Q2571" s="218">
        <v>0</v>
      </c>
      <c r="R2571" s="218">
        <f>Q2571*H2571</f>
        <v>0</v>
      </c>
      <c r="S2571" s="218">
        <v>0</v>
      </c>
      <c r="T2571" s="219">
        <f>S2571*H2571</f>
        <v>0</v>
      </c>
      <c r="AR2571" s="25" t="s">
        <v>502</v>
      </c>
      <c r="AT2571" s="25" t="s">
        <v>498</v>
      </c>
      <c r="AU2571" s="25" t="s">
        <v>82</v>
      </c>
      <c r="AY2571" s="25" t="s">
        <v>492</v>
      </c>
      <c r="BE2571" s="220">
        <f>IF(N2571="základní",J2571,0)</f>
        <v>0</v>
      </c>
      <c r="BF2571" s="220">
        <f>IF(N2571="snížená",J2571,0)</f>
        <v>0</v>
      </c>
      <c r="BG2571" s="220">
        <f>IF(N2571="zákl. přenesená",J2571,0)</f>
        <v>0</v>
      </c>
      <c r="BH2571" s="220">
        <f>IF(N2571="sníž. přenesená",J2571,0)</f>
        <v>0</v>
      </c>
      <c r="BI2571" s="220">
        <f>IF(N2571="nulová",J2571,0)</f>
        <v>0</v>
      </c>
      <c r="BJ2571" s="25" t="s">
        <v>80</v>
      </c>
      <c r="BK2571" s="220">
        <f>ROUND(I2571*H2571,2)</f>
        <v>0</v>
      </c>
      <c r="BL2571" s="25" t="s">
        <v>502</v>
      </c>
      <c r="BM2571" s="25" t="s">
        <v>13943</v>
      </c>
    </row>
    <row r="2572" spans="2:65" s="1" customFormat="1">
      <c r="B2572" s="42"/>
      <c r="C2572" s="64"/>
      <c r="D2572" s="221" t="s">
        <v>506</v>
      </c>
      <c r="E2572" s="64"/>
      <c r="F2572" s="222" t="s">
        <v>13942</v>
      </c>
      <c r="G2572" s="64"/>
      <c r="H2572" s="64"/>
      <c r="I2572" s="177"/>
      <c r="J2572" s="64"/>
      <c r="K2572" s="64"/>
      <c r="L2572" s="62"/>
      <c r="M2572" s="223"/>
      <c r="N2572" s="43"/>
      <c r="O2572" s="43"/>
      <c r="P2572" s="43"/>
      <c r="Q2572" s="43"/>
      <c r="R2572" s="43"/>
      <c r="S2572" s="43"/>
      <c r="T2572" s="79"/>
      <c r="AT2572" s="25" t="s">
        <v>506</v>
      </c>
      <c r="AU2572" s="25" t="s">
        <v>82</v>
      </c>
    </row>
    <row r="2573" spans="2:65" s="1" customFormat="1" ht="48">
      <c r="B2573" s="42"/>
      <c r="C2573" s="64"/>
      <c r="D2573" s="227" t="s">
        <v>2254</v>
      </c>
      <c r="E2573" s="64"/>
      <c r="F2573" s="273" t="s">
        <v>13944</v>
      </c>
      <c r="G2573" s="64"/>
      <c r="H2573" s="64"/>
      <c r="I2573" s="177"/>
      <c r="J2573" s="64"/>
      <c r="K2573" s="64"/>
      <c r="L2573" s="62"/>
      <c r="M2573" s="223"/>
      <c r="N2573" s="43"/>
      <c r="O2573" s="43"/>
      <c r="P2573" s="43"/>
      <c r="Q2573" s="43"/>
      <c r="R2573" s="43"/>
      <c r="S2573" s="43"/>
      <c r="T2573" s="79"/>
      <c r="AT2573" s="25" t="s">
        <v>2254</v>
      </c>
      <c r="AU2573" s="25" t="s">
        <v>82</v>
      </c>
    </row>
    <row r="2574" spans="2:65" s="1" customFormat="1" ht="16.5" customHeight="1">
      <c r="B2574" s="42"/>
      <c r="C2574" s="209" t="s">
        <v>5622</v>
      </c>
      <c r="D2574" s="209" t="s">
        <v>498</v>
      </c>
      <c r="E2574" s="210" t="s">
        <v>13945</v>
      </c>
      <c r="F2574" s="211" t="s">
        <v>13946</v>
      </c>
      <c r="G2574" s="212" t="s">
        <v>832</v>
      </c>
      <c r="H2574" s="213">
        <v>15</v>
      </c>
      <c r="I2574" s="214"/>
      <c r="J2574" s="215">
        <f>ROUND(I2574*H2574,2)</f>
        <v>0</v>
      </c>
      <c r="K2574" s="211" t="s">
        <v>23</v>
      </c>
      <c r="L2574" s="62"/>
      <c r="M2574" s="216" t="s">
        <v>23</v>
      </c>
      <c r="N2574" s="217" t="s">
        <v>44</v>
      </c>
      <c r="O2574" s="43"/>
      <c r="P2574" s="218">
        <f>O2574*H2574</f>
        <v>0</v>
      </c>
      <c r="Q2574" s="218">
        <v>0</v>
      </c>
      <c r="R2574" s="218">
        <f>Q2574*H2574</f>
        <v>0</v>
      </c>
      <c r="S2574" s="218">
        <v>0</v>
      </c>
      <c r="T2574" s="219">
        <f>S2574*H2574</f>
        <v>0</v>
      </c>
      <c r="AR2574" s="25" t="s">
        <v>502</v>
      </c>
      <c r="AT2574" s="25" t="s">
        <v>498</v>
      </c>
      <c r="AU2574" s="25" t="s">
        <v>82</v>
      </c>
      <c r="AY2574" s="25" t="s">
        <v>492</v>
      </c>
      <c r="BE2574" s="220">
        <f>IF(N2574="základní",J2574,0)</f>
        <v>0</v>
      </c>
      <c r="BF2574" s="220">
        <f>IF(N2574="snížená",J2574,0)</f>
        <v>0</v>
      </c>
      <c r="BG2574" s="220">
        <f>IF(N2574="zákl. přenesená",J2574,0)</f>
        <v>0</v>
      </c>
      <c r="BH2574" s="220">
        <f>IF(N2574="sníž. přenesená",J2574,0)</f>
        <v>0</v>
      </c>
      <c r="BI2574" s="220">
        <f>IF(N2574="nulová",J2574,0)</f>
        <v>0</v>
      </c>
      <c r="BJ2574" s="25" t="s">
        <v>80</v>
      </c>
      <c r="BK2574" s="220">
        <f>ROUND(I2574*H2574,2)</f>
        <v>0</v>
      </c>
      <c r="BL2574" s="25" t="s">
        <v>502</v>
      </c>
      <c r="BM2574" s="25" t="s">
        <v>13947</v>
      </c>
    </row>
    <row r="2575" spans="2:65" s="1" customFormat="1">
      <c r="B2575" s="42"/>
      <c r="C2575" s="64"/>
      <c r="D2575" s="221" t="s">
        <v>506</v>
      </c>
      <c r="E2575" s="64"/>
      <c r="F2575" s="222" t="s">
        <v>13946</v>
      </c>
      <c r="G2575" s="64"/>
      <c r="H2575" s="64"/>
      <c r="I2575" s="177"/>
      <c r="J2575" s="64"/>
      <c r="K2575" s="64"/>
      <c r="L2575" s="62"/>
      <c r="M2575" s="223"/>
      <c r="N2575" s="43"/>
      <c r="O2575" s="43"/>
      <c r="P2575" s="43"/>
      <c r="Q2575" s="43"/>
      <c r="R2575" s="43"/>
      <c r="S2575" s="43"/>
      <c r="T2575" s="79"/>
      <c r="AT2575" s="25" t="s">
        <v>506</v>
      </c>
      <c r="AU2575" s="25" t="s">
        <v>82</v>
      </c>
    </row>
    <row r="2576" spans="2:65" s="1" customFormat="1" ht="36">
      <c r="B2576" s="42"/>
      <c r="C2576" s="64"/>
      <c r="D2576" s="227" t="s">
        <v>2254</v>
      </c>
      <c r="E2576" s="64"/>
      <c r="F2576" s="273" t="s">
        <v>13948</v>
      </c>
      <c r="G2576" s="64"/>
      <c r="H2576" s="64"/>
      <c r="I2576" s="177"/>
      <c r="J2576" s="64"/>
      <c r="K2576" s="64"/>
      <c r="L2576" s="62"/>
      <c r="M2576" s="223"/>
      <c r="N2576" s="43"/>
      <c r="O2576" s="43"/>
      <c r="P2576" s="43"/>
      <c r="Q2576" s="43"/>
      <c r="R2576" s="43"/>
      <c r="S2576" s="43"/>
      <c r="T2576" s="79"/>
      <c r="AT2576" s="25" t="s">
        <v>2254</v>
      </c>
      <c r="AU2576" s="25" t="s">
        <v>82</v>
      </c>
    </row>
    <row r="2577" spans="2:65" s="1" customFormat="1" ht="16.5" customHeight="1">
      <c r="B2577" s="42"/>
      <c r="C2577" s="209" t="s">
        <v>5626</v>
      </c>
      <c r="D2577" s="209" t="s">
        <v>498</v>
      </c>
      <c r="E2577" s="210" t="s">
        <v>13949</v>
      </c>
      <c r="F2577" s="211" t="s">
        <v>13646</v>
      </c>
      <c r="G2577" s="212" t="s">
        <v>832</v>
      </c>
      <c r="H2577" s="213">
        <v>15</v>
      </c>
      <c r="I2577" s="214"/>
      <c r="J2577" s="215">
        <f>ROUND(I2577*H2577,2)</f>
        <v>0</v>
      </c>
      <c r="K2577" s="211" t="s">
        <v>23</v>
      </c>
      <c r="L2577" s="62"/>
      <c r="M2577" s="216" t="s">
        <v>23</v>
      </c>
      <c r="N2577" s="217" t="s">
        <v>44</v>
      </c>
      <c r="O2577" s="43"/>
      <c r="P2577" s="218">
        <f>O2577*H2577</f>
        <v>0</v>
      </c>
      <c r="Q2577" s="218">
        <v>0</v>
      </c>
      <c r="R2577" s="218">
        <f>Q2577*H2577</f>
        <v>0</v>
      </c>
      <c r="S2577" s="218">
        <v>0</v>
      </c>
      <c r="T2577" s="219">
        <f>S2577*H2577</f>
        <v>0</v>
      </c>
      <c r="AR2577" s="25" t="s">
        <v>502</v>
      </c>
      <c r="AT2577" s="25" t="s">
        <v>498</v>
      </c>
      <c r="AU2577" s="25" t="s">
        <v>82</v>
      </c>
      <c r="AY2577" s="25" t="s">
        <v>492</v>
      </c>
      <c r="BE2577" s="220">
        <f>IF(N2577="základní",J2577,0)</f>
        <v>0</v>
      </c>
      <c r="BF2577" s="220">
        <f>IF(N2577="snížená",J2577,0)</f>
        <v>0</v>
      </c>
      <c r="BG2577" s="220">
        <f>IF(N2577="zákl. přenesená",J2577,0)</f>
        <v>0</v>
      </c>
      <c r="BH2577" s="220">
        <f>IF(N2577="sníž. přenesená",J2577,0)</f>
        <v>0</v>
      </c>
      <c r="BI2577" s="220">
        <f>IF(N2577="nulová",J2577,0)</f>
        <v>0</v>
      </c>
      <c r="BJ2577" s="25" t="s">
        <v>80</v>
      </c>
      <c r="BK2577" s="220">
        <f>ROUND(I2577*H2577,2)</f>
        <v>0</v>
      </c>
      <c r="BL2577" s="25" t="s">
        <v>502</v>
      </c>
      <c r="BM2577" s="25" t="s">
        <v>13950</v>
      </c>
    </row>
    <row r="2578" spans="2:65" s="1" customFormat="1">
      <c r="B2578" s="42"/>
      <c r="C2578" s="64"/>
      <c r="D2578" s="221" t="s">
        <v>506</v>
      </c>
      <c r="E2578" s="64"/>
      <c r="F2578" s="222" t="s">
        <v>13646</v>
      </c>
      <c r="G2578" s="64"/>
      <c r="H2578" s="64"/>
      <c r="I2578" s="177"/>
      <c r="J2578" s="64"/>
      <c r="K2578" s="64"/>
      <c r="L2578" s="62"/>
      <c r="M2578" s="223"/>
      <c r="N2578" s="43"/>
      <c r="O2578" s="43"/>
      <c r="P2578" s="43"/>
      <c r="Q2578" s="43"/>
      <c r="R2578" s="43"/>
      <c r="S2578" s="43"/>
      <c r="T2578" s="79"/>
      <c r="AT2578" s="25" t="s">
        <v>506</v>
      </c>
      <c r="AU2578" s="25" t="s">
        <v>82</v>
      </c>
    </row>
    <row r="2579" spans="2:65" s="1" customFormat="1" ht="36">
      <c r="B2579" s="42"/>
      <c r="C2579" s="64"/>
      <c r="D2579" s="227" t="s">
        <v>2254</v>
      </c>
      <c r="E2579" s="64"/>
      <c r="F2579" s="273" t="s">
        <v>13951</v>
      </c>
      <c r="G2579" s="64"/>
      <c r="H2579" s="64"/>
      <c r="I2579" s="177"/>
      <c r="J2579" s="64"/>
      <c r="K2579" s="64"/>
      <c r="L2579" s="62"/>
      <c r="M2579" s="223"/>
      <c r="N2579" s="43"/>
      <c r="O2579" s="43"/>
      <c r="P2579" s="43"/>
      <c r="Q2579" s="43"/>
      <c r="R2579" s="43"/>
      <c r="S2579" s="43"/>
      <c r="T2579" s="79"/>
      <c r="AT2579" s="25" t="s">
        <v>2254</v>
      </c>
      <c r="AU2579" s="25" t="s">
        <v>82</v>
      </c>
    </row>
    <row r="2580" spans="2:65" s="1" customFormat="1" ht="16.5" customHeight="1">
      <c r="B2580" s="42"/>
      <c r="C2580" s="209" t="s">
        <v>5630</v>
      </c>
      <c r="D2580" s="209" t="s">
        <v>498</v>
      </c>
      <c r="E2580" s="210" t="s">
        <v>13648</v>
      </c>
      <c r="F2580" s="211" t="s">
        <v>13649</v>
      </c>
      <c r="G2580" s="212" t="s">
        <v>13632</v>
      </c>
      <c r="H2580" s="213">
        <v>1</v>
      </c>
      <c r="I2580" s="214"/>
      <c r="J2580" s="215">
        <f>ROUND(I2580*H2580,2)</f>
        <v>0</v>
      </c>
      <c r="K2580" s="211" t="s">
        <v>23</v>
      </c>
      <c r="L2580" s="62"/>
      <c r="M2580" s="216" t="s">
        <v>23</v>
      </c>
      <c r="N2580" s="217" t="s">
        <v>44</v>
      </c>
      <c r="O2580" s="43"/>
      <c r="P2580" s="218">
        <f>O2580*H2580</f>
        <v>0</v>
      </c>
      <c r="Q2580" s="218">
        <v>0</v>
      </c>
      <c r="R2580" s="218">
        <f>Q2580*H2580</f>
        <v>0</v>
      </c>
      <c r="S2580" s="218">
        <v>0</v>
      </c>
      <c r="T2580" s="219">
        <f>S2580*H2580</f>
        <v>0</v>
      </c>
      <c r="AR2580" s="25" t="s">
        <v>502</v>
      </c>
      <c r="AT2580" s="25" t="s">
        <v>498</v>
      </c>
      <c r="AU2580" s="25" t="s">
        <v>82</v>
      </c>
      <c r="AY2580" s="25" t="s">
        <v>492</v>
      </c>
      <c r="BE2580" s="220">
        <f>IF(N2580="základní",J2580,0)</f>
        <v>0</v>
      </c>
      <c r="BF2580" s="220">
        <f>IF(N2580="snížená",J2580,0)</f>
        <v>0</v>
      </c>
      <c r="BG2580" s="220">
        <f>IF(N2580="zákl. přenesená",J2580,0)</f>
        <v>0</v>
      </c>
      <c r="BH2580" s="220">
        <f>IF(N2580="sníž. přenesená",J2580,0)</f>
        <v>0</v>
      </c>
      <c r="BI2580" s="220">
        <f>IF(N2580="nulová",J2580,0)</f>
        <v>0</v>
      </c>
      <c r="BJ2580" s="25" t="s">
        <v>80</v>
      </c>
      <c r="BK2580" s="220">
        <f>ROUND(I2580*H2580,2)</f>
        <v>0</v>
      </c>
      <c r="BL2580" s="25" t="s">
        <v>502</v>
      </c>
      <c r="BM2580" s="25" t="s">
        <v>13952</v>
      </c>
    </row>
    <row r="2581" spans="2:65" s="1" customFormat="1">
      <c r="B2581" s="42"/>
      <c r="C2581" s="64"/>
      <c r="D2581" s="221" t="s">
        <v>506</v>
      </c>
      <c r="E2581" s="64"/>
      <c r="F2581" s="222" t="s">
        <v>13649</v>
      </c>
      <c r="G2581" s="64"/>
      <c r="H2581" s="64"/>
      <c r="I2581" s="177"/>
      <c r="J2581" s="64"/>
      <c r="K2581" s="64"/>
      <c r="L2581" s="62"/>
      <c r="M2581" s="223"/>
      <c r="N2581" s="43"/>
      <c r="O2581" s="43"/>
      <c r="P2581" s="43"/>
      <c r="Q2581" s="43"/>
      <c r="R2581" s="43"/>
      <c r="S2581" s="43"/>
      <c r="T2581" s="79"/>
      <c r="AT2581" s="25" t="s">
        <v>506</v>
      </c>
      <c r="AU2581" s="25" t="s">
        <v>82</v>
      </c>
    </row>
    <row r="2582" spans="2:65" s="1" customFormat="1" ht="24">
      <c r="B2582" s="42"/>
      <c r="C2582" s="64"/>
      <c r="D2582" s="227" t="s">
        <v>2254</v>
      </c>
      <c r="E2582" s="64"/>
      <c r="F2582" s="273" t="s">
        <v>13767</v>
      </c>
      <c r="G2582" s="64"/>
      <c r="H2582" s="64"/>
      <c r="I2582" s="177"/>
      <c r="J2582" s="64"/>
      <c r="K2582" s="64"/>
      <c r="L2582" s="62"/>
      <c r="M2582" s="223"/>
      <c r="N2582" s="43"/>
      <c r="O2582" s="43"/>
      <c r="P2582" s="43"/>
      <c r="Q2582" s="43"/>
      <c r="R2582" s="43"/>
      <c r="S2582" s="43"/>
      <c r="T2582" s="79"/>
      <c r="AT2582" s="25" t="s">
        <v>2254</v>
      </c>
      <c r="AU2582" s="25" t="s">
        <v>82</v>
      </c>
    </row>
    <row r="2583" spans="2:65" s="1" customFormat="1" ht="16.5" customHeight="1">
      <c r="B2583" s="42"/>
      <c r="C2583" s="209" t="s">
        <v>5634</v>
      </c>
      <c r="D2583" s="209" t="s">
        <v>498</v>
      </c>
      <c r="E2583" s="210" t="s">
        <v>13915</v>
      </c>
      <c r="F2583" s="211" t="s">
        <v>13652</v>
      </c>
      <c r="G2583" s="212" t="s">
        <v>13632</v>
      </c>
      <c r="H2583" s="213">
        <v>1</v>
      </c>
      <c r="I2583" s="214"/>
      <c r="J2583" s="215">
        <f>ROUND(I2583*H2583,2)</f>
        <v>0</v>
      </c>
      <c r="K2583" s="211" t="s">
        <v>23</v>
      </c>
      <c r="L2583" s="62"/>
      <c r="M2583" s="216" t="s">
        <v>23</v>
      </c>
      <c r="N2583" s="217" t="s">
        <v>44</v>
      </c>
      <c r="O2583" s="43"/>
      <c r="P2583" s="218">
        <f>O2583*H2583</f>
        <v>0</v>
      </c>
      <c r="Q2583" s="218">
        <v>0</v>
      </c>
      <c r="R2583" s="218">
        <f>Q2583*H2583</f>
        <v>0</v>
      </c>
      <c r="S2583" s="218">
        <v>0</v>
      </c>
      <c r="T2583" s="219">
        <f>S2583*H2583</f>
        <v>0</v>
      </c>
      <c r="AR2583" s="25" t="s">
        <v>502</v>
      </c>
      <c r="AT2583" s="25" t="s">
        <v>498</v>
      </c>
      <c r="AU2583" s="25" t="s">
        <v>82</v>
      </c>
      <c r="AY2583" s="25" t="s">
        <v>492</v>
      </c>
      <c r="BE2583" s="220">
        <f>IF(N2583="základní",J2583,0)</f>
        <v>0</v>
      </c>
      <c r="BF2583" s="220">
        <f>IF(N2583="snížená",J2583,0)</f>
        <v>0</v>
      </c>
      <c r="BG2583" s="220">
        <f>IF(N2583="zákl. přenesená",J2583,0)</f>
        <v>0</v>
      </c>
      <c r="BH2583" s="220">
        <f>IF(N2583="sníž. přenesená",J2583,0)</f>
        <v>0</v>
      </c>
      <c r="BI2583" s="220">
        <f>IF(N2583="nulová",J2583,0)</f>
        <v>0</v>
      </c>
      <c r="BJ2583" s="25" t="s">
        <v>80</v>
      </c>
      <c r="BK2583" s="220">
        <f>ROUND(I2583*H2583,2)</f>
        <v>0</v>
      </c>
      <c r="BL2583" s="25" t="s">
        <v>502</v>
      </c>
      <c r="BM2583" s="25" t="s">
        <v>13953</v>
      </c>
    </row>
    <row r="2584" spans="2:65" s="1" customFormat="1">
      <c r="B2584" s="42"/>
      <c r="C2584" s="64"/>
      <c r="D2584" s="221" t="s">
        <v>506</v>
      </c>
      <c r="E2584" s="64"/>
      <c r="F2584" s="222" t="s">
        <v>13652</v>
      </c>
      <c r="G2584" s="64"/>
      <c r="H2584" s="64"/>
      <c r="I2584" s="177"/>
      <c r="J2584" s="64"/>
      <c r="K2584" s="64"/>
      <c r="L2584" s="62"/>
      <c r="M2584" s="223"/>
      <c r="N2584" s="43"/>
      <c r="O2584" s="43"/>
      <c r="P2584" s="43"/>
      <c r="Q2584" s="43"/>
      <c r="R2584" s="43"/>
      <c r="S2584" s="43"/>
      <c r="T2584" s="79"/>
      <c r="AT2584" s="25" t="s">
        <v>506</v>
      </c>
      <c r="AU2584" s="25" t="s">
        <v>82</v>
      </c>
    </row>
    <row r="2585" spans="2:65" s="1" customFormat="1" ht="36">
      <c r="B2585" s="42"/>
      <c r="C2585" s="64"/>
      <c r="D2585" s="227" t="s">
        <v>2254</v>
      </c>
      <c r="E2585" s="64"/>
      <c r="F2585" s="273" t="s">
        <v>13769</v>
      </c>
      <c r="G2585" s="64"/>
      <c r="H2585" s="64"/>
      <c r="I2585" s="177"/>
      <c r="J2585" s="64"/>
      <c r="K2585" s="64"/>
      <c r="L2585" s="62"/>
      <c r="M2585" s="223"/>
      <c r="N2585" s="43"/>
      <c r="O2585" s="43"/>
      <c r="P2585" s="43"/>
      <c r="Q2585" s="43"/>
      <c r="R2585" s="43"/>
      <c r="S2585" s="43"/>
      <c r="T2585" s="79"/>
      <c r="AT2585" s="25" t="s">
        <v>2254</v>
      </c>
      <c r="AU2585" s="25" t="s">
        <v>82</v>
      </c>
    </row>
    <row r="2586" spans="2:65" s="1" customFormat="1" ht="16.5" customHeight="1">
      <c r="B2586" s="42"/>
      <c r="C2586" s="209" t="s">
        <v>5639</v>
      </c>
      <c r="D2586" s="209" t="s">
        <v>498</v>
      </c>
      <c r="E2586" s="210" t="s">
        <v>13954</v>
      </c>
      <c r="F2586" s="211" t="s">
        <v>13652</v>
      </c>
      <c r="G2586" s="212" t="s">
        <v>13632</v>
      </c>
      <c r="H2586" s="213">
        <v>1</v>
      </c>
      <c r="I2586" s="214"/>
      <c r="J2586" s="215">
        <f>ROUND(I2586*H2586,2)</f>
        <v>0</v>
      </c>
      <c r="K2586" s="211" t="s">
        <v>23</v>
      </c>
      <c r="L2586" s="62"/>
      <c r="M2586" s="216" t="s">
        <v>23</v>
      </c>
      <c r="N2586" s="217" t="s">
        <v>44</v>
      </c>
      <c r="O2586" s="43"/>
      <c r="P2586" s="218">
        <f>O2586*H2586</f>
        <v>0</v>
      </c>
      <c r="Q2586" s="218">
        <v>0</v>
      </c>
      <c r="R2586" s="218">
        <f>Q2586*H2586</f>
        <v>0</v>
      </c>
      <c r="S2586" s="218">
        <v>0</v>
      </c>
      <c r="T2586" s="219">
        <f>S2586*H2586</f>
        <v>0</v>
      </c>
      <c r="AR2586" s="25" t="s">
        <v>502</v>
      </c>
      <c r="AT2586" s="25" t="s">
        <v>498</v>
      </c>
      <c r="AU2586" s="25" t="s">
        <v>82</v>
      </c>
      <c r="AY2586" s="25" t="s">
        <v>492</v>
      </c>
      <c r="BE2586" s="220">
        <f>IF(N2586="základní",J2586,0)</f>
        <v>0</v>
      </c>
      <c r="BF2586" s="220">
        <f>IF(N2586="snížená",J2586,0)</f>
        <v>0</v>
      </c>
      <c r="BG2586" s="220">
        <f>IF(N2586="zákl. přenesená",J2586,0)</f>
        <v>0</v>
      </c>
      <c r="BH2586" s="220">
        <f>IF(N2586="sníž. přenesená",J2586,0)</f>
        <v>0</v>
      </c>
      <c r="BI2586" s="220">
        <f>IF(N2586="nulová",J2586,0)</f>
        <v>0</v>
      </c>
      <c r="BJ2586" s="25" t="s">
        <v>80</v>
      </c>
      <c r="BK2586" s="220">
        <f>ROUND(I2586*H2586,2)</f>
        <v>0</v>
      </c>
      <c r="BL2586" s="25" t="s">
        <v>502</v>
      </c>
      <c r="BM2586" s="25" t="s">
        <v>13955</v>
      </c>
    </row>
    <row r="2587" spans="2:65" s="1" customFormat="1">
      <c r="B2587" s="42"/>
      <c r="C2587" s="64"/>
      <c r="D2587" s="221" t="s">
        <v>506</v>
      </c>
      <c r="E2587" s="64"/>
      <c r="F2587" s="222" t="s">
        <v>13652</v>
      </c>
      <c r="G2587" s="64"/>
      <c r="H2587" s="64"/>
      <c r="I2587" s="177"/>
      <c r="J2587" s="64"/>
      <c r="K2587" s="64"/>
      <c r="L2587" s="62"/>
      <c r="M2587" s="223"/>
      <c r="N2587" s="43"/>
      <c r="O2587" s="43"/>
      <c r="P2587" s="43"/>
      <c r="Q2587" s="43"/>
      <c r="R2587" s="43"/>
      <c r="S2587" s="43"/>
      <c r="T2587" s="79"/>
      <c r="AT2587" s="25" t="s">
        <v>506</v>
      </c>
      <c r="AU2587" s="25" t="s">
        <v>82</v>
      </c>
    </row>
    <row r="2588" spans="2:65" s="1" customFormat="1" ht="36">
      <c r="B2588" s="42"/>
      <c r="C2588" s="64"/>
      <c r="D2588" s="227" t="s">
        <v>2254</v>
      </c>
      <c r="E2588" s="64"/>
      <c r="F2588" s="273" t="s">
        <v>13655</v>
      </c>
      <c r="G2588" s="64"/>
      <c r="H2588" s="64"/>
      <c r="I2588" s="177"/>
      <c r="J2588" s="64"/>
      <c r="K2588" s="64"/>
      <c r="L2588" s="62"/>
      <c r="M2588" s="223"/>
      <c r="N2588" s="43"/>
      <c r="O2588" s="43"/>
      <c r="P2588" s="43"/>
      <c r="Q2588" s="43"/>
      <c r="R2588" s="43"/>
      <c r="S2588" s="43"/>
      <c r="T2588" s="79"/>
      <c r="AT2588" s="25" t="s">
        <v>2254</v>
      </c>
      <c r="AU2588" s="25" t="s">
        <v>82</v>
      </c>
    </row>
    <row r="2589" spans="2:65" s="1" customFormat="1" ht="16.5" customHeight="1">
      <c r="B2589" s="42"/>
      <c r="C2589" s="209" t="s">
        <v>5643</v>
      </c>
      <c r="D2589" s="209" t="s">
        <v>498</v>
      </c>
      <c r="E2589" s="210" t="s">
        <v>13956</v>
      </c>
      <c r="F2589" s="211" t="s">
        <v>13652</v>
      </c>
      <c r="G2589" s="212" t="s">
        <v>13632</v>
      </c>
      <c r="H2589" s="213">
        <v>1</v>
      </c>
      <c r="I2589" s="214"/>
      <c r="J2589" s="215">
        <f>ROUND(I2589*H2589,2)</f>
        <v>0</v>
      </c>
      <c r="K2589" s="211" t="s">
        <v>23</v>
      </c>
      <c r="L2589" s="62"/>
      <c r="M2589" s="216" t="s">
        <v>23</v>
      </c>
      <c r="N2589" s="217" t="s">
        <v>44</v>
      </c>
      <c r="O2589" s="43"/>
      <c r="P2589" s="218">
        <f>O2589*H2589</f>
        <v>0</v>
      </c>
      <c r="Q2589" s="218">
        <v>0</v>
      </c>
      <c r="R2589" s="218">
        <f>Q2589*H2589</f>
        <v>0</v>
      </c>
      <c r="S2589" s="218">
        <v>0</v>
      </c>
      <c r="T2589" s="219">
        <f>S2589*H2589</f>
        <v>0</v>
      </c>
      <c r="AR2589" s="25" t="s">
        <v>502</v>
      </c>
      <c r="AT2589" s="25" t="s">
        <v>498</v>
      </c>
      <c r="AU2589" s="25" t="s">
        <v>82</v>
      </c>
      <c r="AY2589" s="25" t="s">
        <v>492</v>
      </c>
      <c r="BE2589" s="220">
        <f>IF(N2589="základní",J2589,0)</f>
        <v>0</v>
      </c>
      <c r="BF2589" s="220">
        <f>IF(N2589="snížená",J2589,0)</f>
        <v>0</v>
      </c>
      <c r="BG2589" s="220">
        <f>IF(N2589="zákl. přenesená",J2589,0)</f>
        <v>0</v>
      </c>
      <c r="BH2589" s="220">
        <f>IF(N2589="sníž. přenesená",J2589,0)</f>
        <v>0</v>
      </c>
      <c r="BI2589" s="220">
        <f>IF(N2589="nulová",J2589,0)</f>
        <v>0</v>
      </c>
      <c r="BJ2589" s="25" t="s">
        <v>80</v>
      </c>
      <c r="BK2589" s="220">
        <f>ROUND(I2589*H2589,2)</f>
        <v>0</v>
      </c>
      <c r="BL2589" s="25" t="s">
        <v>502</v>
      </c>
      <c r="BM2589" s="25" t="s">
        <v>13957</v>
      </c>
    </row>
    <row r="2590" spans="2:65" s="1" customFormat="1">
      <c r="B2590" s="42"/>
      <c r="C2590" s="64"/>
      <c r="D2590" s="221" t="s">
        <v>506</v>
      </c>
      <c r="E2590" s="64"/>
      <c r="F2590" s="222" t="s">
        <v>13652</v>
      </c>
      <c r="G2590" s="64"/>
      <c r="H2590" s="64"/>
      <c r="I2590" s="177"/>
      <c r="J2590" s="64"/>
      <c r="K2590" s="64"/>
      <c r="L2590" s="62"/>
      <c r="M2590" s="223"/>
      <c r="N2590" s="43"/>
      <c r="O2590" s="43"/>
      <c r="P2590" s="43"/>
      <c r="Q2590" s="43"/>
      <c r="R2590" s="43"/>
      <c r="S2590" s="43"/>
      <c r="T2590" s="79"/>
      <c r="AT2590" s="25" t="s">
        <v>506</v>
      </c>
      <c r="AU2590" s="25" t="s">
        <v>82</v>
      </c>
    </row>
    <row r="2591" spans="2:65" s="1" customFormat="1" ht="36">
      <c r="B2591" s="42"/>
      <c r="C2591" s="64"/>
      <c r="D2591" s="227" t="s">
        <v>2254</v>
      </c>
      <c r="E2591" s="64"/>
      <c r="F2591" s="273" t="s">
        <v>13774</v>
      </c>
      <c r="G2591" s="64"/>
      <c r="H2591" s="64"/>
      <c r="I2591" s="177"/>
      <c r="J2591" s="64"/>
      <c r="K2591" s="64"/>
      <c r="L2591" s="62"/>
      <c r="M2591" s="223"/>
      <c r="N2591" s="43"/>
      <c r="O2591" s="43"/>
      <c r="P2591" s="43"/>
      <c r="Q2591" s="43"/>
      <c r="R2591" s="43"/>
      <c r="S2591" s="43"/>
      <c r="T2591" s="79"/>
      <c r="AT2591" s="25" t="s">
        <v>2254</v>
      </c>
      <c r="AU2591" s="25" t="s">
        <v>82</v>
      </c>
    </row>
    <row r="2592" spans="2:65" s="1" customFormat="1" ht="16.5" customHeight="1">
      <c r="B2592" s="42"/>
      <c r="C2592" s="209" t="s">
        <v>5647</v>
      </c>
      <c r="D2592" s="209" t="s">
        <v>498</v>
      </c>
      <c r="E2592" s="210" t="s">
        <v>13922</v>
      </c>
      <c r="F2592" s="211" t="s">
        <v>13652</v>
      </c>
      <c r="G2592" s="212" t="s">
        <v>13632</v>
      </c>
      <c r="H2592" s="213">
        <v>1</v>
      </c>
      <c r="I2592" s="214"/>
      <c r="J2592" s="215">
        <f>ROUND(I2592*H2592,2)</f>
        <v>0</v>
      </c>
      <c r="K2592" s="211" t="s">
        <v>23</v>
      </c>
      <c r="L2592" s="62"/>
      <c r="M2592" s="216" t="s">
        <v>23</v>
      </c>
      <c r="N2592" s="217" t="s">
        <v>44</v>
      </c>
      <c r="O2592" s="43"/>
      <c r="P2592" s="218">
        <f>O2592*H2592</f>
        <v>0</v>
      </c>
      <c r="Q2592" s="218">
        <v>0</v>
      </c>
      <c r="R2592" s="218">
        <f>Q2592*H2592</f>
        <v>0</v>
      </c>
      <c r="S2592" s="218">
        <v>0</v>
      </c>
      <c r="T2592" s="219">
        <f>S2592*H2592</f>
        <v>0</v>
      </c>
      <c r="AR2592" s="25" t="s">
        <v>502</v>
      </c>
      <c r="AT2592" s="25" t="s">
        <v>498</v>
      </c>
      <c r="AU2592" s="25" t="s">
        <v>82</v>
      </c>
      <c r="AY2592" s="25" t="s">
        <v>492</v>
      </c>
      <c r="BE2592" s="220">
        <f>IF(N2592="základní",J2592,0)</f>
        <v>0</v>
      </c>
      <c r="BF2592" s="220">
        <f>IF(N2592="snížená",J2592,0)</f>
        <v>0</v>
      </c>
      <c r="BG2592" s="220">
        <f>IF(N2592="zákl. přenesená",J2592,0)</f>
        <v>0</v>
      </c>
      <c r="BH2592" s="220">
        <f>IF(N2592="sníž. přenesená",J2592,0)</f>
        <v>0</v>
      </c>
      <c r="BI2592" s="220">
        <f>IF(N2592="nulová",J2592,0)</f>
        <v>0</v>
      </c>
      <c r="BJ2592" s="25" t="s">
        <v>80</v>
      </c>
      <c r="BK2592" s="220">
        <f>ROUND(I2592*H2592,2)</f>
        <v>0</v>
      </c>
      <c r="BL2592" s="25" t="s">
        <v>502</v>
      </c>
      <c r="BM2592" s="25" t="s">
        <v>13958</v>
      </c>
    </row>
    <row r="2593" spans="2:65" s="1" customFormat="1">
      <c r="B2593" s="42"/>
      <c r="C2593" s="64"/>
      <c r="D2593" s="221" t="s">
        <v>506</v>
      </c>
      <c r="E2593" s="64"/>
      <c r="F2593" s="222" t="s">
        <v>13652</v>
      </c>
      <c r="G2593" s="64"/>
      <c r="H2593" s="64"/>
      <c r="I2593" s="177"/>
      <c r="J2593" s="64"/>
      <c r="K2593" s="64"/>
      <c r="L2593" s="62"/>
      <c r="M2593" s="223"/>
      <c r="N2593" s="43"/>
      <c r="O2593" s="43"/>
      <c r="P2593" s="43"/>
      <c r="Q2593" s="43"/>
      <c r="R2593" s="43"/>
      <c r="S2593" s="43"/>
      <c r="T2593" s="79"/>
      <c r="AT2593" s="25" t="s">
        <v>506</v>
      </c>
      <c r="AU2593" s="25" t="s">
        <v>82</v>
      </c>
    </row>
    <row r="2594" spans="2:65" s="1" customFormat="1" ht="24">
      <c r="B2594" s="42"/>
      <c r="C2594" s="64"/>
      <c r="D2594" s="227" t="s">
        <v>2254</v>
      </c>
      <c r="E2594" s="64"/>
      <c r="F2594" s="273" t="s">
        <v>13659</v>
      </c>
      <c r="G2594" s="64"/>
      <c r="H2594" s="64"/>
      <c r="I2594" s="177"/>
      <c r="J2594" s="64"/>
      <c r="K2594" s="64"/>
      <c r="L2594" s="62"/>
      <c r="M2594" s="223"/>
      <c r="N2594" s="43"/>
      <c r="O2594" s="43"/>
      <c r="P2594" s="43"/>
      <c r="Q2594" s="43"/>
      <c r="R2594" s="43"/>
      <c r="S2594" s="43"/>
      <c r="T2594" s="79"/>
      <c r="AT2594" s="25" t="s">
        <v>2254</v>
      </c>
      <c r="AU2594" s="25" t="s">
        <v>82</v>
      </c>
    </row>
    <row r="2595" spans="2:65" s="1" customFormat="1" ht="16.5" customHeight="1">
      <c r="B2595" s="42"/>
      <c r="C2595" s="209" t="s">
        <v>5651</v>
      </c>
      <c r="D2595" s="209" t="s">
        <v>498</v>
      </c>
      <c r="E2595" s="210" t="s">
        <v>13959</v>
      </c>
      <c r="F2595" s="211" t="s">
        <v>13652</v>
      </c>
      <c r="G2595" s="212" t="s">
        <v>13632</v>
      </c>
      <c r="H2595" s="213">
        <v>1</v>
      </c>
      <c r="I2595" s="214"/>
      <c r="J2595" s="215">
        <f>ROUND(I2595*H2595,2)</f>
        <v>0</v>
      </c>
      <c r="K2595" s="211" t="s">
        <v>23</v>
      </c>
      <c r="L2595" s="62"/>
      <c r="M2595" s="216" t="s">
        <v>23</v>
      </c>
      <c r="N2595" s="217" t="s">
        <v>44</v>
      </c>
      <c r="O2595" s="43"/>
      <c r="P2595" s="218">
        <f>O2595*H2595</f>
        <v>0</v>
      </c>
      <c r="Q2595" s="218">
        <v>0</v>
      </c>
      <c r="R2595" s="218">
        <f>Q2595*H2595</f>
        <v>0</v>
      </c>
      <c r="S2595" s="218">
        <v>0</v>
      </c>
      <c r="T2595" s="219">
        <f>S2595*H2595</f>
        <v>0</v>
      </c>
      <c r="AR2595" s="25" t="s">
        <v>502</v>
      </c>
      <c r="AT2595" s="25" t="s">
        <v>498</v>
      </c>
      <c r="AU2595" s="25" t="s">
        <v>82</v>
      </c>
      <c r="AY2595" s="25" t="s">
        <v>492</v>
      </c>
      <c r="BE2595" s="220">
        <f>IF(N2595="základní",J2595,0)</f>
        <v>0</v>
      </c>
      <c r="BF2595" s="220">
        <f>IF(N2595="snížená",J2595,0)</f>
        <v>0</v>
      </c>
      <c r="BG2595" s="220">
        <f>IF(N2595="zákl. přenesená",J2595,0)</f>
        <v>0</v>
      </c>
      <c r="BH2595" s="220">
        <f>IF(N2595="sníž. přenesená",J2595,0)</f>
        <v>0</v>
      </c>
      <c r="BI2595" s="220">
        <f>IF(N2595="nulová",J2595,0)</f>
        <v>0</v>
      </c>
      <c r="BJ2595" s="25" t="s">
        <v>80</v>
      </c>
      <c r="BK2595" s="220">
        <f>ROUND(I2595*H2595,2)</f>
        <v>0</v>
      </c>
      <c r="BL2595" s="25" t="s">
        <v>502</v>
      </c>
      <c r="BM2595" s="25" t="s">
        <v>13960</v>
      </c>
    </row>
    <row r="2596" spans="2:65" s="1" customFormat="1">
      <c r="B2596" s="42"/>
      <c r="C2596" s="64"/>
      <c r="D2596" s="221" t="s">
        <v>506</v>
      </c>
      <c r="E2596" s="64"/>
      <c r="F2596" s="222" t="s">
        <v>13652</v>
      </c>
      <c r="G2596" s="64"/>
      <c r="H2596" s="64"/>
      <c r="I2596" s="177"/>
      <c r="J2596" s="64"/>
      <c r="K2596" s="64"/>
      <c r="L2596" s="62"/>
      <c r="M2596" s="223"/>
      <c r="N2596" s="43"/>
      <c r="O2596" s="43"/>
      <c r="P2596" s="43"/>
      <c r="Q2596" s="43"/>
      <c r="R2596" s="43"/>
      <c r="S2596" s="43"/>
      <c r="T2596" s="79"/>
      <c r="AT2596" s="25" t="s">
        <v>506</v>
      </c>
      <c r="AU2596" s="25" t="s">
        <v>82</v>
      </c>
    </row>
    <row r="2597" spans="2:65" s="1" customFormat="1" ht="24">
      <c r="B2597" s="42"/>
      <c r="C2597" s="64"/>
      <c r="D2597" s="227" t="s">
        <v>2254</v>
      </c>
      <c r="E2597" s="64"/>
      <c r="F2597" s="273" t="s">
        <v>13661</v>
      </c>
      <c r="G2597" s="64"/>
      <c r="H2597" s="64"/>
      <c r="I2597" s="177"/>
      <c r="J2597" s="64"/>
      <c r="K2597" s="64"/>
      <c r="L2597" s="62"/>
      <c r="M2597" s="223"/>
      <c r="N2597" s="43"/>
      <c r="O2597" s="43"/>
      <c r="P2597" s="43"/>
      <c r="Q2597" s="43"/>
      <c r="R2597" s="43"/>
      <c r="S2597" s="43"/>
      <c r="T2597" s="79"/>
      <c r="AT2597" s="25" t="s">
        <v>2254</v>
      </c>
      <c r="AU2597" s="25" t="s">
        <v>82</v>
      </c>
    </row>
    <row r="2598" spans="2:65" s="1" customFormat="1" ht="16.5" customHeight="1">
      <c r="B2598" s="42"/>
      <c r="C2598" s="209" t="s">
        <v>5655</v>
      </c>
      <c r="D2598" s="209" t="s">
        <v>498</v>
      </c>
      <c r="E2598" s="210" t="s">
        <v>13961</v>
      </c>
      <c r="F2598" s="211" t="s">
        <v>13652</v>
      </c>
      <c r="G2598" s="212" t="s">
        <v>13632</v>
      </c>
      <c r="H2598" s="213">
        <v>1</v>
      </c>
      <c r="I2598" s="214"/>
      <c r="J2598" s="215">
        <f>ROUND(I2598*H2598,2)</f>
        <v>0</v>
      </c>
      <c r="K2598" s="211" t="s">
        <v>23</v>
      </c>
      <c r="L2598" s="62"/>
      <c r="M2598" s="216" t="s">
        <v>23</v>
      </c>
      <c r="N2598" s="217" t="s">
        <v>44</v>
      </c>
      <c r="O2598" s="43"/>
      <c r="P2598" s="218">
        <f>O2598*H2598</f>
        <v>0</v>
      </c>
      <c r="Q2598" s="218">
        <v>0</v>
      </c>
      <c r="R2598" s="218">
        <f>Q2598*H2598</f>
        <v>0</v>
      </c>
      <c r="S2598" s="218">
        <v>0</v>
      </c>
      <c r="T2598" s="219">
        <f>S2598*H2598</f>
        <v>0</v>
      </c>
      <c r="AR2598" s="25" t="s">
        <v>502</v>
      </c>
      <c r="AT2598" s="25" t="s">
        <v>498</v>
      </c>
      <c r="AU2598" s="25" t="s">
        <v>82</v>
      </c>
      <c r="AY2598" s="25" t="s">
        <v>492</v>
      </c>
      <c r="BE2598" s="220">
        <f>IF(N2598="základní",J2598,0)</f>
        <v>0</v>
      </c>
      <c r="BF2598" s="220">
        <f>IF(N2598="snížená",J2598,0)</f>
        <v>0</v>
      </c>
      <c r="BG2598" s="220">
        <f>IF(N2598="zákl. přenesená",J2598,0)</f>
        <v>0</v>
      </c>
      <c r="BH2598" s="220">
        <f>IF(N2598="sníž. přenesená",J2598,0)</f>
        <v>0</v>
      </c>
      <c r="BI2598" s="220">
        <f>IF(N2598="nulová",J2598,0)</f>
        <v>0</v>
      </c>
      <c r="BJ2598" s="25" t="s">
        <v>80</v>
      </c>
      <c r="BK2598" s="220">
        <f>ROUND(I2598*H2598,2)</f>
        <v>0</v>
      </c>
      <c r="BL2598" s="25" t="s">
        <v>502</v>
      </c>
      <c r="BM2598" s="25" t="s">
        <v>13962</v>
      </c>
    </row>
    <row r="2599" spans="2:65" s="1" customFormat="1">
      <c r="B2599" s="42"/>
      <c r="C2599" s="64"/>
      <c r="D2599" s="221" t="s">
        <v>506</v>
      </c>
      <c r="E2599" s="64"/>
      <c r="F2599" s="222" t="s">
        <v>13652</v>
      </c>
      <c r="G2599" s="64"/>
      <c r="H2599" s="64"/>
      <c r="I2599" s="177"/>
      <c r="J2599" s="64"/>
      <c r="K2599" s="64"/>
      <c r="L2599" s="62"/>
      <c r="M2599" s="223"/>
      <c r="N2599" s="43"/>
      <c r="O2599" s="43"/>
      <c r="P2599" s="43"/>
      <c r="Q2599" s="43"/>
      <c r="R2599" s="43"/>
      <c r="S2599" s="43"/>
      <c r="T2599" s="79"/>
      <c r="AT2599" s="25" t="s">
        <v>506</v>
      </c>
      <c r="AU2599" s="25" t="s">
        <v>82</v>
      </c>
    </row>
    <row r="2600" spans="2:65" s="1" customFormat="1" ht="60">
      <c r="B2600" s="42"/>
      <c r="C2600" s="64"/>
      <c r="D2600" s="227" t="s">
        <v>2254</v>
      </c>
      <c r="E2600" s="64"/>
      <c r="F2600" s="273" t="s">
        <v>13663</v>
      </c>
      <c r="G2600" s="64"/>
      <c r="H2600" s="64"/>
      <c r="I2600" s="177"/>
      <c r="J2600" s="64"/>
      <c r="K2600" s="64"/>
      <c r="L2600" s="62"/>
      <c r="M2600" s="223"/>
      <c r="N2600" s="43"/>
      <c r="O2600" s="43"/>
      <c r="P2600" s="43"/>
      <c r="Q2600" s="43"/>
      <c r="R2600" s="43"/>
      <c r="S2600" s="43"/>
      <c r="T2600" s="79"/>
      <c r="AT2600" s="25" t="s">
        <v>2254</v>
      </c>
      <c r="AU2600" s="25" t="s">
        <v>82</v>
      </c>
    </row>
    <row r="2601" spans="2:65" s="1" customFormat="1" ht="16.5" customHeight="1">
      <c r="B2601" s="42"/>
      <c r="C2601" s="209" t="s">
        <v>5659</v>
      </c>
      <c r="D2601" s="209" t="s">
        <v>498</v>
      </c>
      <c r="E2601" s="210" t="s">
        <v>13712</v>
      </c>
      <c r="F2601" s="211" t="s">
        <v>13652</v>
      </c>
      <c r="G2601" s="212" t="s">
        <v>13632</v>
      </c>
      <c r="H2601" s="213">
        <v>1</v>
      </c>
      <c r="I2601" s="214"/>
      <c r="J2601" s="215">
        <f>ROUND(I2601*H2601,2)</f>
        <v>0</v>
      </c>
      <c r="K2601" s="211" t="s">
        <v>23</v>
      </c>
      <c r="L2601" s="62"/>
      <c r="M2601" s="216" t="s">
        <v>23</v>
      </c>
      <c r="N2601" s="217" t="s">
        <v>44</v>
      </c>
      <c r="O2601" s="43"/>
      <c r="P2601" s="218">
        <f>O2601*H2601</f>
        <v>0</v>
      </c>
      <c r="Q2601" s="218">
        <v>0</v>
      </c>
      <c r="R2601" s="218">
        <f>Q2601*H2601</f>
        <v>0</v>
      </c>
      <c r="S2601" s="218">
        <v>0</v>
      </c>
      <c r="T2601" s="219">
        <f>S2601*H2601</f>
        <v>0</v>
      </c>
      <c r="AR2601" s="25" t="s">
        <v>502</v>
      </c>
      <c r="AT2601" s="25" t="s">
        <v>498</v>
      </c>
      <c r="AU2601" s="25" t="s">
        <v>82</v>
      </c>
      <c r="AY2601" s="25" t="s">
        <v>492</v>
      </c>
      <c r="BE2601" s="220">
        <f>IF(N2601="základní",J2601,0)</f>
        <v>0</v>
      </c>
      <c r="BF2601" s="220">
        <f>IF(N2601="snížená",J2601,0)</f>
        <v>0</v>
      </c>
      <c r="BG2601" s="220">
        <f>IF(N2601="zákl. přenesená",J2601,0)</f>
        <v>0</v>
      </c>
      <c r="BH2601" s="220">
        <f>IF(N2601="sníž. přenesená",J2601,0)</f>
        <v>0</v>
      </c>
      <c r="BI2601" s="220">
        <f>IF(N2601="nulová",J2601,0)</f>
        <v>0</v>
      </c>
      <c r="BJ2601" s="25" t="s">
        <v>80</v>
      </c>
      <c r="BK2601" s="220">
        <f>ROUND(I2601*H2601,2)</f>
        <v>0</v>
      </c>
      <c r="BL2601" s="25" t="s">
        <v>502</v>
      </c>
      <c r="BM2601" s="25" t="s">
        <v>13963</v>
      </c>
    </row>
    <row r="2602" spans="2:65" s="1" customFormat="1">
      <c r="B2602" s="42"/>
      <c r="C2602" s="64"/>
      <c r="D2602" s="221" t="s">
        <v>506</v>
      </c>
      <c r="E2602" s="64"/>
      <c r="F2602" s="222" t="s">
        <v>13652</v>
      </c>
      <c r="G2602" s="64"/>
      <c r="H2602" s="64"/>
      <c r="I2602" s="177"/>
      <c r="J2602" s="64"/>
      <c r="K2602" s="64"/>
      <c r="L2602" s="62"/>
      <c r="M2602" s="223"/>
      <c r="N2602" s="43"/>
      <c r="O2602" s="43"/>
      <c r="P2602" s="43"/>
      <c r="Q2602" s="43"/>
      <c r="R2602" s="43"/>
      <c r="S2602" s="43"/>
      <c r="T2602" s="79"/>
      <c r="AT2602" s="25" t="s">
        <v>506</v>
      </c>
      <c r="AU2602" s="25" t="s">
        <v>82</v>
      </c>
    </row>
    <row r="2603" spans="2:65" s="1" customFormat="1" ht="24">
      <c r="B2603" s="42"/>
      <c r="C2603" s="64"/>
      <c r="D2603" s="221" t="s">
        <v>2254</v>
      </c>
      <c r="E2603" s="64"/>
      <c r="F2603" s="224" t="s">
        <v>13665</v>
      </c>
      <c r="G2603" s="64"/>
      <c r="H2603" s="64"/>
      <c r="I2603" s="177"/>
      <c r="J2603" s="64"/>
      <c r="K2603" s="64"/>
      <c r="L2603" s="62"/>
      <c r="M2603" s="223"/>
      <c r="N2603" s="43"/>
      <c r="O2603" s="43"/>
      <c r="P2603" s="43"/>
      <c r="Q2603" s="43"/>
      <c r="R2603" s="43"/>
      <c r="S2603" s="43"/>
      <c r="T2603" s="79"/>
      <c r="AT2603" s="25" t="s">
        <v>2254</v>
      </c>
      <c r="AU2603" s="25" t="s">
        <v>82</v>
      </c>
    </row>
    <row r="2604" spans="2:65" s="11" customFormat="1" ht="37.35" customHeight="1">
      <c r="B2604" s="192"/>
      <c r="C2604" s="193"/>
      <c r="D2604" s="194" t="s">
        <v>72</v>
      </c>
      <c r="E2604" s="195" t="s">
        <v>4992</v>
      </c>
      <c r="F2604" s="195" t="s">
        <v>13964</v>
      </c>
      <c r="G2604" s="193"/>
      <c r="H2604" s="193"/>
      <c r="I2604" s="196"/>
      <c r="J2604" s="197">
        <f>BK2604</f>
        <v>0</v>
      </c>
      <c r="K2604" s="193"/>
      <c r="L2604" s="198"/>
      <c r="M2604" s="199"/>
      <c r="N2604" s="200"/>
      <c r="O2604" s="200"/>
      <c r="P2604" s="201">
        <f>P2605+P2660</f>
        <v>0</v>
      </c>
      <c r="Q2604" s="200"/>
      <c r="R2604" s="201">
        <f>R2605+R2660</f>
        <v>0</v>
      </c>
      <c r="S2604" s="200"/>
      <c r="T2604" s="202">
        <f>T2605+T2660</f>
        <v>0</v>
      </c>
      <c r="AR2604" s="203" t="s">
        <v>80</v>
      </c>
      <c r="AT2604" s="204" t="s">
        <v>72</v>
      </c>
      <c r="AU2604" s="204" t="s">
        <v>73</v>
      </c>
      <c r="AY2604" s="203" t="s">
        <v>492</v>
      </c>
      <c r="BK2604" s="205">
        <f>BK2605+BK2660</f>
        <v>0</v>
      </c>
    </row>
    <row r="2605" spans="2:65" s="11" customFormat="1" ht="19.95" customHeight="1">
      <c r="B2605" s="192"/>
      <c r="C2605" s="193"/>
      <c r="D2605" s="206" t="s">
        <v>72</v>
      </c>
      <c r="E2605" s="207" t="s">
        <v>4977</v>
      </c>
      <c r="F2605" s="207" t="s">
        <v>13965</v>
      </c>
      <c r="G2605" s="193"/>
      <c r="H2605" s="193"/>
      <c r="I2605" s="196"/>
      <c r="J2605" s="208">
        <f>BK2605</f>
        <v>0</v>
      </c>
      <c r="K2605" s="193"/>
      <c r="L2605" s="198"/>
      <c r="M2605" s="199"/>
      <c r="N2605" s="200"/>
      <c r="O2605" s="200"/>
      <c r="P2605" s="201">
        <f>SUM(P2606:P2659)</f>
        <v>0</v>
      </c>
      <c r="Q2605" s="200"/>
      <c r="R2605" s="201">
        <f>SUM(R2606:R2659)</f>
        <v>0</v>
      </c>
      <c r="S2605" s="200"/>
      <c r="T2605" s="202">
        <f>SUM(T2606:T2659)</f>
        <v>0</v>
      </c>
      <c r="AR2605" s="203" t="s">
        <v>80</v>
      </c>
      <c r="AT2605" s="204" t="s">
        <v>72</v>
      </c>
      <c r="AU2605" s="204" t="s">
        <v>80</v>
      </c>
      <c r="AY2605" s="203" t="s">
        <v>492</v>
      </c>
      <c r="BK2605" s="205">
        <f>SUM(BK2606:BK2659)</f>
        <v>0</v>
      </c>
    </row>
    <row r="2606" spans="2:65" s="1" customFormat="1" ht="16.5" customHeight="1">
      <c r="B2606" s="42"/>
      <c r="C2606" s="209" t="s">
        <v>5663</v>
      </c>
      <c r="D2606" s="209" t="s">
        <v>498</v>
      </c>
      <c r="E2606" s="210" t="s">
        <v>13680</v>
      </c>
      <c r="F2606" s="211" t="s">
        <v>13681</v>
      </c>
      <c r="G2606" s="212" t="s">
        <v>2537</v>
      </c>
      <c r="H2606" s="213">
        <v>1</v>
      </c>
      <c r="I2606" s="214"/>
      <c r="J2606" s="215">
        <f>ROUND(I2606*H2606,2)</f>
        <v>0</v>
      </c>
      <c r="K2606" s="211" t="s">
        <v>23</v>
      </c>
      <c r="L2606" s="62"/>
      <c r="M2606" s="216" t="s">
        <v>23</v>
      </c>
      <c r="N2606" s="217" t="s">
        <v>44</v>
      </c>
      <c r="O2606" s="43"/>
      <c r="P2606" s="218">
        <f>O2606*H2606</f>
        <v>0</v>
      </c>
      <c r="Q2606" s="218">
        <v>0</v>
      </c>
      <c r="R2606" s="218">
        <f>Q2606*H2606</f>
        <v>0</v>
      </c>
      <c r="S2606" s="218">
        <v>0</v>
      </c>
      <c r="T2606" s="219">
        <f>S2606*H2606</f>
        <v>0</v>
      </c>
      <c r="AR2606" s="25" t="s">
        <v>502</v>
      </c>
      <c r="AT2606" s="25" t="s">
        <v>498</v>
      </c>
      <c r="AU2606" s="25" t="s">
        <v>82</v>
      </c>
      <c r="AY2606" s="25" t="s">
        <v>492</v>
      </c>
      <c r="BE2606" s="220">
        <f>IF(N2606="základní",J2606,0)</f>
        <v>0</v>
      </c>
      <c r="BF2606" s="220">
        <f>IF(N2606="snížená",J2606,0)</f>
        <v>0</v>
      </c>
      <c r="BG2606" s="220">
        <f>IF(N2606="zákl. přenesená",J2606,0)</f>
        <v>0</v>
      </c>
      <c r="BH2606" s="220">
        <f>IF(N2606="sníž. přenesená",J2606,0)</f>
        <v>0</v>
      </c>
      <c r="BI2606" s="220">
        <f>IF(N2606="nulová",J2606,0)</f>
        <v>0</v>
      </c>
      <c r="BJ2606" s="25" t="s">
        <v>80</v>
      </c>
      <c r="BK2606" s="220">
        <f>ROUND(I2606*H2606,2)</f>
        <v>0</v>
      </c>
      <c r="BL2606" s="25" t="s">
        <v>502</v>
      </c>
      <c r="BM2606" s="25" t="s">
        <v>13966</v>
      </c>
    </row>
    <row r="2607" spans="2:65" s="1" customFormat="1">
      <c r="B2607" s="42"/>
      <c r="C2607" s="64"/>
      <c r="D2607" s="221" t="s">
        <v>506</v>
      </c>
      <c r="E2607" s="64"/>
      <c r="F2607" s="222" t="s">
        <v>13681</v>
      </c>
      <c r="G2607" s="64"/>
      <c r="H2607" s="64"/>
      <c r="I2607" s="177"/>
      <c r="J2607" s="64"/>
      <c r="K2607" s="64"/>
      <c r="L2607" s="62"/>
      <c r="M2607" s="223"/>
      <c r="N2607" s="43"/>
      <c r="O2607" s="43"/>
      <c r="P2607" s="43"/>
      <c r="Q2607" s="43"/>
      <c r="R2607" s="43"/>
      <c r="S2607" s="43"/>
      <c r="T2607" s="79"/>
      <c r="AT2607" s="25" t="s">
        <v>506</v>
      </c>
      <c r="AU2607" s="25" t="s">
        <v>82</v>
      </c>
    </row>
    <row r="2608" spans="2:65" s="1" customFormat="1" ht="48">
      <c r="B2608" s="42"/>
      <c r="C2608" s="64"/>
      <c r="D2608" s="227" t="s">
        <v>2254</v>
      </c>
      <c r="E2608" s="64"/>
      <c r="F2608" s="273" t="s">
        <v>13682</v>
      </c>
      <c r="G2608" s="64"/>
      <c r="H2608" s="64"/>
      <c r="I2608" s="177"/>
      <c r="J2608" s="64"/>
      <c r="K2608" s="64"/>
      <c r="L2608" s="62"/>
      <c r="M2608" s="223"/>
      <c r="N2608" s="43"/>
      <c r="O2608" s="43"/>
      <c r="P2608" s="43"/>
      <c r="Q2608" s="43"/>
      <c r="R2608" s="43"/>
      <c r="S2608" s="43"/>
      <c r="T2608" s="79"/>
      <c r="AT2608" s="25" t="s">
        <v>2254</v>
      </c>
      <c r="AU2608" s="25" t="s">
        <v>82</v>
      </c>
    </row>
    <row r="2609" spans="2:65" s="1" customFormat="1" ht="16.5" customHeight="1">
      <c r="B2609" s="42"/>
      <c r="C2609" s="209" t="s">
        <v>5667</v>
      </c>
      <c r="D2609" s="209" t="s">
        <v>498</v>
      </c>
      <c r="E2609" s="210" t="s">
        <v>13621</v>
      </c>
      <c r="F2609" s="211" t="s">
        <v>13622</v>
      </c>
      <c r="G2609" s="212" t="s">
        <v>2537</v>
      </c>
      <c r="H2609" s="213">
        <v>1</v>
      </c>
      <c r="I2609" s="214"/>
      <c r="J2609" s="215">
        <f>ROUND(I2609*H2609,2)</f>
        <v>0</v>
      </c>
      <c r="K2609" s="211" t="s">
        <v>23</v>
      </c>
      <c r="L2609" s="62"/>
      <c r="M2609" s="216" t="s">
        <v>23</v>
      </c>
      <c r="N2609" s="217" t="s">
        <v>44</v>
      </c>
      <c r="O2609" s="43"/>
      <c r="P2609" s="218">
        <f>O2609*H2609</f>
        <v>0</v>
      </c>
      <c r="Q2609" s="218">
        <v>0</v>
      </c>
      <c r="R2609" s="218">
        <f>Q2609*H2609</f>
        <v>0</v>
      </c>
      <c r="S2609" s="218">
        <v>0</v>
      </c>
      <c r="T2609" s="219">
        <f>S2609*H2609</f>
        <v>0</v>
      </c>
      <c r="AR2609" s="25" t="s">
        <v>502</v>
      </c>
      <c r="AT2609" s="25" t="s">
        <v>498</v>
      </c>
      <c r="AU2609" s="25" t="s">
        <v>82</v>
      </c>
      <c r="AY2609" s="25" t="s">
        <v>492</v>
      </c>
      <c r="BE2609" s="220">
        <f>IF(N2609="základní",J2609,0)</f>
        <v>0</v>
      </c>
      <c r="BF2609" s="220">
        <f>IF(N2609="snížená",J2609,0)</f>
        <v>0</v>
      </c>
      <c r="BG2609" s="220">
        <f>IF(N2609="zákl. přenesená",J2609,0)</f>
        <v>0</v>
      </c>
      <c r="BH2609" s="220">
        <f>IF(N2609="sníž. přenesená",J2609,0)</f>
        <v>0</v>
      </c>
      <c r="BI2609" s="220">
        <f>IF(N2609="nulová",J2609,0)</f>
        <v>0</v>
      </c>
      <c r="BJ2609" s="25" t="s">
        <v>80</v>
      </c>
      <c r="BK2609" s="220">
        <f>ROUND(I2609*H2609,2)</f>
        <v>0</v>
      </c>
      <c r="BL2609" s="25" t="s">
        <v>502</v>
      </c>
      <c r="BM2609" s="25" t="s">
        <v>13967</v>
      </c>
    </row>
    <row r="2610" spans="2:65" s="1" customFormat="1">
      <c r="B2610" s="42"/>
      <c r="C2610" s="64"/>
      <c r="D2610" s="221" t="s">
        <v>506</v>
      </c>
      <c r="E2610" s="64"/>
      <c r="F2610" s="222" t="s">
        <v>13622</v>
      </c>
      <c r="G2610" s="64"/>
      <c r="H2610" s="64"/>
      <c r="I2610" s="177"/>
      <c r="J2610" s="64"/>
      <c r="K2610" s="64"/>
      <c r="L2610" s="62"/>
      <c r="M2610" s="223"/>
      <c r="N2610" s="43"/>
      <c r="O2610" s="43"/>
      <c r="P2610" s="43"/>
      <c r="Q2610" s="43"/>
      <c r="R2610" s="43"/>
      <c r="S2610" s="43"/>
      <c r="T2610" s="79"/>
      <c r="AT2610" s="25" t="s">
        <v>506</v>
      </c>
      <c r="AU2610" s="25" t="s">
        <v>82</v>
      </c>
    </row>
    <row r="2611" spans="2:65" s="1" customFormat="1" ht="24">
      <c r="B2611" s="42"/>
      <c r="C2611" s="64"/>
      <c r="D2611" s="227" t="s">
        <v>2254</v>
      </c>
      <c r="E2611" s="64"/>
      <c r="F2611" s="273" t="s">
        <v>13623</v>
      </c>
      <c r="G2611" s="64"/>
      <c r="H2611" s="64"/>
      <c r="I2611" s="177"/>
      <c r="J2611" s="64"/>
      <c r="K2611" s="64"/>
      <c r="L2611" s="62"/>
      <c r="M2611" s="223"/>
      <c r="N2611" s="43"/>
      <c r="O2611" s="43"/>
      <c r="P2611" s="43"/>
      <c r="Q2611" s="43"/>
      <c r="R2611" s="43"/>
      <c r="S2611" s="43"/>
      <c r="T2611" s="79"/>
      <c r="AT2611" s="25" t="s">
        <v>2254</v>
      </c>
      <c r="AU2611" s="25" t="s">
        <v>82</v>
      </c>
    </row>
    <row r="2612" spans="2:65" s="1" customFormat="1" ht="16.5" customHeight="1">
      <c r="B2612" s="42"/>
      <c r="C2612" s="209" t="s">
        <v>5671</v>
      </c>
      <c r="D2612" s="209" t="s">
        <v>498</v>
      </c>
      <c r="E2612" s="210" t="s">
        <v>13683</v>
      </c>
      <c r="F2612" s="211" t="s">
        <v>13684</v>
      </c>
      <c r="G2612" s="212" t="s">
        <v>2537</v>
      </c>
      <c r="H2612" s="213">
        <v>1</v>
      </c>
      <c r="I2612" s="214"/>
      <c r="J2612" s="215">
        <f>ROUND(I2612*H2612,2)</f>
        <v>0</v>
      </c>
      <c r="K2612" s="211" t="s">
        <v>23</v>
      </c>
      <c r="L2612" s="62"/>
      <c r="M2612" s="216" t="s">
        <v>23</v>
      </c>
      <c r="N2612" s="217" t="s">
        <v>44</v>
      </c>
      <c r="O2612" s="43"/>
      <c r="P2612" s="218">
        <f>O2612*H2612</f>
        <v>0</v>
      </c>
      <c r="Q2612" s="218">
        <v>0</v>
      </c>
      <c r="R2612" s="218">
        <f>Q2612*H2612</f>
        <v>0</v>
      </c>
      <c r="S2612" s="218">
        <v>0</v>
      </c>
      <c r="T2612" s="219">
        <f>S2612*H2612</f>
        <v>0</v>
      </c>
      <c r="AR2612" s="25" t="s">
        <v>502</v>
      </c>
      <c r="AT2612" s="25" t="s">
        <v>498</v>
      </c>
      <c r="AU2612" s="25" t="s">
        <v>82</v>
      </c>
      <c r="AY2612" s="25" t="s">
        <v>492</v>
      </c>
      <c r="BE2612" s="220">
        <f>IF(N2612="základní",J2612,0)</f>
        <v>0</v>
      </c>
      <c r="BF2612" s="220">
        <f>IF(N2612="snížená",J2612,0)</f>
        <v>0</v>
      </c>
      <c r="BG2612" s="220">
        <f>IF(N2612="zákl. přenesená",J2612,0)</f>
        <v>0</v>
      </c>
      <c r="BH2612" s="220">
        <f>IF(N2612="sníž. přenesená",J2612,0)</f>
        <v>0</v>
      </c>
      <c r="BI2612" s="220">
        <f>IF(N2612="nulová",J2612,0)</f>
        <v>0</v>
      </c>
      <c r="BJ2612" s="25" t="s">
        <v>80</v>
      </c>
      <c r="BK2612" s="220">
        <f>ROUND(I2612*H2612,2)</f>
        <v>0</v>
      </c>
      <c r="BL2612" s="25" t="s">
        <v>502</v>
      </c>
      <c r="BM2612" s="25" t="s">
        <v>13968</v>
      </c>
    </row>
    <row r="2613" spans="2:65" s="1" customFormat="1">
      <c r="B2613" s="42"/>
      <c r="C2613" s="64"/>
      <c r="D2613" s="221" t="s">
        <v>506</v>
      </c>
      <c r="E2613" s="64"/>
      <c r="F2613" s="222" t="s">
        <v>13684</v>
      </c>
      <c r="G2613" s="64"/>
      <c r="H2613" s="64"/>
      <c r="I2613" s="177"/>
      <c r="J2613" s="64"/>
      <c r="K2613" s="64"/>
      <c r="L2613" s="62"/>
      <c r="M2613" s="223"/>
      <c r="N2613" s="43"/>
      <c r="O2613" s="43"/>
      <c r="P2613" s="43"/>
      <c r="Q2613" s="43"/>
      <c r="R2613" s="43"/>
      <c r="S2613" s="43"/>
      <c r="T2613" s="79"/>
      <c r="AT2613" s="25" t="s">
        <v>506</v>
      </c>
      <c r="AU2613" s="25" t="s">
        <v>82</v>
      </c>
    </row>
    <row r="2614" spans="2:65" s="1" customFormat="1" ht="36">
      <c r="B2614" s="42"/>
      <c r="C2614" s="64"/>
      <c r="D2614" s="227" t="s">
        <v>2254</v>
      </c>
      <c r="E2614" s="64"/>
      <c r="F2614" s="273" t="s">
        <v>13685</v>
      </c>
      <c r="G2614" s="64"/>
      <c r="H2614" s="64"/>
      <c r="I2614" s="177"/>
      <c r="J2614" s="64"/>
      <c r="K2614" s="64"/>
      <c r="L2614" s="62"/>
      <c r="M2614" s="223"/>
      <c r="N2614" s="43"/>
      <c r="O2614" s="43"/>
      <c r="P2614" s="43"/>
      <c r="Q2614" s="43"/>
      <c r="R2614" s="43"/>
      <c r="S2614" s="43"/>
      <c r="T2614" s="79"/>
      <c r="AT2614" s="25" t="s">
        <v>2254</v>
      </c>
      <c r="AU2614" s="25" t="s">
        <v>82</v>
      </c>
    </row>
    <row r="2615" spans="2:65" s="1" customFormat="1" ht="16.5" customHeight="1">
      <c r="B2615" s="42"/>
      <c r="C2615" s="209" t="s">
        <v>5675</v>
      </c>
      <c r="D2615" s="209" t="s">
        <v>498</v>
      </c>
      <c r="E2615" s="210" t="s">
        <v>13701</v>
      </c>
      <c r="F2615" s="211" t="s">
        <v>13702</v>
      </c>
      <c r="G2615" s="212" t="s">
        <v>13632</v>
      </c>
      <c r="H2615" s="213">
        <v>1</v>
      </c>
      <c r="I2615" s="214"/>
      <c r="J2615" s="215">
        <f>ROUND(I2615*H2615,2)</f>
        <v>0</v>
      </c>
      <c r="K2615" s="211" t="s">
        <v>23</v>
      </c>
      <c r="L2615" s="62"/>
      <c r="M2615" s="216" t="s">
        <v>23</v>
      </c>
      <c r="N2615" s="217" t="s">
        <v>44</v>
      </c>
      <c r="O2615" s="43"/>
      <c r="P2615" s="218">
        <f>O2615*H2615</f>
        <v>0</v>
      </c>
      <c r="Q2615" s="218">
        <v>0</v>
      </c>
      <c r="R2615" s="218">
        <f>Q2615*H2615</f>
        <v>0</v>
      </c>
      <c r="S2615" s="218">
        <v>0</v>
      </c>
      <c r="T2615" s="219">
        <f>S2615*H2615</f>
        <v>0</v>
      </c>
      <c r="AR2615" s="25" t="s">
        <v>502</v>
      </c>
      <c r="AT2615" s="25" t="s">
        <v>498</v>
      </c>
      <c r="AU2615" s="25" t="s">
        <v>82</v>
      </c>
      <c r="AY2615" s="25" t="s">
        <v>492</v>
      </c>
      <c r="BE2615" s="220">
        <f>IF(N2615="základní",J2615,0)</f>
        <v>0</v>
      </c>
      <c r="BF2615" s="220">
        <f>IF(N2615="snížená",J2615,0)</f>
        <v>0</v>
      </c>
      <c r="BG2615" s="220">
        <f>IF(N2615="zákl. přenesená",J2615,0)</f>
        <v>0</v>
      </c>
      <c r="BH2615" s="220">
        <f>IF(N2615="sníž. přenesená",J2615,0)</f>
        <v>0</v>
      </c>
      <c r="BI2615" s="220">
        <f>IF(N2615="nulová",J2615,0)</f>
        <v>0</v>
      </c>
      <c r="BJ2615" s="25" t="s">
        <v>80</v>
      </c>
      <c r="BK2615" s="220">
        <f>ROUND(I2615*H2615,2)</f>
        <v>0</v>
      </c>
      <c r="BL2615" s="25" t="s">
        <v>502</v>
      </c>
      <c r="BM2615" s="25" t="s">
        <v>13969</v>
      </c>
    </row>
    <row r="2616" spans="2:65" s="1" customFormat="1">
      <c r="B2616" s="42"/>
      <c r="C2616" s="64"/>
      <c r="D2616" s="221" t="s">
        <v>506</v>
      </c>
      <c r="E2616" s="64"/>
      <c r="F2616" s="222" t="s">
        <v>13702</v>
      </c>
      <c r="G2616" s="64"/>
      <c r="H2616" s="64"/>
      <c r="I2616" s="177"/>
      <c r="J2616" s="64"/>
      <c r="K2616" s="64"/>
      <c r="L2616" s="62"/>
      <c r="M2616" s="223"/>
      <c r="N2616" s="43"/>
      <c r="O2616" s="43"/>
      <c r="P2616" s="43"/>
      <c r="Q2616" s="43"/>
      <c r="R2616" s="43"/>
      <c r="S2616" s="43"/>
      <c r="T2616" s="79"/>
      <c r="AT2616" s="25" t="s">
        <v>506</v>
      </c>
      <c r="AU2616" s="25" t="s">
        <v>82</v>
      </c>
    </row>
    <row r="2617" spans="2:65" s="1" customFormat="1" ht="36">
      <c r="B2617" s="42"/>
      <c r="C2617" s="64"/>
      <c r="D2617" s="227" t="s">
        <v>2254</v>
      </c>
      <c r="E2617" s="64"/>
      <c r="F2617" s="273" t="s">
        <v>13703</v>
      </c>
      <c r="G2617" s="64"/>
      <c r="H2617" s="64"/>
      <c r="I2617" s="177"/>
      <c r="J2617" s="64"/>
      <c r="K2617" s="64"/>
      <c r="L2617" s="62"/>
      <c r="M2617" s="223"/>
      <c r="N2617" s="43"/>
      <c r="O2617" s="43"/>
      <c r="P2617" s="43"/>
      <c r="Q2617" s="43"/>
      <c r="R2617" s="43"/>
      <c r="S2617" s="43"/>
      <c r="T2617" s="79"/>
      <c r="AT2617" s="25" t="s">
        <v>2254</v>
      </c>
      <c r="AU2617" s="25" t="s">
        <v>82</v>
      </c>
    </row>
    <row r="2618" spans="2:65" s="1" customFormat="1" ht="16.5" customHeight="1">
      <c r="B2618" s="42"/>
      <c r="C2618" s="209" t="s">
        <v>5679</v>
      </c>
      <c r="D2618" s="209" t="s">
        <v>498</v>
      </c>
      <c r="E2618" s="210" t="s">
        <v>13637</v>
      </c>
      <c r="F2618" s="211" t="s">
        <v>13638</v>
      </c>
      <c r="G2618" s="212" t="s">
        <v>2537</v>
      </c>
      <c r="H2618" s="213">
        <v>1</v>
      </c>
      <c r="I2618" s="214"/>
      <c r="J2618" s="215">
        <f>ROUND(I2618*H2618,2)</f>
        <v>0</v>
      </c>
      <c r="K2618" s="211" t="s">
        <v>23</v>
      </c>
      <c r="L2618" s="62"/>
      <c r="M2618" s="216" t="s">
        <v>23</v>
      </c>
      <c r="N2618" s="217" t="s">
        <v>44</v>
      </c>
      <c r="O2618" s="43"/>
      <c r="P2618" s="218">
        <f>O2618*H2618</f>
        <v>0</v>
      </c>
      <c r="Q2618" s="218">
        <v>0</v>
      </c>
      <c r="R2618" s="218">
        <f>Q2618*H2618</f>
        <v>0</v>
      </c>
      <c r="S2618" s="218">
        <v>0</v>
      </c>
      <c r="T2618" s="219">
        <f>S2618*H2618</f>
        <v>0</v>
      </c>
      <c r="AR2618" s="25" t="s">
        <v>502</v>
      </c>
      <c r="AT2618" s="25" t="s">
        <v>498</v>
      </c>
      <c r="AU2618" s="25" t="s">
        <v>82</v>
      </c>
      <c r="AY2618" s="25" t="s">
        <v>492</v>
      </c>
      <c r="BE2618" s="220">
        <f>IF(N2618="základní",J2618,0)</f>
        <v>0</v>
      </c>
      <c r="BF2618" s="220">
        <f>IF(N2618="snížená",J2618,0)</f>
        <v>0</v>
      </c>
      <c r="BG2618" s="220">
        <f>IF(N2618="zákl. přenesená",J2618,0)</f>
        <v>0</v>
      </c>
      <c r="BH2618" s="220">
        <f>IF(N2618="sníž. přenesená",J2618,0)</f>
        <v>0</v>
      </c>
      <c r="BI2618" s="220">
        <f>IF(N2618="nulová",J2618,0)</f>
        <v>0</v>
      </c>
      <c r="BJ2618" s="25" t="s">
        <v>80</v>
      </c>
      <c r="BK2618" s="220">
        <f>ROUND(I2618*H2618,2)</f>
        <v>0</v>
      </c>
      <c r="BL2618" s="25" t="s">
        <v>502</v>
      </c>
      <c r="BM2618" s="25" t="s">
        <v>13970</v>
      </c>
    </row>
    <row r="2619" spans="2:65" s="1" customFormat="1">
      <c r="B2619" s="42"/>
      <c r="C2619" s="64"/>
      <c r="D2619" s="221" t="s">
        <v>506</v>
      </c>
      <c r="E2619" s="64"/>
      <c r="F2619" s="222" t="s">
        <v>13638</v>
      </c>
      <c r="G2619" s="64"/>
      <c r="H2619" s="64"/>
      <c r="I2619" s="177"/>
      <c r="J2619" s="64"/>
      <c r="K2619" s="64"/>
      <c r="L2619" s="62"/>
      <c r="M2619" s="223"/>
      <c r="N2619" s="43"/>
      <c r="O2619" s="43"/>
      <c r="P2619" s="43"/>
      <c r="Q2619" s="43"/>
      <c r="R2619" s="43"/>
      <c r="S2619" s="43"/>
      <c r="T2619" s="79"/>
      <c r="AT2619" s="25" t="s">
        <v>506</v>
      </c>
      <c r="AU2619" s="25" t="s">
        <v>82</v>
      </c>
    </row>
    <row r="2620" spans="2:65" s="1" customFormat="1" ht="24">
      <c r="B2620" s="42"/>
      <c r="C2620" s="64"/>
      <c r="D2620" s="227" t="s">
        <v>2254</v>
      </c>
      <c r="E2620" s="64"/>
      <c r="F2620" s="273" t="s">
        <v>13639</v>
      </c>
      <c r="G2620" s="64"/>
      <c r="H2620" s="64"/>
      <c r="I2620" s="177"/>
      <c r="J2620" s="64"/>
      <c r="K2620" s="64"/>
      <c r="L2620" s="62"/>
      <c r="M2620" s="223"/>
      <c r="N2620" s="43"/>
      <c r="O2620" s="43"/>
      <c r="P2620" s="43"/>
      <c r="Q2620" s="43"/>
      <c r="R2620" s="43"/>
      <c r="S2620" s="43"/>
      <c r="T2620" s="79"/>
      <c r="AT2620" s="25" t="s">
        <v>2254</v>
      </c>
      <c r="AU2620" s="25" t="s">
        <v>82</v>
      </c>
    </row>
    <row r="2621" spans="2:65" s="1" customFormat="1" ht="16.5" customHeight="1">
      <c r="B2621" s="42"/>
      <c r="C2621" s="209" t="s">
        <v>5683</v>
      </c>
      <c r="D2621" s="209" t="s">
        <v>498</v>
      </c>
      <c r="E2621" s="210" t="s">
        <v>13640</v>
      </c>
      <c r="F2621" s="211" t="s">
        <v>13641</v>
      </c>
      <c r="G2621" s="212" t="s">
        <v>2537</v>
      </c>
      <c r="H2621" s="213">
        <v>1</v>
      </c>
      <c r="I2621" s="214"/>
      <c r="J2621" s="215">
        <f>ROUND(I2621*H2621,2)</f>
        <v>0</v>
      </c>
      <c r="K2621" s="211" t="s">
        <v>23</v>
      </c>
      <c r="L2621" s="62"/>
      <c r="M2621" s="216" t="s">
        <v>23</v>
      </c>
      <c r="N2621" s="217" t="s">
        <v>44</v>
      </c>
      <c r="O2621" s="43"/>
      <c r="P2621" s="218">
        <f>O2621*H2621</f>
        <v>0</v>
      </c>
      <c r="Q2621" s="218">
        <v>0</v>
      </c>
      <c r="R2621" s="218">
        <f>Q2621*H2621</f>
        <v>0</v>
      </c>
      <c r="S2621" s="218">
        <v>0</v>
      </c>
      <c r="T2621" s="219">
        <f>S2621*H2621</f>
        <v>0</v>
      </c>
      <c r="AR2621" s="25" t="s">
        <v>502</v>
      </c>
      <c r="AT2621" s="25" t="s">
        <v>498</v>
      </c>
      <c r="AU2621" s="25" t="s">
        <v>82</v>
      </c>
      <c r="AY2621" s="25" t="s">
        <v>492</v>
      </c>
      <c r="BE2621" s="220">
        <f>IF(N2621="základní",J2621,0)</f>
        <v>0</v>
      </c>
      <c r="BF2621" s="220">
        <f>IF(N2621="snížená",J2621,0)</f>
        <v>0</v>
      </c>
      <c r="BG2621" s="220">
        <f>IF(N2621="zákl. přenesená",J2621,0)</f>
        <v>0</v>
      </c>
      <c r="BH2621" s="220">
        <f>IF(N2621="sníž. přenesená",J2621,0)</f>
        <v>0</v>
      </c>
      <c r="BI2621" s="220">
        <f>IF(N2621="nulová",J2621,0)</f>
        <v>0</v>
      </c>
      <c r="BJ2621" s="25" t="s">
        <v>80</v>
      </c>
      <c r="BK2621" s="220">
        <f>ROUND(I2621*H2621,2)</f>
        <v>0</v>
      </c>
      <c r="BL2621" s="25" t="s">
        <v>502</v>
      </c>
      <c r="BM2621" s="25" t="s">
        <v>13971</v>
      </c>
    </row>
    <row r="2622" spans="2:65" s="1" customFormat="1">
      <c r="B2622" s="42"/>
      <c r="C2622" s="64"/>
      <c r="D2622" s="221" t="s">
        <v>506</v>
      </c>
      <c r="E2622" s="64"/>
      <c r="F2622" s="222" t="s">
        <v>13641</v>
      </c>
      <c r="G2622" s="64"/>
      <c r="H2622" s="64"/>
      <c r="I2622" s="177"/>
      <c r="J2622" s="64"/>
      <c r="K2622" s="64"/>
      <c r="L2622" s="62"/>
      <c r="M2622" s="223"/>
      <c r="N2622" s="43"/>
      <c r="O2622" s="43"/>
      <c r="P2622" s="43"/>
      <c r="Q2622" s="43"/>
      <c r="R2622" s="43"/>
      <c r="S2622" s="43"/>
      <c r="T2622" s="79"/>
      <c r="AT2622" s="25" t="s">
        <v>506</v>
      </c>
      <c r="AU2622" s="25" t="s">
        <v>82</v>
      </c>
    </row>
    <row r="2623" spans="2:65" s="1" customFormat="1" ht="24">
      <c r="B2623" s="42"/>
      <c r="C2623" s="64"/>
      <c r="D2623" s="227" t="s">
        <v>2254</v>
      </c>
      <c r="E2623" s="64"/>
      <c r="F2623" s="273" t="s">
        <v>13639</v>
      </c>
      <c r="G2623" s="64"/>
      <c r="H2623" s="64"/>
      <c r="I2623" s="177"/>
      <c r="J2623" s="64"/>
      <c r="K2623" s="64"/>
      <c r="L2623" s="62"/>
      <c r="M2623" s="223"/>
      <c r="N2623" s="43"/>
      <c r="O2623" s="43"/>
      <c r="P2623" s="43"/>
      <c r="Q2623" s="43"/>
      <c r="R2623" s="43"/>
      <c r="S2623" s="43"/>
      <c r="T2623" s="79"/>
      <c r="AT2623" s="25" t="s">
        <v>2254</v>
      </c>
      <c r="AU2623" s="25" t="s">
        <v>82</v>
      </c>
    </row>
    <row r="2624" spans="2:65" s="1" customFormat="1" ht="16.5" customHeight="1">
      <c r="B2624" s="42"/>
      <c r="C2624" s="209" t="s">
        <v>5687</v>
      </c>
      <c r="D2624" s="209" t="s">
        <v>498</v>
      </c>
      <c r="E2624" s="210" t="s">
        <v>13938</v>
      </c>
      <c r="F2624" s="211" t="s">
        <v>13939</v>
      </c>
      <c r="G2624" s="212" t="s">
        <v>2537</v>
      </c>
      <c r="H2624" s="213">
        <v>1</v>
      </c>
      <c r="I2624" s="214"/>
      <c r="J2624" s="215">
        <f>ROUND(I2624*H2624,2)</f>
        <v>0</v>
      </c>
      <c r="K2624" s="211" t="s">
        <v>23</v>
      </c>
      <c r="L2624" s="62"/>
      <c r="M2624" s="216" t="s">
        <v>23</v>
      </c>
      <c r="N2624" s="217" t="s">
        <v>44</v>
      </c>
      <c r="O2624" s="43"/>
      <c r="P2624" s="218">
        <f>O2624*H2624</f>
        <v>0</v>
      </c>
      <c r="Q2624" s="218">
        <v>0</v>
      </c>
      <c r="R2624" s="218">
        <f>Q2624*H2624</f>
        <v>0</v>
      </c>
      <c r="S2624" s="218">
        <v>0</v>
      </c>
      <c r="T2624" s="219">
        <f>S2624*H2624</f>
        <v>0</v>
      </c>
      <c r="AR2624" s="25" t="s">
        <v>502</v>
      </c>
      <c r="AT2624" s="25" t="s">
        <v>498</v>
      </c>
      <c r="AU2624" s="25" t="s">
        <v>82</v>
      </c>
      <c r="AY2624" s="25" t="s">
        <v>492</v>
      </c>
      <c r="BE2624" s="220">
        <f>IF(N2624="základní",J2624,0)</f>
        <v>0</v>
      </c>
      <c r="BF2624" s="220">
        <f>IF(N2624="snížená",J2624,0)</f>
        <v>0</v>
      </c>
      <c r="BG2624" s="220">
        <f>IF(N2624="zákl. přenesená",J2624,0)</f>
        <v>0</v>
      </c>
      <c r="BH2624" s="220">
        <f>IF(N2624="sníž. přenesená",J2624,0)</f>
        <v>0</v>
      </c>
      <c r="BI2624" s="220">
        <f>IF(N2624="nulová",J2624,0)</f>
        <v>0</v>
      </c>
      <c r="BJ2624" s="25" t="s">
        <v>80</v>
      </c>
      <c r="BK2624" s="220">
        <f>ROUND(I2624*H2624,2)</f>
        <v>0</v>
      </c>
      <c r="BL2624" s="25" t="s">
        <v>502</v>
      </c>
      <c r="BM2624" s="25" t="s">
        <v>13972</v>
      </c>
    </row>
    <row r="2625" spans="2:65" s="1" customFormat="1">
      <c r="B2625" s="42"/>
      <c r="C2625" s="64"/>
      <c r="D2625" s="221" t="s">
        <v>506</v>
      </c>
      <c r="E2625" s="64"/>
      <c r="F2625" s="222" t="s">
        <v>13939</v>
      </c>
      <c r="G2625" s="64"/>
      <c r="H2625" s="64"/>
      <c r="I2625" s="177"/>
      <c r="J2625" s="64"/>
      <c r="K2625" s="64"/>
      <c r="L2625" s="62"/>
      <c r="M2625" s="223"/>
      <c r="N2625" s="43"/>
      <c r="O2625" s="43"/>
      <c r="P2625" s="43"/>
      <c r="Q2625" s="43"/>
      <c r="R2625" s="43"/>
      <c r="S2625" s="43"/>
      <c r="T2625" s="79"/>
      <c r="AT2625" s="25" t="s">
        <v>506</v>
      </c>
      <c r="AU2625" s="25" t="s">
        <v>82</v>
      </c>
    </row>
    <row r="2626" spans="2:65" s="1" customFormat="1" ht="24">
      <c r="B2626" s="42"/>
      <c r="C2626" s="64"/>
      <c r="D2626" s="227" t="s">
        <v>2254</v>
      </c>
      <c r="E2626" s="64"/>
      <c r="F2626" s="273" t="s">
        <v>13639</v>
      </c>
      <c r="G2626" s="64"/>
      <c r="H2626" s="64"/>
      <c r="I2626" s="177"/>
      <c r="J2626" s="64"/>
      <c r="K2626" s="64"/>
      <c r="L2626" s="62"/>
      <c r="M2626" s="223"/>
      <c r="N2626" s="43"/>
      <c r="O2626" s="43"/>
      <c r="P2626" s="43"/>
      <c r="Q2626" s="43"/>
      <c r="R2626" s="43"/>
      <c r="S2626" s="43"/>
      <c r="T2626" s="79"/>
      <c r="AT2626" s="25" t="s">
        <v>2254</v>
      </c>
      <c r="AU2626" s="25" t="s">
        <v>82</v>
      </c>
    </row>
    <row r="2627" spans="2:65" s="1" customFormat="1" ht="16.5" customHeight="1">
      <c r="B2627" s="42"/>
      <c r="C2627" s="209" t="s">
        <v>5691</v>
      </c>
      <c r="D2627" s="209" t="s">
        <v>498</v>
      </c>
      <c r="E2627" s="210" t="s">
        <v>13941</v>
      </c>
      <c r="F2627" s="211" t="s">
        <v>13942</v>
      </c>
      <c r="G2627" s="212" t="s">
        <v>2537</v>
      </c>
      <c r="H2627" s="213">
        <v>1</v>
      </c>
      <c r="I2627" s="214"/>
      <c r="J2627" s="215">
        <f>ROUND(I2627*H2627,2)</f>
        <v>0</v>
      </c>
      <c r="K2627" s="211" t="s">
        <v>23</v>
      </c>
      <c r="L2627" s="62"/>
      <c r="M2627" s="216" t="s">
        <v>23</v>
      </c>
      <c r="N2627" s="217" t="s">
        <v>44</v>
      </c>
      <c r="O2627" s="43"/>
      <c r="P2627" s="218">
        <f>O2627*H2627</f>
        <v>0</v>
      </c>
      <c r="Q2627" s="218">
        <v>0</v>
      </c>
      <c r="R2627" s="218">
        <f>Q2627*H2627</f>
        <v>0</v>
      </c>
      <c r="S2627" s="218">
        <v>0</v>
      </c>
      <c r="T2627" s="219">
        <f>S2627*H2627</f>
        <v>0</v>
      </c>
      <c r="AR2627" s="25" t="s">
        <v>502</v>
      </c>
      <c r="AT2627" s="25" t="s">
        <v>498</v>
      </c>
      <c r="AU2627" s="25" t="s">
        <v>82</v>
      </c>
      <c r="AY2627" s="25" t="s">
        <v>492</v>
      </c>
      <c r="BE2627" s="220">
        <f>IF(N2627="základní",J2627,0)</f>
        <v>0</v>
      </c>
      <c r="BF2627" s="220">
        <f>IF(N2627="snížená",J2627,0)</f>
        <v>0</v>
      </c>
      <c r="BG2627" s="220">
        <f>IF(N2627="zákl. přenesená",J2627,0)</f>
        <v>0</v>
      </c>
      <c r="BH2627" s="220">
        <f>IF(N2627="sníž. přenesená",J2627,0)</f>
        <v>0</v>
      </c>
      <c r="BI2627" s="220">
        <f>IF(N2627="nulová",J2627,0)</f>
        <v>0</v>
      </c>
      <c r="BJ2627" s="25" t="s">
        <v>80</v>
      </c>
      <c r="BK2627" s="220">
        <f>ROUND(I2627*H2627,2)</f>
        <v>0</v>
      </c>
      <c r="BL2627" s="25" t="s">
        <v>502</v>
      </c>
      <c r="BM2627" s="25" t="s">
        <v>13973</v>
      </c>
    </row>
    <row r="2628" spans="2:65" s="1" customFormat="1">
      <c r="B2628" s="42"/>
      <c r="C2628" s="64"/>
      <c r="D2628" s="221" t="s">
        <v>506</v>
      </c>
      <c r="E2628" s="64"/>
      <c r="F2628" s="222" t="s">
        <v>13942</v>
      </c>
      <c r="G2628" s="64"/>
      <c r="H2628" s="64"/>
      <c r="I2628" s="177"/>
      <c r="J2628" s="64"/>
      <c r="K2628" s="64"/>
      <c r="L2628" s="62"/>
      <c r="M2628" s="223"/>
      <c r="N2628" s="43"/>
      <c r="O2628" s="43"/>
      <c r="P2628" s="43"/>
      <c r="Q2628" s="43"/>
      <c r="R2628" s="43"/>
      <c r="S2628" s="43"/>
      <c r="T2628" s="79"/>
      <c r="AT2628" s="25" t="s">
        <v>506</v>
      </c>
      <c r="AU2628" s="25" t="s">
        <v>82</v>
      </c>
    </row>
    <row r="2629" spans="2:65" s="1" customFormat="1" ht="48">
      <c r="B2629" s="42"/>
      <c r="C2629" s="64"/>
      <c r="D2629" s="227" t="s">
        <v>2254</v>
      </c>
      <c r="E2629" s="64"/>
      <c r="F2629" s="273" t="s">
        <v>13944</v>
      </c>
      <c r="G2629" s="64"/>
      <c r="H2629" s="64"/>
      <c r="I2629" s="177"/>
      <c r="J2629" s="64"/>
      <c r="K2629" s="64"/>
      <c r="L2629" s="62"/>
      <c r="M2629" s="223"/>
      <c r="N2629" s="43"/>
      <c r="O2629" s="43"/>
      <c r="P2629" s="43"/>
      <c r="Q2629" s="43"/>
      <c r="R2629" s="43"/>
      <c r="S2629" s="43"/>
      <c r="T2629" s="79"/>
      <c r="AT2629" s="25" t="s">
        <v>2254</v>
      </c>
      <c r="AU2629" s="25" t="s">
        <v>82</v>
      </c>
    </row>
    <row r="2630" spans="2:65" s="1" customFormat="1" ht="16.5" customHeight="1">
      <c r="B2630" s="42"/>
      <c r="C2630" s="209" t="s">
        <v>5695</v>
      </c>
      <c r="D2630" s="209" t="s">
        <v>498</v>
      </c>
      <c r="E2630" s="210" t="s">
        <v>13945</v>
      </c>
      <c r="F2630" s="211" t="s">
        <v>13946</v>
      </c>
      <c r="G2630" s="212" t="s">
        <v>832</v>
      </c>
      <c r="H2630" s="213">
        <v>15</v>
      </c>
      <c r="I2630" s="214"/>
      <c r="J2630" s="215">
        <f>ROUND(I2630*H2630,2)</f>
        <v>0</v>
      </c>
      <c r="K2630" s="211" t="s">
        <v>23</v>
      </c>
      <c r="L2630" s="62"/>
      <c r="M2630" s="216" t="s">
        <v>23</v>
      </c>
      <c r="N2630" s="217" t="s">
        <v>44</v>
      </c>
      <c r="O2630" s="43"/>
      <c r="P2630" s="218">
        <f>O2630*H2630</f>
        <v>0</v>
      </c>
      <c r="Q2630" s="218">
        <v>0</v>
      </c>
      <c r="R2630" s="218">
        <f>Q2630*H2630</f>
        <v>0</v>
      </c>
      <c r="S2630" s="218">
        <v>0</v>
      </c>
      <c r="T2630" s="219">
        <f>S2630*H2630</f>
        <v>0</v>
      </c>
      <c r="AR2630" s="25" t="s">
        <v>502</v>
      </c>
      <c r="AT2630" s="25" t="s">
        <v>498</v>
      </c>
      <c r="AU2630" s="25" t="s">
        <v>82</v>
      </c>
      <c r="AY2630" s="25" t="s">
        <v>492</v>
      </c>
      <c r="BE2630" s="220">
        <f>IF(N2630="základní",J2630,0)</f>
        <v>0</v>
      </c>
      <c r="BF2630" s="220">
        <f>IF(N2630="snížená",J2630,0)</f>
        <v>0</v>
      </c>
      <c r="BG2630" s="220">
        <f>IF(N2630="zákl. přenesená",J2630,0)</f>
        <v>0</v>
      </c>
      <c r="BH2630" s="220">
        <f>IF(N2630="sníž. přenesená",J2630,0)</f>
        <v>0</v>
      </c>
      <c r="BI2630" s="220">
        <f>IF(N2630="nulová",J2630,0)</f>
        <v>0</v>
      </c>
      <c r="BJ2630" s="25" t="s">
        <v>80</v>
      </c>
      <c r="BK2630" s="220">
        <f>ROUND(I2630*H2630,2)</f>
        <v>0</v>
      </c>
      <c r="BL2630" s="25" t="s">
        <v>502</v>
      </c>
      <c r="BM2630" s="25" t="s">
        <v>13974</v>
      </c>
    </row>
    <row r="2631" spans="2:65" s="1" customFormat="1">
      <c r="B2631" s="42"/>
      <c r="C2631" s="64"/>
      <c r="D2631" s="221" t="s">
        <v>506</v>
      </c>
      <c r="E2631" s="64"/>
      <c r="F2631" s="222" t="s">
        <v>13946</v>
      </c>
      <c r="G2631" s="64"/>
      <c r="H2631" s="64"/>
      <c r="I2631" s="177"/>
      <c r="J2631" s="64"/>
      <c r="K2631" s="64"/>
      <c r="L2631" s="62"/>
      <c r="M2631" s="223"/>
      <c r="N2631" s="43"/>
      <c r="O2631" s="43"/>
      <c r="P2631" s="43"/>
      <c r="Q2631" s="43"/>
      <c r="R2631" s="43"/>
      <c r="S2631" s="43"/>
      <c r="T2631" s="79"/>
      <c r="AT2631" s="25" t="s">
        <v>506</v>
      </c>
      <c r="AU2631" s="25" t="s">
        <v>82</v>
      </c>
    </row>
    <row r="2632" spans="2:65" s="1" customFormat="1" ht="36">
      <c r="B2632" s="42"/>
      <c r="C2632" s="64"/>
      <c r="D2632" s="227" t="s">
        <v>2254</v>
      </c>
      <c r="E2632" s="64"/>
      <c r="F2632" s="273" t="s">
        <v>13948</v>
      </c>
      <c r="G2632" s="64"/>
      <c r="H2632" s="64"/>
      <c r="I2632" s="177"/>
      <c r="J2632" s="64"/>
      <c r="K2632" s="64"/>
      <c r="L2632" s="62"/>
      <c r="M2632" s="223"/>
      <c r="N2632" s="43"/>
      <c r="O2632" s="43"/>
      <c r="P2632" s="43"/>
      <c r="Q2632" s="43"/>
      <c r="R2632" s="43"/>
      <c r="S2632" s="43"/>
      <c r="T2632" s="79"/>
      <c r="AT2632" s="25" t="s">
        <v>2254</v>
      </c>
      <c r="AU2632" s="25" t="s">
        <v>82</v>
      </c>
    </row>
    <row r="2633" spans="2:65" s="1" customFormat="1" ht="16.5" customHeight="1">
      <c r="B2633" s="42"/>
      <c r="C2633" s="209" t="s">
        <v>5699</v>
      </c>
      <c r="D2633" s="209" t="s">
        <v>498</v>
      </c>
      <c r="E2633" s="210" t="s">
        <v>13949</v>
      </c>
      <c r="F2633" s="211" t="s">
        <v>13646</v>
      </c>
      <c r="G2633" s="212" t="s">
        <v>832</v>
      </c>
      <c r="H2633" s="213">
        <v>15</v>
      </c>
      <c r="I2633" s="214"/>
      <c r="J2633" s="215">
        <f>ROUND(I2633*H2633,2)</f>
        <v>0</v>
      </c>
      <c r="K2633" s="211" t="s">
        <v>23</v>
      </c>
      <c r="L2633" s="62"/>
      <c r="M2633" s="216" t="s">
        <v>23</v>
      </c>
      <c r="N2633" s="217" t="s">
        <v>44</v>
      </c>
      <c r="O2633" s="43"/>
      <c r="P2633" s="218">
        <f>O2633*H2633</f>
        <v>0</v>
      </c>
      <c r="Q2633" s="218">
        <v>0</v>
      </c>
      <c r="R2633" s="218">
        <f>Q2633*H2633</f>
        <v>0</v>
      </c>
      <c r="S2633" s="218">
        <v>0</v>
      </c>
      <c r="T2633" s="219">
        <f>S2633*H2633</f>
        <v>0</v>
      </c>
      <c r="AR2633" s="25" t="s">
        <v>502</v>
      </c>
      <c r="AT2633" s="25" t="s">
        <v>498</v>
      </c>
      <c r="AU2633" s="25" t="s">
        <v>82</v>
      </c>
      <c r="AY2633" s="25" t="s">
        <v>492</v>
      </c>
      <c r="BE2633" s="220">
        <f>IF(N2633="základní",J2633,0)</f>
        <v>0</v>
      </c>
      <c r="BF2633" s="220">
        <f>IF(N2633="snížená",J2633,0)</f>
        <v>0</v>
      </c>
      <c r="BG2633" s="220">
        <f>IF(N2633="zákl. přenesená",J2633,0)</f>
        <v>0</v>
      </c>
      <c r="BH2633" s="220">
        <f>IF(N2633="sníž. přenesená",J2633,0)</f>
        <v>0</v>
      </c>
      <c r="BI2633" s="220">
        <f>IF(N2633="nulová",J2633,0)</f>
        <v>0</v>
      </c>
      <c r="BJ2633" s="25" t="s">
        <v>80</v>
      </c>
      <c r="BK2633" s="220">
        <f>ROUND(I2633*H2633,2)</f>
        <v>0</v>
      </c>
      <c r="BL2633" s="25" t="s">
        <v>502</v>
      </c>
      <c r="BM2633" s="25" t="s">
        <v>13975</v>
      </c>
    </row>
    <row r="2634" spans="2:65" s="1" customFormat="1">
      <c r="B2634" s="42"/>
      <c r="C2634" s="64"/>
      <c r="D2634" s="221" t="s">
        <v>506</v>
      </c>
      <c r="E2634" s="64"/>
      <c r="F2634" s="222" t="s">
        <v>13646</v>
      </c>
      <c r="G2634" s="64"/>
      <c r="H2634" s="64"/>
      <c r="I2634" s="177"/>
      <c r="J2634" s="64"/>
      <c r="K2634" s="64"/>
      <c r="L2634" s="62"/>
      <c r="M2634" s="223"/>
      <c r="N2634" s="43"/>
      <c r="O2634" s="43"/>
      <c r="P2634" s="43"/>
      <c r="Q2634" s="43"/>
      <c r="R2634" s="43"/>
      <c r="S2634" s="43"/>
      <c r="T2634" s="79"/>
      <c r="AT2634" s="25" t="s">
        <v>506</v>
      </c>
      <c r="AU2634" s="25" t="s">
        <v>82</v>
      </c>
    </row>
    <row r="2635" spans="2:65" s="1" customFormat="1" ht="36">
      <c r="B2635" s="42"/>
      <c r="C2635" s="64"/>
      <c r="D2635" s="227" t="s">
        <v>2254</v>
      </c>
      <c r="E2635" s="64"/>
      <c r="F2635" s="273" t="s">
        <v>13951</v>
      </c>
      <c r="G2635" s="64"/>
      <c r="H2635" s="64"/>
      <c r="I2635" s="177"/>
      <c r="J2635" s="64"/>
      <c r="K2635" s="64"/>
      <c r="L2635" s="62"/>
      <c r="M2635" s="223"/>
      <c r="N2635" s="43"/>
      <c r="O2635" s="43"/>
      <c r="P2635" s="43"/>
      <c r="Q2635" s="43"/>
      <c r="R2635" s="43"/>
      <c r="S2635" s="43"/>
      <c r="T2635" s="79"/>
      <c r="AT2635" s="25" t="s">
        <v>2254</v>
      </c>
      <c r="AU2635" s="25" t="s">
        <v>82</v>
      </c>
    </row>
    <row r="2636" spans="2:65" s="1" customFormat="1" ht="16.5" customHeight="1">
      <c r="B2636" s="42"/>
      <c r="C2636" s="209" t="s">
        <v>5703</v>
      </c>
      <c r="D2636" s="209" t="s">
        <v>498</v>
      </c>
      <c r="E2636" s="210" t="s">
        <v>13648</v>
      </c>
      <c r="F2636" s="211" t="s">
        <v>13649</v>
      </c>
      <c r="G2636" s="212" t="s">
        <v>13632</v>
      </c>
      <c r="H2636" s="213">
        <v>1</v>
      </c>
      <c r="I2636" s="214"/>
      <c r="J2636" s="215">
        <f>ROUND(I2636*H2636,2)</f>
        <v>0</v>
      </c>
      <c r="K2636" s="211" t="s">
        <v>23</v>
      </c>
      <c r="L2636" s="62"/>
      <c r="M2636" s="216" t="s">
        <v>23</v>
      </c>
      <c r="N2636" s="217" t="s">
        <v>44</v>
      </c>
      <c r="O2636" s="43"/>
      <c r="P2636" s="218">
        <f>O2636*H2636</f>
        <v>0</v>
      </c>
      <c r="Q2636" s="218">
        <v>0</v>
      </c>
      <c r="R2636" s="218">
        <f>Q2636*H2636</f>
        <v>0</v>
      </c>
      <c r="S2636" s="218">
        <v>0</v>
      </c>
      <c r="T2636" s="219">
        <f>S2636*H2636</f>
        <v>0</v>
      </c>
      <c r="AR2636" s="25" t="s">
        <v>502</v>
      </c>
      <c r="AT2636" s="25" t="s">
        <v>498</v>
      </c>
      <c r="AU2636" s="25" t="s">
        <v>82</v>
      </c>
      <c r="AY2636" s="25" t="s">
        <v>492</v>
      </c>
      <c r="BE2636" s="220">
        <f>IF(N2636="základní",J2636,0)</f>
        <v>0</v>
      </c>
      <c r="BF2636" s="220">
        <f>IF(N2636="snížená",J2636,0)</f>
        <v>0</v>
      </c>
      <c r="BG2636" s="220">
        <f>IF(N2636="zákl. přenesená",J2636,0)</f>
        <v>0</v>
      </c>
      <c r="BH2636" s="220">
        <f>IF(N2636="sníž. přenesená",J2636,0)</f>
        <v>0</v>
      </c>
      <c r="BI2636" s="220">
        <f>IF(N2636="nulová",J2636,0)</f>
        <v>0</v>
      </c>
      <c r="BJ2636" s="25" t="s">
        <v>80</v>
      </c>
      <c r="BK2636" s="220">
        <f>ROUND(I2636*H2636,2)</f>
        <v>0</v>
      </c>
      <c r="BL2636" s="25" t="s">
        <v>502</v>
      </c>
      <c r="BM2636" s="25" t="s">
        <v>13976</v>
      </c>
    </row>
    <row r="2637" spans="2:65" s="1" customFormat="1">
      <c r="B2637" s="42"/>
      <c r="C2637" s="64"/>
      <c r="D2637" s="221" t="s">
        <v>506</v>
      </c>
      <c r="E2637" s="64"/>
      <c r="F2637" s="222" t="s">
        <v>13649</v>
      </c>
      <c r="G2637" s="64"/>
      <c r="H2637" s="64"/>
      <c r="I2637" s="177"/>
      <c r="J2637" s="64"/>
      <c r="K2637" s="64"/>
      <c r="L2637" s="62"/>
      <c r="M2637" s="223"/>
      <c r="N2637" s="43"/>
      <c r="O2637" s="43"/>
      <c r="P2637" s="43"/>
      <c r="Q2637" s="43"/>
      <c r="R2637" s="43"/>
      <c r="S2637" s="43"/>
      <c r="T2637" s="79"/>
      <c r="AT2637" s="25" t="s">
        <v>506</v>
      </c>
      <c r="AU2637" s="25" t="s">
        <v>82</v>
      </c>
    </row>
    <row r="2638" spans="2:65" s="1" customFormat="1" ht="24">
      <c r="B2638" s="42"/>
      <c r="C2638" s="64"/>
      <c r="D2638" s="227" t="s">
        <v>2254</v>
      </c>
      <c r="E2638" s="64"/>
      <c r="F2638" s="273" t="s">
        <v>13767</v>
      </c>
      <c r="G2638" s="64"/>
      <c r="H2638" s="64"/>
      <c r="I2638" s="177"/>
      <c r="J2638" s="64"/>
      <c r="K2638" s="64"/>
      <c r="L2638" s="62"/>
      <c r="M2638" s="223"/>
      <c r="N2638" s="43"/>
      <c r="O2638" s="43"/>
      <c r="P2638" s="43"/>
      <c r="Q2638" s="43"/>
      <c r="R2638" s="43"/>
      <c r="S2638" s="43"/>
      <c r="T2638" s="79"/>
      <c r="AT2638" s="25" t="s">
        <v>2254</v>
      </c>
      <c r="AU2638" s="25" t="s">
        <v>82</v>
      </c>
    </row>
    <row r="2639" spans="2:65" s="1" customFormat="1" ht="16.5" customHeight="1">
      <c r="B2639" s="42"/>
      <c r="C2639" s="209" t="s">
        <v>5707</v>
      </c>
      <c r="D2639" s="209" t="s">
        <v>498</v>
      </c>
      <c r="E2639" s="210" t="s">
        <v>13915</v>
      </c>
      <c r="F2639" s="211" t="s">
        <v>13652</v>
      </c>
      <c r="G2639" s="212" t="s">
        <v>13632</v>
      </c>
      <c r="H2639" s="213">
        <v>1</v>
      </c>
      <c r="I2639" s="214"/>
      <c r="J2639" s="215">
        <f>ROUND(I2639*H2639,2)</f>
        <v>0</v>
      </c>
      <c r="K2639" s="211" t="s">
        <v>23</v>
      </c>
      <c r="L2639" s="62"/>
      <c r="M2639" s="216" t="s">
        <v>23</v>
      </c>
      <c r="N2639" s="217" t="s">
        <v>44</v>
      </c>
      <c r="O2639" s="43"/>
      <c r="P2639" s="218">
        <f>O2639*H2639</f>
        <v>0</v>
      </c>
      <c r="Q2639" s="218">
        <v>0</v>
      </c>
      <c r="R2639" s="218">
        <f>Q2639*H2639</f>
        <v>0</v>
      </c>
      <c r="S2639" s="218">
        <v>0</v>
      </c>
      <c r="T2639" s="219">
        <f>S2639*H2639</f>
        <v>0</v>
      </c>
      <c r="AR2639" s="25" t="s">
        <v>502</v>
      </c>
      <c r="AT2639" s="25" t="s">
        <v>498</v>
      </c>
      <c r="AU2639" s="25" t="s">
        <v>82</v>
      </c>
      <c r="AY2639" s="25" t="s">
        <v>492</v>
      </c>
      <c r="BE2639" s="220">
        <f>IF(N2639="základní",J2639,0)</f>
        <v>0</v>
      </c>
      <c r="BF2639" s="220">
        <f>IF(N2639="snížená",J2639,0)</f>
        <v>0</v>
      </c>
      <c r="BG2639" s="220">
        <f>IF(N2639="zákl. přenesená",J2639,0)</f>
        <v>0</v>
      </c>
      <c r="BH2639" s="220">
        <f>IF(N2639="sníž. přenesená",J2639,0)</f>
        <v>0</v>
      </c>
      <c r="BI2639" s="220">
        <f>IF(N2639="nulová",J2639,0)</f>
        <v>0</v>
      </c>
      <c r="BJ2639" s="25" t="s">
        <v>80</v>
      </c>
      <c r="BK2639" s="220">
        <f>ROUND(I2639*H2639,2)</f>
        <v>0</v>
      </c>
      <c r="BL2639" s="25" t="s">
        <v>502</v>
      </c>
      <c r="BM2639" s="25" t="s">
        <v>13977</v>
      </c>
    </row>
    <row r="2640" spans="2:65" s="1" customFormat="1">
      <c r="B2640" s="42"/>
      <c r="C2640" s="64"/>
      <c r="D2640" s="221" t="s">
        <v>506</v>
      </c>
      <c r="E2640" s="64"/>
      <c r="F2640" s="222" t="s">
        <v>13652</v>
      </c>
      <c r="G2640" s="64"/>
      <c r="H2640" s="64"/>
      <c r="I2640" s="177"/>
      <c r="J2640" s="64"/>
      <c r="K2640" s="64"/>
      <c r="L2640" s="62"/>
      <c r="M2640" s="223"/>
      <c r="N2640" s="43"/>
      <c r="O2640" s="43"/>
      <c r="P2640" s="43"/>
      <c r="Q2640" s="43"/>
      <c r="R2640" s="43"/>
      <c r="S2640" s="43"/>
      <c r="T2640" s="79"/>
      <c r="AT2640" s="25" t="s">
        <v>506</v>
      </c>
      <c r="AU2640" s="25" t="s">
        <v>82</v>
      </c>
    </row>
    <row r="2641" spans="2:65" s="1" customFormat="1" ht="36">
      <c r="B2641" s="42"/>
      <c r="C2641" s="64"/>
      <c r="D2641" s="227" t="s">
        <v>2254</v>
      </c>
      <c r="E2641" s="64"/>
      <c r="F2641" s="273" t="s">
        <v>13769</v>
      </c>
      <c r="G2641" s="64"/>
      <c r="H2641" s="64"/>
      <c r="I2641" s="177"/>
      <c r="J2641" s="64"/>
      <c r="K2641" s="64"/>
      <c r="L2641" s="62"/>
      <c r="M2641" s="223"/>
      <c r="N2641" s="43"/>
      <c r="O2641" s="43"/>
      <c r="P2641" s="43"/>
      <c r="Q2641" s="43"/>
      <c r="R2641" s="43"/>
      <c r="S2641" s="43"/>
      <c r="T2641" s="79"/>
      <c r="AT2641" s="25" t="s">
        <v>2254</v>
      </c>
      <c r="AU2641" s="25" t="s">
        <v>82</v>
      </c>
    </row>
    <row r="2642" spans="2:65" s="1" customFormat="1" ht="16.5" customHeight="1">
      <c r="B2642" s="42"/>
      <c r="C2642" s="209" t="s">
        <v>5711</v>
      </c>
      <c r="D2642" s="209" t="s">
        <v>498</v>
      </c>
      <c r="E2642" s="210" t="s">
        <v>13954</v>
      </c>
      <c r="F2642" s="211" t="s">
        <v>13652</v>
      </c>
      <c r="G2642" s="212" t="s">
        <v>13632</v>
      </c>
      <c r="H2642" s="213">
        <v>1</v>
      </c>
      <c r="I2642" s="214"/>
      <c r="J2642" s="215">
        <f>ROUND(I2642*H2642,2)</f>
        <v>0</v>
      </c>
      <c r="K2642" s="211" t="s">
        <v>23</v>
      </c>
      <c r="L2642" s="62"/>
      <c r="M2642" s="216" t="s">
        <v>23</v>
      </c>
      <c r="N2642" s="217" t="s">
        <v>44</v>
      </c>
      <c r="O2642" s="43"/>
      <c r="P2642" s="218">
        <f>O2642*H2642</f>
        <v>0</v>
      </c>
      <c r="Q2642" s="218">
        <v>0</v>
      </c>
      <c r="R2642" s="218">
        <f>Q2642*H2642</f>
        <v>0</v>
      </c>
      <c r="S2642" s="218">
        <v>0</v>
      </c>
      <c r="T2642" s="219">
        <f>S2642*H2642</f>
        <v>0</v>
      </c>
      <c r="AR2642" s="25" t="s">
        <v>502</v>
      </c>
      <c r="AT2642" s="25" t="s">
        <v>498</v>
      </c>
      <c r="AU2642" s="25" t="s">
        <v>82</v>
      </c>
      <c r="AY2642" s="25" t="s">
        <v>492</v>
      </c>
      <c r="BE2642" s="220">
        <f>IF(N2642="základní",J2642,0)</f>
        <v>0</v>
      </c>
      <c r="BF2642" s="220">
        <f>IF(N2642="snížená",J2642,0)</f>
        <v>0</v>
      </c>
      <c r="BG2642" s="220">
        <f>IF(N2642="zákl. přenesená",J2642,0)</f>
        <v>0</v>
      </c>
      <c r="BH2642" s="220">
        <f>IF(N2642="sníž. přenesená",J2642,0)</f>
        <v>0</v>
      </c>
      <c r="BI2642" s="220">
        <f>IF(N2642="nulová",J2642,0)</f>
        <v>0</v>
      </c>
      <c r="BJ2642" s="25" t="s">
        <v>80</v>
      </c>
      <c r="BK2642" s="220">
        <f>ROUND(I2642*H2642,2)</f>
        <v>0</v>
      </c>
      <c r="BL2642" s="25" t="s">
        <v>502</v>
      </c>
      <c r="BM2642" s="25" t="s">
        <v>13978</v>
      </c>
    </row>
    <row r="2643" spans="2:65" s="1" customFormat="1">
      <c r="B2643" s="42"/>
      <c r="C2643" s="64"/>
      <c r="D2643" s="221" t="s">
        <v>506</v>
      </c>
      <c r="E2643" s="64"/>
      <c r="F2643" s="222" t="s">
        <v>13652</v>
      </c>
      <c r="G2643" s="64"/>
      <c r="H2643" s="64"/>
      <c r="I2643" s="177"/>
      <c r="J2643" s="64"/>
      <c r="K2643" s="64"/>
      <c r="L2643" s="62"/>
      <c r="M2643" s="223"/>
      <c r="N2643" s="43"/>
      <c r="O2643" s="43"/>
      <c r="P2643" s="43"/>
      <c r="Q2643" s="43"/>
      <c r="R2643" s="43"/>
      <c r="S2643" s="43"/>
      <c r="T2643" s="79"/>
      <c r="AT2643" s="25" t="s">
        <v>506</v>
      </c>
      <c r="AU2643" s="25" t="s">
        <v>82</v>
      </c>
    </row>
    <row r="2644" spans="2:65" s="1" customFormat="1" ht="36">
      <c r="B2644" s="42"/>
      <c r="C2644" s="64"/>
      <c r="D2644" s="227" t="s">
        <v>2254</v>
      </c>
      <c r="E2644" s="64"/>
      <c r="F2644" s="273" t="s">
        <v>13655</v>
      </c>
      <c r="G2644" s="64"/>
      <c r="H2644" s="64"/>
      <c r="I2644" s="177"/>
      <c r="J2644" s="64"/>
      <c r="K2644" s="64"/>
      <c r="L2644" s="62"/>
      <c r="M2644" s="223"/>
      <c r="N2644" s="43"/>
      <c r="O2644" s="43"/>
      <c r="P2644" s="43"/>
      <c r="Q2644" s="43"/>
      <c r="R2644" s="43"/>
      <c r="S2644" s="43"/>
      <c r="T2644" s="79"/>
      <c r="AT2644" s="25" t="s">
        <v>2254</v>
      </c>
      <c r="AU2644" s="25" t="s">
        <v>82</v>
      </c>
    </row>
    <row r="2645" spans="2:65" s="1" customFormat="1" ht="16.5" customHeight="1">
      <c r="B2645" s="42"/>
      <c r="C2645" s="209" t="s">
        <v>5716</v>
      </c>
      <c r="D2645" s="209" t="s">
        <v>498</v>
      </c>
      <c r="E2645" s="210" t="s">
        <v>13956</v>
      </c>
      <c r="F2645" s="211" t="s">
        <v>13652</v>
      </c>
      <c r="G2645" s="212" t="s">
        <v>13632</v>
      </c>
      <c r="H2645" s="213">
        <v>1</v>
      </c>
      <c r="I2645" s="214"/>
      <c r="J2645" s="215">
        <f>ROUND(I2645*H2645,2)</f>
        <v>0</v>
      </c>
      <c r="K2645" s="211" t="s">
        <v>23</v>
      </c>
      <c r="L2645" s="62"/>
      <c r="M2645" s="216" t="s">
        <v>23</v>
      </c>
      <c r="N2645" s="217" t="s">
        <v>44</v>
      </c>
      <c r="O2645" s="43"/>
      <c r="P2645" s="218">
        <f>O2645*H2645</f>
        <v>0</v>
      </c>
      <c r="Q2645" s="218">
        <v>0</v>
      </c>
      <c r="R2645" s="218">
        <f>Q2645*H2645</f>
        <v>0</v>
      </c>
      <c r="S2645" s="218">
        <v>0</v>
      </c>
      <c r="T2645" s="219">
        <f>S2645*H2645</f>
        <v>0</v>
      </c>
      <c r="AR2645" s="25" t="s">
        <v>502</v>
      </c>
      <c r="AT2645" s="25" t="s">
        <v>498</v>
      </c>
      <c r="AU2645" s="25" t="s">
        <v>82</v>
      </c>
      <c r="AY2645" s="25" t="s">
        <v>492</v>
      </c>
      <c r="BE2645" s="220">
        <f>IF(N2645="základní",J2645,0)</f>
        <v>0</v>
      </c>
      <c r="BF2645" s="220">
        <f>IF(N2645="snížená",J2645,0)</f>
        <v>0</v>
      </c>
      <c r="BG2645" s="220">
        <f>IF(N2645="zákl. přenesená",J2645,0)</f>
        <v>0</v>
      </c>
      <c r="BH2645" s="220">
        <f>IF(N2645="sníž. přenesená",J2645,0)</f>
        <v>0</v>
      </c>
      <c r="BI2645" s="220">
        <f>IF(N2645="nulová",J2645,0)</f>
        <v>0</v>
      </c>
      <c r="BJ2645" s="25" t="s">
        <v>80</v>
      </c>
      <c r="BK2645" s="220">
        <f>ROUND(I2645*H2645,2)</f>
        <v>0</v>
      </c>
      <c r="BL2645" s="25" t="s">
        <v>502</v>
      </c>
      <c r="BM2645" s="25" t="s">
        <v>13979</v>
      </c>
    </row>
    <row r="2646" spans="2:65" s="1" customFormat="1">
      <c r="B2646" s="42"/>
      <c r="C2646" s="64"/>
      <c r="D2646" s="221" t="s">
        <v>506</v>
      </c>
      <c r="E2646" s="64"/>
      <c r="F2646" s="222" t="s">
        <v>13652</v>
      </c>
      <c r="G2646" s="64"/>
      <c r="H2646" s="64"/>
      <c r="I2646" s="177"/>
      <c r="J2646" s="64"/>
      <c r="K2646" s="64"/>
      <c r="L2646" s="62"/>
      <c r="M2646" s="223"/>
      <c r="N2646" s="43"/>
      <c r="O2646" s="43"/>
      <c r="P2646" s="43"/>
      <c r="Q2646" s="43"/>
      <c r="R2646" s="43"/>
      <c r="S2646" s="43"/>
      <c r="T2646" s="79"/>
      <c r="AT2646" s="25" t="s">
        <v>506</v>
      </c>
      <c r="AU2646" s="25" t="s">
        <v>82</v>
      </c>
    </row>
    <row r="2647" spans="2:65" s="1" customFormat="1" ht="36">
      <c r="B2647" s="42"/>
      <c r="C2647" s="64"/>
      <c r="D2647" s="227" t="s">
        <v>2254</v>
      </c>
      <c r="E2647" s="64"/>
      <c r="F2647" s="273" t="s">
        <v>13774</v>
      </c>
      <c r="G2647" s="64"/>
      <c r="H2647" s="64"/>
      <c r="I2647" s="177"/>
      <c r="J2647" s="64"/>
      <c r="K2647" s="64"/>
      <c r="L2647" s="62"/>
      <c r="M2647" s="223"/>
      <c r="N2647" s="43"/>
      <c r="O2647" s="43"/>
      <c r="P2647" s="43"/>
      <c r="Q2647" s="43"/>
      <c r="R2647" s="43"/>
      <c r="S2647" s="43"/>
      <c r="T2647" s="79"/>
      <c r="AT2647" s="25" t="s">
        <v>2254</v>
      </c>
      <c r="AU2647" s="25" t="s">
        <v>82</v>
      </c>
    </row>
    <row r="2648" spans="2:65" s="1" customFormat="1" ht="16.5" customHeight="1">
      <c r="B2648" s="42"/>
      <c r="C2648" s="209" t="s">
        <v>5720</v>
      </c>
      <c r="D2648" s="209" t="s">
        <v>498</v>
      </c>
      <c r="E2648" s="210" t="s">
        <v>13922</v>
      </c>
      <c r="F2648" s="211" t="s">
        <v>13652</v>
      </c>
      <c r="G2648" s="212" t="s">
        <v>13632</v>
      </c>
      <c r="H2648" s="213">
        <v>1</v>
      </c>
      <c r="I2648" s="214"/>
      <c r="J2648" s="215">
        <f>ROUND(I2648*H2648,2)</f>
        <v>0</v>
      </c>
      <c r="K2648" s="211" t="s">
        <v>23</v>
      </c>
      <c r="L2648" s="62"/>
      <c r="M2648" s="216" t="s">
        <v>23</v>
      </c>
      <c r="N2648" s="217" t="s">
        <v>44</v>
      </c>
      <c r="O2648" s="43"/>
      <c r="P2648" s="218">
        <f>O2648*H2648</f>
        <v>0</v>
      </c>
      <c r="Q2648" s="218">
        <v>0</v>
      </c>
      <c r="R2648" s="218">
        <f>Q2648*H2648</f>
        <v>0</v>
      </c>
      <c r="S2648" s="218">
        <v>0</v>
      </c>
      <c r="T2648" s="219">
        <f>S2648*H2648</f>
        <v>0</v>
      </c>
      <c r="AR2648" s="25" t="s">
        <v>502</v>
      </c>
      <c r="AT2648" s="25" t="s">
        <v>498</v>
      </c>
      <c r="AU2648" s="25" t="s">
        <v>82</v>
      </c>
      <c r="AY2648" s="25" t="s">
        <v>492</v>
      </c>
      <c r="BE2648" s="220">
        <f>IF(N2648="základní",J2648,0)</f>
        <v>0</v>
      </c>
      <c r="BF2648" s="220">
        <f>IF(N2648="snížená",J2648,0)</f>
        <v>0</v>
      </c>
      <c r="BG2648" s="220">
        <f>IF(N2648="zákl. přenesená",J2648,0)</f>
        <v>0</v>
      </c>
      <c r="BH2648" s="220">
        <f>IF(N2648="sníž. přenesená",J2648,0)</f>
        <v>0</v>
      </c>
      <c r="BI2648" s="220">
        <f>IF(N2648="nulová",J2648,0)</f>
        <v>0</v>
      </c>
      <c r="BJ2648" s="25" t="s">
        <v>80</v>
      </c>
      <c r="BK2648" s="220">
        <f>ROUND(I2648*H2648,2)</f>
        <v>0</v>
      </c>
      <c r="BL2648" s="25" t="s">
        <v>502</v>
      </c>
      <c r="BM2648" s="25" t="s">
        <v>13980</v>
      </c>
    </row>
    <row r="2649" spans="2:65" s="1" customFormat="1">
      <c r="B2649" s="42"/>
      <c r="C2649" s="64"/>
      <c r="D2649" s="221" t="s">
        <v>506</v>
      </c>
      <c r="E2649" s="64"/>
      <c r="F2649" s="222" t="s">
        <v>13652</v>
      </c>
      <c r="G2649" s="64"/>
      <c r="H2649" s="64"/>
      <c r="I2649" s="177"/>
      <c r="J2649" s="64"/>
      <c r="K2649" s="64"/>
      <c r="L2649" s="62"/>
      <c r="M2649" s="223"/>
      <c r="N2649" s="43"/>
      <c r="O2649" s="43"/>
      <c r="P2649" s="43"/>
      <c r="Q2649" s="43"/>
      <c r="R2649" s="43"/>
      <c r="S2649" s="43"/>
      <c r="T2649" s="79"/>
      <c r="AT2649" s="25" t="s">
        <v>506</v>
      </c>
      <c r="AU2649" s="25" t="s">
        <v>82</v>
      </c>
    </row>
    <row r="2650" spans="2:65" s="1" customFormat="1" ht="24">
      <c r="B2650" s="42"/>
      <c r="C2650" s="64"/>
      <c r="D2650" s="227" t="s">
        <v>2254</v>
      </c>
      <c r="E2650" s="64"/>
      <c r="F2650" s="273" t="s">
        <v>13659</v>
      </c>
      <c r="G2650" s="64"/>
      <c r="H2650" s="64"/>
      <c r="I2650" s="177"/>
      <c r="J2650" s="64"/>
      <c r="K2650" s="64"/>
      <c r="L2650" s="62"/>
      <c r="M2650" s="223"/>
      <c r="N2650" s="43"/>
      <c r="O2650" s="43"/>
      <c r="P2650" s="43"/>
      <c r="Q2650" s="43"/>
      <c r="R2650" s="43"/>
      <c r="S2650" s="43"/>
      <c r="T2650" s="79"/>
      <c r="AT2650" s="25" t="s">
        <v>2254</v>
      </c>
      <c r="AU2650" s="25" t="s">
        <v>82</v>
      </c>
    </row>
    <row r="2651" spans="2:65" s="1" customFormat="1" ht="16.5" customHeight="1">
      <c r="B2651" s="42"/>
      <c r="C2651" s="209" t="s">
        <v>5725</v>
      </c>
      <c r="D2651" s="209" t="s">
        <v>498</v>
      </c>
      <c r="E2651" s="210" t="s">
        <v>13959</v>
      </c>
      <c r="F2651" s="211" t="s">
        <v>13652</v>
      </c>
      <c r="G2651" s="212" t="s">
        <v>13632</v>
      </c>
      <c r="H2651" s="213">
        <v>1</v>
      </c>
      <c r="I2651" s="214"/>
      <c r="J2651" s="215">
        <f>ROUND(I2651*H2651,2)</f>
        <v>0</v>
      </c>
      <c r="K2651" s="211" t="s">
        <v>23</v>
      </c>
      <c r="L2651" s="62"/>
      <c r="M2651" s="216" t="s">
        <v>23</v>
      </c>
      <c r="N2651" s="217" t="s">
        <v>44</v>
      </c>
      <c r="O2651" s="43"/>
      <c r="P2651" s="218">
        <f>O2651*H2651</f>
        <v>0</v>
      </c>
      <c r="Q2651" s="218">
        <v>0</v>
      </c>
      <c r="R2651" s="218">
        <f>Q2651*H2651</f>
        <v>0</v>
      </c>
      <c r="S2651" s="218">
        <v>0</v>
      </c>
      <c r="T2651" s="219">
        <f>S2651*H2651</f>
        <v>0</v>
      </c>
      <c r="AR2651" s="25" t="s">
        <v>502</v>
      </c>
      <c r="AT2651" s="25" t="s">
        <v>498</v>
      </c>
      <c r="AU2651" s="25" t="s">
        <v>82</v>
      </c>
      <c r="AY2651" s="25" t="s">
        <v>492</v>
      </c>
      <c r="BE2651" s="220">
        <f>IF(N2651="základní",J2651,0)</f>
        <v>0</v>
      </c>
      <c r="BF2651" s="220">
        <f>IF(N2651="snížená",J2651,0)</f>
        <v>0</v>
      </c>
      <c r="BG2651" s="220">
        <f>IF(N2651="zákl. přenesená",J2651,0)</f>
        <v>0</v>
      </c>
      <c r="BH2651" s="220">
        <f>IF(N2651="sníž. přenesená",J2651,0)</f>
        <v>0</v>
      </c>
      <c r="BI2651" s="220">
        <f>IF(N2651="nulová",J2651,0)</f>
        <v>0</v>
      </c>
      <c r="BJ2651" s="25" t="s">
        <v>80</v>
      </c>
      <c r="BK2651" s="220">
        <f>ROUND(I2651*H2651,2)</f>
        <v>0</v>
      </c>
      <c r="BL2651" s="25" t="s">
        <v>502</v>
      </c>
      <c r="BM2651" s="25" t="s">
        <v>13981</v>
      </c>
    </row>
    <row r="2652" spans="2:65" s="1" customFormat="1">
      <c r="B2652" s="42"/>
      <c r="C2652" s="64"/>
      <c r="D2652" s="221" t="s">
        <v>506</v>
      </c>
      <c r="E2652" s="64"/>
      <c r="F2652" s="222" t="s">
        <v>13652</v>
      </c>
      <c r="G2652" s="64"/>
      <c r="H2652" s="64"/>
      <c r="I2652" s="177"/>
      <c r="J2652" s="64"/>
      <c r="K2652" s="64"/>
      <c r="L2652" s="62"/>
      <c r="M2652" s="223"/>
      <c r="N2652" s="43"/>
      <c r="O2652" s="43"/>
      <c r="P2652" s="43"/>
      <c r="Q2652" s="43"/>
      <c r="R2652" s="43"/>
      <c r="S2652" s="43"/>
      <c r="T2652" s="79"/>
      <c r="AT2652" s="25" t="s">
        <v>506</v>
      </c>
      <c r="AU2652" s="25" t="s">
        <v>82</v>
      </c>
    </row>
    <row r="2653" spans="2:65" s="1" customFormat="1" ht="24">
      <c r="B2653" s="42"/>
      <c r="C2653" s="64"/>
      <c r="D2653" s="227" t="s">
        <v>2254</v>
      </c>
      <c r="E2653" s="64"/>
      <c r="F2653" s="273" t="s">
        <v>13661</v>
      </c>
      <c r="G2653" s="64"/>
      <c r="H2653" s="64"/>
      <c r="I2653" s="177"/>
      <c r="J2653" s="64"/>
      <c r="K2653" s="64"/>
      <c r="L2653" s="62"/>
      <c r="M2653" s="223"/>
      <c r="N2653" s="43"/>
      <c r="O2653" s="43"/>
      <c r="P2653" s="43"/>
      <c r="Q2653" s="43"/>
      <c r="R2653" s="43"/>
      <c r="S2653" s="43"/>
      <c r="T2653" s="79"/>
      <c r="AT2653" s="25" t="s">
        <v>2254</v>
      </c>
      <c r="AU2653" s="25" t="s">
        <v>82</v>
      </c>
    </row>
    <row r="2654" spans="2:65" s="1" customFormat="1" ht="16.5" customHeight="1">
      <c r="B2654" s="42"/>
      <c r="C2654" s="209" t="s">
        <v>5729</v>
      </c>
      <c r="D2654" s="209" t="s">
        <v>498</v>
      </c>
      <c r="E2654" s="210" t="s">
        <v>13961</v>
      </c>
      <c r="F2654" s="211" t="s">
        <v>13652</v>
      </c>
      <c r="G2654" s="212" t="s">
        <v>13632</v>
      </c>
      <c r="H2654" s="213">
        <v>1</v>
      </c>
      <c r="I2654" s="214"/>
      <c r="J2654" s="215">
        <f>ROUND(I2654*H2654,2)</f>
        <v>0</v>
      </c>
      <c r="K2654" s="211" t="s">
        <v>23</v>
      </c>
      <c r="L2654" s="62"/>
      <c r="M2654" s="216" t="s">
        <v>23</v>
      </c>
      <c r="N2654" s="217" t="s">
        <v>44</v>
      </c>
      <c r="O2654" s="43"/>
      <c r="P2654" s="218">
        <f>O2654*H2654</f>
        <v>0</v>
      </c>
      <c r="Q2654" s="218">
        <v>0</v>
      </c>
      <c r="R2654" s="218">
        <f>Q2654*H2654</f>
        <v>0</v>
      </c>
      <c r="S2654" s="218">
        <v>0</v>
      </c>
      <c r="T2654" s="219">
        <f>S2654*H2654</f>
        <v>0</v>
      </c>
      <c r="AR2654" s="25" t="s">
        <v>502</v>
      </c>
      <c r="AT2654" s="25" t="s">
        <v>498</v>
      </c>
      <c r="AU2654" s="25" t="s">
        <v>82</v>
      </c>
      <c r="AY2654" s="25" t="s">
        <v>492</v>
      </c>
      <c r="BE2654" s="220">
        <f>IF(N2654="základní",J2654,0)</f>
        <v>0</v>
      </c>
      <c r="BF2654" s="220">
        <f>IF(N2654="snížená",J2654,0)</f>
        <v>0</v>
      </c>
      <c r="BG2654" s="220">
        <f>IF(N2654="zákl. přenesená",J2654,0)</f>
        <v>0</v>
      </c>
      <c r="BH2654" s="220">
        <f>IF(N2654="sníž. přenesená",J2654,0)</f>
        <v>0</v>
      </c>
      <c r="BI2654" s="220">
        <f>IF(N2654="nulová",J2654,0)</f>
        <v>0</v>
      </c>
      <c r="BJ2654" s="25" t="s">
        <v>80</v>
      </c>
      <c r="BK2654" s="220">
        <f>ROUND(I2654*H2654,2)</f>
        <v>0</v>
      </c>
      <c r="BL2654" s="25" t="s">
        <v>502</v>
      </c>
      <c r="BM2654" s="25" t="s">
        <v>13982</v>
      </c>
    </row>
    <row r="2655" spans="2:65" s="1" customFormat="1">
      <c r="B2655" s="42"/>
      <c r="C2655" s="64"/>
      <c r="D2655" s="221" t="s">
        <v>506</v>
      </c>
      <c r="E2655" s="64"/>
      <c r="F2655" s="222" t="s">
        <v>13652</v>
      </c>
      <c r="G2655" s="64"/>
      <c r="H2655" s="64"/>
      <c r="I2655" s="177"/>
      <c r="J2655" s="64"/>
      <c r="K2655" s="64"/>
      <c r="L2655" s="62"/>
      <c r="M2655" s="223"/>
      <c r="N2655" s="43"/>
      <c r="O2655" s="43"/>
      <c r="P2655" s="43"/>
      <c r="Q2655" s="43"/>
      <c r="R2655" s="43"/>
      <c r="S2655" s="43"/>
      <c r="T2655" s="79"/>
      <c r="AT2655" s="25" t="s">
        <v>506</v>
      </c>
      <c r="AU2655" s="25" t="s">
        <v>82</v>
      </c>
    </row>
    <row r="2656" spans="2:65" s="1" customFormat="1" ht="60">
      <c r="B2656" s="42"/>
      <c r="C2656" s="64"/>
      <c r="D2656" s="227" t="s">
        <v>2254</v>
      </c>
      <c r="E2656" s="64"/>
      <c r="F2656" s="273" t="s">
        <v>13663</v>
      </c>
      <c r="G2656" s="64"/>
      <c r="H2656" s="64"/>
      <c r="I2656" s="177"/>
      <c r="J2656" s="64"/>
      <c r="K2656" s="64"/>
      <c r="L2656" s="62"/>
      <c r="M2656" s="223"/>
      <c r="N2656" s="43"/>
      <c r="O2656" s="43"/>
      <c r="P2656" s="43"/>
      <c r="Q2656" s="43"/>
      <c r="R2656" s="43"/>
      <c r="S2656" s="43"/>
      <c r="T2656" s="79"/>
      <c r="AT2656" s="25" t="s">
        <v>2254</v>
      </c>
      <c r="AU2656" s="25" t="s">
        <v>82</v>
      </c>
    </row>
    <row r="2657" spans="2:65" s="1" customFormat="1" ht="16.5" customHeight="1">
      <c r="B2657" s="42"/>
      <c r="C2657" s="209" t="s">
        <v>5733</v>
      </c>
      <c r="D2657" s="209" t="s">
        <v>498</v>
      </c>
      <c r="E2657" s="210" t="s">
        <v>13712</v>
      </c>
      <c r="F2657" s="211" t="s">
        <v>13652</v>
      </c>
      <c r="G2657" s="212" t="s">
        <v>13632</v>
      </c>
      <c r="H2657" s="213">
        <v>1</v>
      </c>
      <c r="I2657" s="214"/>
      <c r="J2657" s="215">
        <f>ROUND(I2657*H2657,2)</f>
        <v>0</v>
      </c>
      <c r="K2657" s="211" t="s">
        <v>23</v>
      </c>
      <c r="L2657" s="62"/>
      <c r="M2657" s="216" t="s">
        <v>23</v>
      </c>
      <c r="N2657" s="217" t="s">
        <v>44</v>
      </c>
      <c r="O2657" s="43"/>
      <c r="P2657" s="218">
        <f>O2657*H2657</f>
        <v>0</v>
      </c>
      <c r="Q2657" s="218">
        <v>0</v>
      </c>
      <c r="R2657" s="218">
        <f>Q2657*H2657</f>
        <v>0</v>
      </c>
      <c r="S2657" s="218">
        <v>0</v>
      </c>
      <c r="T2657" s="219">
        <f>S2657*H2657</f>
        <v>0</v>
      </c>
      <c r="AR2657" s="25" t="s">
        <v>502</v>
      </c>
      <c r="AT2657" s="25" t="s">
        <v>498</v>
      </c>
      <c r="AU2657" s="25" t="s">
        <v>82</v>
      </c>
      <c r="AY2657" s="25" t="s">
        <v>492</v>
      </c>
      <c r="BE2657" s="220">
        <f>IF(N2657="základní",J2657,0)</f>
        <v>0</v>
      </c>
      <c r="BF2657" s="220">
        <f>IF(N2657="snížená",J2657,0)</f>
        <v>0</v>
      </c>
      <c r="BG2657" s="220">
        <f>IF(N2657="zákl. přenesená",J2657,0)</f>
        <v>0</v>
      </c>
      <c r="BH2657" s="220">
        <f>IF(N2657="sníž. přenesená",J2657,0)</f>
        <v>0</v>
      </c>
      <c r="BI2657" s="220">
        <f>IF(N2657="nulová",J2657,0)</f>
        <v>0</v>
      </c>
      <c r="BJ2657" s="25" t="s">
        <v>80</v>
      </c>
      <c r="BK2657" s="220">
        <f>ROUND(I2657*H2657,2)</f>
        <v>0</v>
      </c>
      <c r="BL2657" s="25" t="s">
        <v>502</v>
      </c>
      <c r="BM2657" s="25" t="s">
        <v>13983</v>
      </c>
    </row>
    <row r="2658" spans="2:65" s="1" customFormat="1">
      <c r="B2658" s="42"/>
      <c r="C2658" s="64"/>
      <c r="D2658" s="221" t="s">
        <v>506</v>
      </c>
      <c r="E2658" s="64"/>
      <c r="F2658" s="222" t="s">
        <v>13652</v>
      </c>
      <c r="G2658" s="64"/>
      <c r="H2658" s="64"/>
      <c r="I2658" s="177"/>
      <c r="J2658" s="64"/>
      <c r="K2658" s="64"/>
      <c r="L2658" s="62"/>
      <c r="M2658" s="223"/>
      <c r="N2658" s="43"/>
      <c r="O2658" s="43"/>
      <c r="P2658" s="43"/>
      <c r="Q2658" s="43"/>
      <c r="R2658" s="43"/>
      <c r="S2658" s="43"/>
      <c r="T2658" s="79"/>
      <c r="AT2658" s="25" t="s">
        <v>506</v>
      </c>
      <c r="AU2658" s="25" t="s">
        <v>82</v>
      </c>
    </row>
    <row r="2659" spans="2:65" s="1" customFormat="1" ht="24">
      <c r="B2659" s="42"/>
      <c r="C2659" s="64"/>
      <c r="D2659" s="221" t="s">
        <v>2254</v>
      </c>
      <c r="E2659" s="64"/>
      <c r="F2659" s="224" t="s">
        <v>13665</v>
      </c>
      <c r="G2659" s="64"/>
      <c r="H2659" s="64"/>
      <c r="I2659" s="177"/>
      <c r="J2659" s="64"/>
      <c r="K2659" s="64"/>
      <c r="L2659" s="62"/>
      <c r="M2659" s="223"/>
      <c r="N2659" s="43"/>
      <c r="O2659" s="43"/>
      <c r="P2659" s="43"/>
      <c r="Q2659" s="43"/>
      <c r="R2659" s="43"/>
      <c r="S2659" s="43"/>
      <c r="T2659" s="79"/>
      <c r="AT2659" s="25" t="s">
        <v>2254</v>
      </c>
      <c r="AU2659" s="25" t="s">
        <v>82</v>
      </c>
    </row>
    <row r="2660" spans="2:65" s="11" customFormat="1" ht="29.85" customHeight="1">
      <c r="B2660" s="192"/>
      <c r="C2660" s="193"/>
      <c r="D2660" s="206" t="s">
        <v>72</v>
      </c>
      <c r="E2660" s="207" t="s">
        <v>4910</v>
      </c>
      <c r="F2660" s="207" t="s">
        <v>13984</v>
      </c>
      <c r="G2660" s="193"/>
      <c r="H2660" s="193"/>
      <c r="I2660" s="196"/>
      <c r="J2660" s="208">
        <f>BK2660</f>
        <v>0</v>
      </c>
      <c r="K2660" s="193"/>
      <c r="L2660" s="198"/>
      <c r="M2660" s="199"/>
      <c r="N2660" s="200"/>
      <c r="O2660" s="200"/>
      <c r="P2660" s="201">
        <f>SUM(P2661:P2714)</f>
        <v>0</v>
      </c>
      <c r="Q2660" s="200"/>
      <c r="R2660" s="201">
        <f>SUM(R2661:R2714)</f>
        <v>0</v>
      </c>
      <c r="S2660" s="200"/>
      <c r="T2660" s="202">
        <f>SUM(T2661:T2714)</f>
        <v>0</v>
      </c>
      <c r="AR2660" s="203" t="s">
        <v>80</v>
      </c>
      <c r="AT2660" s="204" t="s">
        <v>72</v>
      </c>
      <c r="AU2660" s="204" t="s">
        <v>80</v>
      </c>
      <c r="AY2660" s="203" t="s">
        <v>492</v>
      </c>
      <c r="BK2660" s="205">
        <f>SUM(BK2661:BK2714)</f>
        <v>0</v>
      </c>
    </row>
    <row r="2661" spans="2:65" s="1" customFormat="1" ht="16.5" customHeight="1">
      <c r="B2661" s="42"/>
      <c r="C2661" s="209" t="s">
        <v>5737</v>
      </c>
      <c r="D2661" s="209" t="s">
        <v>498</v>
      </c>
      <c r="E2661" s="210" t="s">
        <v>13985</v>
      </c>
      <c r="F2661" s="211" t="s">
        <v>13842</v>
      </c>
      <c r="G2661" s="212" t="s">
        <v>2537</v>
      </c>
      <c r="H2661" s="213">
        <v>1</v>
      </c>
      <c r="I2661" s="214"/>
      <c r="J2661" s="215">
        <f>ROUND(I2661*H2661,2)</f>
        <v>0</v>
      </c>
      <c r="K2661" s="211" t="s">
        <v>23</v>
      </c>
      <c r="L2661" s="62"/>
      <c r="M2661" s="216" t="s">
        <v>23</v>
      </c>
      <c r="N2661" s="217" t="s">
        <v>44</v>
      </c>
      <c r="O2661" s="43"/>
      <c r="P2661" s="218">
        <f>O2661*H2661</f>
        <v>0</v>
      </c>
      <c r="Q2661" s="218">
        <v>0</v>
      </c>
      <c r="R2661" s="218">
        <f>Q2661*H2661</f>
        <v>0</v>
      </c>
      <c r="S2661" s="218">
        <v>0</v>
      </c>
      <c r="T2661" s="219">
        <f>S2661*H2661</f>
        <v>0</v>
      </c>
      <c r="AR2661" s="25" t="s">
        <v>502</v>
      </c>
      <c r="AT2661" s="25" t="s">
        <v>498</v>
      </c>
      <c r="AU2661" s="25" t="s">
        <v>82</v>
      </c>
      <c r="AY2661" s="25" t="s">
        <v>492</v>
      </c>
      <c r="BE2661" s="220">
        <f>IF(N2661="základní",J2661,0)</f>
        <v>0</v>
      </c>
      <c r="BF2661" s="220">
        <f>IF(N2661="snížená",J2661,0)</f>
        <v>0</v>
      </c>
      <c r="BG2661" s="220">
        <f>IF(N2661="zákl. přenesená",J2661,0)</f>
        <v>0</v>
      </c>
      <c r="BH2661" s="220">
        <f>IF(N2661="sníž. přenesená",J2661,0)</f>
        <v>0</v>
      </c>
      <c r="BI2661" s="220">
        <f>IF(N2661="nulová",J2661,0)</f>
        <v>0</v>
      </c>
      <c r="BJ2661" s="25" t="s">
        <v>80</v>
      </c>
      <c r="BK2661" s="220">
        <f>ROUND(I2661*H2661,2)</f>
        <v>0</v>
      </c>
      <c r="BL2661" s="25" t="s">
        <v>502</v>
      </c>
      <c r="BM2661" s="25" t="s">
        <v>13986</v>
      </c>
    </row>
    <row r="2662" spans="2:65" s="1" customFormat="1">
      <c r="B2662" s="42"/>
      <c r="C2662" s="64"/>
      <c r="D2662" s="221" t="s">
        <v>506</v>
      </c>
      <c r="E2662" s="64"/>
      <c r="F2662" s="222" t="s">
        <v>13842</v>
      </c>
      <c r="G2662" s="64"/>
      <c r="H2662" s="64"/>
      <c r="I2662" s="177"/>
      <c r="J2662" s="64"/>
      <c r="K2662" s="64"/>
      <c r="L2662" s="62"/>
      <c r="M2662" s="223"/>
      <c r="N2662" s="43"/>
      <c r="O2662" s="43"/>
      <c r="P2662" s="43"/>
      <c r="Q2662" s="43"/>
      <c r="R2662" s="43"/>
      <c r="S2662" s="43"/>
      <c r="T2662" s="79"/>
      <c r="AT2662" s="25" t="s">
        <v>506</v>
      </c>
      <c r="AU2662" s="25" t="s">
        <v>82</v>
      </c>
    </row>
    <row r="2663" spans="2:65" s="1" customFormat="1" ht="48">
      <c r="B2663" s="42"/>
      <c r="C2663" s="64"/>
      <c r="D2663" s="227" t="s">
        <v>2254</v>
      </c>
      <c r="E2663" s="64"/>
      <c r="F2663" s="273" t="s">
        <v>13987</v>
      </c>
      <c r="G2663" s="64"/>
      <c r="H2663" s="64"/>
      <c r="I2663" s="177"/>
      <c r="J2663" s="64"/>
      <c r="K2663" s="64"/>
      <c r="L2663" s="62"/>
      <c r="M2663" s="223"/>
      <c r="N2663" s="43"/>
      <c r="O2663" s="43"/>
      <c r="P2663" s="43"/>
      <c r="Q2663" s="43"/>
      <c r="R2663" s="43"/>
      <c r="S2663" s="43"/>
      <c r="T2663" s="79"/>
      <c r="AT2663" s="25" t="s">
        <v>2254</v>
      </c>
      <c r="AU2663" s="25" t="s">
        <v>82</v>
      </c>
    </row>
    <row r="2664" spans="2:65" s="1" customFormat="1" ht="16.5" customHeight="1">
      <c r="B2664" s="42"/>
      <c r="C2664" s="209" t="s">
        <v>5741</v>
      </c>
      <c r="D2664" s="209" t="s">
        <v>498</v>
      </c>
      <c r="E2664" s="210" t="s">
        <v>13621</v>
      </c>
      <c r="F2664" s="211" t="s">
        <v>13622</v>
      </c>
      <c r="G2664" s="212" t="s">
        <v>2537</v>
      </c>
      <c r="H2664" s="213">
        <v>1</v>
      </c>
      <c r="I2664" s="214"/>
      <c r="J2664" s="215">
        <f>ROUND(I2664*H2664,2)</f>
        <v>0</v>
      </c>
      <c r="K2664" s="211" t="s">
        <v>23</v>
      </c>
      <c r="L2664" s="62"/>
      <c r="M2664" s="216" t="s">
        <v>23</v>
      </c>
      <c r="N2664" s="217" t="s">
        <v>44</v>
      </c>
      <c r="O2664" s="43"/>
      <c r="P2664" s="218">
        <f>O2664*H2664</f>
        <v>0</v>
      </c>
      <c r="Q2664" s="218">
        <v>0</v>
      </c>
      <c r="R2664" s="218">
        <f>Q2664*H2664</f>
        <v>0</v>
      </c>
      <c r="S2664" s="218">
        <v>0</v>
      </c>
      <c r="T2664" s="219">
        <f>S2664*H2664</f>
        <v>0</v>
      </c>
      <c r="AR2664" s="25" t="s">
        <v>502</v>
      </c>
      <c r="AT2664" s="25" t="s">
        <v>498</v>
      </c>
      <c r="AU2664" s="25" t="s">
        <v>82</v>
      </c>
      <c r="AY2664" s="25" t="s">
        <v>492</v>
      </c>
      <c r="BE2664" s="220">
        <f>IF(N2664="základní",J2664,0)</f>
        <v>0</v>
      </c>
      <c r="BF2664" s="220">
        <f>IF(N2664="snížená",J2664,0)</f>
        <v>0</v>
      </c>
      <c r="BG2664" s="220">
        <f>IF(N2664="zákl. přenesená",J2664,0)</f>
        <v>0</v>
      </c>
      <c r="BH2664" s="220">
        <f>IF(N2664="sníž. přenesená",J2664,0)</f>
        <v>0</v>
      </c>
      <c r="BI2664" s="220">
        <f>IF(N2664="nulová",J2664,0)</f>
        <v>0</v>
      </c>
      <c r="BJ2664" s="25" t="s">
        <v>80</v>
      </c>
      <c r="BK2664" s="220">
        <f>ROUND(I2664*H2664,2)</f>
        <v>0</v>
      </c>
      <c r="BL2664" s="25" t="s">
        <v>502</v>
      </c>
      <c r="BM2664" s="25" t="s">
        <v>13988</v>
      </c>
    </row>
    <row r="2665" spans="2:65" s="1" customFormat="1">
      <c r="B2665" s="42"/>
      <c r="C2665" s="64"/>
      <c r="D2665" s="221" t="s">
        <v>506</v>
      </c>
      <c r="E2665" s="64"/>
      <c r="F2665" s="222" t="s">
        <v>13622</v>
      </c>
      <c r="G2665" s="64"/>
      <c r="H2665" s="64"/>
      <c r="I2665" s="177"/>
      <c r="J2665" s="64"/>
      <c r="K2665" s="64"/>
      <c r="L2665" s="62"/>
      <c r="M2665" s="223"/>
      <c r="N2665" s="43"/>
      <c r="O2665" s="43"/>
      <c r="P2665" s="43"/>
      <c r="Q2665" s="43"/>
      <c r="R2665" s="43"/>
      <c r="S2665" s="43"/>
      <c r="T2665" s="79"/>
      <c r="AT2665" s="25" t="s">
        <v>506</v>
      </c>
      <c r="AU2665" s="25" t="s">
        <v>82</v>
      </c>
    </row>
    <row r="2666" spans="2:65" s="1" customFormat="1" ht="24">
      <c r="B2666" s="42"/>
      <c r="C2666" s="64"/>
      <c r="D2666" s="227" t="s">
        <v>2254</v>
      </c>
      <c r="E2666" s="64"/>
      <c r="F2666" s="273" t="s">
        <v>13623</v>
      </c>
      <c r="G2666" s="64"/>
      <c r="H2666" s="64"/>
      <c r="I2666" s="177"/>
      <c r="J2666" s="64"/>
      <c r="K2666" s="64"/>
      <c r="L2666" s="62"/>
      <c r="M2666" s="223"/>
      <c r="N2666" s="43"/>
      <c r="O2666" s="43"/>
      <c r="P2666" s="43"/>
      <c r="Q2666" s="43"/>
      <c r="R2666" s="43"/>
      <c r="S2666" s="43"/>
      <c r="T2666" s="79"/>
      <c r="AT2666" s="25" t="s">
        <v>2254</v>
      </c>
      <c r="AU2666" s="25" t="s">
        <v>82</v>
      </c>
    </row>
    <row r="2667" spans="2:65" s="1" customFormat="1" ht="16.5" customHeight="1">
      <c r="B2667" s="42"/>
      <c r="C2667" s="209" t="s">
        <v>5745</v>
      </c>
      <c r="D2667" s="209" t="s">
        <v>498</v>
      </c>
      <c r="E2667" s="210" t="s">
        <v>13989</v>
      </c>
      <c r="F2667" s="211" t="s">
        <v>13990</v>
      </c>
      <c r="G2667" s="212" t="s">
        <v>2537</v>
      </c>
      <c r="H2667" s="213">
        <v>1</v>
      </c>
      <c r="I2667" s="214"/>
      <c r="J2667" s="215">
        <f>ROUND(I2667*H2667,2)</f>
        <v>0</v>
      </c>
      <c r="K2667" s="211" t="s">
        <v>23</v>
      </c>
      <c r="L2667" s="62"/>
      <c r="M2667" s="216" t="s">
        <v>23</v>
      </c>
      <c r="N2667" s="217" t="s">
        <v>44</v>
      </c>
      <c r="O2667" s="43"/>
      <c r="P2667" s="218">
        <f>O2667*H2667</f>
        <v>0</v>
      </c>
      <c r="Q2667" s="218">
        <v>0</v>
      </c>
      <c r="R2667" s="218">
        <f>Q2667*H2667</f>
        <v>0</v>
      </c>
      <c r="S2667" s="218">
        <v>0</v>
      </c>
      <c r="T2667" s="219">
        <f>S2667*H2667</f>
        <v>0</v>
      </c>
      <c r="AR2667" s="25" t="s">
        <v>502</v>
      </c>
      <c r="AT2667" s="25" t="s">
        <v>498</v>
      </c>
      <c r="AU2667" s="25" t="s">
        <v>82</v>
      </c>
      <c r="AY2667" s="25" t="s">
        <v>492</v>
      </c>
      <c r="BE2667" s="220">
        <f>IF(N2667="základní",J2667,0)</f>
        <v>0</v>
      </c>
      <c r="BF2667" s="220">
        <f>IF(N2667="snížená",J2667,0)</f>
        <v>0</v>
      </c>
      <c r="BG2667" s="220">
        <f>IF(N2667="zákl. přenesená",J2667,0)</f>
        <v>0</v>
      </c>
      <c r="BH2667" s="220">
        <f>IF(N2667="sníž. přenesená",J2667,0)</f>
        <v>0</v>
      </c>
      <c r="BI2667" s="220">
        <f>IF(N2667="nulová",J2667,0)</f>
        <v>0</v>
      </c>
      <c r="BJ2667" s="25" t="s">
        <v>80</v>
      </c>
      <c r="BK2667" s="220">
        <f>ROUND(I2667*H2667,2)</f>
        <v>0</v>
      </c>
      <c r="BL2667" s="25" t="s">
        <v>502</v>
      </c>
      <c r="BM2667" s="25" t="s">
        <v>13991</v>
      </c>
    </row>
    <row r="2668" spans="2:65" s="1" customFormat="1">
      <c r="B2668" s="42"/>
      <c r="C2668" s="64"/>
      <c r="D2668" s="221" t="s">
        <v>506</v>
      </c>
      <c r="E2668" s="64"/>
      <c r="F2668" s="222" t="s">
        <v>13990</v>
      </c>
      <c r="G2668" s="64"/>
      <c r="H2668" s="64"/>
      <c r="I2668" s="177"/>
      <c r="J2668" s="64"/>
      <c r="K2668" s="64"/>
      <c r="L2668" s="62"/>
      <c r="M2668" s="223"/>
      <c r="N2668" s="43"/>
      <c r="O2668" s="43"/>
      <c r="P2668" s="43"/>
      <c r="Q2668" s="43"/>
      <c r="R2668" s="43"/>
      <c r="S2668" s="43"/>
      <c r="T2668" s="79"/>
      <c r="AT2668" s="25" t="s">
        <v>506</v>
      </c>
      <c r="AU2668" s="25" t="s">
        <v>82</v>
      </c>
    </row>
    <row r="2669" spans="2:65" s="1" customFormat="1" ht="48">
      <c r="B2669" s="42"/>
      <c r="C2669" s="64"/>
      <c r="D2669" s="227" t="s">
        <v>2254</v>
      </c>
      <c r="E2669" s="64"/>
      <c r="F2669" s="273" t="s">
        <v>13992</v>
      </c>
      <c r="G2669" s="64"/>
      <c r="H2669" s="64"/>
      <c r="I2669" s="177"/>
      <c r="J2669" s="64"/>
      <c r="K2669" s="64"/>
      <c r="L2669" s="62"/>
      <c r="M2669" s="223"/>
      <c r="N2669" s="43"/>
      <c r="O2669" s="43"/>
      <c r="P2669" s="43"/>
      <c r="Q2669" s="43"/>
      <c r="R2669" s="43"/>
      <c r="S2669" s="43"/>
      <c r="T2669" s="79"/>
      <c r="AT2669" s="25" t="s">
        <v>2254</v>
      </c>
      <c r="AU2669" s="25" t="s">
        <v>82</v>
      </c>
    </row>
    <row r="2670" spans="2:65" s="1" customFormat="1" ht="16.5" customHeight="1">
      <c r="B2670" s="42"/>
      <c r="C2670" s="209" t="s">
        <v>5749</v>
      </c>
      <c r="D2670" s="209" t="s">
        <v>498</v>
      </c>
      <c r="E2670" s="210" t="s">
        <v>13701</v>
      </c>
      <c r="F2670" s="211" t="s">
        <v>13702</v>
      </c>
      <c r="G2670" s="212" t="s">
        <v>13632</v>
      </c>
      <c r="H2670" s="213">
        <v>1</v>
      </c>
      <c r="I2670" s="214"/>
      <c r="J2670" s="215">
        <f>ROUND(I2670*H2670,2)</f>
        <v>0</v>
      </c>
      <c r="K2670" s="211" t="s">
        <v>23</v>
      </c>
      <c r="L2670" s="62"/>
      <c r="M2670" s="216" t="s">
        <v>23</v>
      </c>
      <c r="N2670" s="217" t="s">
        <v>44</v>
      </c>
      <c r="O2670" s="43"/>
      <c r="P2670" s="218">
        <f>O2670*H2670</f>
        <v>0</v>
      </c>
      <c r="Q2670" s="218">
        <v>0</v>
      </c>
      <c r="R2670" s="218">
        <f>Q2670*H2670</f>
        <v>0</v>
      </c>
      <c r="S2670" s="218">
        <v>0</v>
      </c>
      <c r="T2670" s="219">
        <f>S2670*H2670</f>
        <v>0</v>
      </c>
      <c r="AR2670" s="25" t="s">
        <v>502</v>
      </c>
      <c r="AT2670" s="25" t="s">
        <v>498</v>
      </c>
      <c r="AU2670" s="25" t="s">
        <v>82</v>
      </c>
      <c r="AY2670" s="25" t="s">
        <v>492</v>
      </c>
      <c r="BE2670" s="220">
        <f>IF(N2670="základní",J2670,0)</f>
        <v>0</v>
      </c>
      <c r="BF2670" s="220">
        <f>IF(N2670="snížená",J2670,0)</f>
        <v>0</v>
      </c>
      <c r="BG2670" s="220">
        <f>IF(N2670="zákl. přenesená",J2670,0)</f>
        <v>0</v>
      </c>
      <c r="BH2670" s="220">
        <f>IF(N2670="sníž. přenesená",J2670,0)</f>
        <v>0</v>
      </c>
      <c r="BI2670" s="220">
        <f>IF(N2670="nulová",J2670,0)</f>
        <v>0</v>
      </c>
      <c r="BJ2670" s="25" t="s">
        <v>80</v>
      </c>
      <c r="BK2670" s="220">
        <f>ROUND(I2670*H2670,2)</f>
        <v>0</v>
      </c>
      <c r="BL2670" s="25" t="s">
        <v>502</v>
      </c>
      <c r="BM2670" s="25" t="s">
        <v>13993</v>
      </c>
    </row>
    <row r="2671" spans="2:65" s="1" customFormat="1">
      <c r="B2671" s="42"/>
      <c r="C2671" s="64"/>
      <c r="D2671" s="221" t="s">
        <v>506</v>
      </c>
      <c r="E2671" s="64"/>
      <c r="F2671" s="222" t="s">
        <v>13702</v>
      </c>
      <c r="G2671" s="64"/>
      <c r="H2671" s="64"/>
      <c r="I2671" s="177"/>
      <c r="J2671" s="64"/>
      <c r="K2671" s="64"/>
      <c r="L2671" s="62"/>
      <c r="M2671" s="223"/>
      <c r="N2671" s="43"/>
      <c r="O2671" s="43"/>
      <c r="P2671" s="43"/>
      <c r="Q2671" s="43"/>
      <c r="R2671" s="43"/>
      <c r="S2671" s="43"/>
      <c r="T2671" s="79"/>
      <c r="AT2671" s="25" t="s">
        <v>506</v>
      </c>
      <c r="AU2671" s="25" t="s">
        <v>82</v>
      </c>
    </row>
    <row r="2672" spans="2:65" s="1" customFormat="1" ht="36">
      <c r="B2672" s="42"/>
      <c r="C2672" s="64"/>
      <c r="D2672" s="227" t="s">
        <v>2254</v>
      </c>
      <c r="E2672" s="64"/>
      <c r="F2672" s="273" t="s">
        <v>13703</v>
      </c>
      <c r="G2672" s="64"/>
      <c r="H2672" s="64"/>
      <c r="I2672" s="177"/>
      <c r="J2672" s="64"/>
      <c r="K2672" s="64"/>
      <c r="L2672" s="62"/>
      <c r="M2672" s="223"/>
      <c r="N2672" s="43"/>
      <c r="O2672" s="43"/>
      <c r="P2672" s="43"/>
      <c r="Q2672" s="43"/>
      <c r="R2672" s="43"/>
      <c r="S2672" s="43"/>
      <c r="T2672" s="79"/>
      <c r="AT2672" s="25" t="s">
        <v>2254</v>
      </c>
      <c r="AU2672" s="25" t="s">
        <v>82</v>
      </c>
    </row>
    <row r="2673" spans="2:65" s="1" customFormat="1" ht="16.5" customHeight="1">
      <c r="B2673" s="42"/>
      <c r="C2673" s="209" t="s">
        <v>5753</v>
      </c>
      <c r="D2673" s="209" t="s">
        <v>498</v>
      </c>
      <c r="E2673" s="210" t="s">
        <v>13637</v>
      </c>
      <c r="F2673" s="211" t="s">
        <v>13638</v>
      </c>
      <c r="G2673" s="212" t="s">
        <v>2537</v>
      </c>
      <c r="H2673" s="213">
        <v>1</v>
      </c>
      <c r="I2673" s="214"/>
      <c r="J2673" s="215">
        <f>ROUND(I2673*H2673,2)</f>
        <v>0</v>
      </c>
      <c r="K2673" s="211" t="s">
        <v>23</v>
      </c>
      <c r="L2673" s="62"/>
      <c r="M2673" s="216" t="s">
        <v>23</v>
      </c>
      <c r="N2673" s="217" t="s">
        <v>44</v>
      </c>
      <c r="O2673" s="43"/>
      <c r="P2673" s="218">
        <f>O2673*H2673</f>
        <v>0</v>
      </c>
      <c r="Q2673" s="218">
        <v>0</v>
      </c>
      <c r="R2673" s="218">
        <f>Q2673*H2673</f>
        <v>0</v>
      </c>
      <c r="S2673" s="218">
        <v>0</v>
      </c>
      <c r="T2673" s="219">
        <f>S2673*H2673</f>
        <v>0</v>
      </c>
      <c r="AR2673" s="25" t="s">
        <v>502</v>
      </c>
      <c r="AT2673" s="25" t="s">
        <v>498</v>
      </c>
      <c r="AU2673" s="25" t="s">
        <v>82</v>
      </c>
      <c r="AY2673" s="25" t="s">
        <v>492</v>
      </c>
      <c r="BE2673" s="220">
        <f>IF(N2673="základní",J2673,0)</f>
        <v>0</v>
      </c>
      <c r="BF2673" s="220">
        <f>IF(N2673="snížená",J2673,0)</f>
        <v>0</v>
      </c>
      <c r="BG2673" s="220">
        <f>IF(N2673="zákl. přenesená",J2673,0)</f>
        <v>0</v>
      </c>
      <c r="BH2673" s="220">
        <f>IF(N2673="sníž. přenesená",J2673,0)</f>
        <v>0</v>
      </c>
      <c r="BI2673" s="220">
        <f>IF(N2673="nulová",J2673,0)</f>
        <v>0</v>
      </c>
      <c r="BJ2673" s="25" t="s">
        <v>80</v>
      </c>
      <c r="BK2673" s="220">
        <f>ROUND(I2673*H2673,2)</f>
        <v>0</v>
      </c>
      <c r="BL2673" s="25" t="s">
        <v>502</v>
      </c>
      <c r="BM2673" s="25" t="s">
        <v>13994</v>
      </c>
    </row>
    <row r="2674" spans="2:65" s="1" customFormat="1">
      <c r="B2674" s="42"/>
      <c r="C2674" s="64"/>
      <c r="D2674" s="221" t="s">
        <v>506</v>
      </c>
      <c r="E2674" s="64"/>
      <c r="F2674" s="222" t="s">
        <v>13638</v>
      </c>
      <c r="G2674" s="64"/>
      <c r="H2674" s="64"/>
      <c r="I2674" s="177"/>
      <c r="J2674" s="64"/>
      <c r="K2674" s="64"/>
      <c r="L2674" s="62"/>
      <c r="M2674" s="223"/>
      <c r="N2674" s="43"/>
      <c r="O2674" s="43"/>
      <c r="P2674" s="43"/>
      <c r="Q2674" s="43"/>
      <c r="R2674" s="43"/>
      <c r="S2674" s="43"/>
      <c r="T2674" s="79"/>
      <c r="AT2674" s="25" t="s">
        <v>506</v>
      </c>
      <c r="AU2674" s="25" t="s">
        <v>82</v>
      </c>
    </row>
    <row r="2675" spans="2:65" s="1" customFormat="1" ht="24">
      <c r="B2675" s="42"/>
      <c r="C2675" s="64"/>
      <c r="D2675" s="227" t="s">
        <v>2254</v>
      </c>
      <c r="E2675" s="64"/>
      <c r="F2675" s="273" t="s">
        <v>13639</v>
      </c>
      <c r="G2675" s="64"/>
      <c r="H2675" s="64"/>
      <c r="I2675" s="177"/>
      <c r="J2675" s="64"/>
      <c r="K2675" s="64"/>
      <c r="L2675" s="62"/>
      <c r="M2675" s="223"/>
      <c r="N2675" s="43"/>
      <c r="O2675" s="43"/>
      <c r="P2675" s="43"/>
      <c r="Q2675" s="43"/>
      <c r="R2675" s="43"/>
      <c r="S2675" s="43"/>
      <c r="T2675" s="79"/>
      <c r="AT2675" s="25" t="s">
        <v>2254</v>
      </c>
      <c r="AU2675" s="25" t="s">
        <v>82</v>
      </c>
    </row>
    <row r="2676" spans="2:65" s="1" customFormat="1" ht="16.5" customHeight="1">
      <c r="B2676" s="42"/>
      <c r="C2676" s="209" t="s">
        <v>5757</v>
      </c>
      <c r="D2676" s="209" t="s">
        <v>498</v>
      </c>
      <c r="E2676" s="210" t="s">
        <v>13640</v>
      </c>
      <c r="F2676" s="211" t="s">
        <v>13641</v>
      </c>
      <c r="G2676" s="212" t="s">
        <v>2537</v>
      </c>
      <c r="H2676" s="213">
        <v>1</v>
      </c>
      <c r="I2676" s="214"/>
      <c r="J2676" s="215">
        <f>ROUND(I2676*H2676,2)</f>
        <v>0</v>
      </c>
      <c r="K2676" s="211" t="s">
        <v>23</v>
      </c>
      <c r="L2676" s="62"/>
      <c r="M2676" s="216" t="s">
        <v>23</v>
      </c>
      <c r="N2676" s="217" t="s">
        <v>44</v>
      </c>
      <c r="O2676" s="43"/>
      <c r="P2676" s="218">
        <f>O2676*H2676</f>
        <v>0</v>
      </c>
      <c r="Q2676" s="218">
        <v>0</v>
      </c>
      <c r="R2676" s="218">
        <f>Q2676*H2676</f>
        <v>0</v>
      </c>
      <c r="S2676" s="218">
        <v>0</v>
      </c>
      <c r="T2676" s="219">
        <f>S2676*H2676</f>
        <v>0</v>
      </c>
      <c r="AR2676" s="25" t="s">
        <v>502</v>
      </c>
      <c r="AT2676" s="25" t="s">
        <v>498</v>
      </c>
      <c r="AU2676" s="25" t="s">
        <v>82</v>
      </c>
      <c r="AY2676" s="25" t="s">
        <v>492</v>
      </c>
      <c r="BE2676" s="220">
        <f>IF(N2676="základní",J2676,0)</f>
        <v>0</v>
      </c>
      <c r="BF2676" s="220">
        <f>IF(N2676="snížená",J2676,0)</f>
        <v>0</v>
      </c>
      <c r="BG2676" s="220">
        <f>IF(N2676="zákl. přenesená",J2676,0)</f>
        <v>0</v>
      </c>
      <c r="BH2676" s="220">
        <f>IF(N2676="sníž. přenesená",J2676,0)</f>
        <v>0</v>
      </c>
      <c r="BI2676" s="220">
        <f>IF(N2676="nulová",J2676,0)</f>
        <v>0</v>
      </c>
      <c r="BJ2676" s="25" t="s">
        <v>80</v>
      </c>
      <c r="BK2676" s="220">
        <f>ROUND(I2676*H2676,2)</f>
        <v>0</v>
      </c>
      <c r="BL2676" s="25" t="s">
        <v>502</v>
      </c>
      <c r="BM2676" s="25" t="s">
        <v>13995</v>
      </c>
    </row>
    <row r="2677" spans="2:65" s="1" customFormat="1">
      <c r="B2677" s="42"/>
      <c r="C2677" s="64"/>
      <c r="D2677" s="221" t="s">
        <v>506</v>
      </c>
      <c r="E2677" s="64"/>
      <c r="F2677" s="222" t="s">
        <v>13641</v>
      </c>
      <c r="G2677" s="64"/>
      <c r="H2677" s="64"/>
      <c r="I2677" s="177"/>
      <c r="J2677" s="64"/>
      <c r="K2677" s="64"/>
      <c r="L2677" s="62"/>
      <c r="M2677" s="223"/>
      <c r="N2677" s="43"/>
      <c r="O2677" s="43"/>
      <c r="P2677" s="43"/>
      <c r="Q2677" s="43"/>
      <c r="R2677" s="43"/>
      <c r="S2677" s="43"/>
      <c r="T2677" s="79"/>
      <c r="AT2677" s="25" t="s">
        <v>506</v>
      </c>
      <c r="AU2677" s="25" t="s">
        <v>82</v>
      </c>
    </row>
    <row r="2678" spans="2:65" s="1" customFormat="1" ht="24">
      <c r="B2678" s="42"/>
      <c r="C2678" s="64"/>
      <c r="D2678" s="227" t="s">
        <v>2254</v>
      </c>
      <c r="E2678" s="64"/>
      <c r="F2678" s="273" t="s">
        <v>13639</v>
      </c>
      <c r="G2678" s="64"/>
      <c r="H2678" s="64"/>
      <c r="I2678" s="177"/>
      <c r="J2678" s="64"/>
      <c r="K2678" s="64"/>
      <c r="L2678" s="62"/>
      <c r="M2678" s="223"/>
      <c r="N2678" s="43"/>
      <c r="O2678" s="43"/>
      <c r="P2678" s="43"/>
      <c r="Q2678" s="43"/>
      <c r="R2678" s="43"/>
      <c r="S2678" s="43"/>
      <c r="T2678" s="79"/>
      <c r="AT2678" s="25" t="s">
        <v>2254</v>
      </c>
      <c r="AU2678" s="25" t="s">
        <v>82</v>
      </c>
    </row>
    <row r="2679" spans="2:65" s="1" customFormat="1" ht="16.5" customHeight="1">
      <c r="B2679" s="42"/>
      <c r="C2679" s="209" t="s">
        <v>5761</v>
      </c>
      <c r="D2679" s="209" t="s">
        <v>498</v>
      </c>
      <c r="E2679" s="210" t="s">
        <v>13938</v>
      </c>
      <c r="F2679" s="211" t="s">
        <v>13939</v>
      </c>
      <c r="G2679" s="212" t="s">
        <v>2537</v>
      </c>
      <c r="H2679" s="213">
        <v>1</v>
      </c>
      <c r="I2679" s="214"/>
      <c r="J2679" s="215">
        <f>ROUND(I2679*H2679,2)</f>
        <v>0</v>
      </c>
      <c r="K2679" s="211" t="s">
        <v>23</v>
      </c>
      <c r="L2679" s="62"/>
      <c r="M2679" s="216" t="s">
        <v>23</v>
      </c>
      <c r="N2679" s="217" t="s">
        <v>44</v>
      </c>
      <c r="O2679" s="43"/>
      <c r="P2679" s="218">
        <f>O2679*H2679</f>
        <v>0</v>
      </c>
      <c r="Q2679" s="218">
        <v>0</v>
      </c>
      <c r="R2679" s="218">
        <f>Q2679*H2679</f>
        <v>0</v>
      </c>
      <c r="S2679" s="218">
        <v>0</v>
      </c>
      <c r="T2679" s="219">
        <f>S2679*H2679</f>
        <v>0</v>
      </c>
      <c r="AR2679" s="25" t="s">
        <v>502</v>
      </c>
      <c r="AT2679" s="25" t="s">
        <v>498</v>
      </c>
      <c r="AU2679" s="25" t="s">
        <v>82</v>
      </c>
      <c r="AY2679" s="25" t="s">
        <v>492</v>
      </c>
      <c r="BE2679" s="220">
        <f>IF(N2679="základní",J2679,0)</f>
        <v>0</v>
      </c>
      <c r="BF2679" s="220">
        <f>IF(N2679="snížená",J2679,0)</f>
        <v>0</v>
      </c>
      <c r="BG2679" s="220">
        <f>IF(N2679="zákl. přenesená",J2679,0)</f>
        <v>0</v>
      </c>
      <c r="BH2679" s="220">
        <f>IF(N2679="sníž. přenesená",J2679,0)</f>
        <v>0</v>
      </c>
      <c r="BI2679" s="220">
        <f>IF(N2679="nulová",J2679,0)</f>
        <v>0</v>
      </c>
      <c r="BJ2679" s="25" t="s">
        <v>80</v>
      </c>
      <c r="BK2679" s="220">
        <f>ROUND(I2679*H2679,2)</f>
        <v>0</v>
      </c>
      <c r="BL2679" s="25" t="s">
        <v>502</v>
      </c>
      <c r="BM2679" s="25" t="s">
        <v>13996</v>
      </c>
    </row>
    <row r="2680" spans="2:65" s="1" customFormat="1">
      <c r="B2680" s="42"/>
      <c r="C2680" s="64"/>
      <c r="D2680" s="221" t="s">
        <v>506</v>
      </c>
      <c r="E2680" s="64"/>
      <c r="F2680" s="222" t="s">
        <v>13939</v>
      </c>
      <c r="G2680" s="64"/>
      <c r="H2680" s="64"/>
      <c r="I2680" s="177"/>
      <c r="J2680" s="64"/>
      <c r="K2680" s="64"/>
      <c r="L2680" s="62"/>
      <c r="M2680" s="223"/>
      <c r="N2680" s="43"/>
      <c r="O2680" s="43"/>
      <c r="P2680" s="43"/>
      <c r="Q2680" s="43"/>
      <c r="R2680" s="43"/>
      <c r="S2680" s="43"/>
      <c r="T2680" s="79"/>
      <c r="AT2680" s="25" t="s">
        <v>506</v>
      </c>
      <c r="AU2680" s="25" t="s">
        <v>82</v>
      </c>
    </row>
    <row r="2681" spans="2:65" s="1" customFormat="1" ht="24">
      <c r="B2681" s="42"/>
      <c r="C2681" s="64"/>
      <c r="D2681" s="227" t="s">
        <v>2254</v>
      </c>
      <c r="E2681" s="64"/>
      <c r="F2681" s="273" t="s">
        <v>13639</v>
      </c>
      <c r="G2681" s="64"/>
      <c r="H2681" s="64"/>
      <c r="I2681" s="177"/>
      <c r="J2681" s="64"/>
      <c r="K2681" s="64"/>
      <c r="L2681" s="62"/>
      <c r="M2681" s="223"/>
      <c r="N2681" s="43"/>
      <c r="O2681" s="43"/>
      <c r="P2681" s="43"/>
      <c r="Q2681" s="43"/>
      <c r="R2681" s="43"/>
      <c r="S2681" s="43"/>
      <c r="T2681" s="79"/>
      <c r="AT2681" s="25" t="s">
        <v>2254</v>
      </c>
      <c r="AU2681" s="25" t="s">
        <v>82</v>
      </c>
    </row>
    <row r="2682" spans="2:65" s="1" customFormat="1" ht="16.5" customHeight="1">
      <c r="B2682" s="42"/>
      <c r="C2682" s="209" t="s">
        <v>5765</v>
      </c>
      <c r="D2682" s="209" t="s">
        <v>498</v>
      </c>
      <c r="E2682" s="210" t="s">
        <v>13941</v>
      </c>
      <c r="F2682" s="211" t="s">
        <v>13942</v>
      </c>
      <c r="G2682" s="212" t="s">
        <v>2537</v>
      </c>
      <c r="H2682" s="213">
        <v>1</v>
      </c>
      <c r="I2682" s="214"/>
      <c r="J2682" s="215">
        <f>ROUND(I2682*H2682,2)</f>
        <v>0</v>
      </c>
      <c r="K2682" s="211" t="s">
        <v>23</v>
      </c>
      <c r="L2682" s="62"/>
      <c r="M2682" s="216" t="s">
        <v>23</v>
      </c>
      <c r="N2682" s="217" t="s">
        <v>44</v>
      </c>
      <c r="O2682" s="43"/>
      <c r="P2682" s="218">
        <f>O2682*H2682</f>
        <v>0</v>
      </c>
      <c r="Q2682" s="218">
        <v>0</v>
      </c>
      <c r="R2682" s="218">
        <f>Q2682*H2682</f>
        <v>0</v>
      </c>
      <c r="S2682" s="218">
        <v>0</v>
      </c>
      <c r="T2682" s="219">
        <f>S2682*H2682</f>
        <v>0</v>
      </c>
      <c r="AR2682" s="25" t="s">
        <v>502</v>
      </c>
      <c r="AT2682" s="25" t="s">
        <v>498</v>
      </c>
      <c r="AU2682" s="25" t="s">
        <v>82</v>
      </c>
      <c r="AY2682" s="25" t="s">
        <v>492</v>
      </c>
      <c r="BE2682" s="220">
        <f>IF(N2682="základní",J2682,0)</f>
        <v>0</v>
      </c>
      <c r="BF2682" s="220">
        <f>IF(N2682="snížená",J2682,0)</f>
        <v>0</v>
      </c>
      <c r="BG2682" s="220">
        <f>IF(N2682="zákl. přenesená",J2682,0)</f>
        <v>0</v>
      </c>
      <c r="BH2682" s="220">
        <f>IF(N2682="sníž. přenesená",J2682,0)</f>
        <v>0</v>
      </c>
      <c r="BI2682" s="220">
        <f>IF(N2682="nulová",J2682,0)</f>
        <v>0</v>
      </c>
      <c r="BJ2682" s="25" t="s">
        <v>80</v>
      </c>
      <c r="BK2682" s="220">
        <f>ROUND(I2682*H2682,2)</f>
        <v>0</v>
      </c>
      <c r="BL2682" s="25" t="s">
        <v>502</v>
      </c>
      <c r="BM2682" s="25" t="s">
        <v>13997</v>
      </c>
    </row>
    <row r="2683" spans="2:65" s="1" customFormat="1">
      <c r="B2683" s="42"/>
      <c r="C2683" s="64"/>
      <c r="D2683" s="221" t="s">
        <v>506</v>
      </c>
      <c r="E2683" s="64"/>
      <c r="F2683" s="222" t="s">
        <v>13942</v>
      </c>
      <c r="G2683" s="64"/>
      <c r="H2683" s="64"/>
      <c r="I2683" s="177"/>
      <c r="J2683" s="64"/>
      <c r="K2683" s="64"/>
      <c r="L2683" s="62"/>
      <c r="M2683" s="223"/>
      <c r="N2683" s="43"/>
      <c r="O2683" s="43"/>
      <c r="P2683" s="43"/>
      <c r="Q2683" s="43"/>
      <c r="R2683" s="43"/>
      <c r="S2683" s="43"/>
      <c r="T2683" s="79"/>
      <c r="AT2683" s="25" t="s">
        <v>506</v>
      </c>
      <c r="AU2683" s="25" t="s">
        <v>82</v>
      </c>
    </row>
    <row r="2684" spans="2:65" s="1" customFormat="1" ht="48">
      <c r="B2684" s="42"/>
      <c r="C2684" s="64"/>
      <c r="D2684" s="227" t="s">
        <v>2254</v>
      </c>
      <c r="E2684" s="64"/>
      <c r="F2684" s="273" t="s">
        <v>13944</v>
      </c>
      <c r="G2684" s="64"/>
      <c r="H2684" s="64"/>
      <c r="I2684" s="177"/>
      <c r="J2684" s="64"/>
      <c r="K2684" s="64"/>
      <c r="L2684" s="62"/>
      <c r="M2684" s="223"/>
      <c r="N2684" s="43"/>
      <c r="O2684" s="43"/>
      <c r="P2684" s="43"/>
      <c r="Q2684" s="43"/>
      <c r="R2684" s="43"/>
      <c r="S2684" s="43"/>
      <c r="T2684" s="79"/>
      <c r="AT2684" s="25" t="s">
        <v>2254</v>
      </c>
      <c r="AU2684" s="25" t="s">
        <v>82</v>
      </c>
    </row>
    <row r="2685" spans="2:65" s="1" customFormat="1" ht="16.5" customHeight="1">
      <c r="B2685" s="42"/>
      <c r="C2685" s="209" t="s">
        <v>5769</v>
      </c>
      <c r="D2685" s="209" t="s">
        <v>498</v>
      </c>
      <c r="E2685" s="210" t="s">
        <v>13945</v>
      </c>
      <c r="F2685" s="211" t="s">
        <v>13946</v>
      </c>
      <c r="G2685" s="212" t="s">
        <v>832</v>
      </c>
      <c r="H2685" s="213">
        <v>15</v>
      </c>
      <c r="I2685" s="214"/>
      <c r="J2685" s="215">
        <f>ROUND(I2685*H2685,2)</f>
        <v>0</v>
      </c>
      <c r="K2685" s="211" t="s">
        <v>23</v>
      </c>
      <c r="L2685" s="62"/>
      <c r="M2685" s="216" t="s">
        <v>23</v>
      </c>
      <c r="N2685" s="217" t="s">
        <v>44</v>
      </c>
      <c r="O2685" s="43"/>
      <c r="P2685" s="218">
        <f>O2685*H2685</f>
        <v>0</v>
      </c>
      <c r="Q2685" s="218">
        <v>0</v>
      </c>
      <c r="R2685" s="218">
        <f>Q2685*H2685</f>
        <v>0</v>
      </c>
      <c r="S2685" s="218">
        <v>0</v>
      </c>
      <c r="T2685" s="219">
        <f>S2685*H2685</f>
        <v>0</v>
      </c>
      <c r="AR2685" s="25" t="s">
        <v>502</v>
      </c>
      <c r="AT2685" s="25" t="s">
        <v>498</v>
      </c>
      <c r="AU2685" s="25" t="s">
        <v>82</v>
      </c>
      <c r="AY2685" s="25" t="s">
        <v>492</v>
      </c>
      <c r="BE2685" s="220">
        <f>IF(N2685="základní",J2685,0)</f>
        <v>0</v>
      </c>
      <c r="BF2685" s="220">
        <f>IF(N2685="snížená",J2685,0)</f>
        <v>0</v>
      </c>
      <c r="BG2685" s="220">
        <f>IF(N2685="zákl. přenesená",J2685,0)</f>
        <v>0</v>
      </c>
      <c r="BH2685" s="220">
        <f>IF(N2685="sníž. přenesená",J2685,0)</f>
        <v>0</v>
      </c>
      <c r="BI2685" s="220">
        <f>IF(N2685="nulová",J2685,0)</f>
        <v>0</v>
      </c>
      <c r="BJ2685" s="25" t="s">
        <v>80</v>
      </c>
      <c r="BK2685" s="220">
        <f>ROUND(I2685*H2685,2)</f>
        <v>0</v>
      </c>
      <c r="BL2685" s="25" t="s">
        <v>502</v>
      </c>
      <c r="BM2685" s="25" t="s">
        <v>13998</v>
      </c>
    </row>
    <row r="2686" spans="2:65" s="1" customFormat="1">
      <c r="B2686" s="42"/>
      <c r="C2686" s="64"/>
      <c r="D2686" s="221" t="s">
        <v>506</v>
      </c>
      <c r="E2686" s="64"/>
      <c r="F2686" s="222" t="s">
        <v>13946</v>
      </c>
      <c r="G2686" s="64"/>
      <c r="H2686" s="64"/>
      <c r="I2686" s="177"/>
      <c r="J2686" s="64"/>
      <c r="K2686" s="64"/>
      <c r="L2686" s="62"/>
      <c r="M2686" s="223"/>
      <c r="N2686" s="43"/>
      <c r="O2686" s="43"/>
      <c r="P2686" s="43"/>
      <c r="Q2686" s="43"/>
      <c r="R2686" s="43"/>
      <c r="S2686" s="43"/>
      <c r="T2686" s="79"/>
      <c r="AT2686" s="25" t="s">
        <v>506</v>
      </c>
      <c r="AU2686" s="25" t="s">
        <v>82</v>
      </c>
    </row>
    <row r="2687" spans="2:65" s="1" customFormat="1" ht="36">
      <c r="B2687" s="42"/>
      <c r="C2687" s="64"/>
      <c r="D2687" s="227" t="s">
        <v>2254</v>
      </c>
      <c r="E2687" s="64"/>
      <c r="F2687" s="273" t="s">
        <v>13948</v>
      </c>
      <c r="G2687" s="64"/>
      <c r="H2687" s="64"/>
      <c r="I2687" s="177"/>
      <c r="J2687" s="64"/>
      <c r="K2687" s="64"/>
      <c r="L2687" s="62"/>
      <c r="M2687" s="223"/>
      <c r="N2687" s="43"/>
      <c r="O2687" s="43"/>
      <c r="P2687" s="43"/>
      <c r="Q2687" s="43"/>
      <c r="R2687" s="43"/>
      <c r="S2687" s="43"/>
      <c r="T2687" s="79"/>
      <c r="AT2687" s="25" t="s">
        <v>2254</v>
      </c>
      <c r="AU2687" s="25" t="s">
        <v>82</v>
      </c>
    </row>
    <row r="2688" spans="2:65" s="1" customFormat="1" ht="16.5" customHeight="1">
      <c r="B2688" s="42"/>
      <c r="C2688" s="209" t="s">
        <v>5773</v>
      </c>
      <c r="D2688" s="209" t="s">
        <v>498</v>
      </c>
      <c r="E2688" s="210" t="s">
        <v>13949</v>
      </c>
      <c r="F2688" s="211" t="s">
        <v>13646</v>
      </c>
      <c r="G2688" s="212" t="s">
        <v>832</v>
      </c>
      <c r="H2688" s="213">
        <v>15</v>
      </c>
      <c r="I2688" s="214"/>
      <c r="J2688" s="215">
        <f>ROUND(I2688*H2688,2)</f>
        <v>0</v>
      </c>
      <c r="K2688" s="211" t="s">
        <v>23</v>
      </c>
      <c r="L2688" s="62"/>
      <c r="M2688" s="216" t="s">
        <v>23</v>
      </c>
      <c r="N2688" s="217" t="s">
        <v>44</v>
      </c>
      <c r="O2688" s="43"/>
      <c r="P2688" s="218">
        <f>O2688*H2688</f>
        <v>0</v>
      </c>
      <c r="Q2688" s="218">
        <v>0</v>
      </c>
      <c r="R2688" s="218">
        <f>Q2688*H2688</f>
        <v>0</v>
      </c>
      <c r="S2688" s="218">
        <v>0</v>
      </c>
      <c r="T2688" s="219">
        <f>S2688*H2688</f>
        <v>0</v>
      </c>
      <c r="AR2688" s="25" t="s">
        <v>502</v>
      </c>
      <c r="AT2688" s="25" t="s">
        <v>498</v>
      </c>
      <c r="AU2688" s="25" t="s">
        <v>82</v>
      </c>
      <c r="AY2688" s="25" t="s">
        <v>492</v>
      </c>
      <c r="BE2688" s="220">
        <f>IF(N2688="základní",J2688,0)</f>
        <v>0</v>
      </c>
      <c r="BF2688" s="220">
        <f>IF(N2688="snížená",J2688,0)</f>
        <v>0</v>
      </c>
      <c r="BG2688" s="220">
        <f>IF(N2688="zákl. přenesená",J2688,0)</f>
        <v>0</v>
      </c>
      <c r="BH2688" s="220">
        <f>IF(N2688="sníž. přenesená",J2688,0)</f>
        <v>0</v>
      </c>
      <c r="BI2688" s="220">
        <f>IF(N2688="nulová",J2688,0)</f>
        <v>0</v>
      </c>
      <c r="BJ2688" s="25" t="s">
        <v>80</v>
      </c>
      <c r="BK2688" s="220">
        <f>ROUND(I2688*H2688,2)</f>
        <v>0</v>
      </c>
      <c r="BL2688" s="25" t="s">
        <v>502</v>
      </c>
      <c r="BM2688" s="25" t="s">
        <v>6813</v>
      </c>
    </row>
    <row r="2689" spans="2:65" s="1" customFormat="1">
      <c r="B2689" s="42"/>
      <c r="C2689" s="64"/>
      <c r="D2689" s="221" t="s">
        <v>506</v>
      </c>
      <c r="E2689" s="64"/>
      <c r="F2689" s="222" t="s">
        <v>13646</v>
      </c>
      <c r="G2689" s="64"/>
      <c r="H2689" s="64"/>
      <c r="I2689" s="177"/>
      <c r="J2689" s="64"/>
      <c r="K2689" s="64"/>
      <c r="L2689" s="62"/>
      <c r="M2689" s="223"/>
      <c r="N2689" s="43"/>
      <c r="O2689" s="43"/>
      <c r="P2689" s="43"/>
      <c r="Q2689" s="43"/>
      <c r="R2689" s="43"/>
      <c r="S2689" s="43"/>
      <c r="T2689" s="79"/>
      <c r="AT2689" s="25" t="s">
        <v>506</v>
      </c>
      <c r="AU2689" s="25" t="s">
        <v>82</v>
      </c>
    </row>
    <row r="2690" spans="2:65" s="1" customFormat="1" ht="36">
      <c r="B2690" s="42"/>
      <c r="C2690" s="64"/>
      <c r="D2690" s="227" t="s">
        <v>2254</v>
      </c>
      <c r="E2690" s="64"/>
      <c r="F2690" s="273" t="s">
        <v>13951</v>
      </c>
      <c r="G2690" s="64"/>
      <c r="H2690" s="64"/>
      <c r="I2690" s="177"/>
      <c r="J2690" s="64"/>
      <c r="K2690" s="64"/>
      <c r="L2690" s="62"/>
      <c r="M2690" s="223"/>
      <c r="N2690" s="43"/>
      <c r="O2690" s="43"/>
      <c r="P2690" s="43"/>
      <c r="Q2690" s="43"/>
      <c r="R2690" s="43"/>
      <c r="S2690" s="43"/>
      <c r="T2690" s="79"/>
      <c r="AT2690" s="25" t="s">
        <v>2254</v>
      </c>
      <c r="AU2690" s="25" t="s">
        <v>82</v>
      </c>
    </row>
    <row r="2691" spans="2:65" s="1" customFormat="1" ht="16.5" customHeight="1">
      <c r="B2691" s="42"/>
      <c r="C2691" s="209" t="s">
        <v>5777</v>
      </c>
      <c r="D2691" s="209" t="s">
        <v>498</v>
      </c>
      <c r="E2691" s="210" t="s">
        <v>13648</v>
      </c>
      <c r="F2691" s="211" t="s">
        <v>13649</v>
      </c>
      <c r="G2691" s="212" t="s">
        <v>13632</v>
      </c>
      <c r="H2691" s="213">
        <v>1</v>
      </c>
      <c r="I2691" s="214"/>
      <c r="J2691" s="215">
        <f>ROUND(I2691*H2691,2)</f>
        <v>0</v>
      </c>
      <c r="K2691" s="211" t="s">
        <v>23</v>
      </c>
      <c r="L2691" s="62"/>
      <c r="M2691" s="216" t="s">
        <v>23</v>
      </c>
      <c r="N2691" s="217" t="s">
        <v>44</v>
      </c>
      <c r="O2691" s="43"/>
      <c r="P2691" s="218">
        <f>O2691*H2691</f>
        <v>0</v>
      </c>
      <c r="Q2691" s="218">
        <v>0</v>
      </c>
      <c r="R2691" s="218">
        <f>Q2691*H2691</f>
        <v>0</v>
      </c>
      <c r="S2691" s="218">
        <v>0</v>
      </c>
      <c r="T2691" s="219">
        <f>S2691*H2691</f>
        <v>0</v>
      </c>
      <c r="AR2691" s="25" t="s">
        <v>502</v>
      </c>
      <c r="AT2691" s="25" t="s">
        <v>498</v>
      </c>
      <c r="AU2691" s="25" t="s">
        <v>82</v>
      </c>
      <c r="AY2691" s="25" t="s">
        <v>492</v>
      </c>
      <c r="BE2691" s="220">
        <f>IF(N2691="základní",J2691,0)</f>
        <v>0</v>
      </c>
      <c r="BF2691" s="220">
        <f>IF(N2691="snížená",J2691,0)</f>
        <v>0</v>
      </c>
      <c r="BG2691" s="220">
        <f>IF(N2691="zákl. přenesená",J2691,0)</f>
        <v>0</v>
      </c>
      <c r="BH2691" s="220">
        <f>IF(N2691="sníž. přenesená",J2691,0)</f>
        <v>0</v>
      </c>
      <c r="BI2691" s="220">
        <f>IF(N2691="nulová",J2691,0)</f>
        <v>0</v>
      </c>
      <c r="BJ2691" s="25" t="s">
        <v>80</v>
      </c>
      <c r="BK2691" s="220">
        <f>ROUND(I2691*H2691,2)</f>
        <v>0</v>
      </c>
      <c r="BL2691" s="25" t="s">
        <v>502</v>
      </c>
      <c r="BM2691" s="25" t="s">
        <v>13999</v>
      </c>
    </row>
    <row r="2692" spans="2:65" s="1" customFormat="1">
      <c r="B2692" s="42"/>
      <c r="C2692" s="64"/>
      <c r="D2692" s="221" t="s">
        <v>506</v>
      </c>
      <c r="E2692" s="64"/>
      <c r="F2692" s="222" t="s">
        <v>13649</v>
      </c>
      <c r="G2692" s="64"/>
      <c r="H2692" s="64"/>
      <c r="I2692" s="177"/>
      <c r="J2692" s="64"/>
      <c r="K2692" s="64"/>
      <c r="L2692" s="62"/>
      <c r="M2692" s="223"/>
      <c r="N2692" s="43"/>
      <c r="O2692" s="43"/>
      <c r="P2692" s="43"/>
      <c r="Q2692" s="43"/>
      <c r="R2692" s="43"/>
      <c r="S2692" s="43"/>
      <c r="T2692" s="79"/>
      <c r="AT2692" s="25" t="s">
        <v>506</v>
      </c>
      <c r="AU2692" s="25" t="s">
        <v>82</v>
      </c>
    </row>
    <row r="2693" spans="2:65" s="1" customFormat="1" ht="24">
      <c r="B2693" s="42"/>
      <c r="C2693" s="64"/>
      <c r="D2693" s="227" t="s">
        <v>2254</v>
      </c>
      <c r="E2693" s="64"/>
      <c r="F2693" s="273" t="s">
        <v>13767</v>
      </c>
      <c r="G2693" s="64"/>
      <c r="H2693" s="64"/>
      <c r="I2693" s="177"/>
      <c r="J2693" s="64"/>
      <c r="K2693" s="64"/>
      <c r="L2693" s="62"/>
      <c r="M2693" s="223"/>
      <c r="N2693" s="43"/>
      <c r="O2693" s="43"/>
      <c r="P2693" s="43"/>
      <c r="Q2693" s="43"/>
      <c r="R2693" s="43"/>
      <c r="S2693" s="43"/>
      <c r="T2693" s="79"/>
      <c r="AT2693" s="25" t="s">
        <v>2254</v>
      </c>
      <c r="AU2693" s="25" t="s">
        <v>82</v>
      </c>
    </row>
    <row r="2694" spans="2:65" s="1" customFormat="1" ht="16.5" customHeight="1">
      <c r="B2694" s="42"/>
      <c r="C2694" s="209" t="s">
        <v>5781</v>
      </c>
      <c r="D2694" s="209" t="s">
        <v>498</v>
      </c>
      <c r="E2694" s="210" t="s">
        <v>13915</v>
      </c>
      <c r="F2694" s="211" t="s">
        <v>13652</v>
      </c>
      <c r="G2694" s="212" t="s">
        <v>13632</v>
      </c>
      <c r="H2694" s="213">
        <v>1</v>
      </c>
      <c r="I2694" s="214"/>
      <c r="J2694" s="215">
        <f>ROUND(I2694*H2694,2)</f>
        <v>0</v>
      </c>
      <c r="K2694" s="211" t="s">
        <v>23</v>
      </c>
      <c r="L2694" s="62"/>
      <c r="M2694" s="216" t="s">
        <v>23</v>
      </c>
      <c r="N2694" s="217" t="s">
        <v>44</v>
      </c>
      <c r="O2694" s="43"/>
      <c r="P2694" s="218">
        <f>O2694*H2694</f>
        <v>0</v>
      </c>
      <c r="Q2694" s="218">
        <v>0</v>
      </c>
      <c r="R2694" s="218">
        <f>Q2694*H2694</f>
        <v>0</v>
      </c>
      <c r="S2694" s="218">
        <v>0</v>
      </c>
      <c r="T2694" s="219">
        <f>S2694*H2694</f>
        <v>0</v>
      </c>
      <c r="AR2694" s="25" t="s">
        <v>502</v>
      </c>
      <c r="AT2694" s="25" t="s">
        <v>498</v>
      </c>
      <c r="AU2694" s="25" t="s">
        <v>82</v>
      </c>
      <c r="AY2694" s="25" t="s">
        <v>492</v>
      </c>
      <c r="BE2694" s="220">
        <f>IF(N2694="základní",J2694,0)</f>
        <v>0</v>
      </c>
      <c r="BF2694" s="220">
        <f>IF(N2694="snížená",J2694,0)</f>
        <v>0</v>
      </c>
      <c r="BG2694" s="220">
        <f>IF(N2694="zákl. přenesená",J2694,0)</f>
        <v>0</v>
      </c>
      <c r="BH2694" s="220">
        <f>IF(N2694="sníž. přenesená",J2694,0)</f>
        <v>0</v>
      </c>
      <c r="BI2694" s="220">
        <f>IF(N2694="nulová",J2694,0)</f>
        <v>0</v>
      </c>
      <c r="BJ2694" s="25" t="s">
        <v>80</v>
      </c>
      <c r="BK2694" s="220">
        <f>ROUND(I2694*H2694,2)</f>
        <v>0</v>
      </c>
      <c r="BL2694" s="25" t="s">
        <v>502</v>
      </c>
      <c r="BM2694" s="25" t="s">
        <v>14000</v>
      </c>
    </row>
    <row r="2695" spans="2:65" s="1" customFormat="1">
      <c r="B2695" s="42"/>
      <c r="C2695" s="64"/>
      <c r="D2695" s="221" t="s">
        <v>506</v>
      </c>
      <c r="E2695" s="64"/>
      <c r="F2695" s="222" t="s">
        <v>13652</v>
      </c>
      <c r="G2695" s="64"/>
      <c r="H2695" s="64"/>
      <c r="I2695" s="177"/>
      <c r="J2695" s="64"/>
      <c r="K2695" s="64"/>
      <c r="L2695" s="62"/>
      <c r="M2695" s="223"/>
      <c r="N2695" s="43"/>
      <c r="O2695" s="43"/>
      <c r="P2695" s="43"/>
      <c r="Q2695" s="43"/>
      <c r="R2695" s="43"/>
      <c r="S2695" s="43"/>
      <c r="T2695" s="79"/>
      <c r="AT2695" s="25" t="s">
        <v>506</v>
      </c>
      <c r="AU2695" s="25" t="s">
        <v>82</v>
      </c>
    </row>
    <row r="2696" spans="2:65" s="1" customFormat="1" ht="36">
      <c r="B2696" s="42"/>
      <c r="C2696" s="64"/>
      <c r="D2696" s="227" t="s">
        <v>2254</v>
      </c>
      <c r="E2696" s="64"/>
      <c r="F2696" s="273" t="s">
        <v>13769</v>
      </c>
      <c r="G2696" s="64"/>
      <c r="H2696" s="64"/>
      <c r="I2696" s="177"/>
      <c r="J2696" s="64"/>
      <c r="K2696" s="64"/>
      <c r="L2696" s="62"/>
      <c r="M2696" s="223"/>
      <c r="N2696" s="43"/>
      <c r="O2696" s="43"/>
      <c r="P2696" s="43"/>
      <c r="Q2696" s="43"/>
      <c r="R2696" s="43"/>
      <c r="S2696" s="43"/>
      <c r="T2696" s="79"/>
      <c r="AT2696" s="25" t="s">
        <v>2254</v>
      </c>
      <c r="AU2696" s="25" t="s">
        <v>82</v>
      </c>
    </row>
    <row r="2697" spans="2:65" s="1" customFormat="1" ht="16.5" customHeight="1">
      <c r="B2697" s="42"/>
      <c r="C2697" s="209" t="s">
        <v>5785</v>
      </c>
      <c r="D2697" s="209" t="s">
        <v>498</v>
      </c>
      <c r="E2697" s="210" t="s">
        <v>13954</v>
      </c>
      <c r="F2697" s="211" t="s">
        <v>13652</v>
      </c>
      <c r="G2697" s="212" t="s">
        <v>13632</v>
      </c>
      <c r="H2697" s="213">
        <v>1</v>
      </c>
      <c r="I2697" s="214"/>
      <c r="J2697" s="215">
        <f>ROUND(I2697*H2697,2)</f>
        <v>0</v>
      </c>
      <c r="K2697" s="211" t="s">
        <v>23</v>
      </c>
      <c r="L2697" s="62"/>
      <c r="M2697" s="216" t="s">
        <v>23</v>
      </c>
      <c r="N2697" s="217" t="s">
        <v>44</v>
      </c>
      <c r="O2697" s="43"/>
      <c r="P2697" s="218">
        <f>O2697*H2697</f>
        <v>0</v>
      </c>
      <c r="Q2697" s="218">
        <v>0</v>
      </c>
      <c r="R2697" s="218">
        <f>Q2697*H2697</f>
        <v>0</v>
      </c>
      <c r="S2697" s="218">
        <v>0</v>
      </c>
      <c r="T2697" s="219">
        <f>S2697*H2697</f>
        <v>0</v>
      </c>
      <c r="AR2697" s="25" t="s">
        <v>502</v>
      </c>
      <c r="AT2697" s="25" t="s">
        <v>498</v>
      </c>
      <c r="AU2697" s="25" t="s">
        <v>82</v>
      </c>
      <c r="AY2697" s="25" t="s">
        <v>492</v>
      </c>
      <c r="BE2697" s="220">
        <f>IF(N2697="základní",J2697,0)</f>
        <v>0</v>
      </c>
      <c r="BF2697" s="220">
        <f>IF(N2697="snížená",J2697,0)</f>
        <v>0</v>
      </c>
      <c r="BG2697" s="220">
        <f>IF(N2697="zákl. přenesená",J2697,0)</f>
        <v>0</v>
      </c>
      <c r="BH2697" s="220">
        <f>IF(N2697="sníž. přenesená",J2697,0)</f>
        <v>0</v>
      </c>
      <c r="BI2697" s="220">
        <f>IF(N2697="nulová",J2697,0)</f>
        <v>0</v>
      </c>
      <c r="BJ2697" s="25" t="s">
        <v>80</v>
      </c>
      <c r="BK2697" s="220">
        <f>ROUND(I2697*H2697,2)</f>
        <v>0</v>
      </c>
      <c r="BL2697" s="25" t="s">
        <v>502</v>
      </c>
      <c r="BM2697" s="25" t="s">
        <v>14001</v>
      </c>
    </row>
    <row r="2698" spans="2:65" s="1" customFormat="1">
      <c r="B2698" s="42"/>
      <c r="C2698" s="64"/>
      <c r="D2698" s="221" t="s">
        <v>506</v>
      </c>
      <c r="E2698" s="64"/>
      <c r="F2698" s="222" t="s">
        <v>13652</v>
      </c>
      <c r="G2698" s="64"/>
      <c r="H2698" s="64"/>
      <c r="I2698" s="177"/>
      <c r="J2698" s="64"/>
      <c r="K2698" s="64"/>
      <c r="L2698" s="62"/>
      <c r="M2698" s="223"/>
      <c r="N2698" s="43"/>
      <c r="O2698" s="43"/>
      <c r="P2698" s="43"/>
      <c r="Q2698" s="43"/>
      <c r="R2698" s="43"/>
      <c r="S2698" s="43"/>
      <c r="T2698" s="79"/>
      <c r="AT2698" s="25" t="s">
        <v>506</v>
      </c>
      <c r="AU2698" s="25" t="s">
        <v>82</v>
      </c>
    </row>
    <row r="2699" spans="2:65" s="1" customFormat="1" ht="36">
      <c r="B2699" s="42"/>
      <c r="C2699" s="64"/>
      <c r="D2699" s="227" t="s">
        <v>2254</v>
      </c>
      <c r="E2699" s="64"/>
      <c r="F2699" s="273" t="s">
        <v>13655</v>
      </c>
      <c r="G2699" s="64"/>
      <c r="H2699" s="64"/>
      <c r="I2699" s="177"/>
      <c r="J2699" s="64"/>
      <c r="K2699" s="64"/>
      <c r="L2699" s="62"/>
      <c r="M2699" s="223"/>
      <c r="N2699" s="43"/>
      <c r="O2699" s="43"/>
      <c r="P2699" s="43"/>
      <c r="Q2699" s="43"/>
      <c r="R2699" s="43"/>
      <c r="S2699" s="43"/>
      <c r="T2699" s="79"/>
      <c r="AT2699" s="25" t="s">
        <v>2254</v>
      </c>
      <c r="AU2699" s="25" t="s">
        <v>82</v>
      </c>
    </row>
    <row r="2700" spans="2:65" s="1" customFormat="1" ht="16.5" customHeight="1">
      <c r="B2700" s="42"/>
      <c r="C2700" s="209" t="s">
        <v>5789</v>
      </c>
      <c r="D2700" s="209" t="s">
        <v>498</v>
      </c>
      <c r="E2700" s="210" t="s">
        <v>13956</v>
      </c>
      <c r="F2700" s="211" t="s">
        <v>13652</v>
      </c>
      <c r="G2700" s="212" t="s">
        <v>13632</v>
      </c>
      <c r="H2700" s="213">
        <v>1</v>
      </c>
      <c r="I2700" s="214"/>
      <c r="J2700" s="215">
        <f>ROUND(I2700*H2700,2)</f>
        <v>0</v>
      </c>
      <c r="K2700" s="211" t="s">
        <v>23</v>
      </c>
      <c r="L2700" s="62"/>
      <c r="M2700" s="216" t="s">
        <v>23</v>
      </c>
      <c r="N2700" s="217" t="s">
        <v>44</v>
      </c>
      <c r="O2700" s="43"/>
      <c r="P2700" s="218">
        <f>O2700*H2700</f>
        <v>0</v>
      </c>
      <c r="Q2700" s="218">
        <v>0</v>
      </c>
      <c r="R2700" s="218">
        <f>Q2700*H2700</f>
        <v>0</v>
      </c>
      <c r="S2700" s="218">
        <v>0</v>
      </c>
      <c r="T2700" s="219">
        <f>S2700*H2700</f>
        <v>0</v>
      </c>
      <c r="AR2700" s="25" t="s">
        <v>502</v>
      </c>
      <c r="AT2700" s="25" t="s">
        <v>498</v>
      </c>
      <c r="AU2700" s="25" t="s">
        <v>82</v>
      </c>
      <c r="AY2700" s="25" t="s">
        <v>492</v>
      </c>
      <c r="BE2700" s="220">
        <f>IF(N2700="základní",J2700,0)</f>
        <v>0</v>
      </c>
      <c r="BF2700" s="220">
        <f>IF(N2700="snížená",J2700,0)</f>
        <v>0</v>
      </c>
      <c r="BG2700" s="220">
        <f>IF(N2700="zákl. přenesená",J2700,0)</f>
        <v>0</v>
      </c>
      <c r="BH2700" s="220">
        <f>IF(N2700="sníž. přenesená",J2700,0)</f>
        <v>0</v>
      </c>
      <c r="BI2700" s="220">
        <f>IF(N2700="nulová",J2700,0)</f>
        <v>0</v>
      </c>
      <c r="BJ2700" s="25" t="s">
        <v>80</v>
      </c>
      <c r="BK2700" s="220">
        <f>ROUND(I2700*H2700,2)</f>
        <v>0</v>
      </c>
      <c r="BL2700" s="25" t="s">
        <v>502</v>
      </c>
      <c r="BM2700" s="25" t="s">
        <v>14002</v>
      </c>
    </row>
    <row r="2701" spans="2:65" s="1" customFormat="1">
      <c r="B2701" s="42"/>
      <c r="C2701" s="64"/>
      <c r="D2701" s="221" t="s">
        <v>506</v>
      </c>
      <c r="E2701" s="64"/>
      <c r="F2701" s="222" t="s">
        <v>13652</v>
      </c>
      <c r="G2701" s="64"/>
      <c r="H2701" s="64"/>
      <c r="I2701" s="177"/>
      <c r="J2701" s="64"/>
      <c r="K2701" s="64"/>
      <c r="L2701" s="62"/>
      <c r="M2701" s="223"/>
      <c r="N2701" s="43"/>
      <c r="O2701" s="43"/>
      <c r="P2701" s="43"/>
      <c r="Q2701" s="43"/>
      <c r="R2701" s="43"/>
      <c r="S2701" s="43"/>
      <c r="T2701" s="79"/>
      <c r="AT2701" s="25" t="s">
        <v>506</v>
      </c>
      <c r="AU2701" s="25" t="s">
        <v>82</v>
      </c>
    </row>
    <row r="2702" spans="2:65" s="1" customFormat="1" ht="36">
      <c r="B2702" s="42"/>
      <c r="C2702" s="64"/>
      <c r="D2702" s="227" t="s">
        <v>2254</v>
      </c>
      <c r="E2702" s="64"/>
      <c r="F2702" s="273" t="s">
        <v>13774</v>
      </c>
      <c r="G2702" s="64"/>
      <c r="H2702" s="64"/>
      <c r="I2702" s="177"/>
      <c r="J2702" s="64"/>
      <c r="K2702" s="64"/>
      <c r="L2702" s="62"/>
      <c r="M2702" s="223"/>
      <c r="N2702" s="43"/>
      <c r="O2702" s="43"/>
      <c r="P2702" s="43"/>
      <c r="Q2702" s="43"/>
      <c r="R2702" s="43"/>
      <c r="S2702" s="43"/>
      <c r="T2702" s="79"/>
      <c r="AT2702" s="25" t="s">
        <v>2254</v>
      </c>
      <c r="AU2702" s="25" t="s">
        <v>82</v>
      </c>
    </row>
    <row r="2703" spans="2:65" s="1" customFormat="1" ht="16.5" customHeight="1">
      <c r="B2703" s="42"/>
      <c r="C2703" s="209" t="s">
        <v>5793</v>
      </c>
      <c r="D2703" s="209" t="s">
        <v>498</v>
      </c>
      <c r="E2703" s="210" t="s">
        <v>13922</v>
      </c>
      <c r="F2703" s="211" t="s">
        <v>13652</v>
      </c>
      <c r="G2703" s="212" t="s">
        <v>13632</v>
      </c>
      <c r="H2703" s="213">
        <v>1</v>
      </c>
      <c r="I2703" s="214"/>
      <c r="J2703" s="215">
        <f>ROUND(I2703*H2703,2)</f>
        <v>0</v>
      </c>
      <c r="K2703" s="211" t="s">
        <v>23</v>
      </c>
      <c r="L2703" s="62"/>
      <c r="M2703" s="216" t="s">
        <v>23</v>
      </c>
      <c r="N2703" s="217" t="s">
        <v>44</v>
      </c>
      <c r="O2703" s="43"/>
      <c r="P2703" s="218">
        <f>O2703*H2703</f>
        <v>0</v>
      </c>
      <c r="Q2703" s="218">
        <v>0</v>
      </c>
      <c r="R2703" s="218">
        <f>Q2703*H2703</f>
        <v>0</v>
      </c>
      <c r="S2703" s="218">
        <v>0</v>
      </c>
      <c r="T2703" s="219">
        <f>S2703*H2703</f>
        <v>0</v>
      </c>
      <c r="AR2703" s="25" t="s">
        <v>502</v>
      </c>
      <c r="AT2703" s="25" t="s">
        <v>498</v>
      </c>
      <c r="AU2703" s="25" t="s">
        <v>82</v>
      </c>
      <c r="AY2703" s="25" t="s">
        <v>492</v>
      </c>
      <c r="BE2703" s="220">
        <f>IF(N2703="základní",J2703,0)</f>
        <v>0</v>
      </c>
      <c r="BF2703" s="220">
        <f>IF(N2703="snížená",J2703,0)</f>
        <v>0</v>
      </c>
      <c r="BG2703" s="220">
        <f>IF(N2703="zákl. přenesená",J2703,0)</f>
        <v>0</v>
      </c>
      <c r="BH2703" s="220">
        <f>IF(N2703="sníž. přenesená",J2703,0)</f>
        <v>0</v>
      </c>
      <c r="BI2703" s="220">
        <f>IF(N2703="nulová",J2703,0)</f>
        <v>0</v>
      </c>
      <c r="BJ2703" s="25" t="s">
        <v>80</v>
      </c>
      <c r="BK2703" s="220">
        <f>ROUND(I2703*H2703,2)</f>
        <v>0</v>
      </c>
      <c r="BL2703" s="25" t="s">
        <v>502</v>
      </c>
      <c r="BM2703" s="25" t="s">
        <v>14003</v>
      </c>
    </row>
    <row r="2704" spans="2:65" s="1" customFormat="1">
      <c r="B2704" s="42"/>
      <c r="C2704" s="64"/>
      <c r="D2704" s="221" t="s">
        <v>506</v>
      </c>
      <c r="E2704" s="64"/>
      <c r="F2704" s="222" t="s">
        <v>13652</v>
      </c>
      <c r="G2704" s="64"/>
      <c r="H2704" s="64"/>
      <c r="I2704" s="177"/>
      <c r="J2704" s="64"/>
      <c r="K2704" s="64"/>
      <c r="L2704" s="62"/>
      <c r="M2704" s="223"/>
      <c r="N2704" s="43"/>
      <c r="O2704" s="43"/>
      <c r="P2704" s="43"/>
      <c r="Q2704" s="43"/>
      <c r="R2704" s="43"/>
      <c r="S2704" s="43"/>
      <c r="T2704" s="79"/>
      <c r="AT2704" s="25" t="s">
        <v>506</v>
      </c>
      <c r="AU2704" s="25" t="s">
        <v>82</v>
      </c>
    </row>
    <row r="2705" spans="2:65" s="1" customFormat="1" ht="24">
      <c r="B2705" s="42"/>
      <c r="C2705" s="64"/>
      <c r="D2705" s="227" t="s">
        <v>2254</v>
      </c>
      <c r="E2705" s="64"/>
      <c r="F2705" s="273" t="s">
        <v>13659</v>
      </c>
      <c r="G2705" s="64"/>
      <c r="H2705" s="64"/>
      <c r="I2705" s="177"/>
      <c r="J2705" s="64"/>
      <c r="K2705" s="64"/>
      <c r="L2705" s="62"/>
      <c r="M2705" s="223"/>
      <c r="N2705" s="43"/>
      <c r="O2705" s="43"/>
      <c r="P2705" s="43"/>
      <c r="Q2705" s="43"/>
      <c r="R2705" s="43"/>
      <c r="S2705" s="43"/>
      <c r="T2705" s="79"/>
      <c r="AT2705" s="25" t="s">
        <v>2254</v>
      </c>
      <c r="AU2705" s="25" t="s">
        <v>82</v>
      </c>
    </row>
    <row r="2706" spans="2:65" s="1" customFormat="1" ht="16.5" customHeight="1">
      <c r="B2706" s="42"/>
      <c r="C2706" s="209" t="s">
        <v>5797</v>
      </c>
      <c r="D2706" s="209" t="s">
        <v>498</v>
      </c>
      <c r="E2706" s="210" t="s">
        <v>13959</v>
      </c>
      <c r="F2706" s="211" t="s">
        <v>13652</v>
      </c>
      <c r="G2706" s="212" t="s">
        <v>13632</v>
      </c>
      <c r="H2706" s="213">
        <v>1</v>
      </c>
      <c r="I2706" s="214"/>
      <c r="J2706" s="215">
        <f>ROUND(I2706*H2706,2)</f>
        <v>0</v>
      </c>
      <c r="K2706" s="211" t="s">
        <v>23</v>
      </c>
      <c r="L2706" s="62"/>
      <c r="M2706" s="216" t="s">
        <v>23</v>
      </c>
      <c r="N2706" s="217" t="s">
        <v>44</v>
      </c>
      <c r="O2706" s="43"/>
      <c r="P2706" s="218">
        <f>O2706*H2706</f>
        <v>0</v>
      </c>
      <c r="Q2706" s="218">
        <v>0</v>
      </c>
      <c r="R2706" s="218">
        <f>Q2706*H2706</f>
        <v>0</v>
      </c>
      <c r="S2706" s="218">
        <v>0</v>
      </c>
      <c r="T2706" s="219">
        <f>S2706*H2706</f>
        <v>0</v>
      </c>
      <c r="AR2706" s="25" t="s">
        <v>502</v>
      </c>
      <c r="AT2706" s="25" t="s">
        <v>498</v>
      </c>
      <c r="AU2706" s="25" t="s">
        <v>82</v>
      </c>
      <c r="AY2706" s="25" t="s">
        <v>492</v>
      </c>
      <c r="BE2706" s="220">
        <f>IF(N2706="základní",J2706,0)</f>
        <v>0</v>
      </c>
      <c r="BF2706" s="220">
        <f>IF(N2706="snížená",J2706,0)</f>
        <v>0</v>
      </c>
      <c r="BG2706" s="220">
        <f>IF(N2706="zákl. přenesená",J2706,0)</f>
        <v>0</v>
      </c>
      <c r="BH2706" s="220">
        <f>IF(N2706="sníž. přenesená",J2706,0)</f>
        <v>0</v>
      </c>
      <c r="BI2706" s="220">
        <f>IF(N2706="nulová",J2706,0)</f>
        <v>0</v>
      </c>
      <c r="BJ2706" s="25" t="s">
        <v>80</v>
      </c>
      <c r="BK2706" s="220">
        <f>ROUND(I2706*H2706,2)</f>
        <v>0</v>
      </c>
      <c r="BL2706" s="25" t="s">
        <v>502</v>
      </c>
      <c r="BM2706" s="25" t="s">
        <v>14004</v>
      </c>
    </row>
    <row r="2707" spans="2:65" s="1" customFormat="1">
      <c r="B2707" s="42"/>
      <c r="C2707" s="64"/>
      <c r="D2707" s="221" t="s">
        <v>506</v>
      </c>
      <c r="E2707" s="64"/>
      <c r="F2707" s="222" t="s">
        <v>13652</v>
      </c>
      <c r="G2707" s="64"/>
      <c r="H2707" s="64"/>
      <c r="I2707" s="177"/>
      <c r="J2707" s="64"/>
      <c r="K2707" s="64"/>
      <c r="L2707" s="62"/>
      <c r="M2707" s="223"/>
      <c r="N2707" s="43"/>
      <c r="O2707" s="43"/>
      <c r="P2707" s="43"/>
      <c r="Q2707" s="43"/>
      <c r="R2707" s="43"/>
      <c r="S2707" s="43"/>
      <c r="T2707" s="79"/>
      <c r="AT2707" s="25" t="s">
        <v>506</v>
      </c>
      <c r="AU2707" s="25" t="s">
        <v>82</v>
      </c>
    </row>
    <row r="2708" spans="2:65" s="1" customFormat="1" ht="24">
      <c r="B2708" s="42"/>
      <c r="C2708" s="64"/>
      <c r="D2708" s="227" t="s">
        <v>2254</v>
      </c>
      <c r="E2708" s="64"/>
      <c r="F2708" s="273" t="s">
        <v>13661</v>
      </c>
      <c r="G2708" s="64"/>
      <c r="H2708" s="64"/>
      <c r="I2708" s="177"/>
      <c r="J2708" s="64"/>
      <c r="K2708" s="64"/>
      <c r="L2708" s="62"/>
      <c r="M2708" s="223"/>
      <c r="N2708" s="43"/>
      <c r="O2708" s="43"/>
      <c r="P2708" s="43"/>
      <c r="Q2708" s="43"/>
      <c r="R2708" s="43"/>
      <c r="S2708" s="43"/>
      <c r="T2708" s="79"/>
      <c r="AT2708" s="25" t="s">
        <v>2254</v>
      </c>
      <c r="AU2708" s="25" t="s">
        <v>82</v>
      </c>
    </row>
    <row r="2709" spans="2:65" s="1" customFormat="1" ht="16.5" customHeight="1">
      <c r="B2709" s="42"/>
      <c r="C2709" s="209" t="s">
        <v>5801</v>
      </c>
      <c r="D2709" s="209" t="s">
        <v>498</v>
      </c>
      <c r="E2709" s="210" t="s">
        <v>13961</v>
      </c>
      <c r="F2709" s="211" t="s">
        <v>13652</v>
      </c>
      <c r="G2709" s="212" t="s">
        <v>13632</v>
      </c>
      <c r="H2709" s="213">
        <v>1</v>
      </c>
      <c r="I2709" s="214"/>
      <c r="J2709" s="215">
        <f>ROUND(I2709*H2709,2)</f>
        <v>0</v>
      </c>
      <c r="K2709" s="211" t="s">
        <v>23</v>
      </c>
      <c r="L2709" s="62"/>
      <c r="M2709" s="216" t="s">
        <v>23</v>
      </c>
      <c r="N2709" s="217" t="s">
        <v>44</v>
      </c>
      <c r="O2709" s="43"/>
      <c r="P2709" s="218">
        <f>O2709*H2709</f>
        <v>0</v>
      </c>
      <c r="Q2709" s="218">
        <v>0</v>
      </c>
      <c r="R2709" s="218">
        <f>Q2709*H2709</f>
        <v>0</v>
      </c>
      <c r="S2709" s="218">
        <v>0</v>
      </c>
      <c r="T2709" s="219">
        <f>S2709*H2709</f>
        <v>0</v>
      </c>
      <c r="AR2709" s="25" t="s">
        <v>502</v>
      </c>
      <c r="AT2709" s="25" t="s">
        <v>498</v>
      </c>
      <c r="AU2709" s="25" t="s">
        <v>82</v>
      </c>
      <c r="AY2709" s="25" t="s">
        <v>492</v>
      </c>
      <c r="BE2709" s="220">
        <f>IF(N2709="základní",J2709,0)</f>
        <v>0</v>
      </c>
      <c r="BF2709" s="220">
        <f>IF(N2709="snížená",J2709,0)</f>
        <v>0</v>
      </c>
      <c r="BG2709" s="220">
        <f>IF(N2709="zákl. přenesená",J2709,0)</f>
        <v>0</v>
      </c>
      <c r="BH2709" s="220">
        <f>IF(N2709="sníž. přenesená",J2709,0)</f>
        <v>0</v>
      </c>
      <c r="BI2709" s="220">
        <f>IF(N2709="nulová",J2709,0)</f>
        <v>0</v>
      </c>
      <c r="BJ2709" s="25" t="s">
        <v>80</v>
      </c>
      <c r="BK2709" s="220">
        <f>ROUND(I2709*H2709,2)</f>
        <v>0</v>
      </c>
      <c r="BL2709" s="25" t="s">
        <v>502</v>
      </c>
      <c r="BM2709" s="25" t="s">
        <v>14005</v>
      </c>
    </row>
    <row r="2710" spans="2:65" s="1" customFormat="1">
      <c r="B2710" s="42"/>
      <c r="C2710" s="64"/>
      <c r="D2710" s="221" t="s">
        <v>506</v>
      </c>
      <c r="E2710" s="64"/>
      <c r="F2710" s="222" t="s">
        <v>13652</v>
      </c>
      <c r="G2710" s="64"/>
      <c r="H2710" s="64"/>
      <c r="I2710" s="177"/>
      <c r="J2710" s="64"/>
      <c r="K2710" s="64"/>
      <c r="L2710" s="62"/>
      <c r="M2710" s="223"/>
      <c r="N2710" s="43"/>
      <c r="O2710" s="43"/>
      <c r="P2710" s="43"/>
      <c r="Q2710" s="43"/>
      <c r="R2710" s="43"/>
      <c r="S2710" s="43"/>
      <c r="T2710" s="79"/>
      <c r="AT2710" s="25" t="s">
        <v>506</v>
      </c>
      <c r="AU2710" s="25" t="s">
        <v>82</v>
      </c>
    </row>
    <row r="2711" spans="2:65" s="1" customFormat="1" ht="60">
      <c r="B2711" s="42"/>
      <c r="C2711" s="64"/>
      <c r="D2711" s="227" t="s">
        <v>2254</v>
      </c>
      <c r="E2711" s="64"/>
      <c r="F2711" s="273" t="s">
        <v>13663</v>
      </c>
      <c r="G2711" s="64"/>
      <c r="H2711" s="64"/>
      <c r="I2711" s="177"/>
      <c r="J2711" s="64"/>
      <c r="K2711" s="64"/>
      <c r="L2711" s="62"/>
      <c r="M2711" s="223"/>
      <c r="N2711" s="43"/>
      <c r="O2711" s="43"/>
      <c r="P2711" s="43"/>
      <c r="Q2711" s="43"/>
      <c r="R2711" s="43"/>
      <c r="S2711" s="43"/>
      <c r="T2711" s="79"/>
      <c r="AT2711" s="25" t="s">
        <v>2254</v>
      </c>
      <c r="AU2711" s="25" t="s">
        <v>82</v>
      </c>
    </row>
    <row r="2712" spans="2:65" s="1" customFormat="1" ht="16.5" customHeight="1">
      <c r="B2712" s="42"/>
      <c r="C2712" s="209" t="s">
        <v>5805</v>
      </c>
      <c r="D2712" s="209" t="s">
        <v>498</v>
      </c>
      <c r="E2712" s="210" t="s">
        <v>13712</v>
      </c>
      <c r="F2712" s="211" t="s">
        <v>13652</v>
      </c>
      <c r="G2712" s="212" t="s">
        <v>13632</v>
      </c>
      <c r="H2712" s="213">
        <v>1</v>
      </c>
      <c r="I2712" s="214"/>
      <c r="J2712" s="215">
        <f>ROUND(I2712*H2712,2)</f>
        <v>0</v>
      </c>
      <c r="K2712" s="211" t="s">
        <v>23</v>
      </c>
      <c r="L2712" s="62"/>
      <c r="M2712" s="216" t="s">
        <v>23</v>
      </c>
      <c r="N2712" s="217" t="s">
        <v>44</v>
      </c>
      <c r="O2712" s="43"/>
      <c r="P2712" s="218">
        <f>O2712*H2712</f>
        <v>0</v>
      </c>
      <c r="Q2712" s="218">
        <v>0</v>
      </c>
      <c r="R2712" s="218">
        <f>Q2712*H2712</f>
        <v>0</v>
      </c>
      <c r="S2712" s="218">
        <v>0</v>
      </c>
      <c r="T2712" s="219">
        <f>S2712*H2712</f>
        <v>0</v>
      </c>
      <c r="AR2712" s="25" t="s">
        <v>502</v>
      </c>
      <c r="AT2712" s="25" t="s">
        <v>498</v>
      </c>
      <c r="AU2712" s="25" t="s">
        <v>82</v>
      </c>
      <c r="AY2712" s="25" t="s">
        <v>492</v>
      </c>
      <c r="BE2712" s="220">
        <f>IF(N2712="základní",J2712,0)</f>
        <v>0</v>
      </c>
      <c r="BF2712" s="220">
        <f>IF(N2712="snížená",J2712,0)</f>
        <v>0</v>
      </c>
      <c r="BG2712" s="220">
        <f>IF(N2712="zákl. přenesená",J2712,0)</f>
        <v>0</v>
      </c>
      <c r="BH2712" s="220">
        <f>IF(N2712="sníž. přenesená",J2712,0)</f>
        <v>0</v>
      </c>
      <c r="BI2712" s="220">
        <f>IF(N2712="nulová",J2712,0)</f>
        <v>0</v>
      </c>
      <c r="BJ2712" s="25" t="s">
        <v>80</v>
      </c>
      <c r="BK2712" s="220">
        <f>ROUND(I2712*H2712,2)</f>
        <v>0</v>
      </c>
      <c r="BL2712" s="25" t="s">
        <v>502</v>
      </c>
      <c r="BM2712" s="25" t="s">
        <v>14006</v>
      </c>
    </row>
    <row r="2713" spans="2:65" s="1" customFormat="1">
      <c r="B2713" s="42"/>
      <c r="C2713" s="64"/>
      <c r="D2713" s="221" t="s">
        <v>506</v>
      </c>
      <c r="E2713" s="64"/>
      <c r="F2713" s="222" t="s">
        <v>13652</v>
      </c>
      <c r="G2713" s="64"/>
      <c r="H2713" s="64"/>
      <c r="I2713" s="177"/>
      <c r="J2713" s="64"/>
      <c r="K2713" s="64"/>
      <c r="L2713" s="62"/>
      <c r="M2713" s="223"/>
      <c r="N2713" s="43"/>
      <c r="O2713" s="43"/>
      <c r="P2713" s="43"/>
      <c r="Q2713" s="43"/>
      <c r="R2713" s="43"/>
      <c r="S2713" s="43"/>
      <c r="T2713" s="79"/>
      <c r="AT2713" s="25" t="s">
        <v>506</v>
      </c>
      <c r="AU2713" s="25" t="s">
        <v>82</v>
      </c>
    </row>
    <row r="2714" spans="2:65" s="1" customFormat="1" ht="24">
      <c r="B2714" s="42"/>
      <c r="C2714" s="64"/>
      <c r="D2714" s="221" t="s">
        <v>2254</v>
      </c>
      <c r="E2714" s="64"/>
      <c r="F2714" s="224" t="s">
        <v>13665</v>
      </c>
      <c r="G2714" s="64"/>
      <c r="H2714" s="64"/>
      <c r="I2714" s="177"/>
      <c r="J2714" s="64"/>
      <c r="K2714" s="64"/>
      <c r="L2714" s="62"/>
      <c r="M2714" s="223"/>
      <c r="N2714" s="43"/>
      <c r="O2714" s="43"/>
      <c r="P2714" s="43"/>
      <c r="Q2714" s="43"/>
      <c r="R2714" s="43"/>
      <c r="S2714" s="43"/>
      <c r="T2714" s="79"/>
      <c r="AT2714" s="25" t="s">
        <v>2254</v>
      </c>
      <c r="AU2714" s="25" t="s">
        <v>82</v>
      </c>
    </row>
    <row r="2715" spans="2:65" s="11" customFormat="1" ht="37.35" customHeight="1">
      <c r="B2715" s="192"/>
      <c r="C2715" s="193"/>
      <c r="D2715" s="194" t="s">
        <v>72</v>
      </c>
      <c r="E2715" s="195" t="s">
        <v>4914</v>
      </c>
      <c r="F2715" s="195" t="s">
        <v>14007</v>
      </c>
      <c r="G2715" s="193"/>
      <c r="H2715" s="193"/>
      <c r="I2715" s="196"/>
      <c r="J2715" s="197">
        <f>BK2715</f>
        <v>0</v>
      </c>
      <c r="K2715" s="193"/>
      <c r="L2715" s="198"/>
      <c r="M2715" s="199"/>
      <c r="N2715" s="200"/>
      <c r="O2715" s="200"/>
      <c r="P2715" s="201">
        <f>P2716</f>
        <v>0</v>
      </c>
      <c r="Q2715" s="200"/>
      <c r="R2715" s="201">
        <f>R2716</f>
        <v>0</v>
      </c>
      <c r="S2715" s="200"/>
      <c r="T2715" s="202">
        <f>T2716</f>
        <v>0</v>
      </c>
      <c r="AR2715" s="203" t="s">
        <v>80</v>
      </c>
      <c r="AT2715" s="204" t="s">
        <v>72</v>
      </c>
      <c r="AU2715" s="204" t="s">
        <v>73</v>
      </c>
      <c r="AY2715" s="203" t="s">
        <v>492</v>
      </c>
      <c r="BK2715" s="205">
        <f>BK2716</f>
        <v>0</v>
      </c>
    </row>
    <row r="2716" spans="2:65" s="11" customFormat="1" ht="19.95" customHeight="1">
      <c r="B2716" s="192"/>
      <c r="C2716" s="193"/>
      <c r="D2716" s="206" t="s">
        <v>72</v>
      </c>
      <c r="E2716" s="207" t="s">
        <v>4918</v>
      </c>
      <c r="F2716" s="207" t="s">
        <v>14008</v>
      </c>
      <c r="G2716" s="193"/>
      <c r="H2716" s="193"/>
      <c r="I2716" s="196"/>
      <c r="J2716" s="208">
        <f>BK2716</f>
        <v>0</v>
      </c>
      <c r="K2716" s="193"/>
      <c r="L2716" s="198"/>
      <c r="M2716" s="199"/>
      <c r="N2716" s="200"/>
      <c r="O2716" s="200"/>
      <c r="P2716" s="201">
        <f>SUM(P2717:P2833)</f>
        <v>0</v>
      </c>
      <c r="Q2716" s="200"/>
      <c r="R2716" s="201">
        <f>SUM(R2717:R2833)</f>
        <v>0</v>
      </c>
      <c r="S2716" s="200"/>
      <c r="T2716" s="202">
        <f>SUM(T2717:T2833)</f>
        <v>0</v>
      </c>
      <c r="AR2716" s="203" t="s">
        <v>80</v>
      </c>
      <c r="AT2716" s="204" t="s">
        <v>72</v>
      </c>
      <c r="AU2716" s="204" t="s">
        <v>80</v>
      </c>
      <c r="AY2716" s="203" t="s">
        <v>492</v>
      </c>
      <c r="BK2716" s="205">
        <f>SUM(BK2717:BK2833)</f>
        <v>0</v>
      </c>
    </row>
    <row r="2717" spans="2:65" s="1" customFormat="1" ht="16.5" customHeight="1">
      <c r="B2717" s="42"/>
      <c r="C2717" s="209" t="s">
        <v>5809</v>
      </c>
      <c r="D2717" s="209" t="s">
        <v>498</v>
      </c>
      <c r="E2717" s="210" t="s">
        <v>13618</v>
      </c>
      <c r="F2717" s="211" t="s">
        <v>13619</v>
      </c>
      <c r="G2717" s="212" t="s">
        <v>2537</v>
      </c>
      <c r="H2717" s="213">
        <v>1</v>
      </c>
      <c r="I2717" s="214"/>
      <c r="J2717" s="215">
        <f>ROUND(I2717*H2717,2)</f>
        <v>0</v>
      </c>
      <c r="K2717" s="211" t="s">
        <v>23</v>
      </c>
      <c r="L2717" s="62"/>
      <c r="M2717" s="216" t="s">
        <v>23</v>
      </c>
      <c r="N2717" s="217" t="s">
        <v>44</v>
      </c>
      <c r="O2717" s="43"/>
      <c r="P2717" s="218">
        <f>O2717*H2717</f>
        <v>0</v>
      </c>
      <c r="Q2717" s="218">
        <v>0</v>
      </c>
      <c r="R2717" s="218">
        <f>Q2717*H2717</f>
        <v>0</v>
      </c>
      <c r="S2717" s="218">
        <v>0</v>
      </c>
      <c r="T2717" s="219">
        <f>S2717*H2717</f>
        <v>0</v>
      </c>
      <c r="AR2717" s="25" t="s">
        <v>502</v>
      </c>
      <c r="AT2717" s="25" t="s">
        <v>498</v>
      </c>
      <c r="AU2717" s="25" t="s">
        <v>82</v>
      </c>
      <c r="AY2717" s="25" t="s">
        <v>492</v>
      </c>
      <c r="BE2717" s="220">
        <f>IF(N2717="základní",J2717,0)</f>
        <v>0</v>
      </c>
      <c r="BF2717" s="220">
        <f>IF(N2717="snížená",J2717,0)</f>
        <v>0</v>
      </c>
      <c r="BG2717" s="220">
        <f>IF(N2717="zákl. přenesená",J2717,0)</f>
        <v>0</v>
      </c>
      <c r="BH2717" s="220">
        <f>IF(N2717="sníž. přenesená",J2717,0)</f>
        <v>0</v>
      </c>
      <c r="BI2717" s="220">
        <f>IF(N2717="nulová",J2717,0)</f>
        <v>0</v>
      </c>
      <c r="BJ2717" s="25" t="s">
        <v>80</v>
      </c>
      <c r="BK2717" s="220">
        <f>ROUND(I2717*H2717,2)</f>
        <v>0</v>
      </c>
      <c r="BL2717" s="25" t="s">
        <v>502</v>
      </c>
      <c r="BM2717" s="25" t="s">
        <v>14009</v>
      </c>
    </row>
    <row r="2718" spans="2:65" s="1" customFormat="1">
      <c r="B2718" s="42"/>
      <c r="C2718" s="64"/>
      <c r="D2718" s="221" t="s">
        <v>506</v>
      </c>
      <c r="E2718" s="64"/>
      <c r="F2718" s="222" t="s">
        <v>13619</v>
      </c>
      <c r="G2718" s="64"/>
      <c r="H2718" s="64"/>
      <c r="I2718" s="177"/>
      <c r="J2718" s="64"/>
      <c r="K2718" s="64"/>
      <c r="L2718" s="62"/>
      <c r="M2718" s="223"/>
      <c r="N2718" s="43"/>
      <c r="O2718" s="43"/>
      <c r="P2718" s="43"/>
      <c r="Q2718" s="43"/>
      <c r="R2718" s="43"/>
      <c r="S2718" s="43"/>
      <c r="T2718" s="79"/>
      <c r="AT2718" s="25" t="s">
        <v>506</v>
      </c>
      <c r="AU2718" s="25" t="s">
        <v>82</v>
      </c>
    </row>
    <row r="2719" spans="2:65" s="1" customFormat="1" ht="48">
      <c r="B2719" s="42"/>
      <c r="C2719" s="64"/>
      <c r="D2719" s="227" t="s">
        <v>2254</v>
      </c>
      <c r="E2719" s="64"/>
      <c r="F2719" s="273" t="s">
        <v>13620</v>
      </c>
      <c r="G2719" s="64"/>
      <c r="H2719" s="64"/>
      <c r="I2719" s="177"/>
      <c r="J2719" s="64"/>
      <c r="K2719" s="64"/>
      <c r="L2719" s="62"/>
      <c r="M2719" s="223"/>
      <c r="N2719" s="43"/>
      <c r="O2719" s="43"/>
      <c r="P2719" s="43"/>
      <c r="Q2719" s="43"/>
      <c r="R2719" s="43"/>
      <c r="S2719" s="43"/>
      <c r="T2719" s="79"/>
      <c r="AT2719" s="25" t="s">
        <v>2254</v>
      </c>
      <c r="AU2719" s="25" t="s">
        <v>82</v>
      </c>
    </row>
    <row r="2720" spans="2:65" s="1" customFormat="1" ht="16.5" customHeight="1">
      <c r="B2720" s="42"/>
      <c r="C2720" s="209" t="s">
        <v>5813</v>
      </c>
      <c r="D2720" s="209" t="s">
        <v>498</v>
      </c>
      <c r="E2720" s="210" t="s">
        <v>13621</v>
      </c>
      <c r="F2720" s="211" t="s">
        <v>13622</v>
      </c>
      <c r="G2720" s="212" t="s">
        <v>2537</v>
      </c>
      <c r="H2720" s="213">
        <v>1</v>
      </c>
      <c r="I2720" s="214"/>
      <c r="J2720" s="215">
        <f>ROUND(I2720*H2720,2)</f>
        <v>0</v>
      </c>
      <c r="K2720" s="211" t="s">
        <v>23</v>
      </c>
      <c r="L2720" s="62"/>
      <c r="M2720" s="216" t="s">
        <v>23</v>
      </c>
      <c r="N2720" s="217" t="s">
        <v>44</v>
      </c>
      <c r="O2720" s="43"/>
      <c r="P2720" s="218">
        <f>O2720*H2720</f>
        <v>0</v>
      </c>
      <c r="Q2720" s="218">
        <v>0</v>
      </c>
      <c r="R2720" s="218">
        <f>Q2720*H2720</f>
        <v>0</v>
      </c>
      <c r="S2720" s="218">
        <v>0</v>
      </c>
      <c r="T2720" s="219">
        <f>S2720*H2720</f>
        <v>0</v>
      </c>
      <c r="AR2720" s="25" t="s">
        <v>502</v>
      </c>
      <c r="AT2720" s="25" t="s">
        <v>498</v>
      </c>
      <c r="AU2720" s="25" t="s">
        <v>82</v>
      </c>
      <c r="AY2720" s="25" t="s">
        <v>492</v>
      </c>
      <c r="BE2720" s="220">
        <f>IF(N2720="základní",J2720,0)</f>
        <v>0</v>
      </c>
      <c r="BF2720" s="220">
        <f>IF(N2720="snížená",J2720,0)</f>
        <v>0</v>
      </c>
      <c r="BG2720" s="220">
        <f>IF(N2720="zákl. přenesená",J2720,0)</f>
        <v>0</v>
      </c>
      <c r="BH2720" s="220">
        <f>IF(N2720="sníž. přenesená",J2720,0)</f>
        <v>0</v>
      </c>
      <c r="BI2720" s="220">
        <f>IF(N2720="nulová",J2720,0)</f>
        <v>0</v>
      </c>
      <c r="BJ2720" s="25" t="s">
        <v>80</v>
      </c>
      <c r="BK2720" s="220">
        <f>ROUND(I2720*H2720,2)</f>
        <v>0</v>
      </c>
      <c r="BL2720" s="25" t="s">
        <v>502</v>
      </c>
      <c r="BM2720" s="25" t="s">
        <v>14010</v>
      </c>
    </row>
    <row r="2721" spans="2:65" s="1" customFormat="1">
      <c r="B2721" s="42"/>
      <c r="C2721" s="64"/>
      <c r="D2721" s="221" t="s">
        <v>506</v>
      </c>
      <c r="E2721" s="64"/>
      <c r="F2721" s="222" t="s">
        <v>13622</v>
      </c>
      <c r="G2721" s="64"/>
      <c r="H2721" s="64"/>
      <c r="I2721" s="177"/>
      <c r="J2721" s="64"/>
      <c r="K2721" s="64"/>
      <c r="L2721" s="62"/>
      <c r="M2721" s="223"/>
      <c r="N2721" s="43"/>
      <c r="O2721" s="43"/>
      <c r="P2721" s="43"/>
      <c r="Q2721" s="43"/>
      <c r="R2721" s="43"/>
      <c r="S2721" s="43"/>
      <c r="T2721" s="79"/>
      <c r="AT2721" s="25" t="s">
        <v>506</v>
      </c>
      <c r="AU2721" s="25" t="s">
        <v>82</v>
      </c>
    </row>
    <row r="2722" spans="2:65" s="1" customFormat="1" ht="24">
      <c r="B2722" s="42"/>
      <c r="C2722" s="64"/>
      <c r="D2722" s="227" t="s">
        <v>2254</v>
      </c>
      <c r="E2722" s="64"/>
      <c r="F2722" s="273" t="s">
        <v>13623</v>
      </c>
      <c r="G2722" s="64"/>
      <c r="H2722" s="64"/>
      <c r="I2722" s="177"/>
      <c r="J2722" s="64"/>
      <c r="K2722" s="64"/>
      <c r="L2722" s="62"/>
      <c r="M2722" s="223"/>
      <c r="N2722" s="43"/>
      <c r="O2722" s="43"/>
      <c r="P2722" s="43"/>
      <c r="Q2722" s="43"/>
      <c r="R2722" s="43"/>
      <c r="S2722" s="43"/>
      <c r="T2722" s="79"/>
      <c r="AT2722" s="25" t="s">
        <v>2254</v>
      </c>
      <c r="AU2722" s="25" t="s">
        <v>82</v>
      </c>
    </row>
    <row r="2723" spans="2:65" s="1" customFormat="1" ht="16.5" customHeight="1">
      <c r="B2723" s="42"/>
      <c r="C2723" s="209" t="s">
        <v>5817</v>
      </c>
      <c r="D2723" s="209" t="s">
        <v>498</v>
      </c>
      <c r="E2723" s="210" t="s">
        <v>13624</v>
      </c>
      <c r="F2723" s="211" t="s">
        <v>13625</v>
      </c>
      <c r="G2723" s="212" t="s">
        <v>2537</v>
      </c>
      <c r="H2723" s="213">
        <v>1</v>
      </c>
      <c r="I2723" s="214"/>
      <c r="J2723" s="215">
        <f>ROUND(I2723*H2723,2)</f>
        <v>0</v>
      </c>
      <c r="K2723" s="211" t="s">
        <v>23</v>
      </c>
      <c r="L2723" s="62"/>
      <c r="M2723" s="216" t="s">
        <v>23</v>
      </c>
      <c r="N2723" s="217" t="s">
        <v>44</v>
      </c>
      <c r="O2723" s="43"/>
      <c r="P2723" s="218">
        <f>O2723*H2723</f>
        <v>0</v>
      </c>
      <c r="Q2723" s="218">
        <v>0</v>
      </c>
      <c r="R2723" s="218">
        <f>Q2723*H2723</f>
        <v>0</v>
      </c>
      <c r="S2723" s="218">
        <v>0</v>
      </c>
      <c r="T2723" s="219">
        <f>S2723*H2723</f>
        <v>0</v>
      </c>
      <c r="AR2723" s="25" t="s">
        <v>502</v>
      </c>
      <c r="AT2723" s="25" t="s">
        <v>498</v>
      </c>
      <c r="AU2723" s="25" t="s">
        <v>82</v>
      </c>
      <c r="AY2723" s="25" t="s">
        <v>492</v>
      </c>
      <c r="BE2723" s="220">
        <f>IF(N2723="základní",J2723,0)</f>
        <v>0</v>
      </c>
      <c r="BF2723" s="220">
        <f>IF(N2723="snížená",J2723,0)</f>
        <v>0</v>
      </c>
      <c r="BG2723" s="220">
        <f>IF(N2723="zákl. přenesená",J2723,0)</f>
        <v>0</v>
      </c>
      <c r="BH2723" s="220">
        <f>IF(N2723="sníž. přenesená",J2723,0)</f>
        <v>0</v>
      </c>
      <c r="BI2723" s="220">
        <f>IF(N2723="nulová",J2723,0)</f>
        <v>0</v>
      </c>
      <c r="BJ2723" s="25" t="s">
        <v>80</v>
      </c>
      <c r="BK2723" s="220">
        <f>ROUND(I2723*H2723,2)</f>
        <v>0</v>
      </c>
      <c r="BL2723" s="25" t="s">
        <v>502</v>
      </c>
      <c r="BM2723" s="25" t="s">
        <v>14011</v>
      </c>
    </row>
    <row r="2724" spans="2:65" s="1" customFormat="1">
      <c r="B2724" s="42"/>
      <c r="C2724" s="64"/>
      <c r="D2724" s="221" t="s">
        <v>506</v>
      </c>
      <c r="E2724" s="64"/>
      <c r="F2724" s="222" t="s">
        <v>13625</v>
      </c>
      <c r="G2724" s="64"/>
      <c r="H2724" s="64"/>
      <c r="I2724" s="177"/>
      <c r="J2724" s="64"/>
      <c r="K2724" s="64"/>
      <c r="L2724" s="62"/>
      <c r="M2724" s="223"/>
      <c r="N2724" s="43"/>
      <c r="O2724" s="43"/>
      <c r="P2724" s="43"/>
      <c r="Q2724" s="43"/>
      <c r="R2724" s="43"/>
      <c r="S2724" s="43"/>
      <c r="T2724" s="79"/>
      <c r="AT2724" s="25" t="s">
        <v>506</v>
      </c>
      <c r="AU2724" s="25" t="s">
        <v>82</v>
      </c>
    </row>
    <row r="2725" spans="2:65" s="1" customFormat="1" ht="48">
      <c r="B2725" s="42"/>
      <c r="C2725" s="64"/>
      <c r="D2725" s="227" t="s">
        <v>2254</v>
      </c>
      <c r="E2725" s="64"/>
      <c r="F2725" s="273" t="s">
        <v>13626</v>
      </c>
      <c r="G2725" s="64"/>
      <c r="H2725" s="64"/>
      <c r="I2725" s="177"/>
      <c r="J2725" s="64"/>
      <c r="K2725" s="64"/>
      <c r="L2725" s="62"/>
      <c r="M2725" s="223"/>
      <c r="N2725" s="43"/>
      <c r="O2725" s="43"/>
      <c r="P2725" s="43"/>
      <c r="Q2725" s="43"/>
      <c r="R2725" s="43"/>
      <c r="S2725" s="43"/>
      <c r="T2725" s="79"/>
      <c r="AT2725" s="25" t="s">
        <v>2254</v>
      </c>
      <c r="AU2725" s="25" t="s">
        <v>82</v>
      </c>
    </row>
    <row r="2726" spans="2:65" s="1" customFormat="1" ht="16.5" customHeight="1">
      <c r="B2726" s="42"/>
      <c r="C2726" s="209" t="s">
        <v>5822</v>
      </c>
      <c r="D2726" s="209" t="s">
        <v>498</v>
      </c>
      <c r="E2726" s="210" t="s">
        <v>14012</v>
      </c>
      <c r="F2726" s="211" t="s">
        <v>14013</v>
      </c>
      <c r="G2726" s="212" t="s">
        <v>2537</v>
      </c>
      <c r="H2726" s="213">
        <v>1</v>
      </c>
      <c r="I2726" s="214"/>
      <c r="J2726" s="215">
        <f>ROUND(I2726*H2726,2)</f>
        <v>0</v>
      </c>
      <c r="K2726" s="211" t="s">
        <v>23</v>
      </c>
      <c r="L2726" s="62"/>
      <c r="M2726" s="216" t="s">
        <v>23</v>
      </c>
      <c r="N2726" s="217" t="s">
        <v>44</v>
      </c>
      <c r="O2726" s="43"/>
      <c r="P2726" s="218">
        <f>O2726*H2726</f>
        <v>0</v>
      </c>
      <c r="Q2726" s="218">
        <v>0</v>
      </c>
      <c r="R2726" s="218">
        <f>Q2726*H2726</f>
        <v>0</v>
      </c>
      <c r="S2726" s="218">
        <v>0</v>
      </c>
      <c r="T2726" s="219">
        <f>S2726*H2726</f>
        <v>0</v>
      </c>
      <c r="AR2726" s="25" t="s">
        <v>502</v>
      </c>
      <c r="AT2726" s="25" t="s">
        <v>498</v>
      </c>
      <c r="AU2726" s="25" t="s">
        <v>82</v>
      </c>
      <c r="AY2726" s="25" t="s">
        <v>492</v>
      </c>
      <c r="BE2726" s="220">
        <f>IF(N2726="základní",J2726,0)</f>
        <v>0</v>
      </c>
      <c r="BF2726" s="220">
        <f>IF(N2726="snížená",J2726,0)</f>
        <v>0</v>
      </c>
      <c r="BG2726" s="220">
        <f>IF(N2726="zákl. přenesená",J2726,0)</f>
        <v>0</v>
      </c>
      <c r="BH2726" s="220">
        <f>IF(N2726="sníž. přenesená",J2726,0)</f>
        <v>0</v>
      </c>
      <c r="BI2726" s="220">
        <f>IF(N2726="nulová",J2726,0)</f>
        <v>0</v>
      </c>
      <c r="BJ2726" s="25" t="s">
        <v>80</v>
      </c>
      <c r="BK2726" s="220">
        <f>ROUND(I2726*H2726,2)</f>
        <v>0</v>
      </c>
      <c r="BL2726" s="25" t="s">
        <v>502</v>
      </c>
      <c r="BM2726" s="25" t="s">
        <v>14014</v>
      </c>
    </row>
    <row r="2727" spans="2:65" s="1" customFormat="1">
      <c r="B2727" s="42"/>
      <c r="C2727" s="64"/>
      <c r="D2727" s="221" t="s">
        <v>506</v>
      </c>
      <c r="E2727" s="64"/>
      <c r="F2727" s="222" t="s">
        <v>14013</v>
      </c>
      <c r="G2727" s="64"/>
      <c r="H2727" s="64"/>
      <c r="I2727" s="177"/>
      <c r="J2727" s="64"/>
      <c r="K2727" s="64"/>
      <c r="L2727" s="62"/>
      <c r="M2727" s="223"/>
      <c r="N2727" s="43"/>
      <c r="O2727" s="43"/>
      <c r="P2727" s="43"/>
      <c r="Q2727" s="43"/>
      <c r="R2727" s="43"/>
      <c r="S2727" s="43"/>
      <c r="T2727" s="79"/>
      <c r="AT2727" s="25" t="s">
        <v>506</v>
      </c>
      <c r="AU2727" s="25" t="s">
        <v>82</v>
      </c>
    </row>
    <row r="2728" spans="2:65" s="1" customFormat="1" ht="72">
      <c r="B2728" s="42"/>
      <c r="C2728" s="64"/>
      <c r="D2728" s="227" t="s">
        <v>2254</v>
      </c>
      <c r="E2728" s="64"/>
      <c r="F2728" s="273" t="s">
        <v>14015</v>
      </c>
      <c r="G2728" s="64"/>
      <c r="H2728" s="64"/>
      <c r="I2728" s="177"/>
      <c r="J2728" s="64"/>
      <c r="K2728" s="64"/>
      <c r="L2728" s="62"/>
      <c r="M2728" s="223"/>
      <c r="N2728" s="43"/>
      <c r="O2728" s="43"/>
      <c r="P2728" s="43"/>
      <c r="Q2728" s="43"/>
      <c r="R2728" s="43"/>
      <c r="S2728" s="43"/>
      <c r="T2728" s="79"/>
      <c r="AT2728" s="25" t="s">
        <v>2254</v>
      </c>
      <c r="AU2728" s="25" t="s">
        <v>82</v>
      </c>
    </row>
    <row r="2729" spans="2:65" s="1" customFormat="1" ht="16.5" customHeight="1">
      <c r="B2729" s="42"/>
      <c r="C2729" s="209" t="s">
        <v>5826</v>
      </c>
      <c r="D2729" s="209" t="s">
        <v>498</v>
      </c>
      <c r="E2729" s="210" t="s">
        <v>14016</v>
      </c>
      <c r="F2729" s="211" t="s">
        <v>14017</v>
      </c>
      <c r="G2729" s="212" t="s">
        <v>2537</v>
      </c>
      <c r="H2729" s="213">
        <v>1</v>
      </c>
      <c r="I2729" s="214"/>
      <c r="J2729" s="215">
        <f>ROUND(I2729*H2729,2)</f>
        <v>0</v>
      </c>
      <c r="K2729" s="211" t="s">
        <v>23</v>
      </c>
      <c r="L2729" s="62"/>
      <c r="M2729" s="216" t="s">
        <v>23</v>
      </c>
      <c r="N2729" s="217" t="s">
        <v>44</v>
      </c>
      <c r="O2729" s="43"/>
      <c r="P2729" s="218">
        <f>O2729*H2729</f>
        <v>0</v>
      </c>
      <c r="Q2729" s="218">
        <v>0</v>
      </c>
      <c r="R2729" s="218">
        <f>Q2729*H2729</f>
        <v>0</v>
      </c>
      <c r="S2729" s="218">
        <v>0</v>
      </c>
      <c r="T2729" s="219">
        <f>S2729*H2729</f>
        <v>0</v>
      </c>
      <c r="AR2729" s="25" t="s">
        <v>502</v>
      </c>
      <c r="AT2729" s="25" t="s">
        <v>498</v>
      </c>
      <c r="AU2729" s="25" t="s">
        <v>82</v>
      </c>
      <c r="AY2729" s="25" t="s">
        <v>492</v>
      </c>
      <c r="BE2729" s="220">
        <f>IF(N2729="základní",J2729,0)</f>
        <v>0</v>
      </c>
      <c r="BF2729" s="220">
        <f>IF(N2729="snížená",J2729,0)</f>
        <v>0</v>
      </c>
      <c r="BG2729" s="220">
        <f>IF(N2729="zákl. přenesená",J2729,0)</f>
        <v>0</v>
      </c>
      <c r="BH2729" s="220">
        <f>IF(N2729="sníž. přenesená",J2729,0)</f>
        <v>0</v>
      </c>
      <c r="BI2729" s="220">
        <f>IF(N2729="nulová",J2729,0)</f>
        <v>0</v>
      </c>
      <c r="BJ2729" s="25" t="s">
        <v>80</v>
      </c>
      <c r="BK2729" s="220">
        <f>ROUND(I2729*H2729,2)</f>
        <v>0</v>
      </c>
      <c r="BL2729" s="25" t="s">
        <v>502</v>
      </c>
      <c r="BM2729" s="25" t="s">
        <v>14018</v>
      </c>
    </row>
    <row r="2730" spans="2:65" s="1" customFormat="1">
      <c r="B2730" s="42"/>
      <c r="C2730" s="64"/>
      <c r="D2730" s="221" t="s">
        <v>506</v>
      </c>
      <c r="E2730" s="64"/>
      <c r="F2730" s="222" t="s">
        <v>14017</v>
      </c>
      <c r="G2730" s="64"/>
      <c r="H2730" s="64"/>
      <c r="I2730" s="177"/>
      <c r="J2730" s="64"/>
      <c r="K2730" s="64"/>
      <c r="L2730" s="62"/>
      <c r="M2730" s="223"/>
      <c r="N2730" s="43"/>
      <c r="O2730" s="43"/>
      <c r="P2730" s="43"/>
      <c r="Q2730" s="43"/>
      <c r="R2730" s="43"/>
      <c r="S2730" s="43"/>
      <c r="T2730" s="79"/>
      <c r="AT2730" s="25" t="s">
        <v>506</v>
      </c>
      <c r="AU2730" s="25" t="s">
        <v>82</v>
      </c>
    </row>
    <row r="2731" spans="2:65" s="1" customFormat="1" ht="48">
      <c r="B2731" s="42"/>
      <c r="C2731" s="64"/>
      <c r="D2731" s="227" t="s">
        <v>2254</v>
      </c>
      <c r="E2731" s="64"/>
      <c r="F2731" s="273" t="s">
        <v>14019</v>
      </c>
      <c r="G2731" s="64"/>
      <c r="H2731" s="64"/>
      <c r="I2731" s="177"/>
      <c r="J2731" s="64"/>
      <c r="K2731" s="64"/>
      <c r="L2731" s="62"/>
      <c r="M2731" s="223"/>
      <c r="N2731" s="43"/>
      <c r="O2731" s="43"/>
      <c r="P2731" s="43"/>
      <c r="Q2731" s="43"/>
      <c r="R2731" s="43"/>
      <c r="S2731" s="43"/>
      <c r="T2731" s="79"/>
      <c r="AT2731" s="25" t="s">
        <v>2254</v>
      </c>
      <c r="AU2731" s="25" t="s">
        <v>82</v>
      </c>
    </row>
    <row r="2732" spans="2:65" s="1" customFormat="1" ht="16.5" customHeight="1">
      <c r="B2732" s="42"/>
      <c r="C2732" s="209" t="s">
        <v>5830</v>
      </c>
      <c r="D2732" s="209" t="s">
        <v>498</v>
      </c>
      <c r="E2732" s="210" t="s">
        <v>14020</v>
      </c>
      <c r="F2732" s="211" t="s">
        <v>14021</v>
      </c>
      <c r="G2732" s="212" t="s">
        <v>2537</v>
      </c>
      <c r="H2732" s="213">
        <v>1</v>
      </c>
      <c r="I2732" s="214"/>
      <c r="J2732" s="215">
        <f>ROUND(I2732*H2732,2)</f>
        <v>0</v>
      </c>
      <c r="K2732" s="211" t="s">
        <v>23</v>
      </c>
      <c r="L2732" s="62"/>
      <c r="M2732" s="216" t="s">
        <v>23</v>
      </c>
      <c r="N2732" s="217" t="s">
        <v>44</v>
      </c>
      <c r="O2732" s="43"/>
      <c r="P2732" s="218">
        <f>O2732*H2732</f>
        <v>0</v>
      </c>
      <c r="Q2732" s="218">
        <v>0</v>
      </c>
      <c r="R2732" s="218">
        <f>Q2732*H2732</f>
        <v>0</v>
      </c>
      <c r="S2732" s="218">
        <v>0</v>
      </c>
      <c r="T2732" s="219">
        <f>S2732*H2732</f>
        <v>0</v>
      </c>
      <c r="AR2732" s="25" t="s">
        <v>502</v>
      </c>
      <c r="AT2732" s="25" t="s">
        <v>498</v>
      </c>
      <c r="AU2732" s="25" t="s">
        <v>82</v>
      </c>
      <c r="AY2732" s="25" t="s">
        <v>492</v>
      </c>
      <c r="BE2732" s="220">
        <f>IF(N2732="základní",J2732,0)</f>
        <v>0</v>
      </c>
      <c r="BF2732" s="220">
        <f>IF(N2732="snížená",J2732,0)</f>
        <v>0</v>
      </c>
      <c r="BG2732" s="220">
        <f>IF(N2732="zákl. přenesená",J2732,0)</f>
        <v>0</v>
      </c>
      <c r="BH2732" s="220">
        <f>IF(N2732="sníž. přenesená",J2732,0)</f>
        <v>0</v>
      </c>
      <c r="BI2732" s="220">
        <f>IF(N2732="nulová",J2732,0)</f>
        <v>0</v>
      </c>
      <c r="BJ2732" s="25" t="s">
        <v>80</v>
      </c>
      <c r="BK2732" s="220">
        <f>ROUND(I2732*H2732,2)</f>
        <v>0</v>
      </c>
      <c r="BL2732" s="25" t="s">
        <v>502</v>
      </c>
      <c r="BM2732" s="25" t="s">
        <v>14022</v>
      </c>
    </row>
    <row r="2733" spans="2:65" s="1" customFormat="1">
      <c r="B2733" s="42"/>
      <c r="C2733" s="64"/>
      <c r="D2733" s="221" t="s">
        <v>506</v>
      </c>
      <c r="E2733" s="64"/>
      <c r="F2733" s="222" t="s">
        <v>14021</v>
      </c>
      <c r="G2733" s="64"/>
      <c r="H2733" s="64"/>
      <c r="I2733" s="177"/>
      <c r="J2733" s="64"/>
      <c r="K2733" s="64"/>
      <c r="L2733" s="62"/>
      <c r="M2733" s="223"/>
      <c r="N2733" s="43"/>
      <c r="O2733" s="43"/>
      <c r="P2733" s="43"/>
      <c r="Q2733" s="43"/>
      <c r="R2733" s="43"/>
      <c r="S2733" s="43"/>
      <c r="T2733" s="79"/>
      <c r="AT2733" s="25" t="s">
        <v>506</v>
      </c>
      <c r="AU2733" s="25" t="s">
        <v>82</v>
      </c>
    </row>
    <row r="2734" spans="2:65" s="1" customFormat="1" ht="36">
      <c r="B2734" s="42"/>
      <c r="C2734" s="64"/>
      <c r="D2734" s="227" t="s">
        <v>2254</v>
      </c>
      <c r="E2734" s="64"/>
      <c r="F2734" s="273" t="s">
        <v>14023</v>
      </c>
      <c r="G2734" s="64"/>
      <c r="H2734" s="64"/>
      <c r="I2734" s="177"/>
      <c r="J2734" s="64"/>
      <c r="K2734" s="64"/>
      <c r="L2734" s="62"/>
      <c r="M2734" s="223"/>
      <c r="N2734" s="43"/>
      <c r="O2734" s="43"/>
      <c r="P2734" s="43"/>
      <c r="Q2734" s="43"/>
      <c r="R2734" s="43"/>
      <c r="S2734" s="43"/>
      <c r="T2734" s="79"/>
      <c r="AT2734" s="25" t="s">
        <v>2254</v>
      </c>
      <c r="AU2734" s="25" t="s">
        <v>82</v>
      </c>
    </row>
    <row r="2735" spans="2:65" s="1" customFormat="1" ht="16.5" customHeight="1">
      <c r="B2735" s="42"/>
      <c r="C2735" s="209" t="s">
        <v>5834</v>
      </c>
      <c r="D2735" s="209" t="s">
        <v>498</v>
      </c>
      <c r="E2735" s="210" t="s">
        <v>14024</v>
      </c>
      <c r="F2735" s="211" t="s">
        <v>14025</v>
      </c>
      <c r="G2735" s="212" t="s">
        <v>2537</v>
      </c>
      <c r="H2735" s="213">
        <v>1</v>
      </c>
      <c r="I2735" s="214"/>
      <c r="J2735" s="215">
        <f>ROUND(I2735*H2735,2)</f>
        <v>0</v>
      </c>
      <c r="K2735" s="211" t="s">
        <v>23</v>
      </c>
      <c r="L2735" s="62"/>
      <c r="M2735" s="216" t="s">
        <v>23</v>
      </c>
      <c r="N2735" s="217" t="s">
        <v>44</v>
      </c>
      <c r="O2735" s="43"/>
      <c r="P2735" s="218">
        <f>O2735*H2735</f>
        <v>0</v>
      </c>
      <c r="Q2735" s="218">
        <v>0</v>
      </c>
      <c r="R2735" s="218">
        <f>Q2735*H2735</f>
        <v>0</v>
      </c>
      <c r="S2735" s="218">
        <v>0</v>
      </c>
      <c r="T2735" s="219">
        <f>S2735*H2735</f>
        <v>0</v>
      </c>
      <c r="AR2735" s="25" t="s">
        <v>502</v>
      </c>
      <c r="AT2735" s="25" t="s">
        <v>498</v>
      </c>
      <c r="AU2735" s="25" t="s">
        <v>82</v>
      </c>
      <c r="AY2735" s="25" t="s">
        <v>492</v>
      </c>
      <c r="BE2735" s="220">
        <f>IF(N2735="základní",J2735,0)</f>
        <v>0</v>
      </c>
      <c r="BF2735" s="220">
        <f>IF(N2735="snížená",J2735,0)</f>
        <v>0</v>
      </c>
      <c r="BG2735" s="220">
        <f>IF(N2735="zákl. přenesená",J2735,0)</f>
        <v>0</v>
      </c>
      <c r="BH2735" s="220">
        <f>IF(N2735="sníž. přenesená",J2735,0)</f>
        <v>0</v>
      </c>
      <c r="BI2735" s="220">
        <f>IF(N2735="nulová",J2735,0)</f>
        <v>0</v>
      </c>
      <c r="BJ2735" s="25" t="s">
        <v>80</v>
      </c>
      <c r="BK2735" s="220">
        <f>ROUND(I2735*H2735,2)</f>
        <v>0</v>
      </c>
      <c r="BL2735" s="25" t="s">
        <v>502</v>
      </c>
      <c r="BM2735" s="25" t="s">
        <v>14026</v>
      </c>
    </row>
    <row r="2736" spans="2:65" s="1" customFormat="1">
      <c r="B2736" s="42"/>
      <c r="C2736" s="64"/>
      <c r="D2736" s="221" t="s">
        <v>506</v>
      </c>
      <c r="E2736" s="64"/>
      <c r="F2736" s="222" t="s">
        <v>14025</v>
      </c>
      <c r="G2736" s="64"/>
      <c r="H2736" s="64"/>
      <c r="I2736" s="177"/>
      <c r="J2736" s="64"/>
      <c r="K2736" s="64"/>
      <c r="L2736" s="62"/>
      <c r="M2736" s="223"/>
      <c r="N2736" s="43"/>
      <c r="O2736" s="43"/>
      <c r="P2736" s="43"/>
      <c r="Q2736" s="43"/>
      <c r="R2736" s="43"/>
      <c r="S2736" s="43"/>
      <c r="T2736" s="79"/>
      <c r="AT2736" s="25" t="s">
        <v>506</v>
      </c>
      <c r="AU2736" s="25" t="s">
        <v>82</v>
      </c>
    </row>
    <row r="2737" spans="2:65" s="1" customFormat="1" ht="84">
      <c r="B2737" s="42"/>
      <c r="C2737" s="64"/>
      <c r="D2737" s="227" t="s">
        <v>2254</v>
      </c>
      <c r="E2737" s="64"/>
      <c r="F2737" s="273" t="s">
        <v>14027</v>
      </c>
      <c r="G2737" s="64"/>
      <c r="H2737" s="64"/>
      <c r="I2737" s="177"/>
      <c r="J2737" s="64"/>
      <c r="K2737" s="64"/>
      <c r="L2737" s="62"/>
      <c r="M2737" s="223"/>
      <c r="N2737" s="43"/>
      <c r="O2737" s="43"/>
      <c r="P2737" s="43"/>
      <c r="Q2737" s="43"/>
      <c r="R2737" s="43"/>
      <c r="S2737" s="43"/>
      <c r="T2737" s="79"/>
      <c r="AT2737" s="25" t="s">
        <v>2254</v>
      </c>
      <c r="AU2737" s="25" t="s">
        <v>82</v>
      </c>
    </row>
    <row r="2738" spans="2:65" s="1" customFormat="1" ht="16.5" customHeight="1">
      <c r="B2738" s="42"/>
      <c r="C2738" s="209" t="s">
        <v>5838</v>
      </c>
      <c r="D2738" s="209" t="s">
        <v>498</v>
      </c>
      <c r="E2738" s="210" t="s">
        <v>14028</v>
      </c>
      <c r="F2738" s="211" t="s">
        <v>14029</v>
      </c>
      <c r="G2738" s="212" t="s">
        <v>2537</v>
      </c>
      <c r="H2738" s="213">
        <v>1</v>
      </c>
      <c r="I2738" s="214"/>
      <c r="J2738" s="215">
        <f>ROUND(I2738*H2738,2)</f>
        <v>0</v>
      </c>
      <c r="K2738" s="211" t="s">
        <v>23</v>
      </c>
      <c r="L2738" s="62"/>
      <c r="M2738" s="216" t="s">
        <v>23</v>
      </c>
      <c r="N2738" s="217" t="s">
        <v>44</v>
      </c>
      <c r="O2738" s="43"/>
      <c r="P2738" s="218">
        <f>O2738*H2738</f>
        <v>0</v>
      </c>
      <c r="Q2738" s="218">
        <v>0</v>
      </c>
      <c r="R2738" s="218">
        <f>Q2738*H2738</f>
        <v>0</v>
      </c>
      <c r="S2738" s="218">
        <v>0</v>
      </c>
      <c r="T2738" s="219">
        <f>S2738*H2738</f>
        <v>0</v>
      </c>
      <c r="AR2738" s="25" t="s">
        <v>502</v>
      </c>
      <c r="AT2738" s="25" t="s">
        <v>498</v>
      </c>
      <c r="AU2738" s="25" t="s">
        <v>82</v>
      </c>
      <c r="AY2738" s="25" t="s">
        <v>492</v>
      </c>
      <c r="BE2738" s="220">
        <f>IF(N2738="základní",J2738,0)</f>
        <v>0</v>
      </c>
      <c r="BF2738" s="220">
        <f>IF(N2738="snížená",J2738,0)</f>
        <v>0</v>
      </c>
      <c r="BG2738" s="220">
        <f>IF(N2738="zákl. přenesená",J2738,0)</f>
        <v>0</v>
      </c>
      <c r="BH2738" s="220">
        <f>IF(N2738="sníž. přenesená",J2738,0)</f>
        <v>0</v>
      </c>
      <c r="BI2738" s="220">
        <f>IF(N2738="nulová",J2738,0)</f>
        <v>0</v>
      </c>
      <c r="BJ2738" s="25" t="s">
        <v>80</v>
      </c>
      <c r="BK2738" s="220">
        <f>ROUND(I2738*H2738,2)</f>
        <v>0</v>
      </c>
      <c r="BL2738" s="25" t="s">
        <v>502</v>
      </c>
      <c r="BM2738" s="25" t="s">
        <v>14030</v>
      </c>
    </row>
    <row r="2739" spans="2:65" s="1" customFormat="1">
      <c r="B2739" s="42"/>
      <c r="C2739" s="64"/>
      <c r="D2739" s="221" t="s">
        <v>506</v>
      </c>
      <c r="E2739" s="64"/>
      <c r="F2739" s="222" t="s">
        <v>14029</v>
      </c>
      <c r="G2739" s="64"/>
      <c r="H2739" s="64"/>
      <c r="I2739" s="177"/>
      <c r="J2739" s="64"/>
      <c r="K2739" s="64"/>
      <c r="L2739" s="62"/>
      <c r="M2739" s="223"/>
      <c r="N2739" s="43"/>
      <c r="O2739" s="43"/>
      <c r="P2739" s="43"/>
      <c r="Q2739" s="43"/>
      <c r="R2739" s="43"/>
      <c r="S2739" s="43"/>
      <c r="T2739" s="79"/>
      <c r="AT2739" s="25" t="s">
        <v>506</v>
      </c>
      <c r="AU2739" s="25" t="s">
        <v>82</v>
      </c>
    </row>
    <row r="2740" spans="2:65" s="1" customFormat="1" ht="132">
      <c r="B2740" s="42"/>
      <c r="C2740" s="64"/>
      <c r="D2740" s="227" t="s">
        <v>2254</v>
      </c>
      <c r="E2740" s="64"/>
      <c r="F2740" s="273" t="s">
        <v>14031</v>
      </c>
      <c r="G2740" s="64"/>
      <c r="H2740" s="64"/>
      <c r="I2740" s="177"/>
      <c r="J2740" s="64"/>
      <c r="K2740" s="64"/>
      <c r="L2740" s="62"/>
      <c r="M2740" s="223"/>
      <c r="N2740" s="43"/>
      <c r="O2740" s="43"/>
      <c r="P2740" s="43"/>
      <c r="Q2740" s="43"/>
      <c r="R2740" s="43"/>
      <c r="S2740" s="43"/>
      <c r="T2740" s="79"/>
      <c r="AT2740" s="25" t="s">
        <v>2254</v>
      </c>
      <c r="AU2740" s="25" t="s">
        <v>82</v>
      </c>
    </row>
    <row r="2741" spans="2:65" s="1" customFormat="1" ht="16.5" customHeight="1">
      <c r="B2741" s="42"/>
      <c r="C2741" s="209" t="s">
        <v>5842</v>
      </c>
      <c r="D2741" s="209" t="s">
        <v>498</v>
      </c>
      <c r="E2741" s="210" t="s">
        <v>14032</v>
      </c>
      <c r="F2741" s="211" t="s">
        <v>13736</v>
      </c>
      <c r="G2741" s="212" t="s">
        <v>2537</v>
      </c>
      <c r="H2741" s="213">
        <v>1</v>
      </c>
      <c r="I2741" s="214"/>
      <c r="J2741" s="215">
        <f>ROUND(I2741*H2741,2)</f>
        <v>0</v>
      </c>
      <c r="K2741" s="211" t="s">
        <v>23</v>
      </c>
      <c r="L2741" s="62"/>
      <c r="M2741" s="216" t="s">
        <v>23</v>
      </c>
      <c r="N2741" s="217" t="s">
        <v>44</v>
      </c>
      <c r="O2741" s="43"/>
      <c r="P2741" s="218">
        <f>O2741*H2741</f>
        <v>0</v>
      </c>
      <c r="Q2741" s="218">
        <v>0</v>
      </c>
      <c r="R2741" s="218">
        <f>Q2741*H2741</f>
        <v>0</v>
      </c>
      <c r="S2741" s="218">
        <v>0</v>
      </c>
      <c r="T2741" s="219">
        <f>S2741*H2741</f>
        <v>0</v>
      </c>
      <c r="AR2741" s="25" t="s">
        <v>502</v>
      </c>
      <c r="AT2741" s="25" t="s">
        <v>498</v>
      </c>
      <c r="AU2741" s="25" t="s">
        <v>82</v>
      </c>
      <c r="AY2741" s="25" t="s">
        <v>492</v>
      </c>
      <c r="BE2741" s="220">
        <f>IF(N2741="základní",J2741,0)</f>
        <v>0</v>
      </c>
      <c r="BF2741" s="220">
        <f>IF(N2741="snížená",J2741,0)</f>
        <v>0</v>
      </c>
      <c r="BG2741" s="220">
        <f>IF(N2741="zákl. přenesená",J2741,0)</f>
        <v>0</v>
      </c>
      <c r="BH2741" s="220">
        <f>IF(N2741="sníž. přenesená",J2741,0)</f>
        <v>0</v>
      </c>
      <c r="BI2741" s="220">
        <f>IF(N2741="nulová",J2741,0)</f>
        <v>0</v>
      </c>
      <c r="BJ2741" s="25" t="s">
        <v>80</v>
      </c>
      <c r="BK2741" s="220">
        <f>ROUND(I2741*H2741,2)</f>
        <v>0</v>
      </c>
      <c r="BL2741" s="25" t="s">
        <v>502</v>
      </c>
      <c r="BM2741" s="25" t="s">
        <v>14033</v>
      </c>
    </row>
    <row r="2742" spans="2:65" s="1" customFormat="1">
      <c r="B2742" s="42"/>
      <c r="C2742" s="64"/>
      <c r="D2742" s="221" t="s">
        <v>506</v>
      </c>
      <c r="E2742" s="64"/>
      <c r="F2742" s="222" t="s">
        <v>13736</v>
      </c>
      <c r="G2742" s="64"/>
      <c r="H2742" s="64"/>
      <c r="I2742" s="177"/>
      <c r="J2742" s="64"/>
      <c r="K2742" s="64"/>
      <c r="L2742" s="62"/>
      <c r="M2742" s="223"/>
      <c r="N2742" s="43"/>
      <c r="O2742" s="43"/>
      <c r="P2742" s="43"/>
      <c r="Q2742" s="43"/>
      <c r="R2742" s="43"/>
      <c r="S2742" s="43"/>
      <c r="T2742" s="79"/>
      <c r="AT2742" s="25" t="s">
        <v>506</v>
      </c>
      <c r="AU2742" s="25" t="s">
        <v>82</v>
      </c>
    </row>
    <row r="2743" spans="2:65" s="1" customFormat="1" ht="60">
      <c r="B2743" s="42"/>
      <c r="C2743" s="64"/>
      <c r="D2743" s="227" t="s">
        <v>2254</v>
      </c>
      <c r="E2743" s="64"/>
      <c r="F2743" s="273" t="s">
        <v>14034</v>
      </c>
      <c r="G2743" s="64"/>
      <c r="H2743" s="64"/>
      <c r="I2743" s="177"/>
      <c r="J2743" s="64"/>
      <c r="K2743" s="64"/>
      <c r="L2743" s="62"/>
      <c r="M2743" s="223"/>
      <c r="N2743" s="43"/>
      <c r="O2743" s="43"/>
      <c r="P2743" s="43"/>
      <c r="Q2743" s="43"/>
      <c r="R2743" s="43"/>
      <c r="S2743" s="43"/>
      <c r="T2743" s="79"/>
      <c r="AT2743" s="25" t="s">
        <v>2254</v>
      </c>
      <c r="AU2743" s="25" t="s">
        <v>82</v>
      </c>
    </row>
    <row r="2744" spans="2:65" s="1" customFormat="1" ht="16.5" customHeight="1">
      <c r="B2744" s="42"/>
      <c r="C2744" s="209" t="s">
        <v>5846</v>
      </c>
      <c r="D2744" s="209" t="s">
        <v>498</v>
      </c>
      <c r="E2744" s="210" t="s">
        <v>13786</v>
      </c>
      <c r="F2744" s="211" t="s">
        <v>13742</v>
      </c>
      <c r="G2744" s="212" t="s">
        <v>2537</v>
      </c>
      <c r="H2744" s="213">
        <v>1</v>
      </c>
      <c r="I2744" s="214"/>
      <c r="J2744" s="215">
        <f>ROUND(I2744*H2744,2)</f>
        <v>0</v>
      </c>
      <c r="K2744" s="211" t="s">
        <v>23</v>
      </c>
      <c r="L2744" s="62"/>
      <c r="M2744" s="216" t="s">
        <v>23</v>
      </c>
      <c r="N2744" s="217" t="s">
        <v>44</v>
      </c>
      <c r="O2744" s="43"/>
      <c r="P2744" s="218">
        <f>O2744*H2744</f>
        <v>0</v>
      </c>
      <c r="Q2744" s="218">
        <v>0</v>
      </c>
      <c r="R2744" s="218">
        <f>Q2744*H2744</f>
        <v>0</v>
      </c>
      <c r="S2744" s="218">
        <v>0</v>
      </c>
      <c r="T2744" s="219">
        <f>S2744*H2744</f>
        <v>0</v>
      </c>
      <c r="AR2744" s="25" t="s">
        <v>502</v>
      </c>
      <c r="AT2744" s="25" t="s">
        <v>498</v>
      </c>
      <c r="AU2744" s="25" t="s">
        <v>82</v>
      </c>
      <c r="AY2744" s="25" t="s">
        <v>492</v>
      </c>
      <c r="BE2744" s="220">
        <f>IF(N2744="základní",J2744,0)</f>
        <v>0</v>
      </c>
      <c r="BF2744" s="220">
        <f>IF(N2744="snížená",J2744,0)</f>
        <v>0</v>
      </c>
      <c r="BG2744" s="220">
        <f>IF(N2744="zákl. přenesená",J2744,0)</f>
        <v>0</v>
      </c>
      <c r="BH2744" s="220">
        <f>IF(N2744="sníž. přenesená",J2744,0)</f>
        <v>0</v>
      </c>
      <c r="BI2744" s="220">
        <f>IF(N2744="nulová",J2744,0)</f>
        <v>0</v>
      </c>
      <c r="BJ2744" s="25" t="s">
        <v>80</v>
      </c>
      <c r="BK2744" s="220">
        <f>ROUND(I2744*H2744,2)</f>
        <v>0</v>
      </c>
      <c r="BL2744" s="25" t="s">
        <v>502</v>
      </c>
      <c r="BM2744" s="25" t="s">
        <v>14035</v>
      </c>
    </row>
    <row r="2745" spans="2:65" s="1" customFormat="1">
      <c r="B2745" s="42"/>
      <c r="C2745" s="64"/>
      <c r="D2745" s="221" t="s">
        <v>506</v>
      </c>
      <c r="E2745" s="64"/>
      <c r="F2745" s="222" t="s">
        <v>13742</v>
      </c>
      <c r="G2745" s="64"/>
      <c r="H2745" s="64"/>
      <c r="I2745" s="177"/>
      <c r="J2745" s="64"/>
      <c r="K2745" s="64"/>
      <c r="L2745" s="62"/>
      <c r="M2745" s="223"/>
      <c r="N2745" s="43"/>
      <c r="O2745" s="43"/>
      <c r="P2745" s="43"/>
      <c r="Q2745" s="43"/>
      <c r="R2745" s="43"/>
      <c r="S2745" s="43"/>
      <c r="T2745" s="79"/>
      <c r="AT2745" s="25" t="s">
        <v>506</v>
      </c>
      <c r="AU2745" s="25" t="s">
        <v>82</v>
      </c>
    </row>
    <row r="2746" spans="2:65" s="1" customFormat="1" ht="60">
      <c r="B2746" s="42"/>
      <c r="C2746" s="64"/>
      <c r="D2746" s="227" t="s">
        <v>2254</v>
      </c>
      <c r="E2746" s="64"/>
      <c r="F2746" s="273" t="s">
        <v>13787</v>
      </c>
      <c r="G2746" s="64"/>
      <c r="H2746" s="64"/>
      <c r="I2746" s="177"/>
      <c r="J2746" s="64"/>
      <c r="K2746" s="64"/>
      <c r="L2746" s="62"/>
      <c r="M2746" s="223"/>
      <c r="N2746" s="43"/>
      <c r="O2746" s="43"/>
      <c r="P2746" s="43"/>
      <c r="Q2746" s="43"/>
      <c r="R2746" s="43"/>
      <c r="S2746" s="43"/>
      <c r="T2746" s="79"/>
      <c r="AT2746" s="25" t="s">
        <v>2254</v>
      </c>
      <c r="AU2746" s="25" t="s">
        <v>82</v>
      </c>
    </row>
    <row r="2747" spans="2:65" s="1" customFormat="1" ht="16.5" customHeight="1">
      <c r="B2747" s="42"/>
      <c r="C2747" s="209" t="s">
        <v>5850</v>
      </c>
      <c r="D2747" s="209" t="s">
        <v>498</v>
      </c>
      <c r="E2747" s="210" t="s">
        <v>13738</v>
      </c>
      <c r="F2747" s="211" t="s">
        <v>13739</v>
      </c>
      <c r="G2747" s="212" t="s">
        <v>2537</v>
      </c>
      <c r="H2747" s="213">
        <v>6</v>
      </c>
      <c r="I2747" s="214"/>
      <c r="J2747" s="215">
        <f>ROUND(I2747*H2747,2)</f>
        <v>0</v>
      </c>
      <c r="K2747" s="211" t="s">
        <v>23</v>
      </c>
      <c r="L2747" s="62"/>
      <c r="M2747" s="216" t="s">
        <v>23</v>
      </c>
      <c r="N2747" s="217" t="s">
        <v>44</v>
      </c>
      <c r="O2747" s="43"/>
      <c r="P2747" s="218">
        <f>O2747*H2747</f>
        <v>0</v>
      </c>
      <c r="Q2747" s="218">
        <v>0</v>
      </c>
      <c r="R2747" s="218">
        <f>Q2747*H2747</f>
        <v>0</v>
      </c>
      <c r="S2747" s="218">
        <v>0</v>
      </c>
      <c r="T2747" s="219">
        <f>S2747*H2747</f>
        <v>0</v>
      </c>
      <c r="AR2747" s="25" t="s">
        <v>502</v>
      </c>
      <c r="AT2747" s="25" t="s">
        <v>498</v>
      </c>
      <c r="AU2747" s="25" t="s">
        <v>82</v>
      </c>
      <c r="AY2747" s="25" t="s">
        <v>492</v>
      </c>
      <c r="BE2747" s="220">
        <f>IF(N2747="základní",J2747,0)</f>
        <v>0</v>
      </c>
      <c r="BF2747" s="220">
        <f>IF(N2747="snížená",J2747,0)</f>
        <v>0</v>
      </c>
      <c r="BG2747" s="220">
        <f>IF(N2747="zákl. přenesená",J2747,0)</f>
        <v>0</v>
      </c>
      <c r="BH2747" s="220">
        <f>IF(N2747="sníž. přenesená",J2747,0)</f>
        <v>0</v>
      </c>
      <c r="BI2747" s="220">
        <f>IF(N2747="nulová",J2747,0)</f>
        <v>0</v>
      </c>
      <c r="BJ2747" s="25" t="s">
        <v>80</v>
      </c>
      <c r="BK2747" s="220">
        <f>ROUND(I2747*H2747,2)</f>
        <v>0</v>
      </c>
      <c r="BL2747" s="25" t="s">
        <v>502</v>
      </c>
      <c r="BM2747" s="25" t="s">
        <v>14036</v>
      </c>
    </row>
    <row r="2748" spans="2:65" s="1" customFormat="1">
      <c r="B2748" s="42"/>
      <c r="C2748" s="64"/>
      <c r="D2748" s="221" t="s">
        <v>506</v>
      </c>
      <c r="E2748" s="64"/>
      <c r="F2748" s="222" t="s">
        <v>13739</v>
      </c>
      <c r="G2748" s="64"/>
      <c r="H2748" s="64"/>
      <c r="I2748" s="177"/>
      <c r="J2748" s="64"/>
      <c r="K2748" s="64"/>
      <c r="L2748" s="62"/>
      <c r="M2748" s="223"/>
      <c r="N2748" s="43"/>
      <c r="O2748" s="43"/>
      <c r="P2748" s="43"/>
      <c r="Q2748" s="43"/>
      <c r="R2748" s="43"/>
      <c r="S2748" s="43"/>
      <c r="T2748" s="79"/>
      <c r="AT2748" s="25" t="s">
        <v>506</v>
      </c>
      <c r="AU2748" s="25" t="s">
        <v>82</v>
      </c>
    </row>
    <row r="2749" spans="2:65" s="1" customFormat="1" ht="48">
      <c r="B2749" s="42"/>
      <c r="C2749" s="64"/>
      <c r="D2749" s="227" t="s">
        <v>2254</v>
      </c>
      <c r="E2749" s="64"/>
      <c r="F2749" s="273" t="s">
        <v>13740</v>
      </c>
      <c r="G2749" s="64"/>
      <c r="H2749" s="64"/>
      <c r="I2749" s="177"/>
      <c r="J2749" s="64"/>
      <c r="K2749" s="64"/>
      <c r="L2749" s="62"/>
      <c r="M2749" s="223"/>
      <c r="N2749" s="43"/>
      <c r="O2749" s="43"/>
      <c r="P2749" s="43"/>
      <c r="Q2749" s="43"/>
      <c r="R2749" s="43"/>
      <c r="S2749" s="43"/>
      <c r="T2749" s="79"/>
      <c r="AT2749" s="25" t="s">
        <v>2254</v>
      </c>
      <c r="AU2749" s="25" t="s">
        <v>82</v>
      </c>
    </row>
    <row r="2750" spans="2:65" s="1" customFormat="1" ht="16.5" customHeight="1">
      <c r="B2750" s="42"/>
      <c r="C2750" s="209" t="s">
        <v>5854</v>
      </c>
      <c r="D2750" s="209" t="s">
        <v>498</v>
      </c>
      <c r="E2750" s="210" t="s">
        <v>14037</v>
      </c>
      <c r="F2750" s="211" t="s">
        <v>14038</v>
      </c>
      <c r="G2750" s="212" t="s">
        <v>2537</v>
      </c>
      <c r="H2750" s="213">
        <v>6</v>
      </c>
      <c r="I2750" s="214"/>
      <c r="J2750" s="215">
        <f>ROUND(I2750*H2750,2)</f>
        <v>0</v>
      </c>
      <c r="K2750" s="211" t="s">
        <v>23</v>
      </c>
      <c r="L2750" s="62"/>
      <c r="M2750" s="216" t="s">
        <v>23</v>
      </c>
      <c r="N2750" s="217" t="s">
        <v>44</v>
      </c>
      <c r="O2750" s="43"/>
      <c r="P2750" s="218">
        <f>O2750*H2750</f>
        <v>0</v>
      </c>
      <c r="Q2750" s="218">
        <v>0</v>
      </c>
      <c r="R2750" s="218">
        <f>Q2750*H2750</f>
        <v>0</v>
      </c>
      <c r="S2750" s="218">
        <v>0</v>
      </c>
      <c r="T2750" s="219">
        <f>S2750*H2750</f>
        <v>0</v>
      </c>
      <c r="AR2750" s="25" t="s">
        <v>502</v>
      </c>
      <c r="AT2750" s="25" t="s">
        <v>498</v>
      </c>
      <c r="AU2750" s="25" t="s">
        <v>82</v>
      </c>
      <c r="AY2750" s="25" t="s">
        <v>492</v>
      </c>
      <c r="BE2750" s="220">
        <f>IF(N2750="základní",J2750,0)</f>
        <v>0</v>
      </c>
      <c r="BF2750" s="220">
        <f>IF(N2750="snížená",J2750,0)</f>
        <v>0</v>
      </c>
      <c r="BG2750" s="220">
        <f>IF(N2750="zákl. přenesená",J2750,0)</f>
        <v>0</v>
      </c>
      <c r="BH2750" s="220">
        <f>IF(N2750="sníž. přenesená",J2750,0)</f>
        <v>0</v>
      </c>
      <c r="BI2750" s="220">
        <f>IF(N2750="nulová",J2750,0)</f>
        <v>0</v>
      </c>
      <c r="BJ2750" s="25" t="s">
        <v>80</v>
      </c>
      <c r="BK2750" s="220">
        <f>ROUND(I2750*H2750,2)</f>
        <v>0</v>
      </c>
      <c r="BL2750" s="25" t="s">
        <v>502</v>
      </c>
      <c r="BM2750" s="25" t="s">
        <v>14039</v>
      </c>
    </row>
    <row r="2751" spans="2:65" s="1" customFormat="1">
      <c r="B2751" s="42"/>
      <c r="C2751" s="64"/>
      <c r="D2751" s="221" t="s">
        <v>506</v>
      </c>
      <c r="E2751" s="64"/>
      <c r="F2751" s="222" t="s">
        <v>14038</v>
      </c>
      <c r="G2751" s="64"/>
      <c r="H2751" s="64"/>
      <c r="I2751" s="177"/>
      <c r="J2751" s="64"/>
      <c r="K2751" s="64"/>
      <c r="L2751" s="62"/>
      <c r="M2751" s="223"/>
      <c r="N2751" s="43"/>
      <c r="O2751" s="43"/>
      <c r="P2751" s="43"/>
      <c r="Q2751" s="43"/>
      <c r="R2751" s="43"/>
      <c r="S2751" s="43"/>
      <c r="T2751" s="79"/>
      <c r="AT2751" s="25" t="s">
        <v>506</v>
      </c>
      <c r="AU2751" s="25" t="s">
        <v>82</v>
      </c>
    </row>
    <row r="2752" spans="2:65" s="1" customFormat="1" ht="36">
      <c r="B2752" s="42"/>
      <c r="C2752" s="64"/>
      <c r="D2752" s="227" t="s">
        <v>2254</v>
      </c>
      <c r="E2752" s="64"/>
      <c r="F2752" s="273" t="s">
        <v>14040</v>
      </c>
      <c r="G2752" s="64"/>
      <c r="H2752" s="64"/>
      <c r="I2752" s="177"/>
      <c r="J2752" s="64"/>
      <c r="K2752" s="64"/>
      <c r="L2752" s="62"/>
      <c r="M2752" s="223"/>
      <c r="N2752" s="43"/>
      <c r="O2752" s="43"/>
      <c r="P2752" s="43"/>
      <c r="Q2752" s="43"/>
      <c r="R2752" s="43"/>
      <c r="S2752" s="43"/>
      <c r="T2752" s="79"/>
      <c r="AT2752" s="25" t="s">
        <v>2254</v>
      </c>
      <c r="AU2752" s="25" t="s">
        <v>82</v>
      </c>
    </row>
    <row r="2753" spans="2:65" s="1" customFormat="1" ht="16.5" customHeight="1">
      <c r="B2753" s="42"/>
      <c r="C2753" s="209" t="s">
        <v>5858</v>
      </c>
      <c r="D2753" s="209" t="s">
        <v>498</v>
      </c>
      <c r="E2753" s="210" t="s">
        <v>14041</v>
      </c>
      <c r="F2753" s="211" t="s">
        <v>14042</v>
      </c>
      <c r="G2753" s="212" t="s">
        <v>2537</v>
      </c>
      <c r="H2753" s="213">
        <v>1</v>
      </c>
      <c r="I2753" s="214"/>
      <c r="J2753" s="215">
        <f>ROUND(I2753*H2753,2)</f>
        <v>0</v>
      </c>
      <c r="K2753" s="211" t="s">
        <v>23</v>
      </c>
      <c r="L2753" s="62"/>
      <c r="M2753" s="216" t="s">
        <v>23</v>
      </c>
      <c r="N2753" s="217" t="s">
        <v>44</v>
      </c>
      <c r="O2753" s="43"/>
      <c r="P2753" s="218">
        <f>O2753*H2753</f>
        <v>0</v>
      </c>
      <c r="Q2753" s="218">
        <v>0</v>
      </c>
      <c r="R2753" s="218">
        <f>Q2753*H2753</f>
        <v>0</v>
      </c>
      <c r="S2753" s="218">
        <v>0</v>
      </c>
      <c r="T2753" s="219">
        <f>S2753*H2753</f>
        <v>0</v>
      </c>
      <c r="AR2753" s="25" t="s">
        <v>502</v>
      </c>
      <c r="AT2753" s="25" t="s">
        <v>498</v>
      </c>
      <c r="AU2753" s="25" t="s">
        <v>82</v>
      </c>
      <c r="AY2753" s="25" t="s">
        <v>492</v>
      </c>
      <c r="BE2753" s="220">
        <f>IF(N2753="základní",J2753,0)</f>
        <v>0</v>
      </c>
      <c r="BF2753" s="220">
        <f>IF(N2753="snížená",J2753,0)</f>
        <v>0</v>
      </c>
      <c r="BG2753" s="220">
        <f>IF(N2753="zákl. přenesená",J2753,0)</f>
        <v>0</v>
      </c>
      <c r="BH2753" s="220">
        <f>IF(N2753="sníž. přenesená",J2753,0)</f>
        <v>0</v>
      </c>
      <c r="BI2753" s="220">
        <f>IF(N2753="nulová",J2753,0)</f>
        <v>0</v>
      </c>
      <c r="BJ2753" s="25" t="s">
        <v>80</v>
      </c>
      <c r="BK2753" s="220">
        <f>ROUND(I2753*H2753,2)</f>
        <v>0</v>
      </c>
      <c r="BL2753" s="25" t="s">
        <v>502</v>
      </c>
      <c r="BM2753" s="25" t="s">
        <v>14043</v>
      </c>
    </row>
    <row r="2754" spans="2:65" s="1" customFormat="1">
      <c r="B2754" s="42"/>
      <c r="C2754" s="64"/>
      <c r="D2754" s="221" t="s">
        <v>506</v>
      </c>
      <c r="E2754" s="64"/>
      <c r="F2754" s="222" t="s">
        <v>14042</v>
      </c>
      <c r="G2754" s="64"/>
      <c r="H2754" s="64"/>
      <c r="I2754" s="177"/>
      <c r="J2754" s="64"/>
      <c r="K2754" s="64"/>
      <c r="L2754" s="62"/>
      <c r="M2754" s="223"/>
      <c r="N2754" s="43"/>
      <c r="O2754" s="43"/>
      <c r="P2754" s="43"/>
      <c r="Q2754" s="43"/>
      <c r="R2754" s="43"/>
      <c r="S2754" s="43"/>
      <c r="T2754" s="79"/>
      <c r="AT2754" s="25" t="s">
        <v>506</v>
      </c>
      <c r="AU2754" s="25" t="s">
        <v>82</v>
      </c>
    </row>
    <row r="2755" spans="2:65" s="1" customFormat="1" ht="48">
      <c r="B2755" s="42"/>
      <c r="C2755" s="64"/>
      <c r="D2755" s="227" t="s">
        <v>2254</v>
      </c>
      <c r="E2755" s="64"/>
      <c r="F2755" s="273" t="s">
        <v>14044</v>
      </c>
      <c r="G2755" s="64"/>
      <c r="H2755" s="64"/>
      <c r="I2755" s="177"/>
      <c r="J2755" s="64"/>
      <c r="K2755" s="64"/>
      <c r="L2755" s="62"/>
      <c r="M2755" s="223"/>
      <c r="N2755" s="43"/>
      <c r="O2755" s="43"/>
      <c r="P2755" s="43"/>
      <c r="Q2755" s="43"/>
      <c r="R2755" s="43"/>
      <c r="S2755" s="43"/>
      <c r="T2755" s="79"/>
      <c r="AT2755" s="25" t="s">
        <v>2254</v>
      </c>
      <c r="AU2755" s="25" t="s">
        <v>82</v>
      </c>
    </row>
    <row r="2756" spans="2:65" s="1" customFormat="1" ht="16.5" customHeight="1">
      <c r="B2756" s="42"/>
      <c r="C2756" s="209" t="s">
        <v>5862</v>
      </c>
      <c r="D2756" s="209" t="s">
        <v>498</v>
      </c>
      <c r="E2756" s="210" t="s">
        <v>14045</v>
      </c>
      <c r="F2756" s="211" t="s">
        <v>14046</v>
      </c>
      <c r="G2756" s="212" t="s">
        <v>2537</v>
      </c>
      <c r="H2756" s="213">
        <v>1</v>
      </c>
      <c r="I2756" s="214"/>
      <c r="J2756" s="215">
        <f>ROUND(I2756*H2756,2)</f>
        <v>0</v>
      </c>
      <c r="K2756" s="211" t="s">
        <v>23</v>
      </c>
      <c r="L2756" s="62"/>
      <c r="M2756" s="216" t="s">
        <v>23</v>
      </c>
      <c r="N2756" s="217" t="s">
        <v>44</v>
      </c>
      <c r="O2756" s="43"/>
      <c r="P2756" s="218">
        <f>O2756*H2756</f>
        <v>0</v>
      </c>
      <c r="Q2756" s="218">
        <v>0</v>
      </c>
      <c r="R2756" s="218">
        <f>Q2756*H2756</f>
        <v>0</v>
      </c>
      <c r="S2756" s="218">
        <v>0</v>
      </c>
      <c r="T2756" s="219">
        <f>S2756*H2756</f>
        <v>0</v>
      </c>
      <c r="AR2756" s="25" t="s">
        <v>502</v>
      </c>
      <c r="AT2756" s="25" t="s">
        <v>498</v>
      </c>
      <c r="AU2756" s="25" t="s">
        <v>82</v>
      </c>
      <c r="AY2756" s="25" t="s">
        <v>492</v>
      </c>
      <c r="BE2756" s="220">
        <f>IF(N2756="základní",J2756,0)</f>
        <v>0</v>
      </c>
      <c r="BF2756" s="220">
        <f>IF(N2756="snížená",J2756,0)</f>
        <v>0</v>
      </c>
      <c r="BG2756" s="220">
        <f>IF(N2756="zákl. přenesená",J2756,0)</f>
        <v>0</v>
      </c>
      <c r="BH2756" s="220">
        <f>IF(N2756="sníž. přenesená",J2756,0)</f>
        <v>0</v>
      </c>
      <c r="BI2756" s="220">
        <f>IF(N2756="nulová",J2756,0)</f>
        <v>0</v>
      </c>
      <c r="BJ2756" s="25" t="s">
        <v>80</v>
      </c>
      <c r="BK2756" s="220">
        <f>ROUND(I2756*H2756,2)</f>
        <v>0</v>
      </c>
      <c r="BL2756" s="25" t="s">
        <v>502</v>
      </c>
      <c r="BM2756" s="25" t="s">
        <v>14047</v>
      </c>
    </row>
    <row r="2757" spans="2:65" s="1" customFormat="1">
      <c r="B2757" s="42"/>
      <c r="C2757" s="64"/>
      <c r="D2757" s="221" t="s">
        <v>506</v>
      </c>
      <c r="E2757" s="64"/>
      <c r="F2757" s="222" t="s">
        <v>14046</v>
      </c>
      <c r="G2757" s="64"/>
      <c r="H2757" s="64"/>
      <c r="I2757" s="177"/>
      <c r="J2757" s="64"/>
      <c r="K2757" s="64"/>
      <c r="L2757" s="62"/>
      <c r="M2757" s="223"/>
      <c r="N2757" s="43"/>
      <c r="O2757" s="43"/>
      <c r="P2757" s="43"/>
      <c r="Q2757" s="43"/>
      <c r="R2757" s="43"/>
      <c r="S2757" s="43"/>
      <c r="T2757" s="79"/>
      <c r="AT2757" s="25" t="s">
        <v>506</v>
      </c>
      <c r="AU2757" s="25" t="s">
        <v>82</v>
      </c>
    </row>
    <row r="2758" spans="2:65" s="1" customFormat="1" ht="84">
      <c r="B2758" s="42"/>
      <c r="C2758" s="64"/>
      <c r="D2758" s="227" t="s">
        <v>2254</v>
      </c>
      <c r="E2758" s="64"/>
      <c r="F2758" s="273" t="s">
        <v>14048</v>
      </c>
      <c r="G2758" s="64"/>
      <c r="H2758" s="64"/>
      <c r="I2758" s="177"/>
      <c r="J2758" s="64"/>
      <c r="K2758" s="64"/>
      <c r="L2758" s="62"/>
      <c r="M2758" s="223"/>
      <c r="N2758" s="43"/>
      <c r="O2758" s="43"/>
      <c r="P2758" s="43"/>
      <c r="Q2758" s="43"/>
      <c r="R2758" s="43"/>
      <c r="S2758" s="43"/>
      <c r="T2758" s="79"/>
      <c r="AT2758" s="25" t="s">
        <v>2254</v>
      </c>
      <c r="AU2758" s="25" t="s">
        <v>82</v>
      </c>
    </row>
    <row r="2759" spans="2:65" s="1" customFormat="1" ht="16.5" customHeight="1">
      <c r="B2759" s="42"/>
      <c r="C2759" s="209" t="s">
        <v>5866</v>
      </c>
      <c r="D2759" s="209" t="s">
        <v>498</v>
      </c>
      <c r="E2759" s="210" t="s">
        <v>14049</v>
      </c>
      <c r="F2759" s="211" t="s">
        <v>14050</v>
      </c>
      <c r="G2759" s="212" t="s">
        <v>2537</v>
      </c>
      <c r="H2759" s="213">
        <v>1</v>
      </c>
      <c r="I2759" s="214"/>
      <c r="J2759" s="215">
        <f>ROUND(I2759*H2759,2)</f>
        <v>0</v>
      </c>
      <c r="K2759" s="211" t="s">
        <v>23</v>
      </c>
      <c r="L2759" s="62"/>
      <c r="M2759" s="216" t="s">
        <v>23</v>
      </c>
      <c r="N2759" s="217" t="s">
        <v>44</v>
      </c>
      <c r="O2759" s="43"/>
      <c r="P2759" s="218">
        <f>O2759*H2759</f>
        <v>0</v>
      </c>
      <c r="Q2759" s="218">
        <v>0</v>
      </c>
      <c r="R2759" s="218">
        <f>Q2759*H2759</f>
        <v>0</v>
      </c>
      <c r="S2759" s="218">
        <v>0</v>
      </c>
      <c r="T2759" s="219">
        <f>S2759*H2759</f>
        <v>0</v>
      </c>
      <c r="AR2759" s="25" t="s">
        <v>502</v>
      </c>
      <c r="AT2759" s="25" t="s">
        <v>498</v>
      </c>
      <c r="AU2759" s="25" t="s">
        <v>82</v>
      </c>
      <c r="AY2759" s="25" t="s">
        <v>492</v>
      </c>
      <c r="BE2759" s="220">
        <f>IF(N2759="základní",J2759,0)</f>
        <v>0</v>
      </c>
      <c r="BF2759" s="220">
        <f>IF(N2759="snížená",J2759,0)</f>
        <v>0</v>
      </c>
      <c r="BG2759" s="220">
        <f>IF(N2759="zákl. přenesená",J2759,0)</f>
        <v>0</v>
      </c>
      <c r="BH2759" s="220">
        <f>IF(N2759="sníž. přenesená",J2759,0)</f>
        <v>0</v>
      </c>
      <c r="BI2759" s="220">
        <f>IF(N2759="nulová",J2759,0)</f>
        <v>0</v>
      </c>
      <c r="BJ2759" s="25" t="s">
        <v>80</v>
      </c>
      <c r="BK2759" s="220">
        <f>ROUND(I2759*H2759,2)</f>
        <v>0</v>
      </c>
      <c r="BL2759" s="25" t="s">
        <v>502</v>
      </c>
      <c r="BM2759" s="25" t="s">
        <v>14051</v>
      </c>
    </row>
    <row r="2760" spans="2:65" s="1" customFormat="1">
      <c r="B2760" s="42"/>
      <c r="C2760" s="64"/>
      <c r="D2760" s="221" t="s">
        <v>506</v>
      </c>
      <c r="E2760" s="64"/>
      <c r="F2760" s="222" t="s">
        <v>14050</v>
      </c>
      <c r="G2760" s="64"/>
      <c r="H2760" s="64"/>
      <c r="I2760" s="177"/>
      <c r="J2760" s="64"/>
      <c r="K2760" s="64"/>
      <c r="L2760" s="62"/>
      <c r="M2760" s="223"/>
      <c r="N2760" s="43"/>
      <c r="O2760" s="43"/>
      <c r="P2760" s="43"/>
      <c r="Q2760" s="43"/>
      <c r="R2760" s="43"/>
      <c r="S2760" s="43"/>
      <c r="T2760" s="79"/>
      <c r="AT2760" s="25" t="s">
        <v>506</v>
      </c>
      <c r="AU2760" s="25" t="s">
        <v>82</v>
      </c>
    </row>
    <row r="2761" spans="2:65" s="1" customFormat="1" ht="72">
      <c r="B2761" s="42"/>
      <c r="C2761" s="64"/>
      <c r="D2761" s="227" t="s">
        <v>2254</v>
      </c>
      <c r="E2761" s="64"/>
      <c r="F2761" s="273" t="s">
        <v>14052</v>
      </c>
      <c r="G2761" s="64"/>
      <c r="H2761" s="64"/>
      <c r="I2761" s="177"/>
      <c r="J2761" s="64"/>
      <c r="K2761" s="64"/>
      <c r="L2761" s="62"/>
      <c r="M2761" s="223"/>
      <c r="N2761" s="43"/>
      <c r="O2761" s="43"/>
      <c r="P2761" s="43"/>
      <c r="Q2761" s="43"/>
      <c r="R2761" s="43"/>
      <c r="S2761" s="43"/>
      <c r="T2761" s="79"/>
      <c r="AT2761" s="25" t="s">
        <v>2254</v>
      </c>
      <c r="AU2761" s="25" t="s">
        <v>82</v>
      </c>
    </row>
    <row r="2762" spans="2:65" s="1" customFormat="1" ht="16.5" customHeight="1">
      <c r="B2762" s="42"/>
      <c r="C2762" s="209" t="s">
        <v>5870</v>
      </c>
      <c r="D2762" s="209" t="s">
        <v>498</v>
      </c>
      <c r="E2762" s="210" t="s">
        <v>14053</v>
      </c>
      <c r="F2762" s="211" t="s">
        <v>14050</v>
      </c>
      <c r="G2762" s="212" t="s">
        <v>2537</v>
      </c>
      <c r="H2762" s="213">
        <v>1</v>
      </c>
      <c r="I2762" s="214"/>
      <c r="J2762" s="215">
        <f>ROUND(I2762*H2762,2)</f>
        <v>0</v>
      </c>
      <c r="K2762" s="211" t="s">
        <v>23</v>
      </c>
      <c r="L2762" s="62"/>
      <c r="M2762" s="216" t="s">
        <v>23</v>
      </c>
      <c r="N2762" s="217" t="s">
        <v>44</v>
      </c>
      <c r="O2762" s="43"/>
      <c r="P2762" s="218">
        <f>O2762*H2762</f>
        <v>0</v>
      </c>
      <c r="Q2762" s="218">
        <v>0</v>
      </c>
      <c r="R2762" s="218">
        <f>Q2762*H2762</f>
        <v>0</v>
      </c>
      <c r="S2762" s="218">
        <v>0</v>
      </c>
      <c r="T2762" s="219">
        <f>S2762*H2762</f>
        <v>0</v>
      </c>
      <c r="AR2762" s="25" t="s">
        <v>502</v>
      </c>
      <c r="AT2762" s="25" t="s">
        <v>498</v>
      </c>
      <c r="AU2762" s="25" t="s">
        <v>82</v>
      </c>
      <c r="AY2762" s="25" t="s">
        <v>492</v>
      </c>
      <c r="BE2762" s="220">
        <f>IF(N2762="základní",J2762,0)</f>
        <v>0</v>
      </c>
      <c r="BF2762" s="220">
        <f>IF(N2762="snížená",J2762,0)</f>
        <v>0</v>
      </c>
      <c r="BG2762" s="220">
        <f>IF(N2762="zákl. přenesená",J2762,0)</f>
        <v>0</v>
      </c>
      <c r="BH2762" s="220">
        <f>IF(N2762="sníž. přenesená",J2762,0)</f>
        <v>0</v>
      </c>
      <c r="BI2762" s="220">
        <f>IF(N2762="nulová",J2762,0)</f>
        <v>0</v>
      </c>
      <c r="BJ2762" s="25" t="s">
        <v>80</v>
      </c>
      <c r="BK2762" s="220">
        <f>ROUND(I2762*H2762,2)</f>
        <v>0</v>
      </c>
      <c r="BL2762" s="25" t="s">
        <v>502</v>
      </c>
      <c r="BM2762" s="25" t="s">
        <v>14054</v>
      </c>
    </row>
    <row r="2763" spans="2:65" s="1" customFormat="1">
      <c r="B2763" s="42"/>
      <c r="C2763" s="64"/>
      <c r="D2763" s="221" t="s">
        <v>506</v>
      </c>
      <c r="E2763" s="64"/>
      <c r="F2763" s="222" t="s">
        <v>14050</v>
      </c>
      <c r="G2763" s="64"/>
      <c r="H2763" s="64"/>
      <c r="I2763" s="177"/>
      <c r="J2763" s="64"/>
      <c r="K2763" s="64"/>
      <c r="L2763" s="62"/>
      <c r="M2763" s="223"/>
      <c r="N2763" s="43"/>
      <c r="O2763" s="43"/>
      <c r="P2763" s="43"/>
      <c r="Q2763" s="43"/>
      <c r="R2763" s="43"/>
      <c r="S2763" s="43"/>
      <c r="T2763" s="79"/>
      <c r="AT2763" s="25" t="s">
        <v>506</v>
      </c>
      <c r="AU2763" s="25" t="s">
        <v>82</v>
      </c>
    </row>
    <row r="2764" spans="2:65" s="1" customFormat="1" ht="96">
      <c r="B2764" s="42"/>
      <c r="C2764" s="64"/>
      <c r="D2764" s="227" t="s">
        <v>2254</v>
      </c>
      <c r="E2764" s="64"/>
      <c r="F2764" s="273" t="s">
        <v>14055</v>
      </c>
      <c r="G2764" s="64"/>
      <c r="H2764" s="64"/>
      <c r="I2764" s="177"/>
      <c r="J2764" s="64"/>
      <c r="K2764" s="64"/>
      <c r="L2764" s="62"/>
      <c r="M2764" s="223"/>
      <c r="N2764" s="43"/>
      <c r="O2764" s="43"/>
      <c r="P2764" s="43"/>
      <c r="Q2764" s="43"/>
      <c r="R2764" s="43"/>
      <c r="S2764" s="43"/>
      <c r="T2764" s="79"/>
      <c r="AT2764" s="25" t="s">
        <v>2254</v>
      </c>
      <c r="AU2764" s="25" t="s">
        <v>82</v>
      </c>
    </row>
    <row r="2765" spans="2:65" s="1" customFormat="1" ht="16.5" customHeight="1">
      <c r="B2765" s="42"/>
      <c r="C2765" s="209" t="s">
        <v>5874</v>
      </c>
      <c r="D2765" s="209" t="s">
        <v>498</v>
      </c>
      <c r="E2765" s="210" t="s">
        <v>14056</v>
      </c>
      <c r="F2765" s="211" t="s">
        <v>14050</v>
      </c>
      <c r="G2765" s="212" t="s">
        <v>2537</v>
      </c>
      <c r="H2765" s="213">
        <v>1</v>
      </c>
      <c r="I2765" s="214"/>
      <c r="J2765" s="215">
        <f>ROUND(I2765*H2765,2)</f>
        <v>0</v>
      </c>
      <c r="K2765" s="211" t="s">
        <v>23</v>
      </c>
      <c r="L2765" s="62"/>
      <c r="M2765" s="216" t="s">
        <v>23</v>
      </c>
      <c r="N2765" s="217" t="s">
        <v>44</v>
      </c>
      <c r="O2765" s="43"/>
      <c r="P2765" s="218">
        <f>O2765*H2765</f>
        <v>0</v>
      </c>
      <c r="Q2765" s="218">
        <v>0</v>
      </c>
      <c r="R2765" s="218">
        <f>Q2765*H2765</f>
        <v>0</v>
      </c>
      <c r="S2765" s="218">
        <v>0</v>
      </c>
      <c r="T2765" s="219">
        <f>S2765*H2765</f>
        <v>0</v>
      </c>
      <c r="AR2765" s="25" t="s">
        <v>502</v>
      </c>
      <c r="AT2765" s="25" t="s">
        <v>498</v>
      </c>
      <c r="AU2765" s="25" t="s">
        <v>82</v>
      </c>
      <c r="AY2765" s="25" t="s">
        <v>492</v>
      </c>
      <c r="BE2765" s="220">
        <f>IF(N2765="základní",J2765,0)</f>
        <v>0</v>
      </c>
      <c r="BF2765" s="220">
        <f>IF(N2765="snížená",J2765,0)</f>
        <v>0</v>
      </c>
      <c r="BG2765" s="220">
        <f>IF(N2765="zákl. přenesená",J2765,0)</f>
        <v>0</v>
      </c>
      <c r="BH2765" s="220">
        <f>IF(N2765="sníž. přenesená",J2765,0)</f>
        <v>0</v>
      </c>
      <c r="BI2765" s="220">
        <f>IF(N2765="nulová",J2765,0)</f>
        <v>0</v>
      </c>
      <c r="BJ2765" s="25" t="s">
        <v>80</v>
      </c>
      <c r="BK2765" s="220">
        <f>ROUND(I2765*H2765,2)</f>
        <v>0</v>
      </c>
      <c r="BL2765" s="25" t="s">
        <v>502</v>
      </c>
      <c r="BM2765" s="25" t="s">
        <v>14057</v>
      </c>
    </row>
    <row r="2766" spans="2:65" s="1" customFormat="1">
      <c r="B2766" s="42"/>
      <c r="C2766" s="64"/>
      <c r="D2766" s="221" t="s">
        <v>506</v>
      </c>
      <c r="E2766" s="64"/>
      <c r="F2766" s="222" t="s">
        <v>14050</v>
      </c>
      <c r="G2766" s="64"/>
      <c r="H2766" s="64"/>
      <c r="I2766" s="177"/>
      <c r="J2766" s="64"/>
      <c r="K2766" s="64"/>
      <c r="L2766" s="62"/>
      <c r="M2766" s="223"/>
      <c r="N2766" s="43"/>
      <c r="O2766" s="43"/>
      <c r="P2766" s="43"/>
      <c r="Q2766" s="43"/>
      <c r="R2766" s="43"/>
      <c r="S2766" s="43"/>
      <c r="T2766" s="79"/>
      <c r="AT2766" s="25" t="s">
        <v>506</v>
      </c>
      <c r="AU2766" s="25" t="s">
        <v>82</v>
      </c>
    </row>
    <row r="2767" spans="2:65" s="1" customFormat="1" ht="60">
      <c r="B2767" s="42"/>
      <c r="C2767" s="64"/>
      <c r="D2767" s="227" t="s">
        <v>2254</v>
      </c>
      <c r="E2767" s="64"/>
      <c r="F2767" s="273" t="s">
        <v>14058</v>
      </c>
      <c r="G2767" s="64"/>
      <c r="H2767" s="64"/>
      <c r="I2767" s="177"/>
      <c r="J2767" s="64"/>
      <c r="K2767" s="64"/>
      <c r="L2767" s="62"/>
      <c r="M2767" s="223"/>
      <c r="N2767" s="43"/>
      <c r="O2767" s="43"/>
      <c r="P2767" s="43"/>
      <c r="Q2767" s="43"/>
      <c r="R2767" s="43"/>
      <c r="S2767" s="43"/>
      <c r="T2767" s="79"/>
      <c r="AT2767" s="25" t="s">
        <v>2254</v>
      </c>
      <c r="AU2767" s="25" t="s">
        <v>82</v>
      </c>
    </row>
    <row r="2768" spans="2:65" s="1" customFormat="1" ht="16.5" customHeight="1">
      <c r="B2768" s="42"/>
      <c r="C2768" s="209" t="s">
        <v>5878</v>
      </c>
      <c r="D2768" s="209" t="s">
        <v>498</v>
      </c>
      <c r="E2768" s="210" t="s">
        <v>14059</v>
      </c>
      <c r="F2768" s="211" t="s">
        <v>14050</v>
      </c>
      <c r="G2768" s="212" t="s">
        <v>2537</v>
      </c>
      <c r="H2768" s="213">
        <v>1</v>
      </c>
      <c r="I2768" s="214"/>
      <c r="J2768" s="215">
        <f>ROUND(I2768*H2768,2)</f>
        <v>0</v>
      </c>
      <c r="K2768" s="211" t="s">
        <v>23</v>
      </c>
      <c r="L2768" s="62"/>
      <c r="M2768" s="216" t="s">
        <v>23</v>
      </c>
      <c r="N2768" s="217" t="s">
        <v>44</v>
      </c>
      <c r="O2768" s="43"/>
      <c r="P2768" s="218">
        <f>O2768*H2768</f>
        <v>0</v>
      </c>
      <c r="Q2768" s="218">
        <v>0</v>
      </c>
      <c r="R2768" s="218">
        <f>Q2768*H2768</f>
        <v>0</v>
      </c>
      <c r="S2768" s="218">
        <v>0</v>
      </c>
      <c r="T2768" s="219">
        <f>S2768*H2768</f>
        <v>0</v>
      </c>
      <c r="AR2768" s="25" t="s">
        <v>502</v>
      </c>
      <c r="AT2768" s="25" t="s">
        <v>498</v>
      </c>
      <c r="AU2768" s="25" t="s">
        <v>82</v>
      </c>
      <c r="AY2768" s="25" t="s">
        <v>492</v>
      </c>
      <c r="BE2768" s="220">
        <f>IF(N2768="základní",J2768,0)</f>
        <v>0</v>
      </c>
      <c r="BF2768" s="220">
        <f>IF(N2768="snížená",J2768,0)</f>
        <v>0</v>
      </c>
      <c r="BG2768" s="220">
        <f>IF(N2768="zákl. přenesená",J2768,0)</f>
        <v>0</v>
      </c>
      <c r="BH2768" s="220">
        <f>IF(N2768="sníž. přenesená",J2768,0)</f>
        <v>0</v>
      </c>
      <c r="BI2768" s="220">
        <f>IF(N2768="nulová",J2768,0)</f>
        <v>0</v>
      </c>
      <c r="BJ2768" s="25" t="s">
        <v>80</v>
      </c>
      <c r="BK2768" s="220">
        <f>ROUND(I2768*H2768,2)</f>
        <v>0</v>
      </c>
      <c r="BL2768" s="25" t="s">
        <v>502</v>
      </c>
      <c r="BM2768" s="25" t="s">
        <v>14060</v>
      </c>
    </row>
    <row r="2769" spans="2:65" s="1" customFormat="1">
      <c r="B2769" s="42"/>
      <c r="C2769" s="64"/>
      <c r="D2769" s="221" t="s">
        <v>506</v>
      </c>
      <c r="E2769" s="64"/>
      <c r="F2769" s="222" t="s">
        <v>14050</v>
      </c>
      <c r="G2769" s="64"/>
      <c r="H2769" s="64"/>
      <c r="I2769" s="177"/>
      <c r="J2769" s="64"/>
      <c r="K2769" s="64"/>
      <c r="L2769" s="62"/>
      <c r="M2769" s="223"/>
      <c r="N2769" s="43"/>
      <c r="O2769" s="43"/>
      <c r="P2769" s="43"/>
      <c r="Q2769" s="43"/>
      <c r="R2769" s="43"/>
      <c r="S2769" s="43"/>
      <c r="T2769" s="79"/>
      <c r="AT2769" s="25" t="s">
        <v>506</v>
      </c>
      <c r="AU2769" s="25" t="s">
        <v>82</v>
      </c>
    </row>
    <row r="2770" spans="2:65" s="1" customFormat="1" ht="108">
      <c r="B2770" s="42"/>
      <c r="C2770" s="64"/>
      <c r="D2770" s="227" t="s">
        <v>2254</v>
      </c>
      <c r="E2770" s="64"/>
      <c r="F2770" s="273" t="s">
        <v>14061</v>
      </c>
      <c r="G2770" s="64"/>
      <c r="H2770" s="64"/>
      <c r="I2770" s="177"/>
      <c r="J2770" s="64"/>
      <c r="K2770" s="64"/>
      <c r="L2770" s="62"/>
      <c r="M2770" s="223"/>
      <c r="N2770" s="43"/>
      <c r="O2770" s="43"/>
      <c r="P2770" s="43"/>
      <c r="Q2770" s="43"/>
      <c r="R2770" s="43"/>
      <c r="S2770" s="43"/>
      <c r="T2770" s="79"/>
      <c r="AT2770" s="25" t="s">
        <v>2254</v>
      </c>
      <c r="AU2770" s="25" t="s">
        <v>82</v>
      </c>
    </row>
    <row r="2771" spans="2:65" s="1" customFormat="1" ht="16.5" customHeight="1">
      <c r="B2771" s="42"/>
      <c r="C2771" s="209" t="s">
        <v>5882</v>
      </c>
      <c r="D2771" s="209" t="s">
        <v>498</v>
      </c>
      <c r="E2771" s="210" t="s">
        <v>14062</v>
      </c>
      <c r="F2771" s="211" t="s">
        <v>13702</v>
      </c>
      <c r="G2771" s="212" t="s">
        <v>13632</v>
      </c>
      <c r="H2771" s="213">
        <v>1</v>
      </c>
      <c r="I2771" s="214"/>
      <c r="J2771" s="215">
        <f>ROUND(I2771*H2771,2)</f>
        <v>0</v>
      </c>
      <c r="K2771" s="211" t="s">
        <v>23</v>
      </c>
      <c r="L2771" s="62"/>
      <c r="M2771" s="216" t="s">
        <v>23</v>
      </c>
      <c r="N2771" s="217" t="s">
        <v>44</v>
      </c>
      <c r="O2771" s="43"/>
      <c r="P2771" s="218">
        <f>O2771*H2771</f>
        <v>0</v>
      </c>
      <c r="Q2771" s="218">
        <v>0</v>
      </c>
      <c r="R2771" s="218">
        <f>Q2771*H2771</f>
        <v>0</v>
      </c>
      <c r="S2771" s="218">
        <v>0</v>
      </c>
      <c r="T2771" s="219">
        <f>S2771*H2771</f>
        <v>0</v>
      </c>
      <c r="AR2771" s="25" t="s">
        <v>502</v>
      </c>
      <c r="AT2771" s="25" t="s">
        <v>498</v>
      </c>
      <c r="AU2771" s="25" t="s">
        <v>82</v>
      </c>
      <c r="AY2771" s="25" t="s">
        <v>492</v>
      </c>
      <c r="BE2771" s="220">
        <f>IF(N2771="základní",J2771,0)</f>
        <v>0</v>
      </c>
      <c r="BF2771" s="220">
        <f>IF(N2771="snížená",J2771,0)</f>
        <v>0</v>
      </c>
      <c r="BG2771" s="220">
        <f>IF(N2771="zákl. přenesená",J2771,0)</f>
        <v>0</v>
      </c>
      <c r="BH2771" s="220">
        <f>IF(N2771="sníž. přenesená",J2771,0)</f>
        <v>0</v>
      </c>
      <c r="BI2771" s="220">
        <f>IF(N2771="nulová",J2771,0)</f>
        <v>0</v>
      </c>
      <c r="BJ2771" s="25" t="s">
        <v>80</v>
      </c>
      <c r="BK2771" s="220">
        <f>ROUND(I2771*H2771,2)</f>
        <v>0</v>
      </c>
      <c r="BL2771" s="25" t="s">
        <v>502</v>
      </c>
      <c r="BM2771" s="25" t="s">
        <v>14063</v>
      </c>
    </row>
    <row r="2772" spans="2:65" s="1" customFormat="1">
      <c r="B2772" s="42"/>
      <c r="C2772" s="64"/>
      <c r="D2772" s="221" t="s">
        <v>506</v>
      </c>
      <c r="E2772" s="64"/>
      <c r="F2772" s="222" t="s">
        <v>13702</v>
      </c>
      <c r="G2772" s="64"/>
      <c r="H2772" s="64"/>
      <c r="I2772" s="177"/>
      <c r="J2772" s="64"/>
      <c r="K2772" s="64"/>
      <c r="L2772" s="62"/>
      <c r="M2772" s="223"/>
      <c r="N2772" s="43"/>
      <c r="O2772" s="43"/>
      <c r="P2772" s="43"/>
      <c r="Q2772" s="43"/>
      <c r="R2772" s="43"/>
      <c r="S2772" s="43"/>
      <c r="T2772" s="79"/>
      <c r="AT2772" s="25" t="s">
        <v>506</v>
      </c>
      <c r="AU2772" s="25" t="s">
        <v>82</v>
      </c>
    </row>
    <row r="2773" spans="2:65" s="1" customFormat="1" ht="36">
      <c r="B2773" s="42"/>
      <c r="C2773" s="64"/>
      <c r="D2773" s="227" t="s">
        <v>2254</v>
      </c>
      <c r="E2773" s="64"/>
      <c r="F2773" s="273" t="s">
        <v>14064</v>
      </c>
      <c r="G2773" s="64"/>
      <c r="H2773" s="64"/>
      <c r="I2773" s="177"/>
      <c r="J2773" s="64"/>
      <c r="K2773" s="64"/>
      <c r="L2773" s="62"/>
      <c r="M2773" s="223"/>
      <c r="N2773" s="43"/>
      <c r="O2773" s="43"/>
      <c r="P2773" s="43"/>
      <c r="Q2773" s="43"/>
      <c r="R2773" s="43"/>
      <c r="S2773" s="43"/>
      <c r="T2773" s="79"/>
      <c r="AT2773" s="25" t="s">
        <v>2254</v>
      </c>
      <c r="AU2773" s="25" t="s">
        <v>82</v>
      </c>
    </row>
    <row r="2774" spans="2:65" s="1" customFormat="1" ht="16.5" customHeight="1">
      <c r="B2774" s="42"/>
      <c r="C2774" s="209" t="s">
        <v>5886</v>
      </c>
      <c r="D2774" s="209" t="s">
        <v>498</v>
      </c>
      <c r="E2774" s="210" t="s">
        <v>13634</v>
      </c>
      <c r="F2774" s="211" t="s">
        <v>13635</v>
      </c>
      <c r="G2774" s="212" t="s">
        <v>2537</v>
      </c>
      <c r="H2774" s="213">
        <v>1</v>
      </c>
      <c r="I2774" s="214"/>
      <c r="J2774" s="215">
        <f>ROUND(I2774*H2774,2)</f>
        <v>0</v>
      </c>
      <c r="K2774" s="211" t="s">
        <v>23</v>
      </c>
      <c r="L2774" s="62"/>
      <c r="M2774" s="216" t="s">
        <v>23</v>
      </c>
      <c r="N2774" s="217" t="s">
        <v>44</v>
      </c>
      <c r="O2774" s="43"/>
      <c r="P2774" s="218">
        <f>O2774*H2774</f>
        <v>0</v>
      </c>
      <c r="Q2774" s="218">
        <v>0</v>
      </c>
      <c r="R2774" s="218">
        <f>Q2774*H2774</f>
        <v>0</v>
      </c>
      <c r="S2774" s="218">
        <v>0</v>
      </c>
      <c r="T2774" s="219">
        <f>S2774*H2774</f>
        <v>0</v>
      </c>
      <c r="AR2774" s="25" t="s">
        <v>502</v>
      </c>
      <c r="AT2774" s="25" t="s">
        <v>498</v>
      </c>
      <c r="AU2774" s="25" t="s">
        <v>82</v>
      </c>
      <c r="AY2774" s="25" t="s">
        <v>492</v>
      </c>
      <c r="BE2774" s="220">
        <f>IF(N2774="základní",J2774,0)</f>
        <v>0</v>
      </c>
      <c r="BF2774" s="220">
        <f>IF(N2774="snížená",J2774,0)</f>
        <v>0</v>
      </c>
      <c r="BG2774" s="220">
        <f>IF(N2774="zákl. přenesená",J2774,0)</f>
        <v>0</v>
      </c>
      <c r="BH2774" s="220">
        <f>IF(N2774="sníž. přenesená",J2774,0)</f>
        <v>0</v>
      </c>
      <c r="BI2774" s="220">
        <f>IF(N2774="nulová",J2774,0)</f>
        <v>0</v>
      </c>
      <c r="BJ2774" s="25" t="s">
        <v>80</v>
      </c>
      <c r="BK2774" s="220">
        <f>ROUND(I2774*H2774,2)</f>
        <v>0</v>
      </c>
      <c r="BL2774" s="25" t="s">
        <v>502</v>
      </c>
      <c r="BM2774" s="25" t="s">
        <v>14065</v>
      </c>
    </row>
    <row r="2775" spans="2:65" s="1" customFormat="1">
      <c r="B2775" s="42"/>
      <c r="C2775" s="64"/>
      <c r="D2775" s="221" t="s">
        <v>506</v>
      </c>
      <c r="E2775" s="64"/>
      <c r="F2775" s="222" t="s">
        <v>13635</v>
      </c>
      <c r="G2775" s="64"/>
      <c r="H2775" s="64"/>
      <c r="I2775" s="177"/>
      <c r="J2775" s="64"/>
      <c r="K2775" s="64"/>
      <c r="L2775" s="62"/>
      <c r="M2775" s="223"/>
      <c r="N2775" s="43"/>
      <c r="O2775" s="43"/>
      <c r="P2775" s="43"/>
      <c r="Q2775" s="43"/>
      <c r="R2775" s="43"/>
      <c r="S2775" s="43"/>
      <c r="T2775" s="79"/>
      <c r="AT2775" s="25" t="s">
        <v>506</v>
      </c>
      <c r="AU2775" s="25" t="s">
        <v>82</v>
      </c>
    </row>
    <row r="2776" spans="2:65" s="1" customFormat="1" ht="60">
      <c r="B2776" s="42"/>
      <c r="C2776" s="64"/>
      <c r="D2776" s="227" t="s">
        <v>2254</v>
      </c>
      <c r="E2776" s="64"/>
      <c r="F2776" s="273" t="s">
        <v>13636</v>
      </c>
      <c r="G2776" s="64"/>
      <c r="H2776" s="64"/>
      <c r="I2776" s="177"/>
      <c r="J2776" s="64"/>
      <c r="K2776" s="64"/>
      <c r="L2776" s="62"/>
      <c r="M2776" s="223"/>
      <c r="N2776" s="43"/>
      <c r="O2776" s="43"/>
      <c r="P2776" s="43"/>
      <c r="Q2776" s="43"/>
      <c r="R2776" s="43"/>
      <c r="S2776" s="43"/>
      <c r="T2776" s="79"/>
      <c r="AT2776" s="25" t="s">
        <v>2254</v>
      </c>
      <c r="AU2776" s="25" t="s">
        <v>82</v>
      </c>
    </row>
    <row r="2777" spans="2:65" s="1" customFormat="1" ht="16.5" customHeight="1">
      <c r="B2777" s="42"/>
      <c r="C2777" s="209" t="s">
        <v>5890</v>
      </c>
      <c r="D2777" s="209" t="s">
        <v>498</v>
      </c>
      <c r="E2777" s="210" t="s">
        <v>13637</v>
      </c>
      <c r="F2777" s="211" t="s">
        <v>13638</v>
      </c>
      <c r="G2777" s="212" t="s">
        <v>2537</v>
      </c>
      <c r="H2777" s="213">
        <v>4</v>
      </c>
      <c r="I2777" s="214"/>
      <c r="J2777" s="215">
        <f>ROUND(I2777*H2777,2)</f>
        <v>0</v>
      </c>
      <c r="K2777" s="211" t="s">
        <v>23</v>
      </c>
      <c r="L2777" s="62"/>
      <c r="M2777" s="216" t="s">
        <v>23</v>
      </c>
      <c r="N2777" s="217" t="s">
        <v>44</v>
      </c>
      <c r="O2777" s="43"/>
      <c r="P2777" s="218">
        <f>O2777*H2777</f>
        <v>0</v>
      </c>
      <c r="Q2777" s="218">
        <v>0</v>
      </c>
      <c r="R2777" s="218">
        <f>Q2777*H2777</f>
        <v>0</v>
      </c>
      <c r="S2777" s="218">
        <v>0</v>
      </c>
      <c r="T2777" s="219">
        <f>S2777*H2777</f>
        <v>0</v>
      </c>
      <c r="AR2777" s="25" t="s">
        <v>502</v>
      </c>
      <c r="AT2777" s="25" t="s">
        <v>498</v>
      </c>
      <c r="AU2777" s="25" t="s">
        <v>82</v>
      </c>
      <c r="AY2777" s="25" t="s">
        <v>492</v>
      </c>
      <c r="BE2777" s="220">
        <f>IF(N2777="základní",J2777,0)</f>
        <v>0</v>
      </c>
      <c r="BF2777" s="220">
        <f>IF(N2777="snížená",J2777,0)</f>
        <v>0</v>
      </c>
      <c r="BG2777" s="220">
        <f>IF(N2777="zákl. přenesená",J2777,0)</f>
        <v>0</v>
      </c>
      <c r="BH2777" s="220">
        <f>IF(N2777="sníž. přenesená",J2777,0)</f>
        <v>0</v>
      </c>
      <c r="BI2777" s="220">
        <f>IF(N2777="nulová",J2777,0)</f>
        <v>0</v>
      </c>
      <c r="BJ2777" s="25" t="s">
        <v>80</v>
      </c>
      <c r="BK2777" s="220">
        <f>ROUND(I2777*H2777,2)</f>
        <v>0</v>
      </c>
      <c r="BL2777" s="25" t="s">
        <v>502</v>
      </c>
      <c r="BM2777" s="25" t="s">
        <v>14066</v>
      </c>
    </row>
    <row r="2778" spans="2:65" s="1" customFormat="1">
      <c r="B2778" s="42"/>
      <c r="C2778" s="64"/>
      <c r="D2778" s="221" t="s">
        <v>506</v>
      </c>
      <c r="E2778" s="64"/>
      <c r="F2778" s="222" t="s">
        <v>13638</v>
      </c>
      <c r="G2778" s="64"/>
      <c r="H2778" s="64"/>
      <c r="I2778" s="177"/>
      <c r="J2778" s="64"/>
      <c r="K2778" s="64"/>
      <c r="L2778" s="62"/>
      <c r="M2778" s="223"/>
      <c r="N2778" s="43"/>
      <c r="O2778" s="43"/>
      <c r="P2778" s="43"/>
      <c r="Q2778" s="43"/>
      <c r="R2778" s="43"/>
      <c r="S2778" s="43"/>
      <c r="T2778" s="79"/>
      <c r="AT2778" s="25" t="s">
        <v>506</v>
      </c>
      <c r="AU2778" s="25" t="s">
        <v>82</v>
      </c>
    </row>
    <row r="2779" spans="2:65" s="1" customFormat="1" ht="24">
      <c r="B2779" s="42"/>
      <c r="C2779" s="64"/>
      <c r="D2779" s="227" t="s">
        <v>2254</v>
      </c>
      <c r="E2779" s="64"/>
      <c r="F2779" s="273" t="s">
        <v>13639</v>
      </c>
      <c r="G2779" s="64"/>
      <c r="H2779" s="64"/>
      <c r="I2779" s="177"/>
      <c r="J2779" s="64"/>
      <c r="K2779" s="64"/>
      <c r="L2779" s="62"/>
      <c r="M2779" s="223"/>
      <c r="N2779" s="43"/>
      <c r="O2779" s="43"/>
      <c r="P2779" s="43"/>
      <c r="Q2779" s="43"/>
      <c r="R2779" s="43"/>
      <c r="S2779" s="43"/>
      <c r="T2779" s="79"/>
      <c r="AT2779" s="25" t="s">
        <v>2254</v>
      </c>
      <c r="AU2779" s="25" t="s">
        <v>82</v>
      </c>
    </row>
    <row r="2780" spans="2:65" s="1" customFormat="1" ht="16.5" customHeight="1">
      <c r="B2780" s="42"/>
      <c r="C2780" s="209" t="s">
        <v>5894</v>
      </c>
      <c r="D2780" s="209" t="s">
        <v>498</v>
      </c>
      <c r="E2780" s="210" t="s">
        <v>13640</v>
      </c>
      <c r="F2780" s="211" t="s">
        <v>13641</v>
      </c>
      <c r="G2780" s="212" t="s">
        <v>2537</v>
      </c>
      <c r="H2780" s="213">
        <v>8</v>
      </c>
      <c r="I2780" s="214"/>
      <c r="J2780" s="215">
        <f>ROUND(I2780*H2780,2)</f>
        <v>0</v>
      </c>
      <c r="K2780" s="211" t="s">
        <v>23</v>
      </c>
      <c r="L2780" s="62"/>
      <c r="M2780" s="216" t="s">
        <v>23</v>
      </c>
      <c r="N2780" s="217" t="s">
        <v>44</v>
      </c>
      <c r="O2780" s="43"/>
      <c r="P2780" s="218">
        <f>O2780*H2780</f>
        <v>0</v>
      </c>
      <c r="Q2780" s="218">
        <v>0</v>
      </c>
      <c r="R2780" s="218">
        <f>Q2780*H2780</f>
        <v>0</v>
      </c>
      <c r="S2780" s="218">
        <v>0</v>
      </c>
      <c r="T2780" s="219">
        <f>S2780*H2780</f>
        <v>0</v>
      </c>
      <c r="AR2780" s="25" t="s">
        <v>502</v>
      </c>
      <c r="AT2780" s="25" t="s">
        <v>498</v>
      </c>
      <c r="AU2780" s="25" t="s">
        <v>82</v>
      </c>
      <c r="AY2780" s="25" t="s">
        <v>492</v>
      </c>
      <c r="BE2780" s="220">
        <f>IF(N2780="základní",J2780,0)</f>
        <v>0</v>
      </c>
      <c r="BF2780" s="220">
        <f>IF(N2780="snížená",J2780,0)</f>
        <v>0</v>
      </c>
      <c r="BG2780" s="220">
        <f>IF(N2780="zákl. přenesená",J2780,0)</f>
        <v>0</v>
      </c>
      <c r="BH2780" s="220">
        <f>IF(N2780="sníž. přenesená",J2780,0)</f>
        <v>0</v>
      </c>
      <c r="BI2780" s="220">
        <f>IF(N2780="nulová",J2780,0)</f>
        <v>0</v>
      </c>
      <c r="BJ2780" s="25" t="s">
        <v>80</v>
      </c>
      <c r="BK2780" s="220">
        <f>ROUND(I2780*H2780,2)</f>
        <v>0</v>
      </c>
      <c r="BL2780" s="25" t="s">
        <v>502</v>
      </c>
      <c r="BM2780" s="25" t="s">
        <v>14067</v>
      </c>
    </row>
    <row r="2781" spans="2:65" s="1" customFormat="1">
      <c r="B2781" s="42"/>
      <c r="C2781" s="64"/>
      <c r="D2781" s="221" t="s">
        <v>506</v>
      </c>
      <c r="E2781" s="64"/>
      <c r="F2781" s="222" t="s">
        <v>13641</v>
      </c>
      <c r="G2781" s="64"/>
      <c r="H2781" s="64"/>
      <c r="I2781" s="177"/>
      <c r="J2781" s="64"/>
      <c r="K2781" s="64"/>
      <c r="L2781" s="62"/>
      <c r="M2781" s="223"/>
      <c r="N2781" s="43"/>
      <c r="O2781" s="43"/>
      <c r="P2781" s="43"/>
      <c r="Q2781" s="43"/>
      <c r="R2781" s="43"/>
      <c r="S2781" s="43"/>
      <c r="T2781" s="79"/>
      <c r="AT2781" s="25" t="s">
        <v>506</v>
      </c>
      <c r="AU2781" s="25" t="s">
        <v>82</v>
      </c>
    </row>
    <row r="2782" spans="2:65" s="1" customFormat="1" ht="24">
      <c r="B2782" s="42"/>
      <c r="C2782" s="64"/>
      <c r="D2782" s="227" t="s">
        <v>2254</v>
      </c>
      <c r="E2782" s="64"/>
      <c r="F2782" s="273" t="s">
        <v>13639</v>
      </c>
      <c r="G2782" s="64"/>
      <c r="H2782" s="64"/>
      <c r="I2782" s="177"/>
      <c r="J2782" s="64"/>
      <c r="K2782" s="64"/>
      <c r="L2782" s="62"/>
      <c r="M2782" s="223"/>
      <c r="N2782" s="43"/>
      <c r="O2782" s="43"/>
      <c r="P2782" s="43"/>
      <c r="Q2782" s="43"/>
      <c r="R2782" s="43"/>
      <c r="S2782" s="43"/>
      <c r="T2782" s="79"/>
      <c r="AT2782" s="25" t="s">
        <v>2254</v>
      </c>
      <c r="AU2782" s="25" t="s">
        <v>82</v>
      </c>
    </row>
    <row r="2783" spans="2:65" s="1" customFormat="1" ht="16.5" customHeight="1">
      <c r="B2783" s="42"/>
      <c r="C2783" s="209" t="s">
        <v>5898</v>
      </c>
      <c r="D2783" s="209" t="s">
        <v>498</v>
      </c>
      <c r="E2783" s="210" t="s">
        <v>13642</v>
      </c>
      <c r="F2783" s="211" t="s">
        <v>13643</v>
      </c>
      <c r="G2783" s="212" t="s">
        <v>2537</v>
      </c>
      <c r="H2783" s="213">
        <v>2</v>
      </c>
      <c r="I2783" s="214"/>
      <c r="J2783" s="215">
        <f>ROUND(I2783*H2783,2)</f>
        <v>0</v>
      </c>
      <c r="K2783" s="211" t="s">
        <v>23</v>
      </c>
      <c r="L2783" s="62"/>
      <c r="M2783" s="216" t="s">
        <v>23</v>
      </c>
      <c r="N2783" s="217" t="s">
        <v>44</v>
      </c>
      <c r="O2783" s="43"/>
      <c r="P2783" s="218">
        <f>O2783*H2783</f>
        <v>0</v>
      </c>
      <c r="Q2783" s="218">
        <v>0</v>
      </c>
      <c r="R2783" s="218">
        <f>Q2783*H2783</f>
        <v>0</v>
      </c>
      <c r="S2783" s="218">
        <v>0</v>
      </c>
      <c r="T2783" s="219">
        <f>S2783*H2783</f>
        <v>0</v>
      </c>
      <c r="AR2783" s="25" t="s">
        <v>502</v>
      </c>
      <c r="AT2783" s="25" t="s">
        <v>498</v>
      </c>
      <c r="AU2783" s="25" t="s">
        <v>82</v>
      </c>
      <c r="AY2783" s="25" t="s">
        <v>492</v>
      </c>
      <c r="BE2783" s="220">
        <f>IF(N2783="základní",J2783,0)</f>
        <v>0</v>
      </c>
      <c r="BF2783" s="220">
        <f>IF(N2783="snížená",J2783,0)</f>
        <v>0</v>
      </c>
      <c r="BG2783" s="220">
        <f>IF(N2783="zákl. přenesená",J2783,0)</f>
        <v>0</v>
      </c>
      <c r="BH2783" s="220">
        <f>IF(N2783="sníž. přenesená",J2783,0)</f>
        <v>0</v>
      </c>
      <c r="BI2783" s="220">
        <f>IF(N2783="nulová",J2783,0)</f>
        <v>0</v>
      </c>
      <c r="BJ2783" s="25" t="s">
        <v>80</v>
      </c>
      <c r="BK2783" s="220">
        <f>ROUND(I2783*H2783,2)</f>
        <v>0</v>
      </c>
      <c r="BL2783" s="25" t="s">
        <v>502</v>
      </c>
      <c r="BM2783" s="25" t="s">
        <v>14068</v>
      </c>
    </row>
    <row r="2784" spans="2:65" s="1" customFormat="1">
      <c r="B2784" s="42"/>
      <c r="C2784" s="64"/>
      <c r="D2784" s="221" t="s">
        <v>506</v>
      </c>
      <c r="E2784" s="64"/>
      <c r="F2784" s="222" t="s">
        <v>13643</v>
      </c>
      <c r="G2784" s="64"/>
      <c r="H2784" s="64"/>
      <c r="I2784" s="177"/>
      <c r="J2784" s="64"/>
      <c r="K2784" s="64"/>
      <c r="L2784" s="62"/>
      <c r="M2784" s="223"/>
      <c r="N2784" s="43"/>
      <c r="O2784" s="43"/>
      <c r="P2784" s="43"/>
      <c r="Q2784" s="43"/>
      <c r="R2784" s="43"/>
      <c r="S2784" s="43"/>
      <c r="T2784" s="79"/>
      <c r="AT2784" s="25" t="s">
        <v>506</v>
      </c>
      <c r="AU2784" s="25" t="s">
        <v>82</v>
      </c>
    </row>
    <row r="2785" spans="2:65" s="1" customFormat="1" ht="24">
      <c r="B2785" s="42"/>
      <c r="C2785" s="64"/>
      <c r="D2785" s="227" t="s">
        <v>2254</v>
      </c>
      <c r="E2785" s="64"/>
      <c r="F2785" s="273" t="s">
        <v>13670</v>
      </c>
      <c r="G2785" s="64"/>
      <c r="H2785" s="64"/>
      <c r="I2785" s="177"/>
      <c r="J2785" s="64"/>
      <c r="K2785" s="64"/>
      <c r="L2785" s="62"/>
      <c r="M2785" s="223"/>
      <c r="N2785" s="43"/>
      <c r="O2785" s="43"/>
      <c r="P2785" s="43"/>
      <c r="Q2785" s="43"/>
      <c r="R2785" s="43"/>
      <c r="S2785" s="43"/>
      <c r="T2785" s="79"/>
      <c r="AT2785" s="25" t="s">
        <v>2254</v>
      </c>
      <c r="AU2785" s="25" t="s">
        <v>82</v>
      </c>
    </row>
    <row r="2786" spans="2:65" s="1" customFormat="1" ht="16.5" customHeight="1">
      <c r="B2786" s="42"/>
      <c r="C2786" s="209" t="s">
        <v>5902</v>
      </c>
      <c r="D2786" s="209" t="s">
        <v>498</v>
      </c>
      <c r="E2786" s="210" t="s">
        <v>13761</v>
      </c>
      <c r="F2786" s="211" t="s">
        <v>13762</v>
      </c>
      <c r="G2786" s="212" t="s">
        <v>832</v>
      </c>
      <c r="H2786" s="213">
        <v>150</v>
      </c>
      <c r="I2786" s="214"/>
      <c r="J2786" s="215">
        <f>ROUND(I2786*H2786,2)</f>
        <v>0</v>
      </c>
      <c r="K2786" s="211" t="s">
        <v>23</v>
      </c>
      <c r="L2786" s="62"/>
      <c r="M2786" s="216" t="s">
        <v>23</v>
      </c>
      <c r="N2786" s="217" t="s">
        <v>44</v>
      </c>
      <c r="O2786" s="43"/>
      <c r="P2786" s="218">
        <f>O2786*H2786</f>
        <v>0</v>
      </c>
      <c r="Q2786" s="218">
        <v>0</v>
      </c>
      <c r="R2786" s="218">
        <f>Q2786*H2786</f>
        <v>0</v>
      </c>
      <c r="S2786" s="218">
        <v>0</v>
      </c>
      <c r="T2786" s="219">
        <f>S2786*H2786</f>
        <v>0</v>
      </c>
      <c r="AR2786" s="25" t="s">
        <v>502</v>
      </c>
      <c r="AT2786" s="25" t="s">
        <v>498</v>
      </c>
      <c r="AU2786" s="25" t="s">
        <v>82</v>
      </c>
      <c r="AY2786" s="25" t="s">
        <v>492</v>
      </c>
      <c r="BE2786" s="220">
        <f>IF(N2786="základní",J2786,0)</f>
        <v>0</v>
      </c>
      <c r="BF2786" s="220">
        <f>IF(N2786="snížená",J2786,0)</f>
        <v>0</v>
      </c>
      <c r="BG2786" s="220">
        <f>IF(N2786="zákl. přenesená",J2786,0)</f>
        <v>0</v>
      </c>
      <c r="BH2786" s="220">
        <f>IF(N2786="sníž. přenesená",J2786,0)</f>
        <v>0</v>
      </c>
      <c r="BI2786" s="220">
        <f>IF(N2786="nulová",J2786,0)</f>
        <v>0</v>
      </c>
      <c r="BJ2786" s="25" t="s">
        <v>80</v>
      </c>
      <c r="BK2786" s="220">
        <f>ROUND(I2786*H2786,2)</f>
        <v>0</v>
      </c>
      <c r="BL2786" s="25" t="s">
        <v>502</v>
      </c>
      <c r="BM2786" s="25" t="s">
        <v>14069</v>
      </c>
    </row>
    <row r="2787" spans="2:65" s="1" customFormat="1">
      <c r="B2787" s="42"/>
      <c r="C2787" s="64"/>
      <c r="D2787" s="221" t="s">
        <v>506</v>
      </c>
      <c r="E2787" s="64"/>
      <c r="F2787" s="222" t="s">
        <v>13762</v>
      </c>
      <c r="G2787" s="64"/>
      <c r="H2787" s="64"/>
      <c r="I2787" s="177"/>
      <c r="J2787" s="64"/>
      <c r="K2787" s="64"/>
      <c r="L2787" s="62"/>
      <c r="M2787" s="223"/>
      <c r="N2787" s="43"/>
      <c r="O2787" s="43"/>
      <c r="P2787" s="43"/>
      <c r="Q2787" s="43"/>
      <c r="R2787" s="43"/>
      <c r="S2787" s="43"/>
      <c r="T2787" s="79"/>
      <c r="AT2787" s="25" t="s">
        <v>506</v>
      </c>
      <c r="AU2787" s="25" t="s">
        <v>82</v>
      </c>
    </row>
    <row r="2788" spans="2:65" s="1" customFormat="1" ht="48">
      <c r="B2788" s="42"/>
      <c r="C2788" s="64"/>
      <c r="D2788" s="227" t="s">
        <v>2254</v>
      </c>
      <c r="E2788" s="64"/>
      <c r="F2788" s="273" t="s">
        <v>13647</v>
      </c>
      <c r="G2788" s="64"/>
      <c r="H2788" s="64"/>
      <c r="I2788" s="177"/>
      <c r="J2788" s="64"/>
      <c r="K2788" s="64"/>
      <c r="L2788" s="62"/>
      <c r="M2788" s="223"/>
      <c r="N2788" s="43"/>
      <c r="O2788" s="43"/>
      <c r="P2788" s="43"/>
      <c r="Q2788" s="43"/>
      <c r="R2788" s="43"/>
      <c r="S2788" s="43"/>
      <c r="T2788" s="79"/>
      <c r="AT2788" s="25" t="s">
        <v>2254</v>
      </c>
      <c r="AU2788" s="25" t="s">
        <v>82</v>
      </c>
    </row>
    <row r="2789" spans="2:65" s="1" customFormat="1" ht="16.5" customHeight="1">
      <c r="B2789" s="42"/>
      <c r="C2789" s="209" t="s">
        <v>5908</v>
      </c>
      <c r="D2789" s="209" t="s">
        <v>498</v>
      </c>
      <c r="E2789" s="210" t="s">
        <v>14070</v>
      </c>
      <c r="F2789" s="211" t="s">
        <v>13646</v>
      </c>
      <c r="G2789" s="212" t="s">
        <v>832</v>
      </c>
      <c r="H2789" s="213">
        <v>100</v>
      </c>
      <c r="I2789" s="214"/>
      <c r="J2789" s="215">
        <f>ROUND(I2789*H2789,2)</f>
        <v>0</v>
      </c>
      <c r="K2789" s="211" t="s">
        <v>23</v>
      </c>
      <c r="L2789" s="62"/>
      <c r="M2789" s="216" t="s">
        <v>23</v>
      </c>
      <c r="N2789" s="217" t="s">
        <v>44</v>
      </c>
      <c r="O2789" s="43"/>
      <c r="P2789" s="218">
        <f>O2789*H2789</f>
        <v>0</v>
      </c>
      <c r="Q2789" s="218">
        <v>0</v>
      </c>
      <c r="R2789" s="218">
        <f>Q2789*H2789</f>
        <v>0</v>
      </c>
      <c r="S2789" s="218">
        <v>0</v>
      </c>
      <c r="T2789" s="219">
        <f>S2789*H2789</f>
        <v>0</v>
      </c>
      <c r="AR2789" s="25" t="s">
        <v>502</v>
      </c>
      <c r="AT2789" s="25" t="s">
        <v>498</v>
      </c>
      <c r="AU2789" s="25" t="s">
        <v>82</v>
      </c>
      <c r="AY2789" s="25" t="s">
        <v>492</v>
      </c>
      <c r="BE2789" s="220">
        <f>IF(N2789="základní",J2789,0)</f>
        <v>0</v>
      </c>
      <c r="BF2789" s="220">
        <f>IF(N2789="snížená",J2789,0)</f>
        <v>0</v>
      </c>
      <c r="BG2789" s="220">
        <f>IF(N2789="zákl. přenesená",J2789,0)</f>
        <v>0</v>
      </c>
      <c r="BH2789" s="220">
        <f>IF(N2789="sníž. přenesená",J2789,0)</f>
        <v>0</v>
      </c>
      <c r="BI2789" s="220">
        <f>IF(N2789="nulová",J2789,0)</f>
        <v>0</v>
      </c>
      <c r="BJ2789" s="25" t="s">
        <v>80</v>
      </c>
      <c r="BK2789" s="220">
        <f>ROUND(I2789*H2789,2)</f>
        <v>0</v>
      </c>
      <c r="BL2789" s="25" t="s">
        <v>502</v>
      </c>
      <c r="BM2789" s="25" t="s">
        <v>14071</v>
      </c>
    </row>
    <row r="2790" spans="2:65" s="1" customFormat="1">
      <c r="B2790" s="42"/>
      <c r="C2790" s="64"/>
      <c r="D2790" s="221" t="s">
        <v>506</v>
      </c>
      <c r="E2790" s="64"/>
      <c r="F2790" s="222" t="s">
        <v>13646</v>
      </c>
      <c r="G2790" s="64"/>
      <c r="H2790" s="64"/>
      <c r="I2790" s="177"/>
      <c r="J2790" s="64"/>
      <c r="K2790" s="64"/>
      <c r="L2790" s="62"/>
      <c r="M2790" s="223"/>
      <c r="N2790" s="43"/>
      <c r="O2790" s="43"/>
      <c r="P2790" s="43"/>
      <c r="Q2790" s="43"/>
      <c r="R2790" s="43"/>
      <c r="S2790" s="43"/>
      <c r="T2790" s="79"/>
      <c r="AT2790" s="25" t="s">
        <v>506</v>
      </c>
      <c r="AU2790" s="25" t="s">
        <v>82</v>
      </c>
    </row>
    <row r="2791" spans="2:65" s="1" customFormat="1" ht="24">
      <c r="B2791" s="42"/>
      <c r="C2791" s="64"/>
      <c r="D2791" s="227" t="s">
        <v>2254</v>
      </c>
      <c r="E2791" s="64"/>
      <c r="F2791" s="273" t="s">
        <v>14072</v>
      </c>
      <c r="G2791" s="64"/>
      <c r="H2791" s="64"/>
      <c r="I2791" s="177"/>
      <c r="J2791" s="64"/>
      <c r="K2791" s="64"/>
      <c r="L2791" s="62"/>
      <c r="M2791" s="223"/>
      <c r="N2791" s="43"/>
      <c r="O2791" s="43"/>
      <c r="P2791" s="43"/>
      <c r="Q2791" s="43"/>
      <c r="R2791" s="43"/>
      <c r="S2791" s="43"/>
      <c r="T2791" s="79"/>
      <c r="AT2791" s="25" t="s">
        <v>2254</v>
      </c>
      <c r="AU2791" s="25" t="s">
        <v>82</v>
      </c>
    </row>
    <row r="2792" spans="2:65" s="1" customFormat="1" ht="16.5" customHeight="1">
      <c r="B2792" s="42"/>
      <c r="C2792" s="209" t="s">
        <v>5911</v>
      </c>
      <c r="D2792" s="209" t="s">
        <v>498</v>
      </c>
      <c r="E2792" s="210" t="s">
        <v>13949</v>
      </c>
      <c r="F2792" s="211" t="s">
        <v>13646</v>
      </c>
      <c r="G2792" s="212" t="s">
        <v>832</v>
      </c>
      <c r="H2792" s="213">
        <v>60</v>
      </c>
      <c r="I2792" s="214"/>
      <c r="J2792" s="215">
        <f>ROUND(I2792*H2792,2)</f>
        <v>0</v>
      </c>
      <c r="K2792" s="211" t="s">
        <v>23</v>
      </c>
      <c r="L2792" s="62"/>
      <c r="M2792" s="216" t="s">
        <v>23</v>
      </c>
      <c r="N2792" s="217" t="s">
        <v>44</v>
      </c>
      <c r="O2792" s="43"/>
      <c r="P2792" s="218">
        <f>O2792*H2792</f>
        <v>0</v>
      </c>
      <c r="Q2792" s="218">
        <v>0</v>
      </c>
      <c r="R2792" s="218">
        <f>Q2792*H2792</f>
        <v>0</v>
      </c>
      <c r="S2792" s="218">
        <v>0</v>
      </c>
      <c r="T2792" s="219">
        <f>S2792*H2792</f>
        <v>0</v>
      </c>
      <c r="AR2792" s="25" t="s">
        <v>502</v>
      </c>
      <c r="AT2792" s="25" t="s">
        <v>498</v>
      </c>
      <c r="AU2792" s="25" t="s">
        <v>82</v>
      </c>
      <c r="AY2792" s="25" t="s">
        <v>492</v>
      </c>
      <c r="BE2792" s="220">
        <f>IF(N2792="základní",J2792,0)</f>
        <v>0</v>
      </c>
      <c r="BF2792" s="220">
        <f>IF(N2792="snížená",J2792,0)</f>
        <v>0</v>
      </c>
      <c r="BG2792" s="220">
        <f>IF(N2792="zákl. přenesená",J2792,0)</f>
        <v>0</v>
      </c>
      <c r="BH2792" s="220">
        <f>IF(N2792="sníž. přenesená",J2792,0)</f>
        <v>0</v>
      </c>
      <c r="BI2792" s="220">
        <f>IF(N2792="nulová",J2792,0)</f>
        <v>0</v>
      </c>
      <c r="BJ2792" s="25" t="s">
        <v>80</v>
      </c>
      <c r="BK2792" s="220">
        <f>ROUND(I2792*H2792,2)</f>
        <v>0</v>
      </c>
      <c r="BL2792" s="25" t="s">
        <v>502</v>
      </c>
      <c r="BM2792" s="25" t="s">
        <v>14073</v>
      </c>
    </row>
    <row r="2793" spans="2:65" s="1" customFormat="1">
      <c r="B2793" s="42"/>
      <c r="C2793" s="64"/>
      <c r="D2793" s="221" t="s">
        <v>506</v>
      </c>
      <c r="E2793" s="64"/>
      <c r="F2793" s="222" t="s">
        <v>13646</v>
      </c>
      <c r="G2793" s="64"/>
      <c r="H2793" s="64"/>
      <c r="I2793" s="177"/>
      <c r="J2793" s="64"/>
      <c r="K2793" s="64"/>
      <c r="L2793" s="62"/>
      <c r="M2793" s="223"/>
      <c r="N2793" s="43"/>
      <c r="O2793" s="43"/>
      <c r="P2793" s="43"/>
      <c r="Q2793" s="43"/>
      <c r="R2793" s="43"/>
      <c r="S2793" s="43"/>
      <c r="T2793" s="79"/>
      <c r="AT2793" s="25" t="s">
        <v>506</v>
      </c>
      <c r="AU2793" s="25" t="s">
        <v>82</v>
      </c>
    </row>
    <row r="2794" spans="2:65" s="1" customFormat="1" ht="36">
      <c r="B2794" s="42"/>
      <c r="C2794" s="64"/>
      <c r="D2794" s="227" t="s">
        <v>2254</v>
      </c>
      <c r="E2794" s="64"/>
      <c r="F2794" s="273" t="s">
        <v>13951</v>
      </c>
      <c r="G2794" s="64"/>
      <c r="H2794" s="64"/>
      <c r="I2794" s="177"/>
      <c r="J2794" s="64"/>
      <c r="K2794" s="64"/>
      <c r="L2794" s="62"/>
      <c r="M2794" s="223"/>
      <c r="N2794" s="43"/>
      <c r="O2794" s="43"/>
      <c r="P2794" s="43"/>
      <c r="Q2794" s="43"/>
      <c r="R2794" s="43"/>
      <c r="S2794" s="43"/>
      <c r="T2794" s="79"/>
      <c r="AT2794" s="25" t="s">
        <v>2254</v>
      </c>
      <c r="AU2794" s="25" t="s">
        <v>82</v>
      </c>
    </row>
    <row r="2795" spans="2:65" s="1" customFormat="1" ht="16.5" customHeight="1">
      <c r="B2795" s="42"/>
      <c r="C2795" s="209" t="s">
        <v>5915</v>
      </c>
      <c r="D2795" s="209" t="s">
        <v>498</v>
      </c>
      <c r="E2795" s="210" t="s">
        <v>14074</v>
      </c>
      <c r="F2795" s="211" t="s">
        <v>14075</v>
      </c>
      <c r="G2795" s="212" t="s">
        <v>832</v>
      </c>
      <c r="H2795" s="213">
        <v>100</v>
      </c>
      <c r="I2795" s="214"/>
      <c r="J2795" s="215">
        <f>ROUND(I2795*H2795,2)</f>
        <v>0</v>
      </c>
      <c r="K2795" s="211" t="s">
        <v>23</v>
      </c>
      <c r="L2795" s="62"/>
      <c r="M2795" s="216" t="s">
        <v>23</v>
      </c>
      <c r="N2795" s="217" t="s">
        <v>44</v>
      </c>
      <c r="O2795" s="43"/>
      <c r="P2795" s="218">
        <f>O2795*H2795</f>
        <v>0</v>
      </c>
      <c r="Q2795" s="218">
        <v>0</v>
      </c>
      <c r="R2795" s="218">
        <f>Q2795*H2795</f>
        <v>0</v>
      </c>
      <c r="S2795" s="218">
        <v>0</v>
      </c>
      <c r="T2795" s="219">
        <f>S2795*H2795</f>
        <v>0</v>
      </c>
      <c r="AR2795" s="25" t="s">
        <v>502</v>
      </c>
      <c r="AT2795" s="25" t="s">
        <v>498</v>
      </c>
      <c r="AU2795" s="25" t="s">
        <v>82</v>
      </c>
      <c r="AY2795" s="25" t="s">
        <v>492</v>
      </c>
      <c r="BE2795" s="220">
        <f>IF(N2795="základní",J2795,0)</f>
        <v>0</v>
      </c>
      <c r="BF2795" s="220">
        <f>IF(N2795="snížená",J2795,0)</f>
        <v>0</v>
      </c>
      <c r="BG2795" s="220">
        <f>IF(N2795="zákl. přenesená",J2795,0)</f>
        <v>0</v>
      </c>
      <c r="BH2795" s="220">
        <f>IF(N2795="sníž. přenesená",J2795,0)</f>
        <v>0</v>
      </c>
      <c r="BI2795" s="220">
        <f>IF(N2795="nulová",J2795,0)</f>
        <v>0</v>
      </c>
      <c r="BJ2795" s="25" t="s">
        <v>80</v>
      </c>
      <c r="BK2795" s="220">
        <f>ROUND(I2795*H2795,2)</f>
        <v>0</v>
      </c>
      <c r="BL2795" s="25" t="s">
        <v>502</v>
      </c>
      <c r="BM2795" s="25" t="s">
        <v>14076</v>
      </c>
    </row>
    <row r="2796" spans="2:65" s="1" customFormat="1">
      <c r="B2796" s="42"/>
      <c r="C2796" s="64"/>
      <c r="D2796" s="221" t="s">
        <v>506</v>
      </c>
      <c r="E2796" s="64"/>
      <c r="F2796" s="222" t="s">
        <v>14075</v>
      </c>
      <c r="G2796" s="64"/>
      <c r="H2796" s="64"/>
      <c r="I2796" s="177"/>
      <c r="J2796" s="64"/>
      <c r="K2796" s="64"/>
      <c r="L2796" s="62"/>
      <c r="M2796" s="223"/>
      <c r="N2796" s="43"/>
      <c r="O2796" s="43"/>
      <c r="P2796" s="43"/>
      <c r="Q2796" s="43"/>
      <c r="R2796" s="43"/>
      <c r="S2796" s="43"/>
      <c r="T2796" s="79"/>
      <c r="AT2796" s="25" t="s">
        <v>506</v>
      </c>
      <c r="AU2796" s="25" t="s">
        <v>82</v>
      </c>
    </row>
    <row r="2797" spans="2:65" s="1" customFormat="1" ht="24">
      <c r="B2797" s="42"/>
      <c r="C2797" s="64"/>
      <c r="D2797" s="227" t="s">
        <v>2254</v>
      </c>
      <c r="E2797" s="64"/>
      <c r="F2797" s="273" t="s">
        <v>13765</v>
      </c>
      <c r="G2797" s="64"/>
      <c r="H2797" s="64"/>
      <c r="I2797" s="177"/>
      <c r="J2797" s="64"/>
      <c r="K2797" s="64"/>
      <c r="L2797" s="62"/>
      <c r="M2797" s="223"/>
      <c r="N2797" s="43"/>
      <c r="O2797" s="43"/>
      <c r="P2797" s="43"/>
      <c r="Q2797" s="43"/>
      <c r="R2797" s="43"/>
      <c r="S2797" s="43"/>
      <c r="T2797" s="79"/>
      <c r="AT2797" s="25" t="s">
        <v>2254</v>
      </c>
      <c r="AU2797" s="25" t="s">
        <v>82</v>
      </c>
    </row>
    <row r="2798" spans="2:65" s="1" customFormat="1" ht="16.5" customHeight="1">
      <c r="B2798" s="42"/>
      <c r="C2798" s="209" t="s">
        <v>5919</v>
      </c>
      <c r="D2798" s="209" t="s">
        <v>498</v>
      </c>
      <c r="E2798" s="210" t="s">
        <v>13766</v>
      </c>
      <c r="F2798" s="211" t="s">
        <v>13649</v>
      </c>
      <c r="G2798" s="212" t="s">
        <v>13632</v>
      </c>
      <c r="H2798" s="213">
        <v>1</v>
      </c>
      <c r="I2798" s="214"/>
      <c r="J2798" s="215">
        <f>ROUND(I2798*H2798,2)</f>
        <v>0</v>
      </c>
      <c r="K2798" s="211" t="s">
        <v>23</v>
      </c>
      <c r="L2798" s="62"/>
      <c r="M2798" s="216" t="s">
        <v>23</v>
      </c>
      <c r="N2798" s="217" t="s">
        <v>44</v>
      </c>
      <c r="O2798" s="43"/>
      <c r="P2798" s="218">
        <f>O2798*H2798</f>
        <v>0</v>
      </c>
      <c r="Q2798" s="218">
        <v>0</v>
      </c>
      <c r="R2798" s="218">
        <f>Q2798*H2798</f>
        <v>0</v>
      </c>
      <c r="S2798" s="218">
        <v>0</v>
      </c>
      <c r="T2798" s="219">
        <f>S2798*H2798</f>
        <v>0</v>
      </c>
      <c r="AR2798" s="25" t="s">
        <v>502</v>
      </c>
      <c r="AT2798" s="25" t="s">
        <v>498</v>
      </c>
      <c r="AU2798" s="25" t="s">
        <v>82</v>
      </c>
      <c r="AY2798" s="25" t="s">
        <v>492</v>
      </c>
      <c r="BE2798" s="220">
        <f>IF(N2798="základní",J2798,0)</f>
        <v>0</v>
      </c>
      <c r="BF2798" s="220">
        <f>IF(N2798="snížená",J2798,0)</f>
        <v>0</v>
      </c>
      <c r="BG2798" s="220">
        <f>IF(N2798="zákl. přenesená",J2798,0)</f>
        <v>0</v>
      </c>
      <c r="BH2798" s="220">
        <f>IF(N2798="sníž. přenesená",J2798,0)</f>
        <v>0</v>
      </c>
      <c r="BI2798" s="220">
        <f>IF(N2798="nulová",J2798,0)</f>
        <v>0</v>
      </c>
      <c r="BJ2798" s="25" t="s">
        <v>80</v>
      </c>
      <c r="BK2798" s="220">
        <f>ROUND(I2798*H2798,2)</f>
        <v>0</v>
      </c>
      <c r="BL2798" s="25" t="s">
        <v>502</v>
      </c>
      <c r="BM2798" s="25" t="s">
        <v>14077</v>
      </c>
    </row>
    <row r="2799" spans="2:65" s="1" customFormat="1">
      <c r="B2799" s="42"/>
      <c r="C2799" s="64"/>
      <c r="D2799" s="221" t="s">
        <v>506</v>
      </c>
      <c r="E2799" s="64"/>
      <c r="F2799" s="222" t="s">
        <v>13649</v>
      </c>
      <c r="G2799" s="64"/>
      <c r="H2799" s="64"/>
      <c r="I2799" s="177"/>
      <c r="J2799" s="64"/>
      <c r="K2799" s="64"/>
      <c r="L2799" s="62"/>
      <c r="M2799" s="223"/>
      <c r="N2799" s="43"/>
      <c r="O2799" s="43"/>
      <c r="P2799" s="43"/>
      <c r="Q2799" s="43"/>
      <c r="R2799" s="43"/>
      <c r="S2799" s="43"/>
      <c r="T2799" s="79"/>
      <c r="AT2799" s="25" t="s">
        <v>506</v>
      </c>
      <c r="AU2799" s="25" t="s">
        <v>82</v>
      </c>
    </row>
    <row r="2800" spans="2:65" s="1" customFormat="1" ht="24">
      <c r="B2800" s="42"/>
      <c r="C2800" s="64"/>
      <c r="D2800" s="227" t="s">
        <v>2254</v>
      </c>
      <c r="E2800" s="64"/>
      <c r="F2800" s="273" t="s">
        <v>13767</v>
      </c>
      <c r="G2800" s="64"/>
      <c r="H2800" s="64"/>
      <c r="I2800" s="177"/>
      <c r="J2800" s="64"/>
      <c r="K2800" s="64"/>
      <c r="L2800" s="62"/>
      <c r="M2800" s="223"/>
      <c r="N2800" s="43"/>
      <c r="O2800" s="43"/>
      <c r="P2800" s="43"/>
      <c r="Q2800" s="43"/>
      <c r="R2800" s="43"/>
      <c r="S2800" s="43"/>
      <c r="T2800" s="79"/>
      <c r="AT2800" s="25" t="s">
        <v>2254</v>
      </c>
      <c r="AU2800" s="25" t="s">
        <v>82</v>
      </c>
    </row>
    <row r="2801" spans="2:65" s="1" customFormat="1" ht="16.5" customHeight="1">
      <c r="B2801" s="42"/>
      <c r="C2801" s="209" t="s">
        <v>5923</v>
      </c>
      <c r="D2801" s="209" t="s">
        <v>498</v>
      </c>
      <c r="E2801" s="210" t="s">
        <v>14078</v>
      </c>
      <c r="F2801" s="211" t="s">
        <v>13652</v>
      </c>
      <c r="G2801" s="212" t="s">
        <v>13632</v>
      </c>
      <c r="H2801" s="213">
        <v>1</v>
      </c>
      <c r="I2801" s="214"/>
      <c r="J2801" s="215">
        <f>ROUND(I2801*H2801,2)</f>
        <v>0</v>
      </c>
      <c r="K2801" s="211" t="s">
        <v>23</v>
      </c>
      <c r="L2801" s="62"/>
      <c r="M2801" s="216" t="s">
        <v>23</v>
      </c>
      <c r="N2801" s="217" t="s">
        <v>44</v>
      </c>
      <c r="O2801" s="43"/>
      <c r="P2801" s="218">
        <f>O2801*H2801</f>
        <v>0</v>
      </c>
      <c r="Q2801" s="218">
        <v>0</v>
      </c>
      <c r="R2801" s="218">
        <f>Q2801*H2801</f>
        <v>0</v>
      </c>
      <c r="S2801" s="218">
        <v>0</v>
      </c>
      <c r="T2801" s="219">
        <f>S2801*H2801</f>
        <v>0</v>
      </c>
      <c r="AR2801" s="25" t="s">
        <v>502</v>
      </c>
      <c r="AT2801" s="25" t="s">
        <v>498</v>
      </c>
      <c r="AU2801" s="25" t="s">
        <v>82</v>
      </c>
      <c r="AY2801" s="25" t="s">
        <v>492</v>
      </c>
      <c r="BE2801" s="220">
        <f>IF(N2801="základní",J2801,0)</f>
        <v>0</v>
      </c>
      <c r="BF2801" s="220">
        <f>IF(N2801="snížená",J2801,0)</f>
        <v>0</v>
      </c>
      <c r="BG2801" s="220">
        <f>IF(N2801="zákl. přenesená",J2801,0)</f>
        <v>0</v>
      </c>
      <c r="BH2801" s="220">
        <f>IF(N2801="sníž. přenesená",J2801,0)</f>
        <v>0</v>
      </c>
      <c r="BI2801" s="220">
        <f>IF(N2801="nulová",J2801,0)</f>
        <v>0</v>
      </c>
      <c r="BJ2801" s="25" t="s">
        <v>80</v>
      </c>
      <c r="BK2801" s="220">
        <f>ROUND(I2801*H2801,2)</f>
        <v>0</v>
      </c>
      <c r="BL2801" s="25" t="s">
        <v>502</v>
      </c>
      <c r="BM2801" s="25" t="s">
        <v>14079</v>
      </c>
    </row>
    <row r="2802" spans="2:65" s="1" customFormat="1">
      <c r="B2802" s="42"/>
      <c r="C2802" s="64"/>
      <c r="D2802" s="221" t="s">
        <v>506</v>
      </c>
      <c r="E2802" s="64"/>
      <c r="F2802" s="222" t="s">
        <v>13652</v>
      </c>
      <c r="G2802" s="64"/>
      <c r="H2802" s="64"/>
      <c r="I2802" s="177"/>
      <c r="J2802" s="64"/>
      <c r="K2802" s="64"/>
      <c r="L2802" s="62"/>
      <c r="M2802" s="223"/>
      <c r="N2802" s="43"/>
      <c r="O2802" s="43"/>
      <c r="P2802" s="43"/>
      <c r="Q2802" s="43"/>
      <c r="R2802" s="43"/>
      <c r="S2802" s="43"/>
      <c r="T2802" s="79"/>
      <c r="AT2802" s="25" t="s">
        <v>506</v>
      </c>
      <c r="AU2802" s="25" t="s">
        <v>82</v>
      </c>
    </row>
    <row r="2803" spans="2:65" s="1" customFormat="1" ht="36">
      <c r="B2803" s="42"/>
      <c r="C2803" s="64"/>
      <c r="D2803" s="227" t="s">
        <v>2254</v>
      </c>
      <c r="E2803" s="64"/>
      <c r="F2803" s="273" t="s">
        <v>13769</v>
      </c>
      <c r="G2803" s="64"/>
      <c r="H2803" s="64"/>
      <c r="I2803" s="177"/>
      <c r="J2803" s="64"/>
      <c r="K2803" s="64"/>
      <c r="L2803" s="62"/>
      <c r="M2803" s="223"/>
      <c r="N2803" s="43"/>
      <c r="O2803" s="43"/>
      <c r="P2803" s="43"/>
      <c r="Q2803" s="43"/>
      <c r="R2803" s="43"/>
      <c r="S2803" s="43"/>
      <c r="T2803" s="79"/>
      <c r="AT2803" s="25" t="s">
        <v>2254</v>
      </c>
      <c r="AU2803" s="25" t="s">
        <v>82</v>
      </c>
    </row>
    <row r="2804" spans="2:65" s="1" customFormat="1" ht="16.5" customHeight="1">
      <c r="B2804" s="42"/>
      <c r="C2804" s="209" t="s">
        <v>5929</v>
      </c>
      <c r="D2804" s="209" t="s">
        <v>498</v>
      </c>
      <c r="E2804" s="210" t="s">
        <v>14080</v>
      </c>
      <c r="F2804" s="211" t="s">
        <v>13652</v>
      </c>
      <c r="G2804" s="212" t="s">
        <v>13632</v>
      </c>
      <c r="H2804" s="213">
        <v>1</v>
      </c>
      <c r="I2804" s="214"/>
      <c r="J2804" s="215">
        <f>ROUND(I2804*H2804,2)</f>
        <v>0</v>
      </c>
      <c r="K2804" s="211" t="s">
        <v>23</v>
      </c>
      <c r="L2804" s="62"/>
      <c r="M2804" s="216" t="s">
        <v>23</v>
      </c>
      <c r="N2804" s="217" t="s">
        <v>44</v>
      </c>
      <c r="O2804" s="43"/>
      <c r="P2804" s="218">
        <f>O2804*H2804</f>
        <v>0</v>
      </c>
      <c r="Q2804" s="218">
        <v>0</v>
      </c>
      <c r="R2804" s="218">
        <f>Q2804*H2804</f>
        <v>0</v>
      </c>
      <c r="S2804" s="218">
        <v>0</v>
      </c>
      <c r="T2804" s="219">
        <f>S2804*H2804</f>
        <v>0</v>
      </c>
      <c r="AR2804" s="25" t="s">
        <v>502</v>
      </c>
      <c r="AT2804" s="25" t="s">
        <v>498</v>
      </c>
      <c r="AU2804" s="25" t="s">
        <v>82</v>
      </c>
      <c r="AY2804" s="25" t="s">
        <v>492</v>
      </c>
      <c r="BE2804" s="220">
        <f>IF(N2804="základní",J2804,0)</f>
        <v>0</v>
      </c>
      <c r="BF2804" s="220">
        <f>IF(N2804="snížená",J2804,0)</f>
        <v>0</v>
      </c>
      <c r="BG2804" s="220">
        <f>IF(N2804="zákl. přenesená",J2804,0)</f>
        <v>0</v>
      </c>
      <c r="BH2804" s="220">
        <f>IF(N2804="sníž. přenesená",J2804,0)</f>
        <v>0</v>
      </c>
      <c r="BI2804" s="220">
        <f>IF(N2804="nulová",J2804,0)</f>
        <v>0</v>
      </c>
      <c r="BJ2804" s="25" t="s">
        <v>80</v>
      </c>
      <c r="BK2804" s="220">
        <f>ROUND(I2804*H2804,2)</f>
        <v>0</v>
      </c>
      <c r="BL2804" s="25" t="s">
        <v>502</v>
      </c>
      <c r="BM2804" s="25" t="s">
        <v>14081</v>
      </c>
    </row>
    <row r="2805" spans="2:65" s="1" customFormat="1">
      <c r="B2805" s="42"/>
      <c r="C2805" s="64"/>
      <c r="D2805" s="221" t="s">
        <v>506</v>
      </c>
      <c r="E2805" s="64"/>
      <c r="F2805" s="222" t="s">
        <v>13652</v>
      </c>
      <c r="G2805" s="64"/>
      <c r="H2805" s="64"/>
      <c r="I2805" s="177"/>
      <c r="J2805" s="64"/>
      <c r="K2805" s="64"/>
      <c r="L2805" s="62"/>
      <c r="M2805" s="223"/>
      <c r="N2805" s="43"/>
      <c r="O2805" s="43"/>
      <c r="P2805" s="43"/>
      <c r="Q2805" s="43"/>
      <c r="R2805" s="43"/>
      <c r="S2805" s="43"/>
      <c r="T2805" s="79"/>
      <c r="AT2805" s="25" t="s">
        <v>506</v>
      </c>
      <c r="AU2805" s="25" t="s">
        <v>82</v>
      </c>
    </row>
    <row r="2806" spans="2:65" s="1" customFormat="1" ht="24">
      <c r="B2806" s="42"/>
      <c r="C2806" s="64"/>
      <c r="D2806" s="227" t="s">
        <v>2254</v>
      </c>
      <c r="E2806" s="64"/>
      <c r="F2806" s="273" t="s">
        <v>13771</v>
      </c>
      <c r="G2806" s="64"/>
      <c r="H2806" s="64"/>
      <c r="I2806" s="177"/>
      <c r="J2806" s="64"/>
      <c r="K2806" s="64"/>
      <c r="L2806" s="62"/>
      <c r="M2806" s="223"/>
      <c r="N2806" s="43"/>
      <c r="O2806" s="43"/>
      <c r="P2806" s="43"/>
      <c r="Q2806" s="43"/>
      <c r="R2806" s="43"/>
      <c r="S2806" s="43"/>
      <c r="T2806" s="79"/>
      <c r="AT2806" s="25" t="s">
        <v>2254</v>
      </c>
      <c r="AU2806" s="25" t="s">
        <v>82</v>
      </c>
    </row>
    <row r="2807" spans="2:65" s="1" customFormat="1" ht="16.5" customHeight="1">
      <c r="B2807" s="42"/>
      <c r="C2807" s="209" t="s">
        <v>5932</v>
      </c>
      <c r="D2807" s="209" t="s">
        <v>498</v>
      </c>
      <c r="E2807" s="210" t="s">
        <v>14082</v>
      </c>
      <c r="F2807" s="211" t="s">
        <v>13652</v>
      </c>
      <c r="G2807" s="212" t="s">
        <v>13632</v>
      </c>
      <c r="H2807" s="213">
        <v>1</v>
      </c>
      <c r="I2807" s="214"/>
      <c r="J2807" s="215">
        <f>ROUND(I2807*H2807,2)</f>
        <v>0</v>
      </c>
      <c r="K2807" s="211" t="s">
        <v>23</v>
      </c>
      <c r="L2807" s="62"/>
      <c r="M2807" s="216" t="s">
        <v>23</v>
      </c>
      <c r="N2807" s="217" t="s">
        <v>44</v>
      </c>
      <c r="O2807" s="43"/>
      <c r="P2807" s="218">
        <f>O2807*H2807</f>
        <v>0</v>
      </c>
      <c r="Q2807" s="218">
        <v>0</v>
      </c>
      <c r="R2807" s="218">
        <f>Q2807*H2807</f>
        <v>0</v>
      </c>
      <c r="S2807" s="218">
        <v>0</v>
      </c>
      <c r="T2807" s="219">
        <f>S2807*H2807</f>
        <v>0</v>
      </c>
      <c r="AR2807" s="25" t="s">
        <v>502</v>
      </c>
      <c r="AT2807" s="25" t="s">
        <v>498</v>
      </c>
      <c r="AU2807" s="25" t="s">
        <v>82</v>
      </c>
      <c r="AY2807" s="25" t="s">
        <v>492</v>
      </c>
      <c r="BE2807" s="220">
        <f>IF(N2807="základní",J2807,0)</f>
        <v>0</v>
      </c>
      <c r="BF2807" s="220">
        <f>IF(N2807="snížená",J2807,0)</f>
        <v>0</v>
      </c>
      <c r="BG2807" s="220">
        <f>IF(N2807="zákl. přenesená",J2807,0)</f>
        <v>0</v>
      </c>
      <c r="BH2807" s="220">
        <f>IF(N2807="sníž. přenesená",J2807,0)</f>
        <v>0</v>
      </c>
      <c r="BI2807" s="220">
        <f>IF(N2807="nulová",J2807,0)</f>
        <v>0</v>
      </c>
      <c r="BJ2807" s="25" t="s">
        <v>80</v>
      </c>
      <c r="BK2807" s="220">
        <f>ROUND(I2807*H2807,2)</f>
        <v>0</v>
      </c>
      <c r="BL2807" s="25" t="s">
        <v>502</v>
      </c>
      <c r="BM2807" s="25" t="s">
        <v>14083</v>
      </c>
    </row>
    <row r="2808" spans="2:65" s="1" customFormat="1">
      <c r="B2808" s="42"/>
      <c r="C2808" s="64"/>
      <c r="D2808" s="221" t="s">
        <v>506</v>
      </c>
      <c r="E2808" s="64"/>
      <c r="F2808" s="222" t="s">
        <v>13652</v>
      </c>
      <c r="G2808" s="64"/>
      <c r="H2808" s="64"/>
      <c r="I2808" s="177"/>
      <c r="J2808" s="64"/>
      <c r="K2808" s="64"/>
      <c r="L2808" s="62"/>
      <c r="M2808" s="223"/>
      <c r="N2808" s="43"/>
      <c r="O2808" s="43"/>
      <c r="P2808" s="43"/>
      <c r="Q2808" s="43"/>
      <c r="R2808" s="43"/>
      <c r="S2808" s="43"/>
      <c r="T2808" s="79"/>
      <c r="AT2808" s="25" t="s">
        <v>506</v>
      </c>
      <c r="AU2808" s="25" t="s">
        <v>82</v>
      </c>
    </row>
    <row r="2809" spans="2:65" s="1" customFormat="1" ht="36">
      <c r="B2809" s="42"/>
      <c r="C2809" s="64"/>
      <c r="D2809" s="227" t="s">
        <v>2254</v>
      </c>
      <c r="E2809" s="64"/>
      <c r="F2809" s="273" t="s">
        <v>13655</v>
      </c>
      <c r="G2809" s="64"/>
      <c r="H2809" s="64"/>
      <c r="I2809" s="177"/>
      <c r="J2809" s="64"/>
      <c r="K2809" s="64"/>
      <c r="L2809" s="62"/>
      <c r="M2809" s="223"/>
      <c r="N2809" s="43"/>
      <c r="O2809" s="43"/>
      <c r="P2809" s="43"/>
      <c r="Q2809" s="43"/>
      <c r="R2809" s="43"/>
      <c r="S2809" s="43"/>
      <c r="T2809" s="79"/>
      <c r="AT2809" s="25" t="s">
        <v>2254</v>
      </c>
      <c r="AU2809" s="25" t="s">
        <v>82</v>
      </c>
    </row>
    <row r="2810" spans="2:65" s="1" customFormat="1" ht="16.5" customHeight="1">
      <c r="B2810" s="42"/>
      <c r="C2810" s="209" t="s">
        <v>5936</v>
      </c>
      <c r="D2810" s="209" t="s">
        <v>498</v>
      </c>
      <c r="E2810" s="210" t="s">
        <v>14084</v>
      </c>
      <c r="F2810" s="211" t="s">
        <v>13652</v>
      </c>
      <c r="G2810" s="212" t="s">
        <v>13632</v>
      </c>
      <c r="H2810" s="213">
        <v>1</v>
      </c>
      <c r="I2810" s="214"/>
      <c r="J2810" s="215">
        <f>ROUND(I2810*H2810,2)</f>
        <v>0</v>
      </c>
      <c r="K2810" s="211" t="s">
        <v>23</v>
      </c>
      <c r="L2810" s="62"/>
      <c r="M2810" s="216" t="s">
        <v>23</v>
      </c>
      <c r="N2810" s="217" t="s">
        <v>44</v>
      </c>
      <c r="O2810" s="43"/>
      <c r="P2810" s="218">
        <f>O2810*H2810</f>
        <v>0</v>
      </c>
      <c r="Q2810" s="218">
        <v>0</v>
      </c>
      <c r="R2810" s="218">
        <f>Q2810*H2810</f>
        <v>0</v>
      </c>
      <c r="S2810" s="218">
        <v>0</v>
      </c>
      <c r="T2810" s="219">
        <f>S2810*H2810</f>
        <v>0</v>
      </c>
      <c r="AR2810" s="25" t="s">
        <v>502</v>
      </c>
      <c r="AT2810" s="25" t="s">
        <v>498</v>
      </c>
      <c r="AU2810" s="25" t="s">
        <v>82</v>
      </c>
      <c r="AY2810" s="25" t="s">
        <v>492</v>
      </c>
      <c r="BE2810" s="220">
        <f>IF(N2810="základní",J2810,0)</f>
        <v>0</v>
      </c>
      <c r="BF2810" s="220">
        <f>IF(N2810="snížená",J2810,0)</f>
        <v>0</v>
      </c>
      <c r="BG2810" s="220">
        <f>IF(N2810="zákl. přenesená",J2810,0)</f>
        <v>0</v>
      </c>
      <c r="BH2810" s="220">
        <f>IF(N2810="sníž. přenesená",J2810,0)</f>
        <v>0</v>
      </c>
      <c r="BI2810" s="220">
        <f>IF(N2810="nulová",J2810,0)</f>
        <v>0</v>
      </c>
      <c r="BJ2810" s="25" t="s">
        <v>80</v>
      </c>
      <c r="BK2810" s="220">
        <f>ROUND(I2810*H2810,2)</f>
        <v>0</v>
      </c>
      <c r="BL2810" s="25" t="s">
        <v>502</v>
      </c>
      <c r="BM2810" s="25" t="s">
        <v>14085</v>
      </c>
    </row>
    <row r="2811" spans="2:65" s="1" customFormat="1">
      <c r="B2811" s="42"/>
      <c r="C2811" s="64"/>
      <c r="D2811" s="221" t="s">
        <v>506</v>
      </c>
      <c r="E2811" s="64"/>
      <c r="F2811" s="222" t="s">
        <v>13652</v>
      </c>
      <c r="G2811" s="64"/>
      <c r="H2811" s="64"/>
      <c r="I2811" s="177"/>
      <c r="J2811" s="64"/>
      <c r="K2811" s="64"/>
      <c r="L2811" s="62"/>
      <c r="M2811" s="223"/>
      <c r="N2811" s="43"/>
      <c r="O2811" s="43"/>
      <c r="P2811" s="43"/>
      <c r="Q2811" s="43"/>
      <c r="R2811" s="43"/>
      <c r="S2811" s="43"/>
      <c r="T2811" s="79"/>
      <c r="AT2811" s="25" t="s">
        <v>506</v>
      </c>
      <c r="AU2811" s="25" t="s">
        <v>82</v>
      </c>
    </row>
    <row r="2812" spans="2:65" s="1" customFormat="1" ht="36">
      <c r="B2812" s="42"/>
      <c r="C2812" s="64"/>
      <c r="D2812" s="227" t="s">
        <v>2254</v>
      </c>
      <c r="E2812" s="64"/>
      <c r="F2812" s="273" t="s">
        <v>13774</v>
      </c>
      <c r="G2812" s="64"/>
      <c r="H2812" s="64"/>
      <c r="I2812" s="177"/>
      <c r="J2812" s="64"/>
      <c r="K2812" s="64"/>
      <c r="L2812" s="62"/>
      <c r="M2812" s="223"/>
      <c r="N2812" s="43"/>
      <c r="O2812" s="43"/>
      <c r="P2812" s="43"/>
      <c r="Q2812" s="43"/>
      <c r="R2812" s="43"/>
      <c r="S2812" s="43"/>
      <c r="T2812" s="79"/>
      <c r="AT2812" s="25" t="s">
        <v>2254</v>
      </c>
      <c r="AU2812" s="25" t="s">
        <v>82</v>
      </c>
    </row>
    <row r="2813" spans="2:65" s="1" customFormat="1" ht="16.5" customHeight="1">
      <c r="B2813" s="42"/>
      <c r="C2813" s="209" t="s">
        <v>5940</v>
      </c>
      <c r="D2813" s="209" t="s">
        <v>498</v>
      </c>
      <c r="E2813" s="210" t="s">
        <v>14086</v>
      </c>
      <c r="F2813" s="211" t="s">
        <v>13652</v>
      </c>
      <c r="G2813" s="212" t="s">
        <v>13632</v>
      </c>
      <c r="H2813" s="213">
        <v>1</v>
      </c>
      <c r="I2813" s="214"/>
      <c r="J2813" s="215">
        <f>ROUND(I2813*H2813,2)</f>
        <v>0</v>
      </c>
      <c r="K2813" s="211" t="s">
        <v>23</v>
      </c>
      <c r="L2813" s="62"/>
      <c r="M2813" s="216" t="s">
        <v>23</v>
      </c>
      <c r="N2813" s="217" t="s">
        <v>44</v>
      </c>
      <c r="O2813" s="43"/>
      <c r="P2813" s="218">
        <f>O2813*H2813</f>
        <v>0</v>
      </c>
      <c r="Q2813" s="218">
        <v>0</v>
      </c>
      <c r="R2813" s="218">
        <f>Q2813*H2813</f>
        <v>0</v>
      </c>
      <c r="S2813" s="218">
        <v>0</v>
      </c>
      <c r="T2813" s="219">
        <f>S2813*H2813</f>
        <v>0</v>
      </c>
      <c r="AR2813" s="25" t="s">
        <v>502</v>
      </c>
      <c r="AT2813" s="25" t="s">
        <v>498</v>
      </c>
      <c r="AU2813" s="25" t="s">
        <v>82</v>
      </c>
      <c r="AY2813" s="25" t="s">
        <v>492</v>
      </c>
      <c r="BE2813" s="220">
        <f>IF(N2813="základní",J2813,0)</f>
        <v>0</v>
      </c>
      <c r="BF2813" s="220">
        <f>IF(N2813="snížená",J2813,0)</f>
        <v>0</v>
      </c>
      <c r="BG2813" s="220">
        <f>IF(N2813="zákl. přenesená",J2813,0)</f>
        <v>0</v>
      </c>
      <c r="BH2813" s="220">
        <f>IF(N2813="sníž. přenesená",J2813,0)</f>
        <v>0</v>
      </c>
      <c r="BI2813" s="220">
        <f>IF(N2813="nulová",J2813,0)</f>
        <v>0</v>
      </c>
      <c r="BJ2813" s="25" t="s">
        <v>80</v>
      </c>
      <c r="BK2813" s="220">
        <f>ROUND(I2813*H2813,2)</f>
        <v>0</v>
      </c>
      <c r="BL2813" s="25" t="s">
        <v>502</v>
      </c>
      <c r="BM2813" s="25" t="s">
        <v>14087</v>
      </c>
    </row>
    <row r="2814" spans="2:65" s="1" customFormat="1">
      <c r="B2814" s="42"/>
      <c r="C2814" s="64"/>
      <c r="D2814" s="221" t="s">
        <v>506</v>
      </c>
      <c r="E2814" s="64"/>
      <c r="F2814" s="222" t="s">
        <v>13652</v>
      </c>
      <c r="G2814" s="64"/>
      <c r="H2814" s="64"/>
      <c r="I2814" s="177"/>
      <c r="J2814" s="64"/>
      <c r="K2814" s="64"/>
      <c r="L2814" s="62"/>
      <c r="M2814" s="223"/>
      <c r="N2814" s="43"/>
      <c r="O2814" s="43"/>
      <c r="P2814" s="43"/>
      <c r="Q2814" s="43"/>
      <c r="R2814" s="43"/>
      <c r="S2814" s="43"/>
      <c r="T2814" s="79"/>
      <c r="AT2814" s="25" t="s">
        <v>506</v>
      </c>
      <c r="AU2814" s="25" t="s">
        <v>82</v>
      </c>
    </row>
    <row r="2815" spans="2:65" s="1" customFormat="1" ht="24">
      <c r="B2815" s="42"/>
      <c r="C2815" s="64"/>
      <c r="D2815" s="227" t="s">
        <v>2254</v>
      </c>
      <c r="E2815" s="64"/>
      <c r="F2815" s="273" t="s">
        <v>14088</v>
      </c>
      <c r="G2815" s="64"/>
      <c r="H2815" s="64"/>
      <c r="I2815" s="177"/>
      <c r="J2815" s="64"/>
      <c r="K2815" s="64"/>
      <c r="L2815" s="62"/>
      <c r="M2815" s="223"/>
      <c r="N2815" s="43"/>
      <c r="O2815" s="43"/>
      <c r="P2815" s="43"/>
      <c r="Q2815" s="43"/>
      <c r="R2815" s="43"/>
      <c r="S2815" s="43"/>
      <c r="T2815" s="79"/>
      <c r="AT2815" s="25" t="s">
        <v>2254</v>
      </c>
      <c r="AU2815" s="25" t="s">
        <v>82</v>
      </c>
    </row>
    <row r="2816" spans="2:65" s="1" customFormat="1" ht="16.5" customHeight="1">
      <c r="B2816" s="42"/>
      <c r="C2816" s="209" t="s">
        <v>5945</v>
      </c>
      <c r="D2816" s="209" t="s">
        <v>498</v>
      </c>
      <c r="E2816" s="210" t="s">
        <v>14089</v>
      </c>
      <c r="F2816" s="211" t="s">
        <v>13652</v>
      </c>
      <c r="G2816" s="212" t="s">
        <v>13632</v>
      </c>
      <c r="H2816" s="213">
        <v>1</v>
      </c>
      <c r="I2816" s="214"/>
      <c r="J2816" s="215">
        <f>ROUND(I2816*H2816,2)</f>
        <v>0</v>
      </c>
      <c r="K2816" s="211" t="s">
        <v>23</v>
      </c>
      <c r="L2816" s="62"/>
      <c r="M2816" s="216" t="s">
        <v>23</v>
      </c>
      <c r="N2816" s="217" t="s">
        <v>44</v>
      </c>
      <c r="O2816" s="43"/>
      <c r="P2816" s="218">
        <f>O2816*H2816</f>
        <v>0</v>
      </c>
      <c r="Q2816" s="218">
        <v>0</v>
      </c>
      <c r="R2816" s="218">
        <f>Q2816*H2816</f>
        <v>0</v>
      </c>
      <c r="S2816" s="218">
        <v>0</v>
      </c>
      <c r="T2816" s="219">
        <f>S2816*H2816</f>
        <v>0</v>
      </c>
      <c r="AR2816" s="25" t="s">
        <v>502</v>
      </c>
      <c r="AT2816" s="25" t="s">
        <v>498</v>
      </c>
      <c r="AU2816" s="25" t="s">
        <v>82</v>
      </c>
      <c r="AY2816" s="25" t="s">
        <v>492</v>
      </c>
      <c r="BE2816" s="220">
        <f>IF(N2816="základní",J2816,0)</f>
        <v>0</v>
      </c>
      <c r="BF2816" s="220">
        <f>IF(N2816="snížená",J2816,0)</f>
        <v>0</v>
      </c>
      <c r="BG2816" s="220">
        <f>IF(N2816="zákl. přenesená",J2816,0)</f>
        <v>0</v>
      </c>
      <c r="BH2816" s="220">
        <f>IF(N2816="sníž. přenesená",J2816,0)</f>
        <v>0</v>
      </c>
      <c r="BI2816" s="220">
        <f>IF(N2816="nulová",J2816,0)</f>
        <v>0</v>
      </c>
      <c r="BJ2816" s="25" t="s">
        <v>80</v>
      </c>
      <c r="BK2816" s="220">
        <f>ROUND(I2816*H2816,2)</f>
        <v>0</v>
      </c>
      <c r="BL2816" s="25" t="s">
        <v>502</v>
      </c>
      <c r="BM2816" s="25" t="s">
        <v>14090</v>
      </c>
    </row>
    <row r="2817" spans="2:65" s="1" customFormat="1">
      <c r="B2817" s="42"/>
      <c r="C2817" s="64"/>
      <c r="D2817" s="221" t="s">
        <v>506</v>
      </c>
      <c r="E2817" s="64"/>
      <c r="F2817" s="222" t="s">
        <v>13652</v>
      </c>
      <c r="G2817" s="64"/>
      <c r="H2817" s="64"/>
      <c r="I2817" s="177"/>
      <c r="J2817" s="64"/>
      <c r="K2817" s="64"/>
      <c r="L2817" s="62"/>
      <c r="M2817" s="223"/>
      <c r="N2817" s="43"/>
      <c r="O2817" s="43"/>
      <c r="P2817" s="43"/>
      <c r="Q2817" s="43"/>
      <c r="R2817" s="43"/>
      <c r="S2817" s="43"/>
      <c r="T2817" s="79"/>
      <c r="AT2817" s="25" t="s">
        <v>506</v>
      </c>
      <c r="AU2817" s="25" t="s">
        <v>82</v>
      </c>
    </row>
    <row r="2818" spans="2:65" s="1" customFormat="1" ht="24">
      <c r="B2818" s="42"/>
      <c r="C2818" s="64"/>
      <c r="D2818" s="227" t="s">
        <v>2254</v>
      </c>
      <c r="E2818" s="64"/>
      <c r="F2818" s="273" t="s">
        <v>14091</v>
      </c>
      <c r="G2818" s="64"/>
      <c r="H2818" s="64"/>
      <c r="I2818" s="177"/>
      <c r="J2818" s="64"/>
      <c r="K2818" s="64"/>
      <c r="L2818" s="62"/>
      <c r="M2818" s="223"/>
      <c r="N2818" s="43"/>
      <c r="O2818" s="43"/>
      <c r="P2818" s="43"/>
      <c r="Q2818" s="43"/>
      <c r="R2818" s="43"/>
      <c r="S2818" s="43"/>
      <c r="T2818" s="79"/>
      <c r="AT2818" s="25" t="s">
        <v>2254</v>
      </c>
      <c r="AU2818" s="25" t="s">
        <v>82</v>
      </c>
    </row>
    <row r="2819" spans="2:65" s="1" customFormat="1" ht="16.5" customHeight="1">
      <c r="B2819" s="42"/>
      <c r="C2819" s="209" t="s">
        <v>5949</v>
      </c>
      <c r="D2819" s="209" t="s">
        <v>498</v>
      </c>
      <c r="E2819" s="210" t="s">
        <v>14092</v>
      </c>
      <c r="F2819" s="211" t="s">
        <v>13652</v>
      </c>
      <c r="G2819" s="212" t="s">
        <v>13632</v>
      </c>
      <c r="H2819" s="213">
        <v>1</v>
      </c>
      <c r="I2819" s="214"/>
      <c r="J2819" s="215">
        <f>ROUND(I2819*H2819,2)</f>
        <v>0</v>
      </c>
      <c r="K2819" s="211" t="s">
        <v>23</v>
      </c>
      <c r="L2819" s="62"/>
      <c r="M2819" s="216" t="s">
        <v>23</v>
      </c>
      <c r="N2819" s="217" t="s">
        <v>44</v>
      </c>
      <c r="O2819" s="43"/>
      <c r="P2819" s="218">
        <f>O2819*H2819</f>
        <v>0</v>
      </c>
      <c r="Q2819" s="218">
        <v>0</v>
      </c>
      <c r="R2819" s="218">
        <f>Q2819*H2819</f>
        <v>0</v>
      </c>
      <c r="S2819" s="218">
        <v>0</v>
      </c>
      <c r="T2819" s="219">
        <f>S2819*H2819</f>
        <v>0</v>
      </c>
      <c r="AR2819" s="25" t="s">
        <v>502</v>
      </c>
      <c r="AT2819" s="25" t="s">
        <v>498</v>
      </c>
      <c r="AU2819" s="25" t="s">
        <v>82</v>
      </c>
      <c r="AY2819" s="25" t="s">
        <v>492</v>
      </c>
      <c r="BE2819" s="220">
        <f>IF(N2819="základní",J2819,0)</f>
        <v>0</v>
      </c>
      <c r="BF2819" s="220">
        <f>IF(N2819="snížená",J2819,0)</f>
        <v>0</v>
      </c>
      <c r="BG2819" s="220">
        <f>IF(N2819="zákl. přenesená",J2819,0)</f>
        <v>0</v>
      </c>
      <c r="BH2819" s="220">
        <f>IF(N2819="sníž. přenesená",J2819,0)</f>
        <v>0</v>
      </c>
      <c r="BI2819" s="220">
        <f>IF(N2819="nulová",J2819,0)</f>
        <v>0</v>
      </c>
      <c r="BJ2819" s="25" t="s">
        <v>80</v>
      </c>
      <c r="BK2819" s="220">
        <f>ROUND(I2819*H2819,2)</f>
        <v>0</v>
      </c>
      <c r="BL2819" s="25" t="s">
        <v>502</v>
      </c>
      <c r="BM2819" s="25" t="s">
        <v>14093</v>
      </c>
    </row>
    <row r="2820" spans="2:65" s="1" customFormat="1">
      <c r="B2820" s="42"/>
      <c r="C2820" s="64"/>
      <c r="D2820" s="221" t="s">
        <v>506</v>
      </c>
      <c r="E2820" s="64"/>
      <c r="F2820" s="222" t="s">
        <v>13652</v>
      </c>
      <c r="G2820" s="64"/>
      <c r="H2820" s="64"/>
      <c r="I2820" s="177"/>
      <c r="J2820" s="64"/>
      <c r="K2820" s="64"/>
      <c r="L2820" s="62"/>
      <c r="M2820" s="223"/>
      <c r="N2820" s="43"/>
      <c r="O2820" s="43"/>
      <c r="P2820" s="43"/>
      <c r="Q2820" s="43"/>
      <c r="R2820" s="43"/>
      <c r="S2820" s="43"/>
      <c r="T2820" s="79"/>
      <c r="AT2820" s="25" t="s">
        <v>506</v>
      </c>
      <c r="AU2820" s="25" t="s">
        <v>82</v>
      </c>
    </row>
    <row r="2821" spans="2:65" s="1" customFormat="1" ht="24">
      <c r="B2821" s="42"/>
      <c r="C2821" s="64"/>
      <c r="D2821" s="227" t="s">
        <v>2254</v>
      </c>
      <c r="E2821" s="64"/>
      <c r="F2821" s="273" t="s">
        <v>13659</v>
      </c>
      <c r="G2821" s="64"/>
      <c r="H2821" s="64"/>
      <c r="I2821" s="177"/>
      <c r="J2821" s="64"/>
      <c r="K2821" s="64"/>
      <c r="L2821" s="62"/>
      <c r="M2821" s="223"/>
      <c r="N2821" s="43"/>
      <c r="O2821" s="43"/>
      <c r="P2821" s="43"/>
      <c r="Q2821" s="43"/>
      <c r="R2821" s="43"/>
      <c r="S2821" s="43"/>
      <c r="T2821" s="79"/>
      <c r="AT2821" s="25" t="s">
        <v>2254</v>
      </c>
      <c r="AU2821" s="25" t="s">
        <v>82</v>
      </c>
    </row>
    <row r="2822" spans="2:65" s="1" customFormat="1" ht="16.5" customHeight="1">
      <c r="B2822" s="42"/>
      <c r="C2822" s="209" t="s">
        <v>5956</v>
      </c>
      <c r="D2822" s="209" t="s">
        <v>498</v>
      </c>
      <c r="E2822" s="210" t="s">
        <v>14094</v>
      </c>
      <c r="F2822" s="211" t="s">
        <v>13652</v>
      </c>
      <c r="G2822" s="212" t="s">
        <v>13632</v>
      </c>
      <c r="H2822" s="213">
        <v>1</v>
      </c>
      <c r="I2822" s="214"/>
      <c r="J2822" s="215">
        <f>ROUND(I2822*H2822,2)</f>
        <v>0</v>
      </c>
      <c r="K2822" s="211" t="s">
        <v>23</v>
      </c>
      <c r="L2822" s="62"/>
      <c r="M2822" s="216" t="s">
        <v>23</v>
      </c>
      <c r="N2822" s="217" t="s">
        <v>44</v>
      </c>
      <c r="O2822" s="43"/>
      <c r="P2822" s="218">
        <f>O2822*H2822</f>
        <v>0</v>
      </c>
      <c r="Q2822" s="218">
        <v>0</v>
      </c>
      <c r="R2822" s="218">
        <f>Q2822*H2822</f>
        <v>0</v>
      </c>
      <c r="S2822" s="218">
        <v>0</v>
      </c>
      <c r="T2822" s="219">
        <f>S2822*H2822</f>
        <v>0</v>
      </c>
      <c r="AR2822" s="25" t="s">
        <v>502</v>
      </c>
      <c r="AT2822" s="25" t="s">
        <v>498</v>
      </c>
      <c r="AU2822" s="25" t="s">
        <v>82</v>
      </c>
      <c r="AY2822" s="25" t="s">
        <v>492</v>
      </c>
      <c r="BE2822" s="220">
        <f>IF(N2822="základní",J2822,0)</f>
        <v>0</v>
      </c>
      <c r="BF2822" s="220">
        <f>IF(N2822="snížená",J2822,0)</f>
        <v>0</v>
      </c>
      <c r="BG2822" s="220">
        <f>IF(N2822="zákl. přenesená",J2822,0)</f>
        <v>0</v>
      </c>
      <c r="BH2822" s="220">
        <f>IF(N2822="sníž. přenesená",J2822,0)</f>
        <v>0</v>
      </c>
      <c r="BI2822" s="220">
        <f>IF(N2822="nulová",J2822,0)</f>
        <v>0</v>
      </c>
      <c r="BJ2822" s="25" t="s">
        <v>80</v>
      </c>
      <c r="BK2822" s="220">
        <f>ROUND(I2822*H2822,2)</f>
        <v>0</v>
      </c>
      <c r="BL2822" s="25" t="s">
        <v>502</v>
      </c>
      <c r="BM2822" s="25" t="s">
        <v>14095</v>
      </c>
    </row>
    <row r="2823" spans="2:65" s="1" customFormat="1">
      <c r="B2823" s="42"/>
      <c r="C2823" s="64"/>
      <c r="D2823" s="221" t="s">
        <v>506</v>
      </c>
      <c r="E2823" s="64"/>
      <c r="F2823" s="222" t="s">
        <v>13652</v>
      </c>
      <c r="G2823" s="64"/>
      <c r="H2823" s="64"/>
      <c r="I2823" s="177"/>
      <c r="J2823" s="64"/>
      <c r="K2823" s="64"/>
      <c r="L2823" s="62"/>
      <c r="M2823" s="223"/>
      <c r="N2823" s="43"/>
      <c r="O2823" s="43"/>
      <c r="P2823" s="43"/>
      <c r="Q2823" s="43"/>
      <c r="R2823" s="43"/>
      <c r="S2823" s="43"/>
      <c r="T2823" s="79"/>
      <c r="AT2823" s="25" t="s">
        <v>506</v>
      </c>
      <c r="AU2823" s="25" t="s">
        <v>82</v>
      </c>
    </row>
    <row r="2824" spans="2:65" s="1" customFormat="1" ht="36">
      <c r="B2824" s="42"/>
      <c r="C2824" s="64"/>
      <c r="D2824" s="227" t="s">
        <v>2254</v>
      </c>
      <c r="E2824" s="64"/>
      <c r="F2824" s="273" t="s">
        <v>14096</v>
      </c>
      <c r="G2824" s="64"/>
      <c r="H2824" s="64"/>
      <c r="I2824" s="177"/>
      <c r="J2824" s="64"/>
      <c r="K2824" s="64"/>
      <c r="L2824" s="62"/>
      <c r="M2824" s="223"/>
      <c r="N2824" s="43"/>
      <c r="O2824" s="43"/>
      <c r="P2824" s="43"/>
      <c r="Q2824" s="43"/>
      <c r="R2824" s="43"/>
      <c r="S2824" s="43"/>
      <c r="T2824" s="79"/>
      <c r="AT2824" s="25" t="s">
        <v>2254</v>
      </c>
      <c r="AU2824" s="25" t="s">
        <v>82</v>
      </c>
    </row>
    <row r="2825" spans="2:65" s="1" customFormat="1" ht="16.5" customHeight="1">
      <c r="B2825" s="42"/>
      <c r="C2825" s="209" t="s">
        <v>5960</v>
      </c>
      <c r="D2825" s="209" t="s">
        <v>498</v>
      </c>
      <c r="E2825" s="210" t="s">
        <v>14097</v>
      </c>
      <c r="F2825" s="211" t="s">
        <v>13652</v>
      </c>
      <c r="G2825" s="212" t="s">
        <v>13632</v>
      </c>
      <c r="H2825" s="213">
        <v>1</v>
      </c>
      <c r="I2825" s="214"/>
      <c r="J2825" s="215">
        <f>ROUND(I2825*H2825,2)</f>
        <v>0</v>
      </c>
      <c r="K2825" s="211" t="s">
        <v>23</v>
      </c>
      <c r="L2825" s="62"/>
      <c r="M2825" s="216" t="s">
        <v>23</v>
      </c>
      <c r="N2825" s="217" t="s">
        <v>44</v>
      </c>
      <c r="O2825" s="43"/>
      <c r="P2825" s="218">
        <f>O2825*H2825</f>
        <v>0</v>
      </c>
      <c r="Q2825" s="218">
        <v>0</v>
      </c>
      <c r="R2825" s="218">
        <f>Q2825*H2825</f>
        <v>0</v>
      </c>
      <c r="S2825" s="218">
        <v>0</v>
      </c>
      <c r="T2825" s="219">
        <f>S2825*H2825</f>
        <v>0</v>
      </c>
      <c r="AR2825" s="25" t="s">
        <v>502</v>
      </c>
      <c r="AT2825" s="25" t="s">
        <v>498</v>
      </c>
      <c r="AU2825" s="25" t="s">
        <v>82</v>
      </c>
      <c r="AY2825" s="25" t="s">
        <v>492</v>
      </c>
      <c r="BE2825" s="220">
        <f>IF(N2825="základní",J2825,0)</f>
        <v>0</v>
      </c>
      <c r="BF2825" s="220">
        <f>IF(N2825="snížená",J2825,0)</f>
        <v>0</v>
      </c>
      <c r="BG2825" s="220">
        <f>IF(N2825="zákl. přenesená",J2825,0)</f>
        <v>0</v>
      </c>
      <c r="BH2825" s="220">
        <f>IF(N2825="sníž. přenesená",J2825,0)</f>
        <v>0</v>
      </c>
      <c r="BI2825" s="220">
        <f>IF(N2825="nulová",J2825,0)</f>
        <v>0</v>
      </c>
      <c r="BJ2825" s="25" t="s">
        <v>80</v>
      </c>
      <c r="BK2825" s="220">
        <f>ROUND(I2825*H2825,2)</f>
        <v>0</v>
      </c>
      <c r="BL2825" s="25" t="s">
        <v>502</v>
      </c>
      <c r="BM2825" s="25" t="s">
        <v>14098</v>
      </c>
    </row>
    <row r="2826" spans="2:65" s="1" customFormat="1">
      <c r="B2826" s="42"/>
      <c r="C2826" s="64"/>
      <c r="D2826" s="221" t="s">
        <v>506</v>
      </c>
      <c r="E2826" s="64"/>
      <c r="F2826" s="222" t="s">
        <v>13652</v>
      </c>
      <c r="G2826" s="64"/>
      <c r="H2826" s="64"/>
      <c r="I2826" s="177"/>
      <c r="J2826" s="64"/>
      <c r="K2826" s="64"/>
      <c r="L2826" s="62"/>
      <c r="M2826" s="223"/>
      <c r="N2826" s="43"/>
      <c r="O2826" s="43"/>
      <c r="P2826" s="43"/>
      <c r="Q2826" s="43"/>
      <c r="R2826" s="43"/>
      <c r="S2826" s="43"/>
      <c r="T2826" s="79"/>
      <c r="AT2826" s="25" t="s">
        <v>506</v>
      </c>
      <c r="AU2826" s="25" t="s">
        <v>82</v>
      </c>
    </row>
    <row r="2827" spans="2:65" s="1" customFormat="1" ht="24">
      <c r="B2827" s="42"/>
      <c r="C2827" s="64"/>
      <c r="D2827" s="227" t="s">
        <v>2254</v>
      </c>
      <c r="E2827" s="64"/>
      <c r="F2827" s="273" t="s">
        <v>13661</v>
      </c>
      <c r="G2827" s="64"/>
      <c r="H2827" s="64"/>
      <c r="I2827" s="177"/>
      <c r="J2827" s="64"/>
      <c r="K2827" s="64"/>
      <c r="L2827" s="62"/>
      <c r="M2827" s="223"/>
      <c r="N2827" s="43"/>
      <c r="O2827" s="43"/>
      <c r="P2827" s="43"/>
      <c r="Q2827" s="43"/>
      <c r="R2827" s="43"/>
      <c r="S2827" s="43"/>
      <c r="T2827" s="79"/>
      <c r="AT2827" s="25" t="s">
        <v>2254</v>
      </c>
      <c r="AU2827" s="25" t="s">
        <v>82</v>
      </c>
    </row>
    <row r="2828" spans="2:65" s="1" customFormat="1" ht="16.5" customHeight="1">
      <c r="B2828" s="42"/>
      <c r="C2828" s="209" t="s">
        <v>5965</v>
      </c>
      <c r="D2828" s="209" t="s">
        <v>498</v>
      </c>
      <c r="E2828" s="210" t="s">
        <v>14099</v>
      </c>
      <c r="F2828" s="211" t="s">
        <v>13652</v>
      </c>
      <c r="G2828" s="212" t="s">
        <v>13632</v>
      </c>
      <c r="H2828" s="213">
        <v>1</v>
      </c>
      <c r="I2828" s="214"/>
      <c r="J2828" s="215">
        <f>ROUND(I2828*H2828,2)</f>
        <v>0</v>
      </c>
      <c r="K2828" s="211" t="s">
        <v>23</v>
      </c>
      <c r="L2828" s="62"/>
      <c r="M2828" s="216" t="s">
        <v>23</v>
      </c>
      <c r="N2828" s="217" t="s">
        <v>44</v>
      </c>
      <c r="O2828" s="43"/>
      <c r="P2828" s="218">
        <f>O2828*H2828</f>
        <v>0</v>
      </c>
      <c r="Q2828" s="218">
        <v>0</v>
      </c>
      <c r="R2828" s="218">
        <f>Q2828*H2828</f>
        <v>0</v>
      </c>
      <c r="S2828" s="218">
        <v>0</v>
      </c>
      <c r="T2828" s="219">
        <f>S2828*H2828</f>
        <v>0</v>
      </c>
      <c r="AR2828" s="25" t="s">
        <v>502</v>
      </c>
      <c r="AT2828" s="25" t="s">
        <v>498</v>
      </c>
      <c r="AU2828" s="25" t="s">
        <v>82</v>
      </c>
      <c r="AY2828" s="25" t="s">
        <v>492</v>
      </c>
      <c r="BE2828" s="220">
        <f>IF(N2828="základní",J2828,0)</f>
        <v>0</v>
      </c>
      <c r="BF2828" s="220">
        <f>IF(N2828="snížená",J2828,0)</f>
        <v>0</v>
      </c>
      <c r="BG2828" s="220">
        <f>IF(N2828="zákl. přenesená",J2828,0)</f>
        <v>0</v>
      </c>
      <c r="BH2828" s="220">
        <f>IF(N2828="sníž. přenesená",J2828,0)</f>
        <v>0</v>
      </c>
      <c r="BI2828" s="220">
        <f>IF(N2828="nulová",J2828,0)</f>
        <v>0</v>
      </c>
      <c r="BJ2828" s="25" t="s">
        <v>80</v>
      </c>
      <c r="BK2828" s="220">
        <f>ROUND(I2828*H2828,2)</f>
        <v>0</v>
      </c>
      <c r="BL2828" s="25" t="s">
        <v>502</v>
      </c>
      <c r="BM2828" s="25" t="s">
        <v>14100</v>
      </c>
    </row>
    <row r="2829" spans="2:65" s="1" customFormat="1">
      <c r="B2829" s="42"/>
      <c r="C2829" s="64"/>
      <c r="D2829" s="221" t="s">
        <v>506</v>
      </c>
      <c r="E2829" s="64"/>
      <c r="F2829" s="222" t="s">
        <v>13652</v>
      </c>
      <c r="G2829" s="64"/>
      <c r="H2829" s="64"/>
      <c r="I2829" s="177"/>
      <c r="J2829" s="64"/>
      <c r="K2829" s="64"/>
      <c r="L2829" s="62"/>
      <c r="M2829" s="223"/>
      <c r="N2829" s="43"/>
      <c r="O2829" s="43"/>
      <c r="P2829" s="43"/>
      <c r="Q2829" s="43"/>
      <c r="R2829" s="43"/>
      <c r="S2829" s="43"/>
      <c r="T2829" s="79"/>
      <c r="AT2829" s="25" t="s">
        <v>506</v>
      </c>
      <c r="AU2829" s="25" t="s">
        <v>82</v>
      </c>
    </row>
    <row r="2830" spans="2:65" s="1" customFormat="1" ht="60">
      <c r="B2830" s="42"/>
      <c r="C2830" s="64"/>
      <c r="D2830" s="227" t="s">
        <v>2254</v>
      </c>
      <c r="E2830" s="64"/>
      <c r="F2830" s="273" t="s">
        <v>13663</v>
      </c>
      <c r="G2830" s="64"/>
      <c r="H2830" s="64"/>
      <c r="I2830" s="177"/>
      <c r="J2830" s="64"/>
      <c r="K2830" s="64"/>
      <c r="L2830" s="62"/>
      <c r="M2830" s="223"/>
      <c r="N2830" s="43"/>
      <c r="O2830" s="43"/>
      <c r="P2830" s="43"/>
      <c r="Q2830" s="43"/>
      <c r="R2830" s="43"/>
      <c r="S2830" s="43"/>
      <c r="T2830" s="79"/>
      <c r="AT2830" s="25" t="s">
        <v>2254</v>
      </c>
      <c r="AU2830" s="25" t="s">
        <v>82</v>
      </c>
    </row>
    <row r="2831" spans="2:65" s="1" customFormat="1" ht="16.5" customHeight="1">
      <c r="B2831" s="42"/>
      <c r="C2831" s="209" t="s">
        <v>5969</v>
      </c>
      <c r="D2831" s="209" t="s">
        <v>498</v>
      </c>
      <c r="E2831" s="210" t="s">
        <v>13782</v>
      </c>
      <c r="F2831" s="211" t="s">
        <v>13652</v>
      </c>
      <c r="G2831" s="212" t="s">
        <v>13632</v>
      </c>
      <c r="H2831" s="213">
        <v>1</v>
      </c>
      <c r="I2831" s="214"/>
      <c r="J2831" s="215">
        <f>ROUND(I2831*H2831,2)</f>
        <v>0</v>
      </c>
      <c r="K2831" s="211" t="s">
        <v>23</v>
      </c>
      <c r="L2831" s="62"/>
      <c r="M2831" s="216" t="s">
        <v>23</v>
      </c>
      <c r="N2831" s="217" t="s">
        <v>44</v>
      </c>
      <c r="O2831" s="43"/>
      <c r="P2831" s="218">
        <f>O2831*H2831</f>
        <v>0</v>
      </c>
      <c r="Q2831" s="218">
        <v>0</v>
      </c>
      <c r="R2831" s="218">
        <f>Q2831*H2831</f>
        <v>0</v>
      </c>
      <c r="S2831" s="218">
        <v>0</v>
      </c>
      <c r="T2831" s="219">
        <f>S2831*H2831</f>
        <v>0</v>
      </c>
      <c r="AR2831" s="25" t="s">
        <v>502</v>
      </c>
      <c r="AT2831" s="25" t="s">
        <v>498</v>
      </c>
      <c r="AU2831" s="25" t="s">
        <v>82</v>
      </c>
      <c r="AY2831" s="25" t="s">
        <v>492</v>
      </c>
      <c r="BE2831" s="220">
        <f>IF(N2831="základní",J2831,0)</f>
        <v>0</v>
      </c>
      <c r="BF2831" s="220">
        <f>IF(N2831="snížená",J2831,0)</f>
        <v>0</v>
      </c>
      <c r="BG2831" s="220">
        <f>IF(N2831="zákl. přenesená",J2831,0)</f>
        <v>0</v>
      </c>
      <c r="BH2831" s="220">
        <f>IF(N2831="sníž. přenesená",J2831,0)</f>
        <v>0</v>
      </c>
      <c r="BI2831" s="220">
        <f>IF(N2831="nulová",J2831,0)</f>
        <v>0</v>
      </c>
      <c r="BJ2831" s="25" t="s">
        <v>80</v>
      </c>
      <c r="BK2831" s="220">
        <f>ROUND(I2831*H2831,2)</f>
        <v>0</v>
      </c>
      <c r="BL2831" s="25" t="s">
        <v>502</v>
      </c>
      <c r="BM2831" s="25" t="s">
        <v>14101</v>
      </c>
    </row>
    <row r="2832" spans="2:65" s="1" customFormat="1">
      <c r="B2832" s="42"/>
      <c r="C2832" s="64"/>
      <c r="D2832" s="221" t="s">
        <v>506</v>
      </c>
      <c r="E2832" s="64"/>
      <c r="F2832" s="222" t="s">
        <v>13652</v>
      </c>
      <c r="G2832" s="64"/>
      <c r="H2832" s="64"/>
      <c r="I2832" s="177"/>
      <c r="J2832" s="64"/>
      <c r="K2832" s="64"/>
      <c r="L2832" s="62"/>
      <c r="M2832" s="223"/>
      <c r="N2832" s="43"/>
      <c r="O2832" s="43"/>
      <c r="P2832" s="43"/>
      <c r="Q2832" s="43"/>
      <c r="R2832" s="43"/>
      <c r="S2832" s="43"/>
      <c r="T2832" s="79"/>
      <c r="AT2832" s="25" t="s">
        <v>506</v>
      </c>
      <c r="AU2832" s="25" t="s">
        <v>82</v>
      </c>
    </row>
    <row r="2833" spans="2:65" s="1" customFormat="1" ht="24">
      <c r="B2833" s="42"/>
      <c r="C2833" s="64"/>
      <c r="D2833" s="221" t="s">
        <v>2254</v>
      </c>
      <c r="E2833" s="64"/>
      <c r="F2833" s="224" t="s">
        <v>13665</v>
      </c>
      <c r="G2833" s="64"/>
      <c r="H2833" s="64"/>
      <c r="I2833" s="177"/>
      <c r="J2833" s="64"/>
      <c r="K2833" s="64"/>
      <c r="L2833" s="62"/>
      <c r="M2833" s="223"/>
      <c r="N2833" s="43"/>
      <c r="O2833" s="43"/>
      <c r="P2833" s="43"/>
      <c r="Q2833" s="43"/>
      <c r="R2833" s="43"/>
      <c r="S2833" s="43"/>
      <c r="T2833" s="79"/>
      <c r="AT2833" s="25" t="s">
        <v>2254</v>
      </c>
      <c r="AU2833" s="25" t="s">
        <v>82</v>
      </c>
    </row>
    <row r="2834" spans="2:65" s="11" customFormat="1" ht="37.35" customHeight="1">
      <c r="B2834" s="192"/>
      <c r="C2834" s="193"/>
      <c r="D2834" s="194" t="s">
        <v>72</v>
      </c>
      <c r="E2834" s="195" t="s">
        <v>5027</v>
      </c>
      <c r="F2834" s="195" t="s">
        <v>14102</v>
      </c>
      <c r="G2834" s="193"/>
      <c r="H2834" s="193"/>
      <c r="I2834" s="196"/>
      <c r="J2834" s="197">
        <f>BK2834</f>
        <v>0</v>
      </c>
      <c r="K2834" s="193"/>
      <c r="L2834" s="198"/>
      <c r="M2834" s="199"/>
      <c r="N2834" s="200"/>
      <c r="O2834" s="200"/>
      <c r="P2834" s="201">
        <f>P2835</f>
        <v>0</v>
      </c>
      <c r="Q2834" s="200"/>
      <c r="R2834" s="201">
        <f>R2835</f>
        <v>0</v>
      </c>
      <c r="S2834" s="200"/>
      <c r="T2834" s="202">
        <f>T2835</f>
        <v>0</v>
      </c>
      <c r="AR2834" s="203" t="s">
        <v>80</v>
      </c>
      <c r="AT2834" s="204" t="s">
        <v>72</v>
      </c>
      <c r="AU2834" s="204" t="s">
        <v>73</v>
      </c>
      <c r="AY2834" s="203" t="s">
        <v>492</v>
      </c>
      <c r="BK2834" s="205">
        <f>BK2835</f>
        <v>0</v>
      </c>
    </row>
    <row r="2835" spans="2:65" s="11" customFormat="1" ht="19.95" customHeight="1">
      <c r="B2835" s="192"/>
      <c r="C2835" s="193"/>
      <c r="D2835" s="206" t="s">
        <v>72</v>
      </c>
      <c r="E2835" s="207" t="s">
        <v>4922</v>
      </c>
      <c r="F2835" s="207" t="s">
        <v>14103</v>
      </c>
      <c r="G2835" s="193"/>
      <c r="H2835" s="193"/>
      <c r="I2835" s="196"/>
      <c r="J2835" s="208">
        <f>BK2835</f>
        <v>0</v>
      </c>
      <c r="K2835" s="193"/>
      <c r="L2835" s="198"/>
      <c r="M2835" s="199"/>
      <c r="N2835" s="200"/>
      <c r="O2835" s="200"/>
      <c r="P2835" s="201">
        <f>SUM(P2836:P2886)</f>
        <v>0</v>
      </c>
      <c r="Q2835" s="200"/>
      <c r="R2835" s="201">
        <f>SUM(R2836:R2886)</f>
        <v>0</v>
      </c>
      <c r="S2835" s="200"/>
      <c r="T2835" s="202">
        <f>SUM(T2836:T2886)</f>
        <v>0</v>
      </c>
      <c r="AR2835" s="203" t="s">
        <v>80</v>
      </c>
      <c r="AT2835" s="204" t="s">
        <v>72</v>
      </c>
      <c r="AU2835" s="204" t="s">
        <v>80</v>
      </c>
      <c r="AY2835" s="203" t="s">
        <v>492</v>
      </c>
      <c r="BK2835" s="205">
        <f>SUM(BK2836:BK2886)</f>
        <v>0</v>
      </c>
    </row>
    <row r="2836" spans="2:65" s="1" customFormat="1" ht="16.5" customHeight="1">
      <c r="B2836" s="42"/>
      <c r="C2836" s="209" t="s">
        <v>5974</v>
      </c>
      <c r="D2836" s="209" t="s">
        <v>498</v>
      </c>
      <c r="E2836" s="210" t="s">
        <v>13695</v>
      </c>
      <c r="F2836" s="211" t="s">
        <v>13696</v>
      </c>
      <c r="G2836" s="212" t="s">
        <v>2537</v>
      </c>
      <c r="H2836" s="213">
        <v>1</v>
      </c>
      <c r="I2836" s="214"/>
      <c r="J2836" s="215">
        <f>ROUND(I2836*H2836,2)</f>
        <v>0</v>
      </c>
      <c r="K2836" s="211" t="s">
        <v>23</v>
      </c>
      <c r="L2836" s="62"/>
      <c r="M2836" s="216" t="s">
        <v>23</v>
      </c>
      <c r="N2836" s="217" t="s">
        <v>44</v>
      </c>
      <c r="O2836" s="43"/>
      <c r="P2836" s="218">
        <f>O2836*H2836</f>
        <v>0</v>
      </c>
      <c r="Q2836" s="218">
        <v>0</v>
      </c>
      <c r="R2836" s="218">
        <f>Q2836*H2836</f>
        <v>0</v>
      </c>
      <c r="S2836" s="218">
        <v>0</v>
      </c>
      <c r="T2836" s="219">
        <f>S2836*H2836</f>
        <v>0</v>
      </c>
      <c r="AR2836" s="25" t="s">
        <v>502</v>
      </c>
      <c r="AT2836" s="25" t="s">
        <v>498</v>
      </c>
      <c r="AU2836" s="25" t="s">
        <v>82</v>
      </c>
      <c r="AY2836" s="25" t="s">
        <v>492</v>
      </c>
      <c r="BE2836" s="220">
        <f>IF(N2836="základní",J2836,0)</f>
        <v>0</v>
      </c>
      <c r="BF2836" s="220">
        <f>IF(N2836="snížená",J2836,0)</f>
        <v>0</v>
      </c>
      <c r="BG2836" s="220">
        <f>IF(N2836="zákl. přenesená",J2836,0)</f>
        <v>0</v>
      </c>
      <c r="BH2836" s="220">
        <f>IF(N2836="sníž. přenesená",J2836,0)</f>
        <v>0</v>
      </c>
      <c r="BI2836" s="220">
        <f>IF(N2836="nulová",J2836,0)</f>
        <v>0</v>
      </c>
      <c r="BJ2836" s="25" t="s">
        <v>80</v>
      </c>
      <c r="BK2836" s="220">
        <f>ROUND(I2836*H2836,2)</f>
        <v>0</v>
      </c>
      <c r="BL2836" s="25" t="s">
        <v>502</v>
      </c>
      <c r="BM2836" s="25" t="s">
        <v>14104</v>
      </c>
    </row>
    <row r="2837" spans="2:65" s="1" customFormat="1">
      <c r="B2837" s="42"/>
      <c r="C2837" s="64"/>
      <c r="D2837" s="221" t="s">
        <v>506</v>
      </c>
      <c r="E2837" s="64"/>
      <c r="F2837" s="222" t="s">
        <v>13696</v>
      </c>
      <c r="G2837" s="64"/>
      <c r="H2837" s="64"/>
      <c r="I2837" s="177"/>
      <c r="J2837" s="64"/>
      <c r="K2837" s="64"/>
      <c r="L2837" s="62"/>
      <c r="M2837" s="223"/>
      <c r="N2837" s="43"/>
      <c r="O2837" s="43"/>
      <c r="P2837" s="43"/>
      <c r="Q2837" s="43"/>
      <c r="R2837" s="43"/>
      <c r="S2837" s="43"/>
      <c r="T2837" s="79"/>
      <c r="AT2837" s="25" t="s">
        <v>506</v>
      </c>
      <c r="AU2837" s="25" t="s">
        <v>82</v>
      </c>
    </row>
    <row r="2838" spans="2:65" s="1" customFormat="1" ht="48">
      <c r="B2838" s="42"/>
      <c r="C2838" s="64"/>
      <c r="D2838" s="227" t="s">
        <v>2254</v>
      </c>
      <c r="E2838" s="64"/>
      <c r="F2838" s="273" t="s">
        <v>13697</v>
      </c>
      <c r="G2838" s="64"/>
      <c r="H2838" s="64"/>
      <c r="I2838" s="177"/>
      <c r="J2838" s="64"/>
      <c r="K2838" s="64"/>
      <c r="L2838" s="62"/>
      <c r="M2838" s="223"/>
      <c r="N2838" s="43"/>
      <c r="O2838" s="43"/>
      <c r="P2838" s="43"/>
      <c r="Q2838" s="43"/>
      <c r="R2838" s="43"/>
      <c r="S2838" s="43"/>
      <c r="T2838" s="79"/>
      <c r="AT2838" s="25" t="s">
        <v>2254</v>
      </c>
      <c r="AU2838" s="25" t="s">
        <v>82</v>
      </c>
    </row>
    <row r="2839" spans="2:65" s="1" customFormat="1" ht="16.5" customHeight="1">
      <c r="B2839" s="42"/>
      <c r="C2839" s="209" t="s">
        <v>5978</v>
      </c>
      <c r="D2839" s="209" t="s">
        <v>498</v>
      </c>
      <c r="E2839" s="210" t="s">
        <v>14105</v>
      </c>
      <c r="F2839" s="211" t="s">
        <v>14106</v>
      </c>
      <c r="G2839" s="212" t="s">
        <v>2537</v>
      </c>
      <c r="H2839" s="213">
        <v>1</v>
      </c>
      <c r="I2839" s="214"/>
      <c r="J2839" s="215">
        <f>ROUND(I2839*H2839,2)</f>
        <v>0</v>
      </c>
      <c r="K2839" s="211" t="s">
        <v>23</v>
      </c>
      <c r="L2839" s="62"/>
      <c r="M2839" s="216" t="s">
        <v>23</v>
      </c>
      <c r="N2839" s="217" t="s">
        <v>44</v>
      </c>
      <c r="O2839" s="43"/>
      <c r="P2839" s="218">
        <f>O2839*H2839</f>
        <v>0</v>
      </c>
      <c r="Q2839" s="218">
        <v>0</v>
      </c>
      <c r="R2839" s="218">
        <f>Q2839*H2839</f>
        <v>0</v>
      </c>
      <c r="S2839" s="218">
        <v>0</v>
      </c>
      <c r="T2839" s="219">
        <f>S2839*H2839</f>
        <v>0</v>
      </c>
      <c r="AR2839" s="25" t="s">
        <v>502</v>
      </c>
      <c r="AT2839" s="25" t="s">
        <v>498</v>
      </c>
      <c r="AU2839" s="25" t="s">
        <v>82</v>
      </c>
      <c r="AY2839" s="25" t="s">
        <v>492</v>
      </c>
      <c r="BE2839" s="220">
        <f>IF(N2839="základní",J2839,0)</f>
        <v>0</v>
      </c>
      <c r="BF2839" s="220">
        <f>IF(N2839="snížená",J2839,0)</f>
        <v>0</v>
      </c>
      <c r="BG2839" s="220">
        <f>IF(N2839="zákl. přenesená",J2839,0)</f>
        <v>0</v>
      </c>
      <c r="BH2839" s="220">
        <f>IF(N2839="sníž. přenesená",J2839,0)</f>
        <v>0</v>
      </c>
      <c r="BI2839" s="220">
        <f>IF(N2839="nulová",J2839,0)</f>
        <v>0</v>
      </c>
      <c r="BJ2839" s="25" t="s">
        <v>80</v>
      </c>
      <c r="BK2839" s="220">
        <f>ROUND(I2839*H2839,2)</f>
        <v>0</v>
      </c>
      <c r="BL2839" s="25" t="s">
        <v>502</v>
      </c>
      <c r="BM2839" s="25" t="s">
        <v>14107</v>
      </c>
    </row>
    <row r="2840" spans="2:65" s="1" customFormat="1">
      <c r="B2840" s="42"/>
      <c r="C2840" s="64"/>
      <c r="D2840" s="221" t="s">
        <v>506</v>
      </c>
      <c r="E2840" s="64"/>
      <c r="F2840" s="222" t="s">
        <v>14106</v>
      </c>
      <c r="G2840" s="64"/>
      <c r="H2840" s="64"/>
      <c r="I2840" s="177"/>
      <c r="J2840" s="64"/>
      <c r="K2840" s="64"/>
      <c r="L2840" s="62"/>
      <c r="M2840" s="223"/>
      <c r="N2840" s="43"/>
      <c r="O2840" s="43"/>
      <c r="P2840" s="43"/>
      <c r="Q2840" s="43"/>
      <c r="R2840" s="43"/>
      <c r="S2840" s="43"/>
      <c r="T2840" s="79"/>
      <c r="AT2840" s="25" t="s">
        <v>506</v>
      </c>
      <c r="AU2840" s="25" t="s">
        <v>82</v>
      </c>
    </row>
    <row r="2841" spans="2:65" s="1" customFormat="1" ht="36">
      <c r="B2841" s="42"/>
      <c r="C2841" s="64"/>
      <c r="D2841" s="227" t="s">
        <v>2254</v>
      </c>
      <c r="E2841" s="64"/>
      <c r="F2841" s="273" t="s">
        <v>14108</v>
      </c>
      <c r="G2841" s="64"/>
      <c r="H2841" s="64"/>
      <c r="I2841" s="177"/>
      <c r="J2841" s="64"/>
      <c r="K2841" s="64"/>
      <c r="L2841" s="62"/>
      <c r="M2841" s="223"/>
      <c r="N2841" s="43"/>
      <c r="O2841" s="43"/>
      <c r="P2841" s="43"/>
      <c r="Q2841" s="43"/>
      <c r="R2841" s="43"/>
      <c r="S2841" s="43"/>
      <c r="T2841" s="79"/>
      <c r="AT2841" s="25" t="s">
        <v>2254</v>
      </c>
      <c r="AU2841" s="25" t="s">
        <v>82</v>
      </c>
    </row>
    <row r="2842" spans="2:65" s="1" customFormat="1" ht="16.5" customHeight="1">
      <c r="B2842" s="42"/>
      <c r="C2842" s="209" t="s">
        <v>5984</v>
      </c>
      <c r="D2842" s="209" t="s">
        <v>498</v>
      </c>
      <c r="E2842" s="210" t="s">
        <v>13701</v>
      </c>
      <c r="F2842" s="211" t="s">
        <v>13702</v>
      </c>
      <c r="G2842" s="212" t="s">
        <v>13632</v>
      </c>
      <c r="H2842" s="213">
        <v>1</v>
      </c>
      <c r="I2842" s="214"/>
      <c r="J2842" s="215">
        <f>ROUND(I2842*H2842,2)</f>
        <v>0</v>
      </c>
      <c r="K2842" s="211" t="s">
        <v>23</v>
      </c>
      <c r="L2842" s="62"/>
      <c r="M2842" s="216" t="s">
        <v>23</v>
      </c>
      <c r="N2842" s="217" t="s">
        <v>44</v>
      </c>
      <c r="O2842" s="43"/>
      <c r="P2842" s="218">
        <f>O2842*H2842</f>
        <v>0</v>
      </c>
      <c r="Q2842" s="218">
        <v>0</v>
      </c>
      <c r="R2842" s="218">
        <f>Q2842*H2842</f>
        <v>0</v>
      </c>
      <c r="S2842" s="218">
        <v>0</v>
      </c>
      <c r="T2842" s="219">
        <f>S2842*H2842</f>
        <v>0</v>
      </c>
      <c r="AR2842" s="25" t="s">
        <v>502</v>
      </c>
      <c r="AT2842" s="25" t="s">
        <v>498</v>
      </c>
      <c r="AU2842" s="25" t="s">
        <v>82</v>
      </c>
      <c r="AY2842" s="25" t="s">
        <v>492</v>
      </c>
      <c r="BE2842" s="220">
        <f>IF(N2842="základní",J2842,0)</f>
        <v>0</v>
      </c>
      <c r="BF2842" s="220">
        <f>IF(N2842="snížená",J2842,0)</f>
        <v>0</v>
      </c>
      <c r="BG2842" s="220">
        <f>IF(N2842="zákl. přenesená",J2842,0)</f>
        <v>0</v>
      </c>
      <c r="BH2842" s="220">
        <f>IF(N2842="sníž. přenesená",J2842,0)</f>
        <v>0</v>
      </c>
      <c r="BI2842" s="220">
        <f>IF(N2842="nulová",J2842,0)</f>
        <v>0</v>
      </c>
      <c r="BJ2842" s="25" t="s">
        <v>80</v>
      </c>
      <c r="BK2842" s="220">
        <f>ROUND(I2842*H2842,2)</f>
        <v>0</v>
      </c>
      <c r="BL2842" s="25" t="s">
        <v>502</v>
      </c>
      <c r="BM2842" s="25" t="s">
        <v>14109</v>
      </c>
    </row>
    <row r="2843" spans="2:65" s="1" customFormat="1">
      <c r="B2843" s="42"/>
      <c r="C2843" s="64"/>
      <c r="D2843" s="221" t="s">
        <v>506</v>
      </c>
      <c r="E2843" s="64"/>
      <c r="F2843" s="222" t="s">
        <v>13702</v>
      </c>
      <c r="G2843" s="64"/>
      <c r="H2843" s="64"/>
      <c r="I2843" s="177"/>
      <c r="J2843" s="64"/>
      <c r="K2843" s="64"/>
      <c r="L2843" s="62"/>
      <c r="M2843" s="223"/>
      <c r="N2843" s="43"/>
      <c r="O2843" s="43"/>
      <c r="P2843" s="43"/>
      <c r="Q2843" s="43"/>
      <c r="R2843" s="43"/>
      <c r="S2843" s="43"/>
      <c r="T2843" s="79"/>
      <c r="AT2843" s="25" t="s">
        <v>506</v>
      </c>
      <c r="AU2843" s="25" t="s">
        <v>82</v>
      </c>
    </row>
    <row r="2844" spans="2:65" s="1" customFormat="1" ht="36">
      <c r="B2844" s="42"/>
      <c r="C2844" s="64"/>
      <c r="D2844" s="227" t="s">
        <v>2254</v>
      </c>
      <c r="E2844" s="64"/>
      <c r="F2844" s="273" t="s">
        <v>13703</v>
      </c>
      <c r="G2844" s="64"/>
      <c r="H2844" s="64"/>
      <c r="I2844" s="177"/>
      <c r="J2844" s="64"/>
      <c r="K2844" s="64"/>
      <c r="L2844" s="62"/>
      <c r="M2844" s="223"/>
      <c r="N2844" s="43"/>
      <c r="O2844" s="43"/>
      <c r="P2844" s="43"/>
      <c r="Q2844" s="43"/>
      <c r="R2844" s="43"/>
      <c r="S2844" s="43"/>
      <c r="T2844" s="79"/>
      <c r="AT2844" s="25" t="s">
        <v>2254</v>
      </c>
      <c r="AU2844" s="25" t="s">
        <v>82</v>
      </c>
    </row>
    <row r="2845" spans="2:65" s="1" customFormat="1" ht="16.5" customHeight="1">
      <c r="B2845" s="42"/>
      <c r="C2845" s="209" t="s">
        <v>5988</v>
      </c>
      <c r="D2845" s="209" t="s">
        <v>498</v>
      </c>
      <c r="E2845" s="210" t="s">
        <v>13634</v>
      </c>
      <c r="F2845" s="211" t="s">
        <v>13635</v>
      </c>
      <c r="G2845" s="212" t="s">
        <v>2537</v>
      </c>
      <c r="H2845" s="213">
        <v>1</v>
      </c>
      <c r="I2845" s="214"/>
      <c r="J2845" s="215">
        <f>ROUND(I2845*H2845,2)</f>
        <v>0</v>
      </c>
      <c r="K2845" s="211" t="s">
        <v>23</v>
      </c>
      <c r="L2845" s="62"/>
      <c r="M2845" s="216" t="s">
        <v>23</v>
      </c>
      <c r="N2845" s="217" t="s">
        <v>44</v>
      </c>
      <c r="O2845" s="43"/>
      <c r="P2845" s="218">
        <f>O2845*H2845</f>
        <v>0</v>
      </c>
      <c r="Q2845" s="218">
        <v>0</v>
      </c>
      <c r="R2845" s="218">
        <f>Q2845*H2845</f>
        <v>0</v>
      </c>
      <c r="S2845" s="218">
        <v>0</v>
      </c>
      <c r="T2845" s="219">
        <f>S2845*H2845</f>
        <v>0</v>
      </c>
      <c r="AR2845" s="25" t="s">
        <v>502</v>
      </c>
      <c r="AT2845" s="25" t="s">
        <v>498</v>
      </c>
      <c r="AU2845" s="25" t="s">
        <v>82</v>
      </c>
      <c r="AY2845" s="25" t="s">
        <v>492</v>
      </c>
      <c r="BE2845" s="220">
        <f>IF(N2845="základní",J2845,0)</f>
        <v>0</v>
      </c>
      <c r="BF2845" s="220">
        <f>IF(N2845="snížená",J2845,0)</f>
        <v>0</v>
      </c>
      <c r="BG2845" s="220">
        <f>IF(N2845="zákl. přenesená",J2845,0)</f>
        <v>0</v>
      </c>
      <c r="BH2845" s="220">
        <f>IF(N2845="sníž. přenesená",J2845,0)</f>
        <v>0</v>
      </c>
      <c r="BI2845" s="220">
        <f>IF(N2845="nulová",J2845,0)</f>
        <v>0</v>
      </c>
      <c r="BJ2845" s="25" t="s">
        <v>80</v>
      </c>
      <c r="BK2845" s="220">
        <f>ROUND(I2845*H2845,2)</f>
        <v>0</v>
      </c>
      <c r="BL2845" s="25" t="s">
        <v>502</v>
      </c>
      <c r="BM2845" s="25" t="s">
        <v>14110</v>
      </c>
    </row>
    <row r="2846" spans="2:65" s="1" customFormat="1">
      <c r="B2846" s="42"/>
      <c r="C2846" s="64"/>
      <c r="D2846" s="221" t="s">
        <v>506</v>
      </c>
      <c r="E2846" s="64"/>
      <c r="F2846" s="222" t="s">
        <v>13635</v>
      </c>
      <c r="G2846" s="64"/>
      <c r="H2846" s="64"/>
      <c r="I2846" s="177"/>
      <c r="J2846" s="64"/>
      <c r="K2846" s="64"/>
      <c r="L2846" s="62"/>
      <c r="M2846" s="223"/>
      <c r="N2846" s="43"/>
      <c r="O2846" s="43"/>
      <c r="P2846" s="43"/>
      <c r="Q2846" s="43"/>
      <c r="R2846" s="43"/>
      <c r="S2846" s="43"/>
      <c r="T2846" s="79"/>
      <c r="AT2846" s="25" t="s">
        <v>506</v>
      </c>
      <c r="AU2846" s="25" t="s">
        <v>82</v>
      </c>
    </row>
    <row r="2847" spans="2:65" s="1" customFormat="1" ht="60">
      <c r="B2847" s="42"/>
      <c r="C2847" s="64"/>
      <c r="D2847" s="227" t="s">
        <v>2254</v>
      </c>
      <c r="E2847" s="64"/>
      <c r="F2847" s="273" t="s">
        <v>13636</v>
      </c>
      <c r="G2847" s="64"/>
      <c r="H2847" s="64"/>
      <c r="I2847" s="177"/>
      <c r="J2847" s="64"/>
      <c r="K2847" s="64"/>
      <c r="L2847" s="62"/>
      <c r="M2847" s="223"/>
      <c r="N2847" s="43"/>
      <c r="O2847" s="43"/>
      <c r="P2847" s="43"/>
      <c r="Q2847" s="43"/>
      <c r="R2847" s="43"/>
      <c r="S2847" s="43"/>
      <c r="T2847" s="79"/>
      <c r="AT2847" s="25" t="s">
        <v>2254</v>
      </c>
      <c r="AU2847" s="25" t="s">
        <v>82</v>
      </c>
    </row>
    <row r="2848" spans="2:65" s="1" customFormat="1" ht="16.5" customHeight="1">
      <c r="B2848" s="42"/>
      <c r="C2848" s="209" t="s">
        <v>5995</v>
      </c>
      <c r="D2848" s="209" t="s">
        <v>498</v>
      </c>
      <c r="E2848" s="210" t="s">
        <v>13938</v>
      </c>
      <c r="F2848" s="211" t="s">
        <v>13939</v>
      </c>
      <c r="G2848" s="212" t="s">
        <v>2537</v>
      </c>
      <c r="H2848" s="213">
        <v>1</v>
      </c>
      <c r="I2848" s="214"/>
      <c r="J2848" s="215">
        <f>ROUND(I2848*H2848,2)</f>
        <v>0</v>
      </c>
      <c r="K2848" s="211" t="s">
        <v>23</v>
      </c>
      <c r="L2848" s="62"/>
      <c r="M2848" s="216" t="s">
        <v>23</v>
      </c>
      <c r="N2848" s="217" t="s">
        <v>44</v>
      </c>
      <c r="O2848" s="43"/>
      <c r="P2848" s="218">
        <f>O2848*H2848</f>
        <v>0</v>
      </c>
      <c r="Q2848" s="218">
        <v>0</v>
      </c>
      <c r="R2848" s="218">
        <f>Q2848*H2848</f>
        <v>0</v>
      </c>
      <c r="S2848" s="218">
        <v>0</v>
      </c>
      <c r="T2848" s="219">
        <f>S2848*H2848</f>
        <v>0</v>
      </c>
      <c r="AR2848" s="25" t="s">
        <v>502</v>
      </c>
      <c r="AT2848" s="25" t="s">
        <v>498</v>
      </c>
      <c r="AU2848" s="25" t="s">
        <v>82</v>
      </c>
      <c r="AY2848" s="25" t="s">
        <v>492</v>
      </c>
      <c r="BE2848" s="220">
        <f>IF(N2848="základní",J2848,0)</f>
        <v>0</v>
      </c>
      <c r="BF2848" s="220">
        <f>IF(N2848="snížená",J2848,0)</f>
        <v>0</v>
      </c>
      <c r="BG2848" s="220">
        <f>IF(N2848="zákl. přenesená",J2848,0)</f>
        <v>0</v>
      </c>
      <c r="BH2848" s="220">
        <f>IF(N2848="sníž. přenesená",J2848,0)</f>
        <v>0</v>
      </c>
      <c r="BI2848" s="220">
        <f>IF(N2848="nulová",J2848,0)</f>
        <v>0</v>
      </c>
      <c r="BJ2848" s="25" t="s">
        <v>80</v>
      </c>
      <c r="BK2848" s="220">
        <f>ROUND(I2848*H2848,2)</f>
        <v>0</v>
      </c>
      <c r="BL2848" s="25" t="s">
        <v>502</v>
      </c>
      <c r="BM2848" s="25" t="s">
        <v>14111</v>
      </c>
    </row>
    <row r="2849" spans="2:65" s="1" customFormat="1">
      <c r="B2849" s="42"/>
      <c r="C2849" s="64"/>
      <c r="D2849" s="221" t="s">
        <v>506</v>
      </c>
      <c r="E2849" s="64"/>
      <c r="F2849" s="222" t="s">
        <v>13939</v>
      </c>
      <c r="G2849" s="64"/>
      <c r="H2849" s="64"/>
      <c r="I2849" s="177"/>
      <c r="J2849" s="64"/>
      <c r="K2849" s="64"/>
      <c r="L2849" s="62"/>
      <c r="M2849" s="223"/>
      <c r="N2849" s="43"/>
      <c r="O2849" s="43"/>
      <c r="P2849" s="43"/>
      <c r="Q2849" s="43"/>
      <c r="R2849" s="43"/>
      <c r="S2849" s="43"/>
      <c r="T2849" s="79"/>
      <c r="AT2849" s="25" t="s">
        <v>506</v>
      </c>
      <c r="AU2849" s="25" t="s">
        <v>82</v>
      </c>
    </row>
    <row r="2850" spans="2:65" s="1" customFormat="1" ht="24">
      <c r="B2850" s="42"/>
      <c r="C2850" s="64"/>
      <c r="D2850" s="227" t="s">
        <v>2254</v>
      </c>
      <c r="E2850" s="64"/>
      <c r="F2850" s="273" t="s">
        <v>13639</v>
      </c>
      <c r="G2850" s="64"/>
      <c r="H2850" s="64"/>
      <c r="I2850" s="177"/>
      <c r="J2850" s="64"/>
      <c r="K2850" s="64"/>
      <c r="L2850" s="62"/>
      <c r="M2850" s="223"/>
      <c r="N2850" s="43"/>
      <c r="O2850" s="43"/>
      <c r="P2850" s="43"/>
      <c r="Q2850" s="43"/>
      <c r="R2850" s="43"/>
      <c r="S2850" s="43"/>
      <c r="T2850" s="79"/>
      <c r="AT2850" s="25" t="s">
        <v>2254</v>
      </c>
      <c r="AU2850" s="25" t="s">
        <v>82</v>
      </c>
    </row>
    <row r="2851" spans="2:65" s="1" customFormat="1" ht="16.5" customHeight="1">
      <c r="B2851" s="42"/>
      <c r="C2851" s="209" t="s">
        <v>5999</v>
      </c>
      <c r="D2851" s="209" t="s">
        <v>498</v>
      </c>
      <c r="E2851" s="210" t="s">
        <v>13637</v>
      </c>
      <c r="F2851" s="211" t="s">
        <v>13638</v>
      </c>
      <c r="G2851" s="212" t="s">
        <v>2537</v>
      </c>
      <c r="H2851" s="213">
        <v>1</v>
      </c>
      <c r="I2851" s="214"/>
      <c r="J2851" s="215">
        <f>ROUND(I2851*H2851,2)</f>
        <v>0</v>
      </c>
      <c r="K2851" s="211" t="s">
        <v>23</v>
      </c>
      <c r="L2851" s="62"/>
      <c r="M2851" s="216" t="s">
        <v>23</v>
      </c>
      <c r="N2851" s="217" t="s">
        <v>44</v>
      </c>
      <c r="O2851" s="43"/>
      <c r="P2851" s="218">
        <f>O2851*H2851</f>
        <v>0</v>
      </c>
      <c r="Q2851" s="218">
        <v>0</v>
      </c>
      <c r="R2851" s="218">
        <f>Q2851*H2851</f>
        <v>0</v>
      </c>
      <c r="S2851" s="218">
        <v>0</v>
      </c>
      <c r="T2851" s="219">
        <f>S2851*H2851</f>
        <v>0</v>
      </c>
      <c r="AR2851" s="25" t="s">
        <v>502</v>
      </c>
      <c r="AT2851" s="25" t="s">
        <v>498</v>
      </c>
      <c r="AU2851" s="25" t="s">
        <v>82</v>
      </c>
      <c r="AY2851" s="25" t="s">
        <v>492</v>
      </c>
      <c r="BE2851" s="220">
        <f>IF(N2851="základní",J2851,0)</f>
        <v>0</v>
      </c>
      <c r="BF2851" s="220">
        <f>IF(N2851="snížená",J2851,0)</f>
        <v>0</v>
      </c>
      <c r="BG2851" s="220">
        <f>IF(N2851="zákl. přenesená",J2851,0)</f>
        <v>0</v>
      </c>
      <c r="BH2851" s="220">
        <f>IF(N2851="sníž. přenesená",J2851,0)</f>
        <v>0</v>
      </c>
      <c r="BI2851" s="220">
        <f>IF(N2851="nulová",J2851,0)</f>
        <v>0</v>
      </c>
      <c r="BJ2851" s="25" t="s">
        <v>80</v>
      </c>
      <c r="BK2851" s="220">
        <f>ROUND(I2851*H2851,2)</f>
        <v>0</v>
      </c>
      <c r="BL2851" s="25" t="s">
        <v>502</v>
      </c>
      <c r="BM2851" s="25" t="s">
        <v>14112</v>
      </c>
    </row>
    <row r="2852" spans="2:65" s="1" customFormat="1">
      <c r="B2852" s="42"/>
      <c r="C2852" s="64"/>
      <c r="D2852" s="221" t="s">
        <v>506</v>
      </c>
      <c r="E2852" s="64"/>
      <c r="F2852" s="222" t="s">
        <v>13638</v>
      </c>
      <c r="G2852" s="64"/>
      <c r="H2852" s="64"/>
      <c r="I2852" s="177"/>
      <c r="J2852" s="64"/>
      <c r="K2852" s="64"/>
      <c r="L2852" s="62"/>
      <c r="M2852" s="223"/>
      <c r="N2852" s="43"/>
      <c r="O2852" s="43"/>
      <c r="P2852" s="43"/>
      <c r="Q2852" s="43"/>
      <c r="R2852" s="43"/>
      <c r="S2852" s="43"/>
      <c r="T2852" s="79"/>
      <c r="AT2852" s="25" t="s">
        <v>506</v>
      </c>
      <c r="AU2852" s="25" t="s">
        <v>82</v>
      </c>
    </row>
    <row r="2853" spans="2:65" s="1" customFormat="1" ht="24">
      <c r="B2853" s="42"/>
      <c r="C2853" s="64"/>
      <c r="D2853" s="227" t="s">
        <v>2254</v>
      </c>
      <c r="E2853" s="64"/>
      <c r="F2853" s="273" t="s">
        <v>13639</v>
      </c>
      <c r="G2853" s="64"/>
      <c r="H2853" s="64"/>
      <c r="I2853" s="177"/>
      <c r="J2853" s="64"/>
      <c r="K2853" s="64"/>
      <c r="L2853" s="62"/>
      <c r="M2853" s="223"/>
      <c r="N2853" s="43"/>
      <c r="O2853" s="43"/>
      <c r="P2853" s="43"/>
      <c r="Q2853" s="43"/>
      <c r="R2853" s="43"/>
      <c r="S2853" s="43"/>
      <c r="T2853" s="79"/>
      <c r="AT2853" s="25" t="s">
        <v>2254</v>
      </c>
      <c r="AU2853" s="25" t="s">
        <v>82</v>
      </c>
    </row>
    <row r="2854" spans="2:65" s="1" customFormat="1" ht="16.5" customHeight="1">
      <c r="B2854" s="42"/>
      <c r="C2854" s="209" t="s">
        <v>6003</v>
      </c>
      <c r="D2854" s="209" t="s">
        <v>498</v>
      </c>
      <c r="E2854" s="210" t="s">
        <v>13640</v>
      </c>
      <c r="F2854" s="211" t="s">
        <v>13641</v>
      </c>
      <c r="G2854" s="212" t="s">
        <v>2537</v>
      </c>
      <c r="H2854" s="213">
        <v>1</v>
      </c>
      <c r="I2854" s="214"/>
      <c r="J2854" s="215">
        <f>ROUND(I2854*H2854,2)</f>
        <v>0</v>
      </c>
      <c r="K2854" s="211" t="s">
        <v>23</v>
      </c>
      <c r="L2854" s="62"/>
      <c r="M2854" s="216" t="s">
        <v>23</v>
      </c>
      <c r="N2854" s="217" t="s">
        <v>44</v>
      </c>
      <c r="O2854" s="43"/>
      <c r="P2854" s="218">
        <f>O2854*H2854</f>
        <v>0</v>
      </c>
      <c r="Q2854" s="218">
        <v>0</v>
      </c>
      <c r="R2854" s="218">
        <f>Q2854*H2854</f>
        <v>0</v>
      </c>
      <c r="S2854" s="218">
        <v>0</v>
      </c>
      <c r="T2854" s="219">
        <f>S2854*H2854</f>
        <v>0</v>
      </c>
      <c r="AR2854" s="25" t="s">
        <v>502</v>
      </c>
      <c r="AT2854" s="25" t="s">
        <v>498</v>
      </c>
      <c r="AU2854" s="25" t="s">
        <v>82</v>
      </c>
      <c r="AY2854" s="25" t="s">
        <v>492</v>
      </c>
      <c r="BE2854" s="220">
        <f>IF(N2854="základní",J2854,0)</f>
        <v>0</v>
      </c>
      <c r="BF2854" s="220">
        <f>IF(N2854="snížená",J2854,0)</f>
        <v>0</v>
      </c>
      <c r="BG2854" s="220">
        <f>IF(N2854="zákl. přenesená",J2854,0)</f>
        <v>0</v>
      </c>
      <c r="BH2854" s="220">
        <f>IF(N2854="sníž. přenesená",J2854,0)</f>
        <v>0</v>
      </c>
      <c r="BI2854" s="220">
        <f>IF(N2854="nulová",J2854,0)</f>
        <v>0</v>
      </c>
      <c r="BJ2854" s="25" t="s">
        <v>80</v>
      </c>
      <c r="BK2854" s="220">
        <f>ROUND(I2854*H2854,2)</f>
        <v>0</v>
      </c>
      <c r="BL2854" s="25" t="s">
        <v>502</v>
      </c>
      <c r="BM2854" s="25" t="s">
        <v>14113</v>
      </c>
    </row>
    <row r="2855" spans="2:65" s="1" customFormat="1">
      <c r="B2855" s="42"/>
      <c r="C2855" s="64"/>
      <c r="D2855" s="221" t="s">
        <v>506</v>
      </c>
      <c r="E2855" s="64"/>
      <c r="F2855" s="222" t="s">
        <v>13641</v>
      </c>
      <c r="G2855" s="64"/>
      <c r="H2855" s="64"/>
      <c r="I2855" s="177"/>
      <c r="J2855" s="64"/>
      <c r="K2855" s="64"/>
      <c r="L2855" s="62"/>
      <c r="M2855" s="223"/>
      <c r="N2855" s="43"/>
      <c r="O2855" s="43"/>
      <c r="P2855" s="43"/>
      <c r="Q2855" s="43"/>
      <c r="R2855" s="43"/>
      <c r="S2855" s="43"/>
      <c r="T2855" s="79"/>
      <c r="AT2855" s="25" t="s">
        <v>506</v>
      </c>
      <c r="AU2855" s="25" t="s">
        <v>82</v>
      </c>
    </row>
    <row r="2856" spans="2:65" s="1" customFormat="1" ht="24">
      <c r="B2856" s="42"/>
      <c r="C2856" s="64"/>
      <c r="D2856" s="227" t="s">
        <v>2254</v>
      </c>
      <c r="E2856" s="64"/>
      <c r="F2856" s="273" t="s">
        <v>13639</v>
      </c>
      <c r="G2856" s="64"/>
      <c r="H2856" s="64"/>
      <c r="I2856" s="177"/>
      <c r="J2856" s="64"/>
      <c r="K2856" s="64"/>
      <c r="L2856" s="62"/>
      <c r="M2856" s="223"/>
      <c r="N2856" s="43"/>
      <c r="O2856" s="43"/>
      <c r="P2856" s="43"/>
      <c r="Q2856" s="43"/>
      <c r="R2856" s="43"/>
      <c r="S2856" s="43"/>
      <c r="T2856" s="79"/>
      <c r="AT2856" s="25" t="s">
        <v>2254</v>
      </c>
      <c r="AU2856" s="25" t="s">
        <v>82</v>
      </c>
    </row>
    <row r="2857" spans="2:65" s="1" customFormat="1" ht="16.5" customHeight="1">
      <c r="B2857" s="42"/>
      <c r="C2857" s="209" t="s">
        <v>6007</v>
      </c>
      <c r="D2857" s="209" t="s">
        <v>498</v>
      </c>
      <c r="E2857" s="210" t="s">
        <v>13941</v>
      </c>
      <c r="F2857" s="211" t="s">
        <v>13942</v>
      </c>
      <c r="G2857" s="212" t="s">
        <v>2537</v>
      </c>
      <c r="H2857" s="213">
        <v>1</v>
      </c>
      <c r="I2857" s="214"/>
      <c r="J2857" s="215">
        <f>ROUND(I2857*H2857,2)</f>
        <v>0</v>
      </c>
      <c r="K2857" s="211" t="s">
        <v>23</v>
      </c>
      <c r="L2857" s="62"/>
      <c r="M2857" s="216" t="s">
        <v>23</v>
      </c>
      <c r="N2857" s="217" t="s">
        <v>44</v>
      </c>
      <c r="O2857" s="43"/>
      <c r="P2857" s="218">
        <f>O2857*H2857</f>
        <v>0</v>
      </c>
      <c r="Q2857" s="218">
        <v>0</v>
      </c>
      <c r="R2857" s="218">
        <f>Q2857*H2857</f>
        <v>0</v>
      </c>
      <c r="S2857" s="218">
        <v>0</v>
      </c>
      <c r="T2857" s="219">
        <f>S2857*H2857</f>
        <v>0</v>
      </c>
      <c r="AR2857" s="25" t="s">
        <v>502</v>
      </c>
      <c r="AT2857" s="25" t="s">
        <v>498</v>
      </c>
      <c r="AU2857" s="25" t="s">
        <v>82</v>
      </c>
      <c r="AY2857" s="25" t="s">
        <v>492</v>
      </c>
      <c r="BE2857" s="220">
        <f>IF(N2857="základní",J2857,0)</f>
        <v>0</v>
      </c>
      <c r="BF2857" s="220">
        <f>IF(N2857="snížená",J2857,0)</f>
        <v>0</v>
      </c>
      <c r="BG2857" s="220">
        <f>IF(N2857="zákl. přenesená",J2857,0)</f>
        <v>0</v>
      </c>
      <c r="BH2857" s="220">
        <f>IF(N2857="sníž. přenesená",J2857,0)</f>
        <v>0</v>
      </c>
      <c r="BI2857" s="220">
        <f>IF(N2857="nulová",J2857,0)</f>
        <v>0</v>
      </c>
      <c r="BJ2857" s="25" t="s">
        <v>80</v>
      </c>
      <c r="BK2857" s="220">
        <f>ROUND(I2857*H2857,2)</f>
        <v>0</v>
      </c>
      <c r="BL2857" s="25" t="s">
        <v>502</v>
      </c>
      <c r="BM2857" s="25" t="s">
        <v>14114</v>
      </c>
    </row>
    <row r="2858" spans="2:65" s="1" customFormat="1">
      <c r="B2858" s="42"/>
      <c r="C2858" s="64"/>
      <c r="D2858" s="221" t="s">
        <v>506</v>
      </c>
      <c r="E2858" s="64"/>
      <c r="F2858" s="222" t="s">
        <v>13942</v>
      </c>
      <c r="G2858" s="64"/>
      <c r="H2858" s="64"/>
      <c r="I2858" s="177"/>
      <c r="J2858" s="64"/>
      <c r="K2858" s="64"/>
      <c r="L2858" s="62"/>
      <c r="M2858" s="223"/>
      <c r="N2858" s="43"/>
      <c r="O2858" s="43"/>
      <c r="P2858" s="43"/>
      <c r="Q2858" s="43"/>
      <c r="R2858" s="43"/>
      <c r="S2858" s="43"/>
      <c r="T2858" s="79"/>
      <c r="AT2858" s="25" t="s">
        <v>506</v>
      </c>
      <c r="AU2858" s="25" t="s">
        <v>82</v>
      </c>
    </row>
    <row r="2859" spans="2:65" s="1" customFormat="1" ht="48">
      <c r="B2859" s="42"/>
      <c r="C2859" s="64"/>
      <c r="D2859" s="227" t="s">
        <v>2254</v>
      </c>
      <c r="E2859" s="64"/>
      <c r="F2859" s="273" t="s">
        <v>13944</v>
      </c>
      <c r="G2859" s="64"/>
      <c r="H2859" s="64"/>
      <c r="I2859" s="177"/>
      <c r="J2859" s="64"/>
      <c r="K2859" s="64"/>
      <c r="L2859" s="62"/>
      <c r="M2859" s="223"/>
      <c r="N2859" s="43"/>
      <c r="O2859" s="43"/>
      <c r="P2859" s="43"/>
      <c r="Q2859" s="43"/>
      <c r="R2859" s="43"/>
      <c r="S2859" s="43"/>
      <c r="T2859" s="79"/>
      <c r="AT2859" s="25" t="s">
        <v>2254</v>
      </c>
      <c r="AU2859" s="25" t="s">
        <v>82</v>
      </c>
    </row>
    <row r="2860" spans="2:65" s="1" customFormat="1" ht="16.5" customHeight="1">
      <c r="B2860" s="42"/>
      <c r="C2860" s="209" t="s">
        <v>6011</v>
      </c>
      <c r="D2860" s="209" t="s">
        <v>498</v>
      </c>
      <c r="E2860" s="210" t="s">
        <v>14115</v>
      </c>
      <c r="F2860" s="211" t="s">
        <v>14116</v>
      </c>
      <c r="G2860" s="212" t="s">
        <v>832</v>
      </c>
      <c r="H2860" s="213">
        <v>10</v>
      </c>
      <c r="I2860" s="214"/>
      <c r="J2860" s="215">
        <f>ROUND(I2860*H2860,2)</f>
        <v>0</v>
      </c>
      <c r="K2860" s="211" t="s">
        <v>23</v>
      </c>
      <c r="L2860" s="62"/>
      <c r="M2860" s="216" t="s">
        <v>23</v>
      </c>
      <c r="N2860" s="217" t="s">
        <v>44</v>
      </c>
      <c r="O2860" s="43"/>
      <c r="P2860" s="218">
        <f>O2860*H2860</f>
        <v>0</v>
      </c>
      <c r="Q2860" s="218">
        <v>0</v>
      </c>
      <c r="R2860" s="218">
        <f>Q2860*H2860</f>
        <v>0</v>
      </c>
      <c r="S2860" s="218">
        <v>0</v>
      </c>
      <c r="T2860" s="219">
        <f>S2860*H2860</f>
        <v>0</v>
      </c>
      <c r="AR2860" s="25" t="s">
        <v>502</v>
      </c>
      <c r="AT2860" s="25" t="s">
        <v>498</v>
      </c>
      <c r="AU2860" s="25" t="s">
        <v>82</v>
      </c>
      <c r="AY2860" s="25" t="s">
        <v>492</v>
      </c>
      <c r="BE2860" s="220">
        <f>IF(N2860="základní",J2860,0)</f>
        <v>0</v>
      </c>
      <c r="BF2860" s="220">
        <f>IF(N2860="snížená",J2860,0)</f>
        <v>0</v>
      </c>
      <c r="BG2860" s="220">
        <f>IF(N2860="zákl. přenesená",J2860,0)</f>
        <v>0</v>
      </c>
      <c r="BH2860" s="220">
        <f>IF(N2860="sníž. přenesená",J2860,0)</f>
        <v>0</v>
      </c>
      <c r="BI2860" s="220">
        <f>IF(N2860="nulová",J2860,0)</f>
        <v>0</v>
      </c>
      <c r="BJ2860" s="25" t="s">
        <v>80</v>
      </c>
      <c r="BK2860" s="220">
        <f>ROUND(I2860*H2860,2)</f>
        <v>0</v>
      </c>
      <c r="BL2860" s="25" t="s">
        <v>502</v>
      </c>
      <c r="BM2860" s="25" t="s">
        <v>14117</v>
      </c>
    </row>
    <row r="2861" spans="2:65" s="1" customFormat="1">
      <c r="B2861" s="42"/>
      <c r="C2861" s="64"/>
      <c r="D2861" s="221" t="s">
        <v>506</v>
      </c>
      <c r="E2861" s="64"/>
      <c r="F2861" s="222" t="s">
        <v>14116</v>
      </c>
      <c r="G2861" s="64"/>
      <c r="H2861" s="64"/>
      <c r="I2861" s="177"/>
      <c r="J2861" s="64"/>
      <c r="K2861" s="64"/>
      <c r="L2861" s="62"/>
      <c r="M2861" s="223"/>
      <c r="N2861" s="43"/>
      <c r="O2861" s="43"/>
      <c r="P2861" s="43"/>
      <c r="Q2861" s="43"/>
      <c r="R2861" s="43"/>
      <c r="S2861" s="43"/>
      <c r="T2861" s="79"/>
      <c r="AT2861" s="25" t="s">
        <v>506</v>
      </c>
      <c r="AU2861" s="25" t="s">
        <v>82</v>
      </c>
    </row>
    <row r="2862" spans="2:65" s="1" customFormat="1" ht="36">
      <c r="B2862" s="42"/>
      <c r="C2862" s="64"/>
      <c r="D2862" s="227" t="s">
        <v>2254</v>
      </c>
      <c r="E2862" s="64"/>
      <c r="F2862" s="273" t="s">
        <v>13951</v>
      </c>
      <c r="G2862" s="64"/>
      <c r="H2862" s="64"/>
      <c r="I2862" s="177"/>
      <c r="J2862" s="64"/>
      <c r="K2862" s="64"/>
      <c r="L2862" s="62"/>
      <c r="M2862" s="223"/>
      <c r="N2862" s="43"/>
      <c r="O2862" s="43"/>
      <c r="P2862" s="43"/>
      <c r="Q2862" s="43"/>
      <c r="R2862" s="43"/>
      <c r="S2862" s="43"/>
      <c r="T2862" s="79"/>
      <c r="AT2862" s="25" t="s">
        <v>2254</v>
      </c>
      <c r="AU2862" s="25" t="s">
        <v>82</v>
      </c>
    </row>
    <row r="2863" spans="2:65" s="1" customFormat="1" ht="16.5" customHeight="1">
      <c r="B2863" s="42"/>
      <c r="C2863" s="209" t="s">
        <v>6017</v>
      </c>
      <c r="D2863" s="209" t="s">
        <v>498</v>
      </c>
      <c r="E2863" s="210" t="s">
        <v>13945</v>
      </c>
      <c r="F2863" s="211" t="s">
        <v>13946</v>
      </c>
      <c r="G2863" s="212" t="s">
        <v>832</v>
      </c>
      <c r="H2863" s="213">
        <v>10</v>
      </c>
      <c r="I2863" s="214"/>
      <c r="J2863" s="215">
        <f>ROUND(I2863*H2863,2)</f>
        <v>0</v>
      </c>
      <c r="K2863" s="211" t="s">
        <v>23</v>
      </c>
      <c r="L2863" s="62"/>
      <c r="M2863" s="216" t="s">
        <v>23</v>
      </c>
      <c r="N2863" s="217" t="s">
        <v>44</v>
      </c>
      <c r="O2863" s="43"/>
      <c r="P2863" s="218">
        <f>O2863*H2863</f>
        <v>0</v>
      </c>
      <c r="Q2863" s="218">
        <v>0</v>
      </c>
      <c r="R2863" s="218">
        <f>Q2863*H2863</f>
        <v>0</v>
      </c>
      <c r="S2863" s="218">
        <v>0</v>
      </c>
      <c r="T2863" s="219">
        <f>S2863*H2863</f>
        <v>0</v>
      </c>
      <c r="AR2863" s="25" t="s">
        <v>502</v>
      </c>
      <c r="AT2863" s="25" t="s">
        <v>498</v>
      </c>
      <c r="AU2863" s="25" t="s">
        <v>82</v>
      </c>
      <c r="AY2863" s="25" t="s">
        <v>492</v>
      </c>
      <c r="BE2863" s="220">
        <f>IF(N2863="základní",J2863,0)</f>
        <v>0</v>
      </c>
      <c r="BF2863" s="220">
        <f>IF(N2863="snížená",J2863,0)</f>
        <v>0</v>
      </c>
      <c r="BG2863" s="220">
        <f>IF(N2863="zákl. přenesená",J2863,0)</f>
        <v>0</v>
      </c>
      <c r="BH2863" s="220">
        <f>IF(N2863="sníž. přenesená",J2863,0)</f>
        <v>0</v>
      </c>
      <c r="BI2863" s="220">
        <f>IF(N2863="nulová",J2863,0)</f>
        <v>0</v>
      </c>
      <c r="BJ2863" s="25" t="s">
        <v>80</v>
      </c>
      <c r="BK2863" s="220">
        <f>ROUND(I2863*H2863,2)</f>
        <v>0</v>
      </c>
      <c r="BL2863" s="25" t="s">
        <v>502</v>
      </c>
      <c r="BM2863" s="25" t="s">
        <v>14118</v>
      </c>
    </row>
    <row r="2864" spans="2:65" s="1" customFormat="1">
      <c r="B2864" s="42"/>
      <c r="C2864" s="64"/>
      <c r="D2864" s="221" t="s">
        <v>506</v>
      </c>
      <c r="E2864" s="64"/>
      <c r="F2864" s="222" t="s">
        <v>13946</v>
      </c>
      <c r="G2864" s="64"/>
      <c r="H2864" s="64"/>
      <c r="I2864" s="177"/>
      <c r="J2864" s="64"/>
      <c r="K2864" s="64"/>
      <c r="L2864" s="62"/>
      <c r="M2864" s="223"/>
      <c r="N2864" s="43"/>
      <c r="O2864" s="43"/>
      <c r="P2864" s="43"/>
      <c r="Q2864" s="43"/>
      <c r="R2864" s="43"/>
      <c r="S2864" s="43"/>
      <c r="T2864" s="79"/>
      <c r="AT2864" s="25" t="s">
        <v>506</v>
      </c>
      <c r="AU2864" s="25" t="s">
        <v>82</v>
      </c>
    </row>
    <row r="2865" spans="2:65" s="1" customFormat="1" ht="36">
      <c r="B2865" s="42"/>
      <c r="C2865" s="64"/>
      <c r="D2865" s="227" t="s">
        <v>2254</v>
      </c>
      <c r="E2865" s="64"/>
      <c r="F2865" s="273" t="s">
        <v>13948</v>
      </c>
      <c r="G2865" s="64"/>
      <c r="H2865" s="64"/>
      <c r="I2865" s="177"/>
      <c r="J2865" s="64"/>
      <c r="K2865" s="64"/>
      <c r="L2865" s="62"/>
      <c r="M2865" s="223"/>
      <c r="N2865" s="43"/>
      <c r="O2865" s="43"/>
      <c r="P2865" s="43"/>
      <c r="Q2865" s="43"/>
      <c r="R2865" s="43"/>
      <c r="S2865" s="43"/>
      <c r="T2865" s="79"/>
      <c r="AT2865" s="25" t="s">
        <v>2254</v>
      </c>
      <c r="AU2865" s="25" t="s">
        <v>82</v>
      </c>
    </row>
    <row r="2866" spans="2:65" s="1" customFormat="1" ht="16.5" customHeight="1">
      <c r="B2866" s="42"/>
      <c r="C2866" s="209" t="s">
        <v>6021</v>
      </c>
      <c r="D2866" s="209" t="s">
        <v>498</v>
      </c>
      <c r="E2866" s="210" t="s">
        <v>13648</v>
      </c>
      <c r="F2866" s="211" t="s">
        <v>13649</v>
      </c>
      <c r="G2866" s="212" t="s">
        <v>13632</v>
      </c>
      <c r="H2866" s="213">
        <v>1</v>
      </c>
      <c r="I2866" s="214"/>
      <c r="J2866" s="215">
        <f>ROUND(I2866*H2866,2)</f>
        <v>0</v>
      </c>
      <c r="K2866" s="211" t="s">
        <v>23</v>
      </c>
      <c r="L2866" s="62"/>
      <c r="M2866" s="216" t="s">
        <v>23</v>
      </c>
      <c r="N2866" s="217" t="s">
        <v>44</v>
      </c>
      <c r="O2866" s="43"/>
      <c r="P2866" s="218">
        <f>O2866*H2866</f>
        <v>0</v>
      </c>
      <c r="Q2866" s="218">
        <v>0</v>
      </c>
      <c r="R2866" s="218">
        <f>Q2866*H2866</f>
        <v>0</v>
      </c>
      <c r="S2866" s="218">
        <v>0</v>
      </c>
      <c r="T2866" s="219">
        <f>S2866*H2866</f>
        <v>0</v>
      </c>
      <c r="AR2866" s="25" t="s">
        <v>502</v>
      </c>
      <c r="AT2866" s="25" t="s">
        <v>498</v>
      </c>
      <c r="AU2866" s="25" t="s">
        <v>82</v>
      </c>
      <c r="AY2866" s="25" t="s">
        <v>492</v>
      </c>
      <c r="BE2866" s="220">
        <f>IF(N2866="základní",J2866,0)</f>
        <v>0</v>
      </c>
      <c r="BF2866" s="220">
        <f>IF(N2866="snížená",J2866,0)</f>
        <v>0</v>
      </c>
      <c r="BG2866" s="220">
        <f>IF(N2866="zákl. přenesená",J2866,0)</f>
        <v>0</v>
      </c>
      <c r="BH2866" s="220">
        <f>IF(N2866="sníž. přenesená",J2866,0)</f>
        <v>0</v>
      </c>
      <c r="BI2866" s="220">
        <f>IF(N2866="nulová",J2866,0)</f>
        <v>0</v>
      </c>
      <c r="BJ2866" s="25" t="s">
        <v>80</v>
      </c>
      <c r="BK2866" s="220">
        <f>ROUND(I2866*H2866,2)</f>
        <v>0</v>
      </c>
      <c r="BL2866" s="25" t="s">
        <v>502</v>
      </c>
      <c r="BM2866" s="25" t="s">
        <v>14119</v>
      </c>
    </row>
    <row r="2867" spans="2:65" s="1" customFormat="1">
      <c r="B2867" s="42"/>
      <c r="C2867" s="64"/>
      <c r="D2867" s="221" t="s">
        <v>506</v>
      </c>
      <c r="E2867" s="64"/>
      <c r="F2867" s="222" t="s">
        <v>13649</v>
      </c>
      <c r="G2867" s="64"/>
      <c r="H2867" s="64"/>
      <c r="I2867" s="177"/>
      <c r="J2867" s="64"/>
      <c r="K2867" s="64"/>
      <c r="L2867" s="62"/>
      <c r="M2867" s="223"/>
      <c r="N2867" s="43"/>
      <c r="O2867" s="43"/>
      <c r="P2867" s="43"/>
      <c r="Q2867" s="43"/>
      <c r="R2867" s="43"/>
      <c r="S2867" s="43"/>
      <c r="T2867" s="79"/>
      <c r="AT2867" s="25" t="s">
        <v>506</v>
      </c>
      <c r="AU2867" s="25" t="s">
        <v>82</v>
      </c>
    </row>
    <row r="2868" spans="2:65" s="1" customFormat="1" ht="24">
      <c r="B2868" s="42"/>
      <c r="C2868" s="64"/>
      <c r="D2868" s="227" t="s">
        <v>2254</v>
      </c>
      <c r="E2868" s="64"/>
      <c r="F2868" s="273" t="s">
        <v>13650</v>
      </c>
      <c r="G2868" s="64"/>
      <c r="H2868" s="64"/>
      <c r="I2868" s="177"/>
      <c r="J2868" s="64"/>
      <c r="K2868" s="64"/>
      <c r="L2868" s="62"/>
      <c r="M2868" s="223"/>
      <c r="N2868" s="43"/>
      <c r="O2868" s="43"/>
      <c r="P2868" s="43"/>
      <c r="Q2868" s="43"/>
      <c r="R2868" s="43"/>
      <c r="S2868" s="43"/>
      <c r="T2868" s="79"/>
      <c r="AT2868" s="25" t="s">
        <v>2254</v>
      </c>
      <c r="AU2868" s="25" t="s">
        <v>82</v>
      </c>
    </row>
    <row r="2869" spans="2:65" s="1" customFormat="1" ht="16.5" customHeight="1">
      <c r="B2869" s="42"/>
      <c r="C2869" s="209" t="s">
        <v>6025</v>
      </c>
      <c r="D2869" s="209" t="s">
        <v>498</v>
      </c>
      <c r="E2869" s="210" t="s">
        <v>13708</v>
      </c>
      <c r="F2869" s="211" t="s">
        <v>13652</v>
      </c>
      <c r="G2869" s="212" t="s">
        <v>13632</v>
      </c>
      <c r="H2869" s="213">
        <v>1</v>
      </c>
      <c r="I2869" s="214"/>
      <c r="J2869" s="215">
        <f>ROUND(I2869*H2869,2)</f>
        <v>0</v>
      </c>
      <c r="K2869" s="211" t="s">
        <v>23</v>
      </c>
      <c r="L2869" s="62"/>
      <c r="M2869" s="216" t="s">
        <v>23</v>
      </c>
      <c r="N2869" s="217" t="s">
        <v>44</v>
      </c>
      <c r="O2869" s="43"/>
      <c r="P2869" s="218">
        <f>O2869*H2869</f>
        <v>0</v>
      </c>
      <c r="Q2869" s="218">
        <v>0</v>
      </c>
      <c r="R2869" s="218">
        <f>Q2869*H2869</f>
        <v>0</v>
      </c>
      <c r="S2869" s="218">
        <v>0</v>
      </c>
      <c r="T2869" s="219">
        <f>S2869*H2869</f>
        <v>0</v>
      </c>
      <c r="AR2869" s="25" t="s">
        <v>502</v>
      </c>
      <c r="AT2869" s="25" t="s">
        <v>498</v>
      </c>
      <c r="AU2869" s="25" t="s">
        <v>82</v>
      </c>
      <c r="AY2869" s="25" t="s">
        <v>492</v>
      </c>
      <c r="BE2869" s="220">
        <f>IF(N2869="základní",J2869,0)</f>
        <v>0</v>
      </c>
      <c r="BF2869" s="220">
        <f>IF(N2869="snížená",J2869,0)</f>
        <v>0</v>
      </c>
      <c r="BG2869" s="220">
        <f>IF(N2869="zákl. přenesená",J2869,0)</f>
        <v>0</v>
      </c>
      <c r="BH2869" s="220">
        <f>IF(N2869="sníž. přenesená",J2869,0)</f>
        <v>0</v>
      </c>
      <c r="BI2869" s="220">
        <f>IF(N2869="nulová",J2869,0)</f>
        <v>0</v>
      </c>
      <c r="BJ2869" s="25" t="s">
        <v>80</v>
      </c>
      <c r="BK2869" s="220">
        <f>ROUND(I2869*H2869,2)</f>
        <v>0</v>
      </c>
      <c r="BL2869" s="25" t="s">
        <v>502</v>
      </c>
      <c r="BM2869" s="25" t="s">
        <v>14120</v>
      </c>
    </row>
    <row r="2870" spans="2:65" s="1" customFormat="1">
      <c r="B2870" s="42"/>
      <c r="C2870" s="64"/>
      <c r="D2870" s="221" t="s">
        <v>506</v>
      </c>
      <c r="E2870" s="64"/>
      <c r="F2870" s="222" t="s">
        <v>13652</v>
      </c>
      <c r="G2870" s="64"/>
      <c r="H2870" s="64"/>
      <c r="I2870" s="177"/>
      <c r="J2870" s="64"/>
      <c r="K2870" s="64"/>
      <c r="L2870" s="62"/>
      <c r="M2870" s="223"/>
      <c r="N2870" s="43"/>
      <c r="O2870" s="43"/>
      <c r="P2870" s="43"/>
      <c r="Q2870" s="43"/>
      <c r="R2870" s="43"/>
      <c r="S2870" s="43"/>
      <c r="T2870" s="79"/>
      <c r="AT2870" s="25" t="s">
        <v>506</v>
      </c>
      <c r="AU2870" s="25" t="s">
        <v>82</v>
      </c>
    </row>
    <row r="2871" spans="2:65" s="1" customFormat="1" ht="24">
      <c r="B2871" s="42"/>
      <c r="C2871" s="64"/>
      <c r="D2871" s="227" t="s">
        <v>2254</v>
      </c>
      <c r="E2871" s="64"/>
      <c r="F2871" s="273" t="s">
        <v>13709</v>
      </c>
      <c r="G2871" s="64"/>
      <c r="H2871" s="64"/>
      <c r="I2871" s="177"/>
      <c r="J2871" s="64"/>
      <c r="K2871" s="64"/>
      <c r="L2871" s="62"/>
      <c r="M2871" s="223"/>
      <c r="N2871" s="43"/>
      <c r="O2871" s="43"/>
      <c r="P2871" s="43"/>
      <c r="Q2871" s="43"/>
      <c r="R2871" s="43"/>
      <c r="S2871" s="43"/>
      <c r="T2871" s="79"/>
      <c r="AT2871" s="25" t="s">
        <v>2254</v>
      </c>
      <c r="AU2871" s="25" t="s">
        <v>82</v>
      </c>
    </row>
    <row r="2872" spans="2:65" s="1" customFormat="1" ht="16.5" customHeight="1">
      <c r="B2872" s="42"/>
      <c r="C2872" s="209" t="s">
        <v>6032</v>
      </c>
      <c r="D2872" s="209" t="s">
        <v>498</v>
      </c>
      <c r="E2872" s="210" t="s">
        <v>13954</v>
      </c>
      <c r="F2872" s="211" t="s">
        <v>13652</v>
      </c>
      <c r="G2872" s="212" t="s">
        <v>13632</v>
      </c>
      <c r="H2872" s="213">
        <v>1</v>
      </c>
      <c r="I2872" s="214"/>
      <c r="J2872" s="215">
        <f>ROUND(I2872*H2872,2)</f>
        <v>0</v>
      </c>
      <c r="K2872" s="211" t="s">
        <v>23</v>
      </c>
      <c r="L2872" s="62"/>
      <c r="M2872" s="216" t="s">
        <v>23</v>
      </c>
      <c r="N2872" s="217" t="s">
        <v>44</v>
      </c>
      <c r="O2872" s="43"/>
      <c r="P2872" s="218">
        <f>O2872*H2872</f>
        <v>0</v>
      </c>
      <c r="Q2872" s="218">
        <v>0</v>
      </c>
      <c r="R2872" s="218">
        <f>Q2872*H2872</f>
        <v>0</v>
      </c>
      <c r="S2872" s="218">
        <v>0</v>
      </c>
      <c r="T2872" s="219">
        <f>S2872*H2872</f>
        <v>0</v>
      </c>
      <c r="AR2872" s="25" t="s">
        <v>502</v>
      </c>
      <c r="AT2872" s="25" t="s">
        <v>498</v>
      </c>
      <c r="AU2872" s="25" t="s">
        <v>82</v>
      </c>
      <c r="AY2872" s="25" t="s">
        <v>492</v>
      </c>
      <c r="BE2872" s="220">
        <f>IF(N2872="základní",J2872,0)</f>
        <v>0</v>
      </c>
      <c r="BF2872" s="220">
        <f>IF(N2872="snížená",J2872,0)</f>
        <v>0</v>
      </c>
      <c r="BG2872" s="220">
        <f>IF(N2872="zákl. přenesená",J2872,0)</f>
        <v>0</v>
      </c>
      <c r="BH2872" s="220">
        <f>IF(N2872="sníž. přenesená",J2872,0)</f>
        <v>0</v>
      </c>
      <c r="BI2872" s="220">
        <f>IF(N2872="nulová",J2872,0)</f>
        <v>0</v>
      </c>
      <c r="BJ2872" s="25" t="s">
        <v>80</v>
      </c>
      <c r="BK2872" s="220">
        <f>ROUND(I2872*H2872,2)</f>
        <v>0</v>
      </c>
      <c r="BL2872" s="25" t="s">
        <v>502</v>
      </c>
      <c r="BM2872" s="25" t="s">
        <v>14121</v>
      </c>
    </row>
    <row r="2873" spans="2:65" s="1" customFormat="1">
      <c r="B2873" s="42"/>
      <c r="C2873" s="64"/>
      <c r="D2873" s="221" t="s">
        <v>506</v>
      </c>
      <c r="E2873" s="64"/>
      <c r="F2873" s="222" t="s">
        <v>13652</v>
      </c>
      <c r="G2873" s="64"/>
      <c r="H2873" s="64"/>
      <c r="I2873" s="177"/>
      <c r="J2873" s="64"/>
      <c r="K2873" s="64"/>
      <c r="L2873" s="62"/>
      <c r="M2873" s="223"/>
      <c r="N2873" s="43"/>
      <c r="O2873" s="43"/>
      <c r="P2873" s="43"/>
      <c r="Q2873" s="43"/>
      <c r="R2873" s="43"/>
      <c r="S2873" s="43"/>
      <c r="T2873" s="79"/>
      <c r="AT2873" s="25" t="s">
        <v>506</v>
      </c>
      <c r="AU2873" s="25" t="s">
        <v>82</v>
      </c>
    </row>
    <row r="2874" spans="2:65" s="1" customFormat="1" ht="36">
      <c r="B2874" s="42"/>
      <c r="C2874" s="64"/>
      <c r="D2874" s="227" t="s">
        <v>2254</v>
      </c>
      <c r="E2874" s="64"/>
      <c r="F2874" s="273" t="s">
        <v>13655</v>
      </c>
      <c r="G2874" s="64"/>
      <c r="H2874" s="64"/>
      <c r="I2874" s="177"/>
      <c r="J2874" s="64"/>
      <c r="K2874" s="64"/>
      <c r="L2874" s="62"/>
      <c r="M2874" s="223"/>
      <c r="N2874" s="43"/>
      <c r="O2874" s="43"/>
      <c r="P2874" s="43"/>
      <c r="Q2874" s="43"/>
      <c r="R2874" s="43"/>
      <c r="S2874" s="43"/>
      <c r="T2874" s="79"/>
      <c r="AT2874" s="25" t="s">
        <v>2254</v>
      </c>
      <c r="AU2874" s="25" t="s">
        <v>82</v>
      </c>
    </row>
    <row r="2875" spans="2:65" s="1" customFormat="1" ht="16.5" customHeight="1">
      <c r="B2875" s="42"/>
      <c r="C2875" s="209" t="s">
        <v>6036</v>
      </c>
      <c r="D2875" s="209" t="s">
        <v>498</v>
      </c>
      <c r="E2875" s="210" t="s">
        <v>13711</v>
      </c>
      <c r="F2875" s="211" t="s">
        <v>13652</v>
      </c>
      <c r="G2875" s="212" t="s">
        <v>13632</v>
      </c>
      <c r="H2875" s="213">
        <v>1</v>
      </c>
      <c r="I2875" s="214"/>
      <c r="J2875" s="215">
        <f>ROUND(I2875*H2875,2)</f>
        <v>0</v>
      </c>
      <c r="K2875" s="211" t="s">
        <v>23</v>
      </c>
      <c r="L2875" s="62"/>
      <c r="M2875" s="216" t="s">
        <v>23</v>
      </c>
      <c r="N2875" s="217" t="s">
        <v>44</v>
      </c>
      <c r="O2875" s="43"/>
      <c r="P2875" s="218">
        <f>O2875*H2875</f>
        <v>0</v>
      </c>
      <c r="Q2875" s="218">
        <v>0</v>
      </c>
      <c r="R2875" s="218">
        <f>Q2875*H2875</f>
        <v>0</v>
      </c>
      <c r="S2875" s="218">
        <v>0</v>
      </c>
      <c r="T2875" s="219">
        <f>S2875*H2875</f>
        <v>0</v>
      </c>
      <c r="AR2875" s="25" t="s">
        <v>502</v>
      </c>
      <c r="AT2875" s="25" t="s">
        <v>498</v>
      </c>
      <c r="AU2875" s="25" t="s">
        <v>82</v>
      </c>
      <c r="AY2875" s="25" t="s">
        <v>492</v>
      </c>
      <c r="BE2875" s="220">
        <f>IF(N2875="základní",J2875,0)</f>
        <v>0</v>
      </c>
      <c r="BF2875" s="220">
        <f>IF(N2875="snížená",J2875,0)</f>
        <v>0</v>
      </c>
      <c r="BG2875" s="220">
        <f>IF(N2875="zákl. přenesená",J2875,0)</f>
        <v>0</v>
      </c>
      <c r="BH2875" s="220">
        <f>IF(N2875="sníž. přenesená",J2875,0)</f>
        <v>0</v>
      </c>
      <c r="BI2875" s="220">
        <f>IF(N2875="nulová",J2875,0)</f>
        <v>0</v>
      </c>
      <c r="BJ2875" s="25" t="s">
        <v>80</v>
      </c>
      <c r="BK2875" s="220">
        <f>ROUND(I2875*H2875,2)</f>
        <v>0</v>
      </c>
      <c r="BL2875" s="25" t="s">
        <v>502</v>
      </c>
      <c r="BM2875" s="25" t="s">
        <v>14122</v>
      </c>
    </row>
    <row r="2876" spans="2:65" s="1" customFormat="1">
      <c r="B2876" s="42"/>
      <c r="C2876" s="64"/>
      <c r="D2876" s="221" t="s">
        <v>506</v>
      </c>
      <c r="E2876" s="64"/>
      <c r="F2876" s="222" t="s">
        <v>13652</v>
      </c>
      <c r="G2876" s="64"/>
      <c r="H2876" s="64"/>
      <c r="I2876" s="177"/>
      <c r="J2876" s="64"/>
      <c r="K2876" s="64"/>
      <c r="L2876" s="62"/>
      <c r="M2876" s="223"/>
      <c r="N2876" s="43"/>
      <c r="O2876" s="43"/>
      <c r="P2876" s="43"/>
      <c r="Q2876" s="43"/>
      <c r="R2876" s="43"/>
      <c r="S2876" s="43"/>
      <c r="T2876" s="79"/>
      <c r="AT2876" s="25" t="s">
        <v>506</v>
      </c>
      <c r="AU2876" s="25" t="s">
        <v>82</v>
      </c>
    </row>
    <row r="2877" spans="2:65" s="1" customFormat="1" ht="24">
      <c r="B2877" s="42"/>
      <c r="C2877" s="64"/>
      <c r="D2877" s="227" t="s">
        <v>2254</v>
      </c>
      <c r="E2877" s="64"/>
      <c r="F2877" s="273" t="s">
        <v>13659</v>
      </c>
      <c r="G2877" s="64"/>
      <c r="H2877" s="64"/>
      <c r="I2877" s="177"/>
      <c r="J2877" s="64"/>
      <c r="K2877" s="64"/>
      <c r="L2877" s="62"/>
      <c r="M2877" s="223"/>
      <c r="N2877" s="43"/>
      <c r="O2877" s="43"/>
      <c r="P2877" s="43"/>
      <c r="Q2877" s="43"/>
      <c r="R2877" s="43"/>
      <c r="S2877" s="43"/>
      <c r="T2877" s="79"/>
      <c r="AT2877" s="25" t="s">
        <v>2254</v>
      </c>
      <c r="AU2877" s="25" t="s">
        <v>82</v>
      </c>
    </row>
    <row r="2878" spans="2:65" s="1" customFormat="1" ht="16.5" customHeight="1">
      <c r="B2878" s="42"/>
      <c r="C2878" s="209" t="s">
        <v>6040</v>
      </c>
      <c r="D2878" s="209" t="s">
        <v>498</v>
      </c>
      <c r="E2878" s="210" t="s">
        <v>13712</v>
      </c>
      <c r="F2878" s="211" t="s">
        <v>13652</v>
      </c>
      <c r="G2878" s="212" t="s">
        <v>13632</v>
      </c>
      <c r="H2878" s="213">
        <v>1</v>
      </c>
      <c r="I2878" s="214"/>
      <c r="J2878" s="215">
        <f>ROUND(I2878*H2878,2)</f>
        <v>0</v>
      </c>
      <c r="K2878" s="211" t="s">
        <v>23</v>
      </c>
      <c r="L2878" s="62"/>
      <c r="M2878" s="216" t="s">
        <v>23</v>
      </c>
      <c r="N2878" s="217" t="s">
        <v>44</v>
      </c>
      <c r="O2878" s="43"/>
      <c r="P2878" s="218">
        <f>O2878*H2878</f>
        <v>0</v>
      </c>
      <c r="Q2878" s="218">
        <v>0</v>
      </c>
      <c r="R2878" s="218">
        <f>Q2878*H2878</f>
        <v>0</v>
      </c>
      <c r="S2878" s="218">
        <v>0</v>
      </c>
      <c r="T2878" s="219">
        <f>S2878*H2878</f>
        <v>0</v>
      </c>
      <c r="AR2878" s="25" t="s">
        <v>502</v>
      </c>
      <c r="AT2878" s="25" t="s">
        <v>498</v>
      </c>
      <c r="AU2878" s="25" t="s">
        <v>82</v>
      </c>
      <c r="AY2878" s="25" t="s">
        <v>492</v>
      </c>
      <c r="BE2878" s="220">
        <f>IF(N2878="základní",J2878,0)</f>
        <v>0</v>
      </c>
      <c r="BF2878" s="220">
        <f>IF(N2878="snížená",J2878,0)</f>
        <v>0</v>
      </c>
      <c r="BG2878" s="220">
        <f>IF(N2878="zákl. přenesená",J2878,0)</f>
        <v>0</v>
      </c>
      <c r="BH2878" s="220">
        <f>IF(N2878="sníž. přenesená",J2878,0)</f>
        <v>0</v>
      </c>
      <c r="BI2878" s="220">
        <f>IF(N2878="nulová",J2878,0)</f>
        <v>0</v>
      </c>
      <c r="BJ2878" s="25" t="s">
        <v>80</v>
      </c>
      <c r="BK2878" s="220">
        <f>ROUND(I2878*H2878,2)</f>
        <v>0</v>
      </c>
      <c r="BL2878" s="25" t="s">
        <v>502</v>
      </c>
      <c r="BM2878" s="25" t="s">
        <v>14123</v>
      </c>
    </row>
    <row r="2879" spans="2:65" s="1" customFormat="1">
      <c r="B2879" s="42"/>
      <c r="C2879" s="64"/>
      <c r="D2879" s="221" t="s">
        <v>506</v>
      </c>
      <c r="E2879" s="64"/>
      <c r="F2879" s="222" t="s">
        <v>13652</v>
      </c>
      <c r="G2879" s="64"/>
      <c r="H2879" s="64"/>
      <c r="I2879" s="177"/>
      <c r="J2879" s="64"/>
      <c r="K2879" s="64"/>
      <c r="L2879" s="62"/>
      <c r="M2879" s="223"/>
      <c r="N2879" s="43"/>
      <c r="O2879" s="43"/>
      <c r="P2879" s="43"/>
      <c r="Q2879" s="43"/>
      <c r="R2879" s="43"/>
      <c r="S2879" s="43"/>
      <c r="T2879" s="79"/>
      <c r="AT2879" s="25" t="s">
        <v>506</v>
      </c>
      <c r="AU2879" s="25" t="s">
        <v>82</v>
      </c>
    </row>
    <row r="2880" spans="2:65" s="1" customFormat="1" ht="24">
      <c r="B2880" s="42"/>
      <c r="C2880" s="64"/>
      <c r="D2880" s="227" t="s">
        <v>2254</v>
      </c>
      <c r="E2880" s="64"/>
      <c r="F2880" s="273" t="s">
        <v>13661</v>
      </c>
      <c r="G2880" s="64"/>
      <c r="H2880" s="64"/>
      <c r="I2880" s="177"/>
      <c r="J2880" s="64"/>
      <c r="K2880" s="64"/>
      <c r="L2880" s="62"/>
      <c r="M2880" s="223"/>
      <c r="N2880" s="43"/>
      <c r="O2880" s="43"/>
      <c r="P2880" s="43"/>
      <c r="Q2880" s="43"/>
      <c r="R2880" s="43"/>
      <c r="S2880" s="43"/>
      <c r="T2880" s="79"/>
      <c r="AT2880" s="25" t="s">
        <v>2254</v>
      </c>
      <c r="AU2880" s="25" t="s">
        <v>82</v>
      </c>
    </row>
    <row r="2881" spans="2:65" s="1" customFormat="1" ht="16.5" customHeight="1">
      <c r="B2881" s="42"/>
      <c r="C2881" s="209" t="s">
        <v>6047</v>
      </c>
      <c r="D2881" s="209" t="s">
        <v>498</v>
      </c>
      <c r="E2881" s="210" t="s">
        <v>13713</v>
      </c>
      <c r="F2881" s="211" t="s">
        <v>13652</v>
      </c>
      <c r="G2881" s="212" t="s">
        <v>13632</v>
      </c>
      <c r="H2881" s="213">
        <v>1</v>
      </c>
      <c r="I2881" s="214"/>
      <c r="J2881" s="215">
        <f>ROUND(I2881*H2881,2)</f>
        <v>0</v>
      </c>
      <c r="K2881" s="211" t="s">
        <v>23</v>
      </c>
      <c r="L2881" s="62"/>
      <c r="M2881" s="216" t="s">
        <v>23</v>
      </c>
      <c r="N2881" s="217" t="s">
        <v>44</v>
      </c>
      <c r="O2881" s="43"/>
      <c r="P2881" s="218">
        <f>O2881*H2881</f>
        <v>0</v>
      </c>
      <c r="Q2881" s="218">
        <v>0</v>
      </c>
      <c r="R2881" s="218">
        <f>Q2881*H2881</f>
        <v>0</v>
      </c>
      <c r="S2881" s="218">
        <v>0</v>
      </c>
      <c r="T2881" s="219">
        <f>S2881*H2881</f>
        <v>0</v>
      </c>
      <c r="AR2881" s="25" t="s">
        <v>502</v>
      </c>
      <c r="AT2881" s="25" t="s">
        <v>498</v>
      </c>
      <c r="AU2881" s="25" t="s">
        <v>82</v>
      </c>
      <c r="AY2881" s="25" t="s">
        <v>492</v>
      </c>
      <c r="BE2881" s="220">
        <f>IF(N2881="základní",J2881,0)</f>
        <v>0</v>
      </c>
      <c r="BF2881" s="220">
        <f>IF(N2881="snížená",J2881,0)</f>
        <v>0</v>
      </c>
      <c r="BG2881" s="220">
        <f>IF(N2881="zákl. přenesená",J2881,0)</f>
        <v>0</v>
      </c>
      <c r="BH2881" s="220">
        <f>IF(N2881="sníž. přenesená",J2881,0)</f>
        <v>0</v>
      </c>
      <c r="BI2881" s="220">
        <f>IF(N2881="nulová",J2881,0)</f>
        <v>0</v>
      </c>
      <c r="BJ2881" s="25" t="s">
        <v>80</v>
      </c>
      <c r="BK2881" s="220">
        <f>ROUND(I2881*H2881,2)</f>
        <v>0</v>
      </c>
      <c r="BL2881" s="25" t="s">
        <v>502</v>
      </c>
      <c r="BM2881" s="25" t="s">
        <v>14124</v>
      </c>
    </row>
    <row r="2882" spans="2:65" s="1" customFormat="1">
      <c r="B2882" s="42"/>
      <c r="C2882" s="64"/>
      <c r="D2882" s="221" t="s">
        <v>506</v>
      </c>
      <c r="E2882" s="64"/>
      <c r="F2882" s="222" t="s">
        <v>13652</v>
      </c>
      <c r="G2882" s="64"/>
      <c r="H2882" s="64"/>
      <c r="I2882" s="177"/>
      <c r="J2882" s="64"/>
      <c r="K2882" s="64"/>
      <c r="L2882" s="62"/>
      <c r="M2882" s="223"/>
      <c r="N2882" s="43"/>
      <c r="O2882" s="43"/>
      <c r="P2882" s="43"/>
      <c r="Q2882" s="43"/>
      <c r="R2882" s="43"/>
      <c r="S2882" s="43"/>
      <c r="T2882" s="79"/>
      <c r="AT2882" s="25" t="s">
        <v>506</v>
      </c>
      <c r="AU2882" s="25" t="s">
        <v>82</v>
      </c>
    </row>
    <row r="2883" spans="2:65" s="1" customFormat="1" ht="60">
      <c r="B2883" s="42"/>
      <c r="C2883" s="64"/>
      <c r="D2883" s="227" t="s">
        <v>2254</v>
      </c>
      <c r="E2883" s="64"/>
      <c r="F2883" s="273" t="s">
        <v>13663</v>
      </c>
      <c r="G2883" s="64"/>
      <c r="H2883" s="64"/>
      <c r="I2883" s="177"/>
      <c r="J2883" s="64"/>
      <c r="K2883" s="64"/>
      <c r="L2883" s="62"/>
      <c r="M2883" s="223"/>
      <c r="N2883" s="43"/>
      <c r="O2883" s="43"/>
      <c r="P2883" s="43"/>
      <c r="Q2883" s="43"/>
      <c r="R2883" s="43"/>
      <c r="S2883" s="43"/>
      <c r="T2883" s="79"/>
      <c r="AT2883" s="25" t="s">
        <v>2254</v>
      </c>
      <c r="AU2883" s="25" t="s">
        <v>82</v>
      </c>
    </row>
    <row r="2884" spans="2:65" s="1" customFormat="1" ht="16.5" customHeight="1">
      <c r="B2884" s="42"/>
      <c r="C2884" s="209" t="s">
        <v>6052</v>
      </c>
      <c r="D2884" s="209" t="s">
        <v>498</v>
      </c>
      <c r="E2884" s="210" t="s">
        <v>13714</v>
      </c>
      <c r="F2884" s="211" t="s">
        <v>13652</v>
      </c>
      <c r="G2884" s="212" t="s">
        <v>13632</v>
      </c>
      <c r="H2884" s="213">
        <v>1</v>
      </c>
      <c r="I2884" s="214"/>
      <c r="J2884" s="215">
        <f>ROUND(I2884*H2884,2)</f>
        <v>0</v>
      </c>
      <c r="K2884" s="211" t="s">
        <v>23</v>
      </c>
      <c r="L2884" s="62"/>
      <c r="M2884" s="216" t="s">
        <v>23</v>
      </c>
      <c r="N2884" s="217" t="s">
        <v>44</v>
      </c>
      <c r="O2884" s="43"/>
      <c r="P2884" s="218">
        <f>O2884*H2884</f>
        <v>0</v>
      </c>
      <c r="Q2884" s="218">
        <v>0</v>
      </c>
      <c r="R2884" s="218">
        <f>Q2884*H2884</f>
        <v>0</v>
      </c>
      <c r="S2884" s="218">
        <v>0</v>
      </c>
      <c r="T2884" s="219">
        <f>S2884*H2884</f>
        <v>0</v>
      </c>
      <c r="AR2884" s="25" t="s">
        <v>502</v>
      </c>
      <c r="AT2884" s="25" t="s">
        <v>498</v>
      </c>
      <c r="AU2884" s="25" t="s">
        <v>82</v>
      </c>
      <c r="AY2884" s="25" t="s">
        <v>492</v>
      </c>
      <c r="BE2884" s="220">
        <f>IF(N2884="základní",J2884,0)</f>
        <v>0</v>
      </c>
      <c r="BF2884" s="220">
        <f>IF(N2884="snížená",J2884,0)</f>
        <v>0</v>
      </c>
      <c r="BG2884" s="220">
        <f>IF(N2884="zákl. přenesená",J2884,0)</f>
        <v>0</v>
      </c>
      <c r="BH2884" s="220">
        <f>IF(N2884="sníž. přenesená",J2884,0)</f>
        <v>0</v>
      </c>
      <c r="BI2884" s="220">
        <f>IF(N2884="nulová",J2884,0)</f>
        <v>0</v>
      </c>
      <c r="BJ2884" s="25" t="s">
        <v>80</v>
      </c>
      <c r="BK2884" s="220">
        <f>ROUND(I2884*H2884,2)</f>
        <v>0</v>
      </c>
      <c r="BL2884" s="25" t="s">
        <v>502</v>
      </c>
      <c r="BM2884" s="25" t="s">
        <v>14125</v>
      </c>
    </row>
    <row r="2885" spans="2:65" s="1" customFormat="1">
      <c r="B2885" s="42"/>
      <c r="C2885" s="64"/>
      <c r="D2885" s="221" t="s">
        <v>506</v>
      </c>
      <c r="E2885" s="64"/>
      <c r="F2885" s="222" t="s">
        <v>13652</v>
      </c>
      <c r="G2885" s="64"/>
      <c r="H2885" s="64"/>
      <c r="I2885" s="177"/>
      <c r="J2885" s="64"/>
      <c r="K2885" s="64"/>
      <c r="L2885" s="62"/>
      <c r="M2885" s="223"/>
      <c r="N2885" s="43"/>
      <c r="O2885" s="43"/>
      <c r="P2885" s="43"/>
      <c r="Q2885" s="43"/>
      <c r="R2885" s="43"/>
      <c r="S2885" s="43"/>
      <c r="T2885" s="79"/>
      <c r="AT2885" s="25" t="s">
        <v>506</v>
      </c>
      <c r="AU2885" s="25" t="s">
        <v>82</v>
      </c>
    </row>
    <row r="2886" spans="2:65" s="1" customFormat="1" ht="24">
      <c r="B2886" s="42"/>
      <c r="C2886" s="64"/>
      <c r="D2886" s="221" t="s">
        <v>2254</v>
      </c>
      <c r="E2886" s="64"/>
      <c r="F2886" s="224" t="s">
        <v>13665</v>
      </c>
      <c r="G2886" s="64"/>
      <c r="H2886" s="64"/>
      <c r="I2886" s="177"/>
      <c r="J2886" s="64"/>
      <c r="K2886" s="64"/>
      <c r="L2886" s="62"/>
      <c r="M2886" s="223"/>
      <c r="N2886" s="43"/>
      <c r="O2886" s="43"/>
      <c r="P2886" s="43"/>
      <c r="Q2886" s="43"/>
      <c r="R2886" s="43"/>
      <c r="S2886" s="43"/>
      <c r="T2886" s="79"/>
      <c r="AT2886" s="25" t="s">
        <v>2254</v>
      </c>
      <c r="AU2886" s="25" t="s">
        <v>82</v>
      </c>
    </row>
    <row r="2887" spans="2:65" s="11" customFormat="1" ht="37.35" customHeight="1">
      <c r="B2887" s="192"/>
      <c r="C2887" s="193"/>
      <c r="D2887" s="194" t="s">
        <v>72</v>
      </c>
      <c r="E2887" s="195" t="s">
        <v>5159</v>
      </c>
      <c r="F2887" s="195" t="s">
        <v>14126</v>
      </c>
      <c r="G2887" s="193"/>
      <c r="H2887" s="193"/>
      <c r="I2887" s="196"/>
      <c r="J2887" s="197">
        <f>BK2887</f>
        <v>0</v>
      </c>
      <c r="K2887" s="193"/>
      <c r="L2887" s="198"/>
      <c r="M2887" s="199"/>
      <c r="N2887" s="200"/>
      <c r="O2887" s="200"/>
      <c r="P2887" s="201">
        <f>P2888</f>
        <v>0</v>
      </c>
      <c r="Q2887" s="200"/>
      <c r="R2887" s="201">
        <f>R2888</f>
        <v>0</v>
      </c>
      <c r="S2887" s="200"/>
      <c r="T2887" s="202">
        <f>T2888</f>
        <v>0</v>
      </c>
      <c r="AR2887" s="203" t="s">
        <v>80</v>
      </c>
      <c r="AT2887" s="204" t="s">
        <v>72</v>
      </c>
      <c r="AU2887" s="204" t="s">
        <v>73</v>
      </c>
      <c r="AY2887" s="203" t="s">
        <v>492</v>
      </c>
      <c r="BK2887" s="205">
        <f>BK2888</f>
        <v>0</v>
      </c>
    </row>
    <row r="2888" spans="2:65" s="11" customFormat="1" ht="19.95" customHeight="1">
      <c r="B2888" s="192"/>
      <c r="C2888" s="193"/>
      <c r="D2888" s="206" t="s">
        <v>72</v>
      </c>
      <c r="E2888" s="207" t="s">
        <v>10402</v>
      </c>
      <c r="F2888" s="207" t="s">
        <v>14127</v>
      </c>
      <c r="G2888" s="193"/>
      <c r="H2888" s="193"/>
      <c r="I2888" s="196"/>
      <c r="J2888" s="208">
        <f>BK2888</f>
        <v>0</v>
      </c>
      <c r="K2888" s="193"/>
      <c r="L2888" s="198"/>
      <c r="M2888" s="199"/>
      <c r="N2888" s="200"/>
      <c r="O2888" s="200"/>
      <c r="P2888" s="201">
        <f>SUM(P2889:P2921)</f>
        <v>0</v>
      </c>
      <c r="Q2888" s="200"/>
      <c r="R2888" s="201">
        <f>SUM(R2889:R2921)</f>
        <v>0</v>
      </c>
      <c r="S2888" s="200"/>
      <c r="T2888" s="202">
        <f>SUM(T2889:T2921)</f>
        <v>0</v>
      </c>
      <c r="AR2888" s="203" t="s">
        <v>80</v>
      </c>
      <c r="AT2888" s="204" t="s">
        <v>72</v>
      </c>
      <c r="AU2888" s="204" t="s">
        <v>80</v>
      </c>
      <c r="AY2888" s="203" t="s">
        <v>492</v>
      </c>
      <c r="BK2888" s="205">
        <f>SUM(BK2889:BK2921)</f>
        <v>0</v>
      </c>
    </row>
    <row r="2889" spans="2:65" s="1" customFormat="1" ht="16.5" customHeight="1">
      <c r="B2889" s="42"/>
      <c r="C2889" s="209" t="s">
        <v>6056</v>
      </c>
      <c r="D2889" s="209" t="s">
        <v>498</v>
      </c>
      <c r="E2889" s="210" t="s">
        <v>14128</v>
      </c>
      <c r="F2889" s="211" t="s">
        <v>14129</v>
      </c>
      <c r="G2889" s="212" t="s">
        <v>23</v>
      </c>
      <c r="H2889" s="213">
        <v>1</v>
      </c>
      <c r="I2889" s="214"/>
      <c r="J2889" s="215">
        <f>ROUND(I2889*H2889,2)</f>
        <v>0</v>
      </c>
      <c r="K2889" s="211" t="s">
        <v>23</v>
      </c>
      <c r="L2889" s="62"/>
      <c r="M2889" s="216" t="s">
        <v>23</v>
      </c>
      <c r="N2889" s="217" t="s">
        <v>44</v>
      </c>
      <c r="O2889" s="43"/>
      <c r="P2889" s="218">
        <f>O2889*H2889</f>
        <v>0</v>
      </c>
      <c r="Q2889" s="218">
        <v>0</v>
      </c>
      <c r="R2889" s="218">
        <f>Q2889*H2889</f>
        <v>0</v>
      </c>
      <c r="S2889" s="218">
        <v>0</v>
      </c>
      <c r="T2889" s="219">
        <f>S2889*H2889</f>
        <v>0</v>
      </c>
      <c r="AR2889" s="25" t="s">
        <v>502</v>
      </c>
      <c r="AT2889" s="25" t="s">
        <v>498</v>
      </c>
      <c r="AU2889" s="25" t="s">
        <v>82</v>
      </c>
      <c r="AY2889" s="25" t="s">
        <v>492</v>
      </c>
      <c r="BE2889" s="220">
        <f>IF(N2889="základní",J2889,0)</f>
        <v>0</v>
      </c>
      <c r="BF2889" s="220">
        <f>IF(N2889="snížená",J2889,0)</f>
        <v>0</v>
      </c>
      <c r="BG2889" s="220">
        <f>IF(N2889="zákl. přenesená",J2889,0)</f>
        <v>0</v>
      </c>
      <c r="BH2889" s="220">
        <f>IF(N2889="sníž. přenesená",J2889,0)</f>
        <v>0</v>
      </c>
      <c r="BI2889" s="220">
        <f>IF(N2889="nulová",J2889,0)</f>
        <v>0</v>
      </c>
      <c r="BJ2889" s="25" t="s">
        <v>80</v>
      </c>
      <c r="BK2889" s="220">
        <f>ROUND(I2889*H2889,2)</f>
        <v>0</v>
      </c>
      <c r="BL2889" s="25" t="s">
        <v>502</v>
      </c>
      <c r="BM2889" s="25" t="s">
        <v>14130</v>
      </c>
    </row>
    <row r="2890" spans="2:65" s="1" customFormat="1">
      <c r="B2890" s="42"/>
      <c r="C2890" s="64"/>
      <c r="D2890" s="221" t="s">
        <v>506</v>
      </c>
      <c r="E2890" s="64"/>
      <c r="F2890" s="222" t="s">
        <v>14129</v>
      </c>
      <c r="G2890" s="64"/>
      <c r="H2890" s="64"/>
      <c r="I2890" s="177"/>
      <c r="J2890" s="64"/>
      <c r="K2890" s="64"/>
      <c r="L2890" s="62"/>
      <c r="M2890" s="223"/>
      <c r="N2890" s="43"/>
      <c r="O2890" s="43"/>
      <c r="P2890" s="43"/>
      <c r="Q2890" s="43"/>
      <c r="R2890" s="43"/>
      <c r="S2890" s="43"/>
      <c r="T2890" s="79"/>
      <c r="AT2890" s="25" t="s">
        <v>506</v>
      </c>
      <c r="AU2890" s="25" t="s">
        <v>82</v>
      </c>
    </row>
    <row r="2891" spans="2:65" s="1" customFormat="1" ht="48">
      <c r="B2891" s="42"/>
      <c r="C2891" s="64"/>
      <c r="D2891" s="227" t="s">
        <v>2254</v>
      </c>
      <c r="E2891" s="64"/>
      <c r="F2891" s="273" t="s">
        <v>14131</v>
      </c>
      <c r="G2891" s="64"/>
      <c r="H2891" s="64"/>
      <c r="I2891" s="177"/>
      <c r="J2891" s="64"/>
      <c r="K2891" s="64"/>
      <c r="L2891" s="62"/>
      <c r="M2891" s="223"/>
      <c r="N2891" s="43"/>
      <c r="O2891" s="43"/>
      <c r="P2891" s="43"/>
      <c r="Q2891" s="43"/>
      <c r="R2891" s="43"/>
      <c r="S2891" s="43"/>
      <c r="T2891" s="79"/>
      <c r="AT2891" s="25" t="s">
        <v>2254</v>
      </c>
      <c r="AU2891" s="25" t="s">
        <v>82</v>
      </c>
    </row>
    <row r="2892" spans="2:65" s="1" customFormat="1" ht="16.5" customHeight="1">
      <c r="B2892" s="42"/>
      <c r="C2892" s="209" t="s">
        <v>6060</v>
      </c>
      <c r="D2892" s="209" t="s">
        <v>498</v>
      </c>
      <c r="E2892" s="210" t="s">
        <v>13698</v>
      </c>
      <c r="F2892" s="211" t="s">
        <v>13699</v>
      </c>
      <c r="G2892" s="212" t="s">
        <v>2537</v>
      </c>
      <c r="H2892" s="213">
        <v>1</v>
      </c>
      <c r="I2892" s="214"/>
      <c r="J2892" s="215">
        <f>ROUND(I2892*H2892,2)</f>
        <v>0</v>
      </c>
      <c r="K2892" s="211" t="s">
        <v>23</v>
      </c>
      <c r="L2892" s="62"/>
      <c r="M2892" s="216" t="s">
        <v>23</v>
      </c>
      <c r="N2892" s="217" t="s">
        <v>44</v>
      </c>
      <c r="O2892" s="43"/>
      <c r="P2892" s="218">
        <f>O2892*H2892</f>
        <v>0</v>
      </c>
      <c r="Q2892" s="218">
        <v>0</v>
      </c>
      <c r="R2892" s="218">
        <f>Q2892*H2892</f>
        <v>0</v>
      </c>
      <c r="S2892" s="218">
        <v>0</v>
      </c>
      <c r="T2892" s="219">
        <f>S2892*H2892</f>
        <v>0</v>
      </c>
      <c r="AR2892" s="25" t="s">
        <v>502</v>
      </c>
      <c r="AT2892" s="25" t="s">
        <v>498</v>
      </c>
      <c r="AU2892" s="25" t="s">
        <v>82</v>
      </c>
      <c r="AY2892" s="25" t="s">
        <v>492</v>
      </c>
      <c r="BE2892" s="220">
        <f>IF(N2892="základní",J2892,0)</f>
        <v>0</v>
      </c>
      <c r="BF2892" s="220">
        <f>IF(N2892="snížená",J2892,0)</f>
        <v>0</v>
      </c>
      <c r="BG2892" s="220">
        <f>IF(N2892="zákl. přenesená",J2892,0)</f>
        <v>0</v>
      </c>
      <c r="BH2892" s="220">
        <f>IF(N2892="sníž. přenesená",J2892,0)</f>
        <v>0</v>
      </c>
      <c r="BI2892" s="220">
        <f>IF(N2892="nulová",J2892,0)</f>
        <v>0</v>
      </c>
      <c r="BJ2892" s="25" t="s">
        <v>80</v>
      </c>
      <c r="BK2892" s="220">
        <f>ROUND(I2892*H2892,2)</f>
        <v>0</v>
      </c>
      <c r="BL2892" s="25" t="s">
        <v>502</v>
      </c>
      <c r="BM2892" s="25" t="s">
        <v>14132</v>
      </c>
    </row>
    <row r="2893" spans="2:65" s="1" customFormat="1">
      <c r="B2893" s="42"/>
      <c r="C2893" s="64"/>
      <c r="D2893" s="221" t="s">
        <v>506</v>
      </c>
      <c r="E2893" s="64"/>
      <c r="F2893" s="222" t="s">
        <v>13699</v>
      </c>
      <c r="G2893" s="64"/>
      <c r="H2893" s="64"/>
      <c r="I2893" s="177"/>
      <c r="J2893" s="64"/>
      <c r="K2893" s="64"/>
      <c r="L2893" s="62"/>
      <c r="M2893" s="223"/>
      <c r="N2893" s="43"/>
      <c r="O2893" s="43"/>
      <c r="P2893" s="43"/>
      <c r="Q2893" s="43"/>
      <c r="R2893" s="43"/>
      <c r="S2893" s="43"/>
      <c r="T2893" s="79"/>
      <c r="AT2893" s="25" t="s">
        <v>506</v>
      </c>
      <c r="AU2893" s="25" t="s">
        <v>82</v>
      </c>
    </row>
    <row r="2894" spans="2:65" s="1" customFormat="1" ht="60">
      <c r="B2894" s="42"/>
      <c r="C2894" s="64"/>
      <c r="D2894" s="227" t="s">
        <v>2254</v>
      </c>
      <c r="E2894" s="64"/>
      <c r="F2894" s="273" t="s">
        <v>13700</v>
      </c>
      <c r="G2894" s="64"/>
      <c r="H2894" s="64"/>
      <c r="I2894" s="177"/>
      <c r="J2894" s="64"/>
      <c r="K2894" s="64"/>
      <c r="L2894" s="62"/>
      <c r="M2894" s="223"/>
      <c r="N2894" s="43"/>
      <c r="O2894" s="43"/>
      <c r="P2894" s="43"/>
      <c r="Q2894" s="43"/>
      <c r="R2894" s="43"/>
      <c r="S2894" s="43"/>
      <c r="T2894" s="79"/>
      <c r="AT2894" s="25" t="s">
        <v>2254</v>
      </c>
      <c r="AU2894" s="25" t="s">
        <v>82</v>
      </c>
    </row>
    <row r="2895" spans="2:65" s="1" customFormat="1" ht="16.5" customHeight="1">
      <c r="B2895" s="42"/>
      <c r="C2895" s="209" t="s">
        <v>6065</v>
      </c>
      <c r="D2895" s="209" t="s">
        <v>498</v>
      </c>
      <c r="E2895" s="210" t="s">
        <v>14133</v>
      </c>
      <c r="F2895" s="211" t="s">
        <v>14134</v>
      </c>
      <c r="G2895" s="212" t="s">
        <v>2537</v>
      </c>
      <c r="H2895" s="213">
        <v>1</v>
      </c>
      <c r="I2895" s="214"/>
      <c r="J2895" s="215">
        <f>ROUND(I2895*H2895,2)</f>
        <v>0</v>
      </c>
      <c r="K2895" s="211" t="s">
        <v>23</v>
      </c>
      <c r="L2895" s="62"/>
      <c r="M2895" s="216" t="s">
        <v>23</v>
      </c>
      <c r="N2895" s="217" t="s">
        <v>44</v>
      </c>
      <c r="O2895" s="43"/>
      <c r="P2895" s="218">
        <f>O2895*H2895</f>
        <v>0</v>
      </c>
      <c r="Q2895" s="218">
        <v>0</v>
      </c>
      <c r="R2895" s="218">
        <f>Q2895*H2895</f>
        <v>0</v>
      </c>
      <c r="S2895" s="218">
        <v>0</v>
      </c>
      <c r="T2895" s="219">
        <f>S2895*H2895</f>
        <v>0</v>
      </c>
      <c r="AR2895" s="25" t="s">
        <v>502</v>
      </c>
      <c r="AT2895" s="25" t="s">
        <v>498</v>
      </c>
      <c r="AU2895" s="25" t="s">
        <v>82</v>
      </c>
      <c r="AY2895" s="25" t="s">
        <v>492</v>
      </c>
      <c r="BE2895" s="220">
        <f>IF(N2895="základní",J2895,0)</f>
        <v>0</v>
      </c>
      <c r="BF2895" s="220">
        <f>IF(N2895="snížená",J2895,0)</f>
        <v>0</v>
      </c>
      <c r="BG2895" s="220">
        <f>IF(N2895="zákl. přenesená",J2895,0)</f>
        <v>0</v>
      </c>
      <c r="BH2895" s="220">
        <f>IF(N2895="sníž. přenesená",J2895,0)</f>
        <v>0</v>
      </c>
      <c r="BI2895" s="220">
        <f>IF(N2895="nulová",J2895,0)</f>
        <v>0</v>
      </c>
      <c r="BJ2895" s="25" t="s">
        <v>80</v>
      </c>
      <c r="BK2895" s="220">
        <f>ROUND(I2895*H2895,2)</f>
        <v>0</v>
      </c>
      <c r="BL2895" s="25" t="s">
        <v>502</v>
      </c>
      <c r="BM2895" s="25" t="s">
        <v>14135</v>
      </c>
    </row>
    <row r="2896" spans="2:65" s="1" customFormat="1">
      <c r="B2896" s="42"/>
      <c r="C2896" s="64"/>
      <c r="D2896" s="221" t="s">
        <v>506</v>
      </c>
      <c r="E2896" s="64"/>
      <c r="F2896" s="222" t="s">
        <v>14134</v>
      </c>
      <c r="G2896" s="64"/>
      <c r="H2896" s="64"/>
      <c r="I2896" s="177"/>
      <c r="J2896" s="64"/>
      <c r="K2896" s="64"/>
      <c r="L2896" s="62"/>
      <c r="M2896" s="223"/>
      <c r="N2896" s="43"/>
      <c r="O2896" s="43"/>
      <c r="P2896" s="43"/>
      <c r="Q2896" s="43"/>
      <c r="R2896" s="43"/>
      <c r="S2896" s="43"/>
      <c r="T2896" s="79"/>
      <c r="AT2896" s="25" t="s">
        <v>506</v>
      </c>
      <c r="AU2896" s="25" t="s">
        <v>82</v>
      </c>
    </row>
    <row r="2897" spans="2:65" s="1" customFormat="1" ht="60">
      <c r="B2897" s="42"/>
      <c r="C2897" s="64"/>
      <c r="D2897" s="227" t="s">
        <v>2254</v>
      </c>
      <c r="E2897" s="64"/>
      <c r="F2897" s="273" t="s">
        <v>14136</v>
      </c>
      <c r="G2897" s="64"/>
      <c r="H2897" s="64"/>
      <c r="I2897" s="177"/>
      <c r="J2897" s="64"/>
      <c r="K2897" s="64"/>
      <c r="L2897" s="62"/>
      <c r="M2897" s="223"/>
      <c r="N2897" s="43"/>
      <c r="O2897" s="43"/>
      <c r="P2897" s="43"/>
      <c r="Q2897" s="43"/>
      <c r="R2897" s="43"/>
      <c r="S2897" s="43"/>
      <c r="T2897" s="79"/>
      <c r="AT2897" s="25" t="s">
        <v>2254</v>
      </c>
      <c r="AU2897" s="25" t="s">
        <v>82</v>
      </c>
    </row>
    <row r="2898" spans="2:65" s="1" customFormat="1" ht="16.5" customHeight="1">
      <c r="B2898" s="42"/>
      <c r="C2898" s="209" t="s">
        <v>6069</v>
      </c>
      <c r="D2898" s="209" t="s">
        <v>498</v>
      </c>
      <c r="E2898" s="210" t="s">
        <v>14137</v>
      </c>
      <c r="F2898" s="211" t="s">
        <v>14138</v>
      </c>
      <c r="G2898" s="212" t="s">
        <v>2537</v>
      </c>
      <c r="H2898" s="213">
        <v>1</v>
      </c>
      <c r="I2898" s="214"/>
      <c r="J2898" s="215">
        <f>ROUND(I2898*H2898,2)</f>
        <v>0</v>
      </c>
      <c r="K2898" s="211" t="s">
        <v>23</v>
      </c>
      <c r="L2898" s="62"/>
      <c r="M2898" s="216" t="s">
        <v>23</v>
      </c>
      <c r="N2898" s="217" t="s">
        <v>44</v>
      </c>
      <c r="O2898" s="43"/>
      <c r="P2898" s="218">
        <f>O2898*H2898</f>
        <v>0</v>
      </c>
      <c r="Q2898" s="218">
        <v>0</v>
      </c>
      <c r="R2898" s="218">
        <f>Q2898*H2898</f>
        <v>0</v>
      </c>
      <c r="S2898" s="218">
        <v>0</v>
      </c>
      <c r="T2898" s="219">
        <f>S2898*H2898</f>
        <v>0</v>
      </c>
      <c r="AR2898" s="25" t="s">
        <v>502</v>
      </c>
      <c r="AT2898" s="25" t="s">
        <v>498</v>
      </c>
      <c r="AU2898" s="25" t="s">
        <v>82</v>
      </c>
      <c r="AY2898" s="25" t="s">
        <v>492</v>
      </c>
      <c r="BE2898" s="220">
        <f>IF(N2898="základní",J2898,0)</f>
        <v>0</v>
      </c>
      <c r="BF2898" s="220">
        <f>IF(N2898="snížená",J2898,0)</f>
        <v>0</v>
      </c>
      <c r="BG2898" s="220">
        <f>IF(N2898="zákl. přenesená",J2898,0)</f>
        <v>0</v>
      </c>
      <c r="BH2898" s="220">
        <f>IF(N2898="sníž. přenesená",J2898,0)</f>
        <v>0</v>
      </c>
      <c r="BI2898" s="220">
        <f>IF(N2898="nulová",J2898,0)</f>
        <v>0</v>
      </c>
      <c r="BJ2898" s="25" t="s">
        <v>80</v>
      </c>
      <c r="BK2898" s="220">
        <f>ROUND(I2898*H2898,2)</f>
        <v>0</v>
      </c>
      <c r="BL2898" s="25" t="s">
        <v>502</v>
      </c>
      <c r="BM2898" s="25" t="s">
        <v>14139</v>
      </c>
    </row>
    <row r="2899" spans="2:65" s="1" customFormat="1">
      <c r="B2899" s="42"/>
      <c r="C2899" s="64"/>
      <c r="D2899" s="221" t="s">
        <v>506</v>
      </c>
      <c r="E2899" s="64"/>
      <c r="F2899" s="222" t="s">
        <v>14138</v>
      </c>
      <c r="G2899" s="64"/>
      <c r="H2899" s="64"/>
      <c r="I2899" s="177"/>
      <c r="J2899" s="64"/>
      <c r="K2899" s="64"/>
      <c r="L2899" s="62"/>
      <c r="M2899" s="223"/>
      <c r="N2899" s="43"/>
      <c r="O2899" s="43"/>
      <c r="P2899" s="43"/>
      <c r="Q2899" s="43"/>
      <c r="R2899" s="43"/>
      <c r="S2899" s="43"/>
      <c r="T2899" s="79"/>
      <c r="AT2899" s="25" t="s">
        <v>506</v>
      </c>
      <c r="AU2899" s="25" t="s">
        <v>82</v>
      </c>
    </row>
    <row r="2900" spans="2:65" s="1" customFormat="1" ht="24">
      <c r="B2900" s="42"/>
      <c r="C2900" s="64"/>
      <c r="D2900" s="227" t="s">
        <v>2254</v>
      </c>
      <c r="E2900" s="64"/>
      <c r="F2900" s="273" t="s">
        <v>14140</v>
      </c>
      <c r="G2900" s="64"/>
      <c r="H2900" s="64"/>
      <c r="I2900" s="177"/>
      <c r="J2900" s="64"/>
      <c r="K2900" s="64"/>
      <c r="L2900" s="62"/>
      <c r="M2900" s="223"/>
      <c r="N2900" s="43"/>
      <c r="O2900" s="43"/>
      <c r="P2900" s="43"/>
      <c r="Q2900" s="43"/>
      <c r="R2900" s="43"/>
      <c r="S2900" s="43"/>
      <c r="T2900" s="79"/>
      <c r="AT2900" s="25" t="s">
        <v>2254</v>
      </c>
      <c r="AU2900" s="25" t="s">
        <v>82</v>
      </c>
    </row>
    <row r="2901" spans="2:65" s="1" customFormat="1" ht="16.5" customHeight="1">
      <c r="B2901" s="42"/>
      <c r="C2901" s="209" t="s">
        <v>6073</v>
      </c>
      <c r="D2901" s="209" t="s">
        <v>498</v>
      </c>
      <c r="E2901" s="210" t="s">
        <v>13640</v>
      </c>
      <c r="F2901" s="211" t="s">
        <v>13641</v>
      </c>
      <c r="G2901" s="212" t="s">
        <v>2537</v>
      </c>
      <c r="H2901" s="213">
        <v>1</v>
      </c>
      <c r="I2901" s="214"/>
      <c r="J2901" s="215">
        <f>ROUND(I2901*H2901,2)</f>
        <v>0</v>
      </c>
      <c r="K2901" s="211" t="s">
        <v>23</v>
      </c>
      <c r="L2901" s="62"/>
      <c r="M2901" s="216" t="s">
        <v>23</v>
      </c>
      <c r="N2901" s="217" t="s">
        <v>44</v>
      </c>
      <c r="O2901" s="43"/>
      <c r="P2901" s="218">
        <f>O2901*H2901</f>
        <v>0</v>
      </c>
      <c r="Q2901" s="218">
        <v>0</v>
      </c>
      <c r="R2901" s="218">
        <f>Q2901*H2901</f>
        <v>0</v>
      </c>
      <c r="S2901" s="218">
        <v>0</v>
      </c>
      <c r="T2901" s="219">
        <f>S2901*H2901</f>
        <v>0</v>
      </c>
      <c r="AR2901" s="25" t="s">
        <v>502</v>
      </c>
      <c r="AT2901" s="25" t="s">
        <v>498</v>
      </c>
      <c r="AU2901" s="25" t="s">
        <v>82</v>
      </c>
      <c r="AY2901" s="25" t="s">
        <v>492</v>
      </c>
      <c r="BE2901" s="220">
        <f>IF(N2901="základní",J2901,0)</f>
        <v>0</v>
      </c>
      <c r="BF2901" s="220">
        <f>IF(N2901="snížená",J2901,0)</f>
        <v>0</v>
      </c>
      <c r="BG2901" s="220">
        <f>IF(N2901="zákl. přenesená",J2901,0)</f>
        <v>0</v>
      </c>
      <c r="BH2901" s="220">
        <f>IF(N2901="sníž. přenesená",J2901,0)</f>
        <v>0</v>
      </c>
      <c r="BI2901" s="220">
        <f>IF(N2901="nulová",J2901,0)</f>
        <v>0</v>
      </c>
      <c r="BJ2901" s="25" t="s">
        <v>80</v>
      </c>
      <c r="BK2901" s="220">
        <f>ROUND(I2901*H2901,2)</f>
        <v>0</v>
      </c>
      <c r="BL2901" s="25" t="s">
        <v>502</v>
      </c>
      <c r="BM2901" s="25" t="s">
        <v>14141</v>
      </c>
    </row>
    <row r="2902" spans="2:65" s="1" customFormat="1">
      <c r="B2902" s="42"/>
      <c r="C2902" s="64"/>
      <c r="D2902" s="221" t="s">
        <v>506</v>
      </c>
      <c r="E2902" s="64"/>
      <c r="F2902" s="222" t="s">
        <v>13641</v>
      </c>
      <c r="G2902" s="64"/>
      <c r="H2902" s="64"/>
      <c r="I2902" s="177"/>
      <c r="J2902" s="64"/>
      <c r="K2902" s="64"/>
      <c r="L2902" s="62"/>
      <c r="M2902" s="223"/>
      <c r="N2902" s="43"/>
      <c r="O2902" s="43"/>
      <c r="P2902" s="43"/>
      <c r="Q2902" s="43"/>
      <c r="R2902" s="43"/>
      <c r="S2902" s="43"/>
      <c r="T2902" s="79"/>
      <c r="AT2902" s="25" t="s">
        <v>506</v>
      </c>
      <c r="AU2902" s="25" t="s">
        <v>82</v>
      </c>
    </row>
    <row r="2903" spans="2:65" s="1" customFormat="1" ht="24">
      <c r="B2903" s="42"/>
      <c r="C2903" s="64"/>
      <c r="D2903" s="227" t="s">
        <v>2254</v>
      </c>
      <c r="E2903" s="64"/>
      <c r="F2903" s="273" t="s">
        <v>13639</v>
      </c>
      <c r="G2903" s="64"/>
      <c r="H2903" s="64"/>
      <c r="I2903" s="177"/>
      <c r="J2903" s="64"/>
      <c r="K2903" s="64"/>
      <c r="L2903" s="62"/>
      <c r="M2903" s="223"/>
      <c r="N2903" s="43"/>
      <c r="O2903" s="43"/>
      <c r="P2903" s="43"/>
      <c r="Q2903" s="43"/>
      <c r="R2903" s="43"/>
      <c r="S2903" s="43"/>
      <c r="T2903" s="79"/>
      <c r="AT2903" s="25" t="s">
        <v>2254</v>
      </c>
      <c r="AU2903" s="25" t="s">
        <v>82</v>
      </c>
    </row>
    <row r="2904" spans="2:65" s="1" customFormat="1" ht="16.5" customHeight="1">
      <c r="B2904" s="42"/>
      <c r="C2904" s="209" t="s">
        <v>6078</v>
      </c>
      <c r="D2904" s="209" t="s">
        <v>498</v>
      </c>
      <c r="E2904" s="210" t="s">
        <v>14142</v>
      </c>
      <c r="F2904" s="211" t="s">
        <v>13652</v>
      </c>
      <c r="G2904" s="212" t="s">
        <v>13632</v>
      </c>
      <c r="H2904" s="213">
        <v>1</v>
      </c>
      <c r="I2904" s="214"/>
      <c r="J2904" s="215">
        <f>ROUND(I2904*H2904,2)</f>
        <v>0</v>
      </c>
      <c r="K2904" s="211" t="s">
        <v>23</v>
      </c>
      <c r="L2904" s="62"/>
      <c r="M2904" s="216" t="s">
        <v>23</v>
      </c>
      <c r="N2904" s="217" t="s">
        <v>44</v>
      </c>
      <c r="O2904" s="43"/>
      <c r="P2904" s="218">
        <f>O2904*H2904</f>
        <v>0</v>
      </c>
      <c r="Q2904" s="218">
        <v>0</v>
      </c>
      <c r="R2904" s="218">
        <f>Q2904*H2904</f>
        <v>0</v>
      </c>
      <c r="S2904" s="218">
        <v>0</v>
      </c>
      <c r="T2904" s="219">
        <f>S2904*H2904</f>
        <v>0</v>
      </c>
      <c r="AR2904" s="25" t="s">
        <v>502</v>
      </c>
      <c r="AT2904" s="25" t="s">
        <v>498</v>
      </c>
      <c r="AU2904" s="25" t="s">
        <v>82</v>
      </c>
      <c r="AY2904" s="25" t="s">
        <v>492</v>
      </c>
      <c r="BE2904" s="220">
        <f>IF(N2904="základní",J2904,0)</f>
        <v>0</v>
      </c>
      <c r="BF2904" s="220">
        <f>IF(N2904="snížená",J2904,0)</f>
        <v>0</v>
      </c>
      <c r="BG2904" s="220">
        <f>IF(N2904="zákl. přenesená",J2904,0)</f>
        <v>0</v>
      </c>
      <c r="BH2904" s="220">
        <f>IF(N2904="sníž. přenesená",J2904,0)</f>
        <v>0</v>
      </c>
      <c r="BI2904" s="220">
        <f>IF(N2904="nulová",J2904,0)</f>
        <v>0</v>
      </c>
      <c r="BJ2904" s="25" t="s">
        <v>80</v>
      </c>
      <c r="BK2904" s="220">
        <f>ROUND(I2904*H2904,2)</f>
        <v>0</v>
      </c>
      <c r="BL2904" s="25" t="s">
        <v>502</v>
      </c>
      <c r="BM2904" s="25" t="s">
        <v>14143</v>
      </c>
    </row>
    <row r="2905" spans="2:65" s="1" customFormat="1">
      <c r="B2905" s="42"/>
      <c r="C2905" s="64"/>
      <c r="D2905" s="221" t="s">
        <v>506</v>
      </c>
      <c r="E2905" s="64"/>
      <c r="F2905" s="222" t="s">
        <v>13652</v>
      </c>
      <c r="G2905" s="64"/>
      <c r="H2905" s="64"/>
      <c r="I2905" s="177"/>
      <c r="J2905" s="64"/>
      <c r="K2905" s="64"/>
      <c r="L2905" s="62"/>
      <c r="M2905" s="223"/>
      <c r="N2905" s="43"/>
      <c r="O2905" s="43"/>
      <c r="P2905" s="43"/>
      <c r="Q2905" s="43"/>
      <c r="R2905" s="43"/>
      <c r="S2905" s="43"/>
      <c r="T2905" s="79"/>
      <c r="AT2905" s="25" t="s">
        <v>506</v>
      </c>
      <c r="AU2905" s="25" t="s">
        <v>82</v>
      </c>
    </row>
    <row r="2906" spans="2:65" s="1" customFormat="1" ht="24">
      <c r="B2906" s="42"/>
      <c r="C2906" s="64"/>
      <c r="D2906" s="227" t="s">
        <v>2254</v>
      </c>
      <c r="E2906" s="64"/>
      <c r="F2906" s="273" t="s">
        <v>14144</v>
      </c>
      <c r="G2906" s="64"/>
      <c r="H2906" s="64"/>
      <c r="I2906" s="177"/>
      <c r="J2906" s="64"/>
      <c r="K2906" s="64"/>
      <c r="L2906" s="62"/>
      <c r="M2906" s="223"/>
      <c r="N2906" s="43"/>
      <c r="O2906" s="43"/>
      <c r="P2906" s="43"/>
      <c r="Q2906" s="43"/>
      <c r="R2906" s="43"/>
      <c r="S2906" s="43"/>
      <c r="T2906" s="79"/>
      <c r="AT2906" s="25" t="s">
        <v>2254</v>
      </c>
      <c r="AU2906" s="25" t="s">
        <v>82</v>
      </c>
    </row>
    <row r="2907" spans="2:65" s="1" customFormat="1" ht="16.5" customHeight="1">
      <c r="B2907" s="42"/>
      <c r="C2907" s="209" t="s">
        <v>6082</v>
      </c>
      <c r="D2907" s="209" t="s">
        <v>498</v>
      </c>
      <c r="E2907" s="210" t="s">
        <v>13922</v>
      </c>
      <c r="F2907" s="211" t="s">
        <v>13652</v>
      </c>
      <c r="G2907" s="212" t="s">
        <v>13632</v>
      </c>
      <c r="H2907" s="213">
        <v>1</v>
      </c>
      <c r="I2907" s="214"/>
      <c r="J2907" s="215">
        <f>ROUND(I2907*H2907,2)</f>
        <v>0</v>
      </c>
      <c r="K2907" s="211" t="s">
        <v>23</v>
      </c>
      <c r="L2907" s="62"/>
      <c r="M2907" s="216" t="s">
        <v>23</v>
      </c>
      <c r="N2907" s="217" t="s">
        <v>44</v>
      </c>
      <c r="O2907" s="43"/>
      <c r="P2907" s="218">
        <f>O2907*H2907</f>
        <v>0</v>
      </c>
      <c r="Q2907" s="218">
        <v>0</v>
      </c>
      <c r="R2907" s="218">
        <f>Q2907*H2907</f>
        <v>0</v>
      </c>
      <c r="S2907" s="218">
        <v>0</v>
      </c>
      <c r="T2907" s="219">
        <f>S2907*H2907</f>
        <v>0</v>
      </c>
      <c r="AR2907" s="25" t="s">
        <v>502</v>
      </c>
      <c r="AT2907" s="25" t="s">
        <v>498</v>
      </c>
      <c r="AU2907" s="25" t="s">
        <v>82</v>
      </c>
      <c r="AY2907" s="25" t="s">
        <v>492</v>
      </c>
      <c r="BE2907" s="220">
        <f>IF(N2907="základní",J2907,0)</f>
        <v>0</v>
      </c>
      <c r="BF2907" s="220">
        <f>IF(N2907="snížená",J2907,0)</f>
        <v>0</v>
      </c>
      <c r="BG2907" s="220">
        <f>IF(N2907="zákl. přenesená",J2907,0)</f>
        <v>0</v>
      </c>
      <c r="BH2907" s="220">
        <f>IF(N2907="sníž. přenesená",J2907,0)</f>
        <v>0</v>
      </c>
      <c r="BI2907" s="220">
        <f>IF(N2907="nulová",J2907,0)</f>
        <v>0</v>
      </c>
      <c r="BJ2907" s="25" t="s">
        <v>80</v>
      </c>
      <c r="BK2907" s="220">
        <f>ROUND(I2907*H2907,2)</f>
        <v>0</v>
      </c>
      <c r="BL2907" s="25" t="s">
        <v>502</v>
      </c>
      <c r="BM2907" s="25" t="s">
        <v>14145</v>
      </c>
    </row>
    <row r="2908" spans="2:65" s="1" customFormat="1">
      <c r="B2908" s="42"/>
      <c r="C2908" s="64"/>
      <c r="D2908" s="221" t="s">
        <v>506</v>
      </c>
      <c r="E2908" s="64"/>
      <c r="F2908" s="222" t="s">
        <v>13652</v>
      </c>
      <c r="G2908" s="64"/>
      <c r="H2908" s="64"/>
      <c r="I2908" s="177"/>
      <c r="J2908" s="64"/>
      <c r="K2908" s="64"/>
      <c r="L2908" s="62"/>
      <c r="M2908" s="223"/>
      <c r="N2908" s="43"/>
      <c r="O2908" s="43"/>
      <c r="P2908" s="43"/>
      <c r="Q2908" s="43"/>
      <c r="R2908" s="43"/>
      <c r="S2908" s="43"/>
      <c r="T2908" s="79"/>
      <c r="AT2908" s="25" t="s">
        <v>506</v>
      </c>
      <c r="AU2908" s="25" t="s">
        <v>82</v>
      </c>
    </row>
    <row r="2909" spans="2:65" s="1" customFormat="1" ht="36">
      <c r="B2909" s="42"/>
      <c r="C2909" s="64"/>
      <c r="D2909" s="227" t="s">
        <v>2254</v>
      </c>
      <c r="E2909" s="64"/>
      <c r="F2909" s="273" t="s">
        <v>13655</v>
      </c>
      <c r="G2909" s="64"/>
      <c r="H2909" s="64"/>
      <c r="I2909" s="177"/>
      <c r="J2909" s="64"/>
      <c r="K2909" s="64"/>
      <c r="L2909" s="62"/>
      <c r="M2909" s="223"/>
      <c r="N2909" s="43"/>
      <c r="O2909" s="43"/>
      <c r="P2909" s="43"/>
      <c r="Q2909" s="43"/>
      <c r="R2909" s="43"/>
      <c r="S2909" s="43"/>
      <c r="T2909" s="79"/>
      <c r="AT2909" s="25" t="s">
        <v>2254</v>
      </c>
      <c r="AU2909" s="25" t="s">
        <v>82</v>
      </c>
    </row>
    <row r="2910" spans="2:65" s="1" customFormat="1" ht="16.5" customHeight="1">
      <c r="B2910" s="42"/>
      <c r="C2910" s="209" t="s">
        <v>6086</v>
      </c>
      <c r="D2910" s="209" t="s">
        <v>498</v>
      </c>
      <c r="E2910" s="210" t="s">
        <v>14146</v>
      </c>
      <c r="F2910" s="211" t="s">
        <v>13652</v>
      </c>
      <c r="G2910" s="212" t="s">
        <v>13632</v>
      </c>
      <c r="H2910" s="213">
        <v>1</v>
      </c>
      <c r="I2910" s="214"/>
      <c r="J2910" s="215">
        <f>ROUND(I2910*H2910,2)</f>
        <v>0</v>
      </c>
      <c r="K2910" s="211" t="s">
        <v>23</v>
      </c>
      <c r="L2910" s="62"/>
      <c r="M2910" s="216" t="s">
        <v>23</v>
      </c>
      <c r="N2910" s="217" t="s">
        <v>44</v>
      </c>
      <c r="O2910" s="43"/>
      <c r="P2910" s="218">
        <f>O2910*H2910</f>
        <v>0</v>
      </c>
      <c r="Q2910" s="218">
        <v>0</v>
      </c>
      <c r="R2910" s="218">
        <f>Q2910*H2910</f>
        <v>0</v>
      </c>
      <c r="S2910" s="218">
        <v>0</v>
      </c>
      <c r="T2910" s="219">
        <f>S2910*H2910</f>
        <v>0</v>
      </c>
      <c r="AR2910" s="25" t="s">
        <v>502</v>
      </c>
      <c r="AT2910" s="25" t="s">
        <v>498</v>
      </c>
      <c r="AU2910" s="25" t="s">
        <v>82</v>
      </c>
      <c r="AY2910" s="25" t="s">
        <v>492</v>
      </c>
      <c r="BE2910" s="220">
        <f>IF(N2910="základní",J2910,0)</f>
        <v>0</v>
      </c>
      <c r="BF2910" s="220">
        <f>IF(N2910="snížená",J2910,0)</f>
        <v>0</v>
      </c>
      <c r="BG2910" s="220">
        <f>IF(N2910="zákl. přenesená",J2910,0)</f>
        <v>0</v>
      </c>
      <c r="BH2910" s="220">
        <f>IF(N2910="sníž. přenesená",J2910,0)</f>
        <v>0</v>
      </c>
      <c r="BI2910" s="220">
        <f>IF(N2910="nulová",J2910,0)</f>
        <v>0</v>
      </c>
      <c r="BJ2910" s="25" t="s">
        <v>80</v>
      </c>
      <c r="BK2910" s="220">
        <f>ROUND(I2910*H2910,2)</f>
        <v>0</v>
      </c>
      <c r="BL2910" s="25" t="s">
        <v>502</v>
      </c>
      <c r="BM2910" s="25" t="s">
        <v>14147</v>
      </c>
    </row>
    <row r="2911" spans="2:65" s="1" customFormat="1">
      <c r="B2911" s="42"/>
      <c r="C2911" s="64"/>
      <c r="D2911" s="221" t="s">
        <v>506</v>
      </c>
      <c r="E2911" s="64"/>
      <c r="F2911" s="222" t="s">
        <v>13652</v>
      </c>
      <c r="G2911" s="64"/>
      <c r="H2911" s="64"/>
      <c r="I2911" s="177"/>
      <c r="J2911" s="64"/>
      <c r="K2911" s="64"/>
      <c r="L2911" s="62"/>
      <c r="M2911" s="223"/>
      <c r="N2911" s="43"/>
      <c r="O2911" s="43"/>
      <c r="P2911" s="43"/>
      <c r="Q2911" s="43"/>
      <c r="R2911" s="43"/>
      <c r="S2911" s="43"/>
      <c r="T2911" s="79"/>
      <c r="AT2911" s="25" t="s">
        <v>506</v>
      </c>
      <c r="AU2911" s="25" t="s">
        <v>82</v>
      </c>
    </row>
    <row r="2912" spans="2:65" s="1" customFormat="1" ht="24">
      <c r="B2912" s="42"/>
      <c r="C2912" s="64"/>
      <c r="D2912" s="227" t="s">
        <v>2254</v>
      </c>
      <c r="E2912" s="64"/>
      <c r="F2912" s="273" t="s">
        <v>13659</v>
      </c>
      <c r="G2912" s="64"/>
      <c r="H2912" s="64"/>
      <c r="I2912" s="177"/>
      <c r="J2912" s="64"/>
      <c r="K2912" s="64"/>
      <c r="L2912" s="62"/>
      <c r="M2912" s="223"/>
      <c r="N2912" s="43"/>
      <c r="O2912" s="43"/>
      <c r="P2912" s="43"/>
      <c r="Q2912" s="43"/>
      <c r="R2912" s="43"/>
      <c r="S2912" s="43"/>
      <c r="T2912" s="79"/>
      <c r="AT2912" s="25" t="s">
        <v>2254</v>
      </c>
      <c r="AU2912" s="25" t="s">
        <v>82</v>
      </c>
    </row>
    <row r="2913" spans="2:65" s="1" customFormat="1" ht="16.5" customHeight="1">
      <c r="B2913" s="42"/>
      <c r="C2913" s="209" t="s">
        <v>6090</v>
      </c>
      <c r="D2913" s="209" t="s">
        <v>498</v>
      </c>
      <c r="E2913" s="210" t="s">
        <v>13712</v>
      </c>
      <c r="F2913" s="211" t="s">
        <v>13652</v>
      </c>
      <c r="G2913" s="212" t="s">
        <v>13632</v>
      </c>
      <c r="H2913" s="213">
        <v>1</v>
      </c>
      <c r="I2913" s="214"/>
      <c r="J2913" s="215">
        <f>ROUND(I2913*H2913,2)</f>
        <v>0</v>
      </c>
      <c r="K2913" s="211" t="s">
        <v>23</v>
      </c>
      <c r="L2913" s="62"/>
      <c r="M2913" s="216" t="s">
        <v>23</v>
      </c>
      <c r="N2913" s="217" t="s">
        <v>44</v>
      </c>
      <c r="O2913" s="43"/>
      <c r="P2913" s="218">
        <f>O2913*H2913</f>
        <v>0</v>
      </c>
      <c r="Q2913" s="218">
        <v>0</v>
      </c>
      <c r="R2913" s="218">
        <f>Q2913*H2913</f>
        <v>0</v>
      </c>
      <c r="S2913" s="218">
        <v>0</v>
      </c>
      <c r="T2913" s="219">
        <f>S2913*H2913</f>
        <v>0</v>
      </c>
      <c r="AR2913" s="25" t="s">
        <v>502</v>
      </c>
      <c r="AT2913" s="25" t="s">
        <v>498</v>
      </c>
      <c r="AU2913" s="25" t="s">
        <v>82</v>
      </c>
      <c r="AY2913" s="25" t="s">
        <v>492</v>
      </c>
      <c r="BE2913" s="220">
        <f>IF(N2913="základní",J2913,0)</f>
        <v>0</v>
      </c>
      <c r="BF2913" s="220">
        <f>IF(N2913="snížená",J2913,0)</f>
        <v>0</v>
      </c>
      <c r="BG2913" s="220">
        <f>IF(N2913="zákl. přenesená",J2913,0)</f>
        <v>0</v>
      </c>
      <c r="BH2913" s="220">
        <f>IF(N2913="sníž. přenesená",J2913,0)</f>
        <v>0</v>
      </c>
      <c r="BI2913" s="220">
        <f>IF(N2913="nulová",J2913,0)</f>
        <v>0</v>
      </c>
      <c r="BJ2913" s="25" t="s">
        <v>80</v>
      </c>
      <c r="BK2913" s="220">
        <f>ROUND(I2913*H2913,2)</f>
        <v>0</v>
      </c>
      <c r="BL2913" s="25" t="s">
        <v>502</v>
      </c>
      <c r="BM2913" s="25" t="s">
        <v>14148</v>
      </c>
    </row>
    <row r="2914" spans="2:65" s="1" customFormat="1">
      <c r="B2914" s="42"/>
      <c r="C2914" s="64"/>
      <c r="D2914" s="221" t="s">
        <v>506</v>
      </c>
      <c r="E2914" s="64"/>
      <c r="F2914" s="222" t="s">
        <v>13652</v>
      </c>
      <c r="G2914" s="64"/>
      <c r="H2914" s="64"/>
      <c r="I2914" s="177"/>
      <c r="J2914" s="64"/>
      <c r="K2914" s="64"/>
      <c r="L2914" s="62"/>
      <c r="M2914" s="223"/>
      <c r="N2914" s="43"/>
      <c r="O2914" s="43"/>
      <c r="P2914" s="43"/>
      <c r="Q2914" s="43"/>
      <c r="R2914" s="43"/>
      <c r="S2914" s="43"/>
      <c r="T2914" s="79"/>
      <c r="AT2914" s="25" t="s">
        <v>506</v>
      </c>
      <c r="AU2914" s="25" t="s">
        <v>82</v>
      </c>
    </row>
    <row r="2915" spans="2:65" s="1" customFormat="1" ht="24">
      <c r="B2915" s="42"/>
      <c r="C2915" s="64"/>
      <c r="D2915" s="227" t="s">
        <v>2254</v>
      </c>
      <c r="E2915" s="64"/>
      <c r="F2915" s="273" t="s">
        <v>13661</v>
      </c>
      <c r="G2915" s="64"/>
      <c r="H2915" s="64"/>
      <c r="I2915" s="177"/>
      <c r="J2915" s="64"/>
      <c r="K2915" s="64"/>
      <c r="L2915" s="62"/>
      <c r="M2915" s="223"/>
      <c r="N2915" s="43"/>
      <c r="O2915" s="43"/>
      <c r="P2915" s="43"/>
      <c r="Q2915" s="43"/>
      <c r="R2915" s="43"/>
      <c r="S2915" s="43"/>
      <c r="T2915" s="79"/>
      <c r="AT2915" s="25" t="s">
        <v>2254</v>
      </c>
      <c r="AU2915" s="25" t="s">
        <v>82</v>
      </c>
    </row>
    <row r="2916" spans="2:65" s="1" customFormat="1" ht="16.5" customHeight="1">
      <c r="B2916" s="42"/>
      <c r="C2916" s="209" t="s">
        <v>6096</v>
      </c>
      <c r="D2916" s="209" t="s">
        <v>498</v>
      </c>
      <c r="E2916" s="210" t="s">
        <v>14149</v>
      </c>
      <c r="F2916" s="211" t="s">
        <v>13652</v>
      </c>
      <c r="G2916" s="212" t="s">
        <v>13632</v>
      </c>
      <c r="H2916" s="213">
        <v>1</v>
      </c>
      <c r="I2916" s="214"/>
      <c r="J2916" s="215">
        <f>ROUND(I2916*H2916,2)</f>
        <v>0</v>
      </c>
      <c r="K2916" s="211" t="s">
        <v>23</v>
      </c>
      <c r="L2916" s="62"/>
      <c r="M2916" s="216" t="s">
        <v>23</v>
      </c>
      <c r="N2916" s="217" t="s">
        <v>44</v>
      </c>
      <c r="O2916" s="43"/>
      <c r="P2916" s="218">
        <f>O2916*H2916</f>
        <v>0</v>
      </c>
      <c r="Q2916" s="218">
        <v>0</v>
      </c>
      <c r="R2916" s="218">
        <f>Q2916*H2916</f>
        <v>0</v>
      </c>
      <c r="S2916" s="218">
        <v>0</v>
      </c>
      <c r="T2916" s="219">
        <f>S2916*H2916</f>
        <v>0</v>
      </c>
      <c r="AR2916" s="25" t="s">
        <v>502</v>
      </c>
      <c r="AT2916" s="25" t="s">
        <v>498</v>
      </c>
      <c r="AU2916" s="25" t="s">
        <v>82</v>
      </c>
      <c r="AY2916" s="25" t="s">
        <v>492</v>
      </c>
      <c r="BE2916" s="220">
        <f>IF(N2916="základní",J2916,0)</f>
        <v>0</v>
      </c>
      <c r="BF2916" s="220">
        <f>IF(N2916="snížená",J2916,0)</f>
        <v>0</v>
      </c>
      <c r="BG2916" s="220">
        <f>IF(N2916="zákl. přenesená",J2916,0)</f>
        <v>0</v>
      </c>
      <c r="BH2916" s="220">
        <f>IF(N2916="sníž. přenesená",J2916,0)</f>
        <v>0</v>
      </c>
      <c r="BI2916" s="220">
        <f>IF(N2916="nulová",J2916,0)</f>
        <v>0</v>
      </c>
      <c r="BJ2916" s="25" t="s">
        <v>80</v>
      </c>
      <c r="BK2916" s="220">
        <f>ROUND(I2916*H2916,2)</f>
        <v>0</v>
      </c>
      <c r="BL2916" s="25" t="s">
        <v>502</v>
      </c>
      <c r="BM2916" s="25" t="s">
        <v>14150</v>
      </c>
    </row>
    <row r="2917" spans="2:65" s="1" customFormat="1">
      <c r="B2917" s="42"/>
      <c r="C2917" s="64"/>
      <c r="D2917" s="221" t="s">
        <v>506</v>
      </c>
      <c r="E2917" s="64"/>
      <c r="F2917" s="222" t="s">
        <v>13652</v>
      </c>
      <c r="G2917" s="64"/>
      <c r="H2917" s="64"/>
      <c r="I2917" s="177"/>
      <c r="J2917" s="64"/>
      <c r="K2917" s="64"/>
      <c r="L2917" s="62"/>
      <c r="M2917" s="223"/>
      <c r="N2917" s="43"/>
      <c r="O2917" s="43"/>
      <c r="P2917" s="43"/>
      <c r="Q2917" s="43"/>
      <c r="R2917" s="43"/>
      <c r="S2917" s="43"/>
      <c r="T2917" s="79"/>
      <c r="AT2917" s="25" t="s">
        <v>506</v>
      </c>
      <c r="AU2917" s="25" t="s">
        <v>82</v>
      </c>
    </row>
    <row r="2918" spans="2:65" s="1" customFormat="1" ht="60">
      <c r="B2918" s="42"/>
      <c r="C2918" s="64"/>
      <c r="D2918" s="227" t="s">
        <v>2254</v>
      </c>
      <c r="E2918" s="64"/>
      <c r="F2918" s="273" t="s">
        <v>13663</v>
      </c>
      <c r="G2918" s="64"/>
      <c r="H2918" s="64"/>
      <c r="I2918" s="177"/>
      <c r="J2918" s="64"/>
      <c r="K2918" s="64"/>
      <c r="L2918" s="62"/>
      <c r="M2918" s="223"/>
      <c r="N2918" s="43"/>
      <c r="O2918" s="43"/>
      <c r="P2918" s="43"/>
      <c r="Q2918" s="43"/>
      <c r="R2918" s="43"/>
      <c r="S2918" s="43"/>
      <c r="T2918" s="79"/>
      <c r="AT2918" s="25" t="s">
        <v>2254</v>
      </c>
      <c r="AU2918" s="25" t="s">
        <v>82</v>
      </c>
    </row>
    <row r="2919" spans="2:65" s="1" customFormat="1" ht="16.5" customHeight="1">
      <c r="B2919" s="42"/>
      <c r="C2919" s="209" t="s">
        <v>6100</v>
      </c>
      <c r="D2919" s="209" t="s">
        <v>498</v>
      </c>
      <c r="E2919" s="210" t="s">
        <v>13714</v>
      </c>
      <c r="F2919" s="211" t="s">
        <v>13652</v>
      </c>
      <c r="G2919" s="212" t="s">
        <v>13632</v>
      </c>
      <c r="H2919" s="213">
        <v>1</v>
      </c>
      <c r="I2919" s="214"/>
      <c r="J2919" s="215">
        <f>ROUND(I2919*H2919,2)</f>
        <v>0</v>
      </c>
      <c r="K2919" s="211" t="s">
        <v>23</v>
      </c>
      <c r="L2919" s="62"/>
      <c r="M2919" s="216" t="s">
        <v>23</v>
      </c>
      <c r="N2919" s="217" t="s">
        <v>44</v>
      </c>
      <c r="O2919" s="43"/>
      <c r="P2919" s="218">
        <f>O2919*H2919</f>
        <v>0</v>
      </c>
      <c r="Q2919" s="218">
        <v>0</v>
      </c>
      <c r="R2919" s="218">
        <f>Q2919*H2919</f>
        <v>0</v>
      </c>
      <c r="S2919" s="218">
        <v>0</v>
      </c>
      <c r="T2919" s="219">
        <f>S2919*H2919</f>
        <v>0</v>
      </c>
      <c r="AR2919" s="25" t="s">
        <v>502</v>
      </c>
      <c r="AT2919" s="25" t="s">
        <v>498</v>
      </c>
      <c r="AU2919" s="25" t="s">
        <v>82</v>
      </c>
      <c r="AY2919" s="25" t="s">
        <v>492</v>
      </c>
      <c r="BE2919" s="220">
        <f>IF(N2919="základní",J2919,0)</f>
        <v>0</v>
      </c>
      <c r="BF2919" s="220">
        <f>IF(N2919="snížená",J2919,0)</f>
        <v>0</v>
      </c>
      <c r="BG2919" s="220">
        <f>IF(N2919="zákl. přenesená",J2919,0)</f>
        <v>0</v>
      </c>
      <c r="BH2919" s="220">
        <f>IF(N2919="sníž. přenesená",J2919,0)</f>
        <v>0</v>
      </c>
      <c r="BI2919" s="220">
        <f>IF(N2919="nulová",J2919,0)</f>
        <v>0</v>
      </c>
      <c r="BJ2919" s="25" t="s">
        <v>80</v>
      </c>
      <c r="BK2919" s="220">
        <f>ROUND(I2919*H2919,2)</f>
        <v>0</v>
      </c>
      <c r="BL2919" s="25" t="s">
        <v>502</v>
      </c>
      <c r="BM2919" s="25" t="s">
        <v>14151</v>
      </c>
    </row>
    <row r="2920" spans="2:65" s="1" customFormat="1">
      <c r="B2920" s="42"/>
      <c r="C2920" s="64"/>
      <c r="D2920" s="221" t="s">
        <v>506</v>
      </c>
      <c r="E2920" s="64"/>
      <c r="F2920" s="222" t="s">
        <v>13652</v>
      </c>
      <c r="G2920" s="64"/>
      <c r="H2920" s="64"/>
      <c r="I2920" s="177"/>
      <c r="J2920" s="64"/>
      <c r="K2920" s="64"/>
      <c r="L2920" s="62"/>
      <c r="M2920" s="223"/>
      <c r="N2920" s="43"/>
      <c r="O2920" s="43"/>
      <c r="P2920" s="43"/>
      <c r="Q2920" s="43"/>
      <c r="R2920" s="43"/>
      <c r="S2920" s="43"/>
      <c r="T2920" s="79"/>
      <c r="AT2920" s="25" t="s">
        <v>506</v>
      </c>
      <c r="AU2920" s="25" t="s">
        <v>82</v>
      </c>
    </row>
    <row r="2921" spans="2:65" s="1" customFormat="1" ht="24">
      <c r="B2921" s="42"/>
      <c r="C2921" s="64"/>
      <c r="D2921" s="221" t="s">
        <v>2254</v>
      </c>
      <c r="E2921" s="64"/>
      <c r="F2921" s="224" t="s">
        <v>13665</v>
      </c>
      <c r="G2921" s="64"/>
      <c r="H2921" s="64"/>
      <c r="I2921" s="177"/>
      <c r="J2921" s="64"/>
      <c r="K2921" s="64"/>
      <c r="L2921" s="62"/>
      <c r="M2921" s="223"/>
      <c r="N2921" s="43"/>
      <c r="O2921" s="43"/>
      <c r="P2921" s="43"/>
      <c r="Q2921" s="43"/>
      <c r="R2921" s="43"/>
      <c r="S2921" s="43"/>
      <c r="T2921" s="79"/>
      <c r="AT2921" s="25" t="s">
        <v>2254</v>
      </c>
      <c r="AU2921" s="25" t="s">
        <v>82</v>
      </c>
    </row>
    <row r="2922" spans="2:65" s="11" customFormat="1" ht="37.35" customHeight="1">
      <c r="B2922" s="192"/>
      <c r="C2922" s="193"/>
      <c r="D2922" s="194" t="s">
        <v>72</v>
      </c>
      <c r="E2922" s="195" t="s">
        <v>10439</v>
      </c>
      <c r="F2922" s="195" t="s">
        <v>14152</v>
      </c>
      <c r="G2922" s="193"/>
      <c r="H2922" s="193"/>
      <c r="I2922" s="196"/>
      <c r="J2922" s="197">
        <f>BK2922</f>
        <v>0</v>
      </c>
      <c r="K2922" s="193"/>
      <c r="L2922" s="198"/>
      <c r="M2922" s="199"/>
      <c r="N2922" s="200"/>
      <c r="O2922" s="200"/>
      <c r="P2922" s="201">
        <f>P2923</f>
        <v>0</v>
      </c>
      <c r="Q2922" s="200"/>
      <c r="R2922" s="201">
        <f>R2923</f>
        <v>0</v>
      </c>
      <c r="S2922" s="200"/>
      <c r="T2922" s="202">
        <f>T2923</f>
        <v>0</v>
      </c>
      <c r="AR2922" s="203" t="s">
        <v>80</v>
      </c>
      <c r="AT2922" s="204" t="s">
        <v>72</v>
      </c>
      <c r="AU2922" s="204" t="s">
        <v>73</v>
      </c>
      <c r="AY2922" s="203" t="s">
        <v>492</v>
      </c>
      <c r="BK2922" s="205">
        <f>BK2923</f>
        <v>0</v>
      </c>
    </row>
    <row r="2923" spans="2:65" s="11" customFormat="1" ht="19.95" customHeight="1">
      <c r="B2923" s="192"/>
      <c r="C2923" s="193"/>
      <c r="D2923" s="206" t="s">
        <v>72</v>
      </c>
      <c r="E2923" s="207" t="s">
        <v>10439</v>
      </c>
      <c r="F2923" s="207" t="s">
        <v>14152</v>
      </c>
      <c r="G2923" s="193"/>
      <c r="H2923" s="193"/>
      <c r="I2923" s="196"/>
      <c r="J2923" s="208">
        <f>BK2923</f>
        <v>0</v>
      </c>
      <c r="K2923" s="193"/>
      <c r="L2923" s="198"/>
      <c r="M2923" s="199"/>
      <c r="N2923" s="200"/>
      <c r="O2923" s="200"/>
      <c r="P2923" s="201">
        <f>SUM(P2924:P2926)</f>
        <v>0</v>
      </c>
      <c r="Q2923" s="200"/>
      <c r="R2923" s="201">
        <f>SUM(R2924:R2926)</f>
        <v>0</v>
      </c>
      <c r="S2923" s="200"/>
      <c r="T2923" s="202">
        <f>SUM(T2924:T2926)</f>
        <v>0</v>
      </c>
      <c r="AR2923" s="203" t="s">
        <v>80</v>
      </c>
      <c r="AT2923" s="204" t="s">
        <v>72</v>
      </c>
      <c r="AU2923" s="204" t="s">
        <v>80</v>
      </c>
      <c r="AY2923" s="203" t="s">
        <v>492</v>
      </c>
      <c r="BK2923" s="205">
        <f>SUM(BK2924:BK2926)</f>
        <v>0</v>
      </c>
    </row>
    <row r="2924" spans="2:65" s="1" customFormat="1" ht="16.5" customHeight="1">
      <c r="B2924" s="42"/>
      <c r="C2924" s="209" t="s">
        <v>6104</v>
      </c>
      <c r="D2924" s="209" t="s">
        <v>498</v>
      </c>
      <c r="E2924" s="210" t="s">
        <v>14153</v>
      </c>
      <c r="F2924" s="211" t="s">
        <v>14152</v>
      </c>
      <c r="G2924" s="212" t="s">
        <v>2537</v>
      </c>
      <c r="H2924" s="213">
        <v>10</v>
      </c>
      <c r="I2924" s="214"/>
      <c r="J2924" s="215">
        <f>ROUND(I2924*H2924,2)</f>
        <v>0</v>
      </c>
      <c r="K2924" s="211" t="s">
        <v>23</v>
      </c>
      <c r="L2924" s="62"/>
      <c r="M2924" s="216" t="s">
        <v>23</v>
      </c>
      <c r="N2924" s="217" t="s">
        <v>44</v>
      </c>
      <c r="O2924" s="43"/>
      <c r="P2924" s="218">
        <f>O2924*H2924</f>
        <v>0</v>
      </c>
      <c r="Q2924" s="218">
        <v>0</v>
      </c>
      <c r="R2924" s="218">
        <f>Q2924*H2924</f>
        <v>0</v>
      </c>
      <c r="S2924" s="218">
        <v>0</v>
      </c>
      <c r="T2924" s="219">
        <f>S2924*H2924</f>
        <v>0</v>
      </c>
      <c r="AR2924" s="25" t="s">
        <v>502</v>
      </c>
      <c r="AT2924" s="25" t="s">
        <v>498</v>
      </c>
      <c r="AU2924" s="25" t="s">
        <v>82</v>
      </c>
      <c r="AY2924" s="25" t="s">
        <v>492</v>
      </c>
      <c r="BE2924" s="220">
        <f>IF(N2924="základní",J2924,0)</f>
        <v>0</v>
      </c>
      <c r="BF2924" s="220">
        <f>IF(N2924="snížená",J2924,0)</f>
        <v>0</v>
      </c>
      <c r="BG2924" s="220">
        <f>IF(N2924="zákl. přenesená",J2924,0)</f>
        <v>0</v>
      </c>
      <c r="BH2924" s="220">
        <f>IF(N2924="sníž. přenesená",J2924,0)</f>
        <v>0</v>
      </c>
      <c r="BI2924" s="220">
        <f>IF(N2924="nulová",J2924,0)</f>
        <v>0</v>
      </c>
      <c r="BJ2924" s="25" t="s">
        <v>80</v>
      </c>
      <c r="BK2924" s="220">
        <f>ROUND(I2924*H2924,2)</f>
        <v>0</v>
      </c>
      <c r="BL2924" s="25" t="s">
        <v>502</v>
      </c>
      <c r="BM2924" s="25" t="s">
        <v>14154</v>
      </c>
    </row>
    <row r="2925" spans="2:65" s="1" customFormat="1">
      <c r="B2925" s="42"/>
      <c r="C2925" s="64"/>
      <c r="D2925" s="221" t="s">
        <v>506</v>
      </c>
      <c r="E2925" s="64"/>
      <c r="F2925" s="222" t="s">
        <v>14152</v>
      </c>
      <c r="G2925" s="64"/>
      <c r="H2925" s="64"/>
      <c r="I2925" s="177"/>
      <c r="J2925" s="64"/>
      <c r="K2925" s="64"/>
      <c r="L2925" s="62"/>
      <c r="M2925" s="223"/>
      <c r="N2925" s="43"/>
      <c r="O2925" s="43"/>
      <c r="P2925" s="43"/>
      <c r="Q2925" s="43"/>
      <c r="R2925" s="43"/>
      <c r="S2925" s="43"/>
      <c r="T2925" s="79"/>
      <c r="AT2925" s="25" t="s">
        <v>506</v>
      </c>
      <c r="AU2925" s="25" t="s">
        <v>82</v>
      </c>
    </row>
    <row r="2926" spans="2:65" s="1" customFormat="1" ht="48">
      <c r="B2926" s="42"/>
      <c r="C2926" s="64"/>
      <c r="D2926" s="221" t="s">
        <v>2254</v>
      </c>
      <c r="E2926" s="64"/>
      <c r="F2926" s="224" t="s">
        <v>14155</v>
      </c>
      <c r="G2926" s="64"/>
      <c r="H2926" s="64"/>
      <c r="I2926" s="177"/>
      <c r="J2926" s="64"/>
      <c r="K2926" s="64"/>
      <c r="L2926" s="62"/>
      <c r="M2926" s="223"/>
      <c r="N2926" s="43"/>
      <c r="O2926" s="43"/>
      <c r="P2926" s="43"/>
      <c r="Q2926" s="43"/>
      <c r="R2926" s="43"/>
      <c r="S2926" s="43"/>
      <c r="T2926" s="79"/>
      <c r="AT2926" s="25" t="s">
        <v>2254</v>
      </c>
      <c r="AU2926" s="25" t="s">
        <v>82</v>
      </c>
    </row>
    <row r="2927" spans="2:65" s="11" customFormat="1" ht="37.35" customHeight="1">
      <c r="B2927" s="192"/>
      <c r="C2927" s="193"/>
      <c r="D2927" s="194" t="s">
        <v>72</v>
      </c>
      <c r="E2927" s="195" t="s">
        <v>10454</v>
      </c>
      <c r="F2927" s="195" t="s">
        <v>14156</v>
      </c>
      <c r="G2927" s="193"/>
      <c r="H2927" s="193"/>
      <c r="I2927" s="196"/>
      <c r="J2927" s="197">
        <f>BK2927</f>
        <v>0</v>
      </c>
      <c r="K2927" s="193"/>
      <c r="L2927" s="198"/>
      <c r="M2927" s="199"/>
      <c r="N2927" s="200"/>
      <c r="O2927" s="200"/>
      <c r="P2927" s="201">
        <f>P2928</f>
        <v>0</v>
      </c>
      <c r="Q2927" s="200"/>
      <c r="R2927" s="201">
        <f>R2928</f>
        <v>0</v>
      </c>
      <c r="S2927" s="200"/>
      <c r="T2927" s="202">
        <f>T2928</f>
        <v>0</v>
      </c>
      <c r="AR2927" s="203" t="s">
        <v>80</v>
      </c>
      <c r="AT2927" s="204" t="s">
        <v>72</v>
      </c>
      <c r="AU2927" s="204" t="s">
        <v>73</v>
      </c>
      <c r="AY2927" s="203" t="s">
        <v>492</v>
      </c>
      <c r="BK2927" s="205">
        <f>BK2928</f>
        <v>0</v>
      </c>
    </row>
    <row r="2928" spans="2:65" s="11" customFormat="1" ht="19.95" customHeight="1">
      <c r="B2928" s="192"/>
      <c r="C2928" s="193"/>
      <c r="D2928" s="206" t="s">
        <v>72</v>
      </c>
      <c r="E2928" s="207" t="s">
        <v>10454</v>
      </c>
      <c r="F2928" s="207" t="s">
        <v>14156</v>
      </c>
      <c r="G2928" s="193"/>
      <c r="H2928" s="193"/>
      <c r="I2928" s="196"/>
      <c r="J2928" s="208">
        <f>BK2928</f>
        <v>0</v>
      </c>
      <c r="K2928" s="193"/>
      <c r="L2928" s="198"/>
      <c r="M2928" s="199"/>
      <c r="N2928" s="200"/>
      <c r="O2928" s="200"/>
      <c r="P2928" s="201">
        <f>SUM(P2929:P2937)</f>
        <v>0</v>
      </c>
      <c r="Q2928" s="200"/>
      <c r="R2928" s="201">
        <f>SUM(R2929:R2937)</f>
        <v>0</v>
      </c>
      <c r="S2928" s="200"/>
      <c r="T2928" s="202">
        <f>SUM(T2929:T2937)</f>
        <v>0</v>
      </c>
      <c r="AR2928" s="203" t="s">
        <v>80</v>
      </c>
      <c r="AT2928" s="204" t="s">
        <v>72</v>
      </c>
      <c r="AU2928" s="204" t="s">
        <v>80</v>
      </c>
      <c r="AY2928" s="203" t="s">
        <v>492</v>
      </c>
      <c r="BK2928" s="205">
        <f>SUM(BK2929:BK2937)</f>
        <v>0</v>
      </c>
    </row>
    <row r="2929" spans="2:65" s="1" customFormat="1" ht="16.5" customHeight="1">
      <c r="B2929" s="42"/>
      <c r="C2929" s="209" t="s">
        <v>6108</v>
      </c>
      <c r="D2929" s="209" t="s">
        <v>498</v>
      </c>
      <c r="E2929" s="210" t="s">
        <v>14157</v>
      </c>
      <c r="F2929" s="211" t="s">
        <v>14158</v>
      </c>
      <c r="G2929" s="212" t="s">
        <v>2537</v>
      </c>
      <c r="H2929" s="213">
        <v>5</v>
      </c>
      <c r="I2929" s="214"/>
      <c r="J2929" s="215">
        <f>ROUND(I2929*H2929,2)</f>
        <v>0</v>
      </c>
      <c r="K2929" s="211" t="s">
        <v>23</v>
      </c>
      <c r="L2929" s="62"/>
      <c r="M2929" s="216" t="s">
        <v>23</v>
      </c>
      <c r="N2929" s="217" t="s">
        <v>44</v>
      </c>
      <c r="O2929" s="43"/>
      <c r="P2929" s="218">
        <f>O2929*H2929</f>
        <v>0</v>
      </c>
      <c r="Q2929" s="218">
        <v>0</v>
      </c>
      <c r="R2929" s="218">
        <f>Q2929*H2929</f>
        <v>0</v>
      </c>
      <c r="S2929" s="218">
        <v>0</v>
      </c>
      <c r="T2929" s="219">
        <f>S2929*H2929</f>
        <v>0</v>
      </c>
      <c r="AR2929" s="25" t="s">
        <v>502</v>
      </c>
      <c r="AT2929" s="25" t="s">
        <v>498</v>
      </c>
      <c r="AU2929" s="25" t="s">
        <v>82</v>
      </c>
      <c r="AY2929" s="25" t="s">
        <v>492</v>
      </c>
      <c r="BE2929" s="220">
        <f>IF(N2929="základní",J2929,0)</f>
        <v>0</v>
      </c>
      <c r="BF2929" s="220">
        <f>IF(N2929="snížená",J2929,0)</f>
        <v>0</v>
      </c>
      <c r="BG2929" s="220">
        <f>IF(N2929="zákl. přenesená",J2929,0)</f>
        <v>0</v>
      </c>
      <c r="BH2929" s="220">
        <f>IF(N2929="sníž. přenesená",J2929,0)</f>
        <v>0</v>
      </c>
      <c r="BI2929" s="220">
        <f>IF(N2929="nulová",J2929,0)</f>
        <v>0</v>
      </c>
      <c r="BJ2929" s="25" t="s">
        <v>80</v>
      </c>
      <c r="BK2929" s="220">
        <f>ROUND(I2929*H2929,2)</f>
        <v>0</v>
      </c>
      <c r="BL2929" s="25" t="s">
        <v>502</v>
      </c>
      <c r="BM2929" s="25" t="s">
        <v>14159</v>
      </c>
    </row>
    <row r="2930" spans="2:65" s="1" customFormat="1">
      <c r="B2930" s="42"/>
      <c r="C2930" s="64"/>
      <c r="D2930" s="221" t="s">
        <v>506</v>
      </c>
      <c r="E2930" s="64"/>
      <c r="F2930" s="222" t="s">
        <v>14158</v>
      </c>
      <c r="G2930" s="64"/>
      <c r="H2930" s="64"/>
      <c r="I2930" s="177"/>
      <c r="J2930" s="64"/>
      <c r="K2930" s="64"/>
      <c r="L2930" s="62"/>
      <c r="M2930" s="223"/>
      <c r="N2930" s="43"/>
      <c r="O2930" s="43"/>
      <c r="P2930" s="43"/>
      <c r="Q2930" s="43"/>
      <c r="R2930" s="43"/>
      <c r="S2930" s="43"/>
      <c r="T2930" s="79"/>
      <c r="AT2930" s="25" t="s">
        <v>506</v>
      </c>
      <c r="AU2930" s="25" t="s">
        <v>82</v>
      </c>
    </row>
    <row r="2931" spans="2:65" s="1" customFormat="1" ht="48">
      <c r="B2931" s="42"/>
      <c r="C2931" s="64"/>
      <c r="D2931" s="227" t="s">
        <v>2254</v>
      </c>
      <c r="E2931" s="64"/>
      <c r="F2931" s="273" t="s">
        <v>14160</v>
      </c>
      <c r="G2931" s="64"/>
      <c r="H2931" s="64"/>
      <c r="I2931" s="177"/>
      <c r="J2931" s="64"/>
      <c r="K2931" s="64"/>
      <c r="L2931" s="62"/>
      <c r="M2931" s="223"/>
      <c r="N2931" s="43"/>
      <c r="O2931" s="43"/>
      <c r="P2931" s="43"/>
      <c r="Q2931" s="43"/>
      <c r="R2931" s="43"/>
      <c r="S2931" s="43"/>
      <c r="T2931" s="79"/>
      <c r="AT2931" s="25" t="s">
        <v>2254</v>
      </c>
      <c r="AU2931" s="25" t="s">
        <v>82</v>
      </c>
    </row>
    <row r="2932" spans="2:65" s="1" customFormat="1" ht="16.5" customHeight="1">
      <c r="B2932" s="42"/>
      <c r="C2932" s="209" t="s">
        <v>6112</v>
      </c>
      <c r="D2932" s="209" t="s">
        <v>498</v>
      </c>
      <c r="E2932" s="210" t="s">
        <v>14161</v>
      </c>
      <c r="F2932" s="211" t="s">
        <v>14162</v>
      </c>
      <c r="G2932" s="212" t="s">
        <v>2537</v>
      </c>
      <c r="H2932" s="213">
        <v>1</v>
      </c>
      <c r="I2932" s="214"/>
      <c r="J2932" s="215">
        <f>ROUND(I2932*H2932,2)</f>
        <v>0</v>
      </c>
      <c r="K2932" s="211" t="s">
        <v>23</v>
      </c>
      <c r="L2932" s="62"/>
      <c r="M2932" s="216" t="s">
        <v>23</v>
      </c>
      <c r="N2932" s="217" t="s">
        <v>44</v>
      </c>
      <c r="O2932" s="43"/>
      <c r="P2932" s="218">
        <f>O2932*H2932</f>
        <v>0</v>
      </c>
      <c r="Q2932" s="218">
        <v>0</v>
      </c>
      <c r="R2932" s="218">
        <f>Q2932*H2932</f>
        <v>0</v>
      </c>
      <c r="S2932" s="218">
        <v>0</v>
      </c>
      <c r="T2932" s="219">
        <f>S2932*H2932</f>
        <v>0</v>
      </c>
      <c r="AR2932" s="25" t="s">
        <v>502</v>
      </c>
      <c r="AT2932" s="25" t="s">
        <v>498</v>
      </c>
      <c r="AU2932" s="25" t="s">
        <v>82</v>
      </c>
      <c r="AY2932" s="25" t="s">
        <v>492</v>
      </c>
      <c r="BE2932" s="220">
        <f>IF(N2932="základní",J2932,0)</f>
        <v>0</v>
      </c>
      <c r="BF2932" s="220">
        <f>IF(N2932="snížená",J2932,0)</f>
        <v>0</v>
      </c>
      <c r="BG2932" s="220">
        <f>IF(N2932="zákl. přenesená",J2932,0)</f>
        <v>0</v>
      </c>
      <c r="BH2932" s="220">
        <f>IF(N2932="sníž. přenesená",J2932,0)</f>
        <v>0</v>
      </c>
      <c r="BI2932" s="220">
        <f>IF(N2932="nulová",J2932,0)</f>
        <v>0</v>
      </c>
      <c r="BJ2932" s="25" t="s">
        <v>80</v>
      </c>
      <c r="BK2932" s="220">
        <f>ROUND(I2932*H2932,2)</f>
        <v>0</v>
      </c>
      <c r="BL2932" s="25" t="s">
        <v>502</v>
      </c>
      <c r="BM2932" s="25" t="s">
        <v>14163</v>
      </c>
    </row>
    <row r="2933" spans="2:65" s="1" customFormat="1">
      <c r="B2933" s="42"/>
      <c r="C2933" s="64"/>
      <c r="D2933" s="221" t="s">
        <v>506</v>
      </c>
      <c r="E2933" s="64"/>
      <c r="F2933" s="222" t="s">
        <v>14162</v>
      </c>
      <c r="G2933" s="64"/>
      <c r="H2933" s="64"/>
      <c r="I2933" s="177"/>
      <c r="J2933" s="64"/>
      <c r="K2933" s="64"/>
      <c r="L2933" s="62"/>
      <c r="M2933" s="223"/>
      <c r="N2933" s="43"/>
      <c r="O2933" s="43"/>
      <c r="P2933" s="43"/>
      <c r="Q2933" s="43"/>
      <c r="R2933" s="43"/>
      <c r="S2933" s="43"/>
      <c r="T2933" s="79"/>
      <c r="AT2933" s="25" t="s">
        <v>506</v>
      </c>
      <c r="AU2933" s="25" t="s">
        <v>82</v>
      </c>
    </row>
    <row r="2934" spans="2:65" s="1" customFormat="1" ht="36">
      <c r="B2934" s="42"/>
      <c r="C2934" s="64"/>
      <c r="D2934" s="227" t="s">
        <v>2254</v>
      </c>
      <c r="E2934" s="64"/>
      <c r="F2934" s="273" t="s">
        <v>14164</v>
      </c>
      <c r="G2934" s="64"/>
      <c r="H2934" s="64"/>
      <c r="I2934" s="177"/>
      <c r="J2934" s="64"/>
      <c r="K2934" s="64"/>
      <c r="L2934" s="62"/>
      <c r="M2934" s="223"/>
      <c r="N2934" s="43"/>
      <c r="O2934" s="43"/>
      <c r="P2934" s="43"/>
      <c r="Q2934" s="43"/>
      <c r="R2934" s="43"/>
      <c r="S2934" s="43"/>
      <c r="T2934" s="79"/>
      <c r="AT2934" s="25" t="s">
        <v>2254</v>
      </c>
      <c r="AU2934" s="25" t="s">
        <v>82</v>
      </c>
    </row>
    <row r="2935" spans="2:65" s="1" customFormat="1" ht="16.5" customHeight="1">
      <c r="B2935" s="42"/>
      <c r="C2935" s="209" t="s">
        <v>6116</v>
      </c>
      <c r="D2935" s="209" t="s">
        <v>498</v>
      </c>
      <c r="E2935" s="210" t="s">
        <v>14165</v>
      </c>
      <c r="F2935" s="211" t="s">
        <v>14166</v>
      </c>
      <c r="G2935" s="212" t="s">
        <v>2537</v>
      </c>
      <c r="H2935" s="213">
        <v>1</v>
      </c>
      <c r="I2935" s="214"/>
      <c r="J2935" s="215">
        <f>ROUND(I2935*H2935,2)</f>
        <v>0</v>
      </c>
      <c r="K2935" s="211" t="s">
        <v>23</v>
      </c>
      <c r="L2935" s="62"/>
      <c r="M2935" s="216" t="s">
        <v>23</v>
      </c>
      <c r="N2935" s="217" t="s">
        <v>44</v>
      </c>
      <c r="O2935" s="43"/>
      <c r="P2935" s="218">
        <f>O2935*H2935</f>
        <v>0</v>
      </c>
      <c r="Q2935" s="218">
        <v>0</v>
      </c>
      <c r="R2935" s="218">
        <f>Q2935*H2935</f>
        <v>0</v>
      </c>
      <c r="S2935" s="218">
        <v>0</v>
      </c>
      <c r="T2935" s="219">
        <f>S2935*H2935</f>
        <v>0</v>
      </c>
      <c r="AR2935" s="25" t="s">
        <v>502</v>
      </c>
      <c r="AT2935" s="25" t="s">
        <v>498</v>
      </c>
      <c r="AU2935" s="25" t="s">
        <v>82</v>
      </c>
      <c r="AY2935" s="25" t="s">
        <v>492</v>
      </c>
      <c r="BE2935" s="220">
        <f>IF(N2935="základní",J2935,0)</f>
        <v>0</v>
      </c>
      <c r="BF2935" s="220">
        <f>IF(N2935="snížená",J2935,0)</f>
        <v>0</v>
      </c>
      <c r="BG2935" s="220">
        <f>IF(N2935="zákl. přenesená",J2935,0)</f>
        <v>0</v>
      </c>
      <c r="BH2935" s="220">
        <f>IF(N2935="sníž. přenesená",J2935,0)</f>
        <v>0</v>
      </c>
      <c r="BI2935" s="220">
        <f>IF(N2935="nulová",J2935,0)</f>
        <v>0</v>
      </c>
      <c r="BJ2935" s="25" t="s">
        <v>80</v>
      </c>
      <c r="BK2935" s="220">
        <f>ROUND(I2935*H2935,2)</f>
        <v>0</v>
      </c>
      <c r="BL2935" s="25" t="s">
        <v>502</v>
      </c>
      <c r="BM2935" s="25" t="s">
        <v>14167</v>
      </c>
    </row>
    <row r="2936" spans="2:65" s="1" customFormat="1">
      <c r="B2936" s="42"/>
      <c r="C2936" s="64"/>
      <c r="D2936" s="221" t="s">
        <v>506</v>
      </c>
      <c r="E2936" s="64"/>
      <c r="F2936" s="222" t="s">
        <v>14166</v>
      </c>
      <c r="G2936" s="64"/>
      <c r="H2936" s="64"/>
      <c r="I2936" s="177"/>
      <c r="J2936" s="64"/>
      <c r="K2936" s="64"/>
      <c r="L2936" s="62"/>
      <c r="M2936" s="223"/>
      <c r="N2936" s="43"/>
      <c r="O2936" s="43"/>
      <c r="P2936" s="43"/>
      <c r="Q2936" s="43"/>
      <c r="R2936" s="43"/>
      <c r="S2936" s="43"/>
      <c r="T2936" s="79"/>
      <c r="AT2936" s="25" t="s">
        <v>506</v>
      </c>
      <c r="AU2936" s="25" t="s">
        <v>82</v>
      </c>
    </row>
    <row r="2937" spans="2:65" s="1" customFormat="1" ht="36">
      <c r="B2937" s="42"/>
      <c r="C2937" s="64"/>
      <c r="D2937" s="221" t="s">
        <v>2254</v>
      </c>
      <c r="E2937" s="64"/>
      <c r="F2937" s="224" t="s">
        <v>14168</v>
      </c>
      <c r="G2937" s="64"/>
      <c r="H2937" s="64"/>
      <c r="I2937" s="177"/>
      <c r="J2937" s="64"/>
      <c r="K2937" s="64"/>
      <c r="L2937" s="62"/>
      <c r="M2937" s="292"/>
      <c r="N2937" s="293"/>
      <c r="O2937" s="293"/>
      <c r="P2937" s="293"/>
      <c r="Q2937" s="293"/>
      <c r="R2937" s="293"/>
      <c r="S2937" s="293"/>
      <c r="T2937" s="294"/>
      <c r="AT2937" s="25" t="s">
        <v>2254</v>
      </c>
      <c r="AU2937" s="25" t="s">
        <v>82</v>
      </c>
    </row>
    <row r="2938" spans="2:65" s="1" customFormat="1" ht="6.9" customHeight="1">
      <c r="B2938" s="57"/>
      <c r="C2938" s="58"/>
      <c r="D2938" s="58"/>
      <c r="E2938" s="58"/>
      <c r="F2938" s="58"/>
      <c r="G2938" s="58"/>
      <c r="H2938" s="58"/>
      <c r="I2938" s="151"/>
      <c r="J2938" s="58"/>
      <c r="K2938" s="58"/>
      <c r="L2938" s="62"/>
    </row>
  </sheetData>
  <sheetProtection password="CC35" sheet="1" objects="1" scenarios="1" formatCells="0" formatColumns="0" formatRows="0" sort="0" autoFilter="0"/>
  <autoFilter ref="C142:K2937"/>
  <mergeCells count="16">
    <mergeCell ref="G1:H1"/>
    <mergeCell ref="E49:H49"/>
    <mergeCell ref="E53:H53"/>
    <mergeCell ref="E51:H51"/>
    <mergeCell ref="E55:H55"/>
    <mergeCell ref="E7:H7"/>
    <mergeCell ref="E11:H11"/>
    <mergeCell ref="E9:H9"/>
    <mergeCell ref="E13:H13"/>
    <mergeCell ref="E28:H28"/>
    <mergeCell ref="L2:V2"/>
    <mergeCell ref="E129:H129"/>
    <mergeCell ref="E133:H133"/>
    <mergeCell ref="E131:H131"/>
    <mergeCell ref="E135:H135"/>
    <mergeCell ref="J59:J60"/>
  </mergeCells>
  <hyperlinks>
    <hyperlink ref="F1:G1" location="C2" display="1) Krycí list soupisu"/>
    <hyperlink ref="G1:H1" location="C62" display="2) Rekapitulace"/>
    <hyperlink ref="J1" location="C142" display="3) Soupis prací"/>
    <hyperlink ref="L1:V1" location="'Rekapitulace stavby'!C2" display="Rekapitulace stavby"/>
  </hyperlinks>
  <pageMargins left="0.58333330000000005" right="0.58333330000000005" top="0.58333330000000005" bottom="0.58333330000000005" header="0" footer="0"/>
  <pageSetup paperSize="9" scale="86" fitToHeight="100" orientation="landscape" blackAndWhite="1" r:id="rId1"/>
  <headerFooter>
    <oddFooter>&amp;CStrana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1"/>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152</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8720</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14169</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ROUND(J90,2)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ROUND(SUM(BE90:BE100), 2)</f>
        <v>0</v>
      </c>
      <c r="G34" s="43"/>
      <c r="H34" s="43"/>
      <c r="I34" s="143">
        <v>0.21</v>
      </c>
      <c r="J34" s="142">
        <f>ROUND(ROUND((SUM(BE90:BE100)), 2)*I34, 2)</f>
        <v>0</v>
      </c>
      <c r="K34" s="46"/>
    </row>
    <row r="35" spans="2:11" s="1" customFormat="1" ht="14.4" customHeight="1">
      <c r="B35" s="42"/>
      <c r="C35" s="43"/>
      <c r="D35" s="43"/>
      <c r="E35" s="50" t="s">
        <v>45</v>
      </c>
      <c r="F35" s="142">
        <f>ROUND(SUM(BF90:BF100), 2)</f>
        <v>0</v>
      </c>
      <c r="G35" s="43"/>
      <c r="H35" s="43"/>
      <c r="I35" s="143">
        <v>0.15</v>
      </c>
      <c r="J35" s="142">
        <f>ROUND(ROUND((SUM(BF90:BF100)), 2)*I35, 2)</f>
        <v>0</v>
      </c>
      <c r="K35" s="46"/>
    </row>
    <row r="36" spans="2:11" s="1" customFormat="1" ht="14.4" hidden="1" customHeight="1">
      <c r="B36" s="42"/>
      <c r="C36" s="43"/>
      <c r="D36" s="43"/>
      <c r="E36" s="50" t="s">
        <v>46</v>
      </c>
      <c r="F36" s="142">
        <f>ROUND(SUM(BG90:BG100), 2)</f>
        <v>0</v>
      </c>
      <c r="G36" s="43"/>
      <c r="H36" s="43"/>
      <c r="I36" s="143">
        <v>0.21</v>
      </c>
      <c r="J36" s="142">
        <v>0</v>
      </c>
      <c r="K36" s="46"/>
    </row>
    <row r="37" spans="2:11" s="1" customFormat="1" ht="14.4" hidden="1" customHeight="1">
      <c r="B37" s="42"/>
      <c r="C37" s="43"/>
      <c r="D37" s="43"/>
      <c r="E37" s="50" t="s">
        <v>47</v>
      </c>
      <c r="F37" s="142">
        <f>ROUND(SUM(BH90:BH100), 2)</f>
        <v>0</v>
      </c>
      <c r="G37" s="43"/>
      <c r="H37" s="43"/>
      <c r="I37" s="143">
        <v>0.15</v>
      </c>
      <c r="J37" s="142">
        <v>0</v>
      </c>
      <c r="K37" s="46"/>
    </row>
    <row r="38" spans="2:11" s="1" customFormat="1" ht="14.4" hidden="1" customHeight="1">
      <c r="B38" s="42"/>
      <c r="C38" s="43"/>
      <c r="D38" s="43"/>
      <c r="E38" s="50" t="s">
        <v>48</v>
      </c>
      <c r="F38" s="142">
        <f>ROUND(SUM(BI90:BI100),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8720</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D.1.4.p - Technologie výtahů</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J90</f>
        <v>0</v>
      </c>
      <c r="K64" s="46"/>
      <c r="AU64" s="25" t="s">
        <v>300</v>
      </c>
    </row>
    <row r="65" spans="2:12" s="8" customFormat="1" ht="24.9" customHeight="1">
      <c r="B65" s="161"/>
      <c r="C65" s="162"/>
      <c r="D65" s="163" t="s">
        <v>10804</v>
      </c>
      <c r="E65" s="164"/>
      <c r="F65" s="164"/>
      <c r="G65" s="164"/>
      <c r="H65" s="164"/>
      <c r="I65" s="165"/>
      <c r="J65" s="166">
        <f>J91</f>
        <v>0</v>
      </c>
      <c r="K65" s="167"/>
    </row>
    <row r="66" spans="2:12" s="9" customFormat="1" ht="19.95" customHeight="1">
      <c r="B66" s="169"/>
      <c r="C66" s="170"/>
      <c r="D66" s="171" t="s">
        <v>14170</v>
      </c>
      <c r="E66" s="172"/>
      <c r="F66" s="172"/>
      <c r="G66" s="172"/>
      <c r="H66" s="172"/>
      <c r="I66" s="173"/>
      <c r="J66" s="174">
        <f>J92</f>
        <v>0</v>
      </c>
      <c r="K66" s="175"/>
    </row>
    <row r="67" spans="2:12" s="1" customFormat="1" ht="21.75" customHeight="1">
      <c r="B67" s="42"/>
      <c r="C67" s="43"/>
      <c r="D67" s="43"/>
      <c r="E67" s="43"/>
      <c r="F67" s="43"/>
      <c r="G67" s="43"/>
      <c r="H67" s="43"/>
      <c r="I67" s="129"/>
      <c r="J67" s="43"/>
      <c r="K67" s="46"/>
    </row>
    <row r="68" spans="2:12" s="1" customFormat="1" ht="6.9" customHeight="1">
      <c r="B68" s="57"/>
      <c r="C68" s="58"/>
      <c r="D68" s="58"/>
      <c r="E68" s="58"/>
      <c r="F68" s="58"/>
      <c r="G68" s="58"/>
      <c r="H68" s="58"/>
      <c r="I68" s="151"/>
      <c r="J68" s="58"/>
      <c r="K68" s="59"/>
    </row>
    <row r="72" spans="2:12" s="1" customFormat="1" ht="6.9" customHeight="1">
      <c r="B72" s="60"/>
      <c r="C72" s="61"/>
      <c r="D72" s="61"/>
      <c r="E72" s="61"/>
      <c r="F72" s="61"/>
      <c r="G72" s="61"/>
      <c r="H72" s="61"/>
      <c r="I72" s="154"/>
      <c r="J72" s="61"/>
      <c r="K72" s="61"/>
      <c r="L72" s="62"/>
    </row>
    <row r="73" spans="2:12" s="1" customFormat="1" ht="36.9" customHeight="1">
      <c r="B73" s="42"/>
      <c r="C73" s="63" t="s">
        <v>444</v>
      </c>
      <c r="D73" s="64"/>
      <c r="E73" s="64"/>
      <c r="F73" s="64"/>
      <c r="G73" s="64"/>
      <c r="H73" s="64"/>
      <c r="I73" s="177"/>
      <c r="J73" s="64"/>
      <c r="K73" s="64"/>
      <c r="L73" s="62"/>
    </row>
    <row r="74" spans="2:12" s="1" customFormat="1" ht="6.9" customHeight="1">
      <c r="B74" s="42"/>
      <c r="C74" s="64"/>
      <c r="D74" s="64"/>
      <c r="E74" s="64"/>
      <c r="F74" s="64"/>
      <c r="G74" s="64"/>
      <c r="H74" s="64"/>
      <c r="I74" s="177"/>
      <c r="J74" s="64"/>
      <c r="K74" s="64"/>
      <c r="L74" s="62"/>
    </row>
    <row r="75" spans="2:12" s="1" customFormat="1" ht="14.4" customHeight="1">
      <c r="B75" s="42"/>
      <c r="C75" s="66" t="s">
        <v>18</v>
      </c>
      <c r="D75" s="64"/>
      <c r="E75" s="64"/>
      <c r="F75" s="64"/>
      <c r="G75" s="64"/>
      <c r="H75" s="64"/>
      <c r="I75" s="177"/>
      <c r="J75" s="64"/>
      <c r="K75" s="64"/>
      <c r="L75" s="62"/>
    </row>
    <row r="76" spans="2:12" s="1" customFormat="1" ht="16.5" customHeight="1">
      <c r="B76" s="42"/>
      <c r="C76" s="64"/>
      <c r="D76" s="64"/>
      <c r="E76" s="427" t="str">
        <f>E7</f>
        <v>ZČU - STRADI - STRATEGICKÁ DISLOKACE ZČU - FZS</v>
      </c>
      <c r="F76" s="428"/>
      <c r="G76" s="428"/>
      <c r="H76" s="428"/>
      <c r="I76" s="177"/>
      <c r="J76" s="64"/>
      <c r="K76" s="64"/>
      <c r="L76" s="62"/>
    </row>
    <row r="77" spans="2:12" ht="13.2">
      <c r="B77" s="29"/>
      <c r="C77" s="66" t="s">
        <v>193</v>
      </c>
      <c r="D77" s="178"/>
      <c r="E77" s="178"/>
      <c r="F77" s="178"/>
      <c r="G77" s="178"/>
      <c r="H77" s="178"/>
      <c r="J77" s="178"/>
      <c r="K77" s="178"/>
      <c r="L77" s="179"/>
    </row>
    <row r="78" spans="2:12" ht="16.5" customHeight="1">
      <c r="B78" s="29"/>
      <c r="C78" s="178"/>
      <c r="D78" s="178"/>
      <c r="E78" s="427" t="s">
        <v>196</v>
      </c>
      <c r="F78" s="431"/>
      <c r="G78" s="431"/>
      <c r="H78" s="431"/>
      <c r="J78" s="178"/>
      <c r="K78" s="178"/>
      <c r="L78" s="179"/>
    </row>
    <row r="79" spans="2:12" ht="13.2">
      <c r="B79" s="29"/>
      <c r="C79" s="66" t="s">
        <v>199</v>
      </c>
      <c r="D79" s="178"/>
      <c r="E79" s="178"/>
      <c r="F79" s="178"/>
      <c r="G79" s="178"/>
      <c r="H79" s="178"/>
      <c r="J79" s="178"/>
      <c r="K79" s="178"/>
      <c r="L79" s="179"/>
    </row>
    <row r="80" spans="2:12" s="1" customFormat="1" ht="16.5" customHeight="1">
      <c r="B80" s="42"/>
      <c r="C80" s="64"/>
      <c r="D80" s="64"/>
      <c r="E80" s="430" t="s">
        <v>8720</v>
      </c>
      <c r="F80" s="421"/>
      <c r="G80" s="421"/>
      <c r="H80" s="421"/>
      <c r="I80" s="177"/>
      <c r="J80" s="64"/>
      <c r="K80" s="64"/>
      <c r="L80" s="62"/>
    </row>
    <row r="81" spans="2:65" s="1" customFormat="1" ht="14.4" customHeight="1">
      <c r="B81" s="42"/>
      <c r="C81" s="66" t="s">
        <v>7448</v>
      </c>
      <c r="D81" s="64"/>
      <c r="E81" s="64"/>
      <c r="F81" s="64"/>
      <c r="G81" s="64"/>
      <c r="H81" s="64"/>
      <c r="I81" s="177"/>
      <c r="J81" s="64"/>
      <c r="K81" s="64"/>
      <c r="L81" s="62"/>
    </row>
    <row r="82" spans="2:65" s="1" customFormat="1" ht="17.25" customHeight="1">
      <c r="B82" s="42"/>
      <c r="C82" s="64"/>
      <c r="D82" s="64"/>
      <c r="E82" s="393" t="str">
        <f>E13</f>
        <v>D.1.4.p - Technologie výtahů</v>
      </c>
      <c r="F82" s="421"/>
      <c r="G82" s="421"/>
      <c r="H82" s="421"/>
      <c r="I82" s="177"/>
      <c r="J82" s="64"/>
      <c r="K82" s="64"/>
      <c r="L82" s="62"/>
    </row>
    <row r="83" spans="2:65" s="1" customFormat="1" ht="6.9" customHeight="1">
      <c r="B83" s="42"/>
      <c r="C83" s="64"/>
      <c r="D83" s="64"/>
      <c r="E83" s="64"/>
      <c r="F83" s="64"/>
      <c r="G83" s="64"/>
      <c r="H83" s="64"/>
      <c r="I83" s="177"/>
      <c r="J83" s="64"/>
      <c r="K83" s="64"/>
      <c r="L83" s="62"/>
    </row>
    <row r="84" spans="2:65" s="1" customFormat="1" ht="18" customHeight="1">
      <c r="B84" s="42"/>
      <c r="C84" s="66" t="s">
        <v>24</v>
      </c>
      <c r="D84" s="64"/>
      <c r="E84" s="64"/>
      <c r="F84" s="180" t="str">
        <f>F16</f>
        <v>Tylova 59, Jižní Předměstí, 301 00 Plzeň</v>
      </c>
      <c r="G84" s="64"/>
      <c r="H84" s="64"/>
      <c r="I84" s="181" t="s">
        <v>26</v>
      </c>
      <c r="J84" s="74" t="str">
        <f>IF(J16="","",J16)</f>
        <v>23. 3. 2017</v>
      </c>
      <c r="K84" s="64"/>
      <c r="L84" s="62"/>
    </row>
    <row r="85" spans="2:65" s="1" customFormat="1" ht="6.9" customHeight="1">
      <c r="B85" s="42"/>
      <c r="C85" s="64"/>
      <c r="D85" s="64"/>
      <c r="E85" s="64"/>
      <c r="F85" s="64"/>
      <c r="G85" s="64"/>
      <c r="H85" s="64"/>
      <c r="I85" s="177"/>
      <c r="J85" s="64"/>
      <c r="K85" s="64"/>
      <c r="L85" s="62"/>
    </row>
    <row r="86" spans="2:65" s="1" customFormat="1" ht="13.2">
      <c r="B86" s="42"/>
      <c r="C86" s="66" t="s">
        <v>28</v>
      </c>
      <c r="D86" s="64"/>
      <c r="E86" s="64"/>
      <c r="F86" s="180" t="str">
        <f>E19</f>
        <v>ZČU v Plzni, Univerzitní 8, Plzeň</v>
      </c>
      <c r="G86" s="64"/>
      <c r="H86" s="64"/>
      <c r="I86" s="181" t="s">
        <v>34</v>
      </c>
      <c r="J86" s="180" t="str">
        <f>E25</f>
        <v>ATELIER SOUKUP OPL ŠVEHLA s.r.o.</v>
      </c>
      <c r="K86" s="64"/>
      <c r="L86" s="62"/>
    </row>
    <row r="87" spans="2:65" s="1" customFormat="1" ht="14.4" customHeight="1">
      <c r="B87" s="42"/>
      <c r="C87" s="66" t="s">
        <v>32</v>
      </c>
      <c r="D87" s="64"/>
      <c r="E87" s="64"/>
      <c r="F87" s="180" t="str">
        <f>IF(E22="","",E22)</f>
        <v/>
      </c>
      <c r="G87" s="64"/>
      <c r="H87" s="64"/>
      <c r="I87" s="177"/>
      <c r="J87" s="64"/>
      <c r="K87" s="64"/>
      <c r="L87" s="62"/>
    </row>
    <row r="88" spans="2:65" s="1" customFormat="1" ht="10.35" customHeight="1">
      <c r="B88" s="42"/>
      <c r="C88" s="64"/>
      <c r="D88" s="64"/>
      <c r="E88" s="64"/>
      <c r="F88" s="64"/>
      <c r="G88" s="64"/>
      <c r="H88" s="64"/>
      <c r="I88" s="177"/>
      <c r="J88" s="64"/>
      <c r="K88" s="64"/>
      <c r="L88" s="62"/>
    </row>
    <row r="89" spans="2:65" s="10" customFormat="1" ht="29.25" customHeight="1">
      <c r="B89" s="182"/>
      <c r="C89" s="183" t="s">
        <v>473</v>
      </c>
      <c r="D89" s="184" t="s">
        <v>58</v>
      </c>
      <c r="E89" s="184" t="s">
        <v>54</v>
      </c>
      <c r="F89" s="184" t="s">
        <v>474</v>
      </c>
      <c r="G89" s="184" t="s">
        <v>475</v>
      </c>
      <c r="H89" s="184" t="s">
        <v>476</v>
      </c>
      <c r="I89" s="185" t="s">
        <v>477</v>
      </c>
      <c r="J89" s="184" t="s">
        <v>294</v>
      </c>
      <c r="K89" s="186" t="s">
        <v>478</v>
      </c>
      <c r="L89" s="187"/>
      <c r="M89" s="82" t="s">
        <v>479</v>
      </c>
      <c r="N89" s="83" t="s">
        <v>43</v>
      </c>
      <c r="O89" s="83" t="s">
        <v>480</v>
      </c>
      <c r="P89" s="83" t="s">
        <v>481</v>
      </c>
      <c r="Q89" s="83" t="s">
        <v>482</v>
      </c>
      <c r="R89" s="83" t="s">
        <v>483</v>
      </c>
      <c r="S89" s="83" t="s">
        <v>484</v>
      </c>
      <c r="T89" s="84" t="s">
        <v>485</v>
      </c>
    </row>
    <row r="90" spans="2:65" s="1" customFormat="1" ht="29.25" customHeight="1">
      <c r="B90" s="42"/>
      <c r="C90" s="88" t="s">
        <v>299</v>
      </c>
      <c r="D90" s="64"/>
      <c r="E90" s="64"/>
      <c r="F90" s="64"/>
      <c r="G90" s="64"/>
      <c r="H90" s="64"/>
      <c r="I90" s="177"/>
      <c r="J90" s="188">
        <f>BK90</f>
        <v>0</v>
      </c>
      <c r="K90" s="64"/>
      <c r="L90" s="62"/>
      <c r="M90" s="85"/>
      <c r="N90" s="86"/>
      <c r="O90" s="86"/>
      <c r="P90" s="189">
        <f>P91</f>
        <v>0</v>
      </c>
      <c r="Q90" s="86"/>
      <c r="R90" s="189">
        <f>R91</f>
        <v>0</v>
      </c>
      <c r="S90" s="86"/>
      <c r="T90" s="190">
        <f>T91</f>
        <v>0</v>
      </c>
      <c r="AT90" s="25" t="s">
        <v>72</v>
      </c>
      <c r="AU90" s="25" t="s">
        <v>300</v>
      </c>
      <c r="BK90" s="191">
        <f>BK91</f>
        <v>0</v>
      </c>
    </row>
    <row r="91" spans="2:65" s="11" customFormat="1" ht="37.35" customHeight="1">
      <c r="B91" s="192"/>
      <c r="C91" s="193"/>
      <c r="D91" s="194" t="s">
        <v>72</v>
      </c>
      <c r="E91" s="195" t="s">
        <v>1110</v>
      </c>
      <c r="F91" s="195" t="s">
        <v>11680</v>
      </c>
      <c r="G91" s="193"/>
      <c r="H91" s="193"/>
      <c r="I91" s="196"/>
      <c r="J91" s="197">
        <f>BK91</f>
        <v>0</v>
      </c>
      <c r="K91" s="193"/>
      <c r="L91" s="198"/>
      <c r="M91" s="199"/>
      <c r="N91" s="200"/>
      <c r="O91" s="200"/>
      <c r="P91" s="201">
        <f>P92</f>
        <v>0</v>
      </c>
      <c r="Q91" s="200"/>
      <c r="R91" s="201">
        <f>R92</f>
        <v>0</v>
      </c>
      <c r="S91" s="200"/>
      <c r="T91" s="202">
        <f>T92</f>
        <v>0</v>
      </c>
      <c r="AR91" s="203" t="s">
        <v>93</v>
      </c>
      <c r="AT91" s="204" t="s">
        <v>72</v>
      </c>
      <c r="AU91" s="204" t="s">
        <v>73</v>
      </c>
      <c r="AY91" s="203" t="s">
        <v>492</v>
      </c>
      <c r="BK91" s="205">
        <f>BK92</f>
        <v>0</v>
      </c>
    </row>
    <row r="92" spans="2:65" s="11" customFormat="1" ht="19.95" customHeight="1">
      <c r="B92" s="192"/>
      <c r="C92" s="193"/>
      <c r="D92" s="206" t="s">
        <v>72</v>
      </c>
      <c r="E92" s="207" t="s">
        <v>14171</v>
      </c>
      <c r="F92" s="207" t="s">
        <v>14172</v>
      </c>
      <c r="G92" s="193"/>
      <c r="H92" s="193"/>
      <c r="I92" s="196"/>
      <c r="J92" s="208">
        <f>BK92</f>
        <v>0</v>
      </c>
      <c r="K92" s="193"/>
      <c r="L92" s="198"/>
      <c r="M92" s="199"/>
      <c r="N92" s="200"/>
      <c r="O92" s="200"/>
      <c r="P92" s="201">
        <f>SUM(P93:P100)</f>
        <v>0</v>
      </c>
      <c r="Q92" s="200"/>
      <c r="R92" s="201">
        <f>SUM(R93:R100)</f>
        <v>0</v>
      </c>
      <c r="S92" s="200"/>
      <c r="T92" s="202">
        <f>SUM(T93:T100)</f>
        <v>0</v>
      </c>
      <c r="AR92" s="203" t="s">
        <v>93</v>
      </c>
      <c r="AT92" s="204" t="s">
        <v>72</v>
      </c>
      <c r="AU92" s="204" t="s">
        <v>80</v>
      </c>
      <c r="AY92" s="203" t="s">
        <v>492</v>
      </c>
      <c r="BK92" s="205">
        <f>SUM(BK93:BK100)</f>
        <v>0</v>
      </c>
    </row>
    <row r="93" spans="2:65" s="1" customFormat="1" ht="16.5" customHeight="1">
      <c r="B93" s="42"/>
      <c r="C93" s="209" t="s">
        <v>80</v>
      </c>
      <c r="D93" s="209" t="s">
        <v>498</v>
      </c>
      <c r="E93" s="210" t="s">
        <v>14173</v>
      </c>
      <c r="F93" s="211" t="s">
        <v>14174</v>
      </c>
      <c r="G93" s="212" t="s">
        <v>1025</v>
      </c>
      <c r="H93" s="213">
        <v>1</v>
      </c>
      <c r="I93" s="214"/>
      <c r="J93" s="215">
        <f>ROUND(I93*H93,2)</f>
        <v>0</v>
      </c>
      <c r="K93" s="211" t="s">
        <v>23</v>
      </c>
      <c r="L93" s="62"/>
      <c r="M93" s="216" t="s">
        <v>23</v>
      </c>
      <c r="N93" s="217" t="s">
        <v>44</v>
      </c>
      <c r="O93" s="43"/>
      <c r="P93" s="218">
        <f>O93*H93</f>
        <v>0</v>
      </c>
      <c r="Q93" s="218">
        <v>0</v>
      </c>
      <c r="R93" s="218">
        <f>Q93*H93</f>
        <v>0</v>
      </c>
      <c r="S93" s="218">
        <v>0</v>
      </c>
      <c r="T93" s="219">
        <f>S93*H93</f>
        <v>0</v>
      </c>
      <c r="AR93" s="25" t="s">
        <v>1331</v>
      </c>
      <c r="AT93" s="25" t="s">
        <v>498</v>
      </c>
      <c r="AU93" s="25" t="s">
        <v>82</v>
      </c>
      <c r="AY93" s="25" t="s">
        <v>492</v>
      </c>
      <c r="BE93" s="220">
        <f>IF(N93="základní",J93,0)</f>
        <v>0</v>
      </c>
      <c r="BF93" s="220">
        <f>IF(N93="snížená",J93,0)</f>
        <v>0</v>
      </c>
      <c r="BG93" s="220">
        <f>IF(N93="zákl. přenesená",J93,0)</f>
        <v>0</v>
      </c>
      <c r="BH93" s="220">
        <f>IF(N93="sníž. přenesená",J93,0)</f>
        <v>0</v>
      </c>
      <c r="BI93" s="220">
        <f>IF(N93="nulová",J93,0)</f>
        <v>0</v>
      </c>
      <c r="BJ93" s="25" t="s">
        <v>80</v>
      </c>
      <c r="BK93" s="220">
        <f>ROUND(I93*H93,2)</f>
        <v>0</v>
      </c>
      <c r="BL93" s="25" t="s">
        <v>1331</v>
      </c>
      <c r="BM93" s="25" t="s">
        <v>14175</v>
      </c>
    </row>
    <row r="94" spans="2:65" s="1" customFormat="1">
      <c r="B94" s="42"/>
      <c r="C94" s="64"/>
      <c r="D94" s="227" t="s">
        <v>506</v>
      </c>
      <c r="E94" s="64"/>
      <c r="F94" s="274" t="s">
        <v>14174</v>
      </c>
      <c r="G94" s="64"/>
      <c r="H94" s="64"/>
      <c r="I94" s="177"/>
      <c r="J94" s="64"/>
      <c r="K94" s="64"/>
      <c r="L94" s="62"/>
      <c r="M94" s="223"/>
      <c r="N94" s="43"/>
      <c r="O94" s="43"/>
      <c r="P94" s="43"/>
      <c r="Q94" s="43"/>
      <c r="R94" s="43"/>
      <c r="S94" s="43"/>
      <c r="T94" s="79"/>
      <c r="AT94" s="25" t="s">
        <v>506</v>
      </c>
      <c r="AU94" s="25" t="s">
        <v>82</v>
      </c>
    </row>
    <row r="95" spans="2:65" s="1" customFormat="1" ht="16.5" customHeight="1">
      <c r="B95" s="42"/>
      <c r="C95" s="209" t="s">
        <v>82</v>
      </c>
      <c r="D95" s="209" t="s">
        <v>498</v>
      </c>
      <c r="E95" s="210" t="s">
        <v>14176</v>
      </c>
      <c r="F95" s="211" t="s">
        <v>14177</v>
      </c>
      <c r="G95" s="212" t="s">
        <v>1025</v>
      </c>
      <c r="H95" s="213">
        <v>1</v>
      </c>
      <c r="I95" s="214"/>
      <c r="J95" s="215">
        <f>ROUND(I95*H95,2)</f>
        <v>0</v>
      </c>
      <c r="K95" s="211" t="s">
        <v>23</v>
      </c>
      <c r="L95" s="62"/>
      <c r="M95" s="216" t="s">
        <v>23</v>
      </c>
      <c r="N95" s="217" t="s">
        <v>44</v>
      </c>
      <c r="O95" s="43"/>
      <c r="P95" s="218">
        <f>O95*H95</f>
        <v>0</v>
      </c>
      <c r="Q95" s="218">
        <v>0</v>
      </c>
      <c r="R95" s="218">
        <f>Q95*H95</f>
        <v>0</v>
      </c>
      <c r="S95" s="218">
        <v>0</v>
      </c>
      <c r="T95" s="219">
        <f>S95*H95</f>
        <v>0</v>
      </c>
      <c r="AR95" s="25" t="s">
        <v>1331</v>
      </c>
      <c r="AT95" s="25" t="s">
        <v>498</v>
      </c>
      <c r="AU95" s="25" t="s">
        <v>82</v>
      </c>
      <c r="AY95" s="25" t="s">
        <v>492</v>
      </c>
      <c r="BE95" s="220">
        <f>IF(N95="základní",J95,0)</f>
        <v>0</v>
      </c>
      <c r="BF95" s="220">
        <f>IF(N95="snížená",J95,0)</f>
        <v>0</v>
      </c>
      <c r="BG95" s="220">
        <f>IF(N95="zákl. přenesená",J95,0)</f>
        <v>0</v>
      </c>
      <c r="BH95" s="220">
        <f>IF(N95="sníž. přenesená",J95,0)</f>
        <v>0</v>
      </c>
      <c r="BI95" s="220">
        <f>IF(N95="nulová",J95,0)</f>
        <v>0</v>
      </c>
      <c r="BJ95" s="25" t="s">
        <v>80</v>
      </c>
      <c r="BK95" s="220">
        <f>ROUND(I95*H95,2)</f>
        <v>0</v>
      </c>
      <c r="BL95" s="25" t="s">
        <v>1331</v>
      </c>
      <c r="BM95" s="25" t="s">
        <v>14178</v>
      </c>
    </row>
    <row r="96" spans="2:65" s="1" customFormat="1">
      <c r="B96" s="42"/>
      <c r="C96" s="64"/>
      <c r="D96" s="227" t="s">
        <v>506</v>
      </c>
      <c r="E96" s="64"/>
      <c r="F96" s="274" t="s">
        <v>14177</v>
      </c>
      <c r="G96" s="64"/>
      <c r="H96" s="64"/>
      <c r="I96" s="177"/>
      <c r="J96" s="64"/>
      <c r="K96" s="64"/>
      <c r="L96" s="62"/>
      <c r="M96" s="223"/>
      <c r="N96" s="43"/>
      <c r="O96" s="43"/>
      <c r="P96" s="43"/>
      <c r="Q96" s="43"/>
      <c r="R96" s="43"/>
      <c r="S96" s="43"/>
      <c r="T96" s="79"/>
      <c r="AT96" s="25" t="s">
        <v>506</v>
      </c>
      <c r="AU96" s="25" t="s">
        <v>82</v>
      </c>
    </row>
    <row r="97" spans="2:65" s="1" customFormat="1" ht="16.5" customHeight="1">
      <c r="B97" s="42"/>
      <c r="C97" s="209" t="s">
        <v>93</v>
      </c>
      <c r="D97" s="209" t="s">
        <v>498</v>
      </c>
      <c r="E97" s="210" t="s">
        <v>14179</v>
      </c>
      <c r="F97" s="211" t="s">
        <v>14180</v>
      </c>
      <c r="G97" s="212" t="s">
        <v>1025</v>
      </c>
      <c r="H97" s="213">
        <v>1</v>
      </c>
      <c r="I97" s="214"/>
      <c r="J97" s="215">
        <f>ROUND(I97*H97,2)</f>
        <v>0</v>
      </c>
      <c r="K97" s="211" t="s">
        <v>23</v>
      </c>
      <c r="L97" s="62"/>
      <c r="M97" s="216" t="s">
        <v>23</v>
      </c>
      <c r="N97" s="217" t="s">
        <v>44</v>
      </c>
      <c r="O97" s="43"/>
      <c r="P97" s="218">
        <f>O97*H97</f>
        <v>0</v>
      </c>
      <c r="Q97" s="218">
        <v>0</v>
      </c>
      <c r="R97" s="218">
        <f>Q97*H97</f>
        <v>0</v>
      </c>
      <c r="S97" s="218">
        <v>0</v>
      </c>
      <c r="T97" s="219">
        <f>S97*H97</f>
        <v>0</v>
      </c>
      <c r="AR97" s="25" t="s">
        <v>1331</v>
      </c>
      <c r="AT97" s="25" t="s">
        <v>498</v>
      </c>
      <c r="AU97" s="25" t="s">
        <v>82</v>
      </c>
      <c r="AY97" s="25" t="s">
        <v>492</v>
      </c>
      <c r="BE97" s="220">
        <f>IF(N97="základní",J97,0)</f>
        <v>0</v>
      </c>
      <c r="BF97" s="220">
        <f>IF(N97="snížená",J97,0)</f>
        <v>0</v>
      </c>
      <c r="BG97" s="220">
        <f>IF(N97="zákl. přenesená",J97,0)</f>
        <v>0</v>
      </c>
      <c r="BH97" s="220">
        <f>IF(N97="sníž. přenesená",J97,0)</f>
        <v>0</v>
      </c>
      <c r="BI97" s="220">
        <f>IF(N97="nulová",J97,0)</f>
        <v>0</v>
      </c>
      <c r="BJ97" s="25" t="s">
        <v>80</v>
      </c>
      <c r="BK97" s="220">
        <f>ROUND(I97*H97,2)</f>
        <v>0</v>
      </c>
      <c r="BL97" s="25" t="s">
        <v>1331</v>
      </c>
      <c r="BM97" s="25" t="s">
        <v>14181</v>
      </c>
    </row>
    <row r="98" spans="2:65" s="1" customFormat="1">
      <c r="B98" s="42"/>
      <c r="C98" s="64"/>
      <c r="D98" s="227" t="s">
        <v>506</v>
      </c>
      <c r="E98" s="64"/>
      <c r="F98" s="274" t="s">
        <v>14180</v>
      </c>
      <c r="G98" s="64"/>
      <c r="H98" s="64"/>
      <c r="I98" s="177"/>
      <c r="J98" s="64"/>
      <c r="K98" s="64"/>
      <c r="L98" s="62"/>
      <c r="M98" s="223"/>
      <c r="N98" s="43"/>
      <c r="O98" s="43"/>
      <c r="P98" s="43"/>
      <c r="Q98" s="43"/>
      <c r="R98" s="43"/>
      <c r="S98" s="43"/>
      <c r="T98" s="79"/>
      <c r="AT98" s="25" t="s">
        <v>506</v>
      </c>
      <c r="AU98" s="25" t="s">
        <v>82</v>
      </c>
    </row>
    <row r="99" spans="2:65" s="1" customFormat="1" ht="16.5" customHeight="1">
      <c r="B99" s="42"/>
      <c r="C99" s="209" t="s">
        <v>502</v>
      </c>
      <c r="D99" s="209" t="s">
        <v>498</v>
      </c>
      <c r="E99" s="210" t="s">
        <v>14182</v>
      </c>
      <c r="F99" s="211" t="s">
        <v>14183</v>
      </c>
      <c r="G99" s="212" t="s">
        <v>1025</v>
      </c>
      <c r="H99" s="213">
        <v>1</v>
      </c>
      <c r="I99" s="214"/>
      <c r="J99" s="215">
        <f>ROUND(I99*H99,2)</f>
        <v>0</v>
      </c>
      <c r="K99" s="211" t="s">
        <v>23</v>
      </c>
      <c r="L99" s="62"/>
      <c r="M99" s="216" t="s">
        <v>23</v>
      </c>
      <c r="N99" s="217" t="s">
        <v>44</v>
      </c>
      <c r="O99" s="43"/>
      <c r="P99" s="218">
        <f>O99*H99</f>
        <v>0</v>
      </c>
      <c r="Q99" s="218">
        <v>0</v>
      </c>
      <c r="R99" s="218">
        <f>Q99*H99</f>
        <v>0</v>
      </c>
      <c r="S99" s="218">
        <v>0</v>
      </c>
      <c r="T99" s="219">
        <f>S99*H99</f>
        <v>0</v>
      </c>
      <c r="AR99" s="25" t="s">
        <v>1331</v>
      </c>
      <c r="AT99" s="25" t="s">
        <v>498</v>
      </c>
      <c r="AU99" s="25" t="s">
        <v>82</v>
      </c>
      <c r="AY99" s="25" t="s">
        <v>492</v>
      </c>
      <c r="BE99" s="220">
        <f>IF(N99="základní",J99,0)</f>
        <v>0</v>
      </c>
      <c r="BF99" s="220">
        <f>IF(N99="snížená",J99,0)</f>
        <v>0</v>
      </c>
      <c r="BG99" s="220">
        <f>IF(N99="zákl. přenesená",J99,0)</f>
        <v>0</v>
      </c>
      <c r="BH99" s="220">
        <f>IF(N99="sníž. přenesená",J99,0)</f>
        <v>0</v>
      </c>
      <c r="BI99" s="220">
        <f>IF(N99="nulová",J99,0)</f>
        <v>0</v>
      </c>
      <c r="BJ99" s="25" t="s">
        <v>80</v>
      </c>
      <c r="BK99" s="220">
        <f>ROUND(I99*H99,2)</f>
        <v>0</v>
      </c>
      <c r="BL99" s="25" t="s">
        <v>1331</v>
      </c>
      <c r="BM99" s="25" t="s">
        <v>14184</v>
      </c>
    </row>
    <row r="100" spans="2:65" s="1" customFormat="1">
      <c r="B100" s="42"/>
      <c r="C100" s="64"/>
      <c r="D100" s="221" t="s">
        <v>506</v>
      </c>
      <c r="E100" s="64"/>
      <c r="F100" s="222" t="s">
        <v>14183</v>
      </c>
      <c r="G100" s="64"/>
      <c r="H100" s="64"/>
      <c r="I100" s="177"/>
      <c r="J100" s="64"/>
      <c r="K100" s="64"/>
      <c r="L100" s="62"/>
      <c r="M100" s="292"/>
      <c r="N100" s="293"/>
      <c r="O100" s="293"/>
      <c r="P100" s="293"/>
      <c r="Q100" s="293"/>
      <c r="R100" s="293"/>
      <c r="S100" s="293"/>
      <c r="T100" s="294"/>
      <c r="AT100" s="25" t="s">
        <v>506</v>
      </c>
      <c r="AU100" s="25" t="s">
        <v>82</v>
      </c>
    </row>
    <row r="101" spans="2:65" s="1" customFormat="1" ht="6.9" customHeight="1">
      <c r="B101" s="57"/>
      <c r="C101" s="58"/>
      <c r="D101" s="58"/>
      <c r="E101" s="58"/>
      <c r="F101" s="58"/>
      <c r="G101" s="58"/>
      <c r="H101" s="58"/>
      <c r="I101" s="151"/>
      <c r="J101" s="58"/>
      <c r="K101" s="58"/>
      <c r="L101" s="62"/>
    </row>
  </sheetData>
  <sheetProtection password="CC35" sheet="1" objects="1" scenarios="1" formatCells="0" formatColumns="0" formatRows="0" sort="0" autoFilter="0"/>
  <autoFilter ref="C89:K100"/>
  <mergeCells count="16">
    <mergeCell ref="G1:H1"/>
    <mergeCell ref="E49:H49"/>
    <mergeCell ref="E53:H53"/>
    <mergeCell ref="E51:H51"/>
    <mergeCell ref="E55:H55"/>
    <mergeCell ref="E7:H7"/>
    <mergeCell ref="E11:H11"/>
    <mergeCell ref="E9:H9"/>
    <mergeCell ref="E13:H13"/>
    <mergeCell ref="E28:H28"/>
    <mergeCell ref="L2:V2"/>
    <mergeCell ref="E76:H76"/>
    <mergeCell ref="E80:H80"/>
    <mergeCell ref="E78:H78"/>
    <mergeCell ref="E82:H82"/>
    <mergeCell ref="J59:J60"/>
  </mergeCells>
  <hyperlinks>
    <hyperlink ref="F1:G1" location="C2" display="1) Krycí list soupisu"/>
    <hyperlink ref="G1:H1" location="C62" display="2) Rekapitulace"/>
    <hyperlink ref="J1" location="C8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1"/>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155</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8720</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14185</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ROUND(J90,2)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ROUND(SUM(BE90:BE100), 2)</f>
        <v>0</v>
      </c>
      <c r="G34" s="43"/>
      <c r="H34" s="43"/>
      <c r="I34" s="143">
        <v>0.21</v>
      </c>
      <c r="J34" s="142">
        <f>ROUND(ROUND((SUM(BE90:BE100)), 2)*I34, 2)</f>
        <v>0</v>
      </c>
      <c r="K34" s="46"/>
    </row>
    <row r="35" spans="2:11" s="1" customFormat="1" ht="14.4" customHeight="1">
      <c r="B35" s="42"/>
      <c r="C35" s="43"/>
      <c r="D35" s="43"/>
      <c r="E35" s="50" t="s">
        <v>45</v>
      </c>
      <c r="F35" s="142">
        <f>ROUND(SUM(BF90:BF100), 2)</f>
        <v>0</v>
      </c>
      <c r="G35" s="43"/>
      <c r="H35" s="43"/>
      <c r="I35" s="143">
        <v>0.15</v>
      </c>
      <c r="J35" s="142">
        <f>ROUND(ROUND((SUM(BF90:BF100)), 2)*I35, 2)</f>
        <v>0</v>
      </c>
      <c r="K35" s="46"/>
    </row>
    <row r="36" spans="2:11" s="1" customFormat="1" ht="14.4" hidden="1" customHeight="1">
      <c r="B36" s="42"/>
      <c r="C36" s="43"/>
      <c r="D36" s="43"/>
      <c r="E36" s="50" t="s">
        <v>46</v>
      </c>
      <c r="F36" s="142">
        <f>ROUND(SUM(BG90:BG100), 2)</f>
        <v>0</v>
      </c>
      <c r="G36" s="43"/>
      <c r="H36" s="43"/>
      <c r="I36" s="143">
        <v>0.21</v>
      </c>
      <c r="J36" s="142">
        <v>0</v>
      </c>
      <c r="K36" s="46"/>
    </row>
    <row r="37" spans="2:11" s="1" customFormat="1" ht="14.4" hidden="1" customHeight="1">
      <c r="B37" s="42"/>
      <c r="C37" s="43"/>
      <c r="D37" s="43"/>
      <c r="E37" s="50" t="s">
        <v>47</v>
      </c>
      <c r="F37" s="142">
        <f>ROUND(SUM(BH90:BH100), 2)</f>
        <v>0</v>
      </c>
      <c r="G37" s="43"/>
      <c r="H37" s="43"/>
      <c r="I37" s="143">
        <v>0.15</v>
      </c>
      <c r="J37" s="142">
        <v>0</v>
      </c>
      <c r="K37" s="46"/>
    </row>
    <row r="38" spans="2:11" s="1" customFormat="1" ht="14.4" hidden="1" customHeight="1">
      <c r="B38" s="42"/>
      <c r="C38" s="43"/>
      <c r="D38" s="43"/>
      <c r="E38" s="50" t="s">
        <v>48</v>
      </c>
      <c r="F38" s="142">
        <f>ROUND(SUM(BI90:BI100),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8720</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 xml:space="preserve">D.1.4.q - Záchytný systém </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J90</f>
        <v>0</v>
      </c>
      <c r="K64" s="46"/>
      <c r="AU64" s="25" t="s">
        <v>300</v>
      </c>
    </row>
    <row r="65" spans="2:12" s="8" customFormat="1" ht="24.9" customHeight="1">
      <c r="B65" s="161"/>
      <c r="C65" s="162"/>
      <c r="D65" s="163" t="s">
        <v>14186</v>
      </c>
      <c r="E65" s="164"/>
      <c r="F65" s="164"/>
      <c r="G65" s="164"/>
      <c r="H65" s="164"/>
      <c r="I65" s="165"/>
      <c r="J65" s="166">
        <f>J91</f>
        <v>0</v>
      </c>
      <c r="K65" s="167"/>
    </row>
    <row r="66" spans="2:12" s="9" customFormat="1" ht="19.95" customHeight="1">
      <c r="B66" s="169"/>
      <c r="C66" s="170"/>
      <c r="D66" s="171" t="s">
        <v>14187</v>
      </c>
      <c r="E66" s="172"/>
      <c r="F66" s="172"/>
      <c r="G66" s="172"/>
      <c r="H66" s="172"/>
      <c r="I66" s="173"/>
      <c r="J66" s="174">
        <f>J92</f>
        <v>0</v>
      </c>
      <c r="K66" s="175"/>
    </row>
    <row r="67" spans="2:12" s="1" customFormat="1" ht="21.75" customHeight="1">
      <c r="B67" s="42"/>
      <c r="C67" s="43"/>
      <c r="D67" s="43"/>
      <c r="E67" s="43"/>
      <c r="F67" s="43"/>
      <c r="G67" s="43"/>
      <c r="H67" s="43"/>
      <c r="I67" s="129"/>
      <c r="J67" s="43"/>
      <c r="K67" s="46"/>
    </row>
    <row r="68" spans="2:12" s="1" customFormat="1" ht="6.9" customHeight="1">
      <c r="B68" s="57"/>
      <c r="C68" s="58"/>
      <c r="D68" s="58"/>
      <c r="E68" s="58"/>
      <c r="F68" s="58"/>
      <c r="G68" s="58"/>
      <c r="H68" s="58"/>
      <c r="I68" s="151"/>
      <c r="J68" s="58"/>
      <c r="K68" s="59"/>
    </row>
    <row r="72" spans="2:12" s="1" customFormat="1" ht="6.9" customHeight="1">
      <c r="B72" s="60"/>
      <c r="C72" s="61"/>
      <c r="D72" s="61"/>
      <c r="E72" s="61"/>
      <c r="F72" s="61"/>
      <c r="G72" s="61"/>
      <c r="H72" s="61"/>
      <c r="I72" s="154"/>
      <c r="J72" s="61"/>
      <c r="K72" s="61"/>
      <c r="L72" s="62"/>
    </row>
    <row r="73" spans="2:12" s="1" customFormat="1" ht="36.9" customHeight="1">
      <c r="B73" s="42"/>
      <c r="C73" s="63" t="s">
        <v>444</v>
      </c>
      <c r="D73" s="64"/>
      <c r="E73" s="64"/>
      <c r="F73" s="64"/>
      <c r="G73" s="64"/>
      <c r="H73" s="64"/>
      <c r="I73" s="177"/>
      <c r="J73" s="64"/>
      <c r="K73" s="64"/>
      <c r="L73" s="62"/>
    </row>
    <row r="74" spans="2:12" s="1" customFormat="1" ht="6.9" customHeight="1">
      <c r="B74" s="42"/>
      <c r="C74" s="64"/>
      <c r="D74" s="64"/>
      <c r="E74" s="64"/>
      <c r="F74" s="64"/>
      <c r="G74" s="64"/>
      <c r="H74" s="64"/>
      <c r="I74" s="177"/>
      <c r="J74" s="64"/>
      <c r="K74" s="64"/>
      <c r="L74" s="62"/>
    </row>
    <row r="75" spans="2:12" s="1" customFormat="1" ht="14.4" customHeight="1">
      <c r="B75" s="42"/>
      <c r="C75" s="66" t="s">
        <v>18</v>
      </c>
      <c r="D75" s="64"/>
      <c r="E75" s="64"/>
      <c r="F75" s="64"/>
      <c r="G75" s="64"/>
      <c r="H75" s="64"/>
      <c r="I75" s="177"/>
      <c r="J75" s="64"/>
      <c r="K75" s="64"/>
      <c r="L75" s="62"/>
    </row>
    <row r="76" spans="2:12" s="1" customFormat="1" ht="16.5" customHeight="1">
      <c r="B76" s="42"/>
      <c r="C76" s="64"/>
      <c r="D76" s="64"/>
      <c r="E76" s="427" t="str">
        <f>E7</f>
        <v>ZČU - STRADI - STRATEGICKÁ DISLOKACE ZČU - FZS</v>
      </c>
      <c r="F76" s="428"/>
      <c r="G76" s="428"/>
      <c r="H76" s="428"/>
      <c r="I76" s="177"/>
      <c r="J76" s="64"/>
      <c r="K76" s="64"/>
      <c r="L76" s="62"/>
    </row>
    <row r="77" spans="2:12" ht="13.2">
      <c r="B77" s="29"/>
      <c r="C77" s="66" t="s">
        <v>193</v>
      </c>
      <c r="D77" s="178"/>
      <c r="E77" s="178"/>
      <c r="F77" s="178"/>
      <c r="G77" s="178"/>
      <c r="H77" s="178"/>
      <c r="J77" s="178"/>
      <c r="K77" s="178"/>
      <c r="L77" s="179"/>
    </row>
    <row r="78" spans="2:12" ht="16.5" customHeight="1">
      <c r="B78" s="29"/>
      <c r="C78" s="178"/>
      <c r="D78" s="178"/>
      <c r="E78" s="427" t="s">
        <v>196</v>
      </c>
      <c r="F78" s="431"/>
      <c r="G78" s="431"/>
      <c r="H78" s="431"/>
      <c r="J78" s="178"/>
      <c r="K78" s="178"/>
      <c r="L78" s="179"/>
    </row>
    <row r="79" spans="2:12" ht="13.2">
      <c r="B79" s="29"/>
      <c r="C79" s="66" t="s">
        <v>199</v>
      </c>
      <c r="D79" s="178"/>
      <c r="E79" s="178"/>
      <c r="F79" s="178"/>
      <c r="G79" s="178"/>
      <c r="H79" s="178"/>
      <c r="J79" s="178"/>
      <c r="K79" s="178"/>
      <c r="L79" s="179"/>
    </row>
    <row r="80" spans="2:12" s="1" customFormat="1" ht="16.5" customHeight="1">
      <c r="B80" s="42"/>
      <c r="C80" s="64"/>
      <c r="D80" s="64"/>
      <c r="E80" s="430" t="s">
        <v>8720</v>
      </c>
      <c r="F80" s="421"/>
      <c r="G80" s="421"/>
      <c r="H80" s="421"/>
      <c r="I80" s="177"/>
      <c r="J80" s="64"/>
      <c r="K80" s="64"/>
      <c r="L80" s="62"/>
    </row>
    <row r="81" spans="2:65" s="1" customFormat="1" ht="14.4" customHeight="1">
      <c r="B81" s="42"/>
      <c r="C81" s="66" t="s">
        <v>7448</v>
      </c>
      <c r="D81" s="64"/>
      <c r="E81" s="64"/>
      <c r="F81" s="64"/>
      <c r="G81" s="64"/>
      <c r="H81" s="64"/>
      <c r="I81" s="177"/>
      <c r="J81" s="64"/>
      <c r="K81" s="64"/>
      <c r="L81" s="62"/>
    </row>
    <row r="82" spans="2:65" s="1" customFormat="1" ht="17.25" customHeight="1">
      <c r="B82" s="42"/>
      <c r="C82" s="64"/>
      <c r="D82" s="64"/>
      <c r="E82" s="393" t="str">
        <f>E13</f>
        <v xml:space="preserve">D.1.4.q - Záchytný systém </v>
      </c>
      <c r="F82" s="421"/>
      <c r="G82" s="421"/>
      <c r="H82" s="421"/>
      <c r="I82" s="177"/>
      <c r="J82" s="64"/>
      <c r="K82" s="64"/>
      <c r="L82" s="62"/>
    </row>
    <row r="83" spans="2:65" s="1" customFormat="1" ht="6.9" customHeight="1">
      <c r="B83" s="42"/>
      <c r="C83" s="64"/>
      <c r="D83" s="64"/>
      <c r="E83" s="64"/>
      <c r="F83" s="64"/>
      <c r="G83" s="64"/>
      <c r="H83" s="64"/>
      <c r="I83" s="177"/>
      <c r="J83" s="64"/>
      <c r="K83" s="64"/>
      <c r="L83" s="62"/>
    </row>
    <row r="84" spans="2:65" s="1" customFormat="1" ht="18" customHeight="1">
      <c r="B84" s="42"/>
      <c r="C84" s="66" t="s">
        <v>24</v>
      </c>
      <c r="D84" s="64"/>
      <c r="E84" s="64"/>
      <c r="F84" s="180" t="str">
        <f>F16</f>
        <v>Tylova 59, Jižní Předměstí, 301 00 Plzeň</v>
      </c>
      <c r="G84" s="64"/>
      <c r="H84" s="64"/>
      <c r="I84" s="181" t="s">
        <v>26</v>
      </c>
      <c r="J84" s="74" t="str">
        <f>IF(J16="","",J16)</f>
        <v>23. 3. 2017</v>
      </c>
      <c r="K84" s="64"/>
      <c r="L84" s="62"/>
    </row>
    <row r="85" spans="2:65" s="1" customFormat="1" ht="6.9" customHeight="1">
      <c r="B85" s="42"/>
      <c r="C85" s="64"/>
      <c r="D85" s="64"/>
      <c r="E85" s="64"/>
      <c r="F85" s="64"/>
      <c r="G85" s="64"/>
      <c r="H85" s="64"/>
      <c r="I85" s="177"/>
      <c r="J85" s="64"/>
      <c r="K85" s="64"/>
      <c r="L85" s="62"/>
    </row>
    <row r="86" spans="2:65" s="1" customFormat="1" ht="13.2">
      <c r="B86" s="42"/>
      <c r="C86" s="66" t="s">
        <v>28</v>
      </c>
      <c r="D86" s="64"/>
      <c r="E86" s="64"/>
      <c r="F86" s="180" t="str">
        <f>E19</f>
        <v>ZČU v Plzni, Univerzitní 8, Plzeň</v>
      </c>
      <c r="G86" s="64"/>
      <c r="H86" s="64"/>
      <c r="I86" s="181" t="s">
        <v>34</v>
      </c>
      <c r="J86" s="180" t="str">
        <f>E25</f>
        <v>ATELIER SOUKUP OPL ŠVEHLA s.r.o.</v>
      </c>
      <c r="K86" s="64"/>
      <c r="L86" s="62"/>
    </row>
    <row r="87" spans="2:65" s="1" customFormat="1" ht="14.4" customHeight="1">
      <c r="B87" s="42"/>
      <c r="C87" s="66" t="s">
        <v>32</v>
      </c>
      <c r="D87" s="64"/>
      <c r="E87" s="64"/>
      <c r="F87" s="180" t="str">
        <f>IF(E22="","",E22)</f>
        <v/>
      </c>
      <c r="G87" s="64"/>
      <c r="H87" s="64"/>
      <c r="I87" s="177"/>
      <c r="J87" s="64"/>
      <c r="K87" s="64"/>
      <c r="L87" s="62"/>
    </row>
    <row r="88" spans="2:65" s="1" customFormat="1" ht="10.35" customHeight="1">
      <c r="B88" s="42"/>
      <c r="C88" s="64"/>
      <c r="D88" s="64"/>
      <c r="E88" s="64"/>
      <c r="F88" s="64"/>
      <c r="G88" s="64"/>
      <c r="H88" s="64"/>
      <c r="I88" s="177"/>
      <c r="J88" s="64"/>
      <c r="K88" s="64"/>
      <c r="L88" s="62"/>
    </row>
    <row r="89" spans="2:65" s="10" customFormat="1" ht="29.25" customHeight="1">
      <c r="B89" s="182"/>
      <c r="C89" s="183" t="s">
        <v>473</v>
      </c>
      <c r="D89" s="184" t="s">
        <v>58</v>
      </c>
      <c r="E89" s="184" t="s">
        <v>54</v>
      </c>
      <c r="F89" s="184" t="s">
        <v>474</v>
      </c>
      <c r="G89" s="184" t="s">
        <v>475</v>
      </c>
      <c r="H89" s="184" t="s">
        <v>476</v>
      </c>
      <c r="I89" s="185" t="s">
        <v>477</v>
      </c>
      <c r="J89" s="184" t="s">
        <v>294</v>
      </c>
      <c r="K89" s="186" t="s">
        <v>478</v>
      </c>
      <c r="L89" s="187"/>
      <c r="M89" s="82" t="s">
        <v>479</v>
      </c>
      <c r="N89" s="83" t="s">
        <v>43</v>
      </c>
      <c r="O89" s="83" t="s">
        <v>480</v>
      </c>
      <c r="P89" s="83" t="s">
        <v>481</v>
      </c>
      <c r="Q89" s="83" t="s">
        <v>482</v>
      </c>
      <c r="R89" s="83" t="s">
        <v>483</v>
      </c>
      <c r="S89" s="83" t="s">
        <v>484</v>
      </c>
      <c r="T89" s="84" t="s">
        <v>485</v>
      </c>
    </row>
    <row r="90" spans="2:65" s="1" customFormat="1" ht="29.25" customHeight="1">
      <c r="B90" s="42"/>
      <c r="C90" s="88" t="s">
        <v>299</v>
      </c>
      <c r="D90" s="64"/>
      <c r="E90" s="64"/>
      <c r="F90" s="64"/>
      <c r="G90" s="64"/>
      <c r="H90" s="64"/>
      <c r="I90" s="177"/>
      <c r="J90" s="188">
        <f>BK90</f>
        <v>0</v>
      </c>
      <c r="K90" s="64"/>
      <c r="L90" s="62"/>
      <c r="M90" s="85"/>
      <c r="N90" s="86"/>
      <c r="O90" s="86"/>
      <c r="P90" s="189">
        <f>P91</f>
        <v>0</v>
      </c>
      <c r="Q90" s="86"/>
      <c r="R90" s="189">
        <f>R91</f>
        <v>0</v>
      </c>
      <c r="S90" s="86"/>
      <c r="T90" s="190">
        <f>T91</f>
        <v>0</v>
      </c>
      <c r="AT90" s="25" t="s">
        <v>72</v>
      </c>
      <c r="AU90" s="25" t="s">
        <v>300</v>
      </c>
      <c r="BK90" s="191">
        <f>BK91</f>
        <v>0</v>
      </c>
    </row>
    <row r="91" spans="2:65" s="11" customFormat="1" ht="37.35" customHeight="1">
      <c r="B91" s="192"/>
      <c r="C91" s="193"/>
      <c r="D91" s="194" t="s">
        <v>72</v>
      </c>
      <c r="E91" s="195" t="s">
        <v>3194</v>
      </c>
      <c r="F91" s="195" t="s">
        <v>3194</v>
      </c>
      <c r="G91" s="193"/>
      <c r="H91" s="193"/>
      <c r="I91" s="196"/>
      <c r="J91" s="197">
        <f>BK91</f>
        <v>0</v>
      </c>
      <c r="K91" s="193"/>
      <c r="L91" s="198"/>
      <c r="M91" s="199"/>
      <c r="N91" s="200"/>
      <c r="O91" s="200"/>
      <c r="P91" s="201">
        <f>P92</f>
        <v>0</v>
      </c>
      <c r="Q91" s="200"/>
      <c r="R91" s="201">
        <f>R92</f>
        <v>0</v>
      </c>
      <c r="S91" s="200"/>
      <c r="T91" s="202">
        <f>T92</f>
        <v>0</v>
      </c>
      <c r="AR91" s="203" t="s">
        <v>82</v>
      </c>
      <c r="AT91" s="204" t="s">
        <v>72</v>
      </c>
      <c r="AU91" s="204" t="s">
        <v>73</v>
      </c>
      <c r="AY91" s="203" t="s">
        <v>492</v>
      </c>
      <c r="BK91" s="205">
        <f>BK92</f>
        <v>0</v>
      </c>
    </row>
    <row r="92" spans="2:65" s="11" customFormat="1" ht="19.95" customHeight="1">
      <c r="B92" s="192"/>
      <c r="C92" s="193"/>
      <c r="D92" s="206" t="s">
        <v>72</v>
      </c>
      <c r="E92" s="207" t="s">
        <v>77</v>
      </c>
      <c r="F92" s="207" t="s">
        <v>154</v>
      </c>
      <c r="G92" s="193"/>
      <c r="H92" s="193"/>
      <c r="I92" s="196"/>
      <c r="J92" s="208">
        <f>BK92</f>
        <v>0</v>
      </c>
      <c r="K92" s="193"/>
      <c r="L92" s="198"/>
      <c r="M92" s="199"/>
      <c r="N92" s="200"/>
      <c r="O92" s="200"/>
      <c r="P92" s="201">
        <f>SUM(P93:P100)</f>
        <v>0</v>
      </c>
      <c r="Q92" s="200"/>
      <c r="R92" s="201">
        <f>SUM(R93:R100)</f>
        <v>0</v>
      </c>
      <c r="S92" s="200"/>
      <c r="T92" s="202">
        <f>SUM(T93:T100)</f>
        <v>0</v>
      </c>
      <c r="AR92" s="203" t="s">
        <v>82</v>
      </c>
      <c r="AT92" s="204" t="s">
        <v>72</v>
      </c>
      <c r="AU92" s="204" t="s">
        <v>80</v>
      </c>
      <c r="AY92" s="203" t="s">
        <v>492</v>
      </c>
      <c r="BK92" s="205">
        <f>SUM(BK93:BK100)</f>
        <v>0</v>
      </c>
    </row>
    <row r="93" spans="2:65" s="1" customFormat="1" ht="16.5" customHeight="1">
      <c r="B93" s="42"/>
      <c r="C93" s="209" t="s">
        <v>80</v>
      </c>
      <c r="D93" s="209" t="s">
        <v>498</v>
      </c>
      <c r="E93" s="210" t="s">
        <v>14188</v>
      </c>
      <c r="F93" s="211" t="s">
        <v>14189</v>
      </c>
      <c r="G93" s="212" t="s">
        <v>1025</v>
      </c>
      <c r="H93" s="213">
        <v>23</v>
      </c>
      <c r="I93" s="214"/>
      <c r="J93" s="215">
        <f>ROUND(I93*H93,2)</f>
        <v>0</v>
      </c>
      <c r="K93" s="211" t="s">
        <v>23</v>
      </c>
      <c r="L93" s="62"/>
      <c r="M93" s="216" t="s">
        <v>23</v>
      </c>
      <c r="N93" s="217" t="s">
        <v>44</v>
      </c>
      <c r="O93" s="43"/>
      <c r="P93" s="218">
        <f>O93*H93</f>
        <v>0</v>
      </c>
      <c r="Q93" s="218">
        <v>0</v>
      </c>
      <c r="R93" s="218">
        <f>Q93*H93</f>
        <v>0</v>
      </c>
      <c r="S93" s="218">
        <v>0</v>
      </c>
      <c r="T93" s="219">
        <f>S93*H93</f>
        <v>0</v>
      </c>
      <c r="AR93" s="25" t="s">
        <v>775</v>
      </c>
      <c r="AT93" s="25" t="s">
        <v>498</v>
      </c>
      <c r="AU93" s="25" t="s">
        <v>82</v>
      </c>
      <c r="AY93" s="25" t="s">
        <v>492</v>
      </c>
      <c r="BE93" s="220">
        <f>IF(N93="základní",J93,0)</f>
        <v>0</v>
      </c>
      <c r="BF93" s="220">
        <f>IF(N93="snížená",J93,0)</f>
        <v>0</v>
      </c>
      <c r="BG93" s="220">
        <f>IF(N93="zákl. přenesená",J93,0)</f>
        <v>0</v>
      </c>
      <c r="BH93" s="220">
        <f>IF(N93="sníž. přenesená",J93,0)</f>
        <v>0</v>
      </c>
      <c r="BI93" s="220">
        <f>IF(N93="nulová",J93,0)</f>
        <v>0</v>
      </c>
      <c r="BJ93" s="25" t="s">
        <v>80</v>
      </c>
      <c r="BK93" s="220">
        <f>ROUND(I93*H93,2)</f>
        <v>0</v>
      </c>
      <c r="BL93" s="25" t="s">
        <v>775</v>
      </c>
      <c r="BM93" s="25" t="s">
        <v>14190</v>
      </c>
    </row>
    <row r="94" spans="2:65" s="1" customFormat="1">
      <c r="B94" s="42"/>
      <c r="C94" s="64"/>
      <c r="D94" s="227" t="s">
        <v>506</v>
      </c>
      <c r="E94" s="64"/>
      <c r="F94" s="274" t="s">
        <v>14191</v>
      </c>
      <c r="G94" s="64"/>
      <c r="H94" s="64"/>
      <c r="I94" s="177"/>
      <c r="J94" s="64"/>
      <c r="K94" s="64"/>
      <c r="L94" s="62"/>
      <c r="M94" s="223"/>
      <c r="N94" s="43"/>
      <c r="O94" s="43"/>
      <c r="P94" s="43"/>
      <c r="Q94" s="43"/>
      <c r="R94" s="43"/>
      <c r="S94" s="43"/>
      <c r="T94" s="79"/>
      <c r="AT94" s="25" t="s">
        <v>506</v>
      </c>
      <c r="AU94" s="25" t="s">
        <v>82</v>
      </c>
    </row>
    <row r="95" spans="2:65" s="1" customFormat="1" ht="16.5" customHeight="1">
      <c r="B95" s="42"/>
      <c r="C95" s="209" t="s">
        <v>82</v>
      </c>
      <c r="D95" s="209" t="s">
        <v>498</v>
      </c>
      <c r="E95" s="210" t="s">
        <v>14192</v>
      </c>
      <c r="F95" s="211" t="s">
        <v>14193</v>
      </c>
      <c r="G95" s="212" t="s">
        <v>1025</v>
      </c>
      <c r="H95" s="213">
        <v>20</v>
      </c>
      <c r="I95" s="214"/>
      <c r="J95" s="215">
        <f>ROUND(I95*H95,2)</f>
        <v>0</v>
      </c>
      <c r="K95" s="211" t="s">
        <v>23</v>
      </c>
      <c r="L95" s="62"/>
      <c r="M95" s="216" t="s">
        <v>23</v>
      </c>
      <c r="N95" s="217" t="s">
        <v>44</v>
      </c>
      <c r="O95" s="43"/>
      <c r="P95" s="218">
        <f>O95*H95</f>
        <v>0</v>
      </c>
      <c r="Q95" s="218">
        <v>0</v>
      </c>
      <c r="R95" s="218">
        <f>Q95*H95</f>
        <v>0</v>
      </c>
      <c r="S95" s="218">
        <v>0</v>
      </c>
      <c r="T95" s="219">
        <f>S95*H95</f>
        <v>0</v>
      </c>
      <c r="AR95" s="25" t="s">
        <v>775</v>
      </c>
      <c r="AT95" s="25" t="s">
        <v>498</v>
      </c>
      <c r="AU95" s="25" t="s">
        <v>82</v>
      </c>
      <c r="AY95" s="25" t="s">
        <v>492</v>
      </c>
      <c r="BE95" s="220">
        <f>IF(N95="základní",J95,0)</f>
        <v>0</v>
      </c>
      <c r="BF95" s="220">
        <f>IF(N95="snížená",J95,0)</f>
        <v>0</v>
      </c>
      <c r="BG95" s="220">
        <f>IF(N95="zákl. přenesená",J95,0)</f>
        <v>0</v>
      </c>
      <c r="BH95" s="220">
        <f>IF(N95="sníž. přenesená",J95,0)</f>
        <v>0</v>
      </c>
      <c r="BI95" s="220">
        <f>IF(N95="nulová",J95,0)</f>
        <v>0</v>
      </c>
      <c r="BJ95" s="25" t="s">
        <v>80</v>
      </c>
      <c r="BK95" s="220">
        <f>ROUND(I95*H95,2)</f>
        <v>0</v>
      </c>
      <c r="BL95" s="25" t="s">
        <v>775</v>
      </c>
      <c r="BM95" s="25" t="s">
        <v>14194</v>
      </c>
    </row>
    <row r="96" spans="2:65" s="1" customFormat="1">
      <c r="B96" s="42"/>
      <c r="C96" s="64"/>
      <c r="D96" s="227" t="s">
        <v>506</v>
      </c>
      <c r="E96" s="64"/>
      <c r="F96" s="274" t="s">
        <v>14195</v>
      </c>
      <c r="G96" s="64"/>
      <c r="H96" s="64"/>
      <c r="I96" s="177"/>
      <c r="J96" s="64"/>
      <c r="K96" s="64"/>
      <c r="L96" s="62"/>
      <c r="M96" s="223"/>
      <c r="N96" s="43"/>
      <c r="O96" s="43"/>
      <c r="P96" s="43"/>
      <c r="Q96" s="43"/>
      <c r="R96" s="43"/>
      <c r="S96" s="43"/>
      <c r="T96" s="79"/>
      <c r="AT96" s="25" t="s">
        <v>506</v>
      </c>
      <c r="AU96" s="25" t="s">
        <v>82</v>
      </c>
    </row>
    <row r="97" spans="2:65" s="1" customFormat="1" ht="16.5" customHeight="1">
      <c r="B97" s="42"/>
      <c r="C97" s="209" t="s">
        <v>93</v>
      </c>
      <c r="D97" s="209" t="s">
        <v>498</v>
      </c>
      <c r="E97" s="210" t="s">
        <v>14196</v>
      </c>
      <c r="F97" s="211" t="s">
        <v>14197</v>
      </c>
      <c r="G97" s="212" t="s">
        <v>832</v>
      </c>
      <c r="H97" s="213">
        <v>270</v>
      </c>
      <c r="I97" s="214"/>
      <c r="J97" s="215">
        <f>ROUND(I97*H97,2)</f>
        <v>0</v>
      </c>
      <c r="K97" s="211" t="s">
        <v>23</v>
      </c>
      <c r="L97" s="62"/>
      <c r="M97" s="216" t="s">
        <v>23</v>
      </c>
      <c r="N97" s="217" t="s">
        <v>44</v>
      </c>
      <c r="O97" s="43"/>
      <c r="P97" s="218">
        <f>O97*H97</f>
        <v>0</v>
      </c>
      <c r="Q97" s="218">
        <v>0</v>
      </c>
      <c r="R97" s="218">
        <f>Q97*H97</f>
        <v>0</v>
      </c>
      <c r="S97" s="218">
        <v>0</v>
      </c>
      <c r="T97" s="219">
        <f>S97*H97</f>
        <v>0</v>
      </c>
      <c r="AR97" s="25" t="s">
        <v>775</v>
      </c>
      <c r="AT97" s="25" t="s">
        <v>498</v>
      </c>
      <c r="AU97" s="25" t="s">
        <v>82</v>
      </c>
      <c r="AY97" s="25" t="s">
        <v>492</v>
      </c>
      <c r="BE97" s="220">
        <f>IF(N97="základní",J97,0)</f>
        <v>0</v>
      </c>
      <c r="BF97" s="220">
        <f>IF(N97="snížená",J97,0)</f>
        <v>0</v>
      </c>
      <c r="BG97" s="220">
        <f>IF(N97="zákl. přenesená",J97,0)</f>
        <v>0</v>
      </c>
      <c r="BH97" s="220">
        <f>IF(N97="sníž. přenesená",J97,0)</f>
        <v>0</v>
      </c>
      <c r="BI97" s="220">
        <f>IF(N97="nulová",J97,0)</f>
        <v>0</v>
      </c>
      <c r="BJ97" s="25" t="s">
        <v>80</v>
      </c>
      <c r="BK97" s="220">
        <f>ROUND(I97*H97,2)</f>
        <v>0</v>
      </c>
      <c r="BL97" s="25" t="s">
        <v>775</v>
      </c>
      <c r="BM97" s="25" t="s">
        <v>14198</v>
      </c>
    </row>
    <row r="98" spans="2:65" s="1" customFormat="1">
      <c r="B98" s="42"/>
      <c r="C98" s="64"/>
      <c r="D98" s="227" t="s">
        <v>506</v>
      </c>
      <c r="E98" s="64"/>
      <c r="F98" s="274" t="s">
        <v>14199</v>
      </c>
      <c r="G98" s="64"/>
      <c r="H98" s="64"/>
      <c r="I98" s="177"/>
      <c r="J98" s="64"/>
      <c r="K98" s="64"/>
      <c r="L98" s="62"/>
      <c r="M98" s="223"/>
      <c r="N98" s="43"/>
      <c r="O98" s="43"/>
      <c r="P98" s="43"/>
      <c r="Q98" s="43"/>
      <c r="R98" s="43"/>
      <c r="S98" s="43"/>
      <c r="T98" s="79"/>
      <c r="AT98" s="25" t="s">
        <v>506</v>
      </c>
      <c r="AU98" s="25" t="s">
        <v>82</v>
      </c>
    </row>
    <row r="99" spans="2:65" s="1" customFormat="1" ht="16.5" customHeight="1">
      <c r="B99" s="42"/>
      <c r="C99" s="209" t="s">
        <v>502</v>
      </c>
      <c r="D99" s="209" t="s">
        <v>498</v>
      </c>
      <c r="E99" s="210" t="s">
        <v>14200</v>
      </c>
      <c r="F99" s="211" t="s">
        <v>14201</v>
      </c>
      <c r="G99" s="212" t="s">
        <v>1025</v>
      </c>
      <c r="H99" s="213">
        <v>1</v>
      </c>
      <c r="I99" s="214"/>
      <c r="J99" s="215">
        <f>ROUND(I99*H99,2)</f>
        <v>0</v>
      </c>
      <c r="K99" s="211" t="s">
        <v>23</v>
      </c>
      <c r="L99" s="62"/>
      <c r="M99" s="216" t="s">
        <v>23</v>
      </c>
      <c r="N99" s="217" t="s">
        <v>44</v>
      </c>
      <c r="O99" s="43"/>
      <c r="P99" s="218">
        <f>O99*H99</f>
        <v>0</v>
      </c>
      <c r="Q99" s="218">
        <v>0</v>
      </c>
      <c r="R99" s="218">
        <f>Q99*H99</f>
        <v>0</v>
      </c>
      <c r="S99" s="218">
        <v>0</v>
      </c>
      <c r="T99" s="219">
        <f>S99*H99</f>
        <v>0</v>
      </c>
      <c r="AR99" s="25" t="s">
        <v>775</v>
      </c>
      <c r="AT99" s="25" t="s">
        <v>498</v>
      </c>
      <c r="AU99" s="25" t="s">
        <v>82</v>
      </c>
      <c r="AY99" s="25" t="s">
        <v>492</v>
      </c>
      <c r="BE99" s="220">
        <f>IF(N99="základní",J99,0)</f>
        <v>0</v>
      </c>
      <c r="BF99" s="220">
        <f>IF(N99="snížená",J99,0)</f>
        <v>0</v>
      </c>
      <c r="BG99" s="220">
        <f>IF(N99="zákl. přenesená",J99,0)</f>
        <v>0</v>
      </c>
      <c r="BH99" s="220">
        <f>IF(N99="sníž. přenesená",J99,0)</f>
        <v>0</v>
      </c>
      <c r="BI99" s="220">
        <f>IF(N99="nulová",J99,0)</f>
        <v>0</v>
      </c>
      <c r="BJ99" s="25" t="s">
        <v>80</v>
      </c>
      <c r="BK99" s="220">
        <f>ROUND(I99*H99,2)</f>
        <v>0</v>
      </c>
      <c r="BL99" s="25" t="s">
        <v>775</v>
      </c>
      <c r="BM99" s="25" t="s">
        <v>14202</v>
      </c>
    </row>
    <row r="100" spans="2:65" s="1" customFormat="1">
      <c r="B100" s="42"/>
      <c r="C100" s="64"/>
      <c r="D100" s="221" t="s">
        <v>506</v>
      </c>
      <c r="E100" s="64"/>
      <c r="F100" s="222" t="s">
        <v>14203</v>
      </c>
      <c r="G100" s="64"/>
      <c r="H100" s="64"/>
      <c r="I100" s="177"/>
      <c r="J100" s="64"/>
      <c r="K100" s="64"/>
      <c r="L100" s="62"/>
      <c r="M100" s="292"/>
      <c r="N100" s="293"/>
      <c r="O100" s="293"/>
      <c r="P100" s="293"/>
      <c r="Q100" s="293"/>
      <c r="R100" s="293"/>
      <c r="S100" s="293"/>
      <c r="T100" s="294"/>
      <c r="AT100" s="25" t="s">
        <v>506</v>
      </c>
      <c r="AU100" s="25" t="s">
        <v>82</v>
      </c>
    </row>
    <row r="101" spans="2:65" s="1" customFormat="1" ht="6.9" customHeight="1">
      <c r="B101" s="57"/>
      <c r="C101" s="58"/>
      <c r="D101" s="58"/>
      <c r="E101" s="58"/>
      <c r="F101" s="58"/>
      <c r="G101" s="58"/>
      <c r="H101" s="58"/>
      <c r="I101" s="151"/>
      <c r="J101" s="58"/>
      <c r="K101" s="58"/>
      <c r="L101" s="62"/>
    </row>
  </sheetData>
  <sheetProtection password="CC35" sheet="1" objects="1" scenarios="1" formatCells="0" formatColumns="0" formatRows="0" sort="0" autoFilter="0"/>
  <autoFilter ref="C89:K100"/>
  <mergeCells count="16">
    <mergeCell ref="G1:H1"/>
    <mergeCell ref="E49:H49"/>
    <mergeCell ref="E53:H53"/>
    <mergeCell ref="E51:H51"/>
    <mergeCell ref="E55:H55"/>
    <mergeCell ref="E7:H7"/>
    <mergeCell ref="E11:H11"/>
    <mergeCell ref="E9:H9"/>
    <mergeCell ref="E13:H13"/>
    <mergeCell ref="E28:H28"/>
    <mergeCell ref="L2:V2"/>
    <mergeCell ref="E76:H76"/>
    <mergeCell ref="E80:H80"/>
    <mergeCell ref="E78:H78"/>
    <mergeCell ref="E82:H82"/>
    <mergeCell ref="J59:J60"/>
  </mergeCells>
  <hyperlinks>
    <hyperlink ref="F1:G1" location="C2" display="1) Krycí list soupisu"/>
    <hyperlink ref="G1:H1" location="C62" display="2) Rekapitulace"/>
    <hyperlink ref="J1" location="C8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89"/>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161</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s="1" customFormat="1" ht="16.5" customHeight="1">
      <c r="B9" s="42"/>
      <c r="C9" s="43"/>
      <c r="D9" s="43"/>
      <c r="E9" s="423" t="s">
        <v>14204</v>
      </c>
      <c r="F9" s="424"/>
      <c r="G9" s="424"/>
      <c r="H9" s="424"/>
      <c r="I9" s="129"/>
      <c r="J9" s="43"/>
      <c r="K9" s="46"/>
    </row>
    <row r="10" spans="1:70" s="1" customFormat="1" ht="13.2">
      <c r="B10" s="42"/>
      <c r="C10" s="43"/>
      <c r="D10" s="38" t="s">
        <v>199</v>
      </c>
      <c r="E10" s="43"/>
      <c r="F10" s="43"/>
      <c r="G10" s="43"/>
      <c r="H10" s="43"/>
      <c r="I10" s="129"/>
      <c r="J10" s="43"/>
      <c r="K10" s="46"/>
    </row>
    <row r="11" spans="1:70" s="1" customFormat="1" ht="36.9" customHeight="1">
      <c r="B11" s="42"/>
      <c r="C11" s="43"/>
      <c r="D11" s="43"/>
      <c r="E11" s="425" t="s">
        <v>14205</v>
      </c>
      <c r="F11" s="424"/>
      <c r="G11" s="424"/>
      <c r="H11" s="424"/>
      <c r="I11" s="129"/>
      <c r="J11" s="43"/>
      <c r="K11" s="46"/>
    </row>
    <row r="12" spans="1:70" s="1" customFormat="1">
      <c r="B12" s="42"/>
      <c r="C12" s="43"/>
      <c r="D12" s="43"/>
      <c r="E12" s="43"/>
      <c r="F12" s="43"/>
      <c r="G12" s="43"/>
      <c r="H12" s="43"/>
      <c r="I12" s="129"/>
      <c r="J12" s="43"/>
      <c r="K12" s="46"/>
    </row>
    <row r="13" spans="1:70" s="1" customFormat="1" ht="14.4" customHeight="1">
      <c r="B13" s="42"/>
      <c r="C13" s="43"/>
      <c r="D13" s="38" t="s">
        <v>20</v>
      </c>
      <c r="E13" s="43"/>
      <c r="F13" s="36" t="s">
        <v>23</v>
      </c>
      <c r="G13" s="43"/>
      <c r="H13" s="43"/>
      <c r="I13" s="130" t="s">
        <v>22</v>
      </c>
      <c r="J13" s="36" t="s">
        <v>23</v>
      </c>
      <c r="K13" s="46"/>
    </row>
    <row r="14" spans="1:70" s="1" customFormat="1" ht="14.4" customHeight="1">
      <c r="B14" s="42"/>
      <c r="C14" s="43"/>
      <c r="D14" s="38" t="s">
        <v>24</v>
      </c>
      <c r="E14" s="43"/>
      <c r="F14" s="36" t="s">
        <v>25</v>
      </c>
      <c r="G14" s="43"/>
      <c r="H14" s="43"/>
      <c r="I14" s="130" t="s">
        <v>26</v>
      </c>
      <c r="J14" s="131" t="str">
        <f>'Rekapitulace stavby'!AN8</f>
        <v>23. 3. 2017</v>
      </c>
      <c r="K14" s="46"/>
    </row>
    <row r="15" spans="1:70" s="1" customFormat="1" ht="10.95" customHeight="1">
      <c r="B15" s="42"/>
      <c r="C15" s="43"/>
      <c r="D15" s="43"/>
      <c r="E15" s="43"/>
      <c r="F15" s="43"/>
      <c r="G15" s="43"/>
      <c r="H15" s="43"/>
      <c r="I15" s="129"/>
      <c r="J15" s="43"/>
      <c r="K15" s="46"/>
    </row>
    <row r="16" spans="1:70" s="1" customFormat="1" ht="14.4" customHeight="1">
      <c r="B16" s="42"/>
      <c r="C16" s="43"/>
      <c r="D16" s="38" t="s">
        <v>28</v>
      </c>
      <c r="E16" s="43"/>
      <c r="F16" s="43"/>
      <c r="G16" s="43"/>
      <c r="H16" s="43"/>
      <c r="I16" s="130" t="s">
        <v>29</v>
      </c>
      <c r="J16" s="36" t="s">
        <v>23</v>
      </c>
      <c r="K16" s="46"/>
    </row>
    <row r="17" spans="2:11" s="1" customFormat="1" ht="18" customHeight="1">
      <c r="B17" s="42"/>
      <c r="C17" s="43"/>
      <c r="D17" s="43"/>
      <c r="E17" s="36" t="s">
        <v>30</v>
      </c>
      <c r="F17" s="43"/>
      <c r="G17" s="43"/>
      <c r="H17" s="43"/>
      <c r="I17" s="130" t="s">
        <v>31</v>
      </c>
      <c r="J17" s="36" t="s">
        <v>23</v>
      </c>
      <c r="K17" s="46"/>
    </row>
    <row r="18" spans="2:11" s="1" customFormat="1" ht="6.9" customHeight="1">
      <c r="B18" s="42"/>
      <c r="C18" s="43"/>
      <c r="D18" s="43"/>
      <c r="E18" s="43"/>
      <c r="F18" s="43"/>
      <c r="G18" s="43"/>
      <c r="H18" s="43"/>
      <c r="I18" s="129"/>
      <c r="J18" s="43"/>
      <c r="K18" s="46"/>
    </row>
    <row r="19" spans="2:11" s="1" customFormat="1" ht="14.4" customHeight="1">
      <c r="B19" s="42"/>
      <c r="C19" s="43"/>
      <c r="D19" s="38" t="s">
        <v>32</v>
      </c>
      <c r="E19" s="43"/>
      <c r="F19" s="43"/>
      <c r="G19" s="43"/>
      <c r="H19" s="43"/>
      <c r="I19" s="130" t="s">
        <v>29</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30" t="s">
        <v>31</v>
      </c>
      <c r="J20" s="36" t="str">
        <f>IF('Rekapitulace stavby'!AN14="Vyplň údaj","",IF('Rekapitulace stavby'!AN14="","",'Rekapitulace stavby'!AN14))</f>
        <v/>
      </c>
      <c r="K20" s="46"/>
    </row>
    <row r="21" spans="2:11" s="1" customFormat="1" ht="6.9" customHeight="1">
      <c r="B21" s="42"/>
      <c r="C21" s="43"/>
      <c r="D21" s="43"/>
      <c r="E21" s="43"/>
      <c r="F21" s="43"/>
      <c r="G21" s="43"/>
      <c r="H21" s="43"/>
      <c r="I21" s="129"/>
      <c r="J21" s="43"/>
      <c r="K21" s="46"/>
    </row>
    <row r="22" spans="2:11" s="1" customFormat="1" ht="14.4" customHeight="1">
      <c r="B22" s="42"/>
      <c r="C22" s="43"/>
      <c r="D22" s="38" t="s">
        <v>34</v>
      </c>
      <c r="E22" s="43"/>
      <c r="F22" s="43"/>
      <c r="G22" s="43"/>
      <c r="H22" s="43"/>
      <c r="I22" s="130" t="s">
        <v>29</v>
      </c>
      <c r="J22" s="36" t="s">
        <v>23</v>
      </c>
      <c r="K22" s="46"/>
    </row>
    <row r="23" spans="2:11" s="1" customFormat="1" ht="18" customHeight="1">
      <c r="B23" s="42"/>
      <c r="C23" s="43"/>
      <c r="D23" s="43"/>
      <c r="E23" s="36" t="s">
        <v>35</v>
      </c>
      <c r="F23" s="43"/>
      <c r="G23" s="43"/>
      <c r="H23" s="43"/>
      <c r="I23" s="130" t="s">
        <v>31</v>
      </c>
      <c r="J23" s="36" t="s">
        <v>23</v>
      </c>
      <c r="K23" s="46"/>
    </row>
    <row r="24" spans="2:11" s="1" customFormat="1" ht="6.9" customHeight="1">
      <c r="B24" s="42"/>
      <c r="C24" s="43"/>
      <c r="D24" s="43"/>
      <c r="E24" s="43"/>
      <c r="F24" s="43"/>
      <c r="G24" s="43"/>
      <c r="H24" s="43"/>
      <c r="I24" s="129"/>
      <c r="J24" s="43"/>
      <c r="K24" s="46"/>
    </row>
    <row r="25" spans="2:11" s="1" customFormat="1" ht="14.4" customHeight="1">
      <c r="B25" s="42"/>
      <c r="C25" s="43"/>
      <c r="D25" s="38" t="s">
        <v>37</v>
      </c>
      <c r="E25" s="43"/>
      <c r="F25" s="43"/>
      <c r="G25" s="43"/>
      <c r="H25" s="43"/>
      <c r="I25" s="129"/>
      <c r="J25" s="43"/>
      <c r="K25" s="46"/>
    </row>
    <row r="26" spans="2:11" s="7" customFormat="1" ht="71.25" customHeight="1">
      <c r="B26" s="132"/>
      <c r="C26" s="133"/>
      <c r="D26" s="133"/>
      <c r="E26" s="414" t="s">
        <v>38</v>
      </c>
      <c r="F26" s="414"/>
      <c r="G26" s="414"/>
      <c r="H26" s="414"/>
      <c r="I26" s="134"/>
      <c r="J26" s="133"/>
      <c r="K26" s="135"/>
    </row>
    <row r="27" spans="2:11" s="1" customFormat="1" ht="6.9" customHeight="1">
      <c r="B27" s="42"/>
      <c r="C27" s="43"/>
      <c r="D27" s="43"/>
      <c r="E27" s="43"/>
      <c r="F27" s="43"/>
      <c r="G27" s="43"/>
      <c r="H27" s="43"/>
      <c r="I27" s="129"/>
      <c r="J27" s="43"/>
      <c r="K27" s="46"/>
    </row>
    <row r="28" spans="2:11" s="1" customFormat="1" ht="6.9" customHeight="1">
      <c r="B28" s="42"/>
      <c r="C28" s="43"/>
      <c r="D28" s="86"/>
      <c r="E28" s="86"/>
      <c r="F28" s="86"/>
      <c r="G28" s="86"/>
      <c r="H28" s="86"/>
      <c r="I28" s="137"/>
      <c r="J28" s="86"/>
      <c r="K28" s="138"/>
    </row>
    <row r="29" spans="2:11" s="1" customFormat="1" ht="25.35" customHeight="1">
      <c r="B29" s="42"/>
      <c r="C29" s="43"/>
      <c r="D29" s="139" t="s">
        <v>39</v>
      </c>
      <c r="E29" s="43"/>
      <c r="F29" s="43"/>
      <c r="G29" s="43"/>
      <c r="H29" s="43"/>
      <c r="I29" s="129"/>
      <c r="J29" s="140">
        <f>ROUND(J88,2)</f>
        <v>0</v>
      </c>
      <c r="K29" s="46"/>
    </row>
    <row r="30" spans="2:11" s="1" customFormat="1" ht="6.9" customHeight="1">
      <c r="B30" s="42"/>
      <c r="C30" s="43"/>
      <c r="D30" s="86"/>
      <c r="E30" s="86"/>
      <c r="F30" s="86"/>
      <c r="G30" s="86"/>
      <c r="H30" s="86"/>
      <c r="I30" s="137"/>
      <c r="J30" s="86"/>
      <c r="K30" s="138"/>
    </row>
    <row r="31" spans="2:11" s="1" customFormat="1" ht="14.4" customHeight="1">
      <c r="B31" s="42"/>
      <c r="C31" s="43"/>
      <c r="D31" s="43"/>
      <c r="E31" s="43"/>
      <c r="F31" s="47" t="s">
        <v>41</v>
      </c>
      <c r="G31" s="43"/>
      <c r="H31" s="43"/>
      <c r="I31" s="141" t="s">
        <v>40</v>
      </c>
      <c r="J31" s="47" t="s">
        <v>42</v>
      </c>
      <c r="K31" s="46"/>
    </row>
    <row r="32" spans="2:11" s="1" customFormat="1" ht="14.4" customHeight="1">
      <c r="B32" s="42"/>
      <c r="C32" s="43"/>
      <c r="D32" s="50" t="s">
        <v>43</v>
      </c>
      <c r="E32" s="50" t="s">
        <v>44</v>
      </c>
      <c r="F32" s="142">
        <f>ROUND(SUM(BE88:BE188), 2)</f>
        <v>0</v>
      </c>
      <c r="G32" s="43"/>
      <c r="H32" s="43"/>
      <c r="I32" s="143">
        <v>0.21</v>
      </c>
      <c r="J32" s="142">
        <f>ROUND(ROUND((SUM(BE88:BE188)), 2)*I32, 2)</f>
        <v>0</v>
      </c>
      <c r="K32" s="46"/>
    </row>
    <row r="33" spans="2:11" s="1" customFormat="1" ht="14.4" customHeight="1">
      <c r="B33" s="42"/>
      <c r="C33" s="43"/>
      <c r="D33" s="43"/>
      <c r="E33" s="50" t="s">
        <v>45</v>
      </c>
      <c r="F33" s="142">
        <f>ROUND(SUM(BF88:BF188), 2)</f>
        <v>0</v>
      </c>
      <c r="G33" s="43"/>
      <c r="H33" s="43"/>
      <c r="I33" s="143">
        <v>0.15</v>
      </c>
      <c r="J33" s="142">
        <f>ROUND(ROUND((SUM(BF88:BF188)), 2)*I33, 2)</f>
        <v>0</v>
      </c>
      <c r="K33" s="46"/>
    </row>
    <row r="34" spans="2:11" s="1" customFormat="1" ht="14.4" hidden="1" customHeight="1">
      <c r="B34" s="42"/>
      <c r="C34" s="43"/>
      <c r="D34" s="43"/>
      <c r="E34" s="50" t="s">
        <v>46</v>
      </c>
      <c r="F34" s="142">
        <f>ROUND(SUM(BG88:BG188), 2)</f>
        <v>0</v>
      </c>
      <c r="G34" s="43"/>
      <c r="H34" s="43"/>
      <c r="I34" s="143">
        <v>0.21</v>
      </c>
      <c r="J34" s="142">
        <v>0</v>
      </c>
      <c r="K34" s="46"/>
    </row>
    <row r="35" spans="2:11" s="1" customFormat="1" ht="14.4" hidden="1" customHeight="1">
      <c r="B35" s="42"/>
      <c r="C35" s="43"/>
      <c r="D35" s="43"/>
      <c r="E35" s="50" t="s">
        <v>47</v>
      </c>
      <c r="F35" s="142">
        <f>ROUND(SUM(BH88:BH188), 2)</f>
        <v>0</v>
      </c>
      <c r="G35" s="43"/>
      <c r="H35" s="43"/>
      <c r="I35" s="143">
        <v>0.15</v>
      </c>
      <c r="J35" s="142">
        <v>0</v>
      </c>
      <c r="K35" s="46"/>
    </row>
    <row r="36" spans="2:11" s="1" customFormat="1" ht="14.4" hidden="1" customHeight="1">
      <c r="B36" s="42"/>
      <c r="C36" s="43"/>
      <c r="D36" s="43"/>
      <c r="E36" s="50" t="s">
        <v>48</v>
      </c>
      <c r="F36" s="142">
        <f>ROUND(SUM(BI88:BI188), 2)</f>
        <v>0</v>
      </c>
      <c r="G36" s="43"/>
      <c r="H36" s="43"/>
      <c r="I36" s="143">
        <v>0</v>
      </c>
      <c r="J36" s="142">
        <v>0</v>
      </c>
      <c r="K36" s="46"/>
    </row>
    <row r="37" spans="2:11" s="1" customFormat="1" ht="6.9" customHeight="1">
      <c r="B37" s="42"/>
      <c r="C37" s="43"/>
      <c r="D37" s="43"/>
      <c r="E37" s="43"/>
      <c r="F37" s="43"/>
      <c r="G37" s="43"/>
      <c r="H37" s="43"/>
      <c r="I37" s="129"/>
      <c r="J37" s="43"/>
      <c r="K37" s="46"/>
    </row>
    <row r="38" spans="2:11" s="1" customFormat="1" ht="25.35" customHeight="1">
      <c r="B38" s="42"/>
      <c r="C38" s="144"/>
      <c r="D38" s="145" t="s">
        <v>49</v>
      </c>
      <c r="E38" s="80"/>
      <c r="F38" s="80"/>
      <c r="G38" s="146" t="s">
        <v>50</v>
      </c>
      <c r="H38" s="147" t="s">
        <v>51</v>
      </c>
      <c r="I38" s="148"/>
      <c r="J38" s="149">
        <f>SUM(J29:J36)</f>
        <v>0</v>
      </c>
      <c r="K38" s="150"/>
    </row>
    <row r="39" spans="2:11" s="1" customFormat="1" ht="14.4" customHeight="1">
      <c r="B39" s="57"/>
      <c r="C39" s="58"/>
      <c r="D39" s="58"/>
      <c r="E39" s="58"/>
      <c r="F39" s="58"/>
      <c r="G39" s="58"/>
      <c r="H39" s="58"/>
      <c r="I39" s="151"/>
      <c r="J39" s="58"/>
      <c r="K39" s="59"/>
    </row>
    <row r="43" spans="2:11" s="1" customFormat="1" ht="6.9" customHeight="1">
      <c r="B43" s="152"/>
      <c r="C43" s="153"/>
      <c r="D43" s="153"/>
      <c r="E43" s="153"/>
      <c r="F43" s="153"/>
      <c r="G43" s="153"/>
      <c r="H43" s="153"/>
      <c r="I43" s="154"/>
      <c r="J43" s="153"/>
      <c r="K43" s="155"/>
    </row>
    <row r="44" spans="2:11" s="1" customFormat="1" ht="36.9" customHeight="1">
      <c r="B44" s="42"/>
      <c r="C44" s="31" t="s">
        <v>265</v>
      </c>
      <c r="D44" s="43"/>
      <c r="E44" s="43"/>
      <c r="F44" s="43"/>
      <c r="G44" s="43"/>
      <c r="H44" s="43"/>
      <c r="I44" s="129"/>
      <c r="J44" s="43"/>
      <c r="K44" s="46"/>
    </row>
    <row r="45" spans="2:11" s="1" customFormat="1" ht="6.9" customHeight="1">
      <c r="B45" s="42"/>
      <c r="C45" s="43"/>
      <c r="D45" s="43"/>
      <c r="E45" s="43"/>
      <c r="F45" s="43"/>
      <c r="G45" s="43"/>
      <c r="H45" s="43"/>
      <c r="I45" s="129"/>
      <c r="J45" s="43"/>
      <c r="K45" s="46"/>
    </row>
    <row r="46" spans="2:11" s="1" customFormat="1" ht="14.4" customHeight="1">
      <c r="B46" s="42"/>
      <c r="C46" s="38" t="s">
        <v>18</v>
      </c>
      <c r="D46" s="43"/>
      <c r="E46" s="43"/>
      <c r="F46" s="43"/>
      <c r="G46" s="43"/>
      <c r="H46" s="43"/>
      <c r="I46" s="129"/>
      <c r="J46" s="43"/>
      <c r="K46" s="46"/>
    </row>
    <row r="47" spans="2:11" s="1" customFormat="1" ht="16.5" customHeight="1">
      <c r="B47" s="42"/>
      <c r="C47" s="43"/>
      <c r="D47" s="43"/>
      <c r="E47" s="423" t="str">
        <f>E7</f>
        <v>ZČU - STRADI - STRATEGICKÁ DISLOKACE ZČU - FZS</v>
      </c>
      <c r="F47" s="429"/>
      <c r="G47" s="429"/>
      <c r="H47" s="429"/>
      <c r="I47" s="129"/>
      <c r="J47" s="43"/>
      <c r="K47" s="46"/>
    </row>
    <row r="48" spans="2:11" ht="13.2">
      <c r="B48" s="29"/>
      <c r="C48" s="38" t="s">
        <v>193</v>
      </c>
      <c r="D48" s="30"/>
      <c r="E48" s="30"/>
      <c r="F48" s="30"/>
      <c r="G48" s="30"/>
      <c r="H48" s="30"/>
      <c r="I48" s="128"/>
      <c r="J48" s="30"/>
      <c r="K48" s="32"/>
    </row>
    <row r="49" spans="2:47" s="1" customFormat="1" ht="16.5" customHeight="1">
      <c r="B49" s="42"/>
      <c r="C49" s="43"/>
      <c r="D49" s="43"/>
      <c r="E49" s="423" t="s">
        <v>14204</v>
      </c>
      <c r="F49" s="424"/>
      <c r="G49" s="424"/>
      <c r="H49" s="424"/>
      <c r="I49" s="129"/>
      <c r="J49" s="43"/>
      <c r="K49" s="46"/>
    </row>
    <row r="50" spans="2:47" s="1" customFormat="1" ht="14.4" customHeight="1">
      <c r="B50" s="42"/>
      <c r="C50" s="38" t="s">
        <v>199</v>
      </c>
      <c r="D50" s="43"/>
      <c r="E50" s="43"/>
      <c r="F50" s="43"/>
      <c r="G50" s="43"/>
      <c r="H50" s="43"/>
      <c r="I50" s="129"/>
      <c r="J50" s="43"/>
      <c r="K50" s="46"/>
    </row>
    <row r="51" spans="2:47" s="1" customFormat="1" ht="17.25" customHeight="1">
      <c r="B51" s="42"/>
      <c r="C51" s="43"/>
      <c r="D51" s="43"/>
      <c r="E51" s="425" t="str">
        <f>E11</f>
        <v>D.2.1 - KOMUNIKACE, PARKOVIŠTĚ, DOPRAVNĚ INŽENÝRSKÉ OPATŘENÍ</v>
      </c>
      <c r="F51" s="424"/>
      <c r="G51" s="424"/>
      <c r="H51" s="424"/>
      <c r="I51" s="129"/>
      <c r="J51" s="43"/>
      <c r="K51" s="46"/>
    </row>
    <row r="52" spans="2:47" s="1" customFormat="1" ht="6.9" customHeight="1">
      <c r="B52" s="42"/>
      <c r="C52" s="43"/>
      <c r="D52" s="43"/>
      <c r="E52" s="43"/>
      <c r="F52" s="43"/>
      <c r="G52" s="43"/>
      <c r="H52" s="43"/>
      <c r="I52" s="129"/>
      <c r="J52" s="43"/>
      <c r="K52" s="46"/>
    </row>
    <row r="53" spans="2:47" s="1" customFormat="1" ht="18" customHeight="1">
      <c r="B53" s="42"/>
      <c r="C53" s="38" t="s">
        <v>24</v>
      </c>
      <c r="D53" s="43"/>
      <c r="E53" s="43"/>
      <c r="F53" s="36" t="str">
        <f>F14</f>
        <v>Tylova 59, Jižní Předměstí, 301 00 Plzeň</v>
      </c>
      <c r="G53" s="43"/>
      <c r="H53" s="43"/>
      <c r="I53" s="130" t="s">
        <v>26</v>
      </c>
      <c r="J53" s="131" t="str">
        <f>IF(J14="","",J14)</f>
        <v>23. 3. 2017</v>
      </c>
      <c r="K53" s="46"/>
    </row>
    <row r="54" spans="2:47" s="1" customFormat="1" ht="6.9" customHeight="1">
      <c r="B54" s="42"/>
      <c r="C54" s="43"/>
      <c r="D54" s="43"/>
      <c r="E54" s="43"/>
      <c r="F54" s="43"/>
      <c r="G54" s="43"/>
      <c r="H54" s="43"/>
      <c r="I54" s="129"/>
      <c r="J54" s="43"/>
      <c r="K54" s="46"/>
    </row>
    <row r="55" spans="2:47" s="1" customFormat="1" ht="13.2">
      <c r="B55" s="42"/>
      <c r="C55" s="38" t="s">
        <v>28</v>
      </c>
      <c r="D55" s="43"/>
      <c r="E55" s="43"/>
      <c r="F55" s="36" t="str">
        <f>E17</f>
        <v>ZČU v Plzni, Univerzitní 8, Plzeň</v>
      </c>
      <c r="G55" s="43"/>
      <c r="H55" s="43"/>
      <c r="I55" s="130" t="s">
        <v>34</v>
      </c>
      <c r="J55" s="414" t="str">
        <f>E23</f>
        <v>ATELIER SOUKUP OPL ŠVEHLA s.r.o.</v>
      </c>
      <c r="K55" s="46"/>
    </row>
    <row r="56" spans="2:47" s="1" customFormat="1" ht="14.4" customHeight="1">
      <c r="B56" s="42"/>
      <c r="C56" s="38" t="s">
        <v>32</v>
      </c>
      <c r="D56" s="43"/>
      <c r="E56" s="43"/>
      <c r="F56" s="36" t="str">
        <f>IF(E20="","",E20)</f>
        <v/>
      </c>
      <c r="G56" s="43"/>
      <c r="H56" s="43"/>
      <c r="I56" s="129"/>
      <c r="J56" s="426"/>
      <c r="K56" s="46"/>
    </row>
    <row r="57" spans="2:47" s="1" customFormat="1" ht="10.35" customHeight="1">
      <c r="B57" s="42"/>
      <c r="C57" s="43"/>
      <c r="D57" s="43"/>
      <c r="E57" s="43"/>
      <c r="F57" s="43"/>
      <c r="G57" s="43"/>
      <c r="H57" s="43"/>
      <c r="I57" s="129"/>
      <c r="J57" s="43"/>
      <c r="K57" s="46"/>
    </row>
    <row r="58" spans="2:47" s="1" customFormat="1" ht="29.25" customHeight="1">
      <c r="B58" s="42"/>
      <c r="C58" s="156" t="s">
        <v>293</v>
      </c>
      <c r="D58" s="144"/>
      <c r="E58" s="144"/>
      <c r="F58" s="144"/>
      <c r="G58" s="144"/>
      <c r="H58" s="144"/>
      <c r="I58" s="157"/>
      <c r="J58" s="158" t="s">
        <v>294</v>
      </c>
      <c r="K58" s="159"/>
    </row>
    <row r="59" spans="2:47" s="1" customFormat="1" ht="10.35" customHeight="1">
      <c r="B59" s="42"/>
      <c r="C59" s="43"/>
      <c r="D59" s="43"/>
      <c r="E59" s="43"/>
      <c r="F59" s="43"/>
      <c r="G59" s="43"/>
      <c r="H59" s="43"/>
      <c r="I59" s="129"/>
      <c r="J59" s="43"/>
      <c r="K59" s="46"/>
    </row>
    <row r="60" spans="2:47" s="1" customFormat="1" ht="29.25" customHeight="1">
      <c r="B60" s="42"/>
      <c r="C60" s="160" t="s">
        <v>299</v>
      </c>
      <c r="D60" s="43"/>
      <c r="E60" s="43"/>
      <c r="F60" s="43"/>
      <c r="G60" s="43"/>
      <c r="H60" s="43"/>
      <c r="I60" s="129"/>
      <c r="J60" s="140">
        <f>J88</f>
        <v>0</v>
      </c>
      <c r="K60" s="46"/>
      <c r="AU60" s="25" t="s">
        <v>300</v>
      </c>
    </row>
    <row r="61" spans="2:47" s="8" customFormat="1" ht="24.9" customHeight="1">
      <c r="B61" s="161"/>
      <c r="C61" s="162"/>
      <c r="D61" s="163" t="s">
        <v>303</v>
      </c>
      <c r="E61" s="164"/>
      <c r="F61" s="164"/>
      <c r="G61" s="164"/>
      <c r="H61" s="164"/>
      <c r="I61" s="165"/>
      <c r="J61" s="166">
        <f>J89</f>
        <v>0</v>
      </c>
      <c r="K61" s="167"/>
    </row>
    <row r="62" spans="2:47" s="9" customFormat="1" ht="19.95" customHeight="1">
      <c r="B62" s="169"/>
      <c r="C62" s="170"/>
      <c r="D62" s="171" t="s">
        <v>306</v>
      </c>
      <c r="E62" s="172"/>
      <c r="F62" s="172"/>
      <c r="G62" s="172"/>
      <c r="H62" s="172"/>
      <c r="I62" s="173"/>
      <c r="J62" s="174">
        <f>J90</f>
        <v>0</v>
      </c>
      <c r="K62" s="175"/>
    </row>
    <row r="63" spans="2:47" s="9" customFormat="1" ht="19.95" customHeight="1">
      <c r="B63" s="169"/>
      <c r="C63" s="170"/>
      <c r="D63" s="171" t="s">
        <v>318</v>
      </c>
      <c r="E63" s="172"/>
      <c r="F63" s="172"/>
      <c r="G63" s="172"/>
      <c r="H63" s="172"/>
      <c r="I63" s="173"/>
      <c r="J63" s="174">
        <f>J114</f>
        <v>0</v>
      </c>
      <c r="K63" s="175"/>
    </row>
    <row r="64" spans="2:47" s="9" customFormat="1" ht="19.95" customHeight="1">
      <c r="B64" s="169"/>
      <c r="C64" s="170"/>
      <c r="D64" s="171" t="s">
        <v>339</v>
      </c>
      <c r="E64" s="172"/>
      <c r="F64" s="172"/>
      <c r="G64" s="172"/>
      <c r="H64" s="172"/>
      <c r="I64" s="173"/>
      <c r="J64" s="174">
        <f>J124</f>
        <v>0</v>
      </c>
      <c r="K64" s="175"/>
    </row>
    <row r="65" spans="2:12" s="9" customFormat="1" ht="19.95" customHeight="1">
      <c r="B65" s="169"/>
      <c r="C65" s="170"/>
      <c r="D65" s="171" t="s">
        <v>363</v>
      </c>
      <c r="E65" s="172"/>
      <c r="F65" s="172"/>
      <c r="G65" s="172"/>
      <c r="H65" s="172"/>
      <c r="I65" s="173"/>
      <c r="J65" s="174">
        <f>J162</f>
        <v>0</v>
      </c>
      <c r="K65" s="175"/>
    </row>
    <row r="66" spans="2:12" s="9" customFormat="1" ht="19.95" customHeight="1">
      <c r="B66" s="169"/>
      <c r="C66" s="170"/>
      <c r="D66" s="171" t="s">
        <v>366</v>
      </c>
      <c r="E66" s="172"/>
      <c r="F66" s="172"/>
      <c r="G66" s="172"/>
      <c r="H66" s="172"/>
      <c r="I66" s="173"/>
      <c r="J66" s="174">
        <f>J186</f>
        <v>0</v>
      </c>
      <c r="K66" s="175"/>
    </row>
    <row r="67" spans="2:12" s="1" customFormat="1" ht="21.75" customHeight="1">
      <c r="B67" s="42"/>
      <c r="C67" s="43"/>
      <c r="D67" s="43"/>
      <c r="E67" s="43"/>
      <c r="F67" s="43"/>
      <c r="G67" s="43"/>
      <c r="H67" s="43"/>
      <c r="I67" s="129"/>
      <c r="J67" s="43"/>
      <c r="K67" s="46"/>
    </row>
    <row r="68" spans="2:12" s="1" customFormat="1" ht="6.9" customHeight="1">
      <c r="B68" s="57"/>
      <c r="C68" s="58"/>
      <c r="D68" s="58"/>
      <c r="E68" s="58"/>
      <c r="F68" s="58"/>
      <c r="G68" s="58"/>
      <c r="H68" s="58"/>
      <c r="I68" s="151"/>
      <c r="J68" s="58"/>
      <c r="K68" s="59"/>
    </row>
    <row r="72" spans="2:12" s="1" customFormat="1" ht="6.9" customHeight="1">
      <c r="B72" s="60"/>
      <c r="C72" s="61"/>
      <c r="D72" s="61"/>
      <c r="E72" s="61"/>
      <c r="F72" s="61"/>
      <c r="G72" s="61"/>
      <c r="H72" s="61"/>
      <c r="I72" s="154"/>
      <c r="J72" s="61"/>
      <c r="K72" s="61"/>
      <c r="L72" s="62"/>
    </row>
    <row r="73" spans="2:12" s="1" customFormat="1" ht="36.9" customHeight="1">
      <c r="B73" s="42"/>
      <c r="C73" s="63" t="s">
        <v>444</v>
      </c>
      <c r="D73" s="64"/>
      <c r="E73" s="64"/>
      <c r="F73" s="64"/>
      <c r="G73" s="64"/>
      <c r="H73" s="64"/>
      <c r="I73" s="177"/>
      <c r="J73" s="64"/>
      <c r="K73" s="64"/>
      <c r="L73" s="62"/>
    </row>
    <row r="74" spans="2:12" s="1" customFormat="1" ht="6.9" customHeight="1">
      <c r="B74" s="42"/>
      <c r="C74" s="64"/>
      <c r="D74" s="64"/>
      <c r="E74" s="64"/>
      <c r="F74" s="64"/>
      <c r="G74" s="64"/>
      <c r="H74" s="64"/>
      <c r="I74" s="177"/>
      <c r="J74" s="64"/>
      <c r="K74" s="64"/>
      <c r="L74" s="62"/>
    </row>
    <row r="75" spans="2:12" s="1" customFormat="1" ht="14.4" customHeight="1">
      <c r="B75" s="42"/>
      <c r="C75" s="66" t="s">
        <v>18</v>
      </c>
      <c r="D75" s="64"/>
      <c r="E75" s="64"/>
      <c r="F75" s="64"/>
      <c r="G75" s="64"/>
      <c r="H75" s="64"/>
      <c r="I75" s="177"/>
      <c r="J75" s="64"/>
      <c r="K75" s="64"/>
      <c r="L75" s="62"/>
    </row>
    <row r="76" spans="2:12" s="1" customFormat="1" ht="16.5" customHeight="1">
      <c r="B76" s="42"/>
      <c r="C76" s="64"/>
      <c r="D76" s="64"/>
      <c r="E76" s="427" t="str">
        <f>E7</f>
        <v>ZČU - STRADI - STRATEGICKÁ DISLOKACE ZČU - FZS</v>
      </c>
      <c r="F76" s="428"/>
      <c r="G76" s="428"/>
      <c r="H76" s="428"/>
      <c r="I76" s="177"/>
      <c r="J76" s="64"/>
      <c r="K76" s="64"/>
      <c r="L76" s="62"/>
    </row>
    <row r="77" spans="2:12" ht="13.2">
      <c r="B77" s="29"/>
      <c r="C77" s="66" t="s">
        <v>193</v>
      </c>
      <c r="D77" s="178"/>
      <c r="E77" s="178"/>
      <c r="F77" s="178"/>
      <c r="G77" s="178"/>
      <c r="H77" s="178"/>
      <c r="J77" s="178"/>
      <c r="K77" s="178"/>
      <c r="L77" s="179"/>
    </row>
    <row r="78" spans="2:12" s="1" customFormat="1" ht="16.5" customHeight="1">
      <c r="B78" s="42"/>
      <c r="C78" s="64"/>
      <c r="D78" s="64"/>
      <c r="E78" s="427" t="s">
        <v>14204</v>
      </c>
      <c r="F78" s="421"/>
      <c r="G78" s="421"/>
      <c r="H78" s="421"/>
      <c r="I78" s="177"/>
      <c r="J78" s="64"/>
      <c r="K78" s="64"/>
      <c r="L78" s="62"/>
    </row>
    <row r="79" spans="2:12" s="1" customFormat="1" ht="14.4" customHeight="1">
      <c r="B79" s="42"/>
      <c r="C79" s="66" t="s">
        <v>199</v>
      </c>
      <c r="D79" s="64"/>
      <c r="E79" s="64"/>
      <c r="F79" s="64"/>
      <c r="G79" s="64"/>
      <c r="H79" s="64"/>
      <c r="I79" s="177"/>
      <c r="J79" s="64"/>
      <c r="K79" s="64"/>
      <c r="L79" s="62"/>
    </row>
    <row r="80" spans="2:12" s="1" customFormat="1" ht="17.25" customHeight="1">
      <c r="B80" s="42"/>
      <c r="C80" s="64"/>
      <c r="D80" s="64"/>
      <c r="E80" s="393" t="str">
        <f>E11</f>
        <v>D.2.1 - KOMUNIKACE, PARKOVIŠTĚ, DOPRAVNĚ INŽENÝRSKÉ OPATŘENÍ</v>
      </c>
      <c r="F80" s="421"/>
      <c r="G80" s="421"/>
      <c r="H80" s="421"/>
      <c r="I80" s="177"/>
      <c r="J80" s="64"/>
      <c r="K80" s="64"/>
      <c r="L80" s="62"/>
    </row>
    <row r="81" spans="2:65" s="1" customFormat="1" ht="6.9" customHeight="1">
      <c r="B81" s="42"/>
      <c r="C81" s="64"/>
      <c r="D81" s="64"/>
      <c r="E81" s="64"/>
      <c r="F81" s="64"/>
      <c r="G81" s="64"/>
      <c r="H81" s="64"/>
      <c r="I81" s="177"/>
      <c r="J81" s="64"/>
      <c r="K81" s="64"/>
      <c r="L81" s="62"/>
    </row>
    <row r="82" spans="2:65" s="1" customFormat="1" ht="18" customHeight="1">
      <c r="B82" s="42"/>
      <c r="C82" s="66" t="s">
        <v>24</v>
      </c>
      <c r="D82" s="64"/>
      <c r="E82" s="64"/>
      <c r="F82" s="180" t="str">
        <f>F14</f>
        <v>Tylova 59, Jižní Předměstí, 301 00 Plzeň</v>
      </c>
      <c r="G82" s="64"/>
      <c r="H82" s="64"/>
      <c r="I82" s="181" t="s">
        <v>26</v>
      </c>
      <c r="J82" s="74" t="str">
        <f>IF(J14="","",J14)</f>
        <v>23. 3. 2017</v>
      </c>
      <c r="K82" s="64"/>
      <c r="L82" s="62"/>
    </row>
    <row r="83" spans="2:65" s="1" customFormat="1" ht="6.9" customHeight="1">
      <c r="B83" s="42"/>
      <c r="C83" s="64"/>
      <c r="D83" s="64"/>
      <c r="E83" s="64"/>
      <c r="F83" s="64"/>
      <c r="G83" s="64"/>
      <c r="H83" s="64"/>
      <c r="I83" s="177"/>
      <c r="J83" s="64"/>
      <c r="K83" s="64"/>
      <c r="L83" s="62"/>
    </row>
    <row r="84" spans="2:65" s="1" customFormat="1" ht="13.2">
      <c r="B84" s="42"/>
      <c r="C84" s="66" t="s">
        <v>28</v>
      </c>
      <c r="D84" s="64"/>
      <c r="E84" s="64"/>
      <c r="F84" s="180" t="str">
        <f>E17</f>
        <v>ZČU v Plzni, Univerzitní 8, Plzeň</v>
      </c>
      <c r="G84" s="64"/>
      <c r="H84" s="64"/>
      <c r="I84" s="181" t="s">
        <v>34</v>
      </c>
      <c r="J84" s="180" t="str">
        <f>E23</f>
        <v>ATELIER SOUKUP OPL ŠVEHLA s.r.o.</v>
      </c>
      <c r="K84" s="64"/>
      <c r="L84" s="62"/>
    </row>
    <row r="85" spans="2:65" s="1" customFormat="1" ht="14.4" customHeight="1">
      <c r="B85" s="42"/>
      <c r="C85" s="66" t="s">
        <v>32</v>
      </c>
      <c r="D85" s="64"/>
      <c r="E85" s="64"/>
      <c r="F85" s="180" t="str">
        <f>IF(E20="","",E20)</f>
        <v/>
      </c>
      <c r="G85" s="64"/>
      <c r="H85" s="64"/>
      <c r="I85" s="177"/>
      <c r="J85" s="64"/>
      <c r="K85" s="64"/>
      <c r="L85" s="62"/>
    </row>
    <row r="86" spans="2:65" s="1" customFormat="1" ht="10.35" customHeight="1">
      <c r="B86" s="42"/>
      <c r="C86" s="64"/>
      <c r="D86" s="64"/>
      <c r="E86" s="64"/>
      <c r="F86" s="64"/>
      <c r="G86" s="64"/>
      <c r="H86" s="64"/>
      <c r="I86" s="177"/>
      <c r="J86" s="64"/>
      <c r="K86" s="64"/>
      <c r="L86" s="62"/>
    </row>
    <row r="87" spans="2:65" s="10" customFormat="1" ht="29.25" customHeight="1">
      <c r="B87" s="182"/>
      <c r="C87" s="183" t="s">
        <v>473</v>
      </c>
      <c r="D87" s="184" t="s">
        <v>58</v>
      </c>
      <c r="E87" s="184" t="s">
        <v>54</v>
      </c>
      <c r="F87" s="184" t="s">
        <v>474</v>
      </c>
      <c r="G87" s="184" t="s">
        <v>475</v>
      </c>
      <c r="H87" s="184" t="s">
        <v>476</v>
      </c>
      <c r="I87" s="185" t="s">
        <v>477</v>
      </c>
      <c r="J87" s="184" t="s">
        <v>294</v>
      </c>
      <c r="K87" s="186" t="s">
        <v>478</v>
      </c>
      <c r="L87" s="187"/>
      <c r="M87" s="82" t="s">
        <v>479</v>
      </c>
      <c r="N87" s="83" t="s">
        <v>43</v>
      </c>
      <c r="O87" s="83" t="s">
        <v>480</v>
      </c>
      <c r="P87" s="83" t="s">
        <v>481</v>
      </c>
      <c r="Q87" s="83" t="s">
        <v>482</v>
      </c>
      <c r="R87" s="83" t="s">
        <v>483</v>
      </c>
      <c r="S87" s="83" t="s">
        <v>484</v>
      </c>
      <c r="T87" s="84" t="s">
        <v>485</v>
      </c>
    </row>
    <row r="88" spans="2:65" s="1" customFormat="1" ht="29.25" customHeight="1">
      <c r="B88" s="42"/>
      <c r="C88" s="88" t="s">
        <v>299</v>
      </c>
      <c r="D88" s="64"/>
      <c r="E88" s="64"/>
      <c r="F88" s="64"/>
      <c r="G88" s="64"/>
      <c r="H88" s="64"/>
      <c r="I88" s="177"/>
      <c r="J88" s="188">
        <f>BK88</f>
        <v>0</v>
      </c>
      <c r="K88" s="64"/>
      <c r="L88" s="62"/>
      <c r="M88" s="85"/>
      <c r="N88" s="86"/>
      <c r="O88" s="86"/>
      <c r="P88" s="189">
        <f>P89</f>
        <v>0</v>
      </c>
      <c r="Q88" s="86"/>
      <c r="R88" s="189">
        <f>R89</f>
        <v>16.141000000000002</v>
      </c>
      <c r="S88" s="86"/>
      <c r="T88" s="190">
        <f>T89</f>
        <v>16.497999999999998</v>
      </c>
      <c r="AT88" s="25" t="s">
        <v>72</v>
      </c>
      <c r="AU88" s="25" t="s">
        <v>300</v>
      </c>
      <c r="BK88" s="191">
        <f>BK89</f>
        <v>0</v>
      </c>
    </row>
    <row r="89" spans="2:65" s="11" customFormat="1" ht="37.35" customHeight="1">
      <c r="B89" s="192"/>
      <c r="C89" s="193"/>
      <c r="D89" s="194" t="s">
        <v>72</v>
      </c>
      <c r="E89" s="195" t="s">
        <v>490</v>
      </c>
      <c r="F89" s="195" t="s">
        <v>491</v>
      </c>
      <c r="G89" s="193"/>
      <c r="H89" s="193"/>
      <c r="I89" s="196"/>
      <c r="J89" s="197">
        <f>BK89</f>
        <v>0</v>
      </c>
      <c r="K89" s="193"/>
      <c r="L89" s="198"/>
      <c r="M89" s="199"/>
      <c r="N89" s="200"/>
      <c r="O89" s="200"/>
      <c r="P89" s="201">
        <f>P90+P114+P124+P162+P186</f>
        <v>0</v>
      </c>
      <c r="Q89" s="200"/>
      <c r="R89" s="201">
        <f>R90+R114+R124+R162+R186</f>
        <v>16.141000000000002</v>
      </c>
      <c r="S89" s="200"/>
      <c r="T89" s="202">
        <f>T90+T114+T124+T162+T186</f>
        <v>16.497999999999998</v>
      </c>
      <c r="AR89" s="203" t="s">
        <v>80</v>
      </c>
      <c r="AT89" s="204" t="s">
        <v>72</v>
      </c>
      <c r="AU89" s="204" t="s">
        <v>73</v>
      </c>
      <c r="AY89" s="203" t="s">
        <v>492</v>
      </c>
      <c r="BK89" s="205">
        <f>BK90+BK114+BK124+BK162+BK186</f>
        <v>0</v>
      </c>
    </row>
    <row r="90" spans="2:65" s="11" customFormat="1" ht="19.95" customHeight="1">
      <c r="B90" s="192"/>
      <c r="C90" s="193"/>
      <c r="D90" s="206" t="s">
        <v>72</v>
      </c>
      <c r="E90" s="207" t="s">
        <v>80</v>
      </c>
      <c r="F90" s="207" t="s">
        <v>495</v>
      </c>
      <c r="G90" s="193"/>
      <c r="H90" s="193"/>
      <c r="I90" s="196"/>
      <c r="J90" s="208">
        <f>BK90</f>
        <v>0</v>
      </c>
      <c r="K90" s="193"/>
      <c r="L90" s="198"/>
      <c r="M90" s="199"/>
      <c r="N90" s="200"/>
      <c r="O90" s="200"/>
      <c r="P90" s="201">
        <f>SUM(P91:P113)</f>
        <v>0</v>
      </c>
      <c r="Q90" s="200"/>
      <c r="R90" s="201">
        <f>SUM(R91:R113)</f>
        <v>3.5999999999999997E-4</v>
      </c>
      <c r="S90" s="200"/>
      <c r="T90" s="202">
        <f>SUM(T91:T113)</f>
        <v>13.343999999999999</v>
      </c>
      <c r="AR90" s="203" t="s">
        <v>80</v>
      </c>
      <c r="AT90" s="204" t="s">
        <v>72</v>
      </c>
      <c r="AU90" s="204" t="s">
        <v>80</v>
      </c>
      <c r="AY90" s="203" t="s">
        <v>492</v>
      </c>
      <c r="BK90" s="205">
        <f>SUM(BK91:BK113)</f>
        <v>0</v>
      </c>
    </row>
    <row r="91" spans="2:65" s="1" customFormat="1" ht="16.5" customHeight="1">
      <c r="B91" s="42"/>
      <c r="C91" s="209" t="s">
        <v>80</v>
      </c>
      <c r="D91" s="209" t="s">
        <v>498</v>
      </c>
      <c r="E91" s="210" t="s">
        <v>14206</v>
      </c>
      <c r="F91" s="211" t="s">
        <v>14207</v>
      </c>
      <c r="G91" s="212" t="s">
        <v>180</v>
      </c>
      <c r="H91" s="213">
        <v>28</v>
      </c>
      <c r="I91" s="214"/>
      <c r="J91" s="215">
        <f>ROUND(I91*H91,2)</f>
        <v>0</v>
      </c>
      <c r="K91" s="211" t="s">
        <v>501</v>
      </c>
      <c r="L91" s="62"/>
      <c r="M91" s="216" t="s">
        <v>23</v>
      </c>
      <c r="N91" s="217" t="s">
        <v>44</v>
      </c>
      <c r="O91" s="43"/>
      <c r="P91" s="218">
        <f>O91*H91</f>
        <v>0</v>
      </c>
      <c r="Q91" s="218">
        <v>0</v>
      </c>
      <c r="R91" s="218">
        <f>Q91*H91</f>
        <v>0</v>
      </c>
      <c r="S91" s="218">
        <v>0.40799999999999997</v>
      </c>
      <c r="T91" s="219">
        <f>S91*H91</f>
        <v>11.423999999999999</v>
      </c>
      <c r="AR91" s="25" t="s">
        <v>502</v>
      </c>
      <c r="AT91" s="25" t="s">
        <v>498</v>
      </c>
      <c r="AU91" s="25" t="s">
        <v>82</v>
      </c>
      <c r="AY91" s="25" t="s">
        <v>492</v>
      </c>
      <c r="BE91" s="220">
        <f>IF(N91="základní",J91,0)</f>
        <v>0</v>
      </c>
      <c r="BF91" s="220">
        <f>IF(N91="snížená",J91,0)</f>
        <v>0</v>
      </c>
      <c r="BG91" s="220">
        <f>IF(N91="zákl. přenesená",J91,0)</f>
        <v>0</v>
      </c>
      <c r="BH91" s="220">
        <f>IF(N91="sníž. přenesená",J91,0)</f>
        <v>0</v>
      </c>
      <c r="BI91" s="220">
        <f>IF(N91="nulová",J91,0)</f>
        <v>0</v>
      </c>
      <c r="BJ91" s="25" t="s">
        <v>80</v>
      </c>
      <c r="BK91" s="220">
        <f>ROUND(I91*H91,2)</f>
        <v>0</v>
      </c>
      <c r="BL91" s="25" t="s">
        <v>502</v>
      </c>
      <c r="BM91" s="25" t="s">
        <v>14208</v>
      </c>
    </row>
    <row r="92" spans="2:65" s="1" customFormat="1" ht="48">
      <c r="B92" s="42"/>
      <c r="C92" s="64"/>
      <c r="D92" s="221" t="s">
        <v>506</v>
      </c>
      <c r="E92" s="64"/>
      <c r="F92" s="222" t="s">
        <v>14209</v>
      </c>
      <c r="G92" s="64"/>
      <c r="H92" s="64"/>
      <c r="I92" s="177"/>
      <c r="J92" s="64"/>
      <c r="K92" s="64"/>
      <c r="L92" s="62"/>
      <c r="M92" s="223"/>
      <c r="N92" s="43"/>
      <c r="O92" s="43"/>
      <c r="P92" s="43"/>
      <c r="Q92" s="43"/>
      <c r="R92" s="43"/>
      <c r="S92" s="43"/>
      <c r="T92" s="79"/>
      <c r="AT92" s="25" t="s">
        <v>506</v>
      </c>
      <c r="AU92" s="25" t="s">
        <v>82</v>
      </c>
    </row>
    <row r="93" spans="2:65" s="1" customFormat="1" ht="180">
      <c r="B93" s="42"/>
      <c r="C93" s="64"/>
      <c r="D93" s="227" t="s">
        <v>509</v>
      </c>
      <c r="E93" s="64"/>
      <c r="F93" s="273" t="s">
        <v>510</v>
      </c>
      <c r="G93" s="64"/>
      <c r="H93" s="64"/>
      <c r="I93" s="177"/>
      <c r="J93" s="64"/>
      <c r="K93" s="64"/>
      <c r="L93" s="62"/>
      <c r="M93" s="223"/>
      <c r="N93" s="43"/>
      <c r="O93" s="43"/>
      <c r="P93" s="43"/>
      <c r="Q93" s="43"/>
      <c r="R93" s="43"/>
      <c r="S93" s="43"/>
      <c r="T93" s="79"/>
      <c r="AT93" s="25" t="s">
        <v>509</v>
      </c>
      <c r="AU93" s="25" t="s">
        <v>82</v>
      </c>
    </row>
    <row r="94" spans="2:65" s="1" customFormat="1" ht="16.5" customHeight="1">
      <c r="B94" s="42"/>
      <c r="C94" s="209" t="s">
        <v>82</v>
      </c>
      <c r="D94" s="209" t="s">
        <v>498</v>
      </c>
      <c r="E94" s="210" t="s">
        <v>14210</v>
      </c>
      <c r="F94" s="211" t="s">
        <v>14211</v>
      </c>
      <c r="G94" s="212" t="s">
        <v>180</v>
      </c>
      <c r="H94" s="213">
        <v>12</v>
      </c>
      <c r="I94" s="214"/>
      <c r="J94" s="215">
        <f>ROUND(I94*H94,2)</f>
        <v>0</v>
      </c>
      <c r="K94" s="211" t="s">
        <v>501</v>
      </c>
      <c r="L94" s="62"/>
      <c r="M94" s="216" t="s">
        <v>23</v>
      </c>
      <c r="N94" s="217" t="s">
        <v>44</v>
      </c>
      <c r="O94" s="43"/>
      <c r="P94" s="218">
        <f>O94*H94</f>
        <v>0</v>
      </c>
      <c r="Q94" s="218">
        <v>0</v>
      </c>
      <c r="R94" s="218">
        <f>Q94*H94</f>
        <v>0</v>
      </c>
      <c r="S94" s="218">
        <v>0.16</v>
      </c>
      <c r="T94" s="219">
        <f>S94*H94</f>
        <v>1.92</v>
      </c>
      <c r="AR94" s="25" t="s">
        <v>502</v>
      </c>
      <c r="AT94" s="25" t="s">
        <v>498</v>
      </c>
      <c r="AU94" s="25" t="s">
        <v>82</v>
      </c>
      <c r="AY94" s="25" t="s">
        <v>492</v>
      </c>
      <c r="BE94" s="220">
        <f>IF(N94="základní",J94,0)</f>
        <v>0</v>
      </c>
      <c r="BF94" s="220">
        <f>IF(N94="snížená",J94,0)</f>
        <v>0</v>
      </c>
      <c r="BG94" s="220">
        <f>IF(N94="zákl. přenesená",J94,0)</f>
        <v>0</v>
      </c>
      <c r="BH94" s="220">
        <f>IF(N94="sníž. přenesená",J94,0)</f>
        <v>0</v>
      </c>
      <c r="BI94" s="220">
        <f>IF(N94="nulová",J94,0)</f>
        <v>0</v>
      </c>
      <c r="BJ94" s="25" t="s">
        <v>80</v>
      </c>
      <c r="BK94" s="220">
        <f>ROUND(I94*H94,2)</f>
        <v>0</v>
      </c>
      <c r="BL94" s="25" t="s">
        <v>502</v>
      </c>
      <c r="BM94" s="25" t="s">
        <v>14212</v>
      </c>
    </row>
    <row r="95" spans="2:65" s="1" customFormat="1" ht="36">
      <c r="B95" s="42"/>
      <c r="C95" s="64"/>
      <c r="D95" s="221" t="s">
        <v>506</v>
      </c>
      <c r="E95" s="64"/>
      <c r="F95" s="222" t="s">
        <v>14213</v>
      </c>
      <c r="G95" s="64"/>
      <c r="H95" s="64"/>
      <c r="I95" s="177"/>
      <c r="J95" s="64"/>
      <c r="K95" s="64"/>
      <c r="L95" s="62"/>
      <c r="M95" s="223"/>
      <c r="N95" s="43"/>
      <c r="O95" s="43"/>
      <c r="P95" s="43"/>
      <c r="Q95" s="43"/>
      <c r="R95" s="43"/>
      <c r="S95" s="43"/>
      <c r="T95" s="79"/>
      <c r="AT95" s="25" t="s">
        <v>506</v>
      </c>
      <c r="AU95" s="25" t="s">
        <v>82</v>
      </c>
    </row>
    <row r="96" spans="2:65" s="1" customFormat="1" ht="252">
      <c r="B96" s="42"/>
      <c r="C96" s="64"/>
      <c r="D96" s="227" t="s">
        <v>509</v>
      </c>
      <c r="E96" s="64"/>
      <c r="F96" s="273" t="s">
        <v>551</v>
      </c>
      <c r="G96" s="64"/>
      <c r="H96" s="64"/>
      <c r="I96" s="177"/>
      <c r="J96" s="64"/>
      <c r="K96" s="64"/>
      <c r="L96" s="62"/>
      <c r="M96" s="223"/>
      <c r="N96" s="43"/>
      <c r="O96" s="43"/>
      <c r="P96" s="43"/>
      <c r="Q96" s="43"/>
      <c r="R96" s="43"/>
      <c r="S96" s="43"/>
      <c r="T96" s="79"/>
      <c r="AT96" s="25" t="s">
        <v>509</v>
      </c>
      <c r="AU96" s="25" t="s">
        <v>82</v>
      </c>
    </row>
    <row r="97" spans="2:65" s="1" customFormat="1" ht="16.5" customHeight="1">
      <c r="B97" s="42"/>
      <c r="C97" s="209" t="s">
        <v>93</v>
      </c>
      <c r="D97" s="209" t="s">
        <v>498</v>
      </c>
      <c r="E97" s="210" t="s">
        <v>14214</v>
      </c>
      <c r="F97" s="211" t="s">
        <v>14215</v>
      </c>
      <c r="G97" s="212" t="s">
        <v>632</v>
      </c>
      <c r="H97" s="213">
        <v>1.2</v>
      </c>
      <c r="I97" s="214"/>
      <c r="J97" s="215">
        <f>ROUND(I97*H97,2)</f>
        <v>0</v>
      </c>
      <c r="K97" s="211" t="s">
        <v>501</v>
      </c>
      <c r="L97" s="62"/>
      <c r="M97" s="216" t="s">
        <v>23</v>
      </c>
      <c r="N97" s="217" t="s">
        <v>44</v>
      </c>
      <c r="O97" s="43"/>
      <c r="P97" s="218">
        <f>O97*H97</f>
        <v>0</v>
      </c>
      <c r="Q97" s="218">
        <v>0</v>
      </c>
      <c r="R97" s="218">
        <f>Q97*H97</f>
        <v>0</v>
      </c>
      <c r="S97" s="218">
        <v>0</v>
      </c>
      <c r="T97" s="219">
        <f>S97*H97</f>
        <v>0</v>
      </c>
      <c r="AR97" s="25" t="s">
        <v>502</v>
      </c>
      <c r="AT97" s="25" t="s">
        <v>498</v>
      </c>
      <c r="AU97" s="25" t="s">
        <v>82</v>
      </c>
      <c r="AY97" s="25" t="s">
        <v>492</v>
      </c>
      <c r="BE97" s="220">
        <f>IF(N97="základní",J97,0)</f>
        <v>0</v>
      </c>
      <c r="BF97" s="220">
        <f>IF(N97="snížená",J97,0)</f>
        <v>0</v>
      </c>
      <c r="BG97" s="220">
        <f>IF(N97="zákl. přenesená",J97,0)</f>
        <v>0</v>
      </c>
      <c r="BH97" s="220">
        <f>IF(N97="sníž. přenesená",J97,0)</f>
        <v>0</v>
      </c>
      <c r="BI97" s="220">
        <f>IF(N97="nulová",J97,0)</f>
        <v>0</v>
      </c>
      <c r="BJ97" s="25" t="s">
        <v>80</v>
      </c>
      <c r="BK97" s="220">
        <f>ROUND(I97*H97,2)</f>
        <v>0</v>
      </c>
      <c r="BL97" s="25" t="s">
        <v>502</v>
      </c>
      <c r="BM97" s="25" t="s">
        <v>14216</v>
      </c>
    </row>
    <row r="98" spans="2:65" s="1" customFormat="1" ht="24">
      <c r="B98" s="42"/>
      <c r="C98" s="64"/>
      <c r="D98" s="221" t="s">
        <v>506</v>
      </c>
      <c r="E98" s="64"/>
      <c r="F98" s="222" t="s">
        <v>14217</v>
      </c>
      <c r="G98" s="64"/>
      <c r="H98" s="64"/>
      <c r="I98" s="177"/>
      <c r="J98" s="64"/>
      <c r="K98" s="64"/>
      <c r="L98" s="62"/>
      <c r="M98" s="223"/>
      <c r="N98" s="43"/>
      <c r="O98" s="43"/>
      <c r="P98" s="43"/>
      <c r="Q98" s="43"/>
      <c r="R98" s="43"/>
      <c r="S98" s="43"/>
      <c r="T98" s="79"/>
      <c r="AT98" s="25" t="s">
        <v>506</v>
      </c>
      <c r="AU98" s="25" t="s">
        <v>82</v>
      </c>
    </row>
    <row r="99" spans="2:65" s="1" customFormat="1" ht="216">
      <c r="B99" s="42"/>
      <c r="C99" s="64"/>
      <c r="D99" s="221" t="s">
        <v>509</v>
      </c>
      <c r="E99" s="64"/>
      <c r="F99" s="224" t="s">
        <v>14218</v>
      </c>
      <c r="G99" s="64"/>
      <c r="H99" s="64"/>
      <c r="I99" s="177"/>
      <c r="J99" s="64"/>
      <c r="K99" s="64"/>
      <c r="L99" s="62"/>
      <c r="M99" s="223"/>
      <c r="N99" s="43"/>
      <c r="O99" s="43"/>
      <c r="P99" s="43"/>
      <c r="Q99" s="43"/>
      <c r="R99" s="43"/>
      <c r="S99" s="43"/>
      <c r="T99" s="79"/>
      <c r="AT99" s="25" t="s">
        <v>509</v>
      </c>
      <c r="AU99" s="25" t="s">
        <v>82</v>
      </c>
    </row>
    <row r="100" spans="2:65" s="12" customFormat="1">
      <c r="B100" s="225"/>
      <c r="C100" s="226"/>
      <c r="D100" s="227" t="s">
        <v>513</v>
      </c>
      <c r="E100" s="228" t="s">
        <v>23</v>
      </c>
      <c r="F100" s="229" t="s">
        <v>14219</v>
      </c>
      <c r="G100" s="226"/>
      <c r="H100" s="230">
        <v>1.2</v>
      </c>
      <c r="I100" s="231"/>
      <c r="J100" s="226"/>
      <c r="K100" s="226"/>
      <c r="L100" s="232"/>
      <c r="M100" s="233"/>
      <c r="N100" s="234"/>
      <c r="O100" s="234"/>
      <c r="P100" s="234"/>
      <c r="Q100" s="234"/>
      <c r="R100" s="234"/>
      <c r="S100" s="234"/>
      <c r="T100" s="235"/>
      <c r="AT100" s="236" t="s">
        <v>513</v>
      </c>
      <c r="AU100" s="236" t="s">
        <v>82</v>
      </c>
      <c r="AV100" s="12" t="s">
        <v>82</v>
      </c>
      <c r="AW100" s="12" t="s">
        <v>36</v>
      </c>
      <c r="AX100" s="12" t="s">
        <v>80</v>
      </c>
      <c r="AY100" s="236" t="s">
        <v>492</v>
      </c>
    </row>
    <row r="101" spans="2:65" s="1" customFormat="1" ht="16.5" customHeight="1">
      <c r="B101" s="42"/>
      <c r="C101" s="209" t="s">
        <v>502</v>
      </c>
      <c r="D101" s="209" t="s">
        <v>498</v>
      </c>
      <c r="E101" s="210" t="s">
        <v>14220</v>
      </c>
      <c r="F101" s="211" t="s">
        <v>14221</v>
      </c>
      <c r="G101" s="212" t="s">
        <v>632</v>
      </c>
      <c r="H101" s="213">
        <v>1.2</v>
      </c>
      <c r="I101" s="214"/>
      <c r="J101" s="215">
        <f>ROUND(I101*H101,2)</f>
        <v>0</v>
      </c>
      <c r="K101" s="211" t="s">
        <v>501</v>
      </c>
      <c r="L101" s="62"/>
      <c r="M101" s="216" t="s">
        <v>23</v>
      </c>
      <c r="N101" s="217" t="s">
        <v>44</v>
      </c>
      <c r="O101" s="43"/>
      <c r="P101" s="218">
        <f>O101*H101</f>
        <v>0</v>
      </c>
      <c r="Q101" s="218">
        <v>0</v>
      </c>
      <c r="R101" s="218">
        <f>Q101*H101</f>
        <v>0</v>
      </c>
      <c r="S101" s="218">
        <v>0</v>
      </c>
      <c r="T101" s="219">
        <f>S101*H101</f>
        <v>0</v>
      </c>
      <c r="AR101" s="25" t="s">
        <v>502</v>
      </c>
      <c r="AT101" s="25" t="s">
        <v>498</v>
      </c>
      <c r="AU101" s="25" t="s">
        <v>82</v>
      </c>
      <c r="AY101" s="25" t="s">
        <v>492</v>
      </c>
      <c r="BE101" s="220">
        <f>IF(N101="základní",J101,0)</f>
        <v>0</v>
      </c>
      <c r="BF101" s="220">
        <f>IF(N101="snížená",J101,0)</f>
        <v>0</v>
      </c>
      <c r="BG101" s="220">
        <f>IF(N101="zákl. přenesená",J101,0)</f>
        <v>0</v>
      </c>
      <c r="BH101" s="220">
        <f>IF(N101="sníž. přenesená",J101,0)</f>
        <v>0</v>
      </c>
      <c r="BI101" s="220">
        <f>IF(N101="nulová",J101,0)</f>
        <v>0</v>
      </c>
      <c r="BJ101" s="25" t="s">
        <v>80</v>
      </c>
      <c r="BK101" s="220">
        <f>ROUND(I101*H101,2)</f>
        <v>0</v>
      </c>
      <c r="BL101" s="25" t="s">
        <v>502</v>
      </c>
      <c r="BM101" s="25" t="s">
        <v>14222</v>
      </c>
    </row>
    <row r="102" spans="2:65" s="1" customFormat="1" ht="36">
      <c r="B102" s="42"/>
      <c r="C102" s="64"/>
      <c r="D102" s="221" t="s">
        <v>506</v>
      </c>
      <c r="E102" s="64"/>
      <c r="F102" s="222" t="s">
        <v>14223</v>
      </c>
      <c r="G102" s="64"/>
      <c r="H102" s="64"/>
      <c r="I102" s="177"/>
      <c r="J102" s="64"/>
      <c r="K102" s="64"/>
      <c r="L102" s="62"/>
      <c r="M102" s="223"/>
      <c r="N102" s="43"/>
      <c r="O102" s="43"/>
      <c r="P102" s="43"/>
      <c r="Q102" s="43"/>
      <c r="R102" s="43"/>
      <c r="S102" s="43"/>
      <c r="T102" s="79"/>
      <c r="AT102" s="25" t="s">
        <v>506</v>
      </c>
      <c r="AU102" s="25" t="s">
        <v>82</v>
      </c>
    </row>
    <row r="103" spans="2:65" s="1" customFormat="1" ht="192">
      <c r="B103" s="42"/>
      <c r="C103" s="64"/>
      <c r="D103" s="221" t="s">
        <v>509</v>
      </c>
      <c r="E103" s="64"/>
      <c r="F103" s="224" t="s">
        <v>786</v>
      </c>
      <c r="G103" s="64"/>
      <c r="H103" s="64"/>
      <c r="I103" s="177"/>
      <c r="J103" s="64"/>
      <c r="K103" s="64"/>
      <c r="L103" s="62"/>
      <c r="M103" s="223"/>
      <c r="N103" s="43"/>
      <c r="O103" s="43"/>
      <c r="P103" s="43"/>
      <c r="Q103" s="43"/>
      <c r="R103" s="43"/>
      <c r="S103" s="43"/>
      <c r="T103" s="79"/>
      <c r="AT103" s="25" t="s">
        <v>509</v>
      </c>
      <c r="AU103" s="25" t="s">
        <v>82</v>
      </c>
    </row>
    <row r="104" spans="2:65" s="12" customFormat="1">
      <c r="B104" s="225"/>
      <c r="C104" s="226"/>
      <c r="D104" s="227" t="s">
        <v>513</v>
      </c>
      <c r="E104" s="228" t="s">
        <v>23</v>
      </c>
      <c r="F104" s="229" t="s">
        <v>14219</v>
      </c>
      <c r="G104" s="226"/>
      <c r="H104" s="230">
        <v>1.2</v>
      </c>
      <c r="I104" s="231"/>
      <c r="J104" s="226"/>
      <c r="K104" s="226"/>
      <c r="L104" s="232"/>
      <c r="M104" s="233"/>
      <c r="N104" s="234"/>
      <c r="O104" s="234"/>
      <c r="P104" s="234"/>
      <c r="Q104" s="234"/>
      <c r="R104" s="234"/>
      <c r="S104" s="234"/>
      <c r="T104" s="235"/>
      <c r="AT104" s="236" t="s">
        <v>513</v>
      </c>
      <c r="AU104" s="236" t="s">
        <v>82</v>
      </c>
      <c r="AV104" s="12" t="s">
        <v>82</v>
      </c>
      <c r="AW104" s="12" t="s">
        <v>36</v>
      </c>
      <c r="AX104" s="12" t="s">
        <v>80</v>
      </c>
      <c r="AY104" s="236" t="s">
        <v>492</v>
      </c>
    </row>
    <row r="105" spans="2:65" s="1" customFormat="1" ht="25.5" customHeight="1">
      <c r="B105" s="42"/>
      <c r="C105" s="209" t="s">
        <v>563</v>
      </c>
      <c r="D105" s="209" t="s">
        <v>498</v>
      </c>
      <c r="E105" s="210" t="s">
        <v>14224</v>
      </c>
      <c r="F105" s="211" t="s">
        <v>14225</v>
      </c>
      <c r="G105" s="212" t="s">
        <v>180</v>
      </c>
      <c r="H105" s="213">
        <v>12</v>
      </c>
      <c r="I105" s="214"/>
      <c r="J105" s="215">
        <f>ROUND(I105*H105,2)</f>
        <v>0</v>
      </c>
      <c r="K105" s="211" t="s">
        <v>501</v>
      </c>
      <c r="L105" s="62"/>
      <c r="M105" s="216" t="s">
        <v>23</v>
      </c>
      <c r="N105" s="217" t="s">
        <v>44</v>
      </c>
      <c r="O105" s="43"/>
      <c r="P105" s="218">
        <f>O105*H105</f>
        <v>0</v>
      </c>
      <c r="Q105" s="218">
        <v>0</v>
      </c>
      <c r="R105" s="218">
        <f>Q105*H105</f>
        <v>0</v>
      </c>
      <c r="S105" s="218">
        <v>0</v>
      </c>
      <c r="T105" s="219">
        <f>S105*H105</f>
        <v>0</v>
      </c>
      <c r="AR105" s="25" t="s">
        <v>502</v>
      </c>
      <c r="AT105" s="25" t="s">
        <v>498</v>
      </c>
      <c r="AU105" s="25" t="s">
        <v>82</v>
      </c>
      <c r="AY105" s="25" t="s">
        <v>492</v>
      </c>
      <c r="BE105" s="220">
        <f>IF(N105="základní",J105,0)</f>
        <v>0</v>
      </c>
      <c r="BF105" s="220">
        <f>IF(N105="snížená",J105,0)</f>
        <v>0</v>
      </c>
      <c r="BG105" s="220">
        <f>IF(N105="zákl. přenesená",J105,0)</f>
        <v>0</v>
      </c>
      <c r="BH105" s="220">
        <f>IF(N105="sníž. přenesená",J105,0)</f>
        <v>0</v>
      </c>
      <c r="BI105" s="220">
        <f>IF(N105="nulová",J105,0)</f>
        <v>0</v>
      </c>
      <c r="BJ105" s="25" t="s">
        <v>80</v>
      </c>
      <c r="BK105" s="220">
        <f>ROUND(I105*H105,2)</f>
        <v>0</v>
      </c>
      <c r="BL105" s="25" t="s">
        <v>502</v>
      </c>
      <c r="BM105" s="25" t="s">
        <v>14226</v>
      </c>
    </row>
    <row r="106" spans="2:65" s="1" customFormat="1" ht="24">
      <c r="B106" s="42"/>
      <c r="C106" s="64"/>
      <c r="D106" s="221" t="s">
        <v>506</v>
      </c>
      <c r="E106" s="64"/>
      <c r="F106" s="222" t="s">
        <v>14227</v>
      </c>
      <c r="G106" s="64"/>
      <c r="H106" s="64"/>
      <c r="I106" s="177"/>
      <c r="J106" s="64"/>
      <c r="K106" s="64"/>
      <c r="L106" s="62"/>
      <c r="M106" s="223"/>
      <c r="N106" s="43"/>
      <c r="O106" s="43"/>
      <c r="P106" s="43"/>
      <c r="Q106" s="43"/>
      <c r="R106" s="43"/>
      <c r="S106" s="43"/>
      <c r="T106" s="79"/>
      <c r="AT106" s="25" t="s">
        <v>506</v>
      </c>
      <c r="AU106" s="25" t="s">
        <v>82</v>
      </c>
    </row>
    <row r="107" spans="2:65" s="1" customFormat="1" ht="108">
      <c r="B107" s="42"/>
      <c r="C107" s="64"/>
      <c r="D107" s="227" t="s">
        <v>509</v>
      </c>
      <c r="E107" s="64"/>
      <c r="F107" s="273" t="s">
        <v>14228</v>
      </c>
      <c r="G107" s="64"/>
      <c r="H107" s="64"/>
      <c r="I107" s="177"/>
      <c r="J107" s="64"/>
      <c r="K107" s="64"/>
      <c r="L107" s="62"/>
      <c r="M107" s="223"/>
      <c r="N107" s="43"/>
      <c r="O107" s="43"/>
      <c r="P107" s="43"/>
      <c r="Q107" s="43"/>
      <c r="R107" s="43"/>
      <c r="S107" s="43"/>
      <c r="T107" s="79"/>
      <c r="AT107" s="25" t="s">
        <v>509</v>
      </c>
      <c r="AU107" s="25" t="s">
        <v>82</v>
      </c>
    </row>
    <row r="108" spans="2:65" s="1" customFormat="1" ht="25.5" customHeight="1">
      <c r="B108" s="42"/>
      <c r="C108" s="209" t="s">
        <v>577</v>
      </c>
      <c r="D108" s="209" t="s">
        <v>498</v>
      </c>
      <c r="E108" s="210" t="s">
        <v>14229</v>
      </c>
      <c r="F108" s="211" t="s">
        <v>14230</v>
      </c>
      <c r="G108" s="212" t="s">
        <v>180</v>
      </c>
      <c r="H108" s="213">
        <v>12</v>
      </c>
      <c r="I108" s="214"/>
      <c r="J108" s="215">
        <f>ROUND(I108*H108,2)</f>
        <v>0</v>
      </c>
      <c r="K108" s="211" t="s">
        <v>501</v>
      </c>
      <c r="L108" s="62"/>
      <c r="M108" s="216" t="s">
        <v>23</v>
      </c>
      <c r="N108" s="217" t="s">
        <v>44</v>
      </c>
      <c r="O108" s="43"/>
      <c r="P108" s="218">
        <f>O108*H108</f>
        <v>0</v>
      </c>
      <c r="Q108" s="218">
        <v>0</v>
      </c>
      <c r="R108" s="218">
        <f>Q108*H108</f>
        <v>0</v>
      </c>
      <c r="S108" s="218">
        <v>0</v>
      </c>
      <c r="T108" s="219">
        <f>S108*H108</f>
        <v>0</v>
      </c>
      <c r="AR108" s="25" t="s">
        <v>502</v>
      </c>
      <c r="AT108" s="25" t="s">
        <v>498</v>
      </c>
      <c r="AU108" s="25" t="s">
        <v>82</v>
      </c>
      <c r="AY108" s="25" t="s">
        <v>492</v>
      </c>
      <c r="BE108" s="220">
        <f>IF(N108="základní",J108,0)</f>
        <v>0</v>
      </c>
      <c r="BF108" s="220">
        <f>IF(N108="snížená",J108,0)</f>
        <v>0</v>
      </c>
      <c r="BG108" s="220">
        <f>IF(N108="zákl. přenesená",J108,0)</f>
        <v>0</v>
      </c>
      <c r="BH108" s="220">
        <f>IF(N108="sníž. přenesená",J108,0)</f>
        <v>0</v>
      </c>
      <c r="BI108" s="220">
        <f>IF(N108="nulová",J108,0)</f>
        <v>0</v>
      </c>
      <c r="BJ108" s="25" t="s">
        <v>80</v>
      </c>
      <c r="BK108" s="220">
        <f>ROUND(I108*H108,2)</f>
        <v>0</v>
      </c>
      <c r="BL108" s="25" t="s">
        <v>502</v>
      </c>
      <c r="BM108" s="25" t="s">
        <v>14231</v>
      </c>
    </row>
    <row r="109" spans="2:65" s="1" customFormat="1" ht="24">
      <c r="B109" s="42"/>
      <c r="C109" s="64"/>
      <c r="D109" s="221" t="s">
        <v>506</v>
      </c>
      <c r="E109" s="64"/>
      <c r="F109" s="222" t="s">
        <v>14232</v>
      </c>
      <c r="G109" s="64"/>
      <c r="H109" s="64"/>
      <c r="I109" s="177"/>
      <c r="J109" s="64"/>
      <c r="K109" s="64"/>
      <c r="L109" s="62"/>
      <c r="M109" s="223"/>
      <c r="N109" s="43"/>
      <c r="O109" s="43"/>
      <c r="P109" s="43"/>
      <c r="Q109" s="43"/>
      <c r="R109" s="43"/>
      <c r="S109" s="43"/>
      <c r="T109" s="79"/>
      <c r="AT109" s="25" t="s">
        <v>506</v>
      </c>
      <c r="AU109" s="25" t="s">
        <v>82</v>
      </c>
    </row>
    <row r="110" spans="2:65" s="1" customFormat="1" ht="108">
      <c r="B110" s="42"/>
      <c r="C110" s="64"/>
      <c r="D110" s="227" t="s">
        <v>509</v>
      </c>
      <c r="E110" s="64"/>
      <c r="F110" s="273" t="s">
        <v>14233</v>
      </c>
      <c r="G110" s="64"/>
      <c r="H110" s="64"/>
      <c r="I110" s="177"/>
      <c r="J110" s="64"/>
      <c r="K110" s="64"/>
      <c r="L110" s="62"/>
      <c r="M110" s="223"/>
      <c r="N110" s="43"/>
      <c r="O110" s="43"/>
      <c r="P110" s="43"/>
      <c r="Q110" s="43"/>
      <c r="R110" s="43"/>
      <c r="S110" s="43"/>
      <c r="T110" s="79"/>
      <c r="AT110" s="25" t="s">
        <v>509</v>
      </c>
      <c r="AU110" s="25" t="s">
        <v>82</v>
      </c>
    </row>
    <row r="111" spans="2:65" s="1" customFormat="1" ht="16.5" customHeight="1">
      <c r="B111" s="42"/>
      <c r="C111" s="278" t="s">
        <v>591</v>
      </c>
      <c r="D111" s="278" t="s">
        <v>1110</v>
      </c>
      <c r="E111" s="279" t="s">
        <v>14234</v>
      </c>
      <c r="F111" s="280" t="s">
        <v>14235</v>
      </c>
      <c r="G111" s="281" t="s">
        <v>6197</v>
      </c>
      <c r="H111" s="282">
        <v>0.36</v>
      </c>
      <c r="I111" s="283"/>
      <c r="J111" s="284">
        <f>ROUND(I111*H111,2)</f>
        <v>0</v>
      </c>
      <c r="K111" s="280" t="s">
        <v>501</v>
      </c>
      <c r="L111" s="285"/>
      <c r="M111" s="286" t="s">
        <v>23</v>
      </c>
      <c r="N111" s="287" t="s">
        <v>44</v>
      </c>
      <c r="O111" s="43"/>
      <c r="P111" s="218">
        <f>O111*H111</f>
        <v>0</v>
      </c>
      <c r="Q111" s="218">
        <v>1E-3</v>
      </c>
      <c r="R111" s="218">
        <f>Q111*H111</f>
        <v>3.5999999999999997E-4</v>
      </c>
      <c r="S111" s="218">
        <v>0</v>
      </c>
      <c r="T111" s="219">
        <f>S111*H111</f>
        <v>0</v>
      </c>
      <c r="AR111" s="25" t="s">
        <v>604</v>
      </c>
      <c r="AT111" s="25" t="s">
        <v>1110</v>
      </c>
      <c r="AU111" s="25" t="s">
        <v>82</v>
      </c>
      <c r="AY111" s="25" t="s">
        <v>492</v>
      </c>
      <c r="BE111" s="220">
        <f>IF(N111="základní",J111,0)</f>
        <v>0</v>
      </c>
      <c r="BF111" s="220">
        <f>IF(N111="snížená",J111,0)</f>
        <v>0</v>
      </c>
      <c r="BG111" s="220">
        <f>IF(N111="zákl. přenesená",J111,0)</f>
        <v>0</v>
      </c>
      <c r="BH111" s="220">
        <f>IF(N111="sníž. přenesená",J111,0)</f>
        <v>0</v>
      </c>
      <c r="BI111" s="220">
        <f>IF(N111="nulová",J111,0)</f>
        <v>0</v>
      </c>
      <c r="BJ111" s="25" t="s">
        <v>80</v>
      </c>
      <c r="BK111" s="220">
        <f>ROUND(I111*H111,2)</f>
        <v>0</v>
      </c>
      <c r="BL111" s="25" t="s">
        <v>502</v>
      </c>
      <c r="BM111" s="25" t="s">
        <v>14236</v>
      </c>
    </row>
    <row r="112" spans="2:65" s="1" customFormat="1">
      <c r="B112" s="42"/>
      <c r="C112" s="64"/>
      <c r="D112" s="221" t="s">
        <v>506</v>
      </c>
      <c r="E112" s="64"/>
      <c r="F112" s="222" t="s">
        <v>14237</v>
      </c>
      <c r="G112" s="64"/>
      <c r="H112" s="64"/>
      <c r="I112" s="177"/>
      <c r="J112" s="64"/>
      <c r="K112" s="64"/>
      <c r="L112" s="62"/>
      <c r="M112" s="223"/>
      <c r="N112" s="43"/>
      <c r="O112" s="43"/>
      <c r="P112" s="43"/>
      <c r="Q112" s="43"/>
      <c r="R112" s="43"/>
      <c r="S112" s="43"/>
      <c r="T112" s="79"/>
      <c r="AT112" s="25" t="s">
        <v>506</v>
      </c>
      <c r="AU112" s="25" t="s">
        <v>82</v>
      </c>
    </row>
    <row r="113" spans="2:65" s="12" customFormat="1">
      <c r="B113" s="225"/>
      <c r="C113" s="226"/>
      <c r="D113" s="221" t="s">
        <v>513</v>
      </c>
      <c r="E113" s="248" t="s">
        <v>23</v>
      </c>
      <c r="F113" s="249" t="s">
        <v>14238</v>
      </c>
      <c r="G113" s="226"/>
      <c r="H113" s="250">
        <v>0.36</v>
      </c>
      <c r="I113" s="231"/>
      <c r="J113" s="226"/>
      <c r="K113" s="226"/>
      <c r="L113" s="232"/>
      <c r="M113" s="233"/>
      <c r="N113" s="234"/>
      <c r="O113" s="234"/>
      <c r="P113" s="234"/>
      <c r="Q113" s="234"/>
      <c r="R113" s="234"/>
      <c r="S113" s="234"/>
      <c r="T113" s="235"/>
      <c r="AT113" s="236" t="s">
        <v>513</v>
      </c>
      <c r="AU113" s="236" t="s">
        <v>82</v>
      </c>
      <c r="AV113" s="12" t="s">
        <v>82</v>
      </c>
      <c r="AW113" s="12" t="s">
        <v>36</v>
      </c>
      <c r="AX113" s="12" t="s">
        <v>80</v>
      </c>
      <c r="AY113" s="236" t="s">
        <v>492</v>
      </c>
    </row>
    <row r="114" spans="2:65" s="11" customFormat="1" ht="29.85" customHeight="1">
      <c r="B114" s="192"/>
      <c r="C114" s="193"/>
      <c r="D114" s="206" t="s">
        <v>72</v>
      </c>
      <c r="E114" s="207" t="s">
        <v>563</v>
      </c>
      <c r="F114" s="207" t="s">
        <v>1618</v>
      </c>
      <c r="G114" s="193"/>
      <c r="H114" s="193"/>
      <c r="I114" s="196"/>
      <c r="J114" s="208">
        <f>BK114</f>
        <v>0</v>
      </c>
      <c r="K114" s="193"/>
      <c r="L114" s="198"/>
      <c r="M114" s="199"/>
      <c r="N114" s="200"/>
      <c r="O114" s="200"/>
      <c r="P114" s="201">
        <f>SUM(P115:P123)</f>
        <v>0</v>
      </c>
      <c r="Q114" s="200"/>
      <c r="R114" s="201">
        <f>SUM(R115:R123)</f>
        <v>12.838000000000001</v>
      </c>
      <c r="S114" s="200"/>
      <c r="T114" s="202">
        <f>SUM(T115:T123)</f>
        <v>0</v>
      </c>
      <c r="AR114" s="203" t="s">
        <v>80</v>
      </c>
      <c r="AT114" s="204" t="s">
        <v>72</v>
      </c>
      <c r="AU114" s="204" t="s">
        <v>80</v>
      </c>
      <c r="AY114" s="203" t="s">
        <v>492</v>
      </c>
      <c r="BK114" s="205">
        <f>SUM(BK115:BK123)</f>
        <v>0</v>
      </c>
    </row>
    <row r="115" spans="2:65" s="1" customFormat="1" ht="16.5" customHeight="1">
      <c r="B115" s="42"/>
      <c r="C115" s="209" t="s">
        <v>604</v>
      </c>
      <c r="D115" s="209" t="s">
        <v>498</v>
      </c>
      <c r="E115" s="210" t="s">
        <v>14239</v>
      </c>
      <c r="F115" s="211" t="s">
        <v>14240</v>
      </c>
      <c r="G115" s="212" t="s">
        <v>180</v>
      </c>
      <c r="H115" s="213">
        <v>12</v>
      </c>
      <c r="I115" s="214"/>
      <c r="J115" s="215">
        <f>ROUND(I115*H115,2)</f>
        <v>0</v>
      </c>
      <c r="K115" s="211" t="s">
        <v>501</v>
      </c>
      <c r="L115" s="62"/>
      <c r="M115" s="216" t="s">
        <v>23</v>
      </c>
      <c r="N115" s="217" t="s">
        <v>44</v>
      </c>
      <c r="O115" s="43"/>
      <c r="P115" s="218">
        <f>O115*H115</f>
        <v>0</v>
      </c>
      <c r="Q115" s="218">
        <v>0</v>
      </c>
      <c r="R115" s="218">
        <f>Q115*H115</f>
        <v>0</v>
      </c>
      <c r="S115" s="218">
        <v>0</v>
      </c>
      <c r="T115" s="219">
        <f>S115*H115</f>
        <v>0</v>
      </c>
      <c r="AR115" s="25" t="s">
        <v>502</v>
      </c>
      <c r="AT115" s="25" t="s">
        <v>498</v>
      </c>
      <c r="AU115" s="25" t="s">
        <v>82</v>
      </c>
      <c r="AY115" s="25" t="s">
        <v>492</v>
      </c>
      <c r="BE115" s="220">
        <f>IF(N115="základní",J115,0)</f>
        <v>0</v>
      </c>
      <c r="BF115" s="220">
        <f>IF(N115="snížená",J115,0)</f>
        <v>0</v>
      </c>
      <c r="BG115" s="220">
        <f>IF(N115="zákl. přenesená",J115,0)</f>
        <v>0</v>
      </c>
      <c r="BH115" s="220">
        <f>IF(N115="sníž. přenesená",J115,0)</f>
        <v>0</v>
      </c>
      <c r="BI115" s="220">
        <f>IF(N115="nulová",J115,0)</f>
        <v>0</v>
      </c>
      <c r="BJ115" s="25" t="s">
        <v>80</v>
      </c>
      <c r="BK115" s="220">
        <f>ROUND(I115*H115,2)</f>
        <v>0</v>
      </c>
      <c r="BL115" s="25" t="s">
        <v>502</v>
      </c>
      <c r="BM115" s="25" t="s">
        <v>14241</v>
      </c>
    </row>
    <row r="116" spans="2:65" s="1" customFormat="1" ht="24">
      <c r="B116" s="42"/>
      <c r="C116" s="64"/>
      <c r="D116" s="227" t="s">
        <v>506</v>
      </c>
      <c r="E116" s="64"/>
      <c r="F116" s="274" t="s">
        <v>14242</v>
      </c>
      <c r="G116" s="64"/>
      <c r="H116" s="64"/>
      <c r="I116" s="177"/>
      <c r="J116" s="64"/>
      <c r="K116" s="64"/>
      <c r="L116" s="62"/>
      <c r="M116" s="223"/>
      <c r="N116" s="43"/>
      <c r="O116" s="43"/>
      <c r="P116" s="43"/>
      <c r="Q116" s="43"/>
      <c r="R116" s="43"/>
      <c r="S116" s="43"/>
      <c r="T116" s="79"/>
      <c r="AT116" s="25" t="s">
        <v>506</v>
      </c>
      <c r="AU116" s="25" t="s">
        <v>82</v>
      </c>
    </row>
    <row r="117" spans="2:65" s="1" customFormat="1" ht="16.5" customHeight="1">
      <c r="B117" s="42"/>
      <c r="C117" s="209" t="s">
        <v>617</v>
      </c>
      <c r="D117" s="209" t="s">
        <v>498</v>
      </c>
      <c r="E117" s="210" t="s">
        <v>14243</v>
      </c>
      <c r="F117" s="211" t="s">
        <v>14244</v>
      </c>
      <c r="G117" s="212" t="s">
        <v>180</v>
      </c>
      <c r="H117" s="213">
        <v>28</v>
      </c>
      <c r="I117" s="214"/>
      <c r="J117" s="215">
        <f>ROUND(I117*H117,2)</f>
        <v>0</v>
      </c>
      <c r="K117" s="211" t="s">
        <v>501</v>
      </c>
      <c r="L117" s="62"/>
      <c r="M117" s="216" t="s">
        <v>23</v>
      </c>
      <c r="N117" s="217" t="s">
        <v>44</v>
      </c>
      <c r="O117" s="43"/>
      <c r="P117" s="218">
        <f>O117*H117</f>
        <v>0</v>
      </c>
      <c r="Q117" s="218">
        <v>8.3500000000000005E-2</v>
      </c>
      <c r="R117" s="218">
        <f>Q117*H117</f>
        <v>2.3380000000000001</v>
      </c>
      <c r="S117" s="218">
        <v>0</v>
      </c>
      <c r="T117" s="219">
        <f>S117*H117</f>
        <v>0</v>
      </c>
      <c r="AR117" s="25" t="s">
        <v>502</v>
      </c>
      <c r="AT117" s="25" t="s">
        <v>498</v>
      </c>
      <c r="AU117" s="25" t="s">
        <v>82</v>
      </c>
      <c r="AY117" s="25" t="s">
        <v>492</v>
      </c>
      <c r="BE117" s="220">
        <f>IF(N117="základní",J117,0)</f>
        <v>0</v>
      </c>
      <c r="BF117" s="220">
        <f>IF(N117="snížená",J117,0)</f>
        <v>0</v>
      </c>
      <c r="BG117" s="220">
        <f>IF(N117="zákl. přenesená",J117,0)</f>
        <v>0</v>
      </c>
      <c r="BH117" s="220">
        <f>IF(N117="sníž. přenesená",J117,0)</f>
        <v>0</v>
      </c>
      <c r="BI117" s="220">
        <f>IF(N117="nulová",J117,0)</f>
        <v>0</v>
      </c>
      <c r="BJ117" s="25" t="s">
        <v>80</v>
      </c>
      <c r="BK117" s="220">
        <f>ROUND(I117*H117,2)</f>
        <v>0</v>
      </c>
      <c r="BL117" s="25" t="s">
        <v>502</v>
      </c>
      <c r="BM117" s="25" t="s">
        <v>14245</v>
      </c>
    </row>
    <row r="118" spans="2:65" s="1" customFormat="1" ht="24">
      <c r="B118" s="42"/>
      <c r="C118" s="64"/>
      <c r="D118" s="221" t="s">
        <v>506</v>
      </c>
      <c r="E118" s="64"/>
      <c r="F118" s="222" t="s">
        <v>14246</v>
      </c>
      <c r="G118" s="64"/>
      <c r="H118" s="64"/>
      <c r="I118" s="177"/>
      <c r="J118" s="64"/>
      <c r="K118" s="64"/>
      <c r="L118" s="62"/>
      <c r="M118" s="223"/>
      <c r="N118" s="43"/>
      <c r="O118" s="43"/>
      <c r="P118" s="43"/>
      <c r="Q118" s="43"/>
      <c r="R118" s="43"/>
      <c r="S118" s="43"/>
      <c r="T118" s="79"/>
      <c r="AT118" s="25" t="s">
        <v>506</v>
      </c>
      <c r="AU118" s="25" t="s">
        <v>82</v>
      </c>
    </row>
    <row r="119" spans="2:65" s="1" customFormat="1" ht="60">
      <c r="B119" s="42"/>
      <c r="C119" s="64"/>
      <c r="D119" s="221" t="s">
        <v>509</v>
      </c>
      <c r="E119" s="64"/>
      <c r="F119" s="224" t="s">
        <v>14247</v>
      </c>
      <c r="G119" s="64"/>
      <c r="H119" s="64"/>
      <c r="I119" s="177"/>
      <c r="J119" s="64"/>
      <c r="K119" s="64"/>
      <c r="L119" s="62"/>
      <c r="M119" s="223"/>
      <c r="N119" s="43"/>
      <c r="O119" s="43"/>
      <c r="P119" s="43"/>
      <c r="Q119" s="43"/>
      <c r="R119" s="43"/>
      <c r="S119" s="43"/>
      <c r="T119" s="79"/>
      <c r="AT119" s="25" t="s">
        <v>509</v>
      </c>
      <c r="AU119" s="25" t="s">
        <v>82</v>
      </c>
    </row>
    <row r="120" spans="2:65" s="12" customFormat="1">
      <c r="B120" s="225"/>
      <c r="C120" s="226"/>
      <c r="D120" s="227" t="s">
        <v>513</v>
      </c>
      <c r="E120" s="228" t="s">
        <v>23</v>
      </c>
      <c r="F120" s="229" t="s">
        <v>14248</v>
      </c>
      <c r="G120" s="226"/>
      <c r="H120" s="230">
        <v>28</v>
      </c>
      <c r="I120" s="231"/>
      <c r="J120" s="226"/>
      <c r="K120" s="226"/>
      <c r="L120" s="232"/>
      <c r="M120" s="233"/>
      <c r="N120" s="234"/>
      <c r="O120" s="234"/>
      <c r="P120" s="234"/>
      <c r="Q120" s="234"/>
      <c r="R120" s="234"/>
      <c r="S120" s="234"/>
      <c r="T120" s="235"/>
      <c r="AT120" s="236" t="s">
        <v>513</v>
      </c>
      <c r="AU120" s="236" t="s">
        <v>82</v>
      </c>
      <c r="AV120" s="12" t="s">
        <v>82</v>
      </c>
      <c r="AW120" s="12" t="s">
        <v>36</v>
      </c>
      <c r="AX120" s="12" t="s">
        <v>80</v>
      </c>
      <c r="AY120" s="236" t="s">
        <v>492</v>
      </c>
    </row>
    <row r="121" spans="2:65" s="1" customFormat="1" ht="16.5" customHeight="1">
      <c r="B121" s="42"/>
      <c r="C121" s="278" t="s">
        <v>255</v>
      </c>
      <c r="D121" s="278" t="s">
        <v>1110</v>
      </c>
      <c r="E121" s="279" t="s">
        <v>14249</v>
      </c>
      <c r="F121" s="280" t="s">
        <v>14250</v>
      </c>
      <c r="G121" s="281" t="s">
        <v>1025</v>
      </c>
      <c r="H121" s="282">
        <v>14</v>
      </c>
      <c r="I121" s="283"/>
      <c r="J121" s="284">
        <f>ROUND(I121*H121,2)</f>
        <v>0</v>
      </c>
      <c r="K121" s="280" t="s">
        <v>501</v>
      </c>
      <c r="L121" s="285"/>
      <c r="M121" s="286" t="s">
        <v>23</v>
      </c>
      <c r="N121" s="287" t="s">
        <v>44</v>
      </c>
      <c r="O121" s="43"/>
      <c r="P121" s="218">
        <f>O121*H121</f>
        <v>0</v>
      </c>
      <c r="Q121" s="218">
        <v>0.75</v>
      </c>
      <c r="R121" s="218">
        <f>Q121*H121</f>
        <v>10.5</v>
      </c>
      <c r="S121" s="218">
        <v>0</v>
      </c>
      <c r="T121" s="219">
        <f>S121*H121</f>
        <v>0</v>
      </c>
      <c r="AR121" s="25" t="s">
        <v>604</v>
      </c>
      <c r="AT121" s="25" t="s">
        <v>1110</v>
      </c>
      <c r="AU121" s="25" t="s">
        <v>82</v>
      </c>
      <c r="AY121" s="25" t="s">
        <v>492</v>
      </c>
      <c r="BE121" s="220">
        <f>IF(N121="základní",J121,0)</f>
        <v>0</v>
      </c>
      <c r="BF121" s="220">
        <f>IF(N121="snížená",J121,0)</f>
        <v>0</v>
      </c>
      <c r="BG121" s="220">
        <f>IF(N121="zákl. přenesená",J121,0)</f>
        <v>0</v>
      </c>
      <c r="BH121" s="220">
        <f>IF(N121="sníž. přenesená",J121,0)</f>
        <v>0</v>
      </c>
      <c r="BI121" s="220">
        <f>IF(N121="nulová",J121,0)</f>
        <v>0</v>
      </c>
      <c r="BJ121" s="25" t="s">
        <v>80</v>
      </c>
      <c r="BK121" s="220">
        <f>ROUND(I121*H121,2)</f>
        <v>0</v>
      </c>
      <c r="BL121" s="25" t="s">
        <v>502</v>
      </c>
      <c r="BM121" s="25" t="s">
        <v>14251</v>
      </c>
    </row>
    <row r="122" spans="2:65" s="1" customFormat="1" ht="24">
      <c r="B122" s="42"/>
      <c r="C122" s="64"/>
      <c r="D122" s="221" t="s">
        <v>506</v>
      </c>
      <c r="E122" s="64"/>
      <c r="F122" s="222" t="s">
        <v>14252</v>
      </c>
      <c r="G122" s="64"/>
      <c r="H122" s="64"/>
      <c r="I122" s="177"/>
      <c r="J122" s="64"/>
      <c r="K122" s="64"/>
      <c r="L122" s="62"/>
      <c r="M122" s="223"/>
      <c r="N122" s="43"/>
      <c r="O122" s="43"/>
      <c r="P122" s="43"/>
      <c r="Q122" s="43"/>
      <c r="R122" s="43"/>
      <c r="S122" s="43"/>
      <c r="T122" s="79"/>
      <c r="AT122" s="25" t="s">
        <v>506</v>
      </c>
      <c r="AU122" s="25" t="s">
        <v>82</v>
      </c>
    </row>
    <row r="123" spans="2:65" s="12" customFormat="1">
      <c r="B123" s="225"/>
      <c r="C123" s="226"/>
      <c r="D123" s="221" t="s">
        <v>513</v>
      </c>
      <c r="E123" s="248" t="s">
        <v>23</v>
      </c>
      <c r="F123" s="249" t="s">
        <v>14253</v>
      </c>
      <c r="G123" s="226"/>
      <c r="H123" s="250">
        <v>14</v>
      </c>
      <c r="I123" s="231"/>
      <c r="J123" s="226"/>
      <c r="K123" s="226"/>
      <c r="L123" s="232"/>
      <c r="M123" s="233"/>
      <c r="N123" s="234"/>
      <c r="O123" s="234"/>
      <c r="P123" s="234"/>
      <c r="Q123" s="234"/>
      <c r="R123" s="234"/>
      <c r="S123" s="234"/>
      <c r="T123" s="235"/>
      <c r="AT123" s="236" t="s">
        <v>513</v>
      </c>
      <c r="AU123" s="236" t="s">
        <v>82</v>
      </c>
      <c r="AV123" s="12" t="s">
        <v>82</v>
      </c>
      <c r="AW123" s="12" t="s">
        <v>36</v>
      </c>
      <c r="AX123" s="12" t="s">
        <v>80</v>
      </c>
      <c r="AY123" s="236" t="s">
        <v>492</v>
      </c>
    </row>
    <row r="124" spans="2:65" s="11" customFormat="1" ht="29.85" customHeight="1">
      <c r="B124" s="192"/>
      <c r="C124" s="193"/>
      <c r="D124" s="206" t="s">
        <v>72</v>
      </c>
      <c r="E124" s="207" t="s">
        <v>617</v>
      </c>
      <c r="F124" s="207" t="s">
        <v>2555</v>
      </c>
      <c r="G124" s="193"/>
      <c r="H124" s="193"/>
      <c r="I124" s="196"/>
      <c r="J124" s="208">
        <f>BK124</f>
        <v>0</v>
      </c>
      <c r="K124" s="193"/>
      <c r="L124" s="198"/>
      <c r="M124" s="199"/>
      <c r="N124" s="200"/>
      <c r="O124" s="200"/>
      <c r="P124" s="201">
        <f>SUM(P125:P161)</f>
        <v>0</v>
      </c>
      <c r="Q124" s="200"/>
      <c r="R124" s="201">
        <f>SUM(R125:R161)</f>
        <v>3.3026399999999998</v>
      </c>
      <c r="S124" s="200"/>
      <c r="T124" s="202">
        <f>SUM(T125:T161)</f>
        <v>3.1539999999999999</v>
      </c>
      <c r="AR124" s="203" t="s">
        <v>80</v>
      </c>
      <c r="AT124" s="204" t="s">
        <v>72</v>
      </c>
      <c r="AU124" s="204" t="s">
        <v>80</v>
      </c>
      <c r="AY124" s="203" t="s">
        <v>492</v>
      </c>
      <c r="BK124" s="205">
        <f>SUM(BK125:BK161)</f>
        <v>0</v>
      </c>
    </row>
    <row r="125" spans="2:65" s="1" customFormat="1" ht="16.5" customHeight="1">
      <c r="B125" s="42"/>
      <c r="C125" s="209" t="s">
        <v>727</v>
      </c>
      <c r="D125" s="209" t="s">
        <v>498</v>
      </c>
      <c r="E125" s="210" t="s">
        <v>14254</v>
      </c>
      <c r="F125" s="211" t="s">
        <v>14255</v>
      </c>
      <c r="G125" s="212" t="s">
        <v>832</v>
      </c>
      <c r="H125" s="213">
        <v>30</v>
      </c>
      <c r="I125" s="214"/>
      <c r="J125" s="215">
        <f>ROUND(I125*H125,2)</f>
        <v>0</v>
      </c>
      <c r="K125" s="211" t="s">
        <v>501</v>
      </c>
      <c r="L125" s="62"/>
      <c r="M125" s="216" t="s">
        <v>23</v>
      </c>
      <c r="N125" s="217" t="s">
        <v>44</v>
      </c>
      <c r="O125" s="43"/>
      <c r="P125" s="218">
        <f>O125*H125</f>
        <v>0</v>
      </c>
      <c r="Q125" s="218">
        <v>4.0079999999999998E-2</v>
      </c>
      <c r="R125" s="218">
        <f>Q125*H125</f>
        <v>1.2023999999999999</v>
      </c>
      <c r="S125" s="218">
        <v>0</v>
      </c>
      <c r="T125" s="219">
        <f>S125*H125</f>
        <v>0</v>
      </c>
      <c r="AR125" s="25" t="s">
        <v>502</v>
      </c>
      <c r="AT125" s="25" t="s">
        <v>498</v>
      </c>
      <c r="AU125" s="25" t="s">
        <v>82</v>
      </c>
      <c r="AY125" s="25" t="s">
        <v>492</v>
      </c>
      <c r="BE125" s="220">
        <f>IF(N125="základní",J125,0)</f>
        <v>0</v>
      </c>
      <c r="BF125" s="220">
        <f>IF(N125="snížená",J125,0)</f>
        <v>0</v>
      </c>
      <c r="BG125" s="220">
        <f>IF(N125="zákl. přenesená",J125,0)</f>
        <v>0</v>
      </c>
      <c r="BH125" s="220">
        <f>IF(N125="sníž. přenesená",J125,0)</f>
        <v>0</v>
      </c>
      <c r="BI125" s="220">
        <f>IF(N125="nulová",J125,0)</f>
        <v>0</v>
      </c>
      <c r="BJ125" s="25" t="s">
        <v>80</v>
      </c>
      <c r="BK125" s="220">
        <f>ROUND(I125*H125,2)</f>
        <v>0</v>
      </c>
      <c r="BL125" s="25" t="s">
        <v>502</v>
      </c>
      <c r="BM125" s="25" t="s">
        <v>14256</v>
      </c>
    </row>
    <row r="126" spans="2:65" s="1" customFormat="1">
      <c r="B126" s="42"/>
      <c r="C126" s="64"/>
      <c r="D126" s="221" t="s">
        <v>506</v>
      </c>
      <c r="E126" s="64"/>
      <c r="F126" s="222" t="s">
        <v>14255</v>
      </c>
      <c r="G126" s="64"/>
      <c r="H126" s="64"/>
      <c r="I126" s="177"/>
      <c r="J126" s="64"/>
      <c r="K126" s="64"/>
      <c r="L126" s="62"/>
      <c r="M126" s="223"/>
      <c r="N126" s="43"/>
      <c r="O126" s="43"/>
      <c r="P126" s="43"/>
      <c r="Q126" s="43"/>
      <c r="R126" s="43"/>
      <c r="S126" s="43"/>
      <c r="T126" s="79"/>
      <c r="AT126" s="25" t="s">
        <v>506</v>
      </c>
      <c r="AU126" s="25" t="s">
        <v>82</v>
      </c>
    </row>
    <row r="127" spans="2:65" s="1" customFormat="1" ht="84">
      <c r="B127" s="42"/>
      <c r="C127" s="64"/>
      <c r="D127" s="227" t="s">
        <v>509</v>
      </c>
      <c r="E127" s="64"/>
      <c r="F127" s="273" t="s">
        <v>14257</v>
      </c>
      <c r="G127" s="64"/>
      <c r="H127" s="64"/>
      <c r="I127" s="177"/>
      <c r="J127" s="64"/>
      <c r="K127" s="64"/>
      <c r="L127" s="62"/>
      <c r="M127" s="223"/>
      <c r="N127" s="43"/>
      <c r="O127" s="43"/>
      <c r="P127" s="43"/>
      <c r="Q127" s="43"/>
      <c r="R127" s="43"/>
      <c r="S127" s="43"/>
      <c r="T127" s="79"/>
      <c r="AT127" s="25" t="s">
        <v>509</v>
      </c>
      <c r="AU127" s="25" t="s">
        <v>82</v>
      </c>
    </row>
    <row r="128" spans="2:65" s="1" customFormat="1" ht="16.5" customHeight="1">
      <c r="B128" s="42"/>
      <c r="C128" s="209" t="s">
        <v>742</v>
      </c>
      <c r="D128" s="209" t="s">
        <v>498</v>
      </c>
      <c r="E128" s="210" t="s">
        <v>14258</v>
      </c>
      <c r="F128" s="211" t="s">
        <v>14259</v>
      </c>
      <c r="G128" s="212" t="s">
        <v>832</v>
      </c>
      <c r="H128" s="213">
        <v>8</v>
      </c>
      <c r="I128" s="214"/>
      <c r="J128" s="215">
        <f>ROUND(I128*H128,2)</f>
        <v>0</v>
      </c>
      <c r="K128" s="211" t="s">
        <v>501</v>
      </c>
      <c r="L128" s="62"/>
      <c r="M128" s="216" t="s">
        <v>23</v>
      </c>
      <c r="N128" s="217" t="s">
        <v>44</v>
      </c>
      <c r="O128" s="43"/>
      <c r="P128" s="218">
        <f>O128*H128</f>
        <v>0</v>
      </c>
      <c r="Q128" s="218">
        <v>0.26252999999999999</v>
      </c>
      <c r="R128" s="218">
        <f>Q128*H128</f>
        <v>2.1002399999999999</v>
      </c>
      <c r="S128" s="218">
        <v>0</v>
      </c>
      <c r="T128" s="219">
        <f>S128*H128</f>
        <v>0</v>
      </c>
      <c r="AR128" s="25" t="s">
        <v>502</v>
      </c>
      <c r="AT128" s="25" t="s">
        <v>498</v>
      </c>
      <c r="AU128" s="25" t="s">
        <v>82</v>
      </c>
      <c r="AY128" s="25" t="s">
        <v>492</v>
      </c>
      <c r="BE128" s="220">
        <f>IF(N128="základní",J128,0)</f>
        <v>0</v>
      </c>
      <c r="BF128" s="220">
        <f>IF(N128="snížená",J128,0)</f>
        <v>0</v>
      </c>
      <c r="BG128" s="220">
        <f>IF(N128="zákl. přenesená",J128,0)</f>
        <v>0</v>
      </c>
      <c r="BH128" s="220">
        <f>IF(N128="sníž. přenesená",J128,0)</f>
        <v>0</v>
      </c>
      <c r="BI128" s="220">
        <f>IF(N128="nulová",J128,0)</f>
        <v>0</v>
      </c>
      <c r="BJ128" s="25" t="s">
        <v>80</v>
      </c>
      <c r="BK128" s="220">
        <f>ROUND(I128*H128,2)</f>
        <v>0</v>
      </c>
      <c r="BL128" s="25" t="s">
        <v>502</v>
      </c>
      <c r="BM128" s="25" t="s">
        <v>14260</v>
      </c>
    </row>
    <row r="129" spans="2:65" s="1" customFormat="1">
      <c r="B129" s="42"/>
      <c r="C129" s="64"/>
      <c r="D129" s="221" t="s">
        <v>506</v>
      </c>
      <c r="E129" s="64"/>
      <c r="F129" s="222" t="s">
        <v>14261</v>
      </c>
      <c r="G129" s="64"/>
      <c r="H129" s="64"/>
      <c r="I129" s="177"/>
      <c r="J129" s="64"/>
      <c r="K129" s="64"/>
      <c r="L129" s="62"/>
      <c r="M129" s="223"/>
      <c r="N129" s="43"/>
      <c r="O129" s="43"/>
      <c r="P129" s="43"/>
      <c r="Q129" s="43"/>
      <c r="R129" s="43"/>
      <c r="S129" s="43"/>
      <c r="T129" s="79"/>
      <c r="AT129" s="25" t="s">
        <v>506</v>
      </c>
      <c r="AU129" s="25" t="s">
        <v>82</v>
      </c>
    </row>
    <row r="130" spans="2:65" s="1" customFormat="1" ht="84">
      <c r="B130" s="42"/>
      <c r="C130" s="64"/>
      <c r="D130" s="227" t="s">
        <v>509</v>
      </c>
      <c r="E130" s="64"/>
      <c r="F130" s="273" t="s">
        <v>14262</v>
      </c>
      <c r="G130" s="64"/>
      <c r="H130" s="64"/>
      <c r="I130" s="177"/>
      <c r="J130" s="64"/>
      <c r="K130" s="64"/>
      <c r="L130" s="62"/>
      <c r="M130" s="223"/>
      <c r="N130" s="43"/>
      <c r="O130" s="43"/>
      <c r="P130" s="43"/>
      <c r="Q130" s="43"/>
      <c r="R130" s="43"/>
      <c r="S130" s="43"/>
      <c r="T130" s="79"/>
      <c r="AT130" s="25" t="s">
        <v>509</v>
      </c>
      <c r="AU130" s="25" t="s">
        <v>82</v>
      </c>
    </row>
    <row r="131" spans="2:65" s="1" customFormat="1" ht="16.5" customHeight="1">
      <c r="B131" s="42"/>
      <c r="C131" s="209" t="s">
        <v>752</v>
      </c>
      <c r="D131" s="209" t="s">
        <v>498</v>
      </c>
      <c r="E131" s="210" t="s">
        <v>14263</v>
      </c>
      <c r="F131" s="211" t="s">
        <v>14264</v>
      </c>
      <c r="G131" s="212" t="s">
        <v>832</v>
      </c>
      <c r="H131" s="213">
        <v>8</v>
      </c>
      <c r="I131" s="214"/>
      <c r="J131" s="215">
        <f>ROUND(I131*H131,2)</f>
        <v>0</v>
      </c>
      <c r="K131" s="211" t="s">
        <v>501</v>
      </c>
      <c r="L131" s="62"/>
      <c r="M131" s="216" t="s">
        <v>23</v>
      </c>
      <c r="N131" s="217" t="s">
        <v>44</v>
      </c>
      <c r="O131" s="43"/>
      <c r="P131" s="218">
        <f>O131*H131</f>
        <v>0</v>
      </c>
      <c r="Q131" s="218">
        <v>0</v>
      </c>
      <c r="R131" s="218">
        <f>Q131*H131</f>
        <v>0</v>
      </c>
      <c r="S131" s="218">
        <v>0.26300000000000001</v>
      </c>
      <c r="T131" s="219">
        <f>S131*H131</f>
        <v>2.1040000000000001</v>
      </c>
      <c r="AR131" s="25" t="s">
        <v>502</v>
      </c>
      <c r="AT131" s="25" t="s">
        <v>498</v>
      </c>
      <c r="AU131" s="25" t="s">
        <v>82</v>
      </c>
      <c r="AY131" s="25" t="s">
        <v>492</v>
      </c>
      <c r="BE131" s="220">
        <f>IF(N131="základní",J131,0)</f>
        <v>0</v>
      </c>
      <c r="BF131" s="220">
        <f>IF(N131="snížená",J131,0)</f>
        <v>0</v>
      </c>
      <c r="BG131" s="220">
        <f>IF(N131="zákl. přenesená",J131,0)</f>
        <v>0</v>
      </c>
      <c r="BH131" s="220">
        <f>IF(N131="sníž. přenesená",J131,0)</f>
        <v>0</v>
      </c>
      <c r="BI131" s="220">
        <f>IF(N131="nulová",J131,0)</f>
        <v>0</v>
      </c>
      <c r="BJ131" s="25" t="s">
        <v>80</v>
      </c>
      <c r="BK131" s="220">
        <f>ROUND(I131*H131,2)</f>
        <v>0</v>
      </c>
      <c r="BL131" s="25" t="s">
        <v>502</v>
      </c>
      <c r="BM131" s="25" t="s">
        <v>14265</v>
      </c>
    </row>
    <row r="132" spans="2:65" s="1" customFormat="1" ht="24">
      <c r="B132" s="42"/>
      <c r="C132" s="64"/>
      <c r="D132" s="221" t="s">
        <v>506</v>
      </c>
      <c r="E132" s="64"/>
      <c r="F132" s="222" t="s">
        <v>14266</v>
      </c>
      <c r="G132" s="64"/>
      <c r="H132" s="64"/>
      <c r="I132" s="177"/>
      <c r="J132" s="64"/>
      <c r="K132" s="64"/>
      <c r="L132" s="62"/>
      <c r="M132" s="223"/>
      <c r="N132" s="43"/>
      <c r="O132" s="43"/>
      <c r="P132" s="43"/>
      <c r="Q132" s="43"/>
      <c r="R132" s="43"/>
      <c r="S132" s="43"/>
      <c r="T132" s="79"/>
      <c r="AT132" s="25" t="s">
        <v>506</v>
      </c>
      <c r="AU132" s="25" t="s">
        <v>82</v>
      </c>
    </row>
    <row r="133" spans="2:65" s="12" customFormat="1">
      <c r="B133" s="225"/>
      <c r="C133" s="226"/>
      <c r="D133" s="227" t="s">
        <v>513</v>
      </c>
      <c r="E133" s="228" t="s">
        <v>23</v>
      </c>
      <c r="F133" s="229" t="s">
        <v>604</v>
      </c>
      <c r="G133" s="226"/>
      <c r="H133" s="230">
        <v>8</v>
      </c>
      <c r="I133" s="231"/>
      <c r="J133" s="226"/>
      <c r="K133" s="226"/>
      <c r="L133" s="232"/>
      <c r="M133" s="233"/>
      <c r="N133" s="234"/>
      <c r="O133" s="234"/>
      <c r="P133" s="234"/>
      <c r="Q133" s="234"/>
      <c r="R133" s="234"/>
      <c r="S133" s="234"/>
      <c r="T133" s="235"/>
      <c r="AT133" s="236" t="s">
        <v>513</v>
      </c>
      <c r="AU133" s="236" t="s">
        <v>82</v>
      </c>
      <c r="AV133" s="12" t="s">
        <v>82</v>
      </c>
      <c r="AW133" s="12" t="s">
        <v>36</v>
      </c>
      <c r="AX133" s="12" t="s">
        <v>80</v>
      </c>
      <c r="AY133" s="236" t="s">
        <v>492</v>
      </c>
    </row>
    <row r="134" spans="2:65" s="1" customFormat="1" ht="16.5" customHeight="1">
      <c r="B134" s="42"/>
      <c r="C134" s="209" t="s">
        <v>765</v>
      </c>
      <c r="D134" s="209" t="s">
        <v>498</v>
      </c>
      <c r="E134" s="210" t="s">
        <v>14267</v>
      </c>
      <c r="F134" s="211" t="s">
        <v>14268</v>
      </c>
      <c r="G134" s="212" t="s">
        <v>1025</v>
      </c>
      <c r="H134" s="213">
        <v>4</v>
      </c>
      <c r="I134" s="214"/>
      <c r="J134" s="215">
        <f>ROUND(I134*H134,2)</f>
        <v>0</v>
      </c>
      <c r="K134" s="211" t="s">
        <v>501</v>
      </c>
      <c r="L134" s="62"/>
      <c r="M134" s="216" t="s">
        <v>23</v>
      </c>
      <c r="N134" s="217" t="s">
        <v>44</v>
      </c>
      <c r="O134" s="43"/>
      <c r="P134" s="218">
        <f>O134*H134</f>
        <v>0</v>
      </c>
      <c r="Q134" s="218">
        <v>0</v>
      </c>
      <c r="R134" s="218">
        <f>Q134*H134</f>
        <v>0</v>
      </c>
      <c r="S134" s="218">
        <v>0</v>
      </c>
      <c r="T134" s="219">
        <f>S134*H134</f>
        <v>0</v>
      </c>
      <c r="AR134" s="25" t="s">
        <v>502</v>
      </c>
      <c r="AT134" s="25" t="s">
        <v>498</v>
      </c>
      <c r="AU134" s="25" t="s">
        <v>82</v>
      </c>
      <c r="AY134" s="25" t="s">
        <v>492</v>
      </c>
      <c r="BE134" s="220">
        <f>IF(N134="základní",J134,0)</f>
        <v>0</v>
      </c>
      <c r="BF134" s="220">
        <f>IF(N134="snížená",J134,0)</f>
        <v>0</v>
      </c>
      <c r="BG134" s="220">
        <f>IF(N134="zákl. přenesená",J134,0)</f>
        <v>0</v>
      </c>
      <c r="BH134" s="220">
        <f>IF(N134="sníž. přenesená",J134,0)</f>
        <v>0</v>
      </c>
      <c r="BI134" s="220">
        <f>IF(N134="nulová",J134,0)</f>
        <v>0</v>
      </c>
      <c r="BJ134" s="25" t="s">
        <v>80</v>
      </c>
      <c r="BK134" s="220">
        <f>ROUND(I134*H134,2)</f>
        <v>0</v>
      </c>
      <c r="BL134" s="25" t="s">
        <v>502</v>
      </c>
      <c r="BM134" s="25" t="s">
        <v>14269</v>
      </c>
    </row>
    <row r="135" spans="2:65" s="1" customFormat="1">
      <c r="B135" s="42"/>
      <c r="C135" s="64"/>
      <c r="D135" s="221" t="s">
        <v>506</v>
      </c>
      <c r="E135" s="64"/>
      <c r="F135" s="222" t="s">
        <v>14270</v>
      </c>
      <c r="G135" s="64"/>
      <c r="H135" s="64"/>
      <c r="I135" s="177"/>
      <c r="J135" s="64"/>
      <c r="K135" s="64"/>
      <c r="L135" s="62"/>
      <c r="M135" s="223"/>
      <c r="N135" s="43"/>
      <c r="O135" s="43"/>
      <c r="P135" s="43"/>
      <c r="Q135" s="43"/>
      <c r="R135" s="43"/>
      <c r="S135" s="43"/>
      <c r="T135" s="79"/>
      <c r="AT135" s="25" t="s">
        <v>506</v>
      </c>
      <c r="AU135" s="25" t="s">
        <v>82</v>
      </c>
    </row>
    <row r="136" spans="2:65" s="1" customFormat="1" ht="36">
      <c r="B136" s="42"/>
      <c r="C136" s="64"/>
      <c r="D136" s="227" t="s">
        <v>509</v>
      </c>
      <c r="E136" s="64"/>
      <c r="F136" s="273" t="s">
        <v>14271</v>
      </c>
      <c r="G136" s="64"/>
      <c r="H136" s="64"/>
      <c r="I136" s="177"/>
      <c r="J136" s="64"/>
      <c r="K136" s="64"/>
      <c r="L136" s="62"/>
      <c r="M136" s="223"/>
      <c r="N136" s="43"/>
      <c r="O136" s="43"/>
      <c r="P136" s="43"/>
      <c r="Q136" s="43"/>
      <c r="R136" s="43"/>
      <c r="S136" s="43"/>
      <c r="T136" s="79"/>
      <c r="AT136" s="25" t="s">
        <v>509</v>
      </c>
      <c r="AU136" s="25" t="s">
        <v>82</v>
      </c>
    </row>
    <row r="137" spans="2:65" s="1" customFormat="1" ht="25.5" customHeight="1">
      <c r="B137" s="42"/>
      <c r="C137" s="209" t="s">
        <v>10</v>
      </c>
      <c r="D137" s="209" t="s">
        <v>498</v>
      </c>
      <c r="E137" s="210" t="s">
        <v>14272</v>
      </c>
      <c r="F137" s="211" t="s">
        <v>14273</v>
      </c>
      <c r="G137" s="212" t="s">
        <v>1025</v>
      </c>
      <c r="H137" s="213">
        <v>1200</v>
      </c>
      <c r="I137" s="214"/>
      <c r="J137" s="215">
        <f>ROUND(I137*H137,2)</f>
        <v>0</v>
      </c>
      <c r="K137" s="211" t="s">
        <v>501</v>
      </c>
      <c r="L137" s="62"/>
      <c r="M137" s="216" t="s">
        <v>23</v>
      </c>
      <c r="N137" s="217" t="s">
        <v>44</v>
      </c>
      <c r="O137" s="43"/>
      <c r="P137" s="218">
        <f>O137*H137</f>
        <v>0</v>
      </c>
      <c r="Q137" s="218">
        <v>0</v>
      </c>
      <c r="R137" s="218">
        <f>Q137*H137</f>
        <v>0</v>
      </c>
      <c r="S137" s="218">
        <v>0</v>
      </c>
      <c r="T137" s="219">
        <f>S137*H137</f>
        <v>0</v>
      </c>
      <c r="AR137" s="25" t="s">
        <v>502</v>
      </c>
      <c r="AT137" s="25" t="s">
        <v>498</v>
      </c>
      <c r="AU137" s="25" t="s">
        <v>82</v>
      </c>
      <c r="AY137" s="25" t="s">
        <v>492</v>
      </c>
      <c r="BE137" s="220">
        <f>IF(N137="základní",J137,0)</f>
        <v>0</v>
      </c>
      <c r="BF137" s="220">
        <f>IF(N137="snížená",J137,0)</f>
        <v>0</v>
      </c>
      <c r="BG137" s="220">
        <f>IF(N137="zákl. přenesená",J137,0)</f>
        <v>0</v>
      </c>
      <c r="BH137" s="220">
        <f>IF(N137="sníž. přenesená",J137,0)</f>
        <v>0</v>
      </c>
      <c r="BI137" s="220">
        <f>IF(N137="nulová",J137,0)</f>
        <v>0</v>
      </c>
      <c r="BJ137" s="25" t="s">
        <v>80</v>
      </c>
      <c r="BK137" s="220">
        <f>ROUND(I137*H137,2)</f>
        <v>0</v>
      </c>
      <c r="BL137" s="25" t="s">
        <v>502</v>
      </c>
      <c r="BM137" s="25" t="s">
        <v>14274</v>
      </c>
    </row>
    <row r="138" spans="2:65" s="1" customFormat="1" ht="24">
      <c r="B138" s="42"/>
      <c r="C138" s="64"/>
      <c r="D138" s="221" t="s">
        <v>506</v>
      </c>
      <c r="E138" s="64"/>
      <c r="F138" s="222" t="s">
        <v>14275</v>
      </c>
      <c r="G138" s="64"/>
      <c r="H138" s="64"/>
      <c r="I138" s="177"/>
      <c r="J138" s="64"/>
      <c r="K138" s="64"/>
      <c r="L138" s="62"/>
      <c r="M138" s="223"/>
      <c r="N138" s="43"/>
      <c r="O138" s="43"/>
      <c r="P138" s="43"/>
      <c r="Q138" s="43"/>
      <c r="R138" s="43"/>
      <c r="S138" s="43"/>
      <c r="T138" s="79"/>
      <c r="AT138" s="25" t="s">
        <v>506</v>
      </c>
      <c r="AU138" s="25" t="s">
        <v>82</v>
      </c>
    </row>
    <row r="139" spans="2:65" s="1" customFormat="1" ht="36">
      <c r="B139" s="42"/>
      <c r="C139" s="64"/>
      <c r="D139" s="221" t="s">
        <v>509</v>
      </c>
      <c r="E139" s="64"/>
      <c r="F139" s="224" t="s">
        <v>14271</v>
      </c>
      <c r="G139" s="64"/>
      <c r="H139" s="64"/>
      <c r="I139" s="177"/>
      <c r="J139" s="64"/>
      <c r="K139" s="64"/>
      <c r="L139" s="62"/>
      <c r="M139" s="223"/>
      <c r="N139" s="43"/>
      <c r="O139" s="43"/>
      <c r="P139" s="43"/>
      <c r="Q139" s="43"/>
      <c r="R139" s="43"/>
      <c r="S139" s="43"/>
      <c r="T139" s="79"/>
      <c r="AT139" s="25" t="s">
        <v>509</v>
      </c>
      <c r="AU139" s="25" t="s">
        <v>82</v>
      </c>
    </row>
    <row r="140" spans="2:65" s="12" customFormat="1">
      <c r="B140" s="225"/>
      <c r="C140" s="226"/>
      <c r="D140" s="227" t="s">
        <v>513</v>
      </c>
      <c r="E140" s="228" t="s">
        <v>23</v>
      </c>
      <c r="F140" s="229" t="s">
        <v>14276</v>
      </c>
      <c r="G140" s="226"/>
      <c r="H140" s="230">
        <v>1200</v>
      </c>
      <c r="I140" s="231"/>
      <c r="J140" s="226"/>
      <c r="K140" s="226"/>
      <c r="L140" s="232"/>
      <c r="M140" s="233"/>
      <c r="N140" s="234"/>
      <c r="O140" s="234"/>
      <c r="P140" s="234"/>
      <c r="Q140" s="234"/>
      <c r="R140" s="234"/>
      <c r="S140" s="234"/>
      <c r="T140" s="235"/>
      <c r="AT140" s="236" t="s">
        <v>513</v>
      </c>
      <c r="AU140" s="236" t="s">
        <v>82</v>
      </c>
      <c r="AV140" s="12" t="s">
        <v>82</v>
      </c>
      <c r="AW140" s="12" t="s">
        <v>36</v>
      </c>
      <c r="AX140" s="12" t="s">
        <v>80</v>
      </c>
      <c r="AY140" s="236" t="s">
        <v>492</v>
      </c>
    </row>
    <row r="141" spans="2:65" s="1" customFormat="1" ht="16.5" customHeight="1">
      <c r="B141" s="42"/>
      <c r="C141" s="209" t="s">
        <v>775</v>
      </c>
      <c r="D141" s="209" t="s">
        <v>498</v>
      </c>
      <c r="E141" s="210" t="s">
        <v>14277</v>
      </c>
      <c r="F141" s="211" t="s">
        <v>14278</v>
      </c>
      <c r="G141" s="212" t="s">
        <v>1025</v>
      </c>
      <c r="H141" s="213">
        <v>4</v>
      </c>
      <c r="I141" s="214"/>
      <c r="J141" s="215">
        <f>ROUND(I141*H141,2)</f>
        <v>0</v>
      </c>
      <c r="K141" s="211" t="s">
        <v>501</v>
      </c>
      <c r="L141" s="62"/>
      <c r="M141" s="216" t="s">
        <v>23</v>
      </c>
      <c r="N141" s="217" t="s">
        <v>44</v>
      </c>
      <c r="O141" s="43"/>
      <c r="P141" s="218">
        <f>O141*H141</f>
        <v>0</v>
      </c>
      <c r="Q141" s="218">
        <v>0</v>
      </c>
      <c r="R141" s="218">
        <f>Q141*H141</f>
        <v>0</v>
      </c>
      <c r="S141" s="218">
        <v>0</v>
      </c>
      <c r="T141" s="219">
        <f>S141*H141</f>
        <v>0</v>
      </c>
      <c r="AR141" s="25" t="s">
        <v>502</v>
      </c>
      <c r="AT141" s="25" t="s">
        <v>498</v>
      </c>
      <c r="AU141" s="25" t="s">
        <v>82</v>
      </c>
      <c r="AY141" s="25" t="s">
        <v>492</v>
      </c>
      <c r="BE141" s="220">
        <f>IF(N141="základní",J141,0)</f>
        <v>0</v>
      </c>
      <c r="BF141" s="220">
        <f>IF(N141="snížená",J141,0)</f>
        <v>0</v>
      </c>
      <c r="BG141" s="220">
        <f>IF(N141="zákl. přenesená",J141,0)</f>
        <v>0</v>
      </c>
      <c r="BH141" s="220">
        <f>IF(N141="sníž. přenesená",J141,0)</f>
        <v>0</v>
      </c>
      <c r="BI141" s="220">
        <f>IF(N141="nulová",J141,0)</f>
        <v>0</v>
      </c>
      <c r="BJ141" s="25" t="s">
        <v>80</v>
      </c>
      <c r="BK141" s="220">
        <f>ROUND(I141*H141,2)</f>
        <v>0</v>
      </c>
      <c r="BL141" s="25" t="s">
        <v>502</v>
      </c>
      <c r="BM141" s="25" t="s">
        <v>14279</v>
      </c>
    </row>
    <row r="142" spans="2:65" s="1" customFormat="1" ht="24">
      <c r="B142" s="42"/>
      <c r="C142" s="64"/>
      <c r="D142" s="221" t="s">
        <v>506</v>
      </c>
      <c r="E142" s="64"/>
      <c r="F142" s="222" t="s">
        <v>14280</v>
      </c>
      <c r="G142" s="64"/>
      <c r="H142" s="64"/>
      <c r="I142" s="177"/>
      <c r="J142" s="64"/>
      <c r="K142" s="64"/>
      <c r="L142" s="62"/>
      <c r="M142" s="223"/>
      <c r="N142" s="43"/>
      <c r="O142" s="43"/>
      <c r="P142" s="43"/>
      <c r="Q142" s="43"/>
      <c r="R142" s="43"/>
      <c r="S142" s="43"/>
      <c r="T142" s="79"/>
      <c r="AT142" s="25" t="s">
        <v>506</v>
      </c>
      <c r="AU142" s="25" t="s">
        <v>82</v>
      </c>
    </row>
    <row r="143" spans="2:65" s="1" customFormat="1" ht="36">
      <c r="B143" s="42"/>
      <c r="C143" s="64"/>
      <c r="D143" s="227" t="s">
        <v>509</v>
      </c>
      <c r="E143" s="64"/>
      <c r="F143" s="273" t="s">
        <v>14271</v>
      </c>
      <c r="G143" s="64"/>
      <c r="H143" s="64"/>
      <c r="I143" s="177"/>
      <c r="J143" s="64"/>
      <c r="K143" s="64"/>
      <c r="L143" s="62"/>
      <c r="M143" s="223"/>
      <c r="N143" s="43"/>
      <c r="O143" s="43"/>
      <c r="P143" s="43"/>
      <c r="Q143" s="43"/>
      <c r="R143" s="43"/>
      <c r="S143" s="43"/>
      <c r="T143" s="79"/>
      <c r="AT143" s="25" t="s">
        <v>509</v>
      </c>
      <c r="AU143" s="25" t="s">
        <v>82</v>
      </c>
    </row>
    <row r="144" spans="2:65" s="1" customFormat="1" ht="16.5" customHeight="1">
      <c r="B144" s="42"/>
      <c r="C144" s="209" t="s">
        <v>781</v>
      </c>
      <c r="D144" s="209" t="s">
        <v>498</v>
      </c>
      <c r="E144" s="210" t="s">
        <v>14281</v>
      </c>
      <c r="F144" s="211" t="s">
        <v>14282</v>
      </c>
      <c r="G144" s="212" t="s">
        <v>1025</v>
      </c>
      <c r="H144" s="213">
        <v>2</v>
      </c>
      <c r="I144" s="214"/>
      <c r="J144" s="215">
        <f>ROUND(I144*H144,2)</f>
        <v>0</v>
      </c>
      <c r="K144" s="211" t="s">
        <v>501</v>
      </c>
      <c r="L144" s="62"/>
      <c r="M144" s="216" t="s">
        <v>23</v>
      </c>
      <c r="N144" s="217" t="s">
        <v>44</v>
      </c>
      <c r="O144" s="43"/>
      <c r="P144" s="218">
        <f>O144*H144</f>
        <v>0</v>
      </c>
      <c r="Q144" s="218">
        <v>0</v>
      </c>
      <c r="R144" s="218">
        <f>Q144*H144</f>
        <v>0</v>
      </c>
      <c r="S144" s="218">
        <v>0</v>
      </c>
      <c r="T144" s="219">
        <f>S144*H144</f>
        <v>0</v>
      </c>
      <c r="AR144" s="25" t="s">
        <v>502</v>
      </c>
      <c r="AT144" s="25" t="s">
        <v>498</v>
      </c>
      <c r="AU144" s="25" t="s">
        <v>82</v>
      </c>
      <c r="AY144" s="25" t="s">
        <v>492</v>
      </c>
      <c r="BE144" s="220">
        <f>IF(N144="základní",J144,0)</f>
        <v>0</v>
      </c>
      <c r="BF144" s="220">
        <f>IF(N144="snížená",J144,0)</f>
        <v>0</v>
      </c>
      <c r="BG144" s="220">
        <f>IF(N144="zákl. přenesená",J144,0)</f>
        <v>0</v>
      </c>
      <c r="BH144" s="220">
        <f>IF(N144="sníž. přenesená",J144,0)</f>
        <v>0</v>
      </c>
      <c r="BI144" s="220">
        <f>IF(N144="nulová",J144,0)</f>
        <v>0</v>
      </c>
      <c r="BJ144" s="25" t="s">
        <v>80</v>
      </c>
      <c r="BK144" s="220">
        <f>ROUND(I144*H144,2)</f>
        <v>0</v>
      </c>
      <c r="BL144" s="25" t="s">
        <v>502</v>
      </c>
      <c r="BM144" s="25" t="s">
        <v>14283</v>
      </c>
    </row>
    <row r="145" spans="2:65" s="1" customFormat="1">
      <c r="B145" s="42"/>
      <c r="C145" s="64"/>
      <c r="D145" s="221" t="s">
        <v>506</v>
      </c>
      <c r="E145" s="64"/>
      <c r="F145" s="222" t="s">
        <v>14284</v>
      </c>
      <c r="G145" s="64"/>
      <c r="H145" s="64"/>
      <c r="I145" s="177"/>
      <c r="J145" s="64"/>
      <c r="K145" s="64"/>
      <c r="L145" s="62"/>
      <c r="M145" s="223"/>
      <c r="N145" s="43"/>
      <c r="O145" s="43"/>
      <c r="P145" s="43"/>
      <c r="Q145" s="43"/>
      <c r="R145" s="43"/>
      <c r="S145" s="43"/>
      <c r="T145" s="79"/>
      <c r="AT145" s="25" t="s">
        <v>506</v>
      </c>
      <c r="AU145" s="25" t="s">
        <v>82</v>
      </c>
    </row>
    <row r="146" spans="2:65" s="1" customFormat="1" ht="24">
      <c r="B146" s="42"/>
      <c r="C146" s="64"/>
      <c r="D146" s="227" t="s">
        <v>509</v>
      </c>
      <c r="E146" s="64"/>
      <c r="F146" s="273" t="s">
        <v>14285</v>
      </c>
      <c r="G146" s="64"/>
      <c r="H146" s="64"/>
      <c r="I146" s="177"/>
      <c r="J146" s="64"/>
      <c r="K146" s="64"/>
      <c r="L146" s="62"/>
      <c r="M146" s="223"/>
      <c r="N146" s="43"/>
      <c r="O146" s="43"/>
      <c r="P146" s="43"/>
      <c r="Q146" s="43"/>
      <c r="R146" s="43"/>
      <c r="S146" s="43"/>
      <c r="T146" s="79"/>
      <c r="AT146" s="25" t="s">
        <v>509</v>
      </c>
      <c r="AU146" s="25" t="s">
        <v>82</v>
      </c>
    </row>
    <row r="147" spans="2:65" s="1" customFormat="1" ht="25.5" customHeight="1">
      <c r="B147" s="42"/>
      <c r="C147" s="209" t="s">
        <v>787</v>
      </c>
      <c r="D147" s="209" t="s">
        <v>498</v>
      </c>
      <c r="E147" s="210" t="s">
        <v>14286</v>
      </c>
      <c r="F147" s="211" t="s">
        <v>14287</v>
      </c>
      <c r="G147" s="212" t="s">
        <v>1025</v>
      </c>
      <c r="H147" s="213">
        <v>300</v>
      </c>
      <c r="I147" s="214"/>
      <c r="J147" s="215">
        <f>ROUND(I147*H147,2)</f>
        <v>0</v>
      </c>
      <c r="K147" s="211" t="s">
        <v>501</v>
      </c>
      <c r="L147" s="62"/>
      <c r="M147" s="216" t="s">
        <v>23</v>
      </c>
      <c r="N147" s="217" t="s">
        <v>44</v>
      </c>
      <c r="O147" s="43"/>
      <c r="P147" s="218">
        <f>O147*H147</f>
        <v>0</v>
      </c>
      <c r="Q147" s="218">
        <v>0</v>
      </c>
      <c r="R147" s="218">
        <f>Q147*H147</f>
        <v>0</v>
      </c>
      <c r="S147" s="218">
        <v>0</v>
      </c>
      <c r="T147" s="219">
        <f>S147*H147</f>
        <v>0</v>
      </c>
      <c r="AR147" s="25" t="s">
        <v>502</v>
      </c>
      <c r="AT147" s="25" t="s">
        <v>498</v>
      </c>
      <c r="AU147" s="25" t="s">
        <v>82</v>
      </c>
      <c r="AY147" s="25" t="s">
        <v>492</v>
      </c>
      <c r="BE147" s="220">
        <f>IF(N147="základní",J147,0)</f>
        <v>0</v>
      </c>
      <c r="BF147" s="220">
        <f>IF(N147="snížená",J147,0)</f>
        <v>0</v>
      </c>
      <c r="BG147" s="220">
        <f>IF(N147="zákl. přenesená",J147,0)</f>
        <v>0</v>
      </c>
      <c r="BH147" s="220">
        <f>IF(N147="sníž. přenesená",J147,0)</f>
        <v>0</v>
      </c>
      <c r="BI147" s="220">
        <f>IF(N147="nulová",J147,0)</f>
        <v>0</v>
      </c>
      <c r="BJ147" s="25" t="s">
        <v>80</v>
      </c>
      <c r="BK147" s="220">
        <f>ROUND(I147*H147,2)</f>
        <v>0</v>
      </c>
      <c r="BL147" s="25" t="s">
        <v>502</v>
      </c>
      <c r="BM147" s="25" t="s">
        <v>14288</v>
      </c>
    </row>
    <row r="148" spans="2:65" s="1" customFormat="1" ht="24">
      <c r="B148" s="42"/>
      <c r="C148" s="64"/>
      <c r="D148" s="221" t="s">
        <v>506</v>
      </c>
      <c r="E148" s="64"/>
      <c r="F148" s="222" t="s">
        <v>14289</v>
      </c>
      <c r="G148" s="64"/>
      <c r="H148" s="64"/>
      <c r="I148" s="177"/>
      <c r="J148" s="64"/>
      <c r="K148" s="64"/>
      <c r="L148" s="62"/>
      <c r="M148" s="223"/>
      <c r="N148" s="43"/>
      <c r="O148" s="43"/>
      <c r="P148" s="43"/>
      <c r="Q148" s="43"/>
      <c r="R148" s="43"/>
      <c r="S148" s="43"/>
      <c r="T148" s="79"/>
      <c r="AT148" s="25" t="s">
        <v>506</v>
      </c>
      <c r="AU148" s="25" t="s">
        <v>82</v>
      </c>
    </row>
    <row r="149" spans="2:65" s="1" customFormat="1" ht="24">
      <c r="B149" s="42"/>
      <c r="C149" s="64"/>
      <c r="D149" s="221" t="s">
        <v>509</v>
      </c>
      <c r="E149" s="64"/>
      <c r="F149" s="224" t="s">
        <v>14285</v>
      </c>
      <c r="G149" s="64"/>
      <c r="H149" s="64"/>
      <c r="I149" s="177"/>
      <c r="J149" s="64"/>
      <c r="K149" s="64"/>
      <c r="L149" s="62"/>
      <c r="M149" s="223"/>
      <c r="N149" s="43"/>
      <c r="O149" s="43"/>
      <c r="P149" s="43"/>
      <c r="Q149" s="43"/>
      <c r="R149" s="43"/>
      <c r="S149" s="43"/>
      <c r="T149" s="79"/>
      <c r="AT149" s="25" t="s">
        <v>509</v>
      </c>
      <c r="AU149" s="25" t="s">
        <v>82</v>
      </c>
    </row>
    <row r="150" spans="2:65" s="12" customFormat="1">
      <c r="B150" s="225"/>
      <c r="C150" s="226"/>
      <c r="D150" s="227" t="s">
        <v>513</v>
      </c>
      <c r="E150" s="228" t="s">
        <v>23</v>
      </c>
      <c r="F150" s="229" t="s">
        <v>14290</v>
      </c>
      <c r="G150" s="226"/>
      <c r="H150" s="230">
        <v>300</v>
      </c>
      <c r="I150" s="231"/>
      <c r="J150" s="226"/>
      <c r="K150" s="226"/>
      <c r="L150" s="232"/>
      <c r="M150" s="233"/>
      <c r="N150" s="234"/>
      <c r="O150" s="234"/>
      <c r="P150" s="234"/>
      <c r="Q150" s="234"/>
      <c r="R150" s="234"/>
      <c r="S150" s="234"/>
      <c r="T150" s="235"/>
      <c r="AT150" s="236" t="s">
        <v>513</v>
      </c>
      <c r="AU150" s="236" t="s">
        <v>82</v>
      </c>
      <c r="AV150" s="12" t="s">
        <v>82</v>
      </c>
      <c r="AW150" s="12" t="s">
        <v>36</v>
      </c>
      <c r="AX150" s="12" t="s">
        <v>80</v>
      </c>
      <c r="AY150" s="236" t="s">
        <v>492</v>
      </c>
    </row>
    <row r="151" spans="2:65" s="1" customFormat="1" ht="16.5" customHeight="1">
      <c r="B151" s="42"/>
      <c r="C151" s="209" t="s">
        <v>792</v>
      </c>
      <c r="D151" s="209" t="s">
        <v>498</v>
      </c>
      <c r="E151" s="210" t="s">
        <v>14291</v>
      </c>
      <c r="F151" s="211" t="s">
        <v>14292</v>
      </c>
      <c r="G151" s="212" t="s">
        <v>1025</v>
      </c>
      <c r="H151" s="213">
        <v>4</v>
      </c>
      <c r="I151" s="214"/>
      <c r="J151" s="215">
        <f>ROUND(I151*H151,2)</f>
        <v>0</v>
      </c>
      <c r="K151" s="211" t="s">
        <v>501</v>
      </c>
      <c r="L151" s="62"/>
      <c r="M151" s="216" t="s">
        <v>23</v>
      </c>
      <c r="N151" s="217" t="s">
        <v>44</v>
      </c>
      <c r="O151" s="43"/>
      <c r="P151" s="218">
        <f>O151*H151</f>
        <v>0</v>
      </c>
      <c r="Q151" s="218">
        <v>0</v>
      </c>
      <c r="R151" s="218">
        <f>Q151*H151</f>
        <v>0</v>
      </c>
      <c r="S151" s="218">
        <v>0</v>
      </c>
      <c r="T151" s="219">
        <f>S151*H151</f>
        <v>0</v>
      </c>
      <c r="AR151" s="25" t="s">
        <v>502</v>
      </c>
      <c r="AT151" s="25" t="s">
        <v>498</v>
      </c>
      <c r="AU151" s="25" t="s">
        <v>82</v>
      </c>
      <c r="AY151" s="25" t="s">
        <v>492</v>
      </c>
      <c r="BE151" s="220">
        <f>IF(N151="základní",J151,0)</f>
        <v>0</v>
      </c>
      <c r="BF151" s="220">
        <f>IF(N151="snížená",J151,0)</f>
        <v>0</v>
      </c>
      <c r="BG151" s="220">
        <f>IF(N151="zákl. přenesená",J151,0)</f>
        <v>0</v>
      </c>
      <c r="BH151" s="220">
        <f>IF(N151="sníž. přenesená",J151,0)</f>
        <v>0</v>
      </c>
      <c r="BI151" s="220">
        <f>IF(N151="nulová",J151,0)</f>
        <v>0</v>
      </c>
      <c r="BJ151" s="25" t="s">
        <v>80</v>
      </c>
      <c r="BK151" s="220">
        <f>ROUND(I151*H151,2)</f>
        <v>0</v>
      </c>
      <c r="BL151" s="25" t="s">
        <v>502</v>
      </c>
      <c r="BM151" s="25" t="s">
        <v>14293</v>
      </c>
    </row>
    <row r="152" spans="2:65" s="1" customFormat="1">
      <c r="B152" s="42"/>
      <c r="C152" s="64"/>
      <c r="D152" s="227" t="s">
        <v>506</v>
      </c>
      <c r="E152" s="64"/>
      <c r="F152" s="274" t="s">
        <v>14294</v>
      </c>
      <c r="G152" s="64"/>
      <c r="H152" s="64"/>
      <c r="I152" s="177"/>
      <c r="J152" s="64"/>
      <c r="K152" s="64"/>
      <c r="L152" s="62"/>
      <c r="M152" s="223"/>
      <c r="N152" s="43"/>
      <c r="O152" s="43"/>
      <c r="P152" s="43"/>
      <c r="Q152" s="43"/>
      <c r="R152" s="43"/>
      <c r="S152" s="43"/>
      <c r="T152" s="79"/>
      <c r="AT152" s="25" t="s">
        <v>506</v>
      </c>
      <c r="AU152" s="25" t="s">
        <v>82</v>
      </c>
    </row>
    <row r="153" spans="2:65" s="1" customFormat="1" ht="16.5" customHeight="1">
      <c r="B153" s="42"/>
      <c r="C153" s="209" t="s">
        <v>800</v>
      </c>
      <c r="D153" s="209" t="s">
        <v>498</v>
      </c>
      <c r="E153" s="210" t="s">
        <v>14295</v>
      </c>
      <c r="F153" s="211" t="s">
        <v>14296</v>
      </c>
      <c r="G153" s="212" t="s">
        <v>1025</v>
      </c>
      <c r="H153" s="213">
        <v>4</v>
      </c>
      <c r="I153" s="214"/>
      <c r="J153" s="215">
        <f>ROUND(I153*H153,2)</f>
        <v>0</v>
      </c>
      <c r="K153" s="211" t="s">
        <v>501</v>
      </c>
      <c r="L153" s="62"/>
      <c r="M153" s="216" t="s">
        <v>23</v>
      </c>
      <c r="N153" s="217" t="s">
        <v>44</v>
      </c>
      <c r="O153" s="43"/>
      <c r="P153" s="218">
        <f>O153*H153</f>
        <v>0</v>
      </c>
      <c r="Q153" s="218">
        <v>0</v>
      </c>
      <c r="R153" s="218">
        <f>Q153*H153</f>
        <v>0</v>
      </c>
      <c r="S153" s="218">
        <v>0</v>
      </c>
      <c r="T153" s="219">
        <f>S153*H153</f>
        <v>0</v>
      </c>
      <c r="AR153" s="25" t="s">
        <v>502</v>
      </c>
      <c r="AT153" s="25" t="s">
        <v>498</v>
      </c>
      <c r="AU153" s="25" t="s">
        <v>82</v>
      </c>
      <c r="AY153" s="25" t="s">
        <v>492</v>
      </c>
      <c r="BE153" s="220">
        <f>IF(N153="základní",J153,0)</f>
        <v>0</v>
      </c>
      <c r="BF153" s="220">
        <f>IF(N153="snížená",J153,0)</f>
        <v>0</v>
      </c>
      <c r="BG153" s="220">
        <f>IF(N153="zákl. přenesená",J153,0)</f>
        <v>0</v>
      </c>
      <c r="BH153" s="220">
        <f>IF(N153="sníž. přenesená",J153,0)</f>
        <v>0</v>
      </c>
      <c r="BI153" s="220">
        <f>IF(N153="nulová",J153,0)</f>
        <v>0</v>
      </c>
      <c r="BJ153" s="25" t="s">
        <v>80</v>
      </c>
      <c r="BK153" s="220">
        <f>ROUND(I153*H153,2)</f>
        <v>0</v>
      </c>
      <c r="BL153" s="25" t="s">
        <v>502</v>
      </c>
      <c r="BM153" s="25" t="s">
        <v>14297</v>
      </c>
    </row>
    <row r="154" spans="2:65" s="1" customFormat="1">
      <c r="B154" s="42"/>
      <c r="C154" s="64"/>
      <c r="D154" s="227" t="s">
        <v>506</v>
      </c>
      <c r="E154" s="64"/>
      <c r="F154" s="274" t="s">
        <v>14298</v>
      </c>
      <c r="G154" s="64"/>
      <c r="H154" s="64"/>
      <c r="I154" s="177"/>
      <c r="J154" s="64"/>
      <c r="K154" s="64"/>
      <c r="L154" s="62"/>
      <c r="M154" s="223"/>
      <c r="N154" s="43"/>
      <c r="O154" s="43"/>
      <c r="P154" s="43"/>
      <c r="Q154" s="43"/>
      <c r="R154" s="43"/>
      <c r="S154" s="43"/>
      <c r="T154" s="79"/>
      <c r="AT154" s="25" t="s">
        <v>506</v>
      </c>
      <c r="AU154" s="25" t="s">
        <v>82</v>
      </c>
    </row>
    <row r="155" spans="2:65" s="1" customFormat="1" ht="25.5" customHeight="1">
      <c r="B155" s="42"/>
      <c r="C155" s="209" t="s">
        <v>9</v>
      </c>
      <c r="D155" s="209" t="s">
        <v>498</v>
      </c>
      <c r="E155" s="210" t="s">
        <v>14299</v>
      </c>
      <c r="F155" s="211" t="s">
        <v>14300</v>
      </c>
      <c r="G155" s="212" t="s">
        <v>832</v>
      </c>
      <c r="H155" s="213">
        <v>30</v>
      </c>
      <c r="I155" s="214"/>
      <c r="J155" s="215">
        <f>ROUND(I155*H155,2)</f>
        <v>0</v>
      </c>
      <c r="K155" s="211" t="s">
        <v>501</v>
      </c>
      <c r="L155" s="62"/>
      <c r="M155" s="216" t="s">
        <v>23</v>
      </c>
      <c r="N155" s="217" t="s">
        <v>44</v>
      </c>
      <c r="O155" s="43"/>
      <c r="P155" s="218">
        <f>O155*H155</f>
        <v>0</v>
      </c>
      <c r="Q155" s="218">
        <v>0</v>
      </c>
      <c r="R155" s="218">
        <f>Q155*H155</f>
        <v>0</v>
      </c>
      <c r="S155" s="218">
        <v>3.5000000000000003E-2</v>
      </c>
      <c r="T155" s="219">
        <f>S155*H155</f>
        <v>1.05</v>
      </c>
      <c r="AR155" s="25" t="s">
        <v>502</v>
      </c>
      <c r="AT155" s="25" t="s">
        <v>498</v>
      </c>
      <c r="AU155" s="25" t="s">
        <v>82</v>
      </c>
      <c r="AY155" s="25" t="s">
        <v>492</v>
      </c>
      <c r="BE155" s="220">
        <f>IF(N155="základní",J155,0)</f>
        <v>0</v>
      </c>
      <c r="BF155" s="220">
        <f>IF(N155="snížená",J155,0)</f>
        <v>0</v>
      </c>
      <c r="BG155" s="220">
        <f>IF(N155="zákl. přenesená",J155,0)</f>
        <v>0</v>
      </c>
      <c r="BH155" s="220">
        <f>IF(N155="sníž. přenesená",J155,0)</f>
        <v>0</v>
      </c>
      <c r="BI155" s="220">
        <f>IF(N155="nulová",J155,0)</f>
        <v>0</v>
      </c>
      <c r="BJ155" s="25" t="s">
        <v>80</v>
      </c>
      <c r="BK155" s="220">
        <f>ROUND(I155*H155,2)</f>
        <v>0</v>
      </c>
      <c r="BL155" s="25" t="s">
        <v>502</v>
      </c>
      <c r="BM155" s="25" t="s">
        <v>14301</v>
      </c>
    </row>
    <row r="156" spans="2:65" s="1" customFormat="1" ht="48">
      <c r="B156" s="42"/>
      <c r="C156" s="64"/>
      <c r="D156" s="221" t="s">
        <v>506</v>
      </c>
      <c r="E156" s="64"/>
      <c r="F156" s="222" t="s">
        <v>14302</v>
      </c>
      <c r="G156" s="64"/>
      <c r="H156" s="64"/>
      <c r="I156" s="177"/>
      <c r="J156" s="64"/>
      <c r="K156" s="64"/>
      <c r="L156" s="62"/>
      <c r="M156" s="223"/>
      <c r="N156" s="43"/>
      <c r="O156" s="43"/>
      <c r="P156" s="43"/>
      <c r="Q156" s="43"/>
      <c r="R156" s="43"/>
      <c r="S156" s="43"/>
      <c r="T156" s="79"/>
      <c r="AT156" s="25" t="s">
        <v>506</v>
      </c>
      <c r="AU156" s="25" t="s">
        <v>82</v>
      </c>
    </row>
    <row r="157" spans="2:65" s="1" customFormat="1" ht="96">
      <c r="B157" s="42"/>
      <c r="C157" s="64"/>
      <c r="D157" s="227" t="s">
        <v>509</v>
      </c>
      <c r="E157" s="64"/>
      <c r="F157" s="273" t="s">
        <v>14303</v>
      </c>
      <c r="G157" s="64"/>
      <c r="H157" s="64"/>
      <c r="I157" s="177"/>
      <c r="J157" s="64"/>
      <c r="K157" s="64"/>
      <c r="L157" s="62"/>
      <c r="M157" s="223"/>
      <c r="N157" s="43"/>
      <c r="O157" s="43"/>
      <c r="P157" s="43"/>
      <c r="Q157" s="43"/>
      <c r="R157" s="43"/>
      <c r="S157" s="43"/>
      <c r="T157" s="79"/>
      <c r="AT157" s="25" t="s">
        <v>509</v>
      </c>
      <c r="AU157" s="25" t="s">
        <v>82</v>
      </c>
    </row>
    <row r="158" spans="2:65" s="1" customFormat="1" ht="25.5" customHeight="1">
      <c r="B158" s="42"/>
      <c r="C158" s="209" t="s">
        <v>308</v>
      </c>
      <c r="D158" s="209" t="s">
        <v>498</v>
      </c>
      <c r="E158" s="210" t="s">
        <v>11700</v>
      </c>
      <c r="F158" s="211" t="s">
        <v>14304</v>
      </c>
      <c r="G158" s="212" t="s">
        <v>832</v>
      </c>
      <c r="H158" s="213">
        <v>28</v>
      </c>
      <c r="I158" s="214"/>
      <c r="J158" s="215">
        <f>ROUND(I158*H158,2)</f>
        <v>0</v>
      </c>
      <c r="K158" s="211" t="s">
        <v>23</v>
      </c>
      <c r="L158" s="62"/>
      <c r="M158" s="216" t="s">
        <v>23</v>
      </c>
      <c r="N158" s="217" t="s">
        <v>44</v>
      </c>
      <c r="O158" s="43"/>
      <c r="P158" s="218">
        <f>O158*H158</f>
        <v>0</v>
      </c>
      <c r="Q158" s="218">
        <v>0</v>
      </c>
      <c r="R158" s="218">
        <f>Q158*H158</f>
        <v>0</v>
      </c>
      <c r="S158" s="218">
        <v>0</v>
      </c>
      <c r="T158" s="219">
        <f>S158*H158</f>
        <v>0</v>
      </c>
      <c r="AR158" s="25" t="s">
        <v>502</v>
      </c>
      <c r="AT158" s="25" t="s">
        <v>498</v>
      </c>
      <c r="AU158" s="25" t="s">
        <v>82</v>
      </c>
      <c r="AY158" s="25" t="s">
        <v>492</v>
      </c>
      <c r="BE158" s="220">
        <f>IF(N158="základní",J158,0)</f>
        <v>0</v>
      </c>
      <c r="BF158" s="220">
        <f>IF(N158="snížená",J158,0)</f>
        <v>0</v>
      </c>
      <c r="BG158" s="220">
        <f>IF(N158="zákl. přenesená",J158,0)</f>
        <v>0</v>
      </c>
      <c r="BH158" s="220">
        <f>IF(N158="sníž. přenesená",J158,0)</f>
        <v>0</v>
      </c>
      <c r="BI158" s="220">
        <f>IF(N158="nulová",J158,0)</f>
        <v>0</v>
      </c>
      <c r="BJ158" s="25" t="s">
        <v>80</v>
      </c>
      <c r="BK158" s="220">
        <f>ROUND(I158*H158,2)</f>
        <v>0</v>
      </c>
      <c r="BL158" s="25" t="s">
        <v>502</v>
      </c>
      <c r="BM158" s="25" t="s">
        <v>14305</v>
      </c>
    </row>
    <row r="159" spans="2:65" s="1" customFormat="1" ht="16.5" customHeight="1">
      <c r="B159" s="42"/>
      <c r="C159" s="209" t="s">
        <v>829</v>
      </c>
      <c r="D159" s="209" t="s">
        <v>498</v>
      </c>
      <c r="E159" s="210" t="s">
        <v>11704</v>
      </c>
      <c r="F159" s="211" t="s">
        <v>14306</v>
      </c>
      <c r="G159" s="212" t="s">
        <v>832</v>
      </c>
      <c r="H159" s="213">
        <v>34.75</v>
      </c>
      <c r="I159" s="214"/>
      <c r="J159" s="215">
        <f>ROUND(I159*H159,2)</f>
        <v>0</v>
      </c>
      <c r="K159" s="211" t="s">
        <v>23</v>
      </c>
      <c r="L159" s="62"/>
      <c r="M159" s="216" t="s">
        <v>23</v>
      </c>
      <c r="N159" s="217" t="s">
        <v>44</v>
      </c>
      <c r="O159" s="43"/>
      <c r="P159" s="218">
        <f>O159*H159</f>
        <v>0</v>
      </c>
      <c r="Q159" s="218">
        <v>0</v>
      </c>
      <c r="R159" s="218">
        <f>Q159*H159</f>
        <v>0</v>
      </c>
      <c r="S159" s="218">
        <v>0</v>
      </c>
      <c r="T159" s="219">
        <f>S159*H159</f>
        <v>0</v>
      </c>
      <c r="AR159" s="25" t="s">
        <v>502</v>
      </c>
      <c r="AT159" s="25" t="s">
        <v>498</v>
      </c>
      <c r="AU159" s="25" t="s">
        <v>82</v>
      </c>
      <c r="AY159" s="25" t="s">
        <v>492</v>
      </c>
      <c r="BE159" s="220">
        <f>IF(N159="základní",J159,0)</f>
        <v>0</v>
      </c>
      <c r="BF159" s="220">
        <f>IF(N159="snížená",J159,0)</f>
        <v>0</v>
      </c>
      <c r="BG159" s="220">
        <f>IF(N159="zákl. přenesená",J159,0)</f>
        <v>0</v>
      </c>
      <c r="BH159" s="220">
        <f>IF(N159="sníž. přenesená",J159,0)</f>
        <v>0</v>
      </c>
      <c r="BI159" s="220">
        <f>IF(N159="nulová",J159,0)</f>
        <v>0</v>
      </c>
      <c r="BJ159" s="25" t="s">
        <v>80</v>
      </c>
      <c r="BK159" s="220">
        <f>ROUND(I159*H159,2)</f>
        <v>0</v>
      </c>
      <c r="BL159" s="25" t="s">
        <v>502</v>
      </c>
      <c r="BM159" s="25" t="s">
        <v>14307</v>
      </c>
    </row>
    <row r="160" spans="2:65" s="12" customFormat="1">
      <c r="B160" s="225"/>
      <c r="C160" s="226"/>
      <c r="D160" s="227" t="s">
        <v>513</v>
      </c>
      <c r="E160" s="228" t="s">
        <v>23</v>
      </c>
      <c r="F160" s="229" t="s">
        <v>14308</v>
      </c>
      <c r="G160" s="226"/>
      <c r="H160" s="230">
        <v>34.75</v>
      </c>
      <c r="I160" s="231"/>
      <c r="J160" s="226"/>
      <c r="K160" s="226"/>
      <c r="L160" s="232"/>
      <c r="M160" s="233"/>
      <c r="N160" s="234"/>
      <c r="O160" s="234"/>
      <c r="P160" s="234"/>
      <c r="Q160" s="234"/>
      <c r="R160" s="234"/>
      <c r="S160" s="234"/>
      <c r="T160" s="235"/>
      <c r="AT160" s="236" t="s">
        <v>513</v>
      </c>
      <c r="AU160" s="236" t="s">
        <v>82</v>
      </c>
      <c r="AV160" s="12" t="s">
        <v>82</v>
      </c>
      <c r="AW160" s="12" t="s">
        <v>36</v>
      </c>
      <c r="AX160" s="12" t="s">
        <v>80</v>
      </c>
      <c r="AY160" s="236" t="s">
        <v>492</v>
      </c>
    </row>
    <row r="161" spans="2:65" s="1" customFormat="1" ht="25.5" customHeight="1">
      <c r="B161" s="42"/>
      <c r="C161" s="209" t="s">
        <v>838</v>
      </c>
      <c r="D161" s="209" t="s">
        <v>498</v>
      </c>
      <c r="E161" s="210" t="s">
        <v>11708</v>
      </c>
      <c r="F161" s="211" t="s">
        <v>14309</v>
      </c>
      <c r="G161" s="212" t="s">
        <v>2537</v>
      </c>
      <c r="H161" s="213">
        <v>1</v>
      </c>
      <c r="I161" s="214"/>
      <c r="J161" s="215">
        <f>ROUND(I161*H161,2)</f>
        <v>0</v>
      </c>
      <c r="K161" s="211" t="s">
        <v>23</v>
      </c>
      <c r="L161" s="62"/>
      <c r="M161" s="216" t="s">
        <v>23</v>
      </c>
      <c r="N161" s="217" t="s">
        <v>44</v>
      </c>
      <c r="O161" s="43"/>
      <c r="P161" s="218">
        <f>O161*H161</f>
        <v>0</v>
      </c>
      <c r="Q161" s="218">
        <v>0</v>
      </c>
      <c r="R161" s="218">
        <f>Q161*H161</f>
        <v>0</v>
      </c>
      <c r="S161" s="218">
        <v>0</v>
      </c>
      <c r="T161" s="219">
        <f>S161*H161</f>
        <v>0</v>
      </c>
      <c r="AR161" s="25" t="s">
        <v>502</v>
      </c>
      <c r="AT161" s="25" t="s">
        <v>498</v>
      </c>
      <c r="AU161" s="25" t="s">
        <v>82</v>
      </c>
      <c r="AY161" s="25" t="s">
        <v>492</v>
      </c>
      <c r="BE161" s="220">
        <f>IF(N161="základní",J161,0)</f>
        <v>0</v>
      </c>
      <c r="BF161" s="220">
        <f>IF(N161="snížená",J161,0)</f>
        <v>0</v>
      </c>
      <c r="BG161" s="220">
        <f>IF(N161="zákl. přenesená",J161,0)</f>
        <v>0</v>
      </c>
      <c r="BH161" s="220">
        <f>IF(N161="sníž. přenesená",J161,0)</f>
        <v>0</v>
      </c>
      <c r="BI161" s="220">
        <f>IF(N161="nulová",J161,0)</f>
        <v>0</v>
      </c>
      <c r="BJ161" s="25" t="s">
        <v>80</v>
      </c>
      <c r="BK161" s="220">
        <f>ROUND(I161*H161,2)</f>
        <v>0</v>
      </c>
      <c r="BL161" s="25" t="s">
        <v>502</v>
      </c>
      <c r="BM161" s="25" t="s">
        <v>14310</v>
      </c>
    </row>
    <row r="162" spans="2:65" s="11" customFormat="1" ht="29.85" customHeight="1">
      <c r="B162" s="192"/>
      <c r="C162" s="193"/>
      <c r="D162" s="206" t="s">
        <v>72</v>
      </c>
      <c r="E162" s="207" t="s">
        <v>3154</v>
      </c>
      <c r="F162" s="207" t="s">
        <v>3155</v>
      </c>
      <c r="G162" s="193"/>
      <c r="H162" s="193"/>
      <c r="I162" s="196"/>
      <c r="J162" s="208">
        <f>BK162</f>
        <v>0</v>
      </c>
      <c r="K162" s="193"/>
      <c r="L162" s="198"/>
      <c r="M162" s="199"/>
      <c r="N162" s="200"/>
      <c r="O162" s="200"/>
      <c r="P162" s="201">
        <f>SUM(P163:P185)</f>
        <v>0</v>
      </c>
      <c r="Q162" s="200"/>
      <c r="R162" s="201">
        <f>SUM(R163:R185)</f>
        <v>0</v>
      </c>
      <c r="S162" s="200"/>
      <c r="T162" s="202">
        <f>SUM(T163:T185)</f>
        <v>0</v>
      </c>
      <c r="AR162" s="203" t="s">
        <v>80</v>
      </c>
      <c r="AT162" s="204" t="s">
        <v>72</v>
      </c>
      <c r="AU162" s="204" t="s">
        <v>80</v>
      </c>
      <c r="AY162" s="203" t="s">
        <v>492</v>
      </c>
      <c r="BK162" s="205">
        <f>SUM(BK163:BK185)</f>
        <v>0</v>
      </c>
    </row>
    <row r="163" spans="2:65" s="1" customFormat="1" ht="16.5" customHeight="1">
      <c r="B163" s="42"/>
      <c r="C163" s="209" t="s">
        <v>888</v>
      </c>
      <c r="D163" s="209" t="s">
        <v>498</v>
      </c>
      <c r="E163" s="210" t="s">
        <v>14311</v>
      </c>
      <c r="F163" s="211" t="s">
        <v>14312</v>
      </c>
      <c r="G163" s="212" t="s">
        <v>795</v>
      </c>
      <c r="H163" s="213">
        <v>1.92</v>
      </c>
      <c r="I163" s="214"/>
      <c r="J163" s="215">
        <f>ROUND(I163*H163,2)</f>
        <v>0</v>
      </c>
      <c r="K163" s="211" t="s">
        <v>501</v>
      </c>
      <c r="L163" s="62"/>
      <c r="M163" s="216" t="s">
        <v>23</v>
      </c>
      <c r="N163" s="217" t="s">
        <v>44</v>
      </c>
      <c r="O163" s="43"/>
      <c r="P163" s="218">
        <f>O163*H163</f>
        <v>0</v>
      </c>
      <c r="Q163" s="218">
        <v>0</v>
      </c>
      <c r="R163" s="218">
        <f>Q163*H163</f>
        <v>0</v>
      </c>
      <c r="S163" s="218">
        <v>0</v>
      </c>
      <c r="T163" s="219">
        <f>S163*H163</f>
        <v>0</v>
      </c>
      <c r="AR163" s="25" t="s">
        <v>502</v>
      </c>
      <c r="AT163" s="25" t="s">
        <v>498</v>
      </c>
      <c r="AU163" s="25" t="s">
        <v>82</v>
      </c>
      <c r="AY163" s="25" t="s">
        <v>492</v>
      </c>
      <c r="BE163" s="220">
        <f>IF(N163="základní",J163,0)</f>
        <v>0</v>
      </c>
      <c r="BF163" s="220">
        <f>IF(N163="snížená",J163,0)</f>
        <v>0</v>
      </c>
      <c r="BG163" s="220">
        <f>IF(N163="zákl. přenesená",J163,0)</f>
        <v>0</v>
      </c>
      <c r="BH163" s="220">
        <f>IF(N163="sníž. přenesená",J163,0)</f>
        <v>0</v>
      </c>
      <c r="BI163" s="220">
        <f>IF(N163="nulová",J163,0)</f>
        <v>0</v>
      </c>
      <c r="BJ163" s="25" t="s">
        <v>80</v>
      </c>
      <c r="BK163" s="220">
        <f>ROUND(I163*H163,2)</f>
        <v>0</v>
      </c>
      <c r="BL163" s="25" t="s">
        <v>502</v>
      </c>
      <c r="BM163" s="25" t="s">
        <v>14313</v>
      </c>
    </row>
    <row r="164" spans="2:65" s="1" customFormat="1" ht="24">
      <c r="B164" s="42"/>
      <c r="C164" s="64"/>
      <c r="D164" s="221" t="s">
        <v>506</v>
      </c>
      <c r="E164" s="64"/>
      <c r="F164" s="222" t="s">
        <v>14314</v>
      </c>
      <c r="G164" s="64"/>
      <c r="H164" s="64"/>
      <c r="I164" s="177"/>
      <c r="J164" s="64"/>
      <c r="K164" s="64"/>
      <c r="L164" s="62"/>
      <c r="M164" s="223"/>
      <c r="N164" s="43"/>
      <c r="O164" s="43"/>
      <c r="P164" s="43"/>
      <c r="Q164" s="43"/>
      <c r="R164" s="43"/>
      <c r="S164" s="43"/>
      <c r="T164" s="79"/>
      <c r="AT164" s="25" t="s">
        <v>506</v>
      </c>
      <c r="AU164" s="25" t="s">
        <v>82</v>
      </c>
    </row>
    <row r="165" spans="2:65" s="1" customFormat="1" ht="96">
      <c r="B165" s="42"/>
      <c r="C165" s="64"/>
      <c r="D165" s="221" t="s">
        <v>509</v>
      </c>
      <c r="E165" s="64"/>
      <c r="F165" s="224" t="s">
        <v>14315</v>
      </c>
      <c r="G165" s="64"/>
      <c r="H165" s="64"/>
      <c r="I165" s="177"/>
      <c r="J165" s="64"/>
      <c r="K165" s="64"/>
      <c r="L165" s="62"/>
      <c r="M165" s="223"/>
      <c r="N165" s="43"/>
      <c r="O165" s="43"/>
      <c r="P165" s="43"/>
      <c r="Q165" s="43"/>
      <c r="R165" s="43"/>
      <c r="S165" s="43"/>
      <c r="T165" s="79"/>
      <c r="AT165" s="25" t="s">
        <v>509</v>
      </c>
      <c r="AU165" s="25" t="s">
        <v>82</v>
      </c>
    </row>
    <row r="166" spans="2:65" s="12" customFormat="1">
      <c r="B166" s="225"/>
      <c r="C166" s="226"/>
      <c r="D166" s="227" t="s">
        <v>513</v>
      </c>
      <c r="E166" s="228" t="s">
        <v>23</v>
      </c>
      <c r="F166" s="229" t="s">
        <v>14316</v>
      </c>
      <c r="G166" s="226"/>
      <c r="H166" s="230">
        <v>1.92</v>
      </c>
      <c r="I166" s="231"/>
      <c r="J166" s="226"/>
      <c r="K166" s="226"/>
      <c r="L166" s="232"/>
      <c r="M166" s="233"/>
      <c r="N166" s="234"/>
      <c r="O166" s="234"/>
      <c r="P166" s="234"/>
      <c r="Q166" s="234"/>
      <c r="R166" s="234"/>
      <c r="S166" s="234"/>
      <c r="T166" s="235"/>
      <c r="AT166" s="236" t="s">
        <v>513</v>
      </c>
      <c r="AU166" s="236" t="s">
        <v>82</v>
      </c>
      <c r="AV166" s="12" t="s">
        <v>82</v>
      </c>
      <c r="AW166" s="12" t="s">
        <v>36</v>
      </c>
      <c r="AX166" s="12" t="s">
        <v>80</v>
      </c>
      <c r="AY166" s="236" t="s">
        <v>492</v>
      </c>
    </row>
    <row r="167" spans="2:65" s="1" customFormat="1" ht="16.5" customHeight="1">
      <c r="B167" s="42"/>
      <c r="C167" s="209" t="s">
        <v>927</v>
      </c>
      <c r="D167" s="209" t="s">
        <v>498</v>
      </c>
      <c r="E167" s="210" t="s">
        <v>14317</v>
      </c>
      <c r="F167" s="211" t="s">
        <v>14318</v>
      </c>
      <c r="G167" s="212" t="s">
        <v>795</v>
      </c>
      <c r="H167" s="213">
        <v>17.28</v>
      </c>
      <c r="I167" s="214"/>
      <c r="J167" s="215">
        <f>ROUND(I167*H167,2)</f>
        <v>0</v>
      </c>
      <c r="K167" s="211" t="s">
        <v>501</v>
      </c>
      <c r="L167" s="62"/>
      <c r="M167" s="216" t="s">
        <v>23</v>
      </c>
      <c r="N167" s="217" t="s">
        <v>44</v>
      </c>
      <c r="O167" s="43"/>
      <c r="P167" s="218">
        <f>O167*H167</f>
        <v>0</v>
      </c>
      <c r="Q167" s="218">
        <v>0</v>
      </c>
      <c r="R167" s="218">
        <f>Q167*H167</f>
        <v>0</v>
      </c>
      <c r="S167" s="218">
        <v>0</v>
      </c>
      <c r="T167" s="219">
        <f>S167*H167</f>
        <v>0</v>
      </c>
      <c r="AR167" s="25" t="s">
        <v>502</v>
      </c>
      <c r="AT167" s="25" t="s">
        <v>498</v>
      </c>
      <c r="AU167" s="25" t="s">
        <v>82</v>
      </c>
      <c r="AY167" s="25" t="s">
        <v>492</v>
      </c>
      <c r="BE167" s="220">
        <f>IF(N167="základní",J167,0)</f>
        <v>0</v>
      </c>
      <c r="BF167" s="220">
        <f>IF(N167="snížená",J167,0)</f>
        <v>0</v>
      </c>
      <c r="BG167" s="220">
        <f>IF(N167="zákl. přenesená",J167,0)</f>
        <v>0</v>
      </c>
      <c r="BH167" s="220">
        <f>IF(N167="sníž. přenesená",J167,0)</f>
        <v>0</v>
      </c>
      <c r="BI167" s="220">
        <f>IF(N167="nulová",J167,0)</f>
        <v>0</v>
      </c>
      <c r="BJ167" s="25" t="s">
        <v>80</v>
      </c>
      <c r="BK167" s="220">
        <f>ROUND(I167*H167,2)</f>
        <v>0</v>
      </c>
      <c r="BL167" s="25" t="s">
        <v>502</v>
      </c>
      <c r="BM167" s="25" t="s">
        <v>14319</v>
      </c>
    </row>
    <row r="168" spans="2:65" s="1" customFormat="1" ht="24">
      <c r="B168" s="42"/>
      <c r="C168" s="64"/>
      <c r="D168" s="221" t="s">
        <v>506</v>
      </c>
      <c r="E168" s="64"/>
      <c r="F168" s="222" t="s">
        <v>14320</v>
      </c>
      <c r="G168" s="64"/>
      <c r="H168" s="64"/>
      <c r="I168" s="177"/>
      <c r="J168" s="64"/>
      <c r="K168" s="64"/>
      <c r="L168" s="62"/>
      <c r="M168" s="223"/>
      <c r="N168" s="43"/>
      <c r="O168" s="43"/>
      <c r="P168" s="43"/>
      <c r="Q168" s="43"/>
      <c r="R168" s="43"/>
      <c r="S168" s="43"/>
      <c r="T168" s="79"/>
      <c r="AT168" s="25" t="s">
        <v>506</v>
      </c>
      <c r="AU168" s="25" t="s">
        <v>82</v>
      </c>
    </row>
    <row r="169" spans="2:65" s="1" customFormat="1" ht="96">
      <c r="B169" s="42"/>
      <c r="C169" s="64"/>
      <c r="D169" s="221" t="s">
        <v>509</v>
      </c>
      <c r="E169" s="64"/>
      <c r="F169" s="224" t="s">
        <v>14315</v>
      </c>
      <c r="G169" s="64"/>
      <c r="H169" s="64"/>
      <c r="I169" s="177"/>
      <c r="J169" s="64"/>
      <c r="K169" s="64"/>
      <c r="L169" s="62"/>
      <c r="M169" s="223"/>
      <c r="N169" s="43"/>
      <c r="O169" s="43"/>
      <c r="P169" s="43"/>
      <c r="Q169" s="43"/>
      <c r="R169" s="43"/>
      <c r="S169" s="43"/>
      <c r="T169" s="79"/>
      <c r="AT169" s="25" t="s">
        <v>509</v>
      </c>
      <c r="AU169" s="25" t="s">
        <v>82</v>
      </c>
    </row>
    <row r="170" spans="2:65" s="12" customFormat="1">
      <c r="B170" s="225"/>
      <c r="C170" s="226"/>
      <c r="D170" s="227" t="s">
        <v>513</v>
      </c>
      <c r="E170" s="228" t="s">
        <v>23</v>
      </c>
      <c r="F170" s="229" t="s">
        <v>14321</v>
      </c>
      <c r="G170" s="226"/>
      <c r="H170" s="230">
        <v>17.28</v>
      </c>
      <c r="I170" s="231"/>
      <c r="J170" s="226"/>
      <c r="K170" s="226"/>
      <c r="L170" s="232"/>
      <c r="M170" s="233"/>
      <c r="N170" s="234"/>
      <c r="O170" s="234"/>
      <c r="P170" s="234"/>
      <c r="Q170" s="234"/>
      <c r="R170" s="234"/>
      <c r="S170" s="234"/>
      <c r="T170" s="235"/>
      <c r="AT170" s="236" t="s">
        <v>513</v>
      </c>
      <c r="AU170" s="236" t="s">
        <v>82</v>
      </c>
      <c r="AV170" s="12" t="s">
        <v>82</v>
      </c>
      <c r="AW170" s="12" t="s">
        <v>36</v>
      </c>
      <c r="AX170" s="12" t="s">
        <v>80</v>
      </c>
      <c r="AY170" s="236" t="s">
        <v>492</v>
      </c>
    </row>
    <row r="171" spans="2:65" s="1" customFormat="1" ht="16.5" customHeight="1">
      <c r="B171" s="42"/>
      <c r="C171" s="209" t="s">
        <v>933</v>
      </c>
      <c r="D171" s="209" t="s">
        <v>498</v>
      </c>
      <c r="E171" s="210" t="s">
        <v>14322</v>
      </c>
      <c r="F171" s="211" t="s">
        <v>14323</v>
      </c>
      <c r="G171" s="212" t="s">
        <v>795</v>
      </c>
      <c r="H171" s="213">
        <v>15.628</v>
      </c>
      <c r="I171" s="214"/>
      <c r="J171" s="215">
        <f>ROUND(I171*H171,2)</f>
        <v>0</v>
      </c>
      <c r="K171" s="211" t="s">
        <v>501</v>
      </c>
      <c r="L171" s="62"/>
      <c r="M171" s="216" t="s">
        <v>23</v>
      </c>
      <c r="N171" s="217" t="s">
        <v>44</v>
      </c>
      <c r="O171" s="43"/>
      <c r="P171" s="218">
        <f>O171*H171</f>
        <v>0</v>
      </c>
      <c r="Q171" s="218">
        <v>0</v>
      </c>
      <c r="R171" s="218">
        <f>Q171*H171</f>
        <v>0</v>
      </c>
      <c r="S171" s="218">
        <v>0</v>
      </c>
      <c r="T171" s="219">
        <f>S171*H171</f>
        <v>0</v>
      </c>
      <c r="AR171" s="25" t="s">
        <v>502</v>
      </c>
      <c r="AT171" s="25" t="s">
        <v>498</v>
      </c>
      <c r="AU171" s="25" t="s">
        <v>82</v>
      </c>
      <c r="AY171" s="25" t="s">
        <v>492</v>
      </c>
      <c r="BE171" s="220">
        <f>IF(N171="základní",J171,0)</f>
        <v>0</v>
      </c>
      <c r="BF171" s="220">
        <f>IF(N171="snížená",J171,0)</f>
        <v>0</v>
      </c>
      <c r="BG171" s="220">
        <f>IF(N171="zákl. přenesená",J171,0)</f>
        <v>0</v>
      </c>
      <c r="BH171" s="220">
        <f>IF(N171="sníž. přenesená",J171,0)</f>
        <v>0</v>
      </c>
      <c r="BI171" s="220">
        <f>IF(N171="nulová",J171,0)</f>
        <v>0</v>
      </c>
      <c r="BJ171" s="25" t="s">
        <v>80</v>
      </c>
      <c r="BK171" s="220">
        <f>ROUND(I171*H171,2)</f>
        <v>0</v>
      </c>
      <c r="BL171" s="25" t="s">
        <v>502</v>
      </c>
      <c r="BM171" s="25" t="s">
        <v>14324</v>
      </c>
    </row>
    <row r="172" spans="2:65" s="1" customFormat="1" ht="24">
      <c r="B172" s="42"/>
      <c r="C172" s="64"/>
      <c r="D172" s="221" t="s">
        <v>506</v>
      </c>
      <c r="E172" s="64"/>
      <c r="F172" s="222" t="s">
        <v>14325</v>
      </c>
      <c r="G172" s="64"/>
      <c r="H172" s="64"/>
      <c r="I172" s="177"/>
      <c r="J172" s="64"/>
      <c r="K172" s="64"/>
      <c r="L172" s="62"/>
      <c r="M172" s="223"/>
      <c r="N172" s="43"/>
      <c r="O172" s="43"/>
      <c r="P172" s="43"/>
      <c r="Q172" s="43"/>
      <c r="R172" s="43"/>
      <c r="S172" s="43"/>
      <c r="T172" s="79"/>
      <c r="AT172" s="25" t="s">
        <v>506</v>
      </c>
      <c r="AU172" s="25" t="s">
        <v>82</v>
      </c>
    </row>
    <row r="173" spans="2:65" s="1" customFormat="1" ht="72">
      <c r="B173" s="42"/>
      <c r="C173" s="64"/>
      <c r="D173" s="221" t="s">
        <v>509</v>
      </c>
      <c r="E173" s="64"/>
      <c r="F173" s="224" t="s">
        <v>14326</v>
      </c>
      <c r="G173" s="64"/>
      <c r="H173" s="64"/>
      <c r="I173" s="177"/>
      <c r="J173" s="64"/>
      <c r="K173" s="64"/>
      <c r="L173" s="62"/>
      <c r="M173" s="223"/>
      <c r="N173" s="43"/>
      <c r="O173" s="43"/>
      <c r="P173" s="43"/>
      <c r="Q173" s="43"/>
      <c r="R173" s="43"/>
      <c r="S173" s="43"/>
      <c r="T173" s="79"/>
      <c r="AT173" s="25" t="s">
        <v>509</v>
      </c>
      <c r="AU173" s="25" t="s">
        <v>82</v>
      </c>
    </row>
    <row r="174" spans="2:65" s="12" customFormat="1">
      <c r="B174" s="225"/>
      <c r="C174" s="226"/>
      <c r="D174" s="221" t="s">
        <v>513</v>
      </c>
      <c r="E174" s="248" t="s">
        <v>23</v>
      </c>
      <c r="F174" s="249" t="s">
        <v>14327</v>
      </c>
      <c r="G174" s="226"/>
      <c r="H174" s="250">
        <v>2.1</v>
      </c>
      <c r="I174" s="231"/>
      <c r="J174" s="226"/>
      <c r="K174" s="226"/>
      <c r="L174" s="232"/>
      <c r="M174" s="233"/>
      <c r="N174" s="234"/>
      <c r="O174" s="234"/>
      <c r="P174" s="234"/>
      <c r="Q174" s="234"/>
      <c r="R174" s="234"/>
      <c r="S174" s="234"/>
      <c r="T174" s="235"/>
      <c r="AT174" s="236" t="s">
        <v>513</v>
      </c>
      <c r="AU174" s="236" t="s">
        <v>82</v>
      </c>
      <c r="AV174" s="12" t="s">
        <v>82</v>
      </c>
      <c r="AW174" s="12" t="s">
        <v>36</v>
      </c>
      <c r="AX174" s="12" t="s">
        <v>73</v>
      </c>
      <c r="AY174" s="236" t="s">
        <v>492</v>
      </c>
    </row>
    <row r="175" spans="2:65" s="12" customFormat="1">
      <c r="B175" s="225"/>
      <c r="C175" s="226"/>
      <c r="D175" s="221" t="s">
        <v>513</v>
      </c>
      <c r="E175" s="248" t="s">
        <v>23</v>
      </c>
      <c r="F175" s="249" t="s">
        <v>14328</v>
      </c>
      <c r="G175" s="226"/>
      <c r="H175" s="250">
        <v>2.1040000000000001</v>
      </c>
      <c r="I175" s="231"/>
      <c r="J175" s="226"/>
      <c r="K175" s="226"/>
      <c r="L175" s="232"/>
      <c r="M175" s="233"/>
      <c r="N175" s="234"/>
      <c r="O175" s="234"/>
      <c r="P175" s="234"/>
      <c r="Q175" s="234"/>
      <c r="R175" s="234"/>
      <c r="S175" s="234"/>
      <c r="T175" s="235"/>
      <c r="AT175" s="236" t="s">
        <v>513</v>
      </c>
      <c r="AU175" s="236" t="s">
        <v>82</v>
      </c>
      <c r="AV175" s="12" t="s">
        <v>82</v>
      </c>
      <c r="AW175" s="12" t="s">
        <v>36</v>
      </c>
      <c r="AX175" s="12" t="s">
        <v>73</v>
      </c>
      <c r="AY175" s="236" t="s">
        <v>492</v>
      </c>
    </row>
    <row r="176" spans="2:65" s="12" customFormat="1">
      <c r="B176" s="225"/>
      <c r="C176" s="226"/>
      <c r="D176" s="221" t="s">
        <v>513</v>
      </c>
      <c r="E176" s="248" t="s">
        <v>23</v>
      </c>
      <c r="F176" s="249" t="s">
        <v>14329</v>
      </c>
      <c r="G176" s="226"/>
      <c r="H176" s="250">
        <v>11.423999999999999</v>
      </c>
      <c r="I176" s="231"/>
      <c r="J176" s="226"/>
      <c r="K176" s="226"/>
      <c r="L176" s="232"/>
      <c r="M176" s="233"/>
      <c r="N176" s="234"/>
      <c r="O176" s="234"/>
      <c r="P176" s="234"/>
      <c r="Q176" s="234"/>
      <c r="R176" s="234"/>
      <c r="S176" s="234"/>
      <c r="T176" s="235"/>
      <c r="AT176" s="236" t="s">
        <v>513</v>
      </c>
      <c r="AU176" s="236" t="s">
        <v>82</v>
      </c>
      <c r="AV176" s="12" t="s">
        <v>82</v>
      </c>
      <c r="AW176" s="12" t="s">
        <v>36</v>
      </c>
      <c r="AX176" s="12" t="s">
        <v>73</v>
      </c>
      <c r="AY176" s="236" t="s">
        <v>492</v>
      </c>
    </row>
    <row r="177" spans="2:65" s="14" customFormat="1">
      <c r="B177" s="251"/>
      <c r="C177" s="252"/>
      <c r="D177" s="227" t="s">
        <v>513</v>
      </c>
      <c r="E177" s="253" t="s">
        <v>23</v>
      </c>
      <c r="F177" s="254" t="s">
        <v>560</v>
      </c>
      <c r="G177" s="252"/>
      <c r="H177" s="255">
        <v>15.628</v>
      </c>
      <c r="I177" s="256"/>
      <c r="J177" s="252"/>
      <c r="K177" s="252"/>
      <c r="L177" s="257"/>
      <c r="M177" s="258"/>
      <c r="N177" s="259"/>
      <c r="O177" s="259"/>
      <c r="P177" s="259"/>
      <c r="Q177" s="259"/>
      <c r="R177" s="259"/>
      <c r="S177" s="259"/>
      <c r="T177" s="260"/>
      <c r="AT177" s="261" t="s">
        <v>513</v>
      </c>
      <c r="AU177" s="261" t="s">
        <v>82</v>
      </c>
      <c r="AV177" s="14" t="s">
        <v>502</v>
      </c>
      <c r="AW177" s="14" t="s">
        <v>36</v>
      </c>
      <c r="AX177" s="14" t="s">
        <v>80</v>
      </c>
      <c r="AY177" s="261" t="s">
        <v>492</v>
      </c>
    </row>
    <row r="178" spans="2:65" s="1" customFormat="1" ht="16.5" customHeight="1">
      <c r="B178" s="42"/>
      <c r="C178" s="209" t="s">
        <v>940</v>
      </c>
      <c r="D178" s="209" t="s">
        <v>498</v>
      </c>
      <c r="E178" s="210" t="s">
        <v>14330</v>
      </c>
      <c r="F178" s="211" t="s">
        <v>14331</v>
      </c>
      <c r="G178" s="212" t="s">
        <v>795</v>
      </c>
      <c r="H178" s="213">
        <v>140.65199999999999</v>
      </c>
      <c r="I178" s="214"/>
      <c r="J178" s="215">
        <f>ROUND(I178*H178,2)</f>
        <v>0</v>
      </c>
      <c r="K178" s="211" t="s">
        <v>501</v>
      </c>
      <c r="L178" s="62"/>
      <c r="M178" s="216" t="s">
        <v>23</v>
      </c>
      <c r="N178" s="217" t="s">
        <v>44</v>
      </c>
      <c r="O178" s="43"/>
      <c r="P178" s="218">
        <f>O178*H178</f>
        <v>0</v>
      </c>
      <c r="Q178" s="218">
        <v>0</v>
      </c>
      <c r="R178" s="218">
        <f>Q178*H178</f>
        <v>0</v>
      </c>
      <c r="S178" s="218">
        <v>0</v>
      </c>
      <c r="T178" s="219">
        <f>S178*H178</f>
        <v>0</v>
      </c>
      <c r="AR178" s="25" t="s">
        <v>502</v>
      </c>
      <c r="AT178" s="25" t="s">
        <v>498</v>
      </c>
      <c r="AU178" s="25" t="s">
        <v>82</v>
      </c>
      <c r="AY178" s="25" t="s">
        <v>492</v>
      </c>
      <c r="BE178" s="220">
        <f>IF(N178="základní",J178,0)</f>
        <v>0</v>
      </c>
      <c r="BF178" s="220">
        <f>IF(N178="snížená",J178,0)</f>
        <v>0</v>
      </c>
      <c r="BG178" s="220">
        <f>IF(N178="zákl. přenesená",J178,0)</f>
        <v>0</v>
      </c>
      <c r="BH178" s="220">
        <f>IF(N178="sníž. přenesená",J178,0)</f>
        <v>0</v>
      </c>
      <c r="BI178" s="220">
        <f>IF(N178="nulová",J178,0)</f>
        <v>0</v>
      </c>
      <c r="BJ178" s="25" t="s">
        <v>80</v>
      </c>
      <c r="BK178" s="220">
        <f>ROUND(I178*H178,2)</f>
        <v>0</v>
      </c>
      <c r="BL178" s="25" t="s">
        <v>502</v>
      </c>
      <c r="BM178" s="25" t="s">
        <v>14332</v>
      </c>
    </row>
    <row r="179" spans="2:65" s="1" customFormat="1" ht="24">
      <c r="B179" s="42"/>
      <c r="C179" s="64"/>
      <c r="D179" s="221" t="s">
        <v>506</v>
      </c>
      <c r="E179" s="64"/>
      <c r="F179" s="222" t="s">
        <v>14333</v>
      </c>
      <c r="G179" s="64"/>
      <c r="H179" s="64"/>
      <c r="I179" s="177"/>
      <c r="J179" s="64"/>
      <c r="K179" s="64"/>
      <c r="L179" s="62"/>
      <c r="M179" s="223"/>
      <c r="N179" s="43"/>
      <c r="O179" s="43"/>
      <c r="P179" s="43"/>
      <c r="Q179" s="43"/>
      <c r="R179" s="43"/>
      <c r="S179" s="43"/>
      <c r="T179" s="79"/>
      <c r="AT179" s="25" t="s">
        <v>506</v>
      </c>
      <c r="AU179" s="25" t="s">
        <v>82</v>
      </c>
    </row>
    <row r="180" spans="2:65" s="1" customFormat="1" ht="72">
      <c r="B180" s="42"/>
      <c r="C180" s="64"/>
      <c r="D180" s="221" t="s">
        <v>509</v>
      </c>
      <c r="E180" s="64"/>
      <c r="F180" s="224" t="s">
        <v>14326</v>
      </c>
      <c r="G180" s="64"/>
      <c r="H180" s="64"/>
      <c r="I180" s="177"/>
      <c r="J180" s="64"/>
      <c r="K180" s="64"/>
      <c r="L180" s="62"/>
      <c r="M180" s="223"/>
      <c r="N180" s="43"/>
      <c r="O180" s="43"/>
      <c r="P180" s="43"/>
      <c r="Q180" s="43"/>
      <c r="R180" s="43"/>
      <c r="S180" s="43"/>
      <c r="T180" s="79"/>
      <c r="AT180" s="25" t="s">
        <v>509</v>
      </c>
      <c r="AU180" s="25" t="s">
        <v>82</v>
      </c>
    </row>
    <row r="181" spans="2:65" s="12" customFormat="1">
      <c r="B181" s="225"/>
      <c r="C181" s="226"/>
      <c r="D181" s="227" t="s">
        <v>513</v>
      </c>
      <c r="E181" s="228" t="s">
        <v>23</v>
      </c>
      <c r="F181" s="229" t="s">
        <v>14334</v>
      </c>
      <c r="G181" s="226"/>
      <c r="H181" s="230">
        <v>140.65199999999999</v>
      </c>
      <c r="I181" s="231"/>
      <c r="J181" s="226"/>
      <c r="K181" s="226"/>
      <c r="L181" s="232"/>
      <c r="M181" s="233"/>
      <c r="N181" s="234"/>
      <c r="O181" s="234"/>
      <c r="P181" s="234"/>
      <c r="Q181" s="234"/>
      <c r="R181" s="234"/>
      <c r="S181" s="234"/>
      <c r="T181" s="235"/>
      <c r="AT181" s="236" t="s">
        <v>513</v>
      </c>
      <c r="AU181" s="236" t="s">
        <v>82</v>
      </c>
      <c r="AV181" s="12" t="s">
        <v>82</v>
      </c>
      <c r="AW181" s="12" t="s">
        <v>36</v>
      </c>
      <c r="AX181" s="12" t="s">
        <v>80</v>
      </c>
      <c r="AY181" s="236" t="s">
        <v>492</v>
      </c>
    </row>
    <row r="182" spans="2:65" s="1" customFormat="1" ht="16.5" customHeight="1">
      <c r="B182" s="42"/>
      <c r="C182" s="209" t="s">
        <v>952</v>
      </c>
      <c r="D182" s="209" t="s">
        <v>498</v>
      </c>
      <c r="E182" s="210" t="s">
        <v>14335</v>
      </c>
      <c r="F182" s="211" t="s">
        <v>14336</v>
      </c>
      <c r="G182" s="212" t="s">
        <v>795</v>
      </c>
      <c r="H182" s="213">
        <v>1.92</v>
      </c>
      <c r="I182" s="214"/>
      <c r="J182" s="215">
        <f>ROUND(I182*H182,2)</f>
        <v>0</v>
      </c>
      <c r="K182" s="211" t="s">
        <v>501</v>
      </c>
      <c r="L182" s="62"/>
      <c r="M182" s="216" t="s">
        <v>23</v>
      </c>
      <c r="N182" s="217" t="s">
        <v>44</v>
      </c>
      <c r="O182" s="43"/>
      <c r="P182" s="218">
        <f>O182*H182</f>
        <v>0</v>
      </c>
      <c r="Q182" s="218">
        <v>0</v>
      </c>
      <c r="R182" s="218">
        <f>Q182*H182</f>
        <v>0</v>
      </c>
      <c r="S182" s="218">
        <v>0</v>
      </c>
      <c r="T182" s="219">
        <f>S182*H182</f>
        <v>0</v>
      </c>
      <c r="AR182" s="25" t="s">
        <v>502</v>
      </c>
      <c r="AT182" s="25" t="s">
        <v>498</v>
      </c>
      <c r="AU182" s="25" t="s">
        <v>82</v>
      </c>
      <c r="AY182" s="25" t="s">
        <v>492</v>
      </c>
      <c r="BE182" s="220">
        <f>IF(N182="základní",J182,0)</f>
        <v>0</v>
      </c>
      <c r="BF182" s="220">
        <f>IF(N182="snížená",J182,0)</f>
        <v>0</v>
      </c>
      <c r="BG182" s="220">
        <f>IF(N182="zákl. přenesená",J182,0)</f>
        <v>0</v>
      </c>
      <c r="BH182" s="220">
        <f>IF(N182="sníž. přenesená",J182,0)</f>
        <v>0</v>
      </c>
      <c r="BI182" s="220">
        <f>IF(N182="nulová",J182,0)</f>
        <v>0</v>
      </c>
      <c r="BJ182" s="25" t="s">
        <v>80</v>
      </c>
      <c r="BK182" s="220">
        <f>ROUND(I182*H182,2)</f>
        <v>0</v>
      </c>
      <c r="BL182" s="25" t="s">
        <v>502</v>
      </c>
      <c r="BM182" s="25" t="s">
        <v>14337</v>
      </c>
    </row>
    <row r="183" spans="2:65" s="1" customFormat="1">
      <c r="B183" s="42"/>
      <c r="C183" s="64"/>
      <c r="D183" s="221" t="s">
        <v>506</v>
      </c>
      <c r="E183" s="64"/>
      <c r="F183" s="222" t="s">
        <v>14338</v>
      </c>
      <c r="G183" s="64"/>
      <c r="H183" s="64"/>
      <c r="I183" s="177"/>
      <c r="J183" s="64"/>
      <c r="K183" s="64"/>
      <c r="L183" s="62"/>
      <c r="M183" s="223"/>
      <c r="N183" s="43"/>
      <c r="O183" s="43"/>
      <c r="P183" s="43"/>
      <c r="Q183" s="43"/>
      <c r="R183" s="43"/>
      <c r="S183" s="43"/>
      <c r="T183" s="79"/>
      <c r="AT183" s="25" t="s">
        <v>506</v>
      </c>
      <c r="AU183" s="25" t="s">
        <v>82</v>
      </c>
    </row>
    <row r="184" spans="2:65" s="1" customFormat="1" ht="36">
      <c r="B184" s="42"/>
      <c r="C184" s="64"/>
      <c r="D184" s="221" t="s">
        <v>509</v>
      </c>
      <c r="E184" s="64"/>
      <c r="F184" s="224" t="s">
        <v>14339</v>
      </c>
      <c r="G184" s="64"/>
      <c r="H184" s="64"/>
      <c r="I184" s="177"/>
      <c r="J184" s="64"/>
      <c r="K184" s="64"/>
      <c r="L184" s="62"/>
      <c r="M184" s="223"/>
      <c r="N184" s="43"/>
      <c r="O184" s="43"/>
      <c r="P184" s="43"/>
      <c r="Q184" s="43"/>
      <c r="R184" s="43"/>
      <c r="S184" s="43"/>
      <c r="T184" s="79"/>
      <c r="AT184" s="25" t="s">
        <v>509</v>
      </c>
      <c r="AU184" s="25" t="s">
        <v>82</v>
      </c>
    </row>
    <row r="185" spans="2:65" s="12" customFormat="1">
      <c r="B185" s="225"/>
      <c r="C185" s="226"/>
      <c r="D185" s="221" t="s">
        <v>513</v>
      </c>
      <c r="E185" s="248" t="s">
        <v>23</v>
      </c>
      <c r="F185" s="249" t="s">
        <v>14340</v>
      </c>
      <c r="G185" s="226"/>
      <c r="H185" s="250">
        <v>1.92</v>
      </c>
      <c r="I185" s="231"/>
      <c r="J185" s="226"/>
      <c r="K185" s="226"/>
      <c r="L185" s="232"/>
      <c r="M185" s="233"/>
      <c r="N185" s="234"/>
      <c r="O185" s="234"/>
      <c r="P185" s="234"/>
      <c r="Q185" s="234"/>
      <c r="R185" s="234"/>
      <c r="S185" s="234"/>
      <c r="T185" s="235"/>
      <c r="AT185" s="236" t="s">
        <v>513</v>
      </c>
      <c r="AU185" s="236" t="s">
        <v>82</v>
      </c>
      <c r="AV185" s="12" t="s">
        <v>82</v>
      </c>
      <c r="AW185" s="12" t="s">
        <v>36</v>
      </c>
      <c r="AX185" s="12" t="s">
        <v>80</v>
      </c>
      <c r="AY185" s="236" t="s">
        <v>492</v>
      </c>
    </row>
    <row r="186" spans="2:65" s="11" customFormat="1" ht="29.85" customHeight="1">
      <c r="B186" s="192"/>
      <c r="C186" s="193"/>
      <c r="D186" s="206" t="s">
        <v>72</v>
      </c>
      <c r="E186" s="207" t="s">
        <v>3186</v>
      </c>
      <c r="F186" s="207" t="s">
        <v>3187</v>
      </c>
      <c r="G186" s="193"/>
      <c r="H186" s="193"/>
      <c r="I186" s="196"/>
      <c r="J186" s="208">
        <f>BK186</f>
        <v>0</v>
      </c>
      <c r="K186" s="193"/>
      <c r="L186" s="198"/>
      <c r="M186" s="199"/>
      <c r="N186" s="200"/>
      <c r="O186" s="200"/>
      <c r="P186" s="201">
        <f>SUM(P187:P188)</f>
        <v>0</v>
      </c>
      <c r="Q186" s="200"/>
      <c r="R186" s="201">
        <f>SUM(R187:R188)</f>
        <v>0</v>
      </c>
      <c r="S186" s="200"/>
      <c r="T186" s="202">
        <f>SUM(T187:T188)</f>
        <v>0</v>
      </c>
      <c r="AR186" s="203" t="s">
        <v>80</v>
      </c>
      <c r="AT186" s="204" t="s">
        <v>72</v>
      </c>
      <c r="AU186" s="204" t="s">
        <v>80</v>
      </c>
      <c r="AY186" s="203" t="s">
        <v>492</v>
      </c>
      <c r="BK186" s="205">
        <f>SUM(BK187:BK188)</f>
        <v>0</v>
      </c>
    </row>
    <row r="187" spans="2:65" s="1" customFormat="1" ht="25.5" customHeight="1">
      <c r="B187" s="42"/>
      <c r="C187" s="209" t="s">
        <v>958</v>
      </c>
      <c r="D187" s="209" t="s">
        <v>498</v>
      </c>
      <c r="E187" s="210" t="s">
        <v>14341</v>
      </c>
      <c r="F187" s="211" t="s">
        <v>14342</v>
      </c>
      <c r="G187" s="212" t="s">
        <v>795</v>
      </c>
      <c r="H187" s="213">
        <v>16.140999999999998</v>
      </c>
      <c r="I187" s="214"/>
      <c r="J187" s="215">
        <f>ROUND(I187*H187,2)</f>
        <v>0</v>
      </c>
      <c r="K187" s="211" t="s">
        <v>501</v>
      </c>
      <c r="L187" s="62"/>
      <c r="M187" s="216" t="s">
        <v>23</v>
      </c>
      <c r="N187" s="217" t="s">
        <v>44</v>
      </c>
      <c r="O187" s="43"/>
      <c r="P187" s="218">
        <f>O187*H187</f>
        <v>0</v>
      </c>
      <c r="Q187" s="218">
        <v>0</v>
      </c>
      <c r="R187" s="218">
        <f>Q187*H187</f>
        <v>0</v>
      </c>
      <c r="S187" s="218">
        <v>0</v>
      </c>
      <c r="T187" s="219">
        <f>S187*H187</f>
        <v>0</v>
      </c>
      <c r="AR187" s="25" t="s">
        <v>502</v>
      </c>
      <c r="AT187" s="25" t="s">
        <v>498</v>
      </c>
      <c r="AU187" s="25" t="s">
        <v>82</v>
      </c>
      <c r="AY187" s="25" t="s">
        <v>492</v>
      </c>
      <c r="BE187" s="220">
        <f>IF(N187="základní",J187,0)</f>
        <v>0</v>
      </c>
      <c r="BF187" s="220">
        <f>IF(N187="snížená",J187,0)</f>
        <v>0</v>
      </c>
      <c r="BG187" s="220">
        <f>IF(N187="zákl. přenesená",J187,0)</f>
        <v>0</v>
      </c>
      <c r="BH187" s="220">
        <f>IF(N187="sníž. přenesená",J187,0)</f>
        <v>0</v>
      </c>
      <c r="BI187" s="220">
        <f>IF(N187="nulová",J187,0)</f>
        <v>0</v>
      </c>
      <c r="BJ187" s="25" t="s">
        <v>80</v>
      </c>
      <c r="BK187" s="220">
        <f>ROUND(I187*H187,2)</f>
        <v>0</v>
      </c>
      <c r="BL187" s="25" t="s">
        <v>502</v>
      </c>
      <c r="BM187" s="25" t="s">
        <v>14343</v>
      </c>
    </row>
    <row r="188" spans="2:65" s="1" customFormat="1" ht="36">
      <c r="B188" s="42"/>
      <c r="C188" s="64"/>
      <c r="D188" s="221" t="s">
        <v>506</v>
      </c>
      <c r="E188" s="64"/>
      <c r="F188" s="222" t="s">
        <v>14344</v>
      </c>
      <c r="G188" s="64"/>
      <c r="H188" s="64"/>
      <c r="I188" s="177"/>
      <c r="J188" s="64"/>
      <c r="K188" s="64"/>
      <c r="L188" s="62"/>
      <c r="M188" s="292"/>
      <c r="N188" s="293"/>
      <c r="O188" s="293"/>
      <c r="P188" s="293"/>
      <c r="Q188" s="293"/>
      <c r="R188" s="293"/>
      <c r="S188" s="293"/>
      <c r="T188" s="294"/>
      <c r="AT188" s="25" t="s">
        <v>506</v>
      </c>
      <c r="AU188" s="25" t="s">
        <v>82</v>
      </c>
    </row>
    <row r="189" spans="2:65" s="1" customFormat="1" ht="6.9" customHeight="1">
      <c r="B189" s="57"/>
      <c r="C189" s="58"/>
      <c r="D189" s="58"/>
      <c r="E189" s="58"/>
      <c r="F189" s="58"/>
      <c r="G189" s="58"/>
      <c r="H189" s="58"/>
      <c r="I189" s="151"/>
      <c r="J189" s="58"/>
      <c r="K189" s="58"/>
      <c r="L189" s="62"/>
    </row>
  </sheetData>
  <sheetProtection password="CC35" sheet="1" objects="1" scenarios="1" formatCells="0" formatColumns="0" formatRows="0" sort="0" autoFilter="0"/>
  <autoFilter ref="C87:K188"/>
  <mergeCells count="13">
    <mergeCell ref="E80:H80"/>
    <mergeCell ref="G1:H1"/>
    <mergeCell ref="L2:V2"/>
    <mergeCell ref="E49:H49"/>
    <mergeCell ref="E51:H51"/>
    <mergeCell ref="J55:J56"/>
    <mergeCell ref="E76:H76"/>
    <mergeCell ref="E78:H78"/>
    <mergeCell ref="E7:H7"/>
    <mergeCell ref="E9:H9"/>
    <mergeCell ref="E11:H11"/>
    <mergeCell ref="E26:H26"/>
    <mergeCell ref="E47:H47"/>
  </mergeCells>
  <hyperlinks>
    <hyperlink ref="F1:G1" location="C2" display="1) Krycí list soupisu"/>
    <hyperlink ref="G1:H1" location="C58" display="2) Rekapitulace"/>
    <hyperlink ref="J1" location="C8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22"/>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164</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s="1" customFormat="1" ht="16.5" customHeight="1">
      <c r="B9" s="42"/>
      <c r="C9" s="43"/>
      <c r="D9" s="43"/>
      <c r="E9" s="423" t="s">
        <v>14204</v>
      </c>
      <c r="F9" s="424"/>
      <c r="G9" s="424"/>
      <c r="H9" s="424"/>
      <c r="I9" s="129"/>
      <c r="J9" s="43"/>
      <c r="K9" s="46"/>
    </row>
    <row r="10" spans="1:70" s="1" customFormat="1" ht="13.2">
      <c r="B10" s="42"/>
      <c r="C10" s="43"/>
      <c r="D10" s="38" t="s">
        <v>199</v>
      </c>
      <c r="E10" s="43"/>
      <c r="F10" s="43"/>
      <c r="G10" s="43"/>
      <c r="H10" s="43"/>
      <c r="I10" s="129"/>
      <c r="J10" s="43"/>
      <c r="K10" s="46"/>
    </row>
    <row r="11" spans="1:70" s="1" customFormat="1" ht="36.9" customHeight="1">
      <c r="B11" s="42"/>
      <c r="C11" s="43"/>
      <c r="D11" s="43"/>
      <c r="E11" s="425" t="s">
        <v>14345</v>
      </c>
      <c r="F11" s="424"/>
      <c r="G11" s="424"/>
      <c r="H11" s="424"/>
      <c r="I11" s="129"/>
      <c r="J11" s="43"/>
      <c r="K11" s="46"/>
    </row>
    <row r="12" spans="1:70" s="1" customFormat="1">
      <c r="B12" s="42"/>
      <c r="C12" s="43"/>
      <c r="D12" s="43"/>
      <c r="E12" s="43"/>
      <c r="F12" s="43"/>
      <c r="G12" s="43"/>
      <c r="H12" s="43"/>
      <c r="I12" s="129"/>
      <c r="J12" s="43"/>
      <c r="K12" s="46"/>
    </row>
    <row r="13" spans="1:70" s="1" customFormat="1" ht="14.4" customHeight="1">
      <c r="B13" s="42"/>
      <c r="C13" s="43"/>
      <c r="D13" s="38" t="s">
        <v>20</v>
      </c>
      <c r="E13" s="43"/>
      <c r="F13" s="36" t="s">
        <v>122</v>
      </c>
      <c r="G13" s="43"/>
      <c r="H13" s="43"/>
      <c r="I13" s="130" t="s">
        <v>22</v>
      </c>
      <c r="J13" s="36" t="s">
        <v>23</v>
      </c>
      <c r="K13" s="46"/>
    </row>
    <row r="14" spans="1:70" s="1" customFormat="1" ht="14.4" customHeight="1">
      <c r="B14" s="42"/>
      <c r="C14" s="43"/>
      <c r="D14" s="38" t="s">
        <v>24</v>
      </c>
      <c r="E14" s="43"/>
      <c r="F14" s="36" t="s">
        <v>25</v>
      </c>
      <c r="G14" s="43"/>
      <c r="H14" s="43"/>
      <c r="I14" s="130" t="s">
        <v>26</v>
      </c>
      <c r="J14" s="131" t="str">
        <f>'Rekapitulace stavby'!AN8</f>
        <v>23. 3. 2017</v>
      </c>
      <c r="K14" s="46"/>
    </row>
    <row r="15" spans="1:70" s="1" customFormat="1" ht="21.75" customHeight="1">
      <c r="B15" s="42"/>
      <c r="C15" s="43"/>
      <c r="D15" s="43"/>
      <c r="E15" s="43"/>
      <c r="F15" s="43"/>
      <c r="G15" s="43"/>
      <c r="H15" s="43"/>
      <c r="I15" s="295" t="s">
        <v>10796</v>
      </c>
      <c r="J15" s="296" t="s">
        <v>14346</v>
      </c>
      <c r="K15" s="46"/>
    </row>
    <row r="16" spans="1:70" s="1" customFormat="1" ht="14.4" customHeight="1">
      <c r="B16" s="42"/>
      <c r="C16" s="43"/>
      <c r="D16" s="38" t="s">
        <v>28</v>
      </c>
      <c r="E16" s="43"/>
      <c r="F16" s="43"/>
      <c r="G16" s="43"/>
      <c r="H16" s="43"/>
      <c r="I16" s="130" t="s">
        <v>29</v>
      </c>
      <c r="J16" s="36" t="s">
        <v>23</v>
      </c>
      <c r="K16" s="46"/>
    </row>
    <row r="17" spans="2:11" s="1" customFormat="1" ht="18" customHeight="1">
      <c r="B17" s="42"/>
      <c r="C17" s="43"/>
      <c r="D17" s="43"/>
      <c r="E17" s="36" t="s">
        <v>30</v>
      </c>
      <c r="F17" s="43"/>
      <c r="G17" s="43"/>
      <c r="H17" s="43"/>
      <c r="I17" s="130" t="s">
        <v>31</v>
      </c>
      <c r="J17" s="36" t="s">
        <v>23</v>
      </c>
      <c r="K17" s="46"/>
    </row>
    <row r="18" spans="2:11" s="1" customFormat="1" ht="6.9" customHeight="1">
      <c r="B18" s="42"/>
      <c r="C18" s="43"/>
      <c r="D18" s="43"/>
      <c r="E18" s="43"/>
      <c r="F18" s="43"/>
      <c r="G18" s="43"/>
      <c r="H18" s="43"/>
      <c r="I18" s="129"/>
      <c r="J18" s="43"/>
      <c r="K18" s="46"/>
    </row>
    <row r="19" spans="2:11" s="1" customFormat="1" ht="14.4" customHeight="1">
      <c r="B19" s="42"/>
      <c r="C19" s="43"/>
      <c r="D19" s="38" t="s">
        <v>32</v>
      </c>
      <c r="E19" s="43"/>
      <c r="F19" s="43"/>
      <c r="G19" s="43"/>
      <c r="H19" s="43"/>
      <c r="I19" s="130" t="s">
        <v>29</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30" t="s">
        <v>31</v>
      </c>
      <c r="J20" s="36" t="str">
        <f>IF('Rekapitulace stavby'!AN14="Vyplň údaj","",IF('Rekapitulace stavby'!AN14="","",'Rekapitulace stavby'!AN14))</f>
        <v/>
      </c>
      <c r="K20" s="46"/>
    </row>
    <row r="21" spans="2:11" s="1" customFormat="1" ht="6.9" customHeight="1">
      <c r="B21" s="42"/>
      <c r="C21" s="43"/>
      <c r="D21" s="43"/>
      <c r="E21" s="43"/>
      <c r="F21" s="43"/>
      <c r="G21" s="43"/>
      <c r="H21" s="43"/>
      <c r="I21" s="129"/>
      <c r="J21" s="43"/>
      <c r="K21" s="46"/>
    </row>
    <row r="22" spans="2:11" s="1" customFormat="1" ht="14.4" customHeight="1">
      <c r="B22" s="42"/>
      <c r="C22" s="43"/>
      <c r="D22" s="38" t="s">
        <v>34</v>
      </c>
      <c r="E22" s="43"/>
      <c r="F22" s="43"/>
      <c r="G22" s="43"/>
      <c r="H22" s="43"/>
      <c r="I22" s="130" t="s">
        <v>29</v>
      </c>
      <c r="J22" s="36" t="s">
        <v>23</v>
      </c>
      <c r="K22" s="46"/>
    </row>
    <row r="23" spans="2:11" s="1" customFormat="1" ht="18" customHeight="1">
      <c r="B23" s="42"/>
      <c r="C23" s="43"/>
      <c r="D23" s="43"/>
      <c r="E23" s="36" t="s">
        <v>35</v>
      </c>
      <c r="F23" s="43"/>
      <c r="G23" s="43"/>
      <c r="H23" s="43"/>
      <c r="I23" s="130" t="s">
        <v>31</v>
      </c>
      <c r="J23" s="36" t="s">
        <v>23</v>
      </c>
      <c r="K23" s="46"/>
    </row>
    <row r="24" spans="2:11" s="1" customFormat="1" ht="6.9" customHeight="1">
      <c r="B24" s="42"/>
      <c r="C24" s="43"/>
      <c r="D24" s="43"/>
      <c r="E24" s="43"/>
      <c r="F24" s="43"/>
      <c r="G24" s="43"/>
      <c r="H24" s="43"/>
      <c r="I24" s="129"/>
      <c r="J24" s="43"/>
      <c r="K24" s="46"/>
    </row>
    <row r="25" spans="2:11" s="1" customFormat="1" ht="14.4" customHeight="1">
      <c r="B25" s="42"/>
      <c r="C25" s="43"/>
      <c r="D25" s="38" t="s">
        <v>37</v>
      </c>
      <c r="E25" s="43"/>
      <c r="F25" s="43"/>
      <c r="G25" s="43"/>
      <c r="H25" s="43"/>
      <c r="I25" s="129"/>
      <c r="J25" s="43"/>
      <c r="K25" s="46"/>
    </row>
    <row r="26" spans="2:11" s="7" customFormat="1" ht="71.25" customHeight="1">
      <c r="B26" s="132"/>
      <c r="C26" s="133"/>
      <c r="D26" s="133"/>
      <c r="E26" s="414" t="s">
        <v>38</v>
      </c>
      <c r="F26" s="414"/>
      <c r="G26" s="414"/>
      <c r="H26" s="414"/>
      <c r="I26" s="134"/>
      <c r="J26" s="133"/>
      <c r="K26" s="135"/>
    </row>
    <row r="27" spans="2:11" s="1" customFormat="1" ht="6.9" customHeight="1">
      <c r="B27" s="42"/>
      <c r="C27" s="43"/>
      <c r="D27" s="43"/>
      <c r="E27" s="43"/>
      <c r="F27" s="43"/>
      <c r="G27" s="43"/>
      <c r="H27" s="43"/>
      <c r="I27" s="129"/>
      <c r="J27" s="43"/>
      <c r="K27" s="46"/>
    </row>
    <row r="28" spans="2:11" s="1" customFormat="1" ht="6.9" customHeight="1">
      <c r="B28" s="42"/>
      <c r="C28" s="43"/>
      <c r="D28" s="86"/>
      <c r="E28" s="86"/>
      <c r="F28" s="86"/>
      <c r="G28" s="86"/>
      <c r="H28" s="86"/>
      <c r="I28" s="137"/>
      <c r="J28" s="86"/>
      <c r="K28" s="138"/>
    </row>
    <row r="29" spans="2:11" s="1" customFormat="1" ht="25.35" customHeight="1">
      <c r="B29" s="42"/>
      <c r="C29" s="43"/>
      <c r="D29" s="139" t="s">
        <v>39</v>
      </c>
      <c r="E29" s="43"/>
      <c r="F29" s="43"/>
      <c r="G29" s="43"/>
      <c r="H29" s="43"/>
      <c r="I29" s="129"/>
      <c r="J29" s="140">
        <f>ROUND(J96,2)</f>
        <v>0</v>
      </c>
      <c r="K29" s="46"/>
    </row>
    <row r="30" spans="2:11" s="1" customFormat="1" ht="6.9" customHeight="1">
      <c r="B30" s="42"/>
      <c r="C30" s="43"/>
      <c r="D30" s="86"/>
      <c r="E30" s="86"/>
      <c r="F30" s="86"/>
      <c r="G30" s="86"/>
      <c r="H30" s="86"/>
      <c r="I30" s="137"/>
      <c r="J30" s="86"/>
      <c r="K30" s="138"/>
    </row>
    <row r="31" spans="2:11" s="1" customFormat="1" ht="14.4" customHeight="1">
      <c r="B31" s="42"/>
      <c r="C31" s="43"/>
      <c r="D31" s="43"/>
      <c r="E31" s="43"/>
      <c r="F31" s="47" t="s">
        <v>41</v>
      </c>
      <c r="G31" s="43"/>
      <c r="H31" s="43"/>
      <c r="I31" s="141" t="s">
        <v>40</v>
      </c>
      <c r="J31" s="47" t="s">
        <v>42</v>
      </c>
      <c r="K31" s="46"/>
    </row>
    <row r="32" spans="2:11" s="1" customFormat="1" ht="14.4" customHeight="1">
      <c r="B32" s="42"/>
      <c r="C32" s="43"/>
      <c r="D32" s="50" t="s">
        <v>43</v>
      </c>
      <c r="E32" s="50" t="s">
        <v>44</v>
      </c>
      <c r="F32" s="142">
        <f>ROUND(SUM(BE96:BE421), 2)</f>
        <v>0</v>
      </c>
      <c r="G32" s="43"/>
      <c r="H32" s="43"/>
      <c r="I32" s="143">
        <v>0.21</v>
      </c>
      <c r="J32" s="142">
        <f>ROUND(ROUND((SUM(BE96:BE421)), 2)*I32, 2)</f>
        <v>0</v>
      </c>
      <c r="K32" s="46"/>
    </row>
    <row r="33" spans="2:11" s="1" customFormat="1" ht="14.4" customHeight="1">
      <c r="B33" s="42"/>
      <c r="C33" s="43"/>
      <c r="D33" s="43"/>
      <c r="E33" s="50" t="s">
        <v>45</v>
      </c>
      <c r="F33" s="142">
        <f>ROUND(SUM(BF96:BF421), 2)</f>
        <v>0</v>
      </c>
      <c r="G33" s="43"/>
      <c r="H33" s="43"/>
      <c r="I33" s="143">
        <v>0.15</v>
      </c>
      <c r="J33" s="142">
        <f>ROUND(ROUND((SUM(BF96:BF421)), 2)*I33, 2)</f>
        <v>0</v>
      </c>
      <c r="K33" s="46"/>
    </row>
    <row r="34" spans="2:11" s="1" customFormat="1" ht="14.4" hidden="1" customHeight="1">
      <c r="B34" s="42"/>
      <c r="C34" s="43"/>
      <c r="D34" s="43"/>
      <c r="E34" s="50" t="s">
        <v>46</v>
      </c>
      <c r="F34" s="142">
        <f>ROUND(SUM(BG96:BG421), 2)</f>
        <v>0</v>
      </c>
      <c r="G34" s="43"/>
      <c r="H34" s="43"/>
      <c r="I34" s="143">
        <v>0.21</v>
      </c>
      <c r="J34" s="142">
        <v>0</v>
      </c>
      <c r="K34" s="46"/>
    </row>
    <row r="35" spans="2:11" s="1" customFormat="1" ht="14.4" hidden="1" customHeight="1">
      <c r="B35" s="42"/>
      <c r="C35" s="43"/>
      <c r="D35" s="43"/>
      <c r="E35" s="50" t="s">
        <v>47</v>
      </c>
      <c r="F35" s="142">
        <f>ROUND(SUM(BH96:BH421), 2)</f>
        <v>0</v>
      </c>
      <c r="G35" s="43"/>
      <c r="H35" s="43"/>
      <c r="I35" s="143">
        <v>0.15</v>
      </c>
      <c r="J35" s="142">
        <v>0</v>
      </c>
      <c r="K35" s="46"/>
    </row>
    <row r="36" spans="2:11" s="1" customFormat="1" ht="14.4" hidden="1" customHeight="1">
      <c r="B36" s="42"/>
      <c r="C36" s="43"/>
      <c r="D36" s="43"/>
      <c r="E36" s="50" t="s">
        <v>48</v>
      </c>
      <c r="F36" s="142">
        <f>ROUND(SUM(BI96:BI421), 2)</f>
        <v>0</v>
      </c>
      <c r="G36" s="43"/>
      <c r="H36" s="43"/>
      <c r="I36" s="143">
        <v>0</v>
      </c>
      <c r="J36" s="142">
        <v>0</v>
      </c>
      <c r="K36" s="46"/>
    </row>
    <row r="37" spans="2:11" s="1" customFormat="1" ht="6.9" customHeight="1">
      <c r="B37" s="42"/>
      <c r="C37" s="43"/>
      <c r="D37" s="43"/>
      <c r="E37" s="43"/>
      <c r="F37" s="43"/>
      <c r="G37" s="43"/>
      <c r="H37" s="43"/>
      <c r="I37" s="129"/>
      <c r="J37" s="43"/>
      <c r="K37" s="46"/>
    </row>
    <row r="38" spans="2:11" s="1" customFormat="1" ht="25.35" customHeight="1">
      <c r="B38" s="42"/>
      <c r="C38" s="144"/>
      <c r="D38" s="145" t="s">
        <v>49</v>
      </c>
      <c r="E38" s="80"/>
      <c r="F38" s="80"/>
      <c r="G38" s="146" t="s">
        <v>50</v>
      </c>
      <c r="H38" s="147" t="s">
        <v>51</v>
      </c>
      <c r="I38" s="148"/>
      <c r="J38" s="149">
        <f>SUM(J29:J36)</f>
        <v>0</v>
      </c>
      <c r="K38" s="150"/>
    </row>
    <row r="39" spans="2:11" s="1" customFormat="1" ht="14.4" customHeight="1">
      <c r="B39" s="57"/>
      <c r="C39" s="58"/>
      <c r="D39" s="58"/>
      <c r="E39" s="58"/>
      <c r="F39" s="58"/>
      <c r="G39" s="58"/>
      <c r="H39" s="58"/>
      <c r="I39" s="151"/>
      <c r="J39" s="58"/>
      <c r="K39" s="59"/>
    </row>
    <row r="43" spans="2:11" s="1" customFormat="1" ht="6.9" customHeight="1">
      <c r="B43" s="152"/>
      <c r="C43" s="153"/>
      <c r="D43" s="153"/>
      <c r="E43" s="153"/>
      <c r="F43" s="153"/>
      <c r="G43" s="153"/>
      <c r="H43" s="153"/>
      <c r="I43" s="154"/>
      <c r="J43" s="153"/>
      <c r="K43" s="155"/>
    </row>
    <row r="44" spans="2:11" s="1" customFormat="1" ht="36.9" customHeight="1">
      <c r="B44" s="42"/>
      <c r="C44" s="31" t="s">
        <v>265</v>
      </c>
      <c r="D44" s="43"/>
      <c r="E44" s="43"/>
      <c r="F44" s="43"/>
      <c r="G44" s="43"/>
      <c r="H44" s="43"/>
      <c r="I44" s="129"/>
      <c r="J44" s="43"/>
      <c r="K44" s="46"/>
    </row>
    <row r="45" spans="2:11" s="1" customFormat="1" ht="6.9" customHeight="1">
      <c r="B45" s="42"/>
      <c r="C45" s="43"/>
      <c r="D45" s="43"/>
      <c r="E45" s="43"/>
      <c r="F45" s="43"/>
      <c r="G45" s="43"/>
      <c r="H45" s="43"/>
      <c r="I45" s="129"/>
      <c r="J45" s="43"/>
      <c r="K45" s="46"/>
    </row>
    <row r="46" spans="2:11" s="1" customFormat="1" ht="14.4" customHeight="1">
      <c r="B46" s="42"/>
      <c r="C46" s="38" t="s">
        <v>18</v>
      </c>
      <c r="D46" s="43"/>
      <c r="E46" s="43"/>
      <c r="F46" s="43"/>
      <c r="G46" s="43"/>
      <c r="H46" s="43"/>
      <c r="I46" s="129"/>
      <c r="J46" s="43"/>
      <c r="K46" s="46"/>
    </row>
    <row r="47" spans="2:11" s="1" customFormat="1" ht="16.5" customHeight="1">
      <c r="B47" s="42"/>
      <c r="C47" s="43"/>
      <c r="D47" s="43"/>
      <c r="E47" s="423" t="str">
        <f>E7</f>
        <v>ZČU - STRADI - STRATEGICKÁ DISLOKACE ZČU - FZS</v>
      </c>
      <c r="F47" s="429"/>
      <c r="G47" s="429"/>
      <c r="H47" s="429"/>
      <c r="I47" s="129"/>
      <c r="J47" s="43"/>
      <c r="K47" s="46"/>
    </row>
    <row r="48" spans="2:11" ht="13.2">
      <c r="B48" s="29"/>
      <c r="C48" s="38" t="s">
        <v>193</v>
      </c>
      <c r="D48" s="30"/>
      <c r="E48" s="30"/>
      <c r="F48" s="30"/>
      <c r="G48" s="30"/>
      <c r="H48" s="30"/>
      <c r="I48" s="128"/>
      <c r="J48" s="30"/>
      <c r="K48" s="32"/>
    </row>
    <row r="49" spans="2:47" s="1" customFormat="1" ht="16.5" customHeight="1">
      <c r="B49" s="42"/>
      <c r="C49" s="43"/>
      <c r="D49" s="43"/>
      <c r="E49" s="423" t="s">
        <v>14204</v>
      </c>
      <c r="F49" s="424"/>
      <c r="G49" s="424"/>
      <c r="H49" s="424"/>
      <c r="I49" s="129"/>
      <c r="J49" s="43"/>
      <c r="K49" s="46"/>
    </row>
    <row r="50" spans="2:47" s="1" customFormat="1" ht="14.4" customHeight="1">
      <c r="B50" s="42"/>
      <c r="C50" s="38" t="s">
        <v>199</v>
      </c>
      <c r="D50" s="43"/>
      <c r="E50" s="43"/>
      <c r="F50" s="43"/>
      <c r="G50" s="43"/>
      <c r="H50" s="43"/>
      <c r="I50" s="129"/>
      <c r="J50" s="43"/>
      <c r="K50" s="46"/>
    </row>
    <row r="51" spans="2:47" s="1" customFormat="1" ht="17.25" customHeight="1">
      <c r="B51" s="42"/>
      <c r="C51" s="43"/>
      <c r="D51" s="43"/>
      <c r="E51" s="425" t="str">
        <f>E11</f>
        <v>D.2.2 - VODOVODNÍ PŘÍPOJKA</v>
      </c>
      <c r="F51" s="424"/>
      <c r="G51" s="424"/>
      <c r="H51" s="424"/>
      <c r="I51" s="129"/>
      <c r="J51" s="43"/>
      <c r="K51" s="46"/>
    </row>
    <row r="52" spans="2:47" s="1" customFormat="1" ht="6.9" customHeight="1">
      <c r="B52" s="42"/>
      <c r="C52" s="43"/>
      <c r="D52" s="43"/>
      <c r="E52" s="43"/>
      <c r="F52" s="43"/>
      <c r="G52" s="43"/>
      <c r="H52" s="43"/>
      <c r="I52" s="129"/>
      <c r="J52" s="43"/>
      <c r="K52" s="46"/>
    </row>
    <row r="53" spans="2:47" s="1" customFormat="1" ht="18" customHeight="1">
      <c r="B53" s="42"/>
      <c r="C53" s="38" t="s">
        <v>24</v>
      </c>
      <c r="D53" s="43"/>
      <c r="E53" s="43"/>
      <c r="F53" s="36" t="str">
        <f>F14</f>
        <v>Tylova 59, Jižní Předměstí, 301 00 Plzeň</v>
      </c>
      <c r="G53" s="43"/>
      <c r="H53" s="43"/>
      <c r="I53" s="130" t="s">
        <v>26</v>
      </c>
      <c r="J53" s="131" t="str">
        <f>IF(J14="","",J14)</f>
        <v>23. 3. 2017</v>
      </c>
      <c r="K53" s="46"/>
    </row>
    <row r="54" spans="2:47" s="1" customFormat="1" ht="6.9" customHeight="1">
      <c r="B54" s="42"/>
      <c r="C54" s="43"/>
      <c r="D54" s="43"/>
      <c r="E54" s="43"/>
      <c r="F54" s="43"/>
      <c r="G54" s="43"/>
      <c r="H54" s="43"/>
      <c r="I54" s="129"/>
      <c r="J54" s="43"/>
      <c r="K54" s="46"/>
    </row>
    <row r="55" spans="2:47" s="1" customFormat="1" ht="13.2">
      <c r="B55" s="42"/>
      <c r="C55" s="38" t="s">
        <v>28</v>
      </c>
      <c r="D55" s="43"/>
      <c r="E55" s="43"/>
      <c r="F55" s="36" t="str">
        <f>E17</f>
        <v>ZČU v Plzni, Univerzitní 8, Plzeň</v>
      </c>
      <c r="G55" s="43"/>
      <c r="H55" s="43"/>
      <c r="I55" s="130" t="s">
        <v>34</v>
      </c>
      <c r="J55" s="414" t="str">
        <f>E23</f>
        <v>ATELIER SOUKUP OPL ŠVEHLA s.r.o.</v>
      </c>
      <c r="K55" s="46"/>
    </row>
    <row r="56" spans="2:47" s="1" customFormat="1" ht="14.4" customHeight="1">
      <c r="B56" s="42"/>
      <c r="C56" s="38" t="s">
        <v>32</v>
      </c>
      <c r="D56" s="43"/>
      <c r="E56" s="43"/>
      <c r="F56" s="36" t="str">
        <f>IF(E20="","",E20)</f>
        <v/>
      </c>
      <c r="G56" s="43"/>
      <c r="H56" s="43"/>
      <c r="I56" s="129"/>
      <c r="J56" s="426"/>
      <c r="K56" s="46"/>
    </row>
    <row r="57" spans="2:47" s="1" customFormat="1" ht="10.35" customHeight="1">
      <c r="B57" s="42"/>
      <c r="C57" s="43"/>
      <c r="D57" s="43"/>
      <c r="E57" s="43"/>
      <c r="F57" s="43"/>
      <c r="G57" s="43"/>
      <c r="H57" s="43"/>
      <c r="I57" s="129"/>
      <c r="J57" s="43"/>
      <c r="K57" s="46"/>
    </row>
    <row r="58" spans="2:47" s="1" customFormat="1" ht="29.25" customHeight="1">
      <c r="B58" s="42"/>
      <c r="C58" s="156" t="s">
        <v>293</v>
      </c>
      <c r="D58" s="144"/>
      <c r="E58" s="144"/>
      <c r="F58" s="144"/>
      <c r="G58" s="144"/>
      <c r="H58" s="144"/>
      <c r="I58" s="157"/>
      <c r="J58" s="158" t="s">
        <v>294</v>
      </c>
      <c r="K58" s="159"/>
    </row>
    <row r="59" spans="2:47" s="1" customFormat="1" ht="10.35" customHeight="1">
      <c r="B59" s="42"/>
      <c r="C59" s="43"/>
      <c r="D59" s="43"/>
      <c r="E59" s="43"/>
      <c r="F59" s="43"/>
      <c r="G59" s="43"/>
      <c r="H59" s="43"/>
      <c r="I59" s="129"/>
      <c r="J59" s="43"/>
      <c r="K59" s="46"/>
    </row>
    <row r="60" spans="2:47" s="1" customFormat="1" ht="29.25" customHeight="1">
      <c r="B60" s="42"/>
      <c r="C60" s="160" t="s">
        <v>299</v>
      </c>
      <c r="D60" s="43"/>
      <c r="E60" s="43"/>
      <c r="F60" s="43"/>
      <c r="G60" s="43"/>
      <c r="H60" s="43"/>
      <c r="I60" s="129"/>
      <c r="J60" s="140">
        <f>J96</f>
        <v>0</v>
      </c>
      <c r="K60" s="46"/>
      <c r="AU60" s="25" t="s">
        <v>300</v>
      </c>
    </row>
    <row r="61" spans="2:47" s="8" customFormat="1" ht="24.9" customHeight="1">
      <c r="B61" s="161"/>
      <c r="C61" s="162"/>
      <c r="D61" s="163" t="s">
        <v>303</v>
      </c>
      <c r="E61" s="164"/>
      <c r="F61" s="164"/>
      <c r="G61" s="164"/>
      <c r="H61" s="164"/>
      <c r="I61" s="165"/>
      <c r="J61" s="166">
        <f>J97</f>
        <v>0</v>
      </c>
      <c r="K61" s="167"/>
    </row>
    <row r="62" spans="2:47" s="9" customFormat="1" ht="19.95" customHeight="1">
      <c r="B62" s="169"/>
      <c r="C62" s="170"/>
      <c r="D62" s="171" t="s">
        <v>306</v>
      </c>
      <c r="E62" s="172"/>
      <c r="F62" s="172"/>
      <c r="G62" s="172"/>
      <c r="H62" s="172"/>
      <c r="I62" s="173"/>
      <c r="J62" s="174">
        <f>J98</f>
        <v>0</v>
      </c>
      <c r="K62" s="175"/>
    </row>
    <row r="63" spans="2:47" s="9" customFormat="1" ht="14.85" customHeight="1">
      <c r="B63" s="169"/>
      <c r="C63" s="170"/>
      <c r="D63" s="171" t="s">
        <v>14347</v>
      </c>
      <c r="E63" s="172"/>
      <c r="F63" s="172"/>
      <c r="G63" s="172"/>
      <c r="H63" s="172"/>
      <c r="I63" s="173"/>
      <c r="J63" s="174">
        <f>J222</f>
        <v>0</v>
      </c>
      <c r="K63" s="175"/>
    </row>
    <row r="64" spans="2:47" s="9" customFormat="1" ht="14.85" customHeight="1">
      <c r="B64" s="169"/>
      <c r="C64" s="170"/>
      <c r="D64" s="171" t="s">
        <v>14348</v>
      </c>
      <c r="E64" s="172"/>
      <c r="F64" s="172"/>
      <c r="G64" s="172"/>
      <c r="H64" s="172"/>
      <c r="I64" s="173"/>
      <c r="J64" s="174">
        <f>J227</f>
        <v>0</v>
      </c>
      <c r="K64" s="175"/>
    </row>
    <row r="65" spans="2:12" s="9" customFormat="1" ht="19.95" customHeight="1">
      <c r="B65" s="169"/>
      <c r="C65" s="170"/>
      <c r="D65" s="171" t="s">
        <v>315</v>
      </c>
      <c r="E65" s="172"/>
      <c r="F65" s="172"/>
      <c r="G65" s="172"/>
      <c r="H65" s="172"/>
      <c r="I65" s="173"/>
      <c r="J65" s="174">
        <f>J235</f>
        <v>0</v>
      </c>
      <c r="K65" s="175"/>
    </row>
    <row r="66" spans="2:12" s="9" customFormat="1" ht="19.95" customHeight="1">
      <c r="B66" s="169"/>
      <c r="C66" s="170"/>
      <c r="D66" s="171" t="s">
        <v>14349</v>
      </c>
      <c r="E66" s="172"/>
      <c r="F66" s="172"/>
      <c r="G66" s="172"/>
      <c r="H66" s="172"/>
      <c r="I66" s="173"/>
      <c r="J66" s="174">
        <f>J247</f>
        <v>0</v>
      </c>
      <c r="K66" s="175"/>
    </row>
    <row r="67" spans="2:12" s="9" customFormat="1" ht="19.95" customHeight="1">
      <c r="B67" s="169"/>
      <c r="C67" s="170"/>
      <c r="D67" s="171" t="s">
        <v>336</v>
      </c>
      <c r="E67" s="172"/>
      <c r="F67" s="172"/>
      <c r="G67" s="172"/>
      <c r="H67" s="172"/>
      <c r="I67" s="173"/>
      <c r="J67" s="174">
        <f>J261</f>
        <v>0</v>
      </c>
      <c r="K67" s="175"/>
    </row>
    <row r="68" spans="2:12" s="9" customFormat="1" ht="19.95" customHeight="1">
      <c r="B68" s="169"/>
      <c r="C68" s="170"/>
      <c r="D68" s="171" t="s">
        <v>14350</v>
      </c>
      <c r="E68" s="172"/>
      <c r="F68" s="172"/>
      <c r="G68" s="172"/>
      <c r="H68" s="172"/>
      <c r="I68" s="173"/>
      <c r="J68" s="174">
        <f>J357</f>
        <v>0</v>
      </c>
      <c r="K68" s="175"/>
    </row>
    <row r="69" spans="2:12" s="9" customFormat="1" ht="19.95" customHeight="1">
      <c r="B69" s="169"/>
      <c r="C69" s="170"/>
      <c r="D69" s="171" t="s">
        <v>14351</v>
      </c>
      <c r="E69" s="172"/>
      <c r="F69" s="172"/>
      <c r="G69" s="172"/>
      <c r="H69" s="172"/>
      <c r="I69" s="173"/>
      <c r="J69" s="174">
        <f>J386</f>
        <v>0</v>
      </c>
      <c r="K69" s="175"/>
    </row>
    <row r="70" spans="2:12" s="9" customFormat="1" ht="19.95" customHeight="1">
      <c r="B70" s="169"/>
      <c r="C70" s="170"/>
      <c r="D70" s="171" t="s">
        <v>363</v>
      </c>
      <c r="E70" s="172"/>
      <c r="F70" s="172"/>
      <c r="G70" s="172"/>
      <c r="H70" s="172"/>
      <c r="I70" s="173"/>
      <c r="J70" s="174">
        <f>J390</f>
        <v>0</v>
      </c>
      <c r="K70" s="175"/>
    </row>
    <row r="71" spans="2:12" s="8" customFormat="1" ht="24.9" customHeight="1">
      <c r="B71" s="161"/>
      <c r="C71" s="162"/>
      <c r="D71" s="163" t="s">
        <v>369</v>
      </c>
      <c r="E71" s="164"/>
      <c r="F71" s="164"/>
      <c r="G71" s="164"/>
      <c r="H71" s="164"/>
      <c r="I71" s="165"/>
      <c r="J71" s="166">
        <f>J411</f>
        <v>0</v>
      </c>
      <c r="K71" s="167"/>
    </row>
    <row r="72" spans="2:12" s="9" customFormat="1" ht="19.95" customHeight="1">
      <c r="B72" s="169"/>
      <c r="C72" s="170"/>
      <c r="D72" s="171" t="s">
        <v>10799</v>
      </c>
      <c r="E72" s="172"/>
      <c r="F72" s="172"/>
      <c r="G72" s="172"/>
      <c r="H72" s="172"/>
      <c r="I72" s="173"/>
      <c r="J72" s="174">
        <f>J412</f>
        <v>0</v>
      </c>
      <c r="K72" s="175"/>
    </row>
    <row r="73" spans="2:12" s="8" customFormat="1" ht="24.9" customHeight="1">
      <c r="B73" s="161"/>
      <c r="C73" s="162"/>
      <c r="D73" s="163" t="s">
        <v>10804</v>
      </c>
      <c r="E73" s="164"/>
      <c r="F73" s="164"/>
      <c r="G73" s="164"/>
      <c r="H73" s="164"/>
      <c r="I73" s="165"/>
      <c r="J73" s="166">
        <f>J416</f>
        <v>0</v>
      </c>
      <c r="K73" s="167"/>
    </row>
    <row r="74" spans="2:12" s="9" customFormat="1" ht="19.95" customHeight="1">
      <c r="B74" s="169"/>
      <c r="C74" s="170"/>
      <c r="D74" s="171" t="s">
        <v>10805</v>
      </c>
      <c r="E74" s="172"/>
      <c r="F74" s="172"/>
      <c r="G74" s="172"/>
      <c r="H74" s="172"/>
      <c r="I74" s="173"/>
      <c r="J74" s="174">
        <f>J417</f>
        <v>0</v>
      </c>
      <c r="K74" s="175"/>
    </row>
    <row r="75" spans="2:12" s="1" customFormat="1" ht="21.75" customHeight="1">
      <c r="B75" s="42"/>
      <c r="C75" s="43"/>
      <c r="D75" s="43"/>
      <c r="E75" s="43"/>
      <c r="F75" s="43"/>
      <c r="G75" s="43"/>
      <c r="H75" s="43"/>
      <c r="I75" s="129"/>
      <c r="J75" s="43"/>
      <c r="K75" s="46"/>
    </row>
    <row r="76" spans="2:12" s="1" customFormat="1" ht="6.9" customHeight="1">
      <c r="B76" s="57"/>
      <c r="C76" s="58"/>
      <c r="D76" s="58"/>
      <c r="E76" s="58"/>
      <c r="F76" s="58"/>
      <c r="G76" s="58"/>
      <c r="H76" s="58"/>
      <c r="I76" s="151"/>
      <c r="J76" s="58"/>
      <c r="K76" s="59"/>
    </row>
    <row r="80" spans="2:12" s="1" customFormat="1" ht="6.9" customHeight="1">
      <c r="B80" s="60"/>
      <c r="C80" s="61"/>
      <c r="D80" s="61"/>
      <c r="E80" s="61"/>
      <c r="F80" s="61"/>
      <c r="G80" s="61"/>
      <c r="H80" s="61"/>
      <c r="I80" s="154"/>
      <c r="J80" s="61"/>
      <c r="K80" s="61"/>
      <c r="L80" s="62"/>
    </row>
    <row r="81" spans="2:63" s="1" customFormat="1" ht="36.9" customHeight="1">
      <c r="B81" s="42"/>
      <c r="C81" s="63" t="s">
        <v>444</v>
      </c>
      <c r="D81" s="64"/>
      <c r="E81" s="64"/>
      <c r="F81" s="64"/>
      <c r="G81" s="64"/>
      <c r="H81" s="64"/>
      <c r="I81" s="177"/>
      <c r="J81" s="64"/>
      <c r="K81" s="64"/>
      <c r="L81" s="62"/>
    </row>
    <row r="82" spans="2:63" s="1" customFormat="1" ht="6.9" customHeight="1">
      <c r="B82" s="42"/>
      <c r="C82" s="64"/>
      <c r="D82" s="64"/>
      <c r="E82" s="64"/>
      <c r="F82" s="64"/>
      <c r="G82" s="64"/>
      <c r="H82" s="64"/>
      <c r="I82" s="177"/>
      <c r="J82" s="64"/>
      <c r="K82" s="64"/>
      <c r="L82" s="62"/>
    </row>
    <row r="83" spans="2:63" s="1" customFormat="1" ht="14.4" customHeight="1">
      <c r="B83" s="42"/>
      <c r="C83" s="66" t="s">
        <v>18</v>
      </c>
      <c r="D83" s="64"/>
      <c r="E83" s="64"/>
      <c r="F83" s="64"/>
      <c r="G83" s="64"/>
      <c r="H83" s="64"/>
      <c r="I83" s="177"/>
      <c r="J83" s="64"/>
      <c r="K83" s="64"/>
      <c r="L83" s="62"/>
    </row>
    <row r="84" spans="2:63" s="1" customFormat="1" ht="16.5" customHeight="1">
      <c r="B84" s="42"/>
      <c r="C84" s="64"/>
      <c r="D84" s="64"/>
      <c r="E84" s="427" t="str">
        <f>E7</f>
        <v>ZČU - STRADI - STRATEGICKÁ DISLOKACE ZČU - FZS</v>
      </c>
      <c r="F84" s="428"/>
      <c r="G84" s="428"/>
      <c r="H84" s="428"/>
      <c r="I84" s="177"/>
      <c r="J84" s="64"/>
      <c r="K84" s="64"/>
      <c r="L84" s="62"/>
    </row>
    <row r="85" spans="2:63" ht="13.2">
      <c r="B85" s="29"/>
      <c r="C85" s="66" t="s">
        <v>193</v>
      </c>
      <c r="D85" s="178"/>
      <c r="E85" s="178"/>
      <c r="F85" s="178"/>
      <c r="G85" s="178"/>
      <c r="H85" s="178"/>
      <c r="J85" s="178"/>
      <c r="K85" s="178"/>
      <c r="L85" s="179"/>
    </row>
    <row r="86" spans="2:63" s="1" customFormat="1" ht="16.5" customHeight="1">
      <c r="B86" s="42"/>
      <c r="C86" s="64"/>
      <c r="D86" s="64"/>
      <c r="E86" s="427" t="s">
        <v>14204</v>
      </c>
      <c r="F86" s="421"/>
      <c r="G86" s="421"/>
      <c r="H86" s="421"/>
      <c r="I86" s="177"/>
      <c r="J86" s="64"/>
      <c r="K86" s="64"/>
      <c r="L86" s="62"/>
    </row>
    <row r="87" spans="2:63" s="1" customFormat="1" ht="14.4" customHeight="1">
      <c r="B87" s="42"/>
      <c r="C87" s="66" t="s">
        <v>199</v>
      </c>
      <c r="D87" s="64"/>
      <c r="E87" s="64"/>
      <c r="F87" s="64"/>
      <c r="G87" s="64"/>
      <c r="H87" s="64"/>
      <c r="I87" s="177"/>
      <c r="J87" s="64"/>
      <c r="K87" s="64"/>
      <c r="L87" s="62"/>
    </row>
    <row r="88" spans="2:63" s="1" customFormat="1" ht="17.25" customHeight="1">
      <c r="B88" s="42"/>
      <c r="C88" s="64"/>
      <c r="D88" s="64"/>
      <c r="E88" s="393" t="str">
        <f>E11</f>
        <v>D.2.2 - VODOVODNÍ PŘÍPOJKA</v>
      </c>
      <c r="F88" s="421"/>
      <c r="G88" s="421"/>
      <c r="H88" s="421"/>
      <c r="I88" s="177"/>
      <c r="J88" s="64"/>
      <c r="K88" s="64"/>
      <c r="L88" s="62"/>
    </row>
    <row r="89" spans="2:63" s="1" customFormat="1" ht="6.9" customHeight="1">
      <c r="B89" s="42"/>
      <c r="C89" s="64"/>
      <c r="D89" s="64"/>
      <c r="E89" s="64"/>
      <c r="F89" s="64"/>
      <c r="G89" s="64"/>
      <c r="H89" s="64"/>
      <c r="I89" s="177"/>
      <c r="J89" s="64"/>
      <c r="K89" s="64"/>
      <c r="L89" s="62"/>
    </row>
    <row r="90" spans="2:63" s="1" customFormat="1" ht="18" customHeight="1">
      <c r="B90" s="42"/>
      <c r="C90" s="66" t="s">
        <v>24</v>
      </c>
      <c r="D90" s="64"/>
      <c r="E90" s="64"/>
      <c r="F90" s="180" t="str">
        <f>F14</f>
        <v>Tylova 59, Jižní Předměstí, 301 00 Plzeň</v>
      </c>
      <c r="G90" s="64"/>
      <c r="H90" s="64"/>
      <c r="I90" s="181" t="s">
        <v>26</v>
      </c>
      <c r="J90" s="74" t="str">
        <f>IF(J14="","",J14)</f>
        <v>23. 3. 2017</v>
      </c>
      <c r="K90" s="64"/>
      <c r="L90" s="62"/>
    </row>
    <row r="91" spans="2:63" s="1" customFormat="1" ht="6.9" customHeight="1">
      <c r="B91" s="42"/>
      <c r="C91" s="64"/>
      <c r="D91" s="64"/>
      <c r="E91" s="64"/>
      <c r="F91" s="64"/>
      <c r="G91" s="64"/>
      <c r="H91" s="64"/>
      <c r="I91" s="177"/>
      <c r="J91" s="64"/>
      <c r="K91" s="64"/>
      <c r="L91" s="62"/>
    </row>
    <row r="92" spans="2:63" s="1" customFormat="1" ht="13.2">
      <c r="B92" s="42"/>
      <c r="C92" s="66" t="s">
        <v>28</v>
      </c>
      <c r="D92" s="64"/>
      <c r="E92" s="64"/>
      <c r="F92" s="180" t="str">
        <f>E17</f>
        <v>ZČU v Plzni, Univerzitní 8, Plzeň</v>
      </c>
      <c r="G92" s="64"/>
      <c r="H92" s="64"/>
      <c r="I92" s="181" t="s">
        <v>34</v>
      </c>
      <c r="J92" s="180" t="str">
        <f>E23</f>
        <v>ATELIER SOUKUP OPL ŠVEHLA s.r.o.</v>
      </c>
      <c r="K92" s="64"/>
      <c r="L92" s="62"/>
    </row>
    <row r="93" spans="2:63" s="1" customFormat="1" ht="14.4" customHeight="1">
      <c r="B93" s="42"/>
      <c r="C93" s="66" t="s">
        <v>32</v>
      </c>
      <c r="D93" s="64"/>
      <c r="E93" s="64"/>
      <c r="F93" s="180" t="str">
        <f>IF(E20="","",E20)</f>
        <v/>
      </c>
      <c r="G93" s="64"/>
      <c r="H93" s="64"/>
      <c r="I93" s="177"/>
      <c r="J93" s="64"/>
      <c r="K93" s="64"/>
      <c r="L93" s="62"/>
    </row>
    <row r="94" spans="2:63" s="1" customFormat="1" ht="10.35" customHeight="1">
      <c r="B94" s="42"/>
      <c r="C94" s="64"/>
      <c r="D94" s="64"/>
      <c r="E94" s="64"/>
      <c r="F94" s="64"/>
      <c r="G94" s="64"/>
      <c r="H94" s="64"/>
      <c r="I94" s="177"/>
      <c r="J94" s="64"/>
      <c r="K94" s="64"/>
      <c r="L94" s="62"/>
    </row>
    <row r="95" spans="2:63" s="10" customFormat="1" ht="29.25" customHeight="1">
      <c r="B95" s="182"/>
      <c r="C95" s="183" t="s">
        <v>473</v>
      </c>
      <c r="D95" s="184" t="s">
        <v>58</v>
      </c>
      <c r="E95" s="184" t="s">
        <v>54</v>
      </c>
      <c r="F95" s="184" t="s">
        <v>474</v>
      </c>
      <c r="G95" s="184" t="s">
        <v>475</v>
      </c>
      <c r="H95" s="184" t="s">
        <v>476</v>
      </c>
      <c r="I95" s="185" t="s">
        <v>477</v>
      </c>
      <c r="J95" s="184" t="s">
        <v>294</v>
      </c>
      <c r="K95" s="186" t="s">
        <v>478</v>
      </c>
      <c r="L95" s="187"/>
      <c r="M95" s="82" t="s">
        <v>479</v>
      </c>
      <c r="N95" s="83" t="s">
        <v>43</v>
      </c>
      <c r="O95" s="83" t="s">
        <v>480</v>
      </c>
      <c r="P95" s="83" t="s">
        <v>481</v>
      </c>
      <c r="Q95" s="83" t="s">
        <v>482</v>
      </c>
      <c r="R95" s="83" t="s">
        <v>483</v>
      </c>
      <c r="S95" s="83" t="s">
        <v>484</v>
      </c>
      <c r="T95" s="84" t="s">
        <v>485</v>
      </c>
    </row>
    <row r="96" spans="2:63" s="1" customFormat="1" ht="29.25" customHeight="1">
      <c r="B96" s="42"/>
      <c r="C96" s="88" t="s">
        <v>299</v>
      </c>
      <c r="D96" s="64"/>
      <c r="E96" s="64"/>
      <c r="F96" s="64"/>
      <c r="G96" s="64"/>
      <c r="H96" s="64"/>
      <c r="I96" s="177"/>
      <c r="J96" s="188">
        <f>BK96</f>
        <v>0</v>
      </c>
      <c r="K96" s="64"/>
      <c r="L96" s="62"/>
      <c r="M96" s="85"/>
      <c r="N96" s="86"/>
      <c r="O96" s="86"/>
      <c r="P96" s="189">
        <f>P97+P411+P416</f>
        <v>0</v>
      </c>
      <c r="Q96" s="86"/>
      <c r="R96" s="189">
        <f>R97+R411+R416</f>
        <v>4.4378970000000004</v>
      </c>
      <c r="S96" s="86"/>
      <c r="T96" s="190">
        <f>T97+T411+T416</f>
        <v>8.968</v>
      </c>
      <c r="AT96" s="25" t="s">
        <v>72</v>
      </c>
      <c r="AU96" s="25" t="s">
        <v>300</v>
      </c>
      <c r="BK96" s="191">
        <f>BK97+BK411+BK416</f>
        <v>0</v>
      </c>
    </row>
    <row r="97" spans="2:65" s="11" customFormat="1" ht="37.35" customHeight="1">
      <c r="B97" s="192"/>
      <c r="C97" s="193"/>
      <c r="D97" s="194" t="s">
        <v>72</v>
      </c>
      <c r="E97" s="195" t="s">
        <v>490</v>
      </c>
      <c r="F97" s="195" t="s">
        <v>491</v>
      </c>
      <c r="G97" s="193"/>
      <c r="H97" s="193"/>
      <c r="I97" s="196"/>
      <c r="J97" s="197">
        <f>BK97</f>
        <v>0</v>
      </c>
      <c r="K97" s="193"/>
      <c r="L97" s="198"/>
      <c r="M97" s="199"/>
      <c r="N97" s="200"/>
      <c r="O97" s="200"/>
      <c r="P97" s="201">
        <f>P98+P235+P247+P261+P357+P386+P390</f>
        <v>0</v>
      </c>
      <c r="Q97" s="200"/>
      <c r="R97" s="201">
        <f>R98+R235+R247+R261+R357+R386+R390</f>
        <v>4.3187850000000001</v>
      </c>
      <c r="S97" s="200"/>
      <c r="T97" s="202">
        <f>T98+T235+T247+T261+T357+T386+T390</f>
        <v>8.968</v>
      </c>
      <c r="AR97" s="203" t="s">
        <v>80</v>
      </c>
      <c r="AT97" s="204" t="s">
        <v>72</v>
      </c>
      <c r="AU97" s="204" t="s">
        <v>73</v>
      </c>
      <c r="AY97" s="203" t="s">
        <v>492</v>
      </c>
      <c r="BK97" s="205">
        <f>BK98+BK235+BK247+BK261+BK357+BK386+BK390</f>
        <v>0</v>
      </c>
    </row>
    <row r="98" spans="2:65" s="11" customFormat="1" ht="19.95" customHeight="1">
      <c r="B98" s="192"/>
      <c r="C98" s="193"/>
      <c r="D98" s="206" t="s">
        <v>72</v>
      </c>
      <c r="E98" s="207" t="s">
        <v>80</v>
      </c>
      <c r="F98" s="207" t="s">
        <v>495</v>
      </c>
      <c r="G98" s="193"/>
      <c r="H98" s="193"/>
      <c r="I98" s="196"/>
      <c r="J98" s="208">
        <f>BK98</f>
        <v>0</v>
      </c>
      <c r="K98" s="193"/>
      <c r="L98" s="198"/>
      <c r="M98" s="199"/>
      <c r="N98" s="200"/>
      <c r="O98" s="200"/>
      <c r="P98" s="201">
        <f>P99+SUM(P100:P222)+P227</f>
        <v>0</v>
      </c>
      <c r="Q98" s="200"/>
      <c r="R98" s="201">
        <f>R99+SUM(R100:R222)+R227</f>
        <v>0.2732980000000001</v>
      </c>
      <c r="S98" s="200"/>
      <c r="T98" s="202">
        <f>T99+SUM(T100:T222)+T227</f>
        <v>8.9410000000000007</v>
      </c>
      <c r="AR98" s="203" t="s">
        <v>80</v>
      </c>
      <c r="AT98" s="204" t="s">
        <v>72</v>
      </c>
      <c r="AU98" s="204" t="s">
        <v>80</v>
      </c>
      <c r="AY98" s="203" t="s">
        <v>492</v>
      </c>
      <c r="BK98" s="205">
        <f>BK99+SUM(BK100:BK222)+BK227</f>
        <v>0</v>
      </c>
    </row>
    <row r="99" spans="2:65" s="1" customFormat="1" ht="25.5" customHeight="1">
      <c r="B99" s="42"/>
      <c r="C99" s="209" t="s">
        <v>80</v>
      </c>
      <c r="D99" s="209" t="s">
        <v>498</v>
      </c>
      <c r="E99" s="210" t="s">
        <v>14352</v>
      </c>
      <c r="F99" s="211" t="s">
        <v>14353</v>
      </c>
      <c r="G99" s="212" t="s">
        <v>180</v>
      </c>
      <c r="H99" s="213">
        <v>7</v>
      </c>
      <c r="I99" s="214"/>
      <c r="J99" s="215">
        <f>ROUND(I99*H99,2)</f>
        <v>0</v>
      </c>
      <c r="K99" s="211" t="s">
        <v>501</v>
      </c>
      <c r="L99" s="62"/>
      <c r="M99" s="216" t="s">
        <v>23</v>
      </c>
      <c r="N99" s="217" t="s">
        <v>44</v>
      </c>
      <c r="O99" s="43"/>
      <c r="P99" s="218">
        <f>O99*H99</f>
        <v>0</v>
      </c>
      <c r="Q99" s="218">
        <v>0</v>
      </c>
      <c r="R99" s="218">
        <f>Q99*H99</f>
        <v>0</v>
      </c>
      <c r="S99" s="218">
        <v>0.23499999999999999</v>
      </c>
      <c r="T99" s="219">
        <f>S99*H99</f>
        <v>1.645</v>
      </c>
      <c r="AR99" s="25" t="s">
        <v>502</v>
      </c>
      <c r="AT99" s="25" t="s">
        <v>498</v>
      </c>
      <c r="AU99" s="25" t="s">
        <v>82</v>
      </c>
      <c r="AY99" s="25" t="s">
        <v>492</v>
      </c>
      <c r="BE99" s="220">
        <f>IF(N99="základní",J99,0)</f>
        <v>0</v>
      </c>
      <c r="BF99" s="220">
        <f>IF(N99="snížená",J99,0)</f>
        <v>0</v>
      </c>
      <c r="BG99" s="220">
        <f>IF(N99="zákl. přenesená",J99,0)</f>
        <v>0</v>
      </c>
      <c r="BH99" s="220">
        <f>IF(N99="sníž. přenesená",J99,0)</f>
        <v>0</v>
      </c>
      <c r="BI99" s="220">
        <f>IF(N99="nulová",J99,0)</f>
        <v>0</v>
      </c>
      <c r="BJ99" s="25" t="s">
        <v>80</v>
      </c>
      <c r="BK99" s="220">
        <f>ROUND(I99*H99,2)</f>
        <v>0</v>
      </c>
      <c r="BL99" s="25" t="s">
        <v>502</v>
      </c>
      <c r="BM99" s="25" t="s">
        <v>14354</v>
      </c>
    </row>
    <row r="100" spans="2:65" s="1" customFormat="1" ht="36">
      <c r="B100" s="42"/>
      <c r="C100" s="64"/>
      <c r="D100" s="221" t="s">
        <v>506</v>
      </c>
      <c r="E100" s="64"/>
      <c r="F100" s="222" t="s">
        <v>14355</v>
      </c>
      <c r="G100" s="64"/>
      <c r="H100" s="64"/>
      <c r="I100" s="177"/>
      <c r="J100" s="64"/>
      <c r="K100" s="64"/>
      <c r="L100" s="62"/>
      <c r="M100" s="223"/>
      <c r="N100" s="43"/>
      <c r="O100" s="43"/>
      <c r="P100" s="43"/>
      <c r="Q100" s="43"/>
      <c r="R100" s="43"/>
      <c r="S100" s="43"/>
      <c r="T100" s="79"/>
      <c r="AT100" s="25" t="s">
        <v>506</v>
      </c>
      <c r="AU100" s="25" t="s">
        <v>82</v>
      </c>
    </row>
    <row r="101" spans="2:65" s="1" customFormat="1" ht="216">
      <c r="B101" s="42"/>
      <c r="C101" s="64"/>
      <c r="D101" s="221" t="s">
        <v>509</v>
      </c>
      <c r="E101" s="64"/>
      <c r="F101" s="224" t="s">
        <v>14356</v>
      </c>
      <c r="G101" s="64"/>
      <c r="H101" s="64"/>
      <c r="I101" s="177"/>
      <c r="J101" s="64"/>
      <c r="K101" s="64"/>
      <c r="L101" s="62"/>
      <c r="M101" s="223"/>
      <c r="N101" s="43"/>
      <c r="O101" s="43"/>
      <c r="P101" s="43"/>
      <c r="Q101" s="43"/>
      <c r="R101" s="43"/>
      <c r="S101" s="43"/>
      <c r="T101" s="79"/>
      <c r="AT101" s="25" t="s">
        <v>509</v>
      </c>
      <c r="AU101" s="25" t="s">
        <v>82</v>
      </c>
    </row>
    <row r="102" spans="2:65" s="12" customFormat="1">
      <c r="B102" s="225"/>
      <c r="C102" s="226"/>
      <c r="D102" s="227" t="s">
        <v>513</v>
      </c>
      <c r="E102" s="228" t="s">
        <v>23</v>
      </c>
      <c r="F102" s="229" t="s">
        <v>14357</v>
      </c>
      <c r="G102" s="226"/>
      <c r="H102" s="230">
        <v>7</v>
      </c>
      <c r="I102" s="231"/>
      <c r="J102" s="226"/>
      <c r="K102" s="226"/>
      <c r="L102" s="232"/>
      <c r="M102" s="233"/>
      <c r="N102" s="234"/>
      <c r="O102" s="234"/>
      <c r="P102" s="234"/>
      <c r="Q102" s="234"/>
      <c r="R102" s="234"/>
      <c r="S102" s="234"/>
      <c r="T102" s="235"/>
      <c r="AT102" s="236" t="s">
        <v>513</v>
      </c>
      <c r="AU102" s="236" t="s">
        <v>82</v>
      </c>
      <c r="AV102" s="12" t="s">
        <v>82</v>
      </c>
      <c r="AW102" s="12" t="s">
        <v>36</v>
      </c>
      <c r="AX102" s="12" t="s">
        <v>80</v>
      </c>
      <c r="AY102" s="236" t="s">
        <v>492</v>
      </c>
    </row>
    <row r="103" spans="2:65" s="1" customFormat="1" ht="25.5" customHeight="1">
      <c r="B103" s="42"/>
      <c r="C103" s="209" t="s">
        <v>82</v>
      </c>
      <c r="D103" s="209" t="s">
        <v>498</v>
      </c>
      <c r="E103" s="210" t="s">
        <v>14358</v>
      </c>
      <c r="F103" s="211" t="s">
        <v>14359</v>
      </c>
      <c r="G103" s="212" t="s">
        <v>180</v>
      </c>
      <c r="H103" s="213">
        <v>7</v>
      </c>
      <c r="I103" s="214"/>
      <c r="J103" s="215">
        <f>ROUND(I103*H103,2)</f>
        <v>0</v>
      </c>
      <c r="K103" s="211" t="s">
        <v>501</v>
      </c>
      <c r="L103" s="62"/>
      <c r="M103" s="216" t="s">
        <v>23</v>
      </c>
      <c r="N103" s="217" t="s">
        <v>44</v>
      </c>
      <c r="O103" s="43"/>
      <c r="P103" s="218">
        <f>O103*H103</f>
        <v>0</v>
      </c>
      <c r="Q103" s="218">
        <v>0</v>
      </c>
      <c r="R103" s="218">
        <f>Q103*H103</f>
        <v>0</v>
      </c>
      <c r="S103" s="218">
        <v>0.316</v>
      </c>
      <c r="T103" s="219">
        <f>S103*H103</f>
        <v>2.2120000000000002</v>
      </c>
      <c r="AR103" s="25" t="s">
        <v>502</v>
      </c>
      <c r="AT103" s="25" t="s">
        <v>498</v>
      </c>
      <c r="AU103" s="25" t="s">
        <v>82</v>
      </c>
      <c r="AY103" s="25" t="s">
        <v>492</v>
      </c>
      <c r="BE103" s="220">
        <f>IF(N103="základní",J103,0)</f>
        <v>0</v>
      </c>
      <c r="BF103" s="220">
        <f>IF(N103="snížená",J103,0)</f>
        <v>0</v>
      </c>
      <c r="BG103" s="220">
        <f>IF(N103="zákl. přenesená",J103,0)</f>
        <v>0</v>
      </c>
      <c r="BH103" s="220">
        <f>IF(N103="sníž. přenesená",J103,0)</f>
        <v>0</v>
      </c>
      <c r="BI103" s="220">
        <f>IF(N103="nulová",J103,0)</f>
        <v>0</v>
      </c>
      <c r="BJ103" s="25" t="s">
        <v>80</v>
      </c>
      <c r="BK103" s="220">
        <f>ROUND(I103*H103,2)</f>
        <v>0</v>
      </c>
      <c r="BL103" s="25" t="s">
        <v>502</v>
      </c>
      <c r="BM103" s="25" t="s">
        <v>14360</v>
      </c>
    </row>
    <row r="104" spans="2:65" s="1" customFormat="1" ht="36">
      <c r="B104" s="42"/>
      <c r="C104" s="64"/>
      <c r="D104" s="221" t="s">
        <v>506</v>
      </c>
      <c r="E104" s="64"/>
      <c r="F104" s="222" t="s">
        <v>14361</v>
      </c>
      <c r="G104" s="64"/>
      <c r="H104" s="64"/>
      <c r="I104" s="177"/>
      <c r="J104" s="64"/>
      <c r="K104" s="64"/>
      <c r="L104" s="62"/>
      <c r="M104" s="223"/>
      <c r="N104" s="43"/>
      <c r="O104" s="43"/>
      <c r="P104" s="43"/>
      <c r="Q104" s="43"/>
      <c r="R104" s="43"/>
      <c r="S104" s="43"/>
      <c r="T104" s="79"/>
      <c r="AT104" s="25" t="s">
        <v>506</v>
      </c>
      <c r="AU104" s="25" t="s">
        <v>82</v>
      </c>
    </row>
    <row r="105" spans="2:65" s="1" customFormat="1" ht="216">
      <c r="B105" s="42"/>
      <c r="C105" s="64"/>
      <c r="D105" s="221" t="s">
        <v>509</v>
      </c>
      <c r="E105" s="64"/>
      <c r="F105" s="224" t="s">
        <v>14356</v>
      </c>
      <c r="G105" s="64"/>
      <c r="H105" s="64"/>
      <c r="I105" s="177"/>
      <c r="J105" s="64"/>
      <c r="K105" s="64"/>
      <c r="L105" s="62"/>
      <c r="M105" s="223"/>
      <c r="N105" s="43"/>
      <c r="O105" s="43"/>
      <c r="P105" s="43"/>
      <c r="Q105" s="43"/>
      <c r="R105" s="43"/>
      <c r="S105" s="43"/>
      <c r="T105" s="79"/>
      <c r="AT105" s="25" t="s">
        <v>509</v>
      </c>
      <c r="AU105" s="25" t="s">
        <v>82</v>
      </c>
    </row>
    <row r="106" spans="2:65" s="12" customFormat="1">
      <c r="B106" s="225"/>
      <c r="C106" s="226"/>
      <c r="D106" s="227" t="s">
        <v>513</v>
      </c>
      <c r="E106" s="228" t="s">
        <v>23</v>
      </c>
      <c r="F106" s="229" t="s">
        <v>14357</v>
      </c>
      <c r="G106" s="226"/>
      <c r="H106" s="230">
        <v>7</v>
      </c>
      <c r="I106" s="231"/>
      <c r="J106" s="226"/>
      <c r="K106" s="226"/>
      <c r="L106" s="232"/>
      <c r="M106" s="233"/>
      <c r="N106" s="234"/>
      <c r="O106" s="234"/>
      <c r="P106" s="234"/>
      <c r="Q106" s="234"/>
      <c r="R106" s="234"/>
      <c r="S106" s="234"/>
      <c r="T106" s="235"/>
      <c r="AT106" s="236" t="s">
        <v>513</v>
      </c>
      <c r="AU106" s="236" t="s">
        <v>82</v>
      </c>
      <c r="AV106" s="12" t="s">
        <v>82</v>
      </c>
      <c r="AW106" s="12" t="s">
        <v>36</v>
      </c>
      <c r="AX106" s="12" t="s">
        <v>80</v>
      </c>
      <c r="AY106" s="236" t="s">
        <v>492</v>
      </c>
    </row>
    <row r="107" spans="2:65" s="1" customFormat="1" ht="25.5" customHeight="1">
      <c r="B107" s="42"/>
      <c r="C107" s="209" t="s">
        <v>93</v>
      </c>
      <c r="D107" s="209" t="s">
        <v>498</v>
      </c>
      <c r="E107" s="210" t="s">
        <v>14362</v>
      </c>
      <c r="F107" s="211" t="s">
        <v>14363</v>
      </c>
      <c r="G107" s="212" t="s">
        <v>180</v>
      </c>
      <c r="H107" s="213">
        <v>7</v>
      </c>
      <c r="I107" s="214"/>
      <c r="J107" s="215">
        <f>ROUND(I107*H107,2)</f>
        <v>0</v>
      </c>
      <c r="K107" s="211" t="s">
        <v>501</v>
      </c>
      <c r="L107" s="62"/>
      <c r="M107" s="216" t="s">
        <v>23</v>
      </c>
      <c r="N107" s="217" t="s">
        <v>44</v>
      </c>
      <c r="O107" s="43"/>
      <c r="P107" s="218">
        <f>O107*H107</f>
        <v>0</v>
      </c>
      <c r="Q107" s="218">
        <v>2.2000000000000001E-4</v>
      </c>
      <c r="R107" s="218">
        <f>Q107*H107</f>
        <v>1.5400000000000001E-3</v>
      </c>
      <c r="S107" s="218">
        <v>0.51200000000000001</v>
      </c>
      <c r="T107" s="219">
        <f>S107*H107</f>
        <v>3.5840000000000001</v>
      </c>
      <c r="AR107" s="25" t="s">
        <v>502</v>
      </c>
      <c r="AT107" s="25" t="s">
        <v>498</v>
      </c>
      <c r="AU107" s="25" t="s">
        <v>82</v>
      </c>
      <c r="AY107" s="25" t="s">
        <v>492</v>
      </c>
      <c r="BE107" s="220">
        <f>IF(N107="základní",J107,0)</f>
        <v>0</v>
      </c>
      <c r="BF107" s="220">
        <f>IF(N107="snížená",J107,0)</f>
        <v>0</v>
      </c>
      <c r="BG107" s="220">
        <f>IF(N107="zákl. přenesená",J107,0)</f>
        <v>0</v>
      </c>
      <c r="BH107" s="220">
        <f>IF(N107="sníž. přenesená",J107,0)</f>
        <v>0</v>
      </c>
      <c r="BI107" s="220">
        <f>IF(N107="nulová",J107,0)</f>
        <v>0</v>
      </c>
      <c r="BJ107" s="25" t="s">
        <v>80</v>
      </c>
      <c r="BK107" s="220">
        <f>ROUND(I107*H107,2)</f>
        <v>0</v>
      </c>
      <c r="BL107" s="25" t="s">
        <v>502</v>
      </c>
      <c r="BM107" s="25" t="s">
        <v>14364</v>
      </c>
    </row>
    <row r="108" spans="2:65" s="1" customFormat="1" ht="24">
      <c r="B108" s="42"/>
      <c r="C108" s="64"/>
      <c r="D108" s="221" t="s">
        <v>506</v>
      </c>
      <c r="E108" s="64"/>
      <c r="F108" s="222" t="s">
        <v>14365</v>
      </c>
      <c r="G108" s="64"/>
      <c r="H108" s="64"/>
      <c r="I108" s="177"/>
      <c r="J108" s="64"/>
      <c r="K108" s="64"/>
      <c r="L108" s="62"/>
      <c r="M108" s="223"/>
      <c r="N108" s="43"/>
      <c r="O108" s="43"/>
      <c r="P108" s="43"/>
      <c r="Q108" s="43"/>
      <c r="R108" s="43"/>
      <c r="S108" s="43"/>
      <c r="T108" s="79"/>
      <c r="AT108" s="25" t="s">
        <v>506</v>
      </c>
      <c r="AU108" s="25" t="s">
        <v>82</v>
      </c>
    </row>
    <row r="109" spans="2:65" s="1" customFormat="1" ht="204">
      <c r="B109" s="42"/>
      <c r="C109" s="64"/>
      <c r="D109" s="221" t="s">
        <v>509</v>
      </c>
      <c r="E109" s="64"/>
      <c r="F109" s="224" t="s">
        <v>14366</v>
      </c>
      <c r="G109" s="64"/>
      <c r="H109" s="64"/>
      <c r="I109" s="177"/>
      <c r="J109" s="64"/>
      <c r="K109" s="64"/>
      <c r="L109" s="62"/>
      <c r="M109" s="223"/>
      <c r="N109" s="43"/>
      <c r="O109" s="43"/>
      <c r="P109" s="43"/>
      <c r="Q109" s="43"/>
      <c r="R109" s="43"/>
      <c r="S109" s="43"/>
      <c r="T109" s="79"/>
      <c r="AT109" s="25" t="s">
        <v>509</v>
      </c>
      <c r="AU109" s="25" t="s">
        <v>82</v>
      </c>
    </row>
    <row r="110" spans="2:65" s="12" customFormat="1">
      <c r="B110" s="225"/>
      <c r="C110" s="226"/>
      <c r="D110" s="227" t="s">
        <v>513</v>
      </c>
      <c r="E110" s="228" t="s">
        <v>23</v>
      </c>
      <c r="F110" s="229" t="s">
        <v>14367</v>
      </c>
      <c r="G110" s="226"/>
      <c r="H110" s="230">
        <v>7</v>
      </c>
      <c r="I110" s="231"/>
      <c r="J110" s="226"/>
      <c r="K110" s="226"/>
      <c r="L110" s="232"/>
      <c r="M110" s="233"/>
      <c r="N110" s="234"/>
      <c r="O110" s="234"/>
      <c r="P110" s="234"/>
      <c r="Q110" s="234"/>
      <c r="R110" s="234"/>
      <c r="S110" s="234"/>
      <c r="T110" s="235"/>
      <c r="AT110" s="236" t="s">
        <v>513</v>
      </c>
      <c r="AU110" s="236" t="s">
        <v>82</v>
      </c>
      <c r="AV110" s="12" t="s">
        <v>82</v>
      </c>
      <c r="AW110" s="12" t="s">
        <v>36</v>
      </c>
      <c r="AX110" s="12" t="s">
        <v>80</v>
      </c>
      <c r="AY110" s="236" t="s">
        <v>492</v>
      </c>
    </row>
    <row r="111" spans="2:65" s="1" customFormat="1" ht="16.5" customHeight="1">
      <c r="B111" s="42"/>
      <c r="C111" s="209" t="s">
        <v>502</v>
      </c>
      <c r="D111" s="209" t="s">
        <v>498</v>
      </c>
      <c r="E111" s="210" t="s">
        <v>14368</v>
      </c>
      <c r="F111" s="211" t="s">
        <v>14369</v>
      </c>
      <c r="G111" s="212" t="s">
        <v>832</v>
      </c>
      <c r="H111" s="213">
        <v>4</v>
      </c>
      <c r="I111" s="214"/>
      <c r="J111" s="215">
        <f>ROUND(I111*H111,2)</f>
        <v>0</v>
      </c>
      <c r="K111" s="211" t="s">
        <v>501</v>
      </c>
      <c r="L111" s="62"/>
      <c r="M111" s="216" t="s">
        <v>23</v>
      </c>
      <c r="N111" s="217" t="s">
        <v>44</v>
      </c>
      <c r="O111" s="43"/>
      <c r="P111" s="218">
        <f>O111*H111</f>
        <v>0</v>
      </c>
      <c r="Q111" s="218">
        <v>0</v>
      </c>
      <c r="R111" s="218">
        <f>Q111*H111</f>
        <v>0</v>
      </c>
      <c r="S111" s="218">
        <v>0.23</v>
      </c>
      <c r="T111" s="219">
        <f>S111*H111</f>
        <v>0.92</v>
      </c>
      <c r="AR111" s="25" t="s">
        <v>502</v>
      </c>
      <c r="AT111" s="25" t="s">
        <v>498</v>
      </c>
      <c r="AU111" s="25" t="s">
        <v>82</v>
      </c>
      <c r="AY111" s="25" t="s">
        <v>492</v>
      </c>
      <c r="BE111" s="220">
        <f>IF(N111="základní",J111,0)</f>
        <v>0</v>
      </c>
      <c r="BF111" s="220">
        <f>IF(N111="snížená",J111,0)</f>
        <v>0</v>
      </c>
      <c r="BG111" s="220">
        <f>IF(N111="zákl. přenesená",J111,0)</f>
        <v>0</v>
      </c>
      <c r="BH111" s="220">
        <f>IF(N111="sníž. přenesená",J111,0)</f>
        <v>0</v>
      </c>
      <c r="BI111" s="220">
        <f>IF(N111="nulová",J111,0)</f>
        <v>0</v>
      </c>
      <c r="BJ111" s="25" t="s">
        <v>80</v>
      </c>
      <c r="BK111" s="220">
        <f>ROUND(I111*H111,2)</f>
        <v>0</v>
      </c>
      <c r="BL111" s="25" t="s">
        <v>502</v>
      </c>
      <c r="BM111" s="25" t="s">
        <v>14370</v>
      </c>
    </row>
    <row r="112" spans="2:65" s="1" customFormat="1" ht="24">
      <c r="B112" s="42"/>
      <c r="C112" s="64"/>
      <c r="D112" s="221" t="s">
        <v>506</v>
      </c>
      <c r="E112" s="64"/>
      <c r="F112" s="222" t="s">
        <v>14371</v>
      </c>
      <c r="G112" s="64"/>
      <c r="H112" s="64"/>
      <c r="I112" s="177"/>
      <c r="J112" s="64"/>
      <c r="K112" s="64"/>
      <c r="L112" s="62"/>
      <c r="M112" s="223"/>
      <c r="N112" s="43"/>
      <c r="O112" s="43"/>
      <c r="P112" s="43"/>
      <c r="Q112" s="43"/>
      <c r="R112" s="43"/>
      <c r="S112" s="43"/>
      <c r="T112" s="79"/>
      <c r="AT112" s="25" t="s">
        <v>506</v>
      </c>
      <c r="AU112" s="25" t="s">
        <v>82</v>
      </c>
    </row>
    <row r="113" spans="2:65" s="1" customFormat="1" ht="144">
      <c r="B113" s="42"/>
      <c r="C113" s="64"/>
      <c r="D113" s="221" t="s">
        <v>509</v>
      </c>
      <c r="E113" s="64"/>
      <c r="F113" s="224" t="s">
        <v>14372</v>
      </c>
      <c r="G113" s="64"/>
      <c r="H113" s="64"/>
      <c r="I113" s="177"/>
      <c r="J113" s="64"/>
      <c r="K113" s="64"/>
      <c r="L113" s="62"/>
      <c r="M113" s="223"/>
      <c r="N113" s="43"/>
      <c r="O113" s="43"/>
      <c r="P113" s="43"/>
      <c r="Q113" s="43"/>
      <c r="R113" s="43"/>
      <c r="S113" s="43"/>
      <c r="T113" s="79"/>
      <c r="AT113" s="25" t="s">
        <v>509</v>
      </c>
      <c r="AU113" s="25" t="s">
        <v>82</v>
      </c>
    </row>
    <row r="114" spans="2:65" s="12" customFormat="1">
      <c r="B114" s="225"/>
      <c r="C114" s="226"/>
      <c r="D114" s="227" t="s">
        <v>513</v>
      </c>
      <c r="E114" s="228" t="s">
        <v>23</v>
      </c>
      <c r="F114" s="229" t="s">
        <v>2546</v>
      </c>
      <c r="G114" s="226"/>
      <c r="H114" s="230">
        <v>4</v>
      </c>
      <c r="I114" s="231"/>
      <c r="J114" s="226"/>
      <c r="K114" s="226"/>
      <c r="L114" s="232"/>
      <c r="M114" s="233"/>
      <c r="N114" s="234"/>
      <c r="O114" s="234"/>
      <c r="P114" s="234"/>
      <c r="Q114" s="234"/>
      <c r="R114" s="234"/>
      <c r="S114" s="234"/>
      <c r="T114" s="235"/>
      <c r="AT114" s="236" t="s">
        <v>513</v>
      </c>
      <c r="AU114" s="236" t="s">
        <v>82</v>
      </c>
      <c r="AV114" s="12" t="s">
        <v>82</v>
      </c>
      <c r="AW114" s="12" t="s">
        <v>36</v>
      </c>
      <c r="AX114" s="12" t="s">
        <v>80</v>
      </c>
      <c r="AY114" s="236" t="s">
        <v>492</v>
      </c>
    </row>
    <row r="115" spans="2:65" s="1" customFormat="1" ht="16.5" customHeight="1">
      <c r="B115" s="42"/>
      <c r="C115" s="209" t="s">
        <v>563</v>
      </c>
      <c r="D115" s="209" t="s">
        <v>498</v>
      </c>
      <c r="E115" s="210" t="s">
        <v>14373</v>
      </c>
      <c r="F115" s="211" t="s">
        <v>14374</v>
      </c>
      <c r="G115" s="212" t="s">
        <v>832</v>
      </c>
      <c r="H115" s="213">
        <v>2</v>
      </c>
      <c r="I115" s="214"/>
      <c r="J115" s="215">
        <f>ROUND(I115*H115,2)</f>
        <v>0</v>
      </c>
      <c r="K115" s="211" t="s">
        <v>501</v>
      </c>
      <c r="L115" s="62"/>
      <c r="M115" s="216" t="s">
        <v>23</v>
      </c>
      <c r="N115" s="217" t="s">
        <v>44</v>
      </c>
      <c r="O115" s="43"/>
      <c r="P115" s="218">
        <f>O115*H115</f>
        <v>0</v>
      </c>
      <c r="Q115" s="218">
        <v>0</v>
      </c>
      <c r="R115" s="218">
        <f>Q115*H115</f>
        <v>0</v>
      </c>
      <c r="S115" s="218">
        <v>0.28999999999999998</v>
      </c>
      <c r="T115" s="219">
        <f>S115*H115</f>
        <v>0.57999999999999996</v>
      </c>
      <c r="AR115" s="25" t="s">
        <v>502</v>
      </c>
      <c r="AT115" s="25" t="s">
        <v>498</v>
      </c>
      <c r="AU115" s="25" t="s">
        <v>82</v>
      </c>
      <c r="AY115" s="25" t="s">
        <v>492</v>
      </c>
      <c r="BE115" s="220">
        <f>IF(N115="základní",J115,0)</f>
        <v>0</v>
      </c>
      <c r="BF115" s="220">
        <f>IF(N115="snížená",J115,0)</f>
        <v>0</v>
      </c>
      <c r="BG115" s="220">
        <f>IF(N115="zákl. přenesená",J115,0)</f>
        <v>0</v>
      </c>
      <c r="BH115" s="220">
        <f>IF(N115="sníž. přenesená",J115,0)</f>
        <v>0</v>
      </c>
      <c r="BI115" s="220">
        <f>IF(N115="nulová",J115,0)</f>
        <v>0</v>
      </c>
      <c r="BJ115" s="25" t="s">
        <v>80</v>
      </c>
      <c r="BK115" s="220">
        <f>ROUND(I115*H115,2)</f>
        <v>0</v>
      </c>
      <c r="BL115" s="25" t="s">
        <v>502</v>
      </c>
      <c r="BM115" s="25" t="s">
        <v>14375</v>
      </c>
    </row>
    <row r="116" spans="2:65" s="1" customFormat="1" ht="24">
      <c r="B116" s="42"/>
      <c r="C116" s="64"/>
      <c r="D116" s="221" t="s">
        <v>506</v>
      </c>
      <c r="E116" s="64"/>
      <c r="F116" s="222" t="s">
        <v>14376</v>
      </c>
      <c r="G116" s="64"/>
      <c r="H116" s="64"/>
      <c r="I116" s="177"/>
      <c r="J116" s="64"/>
      <c r="K116" s="64"/>
      <c r="L116" s="62"/>
      <c r="M116" s="223"/>
      <c r="N116" s="43"/>
      <c r="O116" s="43"/>
      <c r="P116" s="43"/>
      <c r="Q116" s="43"/>
      <c r="R116" s="43"/>
      <c r="S116" s="43"/>
      <c r="T116" s="79"/>
      <c r="AT116" s="25" t="s">
        <v>506</v>
      </c>
      <c r="AU116" s="25" t="s">
        <v>82</v>
      </c>
    </row>
    <row r="117" spans="2:65" s="1" customFormat="1" ht="144">
      <c r="B117" s="42"/>
      <c r="C117" s="64"/>
      <c r="D117" s="221" t="s">
        <v>509</v>
      </c>
      <c r="E117" s="64"/>
      <c r="F117" s="224" t="s">
        <v>14372</v>
      </c>
      <c r="G117" s="64"/>
      <c r="H117" s="64"/>
      <c r="I117" s="177"/>
      <c r="J117" s="64"/>
      <c r="K117" s="64"/>
      <c r="L117" s="62"/>
      <c r="M117" s="223"/>
      <c r="N117" s="43"/>
      <c r="O117" s="43"/>
      <c r="P117" s="43"/>
      <c r="Q117" s="43"/>
      <c r="R117" s="43"/>
      <c r="S117" s="43"/>
      <c r="T117" s="79"/>
      <c r="AT117" s="25" t="s">
        <v>509</v>
      </c>
      <c r="AU117" s="25" t="s">
        <v>82</v>
      </c>
    </row>
    <row r="118" spans="2:65" s="12" customFormat="1">
      <c r="B118" s="225"/>
      <c r="C118" s="226"/>
      <c r="D118" s="227" t="s">
        <v>513</v>
      </c>
      <c r="E118" s="228" t="s">
        <v>23</v>
      </c>
      <c r="F118" s="229" t="s">
        <v>82</v>
      </c>
      <c r="G118" s="226"/>
      <c r="H118" s="230">
        <v>2</v>
      </c>
      <c r="I118" s="231"/>
      <c r="J118" s="226"/>
      <c r="K118" s="226"/>
      <c r="L118" s="232"/>
      <c r="M118" s="233"/>
      <c r="N118" s="234"/>
      <c r="O118" s="234"/>
      <c r="P118" s="234"/>
      <c r="Q118" s="234"/>
      <c r="R118" s="234"/>
      <c r="S118" s="234"/>
      <c r="T118" s="235"/>
      <c r="AT118" s="236" t="s">
        <v>513</v>
      </c>
      <c r="AU118" s="236" t="s">
        <v>82</v>
      </c>
      <c r="AV118" s="12" t="s">
        <v>82</v>
      </c>
      <c r="AW118" s="12" t="s">
        <v>36</v>
      </c>
      <c r="AX118" s="12" t="s">
        <v>80</v>
      </c>
      <c r="AY118" s="236" t="s">
        <v>492</v>
      </c>
    </row>
    <row r="119" spans="2:65" s="1" customFormat="1" ht="16.5" customHeight="1">
      <c r="B119" s="42"/>
      <c r="C119" s="209" t="s">
        <v>577</v>
      </c>
      <c r="D119" s="209" t="s">
        <v>498</v>
      </c>
      <c r="E119" s="210" t="s">
        <v>14377</v>
      </c>
      <c r="F119" s="211" t="s">
        <v>14378</v>
      </c>
      <c r="G119" s="212" t="s">
        <v>9445</v>
      </c>
      <c r="H119" s="213">
        <v>24</v>
      </c>
      <c r="I119" s="214"/>
      <c r="J119" s="215">
        <f>ROUND(I119*H119,2)</f>
        <v>0</v>
      </c>
      <c r="K119" s="211" t="s">
        <v>501</v>
      </c>
      <c r="L119" s="62"/>
      <c r="M119" s="216" t="s">
        <v>23</v>
      </c>
      <c r="N119" s="217" t="s">
        <v>44</v>
      </c>
      <c r="O119" s="43"/>
      <c r="P119" s="218">
        <f>O119*H119</f>
        <v>0</v>
      </c>
      <c r="Q119" s="218">
        <v>0</v>
      </c>
      <c r="R119" s="218">
        <f>Q119*H119</f>
        <v>0</v>
      </c>
      <c r="S119" s="218">
        <v>0</v>
      </c>
      <c r="T119" s="219">
        <f>S119*H119</f>
        <v>0</v>
      </c>
      <c r="AR119" s="25" t="s">
        <v>502</v>
      </c>
      <c r="AT119" s="25" t="s">
        <v>498</v>
      </c>
      <c r="AU119" s="25" t="s">
        <v>82</v>
      </c>
      <c r="AY119" s="25" t="s">
        <v>492</v>
      </c>
      <c r="BE119" s="220">
        <f>IF(N119="základní",J119,0)</f>
        <v>0</v>
      </c>
      <c r="BF119" s="220">
        <f>IF(N119="snížená",J119,0)</f>
        <v>0</v>
      </c>
      <c r="BG119" s="220">
        <f>IF(N119="zákl. přenesená",J119,0)</f>
        <v>0</v>
      </c>
      <c r="BH119" s="220">
        <f>IF(N119="sníž. přenesená",J119,0)</f>
        <v>0</v>
      </c>
      <c r="BI119" s="220">
        <f>IF(N119="nulová",J119,0)</f>
        <v>0</v>
      </c>
      <c r="BJ119" s="25" t="s">
        <v>80</v>
      </c>
      <c r="BK119" s="220">
        <f>ROUND(I119*H119,2)</f>
        <v>0</v>
      </c>
      <c r="BL119" s="25" t="s">
        <v>502</v>
      </c>
      <c r="BM119" s="25" t="s">
        <v>14379</v>
      </c>
    </row>
    <row r="120" spans="2:65" s="1" customFormat="1">
      <c r="B120" s="42"/>
      <c r="C120" s="64"/>
      <c r="D120" s="221" t="s">
        <v>506</v>
      </c>
      <c r="E120" s="64"/>
      <c r="F120" s="222" t="s">
        <v>14380</v>
      </c>
      <c r="G120" s="64"/>
      <c r="H120" s="64"/>
      <c r="I120" s="177"/>
      <c r="J120" s="64"/>
      <c r="K120" s="64"/>
      <c r="L120" s="62"/>
      <c r="M120" s="223"/>
      <c r="N120" s="43"/>
      <c r="O120" s="43"/>
      <c r="P120" s="43"/>
      <c r="Q120" s="43"/>
      <c r="R120" s="43"/>
      <c r="S120" s="43"/>
      <c r="T120" s="79"/>
      <c r="AT120" s="25" t="s">
        <v>506</v>
      </c>
      <c r="AU120" s="25" t="s">
        <v>82</v>
      </c>
    </row>
    <row r="121" spans="2:65" s="1" customFormat="1" ht="240">
      <c r="B121" s="42"/>
      <c r="C121" s="64"/>
      <c r="D121" s="221" t="s">
        <v>509</v>
      </c>
      <c r="E121" s="64"/>
      <c r="F121" s="224" t="s">
        <v>14381</v>
      </c>
      <c r="G121" s="64"/>
      <c r="H121" s="64"/>
      <c r="I121" s="177"/>
      <c r="J121" s="64"/>
      <c r="K121" s="64"/>
      <c r="L121" s="62"/>
      <c r="M121" s="223"/>
      <c r="N121" s="43"/>
      <c r="O121" s="43"/>
      <c r="P121" s="43"/>
      <c r="Q121" s="43"/>
      <c r="R121" s="43"/>
      <c r="S121" s="43"/>
      <c r="T121" s="79"/>
      <c r="AT121" s="25" t="s">
        <v>509</v>
      </c>
      <c r="AU121" s="25" t="s">
        <v>82</v>
      </c>
    </row>
    <row r="122" spans="2:65" s="12" customFormat="1">
      <c r="B122" s="225"/>
      <c r="C122" s="226"/>
      <c r="D122" s="227" t="s">
        <v>513</v>
      </c>
      <c r="E122" s="228" t="s">
        <v>23</v>
      </c>
      <c r="F122" s="229" t="s">
        <v>14382</v>
      </c>
      <c r="G122" s="226"/>
      <c r="H122" s="230">
        <v>24</v>
      </c>
      <c r="I122" s="231"/>
      <c r="J122" s="226"/>
      <c r="K122" s="226"/>
      <c r="L122" s="232"/>
      <c r="M122" s="233"/>
      <c r="N122" s="234"/>
      <c r="O122" s="234"/>
      <c r="P122" s="234"/>
      <c r="Q122" s="234"/>
      <c r="R122" s="234"/>
      <c r="S122" s="234"/>
      <c r="T122" s="235"/>
      <c r="AT122" s="236" t="s">
        <v>513</v>
      </c>
      <c r="AU122" s="236" t="s">
        <v>82</v>
      </c>
      <c r="AV122" s="12" t="s">
        <v>82</v>
      </c>
      <c r="AW122" s="12" t="s">
        <v>36</v>
      </c>
      <c r="AX122" s="12" t="s">
        <v>80</v>
      </c>
      <c r="AY122" s="236" t="s">
        <v>492</v>
      </c>
    </row>
    <row r="123" spans="2:65" s="1" customFormat="1" ht="25.5" customHeight="1">
      <c r="B123" s="42"/>
      <c r="C123" s="209" t="s">
        <v>591</v>
      </c>
      <c r="D123" s="209" t="s">
        <v>498</v>
      </c>
      <c r="E123" s="210" t="s">
        <v>14383</v>
      </c>
      <c r="F123" s="211" t="s">
        <v>14384</v>
      </c>
      <c r="G123" s="212" t="s">
        <v>14385</v>
      </c>
      <c r="H123" s="213">
        <v>3</v>
      </c>
      <c r="I123" s="214"/>
      <c r="J123" s="215">
        <f>ROUND(I123*H123,2)</f>
        <v>0</v>
      </c>
      <c r="K123" s="211" t="s">
        <v>501</v>
      </c>
      <c r="L123" s="62"/>
      <c r="M123" s="216" t="s">
        <v>23</v>
      </c>
      <c r="N123" s="217" t="s">
        <v>44</v>
      </c>
      <c r="O123" s="43"/>
      <c r="P123" s="218">
        <f>O123*H123</f>
        <v>0</v>
      </c>
      <c r="Q123" s="218">
        <v>0</v>
      </c>
      <c r="R123" s="218">
        <f>Q123*H123</f>
        <v>0</v>
      </c>
      <c r="S123" s="218">
        <v>0</v>
      </c>
      <c r="T123" s="219">
        <f>S123*H123</f>
        <v>0</v>
      </c>
      <c r="AR123" s="25" t="s">
        <v>502</v>
      </c>
      <c r="AT123" s="25" t="s">
        <v>498</v>
      </c>
      <c r="AU123" s="25" t="s">
        <v>82</v>
      </c>
      <c r="AY123" s="25" t="s">
        <v>492</v>
      </c>
      <c r="BE123" s="220">
        <f>IF(N123="základní",J123,0)</f>
        <v>0</v>
      </c>
      <c r="BF123" s="220">
        <f>IF(N123="snížená",J123,0)</f>
        <v>0</v>
      </c>
      <c r="BG123" s="220">
        <f>IF(N123="zákl. přenesená",J123,0)</f>
        <v>0</v>
      </c>
      <c r="BH123" s="220">
        <f>IF(N123="sníž. přenesená",J123,0)</f>
        <v>0</v>
      </c>
      <c r="BI123" s="220">
        <f>IF(N123="nulová",J123,0)</f>
        <v>0</v>
      </c>
      <c r="BJ123" s="25" t="s">
        <v>80</v>
      </c>
      <c r="BK123" s="220">
        <f>ROUND(I123*H123,2)</f>
        <v>0</v>
      </c>
      <c r="BL123" s="25" t="s">
        <v>502</v>
      </c>
      <c r="BM123" s="25" t="s">
        <v>14386</v>
      </c>
    </row>
    <row r="124" spans="2:65" s="1" customFormat="1" ht="24">
      <c r="B124" s="42"/>
      <c r="C124" s="64"/>
      <c r="D124" s="221" t="s">
        <v>506</v>
      </c>
      <c r="E124" s="64"/>
      <c r="F124" s="222" t="s">
        <v>14387</v>
      </c>
      <c r="G124" s="64"/>
      <c r="H124" s="64"/>
      <c r="I124" s="177"/>
      <c r="J124" s="64"/>
      <c r="K124" s="64"/>
      <c r="L124" s="62"/>
      <c r="M124" s="223"/>
      <c r="N124" s="43"/>
      <c r="O124" s="43"/>
      <c r="P124" s="43"/>
      <c r="Q124" s="43"/>
      <c r="R124" s="43"/>
      <c r="S124" s="43"/>
      <c r="T124" s="79"/>
      <c r="AT124" s="25" t="s">
        <v>506</v>
      </c>
      <c r="AU124" s="25" t="s">
        <v>82</v>
      </c>
    </row>
    <row r="125" spans="2:65" s="1" customFormat="1" ht="156">
      <c r="B125" s="42"/>
      <c r="C125" s="64"/>
      <c r="D125" s="221" t="s">
        <v>509</v>
      </c>
      <c r="E125" s="64"/>
      <c r="F125" s="224" t="s">
        <v>14388</v>
      </c>
      <c r="G125" s="64"/>
      <c r="H125" s="64"/>
      <c r="I125" s="177"/>
      <c r="J125" s="64"/>
      <c r="K125" s="64"/>
      <c r="L125" s="62"/>
      <c r="M125" s="223"/>
      <c r="N125" s="43"/>
      <c r="O125" s="43"/>
      <c r="P125" s="43"/>
      <c r="Q125" s="43"/>
      <c r="R125" s="43"/>
      <c r="S125" s="43"/>
      <c r="T125" s="79"/>
      <c r="AT125" s="25" t="s">
        <v>509</v>
      </c>
      <c r="AU125" s="25" t="s">
        <v>82</v>
      </c>
    </row>
    <row r="126" spans="2:65" s="12" customFormat="1">
      <c r="B126" s="225"/>
      <c r="C126" s="226"/>
      <c r="D126" s="227" t="s">
        <v>513</v>
      </c>
      <c r="E126" s="228" t="s">
        <v>23</v>
      </c>
      <c r="F126" s="229" t="s">
        <v>11032</v>
      </c>
      <c r="G126" s="226"/>
      <c r="H126" s="230">
        <v>3</v>
      </c>
      <c r="I126" s="231"/>
      <c r="J126" s="226"/>
      <c r="K126" s="226"/>
      <c r="L126" s="232"/>
      <c r="M126" s="233"/>
      <c r="N126" s="234"/>
      <c r="O126" s="234"/>
      <c r="P126" s="234"/>
      <c r="Q126" s="234"/>
      <c r="R126" s="234"/>
      <c r="S126" s="234"/>
      <c r="T126" s="235"/>
      <c r="AT126" s="236" t="s">
        <v>513</v>
      </c>
      <c r="AU126" s="236" t="s">
        <v>82</v>
      </c>
      <c r="AV126" s="12" t="s">
        <v>82</v>
      </c>
      <c r="AW126" s="12" t="s">
        <v>36</v>
      </c>
      <c r="AX126" s="12" t="s">
        <v>80</v>
      </c>
      <c r="AY126" s="236" t="s">
        <v>492</v>
      </c>
    </row>
    <row r="127" spans="2:65" s="1" customFormat="1" ht="16.5" customHeight="1">
      <c r="B127" s="42"/>
      <c r="C127" s="209" t="s">
        <v>604</v>
      </c>
      <c r="D127" s="209" t="s">
        <v>498</v>
      </c>
      <c r="E127" s="210" t="s">
        <v>14389</v>
      </c>
      <c r="F127" s="211" t="s">
        <v>14390</v>
      </c>
      <c r="G127" s="212" t="s">
        <v>832</v>
      </c>
      <c r="H127" s="213">
        <v>3.2</v>
      </c>
      <c r="I127" s="214"/>
      <c r="J127" s="215">
        <f>ROUND(I127*H127,2)</f>
        <v>0</v>
      </c>
      <c r="K127" s="211" t="s">
        <v>501</v>
      </c>
      <c r="L127" s="62"/>
      <c r="M127" s="216" t="s">
        <v>23</v>
      </c>
      <c r="N127" s="217" t="s">
        <v>44</v>
      </c>
      <c r="O127" s="43"/>
      <c r="P127" s="218">
        <f>O127*H127</f>
        <v>0</v>
      </c>
      <c r="Q127" s="218">
        <v>8.6800000000000002E-3</v>
      </c>
      <c r="R127" s="218">
        <f>Q127*H127</f>
        <v>2.7776000000000002E-2</v>
      </c>
      <c r="S127" s="218">
        <v>0</v>
      </c>
      <c r="T127" s="219">
        <f>S127*H127</f>
        <v>0</v>
      </c>
      <c r="AR127" s="25" t="s">
        <v>502</v>
      </c>
      <c r="AT127" s="25" t="s">
        <v>498</v>
      </c>
      <c r="AU127" s="25" t="s">
        <v>82</v>
      </c>
      <c r="AY127" s="25" t="s">
        <v>492</v>
      </c>
      <c r="BE127" s="220">
        <f>IF(N127="základní",J127,0)</f>
        <v>0</v>
      </c>
      <c r="BF127" s="220">
        <f>IF(N127="snížená",J127,0)</f>
        <v>0</v>
      </c>
      <c r="BG127" s="220">
        <f>IF(N127="zákl. přenesená",J127,0)</f>
        <v>0</v>
      </c>
      <c r="BH127" s="220">
        <f>IF(N127="sníž. přenesená",J127,0)</f>
        <v>0</v>
      </c>
      <c r="BI127" s="220">
        <f>IF(N127="nulová",J127,0)</f>
        <v>0</v>
      </c>
      <c r="BJ127" s="25" t="s">
        <v>80</v>
      </c>
      <c r="BK127" s="220">
        <f>ROUND(I127*H127,2)</f>
        <v>0</v>
      </c>
      <c r="BL127" s="25" t="s">
        <v>502</v>
      </c>
      <c r="BM127" s="25" t="s">
        <v>14391</v>
      </c>
    </row>
    <row r="128" spans="2:65" s="1" customFormat="1" ht="48">
      <c r="B128" s="42"/>
      <c r="C128" s="64"/>
      <c r="D128" s="221" t="s">
        <v>506</v>
      </c>
      <c r="E128" s="64"/>
      <c r="F128" s="222" t="s">
        <v>14392</v>
      </c>
      <c r="G128" s="64"/>
      <c r="H128" s="64"/>
      <c r="I128" s="177"/>
      <c r="J128" s="64"/>
      <c r="K128" s="64"/>
      <c r="L128" s="62"/>
      <c r="M128" s="223"/>
      <c r="N128" s="43"/>
      <c r="O128" s="43"/>
      <c r="P128" s="43"/>
      <c r="Q128" s="43"/>
      <c r="R128" s="43"/>
      <c r="S128" s="43"/>
      <c r="T128" s="79"/>
      <c r="AT128" s="25" t="s">
        <v>506</v>
      </c>
      <c r="AU128" s="25" t="s">
        <v>82</v>
      </c>
    </row>
    <row r="129" spans="2:65" s="1" customFormat="1" ht="84">
      <c r="B129" s="42"/>
      <c r="C129" s="64"/>
      <c r="D129" s="221" t="s">
        <v>509</v>
      </c>
      <c r="E129" s="64"/>
      <c r="F129" s="224" t="s">
        <v>14393</v>
      </c>
      <c r="G129" s="64"/>
      <c r="H129" s="64"/>
      <c r="I129" s="177"/>
      <c r="J129" s="64"/>
      <c r="K129" s="64"/>
      <c r="L129" s="62"/>
      <c r="M129" s="223"/>
      <c r="N129" s="43"/>
      <c r="O129" s="43"/>
      <c r="P129" s="43"/>
      <c r="Q129" s="43"/>
      <c r="R129" s="43"/>
      <c r="S129" s="43"/>
      <c r="T129" s="79"/>
      <c r="AT129" s="25" t="s">
        <v>509</v>
      </c>
      <c r="AU129" s="25" t="s">
        <v>82</v>
      </c>
    </row>
    <row r="130" spans="2:65" s="12" customFormat="1">
      <c r="B130" s="225"/>
      <c r="C130" s="226"/>
      <c r="D130" s="227" t="s">
        <v>513</v>
      </c>
      <c r="E130" s="228" t="s">
        <v>23</v>
      </c>
      <c r="F130" s="229" t="s">
        <v>14394</v>
      </c>
      <c r="G130" s="226"/>
      <c r="H130" s="230">
        <v>3.2</v>
      </c>
      <c r="I130" s="231"/>
      <c r="J130" s="226"/>
      <c r="K130" s="226"/>
      <c r="L130" s="232"/>
      <c r="M130" s="233"/>
      <c r="N130" s="234"/>
      <c r="O130" s="234"/>
      <c r="P130" s="234"/>
      <c r="Q130" s="234"/>
      <c r="R130" s="234"/>
      <c r="S130" s="234"/>
      <c r="T130" s="235"/>
      <c r="AT130" s="236" t="s">
        <v>513</v>
      </c>
      <c r="AU130" s="236" t="s">
        <v>82</v>
      </c>
      <c r="AV130" s="12" t="s">
        <v>82</v>
      </c>
      <c r="AW130" s="12" t="s">
        <v>36</v>
      </c>
      <c r="AX130" s="12" t="s">
        <v>80</v>
      </c>
      <c r="AY130" s="236" t="s">
        <v>492</v>
      </c>
    </row>
    <row r="131" spans="2:65" s="1" customFormat="1" ht="16.5" customHeight="1">
      <c r="B131" s="42"/>
      <c r="C131" s="209" t="s">
        <v>617</v>
      </c>
      <c r="D131" s="209" t="s">
        <v>498</v>
      </c>
      <c r="E131" s="210" t="s">
        <v>14395</v>
      </c>
      <c r="F131" s="211" t="s">
        <v>14396</v>
      </c>
      <c r="G131" s="212" t="s">
        <v>832</v>
      </c>
      <c r="H131" s="213">
        <v>4.7</v>
      </c>
      <c r="I131" s="214"/>
      <c r="J131" s="215">
        <f>ROUND(I131*H131,2)</f>
        <v>0</v>
      </c>
      <c r="K131" s="211" t="s">
        <v>501</v>
      </c>
      <c r="L131" s="62"/>
      <c r="M131" s="216" t="s">
        <v>23</v>
      </c>
      <c r="N131" s="217" t="s">
        <v>44</v>
      </c>
      <c r="O131" s="43"/>
      <c r="P131" s="218">
        <f>O131*H131</f>
        <v>0</v>
      </c>
      <c r="Q131" s="218">
        <v>3.6900000000000002E-2</v>
      </c>
      <c r="R131" s="218">
        <f>Q131*H131</f>
        <v>0.17343000000000003</v>
      </c>
      <c r="S131" s="218">
        <v>0</v>
      </c>
      <c r="T131" s="219">
        <f>S131*H131</f>
        <v>0</v>
      </c>
      <c r="AR131" s="25" t="s">
        <v>502</v>
      </c>
      <c r="AT131" s="25" t="s">
        <v>498</v>
      </c>
      <c r="AU131" s="25" t="s">
        <v>82</v>
      </c>
      <c r="AY131" s="25" t="s">
        <v>492</v>
      </c>
      <c r="BE131" s="220">
        <f>IF(N131="základní",J131,0)</f>
        <v>0</v>
      </c>
      <c r="BF131" s="220">
        <f>IF(N131="snížená",J131,0)</f>
        <v>0</v>
      </c>
      <c r="BG131" s="220">
        <f>IF(N131="zákl. přenesená",J131,0)</f>
        <v>0</v>
      </c>
      <c r="BH131" s="220">
        <f>IF(N131="sníž. přenesená",J131,0)</f>
        <v>0</v>
      </c>
      <c r="BI131" s="220">
        <f>IF(N131="nulová",J131,0)</f>
        <v>0</v>
      </c>
      <c r="BJ131" s="25" t="s">
        <v>80</v>
      </c>
      <c r="BK131" s="220">
        <f>ROUND(I131*H131,2)</f>
        <v>0</v>
      </c>
      <c r="BL131" s="25" t="s">
        <v>502</v>
      </c>
      <c r="BM131" s="25" t="s">
        <v>14397</v>
      </c>
    </row>
    <row r="132" spans="2:65" s="1" customFormat="1" ht="48">
      <c r="B132" s="42"/>
      <c r="C132" s="64"/>
      <c r="D132" s="221" t="s">
        <v>506</v>
      </c>
      <c r="E132" s="64"/>
      <c r="F132" s="222" t="s">
        <v>14398</v>
      </c>
      <c r="G132" s="64"/>
      <c r="H132" s="64"/>
      <c r="I132" s="177"/>
      <c r="J132" s="64"/>
      <c r="K132" s="64"/>
      <c r="L132" s="62"/>
      <c r="M132" s="223"/>
      <c r="N132" s="43"/>
      <c r="O132" s="43"/>
      <c r="P132" s="43"/>
      <c r="Q132" s="43"/>
      <c r="R132" s="43"/>
      <c r="S132" s="43"/>
      <c r="T132" s="79"/>
      <c r="AT132" s="25" t="s">
        <v>506</v>
      </c>
      <c r="AU132" s="25" t="s">
        <v>82</v>
      </c>
    </row>
    <row r="133" spans="2:65" s="1" customFormat="1" ht="84">
      <c r="B133" s="42"/>
      <c r="C133" s="64"/>
      <c r="D133" s="221" t="s">
        <v>509</v>
      </c>
      <c r="E133" s="64"/>
      <c r="F133" s="224" t="s">
        <v>14393</v>
      </c>
      <c r="G133" s="64"/>
      <c r="H133" s="64"/>
      <c r="I133" s="177"/>
      <c r="J133" s="64"/>
      <c r="K133" s="64"/>
      <c r="L133" s="62"/>
      <c r="M133" s="223"/>
      <c r="N133" s="43"/>
      <c r="O133" s="43"/>
      <c r="P133" s="43"/>
      <c r="Q133" s="43"/>
      <c r="R133" s="43"/>
      <c r="S133" s="43"/>
      <c r="T133" s="79"/>
      <c r="AT133" s="25" t="s">
        <v>509</v>
      </c>
      <c r="AU133" s="25" t="s">
        <v>82</v>
      </c>
    </row>
    <row r="134" spans="2:65" s="12" customFormat="1">
      <c r="B134" s="225"/>
      <c r="C134" s="226"/>
      <c r="D134" s="227" t="s">
        <v>513</v>
      </c>
      <c r="E134" s="228" t="s">
        <v>23</v>
      </c>
      <c r="F134" s="229" t="s">
        <v>14399</v>
      </c>
      <c r="G134" s="226"/>
      <c r="H134" s="230">
        <v>4.7</v>
      </c>
      <c r="I134" s="231"/>
      <c r="J134" s="226"/>
      <c r="K134" s="226"/>
      <c r="L134" s="232"/>
      <c r="M134" s="233"/>
      <c r="N134" s="234"/>
      <c r="O134" s="234"/>
      <c r="P134" s="234"/>
      <c r="Q134" s="234"/>
      <c r="R134" s="234"/>
      <c r="S134" s="234"/>
      <c r="T134" s="235"/>
      <c r="AT134" s="236" t="s">
        <v>513</v>
      </c>
      <c r="AU134" s="236" t="s">
        <v>82</v>
      </c>
      <c r="AV134" s="12" t="s">
        <v>82</v>
      </c>
      <c r="AW134" s="12" t="s">
        <v>36</v>
      </c>
      <c r="AX134" s="12" t="s">
        <v>80</v>
      </c>
      <c r="AY134" s="236" t="s">
        <v>492</v>
      </c>
    </row>
    <row r="135" spans="2:65" s="1" customFormat="1" ht="16.5" customHeight="1">
      <c r="B135" s="42"/>
      <c r="C135" s="209" t="s">
        <v>255</v>
      </c>
      <c r="D135" s="209" t="s">
        <v>498</v>
      </c>
      <c r="E135" s="210" t="s">
        <v>14214</v>
      </c>
      <c r="F135" s="211" t="s">
        <v>14215</v>
      </c>
      <c r="G135" s="212" t="s">
        <v>632</v>
      </c>
      <c r="H135" s="213">
        <v>2.1379999999999999</v>
      </c>
      <c r="I135" s="214"/>
      <c r="J135" s="215">
        <f>ROUND(I135*H135,2)</f>
        <v>0</v>
      </c>
      <c r="K135" s="211" t="s">
        <v>501</v>
      </c>
      <c r="L135" s="62"/>
      <c r="M135" s="216" t="s">
        <v>23</v>
      </c>
      <c r="N135" s="217" t="s">
        <v>44</v>
      </c>
      <c r="O135" s="43"/>
      <c r="P135" s="218">
        <f>O135*H135</f>
        <v>0</v>
      </c>
      <c r="Q135" s="218">
        <v>0</v>
      </c>
      <c r="R135" s="218">
        <f>Q135*H135</f>
        <v>0</v>
      </c>
      <c r="S135" s="218">
        <v>0</v>
      </c>
      <c r="T135" s="219">
        <f>S135*H135</f>
        <v>0</v>
      </c>
      <c r="AR135" s="25" t="s">
        <v>502</v>
      </c>
      <c r="AT135" s="25" t="s">
        <v>498</v>
      </c>
      <c r="AU135" s="25" t="s">
        <v>82</v>
      </c>
      <c r="AY135" s="25" t="s">
        <v>492</v>
      </c>
      <c r="BE135" s="220">
        <f>IF(N135="základní",J135,0)</f>
        <v>0</v>
      </c>
      <c r="BF135" s="220">
        <f>IF(N135="snížená",J135,0)</f>
        <v>0</v>
      </c>
      <c r="BG135" s="220">
        <f>IF(N135="zákl. přenesená",J135,0)</f>
        <v>0</v>
      </c>
      <c r="BH135" s="220">
        <f>IF(N135="sníž. přenesená",J135,0)</f>
        <v>0</v>
      </c>
      <c r="BI135" s="220">
        <f>IF(N135="nulová",J135,0)</f>
        <v>0</v>
      </c>
      <c r="BJ135" s="25" t="s">
        <v>80</v>
      </c>
      <c r="BK135" s="220">
        <f>ROUND(I135*H135,2)</f>
        <v>0</v>
      </c>
      <c r="BL135" s="25" t="s">
        <v>502</v>
      </c>
      <c r="BM135" s="25" t="s">
        <v>14400</v>
      </c>
    </row>
    <row r="136" spans="2:65" s="1" customFormat="1" ht="24">
      <c r="B136" s="42"/>
      <c r="C136" s="64"/>
      <c r="D136" s="221" t="s">
        <v>506</v>
      </c>
      <c r="E136" s="64"/>
      <c r="F136" s="222" t="s">
        <v>14217</v>
      </c>
      <c r="G136" s="64"/>
      <c r="H136" s="64"/>
      <c r="I136" s="177"/>
      <c r="J136" s="64"/>
      <c r="K136" s="64"/>
      <c r="L136" s="62"/>
      <c r="M136" s="223"/>
      <c r="N136" s="43"/>
      <c r="O136" s="43"/>
      <c r="P136" s="43"/>
      <c r="Q136" s="43"/>
      <c r="R136" s="43"/>
      <c r="S136" s="43"/>
      <c r="T136" s="79"/>
      <c r="AT136" s="25" t="s">
        <v>506</v>
      </c>
      <c r="AU136" s="25" t="s">
        <v>82</v>
      </c>
    </row>
    <row r="137" spans="2:65" s="1" customFormat="1" ht="216">
      <c r="B137" s="42"/>
      <c r="C137" s="64"/>
      <c r="D137" s="221" t="s">
        <v>509</v>
      </c>
      <c r="E137" s="64"/>
      <c r="F137" s="224" t="s">
        <v>14218</v>
      </c>
      <c r="G137" s="64"/>
      <c r="H137" s="64"/>
      <c r="I137" s="177"/>
      <c r="J137" s="64"/>
      <c r="K137" s="64"/>
      <c r="L137" s="62"/>
      <c r="M137" s="223"/>
      <c r="N137" s="43"/>
      <c r="O137" s="43"/>
      <c r="P137" s="43"/>
      <c r="Q137" s="43"/>
      <c r="R137" s="43"/>
      <c r="S137" s="43"/>
      <c r="T137" s="79"/>
      <c r="AT137" s="25" t="s">
        <v>509</v>
      </c>
      <c r="AU137" s="25" t="s">
        <v>82</v>
      </c>
    </row>
    <row r="138" spans="2:65" s="12" customFormat="1">
      <c r="B138" s="225"/>
      <c r="C138" s="226"/>
      <c r="D138" s="227" t="s">
        <v>513</v>
      </c>
      <c r="E138" s="228" t="s">
        <v>23</v>
      </c>
      <c r="F138" s="229" t="s">
        <v>14401</v>
      </c>
      <c r="G138" s="226"/>
      <c r="H138" s="230">
        <v>2.1379999999999999</v>
      </c>
      <c r="I138" s="231"/>
      <c r="J138" s="226"/>
      <c r="K138" s="226"/>
      <c r="L138" s="232"/>
      <c r="M138" s="233"/>
      <c r="N138" s="234"/>
      <c r="O138" s="234"/>
      <c r="P138" s="234"/>
      <c r="Q138" s="234"/>
      <c r="R138" s="234"/>
      <c r="S138" s="234"/>
      <c r="T138" s="235"/>
      <c r="AT138" s="236" t="s">
        <v>513</v>
      </c>
      <c r="AU138" s="236" t="s">
        <v>82</v>
      </c>
      <c r="AV138" s="12" t="s">
        <v>82</v>
      </c>
      <c r="AW138" s="12" t="s">
        <v>36</v>
      </c>
      <c r="AX138" s="12" t="s">
        <v>80</v>
      </c>
      <c r="AY138" s="236" t="s">
        <v>492</v>
      </c>
    </row>
    <row r="139" spans="2:65" s="1" customFormat="1" ht="16.5" customHeight="1">
      <c r="B139" s="42"/>
      <c r="C139" s="209" t="s">
        <v>727</v>
      </c>
      <c r="D139" s="209" t="s">
        <v>498</v>
      </c>
      <c r="E139" s="210" t="s">
        <v>14402</v>
      </c>
      <c r="F139" s="211" t="s">
        <v>14403</v>
      </c>
      <c r="G139" s="212" t="s">
        <v>632</v>
      </c>
      <c r="H139" s="213">
        <v>5.625</v>
      </c>
      <c r="I139" s="214"/>
      <c r="J139" s="215">
        <f>ROUND(I139*H139,2)</f>
        <v>0</v>
      </c>
      <c r="K139" s="211" t="s">
        <v>501</v>
      </c>
      <c r="L139" s="62"/>
      <c r="M139" s="216" t="s">
        <v>23</v>
      </c>
      <c r="N139" s="217" t="s">
        <v>44</v>
      </c>
      <c r="O139" s="43"/>
      <c r="P139" s="218">
        <f>O139*H139</f>
        <v>0</v>
      </c>
      <c r="Q139" s="218">
        <v>0</v>
      </c>
      <c r="R139" s="218">
        <f>Q139*H139</f>
        <v>0</v>
      </c>
      <c r="S139" s="218">
        <v>0</v>
      </c>
      <c r="T139" s="219">
        <f>S139*H139</f>
        <v>0</v>
      </c>
      <c r="AR139" s="25" t="s">
        <v>502</v>
      </c>
      <c r="AT139" s="25" t="s">
        <v>498</v>
      </c>
      <c r="AU139" s="25" t="s">
        <v>82</v>
      </c>
      <c r="AY139" s="25" t="s">
        <v>492</v>
      </c>
      <c r="BE139" s="220">
        <f>IF(N139="základní",J139,0)</f>
        <v>0</v>
      </c>
      <c r="BF139" s="220">
        <f>IF(N139="snížená",J139,0)</f>
        <v>0</v>
      </c>
      <c r="BG139" s="220">
        <f>IF(N139="zákl. přenesená",J139,0)</f>
        <v>0</v>
      </c>
      <c r="BH139" s="220">
        <f>IF(N139="sníž. přenesená",J139,0)</f>
        <v>0</v>
      </c>
      <c r="BI139" s="220">
        <f>IF(N139="nulová",J139,0)</f>
        <v>0</v>
      </c>
      <c r="BJ139" s="25" t="s">
        <v>80</v>
      </c>
      <c r="BK139" s="220">
        <f>ROUND(I139*H139,2)</f>
        <v>0</v>
      </c>
      <c r="BL139" s="25" t="s">
        <v>502</v>
      </c>
      <c r="BM139" s="25" t="s">
        <v>14404</v>
      </c>
    </row>
    <row r="140" spans="2:65" s="1" customFormat="1" ht="24">
      <c r="B140" s="42"/>
      <c r="C140" s="64"/>
      <c r="D140" s="221" t="s">
        <v>506</v>
      </c>
      <c r="E140" s="64"/>
      <c r="F140" s="222" t="s">
        <v>14405</v>
      </c>
      <c r="G140" s="64"/>
      <c r="H140" s="64"/>
      <c r="I140" s="177"/>
      <c r="J140" s="64"/>
      <c r="K140" s="64"/>
      <c r="L140" s="62"/>
      <c r="M140" s="223"/>
      <c r="N140" s="43"/>
      <c r="O140" s="43"/>
      <c r="P140" s="43"/>
      <c r="Q140" s="43"/>
      <c r="R140" s="43"/>
      <c r="S140" s="43"/>
      <c r="T140" s="79"/>
      <c r="AT140" s="25" t="s">
        <v>506</v>
      </c>
      <c r="AU140" s="25" t="s">
        <v>82</v>
      </c>
    </row>
    <row r="141" spans="2:65" s="1" customFormat="1" ht="84">
      <c r="B141" s="42"/>
      <c r="C141" s="64"/>
      <c r="D141" s="221" t="s">
        <v>509</v>
      </c>
      <c r="E141" s="64"/>
      <c r="F141" s="224" t="s">
        <v>14406</v>
      </c>
      <c r="G141" s="64"/>
      <c r="H141" s="64"/>
      <c r="I141" s="177"/>
      <c r="J141" s="64"/>
      <c r="K141" s="64"/>
      <c r="L141" s="62"/>
      <c r="M141" s="223"/>
      <c r="N141" s="43"/>
      <c r="O141" s="43"/>
      <c r="P141" s="43"/>
      <c r="Q141" s="43"/>
      <c r="R141" s="43"/>
      <c r="S141" s="43"/>
      <c r="T141" s="79"/>
      <c r="AT141" s="25" t="s">
        <v>509</v>
      </c>
      <c r="AU141" s="25" t="s">
        <v>82</v>
      </c>
    </row>
    <row r="142" spans="2:65" s="12" customFormat="1">
      <c r="B142" s="225"/>
      <c r="C142" s="226"/>
      <c r="D142" s="227" t="s">
        <v>513</v>
      </c>
      <c r="E142" s="228" t="s">
        <v>23</v>
      </c>
      <c r="F142" s="229" t="s">
        <v>14407</v>
      </c>
      <c r="G142" s="226"/>
      <c r="H142" s="230">
        <v>5.625</v>
      </c>
      <c r="I142" s="231"/>
      <c r="J142" s="226"/>
      <c r="K142" s="226"/>
      <c r="L142" s="232"/>
      <c r="M142" s="233"/>
      <c r="N142" s="234"/>
      <c r="O142" s="234"/>
      <c r="P142" s="234"/>
      <c r="Q142" s="234"/>
      <c r="R142" s="234"/>
      <c r="S142" s="234"/>
      <c r="T142" s="235"/>
      <c r="AT142" s="236" t="s">
        <v>513</v>
      </c>
      <c r="AU142" s="236" t="s">
        <v>82</v>
      </c>
      <c r="AV142" s="12" t="s">
        <v>82</v>
      </c>
      <c r="AW142" s="12" t="s">
        <v>36</v>
      </c>
      <c r="AX142" s="12" t="s">
        <v>80</v>
      </c>
      <c r="AY142" s="236" t="s">
        <v>492</v>
      </c>
    </row>
    <row r="143" spans="2:65" s="1" customFormat="1" ht="16.5" customHeight="1">
      <c r="B143" s="42"/>
      <c r="C143" s="209" t="s">
        <v>742</v>
      </c>
      <c r="D143" s="209" t="s">
        <v>498</v>
      </c>
      <c r="E143" s="210" t="s">
        <v>14408</v>
      </c>
      <c r="F143" s="211" t="s">
        <v>14409</v>
      </c>
      <c r="G143" s="212" t="s">
        <v>632</v>
      </c>
      <c r="H143" s="213">
        <v>2.8130000000000002</v>
      </c>
      <c r="I143" s="214"/>
      <c r="J143" s="215">
        <f>ROUND(I143*H143,2)</f>
        <v>0</v>
      </c>
      <c r="K143" s="211" t="s">
        <v>501</v>
      </c>
      <c r="L143" s="62"/>
      <c r="M143" s="216" t="s">
        <v>23</v>
      </c>
      <c r="N143" s="217" t="s">
        <v>44</v>
      </c>
      <c r="O143" s="43"/>
      <c r="P143" s="218">
        <f>O143*H143</f>
        <v>0</v>
      </c>
      <c r="Q143" s="218">
        <v>0</v>
      </c>
      <c r="R143" s="218">
        <f>Q143*H143</f>
        <v>0</v>
      </c>
      <c r="S143" s="218">
        <v>0</v>
      </c>
      <c r="T143" s="219">
        <f>S143*H143</f>
        <v>0</v>
      </c>
      <c r="AR143" s="25" t="s">
        <v>502</v>
      </c>
      <c r="AT143" s="25" t="s">
        <v>498</v>
      </c>
      <c r="AU143" s="25" t="s">
        <v>82</v>
      </c>
      <c r="AY143" s="25" t="s">
        <v>492</v>
      </c>
      <c r="BE143" s="220">
        <f>IF(N143="základní",J143,0)</f>
        <v>0</v>
      </c>
      <c r="BF143" s="220">
        <f>IF(N143="snížená",J143,0)</f>
        <v>0</v>
      </c>
      <c r="BG143" s="220">
        <f>IF(N143="zákl. přenesená",J143,0)</f>
        <v>0</v>
      </c>
      <c r="BH143" s="220">
        <f>IF(N143="sníž. přenesená",J143,0)</f>
        <v>0</v>
      </c>
      <c r="BI143" s="220">
        <f>IF(N143="nulová",J143,0)</f>
        <v>0</v>
      </c>
      <c r="BJ143" s="25" t="s">
        <v>80</v>
      </c>
      <c r="BK143" s="220">
        <f>ROUND(I143*H143,2)</f>
        <v>0</v>
      </c>
      <c r="BL143" s="25" t="s">
        <v>502</v>
      </c>
      <c r="BM143" s="25" t="s">
        <v>14410</v>
      </c>
    </row>
    <row r="144" spans="2:65" s="1" customFormat="1" ht="24">
      <c r="B144" s="42"/>
      <c r="C144" s="64"/>
      <c r="D144" s="221" t="s">
        <v>506</v>
      </c>
      <c r="E144" s="64"/>
      <c r="F144" s="222" t="s">
        <v>14411</v>
      </c>
      <c r="G144" s="64"/>
      <c r="H144" s="64"/>
      <c r="I144" s="177"/>
      <c r="J144" s="64"/>
      <c r="K144" s="64"/>
      <c r="L144" s="62"/>
      <c r="M144" s="223"/>
      <c r="N144" s="43"/>
      <c r="O144" s="43"/>
      <c r="P144" s="43"/>
      <c r="Q144" s="43"/>
      <c r="R144" s="43"/>
      <c r="S144" s="43"/>
      <c r="T144" s="79"/>
      <c r="AT144" s="25" t="s">
        <v>506</v>
      </c>
      <c r="AU144" s="25" t="s">
        <v>82</v>
      </c>
    </row>
    <row r="145" spans="2:65" s="1" customFormat="1" ht="84">
      <c r="B145" s="42"/>
      <c r="C145" s="64"/>
      <c r="D145" s="221" t="s">
        <v>509</v>
      </c>
      <c r="E145" s="64"/>
      <c r="F145" s="224" t="s">
        <v>14406</v>
      </c>
      <c r="G145" s="64"/>
      <c r="H145" s="64"/>
      <c r="I145" s="177"/>
      <c r="J145" s="64"/>
      <c r="K145" s="64"/>
      <c r="L145" s="62"/>
      <c r="M145" s="223"/>
      <c r="N145" s="43"/>
      <c r="O145" s="43"/>
      <c r="P145" s="43"/>
      <c r="Q145" s="43"/>
      <c r="R145" s="43"/>
      <c r="S145" s="43"/>
      <c r="T145" s="79"/>
      <c r="AT145" s="25" t="s">
        <v>509</v>
      </c>
      <c r="AU145" s="25" t="s">
        <v>82</v>
      </c>
    </row>
    <row r="146" spans="2:65" s="12" customFormat="1">
      <c r="B146" s="225"/>
      <c r="C146" s="226"/>
      <c r="D146" s="227" t="s">
        <v>513</v>
      </c>
      <c r="E146" s="228" t="s">
        <v>23</v>
      </c>
      <c r="F146" s="229" t="s">
        <v>14412</v>
      </c>
      <c r="G146" s="226"/>
      <c r="H146" s="230">
        <v>2.8130000000000002</v>
      </c>
      <c r="I146" s="231"/>
      <c r="J146" s="226"/>
      <c r="K146" s="226"/>
      <c r="L146" s="232"/>
      <c r="M146" s="233"/>
      <c r="N146" s="234"/>
      <c r="O146" s="234"/>
      <c r="P146" s="234"/>
      <c r="Q146" s="234"/>
      <c r="R146" s="234"/>
      <c r="S146" s="234"/>
      <c r="T146" s="235"/>
      <c r="AT146" s="236" t="s">
        <v>513</v>
      </c>
      <c r="AU146" s="236" t="s">
        <v>82</v>
      </c>
      <c r="AV146" s="12" t="s">
        <v>82</v>
      </c>
      <c r="AW146" s="12" t="s">
        <v>36</v>
      </c>
      <c r="AX146" s="12" t="s">
        <v>80</v>
      </c>
      <c r="AY146" s="236" t="s">
        <v>492</v>
      </c>
    </row>
    <row r="147" spans="2:65" s="1" customFormat="1" ht="16.5" customHeight="1">
      <c r="B147" s="42"/>
      <c r="C147" s="209" t="s">
        <v>752</v>
      </c>
      <c r="D147" s="209" t="s">
        <v>498</v>
      </c>
      <c r="E147" s="210" t="s">
        <v>10806</v>
      </c>
      <c r="F147" s="211" t="s">
        <v>10807</v>
      </c>
      <c r="G147" s="212" t="s">
        <v>632</v>
      </c>
      <c r="H147" s="213">
        <v>51.3</v>
      </c>
      <c r="I147" s="214"/>
      <c r="J147" s="215">
        <f>ROUND(I147*H147,2)</f>
        <v>0</v>
      </c>
      <c r="K147" s="211" t="s">
        <v>501</v>
      </c>
      <c r="L147" s="62"/>
      <c r="M147" s="216" t="s">
        <v>23</v>
      </c>
      <c r="N147" s="217" t="s">
        <v>44</v>
      </c>
      <c r="O147" s="43"/>
      <c r="P147" s="218">
        <f>O147*H147</f>
        <v>0</v>
      </c>
      <c r="Q147" s="218">
        <v>0</v>
      </c>
      <c r="R147" s="218">
        <f>Q147*H147</f>
        <v>0</v>
      </c>
      <c r="S147" s="218">
        <v>0</v>
      </c>
      <c r="T147" s="219">
        <f>S147*H147</f>
        <v>0</v>
      </c>
      <c r="AR147" s="25" t="s">
        <v>502</v>
      </c>
      <c r="AT147" s="25" t="s">
        <v>498</v>
      </c>
      <c r="AU147" s="25" t="s">
        <v>82</v>
      </c>
      <c r="AY147" s="25" t="s">
        <v>492</v>
      </c>
      <c r="BE147" s="220">
        <f>IF(N147="základní",J147,0)</f>
        <v>0</v>
      </c>
      <c r="BF147" s="220">
        <f>IF(N147="snížená",J147,0)</f>
        <v>0</v>
      </c>
      <c r="BG147" s="220">
        <f>IF(N147="zákl. přenesená",J147,0)</f>
        <v>0</v>
      </c>
      <c r="BH147" s="220">
        <f>IF(N147="sníž. přenesená",J147,0)</f>
        <v>0</v>
      </c>
      <c r="BI147" s="220">
        <f>IF(N147="nulová",J147,0)</f>
        <v>0</v>
      </c>
      <c r="BJ147" s="25" t="s">
        <v>80</v>
      </c>
      <c r="BK147" s="220">
        <f>ROUND(I147*H147,2)</f>
        <v>0</v>
      </c>
      <c r="BL147" s="25" t="s">
        <v>502</v>
      </c>
      <c r="BM147" s="25" t="s">
        <v>14413</v>
      </c>
    </row>
    <row r="148" spans="2:65" s="1" customFormat="1" ht="24">
      <c r="B148" s="42"/>
      <c r="C148" s="64"/>
      <c r="D148" s="221" t="s">
        <v>506</v>
      </c>
      <c r="E148" s="64"/>
      <c r="F148" s="222" t="s">
        <v>10809</v>
      </c>
      <c r="G148" s="64"/>
      <c r="H148" s="64"/>
      <c r="I148" s="177"/>
      <c r="J148" s="64"/>
      <c r="K148" s="64"/>
      <c r="L148" s="62"/>
      <c r="M148" s="223"/>
      <c r="N148" s="43"/>
      <c r="O148" s="43"/>
      <c r="P148" s="43"/>
      <c r="Q148" s="43"/>
      <c r="R148" s="43"/>
      <c r="S148" s="43"/>
      <c r="T148" s="79"/>
      <c r="AT148" s="25" t="s">
        <v>506</v>
      </c>
      <c r="AU148" s="25" t="s">
        <v>82</v>
      </c>
    </row>
    <row r="149" spans="2:65" s="1" customFormat="1" ht="204">
      <c r="B149" s="42"/>
      <c r="C149" s="64"/>
      <c r="D149" s="221" t="s">
        <v>509</v>
      </c>
      <c r="E149" s="64"/>
      <c r="F149" s="224" t="s">
        <v>736</v>
      </c>
      <c r="G149" s="64"/>
      <c r="H149" s="64"/>
      <c r="I149" s="177"/>
      <c r="J149" s="64"/>
      <c r="K149" s="64"/>
      <c r="L149" s="62"/>
      <c r="M149" s="223"/>
      <c r="N149" s="43"/>
      <c r="O149" s="43"/>
      <c r="P149" s="43"/>
      <c r="Q149" s="43"/>
      <c r="R149" s="43"/>
      <c r="S149" s="43"/>
      <c r="T149" s="79"/>
      <c r="AT149" s="25" t="s">
        <v>509</v>
      </c>
      <c r="AU149" s="25" t="s">
        <v>82</v>
      </c>
    </row>
    <row r="150" spans="2:65" s="12" customFormat="1">
      <c r="B150" s="225"/>
      <c r="C150" s="226"/>
      <c r="D150" s="227" t="s">
        <v>513</v>
      </c>
      <c r="E150" s="228" t="s">
        <v>23</v>
      </c>
      <c r="F150" s="229" t="s">
        <v>14414</v>
      </c>
      <c r="G150" s="226"/>
      <c r="H150" s="230">
        <v>51.3</v>
      </c>
      <c r="I150" s="231"/>
      <c r="J150" s="226"/>
      <c r="K150" s="226"/>
      <c r="L150" s="232"/>
      <c r="M150" s="233"/>
      <c r="N150" s="234"/>
      <c r="O150" s="234"/>
      <c r="P150" s="234"/>
      <c r="Q150" s="234"/>
      <c r="R150" s="234"/>
      <c r="S150" s="234"/>
      <c r="T150" s="235"/>
      <c r="AT150" s="236" t="s">
        <v>513</v>
      </c>
      <c r="AU150" s="236" t="s">
        <v>82</v>
      </c>
      <c r="AV150" s="12" t="s">
        <v>82</v>
      </c>
      <c r="AW150" s="12" t="s">
        <v>36</v>
      </c>
      <c r="AX150" s="12" t="s">
        <v>80</v>
      </c>
      <c r="AY150" s="236" t="s">
        <v>492</v>
      </c>
    </row>
    <row r="151" spans="2:65" s="1" customFormat="1" ht="16.5" customHeight="1">
      <c r="B151" s="42"/>
      <c r="C151" s="209" t="s">
        <v>765</v>
      </c>
      <c r="D151" s="209" t="s">
        <v>498</v>
      </c>
      <c r="E151" s="210" t="s">
        <v>14415</v>
      </c>
      <c r="F151" s="211" t="s">
        <v>14416</v>
      </c>
      <c r="G151" s="212" t="s">
        <v>632</v>
      </c>
      <c r="H151" s="213">
        <v>25.65</v>
      </c>
      <c r="I151" s="214"/>
      <c r="J151" s="215">
        <f>ROUND(I151*H151,2)</f>
        <v>0</v>
      </c>
      <c r="K151" s="211" t="s">
        <v>23</v>
      </c>
      <c r="L151" s="62"/>
      <c r="M151" s="216" t="s">
        <v>23</v>
      </c>
      <c r="N151" s="217" t="s">
        <v>44</v>
      </c>
      <c r="O151" s="43"/>
      <c r="P151" s="218">
        <f>O151*H151</f>
        <v>0</v>
      </c>
      <c r="Q151" s="218">
        <v>0</v>
      </c>
      <c r="R151" s="218">
        <f>Q151*H151</f>
        <v>0</v>
      </c>
      <c r="S151" s="218">
        <v>0</v>
      </c>
      <c r="T151" s="219">
        <f>S151*H151</f>
        <v>0</v>
      </c>
      <c r="AR151" s="25" t="s">
        <v>502</v>
      </c>
      <c r="AT151" s="25" t="s">
        <v>498</v>
      </c>
      <c r="AU151" s="25" t="s">
        <v>82</v>
      </c>
      <c r="AY151" s="25" t="s">
        <v>492</v>
      </c>
      <c r="BE151" s="220">
        <f>IF(N151="základní",J151,0)</f>
        <v>0</v>
      </c>
      <c r="BF151" s="220">
        <f>IF(N151="snížená",J151,0)</f>
        <v>0</v>
      </c>
      <c r="BG151" s="220">
        <f>IF(N151="zákl. přenesená",J151,0)</f>
        <v>0</v>
      </c>
      <c r="BH151" s="220">
        <f>IF(N151="sníž. přenesená",J151,0)</f>
        <v>0</v>
      </c>
      <c r="BI151" s="220">
        <f>IF(N151="nulová",J151,0)</f>
        <v>0</v>
      </c>
      <c r="BJ151" s="25" t="s">
        <v>80</v>
      </c>
      <c r="BK151" s="220">
        <f>ROUND(I151*H151,2)</f>
        <v>0</v>
      </c>
      <c r="BL151" s="25" t="s">
        <v>502</v>
      </c>
      <c r="BM151" s="25" t="s">
        <v>14417</v>
      </c>
    </row>
    <row r="152" spans="2:65" s="1" customFormat="1" ht="24">
      <c r="B152" s="42"/>
      <c r="C152" s="64"/>
      <c r="D152" s="221" t="s">
        <v>506</v>
      </c>
      <c r="E152" s="64"/>
      <c r="F152" s="222" t="s">
        <v>14418</v>
      </c>
      <c r="G152" s="64"/>
      <c r="H152" s="64"/>
      <c r="I152" s="177"/>
      <c r="J152" s="64"/>
      <c r="K152" s="64"/>
      <c r="L152" s="62"/>
      <c r="M152" s="223"/>
      <c r="N152" s="43"/>
      <c r="O152" s="43"/>
      <c r="P152" s="43"/>
      <c r="Q152" s="43"/>
      <c r="R152" s="43"/>
      <c r="S152" s="43"/>
      <c r="T152" s="79"/>
      <c r="AT152" s="25" t="s">
        <v>506</v>
      </c>
      <c r="AU152" s="25" t="s">
        <v>82</v>
      </c>
    </row>
    <row r="153" spans="2:65" s="1" customFormat="1" ht="204">
      <c r="B153" s="42"/>
      <c r="C153" s="64"/>
      <c r="D153" s="221" t="s">
        <v>509</v>
      </c>
      <c r="E153" s="64"/>
      <c r="F153" s="224" t="s">
        <v>736</v>
      </c>
      <c r="G153" s="64"/>
      <c r="H153" s="64"/>
      <c r="I153" s="177"/>
      <c r="J153" s="64"/>
      <c r="K153" s="64"/>
      <c r="L153" s="62"/>
      <c r="M153" s="223"/>
      <c r="N153" s="43"/>
      <c r="O153" s="43"/>
      <c r="P153" s="43"/>
      <c r="Q153" s="43"/>
      <c r="R153" s="43"/>
      <c r="S153" s="43"/>
      <c r="T153" s="79"/>
      <c r="AT153" s="25" t="s">
        <v>509</v>
      </c>
      <c r="AU153" s="25" t="s">
        <v>82</v>
      </c>
    </row>
    <row r="154" spans="2:65" s="12" customFormat="1">
      <c r="B154" s="225"/>
      <c r="C154" s="226"/>
      <c r="D154" s="227" t="s">
        <v>513</v>
      </c>
      <c r="E154" s="228" t="s">
        <v>23</v>
      </c>
      <c r="F154" s="229" t="s">
        <v>14419</v>
      </c>
      <c r="G154" s="226"/>
      <c r="H154" s="230">
        <v>25.65</v>
      </c>
      <c r="I154" s="231"/>
      <c r="J154" s="226"/>
      <c r="K154" s="226"/>
      <c r="L154" s="232"/>
      <c r="M154" s="233"/>
      <c r="N154" s="234"/>
      <c r="O154" s="234"/>
      <c r="P154" s="234"/>
      <c r="Q154" s="234"/>
      <c r="R154" s="234"/>
      <c r="S154" s="234"/>
      <c r="T154" s="235"/>
      <c r="AT154" s="236" t="s">
        <v>513</v>
      </c>
      <c r="AU154" s="236" t="s">
        <v>82</v>
      </c>
      <c r="AV154" s="12" t="s">
        <v>82</v>
      </c>
      <c r="AW154" s="12" t="s">
        <v>36</v>
      </c>
      <c r="AX154" s="12" t="s">
        <v>80</v>
      </c>
      <c r="AY154" s="236" t="s">
        <v>492</v>
      </c>
    </row>
    <row r="155" spans="2:65" s="1" customFormat="1" ht="25.5" customHeight="1">
      <c r="B155" s="42"/>
      <c r="C155" s="209" t="s">
        <v>10</v>
      </c>
      <c r="D155" s="209" t="s">
        <v>498</v>
      </c>
      <c r="E155" s="210" t="s">
        <v>14420</v>
      </c>
      <c r="F155" s="211" t="s">
        <v>14421</v>
      </c>
      <c r="G155" s="212" t="s">
        <v>832</v>
      </c>
      <c r="H155" s="213">
        <v>24.6</v>
      </c>
      <c r="I155" s="214"/>
      <c r="J155" s="215">
        <f>ROUND(I155*H155,2)</f>
        <v>0</v>
      </c>
      <c r="K155" s="211" t="s">
        <v>23</v>
      </c>
      <c r="L155" s="62"/>
      <c r="M155" s="216" t="s">
        <v>23</v>
      </c>
      <c r="N155" s="217" t="s">
        <v>44</v>
      </c>
      <c r="O155" s="43"/>
      <c r="P155" s="218">
        <f>O155*H155</f>
        <v>0</v>
      </c>
      <c r="Q155" s="218">
        <v>0</v>
      </c>
      <c r="R155" s="218">
        <f>Q155*H155</f>
        <v>0</v>
      </c>
      <c r="S155" s="218">
        <v>0</v>
      </c>
      <c r="T155" s="219">
        <f>S155*H155</f>
        <v>0</v>
      </c>
      <c r="AR155" s="25" t="s">
        <v>502</v>
      </c>
      <c r="AT155" s="25" t="s">
        <v>498</v>
      </c>
      <c r="AU155" s="25" t="s">
        <v>82</v>
      </c>
      <c r="AY155" s="25" t="s">
        <v>492</v>
      </c>
      <c r="BE155" s="220">
        <f>IF(N155="základní",J155,0)</f>
        <v>0</v>
      </c>
      <c r="BF155" s="220">
        <f>IF(N155="snížená",J155,0)</f>
        <v>0</v>
      </c>
      <c r="BG155" s="220">
        <f>IF(N155="zákl. přenesená",J155,0)</f>
        <v>0</v>
      </c>
      <c r="BH155" s="220">
        <f>IF(N155="sníž. přenesená",J155,0)</f>
        <v>0</v>
      </c>
      <c r="BI155" s="220">
        <f>IF(N155="nulová",J155,0)</f>
        <v>0</v>
      </c>
      <c r="BJ155" s="25" t="s">
        <v>80</v>
      </c>
      <c r="BK155" s="220">
        <f>ROUND(I155*H155,2)</f>
        <v>0</v>
      </c>
      <c r="BL155" s="25" t="s">
        <v>502</v>
      </c>
      <c r="BM155" s="25" t="s">
        <v>14422</v>
      </c>
    </row>
    <row r="156" spans="2:65" s="1" customFormat="1" ht="24">
      <c r="B156" s="42"/>
      <c r="C156" s="64"/>
      <c r="D156" s="221" t="s">
        <v>506</v>
      </c>
      <c r="E156" s="64"/>
      <c r="F156" s="222" t="s">
        <v>14423</v>
      </c>
      <c r="G156" s="64"/>
      <c r="H156" s="64"/>
      <c r="I156" s="177"/>
      <c r="J156" s="64"/>
      <c r="K156" s="64"/>
      <c r="L156" s="62"/>
      <c r="M156" s="223"/>
      <c r="N156" s="43"/>
      <c r="O156" s="43"/>
      <c r="P156" s="43"/>
      <c r="Q156" s="43"/>
      <c r="R156" s="43"/>
      <c r="S156" s="43"/>
      <c r="T156" s="79"/>
      <c r="AT156" s="25" t="s">
        <v>506</v>
      </c>
      <c r="AU156" s="25" t="s">
        <v>82</v>
      </c>
    </row>
    <row r="157" spans="2:65" s="1" customFormat="1" ht="84">
      <c r="B157" s="42"/>
      <c r="C157" s="64"/>
      <c r="D157" s="221" t="s">
        <v>509</v>
      </c>
      <c r="E157" s="64"/>
      <c r="F157" s="224" t="s">
        <v>14424</v>
      </c>
      <c r="G157" s="64"/>
      <c r="H157" s="64"/>
      <c r="I157" s="177"/>
      <c r="J157" s="64"/>
      <c r="K157" s="64"/>
      <c r="L157" s="62"/>
      <c r="M157" s="223"/>
      <c r="N157" s="43"/>
      <c r="O157" s="43"/>
      <c r="P157" s="43"/>
      <c r="Q157" s="43"/>
      <c r="R157" s="43"/>
      <c r="S157" s="43"/>
      <c r="T157" s="79"/>
      <c r="AT157" s="25" t="s">
        <v>509</v>
      </c>
      <c r="AU157" s="25" t="s">
        <v>82</v>
      </c>
    </row>
    <row r="158" spans="2:65" s="12" customFormat="1">
      <c r="B158" s="225"/>
      <c r="C158" s="226"/>
      <c r="D158" s="227" t="s">
        <v>513</v>
      </c>
      <c r="E158" s="228" t="s">
        <v>23</v>
      </c>
      <c r="F158" s="229" t="s">
        <v>2146</v>
      </c>
      <c r="G158" s="226"/>
      <c r="H158" s="230">
        <v>24.6</v>
      </c>
      <c r="I158" s="231"/>
      <c r="J158" s="226"/>
      <c r="K158" s="226"/>
      <c r="L158" s="232"/>
      <c r="M158" s="233"/>
      <c r="N158" s="234"/>
      <c r="O158" s="234"/>
      <c r="P158" s="234"/>
      <c r="Q158" s="234"/>
      <c r="R158" s="234"/>
      <c r="S158" s="234"/>
      <c r="T158" s="235"/>
      <c r="AT158" s="236" t="s">
        <v>513</v>
      </c>
      <c r="AU158" s="236" t="s">
        <v>82</v>
      </c>
      <c r="AV158" s="12" t="s">
        <v>82</v>
      </c>
      <c r="AW158" s="12" t="s">
        <v>36</v>
      </c>
      <c r="AX158" s="12" t="s">
        <v>80</v>
      </c>
      <c r="AY158" s="236" t="s">
        <v>492</v>
      </c>
    </row>
    <row r="159" spans="2:65" s="1" customFormat="1" ht="16.5" customHeight="1">
      <c r="B159" s="42"/>
      <c r="C159" s="209" t="s">
        <v>775</v>
      </c>
      <c r="D159" s="209" t="s">
        <v>498</v>
      </c>
      <c r="E159" s="210" t="s">
        <v>14425</v>
      </c>
      <c r="F159" s="211" t="s">
        <v>14426</v>
      </c>
      <c r="G159" s="212" t="s">
        <v>180</v>
      </c>
      <c r="H159" s="213">
        <v>62.1</v>
      </c>
      <c r="I159" s="214"/>
      <c r="J159" s="215">
        <f>ROUND(I159*H159,2)</f>
        <v>0</v>
      </c>
      <c r="K159" s="211" t="s">
        <v>501</v>
      </c>
      <c r="L159" s="62"/>
      <c r="M159" s="216" t="s">
        <v>23</v>
      </c>
      <c r="N159" s="217" t="s">
        <v>44</v>
      </c>
      <c r="O159" s="43"/>
      <c r="P159" s="218">
        <f>O159*H159</f>
        <v>0</v>
      </c>
      <c r="Q159" s="218">
        <v>8.4999999999999995E-4</v>
      </c>
      <c r="R159" s="218">
        <f>Q159*H159</f>
        <v>5.2784999999999999E-2</v>
      </c>
      <c r="S159" s="218">
        <v>0</v>
      </c>
      <c r="T159" s="219">
        <f>S159*H159</f>
        <v>0</v>
      </c>
      <c r="AR159" s="25" t="s">
        <v>502</v>
      </c>
      <c r="AT159" s="25" t="s">
        <v>498</v>
      </c>
      <c r="AU159" s="25" t="s">
        <v>82</v>
      </c>
      <c r="AY159" s="25" t="s">
        <v>492</v>
      </c>
      <c r="BE159" s="220">
        <f>IF(N159="základní",J159,0)</f>
        <v>0</v>
      </c>
      <c r="BF159" s="220">
        <f>IF(N159="snížená",J159,0)</f>
        <v>0</v>
      </c>
      <c r="BG159" s="220">
        <f>IF(N159="zákl. přenesená",J159,0)</f>
        <v>0</v>
      </c>
      <c r="BH159" s="220">
        <f>IF(N159="sníž. přenesená",J159,0)</f>
        <v>0</v>
      </c>
      <c r="BI159" s="220">
        <f>IF(N159="nulová",J159,0)</f>
        <v>0</v>
      </c>
      <c r="BJ159" s="25" t="s">
        <v>80</v>
      </c>
      <c r="BK159" s="220">
        <f>ROUND(I159*H159,2)</f>
        <v>0</v>
      </c>
      <c r="BL159" s="25" t="s">
        <v>502</v>
      </c>
      <c r="BM159" s="25" t="s">
        <v>14427</v>
      </c>
    </row>
    <row r="160" spans="2:65" s="1" customFormat="1" ht="24">
      <c r="B160" s="42"/>
      <c r="C160" s="64"/>
      <c r="D160" s="221" t="s">
        <v>506</v>
      </c>
      <c r="E160" s="64"/>
      <c r="F160" s="222" t="s">
        <v>14428</v>
      </c>
      <c r="G160" s="64"/>
      <c r="H160" s="64"/>
      <c r="I160" s="177"/>
      <c r="J160" s="64"/>
      <c r="K160" s="64"/>
      <c r="L160" s="62"/>
      <c r="M160" s="223"/>
      <c r="N160" s="43"/>
      <c r="O160" s="43"/>
      <c r="P160" s="43"/>
      <c r="Q160" s="43"/>
      <c r="R160" s="43"/>
      <c r="S160" s="43"/>
      <c r="T160" s="79"/>
      <c r="AT160" s="25" t="s">
        <v>506</v>
      </c>
      <c r="AU160" s="25" t="s">
        <v>82</v>
      </c>
    </row>
    <row r="161" spans="2:65" s="1" customFormat="1" ht="144">
      <c r="B161" s="42"/>
      <c r="C161" s="64"/>
      <c r="D161" s="221" t="s">
        <v>509</v>
      </c>
      <c r="E161" s="64"/>
      <c r="F161" s="224" t="s">
        <v>10815</v>
      </c>
      <c r="G161" s="64"/>
      <c r="H161" s="64"/>
      <c r="I161" s="177"/>
      <c r="J161" s="64"/>
      <c r="K161" s="64"/>
      <c r="L161" s="62"/>
      <c r="M161" s="223"/>
      <c r="N161" s="43"/>
      <c r="O161" s="43"/>
      <c r="P161" s="43"/>
      <c r="Q161" s="43"/>
      <c r="R161" s="43"/>
      <c r="S161" s="43"/>
      <c r="T161" s="79"/>
      <c r="AT161" s="25" t="s">
        <v>509</v>
      </c>
      <c r="AU161" s="25" t="s">
        <v>82</v>
      </c>
    </row>
    <row r="162" spans="2:65" s="12" customFormat="1">
      <c r="B162" s="225"/>
      <c r="C162" s="226"/>
      <c r="D162" s="227" t="s">
        <v>513</v>
      </c>
      <c r="E162" s="228" t="s">
        <v>23</v>
      </c>
      <c r="F162" s="229" t="s">
        <v>14429</v>
      </c>
      <c r="G162" s="226"/>
      <c r="H162" s="230">
        <v>62.1</v>
      </c>
      <c r="I162" s="231"/>
      <c r="J162" s="226"/>
      <c r="K162" s="226"/>
      <c r="L162" s="232"/>
      <c r="M162" s="233"/>
      <c r="N162" s="234"/>
      <c r="O162" s="234"/>
      <c r="P162" s="234"/>
      <c r="Q162" s="234"/>
      <c r="R162" s="234"/>
      <c r="S162" s="234"/>
      <c r="T162" s="235"/>
      <c r="AT162" s="236" t="s">
        <v>513</v>
      </c>
      <c r="AU162" s="236" t="s">
        <v>82</v>
      </c>
      <c r="AV162" s="12" t="s">
        <v>82</v>
      </c>
      <c r="AW162" s="12" t="s">
        <v>36</v>
      </c>
      <c r="AX162" s="12" t="s">
        <v>80</v>
      </c>
      <c r="AY162" s="236" t="s">
        <v>492</v>
      </c>
    </row>
    <row r="163" spans="2:65" s="1" customFormat="1" ht="16.5" customHeight="1">
      <c r="B163" s="42"/>
      <c r="C163" s="209" t="s">
        <v>781</v>
      </c>
      <c r="D163" s="209" t="s">
        <v>498</v>
      </c>
      <c r="E163" s="210" t="s">
        <v>14430</v>
      </c>
      <c r="F163" s="211" t="s">
        <v>14431</v>
      </c>
      <c r="G163" s="212" t="s">
        <v>180</v>
      </c>
      <c r="H163" s="213">
        <v>62.1</v>
      </c>
      <c r="I163" s="214"/>
      <c r="J163" s="215">
        <f>ROUND(I163*H163,2)</f>
        <v>0</v>
      </c>
      <c r="K163" s="211" t="s">
        <v>501</v>
      </c>
      <c r="L163" s="62"/>
      <c r="M163" s="216" t="s">
        <v>23</v>
      </c>
      <c r="N163" s="217" t="s">
        <v>44</v>
      </c>
      <c r="O163" s="43"/>
      <c r="P163" s="218">
        <f>O163*H163</f>
        <v>0</v>
      </c>
      <c r="Q163" s="218">
        <v>0</v>
      </c>
      <c r="R163" s="218">
        <f>Q163*H163</f>
        <v>0</v>
      </c>
      <c r="S163" s="218">
        <v>0</v>
      </c>
      <c r="T163" s="219">
        <f>S163*H163</f>
        <v>0</v>
      </c>
      <c r="AR163" s="25" t="s">
        <v>502</v>
      </c>
      <c r="AT163" s="25" t="s">
        <v>498</v>
      </c>
      <c r="AU163" s="25" t="s">
        <v>82</v>
      </c>
      <c r="AY163" s="25" t="s">
        <v>492</v>
      </c>
      <c r="BE163" s="220">
        <f>IF(N163="základní",J163,0)</f>
        <v>0</v>
      </c>
      <c r="BF163" s="220">
        <f>IF(N163="snížená",J163,0)</f>
        <v>0</v>
      </c>
      <c r="BG163" s="220">
        <f>IF(N163="zákl. přenesená",J163,0)</f>
        <v>0</v>
      </c>
      <c r="BH163" s="220">
        <f>IF(N163="sníž. přenesená",J163,0)</f>
        <v>0</v>
      </c>
      <c r="BI163" s="220">
        <f>IF(N163="nulová",J163,0)</f>
        <v>0</v>
      </c>
      <c r="BJ163" s="25" t="s">
        <v>80</v>
      </c>
      <c r="BK163" s="220">
        <f>ROUND(I163*H163,2)</f>
        <v>0</v>
      </c>
      <c r="BL163" s="25" t="s">
        <v>502</v>
      </c>
      <c r="BM163" s="25" t="s">
        <v>14432</v>
      </c>
    </row>
    <row r="164" spans="2:65" s="1" customFormat="1" ht="24">
      <c r="B164" s="42"/>
      <c r="C164" s="64"/>
      <c r="D164" s="221" t="s">
        <v>506</v>
      </c>
      <c r="E164" s="64"/>
      <c r="F164" s="222" t="s">
        <v>14433</v>
      </c>
      <c r="G164" s="64"/>
      <c r="H164" s="64"/>
      <c r="I164" s="177"/>
      <c r="J164" s="64"/>
      <c r="K164" s="64"/>
      <c r="L164" s="62"/>
      <c r="M164" s="223"/>
      <c r="N164" s="43"/>
      <c r="O164" s="43"/>
      <c r="P164" s="43"/>
      <c r="Q164" s="43"/>
      <c r="R164" s="43"/>
      <c r="S164" s="43"/>
      <c r="T164" s="79"/>
      <c r="AT164" s="25" t="s">
        <v>506</v>
      </c>
      <c r="AU164" s="25" t="s">
        <v>82</v>
      </c>
    </row>
    <row r="165" spans="2:65" s="12" customFormat="1">
      <c r="B165" s="225"/>
      <c r="C165" s="226"/>
      <c r="D165" s="227" t="s">
        <v>513</v>
      </c>
      <c r="E165" s="228" t="s">
        <v>23</v>
      </c>
      <c r="F165" s="229" t="s">
        <v>14434</v>
      </c>
      <c r="G165" s="226"/>
      <c r="H165" s="230">
        <v>62.1</v>
      </c>
      <c r="I165" s="231"/>
      <c r="J165" s="226"/>
      <c r="K165" s="226"/>
      <c r="L165" s="232"/>
      <c r="M165" s="233"/>
      <c r="N165" s="234"/>
      <c r="O165" s="234"/>
      <c r="P165" s="234"/>
      <c r="Q165" s="234"/>
      <c r="R165" s="234"/>
      <c r="S165" s="234"/>
      <c r="T165" s="235"/>
      <c r="AT165" s="236" t="s">
        <v>513</v>
      </c>
      <c r="AU165" s="236" t="s">
        <v>82</v>
      </c>
      <c r="AV165" s="12" t="s">
        <v>82</v>
      </c>
      <c r="AW165" s="12" t="s">
        <v>36</v>
      </c>
      <c r="AX165" s="12" t="s">
        <v>80</v>
      </c>
      <c r="AY165" s="236" t="s">
        <v>492</v>
      </c>
    </row>
    <row r="166" spans="2:65" s="1" customFormat="1" ht="16.5" customHeight="1">
      <c r="B166" s="42"/>
      <c r="C166" s="209" t="s">
        <v>787</v>
      </c>
      <c r="D166" s="209" t="s">
        <v>498</v>
      </c>
      <c r="E166" s="210" t="s">
        <v>14435</v>
      </c>
      <c r="F166" s="211" t="s">
        <v>14436</v>
      </c>
      <c r="G166" s="212" t="s">
        <v>180</v>
      </c>
      <c r="H166" s="213">
        <v>15</v>
      </c>
      <c r="I166" s="214"/>
      <c r="J166" s="215">
        <f>ROUND(I166*H166,2)</f>
        <v>0</v>
      </c>
      <c r="K166" s="211" t="s">
        <v>501</v>
      </c>
      <c r="L166" s="62"/>
      <c r="M166" s="216" t="s">
        <v>23</v>
      </c>
      <c r="N166" s="217" t="s">
        <v>44</v>
      </c>
      <c r="O166" s="43"/>
      <c r="P166" s="218">
        <f>O166*H166</f>
        <v>0</v>
      </c>
      <c r="Q166" s="218">
        <v>6.9999999999999999E-4</v>
      </c>
      <c r="R166" s="218">
        <f>Q166*H166</f>
        <v>1.0500000000000001E-2</v>
      </c>
      <c r="S166" s="218">
        <v>0</v>
      </c>
      <c r="T166" s="219">
        <f>S166*H166</f>
        <v>0</v>
      </c>
      <c r="AR166" s="25" t="s">
        <v>502</v>
      </c>
      <c r="AT166" s="25" t="s">
        <v>498</v>
      </c>
      <c r="AU166" s="25" t="s">
        <v>82</v>
      </c>
      <c r="AY166" s="25" t="s">
        <v>492</v>
      </c>
      <c r="BE166" s="220">
        <f>IF(N166="základní",J166,0)</f>
        <v>0</v>
      </c>
      <c r="BF166" s="220">
        <f>IF(N166="snížená",J166,0)</f>
        <v>0</v>
      </c>
      <c r="BG166" s="220">
        <f>IF(N166="zákl. přenesená",J166,0)</f>
        <v>0</v>
      </c>
      <c r="BH166" s="220">
        <f>IF(N166="sníž. přenesená",J166,0)</f>
        <v>0</v>
      </c>
      <c r="BI166" s="220">
        <f>IF(N166="nulová",J166,0)</f>
        <v>0</v>
      </c>
      <c r="BJ166" s="25" t="s">
        <v>80</v>
      </c>
      <c r="BK166" s="220">
        <f>ROUND(I166*H166,2)</f>
        <v>0</v>
      </c>
      <c r="BL166" s="25" t="s">
        <v>502</v>
      </c>
      <c r="BM166" s="25" t="s">
        <v>14437</v>
      </c>
    </row>
    <row r="167" spans="2:65" s="1" customFormat="1">
      <c r="B167" s="42"/>
      <c r="C167" s="64"/>
      <c r="D167" s="221" t="s">
        <v>506</v>
      </c>
      <c r="E167" s="64"/>
      <c r="F167" s="222" t="s">
        <v>14438</v>
      </c>
      <c r="G167" s="64"/>
      <c r="H167" s="64"/>
      <c r="I167" s="177"/>
      <c r="J167" s="64"/>
      <c r="K167" s="64"/>
      <c r="L167" s="62"/>
      <c r="M167" s="223"/>
      <c r="N167" s="43"/>
      <c r="O167" s="43"/>
      <c r="P167" s="43"/>
      <c r="Q167" s="43"/>
      <c r="R167" s="43"/>
      <c r="S167" s="43"/>
      <c r="T167" s="79"/>
      <c r="AT167" s="25" t="s">
        <v>506</v>
      </c>
      <c r="AU167" s="25" t="s">
        <v>82</v>
      </c>
    </row>
    <row r="168" spans="2:65" s="1" customFormat="1" ht="72">
      <c r="B168" s="42"/>
      <c r="C168" s="64"/>
      <c r="D168" s="221" t="s">
        <v>509</v>
      </c>
      <c r="E168" s="64"/>
      <c r="F168" s="224" t="s">
        <v>14439</v>
      </c>
      <c r="G168" s="64"/>
      <c r="H168" s="64"/>
      <c r="I168" s="177"/>
      <c r="J168" s="64"/>
      <c r="K168" s="64"/>
      <c r="L168" s="62"/>
      <c r="M168" s="223"/>
      <c r="N168" s="43"/>
      <c r="O168" s="43"/>
      <c r="P168" s="43"/>
      <c r="Q168" s="43"/>
      <c r="R168" s="43"/>
      <c r="S168" s="43"/>
      <c r="T168" s="79"/>
      <c r="AT168" s="25" t="s">
        <v>509</v>
      </c>
      <c r="AU168" s="25" t="s">
        <v>82</v>
      </c>
    </row>
    <row r="169" spans="2:65" s="12" customFormat="1">
      <c r="B169" s="225"/>
      <c r="C169" s="226"/>
      <c r="D169" s="227" t="s">
        <v>513</v>
      </c>
      <c r="E169" s="228" t="s">
        <v>23</v>
      </c>
      <c r="F169" s="229" t="s">
        <v>14440</v>
      </c>
      <c r="G169" s="226"/>
      <c r="H169" s="230">
        <v>15</v>
      </c>
      <c r="I169" s="231"/>
      <c r="J169" s="226"/>
      <c r="K169" s="226"/>
      <c r="L169" s="232"/>
      <c r="M169" s="233"/>
      <c r="N169" s="234"/>
      <c r="O169" s="234"/>
      <c r="P169" s="234"/>
      <c r="Q169" s="234"/>
      <c r="R169" s="234"/>
      <c r="S169" s="234"/>
      <c r="T169" s="235"/>
      <c r="AT169" s="236" t="s">
        <v>513</v>
      </c>
      <c r="AU169" s="236" t="s">
        <v>82</v>
      </c>
      <c r="AV169" s="12" t="s">
        <v>82</v>
      </c>
      <c r="AW169" s="12" t="s">
        <v>36</v>
      </c>
      <c r="AX169" s="12" t="s">
        <v>80</v>
      </c>
      <c r="AY169" s="236" t="s">
        <v>492</v>
      </c>
    </row>
    <row r="170" spans="2:65" s="1" customFormat="1" ht="16.5" customHeight="1">
      <c r="B170" s="42"/>
      <c r="C170" s="209" t="s">
        <v>792</v>
      </c>
      <c r="D170" s="209" t="s">
        <v>498</v>
      </c>
      <c r="E170" s="210" t="s">
        <v>14441</v>
      </c>
      <c r="F170" s="211" t="s">
        <v>14442</v>
      </c>
      <c r="G170" s="212" t="s">
        <v>180</v>
      </c>
      <c r="H170" s="213">
        <v>15</v>
      </c>
      <c r="I170" s="214"/>
      <c r="J170" s="215">
        <f>ROUND(I170*H170,2)</f>
        <v>0</v>
      </c>
      <c r="K170" s="211" t="s">
        <v>501</v>
      </c>
      <c r="L170" s="62"/>
      <c r="M170" s="216" t="s">
        <v>23</v>
      </c>
      <c r="N170" s="217" t="s">
        <v>44</v>
      </c>
      <c r="O170" s="43"/>
      <c r="P170" s="218">
        <f>O170*H170</f>
        <v>0</v>
      </c>
      <c r="Q170" s="218">
        <v>0</v>
      </c>
      <c r="R170" s="218">
        <f>Q170*H170</f>
        <v>0</v>
      </c>
      <c r="S170" s="218">
        <v>0</v>
      </c>
      <c r="T170" s="219">
        <f>S170*H170</f>
        <v>0</v>
      </c>
      <c r="AR170" s="25" t="s">
        <v>502</v>
      </c>
      <c r="AT170" s="25" t="s">
        <v>498</v>
      </c>
      <c r="AU170" s="25" t="s">
        <v>82</v>
      </c>
      <c r="AY170" s="25" t="s">
        <v>492</v>
      </c>
      <c r="BE170" s="220">
        <f>IF(N170="základní",J170,0)</f>
        <v>0</v>
      </c>
      <c r="BF170" s="220">
        <f>IF(N170="snížená",J170,0)</f>
        <v>0</v>
      </c>
      <c r="BG170" s="220">
        <f>IF(N170="zákl. přenesená",J170,0)</f>
        <v>0</v>
      </c>
      <c r="BH170" s="220">
        <f>IF(N170="sníž. přenesená",J170,0)</f>
        <v>0</v>
      </c>
      <c r="BI170" s="220">
        <f>IF(N170="nulová",J170,0)</f>
        <v>0</v>
      </c>
      <c r="BJ170" s="25" t="s">
        <v>80</v>
      </c>
      <c r="BK170" s="220">
        <f>ROUND(I170*H170,2)</f>
        <v>0</v>
      </c>
      <c r="BL170" s="25" t="s">
        <v>502</v>
      </c>
      <c r="BM170" s="25" t="s">
        <v>14443</v>
      </c>
    </row>
    <row r="171" spans="2:65" s="1" customFormat="1" ht="24">
      <c r="B171" s="42"/>
      <c r="C171" s="64"/>
      <c r="D171" s="221" t="s">
        <v>506</v>
      </c>
      <c r="E171" s="64"/>
      <c r="F171" s="222" t="s">
        <v>14444</v>
      </c>
      <c r="G171" s="64"/>
      <c r="H171" s="64"/>
      <c r="I171" s="177"/>
      <c r="J171" s="64"/>
      <c r="K171" s="64"/>
      <c r="L171" s="62"/>
      <c r="M171" s="223"/>
      <c r="N171" s="43"/>
      <c r="O171" s="43"/>
      <c r="P171" s="43"/>
      <c r="Q171" s="43"/>
      <c r="R171" s="43"/>
      <c r="S171" s="43"/>
      <c r="T171" s="79"/>
      <c r="AT171" s="25" t="s">
        <v>506</v>
      </c>
      <c r="AU171" s="25" t="s">
        <v>82</v>
      </c>
    </row>
    <row r="172" spans="2:65" s="12" customFormat="1">
      <c r="B172" s="225"/>
      <c r="C172" s="226"/>
      <c r="D172" s="227" t="s">
        <v>513</v>
      </c>
      <c r="E172" s="228" t="s">
        <v>23</v>
      </c>
      <c r="F172" s="229" t="s">
        <v>10</v>
      </c>
      <c r="G172" s="226"/>
      <c r="H172" s="230">
        <v>15</v>
      </c>
      <c r="I172" s="231"/>
      <c r="J172" s="226"/>
      <c r="K172" s="226"/>
      <c r="L172" s="232"/>
      <c r="M172" s="233"/>
      <c r="N172" s="234"/>
      <c r="O172" s="234"/>
      <c r="P172" s="234"/>
      <c r="Q172" s="234"/>
      <c r="R172" s="234"/>
      <c r="S172" s="234"/>
      <c r="T172" s="235"/>
      <c r="AT172" s="236" t="s">
        <v>513</v>
      </c>
      <c r="AU172" s="236" t="s">
        <v>82</v>
      </c>
      <c r="AV172" s="12" t="s">
        <v>82</v>
      </c>
      <c r="AW172" s="12" t="s">
        <v>36</v>
      </c>
      <c r="AX172" s="12" t="s">
        <v>80</v>
      </c>
      <c r="AY172" s="236" t="s">
        <v>492</v>
      </c>
    </row>
    <row r="173" spans="2:65" s="1" customFormat="1" ht="16.5" customHeight="1">
      <c r="B173" s="42"/>
      <c r="C173" s="209" t="s">
        <v>800</v>
      </c>
      <c r="D173" s="209" t="s">
        <v>498</v>
      </c>
      <c r="E173" s="210" t="s">
        <v>14445</v>
      </c>
      <c r="F173" s="211" t="s">
        <v>14446</v>
      </c>
      <c r="G173" s="212" t="s">
        <v>632</v>
      </c>
      <c r="H173" s="213">
        <v>15</v>
      </c>
      <c r="I173" s="214"/>
      <c r="J173" s="215">
        <f>ROUND(I173*H173,2)</f>
        <v>0</v>
      </c>
      <c r="K173" s="211" t="s">
        <v>501</v>
      </c>
      <c r="L173" s="62"/>
      <c r="M173" s="216" t="s">
        <v>23</v>
      </c>
      <c r="N173" s="217" t="s">
        <v>44</v>
      </c>
      <c r="O173" s="43"/>
      <c r="P173" s="218">
        <f>O173*H173</f>
        <v>0</v>
      </c>
      <c r="Q173" s="218">
        <v>4.6000000000000001E-4</v>
      </c>
      <c r="R173" s="218">
        <f>Q173*H173</f>
        <v>6.8999999999999999E-3</v>
      </c>
      <c r="S173" s="218">
        <v>0</v>
      </c>
      <c r="T173" s="219">
        <f>S173*H173</f>
        <v>0</v>
      </c>
      <c r="AR173" s="25" t="s">
        <v>502</v>
      </c>
      <c r="AT173" s="25" t="s">
        <v>498</v>
      </c>
      <c r="AU173" s="25" t="s">
        <v>82</v>
      </c>
      <c r="AY173" s="25" t="s">
        <v>492</v>
      </c>
      <c r="BE173" s="220">
        <f>IF(N173="základní",J173,0)</f>
        <v>0</v>
      </c>
      <c r="BF173" s="220">
        <f>IF(N173="snížená",J173,0)</f>
        <v>0</v>
      </c>
      <c r="BG173" s="220">
        <f>IF(N173="zákl. přenesená",J173,0)</f>
        <v>0</v>
      </c>
      <c r="BH173" s="220">
        <f>IF(N173="sníž. přenesená",J173,0)</f>
        <v>0</v>
      </c>
      <c r="BI173" s="220">
        <f>IF(N173="nulová",J173,0)</f>
        <v>0</v>
      </c>
      <c r="BJ173" s="25" t="s">
        <v>80</v>
      </c>
      <c r="BK173" s="220">
        <f>ROUND(I173*H173,2)</f>
        <v>0</v>
      </c>
      <c r="BL173" s="25" t="s">
        <v>502</v>
      </c>
      <c r="BM173" s="25" t="s">
        <v>14447</v>
      </c>
    </row>
    <row r="174" spans="2:65" s="1" customFormat="1" ht="24">
      <c r="B174" s="42"/>
      <c r="C174" s="64"/>
      <c r="D174" s="221" t="s">
        <v>506</v>
      </c>
      <c r="E174" s="64"/>
      <c r="F174" s="222" t="s">
        <v>14448</v>
      </c>
      <c r="G174" s="64"/>
      <c r="H174" s="64"/>
      <c r="I174" s="177"/>
      <c r="J174" s="64"/>
      <c r="K174" s="64"/>
      <c r="L174" s="62"/>
      <c r="M174" s="223"/>
      <c r="N174" s="43"/>
      <c r="O174" s="43"/>
      <c r="P174" s="43"/>
      <c r="Q174" s="43"/>
      <c r="R174" s="43"/>
      <c r="S174" s="43"/>
      <c r="T174" s="79"/>
      <c r="AT174" s="25" t="s">
        <v>506</v>
      </c>
      <c r="AU174" s="25" t="s">
        <v>82</v>
      </c>
    </row>
    <row r="175" spans="2:65" s="1" customFormat="1" ht="48">
      <c r="B175" s="42"/>
      <c r="C175" s="64"/>
      <c r="D175" s="221" t="s">
        <v>509</v>
      </c>
      <c r="E175" s="64"/>
      <c r="F175" s="224" t="s">
        <v>14449</v>
      </c>
      <c r="G175" s="64"/>
      <c r="H175" s="64"/>
      <c r="I175" s="177"/>
      <c r="J175" s="64"/>
      <c r="K175" s="64"/>
      <c r="L175" s="62"/>
      <c r="M175" s="223"/>
      <c r="N175" s="43"/>
      <c r="O175" s="43"/>
      <c r="P175" s="43"/>
      <c r="Q175" s="43"/>
      <c r="R175" s="43"/>
      <c r="S175" s="43"/>
      <c r="T175" s="79"/>
      <c r="AT175" s="25" t="s">
        <v>509</v>
      </c>
      <c r="AU175" s="25" t="s">
        <v>82</v>
      </c>
    </row>
    <row r="176" spans="2:65" s="12" customFormat="1">
      <c r="B176" s="225"/>
      <c r="C176" s="226"/>
      <c r="D176" s="227" t="s">
        <v>513</v>
      </c>
      <c r="E176" s="228" t="s">
        <v>23</v>
      </c>
      <c r="F176" s="229" t="s">
        <v>10</v>
      </c>
      <c r="G176" s="226"/>
      <c r="H176" s="230">
        <v>15</v>
      </c>
      <c r="I176" s="231"/>
      <c r="J176" s="226"/>
      <c r="K176" s="226"/>
      <c r="L176" s="232"/>
      <c r="M176" s="233"/>
      <c r="N176" s="234"/>
      <c r="O176" s="234"/>
      <c r="P176" s="234"/>
      <c r="Q176" s="234"/>
      <c r="R176" s="234"/>
      <c r="S176" s="234"/>
      <c r="T176" s="235"/>
      <c r="AT176" s="236" t="s">
        <v>513</v>
      </c>
      <c r="AU176" s="236" t="s">
        <v>82</v>
      </c>
      <c r="AV176" s="12" t="s">
        <v>82</v>
      </c>
      <c r="AW176" s="12" t="s">
        <v>36</v>
      </c>
      <c r="AX176" s="12" t="s">
        <v>80</v>
      </c>
      <c r="AY176" s="236" t="s">
        <v>492</v>
      </c>
    </row>
    <row r="177" spans="2:65" s="1" customFormat="1" ht="16.5" customHeight="1">
      <c r="B177" s="42"/>
      <c r="C177" s="209" t="s">
        <v>9</v>
      </c>
      <c r="D177" s="209" t="s">
        <v>498</v>
      </c>
      <c r="E177" s="210" t="s">
        <v>14450</v>
      </c>
      <c r="F177" s="211" t="s">
        <v>14451</v>
      </c>
      <c r="G177" s="212" t="s">
        <v>632</v>
      </c>
      <c r="H177" s="213">
        <v>15</v>
      </c>
      <c r="I177" s="214"/>
      <c r="J177" s="215">
        <f>ROUND(I177*H177,2)</f>
        <v>0</v>
      </c>
      <c r="K177" s="211" t="s">
        <v>501</v>
      </c>
      <c r="L177" s="62"/>
      <c r="M177" s="216" t="s">
        <v>23</v>
      </c>
      <c r="N177" s="217" t="s">
        <v>44</v>
      </c>
      <c r="O177" s="43"/>
      <c r="P177" s="218">
        <f>O177*H177</f>
        <v>0</v>
      </c>
      <c r="Q177" s="218">
        <v>0</v>
      </c>
      <c r="R177" s="218">
        <f>Q177*H177</f>
        <v>0</v>
      </c>
      <c r="S177" s="218">
        <v>0</v>
      </c>
      <c r="T177" s="219">
        <f>S177*H177</f>
        <v>0</v>
      </c>
      <c r="AR177" s="25" t="s">
        <v>502</v>
      </c>
      <c r="AT177" s="25" t="s">
        <v>498</v>
      </c>
      <c r="AU177" s="25" t="s">
        <v>82</v>
      </c>
      <c r="AY177" s="25" t="s">
        <v>492</v>
      </c>
      <c r="BE177" s="220">
        <f>IF(N177="základní",J177,0)</f>
        <v>0</v>
      </c>
      <c r="BF177" s="220">
        <f>IF(N177="snížená",J177,0)</f>
        <v>0</v>
      </c>
      <c r="BG177" s="220">
        <f>IF(N177="zákl. přenesená",J177,0)</f>
        <v>0</v>
      </c>
      <c r="BH177" s="220">
        <f>IF(N177="sníž. přenesená",J177,0)</f>
        <v>0</v>
      </c>
      <c r="BI177" s="220">
        <f>IF(N177="nulová",J177,0)</f>
        <v>0</v>
      </c>
      <c r="BJ177" s="25" t="s">
        <v>80</v>
      </c>
      <c r="BK177" s="220">
        <f>ROUND(I177*H177,2)</f>
        <v>0</v>
      </c>
      <c r="BL177" s="25" t="s">
        <v>502</v>
      </c>
      <c r="BM177" s="25" t="s">
        <v>14452</v>
      </c>
    </row>
    <row r="178" spans="2:65" s="1" customFormat="1" ht="24">
      <c r="B178" s="42"/>
      <c r="C178" s="64"/>
      <c r="D178" s="221" t="s">
        <v>506</v>
      </c>
      <c r="E178" s="64"/>
      <c r="F178" s="222" t="s">
        <v>14453</v>
      </c>
      <c r="G178" s="64"/>
      <c r="H178" s="64"/>
      <c r="I178" s="177"/>
      <c r="J178" s="64"/>
      <c r="K178" s="64"/>
      <c r="L178" s="62"/>
      <c r="M178" s="223"/>
      <c r="N178" s="43"/>
      <c r="O178" s="43"/>
      <c r="P178" s="43"/>
      <c r="Q178" s="43"/>
      <c r="R178" s="43"/>
      <c r="S178" s="43"/>
      <c r="T178" s="79"/>
      <c r="AT178" s="25" t="s">
        <v>506</v>
      </c>
      <c r="AU178" s="25" t="s">
        <v>82</v>
      </c>
    </row>
    <row r="179" spans="2:65" s="12" customFormat="1">
      <c r="B179" s="225"/>
      <c r="C179" s="226"/>
      <c r="D179" s="227" t="s">
        <v>513</v>
      </c>
      <c r="E179" s="228" t="s">
        <v>23</v>
      </c>
      <c r="F179" s="229" t="s">
        <v>10</v>
      </c>
      <c r="G179" s="226"/>
      <c r="H179" s="230">
        <v>15</v>
      </c>
      <c r="I179" s="231"/>
      <c r="J179" s="226"/>
      <c r="K179" s="226"/>
      <c r="L179" s="232"/>
      <c r="M179" s="233"/>
      <c r="N179" s="234"/>
      <c r="O179" s="234"/>
      <c r="P179" s="234"/>
      <c r="Q179" s="234"/>
      <c r="R179" s="234"/>
      <c r="S179" s="234"/>
      <c r="T179" s="235"/>
      <c r="AT179" s="236" t="s">
        <v>513</v>
      </c>
      <c r="AU179" s="236" t="s">
        <v>82</v>
      </c>
      <c r="AV179" s="12" t="s">
        <v>82</v>
      </c>
      <c r="AW179" s="12" t="s">
        <v>36</v>
      </c>
      <c r="AX179" s="12" t="s">
        <v>80</v>
      </c>
      <c r="AY179" s="236" t="s">
        <v>492</v>
      </c>
    </row>
    <row r="180" spans="2:65" s="1" customFormat="1" ht="16.5" customHeight="1">
      <c r="B180" s="42"/>
      <c r="C180" s="209" t="s">
        <v>308</v>
      </c>
      <c r="D180" s="209" t="s">
        <v>498</v>
      </c>
      <c r="E180" s="210" t="s">
        <v>10822</v>
      </c>
      <c r="F180" s="211" t="s">
        <v>10823</v>
      </c>
      <c r="G180" s="212" t="s">
        <v>632</v>
      </c>
      <c r="H180" s="213">
        <v>5.625</v>
      </c>
      <c r="I180" s="214"/>
      <c r="J180" s="215">
        <f>ROUND(I180*H180,2)</f>
        <v>0</v>
      </c>
      <c r="K180" s="211" t="s">
        <v>501</v>
      </c>
      <c r="L180" s="62"/>
      <c r="M180" s="216" t="s">
        <v>23</v>
      </c>
      <c r="N180" s="217" t="s">
        <v>44</v>
      </c>
      <c r="O180" s="43"/>
      <c r="P180" s="218">
        <f>O180*H180</f>
        <v>0</v>
      </c>
      <c r="Q180" s="218">
        <v>0</v>
      </c>
      <c r="R180" s="218">
        <f>Q180*H180</f>
        <v>0</v>
      </c>
      <c r="S180" s="218">
        <v>0</v>
      </c>
      <c r="T180" s="219">
        <f>S180*H180</f>
        <v>0</v>
      </c>
      <c r="AR180" s="25" t="s">
        <v>502</v>
      </c>
      <c r="AT180" s="25" t="s">
        <v>498</v>
      </c>
      <c r="AU180" s="25" t="s">
        <v>82</v>
      </c>
      <c r="AY180" s="25" t="s">
        <v>492</v>
      </c>
      <c r="BE180" s="220">
        <f>IF(N180="základní",J180,0)</f>
        <v>0</v>
      </c>
      <c r="BF180" s="220">
        <f>IF(N180="snížená",J180,0)</f>
        <v>0</v>
      </c>
      <c r="BG180" s="220">
        <f>IF(N180="zákl. přenesená",J180,0)</f>
        <v>0</v>
      </c>
      <c r="BH180" s="220">
        <f>IF(N180="sníž. přenesená",J180,0)</f>
        <v>0</v>
      </c>
      <c r="BI180" s="220">
        <f>IF(N180="nulová",J180,0)</f>
        <v>0</v>
      </c>
      <c r="BJ180" s="25" t="s">
        <v>80</v>
      </c>
      <c r="BK180" s="220">
        <f>ROUND(I180*H180,2)</f>
        <v>0</v>
      </c>
      <c r="BL180" s="25" t="s">
        <v>502</v>
      </c>
      <c r="BM180" s="25" t="s">
        <v>14454</v>
      </c>
    </row>
    <row r="181" spans="2:65" s="1" customFormat="1" ht="36">
      <c r="B181" s="42"/>
      <c r="C181" s="64"/>
      <c r="D181" s="221" t="s">
        <v>506</v>
      </c>
      <c r="E181" s="64"/>
      <c r="F181" s="222" t="s">
        <v>10825</v>
      </c>
      <c r="G181" s="64"/>
      <c r="H181" s="64"/>
      <c r="I181" s="177"/>
      <c r="J181" s="64"/>
      <c r="K181" s="64"/>
      <c r="L181" s="62"/>
      <c r="M181" s="223"/>
      <c r="N181" s="43"/>
      <c r="O181" s="43"/>
      <c r="P181" s="43"/>
      <c r="Q181" s="43"/>
      <c r="R181" s="43"/>
      <c r="S181" s="43"/>
      <c r="T181" s="79"/>
      <c r="AT181" s="25" t="s">
        <v>506</v>
      </c>
      <c r="AU181" s="25" t="s">
        <v>82</v>
      </c>
    </row>
    <row r="182" spans="2:65" s="1" customFormat="1" ht="84">
      <c r="B182" s="42"/>
      <c r="C182" s="64"/>
      <c r="D182" s="221" t="s">
        <v>509</v>
      </c>
      <c r="E182" s="64"/>
      <c r="F182" s="224" t="s">
        <v>761</v>
      </c>
      <c r="G182" s="64"/>
      <c r="H182" s="64"/>
      <c r="I182" s="177"/>
      <c r="J182" s="64"/>
      <c r="K182" s="64"/>
      <c r="L182" s="62"/>
      <c r="M182" s="223"/>
      <c r="N182" s="43"/>
      <c r="O182" s="43"/>
      <c r="P182" s="43"/>
      <c r="Q182" s="43"/>
      <c r="R182" s="43"/>
      <c r="S182" s="43"/>
      <c r="T182" s="79"/>
      <c r="AT182" s="25" t="s">
        <v>509</v>
      </c>
      <c r="AU182" s="25" t="s">
        <v>82</v>
      </c>
    </row>
    <row r="183" spans="2:65" s="12" customFormat="1">
      <c r="B183" s="225"/>
      <c r="C183" s="226"/>
      <c r="D183" s="227" t="s">
        <v>513</v>
      </c>
      <c r="E183" s="228" t="s">
        <v>23</v>
      </c>
      <c r="F183" s="229" t="s">
        <v>14455</v>
      </c>
      <c r="G183" s="226"/>
      <c r="H183" s="230">
        <v>5.625</v>
      </c>
      <c r="I183" s="231"/>
      <c r="J183" s="226"/>
      <c r="K183" s="226"/>
      <c r="L183" s="232"/>
      <c r="M183" s="233"/>
      <c r="N183" s="234"/>
      <c r="O183" s="234"/>
      <c r="P183" s="234"/>
      <c r="Q183" s="234"/>
      <c r="R183" s="234"/>
      <c r="S183" s="234"/>
      <c r="T183" s="235"/>
      <c r="AT183" s="236" t="s">
        <v>513</v>
      </c>
      <c r="AU183" s="236" t="s">
        <v>82</v>
      </c>
      <c r="AV183" s="12" t="s">
        <v>82</v>
      </c>
      <c r="AW183" s="12" t="s">
        <v>36</v>
      </c>
      <c r="AX183" s="12" t="s">
        <v>80</v>
      </c>
      <c r="AY183" s="236" t="s">
        <v>492</v>
      </c>
    </row>
    <row r="184" spans="2:65" s="1" customFormat="1" ht="16.5" customHeight="1">
      <c r="B184" s="42"/>
      <c r="C184" s="209" t="s">
        <v>829</v>
      </c>
      <c r="D184" s="209" t="s">
        <v>498</v>
      </c>
      <c r="E184" s="210" t="s">
        <v>753</v>
      </c>
      <c r="F184" s="211" t="s">
        <v>754</v>
      </c>
      <c r="G184" s="212" t="s">
        <v>632</v>
      </c>
      <c r="H184" s="213">
        <v>51.3</v>
      </c>
      <c r="I184" s="214"/>
      <c r="J184" s="215">
        <f>ROUND(I184*H184,2)</f>
        <v>0</v>
      </c>
      <c r="K184" s="211" t="s">
        <v>501</v>
      </c>
      <c r="L184" s="62"/>
      <c r="M184" s="216" t="s">
        <v>23</v>
      </c>
      <c r="N184" s="217" t="s">
        <v>44</v>
      </c>
      <c r="O184" s="43"/>
      <c r="P184" s="218">
        <f>O184*H184</f>
        <v>0</v>
      </c>
      <c r="Q184" s="218">
        <v>0</v>
      </c>
      <c r="R184" s="218">
        <f>Q184*H184</f>
        <v>0</v>
      </c>
      <c r="S184" s="218">
        <v>0</v>
      </c>
      <c r="T184" s="219">
        <f>S184*H184</f>
        <v>0</v>
      </c>
      <c r="AR184" s="25" t="s">
        <v>502</v>
      </c>
      <c r="AT184" s="25" t="s">
        <v>498</v>
      </c>
      <c r="AU184" s="25" t="s">
        <v>82</v>
      </c>
      <c r="AY184" s="25" t="s">
        <v>492</v>
      </c>
      <c r="BE184" s="220">
        <f>IF(N184="základní",J184,0)</f>
        <v>0</v>
      </c>
      <c r="BF184" s="220">
        <f>IF(N184="snížená",J184,0)</f>
        <v>0</v>
      </c>
      <c r="BG184" s="220">
        <f>IF(N184="zákl. přenesená",J184,0)</f>
        <v>0</v>
      </c>
      <c r="BH184" s="220">
        <f>IF(N184="sníž. přenesená",J184,0)</f>
        <v>0</v>
      </c>
      <c r="BI184" s="220">
        <f>IF(N184="nulová",J184,0)</f>
        <v>0</v>
      </c>
      <c r="BJ184" s="25" t="s">
        <v>80</v>
      </c>
      <c r="BK184" s="220">
        <f>ROUND(I184*H184,2)</f>
        <v>0</v>
      </c>
      <c r="BL184" s="25" t="s">
        <v>502</v>
      </c>
      <c r="BM184" s="25" t="s">
        <v>14456</v>
      </c>
    </row>
    <row r="185" spans="2:65" s="1" customFormat="1" ht="36">
      <c r="B185" s="42"/>
      <c r="C185" s="64"/>
      <c r="D185" s="221" t="s">
        <v>506</v>
      </c>
      <c r="E185" s="64"/>
      <c r="F185" s="222" t="s">
        <v>758</v>
      </c>
      <c r="G185" s="64"/>
      <c r="H185" s="64"/>
      <c r="I185" s="177"/>
      <c r="J185" s="64"/>
      <c r="K185" s="64"/>
      <c r="L185" s="62"/>
      <c r="M185" s="223"/>
      <c r="N185" s="43"/>
      <c r="O185" s="43"/>
      <c r="P185" s="43"/>
      <c r="Q185" s="43"/>
      <c r="R185" s="43"/>
      <c r="S185" s="43"/>
      <c r="T185" s="79"/>
      <c r="AT185" s="25" t="s">
        <v>506</v>
      </c>
      <c r="AU185" s="25" t="s">
        <v>82</v>
      </c>
    </row>
    <row r="186" spans="2:65" s="1" customFormat="1" ht="84">
      <c r="B186" s="42"/>
      <c r="C186" s="64"/>
      <c r="D186" s="221" t="s">
        <v>509</v>
      </c>
      <c r="E186" s="64"/>
      <c r="F186" s="224" t="s">
        <v>761</v>
      </c>
      <c r="G186" s="64"/>
      <c r="H186" s="64"/>
      <c r="I186" s="177"/>
      <c r="J186" s="64"/>
      <c r="K186" s="64"/>
      <c r="L186" s="62"/>
      <c r="M186" s="223"/>
      <c r="N186" s="43"/>
      <c r="O186" s="43"/>
      <c r="P186" s="43"/>
      <c r="Q186" s="43"/>
      <c r="R186" s="43"/>
      <c r="S186" s="43"/>
      <c r="T186" s="79"/>
      <c r="AT186" s="25" t="s">
        <v>509</v>
      </c>
      <c r="AU186" s="25" t="s">
        <v>82</v>
      </c>
    </row>
    <row r="187" spans="2:65" s="12" customFormat="1">
      <c r="B187" s="225"/>
      <c r="C187" s="226"/>
      <c r="D187" s="227" t="s">
        <v>513</v>
      </c>
      <c r="E187" s="228" t="s">
        <v>23</v>
      </c>
      <c r="F187" s="229" t="s">
        <v>14457</v>
      </c>
      <c r="G187" s="226"/>
      <c r="H187" s="230">
        <v>51.3</v>
      </c>
      <c r="I187" s="231"/>
      <c r="J187" s="226"/>
      <c r="K187" s="226"/>
      <c r="L187" s="232"/>
      <c r="M187" s="233"/>
      <c r="N187" s="234"/>
      <c r="O187" s="234"/>
      <c r="P187" s="234"/>
      <c r="Q187" s="234"/>
      <c r="R187" s="234"/>
      <c r="S187" s="234"/>
      <c r="T187" s="235"/>
      <c r="AT187" s="236" t="s">
        <v>513</v>
      </c>
      <c r="AU187" s="236" t="s">
        <v>82</v>
      </c>
      <c r="AV187" s="12" t="s">
        <v>82</v>
      </c>
      <c r="AW187" s="12" t="s">
        <v>36</v>
      </c>
      <c r="AX187" s="12" t="s">
        <v>80</v>
      </c>
      <c r="AY187" s="236" t="s">
        <v>492</v>
      </c>
    </row>
    <row r="188" spans="2:65" s="1" customFormat="1" ht="16.5" customHeight="1">
      <c r="B188" s="42"/>
      <c r="C188" s="209" t="s">
        <v>838</v>
      </c>
      <c r="D188" s="209" t="s">
        <v>498</v>
      </c>
      <c r="E188" s="210" t="s">
        <v>782</v>
      </c>
      <c r="F188" s="211" t="s">
        <v>783</v>
      </c>
      <c r="G188" s="212" t="s">
        <v>632</v>
      </c>
      <c r="H188" s="213">
        <v>1.1499999999999999</v>
      </c>
      <c r="I188" s="214"/>
      <c r="J188" s="215">
        <f>ROUND(I188*H188,2)</f>
        <v>0</v>
      </c>
      <c r="K188" s="211" t="s">
        <v>501</v>
      </c>
      <c r="L188" s="62"/>
      <c r="M188" s="216" t="s">
        <v>23</v>
      </c>
      <c r="N188" s="217" t="s">
        <v>44</v>
      </c>
      <c r="O188" s="43"/>
      <c r="P188" s="218">
        <f>O188*H188</f>
        <v>0</v>
      </c>
      <c r="Q188" s="218">
        <v>0</v>
      </c>
      <c r="R188" s="218">
        <f>Q188*H188</f>
        <v>0</v>
      </c>
      <c r="S188" s="218">
        <v>0</v>
      </c>
      <c r="T188" s="219">
        <f>S188*H188</f>
        <v>0</v>
      </c>
      <c r="AR188" s="25" t="s">
        <v>502</v>
      </c>
      <c r="AT188" s="25" t="s">
        <v>498</v>
      </c>
      <c r="AU188" s="25" t="s">
        <v>82</v>
      </c>
      <c r="AY188" s="25" t="s">
        <v>492</v>
      </c>
      <c r="BE188" s="220">
        <f>IF(N188="základní",J188,0)</f>
        <v>0</v>
      </c>
      <c r="BF188" s="220">
        <f>IF(N188="snížená",J188,0)</f>
        <v>0</v>
      </c>
      <c r="BG188" s="220">
        <f>IF(N188="zákl. přenesená",J188,0)</f>
        <v>0</v>
      </c>
      <c r="BH188" s="220">
        <f>IF(N188="sníž. přenesená",J188,0)</f>
        <v>0</v>
      </c>
      <c r="BI188" s="220">
        <f>IF(N188="nulová",J188,0)</f>
        <v>0</v>
      </c>
      <c r="BJ188" s="25" t="s">
        <v>80</v>
      </c>
      <c r="BK188" s="220">
        <f>ROUND(I188*H188,2)</f>
        <v>0</v>
      </c>
      <c r="BL188" s="25" t="s">
        <v>502</v>
      </c>
      <c r="BM188" s="25" t="s">
        <v>14458</v>
      </c>
    </row>
    <row r="189" spans="2:65" s="1" customFormat="1" ht="36">
      <c r="B189" s="42"/>
      <c r="C189" s="64"/>
      <c r="D189" s="221" t="s">
        <v>506</v>
      </c>
      <c r="E189" s="64"/>
      <c r="F189" s="222" t="s">
        <v>785</v>
      </c>
      <c r="G189" s="64"/>
      <c r="H189" s="64"/>
      <c r="I189" s="177"/>
      <c r="J189" s="64"/>
      <c r="K189" s="64"/>
      <c r="L189" s="62"/>
      <c r="M189" s="223"/>
      <c r="N189" s="43"/>
      <c r="O189" s="43"/>
      <c r="P189" s="43"/>
      <c r="Q189" s="43"/>
      <c r="R189" s="43"/>
      <c r="S189" s="43"/>
      <c r="T189" s="79"/>
      <c r="AT189" s="25" t="s">
        <v>506</v>
      </c>
      <c r="AU189" s="25" t="s">
        <v>82</v>
      </c>
    </row>
    <row r="190" spans="2:65" s="1" customFormat="1" ht="192">
      <c r="B190" s="42"/>
      <c r="C190" s="64"/>
      <c r="D190" s="221" t="s">
        <v>509</v>
      </c>
      <c r="E190" s="64"/>
      <c r="F190" s="224" t="s">
        <v>786</v>
      </c>
      <c r="G190" s="64"/>
      <c r="H190" s="64"/>
      <c r="I190" s="177"/>
      <c r="J190" s="64"/>
      <c r="K190" s="64"/>
      <c r="L190" s="62"/>
      <c r="M190" s="223"/>
      <c r="N190" s="43"/>
      <c r="O190" s="43"/>
      <c r="P190" s="43"/>
      <c r="Q190" s="43"/>
      <c r="R190" s="43"/>
      <c r="S190" s="43"/>
      <c r="T190" s="79"/>
      <c r="AT190" s="25" t="s">
        <v>509</v>
      </c>
      <c r="AU190" s="25" t="s">
        <v>82</v>
      </c>
    </row>
    <row r="191" spans="2:65" s="12" customFormat="1">
      <c r="B191" s="225"/>
      <c r="C191" s="226"/>
      <c r="D191" s="227" t="s">
        <v>513</v>
      </c>
      <c r="E191" s="228" t="s">
        <v>23</v>
      </c>
      <c r="F191" s="229" t="s">
        <v>14459</v>
      </c>
      <c r="G191" s="226"/>
      <c r="H191" s="230">
        <v>1.1499999999999999</v>
      </c>
      <c r="I191" s="231"/>
      <c r="J191" s="226"/>
      <c r="K191" s="226"/>
      <c r="L191" s="232"/>
      <c r="M191" s="233"/>
      <c r="N191" s="234"/>
      <c r="O191" s="234"/>
      <c r="P191" s="234"/>
      <c r="Q191" s="234"/>
      <c r="R191" s="234"/>
      <c r="S191" s="234"/>
      <c r="T191" s="235"/>
      <c r="AT191" s="236" t="s">
        <v>513</v>
      </c>
      <c r="AU191" s="236" t="s">
        <v>82</v>
      </c>
      <c r="AV191" s="12" t="s">
        <v>82</v>
      </c>
      <c r="AW191" s="12" t="s">
        <v>36</v>
      </c>
      <c r="AX191" s="12" t="s">
        <v>80</v>
      </c>
      <c r="AY191" s="236" t="s">
        <v>492</v>
      </c>
    </row>
    <row r="192" spans="2:65" s="1" customFormat="1" ht="16.5" customHeight="1">
      <c r="B192" s="42"/>
      <c r="C192" s="209" t="s">
        <v>888</v>
      </c>
      <c r="D192" s="209" t="s">
        <v>498</v>
      </c>
      <c r="E192" s="210" t="s">
        <v>10828</v>
      </c>
      <c r="F192" s="211" t="s">
        <v>10829</v>
      </c>
      <c r="G192" s="212" t="s">
        <v>632</v>
      </c>
      <c r="H192" s="213">
        <v>1.1499999999999999</v>
      </c>
      <c r="I192" s="214"/>
      <c r="J192" s="215">
        <f>ROUND(I192*H192,2)</f>
        <v>0</v>
      </c>
      <c r="K192" s="211" t="s">
        <v>501</v>
      </c>
      <c r="L192" s="62"/>
      <c r="M192" s="216" t="s">
        <v>23</v>
      </c>
      <c r="N192" s="217" t="s">
        <v>44</v>
      </c>
      <c r="O192" s="43"/>
      <c r="P192" s="218">
        <f>O192*H192</f>
        <v>0</v>
      </c>
      <c r="Q192" s="218">
        <v>0</v>
      </c>
      <c r="R192" s="218">
        <f>Q192*H192</f>
        <v>0</v>
      </c>
      <c r="S192" s="218">
        <v>0</v>
      </c>
      <c r="T192" s="219">
        <f>S192*H192</f>
        <v>0</v>
      </c>
      <c r="AR192" s="25" t="s">
        <v>502</v>
      </c>
      <c r="AT192" s="25" t="s">
        <v>498</v>
      </c>
      <c r="AU192" s="25" t="s">
        <v>82</v>
      </c>
      <c r="AY192" s="25" t="s">
        <v>492</v>
      </c>
      <c r="BE192" s="220">
        <f>IF(N192="základní",J192,0)</f>
        <v>0</v>
      </c>
      <c r="BF192" s="220">
        <f>IF(N192="snížená",J192,0)</f>
        <v>0</v>
      </c>
      <c r="BG192" s="220">
        <f>IF(N192="zákl. přenesená",J192,0)</f>
        <v>0</v>
      </c>
      <c r="BH192" s="220">
        <f>IF(N192="sníž. přenesená",J192,0)</f>
        <v>0</v>
      </c>
      <c r="BI192" s="220">
        <f>IF(N192="nulová",J192,0)</f>
        <v>0</v>
      </c>
      <c r="BJ192" s="25" t="s">
        <v>80</v>
      </c>
      <c r="BK192" s="220">
        <f>ROUND(I192*H192,2)</f>
        <v>0</v>
      </c>
      <c r="BL192" s="25" t="s">
        <v>502</v>
      </c>
      <c r="BM192" s="25" t="s">
        <v>14460</v>
      </c>
    </row>
    <row r="193" spans="2:65" s="1" customFormat="1" ht="24">
      <c r="B193" s="42"/>
      <c r="C193" s="64"/>
      <c r="D193" s="221" t="s">
        <v>506</v>
      </c>
      <c r="E193" s="64"/>
      <c r="F193" s="222" t="s">
        <v>10831</v>
      </c>
      <c r="G193" s="64"/>
      <c r="H193" s="64"/>
      <c r="I193" s="177"/>
      <c r="J193" s="64"/>
      <c r="K193" s="64"/>
      <c r="L193" s="62"/>
      <c r="M193" s="223"/>
      <c r="N193" s="43"/>
      <c r="O193" s="43"/>
      <c r="P193" s="43"/>
      <c r="Q193" s="43"/>
      <c r="R193" s="43"/>
      <c r="S193" s="43"/>
      <c r="T193" s="79"/>
      <c r="AT193" s="25" t="s">
        <v>506</v>
      </c>
      <c r="AU193" s="25" t="s">
        <v>82</v>
      </c>
    </row>
    <row r="194" spans="2:65" s="1" customFormat="1" ht="144">
      <c r="B194" s="42"/>
      <c r="C194" s="64"/>
      <c r="D194" s="221" t="s">
        <v>509</v>
      </c>
      <c r="E194" s="64"/>
      <c r="F194" s="224" t="s">
        <v>10832</v>
      </c>
      <c r="G194" s="64"/>
      <c r="H194" s="64"/>
      <c r="I194" s="177"/>
      <c r="J194" s="64"/>
      <c r="K194" s="64"/>
      <c r="L194" s="62"/>
      <c r="M194" s="223"/>
      <c r="N194" s="43"/>
      <c r="O194" s="43"/>
      <c r="P194" s="43"/>
      <c r="Q194" s="43"/>
      <c r="R194" s="43"/>
      <c r="S194" s="43"/>
      <c r="T194" s="79"/>
      <c r="AT194" s="25" t="s">
        <v>509</v>
      </c>
      <c r="AU194" s="25" t="s">
        <v>82</v>
      </c>
    </row>
    <row r="195" spans="2:65" s="12" customFormat="1">
      <c r="B195" s="225"/>
      <c r="C195" s="226"/>
      <c r="D195" s="227" t="s">
        <v>513</v>
      </c>
      <c r="E195" s="228" t="s">
        <v>23</v>
      </c>
      <c r="F195" s="229" t="s">
        <v>14461</v>
      </c>
      <c r="G195" s="226"/>
      <c r="H195" s="230">
        <v>1.1499999999999999</v>
      </c>
      <c r="I195" s="231"/>
      <c r="J195" s="226"/>
      <c r="K195" s="226"/>
      <c r="L195" s="232"/>
      <c r="M195" s="233"/>
      <c r="N195" s="234"/>
      <c r="O195" s="234"/>
      <c r="P195" s="234"/>
      <c r="Q195" s="234"/>
      <c r="R195" s="234"/>
      <c r="S195" s="234"/>
      <c r="T195" s="235"/>
      <c r="AT195" s="236" t="s">
        <v>513</v>
      </c>
      <c r="AU195" s="236" t="s">
        <v>82</v>
      </c>
      <c r="AV195" s="12" t="s">
        <v>82</v>
      </c>
      <c r="AW195" s="12" t="s">
        <v>36</v>
      </c>
      <c r="AX195" s="12" t="s">
        <v>80</v>
      </c>
      <c r="AY195" s="236" t="s">
        <v>492</v>
      </c>
    </row>
    <row r="196" spans="2:65" s="1" customFormat="1" ht="16.5" customHeight="1">
      <c r="B196" s="42"/>
      <c r="C196" s="209" t="s">
        <v>927</v>
      </c>
      <c r="D196" s="209" t="s">
        <v>498</v>
      </c>
      <c r="E196" s="210" t="s">
        <v>8680</v>
      </c>
      <c r="F196" s="211" t="s">
        <v>8681</v>
      </c>
      <c r="G196" s="212" t="s">
        <v>632</v>
      </c>
      <c r="H196" s="213">
        <v>1.1499999999999999</v>
      </c>
      <c r="I196" s="214"/>
      <c r="J196" s="215">
        <f>ROUND(I196*H196,2)</f>
        <v>0</v>
      </c>
      <c r="K196" s="211" t="s">
        <v>501</v>
      </c>
      <c r="L196" s="62"/>
      <c r="M196" s="216" t="s">
        <v>23</v>
      </c>
      <c r="N196" s="217" t="s">
        <v>44</v>
      </c>
      <c r="O196" s="43"/>
      <c r="P196" s="218">
        <f>O196*H196</f>
        <v>0</v>
      </c>
      <c r="Q196" s="218">
        <v>0</v>
      </c>
      <c r="R196" s="218">
        <f>Q196*H196</f>
        <v>0</v>
      </c>
      <c r="S196" s="218">
        <v>0</v>
      </c>
      <c r="T196" s="219">
        <f>S196*H196</f>
        <v>0</v>
      </c>
      <c r="AR196" s="25" t="s">
        <v>502</v>
      </c>
      <c r="AT196" s="25" t="s">
        <v>498</v>
      </c>
      <c r="AU196" s="25" t="s">
        <v>82</v>
      </c>
      <c r="AY196" s="25" t="s">
        <v>492</v>
      </c>
      <c r="BE196" s="220">
        <f>IF(N196="základní",J196,0)</f>
        <v>0</v>
      </c>
      <c r="BF196" s="220">
        <f>IF(N196="snížená",J196,0)</f>
        <v>0</v>
      </c>
      <c r="BG196" s="220">
        <f>IF(N196="zákl. přenesená",J196,0)</f>
        <v>0</v>
      </c>
      <c r="BH196" s="220">
        <f>IF(N196="sníž. přenesená",J196,0)</f>
        <v>0</v>
      </c>
      <c r="BI196" s="220">
        <f>IF(N196="nulová",J196,0)</f>
        <v>0</v>
      </c>
      <c r="BJ196" s="25" t="s">
        <v>80</v>
      </c>
      <c r="BK196" s="220">
        <f>ROUND(I196*H196,2)</f>
        <v>0</v>
      </c>
      <c r="BL196" s="25" t="s">
        <v>502</v>
      </c>
      <c r="BM196" s="25" t="s">
        <v>14462</v>
      </c>
    </row>
    <row r="197" spans="2:65" s="1" customFormat="1">
      <c r="B197" s="42"/>
      <c r="C197" s="64"/>
      <c r="D197" s="221" t="s">
        <v>506</v>
      </c>
      <c r="E197" s="64"/>
      <c r="F197" s="222" t="s">
        <v>8681</v>
      </c>
      <c r="G197" s="64"/>
      <c r="H197" s="64"/>
      <c r="I197" s="177"/>
      <c r="J197" s="64"/>
      <c r="K197" s="64"/>
      <c r="L197" s="62"/>
      <c r="M197" s="223"/>
      <c r="N197" s="43"/>
      <c r="O197" s="43"/>
      <c r="P197" s="43"/>
      <c r="Q197" s="43"/>
      <c r="R197" s="43"/>
      <c r="S197" s="43"/>
      <c r="T197" s="79"/>
      <c r="AT197" s="25" t="s">
        <v>506</v>
      </c>
      <c r="AU197" s="25" t="s">
        <v>82</v>
      </c>
    </row>
    <row r="198" spans="2:65" s="1" customFormat="1" ht="276">
      <c r="B198" s="42"/>
      <c r="C198" s="64"/>
      <c r="D198" s="221" t="s">
        <v>509</v>
      </c>
      <c r="E198" s="64"/>
      <c r="F198" s="224" t="s">
        <v>798</v>
      </c>
      <c r="G198" s="64"/>
      <c r="H198" s="64"/>
      <c r="I198" s="177"/>
      <c r="J198" s="64"/>
      <c r="K198" s="64"/>
      <c r="L198" s="62"/>
      <c r="M198" s="223"/>
      <c r="N198" s="43"/>
      <c r="O198" s="43"/>
      <c r="P198" s="43"/>
      <c r="Q198" s="43"/>
      <c r="R198" s="43"/>
      <c r="S198" s="43"/>
      <c r="T198" s="79"/>
      <c r="AT198" s="25" t="s">
        <v>509</v>
      </c>
      <c r="AU198" s="25" t="s">
        <v>82</v>
      </c>
    </row>
    <row r="199" spans="2:65" s="12" customFormat="1">
      <c r="B199" s="225"/>
      <c r="C199" s="226"/>
      <c r="D199" s="227" t="s">
        <v>513</v>
      </c>
      <c r="E199" s="228" t="s">
        <v>23</v>
      </c>
      <c r="F199" s="229" t="s">
        <v>14461</v>
      </c>
      <c r="G199" s="226"/>
      <c r="H199" s="230">
        <v>1.1499999999999999</v>
      </c>
      <c r="I199" s="231"/>
      <c r="J199" s="226"/>
      <c r="K199" s="226"/>
      <c r="L199" s="232"/>
      <c r="M199" s="233"/>
      <c r="N199" s="234"/>
      <c r="O199" s="234"/>
      <c r="P199" s="234"/>
      <c r="Q199" s="234"/>
      <c r="R199" s="234"/>
      <c r="S199" s="234"/>
      <c r="T199" s="235"/>
      <c r="AT199" s="236" t="s">
        <v>513</v>
      </c>
      <c r="AU199" s="236" t="s">
        <v>82</v>
      </c>
      <c r="AV199" s="12" t="s">
        <v>82</v>
      </c>
      <c r="AW199" s="12" t="s">
        <v>36</v>
      </c>
      <c r="AX199" s="12" t="s">
        <v>80</v>
      </c>
      <c r="AY199" s="236" t="s">
        <v>492</v>
      </c>
    </row>
    <row r="200" spans="2:65" s="1" customFormat="1" ht="16.5" customHeight="1">
      <c r="B200" s="42"/>
      <c r="C200" s="209" t="s">
        <v>933</v>
      </c>
      <c r="D200" s="209" t="s">
        <v>498</v>
      </c>
      <c r="E200" s="210" t="s">
        <v>793</v>
      </c>
      <c r="F200" s="211" t="s">
        <v>794</v>
      </c>
      <c r="G200" s="212" t="s">
        <v>795</v>
      </c>
      <c r="H200" s="213">
        <v>2.0699999999999998</v>
      </c>
      <c r="I200" s="214"/>
      <c r="J200" s="215">
        <f>ROUND(I200*H200,2)</f>
        <v>0</v>
      </c>
      <c r="K200" s="211" t="s">
        <v>501</v>
      </c>
      <c r="L200" s="62"/>
      <c r="M200" s="216" t="s">
        <v>23</v>
      </c>
      <c r="N200" s="217" t="s">
        <v>44</v>
      </c>
      <c r="O200" s="43"/>
      <c r="P200" s="218">
        <f>O200*H200</f>
        <v>0</v>
      </c>
      <c r="Q200" s="218">
        <v>0</v>
      </c>
      <c r="R200" s="218">
        <f>Q200*H200</f>
        <v>0</v>
      </c>
      <c r="S200" s="218">
        <v>0</v>
      </c>
      <c r="T200" s="219">
        <f>S200*H200</f>
        <v>0</v>
      </c>
      <c r="AR200" s="25" t="s">
        <v>502</v>
      </c>
      <c r="AT200" s="25" t="s">
        <v>498</v>
      </c>
      <c r="AU200" s="25" t="s">
        <v>82</v>
      </c>
      <c r="AY200" s="25" t="s">
        <v>492</v>
      </c>
      <c r="BE200" s="220">
        <f>IF(N200="základní",J200,0)</f>
        <v>0</v>
      </c>
      <c r="BF200" s="220">
        <f>IF(N200="snížená",J200,0)</f>
        <v>0</v>
      </c>
      <c r="BG200" s="220">
        <f>IF(N200="zákl. přenesená",J200,0)</f>
        <v>0</v>
      </c>
      <c r="BH200" s="220">
        <f>IF(N200="sníž. přenesená",J200,0)</f>
        <v>0</v>
      </c>
      <c r="BI200" s="220">
        <f>IF(N200="nulová",J200,0)</f>
        <v>0</v>
      </c>
      <c r="BJ200" s="25" t="s">
        <v>80</v>
      </c>
      <c r="BK200" s="220">
        <f>ROUND(I200*H200,2)</f>
        <v>0</v>
      </c>
      <c r="BL200" s="25" t="s">
        <v>502</v>
      </c>
      <c r="BM200" s="25" t="s">
        <v>14463</v>
      </c>
    </row>
    <row r="201" spans="2:65" s="1" customFormat="1">
      <c r="B201" s="42"/>
      <c r="C201" s="64"/>
      <c r="D201" s="221" t="s">
        <v>506</v>
      </c>
      <c r="E201" s="64"/>
      <c r="F201" s="222" t="s">
        <v>797</v>
      </c>
      <c r="G201" s="64"/>
      <c r="H201" s="64"/>
      <c r="I201" s="177"/>
      <c r="J201" s="64"/>
      <c r="K201" s="64"/>
      <c r="L201" s="62"/>
      <c r="M201" s="223"/>
      <c r="N201" s="43"/>
      <c r="O201" s="43"/>
      <c r="P201" s="43"/>
      <c r="Q201" s="43"/>
      <c r="R201" s="43"/>
      <c r="S201" s="43"/>
      <c r="T201" s="79"/>
      <c r="AT201" s="25" t="s">
        <v>506</v>
      </c>
      <c r="AU201" s="25" t="s">
        <v>82</v>
      </c>
    </row>
    <row r="202" spans="2:65" s="1" customFormat="1" ht="276">
      <c r="B202" s="42"/>
      <c r="C202" s="64"/>
      <c r="D202" s="221" t="s">
        <v>509</v>
      </c>
      <c r="E202" s="64"/>
      <c r="F202" s="224" t="s">
        <v>798</v>
      </c>
      <c r="G202" s="64"/>
      <c r="H202" s="64"/>
      <c r="I202" s="177"/>
      <c r="J202" s="64"/>
      <c r="K202" s="64"/>
      <c r="L202" s="62"/>
      <c r="M202" s="223"/>
      <c r="N202" s="43"/>
      <c r="O202" s="43"/>
      <c r="P202" s="43"/>
      <c r="Q202" s="43"/>
      <c r="R202" s="43"/>
      <c r="S202" s="43"/>
      <c r="T202" s="79"/>
      <c r="AT202" s="25" t="s">
        <v>509</v>
      </c>
      <c r="AU202" s="25" t="s">
        <v>82</v>
      </c>
    </row>
    <row r="203" spans="2:65" s="12" customFormat="1">
      <c r="B203" s="225"/>
      <c r="C203" s="226"/>
      <c r="D203" s="227" t="s">
        <v>513</v>
      </c>
      <c r="E203" s="228" t="s">
        <v>23</v>
      </c>
      <c r="F203" s="229" t="s">
        <v>14464</v>
      </c>
      <c r="G203" s="226"/>
      <c r="H203" s="230">
        <v>2.0699999999999998</v>
      </c>
      <c r="I203" s="231"/>
      <c r="J203" s="226"/>
      <c r="K203" s="226"/>
      <c r="L203" s="232"/>
      <c r="M203" s="233"/>
      <c r="N203" s="234"/>
      <c r="O203" s="234"/>
      <c r="P203" s="234"/>
      <c r="Q203" s="234"/>
      <c r="R203" s="234"/>
      <c r="S203" s="234"/>
      <c r="T203" s="235"/>
      <c r="AT203" s="236" t="s">
        <v>513</v>
      </c>
      <c r="AU203" s="236" t="s">
        <v>82</v>
      </c>
      <c r="AV203" s="12" t="s">
        <v>82</v>
      </c>
      <c r="AW203" s="12" t="s">
        <v>36</v>
      </c>
      <c r="AX203" s="12" t="s">
        <v>80</v>
      </c>
      <c r="AY203" s="236" t="s">
        <v>492</v>
      </c>
    </row>
    <row r="204" spans="2:65" s="1" customFormat="1" ht="16.5" customHeight="1">
      <c r="B204" s="42"/>
      <c r="C204" s="209" t="s">
        <v>940</v>
      </c>
      <c r="D204" s="209" t="s">
        <v>498</v>
      </c>
      <c r="E204" s="210" t="s">
        <v>801</v>
      </c>
      <c r="F204" s="211" t="s">
        <v>802</v>
      </c>
      <c r="G204" s="212" t="s">
        <v>632</v>
      </c>
      <c r="H204" s="213">
        <v>55.774999999999999</v>
      </c>
      <c r="I204" s="214"/>
      <c r="J204" s="215">
        <f>ROUND(I204*H204,2)</f>
        <v>0</v>
      </c>
      <c r="K204" s="211" t="s">
        <v>501</v>
      </c>
      <c r="L204" s="62"/>
      <c r="M204" s="216" t="s">
        <v>23</v>
      </c>
      <c r="N204" s="217" t="s">
        <v>44</v>
      </c>
      <c r="O204" s="43"/>
      <c r="P204" s="218">
        <f>O204*H204</f>
        <v>0</v>
      </c>
      <c r="Q204" s="218">
        <v>0</v>
      </c>
      <c r="R204" s="218">
        <f>Q204*H204</f>
        <v>0</v>
      </c>
      <c r="S204" s="218">
        <v>0</v>
      </c>
      <c r="T204" s="219">
        <f>S204*H204</f>
        <v>0</v>
      </c>
      <c r="AR204" s="25" t="s">
        <v>502</v>
      </c>
      <c r="AT204" s="25" t="s">
        <v>498</v>
      </c>
      <c r="AU204" s="25" t="s">
        <v>82</v>
      </c>
      <c r="AY204" s="25" t="s">
        <v>492</v>
      </c>
      <c r="BE204" s="220">
        <f>IF(N204="základní",J204,0)</f>
        <v>0</v>
      </c>
      <c r="BF204" s="220">
        <f>IF(N204="snížená",J204,0)</f>
        <v>0</v>
      </c>
      <c r="BG204" s="220">
        <f>IF(N204="zákl. přenesená",J204,0)</f>
        <v>0</v>
      </c>
      <c r="BH204" s="220">
        <f>IF(N204="sníž. přenesená",J204,0)</f>
        <v>0</v>
      </c>
      <c r="BI204" s="220">
        <f>IF(N204="nulová",J204,0)</f>
        <v>0</v>
      </c>
      <c r="BJ204" s="25" t="s">
        <v>80</v>
      </c>
      <c r="BK204" s="220">
        <f>ROUND(I204*H204,2)</f>
        <v>0</v>
      </c>
      <c r="BL204" s="25" t="s">
        <v>502</v>
      </c>
      <c r="BM204" s="25" t="s">
        <v>14465</v>
      </c>
    </row>
    <row r="205" spans="2:65" s="1" customFormat="1" ht="24">
      <c r="B205" s="42"/>
      <c r="C205" s="64"/>
      <c r="D205" s="221" t="s">
        <v>506</v>
      </c>
      <c r="E205" s="64"/>
      <c r="F205" s="222" t="s">
        <v>804</v>
      </c>
      <c r="G205" s="64"/>
      <c r="H205" s="64"/>
      <c r="I205" s="177"/>
      <c r="J205" s="64"/>
      <c r="K205" s="64"/>
      <c r="L205" s="62"/>
      <c r="M205" s="223"/>
      <c r="N205" s="43"/>
      <c r="O205" s="43"/>
      <c r="P205" s="43"/>
      <c r="Q205" s="43"/>
      <c r="R205" s="43"/>
      <c r="S205" s="43"/>
      <c r="T205" s="79"/>
      <c r="AT205" s="25" t="s">
        <v>506</v>
      </c>
      <c r="AU205" s="25" t="s">
        <v>82</v>
      </c>
    </row>
    <row r="206" spans="2:65" s="1" customFormat="1" ht="409.6">
      <c r="B206" s="42"/>
      <c r="C206" s="64"/>
      <c r="D206" s="221" t="s">
        <v>509</v>
      </c>
      <c r="E206" s="64"/>
      <c r="F206" s="224" t="s">
        <v>805</v>
      </c>
      <c r="G206" s="64"/>
      <c r="H206" s="64"/>
      <c r="I206" s="177"/>
      <c r="J206" s="64"/>
      <c r="K206" s="64"/>
      <c r="L206" s="62"/>
      <c r="M206" s="223"/>
      <c r="N206" s="43"/>
      <c r="O206" s="43"/>
      <c r="P206" s="43"/>
      <c r="Q206" s="43"/>
      <c r="R206" s="43"/>
      <c r="S206" s="43"/>
      <c r="T206" s="79"/>
      <c r="AT206" s="25" t="s">
        <v>509</v>
      </c>
      <c r="AU206" s="25" t="s">
        <v>82</v>
      </c>
    </row>
    <row r="207" spans="2:65" s="12" customFormat="1">
      <c r="B207" s="225"/>
      <c r="C207" s="226"/>
      <c r="D207" s="221" t="s">
        <v>513</v>
      </c>
      <c r="E207" s="248" t="s">
        <v>23</v>
      </c>
      <c r="F207" s="249" t="s">
        <v>14466</v>
      </c>
      <c r="G207" s="226"/>
      <c r="H207" s="250">
        <v>56.924999999999997</v>
      </c>
      <c r="I207" s="231"/>
      <c r="J207" s="226"/>
      <c r="K207" s="226"/>
      <c r="L207" s="232"/>
      <c r="M207" s="233"/>
      <c r="N207" s="234"/>
      <c r="O207" s="234"/>
      <c r="P207" s="234"/>
      <c r="Q207" s="234"/>
      <c r="R207" s="234"/>
      <c r="S207" s="234"/>
      <c r="T207" s="235"/>
      <c r="AT207" s="236" t="s">
        <v>513</v>
      </c>
      <c r="AU207" s="236" t="s">
        <v>82</v>
      </c>
      <c r="AV207" s="12" t="s">
        <v>82</v>
      </c>
      <c r="AW207" s="12" t="s">
        <v>36</v>
      </c>
      <c r="AX207" s="12" t="s">
        <v>73</v>
      </c>
      <c r="AY207" s="236" t="s">
        <v>492</v>
      </c>
    </row>
    <row r="208" spans="2:65" s="12" customFormat="1">
      <c r="B208" s="225"/>
      <c r="C208" s="226"/>
      <c r="D208" s="221" t="s">
        <v>513</v>
      </c>
      <c r="E208" s="248" t="s">
        <v>23</v>
      </c>
      <c r="F208" s="249" t="s">
        <v>14467</v>
      </c>
      <c r="G208" s="226"/>
      <c r="H208" s="250">
        <v>-0.92</v>
      </c>
      <c r="I208" s="231"/>
      <c r="J208" s="226"/>
      <c r="K208" s="226"/>
      <c r="L208" s="232"/>
      <c r="M208" s="233"/>
      <c r="N208" s="234"/>
      <c r="O208" s="234"/>
      <c r="P208" s="234"/>
      <c r="Q208" s="234"/>
      <c r="R208" s="234"/>
      <c r="S208" s="234"/>
      <c r="T208" s="235"/>
      <c r="AT208" s="236" t="s">
        <v>513</v>
      </c>
      <c r="AU208" s="236" t="s">
        <v>82</v>
      </c>
      <c r="AV208" s="12" t="s">
        <v>82</v>
      </c>
      <c r="AW208" s="12" t="s">
        <v>36</v>
      </c>
      <c r="AX208" s="12" t="s">
        <v>73</v>
      </c>
      <c r="AY208" s="236" t="s">
        <v>492</v>
      </c>
    </row>
    <row r="209" spans="2:65" s="12" customFormat="1">
      <c r="B209" s="225"/>
      <c r="C209" s="226"/>
      <c r="D209" s="221" t="s">
        <v>513</v>
      </c>
      <c r="E209" s="248" t="s">
        <v>23</v>
      </c>
      <c r="F209" s="249" t="s">
        <v>14468</v>
      </c>
      <c r="G209" s="226"/>
      <c r="H209" s="250">
        <v>-0.23</v>
      </c>
      <c r="I209" s="231"/>
      <c r="J209" s="226"/>
      <c r="K209" s="226"/>
      <c r="L209" s="232"/>
      <c r="M209" s="233"/>
      <c r="N209" s="234"/>
      <c r="O209" s="234"/>
      <c r="P209" s="234"/>
      <c r="Q209" s="234"/>
      <c r="R209" s="234"/>
      <c r="S209" s="234"/>
      <c r="T209" s="235"/>
      <c r="AT209" s="236" t="s">
        <v>513</v>
      </c>
      <c r="AU209" s="236" t="s">
        <v>82</v>
      </c>
      <c r="AV209" s="12" t="s">
        <v>82</v>
      </c>
      <c r="AW209" s="12" t="s">
        <v>36</v>
      </c>
      <c r="AX209" s="12" t="s">
        <v>73</v>
      </c>
      <c r="AY209" s="236" t="s">
        <v>492</v>
      </c>
    </row>
    <row r="210" spans="2:65" s="14" customFormat="1">
      <c r="B210" s="251"/>
      <c r="C210" s="252"/>
      <c r="D210" s="227" t="s">
        <v>513</v>
      </c>
      <c r="E210" s="253" t="s">
        <v>23</v>
      </c>
      <c r="F210" s="254" t="s">
        <v>560</v>
      </c>
      <c r="G210" s="252"/>
      <c r="H210" s="255">
        <v>55.774999999999999</v>
      </c>
      <c r="I210" s="256"/>
      <c r="J210" s="252"/>
      <c r="K210" s="252"/>
      <c r="L210" s="257"/>
      <c r="M210" s="258"/>
      <c r="N210" s="259"/>
      <c r="O210" s="259"/>
      <c r="P210" s="259"/>
      <c r="Q210" s="259"/>
      <c r="R210" s="259"/>
      <c r="S210" s="259"/>
      <c r="T210" s="260"/>
      <c r="AT210" s="261" t="s">
        <v>513</v>
      </c>
      <c r="AU210" s="261" t="s">
        <v>82</v>
      </c>
      <c r="AV210" s="14" t="s">
        <v>502</v>
      </c>
      <c r="AW210" s="14" t="s">
        <v>36</v>
      </c>
      <c r="AX210" s="14" t="s">
        <v>80</v>
      </c>
      <c r="AY210" s="261" t="s">
        <v>492</v>
      </c>
    </row>
    <row r="211" spans="2:65" s="1" customFormat="1" ht="25.5" customHeight="1">
      <c r="B211" s="42"/>
      <c r="C211" s="209" t="s">
        <v>952</v>
      </c>
      <c r="D211" s="209" t="s">
        <v>498</v>
      </c>
      <c r="E211" s="210" t="s">
        <v>10839</v>
      </c>
      <c r="F211" s="211" t="s">
        <v>10840</v>
      </c>
      <c r="G211" s="212" t="s">
        <v>632</v>
      </c>
      <c r="H211" s="213">
        <v>0.92</v>
      </c>
      <c r="I211" s="214"/>
      <c r="J211" s="215">
        <f>ROUND(I211*H211,2)</f>
        <v>0</v>
      </c>
      <c r="K211" s="211" t="s">
        <v>23</v>
      </c>
      <c r="L211" s="62"/>
      <c r="M211" s="216" t="s">
        <v>23</v>
      </c>
      <c r="N211" s="217" t="s">
        <v>44</v>
      </c>
      <c r="O211" s="43"/>
      <c r="P211" s="218">
        <f>O211*H211</f>
        <v>0</v>
      </c>
      <c r="Q211" s="218">
        <v>0</v>
      </c>
      <c r="R211" s="218">
        <f>Q211*H211</f>
        <v>0</v>
      </c>
      <c r="S211" s="218">
        <v>0</v>
      </c>
      <c r="T211" s="219">
        <f>S211*H211</f>
        <v>0</v>
      </c>
      <c r="AR211" s="25" t="s">
        <v>502</v>
      </c>
      <c r="AT211" s="25" t="s">
        <v>498</v>
      </c>
      <c r="AU211" s="25" t="s">
        <v>82</v>
      </c>
      <c r="AY211" s="25" t="s">
        <v>492</v>
      </c>
      <c r="BE211" s="220">
        <f>IF(N211="základní",J211,0)</f>
        <v>0</v>
      </c>
      <c r="BF211" s="220">
        <f>IF(N211="snížená",J211,0)</f>
        <v>0</v>
      </c>
      <c r="BG211" s="220">
        <f>IF(N211="zákl. přenesená",J211,0)</f>
        <v>0</v>
      </c>
      <c r="BH211" s="220">
        <f>IF(N211="sníž. přenesená",J211,0)</f>
        <v>0</v>
      </c>
      <c r="BI211" s="220">
        <f>IF(N211="nulová",J211,0)</f>
        <v>0</v>
      </c>
      <c r="BJ211" s="25" t="s">
        <v>80</v>
      </c>
      <c r="BK211" s="220">
        <f>ROUND(I211*H211,2)</f>
        <v>0</v>
      </c>
      <c r="BL211" s="25" t="s">
        <v>502</v>
      </c>
      <c r="BM211" s="25" t="s">
        <v>14469</v>
      </c>
    </row>
    <row r="212" spans="2:65" s="1" customFormat="1" ht="36">
      <c r="B212" s="42"/>
      <c r="C212" s="64"/>
      <c r="D212" s="221" t="s">
        <v>506</v>
      </c>
      <c r="E212" s="64"/>
      <c r="F212" s="222" t="s">
        <v>10842</v>
      </c>
      <c r="G212" s="64"/>
      <c r="H212" s="64"/>
      <c r="I212" s="177"/>
      <c r="J212" s="64"/>
      <c r="K212" s="64"/>
      <c r="L212" s="62"/>
      <c r="M212" s="223"/>
      <c r="N212" s="43"/>
      <c r="O212" s="43"/>
      <c r="P212" s="43"/>
      <c r="Q212" s="43"/>
      <c r="R212" s="43"/>
      <c r="S212" s="43"/>
      <c r="T212" s="79"/>
      <c r="AT212" s="25" t="s">
        <v>506</v>
      </c>
      <c r="AU212" s="25" t="s">
        <v>82</v>
      </c>
    </row>
    <row r="213" spans="2:65" s="1" customFormat="1" ht="84">
      <c r="B213" s="42"/>
      <c r="C213" s="64"/>
      <c r="D213" s="221" t="s">
        <v>509</v>
      </c>
      <c r="E213" s="64"/>
      <c r="F213" s="224" t="s">
        <v>10843</v>
      </c>
      <c r="G213" s="64"/>
      <c r="H213" s="64"/>
      <c r="I213" s="177"/>
      <c r="J213" s="64"/>
      <c r="K213" s="64"/>
      <c r="L213" s="62"/>
      <c r="M213" s="223"/>
      <c r="N213" s="43"/>
      <c r="O213" s="43"/>
      <c r="P213" s="43"/>
      <c r="Q213" s="43"/>
      <c r="R213" s="43"/>
      <c r="S213" s="43"/>
      <c r="T213" s="79"/>
      <c r="AT213" s="25" t="s">
        <v>509</v>
      </c>
      <c r="AU213" s="25" t="s">
        <v>82</v>
      </c>
    </row>
    <row r="214" spans="2:65" s="12" customFormat="1">
      <c r="B214" s="225"/>
      <c r="C214" s="226"/>
      <c r="D214" s="227" t="s">
        <v>513</v>
      </c>
      <c r="E214" s="228" t="s">
        <v>23</v>
      </c>
      <c r="F214" s="229" t="s">
        <v>14470</v>
      </c>
      <c r="G214" s="226"/>
      <c r="H214" s="230">
        <v>0.92</v>
      </c>
      <c r="I214" s="231"/>
      <c r="J214" s="226"/>
      <c r="K214" s="226"/>
      <c r="L214" s="232"/>
      <c r="M214" s="233"/>
      <c r="N214" s="234"/>
      <c r="O214" s="234"/>
      <c r="P214" s="234"/>
      <c r="Q214" s="234"/>
      <c r="R214" s="234"/>
      <c r="S214" s="234"/>
      <c r="T214" s="235"/>
      <c r="AT214" s="236" t="s">
        <v>513</v>
      </c>
      <c r="AU214" s="236" t="s">
        <v>82</v>
      </c>
      <c r="AV214" s="12" t="s">
        <v>82</v>
      </c>
      <c r="AW214" s="12" t="s">
        <v>36</v>
      </c>
      <c r="AX214" s="12" t="s">
        <v>80</v>
      </c>
      <c r="AY214" s="236" t="s">
        <v>492</v>
      </c>
    </row>
    <row r="215" spans="2:65" s="1" customFormat="1" ht="16.5" customHeight="1">
      <c r="B215" s="42"/>
      <c r="C215" s="278" t="s">
        <v>958</v>
      </c>
      <c r="D215" s="278" t="s">
        <v>1110</v>
      </c>
      <c r="E215" s="279" t="s">
        <v>10845</v>
      </c>
      <c r="F215" s="280" t="s">
        <v>10846</v>
      </c>
      <c r="G215" s="281" t="s">
        <v>795</v>
      </c>
      <c r="H215" s="282">
        <v>1.7390000000000001</v>
      </c>
      <c r="I215" s="283"/>
      <c r="J215" s="284">
        <f>ROUND(I215*H215,2)</f>
        <v>0</v>
      </c>
      <c r="K215" s="280" t="s">
        <v>501</v>
      </c>
      <c r="L215" s="285"/>
      <c r="M215" s="286" t="s">
        <v>23</v>
      </c>
      <c r="N215" s="287" t="s">
        <v>44</v>
      </c>
      <c r="O215" s="43"/>
      <c r="P215" s="218">
        <f>O215*H215</f>
        <v>0</v>
      </c>
      <c r="Q215" s="218">
        <v>0</v>
      </c>
      <c r="R215" s="218">
        <f>Q215*H215</f>
        <v>0</v>
      </c>
      <c r="S215" s="218">
        <v>0</v>
      </c>
      <c r="T215" s="219">
        <f>S215*H215</f>
        <v>0</v>
      </c>
      <c r="AR215" s="25" t="s">
        <v>604</v>
      </c>
      <c r="AT215" s="25" t="s">
        <v>1110</v>
      </c>
      <c r="AU215" s="25" t="s">
        <v>82</v>
      </c>
      <c r="AY215" s="25" t="s">
        <v>492</v>
      </c>
      <c r="BE215" s="220">
        <f>IF(N215="základní",J215,0)</f>
        <v>0</v>
      </c>
      <c r="BF215" s="220">
        <f>IF(N215="snížená",J215,0)</f>
        <v>0</v>
      </c>
      <c r="BG215" s="220">
        <f>IF(N215="zákl. přenesená",J215,0)</f>
        <v>0</v>
      </c>
      <c r="BH215" s="220">
        <f>IF(N215="sníž. přenesená",J215,0)</f>
        <v>0</v>
      </c>
      <c r="BI215" s="220">
        <f>IF(N215="nulová",J215,0)</f>
        <v>0</v>
      </c>
      <c r="BJ215" s="25" t="s">
        <v>80</v>
      </c>
      <c r="BK215" s="220">
        <f>ROUND(I215*H215,2)</f>
        <v>0</v>
      </c>
      <c r="BL215" s="25" t="s">
        <v>502</v>
      </c>
      <c r="BM215" s="25" t="s">
        <v>14471</v>
      </c>
    </row>
    <row r="216" spans="2:65" s="1" customFormat="1">
      <c r="B216" s="42"/>
      <c r="C216" s="64"/>
      <c r="D216" s="221" t="s">
        <v>506</v>
      </c>
      <c r="E216" s="64"/>
      <c r="F216" s="222" t="s">
        <v>10848</v>
      </c>
      <c r="G216" s="64"/>
      <c r="H216" s="64"/>
      <c r="I216" s="177"/>
      <c r="J216" s="64"/>
      <c r="K216" s="64"/>
      <c r="L216" s="62"/>
      <c r="M216" s="223"/>
      <c r="N216" s="43"/>
      <c r="O216" s="43"/>
      <c r="P216" s="43"/>
      <c r="Q216" s="43"/>
      <c r="R216" s="43"/>
      <c r="S216" s="43"/>
      <c r="T216" s="79"/>
      <c r="AT216" s="25" t="s">
        <v>506</v>
      </c>
      <c r="AU216" s="25" t="s">
        <v>82</v>
      </c>
    </row>
    <row r="217" spans="2:65" s="12" customFormat="1">
      <c r="B217" s="225"/>
      <c r="C217" s="226"/>
      <c r="D217" s="227" t="s">
        <v>513</v>
      </c>
      <c r="E217" s="228" t="s">
        <v>23</v>
      </c>
      <c r="F217" s="229" t="s">
        <v>14472</v>
      </c>
      <c r="G217" s="226"/>
      <c r="H217" s="230">
        <v>1.7390000000000001</v>
      </c>
      <c r="I217" s="231"/>
      <c r="J217" s="226"/>
      <c r="K217" s="226"/>
      <c r="L217" s="232"/>
      <c r="M217" s="233"/>
      <c r="N217" s="234"/>
      <c r="O217" s="234"/>
      <c r="P217" s="234"/>
      <c r="Q217" s="234"/>
      <c r="R217" s="234"/>
      <c r="S217" s="234"/>
      <c r="T217" s="235"/>
      <c r="AT217" s="236" t="s">
        <v>513</v>
      </c>
      <c r="AU217" s="236" t="s">
        <v>82</v>
      </c>
      <c r="AV217" s="12" t="s">
        <v>82</v>
      </c>
      <c r="AW217" s="12" t="s">
        <v>36</v>
      </c>
      <c r="AX217" s="12" t="s">
        <v>80</v>
      </c>
      <c r="AY217" s="236" t="s">
        <v>492</v>
      </c>
    </row>
    <row r="218" spans="2:65" s="1" customFormat="1" ht="25.5" customHeight="1">
      <c r="B218" s="42"/>
      <c r="C218" s="209" t="s">
        <v>965</v>
      </c>
      <c r="D218" s="209" t="s">
        <v>498</v>
      </c>
      <c r="E218" s="210" t="s">
        <v>14473</v>
      </c>
      <c r="F218" s="211" t="s">
        <v>14474</v>
      </c>
      <c r="G218" s="212" t="s">
        <v>180</v>
      </c>
      <c r="H218" s="213">
        <v>14.253</v>
      </c>
      <c r="I218" s="214"/>
      <c r="J218" s="215">
        <f>ROUND(I218*H218,2)</f>
        <v>0</v>
      </c>
      <c r="K218" s="211" t="s">
        <v>501</v>
      </c>
      <c r="L218" s="62"/>
      <c r="M218" s="216" t="s">
        <v>23</v>
      </c>
      <c r="N218" s="217" t="s">
        <v>44</v>
      </c>
      <c r="O218" s="43"/>
      <c r="P218" s="218">
        <f>O218*H218</f>
        <v>0</v>
      </c>
      <c r="Q218" s="218">
        <v>0</v>
      </c>
      <c r="R218" s="218">
        <f>Q218*H218</f>
        <v>0</v>
      </c>
      <c r="S218" s="218">
        <v>0</v>
      </c>
      <c r="T218" s="219">
        <f>S218*H218</f>
        <v>0</v>
      </c>
      <c r="AR218" s="25" t="s">
        <v>502</v>
      </c>
      <c r="AT218" s="25" t="s">
        <v>498</v>
      </c>
      <c r="AU218" s="25" t="s">
        <v>82</v>
      </c>
      <c r="AY218" s="25" t="s">
        <v>492</v>
      </c>
      <c r="BE218" s="220">
        <f>IF(N218="základní",J218,0)</f>
        <v>0</v>
      </c>
      <c r="BF218" s="220">
        <f>IF(N218="snížená",J218,0)</f>
        <v>0</v>
      </c>
      <c r="BG218" s="220">
        <f>IF(N218="zákl. přenesená",J218,0)</f>
        <v>0</v>
      </c>
      <c r="BH218" s="220">
        <f>IF(N218="sníž. přenesená",J218,0)</f>
        <v>0</v>
      </c>
      <c r="BI218" s="220">
        <f>IF(N218="nulová",J218,0)</f>
        <v>0</v>
      </c>
      <c r="BJ218" s="25" t="s">
        <v>80</v>
      </c>
      <c r="BK218" s="220">
        <f>ROUND(I218*H218,2)</f>
        <v>0</v>
      </c>
      <c r="BL218" s="25" t="s">
        <v>502</v>
      </c>
      <c r="BM218" s="25" t="s">
        <v>14475</v>
      </c>
    </row>
    <row r="219" spans="2:65" s="1" customFormat="1" ht="24">
      <c r="B219" s="42"/>
      <c r="C219" s="64"/>
      <c r="D219" s="221" t="s">
        <v>506</v>
      </c>
      <c r="E219" s="64"/>
      <c r="F219" s="222" t="s">
        <v>14476</v>
      </c>
      <c r="G219" s="64"/>
      <c r="H219" s="64"/>
      <c r="I219" s="177"/>
      <c r="J219" s="64"/>
      <c r="K219" s="64"/>
      <c r="L219" s="62"/>
      <c r="M219" s="223"/>
      <c r="N219" s="43"/>
      <c r="O219" s="43"/>
      <c r="P219" s="43"/>
      <c r="Q219" s="43"/>
      <c r="R219" s="43"/>
      <c r="S219" s="43"/>
      <c r="T219" s="79"/>
      <c r="AT219" s="25" t="s">
        <v>506</v>
      </c>
      <c r="AU219" s="25" t="s">
        <v>82</v>
      </c>
    </row>
    <row r="220" spans="2:65" s="1" customFormat="1" ht="108">
      <c r="B220" s="42"/>
      <c r="C220" s="64"/>
      <c r="D220" s="221" t="s">
        <v>509</v>
      </c>
      <c r="E220" s="64"/>
      <c r="F220" s="224" t="s">
        <v>14477</v>
      </c>
      <c r="G220" s="64"/>
      <c r="H220" s="64"/>
      <c r="I220" s="177"/>
      <c r="J220" s="64"/>
      <c r="K220" s="64"/>
      <c r="L220" s="62"/>
      <c r="M220" s="223"/>
      <c r="N220" s="43"/>
      <c r="O220" s="43"/>
      <c r="P220" s="43"/>
      <c r="Q220" s="43"/>
      <c r="R220" s="43"/>
      <c r="S220" s="43"/>
      <c r="T220" s="79"/>
      <c r="AT220" s="25" t="s">
        <v>509</v>
      </c>
      <c r="AU220" s="25" t="s">
        <v>82</v>
      </c>
    </row>
    <row r="221" spans="2:65" s="12" customFormat="1">
      <c r="B221" s="225"/>
      <c r="C221" s="226"/>
      <c r="D221" s="221" t="s">
        <v>513</v>
      </c>
      <c r="E221" s="248" t="s">
        <v>23</v>
      </c>
      <c r="F221" s="249" t="s">
        <v>14478</v>
      </c>
      <c r="G221" s="226"/>
      <c r="H221" s="250">
        <v>14.253</v>
      </c>
      <c r="I221" s="231"/>
      <c r="J221" s="226"/>
      <c r="K221" s="226"/>
      <c r="L221" s="232"/>
      <c r="M221" s="233"/>
      <c r="N221" s="234"/>
      <c r="O221" s="234"/>
      <c r="P221" s="234"/>
      <c r="Q221" s="234"/>
      <c r="R221" s="234"/>
      <c r="S221" s="234"/>
      <c r="T221" s="235"/>
      <c r="AT221" s="236" t="s">
        <v>513</v>
      </c>
      <c r="AU221" s="236" t="s">
        <v>82</v>
      </c>
      <c r="AV221" s="12" t="s">
        <v>82</v>
      </c>
      <c r="AW221" s="12" t="s">
        <v>36</v>
      </c>
      <c r="AX221" s="12" t="s">
        <v>80</v>
      </c>
      <c r="AY221" s="236" t="s">
        <v>492</v>
      </c>
    </row>
    <row r="222" spans="2:65" s="11" customFormat="1" ht="22.35" customHeight="1">
      <c r="B222" s="192"/>
      <c r="C222" s="193"/>
      <c r="D222" s="206" t="s">
        <v>72</v>
      </c>
      <c r="E222" s="207" t="s">
        <v>752</v>
      </c>
      <c r="F222" s="207" t="s">
        <v>14479</v>
      </c>
      <c r="G222" s="193"/>
      <c r="H222" s="193"/>
      <c r="I222" s="196"/>
      <c r="J222" s="208">
        <f>BK222</f>
        <v>0</v>
      </c>
      <c r="K222" s="193"/>
      <c r="L222" s="198"/>
      <c r="M222" s="199"/>
      <c r="N222" s="200"/>
      <c r="O222" s="200"/>
      <c r="P222" s="201">
        <f>SUM(P223:P226)</f>
        <v>0</v>
      </c>
      <c r="Q222" s="200"/>
      <c r="R222" s="201">
        <f>SUM(R223:R226)</f>
        <v>0</v>
      </c>
      <c r="S222" s="200"/>
      <c r="T222" s="202">
        <f>SUM(T223:T226)</f>
        <v>0</v>
      </c>
      <c r="AR222" s="203" t="s">
        <v>80</v>
      </c>
      <c r="AT222" s="204" t="s">
        <v>72</v>
      </c>
      <c r="AU222" s="204" t="s">
        <v>82</v>
      </c>
      <c r="AY222" s="203" t="s">
        <v>492</v>
      </c>
      <c r="BK222" s="205">
        <f>SUM(BK223:BK226)</f>
        <v>0</v>
      </c>
    </row>
    <row r="223" spans="2:65" s="1" customFormat="1" ht="16.5" customHeight="1">
      <c r="B223" s="42"/>
      <c r="C223" s="209" t="s">
        <v>977</v>
      </c>
      <c r="D223" s="209" t="s">
        <v>498</v>
      </c>
      <c r="E223" s="210" t="s">
        <v>14480</v>
      </c>
      <c r="F223" s="211" t="s">
        <v>14481</v>
      </c>
      <c r="G223" s="212" t="s">
        <v>632</v>
      </c>
      <c r="H223" s="213">
        <v>13.28</v>
      </c>
      <c r="I223" s="214"/>
      <c r="J223" s="215">
        <f>ROUND(I223*H223,2)</f>
        <v>0</v>
      </c>
      <c r="K223" s="211" t="s">
        <v>501</v>
      </c>
      <c r="L223" s="62"/>
      <c r="M223" s="216" t="s">
        <v>23</v>
      </c>
      <c r="N223" s="217" t="s">
        <v>44</v>
      </c>
      <c r="O223" s="43"/>
      <c r="P223" s="218">
        <f>O223*H223</f>
        <v>0</v>
      </c>
      <c r="Q223" s="218">
        <v>0</v>
      </c>
      <c r="R223" s="218">
        <f>Q223*H223</f>
        <v>0</v>
      </c>
      <c r="S223" s="218">
        <v>0</v>
      </c>
      <c r="T223" s="219">
        <f>S223*H223</f>
        <v>0</v>
      </c>
      <c r="AR223" s="25" t="s">
        <v>502</v>
      </c>
      <c r="AT223" s="25" t="s">
        <v>498</v>
      </c>
      <c r="AU223" s="25" t="s">
        <v>93</v>
      </c>
      <c r="AY223" s="25" t="s">
        <v>492</v>
      </c>
      <c r="BE223" s="220">
        <f>IF(N223="základní",J223,0)</f>
        <v>0</v>
      </c>
      <c r="BF223" s="220">
        <f>IF(N223="snížená",J223,0)</f>
        <v>0</v>
      </c>
      <c r="BG223" s="220">
        <f>IF(N223="zákl. přenesená",J223,0)</f>
        <v>0</v>
      </c>
      <c r="BH223" s="220">
        <f>IF(N223="sníž. přenesená",J223,0)</f>
        <v>0</v>
      </c>
      <c r="BI223" s="220">
        <f>IF(N223="nulová",J223,0)</f>
        <v>0</v>
      </c>
      <c r="BJ223" s="25" t="s">
        <v>80</v>
      </c>
      <c r="BK223" s="220">
        <f>ROUND(I223*H223,2)</f>
        <v>0</v>
      </c>
      <c r="BL223" s="25" t="s">
        <v>502</v>
      </c>
      <c r="BM223" s="25" t="s">
        <v>14482</v>
      </c>
    </row>
    <row r="224" spans="2:65" s="1" customFormat="1" ht="24">
      <c r="B224" s="42"/>
      <c r="C224" s="64"/>
      <c r="D224" s="221" t="s">
        <v>506</v>
      </c>
      <c r="E224" s="64"/>
      <c r="F224" s="222" t="s">
        <v>14483</v>
      </c>
      <c r="G224" s="64"/>
      <c r="H224" s="64"/>
      <c r="I224" s="177"/>
      <c r="J224" s="64"/>
      <c r="K224" s="64"/>
      <c r="L224" s="62"/>
      <c r="M224" s="223"/>
      <c r="N224" s="43"/>
      <c r="O224" s="43"/>
      <c r="P224" s="43"/>
      <c r="Q224" s="43"/>
      <c r="R224" s="43"/>
      <c r="S224" s="43"/>
      <c r="T224" s="79"/>
      <c r="AT224" s="25" t="s">
        <v>506</v>
      </c>
      <c r="AU224" s="25" t="s">
        <v>93</v>
      </c>
    </row>
    <row r="225" spans="2:65" s="1" customFormat="1" ht="360">
      <c r="B225" s="42"/>
      <c r="C225" s="64"/>
      <c r="D225" s="221" t="s">
        <v>509</v>
      </c>
      <c r="E225" s="64"/>
      <c r="F225" s="224" t="s">
        <v>14484</v>
      </c>
      <c r="G225" s="64"/>
      <c r="H225" s="64"/>
      <c r="I225" s="177"/>
      <c r="J225" s="64"/>
      <c r="K225" s="64"/>
      <c r="L225" s="62"/>
      <c r="M225" s="223"/>
      <c r="N225" s="43"/>
      <c r="O225" s="43"/>
      <c r="P225" s="43"/>
      <c r="Q225" s="43"/>
      <c r="R225" s="43"/>
      <c r="S225" s="43"/>
      <c r="T225" s="79"/>
      <c r="AT225" s="25" t="s">
        <v>509</v>
      </c>
      <c r="AU225" s="25" t="s">
        <v>93</v>
      </c>
    </row>
    <row r="226" spans="2:65" s="12" customFormat="1">
      <c r="B226" s="225"/>
      <c r="C226" s="226"/>
      <c r="D226" s="221" t="s">
        <v>513</v>
      </c>
      <c r="E226" s="248" t="s">
        <v>23</v>
      </c>
      <c r="F226" s="249" t="s">
        <v>14485</v>
      </c>
      <c r="G226" s="226"/>
      <c r="H226" s="250">
        <v>13.28</v>
      </c>
      <c r="I226" s="231"/>
      <c r="J226" s="226"/>
      <c r="K226" s="226"/>
      <c r="L226" s="232"/>
      <c r="M226" s="233"/>
      <c r="N226" s="234"/>
      <c r="O226" s="234"/>
      <c r="P226" s="234"/>
      <c r="Q226" s="234"/>
      <c r="R226" s="234"/>
      <c r="S226" s="234"/>
      <c r="T226" s="235"/>
      <c r="AT226" s="236" t="s">
        <v>513</v>
      </c>
      <c r="AU226" s="236" t="s">
        <v>93</v>
      </c>
      <c r="AV226" s="12" t="s">
        <v>82</v>
      </c>
      <c r="AW226" s="12" t="s">
        <v>36</v>
      </c>
      <c r="AX226" s="12" t="s">
        <v>80</v>
      </c>
      <c r="AY226" s="236" t="s">
        <v>492</v>
      </c>
    </row>
    <row r="227" spans="2:65" s="11" customFormat="1" ht="22.35" customHeight="1">
      <c r="B227" s="192"/>
      <c r="C227" s="193"/>
      <c r="D227" s="206" t="s">
        <v>72</v>
      </c>
      <c r="E227" s="207" t="s">
        <v>787</v>
      </c>
      <c r="F227" s="207" t="s">
        <v>14486</v>
      </c>
      <c r="G227" s="193"/>
      <c r="H227" s="193"/>
      <c r="I227" s="196"/>
      <c r="J227" s="208">
        <f>BK227</f>
        <v>0</v>
      </c>
      <c r="K227" s="193"/>
      <c r="L227" s="198"/>
      <c r="M227" s="199"/>
      <c r="N227" s="200"/>
      <c r="O227" s="200"/>
      <c r="P227" s="201">
        <f>SUM(P228:P234)</f>
        <v>0</v>
      </c>
      <c r="Q227" s="200"/>
      <c r="R227" s="201">
        <f>SUM(R228:R234)</f>
        <v>3.6699999999999998E-4</v>
      </c>
      <c r="S227" s="200"/>
      <c r="T227" s="202">
        <f>SUM(T228:T234)</f>
        <v>0</v>
      </c>
      <c r="AR227" s="203" t="s">
        <v>80</v>
      </c>
      <c r="AT227" s="204" t="s">
        <v>72</v>
      </c>
      <c r="AU227" s="204" t="s">
        <v>82</v>
      </c>
      <c r="AY227" s="203" t="s">
        <v>492</v>
      </c>
      <c r="BK227" s="205">
        <f>SUM(BK228:BK234)</f>
        <v>0</v>
      </c>
    </row>
    <row r="228" spans="2:65" s="1" customFormat="1" ht="25.5" customHeight="1">
      <c r="B228" s="42"/>
      <c r="C228" s="209" t="s">
        <v>993</v>
      </c>
      <c r="D228" s="209" t="s">
        <v>498</v>
      </c>
      <c r="E228" s="210" t="s">
        <v>14487</v>
      </c>
      <c r="F228" s="211" t="s">
        <v>14488</v>
      </c>
      <c r="G228" s="212" t="s">
        <v>180</v>
      </c>
      <c r="H228" s="213">
        <v>14.253</v>
      </c>
      <c r="I228" s="214"/>
      <c r="J228" s="215">
        <f>ROUND(I228*H228,2)</f>
        <v>0</v>
      </c>
      <c r="K228" s="211" t="s">
        <v>501</v>
      </c>
      <c r="L228" s="62"/>
      <c r="M228" s="216" t="s">
        <v>23</v>
      </c>
      <c r="N228" s="217" t="s">
        <v>44</v>
      </c>
      <c r="O228" s="43"/>
      <c r="P228" s="218">
        <f>O228*H228</f>
        <v>0</v>
      </c>
      <c r="Q228" s="218">
        <v>0</v>
      </c>
      <c r="R228" s="218">
        <f>Q228*H228</f>
        <v>0</v>
      </c>
      <c r="S228" s="218">
        <v>0</v>
      </c>
      <c r="T228" s="219">
        <f>S228*H228</f>
        <v>0</v>
      </c>
      <c r="AR228" s="25" t="s">
        <v>502</v>
      </c>
      <c r="AT228" s="25" t="s">
        <v>498</v>
      </c>
      <c r="AU228" s="25" t="s">
        <v>93</v>
      </c>
      <c r="AY228" s="25" t="s">
        <v>492</v>
      </c>
      <c r="BE228" s="220">
        <f>IF(N228="základní",J228,0)</f>
        <v>0</v>
      </c>
      <c r="BF228" s="220">
        <f>IF(N228="snížená",J228,0)</f>
        <v>0</v>
      </c>
      <c r="BG228" s="220">
        <f>IF(N228="zákl. přenesená",J228,0)</f>
        <v>0</v>
      </c>
      <c r="BH228" s="220">
        <f>IF(N228="sníž. přenesená",J228,0)</f>
        <v>0</v>
      </c>
      <c r="BI228" s="220">
        <f>IF(N228="nulová",J228,0)</f>
        <v>0</v>
      </c>
      <c r="BJ228" s="25" t="s">
        <v>80</v>
      </c>
      <c r="BK228" s="220">
        <f>ROUND(I228*H228,2)</f>
        <v>0</v>
      </c>
      <c r="BL228" s="25" t="s">
        <v>502</v>
      </c>
      <c r="BM228" s="25" t="s">
        <v>14489</v>
      </c>
    </row>
    <row r="229" spans="2:65" s="1" customFormat="1" ht="24">
      <c r="B229" s="42"/>
      <c r="C229" s="64"/>
      <c r="D229" s="221" t="s">
        <v>506</v>
      </c>
      <c r="E229" s="64"/>
      <c r="F229" s="222" t="s">
        <v>14490</v>
      </c>
      <c r="G229" s="64"/>
      <c r="H229" s="64"/>
      <c r="I229" s="177"/>
      <c r="J229" s="64"/>
      <c r="K229" s="64"/>
      <c r="L229" s="62"/>
      <c r="M229" s="223"/>
      <c r="N229" s="43"/>
      <c r="O229" s="43"/>
      <c r="P229" s="43"/>
      <c r="Q229" s="43"/>
      <c r="R229" s="43"/>
      <c r="S229" s="43"/>
      <c r="T229" s="79"/>
      <c r="AT229" s="25" t="s">
        <v>506</v>
      </c>
      <c r="AU229" s="25" t="s">
        <v>93</v>
      </c>
    </row>
    <row r="230" spans="2:65" s="1" customFormat="1" ht="108">
      <c r="B230" s="42"/>
      <c r="C230" s="64"/>
      <c r="D230" s="221" t="s">
        <v>509</v>
      </c>
      <c r="E230" s="64"/>
      <c r="F230" s="224" t="s">
        <v>14233</v>
      </c>
      <c r="G230" s="64"/>
      <c r="H230" s="64"/>
      <c r="I230" s="177"/>
      <c r="J230" s="64"/>
      <c r="K230" s="64"/>
      <c r="L230" s="62"/>
      <c r="M230" s="223"/>
      <c r="N230" s="43"/>
      <c r="O230" s="43"/>
      <c r="P230" s="43"/>
      <c r="Q230" s="43"/>
      <c r="R230" s="43"/>
      <c r="S230" s="43"/>
      <c r="T230" s="79"/>
      <c r="AT230" s="25" t="s">
        <v>509</v>
      </c>
      <c r="AU230" s="25" t="s">
        <v>93</v>
      </c>
    </row>
    <row r="231" spans="2:65" s="12" customFormat="1">
      <c r="B231" s="225"/>
      <c r="C231" s="226"/>
      <c r="D231" s="227" t="s">
        <v>513</v>
      </c>
      <c r="E231" s="228" t="s">
        <v>23</v>
      </c>
      <c r="F231" s="229" t="s">
        <v>14491</v>
      </c>
      <c r="G231" s="226"/>
      <c r="H231" s="230">
        <v>14.253</v>
      </c>
      <c r="I231" s="231"/>
      <c r="J231" s="226"/>
      <c r="K231" s="226"/>
      <c r="L231" s="232"/>
      <c r="M231" s="233"/>
      <c r="N231" s="234"/>
      <c r="O231" s="234"/>
      <c r="P231" s="234"/>
      <c r="Q231" s="234"/>
      <c r="R231" s="234"/>
      <c r="S231" s="234"/>
      <c r="T231" s="235"/>
      <c r="AT231" s="236" t="s">
        <v>513</v>
      </c>
      <c r="AU231" s="236" t="s">
        <v>93</v>
      </c>
      <c r="AV231" s="12" t="s">
        <v>82</v>
      </c>
      <c r="AW231" s="12" t="s">
        <v>36</v>
      </c>
      <c r="AX231" s="12" t="s">
        <v>80</v>
      </c>
      <c r="AY231" s="236" t="s">
        <v>492</v>
      </c>
    </row>
    <row r="232" spans="2:65" s="1" customFormat="1" ht="16.5" customHeight="1">
      <c r="B232" s="42"/>
      <c r="C232" s="278" t="s">
        <v>1008</v>
      </c>
      <c r="D232" s="278" t="s">
        <v>1110</v>
      </c>
      <c r="E232" s="279" t="s">
        <v>14234</v>
      </c>
      <c r="F232" s="280" t="s">
        <v>14235</v>
      </c>
      <c r="G232" s="281" t="s">
        <v>6197</v>
      </c>
      <c r="H232" s="282">
        <v>0.36699999999999999</v>
      </c>
      <c r="I232" s="283"/>
      <c r="J232" s="284">
        <f>ROUND(I232*H232,2)</f>
        <v>0</v>
      </c>
      <c r="K232" s="280" t="s">
        <v>501</v>
      </c>
      <c r="L232" s="285"/>
      <c r="M232" s="286" t="s">
        <v>23</v>
      </c>
      <c r="N232" s="287" t="s">
        <v>44</v>
      </c>
      <c r="O232" s="43"/>
      <c r="P232" s="218">
        <f>O232*H232</f>
        <v>0</v>
      </c>
      <c r="Q232" s="218">
        <v>1E-3</v>
      </c>
      <c r="R232" s="218">
        <f>Q232*H232</f>
        <v>3.6699999999999998E-4</v>
      </c>
      <c r="S232" s="218">
        <v>0</v>
      </c>
      <c r="T232" s="219">
        <f>S232*H232</f>
        <v>0</v>
      </c>
      <c r="AR232" s="25" t="s">
        <v>604</v>
      </c>
      <c r="AT232" s="25" t="s">
        <v>1110</v>
      </c>
      <c r="AU232" s="25" t="s">
        <v>93</v>
      </c>
      <c r="AY232" s="25" t="s">
        <v>492</v>
      </c>
      <c r="BE232" s="220">
        <f>IF(N232="základní",J232,0)</f>
        <v>0</v>
      </c>
      <c r="BF232" s="220">
        <f>IF(N232="snížená",J232,0)</f>
        <v>0</v>
      </c>
      <c r="BG232" s="220">
        <f>IF(N232="zákl. přenesená",J232,0)</f>
        <v>0</v>
      </c>
      <c r="BH232" s="220">
        <f>IF(N232="sníž. přenesená",J232,0)</f>
        <v>0</v>
      </c>
      <c r="BI232" s="220">
        <f>IF(N232="nulová",J232,0)</f>
        <v>0</v>
      </c>
      <c r="BJ232" s="25" t="s">
        <v>80</v>
      </c>
      <c r="BK232" s="220">
        <f>ROUND(I232*H232,2)</f>
        <v>0</v>
      </c>
      <c r="BL232" s="25" t="s">
        <v>502</v>
      </c>
      <c r="BM232" s="25" t="s">
        <v>14492</v>
      </c>
    </row>
    <row r="233" spans="2:65" s="1" customFormat="1">
      <c r="B233" s="42"/>
      <c r="C233" s="64"/>
      <c r="D233" s="221" t="s">
        <v>506</v>
      </c>
      <c r="E233" s="64"/>
      <c r="F233" s="222" t="s">
        <v>14235</v>
      </c>
      <c r="G233" s="64"/>
      <c r="H233" s="64"/>
      <c r="I233" s="177"/>
      <c r="J233" s="64"/>
      <c r="K233" s="64"/>
      <c r="L233" s="62"/>
      <c r="M233" s="223"/>
      <c r="N233" s="43"/>
      <c r="O233" s="43"/>
      <c r="P233" s="43"/>
      <c r="Q233" s="43"/>
      <c r="R233" s="43"/>
      <c r="S233" s="43"/>
      <c r="T233" s="79"/>
      <c r="AT233" s="25" t="s">
        <v>506</v>
      </c>
      <c r="AU233" s="25" t="s">
        <v>93</v>
      </c>
    </row>
    <row r="234" spans="2:65" s="12" customFormat="1">
      <c r="B234" s="225"/>
      <c r="C234" s="226"/>
      <c r="D234" s="221" t="s">
        <v>513</v>
      </c>
      <c r="E234" s="248" t="s">
        <v>23</v>
      </c>
      <c r="F234" s="249" t="s">
        <v>14493</v>
      </c>
      <c r="G234" s="226"/>
      <c r="H234" s="250">
        <v>0.36699999999999999</v>
      </c>
      <c r="I234" s="231"/>
      <c r="J234" s="226"/>
      <c r="K234" s="226"/>
      <c r="L234" s="232"/>
      <c r="M234" s="233"/>
      <c r="N234" s="234"/>
      <c r="O234" s="234"/>
      <c r="P234" s="234"/>
      <c r="Q234" s="234"/>
      <c r="R234" s="234"/>
      <c r="S234" s="234"/>
      <c r="T234" s="235"/>
      <c r="AT234" s="236" t="s">
        <v>513</v>
      </c>
      <c r="AU234" s="236" t="s">
        <v>93</v>
      </c>
      <c r="AV234" s="12" t="s">
        <v>82</v>
      </c>
      <c r="AW234" s="12" t="s">
        <v>36</v>
      </c>
      <c r="AX234" s="12" t="s">
        <v>80</v>
      </c>
      <c r="AY234" s="236" t="s">
        <v>492</v>
      </c>
    </row>
    <row r="235" spans="2:65" s="11" customFormat="1" ht="29.85" customHeight="1">
      <c r="B235" s="192"/>
      <c r="C235" s="193"/>
      <c r="D235" s="206" t="s">
        <v>72</v>
      </c>
      <c r="E235" s="207" t="s">
        <v>502</v>
      </c>
      <c r="F235" s="207" t="s">
        <v>1439</v>
      </c>
      <c r="G235" s="193"/>
      <c r="H235" s="193"/>
      <c r="I235" s="196"/>
      <c r="J235" s="208">
        <f>BK235</f>
        <v>0</v>
      </c>
      <c r="K235" s="193"/>
      <c r="L235" s="198"/>
      <c r="M235" s="199"/>
      <c r="N235" s="200"/>
      <c r="O235" s="200"/>
      <c r="P235" s="201">
        <f>SUM(P236:P246)</f>
        <v>0</v>
      </c>
      <c r="Q235" s="200"/>
      <c r="R235" s="201">
        <f>SUM(R236:R246)</f>
        <v>3.8339999999999999E-2</v>
      </c>
      <c r="S235" s="200"/>
      <c r="T235" s="202">
        <f>SUM(T236:T246)</f>
        <v>0</v>
      </c>
      <c r="AR235" s="203" t="s">
        <v>80</v>
      </c>
      <c r="AT235" s="204" t="s">
        <v>72</v>
      </c>
      <c r="AU235" s="204" t="s">
        <v>80</v>
      </c>
      <c r="AY235" s="203" t="s">
        <v>492</v>
      </c>
      <c r="BK235" s="205">
        <f>SUM(BK236:BK246)</f>
        <v>0</v>
      </c>
    </row>
    <row r="236" spans="2:65" s="1" customFormat="1" ht="16.5" customHeight="1">
      <c r="B236" s="42"/>
      <c r="C236" s="209" t="s">
        <v>497</v>
      </c>
      <c r="D236" s="209" t="s">
        <v>498</v>
      </c>
      <c r="E236" s="210" t="s">
        <v>10850</v>
      </c>
      <c r="F236" s="211" t="s">
        <v>10851</v>
      </c>
      <c r="G236" s="212" t="s">
        <v>632</v>
      </c>
      <c r="H236" s="213">
        <v>0.23</v>
      </c>
      <c r="I236" s="214"/>
      <c r="J236" s="215">
        <f>ROUND(I236*H236,2)</f>
        <v>0</v>
      </c>
      <c r="K236" s="211" t="s">
        <v>501</v>
      </c>
      <c r="L236" s="62"/>
      <c r="M236" s="216" t="s">
        <v>23</v>
      </c>
      <c r="N236" s="217" t="s">
        <v>44</v>
      </c>
      <c r="O236" s="43"/>
      <c r="P236" s="218">
        <f>O236*H236</f>
        <v>0</v>
      </c>
      <c r="Q236" s="218">
        <v>0</v>
      </c>
      <c r="R236" s="218">
        <f>Q236*H236</f>
        <v>0</v>
      </c>
      <c r="S236" s="218">
        <v>0</v>
      </c>
      <c r="T236" s="219">
        <f>S236*H236</f>
        <v>0</v>
      </c>
      <c r="AR236" s="25" t="s">
        <v>502</v>
      </c>
      <c r="AT236" s="25" t="s">
        <v>498</v>
      </c>
      <c r="AU236" s="25" t="s">
        <v>82</v>
      </c>
      <c r="AY236" s="25" t="s">
        <v>492</v>
      </c>
      <c r="BE236" s="220">
        <f>IF(N236="základní",J236,0)</f>
        <v>0</v>
      </c>
      <c r="BF236" s="220">
        <f>IF(N236="snížená",J236,0)</f>
        <v>0</v>
      </c>
      <c r="BG236" s="220">
        <f>IF(N236="zákl. přenesená",J236,0)</f>
        <v>0</v>
      </c>
      <c r="BH236" s="220">
        <f>IF(N236="sníž. přenesená",J236,0)</f>
        <v>0</v>
      </c>
      <c r="BI236" s="220">
        <f>IF(N236="nulová",J236,0)</f>
        <v>0</v>
      </c>
      <c r="BJ236" s="25" t="s">
        <v>80</v>
      </c>
      <c r="BK236" s="220">
        <f>ROUND(I236*H236,2)</f>
        <v>0</v>
      </c>
      <c r="BL236" s="25" t="s">
        <v>502</v>
      </c>
      <c r="BM236" s="25" t="s">
        <v>14494</v>
      </c>
    </row>
    <row r="237" spans="2:65" s="1" customFormat="1" ht="24">
      <c r="B237" s="42"/>
      <c r="C237" s="64"/>
      <c r="D237" s="221" t="s">
        <v>506</v>
      </c>
      <c r="E237" s="64"/>
      <c r="F237" s="222" t="s">
        <v>10853</v>
      </c>
      <c r="G237" s="64"/>
      <c r="H237" s="64"/>
      <c r="I237" s="177"/>
      <c r="J237" s="64"/>
      <c r="K237" s="64"/>
      <c r="L237" s="62"/>
      <c r="M237" s="223"/>
      <c r="N237" s="43"/>
      <c r="O237" s="43"/>
      <c r="P237" s="43"/>
      <c r="Q237" s="43"/>
      <c r="R237" s="43"/>
      <c r="S237" s="43"/>
      <c r="T237" s="79"/>
      <c r="AT237" s="25" t="s">
        <v>506</v>
      </c>
      <c r="AU237" s="25" t="s">
        <v>82</v>
      </c>
    </row>
    <row r="238" spans="2:65" s="1" customFormat="1" ht="48">
      <c r="B238" s="42"/>
      <c r="C238" s="64"/>
      <c r="D238" s="221" t="s">
        <v>509</v>
      </c>
      <c r="E238" s="64"/>
      <c r="F238" s="224" t="s">
        <v>10854</v>
      </c>
      <c r="G238" s="64"/>
      <c r="H238" s="64"/>
      <c r="I238" s="177"/>
      <c r="J238" s="64"/>
      <c r="K238" s="64"/>
      <c r="L238" s="62"/>
      <c r="M238" s="223"/>
      <c r="N238" s="43"/>
      <c r="O238" s="43"/>
      <c r="P238" s="43"/>
      <c r="Q238" s="43"/>
      <c r="R238" s="43"/>
      <c r="S238" s="43"/>
      <c r="T238" s="79"/>
      <c r="AT238" s="25" t="s">
        <v>509</v>
      </c>
      <c r="AU238" s="25" t="s">
        <v>82</v>
      </c>
    </row>
    <row r="239" spans="2:65" s="12" customFormat="1">
      <c r="B239" s="225"/>
      <c r="C239" s="226"/>
      <c r="D239" s="227" t="s">
        <v>513</v>
      </c>
      <c r="E239" s="228" t="s">
        <v>23</v>
      </c>
      <c r="F239" s="229" t="s">
        <v>14495</v>
      </c>
      <c r="G239" s="226"/>
      <c r="H239" s="230">
        <v>0.23</v>
      </c>
      <c r="I239" s="231"/>
      <c r="J239" s="226"/>
      <c r="K239" s="226"/>
      <c r="L239" s="232"/>
      <c r="M239" s="233"/>
      <c r="N239" s="234"/>
      <c r="O239" s="234"/>
      <c r="P239" s="234"/>
      <c r="Q239" s="234"/>
      <c r="R239" s="234"/>
      <c r="S239" s="234"/>
      <c r="T239" s="235"/>
      <c r="AT239" s="236" t="s">
        <v>513</v>
      </c>
      <c r="AU239" s="236" t="s">
        <v>82</v>
      </c>
      <c r="AV239" s="12" t="s">
        <v>82</v>
      </c>
      <c r="AW239" s="12" t="s">
        <v>36</v>
      </c>
      <c r="AX239" s="12" t="s">
        <v>80</v>
      </c>
      <c r="AY239" s="236" t="s">
        <v>492</v>
      </c>
    </row>
    <row r="240" spans="2:65" s="1" customFormat="1" ht="16.5" customHeight="1">
      <c r="B240" s="42"/>
      <c r="C240" s="209" t="s">
        <v>1022</v>
      </c>
      <c r="D240" s="209" t="s">
        <v>498</v>
      </c>
      <c r="E240" s="210" t="s">
        <v>14496</v>
      </c>
      <c r="F240" s="211" t="s">
        <v>14497</v>
      </c>
      <c r="G240" s="212" t="s">
        <v>632</v>
      </c>
      <c r="H240" s="213">
        <v>0.6</v>
      </c>
      <c r="I240" s="214"/>
      <c r="J240" s="215">
        <f>ROUND(I240*H240,2)</f>
        <v>0</v>
      </c>
      <c r="K240" s="211" t="s">
        <v>501</v>
      </c>
      <c r="L240" s="62"/>
      <c r="M240" s="216" t="s">
        <v>23</v>
      </c>
      <c r="N240" s="217" t="s">
        <v>44</v>
      </c>
      <c r="O240" s="43"/>
      <c r="P240" s="218">
        <f>O240*H240</f>
        <v>0</v>
      </c>
      <c r="Q240" s="218">
        <v>0</v>
      </c>
      <c r="R240" s="218">
        <f>Q240*H240</f>
        <v>0</v>
      </c>
      <c r="S240" s="218">
        <v>0</v>
      </c>
      <c r="T240" s="219">
        <f>S240*H240</f>
        <v>0</v>
      </c>
      <c r="AR240" s="25" t="s">
        <v>502</v>
      </c>
      <c r="AT240" s="25" t="s">
        <v>498</v>
      </c>
      <c r="AU240" s="25" t="s">
        <v>82</v>
      </c>
      <c r="AY240" s="25" t="s">
        <v>492</v>
      </c>
      <c r="BE240" s="220">
        <f>IF(N240="základní",J240,0)</f>
        <v>0</v>
      </c>
      <c r="BF240" s="220">
        <f>IF(N240="snížená",J240,0)</f>
        <v>0</v>
      </c>
      <c r="BG240" s="220">
        <f>IF(N240="zákl. přenesená",J240,0)</f>
        <v>0</v>
      </c>
      <c r="BH240" s="220">
        <f>IF(N240="sníž. přenesená",J240,0)</f>
        <v>0</v>
      </c>
      <c r="BI240" s="220">
        <f>IF(N240="nulová",J240,0)</f>
        <v>0</v>
      </c>
      <c r="BJ240" s="25" t="s">
        <v>80</v>
      </c>
      <c r="BK240" s="220">
        <f>ROUND(I240*H240,2)</f>
        <v>0</v>
      </c>
      <c r="BL240" s="25" t="s">
        <v>502</v>
      </c>
      <c r="BM240" s="25" t="s">
        <v>14498</v>
      </c>
    </row>
    <row r="241" spans="2:65" s="1" customFormat="1" ht="24">
      <c r="B241" s="42"/>
      <c r="C241" s="64"/>
      <c r="D241" s="221" t="s">
        <v>506</v>
      </c>
      <c r="E241" s="64"/>
      <c r="F241" s="222" t="s">
        <v>14499</v>
      </c>
      <c r="G241" s="64"/>
      <c r="H241" s="64"/>
      <c r="I241" s="177"/>
      <c r="J241" s="64"/>
      <c r="K241" s="64"/>
      <c r="L241" s="62"/>
      <c r="M241" s="223"/>
      <c r="N241" s="43"/>
      <c r="O241" s="43"/>
      <c r="P241" s="43"/>
      <c r="Q241" s="43"/>
      <c r="R241" s="43"/>
      <c r="S241" s="43"/>
      <c r="T241" s="79"/>
      <c r="AT241" s="25" t="s">
        <v>506</v>
      </c>
      <c r="AU241" s="25" t="s">
        <v>82</v>
      </c>
    </row>
    <row r="242" spans="2:65" s="1" customFormat="1" ht="36">
      <c r="B242" s="42"/>
      <c r="C242" s="64"/>
      <c r="D242" s="221" t="s">
        <v>509</v>
      </c>
      <c r="E242" s="64"/>
      <c r="F242" s="224" t="s">
        <v>14500</v>
      </c>
      <c r="G242" s="64"/>
      <c r="H242" s="64"/>
      <c r="I242" s="177"/>
      <c r="J242" s="64"/>
      <c r="K242" s="64"/>
      <c r="L242" s="62"/>
      <c r="M242" s="223"/>
      <c r="N242" s="43"/>
      <c r="O242" s="43"/>
      <c r="P242" s="43"/>
      <c r="Q242" s="43"/>
      <c r="R242" s="43"/>
      <c r="S242" s="43"/>
      <c r="T242" s="79"/>
      <c r="AT242" s="25" t="s">
        <v>509</v>
      </c>
      <c r="AU242" s="25" t="s">
        <v>82</v>
      </c>
    </row>
    <row r="243" spans="2:65" s="12" customFormat="1">
      <c r="B243" s="225"/>
      <c r="C243" s="226"/>
      <c r="D243" s="227" t="s">
        <v>513</v>
      </c>
      <c r="E243" s="228" t="s">
        <v>23</v>
      </c>
      <c r="F243" s="229" t="s">
        <v>14501</v>
      </c>
      <c r="G243" s="226"/>
      <c r="H243" s="230">
        <v>0.6</v>
      </c>
      <c r="I243" s="231"/>
      <c r="J243" s="226"/>
      <c r="K243" s="226"/>
      <c r="L243" s="232"/>
      <c r="M243" s="233"/>
      <c r="N243" s="234"/>
      <c r="O243" s="234"/>
      <c r="P243" s="234"/>
      <c r="Q243" s="234"/>
      <c r="R243" s="234"/>
      <c r="S243" s="234"/>
      <c r="T243" s="235"/>
      <c r="AT243" s="236" t="s">
        <v>513</v>
      </c>
      <c r="AU243" s="236" t="s">
        <v>82</v>
      </c>
      <c r="AV243" s="12" t="s">
        <v>82</v>
      </c>
      <c r="AW243" s="12" t="s">
        <v>36</v>
      </c>
      <c r="AX243" s="12" t="s">
        <v>80</v>
      </c>
      <c r="AY243" s="236" t="s">
        <v>492</v>
      </c>
    </row>
    <row r="244" spans="2:65" s="1" customFormat="1" ht="16.5" customHeight="1">
      <c r="B244" s="42"/>
      <c r="C244" s="209" t="s">
        <v>1034</v>
      </c>
      <c r="D244" s="209" t="s">
        <v>498</v>
      </c>
      <c r="E244" s="210" t="s">
        <v>14502</v>
      </c>
      <c r="F244" s="211" t="s">
        <v>14503</v>
      </c>
      <c r="G244" s="212" t="s">
        <v>180</v>
      </c>
      <c r="H244" s="213">
        <v>6</v>
      </c>
      <c r="I244" s="214"/>
      <c r="J244" s="215">
        <f>ROUND(I244*H244,2)</f>
        <v>0</v>
      </c>
      <c r="K244" s="211" t="s">
        <v>501</v>
      </c>
      <c r="L244" s="62"/>
      <c r="M244" s="216" t="s">
        <v>23</v>
      </c>
      <c r="N244" s="217" t="s">
        <v>44</v>
      </c>
      <c r="O244" s="43"/>
      <c r="P244" s="218">
        <f>O244*H244</f>
        <v>0</v>
      </c>
      <c r="Q244" s="218">
        <v>6.3899999999999998E-3</v>
      </c>
      <c r="R244" s="218">
        <f>Q244*H244</f>
        <v>3.8339999999999999E-2</v>
      </c>
      <c r="S244" s="218">
        <v>0</v>
      </c>
      <c r="T244" s="219">
        <f>S244*H244</f>
        <v>0</v>
      </c>
      <c r="AR244" s="25" t="s">
        <v>502</v>
      </c>
      <c r="AT244" s="25" t="s">
        <v>498</v>
      </c>
      <c r="AU244" s="25" t="s">
        <v>82</v>
      </c>
      <c r="AY244" s="25" t="s">
        <v>492</v>
      </c>
      <c r="BE244" s="220">
        <f>IF(N244="základní",J244,0)</f>
        <v>0</v>
      </c>
      <c r="BF244" s="220">
        <f>IF(N244="snížená",J244,0)</f>
        <v>0</v>
      </c>
      <c r="BG244" s="220">
        <f>IF(N244="zákl. přenesená",J244,0)</f>
        <v>0</v>
      </c>
      <c r="BH244" s="220">
        <f>IF(N244="sníž. přenesená",J244,0)</f>
        <v>0</v>
      </c>
      <c r="BI244" s="220">
        <f>IF(N244="nulová",J244,0)</f>
        <v>0</v>
      </c>
      <c r="BJ244" s="25" t="s">
        <v>80</v>
      </c>
      <c r="BK244" s="220">
        <f>ROUND(I244*H244,2)</f>
        <v>0</v>
      </c>
      <c r="BL244" s="25" t="s">
        <v>502</v>
      </c>
      <c r="BM244" s="25" t="s">
        <v>14504</v>
      </c>
    </row>
    <row r="245" spans="2:65" s="1" customFormat="1">
      <c r="B245" s="42"/>
      <c r="C245" s="64"/>
      <c r="D245" s="221" t="s">
        <v>506</v>
      </c>
      <c r="E245" s="64"/>
      <c r="F245" s="222" t="s">
        <v>14505</v>
      </c>
      <c r="G245" s="64"/>
      <c r="H245" s="64"/>
      <c r="I245" s="177"/>
      <c r="J245" s="64"/>
      <c r="K245" s="64"/>
      <c r="L245" s="62"/>
      <c r="M245" s="223"/>
      <c r="N245" s="43"/>
      <c r="O245" s="43"/>
      <c r="P245" s="43"/>
      <c r="Q245" s="43"/>
      <c r="R245" s="43"/>
      <c r="S245" s="43"/>
      <c r="T245" s="79"/>
      <c r="AT245" s="25" t="s">
        <v>506</v>
      </c>
      <c r="AU245" s="25" t="s">
        <v>82</v>
      </c>
    </row>
    <row r="246" spans="2:65" s="12" customFormat="1">
      <c r="B246" s="225"/>
      <c r="C246" s="226"/>
      <c r="D246" s="221" t="s">
        <v>513</v>
      </c>
      <c r="E246" s="248" t="s">
        <v>23</v>
      </c>
      <c r="F246" s="249" t="s">
        <v>14506</v>
      </c>
      <c r="G246" s="226"/>
      <c r="H246" s="250">
        <v>6</v>
      </c>
      <c r="I246" s="231"/>
      <c r="J246" s="226"/>
      <c r="K246" s="226"/>
      <c r="L246" s="232"/>
      <c r="M246" s="233"/>
      <c r="N246" s="234"/>
      <c r="O246" s="234"/>
      <c r="P246" s="234"/>
      <c r="Q246" s="234"/>
      <c r="R246" s="234"/>
      <c r="S246" s="234"/>
      <c r="T246" s="235"/>
      <c r="AT246" s="236" t="s">
        <v>513</v>
      </c>
      <c r="AU246" s="236" t="s">
        <v>82</v>
      </c>
      <c r="AV246" s="12" t="s">
        <v>82</v>
      </c>
      <c r="AW246" s="12" t="s">
        <v>36</v>
      </c>
      <c r="AX246" s="12" t="s">
        <v>80</v>
      </c>
      <c r="AY246" s="236" t="s">
        <v>492</v>
      </c>
    </row>
    <row r="247" spans="2:65" s="11" customFormat="1" ht="29.85" customHeight="1">
      <c r="B247" s="192"/>
      <c r="C247" s="193"/>
      <c r="D247" s="206" t="s">
        <v>72</v>
      </c>
      <c r="E247" s="207" t="s">
        <v>563</v>
      </c>
      <c r="F247" s="207" t="s">
        <v>14507</v>
      </c>
      <c r="G247" s="193"/>
      <c r="H247" s="193"/>
      <c r="I247" s="196"/>
      <c r="J247" s="208">
        <f>BK247</f>
        <v>0</v>
      </c>
      <c r="K247" s="193"/>
      <c r="L247" s="198"/>
      <c r="M247" s="199"/>
      <c r="N247" s="200"/>
      <c r="O247" s="200"/>
      <c r="P247" s="201">
        <f>SUM(P248:P260)</f>
        <v>0</v>
      </c>
      <c r="Q247" s="200"/>
      <c r="R247" s="201">
        <f>SUM(R248:R260)</f>
        <v>8.539999999999999E-3</v>
      </c>
      <c r="S247" s="200"/>
      <c r="T247" s="202">
        <f>SUM(T248:T260)</f>
        <v>0</v>
      </c>
      <c r="AR247" s="203" t="s">
        <v>80</v>
      </c>
      <c r="AT247" s="204" t="s">
        <v>72</v>
      </c>
      <c r="AU247" s="204" t="s">
        <v>80</v>
      </c>
      <c r="AY247" s="203" t="s">
        <v>492</v>
      </c>
      <c r="BK247" s="205">
        <f>SUM(BK248:BK260)</f>
        <v>0</v>
      </c>
    </row>
    <row r="248" spans="2:65" s="1" customFormat="1" ht="16.5" customHeight="1">
      <c r="B248" s="42"/>
      <c r="C248" s="209" t="s">
        <v>1039</v>
      </c>
      <c r="D248" s="209" t="s">
        <v>498</v>
      </c>
      <c r="E248" s="210" t="s">
        <v>14508</v>
      </c>
      <c r="F248" s="211" t="s">
        <v>14509</v>
      </c>
      <c r="G248" s="212" t="s">
        <v>180</v>
      </c>
      <c r="H248" s="213">
        <v>7</v>
      </c>
      <c r="I248" s="214"/>
      <c r="J248" s="215">
        <f>ROUND(I248*H248,2)</f>
        <v>0</v>
      </c>
      <c r="K248" s="211" t="s">
        <v>501</v>
      </c>
      <c r="L248" s="62"/>
      <c r="M248" s="216" t="s">
        <v>23</v>
      </c>
      <c r="N248" s="217" t="s">
        <v>44</v>
      </c>
      <c r="O248" s="43"/>
      <c r="P248" s="218">
        <f>O248*H248</f>
        <v>0</v>
      </c>
      <c r="Q248" s="218">
        <v>0</v>
      </c>
      <c r="R248" s="218">
        <f>Q248*H248</f>
        <v>0</v>
      </c>
      <c r="S248" s="218">
        <v>0</v>
      </c>
      <c r="T248" s="219">
        <f>S248*H248</f>
        <v>0</v>
      </c>
      <c r="AR248" s="25" t="s">
        <v>502</v>
      </c>
      <c r="AT248" s="25" t="s">
        <v>498</v>
      </c>
      <c r="AU248" s="25" t="s">
        <v>82</v>
      </c>
      <c r="AY248" s="25" t="s">
        <v>492</v>
      </c>
      <c r="BE248" s="220">
        <f>IF(N248="základní",J248,0)</f>
        <v>0</v>
      </c>
      <c r="BF248" s="220">
        <f>IF(N248="snížená",J248,0)</f>
        <v>0</v>
      </c>
      <c r="BG248" s="220">
        <f>IF(N248="zákl. přenesená",J248,0)</f>
        <v>0</v>
      </c>
      <c r="BH248" s="220">
        <f>IF(N248="sníž. přenesená",J248,0)</f>
        <v>0</v>
      </c>
      <c r="BI248" s="220">
        <f>IF(N248="nulová",J248,0)</f>
        <v>0</v>
      </c>
      <c r="BJ248" s="25" t="s">
        <v>80</v>
      </c>
      <c r="BK248" s="220">
        <f>ROUND(I248*H248,2)</f>
        <v>0</v>
      </c>
      <c r="BL248" s="25" t="s">
        <v>502</v>
      </c>
      <c r="BM248" s="25" t="s">
        <v>14510</v>
      </c>
    </row>
    <row r="249" spans="2:65" s="1" customFormat="1">
      <c r="B249" s="42"/>
      <c r="C249" s="64"/>
      <c r="D249" s="221" t="s">
        <v>506</v>
      </c>
      <c r="E249" s="64"/>
      <c r="F249" s="222" t="s">
        <v>14511</v>
      </c>
      <c r="G249" s="64"/>
      <c r="H249" s="64"/>
      <c r="I249" s="177"/>
      <c r="J249" s="64"/>
      <c r="K249" s="64"/>
      <c r="L249" s="62"/>
      <c r="M249" s="223"/>
      <c r="N249" s="43"/>
      <c r="O249" s="43"/>
      <c r="P249" s="43"/>
      <c r="Q249" s="43"/>
      <c r="R249" s="43"/>
      <c r="S249" s="43"/>
      <c r="T249" s="79"/>
      <c r="AT249" s="25" t="s">
        <v>506</v>
      </c>
      <c r="AU249" s="25" t="s">
        <v>82</v>
      </c>
    </row>
    <row r="250" spans="2:65" s="12" customFormat="1">
      <c r="B250" s="225"/>
      <c r="C250" s="226"/>
      <c r="D250" s="227" t="s">
        <v>513</v>
      </c>
      <c r="E250" s="228" t="s">
        <v>23</v>
      </c>
      <c r="F250" s="229" t="s">
        <v>14357</v>
      </c>
      <c r="G250" s="226"/>
      <c r="H250" s="230">
        <v>7</v>
      </c>
      <c r="I250" s="231"/>
      <c r="J250" s="226"/>
      <c r="K250" s="226"/>
      <c r="L250" s="232"/>
      <c r="M250" s="233"/>
      <c r="N250" s="234"/>
      <c r="O250" s="234"/>
      <c r="P250" s="234"/>
      <c r="Q250" s="234"/>
      <c r="R250" s="234"/>
      <c r="S250" s="234"/>
      <c r="T250" s="235"/>
      <c r="AT250" s="236" t="s">
        <v>513</v>
      </c>
      <c r="AU250" s="236" t="s">
        <v>82</v>
      </c>
      <c r="AV250" s="12" t="s">
        <v>82</v>
      </c>
      <c r="AW250" s="12" t="s">
        <v>36</v>
      </c>
      <c r="AX250" s="12" t="s">
        <v>80</v>
      </c>
      <c r="AY250" s="236" t="s">
        <v>492</v>
      </c>
    </row>
    <row r="251" spans="2:65" s="1" customFormat="1" ht="25.5" customHeight="1">
      <c r="B251" s="42"/>
      <c r="C251" s="209" t="s">
        <v>1044</v>
      </c>
      <c r="D251" s="209" t="s">
        <v>498</v>
      </c>
      <c r="E251" s="210" t="s">
        <v>14512</v>
      </c>
      <c r="F251" s="211" t="s">
        <v>14513</v>
      </c>
      <c r="G251" s="212" t="s">
        <v>180</v>
      </c>
      <c r="H251" s="213">
        <v>14</v>
      </c>
      <c r="I251" s="214"/>
      <c r="J251" s="215">
        <f>ROUND(I251*H251,2)</f>
        <v>0</v>
      </c>
      <c r="K251" s="211" t="s">
        <v>501</v>
      </c>
      <c r="L251" s="62"/>
      <c r="M251" s="216" t="s">
        <v>23</v>
      </c>
      <c r="N251" s="217" t="s">
        <v>44</v>
      </c>
      <c r="O251" s="43"/>
      <c r="P251" s="218">
        <f>O251*H251</f>
        <v>0</v>
      </c>
      <c r="Q251" s="218">
        <v>0</v>
      </c>
      <c r="R251" s="218">
        <f>Q251*H251</f>
        <v>0</v>
      </c>
      <c r="S251" s="218">
        <v>0</v>
      </c>
      <c r="T251" s="219">
        <f>S251*H251</f>
        <v>0</v>
      </c>
      <c r="AR251" s="25" t="s">
        <v>502</v>
      </c>
      <c r="AT251" s="25" t="s">
        <v>498</v>
      </c>
      <c r="AU251" s="25" t="s">
        <v>82</v>
      </c>
      <c r="AY251" s="25" t="s">
        <v>492</v>
      </c>
      <c r="BE251" s="220">
        <f>IF(N251="základní",J251,0)</f>
        <v>0</v>
      </c>
      <c r="BF251" s="220">
        <f>IF(N251="snížená",J251,0)</f>
        <v>0</v>
      </c>
      <c r="BG251" s="220">
        <f>IF(N251="zákl. přenesená",J251,0)</f>
        <v>0</v>
      </c>
      <c r="BH251" s="220">
        <f>IF(N251="sníž. přenesená",J251,0)</f>
        <v>0</v>
      </c>
      <c r="BI251" s="220">
        <f>IF(N251="nulová",J251,0)</f>
        <v>0</v>
      </c>
      <c r="BJ251" s="25" t="s">
        <v>80</v>
      </c>
      <c r="BK251" s="220">
        <f>ROUND(I251*H251,2)</f>
        <v>0</v>
      </c>
      <c r="BL251" s="25" t="s">
        <v>502</v>
      </c>
      <c r="BM251" s="25" t="s">
        <v>14514</v>
      </c>
    </row>
    <row r="252" spans="2:65" s="1" customFormat="1" ht="24">
      <c r="B252" s="42"/>
      <c r="C252" s="64"/>
      <c r="D252" s="221" t="s">
        <v>506</v>
      </c>
      <c r="E252" s="64"/>
      <c r="F252" s="222" t="s">
        <v>14515</v>
      </c>
      <c r="G252" s="64"/>
      <c r="H252" s="64"/>
      <c r="I252" s="177"/>
      <c r="J252" s="64"/>
      <c r="K252" s="64"/>
      <c r="L252" s="62"/>
      <c r="M252" s="223"/>
      <c r="N252" s="43"/>
      <c r="O252" s="43"/>
      <c r="P252" s="43"/>
      <c r="Q252" s="43"/>
      <c r="R252" s="43"/>
      <c r="S252" s="43"/>
      <c r="T252" s="79"/>
      <c r="AT252" s="25" t="s">
        <v>506</v>
      </c>
      <c r="AU252" s="25" t="s">
        <v>82</v>
      </c>
    </row>
    <row r="253" spans="2:65" s="1" customFormat="1" ht="24">
      <c r="B253" s="42"/>
      <c r="C253" s="64"/>
      <c r="D253" s="221" t="s">
        <v>509</v>
      </c>
      <c r="E253" s="64"/>
      <c r="F253" s="224" t="s">
        <v>14516</v>
      </c>
      <c r="G253" s="64"/>
      <c r="H253" s="64"/>
      <c r="I253" s="177"/>
      <c r="J253" s="64"/>
      <c r="K253" s="64"/>
      <c r="L253" s="62"/>
      <c r="M253" s="223"/>
      <c r="N253" s="43"/>
      <c r="O253" s="43"/>
      <c r="P253" s="43"/>
      <c r="Q253" s="43"/>
      <c r="R253" s="43"/>
      <c r="S253" s="43"/>
      <c r="T253" s="79"/>
      <c r="AT253" s="25" t="s">
        <v>509</v>
      </c>
      <c r="AU253" s="25" t="s">
        <v>82</v>
      </c>
    </row>
    <row r="254" spans="2:65" s="12" customFormat="1">
      <c r="B254" s="225"/>
      <c r="C254" s="226"/>
      <c r="D254" s="227" t="s">
        <v>513</v>
      </c>
      <c r="E254" s="228" t="s">
        <v>23</v>
      </c>
      <c r="F254" s="229" t="s">
        <v>14517</v>
      </c>
      <c r="G254" s="226"/>
      <c r="H254" s="230">
        <v>14</v>
      </c>
      <c r="I254" s="231"/>
      <c r="J254" s="226"/>
      <c r="K254" s="226"/>
      <c r="L254" s="232"/>
      <c r="M254" s="233"/>
      <c r="N254" s="234"/>
      <c r="O254" s="234"/>
      <c r="P254" s="234"/>
      <c r="Q254" s="234"/>
      <c r="R254" s="234"/>
      <c r="S254" s="234"/>
      <c r="T254" s="235"/>
      <c r="AT254" s="236" t="s">
        <v>513</v>
      </c>
      <c r="AU254" s="236" t="s">
        <v>82</v>
      </c>
      <c r="AV254" s="12" t="s">
        <v>82</v>
      </c>
      <c r="AW254" s="12" t="s">
        <v>36</v>
      </c>
      <c r="AX254" s="12" t="s">
        <v>80</v>
      </c>
      <c r="AY254" s="236" t="s">
        <v>492</v>
      </c>
    </row>
    <row r="255" spans="2:65" s="1" customFormat="1" ht="16.5" customHeight="1">
      <c r="B255" s="42"/>
      <c r="C255" s="209" t="s">
        <v>1055</v>
      </c>
      <c r="D255" s="209" t="s">
        <v>498</v>
      </c>
      <c r="E255" s="210" t="s">
        <v>14518</v>
      </c>
      <c r="F255" s="211" t="s">
        <v>14519</v>
      </c>
      <c r="G255" s="212" t="s">
        <v>180</v>
      </c>
      <c r="H255" s="213">
        <v>14</v>
      </c>
      <c r="I255" s="214"/>
      <c r="J255" s="215">
        <f>ROUND(I255*H255,2)</f>
        <v>0</v>
      </c>
      <c r="K255" s="211" t="s">
        <v>501</v>
      </c>
      <c r="L255" s="62"/>
      <c r="M255" s="216" t="s">
        <v>23</v>
      </c>
      <c r="N255" s="217" t="s">
        <v>44</v>
      </c>
      <c r="O255" s="43"/>
      <c r="P255" s="218">
        <f>O255*H255</f>
        <v>0</v>
      </c>
      <c r="Q255" s="218">
        <v>6.0999999999999997E-4</v>
      </c>
      <c r="R255" s="218">
        <f>Q255*H255</f>
        <v>8.539999999999999E-3</v>
      </c>
      <c r="S255" s="218">
        <v>0</v>
      </c>
      <c r="T255" s="219">
        <f>S255*H255</f>
        <v>0</v>
      </c>
      <c r="AR255" s="25" t="s">
        <v>502</v>
      </c>
      <c r="AT255" s="25" t="s">
        <v>498</v>
      </c>
      <c r="AU255" s="25" t="s">
        <v>82</v>
      </c>
      <c r="AY255" s="25" t="s">
        <v>492</v>
      </c>
      <c r="BE255" s="220">
        <f>IF(N255="základní",J255,0)</f>
        <v>0</v>
      </c>
      <c r="BF255" s="220">
        <f>IF(N255="snížená",J255,0)</f>
        <v>0</v>
      </c>
      <c r="BG255" s="220">
        <f>IF(N255="zákl. přenesená",J255,0)</f>
        <v>0</v>
      </c>
      <c r="BH255" s="220">
        <f>IF(N255="sníž. přenesená",J255,0)</f>
        <v>0</v>
      </c>
      <c r="BI255" s="220">
        <f>IF(N255="nulová",J255,0)</f>
        <v>0</v>
      </c>
      <c r="BJ255" s="25" t="s">
        <v>80</v>
      </c>
      <c r="BK255" s="220">
        <f>ROUND(I255*H255,2)</f>
        <v>0</v>
      </c>
      <c r="BL255" s="25" t="s">
        <v>502</v>
      </c>
      <c r="BM255" s="25" t="s">
        <v>14520</v>
      </c>
    </row>
    <row r="256" spans="2:65" s="1" customFormat="1">
      <c r="B256" s="42"/>
      <c r="C256" s="64"/>
      <c r="D256" s="221" t="s">
        <v>506</v>
      </c>
      <c r="E256" s="64"/>
      <c r="F256" s="222" t="s">
        <v>14521</v>
      </c>
      <c r="G256" s="64"/>
      <c r="H256" s="64"/>
      <c r="I256" s="177"/>
      <c r="J256" s="64"/>
      <c r="K256" s="64"/>
      <c r="L256" s="62"/>
      <c r="M256" s="223"/>
      <c r="N256" s="43"/>
      <c r="O256" s="43"/>
      <c r="P256" s="43"/>
      <c r="Q256" s="43"/>
      <c r="R256" s="43"/>
      <c r="S256" s="43"/>
      <c r="T256" s="79"/>
      <c r="AT256" s="25" t="s">
        <v>506</v>
      </c>
      <c r="AU256" s="25" t="s">
        <v>82</v>
      </c>
    </row>
    <row r="257" spans="2:65" s="12" customFormat="1">
      <c r="B257" s="225"/>
      <c r="C257" s="226"/>
      <c r="D257" s="227" t="s">
        <v>513</v>
      </c>
      <c r="E257" s="228" t="s">
        <v>23</v>
      </c>
      <c r="F257" s="229" t="s">
        <v>14522</v>
      </c>
      <c r="G257" s="226"/>
      <c r="H257" s="230">
        <v>14</v>
      </c>
      <c r="I257" s="231"/>
      <c r="J257" s="226"/>
      <c r="K257" s="226"/>
      <c r="L257" s="232"/>
      <c r="M257" s="233"/>
      <c r="N257" s="234"/>
      <c r="O257" s="234"/>
      <c r="P257" s="234"/>
      <c r="Q257" s="234"/>
      <c r="R257" s="234"/>
      <c r="S257" s="234"/>
      <c r="T257" s="235"/>
      <c r="AT257" s="236" t="s">
        <v>513</v>
      </c>
      <c r="AU257" s="236" t="s">
        <v>82</v>
      </c>
      <c r="AV257" s="12" t="s">
        <v>82</v>
      </c>
      <c r="AW257" s="12" t="s">
        <v>36</v>
      </c>
      <c r="AX257" s="12" t="s">
        <v>80</v>
      </c>
      <c r="AY257" s="236" t="s">
        <v>492</v>
      </c>
    </row>
    <row r="258" spans="2:65" s="1" customFormat="1" ht="25.5" customHeight="1">
      <c r="B258" s="42"/>
      <c r="C258" s="209" t="s">
        <v>1060</v>
      </c>
      <c r="D258" s="209" t="s">
        <v>498</v>
      </c>
      <c r="E258" s="210" t="s">
        <v>14523</v>
      </c>
      <c r="F258" s="211" t="s">
        <v>14524</v>
      </c>
      <c r="G258" s="212" t="s">
        <v>180</v>
      </c>
      <c r="H258" s="213">
        <v>14</v>
      </c>
      <c r="I258" s="214"/>
      <c r="J258" s="215">
        <f>ROUND(I258*H258,2)</f>
        <v>0</v>
      </c>
      <c r="K258" s="211" t="s">
        <v>501</v>
      </c>
      <c r="L258" s="62"/>
      <c r="M258" s="216" t="s">
        <v>23</v>
      </c>
      <c r="N258" s="217" t="s">
        <v>44</v>
      </c>
      <c r="O258" s="43"/>
      <c r="P258" s="218">
        <f>O258*H258</f>
        <v>0</v>
      </c>
      <c r="Q258" s="218">
        <v>0</v>
      </c>
      <c r="R258" s="218">
        <f>Q258*H258</f>
        <v>0</v>
      </c>
      <c r="S258" s="218">
        <v>0</v>
      </c>
      <c r="T258" s="219">
        <f>S258*H258</f>
        <v>0</v>
      </c>
      <c r="AR258" s="25" t="s">
        <v>502</v>
      </c>
      <c r="AT258" s="25" t="s">
        <v>498</v>
      </c>
      <c r="AU258" s="25" t="s">
        <v>82</v>
      </c>
      <c r="AY258" s="25" t="s">
        <v>492</v>
      </c>
      <c r="BE258" s="220">
        <f>IF(N258="základní",J258,0)</f>
        <v>0</v>
      </c>
      <c r="BF258" s="220">
        <f>IF(N258="snížená",J258,0)</f>
        <v>0</v>
      </c>
      <c r="BG258" s="220">
        <f>IF(N258="zákl. přenesená",J258,0)</f>
        <v>0</v>
      </c>
      <c r="BH258" s="220">
        <f>IF(N258="sníž. přenesená",J258,0)</f>
        <v>0</v>
      </c>
      <c r="BI258" s="220">
        <f>IF(N258="nulová",J258,0)</f>
        <v>0</v>
      </c>
      <c r="BJ258" s="25" t="s">
        <v>80</v>
      </c>
      <c r="BK258" s="220">
        <f>ROUND(I258*H258,2)</f>
        <v>0</v>
      </c>
      <c r="BL258" s="25" t="s">
        <v>502</v>
      </c>
      <c r="BM258" s="25" t="s">
        <v>14525</v>
      </c>
    </row>
    <row r="259" spans="2:65" s="1" customFormat="1" ht="24">
      <c r="B259" s="42"/>
      <c r="C259" s="64"/>
      <c r="D259" s="221" t="s">
        <v>506</v>
      </c>
      <c r="E259" s="64"/>
      <c r="F259" s="222" t="s">
        <v>14526</v>
      </c>
      <c r="G259" s="64"/>
      <c r="H259" s="64"/>
      <c r="I259" s="177"/>
      <c r="J259" s="64"/>
      <c r="K259" s="64"/>
      <c r="L259" s="62"/>
      <c r="M259" s="223"/>
      <c r="N259" s="43"/>
      <c r="O259" s="43"/>
      <c r="P259" s="43"/>
      <c r="Q259" s="43"/>
      <c r="R259" s="43"/>
      <c r="S259" s="43"/>
      <c r="T259" s="79"/>
      <c r="AT259" s="25" t="s">
        <v>506</v>
      </c>
      <c r="AU259" s="25" t="s">
        <v>82</v>
      </c>
    </row>
    <row r="260" spans="2:65" s="12" customFormat="1">
      <c r="B260" s="225"/>
      <c r="C260" s="226"/>
      <c r="D260" s="221" t="s">
        <v>513</v>
      </c>
      <c r="E260" s="248" t="s">
        <v>23</v>
      </c>
      <c r="F260" s="249" t="s">
        <v>14517</v>
      </c>
      <c r="G260" s="226"/>
      <c r="H260" s="250">
        <v>14</v>
      </c>
      <c r="I260" s="231"/>
      <c r="J260" s="226"/>
      <c r="K260" s="226"/>
      <c r="L260" s="232"/>
      <c r="M260" s="233"/>
      <c r="N260" s="234"/>
      <c r="O260" s="234"/>
      <c r="P260" s="234"/>
      <c r="Q260" s="234"/>
      <c r="R260" s="234"/>
      <c r="S260" s="234"/>
      <c r="T260" s="235"/>
      <c r="AT260" s="236" t="s">
        <v>513</v>
      </c>
      <c r="AU260" s="236" t="s">
        <v>82</v>
      </c>
      <c r="AV260" s="12" t="s">
        <v>82</v>
      </c>
      <c r="AW260" s="12" t="s">
        <v>36</v>
      </c>
      <c r="AX260" s="12" t="s">
        <v>80</v>
      </c>
      <c r="AY260" s="236" t="s">
        <v>492</v>
      </c>
    </row>
    <row r="261" spans="2:65" s="11" customFormat="1" ht="29.85" customHeight="1">
      <c r="B261" s="192"/>
      <c r="C261" s="193"/>
      <c r="D261" s="206" t="s">
        <v>72</v>
      </c>
      <c r="E261" s="207" t="s">
        <v>604</v>
      </c>
      <c r="F261" s="207" t="s">
        <v>2527</v>
      </c>
      <c r="G261" s="193"/>
      <c r="H261" s="193"/>
      <c r="I261" s="196"/>
      <c r="J261" s="208">
        <f>BK261</f>
        <v>0</v>
      </c>
      <c r="K261" s="193"/>
      <c r="L261" s="198"/>
      <c r="M261" s="199"/>
      <c r="N261" s="200"/>
      <c r="O261" s="200"/>
      <c r="P261" s="201">
        <f>SUM(P262:P356)</f>
        <v>0</v>
      </c>
      <c r="Q261" s="200"/>
      <c r="R261" s="201">
        <f>SUM(R262:R356)</f>
        <v>3.1679750000000002</v>
      </c>
      <c r="S261" s="200"/>
      <c r="T261" s="202">
        <f>SUM(T262:T356)</f>
        <v>0</v>
      </c>
      <c r="AR261" s="203" t="s">
        <v>80</v>
      </c>
      <c r="AT261" s="204" t="s">
        <v>72</v>
      </c>
      <c r="AU261" s="204" t="s">
        <v>80</v>
      </c>
      <c r="AY261" s="203" t="s">
        <v>492</v>
      </c>
      <c r="BK261" s="205">
        <f>SUM(BK262:BK356)</f>
        <v>0</v>
      </c>
    </row>
    <row r="262" spans="2:65" s="1" customFormat="1" ht="25.5" customHeight="1">
      <c r="B262" s="42"/>
      <c r="C262" s="209" t="s">
        <v>1067</v>
      </c>
      <c r="D262" s="209" t="s">
        <v>498</v>
      </c>
      <c r="E262" s="210" t="s">
        <v>14527</v>
      </c>
      <c r="F262" s="211" t="s">
        <v>14528</v>
      </c>
      <c r="G262" s="212" t="s">
        <v>1025</v>
      </c>
      <c r="H262" s="213">
        <v>1</v>
      </c>
      <c r="I262" s="214"/>
      <c r="J262" s="215">
        <f>ROUND(I262*H262,2)</f>
        <v>0</v>
      </c>
      <c r="K262" s="211" t="s">
        <v>501</v>
      </c>
      <c r="L262" s="62"/>
      <c r="M262" s="216" t="s">
        <v>23</v>
      </c>
      <c r="N262" s="217" t="s">
        <v>44</v>
      </c>
      <c r="O262" s="43"/>
      <c r="P262" s="218">
        <f>O262*H262</f>
        <v>0</v>
      </c>
      <c r="Q262" s="218">
        <v>0</v>
      </c>
      <c r="R262" s="218">
        <f>Q262*H262</f>
        <v>0</v>
      </c>
      <c r="S262" s="218">
        <v>0</v>
      </c>
      <c r="T262" s="219">
        <f>S262*H262</f>
        <v>0</v>
      </c>
      <c r="AR262" s="25" t="s">
        <v>502</v>
      </c>
      <c r="AT262" s="25" t="s">
        <v>498</v>
      </c>
      <c r="AU262" s="25" t="s">
        <v>82</v>
      </c>
      <c r="AY262" s="25" t="s">
        <v>492</v>
      </c>
      <c r="BE262" s="220">
        <f>IF(N262="základní",J262,0)</f>
        <v>0</v>
      </c>
      <c r="BF262" s="220">
        <f>IF(N262="snížená",J262,0)</f>
        <v>0</v>
      </c>
      <c r="BG262" s="220">
        <f>IF(N262="zákl. přenesená",J262,0)</f>
        <v>0</v>
      </c>
      <c r="BH262" s="220">
        <f>IF(N262="sníž. přenesená",J262,0)</f>
        <v>0</v>
      </c>
      <c r="BI262" s="220">
        <f>IF(N262="nulová",J262,0)</f>
        <v>0</v>
      </c>
      <c r="BJ262" s="25" t="s">
        <v>80</v>
      </c>
      <c r="BK262" s="220">
        <f>ROUND(I262*H262,2)</f>
        <v>0</v>
      </c>
      <c r="BL262" s="25" t="s">
        <v>502</v>
      </c>
      <c r="BM262" s="25" t="s">
        <v>14529</v>
      </c>
    </row>
    <row r="263" spans="2:65" s="1" customFormat="1">
      <c r="B263" s="42"/>
      <c r="C263" s="64"/>
      <c r="D263" s="221" t="s">
        <v>506</v>
      </c>
      <c r="E263" s="64"/>
      <c r="F263" s="222" t="s">
        <v>14530</v>
      </c>
      <c r="G263" s="64"/>
      <c r="H263" s="64"/>
      <c r="I263" s="177"/>
      <c r="J263" s="64"/>
      <c r="K263" s="64"/>
      <c r="L263" s="62"/>
      <c r="M263" s="223"/>
      <c r="N263" s="43"/>
      <c r="O263" s="43"/>
      <c r="P263" s="43"/>
      <c r="Q263" s="43"/>
      <c r="R263" s="43"/>
      <c r="S263" s="43"/>
      <c r="T263" s="79"/>
      <c r="AT263" s="25" t="s">
        <v>506</v>
      </c>
      <c r="AU263" s="25" t="s">
        <v>82</v>
      </c>
    </row>
    <row r="264" spans="2:65" s="1" customFormat="1" ht="72">
      <c r="B264" s="42"/>
      <c r="C264" s="64"/>
      <c r="D264" s="221" t="s">
        <v>509</v>
      </c>
      <c r="E264" s="64"/>
      <c r="F264" s="224" t="s">
        <v>14531</v>
      </c>
      <c r="G264" s="64"/>
      <c r="H264" s="64"/>
      <c r="I264" s="177"/>
      <c r="J264" s="64"/>
      <c r="K264" s="64"/>
      <c r="L264" s="62"/>
      <c r="M264" s="223"/>
      <c r="N264" s="43"/>
      <c r="O264" s="43"/>
      <c r="P264" s="43"/>
      <c r="Q264" s="43"/>
      <c r="R264" s="43"/>
      <c r="S264" s="43"/>
      <c r="T264" s="79"/>
      <c r="AT264" s="25" t="s">
        <v>509</v>
      </c>
      <c r="AU264" s="25" t="s">
        <v>82</v>
      </c>
    </row>
    <row r="265" spans="2:65" s="12" customFormat="1">
      <c r="B265" s="225"/>
      <c r="C265" s="226"/>
      <c r="D265" s="227" t="s">
        <v>513</v>
      </c>
      <c r="E265" s="228" t="s">
        <v>23</v>
      </c>
      <c r="F265" s="229" t="s">
        <v>80</v>
      </c>
      <c r="G265" s="226"/>
      <c r="H265" s="230">
        <v>1</v>
      </c>
      <c r="I265" s="231"/>
      <c r="J265" s="226"/>
      <c r="K265" s="226"/>
      <c r="L265" s="232"/>
      <c r="M265" s="233"/>
      <c r="N265" s="234"/>
      <c r="O265" s="234"/>
      <c r="P265" s="234"/>
      <c r="Q265" s="234"/>
      <c r="R265" s="234"/>
      <c r="S265" s="234"/>
      <c r="T265" s="235"/>
      <c r="AT265" s="236" t="s">
        <v>513</v>
      </c>
      <c r="AU265" s="236" t="s">
        <v>82</v>
      </c>
      <c r="AV265" s="12" t="s">
        <v>82</v>
      </c>
      <c r="AW265" s="12" t="s">
        <v>36</v>
      </c>
      <c r="AX265" s="12" t="s">
        <v>80</v>
      </c>
      <c r="AY265" s="236" t="s">
        <v>492</v>
      </c>
    </row>
    <row r="266" spans="2:65" s="1" customFormat="1" ht="25.5" customHeight="1">
      <c r="B266" s="42"/>
      <c r="C266" s="209" t="s">
        <v>1073</v>
      </c>
      <c r="D266" s="209" t="s">
        <v>498</v>
      </c>
      <c r="E266" s="210" t="s">
        <v>14532</v>
      </c>
      <c r="F266" s="211" t="s">
        <v>14533</v>
      </c>
      <c r="G266" s="212" t="s">
        <v>832</v>
      </c>
      <c r="H266" s="213">
        <v>24.6</v>
      </c>
      <c r="I266" s="214"/>
      <c r="J266" s="215">
        <f>ROUND(I266*H266,2)</f>
        <v>0</v>
      </c>
      <c r="K266" s="211" t="s">
        <v>501</v>
      </c>
      <c r="L266" s="62"/>
      <c r="M266" s="216" t="s">
        <v>23</v>
      </c>
      <c r="N266" s="217" t="s">
        <v>44</v>
      </c>
      <c r="O266" s="43"/>
      <c r="P266" s="218">
        <f>O266*H266</f>
        <v>0</v>
      </c>
      <c r="Q266" s="218">
        <v>0</v>
      </c>
      <c r="R266" s="218">
        <f>Q266*H266</f>
        <v>0</v>
      </c>
      <c r="S266" s="218">
        <v>0</v>
      </c>
      <c r="T266" s="219">
        <f>S266*H266</f>
        <v>0</v>
      </c>
      <c r="AR266" s="25" t="s">
        <v>502</v>
      </c>
      <c r="AT266" s="25" t="s">
        <v>498</v>
      </c>
      <c r="AU266" s="25" t="s">
        <v>82</v>
      </c>
      <c r="AY266" s="25" t="s">
        <v>492</v>
      </c>
      <c r="BE266" s="220">
        <f>IF(N266="základní",J266,0)</f>
        <v>0</v>
      </c>
      <c r="BF266" s="220">
        <f>IF(N266="snížená",J266,0)</f>
        <v>0</v>
      </c>
      <c r="BG266" s="220">
        <f>IF(N266="zákl. přenesená",J266,0)</f>
        <v>0</v>
      </c>
      <c r="BH266" s="220">
        <f>IF(N266="sníž. přenesená",J266,0)</f>
        <v>0</v>
      </c>
      <c r="BI266" s="220">
        <f>IF(N266="nulová",J266,0)</f>
        <v>0</v>
      </c>
      <c r="BJ266" s="25" t="s">
        <v>80</v>
      </c>
      <c r="BK266" s="220">
        <f>ROUND(I266*H266,2)</f>
        <v>0</v>
      </c>
      <c r="BL266" s="25" t="s">
        <v>502</v>
      </c>
      <c r="BM266" s="25" t="s">
        <v>14534</v>
      </c>
    </row>
    <row r="267" spans="2:65" s="1" customFormat="1" ht="24">
      <c r="B267" s="42"/>
      <c r="C267" s="64"/>
      <c r="D267" s="221" t="s">
        <v>506</v>
      </c>
      <c r="E267" s="64"/>
      <c r="F267" s="222" t="s">
        <v>14535</v>
      </c>
      <c r="G267" s="64"/>
      <c r="H267" s="64"/>
      <c r="I267" s="177"/>
      <c r="J267" s="64"/>
      <c r="K267" s="64"/>
      <c r="L267" s="62"/>
      <c r="M267" s="223"/>
      <c r="N267" s="43"/>
      <c r="O267" s="43"/>
      <c r="P267" s="43"/>
      <c r="Q267" s="43"/>
      <c r="R267" s="43"/>
      <c r="S267" s="43"/>
      <c r="T267" s="79"/>
      <c r="AT267" s="25" t="s">
        <v>506</v>
      </c>
      <c r="AU267" s="25" t="s">
        <v>82</v>
      </c>
    </row>
    <row r="268" spans="2:65" s="1" customFormat="1" ht="96">
      <c r="B268" s="42"/>
      <c r="C268" s="64"/>
      <c r="D268" s="221" t="s">
        <v>509</v>
      </c>
      <c r="E268" s="64"/>
      <c r="F268" s="224" t="s">
        <v>14536</v>
      </c>
      <c r="G268" s="64"/>
      <c r="H268" s="64"/>
      <c r="I268" s="177"/>
      <c r="J268" s="64"/>
      <c r="K268" s="64"/>
      <c r="L268" s="62"/>
      <c r="M268" s="223"/>
      <c r="N268" s="43"/>
      <c r="O268" s="43"/>
      <c r="P268" s="43"/>
      <c r="Q268" s="43"/>
      <c r="R268" s="43"/>
      <c r="S268" s="43"/>
      <c r="T268" s="79"/>
      <c r="AT268" s="25" t="s">
        <v>509</v>
      </c>
      <c r="AU268" s="25" t="s">
        <v>82</v>
      </c>
    </row>
    <row r="269" spans="2:65" s="12" customFormat="1">
      <c r="B269" s="225"/>
      <c r="C269" s="226"/>
      <c r="D269" s="227" t="s">
        <v>513</v>
      </c>
      <c r="E269" s="228" t="s">
        <v>23</v>
      </c>
      <c r="F269" s="229" t="s">
        <v>2146</v>
      </c>
      <c r="G269" s="226"/>
      <c r="H269" s="230">
        <v>24.6</v>
      </c>
      <c r="I269" s="231"/>
      <c r="J269" s="226"/>
      <c r="K269" s="226"/>
      <c r="L269" s="232"/>
      <c r="M269" s="233"/>
      <c r="N269" s="234"/>
      <c r="O269" s="234"/>
      <c r="P269" s="234"/>
      <c r="Q269" s="234"/>
      <c r="R269" s="234"/>
      <c r="S269" s="234"/>
      <c r="T269" s="235"/>
      <c r="AT269" s="236" t="s">
        <v>513</v>
      </c>
      <c r="AU269" s="236" t="s">
        <v>82</v>
      </c>
      <c r="AV269" s="12" t="s">
        <v>82</v>
      </c>
      <c r="AW269" s="12" t="s">
        <v>36</v>
      </c>
      <c r="AX269" s="12" t="s">
        <v>80</v>
      </c>
      <c r="AY269" s="236" t="s">
        <v>492</v>
      </c>
    </row>
    <row r="270" spans="2:65" s="1" customFormat="1" ht="16.5" customHeight="1">
      <c r="B270" s="42"/>
      <c r="C270" s="278" t="s">
        <v>1079</v>
      </c>
      <c r="D270" s="278" t="s">
        <v>1110</v>
      </c>
      <c r="E270" s="279" t="s">
        <v>14537</v>
      </c>
      <c r="F270" s="280" t="s">
        <v>14538</v>
      </c>
      <c r="G270" s="281" t="s">
        <v>1025</v>
      </c>
      <c r="H270" s="282">
        <v>7</v>
      </c>
      <c r="I270" s="283"/>
      <c r="J270" s="284">
        <f>ROUND(I270*H270,2)</f>
        <v>0</v>
      </c>
      <c r="K270" s="280" t="s">
        <v>501</v>
      </c>
      <c r="L270" s="285"/>
      <c r="M270" s="286" t="s">
        <v>23</v>
      </c>
      <c r="N270" s="287" t="s">
        <v>44</v>
      </c>
      <c r="O270" s="43"/>
      <c r="P270" s="218">
        <f>O270*H270</f>
        <v>0</v>
      </c>
      <c r="Q270" s="218">
        <v>9.5000000000000005E-5</v>
      </c>
      <c r="R270" s="218">
        <f>Q270*H270</f>
        <v>6.6500000000000001E-4</v>
      </c>
      <c r="S270" s="218">
        <v>0</v>
      </c>
      <c r="T270" s="219">
        <f>S270*H270</f>
        <v>0</v>
      </c>
      <c r="AR270" s="25" t="s">
        <v>604</v>
      </c>
      <c r="AT270" s="25" t="s">
        <v>1110</v>
      </c>
      <c r="AU270" s="25" t="s">
        <v>82</v>
      </c>
      <c r="AY270" s="25" t="s">
        <v>492</v>
      </c>
      <c r="BE270" s="220">
        <f>IF(N270="základní",J270,0)</f>
        <v>0</v>
      </c>
      <c r="BF270" s="220">
        <f>IF(N270="snížená",J270,0)</f>
        <v>0</v>
      </c>
      <c r="BG270" s="220">
        <f>IF(N270="zákl. přenesená",J270,0)</f>
        <v>0</v>
      </c>
      <c r="BH270" s="220">
        <f>IF(N270="sníž. přenesená",J270,0)</f>
        <v>0</v>
      </c>
      <c r="BI270" s="220">
        <f>IF(N270="nulová",J270,0)</f>
        <v>0</v>
      </c>
      <c r="BJ270" s="25" t="s">
        <v>80</v>
      </c>
      <c r="BK270" s="220">
        <f>ROUND(I270*H270,2)</f>
        <v>0</v>
      </c>
      <c r="BL270" s="25" t="s">
        <v>502</v>
      </c>
      <c r="BM270" s="25" t="s">
        <v>14539</v>
      </c>
    </row>
    <row r="271" spans="2:65" s="1" customFormat="1">
      <c r="B271" s="42"/>
      <c r="C271" s="64"/>
      <c r="D271" s="221" t="s">
        <v>506</v>
      </c>
      <c r="E271" s="64"/>
      <c r="F271" s="222" t="s">
        <v>14540</v>
      </c>
      <c r="G271" s="64"/>
      <c r="H271" s="64"/>
      <c r="I271" s="177"/>
      <c r="J271" s="64"/>
      <c r="K271" s="64"/>
      <c r="L271" s="62"/>
      <c r="M271" s="223"/>
      <c r="N271" s="43"/>
      <c r="O271" s="43"/>
      <c r="P271" s="43"/>
      <c r="Q271" s="43"/>
      <c r="R271" s="43"/>
      <c r="S271" s="43"/>
      <c r="T271" s="79"/>
      <c r="AT271" s="25" t="s">
        <v>506</v>
      </c>
      <c r="AU271" s="25" t="s">
        <v>82</v>
      </c>
    </row>
    <row r="272" spans="2:65" s="12" customFormat="1">
      <c r="B272" s="225"/>
      <c r="C272" s="226"/>
      <c r="D272" s="227" t="s">
        <v>513</v>
      </c>
      <c r="E272" s="228" t="s">
        <v>23</v>
      </c>
      <c r="F272" s="229" t="s">
        <v>11464</v>
      </c>
      <c r="G272" s="226"/>
      <c r="H272" s="230">
        <v>7</v>
      </c>
      <c r="I272" s="231"/>
      <c r="J272" s="226"/>
      <c r="K272" s="226"/>
      <c r="L272" s="232"/>
      <c r="M272" s="233"/>
      <c r="N272" s="234"/>
      <c r="O272" s="234"/>
      <c r="P272" s="234"/>
      <c r="Q272" s="234"/>
      <c r="R272" s="234"/>
      <c r="S272" s="234"/>
      <c r="T272" s="235"/>
      <c r="AT272" s="236" t="s">
        <v>513</v>
      </c>
      <c r="AU272" s="236" t="s">
        <v>82</v>
      </c>
      <c r="AV272" s="12" t="s">
        <v>82</v>
      </c>
      <c r="AW272" s="12" t="s">
        <v>36</v>
      </c>
      <c r="AX272" s="12" t="s">
        <v>80</v>
      </c>
      <c r="AY272" s="236" t="s">
        <v>492</v>
      </c>
    </row>
    <row r="273" spans="2:65" s="1" customFormat="1" ht="16.5" customHeight="1">
      <c r="B273" s="42"/>
      <c r="C273" s="278" t="s">
        <v>1084</v>
      </c>
      <c r="D273" s="278" t="s">
        <v>1110</v>
      </c>
      <c r="E273" s="279" t="s">
        <v>14541</v>
      </c>
      <c r="F273" s="280" t="s">
        <v>14542</v>
      </c>
      <c r="G273" s="281" t="s">
        <v>832</v>
      </c>
      <c r="H273" s="282">
        <v>24.6</v>
      </c>
      <c r="I273" s="283"/>
      <c r="J273" s="284">
        <f>ROUND(I273*H273,2)</f>
        <v>0</v>
      </c>
      <c r="K273" s="280" t="s">
        <v>501</v>
      </c>
      <c r="L273" s="285"/>
      <c r="M273" s="286" t="s">
        <v>23</v>
      </c>
      <c r="N273" s="287" t="s">
        <v>44</v>
      </c>
      <c r="O273" s="43"/>
      <c r="P273" s="218">
        <f>O273*H273</f>
        <v>0</v>
      </c>
      <c r="Q273" s="218">
        <v>1.2800000000000001E-2</v>
      </c>
      <c r="R273" s="218">
        <f>Q273*H273</f>
        <v>0.31488000000000005</v>
      </c>
      <c r="S273" s="218">
        <v>0</v>
      </c>
      <c r="T273" s="219">
        <f>S273*H273</f>
        <v>0</v>
      </c>
      <c r="AR273" s="25" t="s">
        <v>604</v>
      </c>
      <c r="AT273" s="25" t="s">
        <v>1110</v>
      </c>
      <c r="AU273" s="25" t="s">
        <v>82</v>
      </c>
      <c r="AY273" s="25" t="s">
        <v>492</v>
      </c>
      <c r="BE273" s="220">
        <f>IF(N273="základní",J273,0)</f>
        <v>0</v>
      </c>
      <c r="BF273" s="220">
        <f>IF(N273="snížená",J273,0)</f>
        <v>0</v>
      </c>
      <c r="BG273" s="220">
        <f>IF(N273="zákl. přenesená",J273,0)</f>
        <v>0</v>
      </c>
      <c r="BH273" s="220">
        <f>IF(N273="sníž. přenesená",J273,0)</f>
        <v>0</v>
      </c>
      <c r="BI273" s="220">
        <f>IF(N273="nulová",J273,0)</f>
        <v>0</v>
      </c>
      <c r="BJ273" s="25" t="s">
        <v>80</v>
      </c>
      <c r="BK273" s="220">
        <f>ROUND(I273*H273,2)</f>
        <v>0</v>
      </c>
      <c r="BL273" s="25" t="s">
        <v>502</v>
      </c>
      <c r="BM273" s="25" t="s">
        <v>14543</v>
      </c>
    </row>
    <row r="274" spans="2:65" s="1" customFormat="1" ht="24">
      <c r="B274" s="42"/>
      <c r="C274" s="64"/>
      <c r="D274" s="221" t="s">
        <v>506</v>
      </c>
      <c r="E274" s="64"/>
      <c r="F274" s="222" t="s">
        <v>14544</v>
      </c>
      <c r="G274" s="64"/>
      <c r="H274" s="64"/>
      <c r="I274" s="177"/>
      <c r="J274" s="64"/>
      <c r="K274" s="64"/>
      <c r="L274" s="62"/>
      <c r="M274" s="223"/>
      <c r="N274" s="43"/>
      <c r="O274" s="43"/>
      <c r="P274" s="43"/>
      <c r="Q274" s="43"/>
      <c r="R274" s="43"/>
      <c r="S274" s="43"/>
      <c r="T274" s="79"/>
      <c r="AT274" s="25" t="s">
        <v>506</v>
      </c>
      <c r="AU274" s="25" t="s">
        <v>82</v>
      </c>
    </row>
    <row r="275" spans="2:65" s="12" customFormat="1">
      <c r="B275" s="225"/>
      <c r="C275" s="226"/>
      <c r="D275" s="227" t="s">
        <v>513</v>
      </c>
      <c r="E275" s="228" t="s">
        <v>23</v>
      </c>
      <c r="F275" s="229" t="s">
        <v>2146</v>
      </c>
      <c r="G275" s="226"/>
      <c r="H275" s="230">
        <v>24.6</v>
      </c>
      <c r="I275" s="231"/>
      <c r="J275" s="226"/>
      <c r="K275" s="226"/>
      <c r="L275" s="232"/>
      <c r="M275" s="233"/>
      <c r="N275" s="234"/>
      <c r="O275" s="234"/>
      <c r="P275" s="234"/>
      <c r="Q275" s="234"/>
      <c r="R275" s="234"/>
      <c r="S275" s="234"/>
      <c r="T275" s="235"/>
      <c r="AT275" s="236" t="s">
        <v>513</v>
      </c>
      <c r="AU275" s="236" t="s">
        <v>82</v>
      </c>
      <c r="AV275" s="12" t="s">
        <v>82</v>
      </c>
      <c r="AW275" s="12" t="s">
        <v>36</v>
      </c>
      <c r="AX275" s="12" t="s">
        <v>80</v>
      </c>
      <c r="AY275" s="236" t="s">
        <v>492</v>
      </c>
    </row>
    <row r="276" spans="2:65" s="1" customFormat="1" ht="25.5" customHeight="1">
      <c r="B276" s="42"/>
      <c r="C276" s="209" t="s">
        <v>1089</v>
      </c>
      <c r="D276" s="209" t="s">
        <v>498</v>
      </c>
      <c r="E276" s="210" t="s">
        <v>14545</v>
      </c>
      <c r="F276" s="211" t="s">
        <v>14546</v>
      </c>
      <c r="G276" s="212" t="s">
        <v>1025</v>
      </c>
      <c r="H276" s="213">
        <v>2</v>
      </c>
      <c r="I276" s="214"/>
      <c r="J276" s="215">
        <f>ROUND(I276*H276,2)</f>
        <v>0</v>
      </c>
      <c r="K276" s="211" t="s">
        <v>501</v>
      </c>
      <c r="L276" s="62"/>
      <c r="M276" s="216" t="s">
        <v>23</v>
      </c>
      <c r="N276" s="217" t="s">
        <v>44</v>
      </c>
      <c r="O276" s="43"/>
      <c r="P276" s="218">
        <f>O276*H276</f>
        <v>0</v>
      </c>
      <c r="Q276" s="218">
        <v>1E-4</v>
      </c>
      <c r="R276" s="218">
        <f>Q276*H276</f>
        <v>2.0000000000000001E-4</v>
      </c>
      <c r="S276" s="218">
        <v>0</v>
      </c>
      <c r="T276" s="219">
        <f>S276*H276</f>
        <v>0</v>
      </c>
      <c r="AR276" s="25" t="s">
        <v>502</v>
      </c>
      <c r="AT276" s="25" t="s">
        <v>498</v>
      </c>
      <c r="AU276" s="25" t="s">
        <v>82</v>
      </c>
      <c r="AY276" s="25" t="s">
        <v>492</v>
      </c>
      <c r="BE276" s="220">
        <f>IF(N276="základní",J276,0)</f>
        <v>0</v>
      </c>
      <c r="BF276" s="220">
        <f>IF(N276="snížená",J276,0)</f>
        <v>0</v>
      </c>
      <c r="BG276" s="220">
        <f>IF(N276="zákl. přenesená",J276,0)</f>
        <v>0</v>
      </c>
      <c r="BH276" s="220">
        <f>IF(N276="sníž. přenesená",J276,0)</f>
        <v>0</v>
      </c>
      <c r="BI276" s="220">
        <f>IF(N276="nulová",J276,0)</f>
        <v>0</v>
      </c>
      <c r="BJ276" s="25" t="s">
        <v>80</v>
      </c>
      <c r="BK276" s="220">
        <f>ROUND(I276*H276,2)</f>
        <v>0</v>
      </c>
      <c r="BL276" s="25" t="s">
        <v>502</v>
      </c>
      <c r="BM276" s="25" t="s">
        <v>14547</v>
      </c>
    </row>
    <row r="277" spans="2:65" s="1" customFormat="1" ht="36">
      <c r="B277" s="42"/>
      <c r="C277" s="64"/>
      <c r="D277" s="221" t="s">
        <v>506</v>
      </c>
      <c r="E277" s="64"/>
      <c r="F277" s="222" t="s">
        <v>14548</v>
      </c>
      <c r="G277" s="64"/>
      <c r="H277" s="64"/>
      <c r="I277" s="177"/>
      <c r="J277" s="64"/>
      <c r="K277" s="64"/>
      <c r="L277" s="62"/>
      <c r="M277" s="223"/>
      <c r="N277" s="43"/>
      <c r="O277" s="43"/>
      <c r="P277" s="43"/>
      <c r="Q277" s="43"/>
      <c r="R277" s="43"/>
      <c r="S277" s="43"/>
      <c r="T277" s="79"/>
      <c r="AT277" s="25" t="s">
        <v>506</v>
      </c>
      <c r="AU277" s="25" t="s">
        <v>82</v>
      </c>
    </row>
    <row r="278" spans="2:65" s="1" customFormat="1" ht="84">
      <c r="B278" s="42"/>
      <c r="C278" s="64"/>
      <c r="D278" s="221" t="s">
        <v>509</v>
      </c>
      <c r="E278" s="64"/>
      <c r="F278" s="224" t="s">
        <v>14549</v>
      </c>
      <c r="G278" s="64"/>
      <c r="H278" s="64"/>
      <c r="I278" s="177"/>
      <c r="J278" s="64"/>
      <c r="K278" s="64"/>
      <c r="L278" s="62"/>
      <c r="M278" s="223"/>
      <c r="N278" s="43"/>
      <c r="O278" s="43"/>
      <c r="P278" s="43"/>
      <c r="Q278" s="43"/>
      <c r="R278" s="43"/>
      <c r="S278" s="43"/>
      <c r="T278" s="79"/>
      <c r="AT278" s="25" t="s">
        <v>509</v>
      </c>
      <c r="AU278" s="25" t="s">
        <v>82</v>
      </c>
    </row>
    <row r="279" spans="2:65" s="12" customFormat="1">
      <c r="B279" s="225"/>
      <c r="C279" s="226"/>
      <c r="D279" s="227" t="s">
        <v>513</v>
      </c>
      <c r="E279" s="228" t="s">
        <v>23</v>
      </c>
      <c r="F279" s="229" t="s">
        <v>11028</v>
      </c>
      <c r="G279" s="226"/>
      <c r="H279" s="230">
        <v>2</v>
      </c>
      <c r="I279" s="231"/>
      <c r="J279" s="226"/>
      <c r="K279" s="226"/>
      <c r="L279" s="232"/>
      <c r="M279" s="233"/>
      <c r="N279" s="234"/>
      <c r="O279" s="234"/>
      <c r="P279" s="234"/>
      <c r="Q279" s="234"/>
      <c r="R279" s="234"/>
      <c r="S279" s="234"/>
      <c r="T279" s="235"/>
      <c r="AT279" s="236" t="s">
        <v>513</v>
      </c>
      <c r="AU279" s="236" t="s">
        <v>82</v>
      </c>
      <c r="AV279" s="12" t="s">
        <v>82</v>
      </c>
      <c r="AW279" s="12" t="s">
        <v>36</v>
      </c>
      <c r="AX279" s="12" t="s">
        <v>80</v>
      </c>
      <c r="AY279" s="236" t="s">
        <v>492</v>
      </c>
    </row>
    <row r="280" spans="2:65" s="1" customFormat="1" ht="25.5" customHeight="1">
      <c r="B280" s="42"/>
      <c r="C280" s="278" t="s">
        <v>1095</v>
      </c>
      <c r="D280" s="278" t="s">
        <v>1110</v>
      </c>
      <c r="E280" s="279" t="s">
        <v>14550</v>
      </c>
      <c r="F280" s="280" t="s">
        <v>14551</v>
      </c>
      <c r="G280" s="281" t="s">
        <v>1025</v>
      </c>
      <c r="H280" s="282">
        <v>1</v>
      </c>
      <c r="I280" s="283"/>
      <c r="J280" s="284">
        <f>ROUND(I280*H280,2)</f>
        <v>0</v>
      </c>
      <c r="K280" s="280" t="s">
        <v>501</v>
      </c>
      <c r="L280" s="285"/>
      <c r="M280" s="286" t="s">
        <v>23</v>
      </c>
      <c r="N280" s="287" t="s">
        <v>44</v>
      </c>
      <c r="O280" s="43"/>
      <c r="P280" s="218">
        <f>O280*H280</f>
        <v>0</v>
      </c>
      <c r="Q280" s="218">
        <v>4.7000000000000002E-3</v>
      </c>
      <c r="R280" s="218">
        <f>Q280*H280</f>
        <v>4.7000000000000002E-3</v>
      </c>
      <c r="S280" s="218">
        <v>0</v>
      </c>
      <c r="T280" s="219">
        <f>S280*H280</f>
        <v>0</v>
      </c>
      <c r="AR280" s="25" t="s">
        <v>604</v>
      </c>
      <c r="AT280" s="25" t="s">
        <v>1110</v>
      </c>
      <c r="AU280" s="25" t="s">
        <v>82</v>
      </c>
      <c r="AY280" s="25" t="s">
        <v>492</v>
      </c>
      <c r="BE280" s="220">
        <f>IF(N280="základní",J280,0)</f>
        <v>0</v>
      </c>
      <c r="BF280" s="220">
        <f>IF(N280="snížená",J280,0)</f>
        <v>0</v>
      </c>
      <c r="BG280" s="220">
        <f>IF(N280="zákl. přenesená",J280,0)</f>
        <v>0</v>
      </c>
      <c r="BH280" s="220">
        <f>IF(N280="sníž. přenesená",J280,0)</f>
        <v>0</v>
      </c>
      <c r="BI280" s="220">
        <f>IF(N280="nulová",J280,0)</f>
        <v>0</v>
      </c>
      <c r="BJ280" s="25" t="s">
        <v>80</v>
      </c>
      <c r="BK280" s="220">
        <f>ROUND(I280*H280,2)</f>
        <v>0</v>
      </c>
      <c r="BL280" s="25" t="s">
        <v>502</v>
      </c>
      <c r="BM280" s="25" t="s">
        <v>14552</v>
      </c>
    </row>
    <row r="281" spans="2:65" s="1" customFormat="1">
      <c r="B281" s="42"/>
      <c r="C281" s="64"/>
      <c r="D281" s="221" t="s">
        <v>506</v>
      </c>
      <c r="E281" s="64"/>
      <c r="F281" s="222" t="s">
        <v>14553</v>
      </c>
      <c r="G281" s="64"/>
      <c r="H281" s="64"/>
      <c r="I281" s="177"/>
      <c r="J281" s="64"/>
      <c r="K281" s="64"/>
      <c r="L281" s="62"/>
      <c r="M281" s="223"/>
      <c r="N281" s="43"/>
      <c r="O281" s="43"/>
      <c r="P281" s="43"/>
      <c r="Q281" s="43"/>
      <c r="R281" s="43"/>
      <c r="S281" s="43"/>
      <c r="T281" s="79"/>
      <c r="AT281" s="25" t="s">
        <v>506</v>
      </c>
      <c r="AU281" s="25" t="s">
        <v>82</v>
      </c>
    </row>
    <row r="282" spans="2:65" s="12" customFormat="1">
      <c r="B282" s="225"/>
      <c r="C282" s="226"/>
      <c r="D282" s="227" t="s">
        <v>513</v>
      </c>
      <c r="E282" s="228" t="s">
        <v>23</v>
      </c>
      <c r="F282" s="229" t="s">
        <v>80</v>
      </c>
      <c r="G282" s="226"/>
      <c r="H282" s="230">
        <v>1</v>
      </c>
      <c r="I282" s="231"/>
      <c r="J282" s="226"/>
      <c r="K282" s="226"/>
      <c r="L282" s="232"/>
      <c r="M282" s="233"/>
      <c r="N282" s="234"/>
      <c r="O282" s="234"/>
      <c r="P282" s="234"/>
      <c r="Q282" s="234"/>
      <c r="R282" s="234"/>
      <c r="S282" s="234"/>
      <c r="T282" s="235"/>
      <c r="AT282" s="236" t="s">
        <v>513</v>
      </c>
      <c r="AU282" s="236" t="s">
        <v>82</v>
      </c>
      <c r="AV282" s="12" t="s">
        <v>82</v>
      </c>
      <c r="AW282" s="12" t="s">
        <v>36</v>
      </c>
      <c r="AX282" s="12" t="s">
        <v>80</v>
      </c>
      <c r="AY282" s="236" t="s">
        <v>492</v>
      </c>
    </row>
    <row r="283" spans="2:65" s="1" customFormat="1" ht="16.5" customHeight="1">
      <c r="B283" s="42"/>
      <c r="C283" s="278" t="s">
        <v>1102</v>
      </c>
      <c r="D283" s="278" t="s">
        <v>1110</v>
      </c>
      <c r="E283" s="279" t="s">
        <v>14554</v>
      </c>
      <c r="F283" s="280" t="s">
        <v>14555</v>
      </c>
      <c r="G283" s="281" t="s">
        <v>1025</v>
      </c>
      <c r="H283" s="282">
        <v>1</v>
      </c>
      <c r="I283" s="283"/>
      <c r="J283" s="284">
        <f>ROUND(I283*H283,2)</f>
        <v>0</v>
      </c>
      <c r="K283" s="280" t="s">
        <v>23</v>
      </c>
      <c r="L283" s="285"/>
      <c r="M283" s="286" t="s">
        <v>23</v>
      </c>
      <c r="N283" s="287" t="s">
        <v>44</v>
      </c>
      <c r="O283" s="43"/>
      <c r="P283" s="218">
        <f>O283*H283</f>
        <v>0</v>
      </c>
      <c r="Q283" s="218">
        <v>9.9000000000000008E-3</v>
      </c>
      <c r="R283" s="218">
        <f>Q283*H283</f>
        <v>9.9000000000000008E-3</v>
      </c>
      <c r="S283" s="218">
        <v>0</v>
      </c>
      <c r="T283" s="219">
        <f>S283*H283</f>
        <v>0</v>
      </c>
      <c r="AR283" s="25" t="s">
        <v>604</v>
      </c>
      <c r="AT283" s="25" t="s">
        <v>1110</v>
      </c>
      <c r="AU283" s="25" t="s">
        <v>82</v>
      </c>
      <c r="AY283" s="25" t="s">
        <v>492</v>
      </c>
      <c r="BE283" s="220">
        <f>IF(N283="základní",J283,0)</f>
        <v>0</v>
      </c>
      <c r="BF283" s="220">
        <f>IF(N283="snížená",J283,0)</f>
        <v>0</v>
      </c>
      <c r="BG283" s="220">
        <f>IF(N283="zákl. přenesená",J283,0)</f>
        <v>0</v>
      </c>
      <c r="BH283" s="220">
        <f>IF(N283="sníž. přenesená",J283,0)</f>
        <v>0</v>
      </c>
      <c r="BI283" s="220">
        <f>IF(N283="nulová",J283,0)</f>
        <v>0</v>
      </c>
      <c r="BJ283" s="25" t="s">
        <v>80</v>
      </c>
      <c r="BK283" s="220">
        <f>ROUND(I283*H283,2)</f>
        <v>0</v>
      </c>
      <c r="BL283" s="25" t="s">
        <v>502</v>
      </c>
      <c r="BM283" s="25" t="s">
        <v>14556</v>
      </c>
    </row>
    <row r="284" spans="2:65" s="1" customFormat="1">
      <c r="B284" s="42"/>
      <c r="C284" s="64"/>
      <c r="D284" s="221" t="s">
        <v>506</v>
      </c>
      <c r="E284" s="64"/>
      <c r="F284" s="222" t="s">
        <v>14557</v>
      </c>
      <c r="G284" s="64"/>
      <c r="H284" s="64"/>
      <c r="I284" s="177"/>
      <c r="J284" s="64"/>
      <c r="K284" s="64"/>
      <c r="L284" s="62"/>
      <c r="M284" s="223"/>
      <c r="N284" s="43"/>
      <c r="O284" s="43"/>
      <c r="P284" s="43"/>
      <c r="Q284" s="43"/>
      <c r="R284" s="43"/>
      <c r="S284" s="43"/>
      <c r="T284" s="79"/>
      <c r="AT284" s="25" t="s">
        <v>506</v>
      </c>
      <c r="AU284" s="25" t="s">
        <v>82</v>
      </c>
    </row>
    <row r="285" spans="2:65" s="12" customFormat="1">
      <c r="B285" s="225"/>
      <c r="C285" s="226"/>
      <c r="D285" s="227" t="s">
        <v>513</v>
      </c>
      <c r="E285" s="228" t="s">
        <v>23</v>
      </c>
      <c r="F285" s="229" t="s">
        <v>80</v>
      </c>
      <c r="G285" s="226"/>
      <c r="H285" s="230">
        <v>1</v>
      </c>
      <c r="I285" s="231"/>
      <c r="J285" s="226"/>
      <c r="K285" s="226"/>
      <c r="L285" s="232"/>
      <c r="M285" s="233"/>
      <c r="N285" s="234"/>
      <c r="O285" s="234"/>
      <c r="P285" s="234"/>
      <c r="Q285" s="234"/>
      <c r="R285" s="234"/>
      <c r="S285" s="234"/>
      <c r="T285" s="235"/>
      <c r="AT285" s="236" t="s">
        <v>513</v>
      </c>
      <c r="AU285" s="236" t="s">
        <v>82</v>
      </c>
      <c r="AV285" s="12" t="s">
        <v>82</v>
      </c>
      <c r="AW285" s="12" t="s">
        <v>36</v>
      </c>
      <c r="AX285" s="12" t="s">
        <v>80</v>
      </c>
      <c r="AY285" s="236" t="s">
        <v>492</v>
      </c>
    </row>
    <row r="286" spans="2:65" s="1" customFormat="1" ht="25.5" customHeight="1">
      <c r="B286" s="42"/>
      <c r="C286" s="209" t="s">
        <v>1109</v>
      </c>
      <c r="D286" s="209" t="s">
        <v>498</v>
      </c>
      <c r="E286" s="210" t="s">
        <v>14558</v>
      </c>
      <c r="F286" s="211" t="s">
        <v>14559</v>
      </c>
      <c r="G286" s="212" t="s">
        <v>1025</v>
      </c>
      <c r="H286" s="213">
        <v>2</v>
      </c>
      <c r="I286" s="214"/>
      <c r="J286" s="215">
        <f>ROUND(I286*H286,2)</f>
        <v>0</v>
      </c>
      <c r="K286" s="211" t="s">
        <v>501</v>
      </c>
      <c r="L286" s="62"/>
      <c r="M286" s="216" t="s">
        <v>23</v>
      </c>
      <c r="N286" s="217" t="s">
        <v>44</v>
      </c>
      <c r="O286" s="43"/>
      <c r="P286" s="218">
        <f>O286*H286</f>
        <v>0</v>
      </c>
      <c r="Q286" s="218">
        <v>0</v>
      </c>
      <c r="R286" s="218">
        <f>Q286*H286</f>
        <v>0</v>
      </c>
      <c r="S286" s="218">
        <v>0</v>
      </c>
      <c r="T286" s="219">
        <f>S286*H286</f>
        <v>0</v>
      </c>
      <c r="AR286" s="25" t="s">
        <v>502</v>
      </c>
      <c r="AT286" s="25" t="s">
        <v>498</v>
      </c>
      <c r="AU286" s="25" t="s">
        <v>82</v>
      </c>
      <c r="AY286" s="25" t="s">
        <v>492</v>
      </c>
      <c r="BE286" s="220">
        <f>IF(N286="základní",J286,0)</f>
        <v>0</v>
      </c>
      <c r="BF286" s="220">
        <f>IF(N286="snížená",J286,0)</f>
        <v>0</v>
      </c>
      <c r="BG286" s="220">
        <f>IF(N286="zákl. přenesená",J286,0)</f>
        <v>0</v>
      </c>
      <c r="BH286" s="220">
        <f>IF(N286="sníž. přenesená",J286,0)</f>
        <v>0</v>
      </c>
      <c r="BI286" s="220">
        <f>IF(N286="nulová",J286,0)</f>
        <v>0</v>
      </c>
      <c r="BJ286" s="25" t="s">
        <v>80</v>
      </c>
      <c r="BK286" s="220">
        <f>ROUND(I286*H286,2)</f>
        <v>0</v>
      </c>
      <c r="BL286" s="25" t="s">
        <v>502</v>
      </c>
      <c r="BM286" s="25" t="s">
        <v>14560</v>
      </c>
    </row>
    <row r="287" spans="2:65" s="1" customFormat="1" ht="24">
      <c r="B287" s="42"/>
      <c r="C287" s="64"/>
      <c r="D287" s="221" t="s">
        <v>506</v>
      </c>
      <c r="E287" s="64"/>
      <c r="F287" s="222" t="s">
        <v>14561</v>
      </c>
      <c r="G287" s="64"/>
      <c r="H287" s="64"/>
      <c r="I287" s="177"/>
      <c r="J287" s="64"/>
      <c r="K287" s="64"/>
      <c r="L287" s="62"/>
      <c r="M287" s="223"/>
      <c r="N287" s="43"/>
      <c r="O287" s="43"/>
      <c r="P287" s="43"/>
      <c r="Q287" s="43"/>
      <c r="R287" s="43"/>
      <c r="S287" s="43"/>
      <c r="T287" s="79"/>
      <c r="AT287" s="25" t="s">
        <v>506</v>
      </c>
      <c r="AU287" s="25" t="s">
        <v>82</v>
      </c>
    </row>
    <row r="288" spans="2:65" s="1" customFormat="1" ht="84">
      <c r="B288" s="42"/>
      <c r="C288" s="64"/>
      <c r="D288" s="221" t="s">
        <v>509</v>
      </c>
      <c r="E288" s="64"/>
      <c r="F288" s="224" t="s">
        <v>14549</v>
      </c>
      <c r="G288" s="64"/>
      <c r="H288" s="64"/>
      <c r="I288" s="177"/>
      <c r="J288" s="64"/>
      <c r="K288" s="64"/>
      <c r="L288" s="62"/>
      <c r="M288" s="223"/>
      <c r="N288" s="43"/>
      <c r="O288" s="43"/>
      <c r="P288" s="43"/>
      <c r="Q288" s="43"/>
      <c r="R288" s="43"/>
      <c r="S288" s="43"/>
      <c r="T288" s="79"/>
      <c r="AT288" s="25" t="s">
        <v>509</v>
      </c>
      <c r="AU288" s="25" t="s">
        <v>82</v>
      </c>
    </row>
    <row r="289" spans="2:65" s="12" customFormat="1">
      <c r="B289" s="225"/>
      <c r="C289" s="226"/>
      <c r="D289" s="227" t="s">
        <v>513</v>
      </c>
      <c r="E289" s="228" t="s">
        <v>23</v>
      </c>
      <c r="F289" s="229" t="s">
        <v>11028</v>
      </c>
      <c r="G289" s="226"/>
      <c r="H289" s="230">
        <v>2</v>
      </c>
      <c r="I289" s="231"/>
      <c r="J289" s="226"/>
      <c r="K289" s="226"/>
      <c r="L289" s="232"/>
      <c r="M289" s="233"/>
      <c r="N289" s="234"/>
      <c r="O289" s="234"/>
      <c r="P289" s="234"/>
      <c r="Q289" s="234"/>
      <c r="R289" s="234"/>
      <c r="S289" s="234"/>
      <c r="T289" s="235"/>
      <c r="AT289" s="236" t="s">
        <v>513</v>
      </c>
      <c r="AU289" s="236" t="s">
        <v>82</v>
      </c>
      <c r="AV289" s="12" t="s">
        <v>82</v>
      </c>
      <c r="AW289" s="12" t="s">
        <v>36</v>
      </c>
      <c r="AX289" s="12" t="s">
        <v>80</v>
      </c>
      <c r="AY289" s="236" t="s">
        <v>492</v>
      </c>
    </row>
    <row r="290" spans="2:65" s="1" customFormat="1" ht="16.5" customHeight="1">
      <c r="B290" s="42"/>
      <c r="C290" s="278" t="s">
        <v>1119</v>
      </c>
      <c r="D290" s="278" t="s">
        <v>1110</v>
      </c>
      <c r="E290" s="279" t="s">
        <v>14562</v>
      </c>
      <c r="F290" s="280" t="s">
        <v>14563</v>
      </c>
      <c r="G290" s="281" t="s">
        <v>1025</v>
      </c>
      <c r="H290" s="282">
        <v>2</v>
      </c>
      <c r="I290" s="283"/>
      <c r="J290" s="284">
        <f>ROUND(I290*H290,2)</f>
        <v>0</v>
      </c>
      <c r="K290" s="280" t="s">
        <v>23</v>
      </c>
      <c r="L290" s="285"/>
      <c r="M290" s="286" t="s">
        <v>23</v>
      </c>
      <c r="N290" s="287" t="s">
        <v>44</v>
      </c>
      <c r="O290" s="43"/>
      <c r="P290" s="218">
        <f>O290*H290</f>
        <v>0</v>
      </c>
      <c r="Q290" s="218">
        <v>3.1399999999999997E-2</v>
      </c>
      <c r="R290" s="218">
        <f>Q290*H290</f>
        <v>6.2799999999999995E-2</v>
      </c>
      <c r="S290" s="218">
        <v>0</v>
      </c>
      <c r="T290" s="219">
        <f>S290*H290</f>
        <v>0</v>
      </c>
      <c r="AR290" s="25" t="s">
        <v>604</v>
      </c>
      <c r="AT290" s="25" t="s">
        <v>1110</v>
      </c>
      <c r="AU290" s="25" t="s">
        <v>82</v>
      </c>
      <c r="AY290" s="25" t="s">
        <v>492</v>
      </c>
      <c r="BE290" s="220">
        <f>IF(N290="základní",J290,0)</f>
        <v>0</v>
      </c>
      <c r="BF290" s="220">
        <f>IF(N290="snížená",J290,0)</f>
        <v>0</v>
      </c>
      <c r="BG290" s="220">
        <f>IF(N290="zákl. přenesená",J290,0)</f>
        <v>0</v>
      </c>
      <c r="BH290" s="220">
        <f>IF(N290="sníž. přenesená",J290,0)</f>
        <v>0</v>
      </c>
      <c r="BI290" s="220">
        <f>IF(N290="nulová",J290,0)</f>
        <v>0</v>
      </c>
      <c r="BJ290" s="25" t="s">
        <v>80</v>
      </c>
      <c r="BK290" s="220">
        <f>ROUND(I290*H290,2)</f>
        <v>0</v>
      </c>
      <c r="BL290" s="25" t="s">
        <v>502</v>
      </c>
      <c r="BM290" s="25" t="s">
        <v>14564</v>
      </c>
    </row>
    <row r="291" spans="2:65" s="1" customFormat="1">
      <c r="B291" s="42"/>
      <c r="C291" s="64"/>
      <c r="D291" s="221" t="s">
        <v>506</v>
      </c>
      <c r="E291" s="64"/>
      <c r="F291" s="222" t="s">
        <v>14565</v>
      </c>
      <c r="G291" s="64"/>
      <c r="H291" s="64"/>
      <c r="I291" s="177"/>
      <c r="J291" s="64"/>
      <c r="K291" s="64"/>
      <c r="L291" s="62"/>
      <c r="M291" s="223"/>
      <c r="N291" s="43"/>
      <c r="O291" s="43"/>
      <c r="P291" s="43"/>
      <c r="Q291" s="43"/>
      <c r="R291" s="43"/>
      <c r="S291" s="43"/>
      <c r="T291" s="79"/>
      <c r="AT291" s="25" t="s">
        <v>506</v>
      </c>
      <c r="AU291" s="25" t="s">
        <v>82</v>
      </c>
    </row>
    <row r="292" spans="2:65" s="12" customFormat="1">
      <c r="B292" s="225"/>
      <c r="C292" s="226"/>
      <c r="D292" s="227" t="s">
        <v>513</v>
      </c>
      <c r="E292" s="228" t="s">
        <v>23</v>
      </c>
      <c r="F292" s="229" t="s">
        <v>11028</v>
      </c>
      <c r="G292" s="226"/>
      <c r="H292" s="230">
        <v>2</v>
      </c>
      <c r="I292" s="231"/>
      <c r="J292" s="226"/>
      <c r="K292" s="226"/>
      <c r="L292" s="232"/>
      <c r="M292" s="233"/>
      <c r="N292" s="234"/>
      <c r="O292" s="234"/>
      <c r="P292" s="234"/>
      <c r="Q292" s="234"/>
      <c r="R292" s="234"/>
      <c r="S292" s="234"/>
      <c r="T292" s="235"/>
      <c r="AT292" s="236" t="s">
        <v>513</v>
      </c>
      <c r="AU292" s="236" t="s">
        <v>82</v>
      </c>
      <c r="AV292" s="12" t="s">
        <v>82</v>
      </c>
      <c r="AW292" s="12" t="s">
        <v>36</v>
      </c>
      <c r="AX292" s="12" t="s">
        <v>80</v>
      </c>
      <c r="AY292" s="236" t="s">
        <v>492</v>
      </c>
    </row>
    <row r="293" spans="2:65" s="1" customFormat="1" ht="16.5" customHeight="1">
      <c r="B293" s="42"/>
      <c r="C293" s="209" t="s">
        <v>1149</v>
      </c>
      <c r="D293" s="209" t="s">
        <v>498</v>
      </c>
      <c r="E293" s="210" t="s">
        <v>14566</v>
      </c>
      <c r="F293" s="211" t="s">
        <v>14567</v>
      </c>
      <c r="G293" s="212" t="s">
        <v>1025</v>
      </c>
      <c r="H293" s="213">
        <v>1</v>
      </c>
      <c r="I293" s="214"/>
      <c r="J293" s="215">
        <f>ROUND(I293*H293,2)</f>
        <v>0</v>
      </c>
      <c r="K293" s="211" t="s">
        <v>23</v>
      </c>
      <c r="L293" s="62"/>
      <c r="M293" s="216" t="s">
        <v>23</v>
      </c>
      <c r="N293" s="217" t="s">
        <v>44</v>
      </c>
      <c r="O293" s="43"/>
      <c r="P293" s="218">
        <f>O293*H293</f>
        <v>0</v>
      </c>
      <c r="Q293" s="218">
        <v>4.3699999999999998E-3</v>
      </c>
      <c r="R293" s="218">
        <f>Q293*H293</f>
        <v>4.3699999999999998E-3</v>
      </c>
      <c r="S293" s="218">
        <v>0</v>
      </c>
      <c r="T293" s="219">
        <f>S293*H293</f>
        <v>0</v>
      </c>
      <c r="AR293" s="25" t="s">
        <v>502</v>
      </c>
      <c r="AT293" s="25" t="s">
        <v>498</v>
      </c>
      <c r="AU293" s="25" t="s">
        <v>82</v>
      </c>
      <c r="AY293" s="25" t="s">
        <v>492</v>
      </c>
      <c r="BE293" s="220">
        <f>IF(N293="základní",J293,0)</f>
        <v>0</v>
      </c>
      <c r="BF293" s="220">
        <f>IF(N293="snížená",J293,0)</f>
        <v>0</v>
      </c>
      <c r="BG293" s="220">
        <f>IF(N293="zákl. přenesená",J293,0)</f>
        <v>0</v>
      </c>
      <c r="BH293" s="220">
        <f>IF(N293="sníž. přenesená",J293,0)</f>
        <v>0</v>
      </c>
      <c r="BI293" s="220">
        <f>IF(N293="nulová",J293,0)</f>
        <v>0</v>
      </c>
      <c r="BJ293" s="25" t="s">
        <v>80</v>
      </c>
      <c r="BK293" s="220">
        <f>ROUND(I293*H293,2)</f>
        <v>0</v>
      </c>
      <c r="BL293" s="25" t="s">
        <v>502</v>
      </c>
      <c r="BM293" s="25" t="s">
        <v>14568</v>
      </c>
    </row>
    <row r="294" spans="2:65" s="1" customFormat="1" ht="24">
      <c r="B294" s="42"/>
      <c r="C294" s="64"/>
      <c r="D294" s="221" t="s">
        <v>506</v>
      </c>
      <c r="E294" s="64"/>
      <c r="F294" s="222" t="s">
        <v>14569</v>
      </c>
      <c r="G294" s="64"/>
      <c r="H294" s="64"/>
      <c r="I294" s="177"/>
      <c r="J294" s="64"/>
      <c r="K294" s="64"/>
      <c r="L294" s="62"/>
      <c r="M294" s="223"/>
      <c r="N294" s="43"/>
      <c r="O294" s="43"/>
      <c r="P294" s="43"/>
      <c r="Q294" s="43"/>
      <c r="R294" s="43"/>
      <c r="S294" s="43"/>
      <c r="T294" s="79"/>
      <c r="AT294" s="25" t="s">
        <v>506</v>
      </c>
      <c r="AU294" s="25" t="s">
        <v>82</v>
      </c>
    </row>
    <row r="295" spans="2:65" s="1" customFormat="1" ht="84">
      <c r="B295" s="42"/>
      <c r="C295" s="64"/>
      <c r="D295" s="221" t="s">
        <v>509</v>
      </c>
      <c r="E295" s="64"/>
      <c r="F295" s="224" t="s">
        <v>14549</v>
      </c>
      <c r="G295" s="64"/>
      <c r="H295" s="64"/>
      <c r="I295" s="177"/>
      <c r="J295" s="64"/>
      <c r="K295" s="64"/>
      <c r="L295" s="62"/>
      <c r="M295" s="223"/>
      <c r="N295" s="43"/>
      <c r="O295" s="43"/>
      <c r="P295" s="43"/>
      <c r="Q295" s="43"/>
      <c r="R295" s="43"/>
      <c r="S295" s="43"/>
      <c r="T295" s="79"/>
      <c r="AT295" s="25" t="s">
        <v>509</v>
      </c>
      <c r="AU295" s="25" t="s">
        <v>82</v>
      </c>
    </row>
    <row r="296" spans="2:65" s="12" customFormat="1">
      <c r="B296" s="225"/>
      <c r="C296" s="226"/>
      <c r="D296" s="227" t="s">
        <v>513</v>
      </c>
      <c r="E296" s="228" t="s">
        <v>23</v>
      </c>
      <c r="F296" s="229" t="s">
        <v>80</v>
      </c>
      <c r="G296" s="226"/>
      <c r="H296" s="230">
        <v>1</v>
      </c>
      <c r="I296" s="231"/>
      <c r="J296" s="226"/>
      <c r="K296" s="226"/>
      <c r="L296" s="232"/>
      <c r="M296" s="233"/>
      <c r="N296" s="234"/>
      <c r="O296" s="234"/>
      <c r="P296" s="234"/>
      <c r="Q296" s="234"/>
      <c r="R296" s="234"/>
      <c r="S296" s="234"/>
      <c r="T296" s="235"/>
      <c r="AT296" s="236" t="s">
        <v>513</v>
      </c>
      <c r="AU296" s="236" t="s">
        <v>82</v>
      </c>
      <c r="AV296" s="12" t="s">
        <v>82</v>
      </c>
      <c r="AW296" s="12" t="s">
        <v>36</v>
      </c>
      <c r="AX296" s="12" t="s">
        <v>80</v>
      </c>
      <c r="AY296" s="236" t="s">
        <v>492</v>
      </c>
    </row>
    <row r="297" spans="2:65" s="1" customFormat="1" ht="16.5" customHeight="1">
      <c r="B297" s="42"/>
      <c r="C297" s="278" t="s">
        <v>1162</v>
      </c>
      <c r="D297" s="278" t="s">
        <v>1110</v>
      </c>
      <c r="E297" s="279" t="s">
        <v>14570</v>
      </c>
      <c r="F297" s="280" t="s">
        <v>14571</v>
      </c>
      <c r="G297" s="281" t="s">
        <v>1025</v>
      </c>
      <c r="H297" s="282">
        <v>1</v>
      </c>
      <c r="I297" s="283"/>
      <c r="J297" s="284">
        <f>ROUND(I297*H297,2)</f>
        <v>0</v>
      </c>
      <c r="K297" s="280" t="s">
        <v>23</v>
      </c>
      <c r="L297" s="285"/>
      <c r="M297" s="286" t="s">
        <v>23</v>
      </c>
      <c r="N297" s="287" t="s">
        <v>44</v>
      </c>
      <c r="O297" s="43"/>
      <c r="P297" s="218">
        <f>O297*H297</f>
        <v>0</v>
      </c>
      <c r="Q297" s="218">
        <v>4.2500000000000003E-2</v>
      </c>
      <c r="R297" s="218">
        <f>Q297*H297</f>
        <v>4.2500000000000003E-2</v>
      </c>
      <c r="S297" s="218">
        <v>0</v>
      </c>
      <c r="T297" s="219">
        <f>S297*H297</f>
        <v>0</v>
      </c>
      <c r="AR297" s="25" t="s">
        <v>604</v>
      </c>
      <c r="AT297" s="25" t="s">
        <v>1110</v>
      </c>
      <c r="AU297" s="25" t="s">
        <v>82</v>
      </c>
      <c r="AY297" s="25" t="s">
        <v>492</v>
      </c>
      <c r="BE297" s="220">
        <f>IF(N297="základní",J297,0)</f>
        <v>0</v>
      </c>
      <c r="BF297" s="220">
        <f>IF(N297="snížená",J297,0)</f>
        <v>0</v>
      </c>
      <c r="BG297" s="220">
        <f>IF(N297="zákl. přenesená",J297,0)</f>
        <v>0</v>
      </c>
      <c r="BH297" s="220">
        <f>IF(N297="sníž. přenesená",J297,0)</f>
        <v>0</v>
      </c>
      <c r="BI297" s="220">
        <f>IF(N297="nulová",J297,0)</f>
        <v>0</v>
      </c>
      <c r="BJ297" s="25" t="s">
        <v>80</v>
      </c>
      <c r="BK297" s="220">
        <f>ROUND(I297*H297,2)</f>
        <v>0</v>
      </c>
      <c r="BL297" s="25" t="s">
        <v>502</v>
      </c>
      <c r="BM297" s="25" t="s">
        <v>14572</v>
      </c>
    </row>
    <row r="298" spans="2:65" s="1" customFormat="1">
      <c r="B298" s="42"/>
      <c r="C298" s="64"/>
      <c r="D298" s="221" t="s">
        <v>506</v>
      </c>
      <c r="E298" s="64"/>
      <c r="F298" s="222" t="s">
        <v>14573</v>
      </c>
      <c r="G298" s="64"/>
      <c r="H298" s="64"/>
      <c r="I298" s="177"/>
      <c r="J298" s="64"/>
      <c r="K298" s="64"/>
      <c r="L298" s="62"/>
      <c r="M298" s="223"/>
      <c r="N298" s="43"/>
      <c r="O298" s="43"/>
      <c r="P298" s="43"/>
      <c r="Q298" s="43"/>
      <c r="R298" s="43"/>
      <c r="S298" s="43"/>
      <c r="T298" s="79"/>
      <c r="AT298" s="25" t="s">
        <v>506</v>
      </c>
      <c r="AU298" s="25" t="s">
        <v>82</v>
      </c>
    </row>
    <row r="299" spans="2:65" s="12" customFormat="1">
      <c r="B299" s="225"/>
      <c r="C299" s="226"/>
      <c r="D299" s="227" t="s">
        <v>513</v>
      </c>
      <c r="E299" s="228" t="s">
        <v>23</v>
      </c>
      <c r="F299" s="229" t="s">
        <v>80</v>
      </c>
      <c r="G299" s="226"/>
      <c r="H299" s="230">
        <v>1</v>
      </c>
      <c r="I299" s="231"/>
      <c r="J299" s="226"/>
      <c r="K299" s="226"/>
      <c r="L299" s="232"/>
      <c r="M299" s="233"/>
      <c r="N299" s="234"/>
      <c r="O299" s="234"/>
      <c r="P299" s="234"/>
      <c r="Q299" s="234"/>
      <c r="R299" s="234"/>
      <c r="S299" s="234"/>
      <c r="T299" s="235"/>
      <c r="AT299" s="236" t="s">
        <v>513</v>
      </c>
      <c r="AU299" s="236" t="s">
        <v>82</v>
      </c>
      <c r="AV299" s="12" t="s">
        <v>82</v>
      </c>
      <c r="AW299" s="12" t="s">
        <v>36</v>
      </c>
      <c r="AX299" s="12" t="s">
        <v>80</v>
      </c>
      <c r="AY299" s="236" t="s">
        <v>492</v>
      </c>
    </row>
    <row r="300" spans="2:65" s="1" customFormat="1" ht="16.5" customHeight="1">
      <c r="B300" s="42"/>
      <c r="C300" s="209" t="s">
        <v>1173</v>
      </c>
      <c r="D300" s="209" t="s">
        <v>498</v>
      </c>
      <c r="E300" s="210" t="s">
        <v>14574</v>
      </c>
      <c r="F300" s="211" t="s">
        <v>14575</v>
      </c>
      <c r="G300" s="212" t="s">
        <v>1025</v>
      </c>
      <c r="H300" s="213">
        <v>3</v>
      </c>
      <c r="I300" s="214"/>
      <c r="J300" s="215">
        <f>ROUND(I300*H300,2)</f>
        <v>0</v>
      </c>
      <c r="K300" s="211" t="s">
        <v>23</v>
      </c>
      <c r="L300" s="62"/>
      <c r="M300" s="216" t="s">
        <v>23</v>
      </c>
      <c r="N300" s="217" t="s">
        <v>44</v>
      </c>
      <c r="O300" s="43"/>
      <c r="P300" s="218">
        <f>O300*H300</f>
        <v>0</v>
      </c>
      <c r="Q300" s="218">
        <v>8.0000000000000004E-4</v>
      </c>
      <c r="R300" s="218">
        <f>Q300*H300</f>
        <v>2.4000000000000002E-3</v>
      </c>
      <c r="S300" s="218">
        <v>0</v>
      </c>
      <c r="T300" s="219">
        <f>S300*H300</f>
        <v>0</v>
      </c>
      <c r="AR300" s="25" t="s">
        <v>502</v>
      </c>
      <c r="AT300" s="25" t="s">
        <v>498</v>
      </c>
      <c r="AU300" s="25" t="s">
        <v>82</v>
      </c>
      <c r="AY300" s="25" t="s">
        <v>492</v>
      </c>
      <c r="BE300" s="220">
        <f>IF(N300="základní",J300,0)</f>
        <v>0</v>
      </c>
      <c r="BF300" s="220">
        <f>IF(N300="snížená",J300,0)</f>
        <v>0</v>
      </c>
      <c r="BG300" s="220">
        <f>IF(N300="zákl. přenesená",J300,0)</f>
        <v>0</v>
      </c>
      <c r="BH300" s="220">
        <f>IF(N300="sníž. přenesená",J300,0)</f>
        <v>0</v>
      </c>
      <c r="BI300" s="220">
        <f>IF(N300="nulová",J300,0)</f>
        <v>0</v>
      </c>
      <c r="BJ300" s="25" t="s">
        <v>80</v>
      </c>
      <c r="BK300" s="220">
        <f>ROUND(I300*H300,2)</f>
        <v>0</v>
      </c>
      <c r="BL300" s="25" t="s">
        <v>502</v>
      </c>
      <c r="BM300" s="25" t="s">
        <v>14576</v>
      </c>
    </row>
    <row r="301" spans="2:65" s="1" customFormat="1" ht="24">
      <c r="B301" s="42"/>
      <c r="C301" s="64"/>
      <c r="D301" s="221" t="s">
        <v>506</v>
      </c>
      <c r="E301" s="64"/>
      <c r="F301" s="222" t="s">
        <v>14577</v>
      </c>
      <c r="G301" s="64"/>
      <c r="H301" s="64"/>
      <c r="I301" s="177"/>
      <c r="J301" s="64"/>
      <c r="K301" s="64"/>
      <c r="L301" s="62"/>
      <c r="M301" s="223"/>
      <c r="N301" s="43"/>
      <c r="O301" s="43"/>
      <c r="P301" s="43"/>
      <c r="Q301" s="43"/>
      <c r="R301" s="43"/>
      <c r="S301" s="43"/>
      <c r="T301" s="79"/>
      <c r="AT301" s="25" t="s">
        <v>506</v>
      </c>
      <c r="AU301" s="25" t="s">
        <v>82</v>
      </c>
    </row>
    <row r="302" spans="2:65" s="1" customFormat="1" ht="240">
      <c r="B302" s="42"/>
      <c r="C302" s="64"/>
      <c r="D302" s="221" t="s">
        <v>509</v>
      </c>
      <c r="E302" s="64"/>
      <c r="F302" s="224" t="s">
        <v>14578</v>
      </c>
      <c r="G302" s="64"/>
      <c r="H302" s="64"/>
      <c r="I302" s="177"/>
      <c r="J302" s="64"/>
      <c r="K302" s="64"/>
      <c r="L302" s="62"/>
      <c r="M302" s="223"/>
      <c r="N302" s="43"/>
      <c r="O302" s="43"/>
      <c r="P302" s="43"/>
      <c r="Q302" s="43"/>
      <c r="R302" s="43"/>
      <c r="S302" s="43"/>
      <c r="T302" s="79"/>
      <c r="AT302" s="25" t="s">
        <v>509</v>
      </c>
      <c r="AU302" s="25" t="s">
        <v>82</v>
      </c>
    </row>
    <row r="303" spans="2:65" s="12" customFormat="1">
      <c r="B303" s="225"/>
      <c r="C303" s="226"/>
      <c r="D303" s="227" t="s">
        <v>513</v>
      </c>
      <c r="E303" s="228" t="s">
        <v>23</v>
      </c>
      <c r="F303" s="229" t="s">
        <v>4986</v>
      </c>
      <c r="G303" s="226"/>
      <c r="H303" s="230">
        <v>3</v>
      </c>
      <c r="I303" s="231"/>
      <c r="J303" s="226"/>
      <c r="K303" s="226"/>
      <c r="L303" s="232"/>
      <c r="M303" s="233"/>
      <c r="N303" s="234"/>
      <c r="O303" s="234"/>
      <c r="P303" s="234"/>
      <c r="Q303" s="234"/>
      <c r="R303" s="234"/>
      <c r="S303" s="234"/>
      <c r="T303" s="235"/>
      <c r="AT303" s="236" t="s">
        <v>513</v>
      </c>
      <c r="AU303" s="236" t="s">
        <v>82</v>
      </c>
      <c r="AV303" s="12" t="s">
        <v>82</v>
      </c>
      <c r="AW303" s="12" t="s">
        <v>36</v>
      </c>
      <c r="AX303" s="12" t="s">
        <v>80</v>
      </c>
      <c r="AY303" s="236" t="s">
        <v>492</v>
      </c>
    </row>
    <row r="304" spans="2:65" s="1" customFormat="1" ht="16.5" customHeight="1">
      <c r="B304" s="42"/>
      <c r="C304" s="278" t="s">
        <v>1184</v>
      </c>
      <c r="D304" s="278" t="s">
        <v>1110</v>
      </c>
      <c r="E304" s="279" t="s">
        <v>14579</v>
      </c>
      <c r="F304" s="280" t="s">
        <v>14580</v>
      </c>
      <c r="G304" s="281" t="s">
        <v>1025</v>
      </c>
      <c r="H304" s="282">
        <v>1</v>
      </c>
      <c r="I304" s="283"/>
      <c r="J304" s="284">
        <f>ROUND(I304*H304,2)</f>
        <v>0</v>
      </c>
      <c r="K304" s="280" t="s">
        <v>23</v>
      </c>
      <c r="L304" s="285"/>
      <c r="M304" s="286" t="s">
        <v>23</v>
      </c>
      <c r="N304" s="287" t="s">
        <v>44</v>
      </c>
      <c r="O304" s="43"/>
      <c r="P304" s="218">
        <f>O304*H304</f>
        <v>0</v>
      </c>
      <c r="Q304" s="218">
        <v>1.847E-2</v>
      </c>
      <c r="R304" s="218">
        <f>Q304*H304</f>
        <v>1.847E-2</v>
      </c>
      <c r="S304" s="218">
        <v>0</v>
      </c>
      <c r="T304" s="219">
        <f>S304*H304</f>
        <v>0</v>
      </c>
      <c r="AR304" s="25" t="s">
        <v>604</v>
      </c>
      <c r="AT304" s="25" t="s">
        <v>1110</v>
      </c>
      <c r="AU304" s="25" t="s">
        <v>82</v>
      </c>
      <c r="AY304" s="25" t="s">
        <v>492</v>
      </c>
      <c r="BE304" s="220">
        <f>IF(N304="základní",J304,0)</f>
        <v>0</v>
      </c>
      <c r="BF304" s="220">
        <f>IF(N304="snížená",J304,0)</f>
        <v>0</v>
      </c>
      <c r="BG304" s="220">
        <f>IF(N304="zákl. přenesená",J304,0)</f>
        <v>0</v>
      </c>
      <c r="BH304" s="220">
        <f>IF(N304="sníž. přenesená",J304,0)</f>
        <v>0</v>
      </c>
      <c r="BI304" s="220">
        <f>IF(N304="nulová",J304,0)</f>
        <v>0</v>
      </c>
      <c r="BJ304" s="25" t="s">
        <v>80</v>
      </c>
      <c r="BK304" s="220">
        <f>ROUND(I304*H304,2)</f>
        <v>0</v>
      </c>
      <c r="BL304" s="25" t="s">
        <v>502</v>
      </c>
      <c r="BM304" s="25" t="s">
        <v>14581</v>
      </c>
    </row>
    <row r="305" spans="2:65" s="1" customFormat="1">
      <c r="B305" s="42"/>
      <c r="C305" s="64"/>
      <c r="D305" s="221" t="s">
        <v>506</v>
      </c>
      <c r="E305" s="64"/>
      <c r="F305" s="222" t="s">
        <v>14580</v>
      </c>
      <c r="G305" s="64"/>
      <c r="H305" s="64"/>
      <c r="I305" s="177"/>
      <c r="J305" s="64"/>
      <c r="K305" s="64"/>
      <c r="L305" s="62"/>
      <c r="M305" s="223"/>
      <c r="N305" s="43"/>
      <c r="O305" s="43"/>
      <c r="P305" s="43"/>
      <c r="Q305" s="43"/>
      <c r="R305" s="43"/>
      <c r="S305" s="43"/>
      <c r="T305" s="79"/>
      <c r="AT305" s="25" t="s">
        <v>506</v>
      </c>
      <c r="AU305" s="25" t="s">
        <v>82</v>
      </c>
    </row>
    <row r="306" spans="2:65" s="12" customFormat="1">
      <c r="B306" s="225"/>
      <c r="C306" s="226"/>
      <c r="D306" s="227" t="s">
        <v>513</v>
      </c>
      <c r="E306" s="228" t="s">
        <v>23</v>
      </c>
      <c r="F306" s="229" t="s">
        <v>80</v>
      </c>
      <c r="G306" s="226"/>
      <c r="H306" s="230">
        <v>1</v>
      </c>
      <c r="I306" s="231"/>
      <c r="J306" s="226"/>
      <c r="K306" s="226"/>
      <c r="L306" s="232"/>
      <c r="M306" s="233"/>
      <c r="N306" s="234"/>
      <c r="O306" s="234"/>
      <c r="P306" s="234"/>
      <c r="Q306" s="234"/>
      <c r="R306" s="234"/>
      <c r="S306" s="234"/>
      <c r="T306" s="235"/>
      <c r="AT306" s="236" t="s">
        <v>513</v>
      </c>
      <c r="AU306" s="236" t="s">
        <v>82</v>
      </c>
      <c r="AV306" s="12" t="s">
        <v>82</v>
      </c>
      <c r="AW306" s="12" t="s">
        <v>36</v>
      </c>
      <c r="AX306" s="12" t="s">
        <v>80</v>
      </c>
      <c r="AY306" s="236" t="s">
        <v>492</v>
      </c>
    </row>
    <row r="307" spans="2:65" s="1" customFormat="1" ht="16.5" customHeight="1">
      <c r="B307" s="42"/>
      <c r="C307" s="278" t="s">
        <v>1227</v>
      </c>
      <c r="D307" s="278" t="s">
        <v>1110</v>
      </c>
      <c r="E307" s="279" t="s">
        <v>14582</v>
      </c>
      <c r="F307" s="280" t="s">
        <v>14583</v>
      </c>
      <c r="G307" s="281" t="s">
        <v>1025</v>
      </c>
      <c r="H307" s="282">
        <v>2</v>
      </c>
      <c r="I307" s="283"/>
      <c r="J307" s="284">
        <f>ROUND(I307*H307,2)</f>
        <v>0</v>
      </c>
      <c r="K307" s="280" t="s">
        <v>23</v>
      </c>
      <c r="L307" s="285"/>
      <c r="M307" s="286" t="s">
        <v>23</v>
      </c>
      <c r="N307" s="287" t="s">
        <v>44</v>
      </c>
      <c r="O307" s="43"/>
      <c r="P307" s="218">
        <f>O307*H307</f>
        <v>0</v>
      </c>
      <c r="Q307" s="218">
        <v>6.4000000000000001E-2</v>
      </c>
      <c r="R307" s="218">
        <f>Q307*H307</f>
        <v>0.128</v>
      </c>
      <c r="S307" s="218">
        <v>0</v>
      </c>
      <c r="T307" s="219">
        <f>S307*H307</f>
        <v>0</v>
      </c>
      <c r="AR307" s="25" t="s">
        <v>604</v>
      </c>
      <c r="AT307" s="25" t="s">
        <v>1110</v>
      </c>
      <c r="AU307" s="25" t="s">
        <v>82</v>
      </c>
      <c r="AY307" s="25" t="s">
        <v>492</v>
      </c>
      <c r="BE307" s="220">
        <f>IF(N307="základní",J307,0)</f>
        <v>0</v>
      </c>
      <c r="BF307" s="220">
        <f>IF(N307="snížená",J307,0)</f>
        <v>0</v>
      </c>
      <c r="BG307" s="220">
        <f>IF(N307="zákl. přenesená",J307,0)</f>
        <v>0</v>
      </c>
      <c r="BH307" s="220">
        <f>IF(N307="sníž. přenesená",J307,0)</f>
        <v>0</v>
      </c>
      <c r="BI307" s="220">
        <f>IF(N307="nulová",J307,0)</f>
        <v>0</v>
      </c>
      <c r="BJ307" s="25" t="s">
        <v>80</v>
      </c>
      <c r="BK307" s="220">
        <f>ROUND(I307*H307,2)</f>
        <v>0</v>
      </c>
      <c r="BL307" s="25" t="s">
        <v>502</v>
      </c>
      <c r="BM307" s="25" t="s">
        <v>14584</v>
      </c>
    </row>
    <row r="308" spans="2:65" s="1" customFormat="1">
      <c r="B308" s="42"/>
      <c r="C308" s="64"/>
      <c r="D308" s="221" t="s">
        <v>506</v>
      </c>
      <c r="E308" s="64"/>
      <c r="F308" s="222" t="s">
        <v>14583</v>
      </c>
      <c r="G308" s="64"/>
      <c r="H308" s="64"/>
      <c r="I308" s="177"/>
      <c r="J308" s="64"/>
      <c r="K308" s="64"/>
      <c r="L308" s="62"/>
      <c r="M308" s="223"/>
      <c r="N308" s="43"/>
      <c r="O308" s="43"/>
      <c r="P308" s="43"/>
      <c r="Q308" s="43"/>
      <c r="R308" s="43"/>
      <c r="S308" s="43"/>
      <c r="T308" s="79"/>
      <c r="AT308" s="25" t="s">
        <v>506</v>
      </c>
      <c r="AU308" s="25" t="s">
        <v>82</v>
      </c>
    </row>
    <row r="309" spans="2:65" s="12" customFormat="1">
      <c r="B309" s="225"/>
      <c r="C309" s="226"/>
      <c r="D309" s="227" t="s">
        <v>513</v>
      </c>
      <c r="E309" s="228" t="s">
        <v>23</v>
      </c>
      <c r="F309" s="229" t="s">
        <v>11028</v>
      </c>
      <c r="G309" s="226"/>
      <c r="H309" s="230">
        <v>2</v>
      </c>
      <c r="I309" s="231"/>
      <c r="J309" s="226"/>
      <c r="K309" s="226"/>
      <c r="L309" s="232"/>
      <c r="M309" s="233"/>
      <c r="N309" s="234"/>
      <c r="O309" s="234"/>
      <c r="P309" s="234"/>
      <c r="Q309" s="234"/>
      <c r="R309" s="234"/>
      <c r="S309" s="234"/>
      <c r="T309" s="235"/>
      <c r="AT309" s="236" t="s">
        <v>513</v>
      </c>
      <c r="AU309" s="236" t="s">
        <v>82</v>
      </c>
      <c r="AV309" s="12" t="s">
        <v>82</v>
      </c>
      <c r="AW309" s="12" t="s">
        <v>36</v>
      </c>
      <c r="AX309" s="12" t="s">
        <v>80</v>
      </c>
      <c r="AY309" s="236" t="s">
        <v>492</v>
      </c>
    </row>
    <row r="310" spans="2:65" s="1" customFormat="1" ht="16.5" customHeight="1">
      <c r="B310" s="42"/>
      <c r="C310" s="278" t="s">
        <v>1234</v>
      </c>
      <c r="D310" s="278" t="s">
        <v>1110</v>
      </c>
      <c r="E310" s="279" t="s">
        <v>14585</v>
      </c>
      <c r="F310" s="280" t="s">
        <v>14586</v>
      </c>
      <c r="G310" s="281" t="s">
        <v>1025</v>
      </c>
      <c r="H310" s="282">
        <v>1</v>
      </c>
      <c r="I310" s="283"/>
      <c r="J310" s="284">
        <f>ROUND(I310*H310,2)</f>
        <v>0</v>
      </c>
      <c r="K310" s="280" t="s">
        <v>23</v>
      </c>
      <c r="L310" s="285"/>
      <c r="M310" s="286" t="s">
        <v>23</v>
      </c>
      <c r="N310" s="287" t="s">
        <v>44</v>
      </c>
      <c r="O310" s="43"/>
      <c r="P310" s="218">
        <f>O310*H310</f>
        <v>0</v>
      </c>
      <c r="Q310" s="218">
        <v>7.3000000000000001E-3</v>
      </c>
      <c r="R310" s="218">
        <f>Q310*H310</f>
        <v>7.3000000000000001E-3</v>
      </c>
      <c r="S310" s="218">
        <v>0</v>
      </c>
      <c r="T310" s="219">
        <f>S310*H310</f>
        <v>0</v>
      </c>
      <c r="AR310" s="25" t="s">
        <v>604</v>
      </c>
      <c r="AT310" s="25" t="s">
        <v>1110</v>
      </c>
      <c r="AU310" s="25" t="s">
        <v>82</v>
      </c>
      <c r="AY310" s="25" t="s">
        <v>492</v>
      </c>
      <c r="BE310" s="220">
        <f>IF(N310="základní",J310,0)</f>
        <v>0</v>
      </c>
      <c r="BF310" s="220">
        <f>IF(N310="snížená",J310,0)</f>
        <v>0</v>
      </c>
      <c r="BG310" s="220">
        <f>IF(N310="zákl. přenesená",J310,0)</f>
        <v>0</v>
      </c>
      <c r="BH310" s="220">
        <f>IF(N310="sníž. přenesená",J310,0)</f>
        <v>0</v>
      </c>
      <c r="BI310" s="220">
        <f>IF(N310="nulová",J310,0)</f>
        <v>0</v>
      </c>
      <c r="BJ310" s="25" t="s">
        <v>80</v>
      </c>
      <c r="BK310" s="220">
        <f>ROUND(I310*H310,2)</f>
        <v>0</v>
      </c>
      <c r="BL310" s="25" t="s">
        <v>502</v>
      </c>
      <c r="BM310" s="25" t="s">
        <v>14587</v>
      </c>
    </row>
    <row r="311" spans="2:65" s="1" customFormat="1">
      <c r="B311" s="42"/>
      <c r="C311" s="64"/>
      <c r="D311" s="221" t="s">
        <v>506</v>
      </c>
      <c r="E311" s="64"/>
      <c r="F311" s="222" t="s">
        <v>14588</v>
      </c>
      <c r="G311" s="64"/>
      <c r="H311" s="64"/>
      <c r="I311" s="177"/>
      <c r="J311" s="64"/>
      <c r="K311" s="64"/>
      <c r="L311" s="62"/>
      <c r="M311" s="223"/>
      <c r="N311" s="43"/>
      <c r="O311" s="43"/>
      <c r="P311" s="43"/>
      <c r="Q311" s="43"/>
      <c r="R311" s="43"/>
      <c r="S311" s="43"/>
      <c r="T311" s="79"/>
      <c r="AT311" s="25" t="s">
        <v>506</v>
      </c>
      <c r="AU311" s="25" t="s">
        <v>82</v>
      </c>
    </row>
    <row r="312" spans="2:65" s="12" customFormat="1">
      <c r="B312" s="225"/>
      <c r="C312" s="226"/>
      <c r="D312" s="227" t="s">
        <v>513</v>
      </c>
      <c r="E312" s="228" t="s">
        <v>23</v>
      </c>
      <c r="F312" s="229" t="s">
        <v>80</v>
      </c>
      <c r="G312" s="226"/>
      <c r="H312" s="230">
        <v>1</v>
      </c>
      <c r="I312" s="231"/>
      <c r="J312" s="226"/>
      <c r="K312" s="226"/>
      <c r="L312" s="232"/>
      <c r="M312" s="233"/>
      <c r="N312" s="234"/>
      <c r="O312" s="234"/>
      <c r="P312" s="234"/>
      <c r="Q312" s="234"/>
      <c r="R312" s="234"/>
      <c r="S312" s="234"/>
      <c r="T312" s="235"/>
      <c r="AT312" s="236" t="s">
        <v>513</v>
      </c>
      <c r="AU312" s="236" t="s">
        <v>82</v>
      </c>
      <c r="AV312" s="12" t="s">
        <v>82</v>
      </c>
      <c r="AW312" s="12" t="s">
        <v>36</v>
      </c>
      <c r="AX312" s="12" t="s">
        <v>80</v>
      </c>
      <c r="AY312" s="236" t="s">
        <v>492</v>
      </c>
    </row>
    <row r="313" spans="2:65" s="1" customFormat="1" ht="16.5" customHeight="1">
      <c r="B313" s="42"/>
      <c r="C313" s="278" t="s">
        <v>1271</v>
      </c>
      <c r="D313" s="278" t="s">
        <v>1110</v>
      </c>
      <c r="E313" s="279" t="s">
        <v>14589</v>
      </c>
      <c r="F313" s="280" t="s">
        <v>14590</v>
      </c>
      <c r="G313" s="281" t="s">
        <v>1025</v>
      </c>
      <c r="H313" s="282">
        <v>2</v>
      </c>
      <c r="I313" s="283"/>
      <c r="J313" s="284">
        <f>ROUND(I313*H313,2)</f>
        <v>0</v>
      </c>
      <c r="K313" s="280" t="s">
        <v>23</v>
      </c>
      <c r="L313" s="285"/>
      <c r="M313" s="286" t="s">
        <v>23</v>
      </c>
      <c r="N313" s="287" t="s">
        <v>44</v>
      </c>
      <c r="O313" s="43"/>
      <c r="P313" s="218">
        <f>O313*H313</f>
        <v>0</v>
      </c>
      <c r="Q313" s="218">
        <v>8.6E-3</v>
      </c>
      <c r="R313" s="218">
        <f>Q313*H313</f>
        <v>1.72E-2</v>
      </c>
      <c r="S313" s="218">
        <v>0</v>
      </c>
      <c r="T313" s="219">
        <f>S313*H313</f>
        <v>0</v>
      </c>
      <c r="AR313" s="25" t="s">
        <v>604</v>
      </c>
      <c r="AT313" s="25" t="s">
        <v>1110</v>
      </c>
      <c r="AU313" s="25" t="s">
        <v>82</v>
      </c>
      <c r="AY313" s="25" t="s">
        <v>492</v>
      </c>
      <c r="BE313" s="220">
        <f>IF(N313="základní",J313,0)</f>
        <v>0</v>
      </c>
      <c r="BF313" s="220">
        <f>IF(N313="snížená",J313,0)</f>
        <v>0</v>
      </c>
      <c r="BG313" s="220">
        <f>IF(N313="zákl. přenesená",J313,0)</f>
        <v>0</v>
      </c>
      <c r="BH313" s="220">
        <f>IF(N313="sníž. přenesená",J313,0)</f>
        <v>0</v>
      </c>
      <c r="BI313" s="220">
        <f>IF(N313="nulová",J313,0)</f>
        <v>0</v>
      </c>
      <c r="BJ313" s="25" t="s">
        <v>80</v>
      </c>
      <c r="BK313" s="220">
        <f>ROUND(I313*H313,2)</f>
        <v>0</v>
      </c>
      <c r="BL313" s="25" t="s">
        <v>502</v>
      </c>
      <c r="BM313" s="25" t="s">
        <v>14591</v>
      </c>
    </row>
    <row r="314" spans="2:65" s="1" customFormat="1">
      <c r="B314" s="42"/>
      <c r="C314" s="64"/>
      <c r="D314" s="221" t="s">
        <v>506</v>
      </c>
      <c r="E314" s="64"/>
      <c r="F314" s="222" t="s">
        <v>14592</v>
      </c>
      <c r="G314" s="64"/>
      <c r="H314" s="64"/>
      <c r="I314" s="177"/>
      <c r="J314" s="64"/>
      <c r="K314" s="64"/>
      <c r="L314" s="62"/>
      <c r="M314" s="223"/>
      <c r="N314" s="43"/>
      <c r="O314" s="43"/>
      <c r="P314" s="43"/>
      <c r="Q314" s="43"/>
      <c r="R314" s="43"/>
      <c r="S314" s="43"/>
      <c r="T314" s="79"/>
      <c r="AT314" s="25" t="s">
        <v>506</v>
      </c>
      <c r="AU314" s="25" t="s">
        <v>82</v>
      </c>
    </row>
    <row r="315" spans="2:65" s="12" customFormat="1">
      <c r="B315" s="225"/>
      <c r="C315" s="226"/>
      <c r="D315" s="227" t="s">
        <v>513</v>
      </c>
      <c r="E315" s="228" t="s">
        <v>23</v>
      </c>
      <c r="F315" s="229" t="s">
        <v>11028</v>
      </c>
      <c r="G315" s="226"/>
      <c r="H315" s="230">
        <v>2</v>
      </c>
      <c r="I315" s="231"/>
      <c r="J315" s="226"/>
      <c r="K315" s="226"/>
      <c r="L315" s="232"/>
      <c r="M315" s="233"/>
      <c r="N315" s="234"/>
      <c r="O315" s="234"/>
      <c r="P315" s="234"/>
      <c r="Q315" s="234"/>
      <c r="R315" s="234"/>
      <c r="S315" s="234"/>
      <c r="T315" s="235"/>
      <c r="AT315" s="236" t="s">
        <v>513</v>
      </c>
      <c r="AU315" s="236" t="s">
        <v>82</v>
      </c>
      <c r="AV315" s="12" t="s">
        <v>82</v>
      </c>
      <c r="AW315" s="12" t="s">
        <v>36</v>
      </c>
      <c r="AX315" s="12" t="s">
        <v>80</v>
      </c>
      <c r="AY315" s="236" t="s">
        <v>492</v>
      </c>
    </row>
    <row r="316" spans="2:65" s="1" customFormat="1" ht="16.5" customHeight="1">
      <c r="B316" s="42"/>
      <c r="C316" s="278" t="s">
        <v>1278</v>
      </c>
      <c r="D316" s="278" t="s">
        <v>1110</v>
      </c>
      <c r="E316" s="279" t="s">
        <v>14593</v>
      </c>
      <c r="F316" s="280" t="s">
        <v>14594</v>
      </c>
      <c r="G316" s="281" t="s">
        <v>1025</v>
      </c>
      <c r="H316" s="282">
        <v>3</v>
      </c>
      <c r="I316" s="283"/>
      <c r="J316" s="284">
        <f>ROUND(I316*H316,2)</f>
        <v>0</v>
      </c>
      <c r="K316" s="280" t="s">
        <v>23</v>
      </c>
      <c r="L316" s="285"/>
      <c r="M316" s="286" t="s">
        <v>23</v>
      </c>
      <c r="N316" s="287" t="s">
        <v>44</v>
      </c>
      <c r="O316" s="43"/>
      <c r="P316" s="218">
        <f>O316*H316</f>
        <v>0</v>
      </c>
      <c r="Q316" s="218">
        <v>6.4999999999999997E-4</v>
      </c>
      <c r="R316" s="218">
        <f>Q316*H316</f>
        <v>1.9499999999999999E-3</v>
      </c>
      <c r="S316" s="218">
        <v>0</v>
      </c>
      <c r="T316" s="219">
        <f>S316*H316</f>
        <v>0</v>
      </c>
      <c r="AR316" s="25" t="s">
        <v>604</v>
      </c>
      <c r="AT316" s="25" t="s">
        <v>1110</v>
      </c>
      <c r="AU316" s="25" t="s">
        <v>82</v>
      </c>
      <c r="AY316" s="25" t="s">
        <v>492</v>
      </c>
      <c r="BE316" s="220">
        <f>IF(N316="základní",J316,0)</f>
        <v>0</v>
      </c>
      <c r="BF316" s="220">
        <f>IF(N316="snížená",J316,0)</f>
        <v>0</v>
      </c>
      <c r="BG316" s="220">
        <f>IF(N316="zákl. přenesená",J316,0)</f>
        <v>0</v>
      </c>
      <c r="BH316" s="220">
        <f>IF(N316="sníž. přenesená",J316,0)</f>
        <v>0</v>
      </c>
      <c r="BI316" s="220">
        <f>IF(N316="nulová",J316,0)</f>
        <v>0</v>
      </c>
      <c r="BJ316" s="25" t="s">
        <v>80</v>
      </c>
      <c r="BK316" s="220">
        <f>ROUND(I316*H316,2)</f>
        <v>0</v>
      </c>
      <c r="BL316" s="25" t="s">
        <v>502</v>
      </c>
      <c r="BM316" s="25" t="s">
        <v>14595</v>
      </c>
    </row>
    <row r="317" spans="2:65" s="1" customFormat="1">
      <c r="B317" s="42"/>
      <c r="C317" s="64"/>
      <c r="D317" s="221" t="s">
        <v>506</v>
      </c>
      <c r="E317" s="64"/>
      <c r="F317" s="222" t="s">
        <v>14596</v>
      </c>
      <c r="G317" s="64"/>
      <c r="H317" s="64"/>
      <c r="I317" s="177"/>
      <c r="J317" s="64"/>
      <c r="K317" s="64"/>
      <c r="L317" s="62"/>
      <c r="M317" s="223"/>
      <c r="N317" s="43"/>
      <c r="O317" s="43"/>
      <c r="P317" s="43"/>
      <c r="Q317" s="43"/>
      <c r="R317" s="43"/>
      <c r="S317" s="43"/>
      <c r="T317" s="79"/>
      <c r="AT317" s="25" t="s">
        <v>506</v>
      </c>
      <c r="AU317" s="25" t="s">
        <v>82</v>
      </c>
    </row>
    <row r="318" spans="2:65" s="12" customFormat="1">
      <c r="B318" s="225"/>
      <c r="C318" s="226"/>
      <c r="D318" s="227" t="s">
        <v>513</v>
      </c>
      <c r="E318" s="228" t="s">
        <v>23</v>
      </c>
      <c r="F318" s="229" t="s">
        <v>4986</v>
      </c>
      <c r="G318" s="226"/>
      <c r="H318" s="230">
        <v>3</v>
      </c>
      <c r="I318" s="231"/>
      <c r="J318" s="226"/>
      <c r="K318" s="226"/>
      <c r="L318" s="232"/>
      <c r="M318" s="233"/>
      <c r="N318" s="234"/>
      <c r="O318" s="234"/>
      <c r="P318" s="234"/>
      <c r="Q318" s="234"/>
      <c r="R318" s="234"/>
      <c r="S318" s="234"/>
      <c r="T318" s="235"/>
      <c r="AT318" s="236" t="s">
        <v>513</v>
      </c>
      <c r="AU318" s="236" t="s">
        <v>82</v>
      </c>
      <c r="AV318" s="12" t="s">
        <v>82</v>
      </c>
      <c r="AW318" s="12" t="s">
        <v>36</v>
      </c>
      <c r="AX318" s="12" t="s">
        <v>80</v>
      </c>
      <c r="AY318" s="236" t="s">
        <v>492</v>
      </c>
    </row>
    <row r="319" spans="2:65" s="1" customFormat="1" ht="16.5" customHeight="1">
      <c r="B319" s="42"/>
      <c r="C319" s="209" t="s">
        <v>1284</v>
      </c>
      <c r="D319" s="209" t="s">
        <v>498</v>
      </c>
      <c r="E319" s="210" t="s">
        <v>14597</v>
      </c>
      <c r="F319" s="211" t="s">
        <v>14598</v>
      </c>
      <c r="G319" s="212" t="s">
        <v>832</v>
      </c>
      <c r="H319" s="213">
        <v>24.6</v>
      </c>
      <c r="I319" s="214"/>
      <c r="J319" s="215">
        <f>ROUND(I319*H319,2)</f>
        <v>0</v>
      </c>
      <c r="K319" s="211" t="s">
        <v>501</v>
      </c>
      <c r="L319" s="62"/>
      <c r="M319" s="216" t="s">
        <v>23</v>
      </c>
      <c r="N319" s="217" t="s">
        <v>44</v>
      </c>
      <c r="O319" s="43"/>
      <c r="P319" s="218">
        <f>O319*H319</f>
        <v>0</v>
      </c>
      <c r="Q319" s="218">
        <v>0</v>
      </c>
      <c r="R319" s="218">
        <f>Q319*H319</f>
        <v>0</v>
      </c>
      <c r="S319" s="218">
        <v>0</v>
      </c>
      <c r="T319" s="219">
        <f>S319*H319</f>
        <v>0</v>
      </c>
      <c r="AR319" s="25" t="s">
        <v>502</v>
      </c>
      <c r="AT319" s="25" t="s">
        <v>498</v>
      </c>
      <c r="AU319" s="25" t="s">
        <v>82</v>
      </c>
      <c r="AY319" s="25" t="s">
        <v>492</v>
      </c>
      <c r="BE319" s="220">
        <f>IF(N319="základní",J319,0)</f>
        <v>0</v>
      </c>
      <c r="BF319" s="220">
        <f>IF(N319="snížená",J319,0)</f>
        <v>0</v>
      </c>
      <c r="BG319" s="220">
        <f>IF(N319="zákl. přenesená",J319,0)</f>
        <v>0</v>
      </c>
      <c r="BH319" s="220">
        <f>IF(N319="sníž. přenesená",J319,0)</f>
        <v>0</v>
      </c>
      <c r="BI319" s="220">
        <f>IF(N319="nulová",J319,0)</f>
        <v>0</v>
      </c>
      <c r="BJ319" s="25" t="s">
        <v>80</v>
      </c>
      <c r="BK319" s="220">
        <f>ROUND(I319*H319,2)</f>
        <v>0</v>
      </c>
      <c r="BL319" s="25" t="s">
        <v>502</v>
      </c>
      <c r="BM319" s="25" t="s">
        <v>14599</v>
      </c>
    </row>
    <row r="320" spans="2:65" s="1" customFormat="1">
      <c r="B320" s="42"/>
      <c r="C320" s="64"/>
      <c r="D320" s="221" t="s">
        <v>506</v>
      </c>
      <c r="E320" s="64"/>
      <c r="F320" s="222" t="s">
        <v>14600</v>
      </c>
      <c r="G320" s="64"/>
      <c r="H320" s="64"/>
      <c r="I320" s="177"/>
      <c r="J320" s="64"/>
      <c r="K320" s="64"/>
      <c r="L320" s="62"/>
      <c r="M320" s="223"/>
      <c r="N320" s="43"/>
      <c r="O320" s="43"/>
      <c r="P320" s="43"/>
      <c r="Q320" s="43"/>
      <c r="R320" s="43"/>
      <c r="S320" s="43"/>
      <c r="T320" s="79"/>
      <c r="AT320" s="25" t="s">
        <v>506</v>
      </c>
      <c r="AU320" s="25" t="s">
        <v>82</v>
      </c>
    </row>
    <row r="321" spans="2:65" s="1" customFormat="1" ht="96">
      <c r="B321" s="42"/>
      <c r="C321" s="64"/>
      <c r="D321" s="221" t="s">
        <v>509</v>
      </c>
      <c r="E321" s="64"/>
      <c r="F321" s="224" t="s">
        <v>14601</v>
      </c>
      <c r="G321" s="64"/>
      <c r="H321" s="64"/>
      <c r="I321" s="177"/>
      <c r="J321" s="64"/>
      <c r="K321" s="64"/>
      <c r="L321" s="62"/>
      <c r="M321" s="223"/>
      <c r="N321" s="43"/>
      <c r="O321" s="43"/>
      <c r="P321" s="43"/>
      <c r="Q321" s="43"/>
      <c r="R321" s="43"/>
      <c r="S321" s="43"/>
      <c r="T321" s="79"/>
      <c r="AT321" s="25" t="s">
        <v>509</v>
      </c>
      <c r="AU321" s="25" t="s">
        <v>82</v>
      </c>
    </row>
    <row r="322" spans="2:65" s="12" customFormat="1">
      <c r="B322" s="225"/>
      <c r="C322" s="226"/>
      <c r="D322" s="227" t="s">
        <v>513</v>
      </c>
      <c r="E322" s="228" t="s">
        <v>23</v>
      </c>
      <c r="F322" s="229" t="s">
        <v>14602</v>
      </c>
      <c r="G322" s="226"/>
      <c r="H322" s="230">
        <v>24.6</v>
      </c>
      <c r="I322" s="231"/>
      <c r="J322" s="226"/>
      <c r="K322" s="226"/>
      <c r="L322" s="232"/>
      <c r="M322" s="233"/>
      <c r="N322" s="234"/>
      <c r="O322" s="234"/>
      <c r="P322" s="234"/>
      <c r="Q322" s="234"/>
      <c r="R322" s="234"/>
      <c r="S322" s="234"/>
      <c r="T322" s="235"/>
      <c r="AT322" s="236" t="s">
        <v>513</v>
      </c>
      <c r="AU322" s="236" t="s">
        <v>82</v>
      </c>
      <c r="AV322" s="12" t="s">
        <v>82</v>
      </c>
      <c r="AW322" s="12" t="s">
        <v>36</v>
      </c>
      <c r="AX322" s="12" t="s">
        <v>80</v>
      </c>
      <c r="AY322" s="236" t="s">
        <v>492</v>
      </c>
    </row>
    <row r="323" spans="2:65" s="1" customFormat="1" ht="16.5" customHeight="1">
      <c r="B323" s="42"/>
      <c r="C323" s="209" t="s">
        <v>1299</v>
      </c>
      <c r="D323" s="209" t="s">
        <v>498</v>
      </c>
      <c r="E323" s="210" t="s">
        <v>14603</v>
      </c>
      <c r="F323" s="211" t="s">
        <v>14604</v>
      </c>
      <c r="G323" s="212" t="s">
        <v>832</v>
      </c>
      <c r="H323" s="213">
        <v>24.6</v>
      </c>
      <c r="I323" s="214"/>
      <c r="J323" s="215">
        <f>ROUND(I323*H323,2)</f>
        <v>0</v>
      </c>
      <c r="K323" s="211" t="s">
        <v>501</v>
      </c>
      <c r="L323" s="62"/>
      <c r="M323" s="216" t="s">
        <v>23</v>
      </c>
      <c r="N323" s="217" t="s">
        <v>44</v>
      </c>
      <c r="O323" s="43"/>
      <c r="P323" s="218">
        <f>O323*H323</f>
        <v>0</v>
      </c>
      <c r="Q323" s="218">
        <v>0</v>
      </c>
      <c r="R323" s="218">
        <f>Q323*H323</f>
        <v>0</v>
      </c>
      <c r="S323" s="218">
        <v>0</v>
      </c>
      <c r="T323" s="219">
        <f>S323*H323</f>
        <v>0</v>
      </c>
      <c r="AR323" s="25" t="s">
        <v>502</v>
      </c>
      <c r="AT323" s="25" t="s">
        <v>498</v>
      </c>
      <c r="AU323" s="25" t="s">
        <v>82</v>
      </c>
      <c r="AY323" s="25" t="s">
        <v>492</v>
      </c>
      <c r="BE323" s="220">
        <f>IF(N323="základní",J323,0)</f>
        <v>0</v>
      </c>
      <c r="BF323" s="220">
        <f>IF(N323="snížená",J323,0)</f>
        <v>0</v>
      </c>
      <c r="BG323" s="220">
        <f>IF(N323="zákl. přenesená",J323,0)</f>
        <v>0</v>
      </c>
      <c r="BH323" s="220">
        <f>IF(N323="sníž. přenesená",J323,0)</f>
        <v>0</v>
      </c>
      <c r="BI323" s="220">
        <f>IF(N323="nulová",J323,0)</f>
        <v>0</v>
      </c>
      <c r="BJ323" s="25" t="s">
        <v>80</v>
      </c>
      <c r="BK323" s="220">
        <f>ROUND(I323*H323,2)</f>
        <v>0</v>
      </c>
      <c r="BL323" s="25" t="s">
        <v>502</v>
      </c>
      <c r="BM323" s="25" t="s">
        <v>14605</v>
      </c>
    </row>
    <row r="324" spans="2:65" s="1" customFormat="1">
      <c r="B324" s="42"/>
      <c r="C324" s="64"/>
      <c r="D324" s="221" t="s">
        <v>506</v>
      </c>
      <c r="E324" s="64"/>
      <c r="F324" s="222" t="s">
        <v>14604</v>
      </c>
      <c r="G324" s="64"/>
      <c r="H324" s="64"/>
      <c r="I324" s="177"/>
      <c r="J324" s="64"/>
      <c r="K324" s="64"/>
      <c r="L324" s="62"/>
      <c r="M324" s="223"/>
      <c r="N324" s="43"/>
      <c r="O324" s="43"/>
      <c r="P324" s="43"/>
      <c r="Q324" s="43"/>
      <c r="R324" s="43"/>
      <c r="S324" s="43"/>
      <c r="T324" s="79"/>
      <c r="AT324" s="25" t="s">
        <v>506</v>
      </c>
      <c r="AU324" s="25" t="s">
        <v>82</v>
      </c>
    </row>
    <row r="325" spans="2:65" s="1" customFormat="1" ht="36">
      <c r="B325" s="42"/>
      <c r="C325" s="64"/>
      <c r="D325" s="221" t="s">
        <v>509</v>
      </c>
      <c r="E325" s="64"/>
      <c r="F325" s="224" t="s">
        <v>14606</v>
      </c>
      <c r="G325" s="64"/>
      <c r="H325" s="64"/>
      <c r="I325" s="177"/>
      <c r="J325" s="64"/>
      <c r="K325" s="64"/>
      <c r="L325" s="62"/>
      <c r="M325" s="223"/>
      <c r="N325" s="43"/>
      <c r="O325" s="43"/>
      <c r="P325" s="43"/>
      <c r="Q325" s="43"/>
      <c r="R325" s="43"/>
      <c r="S325" s="43"/>
      <c r="T325" s="79"/>
      <c r="AT325" s="25" t="s">
        <v>509</v>
      </c>
      <c r="AU325" s="25" t="s">
        <v>82</v>
      </c>
    </row>
    <row r="326" spans="2:65" s="12" customFormat="1">
      <c r="B326" s="225"/>
      <c r="C326" s="226"/>
      <c r="D326" s="227" t="s">
        <v>513</v>
      </c>
      <c r="E326" s="228" t="s">
        <v>23</v>
      </c>
      <c r="F326" s="229" t="s">
        <v>2146</v>
      </c>
      <c r="G326" s="226"/>
      <c r="H326" s="230">
        <v>24.6</v>
      </c>
      <c r="I326" s="231"/>
      <c r="J326" s="226"/>
      <c r="K326" s="226"/>
      <c r="L326" s="232"/>
      <c r="M326" s="233"/>
      <c r="N326" s="234"/>
      <c r="O326" s="234"/>
      <c r="P326" s="234"/>
      <c r="Q326" s="234"/>
      <c r="R326" s="234"/>
      <c r="S326" s="234"/>
      <c r="T326" s="235"/>
      <c r="AT326" s="236" t="s">
        <v>513</v>
      </c>
      <c r="AU326" s="236" t="s">
        <v>82</v>
      </c>
      <c r="AV326" s="12" t="s">
        <v>82</v>
      </c>
      <c r="AW326" s="12" t="s">
        <v>36</v>
      </c>
      <c r="AX326" s="12" t="s">
        <v>80</v>
      </c>
      <c r="AY326" s="236" t="s">
        <v>492</v>
      </c>
    </row>
    <row r="327" spans="2:65" s="1" customFormat="1" ht="16.5" customHeight="1">
      <c r="B327" s="42"/>
      <c r="C327" s="209" t="s">
        <v>1306</v>
      </c>
      <c r="D327" s="209" t="s">
        <v>498</v>
      </c>
      <c r="E327" s="210" t="s">
        <v>14607</v>
      </c>
      <c r="F327" s="211" t="s">
        <v>14608</v>
      </c>
      <c r="G327" s="212" t="s">
        <v>1025</v>
      </c>
      <c r="H327" s="213">
        <v>2</v>
      </c>
      <c r="I327" s="214"/>
      <c r="J327" s="215">
        <f>ROUND(I327*H327,2)</f>
        <v>0</v>
      </c>
      <c r="K327" s="211" t="s">
        <v>501</v>
      </c>
      <c r="L327" s="62"/>
      <c r="M327" s="216" t="s">
        <v>23</v>
      </c>
      <c r="N327" s="217" t="s">
        <v>44</v>
      </c>
      <c r="O327" s="43"/>
      <c r="P327" s="218">
        <f>O327*H327</f>
        <v>0</v>
      </c>
      <c r="Q327" s="218">
        <v>0.46005000000000001</v>
      </c>
      <c r="R327" s="218">
        <f>Q327*H327</f>
        <v>0.92010000000000003</v>
      </c>
      <c r="S327" s="218">
        <v>0</v>
      </c>
      <c r="T327" s="219">
        <f>S327*H327</f>
        <v>0</v>
      </c>
      <c r="AR327" s="25" t="s">
        <v>502</v>
      </c>
      <c r="AT327" s="25" t="s">
        <v>498</v>
      </c>
      <c r="AU327" s="25" t="s">
        <v>82</v>
      </c>
      <c r="AY327" s="25" t="s">
        <v>492</v>
      </c>
      <c r="BE327" s="220">
        <f>IF(N327="základní",J327,0)</f>
        <v>0</v>
      </c>
      <c r="BF327" s="220">
        <f>IF(N327="snížená",J327,0)</f>
        <v>0</v>
      </c>
      <c r="BG327" s="220">
        <f>IF(N327="zákl. přenesená",J327,0)</f>
        <v>0</v>
      </c>
      <c r="BH327" s="220">
        <f>IF(N327="sníž. přenesená",J327,0)</f>
        <v>0</v>
      </c>
      <c r="BI327" s="220">
        <f>IF(N327="nulová",J327,0)</f>
        <v>0</v>
      </c>
      <c r="BJ327" s="25" t="s">
        <v>80</v>
      </c>
      <c r="BK327" s="220">
        <f>ROUND(I327*H327,2)</f>
        <v>0</v>
      </c>
      <c r="BL327" s="25" t="s">
        <v>502</v>
      </c>
      <c r="BM327" s="25" t="s">
        <v>14609</v>
      </c>
    </row>
    <row r="328" spans="2:65" s="1" customFormat="1">
      <c r="B328" s="42"/>
      <c r="C328" s="64"/>
      <c r="D328" s="221" t="s">
        <v>506</v>
      </c>
      <c r="E328" s="64"/>
      <c r="F328" s="222" t="s">
        <v>14610</v>
      </c>
      <c r="G328" s="64"/>
      <c r="H328" s="64"/>
      <c r="I328" s="177"/>
      <c r="J328" s="64"/>
      <c r="K328" s="64"/>
      <c r="L328" s="62"/>
      <c r="M328" s="223"/>
      <c r="N328" s="43"/>
      <c r="O328" s="43"/>
      <c r="P328" s="43"/>
      <c r="Q328" s="43"/>
      <c r="R328" s="43"/>
      <c r="S328" s="43"/>
      <c r="T328" s="79"/>
      <c r="AT328" s="25" t="s">
        <v>506</v>
      </c>
      <c r="AU328" s="25" t="s">
        <v>82</v>
      </c>
    </row>
    <row r="329" spans="2:65" s="1" customFormat="1" ht="96">
      <c r="B329" s="42"/>
      <c r="C329" s="64"/>
      <c r="D329" s="221" t="s">
        <v>509</v>
      </c>
      <c r="E329" s="64"/>
      <c r="F329" s="224" t="s">
        <v>14601</v>
      </c>
      <c r="G329" s="64"/>
      <c r="H329" s="64"/>
      <c r="I329" s="177"/>
      <c r="J329" s="64"/>
      <c r="K329" s="64"/>
      <c r="L329" s="62"/>
      <c r="M329" s="223"/>
      <c r="N329" s="43"/>
      <c r="O329" s="43"/>
      <c r="P329" s="43"/>
      <c r="Q329" s="43"/>
      <c r="R329" s="43"/>
      <c r="S329" s="43"/>
      <c r="T329" s="79"/>
      <c r="AT329" s="25" t="s">
        <v>509</v>
      </c>
      <c r="AU329" s="25" t="s">
        <v>82</v>
      </c>
    </row>
    <row r="330" spans="2:65" s="12" customFormat="1">
      <c r="B330" s="225"/>
      <c r="C330" s="226"/>
      <c r="D330" s="227" t="s">
        <v>513</v>
      </c>
      <c r="E330" s="228" t="s">
        <v>23</v>
      </c>
      <c r="F330" s="229" t="s">
        <v>11028</v>
      </c>
      <c r="G330" s="226"/>
      <c r="H330" s="230">
        <v>2</v>
      </c>
      <c r="I330" s="231"/>
      <c r="J330" s="226"/>
      <c r="K330" s="226"/>
      <c r="L330" s="232"/>
      <c r="M330" s="233"/>
      <c r="N330" s="234"/>
      <c r="O330" s="234"/>
      <c r="P330" s="234"/>
      <c r="Q330" s="234"/>
      <c r="R330" s="234"/>
      <c r="S330" s="234"/>
      <c r="T330" s="235"/>
      <c r="AT330" s="236" t="s">
        <v>513</v>
      </c>
      <c r="AU330" s="236" t="s">
        <v>82</v>
      </c>
      <c r="AV330" s="12" t="s">
        <v>82</v>
      </c>
      <c r="AW330" s="12" t="s">
        <v>36</v>
      </c>
      <c r="AX330" s="12" t="s">
        <v>80</v>
      </c>
      <c r="AY330" s="236" t="s">
        <v>492</v>
      </c>
    </row>
    <row r="331" spans="2:65" s="1" customFormat="1" ht="16.5" customHeight="1">
      <c r="B331" s="42"/>
      <c r="C331" s="209" t="s">
        <v>1316</v>
      </c>
      <c r="D331" s="209" t="s">
        <v>498</v>
      </c>
      <c r="E331" s="210" t="s">
        <v>14611</v>
      </c>
      <c r="F331" s="211" t="s">
        <v>14612</v>
      </c>
      <c r="G331" s="212" t="s">
        <v>1025</v>
      </c>
      <c r="H331" s="213">
        <v>3</v>
      </c>
      <c r="I331" s="214"/>
      <c r="J331" s="215">
        <f>ROUND(I331*H331,2)</f>
        <v>0</v>
      </c>
      <c r="K331" s="211" t="s">
        <v>501</v>
      </c>
      <c r="L331" s="62"/>
      <c r="M331" s="216" t="s">
        <v>23</v>
      </c>
      <c r="N331" s="217" t="s">
        <v>44</v>
      </c>
      <c r="O331" s="43"/>
      <c r="P331" s="218">
        <f>O331*H331</f>
        <v>0</v>
      </c>
      <c r="Q331" s="218">
        <v>0.12303</v>
      </c>
      <c r="R331" s="218">
        <f>Q331*H331</f>
        <v>0.36909000000000003</v>
      </c>
      <c r="S331" s="218">
        <v>0</v>
      </c>
      <c r="T331" s="219">
        <f>S331*H331</f>
        <v>0</v>
      </c>
      <c r="AR331" s="25" t="s">
        <v>502</v>
      </c>
      <c r="AT331" s="25" t="s">
        <v>498</v>
      </c>
      <c r="AU331" s="25" t="s">
        <v>82</v>
      </c>
      <c r="AY331" s="25" t="s">
        <v>492</v>
      </c>
      <c r="BE331" s="220">
        <f>IF(N331="základní",J331,0)</f>
        <v>0</v>
      </c>
      <c r="BF331" s="220">
        <f>IF(N331="snížená",J331,0)</f>
        <v>0</v>
      </c>
      <c r="BG331" s="220">
        <f>IF(N331="zákl. přenesená",J331,0)</f>
        <v>0</v>
      </c>
      <c r="BH331" s="220">
        <f>IF(N331="sníž. přenesená",J331,0)</f>
        <v>0</v>
      </c>
      <c r="BI331" s="220">
        <f>IF(N331="nulová",J331,0)</f>
        <v>0</v>
      </c>
      <c r="BJ331" s="25" t="s">
        <v>80</v>
      </c>
      <c r="BK331" s="220">
        <f>ROUND(I331*H331,2)</f>
        <v>0</v>
      </c>
      <c r="BL331" s="25" t="s">
        <v>502</v>
      </c>
      <c r="BM331" s="25" t="s">
        <v>14613</v>
      </c>
    </row>
    <row r="332" spans="2:65" s="1" customFormat="1">
      <c r="B332" s="42"/>
      <c r="C332" s="64"/>
      <c r="D332" s="221" t="s">
        <v>506</v>
      </c>
      <c r="E332" s="64"/>
      <c r="F332" s="222" t="s">
        <v>14612</v>
      </c>
      <c r="G332" s="64"/>
      <c r="H332" s="64"/>
      <c r="I332" s="177"/>
      <c r="J332" s="64"/>
      <c r="K332" s="64"/>
      <c r="L332" s="62"/>
      <c r="M332" s="223"/>
      <c r="N332" s="43"/>
      <c r="O332" s="43"/>
      <c r="P332" s="43"/>
      <c r="Q332" s="43"/>
      <c r="R332" s="43"/>
      <c r="S332" s="43"/>
      <c r="T332" s="79"/>
      <c r="AT332" s="25" t="s">
        <v>506</v>
      </c>
      <c r="AU332" s="25" t="s">
        <v>82</v>
      </c>
    </row>
    <row r="333" spans="2:65" s="1" customFormat="1" ht="48">
      <c r="B333" s="42"/>
      <c r="C333" s="64"/>
      <c r="D333" s="221" t="s">
        <v>509</v>
      </c>
      <c r="E333" s="64"/>
      <c r="F333" s="224" t="s">
        <v>14614</v>
      </c>
      <c r="G333" s="64"/>
      <c r="H333" s="64"/>
      <c r="I333" s="177"/>
      <c r="J333" s="64"/>
      <c r="K333" s="64"/>
      <c r="L333" s="62"/>
      <c r="M333" s="223"/>
      <c r="N333" s="43"/>
      <c r="O333" s="43"/>
      <c r="P333" s="43"/>
      <c r="Q333" s="43"/>
      <c r="R333" s="43"/>
      <c r="S333" s="43"/>
      <c r="T333" s="79"/>
      <c r="AT333" s="25" t="s">
        <v>509</v>
      </c>
      <c r="AU333" s="25" t="s">
        <v>82</v>
      </c>
    </row>
    <row r="334" spans="2:65" s="12" customFormat="1">
      <c r="B334" s="225"/>
      <c r="C334" s="226"/>
      <c r="D334" s="227" t="s">
        <v>513</v>
      </c>
      <c r="E334" s="228" t="s">
        <v>23</v>
      </c>
      <c r="F334" s="229" t="s">
        <v>4986</v>
      </c>
      <c r="G334" s="226"/>
      <c r="H334" s="230">
        <v>3</v>
      </c>
      <c r="I334" s="231"/>
      <c r="J334" s="226"/>
      <c r="K334" s="226"/>
      <c r="L334" s="232"/>
      <c r="M334" s="233"/>
      <c r="N334" s="234"/>
      <c r="O334" s="234"/>
      <c r="P334" s="234"/>
      <c r="Q334" s="234"/>
      <c r="R334" s="234"/>
      <c r="S334" s="234"/>
      <c r="T334" s="235"/>
      <c r="AT334" s="236" t="s">
        <v>513</v>
      </c>
      <c r="AU334" s="236" t="s">
        <v>82</v>
      </c>
      <c r="AV334" s="12" t="s">
        <v>82</v>
      </c>
      <c r="AW334" s="12" t="s">
        <v>36</v>
      </c>
      <c r="AX334" s="12" t="s">
        <v>80</v>
      </c>
      <c r="AY334" s="236" t="s">
        <v>492</v>
      </c>
    </row>
    <row r="335" spans="2:65" s="1" customFormat="1" ht="16.5" customHeight="1">
      <c r="B335" s="42"/>
      <c r="C335" s="278" t="s">
        <v>1324</v>
      </c>
      <c r="D335" s="278" t="s">
        <v>1110</v>
      </c>
      <c r="E335" s="279" t="s">
        <v>14615</v>
      </c>
      <c r="F335" s="280" t="s">
        <v>14616</v>
      </c>
      <c r="G335" s="281" t="s">
        <v>1025</v>
      </c>
      <c r="H335" s="282">
        <v>3</v>
      </c>
      <c r="I335" s="283"/>
      <c r="J335" s="284">
        <f>ROUND(I335*H335,2)</f>
        <v>0</v>
      </c>
      <c r="K335" s="280" t="s">
        <v>23</v>
      </c>
      <c r="L335" s="285"/>
      <c r="M335" s="286" t="s">
        <v>23</v>
      </c>
      <c r="N335" s="287" t="s">
        <v>44</v>
      </c>
      <c r="O335" s="43"/>
      <c r="P335" s="218">
        <f>O335*H335</f>
        <v>0</v>
      </c>
      <c r="Q335" s="218">
        <v>1.2449999999999999E-2</v>
      </c>
      <c r="R335" s="218">
        <f>Q335*H335</f>
        <v>3.7349999999999994E-2</v>
      </c>
      <c r="S335" s="218">
        <v>0</v>
      </c>
      <c r="T335" s="219">
        <f>S335*H335</f>
        <v>0</v>
      </c>
      <c r="AR335" s="25" t="s">
        <v>604</v>
      </c>
      <c r="AT335" s="25" t="s">
        <v>1110</v>
      </c>
      <c r="AU335" s="25" t="s">
        <v>82</v>
      </c>
      <c r="AY335" s="25" t="s">
        <v>492</v>
      </c>
      <c r="BE335" s="220">
        <f>IF(N335="základní",J335,0)</f>
        <v>0</v>
      </c>
      <c r="BF335" s="220">
        <f>IF(N335="snížená",J335,0)</f>
        <v>0</v>
      </c>
      <c r="BG335" s="220">
        <f>IF(N335="zákl. přenesená",J335,0)</f>
        <v>0</v>
      </c>
      <c r="BH335" s="220">
        <f>IF(N335="sníž. přenesená",J335,0)</f>
        <v>0</v>
      </c>
      <c r="BI335" s="220">
        <f>IF(N335="nulová",J335,0)</f>
        <v>0</v>
      </c>
      <c r="BJ335" s="25" t="s">
        <v>80</v>
      </c>
      <c r="BK335" s="220">
        <f>ROUND(I335*H335,2)</f>
        <v>0</v>
      </c>
      <c r="BL335" s="25" t="s">
        <v>502</v>
      </c>
      <c r="BM335" s="25" t="s">
        <v>14617</v>
      </c>
    </row>
    <row r="336" spans="2:65" s="1" customFormat="1">
      <c r="B336" s="42"/>
      <c r="C336" s="64"/>
      <c r="D336" s="221" t="s">
        <v>506</v>
      </c>
      <c r="E336" s="64"/>
      <c r="F336" s="222" t="s">
        <v>14618</v>
      </c>
      <c r="G336" s="64"/>
      <c r="H336" s="64"/>
      <c r="I336" s="177"/>
      <c r="J336" s="64"/>
      <c r="K336" s="64"/>
      <c r="L336" s="62"/>
      <c r="M336" s="223"/>
      <c r="N336" s="43"/>
      <c r="O336" s="43"/>
      <c r="P336" s="43"/>
      <c r="Q336" s="43"/>
      <c r="R336" s="43"/>
      <c r="S336" s="43"/>
      <c r="T336" s="79"/>
      <c r="AT336" s="25" t="s">
        <v>506</v>
      </c>
      <c r="AU336" s="25" t="s">
        <v>82</v>
      </c>
    </row>
    <row r="337" spans="2:65" s="12" customFormat="1">
      <c r="B337" s="225"/>
      <c r="C337" s="226"/>
      <c r="D337" s="227" t="s">
        <v>513</v>
      </c>
      <c r="E337" s="228" t="s">
        <v>23</v>
      </c>
      <c r="F337" s="229" t="s">
        <v>4986</v>
      </c>
      <c r="G337" s="226"/>
      <c r="H337" s="230">
        <v>3</v>
      </c>
      <c r="I337" s="231"/>
      <c r="J337" s="226"/>
      <c r="K337" s="226"/>
      <c r="L337" s="232"/>
      <c r="M337" s="233"/>
      <c r="N337" s="234"/>
      <c r="O337" s="234"/>
      <c r="P337" s="234"/>
      <c r="Q337" s="234"/>
      <c r="R337" s="234"/>
      <c r="S337" s="234"/>
      <c r="T337" s="235"/>
      <c r="AT337" s="236" t="s">
        <v>513</v>
      </c>
      <c r="AU337" s="236" t="s">
        <v>82</v>
      </c>
      <c r="AV337" s="12" t="s">
        <v>82</v>
      </c>
      <c r="AW337" s="12" t="s">
        <v>36</v>
      </c>
      <c r="AX337" s="12" t="s">
        <v>80</v>
      </c>
      <c r="AY337" s="236" t="s">
        <v>492</v>
      </c>
    </row>
    <row r="338" spans="2:65" s="1" customFormat="1" ht="16.5" customHeight="1">
      <c r="B338" s="42"/>
      <c r="C338" s="209" t="s">
        <v>1331</v>
      </c>
      <c r="D338" s="209" t="s">
        <v>498</v>
      </c>
      <c r="E338" s="210" t="s">
        <v>14619</v>
      </c>
      <c r="F338" s="211" t="s">
        <v>14620</v>
      </c>
      <c r="G338" s="212" t="s">
        <v>832</v>
      </c>
      <c r="H338" s="213">
        <v>24.6</v>
      </c>
      <c r="I338" s="214"/>
      <c r="J338" s="215">
        <f>ROUND(I338*H338,2)</f>
        <v>0</v>
      </c>
      <c r="K338" s="211" t="s">
        <v>501</v>
      </c>
      <c r="L338" s="62"/>
      <c r="M338" s="216" t="s">
        <v>23</v>
      </c>
      <c r="N338" s="217" t="s">
        <v>44</v>
      </c>
      <c r="O338" s="43"/>
      <c r="P338" s="218">
        <f>O338*H338</f>
        <v>0</v>
      </c>
      <c r="Q338" s="218">
        <v>1.9000000000000001E-4</v>
      </c>
      <c r="R338" s="218">
        <f>Q338*H338</f>
        <v>4.6740000000000002E-3</v>
      </c>
      <c r="S338" s="218">
        <v>0</v>
      </c>
      <c r="T338" s="219">
        <f>S338*H338</f>
        <v>0</v>
      </c>
      <c r="AR338" s="25" t="s">
        <v>502</v>
      </c>
      <c r="AT338" s="25" t="s">
        <v>498</v>
      </c>
      <c r="AU338" s="25" t="s">
        <v>82</v>
      </c>
      <c r="AY338" s="25" t="s">
        <v>492</v>
      </c>
      <c r="BE338" s="220">
        <f>IF(N338="základní",J338,0)</f>
        <v>0</v>
      </c>
      <c r="BF338" s="220">
        <f>IF(N338="snížená",J338,0)</f>
        <v>0</v>
      </c>
      <c r="BG338" s="220">
        <f>IF(N338="zákl. přenesená",J338,0)</f>
        <v>0</v>
      </c>
      <c r="BH338" s="220">
        <f>IF(N338="sníž. přenesená",J338,0)</f>
        <v>0</v>
      </c>
      <c r="BI338" s="220">
        <f>IF(N338="nulová",J338,0)</f>
        <v>0</v>
      </c>
      <c r="BJ338" s="25" t="s">
        <v>80</v>
      </c>
      <c r="BK338" s="220">
        <f>ROUND(I338*H338,2)</f>
        <v>0</v>
      </c>
      <c r="BL338" s="25" t="s">
        <v>502</v>
      </c>
      <c r="BM338" s="25" t="s">
        <v>14621</v>
      </c>
    </row>
    <row r="339" spans="2:65" s="1" customFormat="1">
      <c r="B339" s="42"/>
      <c r="C339" s="64"/>
      <c r="D339" s="221" t="s">
        <v>506</v>
      </c>
      <c r="E339" s="64"/>
      <c r="F339" s="222" t="s">
        <v>14622</v>
      </c>
      <c r="G339" s="64"/>
      <c r="H339" s="64"/>
      <c r="I339" s="177"/>
      <c r="J339" s="64"/>
      <c r="K339" s="64"/>
      <c r="L339" s="62"/>
      <c r="M339" s="223"/>
      <c r="N339" s="43"/>
      <c r="O339" s="43"/>
      <c r="P339" s="43"/>
      <c r="Q339" s="43"/>
      <c r="R339" s="43"/>
      <c r="S339" s="43"/>
      <c r="T339" s="79"/>
      <c r="AT339" s="25" t="s">
        <v>506</v>
      </c>
      <c r="AU339" s="25" t="s">
        <v>82</v>
      </c>
    </row>
    <row r="340" spans="2:65" s="12" customFormat="1">
      <c r="B340" s="225"/>
      <c r="C340" s="226"/>
      <c r="D340" s="227" t="s">
        <v>513</v>
      </c>
      <c r="E340" s="228" t="s">
        <v>23</v>
      </c>
      <c r="F340" s="229" t="s">
        <v>14602</v>
      </c>
      <c r="G340" s="226"/>
      <c r="H340" s="230">
        <v>24.6</v>
      </c>
      <c r="I340" s="231"/>
      <c r="J340" s="226"/>
      <c r="K340" s="226"/>
      <c r="L340" s="232"/>
      <c r="M340" s="233"/>
      <c r="N340" s="234"/>
      <c r="O340" s="234"/>
      <c r="P340" s="234"/>
      <c r="Q340" s="234"/>
      <c r="R340" s="234"/>
      <c r="S340" s="234"/>
      <c r="T340" s="235"/>
      <c r="AT340" s="236" t="s">
        <v>513</v>
      </c>
      <c r="AU340" s="236" t="s">
        <v>82</v>
      </c>
      <c r="AV340" s="12" t="s">
        <v>82</v>
      </c>
      <c r="AW340" s="12" t="s">
        <v>36</v>
      </c>
      <c r="AX340" s="12" t="s">
        <v>80</v>
      </c>
      <c r="AY340" s="236" t="s">
        <v>492</v>
      </c>
    </row>
    <row r="341" spans="2:65" s="1" customFormat="1" ht="16.5" customHeight="1">
      <c r="B341" s="42"/>
      <c r="C341" s="209" t="s">
        <v>1337</v>
      </c>
      <c r="D341" s="209" t="s">
        <v>498</v>
      </c>
      <c r="E341" s="210" t="s">
        <v>14623</v>
      </c>
      <c r="F341" s="211" t="s">
        <v>14624</v>
      </c>
      <c r="G341" s="212" t="s">
        <v>832</v>
      </c>
      <c r="H341" s="213">
        <v>24.6</v>
      </c>
      <c r="I341" s="214"/>
      <c r="J341" s="215">
        <f>ROUND(I341*H341,2)</f>
        <v>0</v>
      </c>
      <c r="K341" s="211" t="s">
        <v>501</v>
      </c>
      <c r="L341" s="62"/>
      <c r="M341" s="216" t="s">
        <v>23</v>
      </c>
      <c r="N341" s="217" t="s">
        <v>44</v>
      </c>
      <c r="O341" s="43"/>
      <c r="P341" s="218">
        <f>O341*H341</f>
        <v>0</v>
      </c>
      <c r="Q341" s="218">
        <v>9.0000000000000006E-5</v>
      </c>
      <c r="R341" s="218">
        <f>Q341*H341</f>
        <v>2.2140000000000003E-3</v>
      </c>
      <c r="S341" s="218">
        <v>0</v>
      </c>
      <c r="T341" s="219">
        <f>S341*H341</f>
        <v>0</v>
      </c>
      <c r="AR341" s="25" t="s">
        <v>502</v>
      </c>
      <c r="AT341" s="25" t="s">
        <v>498</v>
      </c>
      <c r="AU341" s="25" t="s">
        <v>82</v>
      </c>
      <c r="AY341" s="25" t="s">
        <v>492</v>
      </c>
      <c r="BE341" s="220">
        <f>IF(N341="základní",J341,0)</f>
        <v>0</v>
      </c>
      <c r="BF341" s="220">
        <f>IF(N341="snížená",J341,0)</f>
        <v>0</v>
      </c>
      <c r="BG341" s="220">
        <f>IF(N341="zákl. přenesená",J341,0)</f>
        <v>0</v>
      </c>
      <c r="BH341" s="220">
        <f>IF(N341="sníž. přenesená",J341,0)</f>
        <v>0</v>
      </c>
      <c r="BI341" s="220">
        <f>IF(N341="nulová",J341,0)</f>
        <v>0</v>
      </c>
      <c r="BJ341" s="25" t="s">
        <v>80</v>
      </c>
      <c r="BK341" s="220">
        <f>ROUND(I341*H341,2)</f>
        <v>0</v>
      </c>
      <c r="BL341" s="25" t="s">
        <v>502</v>
      </c>
      <c r="BM341" s="25" t="s">
        <v>14625</v>
      </c>
    </row>
    <row r="342" spans="2:65" s="1" customFormat="1">
      <c r="B342" s="42"/>
      <c r="C342" s="64"/>
      <c r="D342" s="221" t="s">
        <v>506</v>
      </c>
      <c r="E342" s="64"/>
      <c r="F342" s="222" t="s">
        <v>14626</v>
      </c>
      <c r="G342" s="64"/>
      <c r="H342" s="64"/>
      <c r="I342" s="177"/>
      <c r="J342" s="64"/>
      <c r="K342" s="64"/>
      <c r="L342" s="62"/>
      <c r="M342" s="223"/>
      <c r="N342" s="43"/>
      <c r="O342" s="43"/>
      <c r="P342" s="43"/>
      <c r="Q342" s="43"/>
      <c r="R342" s="43"/>
      <c r="S342" s="43"/>
      <c r="T342" s="79"/>
      <c r="AT342" s="25" t="s">
        <v>506</v>
      </c>
      <c r="AU342" s="25" t="s">
        <v>82</v>
      </c>
    </row>
    <row r="343" spans="2:65" s="12" customFormat="1">
      <c r="B343" s="225"/>
      <c r="C343" s="226"/>
      <c r="D343" s="227" t="s">
        <v>513</v>
      </c>
      <c r="E343" s="228" t="s">
        <v>23</v>
      </c>
      <c r="F343" s="229" t="s">
        <v>2146</v>
      </c>
      <c r="G343" s="226"/>
      <c r="H343" s="230">
        <v>24.6</v>
      </c>
      <c r="I343" s="231"/>
      <c r="J343" s="226"/>
      <c r="K343" s="226"/>
      <c r="L343" s="232"/>
      <c r="M343" s="233"/>
      <c r="N343" s="234"/>
      <c r="O343" s="234"/>
      <c r="P343" s="234"/>
      <c r="Q343" s="234"/>
      <c r="R343" s="234"/>
      <c r="S343" s="234"/>
      <c r="T343" s="235"/>
      <c r="AT343" s="236" t="s">
        <v>513</v>
      </c>
      <c r="AU343" s="236" t="s">
        <v>82</v>
      </c>
      <c r="AV343" s="12" t="s">
        <v>82</v>
      </c>
      <c r="AW343" s="12" t="s">
        <v>36</v>
      </c>
      <c r="AX343" s="12" t="s">
        <v>80</v>
      </c>
      <c r="AY343" s="236" t="s">
        <v>492</v>
      </c>
    </row>
    <row r="344" spans="2:65" s="1" customFormat="1" ht="16.5" customHeight="1">
      <c r="B344" s="42"/>
      <c r="C344" s="209" t="s">
        <v>1365</v>
      </c>
      <c r="D344" s="209" t="s">
        <v>498</v>
      </c>
      <c r="E344" s="210" t="s">
        <v>14627</v>
      </c>
      <c r="F344" s="211" t="s">
        <v>14628</v>
      </c>
      <c r="G344" s="212" t="s">
        <v>1025</v>
      </c>
      <c r="H344" s="213">
        <v>16</v>
      </c>
      <c r="I344" s="214"/>
      <c r="J344" s="215">
        <f>ROUND(I344*H344,2)</f>
        <v>0</v>
      </c>
      <c r="K344" s="211" t="s">
        <v>501</v>
      </c>
      <c r="L344" s="62"/>
      <c r="M344" s="216" t="s">
        <v>23</v>
      </c>
      <c r="N344" s="217" t="s">
        <v>44</v>
      </c>
      <c r="O344" s="43"/>
      <c r="P344" s="218">
        <f>O344*H344</f>
        <v>0</v>
      </c>
      <c r="Q344" s="218">
        <v>8.0000000000000007E-5</v>
      </c>
      <c r="R344" s="218">
        <f>Q344*H344</f>
        <v>1.2800000000000001E-3</v>
      </c>
      <c r="S344" s="218">
        <v>0</v>
      </c>
      <c r="T344" s="219">
        <f>S344*H344</f>
        <v>0</v>
      </c>
      <c r="AR344" s="25" t="s">
        <v>502</v>
      </c>
      <c r="AT344" s="25" t="s">
        <v>498</v>
      </c>
      <c r="AU344" s="25" t="s">
        <v>82</v>
      </c>
      <c r="AY344" s="25" t="s">
        <v>492</v>
      </c>
      <c r="BE344" s="220">
        <f>IF(N344="základní",J344,0)</f>
        <v>0</v>
      </c>
      <c r="BF344" s="220">
        <f>IF(N344="snížená",J344,0)</f>
        <v>0</v>
      </c>
      <c r="BG344" s="220">
        <f>IF(N344="zákl. přenesená",J344,0)</f>
        <v>0</v>
      </c>
      <c r="BH344" s="220">
        <f>IF(N344="sníž. přenesená",J344,0)</f>
        <v>0</v>
      </c>
      <c r="BI344" s="220">
        <f>IF(N344="nulová",J344,0)</f>
        <v>0</v>
      </c>
      <c r="BJ344" s="25" t="s">
        <v>80</v>
      </c>
      <c r="BK344" s="220">
        <f>ROUND(I344*H344,2)</f>
        <v>0</v>
      </c>
      <c r="BL344" s="25" t="s">
        <v>502</v>
      </c>
      <c r="BM344" s="25" t="s">
        <v>14629</v>
      </c>
    </row>
    <row r="345" spans="2:65" s="1" customFormat="1" ht="24">
      <c r="B345" s="42"/>
      <c r="C345" s="64"/>
      <c r="D345" s="221" t="s">
        <v>506</v>
      </c>
      <c r="E345" s="64"/>
      <c r="F345" s="222" t="s">
        <v>14630</v>
      </c>
      <c r="G345" s="64"/>
      <c r="H345" s="64"/>
      <c r="I345" s="177"/>
      <c r="J345" s="64"/>
      <c r="K345" s="64"/>
      <c r="L345" s="62"/>
      <c r="M345" s="223"/>
      <c r="N345" s="43"/>
      <c r="O345" s="43"/>
      <c r="P345" s="43"/>
      <c r="Q345" s="43"/>
      <c r="R345" s="43"/>
      <c r="S345" s="43"/>
      <c r="T345" s="79"/>
      <c r="AT345" s="25" t="s">
        <v>506</v>
      </c>
      <c r="AU345" s="25" t="s">
        <v>82</v>
      </c>
    </row>
    <row r="346" spans="2:65" s="12" customFormat="1">
      <c r="B346" s="225"/>
      <c r="C346" s="226"/>
      <c r="D346" s="227" t="s">
        <v>513</v>
      </c>
      <c r="E346" s="228" t="s">
        <v>23</v>
      </c>
      <c r="F346" s="229" t="s">
        <v>14631</v>
      </c>
      <c r="G346" s="226"/>
      <c r="H346" s="230">
        <v>16</v>
      </c>
      <c r="I346" s="231"/>
      <c r="J346" s="226"/>
      <c r="K346" s="226"/>
      <c r="L346" s="232"/>
      <c r="M346" s="233"/>
      <c r="N346" s="234"/>
      <c r="O346" s="234"/>
      <c r="P346" s="234"/>
      <c r="Q346" s="234"/>
      <c r="R346" s="234"/>
      <c r="S346" s="234"/>
      <c r="T346" s="235"/>
      <c r="AT346" s="236" t="s">
        <v>513</v>
      </c>
      <c r="AU346" s="236" t="s">
        <v>82</v>
      </c>
      <c r="AV346" s="12" t="s">
        <v>82</v>
      </c>
      <c r="AW346" s="12" t="s">
        <v>36</v>
      </c>
      <c r="AX346" s="12" t="s">
        <v>80</v>
      </c>
      <c r="AY346" s="236" t="s">
        <v>492</v>
      </c>
    </row>
    <row r="347" spans="2:65" s="1" customFormat="1" ht="16.5" customHeight="1">
      <c r="B347" s="42"/>
      <c r="C347" s="209" t="s">
        <v>1381</v>
      </c>
      <c r="D347" s="209" t="s">
        <v>498</v>
      </c>
      <c r="E347" s="210" t="s">
        <v>14632</v>
      </c>
      <c r="F347" s="211" t="s">
        <v>14633</v>
      </c>
      <c r="G347" s="212" t="s">
        <v>1025</v>
      </c>
      <c r="H347" s="213">
        <v>2</v>
      </c>
      <c r="I347" s="214"/>
      <c r="J347" s="215">
        <f>ROUND(I347*H347,2)</f>
        <v>0</v>
      </c>
      <c r="K347" s="211" t="s">
        <v>501</v>
      </c>
      <c r="L347" s="62"/>
      <c r="M347" s="216" t="s">
        <v>23</v>
      </c>
      <c r="N347" s="217" t="s">
        <v>44</v>
      </c>
      <c r="O347" s="43"/>
      <c r="P347" s="218">
        <f>O347*H347</f>
        <v>0</v>
      </c>
      <c r="Q347" s="218">
        <v>1.0300000000000001E-3</v>
      </c>
      <c r="R347" s="218">
        <f>Q347*H347</f>
        <v>2.0600000000000002E-3</v>
      </c>
      <c r="S347" s="218">
        <v>0</v>
      </c>
      <c r="T347" s="219">
        <f>S347*H347</f>
        <v>0</v>
      </c>
      <c r="AR347" s="25" t="s">
        <v>502</v>
      </c>
      <c r="AT347" s="25" t="s">
        <v>498</v>
      </c>
      <c r="AU347" s="25" t="s">
        <v>82</v>
      </c>
      <c r="AY347" s="25" t="s">
        <v>492</v>
      </c>
      <c r="BE347" s="220">
        <f>IF(N347="základní",J347,0)</f>
        <v>0</v>
      </c>
      <c r="BF347" s="220">
        <f>IF(N347="snížená",J347,0)</f>
        <v>0</v>
      </c>
      <c r="BG347" s="220">
        <f>IF(N347="zákl. přenesená",J347,0)</f>
        <v>0</v>
      </c>
      <c r="BH347" s="220">
        <f>IF(N347="sníž. přenesená",J347,0)</f>
        <v>0</v>
      </c>
      <c r="BI347" s="220">
        <f>IF(N347="nulová",J347,0)</f>
        <v>0</v>
      </c>
      <c r="BJ347" s="25" t="s">
        <v>80</v>
      </c>
      <c r="BK347" s="220">
        <f>ROUND(I347*H347,2)</f>
        <v>0</v>
      </c>
      <c r="BL347" s="25" t="s">
        <v>502</v>
      </c>
      <c r="BM347" s="25" t="s">
        <v>14634</v>
      </c>
    </row>
    <row r="348" spans="2:65" s="1" customFormat="1">
      <c r="B348" s="42"/>
      <c r="C348" s="64"/>
      <c r="D348" s="221" t="s">
        <v>506</v>
      </c>
      <c r="E348" s="64"/>
      <c r="F348" s="222" t="s">
        <v>14635</v>
      </c>
      <c r="G348" s="64"/>
      <c r="H348" s="64"/>
      <c r="I348" s="177"/>
      <c r="J348" s="64"/>
      <c r="K348" s="64"/>
      <c r="L348" s="62"/>
      <c r="M348" s="223"/>
      <c r="N348" s="43"/>
      <c r="O348" s="43"/>
      <c r="P348" s="43"/>
      <c r="Q348" s="43"/>
      <c r="R348" s="43"/>
      <c r="S348" s="43"/>
      <c r="T348" s="79"/>
      <c r="AT348" s="25" t="s">
        <v>506</v>
      </c>
      <c r="AU348" s="25" t="s">
        <v>82</v>
      </c>
    </row>
    <row r="349" spans="2:65" s="1" customFormat="1" ht="24">
      <c r="B349" s="42"/>
      <c r="C349" s="64"/>
      <c r="D349" s="221" t="s">
        <v>509</v>
      </c>
      <c r="E349" s="64"/>
      <c r="F349" s="224" t="s">
        <v>14636</v>
      </c>
      <c r="G349" s="64"/>
      <c r="H349" s="64"/>
      <c r="I349" s="177"/>
      <c r="J349" s="64"/>
      <c r="K349" s="64"/>
      <c r="L349" s="62"/>
      <c r="M349" s="223"/>
      <c r="N349" s="43"/>
      <c r="O349" s="43"/>
      <c r="P349" s="43"/>
      <c r="Q349" s="43"/>
      <c r="R349" s="43"/>
      <c r="S349" s="43"/>
      <c r="T349" s="79"/>
      <c r="AT349" s="25" t="s">
        <v>509</v>
      </c>
      <c r="AU349" s="25" t="s">
        <v>82</v>
      </c>
    </row>
    <row r="350" spans="2:65" s="12" customFormat="1">
      <c r="B350" s="225"/>
      <c r="C350" s="226"/>
      <c r="D350" s="227" t="s">
        <v>513</v>
      </c>
      <c r="E350" s="228" t="s">
        <v>23</v>
      </c>
      <c r="F350" s="229" t="s">
        <v>11028</v>
      </c>
      <c r="G350" s="226"/>
      <c r="H350" s="230">
        <v>2</v>
      </c>
      <c r="I350" s="231"/>
      <c r="J350" s="226"/>
      <c r="K350" s="226"/>
      <c r="L350" s="232"/>
      <c r="M350" s="233"/>
      <c r="N350" s="234"/>
      <c r="O350" s="234"/>
      <c r="P350" s="234"/>
      <c r="Q350" s="234"/>
      <c r="R350" s="234"/>
      <c r="S350" s="234"/>
      <c r="T350" s="235"/>
      <c r="AT350" s="236" t="s">
        <v>513</v>
      </c>
      <c r="AU350" s="236" t="s">
        <v>82</v>
      </c>
      <c r="AV350" s="12" t="s">
        <v>82</v>
      </c>
      <c r="AW350" s="12" t="s">
        <v>36</v>
      </c>
      <c r="AX350" s="12" t="s">
        <v>80</v>
      </c>
      <c r="AY350" s="236" t="s">
        <v>492</v>
      </c>
    </row>
    <row r="351" spans="2:65" s="1" customFormat="1" ht="16.5" customHeight="1">
      <c r="B351" s="42"/>
      <c r="C351" s="209" t="s">
        <v>1393</v>
      </c>
      <c r="D351" s="209" t="s">
        <v>498</v>
      </c>
      <c r="E351" s="210" t="s">
        <v>14637</v>
      </c>
      <c r="F351" s="211" t="s">
        <v>14638</v>
      </c>
      <c r="G351" s="212" t="s">
        <v>832</v>
      </c>
      <c r="H351" s="213">
        <v>23.6</v>
      </c>
      <c r="I351" s="214"/>
      <c r="J351" s="215">
        <f>ROUND(I351*H351,2)</f>
        <v>0</v>
      </c>
      <c r="K351" s="211" t="s">
        <v>501</v>
      </c>
      <c r="L351" s="62"/>
      <c r="M351" s="216" t="s">
        <v>23</v>
      </c>
      <c r="N351" s="217" t="s">
        <v>44</v>
      </c>
      <c r="O351" s="43"/>
      <c r="P351" s="218">
        <f>O351*H351</f>
        <v>0</v>
      </c>
      <c r="Q351" s="218">
        <v>5.8E-4</v>
      </c>
      <c r="R351" s="218">
        <f>Q351*H351</f>
        <v>1.3688000000000001E-2</v>
      </c>
      <c r="S351" s="218">
        <v>0</v>
      </c>
      <c r="T351" s="219">
        <f>S351*H351</f>
        <v>0</v>
      </c>
      <c r="AR351" s="25" t="s">
        <v>502</v>
      </c>
      <c r="AT351" s="25" t="s">
        <v>498</v>
      </c>
      <c r="AU351" s="25" t="s">
        <v>82</v>
      </c>
      <c r="AY351" s="25" t="s">
        <v>492</v>
      </c>
      <c r="BE351" s="220">
        <f>IF(N351="základní",J351,0)</f>
        <v>0</v>
      </c>
      <c r="BF351" s="220">
        <f>IF(N351="snížená",J351,0)</f>
        <v>0</v>
      </c>
      <c r="BG351" s="220">
        <f>IF(N351="zákl. přenesená",J351,0)</f>
        <v>0</v>
      </c>
      <c r="BH351" s="220">
        <f>IF(N351="sníž. přenesená",J351,0)</f>
        <v>0</v>
      </c>
      <c r="BI351" s="220">
        <f>IF(N351="nulová",J351,0)</f>
        <v>0</v>
      </c>
      <c r="BJ351" s="25" t="s">
        <v>80</v>
      </c>
      <c r="BK351" s="220">
        <f>ROUND(I351*H351,2)</f>
        <v>0</v>
      </c>
      <c r="BL351" s="25" t="s">
        <v>502</v>
      </c>
      <c r="BM351" s="25" t="s">
        <v>14639</v>
      </c>
    </row>
    <row r="352" spans="2:65" s="1" customFormat="1">
      <c r="B352" s="42"/>
      <c r="C352" s="64"/>
      <c r="D352" s="221" t="s">
        <v>506</v>
      </c>
      <c r="E352" s="64"/>
      <c r="F352" s="222" t="s">
        <v>14640</v>
      </c>
      <c r="G352" s="64"/>
      <c r="H352" s="64"/>
      <c r="I352" s="177"/>
      <c r="J352" s="64"/>
      <c r="K352" s="64"/>
      <c r="L352" s="62"/>
      <c r="M352" s="223"/>
      <c r="N352" s="43"/>
      <c r="O352" s="43"/>
      <c r="P352" s="43"/>
      <c r="Q352" s="43"/>
      <c r="R352" s="43"/>
      <c r="S352" s="43"/>
      <c r="T352" s="79"/>
      <c r="AT352" s="25" t="s">
        <v>506</v>
      </c>
      <c r="AU352" s="25" t="s">
        <v>82</v>
      </c>
    </row>
    <row r="353" spans="2:65" s="12" customFormat="1">
      <c r="B353" s="225"/>
      <c r="C353" s="226"/>
      <c r="D353" s="227" t="s">
        <v>513</v>
      </c>
      <c r="E353" s="228" t="s">
        <v>23</v>
      </c>
      <c r="F353" s="229" t="s">
        <v>14641</v>
      </c>
      <c r="G353" s="226"/>
      <c r="H353" s="230">
        <v>23.6</v>
      </c>
      <c r="I353" s="231"/>
      <c r="J353" s="226"/>
      <c r="K353" s="226"/>
      <c r="L353" s="232"/>
      <c r="M353" s="233"/>
      <c r="N353" s="234"/>
      <c r="O353" s="234"/>
      <c r="P353" s="234"/>
      <c r="Q353" s="234"/>
      <c r="R353" s="234"/>
      <c r="S353" s="234"/>
      <c r="T353" s="235"/>
      <c r="AT353" s="236" t="s">
        <v>513</v>
      </c>
      <c r="AU353" s="236" t="s">
        <v>82</v>
      </c>
      <c r="AV353" s="12" t="s">
        <v>82</v>
      </c>
      <c r="AW353" s="12" t="s">
        <v>36</v>
      </c>
      <c r="AX353" s="12" t="s">
        <v>80</v>
      </c>
      <c r="AY353" s="236" t="s">
        <v>492</v>
      </c>
    </row>
    <row r="354" spans="2:65" s="1" customFormat="1" ht="16.5" customHeight="1">
      <c r="B354" s="42"/>
      <c r="C354" s="278" t="s">
        <v>1400</v>
      </c>
      <c r="D354" s="278" t="s">
        <v>1110</v>
      </c>
      <c r="E354" s="279" t="s">
        <v>14642</v>
      </c>
      <c r="F354" s="280" t="s">
        <v>14643</v>
      </c>
      <c r="G354" s="281" t="s">
        <v>832</v>
      </c>
      <c r="H354" s="282">
        <v>23.6</v>
      </c>
      <c r="I354" s="283"/>
      <c r="J354" s="284">
        <f>ROUND(I354*H354,2)</f>
        <v>0</v>
      </c>
      <c r="K354" s="280" t="s">
        <v>501</v>
      </c>
      <c r="L354" s="285"/>
      <c r="M354" s="286" t="s">
        <v>23</v>
      </c>
      <c r="N354" s="287" t="s">
        <v>44</v>
      </c>
      <c r="O354" s="43"/>
      <c r="P354" s="218">
        <f>O354*H354</f>
        <v>0</v>
      </c>
      <c r="Q354" s="218">
        <v>5.0939999999999999E-2</v>
      </c>
      <c r="R354" s="218">
        <f>Q354*H354</f>
        <v>1.2021840000000001</v>
      </c>
      <c r="S354" s="218">
        <v>0</v>
      </c>
      <c r="T354" s="219">
        <f>S354*H354</f>
        <v>0</v>
      </c>
      <c r="AR354" s="25" t="s">
        <v>604</v>
      </c>
      <c r="AT354" s="25" t="s">
        <v>1110</v>
      </c>
      <c r="AU354" s="25" t="s">
        <v>82</v>
      </c>
      <c r="AY354" s="25" t="s">
        <v>492</v>
      </c>
      <c r="BE354" s="220">
        <f>IF(N354="základní",J354,0)</f>
        <v>0</v>
      </c>
      <c r="BF354" s="220">
        <f>IF(N354="snížená",J354,0)</f>
        <v>0</v>
      </c>
      <c r="BG354" s="220">
        <f>IF(N354="zákl. přenesená",J354,0)</f>
        <v>0</v>
      </c>
      <c r="BH354" s="220">
        <f>IF(N354="sníž. přenesená",J354,0)</f>
        <v>0</v>
      </c>
      <c r="BI354" s="220">
        <f>IF(N354="nulová",J354,0)</f>
        <v>0</v>
      </c>
      <c r="BJ354" s="25" t="s">
        <v>80</v>
      </c>
      <c r="BK354" s="220">
        <f>ROUND(I354*H354,2)</f>
        <v>0</v>
      </c>
      <c r="BL354" s="25" t="s">
        <v>502</v>
      </c>
      <c r="BM354" s="25" t="s">
        <v>14644</v>
      </c>
    </row>
    <row r="355" spans="2:65" s="1" customFormat="1">
      <c r="B355" s="42"/>
      <c r="C355" s="64"/>
      <c r="D355" s="221" t="s">
        <v>506</v>
      </c>
      <c r="E355" s="64"/>
      <c r="F355" s="222" t="s">
        <v>14643</v>
      </c>
      <c r="G355" s="64"/>
      <c r="H355" s="64"/>
      <c r="I355" s="177"/>
      <c r="J355" s="64"/>
      <c r="K355" s="64"/>
      <c r="L355" s="62"/>
      <c r="M355" s="223"/>
      <c r="N355" s="43"/>
      <c r="O355" s="43"/>
      <c r="P355" s="43"/>
      <c r="Q355" s="43"/>
      <c r="R355" s="43"/>
      <c r="S355" s="43"/>
      <c r="T355" s="79"/>
      <c r="AT355" s="25" t="s">
        <v>506</v>
      </c>
      <c r="AU355" s="25" t="s">
        <v>82</v>
      </c>
    </row>
    <row r="356" spans="2:65" s="12" customFormat="1">
      <c r="B356" s="225"/>
      <c r="C356" s="226"/>
      <c r="D356" s="221" t="s">
        <v>513</v>
      </c>
      <c r="E356" s="248" t="s">
        <v>23</v>
      </c>
      <c r="F356" s="249" t="s">
        <v>14641</v>
      </c>
      <c r="G356" s="226"/>
      <c r="H356" s="250">
        <v>23.6</v>
      </c>
      <c r="I356" s="231"/>
      <c r="J356" s="226"/>
      <c r="K356" s="226"/>
      <c r="L356" s="232"/>
      <c r="M356" s="233"/>
      <c r="N356" s="234"/>
      <c r="O356" s="234"/>
      <c r="P356" s="234"/>
      <c r="Q356" s="234"/>
      <c r="R356" s="234"/>
      <c r="S356" s="234"/>
      <c r="T356" s="235"/>
      <c r="AT356" s="236" t="s">
        <v>513</v>
      </c>
      <c r="AU356" s="236" t="s">
        <v>82</v>
      </c>
      <c r="AV356" s="12" t="s">
        <v>82</v>
      </c>
      <c r="AW356" s="12" t="s">
        <v>36</v>
      </c>
      <c r="AX356" s="12" t="s">
        <v>80</v>
      </c>
      <c r="AY356" s="236" t="s">
        <v>492</v>
      </c>
    </row>
    <row r="357" spans="2:65" s="11" customFormat="1" ht="29.85" customHeight="1">
      <c r="B357" s="192"/>
      <c r="C357" s="193"/>
      <c r="D357" s="206" t="s">
        <v>72</v>
      </c>
      <c r="E357" s="207" t="s">
        <v>617</v>
      </c>
      <c r="F357" s="207" t="s">
        <v>14645</v>
      </c>
      <c r="G357" s="193"/>
      <c r="H357" s="193"/>
      <c r="I357" s="196"/>
      <c r="J357" s="208">
        <f>BK357</f>
        <v>0</v>
      </c>
      <c r="K357" s="193"/>
      <c r="L357" s="198"/>
      <c r="M357" s="199"/>
      <c r="N357" s="200"/>
      <c r="O357" s="200"/>
      <c r="P357" s="201">
        <f>SUM(P358:P385)</f>
        <v>0</v>
      </c>
      <c r="Q357" s="200"/>
      <c r="R357" s="201">
        <f>SUM(R358:R385)</f>
        <v>0.83063200000000004</v>
      </c>
      <c r="S357" s="200"/>
      <c r="T357" s="202">
        <f>SUM(T358:T385)</f>
        <v>2.7E-2</v>
      </c>
      <c r="AR357" s="203" t="s">
        <v>80</v>
      </c>
      <c r="AT357" s="204" t="s">
        <v>72</v>
      </c>
      <c r="AU357" s="204" t="s">
        <v>80</v>
      </c>
      <c r="AY357" s="203" t="s">
        <v>492</v>
      </c>
      <c r="BK357" s="205">
        <f>SUM(BK358:BK385)</f>
        <v>0</v>
      </c>
    </row>
    <row r="358" spans="2:65" s="1" customFormat="1" ht="25.5" customHeight="1">
      <c r="B358" s="42"/>
      <c r="C358" s="209" t="s">
        <v>1407</v>
      </c>
      <c r="D358" s="209" t="s">
        <v>498</v>
      </c>
      <c r="E358" s="210" t="s">
        <v>2572</v>
      </c>
      <c r="F358" s="211" t="s">
        <v>2573</v>
      </c>
      <c r="G358" s="212" t="s">
        <v>832</v>
      </c>
      <c r="H358" s="213">
        <v>2</v>
      </c>
      <c r="I358" s="214"/>
      <c r="J358" s="215">
        <f>ROUND(I358*H358,2)</f>
        <v>0</v>
      </c>
      <c r="K358" s="211" t="s">
        <v>501</v>
      </c>
      <c r="L358" s="62"/>
      <c r="M358" s="216" t="s">
        <v>23</v>
      </c>
      <c r="N358" s="217" t="s">
        <v>44</v>
      </c>
      <c r="O358" s="43"/>
      <c r="P358" s="218">
        <f>O358*H358</f>
        <v>0</v>
      </c>
      <c r="Q358" s="218">
        <v>0.15540000000000001</v>
      </c>
      <c r="R358" s="218">
        <f>Q358*H358</f>
        <v>0.31080000000000002</v>
      </c>
      <c r="S358" s="218">
        <v>0</v>
      </c>
      <c r="T358" s="219">
        <f>S358*H358</f>
        <v>0</v>
      </c>
      <c r="AR358" s="25" t="s">
        <v>502</v>
      </c>
      <c r="AT358" s="25" t="s">
        <v>498</v>
      </c>
      <c r="AU358" s="25" t="s">
        <v>82</v>
      </c>
      <c r="AY358" s="25" t="s">
        <v>492</v>
      </c>
      <c r="BE358" s="220">
        <f>IF(N358="základní",J358,0)</f>
        <v>0</v>
      </c>
      <c r="BF358" s="220">
        <f>IF(N358="snížená",J358,0)</f>
        <v>0</v>
      </c>
      <c r="BG358" s="220">
        <f>IF(N358="zákl. přenesená",J358,0)</f>
        <v>0</v>
      </c>
      <c r="BH358" s="220">
        <f>IF(N358="sníž. přenesená",J358,0)</f>
        <v>0</v>
      </c>
      <c r="BI358" s="220">
        <f>IF(N358="nulová",J358,0)</f>
        <v>0</v>
      </c>
      <c r="BJ358" s="25" t="s">
        <v>80</v>
      </c>
      <c r="BK358" s="220">
        <f>ROUND(I358*H358,2)</f>
        <v>0</v>
      </c>
      <c r="BL358" s="25" t="s">
        <v>502</v>
      </c>
      <c r="BM358" s="25" t="s">
        <v>14646</v>
      </c>
    </row>
    <row r="359" spans="2:65" s="1" customFormat="1" ht="36">
      <c r="B359" s="42"/>
      <c r="C359" s="64"/>
      <c r="D359" s="221" t="s">
        <v>506</v>
      </c>
      <c r="E359" s="64"/>
      <c r="F359" s="222" t="s">
        <v>2575</v>
      </c>
      <c r="G359" s="64"/>
      <c r="H359" s="64"/>
      <c r="I359" s="177"/>
      <c r="J359" s="64"/>
      <c r="K359" s="64"/>
      <c r="L359" s="62"/>
      <c r="M359" s="223"/>
      <c r="N359" s="43"/>
      <c r="O359" s="43"/>
      <c r="P359" s="43"/>
      <c r="Q359" s="43"/>
      <c r="R359" s="43"/>
      <c r="S359" s="43"/>
      <c r="T359" s="79"/>
      <c r="AT359" s="25" t="s">
        <v>506</v>
      </c>
      <c r="AU359" s="25" t="s">
        <v>82</v>
      </c>
    </row>
    <row r="360" spans="2:65" s="1" customFormat="1" ht="96">
      <c r="B360" s="42"/>
      <c r="C360" s="64"/>
      <c r="D360" s="221" t="s">
        <v>509</v>
      </c>
      <c r="E360" s="64"/>
      <c r="F360" s="224" t="s">
        <v>2576</v>
      </c>
      <c r="G360" s="64"/>
      <c r="H360" s="64"/>
      <c r="I360" s="177"/>
      <c r="J360" s="64"/>
      <c r="K360" s="64"/>
      <c r="L360" s="62"/>
      <c r="M360" s="223"/>
      <c r="N360" s="43"/>
      <c r="O360" s="43"/>
      <c r="P360" s="43"/>
      <c r="Q360" s="43"/>
      <c r="R360" s="43"/>
      <c r="S360" s="43"/>
      <c r="T360" s="79"/>
      <c r="AT360" s="25" t="s">
        <v>509</v>
      </c>
      <c r="AU360" s="25" t="s">
        <v>82</v>
      </c>
    </row>
    <row r="361" spans="2:65" s="12" customFormat="1">
      <c r="B361" s="225"/>
      <c r="C361" s="226"/>
      <c r="D361" s="227" t="s">
        <v>513</v>
      </c>
      <c r="E361" s="228" t="s">
        <v>23</v>
      </c>
      <c r="F361" s="229" t="s">
        <v>82</v>
      </c>
      <c r="G361" s="226"/>
      <c r="H361" s="230">
        <v>2</v>
      </c>
      <c r="I361" s="231"/>
      <c r="J361" s="226"/>
      <c r="K361" s="226"/>
      <c r="L361" s="232"/>
      <c r="M361" s="233"/>
      <c r="N361" s="234"/>
      <c r="O361" s="234"/>
      <c r="P361" s="234"/>
      <c r="Q361" s="234"/>
      <c r="R361" s="234"/>
      <c r="S361" s="234"/>
      <c r="T361" s="235"/>
      <c r="AT361" s="236" t="s">
        <v>513</v>
      </c>
      <c r="AU361" s="236" t="s">
        <v>82</v>
      </c>
      <c r="AV361" s="12" t="s">
        <v>82</v>
      </c>
      <c r="AW361" s="12" t="s">
        <v>36</v>
      </c>
      <c r="AX361" s="12" t="s">
        <v>80</v>
      </c>
      <c r="AY361" s="236" t="s">
        <v>492</v>
      </c>
    </row>
    <row r="362" spans="2:65" s="1" customFormat="1" ht="25.5" customHeight="1">
      <c r="B362" s="42"/>
      <c r="C362" s="209" t="s">
        <v>1414</v>
      </c>
      <c r="D362" s="209" t="s">
        <v>498</v>
      </c>
      <c r="E362" s="210" t="s">
        <v>14647</v>
      </c>
      <c r="F362" s="211" t="s">
        <v>14648</v>
      </c>
      <c r="G362" s="212" t="s">
        <v>832</v>
      </c>
      <c r="H362" s="213">
        <v>4</v>
      </c>
      <c r="I362" s="214"/>
      <c r="J362" s="215">
        <f>ROUND(I362*H362,2)</f>
        <v>0</v>
      </c>
      <c r="K362" s="211" t="s">
        <v>501</v>
      </c>
      <c r="L362" s="62"/>
      <c r="M362" s="216" t="s">
        <v>23</v>
      </c>
      <c r="N362" s="217" t="s">
        <v>44</v>
      </c>
      <c r="O362" s="43"/>
      <c r="P362" s="218">
        <f>O362*H362</f>
        <v>0</v>
      </c>
      <c r="Q362" s="218">
        <v>0.1295</v>
      </c>
      <c r="R362" s="218">
        <f>Q362*H362</f>
        <v>0.51800000000000002</v>
      </c>
      <c r="S362" s="218">
        <v>0</v>
      </c>
      <c r="T362" s="219">
        <f>S362*H362</f>
        <v>0</v>
      </c>
      <c r="AR362" s="25" t="s">
        <v>502</v>
      </c>
      <c r="AT362" s="25" t="s">
        <v>498</v>
      </c>
      <c r="AU362" s="25" t="s">
        <v>82</v>
      </c>
      <c r="AY362" s="25" t="s">
        <v>492</v>
      </c>
      <c r="BE362" s="220">
        <f>IF(N362="základní",J362,0)</f>
        <v>0</v>
      </c>
      <c r="BF362" s="220">
        <f>IF(N362="snížená",J362,0)</f>
        <v>0</v>
      </c>
      <c r="BG362" s="220">
        <f>IF(N362="zákl. přenesená",J362,0)</f>
        <v>0</v>
      </c>
      <c r="BH362" s="220">
        <f>IF(N362="sníž. přenesená",J362,0)</f>
        <v>0</v>
      </c>
      <c r="BI362" s="220">
        <f>IF(N362="nulová",J362,0)</f>
        <v>0</v>
      </c>
      <c r="BJ362" s="25" t="s">
        <v>80</v>
      </c>
      <c r="BK362" s="220">
        <f>ROUND(I362*H362,2)</f>
        <v>0</v>
      </c>
      <c r="BL362" s="25" t="s">
        <v>502</v>
      </c>
      <c r="BM362" s="25" t="s">
        <v>14649</v>
      </c>
    </row>
    <row r="363" spans="2:65" s="1" customFormat="1" ht="36">
      <c r="B363" s="42"/>
      <c r="C363" s="64"/>
      <c r="D363" s="221" t="s">
        <v>506</v>
      </c>
      <c r="E363" s="64"/>
      <c r="F363" s="222" t="s">
        <v>14650</v>
      </c>
      <c r="G363" s="64"/>
      <c r="H363" s="64"/>
      <c r="I363" s="177"/>
      <c r="J363" s="64"/>
      <c r="K363" s="64"/>
      <c r="L363" s="62"/>
      <c r="M363" s="223"/>
      <c r="N363" s="43"/>
      <c r="O363" s="43"/>
      <c r="P363" s="43"/>
      <c r="Q363" s="43"/>
      <c r="R363" s="43"/>
      <c r="S363" s="43"/>
      <c r="T363" s="79"/>
      <c r="AT363" s="25" t="s">
        <v>506</v>
      </c>
      <c r="AU363" s="25" t="s">
        <v>82</v>
      </c>
    </row>
    <row r="364" spans="2:65" s="1" customFormat="1" ht="96">
      <c r="B364" s="42"/>
      <c r="C364" s="64"/>
      <c r="D364" s="221" t="s">
        <v>509</v>
      </c>
      <c r="E364" s="64"/>
      <c r="F364" s="224" t="s">
        <v>14651</v>
      </c>
      <c r="G364" s="64"/>
      <c r="H364" s="64"/>
      <c r="I364" s="177"/>
      <c r="J364" s="64"/>
      <c r="K364" s="64"/>
      <c r="L364" s="62"/>
      <c r="M364" s="223"/>
      <c r="N364" s="43"/>
      <c r="O364" s="43"/>
      <c r="P364" s="43"/>
      <c r="Q364" s="43"/>
      <c r="R364" s="43"/>
      <c r="S364" s="43"/>
      <c r="T364" s="79"/>
      <c r="AT364" s="25" t="s">
        <v>509</v>
      </c>
      <c r="AU364" s="25" t="s">
        <v>82</v>
      </c>
    </row>
    <row r="365" spans="2:65" s="12" customFormat="1">
      <c r="B365" s="225"/>
      <c r="C365" s="226"/>
      <c r="D365" s="227" t="s">
        <v>513</v>
      </c>
      <c r="E365" s="228" t="s">
        <v>23</v>
      </c>
      <c r="F365" s="229" t="s">
        <v>2546</v>
      </c>
      <c r="G365" s="226"/>
      <c r="H365" s="230">
        <v>4</v>
      </c>
      <c r="I365" s="231"/>
      <c r="J365" s="226"/>
      <c r="K365" s="226"/>
      <c r="L365" s="232"/>
      <c r="M365" s="233"/>
      <c r="N365" s="234"/>
      <c r="O365" s="234"/>
      <c r="P365" s="234"/>
      <c r="Q365" s="234"/>
      <c r="R365" s="234"/>
      <c r="S365" s="234"/>
      <c r="T365" s="235"/>
      <c r="AT365" s="236" t="s">
        <v>513</v>
      </c>
      <c r="AU365" s="236" t="s">
        <v>82</v>
      </c>
      <c r="AV365" s="12" t="s">
        <v>82</v>
      </c>
      <c r="AW365" s="12" t="s">
        <v>36</v>
      </c>
      <c r="AX365" s="12" t="s">
        <v>80</v>
      </c>
      <c r="AY365" s="236" t="s">
        <v>492</v>
      </c>
    </row>
    <row r="366" spans="2:65" s="1" customFormat="1" ht="25.5" customHeight="1">
      <c r="B366" s="42"/>
      <c r="C366" s="209" t="s">
        <v>1419</v>
      </c>
      <c r="D366" s="209" t="s">
        <v>498</v>
      </c>
      <c r="E366" s="210" t="s">
        <v>14652</v>
      </c>
      <c r="F366" s="211" t="s">
        <v>14653</v>
      </c>
      <c r="G366" s="212" t="s">
        <v>832</v>
      </c>
      <c r="H366" s="213">
        <v>7</v>
      </c>
      <c r="I366" s="214"/>
      <c r="J366" s="215">
        <f>ROUND(I366*H366,2)</f>
        <v>0</v>
      </c>
      <c r="K366" s="211" t="s">
        <v>501</v>
      </c>
      <c r="L366" s="62"/>
      <c r="M366" s="216" t="s">
        <v>23</v>
      </c>
      <c r="N366" s="217" t="s">
        <v>44</v>
      </c>
      <c r="O366" s="43"/>
      <c r="P366" s="218">
        <f>O366*H366</f>
        <v>0</v>
      </c>
      <c r="Q366" s="218">
        <v>1.7000000000000001E-4</v>
      </c>
      <c r="R366" s="218">
        <f>Q366*H366</f>
        <v>1.1900000000000001E-3</v>
      </c>
      <c r="S366" s="218">
        <v>0</v>
      </c>
      <c r="T366" s="219">
        <f>S366*H366</f>
        <v>0</v>
      </c>
      <c r="AR366" s="25" t="s">
        <v>502</v>
      </c>
      <c r="AT366" s="25" t="s">
        <v>498</v>
      </c>
      <c r="AU366" s="25" t="s">
        <v>82</v>
      </c>
      <c r="AY366" s="25" t="s">
        <v>492</v>
      </c>
      <c r="BE366" s="220">
        <f>IF(N366="základní",J366,0)</f>
        <v>0</v>
      </c>
      <c r="BF366" s="220">
        <f>IF(N366="snížená",J366,0)</f>
        <v>0</v>
      </c>
      <c r="BG366" s="220">
        <f>IF(N366="zákl. přenesená",J366,0)</f>
        <v>0</v>
      </c>
      <c r="BH366" s="220">
        <f>IF(N366="sníž. přenesená",J366,0)</f>
        <v>0</v>
      </c>
      <c r="BI366" s="220">
        <f>IF(N366="nulová",J366,0)</f>
        <v>0</v>
      </c>
      <c r="BJ366" s="25" t="s">
        <v>80</v>
      </c>
      <c r="BK366" s="220">
        <f>ROUND(I366*H366,2)</f>
        <v>0</v>
      </c>
      <c r="BL366" s="25" t="s">
        <v>502</v>
      </c>
      <c r="BM366" s="25" t="s">
        <v>14654</v>
      </c>
    </row>
    <row r="367" spans="2:65" s="1" customFormat="1" ht="36">
      <c r="B367" s="42"/>
      <c r="C367" s="64"/>
      <c r="D367" s="221" t="s">
        <v>506</v>
      </c>
      <c r="E367" s="64"/>
      <c r="F367" s="222" t="s">
        <v>14655</v>
      </c>
      <c r="G367" s="64"/>
      <c r="H367" s="64"/>
      <c r="I367" s="177"/>
      <c r="J367" s="64"/>
      <c r="K367" s="64"/>
      <c r="L367" s="62"/>
      <c r="M367" s="223"/>
      <c r="N367" s="43"/>
      <c r="O367" s="43"/>
      <c r="P367" s="43"/>
      <c r="Q367" s="43"/>
      <c r="R367" s="43"/>
      <c r="S367" s="43"/>
      <c r="T367" s="79"/>
      <c r="AT367" s="25" t="s">
        <v>506</v>
      </c>
      <c r="AU367" s="25" t="s">
        <v>82</v>
      </c>
    </row>
    <row r="368" spans="2:65" s="1" customFormat="1" ht="36">
      <c r="B368" s="42"/>
      <c r="C368" s="64"/>
      <c r="D368" s="221" t="s">
        <v>509</v>
      </c>
      <c r="E368" s="64"/>
      <c r="F368" s="224" t="s">
        <v>14656</v>
      </c>
      <c r="G368" s="64"/>
      <c r="H368" s="64"/>
      <c r="I368" s="177"/>
      <c r="J368" s="64"/>
      <c r="K368" s="64"/>
      <c r="L368" s="62"/>
      <c r="M368" s="223"/>
      <c r="N368" s="43"/>
      <c r="O368" s="43"/>
      <c r="P368" s="43"/>
      <c r="Q368" s="43"/>
      <c r="R368" s="43"/>
      <c r="S368" s="43"/>
      <c r="T368" s="79"/>
      <c r="AT368" s="25" t="s">
        <v>509</v>
      </c>
      <c r="AU368" s="25" t="s">
        <v>82</v>
      </c>
    </row>
    <row r="369" spans="2:65" s="12" customFormat="1">
      <c r="B369" s="225"/>
      <c r="C369" s="226"/>
      <c r="D369" s="227" t="s">
        <v>513</v>
      </c>
      <c r="E369" s="228" t="s">
        <v>23</v>
      </c>
      <c r="F369" s="229" t="s">
        <v>14357</v>
      </c>
      <c r="G369" s="226"/>
      <c r="H369" s="230">
        <v>7</v>
      </c>
      <c r="I369" s="231"/>
      <c r="J369" s="226"/>
      <c r="K369" s="226"/>
      <c r="L369" s="232"/>
      <c r="M369" s="233"/>
      <c r="N369" s="234"/>
      <c r="O369" s="234"/>
      <c r="P369" s="234"/>
      <c r="Q369" s="234"/>
      <c r="R369" s="234"/>
      <c r="S369" s="234"/>
      <c r="T369" s="235"/>
      <c r="AT369" s="236" t="s">
        <v>513</v>
      </c>
      <c r="AU369" s="236" t="s">
        <v>82</v>
      </c>
      <c r="AV369" s="12" t="s">
        <v>82</v>
      </c>
      <c r="AW369" s="12" t="s">
        <v>36</v>
      </c>
      <c r="AX369" s="12" t="s">
        <v>80</v>
      </c>
      <c r="AY369" s="236" t="s">
        <v>492</v>
      </c>
    </row>
    <row r="370" spans="2:65" s="1" customFormat="1" ht="16.5" customHeight="1">
      <c r="B370" s="42"/>
      <c r="C370" s="209" t="s">
        <v>1426</v>
      </c>
      <c r="D370" s="209" t="s">
        <v>498</v>
      </c>
      <c r="E370" s="210" t="s">
        <v>14657</v>
      </c>
      <c r="F370" s="211" t="s">
        <v>14658</v>
      </c>
      <c r="G370" s="212" t="s">
        <v>832</v>
      </c>
      <c r="H370" s="213">
        <v>7</v>
      </c>
      <c r="I370" s="214"/>
      <c r="J370" s="215">
        <f>ROUND(I370*H370,2)</f>
        <v>0</v>
      </c>
      <c r="K370" s="211" t="s">
        <v>501</v>
      </c>
      <c r="L370" s="62"/>
      <c r="M370" s="216" t="s">
        <v>23</v>
      </c>
      <c r="N370" s="217" t="s">
        <v>44</v>
      </c>
      <c r="O370" s="43"/>
      <c r="P370" s="218">
        <f>O370*H370</f>
        <v>0</v>
      </c>
      <c r="Q370" s="218">
        <v>0</v>
      </c>
      <c r="R370" s="218">
        <f>Q370*H370</f>
        <v>0</v>
      </c>
      <c r="S370" s="218">
        <v>0</v>
      </c>
      <c r="T370" s="219">
        <f>S370*H370</f>
        <v>0</v>
      </c>
      <c r="AR370" s="25" t="s">
        <v>502</v>
      </c>
      <c r="AT370" s="25" t="s">
        <v>498</v>
      </c>
      <c r="AU370" s="25" t="s">
        <v>82</v>
      </c>
      <c r="AY370" s="25" t="s">
        <v>492</v>
      </c>
      <c r="BE370" s="220">
        <f>IF(N370="základní",J370,0)</f>
        <v>0</v>
      </c>
      <c r="BF370" s="220">
        <f>IF(N370="snížená",J370,0)</f>
        <v>0</v>
      </c>
      <c r="BG370" s="220">
        <f>IF(N370="zákl. přenesená",J370,0)</f>
        <v>0</v>
      </c>
      <c r="BH370" s="220">
        <f>IF(N370="sníž. přenesená",J370,0)</f>
        <v>0</v>
      </c>
      <c r="BI370" s="220">
        <f>IF(N370="nulová",J370,0)</f>
        <v>0</v>
      </c>
      <c r="BJ370" s="25" t="s">
        <v>80</v>
      </c>
      <c r="BK370" s="220">
        <f>ROUND(I370*H370,2)</f>
        <v>0</v>
      </c>
      <c r="BL370" s="25" t="s">
        <v>502</v>
      </c>
      <c r="BM370" s="25" t="s">
        <v>14659</v>
      </c>
    </row>
    <row r="371" spans="2:65" s="1" customFormat="1" ht="24">
      <c r="B371" s="42"/>
      <c r="C371" s="64"/>
      <c r="D371" s="221" t="s">
        <v>506</v>
      </c>
      <c r="E371" s="64"/>
      <c r="F371" s="222" t="s">
        <v>14660</v>
      </c>
      <c r="G371" s="64"/>
      <c r="H371" s="64"/>
      <c r="I371" s="177"/>
      <c r="J371" s="64"/>
      <c r="K371" s="64"/>
      <c r="L371" s="62"/>
      <c r="M371" s="223"/>
      <c r="N371" s="43"/>
      <c r="O371" s="43"/>
      <c r="P371" s="43"/>
      <c r="Q371" s="43"/>
      <c r="R371" s="43"/>
      <c r="S371" s="43"/>
      <c r="T371" s="79"/>
      <c r="AT371" s="25" t="s">
        <v>506</v>
      </c>
      <c r="AU371" s="25" t="s">
        <v>82</v>
      </c>
    </row>
    <row r="372" spans="2:65" s="1" customFormat="1" ht="60">
      <c r="B372" s="42"/>
      <c r="C372" s="64"/>
      <c r="D372" s="221" t="s">
        <v>509</v>
      </c>
      <c r="E372" s="64"/>
      <c r="F372" s="224" t="s">
        <v>14661</v>
      </c>
      <c r="G372" s="64"/>
      <c r="H372" s="64"/>
      <c r="I372" s="177"/>
      <c r="J372" s="64"/>
      <c r="K372" s="64"/>
      <c r="L372" s="62"/>
      <c r="M372" s="223"/>
      <c r="N372" s="43"/>
      <c r="O372" s="43"/>
      <c r="P372" s="43"/>
      <c r="Q372" s="43"/>
      <c r="R372" s="43"/>
      <c r="S372" s="43"/>
      <c r="T372" s="79"/>
      <c r="AT372" s="25" t="s">
        <v>509</v>
      </c>
      <c r="AU372" s="25" t="s">
        <v>82</v>
      </c>
    </row>
    <row r="373" spans="2:65" s="12" customFormat="1">
      <c r="B373" s="225"/>
      <c r="C373" s="226"/>
      <c r="D373" s="227" t="s">
        <v>513</v>
      </c>
      <c r="E373" s="228" t="s">
        <v>23</v>
      </c>
      <c r="F373" s="229" t="s">
        <v>14357</v>
      </c>
      <c r="G373" s="226"/>
      <c r="H373" s="230">
        <v>7</v>
      </c>
      <c r="I373" s="231"/>
      <c r="J373" s="226"/>
      <c r="K373" s="226"/>
      <c r="L373" s="232"/>
      <c r="M373" s="233"/>
      <c r="N373" s="234"/>
      <c r="O373" s="234"/>
      <c r="P373" s="234"/>
      <c r="Q373" s="234"/>
      <c r="R373" s="234"/>
      <c r="S373" s="234"/>
      <c r="T373" s="235"/>
      <c r="AT373" s="236" t="s">
        <v>513</v>
      </c>
      <c r="AU373" s="236" t="s">
        <v>82</v>
      </c>
      <c r="AV373" s="12" t="s">
        <v>82</v>
      </c>
      <c r="AW373" s="12" t="s">
        <v>36</v>
      </c>
      <c r="AX373" s="12" t="s">
        <v>80</v>
      </c>
      <c r="AY373" s="236" t="s">
        <v>492</v>
      </c>
    </row>
    <row r="374" spans="2:65" s="1" customFormat="1" ht="16.5" customHeight="1">
      <c r="B374" s="42"/>
      <c r="C374" s="209" t="s">
        <v>1432</v>
      </c>
      <c r="D374" s="209" t="s">
        <v>498</v>
      </c>
      <c r="E374" s="210" t="s">
        <v>14662</v>
      </c>
      <c r="F374" s="211" t="s">
        <v>14663</v>
      </c>
      <c r="G374" s="212" t="s">
        <v>832</v>
      </c>
      <c r="H374" s="213">
        <v>7</v>
      </c>
      <c r="I374" s="214"/>
      <c r="J374" s="215">
        <f>ROUND(I374*H374,2)</f>
        <v>0</v>
      </c>
      <c r="K374" s="211" t="s">
        <v>501</v>
      </c>
      <c r="L374" s="62"/>
      <c r="M374" s="216" t="s">
        <v>23</v>
      </c>
      <c r="N374" s="217" t="s">
        <v>44</v>
      </c>
      <c r="O374" s="43"/>
      <c r="P374" s="218">
        <f>O374*H374</f>
        <v>0</v>
      </c>
      <c r="Q374" s="218">
        <v>0</v>
      </c>
      <c r="R374" s="218">
        <f>Q374*H374</f>
        <v>0</v>
      </c>
      <c r="S374" s="218">
        <v>0</v>
      </c>
      <c r="T374" s="219">
        <f>S374*H374</f>
        <v>0</v>
      </c>
      <c r="AR374" s="25" t="s">
        <v>502</v>
      </c>
      <c r="AT374" s="25" t="s">
        <v>498</v>
      </c>
      <c r="AU374" s="25" t="s">
        <v>82</v>
      </c>
      <c r="AY374" s="25" t="s">
        <v>492</v>
      </c>
      <c r="BE374" s="220">
        <f>IF(N374="základní",J374,0)</f>
        <v>0</v>
      </c>
      <c r="BF374" s="220">
        <f>IF(N374="snížená",J374,0)</f>
        <v>0</v>
      </c>
      <c r="BG374" s="220">
        <f>IF(N374="zákl. přenesená",J374,0)</f>
        <v>0</v>
      </c>
      <c r="BH374" s="220">
        <f>IF(N374="sníž. přenesená",J374,0)</f>
        <v>0</v>
      </c>
      <c r="BI374" s="220">
        <f>IF(N374="nulová",J374,0)</f>
        <v>0</v>
      </c>
      <c r="BJ374" s="25" t="s">
        <v>80</v>
      </c>
      <c r="BK374" s="220">
        <f>ROUND(I374*H374,2)</f>
        <v>0</v>
      </c>
      <c r="BL374" s="25" t="s">
        <v>502</v>
      </c>
      <c r="BM374" s="25" t="s">
        <v>14664</v>
      </c>
    </row>
    <row r="375" spans="2:65" s="1" customFormat="1">
      <c r="B375" s="42"/>
      <c r="C375" s="64"/>
      <c r="D375" s="221" t="s">
        <v>506</v>
      </c>
      <c r="E375" s="64"/>
      <c r="F375" s="222" t="s">
        <v>14665</v>
      </c>
      <c r="G375" s="64"/>
      <c r="H375" s="64"/>
      <c r="I375" s="177"/>
      <c r="J375" s="64"/>
      <c r="K375" s="64"/>
      <c r="L375" s="62"/>
      <c r="M375" s="223"/>
      <c r="N375" s="43"/>
      <c r="O375" s="43"/>
      <c r="P375" s="43"/>
      <c r="Q375" s="43"/>
      <c r="R375" s="43"/>
      <c r="S375" s="43"/>
      <c r="T375" s="79"/>
      <c r="AT375" s="25" t="s">
        <v>506</v>
      </c>
      <c r="AU375" s="25" t="s">
        <v>82</v>
      </c>
    </row>
    <row r="376" spans="2:65" s="1" customFormat="1" ht="24">
      <c r="B376" s="42"/>
      <c r="C376" s="64"/>
      <c r="D376" s="221" t="s">
        <v>509</v>
      </c>
      <c r="E376" s="64"/>
      <c r="F376" s="224" t="s">
        <v>2601</v>
      </c>
      <c r="G376" s="64"/>
      <c r="H376" s="64"/>
      <c r="I376" s="177"/>
      <c r="J376" s="64"/>
      <c r="K376" s="64"/>
      <c r="L376" s="62"/>
      <c r="M376" s="223"/>
      <c r="N376" s="43"/>
      <c r="O376" s="43"/>
      <c r="P376" s="43"/>
      <c r="Q376" s="43"/>
      <c r="R376" s="43"/>
      <c r="S376" s="43"/>
      <c r="T376" s="79"/>
      <c r="AT376" s="25" t="s">
        <v>509</v>
      </c>
      <c r="AU376" s="25" t="s">
        <v>82</v>
      </c>
    </row>
    <row r="377" spans="2:65" s="12" customFormat="1">
      <c r="B377" s="225"/>
      <c r="C377" s="226"/>
      <c r="D377" s="227" t="s">
        <v>513</v>
      </c>
      <c r="E377" s="228" t="s">
        <v>23</v>
      </c>
      <c r="F377" s="229" t="s">
        <v>14357</v>
      </c>
      <c r="G377" s="226"/>
      <c r="H377" s="230">
        <v>7</v>
      </c>
      <c r="I377" s="231"/>
      <c r="J377" s="226"/>
      <c r="K377" s="226"/>
      <c r="L377" s="232"/>
      <c r="M377" s="233"/>
      <c r="N377" s="234"/>
      <c r="O377" s="234"/>
      <c r="P377" s="234"/>
      <c r="Q377" s="234"/>
      <c r="R377" s="234"/>
      <c r="S377" s="234"/>
      <c r="T377" s="235"/>
      <c r="AT377" s="236" t="s">
        <v>513</v>
      </c>
      <c r="AU377" s="236" t="s">
        <v>82</v>
      </c>
      <c r="AV377" s="12" t="s">
        <v>82</v>
      </c>
      <c r="AW377" s="12" t="s">
        <v>36</v>
      </c>
      <c r="AX377" s="12" t="s">
        <v>80</v>
      </c>
      <c r="AY377" s="236" t="s">
        <v>492</v>
      </c>
    </row>
    <row r="378" spans="2:65" s="1" customFormat="1" ht="16.5" customHeight="1">
      <c r="B378" s="42"/>
      <c r="C378" s="209" t="s">
        <v>1440</v>
      </c>
      <c r="D378" s="209" t="s">
        <v>498</v>
      </c>
      <c r="E378" s="210" t="s">
        <v>14666</v>
      </c>
      <c r="F378" s="211" t="s">
        <v>14667</v>
      </c>
      <c r="G378" s="212" t="s">
        <v>832</v>
      </c>
      <c r="H378" s="213">
        <v>0.6</v>
      </c>
      <c r="I378" s="214"/>
      <c r="J378" s="215">
        <f>ROUND(I378*H378,2)</f>
        <v>0</v>
      </c>
      <c r="K378" s="211" t="s">
        <v>501</v>
      </c>
      <c r="L378" s="62"/>
      <c r="M378" s="216" t="s">
        <v>23</v>
      </c>
      <c r="N378" s="217" t="s">
        <v>44</v>
      </c>
      <c r="O378" s="43"/>
      <c r="P378" s="218">
        <f>O378*H378</f>
        <v>0</v>
      </c>
      <c r="Q378" s="218">
        <v>1.07E-3</v>
      </c>
      <c r="R378" s="218">
        <f>Q378*H378</f>
        <v>6.4199999999999999E-4</v>
      </c>
      <c r="S378" s="218">
        <v>4.4999999999999998E-2</v>
      </c>
      <c r="T378" s="219">
        <f>S378*H378</f>
        <v>2.7E-2</v>
      </c>
      <c r="AR378" s="25" t="s">
        <v>502</v>
      </c>
      <c r="AT378" s="25" t="s">
        <v>498</v>
      </c>
      <c r="AU378" s="25" t="s">
        <v>82</v>
      </c>
      <c r="AY378" s="25" t="s">
        <v>492</v>
      </c>
      <c r="BE378" s="220">
        <f>IF(N378="základní",J378,0)</f>
        <v>0</v>
      </c>
      <c r="BF378" s="220">
        <f>IF(N378="snížená",J378,0)</f>
        <v>0</v>
      </c>
      <c r="BG378" s="220">
        <f>IF(N378="zákl. přenesená",J378,0)</f>
        <v>0</v>
      </c>
      <c r="BH378" s="220">
        <f>IF(N378="sníž. přenesená",J378,0)</f>
        <v>0</v>
      </c>
      <c r="BI378" s="220">
        <f>IF(N378="nulová",J378,0)</f>
        <v>0</v>
      </c>
      <c r="BJ378" s="25" t="s">
        <v>80</v>
      </c>
      <c r="BK378" s="220">
        <f>ROUND(I378*H378,2)</f>
        <v>0</v>
      </c>
      <c r="BL378" s="25" t="s">
        <v>502</v>
      </c>
      <c r="BM378" s="25" t="s">
        <v>14668</v>
      </c>
    </row>
    <row r="379" spans="2:65" s="1" customFormat="1" ht="24">
      <c r="B379" s="42"/>
      <c r="C379" s="64"/>
      <c r="D379" s="221" t="s">
        <v>506</v>
      </c>
      <c r="E379" s="64"/>
      <c r="F379" s="222" t="s">
        <v>14669</v>
      </c>
      <c r="G379" s="64"/>
      <c r="H379" s="64"/>
      <c r="I379" s="177"/>
      <c r="J379" s="64"/>
      <c r="K379" s="64"/>
      <c r="L379" s="62"/>
      <c r="M379" s="223"/>
      <c r="N379" s="43"/>
      <c r="O379" s="43"/>
      <c r="P379" s="43"/>
      <c r="Q379" s="43"/>
      <c r="R379" s="43"/>
      <c r="S379" s="43"/>
      <c r="T379" s="79"/>
      <c r="AT379" s="25" t="s">
        <v>506</v>
      </c>
      <c r="AU379" s="25" t="s">
        <v>82</v>
      </c>
    </row>
    <row r="380" spans="2:65" s="1" customFormat="1" ht="48">
      <c r="B380" s="42"/>
      <c r="C380" s="64"/>
      <c r="D380" s="221" t="s">
        <v>509</v>
      </c>
      <c r="E380" s="64"/>
      <c r="F380" s="224" t="s">
        <v>3041</v>
      </c>
      <c r="G380" s="64"/>
      <c r="H380" s="64"/>
      <c r="I380" s="177"/>
      <c r="J380" s="64"/>
      <c r="K380" s="64"/>
      <c r="L380" s="62"/>
      <c r="M380" s="223"/>
      <c r="N380" s="43"/>
      <c r="O380" s="43"/>
      <c r="P380" s="43"/>
      <c r="Q380" s="43"/>
      <c r="R380" s="43"/>
      <c r="S380" s="43"/>
      <c r="T380" s="79"/>
      <c r="AT380" s="25" t="s">
        <v>509</v>
      </c>
      <c r="AU380" s="25" t="s">
        <v>82</v>
      </c>
    </row>
    <row r="381" spans="2:65" s="12" customFormat="1">
      <c r="B381" s="225"/>
      <c r="C381" s="226"/>
      <c r="D381" s="227" t="s">
        <v>513</v>
      </c>
      <c r="E381" s="228" t="s">
        <v>23</v>
      </c>
      <c r="F381" s="229" t="s">
        <v>14670</v>
      </c>
      <c r="G381" s="226"/>
      <c r="H381" s="230">
        <v>0.6</v>
      </c>
      <c r="I381" s="231"/>
      <c r="J381" s="226"/>
      <c r="K381" s="226"/>
      <c r="L381" s="232"/>
      <c r="M381" s="233"/>
      <c r="N381" s="234"/>
      <c r="O381" s="234"/>
      <c r="P381" s="234"/>
      <c r="Q381" s="234"/>
      <c r="R381" s="234"/>
      <c r="S381" s="234"/>
      <c r="T381" s="235"/>
      <c r="AT381" s="236" t="s">
        <v>513</v>
      </c>
      <c r="AU381" s="236" t="s">
        <v>82</v>
      </c>
      <c r="AV381" s="12" t="s">
        <v>82</v>
      </c>
      <c r="AW381" s="12" t="s">
        <v>36</v>
      </c>
      <c r="AX381" s="12" t="s">
        <v>80</v>
      </c>
      <c r="AY381" s="236" t="s">
        <v>492</v>
      </c>
    </row>
    <row r="382" spans="2:65" s="1" customFormat="1" ht="16.5" customHeight="1">
      <c r="B382" s="42"/>
      <c r="C382" s="209" t="s">
        <v>1448</v>
      </c>
      <c r="D382" s="209" t="s">
        <v>498</v>
      </c>
      <c r="E382" s="210" t="s">
        <v>14671</v>
      </c>
      <c r="F382" s="211" t="s">
        <v>14672</v>
      </c>
      <c r="G382" s="212" t="s">
        <v>832</v>
      </c>
      <c r="H382" s="213">
        <v>6</v>
      </c>
      <c r="I382" s="214"/>
      <c r="J382" s="215">
        <f>ROUND(I382*H382,2)</f>
        <v>0</v>
      </c>
      <c r="K382" s="211" t="s">
        <v>501</v>
      </c>
      <c r="L382" s="62"/>
      <c r="M382" s="216" t="s">
        <v>23</v>
      </c>
      <c r="N382" s="217" t="s">
        <v>44</v>
      </c>
      <c r="O382" s="43"/>
      <c r="P382" s="218">
        <f>O382*H382</f>
        <v>0</v>
      </c>
      <c r="Q382" s="218">
        <v>0</v>
      </c>
      <c r="R382" s="218">
        <f>Q382*H382</f>
        <v>0</v>
      </c>
      <c r="S382" s="218">
        <v>0</v>
      </c>
      <c r="T382" s="219">
        <f>S382*H382</f>
        <v>0</v>
      </c>
      <c r="AR382" s="25" t="s">
        <v>502</v>
      </c>
      <c r="AT382" s="25" t="s">
        <v>498</v>
      </c>
      <c r="AU382" s="25" t="s">
        <v>82</v>
      </c>
      <c r="AY382" s="25" t="s">
        <v>492</v>
      </c>
      <c r="BE382" s="220">
        <f>IF(N382="základní",J382,0)</f>
        <v>0</v>
      </c>
      <c r="BF382" s="220">
        <f>IF(N382="snížená",J382,0)</f>
        <v>0</v>
      </c>
      <c r="BG382" s="220">
        <f>IF(N382="zákl. přenesená",J382,0)</f>
        <v>0</v>
      </c>
      <c r="BH382" s="220">
        <f>IF(N382="sníž. přenesená",J382,0)</f>
        <v>0</v>
      </c>
      <c r="BI382" s="220">
        <f>IF(N382="nulová",J382,0)</f>
        <v>0</v>
      </c>
      <c r="BJ382" s="25" t="s">
        <v>80</v>
      </c>
      <c r="BK382" s="220">
        <f>ROUND(I382*H382,2)</f>
        <v>0</v>
      </c>
      <c r="BL382" s="25" t="s">
        <v>502</v>
      </c>
      <c r="BM382" s="25" t="s">
        <v>14673</v>
      </c>
    </row>
    <row r="383" spans="2:65" s="1" customFormat="1" ht="36">
      <c r="B383" s="42"/>
      <c r="C383" s="64"/>
      <c r="D383" s="221" t="s">
        <v>506</v>
      </c>
      <c r="E383" s="64"/>
      <c r="F383" s="222" t="s">
        <v>14674</v>
      </c>
      <c r="G383" s="64"/>
      <c r="H383" s="64"/>
      <c r="I383" s="177"/>
      <c r="J383" s="64"/>
      <c r="K383" s="64"/>
      <c r="L383" s="62"/>
      <c r="M383" s="223"/>
      <c r="N383" s="43"/>
      <c r="O383" s="43"/>
      <c r="P383" s="43"/>
      <c r="Q383" s="43"/>
      <c r="R383" s="43"/>
      <c r="S383" s="43"/>
      <c r="T383" s="79"/>
      <c r="AT383" s="25" t="s">
        <v>506</v>
      </c>
      <c r="AU383" s="25" t="s">
        <v>82</v>
      </c>
    </row>
    <row r="384" spans="2:65" s="1" customFormat="1" ht="60">
      <c r="B384" s="42"/>
      <c r="C384" s="64"/>
      <c r="D384" s="221" t="s">
        <v>509</v>
      </c>
      <c r="E384" s="64"/>
      <c r="F384" s="224" t="s">
        <v>3114</v>
      </c>
      <c r="G384" s="64"/>
      <c r="H384" s="64"/>
      <c r="I384" s="177"/>
      <c r="J384" s="64"/>
      <c r="K384" s="64"/>
      <c r="L384" s="62"/>
      <c r="M384" s="223"/>
      <c r="N384" s="43"/>
      <c r="O384" s="43"/>
      <c r="P384" s="43"/>
      <c r="Q384" s="43"/>
      <c r="R384" s="43"/>
      <c r="S384" s="43"/>
      <c r="T384" s="79"/>
      <c r="AT384" s="25" t="s">
        <v>509</v>
      </c>
      <c r="AU384" s="25" t="s">
        <v>82</v>
      </c>
    </row>
    <row r="385" spans="2:65" s="12" customFormat="1">
      <c r="B385" s="225"/>
      <c r="C385" s="226"/>
      <c r="D385" s="221" t="s">
        <v>513</v>
      </c>
      <c r="E385" s="248" t="s">
        <v>23</v>
      </c>
      <c r="F385" s="249" t="s">
        <v>14675</v>
      </c>
      <c r="G385" s="226"/>
      <c r="H385" s="250">
        <v>6</v>
      </c>
      <c r="I385" s="231"/>
      <c r="J385" s="226"/>
      <c r="K385" s="226"/>
      <c r="L385" s="232"/>
      <c r="M385" s="233"/>
      <c r="N385" s="234"/>
      <c r="O385" s="234"/>
      <c r="P385" s="234"/>
      <c r="Q385" s="234"/>
      <c r="R385" s="234"/>
      <c r="S385" s="234"/>
      <c r="T385" s="235"/>
      <c r="AT385" s="236" t="s">
        <v>513</v>
      </c>
      <c r="AU385" s="236" t="s">
        <v>82</v>
      </c>
      <c r="AV385" s="12" t="s">
        <v>82</v>
      </c>
      <c r="AW385" s="12" t="s">
        <v>36</v>
      </c>
      <c r="AX385" s="12" t="s">
        <v>80</v>
      </c>
      <c r="AY385" s="236" t="s">
        <v>492</v>
      </c>
    </row>
    <row r="386" spans="2:65" s="11" customFormat="1" ht="29.85" customHeight="1">
      <c r="B386" s="192"/>
      <c r="C386" s="193"/>
      <c r="D386" s="206" t="s">
        <v>72</v>
      </c>
      <c r="E386" s="207" t="s">
        <v>1624</v>
      </c>
      <c r="F386" s="207" t="s">
        <v>14676</v>
      </c>
      <c r="G386" s="193"/>
      <c r="H386" s="193"/>
      <c r="I386" s="196"/>
      <c r="J386" s="208">
        <f>BK386</f>
        <v>0</v>
      </c>
      <c r="K386" s="193"/>
      <c r="L386" s="198"/>
      <c r="M386" s="199"/>
      <c r="N386" s="200"/>
      <c r="O386" s="200"/>
      <c r="P386" s="201">
        <f>SUM(P387:P389)</f>
        <v>0</v>
      </c>
      <c r="Q386" s="200"/>
      <c r="R386" s="201">
        <f>SUM(R387:R389)</f>
        <v>0</v>
      </c>
      <c r="S386" s="200"/>
      <c r="T386" s="202">
        <f>SUM(T387:T389)</f>
        <v>0</v>
      </c>
      <c r="AR386" s="203" t="s">
        <v>80</v>
      </c>
      <c r="AT386" s="204" t="s">
        <v>72</v>
      </c>
      <c r="AU386" s="204" t="s">
        <v>80</v>
      </c>
      <c r="AY386" s="203" t="s">
        <v>492</v>
      </c>
      <c r="BK386" s="205">
        <f>SUM(BK387:BK389)</f>
        <v>0</v>
      </c>
    </row>
    <row r="387" spans="2:65" s="1" customFormat="1" ht="16.5" customHeight="1">
      <c r="B387" s="42"/>
      <c r="C387" s="209" t="s">
        <v>1452</v>
      </c>
      <c r="D387" s="209" t="s">
        <v>498</v>
      </c>
      <c r="E387" s="210" t="s">
        <v>14677</v>
      </c>
      <c r="F387" s="211" t="s">
        <v>14678</v>
      </c>
      <c r="G387" s="212" t="s">
        <v>795</v>
      </c>
      <c r="H387" s="213">
        <v>4.319</v>
      </c>
      <c r="I387" s="214"/>
      <c r="J387" s="215">
        <f>ROUND(I387*H387,2)</f>
        <v>0</v>
      </c>
      <c r="K387" s="211" t="s">
        <v>501</v>
      </c>
      <c r="L387" s="62"/>
      <c r="M387" s="216" t="s">
        <v>23</v>
      </c>
      <c r="N387" s="217" t="s">
        <v>44</v>
      </c>
      <c r="O387" s="43"/>
      <c r="P387" s="218">
        <f>O387*H387</f>
        <v>0</v>
      </c>
      <c r="Q387" s="218">
        <v>0</v>
      </c>
      <c r="R387" s="218">
        <f>Q387*H387</f>
        <v>0</v>
      </c>
      <c r="S387" s="218">
        <v>0</v>
      </c>
      <c r="T387" s="219">
        <f>S387*H387</f>
        <v>0</v>
      </c>
      <c r="AR387" s="25" t="s">
        <v>502</v>
      </c>
      <c r="AT387" s="25" t="s">
        <v>498</v>
      </c>
      <c r="AU387" s="25" t="s">
        <v>82</v>
      </c>
      <c r="AY387" s="25" t="s">
        <v>492</v>
      </c>
      <c r="BE387" s="220">
        <f>IF(N387="základní",J387,0)</f>
        <v>0</v>
      </c>
      <c r="BF387" s="220">
        <f>IF(N387="snížená",J387,0)</f>
        <v>0</v>
      </c>
      <c r="BG387" s="220">
        <f>IF(N387="zákl. přenesená",J387,0)</f>
        <v>0</v>
      </c>
      <c r="BH387" s="220">
        <f>IF(N387="sníž. přenesená",J387,0)</f>
        <v>0</v>
      </c>
      <c r="BI387" s="220">
        <f>IF(N387="nulová",J387,0)</f>
        <v>0</v>
      </c>
      <c r="BJ387" s="25" t="s">
        <v>80</v>
      </c>
      <c r="BK387" s="220">
        <f>ROUND(I387*H387,2)</f>
        <v>0</v>
      </c>
      <c r="BL387" s="25" t="s">
        <v>502</v>
      </c>
      <c r="BM387" s="25" t="s">
        <v>14679</v>
      </c>
    </row>
    <row r="388" spans="2:65" s="1" customFormat="1" ht="24">
      <c r="B388" s="42"/>
      <c r="C388" s="64"/>
      <c r="D388" s="221" t="s">
        <v>506</v>
      </c>
      <c r="E388" s="64"/>
      <c r="F388" s="222" t="s">
        <v>14680</v>
      </c>
      <c r="G388" s="64"/>
      <c r="H388" s="64"/>
      <c r="I388" s="177"/>
      <c r="J388" s="64"/>
      <c r="K388" s="64"/>
      <c r="L388" s="62"/>
      <c r="M388" s="223"/>
      <c r="N388" s="43"/>
      <c r="O388" s="43"/>
      <c r="P388" s="43"/>
      <c r="Q388" s="43"/>
      <c r="R388" s="43"/>
      <c r="S388" s="43"/>
      <c r="T388" s="79"/>
      <c r="AT388" s="25" t="s">
        <v>506</v>
      </c>
      <c r="AU388" s="25" t="s">
        <v>82</v>
      </c>
    </row>
    <row r="389" spans="2:65" s="1" customFormat="1" ht="48">
      <c r="B389" s="42"/>
      <c r="C389" s="64"/>
      <c r="D389" s="221" t="s">
        <v>509</v>
      </c>
      <c r="E389" s="64"/>
      <c r="F389" s="224" t="s">
        <v>14681</v>
      </c>
      <c r="G389" s="64"/>
      <c r="H389" s="64"/>
      <c r="I389" s="177"/>
      <c r="J389" s="64"/>
      <c r="K389" s="64"/>
      <c r="L389" s="62"/>
      <c r="M389" s="223"/>
      <c r="N389" s="43"/>
      <c r="O389" s="43"/>
      <c r="P389" s="43"/>
      <c r="Q389" s="43"/>
      <c r="R389" s="43"/>
      <c r="S389" s="43"/>
      <c r="T389" s="79"/>
      <c r="AT389" s="25" t="s">
        <v>509</v>
      </c>
      <c r="AU389" s="25" t="s">
        <v>82</v>
      </c>
    </row>
    <row r="390" spans="2:65" s="11" customFormat="1" ht="29.85" customHeight="1">
      <c r="B390" s="192"/>
      <c r="C390" s="193"/>
      <c r="D390" s="206" t="s">
        <v>72</v>
      </c>
      <c r="E390" s="207" t="s">
        <v>3154</v>
      </c>
      <c r="F390" s="207" t="s">
        <v>3155</v>
      </c>
      <c r="G390" s="193"/>
      <c r="H390" s="193"/>
      <c r="I390" s="196"/>
      <c r="J390" s="208">
        <f>BK390</f>
        <v>0</v>
      </c>
      <c r="K390" s="193"/>
      <c r="L390" s="198"/>
      <c r="M390" s="199"/>
      <c r="N390" s="200"/>
      <c r="O390" s="200"/>
      <c r="P390" s="201">
        <f>SUM(P391:P410)</f>
        <v>0</v>
      </c>
      <c r="Q390" s="200"/>
      <c r="R390" s="201">
        <f>SUM(R391:R410)</f>
        <v>0</v>
      </c>
      <c r="S390" s="200"/>
      <c r="T390" s="202">
        <f>SUM(T391:T410)</f>
        <v>0</v>
      </c>
      <c r="AR390" s="203" t="s">
        <v>80</v>
      </c>
      <c r="AT390" s="204" t="s">
        <v>72</v>
      </c>
      <c r="AU390" s="204" t="s">
        <v>80</v>
      </c>
      <c r="AY390" s="203" t="s">
        <v>492</v>
      </c>
      <c r="BK390" s="205">
        <f>SUM(BK391:BK410)</f>
        <v>0</v>
      </c>
    </row>
    <row r="391" spans="2:65" s="1" customFormat="1" ht="16.5" customHeight="1">
      <c r="B391" s="42"/>
      <c r="C391" s="209" t="s">
        <v>1458</v>
      </c>
      <c r="D391" s="209" t="s">
        <v>498</v>
      </c>
      <c r="E391" s="210" t="s">
        <v>14311</v>
      </c>
      <c r="F391" s="211" t="s">
        <v>14312</v>
      </c>
      <c r="G391" s="212" t="s">
        <v>795</v>
      </c>
      <c r="H391" s="213">
        <v>7.4409999999999998</v>
      </c>
      <c r="I391" s="214"/>
      <c r="J391" s="215">
        <f>ROUND(I391*H391,2)</f>
        <v>0</v>
      </c>
      <c r="K391" s="211" t="s">
        <v>501</v>
      </c>
      <c r="L391" s="62"/>
      <c r="M391" s="216" t="s">
        <v>23</v>
      </c>
      <c r="N391" s="217" t="s">
        <v>44</v>
      </c>
      <c r="O391" s="43"/>
      <c r="P391" s="218">
        <f>O391*H391</f>
        <v>0</v>
      </c>
      <c r="Q391" s="218">
        <v>0</v>
      </c>
      <c r="R391" s="218">
        <f>Q391*H391</f>
        <v>0</v>
      </c>
      <c r="S391" s="218">
        <v>0</v>
      </c>
      <c r="T391" s="219">
        <f>S391*H391</f>
        <v>0</v>
      </c>
      <c r="AR391" s="25" t="s">
        <v>502</v>
      </c>
      <c r="AT391" s="25" t="s">
        <v>498</v>
      </c>
      <c r="AU391" s="25" t="s">
        <v>82</v>
      </c>
      <c r="AY391" s="25" t="s">
        <v>492</v>
      </c>
      <c r="BE391" s="220">
        <f>IF(N391="základní",J391,0)</f>
        <v>0</v>
      </c>
      <c r="BF391" s="220">
        <f>IF(N391="snížená",J391,0)</f>
        <v>0</v>
      </c>
      <c r="BG391" s="220">
        <f>IF(N391="zákl. přenesená",J391,0)</f>
        <v>0</v>
      </c>
      <c r="BH391" s="220">
        <f>IF(N391="sníž. přenesená",J391,0)</f>
        <v>0</v>
      </c>
      <c r="BI391" s="220">
        <f>IF(N391="nulová",J391,0)</f>
        <v>0</v>
      </c>
      <c r="BJ391" s="25" t="s">
        <v>80</v>
      </c>
      <c r="BK391" s="220">
        <f>ROUND(I391*H391,2)</f>
        <v>0</v>
      </c>
      <c r="BL391" s="25" t="s">
        <v>502</v>
      </c>
      <c r="BM391" s="25" t="s">
        <v>14682</v>
      </c>
    </row>
    <row r="392" spans="2:65" s="1" customFormat="1" ht="24">
      <c r="B392" s="42"/>
      <c r="C392" s="64"/>
      <c r="D392" s="221" t="s">
        <v>506</v>
      </c>
      <c r="E392" s="64"/>
      <c r="F392" s="222" t="s">
        <v>14314</v>
      </c>
      <c r="G392" s="64"/>
      <c r="H392" s="64"/>
      <c r="I392" s="177"/>
      <c r="J392" s="64"/>
      <c r="K392" s="64"/>
      <c r="L392" s="62"/>
      <c r="M392" s="223"/>
      <c r="N392" s="43"/>
      <c r="O392" s="43"/>
      <c r="P392" s="43"/>
      <c r="Q392" s="43"/>
      <c r="R392" s="43"/>
      <c r="S392" s="43"/>
      <c r="T392" s="79"/>
      <c r="AT392" s="25" t="s">
        <v>506</v>
      </c>
      <c r="AU392" s="25" t="s">
        <v>82</v>
      </c>
    </row>
    <row r="393" spans="2:65" s="1" customFormat="1" ht="96">
      <c r="B393" s="42"/>
      <c r="C393" s="64"/>
      <c r="D393" s="221" t="s">
        <v>509</v>
      </c>
      <c r="E393" s="64"/>
      <c r="F393" s="224" t="s">
        <v>14315</v>
      </c>
      <c r="G393" s="64"/>
      <c r="H393" s="64"/>
      <c r="I393" s="177"/>
      <c r="J393" s="64"/>
      <c r="K393" s="64"/>
      <c r="L393" s="62"/>
      <c r="M393" s="223"/>
      <c r="N393" s="43"/>
      <c r="O393" s="43"/>
      <c r="P393" s="43"/>
      <c r="Q393" s="43"/>
      <c r="R393" s="43"/>
      <c r="S393" s="43"/>
      <c r="T393" s="79"/>
      <c r="AT393" s="25" t="s">
        <v>509</v>
      </c>
      <c r="AU393" s="25" t="s">
        <v>82</v>
      </c>
    </row>
    <row r="394" spans="2:65" s="12" customFormat="1">
      <c r="B394" s="225"/>
      <c r="C394" s="226"/>
      <c r="D394" s="227" t="s">
        <v>513</v>
      </c>
      <c r="E394" s="228" t="s">
        <v>23</v>
      </c>
      <c r="F394" s="229" t="s">
        <v>14683</v>
      </c>
      <c r="G394" s="226"/>
      <c r="H394" s="230">
        <v>7.4409999999999998</v>
      </c>
      <c r="I394" s="231"/>
      <c r="J394" s="226"/>
      <c r="K394" s="226"/>
      <c r="L394" s="232"/>
      <c r="M394" s="233"/>
      <c r="N394" s="234"/>
      <c r="O394" s="234"/>
      <c r="P394" s="234"/>
      <c r="Q394" s="234"/>
      <c r="R394" s="234"/>
      <c r="S394" s="234"/>
      <c r="T394" s="235"/>
      <c r="AT394" s="236" t="s">
        <v>513</v>
      </c>
      <c r="AU394" s="236" t="s">
        <v>82</v>
      </c>
      <c r="AV394" s="12" t="s">
        <v>82</v>
      </c>
      <c r="AW394" s="12" t="s">
        <v>36</v>
      </c>
      <c r="AX394" s="12" t="s">
        <v>80</v>
      </c>
      <c r="AY394" s="236" t="s">
        <v>492</v>
      </c>
    </row>
    <row r="395" spans="2:65" s="1" customFormat="1" ht="16.5" customHeight="1">
      <c r="B395" s="42"/>
      <c r="C395" s="209" t="s">
        <v>1462</v>
      </c>
      <c r="D395" s="209" t="s">
        <v>498</v>
      </c>
      <c r="E395" s="210" t="s">
        <v>14684</v>
      </c>
      <c r="F395" s="211" t="s">
        <v>14685</v>
      </c>
      <c r="G395" s="212" t="s">
        <v>795</v>
      </c>
      <c r="H395" s="213">
        <v>66.968999999999994</v>
      </c>
      <c r="I395" s="214"/>
      <c r="J395" s="215">
        <f>ROUND(I395*H395,2)</f>
        <v>0</v>
      </c>
      <c r="K395" s="211" t="s">
        <v>501</v>
      </c>
      <c r="L395" s="62"/>
      <c r="M395" s="216" t="s">
        <v>23</v>
      </c>
      <c r="N395" s="217" t="s">
        <v>44</v>
      </c>
      <c r="O395" s="43"/>
      <c r="P395" s="218">
        <f>O395*H395</f>
        <v>0</v>
      </c>
      <c r="Q395" s="218">
        <v>0</v>
      </c>
      <c r="R395" s="218">
        <f>Q395*H395</f>
        <v>0</v>
      </c>
      <c r="S395" s="218">
        <v>0</v>
      </c>
      <c r="T395" s="219">
        <f>S395*H395</f>
        <v>0</v>
      </c>
      <c r="AR395" s="25" t="s">
        <v>502</v>
      </c>
      <c r="AT395" s="25" t="s">
        <v>498</v>
      </c>
      <c r="AU395" s="25" t="s">
        <v>82</v>
      </c>
      <c r="AY395" s="25" t="s">
        <v>492</v>
      </c>
      <c r="BE395" s="220">
        <f>IF(N395="základní",J395,0)</f>
        <v>0</v>
      </c>
      <c r="BF395" s="220">
        <f>IF(N395="snížená",J395,0)</f>
        <v>0</v>
      </c>
      <c r="BG395" s="220">
        <f>IF(N395="zákl. přenesená",J395,0)</f>
        <v>0</v>
      </c>
      <c r="BH395" s="220">
        <f>IF(N395="sníž. přenesená",J395,0)</f>
        <v>0</v>
      </c>
      <c r="BI395" s="220">
        <f>IF(N395="nulová",J395,0)</f>
        <v>0</v>
      </c>
      <c r="BJ395" s="25" t="s">
        <v>80</v>
      </c>
      <c r="BK395" s="220">
        <f>ROUND(I395*H395,2)</f>
        <v>0</v>
      </c>
      <c r="BL395" s="25" t="s">
        <v>502</v>
      </c>
      <c r="BM395" s="25" t="s">
        <v>14686</v>
      </c>
    </row>
    <row r="396" spans="2:65" s="1" customFormat="1" ht="24">
      <c r="B396" s="42"/>
      <c r="C396" s="64"/>
      <c r="D396" s="221" t="s">
        <v>506</v>
      </c>
      <c r="E396" s="64"/>
      <c r="F396" s="222" t="s">
        <v>14320</v>
      </c>
      <c r="G396" s="64"/>
      <c r="H396" s="64"/>
      <c r="I396" s="177"/>
      <c r="J396" s="64"/>
      <c r="K396" s="64"/>
      <c r="L396" s="62"/>
      <c r="M396" s="223"/>
      <c r="N396" s="43"/>
      <c r="O396" s="43"/>
      <c r="P396" s="43"/>
      <c r="Q396" s="43"/>
      <c r="R396" s="43"/>
      <c r="S396" s="43"/>
      <c r="T396" s="79"/>
      <c r="AT396" s="25" t="s">
        <v>506</v>
      </c>
      <c r="AU396" s="25" t="s">
        <v>82</v>
      </c>
    </row>
    <row r="397" spans="2:65" s="1" customFormat="1" ht="96">
      <c r="B397" s="42"/>
      <c r="C397" s="64"/>
      <c r="D397" s="221" t="s">
        <v>509</v>
      </c>
      <c r="E397" s="64"/>
      <c r="F397" s="224" t="s">
        <v>14315</v>
      </c>
      <c r="G397" s="64"/>
      <c r="H397" s="64"/>
      <c r="I397" s="177"/>
      <c r="J397" s="64"/>
      <c r="K397" s="64"/>
      <c r="L397" s="62"/>
      <c r="M397" s="223"/>
      <c r="N397" s="43"/>
      <c r="O397" s="43"/>
      <c r="P397" s="43"/>
      <c r="Q397" s="43"/>
      <c r="R397" s="43"/>
      <c r="S397" s="43"/>
      <c r="T397" s="79"/>
      <c r="AT397" s="25" t="s">
        <v>509</v>
      </c>
      <c r="AU397" s="25" t="s">
        <v>82</v>
      </c>
    </row>
    <row r="398" spans="2:65" s="12" customFormat="1">
      <c r="B398" s="225"/>
      <c r="C398" s="226"/>
      <c r="D398" s="227" t="s">
        <v>513</v>
      </c>
      <c r="E398" s="228" t="s">
        <v>23</v>
      </c>
      <c r="F398" s="229" t="s">
        <v>14687</v>
      </c>
      <c r="G398" s="226"/>
      <c r="H398" s="230">
        <v>66.968999999999994</v>
      </c>
      <c r="I398" s="231"/>
      <c r="J398" s="226"/>
      <c r="K398" s="226"/>
      <c r="L398" s="232"/>
      <c r="M398" s="233"/>
      <c r="N398" s="234"/>
      <c r="O398" s="234"/>
      <c r="P398" s="234"/>
      <c r="Q398" s="234"/>
      <c r="R398" s="234"/>
      <c r="S398" s="234"/>
      <c r="T398" s="235"/>
      <c r="AT398" s="236" t="s">
        <v>513</v>
      </c>
      <c r="AU398" s="236" t="s">
        <v>82</v>
      </c>
      <c r="AV398" s="12" t="s">
        <v>82</v>
      </c>
      <c r="AW398" s="12" t="s">
        <v>36</v>
      </c>
      <c r="AX398" s="12" t="s">
        <v>80</v>
      </c>
      <c r="AY398" s="236" t="s">
        <v>492</v>
      </c>
    </row>
    <row r="399" spans="2:65" s="1" customFormat="1" ht="16.5" customHeight="1">
      <c r="B399" s="42"/>
      <c r="C399" s="209" t="s">
        <v>1490</v>
      </c>
      <c r="D399" s="209" t="s">
        <v>498</v>
      </c>
      <c r="E399" s="210" t="s">
        <v>14335</v>
      </c>
      <c r="F399" s="211" t="s">
        <v>14336</v>
      </c>
      <c r="G399" s="212" t="s">
        <v>795</v>
      </c>
      <c r="H399" s="213">
        <v>7.4409999999999998</v>
      </c>
      <c r="I399" s="214"/>
      <c r="J399" s="215">
        <f>ROUND(I399*H399,2)</f>
        <v>0</v>
      </c>
      <c r="K399" s="211" t="s">
        <v>501</v>
      </c>
      <c r="L399" s="62"/>
      <c r="M399" s="216" t="s">
        <v>23</v>
      </c>
      <c r="N399" s="217" t="s">
        <v>44</v>
      </c>
      <c r="O399" s="43"/>
      <c r="P399" s="218">
        <f>O399*H399</f>
        <v>0</v>
      </c>
      <c r="Q399" s="218">
        <v>0</v>
      </c>
      <c r="R399" s="218">
        <f>Q399*H399</f>
        <v>0</v>
      </c>
      <c r="S399" s="218">
        <v>0</v>
      </c>
      <c r="T399" s="219">
        <f>S399*H399</f>
        <v>0</v>
      </c>
      <c r="AR399" s="25" t="s">
        <v>502</v>
      </c>
      <c r="AT399" s="25" t="s">
        <v>498</v>
      </c>
      <c r="AU399" s="25" t="s">
        <v>82</v>
      </c>
      <c r="AY399" s="25" t="s">
        <v>492</v>
      </c>
      <c r="BE399" s="220">
        <f>IF(N399="základní",J399,0)</f>
        <v>0</v>
      </c>
      <c r="BF399" s="220">
        <f>IF(N399="snížená",J399,0)</f>
        <v>0</v>
      </c>
      <c r="BG399" s="220">
        <f>IF(N399="zákl. přenesená",J399,0)</f>
        <v>0</v>
      </c>
      <c r="BH399" s="220">
        <f>IF(N399="sníž. přenesená",J399,0)</f>
        <v>0</v>
      </c>
      <c r="BI399" s="220">
        <f>IF(N399="nulová",J399,0)</f>
        <v>0</v>
      </c>
      <c r="BJ399" s="25" t="s">
        <v>80</v>
      </c>
      <c r="BK399" s="220">
        <f>ROUND(I399*H399,2)</f>
        <v>0</v>
      </c>
      <c r="BL399" s="25" t="s">
        <v>502</v>
      </c>
      <c r="BM399" s="25" t="s">
        <v>14688</v>
      </c>
    </row>
    <row r="400" spans="2:65" s="1" customFormat="1">
      <c r="B400" s="42"/>
      <c r="C400" s="64"/>
      <c r="D400" s="221" t="s">
        <v>506</v>
      </c>
      <c r="E400" s="64"/>
      <c r="F400" s="222" t="s">
        <v>14338</v>
      </c>
      <c r="G400" s="64"/>
      <c r="H400" s="64"/>
      <c r="I400" s="177"/>
      <c r="J400" s="64"/>
      <c r="K400" s="64"/>
      <c r="L400" s="62"/>
      <c r="M400" s="223"/>
      <c r="N400" s="43"/>
      <c r="O400" s="43"/>
      <c r="P400" s="43"/>
      <c r="Q400" s="43"/>
      <c r="R400" s="43"/>
      <c r="S400" s="43"/>
      <c r="T400" s="79"/>
      <c r="AT400" s="25" t="s">
        <v>506</v>
      </c>
      <c r="AU400" s="25" t="s">
        <v>82</v>
      </c>
    </row>
    <row r="401" spans="2:65" s="1" customFormat="1" ht="36">
      <c r="B401" s="42"/>
      <c r="C401" s="64"/>
      <c r="D401" s="221" t="s">
        <v>509</v>
      </c>
      <c r="E401" s="64"/>
      <c r="F401" s="224" t="s">
        <v>14339</v>
      </c>
      <c r="G401" s="64"/>
      <c r="H401" s="64"/>
      <c r="I401" s="177"/>
      <c r="J401" s="64"/>
      <c r="K401" s="64"/>
      <c r="L401" s="62"/>
      <c r="M401" s="223"/>
      <c r="N401" s="43"/>
      <c r="O401" s="43"/>
      <c r="P401" s="43"/>
      <c r="Q401" s="43"/>
      <c r="R401" s="43"/>
      <c r="S401" s="43"/>
      <c r="T401" s="79"/>
      <c r="AT401" s="25" t="s">
        <v>509</v>
      </c>
      <c r="AU401" s="25" t="s">
        <v>82</v>
      </c>
    </row>
    <row r="402" spans="2:65" s="12" customFormat="1">
      <c r="B402" s="225"/>
      <c r="C402" s="226"/>
      <c r="D402" s="227" t="s">
        <v>513</v>
      </c>
      <c r="E402" s="228" t="s">
        <v>23</v>
      </c>
      <c r="F402" s="229" t="s">
        <v>14689</v>
      </c>
      <c r="G402" s="226"/>
      <c r="H402" s="230">
        <v>7.4409999999999998</v>
      </c>
      <c r="I402" s="231"/>
      <c r="J402" s="226"/>
      <c r="K402" s="226"/>
      <c r="L402" s="232"/>
      <c r="M402" s="233"/>
      <c r="N402" s="234"/>
      <c r="O402" s="234"/>
      <c r="P402" s="234"/>
      <c r="Q402" s="234"/>
      <c r="R402" s="234"/>
      <c r="S402" s="234"/>
      <c r="T402" s="235"/>
      <c r="AT402" s="236" t="s">
        <v>513</v>
      </c>
      <c r="AU402" s="236" t="s">
        <v>82</v>
      </c>
      <c r="AV402" s="12" t="s">
        <v>82</v>
      </c>
      <c r="AW402" s="12" t="s">
        <v>36</v>
      </c>
      <c r="AX402" s="12" t="s">
        <v>80</v>
      </c>
      <c r="AY402" s="236" t="s">
        <v>492</v>
      </c>
    </row>
    <row r="403" spans="2:65" s="1" customFormat="1" ht="16.5" customHeight="1">
      <c r="B403" s="42"/>
      <c r="C403" s="209" t="s">
        <v>1497</v>
      </c>
      <c r="D403" s="209" t="s">
        <v>498</v>
      </c>
      <c r="E403" s="210" t="s">
        <v>14690</v>
      </c>
      <c r="F403" s="211" t="s">
        <v>14691</v>
      </c>
      <c r="G403" s="212" t="s">
        <v>795</v>
      </c>
      <c r="H403" s="213">
        <v>5.7960000000000003</v>
      </c>
      <c r="I403" s="214"/>
      <c r="J403" s="215">
        <f>ROUND(I403*H403,2)</f>
        <v>0</v>
      </c>
      <c r="K403" s="211" t="s">
        <v>501</v>
      </c>
      <c r="L403" s="62"/>
      <c r="M403" s="216" t="s">
        <v>23</v>
      </c>
      <c r="N403" s="217" t="s">
        <v>44</v>
      </c>
      <c r="O403" s="43"/>
      <c r="P403" s="218">
        <f>O403*H403</f>
        <v>0</v>
      </c>
      <c r="Q403" s="218">
        <v>0</v>
      </c>
      <c r="R403" s="218">
        <f>Q403*H403</f>
        <v>0</v>
      </c>
      <c r="S403" s="218">
        <v>0</v>
      </c>
      <c r="T403" s="219">
        <f>S403*H403</f>
        <v>0</v>
      </c>
      <c r="AR403" s="25" t="s">
        <v>502</v>
      </c>
      <c r="AT403" s="25" t="s">
        <v>498</v>
      </c>
      <c r="AU403" s="25" t="s">
        <v>82</v>
      </c>
      <c r="AY403" s="25" t="s">
        <v>492</v>
      </c>
      <c r="BE403" s="220">
        <f>IF(N403="základní",J403,0)</f>
        <v>0</v>
      </c>
      <c r="BF403" s="220">
        <f>IF(N403="snížená",J403,0)</f>
        <v>0</v>
      </c>
      <c r="BG403" s="220">
        <f>IF(N403="zákl. přenesená",J403,0)</f>
        <v>0</v>
      </c>
      <c r="BH403" s="220">
        <f>IF(N403="sníž. přenesená",J403,0)</f>
        <v>0</v>
      </c>
      <c r="BI403" s="220">
        <f>IF(N403="nulová",J403,0)</f>
        <v>0</v>
      </c>
      <c r="BJ403" s="25" t="s">
        <v>80</v>
      </c>
      <c r="BK403" s="220">
        <f>ROUND(I403*H403,2)</f>
        <v>0</v>
      </c>
      <c r="BL403" s="25" t="s">
        <v>502</v>
      </c>
      <c r="BM403" s="25" t="s">
        <v>14692</v>
      </c>
    </row>
    <row r="404" spans="2:65" s="1" customFormat="1">
      <c r="B404" s="42"/>
      <c r="C404" s="64"/>
      <c r="D404" s="221" t="s">
        <v>506</v>
      </c>
      <c r="E404" s="64"/>
      <c r="F404" s="222" t="s">
        <v>14693</v>
      </c>
      <c r="G404" s="64"/>
      <c r="H404" s="64"/>
      <c r="I404" s="177"/>
      <c r="J404" s="64"/>
      <c r="K404" s="64"/>
      <c r="L404" s="62"/>
      <c r="M404" s="223"/>
      <c r="N404" s="43"/>
      <c r="O404" s="43"/>
      <c r="P404" s="43"/>
      <c r="Q404" s="43"/>
      <c r="R404" s="43"/>
      <c r="S404" s="43"/>
      <c r="T404" s="79"/>
      <c r="AT404" s="25" t="s">
        <v>506</v>
      </c>
      <c r="AU404" s="25" t="s">
        <v>82</v>
      </c>
    </row>
    <row r="405" spans="2:65" s="1" customFormat="1" ht="72">
      <c r="B405" s="42"/>
      <c r="C405" s="64"/>
      <c r="D405" s="221" t="s">
        <v>509</v>
      </c>
      <c r="E405" s="64"/>
      <c r="F405" s="224" t="s">
        <v>14694</v>
      </c>
      <c r="G405" s="64"/>
      <c r="H405" s="64"/>
      <c r="I405" s="177"/>
      <c r="J405" s="64"/>
      <c r="K405" s="64"/>
      <c r="L405" s="62"/>
      <c r="M405" s="223"/>
      <c r="N405" s="43"/>
      <c r="O405" s="43"/>
      <c r="P405" s="43"/>
      <c r="Q405" s="43"/>
      <c r="R405" s="43"/>
      <c r="S405" s="43"/>
      <c r="T405" s="79"/>
      <c r="AT405" s="25" t="s">
        <v>509</v>
      </c>
      <c r="AU405" s="25" t="s">
        <v>82</v>
      </c>
    </row>
    <row r="406" spans="2:65" s="12" customFormat="1">
      <c r="B406" s="225"/>
      <c r="C406" s="226"/>
      <c r="D406" s="227" t="s">
        <v>513</v>
      </c>
      <c r="E406" s="228" t="s">
        <v>23</v>
      </c>
      <c r="F406" s="229" t="s">
        <v>14695</v>
      </c>
      <c r="G406" s="226"/>
      <c r="H406" s="230">
        <v>5.7960000000000003</v>
      </c>
      <c r="I406" s="231"/>
      <c r="J406" s="226"/>
      <c r="K406" s="226"/>
      <c r="L406" s="232"/>
      <c r="M406" s="233"/>
      <c r="N406" s="234"/>
      <c r="O406" s="234"/>
      <c r="P406" s="234"/>
      <c r="Q406" s="234"/>
      <c r="R406" s="234"/>
      <c r="S406" s="234"/>
      <c r="T406" s="235"/>
      <c r="AT406" s="236" t="s">
        <v>513</v>
      </c>
      <c r="AU406" s="236" t="s">
        <v>82</v>
      </c>
      <c r="AV406" s="12" t="s">
        <v>82</v>
      </c>
      <c r="AW406" s="12" t="s">
        <v>36</v>
      </c>
      <c r="AX406" s="12" t="s">
        <v>80</v>
      </c>
      <c r="AY406" s="236" t="s">
        <v>492</v>
      </c>
    </row>
    <row r="407" spans="2:65" s="1" customFormat="1" ht="16.5" customHeight="1">
      <c r="B407" s="42"/>
      <c r="C407" s="209" t="s">
        <v>1502</v>
      </c>
      <c r="D407" s="209" t="s">
        <v>498</v>
      </c>
      <c r="E407" s="210" t="s">
        <v>14696</v>
      </c>
      <c r="F407" s="211" t="s">
        <v>14697</v>
      </c>
      <c r="G407" s="212" t="s">
        <v>795</v>
      </c>
      <c r="H407" s="213">
        <v>1.645</v>
      </c>
      <c r="I407" s="214"/>
      <c r="J407" s="215">
        <f>ROUND(I407*H407,2)</f>
        <v>0</v>
      </c>
      <c r="K407" s="211" t="s">
        <v>501</v>
      </c>
      <c r="L407" s="62"/>
      <c r="M407" s="216" t="s">
        <v>23</v>
      </c>
      <c r="N407" s="217" t="s">
        <v>44</v>
      </c>
      <c r="O407" s="43"/>
      <c r="P407" s="218">
        <f>O407*H407</f>
        <v>0</v>
      </c>
      <c r="Q407" s="218">
        <v>0</v>
      </c>
      <c r="R407" s="218">
        <f>Q407*H407</f>
        <v>0</v>
      </c>
      <c r="S407" s="218">
        <v>0</v>
      </c>
      <c r="T407" s="219">
        <f>S407*H407</f>
        <v>0</v>
      </c>
      <c r="AR407" s="25" t="s">
        <v>502</v>
      </c>
      <c r="AT407" s="25" t="s">
        <v>498</v>
      </c>
      <c r="AU407" s="25" t="s">
        <v>82</v>
      </c>
      <c r="AY407" s="25" t="s">
        <v>492</v>
      </c>
      <c r="BE407" s="220">
        <f>IF(N407="základní",J407,0)</f>
        <v>0</v>
      </c>
      <c r="BF407" s="220">
        <f>IF(N407="snížená",J407,0)</f>
        <v>0</v>
      </c>
      <c r="BG407" s="220">
        <f>IF(N407="zákl. přenesená",J407,0)</f>
        <v>0</v>
      </c>
      <c r="BH407" s="220">
        <f>IF(N407="sníž. přenesená",J407,0)</f>
        <v>0</v>
      </c>
      <c r="BI407" s="220">
        <f>IF(N407="nulová",J407,0)</f>
        <v>0</v>
      </c>
      <c r="BJ407" s="25" t="s">
        <v>80</v>
      </c>
      <c r="BK407" s="220">
        <f>ROUND(I407*H407,2)</f>
        <v>0</v>
      </c>
      <c r="BL407" s="25" t="s">
        <v>502</v>
      </c>
      <c r="BM407" s="25" t="s">
        <v>14698</v>
      </c>
    </row>
    <row r="408" spans="2:65" s="1" customFormat="1">
      <c r="B408" s="42"/>
      <c r="C408" s="64"/>
      <c r="D408" s="221" t="s">
        <v>506</v>
      </c>
      <c r="E408" s="64"/>
      <c r="F408" s="222" t="s">
        <v>14699</v>
      </c>
      <c r="G408" s="64"/>
      <c r="H408" s="64"/>
      <c r="I408" s="177"/>
      <c r="J408" s="64"/>
      <c r="K408" s="64"/>
      <c r="L408" s="62"/>
      <c r="M408" s="223"/>
      <c r="N408" s="43"/>
      <c r="O408" s="43"/>
      <c r="P408" s="43"/>
      <c r="Q408" s="43"/>
      <c r="R408" s="43"/>
      <c r="S408" s="43"/>
      <c r="T408" s="79"/>
      <c r="AT408" s="25" t="s">
        <v>506</v>
      </c>
      <c r="AU408" s="25" t="s">
        <v>82</v>
      </c>
    </row>
    <row r="409" spans="2:65" s="1" customFormat="1" ht="72">
      <c r="B409" s="42"/>
      <c r="C409" s="64"/>
      <c r="D409" s="221" t="s">
        <v>509</v>
      </c>
      <c r="E409" s="64"/>
      <c r="F409" s="224" t="s">
        <v>14694</v>
      </c>
      <c r="G409" s="64"/>
      <c r="H409" s="64"/>
      <c r="I409" s="177"/>
      <c r="J409" s="64"/>
      <c r="K409" s="64"/>
      <c r="L409" s="62"/>
      <c r="M409" s="223"/>
      <c r="N409" s="43"/>
      <c r="O409" s="43"/>
      <c r="P409" s="43"/>
      <c r="Q409" s="43"/>
      <c r="R409" s="43"/>
      <c r="S409" s="43"/>
      <c r="T409" s="79"/>
      <c r="AT409" s="25" t="s">
        <v>509</v>
      </c>
      <c r="AU409" s="25" t="s">
        <v>82</v>
      </c>
    </row>
    <row r="410" spans="2:65" s="12" customFormat="1">
      <c r="B410" s="225"/>
      <c r="C410" s="226"/>
      <c r="D410" s="221" t="s">
        <v>513</v>
      </c>
      <c r="E410" s="248" t="s">
        <v>23</v>
      </c>
      <c r="F410" s="249" t="s">
        <v>14700</v>
      </c>
      <c r="G410" s="226"/>
      <c r="H410" s="250">
        <v>1.645</v>
      </c>
      <c r="I410" s="231"/>
      <c r="J410" s="226"/>
      <c r="K410" s="226"/>
      <c r="L410" s="232"/>
      <c r="M410" s="233"/>
      <c r="N410" s="234"/>
      <c r="O410" s="234"/>
      <c r="P410" s="234"/>
      <c r="Q410" s="234"/>
      <c r="R410" s="234"/>
      <c r="S410" s="234"/>
      <c r="T410" s="235"/>
      <c r="AT410" s="236" t="s">
        <v>513</v>
      </c>
      <c r="AU410" s="236" t="s">
        <v>82</v>
      </c>
      <c r="AV410" s="12" t="s">
        <v>82</v>
      </c>
      <c r="AW410" s="12" t="s">
        <v>36</v>
      </c>
      <c r="AX410" s="12" t="s">
        <v>80</v>
      </c>
      <c r="AY410" s="236" t="s">
        <v>492</v>
      </c>
    </row>
    <row r="411" spans="2:65" s="11" customFormat="1" ht="37.35" customHeight="1">
      <c r="B411" s="192"/>
      <c r="C411" s="193"/>
      <c r="D411" s="194" t="s">
        <v>72</v>
      </c>
      <c r="E411" s="195" t="s">
        <v>3194</v>
      </c>
      <c r="F411" s="195" t="s">
        <v>3195</v>
      </c>
      <c r="G411" s="193"/>
      <c r="H411" s="193"/>
      <c r="I411" s="196"/>
      <c r="J411" s="197">
        <f>BK411</f>
        <v>0</v>
      </c>
      <c r="K411" s="193"/>
      <c r="L411" s="198"/>
      <c r="M411" s="199"/>
      <c r="N411" s="200"/>
      <c r="O411" s="200"/>
      <c r="P411" s="201">
        <f>P412</f>
        <v>0</v>
      </c>
      <c r="Q411" s="200"/>
      <c r="R411" s="201">
        <f>R412</f>
        <v>3.0000000000000001E-3</v>
      </c>
      <c r="S411" s="200"/>
      <c r="T411" s="202">
        <f>T412</f>
        <v>0</v>
      </c>
      <c r="AR411" s="203" t="s">
        <v>82</v>
      </c>
      <c r="AT411" s="204" t="s">
        <v>72</v>
      </c>
      <c r="AU411" s="204" t="s">
        <v>73</v>
      </c>
      <c r="AY411" s="203" t="s">
        <v>492</v>
      </c>
      <c r="BK411" s="205">
        <f>BK412</f>
        <v>0</v>
      </c>
    </row>
    <row r="412" spans="2:65" s="11" customFormat="1" ht="19.95" customHeight="1">
      <c r="B412" s="192"/>
      <c r="C412" s="193"/>
      <c r="D412" s="206" t="s">
        <v>72</v>
      </c>
      <c r="E412" s="207" t="s">
        <v>5311</v>
      </c>
      <c r="F412" s="207" t="s">
        <v>11100</v>
      </c>
      <c r="G412" s="193"/>
      <c r="H412" s="193"/>
      <c r="I412" s="196"/>
      <c r="J412" s="208">
        <f>BK412</f>
        <v>0</v>
      </c>
      <c r="K412" s="193"/>
      <c r="L412" s="198"/>
      <c r="M412" s="199"/>
      <c r="N412" s="200"/>
      <c r="O412" s="200"/>
      <c r="P412" s="201">
        <f>SUM(P413:P415)</f>
        <v>0</v>
      </c>
      <c r="Q412" s="200"/>
      <c r="R412" s="201">
        <f>SUM(R413:R415)</f>
        <v>3.0000000000000001E-3</v>
      </c>
      <c r="S412" s="200"/>
      <c r="T412" s="202">
        <f>SUM(T413:T415)</f>
        <v>0</v>
      </c>
      <c r="AR412" s="203" t="s">
        <v>82</v>
      </c>
      <c r="AT412" s="204" t="s">
        <v>72</v>
      </c>
      <c r="AU412" s="204" t="s">
        <v>80</v>
      </c>
      <c r="AY412" s="203" t="s">
        <v>492</v>
      </c>
      <c r="BK412" s="205">
        <f>SUM(BK413:BK415)</f>
        <v>0</v>
      </c>
    </row>
    <row r="413" spans="2:65" s="1" customFormat="1" ht="16.5" customHeight="1">
      <c r="B413" s="42"/>
      <c r="C413" s="209" t="s">
        <v>1529</v>
      </c>
      <c r="D413" s="209" t="s">
        <v>498</v>
      </c>
      <c r="E413" s="210" t="s">
        <v>14701</v>
      </c>
      <c r="F413" s="211" t="s">
        <v>14702</v>
      </c>
      <c r="G413" s="212" t="s">
        <v>1025</v>
      </c>
      <c r="H413" s="213">
        <v>1</v>
      </c>
      <c r="I413" s="214"/>
      <c r="J413" s="215">
        <f>ROUND(I413*H413,2)</f>
        <v>0</v>
      </c>
      <c r="K413" s="211" t="s">
        <v>23</v>
      </c>
      <c r="L413" s="62"/>
      <c r="M413" s="216" t="s">
        <v>23</v>
      </c>
      <c r="N413" s="217" t="s">
        <v>44</v>
      </c>
      <c r="O413" s="43"/>
      <c r="P413" s="218">
        <f>O413*H413</f>
        <v>0</v>
      </c>
      <c r="Q413" s="218">
        <v>3.0000000000000001E-3</v>
      </c>
      <c r="R413" s="218">
        <f>Q413*H413</f>
        <v>3.0000000000000001E-3</v>
      </c>
      <c r="S413" s="218">
        <v>0</v>
      </c>
      <c r="T413" s="219">
        <f>S413*H413</f>
        <v>0</v>
      </c>
      <c r="AR413" s="25" t="s">
        <v>775</v>
      </c>
      <c r="AT413" s="25" t="s">
        <v>498</v>
      </c>
      <c r="AU413" s="25" t="s">
        <v>82</v>
      </c>
      <c r="AY413" s="25" t="s">
        <v>492</v>
      </c>
      <c r="BE413" s="220">
        <f>IF(N413="základní",J413,0)</f>
        <v>0</v>
      </c>
      <c r="BF413" s="220">
        <f>IF(N413="snížená",J413,0)</f>
        <v>0</v>
      </c>
      <c r="BG413" s="220">
        <f>IF(N413="zákl. přenesená",J413,0)</f>
        <v>0</v>
      </c>
      <c r="BH413" s="220">
        <f>IF(N413="sníž. přenesená",J413,0)</f>
        <v>0</v>
      </c>
      <c r="BI413" s="220">
        <f>IF(N413="nulová",J413,0)</f>
        <v>0</v>
      </c>
      <c r="BJ413" s="25" t="s">
        <v>80</v>
      </c>
      <c r="BK413" s="220">
        <f>ROUND(I413*H413,2)</f>
        <v>0</v>
      </c>
      <c r="BL413" s="25" t="s">
        <v>775</v>
      </c>
      <c r="BM413" s="25" t="s">
        <v>14703</v>
      </c>
    </row>
    <row r="414" spans="2:65" s="1" customFormat="1">
      <c r="B414" s="42"/>
      <c r="C414" s="64"/>
      <c r="D414" s="221" t="s">
        <v>506</v>
      </c>
      <c r="E414" s="64"/>
      <c r="F414" s="222" t="s">
        <v>14702</v>
      </c>
      <c r="G414" s="64"/>
      <c r="H414" s="64"/>
      <c r="I414" s="177"/>
      <c r="J414" s="64"/>
      <c r="K414" s="64"/>
      <c r="L414" s="62"/>
      <c r="M414" s="223"/>
      <c r="N414" s="43"/>
      <c r="O414" s="43"/>
      <c r="P414" s="43"/>
      <c r="Q414" s="43"/>
      <c r="R414" s="43"/>
      <c r="S414" s="43"/>
      <c r="T414" s="79"/>
      <c r="AT414" s="25" t="s">
        <v>506</v>
      </c>
      <c r="AU414" s="25" t="s">
        <v>82</v>
      </c>
    </row>
    <row r="415" spans="2:65" s="12" customFormat="1">
      <c r="B415" s="225"/>
      <c r="C415" s="226"/>
      <c r="D415" s="221" t="s">
        <v>513</v>
      </c>
      <c r="E415" s="248" t="s">
        <v>23</v>
      </c>
      <c r="F415" s="249" t="s">
        <v>80</v>
      </c>
      <c r="G415" s="226"/>
      <c r="H415" s="250">
        <v>1</v>
      </c>
      <c r="I415" s="231"/>
      <c r="J415" s="226"/>
      <c r="K415" s="226"/>
      <c r="L415" s="232"/>
      <c r="M415" s="233"/>
      <c r="N415" s="234"/>
      <c r="O415" s="234"/>
      <c r="P415" s="234"/>
      <c r="Q415" s="234"/>
      <c r="R415" s="234"/>
      <c r="S415" s="234"/>
      <c r="T415" s="235"/>
      <c r="AT415" s="236" t="s">
        <v>513</v>
      </c>
      <c r="AU415" s="236" t="s">
        <v>82</v>
      </c>
      <c r="AV415" s="12" t="s">
        <v>82</v>
      </c>
      <c r="AW415" s="12" t="s">
        <v>36</v>
      </c>
      <c r="AX415" s="12" t="s">
        <v>80</v>
      </c>
      <c r="AY415" s="236" t="s">
        <v>492</v>
      </c>
    </row>
    <row r="416" spans="2:65" s="11" customFormat="1" ht="37.35" customHeight="1">
      <c r="B416" s="192"/>
      <c r="C416" s="193"/>
      <c r="D416" s="194" t="s">
        <v>72</v>
      </c>
      <c r="E416" s="195" t="s">
        <v>1110</v>
      </c>
      <c r="F416" s="195" t="s">
        <v>11680</v>
      </c>
      <c r="G416" s="193"/>
      <c r="H416" s="193"/>
      <c r="I416" s="196"/>
      <c r="J416" s="197">
        <f>BK416</f>
        <v>0</v>
      </c>
      <c r="K416" s="193"/>
      <c r="L416" s="198"/>
      <c r="M416" s="199"/>
      <c r="N416" s="200"/>
      <c r="O416" s="200"/>
      <c r="P416" s="201">
        <f>P417</f>
        <v>0</v>
      </c>
      <c r="Q416" s="200"/>
      <c r="R416" s="201">
        <f>R417</f>
        <v>0.11611200000000001</v>
      </c>
      <c r="S416" s="200"/>
      <c r="T416" s="202">
        <f>T417</f>
        <v>0</v>
      </c>
      <c r="AR416" s="203" t="s">
        <v>93</v>
      </c>
      <c r="AT416" s="204" t="s">
        <v>72</v>
      </c>
      <c r="AU416" s="204" t="s">
        <v>73</v>
      </c>
      <c r="AY416" s="203" t="s">
        <v>492</v>
      </c>
      <c r="BK416" s="205">
        <f>BK417</f>
        <v>0</v>
      </c>
    </row>
    <row r="417" spans="2:65" s="11" customFormat="1" ht="19.95" customHeight="1">
      <c r="B417" s="192"/>
      <c r="C417" s="193"/>
      <c r="D417" s="206" t="s">
        <v>72</v>
      </c>
      <c r="E417" s="207" t="s">
        <v>11681</v>
      </c>
      <c r="F417" s="207" t="s">
        <v>11682</v>
      </c>
      <c r="G417" s="193"/>
      <c r="H417" s="193"/>
      <c r="I417" s="196"/>
      <c r="J417" s="208">
        <f>BK417</f>
        <v>0</v>
      </c>
      <c r="K417" s="193"/>
      <c r="L417" s="198"/>
      <c r="M417" s="199"/>
      <c r="N417" s="200"/>
      <c r="O417" s="200"/>
      <c r="P417" s="201">
        <f>SUM(P418:P421)</f>
        <v>0</v>
      </c>
      <c r="Q417" s="200"/>
      <c r="R417" s="201">
        <f>SUM(R418:R421)</f>
        <v>0.11611200000000001</v>
      </c>
      <c r="S417" s="200"/>
      <c r="T417" s="202">
        <f>SUM(T418:T421)</f>
        <v>0</v>
      </c>
      <c r="AR417" s="203" t="s">
        <v>93</v>
      </c>
      <c r="AT417" s="204" t="s">
        <v>72</v>
      </c>
      <c r="AU417" s="204" t="s">
        <v>80</v>
      </c>
      <c r="AY417" s="203" t="s">
        <v>492</v>
      </c>
      <c r="BK417" s="205">
        <f>SUM(BK418:BK421)</f>
        <v>0</v>
      </c>
    </row>
    <row r="418" spans="2:65" s="1" customFormat="1" ht="16.5" customHeight="1">
      <c r="B418" s="42"/>
      <c r="C418" s="209" t="s">
        <v>1535</v>
      </c>
      <c r="D418" s="209" t="s">
        <v>498</v>
      </c>
      <c r="E418" s="210" t="s">
        <v>14704</v>
      </c>
      <c r="F418" s="211" t="s">
        <v>14705</v>
      </c>
      <c r="G418" s="212" t="s">
        <v>832</v>
      </c>
      <c r="H418" s="213">
        <v>23.6</v>
      </c>
      <c r="I418" s="214"/>
      <c r="J418" s="215">
        <f>ROUND(I418*H418,2)</f>
        <v>0</v>
      </c>
      <c r="K418" s="211" t="s">
        <v>23</v>
      </c>
      <c r="L418" s="62"/>
      <c r="M418" s="216" t="s">
        <v>23</v>
      </c>
      <c r="N418" s="217" t="s">
        <v>44</v>
      </c>
      <c r="O418" s="43"/>
      <c r="P418" s="218">
        <f>O418*H418</f>
        <v>0</v>
      </c>
      <c r="Q418" s="218">
        <v>4.9199999999999999E-3</v>
      </c>
      <c r="R418" s="218">
        <f>Q418*H418</f>
        <v>0.11611200000000001</v>
      </c>
      <c r="S418" s="218">
        <v>0</v>
      </c>
      <c r="T418" s="219">
        <f>S418*H418</f>
        <v>0</v>
      </c>
      <c r="AR418" s="25" t="s">
        <v>1331</v>
      </c>
      <c r="AT418" s="25" t="s">
        <v>498</v>
      </c>
      <c r="AU418" s="25" t="s">
        <v>82</v>
      </c>
      <c r="AY418" s="25" t="s">
        <v>492</v>
      </c>
      <c r="BE418" s="220">
        <f>IF(N418="základní",J418,0)</f>
        <v>0</v>
      </c>
      <c r="BF418" s="220">
        <f>IF(N418="snížená",J418,0)</f>
        <v>0</v>
      </c>
      <c r="BG418" s="220">
        <f>IF(N418="zákl. přenesená",J418,0)</f>
        <v>0</v>
      </c>
      <c r="BH418" s="220">
        <f>IF(N418="sníž. přenesená",J418,0)</f>
        <v>0</v>
      </c>
      <c r="BI418" s="220">
        <f>IF(N418="nulová",J418,0)</f>
        <v>0</v>
      </c>
      <c r="BJ418" s="25" t="s">
        <v>80</v>
      </c>
      <c r="BK418" s="220">
        <f>ROUND(I418*H418,2)</f>
        <v>0</v>
      </c>
      <c r="BL418" s="25" t="s">
        <v>1331</v>
      </c>
      <c r="BM418" s="25" t="s">
        <v>14706</v>
      </c>
    </row>
    <row r="419" spans="2:65" s="1" customFormat="1" ht="24">
      <c r="B419" s="42"/>
      <c r="C419" s="64"/>
      <c r="D419" s="221" t="s">
        <v>506</v>
      </c>
      <c r="E419" s="64"/>
      <c r="F419" s="222" t="s">
        <v>14707</v>
      </c>
      <c r="G419" s="64"/>
      <c r="H419" s="64"/>
      <c r="I419" s="177"/>
      <c r="J419" s="64"/>
      <c r="K419" s="64"/>
      <c r="L419" s="62"/>
      <c r="M419" s="223"/>
      <c r="N419" s="43"/>
      <c r="O419" s="43"/>
      <c r="P419" s="43"/>
      <c r="Q419" s="43"/>
      <c r="R419" s="43"/>
      <c r="S419" s="43"/>
      <c r="T419" s="79"/>
      <c r="AT419" s="25" t="s">
        <v>506</v>
      </c>
      <c r="AU419" s="25" t="s">
        <v>82</v>
      </c>
    </row>
    <row r="420" spans="2:65" s="1" customFormat="1" ht="36">
      <c r="B420" s="42"/>
      <c r="C420" s="64"/>
      <c r="D420" s="221" t="s">
        <v>509</v>
      </c>
      <c r="E420" s="64"/>
      <c r="F420" s="224" t="s">
        <v>14708</v>
      </c>
      <c r="G420" s="64"/>
      <c r="H420" s="64"/>
      <c r="I420" s="177"/>
      <c r="J420" s="64"/>
      <c r="K420" s="64"/>
      <c r="L420" s="62"/>
      <c r="M420" s="223"/>
      <c r="N420" s="43"/>
      <c r="O420" s="43"/>
      <c r="P420" s="43"/>
      <c r="Q420" s="43"/>
      <c r="R420" s="43"/>
      <c r="S420" s="43"/>
      <c r="T420" s="79"/>
      <c r="AT420" s="25" t="s">
        <v>509</v>
      </c>
      <c r="AU420" s="25" t="s">
        <v>82</v>
      </c>
    </row>
    <row r="421" spans="2:65" s="12" customFormat="1">
      <c r="B421" s="225"/>
      <c r="C421" s="226"/>
      <c r="D421" s="221" t="s">
        <v>513</v>
      </c>
      <c r="E421" s="248" t="s">
        <v>23</v>
      </c>
      <c r="F421" s="249" t="s">
        <v>14641</v>
      </c>
      <c r="G421" s="226"/>
      <c r="H421" s="250">
        <v>23.6</v>
      </c>
      <c r="I421" s="231"/>
      <c r="J421" s="226"/>
      <c r="K421" s="226"/>
      <c r="L421" s="232"/>
      <c r="M421" s="297"/>
      <c r="N421" s="298"/>
      <c r="O421" s="298"/>
      <c r="P421" s="298"/>
      <c r="Q421" s="298"/>
      <c r="R421" s="298"/>
      <c r="S421" s="298"/>
      <c r="T421" s="299"/>
      <c r="AT421" s="236" t="s">
        <v>513</v>
      </c>
      <c r="AU421" s="236" t="s">
        <v>82</v>
      </c>
      <c r="AV421" s="12" t="s">
        <v>82</v>
      </c>
      <c r="AW421" s="12" t="s">
        <v>36</v>
      </c>
      <c r="AX421" s="12" t="s">
        <v>80</v>
      </c>
      <c r="AY421" s="236" t="s">
        <v>492</v>
      </c>
    </row>
    <row r="422" spans="2:65" s="1" customFormat="1" ht="6.9" customHeight="1">
      <c r="B422" s="57"/>
      <c r="C422" s="58"/>
      <c r="D422" s="58"/>
      <c r="E422" s="58"/>
      <c r="F422" s="58"/>
      <c r="G422" s="58"/>
      <c r="H422" s="58"/>
      <c r="I422" s="151"/>
      <c r="J422" s="58"/>
      <c r="K422" s="58"/>
      <c r="L422" s="62"/>
    </row>
  </sheetData>
  <sheetProtection password="CC35" sheet="1" objects="1" scenarios="1" formatCells="0" formatColumns="0" formatRows="0" sort="0" autoFilter="0"/>
  <autoFilter ref="C95:K421"/>
  <mergeCells count="13">
    <mergeCell ref="E88:H88"/>
    <mergeCell ref="G1:H1"/>
    <mergeCell ref="L2:V2"/>
    <mergeCell ref="E49:H49"/>
    <mergeCell ref="E51:H51"/>
    <mergeCell ref="J55:J56"/>
    <mergeCell ref="E84:H84"/>
    <mergeCell ref="E86:H86"/>
    <mergeCell ref="E7:H7"/>
    <mergeCell ref="E9:H9"/>
    <mergeCell ref="E11:H11"/>
    <mergeCell ref="E26:H26"/>
    <mergeCell ref="E47:H47"/>
  </mergeCells>
  <hyperlinks>
    <hyperlink ref="F1:G1" location="C2" display="1) Krycí list soupisu"/>
    <hyperlink ref="G1:H1" location="C58" display="2) Rekapitulace"/>
    <hyperlink ref="J1" location="C9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62"/>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167</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s="1" customFormat="1" ht="16.5" customHeight="1">
      <c r="B9" s="42"/>
      <c r="C9" s="43"/>
      <c r="D9" s="43"/>
      <c r="E9" s="423" t="s">
        <v>14204</v>
      </c>
      <c r="F9" s="424"/>
      <c r="G9" s="424"/>
      <c r="H9" s="424"/>
      <c r="I9" s="129"/>
      <c r="J9" s="43"/>
      <c r="K9" s="46"/>
    </row>
    <row r="10" spans="1:70" s="1" customFormat="1" ht="13.2">
      <c r="B10" s="42"/>
      <c r="C10" s="43"/>
      <c r="D10" s="38" t="s">
        <v>199</v>
      </c>
      <c r="E10" s="43"/>
      <c r="F10" s="43"/>
      <c r="G10" s="43"/>
      <c r="H10" s="43"/>
      <c r="I10" s="129"/>
      <c r="J10" s="43"/>
      <c r="K10" s="46"/>
    </row>
    <row r="11" spans="1:70" s="1" customFormat="1" ht="36.9" customHeight="1">
      <c r="B11" s="42"/>
      <c r="C11" s="43"/>
      <c r="D11" s="43"/>
      <c r="E11" s="425" t="s">
        <v>14709</v>
      </c>
      <c r="F11" s="424"/>
      <c r="G11" s="424"/>
      <c r="H11" s="424"/>
      <c r="I11" s="129"/>
      <c r="J11" s="43"/>
      <c r="K11" s="46"/>
    </row>
    <row r="12" spans="1:70" s="1" customFormat="1">
      <c r="B12" s="42"/>
      <c r="C12" s="43"/>
      <c r="D12" s="43"/>
      <c r="E12" s="43"/>
      <c r="F12" s="43"/>
      <c r="G12" s="43"/>
      <c r="H12" s="43"/>
      <c r="I12" s="129"/>
      <c r="J12" s="43"/>
      <c r="K12" s="46"/>
    </row>
    <row r="13" spans="1:70" s="1" customFormat="1" ht="14.4" customHeight="1">
      <c r="B13" s="42"/>
      <c r="C13" s="43"/>
      <c r="D13" s="38" t="s">
        <v>20</v>
      </c>
      <c r="E13" s="43"/>
      <c r="F13" s="36" t="s">
        <v>23</v>
      </c>
      <c r="G13" s="43"/>
      <c r="H13" s="43"/>
      <c r="I13" s="130" t="s">
        <v>22</v>
      </c>
      <c r="J13" s="36" t="s">
        <v>23</v>
      </c>
      <c r="K13" s="46"/>
    </row>
    <row r="14" spans="1:70" s="1" customFormat="1" ht="14.4" customHeight="1">
      <c r="B14" s="42"/>
      <c r="C14" s="43"/>
      <c r="D14" s="38" t="s">
        <v>24</v>
      </c>
      <c r="E14" s="43"/>
      <c r="F14" s="36" t="s">
        <v>25</v>
      </c>
      <c r="G14" s="43"/>
      <c r="H14" s="43"/>
      <c r="I14" s="130" t="s">
        <v>26</v>
      </c>
      <c r="J14" s="131" t="str">
        <f>'Rekapitulace stavby'!AN8</f>
        <v>23. 3. 2017</v>
      </c>
      <c r="K14" s="46"/>
    </row>
    <row r="15" spans="1:70" s="1" customFormat="1" ht="10.95" customHeight="1">
      <c r="B15" s="42"/>
      <c r="C15" s="43"/>
      <c r="D15" s="43"/>
      <c r="E15" s="43"/>
      <c r="F15" s="43"/>
      <c r="G15" s="43"/>
      <c r="H15" s="43"/>
      <c r="I15" s="129"/>
      <c r="J15" s="43"/>
      <c r="K15" s="46"/>
    </row>
    <row r="16" spans="1:70" s="1" customFormat="1" ht="14.4" customHeight="1">
      <c r="B16" s="42"/>
      <c r="C16" s="43"/>
      <c r="D16" s="38" t="s">
        <v>28</v>
      </c>
      <c r="E16" s="43"/>
      <c r="F16" s="43"/>
      <c r="G16" s="43"/>
      <c r="H16" s="43"/>
      <c r="I16" s="130" t="s">
        <v>29</v>
      </c>
      <c r="J16" s="36" t="s">
        <v>23</v>
      </c>
      <c r="K16" s="46"/>
    </row>
    <row r="17" spans="2:11" s="1" customFormat="1" ht="18" customHeight="1">
      <c r="B17" s="42"/>
      <c r="C17" s="43"/>
      <c r="D17" s="43"/>
      <c r="E17" s="36" t="s">
        <v>30</v>
      </c>
      <c r="F17" s="43"/>
      <c r="G17" s="43"/>
      <c r="H17" s="43"/>
      <c r="I17" s="130" t="s">
        <v>31</v>
      </c>
      <c r="J17" s="36" t="s">
        <v>23</v>
      </c>
      <c r="K17" s="46"/>
    </row>
    <row r="18" spans="2:11" s="1" customFormat="1" ht="6.9" customHeight="1">
      <c r="B18" s="42"/>
      <c r="C18" s="43"/>
      <c r="D18" s="43"/>
      <c r="E18" s="43"/>
      <c r="F18" s="43"/>
      <c r="G18" s="43"/>
      <c r="H18" s="43"/>
      <c r="I18" s="129"/>
      <c r="J18" s="43"/>
      <c r="K18" s="46"/>
    </row>
    <row r="19" spans="2:11" s="1" customFormat="1" ht="14.4" customHeight="1">
      <c r="B19" s="42"/>
      <c r="C19" s="43"/>
      <c r="D19" s="38" t="s">
        <v>32</v>
      </c>
      <c r="E19" s="43"/>
      <c r="F19" s="43"/>
      <c r="G19" s="43"/>
      <c r="H19" s="43"/>
      <c r="I19" s="130" t="s">
        <v>29</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30" t="s">
        <v>31</v>
      </c>
      <c r="J20" s="36" t="str">
        <f>IF('Rekapitulace stavby'!AN14="Vyplň údaj","",IF('Rekapitulace stavby'!AN14="","",'Rekapitulace stavby'!AN14))</f>
        <v/>
      </c>
      <c r="K20" s="46"/>
    </row>
    <row r="21" spans="2:11" s="1" customFormat="1" ht="6.9" customHeight="1">
      <c r="B21" s="42"/>
      <c r="C21" s="43"/>
      <c r="D21" s="43"/>
      <c r="E21" s="43"/>
      <c r="F21" s="43"/>
      <c r="G21" s="43"/>
      <c r="H21" s="43"/>
      <c r="I21" s="129"/>
      <c r="J21" s="43"/>
      <c r="K21" s="46"/>
    </row>
    <row r="22" spans="2:11" s="1" customFormat="1" ht="14.4" customHeight="1">
      <c r="B22" s="42"/>
      <c r="C22" s="43"/>
      <c r="D22" s="38" t="s">
        <v>34</v>
      </c>
      <c r="E22" s="43"/>
      <c r="F22" s="43"/>
      <c r="G22" s="43"/>
      <c r="H22" s="43"/>
      <c r="I22" s="130" t="s">
        <v>29</v>
      </c>
      <c r="J22" s="36" t="s">
        <v>23</v>
      </c>
      <c r="K22" s="46"/>
    </row>
    <row r="23" spans="2:11" s="1" customFormat="1" ht="18" customHeight="1">
      <c r="B23" s="42"/>
      <c r="C23" s="43"/>
      <c r="D23" s="43"/>
      <c r="E23" s="36" t="s">
        <v>35</v>
      </c>
      <c r="F23" s="43"/>
      <c r="G23" s="43"/>
      <c r="H23" s="43"/>
      <c r="I23" s="130" t="s">
        <v>31</v>
      </c>
      <c r="J23" s="36" t="s">
        <v>23</v>
      </c>
      <c r="K23" s="46"/>
    </row>
    <row r="24" spans="2:11" s="1" customFormat="1" ht="6.9" customHeight="1">
      <c r="B24" s="42"/>
      <c r="C24" s="43"/>
      <c r="D24" s="43"/>
      <c r="E24" s="43"/>
      <c r="F24" s="43"/>
      <c r="G24" s="43"/>
      <c r="H24" s="43"/>
      <c r="I24" s="129"/>
      <c r="J24" s="43"/>
      <c r="K24" s="46"/>
    </row>
    <row r="25" spans="2:11" s="1" customFormat="1" ht="14.4" customHeight="1">
      <c r="B25" s="42"/>
      <c r="C25" s="43"/>
      <c r="D25" s="38" t="s">
        <v>37</v>
      </c>
      <c r="E25" s="43"/>
      <c r="F25" s="43"/>
      <c r="G25" s="43"/>
      <c r="H25" s="43"/>
      <c r="I25" s="129"/>
      <c r="J25" s="43"/>
      <c r="K25" s="46"/>
    </row>
    <row r="26" spans="2:11" s="7" customFormat="1" ht="71.25" customHeight="1">
      <c r="B26" s="132"/>
      <c r="C26" s="133"/>
      <c r="D26" s="133"/>
      <c r="E26" s="414" t="s">
        <v>38</v>
      </c>
      <c r="F26" s="414"/>
      <c r="G26" s="414"/>
      <c r="H26" s="414"/>
      <c r="I26" s="134"/>
      <c r="J26" s="133"/>
      <c r="K26" s="135"/>
    </row>
    <row r="27" spans="2:11" s="1" customFormat="1" ht="6.9" customHeight="1">
      <c r="B27" s="42"/>
      <c r="C27" s="43"/>
      <c r="D27" s="43"/>
      <c r="E27" s="43"/>
      <c r="F27" s="43"/>
      <c r="G27" s="43"/>
      <c r="H27" s="43"/>
      <c r="I27" s="129"/>
      <c r="J27" s="43"/>
      <c r="K27" s="46"/>
    </row>
    <row r="28" spans="2:11" s="1" customFormat="1" ht="6.9" customHeight="1">
      <c r="B28" s="42"/>
      <c r="C28" s="43"/>
      <c r="D28" s="86"/>
      <c r="E28" s="86"/>
      <c r="F28" s="86"/>
      <c r="G28" s="86"/>
      <c r="H28" s="86"/>
      <c r="I28" s="137"/>
      <c r="J28" s="86"/>
      <c r="K28" s="138"/>
    </row>
    <row r="29" spans="2:11" s="1" customFormat="1" ht="25.35" customHeight="1">
      <c r="B29" s="42"/>
      <c r="C29" s="43"/>
      <c r="D29" s="139" t="s">
        <v>39</v>
      </c>
      <c r="E29" s="43"/>
      <c r="F29" s="43"/>
      <c r="G29" s="43"/>
      <c r="H29" s="43"/>
      <c r="I29" s="129"/>
      <c r="J29" s="140">
        <f>ROUND(J90,2)</f>
        <v>0</v>
      </c>
      <c r="K29" s="46"/>
    </row>
    <row r="30" spans="2:11" s="1" customFormat="1" ht="6.9" customHeight="1">
      <c r="B30" s="42"/>
      <c r="C30" s="43"/>
      <c r="D30" s="86"/>
      <c r="E30" s="86"/>
      <c r="F30" s="86"/>
      <c r="G30" s="86"/>
      <c r="H30" s="86"/>
      <c r="I30" s="137"/>
      <c r="J30" s="86"/>
      <c r="K30" s="138"/>
    </row>
    <row r="31" spans="2:11" s="1" customFormat="1" ht="14.4" customHeight="1">
      <c r="B31" s="42"/>
      <c r="C31" s="43"/>
      <c r="D31" s="43"/>
      <c r="E31" s="43"/>
      <c r="F31" s="47" t="s">
        <v>41</v>
      </c>
      <c r="G31" s="43"/>
      <c r="H31" s="43"/>
      <c r="I31" s="141" t="s">
        <v>40</v>
      </c>
      <c r="J31" s="47" t="s">
        <v>42</v>
      </c>
      <c r="K31" s="46"/>
    </row>
    <row r="32" spans="2:11" s="1" customFormat="1" ht="14.4" customHeight="1">
      <c r="B32" s="42"/>
      <c r="C32" s="43"/>
      <c r="D32" s="50" t="s">
        <v>43</v>
      </c>
      <c r="E32" s="50" t="s">
        <v>44</v>
      </c>
      <c r="F32" s="142">
        <f>ROUND(SUM(BE90:BE261), 2)</f>
        <v>0</v>
      </c>
      <c r="G32" s="43"/>
      <c r="H32" s="43"/>
      <c r="I32" s="143">
        <v>0.21</v>
      </c>
      <c r="J32" s="142">
        <f>ROUND(ROUND((SUM(BE90:BE261)), 2)*I32, 2)</f>
        <v>0</v>
      </c>
      <c r="K32" s="46"/>
    </row>
    <row r="33" spans="2:11" s="1" customFormat="1" ht="14.4" customHeight="1">
      <c r="B33" s="42"/>
      <c r="C33" s="43"/>
      <c r="D33" s="43"/>
      <c r="E33" s="50" t="s">
        <v>45</v>
      </c>
      <c r="F33" s="142">
        <f>ROUND(SUM(BF90:BF261), 2)</f>
        <v>0</v>
      </c>
      <c r="G33" s="43"/>
      <c r="H33" s="43"/>
      <c r="I33" s="143">
        <v>0.15</v>
      </c>
      <c r="J33" s="142">
        <f>ROUND(ROUND((SUM(BF90:BF261)), 2)*I33, 2)</f>
        <v>0</v>
      </c>
      <c r="K33" s="46"/>
    </row>
    <row r="34" spans="2:11" s="1" customFormat="1" ht="14.4" hidden="1" customHeight="1">
      <c r="B34" s="42"/>
      <c r="C34" s="43"/>
      <c r="D34" s="43"/>
      <c r="E34" s="50" t="s">
        <v>46</v>
      </c>
      <c r="F34" s="142">
        <f>ROUND(SUM(BG90:BG261), 2)</f>
        <v>0</v>
      </c>
      <c r="G34" s="43"/>
      <c r="H34" s="43"/>
      <c r="I34" s="143">
        <v>0.21</v>
      </c>
      <c r="J34" s="142">
        <v>0</v>
      </c>
      <c r="K34" s="46"/>
    </row>
    <row r="35" spans="2:11" s="1" customFormat="1" ht="14.4" hidden="1" customHeight="1">
      <c r="B35" s="42"/>
      <c r="C35" s="43"/>
      <c r="D35" s="43"/>
      <c r="E35" s="50" t="s">
        <v>47</v>
      </c>
      <c r="F35" s="142">
        <f>ROUND(SUM(BH90:BH261), 2)</f>
        <v>0</v>
      </c>
      <c r="G35" s="43"/>
      <c r="H35" s="43"/>
      <c r="I35" s="143">
        <v>0.15</v>
      </c>
      <c r="J35" s="142">
        <v>0</v>
      </c>
      <c r="K35" s="46"/>
    </row>
    <row r="36" spans="2:11" s="1" customFormat="1" ht="14.4" hidden="1" customHeight="1">
      <c r="B36" s="42"/>
      <c r="C36" s="43"/>
      <c r="D36" s="43"/>
      <c r="E36" s="50" t="s">
        <v>48</v>
      </c>
      <c r="F36" s="142">
        <f>ROUND(SUM(BI90:BI261), 2)</f>
        <v>0</v>
      </c>
      <c r="G36" s="43"/>
      <c r="H36" s="43"/>
      <c r="I36" s="143">
        <v>0</v>
      </c>
      <c r="J36" s="142">
        <v>0</v>
      </c>
      <c r="K36" s="46"/>
    </row>
    <row r="37" spans="2:11" s="1" customFormat="1" ht="6.9" customHeight="1">
      <c r="B37" s="42"/>
      <c r="C37" s="43"/>
      <c r="D37" s="43"/>
      <c r="E37" s="43"/>
      <c r="F37" s="43"/>
      <c r="G37" s="43"/>
      <c r="H37" s="43"/>
      <c r="I37" s="129"/>
      <c r="J37" s="43"/>
      <c r="K37" s="46"/>
    </row>
    <row r="38" spans="2:11" s="1" customFormat="1" ht="25.35" customHeight="1">
      <c r="B38" s="42"/>
      <c r="C38" s="144"/>
      <c r="D38" s="145" t="s">
        <v>49</v>
      </c>
      <c r="E38" s="80"/>
      <c r="F38" s="80"/>
      <c r="G38" s="146" t="s">
        <v>50</v>
      </c>
      <c r="H38" s="147" t="s">
        <v>51</v>
      </c>
      <c r="I38" s="148"/>
      <c r="J38" s="149">
        <f>SUM(J29:J36)</f>
        <v>0</v>
      </c>
      <c r="K38" s="150"/>
    </row>
    <row r="39" spans="2:11" s="1" customFormat="1" ht="14.4" customHeight="1">
      <c r="B39" s="57"/>
      <c r="C39" s="58"/>
      <c r="D39" s="58"/>
      <c r="E39" s="58"/>
      <c r="F39" s="58"/>
      <c r="G39" s="58"/>
      <c r="H39" s="58"/>
      <c r="I39" s="151"/>
      <c r="J39" s="58"/>
      <c r="K39" s="59"/>
    </row>
    <row r="43" spans="2:11" s="1" customFormat="1" ht="6.9" customHeight="1">
      <c r="B43" s="152"/>
      <c r="C43" s="153"/>
      <c r="D43" s="153"/>
      <c r="E43" s="153"/>
      <c r="F43" s="153"/>
      <c r="G43" s="153"/>
      <c r="H43" s="153"/>
      <c r="I43" s="154"/>
      <c r="J43" s="153"/>
      <c r="K43" s="155"/>
    </row>
    <row r="44" spans="2:11" s="1" customFormat="1" ht="36.9" customHeight="1">
      <c r="B44" s="42"/>
      <c r="C44" s="31" t="s">
        <v>265</v>
      </c>
      <c r="D44" s="43"/>
      <c r="E44" s="43"/>
      <c r="F44" s="43"/>
      <c r="G44" s="43"/>
      <c r="H44" s="43"/>
      <c r="I44" s="129"/>
      <c r="J44" s="43"/>
      <c r="K44" s="46"/>
    </row>
    <row r="45" spans="2:11" s="1" customFormat="1" ht="6.9" customHeight="1">
      <c r="B45" s="42"/>
      <c r="C45" s="43"/>
      <c r="D45" s="43"/>
      <c r="E45" s="43"/>
      <c r="F45" s="43"/>
      <c r="G45" s="43"/>
      <c r="H45" s="43"/>
      <c r="I45" s="129"/>
      <c r="J45" s="43"/>
      <c r="K45" s="46"/>
    </row>
    <row r="46" spans="2:11" s="1" customFormat="1" ht="14.4" customHeight="1">
      <c r="B46" s="42"/>
      <c r="C46" s="38" t="s">
        <v>18</v>
      </c>
      <c r="D46" s="43"/>
      <c r="E46" s="43"/>
      <c r="F46" s="43"/>
      <c r="G46" s="43"/>
      <c r="H46" s="43"/>
      <c r="I46" s="129"/>
      <c r="J46" s="43"/>
      <c r="K46" s="46"/>
    </row>
    <row r="47" spans="2:11" s="1" customFormat="1" ht="16.5" customHeight="1">
      <c r="B47" s="42"/>
      <c r="C47" s="43"/>
      <c r="D47" s="43"/>
      <c r="E47" s="423" t="str">
        <f>E7</f>
        <v>ZČU - STRADI - STRATEGICKÁ DISLOKACE ZČU - FZS</v>
      </c>
      <c r="F47" s="429"/>
      <c r="G47" s="429"/>
      <c r="H47" s="429"/>
      <c r="I47" s="129"/>
      <c r="J47" s="43"/>
      <c r="K47" s="46"/>
    </row>
    <row r="48" spans="2:11" ht="13.2">
      <c r="B48" s="29"/>
      <c r="C48" s="38" t="s">
        <v>193</v>
      </c>
      <c r="D48" s="30"/>
      <c r="E48" s="30"/>
      <c r="F48" s="30"/>
      <c r="G48" s="30"/>
      <c r="H48" s="30"/>
      <c r="I48" s="128"/>
      <c r="J48" s="30"/>
      <c r="K48" s="32"/>
    </row>
    <row r="49" spans="2:47" s="1" customFormat="1" ht="16.5" customHeight="1">
      <c r="B49" s="42"/>
      <c r="C49" s="43"/>
      <c r="D49" s="43"/>
      <c r="E49" s="423" t="s">
        <v>14204</v>
      </c>
      <c r="F49" s="424"/>
      <c r="G49" s="424"/>
      <c r="H49" s="424"/>
      <c r="I49" s="129"/>
      <c r="J49" s="43"/>
      <c r="K49" s="46"/>
    </row>
    <row r="50" spans="2:47" s="1" customFormat="1" ht="14.4" customHeight="1">
      <c r="B50" s="42"/>
      <c r="C50" s="38" t="s">
        <v>199</v>
      </c>
      <c r="D50" s="43"/>
      <c r="E50" s="43"/>
      <c r="F50" s="43"/>
      <c r="G50" s="43"/>
      <c r="H50" s="43"/>
      <c r="I50" s="129"/>
      <c r="J50" s="43"/>
      <c r="K50" s="46"/>
    </row>
    <row r="51" spans="2:47" s="1" customFormat="1" ht="17.25" customHeight="1">
      <c r="B51" s="42"/>
      <c r="C51" s="43"/>
      <c r="D51" s="43"/>
      <c r="E51" s="425" t="str">
        <f>E11</f>
        <v>D.2.3 - TRAFOSTANICE</v>
      </c>
      <c r="F51" s="424"/>
      <c r="G51" s="424"/>
      <c r="H51" s="424"/>
      <c r="I51" s="129"/>
      <c r="J51" s="43"/>
      <c r="K51" s="46"/>
    </row>
    <row r="52" spans="2:47" s="1" customFormat="1" ht="6.9" customHeight="1">
      <c r="B52" s="42"/>
      <c r="C52" s="43"/>
      <c r="D52" s="43"/>
      <c r="E52" s="43"/>
      <c r="F52" s="43"/>
      <c r="G52" s="43"/>
      <c r="H52" s="43"/>
      <c r="I52" s="129"/>
      <c r="J52" s="43"/>
      <c r="K52" s="46"/>
    </row>
    <row r="53" spans="2:47" s="1" customFormat="1" ht="18" customHeight="1">
      <c r="B53" s="42"/>
      <c r="C53" s="38" t="s">
        <v>24</v>
      </c>
      <c r="D53" s="43"/>
      <c r="E53" s="43"/>
      <c r="F53" s="36" t="str">
        <f>F14</f>
        <v>Tylova 59, Jižní Předměstí, 301 00 Plzeň</v>
      </c>
      <c r="G53" s="43"/>
      <c r="H53" s="43"/>
      <c r="I53" s="130" t="s">
        <v>26</v>
      </c>
      <c r="J53" s="131" t="str">
        <f>IF(J14="","",J14)</f>
        <v>23. 3. 2017</v>
      </c>
      <c r="K53" s="46"/>
    </row>
    <row r="54" spans="2:47" s="1" customFormat="1" ht="6.9" customHeight="1">
      <c r="B54" s="42"/>
      <c r="C54" s="43"/>
      <c r="D54" s="43"/>
      <c r="E54" s="43"/>
      <c r="F54" s="43"/>
      <c r="G54" s="43"/>
      <c r="H54" s="43"/>
      <c r="I54" s="129"/>
      <c r="J54" s="43"/>
      <c r="K54" s="46"/>
    </row>
    <row r="55" spans="2:47" s="1" customFormat="1" ht="13.2">
      <c r="B55" s="42"/>
      <c r="C55" s="38" t="s">
        <v>28</v>
      </c>
      <c r="D55" s="43"/>
      <c r="E55" s="43"/>
      <c r="F55" s="36" t="str">
        <f>E17</f>
        <v>ZČU v Plzni, Univerzitní 8, Plzeň</v>
      </c>
      <c r="G55" s="43"/>
      <c r="H55" s="43"/>
      <c r="I55" s="130" t="s">
        <v>34</v>
      </c>
      <c r="J55" s="414" t="str">
        <f>E23</f>
        <v>ATELIER SOUKUP OPL ŠVEHLA s.r.o.</v>
      </c>
      <c r="K55" s="46"/>
    </row>
    <row r="56" spans="2:47" s="1" customFormat="1" ht="14.4" customHeight="1">
      <c r="B56" s="42"/>
      <c r="C56" s="38" t="s">
        <v>32</v>
      </c>
      <c r="D56" s="43"/>
      <c r="E56" s="43"/>
      <c r="F56" s="36" t="str">
        <f>IF(E20="","",E20)</f>
        <v/>
      </c>
      <c r="G56" s="43"/>
      <c r="H56" s="43"/>
      <c r="I56" s="129"/>
      <c r="J56" s="426"/>
      <c r="K56" s="46"/>
    </row>
    <row r="57" spans="2:47" s="1" customFormat="1" ht="10.35" customHeight="1">
      <c r="B57" s="42"/>
      <c r="C57" s="43"/>
      <c r="D57" s="43"/>
      <c r="E57" s="43"/>
      <c r="F57" s="43"/>
      <c r="G57" s="43"/>
      <c r="H57" s="43"/>
      <c r="I57" s="129"/>
      <c r="J57" s="43"/>
      <c r="K57" s="46"/>
    </row>
    <row r="58" spans="2:47" s="1" customFormat="1" ht="29.25" customHeight="1">
      <c r="B58" s="42"/>
      <c r="C58" s="156" t="s">
        <v>293</v>
      </c>
      <c r="D58" s="144"/>
      <c r="E58" s="144"/>
      <c r="F58" s="144"/>
      <c r="G58" s="144"/>
      <c r="H58" s="144"/>
      <c r="I58" s="157"/>
      <c r="J58" s="158" t="s">
        <v>294</v>
      </c>
      <c r="K58" s="159"/>
    </row>
    <row r="59" spans="2:47" s="1" customFormat="1" ht="10.35" customHeight="1">
      <c r="B59" s="42"/>
      <c r="C59" s="43"/>
      <c r="D59" s="43"/>
      <c r="E59" s="43"/>
      <c r="F59" s="43"/>
      <c r="G59" s="43"/>
      <c r="H59" s="43"/>
      <c r="I59" s="129"/>
      <c r="J59" s="43"/>
      <c r="K59" s="46"/>
    </row>
    <row r="60" spans="2:47" s="1" customFormat="1" ht="29.25" customHeight="1">
      <c r="B60" s="42"/>
      <c r="C60" s="160" t="s">
        <v>299</v>
      </c>
      <c r="D60" s="43"/>
      <c r="E60" s="43"/>
      <c r="F60" s="43"/>
      <c r="G60" s="43"/>
      <c r="H60" s="43"/>
      <c r="I60" s="129"/>
      <c r="J60" s="140">
        <f>J90</f>
        <v>0</v>
      </c>
      <c r="K60" s="46"/>
      <c r="AU60" s="25" t="s">
        <v>300</v>
      </c>
    </row>
    <row r="61" spans="2:47" s="8" customFormat="1" ht="24.9" customHeight="1">
      <c r="B61" s="161"/>
      <c r="C61" s="162"/>
      <c r="D61" s="163" t="s">
        <v>14710</v>
      </c>
      <c r="E61" s="164"/>
      <c r="F61" s="164"/>
      <c r="G61" s="164"/>
      <c r="H61" s="164"/>
      <c r="I61" s="165"/>
      <c r="J61" s="166">
        <f>J91</f>
        <v>0</v>
      </c>
      <c r="K61" s="167"/>
    </row>
    <row r="62" spans="2:47" s="9" customFormat="1" ht="19.95" customHeight="1">
      <c r="B62" s="169"/>
      <c r="C62" s="170"/>
      <c r="D62" s="171" t="s">
        <v>14711</v>
      </c>
      <c r="E62" s="172"/>
      <c r="F62" s="172"/>
      <c r="G62" s="172"/>
      <c r="H62" s="172"/>
      <c r="I62" s="173"/>
      <c r="J62" s="174">
        <f>J92</f>
        <v>0</v>
      </c>
      <c r="K62" s="175"/>
    </row>
    <row r="63" spans="2:47" s="9" customFormat="1" ht="19.95" customHeight="1">
      <c r="B63" s="169"/>
      <c r="C63" s="170"/>
      <c r="D63" s="171" t="s">
        <v>14712</v>
      </c>
      <c r="E63" s="172"/>
      <c r="F63" s="172"/>
      <c r="G63" s="172"/>
      <c r="H63" s="172"/>
      <c r="I63" s="173"/>
      <c r="J63" s="174">
        <f>J107</f>
        <v>0</v>
      </c>
      <c r="K63" s="175"/>
    </row>
    <row r="64" spans="2:47" s="9" customFormat="1" ht="19.95" customHeight="1">
      <c r="B64" s="169"/>
      <c r="C64" s="170"/>
      <c r="D64" s="171" t="s">
        <v>14713</v>
      </c>
      <c r="E64" s="172"/>
      <c r="F64" s="172"/>
      <c r="G64" s="172"/>
      <c r="H64" s="172"/>
      <c r="I64" s="173"/>
      <c r="J64" s="174">
        <f>J111</f>
        <v>0</v>
      </c>
      <c r="K64" s="175"/>
    </row>
    <row r="65" spans="2:12" s="9" customFormat="1" ht="19.95" customHeight="1">
      <c r="B65" s="169"/>
      <c r="C65" s="170"/>
      <c r="D65" s="171" t="s">
        <v>14714</v>
      </c>
      <c r="E65" s="172"/>
      <c r="F65" s="172"/>
      <c r="G65" s="172"/>
      <c r="H65" s="172"/>
      <c r="I65" s="173"/>
      <c r="J65" s="174">
        <f>J151</f>
        <v>0</v>
      </c>
      <c r="K65" s="175"/>
    </row>
    <row r="66" spans="2:12" s="9" customFormat="1" ht="19.95" customHeight="1">
      <c r="B66" s="169"/>
      <c r="C66" s="170"/>
      <c r="D66" s="171" t="s">
        <v>14715</v>
      </c>
      <c r="E66" s="172"/>
      <c r="F66" s="172"/>
      <c r="G66" s="172"/>
      <c r="H66" s="172"/>
      <c r="I66" s="173"/>
      <c r="J66" s="174">
        <f>J192</f>
        <v>0</v>
      </c>
      <c r="K66" s="175"/>
    </row>
    <row r="67" spans="2:12" s="9" customFormat="1" ht="19.95" customHeight="1">
      <c r="B67" s="169"/>
      <c r="C67" s="170"/>
      <c r="D67" s="171" t="s">
        <v>14716</v>
      </c>
      <c r="E67" s="172"/>
      <c r="F67" s="172"/>
      <c r="G67" s="172"/>
      <c r="H67" s="172"/>
      <c r="I67" s="173"/>
      <c r="J67" s="174">
        <f>J196</f>
        <v>0</v>
      </c>
      <c r="K67" s="175"/>
    </row>
    <row r="68" spans="2:12" s="9" customFormat="1" ht="19.95" customHeight="1">
      <c r="B68" s="169"/>
      <c r="C68" s="170"/>
      <c r="D68" s="171" t="s">
        <v>14717</v>
      </c>
      <c r="E68" s="172"/>
      <c r="F68" s="172"/>
      <c r="G68" s="172"/>
      <c r="H68" s="172"/>
      <c r="I68" s="173"/>
      <c r="J68" s="174">
        <f>J203</f>
        <v>0</v>
      </c>
      <c r="K68" s="175"/>
    </row>
    <row r="69" spans="2:12" s="1" customFormat="1" ht="21.75" customHeight="1">
      <c r="B69" s="42"/>
      <c r="C69" s="43"/>
      <c r="D69" s="43"/>
      <c r="E69" s="43"/>
      <c r="F69" s="43"/>
      <c r="G69" s="43"/>
      <c r="H69" s="43"/>
      <c r="I69" s="129"/>
      <c r="J69" s="43"/>
      <c r="K69" s="46"/>
    </row>
    <row r="70" spans="2:12" s="1" customFormat="1" ht="6.9" customHeight="1">
      <c r="B70" s="57"/>
      <c r="C70" s="58"/>
      <c r="D70" s="58"/>
      <c r="E70" s="58"/>
      <c r="F70" s="58"/>
      <c r="G70" s="58"/>
      <c r="H70" s="58"/>
      <c r="I70" s="151"/>
      <c r="J70" s="58"/>
      <c r="K70" s="59"/>
    </row>
    <row r="74" spans="2:12" s="1" customFormat="1" ht="6.9" customHeight="1">
      <c r="B74" s="60"/>
      <c r="C74" s="61"/>
      <c r="D74" s="61"/>
      <c r="E74" s="61"/>
      <c r="F74" s="61"/>
      <c r="G74" s="61"/>
      <c r="H74" s="61"/>
      <c r="I74" s="154"/>
      <c r="J74" s="61"/>
      <c r="K74" s="61"/>
      <c r="L74" s="62"/>
    </row>
    <row r="75" spans="2:12" s="1" customFormat="1" ht="36.9" customHeight="1">
      <c r="B75" s="42"/>
      <c r="C75" s="63" t="s">
        <v>444</v>
      </c>
      <c r="D75" s="64"/>
      <c r="E75" s="64"/>
      <c r="F75" s="64"/>
      <c r="G75" s="64"/>
      <c r="H75" s="64"/>
      <c r="I75" s="177"/>
      <c r="J75" s="64"/>
      <c r="K75" s="64"/>
      <c r="L75" s="62"/>
    </row>
    <row r="76" spans="2:12" s="1" customFormat="1" ht="6.9" customHeight="1">
      <c r="B76" s="42"/>
      <c r="C76" s="64"/>
      <c r="D76" s="64"/>
      <c r="E76" s="64"/>
      <c r="F76" s="64"/>
      <c r="G76" s="64"/>
      <c r="H76" s="64"/>
      <c r="I76" s="177"/>
      <c r="J76" s="64"/>
      <c r="K76" s="64"/>
      <c r="L76" s="62"/>
    </row>
    <row r="77" spans="2:12" s="1" customFormat="1" ht="14.4" customHeight="1">
      <c r="B77" s="42"/>
      <c r="C77" s="66" t="s">
        <v>18</v>
      </c>
      <c r="D77" s="64"/>
      <c r="E77" s="64"/>
      <c r="F77" s="64"/>
      <c r="G77" s="64"/>
      <c r="H77" s="64"/>
      <c r="I77" s="177"/>
      <c r="J77" s="64"/>
      <c r="K77" s="64"/>
      <c r="L77" s="62"/>
    </row>
    <row r="78" spans="2:12" s="1" customFormat="1" ht="16.5" customHeight="1">
      <c r="B78" s="42"/>
      <c r="C78" s="64"/>
      <c r="D78" s="64"/>
      <c r="E78" s="427" t="str">
        <f>E7</f>
        <v>ZČU - STRADI - STRATEGICKÁ DISLOKACE ZČU - FZS</v>
      </c>
      <c r="F78" s="428"/>
      <c r="G78" s="428"/>
      <c r="H78" s="428"/>
      <c r="I78" s="177"/>
      <c r="J78" s="64"/>
      <c r="K78" s="64"/>
      <c r="L78" s="62"/>
    </row>
    <row r="79" spans="2:12" ht="13.2">
      <c r="B79" s="29"/>
      <c r="C79" s="66" t="s">
        <v>193</v>
      </c>
      <c r="D79" s="178"/>
      <c r="E79" s="178"/>
      <c r="F79" s="178"/>
      <c r="G79" s="178"/>
      <c r="H79" s="178"/>
      <c r="J79" s="178"/>
      <c r="K79" s="178"/>
      <c r="L79" s="179"/>
    </row>
    <row r="80" spans="2:12" s="1" customFormat="1" ht="16.5" customHeight="1">
      <c r="B80" s="42"/>
      <c r="C80" s="64"/>
      <c r="D80" s="64"/>
      <c r="E80" s="427" t="s">
        <v>14204</v>
      </c>
      <c r="F80" s="421"/>
      <c r="G80" s="421"/>
      <c r="H80" s="421"/>
      <c r="I80" s="177"/>
      <c r="J80" s="64"/>
      <c r="K80" s="64"/>
      <c r="L80" s="62"/>
    </row>
    <row r="81" spans="2:65" s="1" customFormat="1" ht="14.4" customHeight="1">
      <c r="B81" s="42"/>
      <c r="C81" s="66" t="s">
        <v>199</v>
      </c>
      <c r="D81" s="64"/>
      <c r="E81" s="64"/>
      <c r="F81" s="64"/>
      <c r="G81" s="64"/>
      <c r="H81" s="64"/>
      <c r="I81" s="177"/>
      <c r="J81" s="64"/>
      <c r="K81" s="64"/>
      <c r="L81" s="62"/>
    </row>
    <row r="82" spans="2:65" s="1" customFormat="1" ht="17.25" customHeight="1">
      <c r="B82" s="42"/>
      <c r="C82" s="64"/>
      <c r="D82" s="64"/>
      <c r="E82" s="393" t="str">
        <f>E11</f>
        <v>D.2.3 - TRAFOSTANICE</v>
      </c>
      <c r="F82" s="421"/>
      <c r="G82" s="421"/>
      <c r="H82" s="421"/>
      <c r="I82" s="177"/>
      <c r="J82" s="64"/>
      <c r="K82" s="64"/>
      <c r="L82" s="62"/>
    </row>
    <row r="83" spans="2:65" s="1" customFormat="1" ht="6.9" customHeight="1">
      <c r="B83" s="42"/>
      <c r="C83" s="64"/>
      <c r="D83" s="64"/>
      <c r="E83" s="64"/>
      <c r="F83" s="64"/>
      <c r="G83" s="64"/>
      <c r="H83" s="64"/>
      <c r="I83" s="177"/>
      <c r="J83" s="64"/>
      <c r="K83" s="64"/>
      <c r="L83" s="62"/>
    </row>
    <row r="84" spans="2:65" s="1" customFormat="1" ht="18" customHeight="1">
      <c r="B84" s="42"/>
      <c r="C84" s="66" t="s">
        <v>24</v>
      </c>
      <c r="D84" s="64"/>
      <c r="E84" s="64"/>
      <c r="F84" s="180" t="str">
        <f>F14</f>
        <v>Tylova 59, Jižní Předměstí, 301 00 Plzeň</v>
      </c>
      <c r="G84" s="64"/>
      <c r="H84" s="64"/>
      <c r="I84" s="181" t="s">
        <v>26</v>
      </c>
      <c r="J84" s="74" t="str">
        <f>IF(J14="","",J14)</f>
        <v>23. 3. 2017</v>
      </c>
      <c r="K84" s="64"/>
      <c r="L84" s="62"/>
    </row>
    <row r="85" spans="2:65" s="1" customFormat="1" ht="6.9" customHeight="1">
      <c r="B85" s="42"/>
      <c r="C85" s="64"/>
      <c r="D85" s="64"/>
      <c r="E85" s="64"/>
      <c r="F85" s="64"/>
      <c r="G85" s="64"/>
      <c r="H85" s="64"/>
      <c r="I85" s="177"/>
      <c r="J85" s="64"/>
      <c r="K85" s="64"/>
      <c r="L85" s="62"/>
    </row>
    <row r="86" spans="2:65" s="1" customFormat="1" ht="13.2">
      <c r="B86" s="42"/>
      <c r="C86" s="66" t="s">
        <v>28</v>
      </c>
      <c r="D86" s="64"/>
      <c r="E86" s="64"/>
      <c r="F86" s="180" t="str">
        <f>E17</f>
        <v>ZČU v Plzni, Univerzitní 8, Plzeň</v>
      </c>
      <c r="G86" s="64"/>
      <c r="H86" s="64"/>
      <c r="I86" s="181" t="s">
        <v>34</v>
      </c>
      <c r="J86" s="180" t="str">
        <f>E23</f>
        <v>ATELIER SOUKUP OPL ŠVEHLA s.r.o.</v>
      </c>
      <c r="K86" s="64"/>
      <c r="L86" s="62"/>
    </row>
    <row r="87" spans="2:65" s="1" customFormat="1" ht="14.4" customHeight="1">
      <c r="B87" s="42"/>
      <c r="C87" s="66" t="s">
        <v>32</v>
      </c>
      <c r="D87" s="64"/>
      <c r="E87" s="64"/>
      <c r="F87" s="180" t="str">
        <f>IF(E20="","",E20)</f>
        <v/>
      </c>
      <c r="G87" s="64"/>
      <c r="H87" s="64"/>
      <c r="I87" s="177"/>
      <c r="J87" s="64"/>
      <c r="K87" s="64"/>
      <c r="L87" s="62"/>
    </row>
    <row r="88" spans="2:65" s="1" customFormat="1" ht="10.35" customHeight="1">
      <c r="B88" s="42"/>
      <c r="C88" s="64"/>
      <c r="D88" s="64"/>
      <c r="E88" s="64"/>
      <c r="F88" s="64"/>
      <c r="G88" s="64"/>
      <c r="H88" s="64"/>
      <c r="I88" s="177"/>
      <c r="J88" s="64"/>
      <c r="K88" s="64"/>
      <c r="L88" s="62"/>
    </row>
    <row r="89" spans="2:65" s="10" customFormat="1" ht="29.25" customHeight="1">
      <c r="B89" s="182"/>
      <c r="C89" s="183" t="s">
        <v>473</v>
      </c>
      <c r="D89" s="184" t="s">
        <v>58</v>
      </c>
      <c r="E89" s="184" t="s">
        <v>54</v>
      </c>
      <c r="F89" s="184" t="s">
        <v>474</v>
      </c>
      <c r="G89" s="184" t="s">
        <v>475</v>
      </c>
      <c r="H89" s="184" t="s">
        <v>476</v>
      </c>
      <c r="I89" s="185" t="s">
        <v>477</v>
      </c>
      <c r="J89" s="184" t="s">
        <v>294</v>
      </c>
      <c r="K89" s="186" t="s">
        <v>478</v>
      </c>
      <c r="L89" s="187"/>
      <c r="M89" s="82" t="s">
        <v>479</v>
      </c>
      <c r="N89" s="83" t="s">
        <v>43</v>
      </c>
      <c r="O89" s="83" t="s">
        <v>480</v>
      </c>
      <c r="P89" s="83" t="s">
        <v>481</v>
      </c>
      <c r="Q89" s="83" t="s">
        <v>482</v>
      </c>
      <c r="R89" s="83" t="s">
        <v>483</v>
      </c>
      <c r="S89" s="83" t="s">
        <v>484</v>
      </c>
      <c r="T89" s="84" t="s">
        <v>485</v>
      </c>
    </row>
    <row r="90" spans="2:65" s="1" customFormat="1" ht="29.25" customHeight="1">
      <c r="B90" s="42"/>
      <c r="C90" s="88" t="s">
        <v>299</v>
      </c>
      <c r="D90" s="64"/>
      <c r="E90" s="64"/>
      <c r="F90" s="64"/>
      <c r="G90" s="64"/>
      <c r="H90" s="64"/>
      <c r="I90" s="177"/>
      <c r="J90" s="188">
        <f>BK90</f>
        <v>0</v>
      </c>
      <c r="K90" s="64"/>
      <c r="L90" s="62"/>
      <c r="M90" s="85"/>
      <c r="N90" s="86"/>
      <c r="O90" s="86"/>
      <c r="P90" s="189">
        <f>P91</f>
        <v>0</v>
      </c>
      <c r="Q90" s="86"/>
      <c r="R90" s="189">
        <f>R91</f>
        <v>0</v>
      </c>
      <c r="S90" s="86"/>
      <c r="T90" s="190">
        <f>T91</f>
        <v>0</v>
      </c>
      <c r="AT90" s="25" t="s">
        <v>72</v>
      </c>
      <c r="AU90" s="25" t="s">
        <v>300</v>
      </c>
      <c r="BK90" s="191">
        <f>BK91</f>
        <v>0</v>
      </c>
    </row>
    <row r="91" spans="2:65" s="11" customFormat="1" ht="37.35" customHeight="1">
      <c r="B91" s="192"/>
      <c r="C91" s="193"/>
      <c r="D91" s="194" t="s">
        <v>72</v>
      </c>
      <c r="E91" s="195" t="s">
        <v>77</v>
      </c>
      <c r="F91" s="195" t="s">
        <v>14718</v>
      </c>
      <c r="G91" s="193"/>
      <c r="H91" s="193"/>
      <c r="I91" s="196"/>
      <c r="J91" s="197">
        <f>BK91</f>
        <v>0</v>
      </c>
      <c r="K91" s="193"/>
      <c r="L91" s="198"/>
      <c r="M91" s="199"/>
      <c r="N91" s="200"/>
      <c r="O91" s="200"/>
      <c r="P91" s="201">
        <f>P92+P107+P111+P151+P192+P196+P203</f>
        <v>0</v>
      </c>
      <c r="Q91" s="200"/>
      <c r="R91" s="201">
        <f>R92+R107+R111+R151+R192+R196+R203</f>
        <v>0</v>
      </c>
      <c r="S91" s="200"/>
      <c r="T91" s="202">
        <f>T92+T107+T111+T151+T192+T196+T203</f>
        <v>0</v>
      </c>
      <c r="AR91" s="203" t="s">
        <v>80</v>
      </c>
      <c r="AT91" s="204" t="s">
        <v>72</v>
      </c>
      <c r="AU91" s="204" t="s">
        <v>73</v>
      </c>
      <c r="AY91" s="203" t="s">
        <v>492</v>
      </c>
      <c r="BK91" s="205">
        <f>BK92+BK107+BK111+BK151+BK192+BK196+BK203</f>
        <v>0</v>
      </c>
    </row>
    <row r="92" spans="2:65" s="11" customFormat="1" ht="19.95" customHeight="1">
      <c r="B92" s="192"/>
      <c r="C92" s="193"/>
      <c r="D92" s="206" t="s">
        <v>72</v>
      </c>
      <c r="E92" s="207" t="s">
        <v>156</v>
      </c>
      <c r="F92" s="207" t="s">
        <v>14719</v>
      </c>
      <c r="G92" s="193"/>
      <c r="H92" s="193"/>
      <c r="I92" s="196"/>
      <c r="J92" s="208">
        <f>BK92</f>
        <v>0</v>
      </c>
      <c r="K92" s="193"/>
      <c r="L92" s="198"/>
      <c r="M92" s="199"/>
      <c r="N92" s="200"/>
      <c r="O92" s="200"/>
      <c r="P92" s="201">
        <f>SUM(P93:P106)</f>
        <v>0</v>
      </c>
      <c r="Q92" s="200"/>
      <c r="R92" s="201">
        <f>SUM(R93:R106)</f>
        <v>0</v>
      </c>
      <c r="S92" s="200"/>
      <c r="T92" s="202">
        <f>SUM(T93:T106)</f>
        <v>0</v>
      </c>
      <c r="AR92" s="203" t="s">
        <v>80</v>
      </c>
      <c r="AT92" s="204" t="s">
        <v>72</v>
      </c>
      <c r="AU92" s="204" t="s">
        <v>80</v>
      </c>
      <c r="AY92" s="203" t="s">
        <v>492</v>
      </c>
      <c r="BK92" s="205">
        <f>SUM(BK93:BK106)</f>
        <v>0</v>
      </c>
    </row>
    <row r="93" spans="2:65" s="1" customFormat="1" ht="16.5" customHeight="1">
      <c r="B93" s="42"/>
      <c r="C93" s="209" t="s">
        <v>80</v>
      </c>
      <c r="D93" s="209" t="s">
        <v>498</v>
      </c>
      <c r="E93" s="210" t="s">
        <v>14720</v>
      </c>
      <c r="F93" s="211" t="s">
        <v>14721</v>
      </c>
      <c r="G93" s="212" t="s">
        <v>2537</v>
      </c>
      <c r="H93" s="213">
        <v>1</v>
      </c>
      <c r="I93" s="214"/>
      <c r="J93" s="215">
        <f>ROUND(I93*H93,2)</f>
        <v>0</v>
      </c>
      <c r="K93" s="211" t="s">
        <v>23</v>
      </c>
      <c r="L93" s="62"/>
      <c r="M93" s="216" t="s">
        <v>23</v>
      </c>
      <c r="N93" s="217" t="s">
        <v>44</v>
      </c>
      <c r="O93" s="43"/>
      <c r="P93" s="218">
        <f>O93*H93</f>
        <v>0</v>
      </c>
      <c r="Q93" s="218">
        <v>0</v>
      </c>
      <c r="R93" s="218">
        <f>Q93*H93</f>
        <v>0</v>
      </c>
      <c r="S93" s="218">
        <v>0</v>
      </c>
      <c r="T93" s="219">
        <f>S93*H93</f>
        <v>0</v>
      </c>
      <c r="AR93" s="25" t="s">
        <v>502</v>
      </c>
      <c r="AT93" s="25" t="s">
        <v>498</v>
      </c>
      <c r="AU93" s="25" t="s">
        <v>82</v>
      </c>
      <c r="AY93" s="25" t="s">
        <v>492</v>
      </c>
      <c r="BE93" s="220">
        <f>IF(N93="základní",J93,0)</f>
        <v>0</v>
      </c>
      <c r="BF93" s="220">
        <f>IF(N93="snížená",J93,0)</f>
        <v>0</v>
      </c>
      <c r="BG93" s="220">
        <f>IF(N93="zákl. přenesená",J93,0)</f>
        <v>0</v>
      </c>
      <c r="BH93" s="220">
        <f>IF(N93="sníž. přenesená",J93,0)</f>
        <v>0</v>
      </c>
      <c r="BI93" s="220">
        <f>IF(N93="nulová",J93,0)</f>
        <v>0</v>
      </c>
      <c r="BJ93" s="25" t="s">
        <v>80</v>
      </c>
      <c r="BK93" s="220">
        <f>ROUND(I93*H93,2)</f>
        <v>0</v>
      </c>
      <c r="BL93" s="25" t="s">
        <v>502</v>
      </c>
      <c r="BM93" s="25" t="s">
        <v>82</v>
      </c>
    </row>
    <row r="94" spans="2:65" s="1" customFormat="1">
      <c r="B94" s="42"/>
      <c r="C94" s="64"/>
      <c r="D94" s="221" t="s">
        <v>506</v>
      </c>
      <c r="E94" s="64"/>
      <c r="F94" s="222" t="s">
        <v>14721</v>
      </c>
      <c r="G94" s="64"/>
      <c r="H94" s="64"/>
      <c r="I94" s="177"/>
      <c r="J94" s="64"/>
      <c r="K94" s="64"/>
      <c r="L94" s="62"/>
      <c r="M94" s="223"/>
      <c r="N94" s="43"/>
      <c r="O94" s="43"/>
      <c r="P94" s="43"/>
      <c r="Q94" s="43"/>
      <c r="R94" s="43"/>
      <c r="S94" s="43"/>
      <c r="T94" s="79"/>
      <c r="AT94" s="25" t="s">
        <v>506</v>
      </c>
      <c r="AU94" s="25" t="s">
        <v>82</v>
      </c>
    </row>
    <row r="95" spans="2:65" s="1" customFormat="1" ht="168">
      <c r="B95" s="42"/>
      <c r="C95" s="64"/>
      <c r="D95" s="227" t="s">
        <v>2254</v>
      </c>
      <c r="E95" s="64"/>
      <c r="F95" s="273" t="s">
        <v>14722</v>
      </c>
      <c r="G95" s="64"/>
      <c r="H95" s="64"/>
      <c r="I95" s="177"/>
      <c r="J95" s="64"/>
      <c r="K95" s="64"/>
      <c r="L95" s="62"/>
      <c r="M95" s="223"/>
      <c r="N95" s="43"/>
      <c r="O95" s="43"/>
      <c r="P95" s="43"/>
      <c r="Q95" s="43"/>
      <c r="R95" s="43"/>
      <c r="S95" s="43"/>
      <c r="T95" s="79"/>
      <c r="AT95" s="25" t="s">
        <v>2254</v>
      </c>
      <c r="AU95" s="25" t="s">
        <v>82</v>
      </c>
    </row>
    <row r="96" spans="2:65" s="1" customFormat="1" ht="16.5" customHeight="1">
      <c r="B96" s="42"/>
      <c r="C96" s="209" t="s">
        <v>82</v>
      </c>
      <c r="D96" s="209" t="s">
        <v>498</v>
      </c>
      <c r="E96" s="210" t="s">
        <v>14723</v>
      </c>
      <c r="F96" s="211" t="s">
        <v>14724</v>
      </c>
      <c r="G96" s="212" t="s">
        <v>2537</v>
      </c>
      <c r="H96" s="213">
        <v>1</v>
      </c>
      <c r="I96" s="214"/>
      <c r="J96" s="215">
        <f>ROUND(I96*H96,2)</f>
        <v>0</v>
      </c>
      <c r="K96" s="211" t="s">
        <v>23</v>
      </c>
      <c r="L96" s="62"/>
      <c r="M96" s="216" t="s">
        <v>23</v>
      </c>
      <c r="N96" s="217" t="s">
        <v>44</v>
      </c>
      <c r="O96" s="43"/>
      <c r="P96" s="218">
        <f>O96*H96</f>
        <v>0</v>
      </c>
      <c r="Q96" s="218">
        <v>0</v>
      </c>
      <c r="R96" s="218">
        <f>Q96*H96</f>
        <v>0</v>
      </c>
      <c r="S96" s="218">
        <v>0</v>
      </c>
      <c r="T96" s="219">
        <f>S96*H96</f>
        <v>0</v>
      </c>
      <c r="AR96" s="25" t="s">
        <v>502</v>
      </c>
      <c r="AT96" s="25" t="s">
        <v>498</v>
      </c>
      <c r="AU96" s="25" t="s">
        <v>82</v>
      </c>
      <c r="AY96" s="25" t="s">
        <v>492</v>
      </c>
      <c r="BE96" s="220">
        <f>IF(N96="základní",J96,0)</f>
        <v>0</v>
      </c>
      <c r="BF96" s="220">
        <f>IF(N96="snížená",J96,0)</f>
        <v>0</v>
      </c>
      <c r="BG96" s="220">
        <f>IF(N96="zákl. přenesená",J96,0)</f>
        <v>0</v>
      </c>
      <c r="BH96" s="220">
        <f>IF(N96="sníž. přenesená",J96,0)</f>
        <v>0</v>
      </c>
      <c r="BI96" s="220">
        <f>IF(N96="nulová",J96,0)</f>
        <v>0</v>
      </c>
      <c r="BJ96" s="25" t="s">
        <v>80</v>
      </c>
      <c r="BK96" s="220">
        <f>ROUND(I96*H96,2)</f>
        <v>0</v>
      </c>
      <c r="BL96" s="25" t="s">
        <v>502</v>
      </c>
      <c r="BM96" s="25" t="s">
        <v>502</v>
      </c>
    </row>
    <row r="97" spans="2:65" s="1" customFormat="1">
      <c r="B97" s="42"/>
      <c r="C97" s="64"/>
      <c r="D97" s="221" t="s">
        <v>506</v>
      </c>
      <c r="E97" s="64"/>
      <c r="F97" s="222" t="s">
        <v>14724</v>
      </c>
      <c r="G97" s="64"/>
      <c r="H97" s="64"/>
      <c r="I97" s="177"/>
      <c r="J97" s="64"/>
      <c r="K97" s="64"/>
      <c r="L97" s="62"/>
      <c r="M97" s="223"/>
      <c r="N97" s="43"/>
      <c r="O97" s="43"/>
      <c r="P97" s="43"/>
      <c r="Q97" s="43"/>
      <c r="R97" s="43"/>
      <c r="S97" s="43"/>
      <c r="T97" s="79"/>
      <c r="AT97" s="25" t="s">
        <v>506</v>
      </c>
      <c r="AU97" s="25" t="s">
        <v>82</v>
      </c>
    </row>
    <row r="98" spans="2:65" s="1" customFormat="1" ht="84">
      <c r="B98" s="42"/>
      <c r="C98" s="64"/>
      <c r="D98" s="227" t="s">
        <v>2254</v>
      </c>
      <c r="E98" s="64"/>
      <c r="F98" s="273" t="s">
        <v>14725</v>
      </c>
      <c r="G98" s="64"/>
      <c r="H98" s="64"/>
      <c r="I98" s="177"/>
      <c r="J98" s="64"/>
      <c r="K98" s="64"/>
      <c r="L98" s="62"/>
      <c r="M98" s="223"/>
      <c r="N98" s="43"/>
      <c r="O98" s="43"/>
      <c r="P98" s="43"/>
      <c r="Q98" s="43"/>
      <c r="R98" s="43"/>
      <c r="S98" s="43"/>
      <c r="T98" s="79"/>
      <c r="AT98" s="25" t="s">
        <v>2254</v>
      </c>
      <c r="AU98" s="25" t="s">
        <v>82</v>
      </c>
    </row>
    <row r="99" spans="2:65" s="1" customFormat="1" ht="16.5" customHeight="1">
      <c r="B99" s="42"/>
      <c r="C99" s="209" t="s">
        <v>93</v>
      </c>
      <c r="D99" s="209" t="s">
        <v>498</v>
      </c>
      <c r="E99" s="210" t="s">
        <v>14726</v>
      </c>
      <c r="F99" s="211" t="s">
        <v>14727</v>
      </c>
      <c r="G99" s="212" t="s">
        <v>2537</v>
      </c>
      <c r="H99" s="213">
        <v>1</v>
      </c>
      <c r="I99" s="214"/>
      <c r="J99" s="215">
        <f>ROUND(I99*H99,2)</f>
        <v>0</v>
      </c>
      <c r="K99" s="211" t="s">
        <v>23</v>
      </c>
      <c r="L99" s="62"/>
      <c r="M99" s="216" t="s">
        <v>23</v>
      </c>
      <c r="N99" s="217" t="s">
        <v>44</v>
      </c>
      <c r="O99" s="43"/>
      <c r="P99" s="218">
        <f>O99*H99</f>
        <v>0</v>
      </c>
      <c r="Q99" s="218">
        <v>0</v>
      </c>
      <c r="R99" s="218">
        <f>Q99*H99</f>
        <v>0</v>
      </c>
      <c r="S99" s="218">
        <v>0</v>
      </c>
      <c r="T99" s="219">
        <f>S99*H99</f>
        <v>0</v>
      </c>
      <c r="AR99" s="25" t="s">
        <v>502</v>
      </c>
      <c r="AT99" s="25" t="s">
        <v>498</v>
      </c>
      <c r="AU99" s="25" t="s">
        <v>82</v>
      </c>
      <c r="AY99" s="25" t="s">
        <v>492</v>
      </c>
      <c r="BE99" s="220">
        <f>IF(N99="základní",J99,0)</f>
        <v>0</v>
      </c>
      <c r="BF99" s="220">
        <f>IF(N99="snížená",J99,0)</f>
        <v>0</v>
      </c>
      <c r="BG99" s="220">
        <f>IF(N99="zákl. přenesená",J99,0)</f>
        <v>0</v>
      </c>
      <c r="BH99" s="220">
        <f>IF(N99="sníž. přenesená",J99,0)</f>
        <v>0</v>
      </c>
      <c r="BI99" s="220">
        <f>IF(N99="nulová",J99,0)</f>
        <v>0</v>
      </c>
      <c r="BJ99" s="25" t="s">
        <v>80</v>
      </c>
      <c r="BK99" s="220">
        <f>ROUND(I99*H99,2)</f>
        <v>0</v>
      </c>
      <c r="BL99" s="25" t="s">
        <v>502</v>
      </c>
      <c r="BM99" s="25" t="s">
        <v>577</v>
      </c>
    </row>
    <row r="100" spans="2:65" s="1" customFormat="1">
      <c r="B100" s="42"/>
      <c r="C100" s="64"/>
      <c r="D100" s="221" t="s">
        <v>506</v>
      </c>
      <c r="E100" s="64"/>
      <c r="F100" s="222" t="s">
        <v>14727</v>
      </c>
      <c r="G100" s="64"/>
      <c r="H100" s="64"/>
      <c r="I100" s="177"/>
      <c r="J100" s="64"/>
      <c r="K100" s="64"/>
      <c r="L100" s="62"/>
      <c r="M100" s="223"/>
      <c r="N100" s="43"/>
      <c r="O100" s="43"/>
      <c r="P100" s="43"/>
      <c r="Q100" s="43"/>
      <c r="R100" s="43"/>
      <c r="S100" s="43"/>
      <c r="T100" s="79"/>
      <c r="AT100" s="25" t="s">
        <v>506</v>
      </c>
      <c r="AU100" s="25" t="s">
        <v>82</v>
      </c>
    </row>
    <row r="101" spans="2:65" s="1" customFormat="1" ht="48">
      <c r="B101" s="42"/>
      <c r="C101" s="64"/>
      <c r="D101" s="227" t="s">
        <v>2254</v>
      </c>
      <c r="E101" s="64"/>
      <c r="F101" s="273" t="s">
        <v>14728</v>
      </c>
      <c r="G101" s="64"/>
      <c r="H101" s="64"/>
      <c r="I101" s="177"/>
      <c r="J101" s="64"/>
      <c r="K101" s="64"/>
      <c r="L101" s="62"/>
      <c r="M101" s="223"/>
      <c r="N101" s="43"/>
      <c r="O101" s="43"/>
      <c r="P101" s="43"/>
      <c r="Q101" s="43"/>
      <c r="R101" s="43"/>
      <c r="S101" s="43"/>
      <c r="T101" s="79"/>
      <c r="AT101" s="25" t="s">
        <v>2254</v>
      </c>
      <c r="AU101" s="25" t="s">
        <v>82</v>
      </c>
    </row>
    <row r="102" spans="2:65" s="1" customFormat="1" ht="16.5" customHeight="1">
      <c r="B102" s="42"/>
      <c r="C102" s="209" t="s">
        <v>502</v>
      </c>
      <c r="D102" s="209" t="s">
        <v>498</v>
      </c>
      <c r="E102" s="210" t="s">
        <v>14729</v>
      </c>
      <c r="F102" s="211" t="s">
        <v>14730</v>
      </c>
      <c r="G102" s="212" t="s">
        <v>2537</v>
      </c>
      <c r="H102" s="213">
        <v>2</v>
      </c>
      <c r="I102" s="214"/>
      <c r="J102" s="215">
        <f>ROUND(I102*H102,2)</f>
        <v>0</v>
      </c>
      <c r="K102" s="211" t="s">
        <v>23</v>
      </c>
      <c r="L102" s="62"/>
      <c r="M102" s="216" t="s">
        <v>23</v>
      </c>
      <c r="N102" s="217" t="s">
        <v>44</v>
      </c>
      <c r="O102" s="43"/>
      <c r="P102" s="218">
        <f>O102*H102</f>
        <v>0</v>
      </c>
      <c r="Q102" s="218">
        <v>0</v>
      </c>
      <c r="R102" s="218">
        <f>Q102*H102</f>
        <v>0</v>
      </c>
      <c r="S102" s="218">
        <v>0</v>
      </c>
      <c r="T102" s="219">
        <f>S102*H102</f>
        <v>0</v>
      </c>
      <c r="AR102" s="25" t="s">
        <v>502</v>
      </c>
      <c r="AT102" s="25" t="s">
        <v>498</v>
      </c>
      <c r="AU102" s="25" t="s">
        <v>82</v>
      </c>
      <c r="AY102" s="25" t="s">
        <v>492</v>
      </c>
      <c r="BE102" s="220">
        <f>IF(N102="základní",J102,0)</f>
        <v>0</v>
      </c>
      <c r="BF102" s="220">
        <f>IF(N102="snížená",J102,0)</f>
        <v>0</v>
      </c>
      <c r="BG102" s="220">
        <f>IF(N102="zákl. přenesená",J102,0)</f>
        <v>0</v>
      </c>
      <c r="BH102" s="220">
        <f>IF(N102="sníž. přenesená",J102,0)</f>
        <v>0</v>
      </c>
      <c r="BI102" s="220">
        <f>IF(N102="nulová",J102,0)</f>
        <v>0</v>
      </c>
      <c r="BJ102" s="25" t="s">
        <v>80</v>
      </c>
      <c r="BK102" s="220">
        <f>ROUND(I102*H102,2)</f>
        <v>0</v>
      </c>
      <c r="BL102" s="25" t="s">
        <v>502</v>
      </c>
      <c r="BM102" s="25" t="s">
        <v>604</v>
      </c>
    </row>
    <row r="103" spans="2:65" s="1" customFormat="1">
      <c r="B103" s="42"/>
      <c r="C103" s="64"/>
      <c r="D103" s="221" t="s">
        <v>506</v>
      </c>
      <c r="E103" s="64"/>
      <c r="F103" s="222" t="s">
        <v>14730</v>
      </c>
      <c r="G103" s="64"/>
      <c r="H103" s="64"/>
      <c r="I103" s="177"/>
      <c r="J103" s="64"/>
      <c r="K103" s="64"/>
      <c r="L103" s="62"/>
      <c r="M103" s="223"/>
      <c r="N103" s="43"/>
      <c r="O103" s="43"/>
      <c r="P103" s="43"/>
      <c r="Q103" s="43"/>
      <c r="R103" s="43"/>
      <c r="S103" s="43"/>
      <c r="T103" s="79"/>
      <c r="AT103" s="25" t="s">
        <v>506</v>
      </c>
      <c r="AU103" s="25" t="s">
        <v>82</v>
      </c>
    </row>
    <row r="104" spans="2:65" s="1" customFormat="1" ht="72">
      <c r="B104" s="42"/>
      <c r="C104" s="64"/>
      <c r="D104" s="227" t="s">
        <v>2254</v>
      </c>
      <c r="E104" s="64"/>
      <c r="F104" s="273" t="s">
        <v>14731</v>
      </c>
      <c r="G104" s="64"/>
      <c r="H104" s="64"/>
      <c r="I104" s="177"/>
      <c r="J104" s="64"/>
      <c r="K104" s="64"/>
      <c r="L104" s="62"/>
      <c r="M104" s="223"/>
      <c r="N104" s="43"/>
      <c r="O104" s="43"/>
      <c r="P104" s="43"/>
      <c r="Q104" s="43"/>
      <c r="R104" s="43"/>
      <c r="S104" s="43"/>
      <c r="T104" s="79"/>
      <c r="AT104" s="25" t="s">
        <v>2254</v>
      </c>
      <c r="AU104" s="25" t="s">
        <v>82</v>
      </c>
    </row>
    <row r="105" spans="2:65" s="1" customFormat="1" ht="16.5" customHeight="1">
      <c r="B105" s="42"/>
      <c r="C105" s="209" t="s">
        <v>563</v>
      </c>
      <c r="D105" s="209" t="s">
        <v>498</v>
      </c>
      <c r="E105" s="210" t="s">
        <v>14732</v>
      </c>
      <c r="F105" s="211" t="s">
        <v>14733</v>
      </c>
      <c r="G105" s="212" t="s">
        <v>2537</v>
      </c>
      <c r="H105" s="213">
        <v>1</v>
      </c>
      <c r="I105" s="214"/>
      <c r="J105" s="215">
        <f>ROUND(I105*H105,2)</f>
        <v>0</v>
      </c>
      <c r="K105" s="211" t="s">
        <v>23</v>
      </c>
      <c r="L105" s="62"/>
      <c r="M105" s="216" t="s">
        <v>23</v>
      </c>
      <c r="N105" s="217" t="s">
        <v>44</v>
      </c>
      <c r="O105" s="43"/>
      <c r="P105" s="218">
        <f>O105*H105</f>
        <v>0</v>
      </c>
      <c r="Q105" s="218">
        <v>0</v>
      </c>
      <c r="R105" s="218">
        <f>Q105*H105</f>
        <v>0</v>
      </c>
      <c r="S105" s="218">
        <v>0</v>
      </c>
      <c r="T105" s="219">
        <f>S105*H105</f>
        <v>0</v>
      </c>
      <c r="AR105" s="25" t="s">
        <v>502</v>
      </c>
      <c r="AT105" s="25" t="s">
        <v>498</v>
      </c>
      <c r="AU105" s="25" t="s">
        <v>82</v>
      </c>
      <c r="AY105" s="25" t="s">
        <v>492</v>
      </c>
      <c r="BE105" s="220">
        <f>IF(N105="základní",J105,0)</f>
        <v>0</v>
      </c>
      <c r="BF105" s="220">
        <f>IF(N105="snížená",J105,0)</f>
        <v>0</v>
      </c>
      <c r="BG105" s="220">
        <f>IF(N105="zákl. přenesená",J105,0)</f>
        <v>0</v>
      </c>
      <c r="BH105" s="220">
        <f>IF(N105="sníž. přenesená",J105,0)</f>
        <v>0</v>
      </c>
      <c r="BI105" s="220">
        <f>IF(N105="nulová",J105,0)</f>
        <v>0</v>
      </c>
      <c r="BJ105" s="25" t="s">
        <v>80</v>
      </c>
      <c r="BK105" s="220">
        <f>ROUND(I105*H105,2)</f>
        <v>0</v>
      </c>
      <c r="BL105" s="25" t="s">
        <v>502</v>
      </c>
      <c r="BM105" s="25" t="s">
        <v>255</v>
      </c>
    </row>
    <row r="106" spans="2:65" s="1" customFormat="1">
      <c r="B106" s="42"/>
      <c r="C106" s="64"/>
      <c r="D106" s="221" t="s">
        <v>506</v>
      </c>
      <c r="E106" s="64"/>
      <c r="F106" s="222" t="s">
        <v>14733</v>
      </c>
      <c r="G106" s="64"/>
      <c r="H106" s="64"/>
      <c r="I106" s="177"/>
      <c r="J106" s="64"/>
      <c r="K106" s="64"/>
      <c r="L106" s="62"/>
      <c r="M106" s="223"/>
      <c r="N106" s="43"/>
      <c r="O106" s="43"/>
      <c r="P106" s="43"/>
      <c r="Q106" s="43"/>
      <c r="R106" s="43"/>
      <c r="S106" s="43"/>
      <c r="T106" s="79"/>
      <c r="AT106" s="25" t="s">
        <v>506</v>
      </c>
      <c r="AU106" s="25" t="s">
        <v>82</v>
      </c>
    </row>
    <row r="107" spans="2:65" s="11" customFormat="1" ht="29.85" customHeight="1">
      <c r="B107" s="192"/>
      <c r="C107" s="193"/>
      <c r="D107" s="206" t="s">
        <v>72</v>
      </c>
      <c r="E107" s="207" t="s">
        <v>4874</v>
      </c>
      <c r="F107" s="207" t="s">
        <v>14734</v>
      </c>
      <c r="G107" s="193"/>
      <c r="H107" s="193"/>
      <c r="I107" s="196"/>
      <c r="J107" s="208">
        <f>BK107</f>
        <v>0</v>
      </c>
      <c r="K107" s="193"/>
      <c r="L107" s="198"/>
      <c r="M107" s="199"/>
      <c r="N107" s="200"/>
      <c r="O107" s="200"/>
      <c r="P107" s="201">
        <f>SUM(P108:P110)</f>
        <v>0</v>
      </c>
      <c r="Q107" s="200"/>
      <c r="R107" s="201">
        <f>SUM(R108:R110)</f>
        <v>0</v>
      </c>
      <c r="S107" s="200"/>
      <c r="T107" s="202">
        <f>SUM(T108:T110)</f>
        <v>0</v>
      </c>
      <c r="AR107" s="203" t="s">
        <v>80</v>
      </c>
      <c r="AT107" s="204" t="s">
        <v>72</v>
      </c>
      <c r="AU107" s="204" t="s">
        <v>80</v>
      </c>
      <c r="AY107" s="203" t="s">
        <v>492</v>
      </c>
      <c r="BK107" s="205">
        <f>SUM(BK108:BK110)</f>
        <v>0</v>
      </c>
    </row>
    <row r="108" spans="2:65" s="1" customFormat="1" ht="16.5" customHeight="1">
      <c r="B108" s="42"/>
      <c r="C108" s="209" t="s">
        <v>577</v>
      </c>
      <c r="D108" s="209" t="s">
        <v>498</v>
      </c>
      <c r="E108" s="210" t="s">
        <v>14735</v>
      </c>
      <c r="F108" s="211" t="s">
        <v>14736</v>
      </c>
      <c r="G108" s="212" t="s">
        <v>2537</v>
      </c>
      <c r="H108" s="213">
        <v>2</v>
      </c>
      <c r="I108" s="214"/>
      <c r="J108" s="215">
        <f>ROUND(I108*H108,2)</f>
        <v>0</v>
      </c>
      <c r="K108" s="211" t="s">
        <v>23</v>
      </c>
      <c r="L108" s="62"/>
      <c r="M108" s="216" t="s">
        <v>23</v>
      </c>
      <c r="N108" s="217" t="s">
        <v>44</v>
      </c>
      <c r="O108" s="43"/>
      <c r="P108" s="218">
        <f>O108*H108</f>
        <v>0</v>
      </c>
      <c r="Q108" s="218">
        <v>0</v>
      </c>
      <c r="R108" s="218">
        <f>Q108*H108</f>
        <v>0</v>
      </c>
      <c r="S108" s="218">
        <v>0</v>
      </c>
      <c r="T108" s="219">
        <f>S108*H108</f>
        <v>0</v>
      </c>
      <c r="AR108" s="25" t="s">
        <v>502</v>
      </c>
      <c r="AT108" s="25" t="s">
        <v>498</v>
      </c>
      <c r="AU108" s="25" t="s">
        <v>82</v>
      </c>
      <c r="AY108" s="25" t="s">
        <v>492</v>
      </c>
      <c r="BE108" s="220">
        <f>IF(N108="základní",J108,0)</f>
        <v>0</v>
      </c>
      <c r="BF108" s="220">
        <f>IF(N108="snížená",J108,0)</f>
        <v>0</v>
      </c>
      <c r="BG108" s="220">
        <f>IF(N108="zákl. přenesená",J108,0)</f>
        <v>0</v>
      </c>
      <c r="BH108" s="220">
        <f>IF(N108="sníž. přenesená",J108,0)</f>
        <v>0</v>
      </c>
      <c r="BI108" s="220">
        <f>IF(N108="nulová",J108,0)</f>
        <v>0</v>
      </c>
      <c r="BJ108" s="25" t="s">
        <v>80</v>
      </c>
      <c r="BK108" s="220">
        <f>ROUND(I108*H108,2)</f>
        <v>0</v>
      </c>
      <c r="BL108" s="25" t="s">
        <v>502</v>
      </c>
      <c r="BM108" s="25" t="s">
        <v>742</v>
      </c>
    </row>
    <row r="109" spans="2:65" s="1" customFormat="1">
      <c r="B109" s="42"/>
      <c r="C109" s="64"/>
      <c r="D109" s="221" t="s">
        <v>506</v>
      </c>
      <c r="E109" s="64"/>
      <c r="F109" s="222" t="s">
        <v>14736</v>
      </c>
      <c r="G109" s="64"/>
      <c r="H109" s="64"/>
      <c r="I109" s="177"/>
      <c r="J109" s="64"/>
      <c r="K109" s="64"/>
      <c r="L109" s="62"/>
      <c r="M109" s="223"/>
      <c r="N109" s="43"/>
      <c r="O109" s="43"/>
      <c r="P109" s="43"/>
      <c r="Q109" s="43"/>
      <c r="R109" s="43"/>
      <c r="S109" s="43"/>
      <c r="T109" s="79"/>
      <c r="AT109" s="25" t="s">
        <v>506</v>
      </c>
      <c r="AU109" s="25" t="s">
        <v>82</v>
      </c>
    </row>
    <row r="110" spans="2:65" s="1" customFormat="1" ht="156">
      <c r="B110" s="42"/>
      <c r="C110" s="64"/>
      <c r="D110" s="221" t="s">
        <v>2254</v>
      </c>
      <c r="E110" s="64"/>
      <c r="F110" s="224" t="s">
        <v>14737</v>
      </c>
      <c r="G110" s="64"/>
      <c r="H110" s="64"/>
      <c r="I110" s="177"/>
      <c r="J110" s="64"/>
      <c r="K110" s="64"/>
      <c r="L110" s="62"/>
      <c r="M110" s="223"/>
      <c r="N110" s="43"/>
      <c r="O110" s="43"/>
      <c r="P110" s="43"/>
      <c r="Q110" s="43"/>
      <c r="R110" s="43"/>
      <c r="S110" s="43"/>
      <c r="T110" s="79"/>
      <c r="AT110" s="25" t="s">
        <v>2254</v>
      </c>
      <c r="AU110" s="25" t="s">
        <v>82</v>
      </c>
    </row>
    <row r="111" spans="2:65" s="11" customFormat="1" ht="29.85" customHeight="1">
      <c r="B111" s="192"/>
      <c r="C111" s="193"/>
      <c r="D111" s="206" t="s">
        <v>72</v>
      </c>
      <c r="E111" s="207" t="s">
        <v>5912</v>
      </c>
      <c r="F111" s="207" t="s">
        <v>14738</v>
      </c>
      <c r="G111" s="193"/>
      <c r="H111" s="193"/>
      <c r="I111" s="196"/>
      <c r="J111" s="208">
        <f>BK111</f>
        <v>0</v>
      </c>
      <c r="K111" s="193"/>
      <c r="L111" s="198"/>
      <c r="M111" s="199"/>
      <c r="N111" s="200"/>
      <c r="O111" s="200"/>
      <c r="P111" s="201">
        <f>SUM(P112:P150)</f>
        <v>0</v>
      </c>
      <c r="Q111" s="200"/>
      <c r="R111" s="201">
        <f>SUM(R112:R150)</f>
        <v>0</v>
      </c>
      <c r="S111" s="200"/>
      <c r="T111" s="202">
        <f>SUM(T112:T150)</f>
        <v>0</v>
      </c>
      <c r="AR111" s="203" t="s">
        <v>80</v>
      </c>
      <c r="AT111" s="204" t="s">
        <v>72</v>
      </c>
      <c r="AU111" s="204" t="s">
        <v>80</v>
      </c>
      <c r="AY111" s="203" t="s">
        <v>492</v>
      </c>
      <c r="BK111" s="205">
        <f>SUM(BK112:BK150)</f>
        <v>0</v>
      </c>
    </row>
    <row r="112" spans="2:65" s="1" customFormat="1" ht="16.5" customHeight="1">
      <c r="B112" s="42"/>
      <c r="C112" s="209" t="s">
        <v>591</v>
      </c>
      <c r="D112" s="209" t="s">
        <v>498</v>
      </c>
      <c r="E112" s="210" t="s">
        <v>14739</v>
      </c>
      <c r="F112" s="211" t="s">
        <v>23</v>
      </c>
      <c r="G112" s="212" t="s">
        <v>23</v>
      </c>
      <c r="H112" s="213">
        <v>0</v>
      </c>
      <c r="I112" s="214"/>
      <c r="J112" s="215">
        <f>ROUND(I112*H112,2)</f>
        <v>0</v>
      </c>
      <c r="K112" s="211" t="s">
        <v>23</v>
      </c>
      <c r="L112" s="62"/>
      <c r="M112" s="216" t="s">
        <v>23</v>
      </c>
      <c r="N112" s="217" t="s">
        <v>44</v>
      </c>
      <c r="O112" s="43"/>
      <c r="P112" s="218">
        <f>O112*H112</f>
        <v>0</v>
      </c>
      <c r="Q112" s="218">
        <v>0</v>
      </c>
      <c r="R112" s="218">
        <f>Q112*H112</f>
        <v>0</v>
      </c>
      <c r="S112" s="218">
        <v>0</v>
      </c>
      <c r="T112" s="219">
        <f>S112*H112</f>
        <v>0</v>
      </c>
      <c r="AR112" s="25" t="s">
        <v>502</v>
      </c>
      <c r="AT112" s="25" t="s">
        <v>498</v>
      </c>
      <c r="AU112" s="25" t="s">
        <v>82</v>
      </c>
      <c r="AY112" s="25" t="s">
        <v>492</v>
      </c>
      <c r="BE112" s="220">
        <f>IF(N112="základní",J112,0)</f>
        <v>0</v>
      </c>
      <c r="BF112" s="220">
        <f>IF(N112="snížená",J112,0)</f>
        <v>0</v>
      </c>
      <c r="BG112" s="220">
        <f>IF(N112="zákl. přenesená",J112,0)</f>
        <v>0</v>
      </c>
      <c r="BH112" s="220">
        <f>IF(N112="sníž. přenesená",J112,0)</f>
        <v>0</v>
      </c>
      <c r="BI112" s="220">
        <f>IF(N112="nulová",J112,0)</f>
        <v>0</v>
      </c>
      <c r="BJ112" s="25" t="s">
        <v>80</v>
      </c>
      <c r="BK112" s="220">
        <f>ROUND(I112*H112,2)</f>
        <v>0</v>
      </c>
      <c r="BL112" s="25" t="s">
        <v>502</v>
      </c>
      <c r="BM112" s="25" t="s">
        <v>765</v>
      </c>
    </row>
    <row r="113" spans="2:65" s="1" customFormat="1" ht="36">
      <c r="B113" s="42"/>
      <c r="C113" s="64"/>
      <c r="D113" s="227" t="s">
        <v>506</v>
      </c>
      <c r="E113" s="64"/>
      <c r="F113" s="274" t="s">
        <v>14740</v>
      </c>
      <c r="G113" s="64"/>
      <c r="H113" s="64"/>
      <c r="I113" s="177"/>
      <c r="J113" s="64"/>
      <c r="K113" s="64"/>
      <c r="L113" s="62"/>
      <c r="M113" s="223"/>
      <c r="N113" s="43"/>
      <c r="O113" s="43"/>
      <c r="P113" s="43"/>
      <c r="Q113" s="43"/>
      <c r="R113" s="43"/>
      <c r="S113" s="43"/>
      <c r="T113" s="79"/>
      <c r="AT113" s="25" t="s">
        <v>506</v>
      </c>
      <c r="AU113" s="25" t="s">
        <v>82</v>
      </c>
    </row>
    <row r="114" spans="2:65" s="1" customFormat="1" ht="16.5" customHeight="1">
      <c r="B114" s="42"/>
      <c r="C114" s="209" t="s">
        <v>604</v>
      </c>
      <c r="D114" s="209" t="s">
        <v>498</v>
      </c>
      <c r="E114" s="210" t="s">
        <v>14741</v>
      </c>
      <c r="F114" s="211" t="s">
        <v>14742</v>
      </c>
      <c r="G114" s="212" t="s">
        <v>832</v>
      </c>
      <c r="H114" s="213">
        <v>10</v>
      </c>
      <c r="I114" s="214"/>
      <c r="J114" s="215">
        <f>ROUND(I114*H114,2)</f>
        <v>0</v>
      </c>
      <c r="K114" s="211" t="s">
        <v>23</v>
      </c>
      <c r="L114" s="62"/>
      <c r="M114" s="216" t="s">
        <v>23</v>
      </c>
      <c r="N114" s="217" t="s">
        <v>44</v>
      </c>
      <c r="O114" s="43"/>
      <c r="P114" s="218">
        <f>O114*H114</f>
        <v>0</v>
      </c>
      <c r="Q114" s="218">
        <v>0</v>
      </c>
      <c r="R114" s="218">
        <f>Q114*H114</f>
        <v>0</v>
      </c>
      <c r="S114" s="218">
        <v>0</v>
      </c>
      <c r="T114" s="219">
        <f>S114*H114</f>
        <v>0</v>
      </c>
      <c r="AR114" s="25" t="s">
        <v>502</v>
      </c>
      <c r="AT114" s="25" t="s">
        <v>498</v>
      </c>
      <c r="AU114" s="25" t="s">
        <v>82</v>
      </c>
      <c r="AY114" s="25" t="s">
        <v>492</v>
      </c>
      <c r="BE114" s="220">
        <f>IF(N114="základní",J114,0)</f>
        <v>0</v>
      </c>
      <c r="BF114" s="220">
        <f>IF(N114="snížená",J114,0)</f>
        <v>0</v>
      </c>
      <c r="BG114" s="220">
        <f>IF(N114="zákl. přenesená",J114,0)</f>
        <v>0</v>
      </c>
      <c r="BH114" s="220">
        <f>IF(N114="sníž. přenesená",J114,0)</f>
        <v>0</v>
      </c>
      <c r="BI114" s="220">
        <f>IF(N114="nulová",J114,0)</f>
        <v>0</v>
      </c>
      <c r="BJ114" s="25" t="s">
        <v>80</v>
      </c>
      <c r="BK114" s="220">
        <f>ROUND(I114*H114,2)</f>
        <v>0</v>
      </c>
      <c r="BL114" s="25" t="s">
        <v>502</v>
      </c>
      <c r="BM114" s="25" t="s">
        <v>775</v>
      </c>
    </row>
    <row r="115" spans="2:65" s="1" customFormat="1">
      <c r="B115" s="42"/>
      <c r="C115" s="64"/>
      <c r="D115" s="221" t="s">
        <v>506</v>
      </c>
      <c r="E115" s="64"/>
      <c r="F115" s="222" t="s">
        <v>14742</v>
      </c>
      <c r="G115" s="64"/>
      <c r="H115" s="64"/>
      <c r="I115" s="177"/>
      <c r="J115" s="64"/>
      <c r="K115" s="64"/>
      <c r="L115" s="62"/>
      <c r="M115" s="223"/>
      <c r="N115" s="43"/>
      <c r="O115" s="43"/>
      <c r="P115" s="43"/>
      <c r="Q115" s="43"/>
      <c r="R115" s="43"/>
      <c r="S115" s="43"/>
      <c r="T115" s="79"/>
      <c r="AT115" s="25" t="s">
        <v>506</v>
      </c>
      <c r="AU115" s="25" t="s">
        <v>82</v>
      </c>
    </row>
    <row r="116" spans="2:65" s="1" customFormat="1" ht="24">
      <c r="B116" s="42"/>
      <c r="C116" s="64"/>
      <c r="D116" s="227" t="s">
        <v>2254</v>
      </c>
      <c r="E116" s="64"/>
      <c r="F116" s="273" t="s">
        <v>14743</v>
      </c>
      <c r="G116" s="64"/>
      <c r="H116" s="64"/>
      <c r="I116" s="177"/>
      <c r="J116" s="64"/>
      <c r="K116" s="64"/>
      <c r="L116" s="62"/>
      <c r="M116" s="223"/>
      <c r="N116" s="43"/>
      <c r="O116" s="43"/>
      <c r="P116" s="43"/>
      <c r="Q116" s="43"/>
      <c r="R116" s="43"/>
      <c r="S116" s="43"/>
      <c r="T116" s="79"/>
      <c r="AT116" s="25" t="s">
        <v>2254</v>
      </c>
      <c r="AU116" s="25" t="s">
        <v>82</v>
      </c>
    </row>
    <row r="117" spans="2:65" s="1" customFormat="1" ht="16.5" customHeight="1">
      <c r="B117" s="42"/>
      <c r="C117" s="209" t="s">
        <v>617</v>
      </c>
      <c r="D117" s="209" t="s">
        <v>498</v>
      </c>
      <c r="E117" s="210" t="s">
        <v>14744</v>
      </c>
      <c r="F117" s="211" t="s">
        <v>14745</v>
      </c>
      <c r="G117" s="212" t="s">
        <v>832</v>
      </c>
      <c r="H117" s="213">
        <v>10</v>
      </c>
      <c r="I117" s="214"/>
      <c r="J117" s="215">
        <f>ROUND(I117*H117,2)</f>
        <v>0</v>
      </c>
      <c r="K117" s="211" t="s">
        <v>23</v>
      </c>
      <c r="L117" s="62"/>
      <c r="M117" s="216" t="s">
        <v>23</v>
      </c>
      <c r="N117" s="217" t="s">
        <v>44</v>
      </c>
      <c r="O117" s="43"/>
      <c r="P117" s="218">
        <f>O117*H117</f>
        <v>0</v>
      </c>
      <c r="Q117" s="218">
        <v>0</v>
      </c>
      <c r="R117" s="218">
        <f>Q117*H117</f>
        <v>0</v>
      </c>
      <c r="S117" s="218">
        <v>0</v>
      </c>
      <c r="T117" s="219">
        <f>S117*H117</f>
        <v>0</v>
      </c>
      <c r="AR117" s="25" t="s">
        <v>502</v>
      </c>
      <c r="AT117" s="25" t="s">
        <v>498</v>
      </c>
      <c r="AU117" s="25" t="s">
        <v>82</v>
      </c>
      <c r="AY117" s="25" t="s">
        <v>492</v>
      </c>
      <c r="BE117" s="220">
        <f>IF(N117="základní",J117,0)</f>
        <v>0</v>
      </c>
      <c r="BF117" s="220">
        <f>IF(N117="snížená",J117,0)</f>
        <v>0</v>
      </c>
      <c r="BG117" s="220">
        <f>IF(N117="zákl. přenesená",J117,0)</f>
        <v>0</v>
      </c>
      <c r="BH117" s="220">
        <f>IF(N117="sníž. přenesená",J117,0)</f>
        <v>0</v>
      </c>
      <c r="BI117" s="220">
        <f>IF(N117="nulová",J117,0)</f>
        <v>0</v>
      </c>
      <c r="BJ117" s="25" t="s">
        <v>80</v>
      </c>
      <c r="BK117" s="220">
        <f>ROUND(I117*H117,2)</f>
        <v>0</v>
      </c>
      <c r="BL117" s="25" t="s">
        <v>502</v>
      </c>
      <c r="BM117" s="25" t="s">
        <v>787</v>
      </c>
    </row>
    <row r="118" spans="2:65" s="1" customFormat="1">
      <c r="B118" s="42"/>
      <c r="C118" s="64"/>
      <c r="D118" s="221" t="s">
        <v>506</v>
      </c>
      <c r="E118" s="64"/>
      <c r="F118" s="222" t="s">
        <v>14745</v>
      </c>
      <c r="G118" s="64"/>
      <c r="H118" s="64"/>
      <c r="I118" s="177"/>
      <c r="J118" s="64"/>
      <c r="K118" s="64"/>
      <c r="L118" s="62"/>
      <c r="M118" s="223"/>
      <c r="N118" s="43"/>
      <c r="O118" s="43"/>
      <c r="P118" s="43"/>
      <c r="Q118" s="43"/>
      <c r="R118" s="43"/>
      <c r="S118" s="43"/>
      <c r="T118" s="79"/>
      <c r="AT118" s="25" t="s">
        <v>506</v>
      </c>
      <c r="AU118" s="25" t="s">
        <v>82</v>
      </c>
    </row>
    <row r="119" spans="2:65" s="1" customFormat="1" ht="24">
      <c r="B119" s="42"/>
      <c r="C119" s="64"/>
      <c r="D119" s="227" t="s">
        <v>2254</v>
      </c>
      <c r="E119" s="64"/>
      <c r="F119" s="273" t="s">
        <v>14743</v>
      </c>
      <c r="G119" s="64"/>
      <c r="H119" s="64"/>
      <c r="I119" s="177"/>
      <c r="J119" s="64"/>
      <c r="K119" s="64"/>
      <c r="L119" s="62"/>
      <c r="M119" s="223"/>
      <c r="N119" s="43"/>
      <c r="O119" s="43"/>
      <c r="P119" s="43"/>
      <c r="Q119" s="43"/>
      <c r="R119" s="43"/>
      <c r="S119" s="43"/>
      <c r="T119" s="79"/>
      <c r="AT119" s="25" t="s">
        <v>2254</v>
      </c>
      <c r="AU119" s="25" t="s">
        <v>82</v>
      </c>
    </row>
    <row r="120" spans="2:65" s="1" customFormat="1" ht="16.5" customHeight="1">
      <c r="B120" s="42"/>
      <c r="C120" s="209" t="s">
        <v>255</v>
      </c>
      <c r="D120" s="209" t="s">
        <v>498</v>
      </c>
      <c r="E120" s="210" t="s">
        <v>14746</v>
      </c>
      <c r="F120" s="211" t="s">
        <v>11802</v>
      </c>
      <c r="G120" s="212" t="s">
        <v>2537</v>
      </c>
      <c r="H120" s="213">
        <v>1</v>
      </c>
      <c r="I120" s="214"/>
      <c r="J120" s="215">
        <f>ROUND(I120*H120,2)</f>
        <v>0</v>
      </c>
      <c r="K120" s="211" t="s">
        <v>23</v>
      </c>
      <c r="L120" s="62"/>
      <c r="M120" s="216" t="s">
        <v>23</v>
      </c>
      <c r="N120" s="217" t="s">
        <v>44</v>
      </c>
      <c r="O120" s="43"/>
      <c r="P120" s="218">
        <f>O120*H120</f>
        <v>0</v>
      </c>
      <c r="Q120" s="218">
        <v>0</v>
      </c>
      <c r="R120" s="218">
        <f>Q120*H120</f>
        <v>0</v>
      </c>
      <c r="S120" s="218">
        <v>0</v>
      </c>
      <c r="T120" s="219">
        <f>S120*H120</f>
        <v>0</v>
      </c>
      <c r="AR120" s="25" t="s">
        <v>502</v>
      </c>
      <c r="AT120" s="25" t="s">
        <v>498</v>
      </c>
      <c r="AU120" s="25" t="s">
        <v>82</v>
      </c>
      <c r="AY120" s="25" t="s">
        <v>492</v>
      </c>
      <c r="BE120" s="220">
        <f>IF(N120="základní",J120,0)</f>
        <v>0</v>
      </c>
      <c r="BF120" s="220">
        <f>IF(N120="snížená",J120,0)</f>
        <v>0</v>
      </c>
      <c r="BG120" s="220">
        <f>IF(N120="zákl. přenesená",J120,0)</f>
        <v>0</v>
      </c>
      <c r="BH120" s="220">
        <f>IF(N120="sníž. přenesená",J120,0)</f>
        <v>0</v>
      </c>
      <c r="BI120" s="220">
        <f>IF(N120="nulová",J120,0)</f>
        <v>0</v>
      </c>
      <c r="BJ120" s="25" t="s">
        <v>80</v>
      </c>
      <c r="BK120" s="220">
        <f>ROUND(I120*H120,2)</f>
        <v>0</v>
      </c>
      <c r="BL120" s="25" t="s">
        <v>502</v>
      </c>
      <c r="BM120" s="25" t="s">
        <v>800</v>
      </c>
    </row>
    <row r="121" spans="2:65" s="1" customFormat="1">
      <c r="B121" s="42"/>
      <c r="C121" s="64"/>
      <c r="D121" s="221" t="s">
        <v>506</v>
      </c>
      <c r="E121" s="64"/>
      <c r="F121" s="222" t="s">
        <v>11802</v>
      </c>
      <c r="G121" s="64"/>
      <c r="H121" s="64"/>
      <c r="I121" s="177"/>
      <c r="J121" s="64"/>
      <c r="K121" s="64"/>
      <c r="L121" s="62"/>
      <c r="M121" s="223"/>
      <c r="N121" s="43"/>
      <c r="O121" s="43"/>
      <c r="P121" s="43"/>
      <c r="Q121" s="43"/>
      <c r="R121" s="43"/>
      <c r="S121" s="43"/>
      <c r="T121" s="79"/>
      <c r="AT121" s="25" t="s">
        <v>506</v>
      </c>
      <c r="AU121" s="25" t="s">
        <v>82</v>
      </c>
    </row>
    <row r="122" spans="2:65" s="1" customFormat="1" ht="24">
      <c r="B122" s="42"/>
      <c r="C122" s="64"/>
      <c r="D122" s="227" t="s">
        <v>2254</v>
      </c>
      <c r="E122" s="64"/>
      <c r="F122" s="273" t="s">
        <v>14747</v>
      </c>
      <c r="G122" s="64"/>
      <c r="H122" s="64"/>
      <c r="I122" s="177"/>
      <c r="J122" s="64"/>
      <c r="K122" s="64"/>
      <c r="L122" s="62"/>
      <c r="M122" s="223"/>
      <c r="N122" s="43"/>
      <c r="O122" s="43"/>
      <c r="P122" s="43"/>
      <c r="Q122" s="43"/>
      <c r="R122" s="43"/>
      <c r="S122" s="43"/>
      <c r="T122" s="79"/>
      <c r="AT122" s="25" t="s">
        <v>2254</v>
      </c>
      <c r="AU122" s="25" t="s">
        <v>82</v>
      </c>
    </row>
    <row r="123" spans="2:65" s="1" customFormat="1" ht="16.5" customHeight="1">
      <c r="B123" s="42"/>
      <c r="C123" s="209" t="s">
        <v>727</v>
      </c>
      <c r="D123" s="209" t="s">
        <v>498</v>
      </c>
      <c r="E123" s="210" t="s">
        <v>14748</v>
      </c>
      <c r="F123" s="211" t="s">
        <v>23</v>
      </c>
      <c r="G123" s="212" t="s">
        <v>23</v>
      </c>
      <c r="H123" s="213">
        <v>0</v>
      </c>
      <c r="I123" s="214"/>
      <c r="J123" s="215">
        <f>ROUND(I123*H123,2)</f>
        <v>0</v>
      </c>
      <c r="K123" s="211" t="s">
        <v>23</v>
      </c>
      <c r="L123" s="62"/>
      <c r="M123" s="216" t="s">
        <v>23</v>
      </c>
      <c r="N123" s="217" t="s">
        <v>44</v>
      </c>
      <c r="O123" s="43"/>
      <c r="P123" s="218">
        <f>O123*H123</f>
        <v>0</v>
      </c>
      <c r="Q123" s="218">
        <v>0</v>
      </c>
      <c r="R123" s="218">
        <f>Q123*H123</f>
        <v>0</v>
      </c>
      <c r="S123" s="218">
        <v>0</v>
      </c>
      <c r="T123" s="219">
        <f>S123*H123</f>
        <v>0</v>
      </c>
      <c r="AR123" s="25" t="s">
        <v>502</v>
      </c>
      <c r="AT123" s="25" t="s">
        <v>498</v>
      </c>
      <c r="AU123" s="25" t="s">
        <v>82</v>
      </c>
      <c r="AY123" s="25" t="s">
        <v>492</v>
      </c>
      <c r="BE123" s="220">
        <f>IF(N123="základní",J123,0)</f>
        <v>0</v>
      </c>
      <c r="BF123" s="220">
        <f>IF(N123="snížená",J123,0)</f>
        <v>0</v>
      </c>
      <c r="BG123" s="220">
        <f>IF(N123="zákl. přenesená",J123,0)</f>
        <v>0</v>
      </c>
      <c r="BH123" s="220">
        <f>IF(N123="sníž. přenesená",J123,0)</f>
        <v>0</v>
      </c>
      <c r="BI123" s="220">
        <f>IF(N123="nulová",J123,0)</f>
        <v>0</v>
      </c>
      <c r="BJ123" s="25" t="s">
        <v>80</v>
      </c>
      <c r="BK123" s="220">
        <f>ROUND(I123*H123,2)</f>
        <v>0</v>
      </c>
      <c r="BL123" s="25" t="s">
        <v>502</v>
      </c>
      <c r="BM123" s="25" t="s">
        <v>308</v>
      </c>
    </row>
    <row r="124" spans="2:65" s="1" customFormat="1" ht="36">
      <c r="B124" s="42"/>
      <c r="C124" s="64"/>
      <c r="D124" s="227" t="s">
        <v>506</v>
      </c>
      <c r="E124" s="64"/>
      <c r="F124" s="274" t="s">
        <v>14749</v>
      </c>
      <c r="G124" s="64"/>
      <c r="H124" s="64"/>
      <c r="I124" s="177"/>
      <c r="J124" s="64"/>
      <c r="K124" s="64"/>
      <c r="L124" s="62"/>
      <c r="M124" s="223"/>
      <c r="N124" s="43"/>
      <c r="O124" s="43"/>
      <c r="P124" s="43"/>
      <c r="Q124" s="43"/>
      <c r="R124" s="43"/>
      <c r="S124" s="43"/>
      <c r="T124" s="79"/>
      <c r="AT124" s="25" t="s">
        <v>506</v>
      </c>
      <c r="AU124" s="25" t="s">
        <v>82</v>
      </c>
    </row>
    <row r="125" spans="2:65" s="1" customFormat="1" ht="16.5" customHeight="1">
      <c r="B125" s="42"/>
      <c r="C125" s="209" t="s">
        <v>742</v>
      </c>
      <c r="D125" s="209" t="s">
        <v>498</v>
      </c>
      <c r="E125" s="210" t="s">
        <v>14750</v>
      </c>
      <c r="F125" s="211" t="s">
        <v>14751</v>
      </c>
      <c r="G125" s="212" t="s">
        <v>832</v>
      </c>
      <c r="H125" s="213">
        <v>20</v>
      </c>
      <c r="I125" s="214"/>
      <c r="J125" s="215">
        <f>ROUND(I125*H125,2)</f>
        <v>0</v>
      </c>
      <c r="K125" s="211" t="s">
        <v>23</v>
      </c>
      <c r="L125" s="62"/>
      <c r="M125" s="216" t="s">
        <v>23</v>
      </c>
      <c r="N125" s="217" t="s">
        <v>44</v>
      </c>
      <c r="O125" s="43"/>
      <c r="P125" s="218">
        <f>O125*H125</f>
        <v>0</v>
      </c>
      <c r="Q125" s="218">
        <v>0</v>
      </c>
      <c r="R125" s="218">
        <f>Q125*H125</f>
        <v>0</v>
      </c>
      <c r="S125" s="218">
        <v>0</v>
      </c>
      <c r="T125" s="219">
        <f>S125*H125</f>
        <v>0</v>
      </c>
      <c r="AR125" s="25" t="s">
        <v>502</v>
      </c>
      <c r="AT125" s="25" t="s">
        <v>498</v>
      </c>
      <c r="AU125" s="25" t="s">
        <v>82</v>
      </c>
      <c r="AY125" s="25" t="s">
        <v>492</v>
      </c>
      <c r="BE125" s="220">
        <f>IF(N125="základní",J125,0)</f>
        <v>0</v>
      </c>
      <c r="BF125" s="220">
        <f>IF(N125="snížená",J125,0)</f>
        <v>0</v>
      </c>
      <c r="BG125" s="220">
        <f>IF(N125="zákl. přenesená",J125,0)</f>
        <v>0</v>
      </c>
      <c r="BH125" s="220">
        <f>IF(N125="sníž. přenesená",J125,0)</f>
        <v>0</v>
      </c>
      <c r="BI125" s="220">
        <f>IF(N125="nulová",J125,0)</f>
        <v>0</v>
      </c>
      <c r="BJ125" s="25" t="s">
        <v>80</v>
      </c>
      <c r="BK125" s="220">
        <f>ROUND(I125*H125,2)</f>
        <v>0</v>
      </c>
      <c r="BL125" s="25" t="s">
        <v>502</v>
      </c>
      <c r="BM125" s="25" t="s">
        <v>838</v>
      </c>
    </row>
    <row r="126" spans="2:65" s="1" customFormat="1">
      <c r="B126" s="42"/>
      <c r="C126" s="64"/>
      <c r="D126" s="221" t="s">
        <v>506</v>
      </c>
      <c r="E126" s="64"/>
      <c r="F126" s="222" t="s">
        <v>14751</v>
      </c>
      <c r="G126" s="64"/>
      <c r="H126" s="64"/>
      <c r="I126" s="177"/>
      <c r="J126" s="64"/>
      <c r="K126" s="64"/>
      <c r="L126" s="62"/>
      <c r="M126" s="223"/>
      <c r="N126" s="43"/>
      <c r="O126" s="43"/>
      <c r="P126" s="43"/>
      <c r="Q126" s="43"/>
      <c r="R126" s="43"/>
      <c r="S126" s="43"/>
      <c r="T126" s="79"/>
      <c r="AT126" s="25" t="s">
        <v>506</v>
      </c>
      <c r="AU126" s="25" t="s">
        <v>82</v>
      </c>
    </row>
    <row r="127" spans="2:65" s="1" customFormat="1" ht="24">
      <c r="B127" s="42"/>
      <c r="C127" s="64"/>
      <c r="D127" s="227" t="s">
        <v>2254</v>
      </c>
      <c r="E127" s="64"/>
      <c r="F127" s="273" t="s">
        <v>11870</v>
      </c>
      <c r="G127" s="64"/>
      <c r="H127" s="64"/>
      <c r="I127" s="177"/>
      <c r="J127" s="64"/>
      <c r="K127" s="64"/>
      <c r="L127" s="62"/>
      <c r="M127" s="223"/>
      <c r="N127" s="43"/>
      <c r="O127" s="43"/>
      <c r="P127" s="43"/>
      <c r="Q127" s="43"/>
      <c r="R127" s="43"/>
      <c r="S127" s="43"/>
      <c r="T127" s="79"/>
      <c r="AT127" s="25" t="s">
        <v>2254</v>
      </c>
      <c r="AU127" s="25" t="s">
        <v>82</v>
      </c>
    </row>
    <row r="128" spans="2:65" s="1" customFormat="1" ht="16.5" customHeight="1">
      <c r="B128" s="42"/>
      <c r="C128" s="209" t="s">
        <v>752</v>
      </c>
      <c r="D128" s="209" t="s">
        <v>498</v>
      </c>
      <c r="E128" s="210" t="s">
        <v>14752</v>
      </c>
      <c r="F128" s="211" t="s">
        <v>23</v>
      </c>
      <c r="G128" s="212" t="s">
        <v>23</v>
      </c>
      <c r="H128" s="213">
        <v>0</v>
      </c>
      <c r="I128" s="214"/>
      <c r="J128" s="215">
        <f>ROUND(I128*H128,2)</f>
        <v>0</v>
      </c>
      <c r="K128" s="211" t="s">
        <v>23</v>
      </c>
      <c r="L128" s="62"/>
      <c r="M128" s="216" t="s">
        <v>23</v>
      </c>
      <c r="N128" s="217" t="s">
        <v>44</v>
      </c>
      <c r="O128" s="43"/>
      <c r="P128" s="218">
        <f>O128*H128</f>
        <v>0</v>
      </c>
      <c r="Q128" s="218">
        <v>0</v>
      </c>
      <c r="R128" s="218">
        <f>Q128*H128</f>
        <v>0</v>
      </c>
      <c r="S128" s="218">
        <v>0</v>
      </c>
      <c r="T128" s="219">
        <f>S128*H128</f>
        <v>0</v>
      </c>
      <c r="AR128" s="25" t="s">
        <v>502</v>
      </c>
      <c r="AT128" s="25" t="s">
        <v>498</v>
      </c>
      <c r="AU128" s="25" t="s">
        <v>82</v>
      </c>
      <c r="AY128" s="25" t="s">
        <v>492</v>
      </c>
      <c r="BE128" s="220">
        <f>IF(N128="základní",J128,0)</f>
        <v>0</v>
      </c>
      <c r="BF128" s="220">
        <f>IF(N128="snížená",J128,0)</f>
        <v>0</v>
      </c>
      <c r="BG128" s="220">
        <f>IF(N128="zákl. přenesená",J128,0)</f>
        <v>0</v>
      </c>
      <c r="BH128" s="220">
        <f>IF(N128="sníž. přenesená",J128,0)</f>
        <v>0</v>
      </c>
      <c r="BI128" s="220">
        <f>IF(N128="nulová",J128,0)</f>
        <v>0</v>
      </c>
      <c r="BJ128" s="25" t="s">
        <v>80</v>
      </c>
      <c r="BK128" s="220">
        <f>ROUND(I128*H128,2)</f>
        <v>0</v>
      </c>
      <c r="BL128" s="25" t="s">
        <v>502</v>
      </c>
      <c r="BM128" s="25" t="s">
        <v>927</v>
      </c>
    </row>
    <row r="129" spans="2:65" s="1" customFormat="1" ht="36">
      <c r="B129" s="42"/>
      <c r="C129" s="64"/>
      <c r="D129" s="227" t="s">
        <v>506</v>
      </c>
      <c r="E129" s="64"/>
      <c r="F129" s="274" t="s">
        <v>14753</v>
      </c>
      <c r="G129" s="64"/>
      <c r="H129" s="64"/>
      <c r="I129" s="177"/>
      <c r="J129" s="64"/>
      <c r="K129" s="64"/>
      <c r="L129" s="62"/>
      <c r="M129" s="223"/>
      <c r="N129" s="43"/>
      <c r="O129" s="43"/>
      <c r="P129" s="43"/>
      <c r="Q129" s="43"/>
      <c r="R129" s="43"/>
      <c r="S129" s="43"/>
      <c r="T129" s="79"/>
      <c r="AT129" s="25" t="s">
        <v>506</v>
      </c>
      <c r="AU129" s="25" t="s">
        <v>82</v>
      </c>
    </row>
    <row r="130" spans="2:65" s="1" customFormat="1" ht="16.5" customHeight="1">
      <c r="B130" s="42"/>
      <c r="C130" s="209" t="s">
        <v>765</v>
      </c>
      <c r="D130" s="209" t="s">
        <v>498</v>
      </c>
      <c r="E130" s="210" t="s">
        <v>14754</v>
      </c>
      <c r="F130" s="211" t="s">
        <v>14755</v>
      </c>
      <c r="G130" s="212" t="s">
        <v>832</v>
      </c>
      <c r="H130" s="213">
        <v>10</v>
      </c>
      <c r="I130" s="214"/>
      <c r="J130" s="215">
        <f>ROUND(I130*H130,2)</f>
        <v>0</v>
      </c>
      <c r="K130" s="211" t="s">
        <v>23</v>
      </c>
      <c r="L130" s="62"/>
      <c r="M130" s="216" t="s">
        <v>23</v>
      </c>
      <c r="N130" s="217" t="s">
        <v>44</v>
      </c>
      <c r="O130" s="43"/>
      <c r="P130" s="218">
        <f>O130*H130</f>
        <v>0</v>
      </c>
      <c r="Q130" s="218">
        <v>0</v>
      </c>
      <c r="R130" s="218">
        <f>Q130*H130</f>
        <v>0</v>
      </c>
      <c r="S130" s="218">
        <v>0</v>
      </c>
      <c r="T130" s="219">
        <f>S130*H130</f>
        <v>0</v>
      </c>
      <c r="AR130" s="25" t="s">
        <v>502</v>
      </c>
      <c r="AT130" s="25" t="s">
        <v>498</v>
      </c>
      <c r="AU130" s="25" t="s">
        <v>82</v>
      </c>
      <c r="AY130" s="25" t="s">
        <v>492</v>
      </c>
      <c r="BE130" s="220">
        <f>IF(N130="základní",J130,0)</f>
        <v>0</v>
      </c>
      <c r="BF130" s="220">
        <f>IF(N130="snížená",J130,0)</f>
        <v>0</v>
      </c>
      <c r="BG130" s="220">
        <f>IF(N130="zákl. přenesená",J130,0)</f>
        <v>0</v>
      </c>
      <c r="BH130" s="220">
        <f>IF(N130="sníž. přenesená",J130,0)</f>
        <v>0</v>
      </c>
      <c r="BI130" s="220">
        <f>IF(N130="nulová",J130,0)</f>
        <v>0</v>
      </c>
      <c r="BJ130" s="25" t="s">
        <v>80</v>
      </c>
      <c r="BK130" s="220">
        <f>ROUND(I130*H130,2)</f>
        <v>0</v>
      </c>
      <c r="BL130" s="25" t="s">
        <v>502</v>
      </c>
      <c r="BM130" s="25" t="s">
        <v>940</v>
      </c>
    </row>
    <row r="131" spans="2:65" s="1" customFormat="1">
      <c r="B131" s="42"/>
      <c r="C131" s="64"/>
      <c r="D131" s="227" t="s">
        <v>506</v>
      </c>
      <c r="E131" s="64"/>
      <c r="F131" s="274" t="s">
        <v>14755</v>
      </c>
      <c r="G131" s="64"/>
      <c r="H131" s="64"/>
      <c r="I131" s="177"/>
      <c r="J131" s="64"/>
      <c r="K131" s="64"/>
      <c r="L131" s="62"/>
      <c r="M131" s="223"/>
      <c r="N131" s="43"/>
      <c r="O131" s="43"/>
      <c r="P131" s="43"/>
      <c r="Q131" s="43"/>
      <c r="R131" s="43"/>
      <c r="S131" s="43"/>
      <c r="T131" s="79"/>
      <c r="AT131" s="25" t="s">
        <v>506</v>
      </c>
      <c r="AU131" s="25" t="s">
        <v>82</v>
      </c>
    </row>
    <row r="132" spans="2:65" s="1" customFormat="1" ht="16.5" customHeight="1">
      <c r="B132" s="42"/>
      <c r="C132" s="209" t="s">
        <v>10</v>
      </c>
      <c r="D132" s="209" t="s">
        <v>498</v>
      </c>
      <c r="E132" s="210" t="s">
        <v>14756</v>
      </c>
      <c r="F132" s="211" t="s">
        <v>23</v>
      </c>
      <c r="G132" s="212" t="s">
        <v>23</v>
      </c>
      <c r="H132" s="213">
        <v>0</v>
      </c>
      <c r="I132" s="214"/>
      <c r="J132" s="215">
        <f>ROUND(I132*H132,2)</f>
        <v>0</v>
      </c>
      <c r="K132" s="211" t="s">
        <v>23</v>
      </c>
      <c r="L132" s="62"/>
      <c r="M132" s="216" t="s">
        <v>23</v>
      </c>
      <c r="N132" s="217" t="s">
        <v>44</v>
      </c>
      <c r="O132" s="43"/>
      <c r="P132" s="218">
        <f>O132*H132</f>
        <v>0</v>
      </c>
      <c r="Q132" s="218">
        <v>0</v>
      </c>
      <c r="R132" s="218">
        <f>Q132*H132</f>
        <v>0</v>
      </c>
      <c r="S132" s="218">
        <v>0</v>
      </c>
      <c r="T132" s="219">
        <f>S132*H132</f>
        <v>0</v>
      </c>
      <c r="AR132" s="25" t="s">
        <v>502</v>
      </c>
      <c r="AT132" s="25" t="s">
        <v>498</v>
      </c>
      <c r="AU132" s="25" t="s">
        <v>82</v>
      </c>
      <c r="AY132" s="25" t="s">
        <v>492</v>
      </c>
      <c r="BE132" s="220">
        <f>IF(N132="základní",J132,0)</f>
        <v>0</v>
      </c>
      <c r="BF132" s="220">
        <f>IF(N132="snížená",J132,0)</f>
        <v>0</v>
      </c>
      <c r="BG132" s="220">
        <f>IF(N132="zákl. přenesená",J132,0)</f>
        <v>0</v>
      </c>
      <c r="BH132" s="220">
        <f>IF(N132="sníž. přenesená",J132,0)</f>
        <v>0</v>
      </c>
      <c r="BI132" s="220">
        <f>IF(N132="nulová",J132,0)</f>
        <v>0</v>
      </c>
      <c r="BJ132" s="25" t="s">
        <v>80</v>
      </c>
      <c r="BK132" s="220">
        <f>ROUND(I132*H132,2)</f>
        <v>0</v>
      </c>
      <c r="BL132" s="25" t="s">
        <v>502</v>
      </c>
      <c r="BM132" s="25" t="s">
        <v>958</v>
      </c>
    </row>
    <row r="133" spans="2:65" s="1" customFormat="1" ht="36">
      <c r="B133" s="42"/>
      <c r="C133" s="64"/>
      <c r="D133" s="227" t="s">
        <v>506</v>
      </c>
      <c r="E133" s="64"/>
      <c r="F133" s="274" t="s">
        <v>14757</v>
      </c>
      <c r="G133" s="64"/>
      <c r="H133" s="64"/>
      <c r="I133" s="177"/>
      <c r="J133" s="64"/>
      <c r="K133" s="64"/>
      <c r="L133" s="62"/>
      <c r="M133" s="223"/>
      <c r="N133" s="43"/>
      <c r="O133" s="43"/>
      <c r="P133" s="43"/>
      <c r="Q133" s="43"/>
      <c r="R133" s="43"/>
      <c r="S133" s="43"/>
      <c r="T133" s="79"/>
      <c r="AT133" s="25" t="s">
        <v>506</v>
      </c>
      <c r="AU133" s="25" t="s">
        <v>82</v>
      </c>
    </row>
    <row r="134" spans="2:65" s="1" customFormat="1" ht="16.5" customHeight="1">
      <c r="B134" s="42"/>
      <c r="C134" s="209" t="s">
        <v>775</v>
      </c>
      <c r="D134" s="209" t="s">
        <v>498</v>
      </c>
      <c r="E134" s="210" t="s">
        <v>14758</v>
      </c>
      <c r="F134" s="211" t="s">
        <v>14759</v>
      </c>
      <c r="G134" s="212" t="s">
        <v>832</v>
      </c>
      <c r="H134" s="213">
        <v>20</v>
      </c>
      <c r="I134" s="214"/>
      <c r="J134" s="215">
        <f>ROUND(I134*H134,2)</f>
        <v>0</v>
      </c>
      <c r="K134" s="211" t="s">
        <v>23</v>
      </c>
      <c r="L134" s="62"/>
      <c r="M134" s="216" t="s">
        <v>23</v>
      </c>
      <c r="N134" s="217" t="s">
        <v>44</v>
      </c>
      <c r="O134" s="43"/>
      <c r="P134" s="218">
        <f>O134*H134</f>
        <v>0</v>
      </c>
      <c r="Q134" s="218">
        <v>0</v>
      </c>
      <c r="R134" s="218">
        <f>Q134*H134</f>
        <v>0</v>
      </c>
      <c r="S134" s="218">
        <v>0</v>
      </c>
      <c r="T134" s="219">
        <f>S134*H134</f>
        <v>0</v>
      </c>
      <c r="AR134" s="25" t="s">
        <v>502</v>
      </c>
      <c r="AT134" s="25" t="s">
        <v>498</v>
      </c>
      <c r="AU134" s="25" t="s">
        <v>82</v>
      </c>
      <c r="AY134" s="25" t="s">
        <v>492</v>
      </c>
      <c r="BE134" s="220">
        <f>IF(N134="základní",J134,0)</f>
        <v>0</v>
      </c>
      <c r="BF134" s="220">
        <f>IF(N134="snížená",J134,0)</f>
        <v>0</v>
      </c>
      <c r="BG134" s="220">
        <f>IF(N134="zákl. přenesená",J134,0)</f>
        <v>0</v>
      </c>
      <c r="BH134" s="220">
        <f>IF(N134="sníž. přenesená",J134,0)</f>
        <v>0</v>
      </c>
      <c r="BI134" s="220">
        <f>IF(N134="nulová",J134,0)</f>
        <v>0</v>
      </c>
      <c r="BJ134" s="25" t="s">
        <v>80</v>
      </c>
      <c r="BK134" s="220">
        <f>ROUND(I134*H134,2)</f>
        <v>0</v>
      </c>
      <c r="BL134" s="25" t="s">
        <v>502</v>
      </c>
      <c r="BM134" s="25" t="s">
        <v>977</v>
      </c>
    </row>
    <row r="135" spans="2:65" s="1" customFormat="1">
      <c r="B135" s="42"/>
      <c r="C135" s="64"/>
      <c r="D135" s="221" t="s">
        <v>506</v>
      </c>
      <c r="E135" s="64"/>
      <c r="F135" s="222" t="s">
        <v>14759</v>
      </c>
      <c r="G135" s="64"/>
      <c r="H135" s="64"/>
      <c r="I135" s="177"/>
      <c r="J135" s="64"/>
      <c r="K135" s="64"/>
      <c r="L135" s="62"/>
      <c r="M135" s="223"/>
      <c r="N135" s="43"/>
      <c r="O135" s="43"/>
      <c r="P135" s="43"/>
      <c r="Q135" s="43"/>
      <c r="R135" s="43"/>
      <c r="S135" s="43"/>
      <c r="T135" s="79"/>
      <c r="AT135" s="25" t="s">
        <v>506</v>
      </c>
      <c r="AU135" s="25" t="s">
        <v>82</v>
      </c>
    </row>
    <row r="136" spans="2:65" s="1" customFormat="1" ht="24">
      <c r="B136" s="42"/>
      <c r="C136" s="64"/>
      <c r="D136" s="227" t="s">
        <v>2254</v>
      </c>
      <c r="E136" s="64"/>
      <c r="F136" s="273" t="s">
        <v>11886</v>
      </c>
      <c r="G136" s="64"/>
      <c r="H136" s="64"/>
      <c r="I136" s="177"/>
      <c r="J136" s="64"/>
      <c r="K136" s="64"/>
      <c r="L136" s="62"/>
      <c r="M136" s="223"/>
      <c r="N136" s="43"/>
      <c r="O136" s="43"/>
      <c r="P136" s="43"/>
      <c r="Q136" s="43"/>
      <c r="R136" s="43"/>
      <c r="S136" s="43"/>
      <c r="T136" s="79"/>
      <c r="AT136" s="25" t="s">
        <v>2254</v>
      </c>
      <c r="AU136" s="25" t="s">
        <v>82</v>
      </c>
    </row>
    <row r="137" spans="2:65" s="1" customFormat="1" ht="16.5" customHeight="1">
      <c r="B137" s="42"/>
      <c r="C137" s="209" t="s">
        <v>781</v>
      </c>
      <c r="D137" s="209" t="s">
        <v>498</v>
      </c>
      <c r="E137" s="210" t="s">
        <v>14760</v>
      </c>
      <c r="F137" s="211" t="s">
        <v>11885</v>
      </c>
      <c r="G137" s="212" t="s">
        <v>832</v>
      </c>
      <c r="H137" s="213">
        <v>20</v>
      </c>
      <c r="I137" s="214"/>
      <c r="J137" s="215">
        <f>ROUND(I137*H137,2)</f>
        <v>0</v>
      </c>
      <c r="K137" s="211" t="s">
        <v>23</v>
      </c>
      <c r="L137" s="62"/>
      <c r="M137" s="216" t="s">
        <v>23</v>
      </c>
      <c r="N137" s="217" t="s">
        <v>44</v>
      </c>
      <c r="O137" s="43"/>
      <c r="P137" s="218">
        <f>O137*H137</f>
        <v>0</v>
      </c>
      <c r="Q137" s="218">
        <v>0</v>
      </c>
      <c r="R137" s="218">
        <f>Q137*H137</f>
        <v>0</v>
      </c>
      <c r="S137" s="218">
        <v>0</v>
      </c>
      <c r="T137" s="219">
        <f>S137*H137</f>
        <v>0</v>
      </c>
      <c r="AR137" s="25" t="s">
        <v>502</v>
      </c>
      <c r="AT137" s="25" t="s">
        <v>498</v>
      </c>
      <c r="AU137" s="25" t="s">
        <v>82</v>
      </c>
      <c r="AY137" s="25" t="s">
        <v>492</v>
      </c>
      <c r="BE137" s="220">
        <f>IF(N137="základní",J137,0)</f>
        <v>0</v>
      </c>
      <c r="BF137" s="220">
        <f>IF(N137="snížená",J137,0)</f>
        <v>0</v>
      </c>
      <c r="BG137" s="220">
        <f>IF(N137="zákl. přenesená",J137,0)</f>
        <v>0</v>
      </c>
      <c r="BH137" s="220">
        <f>IF(N137="sníž. přenesená",J137,0)</f>
        <v>0</v>
      </c>
      <c r="BI137" s="220">
        <f>IF(N137="nulová",J137,0)</f>
        <v>0</v>
      </c>
      <c r="BJ137" s="25" t="s">
        <v>80</v>
      </c>
      <c r="BK137" s="220">
        <f>ROUND(I137*H137,2)</f>
        <v>0</v>
      </c>
      <c r="BL137" s="25" t="s">
        <v>502</v>
      </c>
      <c r="BM137" s="25" t="s">
        <v>1008</v>
      </c>
    </row>
    <row r="138" spans="2:65" s="1" customFormat="1">
      <c r="B138" s="42"/>
      <c r="C138" s="64"/>
      <c r="D138" s="221" t="s">
        <v>506</v>
      </c>
      <c r="E138" s="64"/>
      <c r="F138" s="222" t="s">
        <v>11885</v>
      </c>
      <c r="G138" s="64"/>
      <c r="H138" s="64"/>
      <c r="I138" s="177"/>
      <c r="J138" s="64"/>
      <c r="K138" s="64"/>
      <c r="L138" s="62"/>
      <c r="M138" s="223"/>
      <c r="N138" s="43"/>
      <c r="O138" s="43"/>
      <c r="P138" s="43"/>
      <c r="Q138" s="43"/>
      <c r="R138" s="43"/>
      <c r="S138" s="43"/>
      <c r="T138" s="79"/>
      <c r="AT138" s="25" t="s">
        <v>506</v>
      </c>
      <c r="AU138" s="25" t="s">
        <v>82</v>
      </c>
    </row>
    <row r="139" spans="2:65" s="1" customFormat="1" ht="24">
      <c r="B139" s="42"/>
      <c r="C139" s="64"/>
      <c r="D139" s="227" t="s">
        <v>2254</v>
      </c>
      <c r="E139" s="64"/>
      <c r="F139" s="273" t="s">
        <v>14761</v>
      </c>
      <c r="G139" s="64"/>
      <c r="H139" s="64"/>
      <c r="I139" s="177"/>
      <c r="J139" s="64"/>
      <c r="K139" s="64"/>
      <c r="L139" s="62"/>
      <c r="M139" s="223"/>
      <c r="N139" s="43"/>
      <c r="O139" s="43"/>
      <c r="P139" s="43"/>
      <c r="Q139" s="43"/>
      <c r="R139" s="43"/>
      <c r="S139" s="43"/>
      <c r="T139" s="79"/>
      <c r="AT139" s="25" t="s">
        <v>2254</v>
      </c>
      <c r="AU139" s="25" t="s">
        <v>82</v>
      </c>
    </row>
    <row r="140" spans="2:65" s="1" customFormat="1" ht="16.5" customHeight="1">
      <c r="B140" s="42"/>
      <c r="C140" s="209" t="s">
        <v>787</v>
      </c>
      <c r="D140" s="209" t="s">
        <v>498</v>
      </c>
      <c r="E140" s="210" t="s">
        <v>14762</v>
      </c>
      <c r="F140" s="211" t="s">
        <v>14763</v>
      </c>
      <c r="G140" s="212" t="s">
        <v>2537</v>
      </c>
      <c r="H140" s="213">
        <v>20</v>
      </c>
      <c r="I140" s="214"/>
      <c r="J140" s="215">
        <f>ROUND(I140*H140,2)</f>
        <v>0</v>
      </c>
      <c r="K140" s="211" t="s">
        <v>23</v>
      </c>
      <c r="L140" s="62"/>
      <c r="M140" s="216" t="s">
        <v>23</v>
      </c>
      <c r="N140" s="217" t="s">
        <v>44</v>
      </c>
      <c r="O140" s="43"/>
      <c r="P140" s="218">
        <f>O140*H140</f>
        <v>0</v>
      </c>
      <c r="Q140" s="218">
        <v>0</v>
      </c>
      <c r="R140" s="218">
        <f>Q140*H140</f>
        <v>0</v>
      </c>
      <c r="S140" s="218">
        <v>0</v>
      </c>
      <c r="T140" s="219">
        <f>S140*H140</f>
        <v>0</v>
      </c>
      <c r="AR140" s="25" t="s">
        <v>502</v>
      </c>
      <c r="AT140" s="25" t="s">
        <v>498</v>
      </c>
      <c r="AU140" s="25" t="s">
        <v>82</v>
      </c>
      <c r="AY140" s="25" t="s">
        <v>492</v>
      </c>
      <c r="BE140" s="220">
        <f>IF(N140="základní",J140,0)</f>
        <v>0</v>
      </c>
      <c r="BF140" s="220">
        <f>IF(N140="snížená",J140,0)</f>
        <v>0</v>
      </c>
      <c r="BG140" s="220">
        <f>IF(N140="zákl. přenesená",J140,0)</f>
        <v>0</v>
      </c>
      <c r="BH140" s="220">
        <f>IF(N140="sníž. přenesená",J140,0)</f>
        <v>0</v>
      </c>
      <c r="BI140" s="220">
        <f>IF(N140="nulová",J140,0)</f>
        <v>0</v>
      </c>
      <c r="BJ140" s="25" t="s">
        <v>80</v>
      </c>
      <c r="BK140" s="220">
        <f>ROUND(I140*H140,2)</f>
        <v>0</v>
      </c>
      <c r="BL140" s="25" t="s">
        <v>502</v>
      </c>
      <c r="BM140" s="25" t="s">
        <v>1022</v>
      </c>
    </row>
    <row r="141" spans="2:65" s="1" customFormat="1">
      <c r="B141" s="42"/>
      <c r="C141" s="64"/>
      <c r="D141" s="221" t="s">
        <v>506</v>
      </c>
      <c r="E141" s="64"/>
      <c r="F141" s="222" t="s">
        <v>14763</v>
      </c>
      <c r="G141" s="64"/>
      <c r="H141" s="64"/>
      <c r="I141" s="177"/>
      <c r="J141" s="64"/>
      <c r="K141" s="64"/>
      <c r="L141" s="62"/>
      <c r="M141" s="223"/>
      <c r="N141" s="43"/>
      <c r="O141" s="43"/>
      <c r="P141" s="43"/>
      <c r="Q141" s="43"/>
      <c r="R141" s="43"/>
      <c r="S141" s="43"/>
      <c r="T141" s="79"/>
      <c r="AT141" s="25" t="s">
        <v>506</v>
      </c>
      <c r="AU141" s="25" t="s">
        <v>82</v>
      </c>
    </row>
    <row r="142" spans="2:65" s="1" customFormat="1" ht="24">
      <c r="B142" s="42"/>
      <c r="C142" s="64"/>
      <c r="D142" s="227" t="s">
        <v>2254</v>
      </c>
      <c r="E142" s="64"/>
      <c r="F142" s="273" t="s">
        <v>14764</v>
      </c>
      <c r="G142" s="64"/>
      <c r="H142" s="64"/>
      <c r="I142" s="177"/>
      <c r="J142" s="64"/>
      <c r="K142" s="64"/>
      <c r="L142" s="62"/>
      <c r="M142" s="223"/>
      <c r="N142" s="43"/>
      <c r="O142" s="43"/>
      <c r="P142" s="43"/>
      <c r="Q142" s="43"/>
      <c r="R142" s="43"/>
      <c r="S142" s="43"/>
      <c r="T142" s="79"/>
      <c r="AT142" s="25" t="s">
        <v>2254</v>
      </c>
      <c r="AU142" s="25" t="s">
        <v>82</v>
      </c>
    </row>
    <row r="143" spans="2:65" s="1" customFormat="1" ht="16.5" customHeight="1">
      <c r="B143" s="42"/>
      <c r="C143" s="209" t="s">
        <v>792</v>
      </c>
      <c r="D143" s="209" t="s">
        <v>498</v>
      </c>
      <c r="E143" s="210" t="s">
        <v>14765</v>
      </c>
      <c r="F143" s="211" t="s">
        <v>14766</v>
      </c>
      <c r="G143" s="212" t="s">
        <v>2537</v>
      </c>
      <c r="H143" s="213">
        <v>60</v>
      </c>
      <c r="I143" s="214"/>
      <c r="J143" s="215">
        <f>ROUND(I143*H143,2)</f>
        <v>0</v>
      </c>
      <c r="K143" s="211" t="s">
        <v>23</v>
      </c>
      <c r="L143" s="62"/>
      <c r="M143" s="216" t="s">
        <v>23</v>
      </c>
      <c r="N143" s="217" t="s">
        <v>44</v>
      </c>
      <c r="O143" s="43"/>
      <c r="P143" s="218">
        <f>O143*H143</f>
        <v>0</v>
      </c>
      <c r="Q143" s="218">
        <v>0</v>
      </c>
      <c r="R143" s="218">
        <f>Q143*H143</f>
        <v>0</v>
      </c>
      <c r="S143" s="218">
        <v>0</v>
      </c>
      <c r="T143" s="219">
        <f>S143*H143</f>
        <v>0</v>
      </c>
      <c r="AR143" s="25" t="s">
        <v>502</v>
      </c>
      <c r="AT143" s="25" t="s">
        <v>498</v>
      </c>
      <c r="AU143" s="25" t="s">
        <v>82</v>
      </c>
      <c r="AY143" s="25" t="s">
        <v>492</v>
      </c>
      <c r="BE143" s="220">
        <f>IF(N143="základní",J143,0)</f>
        <v>0</v>
      </c>
      <c r="BF143" s="220">
        <f>IF(N143="snížená",J143,0)</f>
        <v>0</v>
      </c>
      <c r="BG143" s="220">
        <f>IF(N143="zákl. přenesená",J143,0)</f>
        <v>0</v>
      </c>
      <c r="BH143" s="220">
        <f>IF(N143="sníž. přenesená",J143,0)</f>
        <v>0</v>
      </c>
      <c r="BI143" s="220">
        <f>IF(N143="nulová",J143,0)</f>
        <v>0</v>
      </c>
      <c r="BJ143" s="25" t="s">
        <v>80</v>
      </c>
      <c r="BK143" s="220">
        <f>ROUND(I143*H143,2)</f>
        <v>0</v>
      </c>
      <c r="BL143" s="25" t="s">
        <v>502</v>
      </c>
      <c r="BM143" s="25" t="s">
        <v>1039</v>
      </c>
    </row>
    <row r="144" spans="2:65" s="1" customFormat="1">
      <c r="B144" s="42"/>
      <c r="C144" s="64"/>
      <c r="D144" s="221" t="s">
        <v>506</v>
      </c>
      <c r="E144" s="64"/>
      <c r="F144" s="222" t="s">
        <v>14766</v>
      </c>
      <c r="G144" s="64"/>
      <c r="H144" s="64"/>
      <c r="I144" s="177"/>
      <c r="J144" s="64"/>
      <c r="K144" s="64"/>
      <c r="L144" s="62"/>
      <c r="M144" s="223"/>
      <c r="N144" s="43"/>
      <c r="O144" s="43"/>
      <c r="P144" s="43"/>
      <c r="Q144" s="43"/>
      <c r="R144" s="43"/>
      <c r="S144" s="43"/>
      <c r="T144" s="79"/>
      <c r="AT144" s="25" t="s">
        <v>506</v>
      </c>
      <c r="AU144" s="25" t="s">
        <v>82</v>
      </c>
    </row>
    <row r="145" spans="2:65" s="1" customFormat="1" ht="24">
      <c r="B145" s="42"/>
      <c r="C145" s="64"/>
      <c r="D145" s="227" t="s">
        <v>2254</v>
      </c>
      <c r="E145" s="64"/>
      <c r="F145" s="273" t="s">
        <v>14767</v>
      </c>
      <c r="G145" s="64"/>
      <c r="H145" s="64"/>
      <c r="I145" s="177"/>
      <c r="J145" s="64"/>
      <c r="K145" s="64"/>
      <c r="L145" s="62"/>
      <c r="M145" s="223"/>
      <c r="N145" s="43"/>
      <c r="O145" s="43"/>
      <c r="P145" s="43"/>
      <c r="Q145" s="43"/>
      <c r="R145" s="43"/>
      <c r="S145" s="43"/>
      <c r="T145" s="79"/>
      <c r="AT145" s="25" t="s">
        <v>2254</v>
      </c>
      <c r="AU145" s="25" t="s">
        <v>82</v>
      </c>
    </row>
    <row r="146" spans="2:65" s="1" customFormat="1" ht="16.5" customHeight="1">
      <c r="B146" s="42"/>
      <c r="C146" s="209" t="s">
        <v>800</v>
      </c>
      <c r="D146" s="209" t="s">
        <v>498</v>
      </c>
      <c r="E146" s="210" t="s">
        <v>14768</v>
      </c>
      <c r="F146" s="211" t="s">
        <v>14769</v>
      </c>
      <c r="G146" s="212" t="s">
        <v>2537</v>
      </c>
      <c r="H146" s="213">
        <v>1</v>
      </c>
      <c r="I146" s="214"/>
      <c r="J146" s="215">
        <f>ROUND(I146*H146,2)</f>
        <v>0</v>
      </c>
      <c r="K146" s="211" t="s">
        <v>23</v>
      </c>
      <c r="L146" s="62"/>
      <c r="M146" s="216" t="s">
        <v>23</v>
      </c>
      <c r="N146" s="217" t="s">
        <v>44</v>
      </c>
      <c r="O146" s="43"/>
      <c r="P146" s="218">
        <f>O146*H146</f>
        <v>0</v>
      </c>
      <c r="Q146" s="218">
        <v>0</v>
      </c>
      <c r="R146" s="218">
        <f>Q146*H146</f>
        <v>0</v>
      </c>
      <c r="S146" s="218">
        <v>0</v>
      </c>
      <c r="T146" s="219">
        <f>S146*H146</f>
        <v>0</v>
      </c>
      <c r="AR146" s="25" t="s">
        <v>502</v>
      </c>
      <c r="AT146" s="25" t="s">
        <v>498</v>
      </c>
      <c r="AU146" s="25" t="s">
        <v>82</v>
      </c>
      <c r="AY146" s="25" t="s">
        <v>492</v>
      </c>
      <c r="BE146" s="220">
        <f>IF(N146="základní",J146,0)</f>
        <v>0</v>
      </c>
      <c r="BF146" s="220">
        <f>IF(N146="snížená",J146,0)</f>
        <v>0</v>
      </c>
      <c r="BG146" s="220">
        <f>IF(N146="zákl. přenesená",J146,0)</f>
        <v>0</v>
      </c>
      <c r="BH146" s="220">
        <f>IF(N146="sníž. přenesená",J146,0)</f>
        <v>0</v>
      </c>
      <c r="BI146" s="220">
        <f>IF(N146="nulová",J146,0)</f>
        <v>0</v>
      </c>
      <c r="BJ146" s="25" t="s">
        <v>80</v>
      </c>
      <c r="BK146" s="220">
        <f>ROUND(I146*H146,2)</f>
        <v>0</v>
      </c>
      <c r="BL146" s="25" t="s">
        <v>502</v>
      </c>
      <c r="BM146" s="25" t="s">
        <v>1055</v>
      </c>
    </row>
    <row r="147" spans="2:65" s="1" customFormat="1">
      <c r="B147" s="42"/>
      <c r="C147" s="64"/>
      <c r="D147" s="227" t="s">
        <v>506</v>
      </c>
      <c r="E147" s="64"/>
      <c r="F147" s="274" t="s">
        <v>14769</v>
      </c>
      <c r="G147" s="64"/>
      <c r="H147" s="64"/>
      <c r="I147" s="177"/>
      <c r="J147" s="64"/>
      <c r="K147" s="64"/>
      <c r="L147" s="62"/>
      <c r="M147" s="223"/>
      <c r="N147" s="43"/>
      <c r="O147" s="43"/>
      <c r="P147" s="43"/>
      <c r="Q147" s="43"/>
      <c r="R147" s="43"/>
      <c r="S147" s="43"/>
      <c r="T147" s="79"/>
      <c r="AT147" s="25" t="s">
        <v>506</v>
      </c>
      <c r="AU147" s="25" t="s">
        <v>82</v>
      </c>
    </row>
    <row r="148" spans="2:65" s="1" customFormat="1" ht="16.5" customHeight="1">
      <c r="B148" s="42"/>
      <c r="C148" s="209" t="s">
        <v>9</v>
      </c>
      <c r="D148" s="209" t="s">
        <v>498</v>
      </c>
      <c r="E148" s="210" t="s">
        <v>14770</v>
      </c>
      <c r="F148" s="211" t="s">
        <v>14771</v>
      </c>
      <c r="G148" s="212" t="s">
        <v>2537</v>
      </c>
      <c r="H148" s="213">
        <v>1</v>
      </c>
      <c r="I148" s="214"/>
      <c r="J148" s="215">
        <f>ROUND(I148*H148,2)</f>
        <v>0</v>
      </c>
      <c r="K148" s="211" t="s">
        <v>23</v>
      </c>
      <c r="L148" s="62"/>
      <c r="M148" s="216" t="s">
        <v>23</v>
      </c>
      <c r="N148" s="217" t="s">
        <v>44</v>
      </c>
      <c r="O148" s="43"/>
      <c r="P148" s="218">
        <f>O148*H148</f>
        <v>0</v>
      </c>
      <c r="Q148" s="218">
        <v>0</v>
      </c>
      <c r="R148" s="218">
        <f>Q148*H148</f>
        <v>0</v>
      </c>
      <c r="S148" s="218">
        <v>0</v>
      </c>
      <c r="T148" s="219">
        <f>S148*H148</f>
        <v>0</v>
      </c>
      <c r="AR148" s="25" t="s">
        <v>502</v>
      </c>
      <c r="AT148" s="25" t="s">
        <v>498</v>
      </c>
      <c r="AU148" s="25" t="s">
        <v>82</v>
      </c>
      <c r="AY148" s="25" t="s">
        <v>492</v>
      </c>
      <c r="BE148" s="220">
        <f>IF(N148="základní",J148,0)</f>
        <v>0</v>
      </c>
      <c r="BF148" s="220">
        <f>IF(N148="snížená",J148,0)</f>
        <v>0</v>
      </c>
      <c r="BG148" s="220">
        <f>IF(N148="zákl. přenesená",J148,0)</f>
        <v>0</v>
      </c>
      <c r="BH148" s="220">
        <f>IF(N148="sníž. přenesená",J148,0)</f>
        <v>0</v>
      </c>
      <c r="BI148" s="220">
        <f>IF(N148="nulová",J148,0)</f>
        <v>0</v>
      </c>
      <c r="BJ148" s="25" t="s">
        <v>80</v>
      </c>
      <c r="BK148" s="220">
        <f>ROUND(I148*H148,2)</f>
        <v>0</v>
      </c>
      <c r="BL148" s="25" t="s">
        <v>502</v>
      </c>
      <c r="BM148" s="25" t="s">
        <v>1067</v>
      </c>
    </row>
    <row r="149" spans="2:65" s="1" customFormat="1">
      <c r="B149" s="42"/>
      <c r="C149" s="64"/>
      <c r="D149" s="221" t="s">
        <v>506</v>
      </c>
      <c r="E149" s="64"/>
      <c r="F149" s="222" t="s">
        <v>14771</v>
      </c>
      <c r="G149" s="64"/>
      <c r="H149" s="64"/>
      <c r="I149" s="177"/>
      <c r="J149" s="64"/>
      <c r="K149" s="64"/>
      <c r="L149" s="62"/>
      <c r="M149" s="223"/>
      <c r="N149" s="43"/>
      <c r="O149" s="43"/>
      <c r="P149" s="43"/>
      <c r="Q149" s="43"/>
      <c r="R149" s="43"/>
      <c r="S149" s="43"/>
      <c r="T149" s="79"/>
      <c r="AT149" s="25" t="s">
        <v>506</v>
      </c>
      <c r="AU149" s="25" t="s">
        <v>82</v>
      </c>
    </row>
    <row r="150" spans="2:65" s="1" customFormat="1" ht="24">
      <c r="B150" s="42"/>
      <c r="C150" s="64"/>
      <c r="D150" s="221" t="s">
        <v>2254</v>
      </c>
      <c r="E150" s="64"/>
      <c r="F150" s="224" t="s">
        <v>14772</v>
      </c>
      <c r="G150" s="64"/>
      <c r="H150" s="64"/>
      <c r="I150" s="177"/>
      <c r="J150" s="64"/>
      <c r="K150" s="64"/>
      <c r="L150" s="62"/>
      <c r="M150" s="223"/>
      <c r="N150" s="43"/>
      <c r="O150" s="43"/>
      <c r="P150" s="43"/>
      <c r="Q150" s="43"/>
      <c r="R150" s="43"/>
      <c r="S150" s="43"/>
      <c r="T150" s="79"/>
      <c r="AT150" s="25" t="s">
        <v>2254</v>
      </c>
      <c r="AU150" s="25" t="s">
        <v>82</v>
      </c>
    </row>
    <row r="151" spans="2:65" s="11" customFormat="1" ht="29.85" customHeight="1">
      <c r="B151" s="192"/>
      <c r="C151" s="193"/>
      <c r="D151" s="206" t="s">
        <v>72</v>
      </c>
      <c r="E151" s="207" t="s">
        <v>5933</v>
      </c>
      <c r="F151" s="207" t="s">
        <v>14773</v>
      </c>
      <c r="G151" s="193"/>
      <c r="H151" s="193"/>
      <c r="I151" s="196"/>
      <c r="J151" s="208">
        <f>BK151</f>
        <v>0</v>
      </c>
      <c r="K151" s="193"/>
      <c r="L151" s="198"/>
      <c r="M151" s="199"/>
      <c r="N151" s="200"/>
      <c r="O151" s="200"/>
      <c r="P151" s="201">
        <f>SUM(P152:P191)</f>
        <v>0</v>
      </c>
      <c r="Q151" s="200"/>
      <c r="R151" s="201">
        <f>SUM(R152:R191)</f>
        <v>0</v>
      </c>
      <c r="S151" s="200"/>
      <c r="T151" s="202">
        <f>SUM(T152:T191)</f>
        <v>0</v>
      </c>
      <c r="AR151" s="203" t="s">
        <v>80</v>
      </c>
      <c r="AT151" s="204" t="s">
        <v>72</v>
      </c>
      <c r="AU151" s="204" t="s">
        <v>80</v>
      </c>
      <c r="AY151" s="203" t="s">
        <v>492</v>
      </c>
      <c r="BK151" s="205">
        <f>SUM(BK152:BK191)</f>
        <v>0</v>
      </c>
    </row>
    <row r="152" spans="2:65" s="1" customFormat="1" ht="16.5" customHeight="1">
      <c r="B152" s="42"/>
      <c r="C152" s="209" t="s">
        <v>308</v>
      </c>
      <c r="D152" s="209" t="s">
        <v>498</v>
      </c>
      <c r="E152" s="210" t="s">
        <v>14774</v>
      </c>
      <c r="F152" s="211" t="s">
        <v>23</v>
      </c>
      <c r="G152" s="212" t="s">
        <v>23</v>
      </c>
      <c r="H152" s="213">
        <v>0</v>
      </c>
      <c r="I152" s="214"/>
      <c r="J152" s="215">
        <f>ROUND(I152*H152,2)</f>
        <v>0</v>
      </c>
      <c r="K152" s="211" t="s">
        <v>23</v>
      </c>
      <c r="L152" s="62"/>
      <c r="M152" s="216" t="s">
        <v>23</v>
      </c>
      <c r="N152" s="217" t="s">
        <v>44</v>
      </c>
      <c r="O152" s="43"/>
      <c r="P152" s="218">
        <f>O152*H152</f>
        <v>0</v>
      </c>
      <c r="Q152" s="218">
        <v>0</v>
      </c>
      <c r="R152" s="218">
        <f>Q152*H152</f>
        <v>0</v>
      </c>
      <c r="S152" s="218">
        <v>0</v>
      </c>
      <c r="T152" s="219">
        <f>S152*H152</f>
        <v>0</v>
      </c>
      <c r="AR152" s="25" t="s">
        <v>502</v>
      </c>
      <c r="AT152" s="25" t="s">
        <v>498</v>
      </c>
      <c r="AU152" s="25" t="s">
        <v>82</v>
      </c>
      <c r="AY152" s="25" t="s">
        <v>492</v>
      </c>
      <c r="BE152" s="220">
        <f>IF(N152="základní",J152,0)</f>
        <v>0</v>
      </c>
      <c r="BF152" s="220">
        <f>IF(N152="snížená",J152,0)</f>
        <v>0</v>
      </c>
      <c r="BG152" s="220">
        <f>IF(N152="zákl. přenesená",J152,0)</f>
        <v>0</v>
      </c>
      <c r="BH152" s="220">
        <f>IF(N152="sníž. přenesená",J152,0)</f>
        <v>0</v>
      </c>
      <c r="BI152" s="220">
        <f>IF(N152="nulová",J152,0)</f>
        <v>0</v>
      </c>
      <c r="BJ152" s="25" t="s">
        <v>80</v>
      </c>
      <c r="BK152" s="220">
        <f>ROUND(I152*H152,2)</f>
        <v>0</v>
      </c>
      <c r="BL152" s="25" t="s">
        <v>502</v>
      </c>
      <c r="BM152" s="25" t="s">
        <v>1079</v>
      </c>
    </row>
    <row r="153" spans="2:65" s="1" customFormat="1" ht="48">
      <c r="B153" s="42"/>
      <c r="C153" s="64"/>
      <c r="D153" s="227" t="s">
        <v>506</v>
      </c>
      <c r="E153" s="64"/>
      <c r="F153" s="274" t="s">
        <v>14775</v>
      </c>
      <c r="G153" s="64"/>
      <c r="H153" s="64"/>
      <c r="I153" s="177"/>
      <c r="J153" s="64"/>
      <c r="K153" s="64"/>
      <c r="L153" s="62"/>
      <c r="M153" s="223"/>
      <c r="N153" s="43"/>
      <c r="O153" s="43"/>
      <c r="P153" s="43"/>
      <c r="Q153" s="43"/>
      <c r="R153" s="43"/>
      <c r="S153" s="43"/>
      <c r="T153" s="79"/>
      <c r="AT153" s="25" t="s">
        <v>506</v>
      </c>
      <c r="AU153" s="25" t="s">
        <v>82</v>
      </c>
    </row>
    <row r="154" spans="2:65" s="1" customFormat="1" ht="16.5" customHeight="1">
      <c r="B154" s="42"/>
      <c r="C154" s="209" t="s">
        <v>829</v>
      </c>
      <c r="D154" s="209" t="s">
        <v>498</v>
      </c>
      <c r="E154" s="210" t="s">
        <v>14776</v>
      </c>
      <c r="F154" s="211" t="s">
        <v>14777</v>
      </c>
      <c r="G154" s="212" t="s">
        <v>832</v>
      </c>
      <c r="H154" s="213">
        <v>30</v>
      </c>
      <c r="I154" s="214"/>
      <c r="J154" s="215">
        <f>ROUND(I154*H154,2)</f>
        <v>0</v>
      </c>
      <c r="K154" s="211" t="s">
        <v>23</v>
      </c>
      <c r="L154" s="62"/>
      <c r="M154" s="216" t="s">
        <v>23</v>
      </c>
      <c r="N154" s="217" t="s">
        <v>44</v>
      </c>
      <c r="O154" s="43"/>
      <c r="P154" s="218">
        <f>O154*H154</f>
        <v>0</v>
      </c>
      <c r="Q154" s="218">
        <v>0</v>
      </c>
      <c r="R154" s="218">
        <f>Q154*H154</f>
        <v>0</v>
      </c>
      <c r="S154" s="218">
        <v>0</v>
      </c>
      <c r="T154" s="219">
        <f>S154*H154</f>
        <v>0</v>
      </c>
      <c r="AR154" s="25" t="s">
        <v>502</v>
      </c>
      <c r="AT154" s="25" t="s">
        <v>498</v>
      </c>
      <c r="AU154" s="25" t="s">
        <v>82</v>
      </c>
      <c r="AY154" s="25" t="s">
        <v>492</v>
      </c>
      <c r="BE154" s="220">
        <f>IF(N154="základní",J154,0)</f>
        <v>0</v>
      </c>
      <c r="BF154" s="220">
        <f>IF(N154="snížená",J154,0)</f>
        <v>0</v>
      </c>
      <c r="BG154" s="220">
        <f>IF(N154="zákl. přenesená",J154,0)</f>
        <v>0</v>
      </c>
      <c r="BH154" s="220">
        <f>IF(N154="sníž. přenesená",J154,0)</f>
        <v>0</v>
      </c>
      <c r="BI154" s="220">
        <f>IF(N154="nulová",J154,0)</f>
        <v>0</v>
      </c>
      <c r="BJ154" s="25" t="s">
        <v>80</v>
      </c>
      <c r="BK154" s="220">
        <f>ROUND(I154*H154,2)</f>
        <v>0</v>
      </c>
      <c r="BL154" s="25" t="s">
        <v>502</v>
      </c>
      <c r="BM154" s="25" t="s">
        <v>1089</v>
      </c>
    </row>
    <row r="155" spans="2:65" s="1" customFormat="1">
      <c r="B155" s="42"/>
      <c r="C155" s="64"/>
      <c r="D155" s="227" t="s">
        <v>506</v>
      </c>
      <c r="E155" s="64"/>
      <c r="F155" s="274" t="s">
        <v>14777</v>
      </c>
      <c r="G155" s="64"/>
      <c r="H155" s="64"/>
      <c r="I155" s="177"/>
      <c r="J155" s="64"/>
      <c r="K155" s="64"/>
      <c r="L155" s="62"/>
      <c r="M155" s="223"/>
      <c r="N155" s="43"/>
      <c r="O155" s="43"/>
      <c r="P155" s="43"/>
      <c r="Q155" s="43"/>
      <c r="R155" s="43"/>
      <c r="S155" s="43"/>
      <c r="T155" s="79"/>
      <c r="AT155" s="25" t="s">
        <v>506</v>
      </c>
      <c r="AU155" s="25" t="s">
        <v>82</v>
      </c>
    </row>
    <row r="156" spans="2:65" s="1" customFormat="1" ht="16.5" customHeight="1">
      <c r="B156" s="42"/>
      <c r="C156" s="209" t="s">
        <v>838</v>
      </c>
      <c r="D156" s="209" t="s">
        <v>498</v>
      </c>
      <c r="E156" s="210" t="s">
        <v>14778</v>
      </c>
      <c r="F156" s="211" t="s">
        <v>14779</v>
      </c>
      <c r="G156" s="212" t="s">
        <v>832</v>
      </c>
      <c r="H156" s="213">
        <v>60</v>
      </c>
      <c r="I156" s="214"/>
      <c r="J156" s="215">
        <f>ROUND(I156*H156,2)</f>
        <v>0</v>
      </c>
      <c r="K156" s="211" t="s">
        <v>23</v>
      </c>
      <c r="L156" s="62"/>
      <c r="M156" s="216" t="s">
        <v>23</v>
      </c>
      <c r="N156" s="217" t="s">
        <v>44</v>
      </c>
      <c r="O156" s="43"/>
      <c r="P156" s="218">
        <f>O156*H156</f>
        <v>0</v>
      </c>
      <c r="Q156" s="218">
        <v>0</v>
      </c>
      <c r="R156" s="218">
        <f>Q156*H156</f>
        <v>0</v>
      </c>
      <c r="S156" s="218">
        <v>0</v>
      </c>
      <c r="T156" s="219">
        <f>S156*H156</f>
        <v>0</v>
      </c>
      <c r="AR156" s="25" t="s">
        <v>502</v>
      </c>
      <c r="AT156" s="25" t="s">
        <v>498</v>
      </c>
      <c r="AU156" s="25" t="s">
        <v>82</v>
      </c>
      <c r="AY156" s="25" t="s">
        <v>492</v>
      </c>
      <c r="BE156" s="220">
        <f>IF(N156="základní",J156,0)</f>
        <v>0</v>
      </c>
      <c r="BF156" s="220">
        <f>IF(N156="snížená",J156,0)</f>
        <v>0</v>
      </c>
      <c r="BG156" s="220">
        <f>IF(N156="zákl. přenesená",J156,0)</f>
        <v>0</v>
      </c>
      <c r="BH156" s="220">
        <f>IF(N156="sníž. přenesená",J156,0)</f>
        <v>0</v>
      </c>
      <c r="BI156" s="220">
        <f>IF(N156="nulová",J156,0)</f>
        <v>0</v>
      </c>
      <c r="BJ156" s="25" t="s">
        <v>80</v>
      </c>
      <c r="BK156" s="220">
        <f>ROUND(I156*H156,2)</f>
        <v>0</v>
      </c>
      <c r="BL156" s="25" t="s">
        <v>502</v>
      </c>
      <c r="BM156" s="25" t="s">
        <v>1102</v>
      </c>
    </row>
    <row r="157" spans="2:65" s="1" customFormat="1">
      <c r="B157" s="42"/>
      <c r="C157" s="64"/>
      <c r="D157" s="227" t="s">
        <v>506</v>
      </c>
      <c r="E157" s="64"/>
      <c r="F157" s="274" t="s">
        <v>14779</v>
      </c>
      <c r="G157" s="64"/>
      <c r="H157" s="64"/>
      <c r="I157" s="177"/>
      <c r="J157" s="64"/>
      <c r="K157" s="64"/>
      <c r="L157" s="62"/>
      <c r="M157" s="223"/>
      <c r="N157" s="43"/>
      <c r="O157" s="43"/>
      <c r="P157" s="43"/>
      <c r="Q157" s="43"/>
      <c r="R157" s="43"/>
      <c r="S157" s="43"/>
      <c r="T157" s="79"/>
      <c r="AT157" s="25" t="s">
        <v>506</v>
      </c>
      <c r="AU157" s="25" t="s">
        <v>82</v>
      </c>
    </row>
    <row r="158" spans="2:65" s="1" customFormat="1" ht="16.5" customHeight="1">
      <c r="B158" s="42"/>
      <c r="C158" s="209" t="s">
        <v>888</v>
      </c>
      <c r="D158" s="209" t="s">
        <v>498</v>
      </c>
      <c r="E158" s="210" t="s">
        <v>14780</v>
      </c>
      <c r="F158" s="211" t="s">
        <v>14781</v>
      </c>
      <c r="G158" s="212" t="s">
        <v>2537</v>
      </c>
      <c r="H158" s="213">
        <v>6</v>
      </c>
      <c r="I158" s="214"/>
      <c r="J158" s="215">
        <f>ROUND(I158*H158,2)</f>
        <v>0</v>
      </c>
      <c r="K158" s="211" t="s">
        <v>23</v>
      </c>
      <c r="L158" s="62"/>
      <c r="M158" s="216" t="s">
        <v>23</v>
      </c>
      <c r="N158" s="217" t="s">
        <v>44</v>
      </c>
      <c r="O158" s="43"/>
      <c r="P158" s="218">
        <f>O158*H158</f>
        <v>0</v>
      </c>
      <c r="Q158" s="218">
        <v>0</v>
      </c>
      <c r="R158" s="218">
        <f>Q158*H158</f>
        <v>0</v>
      </c>
      <c r="S158" s="218">
        <v>0</v>
      </c>
      <c r="T158" s="219">
        <f>S158*H158</f>
        <v>0</v>
      </c>
      <c r="AR158" s="25" t="s">
        <v>502</v>
      </c>
      <c r="AT158" s="25" t="s">
        <v>498</v>
      </c>
      <c r="AU158" s="25" t="s">
        <v>82</v>
      </c>
      <c r="AY158" s="25" t="s">
        <v>492</v>
      </c>
      <c r="BE158" s="220">
        <f>IF(N158="základní",J158,0)</f>
        <v>0</v>
      </c>
      <c r="BF158" s="220">
        <f>IF(N158="snížená",J158,0)</f>
        <v>0</v>
      </c>
      <c r="BG158" s="220">
        <f>IF(N158="zákl. přenesená",J158,0)</f>
        <v>0</v>
      </c>
      <c r="BH158" s="220">
        <f>IF(N158="sníž. přenesená",J158,0)</f>
        <v>0</v>
      </c>
      <c r="BI158" s="220">
        <f>IF(N158="nulová",J158,0)</f>
        <v>0</v>
      </c>
      <c r="BJ158" s="25" t="s">
        <v>80</v>
      </c>
      <c r="BK158" s="220">
        <f>ROUND(I158*H158,2)</f>
        <v>0</v>
      </c>
      <c r="BL158" s="25" t="s">
        <v>502</v>
      </c>
      <c r="BM158" s="25" t="s">
        <v>1119</v>
      </c>
    </row>
    <row r="159" spans="2:65" s="1" customFormat="1">
      <c r="B159" s="42"/>
      <c r="C159" s="64"/>
      <c r="D159" s="221" t="s">
        <v>506</v>
      </c>
      <c r="E159" s="64"/>
      <c r="F159" s="222" t="s">
        <v>14781</v>
      </c>
      <c r="G159" s="64"/>
      <c r="H159" s="64"/>
      <c r="I159" s="177"/>
      <c r="J159" s="64"/>
      <c r="K159" s="64"/>
      <c r="L159" s="62"/>
      <c r="M159" s="223"/>
      <c r="N159" s="43"/>
      <c r="O159" s="43"/>
      <c r="P159" s="43"/>
      <c r="Q159" s="43"/>
      <c r="R159" s="43"/>
      <c r="S159" s="43"/>
      <c r="T159" s="79"/>
      <c r="AT159" s="25" t="s">
        <v>506</v>
      </c>
      <c r="AU159" s="25" t="s">
        <v>82</v>
      </c>
    </row>
    <row r="160" spans="2:65" s="1" customFormat="1" ht="24">
      <c r="B160" s="42"/>
      <c r="C160" s="64"/>
      <c r="D160" s="227" t="s">
        <v>2254</v>
      </c>
      <c r="E160" s="64"/>
      <c r="F160" s="273" t="s">
        <v>14782</v>
      </c>
      <c r="G160" s="64"/>
      <c r="H160" s="64"/>
      <c r="I160" s="177"/>
      <c r="J160" s="64"/>
      <c r="K160" s="64"/>
      <c r="L160" s="62"/>
      <c r="M160" s="223"/>
      <c r="N160" s="43"/>
      <c r="O160" s="43"/>
      <c r="P160" s="43"/>
      <c r="Q160" s="43"/>
      <c r="R160" s="43"/>
      <c r="S160" s="43"/>
      <c r="T160" s="79"/>
      <c r="AT160" s="25" t="s">
        <v>2254</v>
      </c>
      <c r="AU160" s="25" t="s">
        <v>82</v>
      </c>
    </row>
    <row r="161" spans="2:65" s="1" customFormat="1" ht="16.5" customHeight="1">
      <c r="B161" s="42"/>
      <c r="C161" s="209" t="s">
        <v>927</v>
      </c>
      <c r="D161" s="209" t="s">
        <v>498</v>
      </c>
      <c r="E161" s="210" t="s">
        <v>14783</v>
      </c>
      <c r="F161" s="211" t="s">
        <v>14784</v>
      </c>
      <c r="G161" s="212" t="s">
        <v>2537</v>
      </c>
      <c r="H161" s="213">
        <v>12</v>
      </c>
      <c r="I161" s="214"/>
      <c r="J161" s="215">
        <f>ROUND(I161*H161,2)</f>
        <v>0</v>
      </c>
      <c r="K161" s="211" t="s">
        <v>23</v>
      </c>
      <c r="L161" s="62"/>
      <c r="M161" s="216" t="s">
        <v>23</v>
      </c>
      <c r="N161" s="217" t="s">
        <v>44</v>
      </c>
      <c r="O161" s="43"/>
      <c r="P161" s="218">
        <f>O161*H161</f>
        <v>0</v>
      </c>
      <c r="Q161" s="218">
        <v>0</v>
      </c>
      <c r="R161" s="218">
        <f>Q161*H161</f>
        <v>0</v>
      </c>
      <c r="S161" s="218">
        <v>0</v>
      </c>
      <c r="T161" s="219">
        <f>S161*H161</f>
        <v>0</v>
      </c>
      <c r="AR161" s="25" t="s">
        <v>502</v>
      </c>
      <c r="AT161" s="25" t="s">
        <v>498</v>
      </c>
      <c r="AU161" s="25" t="s">
        <v>82</v>
      </c>
      <c r="AY161" s="25" t="s">
        <v>492</v>
      </c>
      <c r="BE161" s="220">
        <f>IF(N161="základní",J161,0)</f>
        <v>0</v>
      </c>
      <c r="BF161" s="220">
        <f>IF(N161="snížená",J161,0)</f>
        <v>0</v>
      </c>
      <c r="BG161" s="220">
        <f>IF(N161="zákl. přenesená",J161,0)</f>
        <v>0</v>
      </c>
      <c r="BH161" s="220">
        <f>IF(N161="sníž. přenesená",J161,0)</f>
        <v>0</v>
      </c>
      <c r="BI161" s="220">
        <f>IF(N161="nulová",J161,0)</f>
        <v>0</v>
      </c>
      <c r="BJ161" s="25" t="s">
        <v>80</v>
      </c>
      <c r="BK161" s="220">
        <f>ROUND(I161*H161,2)</f>
        <v>0</v>
      </c>
      <c r="BL161" s="25" t="s">
        <v>502</v>
      </c>
      <c r="BM161" s="25" t="s">
        <v>1162</v>
      </c>
    </row>
    <row r="162" spans="2:65" s="1" customFormat="1">
      <c r="B162" s="42"/>
      <c r="C162" s="64"/>
      <c r="D162" s="221" t="s">
        <v>506</v>
      </c>
      <c r="E162" s="64"/>
      <c r="F162" s="222" t="s">
        <v>14784</v>
      </c>
      <c r="G162" s="64"/>
      <c r="H162" s="64"/>
      <c r="I162" s="177"/>
      <c r="J162" s="64"/>
      <c r="K162" s="64"/>
      <c r="L162" s="62"/>
      <c r="M162" s="223"/>
      <c r="N162" s="43"/>
      <c r="O162" s="43"/>
      <c r="P162" s="43"/>
      <c r="Q162" s="43"/>
      <c r="R162" s="43"/>
      <c r="S162" s="43"/>
      <c r="T162" s="79"/>
      <c r="AT162" s="25" t="s">
        <v>506</v>
      </c>
      <c r="AU162" s="25" t="s">
        <v>82</v>
      </c>
    </row>
    <row r="163" spans="2:65" s="1" customFormat="1" ht="24">
      <c r="B163" s="42"/>
      <c r="C163" s="64"/>
      <c r="D163" s="227" t="s">
        <v>2254</v>
      </c>
      <c r="E163" s="64"/>
      <c r="F163" s="273" t="s">
        <v>14782</v>
      </c>
      <c r="G163" s="64"/>
      <c r="H163" s="64"/>
      <c r="I163" s="177"/>
      <c r="J163" s="64"/>
      <c r="K163" s="64"/>
      <c r="L163" s="62"/>
      <c r="M163" s="223"/>
      <c r="N163" s="43"/>
      <c r="O163" s="43"/>
      <c r="P163" s="43"/>
      <c r="Q163" s="43"/>
      <c r="R163" s="43"/>
      <c r="S163" s="43"/>
      <c r="T163" s="79"/>
      <c r="AT163" s="25" t="s">
        <v>2254</v>
      </c>
      <c r="AU163" s="25" t="s">
        <v>82</v>
      </c>
    </row>
    <row r="164" spans="2:65" s="1" customFormat="1" ht="16.5" customHeight="1">
      <c r="B164" s="42"/>
      <c r="C164" s="209" t="s">
        <v>933</v>
      </c>
      <c r="D164" s="209" t="s">
        <v>498</v>
      </c>
      <c r="E164" s="210" t="s">
        <v>14785</v>
      </c>
      <c r="F164" s="211" t="s">
        <v>23</v>
      </c>
      <c r="G164" s="212" t="s">
        <v>23</v>
      </c>
      <c r="H164" s="213">
        <v>0</v>
      </c>
      <c r="I164" s="214"/>
      <c r="J164" s="215">
        <f>ROUND(I164*H164,2)</f>
        <v>0</v>
      </c>
      <c r="K164" s="211" t="s">
        <v>23</v>
      </c>
      <c r="L164" s="62"/>
      <c r="M164" s="216" t="s">
        <v>23</v>
      </c>
      <c r="N164" s="217" t="s">
        <v>44</v>
      </c>
      <c r="O164" s="43"/>
      <c r="P164" s="218">
        <f>O164*H164</f>
        <v>0</v>
      </c>
      <c r="Q164" s="218">
        <v>0</v>
      </c>
      <c r="R164" s="218">
        <f>Q164*H164</f>
        <v>0</v>
      </c>
      <c r="S164" s="218">
        <v>0</v>
      </c>
      <c r="T164" s="219">
        <f>S164*H164</f>
        <v>0</v>
      </c>
      <c r="AR164" s="25" t="s">
        <v>502</v>
      </c>
      <c r="AT164" s="25" t="s">
        <v>498</v>
      </c>
      <c r="AU164" s="25" t="s">
        <v>82</v>
      </c>
      <c r="AY164" s="25" t="s">
        <v>492</v>
      </c>
      <c r="BE164" s="220">
        <f>IF(N164="základní",J164,0)</f>
        <v>0</v>
      </c>
      <c r="BF164" s="220">
        <f>IF(N164="snížená",J164,0)</f>
        <v>0</v>
      </c>
      <c r="BG164" s="220">
        <f>IF(N164="zákl. přenesená",J164,0)</f>
        <v>0</v>
      </c>
      <c r="BH164" s="220">
        <f>IF(N164="sníž. přenesená",J164,0)</f>
        <v>0</v>
      </c>
      <c r="BI164" s="220">
        <f>IF(N164="nulová",J164,0)</f>
        <v>0</v>
      </c>
      <c r="BJ164" s="25" t="s">
        <v>80</v>
      </c>
      <c r="BK164" s="220">
        <f>ROUND(I164*H164,2)</f>
        <v>0</v>
      </c>
      <c r="BL164" s="25" t="s">
        <v>502</v>
      </c>
      <c r="BM164" s="25" t="s">
        <v>1184</v>
      </c>
    </row>
    <row r="165" spans="2:65" s="1" customFormat="1" ht="36">
      <c r="B165" s="42"/>
      <c r="C165" s="64"/>
      <c r="D165" s="227" t="s">
        <v>506</v>
      </c>
      <c r="E165" s="64"/>
      <c r="F165" s="274" t="s">
        <v>14786</v>
      </c>
      <c r="G165" s="64"/>
      <c r="H165" s="64"/>
      <c r="I165" s="177"/>
      <c r="J165" s="64"/>
      <c r="K165" s="64"/>
      <c r="L165" s="62"/>
      <c r="M165" s="223"/>
      <c r="N165" s="43"/>
      <c r="O165" s="43"/>
      <c r="P165" s="43"/>
      <c r="Q165" s="43"/>
      <c r="R165" s="43"/>
      <c r="S165" s="43"/>
      <c r="T165" s="79"/>
      <c r="AT165" s="25" t="s">
        <v>506</v>
      </c>
      <c r="AU165" s="25" t="s">
        <v>82</v>
      </c>
    </row>
    <row r="166" spans="2:65" s="1" customFormat="1" ht="16.5" customHeight="1">
      <c r="B166" s="42"/>
      <c r="C166" s="209" t="s">
        <v>940</v>
      </c>
      <c r="D166" s="209" t="s">
        <v>498</v>
      </c>
      <c r="E166" s="210" t="s">
        <v>14787</v>
      </c>
      <c r="F166" s="211" t="s">
        <v>14788</v>
      </c>
      <c r="G166" s="212" t="s">
        <v>832</v>
      </c>
      <c r="H166" s="213">
        <v>180</v>
      </c>
      <c r="I166" s="214"/>
      <c r="J166" s="215">
        <f>ROUND(I166*H166,2)</f>
        <v>0</v>
      </c>
      <c r="K166" s="211" t="s">
        <v>23</v>
      </c>
      <c r="L166" s="62"/>
      <c r="M166" s="216" t="s">
        <v>23</v>
      </c>
      <c r="N166" s="217" t="s">
        <v>44</v>
      </c>
      <c r="O166" s="43"/>
      <c r="P166" s="218">
        <f>O166*H166</f>
        <v>0</v>
      </c>
      <c r="Q166" s="218">
        <v>0</v>
      </c>
      <c r="R166" s="218">
        <f>Q166*H166</f>
        <v>0</v>
      </c>
      <c r="S166" s="218">
        <v>0</v>
      </c>
      <c r="T166" s="219">
        <f>S166*H166</f>
        <v>0</v>
      </c>
      <c r="AR166" s="25" t="s">
        <v>502</v>
      </c>
      <c r="AT166" s="25" t="s">
        <v>498</v>
      </c>
      <c r="AU166" s="25" t="s">
        <v>82</v>
      </c>
      <c r="AY166" s="25" t="s">
        <v>492</v>
      </c>
      <c r="BE166" s="220">
        <f>IF(N166="základní",J166,0)</f>
        <v>0</v>
      </c>
      <c r="BF166" s="220">
        <f>IF(N166="snížená",J166,0)</f>
        <v>0</v>
      </c>
      <c r="BG166" s="220">
        <f>IF(N166="zákl. přenesená",J166,0)</f>
        <v>0</v>
      </c>
      <c r="BH166" s="220">
        <f>IF(N166="sníž. přenesená",J166,0)</f>
        <v>0</v>
      </c>
      <c r="BI166" s="220">
        <f>IF(N166="nulová",J166,0)</f>
        <v>0</v>
      </c>
      <c r="BJ166" s="25" t="s">
        <v>80</v>
      </c>
      <c r="BK166" s="220">
        <f>ROUND(I166*H166,2)</f>
        <v>0</v>
      </c>
      <c r="BL166" s="25" t="s">
        <v>502</v>
      </c>
      <c r="BM166" s="25" t="s">
        <v>1234</v>
      </c>
    </row>
    <row r="167" spans="2:65" s="1" customFormat="1">
      <c r="B167" s="42"/>
      <c r="C167" s="64"/>
      <c r="D167" s="227" t="s">
        <v>506</v>
      </c>
      <c r="E167" s="64"/>
      <c r="F167" s="274" t="s">
        <v>14788</v>
      </c>
      <c r="G167" s="64"/>
      <c r="H167" s="64"/>
      <c r="I167" s="177"/>
      <c r="J167" s="64"/>
      <c r="K167" s="64"/>
      <c r="L167" s="62"/>
      <c r="M167" s="223"/>
      <c r="N167" s="43"/>
      <c r="O167" s="43"/>
      <c r="P167" s="43"/>
      <c r="Q167" s="43"/>
      <c r="R167" s="43"/>
      <c r="S167" s="43"/>
      <c r="T167" s="79"/>
      <c r="AT167" s="25" t="s">
        <v>506</v>
      </c>
      <c r="AU167" s="25" t="s">
        <v>82</v>
      </c>
    </row>
    <row r="168" spans="2:65" s="1" customFormat="1" ht="16.5" customHeight="1">
      <c r="B168" s="42"/>
      <c r="C168" s="209" t="s">
        <v>952</v>
      </c>
      <c r="D168" s="209" t="s">
        <v>498</v>
      </c>
      <c r="E168" s="210" t="s">
        <v>14789</v>
      </c>
      <c r="F168" s="211" t="s">
        <v>14790</v>
      </c>
      <c r="G168" s="212" t="s">
        <v>832</v>
      </c>
      <c r="H168" s="213">
        <v>60</v>
      </c>
      <c r="I168" s="214"/>
      <c r="J168" s="215">
        <f>ROUND(I168*H168,2)</f>
        <v>0</v>
      </c>
      <c r="K168" s="211" t="s">
        <v>23</v>
      </c>
      <c r="L168" s="62"/>
      <c r="M168" s="216" t="s">
        <v>23</v>
      </c>
      <c r="N168" s="217" t="s">
        <v>44</v>
      </c>
      <c r="O168" s="43"/>
      <c r="P168" s="218">
        <f>O168*H168</f>
        <v>0</v>
      </c>
      <c r="Q168" s="218">
        <v>0</v>
      </c>
      <c r="R168" s="218">
        <f>Q168*H168</f>
        <v>0</v>
      </c>
      <c r="S168" s="218">
        <v>0</v>
      </c>
      <c r="T168" s="219">
        <f>S168*H168</f>
        <v>0</v>
      </c>
      <c r="AR168" s="25" t="s">
        <v>502</v>
      </c>
      <c r="AT168" s="25" t="s">
        <v>498</v>
      </c>
      <c r="AU168" s="25" t="s">
        <v>82</v>
      </c>
      <c r="AY168" s="25" t="s">
        <v>492</v>
      </c>
      <c r="BE168" s="220">
        <f>IF(N168="základní",J168,0)</f>
        <v>0</v>
      </c>
      <c r="BF168" s="220">
        <f>IF(N168="snížená",J168,0)</f>
        <v>0</v>
      </c>
      <c r="BG168" s="220">
        <f>IF(N168="zákl. přenesená",J168,0)</f>
        <v>0</v>
      </c>
      <c r="BH168" s="220">
        <f>IF(N168="sníž. přenesená",J168,0)</f>
        <v>0</v>
      </c>
      <c r="BI168" s="220">
        <f>IF(N168="nulová",J168,0)</f>
        <v>0</v>
      </c>
      <c r="BJ168" s="25" t="s">
        <v>80</v>
      </c>
      <c r="BK168" s="220">
        <f>ROUND(I168*H168,2)</f>
        <v>0</v>
      </c>
      <c r="BL168" s="25" t="s">
        <v>502</v>
      </c>
      <c r="BM168" s="25" t="s">
        <v>1278</v>
      </c>
    </row>
    <row r="169" spans="2:65" s="1" customFormat="1">
      <c r="B169" s="42"/>
      <c r="C169" s="64"/>
      <c r="D169" s="227" t="s">
        <v>506</v>
      </c>
      <c r="E169" s="64"/>
      <c r="F169" s="274" t="s">
        <v>14790</v>
      </c>
      <c r="G169" s="64"/>
      <c r="H169" s="64"/>
      <c r="I169" s="177"/>
      <c r="J169" s="64"/>
      <c r="K169" s="64"/>
      <c r="L169" s="62"/>
      <c r="M169" s="223"/>
      <c r="N169" s="43"/>
      <c r="O169" s="43"/>
      <c r="P169" s="43"/>
      <c r="Q169" s="43"/>
      <c r="R169" s="43"/>
      <c r="S169" s="43"/>
      <c r="T169" s="79"/>
      <c r="AT169" s="25" t="s">
        <v>506</v>
      </c>
      <c r="AU169" s="25" t="s">
        <v>82</v>
      </c>
    </row>
    <row r="170" spans="2:65" s="1" customFormat="1" ht="16.5" customHeight="1">
      <c r="B170" s="42"/>
      <c r="C170" s="209" t="s">
        <v>958</v>
      </c>
      <c r="D170" s="209" t="s">
        <v>498</v>
      </c>
      <c r="E170" s="210" t="s">
        <v>14791</v>
      </c>
      <c r="F170" s="211" t="s">
        <v>14792</v>
      </c>
      <c r="G170" s="212" t="s">
        <v>832</v>
      </c>
      <c r="H170" s="213">
        <v>30</v>
      </c>
      <c r="I170" s="214"/>
      <c r="J170" s="215">
        <f>ROUND(I170*H170,2)</f>
        <v>0</v>
      </c>
      <c r="K170" s="211" t="s">
        <v>23</v>
      </c>
      <c r="L170" s="62"/>
      <c r="M170" s="216" t="s">
        <v>23</v>
      </c>
      <c r="N170" s="217" t="s">
        <v>44</v>
      </c>
      <c r="O170" s="43"/>
      <c r="P170" s="218">
        <f>O170*H170</f>
        <v>0</v>
      </c>
      <c r="Q170" s="218">
        <v>0</v>
      </c>
      <c r="R170" s="218">
        <f>Q170*H170</f>
        <v>0</v>
      </c>
      <c r="S170" s="218">
        <v>0</v>
      </c>
      <c r="T170" s="219">
        <f>S170*H170</f>
        <v>0</v>
      </c>
      <c r="AR170" s="25" t="s">
        <v>502</v>
      </c>
      <c r="AT170" s="25" t="s">
        <v>498</v>
      </c>
      <c r="AU170" s="25" t="s">
        <v>82</v>
      </c>
      <c r="AY170" s="25" t="s">
        <v>492</v>
      </c>
      <c r="BE170" s="220">
        <f>IF(N170="základní",J170,0)</f>
        <v>0</v>
      </c>
      <c r="BF170" s="220">
        <f>IF(N170="snížená",J170,0)</f>
        <v>0</v>
      </c>
      <c r="BG170" s="220">
        <f>IF(N170="zákl. přenesená",J170,0)</f>
        <v>0</v>
      </c>
      <c r="BH170" s="220">
        <f>IF(N170="sníž. přenesená",J170,0)</f>
        <v>0</v>
      </c>
      <c r="BI170" s="220">
        <f>IF(N170="nulová",J170,0)</f>
        <v>0</v>
      </c>
      <c r="BJ170" s="25" t="s">
        <v>80</v>
      </c>
      <c r="BK170" s="220">
        <f>ROUND(I170*H170,2)</f>
        <v>0</v>
      </c>
      <c r="BL170" s="25" t="s">
        <v>502</v>
      </c>
      <c r="BM170" s="25" t="s">
        <v>1299</v>
      </c>
    </row>
    <row r="171" spans="2:65" s="1" customFormat="1">
      <c r="B171" s="42"/>
      <c r="C171" s="64"/>
      <c r="D171" s="227" t="s">
        <v>506</v>
      </c>
      <c r="E171" s="64"/>
      <c r="F171" s="274" t="s">
        <v>14792</v>
      </c>
      <c r="G171" s="64"/>
      <c r="H171" s="64"/>
      <c r="I171" s="177"/>
      <c r="J171" s="64"/>
      <c r="K171" s="64"/>
      <c r="L171" s="62"/>
      <c r="M171" s="223"/>
      <c r="N171" s="43"/>
      <c r="O171" s="43"/>
      <c r="P171" s="43"/>
      <c r="Q171" s="43"/>
      <c r="R171" s="43"/>
      <c r="S171" s="43"/>
      <c r="T171" s="79"/>
      <c r="AT171" s="25" t="s">
        <v>506</v>
      </c>
      <c r="AU171" s="25" t="s">
        <v>82</v>
      </c>
    </row>
    <row r="172" spans="2:65" s="1" customFormat="1" ht="16.5" customHeight="1">
      <c r="B172" s="42"/>
      <c r="C172" s="209" t="s">
        <v>965</v>
      </c>
      <c r="D172" s="209" t="s">
        <v>498</v>
      </c>
      <c r="E172" s="210" t="s">
        <v>14793</v>
      </c>
      <c r="F172" s="211" t="s">
        <v>14794</v>
      </c>
      <c r="G172" s="212" t="s">
        <v>832</v>
      </c>
      <c r="H172" s="213">
        <v>30</v>
      </c>
      <c r="I172" s="214"/>
      <c r="J172" s="215">
        <f>ROUND(I172*H172,2)</f>
        <v>0</v>
      </c>
      <c r="K172" s="211" t="s">
        <v>23</v>
      </c>
      <c r="L172" s="62"/>
      <c r="M172" s="216" t="s">
        <v>23</v>
      </c>
      <c r="N172" s="217" t="s">
        <v>44</v>
      </c>
      <c r="O172" s="43"/>
      <c r="P172" s="218">
        <f>O172*H172</f>
        <v>0</v>
      </c>
      <c r="Q172" s="218">
        <v>0</v>
      </c>
      <c r="R172" s="218">
        <f>Q172*H172</f>
        <v>0</v>
      </c>
      <c r="S172" s="218">
        <v>0</v>
      </c>
      <c r="T172" s="219">
        <f>S172*H172</f>
        <v>0</v>
      </c>
      <c r="AR172" s="25" t="s">
        <v>502</v>
      </c>
      <c r="AT172" s="25" t="s">
        <v>498</v>
      </c>
      <c r="AU172" s="25" t="s">
        <v>82</v>
      </c>
      <c r="AY172" s="25" t="s">
        <v>492</v>
      </c>
      <c r="BE172" s="220">
        <f>IF(N172="základní",J172,0)</f>
        <v>0</v>
      </c>
      <c r="BF172" s="220">
        <f>IF(N172="snížená",J172,0)</f>
        <v>0</v>
      </c>
      <c r="BG172" s="220">
        <f>IF(N172="zákl. přenesená",J172,0)</f>
        <v>0</v>
      </c>
      <c r="BH172" s="220">
        <f>IF(N172="sníž. přenesená",J172,0)</f>
        <v>0</v>
      </c>
      <c r="BI172" s="220">
        <f>IF(N172="nulová",J172,0)</f>
        <v>0</v>
      </c>
      <c r="BJ172" s="25" t="s">
        <v>80</v>
      </c>
      <c r="BK172" s="220">
        <f>ROUND(I172*H172,2)</f>
        <v>0</v>
      </c>
      <c r="BL172" s="25" t="s">
        <v>502</v>
      </c>
      <c r="BM172" s="25" t="s">
        <v>1316</v>
      </c>
    </row>
    <row r="173" spans="2:65" s="1" customFormat="1">
      <c r="B173" s="42"/>
      <c r="C173" s="64"/>
      <c r="D173" s="227" t="s">
        <v>506</v>
      </c>
      <c r="E173" s="64"/>
      <c r="F173" s="274" t="s">
        <v>14794</v>
      </c>
      <c r="G173" s="64"/>
      <c r="H173" s="64"/>
      <c r="I173" s="177"/>
      <c r="J173" s="64"/>
      <c r="K173" s="64"/>
      <c r="L173" s="62"/>
      <c r="M173" s="223"/>
      <c r="N173" s="43"/>
      <c r="O173" s="43"/>
      <c r="P173" s="43"/>
      <c r="Q173" s="43"/>
      <c r="R173" s="43"/>
      <c r="S173" s="43"/>
      <c r="T173" s="79"/>
      <c r="AT173" s="25" t="s">
        <v>506</v>
      </c>
      <c r="AU173" s="25" t="s">
        <v>82</v>
      </c>
    </row>
    <row r="174" spans="2:65" s="1" customFormat="1" ht="16.5" customHeight="1">
      <c r="B174" s="42"/>
      <c r="C174" s="209" t="s">
        <v>977</v>
      </c>
      <c r="D174" s="209" t="s">
        <v>498</v>
      </c>
      <c r="E174" s="210" t="s">
        <v>14795</v>
      </c>
      <c r="F174" s="211" t="s">
        <v>12029</v>
      </c>
      <c r="G174" s="212" t="s">
        <v>832</v>
      </c>
      <c r="H174" s="213">
        <v>15</v>
      </c>
      <c r="I174" s="214"/>
      <c r="J174" s="215">
        <f>ROUND(I174*H174,2)</f>
        <v>0</v>
      </c>
      <c r="K174" s="211" t="s">
        <v>23</v>
      </c>
      <c r="L174" s="62"/>
      <c r="M174" s="216" t="s">
        <v>23</v>
      </c>
      <c r="N174" s="217" t="s">
        <v>44</v>
      </c>
      <c r="O174" s="43"/>
      <c r="P174" s="218">
        <f>O174*H174</f>
        <v>0</v>
      </c>
      <c r="Q174" s="218">
        <v>0</v>
      </c>
      <c r="R174" s="218">
        <f>Q174*H174</f>
        <v>0</v>
      </c>
      <c r="S174" s="218">
        <v>0</v>
      </c>
      <c r="T174" s="219">
        <f>S174*H174</f>
        <v>0</v>
      </c>
      <c r="AR174" s="25" t="s">
        <v>502</v>
      </c>
      <c r="AT174" s="25" t="s">
        <v>498</v>
      </c>
      <c r="AU174" s="25" t="s">
        <v>82</v>
      </c>
      <c r="AY174" s="25" t="s">
        <v>492</v>
      </c>
      <c r="BE174" s="220">
        <f>IF(N174="základní",J174,0)</f>
        <v>0</v>
      </c>
      <c r="BF174" s="220">
        <f>IF(N174="snížená",J174,0)</f>
        <v>0</v>
      </c>
      <c r="BG174" s="220">
        <f>IF(N174="zákl. přenesená",J174,0)</f>
        <v>0</v>
      </c>
      <c r="BH174" s="220">
        <f>IF(N174="sníž. přenesená",J174,0)</f>
        <v>0</v>
      </c>
      <c r="BI174" s="220">
        <f>IF(N174="nulová",J174,0)</f>
        <v>0</v>
      </c>
      <c r="BJ174" s="25" t="s">
        <v>80</v>
      </c>
      <c r="BK174" s="220">
        <f>ROUND(I174*H174,2)</f>
        <v>0</v>
      </c>
      <c r="BL174" s="25" t="s">
        <v>502</v>
      </c>
      <c r="BM174" s="25" t="s">
        <v>1331</v>
      </c>
    </row>
    <row r="175" spans="2:65" s="1" customFormat="1">
      <c r="B175" s="42"/>
      <c r="C175" s="64"/>
      <c r="D175" s="227" t="s">
        <v>506</v>
      </c>
      <c r="E175" s="64"/>
      <c r="F175" s="274" t="s">
        <v>12029</v>
      </c>
      <c r="G175" s="64"/>
      <c r="H175" s="64"/>
      <c r="I175" s="177"/>
      <c r="J175" s="64"/>
      <c r="K175" s="64"/>
      <c r="L175" s="62"/>
      <c r="M175" s="223"/>
      <c r="N175" s="43"/>
      <c r="O175" s="43"/>
      <c r="P175" s="43"/>
      <c r="Q175" s="43"/>
      <c r="R175" s="43"/>
      <c r="S175" s="43"/>
      <c r="T175" s="79"/>
      <c r="AT175" s="25" t="s">
        <v>506</v>
      </c>
      <c r="AU175" s="25" t="s">
        <v>82</v>
      </c>
    </row>
    <row r="176" spans="2:65" s="1" customFormat="1" ht="16.5" customHeight="1">
      <c r="B176" s="42"/>
      <c r="C176" s="209" t="s">
        <v>993</v>
      </c>
      <c r="D176" s="209" t="s">
        <v>498</v>
      </c>
      <c r="E176" s="210" t="s">
        <v>14796</v>
      </c>
      <c r="F176" s="211" t="s">
        <v>14797</v>
      </c>
      <c r="G176" s="212" t="s">
        <v>832</v>
      </c>
      <c r="H176" s="213">
        <v>20</v>
      </c>
      <c r="I176" s="214"/>
      <c r="J176" s="215">
        <f>ROUND(I176*H176,2)</f>
        <v>0</v>
      </c>
      <c r="K176" s="211" t="s">
        <v>23</v>
      </c>
      <c r="L176" s="62"/>
      <c r="M176" s="216" t="s">
        <v>23</v>
      </c>
      <c r="N176" s="217" t="s">
        <v>44</v>
      </c>
      <c r="O176" s="43"/>
      <c r="P176" s="218">
        <f>O176*H176</f>
        <v>0</v>
      </c>
      <c r="Q176" s="218">
        <v>0</v>
      </c>
      <c r="R176" s="218">
        <f>Q176*H176</f>
        <v>0</v>
      </c>
      <c r="S176" s="218">
        <v>0</v>
      </c>
      <c r="T176" s="219">
        <f>S176*H176</f>
        <v>0</v>
      </c>
      <c r="AR176" s="25" t="s">
        <v>502</v>
      </c>
      <c r="AT176" s="25" t="s">
        <v>498</v>
      </c>
      <c r="AU176" s="25" t="s">
        <v>82</v>
      </c>
      <c r="AY176" s="25" t="s">
        <v>492</v>
      </c>
      <c r="BE176" s="220">
        <f>IF(N176="základní",J176,0)</f>
        <v>0</v>
      </c>
      <c r="BF176" s="220">
        <f>IF(N176="snížená",J176,0)</f>
        <v>0</v>
      </c>
      <c r="BG176" s="220">
        <f>IF(N176="zákl. přenesená",J176,0)</f>
        <v>0</v>
      </c>
      <c r="BH176" s="220">
        <f>IF(N176="sníž. přenesená",J176,0)</f>
        <v>0</v>
      </c>
      <c r="BI176" s="220">
        <f>IF(N176="nulová",J176,0)</f>
        <v>0</v>
      </c>
      <c r="BJ176" s="25" t="s">
        <v>80</v>
      </c>
      <c r="BK176" s="220">
        <f>ROUND(I176*H176,2)</f>
        <v>0</v>
      </c>
      <c r="BL176" s="25" t="s">
        <v>502</v>
      </c>
      <c r="BM176" s="25" t="s">
        <v>1365</v>
      </c>
    </row>
    <row r="177" spans="2:65" s="1" customFormat="1">
      <c r="B177" s="42"/>
      <c r="C177" s="64"/>
      <c r="D177" s="227" t="s">
        <v>506</v>
      </c>
      <c r="E177" s="64"/>
      <c r="F177" s="274" t="s">
        <v>14797</v>
      </c>
      <c r="G177" s="64"/>
      <c r="H177" s="64"/>
      <c r="I177" s="177"/>
      <c r="J177" s="64"/>
      <c r="K177" s="64"/>
      <c r="L177" s="62"/>
      <c r="M177" s="223"/>
      <c r="N177" s="43"/>
      <c r="O177" s="43"/>
      <c r="P177" s="43"/>
      <c r="Q177" s="43"/>
      <c r="R177" s="43"/>
      <c r="S177" s="43"/>
      <c r="T177" s="79"/>
      <c r="AT177" s="25" t="s">
        <v>506</v>
      </c>
      <c r="AU177" s="25" t="s">
        <v>82</v>
      </c>
    </row>
    <row r="178" spans="2:65" s="1" customFormat="1" ht="16.5" customHeight="1">
      <c r="B178" s="42"/>
      <c r="C178" s="209" t="s">
        <v>1008</v>
      </c>
      <c r="D178" s="209" t="s">
        <v>498</v>
      </c>
      <c r="E178" s="210" t="s">
        <v>14798</v>
      </c>
      <c r="F178" s="211" t="s">
        <v>14799</v>
      </c>
      <c r="G178" s="212" t="s">
        <v>832</v>
      </c>
      <c r="H178" s="213">
        <v>20</v>
      </c>
      <c r="I178" s="214"/>
      <c r="J178" s="215">
        <f>ROUND(I178*H178,2)</f>
        <v>0</v>
      </c>
      <c r="K178" s="211" t="s">
        <v>23</v>
      </c>
      <c r="L178" s="62"/>
      <c r="M178" s="216" t="s">
        <v>23</v>
      </c>
      <c r="N178" s="217" t="s">
        <v>44</v>
      </c>
      <c r="O178" s="43"/>
      <c r="P178" s="218">
        <f>O178*H178</f>
        <v>0</v>
      </c>
      <c r="Q178" s="218">
        <v>0</v>
      </c>
      <c r="R178" s="218">
        <f>Q178*H178</f>
        <v>0</v>
      </c>
      <c r="S178" s="218">
        <v>0</v>
      </c>
      <c r="T178" s="219">
        <f>S178*H178</f>
        <v>0</v>
      </c>
      <c r="AR178" s="25" t="s">
        <v>502</v>
      </c>
      <c r="AT178" s="25" t="s">
        <v>498</v>
      </c>
      <c r="AU178" s="25" t="s">
        <v>82</v>
      </c>
      <c r="AY178" s="25" t="s">
        <v>492</v>
      </c>
      <c r="BE178" s="220">
        <f>IF(N178="základní",J178,0)</f>
        <v>0</v>
      </c>
      <c r="BF178" s="220">
        <f>IF(N178="snížená",J178,0)</f>
        <v>0</v>
      </c>
      <c r="BG178" s="220">
        <f>IF(N178="zákl. přenesená",J178,0)</f>
        <v>0</v>
      </c>
      <c r="BH178" s="220">
        <f>IF(N178="sníž. přenesená",J178,0)</f>
        <v>0</v>
      </c>
      <c r="BI178" s="220">
        <f>IF(N178="nulová",J178,0)</f>
        <v>0</v>
      </c>
      <c r="BJ178" s="25" t="s">
        <v>80</v>
      </c>
      <c r="BK178" s="220">
        <f>ROUND(I178*H178,2)</f>
        <v>0</v>
      </c>
      <c r="BL178" s="25" t="s">
        <v>502</v>
      </c>
      <c r="BM178" s="25" t="s">
        <v>1393</v>
      </c>
    </row>
    <row r="179" spans="2:65" s="1" customFormat="1">
      <c r="B179" s="42"/>
      <c r="C179" s="64"/>
      <c r="D179" s="227" t="s">
        <v>506</v>
      </c>
      <c r="E179" s="64"/>
      <c r="F179" s="274" t="s">
        <v>14799</v>
      </c>
      <c r="G179" s="64"/>
      <c r="H179" s="64"/>
      <c r="I179" s="177"/>
      <c r="J179" s="64"/>
      <c r="K179" s="64"/>
      <c r="L179" s="62"/>
      <c r="M179" s="223"/>
      <c r="N179" s="43"/>
      <c r="O179" s="43"/>
      <c r="P179" s="43"/>
      <c r="Q179" s="43"/>
      <c r="R179" s="43"/>
      <c r="S179" s="43"/>
      <c r="T179" s="79"/>
      <c r="AT179" s="25" t="s">
        <v>506</v>
      </c>
      <c r="AU179" s="25" t="s">
        <v>82</v>
      </c>
    </row>
    <row r="180" spans="2:65" s="1" customFormat="1" ht="16.5" customHeight="1">
      <c r="B180" s="42"/>
      <c r="C180" s="209" t="s">
        <v>497</v>
      </c>
      <c r="D180" s="209" t="s">
        <v>498</v>
      </c>
      <c r="E180" s="210" t="s">
        <v>14800</v>
      </c>
      <c r="F180" s="211" t="s">
        <v>23</v>
      </c>
      <c r="G180" s="212" t="s">
        <v>23</v>
      </c>
      <c r="H180" s="213">
        <v>0</v>
      </c>
      <c r="I180" s="214"/>
      <c r="J180" s="215">
        <f>ROUND(I180*H180,2)</f>
        <v>0</v>
      </c>
      <c r="K180" s="211" t="s">
        <v>23</v>
      </c>
      <c r="L180" s="62"/>
      <c r="M180" s="216" t="s">
        <v>23</v>
      </c>
      <c r="N180" s="217" t="s">
        <v>44</v>
      </c>
      <c r="O180" s="43"/>
      <c r="P180" s="218">
        <f>O180*H180</f>
        <v>0</v>
      </c>
      <c r="Q180" s="218">
        <v>0</v>
      </c>
      <c r="R180" s="218">
        <f>Q180*H180</f>
        <v>0</v>
      </c>
      <c r="S180" s="218">
        <v>0</v>
      </c>
      <c r="T180" s="219">
        <f>S180*H180</f>
        <v>0</v>
      </c>
      <c r="AR180" s="25" t="s">
        <v>502</v>
      </c>
      <c r="AT180" s="25" t="s">
        <v>498</v>
      </c>
      <c r="AU180" s="25" t="s">
        <v>82</v>
      </c>
      <c r="AY180" s="25" t="s">
        <v>492</v>
      </c>
      <c r="BE180" s="220">
        <f>IF(N180="základní",J180,0)</f>
        <v>0</v>
      </c>
      <c r="BF180" s="220">
        <f>IF(N180="snížená",J180,0)</f>
        <v>0</v>
      </c>
      <c r="BG180" s="220">
        <f>IF(N180="zákl. přenesená",J180,0)</f>
        <v>0</v>
      </c>
      <c r="BH180" s="220">
        <f>IF(N180="sníž. přenesená",J180,0)</f>
        <v>0</v>
      </c>
      <c r="BI180" s="220">
        <f>IF(N180="nulová",J180,0)</f>
        <v>0</v>
      </c>
      <c r="BJ180" s="25" t="s">
        <v>80</v>
      </c>
      <c r="BK180" s="220">
        <f>ROUND(I180*H180,2)</f>
        <v>0</v>
      </c>
      <c r="BL180" s="25" t="s">
        <v>502</v>
      </c>
      <c r="BM180" s="25" t="s">
        <v>1407</v>
      </c>
    </row>
    <row r="181" spans="2:65" s="1" customFormat="1" ht="48">
      <c r="B181" s="42"/>
      <c r="C181" s="64"/>
      <c r="D181" s="227" t="s">
        <v>506</v>
      </c>
      <c r="E181" s="64"/>
      <c r="F181" s="274" t="s">
        <v>14801</v>
      </c>
      <c r="G181" s="64"/>
      <c r="H181" s="64"/>
      <c r="I181" s="177"/>
      <c r="J181" s="64"/>
      <c r="K181" s="64"/>
      <c r="L181" s="62"/>
      <c r="M181" s="223"/>
      <c r="N181" s="43"/>
      <c r="O181" s="43"/>
      <c r="P181" s="43"/>
      <c r="Q181" s="43"/>
      <c r="R181" s="43"/>
      <c r="S181" s="43"/>
      <c r="T181" s="79"/>
      <c r="AT181" s="25" t="s">
        <v>506</v>
      </c>
      <c r="AU181" s="25" t="s">
        <v>82</v>
      </c>
    </row>
    <row r="182" spans="2:65" s="1" customFormat="1" ht="16.5" customHeight="1">
      <c r="B182" s="42"/>
      <c r="C182" s="209" t="s">
        <v>1022</v>
      </c>
      <c r="D182" s="209" t="s">
        <v>498</v>
      </c>
      <c r="E182" s="210" t="s">
        <v>14802</v>
      </c>
      <c r="F182" s="211" t="s">
        <v>14803</v>
      </c>
      <c r="G182" s="212" t="s">
        <v>832</v>
      </c>
      <c r="H182" s="213">
        <v>15</v>
      </c>
      <c r="I182" s="214"/>
      <c r="J182" s="215">
        <f>ROUND(I182*H182,2)</f>
        <v>0</v>
      </c>
      <c r="K182" s="211" t="s">
        <v>23</v>
      </c>
      <c r="L182" s="62"/>
      <c r="M182" s="216" t="s">
        <v>23</v>
      </c>
      <c r="N182" s="217" t="s">
        <v>44</v>
      </c>
      <c r="O182" s="43"/>
      <c r="P182" s="218">
        <f>O182*H182</f>
        <v>0</v>
      </c>
      <c r="Q182" s="218">
        <v>0</v>
      </c>
      <c r="R182" s="218">
        <f>Q182*H182</f>
        <v>0</v>
      </c>
      <c r="S182" s="218">
        <v>0</v>
      </c>
      <c r="T182" s="219">
        <f>S182*H182</f>
        <v>0</v>
      </c>
      <c r="AR182" s="25" t="s">
        <v>502</v>
      </c>
      <c r="AT182" s="25" t="s">
        <v>498</v>
      </c>
      <c r="AU182" s="25" t="s">
        <v>82</v>
      </c>
      <c r="AY182" s="25" t="s">
        <v>492</v>
      </c>
      <c r="BE182" s="220">
        <f>IF(N182="základní",J182,0)</f>
        <v>0</v>
      </c>
      <c r="BF182" s="220">
        <f>IF(N182="snížená",J182,0)</f>
        <v>0</v>
      </c>
      <c r="BG182" s="220">
        <f>IF(N182="zákl. přenesená",J182,0)</f>
        <v>0</v>
      </c>
      <c r="BH182" s="220">
        <f>IF(N182="sníž. přenesená",J182,0)</f>
        <v>0</v>
      </c>
      <c r="BI182" s="220">
        <f>IF(N182="nulová",J182,0)</f>
        <v>0</v>
      </c>
      <c r="BJ182" s="25" t="s">
        <v>80</v>
      </c>
      <c r="BK182" s="220">
        <f>ROUND(I182*H182,2)</f>
        <v>0</v>
      </c>
      <c r="BL182" s="25" t="s">
        <v>502</v>
      </c>
      <c r="BM182" s="25" t="s">
        <v>1419</v>
      </c>
    </row>
    <row r="183" spans="2:65" s="1" customFormat="1">
      <c r="B183" s="42"/>
      <c r="C183" s="64"/>
      <c r="D183" s="227" t="s">
        <v>506</v>
      </c>
      <c r="E183" s="64"/>
      <c r="F183" s="274" t="s">
        <v>14803</v>
      </c>
      <c r="G183" s="64"/>
      <c r="H183" s="64"/>
      <c r="I183" s="177"/>
      <c r="J183" s="64"/>
      <c r="K183" s="64"/>
      <c r="L183" s="62"/>
      <c r="M183" s="223"/>
      <c r="N183" s="43"/>
      <c r="O183" s="43"/>
      <c r="P183" s="43"/>
      <c r="Q183" s="43"/>
      <c r="R183" s="43"/>
      <c r="S183" s="43"/>
      <c r="T183" s="79"/>
      <c r="AT183" s="25" t="s">
        <v>506</v>
      </c>
      <c r="AU183" s="25" t="s">
        <v>82</v>
      </c>
    </row>
    <row r="184" spans="2:65" s="1" customFormat="1" ht="16.5" customHeight="1">
      <c r="B184" s="42"/>
      <c r="C184" s="209" t="s">
        <v>1034</v>
      </c>
      <c r="D184" s="209" t="s">
        <v>498</v>
      </c>
      <c r="E184" s="210" t="s">
        <v>14804</v>
      </c>
      <c r="F184" s="211" t="s">
        <v>14805</v>
      </c>
      <c r="G184" s="212" t="s">
        <v>832</v>
      </c>
      <c r="H184" s="213">
        <v>15</v>
      </c>
      <c r="I184" s="214"/>
      <c r="J184" s="215">
        <f>ROUND(I184*H184,2)</f>
        <v>0</v>
      </c>
      <c r="K184" s="211" t="s">
        <v>23</v>
      </c>
      <c r="L184" s="62"/>
      <c r="M184" s="216" t="s">
        <v>23</v>
      </c>
      <c r="N184" s="217" t="s">
        <v>44</v>
      </c>
      <c r="O184" s="43"/>
      <c r="P184" s="218">
        <f>O184*H184</f>
        <v>0</v>
      </c>
      <c r="Q184" s="218">
        <v>0</v>
      </c>
      <c r="R184" s="218">
        <f>Q184*H184</f>
        <v>0</v>
      </c>
      <c r="S184" s="218">
        <v>0</v>
      </c>
      <c r="T184" s="219">
        <f>S184*H184</f>
        <v>0</v>
      </c>
      <c r="AR184" s="25" t="s">
        <v>502</v>
      </c>
      <c r="AT184" s="25" t="s">
        <v>498</v>
      </c>
      <c r="AU184" s="25" t="s">
        <v>82</v>
      </c>
      <c r="AY184" s="25" t="s">
        <v>492</v>
      </c>
      <c r="BE184" s="220">
        <f>IF(N184="základní",J184,0)</f>
        <v>0</v>
      </c>
      <c r="BF184" s="220">
        <f>IF(N184="snížená",J184,0)</f>
        <v>0</v>
      </c>
      <c r="BG184" s="220">
        <f>IF(N184="zákl. přenesená",J184,0)</f>
        <v>0</v>
      </c>
      <c r="BH184" s="220">
        <f>IF(N184="sníž. přenesená",J184,0)</f>
        <v>0</v>
      </c>
      <c r="BI184" s="220">
        <f>IF(N184="nulová",J184,0)</f>
        <v>0</v>
      </c>
      <c r="BJ184" s="25" t="s">
        <v>80</v>
      </c>
      <c r="BK184" s="220">
        <f>ROUND(I184*H184,2)</f>
        <v>0</v>
      </c>
      <c r="BL184" s="25" t="s">
        <v>502</v>
      </c>
      <c r="BM184" s="25" t="s">
        <v>1432</v>
      </c>
    </row>
    <row r="185" spans="2:65" s="1" customFormat="1">
      <c r="B185" s="42"/>
      <c r="C185" s="64"/>
      <c r="D185" s="227" t="s">
        <v>506</v>
      </c>
      <c r="E185" s="64"/>
      <c r="F185" s="274" t="s">
        <v>14805</v>
      </c>
      <c r="G185" s="64"/>
      <c r="H185" s="64"/>
      <c r="I185" s="177"/>
      <c r="J185" s="64"/>
      <c r="K185" s="64"/>
      <c r="L185" s="62"/>
      <c r="M185" s="223"/>
      <c r="N185" s="43"/>
      <c r="O185" s="43"/>
      <c r="P185" s="43"/>
      <c r="Q185" s="43"/>
      <c r="R185" s="43"/>
      <c r="S185" s="43"/>
      <c r="T185" s="79"/>
      <c r="AT185" s="25" t="s">
        <v>506</v>
      </c>
      <c r="AU185" s="25" t="s">
        <v>82</v>
      </c>
    </row>
    <row r="186" spans="2:65" s="1" customFormat="1" ht="51" customHeight="1">
      <c r="B186" s="42"/>
      <c r="C186" s="209" t="s">
        <v>1039</v>
      </c>
      <c r="D186" s="209" t="s">
        <v>498</v>
      </c>
      <c r="E186" s="210" t="s">
        <v>14806</v>
      </c>
      <c r="F186" s="211" t="s">
        <v>14807</v>
      </c>
      <c r="G186" s="212" t="s">
        <v>23</v>
      </c>
      <c r="H186" s="213">
        <v>0</v>
      </c>
      <c r="I186" s="214"/>
      <c r="J186" s="215">
        <f>ROUND(I186*H186,2)</f>
        <v>0</v>
      </c>
      <c r="K186" s="211" t="s">
        <v>23</v>
      </c>
      <c r="L186" s="62"/>
      <c r="M186" s="216" t="s">
        <v>23</v>
      </c>
      <c r="N186" s="217" t="s">
        <v>44</v>
      </c>
      <c r="O186" s="43"/>
      <c r="P186" s="218">
        <f>O186*H186</f>
        <v>0</v>
      </c>
      <c r="Q186" s="218">
        <v>0</v>
      </c>
      <c r="R186" s="218">
        <f>Q186*H186</f>
        <v>0</v>
      </c>
      <c r="S186" s="218">
        <v>0</v>
      </c>
      <c r="T186" s="219">
        <f>S186*H186</f>
        <v>0</v>
      </c>
      <c r="AR186" s="25" t="s">
        <v>502</v>
      </c>
      <c r="AT186" s="25" t="s">
        <v>498</v>
      </c>
      <c r="AU186" s="25" t="s">
        <v>82</v>
      </c>
      <c r="AY186" s="25" t="s">
        <v>492</v>
      </c>
      <c r="BE186" s="220">
        <f>IF(N186="základní",J186,0)</f>
        <v>0</v>
      </c>
      <c r="BF186" s="220">
        <f>IF(N186="snížená",J186,0)</f>
        <v>0</v>
      </c>
      <c r="BG186" s="220">
        <f>IF(N186="zákl. přenesená",J186,0)</f>
        <v>0</v>
      </c>
      <c r="BH186" s="220">
        <f>IF(N186="sníž. přenesená",J186,0)</f>
        <v>0</v>
      </c>
      <c r="BI186" s="220">
        <f>IF(N186="nulová",J186,0)</f>
        <v>0</v>
      </c>
      <c r="BJ186" s="25" t="s">
        <v>80</v>
      </c>
      <c r="BK186" s="220">
        <f>ROUND(I186*H186,2)</f>
        <v>0</v>
      </c>
      <c r="BL186" s="25" t="s">
        <v>502</v>
      </c>
      <c r="BM186" s="25" t="s">
        <v>1448</v>
      </c>
    </row>
    <row r="187" spans="2:65" s="1" customFormat="1" ht="36">
      <c r="B187" s="42"/>
      <c r="C187" s="64"/>
      <c r="D187" s="227" t="s">
        <v>506</v>
      </c>
      <c r="E187" s="64"/>
      <c r="F187" s="274" t="s">
        <v>14808</v>
      </c>
      <c r="G187" s="64"/>
      <c r="H187" s="64"/>
      <c r="I187" s="177"/>
      <c r="J187" s="64"/>
      <c r="K187" s="64"/>
      <c r="L187" s="62"/>
      <c r="M187" s="223"/>
      <c r="N187" s="43"/>
      <c r="O187" s="43"/>
      <c r="P187" s="43"/>
      <c r="Q187" s="43"/>
      <c r="R187" s="43"/>
      <c r="S187" s="43"/>
      <c r="T187" s="79"/>
      <c r="AT187" s="25" t="s">
        <v>506</v>
      </c>
      <c r="AU187" s="25" t="s">
        <v>82</v>
      </c>
    </row>
    <row r="188" spans="2:65" s="1" customFormat="1" ht="16.5" customHeight="1">
      <c r="B188" s="42"/>
      <c r="C188" s="209" t="s">
        <v>1044</v>
      </c>
      <c r="D188" s="209" t="s">
        <v>498</v>
      </c>
      <c r="E188" s="210" t="s">
        <v>14809</v>
      </c>
      <c r="F188" s="211" t="s">
        <v>14810</v>
      </c>
      <c r="G188" s="212" t="s">
        <v>832</v>
      </c>
      <c r="H188" s="213">
        <v>15</v>
      </c>
      <c r="I188" s="214"/>
      <c r="J188" s="215">
        <f>ROUND(I188*H188,2)</f>
        <v>0</v>
      </c>
      <c r="K188" s="211" t="s">
        <v>23</v>
      </c>
      <c r="L188" s="62"/>
      <c r="M188" s="216" t="s">
        <v>23</v>
      </c>
      <c r="N188" s="217" t="s">
        <v>44</v>
      </c>
      <c r="O188" s="43"/>
      <c r="P188" s="218">
        <f>O188*H188</f>
        <v>0</v>
      </c>
      <c r="Q188" s="218">
        <v>0</v>
      </c>
      <c r="R188" s="218">
        <f>Q188*H188</f>
        <v>0</v>
      </c>
      <c r="S188" s="218">
        <v>0</v>
      </c>
      <c r="T188" s="219">
        <f>S188*H188</f>
        <v>0</v>
      </c>
      <c r="AR188" s="25" t="s">
        <v>502</v>
      </c>
      <c r="AT188" s="25" t="s">
        <v>498</v>
      </c>
      <c r="AU188" s="25" t="s">
        <v>82</v>
      </c>
      <c r="AY188" s="25" t="s">
        <v>492</v>
      </c>
      <c r="BE188" s="220">
        <f>IF(N188="základní",J188,0)</f>
        <v>0</v>
      </c>
      <c r="BF188" s="220">
        <f>IF(N188="snížená",J188,0)</f>
        <v>0</v>
      </c>
      <c r="BG188" s="220">
        <f>IF(N188="zákl. přenesená",J188,0)</f>
        <v>0</v>
      </c>
      <c r="BH188" s="220">
        <f>IF(N188="sníž. přenesená",J188,0)</f>
        <v>0</v>
      </c>
      <c r="BI188" s="220">
        <f>IF(N188="nulová",J188,0)</f>
        <v>0</v>
      </c>
      <c r="BJ188" s="25" t="s">
        <v>80</v>
      </c>
      <c r="BK188" s="220">
        <f>ROUND(I188*H188,2)</f>
        <v>0</v>
      </c>
      <c r="BL188" s="25" t="s">
        <v>502</v>
      </c>
      <c r="BM188" s="25" t="s">
        <v>1458</v>
      </c>
    </row>
    <row r="189" spans="2:65" s="1" customFormat="1">
      <c r="B189" s="42"/>
      <c r="C189" s="64"/>
      <c r="D189" s="227" t="s">
        <v>506</v>
      </c>
      <c r="E189" s="64"/>
      <c r="F189" s="274" t="s">
        <v>14810</v>
      </c>
      <c r="G189" s="64"/>
      <c r="H189" s="64"/>
      <c r="I189" s="177"/>
      <c r="J189" s="64"/>
      <c r="K189" s="64"/>
      <c r="L189" s="62"/>
      <c r="M189" s="223"/>
      <c r="N189" s="43"/>
      <c r="O189" s="43"/>
      <c r="P189" s="43"/>
      <c r="Q189" s="43"/>
      <c r="R189" s="43"/>
      <c r="S189" s="43"/>
      <c r="T189" s="79"/>
      <c r="AT189" s="25" t="s">
        <v>506</v>
      </c>
      <c r="AU189" s="25" t="s">
        <v>82</v>
      </c>
    </row>
    <row r="190" spans="2:65" s="1" customFormat="1" ht="16.5" customHeight="1">
      <c r="B190" s="42"/>
      <c r="C190" s="209" t="s">
        <v>1055</v>
      </c>
      <c r="D190" s="209" t="s">
        <v>498</v>
      </c>
      <c r="E190" s="210" t="s">
        <v>14811</v>
      </c>
      <c r="F190" s="211" t="s">
        <v>14812</v>
      </c>
      <c r="G190" s="212" t="s">
        <v>832</v>
      </c>
      <c r="H190" s="213">
        <v>15</v>
      </c>
      <c r="I190" s="214"/>
      <c r="J190" s="215">
        <f>ROUND(I190*H190,2)</f>
        <v>0</v>
      </c>
      <c r="K190" s="211" t="s">
        <v>23</v>
      </c>
      <c r="L190" s="62"/>
      <c r="M190" s="216" t="s">
        <v>23</v>
      </c>
      <c r="N190" s="217" t="s">
        <v>44</v>
      </c>
      <c r="O190" s="43"/>
      <c r="P190" s="218">
        <f>O190*H190</f>
        <v>0</v>
      </c>
      <c r="Q190" s="218">
        <v>0</v>
      </c>
      <c r="R190" s="218">
        <f>Q190*H190</f>
        <v>0</v>
      </c>
      <c r="S190" s="218">
        <v>0</v>
      </c>
      <c r="T190" s="219">
        <f>S190*H190</f>
        <v>0</v>
      </c>
      <c r="AR190" s="25" t="s">
        <v>502</v>
      </c>
      <c r="AT190" s="25" t="s">
        <v>498</v>
      </c>
      <c r="AU190" s="25" t="s">
        <v>82</v>
      </c>
      <c r="AY190" s="25" t="s">
        <v>492</v>
      </c>
      <c r="BE190" s="220">
        <f>IF(N190="základní",J190,0)</f>
        <v>0</v>
      </c>
      <c r="BF190" s="220">
        <f>IF(N190="snížená",J190,0)</f>
        <v>0</v>
      </c>
      <c r="BG190" s="220">
        <f>IF(N190="zákl. přenesená",J190,0)</f>
        <v>0</v>
      </c>
      <c r="BH190" s="220">
        <f>IF(N190="sníž. přenesená",J190,0)</f>
        <v>0</v>
      </c>
      <c r="BI190" s="220">
        <f>IF(N190="nulová",J190,0)</f>
        <v>0</v>
      </c>
      <c r="BJ190" s="25" t="s">
        <v>80</v>
      </c>
      <c r="BK190" s="220">
        <f>ROUND(I190*H190,2)</f>
        <v>0</v>
      </c>
      <c r="BL190" s="25" t="s">
        <v>502</v>
      </c>
      <c r="BM190" s="25" t="s">
        <v>1490</v>
      </c>
    </row>
    <row r="191" spans="2:65" s="1" customFormat="1">
      <c r="B191" s="42"/>
      <c r="C191" s="64"/>
      <c r="D191" s="221" t="s">
        <v>506</v>
      </c>
      <c r="E191" s="64"/>
      <c r="F191" s="222" t="s">
        <v>14812</v>
      </c>
      <c r="G191" s="64"/>
      <c r="H191" s="64"/>
      <c r="I191" s="177"/>
      <c r="J191" s="64"/>
      <c r="K191" s="64"/>
      <c r="L191" s="62"/>
      <c r="M191" s="223"/>
      <c r="N191" s="43"/>
      <c r="O191" s="43"/>
      <c r="P191" s="43"/>
      <c r="Q191" s="43"/>
      <c r="R191" s="43"/>
      <c r="S191" s="43"/>
      <c r="T191" s="79"/>
      <c r="AT191" s="25" t="s">
        <v>506</v>
      </c>
      <c r="AU191" s="25" t="s">
        <v>82</v>
      </c>
    </row>
    <row r="192" spans="2:65" s="11" customFormat="1" ht="29.85" customHeight="1">
      <c r="B192" s="192"/>
      <c r="C192" s="193"/>
      <c r="D192" s="206" t="s">
        <v>72</v>
      </c>
      <c r="E192" s="207" t="s">
        <v>5916</v>
      </c>
      <c r="F192" s="207" t="s">
        <v>14813</v>
      </c>
      <c r="G192" s="193"/>
      <c r="H192" s="193"/>
      <c r="I192" s="196"/>
      <c r="J192" s="208">
        <f>BK192</f>
        <v>0</v>
      </c>
      <c r="K192" s="193"/>
      <c r="L192" s="198"/>
      <c r="M192" s="199"/>
      <c r="N192" s="200"/>
      <c r="O192" s="200"/>
      <c r="P192" s="201">
        <f>SUM(P193:P195)</f>
        <v>0</v>
      </c>
      <c r="Q192" s="200"/>
      <c r="R192" s="201">
        <f>SUM(R193:R195)</f>
        <v>0</v>
      </c>
      <c r="S192" s="200"/>
      <c r="T192" s="202">
        <f>SUM(T193:T195)</f>
        <v>0</v>
      </c>
      <c r="AR192" s="203" t="s">
        <v>80</v>
      </c>
      <c r="AT192" s="204" t="s">
        <v>72</v>
      </c>
      <c r="AU192" s="204" t="s">
        <v>80</v>
      </c>
      <c r="AY192" s="203" t="s">
        <v>492</v>
      </c>
      <c r="BK192" s="205">
        <f>SUM(BK193:BK195)</f>
        <v>0</v>
      </c>
    </row>
    <row r="193" spans="2:65" s="1" customFormat="1" ht="16.5" customHeight="1">
      <c r="B193" s="42"/>
      <c r="C193" s="209" t="s">
        <v>1060</v>
      </c>
      <c r="D193" s="209" t="s">
        <v>498</v>
      </c>
      <c r="E193" s="210" t="s">
        <v>14814</v>
      </c>
      <c r="F193" s="211" t="s">
        <v>14815</v>
      </c>
      <c r="G193" s="212" t="s">
        <v>2537</v>
      </c>
      <c r="H193" s="213">
        <v>1</v>
      </c>
      <c r="I193" s="214"/>
      <c r="J193" s="215">
        <f>ROUND(I193*H193,2)</f>
        <v>0</v>
      </c>
      <c r="K193" s="211" t="s">
        <v>23</v>
      </c>
      <c r="L193" s="62"/>
      <c r="M193" s="216" t="s">
        <v>23</v>
      </c>
      <c r="N193" s="217" t="s">
        <v>44</v>
      </c>
      <c r="O193" s="43"/>
      <c r="P193" s="218">
        <f>O193*H193</f>
        <v>0</v>
      </c>
      <c r="Q193" s="218">
        <v>0</v>
      </c>
      <c r="R193" s="218">
        <f>Q193*H193</f>
        <v>0</v>
      </c>
      <c r="S193" s="218">
        <v>0</v>
      </c>
      <c r="T193" s="219">
        <f>S193*H193</f>
        <v>0</v>
      </c>
      <c r="AR193" s="25" t="s">
        <v>502</v>
      </c>
      <c r="AT193" s="25" t="s">
        <v>498</v>
      </c>
      <c r="AU193" s="25" t="s">
        <v>82</v>
      </c>
      <c r="AY193" s="25" t="s">
        <v>492</v>
      </c>
      <c r="BE193" s="220">
        <f>IF(N193="základní",J193,0)</f>
        <v>0</v>
      </c>
      <c r="BF193" s="220">
        <f>IF(N193="snížená",J193,0)</f>
        <v>0</v>
      </c>
      <c r="BG193" s="220">
        <f>IF(N193="zákl. přenesená",J193,0)</f>
        <v>0</v>
      </c>
      <c r="BH193" s="220">
        <f>IF(N193="sníž. přenesená",J193,0)</f>
        <v>0</v>
      </c>
      <c r="BI193" s="220">
        <f>IF(N193="nulová",J193,0)</f>
        <v>0</v>
      </c>
      <c r="BJ193" s="25" t="s">
        <v>80</v>
      </c>
      <c r="BK193" s="220">
        <f>ROUND(I193*H193,2)</f>
        <v>0</v>
      </c>
      <c r="BL193" s="25" t="s">
        <v>502</v>
      </c>
      <c r="BM193" s="25" t="s">
        <v>1502</v>
      </c>
    </row>
    <row r="194" spans="2:65" s="1" customFormat="1">
      <c r="B194" s="42"/>
      <c r="C194" s="64"/>
      <c r="D194" s="221" t="s">
        <v>506</v>
      </c>
      <c r="E194" s="64"/>
      <c r="F194" s="222" t="s">
        <v>14815</v>
      </c>
      <c r="G194" s="64"/>
      <c r="H194" s="64"/>
      <c r="I194" s="177"/>
      <c r="J194" s="64"/>
      <c r="K194" s="64"/>
      <c r="L194" s="62"/>
      <c r="M194" s="223"/>
      <c r="N194" s="43"/>
      <c r="O194" s="43"/>
      <c r="P194" s="43"/>
      <c r="Q194" s="43"/>
      <c r="R194" s="43"/>
      <c r="S194" s="43"/>
      <c r="T194" s="79"/>
      <c r="AT194" s="25" t="s">
        <v>506</v>
      </c>
      <c r="AU194" s="25" t="s">
        <v>82</v>
      </c>
    </row>
    <row r="195" spans="2:65" s="1" customFormat="1" ht="60">
      <c r="B195" s="42"/>
      <c r="C195" s="64"/>
      <c r="D195" s="221" t="s">
        <v>2254</v>
      </c>
      <c r="E195" s="64"/>
      <c r="F195" s="224" t="s">
        <v>14816</v>
      </c>
      <c r="G195" s="64"/>
      <c r="H195" s="64"/>
      <c r="I195" s="177"/>
      <c r="J195" s="64"/>
      <c r="K195" s="64"/>
      <c r="L195" s="62"/>
      <c r="M195" s="223"/>
      <c r="N195" s="43"/>
      <c r="O195" s="43"/>
      <c r="P195" s="43"/>
      <c r="Q195" s="43"/>
      <c r="R195" s="43"/>
      <c r="S195" s="43"/>
      <c r="T195" s="79"/>
      <c r="AT195" s="25" t="s">
        <v>2254</v>
      </c>
      <c r="AU195" s="25" t="s">
        <v>82</v>
      </c>
    </row>
    <row r="196" spans="2:65" s="11" customFormat="1" ht="29.85" customHeight="1">
      <c r="B196" s="192"/>
      <c r="C196" s="193"/>
      <c r="D196" s="206" t="s">
        <v>72</v>
      </c>
      <c r="E196" s="207" t="s">
        <v>5920</v>
      </c>
      <c r="F196" s="207" t="s">
        <v>14817</v>
      </c>
      <c r="G196" s="193"/>
      <c r="H196" s="193"/>
      <c r="I196" s="196"/>
      <c r="J196" s="208">
        <f>BK196</f>
        <v>0</v>
      </c>
      <c r="K196" s="193"/>
      <c r="L196" s="198"/>
      <c r="M196" s="199"/>
      <c r="N196" s="200"/>
      <c r="O196" s="200"/>
      <c r="P196" s="201">
        <f>SUM(P197:P202)</f>
        <v>0</v>
      </c>
      <c r="Q196" s="200"/>
      <c r="R196" s="201">
        <f>SUM(R197:R202)</f>
        <v>0</v>
      </c>
      <c r="S196" s="200"/>
      <c r="T196" s="202">
        <f>SUM(T197:T202)</f>
        <v>0</v>
      </c>
      <c r="AR196" s="203" t="s">
        <v>80</v>
      </c>
      <c r="AT196" s="204" t="s">
        <v>72</v>
      </c>
      <c r="AU196" s="204" t="s">
        <v>80</v>
      </c>
      <c r="AY196" s="203" t="s">
        <v>492</v>
      </c>
      <c r="BK196" s="205">
        <f>SUM(BK197:BK202)</f>
        <v>0</v>
      </c>
    </row>
    <row r="197" spans="2:65" s="1" customFormat="1" ht="16.5" customHeight="1">
      <c r="B197" s="42"/>
      <c r="C197" s="209" t="s">
        <v>1067</v>
      </c>
      <c r="D197" s="209" t="s">
        <v>498</v>
      </c>
      <c r="E197" s="210" t="s">
        <v>14818</v>
      </c>
      <c r="F197" s="211" t="s">
        <v>14819</v>
      </c>
      <c r="G197" s="212" t="s">
        <v>832</v>
      </c>
      <c r="H197" s="213">
        <v>50</v>
      </c>
      <c r="I197" s="214"/>
      <c r="J197" s="215">
        <f>ROUND(I197*H197,2)</f>
        <v>0</v>
      </c>
      <c r="K197" s="211" t="s">
        <v>23</v>
      </c>
      <c r="L197" s="62"/>
      <c r="M197" s="216" t="s">
        <v>23</v>
      </c>
      <c r="N197" s="217" t="s">
        <v>44</v>
      </c>
      <c r="O197" s="43"/>
      <c r="P197" s="218">
        <f>O197*H197</f>
        <v>0</v>
      </c>
      <c r="Q197" s="218">
        <v>0</v>
      </c>
      <c r="R197" s="218">
        <f>Q197*H197</f>
        <v>0</v>
      </c>
      <c r="S197" s="218">
        <v>0</v>
      </c>
      <c r="T197" s="219">
        <f>S197*H197</f>
        <v>0</v>
      </c>
      <c r="AR197" s="25" t="s">
        <v>502</v>
      </c>
      <c r="AT197" s="25" t="s">
        <v>498</v>
      </c>
      <c r="AU197" s="25" t="s">
        <v>82</v>
      </c>
      <c r="AY197" s="25" t="s">
        <v>492</v>
      </c>
      <c r="BE197" s="220">
        <f>IF(N197="základní",J197,0)</f>
        <v>0</v>
      </c>
      <c r="BF197" s="220">
        <f>IF(N197="snížená",J197,0)</f>
        <v>0</v>
      </c>
      <c r="BG197" s="220">
        <f>IF(N197="zákl. přenesená",J197,0)</f>
        <v>0</v>
      </c>
      <c r="BH197" s="220">
        <f>IF(N197="sníž. přenesená",J197,0)</f>
        <v>0</v>
      </c>
      <c r="BI197" s="220">
        <f>IF(N197="nulová",J197,0)</f>
        <v>0</v>
      </c>
      <c r="BJ197" s="25" t="s">
        <v>80</v>
      </c>
      <c r="BK197" s="220">
        <f>ROUND(I197*H197,2)</f>
        <v>0</v>
      </c>
      <c r="BL197" s="25" t="s">
        <v>502</v>
      </c>
      <c r="BM197" s="25" t="s">
        <v>1535</v>
      </c>
    </row>
    <row r="198" spans="2:65" s="1" customFormat="1">
      <c r="B198" s="42"/>
      <c r="C198" s="64"/>
      <c r="D198" s="227" t="s">
        <v>506</v>
      </c>
      <c r="E198" s="64"/>
      <c r="F198" s="274" t="s">
        <v>14819</v>
      </c>
      <c r="G198" s="64"/>
      <c r="H198" s="64"/>
      <c r="I198" s="177"/>
      <c r="J198" s="64"/>
      <c r="K198" s="64"/>
      <c r="L198" s="62"/>
      <c r="M198" s="223"/>
      <c r="N198" s="43"/>
      <c r="O198" s="43"/>
      <c r="P198" s="43"/>
      <c r="Q198" s="43"/>
      <c r="R198" s="43"/>
      <c r="S198" s="43"/>
      <c r="T198" s="79"/>
      <c r="AT198" s="25" t="s">
        <v>506</v>
      </c>
      <c r="AU198" s="25" t="s">
        <v>82</v>
      </c>
    </row>
    <row r="199" spans="2:65" s="1" customFormat="1" ht="16.5" customHeight="1">
      <c r="B199" s="42"/>
      <c r="C199" s="209" t="s">
        <v>1073</v>
      </c>
      <c r="D199" s="209" t="s">
        <v>498</v>
      </c>
      <c r="E199" s="210" t="s">
        <v>14820</v>
      </c>
      <c r="F199" s="211" t="s">
        <v>14821</v>
      </c>
      <c r="G199" s="212" t="s">
        <v>2537</v>
      </c>
      <c r="H199" s="213">
        <v>30</v>
      </c>
      <c r="I199" s="214"/>
      <c r="J199" s="215">
        <f>ROUND(I199*H199,2)</f>
        <v>0</v>
      </c>
      <c r="K199" s="211" t="s">
        <v>23</v>
      </c>
      <c r="L199" s="62"/>
      <c r="M199" s="216" t="s">
        <v>23</v>
      </c>
      <c r="N199" s="217" t="s">
        <v>44</v>
      </c>
      <c r="O199" s="43"/>
      <c r="P199" s="218">
        <f>O199*H199</f>
        <v>0</v>
      </c>
      <c r="Q199" s="218">
        <v>0</v>
      </c>
      <c r="R199" s="218">
        <f>Q199*H199</f>
        <v>0</v>
      </c>
      <c r="S199" s="218">
        <v>0</v>
      </c>
      <c r="T199" s="219">
        <f>S199*H199</f>
        <v>0</v>
      </c>
      <c r="AR199" s="25" t="s">
        <v>502</v>
      </c>
      <c r="AT199" s="25" t="s">
        <v>498</v>
      </c>
      <c r="AU199" s="25" t="s">
        <v>82</v>
      </c>
      <c r="AY199" s="25" t="s">
        <v>492</v>
      </c>
      <c r="BE199" s="220">
        <f>IF(N199="základní",J199,0)</f>
        <v>0</v>
      </c>
      <c r="BF199" s="220">
        <f>IF(N199="snížená",J199,0)</f>
        <v>0</v>
      </c>
      <c r="BG199" s="220">
        <f>IF(N199="zákl. přenesená",J199,0)</f>
        <v>0</v>
      </c>
      <c r="BH199" s="220">
        <f>IF(N199="sníž. přenesená",J199,0)</f>
        <v>0</v>
      </c>
      <c r="BI199" s="220">
        <f>IF(N199="nulová",J199,0)</f>
        <v>0</v>
      </c>
      <c r="BJ199" s="25" t="s">
        <v>80</v>
      </c>
      <c r="BK199" s="220">
        <f>ROUND(I199*H199,2)</f>
        <v>0</v>
      </c>
      <c r="BL199" s="25" t="s">
        <v>502</v>
      </c>
      <c r="BM199" s="25" t="s">
        <v>1546</v>
      </c>
    </row>
    <row r="200" spans="2:65" s="1" customFormat="1">
      <c r="B200" s="42"/>
      <c r="C200" s="64"/>
      <c r="D200" s="227" t="s">
        <v>506</v>
      </c>
      <c r="E200" s="64"/>
      <c r="F200" s="274" t="s">
        <v>14822</v>
      </c>
      <c r="G200" s="64"/>
      <c r="H200" s="64"/>
      <c r="I200" s="177"/>
      <c r="J200" s="64"/>
      <c r="K200" s="64"/>
      <c r="L200" s="62"/>
      <c r="M200" s="223"/>
      <c r="N200" s="43"/>
      <c r="O200" s="43"/>
      <c r="P200" s="43"/>
      <c r="Q200" s="43"/>
      <c r="R200" s="43"/>
      <c r="S200" s="43"/>
      <c r="T200" s="79"/>
      <c r="AT200" s="25" t="s">
        <v>506</v>
      </c>
      <c r="AU200" s="25" t="s">
        <v>82</v>
      </c>
    </row>
    <row r="201" spans="2:65" s="1" customFormat="1" ht="16.5" customHeight="1">
      <c r="B201" s="42"/>
      <c r="C201" s="209" t="s">
        <v>1079</v>
      </c>
      <c r="D201" s="209" t="s">
        <v>498</v>
      </c>
      <c r="E201" s="210" t="s">
        <v>14823</v>
      </c>
      <c r="F201" s="211" t="s">
        <v>14824</v>
      </c>
      <c r="G201" s="212" t="s">
        <v>2537</v>
      </c>
      <c r="H201" s="213">
        <v>50</v>
      </c>
      <c r="I201" s="214"/>
      <c r="J201" s="215">
        <f>ROUND(I201*H201,2)</f>
        <v>0</v>
      </c>
      <c r="K201" s="211" t="s">
        <v>23</v>
      </c>
      <c r="L201" s="62"/>
      <c r="M201" s="216" t="s">
        <v>23</v>
      </c>
      <c r="N201" s="217" t="s">
        <v>44</v>
      </c>
      <c r="O201" s="43"/>
      <c r="P201" s="218">
        <f>O201*H201</f>
        <v>0</v>
      </c>
      <c r="Q201" s="218">
        <v>0</v>
      </c>
      <c r="R201" s="218">
        <f>Q201*H201</f>
        <v>0</v>
      </c>
      <c r="S201" s="218">
        <v>0</v>
      </c>
      <c r="T201" s="219">
        <f>S201*H201</f>
        <v>0</v>
      </c>
      <c r="AR201" s="25" t="s">
        <v>502</v>
      </c>
      <c r="AT201" s="25" t="s">
        <v>498</v>
      </c>
      <c r="AU201" s="25" t="s">
        <v>82</v>
      </c>
      <c r="AY201" s="25" t="s">
        <v>492</v>
      </c>
      <c r="BE201" s="220">
        <f>IF(N201="základní",J201,0)</f>
        <v>0</v>
      </c>
      <c r="BF201" s="220">
        <f>IF(N201="snížená",J201,0)</f>
        <v>0</v>
      </c>
      <c r="BG201" s="220">
        <f>IF(N201="zákl. přenesená",J201,0)</f>
        <v>0</v>
      </c>
      <c r="BH201" s="220">
        <f>IF(N201="sníž. přenesená",J201,0)</f>
        <v>0</v>
      </c>
      <c r="BI201" s="220">
        <f>IF(N201="nulová",J201,0)</f>
        <v>0</v>
      </c>
      <c r="BJ201" s="25" t="s">
        <v>80</v>
      </c>
      <c r="BK201" s="220">
        <f>ROUND(I201*H201,2)</f>
        <v>0</v>
      </c>
      <c r="BL201" s="25" t="s">
        <v>502</v>
      </c>
      <c r="BM201" s="25" t="s">
        <v>1563</v>
      </c>
    </row>
    <row r="202" spans="2:65" s="1" customFormat="1">
      <c r="B202" s="42"/>
      <c r="C202" s="64"/>
      <c r="D202" s="221" t="s">
        <v>506</v>
      </c>
      <c r="E202" s="64"/>
      <c r="F202" s="222" t="s">
        <v>14824</v>
      </c>
      <c r="G202" s="64"/>
      <c r="H202" s="64"/>
      <c r="I202" s="177"/>
      <c r="J202" s="64"/>
      <c r="K202" s="64"/>
      <c r="L202" s="62"/>
      <c r="M202" s="223"/>
      <c r="N202" s="43"/>
      <c r="O202" s="43"/>
      <c r="P202" s="43"/>
      <c r="Q202" s="43"/>
      <c r="R202" s="43"/>
      <c r="S202" s="43"/>
      <c r="T202" s="79"/>
      <c r="AT202" s="25" t="s">
        <v>506</v>
      </c>
      <c r="AU202" s="25" t="s">
        <v>82</v>
      </c>
    </row>
    <row r="203" spans="2:65" s="11" customFormat="1" ht="29.85" customHeight="1">
      <c r="B203" s="192"/>
      <c r="C203" s="193"/>
      <c r="D203" s="206" t="s">
        <v>72</v>
      </c>
      <c r="E203" s="207" t="s">
        <v>5003</v>
      </c>
      <c r="F203" s="207" t="s">
        <v>14825</v>
      </c>
      <c r="G203" s="193"/>
      <c r="H203" s="193"/>
      <c r="I203" s="196"/>
      <c r="J203" s="208">
        <f>BK203</f>
        <v>0</v>
      </c>
      <c r="K203" s="193"/>
      <c r="L203" s="198"/>
      <c r="M203" s="199"/>
      <c r="N203" s="200"/>
      <c r="O203" s="200"/>
      <c r="P203" s="201">
        <f>SUM(P204:P261)</f>
        <v>0</v>
      </c>
      <c r="Q203" s="200"/>
      <c r="R203" s="201">
        <f>SUM(R204:R261)</f>
        <v>0</v>
      </c>
      <c r="S203" s="200"/>
      <c r="T203" s="202">
        <f>SUM(T204:T261)</f>
        <v>0</v>
      </c>
      <c r="AR203" s="203" t="s">
        <v>80</v>
      </c>
      <c r="AT203" s="204" t="s">
        <v>72</v>
      </c>
      <c r="AU203" s="204" t="s">
        <v>80</v>
      </c>
      <c r="AY203" s="203" t="s">
        <v>492</v>
      </c>
      <c r="BK203" s="205">
        <f>SUM(BK204:BK261)</f>
        <v>0</v>
      </c>
    </row>
    <row r="204" spans="2:65" s="1" customFormat="1" ht="16.5" customHeight="1">
      <c r="B204" s="42"/>
      <c r="C204" s="209" t="s">
        <v>1084</v>
      </c>
      <c r="D204" s="209" t="s">
        <v>498</v>
      </c>
      <c r="E204" s="210" t="s">
        <v>14826</v>
      </c>
      <c r="F204" s="211" t="s">
        <v>14827</v>
      </c>
      <c r="G204" s="212" t="s">
        <v>2537</v>
      </c>
      <c r="H204" s="213">
        <v>4</v>
      </c>
      <c r="I204" s="214"/>
      <c r="J204" s="215">
        <f>ROUND(I204*H204,2)</f>
        <v>0</v>
      </c>
      <c r="K204" s="211" t="s">
        <v>23</v>
      </c>
      <c r="L204" s="62"/>
      <c r="M204" s="216" t="s">
        <v>23</v>
      </c>
      <c r="N204" s="217" t="s">
        <v>44</v>
      </c>
      <c r="O204" s="43"/>
      <c r="P204" s="218">
        <f>O204*H204</f>
        <v>0</v>
      </c>
      <c r="Q204" s="218">
        <v>0</v>
      </c>
      <c r="R204" s="218">
        <f>Q204*H204</f>
        <v>0</v>
      </c>
      <c r="S204" s="218">
        <v>0</v>
      </c>
      <c r="T204" s="219">
        <f>S204*H204</f>
        <v>0</v>
      </c>
      <c r="AR204" s="25" t="s">
        <v>502</v>
      </c>
      <c r="AT204" s="25" t="s">
        <v>498</v>
      </c>
      <c r="AU204" s="25" t="s">
        <v>82</v>
      </c>
      <c r="AY204" s="25" t="s">
        <v>492</v>
      </c>
      <c r="BE204" s="220">
        <f>IF(N204="základní",J204,0)</f>
        <v>0</v>
      </c>
      <c r="BF204" s="220">
        <f>IF(N204="snížená",J204,0)</f>
        <v>0</v>
      </c>
      <c r="BG204" s="220">
        <f>IF(N204="zákl. přenesená",J204,0)</f>
        <v>0</v>
      </c>
      <c r="BH204" s="220">
        <f>IF(N204="sníž. přenesená",J204,0)</f>
        <v>0</v>
      </c>
      <c r="BI204" s="220">
        <f>IF(N204="nulová",J204,0)</f>
        <v>0</v>
      </c>
      <c r="BJ204" s="25" t="s">
        <v>80</v>
      </c>
      <c r="BK204" s="220">
        <f>ROUND(I204*H204,2)</f>
        <v>0</v>
      </c>
      <c r="BL204" s="25" t="s">
        <v>502</v>
      </c>
      <c r="BM204" s="25" t="s">
        <v>1571</v>
      </c>
    </row>
    <row r="205" spans="2:65" s="1" customFormat="1">
      <c r="B205" s="42"/>
      <c r="C205" s="64"/>
      <c r="D205" s="227" t="s">
        <v>506</v>
      </c>
      <c r="E205" s="64"/>
      <c r="F205" s="274" t="s">
        <v>14827</v>
      </c>
      <c r="G205" s="64"/>
      <c r="H205" s="64"/>
      <c r="I205" s="177"/>
      <c r="J205" s="64"/>
      <c r="K205" s="64"/>
      <c r="L205" s="62"/>
      <c r="M205" s="223"/>
      <c r="N205" s="43"/>
      <c r="O205" s="43"/>
      <c r="P205" s="43"/>
      <c r="Q205" s="43"/>
      <c r="R205" s="43"/>
      <c r="S205" s="43"/>
      <c r="T205" s="79"/>
      <c r="AT205" s="25" t="s">
        <v>506</v>
      </c>
      <c r="AU205" s="25" t="s">
        <v>82</v>
      </c>
    </row>
    <row r="206" spans="2:65" s="1" customFormat="1" ht="16.5" customHeight="1">
      <c r="B206" s="42"/>
      <c r="C206" s="209" t="s">
        <v>1089</v>
      </c>
      <c r="D206" s="209" t="s">
        <v>498</v>
      </c>
      <c r="E206" s="210" t="s">
        <v>14828</v>
      </c>
      <c r="F206" s="211" t="s">
        <v>14829</v>
      </c>
      <c r="G206" s="212" t="s">
        <v>2537</v>
      </c>
      <c r="H206" s="213">
        <v>2</v>
      </c>
      <c r="I206" s="214"/>
      <c r="J206" s="215">
        <f>ROUND(I206*H206,2)</f>
        <v>0</v>
      </c>
      <c r="K206" s="211" t="s">
        <v>23</v>
      </c>
      <c r="L206" s="62"/>
      <c r="M206" s="216" t="s">
        <v>23</v>
      </c>
      <c r="N206" s="217" t="s">
        <v>44</v>
      </c>
      <c r="O206" s="43"/>
      <c r="P206" s="218">
        <f>O206*H206</f>
        <v>0</v>
      </c>
      <c r="Q206" s="218">
        <v>0</v>
      </c>
      <c r="R206" s="218">
        <f>Q206*H206</f>
        <v>0</v>
      </c>
      <c r="S206" s="218">
        <v>0</v>
      </c>
      <c r="T206" s="219">
        <f>S206*H206</f>
        <v>0</v>
      </c>
      <c r="AR206" s="25" t="s">
        <v>502</v>
      </c>
      <c r="AT206" s="25" t="s">
        <v>498</v>
      </c>
      <c r="AU206" s="25" t="s">
        <v>82</v>
      </c>
      <c r="AY206" s="25" t="s">
        <v>492</v>
      </c>
      <c r="BE206" s="220">
        <f>IF(N206="základní",J206,0)</f>
        <v>0</v>
      </c>
      <c r="BF206" s="220">
        <f>IF(N206="snížená",J206,0)</f>
        <v>0</v>
      </c>
      <c r="BG206" s="220">
        <f>IF(N206="zákl. přenesená",J206,0)</f>
        <v>0</v>
      </c>
      <c r="BH206" s="220">
        <f>IF(N206="sníž. přenesená",J206,0)</f>
        <v>0</v>
      </c>
      <c r="BI206" s="220">
        <f>IF(N206="nulová",J206,0)</f>
        <v>0</v>
      </c>
      <c r="BJ206" s="25" t="s">
        <v>80</v>
      </c>
      <c r="BK206" s="220">
        <f>ROUND(I206*H206,2)</f>
        <v>0</v>
      </c>
      <c r="BL206" s="25" t="s">
        <v>502</v>
      </c>
      <c r="BM206" s="25" t="s">
        <v>1584</v>
      </c>
    </row>
    <row r="207" spans="2:65" s="1" customFormat="1">
      <c r="B207" s="42"/>
      <c r="C207" s="64"/>
      <c r="D207" s="227" t="s">
        <v>506</v>
      </c>
      <c r="E207" s="64"/>
      <c r="F207" s="274" t="s">
        <v>14829</v>
      </c>
      <c r="G207" s="64"/>
      <c r="H207" s="64"/>
      <c r="I207" s="177"/>
      <c r="J207" s="64"/>
      <c r="K207" s="64"/>
      <c r="L207" s="62"/>
      <c r="M207" s="223"/>
      <c r="N207" s="43"/>
      <c r="O207" s="43"/>
      <c r="P207" s="43"/>
      <c r="Q207" s="43"/>
      <c r="R207" s="43"/>
      <c r="S207" s="43"/>
      <c r="T207" s="79"/>
      <c r="AT207" s="25" t="s">
        <v>506</v>
      </c>
      <c r="AU207" s="25" t="s">
        <v>82</v>
      </c>
    </row>
    <row r="208" spans="2:65" s="1" customFormat="1" ht="16.5" customHeight="1">
      <c r="B208" s="42"/>
      <c r="C208" s="209" t="s">
        <v>1095</v>
      </c>
      <c r="D208" s="209" t="s">
        <v>498</v>
      </c>
      <c r="E208" s="210" t="s">
        <v>14830</v>
      </c>
      <c r="F208" s="211" t="s">
        <v>14831</v>
      </c>
      <c r="G208" s="212" t="s">
        <v>2537</v>
      </c>
      <c r="H208" s="213">
        <v>8</v>
      </c>
      <c r="I208" s="214"/>
      <c r="J208" s="215">
        <f>ROUND(I208*H208,2)</f>
        <v>0</v>
      </c>
      <c r="K208" s="211" t="s">
        <v>23</v>
      </c>
      <c r="L208" s="62"/>
      <c r="M208" s="216" t="s">
        <v>23</v>
      </c>
      <c r="N208" s="217" t="s">
        <v>44</v>
      </c>
      <c r="O208" s="43"/>
      <c r="P208" s="218">
        <f>O208*H208</f>
        <v>0</v>
      </c>
      <c r="Q208" s="218">
        <v>0</v>
      </c>
      <c r="R208" s="218">
        <f>Q208*H208</f>
        <v>0</v>
      </c>
      <c r="S208" s="218">
        <v>0</v>
      </c>
      <c r="T208" s="219">
        <f>S208*H208</f>
        <v>0</v>
      </c>
      <c r="AR208" s="25" t="s">
        <v>502</v>
      </c>
      <c r="AT208" s="25" t="s">
        <v>498</v>
      </c>
      <c r="AU208" s="25" t="s">
        <v>82</v>
      </c>
      <c r="AY208" s="25" t="s">
        <v>492</v>
      </c>
      <c r="BE208" s="220">
        <f>IF(N208="základní",J208,0)</f>
        <v>0</v>
      </c>
      <c r="BF208" s="220">
        <f>IF(N208="snížená",J208,0)</f>
        <v>0</v>
      </c>
      <c r="BG208" s="220">
        <f>IF(N208="zákl. přenesená",J208,0)</f>
        <v>0</v>
      </c>
      <c r="BH208" s="220">
        <f>IF(N208="sníž. přenesená",J208,0)</f>
        <v>0</v>
      </c>
      <c r="BI208" s="220">
        <f>IF(N208="nulová",J208,0)</f>
        <v>0</v>
      </c>
      <c r="BJ208" s="25" t="s">
        <v>80</v>
      </c>
      <c r="BK208" s="220">
        <f>ROUND(I208*H208,2)</f>
        <v>0</v>
      </c>
      <c r="BL208" s="25" t="s">
        <v>502</v>
      </c>
      <c r="BM208" s="25" t="s">
        <v>1596</v>
      </c>
    </row>
    <row r="209" spans="2:65" s="1" customFormat="1">
      <c r="B209" s="42"/>
      <c r="C209" s="64"/>
      <c r="D209" s="227" t="s">
        <v>506</v>
      </c>
      <c r="E209" s="64"/>
      <c r="F209" s="274" t="s">
        <v>14831</v>
      </c>
      <c r="G209" s="64"/>
      <c r="H209" s="64"/>
      <c r="I209" s="177"/>
      <c r="J209" s="64"/>
      <c r="K209" s="64"/>
      <c r="L209" s="62"/>
      <c r="M209" s="223"/>
      <c r="N209" s="43"/>
      <c r="O209" s="43"/>
      <c r="P209" s="43"/>
      <c r="Q209" s="43"/>
      <c r="R209" s="43"/>
      <c r="S209" s="43"/>
      <c r="T209" s="79"/>
      <c r="AT209" s="25" t="s">
        <v>506</v>
      </c>
      <c r="AU209" s="25" t="s">
        <v>82</v>
      </c>
    </row>
    <row r="210" spans="2:65" s="1" customFormat="1" ht="16.5" customHeight="1">
      <c r="B210" s="42"/>
      <c r="C210" s="209" t="s">
        <v>1102</v>
      </c>
      <c r="D210" s="209" t="s">
        <v>498</v>
      </c>
      <c r="E210" s="210" t="s">
        <v>14832</v>
      </c>
      <c r="F210" s="211" t="s">
        <v>14833</v>
      </c>
      <c r="G210" s="212" t="s">
        <v>2537</v>
      </c>
      <c r="H210" s="213">
        <v>1</v>
      </c>
      <c r="I210" s="214"/>
      <c r="J210" s="215">
        <f>ROUND(I210*H210,2)</f>
        <v>0</v>
      </c>
      <c r="K210" s="211" t="s">
        <v>23</v>
      </c>
      <c r="L210" s="62"/>
      <c r="M210" s="216" t="s">
        <v>23</v>
      </c>
      <c r="N210" s="217" t="s">
        <v>44</v>
      </c>
      <c r="O210" s="43"/>
      <c r="P210" s="218">
        <f>O210*H210</f>
        <v>0</v>
      </c>
      <c r="Q210" s="218">
        <v>0</v>
      </c>
      <c r="R210" s="218">
        <f>Q210*H210</f>
        <v>0</v>
      </c>
      <c r="S210" s="218">
        <v>0</v>
      </c>
      <c r="T210" s="219">
        <f>S210*H210</f>
        <v>0</v>
      </c>
      <c r="AR210" s="25" t="s">
        <v>502</v>
      </c>
      <c r="AT210" s="25" t="s">
        <v>498</v>
      </c>
      <c r="AU210" s="25" t="s">
        <v>82</v>
      </c>
      <c r="AY210" s="25" t="s">
        <v>492</v>
      </c>
      <c r="BE210" s="220">
        <f>IF(N210="základní",J210,0)</f>
        <v>0</v>
      </c>
      <c r="BF210" s="220">
        <f>IF(N210="snížená",J210,0)</f>
        <v>0</v>
      </c>
      <c r="BG210" s="220">
        <f>IF(N210="zákl. přenesená",J210,0)</f>
        <v>0</v>
      </c>
      <c r="BH210" s="220">
        <f>IF(N210="sníž. přenesená",J210,0)</f>
        <v>0</v>
      </c>
      <c r="BI210" s="220">
        <f>IF(N210="nulová",J210,0)</f>
        <v>0</v>
      </c>
      <c r="BJ210" s="25" t="s">
        <v>80</v>
      </c>
      <c r="BK210" s="220">
        <f>ROUND(I210*H210,2)</f>
        <v>0</v>
      </c>
      <c r="BL210" s="25" t="s">
        <v>502</v>
      </c>
      <c r="BM210" s="25" t="s">
        <v>1608</v>
      </c>
    </row>
    <row r="211" spans="2:65" s="1" customFormat="1">
      <c r="B211" s="42"/>
      <c r="C211" s="64"/>
      <c r="D211" s="221" t="s">
        <v>506</v>
      </c>
      <c r="E211" s="64"/>
      <c r="F211" s="222" t="s">
        <v>14833</v>
      </c>
      <c r="G211" s="64"/>
      <c r="H211" s="64"/>
      <c r="I211" s="177"/>
      <c r="J211" s="64"/>
      <c r="K211" s="64"/>
      <c r="L211" s="62"/>
      <c r="M211" s="223"/>
      <c r="N211" s="43"/>
      <c r="O211" s="43"/>
      <c r="P211" s="43"/>
      <c r="Q211" s="43"/>
      <c r="R211" s="43"/>
      <c r="S211" s="43"/>
      <c r="T211" s="79"/>
      <c r="AT211" s="25" t="s">
        <v>506</v>
      </c>
      <c r="AU211" s="25" t="s">
        <v>82</v>
      </c>
    </row>
    <row r="212" spans="2:65" s="1" customFormat="1" ht="24">
      <c r="B212" s="42"/>
      <c r="C212" s="64"/>
      <c r="D212" s="227" t="s">
        <v>2254</v>
      </c>
      <c r="E212" s="64"/>
      <c r="F212" s="273" t="s">
        <v>14834</v>
      </c>
      <c r="G212" s="64"/>
      <c r="H212" s="64"/>
      <c r="I212" s="177"/>
      <c r="J212" s="64"/>
      <c r="K212" s="64"/>
      <c r="L212" s="62"/>
      <c r="M212" s="223"/>
      <c r="N212" s="43"/>
      <c r="O212" s="43"/>
      <c r="P212" s="43"/>
      <c r="Q212" s="43"/>
      <c r="R212" s="43"/>
      <c r="S212" s="43"/>
      <c r="T212" s="79"/>
      <c r="AT212" s="25" t="s">
        <v>2254</v>
      </c>
      <c r="AU212" s="25" t="s">
        <v>82</v>
      </c>
    </row>
    <row r="213" spans="2:65" s="1" customFormat="1" ht="16.5" customHeight="1">
      <c r="B213" s="42"/>
      <c r="C213" s="209" t="s">
        <v>1109</v>
      </c>
      <c r="D213" s="209" t="s">
        <v>498</v>
      </c>
      <c r="E213" s="210" t="s">
        <v>14835</v>
      </c>
      <c r="F213" s="211" t="s">
        <v>14836</v>
      </c>
      <c r="G213" s="212" t="s">
        <v>2537</v>
      </c>
      <c r="H213" s="213">
        <v>1</v>
      </c>
      <c r="I213" s="214"/>
      <c r="J213" s="215">
        <f>ROUND(I213*H213,2)</f>
        <v>0</v>
      </c>
      <c r="K213" s="211" t="s">
        <v>23</v>
      </c>
      <c r="L213" s="62"/>
      <c r="M213" s="216" t="s">
        <v>23</v>
      </c>
      <c r="N213" s="217" t="s">
        <v>44</v>
      </c>
      <c r="O213" s="43"/>
      <c r="P213" s="218">
        <f>O213*H213</f>
        <v>0</v>
      </c>
      <c r="Q213" s="218">
        <v>0</v>
      </c>
      <c r="R213" s="218">
        <f>Q213*H213</f>
        <v>0</v>
      </c>
      <c r="S213" s="218">
        <v>0</v>
      </c>
      <c r="T213" s="219">
        <f>S213*H213</f>
        <v>0</v>
      </c>
      <c r="AR213" s="25" t="s">
        <v>502</v>
      </c>
      <c r="AT213" s="25" t="s">
        <v>498</v>
      </c>
      <c r="AU213" s="25" t="s">
        <v>82</v>
      </c>
      <c r="AY213" s="25" t="s">
        <v>492</v>
      </c>
      <c r="BE213" s="220">
        <f>IF(N213="základní",J213,0)</f>
        <v>0</v>
      </c>
      <c r="BF213" s="220">
        <f>IF(N213="snížená",J213,0)</f>
        <v>0</v>
      </c>
      <c r="BG213" s="220">
        <f>IF(N213="zákl. přenesená",J213,0)</f>
        <v>0</v>
      </c>
      <c r="BH213" s="220">
        <f>IF(N213="sníž. přenesená",J213,0)</f>
        <v>0</v>
      </c>
      <c r="BI213" s="220">
        <f>IF(N213="nulová",J213,0)</f>
        <v>0</v>
      </c>
      <c r="BJ213" s="25" t="s">
        <v>80</v>
      </c>
      <c r="BK213" s="220">
        <f>ROUND(I213*H213,2)</f>
        <v>0</v>
      </c>
      <c r="BL213" s="25" t="s">
        <v>502</v>
      </c>
      <c r="BM213" s="25" t="s">
        <v>1619</v>
      </c>
    </row>
    <row r="214" spans="2:65" s="1" customFormat="1">
      <c r="B214" s="42"/>
      <c r="C214" s="64"/>
      <c r="D214" s="227" t="s">
        <v>506</v>
      </c>
      <c r="E214" s="64"/>
      <c r="F214" s="274" t="s">
        <v>14836</v>
      </c>
      <c r="G214" s="64"/>
      <c r="H214" s="64"/>
      <c r="I214" s="177"/>
      <c r="J214" s="64"/>
      <c r="K214" s="64"/>
      <c r="L214" s="62"/>
      <c r="M214" s="223"/>
      <c r="N214" s="43"/>
      <c r="O214" s="43"/>
      <c r="P214" s="43"/>
      <c r="Q214" s="43"/>
      <c r="R214" s="43"/>
      <c r="S214" s="43"/>
      <c r="T214" s="79"/>
      <c r="AT214" s="25" t="s">
        <v>506</v>
      </c>
      <c r="AU214" s="25" t="s">
        <v>82</v>
      </c>
    </row>
    <row r="215" spans="2:65" s="1" customFormat="1" ht="16.5" customHeight="1">
      <c r="B215" s="42"/>
      <c r="C215" s="209" t="s">
        <v>1119</v>
      </c>
      <c r="D215" s="209" t="s">
        <v>498</v>
      </c>
      <c r="E215" s="210" t="s">
        <v>14837</v>
      </c>
      <c r="F215" s="211" t="s">
        <v>14838</v>
      </c>
      <c r="G215" s="212" t="s">
        <v>2537</v>
      </c>
      <c r="H215" s="213">
        <v>6</v>
      </c>
      <c r="I215" s="214"/>
      <c r="J215" s="215">
        <f>ROUND(I215*H215,2)</f>
        <v>0</v>
      </c>
      <c r="K215" s="211" t="s">
        <v>23</v>
      </c>
      <c r="L215" s="62"/>
      <c r="M215" s="216" t="s">
        <v>23</v>
      </c>
      <c r="N215" s="217" t="s">
        <v>44</v>
      </c>
      <c r="O215" s="43"/>
      <c r="P215" s="218">
        <f>O215*H215</f>
        <v>0</v>
      </c>
      <c r="Q215" s="218">
        <v>0</v>
      </c>
      <c r="R215" s="218">
        <f>Q215*H215</f>
        <v>0</v>
      </c>
      <c r="S215" s="218">
        <v>0</v>
      </c>
      <c r="T215" s="219">
        <f>S215*H215</f>
        <v>0</v>
      </c>
      <c r="AR215" s="25" t="s">
        <v>502</v>
      </c>
      <c r="AT215" s="25" t="s">
        <v>498</v>
      </c>
      <c r="AU215" s="25" t="s">
        <v>82</v>
      </c>
      <c r="AY215" s="25" t="s">
        <v>492</v>
      </c>
      <c r="BE215" s="220">
        <f>IF(N215="základní",J215,0)</f>
        <v>0</v>
      </c>
      <c r="BF215" s="220">
        <f>IF(N215="snížená",J215,0)</f>
        <v>0</v>
      </c>
      <c r="BG215" s="220">
        <f>IF(N215="zákl. přenesená",J215,0)</f>
        <v>0</v>
      </c>
      <c r="BH215" s="220">
        <f>IF(N215="sníž. přenesená",J215,0)</f>
        <v>0</v>
      </c>
      <c r="BI215" s="220">
        <f>IF(N215="nulová",J215,0)</f>
        <v>0</v>
      </c>
      <c r="BJ215" s="25" t="s">
        <v>80</v>
      </c>
      <c r="BK215" s="220">
        <f>ROUND(I215*H215,2)</f>
        <v>0</v>
      </c>
      <c r="BL215" s="25" t="s">
        <v>502</v>
      </c>
      <c r="BM215" s="25" t="s">
        <v>1629</v>
      </c>
    </row>
    <row r="216" spans="2:65" s="1" customFormat="1">
      <c r="B216" s="42"/>
      <c r="C216" s="64"/>
      <c r="D216" s="227" t="s">
        <v>506</v>
      </c>
      <c r="E216" s="64"/>
      <c r="F216" s="274" t="s">
        <v>14838</v>
      </c>
      <c r="G216" s="64"/>
      <c r="H216" s="64"/>
      <c r="I216" s="177"/>
      <c r="J216" s="64"/>
      <c r="K216" s="64"/>
      <c r="L216" s="62"/>
      <c r="M216" s="223"/>
      <c r="N216" s="43"/>
      <c r="O216" s="43"/>
      <c r="P216" s="43"/>
      <c r="Q216" s="43"/>
      <c r="R216" s="43"/>
      <c r="S216" s="43"/>
      <c r="T216" s="79"/>
      <c r="AT216" s="25" t="s">
        <v>506</v>
      </c>
      <c r="AU216" s="25" t="s">
        <v>82</v>
      </c>
    </row>
    <row r="217" spans="2:65" s="1" customFormat="1" ht="16.5" customHeight="1">
      <c r="B217" s="42"/>
      <c r="C217" s="209" t="s">
        <v>1149</v>
      </c>
      <c r="D217" s="209" t="s">
        <v>498</v>
      </c>
      <c r="E217" s="210" t="s">
        <v>14839</v>
      </c>
      <c r="F217" s="211" t="s">
        <v>14840</v>
      </c>
      <c r="G217" s="212" t="s">
        <v>2537</v>
      </c>
      <c r="H217" s="213">
        <v>12</v>
      </c>
      <c r="I217" s="214"/>
      <c r="J217" s="215">
        <f>ROUND(I217*H217,2)</f>
        <v>0</v>
      </c>
      <c r="K217" s="211" t="s">
        <v>23</v>
      </c>
      <c r="L217" s="62"/>
      <c r="M217" s="216" t="s">
        <v>23</v>
      </c>
      <c r="N217" s="217" t="s">
        <v>44</v>
      </c>
      <c r="O217" s="43"/>
      <c r="P217" s="218">
        <f>O217*H217</f>
        <v>0</v>
      </c>
      <c r="Q217" s="218">
        <v>0</v>
      </c>
      <c r="R217" s="218">
        <f>Q217*H217</f>
        <v>0</v>
      </c>
      <c r="S217" s="218">
        <v>0</v>
      </c>
      <c r="T217" s="219">
        <f>S217*H217</f>
        <v>0</v>
      </c>
      <c r="AR217" s="25" t="s">
        <v>502</v>
      </c>
      <c r="AT217" s="25" t="s">
        <v>498</v>
      </c>
      <c r="AU217" s="25" t="s">
        <v>82</v>
      </c>
      <c r="AY217" s="25" t="s">
        <v>492</v>
      </c>
      <c r="BE217" s="220">
        <f>IF(N217="základní",J217,0)</f>
        <v>0</v>
      </c>
      <c r="BF217" s="220">
        <f>IF(N217="snížená",J217,0)</f>
        <v>0</v>
      </c>
      <c r="BG217" s="220">
        <f>IF(N217="zákl. přenesená",J217,0)</f>
        <v>0</v>
      </c>
      <c r="BH217" s="220">
        <f>IF(N217="sníž. přenesená",J217,0)</f>
        <v>0</v>
      </c>
      <c r="BI217" s="220">
        <f>IF(N217="nulová",J217,0)</f>
        <v>0</v>
      </c>
      <c r="BJ217" s="25" t="s">
        <v>80</v>
      </c>
      <c r="BK217" s="220">
        <f>ROUND(I217*H217,2)</f>
        <v>0</v>
      </c>
      <c r="BL217" s="25" t="s">
        <v>502</v>
      </c>
      <c r="BM217" s="25" t="s">
        <v>1643</v>
      </c>
    </row>
    <row r="218" spans="2:65" s="1" customFormat="1">
      <c r="B218" s="42"/>
      <c r="C218" s="64"/>
      <c r="D218" s="227" t="s">
        <v>506</v>
      </c>
      <c r="E218" s="64"/>
      <c r="F218" s="274" t="s">
        <v>14840</v>
      </c>
      <c r="G218" s="64"/>
      <c r="H218" s="64"/>
      <c r="I218" s="177"/>
      <c r="J218" s="64"/>
      <c r="K218" s="64"/>
      <c r="L218" s="62"/>
      <c r="M218" s="223"/>
      <c r="N218" s="43"/>
      <c r="O218" s="43"/>
      <c r="P218" s="43"/>
      <c r="Q218" s="43"/>
      <c r="R218" s="43"/>
      <c r="S218" s="43"/>
      <c r="T218" s="79"/>
      <c r="AT218" s="25" t="s">
        <v>506</v>
      </c>
      <c r="AU218" s="25" t="s">
        <v>82</v>
      </c>
    </row>
    <row r="219" spans="2:65" s="1" customFormat="1" ht="16.5" customHeight="1">
      <c r="B219" s="42"/>
      <c r="C219" s="209" t="s">
        <v>1162</v>
      </c>
      <c r="D219" s="209" t="s">
        <v>498</v>
      </c>
      <c r="E219" s="210" t="s">
        <v>14841</v>
      </c>
      <c r="F219" s="211" t="s">
        <v>14842</v>
      </c>
      <c r="G219" s="212" t="s">
        <v>2537</v>
      </c>
      <c r="H219" s="213">
        <v>32</v>
      </c>
      <c r="I219" s="214"/>
      <c r="J219" s="215">
        <f>ROUND(I219*H219,2)</f>
        <v>0</v>
      </c>
      <c r="K219" s="211" t="s">
        <v>23</v>
      </c>
      <c r="L219" s="62"/>
      <c r="M219" s="216" t="s">
        <v>23</v>
      </c>
      <c r="N219" s="217" t="s">
        <v>44</v>
      </c>
      <c r="O219" s="43"/>
      <c r="P219" s="218">
        <f>O219*H219</f>
        <v>0</v>
      </c>
      <c r="Q219" s="218">
        <v>0</v>
      </c>
      <c r="R219" s="218">
        <f>Q219*H219</f>
        <v>0</v>
      </c>
      <c r="S219" s="218">
        <v>0</v>
      </c>
      <c r="T219" s="219">
        <f>S219*H219</f>
        <v>0</v>
      </c>
      <c r="AR219" s="25" t="s">
        <v>502</v>
      </c>
      <c r="AT219" s="25" t="s">
        <v>498</v>
      </c>
      <c r="AU219" s="25" t="s">
        <v>82</v>
      </c>
      <c r="AY219" s="25" t="s">
        <v>492</v>
      </c>
      <c r="BE219" s="220">
        <f>IF(N219="základní",J219,0)</f>
        <v>0</v>
      </c>
      <c r="BF219" s="220">
        <f>IF(N219="snížená",J219,0)</f>
        <v>0</v>
      </c>
      <c r="BG219" s="220">
        <f>IF(N219="zákl. přenesená",J219,0)</f>
        <v>0</v>
      </c>
      <c r="BH219" s="220">
        <f>IF(N219="sníž. přenesená",J219,0)</f>
        <v>0</v>
      </c>
      <c r="BI219" s="220">
        <f>IF(N219="nulová",J219,0)</f>
        <v>0</v>
      </c>
      <c r="BJ219" s="25" t="s">
        <v>80</v>
      </c>
      <c r="BK219" s="220">
        <f>ROUND(I219*H219,2)</f>
        <v>0</v>
      </c>
      <c r="BL219" s="25" t="s">
        <v>502</v>
      </c>
      <c r="BM219" s="25" t="s">
        <v>1656</v>
      </c>
    </row>
    <row r="220" spans="2:65" s="1" customFormat="1">
      <c r="B220" s="42"/>
      <c r="C220" s="64"/>
      <c r="D220" s="227" t="s">
        <v>506</v>
      </c>
      <c r="E220" s="64"/>
      <c r="F220" s="274" t="s">
        <v>14842</v>
      </c>
      <c r="G220" s="64"/>
      <c r="H220" s="64"/>
      <c r="I220" s="177"/>
      <c r="J220" s="64"/>
      <c r="K220" s="64"/>
      <c r="L220" s="62"/>
      <c r="M220" s="223"/>
      <c r="N220" s="43"/>
      <c r="O220" s="43"/>
      <c r="P220" s="43"/>
      <c r="Q220" s="43"/>
      <c r="R220" s="43"/>
      <c r="S220" s="43"/>
      <c r="T220" s="79"/>
      <c r="AT220" s="25" t="s">
        <v>506</v>
      </c>
      <c r="AU220" s="25" t="s">
        <v>82</v>
      </c>
    </row>
    <row r="221" spans="2:65" s="1" customFormat="1" ht="16.5" customHeight="1">
      <c r="B221" s="42"/>
      <c r="C221" s="209" t="s">
        <v>1173</v>
      </c>
      <c r="D221" s="209" t="s">
        <v>498</v>
      </c>
      <c r="E221" s="210" t="s">
        <v>14843</v>
      </c>
      <c r="F221" s="211" t="s">
        <v>14844</v>
      </c>
      <c r="G221" s="212" t="s">
        <v>2537</v>
      </c>
      <c r="H221" s="213">
        <v>6</v>
      </c>
      <c r="I221" s="214"/>
      <c r="J221" s="215">
        <f>ROUND(I221*H221,2)</f>
        <v>0</v>
      </c>
      <c r="K221" s="211" t="s">
        <v>23</v>
      </c>
      <c r="L221" s="62"/>
      <c r="M221" s="216" t="s">
        <v>23</v>
      </c>
      <c r="N221" s="217" t="s">
        <v>44</v>
      </c>
      <c r="O221" s="43"/>
      <c r="P221" s="218">
        <f>O221*H221</f>
        <v>0</v>
      </c>
      <c r="Q221" s="218">
        <v>0</v>
      </c>
      <c r="R221" s="218">
        <f>Q221*H221</f>
        <v>0</v>
      </c>
      <c r="S221" s="218">
        <v>0</v>
      </c>
      <c r="T221" s="219">
        <f>S221*H221</f>
        <v>0</v>
      </c>
      <c r="AR221" s="25" t="s">
        <v>502</v>
      </c>
      <c r="AT221" s="25" t="s">
        <v>498</v>
      </c>
      <c r="AU221" s="25" t="s">
        <v>82</v>
      </c>
      <c r="AY221" s="25" t="s">
        <v>492</v>
      </c>
      <c r="BE221" s="220">
        <f>IF(N221="základní",J221,0)</f>
        <v>0</v>
      </c>
      <c r="BF221" s="220">
        <f>IF(N221="snížená",J221,0)</f>
        <v>0</v>
      </c>
      <c r="BG221" s="220">
        <f>IF(N221="zákl. přenesená",J221,0)</f>
        <v>0</v>
      </c>
      <c r="BH221" s="220">
        <f>IF(N221="sníž. přenesená",J221,0)</f>
        <v>0</v>
      </c>
      <c r="BI221" s="220">
        <f>IF(N221="nulová",J221,0)</f>
        <v>0</v>
      </c>
      <c r="BJ221" s="25" t="s">
        <v>80</v>
      </c>
      <c r="BK221" s="220">
        <f>ROUND(I221*H221,2)</f>
        <v>0</v>
      </c>
      <c r="BL221" s="25" t="s">
        <v>502</v>
      </c>
      <c r="BM221" s="25" t="s">
        <v>1667</v>
      </c>
    </row>
    <row r="222" spans="2:65" s="1" customFormat="1">
      <c r="B222" s="42"/>
      <c r="C222" s="64"/>
      <c r="D222" s="227" t="s">
        <v>506</v>
      </c>
      <c r="E222" s="64"/>
      <c r="F222" s="274" t="s">
        <v>14844</v>
      </c>
      <c r="G222" s="64"/>
      <c r="H222" s="64"/>
      <c r="I222" s="177"/>
      <c r="J222" s="64"/>
      <c r="K222" s="64"/>
      <c r="L222" s="62"/>
      <c r="M222" s="223"/>
      <c r="N222" s="43"/>
      <c r="O222" s="43"/>
      <c r="P222" s="43"/>
      <c r="Q222" s="43"/>
      <c r="R222" s="43"/>
      <c r="S222" s="43"/>
      <c r="T222" s="79"/>
      <c r="AT222" s="25" t="s">
        <v>506</v>
      </c>
      <c r="AU222" s="25" t="s">
        <v>82</v>
      </c>
    </row>
    <row r="223" spans="2:65" s="1" customFormat="1" ht="16.5" customHeight="1">
      <c r="B223" s="42"/>
      <c r="C223" s="209" t="s">
        <v>1184</v>
      </c>
      <c r="D223" s="209" t="s">
        <v>498</v>
      </c>
      <c r="E223" s="210" t="s">
        <v>14845</v>
      </c>
      <c r="F223" s="211" t="s">
        <v>14846</v>
      </c>
      <c r="G223" s="212" t="s">
        <v>2537</v>
      </c>
      <c r="H223" s="213">
        <v>4</v>
      </c>
      <c r="I223" s="214"/>
      <c r="J223" s="215">
        <f>ROUND(I223*H223,2)</f>
        <v>0</v>
      </c>
      <c r="K223" s="211" t="s">
        <v>23</v>
      </c>
      <c r="L223" s="62"/>
      <c r="M223" s="216" t="s">
        <v>23</v>
      </c>
      <c r="N223" s="217" t="s">
        <v>44</v>
      </c>
      <c r="O223" s="43"/>
      <c r="P223" s="218">
        <f>O223*H223</f>
        <v>0</v>
      </c>
      <c r="Q223" s="218">
        <v>0</v>
      </c>
      <c r="R223" s="218">
        <f>Q223*H223</f>
        <v>0</v>
      </c>
      <c r="S223" s="218">
        <v>0</v>
      </c>
      <c r="T223" s="219">
        <f>S223*H223</f>
        <v>0</v>
      </c>
      <c r="AR223" s="25" t="s">
        <v>502</v>
      </c>
      <c r="AT223" s="25" t="s">
        <v>498</v>
      </c>
      <c r="AU223" s="25" t="s">
        <v>82</v>
      </c>
      <c r="AY223" s="25" t="s">
        <v>492</v>
      </c>
      <c r="BE223" s="220">
        <f>IF(N223="základní",J223,0)</f>
        <v>0</v>
      </c>
      <c r="BF223" s="220">
        <f>IF(N223="snížená",J223,0)</f>
        <v>0</v>
      </c>
      <c r="BG223" s="220">
        <f>IF(N223="zákl. přenesená",J223,0)</f>
        <v>0</v>
      </c>
      <c r="BH223" s="220">
        <f>IF(N223="sníž. přenesená",J223,0)</f>
        <v>0</v>
      </c>
      <c r="BI223" s="220">
        <f>IF(N223="nulová",J223,0)</f>
        <v>0</v>
      </c>
      <c r="BJ223" s="25" t="s">
        <v>80</v>
      </c>
      <c r="BK223" s="220">
        <f>ROUND(I223*H223,2)</f>
        <v>0</v>
      </c>
      <c r="BL223" s="25" t="s">
        <v>502</v>
      </c>
      <c r="BM223" s="25" t="s">
        <v>1684</v>
      </c>
    </row>
    <row r="224" spans="2:65" s="1" customFormat="1">
      <c r="B224" s="42"/>
      <c r="C224" s="64"/>
      <c r="D224" s="227" t="s">
        <v>506</v>
      </c>
      <c r="E224" s="64"/>
      <c r="F224" s="274" t="s">
        <v>14846</v>
      </c>
      <c r="G224" s="64"/>
      <c r="H224" s="64"/>
      <c r="I224" s="177"/>
      <c r="J224" s="64"/>
      <c r="K224" s="64"/>
      <c r="L224" s="62"/>
      <c r="M224" s="223"/>
      <c r="N224" s="43"/>
      <c r="O224" s="43"/>
      <c r="P224" s="43"/>
      <c r="Q224" s="43"/>
      <c r="R224" s="43"/>
      <c r="S224" s="43"/>
      <c r="T224" s="79"/>
      <c r="AT224" s="25" t="s">
        <v>506</v>
      </c>
      <c r="AU224" s="25" t="s">
        <v>82</v>
      </c>
    </row>
    <row r="225" spans="2:65" s="1" customFormat="1" ht="16.5" customHeight="1">
      <c r="B225" s="42"/>
      <c r="C225" s="209" t="s">
        <v>1227</v>
      </c>
      <c r="D225" s="209" t="s">
        <v>498</v>
      </c>
      <c r="E225" s="210" t="s">
        <v>14847</v>
      </c>
      <c r="F225" s="211" t="s">
        <v>14848</v>
      </c>
      <c r="G225" s="212" t="s">
        <v>2537</v>
      </c>
      <c r="H225" s="213">
        <v>6</v>
      </c>
      <c r="I225" s="214"/>
      <c r="J225" s="215">
        <f>ROUND(I225*H225,2)</f>
        <v>0</v>
      </c>
      <c r="K225" s="211" t="s">
        <v>23</v>
      </c>
      <c r="L225" s="62"/>
      <c r="M225" s="216" t="s">
        <v>23</v>
      </c>
      <c r="N225" s="217" t="s">
        <v>44</v>
      </c>
      <c r="O225" s="43"/>
      <c r="P225" s="218">
        <f>O225*H225</f>
        <v>0</v>
      </c>
      <c r="Q225" s="218">
        <v>0</v>
      </c>
      <c r="R225" s="218">
        <f>Q225*H225</f>
        <v>0</v>
      </c>
      <c r="S225" s="218">
        <v>0</v>
      </c>
      <c r="T225" s="219">
        <f>S225*H225</f>
        <v>0</v>
      </c>
      <c r="AR225" s="25" t="s">
        <v>502</v>
      </c>
      <c r="AT225" s="25" t="s">
        <v>498</v>
      </c>
      <c r="AU225" s="25" t="s">
        <v>82</v>
      </c>
      <c r="AY225" s="25" t="s">
        <v>492</v>
      </c>
      <c r="BE225" s="220">
        <f>IF(N225="základní",J225,0)</f>
        <v>0</v>
      </c>
      <c r="BF225" s="220">
        <f>IF(N225="snížená",J225,0)</f>
        <v>0</v>
      </c>
      <c r="BG225" s="220">
        <f>IF(N225="zákl. přenesená",J225,0)</f>
        <v>0</v>
      </c>
      <c r="BH225" s="220">
        <f>IF(N225="sníž. přenesená",J225,0)</f>
        <v>0</v>
      </c>
      <c r="BI225" s="220">
        <f>IF(N225="nulová",J225,0)</f>
        <v>0</v>
      </c>
      <c r="BJ225" s="25" t="s">
        <v>80</v>
      </c>
      <c r="BK225" s="220">
        <f>ROUND(I225*H225,2)</f>
        <v>0</v>
      </c>
      <c r="BL225" s="25" t="s">
        <v>502</v>
      </c>
      <c r="BM225" s="25" t="s">
        <v>1702</v>
      </c>
    </row>
    <row r="226" spans="2:65" s="1" customFormat="1">
      <c r="B226" s="42"/>
      <c r="C226" s="64"/>
      <c r="D226" s="221" t="s">
        <v>506</v>
      </c>
      <c r="E226" s="64"/>
      <c r="F226" s="222" t="s">
        <v>14848</v>
      </c>
      <c r="G226" s="64"/>
      <c r="H226" s="64"/>
      <c r="I226" s="177"/>
      <c r="J226" s="64"/>
      <c r="K226" s="64"/>
      <c r="L226" s="62"/>
      <c r="M226" s="223"/>
      <c r="N226" s="43"/>
      <c r="O226" s="43"/>
      <c r="P226" s="43"/>
      <c r="Q226" s="43"/>
      <c r="R226" s="43"/>
      <c r="S226" s="43"/>
      <c r="T226" s="79"/>
      <c r="AT226" s="25" t="s">
        <v>506</v>
      </c>
      <c r="AU226" s="25" t="s">
        <v>82</v>
      </c>
    </row>
    <row r="227" spans="2:65" s="1" customFormat="1" ht="24">
      <c r="B227" s="42"/>
      <c r="C227" s="64"/>
      <c r="D227" s="227" t="s">
        <v>2254</v>
      </c>
      <c r="E227" s="64"/>
      <c r="F227" s="273" t="s">
        <v>14772</v>
      </c>
      <c r="G227" s="64"/>
      <c r="H227" s="64"/>
      <c r="I227" s="177"/>
      <c r="J227" s="64"/>
      <c r="K227" s="64"/>
      <c r="L227" s="62"/>
      <c r="M227" s="223"/>
      <c r="N227" s="43"/>
      <c r="O227" s="43"/>
      <c r="P227" s="43"/>
      <c r="Q227" s="43"/>
      <c r="R227" s="43"/>
      <c r="S227" s="43"/>
      <c r="T227" s="79"/>
      <c r="AT227" s="25" t="s">
        <v>2254</v>
      </c>
      <c r="AU227" s="25" t="s">
        <v>82</v>
      </c>
    </row>
    <row r="228" spans="2:65" s="1" customFormat="1" ht="16.5" customHeight="1">
      <c r="B228" s="42"/>
      <c r="C228" s="209" t="s">
        <v>1234</v>
      </c>
      <c r="D228" s="209" t="s">
        <v>498</v>
      </c>
      <c r="E228" s="210" t="s">
        <v>14849</v>
      </c>
      <c r="F228" s="211" t="s">
        <v>14850</v>
      </c>
      <c r="G228" s="212" t="s">
        <v>832</v>
      </c>
      <c r="H228" s="213">
        <v>50</v>
      </c>
      <c r="I228" s="214"/>
      <c r="J228" s="215">
        <f>ROUND(I228*H228,2)</f>
        <v>0</v>
      </c>
      <c r="K228" s="211" t="s">
        <v>23</v>
      </c>
      <c r="L228" s="62"/>
      <c r="M228" s="216" t="s">
        <v>23</v>
      </c>
      <c r="N228" s="217" t="s">
        <v>44</v>
      </c>
      <c r="O228" s="43"/>
      <c r="P228" s="218">
        <f>O228*H228</f>
        <v>0</v>
      </c>
      <c r="Q228" s="218">
        <v>0</v>
      </c>
      <c r="R228" s="218">
        <f>Q228*H228</f>
        <v>0</v>
      </c>
      <c r="S228" s="218">
        <v>0</v>
      </c>
      <c r="T228" s="219">
        <f>S228*H228</f>
        <v>0</v>
      </c>
      <c r="AR228" s="25" t="s">
        <v>502</v>
      </c>
      <c r="AT228" s="25" t="s">
        <v>498</v>
      </c>
      <c r="AU228" s="25" t="s">
        <v>82</v>
      </c>
      <c r="AY228" s="25" t="s">
        <v>492</v>
      </c>
      <c r="BE228" s="220">
        <f>IF(N228="základní",J228,0)</f>
        <v>0</v>
      </c>
      <c r="BF228" s="220">
        <f>IF(N228="snížená",J228,0)</f>
        <v>0</v>
      </c>
      <c r="BG228" s="220">
        <f>IF(N228="zákl. přenesená",J228,0)</f>
        <v>0</v>
      </c>
      <c r="BH228" s="220">
        <f>IF(N228="sníž. přenesená",J228,0)</f>
        <v>0</v>
      </c>
      <c r="BI228" s="220">
        <f>IF(N228="nulová",J228,0)</f>
        <v>0</v>
      </c>
      <c r="BJ228" s="25" t="s">
        <v>80</v>
      </c>
      <c r="BK228" s="220">
        <f>ROUND(I228*H228,2)</f>
        <v>0</v>
      </c>
      <c r="BL228" s="25" t="s">
        <v>502</v>
      </c>
      <c r="BM228" s="25" t="s">
        <v>1716</v>
      </c>
    </row>
    <row r="229" spans="2:65" s="1" customFormat="1">
      <c r="B229" s="42"/>
      <c r="C229" s="64"/>
      <c r="D229" s="227" t="s">
        <v>506</v>
      </c>
      <c r="E229" s="64"/>
      <c r="F229" s="274" t="s">
        <v>14850</v>
      </c>
      <c r="G229" s="64"/>
      <c r="H229" s="64"/>
      <c r="I229" s="177"/>
      <c r="J229" s="64"/>
      <c r="K229" s="64"/>
      <c r="L229" s="62"/>
      <c r="M229" s="223"/>
      <c r="N229" s="43"/>
      <c r="O229" s="43"/>
      <c r="P229" s="43"/>
      <c r="Q229" s="43"/>
      <c r="R229" s="43"/>
      <c r="S229" s="43"/>
      <c r="T229" s="79"/>
      <c r="AT229" s="25" t="s">
        <v>506</v>
      </c>
      <c r="AU229" s="25" t="s">
        <v>82</v>
      </c>
    </row>
    <row r="230" spans="2:65" s="1" customFormat="1" ht="16.5" customHeight="1">
      <c r="B230" s="42"/>
      <c r="C230" s="209" t="s">
        <v>1271</v>
      </c>
      <c r="D230" s="209" t="s">
        <v>498</v>
      </c>
      <c r="E230" s="210" t="s">
        <v>14851</v>
      </c>
      <c r="F230" s="211" t="s">
        <v>14852</v>
      </c>
      <c r="G230" s="212" t="s">
        <v>2537</v>
      </c>
      <c r="H230" s="213">
        <v>1</v>
      </c>
      <c r="I230" s="214"/>
      <c r="J230" s="215">
        <f>ROUND(I230*H230,2)</f>
        <v>0</v>
      </c>
      <c r="K230" s="211" t="s">
        <v>23</v>
      </c>
      <c r="L230" s="62"/>
      <c r="M230" s="216" t="s">
        <v>23</v>
      </c>
      <c r="N230" s="217" t="s">
        <v>44</v>
      </c>
      <c r="O230" s="43"/>
      <c r="P230" s="218">
        <f>O230*H230</f>
        <v>0</v>
      </c>
      <c r="Q230" s="218">
        <v>0</v>
      </c>
      <c r="R230" s="218">
        <f>Q230*H230</f>
        <v>0</v>
      </c>
      <c r="S230" s="218">
        <v>0</v>
      </c>
      <c r="T230" s="219">
        <f>S230*H230</f>
        <v>0</v>
      </c>
      <c r="AR230" s="25" t="s">
        <v>502</v>
      </c>
      <c r="AT230" s="25" t="s">
        <v>498</v>
      </c>
      <c r="AU230" s="25" t="s">
        <v>82</v>
      </c>
      <c r="AY230" s="25" t="s">
        <v>492</v>
      </c>
      <c r="BE230" s="220">
        <f>IF(N230="základní",J230,0)</f>
        <v>0</v>
      </c>
      <c r="BF230" s="220">
        <f>IF(N230="snížená",J230,0)</f>
        <v>0</v>
      </c>
      <c r="BG230" s="220">
        <f>IF(N230="zákl. přenesená",J230,0)</f>
        <v>0</v>
      </c>
      <c r="BH230" s="220">
        <f>IF(N230="sníž. přenesená",J230,0)</f>
        <v>0</v>
      </c>
      <c r="BI230" s="220">
        <f>IF(N230="nulová",J230,0)</f>
        <v>0</v>
      </c>
      <c r="BJ230" s="25" t="s">
        <v>80</v>
      </c>
      <c r="BK230" s="220">
        <f>ROUND(I230*H230,2)</f>
        <v>0</v>
      </c>
      <c r="BL230" s="25" t="s">
        <v>502</v>
      </c>
      <c r="BM230" s="25" t="s">
        <v>1741</v>
      </c>
    </row>
    <row r="231" spans="2:65" s="1" customFormat="1">
      <c r="B231" s="42"/>
      <c r="C231" s="64"/>
      <c r="D231" s="227" t="s">
        <v>506</v>
      </c>
      <c r="E231" s="64"/>
      <c r="F231" s="274" t="s">
        <v>14853</v>
      </c>
      <c r="G231" s="64"/>
      <c r="H231" s="64"/>
      <c r="I231" s="177"/>
      <c r="J231" s="64"/>
      <c r="K231" s="64"/>
      <c r="L231" s="62"/>
      <c r="M231" s="223"/>
      <c r="N231" s="43"/>
      <c r="O231" s="43"/>
      <c r="P231" s="43"/>
      <c r="Q231" s="43"/>
      <c r="R231" s="43"/>
      <c r="S231" s="43"/>
      <c r="T231" s="79"/>
      <c r="AT231" s="25" t="s">
        <v>506</v>
      </c>
      <c r="AU231" s="25" t="s">
        <v>82</v>
      </c>
    </row>
    <row r="232" spans="2:65" s="1" customFormat="1" ht="16.5" customHeight="1">
      <c r="B232" s="42"/>
      <c r="C232" s="209" t="s">
        <v>1278</v>
      </c>
      <c r="D232" s="209" t="s">
        <v>498</v>
      </c>
      <c r="E232" s="210" t="s">
        <v>14854</v>
      </c>
      <c r="F232" s="211" t="s">
        <v>14855</v>
      </c>
      <c r="G232" s="212" t="s">
        <v>2537</v>
      </c>
      <c r="H232" s="213">
        <v>1</v>
      </c>
      <c r="I232" s="214"/>
      <c r="J232" s="215">
        <f>ROUND(I232*H232,2)</f>
        <v>0</v>
      </c>
      <c r="K232" s="211" t="s">
        <v>23</v>
      </c>
      <c r="L232" s="62"/>
      <c r="M232" s="216" t="s">
        <v>23</v>
      </c>
      <c r="N232" s="217" t="s">
        <v>44</v>
      </c>
      <c r="O232" s="43"/>
      <c r="P232" s="218">
        <f>O232*H232</f>
        <v>0</v>
      </c>
      <c r="Q232" s="218">
        <v>0</v>
      </c>
      <c r="R232" s="218">
        <f>Q232*H232</f>
        <v>0</v>
      </c>
      <c r="S232" s="218">
        <v>0</v>
      </c>
      <c r="T232" s="219">
        <f>S232*H232</f>
        <v>0</v>
      </c>
      <c r="AR232" s="25" t="s">
        <v>502</v>
      </c>
      <c r="AT232" s="25" t="s">
        <v>498</v>
      </c>
      <c r="AU232" s="25" t="s">
        <v>82</v>
      </c>
      <c r="AY232" s="25" t="s">
        <v>492</v>
      </c>
      <c r="BE232" s="220">
        <f>IF(N232="základní",J232,0)</f>
        <v>0</v>
      </c>
      <c r="BF232" s="220">
        <f>IF(N232="snížená",J232,0)</f>
        <v>0</v>
      </c>
      <c r="BG232" s="220">
        <f>IF(N232="zákl. přenesená",J232,0)</f>
        <v>0</v>
      </c>
      <c r="BH232" s="220">
        <f>IF(N232="sníž. přenesená",J232,0)</f>
        <v>0</v>
      </c>
      <c r="BI232" s="220">
        <f>IF(N232="nulová",J232,0)</f>
        <v>0</v>
      </c>
      <c r="BJ232" s="25" t="s">
        <v>80</v>
      </c>
      <c r="BK232" s="220">
        <f>ROUND(I232*H232,2)</f>
        <v>0</v>
      </c>
      <c r="BL232" s="25" t="s">
        <v>502</v>
      </c>
      <c r="BM232" s="25" t="s">
        <v>1761</v>
      </c>
    </row>
    <row r="233" spans="2:65" s="1" customFormat="1">
      <c r="B233" s="42"/>
      <c r="C233" s="64"/>
      <c r="D233" s="221" t="s">
        <v>506</v>
      </c>
      <c r="E233" s="64"/>
      <c r="F233" s="222" t="s">
        <v>14856</v>
      </c>
      <c r="G233" s="64"/>
      <c r="H233" s="64"/>
      <c r="I233" s="177"/>
      <c r="J233" s="64"/>
      <c r="K233" s="64"/>
      <c r="L233" s="62"/>
      <c r="M233" s="223"/>
      <c r="N233" s="43"/>
      <c r="O233" s="43"/>
      <c r="P233" s="43"/>
      <c r="Q233" s="43"/>
      <c r="R233" s="43"/>
      <c r="S233" s="43"/>
      <c r="T233" s="79"/>
      <c r="AT233" s="25" t="s">
        <v>506</v>
      </c>
      <c r="AU233" s="25" t="s">
        <v>82</v>
      </c>
    </row>
    <row r="234" spans="2:65" s="1" customFormat="1" ht="24">
      <c r="B234" s="42"/>
      <c r="C234" s="64"/>
      <c r="D234" s="227" t="s">
        <v>2254</v>
      </c>
      <c r="E234" s="64"/>
      <c r="F234" s="273" t="s">
        <v>14772</v>
      </c>
      <c r="G234" s="64"/>
      <c r="H234" s="64"/>
      <c r="I234" s="177"/>
      <c r="J234" s="64"/>
      <c r="K234" s="64"/>
      <c r="L234" s="62"/>
      <c r="M234" s="223"/>
      <c r="N234" s="43"/>
      <c r="O234" s="43"/>
      <c r="P234" s="43"/>
      <c r="Q234" s="43"/>
      <c r="R234" s="43"/>
      <c r="S234" s="43"/>
      <c r="T234" s="79"/>
      <c r="AT234" s="25" t="s">
        <v>2254</v>
      </c>
      <c r="AU234" s="25" t="s">
        <v>82</v>
      </c>
    </row>
    <row r="235" spans="2:65" s="1" customFormat="1" ht="16.5" customHeight="1">
      <c r="B235" s="42"/>
      <c r="C235" s="209" t="s">
        <v>1284</v>
      </c>
      <c r="D235" s="209" t="s">
        <v>498</v>
      </c>
      <c r="E235" s="210" t="s">
        <v>14857</v>
      </c>
      <c r="F235" s="211" t="s">
        <v>14858</v>
      </c>
      <c r="G235" s="212" t="s">
        <v>2537</v>
      </c>
      <c r="H235" s="213">
        <v>1</v>
      </c>
      <c r="I235" s="214"/>
      <c r="J235" s="215">
        <f>ROUND(I235*H235,2)</f>
        <v>0</v>
      </c>
      <c r="K235" s="211" t="s">
        <v>23</v>
      </c>
      <c r="L235" s="62"/>
      <c r="M235" s="216" t="s">
        <v>23</v>
      </c>
      <c r="N235" s="217" t="s">
        <v>44</v>
      </c>
      <c r="O235" s="43"/>
      <c r="P235" s="218">
        <f>O235*H235</f>
        <v>0</v>
      </c>
      <c r="Q235" s="218">
        <v>0</v>
      </c>
      <c r="R235" s="218">
        <f>Q235*H235</f>
        <v>0</v>
      </c>
      <c r="S235" s="218">
        <v>0</v>
      </c>
      <c r="T235" s="219">
        <f>S235*H235</f>
        <v>0</v>
      </c>
      <c r="AR235" s="25" t="s">
        <v>502</v>
      </c>
      <c r="AT235" s="25" t="s">
        <v>498</v>
      </c>
      <c r="AU235" s="25" t="s">
        <v>82</v>
      </c>
      <c r="AY235" s="25" t="s">
        <v>492</v>
      </c>
      <c r="BE235" s="220">
        <f>IF(N235="základní",J235,0)</f>
        <v>0</v>
      </c>
      <c r="BF235" s="220">
        <f>IF(N235="snížená",J235,0)</f>
        <v>0</v>
      </c>
      <c r="BG235" s="220">
        <f>IF(N235="zákl. přenesená",J235,0)</f>
        <v>0</v>
      </c>
      <c r="BH235" s="220">
        <f>IF(N235="sníž. přenesená",J235,0)</f>
        <v>0</v>
      </c>
      <c r="BI235" s="220">
        <f>IF(N235="nulová",J235,0)</f>
        <v>0</v>
      </c>
      <c r="BJ235" s="25" t="s">
        <v>80</v>
      </c>
      <c r="BK235" s="220">
        <f>ROUND(I235*H235,2)</f>
        <v>0</v>
      </c>
      <c r="BL235" s="25" t="s">
        <v>502</v>
      </c>
      <c r="BM235" s="25" t="s">
        <v>1779</v>
      </c>
    </row>
    <row r="236" spans="2:65" s="1" customFormat="1">
      <c r="B236" s="42"/>
      <c r="C236" s="64"/>
      <c r="D236" s="221" t="s">
        <v>506</v>
      </c>
      <c r="E236" s="64"/>
      <c r="F236" s="222" t="s">
        <v>14858</v>
      </c>
      <c r="G236" s="64"/>
      <c r="H236" s="64"/>
      <c r="I236" s="177"/>
      <c r="J236" s="64"/>
      <c r="K236" s="64"/>
      <c r="L236" s="62"/>
      <c r="M236" s="223"/>
      <c r="N236" s="43"/>
      <c r="O236" s="43"/>
      <c r="P236" s="43"/>
      <c r="Q236" s="43"/>
      <c r="R236" s="43"/>
      <c r="S236" s="43"/>
      <c r="T236" s="79"/>
      <c r="AT236" s="25" t="s">
        <v>506</v>
      </c>
      <c r="AU236" s="25" t="s">
        <v>82</v>
      </c>
    </row>
    <row r="237" spans="2:65" s="1" customFormat="1" ht="24">
      <c r="B237" s="42"/>
      <c r="C237" s="64"/>
      <c r="D237" s="227" t="s">
        <v>2254</v>
      </c>
      <c r="E237" s="64"/>
      <c r="F237" s="273" t="s">
        <v>14859</v>
      </c>
      <c r="G237" s="64"/>
      <c r="H237" s="64"/>
      <c r="I237" s="177"/>
      <c r="J237" s="64"/>
      <c r="K237" s="64"/>
      <c r="L237" s="62"/>
      <c r="M237" s="223"/>
      <c r="N237" s="43"/>
      <c r="O237" s="43"/>
      <c r="P237" s="43"/>
      <c r="Q237" s="43"/>
      <c r="R237" s="43"/>
      <c r="S237" s="43"/>
      <c r="T237" s="79"/>
      <c r="AT237" s="25" t="s">
        <v>2254</v>
      </c>
      <c r="AU237" s="25" t="s">
        <v>82</v>
      </c>
    </row>
    <row r="238" spans="2:65" s="1" customFormat="1" ht="16.5" customHeight="1">
      <c r="B238" s="42"/>
      <c r="C238" s="209" t="s">
        <v>1299</v>
      </c>
      <c r="D238" s="209" t="s">
        <v>498</v>
      </c>
      <c r="E238" s="210" t="s">
        <v>14860</v>
      </c>
      <c r="F238" s="211" t="s">
        <v>14861</v>
      </c>
      <c r="G238" s="212" t="s">
        <v>2537</v>
      </c>
      <c r="H238" s="213">
        <v>1</v>
      </c>
      <c r="I238" s="214"/>
      <c r="J238" s="215">
        <f>ROUND(I238*H238,2)</f>
        <v>0</v>
      </c>
      <c r="K238" s="211" t="s">
        <v>23</v>
      </c>
      <c r="L238" s="62"/>
      <c r="M238" s="216" t="s">
        <v>23</v>
      </c>
      <c r="N238" s="217" t="s">
        <v>44</v>
      </c>
      <c r="O238" s="43"/>
      <c r="P238" s="218">
        <f>O238*H238</f>
        <v>0</v>
      </c>
      <c r="Q238" s="218">
        <v>0</v>
      </c>
      <c r="R238" s="218">
        <f>Q238*H238</f>
        <v>0</v>
      </c>
      <c r="S238" s="218">
        <v>0</v>
      </c>
      <c r="T238" s="219">
        <f>S238*H238</f>
        <v>0</v>
      </c>
      <c r="AR238" s="25" t="s">
        <v>502</v>
      </c>
      <c r="AT238" s="25" t="s">
        <v>498</v>
      </c>
      <c r="AU238" s="25" t="s">
        <v>82</v>
      </c>
      <c r="AY238" s="25" t="s">
        <v>492</v>
      </c>
      <c r="BE238" s="220">
        <f>IF(N238="základní",J238,0)</f>
        <v>0</v>
      </c>
      <c r="BF238" s="220">
        <f>IF(N238="snížená",J238,0)</f>
        <v>0</v>
      </c>
      <c r="BG238" s="220">
        <f>IF(N238="zákl. přenesená",J238,0)</f>
        <v>0</v>
      </c>
      <c r="BH238" s="220">
        <f>IF(N238="sníž. přenesená",J238,0)</f>
        <v>0</v>
      </c>
      <c r="BI238" s="220">
        <f>IF(N238="nulová",J238,0)</f>
        <v>0</v>
      </c>
      <c r="BJ238" s="25" t="s">
        <v>80</v>
      </c>
      <c r="BK238" s="220">
        <f>ROUND(I238*H238,2)</f>
        <v>0</v>
      </c>
      <c r="BL238" s="25" t="s">
        <v>502</v>
      </c>
      <c r="BM238" s="25" t="s">
        <v>1793</v>
      </c>
    </row>
    <row r="239" spans="2:65" s="1" customFormat="1">
      <c r="B239" s="42"/>
      <c r="C239" s="64"/>
      <c r="D239" s="221" t="s">
        <v>506</v>
      </c>
      <c r="E239" s="64"/>
      <c r="F239" s="222" t="s">
        <v>14861</v>
      </c>
      <c r="G239" s="64"/>
      <c r="H239" s="64"/>
      <c r="I239" s="177"/>
      <c r="J239" s="64"/>
      <c r="K239" s="64"/>
      <c r="L239" s="62"/>
      <c r="M239" s="223"/>
      <c r="N239" s="43"/>
      <c r="O239" s="43"/>
      <c r="P239" s="43"/>
      <c r="Q239" s="43"/>
      <c r="R239" s="43"/>
      <c r="S239" s="43"/>
      <c r="T239" s="79"/>
      <c r="AT239" s="25" t="s">
        <v>506</v>
      </c>
      <c r="AU239" s="25" t="s">
        <v>82</v>
      </c>
    </row>
    <row r="240" spans="2:65" s="1" customFormat="1" ht="24">
      <c r="B240" s="42"/>
      <c r="C240" s="64"/>
      <c r="D240" s="227" t="s">
        <v>2254</v>
      </c>
      <c r="E240" s="64"/>
      <c r="F240" s="273" t="s">
        <v>14862</v>
      </c>
      <c r="G240" s="64"/>
      <c r="H240" s="64"/>
      <c r="I240" s="177"/>
      <c r="J240" s="64"/>
      <c r="K240" s="64"/>
      <c r="L240" s="62"/>
      <c r="M240" s="223"/>
      <c r="N240" s="43"/>
      <c r="O240" s="43"/>
      <c r="P240" s="43"/>
      <c r="Q240" s="43"/>
      <c r="R240" s="43"/>
      <c r="S240" s="43"/>
      <c r="T240" s="79"/>
      <c r="AT240" s="25" t="s">
        <v>2254</v>
      </c>
      <c r="AU240" s="25" t="s">
        <v>82</v>
      </c>
    </row>
    <row r="241" spans="2:65" s="1" customFormat="1" ht="16.5" customHeight="1">
      <c r="B241" s="42"/>
      <c r="C241" s="209" t="s">
        <v>1306</v>
      </c>
      <c r="D241" s="209" t="s">
        <v>498</v>
      </c>
      <c r="E241" s="210" t="s">
        <v>14863</v>
      </c>
      <c r="F241" s="211" t="s">
        <v>14864</v>
      </c>
      <c r="G241" s="212" t="s">
        <v>2537</v>
      </c>
      <c r="H241" s="213">
        <v>2</v>
      </c>
      <c r="I241" s="214"/>
      <c r="J241" s="215">
        <f>ROUND(I241*H241,2)</f>
        <v>0</v>
      </c>
      <c r="K241" s="211" t="s">
        <v>23</v>
      </c>
      <c r="L241" s="62"/>
      <c r="M241" s="216" t="s">
        <v>23</v>
      </c>
      <c r="N241" s="217" t="s">
        <v>44</v>
      </c>
      <c r="O241" s="43"/>
      <c r="P241" s="218">
        <f>O241*H241</f>
        <v>0</v>
      </c>
      <c r="Q241" s="218">
        <v>0</v>
      </c>
      <c r="R241" s="218">
        <f>Q241*H241</f>
        <v>0</v>
      </c>
      <c r="S241" s="218">
        <v>0</v>
      </c>
      <c r="T241" s="219">
        <f>S241*H241</f>
        <v>0</v>
      </c>
      <c r="AR241" s="25" t="s">
        <v>502</v>
      </c>
      <c r="AT241" s="25" t="s">
        <v>498</v>
      </c>
      <c r="AU241" s="25" t="s">
        <v>82</v>
      </c>
      <c r="AY241" s="25" t="s">
        <v>492</v>
      </c>
      <c r="BE241" s="220">
        <f>IF(N241="základní",J241,0)</f>
        <v>0</v>
      </c>
      <c r="BF241" s="220">
        <f>IF(N241="snížená",J241,0)</f>
        <v>0</v>
      </c>
      <c r="BG241" s="220">
        <f>IF(N241="zákl. přenesená",J241,0)</f>
        <v>0</v>
      </c>
      <c r="BH241" s="220">
        <f>IF(N241="sníž. přenesená",J241,0)</f>
        <v>0</v>
      </c>
      <c r="BI241" s="220">
        <f>IF(N241="nulová",J241,0)</f>
        <v>0</v>
      </c>
      <c r="BJ241" s="25" t="s">
        <v>80</v>
      </c>
      <c r="BK241" s="220">
        <f>ROUND(I241*H241,2)</f>
        <v>0</v>
      </c>
      <c r="BL241" s="25" t="s">
        <v>502</v>
      </c>
      <c r="BM241" s="25" t="s">
        <v>1825</v>
      </c>
    </row>
    <row r="242" spans="2:65" s="1" customFormat="1">
      <c r="B242" s="42"/>
      <c r="C242" s="64"/>
      <c r="D242" s="221" t="s">
        <v>506</v>
      </c>
      <c r="E242" s="64"/>
      <c r="F242" s="222" t="s">
        <v>14864</v>
      </c>
      <c r="G242" s="64"/>
      <c r="H242" s="64"/>
      <c r="I242" s="177"/>
      <c r="J242" s="64"/>
      <c r="K242" s="64"/>
      <c r="L242" s="62"/>
      <c r="M242" s="223"/>
      <c r="N242" s="43"/>
      <c r="O242" s="43"/>
      <c r="P242" s="43"/>
      <c r="Q242" s="43"/>
      <c r="R242" s="43"/>
      <c r="S242" s="43"/>
      <c r="T242" s="79"/>
      <c r="AT242" s="25" t="s">
        <v>506</v>
      </c>
      <c r="AU242" s="25" t="s">
        <v>82</v>
      </c>
    </row>
    <row r="243" spans="2:65" s="1" customFormat="1" ht="24">
      <c r="B243" s="42"/>
      <c r="C243" s="64"/>
      <c r="D243" s="227" t="s">
        <v>2254</v>
      </c>
      <c r="E243" s="64"/>
      <c r="F243" s="273" t="s">
        <v>14865</v>
      </c>
      <c r="G243" s="64"/>
      <c r="H243" s="64"/>
      <c r="I243" s="177"/>
      <c r="J243" s="64"/>
      <c r="K243" s="64"/>
      <c r="L243" s="62"/>
      <c r="M243" s="223"/>
      <c r="N243" s="43"/>
      <c r="O243" s="43"/>
      <c r="P243" s="43"/>
      <c r="Q243" s="43"/>
      <c r="R243" s="43"/>
      <c r="S243" s="43"/>
      <c r="T243" s="79"/>
      <c r="AT243" s="25" t="s">
        <v>2254</v>
      </c>
      <c r="AU243" s="25" t="s">
        <v>82</v>
      </c>
    </row>
    <row r="244" spans="2:65" s="1" customFormat="1" ht="16.5" customHeight="1">
      <c r="B244" s="42"/>
      <c r="C244" s="209" t="s">
        <v>1316</v>
      </c>
      <c r="D244" s="209" t="s">
        <v>498</v>
      </c>
      <c r="E244" s="210" t="s">
        <v>14866</v>
      </c>
      <c r="F244" s="211" t="s">
        <v>12717</v>
      </c>
      <c r="G244" s="212" t="s">
        <v>2537</v>
      </c>
      <c r="H244" s="213">
        <v>1</v>
      </c>
      <c r="I244" s="214"/>
      <c r="J244" s="215">
        <f>ROUND(I244*H244,2)</f>
        <v>0</v>
      </c>
      <c r="K244" s="211" t="s">
        <v>23</v>
      </c>
      <c r="L244" s="62"/>
      <c r="M244" s="216" t="s">
        <v>23</v>
      </c>
      <c r="N244" s="217" t="s">
        <v>44</v>
      </c>
      <c r="O244" s="43"/>
      <c r="P244" s="218">
        <f>O244*H244</f>
        <v>0</v>
      </c>
      <c r="Q244" s="218">
        <v>0</v>
      </c>
      <c r="R244" s="218">
        <f>Q244*H244</f>
        <v>0</v>
      </c>
      <c r="S244" s="218">
        <v>0</v>
      </c>
      <c r="T244" s="219">
        <f>S244*H244</f>
        <v>0</v>
      </c>
      <c r="AR244" s="25" t="s">
        <v>502</v>
      </c>
      <c r="AT244" s="25" t="s">
        <v>498</v>
      </c>
      <c r="AU244" s="25" t="s">
        <v>82</v>
      </c>
      <c r="AY244" s="25" t="s">
        <v>492</v>
      </c>
      <c r="BE244" s="220">
        <f>IF(N244="základní",J244,0)</f>
        <v>0</v>
      </c>
      <c r="BF244" s="220">
        <f>IF(N244="snížená",J244,0)</f>
        <v>0</v>
      </c>
      <c r="BG244" s="220">
        <f>IF(N244="zákl. přenesená",J244,0)</f>
        <v>0</v>
      </c>
      <c r="BH244" s="220">
        <f>IF(N244="sníž. přenesená",J244,0)</f>
        <v>0</v>
      </c>
      <c r="BI244" s="220">
        <f>IF(N244="nulová",J244,0)</f>
        <v>0</v>
      </c>
      <c r="BJ244" s="25" t="s">
        <v>80</v>
      </c>
      <c r="BK244" s="220">
        <f>ROUND(I244*H244,2)</f>
        <v>0</v>
      </c>
      <c r="BL244" s="25" t="s">
        <v>502</v>
      </c>
      <c r="BM244" s="25" t="s">
        <v>1837</v>
      </c>
    </row>
    <row r="245" spans="2:65" s="1" customFormat="1">
      <c r="B245" s="42"/>
      <c r="C245" s="64"/>
      <c r="D245" s="227" t="s">
        <v>506</v>
      </c>
      <c r="E245" s="64"/>
      <c r="F245" s="274" t="s">
        <v>12717</v>
      </c>
      <c r="G245" s="64"/>
      <c r="H245" s="64"/>
      <c r="I245" s="177"/>
      <c r="J245" s="64"/>
      <c r="K245" s="64"/>
      <c r="L245" s="62"/>
      <c r="M245" s="223"/>
      <c r="N245" s="43"/>
      <c r="O245" s="43"/>
      <c r="P245" s="43"/>
      <c r="Q245" s="43"/>
      <c r="R245" s="43"/>
      <c r="S245" s="43"/>
      <c r="T245" s="79"/>
      <c r="AT245" s="25" t="s">
        <v>506</v>
      </c>
      <c r="AU245" s="25" t="s">
        <v>82</v>
      </c>
    </row>
    <row r="246" spans="2:65" s="1" customFormat="1" ht="16.5" customHeight="1">
      <c r="B246" s="42"/>
      <c r="C246" s="209" t="s">
        <v>1324</v>
      </c>
      <c r="D246" s="209" t="s">
        <v>498</v>
      </c>
      <c r="E246" s="210" t="s">
        <v>14867</v>
      </c>
      <c r="F246" s="211" t="s">
        <v>12722</v>
      </c>
      <c r="G246" s="212" t="s">
        <v>2537</v>
      </c>
      <c r="H246" s="213">
        <v>1</v>
      </c>
      <c r="I246" s="214"/>
      <c r="J246" s="215">
        <f>ROUND(I246*H246,2)</f>
        <v>0</v>
      </c>
      <c r="K246" s="211" t="s">
        <v>23</v>
      </c>
      <c r="L246" s="62"/>
      <c r="M246" s="216" t="s">
        <v>23</v>
      </c>
      <c r="N246" s="217" t="s">
        <v>44</v>
      </c>
      <c r="O246" s="43"/>
      <c r="P246" s="218">
        <f>O246*H246</f>
        <v>0</v>
      </c>
      <c r="Q246" s="218">
        <v>0</v>
      </c>
      <c r="R246" s="218">
        <f>Q246*H246</f>
        <v>0</v>
      </c>
      <c r="S246" s="218">
        <v>0</v>
      </c>
      <c r="T246" s="219">
        <f>S246*H246</f>
        <v>0</v>
      </c>
      <c r="AR246" s="25" t="s">
        <v>502</v>
      </c>
      <c r="AT246" s="25" t="s">
        <v>498</v>
      </c>
      <c r="AU246" s="25" t="s">
        <v>82</v>
      </c>
      <c r="AY246" s="25" t="s">
        <v>492</v>
      </c>
      <c r="BE246" s="220">
        <f>IF(N246="základní",J246,0)</f>
        <v>0</v>
      </c>
      <c r="BF246" s="220">
        <f>IF(N246="snížená",J246,0)</f>
        <v>0</v>
      </c>
      <c r="BG246" s="220">
        <f>IF(N246="zákl. přenesená",J246,0)</f>
        <v>0</v>
      </c>
      <c r="BH246" s="220">
        <f>IF(N246="sníž. přenesená",J246,0)</f>
        <v>0</v>
      </c>
      <c r="BI246" s="220">
        <f>IF(N246="nulová",J246,0)</f>
        <v>0</v>
      </c>
      <c r="BJ246" s="25" t="s">
        <v>80</v>
      </c>
      <c r="BK246" s="220">
        <f>ROUND(I246*H246,2)</f>
        <v>0</v>
      </c>
      <c r="BL246" s="25" t="s">
        <v>502</v>
      </c>
      <c r="BM246" s="25" t="s">
        <v>1848</v>
      </c>
    </row>
    <row r="247" spans="2:65" s="1" customFormat="1">
      <c r="B247" s="42"/>
      <c r="C247" s="64"/>
      <c r="D247" s="227" t="s">
        <v>506</v>
      </c>
      <c r="E247" s="64"/>
      <c r="F247" s="274" t="s">
        <v>12722</v>
      </c>
      <c r="G247" s="64"/>
      <c r="H247" s="64"/>
      <c r="I247" s="177"/>
      <c r="J247" s="64"/>
      <c r="K247" s="64"/>
      <c r="L247" s="62"/>
      <c r="M247" s="223"/>
      <c r="N247" s="43"/>
      <c r="O247" s="43"/>
      <c r="P247" s="43"/>
      <c r="Q247" s="43"/>
      <c r="R247" s="43"/>
      <c r="S247" s="43"/>
      <c r="T247" s="79"/>
      <c r="AT247" s="25" t="s">
        <v>506</v>
      </c>
      <c r="AU247" s="25" t="s">
        <v>82</v>
      </c>
    </row>
    <row r="248" spans="2:65" s="1" customFormat="1" ht="16.5" customHeight="1">
      <c r="B248" s="42"/>
      <c r="C248" s="209" t="s">
        <v>1331</v>
      </c>
      <c r="D248" s="209" t="s">
        <v>498</v>
      </c>
      <c r="E248" s="210" t="s">
        <v>14868</v>
      </c>
      <c r="F248" s="211" t="s">
        <v>14869</v>
      </c>
      <c r="G248" s="212" t="s">
        <v>2537</v>
      </c>
      <c r="H248" s="213">
        <v>1</v>
      </c>
      <c r="I248" s="214"/>
      <c r="J248" s="215">
        <f>ROUND(I248*H248,2)</f>
        <v>0</v>
      </c>
      <c r="K248" s="211" t="s">
        <v>23</v>
      </c>
      <c r="L248" s="62"/>
      <c r="M248" s="216" t="s">
        <v>23</v>
      </c>
      <c r="N248" s="217" t="s">
        <v>44</v>
      </c>
      <c r="O248" s="43"/>
      <c r="P248" s="218">
        <f>O248*H248</f>
        <v>0</v>
      </c>
      <c r="Q248" s="218">
        <v>0</v>
      </c>
      <c r="R248" s="218">
        <f>Q248*H248</f>
        <v>0</v>
      </c>
      <c r="S248" s="218">
        <v>0</v>
      </c>
      <c r="T248" s="219">
        <f>S248*H248</f>
        <v>0</v>
      </c>
      <c r="AR248" s="25" t="s">
        <v>502</v>
      </c>
      <c r="AT248" s="25" t="s">
        <v>498</v>
      </c>
      <c r="AU248" s="25" t="s">
        <v>82</v>
      </c>
      <c r="AY248" s="25" t="s">
        <v>492</v>
      </c>
      <c r="BE248" s="220">
        <f>IF(N248="základní",J248,0)</f>
        <v>0</v>
      </c>
      <c r="BF248" s="220">
        <f>IF(N248="snížená",J248,0)</f>
        <v>0</v>
      </c>
      <c r="BG248" s="220">
        <f>IF(N248="zákl. přenesená",J248,0)</f>
        <v>0</v>
      </c>
      <c r="BH248" s="220">
        <f>IF(N248="sníž. přenesená",J248,0)</f>
        <v>0</v>
      </c>
      <c r="BI248" s="220">
        <f>IF(N248="nulová",J248,0)</f>
        <v>0</v>
      </c>
      <c r="BJ248" s="25" t="s">
        <v>80</v>
      </c>
      <c r="BK248" s="220">
        <f>ROUND(I248*H248,2)</f>
        <v>0</v>
      </c>
      <c r="BL248" s="25" t="s">
        <v>502</v>
      </c>
      <c r="BM248" s="25" t="s">
        <v>1858</v>
      </c>
    </row>
    <row r="249" spans="2:65" s="1" customFormat="1">
      <c r="B249" s="42"/>
      <c r="C249" s="64"/>
      <c r="D249" s="227" t="s">
        <v>506</v>
      </c>
      <c r="E249" s="64"/>
      <c r="F249" s="274" t="s">
        <v>14869</v>
      </c>
      <c r="G249" s="64"/>
      <c r="H249" s="64"/>
      <c r="I249" s="177"/>
      <c r="J249" s="64"/>
      <c r="K249" s="64"/>
      <c r="L249" s="62"/>
      <c r="M249" s="223"/>
      <c r="N249" s="43"/>
      <c r="O249" s="43"/>
      <c r="P249" s="43"/>
      <c r="Q249" s="43"/>
      <c r="R249" s="43"/>
      <c r="S249" s="43"/>
      <c r="T249" s="79"/>
      <c r="AT249" s="25" t="s">
        <v>506</v>
      </c>
      <c r="AU249" s="25" t="s">
        <v>82</v>
      </c>
    </row>
    <row r="250" spans="2:65" s="1" customFormat="1" ht="16.5" customHeight="1">
      <c r="B250" s="42"/>
      <c r="C250" s="209" t="s">
        <v>1337</v>
      </c>
      <c r="D250" s="209" t="s">
        <v>498</v>
      </c>
      <c r="E250" s="210" t="s">
        <v>14870</v>
      </c>
      <c r="F250" s="211" t="s">
        <v>12724</v>
      </c>
      <c r="G250" s="212" t="s">
        <v>2537</v>
      </c>
      <c r="H250" s="213">
        <v>1</v>
      </c>
      <c r="I250" s="214"/>
      <c r="J250" s="215">
        <f>ROUND(I250*H250,2)</f>
        <v>0</v>
      </c>
      <c r="K250" s="211" t="s">
        <v>23</v>
      </c>
      <c r="L250" s="62"/>
      <c r="M250" s="216" t="s">
        <v>23</v>
      </c>
      <c r="N250" s="217" t="s">
        <v>44</v>
      </c>
      <c r="O250" s="43"/>
      <c r="P250" s="218">
        <f>O250*H250</f>
        <v>0</v>
      </c>
      <c r="Q250" s="218">
        <v>0</v>
      </c>
      <c r="R250" s="218">
        <f>Q250*H250</f>
        <v>0</v>
      </c>
      <c r="S250" s="218">
        <v>0</v>
      </c>
      <c r="T250" s="219">
        <f>S250*H250</f>
        <v>0</v>
      </c>
      <c r="AR250" s="25" t="s">
        <v>502</v>
      </c>
      <c r="AT250" s="25" t="s">
        <v>498</v>
      </c>
      <c r="AU250" s="25" t="s">
        <v>82</v>
      </c>
      <c r="AY250" s="25" t="s">
        <v>492</v>
      </c>
      <c r="BE250" s="220">
        <f>IF(N250="základní",J250,0)</f>
        <v>0</v>
      </c>
      <c r="BF250" s="220">
        <f>IF(N250="snížená",J250,0)</f>
        <v>0</v>
      </c>
      <c r="BG250" s="220">
        <f>IF(N250="zákl. přenesená",J250,0)</f>
        <v>0</v>
      </c>
      <c r="BH250" s="220">
        <f>IF(N250="sníž. přenesená",J250,0)</f>
        <v>0</v>
      </c>
      <c r="BI250" s="220">
        <f>IF(N250="nulová",J250,0)</f>
        <v>0</v>
      </c>
      <c r="BJ250" s="25" t="s">
        <v>80</v>
      </c>
      <c r="BK250" s="220">
        <f>ROUND(I250*H250,2)</f>
        <v>0</v>
      </c>
      <c r="BL250" s="25" t="s">
        <v>502</v>
      </c>
      <c r="BM250" s="25" t="s">
        <v>1875</v>
      </c>
    </row>
    <row r="251" spans="2:65" s="1" customFormat="1">
      <c r="B251" s="42"/>
      <c r="C251" s="64"/>
      <c r="D251" s="227" t="s">
        <v>506</v>
      </c>
      <c r="E251" s="64"/>
      <c r="F251" s="274" t="s">
        <v>12724</v>
      </c>
      <c r="G251" s="64"/>
      <c r="H251" s="64"/>
      <c r="I251" s="177"/>
      <c r="J251" s="64"/>
      <c r="K251" s="64"/>
      <c r="L251" s="62"/>
      <c r="M251" s="223"/>
      <c r="N251" s="43"/>
      <c r="O251" s="43"/>
      <c r="P251" s="43"/>
      <c r="Q251" s="43"/>
      <c r="R251" s="43"/>
      <c r="S251" s="43"/>
      <c r="T251" s="79"/>
      <c r="AT251" s="25" t="s">
        <v>506</v>
      </c>
      <c r="AU251" s="25" t="s">
        <v>82</v>
      </c>
    </row>
    <row r="252" spans="2:65" s="1" customFormat="1" ht="16.5" customHeight="1">
      <c r="B252" s="42"/>
      <c r="C252" s="209" t="s">
        <v>1365</v>
      </c>
      <c r="D252" s="209" t="s">
        <v>498</v>
      </c>
      <c r="E252" s="210" t="s">
        <v>14871</v>
      </c>
      <c r="F252" s="211" t="s">
        <v>12726</v>
      </c>
      <c r="G252" s="212" t="s">
        <v>2537</v>
      </c>
      <c r="H252" s="213">
        <v>1</v>
      </c>
      <c r="I252" s="214"/>
      <c r="J252" s="215">
        <f>ROUND(I252*H252,2)</f>
        <v>0</v>
      </c>
      <c r="K252" s="211" t="s">
        <v>23</v>
      </c>
      <c r="L252" s="62"/>
      <c r="M252" s="216" t="s">
        <v>23</v>
      </c>
      <c r="N252" s="217" t="s">
        <v>44</v>
      </c>
      <c r="O252" s="43"/>
      <c r="P252" s="218">
        <f>O252*H252</f>
        <v>0</v>
      </c>
      <c r="Q252" s="218">
        <v>0</v>
      </c>
      <c r="R252" s="218">
        <f>Q252*H252</f>
        <v>0</v>
      </c>
      <c r="S252" s="218">
        <v>0</v>
      </c>
      <c r="T252" s="219">
        <f>S252*H252</f>
        <v>0</v>
      </c>
      <c r="AR252" s="25" t="s">
        <v>502</v>
      </c>
      <c r="AT252" s="25" t="s">
        <v>498</v>
      </c>
      <c r="AU252" s="25" t="s">
        <v>82</v>
      </c>
      <c r="AY252" s="25" t="s">
        <v>492</v>
      </c>
      <c r="BE252" s="220">
        <f>IF(N252="základní",J252,0)</f>
        <v>0</v>
      </c>
      <c r="BF252" s="220">
        <f>IF(N252="snížená",J252,0)</f>
        <v>0</v>
      </c>
      <c r="BG252" s="220">
        <f>IF(N252="zákl. přenesená",J252,0)</f>
        <v>0</v>
      </c>
      <c r="BH252" s="220">
        <f>IF(N252="sníž. přenesená",J252,0)</f>
        <v>0</v>
      </c>
      <c r="BI252" s="220">
        <f>IF(N252="nulová",J252,0)</f>
        <v>0</v>
      </c>
      <c r="BJ252" s="25" t="s">
        <v>80</v>
      </c>
      <c r="BK252" s="220">
        <f>ROUND(I252*H252,2)</f>
        <v>0</v>
      </c>
      <c r="BL252" s="25" t="s">
        <v>502</v>
      </c>
      <c r="BM252" s="25" t="s">
        <v>1887</v>
      </c>
    </row>
    <row r="253" spans="2:65" s="1" customFormat="1">
      <c r="B253" s="42"/>
      <c r="C253" s="64"/>
      <c r="D253" s="227" t="s">
        <v>506</v>
      </c>
      <c r="E253" s="64"/>
      <c r="F253" s="274" t="s">
        <v>12726</v>
      </c>
      <c r="G253" s="64"/>
      <c r="H253" s="64"/>
      <c r="I253" s="177"/>
      <c r="J253" s="64"/>
      <c r="K253" s="64"/>
      <c r="L253" s="62"/>
      <c r="M253" s="223"/>
      <c r="N253" s="43"/>
      <c r="O253" s="43"/>
      <c r="P253" s="43"/>
      <c r="Q253" s="43"/>
      <c r="R253" s="43"/>
      <c r="S253" s="43"/>
      <c r="T253" s="79"/>
      <c r="AT253" s="25" t="s">
        <v>506</v>
      </c>
      <c r="AU253" s="25" t="s">
        <v>82</v>
      </c>
    </row>
    <row r="254" spans="2:65" s="1" customFormat="1" ht="16.5" customHeight="1">
      <c r="B254" s="42"/>
      <c r="C254" s="209" t="s">
        <v>1381</v>
      </c>
      <c r="D254" s="209" t="s">
        <v>498</v>
      </c>
      <c r="E254" s="210" t="s">
        <v>14872</v>
      </c>
      <c r="F254" s="211" t="s">
        <v>14873</v>
      </c>
      <c r="G254" s="212" t="s">
        <v>2537</v>
      </c>
      <c r="H254" s="213">
        <v>1</v>
      </c>
      <c r="I254" s="214"/>
      <c r="J254" s="215">
        <f>ROUND(I254*H254,2)</f>
        <v>0</v>
      </c>
      <c r="K254" s="211" t="s">
        <v>23</v>
      </c>
      <c r="L254" s="62"/>
      <c r="M254" s="216" t="s">
        <v>23</v>
      </c>
      <c r="N254" s="217" t="s">
        <v>44</v>
      </c>
      <c r="O254" s="43"/>
      <c r="P254" s="218">
        <f>O254*H254</f>
        <v>0</v>
      </c>
      <c r="Q254" s="218">
        <v>0</v>
      </c>
      <c r="R254" s="218">
        <f>Q254*H254</f>
        <v>0</v>
      </c>
      <c r="S254" s="218">
        <v>0</v>
      </c>
      <c r="T254" s="219">
        <f>S254*H254</f>
        <v>0</v>
      </c>
      <c r="AR254" s="25" t="s">
        <v>502</v>
      </c>
      <c r="AT254" s="25" t="s">
        <v>498</v>
      </c>
      <c r="AU254" s="25" t="s">
        <v>82</v>
      </c>
      <c r="AY254" s="25" t="s">
        <v>492</v>
      </c>
      <c r="BE254" s="220">
        <f>IF(N254="základní",J254,0)</f>
        <v>0</v>
      </c>
      <c r="BF254" s="220">
        <f>IF(N254="snížená",J254,0)</f>
        <v>0</v>
      </c>
      <c r="BG254" s="220">
        <f>IF(N254="zákl. přenesená",J254,0)</f>
        <v>0</v>
      </c>
      <c r="BH254" s="220">
        <f>IF(N254="sníž. přenesená",J254,0)</f>
        <v>0</v>
      </c>
      <c r="BI254" s="220">
        <f>IF(N254="nulová",J254,0)</f>
        <v>0</v>
      </c>
      <c r="BJ254" s="25" t="s">
        <v>80</v>
      </c>
      <c r="BK254" s="220">
        <f>ROUND(I254*H254,2)</f>
        <v>0</v>
      </c>
      <c r="BL254" s="25" t="s">
        <v>502</v>
      </c>
      <c r="BM254" s="25" t="s">
        <v>1904</v>
      </c>
    </row>
    <row r="255" spans="2:65" s="1" customFormat="1">
      <c r="B255" s="42"/>
      <c r="C255" s="64"/>
      <c r="D255" s="227" t="s">
        <v>506</v>
      </c>
      <c r="E255" s="64"/>
      <c r="F255" s="274" t="s">
        <v>14873</v>
      </c>
      <c r="G255" s="64"/>
      <c r="H255" s="64"/>
      <c r="I255" s="177"/>
      <c r="J255" s="64"/>
      <c r="K255" s="64"/>
      <c r="L255" s="62"/>
      <c r="M255" s="223"/>
      <c r="N255" s="43"/>
      <c r="O255" s="43"/>
      <c r="P255" s="43"/>
      <c r="Q255" s="43"/>
      <c r="R255" s="43"/>
      <c r="S255" s="43"/>
      <c r="T255" s="79"/>
      <c r="AT255" s="25" t="s">
        <v>506</v>
      </c>
      <c r="AU255" s="25" t="s">
        <v>82</v>
      </c>
    </row>
    <row r="256" spans="2:65" s="1" customFormat="1" ht="16.5" customHeight="1">
      <c r="B256" s="42"/>
      <c r="C256" s="209" t="s">
        <v>1393</v>
      </c>
      <c r="D256" s="209" t="s">
        <v>498</v>
      </c>
      <c r="E256" s="210" t="s">
        <v>14874</v>
      </c>
      <c r="F256" s="211" t="s">
        <v>14875</v>
      </c>
      <c r="G256" s="212" t="s">
        <v>2537</v>
      </c>
      <c r="H256" s="213">
        <v>1</v>
      </c>
      <c r="I256" s="214"/>
      <c r="J256" s="215">
        <f>ROUND(I256*H256,2)</f>
        <v>0</v>
      </c>
      <c r="K256" s="211" t="s">
        <v>23</v>
      </c>
      <c r="L256" s="62"/>
      <c r="M256" s="216" t="s">
        <v>23</v>
      </c>
      <c r="N256" s="217" t="s">
        <v>44</v>
      </c>
      <c r="O256" s="43"/>
      <c r="P256" s="218">
        <f>O256*H256</f>
        <v>0</v>
      </c>
      <c r="Q256" s="218">
        <v>0</v>
      </c>
      <c r="R256" s="218">
        <f>Q256*H256</f>
        <v>0</v>
      </c>
      <c r="S256" s="218">
        <v>0</v>
      </c>
      <c r="T256" s="219">
        <f>S256*H256</f>
        <v>0</v>
      </c>
      <c r="AR256" s="25" t="s">
        <v>502</v>
      </c>
      <c r="AT256" s="25" t="s">
        <v>498</v>
      </c>
      <c r="AU256" s="25" t="s">
        <v>82</v>
      </c>
      <c r="AY256" s="25" t="s">
        <v>492</v>
      </c>
      <c r="BE256" s="220">
        <f>IF(N256="základní",J256,0)</f>
        <v>0</v>
      </c>
      <c r="BF256" s="220">
        <f>IF(N256="snížená",J256,0)</f>
        <v>0</v>
      </c>
      <c r="BG256" s="220">
        <f>IF(N256="zákl. přenesená",J256,0)</f>
        <v>0</v>
      </c>
      <c r="BH256" s="220">
        <f>IF(N256="sníž. přenesená",J256,0)</f>
        <v>0</v>
      </c>
      <c r="BI256" s="220">
        <f>IF(N256="nulová",J256,0)</f>
        <v>0</v>
      </c>
      <c r="BJ256" s="25" t="s">
        <v>80</v>
      </c>
      <c r="BK256" s="220">
        <f>ROUND(I256*H256,2)</f>
        <v>0</v>
      </c>
      <c r="BL256" s="25" t="s">
        <v>502</v>
      </c>
      <c r="BM256" s="25" t="s">
        <v>1913</v>
      </c>
    </row>
    <row r="257" spans="2:65" s="1" customFormat="1">
      <c r="B257" s="42"/>
      <c r="C257" s="64"/>
      <c r="D257" s="227" t="s">
        <v>506</v>
      </c>
      <c r="E257" s="64"/>
      <c r="F257" s="274" t="s">
        <v>14875</v>
      </c>
      <c r="G257" s="64"/>
      <c r="H257" s="64"/>
      <c r="I257" s="177"/>
      <c r="J257" s="64"/>
      <c r="K257" s="64"/>
      <c r="L257" s="62"/>
      <c r="M257" s="223"/>
      <c r="N257" s="43"/>
      <c r="O257" s="43"/>
      <c r="P257" s="43"/>
      <c r="Q257" s="43"/>
      <c r="R257" s="43"/>
      <c r="S257" s="43"/>
      <c r="T257" s="79"/>
      <c r="AT257" s="25" t="s">
        <v>506</v>
      </c>
      <c r="AU257" s="25" t="s">
        <v>82</v>
      </c>
    </row>
    <row r="258" spans="2:65" s="1" customFormat="1" ht="16.5" customHeight="1">
      <c r="B258" s="42"/>
      <c r="C258" s="209" t="s">
        <v>1400</v>
      </c>
      <c r="D258" s="209" t="s">
        <v>498</v>
      </c>
      <c r="E258" s="210" t="s">
        <v>14876</v>
      </c>
      <c r="F258" s="211" t="s">
        <v>12728</v>
      </c>
      <c r="G258" s="212" t="s">
        <v>2537</v>
      </c>
      <c r="H258" s="213">
        <v>1</v>
      </c>
      <c r="I258" s="214"/>
      <c r="J258" s="215">
        <f>ROUND(I258*H258,2)</f>
        <v>0</v>
      </c>
      <c r="K258" s="211" t="s">
        <v>23</v>
      </c>
      <c r="L258" s="62"/>
      <c r="M258" s="216" t="s">
        <v>23</v>
      </c>
      <c r="N258" s="217" t="s">
        <v>44</v>
      </c>
      <c r="O258" s="43"/>
      <c r="P258" s="218">
        <f>O258*H258</f>
        <v>0</v>
      </c>
      <c r="Q258" s="218">
        <v>0</v>
      </c>
      <c r="R258" s="218">
        <f>Q258*H258</f>
        <v>0</v>
      </c>
      <c r="S258" s="218">
        <v>0</v>
      </c>
      <c r="T258" s="219">
        <f>S258*H258</f>
        <v>0</v>
      </c>
      <c r="AR258" s="25" t="s">
        <v>502</v>
      </c>
      <c r="AT258" s="25" t="s">
        <v>498</v>
      </c>
      <c r="AU258" s="25" t="s">
        <v>82</v>
      </c>
      <c r="AY258" s="25" t="s">
        <v>492</v>
      </c>
      <c r="BE258" s="220">
        <f>IF(N258="základní",J258,0)</f>
        <v>0</v>
      </c>
      <c r="BF258" s="220">
        <f>IF(N258="snížená",J258,0)</f>
        <v>0</v>
      </c>
      <c r="BG258" s="220">
        <f>IF(N258="zákl. přenesená",J258,0)</f>
        <v>0</v>
      </c>
      <c r="BH258" s="220">
        <f>IF(N258="sníž. přenesená",J258,0)</f>
        <v>0</v>
      </c>
      <c r="BI258" s="220">
        <f>IF(N258="nulová",J258,0)</f>
        <v>0</v>
      </c>
      <c r="BJ258" s="25" t="s">
        <v>80</v>
      </c>
      <c r="BK258" s="220">
        <f>ROUND(I258*H258,2)</f>
        <v>0</v>
      </c>
      <c r="BL258" s="25" t="s">
        <v>502</v>
      </c>
      <c r="BM258" s="25" t="s">
        <v>1922</v>
      </c>
    </row>
    <row r="259" spans="2:65" s="1" customFormat="1">
      <c r="B259" s="42"/>
      <c r="C259" s="64"/>
      <c r="D259" s="227" t="s">
        <v>506</v>
      </c>
      <c r="E259" s="64"/>
      <c r="F259" s="274" t="s">
        <v>12728</v>
      </c>
      <c r="G259" s="64"/>
      <c r="H259" s="64"/>
      <c r="I259" s="177"/>
      <c r="J259" s="64"/>
      <c r="K259" s="64"/>
      <c r="L259" s="62"/>
      <c r="M259" s="223"/>
      <c r="N259" s="43"/>
      <c r="O259" s="43"/>
      <c r="P259" s="43"/>
      <c r="Q259" s="43"/>
      <c r="R259" s="43"/>
      <c r="S259" s="43"/>
      <c r="T259" s="79"/>
      <c r="AT259" s="25" t="s">
        <v>506</v>
      </c>
      <c r="AU259" s="25" t="s">
        <v>82</v>
      </c>
    </row>
    <row r="260" spans="2:65" s="1" customFormat="1" ht="16.5" customHeight="1">
      <c r="B260" s="42"/>
      <c r="C260" s="209" t="s">
        <v>1407</v>
      </c>
      <c r="D260" s="209" t="s">
        <v>498</v>
      </c>
      <c r="E260" s="210" t="s">
        <v>14877</v>
      </c>
      <c r="F260" s="211" t="s">
        <v>12494</v>
      </c>
      <c r="G260" s="212" t="s">
        <v>2537</v>
      </c>
      <c r="H260" s="213">
        <v>1</v>
      </c>
      <c r="I260" s="214"/>
      <c r="J260" s="215">
        <f>ROUND(I260*H260,2)</f>
        <v>0</v>
      </c>
      <c r="K260" s="211" t="s">
        <v>23</v>
      </c>
      <c r="L260" s="62"/>
      <c r="M260" s="216" t="s">
        <v>23</v>
      </c>
      <c r="N260" s="217" t="s">
        <v>44</v>
      </c>
      <c r="O260" s="43"/>
      <c r="P260" s="218">
        <f>O260*H260</f>
        <v>0</v>
      </c>
      <c r="Q260" s="218">
        <v>0</v>
      </c>
      <c r="R260" s="218">
        <f>Q260*H260</f>
        <v>0</v>
      </c>
      <c r="S260" s="218">
        <v>0</v>
      </c>
      <c r="T260" s="219">
        <f>S260*H260</f>
        <v>0</v>
      </c>
      <c r="AR260" s="25" t="s">
        <v>502</v>
      </c>
      <c r="AT260" s="25" t="s">
        <v>498</v>
      </c>
      <c r="AU260" s="25" t="s">
        <v>82</v>
      </c>
      <c r="AY260" s="25" t="s">
        <v>492</v>
      </c>
      <c r="BE260" s="220">
        <f>IF(N260="základní",J260,0)</f>
        <v>0</v>
      </c>
      <c r="BF260" s="220">
        <f>IF(N260="snížená",J260,0)</f>
        <v>0</v>
      </c>
      <c r="BG260" s="220">
        <f>IF(N260="zákl. přenesená",J260,0)</f>
        <v>0</v>
      </c>
      <c r="BH260" s="220">
        <f>IF(N260="sníž. přenesená",J260,0)</f>
        <v>0</v>
      </c>
      <c r="BI260" s="220">
        <f>IF(N260="nulová",J260,0)</f>
        <v>0</v>
      </c>
      <c r="BJ260" s="25" t="s">
        <v>80</v>
      </c>
      <c r="BK260" s="220">
        <f>ROUND(I260*H260,2)</f>
        <v>0</v>
      </c>
      <c r="BL260" s="25" t="s">
        <v>502</v>
      </c>
      <c r="BM260" s="25" t="s">
        <v>1932</v>
      </c>
    </row>
    <row r="261" spans="2:65" s="1" customFormat="1">
      <c r="B261" s="42"/>
      <c r="C261" s="64"/>
      <c r="D261" s="221" t="s">
        <v>506</v>
      </c>
      <c r="E261" s="64"/>
      <c r="F261" s="222" t="s">
        <v>12494</v>
      </c>
      <c r="G261" s="64"/>
      <c r="H261" s="64"/>
      <c r="I261" s="177"/>
      <c r="J261" s="64"/>
      <c r="K261" s="64"/>
      <c r="L261" s="62"/>
      <c r="M261" s="292"/>
      <c r="N261" s="293"/>
      <c r="O261" s="293"/>
      <c r="P261" s="293"/>
      <c r="Q261" s="293"/>
      <c r="R261" s="293"/>
      <c r="S261" s="293"/>
      <c r="T261" s="294"/>
      <c r="AT261" s="25" t="s">
        <v>506</v>
      </c>
      <c r="AU261" s="25" t="s">
        <v>82</v>
      </c>
    </row>
    <row r="262" spans="2:65" s="1" customFormat="1" ht="6.9" customHeight="1">
      <c r="B262" s="57"/>
      <c r="C262" s="58"/>
      <c r="D262" s="58"/>
      <c r="E262" s="58"/>
      <c r="F262" s="58"/>
      <c r="G262" s="58"/>
      <c r="H262" s="58"/>
      <c r="I262" s="151"/>
      <c r="J262" s="58"/>
      <c r="K262" s="58"/>
      <c r="L262" s="62"/>
    </row>
  </sheetData>
  <sheetProtection password="CC35" sheet="1" objects="1" scenarios="1" formatCells="0" formatColumns="0" formatRows="0" sort="0" autoFilter="0"/>
  <autoFilter ref="C89:K261"/>
  <mergeCells count="13">
    <mergeCell ref="E82:H82"/>
    <mergeCell ref="G1:H1"/>
    <mergeCell ref="L2:V2"/>
    <mergeCell ref="E49:H49"/>
    <mergeCell ref="E51:H51"/>
    <mergeCell ref="J55:J56"/>
    <mergeCell ref="E78:H78"/>
    <mergeCell ref="E80:H80"/>
    <mergeCell ref="E7:H7"/>
    <mergeCell ref="E9:H9"/>
    <mergeCell ref="E11:H11"/>
    <mergeCell ref="E26:H26"/>
    <mergeCell ref="E47:H47"/>
  </mergeCells>
  <hyperlinks>
    <hyperlink ref="F1:G1" location="C2" display="1) Krycí list soupisu"/>
    <hyperlink ref="G1:H1" location="C58" display="2) Rekapitulace"/>
    <hyperlink ref="J1" location="C8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58"/>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170</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s="1" customFormat="1" ht="16.5" customHeight="1">
      <c r="B9" s="42"/>
      <c r="C9" s="43"/>
      <c r="D9" s="43"/>
      <c r="E9" s="423" t="s">
        <v>14204</v>
      </c>
      <c r="F9" s="424"/>
      <c r="G9" s="424"/>
      <c r="H9" s="424"/>
      <c r="I9" s="129"/>
      <c r="J9" s="43"/>
      <c r="K9" s="46"/>
    </row>
    <row r="10" spans="1:70" s="1" customFormat="1" ht="13.2">
      <c r="B10" s="42"/>
      <c r="C10" s="43"/>
      <c r="D10" s="38" t="s">
        <v>199</v>
      </c>
      <c r="E10" s="43"/>
      <c r="F10" s="43"/>
      <c r="G10" s="43"/>
      <c r="H10" s="43"/>
      <c r="I10" s="129"/>
      <c r="J10" s="43"/>
      <c r="K10" s="46"/>
    </row>
    <row r="11" spans="1:70" s="1" customFormat="1" ht="36.9" customHeight="1">
      <c r="B11" s="42"/>
      <c r="C11" s="43"/>
      <c r="D11" s="43"/>
      <c r="E11" s="425" t="s">
        <v>14878</v>
      </c>
      <c r="F11" s="424"/>
      <c r="G11" s="424"/>
      <c r="H11" s="424"/>
      <c r="I11" s="129"/>
      <c r="J11" s="43"/>
      <c r="K11" s="46"/>
    </row>
    <row r="12" spans="1:70" s="1" customFormat="1">
      <c r="B12" s="42"/>
      <c r="C12" s="43"/>
      <c r="D12" s="43"/>
      <c r="E12" s="43"/>
      <c r="F12" s="43"/>
      <c r="G12" s="43"/>
      <c r="H12" s="43"/>
      <c r="I12" s="129"/>
      <c r="J12" s="43"/>
      <c r="K12" s="46"/>
    </row>
    <row r="13" spans="1:70" s="1" customFormat="1" ht="14.4" customHeight="1">
      <c r="B13" s="42"/>
      <c r="C13" s="43"/>
      <c r="D13" s="38" t="s">
        <v>20</v>
      </c>
      <c r="E13" s="43"/>
      <c r="F13" s="36" t="s">
        <v>23</v>
      </c>
      <c r="G13" s="43"/>
      <c r="H13" s="43"/>
      <c r="I13" s="130" t="s">
        <v>22</v>
      </c>
      <c r="J13" s="36" t="s">
        <v>23</v>
      </c>
      <c r="K13" s="46"/>
    </row>
    <row r="14" spans="1:70" s="1" customFormat="1" ht="14.4" customHeight="1">
      <c r="B14" s="42"/>
      <c r="C14" s="43"/>
      <c r="D14" s="38" t="s">
        <v>24</v>
      </c>
      <c r="E14" s="43"/>
      <c r="F14" s="36" t="s">
        <v>25</v>
      </c>
      <c r="G14" s="43"/>
      <c r="H14" s="43"/>
      <c r="I14" s="130" t="s">
        <v>26</v>
      </c>
      <c r="J14" s="131" t="str">
        <f>'Rekapitulace stavby'!AN8</f>
        <v>23. 3. 2017</v>
      </c>
      <c r="K14" s="46"/>
    </row>
    <row r="15" spans="1:70" s="1" customFormat="1" ht="10.95" customHeight="1">
      <c r="B15" s="42"/>
      <c r="C15" s="43"/>
      <c r="D15" s="43"/>
      <c r="E15" s="43"/>
      <c r="F15" s="43"/>
      <c r="G15" s="43"/>
      <c r="H15" s="43"/>
      <c r="I15" s="129"/>
      <c r="J15" s="43"/>
      <c r="K15" s="46"/>
    </row>
    <row r="16" spans="1:70" s="1" customFormat="1" ht="14.4" customHeight="1">
      <c r="B16" s="42"/>
      <c r="C16" s="43"/>
      <c r="D16" s="38" t="s">
        <v>28</v>
      </c>
      <c r="E16" s="43"/>
      <c r="F16" s="43"/>
      <c r="G16" s="43"/>
      <c r="H16" s="43"/>
      <c r="I16" s="130" t="s">
        <v>29</v>
      </c>
      <c r="J16" s="36" t="s">
        <v>23</v>
      </c>
      <c r="K16" s="46"/>
    </row>
    <row r="17" spans="2:11" s="1" customFormat="1" ht="18" customHeight="1">
      <c r="B17" s="42"/>
      <c r="C17" s="43"/>
      <c r="D17" s="43"/>
      <c r="E17" s="36" t="s">
        <v>30</v>
      </c>
      <c r="F17" s="43"/>
      <c r="G17" s="43"/>
      <c r="H17" s="43"/>
      <c r="I17" s="130" t="s">
        <v>31</v>
      </c>
      <c r="J17" s="36" t="s">
        <v>23</v>
      </c>
      <c r="K17" s="46"/>
    </row>
    <row r="18" spans="2:11" s="1" customFormat="1" ht="6.9" customHeight="1">
      <c r="B18" s="42"/>
      <c r="C18" s="43"/>
      <c r="D18" s="43"/>
      <c r="E18" s="43"/>
      <c r="F18" s="43"/>
      <c r="G18" s="43"/>
      <c r="H18" s="43"/>
      <c r="I18" s="129"/>
      <c r="J18" s="43"/>
      <c r="K18" s="46"/>
    </row>
    <row r="19" spans="2:11" s="1" customFormat="1" ht="14.4" customHeight="1">
      <c r="B19" s="42"/>
      <c r="C19" s="43"/>
      <c r="D19" s="38" t="s">
        <v>32</v>
      </c>
      <c r="E19" s="43"/>
      <c r="F19" s="43"/>
      <c r="G19" s="43"/>
      <c r="H19" s="43"/>
      <c r="I19" s="130" t="s">
        <v>29</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30" t="s">
        <v>31</v>
      </c>
      <c r="J20" s="36" t="str">
        <f>IF('Rekapitulace stavby'!AN14="Vyplň údaj","",IF('Rekapitulace stavby'!AN14="","",'Rekapitulace stavby'!AN14))</f>
        <v/>
      </c>
      <c r="K20" s="46"/>
    </row>
    <row r="21" spans="2:11" s="1" customFormat="1" ht="6.9" customHeight="1">
      <c r="B21" s="42"/>
      <c r="C21" s="43"/>
      <c r="D21" s="43"/>
      <c r="E21" s="43"/>
      <c r="F21" s="43"/>
      <c r="G21" s="43"/>
      <c r="H21" s="43"/>
      <c r="I21" s="129"/>
      <c r="J21" s="43"/>
      <c r="K21" s="46"/>
    </row>
    <row r="22" spans="2:11" s="1" customFormat="1" ht="14.4" customHeight="1">
      <c r="B22" s="42"/>
      <c r="C22" s="43"/>
      <c r="D22" s="38" t="s">
        <v>34</v>
      </c>
      <c r="E22" s="43"/>
      <c r="F22" s="43"/>
      <c r="G22" s="43"/>
      <c r="H22" s="43"/>
      <c r="I22" s="130" t="s">
        <v>29</v>
      </c>
      <c r="J22" s="36" t="s">
        <v>23</v>
      </c>
      <c r="K22" s="46"/>
    </row>
    <row r="23" spans="2:11" s="1" customFormat="1" ht="18" customHeight="1">
      <c r="B23" s="42"/>
      <c r="C23" s="43"/>
      <c r="D23" s="43"/>
      <c r="E23" s="36" t="s">
        <v>35</v>
      </c>
      <c r="F23" s="43"/>
      <c r="G23" s="43"/>
      <c r="H23" s="43"/>
      <c r="I23" s="130" t="s">
        <v>31</v>
      </c>
      <c r="J23" s="36" t="s">
        <v>23</v>
      </c>
      <c r="K23" s="46"/>
    </row>
    <row r="24" spans="2:11" s="1" customFormat="1" ht="6.9" customHeight="1">
      <c r="B24" s="42"/>
      <c r="C24" s="43"/>
      <c r="D24" s="43"/>
      <c r="E24" s="43"/>
      <c r="F24" s="43"/>
      <c r="G24" s="43"/>
      <c r="H24" s="43"/>
      <c r="I24" s="129"/>
      <c r="J24" s="43"/>
      <c r="K24" s="46"/>
    </row>
    <row r="25" spans="2:11" s="1" customFormat="1" ht="14.4" customHeight="1">
      <c r="B25" s="42"/>
      <c r="C25" s="43"/>
      <c r="D25" s="38" t="s">
        <v>37</v>
      </c>
      <c r="E25" s="43"/>
      <c r="F25" s="43"/>
      <c r="G25" s="43"/>
      <c r="H25" s="43"/>
      <c r="I25" s="129"/>
      <c r="J25" s="43"/>
      <c r="K25" s="46"/>
    </row>
    <row r="26" spans="2:11" s="7" customFormat="1" ht="71.25" customHeight="1">
      <c r="B26" s="132"/>
      <c r="C26" s="133"/>
      <c r="D26" s="133"/>
      <c r="E26" s="414" t="s">
        <v>38</v>
      </c>
      <c r="F26" s="414"/>
      <c r="G26" s="414"/>
      <c r="H26" s="414"/>
      <c r="I26" s="134"/>
      <c r="J26" s="133"/>
      <c r="K26" s="135"/>
    </row>
    <row r="27" spans="2:11" s="1" customFormat="1" ht="6.9" customHeight="1">
      <c r="B27" s="42"/>
      <c r="C27" s="43"/>
      <c r="D27" s="43"/>
      <c r="E27" s="43"/>
      <c r="F27" s="43"/>
      <c r="G27" s="43"/>
      <c r="H27" s="43"/>
      <c r="I27" s="129"/>
      <c r="J27" s="43"/>
      <c r="K27" s="46"/>
    </row>
    <row r="28" spans="2:11" s="1" customFormat="1" ht="6.9" customHeight="1">
      <c r="B28" s="42"/>
      <c r="C28" s="43"/>
      <c r="D28" s="86"/>
      <c r="E28" s="86"/>
      <c r="F28" s="86"/>
      <c r="G28" s="86"/>
      <c r="H28" s="86"/>
      <c r="I28" s="137"/>
      <c r="J28" s="86"/>
      <c r="K28" s="138"/>
    </row>
    <row r="29" spans="2:11" s="1" customFormat="1" ht="25.35" customHeight="1">
      <c r="B29" s="42"/>
      <c r="C29" s="43"/>
      <c r="D29" s="139" t="s">
        <v>39</v>
      </c>
      <c r="E29" s="43"/>
      <c r="F29" s="43"/>
      <c r="G29" s="43"/>
      <c r="H29" s="43"/>
      <c r="I29" s="129"/>
      <c r="J29" s="140">
        <f>ROUND(J83,2)</f>
        <v>0</v>
      </c>
      <c r="K29" s="46"/>
    </row>
    <row r="30" spans="2:11" s="1" customFormat="1" ht="6.9" customHeight="1">
      <c r="B30" s="42"/>
      <c r="C30" s="43"/>
      <c r="D30" s="86"/>
      <c r="E30" s="86"/>
      <c r="F30" s="86"/>
      <c r="G30" s="86"/>
      <c r="H30" s="86"/>
      <c r="I30" s="137"/>
      <c r="J30" s="86"/>
      <c r="K30" s="138"/>
    </row>
    <row r="31" spans="2:11" s="1" customFormat="1" ht="14.4" customHeight="1">
      <c r="B31" s="42"/>
      <c r="C31" s="43"/>
      <c r="D31" s="43"/>
      <c r="E31" s="43"/>
      <c r="F31" s="47" t="s">
        <v>41</v>
      </c>
      <c r="G31" s="43"/>
      <c r="H31" s="43"/>
      <c r="I31" s="141" t="s">
        <v>40</v>
      </c>
      <c r="J31" s="47" t="s">
        <v>42</v>
      </c>
      <c r="K31" s="46"/>
    </row>
    <row r="32" spans="2:11" s="1" customFormat="1" ht="14.4" customHeight="1">
      <c r="B32" s="42"/>
      <c r="C32" s="43"/>
      <c r="D32" s="50" t="s">
        <v>43</v>
      </c>
      <c r="E32" s="50" t="s">
        <v>44</v>
      </c>
      <c r="F32" s="142">
        <f>ROUND(SUM(BE83:BE257), 2)</f>
        <v>0</v>
      </c>
      <c r="G32" s="43"/>
      <c r="H32" s="43"/>
      <c r="I32" s="143">
        <v>0.21</v>
      </c>
      <c r="J32" s="142">
        <f>ROUND(ROUND((SUM(BE83:BE257)), 2)*I32, 2)</f>
        <v>0</v>
      </c>
      <c r="K32" s="46"/>
    </row>
    <row r="33" spans="2:11" s="1" customFormat="1" ht="14.4" customHeight="1">
      <c r="B33" s="42"/>
      <c r="C33" s="43"/>
      <c r="D33" s="43"/>
      <c r="E33" s="50" t="s">
        <v>45</v>
      </c>
      <c r="F33" s="142">
        <f>ROUND(SUM(BF83:BF257), 2)</f>
        <v>0</v>
      </c>
      <c r="G33" s="43"/>
      <c r="H33" s="43"/>
      <c r="I33" s="143">
        <v>0.15</v>
      </c>
      <c r="J33" s="142">
        <f>ROUND(ROUND((SUM(BF83:BF257)), 2)*I33, 2)</f>
        <v>0</v>
      </c>
      <c r="K33" s="46"/>
    </row>
    <row r="34" spans="2:11" s="1" customFormat="1" ht="14.4" hidden="1" customHeight="1">
      <c r="B34" s="42"/>
      <c r="C34" s="43"/>
      <c r="D34" s="43"/>
      <c r="E34" s="50" t="s">
        <v>46</v>
      </c>
      <c r="F34" s="142">
        <f>ROUND(SUM(BG83:BG257), 2)</f>
        <v>0</v>
      </c>
      <c r="G34" s="43"/>
      <c r="H34" s="43"/>
      <c r="I34" s="143">
        <v>0.21</v>
      </c>
      <c r="J34" s="142">
        <v>0</v>
      </c>
      <c r="K34" s="46"/>
    </row>
    <row r="35" spans="2:11" s="1" customFormat="1" ht="14.4" hidden="1" customHeight="1">
      <c r="B35" s="42"/>
      <c r="C35" s="43"/>
      <c r="D35" s="43"/>
      <c r="E35" s="50" t="s">
        <v>47</v>
      </c>
      <c r="F35" s="142">
        <f>ROUND(SUM(BH83:BH257), 2)</f>
        <v>0</v>
      </c>
      <c r="G35" s="43"/>
      <c r="H35" s="43"/>
      <c r="I35" s="143">
        <v>0.15</v>
      </c>
      <c r="J35" s="142">
        <v>0</v>
      </c>
      <c r="K35" s="46"/>
    </row>
    <row r="36" spans="2:11" s="1" customFormat="1" ht="14.4" hidden="1" customHeight="1">
      <c r="B36" s="42"/>
      <c r="C36" s="43"/>
      <c r="D36" s="43"/>
      <c r="E36" s="50" t="s">
        <v>48</v>
      </c>
      <c r="F36" s="142">
        <f>ROUND(SUM(BI83:BI257), 2)</f>
        <v>0</v>
      </c>
      <c r="G36" s="43"/>
      <c r="H36" s="43"/>
      <c r="I36" s="143">
        <v>0</v>
      </c>
      <c r="J36" s="142">
        <v>0</v>
      </c>
      <c r="K36" s="46"/>
    </row>
    <row r="37" spans="2:11" s="1" customFormat="1" ht="6.9" customHeight="1">
      <c r="B37" s="42"/>
      <c r="C37" s="43"/>
      <c r="D37" s="43"/>
      <c r="E37" s="43"/>
      <c r="F37" s="43"/>
      <c r="G37" s="43"/>
      <c r="H37" s="43"/>
      <c r="I37" s="129"/>
      <c r="J37" s="43"/>
      <c r="K37" s="46"/>
    </row>
    <row r="38" spans="2:11" s="1" customFormat="1" ht="25.35" customHeight="1">
      <c r="B38" s="42"/>
      <c r="C38" s="144"/>
      <c r="D38" s="145" t="s">
        <v>49</v>
      </c>
      <c r="E38" s="80"/>
      <c r="F38" s="80"/>
      <c r="G38" s="146" t="s">
        <v>50</v>
      </c>
      <c r="H38" s="147" t="s">
        <v>51</v>
      </c>
      <c r="I38" s="148"/>
      <c r="J38" s="149">
        <f>SUM(J29:J36)</f>
        <v>0</v>
      </c>
      <c r="K38" s="150"/>
    </row>
    <row r="39" spans="2:11" s="1" customFormat="1" ht="14.4" customHeight="1">
      <c r="B39" s="57"/>
      <c r="C39" s="58"/>
      <c r="D39" s="58"/>
      <c r="E39" s="58"/>
      <c r="F39" s="58"/>
      <c r="G39" s="58"/>
      <c r="H39" s="58"/>
      <c r="I39" s="151"/>
      <c r="J39" s="58"/>
      <c r="K39" s="59"/>
    </row>
    <row r="43" spans="2:11" s="1" customFormat="1" ht="6.9" customHeight="1">
      <c r="B43" s="152"/>
      <c r="C43" s="153"/>
      <c r="D43" s="153"/>
      <c r="E43" s="153"/>
      <c r="F43" s="153"/>
      <c r="G43" s="153"/>
      <c r="H43" s="153"/>
      <c r="I43" s="154"/>
      <c r="J43" s="153"/>
      <c r="K43" s="155"/>
    </row>
    <row r="44" spans="2:11" s="1" customFormat="1" ht="36.9" customHeight="1">
      <c r="B44" s="42"/>
      <c r="C44" s="31" t="s">
        <v>265</v>
      </c>
      <c r="D44" s="43"/>
      <c r="E44" s="43"/>
      <c r="F44" s="43"/>
      <c r="G44" s="43"/>
      <c r="H44" s="43"/>
      <c r="I44" s="129"/>
      <c r="J44" s="43"/>
      <c r="K44" s="46"/>
    </row>
    <row r="45" spans="2:11" s="1" customFormat="1" ht="6.9" customHeight="1">
      <c r="B45" s="42"/>
      <c r="C45" s="43"/>
      <c r="D45" s="43"/>
      <c r="E45" s="43"/>
      <c r="F45" s="43"/>
      <c r="G45" s="43"/>
      <c r="H45" s="43"/>
      <c r="I45" s="129"/>
      <c r="J45" s="43"/>
      <c r="K45" s="46"/>
    </row>
    <row r="46" spans="2:11" s="1" customFormat="1" ht="14.4" customHeight="1">
      <c r="B46" s="42"/>
      <c r="C46" s="38" t="s">
        <v>18</v>
      </c>
      <c r="D46" s="43"/>
      <c r="E46" s="43"/>
      <c r="F46" s="43"/>
      <c r="G46" s="43"/>
      <c r="H46" s="43"/>
      <c r="I46" s="129"/>
      <c r="J46" s="43"/>
      <c r="K46" s="46"/>
    </row>
    <row r="47" spans="2:11" s="1" customFormat="1" ht="16.5" customHeight="1">
      <c r="B47" s="42"/>
      <c r="C47" s="43"/>
      <c r="D47" s="43"/>
      <c r="E47" s="423" t="str">
        <f>E7</f>
        <v>ZČU - STRADI - STRATEGICKÁ DISLOKACE ZČU - FZS</v>
      </c>
      <c r="F47" s="429"/>
      <c r="G47" s="429"/>
      <c r="H47" s="429"/>
      <c r="I47" s="129"/>
      <c r="J47" s="43"/>
      <c r="K47" s="46"/>
    </row>
    <row r="48" spans="2:11" ht="13.2">
      <c r="B48" s="29"/>
      <c r="C48" s="38" t="s">
        <v>193</v>
      </c>
      <c r="D48" s="30"/>
      <c r="E48" s="30"/>
      <c r="F48" s="30"/>
      <c r="G48" s="30"/>
      <c r="H48" s="30"/>
      <c r="I48" s="128"/>
      <c r="J48" s="30"/>
      <c r="K48" s="32"/>
    </row>
    <row r="49" spans="2:47" s="1" customFormat="1" ht="16.5" customHeight="1">
      <c r="B49" s="42"/>
      <c r="C49" s="43"/>
      <c r="D49" s="43"/>
      <c r="E49" s="423" t="s">
        <v>14204</v>
      </c>
      <c r="F49" s="424"/>
      <c r="G49" s="424"/>
      <c r="H49" s="424"/>
      <c r="I49" s="129"/>
      <c r="J49" s="43"/>
      <c r="K49" s="46"/>
    </row>
    <row r="50" spans="2:47" s="1" customFormat="1" ht="14.4" customHeight="1">
      <c r="B50" s="42"/>
      <c r="C50" s="38" t="s">
        <v>199</v>
      </c>
      <c r="D50" s="43"/>
      <c r="E50" s="43"/>
      <c r="F50" s="43"/>
      <c r="G50" s="43"/>
      <c r="H50" s="43"/>
      <c r="I50" s="129"/>
      <c r="J50" s="43"/>
      <c r="K50" s="46"/>
    </row>
    <row r="51" spans="2:47" s="1" customFormat="1" ht="17.25" customHeight="1">
      <c r="B51" s="42"/>
      <c r="C51" s="43"/>
      <c r="D51" s="43"/>
      <c r="E51" s="425" t="str">
        <f>E11</f>
        <v>D.2.4 - GASTRO ZAŘÍZENÍ</v>
      </c>
      <c r="F51" s="424"/>
      <c r="G51" s="424"/>
      <c r="H51" s="424"/>
      <c r="I51" s="129"/>
      <c r="J51" s="43"/>
      <c r="K51" s="46"/>
    </row>
    <row r="52" spans="2:47" s="1" customFormat="1" ht="6.9" customHeight="1">
      <c r="B52" s="42"/>
      <c r="C52" s="43"/>
      <c r="D52" s="43"/>
      <c r="E52" s="43"/>
      <c r="F52" s="43"/>
      <c r="G52" s="43"/>
      <c r="H52" s="43"/>
      <c r="I52" s="129"/>
      <c r="J52" s="43"/>
      <c r="K52" s="46"/>
    </row>
    <row r="53" spans="2:47" s="1" customFormat="1" ht="18" customHeight="1">
      <c r="B53" s="42"/>
      <c r="C53" s="38" t="s">
        <v>24</v>
      </c>
      <c r="D53" s="43"/>
      <c r="E53" s="43"/>
      <c r="F53" s="36" t="str">
        <f>F14</f>
        <v>Tylova 59, Jižní Předměstí, 301 00 Plzeň</v>
      </c>
      <c r="G53" s="43"/>
      <c r="H53" s="43"/>
      <c r="I53" s="130" t="s">
        <v>26</v>
      </c>
      <c r="J53" s="131" t="str">
        <f>IF(J14="","",J14)</f>
        <v>23. 3. 2017</v>
      </c>
      <c r="K53" s="46"/>
    </row>
    <row r="54" spans="2:47" s="1" customFormat="1" ht="6.9" customHeight="1">
      <c r="B54" s="42"/>
      <c r="C54" s="43"/>
      <c r="D54" s="43"/>
      <c r="E54" s="43"/>
      <c r="F54" s="43"/>
      <c r="G54" s="43"/>
      <c r="H54" s="43"/>
      <c r="I54" s="129"/>
      <c r="J54" s="43"/>
      <c r="K54" s="46"/>
    </row>
    <row r="55" spans="2:47" s="1" customFormat="1" ht="13.2">
      <c r="B55" s="42"/>
      <c r="C55" s="38" t="s">
        <v>28</v>
      </c>
      <c r="D55" s="43"/>
      <c r="E55" s="43"/>
      <c r="F55" s="36" t="str">
        <f>E17</f>
        <v>ZČU v Plzni, Univerzitní 8, Plzeň</v>
      </c>
      <c r="G55" s="43"/>
      <c r="H55" s="43"/>
      <c r="I55" s="130" t="s">
        <v>34</v>
      </c>
      <c r="J55" s="414" t="str">
        <f>E23</f>
        <v>ATELIER SOUKUP OPL ŠVEHLA s.r.o.</v>
      </c>
      <c r="K55" s="46"/>
    </row>
    <row r="56" spans="2:47" s="1" customFormat="1" ht="14.4" customHeight="1">
      <c r="B56" s="42"/>
      <c r="C56" s="38" t="s">
        <v>32</v>
      </c>
      <c r="D56" s="43"/>
      <c r="E56" s="43"/>
      <c r="F56" s="36" t="str">
        <f>IF(E20="","",E20)</f>
        <v/>
      </c>
      <c r="G56" s="43"/>
      <c r="H56" s="43"/>
      <c r="I56" s="129"/>
      <c r="J56" s="426"/>
      <c r="K56" s="46"/>
    </row>
    <row r="57" spans="2:47" s="1" customFormat="1" ht="10.35" customHeight="1">
      <c r="B57" s="42"/>
      <c r="C57" s="43"/>
      <c r="D57" s="43"/>
      <c r="E57" s="43"/>
      <c r="F57" s="43"/>
      <c r="G57" s="43"/>
      <c r="H57" s="43"/>
      <c r="I57" s="129"/>
      <c r="J57" s="43"/>
      <c r="K57" s="46"/>
    </row>
    <row r="58" spans="2:47" s="1" customFormat="1" ht="29.25" customHeight="1">
      <c r="B58" s="42"/>
      <c r="C58" s="156" t="s">
        <v>293</v>
      </c>
      <c r="D58" s="144"/>
      <c r="E58" s="144"/>
      <c r="F58" s="144"/>
      <c r="G58" s="144"/>
      <c r="H58" s="144"/>
      <c r="I58" s="157"/>
      <c r="J58" s="158" t="s">
        <v>294</v>
      </c>
      <c r="K58" s="159"/>
    </row>
    <row r="59" spans="2:47" s="1" customFormat="1" ht="10.35" customHeight="1">
      <c r="B59" s="42"/>
      <c r="C59" s="43"/>
      <c r="D59" s="43"/>
      <c r="E59" s="43"/>
      <c r="F59" s="43"/>
      <c r="G59" s="43"/>
      <c r="H59" s="43"/>
      <c r="I59" s="129"/>
      <c r="J59" s="43"/>
      <c r="K59" s="46"/>
    </row>
    <row r="60" spans="2:47" s="1" customFormat="1" ht="29.25" customHeight="1">
      <c r="B60" s="42"/>
      <c r="C60" s="160" t="s">
        <v>299</v>
      </c>
      <c r="D60" s="43"/>
      <c r="E60" s="43"/>
      <c r="F60" s="43"/>
      <c r="G60" s="43"/>
      <c r="H60" s="43"/>
      <c r="I60" s="129"/>
      <c r="J60" s="140">
        <f>J83</f>
        <v>0</v>
      </c>
      <c r="K60" s="46"/>
      <c r="AU60" s="25" t="s">
        <v>300</v>
      </c>
    </row>
    <row r="61" spans="2:47" s="8" customFormat="1" ht="24.9" customHeight="1">
      <c r="B61" s="161"/>
      <c r="C61" s="162"/>
      <c r="D61" s="163" t="s">
        <v>14879</v>
      </c>
      <c r="E61" s="164"/>
      <c r="F61" s="164"/>
      <c r="G61" s="164"/>
      <c r="H61" s="164"/>
      <c r="I61" s="165"/>
      <c r="J61" s="166">
        <f>J84</f>
        <v>0</v>
      </c>
      <c r="K61" s="167"/>
    </row>
    <row r="62" spans="2:47" s="1" customFormat="1" ht="21.75" customHeight="1">
      <c r="B62" s="42"/>
      <c r="C62" s="43"/>
      <c r="D62" s="43"/>
      <c r="E62" s="43"/>
      <c r="F62" s="43"/>
      <c r="G62" s="43"/>
      <c r="H62" s="43"/>
      <c r="I62" s="129"/>
      <c r="J62" s="43"/>
      <c r="K62" s="46"/>
    </row>
    <row r="63" spans="2:47" s="1" customFormat="1" ht="6.9" customHeight="1">
      <c r="B63" s="57"/>
      <c r="C63" s="58"/>
      <c r="D63" s="58"/>
      <c r="E63" s="58"/>
      <c r="F63" s="58"/>
      <c r="G63" s="58"/>
      <c r="H63" s="58"/>
      <c r="I63" s="151"/>
      <c r="J63" s="58"/>
      <c r="K63" s="59"/>
    </row>
    <row r="67" spans="2:12" s="1" customFormat="1" ht="6.9" customHeight="1">
      <c r="B67" s="60"/>
      <c r="C67" s="61"/>
      <c r="D67" s="61"/>
      <c r="E67" s="61"/>
      <c r="F67" s="61"/>
      <c r="G67" s="61"/>
      <c r="H67" s="61"/>
      <c r="I67" s="154"/>
      <c r="J67" s="61"/>
      <c r="K67" s="61"/>
      <c r="L67" s="62"/>
    </row>
    <row r="68" spans="2:12" s="1" customFormat="1" ht="36.9" customHeight="1">
      <c r="B68" s="42"/>
      <c r="C68" s="63" t="s">
        <v>444</v>
      </c>
      <c r="D68" s="64"/>
      <c r="E68" s="64"/>
      <c r="F68" s="64"/>
      <c r="G68" s="64"/>
      <c r="H68" s="64"/>
      <c r="I68" s="177"/>
      <c r="J68" s="64"/>
      <c r="K68" s="64"/>
      <c r="L68" s="62"/>
    </row>
    <row r="69" spans="2:12" s="1" customFormat="1" ht="6.9" customHeight="1">
      <c r="B69" s="42"/>
      <c r="C69" s="64"/>
      <c r="D69" s="64"/>
      <c r="E69" s="64"/>
      <c r="F69" s="64"/>
      <c r="G69" s="64"/>
      <c r="H69" s="64"/>
      <c r="I69" s="177"/>
      <c r="J69" s="64"/>
      <c r="K69" s="64"/>
      <c r="L69" s="62"/>
    </row>
    <row r="70" spans="2:12" s="1" customFormat="1" ht="14.4" customHeight="1">
      <c r="B70" s="42"/>
      <c r="C70" s="66" t="s">
        <v>18</v>
      </c>
      <c r="D70" s="64"/>
      <c r="E70" s="64"/>
      <c r="F70" s="64"/>
      <c r="G70" s="64"/>
      <c r="H70" s="64"/>
      <c r="I70" s="177"/>
      <c r="J70" s="64"/>
      <c r="K70" s="64"/>
      <c r="L70" s="62"/>
    </row>
    <row r="71" spans="2:12" s="1" customFormat="1" ht="16.5" customHeight="1">
      <c r="B71" s="42"/>
      <c r="C71" s="64"/>
      <c r="D71" s="64"/>
      <c r="E71" s="427" t="str">
        <f>E7</f>
        <v>ZČU - STRADI - STRATEGICKÁ DISLOKACE ZČU - FZS</v>
      </c>
      <c r="F71" s="428"/>
      <c r="G71" s="428"/>
      <c r="H71" s="428"/>
      <c r="I71" s="177"/>
      <c r="J71" s="64"/>
      <c r="K71" s="64"/>
      <c r="L71" s="62"/>
    </row>
    <row r="72" spans="2:12" ht="13.2">
      <c r="B72" s="29"/>
      <c r="C72" s="66" t="s">
        <v>193</v>
      </c>
      <c r="D72" s="178"/>
      <c r="E72" s="178"/>
      <c r="F72" s="178"/>
      <c r="G72" s="178"/>
      <c r="H72" s="178"/>
      <c r="J72" s="178"/>
      <c r="K72" s="178"/>
      <c r="L72" s="179"/>
    </row>
    <row r="73" spans="2:12" s="1" customFormat="1" ht="16.5" customHeight="1">
      <c r="B73" s="42"/>
      <c r="C73" s="64"/>
      <c r="D73" s="64"/>
      <c r="E73" s="427" t="s">
        <v>14204</v>
      </c>
      <c r="F73" s="421"/>
      <c r="G73" s="421"/>
      <c r="H73" s="421"/>
      <c r="I73" s="177"/>
      <c r="J73" s="64"/>
      <c r="K73" s="64"/>
      <c r="L73" s="62"/>
    </row>
    <row r="74" spans="2:12" s="1" customFormat="1" ht="14.4" customHeight="1">
      <c r="B74" s="42"/>
      <c r="C74" s="66" t="s">
        <v>199</v>
      </c>
      <c r="D74" s="64"/>
      <c r="E74" s="64"/>
      <c r="F74" s="64"/>
      <c r="G74" s="64"/>
      <c r="H74" s="64"/>
      <c r="I74" s="177"/>
      <c r="J74" s="64"/>
      <c r="K74" s="64"/>
      <c r="L74" s="62"/>
    </row>
    <row r="75" spans="2:12" s="1" customFormat="1" ht="17.25" customHeight="1">
      <c r="B75" s="42"/>
      <c r="C75" s="64"/>
      <c r="D75" s="64"/>
      <c r="E75" s="393" t="str">
        <f>E11</f>
        <v>D.2.4 - GASTRO ZAŘÍZENÍ</v>
      </c>
      <c r="F75" s="421"/>
      <c r="G75" s="421"/>
      <c r="H75" s="421"/>
      <c r="I75" s="177"/>
      <c r="J75" s="64"/>
      <c r="K75" s="64"/>
      <c r="L75" s="62"/>
    </row>
    <row r="76" spans="2:12" s="1" customFormat="1" ht="6.9" customHeight="1">
      <c r="B76" s="42"/>
      <c r="C76" s="64"/>
      <c r="D76" s="64"/>
      <c r="E76" s="64"/>
      <c r="F76" s="64"/>
      <c r="G76" s="64"/>
      <c r="H76" s="64"/>
      <c r="I76" s="177"/>
      <c r="J76" s="64"/>
      <c r="K76" s="64"/>
      <c r="L76" s="62"/>
    </row>
    <row r="77" spans="2:12" s="1" customFormat="1" ht="18" customHeight="1">
      <c r="B77" s="42"/>
      <c r="C77" s="66" t="s">
        <v>24</v>
      </c>
      <c r="D77" s="64"/>
      <c r="E77" s="64"/>
      <c r="F77" s="180" t="str">
        <f>F14</f>
        <v>Tylova 59, Jižní Předměstí, 301 00 Plzeň</v>
      </c>
      <c r="G77" s="64"/>
      <c r="H77" s="64"/>
      <c r="I77" s="181" t="s">
        <v>26</v>
      </c>
      <c r="J77" s="74" t="str">
        <f>IF(J14="","",J14)</f>
        <v>23. 3. 2017</v>
      </c>
      <c r="K77" s="64"/>
      <c r="L77" s="62"/>
    </row>
    <row r="78" spans="2:12" s="1" customFormat="1" ht="6.9" customHeight="1">
      <c r="B78" s="42"/>
      <c r="C78" s="64"/>
      <c r="D78" s="64"/>
      <c r="E78" s="64"/>
      <c r="F78" s="64"/>
      <c r="G78" s="64"/>
      <c r="H78" s="64"/>
      <c r="I78" s="177"/>
      <c r="J78" s="64"/>
      <c r="K78" s="64"/>
      <c r="L78" s="62"/>
    </row>
    <row r="79" spans="2:12" s="1" customFormat="1" ht="13.2">
      <c r="B79" s="42"/>
      <c r="C79" s="66" t="s">
        <v>28</v>
      </c>
      <c r="D79" s="64"/>
      <c r="E79" s="64"/>
      <c r="F79" s="180" t="str">
        <f>E17</f>
        <v>ZČU v Plzni, Univerzitní 8, Plzeň</v>
      </c>
      <c r="G79" s="64"/>
      <c r="H79" s="64"/>
      <c r="I79" s="181" t="s">
        <v>34</v>
      </c>
      <c r="J79" s="180" t="str">
        <f>E23</f>
        <v>ATELIER SOUKUP OPL ŠVEHLA s.r.o.</v>
      </c>
      <c r="K79" s="64"/>
      <c r="L79" s="62"/>
    </row>
    <row r="80" spans="2:12" s="1" customFormat="1" ht="14.4" customHeight="1">
      <c r="B80" s="42"/>
      <c r="C80" s="66" t="s">
        <v>32</v>
      </c>
      <c r="D80" s="64"/>
      <c r="E80" s="64"/>
      <c r="F80" s="180" t="str">
        <f>IF(E20="","",E20)</f>
        <v/>
      </c>
      <c r="G80" s="64"/>
      <c r="H80" s="64"/>
      <c r="I80" s="177"/>
      <c r="J80" s="64"/>
      <c r="K80" s="64"/>
      <c r="L80" s="62"/>
    </row>
    <row r="81" spans="2:65" s="1" customFormat="1" ht="10.35" customHeight="1">
      <c r="B81" s="42"/>
      <c r="C81" s="64"/>
      <c r="D81" s="64"/>
      <c r="E81" s="64"/>
      <c r="F81" s="64"/>
      <c r="G81" s="64"/>
      <c r="H81" s="64"/>
      <c r="I81" s="177"/>
      <c r="J81" s="64"/>
      <c r="K81" s="64"/>
      <c r="L81" s="62"/>
    </row>
    <row r="82" spans="2:65" s="10" customFormat="1" ht="29.25" customHeight="1">
      <c r="B82" s="182"/>
      <c r="C82" s="183" t="s">
        <v>473</v>
      </c>
      <c r="D82" s="184" t="s">
        <v>58</v>
      </c>
      <c r="E82" s="184" t="s">
        <v>54</v>
      </c>
      <c r="F82" s="184" t="s">
        <v>474</v>
      </c>
      <c r="G82" s="184" t="s">
        <v>475</v>
      </c>
      <c r="H82" s="184" t="s">
        <v>476</v>
      </c>
      <c r="I82" s="185" t="s">
        <v>477</v>
      </c>
      <c r="J82" s="184" t="s">
        <v>294</v>
      </c>
      <c r="K82" s="186" t="s">
        <v>478</v>
      </c>
      <c r="L82" s="187"/>
      <c r="M82" s="82" t="s">
        <v>479</v>
      </c>
      <c r="N82" s="83" t="s">
        <v>43</v>
      </c>
      <c r="O82" s="83" t="s">
        <v>480</v>
      </c>
      <c r="P82" s="83" t="s">
        <v>481</v>
      </c>
      <c r="Q82" s="83" t="s">
        <v>482</v>
      </c>
      <c r="R82" s="83" t="s">
        <v>483</v>
      </c>
      <c r="S82" s="83" t="s">
        <v>484</v>
      </c>
      <c r="T82" s="84" t="s">
        <v>485</v>
      </c>
    </row>
    <row r="83" spans="2:65" s="1" customFormat="1" ht="29.25" customHeight="1">
      <c r="B83" s="42"/>
      <c r="C83" s="88" t="s">
        <v>299</v>
      </c>
      <c r="D83" s="64"/>
      <c r="E83" s="64"/>
      <c r="F83" s="64"/>
      <c r="G83" s="64"/>
      <c r="H83" s="64"/>
      <c r="I83" s="177"/>
      <c r="J83" s="188">
        <f>BK83</f>
        <v>0</v>
      </c>
      <c r="K83" s="64"/>
      <c r="L83" s="62"/>
      <c r="M83" s="85"/>
      <c r="N83" s="86"/>
      <c r="O83" s="86"/>
      <c r="P83" s="189">
        <f>P84</f>
        <v>0</v>
      </c>
      <c r="Q83" s="86"/>
      <c r="R83" s="189">
        <f>R84</f>
        <v>0</v>
      </c>
      <c r="S83" s="86"/>
      <c r="T83" s="190">
        <f>T84</f>
        <v>0</v>
      </c>
      <c r="AT83" s="25" t="s">
        <v>72</v>
      </c>
      <c r="AU83" s="25" t="s">
        <v>300</v>
      </c>
      <c r="BK83" s="191">
        <f>BK84</f>
        <v>0</v>
      </c>
    </row>
    <row r="84" spans="2:65" s="11" customFormat="1" ht="37.35" customHeight="1">
      <c r="B84" s="192"/>
      <c r="C84" s="193"/>
      <c r="D84" s="206" t="s">
        <v>72</v>
      </c>
      <c r="E84" s="290" t="s">
        <v>77</v>
      </c>
      <c r="F84" s="290" t="s">
        <v>14880</v>
      </c>
      <c r="G84" s="193"/>
      <c r="H84" s="193"/>
      <c r="I84" s="196"/>
      <c r="J84" s="291">
        <f>BK84</f>
        <v>0</v>
      </c>
      <c r="K84" s="193"/>
      <c r="L84" s="198"/>
      <c r="M84" s="199"/>
      <c r="N84" s="200"/>
      <c r="O84" s="200"/>
      <c r="P84" s="201">
        <f>SUM(P85:P257)</f>
        <v>0</v>
      </c>
      <c r="Q84" s="200"/>
      <c r="R84" s="201">
        <f>SUM(R85:R257)</f>
        <v>0</v>
      </c>
      <c r="S84" s="200"/>
      <c r="T84" s="202">
        <f>SUM(T85:T257)</f>
        <v>0</v>
      </c>
      <c r="AR84" s="203" t="s">
        <v>80</v>
      </c>
      <c r="AT84" s="204" t="s">
        <v>72</v>
      </c>
      <c r="AU84" s="204" t="s">
        <v>73</v>
      </c>
      <c r="AY84" s="203" t="s">
        <v>492</v>
      </c>
      <c r="BK84" s="205">
        <f>SUM(BK85:BK257)</f>
        <v>0</v>
      </c>
    </row>
    <row r="85" spans="2:65" s="1" customFormat="1" ht="16.5" customHeight="1">
      <c r="B85" s="42"/>
      <c r="C85" s="209" t="s">
        <v>80</v>
      </c>
      <c r="D85" s="209" t="s">
        <v>498</v>
      </c>
      <c r="E85" s="210" t="s">
        <v>14881</v>
      </c>
      <c r="F85" s="211" t="s">
        <v>14882</v>
      </c>
      <c r="G85" s="212" t="s">
        <v>2537</v>
      </c>
      <c r="H85" s="213">
        <v>8</v>
      </c>
      <c r="I85" s="214"/>
      <c r="J85" s="215">
        <f>ROUND(I85*H85,2)</f>
        <v>0</v>
      </c>
      <c r="K85" s="211" t="s">
        <v>23</v>
      </c>
      <c r="L85" s="62"/>
      <c r="M85" s="216" t="s">
        <v>23</v>
      </c>
      <c r="N85" s="217" t="s">
        <v>44</v>
      </c>
      <c r="O85" s="43"/>
      <c r="P85" s="218">
        <f>O85*H85</f>
        <v>0</v>
      </c>
      <c r="Q85" s="218">
        <v>0</v>
      </c>
      <c r="R85" s="218">
        <f>Q85*H85</f>
        <v>0</v>
      </c>
      <c r="S85" s="218">
        <v>0</v>
      </c>
      <c r="T85" s="219">
        <f>S85*H85</f>
        <v>0</v>
      </c>
      <c r="AR85" s="25" t="s">
        <v>502</v>
      </c>
      <c r="AT85" s="25" t="s">
        <v>498</v>
      </c>
      <c r="AU85" s="25" t="s">
        <v>80</v>
      </c>
      <c r="AY85" s="25" t="s">
        <v>492</v>
      </c>
      <c r="BE85" s="220">
        <f>IF(N85="základní",J85,0)</f>
        <v>0</v>
      </c>
      <c r="BF85" s="220">
        <f>IF(N85="snížená",J85,0)</f>
        <v>0</v>
      </c>
      <c r="BG85" s="220">
        <f>IF(N85="zákl. přenesená",J85,0)</f>
        <v>0</v>
      </c>
      <c r="BH85" s="220">
        <f>IF(N85="sníž. přenesená",J85,0)</f>
        <v>0</v>
      </c>
      <c r="BI85" s="220">
        <f>IF(N85="nulová",J85,0)</f>
        <v>0</v>
      </c>
      <c r="BJ85" s="25" t="s">
        <v>80</v>
      </c>
      <c r="BK85" s="220">
        <f>ROUND(I85*H85,2)</f>
        <v>0</v>
      </c>
      <c r="BL85" s="25" t="s">
        <v>502</v>
      </c>
      <c r="BM85" s="25" t="s">
        <v>82</v>
      </c>
    </row>
    <row r="86" spans="2:65" s="1" customFormat="1">
      <c r="B86" s="42"/>
      <c r="C86" s="64"/>
      <c r="D86" s="221" t="s">
        <v>506</v>
      </c>
      <c r="E86" s="64"/>
      <c r="F86" s="222" t="s">
        <v>14882</v>
      </c>
      <c r="G86" s="64"/>
      <c r="H86" s="64"/>
      <c r="I86" s="177"/>
      <c r="J86" s="64"/>
      <c r="K86" s="64"/>
      <c r="L86" s="62"/>
      <c r="M86" s="223"/>
      <c r="N86" s="43"/>
      <c r="O86" s="43"/>
      <c r="P86" s="43"/>
      <c r="Q86" s="43"/>
      <c r="R86" s="43"/>
      <c r="S86" s="43"/>
      <c r="T86" s="79"/>
      <c r="AT86" s="25" t="s">
        <v>506</v>
      </c>
      <c r="AU86" s="25" t="s">
        <v>80</v>
      </c>
    </row>
    <row r="87" spans="2:65" s="1" customFormat="1" ht="24">
      <c r="B87" s="42"/>
      <c r="C87" s="64"/>
      <c r="D87" s="227" t="s">
        <v>2254</v>
      </c>
      <c r="E87" s="64"/>
      <c r="F87" s="273" t="s">
        <v>14883</v>
      </c>
      <c r="G87" s="64"/>
      <c r="H87" s="64"/>
      <c r="I87" s="177"/>
      <c r="J87" s="64"/>
      <c r="K87" s="64"/>
      <c r="L87" s="62"/>
      <c r="M87" s="223"/>
      <c r="N87" s="43"/>
      <c r="O87" s="43"/>
      <c r="P87" s="43"/>
      <c r="Q87" s="43"/>
      <c r="R87" s="43"/>
      <c r="S87" s="43"/>
      <c r="T87" s="79"/>
      <c r="AT87" s="25" t="s">
        <v>2254</v>
      </c>
      <c r="AU87" s="25" t="s">
        <v>80</v>
      </c>
    </row>
    <row r="88" spans="2:65" s="1" customFormat="1" ht="16.5" customHeight="1">
      <c r="B88" s="42"/>
      <c r="C88" s="209" t="s">
        <v>82</v>
      </c>
      <c r="D88" s="209" t="s">
        <v>498</v>
      </c>
      <c r="E88" s="210" t="s">
        <v>14884</v>
      </c>
      <c r="F88" s="211" t="s">
        <v>14885</v>
      </c>
      <c r="G88" s="212" t="s">
        <v>2537</v>
      </c>
      <c r="H88" s="213">
        <v>4</v>
      </c>
      <c r="I88" s="214"/>
      <c r="J88" s="215">
        <f>ROUND(I88*H88,2)</f>
        <v>0</v>
      </c>
      <c r="K88" s="211" t="s">
        <v>23</v>
      </c>
      <c r="L88" s="62"/>
      <c r="M88" s="216" t="s">
        <v>23</v>
      </c>
      <c r="N88" s="217" t="s">
        <v>44</v>
      </c>
      <c r="O88" s="43"/>
      <c r="P88" s="218">
        <f>O88*H88</f>
        <v>0</v>
      </c>
      <c r="Q88" s="218">
        <v>0</v>
      </c>
      <c r="R88" s="218">
        <f>Q88*H88</f>
        <v>0</v>
      </c>
      <c r="S88" s="218">
        <v>0</v>
      </c>
      <c r="T88" s="219">
        <f>S88*H88</f>
        <v>0</v>
      </c>
      <c r="AR88" s="25" t="s">
        <v>502</v>
      </c>
      <c r="AT88" s="25" t="s">
        <v>498</v>
      </c>
      <c r="AU88" s="25" t="s">
        <v>80</v>
      </c>
      <c r="AY88" s="25" t="s">
        <v>492</v>
      </c>
      <c r="BE88" s="220">
        <f>IF(N88="základní",J88,0)</f>
        <v>0</v>
      </c>
      <c r="BF88" s="220">
        <f>IF(N88="snížená",J88,0)</f>
        <v>0</v>
      </c>
      <c r="BG88" s="220">
        <f>IF(N88="zákl. přenesená",J88,0)</f>
        <v>0</v>
      </c>
      <c r="BH88" s="220">
        <f>IF(N88="sníž. přenesená",J88,0)</f>
        <v>0</v>
      </c>
      <c r="BI88" s="220">
        <f>IF(N88="nulová",J88,0)</f>
        <v>0</v>
      </c>
      <c r="BJ88" s="25" t="s">
        <v>80</v>
      </c>
      <c r="BK88" s="220">
        <f>ROUND(I88*H88,2)</f>
        <v>0</v>
      </c>
      <c r="BL88" s="25" t="s">
        <v>502</v>
      </c>
      <c r="BM88" s="25" t="s">
        <v>502</v>
      </c>
    </row>
    <row r="89" spans="2:65" s="1" customFormat="1">
      <c r="B89" s="42"/>
      <c r="C89" s="64"/>
      <c r="D89" s="221" t="s">
        <v>506</v>
      </c>
      <c r="E89" s="64"/>
      <c r="F89" s="222" t="s">
        <v>14885</v>
      </c>
      <c r="G89" s="64"/>
      <c r="H89" s="64"/>
      <c r="I89" s="177"/>
      <c r="J89" s="64"/>
      <c r="K89" s="64"/>
      <c r="L89" s="62"/>
      <c r="M89" s="223"/>
      <c r="N89" s="43"/>
      <c r="O89" s="43"/>
      <c r="P89" s="43"/>
      <c r="Q89" s="43"/>
      <c r="R89" s="43"/>
      <c r="S89" s="43"/>
      <c r="T89" s="79"/>
      <c r="AT89" s="25" t="s">
        <v>506</v>
      </c>
      <c r="AU89" s="25" t="s">
        <v>80</v>
      </c>
    </row>
    <row r="90" spans="2:65" s="1" customFormat="1" ht="60">
      <c r="B90" s="42"/>
      <c r="C90" s="64"/>
      <c r="D90" s="227" t="s">
        <v>2254</v>
      </c>
      <c r="E90" s="64"/>
      <c r="F90" s="273" t="s">
        <v>14886</v>
      </c>
      <c r="G90" s="64"/>
      <c r="H90" s="64"/>
      <c r="I90" s="177"/>
      <c r="J90" s="64"/>
      <c r="K90" s="64"/>
      <c r="L90" s="62"/>
      <c r="M90" s="223"/>
      <c r="N90" s="43"/>
      <c r="O90" s="43"/>
      <c r="P90" s="43"/>
      <c r="Q90" s="43"/>
      <c r="R90" s="43"/>
      <c r="S90" s="43"/>
      <c r="T90" s="79"/>
      <c r="AT90" s="25" t="s">
        <v>2254</v>
      </c>
      <c r="AU90" s="25" t="s">
        <v>80</v>
      </c>
    </row>
    <row r="91" spans="2:65" s="1" customFormat="1" ht="16.5" customHeight="1">
      <c r="B91" s="42"/>
      <c r="C91" s="209" t="s">
        <v>93</v>
      </c>
      <c r="D91" s="209" t="s">
        <v>498</v>
      </c>
      <c r="E91" s="210" t="s">
        <v>14887</v>
      </c>
      <c r="F91" s="211" t="s">
        <v>14888</v>
      </c>
      <c r="G91" s="212" t="s">
        <v>2537</v>
      </c>
      <c r="H91" s="213">
        <v>1</v>
      </c>
      <c r="I91" s="214"/>
      <c r="J91" s="215">
        <f>ROUND(I91*H91,2)</f>
        <v>0</v>
      </c>
      <c r="K91" s="211" t="s">
        <v>23</v>
      </c>
      <c r="L91" s="62"/>
      <c r="M91" s="216" t="s">
        <v>23</v>
      </c>
      <c r="N91" s="217" t="s">
        <v>44</v>
      </c>
      <c r="O91" s="43"/>
      <c r="P91" s="218">
        <f>O91*H91</f>
        <v>0</v>
      </c>
      <c r="Q91" s="218">
        <v>0</v>
      </c>
      <c r="R91" s="218">
        <f>Q91*H91</f>
        <v>0</v>
      </c>
      <c r="S91" s="218">
        <v>0</v>
      </c>
      <c r="T91" s="219">
        <f>S91*H91</f>
        <v>0</v>
      </c>
      <c r="AR91" s="25" t="s">
        <v>502</v>
      </c>
      <c r="AT91" s="25" t="s">
        <v>498</v>
      </c>
      <c r="AU91" s="25" t="s">
        <v>80</v>
      </c>
      <c r="AY91" s="25" t="s">
        <v>492</v>
      </c>
      <c r="BE91" s="220">
        <f>IF(N91="základní",J91,0)</f>
        <v>0</v>
      </c>
      <c r="BF91" s="220">
        <f>IF(N91="snížená",J91,0)</f>
        <v>0</v>
      </c>
      <c r="BG91" s="220">
        <f>IF(N91="zákl. přenesená",J91,0)</f>
        <v>0</v>
      </c>
      <c r="BH91" s="220">
        <f>IF(N91="sníž. přenesená",J91,0)</f>
        <v>0</v>
      </c>
      <c r="BI91" s="220">
        <f>IF(N91="nulová",J91,0)</f>
        <v>0</v>
      </c>
      <c r="BJ91" s="25" t="s">
        <v>80</v>
      </c>
      <c r="BK91" s="220">
        <f>ROUND(I91*H91,2)</f>
        <v>0</v>
      </c>
      <c r="BL91" s="25" t="s">
        <v>502</v>
      </c>
      <c r="BM91" s="25" t="s">
        <v>577</v>
      </c>
    </row>
    <row r="92" spans="2:65" s="1" customFormat="1">
      <c r="B92" s="42"/>
      <c r="C92" s="64"/>
      <c r="D92" s="221" t="s">
        <v>506</v>
      </c>
      <c r="E92" s="64"/>
      <c r="F92" s="222" t="s">
        <v>14888</v>
      </c>
      <c r="G92" s="64"/>
      <c r="H92" s="64"/>
      <c r="I92" s="177"/>
      <c r="J92" s="64"/>
      <c r="K92" s="64"/>
      <c r="L92" s="62"/>
      <c r="M92" s="223"/>
      <c r="N92" s="43"/>
      <c r="O92" s="43"/>
      <c r="P92" s="43"/>
      <c r="Q92" s="43"/>
      <c r="R92" s="43"/>
      <c r="S92" s="43"/>
      <c r="T92" s="79"/>
      <c r="AT92" s="25" t="s">
        <v>506</v>
      </c>
      <c r="AU92" s="25" t="s">
        <v>80</v>
      </c>
    </row>
    <row r="93" spans="2:65" s="1" customFormat="1" ht="60">
      <c r="B93" s="42"/>
      <c r="C93" s="64"/>
      <c r="D93" s="227" t="s">
        <v>2254</v>
      </c>
      <c r="E93" s="64"/>
      <c r="F93" s="273" t="s">
        <v>14889</v>
      </c>
      <c r="G93" s="64"/>
      <c r="H93" s="64"/>
      <c r="I93" s="177"/>
      <c r="J93" s="64"/>
      <c r="K93" s="64"/>
      <c r="L93" s="62"/>
      <c r="M93" s="223"/>
      <c r="N93" s="43"/>
      <c r="O93" s="43"/>
      <c r="P93" s="43"/>
      <c r="Q93" s="43"/>
      <c r="R93" s="43"/>
      <c r="S93" s="43"/>
      <c r="T93" s="79"/>
      <c r="AT93" s="25" t="s">
        <v>2254</v>
      </c>
      <c r="AU93" s="25" t="s">
        <v>80</v>
      </c>
    </row>
    <row r="94" spans="2:65" s="1" customFormat="1" ht="16.5" customHeight="1">
      <c r="B94" s="42"/>
      <c r="C94" s="209" t="s">
        <v>502</v>
      </c>
      <c r="D94" s="209" t="s">
        <v>498</v>
      </c>
      <c r="E94" s="210" t="s">
        <v>14890</v>
      </c>
      <c r="F94" s="211" t="s">
        <v>14891</v>
      </c>
      <c r="G94" s="212" t="s">
        <v>2537</v>
      </c>
      <c r="H94" s="213">
        <v>1</v>
      </c>
      <c r="I94" s="214"/>
      <c r="J94" s="215">
        <f>ROUND(I94*H94,2)</f>
        <v>0</v>
      </c>
      <c r="K94" s="211" t="s">
        <v>23</v>
      </c>
      <c r="L94" s="62"/>
      <c r="M94" s="216" t="s">
        <v>23</v>
      </c>
      <c r="N94" s="217" t="s">
        <v>44</v>
      </c>
      <c r="O94" s="43"/>
      <c r="P94" s="218">
        <f>O94*H94</f>
        <v>0</v>
      </c>
      <c r="Q94" s="218">
        <v>0</v>
      </c>
      <c r="R94" s="218">
        <f>Q94*H94</f>
        <v>0</v>
      </c>
      <c r="S94" s="218">
        <v>0</v>
      </c>
      <c r="T94" s="219">
        <f>S94*H94</f>
        <v>0</v>
      </c>
      <c r="AR94" s="25" t="s">
        <v>502</v>
      </c>
      <c r="AT94" s="25" t="s">
        <v>498</v>
      </c>
      <c r="AU94" s="25" t="s">
        <v>80</v>
      </c>
      <c r="AY94" s="25" t="s">
        <v>492</v>
      </c>
      <c r="BE94" s="220">
        <f>IF(N94="základní",J94,0)</f>
        <v>0</v>
      </c>
      <c r="BF94" s="220">
        <f>IF(N94="snížená",J94,0)</f>
        <v>0</v>
      </c>
      <c r="BG94" s="220">
        <f>IF(N94="zákl. přenesená",J94,0)</f>
        <v>0</v>
      </c>
      <c r="BH94" s="220">
        <f>IF(N94="sníž. přenesená",J94,0)</f>
        <v>0</v>
      </c>
      <c r="BI94" s="220">
        <f>IF(N94="nulová",J94,0)</f>
        <v>0</v>
      </c>
      <c r="BJ94" s="25" t="s">
        <v>80</v>
      </c>
      <c r="BK94" s="220">
        <f>ROUND(I94*H94,2)</f>
        <v>0</v>
      </c>
      <c r="BL94" s="25" t="s">
        <v>502</v>
      </c>
      <c r="BM94" s="25" t="s">
        <v>604</v>
      </c>
    </row>
    <row r="95" spans="2:65" s="1" customFormat="1">
      <c r="B95" s="42"/>
      <c r="C95" s="64"/>
      <c r="D95" s="221" t="s">
        <v>506</v>
      </c>
      <c r="E95" s="64"/>
      <c r="F95" s="222" t="s">
        <v>14891</v>
      </c>
      <c r="G95" s="64"/>
      <c r="H95" s="64"/>
      <c r="I95" s="177"/>
      <c r="J95" s="64"/>
      <c r="K95" s="64"/>
      <c r="L95" s="62"/>
      <c r="M95" s="223"/>
      <c r="N95" s="43"/>
      <c r="O95" s="43"/>
      <c r="P95" s="43"/>
      <c r="Q95" s="43"/>
      <c r="R95" s="43"/>
      <c r="S95" s="43"/>
      <c r="T95" s="79"/>
      <c r="AT95" s="25" t="s">
        <v>506</v>
      </c>
      <c r="AU95" s="25" t="s">
        <v>80</v>
      </c>
    </row>
    <row r="96" spans="2:65" s="1" customFormat="1" ht="60">
      <c r="B96" s="42"/>
      <c r="C96" s="64"/>
      <c r="D96" s="227" t="s">
        <v>2254</v>
      </c>
      <c r="E96" s="64"/>
      <c r="F96" s="273" t="s">
        <v>14892</v>
      </c>
      <c r="G96" s="64"/>
      <c r="H96" s="64"/>
      <c r="I96" s="177"/>
      <c r="J96" s="64"/>
      <c r="K96" s="64"/>
      <c r="L96" s="62"/>
      <c r="M96" s="223"/>
      <c r="N96" s="43"/>
      <c r="O96" s="43"/>
      <c r="P96" s="43"/>
      <c r="Q96" s="43"/>
      <c r="R96" s="43"/>
      <c r="S96" s="43"/>
      <c r="T96" s="79"/>
      <c r="AT96" s="25" t="s">
        <v>2254</v>
      </c>
      <c r="AU96" s="25" t="s">
        <v>80</v>
      </c>
    </row>
    <row r="97" spans="2:65" s="1" customFormat="1" ht="16.5" customHeight="1">
      <c r="B97" s="42"/>
      <c r="C97" s="209" t="s">
        <v>563</v>
      </c>
      <c r="D97" s="209" t="s">
        <v>498</v>
      </c>
      <c r="E97" s="210" t="s">
        <v>14893</v>
      </c>
      <c r="F97" s="211" t="s">
        <v>14894</v>
      </c>
      <c r="G97" s="212" t="s">
        <v>2537</v>
      </c>
      <c r="H97" s="213">
        <v>1</v>
      </c>
      <c r="I97" s="214"/>
      <c r="J97" s="215">
        <f>ROUND(I97*H97,2)</f>
        <v>0</v>
      </c>
      <c r="K97" s="211" t="s">
        <v>23</v>
      </c>
      <c r="L97" s="62"/>
      <c r="M97" s="216" t="s">
        <v>23</v>
      </c>
      <c r="N97" s="217" t="s">
        <v>44</v>
      </c>
      <c r="O97" s="43"/>
      <c r="P97" s="218">
        <f>O97*H97</f>
        <v>0</v>
      </c>
      <c r="Q97" s="218">
        <v>0</v>
      </c>
      <c r="R97" s="218">
        <f>Q97*H97</f>
        <v>0</v>
      </c>
      <c r="S97" s="218">
        <v>0</v>
      </c>
      <c r="T97" s="219">
        <f>S97*H97</f>
        <v>0</v>
      </c>
      <c r="AR97" s="25" t="s">
        <v>502</v>
      </c>
      <c r="AT97" s="25" t="s">
        <v>498</v>
      </c>
      <c r="AU97" s="25" t="s">
        <v>80</v>
      </c>
      <c r="AY97" s="25" t="s">
        <v>492</v>
      </c>
      <c r="BE97" s="220">
        <f>IF(N97="základní",J97,0)</f>
        <v>0</v>
      </c>
      <c r="BF97" s="220">
        <f>IF(N97="snížená",J97,0)</f>
        <v>0</v>
      </c>
      <c r="BG97" s="220">
        <f>IF(N97="zákl. přenesená",J97,0)</f>
        <v>0</v>
      </c>
      <c r="BH97" s="220">
        <f>IF(N97="sníž. přenesená",J97,0)</f>
        <v>0</v>
      </c>
      <c r="BI97" s="220">
        <f>IF(N97="nulová",J97,0)</f>
        <v>0</v>
      </c>
      <c r="BJ97" s="25" t="s">
        <v>80</v>
      </c>
      <c r="BK97" s="220">
        <f>ROUND(I97*H97,2)</f>
        <v>0</v>
      </c>
      <c r="BL97" s="25" t="s">
        <v>502</v>
      </c>
      <c r="BM97" s="25" t="s">
        <v>255</v>
      </c>
    </row>
    <row r="98" spans="2:65" s="1" customFormat="1">
      <c r="B98" s="42"/>
      <c r="C98" s="64"/>
      <c r="D98" s="221" t="s">
        <v>506</v>
      </c>
      <c r="E98" s="64"/>
      <c r="F98" s="222" t="s">
        <v>14894</v>
      </c>
      <c r="G98" s="64"/>
      <c r="H98" s="64"/>
      <c r="I98" s="177"/>
      <c r="J98" s="64"/>
      <c r="K98" s="64"/>
      <c r="L98" s="62"/>
      <c r="M98" s="223"/>
      <c r="N98" s="43"/>
      <c r="O98" s="43"/>
      <c r="P98" s="43"/>
      <c r="Q98" s="43"/>
      <c r="R98" s="43"/>
      <c r="S98" s="43"/>
      <c r="T98" s="79"/>
      <c r="AT98" s="25" t="s">
        <v>506</v>
      </c>
      <c r="AU98" s="25" t="s">
        <v>80</v>
      </c>
    </row>
    <row r="99" spans="2:65" s="1" customFormat="1" ht="60">
      <c r="B99" s="42"/>
      <c r="C99" s="64"/>
      <c r="D99" s="227" t="s">
        <v>2254</v>
      </c>
      <c r="E99" s="64"/>
      <c r="F99" s="273" t="s">
        <v>14895</v>
      </c>
      <c r="G99" s="64"/>
      <c r="H99" s="64"/>
      <c r="I99" s="177"/>
      <c r="J99" s="64"/>
      <c r="K99" s="64"/>
      <c r="L99" s="62"/>
      <c r="M99" s="223"/>
      <c r="N99" s="43"/>
      <c r="O99" s="43"/>
      <c r="P99" s="43"/>
      <c r="Q99" s="43"/>
      <c r="R99" s="43"/>
      <c r="S99" s="43"/>
      <c r="T99" s="79"/>
      <c r="AT99" s="25" t="s">
        <v>2254</v>
      </c>
      <c r="AU99" s="25" t="s">
        <v>80</v>
      </c>
    </row>
    <row r="100" spans="2:65" s="1" customFormat="1" ht="16.5" customHeight="1">
      <c r="B100" s="42"/>
      <c r="C100" s="209" t="s">
        <v>577</v>
      </c>
      <c r="D100" s="209" t="s">
        <v>498</v>
      </c>
      <c r="E100" s="210" t="s">
        <v>14896</v>
      </c>
      <c r="F100" s="211" t="s">
        <v>14897</v>
      </c>
      <c r="G100" s="212" t="s">
        <v>2537</v>
      </c>
      <c r="H100" s="213">
        <v>1</v>
      </c>
      <c r="I100" s="214"/>
      <c r="J100" s="215">
        <f>ROUND(I100*H100,2)</f>
        <v>0</v>
      </c>
      <c r="K100" s="211" t="s">
        <v>23</v>
      </c>
      <c r="L100" s="62"/>
      <c r="M100" s="216" t="s">
        <v>23</v>
      </c>
      <c r="N100" s="217" t="s">
        <v>44</v>
      </c>
      <c r="O100" s="43"/>
      <c r="P100" s="218">
        <f>O100*H100</f>
        <v>0</v>
      </c>
      <c r="Q100" s="218">
        <v>0</v>
      </c>
      <c r="R100" s="218">
        <f>Q100*H100</f>
        <v>0</v>
      </c>
      <c r="S100" s="218">
        <v>0</v>
      </c>
      <c r="T100" s="219">
        <f>S100*H100</f>
        <v>0</v>
      </c>
      <c r="AR100" s="25" t="s">
        <v>502</v>
      </c>
      <c r="AT100" s="25" t="s">
        <v>498</v>
      </c>
      <c r="AU100" s="25" t="s">
        <v>80</v>
      </c>
      <c r="AY100" s="25" t="s">
        <v>492</v>
      </c>
      <c r="BE100" s="220">
        <f>IF(N100="základní",J100,0)</f>
        <v>0</v>
      </c>
      <c r="BF100" s="220">
        <f>IF(N100="snížená",J100,0)</f>
        <v>0</v>
      </c>
      <c r="BG100" s="220">
        <f>IF(N100="zákl. přenesená",J100,0)</f>
        <v>0</v>
      </c>
      <c r="BH100" s="220">
        <f>IF(N100="sníž. přenesená",J100,0)</f>
        <v>0</v>
      </c>
      <c r="BI100" s="220">
        <f>IF(N100="nulová",J100,0)</f>
        <v>0</v>
      </c>
      <c r="BJ100" s="25" t="s">
        <v>80</v>
      </c>
      <c r="BK100" s="220">
        <f>ROUND(I100*H100,2)</f>
        <v>0</v>
      </c>
      <c r="BL100" s="25" t="s">
        <v>502</v>
      </c>
      <c r="BM100" s="25" t="s">
        <v>742</v>
      </c>
    </row>
    <row r="101" spans="2:65" s="1" customFormat="1">
      <c r="B101" s="42"/>
      <c r="C101" s="64"/>
      <c r="D101" s="221" t="s">
        <v>506</v>
      </c>
      <c r="E101" s="64"/>
      <c r="F101" s="222" t="s">
        <v>14897</v>
      </c>
      <c r="G101" s="64"/>
      <c r="H101" s="64"/>
      <c r="I101" s="177"/>
      <c r="J101" s="64"/>
      <c r="K101" s="64"/>
      <c r="L101" s="62"/>
      <c r="M101" s="223"/>
      <c r="N101" s="43"/>
      <c r="O101" s="43"/>
      <c r="P101" s="43"/>
      <c r="Q101" s="43"/>
      <c r="R101" s="43"/>
      <c r="S101" s="43"/>
      <c r="T101" s="79"/>
      <c r="AT101" s="25" t="s">
        <v>506</v>
      </c>
      <c r="AU101" s="25" t="s">
        <v>80</v>
      </c>
    </row>
    <row r="102" spans="2:65" s="1" customFormat="1" ht="24">
      <c r="B102" s="42"/>
      <c r="C102" s="64"/>
      <c r="D102" s="227" t="s">
        <v>2254</v>
      </c>
      <c r="E102" s="64"/>
      <c r="F102" s="273" t="s">
        <v>14898</v>
      </c>
      <c r="G102" s="64"/>
      <c r="H102" s="64"/>
      <c r="I102" s="177"/>
      <c r="J102" s="64"/>
      <c r="K102" s="64"/>
      <c r="L102" s="62"/>
      <c r="M102" s="223"/>
      <c r="N102" s="43"/>
      <c r="O102" s="43"/>
      <c r="P102" s="43"/>
      <c r="Q102" s="43"/>
      <c r="R102" s="43"/>
      <c r="S102" s="43"/>
      <c r="T102" s="79"/>
      <c r="AT102" s="25" t="s">
        <v>2254</v>
      </c>
      <c r="AU102" s="25" t="s">
        <v>80</v>
      </c>
    </row>
    <row r="103" spans="2:65" s="1" customFormat="1" ht="16.5" customHeight="1">
      <c r="B103" s="42"/>
      <c r="C103" s="209" t="s">
        <v>591</v>
      </c>
      <c r="D103" s="209" t="s">
        <v>498</v>
      </c>
      <c r="E103" s="210" t="s">
        <v>14899</v>
      </c>
      <c r="F103" s="211" t="s">
        <v>14900</v>
      </c>
      <c r="G103" s="212" t="s">
        <v>2537</v>
      </c>
      <c r="H103" s="213">
        <v>1</v>
      </c>
      <c r="I103" s="214"/>
      <c r="J103" s="215">
        <f>ROUND(I103*H103,2)</f>
        <v>0</v>
      </c>
      <c r="K103" s="211" t="s">
        <v>23</v>
      </c>
      <c r="L103" s="62"/>
      <c r="M103" s="216" t="s">
        <v>23</v>
      </c>
      <c r="N103" s="217" t="s">
        <v>44</v>
      </c>
      <c r="O103" s="43"/>
      <c r="P103" s="218">
        <f>O103*H103</f>
        <v>0</v>
      </c>
      <c r="Q103" s="218">
        <v>0</v>
      </c>
      <c r="R103" s="218">
        <f>Q103*H103</f>
        <v>0</v>
      </c>
      <c r="S103" s="218">
        <v>0</v>
      </c>
      <c r="T103" s="219">
        <f>S103*H103</f>
        <v>0</v>
      </c>
      <c r="AR103" s="25" t="s">
        <v>502</v>
      </c>
      <c r="AT103" s="25" t="s">
        <v>498</v>
      </c>
      <c r="AU103" s="25" t="s">
        <v>80</v>
      </c>
      <c r="AY103" s="25" t="s">
        <v>492</v>
      </c>
      <c r="BE103" s="220">
        <f>IF(N103="základní",J103,0)</f>
        <v>0</v>
      </c>
      <c r="BF103" s="220">
        <f>IF(N103="snížená",J103,0)</f>
        <v>0</v>
      </c>
      <c r="BG103" s="220">
        <f>IF(N103="zákl. přenesená",J103,0)</f>
        <v>0</v>
      </c>
      <c r="BH103" s="220">
        <f>IF(N103="sníž. přenesená",J103,0)</f>
        <v>0</v>
      </c>
      <c r="BI103" s="220">
        <f>IF(N103="nulová",J103,0)</f>
        <v>0</v>
      </c>
      <c r="BJ103" s="25" t="s">
        <v>80</v>
      </c>
      <c r="BK103" s="220">
        <f>ROUND(I103*H103,2)</f>
        <v>0</v>
      </c>
      <c r="BL103" s="25" t="s">
        <v>502</v>
      </c>
      <c r="BM103" s="25" t="s">
        <v>765</v>
      </c>
    </row>
    <row r="104" spans="2:65" s="1" customFormat="1">
      <c r="B104" s="42"/>
      <c r="C104" s="64"/>
      <c r="D104" s="221" t="s">
        <v>506</v>
      </c>
      <c r="E104" s="64"/>
      <c r="F104" s="222" t="s">
        <v>14900</v>
      </c>
      <c r="G104" s="64"/>
      <c r="H104" s="64"/>
      <c r="I104" s="177"/>
      <c r="J104" s="64"/>
      <c r="K104" s="64"/>
      <c r="L104" s="62"/>
      <c r="M104" s="223"/>
      <c r="N104" s="43"/>
      <c r="O104" s="43"/>
      <c r="P104" s="43"/>
      <c r="Q104" s="43"/>
      <c r="R104" s="43"/>
      <c r="S104" s="43"/>
      <c r="T104" s="79"/>
      <c r="AT104" s="25" t="s">
        <v>506</v>
      </c>
      <c r="AU104" s="25" t="s">
        <v>80</v>
      </c>
    </row>
    <row r="105" spans="2:65" s="1" customFormat="1" ht="72">
      <c r="B105" s="42"/>
      <c r="C105" s="64"/>
      <c r="D105" s="227" t="s">
        <v>2254</v>
      </c>
      <c r="E105" s="64"/>
      <c r="F105" s="273" t="s">
        <v>14901</v>
      </c>
      <c r="G105" s="64"/>
      <c r="H105" s="64"/>
      <c r="I105" s="177"/>
      <c r="J105" s="64"/>
      <c r="K105" s="64"/>
      <c r="L105" s="62"/>
      <c r="M105" s="223"/>
      <c r="N105" s="43"/>
      <c r="O105" s="43"/>
      <c r="P105" s="43"/>
      <c r="Q105" s="43"/>
      <c r="R105" s="43"/>
      <c r="S105" s="43"/>
      <c r="T105" s="79"/>
      <c r="AT105" s="25" t="s">
        <v>2254</v>
      </c>
      <c r="AU105" s="25" t="s">
        <v>80</v>
      </c>
    </row>
    <row r="106" spans="2:65" s="1" customFormat="1" ht="16.5" customHeight="1">
      <c r="B106" s="42"/>
      <c r="C106" s="209" t="s">
        <v>604</v>
      </c>
      <c r="D106" s="209" t="s">
        <v>498</v>
      </c>
      <c r="E106" s="210" t="s">
        <v>14902</v>
      </c>
      <c r="F106" s="211" t="s">
        <v>14903</v>
      </c>
      <c r="G106" s="212" t="s">
        <v>2537</v>
      </c>
      <c r="H106" s="213">
        <v>1</v>
      </c>
      <c r="I106" s="214"/>
      <c r="J106" s="215">
        <f>ROUND(I106*H106,2)</f>
        <v>0</v>
      </c>
      <c r="K106" s="211" t="s">
        <v>23</v>
      </c>
      <c r="L106" s="62"/>
      <c r="M106" s="216" t="s">
        <v>23</v>
      </c>
      <c r="N106" s="217" t="s">
        <v>44</v>
      </c>
      <c r="O106" s="43"/>
      <c r="P106" s="218">
        <f>O106*H106</f>
        <v>0</v>
      </c>
      <c r="Q106" s="218">
        <v>0</v>
      </c>
      <c r="R106" s="218">
        <f>Q106*H106</f>
        <v>0</v>
      </c>
      <c r="S106" s="218">
        <v>0</v>
      </c>
      <c r="T106" s="219">
        <f>S106*H106</f>
        <v>0</v>
      </c>
      <c r="AR106" s="25" t="s">
        <v>502</v>
      </c>
      <c r="AT106" s="25" t="s">
        <v>498</v>
      </c>
      <c r="AU106" s="25" t="s">
        <v>80</v>
      </c>
      <c r="AY106" s="25" t="s">
        <v>492</v>
      </c>
      <c r="BE106" s="220">
        <f>IF(N106="základní",J106,0)</f>
        <v>0</v>
      </c>
      <c r="BF106" s="220">
        <f>IF(N106="snížená",J106,0)</f>
        <v>0</v>
      </c>
      <c r="BG106" s="220">
        <f>IF(N106="zákl. přenesená",J106,0)</f>
        <v>0</v>
      </c>
      <c r="BH106" s="220">
        <f>IF(N106="sníž. přenesená",J106,0)</f>
        <v>0</v>
      </c>
      <c r="BI106" s="220">
        <f>IF(N106="nulová",J106,0)</f>
        <v>0</v>
      </c>
      <c r="BJ106" s="25" t="s">
        <v>80</v>
      </c>
      <c r="BK106" s="220">
        <f>ROUND(I106*H106,2)</f>
        <v>0</v>
      </c>
      <c r="BL106" s="25" t="s">
        <v>502</v>
      </c>
      <c r="BM106" s="25" t="s">
        <v>775</v>
      </c>
    </row>
    <row r="107" spans="2:65" s="1" customFormat="1">
      <c r="B107" s="42"/>
      <c r="C107" s="64"/>
      <c r="D107" s="221" t="s">
        <v>506</v>
      </c>
      <c r="E107" s="64"/>
      <c r="F107" s="222" t="s">
        <v>14903</v>
      </c>
      <c r="G107" s="64"/>
      <c r="H107" s="64"/>
      <c r="I107" s="177"/>
      <c r="J107" s="64"/>
      <c r="K107" s="64"/>
      <c r="L107" s="62"/>
      <c r="M107" s="223"/>
      <c r="N107" s="43"/>
      <c r="O107" s="43"/>
      <c r="P107" s="43"/>
      <c r="Q107" s="43"/>
      <c r="R107" s="43"/>
      <c r="S107" s="43"/>
      <c r="T107" s="79"/>
      <c r="AT107" s="25" t="s">
        <v>506</v>
      </c>
      <c r="AU107" s="25" t="s">
        <v>80</v>
      </c>
    </row>
    <row r="108" spans="2:65" s="1" customFormat="1" ht="36">
      <c r="B108" s="42"/>
      <c r="C108" s="64"/>
      <c r="D108" s="227" t="s">
        <v>2254</v>
      </c>
      <c r="E108" s="64"/>
      <c r="F108" s="273" t="s">
        <v>14904</v>
      </c>
      <c r="G108" s="64"/>
      <c r="H108" s="64"/>
      <c r="I108" s="177"/>
      <c r="J108" s="64"/>
      <c r="K108" s="64"/>
      <c r="L108" s="62"/>
      <c r="M108" s="223"/>
      <c r="N108" s="43"/>
      <c r="O108" s="43"/>
      <c r="P108" s="43"/>
      <c r="Q108" s="43"/>
      <c r="R108" s="43"/>
      <c r="S108" s="43"/>
      <c r="T108" s="79"/>
      <c r="AT108" s="25" t="s">
        <v>2254</v>
      </c>
      <c r="AU108" s="25" t="s">
        <v>80</v>
      </c>
    </row>
    <row r="109" spans="2:65" s="1" customFormat="1" ht="16.5" customHeight="1">
      <c r="B109" s="42"/>
      <c r="C109" s="209" t="s">
        <v>617</v>
      </c>
      <c r="D109" s="209" t="s">
        <v>498</v>
      </c>
      <c r="E109" s="210" t="s">
        <v>14905</v>
      </c>
      <c r="F109" s="211" t="s">
        <v>14906</v>
      </c>
      <c r="G109" s="212" t="s">
        <v>2537</v>
      </c>
      <c r="H109" s="213">
        <v>1</v>
      </c>
      <c r="I109" s="214"/>
      <c r="J109" s="215">
        <f>ROUND(I109*H109,2)</f>
        <v>0</v>
      </c>
      <c r="K109" s="211" t="s">
        <v>23</v>
      </c>
      <c r="L109" s="62"/>
      <c r="M109" s="216" t="s">
        <v>23</v>
      </c>
      <c r="N109" s="217" t="s">
        <v>44</v>
      </c>
      <c r="O109" s="43"/>
      <c r="P109" s="218">
        <f>O109*H109</f>
        <v>0</v>
      </c>
      <c r="Q109" s="218">
        <v>0</v>
      </c>
      <c r="R109" s="218">
        <f>Q109*H109</f>
        <v>0</v>
      </c>
      <c r="S109" s="218">
        <v>0</v>
      </c>
      <c r="T109" s="219">
        <f>S109*H109</f>
        <v>0</v>
      </c>
      <c r="AR109" s="25" t="s">
        <v>502</v>
      </c>
      <c r="AT109" s="25" t="s">
        <v>498</v>
      </c>
      <c r="AU109" s="25" t="s">
        <v>80</v>
      </c>
      <c r="AY109" s="25" t="s">
        <v>492</v>
      </c>
      <c r="BE109" s="220">
        <f>IF(N109="základní",J109,0)</f>
        <v>0</v>
      </c>
      <c r="BF109" s="220">
        <f>IF(N109="snížená",J109,0)</f>
        <v>0</v>
      </c>
      <c r="BG109" s="220">
        <f>IF(N109="zákl. přenesená",J109,0)</f>
        <v>0</v>
      </c>
      <c r="BH109" s="220">
        <f>IF(N109="sníž. přenesená",J109,0)</f>
        <v>0</v>
      </c>
      <c r="BI109" s="220">
        <f>IF(N109="nulová",J109,0)</f>
        <v>0</v>
      </c>
      <c r="BJ109" s="25" t="s">
        <v>80</v>
      </c>
      <c r="BK109" s="220">
        <f>ROUND(I109*H109,2)</f>
        <v>0</v>
      </c>
      <c r="BL109" s="25" t="s">
        <v>502</v>
      </c>
      <c r="BM109" s="25" t="s">
        <v>787</v>
      </c>
    </row>
    <row r="110" spans="2:65" s="1" customFormat="1">
      <c r="B110" s="42"/>
      <c r="C110" s="64"/>
      <c r="D110" s="221" t="s">
        <v>506</v>
      </c>
      <c r="E110" s="64"/>
      <c r="F110" s="222" t="s">
        <v>14906</v>
      </c>
      <c r="G110" s="64"/>
      <c r="H110" s="64"/>
      <c r="I110" s="177"/>
      <c r="J110" s="64"/>
      <c r="K110" s="64"/>
      <c r="L110" s="62"/>
      <c r="M110" s="223"/>
      <c r="N110" s="43"/>
      <c r="O110" s="43"/>
      <c r="P110" s="43"/>
      <c r="Q110" s="43"/>
      <c r="R110" s="43"/>
      <c r="S110" s="43"/>
      <c r="T110" s="79"/>
      <c r="AT110" s="25" t="s">
        <v>506</v>
      </c>
      <c r="AU110" s="25" t="s">
        <v>80</v>
      </c>
    </row>
    <row r="111" spans="2:65" s="1" customFormat="1" ht="36">
      <c r="B111" s="42"/>
      <c r="C111" s="64"/>
      <c r="D111" s="227" t="s">
        <v>2254</v>
      </c>
      <c r="E111" s="64"/>
      <c r="F111" s="273" t="s">
        <v>14907</v>
      </c>
      <c r="G111" s="64"/>
      <c r="H111" s="64"/>
      <c r="I111" s="177"/>
      <c r="J111" s="64"/>
      <c r="K111" s="64"/>
      <c r="L111" s="62"/>
      <c r="M111" s="223"/>
      <c r="N111" s="43"/>
      <c r="O111" s="43"/>
      <c r="P111" s="43"/>
      <c r="Q111" s="43"/>
      <c r="R111" s="43"/>
      <c r="S111" s="43"/>
      <c r="T111" s="79"/>
      <c r="AT111" s="25" t="s">
        <v>2254</v>
      </c>
      <c r="AU111" s="25" t="s">
        <v>80</v>
      </c>
    </row>
    <row r="112" spans="2:65" s="1" customFormat="1" ht="16.5" customHeight="1">
      <c r="B112" s="42"/>
      <c r="C112" s="209" t="s">
        <v>255</v>
      </c>
      <c r="D112" s="209" t="s">
        <v>498</v>
      </c>
      <c r="E112" s="210" t="s">
        <v>14908</v>
      </c>
      <c r="F112" s="211" t="s">
        <v>14909</v>
      </c>
      <c r="G112" s="212" t="s">
        <v>2537</v>
      </c>
      <c r="H112" s="213">
        <v>1</v>
      </c>
      <c r="I112" s="214"/>
      <c r="J112" s="215">
        <f>ROUND(I112*H112,2)</f>
        <v>0</v>
      </c>
      <c r="K112" s="211" t="s">
        <v>23</v>
      </c>
      <c r="L112" s="62"/>
      <c r="M112" s="216" t="s">
        <v>23</v>
      </c>
      <c r="N112" s="217" t="s">
        <v>44</v>
      </c>
      <c r="O112" s="43"/>
      <c r="P112" s="218">
        <f>O112*H112</f>
        <v>0</v>
      </c>
      <c r="Q112" s="218">
        <v>0</v>
      </c>
      <c r="R112" s="218">
        <f>Q112*H112</f>
        <v>0</v>
      </c>
      <c r="S112" s="218">
        <v>0</v>
      </c>
      <c r="T112" s="219">
        <f>S112*H112</f>
        <v>0</v>
      </c>
      <c r="AR112" s="25" t="s">
        <v>502</v>
      </c>
      <c r="AT112" s="25" t="s">
        <v>498</v>
      </c>
      <c r="AU112" s="25" t="s">
        <v>80</v>
      </c>
      <c r="AY112" s="25" t="s">
        <v>492</v>
      </c>
      <c r="BE112" s="220">
        <f>IF(N112="základní",J112,0)</f>
        <v>0</v>
      </c>
      <c r="BF112" s="220">
        <f>IF(N112="snížená",J112,0)</f>
        <v>0</v>
      </c>
      <c r="BG112" s="220">
        <f>IF(N112="zákl. přenesená",J112,0)</f>
        <v>0</v>
      </c>
      <c r="BH112" s="220">
        <f>IF(N112="sníž. přenesená",J112,0)</f>
        <v>0</v>
      </c>
      <c r="BI112" s="220">
        <f>IF(N112="nulová",J112,0)</f>
        <v>0</v>
      </c>
      <c r="BJ112" s="25" t="s">
        <v>80</v>
      </c>
      <c r="BK112" s="220">
        <f>ROUND(I112*H112,2)</f>
        <v>0</v>
      </c>
      <c r="BL112" s="25" t="s">
        <v>502</v>
      </c>
      <c r="BM112" s="25" t="s">
        <v>800</v>
      </c>
    </row>
    <row r="113" spans="2:65" s="1" customFormat="1">
      <c r="B113" s="42"/>
      <c r="C113" s="64"/>
      <c r="D113" s="221" t="s">
        <v>506</v>
      </c>
      <c r="E113" s="64"/>
      <c r="F113" s="222" t="s">
        <v>14909</v>
      </c>
      <c r="G113" s="64"/>
      <c r="H113" s="64"/>
      <c r="I113" s="177"/>
      <c r="J113" s="64"/>
      <c r="K113" s="64"/>
      <c r="L113" s="62"/>
      <c r="M113" s="223"/>
      <c r="N113" s="43"/>
      <c r="O113" s="43"/>
      <c r="P113" s="43"/>
      <c r="Q113" s="43"/>
      <c r="R113" s="43"/>
      <c r="S113" s="43"/>
      <c r="T113" s="79"/>
      <c r="AT113" s="25" t="s">
        <v>506</v>
      </c>
      <c r="AU113" s="25" t="s">
        <v>80</v>
      </c>
    </row>
    <row r="114" spans="2:65" s="1" customFormat="1" ht="24">
      <c r="B114" s="42"/>
      <c r="C114" s="64"/>
      <c r="D114" s="227" t="s">
        <v>2254</v>
      </c>
      <c r="E114" s="64"/>
      <c r="F114" s="273" t="s">
        <v>14910</v>
      </c>
      <c r="G114" s="64"/>
      <c r="H114" s="64"/>
      <c r="I114" s="177"/>
      <c r="J114" s="64"/>
      <c r="K114" s="64"/>
      <c r="L114" s="62"/>
      <c r="M114" s="223"/>
      <c r="N114" s="43"/>
      <c r="O114" s="43"/>
      <c r="P114" s="43"/>
      <c r="Q114" s="43"/>
      <c r="R114" s="43"/>
      <c r="S114" s="43"/>
      <c r="T114" s="79"/>
      <c r="AT114" s="25" t="s">
        <v>2254</v>
      </c>
      <c r="AU114" s="25" t="s">
        <v>80</v>
      </c>
    </row>
    <row r="115" spans="2:65" s="1" customFormat="1" ht="16.5" customHeight="1">
      <c r="B115" s="42"/>
      <c r="C115" s="209" t="s">
        <v>727</v>
      </c>
      <c r="D115" s="209" t="s">
        <v>498</v>
      </c>
      <c r="E115" s="210" t="s">
        <v>14911</v>
      </c>
      <c r="F115" s="211" t="s">
        <v>14912</v>
      </c>
      <c r="G115" s="212" t="s">
        <v>2537</v>
      </c>
      <c r="H115" s="213">
        <v>1</v>
      </c>
      <c r="I115" s="214"/>
      <c r="J115" s="215">
        <f>ROUND(I115*H115,2)</f>
        <v>0</v>
      </c>
      <c r="K115" s="211" t="s">
        <v>23</v>
      </c>
      <c r="L115" s="62"/>
      <c r="M115" s="216" t="s">
        <v>23</v>
      </c>
      <c r="N115" s="217" t="s">
        <v>44</v>
      </c>
      <c r="O115" s="43"/>
      <c r="P115" s="218">
        <f>O115*H115</f>
        <v>0</v>
      </c>
      <c r="Q115" s="218">
        <v>0</v>
      </c>
      <c r="R115" s="218">
        <f>Q115*H115</f>
        <v>0</v>
      </c>
      <c r="S115" s="218">
        <v>0</v>
      </c>
      <c r="T115" s="219">
        <f>S115*H115</f>
        <v>0</v>
      </c>
      <c r="AR115" s="25" t="s">
        <v>502</v>
      </c>
      <c r="AT115" s="25" t="s">
        <v>498</v>
      </c>
      <c r="AU115" s="25" t="s">
        <v>80</v>
      </c>
      <c r="AY115" s="25" t="s">
        <v>492</v>
      </c>
      <c r="BE115" s="220">
        <f>IF(N115="základní",J115,0)</f>
        <v>0</v>
      </c>
      <c r="BF115" s="220">
        <f>IF(N115="snížená",J115,0)</f>
        <v>0</v>
      </c>
      <c r="BG115" s="220">
        <f>IF(N115="zákl. přenesená",J115,0)</f>
        <v>0</v>
      </c>
      <c r="BH115" s="220">
        <f>IF(N115="sníž. přenesená",J115,0)</f>
        <v>0</v>
      </c>
      <c r="BI115" s="220">
        <f>IF(N115="nulová",J115,0)</f>
        <v>0</v>
      </c>
      <c r="BJ115" s="25" t="s">
        <v>80</v>
      </c>
      <c r="BK115" s="220">
        <f>ROUND(I115*H115,2)</f>
        <v>0</v>
      </c>
      <c r="BL115" s="25" t="s">
        <v>502</v>
      </c>
      <c r="BM115" s="25" t="s">
        <v>308</v>
      </c>
    </row>
    <row r="116" spans="2:65" s="1" customFormat="1">
      <c r="B116" s="42"/>
      <c r="C116" s="64"/>
      <c r="D116" s="221" t="s">
        <v>506</v>
      </c>
      <c r="E116" s="64"/>
      <c r="F116" s="222" t="s">
        <v>14912</v>
      </c>
      <c r="G116" s="64"/>
      <c r="H116" s="64"/>
      <c r="I116" s="177"/>
      <c r="J116" s="64"/>
      <c r="K116" s="64"/>
      <c r="L116" s="62"/>
      <c r="M116" s="223"/>
      <c r="N116" s="43"/>
      <c r="O116" s="43"/>
      <c r="P116" s="43"/>
      <c r="Q116" s="43"/>
      <c r="R116" s="43"/>
      <c r="S116" s="43"/>
      <c r="T116" s="79"/>
      <c r="AT116" s="25" t="s">
        <v>506</v>
      </c>
      <c r="AU116" s="25" t="s">
        <v>80</v>
      </c>
    </row>
    <row r="117" spans="2:65" s="1" customFormat="1" ht="60">
      <c r="B117" s="42"/>
      <c r="C117" s="64"/>
      <c r="D117" s="227" t="s">
        <v>2254</v>
      </c>
      <c r="E117" s="64"/>
      <c r="F117" s="273" t="s">
        <v>14913</v>
      </c>
      <c r="G117" s="64"/>
      <c r="H117" s="64"/>
      <c r="I117" s="177"/>
      <c r="J117" s="64"/>
      <c r="K117" s="64"/>
      <c r="L117" s="62"/>
      <c r="M117" s="223"/>
      <c r="N117" s="43"/>
      <c r="O117" s="43"/>
      <c r="P117" s="43"/>
      <c r="Q117" s="43"/>
      <c r="R117" s="43"/>
      <c r="S117" s="43"/>
      <c r="T117" s="79"/>
      <c r="AT117" s="25" t="s">
        <v>2254</v>
      </c>
      <c r="AU117" s="25" t="s">
        <v>80</v>
      </c>
    </row>
    <row r="118" spans="2:65" s="1" customFormat="1" ht="16.5" customHeight="1">
      <c r="B118" s="42"/>
      <c r="C118" s="209" t="s">
        <v>742</v>
      </c>
      <c r="D118" s="209" t="s">
        <v>498</v>
      </c>
      <c r="E118" s="210" t="s">
        <v>14893</v>
      </c>
      <c r="F118" s="211" t="s">
        <v>14894</v>
      </c>
      <c r="G118" s="212" t="s">
        <v>2537</v>
      </c>
      <c r="H118" s="213">
        <v>1</v>
      </c>
      <c r="I118" s="214"/>
      <c r="J118" s="215">
        <f>ROUND(I118*H118,2)</f>
        <v>0</v>
      </c>
      <c r="K118" s="211" t="s">
        <v>23</v>
      </c>
      <c r="L118" s="62"/>
      <c r="M118" s="216" t="s">
        <v>23</v>
      </c>
      <c r="N118" s="217" t="s">
        <v>44</v>
      </c>
      <c r="O118" s="43"/>
      <c r="P118" s="218">
        <f>O118*H118</f>
        <v>0</v>
      </c>
      <c r="Q118" s="218">
        <v>0</v>
      </c>
      <c r="R118" s="218">
        <f>Q118*H118</f>
        <v>0</v>
      </c>
      <c r="S118" s="218">
        <v>0</v>
      </c>
      <c r="T118" s="219">
        <f>S118*H118</f>
        <v>0</v>
      </c>
      <c r="AR118" s="25" t="s">
        <v>502</v>
      </c>
      <c r="AT118" s="25" t="s">
        <v>498</v>
      </c>
      <c r="AU118" s="25" t="s">
        <v>80</v>
      </c>
      <c r="AY118" s="25" t="s">
        <v>492</v>
      </c>
      <c r="BE118" s="220">
        <f>IF(N118="základní",J118,0)</f>
        <v>0</v>
      </c>
      <c r="BF118" s="220">
        <f>IF(N118="snížená",J118,0)</f>
        <v>0</v>
      </c>
      <c r="BG118" s="220">
        <f>IF(N118="zákl. přenesená",J118,0)</f>
        <v>0</v>
      </c>
      <c r="BH118" s="220">
        <f>IF(N118="sníž. přenesená",J118,0)</f>
        <v>0</v>
      </c>
      <c r="BI118" s="220">
        <f>IF(N118="nulová",J118,0)</f>
        <v>0</v>
      </c>
      <c r="BJ118" s="25" t="s">
        <v>80</v>
      </c>
      <c r="BK118" s="220">
        <f>ROUND(I118*H118,2)</f>
        <v>0</v>
      </c>
      <c r="BL118" s="25" t="s">
        <v>502</v>
      </c>
      <c r="BM118" s="25" t="s">
        <v>838</v>
      </c>
    </row>
    <row r="119" spans="2:65" s="1" customFormat="1">
      <c r="B119" s="42"/>
      <c r="C119" s="64"/>
      <c r="D119" s="221" t="s">
        <v>506</v>
      </c>
      <c r="E119" s="64"/>
      <c r="F119" s="222" t="s">
        <v>14894</v>
      </c>
      <c r="G119" s="64"/>
      <c r="H119" s="64"/>
      <c r="I119" s="177"/>
      <c r="J119" s="64"/>
      <c r="K119" s="64"/>
      <c r="L119" s="62"/>
      <c r="M119" s="223"/>
      <c r="N119" s="43"/>
      <c r="O119" s="43"/>
      <c r="P119" s="43"/>
      <c r="Q119" s="43"/>
      <c r="R119" s="43"/>
      <c r="S119" s="43"/>
      <c r="T119" s="79"/>
      <c r="AT119" s="25" t="s">
        <v>506</v>
      </c>
      <c r="AU119" s="25" t="s">
        <v>80</v>
      </c>
    </row>
    <row r="120" spans="2:65" s="1" customFormat="1" ht="60">
      <c r="B120" s="42"/>
      <c r="C120" s="64"/>
      <c r="D120" s="227" t="s">
        <v>2254</v>
      </c>
      <c r="E120" s="64"/>
      <c r="F120" s="273" t="s">
        <v>14895</v>
      </c>
      <c r="G120" s="64"/>
      <c r="H120" s="64"/>
      <c r="I120" s="177"/>
      <c r="J120" s="64"/>
      <c r="K120" s="64"/>
      <c r="L120" s="62"/>
      <c r="M120" s="223"/>
      <c r="N120" s="43"/>
      <c r="O120" s="43"/>
      <c r="P120" s="43"/>
      <c r="Q120" s="43"/>
      <c r="R120" s="43"/>
      <c r="S120" s="43"/>
      <c r="T120" s="79"/>
      <c r="AT120" s="25" t="s">
        <v>2254</v>
      </c>
      <c r="AU120" s="25" t="s">
        <v>80</v>
      </c>
    </row>
    <row r="121" spans="2:65" s="1" customFormat="1" ht="16.5" customHeight="1">
      <c r="B121" s="42"/>
      <c r="C121" s="209" t="s">
        <v>752</v>
      </c>
      <c r="D121" s="209" t="s">
        <v>498</v>
      </c>
      <c r="E121" s="210" t="s">
        <v>14914</v>
      </c>
      <c r="F121" s="211" t="s">
        <v>14915</v>
      </c>
      <c r="G121" s="212" t="s">
        <v>2537</v>
      </c>
      <c r="H121" s="213">
        <v>1</v>
      </c>
      <c r="I121" s="214"/>
      <c r="J121" s="215">
        <f>ROUND(I121*H121,2)</f>
        <v>0</v>
      </c>
      <c r="K121" s="211" t="s">
        <v>23</v>
      </c>
      <c r="L121" s="62"/>
      <c r="M121" s="216" t="s">
        <v>23</v>
      </c>
      <c r="N121" s="217" t="s">
        <v>44</v>
      </c>
      <c r="O121" s="43"/>
      <c r="P121" s="218">
        <f>O121*H121</f>
        <v>0</v>
      </c>
      <c r="Q121" s="218">
        <v>0</v>
      </c>
      <c r="R121" s="218">
        <f>Q121*H121</f>
        <v>0</v>
      </c>
      <c r="S121" s="218">
        <v>0</v>
      </c>
      <c r="T121" s="219">
        <f>S121*H121</f>
        <v>0</v>
      </c>
      <c r="AR121" s="25" t="s">
        <v>502</v>
      </c>
      <c r="AT121" s="25" t="s">
        <v>498</v>
      </c>
      <c r="AU121" s="25" t="s">
        <v>80</v>
      </c>
      <c r="AY121" s="25" t="s">
        <v>492</v>
      </c>
      <c r="BE121" s="220">
        <f>IF(N121="základní",J121,0)</f>
        <v>0</v>
      </c>
      <c r="BF121" s="220">
        <f>IF(N121="snížená",J121,0)</f>
        <v>0</v>
      </c>
      <c r="BG121" s="220">
        <f>IF(N121="zákl. přenesená",J121,0)</f>
        <v>0</v>
      </c>
      <c r="BH121" s="220">
        <f>IF(N121="sníž. přenesená",J121,0)</f>
        <v>0</v>
      </c>
      <c r="BI121" s="220">
        <f>IF(N121="nulová",J121,0)</f>
        <v>0</v>
      </c>
      <c r="BJ121" s="25" t="s">
        <v>80</v>
      </c>
      <c r="BK121" s="220">
        <f>ROUND(I121*H121,2)</f>
        <v>0</v>
      </c>
      <c r="BL121" s="25" t="s">
        <v>502</v>
      </c>
      <c r="BM121" s="25" t="s">
        <v>927</v>
      </c>
    </row>
    <row r="122" spans="2:65" s="1" customFormat="1">
      <c r="B122" s="42"/>
      <c r="C122" s="64"/>
      <c r="D122" s="221" t="s">
        <v>506</v>
      </c>
      <c r="E122" s="64"/>
      <c r="F122" s="222" t="s">
        <v>14915</v>
      </c>
      <c r="G122" s="64"/>
      <c r="H122" s="64"/>
      <c r="I122" s="177"/>
      <c r="J122" s="64"/>
      <c r="K122" s="64"/>
      <c r="L122" s="62"/>
      <c r="M122" s="223"/>
      <c r="N122" s="43"/>
      <c r="O122" s="43"/>
      <c r="P122" s="43"/>
      <c r="Q122" s="43"/>
      <c r="R122" s="43"/>
      <c r="S122" s="43"/>
      <c r="T122" s="79"/>
      <c r="AT122" s="25" t="s">
        <v>506</v>
      </c>
      <c r="AU122" s="25" t="s">
        <v>80</v>
      </c>
    </row>
    <row r="123" spans="2:65" s="1" customFormat="1" ht="60">
      <c r="B123" s="42"/>
      <c r="C123" s="64"/>
      <c r="D123" s="227" t="s">
        <v>2254</v>
      </c>
      <c r="E123" s="64"/>
      <c r="F123" s="273" t="s">
        <v>14916</v>
      </c>
      <c r="G123" s="64"/>
      <c r="H123" s="64"/>
      <c r="I123" s="177"/>
      <c r="J123" s="64"/>
      <c r="K123" s="64"/>
      <c r="L123" s="62"/>
      <c r="M123" s="223"/>
      <c r="N123" s="43"/>
      <c r="O123" s="43"/>
      <c r="P123" s="43"/>
      <c r="Q123" s="43"/>
      <c r="R123" s="43"/>
      <c r="S123" s="43"/>
      <c r="T123" s="79"/>
      <c r="AT123" s="25" t="s">
        <v>2254</v>
      </c>
      <c r="AU123" s="25" t="s">
        <v>80</v>
      </c>
    </row>
    <row r="124" spans="2:65" s="1" customFormat="1" ht="16.5" customHeight="1">
      <c r="B124" s="42"/>
      <c r="C124" s="209" t="s">
        <v>765</v>
      </c>
      <c r="D124" s="209" t="s">
        <v>498</v>
      </c>
      <c r="E124" s="210" t="s">
        <v>14917</v>
      </c>
      <c r="F124" s="211" t="s">
        <v>14897</v>
      </c>
      <c r="G124" s="212" t="s">
        <v>2537</v>
      </c>
      <c r="H124" s="213">
        <v>1</v>
      </c>
      <c r="I124" s="214"/>
      <c r="J124" s="215">
        <f>ROUND(I124*H124,2)</f>
        <v>0</v>
      </c>
      <c r="K124" s="211" t="s">
        <v>23</v>
      </c>
      <c r="L124" s="62"/>
      <c r="M124" s="216" t="s">
        <v>23</v>
      </c>
      <c r="N124" s="217" t="s">
        <v>44</v>
      </c>
      <c r="O124" s="43"/>
      <c r="P124" s="218">
        <f>O124*H124</f>
        <v>0</v>
      </c>
      <c r="Q124" s="218">
        <v>0</v>
      </c>
      <c r="R124" s="218">
        <f>Q124*H124</f>
        <v>0</v>
      </c>
      <c r="S124" s="218">
        <v>0</v>
      </c>
      <c r="T124" s="219">
        <f>S124*H124</f>
        <v>0</v>
      </c>
      <c r="AR124" s="25" t="s">
        <v>502</v>
      </c>
      <c r="AT124" s="25" t="s">
        <v>498</v>
      </c>
      <c r="AU124" s="25" t="s">
        <v>80</v>
      </c>
      <c r="AY124" s="25" t="s">
        <v>492</v>
      </c>
      <c r="BE124" s="220">
        <f>IF(N124="základní",J124,0)</f>
        <v>0</v>
      </c>
      <c r="BF124" s="220">
        <f>IF(N124="snížená",J124,0)</f>
        <v>0</v>
      </c>
      <c r="BG124" s="220">
        <f>IF(N124="zákl. přenesená",J124,0)</f>
        <v>0</v>
      </c>
      <c r="BH124" s="220">
        <f>IF(N124="sníž. přenesená",J124,0)</f>
        <v>0</v>
      </c>
      <c r="BI124" s="220">
        <f>IF(N124="nulová",J124,0)</f>
        <v>0</v>
      </c>
      <c r="BJ124" s="25" t="s">
        <v>80</v>
      </c>
      <c r="BK124" s="220">
        <f>ROUND(I124*H124,2)</f>
        <v>0</v>
      </c>
      <c r="BL124" s="25" t="s">
        <v>502</v>
      </c>
      <c r="BM124" s="25" t="s">
        <v>940</v>
      </c>
    </row>
    <row r="125" spans="2:65" s="1" customFormat="1">
      <c r="B125" s="42"/>
      <c r="C125" s="64"/>
      <c r="D125" s="221" t="s">
        <v>506</v>
      </c>
      <c r="E125" s="64"/>
      <c r="F125" s="222" t="s">
        <v>14897</v>
      </c>
      <c r="G125" s="64"/>
      <c r="H125" s="64"/>
      <c r="I125" s="177"/>
      <c r="J125" s="64"/>
      <c r="K125" s="64"/>
      <c r="L125" s="62"/>
      <c r="M125" s="223"/>
      <c r="N125" s="43"/>
      <c r="O125" s="43"/>
      <c r="P125" s="43"/>
      <c r="Q125" s="43"/>
      <c r="R125" s="43"/>
      <c r="S125" s="43"/>
      <c r="T125" s="79"/>
      <c r="AT125" s="25" t="s">
        <v>506</v>
      </c>
      <c r="AU125" s="25" t="s">
        <v>80</v>
      </c>
    </row>
    <row r="126" spans="2:65" s="1" customFormat="1" ht="24">
      <c r="B126" s="42"/>
      <c r="C126" s="64"/>
      <c r="D126" s="227" t="s">
        <v>2254</v>
      </c>
      <c r="E126" s="64"/>
      <c r="F126" s="273" t="s">
        <v>14898</v>
      </c>
      <c r="G126" s="64"/>
      <c r="H126" s="64"/>
      <c r="I126" s="177"/>
      <c r="J126" s="64"/>
      <c r="K126" s="64"/>
      <c r="L126" s="62"/>
      <c r="M126" s="223"/>
      <c r="N126" s="43"/>
      <c r="O126" s="43"/>
      <c r="P126" s="43"/>
      <c r="Q126" s="43"/>
      <c r="R126" s="43"/>
      <c r="S126" s="43"/>
      <c r="T126" s="79"/>
      <c r="AT126" s="25" t="s">
        <v>2254</v>
      </c>
      <c r="AU126" s="25" t="s">
        <v>80</v>
      </c>
    </row>
    <row r="127" spans="2:65" s="1" customFormat="1" ht="16.5" customHeight="1">
      <c r="B127" s="42"/>
      <c r="C127" s="209" t="s">
        <v>10</v>
      </c>
      <c r="D127" s="209" t="s">
        <v>498</v>
      </c>
      <c r="E127" s="210" t="s">
        <v>14918</v>
      </c>
      <c r="F127" s="211" t="s">
        <v>14919</v>
      </c>
      <c r="G127" s="212" t="s">
        <v>2537</v>
      </c>
      <c r="H127" s="213">
        <v>1</v>
      </c>
      <c r="I127" s="214"/>
      <c r="J127" s="215">
        <f>ROUND(I127*H127,2)</f>
        <v>0</v>
      </c>
      <c r="K127" s="211" t="s">
        <v>23</v>
      </c>
      <c r="L127" s="62"/>
      <c r="M127" s="216" t="s">
        <v>23</v>
      </c>
      <c r="N127" s="217" t="s">
        <v>44</v>
      </c>
      <c r="O127" s="43"/>
      <c r="P127" s="218">
        <f>O127*H127</f>
        <v>0</v>
      </c>
      <c r="Q127" s="218">
        <v>0</v>
      </c>
      <c r="R127" s="218">
        <f>Q127*H127</f>
        <v>0</v>
      </c>
      <c r="S127" s="218">
        <v>0</v>
      </c>
      <c r="T127" s="219">
        <f>S127*H127</f>
        <v>0</v>
      </c>
      <c r="AR127" s="25" t="s">
        <v>502</v>
      </c>
      <c r="AT127" s="25" t="s">
        <v>498</v>
      </c>
      <c r="AU127" s="25" t="s">
        <v>80</v>
      </c>
      <c r="AY127" s="25" t="s">
        <v>492</v>
      </c>
      <c r="BE127" s="220">
        <f>IF(N127="základní",J127,0)</f>
        <v>0</v>
      </c>
      <c r="BF127" s="220">
        <f>IF(N127="snížená",J127,0)</f>
        <v>0</v>
      </c>
      <c r="BG127" s="220">
        <f>IF(N127="zákl. přenesená",J127,0)</f>
        <v>0</v>
      </c>
      <c r="BH127" s="220">
        <f>IF(N127="sníž. přenesená",J127,0)</f>
        <v>0</v>
      </c>
      <c r="BI127" s="220">
        <f>IF(N127="nulová",J127,0)</f>
        <v>0</v>
      </c>
      <c r="BJ127" s="25" t="s">
        <v>80</v>
      </c>
      <c r="BK127" s="220">
        <f>ROUND(I127*H127,2)</f>
        <v>0</v>
      </c>
      <c r="BL127" s="25" t="s">
        <v>502</v>
      </c>
      <c r="BM127" s="25" t="s">
        <v>958</v>
      </c>
    </row>
    <row r="128" spans="2:65" s="1" customFormat="1">
      <c r="B128" s="42"/>
      <c r="C128" s="64"/>
      <c r="D128" s="221" t="s">
        <v>506</v>
      </c>
      <c r="E128" s="64"/>
      <c r="F128" s="222" t="s">
        <v>14919</v>
      </c>
      <c r="G128" s="64"/>
      <c r="H128" s="64"/>
      <c r="I128" s="177"/>
      <c r="J128" s="64"/>
      <c r="K128" s="64"/>
      <c r="L128" s="62"/>
      <c r="M128" s="223"/>
      <c r="N128" s="43"/>
      <c r="O128" s="43"/>
      <c r="P128" s="43"/>
      <c r="Q128" s="43"/>
      <c r="R128" s="43"/>
      <c r="S128" s="43"/>
      <c r="T128" s="79"/>
      <c r="AT128" s="25" t="s">
        <v>506</v>
      </c>
      <c r="AU128" s="25" t="s">
        <v>80</v>
      </c>
    </row>
    <row r="129" spans="2:65" s="1" customFormat="1" ht="48">
      <c r="B129" s="42"/>
      <c r="C129" s="64"/>
      <c r="D129" s="227" t="s">
        <v>2254</v>
      </c>
      <c r="E129" s="64"/>
      <c r="F129" s="273" t="s">
        <v>14920</v>
      </c>
      <c r="G129" s="64"/>
      <c r="H129" s="64"/>
      <c r="I129" s="177"/>
      <c r="J129" s="64"/>
      <c r="K129" s="64"/>
      <c r="L129" s="62"/>
      <c r="M129" s="223"/>
      <c r="N129" s="43"/>
      <c r="O129" s="43"/>
      <c r="P129" s="43"/>
      <c r="Q129" s="43"/>
      <c r="R129" s="43"/>
      <c r="S129" s="43"/>
      <c r="T129" s="79"/>
      <c r="AT129" s="25" t="s">
        <v>2254</v>
      </c>
      <c r="AU129" s="25" t="s">
        <v>80</v>
      </c>
    </row>
    <row r="130" spans="2:65" s="1" customFormat="1" ht="16.5" customHeight="1">
      <c r="B130" s="42"/>
      <c r="C130" s="209" t="s">
        <v>775</v>
      </c>
      <c r="D130" s="209" t="s">
        <v>498</v>
      </c>
      <c r="E130" s="210" t="s">
        <v>14921</v>
      </c>
      <c r="F130" s="211" t="s">
        <v>14922</v>
      </c>
      <c r="G130" s="212" t="s">
        <v>2537</v>
      </c>
      <c r="H130" s="213">
        <v>6</v>
      </c>
      <c r="I130" s="214"/>
      <c r="J130" s="215">
        <f>ROUND(I130*H130,2)</f>
        <v>0</v>
      </c>
      <c r="K130" s="211" t="s">
        <v>23</v>
      </c>
      <c r="L130" s="62"/>
      <c r="M130" s="216" t="s">
        <v>23</v>
      </c>
      <c r="N130" s="217" t="s">
        <v>44</v>
      </c>
      <c r="O130" s="43"/>
      <c r="P130" s="218">
        <f>O130*H130</f>
        <v>0</v>
      </c>
      <c r="Q130" s="218">
        <v>0</v>
      </c>
      <c r="R130" s="218">
        <f>Q130*H130</f>
        <v>0</v>
      </c>
      <c r="S130" s="218">
        <v>0</v>
      </c>
      <c r="T130" s="219">
        <f>S130*H130</f>
        <v>0</v>
      </c>
      <c r="AR130" s="25" t="s">
        <v>502</v>
      </c>
      <c r="AT130" s="25" t="s">
        <v>498</v>
      </c>
      <c r="AU130" s="25" t="s">
        <v>80</v>
      </c>
      <c r="AY130" s="25" t="s">
        <v>492</v>
      </c>
      <c r="BE130" s="220">
        <f>IF(N130="základní",J130,0)</f>
        <v>0</v>
      </c>
      <c r="BF130" s="220">
        <f>IF(N130="snížená",J130,0)</f>
        <v>0</v>
      </c>
      <c r="BG130" s="220">
        <f>IF(N130="zákl. přenesená",J130,0)</f>
        <v>0</v>
      </c>
      <c r="BH130" s="220">
        <f>IF(N130="sníž. přenesená",J130,0)</f>
        <v>0</v>
      </c>
      <c r="BI130" s="220">
        <f>IF(N130="nulová",J130,0)</f>
        <v>0</v>
      </c>
      <c r="BJ130" s="25" t="s">
        <v>80</v>
      </c>
      <c r="BK130" s="220">
        <f>ROUND(I130*H130,2)</f>
        <v>0</v>
      </c>
      <c r="BL130" s="25" t="s">
        <v>502</v>
      </c>
      <c r="BM130" s="25" t="s">
        <v>977</v>
      </c>
    </row>
    <row r="131" spans="2:65" s="1" customFormat="1">
      <c r="B131" s="42"/>
      <c r="C131" s="64"/>
      <c r="D131" s="221" t="s">
        <v>506</v>
      </c>
      <c r="E131" s="64"/>
      <c r="F131" s="222" t="s">
        <v>14922</v>
      </c>
      <c r="G131" s="64"/>
      <c r="H131" s="64"/>
      <c r="I131" s="177"/>
      <c r="J131" s="64"/>
      <c r="K131" s="64"/>
      <c r="L131" s="62"/>
      <c r="M131" s="223"/>
      <c r="N131" s="43"/>
      <c r="O131" s="43"/>
      <c r="P131" s="43"/>
      <c r="Q131" s="43"/>
      <c r="R131" s="43"/>
      <c r="S131" s="43"/>
      <c r="T131" s="79"/>
      <c r="AT131" s="25" t="s">
        <v>506</v>
      </c>
      <c r="AU131" s="25" t="s">
        <v>80</v>
      </c>
    </row>
    <row r="132" spans="2:65" s="1" customFormat="1" ht="60">
      <c r="B132" s="42"/>
      <c r="C132" s="64"/>
      <c r="D132" s="227" t="s">
        <v>2254</v>
      </c>
      <c r="E132" s="64"/>
      <c r="F132" s="273" t="s">
        <v>14923</v>
      </c>
      <c r="G132" s="64"/>
      <c r="H132" s="64"/>
      <c r="I132" s="177"/>
      <c r="J132" s="64"/>
      <c r="K132" s="64"/>
      <c r="L132" s="62"/>
      <c r="M132" s="223"/>
      <c r="N132" s="43"/>
      <c r="O132" s="43"/>
      <c r="P132" s="43"/>
      <c r="Q132" s="43"/>
      <c r="R132" s="43"/>
      <c r="S132" s="43"/>
      <c r="T132" s="79"/>
      <c r="AT132" s="25" t="s">
        <v>2254</v>
      </c>
      <c r="AU132" s="25" t="s">
        <v>80</v>
      </c>
    </row>
    <row r="133" spans="2:65" s="1" customFormat="1" ht="16.5" customHeight="1">
      <c r="B133" s="42"/>
      <c r="C133" s="209" t="s">
        <v>781</v>
      </c>
      <c r="D133" s="209" t="s">
        <v>498</v>
      </c>
      <c r="E133" s="210" t="s">
        <v>14924</v>
      </c>
      <c r="F133" s="211" t="s">
        <v>14925</v>
      </c>
      <c r="G133" s="212" t="s">
        <v>2537</v>
      </c>
      <c r="H133" s="213">
        <v>1</v>
      </c>
      <c r="I133" s="214"/>
      <c r="J133" s="215">
        <f>ROUND(I133*H133,2)</f>
        <v>0</v>
      </c>
      <c r="K133" s="211" t="s">
        <v>23</v>
      </c>
      <c r="L133" s="62"/>
      <c r="M133" s="216" t="s">
        <v>23</v>
      </c>
      <c r="N133" s="217" t="s">
        <v>44</v>
      </c>
      <c r="O133" s="43"/>
      <c r="P133" s="218">
        <f>O133*H133</f>
        <v>0</v>
      </c>
      <c r="Q133" s="218">
        <v>0</v>
      </c>
      <c r="R133" s="218">
        <f>Q133*H133</f>
        <v>0</v>
      </c>
      <c r="S133" s="218">
        <v>0</v>
      </c>
      <c r="T133" s="219">
        <f>S133*H133</f>
        <v>0</v>
      </c>
      <c r="AR133" s="25" t="s">
        <v>502</v>
      </c>
      <c r="AT133" s="25" t="s">
        <v>498</v>
      </c>
      <c r="AU133" s="25" t="s">
        <v>80</v>
      </c>
      <c r="AY133" s="25" t="s">
        <v>492</v>
      </c>
      <c r="BE133" s="220">
        <f>IF(N133="základní",J133,0)</f>
        <v>0</v>
      </c>
      <c r="BF133" s="220">
        <f>IF(N133="snížená",J133,0)</f>
        <v>0</v>
      </c>
      <c r="BG133" s="220">
        <f>IF(N133="zákl. přenesená",J133,0)</f>
        <v>0</v>
      </c>
      <c r="BH133" s="220">
        <f>IF(N133="sníž. přenesená",J133,0)</f>
        <v>0</v>
      </c>
      <c r="BI133" s="220">
        <f>IF(N133="nulová",J133,0)</f>
        <v>0</v>
      </c>
      <c r="BJ133" s="25" t="s">
        <v>80</v>
      </c>
      <c r="BK133" s="220">
        <f>ROUND(I133*H133,2)</f>
        <v>0</v>
      </c>
      <c r="BL133" s="25" t="s">
        <v>502</v>
      </c>
      <c r="BM133" s="25" t="s">
        <v>1008</v>
      </c>
    </row>
    <row r="134" spans="2:65" s="1" customFormat="1">
      <c r="B134" s="42"/>
      <c r="C134" s="64"/>
      <c r="D134" s="221" t="s">
        <v>506</v>
      </c>
      <c r="E134" s="64"/>
      <c r="F134" s="222" t="s">
        <v>14925</v>
      </c>
      <c r="G134" s="64"/>
      <c r="H134" s="64"/>
      <c r="I134" s="177"/>
      <c r="J134" s="64"/>
      <c r="K134" s="64"/>
      <c r="L134" s="62"/>
      <c r="M134" s="223"/>
      <c r="N134" s="43"/>
      <c r="O134" s="43"/>
      <c r="P134" s="43"/>
      <c r="Q134" s="43"/>
      <c r="R134" s="43"/>
      <c r="S134" s="43"/>
      <c r="T134" s="79"/>
      <c r="AT134" s="25" t="s">
        <v>506</v>
      </c>
      <c r="AU134" s="25" t="s">
        <v>80</v>
      </c>
    </row>
    <row r="135" spans="2:65" s="1" customFormat="1" ht="48">
      <c r="B135" s="42"/>
      <c r="C135" s="64"/>
      <c r="D135" s="227" t="s">
        <v>2254</v>
      </c>
      <c r="E135" s="64"/>
      <c r="F135" s="273" t="s">
        <v>14926</v>
      </c>
      <c r="G135" s="64"/>
      <c r="H135" s="64"/>
      <c r="I135" s="177"/>
      <c r="J135" s="64"/>
      <c r="K135" s="64"/>
      <c r="L135" s="62"/>
      <c r="M135" s="223"/>
      <c r="N135" s="43"/>
      <c r="O135" s="43"/>
      <c r="P135" s="43"/>
      <c r="Q135" s="43"/>
      <c r="R135" s="43"/>
      <c r="S135" s="43"/>
      <c r="T135" s="79"/>
      <c r="AT135" s="25" t="s">
        <v>2254</v>
      </c>
      <c r="AU135" s="25" t="s">
        <v>80</v>
      </c>
    </row>
    <row r="136" spans="2:65" s="1" customFormat="1" ht="16.5" customHeight="1">
      <c r="B136" s="42"/>
      <c r="C136" s="209" t="s">
        <v>787</v>
      </c>
      <c r="D136" s="209" t="s">
        <v>498</v>
      </c>
      <c r="E136" s="210" t="s">
        <v>14927</v>
      </c>
      <c r="F136" s="211" t="s">
        <v>14928</v>
      </c>
      <c r="G136" s="212" t="s">
        <v>2537</v>
      </c>
      <c r="H136" s="213">
        <v>2</v>
      </c>
      <c r="I136" s="214"/>
      <c r="J136" s="215">
        <f>ROUND(I136*H136,2)</f>
        <v>0</v>
      </c>
      <c r="K136" s="211" t="s">
        <v>23</v>
      </c>
      <c r="L136" s="62"/>
      <c r="M136" s="216" t="s">
        <v>23</v>
      </c>
      <c r="N136" s="217" t="s">
        <v>44</v>
      </c>
      <c r="O136" s="43"/>
      <c r="P136" s="218">
        <f>O136*H136</f>
        <v>0</v>
      </c>
      <c r="Q136" s="218">
        <v>0</v>
      </c>
      <c r="R136" s="218">
        <f>Q136*H136</f>
        <v>0</v>
      </c>
      <c r="S136" s="218">
        <v>0</v>
      </c>
      <c r="T136" s="219">
        <f>S136*H136</f>
        <v>0</v>
      </c>
      <c r="AR136" s="25" t="s">
        <v>502</v>
      </c>
      <c r="AT136" s="25" t="s">
        <v>498</v>
      </c>
      <c r="AU136" s="25" t="s">
        <v>80</v>
      </c>
      <c r="AY136" s="25" t="s">
        <v>492</v>
      </c>
      <c r="BE136" s="220">
        <f>IF(N136="základní",J136,0)</f>
        <v>0</v>
      </c>
      <c r="BF136" s="220">
        <f>IF(N136="snížená",J136,0)</f>
        <v>0</v>
      </c>
      <c r="BG136" s="220">
        <f>IF(N136="zákl. přenesená",J136,0)</f>
        <v>0</v>
      </c>
      <c r="BH136" s="220">
        <f>IF(N136="sníž. přenesená",J136,0)</f>
        <v>0</v>
      </c>
      <c r="BI136" s="220">
        <f>IF(N136="nulová",J136,0)</f>
        <v>0</v>
      </c>
      <c r="BJ136" s="25" t="s">
        <v>80</v>
      </c>
      <c r="BK136" s="220">
        <f>ROUND(I136*H136,2)</f>
        <v>0</v>
      </c>
      <c r="BL136" s="25" t="s">
        <v>502</v>
      </c>
      <c r="BM136" s="25" t="s">
        <v>1022</v>
      </c>
    </row>
    <row r="137" spans="2:65" s="1" customFormat="1">
      <c r="B137" s="42"/>
      <c r="C137" s="64"/>
      <c r="D137" s="221" t="s">
        <v>506</v>
      </c>
      <c r="E137" s="64"/>
      <c r="F137" s="222" t="s">
        <v>14928</v>
      </c>
      <c r="G137" s="64"/>
      <c r="H137" s="64"/>
      <c r="I137" s="177"/>
      <c r="J137" s="64"/>
      <c r="K137" s="64"/>
      <c r="L137" s="62"/>
      <c r="M137" s="223"/>
      <c r="N137" s="43"/>
      <c r="O137" s="43"/>
      <c r="P137" s="43"/>
      <c r="Q137" s="43"/>
      <c r="R137" s="43"/>
      <c r="S137" s="43"/>
      <c r="T137" s="79"/>
      <c r="AT137" s="25" t="s">
        <v>506</v>
      </c>
      <c r="AU137" s="25" t="s">
        <v>80</v>
      </c>
    </row>
    <row r="138" spans="2:65" s="1" customFormat="1" ht="48">
      <c r="B138" s="42"/>
      <c r="C138" s="64"/>
      <c r="D138" s="227" t="s">
        <v>2254</v>
      </c>
      <c r="E138" s="64"/>
      <c r="F138" s="273" t="s">
        <v>14929</v>
      </c>
      <c r="G138" s="64"/>
      <c r="H138" s="64"/>
      <c r="I138" s="177"/>
      <c r="J138" s="64"/>
      <c r="K138" s="64"/>
      <c r="L138" s="62"/>
      <c r="M138" s="223"/>
      <c r="N138" s="43"/>
      <c r="O138" s="43"/>
      <c r="P138" s="43"/>
      <c r="Q138" s="43"/>
      <c r="R138" s="43"/>
      <c r="S138" s="43"/>
      <c r="T138" s="79"/>
      <c r="AT138" s="25" t="s">
        <v>2254</v>
      </c>
      <c r="AU138" s="25" t="s">
        <v>80</v>
      </c>
    </row>
    <row r="139" spans="2:65" s="1" customFormat="1" ht="16.5" customHeight="1">
      <c r="B139" s="42"/>
      <c r="C139" s="209" t="s">
        <v>792</v>
      </c>
      <c r="D139" s="209" t="s">
        <v>498</v>
      </c>
      <c r="E139" s="210" t="s">
        <v>14930</v>
      </c>
      <c r="F139" s="211" t="s">
        <v>14885</v>
      </c>
      <c r="G139" s="212" t="s">
        <v>2537</v>
      </c>
      <c r="H139" s="213">
        <v>4</v>
      </c>
      <c r="I139" s="214"/>
      <c r="J139" s="215">
        <f>ROUND(I139*H139,2)</f>
        <v>0</v>
      </c>
      <c r="K139" s="211" t="s">
        <v>23</v>
      </c>
      <c r="L139" s="62"/>
      <c r="M139" s="216" t="s">
        <v>23</v>
      </c>
      <c r="N139" s="217" t="s">
        <v>44</v>
      </c>
      <c r="O139" s="43"/>
      <c r="P139" s="218">
        <f>O139*H139</f>
        <v>0</v>
      </c>
      <c r="Q139" s="218">
        <v>0</v>
      </c>
      <c r="R139" s="218">
        <f>Q139*H139</f>
        <v>0</v>
      </c>
      <c r="S139" s="218">
        <v>0</v>
      </c>
      <c r="T139" s="219">
        <f>S139*H139</f>
        <v>0</v>
      </c>
      <c r="AR139" s="25" t="s">
        <v>502</v>
      </c>
      <c r="AT139" s="25" t="s">
        <v>498</v>
      </c>
      <c r="AU139" s="25" t="s">
        <v>80</v>
      </c>
      <c r="AY139" s="25" t="s">
        <v>492</v>
      </c>
      <c r="BE139" s="220">
        <f>IF(N139="základní",J139,0)</f>
        <v>0</v>
      </c>
      <c r="BF139" s="220">
        <f>IF(N139="snížená",J139,0)</f>
        <v>0</v>
      </c>
      <c r="BG139" s="220">
        <f>IF(N139="zákl. přenesená",J139,0)</f>
        <v>0</v>
      </c>
      <c r="BH139" s="220">
        <f>IF(N139="sníž. přenesená",J139,0)</f>
        <v>0</v>
      </c>
      <c r="BI139" s="220">
        <f>IF(N139="nulová",J139,0)</f>
        <v>0</v>
      </c>
      <c r="BJ139" s="25" t="s">
        <v>80</v>
      </c>
      <c r="BK139" s="220">
        <f>ROUND(I139*H139,2)</f>
        <v>0</v>
      </c>
      <c r="BL139" s="25" t="s">
        <v>502</v>
      </c>
      <c r="BM139" s="25" t="s">
        <v>1039</v>
      </c>
    </row>
    <row r="140" spans="2:65" s="1" customFormat="1">
      <c r="B140" s="42"/>
      <c r="C140" s="64"/>
      <c r="D140" s="221" t="s">
        <v>506</v>
      </c>
      <c r="E140" s="64"/>
      <c r="F140" s="222" t="s">
        <v>14885</v>
      </c>
      <c r="G140" s="64"/>
      <c r="H140" s="64"/>
      <c r="I140" s="177"/>
      <c r="J140" s="64"/>
      <c r="K140" s="64"/>
      <c r="L140" s="62"/>
      <c r="M140" s="223"/>
      <c r="N140" s="43"/>
      <c r="O140" s="43"/>
      <c r="P140" s="43"/>
      <c r="Q140" s="43"/>
      <c r="R140" s="43"/>
      <c r="S140" s="43"/>
      <c r="T140" s="79"/>
      <c r="AT140" s="25" t="s">
        <v>506</v>
      </c>
      <c r="AU140" s="25" t="s">
        <v>80</v>
      </c>
    </row>
    <row r="141" spans="2:65" s="1" customFormat="1" ht="60">
      <c r="B141" s="42"/>
      <c r="C141" s="64"/>
      <c r="D141" s="227" t="s">
        <v>2254</v>
      </c>
      <c r="E141" s="64"/>
      <c r="F141" s="273" t="s">
        <v>14931</v>
      </c>
      <c r="G141" s="64"/>
      <c r="H141" s="64"/>
      <c r="I141" s="177"/>
      <c r="J141" s="64"/>
      <c r="K141" s="64"/>
      <c r="L141" s="62"/>
      <c r="M141" s="223"/>
      <c r="N141" s="43"/>
      <c r="O141" s="43"/>
      <c r="P141" s="43"/>
      <c r="Q141" s="43"/>
      <c r="R141" s="43"/>
      <c r="S141" s="43"/>
      <c r="T141" s="79"/>
      <c r="AT141" s="25" t="s">
        <v>2254</v>
      </c>
      <c r="AU141" s="25" t="s">
        <v>80</v>
      </c>
    </row>
    <row r="142" spans="2:65" s="1" customFormat="1" ht="16.5" customHeight="1">
      <c r="B142" s="42"/>
      <c r="C142" s="209" t="s">
        <v>800</v>
      </c>
      <c r="D142" s="209" t="s">
        <v>498</v>
      </c>
      <c r="E142" s="210" t="s">
        <v>14932</v>
      </c>
      <c r="F142" s="211" t="s">
        <v>14928</v>
      </c>
      <c r="G142" s="212" t="s">
        <v>2537</v>
      </c>
      <c r="H142" s="213">
        <v>3</v>
      </c>
      <c r="I142" s="214"/>
      <c r="J142" s="215">
        <f>ROUND(I142*H142,2)</f>
        <v>0</v>
      </c>
      <c r="K142" s="211" t="s">
        <v>23</v>
      </c>
      <c r="L142" s="62"/>
      <c r="M142" s="216" t="s">
        <v>23</v>
      </c>
      <c r="N142" s="217" t="s">
        <v>44</v>
      </c>
      <c r="O142" s="43"/>
      <c r="P142" s="218">
        <f>O142*H142</f>
        <v>0</v>
      </c>
      <c r="Q142" s="218">
        <v>0</v>
      </c>
      <c r="R142" s="218">
        <f>Q142*H142</f>
        <v>0</v>
      </c>
      <c r="S142" s="218">
        <v>0</v>
      </c>
      <c r="T142" s="219">
        <f>S142*H142</f>
        <v>0</v>
      </c>
      <c r="AR142" s="25" t="s">
        <v>502</v>
      </c>
      <c r="AT142" s="25" t="s">
        <v>498</v>
      </c>
      <c r="AU142" s="25" t="s">
        <v>80</v>
      </c>
      <c r="AY142" s="25" t="s">
        <v>492</v>
      </c>
      <c r="BE142" s="220">
        <f>IF(N142="základní",J142,0)</f>
        <v>0</v>
      </c>
      <c r="BF142" s="220">
        <f>IF(N142="snížená",J142,0)</f>
        <v>0</v>
      </c>
      <c r="BG142" s="220">
        <f>IF(N142="zákl. přenesená",J142,0)</f>
        <v>0</v>
      </c>
      <c r="BH142" s="220">
        <f>IF(N142="sníž. přenesená",J142,0)</f>
        <v>0</v>
      </c>
      <c r="BI142" s="220">
        <f>IF(N142="nulová",J142,0)</f>
        <v>0</v>
      </c>
      <c r="BJ142" s="25" t="s">
        <v>80</v>
      </c>
      <c r="BK142" s="220">
        <f>ROUND(I142*H142,2)</f>
        <v>0</v>
      </c>
      <c r="BL142" s="25" t="s">
        <v>502</v>
      </c>
      <c r="BM142" s="25" t="s">
        <v>1055</v>
      </c>
    </row>
    <row r="143" spans="2:65" s="1" customFormat="1">
      <c r="B143" s="42"/>
      <c r="C143" s="64"/>
      <c r="D143" s="221" t="s">
        <v>506</v>
      </c>
      <c r="E143" s="64"/>
      <c r="F143" s="222" t="s">
        <v>14928</v>
      </c>
      <c r="G143" s="64"/>
      <c r="H143" s="64"/>
      <c r="I143" s="177"/>
      <c r="J143" s="64"/>
      <c r="K143" s="64"/>
      <c r="L143" s="62"/>
      <c r="M143" s="223"/>
      <c r="N143" s="43"/>
      <c r="O143" s="43"/>
      <c r="P143" s="43"/>
      <c r="Q143" s="43"/>
      <c r="R143" s="43"/>
      <c r="S143" s="43"/>
      <c r="T143" s="79"/>
      <c r="AT143" s="25" t="s">
        <v>506</v>
      </c>
      <c r="AU143" s="25" t="s">
        <v>80</v>
      </c>
    </row>
    <row r="144" spans="2:65" s="1" customFormat="1" ht="48">
      <c r="B144" s="42"/>
      <c r="C144" s="64"/>
      <c r="D144" s="227" t="s">
        <v>2254</v>
      </c>
      <c r="E144" s="64"/>
      <c r="F144" s="273" t="s">
        <v>14933</v>
      </c>
      <c r="G144" s="64"/>
      <c r="H144" s="64"/>
      <c r="I144" s="177"/>
      <c r="J144" s="64"/>
      <c r="K144" s="64"/>
      <c r="L144" s="62"/>
      <c r="M144" s="223"/>
      <c r="N144" s="43"/>
      <c r="O144" s="43"/>
      <c r="P144" s="43"/>
      <c r="Q144" s="43"/>
      <c r="R144" s="43"/>
      <c r="S144" s="43"/>
      <c r="T144" s="79"/>
      <c r="AT144" s="25" t="s">
        <v>2254</v>
      </c>
      <c r="AU144" s="25" t="s">
        <v>80</v>
      </c>
    </row>
    <row r="145" spans="2:65" s="1" customFormat="1" ht="16.5" customHeight="1">
      <c r="B145" s="42"/>
      <c r="C145" s="209" t="s">
        <v>9</v>
      </c>
      <c r="D145" s="209" t="s">
        <v>498</v>
      </c>
      <c r="E145" s="210" t="s">
        <v>14934</v>
      </c>
      <c r="F145" s="211" t="s">
        <v>14935</v>
      </c>
      <c r="G145" s="212" t="s">
        <v>2537</v>
      </c>
      <c r="H145" s="213">
        <v>1</v>
      </c>
      <c r="I145" s="214"/>
      <c r="J145" s="215">
        <f>ROUND(I145*H145,2)</f>
        <v>0</v>
      </c>
      <c r="K145" s="211" t="s">
        <v>23</v>
      </c>
      <c r="L145" s="62"/>
      <c r="M145" s="216" t="s">
        <v>23</v>
      </c>
      <c r="N145" s="217" t="s">
        <v>44</v>
      </c>
      <c r="O145" s="43"/>
      <c r="P145" s="218">
        <f>O145*H145</f>
        <v>0</v>
      </c>
      <c r="Q145" s="218">
        <v>0</v>
      </c>
      <c r="R145" s="218">
        <f>Q145*H145</f>
        <v>0</v>
      </c>
      <c r="S145" s="218">
        <v>0</v>
      </c>
      <c r="T145" s="219">
        <f>S145*H145</f>
        <v>0</v>
      </c>
      <c r="AR145" s="25" t="s">
        <v>502</v>
      </c>
      <c r="AT145" s="25" t="s">
        <v>498</v>
      </c>
      <c r="AU145" s="25" t="s">
        <v>80</v>
      </c>
      <c r="AY145" s="25" t="s">
        <v>492</v>
      </c>
      <c r="BE145" s="220">
        <f>IF(N145="základní",J145,0)</f>
        <v>0</v>
      </c>
      <c r="BF145" s="220">
        <f>IF(N145="snížená",J145,0)</f>
        <v>0</v>
      </c>
      <c r="BG145" s="220">
        <f>IF(N145="zákl. přenesená",J145,0)</f>
        <v>0</v>
      </c>
      <c r="BH145" s="220">
        <f>IF(N145="sníž. přenesená",J145,0)</f>
        <v>0</v>
      </c>
      <c r="BI145" s="220">
        <f>IF(N145="nulová",J145,0)</f>
        <v>0</v>
      </c>
      <c r="BJ145" s="25" t="s">
        <v>80</v>
      </c>
      <c r="BK145" s="220">
        <f>ROUND(I145*H145,2)</f>
        <v>0</v>
      </c>
      <c r="BL145" s="25" t="s">
        <v>502</v>
      </c>
      <c r="BM145" s="25" t="s">
        <v>1067</v>
      </c>
    </row>
    <row r="146" spans="2:65" s="1" customFormat="1">
      <c r="B146" s="42"/>
      <c r="C146" s="64"/>
      <c r="D146" s="221" t="s">
        <v>506</v>
      </c>
      <c r="E146" s="64"/>
      <c r="F146" s="222" t="s">
        <v>14935</v>
      </c>
      <c r="G146" s="64"/>
      <c r="H146" s="64"/>
      <c r="I146" s="177"/>
      <c r="J146" s="64"/>
      <c r="K146" s="64"/>
      <c r="L146" s="62"/>
      <c r="M146" s="223"/>
      <c r="N146" s="43"/>
      <c r="O146" s="43"/>
      <c r="P146" s="43"/>
      <c r="Q146" s="43"/>
      <c r="R146" s="43"/>
      <c r="S146" s="43"/>
      <c r="T146" s="79"/>
      <c r="AT146" s="25" t="s">
        <v>506</v>
      </c>
      <c r="AU146" s="25" t="s">
        <v>80</v>
      </c>
    </row>
    <row r="147" spans="2:65" s="1" customFormat="1" ht="48">
      <c r="B147" s="42"/>
      <c r="C147" s="64"/>
      <c r="D147" s="227" t="s">
        <v>2254</v>
      </c>
      <c r="E147" s="64"/>
      <c r="F147" s="273" t="s">
        <v>14936</v>
      </c>
      <c r="G147" s="64"/>
      <c r="H147" s="64"/>
      <c r="I147" s="177"/>
      <c r="J147" s="64"/>
      <c r="K147" s="64"/>
      <c r="L147" s="62"/>
      <c r="M147" s="223"/>
      <c r="N147" s="43"/>
      <c r="O147" s="43"/>
      <c r="P147" s="43"/>
      <c r="Q147" s="43"/>
      <c r="R147" s="43"/>
      <c r="S147" s="43"/>
      <c r="T147" s="79"/>
      <c r="AT147" s="25" t="s">
        <v>2254</v>
      </c>
      <c r="AU147" s="25" t="s">
        <v>80</v>
      </c>
    </row>
    <row r="148" spans="2:65" s="1" customFormat="1" ht="16.5" customHeight="1">
      <c r="B148" s="42"/>
      <c r="C148" s="209" t="s">
        <v>308</v>
      </c>
      <c r="D148" s="209" t="s">
        <v>498</v>
      </c>
      <c r="E148" s="210" t="s">
        <v>14917</v>
      </c>
      <c r="F148" s="211" t="s">
        <v>14897</v>
      </c>
      <c r="G148" s="212" t="s">
        <v>2537</v>
      </c>
      <c r="H148" s="213">
        <v>1</v>
      </c>
      <c r="I148" s="214"/>
      <c r="J148" s="215">
        <f>ROUND(I148*H148,2)</f>
        <v>0</v>
      </c>
      <c r="K148" s="211" t="s">
        <v>23</v>
      </c>
      <c r="L148" s="62"/>
      <c r="M148" s="216" t="s">
        <v>23</v>
      </c>
      <c r="N148" s="217" t="s">
        <v>44</v>
      </c>
      <c r="O148" s="43"/>
      <c r="P148" s="218">
        <f>O148*H148</f>
        <v>0</v>
      </c>
      <c r="Q148" s="218">
        <v>0</v>
      </c>
      <c r="R148" s="218">
        <f>Q148*H148</f>
        <v>0</v>
      </c>
      <c r="S148" s="218">
        <v>0</v>
      </c>
      <c r="T148" s="219">
        <f>S148*H148</f>
        <v>0</v>
      </c>
      <c r="AR148" s="25" t="s">
        <v>502</v>
      </c>
      <c r="AT148" s="25" t="s">
        <v>498</v>
      </c>
      <c r="AU148" s="25" t="s">
        <v>80</v>
      </c>
      <c r="AY148" s="25" t="s">
        <v>492</v>
      </c>
      <c r="BE148" s="220">
        <f>IF(N148="základní",J148,0)</f>
        <v>0</v>
      </c>
      <c r="BF148" s="220">
        <f>IF(N148="snížená",J148,0)</f>
        <v>0</v>
      </c>
      <c r="BG148" s="220">
        <f>IF(N148="zákl. přenesená",J148,0)</f>
        <v>0</v>
      </c>
      <c r="BH148" s="220">
        <f>IF(N148="sníž. přenesená",J148,0)</f>
        <v>0</v>
      </c>
      <c r="BI148" s="220">
        <f>IF(N148="nulová",J148,0)</f>
        <v>0</v>
      </c>
      <c r="BJ148" s="25" t="s">
        <v>80</v>
      </c>
      <c r="BK148" s="220">
        <f>ROUND(I148*H148,2)</f>
        <v>0</v>
      </c>
      <c r="BL148" s="25" t="s">
        <v>502</v>
      </c>
      <c r="BM148" s="25" t="s">
        <v>1079</v>
      </c>
    </row>
    <row r="149" spans="2:65" s="1" customFormat="1">
      <c r="B149" s="42"/>
      <c r="C149" s="64"/>
      <c r="D149" s="221" t="s">
        <v>506</v>
      </c>
      <c r="E149" s="64"/>
      <c r="F149" s="222" t="s">
        <v>14897</v>
      </c>
      <c r="G149" s="64"/>
      <c r="H149" s="64"/>
      <c r="I149" s="177"/>
      <c r="J149" s="64"/>
      <c r="K149" s="64"/>
      <c r="L149" s="62"/>
      <c r="M149" s="223"/>
      <c r="N149" s="43"/>
      <c r="O149" s="43"/>
      <c r="P149" s="43"/>
      <c r="Q149" s="43"/>
      <c r="R149" s="43"/>
      <c r="S149" s="43"/>
      <c r="T149" s="79"/>
      <c r="AT149" s="25" t="s">
        <v>506</v>
      </c>
      <c r="AU149" s="25" t="s">
        <v>80</v>
      </c>
    </row>
    <row r="150" spans="2:65" s="1" customFormat="1" ht="24">
      <c r="B150" s="42"/>
      <c r="C150" s="64"/>
      <c r="D150" s="227" t="s">
        <v>2254</v>
      </c>
      <c r="E150" s="64"/>
      <c r="F150" s="273" t="s">
        <v>14898</v>
      </c>
      <c r="G150" s="64"/>
      <c r="H150" s="64"/>
      <c r="I150" s="177"/>
      <c r="J150" s="64"/>
      <c r="K150" s="64"/>
      <c r="L150" s="62"/>
      <c r="M150" s="223"/>
      <c r="N150" s="43"/>
      <c r="O150" s="43"/>
      <c r="P150" s="43"/>
      <c r="Q150" s="43"/>
      <c r="R150" s="43"/>
      <c r="S150" s="43"/>
      <c r="T150" s="79"/>
      <c r="AT150" s="25" t="s">
        <v>2254</v>
      </c>
      <c r="AU150" s="25" t="s">
        <v>80</v>
      </c>
    </row>
    <row r="151" spans="2:65" s="1" customFormat="1" ht="16.5" customHeight="1">
      <c r="B151" s="42"/>
      <c r="C151" s="209" t="s">
        <v>829</v>
      </c>
      <c r="D151" s="209" t="s">
        <v>498</v>
      </c>
      <c r="E151" s="210" t="s">
        <v>14937</v>
      </c>
      <c r="F151" s="211" t="s">
        <v>14938</v>
      </c>
      <c r="G151" s="212" t="s">
        <v>2537</v>
      </c>
      <c r="H151" s="213">
        <v>1</v>
      </c>
      <c r="I151" s="214"/>
      <c r="J151" s="215">
        <f>ROUND(I151*H151,2)</f>
        <v>0</v>
      </c>
      <c r="K151" s="211" t="s">
        <v>23</v>
      </c>
      <c r="L151" s="62"/>
      <c r="M151" s="216" t="s">
        <v>23</v>
      </c>
      <c r="N151" s="217" t="s">
        <v>44</v>
      </c>
      <c r="O151" s="43"/>
      <c r="P151" s="218">
        <f>O151*H151</f>
        <v>0</v>
      </c>
      <c r="Q151" s="218">
        <v>0</v>
      </c>
      <c r="R151" s="218">
        <f>Q151*H151</f>
        <v>0</v>
      </c>
      <c r="S151" s="218">
        <v>0</v>
      </c>
      <c r="T151" s="219">
        <f>S151*H151</f>
        <v>0</v>
      </c>
      <c r="AR151" s="25" t="s">
        <v>502</v>
      </c>
      <c r="AT151" s="25" t="s">
        <v>498</v>
      </c>
      <c r="AU151" s="25" t="s">
        <v>80</v>
      </c>
      <c r="AY151" s="25" t="s">
        <v>492</v>
      </c>
      <c r="BE151" s="220">
        <f>IF(N151="základní",J151,0)</f>
        <v>0</v>
      </c>
      <c r="BF151" s="220">
        <f>IF(N151="snížená",J151,0)</f>
        <v>0</v>
      </c>
      <c r="BG151" s="220">
        <f>IF(N151="zákl. přenesená",J151,0)</f>
        <v>0</v>
      </c>
      <c r="BH151" s="220">
        <f>IF(N151="sníž. přenesená",J151,0)</f>
        <v>0</v>
      </c>
      <c r="BI151" s="220">
        <f>IF(N151="nulová",J151,0)</f>
        <v>0</v>
      </c>
      <c r="BJ151" s="25" t="s">
        <v>80</v>
      </c>
      <c r="BK151" s="220">
        <f>ROUND(I151*H151,2)</f>
        <v>0</v>
      </c>
      <c r="BL151" s="25" t="s">
        <v>502</v>
      </c>
      <c r="BM151" s="25" t="s">
        <v>1089</v>
      </c>
    </row>
    <row r="152" spans="2:65" s="1" customFormat="1">
      <c r="B152" s="42"/>
      <c r="C152" s="64"/>
      <c r="D152" s="221" t="s">
        <v>506</v>
      </c>
      <c r="E152" s="64"/>
      <c r="F152" s="222" t="s">
        <v>14938</v>
      </c>
      <c r="G152" s="64"/>
      <c r="H152" s="64"/>
      <c r="I152" s="177"/>
      <c r="J152" s="64"/>
      <c r="K152" s="64"/>
      <c r="L152" s="62"/>
      <c r="M152" s="223"/>
      <c r="N152" s="43"/>
      <c r="O152" s="43"/>
      <c r="P152" s="43"/>
      <c r="Q152" s="43"/>
      <c r="R152" s="43"/>
      <c r="S152" s="43"/>
      <c r="T152" s="79"/>
      <c r="AT152" s="25" t="s">
        <v>506</v>
      </c>
      <c r="AU152" s="25" t="s">
        <v>80</v>
      </c>
    </row>
    <row r="153" spans="2:65" s="1" customFormat="1" ht="60">
      <c r="B153" s="42"/>
      <c r="C153" s="64"/>
      <c r="D153" s="227" t="s">
        <v>2254</v>
      </c>
      <c r="E153" s="64"/>
      <c r="F153" s="273" t="s">
        <v>14939</v>
      </c>
      <c r="G153" s="64"/>
      <c r="H153" s="64"/>
      <c r="I153" s="177"/>
      <c r="J153" s="64"/>
      <c r="K153" s="64"/>
      <c r="L153" s="62"/>
      <c r="M153" s="223"/>
      <c r="N153" s="43"/>
      <c r="O153" s="43"/>
      <c r="P153" s="43"/>
      <c r="Q153" s="43"/>
      <c r="R153" s="43"/>
      <c r="S153" s="43"/>
      <c r="T153" s="79"/>
      <c r="AT153" s="25" t="s">
        <v>2254</v>
      </c>
      <c r="AU153" s="25" t="s">
        <v>80</v>
      </c>
    </row>
    <row r="154" spans="2:65" s="1" customFormat="1" ht="16.5" customHeight="1">
      <c r="B154" s="42"/>
      <c r="C154" s="209" t="s">
        <v>838</v>
      </c>
      <c r="D154" s="209" t="s">
        <v>498</v>
      </c>
      <c r="E154" s="210" t="s">
        <v>14893</v>
      </c>
      <c r="F154" s="211" t="s">
        <v>14894</v>
      </c>
      <c r="G154" s="212" t="s">
        <v>2537</v>
      </c>
      <c r="H154" s="213">
        <v>1</v>
      </c>
      <c r="I154" s="214"/>
      <c r="J154" s="215">
        <f>ROUND(I154*H154,2)</f>
        <v>0</v>
      </c>
      <c r="K154" s="211" t="s">
        <v>23</v>
      </c>
      <c r="L154" s="62"/>
      <c r="M154" s="216" t="s">
        <v>23</v>
      </c>
      <c r="N154" s="217" t="s">
        <v>44</v>
      </c>
      <c r="O154" s="43"/>
      <c r="P154" s="218">
        <f>O154*H154</f>
        <v>0</v>
      </c>
      <c r="Q154" s="218">
        <v>0</v>
      </c>
      <c r="R154" s="218">
        <f>Q154*H154</f>
        <v>0</v>
      </c>
      <c r="S154" s="218">
        <v>0</v>
      </c>
      <c r="T154" s="219">
        <f>S154*H154</f>
        <v>0</v>
      </c>
      <c r="AR154" s="25" t="s">
        <v>502</v>
      </c>
      <c r="AT154" s="25" t="s">
        <v>498</v>
      </c>
      <c r="AU154" s="25" t="s">
        <v>80</v>
      </c>
      <c r="AY154" s="25" t="s">
        <v>492</v>
      </c>
      <c r="BE154" s="220">
        <f>IF(N154="základní",J154,0)</f>
        <v>0</v>
      </c>
      <c r="BF154" s="220">
        <f>IF(N154="snížená",J154,0)</f>
        <v>0</v>
      </c>
      <c r="BG154" s="220">
        <f>IF(N154="zákl. přenesená",J154,0)</f>
        <v>0</v>
      </c>
      <c r="BH154" s="220">
        <f>IF(N154="sníž. přenesená",J154,0)</f>
        <v>0</v>
      </c>
      <c r="BI154" s="220">
        <f>IF(N154="nulová",J154,0)</f>
        <v>0</v>
      </c>
      <c r="BJ154" s="25" t="s">
        <v>80</v>
      </c>
      <c r="BK154" s="220">
        <f>ROUND(I154*H154,2)</f>
        <v>0</v>
      </c>
      <c r="BL154" s="25" t="s">
        <v>502</v>
      </c>
      <c r="BM154" s="25" t="s">
        <v>1102</v>
      </c>
    </row>
    <row r="155" spans="2:65" s="1" customFormat="1">
      <c r="B155" s="42"/>
      <c r="C155" s="64"/>
      <c r="D155" s="221" t="s">
        <v>506</v>
      </c>
      <c r="E155" s="64"/>
      <c r="F155" s="222" t="s">
        <v>14894</v>
      </c>
      <c r="G155" s="64"/>
      <c r="H155" s="64"/>
      <c r="I155" s="177"/>
      <c r="J155" s="64"/>
      <c r="K155" s="64"/>
      <c r="L155" s="62"/>
      <c r="M155" s="223"/>
      <c r="N155" s="43"/>
      <c r="O155" s="43"/>
      <c r="P155" s="43"/>
      <c r="Q155" s="43"/>
      <c r="R155" s="43"/>
      <c r="S155" s="43"/>
      <c r="T155" s="79"/>
      <c r="AT155" s="25" t="s">
        <v>506</v>
      </c>
      <c r="AU155" s="25" t="s">
        <v>80</v>
      </c>
    </row>
    <row r="156" spans="2:65" s="1" customFormat="1" ht="60">
      <c r="B156" s="42"/>
      <c r="C156" s="64"/>
      <c r="D156" s="227" t="s">
        <v>2254</v>
      </c>
      <c r="E156" s="64"/>
      <c r="F156" s="273" t="s">
        <v>14895</v>
      </c>
      <c r="G156" s="64"/>
      <c r="H156" s="64"/>
      <c r="I156" s="177"/>
      <c r="J156" s="64"/>
      <c r="K156" s="64"/>
      <c r="L156" s="62"/>
      <c r="M156" s="223"/>
      <c r="N156" s="43"/>
      <c r="O156" s="43"/>
      <c r="P156" s="43"/>
      <c r="Q156" s="43"/>
      <c r="R156" s="43"/>
      <c r="S156" s="43"/>
      <c r="T156" s="79"/>
      <c r="AT156" s="25" t="s">
        <v>2254</v>
      </c>
      <c r="AU156" s="25" t="s">
        <v>80</v>
      </c>
    </row>
    <row r="157" spans="2:65" s="1" customFormat="1" ht="16.5" customHeight="1">
      <c r="B157" s="42"/>
      <c r="C157" s="209" t="s">
        <v>888</v>
      </c>
      <c r="D157" s="209" t="s">
        <v>498</v>
      </c>
      <c r="E157" s="210" t="s">
        <v>14940</v>
      </c>
      <c r="F157" s="211" t="s">
        <v>14941</v>
      </c>
      <c r="G157" s="212" t="s">
        <v>2537</v>
      </c>
      <c r="H157" s="213">
        <v>6</v>
      </c>
      <c r="I157" s="214"/>
      <c r="J157" s="215">
        <f>ROUND(I157*H157,2)</f>
        <v>0</v>
      </c>
      <c r="K157" s="211" t="s">
        <v>23</v>
      </c>
      <c r="L157" s="62"/>
      <c r="M157" s="216" t="s">
        <v>23</v>
      </c>
      <c r="N157" s="217" t="s">
        <v>44</v>
      </c>
      <c r="O157" s="43"/>
      <c r="P157" s="218">
        <f>O157*H157</f>
        <v>0</v>
      </c>
      <c r="Q157" s="218">
        <v>0</v>
      </c>
      <c r="R157" s="218">
        <f>Q157*H157</f>
        <v>0</v>
      </c>
      <c r="S157" s="218">
        <v>0</v>
      </c>
      <c r="T157" s="219">
        <f>S157*H157</f>
        <v>0</v>
      </c>
      <c r="AR157" s="25" t="s">
        <v>502</v>
      </c>
      <c r="AT157" s="25" t="s">
        <v>498</v>
      </c>
      <c r="AU157" s="25" t="s">
        <v>80</v>
      </c>
      <c r="AY157" s="25" t="s">
        <v>492</v>
      </c>
      <c r="BE157" s="220">
        <f>IF(N157="základní",J157,0)</f>
        <v>0</v>
      </c>
      <c r="BF157" s="220">
        <f>IF(N157="snížená",J157,0)</f>
        <v>0</v>
      </c>
      <c r="BG157" s="220">
        <f>IF(N157="zákl. přenesená",J157,0)</f>
        <v>0</v>
      </c>
      <c r="BH157" s="220">
        <f>IF(N157="sníž. přenesená",J157,0)</f>
        <v>0</v>
      </c>
      <c r="BI157" s="220">
        <f>IF(N157="nulová",J157,0)</f>
        <v>0</v>
      </c>
      <c r="BJ157" s="25" t="s">
        <v>80</v>
      </c>
      <c r="BK157" s="220">
        <f>ROUND(I157*H157,2)</f>
        <v>0</v>
      </c>
      <c r="BL157" s="25" t="s">
        <v>502</v>
      </c>
      <c r="BM157" s="25" t="s">
        <v>1119</v>
      </c>
    </row>
    <row r="158" spans="2:65" s="1" customFormat="1">
      <c r="B158" s="42"/>
      <c r="C158" s="64"/>
      <c r="D158" s="221" t="s">
        <v>506</v>
      </c>
      <c r="E158" s="64"/>
      <c r="F158" s="222" t="s">
        <v>14941</v>
      </c>
      <c r="G158" s="64"/>
      <c r="H158" s="64"/>
      <c r="I158" s="177"/>
      <c r="J158" s="64"/>
      <c r="K158" s="64"/>
      <c r="L158" s="62"/>
      <c r="M158" s="223"/>
      <c r="N158" s="43"/>
      <c r="O158" s="43"/>
      <c r="P158" s="43"/>
      <c r="Q158" s="43"/>
      <c r="R158" s="43"/>
      <c r="S158" s="43"/>
      <c r="T158" s="79"/>
      <c r="AT158" s="25" t="s">
        <v>506</v>
      </c>
      <c r="AU158" s="25" t="s">
        <v>80</v>
      </c>
    </row>
    <row r="159" spans="2:65" s="1" customFormat="1" ht="120">
      <c r="B159" s="42"/>
      <c r="C159" s="64"/>
      <c r="D159" s="227" t="s">
        <v>2254</v>
      </c>
      <c r="E159" s="64"/>
      <c r="F159" s="273" t="s">
        <v>14942</v>
      </c>
      <c r="G159" s="64"/>
      <c r="H159" s="64"/>
      <c r="I159" s="177"/>
      <c r="J159" s="64"/>
      <c r="K159" s="64"/>
      <c r="L159" s="62"/>
      <c r="M159" s="223"/>
      <c r="N159" s="43"/>
      <c r="O159" s="43"/>
      <c r="P159" s="43"/>
      <c r="Q159" s="43"/>
      <c r="R159" s="43"/>
      <c r="S159" s="43"/>
      <c r="T159" s="79"/>
      <c r="AT159" s="25" t="s">
        <v>2254</v>
      </c>
      <c r="AU159" s="25" t="s">
        <v>80</v>
      </c>
    </row>
    <row r="160" spans="2:65" s="1" customFormat="1" ht="16.5" customHeight="1">
      <c r="B160" s="42"/>
      <c r="C160" s="209" t="s">
        <v>927</v>
      </c>
      <c r="D160" s="209" t="s">
        <v>498</v>
      </c>
      <c r="E160" s="210" t="s">
        <v>14943</v>
      </c>
      <c r="F160" s="211" t="s">
        <v>14944</v>
      </c>
      <c r="G160" s="212" t="s">
        <v>2537</v>
      </c>
      <c r="H160" s="213">
        <v>1</v>
      </c>
      <c r="I160" s="214"/>
      <c r="J160" s="215">
        <f>ROUND(I160*H160,2)</f>
        <v>0</v>
      </c>
      <c r="K160" s="211" t="s">
        <v>23</v>
      </c>
      <c r="L160" s="62"/>
      <c r="M160" s="216" t="s">
        <v>23</v>
      </c>
      <c r="N160" s="217" t="s">
        <v>44</v>
      </c>
      <c r="O160" s="43"/>
      <c r="P160" s="218">
        <f>O160*H160</f>
        <v>0</v>
      </c>
      <c r="Q160" s="218">
        <v>0</v>
      </c>
      <c r="R160" s="218">
        <f>Q160*H160</f>
        <v>0</v>
      </c>
      <c r="S160" s="218">
        <v>0</v>
      </c>
      <c r="T160" s="219">
        <f>S160*H160</f>
        <v>0</v>
      </c>
      <c r="AR160" s="25" t="s">
        <v>502</v>
      </c>
      <c r="AT160" s="25" t="s">
        <v>498</v>
      </c>
      <c r="AU160" s="25" t="s">
        <v>80</v>
      </c>
      <c r="AY160" s="25" t="s">
        <v>492</v>
      </c>
      <c r="BE160" s="220">
        <f>IF(N160="základní",J160,0)</f>
        <v>0</v>
      </c>
      <c r="BF160" s="220">
        <f>IF(N160="snížená",J160,0)</f>
        <v>0</v>
      </c>
      <c r="BG160" s="220">
        <f>IF(N160="zákl. přenesená",J160,0)</f>
        <v>0</v>
      </c>
      <c r="BH160" s="220">
        <f>IF(N160="sníž. přenesená",J160,0)</f>
        <v>0</v>
      </c>
      <c r="BI160" s="220">
        <f>IF(N160="nulová",J160,0)</f>
        <v>0</v>
      </c>
      <c r="BJ160" s="25" t="s">
        <v>80</v>
      </c>
      <c r="BK160" s="220">
        <f>ROUND(I160*H160,2)</f>
        <v>0</v>
      </c>
      <c r="BL160" s="25" t="s">
        <v>502</v>
      </c>
      <c r="BM160" s="25" t="s">
        <v>1162</v>
      </c>
    </row>
    <row r="161" spans="2:65" s="1" customFormat="1">
      <c r="B161" s="42"/>
      <c r="C161" s="64"/>
      <c r="D161" s="221" t="s">
        <v>506</v>
      </c>
      <c r="E161" s="64"/>
      <c r="F161" s="222" t="s">
        <v>14944</v>
      </c>
      <c r="G161" s="64"/>
      <c r="H161" s="64"/>
      <c r="I161" s="177"/>
      <c r="J161" s="64"/>
      <c r="K161" s="64"/>
      <c r="L161" s="62"/>
      <c r="M161" s="223"/>
      <c r="N161" s="43"/>
      <c r="O161" s="43"/>
      <c r="P161" s="43"/>
      <c r="Q161" s="43"/>
      <c r="R161" s="43"/>
      <c r="S161" s="43"/>
      <c r="T161" s="79"/>
      <c r="AT161" s="25" t="s">
        <v>506</v>
      </c>
      <c r="AU161" s="25" t="s">
        <v>80</v>
      </c>
    </row>
    <row r="162" spans="2:65" s="1" customFormat="1" ht="96">
      <c r="B162" s="42"/>
      <c r="C162" s="64"/>
      <c r="D162" s="227" t="s">
        <v>2254</v>
      </c>
      <c r="E162" s="64"/>
      <c r="F162" s="273" t="s">
        <v>14945</v>
      </c>
      <c r="G162" s="64"/>
      <c r="H162" s="64"/>
      <c r="I162" s="177"/>
      <c r="J162" s="64"/>
      <c r="K162" s="64"/>
      <c r="L162" s="62"/>
      <c r="M162" s="223"/>
      <c r="N162" s="43"/>
      <c r="O162" s="43"/>
      <c r="P162" s="43"/>
      <c r="Q162" s="43"/>
      <c r="R162" s="43"/>
      <c r="S162" s="43"/>
      <c r="T162" s="79"/>
      <c r="AT162" s="25" t="s">
        <v>2254</v>
      </c>
      <c r="AU162" s="25" t="s">
        <v>80</v>
      </c>
    </row>
    <row r="163" spans="2:65" s="1" customFormat="1" ht="16.5" customHeight="1">
      <c r="B163" s="42"/>
      <c r="C163" s="209" t="s">
        <v>933</v>
      </c>
      <c r="D163" s="209" t="s">
        <v>498</v>
      </c>
      <c r="E163" s="210" t="s">
        <v>14946</v>
      </c>
      <c r="F163" s="211" t="s">
        <v>14947</v>
      </c>
      <c r="G163" s="212" t="s">
        <v>2537</v>
      </c>
      <c r="H163" s="213">
        <v>1</v>
      </c>
      <c r="I163" s="214"/>
      <c r="J163" s="215">
        <f>ROUND(I163*H163,2)</f>
        <v>0</v>
      </c>
      <c r="K163" s="211" t="s">
        <v>23</v>
      </c>
      <c r="L163" s="62"/>
      <c r="M163" s="216" t="s">
        <v>23</v>
      </c>
      <c r="N163" s="217" t="s">
        <v>44</v>
      </c>
      <c r="O163" s="43"/>
      <c r="P163" s="218">
        <f>O163*H163</f>
        <v>0</v>
      </c>
      <c r="Q163" s="218">
        <v>0</v>
      </c>
      <c r="R163" s="218">
        <f>Q163*H163</f>
        <v>0</v>
      </c>
      <c r="S163" s="218">
        <v>0</v>
      </c>
      <c r="T163" s="219">
        <f>S163*H163</f>
        <v>0</v>
      </c>
      <c r="AR163" s="25" t="s">
        <v>502</v>
      </c>
      <c r="AT163" s="25" t="s">
        <v>498</v>
      </c>
      <c r="AU163" s="25" t="s">
        <v>80</v>
      </c>
      <c r="AY163" s="25" t="s">
        <v>492</v>
      </c>
      <c r="BE163" s="220">
        <f>IF(N163="základní",J163,0)</f>
        <v>0</v>
      </c>
      <c r="BF163" s="220">
        <f>IF(N163="snížená",J163,0)</f>
        <v>0</v>
      </c>
      <c r="BG163" s="220">
        <f>IF(N163="zákl. přenesená",J163,0)</f>
        <v>0</v>
      </c>
      <c r="BH163" s="220">
        <f>IF(N163="sníž. přenesená",J163,0)</f>
        <v>0</v>
      </c>
      <c r="BI163" s="220">
        <f>IF(N163="nulová",J163,0)</f>
        <v>0</v>
      </c>
      <c r="BJ163" s="25" t="s">
        <v>80</v>
      </c>
      <c r="BK163" s="220">
        <f>ROUND(I163*H163,2)</f>
        <v>0</v>
      </c>
      <c r="BL163" s="25" t="s">
        <v>502</v>
      </c>
      <c r="BM163" s="25" t="s">
        <v>1184</v>
      </c>
    </row>
    <row r="164" spans="2:65" s="1" customFormat="1">
      <c r="B164" s="42"/>
      <c r="C164" s="64"/>
      <c r="D164" s="221" t="s">
        <v>506</v>
      </c>
      <c r="E164" s="64"/>
      <c r="F164" s="222" t="s">
        <v>14947</v>
      </c>
      <c r="G164" s="64"/>
      <c r="H164" s="64"/>
      <c r="I164" s="177"/>
      <c r="J164" s="64"/>
      <c r="K164" s="64"/>
      <c r="L164" s="62"/>
      <c r="M164" s="223"/>
      <c r="N164" s="43"/>
      <c r="O164" s="43"/>
      <c r="P164" s="43"/>
      <c r="Q164" s="43"/>
      <c r="R164" s="43"/>
      <c r="S164" s="43"/>
      <c r="T164" s="79"/>
      <c r="AT164" s="25" t="s">
        <v>506</v>
      </c>
      <c r="AU164" s="25" t="s">
        <v>80</v>
      </c>
    </row>
    <row r="165" spans="2:65" s="1" customFormat="1" ht="72">
      <c r="B165" s="42"/>
      <c r="C165" s="64"/>
      <c r="D165" s="227" t="s">
        <v>2254</v>
      </c>
      <c r="E165" s="64"/>
      <c r="F165" s="273" t="s">
        <v>14948</v>
      </c>
      <c r="G165" s="64"/>
      <c r="H165" s="64"/>
      <c r="I165" s="177"/>
      <c r="J165" s="64"/>
      <c r="K165" s="64"/>
      <c r="L165" s="62"/>
      <c r="M165" s="223"/>
      <c r="N165" s="43"/>
      <c r="O165" s="43"/>
      <c r="P165" s="43"/>
      <c r="Q165" s="43"/>
      <c r="R165" s="43"/>
      <c r="S165" s="43"/>
      <c r="T165" s="79"/>
      <c r="AT165" s="25" t="s">
        <v>2254</v>
      </c>
      <c r="AU165" s="25" t="s">
        <v>80</v>
      </c>
    </row>
    <row r="166" spans="2:65" s="1" customFormat="1" ht="16.5" customHeight="1">
      <c r="B166" s="42"/>
      <c r="C166" s="209" t="s">
        <v>940</v>
      </c>
      <c r="D166" s="209" t="s">
        <v>498</v>
      </c>
      <c r="E166" s="210" t="s">
        <v>14949</v>
      </c>
      <c r="F166" s="211" t="s">
        <v>14950</v>
      </c>
      <c r="G166" s="212" t="s">
        <v>2537</v>
      </c>
      <c r="H166" s="213">
        <v>1</v>
      </c>
      <c r="I166" s="214"/>
      <c r="J166" s="215">
        <f>ROUND(I166*H166,2)</f>
        <v>0</v>
      </c>
      <c r="K166" s="211" t="s">
        <v>23</v>
      </c>
      <c r="L166" s="62"/>
      <c r="M166" s="216" t="s">
        <v>23</v>
      </c>
      <c r="N166" s="217" t="s">
        <v>44</v>
      </c>
      <c r="O166" s="43"/>
      <c r="P166" s="218">
        <f>O166*H166</f>
        <v>0</v>
      </c>
      <c r="Q166" s="218">
        <v>0</v>
      </c>
      <c r="R166" s="218">
        <f>Q166*H166</f>
        <v>0</v>
      </c>
      <c r="S166" s="218">
        <v>0</v>
      </c>
      <c r="T166" s="219">
        <f>S166*H166</f>
        <v>0</v>
      </c>
      <c r="AR166" s="25" t="s">
        <v>502</v>
      </c>
      <c r="AT166" s="25" t="s">
        <v>498</v>
      </c>
      <c r="AU166" s="25" t="s">
        <v>80</v>
      </c>
      <c r="AY166" s="25" t="s">
        <v>492</v>
      </c>
      <c r="BE166" s="220">
        <f>IF(N166="základní",J166,0)</f>
        <v>0</v>
      </c>
      <c r="BF166" s="220">
        <f>IF(N166="snížená",J166,0)</f>
        <v>0</v>
      </c>
      <c r="BG166" s="220">
        <f>IF(N166="zákl. přenesená",J166,0)</f>
        <v>0</v>
      </c>
      <c r="BH166" s="220">
        <f>IF(N166="sníž. přenesená",J166,0)</f>
        <v>0</v>
      </c>
      <c r="BI166" s="220">
        <f>IF(N166="nulová",J166,0)</f>
        <v>0</v>
      </c>
      <c r="BJ166" s="25" t="s">
        <v>80</v>
      </c>
      <c r="BK166" s="220">
        <f>ROUND(I166*H166,2)</f>
        <v>0</v>
      </c>
      <c r="BL166" s="25" t="s">
        <v>502</v>
      </c>
      <c r="BM166" s="25" t="s">
        <v>1234</v>
      </c>
    </row>
    <row r="167" spans="2:65" s="1" customFormat="1">
      <c r="B167" s="42"/>
      <c r="C167" s="64"/>
      <c r="D167" s="221" t="s">
        <v>506</v>
      </c>
      <c r="E167" s="64"/>
      <c r="F167" s="222" t="s">
        <v>14950</v>
      </c>
      <c r="G167" s="64"/>
      <c r="H167" s="64"/>
      <c r="I167" s="177"/>
      <c r="J167" s="64"/>
      <c r="K167" s="64"/>
      <c r="L167" s="62"/>
      <c r="M167" s="223"/>
      <c r="N167" s="43"/>
      <c r="O167" s="43"/>
      <c r="P167" s="43"/>
      <c r="Q167" s="43"/>
      <c r="R167" s="43"/>
      <c r="S167" s="43"/>
      <c r="T167" s="79"/>
      <c r="AT167" s="25" t="s">
        <v>506</v>
      </c>
      <c r="AU167" s="25" t="s">
        <v>80</v>
      </c>
    </row>
    <row r="168" spans="2:65" s="1" customFormat="1" ht="60">
      <c r="B168" s="42"/>
      <c r="C168" s="64"/>
      <c r="D168" s="227" t="s">
        <v>2254</v>
      </c>
      <c r="E168" s="64"/>
      <c r="F168" s="273" t="s">
        <v>14951</v>
      </c>
      <c r="G168" s="64"/>
      <c r="H168" s="64"/>
      <c r="I168" s="177"/>
      <c r="J168" s="64"/>
      <c r="K168" s="64"/>
      <c r="L168" s="62"/>
      <c r="M168" s="223"/>
      <c r="N168" s="43"/>
      <c r="O168" s="43"/>
      <c r="P168" s="43"/>
      <c r="Q168" s="43"/>
      <c r="R168" s="43"/>
      <c r="S168" s="43"/>
      <c r="T168" s="79"/>
      <c r="AT168" s="25" t="s">
        <v>2254</v>
      </c>
      <c r="AU168" s="25" t="s">
        <v>80</v>
      </c>
    </row>
    <row r="169" spans="2:65" s="1" customFormat="1" ht="16.5" customHeight="1">
      <c r="B169" s="42"/>
      <c r="C169" s="209" t="s">
        <v>952</v>
      </c>
      <c r="D169" s="209" t="s">
        <v>498</v>
      </c>
      <c r="E169" s="210" t="s">
        <v>14952</v>
      </c>
      <c r="F169" s="211" t="s">
        <v>14885</v>
      </c>
      <c r="G169" s="212" t="s">
        <v>2537</v>
      </c>
      <c r="H169" s="213">
        <v>1</v>
      </c>
      <c r="I169" s="214"/>
      <c r="J169" s="215">
        <f>ROUND(I169*H169,2)</f>
        <v>0</v>
      </c>
      <c r="K169" s="211" t="s">
        <v>23</v>
      </c>
      <c r="L169" s="62"/>
      <c r="M169" s="216" t="s">
        <v>23</v>
      </c>
      <c r="N169" s="217" t="s">
        <v>44</v>
      </c>
      <c r="O169" s="43"/>
      <c r="P169" s="218">
        <f>O169*H169</f>
        <v>0</v>
      </c>
      <c r="Q169" s="218">
        <v>0</v>
      </c>
      <c r="R169" s="218">
        <f>Q169*H169</f>
        <v>0</v>
      </c>
      <c r="S169" s="218">
        <v>0</v>
      </c>
      <c r="T169" s="219">
        <f>S169*H169</f>
        <v>0</v>
      </c>
      <c r="AR169" s="25" t="s">
        <v>502</v>
      </c>
      <c r="AT169" s="25" t="s">
        <v>498</v>
      </c>
      <c r="AU169" s="25" t="s">
        <v>80</v>
      </c>
      <c r="AY169" s="25" t="s">
        <v>492</v>
      </c>
      <c r="BE169" s="220">
        <f>IF(N169="základní",J169,0)</f>
        <v>0</v>
      </c>
      <c r="BF169" s="220">
        <f>IF(N169="snížená",J169,0)</f>
        <v>0</v>
      </c>
      <c r="BG169" s="220">
        <f>IF(N169="zákl. přenesená",J169,0)</f>
        <v>0</v>
      </c>
      <c r="BH169" s="220">
        <f>IF(N169="sníž. přenesená",J169,0)</f>
        <v>0</v>
      </c>
      <c r="BI169" s="220">
        <f>IF(N169="nulová",J169,0)</f>
        <v>0</v>
      </c>
      <c r="BJ169" s="25" t="s">
        <v>80</v>
      </c>
      <c r="BK169" s="220">
        <f>ROUND(I169*H169,2)</f>
        <v>0</v>
      </c>
      <c r="BL169" s="25" t="s">
        <v>502</v>
      </c>
      <c r="BM169" s="25" t="s">
        <v>1278</v>
      </c>
    </row>
    <row r="170" spans="2:65" s="1" customFormat="1">
      <c r="B170" s="42"/>
      <c r="C170" s="64"/>
      <c r="D170" s="221" t="s">
        <v>506</v>
      </c>
      <c r="E170" s="64"/>
      <c r="F170" s="222" t="s">
        <v>14885</v>
      </c>
      <c r="G170" s="64"/>
      <c r="H170" s="64"/>
      <c r="I170" s="177"/>
      <c r="J170" s="64"/>
      <c r="K170" s="64"/>
      <c r="L170" s="62"/>
      <c r="M170" s="223"/>
      <c r="N170" s="43"/>
      <c r="O170" s="43"/>
      <c r="P170" s="43"/>
      <c r="Q170" s="43"/>
      <c r="R170" s="43"/>
      <c r="S170" s="43"/>
      <c r="T170" s="79"/>
      <c r="AT170" s="25" t="s">
        <v>506</v>
      </c>
      <c r="AU170" s="25" t="s">
        <v>80</v>
      </c>
    </row>
    <row r="171" spans="2:65" s="1" customFormat="1" ht="60">
      <c r="B171" s="42"/>
      <c r="C171" s="64"/>
      <c r="D171" s="227" t="s">
        <v>2254</v>
      </c>
      <c r="E171" s="64"/>
      <c r="F171" s="273" t="s">
        <v>14931</v>
      </c>
      <c r="G171" s="64"/>
      <c r="H171" s="64"/>
      <c r="I171" s="177"/>
      <c r="J171" s="64"/>
      <c r="K171" s="64"/>
      <c r="L171" s="62"/>
      <c r="M171" s="223"/>
      <c r="N171" s="43"/>
      <c r="O171" s="43"/>
      <c r="P171" s="43"/>
      <c r="Q171" s="43"/>
      <c r="R171" s="43"/>
      <c r="S171" s="43"/>
      <c r="T171" s="79"/>
      <c r="AT171" s="25" t="s">
        <v>2254</v>
      </c>
      <c r="AU171" s="25" t="s">
        <v>80</v>
      </c>
    </row>
    <row r="172" spans="2:65" s="1" customFormat="1" ht="16.5" customHeight="1">
      <c r="B172" s="42"/>
      <c r="C172" s="209" t="s">
        <v>958</v>
      </c>
      <c r="D172" s="209" t="s">
        <v>498</v>
      </c>
      <c r="E172" s="210" t="s">
        <v>14953</v>
      </c>
      <c r="F172" s="211" t="s">
        <v>14947</v>
      </c>
      <c r="G172" s="212" t="s">
        <v>2537</v>
      </c>
      <c r="H172" s="213">
        <v>1</v>
      </c>
      <c r="I172" s="214"/>
      <c r="J172" s="215">
        <f>ROUND(I172*H172,2)</f>
        <v>0</v>
      </c>
      <c r="K172" s="211" t="s">
        <v>23</v>
      </c>
      <c r="L172" s="62"/>
      <c r="M172" s="216" t="s">
        <v>23</v>
      </c>
      <c r="N172" s="217" t="s">
        <v>44</v>
      </c>
      <c r="O172" s="43"/>
      <c r="P172" s="218">
        <f>O172*H172</f>
        <v>0</v>
      </c>
      <c r="Q172" s="218">
        <v>0</v>
      </c>
      <c r="R172" s="218">
        <f>Q172*H172</f>
        <v>0</v>
      </c>
      <c r="S172" s="218">
        <v>0</v>
      </c>
      <c r="T172" s="219">
        <f>S172*H172</f>
        <v>0</v>
      </c>
      <c r="AR172" s="25" t="s">
        <v>502</v>
      </c>
      <c r="AT172" s="25" t="s">
        <v>498</v>
      </c>
      <c r="AU172" s="25" t="s">
        <v>80</v>
      </c>
      <c r="AY172" s="25" t="s">
        <v>492</v>
      </c>
      <c r="BE172" s="220">
        <f>IF(N172="základní",J172,0)</f>
        <v>0</v>
      </c>
      <c r="BF172" s="220">
        <f>IF(N172="snížená",J172,0)</f>
        <v>0</v>
      </c>
      <c r="BG172" s="220">
        <f>IF(N172="zákl. přenesená",J172,0)</f>
        <v>0</v>
      </c>
      <c r="BH172" s="220">
        <f>IF(N172="sníž. přenesená",J172,0)</f>
        <v>0</v>
      </c>
      <c r="BI172" s="220">
        <f>IF(N172="nulová",J172,0)</f>
        <v>0</v>
      </c>
      <c r="BJ172" s="25" t="s">
        <v>80</v>
      </c>
      <c r="BK172" s="220">
        <f>ROUND(I172*H172,2)</f>
        <v>0</v>
      </c>
      <c r="BL172" s="25" t="s">
        <v>502</v>
      </c>
      <c r="BM172" s="25" t="s">
        <v>1299</v>
      </c>
    </row>
    <row r="173" spans="2:65" s="1" customFormat="1">
      <c r="B173" s="42"/>
      <c r="C173" s="64"/>
      <c r="D173" s="221" t="s">
        <v>506</v>
      </c>
      <c r="E173" s="64"/>
      <c r="F173" s="222" t="s">
        <v>14947</v>
      </c>
      <c r="G173" s="64"/>
      <c r="H173" s="64"/>
      <c r="I173" s="177"/>
      <c r="J173" s="64"/>
      <c r="K173" s="64"/>
      <c r="L173" s="62"/>
      <c r="M173" s="223"/>
      <c r="N173" s="43"/>
      <c r="O173" s="43"/>
      <c r="P173" s="43"/>
      <c r="Q173" s="43"/>
      <c r="R173" s="43"/>
      <c r="S173" s="43"/>
      <c r="T173" s="79"/>
      <c r="AT173" s="25" t="s">
        <v>506</v>
      </c>
      <c r="AU173" s="25" t="s">
        <v>80</v>
      </c>
    </row>
    <row r="174" spans="2:65" s="1" customFormat="1" ht="72">
      <c r="B174" s="42"/>
      <c r="C174" s="64"/>
      <c r="D174" s="227" t="s">
        <v>2254</v>
      </c>
      <c r="E174" s="64"/>
      <c r="F174" s="273" t="s">
        <v>14954</v>
      </c>
      <c r="G174" s="64"/>
      <c r="H174" s="64"/>
      <c r="I174" s="177"/>
      <c r="J174" s="64"/>
      <c r="K174" s="64"/>
      <c r="L174" s="62"/>
      <c r="M174" s="223"/>
      <c r="N174" s="43"/>
      <c r="O174" s="43"/>
      <c r="P174" s="43"/>
      <c r="Q174" s="43"/>
      <c r="R174" s="43"/>
      <c r="S174" s="43"/>
      <c r="T174" s="79"/>
      <c r="AT174" s="25" t="s">
        <v>2254</v>
      </c>
      <c r="AU174" s="25" t="s">
        <v>80</v>
      </c>
    </row>
    <row r="175" spans="2:65" s="1" customFormat="1" ht="16.5" customHeight="1">
      <c r="B175" s="42"/>
      <c r="C175" s="209" t="s">
        <v>965</v>
      </c>
      <c r="D175" s="209" t="s">
        <v>498</v>
      </c>
      <c r="E175" s="210" t="s">
        <v>14955</v>
      </c>
      <c r="F175" s="211" t="s">
        <v>14956</v>
      </c>
      <c r="G175" s="212" t="s">
        <v>2537</v>
      </c>
      <c r="H175" s="213">
        <v>1</v>
      </c>
      <c r="I175" s="214"/>
      <c r="J175" s="215">
        <f>ROUND(I175*H175,2)</f>
        <v>0</v>
      </c>
      <c r="K175" s="211" t="s">
        <v>23</v>
      </c>
      <c r="L175" s="62"/>
      <c r="M175" s="216" t="s">
        <v>23</v>
      </c>
      <c r="N175" s="217" t="s">
        <v>44</v>
      </c>
      <c r="O175" s="43"/>
      <c r="P175" s="218">
        <f>O175*H175</f>
        <v>0</v>
      </c>
      <c r="Q175" s="218">
        <v>0</v>
      </c>
      <c r="R175" s="218">
        <f>Q175*H175</f>
        <v>0</v>
      </c>
      <c r="S175" s="218">
        <v>0</v>
      </c>
      <c r="T175" s="219">
        <f>S175*H175</f>
        <v>0</v>
      </c>
      <c r="AR175" s="25" t="s">
        <v>502</v>
      </c>
      <c r="AT175" s="25" t="s">
        <v>498</v>
      </c>
      <c r="AU175" s="25" t="s">
        <v>80</v>
      </c>
      <c r="AY175" s="25" t="s">
        <v>492</v>
      </c>
      <c r="BE175" s="220">
        <f>IF(N175="základní",J175,0)</f>
        <v>0</v>
      </c>
      <c r="BF175" s="220">
        <f>IF(N175="snížená",J175,0)</f>
        <v>0</v>
      </c>
      <c r="BG175" s="220">
        <f>IF(N175="zákl. přenesená",J175,0)</f>
        <v>0</v>
      </c>
      <c r="BH175" s="220">
        <f>IF(N175="sníž. přenesená",J175,0)</f>
        <v>0</v>
      </c>
      <c r="BI175" s="220">
        <f>IF(N175="nulová",J175,0)</f>
        <v>0</v>
      </c>
      <c r="BJ175" s="25" t="s">
        <v>80</v>
      </c>
      <c r="BK175" s="220">
        <f>ROUND(I175*H175,2)</f>
        <v>0</v>
      </c>
      <c r="BL175" s="25" t="s">
        <v>502</v>
      </c>
      <c r="BM175" s="25" t="s">
        <v>1316</v>
      </c>
    </row>
    <row r="176" spans="2:65" s="1" customFormat="1">
      <c r="B176" s="42"/>
      <c r="C176" s="64"/>
      <c r="D176" s="221" t="s">
        <v>506</v>
      </c>
      <c r="E176" s="64"/>
      <c r="F176" s="222" t="s">
        <v>14956</v>
      </c>
      <c r="G176" s="64"/>
      <c r="H176" s="64"/>
      <c r="I176" s="177"/>
      <c r="J176" s="64"/>
      <c r="K176" s="64"/>
      <c r="L176" s="62"/>
      <c r="M176" s="223"/>
      <c r="N176" s="43"/>
      <c r="O176" s="43"/>
      <c r="P176" s="43"/>
      <c r="Q176" s="43"/>
      <c r="R176" s="43"/>
      <c r="S176" s="43"/>
      <c r="T176" s="79"/>
      <c r="AT176" s="25" t="s">
        <v>506</v>
      </c>
      <c r="AU176" s="25" t="s">
        <v>80</v>
      </c>
    </row>
    <row r="177" spans="2:65" s="1" customFormat="1" ht="144">
      <c r="B177" s="42"/>
      <c r="C177" s="64"/>
      <c r="D177" s="227" t="s">
        <v>2254</v>
      </c>
      <c r="E177" s="64"/>
      <c r="F177" s="273" t="s">
        <v>14957</v>
      </c>
      <c r="G177" s="64"/>
      <c r="H177" s="64"/>
      <c r="I177" s="177"/>
      <c r="J177" s="64"/>
      <c r="K177" s="64"/>
      <c r="L177" s="62"/>
      <c r="M177" s="223"/>
      <c r="N177" s="43"/>
      <c r="O177" s="43"/>
      <c r="P177" s="43"/>
      <c r="Q177" s="43"/>
      <c r="R177" s="43"/>
      <c r="S177" s="43"/>
      <c r="T177" s="79"/>
      <c r="AT177" s="25" t="s">
        <v>2254</v>
      </c>
      <c r="AU177" s="25" t="s">
        <v>80</v>
      </c>
    </row>
    <row r="178" spans="2:65" s="1" customFormat="1" ht="16.5" customHeight="1">
      <c r="B178" s="42"/>
      <c r="C178" s="209" t="s">
        <v>977</v>
      </c>
      <c r="D178" s="209" t="s">
        <v>498</v>
      </c>
      <c r="E178" s="210" t="s">
        <v>14958</v>
      </c>
      <c r="F178" s="211" t="s">
        <v>14959</v>
      </c>
      <c r="G178" s="212" t="s">
        <v>2537</v>
      </c>
      <c r="H178" s="213">
        <v>1</v>
      </c>
      <c r="I178" s="214"/>
      <c r="J178" s="215">
        <f>ROUND(I178*H178,2)</f>
        <v>0</v>
      </c>
      <c r="K178" s="211" t="s">
        <v>23</v>
      </c>
      <c r="L178" s="62"/>
      <c r="M178" s="216" t="s">
        <v>23</v>
      </c>
      <c r="N178" s="217" t="s">
        <v>44</v>
      </c>
      <c r="O178" s="43"/>
      <c r="P178" s="218">
        <f>O178*H178</f>
        <v>0</v>
      </c>
      <c r="Q178" s="218">
        <v>0</v>
      </c>
      <c r="R178" s="218">
        <f>Q178*H178</f>
        <v>0</v>
      </c>
      <c r="S178" s="218">
        <v>0</v>
      </c>
      <c r="T178" s="219">
        <f>S178*H178</f>
        <v>0</v>
      </c>
      <c r="AR178" s="25" t="s">
        <v>502</v>
      </c>
      <c r="AT178" s="25" t="s">
        <v>498</v>
      </c>
      <c r="AU178" s="25" t="s">
        <v>80</v>
      </c>
      <c r="AY178" s="25" t="s">
        <v>492</v>
      </c>
      <c r="BE178" s="220">
        <f>IF(N178="základní",J178,0)</f>
        <v>0</v>
      </c>
      <c r="BF178" s="220">
        <f>IF(N178="snížená",J178,0)</f>
        <v>0</v>
      </c>
      <c r="BG178" s="220">
        <f>IF(N178="zákl. přenesená",J178,0)</f>
        <v>0</v>
      </c>
      <c r="BH178" s="220">
        <f>IF(N178="sníž. přenesená",J178,0)</f>
        <v>0</v>
      </c>
      <c r="BI178" s="220">
        <f>IF(N178="nulová",J178,0)</f>
        <v>0</v>
      </c>
      <c r="BJ178" s="25" t="s">
        <v>80</v>
      </c>
      <c r="BK178" s="220">
        <f>ROUND(I178*H178,2)</f>
        <v>0</v>
      </c>
      <c r="BL178" s="25" t="s">
        <v>502</v>
      </c>
      <c r="BM178" s="25" t="s">
        <v>1331</v>
      </c>
    </row>
    <row r="179" spans="2:65" s="1" customFormat="1">
      <c r="B179" s="42"/>
      <c r="C179" s="64"/>
      <c r="D179" s="221" t="s">
        <v>506</v>
      </c>
      <c r="E179" s="64"/>
      <c r="F179" s="222" t="s">
        <v>14959</v>
      </c>
      <c r="G179" s="64"/>
      <c r="H179" s="64"/>
      <c r="I179" s="177"/>
      <c r="J179" s="64"/>
      <c r="K179" s="64"/>
      <c r="L179" s="62"/>
      <c r="M179" s="223"/>
      <c r="N179" s="43"/>
      <c r="O179" s="43"/>
      <c r="P179" s="43"/>
      <c r="Q179" s="43"/>
      <c r="R179" s="43"/>
      <c r="S179" s="43"/>
      <c r="T179" s="79"/>
      <c r="AT179" s="25" t="s">
        <v>506</v>
      </c>
      <c r="AU179" s="25" t="s">
        <v>80</v>
      </c>
    </row>
    <row r="180" spans="2:65" s="1" customFormat="1" ht="144">
      <c r="B180" s="42"/>
      <c r="C180" s="64"/>
      <c r="D180" s="227" t="s">
        <v>2254</v>
      </c>
      <c r="E180" s="64"/>
      <c r="F180" s="273" t="s">
        <v>14960</v>
      </c>
      <c r="G180" s="64"/>
      <c r="H180" s="64"/>
      <c r="I180" s="177"/>
      <c r="J180" s="64"/>
      <c r="K180" s="64"/>
      <c r="L180" s="62"/>
      <c r="M180" s="223"/>
      <c r="N180" s="43"/>
      <c r="O180" s="43"/>
      <c r="P180" s="43"/>
      <c r="Q180" s="43"/>
      <c r="R180" s="43"/>
      <c r="S180" s="43"/>
      <c r="T180" s="79"/>
      <c r="AT180" s="25" t="s">
        <v>2254</v>
      </c>
      <c r="AU180" s="25" t="s">
        <v>80</v>
      </c>
    </row>
    <row r="181" spans="2:65" s="1" customFormat="1" ht="16.5" customHeight="1">
      <c r="B181" s="42"/>
      <c r="C181" s="209" t="s">
        <v>993</v>
      </c>
      <c r="D181" s="209" t="s">
        <v>498</v>
      </c>
      <c r="E181" s="210" t="s">
        <v>14961</v>
      </c>
      <c r="F181" s="211" t="s">
        <v>14903</v>
      </c>
      <c r="G181" s="212" t="s">
        <v>2537</v>
      </c>
      <c r="H181" s="213">
        <v>1</v>
      </c>
      <c r="I181" s="214"/>
      <c r="J181" s="215">
        <f>ROUND(I181*H181,2)</f>
        <v>0</v>
      </c>
      <c r="K181" s="211" t="s">
        <v>23</v>
      </c>
      <c r="L181" s="62"/>
      <c r="M181" s="216" t="s">
        <v>23</v>
      </c>
      <c r="N181" s="217" t="s">
        <v>44</v>
      </c>
      <c r="O181" s="43"/>
      <c r="P181" s="218">
        <f>O181*H181</f>
        <v>0</v>
      </c>
      <c r="Q181" s="218">
        <v>0</v>
      </c>
      <c r="R181" s="218">
        <f>Q181*H181</f>
        <v>0</v>
      </c>
      <c r="S181" s="218">
        <v>0</v>
      </c>
      <c r="T181" s="219">
        <f>S181*H181</f>
        <v>0</v>
      </c>
      <c r="AR181" s="25" t="s">
        <v>502</v>
      </c>
      <c r="AT181" s="25" t="s">
        <v>498</v>
      </c>
      <c r="AU181" s="25" t="s">
        <v>80</v>
      </c>
      <c r="AY181" s="25" t="s">
        <v>492</v>
      </c>
      <c r="BE181" s="220">
        <f>IF(N181="základní",J181,0)</f>
        <v>0</v>
      </c>
      <c r="BF181" s="220">
        <f>IF(N181="snížená",J181,0)</f>
        <v>0</v>
      </c>
      <c r="BG181" s="220">
        <f>IF(N181="zákl. přenesená",J181,0)</f>
        <v>0</v>
      </c>
      <c r="BH181" s="220">
        <f>IF(N181="sníž. přenesená",J181,0)</f>
        <v>0</v>
      </c>
      <c r="BI181" s="220">
        <f>IF(N181="nulová",J181,0)</f>
        <v>0</v>
      </c>
      <c r="BJ181" s="25" t="s">
        <v>80</v>
      </c>
      <c r="BK181" s="220">
        <f>ROUND(I181*H181,2)</f>
        <v>0</v>
      </c>
      <c r="BL181" s="25" t="s">
        <v>502</v>
      </c>
      <c r="BM181" s="25" t="s">
        <v>1365</v>
      </c>
    </row>
    <row r="182" spans="2:65" s="1" customFormat="1">
      <c r="B182" s="42"/>
      <c r="C182" s="64"/>
      <c r="D182" s="221" t="s">
        <v>506</v>
      </c>
      <c r="E182" s="64"/>
      <c r="F182" s="222" t="s">
        <v>14903</v>
      </c>
      <c r="G182" s="64"/>
      <c r="H182" s="64"/>
      <c r="I182" s="177"/>
      <c r="J182" s="64"/>
      <c r="K182" s="64"/>
      <c r="L182" s="62"/>
      <c r="M182" s="223"/>
      <c r="N182" s="43"/>
      <c r="O182" s="43"/>
      <c r="P182" s="43"/>
      <c r="Q182" s="43"/>
      <c r="R182" s="43"/>
      <c r="S182" s="43"/>
      <c r="T182" s="79"/>
      <c r="AT182" s="25" t="s">
        <v>506</v>
      </c>
      <c r="AU182" s="25" t="s">
        <v>80</v>
      </c>
    </row>
    <row r="183" spans="2:65" s="1" customFormat="1" ht="36">
      <c r="B183" s="42"/>
      <c r="C183" s="64"/>
      <c r="D183" s="227" t="s">
        <v>2254</v>
      </c>
      <c r="E183" s="64"/>
      <c r="F183" s="273" t="s">
        <v>14962</v>
      </c>
      <c r="G183" s="64"/>
      <c r="H183" s="64"/>
      <c r="I183" s="177"/>
      <c r="J183" s="64"/>
      <c r="K183" s="64"/>
      <c r="L183" s="62"/>
      <c r="M183" s="223"/>
      <c r="N183" s="43"/>
      <c r="O183" s="43"/>
      <c r="P183" s="43"/>
      <c r="Q183" s="43"/>
      <c r="R183" s="43"/>
      <c r="S183" s="43"/>
      <c r="T183" s="79"/>
      <c r="AT183" s="25" t="s">
        <v>2254</v>
      </c>
      <c r="AU183" s="25" t="s">
        <v>80</v>
      </c>
    </row>
    <row r="184" spans="2:65" s="1" customFormat="1" ht="16.5" customHeight="1">
      <c r="B184" s="42"/>
      <c r="C184" s="209" t="s">
        <v>1008</v>
      </c>
      <c r="D184" s="209" t="s">
        <v>498</v>
      </c>
      <c r="E184" s="210" t="s">
        <v>14963</v>
      </c>
      <c r="F184" s="211" t="s">
        <v>14964</v>
      </c>
      <c r="G184" s="212" t="s">
        <v>2537</v>
      </c>
      <c r="H184" s="213">
        <v>1</v>
      </c>
      <c r="I184" s="214"/>
      <c r="J184" s="215">
        <f>ROUND(I184*H184,2)</f>
        <v>0</v>
      </c>
      <c r="K184" s="211" t="s">
        <v>23</v>
      </c>
      <c r="L184" s="62"/>
      <c r="M184" s="216" t="s">
        <v>23</v>
      </c>
      <c r="N184" s="217" t="s">
        <v>44</v>
      </c>
      <c r="O184" s="43"/>
      <c r="P184" s="218">
        <f>O184*H184</f>
        <v>0</v>
      </c>
      <c r="Q184" s="218">
        <v>0</v>
      </c>
      <c r="R184" s="218">
        <f>Q184*H184</f>
        <v>0</v>
      </c>
      <c r="S184" s="218">
        <v>0</v>
      </c>
      <c r="T184" s="219">
        <f>S184*H184</f>
        <v>0</v>
      </c>
      <c r="AR184" s="25" t="s">
        <v>502</v>
      </c>
      <c r="AT184" s="25" t="s">
        <v>498</v>
      </c>
      <c r="AU184" s="25" t="s">
        <v>80</v>
      </c>
      <c r="AY184" s="25" t="s">
        <v>492</v>
      </c>
      <c r="BE184" s="220">
        <f>IF(N184="základní",J184,0)</f>
        <v>0</v>
      </c>
      <c r="BF184" s="220">
        <f>IF(N184="snížená",J184,0)</f>
        <v>0</v>
      </c>
      <c r="BG184" s="220">
        <f>IF(N184="zákl. přenesená",J184,0)</f>
        <v>0</v>
      </c>
      <c r="BH184" s="220">
        <f>IF(N184="sníž. přenesená",J184,0)</f>
        <v>0</v>
      </c>
      <c r="BI184" s="220">
        <f>IF(N184="nulová",J184,0)</f>
        <v>0</v>
      </c>
      <c r="BJ184" s="25" t="s">
        <v>80</v>
      </c>
      <c r="BK184" s="220">
        <f>ROUND(I184*H184,2)</f>
        <v>0</v>
      </c>
      <c r="BL184" s="25" t="s">
        <v>502</v>
      </c>
      <c r="BM184" s="25" t="s">
        <v>1393</v>
      </c>
    </row>
    <row r="185" spans="2:65" s="1" customFormat="1">
      <c r="B185" s="42"/>
      <c r="C185" s="64"/>
      <c r="D185" s="221" t="s">
        <v>506</v>
      </c>
      <c r="E185" s="64"/>
      <c r="F185" s="222" t="s">
        <v>14964</v>
      </c>
      <c r="G185" s="64"/>
      <c r="H185" s="64"/>
      <c r="I185" s="177"/>
      <c r="J185" s="64"/>
      <c r="K185" s="64"/>
      <c r="L185" s="62"/>
      <c r="M185" s="223"/>
      <c r="N185" s="43"/>
      <c r="O185" s="43"/>
      <c r="P185" s="43"/>
      <c r="Q185" s="43"/>
      <c r="R185" s="43"/>
      <c r="S185" s="43"/>
      <c r="T185" s="79"/>
      <c r="AT185" s="25" t="s">
        <v>506</v>
      </c>
      <c r="AU185" s="25" t="s">
        <v>80</v>
      </c>
    </row>
    <row r="186" spans="2:65" s="1" customFormat="1" ht="48">
      <c r="B186" s="42"/>
      <c r="C186" s="64"/>
      <c r="D186" s="227" t="s">
        <v>2254</v>
      </c>
      <c r="E186" s="64"/>
      <c r="F186" s="273" t="s">
        <v>14965</v>
      </c>
      <c r="G186" s="64"/>
      <c r="H186" s="64"/>
      <c r="I186" s="177"/>
      <c r="J186" s="64"/>
      <c r="K186" s="64"/>
      <c r="L186" s="62"/>
      <c r="M186" s="223"/>
      <c r="N186" s="43"/>
      <c r="O186" s="43"/>
      <c r="P186" s="43"/>
      <c r="Q186" s="43"/>
      <c r="R186" s="43"/>
      <c r="S186" s="43"/>
      <c r="T186" s="79"/>
      <c r="AT186" s="25" t="s">
        <v>2254</v>
      </c>
      <c r="AU186" s="25" t="s">
        <v>80</v>
      </c>
    </row>
    <row r="187" spans="2:65" s="1" customFormat="1" ht="16.5" customHeight="1">
      <c r="B187" s="42"/>
      <c r="C187" s="209" t="s">
        <v>497</v>
      </c>
      <c r="D187" s="209" t="s">
        <v>498</v>
      </c>
      <c r="E187" s="210" t="s">
        <v>14966</v>
      </c>
      <c r="F187" s="211" t="s">
        <v>14967</v>
      </c>
      <c r="G187" s="212" t="s">
        <v>2537</v>
      </c>
      <c r="H187" s="213">
        <v>1</v>
      </c>
      <c r="I187" s="214"/>
      <c r="J187" s="215">
        <f>ROUND(I187*H187,2)</f>
        <v>0</v>
      </c>
      <c r="K187" s="211" t="s">
        <v>23</v>
      </c>
      <c r="L187" s="62"/>
      <c r="M187" s="216" t="s">
        <v>23</v>
      </c>
      <c r="N187" s="217" t="s">
        <v>44</v>
      </c>
      <c r="O187" s="43"/>
      <c r="P187" s="218">
        <f>O187*H187</f>
        <v>0</v>
      </c>
      <c r="Q187" s="218">
        <v>0</v>
      </c>
      <c r="R187" s="218">
        <f>Q187*H187</f>
        <v>0</v>
      </c>
      <c r="S187" s="218">
        <v>0</v>
      </c>
      <c r="T187" s="219">
        <f>S187*H187</f>
        <v>0</v>
      </c>
      <c r="AR187" s="25" t="s">
        <v>502</v>
      </c>
      <c r="AT187" s="25" t="s">
        <v>498</v>
      </c>
      <c r="AU187" s="25" t="s">
        <v>80</v>
      </c>
      <c r="AY187" s="25" t="s">
        <v>492</v>
      </c>
      <c r="BE187" s="220">
        <f>IF(N187="základní",J187,0)</f>
        <v>0</v>
      </c>
      <c r="BF187" s="220">
        <f>IF(N187="snížená",J187,0)</f>
        <v>0</v>
      </c>
      <c r="BG187" s="220">
        <f>IF(N187="zákl. přenesená",J187,0)</f>
        <v>0</v>
      </c>
      <c r="BH187" s="220">
        <f>IF(N187="sníž. přenesená",J187,0)</f>
        <v>0</v>
      </c>
      <c r="BI187" s="220">
        <f>IF(N187="nulová",J187,0)</f>
        <v>0</v>
      </c>
      <c r="BJ187" s="25" t="s">
        <v>80</v>
      </c>
      <c r="BK187" s="220">
        <f>ROUND(I187*H187,2)</f>
        <v>0</v>
      </c>
      <c r="BL187" s="25" t="s">
        <v>502</v>
      </c>
      <c r="BM187" s="25" t="s">
        <v>1407</v>
      </c>
    </row>
    <row r="188" spans="2:65" s="1" customFormat="1">
      <c r="B188" s="42"/>
      <c r="C188" s="64"/>
      <c r="D188" s="221" t="s">
        <v>506</v>
      </c>
      <c r="E188" s="64"/>
      <c r="F188" s="222" t="s">
        <v>14967</v>
      </c>
      <c r="G188" s="64"/>
      <c r="H188" s="64"/>
      <c r="I188" s="177"/>
      <c r="J188" s="64"/>
      <c r="K188" s="64"/>
      <c r="L188" s="62"/>
      <c r="M188" s="223"/>
      <c r="N188" s="43"/>
      <c r="O188" s="43"/>
      <c r="P188" s="43"/>
      <c r="Q188" s="43"/>
      <c r="R188" s="43"/>
      <c r="S188" s="43"/>
      <c r="T188" s="79"/>
      <c r="AT188" s="25" t="s">
        <v>506</v>
      </c>
      <c r="AU188" s="25" t="s">
        <v>80</v>
      </c>
    </row>
    <row r="189" spans="2:65" s="1" customFormat="1" ht="48">
      <c r="B189" s="42"/>
      <c r="C189" s="64"/>
      <c r="D189" s="227" t="s">
        <v>2254</v>
      </c>
      <c r="E189" s="64"/>
      <c r="F189" s="273" t="s">
        <v>14968</v>
      </c>
      <c r="G189" s="64"/>
      <c r="H189" s="64"/>
      <c r="I189" s="177"/>
      <c r="J189" s="64"/>
      <c r="K189" s="64"/>
      <c r="L189" s="62"/>
      <c r="M189" s="223"/>
      <c r="N189" s="43"/>
      <c r="O189" s="43"/>
      <c r="P189" s="43"/>
      <c r="Q189" s="43"/>
      <c r="R189" s="43"/>
      <c r="S189" s="43"/>
      <c r="T189" s="79"/>
      <c r="AT189" s="25" t="s">
        <v>2254</v>
      </c>
      <c r="AU189" s="25" t="s">
        <v>80</v>
      </c>
    </row>
    <row r="190" spans="2:65" s="1" customFormat="1" ht="16.5" customHeight="1">
      <c r="B190" s="42"/>
      <c r="C190" s="209" t="s">
        <v>1022</v>
      </c>
      <c r="D190" s="209" t="s">
        <v>498</v>
      </c>
      <c r="E190" s="210" t="s">
        <v>14946</v>
      </c>
      <c r="F190" s="211" t="s">
        <v>14947</v>
      </c>
      <c r="G190" s="212" t="s">
        <v>2537</v>
      </c>
      <c r="H190" s="213">
        <v>1</v>
      </c>
      <c r="I190" s="214"/>
      <c r="J190" s="215">
        <f>ROUND(I190*H190,2)</f>
        <v>0</v>
      </c>
      <c r="K190" s="211" t="s">
        <v>23</v>
      </c>
      <c r="L190" s="62"/>
      <c r="M190" s="216" t="s">
        <v>23</v>
      </c>
      <c r="N190" s="217" t="s">
        <v>44</v>
      </c>
      <c r="O190" s="43"/>
      <c r="P190" s="218">
        <f>O190*H190</f>
        <v>0</v>
      </c>
      <c r="Q190" s="218">
        <v>0</v>
      </c>
      <c r="R190" s="218">
        <f>Q190*H190</f>
        <v>0</v>
      </c>
      <c r="S190" s="218">
        <v>0</v>
      </c>
      <c r="T190" s="219">
        <f>S190*H190</f>
        <v>0</v>
      </c>
      <c r="AR190" s="25" t="s">
        <v>502</v>
      </c>
      <c r="AT190" s="25" t="s">
        <v>498</v>
      </c>
      <c r="AU190" s="25" t="s">
        <v>80</v>
      </c>
      <c r="AY190" s="25" t="s">
        <v>492</v>
      </c>
      <c r="BE190" s="220">
        <f>IF(N190="základní",J190,0)</f>
        <v>0</v>
      </c>
      <c r="BF190" s="220">
        <f>IF(N190="snížená",J190,0)</f>
        <v>0</v>
      </c>
      <c r="BG190" s="220">
        <f>IF(N190="zákl. přenesená",J190,0)</f>
        <v>0</v>
      </c>
      <c r="BH190" s="220">
        <f>IF(N190="sníž. přenesená",J190,0)</f>
        <v>0</v>
      </c>
      <c r="BI190" s="220">
        <f>IF(N190="nulová",J190,0)</f>
        <v>0</v>
      </c>
      <c r="BJ190" s="25" t="s">
        <v>80</v>
      </c>
      <c r="BK190" s="220">
        <f>ROUND(I190*H190,2)</f>
        <v>0</v>
      </c>
      <c r="BL190" s="25" t="s">
        <v>502</v>
      </c>
      <c r="BM190" s="25" t="s">
        <v>1419</v>
      </c>
    </row>
    <row r="191" spans="2:65" s="1" customFormat="1">
      <c r="B191" s="42"/>
      <c r="C191" s="64"/>
      <c r="D191" s="221" t="s">
        <v>506</v>
      </c>
      <c r="E191" s="64"/>
      <c r="F191" s="222" t="s">
        <v>14947</v>
      </c>
      <c r="G191" s="64"/>
      <c r="H191" s="64"/>
      <c r="I191" s="177"/>
      <c r="J191" s="64"/>
      <c r="K191" s="64"/>
      <c r="L191" s="62"/>
      <c r="M191" s="223"/>
      <c r="N191" s="43"/>
      <c r="O191" s="43"/>
      <c r="P191" s="43"/>
      <c r="Q191" s="43"/>
      <c r="R191" s="43"/>
      <c r="S191" s="43"/>
      <c r="T191" s="79"/>
      <c r="AT191" s="25" t="s">
        <v>506</v>
      </c>
      <c r="AU191" s="25" t="s">
        <v>80</v>
      </c>
    </row>
    <row r="192" spans="2:65" s="1" customFormat="1" ht="72">
      <c r="B192" s="42"/>
      <c r="C192" s="64"/>
      <c r="D192" s="227" t="s">
        <v>2254</v>
      </c>
      <c r="E192" s="64"/>
      <c r="F192" s="273" t="s">
        <v>14969</v>
      </c>
      <c r="G192" s="64"/>
      <c r="H192" s="64"/>
      <c r="I192" s="177"/>
      <c r="J192" s="64"/>
      <c r="K192" s="64"/>
      <c r="L192" s="62"/>
      <c r="M192" s="223"/>
      <c r="N192" s="43"/>
      <c r="O192" s="43"/>
      <c r="P192" s="43"/>
      <c r="Q192" s="43"/>
      <c r="R192" s="43"/>
      <c r="S192" s="43"/>
      <c r="T192" s="79"/>
      <c r="AT192" s="25" t="s">
        <v>2254</v>
      </c>
      <c r="AU192" s="25" t="s">
        <v>80</v>
      </c>
    </row>
    <row r="193" spans="2:65" s="1" customFormat="1" ht="16.5" customHeight="1">
      <c r="B193" s="42"/>
      <c r="C193" s="209" t="s">
        <v>1034</v>
      </c>
      <c r="D193" s="209" t="s">
        <v>498</v>
      </c>
      <c r="E193" s="210" t="s">
        <v>14970</v>
      </c>
      <c r="F193" s="211" t="s">
        <v>14971</v>
      </c>
      <c r="G193" s="212" t="s">
        <v>2537</v>
      </c>
      <c r="H193" s="213">
        <v>1</v>
      </c>
      <c r="I193" s="214"/>
      <c r="J193" s="215">
        <f>ROUND(I193*H193,2)</f>
        <v>0</v>
      </c>
      <c r="K193" s="211" t="s">
        <v>23</v>
      </c>
      <c r="L193" s="62"/>
      <c r="M193" s="216" t="s">
        <v>23</v>
      </c>
      <c r="N193" s="217" t="s">
        <v>44</v>
      </c>
      <c r="O193" s="43"/>
      <c r="P193" s="218">
        <f>O193*H193</f>
        <v>0</v>
      </c>
      <c r="Q193" s="218">
        <v>0</v>
      </c>
      <c r="R193" s="218">
        <f>Q193*H193</f>
        <v>0</v>
      </c>
      <c r="S193" s="218">
        <v>0</v>
      </c>
      <c r="T193" s="219">
        <f>S193*H193</f>
        <v>0</v>
      </c>
      <c r="AR193" s="25" t="s">
        <v>502</v>
      </c>
      <c r="AT193" s="25" t="s">
        <v>498</v>
      </c>
      <c r="AU193" s="25" t="s">
        <v>80</v>
      </c>
      <c r="AY193" s="25" t="s">
        <v>492</v>
      </c>
      <c r="BE193" s="220">
        <f>IF(N193="základní",J193,0)</f>
        <v>0</v>
      </c>
      <c r="BF193" s="220">
        <f>IF(N193="snížená",J193,0)</f>
        <v>0</v>
      </c>
      <c r="BG193" s="220">
        <f>IF(N193="zákl. přenesená",J193,0)</f>
        <v>0</v>
      </c>
      <c r="BH193" s="220">
        <f>IF(N193="sníž. přenesená",J193,0)</f>
        <v>0</v>
      </c>
      <c r="BI193" s="220">
        <f>IF(N193="nulová",J193,0)</f>
        <v>0</v>
      </c>
      <c r="BJ193" s="25" t="s">
        <v>80</v>
      </c>
      <c r="BK193" s="220">
        <f>ROUND(I193*H193,2)</f>
        <v>0</v>
      </c>
      <c r="BL193" s="25" t="s">
        <v>502</v>
      </c>
      <c r="BM193" s="25" t="s">
        <v>1432</v>
      </c>
    </row>
    <row r="194" spans="2:65" s="1" customFormat="1">
      <c r="B194" s="42"/>
      <c r="C194" s="64"/>
      <c r="D194" s="221" t="s">
        <v>506</v>
      </c>
      <c r="E194" s="64"/>
      <c r="F194" s="222" t="s">
        <v>14971</v>
      </c>
      <c r="G194" s="64"/>
      <c r="H194" s="64"/>
      <c r="I194" s="177"/>
      <c r="J194" s="64"/>
      <c r="K194" s="64"/>
      <c r="L194" s="62"/>
      <c r="M194" s="223"/>
      <c r="N194" s="43"/>
      <c r="O194" s="43"/>
      <c r="P194" s="43"/>
      <c r="Q194" s="43"/>
      <c r="R194" s="43"/>
      <c r="S194" s="43"/>
      <c r="T194" s="79"/>
      <c r="AT194" s="25" t="s">
        <v>506</v>
      </c>
      <c r="AU194" s="25" t="s">
        <v>80</v>
      </c>
    </row>
    <row r="195" spans="2:65" s="1" customFormat="1" ht="48">
      <c r="B195" s="42"/>
      <c r="C195" s="64"/>
      <c r="D195" s="227" t="s">
        <v>2254</v>
      </c>
      <c r="E195" s="64"/>
      <c r="F195" s="273" t="s">
        <v>14972</v>
      </c>
      <c r="G195" s="64"/>
      <c r="H195" s="64"/>
      <c r="I195" s="177"/>
      <c r="J195" s="64"/>
      <c r="K195" s="64"/>
      <c r="L195" s="62"/>
      <c r="M195" s="223"/>
      <c r="N195" s="43"/>
      <c r="O195" s="43"/>
      <c r="P195" s="43"/>
      <c r="Q195" s="43"/>
      <c r="R195" s="43"/>
      <c r="S195" s="43"/>
      <c r="T195" s="79"/>
      <c r="AT195" s="25" t="s">
        <v>2254</v>
      </c>
      <c r="AU195" s="25" t="s">
        <v>80</v>
      </c>
    </row>
    <row r="196" spans="2:65" s="1" customFormat="1" ht="16.5" customHeight="1">
      <c r="B196" s="42"/>
      <c r="C196" s="209" t="s">
        <v>1039</v>
      </c>
      <c r="D196" s="209" t="s">
        <v>498</v>
      </c>
      <c r="E196" s="210" t="s">
        <v>14973</v>
      </c>
      <c r="F196" s="211" t="s">
        <v>14974</v>
      </c>
      <c r="G196" s="212" t="s">
        <v>2537</v>
      </c>
      <c r="H196" s="213">
        <v>1</v>
      </c>
      <c r="I196" s="214"/>
      <c r="J196" s="215">
        <f>ROUND(I196*H196,2)</f>
        <v>0</v>
      </c>
      <c r="K196" s="211" t="s">
        <v>23</v>
      </c>
      <c r="L196" s="62"/>
      <c r="M196" s="216" t="s">
        <v>23</v>
      </c>
      <c r="N196" s="217" t="s">
        <v>44</v>
      </c>
      <c r="O196" s="43"/>
      <c r="P196" s="218">
        <f>O196*H196</f>
        <v>0</v>
      </c>
      <c r="Q196" s="218">
        <v>0</v>
      </c>
      <c r="R196" s="218">
        <f>Q196*H196</f>
        <v>0</v>
      </c>
      <c r="S196" s="218">
        <v>0</v>
      </c>
      <c r="T196" s="219">
        <f>S196*H196</f>
        <v>0</v>
      </c>
      <c r="AR196" s="25" t="s">
        <v>502</v>
      </c>
      <c r="AT196" s="25" t="s">
        <v>498</v>
      </c>
      <c r="AU196" s="25" t="s">
        <v>80</v>
      </c>
      <c r="AY196" s="25" t="s">
        <v>492</v>
      </c>
      <c r="BE196" s="220">
        <f>IF(N196="základní",J196,0)</f>
        <v>0</v>
      </c>
      <c r="BF196" s="220">
        <f>IF(N196="snížená",J196,0)</f>
        <v>0</v>
      </c>
      <c r="BG196" s="220">
        <f>IF(N196="zákl. přenesená",J196,0)</f>
        <v>0</v>
      </c>
      <c r="BH196" s="220">
        <f>IF(N196="sníž. přenesená",J196,0)</f>
        <v>0</v>
      </c>
      <c r="BI196" s="220">
        <f>IF(N196="nulová",J196,0)</f>
        <v>0</v>
      </c>
      <c r="BJ196" s="25" t="s">
        <v>80</v>
      </c>
      <c r="BK196" s="220">
        <f>ROUND(I196*H196,2)</f>
        <v>0</v>
      </c>
      <c r="BL196" s="25" t="s">
        <v>502</v>
      </c>
      <c r="BM196" s="25" t="s">
        <v>1448</v>
      </c>
    </row>
    <row r="197" spans="2:65" s="1" customFormat="1">
      <c r="B197" s="42"/>
      <c r="C197" s="64"/>
      <c r="D197" s="221" t="s">
        <v>506</v>
      </c>
      <c r="E197" s="64"/>
      <c r="F197" s="222" t="s">
        <v>14974</v>
      </c>
      <c r="G197" s="64"/>
      <c r="H197" s="64"/>
      <c r="I197" s="177"/>
      <c r="J197" s="64"/>
      <c r="K197" s="64"/>
      <c r="L197" s="62"/>
      <c r="M197" s="223"/>
      <c r="N197" s="43"/>
      <c r="O197" s="43"/>
      <c r="P197" s="43"/>
      <c r="Q197" s="43"/>
      <c r="R197" s="43"/>
      <c r="S197" s="43"/>
      <c r="T197" s="79"/>
      <c r="AT197" s="25" t="s">
        <v>506</v>
      </c>
      <c r="AU197" s="25" t="s">
        <v>80</v>
      </c>
    </row>
    <row r="198" spans="2:65" s="1" customFormat="1" ht="60">
      <c r="B198" s="42"/>
      <c r="C198" s="64"/>
      <c r="D198" s="227" t="s">
        <v>2254</v>
      </c>
      <c r="E198" s="64"/>
      <c r="F198" s="273" t="s">
        <v>14975</v>
      </c>
      <c r="G198" s="64"/>
      <c r="H198" s="64"/>
      <c r="I198" s="177"/>
      <c r="J198" s="64"/>
      <c r="K198" s="64"/>
      <c r="L198" s="62"/>
      <c r="M198" s="223"/>
      <c r="N198" s="43"/>
      <c r="O198" s="43"/>
      <c r="P198" s="43"/>
      <c r="Q198" s="43"/>
      <c r="R198" s="43"/>
      <c r="S198" s="43"/>
      <c r="T198" s="79"/>
      <c r="AT198" s="25" t="s">
        <v>2254</v>
      </c>
      <c r="AU198" s="25" t="s">
        <v>80</v>
      </c>
    </row>
    <row r="199" spans="2:65" s="1" customFormat="1" ht="16.5" customHeight="1">
      <c r="B199" s="42"/>
      <c r="C199" s="209" t="s">
        <v>1044</v>
      </c>
      <c r="D199" s="209" t="s">
        <v>498</v>
      </c>
      <c r="E199" s="210" t="s">
        <v>14976</v>
      </c>
      <c r="F199" s="211" t="s">
        <v>14903</v>
      </c>
      <c r="G199" s="212" t="s">
        <v>2537</v>
      </c>
      <c r="H199" s="213">
        <v>1</v>
      </c>
      <c r="I199" s="214"/>
      <c r="J199" s="215">
        <f>ROUND(I199*H199,2)</f>
        <v>0</v>
      </c>
      <c r="K199" s="211" t="s">
        <v>23</v>
      </c>
      <c r="L199" s="62"/>
      <c r="M199" s="216" t="s">
        <v>23</v>
      </c>
      <c r="N199" s="217" t="s">
        <v>44</v>
      </c>
      <c r="O199" s="43"/>
      <c r="P199" s="218">
        <f>O199*H199</f>
        <v>0</v>
      </c>
      <c r="Q199" s="218">
        <v>0</v>
      </c>
      <c r="R199" s="218">
        <f>Q199*H199</f>
        <v>0</v>
      </c>
      <c r="S199" s="218">
        <v>0</v>
      </c>
      <c r="T199" s="219">
        <f>S199*H199</f>
        <v>0</v>
      </c>
      <c r="AR199" s="25" t="s">
        <v>502</v>
      </c>
      <c r="AT199" s="25" t="s">
        <v>498</v>
      </c>
      <c r="AU199" s="25" t="s">
        <v>80</v>
      </c>
      <c r="AY199" s="25" t="s">
        <v>492</v>
      </c>
      <c r="BE199" s="220">
        <f>IF(N199="základní",J199,0)</f>
        <v>0</v>
      </c>
      <c r="BF199" s="220">
        <f>IF(N199="snížená",J199,0)</f>
        <v>0</v>
      </c>
      <c r="BG199" s="220">
        <f>IF(N199="zákl. přenesená",J199,0)</f>
        <v>0</v>
      </c>
      <c r="BH199" s="220">
        <f>IF(N199="sníž. přenesená",J199,0)</f>
        <v>0</v>
      </c>
      <c r="BI199" s="220">
        <f>IF(N199="nulová",J199,0)</f>
        <v>0</v>
      </c>
      <c r="BJ199" s="25" t="s">
        <v>80</v>
      </c>
      <c r="BK199" s="220">
        <f>ROUND(I199*H199,2)</f>
        <v>0</v>
      </c>
      <c r="BL199" s="25" t="s">
        <v>502</v>
      </c>
      <c r="BM199" s="25" t="s">
        <v>1458</v>
      </c>
    </row>
    <row r="200" spans="2:65" s="1" customFormat="1">
      <c r="B200" s="42"/>
      <c r="C200" s="64"/>
      <c r="D200" s="221" t="s">
        <v>506</v>
      </c>
      <c r="E200" s="64"/>
      <c r="F200" s="222" t="s">
        <v>14903</v>
      </c>
      <c r="G200" s="64"/>
      <c r="H200" s="64"/>
      <c r="I200" s="177"/>
      <c r="J200" s="64"/>
      <c r="K200" s="64"/>
      <c r="L200" s="62"/>
      <c r="M200" s="223"/>
      <c r="N200" s="43"/>
      <c r="O200" s="43"/>
      <c r="P200" s="43"/>
      <c r="Q200" s="43"/>
      <c r="R200" s="43"/>
      <c r="S200" s="43"/>
      <c r="T200" s="79"/>
      <c r="AT200" s="25" t="s">
        <v>506</v>
      </c>
      <c r="AU200" s="25" t="s">
        <v>80</v>
      </c>
    </row>
    <row r="201" spans="2:65" s="1" customFormat="1" ht="36">
      <c r="B201" s="42"/>
      <c r="C201" s="64"/>
      <c r="D201" s="227" t="s">
        <v>2254</v>
      </c>
      <c r="E201" s="64"/>
      <c r="F201" s="273" t="s">
        <v>14977</v>
      </c>
      <c r="G201" s="64"/>
      <c r="H201" s="64"/>
      <c r="I201" s="177"/>
      <c r="J201" s="64"/>
      <c r="K201" s="64"/>
      <c r="L201" s="62"/>
      <c r="M201" s="223"/>
      <c r="N201" s="43"/>
      <c r="O201" s="43"/>
      <c r="P201" s="43"/>
      <c r="Q201" s="43"/>
      <c r="R201" s="43"/>
      <c r="S201" s="43"/>
      <c r="T201" s="79"/>
      <c r="AT201" s="25" t="s">
        <v>2254</v>
      </c>
      <c r="AU201" s="25" t="s">
        <v>80</v>
      </c>
    </row>
    <row r="202" spans="2:65" s="1" customFormat="1" ht="16.5" customHeight="1">
      <c r="B202" s="42"/>
      <c r="C202" s="209" t="s">
        <v>1055</v>
      </c>
      <c r="D202" s="209" t="s">
        <v>498</v>
      </c>
      <c r="E202" s="210" t="s">
        <v>14917</v>
      </c>
      <c r="F202" s="211" t="s">
        <v>14897</v>
      </c>
      <c r="G202" s="212" t="s">
        <v>2537</v>
      </c>
      <c r="H202" s="213">
        <v>1</v>
      </c>
      <c r="I202" s="214"/>
      <c r="J202" s="215">
        <f>ROUND(I202*H202,2)</f>
        <v>0</v>
      </c>
      <c r="K202" s="211" t="s">
        <v>23</v>
      </c>
      <c r="L202" s="62"/>
      <c r="M202" s="216" t="s">
        <v>23</v>
      </c>
      <c r="N202" s="217" t="s">
        <v>44</v>
      </c>
      <c r="O202" s="43"/>
      <c r="P202" s="218">
        <f>O202*H202</f>
        <v>0</v>
      </c>
      <c r="Q202" s="218">
        <v>0</v>
      </c>
      <c r="R202" s="218">
        <f>Q202*H202</f>
        <v>0</v>
      </c>
      <c r="S202" s="218">
        <v>0</v>
      </c>
      <c r="T202" s="219">
        <f>S202*H202</f>
        <v>0</v>
      </c>
      <c r="AR202" s="25" t="s">
        <v>502</v>
      </c>
      <c r="AT202" s="25" t="s">
        <v>498</v>
      </c>
      <c r="AU202" s="25" t="s">
        <v>80</v>
      </c>
      <c r="AY202" s="25" t="s">
        <v>492</v>
      </c>
      <c r="BE202" s="220">
        <f>IF(N202="základní",J202,0)</f>
        <v>0</v>
      </c>
      <c r="BF202" s="220">
        <f>IF(N202="snížená",J202,0)</f>
        <v>0</v>
      </c>
      <c r="BG202" s="220">
        <f>IF(N202="zákl. přenesená",J202,0)</f>
        <v>0</v>
      </c>
      <c r="BH202" s="220">
        <f>IF(N202="sníž. přenesená",J202,0)</f>
        <v>0</v>
      </c>
      <c r="BI202" s="220">
        <f>IF(N202="nulová",J202,0)</f>
        <v>0</v>
      </c>
      <c r="BJ202" s="25" t="s">
        <v>80</v>
      </c>
      <c r="BK202" s="220">
        <f>ROUND(I202*H202,2)</f>
        <v>0</v>
      </c>
      <c r="BL202" s="25" t="s">
        <v>502</v>
      </c>
      <c r="BM202" s="25" t="s">
        <v>1490</v>
      </c>
    </row>
    <row r="203" spans="2:65" s="1" customFormat="1">
      <c r="B203" s="42"/>
      <c r="C203" s="64"/>
      <c r="D203" s="221" t="s">
        <v>506</v>
      </c>
      <c r="E203" s="64"/>
      <c r="F203" s="222" t="s">
        <v>14897</v>
      </c>
      <c r="G203" s="64"/>
      <c r="H203" s="64"/>
      <c r="I203" s="177"/>
      <c r="J203" s="64"/>
      <c r="K203" s="64"/>
      <c r="L203" s="62"/>
      <c r="M203" s="223"/>
      <c r="N203" s="43"/>
      <c r="O203" s="43"/>
      <c r="P203" s="43"/>
      <c r="Q203" s="43"/>
      <c r="R203" s="43"/>
      <c r="S203" s="43"/>
      <c r="T203" s="79"/>
      <c r="AT203" s="25" t="s">
        <v>506</v>
      </c>
      <c r="AU203" s="25" t="s">
        <v>80</v>
      </c>
    </row>
    <row r="204" spans="2:65" s="1" customFormat="1" ht="24">
      <c r="B204" s="42"/>
      <c r="C204" s="64"/>
      <c r="D204" s="227" t="s">
        <v>2254</v>
      </c>
      <c r="E204" s="64"/>
      <c r="F204" s="273" t="s">
        <v>14898</v>
      </c>
      <c r="G204" s="64"/>
      <c r="H204" s="64"/>
      <c r="I204" s="177"/>
      <c r="J204" s="64"/>
      <c r="K204" s="64"/>
      <c r="L204" s="62"/>
      <c r="M204" s="223"/>
      <c r="N204" s="43"/>
      <c r="O204" s="43"/>
      <c r="P204" s="43"/>
      <c r="Q204" s="43"/>
      <c r="R204" s="43"/>
      <c r="S204" s="43"/>
      <c r="T204" s="79"/>
      <c r="AT204" s="25" t="s">
        <v>2254</v>
      </c>
      <c r="AU204" s="25" t="s">
        <v>80</v>
      </c>
    </row>
    <row r="205" spans="2:65" s="1" customFormat="1" ht="16.5" customHeight="1">
      <c r="B205" s="42"/>
      <c r="C205" s="209" t="s">
        <v>1060</v>
      </c>
      <c r="D205" s="209" t="s">
        <v>498</v>
      </c>
      <c r="E205" s="210" t="s">
        <v>14978</v>
      </c>
      <c r="F205" s="211" t="s">
        <v>14947</v>
      </c>
      <c r="G205" s="212" t="s">
        <v>2537</v>
      </c>
      <c r="H205" s="213">
        <v>1</v>
      </c>
      <c r="I205" s="214"/>
      <c r="J205" s="215">
        <f>ROUND(I205*H205,2)</f>
        <v>0</v>
      </c>
      <c r="K205" s="211" t="s">
        <v>23</v>
      </c>
      <c r="L205" s="62"/>
      <c r="M205" s="216" t="s">
        <v>23</v>
      </c>
      <c r="N205" s="217" t="s">
        <v>44</v>
      </c>
      <c r="O205" s="43"/>
      <c r="P205" s="218">
        <f>O205*H205</f>
        <v>0</v>
      </c>
      <c r="Q205" s="218">
        <v>0</v>
      </c>
      <c r="R205" s="218">
        <f>Q205*H205</f>
        <v>0</v>
      </c>
      <c r="S205" s="218">
        <v>0</v>
      </c>
      <c r="T205" s="219">
        <f>S205*H205</f>
        <v>0</v>
      </c>
      <c r="AR205" s="25" t="s">
        <v>502</v>
      </c>
      <c r="AT205" s="25" t="s">
        <v>498</v>
      </c>
      <c r="AU205" s="25" t="s">
        <v>80</v>
      </c>
      <c r="AY205" s="25" t="s">
        <v>492</v>
      </c>
      <c r="BE205" s="220">
        <f>IF(N205="základní",J205,0)</f>
        <v>0</v>
      </c>
      <c r="BF205" s="220">
        <f>IF(N205="snížená",J205,0)</f>
        <v>0</v>
      </c>
      <c r="BG205" s="220">
        <f>IF(N205="zákl. přenesená",J205,0)</f>
        <v>0</v>
      </c>
      <c r="BH205" s="220">
        <f>IF(N205="sníž. přenesená",J205,0)</f>
        <v>0</v>
      </c>
      <c r="BI205" s="220">
        <f>IF(N205="nulová",J205,0)</f>
        <v>0</v>
      </c>
      <c r="BJ205" s="25" t="s">
        <v>80</v>
      </c>
      <c r="BK205" s="220">
        <f>ROUND(I205*H205,2)</f>
        <v>0</v>
      </c>
      <c r="BL205" s="25" t="s">
        <v>502</v>
      </c>
      <c r="BM205" s="25" t="s">
        <v>1502</v>
      </c>
    </row>
    <row r="206" spans="2:65" s="1" customFormat="1">
      <c r="B206" s="42"/>
      <c r="C206" s="64"/>
      <c r="D206" s="221" t="s">
        <v>506</v>
      </c>
      <c r="E206" s="64"/>
      <c r="F206" s="222" t="s">
        <v>14947</v>
      </c>
      <c r="G206" s="64"/>
      <c r="H206" s="64"/>
      <c r="I206" s="177"/>
      <c r="J206" s="64"/>
      <c r="K206" s="64"/>
      <c r="L206" s="62"/>
      <c r="M206" s="223"/>
      <c r="N206" s="43"/>
      <c r="O206" s="43"/>
      <c r="P206" s="43"/>
      <c r="Q206" s="43"/>
      <c r="R206" s="43"/>
      <c r="S206" s="43"/>
      <c r="T206" s="79"/>
      <c r="AT206" s="25" t="s">
        <v>506</v>
      </c>
      <c r="AU206" s="25" t="s">
        <v>80</v>
      </c>
    </row>
    <row r="207" spans="2:65" s="1" customFormat="1" ht="72">
      <c r="B207" s="42"/>
      <c r="C207" s="64"/>
      <c r="D207" s="227" t="s">
        <v>2254</v>
      </c>
      <c r="E207" s="64"/>
      <c r="F207" s="273" t="s">
        <v>14979</v>
      </c>
      <c r="G207" s="64"/>
      <c r="H207" s="64"/>
      <c r="I207" s="177"/>
      <c r="J207" s="64"/>
      <c r="K207" s="64"/>
      <c r="L207" s="62"/>
      <c r="M207" s="223"/>
      <c r="N207" s="43"/>
      <c r="O207" s="43"/>
      <c r="P207" s="43"/>
      <c r="Q207" s="43"/>
      <c r="R207" s="43"/>
      <c r="S207" s="43"/>
      <c r="T207" s="79"/>
      <c r="AT207" s="25" t="s">
        <v>2254</v>
      </c>
      <c r="AU207" s="25" t="s">
        <v>80</v>
      </c>
    </row>
    <row r="208" spans="2:65" s="1" customFormat="1" ht="16.5" customHeight="1">
      <c r="B208" s="42"/>
      <c r="C208" s="209" t="s">
        <v>1067</v>
      </c>
      <c r="D208" s="209" t="s">
        <v>498</v>
      </c>
      <c r="E208" s="210" t="s">
        <v>14980</v>
      </c>
      <c r="F208" s="211" t="s">
        <v>14981</v>
      </c>
      <c r="G208" s="212" t="s">
        <v>2537</v>
      </c>
      <c r="H208" s="213">
        <v>5</v>
      </c>
      <c r="I208" s="214"/>
      <c r="J208" s="215">
        <f>ROUND(I208*H208,2)</f>
        <v>0</v>
      </c>
      <c r="K208" s="211" t="s">
        <v>23</v>
      </c>
      <c r="L208" s="62"/>
      <c r="M208" s="216" t="s">
        <v>23</v>
      </c>
      <c r="N208" s="217" t="s">
        <v>44</v>
      </c>
      <c r="O208" s="43"/>
      <c r="P208" s="218">
        <f>O208*H208</f>
        <v>0</v>
      </c>
      <c r="Q208" s="218">
        <v>0</v>
      </c>
      <c r="R208" s="218">
        <f>Q208*H208</f>
        <v>0</v>
      </c>
      <c r="S208" s="218">
        <v>0</v>
      </c>
      <c r="T208" s="219">
        <f>S208*H208</f>
        <v>0</v>
      </c>
      <c r="AR208" s="25" t="s">
        <v>502</v>
      </c>
      <c r="AT208" s="25" t="s">
        <v>498</v>
      </c>
      <c r="AU208" s="25" t="s">
        <v>80</v>
      </c>
      <c r="AY208" s="25" t="s">
        <v>492</v>
      </c>
      <c r="BE208" s="220">
        <f>IF(N208="základní",J208,0)</f>
        <v>0</v>
      </c>
      <c r="BF208" s="220">
        <f>IF(N208="snížená",J208,0)</f>
        <v>0</v>
      </c>
      <c r="BG208" s="220">
        <f>IF(N208="zákl. přenesená",J208,0)</f>
        <v>0</v>
      </c>
      <c r="BH208" s="220">
        <f>IF(N208="sníž. přenesená",J208,0)</f>
        <v>0</v>
      </c>
      <c r="BI208" s="220">
        <f>IF(N208="nulová",J208,0)</f>
        <v>0</v>
      </c>
      <c r="BJ208" s="25" t="s">
        <v>80</v>
      </c>
      <c r="BK208" s="220">
        <f>ROUND(I208*H208,2)</f>
        <v>0</v>
      </c>
      <c r="BL208" s="25" t="s">
        <v>502</v>
      </c>
      <c r="BM208" s="25" t="s">
        <v>1535</v>
      </c>
    </row>
    <row r="209" spans="2:65" s="1" customFormat="1">
      <c r="B209" s="42"/>
      <c r="C209" s="64"/>
      <c r="D209" s="221" t="s">
        <v>506</v>
      </c>
      <c r="E209" s="64"/>
      <c r="F209" s="222" t="s">
        <v>14981</v>
      </c>
      <c r="G209" s="64"/>
      <c r="H209" s="64"/>
      <c r="I209" s="177"/>
      <c r="J209" s="64"/>
      <c r="K209" s="64"/>
      <c r="L209" s="62"/>
      <c r="M209" s="223"/>
      <c r="N209" s="43"/>
      <c r="O209" s="43"/>
      <c r="P209" s="43"/>
      <c r="Q209" s="43"/>
      <c r="R209" s="43"/>
      <c r="S209" s="43"/>
      <c r="T209" s="79"/>
      <c r="AT209" s="25" t="s">
        <v>506</v>
      </c>
      <c r="AU209" s="25" t="s">
        <v>80</v>
      </c>
    </row>
    <row r="210" spans="2:65" s="1" customFormat="1" ht="84">
      <c r="B210" s="42"/>
      <c r="C210" s="64"/>
      <c r="D210" s="227" t="s">
        <v>2254</v>
      </c>
      <c r="E210" s="64"/>
      <c r="F210" s="273" t="s">
        <v>14982</v>
      </c>
      <c r="G210" s="64"/>
      <c r="H210" s="64"/>
      <c r="I210" s="177"/>
      <c r="J210" s="64"/>
      <c r="K210" s="64"/>
      <c r="L210" s="62"/>
      <c r="M210" s="223"/>
      <c r="N210" s="43"/>
      <c r="O210" s="43"/>
      <c r="P210" s="43"/>
      <c r="Q210" s="43"/>
      <c r="R210" s="43"/>
      <c r="S210" s="43"/>
      <c r="T210" s="79"/>
      <c r="AT210" s="25" t="s">
        <v>2254</v>
      </c>
      <c r="AU210" s="25" t="s">
        <v>80</v>
      </c>
    </row>
    <row r="211" spans="2:65" s="1" customFormat="1" ht="16.5" customHeight="1">
      <c r="B211" s="42"/>
      <c r="C211" s="209" t="s">
        <v>1073</v>
      </c>
      <c r="D211" s="209" t="s">
        <v>498</v>
      </c>
      <c r="E211" s="210" t="s">
        <v>14983</v>
      </c>
      <c r="F211" s="211" t="s">
        <v>14984</v>
      </c>
      <c r="G211" s="212" t="s">
        <v>2537</v>
      </c>
      <c r="H211" s="213">
        <v>3</v>
      </c>
      <c r="I211" s="214"/>
      <c r="J211" s="215">
        <f>ROUND(I211*H211,2)</f>
        <v>0</v>
      </c>
      <c r="K211" s="211" t="s">
        <v>23</v>
      </c>
      <c r="L211" s="62"/>
      <c r="M211" s="216" t="s">
        <v>23</v>
      </c>
      <c r="N211" s="217" t="s">
        <v>44</v>
      </c>
      <c r="O211" s="43"/>
      <c r="P211" s="218">
        <f>O211*H211</f>
        <v>0</v>
      </c>
      <c r="Q211" s="218">
        <v>0</v>
      </c>
      <c r="R211" s="218">
        <f>Q211*H211</f>
        <v>0</v>
      </c>
      <c r="S211" s="218">
        <v>0</v>
      </c>
      <c r="T211" s="219">
        <f>S211*H211</f>
        <v>0</v>
      </c>
      <c r="AR211" s="25" t="s">
        <v>502</v>
      </c>
      <c r="AT211" s="25" t="s">
        <v>498</v>
      </c>
      <c r="AU211" s="25" t="s">
        <v>80</v>
      </c>
      <c r="AY211" s="25" t="s">
        <v>492</v>
      </c>
      <c r="BE211" s="220">
        <f>IF(N211="základní",J211,0)</f>
        <v>0</v>
      </c>
      <c r="BF211" s="220">
        <f>IF(N211="snížená",J211,0)</f>
        <v>0</v>
      </c>
      <c r="BG211" s="220">
        <f>IF(N211="zákl. přenesená",J211,0)</f>
        <v>0</v>
      </c>
      <c r="BH211" s="220">
        <f>IF(N211="sníž. přenesená",J211,0)</f>
        <v>0</v>
      </c>
      <c r="BI211" s="220">
        <f>IF(N211="nulová",J211,0)</f>
        <v>0</v>
      </c>
      <c r="BJ211" s="25" t="s">
        <v>80</v>
      </c>
      <c r="BK211" s="220">
        <f>ROUND(I211*H211,2)</f>
        <v>0</v>
      </c>
      <c r="BL211" s="25" t="s">
        <v>502</v>
      </c>
      <c r="BM211" s="25" t="s">
        <v>1546</v>
      </c>
    </row>
    <row r="212" spans="2:65" s="1" customFormat="1">
      <c r="B212" s="42"/>
      <c r="C212" s="64"/>
      <c r="D212" s="221" t="s">
        <v>506</v>
      </c>
      <c r="E212" s="64"/>
      <c r="F212" s="222" t="s">
        <v>14984</v>
      </c>
      <c r="G212" s="64"/>
      <c r="H212" s="64"/>
      <c r="I212" s="177"/>
      <c r="J212" s="64"/>
      <c r="K212" s="64"/>
      <c r="L212" s="62"/>
      <c r="M212" s="223"/>
      <c r="N212" s="43"/>
      <c r="O212" s="43"/>
      <c r="P212" s="43"/>
      <c r="Q212" s="43"/>
      <c r="R212" s="43"/>
      <c r="S212" s="43"/>
      <c r="T212" s="79"/>
      <c r="AT212" s="25" t="s">
        <v>506</v>
      </c>
      <c r="AU212" s="25" t="s">
        <v>80</v>
      </c>
    </row>
    <row r="213" spans="2:65" s="1" customFormat="1" ht="36">
      <c r="B213" s="42"/>
      <c r="C213" s="64"/>
      <c r="D213" s="227" t="s">
        <v>2254</v>
      </c>
      <c r="E213" s="64"/>
      <c r="F213" s="273" t="s">
        <v>14985</v>
      </c>
      <c r="G213" s="64"/>
      <c r="H213" s="64"/>
      <c r="I213" s="177"/>
      <c r="J213" s="64"/>
      <c r="K213" s="64"/>
      <c r="L213" s="62"/>
      <c r="M213" s="223"/>
      <c r="N213" s="43"/>
      <c r="O213" s="43"/>
      <c r="P213" s="43"/>
      <c r="Q213" s="43"/>
      <c r="R213" s="43"/>
      <c r="S213" s="43"/>
      <c r="T213" s="79"/>
      <c r="AT213" s="25" t="s">
        <v>2254</v>
      </c>
      <c r="AU213" s="25" t="s">
        <v>80</v>
      </c>
    </row>
    <row r="214" spans="2:65" s="1" customFormat="1" ht="16.5" customHeight="1">
      <c r="B214" s="42"/>
      <c r="C214" s="209" t="s">
        <v>1079</v>
      </c>
      <c r="D214" s="209" t="s">
        <v>498</v>
      </c>
      <c r="E214" s="210" t="s">
        <v>14986</v>
      </c>
      <c r="F214" s="211" t="s">
        <v>14987</v>
      </c>
      <c r="G214" s="212" t="s">
        <v>832</v>
      </c>
      <c r="H214" s="213">
        <v>5</v>
      </c>
      <c r="I214" s="214"/>
      <c r="J214" s="215">
        <f>ROUND(I214*H214,2)</f>
        <v>0</v>
      </c>
      <c r="K214" s="211" t="s">
        <v>23</v>
      </c>
      <c r="L214" s="62"/>
      <c r="M214" s="216" t="s">
        <v>23</v>
      </c>
      <c r="N214" s="217" t="s">
        <v>44</v>
      </c>
      <c r="O214" s="43"/>
      <c r="P214" s="218">
        <f>O214*H214</f>
        <v>0</v>
      </c>
      <c r="Q214" s="218">
        <v>0</v>
      </c>
      <c r="R214" s="218">
        <f>Q214*H214</f>
        <v>0</v>
      </c>
      <c r="S214" s="218">
        <v>0</v>
      </c>
      <c r="T214" s="219">
        <f>S214*H214</f>
        <v>0</v>
      </c>
      <c r="AR214" s="25" t="s">
        <v>502</v>
      </c>
      <c r="AT214" s="25" t="s">
        <v>498</v>
      </c>
      <c r="AU214" s="25" t="s">
        <v>80</v>
      </c>
      <c r="AY214" s="25" t="s">
        <v>492</v>
      </c>
      <c r="BE214" s="220">
        <f>IF(N214="základní",J214,0)</f>
        <v>0</v>
      </c>
      <c r="BF214" s="220">
        <f>IF(N214="snížená",J214,0)</f>
        <v>0</v>
      </c>
      <c r="BG214" s="220">
        <f>IF(N214="zákl. přenesená",J214,0)</f>
        <v>0</v>
      </c>
      <c r="BH214" s="220">
        <f>IF(N214="sníž. přenesená",J214,0)</f>
        <v>0</v>
      </c>
      <c r="BI214" s="220">
        <f>IF(N214="nulová",J214,0)</f>
        <v>0</v>
      </c>
      <c r="BJ214" s="25" t="s">
        <v>80</v>
      </c>
      <c r="BK214" s="220">
        <f>ROUND(I214*H214,2)</f>
        <v>0</v>
      </c>
      <c r="BL214" s="25" t="s">
        <v>502</v>
      </c>
      <c r="BM214" s="25" t="s">
        <v>1563</v>
      </c>
    </row>
    <row r="215" spans="2:65" s="1" customFormat="1">
      <c r="B215" s="42"/>
      <c r="C215" s="64"/>
      <c r="D215" s="221" t="s">
        <v>506</v>
      </c>
      <c r="E215" s="64"/>
      <c r="F215" s="222" t="s">
        <v>14987</v>
      </c>
      <c r="G215" s="64"/>
      <c r="H215" s="64"/>
      <c r="I215" s="177"/>
      <c r="J215" s="64"/>
      <c r="K215" s="64"/>
      <c r="L215" s="62"/>
      <c r="M215" s="223"/>
      <c r="N215" s="43"/>
      <c r="O215" s="43"/>
      <c r="P215" s="43"/>
      <c r="Q215" s="43"/>
      <c r="R215" s="43"/>
      <c r="S215" s="43"/>
      <c r="T215" s="79"/>
      <c r="AT215" s="25" t="s">
        <v>506</v>
      </c>
      <c r="AU215" s="25" t="s">
        <v>80</v>
      </c>
    </row>
    <row r="216" spans="2:65" s="1" customFormat="1" ht="24">
      <c r="B216" s="42"/>
      <c r="C216" s="64"/>
      <c r="D216" s="227" t="s">
        <v>2254</v>
      </c>
      <c r="E216" s="64"/>
      <c r="F216" s="273" t="s">
        <v>14988</v>
      </c>
      <c r="G216" s="64"/>
      <c r="H216" s="64"/>
      <c r="I216" s="177"/>
      <c r="J216" s="64"/>
      <c r="K216" s="64"/>
      <c r="L216" s="62"/>
      <c r="M216" s="223"/>
      <c r="N216" s="43"/>
      <c r="O216" s="43"/>
      <c r="P216" s="43"/>
      <c r="Q216" s="43"/>
      <c r="R216" s="43"/>
      <c r="S216" s="43"/>
      <c r="T216" s="79"/>
      <c r="AT216" s="25" t="s">
        <v>2254</v>
      </c>
      <c r="AU216" s="25" t="s">
        <v>80</v>
      </c>
    </row>
    <row r="217" spans="2:65" s="1" customFormat="1" ht="16.5" customHeight="1">
      <c r="B217" s="42"/>
      <c r="C217" s="209" t="s">
        <v>1084</v>
      </c>
      <c r="D217" s="209" t="s">
        <v>498</v>
      </c>
      <c r="E217" s="210" t="s">
        <v>14989</v>
      </c>
      <c r="F217" s="211" t="s">
        <v>14990</v>
      </c>
      <c r="G217" s="212" t="s">
        <v>832</v>
      </c>
      <c r="H217" s="213">
        <v>5</v>
      </c>
      <c r="I217" s="214"/>
      <c r="J217" s="215">
        <f>ROUND(I217*H217,2)</f>
        <v>0</v>
      </c>
      <c r="K217" s="211" t="s">
        <v>23</v>
      </c>
      <c r="L217" s="62"/>
      <c r="M217" s="216" t="s">
        <v>23</v>
      </c>
      <c r="N217" s="217" t="s">
        <v>44</v>
      </c>
      <c r="O217" s="43"/>
      <c r="P217" s="218">
        <f>O217*H217</f>
        <v>0</v>
      </c>
      <c r="Q217" s="218">
        <v>0</v>
      </c>
      <c r="R217" s="218">
        <f>Q217*H217</f>
        <v>0</v>
      </c>
      <c r="S217" s="218">
        <v>0</v>
      </c>
      <c r="T217" s="219">
        <f>S217*H217</f>
        <v>0</v>
      </c>
      <c r="AR217" s="25" t="s">
        <v>502</v>
      </c>
      <c r="AT217" s="25" t="s">
        <v>498</v>
      </c>
      <c r="AU217" s="25" t="s">
        <v>80</v>
      </c>
      <c r="AY217" s="25" t="s">
        <v>492</v>
      </c>
      <c r="BE217" s="220">
        <f>IF(N217="základní",J217,0)</f>
        <v>0</v>
      </c>
      <c r="BF217" s="220">
        <f>IF(N217="snížená",J217,0)</f>
        <v>0</v>
      </c>
      <c r="BG217" s="220">
        <f>IF(N217="zákl. přenesená",J217,0)</f>
        <v>0</v>
      </c>
      <c r="BH217" s="220">
        <f>IF(N217="sníž. přenesená",J217,0)</f>
        <v>0</v>
      </c>
      <c r="BI217" s="220">
        <f>IF(N217="nulová",J217,0)</f>
        <v>0</v>
      </c>
      <c r="BJ217" s="25" t="s">
        <v>80</v>
      </c>
      <c r="BK217" s="220">
        <f>ROUND(I217*H217,2)</f>
        <v>0</v>
      </c>
      <c r="BL217" s="25" t="s">
        <v>502</v>
      </c>
      <c r="BM217" s="25" t="s">
        <v>1571</v>
      </c>
    </row>
    <row r="218" spans="2:65" s="1" customFormat="1">
      <c r="B218" s="42"/>
      <c r="C218" s="64"/>
      <c r="D218" s="221" t="s">
        <v>506</v>
      </c>
      <c r="E218" s="64"/>
      <c r="F218" s="222" t="s">
        <v>14990</v>
      </c>
      <c r="G218" s="64"/>
      <c r="H218" s="64"/>
      <c r="I218" s="177"/>
      <c r="J218" s="64"/>
      <c r="K218" s="64"/>
      <c r="L218" s="62"/>
      <c r="M218" s="223"/>
      <c r="N218" s="43"/>
      <c r="O218" s="43"/>
      <c r="P218" s="43"/>
      <c r="Q218" s="43"/>
      <c r="R218" s="43"/>
      <c r="S218" s="43"/>
      <c r="T218" s="79"/>
      <c r="AT218" s="25" t="s">
        <v>506</v>
      </c>
      <c r="AU218" s="25" t="s">
        <v>80</v>
      </c>
    </row>
    <row r="219" spans="2:65" s="1" customFormat="1" ht="24">
      <c r="B219" s="42"/>
      <c r="C219" s="64"/>
      <c r="D219" s="227" t="s">
        <v>2254</v>
      </c>
      <c r="E219" s="64"/>
      <c r="F219" s="273" t="s">
        <v>14991</v>
      </c>
      <c r="G219" s="64"/>
      <c r="H219" s="64"/>
      <c r="I219" s="177"/>
      <c r="J219" s="64"/>
      <c r="K219" s="64"/>
      <c r="L219" s="62"/>
      <c r="M219" s="223"/>
      <c r="N219" s="43"/>
      <c r="O219" s="43"/>
      <c r="P219" s="43"/>
      <c r="Q219" s="43"/>
      <c r="R219" s="43"/>
      <c r="S219" s="43"/>
      <c r="T219" s="79"/>
      <c r="AT219" s="25" t="s">
        <v>2254</v>
      </c>
      <c r="AU219" s="25" t="s">
        <v>80</v>
      </c>
    </row>
    <row r="220" spans="2:65" s="1" customFormat="1" ht="16.5" customHeight="1">
      <c r="B220" s="42"/>
      <c r="C220" s="209" t="s">
        <v>1089</v>
      </c>
      <c r="D220" s="209" t="s">
        <v>498</v>
      </c>
      <c r="E220" s="210" t="s">
        <v>14992</v>
      </c>
      <c r="F220" s="211" t="s">
        <v>14993</v>
      </c>
      <c r="G220" s="212" t="s">
        <v>2537</v>
      </c>
      <c r="H220" s="213">
        <v>1</v>
      </c>
      <c r="I220" s="214"/>
      <c r="J220" s="215">
        <f>ROUND(I220*H220,2)</f>
        <v>0</v>
      </c>
      <c r="K220" s="211" t="s">
        <v>23</v>
      </c>
      <c r="L220" s="62"/>
      <c r="M220" s="216" t="s">
        <v>23</v>
      </c>
      <c r="N220" s="217" t="s">
        <v>44</v>
      </c>
      <c r="O220" s="43"/>
      <c r="P220" s="218">
        <f>O220*H220</f>
        <v>0</v>
      </c>
      <c r="Q220" s="218">
        <v>0</v>
      </c>
      <c r="R220" s="218">
        <f>Q220*H220</f>
        <v>0</v>
      </c>
      <c r="S220" s="218">
        <v>0</v>
      </c>
      <c r="T220" s="219">
        <f>S220*H220</f>
        <v>0</v>
      </c>
      <c r="AR220" s="25" t="s">
        <v>502</v>
      </c>
      <c r="AT220" s="25" t="s">
        <v>498</v>
      </c>
      <c r="AU220" s="25" t="s">
        <v>80</v>
      </c>
      <c r="AY220" s="25" t="s">
        <v>492</v>
      </c>
      <c r="BE220" s="220">
        <f>IF(N220="základní",J220,0)</f>
        <v>0</v>
      </c>
      <c r="BF220" s="220">
        <f>IF(N220="snížená",J220,0)</f>
        <v>0</v>
      </c>
      <c r="BG220" s="220">
        <f>IF(N220="zákl. přenesená",J220,0)</f>
        <v>0</v>
      </c>
      <c r="BH220" s="220">
        <f>IF(N220="sníž. přenesená",J220,0)</f>
        <v>0</v>
      </c>
      <c r="BI220" s="220">
        <f>IF(N220="nulová",J220,0)</f>
        <v>0</v>
      </c>
      <c r="BJ220" s="25" t="s">
        <v>80</v>
      </c>
      <c r="BK220" s="220">
        <f>ROUND(I220*H220,2)</f>
        <v>0</v>
      </c>
      <c r="BL220" s="25" t="s">
        <v>502</v>
      </c>
      <c r="BM220" s="25" t="s">
        <v>1584</v>
      </c>
    </row>
    <row r="221" spans="2:65" s="1" customFormat="1">
      <c r="B221" s="42"/>
      <c r="C221" s="64"/>
      <c r="D221" s="221" t="s">
        <v>506</v>
      </c>
      <c r="E221" s="64"/>
      <c r="F221" s="222" t="s">
        <v>14993</v>
      </c>
      <c r="G221" s="64"/>
      <c r="H221" s="64"/>
      <c r="I221" s="177"/>
      <c r="J221" s="64"/>
      <c r="K221" s="64"/>
      <c r="L221" s="62"/>
      <c r="M221" s="223"/>
      <c r="N221" s="43"/>
      <c r="O221" s="43"/>
      <c r="P221" s="43"/>
      <c r="Q221" s="43"/>
      <c r="R221" s="43"/>
      <c r="S221" s="43"/>
      <c r="T221" s="79"/>
      <c r="AT221" s="25" t="s">
        <v>506</v>
      </c>
      <c r="AU221" s="25" t="s">
        <v>80</v>
      </c>
    </row>
    <row r="222" spans="2:65" s="1" customFormat="1" ht="72">
      <c r="B222" s="42"/>
      <c r="C222" s="64"/>
      <c r="D222" s="227" t="s">
        <v>2254</v>
      </c>
      <c r="E222" s="64"/>
      <c r="F222" s="273" t="s">
        <v>14994</v>
      </c>
      <c r="G222" s="64"/>
      <c r="H222" s="64"/>
      <c r="I222" s="177"/>
      <c r="J222" s="64"/>
      <c r="K222" s="64"/>
      <c r="L222" s="62"/>
      <c r="M222" s="223"/>
      <c r="N222" s="43"/>
      <c r="O222" s="43"/>
      <c r="P222" s="43"/>
      <c r="Q222" s="43"/>
      <c r="R222" s="43"/>
      <c r="S222" s="43"/>
      <c r="T222" s="79"/>
      <c r="AT222" s="25" t="s">
        <v>2254</v>
      </c>
      <c r="AU222" s="25" t="s">
        <v>80</v>
      </c>
    </row>
    <row r="223" spans="2:65" s="1" customFormat="1" ht="16.5" customHeight="1">
      <c r="B223" s="42"/>
      <c r="C223" s="209" t="s">
        <v>1095</v>
      </c>
      <c r="D223" s="209" t="s">
        <v>498</v>
      </c>
      <c r="E223" s="210" t="s">
        <v>14995</v>
      </c>
      <c r="F223" s="211" t="s">
        <v>14993</v>
      </c>
      <c r="G223" s="212" t="s">
        <v>2537</v>
      </c>
      <c r="H223" s="213">
        <v>1</v>
      </c>
      <c r="I223" s="214"/>
      <c r="J223" s="215">
        <f>ROUND(I223*H223,2)</f>
        <v>0</v>
      </c>
      <c r="K223" s="211" t="s">
        <v>23</v>
      </c>
      <c r="L223" s="62"/>
      <c r="M223" s="216" t="s">
        <v>23</v>
      </c>
      <c r="N223" s="217" t="s">
        <v>44</v>
      </c>
      <c r="O223" s="43"/>
      <c r="P223" s="218">
        <f>O223*H223</f>
        <v>0</v>
      </c>
      <c r="Q223" s="218">
        <v>0</v>
      </c>
      <c r="R223" s="218">
        <f>Q223*H223</f>
        <v>0</v>
      </c>
      <c r="S223" s="218">
        <v>0</v>
      </c>
      <c r="T223" s="219">
        <f>S223*H223</f>
        <v>0</v>
      </c>
      <c r="AR223" s="25" t="s">
        <v>502</v>
      </c>
      <c r="AT223" s="25" t="s">
        <v>498</v>
      </c>
      <c r="AU223" s="25" t="s">
        <v>80</v>
      </c>
      <c r="AY223" s="25" t="s">
        <v>492</v>
      </c>
      <c r="BE223" s="220">
        <f>IF(N223="základní",J223,0)</f>
        <v>0</v>
      </c>
      <c r="BF223" s="220">
        <f>IF(N223="snížená",J223,0)</f>
        <v>0</v>
      </c>
      <c r="BG223" s="220">
        <f>IF(N223="zákl. přenesená",J223,0)</f>
        <v>0</v>
      </c>
      <c r="BH223" s="220">
        <f>IF(N223="sníž. přenesená",J223,0)</f>
        <v>0</v>
      </c>
      <c r="BI223" s="220">
        <f>IF(N223="nulová",J223,0)</f>
        <v>0</v>
      </c>
      <c r="BJ223" s="25" t="s">
        <v>80</v>
      </c>
      <c r="BK223" s="220">
        <f>ROUND(I223*H223,2)</f>
        <v>0</v>
      </c>
      <c r="BL223" s="25" t="s">
        <v>502</v>
      </c>
      <c r="BM223" s="25" t="s">
        <v>1596</v>
      </c>
    </row>
    <row r="224" spans="2:65" s="1" customFormat="1">
      <c r="B224" s="42"/>
      <c r="C224" s="64"/>
      <c r="D224" s="221" t="s">
        <v>506</v>
      </c>
      <c r="E224" s="64"/>
      <c r="F224" s="222" t="s">
        <v>14993</v>
      </c>
      <c r="G224" s="64"/>
      <c r="H224" s="64"/>
      <c r="I224" s="177"/>
      <c r="J224" s="64"/>
      <c r="K224" s="64"/>
      <c r="L224" s="62"/>
      <c r="M224" s="223"/>
      <c r="N224" s="43"/>
      <c r="O224" s="43"/>
      <c r="P224" s="43"/>
      <c r="Q224" s="43"/>
      <c r="R224" s="43"/>
      <c r="S224" s="43"/>
      <c r="T224" s="79"/>
      <c r="AT224" s="25" t="s">
        <v>506</v>
      </c>
      <c r="AU224" s="25" t="s">
        <v>80</v>
      </c>
    </row>
    <row r="225" spans="2:65" s="1" customFormat="1" ht="60">
      <c r="B225" s="42"/>
      <c r="C225" s="64"/>
      <c r="D225" s="227" t="s">
        <v>2254</v>
      </c>
      <c r="E225" s="64"/>
      <c r="F225" s="273" t="s">
        <v>14996</v>
      </c>
      <c r="G225" s="64"/>
      <c r="H225" s="64"/>
      <c r="I225" s="177"/>
      <c r="J225" s="64"/>
      <c r="K225" s="64"/>
      <c r="L225" s="62"/>
      <c r="M225" s="223"/>
      <c r="N225" s="43"/>
      <c r="O225" s="43"/>
      <c r="P225" s="43"/>
      <c r="Q225" s="43"/>
      <c r="R225" s="43"/>
      <c r="S225" s="43"/>
      <c r="T225" s="79"/>
      <c r="AT225" s="25" t="s">
        <v>2254</v>
      </c>
      <c r="AU225" s="25" t="s">
        <v>80</v>
      </c>
    </row>
    <row r="226" spans="2:65" s="1" customFormat="1" ht="16.5" customHeight="1">
      <c r="B226" s="42"/>
      <c r="C226" s="209" t="s">
        <v>1102</v>
      </c>
      <c r="D226" s="209" t="s">
        <v>498</v>
      </c>
      <c r="E226" s="210" t="s">
        <v>14997</v>
      </c>
      <c r="F226" s="211" t="s">
        <v>14987</v>
      </c>
      <c r="G226" s="212" t="s">
        <v>2537</v>
      </c>
      <c r="H226" s="213">
        <v>2</v>
      </c>
      <c r="I226" s="214"/>
      <c r="J226" s="215">
        <f>ROUND(I226*H226,2)</f>
        <v>0</v>
      </c>
      <c r="K226" s="211" t="s">
        <v>23</v>
      </c>
      <c r="L226" s="62"/>
      <c r="M226" s="216" t="s">
        <v>23</v>
      </c>
      <c r="N226" s="217" t="s">
        <v>44</v>
      </c>
      <c r="O226" s="43"/>
      <c r="P226" s="218">
        <f>O226*H226</f>
        <v>0</v>
      </c>
      <c r="Q226" s="218">
        <v>0</v>
      </c>
      <c r="R226" s="218">
        <f>Q226*H226</f>
        <v>0</v>
      </c>
      <c r="S226" s="218">
        <v>0</v>
      </c>
      <c r="T226" s="219">
        <f>S226*H226</f>
        <v>0</v>
      </c>
      <c r="AR226" s="25" t="s">
        <v>502</v>
      </c>
      <c r="AT226" s="25" t="s">
        <v>498</v>
      </c>
      <c r="AU226" s="25" t="s">
        <v>80</v>
      </c>
      <c r="AY226" s="25" t="s">
        <v>492</v>
      </c>
      <c r="BE226" s="220">
        <f>IF(N226="základní",J226,0)</f>
        <v>0</v>
      </c>
      <c r="BF226" s="220">
        <f>IF(N226="snížená",J226,0)</f>
        <v>0</v>
      </c>
      <c r="BG226" s="220">
        <f>IF(N226="zákl. přenesená",J226,0)</f>
        <v>0</v>
      </c>
      <c r="BH226" s="220">
        <f>IF(N226="sníž. přenesená",J226,0)</f>
        <v>0</v>
      </c>
      <c r="BI226" s="220">
        <f>IF(N226="nulová",J226,0)</f>
        <v>0</v>
      </c>
      <c r="BJ226" s="25" t="s">
        <v>80</v>
      </c>
      <c r="BK226" s="220">
        <f>ROUND(I226*H226,2)</f>
        <v>0</v>
      </c>
      <c r="BL226" s="25" t="s">
        <v>502</v>
      </c>
      <c r="BM226" s="25" t="s">
        <v>1608</v>
      </c>
    </row>
    <row r="227" spans="2:65" s="1" customFormat="1">
      <c r="B227" s="42"/>
      <c r="C227" s="64"/>
      <c r="D227" s="221" t="s">
        <v>506</v>
      </c>
      <c r="E227" s="64"/>
      <c r="F227" s="222" t="s">
        <v>14987</v>
      </c>
      <c r="G227" s="64"/>
      <c r="H227" s="64"/>
      <c r="I227" s="177"/>
      <c r="J227" s="64"/>
      <c r="K227" s="64"/>
      <c r="L227" s="62"/>
      <c r="M227" s="223"/>
      <c r="N227" s="43"/>
      <c r="O227" s="43"/>
      <c r="P227" s="43"/>
      <c r="Q227" s="43"/>
      <c r="R227" s="43"/>
      <c r="S227" s="43"/>
      <c r="T227" s="79"/>
      <c r="AT227" s="25" t="s">
        <v>506</v>
      </c>
      <c r="AU227" s="25" t="s">
        <v>80</v>
      </c>
    </row>
    <row r="228" spans="2:65" s="1" customFormat="1" ht="24">
      <c r="B228" s="42"/>
      <c r="C228" s="64"/>
      <c r="D228" s="227" t="s">
        <v>2254</v>
      </c>
      <c r="E228" s="64"/>
      <c r="F228" s="273" t="s">
        <v>14998</v>
      </c>
      <c r="G228" s="64"/>
      <c r="H228" s="64"/>
      <c r="I228" s="177"/>
      <c r="J228" s="64"/>
      <c r="K228" s="64"/>
      <c r="L228" s="62"/>
      <c r="M228" s="223"/>
      <c r="N228" s="43"/>
      <c r="O228" s="43"/>
      <c r="P228" s="43"/>
      <c r="Q228" s="43"/>
      <c r="R228" s="43"/>
      <c r="S228" s="43"/>
      <c r="T228" s="79"/>
      <c r="AT228" s="25" t="s">
        <v>2254</v>
      </c>
      <c r="AU228" s="25" t="s">
        <v>80</v>
      </c>
    </row>
    <row r="229" spans="2:65" s="1" customFormat="1" ht="16.5" customHeight="1">
      <c r="B229" s="42"/>
      <c r="C229" s="209" t="s">
        <v>1109</v>
      </c>
      <c r="D229" s="209" t="s">
        <v>498</v>
      </c>
      <c r="E229" s="210" t="s">
        <v>14999</v>
      </c>
      <c r="F229" s="211" t="s">
        <v>15000</v>
      </c>
      <c r="G229" s="212" t="s">
        <v>2537</v>
      </c>
      <c r="H229" s="213">
        <v>2</v>
      </c>
      <c r="I229" s="214"/>
      <c r="J229" s="215">
        <f>ROUND(I229*H229,2)</f>
        <v>0</v>
      </c>
      <c r="K229" s="211" t="s">
        <v>23</v>
      </c>
      <c r="L229" s="62"/>
      <c r="M229" s="216" t="s">
        <v>23</v>
      </c>
      <c r="N229" s="217" t="s">
        <v>44</v>
      </c>
      <c r="O229" s="43"/>
      <c r="P229" s="218">
        <f>O229*H229</f>
        <v>0</v>
      </c>
      <c r="Q229" s="218">
        <v>0</v>
      </c>
      <c r="R229" s="218">
        <f>Q229*H229</f>
        <v>0</v>
      </c>
      <c r="S229" s="218">
        <v>0</v>
      </c>
      <c r="T229" s="219">
        <f>S229*H229</f>
        <v>0</v>
      </c>
      <c r="AR229" s="25" t="s">
        <v>502</v>
      </c>
      <c r="AT229" s="25" t="s">
        <v>498</v>
      </c>
      <c r="AU229" s="25" t="s">
        <v>80</v>
      </c>
      <c r="AY229" s="25" t="s">
        <v>492</v>
      </c>
      <c r="BE229" s="220">
        <f>IF(N229="základní",J229,0)</f>
        <v>0</v>
      </c>
      <c r="BF229" s="220">
        <f>IF(N229="snížená",J229,0)</f>
        <v>0</v>
      </c>
      <c r="BG229" s="220">
        <f>IF(N229="zákl. přenesená",J229,0)</f>
        <v>0</v>
      </c>
      <c r="BH229" s="220">
        <f>IF(N229="sníž. přenesená",J229,0)</f>
        <v>0</v>
      </c>
      <c r="BI229" s="220">
        <f>IF(N229="nulová",J229,0)</f>
        <v>0</v>
      </c>
      <c r="BJ229" s="25" t="s">
        <v>80</v>
      </c>
      <c r="BK229" s="220">
        <f>ROUND(I229*H229,2)</f>
        <v>0</v>
      </c>
      <c r="BL229" s="25" t="s">
        <v>502</v>
      </c>
      <c r="BM229" s="25" t="s">
        <v>1619</v>
      </c>
    </row>
    <row r="230" spans="2:65" s="1" customFormat="1">
      <c r="B230" s="42"/>
      <c r="C230" s="64"/>
      <c r="D230" s="221" t="s">
        <v>506</v>
      </c>
      <c r="E230" s="64"/>
      <c r="F230" s="222" t="s">
        <v>15000</v>
      </c>
      <c r="G230" s="64"/>
      <c r="H230" s="64"/>
      <c r="I230" s="177"/>
      <c r="J230" s="64"/>
      <c r="K230" s="64"/>
      <c r="L230" s="62"/>
      <c r="M230" s="223"/>
      <c r="N230" s="43"/>
      <c r="O230" s="43"/>
      <c r="P230" s="43"/>
      <c r="Q230" s="43"/>
      <c r="R230" s="43"/>
      <c r="S230" s="43"/>
      <c r="T230" s="79"/>
      <c r="AT230" s="25" t="s">
        <v>506</v>
      </c>
      <c r="AU230" s="25" t="s">
        <v>80</v>
      </c>
    </row>
    <row r="231" spans="2:65" s="1" customFormat="1" ht="36">
      <c r="B231" s="42"/>
      <c r="C231" s="64"/>
      <c r="D231" s="227" t="s">
        <v>2254</v>
      </c>
      <c r="E231" s="64"/>
      <c r="F231" s="273" t="s">
        <v>15001</v>
      </c>
      <c r="G231" s="64"/>
      <c r="H231" s="64"/>
      <c r="I231" s="177"/>
      <c r="J231" s="64"/>
      <c r="K231" s="64"/>
      <c r="L231" s="62"/>
      <c r="M231" s="223"/>
      <c r="N231" s="43"/>
      <c r="O231" s="43"/>
      <c r="P231" s="43"/>
      <c r="Q231" s="43"/>
      <c r="R231" s="43"/>
      <c r="S231" s="43"/>
      <c r="T231" s="79"/>
      <c r="AT231" s="25" t="s">
        <v>2254</v>
      </c>
      <c r="AU231" s="25" t="s">
        <v>80</v>
      </c>
    </row>
    <row r="232" spans="2:65" s="1" customFormat="1" ht="16.5" customHeight="1">
      <c r="B232" s="42"/>
      <c r="C232" s="209" t="s">
        <v>1119</v>
      </c>
      <c r="D232" s="209" t="s">
        <v>498</v>
      </c>
      <c r="E232" s="210" t="s">
        <v>15002</v>
      </c>
      <c r="F232" s="211" t="s">
        <v>15003</v>
      </c>
      <c r="G232" s="212" t="s">
        <v>2537</v>
      </c>
      <c r="H232" s="213">
        <v>2</v>
      </c>
      <c r="I232" s="214"/>
      <c r="J232" s="215">
        <f>ROUND(I232*H232,2)</f>
        <v>0</v>
      </c>
      <c r="K232" s="211" t="s">
        <v>23</v>
      </c>
      <c r="L232" s="62"/>
      <c r="M232" s="216" t="s">
        <v>23</v>
      </c>
      <c r="N232" s="217" t="s">
        <v>44</v>
      </c>
      <c r="O232" s="43"/>
      <c r="P232" s="218">
        <f>O232*H232</f>
        <v>0</v>
      </c>
      <c r="Q232" s="218">
        <v>0</v>
      </c>
      <c r="R232" s="218">
        <f>Q232*H232</f>
        <v>0</v>
      </c>
      <c r="S232" s="218">
        <v>0</v>
      </c>
      <c r="T232" s="219">
        <f>S232*H232</f>
        <v>0</v>
      </c>
      <c r="AR232" s="25" t="s">
        <v>502</v>
      </c>
      <c r="AT232" s="25" t="s">
        <v>498</v>
      </c>
      <c r="AU232" s="25" t="s">
        <v>80</v>
      </c>
      <c r="AY232" s="25" t="s">
        <v>492</v>
      </c>
      <c r="BE232" s="220">
        <f>IF(N232="základní",J232,0)</f>
        <v>0</v>
      </c>
      <c r="BF232" s="220">
        <f>IF(N232="snížená",J232,0)</f>
        <v>0</v>
      </c>
      <c r="BG232" s="220">
        <f>IF(N232="zákl. přenesená",J232,0)</f>
        <v>0</v>
      </c>
      <c r="BH232" s="220">
        <f>IF(N232="sníž. přenesená",J232,0)</f>
        <v>0</v>
      </c>
      <c r="BI232" s="220">
        <f>IF(N232="nulová",J232,0)</f>
        <v>0</v>
      </c>
      <c r="BJ232" s="25" t="s">
        <v>80</v>
      </c>
      <c r="BK232" s="220">
        <f>ROUND(I232*H232,2)</f>
        <v>0</v>
      </c>
      <c r="BL232" s="25" t="s">
        <v>502</v>
      </c>
      <c r="BM232" s="25" t="s">
        <v>1629</v>
      </c>
    </row>
    <row r="233" spans="2:65" s="1" customFormat="1">
      <c r="B233" s="42"/>
      <c r="C233" s="64"/>
      <c r="D233" s="221" t="s">
        <v>506</v>
      </c>
      <c r="E233" s="64"/>
      <c r="F233" s="222" t="s">
        <v>15003</v>
      </c>
      <c r="G233" s="64"/>
      <c r="H233" s="64"/>
      <c r="I233" s="177"/>
      <c r="J233" s="64"/>
      <c r="K233" s="64"/>
      <c r="L233" s="62"/>
      <c r="M233" s="223"/>
      <c r="N233" s="43"/>
      <c r="O233" s="43"/>
      <c r="P233" s="43"/>
      <c r="Q233" s="43"/>
      <c r="R233" s="43"/>
      <c r="S233" s="43"/>
      <c r="T233" s="79"/>
      <c r="AT233" s="25" t="s">
        <v>506</v>
      </c>
      <c r="AU233" s="25" t="s">
        <v>80</v>
      </c>
    </row>
    <row r="234" spans="2:65" s="1" customFormat="1" ht="24">
      <c r="B234" s="42"/>
      <c r="C234" s="64"/>
      <c r="D234" s="227" t="s">
        <v>2254</v>
      </c>
      <c r="E234" s="64"/>
      <c r="F234" s="273" t="s">
        <v>15004</v>
      </c>
      <c r="G234" s="64"/>
      <c r="H234" s="64"/>
      <c r="I234" s="177"/>
      <c r="J234" s="64"/>
      <c r="K234" s="64"/>
      <c r="L234" s="62"/>
      <c r="M234" s="223"/>
      <c r="N234" s="43"/>
      <c r="O234" s="43"/>
      <c r="P234" s="43"/>
      <c r="Q234" s="43"/>
      <c r="R234" s="43"/>
      <c r="S234" s="43"/>
      <c r="T234" s="79"/>
      <c r="AT234" s="25" t="s">
        <v>2254</v>
      </c>
      <c r="AU234" s="25" t="s">
        <v>80</v>
      </c>
    </row>
    <row r="235" spans="2:65" s="1" customFormat="1" ht="16.5" customHeight="1">
      <c r="B235" s="42"/>
      <c r="C235" s="209" t="s">
        <v>1149</v>
      </c>
      <c r="D235" s="209" t="s">
        <v>498</v>
      </c>
      <c r="E235" s="210" t="s">
        <v>15005</v>
      </c>
      <c r="F235" s="211" t="s">
        <v>15006</v>
      </c>
      <c r="G235" s="212" t="s">
        <v>2537</v>
      </c>
      <c r="H235" s="213">
        <v>2</v>
      </c>
      <c r="I235" s="214"/>
      <c r="J235" s="215">
        <f>ROUND(I235*H235,2)</f>
        <v>0</v>
      </c>
      <c r="K235" s="211" t="s">
        <v>23</v>
      </c>
      <c r="L235" s="62"/>
      <c r="M235" s="216" t="s">
        <v>23</v>
      </c>
      <c r="N235" s="217" t="s">
        <v>44</v>
      </c>
      <c r="O235" s="43"/>
      <c r="P235" s="218">
        <f>O235*H235</f>
        <v>0</v>
      </c>
      <c r="Q235" s="218">
        <v>0</v>
      </c>
      <c r="R235" s="218">
        <f>Q235*H235</f>
        <v>0</v>
      </c>
      <c r="S235" s="218">
        <v>0</v>
      </c>
      <c r="T235" s="219">
        <f>S235*H235</f>
        <v>0</v>
      </c>
      <c r="AR235" s="25" t="s">
        <v>502</v>
      </c>
      <c r="AT235" s="25" t="s">
        <v>498</v>
      </c>
      <c r="AU235" s="25" t="s">
        <v>80</v>
      </c>
      <c r="AY235" s="25" t="s">
        <v>492</v>
      </c>
      <c r="BE235" s="220">
        <f>IF(N235="základní",J235,0)</f>
        <v>0</v>
      </c>
      <c r="BF235" s="220">
        <f>IF(N235="snížená",J235,0)</f>
        <v>0</v>
      </c>
      <c r="BG235" s="220">
        <f>IF(N235="zákl. přenesená",J235,0)</f>
        <v>0</v>
      </c>
      <c r="BH235" s="220">
        <f>IF(N235="sníž. přenesená",J235,0)</f>
        <v>0</v>
      </c>
      <c r="BI235" s="220">
        <f>IF(N235="nulová",J235,0)</f>
        <v>0</v>
      </c>
      <c r="BJ235" s="25" t="s">
        <v>80</v>
      </c>
      <c r="BK235" s="220">
        <f>ROUND(I235*H235,2)</f>
        <v>0</v>
      </c>
      <c r="BL235" s="25" t="s">
        <v>502</v>
      </c>
      <c r="BM235" s="25" t="s">
        <v>1643</v>
      </c>
    </row>
    <row r="236" spans="2:65" s="1" customFormat="1">
      <c r="B236" s="42"/>
      <c r="C236" s="64"/>
      <c r="D236" s="221" t="s">
        <v>506</v>
      </c>
      <c r="E236" s="64"/>
      <c r="F236" s="222" t="s">
        <v>15006</v>
      </c>
      <c r="G236" s="64"/>
      <c r="H236" s="64"/>
      <c r="I236" s="177"/>
      <c r="J236" s="64"/>
      <c r="K236" s="64"/>
      <c r="L236" s="62"/>
      <c r="M236" s="223"/>
      <c r="N236" s="43"/>
      <c r="O236" s="43"/>
      <c r="P236" s="43"/>
      <c r="Q236" s="43"/>
      <c r="R236" s="43"/>
      <c r="S236" s="43"/>
      <c r="T236" s="79"/>
      <c r="AT236" s="25" t="s">
        <v>506</v>
      </c>
      <c r="AU236" s="25" t="s">
        <v>80</v>
      </c>
    </row>
    <row r="237" spans="2:65" s="1" customFormat="1" ht="36">
      <c r="B237" s="42"/>
      <c r="C237" s="64"/>
      <c r="D237" s="227" t="s">
        <v>2254</v>
      </c>
      <c r="E237" s="64"/>
      <c r="F237" s="273" t="s">
        <v>15007</v>
      </c>
      <c r="G237" s="64"/>
      <c r="H237" s="64"/>
      <c r="I237" s="177"/>
      <c r="J237" s="64"/>
      <c r="K237" s="64"/>
      <c r="L237" s="62"/>
      <c r="M237" s="223"/>
      <c r="N237" s="43"/>
      <c r="O237" s="43"/>
      <c r="P237" s="43"/>
      <c r="Q237" s="43"/>
      <c r="R237" s="43"/>
      <c r="S237" s="43"/>
      <c r="T237" s="79"/>
      <c r="AT237" s="25" t="s">
        <v>2254</v>
      </c>
      <c r="AU237" s="25" t="s">
        <v>80</v>
      </c>
    </row>
    <row r="238" spans="2:65" s="1" customFormat="1" ht="16.5" customHeight="1">
      <c r="B238" s="42"/>
      <c r="C238" s="209" t="s">
        <v>1162</v>
      </c>
      <c r="D238" s="209" t="s">
        <v>498</v>
      </c>
      <c r="E238" s="210" t="s">
        <v>15008</v>
      </c>
      <c r="F238" s="211" t="s">
        <v>15009</v>
      </c>
      <c r="G238" s="212" t="s">
        <v>2537</v>
      </c>
      <c r="H238" s="213">
        <v>2</v>
      </c>
      <c r="I238" s="214"/>
      <c r="J238" s="215">
        <f>ROUND(I238*H238,2)</f>
        <v>0</v>
      </c>
      <c r="K238" s="211" t="s">
        <v>23</v>
      </c>
      <c r="L238" s="62"/>
      <c r="M238" s="216" t="s">
        <v>23</v>
      </c>
      <c r="N238" s="217" t="s">
        <v>44</v>
      </c>
      <c r="O238" s="43"/>
      <c r="P238" s="218">
        <f>O238*H238</f>
        <v>0</v>
      </c>
      <c r="Q238" s="218">
        <v>0</v>
      </c>
      <c r="R238" s="218">
        <f>Q238*H238</f>
        <v>0</v>
      </c>
      <c r="S238" s="218">
        <v>0</v>
      </c>
      <c r="T238" s="219">
        <f>S238*H238</f>
        <v>0</v>
      </c>
      <c r="AR238" s="25" t="s">
        <v>502</v>
      </c>
      <c r="AT238" s="25" t="s">
        <v>498</v>
      </c>
      <c r="AU238" s="25" t="s">
        <v>80</v>
      </c>
      <c r="AY238" s="25" t="s">
        <v>492</v>
      </c>
      <c r="BE238" s="220">
        <f>IF(N238="základní",J238,0)</f>
        <v>0</v>
      </c>
      <c r="BF238" s="220">
        <f>IF(N238="snížená",J238,0)</f>
        <v>0</v>
      </c>
      <c r="BG238" s="220">
        <f>IF(N238="zákl. přenesená",J238,0)</f>
        <v>0</v>
      </c>
      <c r="BH238" s="220">
        <f>IF(N238="sníž. přenesená",J238,0)</f>
        <v>0</v>
      </c>
      <c r="BI238" s="220">
        <f>IF(N238="nulová",J238,0)</f>
        <v>0</v>
      </c>
      <c r="BJ238" s="25" t="s">
        <v>80</v>
      </c>
      <c r="BK238" s="220">
        <f>ROUND(I238*H238,2)</f>
        <v>0</v>
      </c>
      <c r="BL238" s="25" t="s">
        <v>502</v>
      </c>
      <c r="BM238" s="25" t="s">
        <v>1656</v>
      </c>
    </row>
    <row r="239" spans="2:65" s="1" customFormat="1">
      <c r="B239" s="42"/>
      <c r="C239" s="64"/>
      <c r="D239" s="221" t="s">
        <v>506</v>
      </c>
      <c r="E239" s="64"/>
      <c r="F239" s="222" t="s">
        <v>15009</v>
      </c>
      <c r="G239" s="64"/>
      <c r="H239" s="64"/>
      <c r="I239" s="177"/>
      <c r="J239" s="64"/>
      <c r="K239" s="64"/>
      <c r="L239" s="62"/>
      <c r="M239" s="223"/>
      <c r="N239" s="43"/>
      <c r="O239" s="43"/>
      <c r="P239" s="43"/>
      <c r="Q239" s="43"/>
      <c r="R239" s="43"/>
      <c r="S239" s="43"/>
      <c r="T239" s="79"/>
      <c r="AT239" s="25" t="s">
        <v>506</v>
      </c>
      <c r="AU239" s="25" t="s">
        <v>80</v>
      </c>
    </row>
    <row r="240" spans="2:65" s="1" customFormat="1" ht="36">
      <c r="B240" s="42"/>
      <c r="C240" s="64"/>
      <c r="D240" s="227" t="s">
        <v>2254</v>
      </c>
      <c r="E240" s="64"/>
      <c r="F240" s="273" t="s">
        <v>15010</v>
      </c>
      <c r="G240" s="64"/>
      <c r="H240" s="64"/>
      <c r="I240" s="177"/>
      <c r="J240" s="64"/>
      <c r="K240" s="64"/>
      <c r="L240" s="62"/>
      <c r="M240" s="223"/>
      <c r="N240" s="43"/>
      <c r="O240" s="43"/>
      <c r="P240" s="43"/>
      <c r="Q240" s="43"/>
      <c r="R240" s="43"/>
      <c r="S240" s="43"/>
      <c r="T240" s="79"/>
      <c r="AT240" s="25" t="s">
        <v>2254</v>
      </c>
      <c r="AU240" s="25" t="s">
        <v>80</v>
      </c>
    </row>
    <row r="241" spans="2:65" s="1" customFormat="1" ht="16.5" customHeight="1">
      <c r="B241" s="42"/>
      <c r="C241" s="209" t="s">
        <v>1173</v>
      </c>
      <c r="D241" s="209" t="s">
        <v>498</v>
      </c>
      <c r="E241" s="210" t="s">
        <v>14997</v>
      </c>
      <c r="F241" s="211" t="s">
        <v>14987</v>
      </c>
      <c r="G241" s="212" t="s">
        <v>2537</v>
      </c>
      <c r="H241" s="213">
        <v>2</v>
      </c>
      <c r="I241" s="214"/>
      <c r="J241" s="215">
        <f>ROUND(I241*H241,2)</f>
        <v>0</v>
      </c>
      <c r="K241" s="211" t="s">
        <v>23</v>
      </c>
      <c r="L241" s="62"/>
      <c r="M241" s="216" t="s">
        <v>23</v>
      </c>
      <c r="N241" s="217" t="s">
        <v>44</v>
      </c>
      <c r="O241" s="43"/>
      <c r="P241" s="218">
        <f>O241*H241</f>
        <v>0</v>
      </c>
      <c r="Q241" s="218">
        <v>0</v>
      </c>
      <c r="R241" s="218">
        <f>Q241*H241</f>
        <v>0</v>
      </c>
      <c r="S241" s="218">
        <v>0</v>
      </c>
      <c r="T241" s="219">
        <f>S241*H241</f>
        <v>0</v>
      </c>
      <c r="AR241" s="25" t="s">
        <v>502</v>
      </c>
      <c r="AT241" s="25" t="s">
        <v>498</v>
      </c>
      <c r="AU241" s="25" t="s">
        <v>80</v>
      </c>
      <c r="AY241" s="25" t="s">
        <v>492</v>
      </c>
      <c r="BE241" s="220">
        <f>IF(N241="základní",J241,0)</f>
        <v>0</v>
      </c>
      <c r="BF241" s="220">
        <f>IF(N241="snížená",J241,0)</f>
        <v>0</v>
      </c>
      <c r="BG241" s="220">
        <f>IF(N241="zákl. přenesená",J241,0)</f>
        <v>0</v>
      </c>
      <c r="BH241" s="220">
        <f>IF(N241="sníž. přenesená",J241,0)</f>
        <v>0</v>
      </c>
      <c r="BI241" s="220">
        <f>IF(N241="nulová",J241,0)</f>
        <v>0</v>
      </c>
      <c r="BJ241" s="25" t="s">
        <v>80</v>
      </c>
      <c r="BK241" s="220">
        <f>ROUND(I241*H241,2)</f>
        <v>0</v>
      </c>
      <c r="BL241" s="25" t="s">
        <v>502</v>
      </c>
      <c r="BM241" s="25" t="s">
        <v>1667</v>
      </c>
    </row>
    <row r="242" spans="2:65" s="1" customFormat="1">
      <c r="B242" s="42"/>
      <c r="C242" s="64"/>
      <c r="D242" s="221" t="s">
        <v>506</v>
      </c>
      <c r="E242" s="64"/>
      <c r="F242" s="222" t="s">
        <v>14987</v>
      </c>
      <c r="G242" s="64"/>
      <c r="H242" s="64"/>
      <c r="I242" s="177"/>
      <c r="J242" s="64"/>
      <c r="K242" s="64"/>
      <c r="L242" s="62"/>
      <c r="M242" s="223"/>
      <c r="N242" s="43"/>
      <c r="O242" s="43"/>
      <c r="P242" s="43"/>
      <c r="Q242" s="43"/>
      <c r="R242" s="43"/>
      <c r="S242" s="43"/>
      <c r="T242" s="79"/>
      <c r="AT242" s="25" t="s">
        <v>506</v>
      </c>
      <c r="AU242" s="25" t="s">
        <v>80</v>
      </c>
    </row>
    <row r="243" spans="2:65" s="1" customFormat="1" ht="24">
      <c r="B243" s="42"/>
      <c r="C243" s="64"/>
      <c r="D243" s="227" t="s">
        <v>2254</v>
      </c>
      <c r="E243" s="64"/>
      <c r="F243" s="273" t="s">
        <v>15011</v>
      </c>
      <c r="G243" s="64"/>
      <c r="H243" s="64"/>
      <c r="I243" s="177"/>
      <c r="J243" s="64"/>
      <c r="K243" s="64"/>
      <c r="L243" s="62"/>
      <c r="M243" s="223"/>
      <c r="N243" s="43"/>
      <c r="O243" s="43"/>
      <c r="P243" s="43"/>
      <c r="Q243" s="43"/>
      <c r="R243" s="43"/>
      <c r="S243" s="43"/>
      <c r="T243" s="79"/>
      <c r="AT243" s="25" t="s">
        <v>2254</v>
      </c>
      <c r="AU243" s="25" t="s">
        <v>80</v>
      </c>
    </row>
    <row r="244" spans="2:65" s="1" customFormat="1" ht="16.5" customHeight="1">
      <c r="B244" s="42"/>
      <c r="C244" s="209" t="s">
        <v>1184</v>
      </c>
      <c r="D244" s="209" t="s">
        <v>498</v>
      </c>
      <c r="E244" s="210" t="s">
        <v>15012</v>
      </c>
      <c r="F244" s="211" t="s">
        <v>14993</v>
      </c>
      <c r="G244" s="212" t="s">
        <v>2537</v>
      </c>
      <c r="H244" s="213">
        <v>2</v>
      </c>
      <c r="I244" s="214"/>
      <c r="J244" s="215">
        <f>ROUND(I244*H244,2)</f>
        <v>0</v>
      </c>
      <c r="K244" s="211" t="s">
        <v>23</v>
      </c>
      <c r="L244" s="62"/>
      <c r="M244" s="216" t="s">
        <v>23</v>
      </c>
      <c r="N244" s="217" t="s">
        <v>44</v>
      </c>
      <c r="O244" s="43"/>
      <c r="P244" s="218">
        <f>O244*H244</f>
        <v>0</v>
      </c>
      <c r="Q244" s="218">
        <v>0</v>
      </c>
      <c r="R244" s="218">
        <f>Q244*H244</f>
        <v>0</v>
      </c>
      <c r="S244" s="218">
        <v>0</v>
      </c>
      <c r="T244" s="219">
        <f>S244*H244</f>
        <v>0</v>
      </c>
      <c r="AR244" s="25" t="s">
        <v>502</v>
      </c>
      <c r="AT244" s="25" t="s">
        <v>498</v>
      </c>
      <c r="AU244" s="25" t="s">
        <v>80</v>
      </c>
      <c r="AY244" s="25" t="s">
        <v>492</v>
      </c>
      <c r="BE244" s="220">
        <f>IF(N244="základní",J244,0)</f>
        <v>0</v>
      </c>
      <c r="BF244" s="220">
        <f>IF(N244="snížená",J244,0)</f>
        <v>0</v>
      </c>
      <c r="BG244" s="220">
        <f>IF(N244="zákl. přenesená",J244,0)</f>
        <v>0</v>
      </c>
      <c r="BH244" s="220">
        <f>IF(N244="sníž. přenesená",J244,0)</f>
        <v>0</v>
      </c>
      <c r="BI244" s="220">
        <f>IF(N244="nulová",J244,0)</f>
        <v>0</v>
      </c>
      <c r="BJ244" s="25" t="s">
        <v>80</v>
      </c>
      <c r="BK244" s="220">
        <f>ROUND(I244*H244,2)</f>
        <v>0</v>
      </c>
      <c r="BL244" s="25" t="s">
        <v>502</v>
      </c>
      <c r="BM244" s="25" t="s">
        <v>1684</v>
      </c>
    </row>
    <row r="245" spans="2:65" s="1" customFormat="1">
      <c r="B245" s="42"/>
      <c r="C245" s="64"/>
      <c r="D245" s="221" t="s">
        <v>506</v>
      </c>
      <c r="E245" s="64"/>
      <c r="F245" s="222" t="s">
        <v>14993</v>
      </c>
      <c r="G245" s="64"/>
      <c r="H245" s="64"/>
      <c r="I245" s="177"/>
      <c r="J245" s="64"/>
      <c r="K245" s="64"/>
      <c r="L245" s="62"/>
      <c r="M245" s="223"/>
      <c r="N245" s="43"/>
      <c r="O245" s="43"/>
      <c r="P245" s="43"/>
      <c r="Q245" s="43"/>
      <c r="R245" s="43"/>
      <c r="S245" s="43"/>
      <c r="T245" s="79"/>
      <c r="AT245" s="25" t="s">
        <v>506</v>
      </c>
      <c r="AU245" s="25" t="s">
        <v>80</v>
      </c>
    </row>
    <row r="246" spans="2:65" s="1" customFormat="1" ht="48">
      <c r="B246" s="42"/>
      <c r="C246" s="64"/>
      <c r="D246" s="227" t="s">
        <v>2254</v>
      </c>
      <c r="E246" s="64"/>
      <c r="F246" s="273" t="s">
        <v>15013</v>
      </c>
      <c r="G246" s="64"/>
      <c r="H246" s="64"/>
      <c r="I246" s="177"/>
      <c r="J246" s="64"/>
      <c r="K246" s="64"/>
      <c r="L246" s="62"/>
      <c r="M246" s="223"/>
      <c r="N246" s="43"/>
      <c r="O246" s="43"/>
      <c r="P246" s="43"/>
      <c r="Q246" s="43"/>
      <c r="R246" s="43"/>
      <c r="S246" s="43"/>
      <c r="T246" s="79"/>
      <c r="AT246" s="25" t="s">
        <v>2254</v>
      </c>
      <c r="AU246" s="25" t="s">
        <v>80</v>
      </c>
    </row>
    <row r="247" spans="2:65" s="1" customFormat="1" ht="16.5" customHeight="1">
      <c r="B247" s="42"/>
      <c r="C247" s="209" t="s">
        <v>1227</v>
      </c>
      <c r="D247" s="209" t="s">
        <v>498</v>
      </c>
      <c r="E247" s="210" t="s">
        <v>15014</v>
      </c>
      <c r="F247" s="211" t="s">
        <v>15015</v>
      </c>
      <c r="G247" s="212" t="s">
        <v>2537</v>
      </c>
      <c r="H247" s="213">
        <v>2</v>
      </c>
      <c r="I247" s="214"/>
      <c r="J247" s="215">
        <f>ROUND(I247*H247,2)</f>
        <v>0</v>
      </c>
      <c r="K247" s="211" t="s">
        <v>23</v>
      </c>
      <c r="L247" s="62"/>
      <c r="M247" s="216" t="s">
        <v>23</v>
      </c>
      <c r="N247" s="217" t="s">
        <v>44</v>
      </c>
      <c r="O247" s="43"/>
      <c r="P247" s="218">
        <f>O247*H247</f>
        <v>0</v>
      </c>
      <c r="Q247" s="218">
        <v>0</v>
      </c>
      <c r="R247" s="218">
        <f>Q247*H247</f>
        <v>0</v>
      </c>
      <c r="S247" s="218">
        <v>0</v>
      </c>
      <c r="T247" s="219">
        <f>S247*H247</f>
        <v>0</v>
      </c>
      <c r="AR247" s="25" t="s">
        <v>502</v>
      </c>
      <c r="AT247" s="25" t="s">
        <v>498</v>
      </c>
      <c r="AU247" s="25" t="s">
        <v>80</v>
      </c>
      <c r="AY247" s="25" t="s">
        <v>492</v>
      </c>
      <c r="BE247" s="220">
        <f>IF(N247="základní",J247,0)</f>
        <v>0</v>
      </c>
      <c r="BF247" s="220">
        <f>IF(N247="snížená",J247,0)</f>
        <v>0</v>
      </c>
      <c r="BG247" s="220">
        <f>IF(N247="zákl. přenesená",J247,0)</f>
        <v>0</v>
      </c>
      <c r="BH247" s="220">
        <f>IF(N247="sníž. přenesená",J247,0)</f>
        <v>0</v>
      </c>
      <c r="BI247" s="220">
        <f>IF(N247="nulová",J247,0)</f>
        <v>0</v>
      </c>
      <c r="BJ247" s="25" t="s">
        <v>80</v>
      </c>
      <c r="BK247" s="220">
        <f>ROUND(I247*H247,2)</f>
        <v>0</v>
      </c>
      <c r="BL247" s="25" t="s">
        <v>502</v>
      </c>
      <c r="BM247" s="25" t="s">
        <v>1702</v>
      </c>
    </row>
    <row r="248" spans="2:65" s="1" customFormat="1">
      <c r="B248" s="42"/>
      <c r="C248" s="64"/>
      <c r="D248" s="221" t="s">
        <v>506</v>
      </c>
      <c r="E248" s="64"/>
      <c r="F248" s="222" t="s">
        <v>15015</v>
      </c>
      <c r="G248" s="64"/>
      <c r="H248" s="64"/>
      <c r="I248" s="177"/>
      <c r="J248" s="64"/>
      <c r="K248" s="64"/>
      <c r="L248" s="62"/>
      <c r="M248" s="223"/>
      <c r="N248" s="43"/>
      <c r="O248" s="43"/>
      <c r="P248" s="43"/>
      <c r="Q248" s="43"/>
      <c r="R248" s="43"/>
      <c r="S248" s="43"/>
      <c r="T248" s="79"/>
      <c r="AT248" s="25" t="s">
        <v>506</v>
      </c>
      <c r="AU248" s="25" t="s">
        <v>80</v>
      </c>
    </row>
    <row r="249" spans="2:65" s="1" customFormat="1" ht="108">
      <c r="B249" s="42"/>
      <c r="C249" s="64"/>
      <c r="D249" s="227" t="s">
        <v>2254</v>
      </c>
      <c r="E249" s="64"/>
      <c r="F249" s="273" t="s">
        <v>15016</v>
      </c>
      <c r="G249" s="64"/>
      <c r="H249" s="64"/>
      <c r="I249" s="177"/>
      <c r="J249" s="64"/>
      <c r="K249" s="64"/>
      <c r="L249" s="62"/>
      <c r="M249" s="223"/>
      <c r="N249" s="43"/>
      <c r="O249" s="43"/>
      <c r="P249" s="43"/>
      <c r="Q249" s="43"/>
      <c r="R249" s="43"/>
      <c r="S249" s="43"/>
      <c r="T249" s="79"/>
      <c r="AT249" s="25" t="s">
        <v>2254</v>
      </c>
      <c r="AU249" s="25" t="s">
        <v>80</v>
      </c>
    </row>
    <row r="250" spans="2:65" s="1" customFormat="1" ht="16.5" customHeight="1">
      <c r="B250" s="42"/>
      <c r="C250" s="209" t="s">
        <v>1234</v>
      </c>
      <c r="D250" s="209" t="s">
        <v>498</v>
      </c>
      <c r="E250" s="210" t="s">
        <v>15017</v>
      </c>
      <c r="F250" s="211" t="s">
        <v>15018</v>
      </c>
      <c r="G250" s="212" t="s">
        <v>2537</v>
      </c>
      <c r="H250" s="213">
        <v>2</v>
      </c>
      <c r="I250" s="214"/>
      <c r="J250" s="215">
        <f>ROUND(I250*H250,2)</f>
        <v>0</v>
      </c>
      <c r="K250" s="211" t="s">
        <v>23</v>
      </c>
      <c r="L250" s="62"/>
      <c r="M250" s="216" t="s">
        <v>23</v>
      </c>
      <c r="N250" s="217" t="s">
        <v>44</v>
      </c>
      <c r="O250" s="43"/>
      <c r="P250" s="218">
        <f>O250*H250</f>
        <v>0</v>
      </c>
      <c r="Q250" s="218">
        <v>0</v>
      </c>
      <c r="R250" s="218">
        <f>Q250*H250</f>
        <v>0</v>
      </c>
      <c r="S250" s="218">
        <v>0</v>
      </c>
      <c r="T250" s="219">
        <f>S250*H250</f>
        <v>0</v>
      </c>
      <c r="AR250" s="25" t="s">
        <v>502</v>
      </c>
      <c r="AT250" s="25" t="s">
        <v>498</v>
      </c>
      <c r="AU250" s="25" t="s">
        <v>80</v>
      </c>
      <c r="AY250" s="25" t="s">
        <v>492</v>
      </c>
      <c r="BE250" s="220">
        <f>IF(N250="základní",J250,0)</f>
        <v>0</v>
      </c>
      <c r="BF250" s="220">
        <f>IF(N250="snížená",J250,0)</f>
        <v>0</v>
      </c>
      <c r="BG250" s="220">
        <f>IF(N250="zákl. přenesená",J250,0)</f>
        <v>0</v>
      </c>
      <c r="BH250" s="220">
        <f>IF(N250="sníž. přenesená",J250,0)</f>
        <v>0</v>
      </c>
      <c r="BI250" s="220">
        <f>IF(N250="nulová",J250,0)</f>
        <v>0</v>
      </c>
      <c r="BJ250" s="25" t="s">
        <v>80</v>
      </c>
      <c r="BK250" s="220">
        <f>ROUND(I250*H250,2)</f>
        <v>0</v>
      </c>
      <c r="BL250" s="25" t="s">
        <v>502</v>
      </c>
      <c r="BM250" s="25" t="s">
        <v>1716</v>
      </c>
    </row>
    <row r="251" spans="2:65" s="1" customFormat="1">
      <c r="B251" s="42"/>
      <c r="C251" s="64"/>
      <c r="D251" s="221" t="s">
        <v>506</v>
      </c>
      <c r="E251" s="64"/>
      <c r="F251" s="222" t="s">
        <v>15018</v>
      </c>
      <c r="G251" s="64"/>
      <c r="H251" s="64"/>
      <c r="I251" s="177"/>
      <c r="J251" s="64"/>
      <c r="K251" s="64"/>
      <c r="L251" s="62"/>
      <c r="M251" s="223"/>
      <c r="N251" s="43"/>
      <c r="O251" s="43"/>
      <c r="P251" s="43"/>
      <c r="Q251" s="43"/>
      <c r="R251" s="43"/>
      <c r="S251" s="43"/>
      <c r="T251" s="79"/>
      <c r="AT251" s="25" t="s">
        <v>506</v>
      </c>
      <c r="AU251" s="25" t="s">
        <v>80</v>
      </c>
    </row>
    <row r="252" spans="2:65" s="1" customFormat="1" ht="132">
      <c r="B252" s="42"/>
      <c r="C252" s="64"/>
      <c r="D252" s="227" t="s">
        <v>2254</v>
      </c>
      <c r="E252" s="64"/>
      <c r="F252" s="273" t="s">
        <v>15019</v>
      </c>
      <c r="G252" s="64"/>
      <c r="H252" s="64"/>
      <c r="I252" s="177"/>
      <c r="J252" s="64"/>
      <c r="K252" s="64"/>
      <c r="L252" s="62"/>
      <c r="M252" s="223"/>
      <c r="N252" s="43"/>
      <c r="O252" s="43"/>
      <c r="P252" s="43"/>
      <c r="Q252" s="43"/>
      <c r="R252" s="43"/>
      <c r="S252" s="43"/>
      <c r="T252" s="79"/>
      <c r="AT252" s="25" t="s">
        <v>2254</v>
      </c>
      <c r="AU252" s="25" t="s">
        <v>80</v>
      </c>
    </row>
    <row r="253" spans="2:65" s="1" customFormat="1" ht="16.5" customHeight="1">
      <c r="B253" s="42"/>
      <c r="C253" s="209" t="s">
        <v>1271</v>
      </c>
      <c r="D253" s="209" t="s">
        <v>498</v>
      </c>
      <c r="E253" s="210" t="s">
        <v>15020</v>
      </c>
      <c r="F253" s="211" t="s">
        <v>15021</v>
      </c>
      <c r="G253" s="212" t="s">
        <v>2537</v>
      </c>
      <c r="H253" s="213">
        <v>2</v>
      </c>
      <c r="I253" s="214"/>
      <c r="J253" s="215">
        <f>ROUND(I253*H253,2)</f>
        <v>0</v>
      </c>
      <c r="K253" s="211" t="s">
        <v>23</v>
      </c>
      <c r="L253" s="62"/>
      <c r="M253" s="216" t="s">
        <v>23</v>
      </c>
      <c r="N253" s="217" t="s">
        <v>44</v>
      </c>
      <c r="O253" s="43"/>
      <c r="P253" s="218">
        <f>O253*H253</f>
        <v>0</v>
      </c>
      <c r="Q253" s="218">
        <v>0</v>
      </c>
      <c r="R253" s="218">
        <f>Q253*H253</f>
        <v>0</v>
      </c>
      <c r="S253" s="218">
        <v>0</v>
      </c>
      <c r="T253" s="219">
        <f>S253*H253</f>
        <v>0</v>
      </c>
      <c r="AR253" s="25" t="s">
        <v>502</v>
      </c>
      <c r="AT253" s="25" t="s">
        <v>498</v>
      </c>
      <c r="AU253" s="25" t="s">
        <v>80</v>
      </c>
      <c r="AY253" s="25" t="s">
        <v>492</v>
      </c>
      <c r="BE253" s="220">
        <f>IF(N253="základní",J253,0)</f>
        <v>0</v>
      </c>
      <c r="BF253" s="220">
        <f>IF(N253="snížená",J253,0)</f>
        <v>0</v>
      </c>
      <c r="BG253" s="220">
        <f>IF(N253="zákl. přenesená",J253,0)</f>
        <v>0</v>
      </c>
      <c r="BH253" s="220">
        <f>IF(N253="sníž. přenesená",J253,0)</f>
        <v>0</v>
      </c>
      <c r="BI253" s="220">
        <f>IF(N253="nulová",J253,0)</f>
        <v>0</v>
      </c>
      <c r="BJ253" s="25" t="s">
        <v>80</v>
      </c>
      <c r="BK253" s="220">
        <f>ROUND(I253*H253,2)</f>
        <v>0</v>
      </c>
      <c r="BL253" s="25" t="s">
        <v>502</v>
      </c>
      <c r="BM253" s="25" t="s">
        <v>1741</v>
      </c>
    </row>
    <row r="254" spans="2:65" s="1" customFormat="1">
      <c r="B254" s="42"/>
      <c r="C254" s="64"/>
      <c r="D254" s="221" t="s">
        <v>506</v>
      </c>
      <c r="E254" s="64"/>
      <c r="F254" s="222" t="s">
        <v>15021</v>
      </c>
      <c r="G254" s="64"/>
      <c r="H254" s="64"/>
      <c r="I254" s="177"/>
      <c r="J254" s="64"/>
      <c r="K254" s="64"/>
      <c r="L254" s="62"/>
      <c r="M254" s="223"/>
      <c r="N254" s="43"/>
      <c r="O254" s="43"/>
      <c r="P254" s="43"/>
      <c r="Q254" s="43"/>
      <c r="R254" s="43"/>
      <c r="S254" s="43"/>
      <c r="T254" s="79"/>
      <c r="AT254" s="25" t="s">
        <v>506</v>
      </c>
      <c r="AU254" s="25" t="s">
        <v>80</v>
      </c>
    </row>
    <row r="255" spans="2:65" s="1" customFormat="1" ht="36">
      <c r="B255" s="42"/>
      <c r="C255" s="64"/>
      <c r="D255" s="227" t="s">
        <v>2254</v>
      </c>
      <c r="E255" s="64"/>
      <c r="F255" s="273" t="s">
        <v>15022</v>
      </c>
      <c r="G255" s="64"/>
      <c r="H255" s="64"/>
      <c r="I255" s="177"/>
      <c r="J255" s="64"/>
      <c r="K255" s="64"/>
      <c r="L255" s="62"/>
      <c r="M255" s="223"/>
      <c r="N255" s="43"/>
      <c r="O255" s="43"/>
      <c r="P255" s="43"/>
      <c r="Q255" s="43"/>
      <c r="R255" s="43"/>
      <c r="S255" s="43"/>
      <c r="T255" s="79"/>
      <c r="AT255" s="25" t="s">
        <v>2254</v>
      </c>
      <c r="AU255" s="25" t="s">
        <v>80</v>
      </c>
    </row>
    <row r="256" spans="2:65" s="1" customFormat="1" ht="16.5" customHeight="1">
      <c r="B256" s="42"/>
      <c r="C256" s="209" t="s">
        <v>1278</v>
      </c>
      <c r="D256" s="209" t="s">
        <v>498</v>
      </c>
      <c r="E256" s="210" t="s">
        <v>15023</v>
      </c>
      <c r="F256" s="211" t="s">
        <v>15024</v>
      </c>
      <c r="G256" s="212" t="s">
        <v>7376</v>
      </c>
      <c r="H256" s="213">
        <v>500</v>
      </c>
      <c r="I256" s="214"/>
      <c r="J256" s="215">
        <f>ROUND(I256*H256,2)</f>
        <v>0</v>
      </c>
      <c r="K256" s="211" t="s">
        <v>23</v>
      </c>
      <c r="L256" s="62"/>
      <c r="M256" s="216" t="s">
        <v>23</v>
      </c>
      <c r="N256" s="217" t="s">
        <v>44</v>
      </c>
      <c r="O256" s="43"/>
      <c r="P256" s="218">
        <f>O256*H256</f>
        <v>0</v>
      </c>
      <c r="Q256" s="218">
        <v>0</v>
      </c>
      <c r="R256" s="218">
        <f>Q256*H256</f>
        <v>0</v>
      </c>
      <c r="S256" s="218">
        <v>0</v>
      </c>
      <c r="T256" s="219">
        <f>S256*H256</f>
        <v>0</v>
      </c>
      <c r="AR256" s="25" t="s">
        <v>502</v>
      </c>
      <c r="AT256" s="25" t="s">
        <v>498</v>
      </c>
      <c r="AU256" s="25" t="s">
        <v>80</v>
      </c>
      <c r="AY256" s="25" t="s">
        <v>492</v>
      </c>
      <c r="BE256" s="220">
        <f>IF(N256="základní",J256,0)</f>
        <v>0</v>
      </c>
      <c r="BF256" s="220">
        <f>IF(N256="snížená",J256,0)</f>
        <v>0</v>
      </c>
      <c r="BG256" s="220">
        <f>IF(N256="zákl. přenesená",J256,0)</f>
        <v>0</v>
      </c>
      <c r="BH256" s="220">
        <f>IF(N256="sníž. přenesená",J256,0)</f>
        <v>0</v>
      </c>
      <c r="BI256" s="220">
        <f>IF(N256="nulová",J256,0)</f>
        <v>0</v>
      </c>
      <c r="BJ256" s="25" t="s">
        <v>80</v>
      </c>
      <c r="BK256" s="220">
        <f>ROUND(I256*H256,2)</f>
        <v>0</v>
      </c>
      <c r="BL256" s="25" t="s">
        <v>502</v>
      </c>
      <c r="BM256" s="25" t="s">
        <v>1761</v>
      </c>
    </row>
    <row r="257" spans="2:47" s="1" customFormat="1">
      <c r="B257" s="42"/>
      <c r="C257" s="64"/>
      <c r="D257" s="221" t="s">
        <v>506</v>
      </c>
      <c r="E257" s="64"/>
      <c r="F257" s="222" t="s">
        <v>15024</v>
      </c>
      <c r="G257" s="64"/>
      <c r="H257" s="64"/>
      <c r="I257" s="177"/>
      <c r="J257" s="64"/>
      <c r="K257" s="64"/>
      <c r="L257" s="62"/>
      <c r="M257" s="292"/>
      <c r="N257" s="293"/>
      <c r="O257" s="293"/>
      <c r="P257" s="293"/>
      <c r="Q257" s="293"/>
      <c r="R257" s="293"/>
      <c r="S257" s="293"/>
      <c r="T257" s="294"/>
      <c r="AT257" s="25" t="s">
        <v>506</v>
      </c>
      <c r="AU257" s="25" t="s">
        <v>80</v>
      </c>
    </row>
    <row r="258" spans="2:47" s="1" customFormat="1" ht="6.9" customHeight="1">
      <c r="B258" s="57"/>
      <c r="C258" s="58"/>
      <c r="D258" s="58"/>
      <c r="E258" s="58"/>
      <c r="F258" s="58"/>
      <c r="G258" s="58"/>
      <c r="H258" s="58"/>
      <c r="I258" s="151"/>
      <c r="J258" s="58"/>
      <c r="K258" s="58"/>
      <c r="L258" s="62"/>
    </row>
  </sheetData>
  <sheetProtection password="CC35" sheet="1" objects="1" scenarios="1" formatCells="0" formatColumns="0" formatRows="0" sort="0" autoFilter="0"/>
  <autoFilter ref="C82:K257"/>
  <mergeCells count="13">
    <mergeCell ref="E75:H75"/>
    <mergeCell ref="G1:H1"/>
    <mergeCell ref="L2:V2"/>
    <mergeCell ref="E49:H49"/>
    <mergeCell ref="E51:H51"/>
    <mergeCell ref="J55:J56"/>
    <mergeCell ref="E71:H71"/>
    <mergeCell ref="E73:H73"/>
    <mergeCell ref="E7:H7"/>
    <mergeCell ref="E9:H9"/>
    <mergeCell ref="E11:H11"/>
    <mergeCell ref="E26:H26"/>
    <mergeCell ref="E47:H47"/>
  </mergeCells>
  <hyperlinks>
    <hyperlink ref="F1:G1" location="C2" display="1) Krycí list soupisu"/>
    <hyperlink ref="G1:H1" location="C58" display="2) Rekapitulace"/>
    <hyperlink ref="J1" location="C8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0"/>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173</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s="1" customFormat="1" ht="13.2">
      <c r="B8" s="42"/>
      <c r="C8" s="43"/>
      <c r="D8" s="38" t="s">
        <v>193</v>
      </c>
      <c r="E8" s="43"/>
      <c r="F8" s="43"/>
      <c r="G8" s="43"/>
      <c r="H8" s="43"/>
      <c r="I8" s="129"/>
      <c r="J8" s="43"/>
      <c r="K8" s="46"/>
    </row>
    <row r="9" spans="1:70" s="1" customFormat="1" ht="36.9" customHeight="1">
      <c r="B9" s="42"/>
      <c r="C9" s="43"/>
      <c r="D9" s="43"/>
      <c r="E9" s="425" t="s">
        <v>15025</v>
      </c>
      <c r="F9" s="424"/>
      <c r="G9" s="424"/>
      <c r="H9" s="424"/>
      <c r="I9" s="129"/>
      <c r="J9" s="43"/>
      <c r="K9" s="46"/>
    </row>
    <row r="10" spans="1:70" s="1" customFormat="1">
      <c r="B10" s="42"/>
      <c r="C10" s="43"/>
      <c r="D10" s="43"/>
      <c r="E10" s="43"/>
      <c r="F10" s="43"/>
      <c r="G10" s="43"/>
      <c r="H10" s="43"/>
      <c r="I10" s="129"/>
      <c r="J10" s="43"/>
      <c r="K10" s="46"/>
    </row>
    <row r="11" spans="1:70" s="1" customFormat="1" ht="14.4" customHeight="1">
      <c r="B11" s="42"/>
      <c r="C11" s="43"/>
      <c r="D11" s="38" t="s">
        <v>20</v>
      </c>
      <c r="E11" s="43"/>
      <c r="F11" s="36" t="s">
        <v>23</v>
      </c>
      <c r="G11" s="43"/>
      <c r="H11" s="43"/>
      <c r="I11" s="130" t="s">
        <v>22</v>
      </c>
      <c r="J11" s="36" t="s">
        <v>23</v>
      </c>
      <c r="K11" s="46"/>
    </row>
    <row r="12" spans="1:70" s="1" customFormat="1" ht="14.4" customHeight="1">
      <c r="B12" s="42"/>
      <c r="C12" s="43"/>
      <c r="D12" s="38" t="s">
        <v>24</v>
      </c>
      <c r="E12" s="43"/>
      <c r="F12" s="36" t="s">
        <v>25</v>
      </c>
      <c r="G12" s="43"/>
      <c r="H12" s="43"/>
      <c r="I12" s="130" t="s">
        <v>26</v>
      </c>
      <c r="J12" s="131" t="str">
        <f>'Rekapitulace stavby'!AN8</f>
        <v>23. 3. 2017</v>
      </c>
      <c r="K12" s="46"/>
    </row>
    <row r="13" spans="1:70" s="1" customFormat="1" ht="10.95" customHeight="1">
      <c r="B13" s="42"/>
      <c r="C13" s="43"/>
      <c r="D13" s="43"/>
      <c r="E13" s="43"/>
      <c r="F13" s="43"/>
      <c r="G13" s="43"/>
      <c r="H13" s="43"/>
      <c r="I13" s="129"/>
      <c r="J13" s="43"/>
      <c r="K13" s="46"/>
    </row>
    <row r="14" spans="1:70" s="1" customFormat="1" ht="14.4" customHeight="1">
      <c r="B14" s="42"/>
      <c r="C14" s="43"/>
      <c r="D14" s="38" t="s">
        <v>28</v>
      </c>
      <c r="E14" s="43"/>
      <c r="F14" s="43"/>
      <c r="G14" s="43"/>
      <c r="H14" s="43"/>
      <c r="I14" s="130" t="s">
        <v>29</v>
      </c>
      <c r="J14" s="36" t="s">
        <v>23</v>
      </c>
      <c r="K14" s="46"/>
    </row>
    <row r="15" spans="1:70" s="1" customFormat="1" ht="18" customHeight="1">
      <c r="B15" s="42"/>
      <c r="C15" s="43"/>
      <c r="D15" s="43"/>
      <c r="E15" s="36" t="s">
        <v>30</v>
      </c>
      <c r="F15" s="43"/>
      <c r="G15" s="43"/>
      <c r="H15" s="43"/>
      <c r="I15" s="130" t="s">
        <v>31</v>
      </c>
      <c r="J15" s="36" t="s">
        <v>23</v>
      </c>
      <c r="K15" s="46"/>
    </row>
    <row r="16" spans="1:70" s="1" customFormat="1" ht="6.9" customHeight="1">
      <c r="B16" s="42"/>
      <c r="C16" s="43"/>
      <c r="D16" s="43"/>
      <c r="E16" s="43"/>
      <c r="F16" s="43"/>
      <c r="G16" s="43"/>
      <c r="H16" s="43"/>
      <c r="I16" s="129"/>
      <c r="J16" s="43"/>
      <c r="K16" s="46"/>
    </row>
    <row r="17" spans="2:11" s="1" customFormat="1" ht="14.4" customHeight="1">
      <c r="B17" s="42"/>
      <c r="C17" s="43"/>
      <c r="D17" s="38" t="s">
        <v>32</v>
      </c>
      <c r="E17" s="43"/>
      <c r="F17" s="43"/>
      <c r="G17" s="43"/>
      <c r="H17" s="43"/>
      <c r="I17" s="130" t="s">
        <v>29</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30" t="s">
        <v>31</v>
      </c>
      <c r="J18" s="36" t="str">
        <f>IF('Rekapitulace stavby'!AN14="Vyplň údaj","",IF('Rekapitulace stavby'!AN14="","",'Rekapitulace stavby'!AN14))</f>
        <v/>
      </c>
      <c r="K18" s="46"/>
    </row>
    <row r="19" spans="2:11" s="1" customFormat="1" ht="6.9" customHeight="1">
      <c r="B19" s="42"/>
      <c r="C19" s="43"/>
      <c r="D19" s="43"/>
      <c r="E19" s="43"/>
      <c r="F19" s="43"/>
      <c r="G19" s="43"/>
      <c r="H19" s="43"/>
      <c r="I19" s="129"/>
      <c r="J19" s="43"/>
      <c r="K19" s="46"/>
    </row>
    <row r="20" spans="2:11" s="1" customFormat="1" ht="14.4" customHeight="1">
      <c r="B20" s="42"/>
      <c r="C20" s="43"/>
      <c r="D20" s="38" t="s">
        <v>34</v>
      </c>
      <c r="E20" s="43"/>
      <c r="F20" s="43"/>
      <c r="G20" s="43"/>
      <c r="H20" s="43"/>
      <c r="I20" s="130" t="s">
        <v>29</v>
      </c>
      <c r="J20" s="36" t="s">
        <v>23</v>
      </c>
      <c r="K20" s="46"/>
    </row>
    <row r="21" spans="2:11" s="1" customFormat="1" ht="18" customHeight="1">
      <c r="B21" s="42"/>
      <c r="C21" s="43"/>
      <c r="D21" s="43"/>
      <c r="E21" s="36" t="s">
        <v>35</v>
      </c>
      <c r="F21" s="43"/>
      <c r="G21" s="43"/>
      <c r="H21" s="43"/>
      <c r="I21" s="130" t="s">
        <v>31</v>
      </c>
      <c r="J21" s="36" t="s">
        <v>23</v>
      </c>
      <c r="K21" s="46"/>
    </row>
    <row r="22" spans="2:11" s="1" customFormat="1" ht="6.9" customHeight="1">
      <c r="B22" s="42"/>
      <c r="C22" s="43"/>
      <c r="D22" s="43"/>
      <c r="E22" s="43"/>
      <c r="F22" s="43"/>
      <c r="G22" s="43"/>
      <c r="H22" s="43"/>
      <c r="I22" s="129"/>
      <c r="J22" s="43"/>
      <c r="K22" s="46"/>
    </row>
    <row r="23" spans="2:11" s="1" customFormat="1" ht="14.4" customHeight="1">
      <c r="B23" s="42"/>
      <c r="C23" s="43"/>
      <c r="D23" s="38" t="s">
        <v>37</v>
      </c>
      <c r="E23" s="43"/>
      <c r="F23" s="43"/>
      <c r="G23" s="43"/>
      <c r="H23" s="43"/>
      <c r="I23" s="129"/>
      <c r="J23" s="43"/>
      <c r="K23" s="46"/>
    </row>
    <row r="24" spans="2:11" s="7" customFormat="1" ht="71.25" customHeight="1">
      <c r="B24" s="132"/>
      <c r="C24" s="133"/>
      <c r="D24" s="133"/>
      <c r="E24" s="414" t="s">
        <v>38</v>
      </c>
      <c r="F24" s="414"/>
      <c r="G24" s="414"/>
      <c r="H24" s="414"/>
      <c r="I24" s="134"/>
      <c r="J24" s="133"/>
      <c r="K24" s="135"/>
    </row>
    <row r="25" spans="2:11" s="1" customFormat="1" ht="6.9" customHeight="1">
      <c r="B25" s="42"/>
      <c r="C25" s="43"/>
      <c r="D25" s="43"/>
      <c r="E25" s="43"/>
      <c r="F25" s="43"/>
      <c r="G25" s="43"/>
      <c r="H25" s="43"/>
      <c r="I25" s="129"/>
      <c r="J25" s="43"/>
      <c r="K25" s="46"/>
    </row>
    <row r="26" spans="2:11" s="1" customFormat="1" ht="6.9" customHeight="1">
      <c r="B26" s="42"/>
      <c r="C26" s="43"/>
      <c r="D26" s="86"/>
      <c r="E26" s="86"/>
      <c r="F26" s="86"/>
      <c r="G26" s="86"/>
      <c r="H26" s="86"/>
      <c r="I26" s="137"/>
      <c r="J26" s="86"/>
      <c r="K26" s="138"/>
    </row>
    <row r="27" spans="2:11" s="1" customFormat="1" ht="25.35" customHeight="1">
      <c r="B27" s="42"/>
      <c r="C27" s="43"/>
      <c r="D27" s="139" t="s">
        <v>39</v>
      </c>
      <c r="E27" s="43"/>
      <c r="F27" s="43"/>
      <c r="G27" s="43"/>
      <c r="H27" s="43"/>
      <c r="I27" s="129"/>
      <c r="J27" s="140">
        <f>ROUND(J80,2)</f>
        <v>0</v>
      </c>
      <c r="K27" s="46"/>
    </row>
    <row r="28" spans="2:11" s="1" customFormat="1" ht="6.9" customHeight="1">
      <c r="B28" s="42"/>
      <c r="C28" s="43"/>
      <c r="D28" s="86"/>
      <c r="E28" s="86"/>
      <c r="F28" s="86"/>
      <c r="G28" s="86"/>
      <c r="H28" s="86"/>
      <c r="I28" s="137"/>
      <c r="J28" s="86"/>
      <c r="K28" s="138"/>
    </row>
    <row r="29" spans="2:11" s="1" customFormat="1" ht="14.4" customHeight="1">
      <c r="B29" s="42"/>
      <c r="C29" s="43"/>
      <c r="D29" s="43"/>
      <c r="E29" s="43"/>
      <c r="F29" s="47" t="s">
        <v>41</v>
      </c>
      <c r="G29" s="43"/>
      <c r="H29" s="43"/>
      <c r="I29" s="141" t="s">
        <v>40</v>
      </c>
      <c r="J29" s="47" t="s">
        <v>42</v>
      </c>
      <c r="K29" s="46"/>
    </row>
    <row r="30" spans="2:11" s="1" customFormat="1" ht="14.4" customHeight="1">
      <c r="B30" s="42"/>
      <c r="C30" s="43"/>
      <c r="D30" s="50" t="s">
        <v>43</v>
      </c>
      <c r="E30" s="50" t="s">
        <v>44</v>
      </c>
      <c r="F30" s="142">
        <f>ROUND(SUM(BE80:BE119), 2)</f>
        <v>0</v>
      </c>
      <c r="G30" s="43"/>
      <c r="H30" s="43"/>
      <c r="I30" s="143">
        <v>0.21</v>
      </c>
      <c r="J30" s="142">
        <f>ROUND(ROUND((SUM(BE80:BE119)), 2)*I30, 2)</f>
        <v>0</v>
      </c>
      <c r="K30" s="46"/>
    </row>
    <row r="31" spans="2:11" s="1" customFormat="1" ht="14.4" customHeight="1">
      <c r="B31" s="42"/>
      <c r="C31" s="43"/>
      <c r="D31" s="43"/>
      <c r="E31" s="50" t="s">
        <v>45</v>
      </c>
      <c r="F31" s="142">
        <f>ROUND(SUM(BF80:BF119), 2)</f>
        <v>0</v>
      </c>
      <c r="G31" s="43"/>
      <c r="H31" s="43"/>
      <c r="I31" s="143">
        <v>0.15</v>
      </c>
      <c r="J31" s="142">
        <f>ROUND(ROUND((SUM(BF80:BF119)), 2)*I31, 2)</f>
        <v>0</v>
      </c>
      <c r="K31" s="46"/>
    </row>
    <row r="32" spans="2:11" s="1" customFormat="1" ht="14.4" hidden="1" customHeight="1">
      <c r="B32" s="42"/>
      <c r="C32" s="43"/>
      <c r="D32" s="43"/>
      <c r="E32" s="50" t="s">
        <v>46</v>
      </c>
      <c r="F32" s="142">
        <f>ROUND(SUM(BG80:BG119), 2)</f>
        <v>0</v>
      </c>
      <c r="G32" s="43"/>
      <c r="H32" s="43"/>
      <c r="I32" s="143">
        <v>0.21</v>
      </c>
      <c r="J32" s="142">
        <v>0</v>
      </c>
      <c r="K32" s="46"/>
    </row>
    <row r="33" spans="2:11" s="1" customFormat="1" ht="14.4" hidden="1" customHeight="1">
      <c r="B33" s="42"/>
      <c r="C33" s="43"/>
      <c r="D33" s="43"/>
      <c r="E33" s="50" t="s">
        <v>47</v>
      </c>
      <c r="F33" s="142">
        <f>ROUND(SUM(BH80:BH119), 2)</f>
        <v>0</v>
      </c>
      <c r="G33" s="43"/>
      <c r="H33" s="43"/>
      <c r="I33" s="143">
        <v>0.15</v>
      </c>
      <c r="J33" s="142">
        <v>0</v>
      </c>
      <c r="K33" s="46"/>
    </row>
    <row r="34" spans="2:11" s="1" customFormat="1" ht="14.4" hidden="1" customHeight="1">
      <c r="B34" s="42"/>
      <c r="C34" s="43"/>
      <c r="D34" s="43"/>
      <c r="E34" s="50" t="s">
        <v>48</v>
      </c>
      <c r="F34" s="142">
        <f>ROUND(SUM(BI80:BI119), 2)</f>
        <v>0</v>
      </c>
      <c r="G34" s="43"/>
      <c r="H34" s="43"/>
      <c r="I34" s="143">
        <v>0</v>
      </c>
      <c r="J34" s="142">
        <v>0</v>
      </c>
      <c r="K34" s="46"/>
    </row>
    <row r="35" spans="2:11" s="1" customFormat="1" ht="6.9" customHeight="1">
      <c r="B35" s="42"/>
      <c r="C35" s="43"/>
      <c r="D35" s="43"/>
      <c r="E35" s="43"/>
      <c r="F35" s="43"/>
      <c r="G35" s="43"/>
      <c r="H35" s="43"/>
      <c r="I35" s="129"/>
      <c r="J35" s="43"/>
      <c r="K35" s="46"/>
    </row>
    <row r="36" spans="2:11" s="1" customFormat="1" ht="25.35" customHeight="1">
      <c r="B36" s="42"/>
      <c r="C36" s="144"/>
      <c r="D36" s="145" t="s">
        <v>49</v>
      </c>
      <c r="E36" s="80"/>
      <c r="F36" s="80"/>
      <c r="G36" s="146" t="s">
        <v>50</v>
      </c>
      <c r="H36" s="147" t="s">
        <v>51</v>
      </c>
      <c r="I36" s="148"/>
      <c r="J36" s="149">
        <f>SUM(J27:J34)</f>
        <v>0</v>
      </c>
      <c r="K36" s="150"/>
    </row>
    <row r="37" spans="2:11" s="1" customFormat="1" ht="14.4" customHeight="1">
      <c r="B37" s="57"/>
      <c r="C37" s="58"/>
      <c r="D37" s="58"/>
      <c r="E37" s="58"/>
      <c r="F37" s="58"/>
      <c r="G37" s="58"/>
      <c r="H37" s="58"/>
      <c r="I37" s="151"/>
      <c r="J37" s="58"/>
      <c r="K37" s="59"/>
    </row>
    <row r="41" spans="2:11" s="1" customFormat="1" ht="6.9" customHeight="1">
      <c r="B41" s="152"/>
      <c r="C41" s="153"/>
      <c r="D41" s="153"/>
      <c r="E41" s="153"/>
      <c r="F41" s="153"/>
      <c r="G41" s="153"/>
      <c r="H41" s="153"/>
      <c r="I41" s="154"/>
      <c r="J41" s="153"/>
      <c r="K41" s="155"/>
    </row>
    <row r="42" spans="2:11" s="1" customFormat="1" ht="36.9" customHeight="1">
      <c r="B42" s="42"/>
      <c r="C42" s="31" t="s">
        <v>265</v>
      </c>
      <c r="D42" s="43"/>
      <c r="E42" s="43"/>
      <c r="F42" s="43"/>
      <c r="G42" s="43"/>
      <c r="H42" s="43"/>
      <c r="I42" s="129"/>
      <c r="J42" s="43"/>
      <c r="K42" s="46"/>
    </row>
    <row r="43" spans="2:11" s="1" customFormat="1" ht="6.9" customHeight="1">
      <c r="B43" s="42"/>
      <c r="C43" s="43"/>
      <c r="D43" s="43"/>
      <c r="E43" s="43"/>
      <c r="F43" s="43"/>
      <c r="G43" s="43"/>
      <c r="H43" s="43"/>
      <c r="I43" s="129"/>
      <c r="J43" s="43"/>
      <c r="K43" s="46"/>
    </row>
    <row r="44" spans="2:11" s="1" customFormat="1" ht="14.4" customHeight="1">
      <c r="B44" s="42"/>
      <c r="C44" s="38" t="s">
        <v>18</v>
      </c>
      <c r="D44" s="43"/>
      <c r="E44" s="43"/>
      <c r="F44" s="43"/>
      <c r="G44" s="43"/>
      <c r="H44" s="43"/>
      <c r="I44" s="129"/>
      <c r="J44" s="43"/>
      <c r="K44" s="46"/>
    </row>
    <row r="45" spans="2:11" s="1" customFormat="1" ht="16.5" customHeight="1">
      <c r="B45" s="42"/>
      <c r="C45" s="43"/>
      <c r="D45" s="43"/>
      <c r="E45" s="423" t="str">
        <f>E7</f>
        <v>ZČU - STRADI - STRATEGICKÁ DISLOKACE ZČU - FZS</v>
      </c>
      <c r="F45" s="429"/>
      <c r="G45" s="429"/>
      <c r="H45" s="429"/>
      <c r="I45" s="129"/>
      <c r="J45" s="43"/>
      <c r="K45" s="46"/>
    </row>
    <row r="46" spans="2:11" s="1" customFormat="1" ht="14.4" customHeight="1">
      <c r="B46" s="42"/>
      <c r="C46" s="38" t="s">
        <v>193</v>
      </c>
      <c r="D46" s="43"/>
      <c r="E46" s="43"/>
      <c r="F46" s="43"/>
      <c r="G46" s="43"/>
      <c r="H46" s="43"/>
      <c r="I46" s="129"/>
      <c r="J46" s="43"/>
      <c r="K46" s="46"/>
    </row>
    <row r="47" spans="2:11" s="1" customFormat="1" ht="17.25" customHeight="1">
      <c r="B47" s="42"/>
      <c r="C47" s="43"/>
      <c r="D47" s="43"/>
      <c r="E47" s="425" t="str">
        <f>E9</f>
        <v>VON - VEDLEJŠÍ A OSTATNÍ ROZPOČTOVÉ NÁKLADY</v>
      </c>
      <c r="F47" s="424"/>
      <c r="G47" s="424"/>
      <c r="H47" s="424"/>
      <c r="I47" s="129"/>
      <c r="J47" s="43"/>
      <c r="K47" s="46"/>
    </row>
    <row r="48" spans="2:11" s="1" customFormat="1" ht="6.9" customHeight="1">
      <c r="B48" s="42"/>
      <c r="C48" s="43"/>
      <c r="D48" s="43"/>
      <c r="E48" s="43"/>
      <c r="F48" s="43"/>
      <c r="G48" s="43"/>
      <c r="H48" s="43"/>
      <c r="I48" s="129"/>
      <c r="J48" s="43"/>
      <c r="K48" s="46"/>
    </row>
    <row r="49" spans="2:47" s="1" customFormat="1" ht="18" customHeight="1">
      <c r="B49" s="42"/>
      <c r="C49" s="38" t="s">
        <v>24</v>
      </c>
      <c r="D49" s="43"/>
      <c r="E49" s="43"/>
      <c r="F49" s="36" t="str">
        <f>F12</f>
        <v>Tylova 59, Jižní Předměstí, 301 00 Plzeň</v>
      </c>
      <c r="G49" s="43"/>
      <c r="H49" s="43"/>
      <c r="I49" s="130" t="s">
        <v>26</v>
      </c>
      <c r="J49" s="131" t="str">
        <f>IF(J12="","",J12)</f>
        <v>23. 3. 2017</v>
      </c>
      <c r="K49" s="46"/>
    </row>
    <row r="50" spans="2:47" s="1" customFormat="1" ht="6.9" customHeight="1">
      <c r="B50" s="42"/>
      <c r="C50" s="43"/>
      <c r="D50" s="43"/>
      <c r="E50" s="43"/>
      <c r="F50" s="43"/>
      <c r="G50" s="43"/>
      <c r="H50" s="43"/>
      <c r="I50" s="129"/>
      <c r="J50" s="43"/>
      <c r="K50" s="46"/>
    </row>
    <row r="51" spans="2:47" s="1" customFormat="1" ht="13.2">
      <c r="B51" s="42"/>
      <c r="C51" s="38" t="s">
        <v>28</v>
      </c>
      <c r="D51" s="43"/>
      <c r="E51" s="43"/>
      <c r="F51" s="36" t="str">
        <f>E15</f>
        <v>ZČU v Plzni, Univerzitní 8, Plzeň</v>
      </c>
      <c r="G51" s="43"/>
      <c r="H51" s="43"/>
      <c r="I51" s="130" t="s">
        <v>34</v>
      </c>
      <c r="J51" s="414" t="str">
        <f>E21</f>
        <v>ATELIER SOUKUP OPL ŠVEHLA s.r.o.</v>
      </c>
      <c r="K51" s="46"/>
    </row>
    <row r="52" spans="2:47" s="1" customFormat="1" ht="14.4" customHeight="1">
      <c r="B52" s="42"/>
      <c r="C52" s="38" t="s">
        <v>32</v>
      </c>
      <c r="D52" s="43"/>
      <c r="E52" s="43"/>
      <c r="F52" s="36" t="str">
        <f>IF(E18="","",E18)</f>
        <v/>
      </c>
      <c r="G52" s="43"/>
      <c r="H52" s="43"/>
      <c r="I52" s="129"/>
      <c r="J52" s="426"/>
      <c r="K52" s="46"/>
    </row>
    <row r="53" spans="2:47" s="1" customFormat="1" ht="10.35" customHeight="1">
      <c r="B53" s="42"/>
      <c r="C53" s="43"/>
      <c r="D53" s="43"/>
      <c r="E53" s="43"/>
      <c r="F53" s="43"/>
      <c r="G53" s="43"/>
      <c r="H53" s="43"/>
      <c r="I53" s="129"/>
      <c r="J53" s="43"/>
      <c r="K53" s="46"/>
    </row>
    <row r="54" spans="2:47" s="1" customFormat="1" ht="29.25" customHeight="1">
      <c r="B54" s="42"/>
      <c r="C54" s="156" t="s">
        <v>293</v>
      </c>
      <c r="D54" s="144"/>
      <c r="E54" s="144"/>
      <c r="F54" s="144"/>
      <c r="G54" s="144"/>
      <c r="H54" s="144"/>
      <c r="I54" s="157"/>
      <c r="J54" s="158" t="s">
        <v>294</v>
      </c>
      <c r="K54" s="159"/>
    </row>
    <row r="55" spans="2:47" s="1" customFormat="1" ht="10.35" customHeight="1">
      <c r="B55" s="42"/>
      <c r="C55" s="43"/>
      <c r="D55" s="43"/>
      <c r="E55" s="43"/>
      <c r="F55" s="43"/>
      <c r="G55" s="43"/>
      <c r="H55" s="43"/>
      <c r="I55" s="129"/>
      <c r="J55" s="43"/>
      <c r="K55" s="46"/>
    </row>
    <row r="56" spans="2:47" s="1" customFormat="1" ht="29.25" customHeight="1">
      <c r="B56" s="42"/>
      <c r="C56" s="160" t="s">
        <v>299</v>
      </c>
      <c r="D56" s="43"/>
      <c r="E56" s="43"/>
      <c r="F56" s="43"/>
      <c r="G56" s="43"/>
      <c r="H56" s="43"/>
      <c r="I56" s="129"/>
      <c r="J56" s="140">
        <f>J80</f>
        <v>0</v>
      </c>
      <c r="K56" s="46"/>
      <c r="AU56" s="25" t="s">
        <v>300</v>
      </c>
    </row>
    <row r="57" spans="2:47" s="8" customFormat="1" ht="24.9" customHeight="1">
      <c r="B57" s="161"/>
      <c r="C57" s="162"/>
      <c r="D57" s="163" t="s">
        <v>15026</v>
      </c>
      <c r="E57" s="164"/>
      <c r="F57" s="164"/>
      <c r="G57" s="164"/>
      <c r="H57" s="164"/>
      <c r="I57" s="165"/>
      <c r="J57" s="166">
        <f>J81</f>
        <v>0</v>
      </c>
      <c r="K57" s="167"/>
    </row>
    <row r="58" spans="2:47" s="9" customFormat="1" ht="19.95" customHeight="1">
      <c r="B58" s="169"/>
      <c r="C58" s="170"/>
      <c r="D58" s="171" t="s">
        <v>15027</v>
      </c>
      <c r="E58" s="172"/>
      <c r="F58" s="172"/>
      <c r="G58" s="172"/>
      <c r="H58" s="172"/>
      <c r="I58" s="173"/>
      <c r="J58" s="174">
        <f>J82</f>
        <v>0</v>
      </c>
      <c r="K58" s="175"/>
    </row>
    <row r="59" spans="2:47" s="9" customFormat="1" ht="19.95" customHeight="1">
      <c r="B59" s="169"/>
      <c r="C59" s="170"/>
      <c r="D59" s="171" t="s">
        <v>15028</v>
      </c>
      <c r="E59" s="172"/>
      <c r="F59" s="172"/>
      <c r="G59" s="172"/>
      <c r="H59" s="172"/>
      <c r="I59" s="173"/>
      <c r="J59" s="174">
        <f>J97</f>
        <v>0</v>
      </c>
      <c r="K59" s="175"/>
    </row>
    <row r="60" spans="2:47" s="9" customFormat="1" ht="19.95" customHeight="1">
      <c r="B60" s="169"/>
      <c r="C60" s="170"/>
      <c r="D60" s="171" t="s">
        <v>15029</v>
      </c>
      <c r="E60" s="172"/>
      <c r="F60" s="172"/>
      <c r="G60" s="172"/>
      <c r="H60" s="172"/>
      <c r="I60" s="173"/>
      <c r="J60" s="174">
        <f>J111</f>
        <v>0</v>
      </c>
      <c r="K60" s="175"/>
    </row>
    <row r="61" spans="2:47" s="1" customFormat="1" ht="21.75" customHeight="1">
      <c r="B61" s="42"/>
      <c r="C61" s="43"/>
      <c r="D61" s="43"/>
      <c r="E61" s="43"/>
      <c r="F61" s="43"/>
      <c r="G61" s="43"/>
      <c r="H61" s="43"/>
      <c r="I61" s="129"/>
      <c r="J61" s="43"/>
      <c r="K61" s="46"/>
    </row>
    <row r="62" spans="2:47" s="1" customFormat="1" ht="6.9" customHeight="1">
      <c r="B62" s="57"/>
      <c r="C62" s="58"/>
      <c r="D62" s="58"/>
      <c r="E62" s="58"/>
      <c r="F62" s="58"/>
      <c r="G62" s="58"/>
      <c r="H62" s="58"/>
      <c r="I62" s="151"/>
      <c r="J62" s="58"/>
      <c r="K62" s="59"/>
    </row>
    <row r="66" spans="2:63" s="1" customFormat="1" ht="6.9" customHeight="1">
      <c r="B66" s="60"/>
      <c r="C66" s="61"/>
      <c r="D66" s="61"/>
      <c r="E66" s="61"/>
      <c r="F66" s="61"/>
      <c r="G66" s="61"/>
      <c r="H66" s="61"/>
      <c r="I66" s="154"/>
      <c r="J66" s="61"/>
      <c r="K66" s="61"/>
      <c r="L66" s="62"/>
    </row>
    <row r="67" spans="2:63" s="1" customFormat="1" ht="36.9" customHeight="1">
      <c r="B67" s="42"/>
      <c r="C67" s="63" t="s">
        <v>444</v>
      </c>
      <c r="D67" s="64"/>
      <c r="E67" s="64"/>
      <c r="F67" s="64"/>
      <c r="G67" s="64"/>
      <c r="H67" s="64"/>
      <c r="I67" s="177"/>
      <c r="J67" s="64"/>
      <c r="K67" s="64"/>
      <c r="L67" s="62"/>
    </row>
    <row r="68" spans="2:63" s="1" customFormat="1" ht="6.9" customHeight="1">
      <c r="B68" s="42"/>
      <c r="C68" s="64"/>
      <c r="D68" s="64"/>
      <c r="E68" s="64"/>
      <c r="F68" s="64"/>
      <c r="G68" s="64"/>
      <c r="H68" s="64"/>
      <c r="I68" s="177"/>
      <c r="J68" s="64"/>
      <c r="K68" s="64"/>
      <c r="L68" s="62"/>
    </row>
    <row r="69" spans="2:63" s="1" customFormat="1" ht="14.4" customHeight="1">
      <c r="B69" s="42"/>
      <c r="C69" s="66" t="s">
        <v>18</v>
      </c>
      <c r="D69" s="64"/>
      <c r="E69" s="64"/>
      <c r="F69" s="64"/>
      <c r="G69" s="64"/>
      <c r="H69" s="64"/>
      <c r="I69" s="177"/>
      <c r="J69" s="64"/>
      <c r="K69" s="64"/>
      <c r="L69" s="62"/>
    </row>
    <row r="70" spans="2:63" s="1" customFormat="1" ht="16.5" customHeight="1">
      <c r="B70" s="42"/>
      <c r="C70" s="64"/>
      <c r="D70" s="64"/>
      <c r="E70" s="427" t="str">
        <f>E7</f>
        <v>ZČU - STRADI - STRATEGICKÁ DISLOKACE ZČU - FZS</v>
      </c>
      <c r="F70" s="428"/>
      <c r="G70" s="428"/>
      <c r="H70" s="428"/>
      <c r="I70" s="177"/>
      <c r="J70" s="64"/>
      <c r="K70" s="64"/>
      <c r="L70" s="62"/>
    </row>
    <row r="71" spans="2:63" s="1" customFormat="1" ht="14.4" customHeight="1">
      <c r="B71" s="42"/>
      <c r="C71" s="66" t="s">
        <v>193</v>
      </c>
      <c r="D71" s="64"/>
      <c r="E71" s="64"/>
      <c r="F71" s="64"/>
      <c r="G71" s="64"/>
      <c r="H71" s="64"/>
      <c r="I71" s="177"/>
      <c r="J71" s="64"/>
      <c r="K71" s="64"/>
      <c r="L71" s="62"/>
    </row>
    <row r="72" spans="2:63" s="1" customFormat="1" ht="17.25" customHeight="1">
      <c r="B72" s="42"/>
      <c r="C72" s="64"/>
      <c r="D72" s="64"/>
      <c r="E72" s="393" t="str">
        <f>E9</f>
        <v>VON - VEDLEJŠÍ A OSTATNÍ ROZPOČTOVÉ NÁKLADY</v>
      </c>
      <c r="F72" s="421"/>
      <c r="G72" s="421"/>
      <c r="H72" s="421"/>
      <c r="I72" s="177"/>
      <c r="J72" s="64"/>
      <c r="K72" s="64"/>
      <c r="L72" s="62"/>
    </row>
    <row r="73" spans="2:63" s="1" customFormat="1" ht="6.9" customHeight="1">
      <c r="B73" s="42"/>
      <c r="C73" s="64"/>
      <c r="D73" s="64"/>
      <c r="E73" s="64"/>
      <c r="F73" s="64"/>
      <c r="G73" s="64"/>
      <c r="H73" s="64"/>
      <c r="I73" s="177"/>
      <c r="J73" s="64"/>
      <c r="K73" s="64"/>
      <c r="L73" s="62"/>
    </row>
    <row r="74" spans="2:63" s="1" customFormat="1" ht="18" customHeight="1">
      <c r="B74" s="42"/>
      <c r="C74" s="66" t="s">
        <v>24</v>
      </c>
      <c r="D74" s="64"/>
      <c r="E74" s="64"/>
      <c r="F74" s="180" t="str">
        <f>F12</f>
        <v>Tylova 59, Jižní Předměstí, 301 00 Plzeň</v>
      </c>
      <c r="G74" s="64"/>
      <c r="H74" s="64"/>
      <c r="I74" s="181" t="s">
        <v>26</v>
      </c>
      <c r="J74" s="74" t="str">
        <f>IF(J12="","",J12)</f>
        <v>23. 3. 2017</v>
      </c>
      <c r="K74" s="64"/>
      <c r="L74" s="62"/>
    </row>
    <row r="75" spans="2:63" s="1" customFormat="1" ht="6.9" customHeight="1">
      <c r="B75" s="42"/>
      <c r="C75" s="64"/>
      <c r="D75" s="64"/>
      <c r="E75" s="64"/>
      <c r="F75" s="64"/>
      <c r="G75" s="64"/>
      <c r="H75" s="64"/>
      <c r="I75" s="177"/>
      <c r="J75" s="64"/>
      <c r="K75" s="64"/>
      <c r="L75" s="62"/>
    </row>
    <row r="76" spans="2:63" s="1" customFormat="1" ht="13.2">
      <c r="B76" s="42"/>
      <c r="C76" s="66" t="s">
        <v>28</v>
      </c>
      <c r="D76" s="64"/>
      <c r="E76" s="64"/>
      <c r="F76" s="180" t="str">
        <f>E15</f>
        <v>ZČU v Plzni, Univerzitní 8, Plzeň</v>
      </c>
      <c r="G76" s="64"/>
      <c r="H76" s="64"/>
      <c r="I76" s="181" t="s">
        <v>34</v>
      </c>
      <c r="J76" s="180" t="str">
        <f>E21</f>
        <v>ATELIER SOUKUP OPL ŠVEHLA s.r.o.</v>
      </c>
      <c r="K76" s="64"/>
      <c r="L76" s="62"/>
    </row>
    <row r="77" spans="2:63" s="1" customFormat="1" ht="14.4" customHeight="1">
      <c r="B77" s="42"/>
      <c r="C77" s="66" t="s">
        <v>32</v>
      </c>
      <c r="D77" s="64"/>
      <c r="E77" s="64"/>
      <c r="F77" s="180" t="str">
        <f>IF(E18="","",E18)</f>
        <v/>
      </c>
      <c r="G77" s="64"/>
      <c r="H77" s="64"/>
      <c r="I77" s="177"/>
      <c r="J77" s="64"/>
      <c r="K77" s="64"/>
      <c r="L77" s="62"/>
    </row>
    <row r="78" spans="2:63" s="1" customFormat="1" ht="10.35" customHeight="1">
      <c r="B78" s="42"/>
      <c r="C78" s="64"/>
      <c r="D78" s="64"/>
      <c r="E78" s="64"/>
      <c r="F78" s="64"/>
      <c r="G78" s="64"/>
      <c r="H78" s="64"/>
      <c r="I78" s="177"/>
      <c r="J78" s="64"/>
      <c r="K78" s="64"/>
      <c r="L78" s="62"/>
    </row>
    <row r="79" spans="2:63" s="10" customFormat="1" ht="29.25" customHeight="1">
      <c r="B79" s="182"/>
      <c r="C79" s="183" t="s">
        <v>473</v>
      </c>
      <c r="D79" s="184" t="s">
        <v>58</v>
      </c>
      <c r="E79" s="184" t="s">
        <v>54</v>
      </c>
      <c r="F79" s="184" t="s">
        <v>474</v>
      </c>
      <c r="G79" s="184" t="s">
        <v>475</v>
      </c>
      <c r="H79" s="184" t="s">
        <v>476</v>
      </c>
      <c r="I79" s="185" t="s">
        <v>477</v>
      </c>
      <c r="J79" s="184" t="s">
        <v>294</v>
      </c>
      <c r="K79" s="186" t="s">
        <v>478</v>
      </c>
      <c r="L79" s="187"/>
      <c r="M79" s="82" t="s">
        <v>479</v>
      </c>
      <c r="N79" s="83" t="s">
        <v>43</v>
      </c>
      <c r="O79" s="83" t="s">
        <v>480</v>
      </c>
      <c r="P79" s="83" t="s">
        <v>481</v>
      </c>
      <c r="Q79" s="83" t="s">
        <v>482</v>
      </c>
      <c r="R79" s="83" t="s">
        <v>483</v>
      </c>
      <c r="S79" s="83" t="s">
        <v>484</v>
      </c>
      <c r="T79" s="84" t="s">
        <v>485</v>
      </c>
    </row>
    <row r="80" spans="2:63" s="1" customFormat="1" ht="29.25" customHeight="1">
      <c r="B80" s="42"/>
      <c r="C80" s="88" t="s">
        <v>299</v>
      </c>
      <c r="D80" s="64"/>
      <c r="E80" s="64"/>
      <c r="F80" s="64"/>
      <c r="G80" s="64"/>
      <c r="H80" s="64"/>
      <c r="I80" s="177"/>
      <c r="J80" s="188">
        <f>BK80</f>
        <v>0</v>
      </c>
      <c r="K80" s="64"/>
      <c r="L80" s="62"/>
      <c r="M80" s="85"/>
      <c r="N80" s="86"/>
      <c r="O80" s="86"/>
      <c r="P80" s="189">
        <f>P81</f>
        <v>0</v>
      </c>
      <c r="Q80" s="86"/>
      <c r="R80" s="189">
        <f>R81</f>
        <v>0</v>
      </c>
      <c r="S80" s="86"/>
      <c r="T80" s="190">
        <f>T81</f>
        <v>0</v>
      </c>
      <c r="AT80" s="25" t="s">
        <v>72</v>
      </c>
      <c r="AU80" s="25" t="s">
        <v>300</v>
      </c>
      <c r="BK80" s="191">
        <f>BK81</f>
        <v>0</v>
      </c>
    </row>
    <row r="81" spans="2:65" s="11" customFormat="1" ht="37.35" customHeight="1">
      <c r="B81" s="192"/>
      <c r="C81" s="193"/>
      <c r="D81" s="194" t="s">
        <v>72</v>
      </c>
      <c r="E81" s="195" t="s">
        <v>15030</v>
      </c>
      <c r="F81" s="195" t="s">
        <v>15031</v>
      </c>
      <c r="G81" s="193"/>
      <c r="H81" s="193"/>
      <c r="I81" s="196"/>
      <c r="J81" s="197">
        <f>BK81</f>
        <v>0</v>
      </c>
      <c r="K81" s="193"/>
      <c r="L81" s="198"/>
      <c r="M81" s="199"/>
      <c r="N81" s="200"/>
      <c r="O81" s="200"/>
      <c r="P81" s="201">
        <f>P82+P97+P111</f>
        <v>0</v>
      </c>
      <c r="Q81" s="200"/>
      <c r="R81" s="201">
        <f>R82+R97+R111</f>
        <v>0</v>
      </c>
      <c r="S81" s="200"/>
      <c r="T81" s="202">
        <f>T82+T97+T111</f>
        <v>0</v>
      </c>
      <c r="AR81" s="203" t="s">
        <v>563</v>
      </c>
      <c r="AT81" s="204" t="s">
        <v>72</v>
      </c>
      <c r="AU81" s="204" t="s">
        <v>73</v>
      </c>
      <c r="AY81" s="203" t="s">
        <v>492</v>
      </c>
      <c r="BK81" s="205">
        <f>BK82+BK97+BK111</f>
        <v>0</v>
      </c>
    </row>
    <row r="82" spans="2:65" s="11" customFormat="1" ht="19.95" customHeight="1">
      <c r="B82" s="192"/>
      <c r="C82" s="193"/>
      <c r="D82" s="206" t="s">
        <v>72</v>
      </c>
      <c r="E82" s="207" t="s">
        <v>15032</v>
      </c>
      <c r="F82" s="207" t="s">
        <v>15033</v>
      </c>
      <c r="G82" s="193"/>
      <c r="H82" s="193"/>
      <c r="I82" s="196"/>
      <c r="J82" s="208">
        <f>BK82</f>
        <v>0</v>
      </c>
      <c r="K82" s="193"/>
      <c r="L82" s="198"/>
      <c r="M82" s="199"/>
      <c r="N82" s="200"/>
      <c r="O82" s="200"/>
      <c r="P82" s="201">
        <f>SUM(P83:P96)</f>
        <v>0</v>
      </c>
      <c r="Q82" s="200"/>
      <c r="R82" s="201">
        <f>SUM(R83:R96)</f>
        <v>0</v>
      </c>
      <c r="S82" s="200"/>
      <c r="T82" s="202">
        <f>SUM(T83:T96)</f>
        <v>0</v>
      </c>
      <c r="AR82" s="203" t="s">
        <v>563</v>
      </c>
      <c r="AT82" s="204" t="s">
        <v>72</v>
      </c>
      <c r="AU82" s="204" t="s">
        <v>80</v>
      </c>
      <c r="AY82" s="203" t="s">
        <v>492</v>
      </c>
      <c r="BK82" s="205">
        <f>SUM(BK83:BK96)</f>
        <v>0</v>
      </c>
    </row>
    <row r="83" spans="2:65" s="1" customFormat="1" ht="16.5" customHeight="1">
      <c r="B83" s="42"/>
      <c r="C83" s="209" t="s">
        <v>80</v>
      </c>
      <c r="D83" s="209" t="s">
        <v>498</v>
      </c>
      <c r="E83" s="210" t="s">
        <v>15034</v>
      </c>
      <c r="F83" s="211" t="s">
        <v>15035</v>
      </c>
      <c r="G83" s="212" t="s">
        <v>9445</v>
      </c>
      <c r="H83" s="213">
        <v>50</v>
      </c>
      <c r="I83" s="214"/>
      <c r="J83" s="215">
        <f>ROUND(I83*H83,2)</f>
        <v>0</v>
      </c>
      <c r="K83" s="211" t="s">
        <v>501</v>
      </c>
      <c r="L83" s="62"/>
      <c r="M83" s="216" t="s">
        <v>23</v>
      </c>
      <c r="N83" s="217" t="s">
        <v>44</v>
      </c>
      <c r="O83" s="43"/>
      <c r="P83" s="218">
        <f>O83*H83</f>
        <v>0</v>
      </c>
      <c r="Q83" s="218">
        <v>0</v>
      </c>
      <c r="R83" s="218">
        <f>Q83*H83</f>
        <v>0</v>
      </c>
      <c r="S83" s="218">
        <v>0</v>
      </c>
      <c r="T83" s="219">
        <f>S83*H83</f>
        <v>0</v>
      </c>
      <c r="AR83" s="25" t="s">
        <v>6700</v>
      </c>
      <c r="AT83" s="25" t="s">
        <v>498</v>
      </c>
      <c r="AU83" s="25" t="s">
        <v>82</v>
      </c>
      <c r="AY83" s="25" t="s">
        <v>492</v>
      </c>
      <c r="BE83" s="220">
        <f>IF(N83="základní",J83,0)</f>
        <v>0</v>
      </c>
      <c r="BF83" s="220">
        <f>IF(N83="snížená",J83,0)</f>
        <v>0</v>
      </c>
      <c r="BG83" s="220">
        <f>IF(N83="zákl. přenesená",J83,0)</f>
        <v>0</v>
      </c>
      <c r="BH83" s="220">
        <f>IF(N83="sníž. přenesená",J83,0)</f>
        <v>0</v>
      </c>
      <c r="BI83" s="220">
        <f>IF(N83="nulová",J83,0)</f>
        <v>0</v>
      </c>
      <c r="BJ83" s="25" t="s">
        <v>80</v>
      </c>
      <c r="BK83" s="220">
        <f>ROUND(I83*H83,2)</f>
        <v>0</v>
      </c>
      <c r="BL83" s="25" t="s">
        <v>6700</v>
      </c>
      <c r="BM83" s="25" t="s">
        <v>15036</v>
      </c>
    </row>
    <row r="84" spans="2:65" s="1" customFormat="1">
      <c r="B84" s="42"/>
      <c r="C84" s="64"/>
      <c r="D84" s="227" t="s">
        <v>506</v>
      </c>
      <c r="E84" s="64"/>
      <c r="F84" s="274" t="s">
        <v>15037</v>
      </c>
      <c r="G84" s="64"/>
      <c r="H84" s="64"/>
      <c r="I84" s="177"/>
      <c r="J84" s="64"/>
      <c r="K84" s="64"/>
      <c r="L84" s="62"/>
      <c r="M84" s="223"/>
      <c r="N84" s="43"/>
      <c r="O84" s="43"/>
      <c r="P84" s="43"/>
      <c r="Q84" s="43"/>
      <c r="R84" s="43"/>
      <c r="S84" s="43"/>
      <c r="T84" s="79"/>
      <c r="AT84" s="25" t="s">
        <v>506</v>
      </c>
      <c r="AU84" s="25" t="s">
        <v>82</v>
      </c>
    </row>
    <row r="85" spans="2:65" s="1" customFormat="1" ht="16.5" customHeight="1">
      <c r="B85" s="42"/>
      <c r="C85" s="209" t="s">
        <v>82</v>
      </c>
      <c r="D85" s="209" t="s">
        <v>498</v>
      </c>
      <c r="E85" s="210" t="s">
        <v>15038</v>
      </c>
      <c r="F85" s="211" t="s">
        <v>15039</v>
      </c>
      <c r="G85" s="212" t="s">
        <v>1025</v>
      </c>
      <c r="H85" s="213">
        <v>1</v>
      </c>
      <c r="I85" s="214"/>
      <c r="J85" s="215">
        <f>ROUND(I85*H85,2)</f>
        <v>0</v>
      </c>
      <c r="K85" s="211" t="s">
        <v>23</v>
      </c>
      <c r="L85" s="62"/>
      <c r="M85" s="216" t="s">
        <v>23</v>
      </c>
      <c r="N85" s="217" t="s">
        <v>44</v>
      </c>
      <c r="O85" s="43"/>
      <c r="P85" s="218">
        <f>O85*H85</f>
        <v>0</v>
      </c>
      <c r="Q85" s="218">
        <v>0</v>
      </c>
      <c r="R85" s="218">
        <f>Q85*H85</f>
        <v>0</v>
      </c>
      <c r="S85" s="218">
        <v>0</v>
      </c>
      <c r="T85" s="219">
        <f>S85*H85</f>
        <v>0</v>
      </c>
      <c r="AR85" s="25" t="s">
        <v>6700</v>
      </c>
      <c r="AT85" s="25" t="s">
        <v>498</v>
      </c>
      <c r="AU85" s="25" t="s">
        <v>82</v>
      </c>
      <c r="AY85" s="25" t="s">
        <v>492</v>
      </c>
      <c r="BE85" s="220">
        <f>IF(N85="základní",J85,0)</f>
        <v>0</v>
      </c>
      <c r="BF85" s="220">
        <f>IF(N85="snížená",J85,0)</f>
        <v>0</v>
      </c>
      <c r="BG85" s="220">
        <f>IF(N85="zákl. přenesená",J85,0)</f>
        <v>0</v>
      </c>
      <c r="BH85" s="220">
        <f>IF(N85="sníž. přenesená",J85,0)</f>
        <v>0</v>
      </c>
      <c r="BI85" s="220">
        <f>IF(N85="nulová",J85,0)</f>
        <v>0</v>
      </c>
      <c r="BJ85" s="25" t="s">
        <v>80</v>
      </c>
      <c r="BK85" s="220">
        <f>ROUND(I85*H85,2)</f>
        <v>0</v>
      </c>
      <c r="BL85" s="25" t="s">
        <v>6700</v>
      </c>
      <c r="BM85" s="25" t="s">
        <v>15040</v>
      </c>
    </row>
    <row r="86" spans="2:65" s="1" customFormat="1" ht="24">
      <c r="B86" s="42"/>
      <c r="C86" s="64"/>
      <c r="D86" s="227" t="s">
        <v>506</v>
      </c>
      <c r="E86" s="64"/>
      <c r="F86" s="274" t="s">
        <v>15041</v>
      </c>
      <c r="G86" s="64"/>
      <c r="H86" s="64"/>
      <c r="I86" s="177"/>
      <c r="J86" s="64"/>
      <c r="K86" s="64"/>
      <c r="L86" s="62"/>
      <c r="M86" s="223"/>
      <c r="N86" s="43"/>
      <c r="O86" s="43"/>
      <c r="P86" s="43"/>
      <c r="Q86" s="43"/>
      <c r="R86" s="43"/>
      <c r="S86" s="43"/>
      <c r="T86" s="79"/>
      <c r="AT86" s="25" t="s">
        <v>506</v>
      </c>
      <c r="AU86" s="25" t="s">
        <v>82</v>
      </c>
    </row>
    <row r="87" spans="2:65" s="1" customFormat="1" ht="16.5" customHeight="1">
      <c r="B87" s="42"/>
      <c r="C87" s="209" t="s">
        <v>93</v>
      </c>
      <c r="D87" s="209" t="s">
        <v>498</v>
      </c>
      <c r="E87" s="210" t="s">
        <v>15042</v>
      </c>
      <c r="F87" s="211" t="s">
        <v>15043</v>
      </c>
      <c r="G87" s="212" t="s">
        <v>1025</v>
      </c>
      <c r="H87" s="213">
        <v>1</v>
      </c>
      <c r="I87" s="214"/>
      <c r="J87" s="215">
        <f>ROUND(I87*H87,2)</f>
        <v>0</v>
      </c>
      <c r="K87" s="211" t="s">
        <v>23</v>
      </c>
      <c r="L87" s="62"/>
      <c r="M87" s="216" t="s">
        <v>23</v>
      </c>
      <c r="N87" s="217" t="s">
        <v>44</v>
      </c>
      <c r="O87" s="43"/>
      <c r="P87" s="218">
        <f>O87*H87</f>
        <v>0</v>
      </c>
      <c r="Q87" s="218">
        <v>0</v>
      </c>
      <c r="R87" s="218">
        <f>Q87*H87</f>
        <v>0</v>
      </c>
      <c r="S87" s="218">
        <v>0</v>
      </c>
      <c r="T87" s="219">
        <f>S87*H87</f>
        <v>0</v>
      </c>
      <c r="AR87" s="25" t="s">
        <v>6700</v>
      </c>
      <c r="AT87" s="25" t="s">
        <v>498</v>
      </c>
      <c r="AU87" s="25" t="s">
        <v>82</v>
      </c>
      <c r="AY87" s="25" t="s">
        <v>492</v>
      </c>
      <c r="BE87" s="220">
        <f>IF(N87="základní",J87,0)</f>
        <v>0</v>
      </c>
      <c r="BF87" s="220">
        <f>IF(N87="snížená",J87,0)</f>
        <v>0</v>
      </c>
      <c r="BG87" s="220">
        <f>IF(N87="zákl. přenesená",J87,0)</f>
        <v>0</v>
      </c>
      <c r="BH87" s="220">
        <f>IF(N87="sníž. přenesená",J87,0)</f>
        <v>0</v>
      </c>
      <c r="BI87" s="220">
        <f>IF(N87="nulová",J87,0)</f>
        <v>0</v>
      </c>
      <c r="BJ87" s="25" t="s">
        <v>80</v>
      </c>
      <c r="BK87" s="220">
        <f>ROUND(I87*H87,2)</f>
        <v>0</v>
      </c>
      <c r="BL87" s="25" t="s">
        <v>6700</v>
      </c>
      <c r="BM87" s="25" t="s">
        <v>15044</v>
      </c>
    </row>
    <row r="88" spans="2:65" s="1" customFormat="1">
      <c r="B88" s="42"/>
      <c r="C88" s="64"/>
      <c r="D88" s="227" t="s">
        <v>506</v>
      </c>
      <c r="E88" s="64"/>
      <c r="F88" s="274" t="s">
        <v>15043</v>
      </c>
      <c r="G88" s="64"/>
      <c r="H88" s="64"/>
      <c r="I88" s="177"/>
      <c r="J88" s="64"/>
      <c r="K88" s="64"/>
      <c r="L88" s="62"/>
      <c r="M88" s="223"/>
      <c r="N88" s="43"/>
      <c r="O88" s="43"/>
      <c r="P88" s="43"/>
      <c r="Q88" s="43"/>
      <c r="R88" s="43"/>
      <c r="S88" s="43"/>
      <c r="T88" s="79"/>
      <c r="AT88" s="25" t="s">
        <v>506</v>
      </c>
      <c r="AU88" s="25" t="s">
        <v>82</v>
      </c>
    </row>
    <row r="89" spans="2:65" s="1" customFormat="1" ht="16.5" customHeight="1">
      <c r="B89" s="42"/>
      <c r="C89" s="209" t="s">
        <v>502</v>
      </c>
      <c r="D89" s="209" t="s">
        <v>498</v>
      </c>
      <c r="E89" s="210" t="s">
        <v>15045</v>
      </c>
      <c r="F89" s="211" t="s">
        <v>15046</v>
      </c>
      <c r="G89" s="212" t="s">
        <v>1025</v>
      </c>
      <c r="H89" s="213">
        <v>1</v>
      </c>
      <c r="I89" s="214"/>
      <c r="J89" s="215">
        <f>ROUND(I89*H89,2)</f>
        <v>0</v>
      </c>
      <c r="K89" s="211" t="s">
        <v>501</v>
      </c>
      <c r="L89" s="62"/>
      <c r="M89" s="216" t="s">
        <v>23</v>
      </c>
      <c r="N89" s="217" t="s">
        <v>44</v>
      </c>
      <c r="O89" s="43"/>
      <c r="P89" s="218">
        <f>O89*H89</f>
        <v>0</v>
      </c>
      <c r="Q89" s="218">
        <v>0</v>
      </c>
      <c r="R89" s="218">
        <f>Q89*H89</f>
        <v>0</v>
      </c>
      <c r="S89" s="218">
        <v>0</v>
      </c>
      <c r="T89" s="219">
        <f>S89*H89</f>
        <v>0</v>
      </c>
      <c r="AR89" s="25" t="s">
        <v>6700</v>
      </c>
      <c r="AT89" s="25" t="s">
        <v>498</v>
      </c>
      <c r="AU89" s="25" t="s">
        <v>82</v>
      </c>
      <c r="AY89" s="25" t="s">
        <v>492</v>
      </c>
      <c r="BE89" s="220">
        <f>IF(N89="základní",J89,0)</f>
        <v>0</v>
      </c>
      <c r="BF89" s="220">
        <f>IF(N89="snížená",J89,0)</f>
        <v>0</v>
      </c>
      <c r="BG89" s="220">
        <f>IF(N89="zákl. přenesená",J89,0)</f>
        <v>0</v>
      </c>
      <c r="BH89" s="220">
        <f>IF(N89="sníž. přenesená",J89,0)</f>
        <v>0</v>
      </c>
      <c r="BI89" s="220">
        <f>IF(N89="nulová",J89,0)</f>
        <v>0</v>
      </c>
      <c r="BJ89" s="25" t="s">
        <v>80</v>
      </c>
      <c r="BK89" s="220">
        <f>ROUND(I89*H89,2)</f>
        <v>0</v>
      </c>
      <c r="BL89" s="25" t="s">
        <v>6700</v>
      </c>
      <c r="BM89" s="25" t="s">
        <v>15047</v>
      </c>
    </row>
    <row r="90" spans="2:65" s="1" customFormat="1">
      <c r="B90" s="42"/>
      <c r="C90" s="64"/>
      <c r="D90" s="227" t="s">
        <v>506</v>
      </c>
      <c r="E90" s="64"/>
      <c r="F90" s="274" t="s">
        <v>15048</v>
      </c>
      <c r="G90" s="64"/>
      <c r="H90" s="64"/>
      <c r="I90" s="177"/>
      <c r="J90" s="64"/>
      <c r="K90" s="64"/>
      <c r="L90" s="62"/>
      <c r="M90" s="223"/>
      <c r="N90" s="43"/>
      <c r="O90" s="43"/>
      <c r="P90" s="43"/>
      <c r="Q90" s="43"/>
      <c r="R90" s="43"/>
      <c r="S90" s="43"/>
      <c r="T90" s="79"/>
      <c r="AT90" s="25" t="s">
        <v>506</v>
      </c>
      <c r="AU90" s="25" t="s">
        <v>82</v>
      </c>
    </row>
    <row r="91" spans="2:65" s="1" customFormat="1" ht="16.5" customHeight="1">
      <c r="B91" s="42"/>
      <c r="C91" s="209" t="s">
        <v>563</v>
      </c>
      <c r="D91" s="209" t="s">
        <v>498</v>
      </c>
      <c r="E91" s="210" t="s">
        <v>15049</v>
      </c>
      <c r="F91" s="211" t="s">
        <v>15050</v>
      </c>
      <c r="G91" s="212" t="s">
        <v>1025</v>
      </c>
      <c r="H91" s="213">
        <v>1</v>
      </c>
      <c r="I91" s="214"/>
      <c r="J91" s="215">
        <f>ROUND(I91*H91,2)</f>
        <v>0</v>
      </c>
      <c r="K91" s="211" t="s">
        <v>501</v>
      </c>
      <c r="L91" s="62"/>
      <c r="M91" s="216" t="s">
        <v>23</v>
      </c>
      <c r="N91" s="217" t="s">
        <v>44</v>
      </c>
      <c r="O91" s="43"/>
      <c r="P91" s="218">
        <f>O91*H91</f>
        <v>0</v>
      </c>
      <c r="Q91" s="218">
        <v>0</v>
      </c>
      <c r="R91" s="218">
        <f>Q91*H91</f>
        <v>0</v>
      </c>
      <c r="S91" s="218">
        <v>0</v>
      </c>
      <c r="T91" s="219">
        <f>S91*H91</f>
        <v>0</v>
      </c>
      <c r="AR91" s="25" t="s">
        <v>6700</v>
      </c>
      <c r="AT91" s="25" t="s">
        <v>498</v>
      </c>
      <c r="AU91" s="25" t="s">
        <v>82</v>
      </c>
      <c r="AY91" s="25" t="s">
        <v>492</v>
      </c>
      <c r="BE91" s="220">
        <f>IF(N91="základní",J91,0)</f>
        <v>0</v>
      </c>
      <c r="BF91" s="220">
        <f>IF(N91="snížená",J91,0)</f>
        <v>0</v>
      </c>
      <c r="BG91" s="220">
        <f>IF(N91="zákl. přenesená",J91,0)</f>
        <v>0</v>
      </c>
      <c r="BH91" s="220">
        <f>IF(N91="sníž. přenesená",J91,0)</f>
        <v>0</v>
      </c>
      <c r="BI91" s="220">
        <f>IF(N91="nulová",J91,0)</f>
        <v>0</v>
      </c>
      <c r="BJ91" s="25" t="s">
        <v>80</v>
      </c>
      <c r="BK91" s="220">
        <f>ROUND(I91*H91,2)</f>
        <v>0</v>
      </c>
      <c r="BL91" s="25" t="s">
        <v>6700</v>
      </c>
      <c r="BM91" s="25" t="s">
        <v>15051</v>
      </c>
    </row>
    <row r="92" spans="2:65" s="1" customFormat="1">
      <c r="B92" s="42"/>
      <c r="C92" s="64"/>
      <c r="D92" s="227" t="s">
        <v>506</v>
      </c>
      <c r="E92" s="64"/>
      <c r="F92" s="274" t="s">
        <v>15052</v>
      </c>
      <c r="G92" s="64"/>
      <c r="H92" s="64"/>
      <c r="I92" s="177"/>
      <c r="J92" s="64"/>
      <c r="K92" s="64"/>
      <c r="L92" s="62"/>
      <c r="M92" s="223"/>
      <c r="N92" s="43"/>
      <c r="O92" s="43"/>
      <c r="P92" s="43"/>
      <c r="Q92" s="43"/>
      <c r="R92" s="43"/>
      <c r="S92" s="43"/>
      <c r="T92" s="79"/>
      <c r="AT92" s="25" t="s">
        <v>506</v>
      </c>
      <c r="AU92" s="25" t="s">
        <v>82</v>
      </c>
    </row>
    <row r="93" spans="2:65" s="1" customFormat="1" ht="16.5" customHeight="1">
      <c r="B93" s="42"/>
      <c r="C93" s="209" t="s">
        <v>577</v>
      </c>
      <c r="D93" s="209" t="s">
        <v>498</v>
      </c>
      <c r="E93" s="210" t="s">
        <v>15053</v>
      </c>
      <c r="F93" s="211" t="s">
        <v>15054</v>
      </c>
      <c r="G93" s="212" t="s">
        <v>1025</v>
      </c>
      <c r="H93" s="213">
        <v>1</v>
      </c>
      <c r="I93" s="214"/>
      <c r="J93" s="215">
        <f>ROUND(I93*H93,2)</f>
        <v>0</v>
      </c>
      <c r="K93" s="211" t="s">
        <v>501</v>
      </c>
      <c r="L93" s="62"/>
      <c r="M93" s="216" t="s">
        <v>23</v>
      </c>
      <c r="N93" s="217" t="s">
        <v>44</v>
      </c>
      <c r="O93" s="43"/>
      <c r="P93" s="218">
        <f>O93*H93</f>
        <v>0</v>
      </c>
      <c r="Q93" s="218">
        <v>0</v>
      </c>
      <c r="R93" s="218">
        <f>Q93*H93</f>
        <v>0</v>
      </c>
      <c r="S93" s="218">
        <v>0</v>
      </c>
      <c r="T93" s="219">
        <f>S93*H93</f>
        <v>0</v>
      </c>
      <c r="AR93" s="25" t="s">
        <v>6700</v>
      </c>
      <c r="AT93" s="25" t="s">
        <v>498</v>
      </c>
      <c r="AU93" s="25" t="s">
        <v>82</v>
      </c>
      <c r="AY93" s="25" t="s">
        <v>492</v>
      </c>
      <c r="BE93" s="220">
        <f>IF(N93="základní",J93,0)</f>
        <v>0</v>
      </c>
      <c r="BF93" s="220">
        <f>IF(N93="snížená",J93,0)</f>
        <v>0</v>
      </c>
      <c r="BG93" s="220">
        <f>IF(N93="zákl. přenesená",J93,0)</f>
        <v>0</v>
      </c>
      <c r="BH93" s="220">
        <f>IF(N93="sníž. přenesená",J93,0)</f>
        <v>0</v>
      </c>
      <c r="BI93" s="220">
        <f>IF(N93="nulová",J93,0)</f>
        <v>0</v>
      </c>
      <c r="BJ93" s="25" t="s">
        <v>80</v>
      </c>
      <c r="BK93" s="220">
        <f>ROUND(I93*H93,2)</f>
        <v>0</v>
      </c>
      <c r="BL93" s="25" t="s">
        <v>6700</v>
      </c>
      <c r="BM93" s="25" t="s">
        <v>15055</v>
      </c>
    </row>
    <row r="94" spans="2:65" s="1" customFormat="1" ht="24">
      <c r="B94" s="42"/>
      <c r="C94" s="64"/>
      <c r="D94" s="227" t="s">
        <v>506</v>
      </c>
      <c r="E94" s="64"/>
      <c r="F94" s="274" t="s">
        <v>15056</v>
      </c>
      <c r="G94" s="64"/>
      <c r="H94" s="64"/>
      <c r="I94" s="177"/>
      <c r="J94" s="64"/>
      <c r="K94" s="64"/>
      <c r="L94" s="62"/>
      <c r="M94" s="223"/>
      <c r="N94" s="43"/>
      <c r="O94" s="43"/>
      <c r="P94" s="43"/>
      <c r="Q94" s="43"/>
      <c r="R94" s="43"/>
      <c r="S94" s="43"/>
      <c r="T94" s="79"/>
      <c r="AT94" s="25" t="s">
        <v>506</v>
      </c>
      <c r="AU94" s="25" t="s">
        <v>82</v>
      </c>
    </row>
    <row r="95" spans="2:65" s="1" customFormat="1" ht="16.5" customHeight="1">
      <c r="B95" s="42"/>
      <c r="C95" s="209" t="s">
        <v>591</v>
      </c>
      <c r="D95" s="209" t="s">
        <v>498</v>
      </c>
      <c r="E95" s="210" t="s">
        <v>15057</v>
      </c>
      <c r="F95" s="211" t="s">
        <v>15058</v>
      </c>
      <c r="G95" s="212" t="s">
        <v>1025</v>
      </c>
      <c r="H95" s="213">
        <v>1</v>
      </c>
      <c r="I95" s="214"/>
      <c r="J95" s="215">
        <f>ROUND(I95*H95,2)</f>
        <v>0</v>
      </c>
      <c r="K95" s="211" t="s">
        <v>23</v>
      </c>
      <c r="L95" s="62"/>
      <c r="M95" s="216" t="s">
        <v>23</v>
      </c>
      <c r="N95" s="217" t="s">
        <v>44</v>
      </c>
      <c r="O95" s="43"/>
      <c r="P95" s="218">
        <f>O95*H95</f>
        <v>0</v>
      </c>
      <c r="Q95" s="218">
        <v>0</v>
      </c>
      <c r="R95" s="218">
        <f>Q95*H95</f>
        <v>0</v>
      </c>
      <c r="S95" s="218">
        <v>0</v>
      </c>
      <c r="T95" s="219">
        <f>S95*H95</f>
        <v>0</v>
      </c>
      <c r="AR95" s="25" t="s">
        <v>6700</v>
      </c>
      <c r="AT95" s="25" t="s">
        <v>498</v>
      </c>
      <c r="AU95" s="25" t="s">
        <v>82</v>
      </c>
      <c r="AY95" s="25" t="s">
        <v>492</v>
      </c>
      <c r="BE95" s="220">
        <f>IF(N95="základní",J95,0)</f>
        <v>0</v>
      </c>
      <c r="BF95" s="220">
        <f>IF(N95="snížená",J95,0)</f>
        <v>0</v>
      </c>
      <c r="BG95" s="220">
        <f>IF(N95="zákl. přenesená",J95,0)</f>
        <v>0</v>
      </c>
      <c r="BH95" s="220">
        <f>IF(N95="sníž. přenesená",J95,0)</f>
        <v>0</v>
      </c>
      <c r="BI95" s="220">
        <f>IF(N95="nulová",J95,0)</f>
        <v>0</v>
      </c>
      <c r="BJ95" s="25" t="s">
        <v>80</v>
      </c>
      <c r="BK95" s="220">
        <f>ROUND(I95*H95,2)</f>
        <v>0</v>
      </c>
      <c r="BL95" s="25" t="s">
        <v>6700</v>
      </c>
      <c r="BM95" s="25" t="s">
        <v>15059</v>
      </c>
    </row>
    <row r="96" spans="2:65" s="1" customFormat="1">
      <c r="B96" s="42"/>
      <c r="C96" s="64"/>
      <c r="D96" s="221" t="s">
        <v>506</v>
      </c>
      <c r="E96" s="64"/>
      <c r="F96" s="222" t="s">
        <v>15058</v>
      </c>
      <c r="G96" s="64"/>
      <c r="H96" s="64"/>
      <c r="I96" s="177"/>
      <c r="J96" s="64"/>
      <c r="K96" s="64"/>
      <c r="L96" s="62"/>
      <c r="M96" s="223"/>
      <c r="N96" s="43"/>
      <c r="O96" s="43"/>
      <c r="P96" s="43"/>
      <c r="Q96" s="43"/>
      <c r="R96" s="43"/>
      <c r="S96" s="43"/>
      <c r="T96" s="79"/>
      <c r="AT96" s="25" t="s">
        <v>506</v>
      </c>
      <c r="AU96" s="25" t="s">
        <v>82</v>
      </c>
    </row>
    <row r="97" spans="2:65" s="11" customFormat="1" ht="29.85" customHeight="1">
      <c r="B97" s="192"/>
      <c r="C97" s="193"/>
      <c r="D97" s="206" t="s">
        <v>72</v>
      </c>
      <c r="E97" s="207" t="s">
        <v>15060</v>
      </c>
      <c r="F97" s="207" t="s">
        <v>15061</v>
      </c>
      <c r="G97" s="193"/>
      <c r="H97" s="193"/>
      <c r="I97" s="196"/>
      <c r="J97" s="208">
        <f>BK97</f>
        <v>0</v>
      </c>
      <c r="K97" s="193"/>
      <c r="L97" s="198"/>
      <c r="M97" s="199"/>
      <c r="N97" s="200"/>
      <c r="O97" s="200"/>
      <c r="P97" s="201">
        <f>SUM(P98:P110)</f>
        <v>0</v>
      </c>
      <c r="Q97" s="200"/>
      <c r="R97" s="201">
        <f>SUM(R98:R110)</f>
        <v>0</v>
      </c>
      <c r="S97" s="200"/>
      <c r="T97" s="202">
        <f>SUM(T98:T110)</f>
        <v>0</v>
      </c>
      <c r="AR97" s="203" t="s">
        <v>563</v>
      </c>
      <c r="AT97" s="204" t="s">
        <v>72</v>
      </c>
      <c r="AU97" s="204" t="s">
        <v>80</v>
      </c>
      <c r="AY97" s="203" t="s">
        <v>492</v>
      </c>
      <c r="BK97" s="205">
        <f>SUM(BK98:BK110)</f>
        <v>0</v>
      </c>
    </row>
    <row r="98" spans="2:65" s="1" customFormat="1" ht="25.5" customHeight="1">
      <c r="B98" s="42"/>
      <c r="C98" s="209" t="s">
        <v>604</v>
      </c>
      <c r="D98" s="209" t="s">
        <v>498</v>
      </c>
      <c r="E98" s="210" t="s">
        <v>15062</v>
      </c>
      <c r="F98" s="211" t="s">
        <v>15063</v>
      </c>
      <c r="G98" s="212" t="s">
        <v>1025</v>
      </c>
      <c r="H98" s="213">
        <v>1</v>
      </c>
      <c r="I98" s="214"/>
      <c r="J98" s="215">
        <f>ROUND(I98*H98,2)</f>
        <v>0</v>
      </c>
      <c r="K98" s="211" t="s">
        <v>23</v>
      </c>
      <c r="L98" s="62"/>
      <c r="M98" s="216" t="s">
        <v>23</v>
      </c>
      <c r="N98" s="217" t="s">
        <v>44</v>
      </c>
      <c r="O98" s="43"/>
      <c r="P98" s="218">
        <f>O98*H98</f>
        <v>0</v>
      </c>
      <c r="Q98" s="218">
        <v>0</v>
      </c>
      <c r="R98" s="218">
        <f>Q98*H98</f>
        <v>0</v>
      </c>
      <c r="S98" s="218">
        <v>0</v>
      </c>
      <c r="T98" s="219">
        <f>S98*H98</f>
        <v>0</v>
      </c>
      <c r="AR98" s="25" t="s">
        <v>6700</v>
      </c>
      <c r="AT98" s="25" t="s">
        <v>498</v>
      </c>
      <c r="AU98" s="25" t="s">
        <v>82</v>
      </c>
      <c r="AY98" s="25" t="s">
        <v>492</v>
      </c>
      <c r="BE98" s="220">
        <f>IF(N98="základní",J98,0)</f>
        <v>0</v>
      </c>
      <c r="BF98" s="220">
        <f>IF(N98="snížená",J98,0)</f>
        <v>0</v>
      </c>
      <c r="BG98" s="220">
        <f>IF(N98="zákl. přenesená",J98,0)</f>
        <v>0</v>
      </c>
      <c r="BH98" s="220">
        <f>IF(N98="sníž. přenesená",J98,0)</f>
        <v>0</v>
      </c>
      <c r="BI98" s="220">
        <f>IF(N98="nulová",J98,0)</f>
        <v>0</v>
      </c>
      <c r="BJ98" s="25" t="s">
        <v>80</v>
      </c>
      <c r="BK98" s="220">
        <f>ROUND(I98*H98,2)</f>
        <v>0</v>
      </c>
      <c r="BL98" s="25" t="s">
        <v>6700</v>
      </c>
      <c r="BM98" s="25" t="s">
        <v>15064</v>
      </c>
    </row>
    <row r="99" spans="2:65" s="1" customFormat="1" ht="24">
      <c r="B99" s="42"/>
      <c r="C99" s="64"/>
      <c r="D99" s="227" t="s">
        <v>506</v>
      </c>
      <c r="E99" s="64"/>
      <c r="F99" s="274" t="s">
        <v>15063</v>
      </c>
      <c r="G99" s="64"/>
      <c r="H99" s="64"/>
      <c r="I99" s="177"/>
      <c r="J99" s="64"/>
      <c r="K99" s="64"/>
      <c r="L99" s="62"/>
      <c r="M99" s="223"/>
      <c r="N99" s="43"/>
      <c r="O99" s="43"/>
      <c r="P99" s="43"/>
      <c r="Q99" s="43"/>
      <c r="R99" s="43"/>
      <c r="S99" s="43"/>
      <c r="T99" s="79"/>
      <c r="AT99" s="25" t="s">
        <v>506</v>
      </c>
      <c r="AU99" s="25" t="s">
        <v>82</v>
      </c>
    </row>
    <row r="100" spans="2:65" s="1" customFormat="1" ht="16.5" customHeight="1">
      <c r="B100" s="42"/>
      <c r="C100" s="209" t="s">
        <v>617</v>
      </c>
      <c r="D100" s="209" t="s">
        <v>498</v>
      </c>
      <c r="E100" s="210" t="s">
        <v>15065</v>
      </c>
      <c r="F100" s="211" t="s">
        <v>15066</v>
      </c>
      <c r="G100" s="212" t="s">
        <v>1025</v>
      </c>
      <c r="H100" s="213">
        <v>1</v>
      </c>
      <c r="I100" s="214"/>
      <c r="J100" s="215">
        <f>ROUND(I100*H100,2)</f>
        <v>0</v>
      </c>
      <c r="K100" s="211" t="s">
        <v>23</v>
      </c>
      <c r="L100" s="62"/>
      <c r="M100" s="216" t="s">
        <v>23</v>
      </c>
      <c r="N100" s="217" t="s">
        <v>44</v>
      </c>
      <c r="O100" s="43"/>
      <c r="P100" s="218">
        <f>O100*H100</f>
        <v>0</v>
      </c>
      <c r="Q100" s="218">
        <v>0</v>
      </c>
      <c r="R100" s="218">
        <f>Q100*H100</f>
        <v>0</v>
      </c>
      <c r="S100" s="218">
        <v>0</v>
      </c>
      <c r="T100" s="219">
        <f>S100*H100</f>
        <v>0</v>
      </c>
      <c r="AR100" s="25" t="s">
        <v>6700</v>
      </c>
      <c r="AT100" s="25" t="s">
        <v>498</v>
      </c>
      <c r="AU100" s="25" t="s">
        <v>82</v>
      </c>
      <c r="AY100" s="25" t="s">
        <v>492</v>
      </c>
      <c r="BE100" s="220">
        <f>IF(N100="základní",J100,0)</f>
        <v>0</v>
      </c>
      <c r="BF100" s="220">
        <f>IF(N100="snížená",J100,0)</f>
        <v>0</v>
      </c>
      <c r="BG100" s="220">
        <f>IF(N100="zákl. přenesená",J100,0)</f>
        <v>0</v>
      </c>
      <c r="BH100" s="220">
        <f>IF(N100="sníž. přenesená",J100,0)</f>
        <v>0</v>
      </c>
      <c r="BI100" s="220">
        <f>IF(N100="nulová",J100,0)</f>
        <v>0</v>
      </c>
      <c r="BJ100" s="25" t="s">
        <v>80</v>
      </c>
      <c r="BK100" s="220">
        <f>ROUND(I100*H100,2)</f>
        <v>0</v>
      </c>
      <c r="BL100" s="25" t="s">
        <v>6700</v>
      </c>
      <c r="BM100" s="25" t="s">
        <v>15067</v>
      </c>
    </row>
    <row r="101" spans="2:65" s="1" customFormat="1">
      <c r="B101" s="42"/>
      <c r="C101" s="64"/>
      <c r="D101" s="227" t="s">
        <v>506</v>
      </c>
      <c r="E101" s="64"/>
      <c r="F101" s="274" t="s">
        <v>15066</v>
      </c>
      <c r="G101" s="64"/>
      <c r="H101" s="64"/>
      <c r="I101" s="177"/>
      <c r="J101" s="64"/>
      <c r="K101" s="64"/>
      <c r="L101" s="62"/>
      <c r="M101" s="223"/>
      <c r="N101" s="43"/>
      <c r="O101" s="43"/>
      <c r="P101" s="43"/>
      <c r="Q101" s="43"/>
      <c r="R101" s="43"/>
      <c r="S101" s="43"/>
      <c r="T101" s="79"/>
      <c r="AT101" s="25" t="s">
        <v>506</v>
      </c>
      <c r="AU101" s="25" t="s">
        <v>82</v>
      </c>
    </row>
    <row r="102" spans="2:65" s="1" customFormat="1" ht="16.5" customHeight="1">
      <c r="B102" s="42"/>
      <c r="C102" s="209" t="s">
        <v>255</v>
      </c>
      <c r="D102" s="209" t="s">
        <v>498</v>
      </c>
      <c r="E102" s="210" t="s">
        <v>15068</v>
      </c>
      <c r="F102" s="211" t="s">
        <v>15069</v>
      </c>
      <c r="G102" s="212" t="s">
        <v>180</v>
      </c>
      <c r="H102" s="213">
        <v>24760</v>
      </c>
      <c r="I102" s="214"/>
      <c r="J102" s="215">
        <f>ROUND(I102*H102,2)</f>
        <v>0</v>
      </c>
      <c r="K102" s="211" t="s">
        <v>23</v>
      </c>
      <c r="L102" s="62"/>
      <c r="M102" s="216" t="s">
        <v>23</v>
      </c>
      <c r="N102" s="217" t="s">
        <v>44</v>
      </c>
      <c r="O102" s="43"/>
      <c r="P102" s="218">
        <f>O102*H102</f>
        <v>0</v>
      </c>
      <c r="Q102" s="218">
        <v>0</v>
      </c>
      <c r="R102" s="218">
        <f>Q102*H102</f>
        <v>0</v>
      </c>
      <c r="S102" s="218">
        <v>0</v>
      </c>
      <c r="T102" s="219">
        <f>S102*H102</f>
        <v>0</v>
      </c>
      <c r="AR102" s="25" t="s">
        <v>6700</v>
      </c>
      <c r="AT102" s="25" t="s">
        <v>498</v>
      </c>
      <c r="AU102" s="25" t="s">
        <v>82</v>
      </c>
      <c r="AY102" s="25" t="s">
        <v>492</v>
      </c>
      <c r="BE102" s="220">
        <f>IF(N102="základní",J102,0)</f>
        <v>0</v>
      </c>
      <c r="BF102" s="220">
        <f>IF(N102="snížená",J102,0)</f>
        <v>0</v>
      </c>
      <c r="BG102" s="220">
        <f>IF(N102="zákl. přenesená",J102,0)</f>
        <v>0</v>
      </c>
      <c r="BH102" s="220">
        <f>IF(N102="sníž. přenesená",J102,0)</f>
        <v>0</v>
      </c>
      <c r="BI102" s="220">
        <f>IF(N102="nulová",J102,0)</f>
        <v>0</v>
      </c>
      <c r="BJ102" s="25" t="s">
        <v>80</v>
      </c>
      <c r="BK102" s="220">
        <f>ROUND(I102*H102,2)</f>
        <v>0</v>
      </c>
      <c r="BL102" s="25" t="s">
        <v>6700</v>
      </c>
      <c r="BM102" s="25" t="s">
        <v>15070</v>
      </c>
    </row>
    <row r="103" spans="2:65" s="1" customFormat="1">
      <c r="B103" s="42"/>
      <c r="C103" s="64"/>
      <c r="D103" s="221" t="s">
        <v>506</v>
      </c>
      <c r="E103" s="64"/>
      <c r="F103" s="222" t="s">
        <v>15071</v>
      </c>
      <c r="G103" s="64"/>
      <c r="H103" s="64"/>
      <c r="I103" s="177"/>
      <c r="J103" s="64"/>
      <c r="K103" s="64"/>
      <c r="L103" s="62"/>
      <c r="M103" s="223"/>
      <c r="N103" s="43"/>
      <c r="O103" s="43"/>
      <c r="P103" s="43"/>
      <c r="Q103" s="43"/>
      <c r="R103" s="43"/>
      <c r="S103" s="43"/>
      <c r="T103" s="79"/>
      <c r="AT103" s="25" t="s">
        <v>506</v>
      </c>
      <c r="AU103" s="25" t="s">
        <v>82</v>
      </c>
    </row>
    <row r="104" spans="2:65" s="12" customFormat="1">
      <c r="B104" s="225"/>
      <c r="C104" s="226"/>
      <c r="D104" s="221" t="s">
        <v>513</v>
      </c>
      <c r="E104" s="248" t="s">
        <v>23</v>
      </c>
      <c r="F104" s="249" t="s">
        <v>15072</v>
      </c>
      <c r="G104" s="226"/>
      <c r="H104" s="250">
        <v>24756.3</v>
      </c>
      <c r="I104" s="231"/>
      <c r="J104" s="226"/>
      <c r="K104" s="226"/>
      <c r="L104" s="232"/>
      <c r="M104" s="233"/>
      <c r="N104" s="234"/>
      <c r="O104" s="234"/>
      <c r="P104" s="234"/>
      <c r="Q104" s="234"/>
      <c r="R104" s="234"/>
      <c r="S104" s="234"/>
      <c r="T104" s="235"/>
      <c r="AT104" s="236" t="s">
        <v>513</v>
      </c>
      <c r="AU104" s="236" t="s">
        <v>82</v>
      </c>
      <c r="AV104" s="12" t="s">
        <v>82</v>
      </c>
      <c r="AW104" s="12" t="s">
        <v>36</v>
      </c>
      <c r="AX104" s="12" t="s">
        <v>73</v>
      </c>
      <c r="AY104" s="236" t="s">
        <v>492</v>
      </c>
    </row>
    <row r="105" spans="2:65" s="13" customFormat="1">
      <c r="B105" s="237"/>
      <c r="C105" s="238"/>
      <c r="D105" s="221" t="s">
        <v>513</v>
      </c>
      <c r="E105" s="239" t="s">
        <v>23</v>
      </c>
      <c r="F105" s="240" t="s">
        <v>15073</v>
      </c>
      <c r="G105" s="238"/>
      <c r="H105" s="241" t="s">
        <v>23</v>
      </c>
      <c r="I105" s="242"/>
      <c r="J105" s="238"/>
      <c r="K105" s="238"/>
      <c r="L105" s="243"/>
      <c r="M105" s="244"/>
      <c r="N105" s="245"/>
      <c r="O105" s="245"/>
      <c r="P105" s="245"/>
      <c r="Q105" s="245"/>
      <c r="R105" s="245"/>
      <c r="S105" s="245"/>
      <c r="T105" s="246"/>
      <c r="AT105" s="247" t="s">
        <v>513</v>
      </c>
      <c r="AU105" s="247" t="s">
        <v>82</v>
      </c>
      <c r="AV105" s="13" t="s">
        <v>80</v>
      </c>
      <c r="AW105" s="13" t="s">
        <v>36</v>
      </c>
      <c r="AX105" s="13" t="s">
        <v>73</v>
      </c>
      <c r="AY105" s="247" t="s">
        <v>492</v>
      </c>
    </row>
    <row r="106" spans="2:65" s="15" customFormat="1">
      <c r="B106" s="262"/>
      <c r="C106" s="263"/>
      <c r="D106" s="221" t="s">
        <v>513</v>
      </c>
      <c r="E106" s="264" t="s">
        <v>23</v>
      </c>
      <c r="F106" s="265" t="s">
        <v>690</v>
      </c>
      <c r="G106" s="263"/>
      <c r="H106" s="266">
        <v>24756.3</v>
      </c>
      <c r="I106" s="267"/>
      <c r="J106" s="263"/>
      <c r="K106" s="263"/>
      <c r="L106" s="268"/>
      <c r="M106" s="269"/>
      <c r="N106" s="270"/>
      <c r="O106" s="270"/>
      <c r="P106" s="270"/>
      <c r="Q106" s="270"/>
      <c r="R106" s="270"/>
      <c r="S106" s="270"/>
      <c r="T106" s="271"/>
      <c r="AT106" s="272" t="s">
        <v>513</v>
      </c>
      <c r="AU106" s="272" t="s">
        <v>82</v>
      </c>
      <c r="AV106" s="15" t="s">
        <v>93</v>
      </c>
      <c r="AW106" s="15" t="s">
        <v>36</v>
      </c>
      <c r="AX106" s="15" t="s">
        <v>73</v>
      </c>
      <c r="AY106" s="272" t="s">
        <v>492</v>
      </c>
    </row>
    <row r="107" spans="2:65" s="12" customFormat="1">
      <c r="B107" s="225"/>
      <c r="C107" s="226"/>
      <c r="D107" s="227" t="s">
        <v>513</v>
      </c>
      <c r="E107" s="228" t="s">
        <v>23</v>
      </c>
      <c r="F107" s="229" t="s">
        <v>15074</v>
      </c>
      <c r="G107" s="226"/>
      <c r="H107" s="230">
        <v>24760</v>
      </c>
      <c r="I107" s="231"/>
      <c r="J107" s="226"/>
      <c r="K107" s="226"/>
      <c r="L107" s="232"/>
      <c r="M107" s="233"/>
      <c r="N107" s="234"/>
      <c r="O107" s="234"/>
      <c r="P107" s="234"/>
      <c r="Q107" s="234"/>
      <c r="R107" s="234"/>
      <c r="S107" s="234"/>
      <c r="T107" s="235"/>
      <c r="AT107" s="236" t="s">
        <v>513</v>
      </c>
      <c r="AU107" s="236" t="s">
        <v>82</v>
      </c>
      <c r="AV107" s="12" t="s">
        <v>82</v>
      </c>
      <c r="AW107" s="12" t="s">
        <v>36</v>
      </c>
      <c r="AX107" s="12" t="s">
        <v>80</v>
      </c>
      <c r="AY107" s="236" t="s">
        <v>492</v>
      </c>
    </row>
    <row r="108" spans="2:65" s="1" customFormat="1" ht="16.5" customHeight="1">
      <c r="B108" s="42"/>
      <c r="C108" s="209" t="s">
        <v>727</v>
      </c>
      <c r="D108" s="209" t="s">
        <v>498</v>
      </c>
      <c r="E108" s="210" t="s">
        <v>15075</v>
      </c>
      <c r="F108" s="211" t="s">
        <v>15076</v>
      </c>
      <c r="G108" s="212" t="s">
        <v>180</v>
      </c>
      <c r="H108" s="213">
        <v>24750</v>
      </c>
      <c r="I108" s="214"/>
      <c r="J108" s="215">
        <f>ROUND(I108*H108,2)</f>
        <v>0</v>
      </c>
      <c r="K108" s="211" t="s">
        <v>23</v>
      </c>
      <c r="L108" s="62"/>
      <c r="M108" s="216" t="s">
        <v>23</v>
      </c>
      <c r="N108" s="217" t="s">
        <v>44</v>
      </c>
      <c r="O108" s="43"/>
      <c r="P108" s="218">
        <f>O108*H108</f>
        <v>0</v>
      </c>
      <c r="Q108" s="218">
        <v>0</v>
      </c>
      <c r="R108" s="218">
        <f>Q108*H108</f>
        <v>0</v>
      </c>
      <c r="S108" s="218">
        <v>0</v>
      </c>
      <c r="T108" s="219">
        <f>S108*H108</f>
        <v>0</v>
      </c>
      <c r="AR108" s="25" t="s">
        <v>6700</v>
      </c>
      <c r="AT108" s="25" t="s">
        <v>498</v>
      </c>
      <c r="AU108" s="25" t="s">
        <v>82</v>
      </c>
      <c r="AY108" s="25" t="s">
        <v>492</v>
      </c>
      <c r="BE108" s="220">
        <f>IF(N108="základní",J108,0)</f>
        <v>0</v>
      </c>
      <c r="BF108" s="220">
        <f>IF(N108="snížená",J108,0)</f>
        <v>0</v>
      </c>
      <c r="BG108" s="220">
        <f>IF(N108="zákl. přenesená",J108,0)</f>
        <v>0</v>
      </c>
      <c r="BH108" s="220">
        <f>IF(N108="sníž. přenesená",J108,0)</f>
        <v>0</v>
      </c>
      <c r="BI108" s="220">
        <f>IF(N108="nulová",J108,0)</f>
        <v>0</v>
      </c>
      <c r="BJ108" s="25" t="s">
        <v>80</v>
      </c>
      <c r="BK108" s="220">
        <f>ROUND(I108*H108,2)</f>
        <v>0</v>
      </c>
      <c r="BL108" s="25" t="s">
        <v>6700</v>
      </c>
      <c r="BM108" s="25" t="s">
        <v>15077</v>
      </c>
    </row>
    <row r="109" spans="2:65" s="1" customFormat="1">
      <c r="B109" s="42"/>
      <c r="C109" s="64"/>
      <c r="D109" s="221" t="s">
        <v>506</v>
      </c>
      <c r="E109" s="64"/>
      <c r="F109" s="222" t="s">
        <v>15076</v>
      </c>
      <c r="G109" s="64"/>
      <c r="H109" s="64"/>
      <c r="I109" s="177"/>
      <c r="J109" s="64"/>
      <c r="K109" s="64"/>
      <c r="L109" s="62"/>
      <c r="M109" s="223"/>
      <c r="N109" s="43"/>
      <c r="O109" s="43"/>
      <c r="P109" s="43"/>
      <c r="Q109" s="43"/>
      <c r="R109" s="43"/>
      <c r="S109" s="43"/>
      <c r="T109" s="79"/>
      <c r="AT109" s="25" t="s">
        <v>506</v>
      </c>
      <c r="AU109" s="25" t="s">
        <v>82</v>
      </c>
    </row>
    <row r="110" spans="2:65" s="12" customFormat="1">
      <c r="B110" s="225"/>
      <c r="C110" s="226"/>
      <c r="D110" s="221" t="s">
        <v>513</v>
      </c>
      <c r="E110" s="248" t="s">
        <v>23</v>
      </c>
      <c r="F110" s="249" t="s">
        <v>15078</v>
      </c>
      <c r="G110" s="226"/>
      <c r="H110" s="250">
        <v>24750</v>
      </c>
      <c r="I110" s="231"/>
      <c r="J110" s="226"/>
      <c r="K110" s="226"/>
      <c r="L110" s="232"/>
      <c r="M110" s="233"/>
      <c r="N110" s="234"/>
      <c r="O110" s="234"/>
      <c r="P110" s="234"/>
      <c r="Q110" s="234"/>
      <c r="R110" s="234"/>
      <c r="S110" s="234"/>
      <c r="T110" s="235"/>
      <c r="AT110" s="236" t="s">
        <v>513</v>
      </c>
      <c r="AU110" s="236" t="s">
        <v>82</v>
      </c>
      <c r="AV110" s="12" t="s">
        <v>82</v>
      </c>
      <c r="AW110" s="12" t="s">
        <v>36</v>
      </c>
      <c r="AX110" s="12" t="s">
        <v>80</v>
      </c>
      <c r="AY110" s="236" t="s">
        <v>492</v>
      </c>
    </row>
    <row r="111" spans="2:65" s="11" customFormat="1" ht="29.85" customHeight="1">
      <c r="B111" s="192"/>
      <c r="C111" s="193"/>
      <c r="D111" s="206" t="s">
        <v>72</v>
      </c>
      <c r="E111" s="207" t="s">
        <v>15079</v>
      </c>
      <c r="F111" s="207" t="s">
        <v>15080</v>
      </c>
      <c r="G111" s="193"/>
      <c r="H111" s="193"/>
      <c r="I111" s="196"/>
      <c r="J111" s="208">
        <f>BK111</f>
        <v>0</v>
      </c>
      <c r="K111" s="193"/>
      <c r="L111" s="198"/>
      <c r="M111" s="199"/>
      <c r="N111" s="200"/>
      <c r="O111" s="200"/>
      <c r="P111" s="201">
        <f>SUM(P112:P119)</f>
        <v>0</v>
      </c>
      <c r="Q111" s="200"/>
      <c r="R111" s="201">
        <f>SUM(R112:R119)</f>
        <v>0</v>
      </c>
      <c r="S111" s="200"/>
      <c r="T111" s="202">
        <f>SUM(T112:T119)</f>
        <v>0</v>
      </c>
      <c r="AR111" s="203" t="s">
        <v>563</v>
      </c>
      <c r="AT111" s="204" t="s">
        <v>72</v>
      </c>
      <c r="AU111" s="204" t="s">
        <v>80</v>
      </c>
      <c r="AY111" s="203" t="s">
        <v>492</v>
      </c>
      <c r="BK111" s="205">
        <f>SUM(BK112:BK119)</f>
        <v>0</v>
      </c>
    </row>
    <row r="112" spans="2:65" s="1" customFormat="1" ht="16.5" customHeight="1">
      <c r="B112" s="42"/>
      <c r="C112" s="209" t="s">
        <v>742</v>
      </c>
      <c r="D112" s="209" t="s">
        <v>498</v>
      </c>
      <c r="E112" s="210" t="s">
        <v>15081</v>
      </c>
      <c r="F112" s="211" t="s">
        <v>15082</v>
      </c>
      <c r="G112" s="212" t="s">
        <v>1025</v>
      </c>
      <c r="H112" s="213">
        <v>1</v>
      </c>
      <c r="I112" s="214"/>
      <c r="J112" s="215">
        <f>ROUND(I112*H112,2)</f>
        <v>0</v>
      </c>
      <c r="K112" s="211" t="s">
        <v>23</v>
      </c>
      <c r="L112" s="62"/>
      <c r="M112" s="216" t="s">
        <v>23</v>
      </c>
      <c r="N112" s="217" t="s">
        <v>44</v>
      </c>
      <c r="O112" s="43"/>
      <c r="P112" s="218">
        <f>O112*H112</f>
        <v>0</v>
      </c>
      <c r="Q112" s="218">
        <v>0</v>
      </c>
      <c r="R112" s="218">
        <f>Q112*H112</f>
        <v>0</v>
      </c>
      <c r="S112" s="218">
        <v>0</v>
      </c>
      <c r="T112" s="219">
        <f>S112*H112</f>
        <v>0</v>
      </c>
      <c r="AR112" s="25" t="s">
        <v>6700</v>
      </c>
      <c r="AT112" s="25" t="s">
        <v>498</v>
      </c>
      <c r="AU112" s="25" t="s">
        <v>82</v>
      </c>
      <c r="AY112" s="25" t="s">
        <v>492</v>
      </c>
      <c r="BE112" s="220">
        <f>IF(N112="základní",J112,0)</f>
        <v>0</v>
      </c>
      <c r="BF112" s="220">
        <f>IF(N112="snížená",J112,0)</f>
        <v>0</v>
      </c>
      <c r="BG112" s="220">
        <f>IF(N112="zákl. přenesená",J112,0)</f>
        <v>0</v>
      </c>
      <c r="BH112" s="220">
        <f>IF(N112="sníž. přenesená",J112,0)</f>
        <v>0</v>
      </c>
      <c r="BI112" s="220">
        <f>IF(N112="nulová",J112,0)</f>
        <v>0</v>
      </c>
      <c r="BJ112" s="25" t="s">
        <v>80</v>
      </c>
      <c r="BK112" s="220">
        <f>ROUND(I112*H112,2)</f>
        <v>0</v>
      </c>
      <c r="BL112" s="25" t="s">
        <v>6700</v>
      </c>
      <c r="BM112" s="25" t="s">
        <v>15083</v>
      </c>
    </row>
    <row r="113" spans="2:65" s="1" customFormat="1">
      <c r="B113" s="42"/>
      <c r="C113" s="64"/>
      <c r="D113" s="227" t="s">
        <v>506</v>
      </c>
      <c r="E113" s="64"/>
      <c r="F113" s="274" t="s">
        <v>15082</v>
      </c>
      <c r="G113" s="64"/>
      <c r="H113" s="64"/>
      <c r="I113" s="177"/>
      <c r="J113" s="64"/>
      <c r="K113" s="64"/>
      <c r="L113" s="62"/>
      <c r="M113" s="223"/>
      <c r="N113" s="43"/>
      <c r="O113" s="43"/>
      <c r="P113" s="43"/>
      <c r="Q113" s="43"/>
      <c r="R113" s="43"/>
      <c r="S113" s="43"/>
      <c r="T113" s="79"/>
      <c r="AT113" s="25" t="s">
        <v>506</v>
      </c>
      <c r="AU113" s="25" t="s">
        <v>82</v>
      </c>
    </row>
    <row r="114" spans="2:65" s="1" customFormat="1" ht="16.5" customHeight="1">
      <c r="B114" s="42"/>
      <c r="C114" s="209" t="s">
        <v>752</v>
      </c>
      <c r="D114" s="209" t="s">
        <v>498</v>
      </c>
      <c r="E114" s="210" t="s">
        <v>15084</v>
      </c>
      <c r="F114" s="211" t="s">
        <v>15085</v>
      </c>
      <c r="G114" s="212" t="s">
        <v>1025</v>
      </c>
      <c r="H114" s="213">
        <v>1</v>
      </c>
      <c r="I114" s="214"/>
      <c r="J114" s="215">
        <f>ROUND(I114*H114,2)</f>
        <v>0</v>
      </c>
      <c r="K114" s="211" t="s">
        <v>23</v>
      </c>
      <c r="L114" s="62"/>
      <c r="M114" s="216" t="s">
        <v>23</v>
      </c>
      <c r="N114" s="217" t="s">
        <v>44</v>
      </c>
      <c r="O114" s="43"/>
      <c r="P114" s="218">
        <f>O114*H114</f>
        <v>0</v>
      </c>
      <c r="Q114" s="218">
        <v>0</v>
      </c>
      <c r="R114" s="218">
        <f>Q114*H114</f>
        <v>0</v>
      </c>
      <c r="S114" s="218">
        <v>0</v>
      </c>
      <c r="T114" s="219">
        <f>S114*H114</f>
        <v>0</v>
      </c>
      <c r="AR114" s="25" t="s">
        <v>6700</v>
      </c>
      <c r="AT114" s="25" t="s">
        <v>498</v>
      </c>
      <c r="AU114" s="25" t="s">
        <v>82</v>
      </c>
      <c r="AY114" s="25" t="s">
        <v>492</v>
      </c>
      <c r="BE114" s="220">
        <f>IF(N114="základní",J114,0)</f>
        <v>0</v>
      </c>
      <c r="BF114" s="220">
        <f>IF(N114="snížená",J114,0)</f>
        <v>0</v>
      </c>
      <c r="BG114" s="220">
        <f>IF(N114="zákl. přenesená",J114,0)</f>
        <v>0</v>
      </c>
      <c r="BH114" s="220">
        <f>IF(N114="sníž. přenesená",J114,0)</f>
        <v>0</v>
      </c>
      <c r="BI114" s="220">
        <f>IF(N114="nulová",J114,0)</f>
        <v>0</v>
      </c>
      <c r="BJ114" s="25" t="s">
        <v>80</v>
      </c>
      <c r="BK114" s="220">
        <f>ROUND(I114*H114,2)</f>
        <v>0</v>
      </c>
      <c r="BL114" s="25" t="s">
        <v>6700</v>
      </c>
      <c r="BM114" s="25" t="s">
        <v>15086</v>
      </c>
    </row>
    <row r="115" spans="2:65" s="1" customFormat="1">
      <c r="B115" s="42"/>
      <c r="C115" s="64"/>
      <c r="D115" s="227" t="s">
        <v>506</v>
      </c>
      <c r="E115" s="64"/>
      <c r="F115" s="274" t="s">
        <v>15085</v>
      </c>
      <c r="G115" s="64"/>
      <c r="H115" s="64"/>
      <c r="I115" s="177"/>
      <c r="J115" s="64"/>
      <c r="K115" s="64"/>
      <c r="L115" s="62"/>
      <c r="M115" s="223"/>
      <c r="N115" s="43"/>
      <c r="O115" s="43"/>
      <c r="P115" s="43"/>
      <c r="Q115" s="43"/>
      <c r="R115" s="43"/>
      <c r="S115" s="43"/>
      <c r="T115" s="79"/>
      <c r="AT115" s="25" t="s">
        <v>506</v>
      </c>
      <c r="AU115" s="25" t="s">
        <v>82</v>
      </c>
    </row>
    <row r="116" spans="2:65" s="1" customFormat="1" ht="16.5" customHeight="1">
      <c r="B116" s="42"/>
      <c r="C116" s="209" t="s">
        <v>765</v>
      </c>
      <c r="D116" s="209" t="s">
        <v>498</v>
      </c>
      <c r="E116" s="210" t="s">
        <v>15087</v>
      </c>
      <c r="F116" s="211" t="s">
        <v>15088</v>
      </c>
      <c r="G116" s="212" t="s">
        <v>1025</v>
      </c>
      <c r="H116" s="213">
        <v>1</v>
      </c>
      <c r="I116" s="214"/>
      <c r="J116" s="215">
        <f>ROUND(I116*H116,2)</f>
        <v>0</v>
      </c>
      <c r="K116" s="211" t="s">
        <v>23</v>
      </c>
      <c r="L116" s="62"/>
      <c r="M116" s="216" t="s">
        <v>23</v>
      </c>
      <c r="N116" s="217" t="s">
        <v>44</v>
      </c>
      <c r="O116" s="43"/>
      <c r="P116" s="218">
        <f>O116*H116</f>
        <v>0</v>
      </c>
      <c r="Q116" s="218">
        <v>0</v>
      </c>
      <c r="R116" s="218">
        <f>Q116*H116</f>
        <v>0</v>
      </c>
      <c r="S116" s="218">
        <v>0</v>
      </c>
      <c r="T116" s="219">
        <f>S116*H116</f>
        <v>0</v>
      </c>
      <c r="AR116" s="25" t="s">
        <v>6700</v>
      </c>
      <c r="AT116" s="25" t="s">
        <v>498</v>
      </c>
      <c r="AU116" s="25" t="s">
        <v>82</v>
      </c>
      <c r="AY116" s="25" t="s">
        <v>492</v>
      </c>
      <c r="BE116" s="220">
        <f>IF(N116="základní",J116,0)</f>
        <v>0</v>
      </c>
      <c r="BF116" s="220">
        <f>IF(N116="snížená",J116,0)</f>
        <v>0</v>
      </c>
      <c r="BG116" s="220">
        <f>IF(N116="zákl. přenesená",J116,0)</f>
        <v>0</v>
      </c>
      <c r="BH116" s="220">
        <f>IF(N116="sníž. přenesená",J116,0)</f>
        <v>0</v>
      </c>
      <c r="BI116" s="220">
        <f>IF(N116="nulová",J116,0)</f>
        <v>0</v>
      </c>
      <c r="BJ116" s="25" t="s">
        <v>80</v>
      </c>
      <c r="BK116" s="220">
        <f>ROUND(I116*H116,2)</f>
        <v>0</v>
      </c>
      <c r="BL116" s="25" t="s">
        <v>6700</v>
      </c>
      <c r="BM116" s="25" t="s">
        <v>15089</v>
      </c>
    </row>
    <row r="117" spans="2:65" s="1" customFormat="1">
      <c r="B117" s="42"/>
      <c r="C117" s="64"/>
      <c r="D117" s="227" t="s">
        <v>506</v>
      </c>
      <c r="E117" s="64"/>
      <c r="F117" s="274" t="s">
        <v>15085</v>
      </c>
      <c r="G117" s="64"/>
      <c r="H117" s="64"/>
      <c r="I117" s="177"/>
      <c r="J117" s="64"/>
      <c r="K117" s="64"/>
      <c r="L117" s="62"/>
      <c r="M117" s="223"/>
      <c r="N117" s="43"/>
      <c r="O117" s="43"/>
      <c r="P117" s="43"/>
      <c r="Q117" s="43"/>
      <c r="R117" s="43"/>
      <c r="S117" s="43"/>
      <c r="T117" s="79"/>
      <c r="AT117" s="25" t="s">
        <v>506</v>
      </c>
      <c r="AU117" s="25" t="s">
        <v>82</v>
      </c>
    </row>
    <row r="118" spans="2:65" s="1" customFormat="1" ht="16.5" customHeight="1">
      <c r="B118" s="42"/>
      <c r="C118" s="209" t="s">
        <v>10</v>
      </c>
      <c r="D118" s="209" t="s">
        <v>498</v>
      </c>
      <c r="E118" s="210" t="s">
        <v>15090</v>
      </c>
      <c r="F118" s="211" t="s">
        <v>15091</v>
      </c>
      <c r="G118" s="212" t="s">
        <v>1025</v>
      </c>
      <c r="H118" s="213">
        <v>1</v>
      </c>
      <c r="I118" s="214"/>
      <c r="J118" s="215">
        <f>ROUND(I118*H118,2)</f>
        <v>0</v>
      </c>
      <c r="K118" s="211" t="s">
        <v>23</v>
      </c>
      <c r="L118" s="62"/>
      <c r="M118" s="216" t="s">
        <v>23</v>
      </c>
      <c r="N118" s="217" t="s">
        <v>44</v>
      </c>
      <c r="O118" s="43"/>
      <c r="P118" s="218">
        <f>O118*H118</f>
        <v>0</v>
      </c>
      <c r="Q118" s="218">
        <v>0</v>
      </c>
      <c r="R118" s="218">
        <f>Q118*H118</f>
        <v>0</v>
      </c>
      <c r="S118" s="218">
        <v>0</v>
      </c>
      <c r="T118" s="219">
        <f>S118*H118</f>
        <v>0</v>
      </c>
      <c r="AR118" s="25" t="s">
        <v>6700</v>
      </c>
      <c r="AT118" s="25" t="s">
        <v>498</v>
      </c>
      <c r="AU118" s="25" t="s">
        <v>82</v>
      </c>
      <c r="AY118" s="25" t="s">
        <v>492</v>
      </c>
      <c r="BE118" s="220">
        <f>IF(N118="základní",J118,0)</f>
        <v>0</v>
      </c>
      <c r="BF118" s="220">
        <f>IF(N118="snížená",J118,0)</f>
        <v>0</v>
      </c>
      <c r="BG118" s="220">
        <f>IF(N118="zákl. přenesená",J118,0)</f>
        <v>0</v>
      </c>
      <c r="BH118" s="220">
        <f>IF(N118="sníž. přenesená",J118,0)</f>
        <v>0</v>
      </c>
      <c r="BI118" s="220">
        <f>IF(N118="nulová",J118,0)</f>
        <v>0</v>
      </c>
      <c r="BJ118" s="25" t="s">
        <v>80</v>
      </c>
      <c r="BK118" s="220">
        <f>ROUND(I118*H118,2)</f>
        <v>0</v>
      </c>
      <c r="BL118" s="25" t="s">
        <v>6700</v>
      </c>
      <c r="BM118" s="25" t="s">
        <v>15092</v>
      </c>
    </row>
    <row r="119" spans="2:65" s="1" customFormat="1">
      <c r="B119" s="42"/>
      <c r="C119" s="64"/>
      <c r="D119" s="221" t="s">
        <v>506</v>
      </c>
      <c r="E119" s="64"/>
      <c r="F119" s="222" t="s">
        <v>15085</v>
      </c>
      <c r="G119" s="64"/>
      <c r="H119" s="64"/>
      <c r="I119" s="177"/>
      <c r="J119" s="64"/>
      <c r="K119" s="64"/>
      <c r="L119" s="62"/>
      <c r="M119" s="292"/>
      <c r="N119" s="293"/>
      <c r="O119" s="293"/>
      <c r="P119" s="293"/>
      <c r="Q119" s="293"/>
      <c r="R119" s="293"/>
      <c r="S119" s="293"/>
      <c r="T119" s="294"/>
      <c r="AT119" s="25" t="s">
        <v>506</v>
      </c>
      <c r="AU119" s="25" t="s">
        <v>82</v>
      </c>
    </row>
    <row r="120" spans="2:65" s="1" customFormat="1" ht="6.9" customHeight="1">
      <c r="B120" s="57"/>
      <c r="C120" s="58"/>
      <c r="D120" s="58"/>
      <c r="E120" s="58"/>
      <c r="F120" s="58"/>
      <c r="G120" s="58"/>
      <c r="H120" s="58"/>
      <c r="I120" s="151"/>
      <c r="J120" s="58"/>
      <c r="K120" s="58"/>
      <c r="L120" s="62"/>
    </row>
  </sheetData>
  <sheetProtection password="CC35" sheet="1" objects="1" scenarios="1" formatCells="0" formatColumns="0" formatRows="0" sort="0" autoFilter="0"/>
  <autoFilter ref="C79:K119"/>
  <mergeCells count="10">
    <mergeCell ref="J51:J52"/>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6"/>
  <sheetViews>
    <sheetView showGridLines="0" zoomScaleNormal="100" workbookViewId="0"/>
  </sheetViews>
  <sheetFormatPr defaultRowHeight="12"/>
  <cols>
    <col min="1" max="1" width="8.28515625" style="300" customWidth="1"/>
    <col min="2" max="2" width="1.7109375" style="300" customWidth="1"/>
    <col min="3" max="4" width="5" style="300" customWidth="1"/>
    <col min="5" max="5" width="11.7109375" style="300" customWidth="1"/>
    <col min="6" max="6" width="9.140625" style="300" customWidth="1"/>
    <col min="7" max="7" width="5" style="300" customWidth="1"/>
    <col min="8" max="8" width="77.85546875" style="300" customWidth="1"/>
    <col min="9" max="10" width="20" style="300" customWidth="1"/>
    <col min="11" max="11" width="1.7109375" style="300" customWidth="1"/>
  </cols>
  <sheetData>
    <row r="1" spans="2:11" ht="37.5" customHeight="1"/>
    <row r="2" spans="2:11" ht="7.5" customHeight="1">
      <c r="B2" s="301"/>
      <c r="C2" s="302"/>
      <c r="D2" s="302"/>
      <c r="E2" s="302"/>
      <c r="F2" s="302"/>
      <c r="G2" s="302"/>
      <c r="H2" s="302"/>
      <c r="I2" s="302"/>
      <c r="J2" s="302"/>
      <c r="K2" s="303"/>
    </row>
    <row r="3" spans="2:11" s="16" customFormat="1" ht="45" customHeight="1">
      <c r="B3" s="304"/>
      <c r="C3" s="433" t="s">
        <v>15093</v>
      </c>
      <c r="D3" s="433"/>
      <c r="E3" s="433"/>
      <c r="F3" s="433"/>
      <c r="G3" s="433"/>
      <c r="H3" s="433"/>
      <c r="I3" s="433"/>
      <c r="J3" s="433"/>
      <c r="K3" s="305"/>
    </row>
    <row r="4" spans="2:11" ht="25.5" customHeight="1">
      <c r="B4" s="306"/>
      <c r="C4" s="434" t="s">
        <v>15094</v>
      </c>
      <c r="D4" s="434"/>
      <c r="E4" s="434"/>
      <c r="F4" s="434"/>
      <c r="G4" s="434"/>
      <c r="H4" s="434"/>
      <c r="I4" s="434"/>
      <c r="J4" s="434"/>
      <c r="K4" s="307"/>
    </row>
    <row r="5" spans="2:11" ht="5.25" customHeight="1">
      <c r="B5" s="306"/>
      <c r="C5" s="308"/>
      <c r="D5" s="308"/>
      <c r="E5" s="308"/>
      <c r="F5" s="308"/>
      <c r="G5" s="308"/>
      <c r="H5" s="308"/>
      <c r="I5" s="308"/>
      <c r="J5" s="308"/>
      <c r="K5" s="307"/>
    </row>
    <row r="6" spans="2:11" ht="15" customHeight="1">
      <c r="B6" s="306"/>
      <c r="C6" s="432" t="s">
        <v>15095</v>
      </c>
      <c r="D6" s="432"/>
      <c r="E6" s="432"/>
      <c r="F6" s="432"/>
      <c r="G6" s="432"/>
      <c r="H6" s="432"/>
      <c r="I6" s="432"/>
      <c r="J6" s="432"/>
      <c r="K6" s="307"/>
    </row>
    <row r="7" spans="2:11" ht="15" customHeight="1">
      <c r="B7" s="310"/>
      <c r="C7" s="432" t="s">
        <v>15096</v>
      </c>
      <c r="D7" s="432"/>
      <c r="E7" s="432"/>
      <c r="F7" s="432"/>
      <c r="G7" s="432"/>
      <c r="H7" s="432"/>
      <c r="I7" s="432"/>
      <c r="J7" s="432"/>
      <c r="K7" s="307"/>
    </row>
    <row r="8" spans="2:11" ht="12.75" customHeight="1">
      <c r="B8" s="310"/>
      <c r="C8" s="309"/>
      <c r="D8" s="309"/>
      <c r="E8" s="309"/>
      <c r="F8" s="309"/>
      <c r="G8" s="309"/>
      <c r="H8" s="309"/>
      <c r="I8" s="309"/>
      <c r="J8" s="309"/>
      <c r="K8" s="307"/>
    </row>
    <row r="9" spans="2:11" ht="15" customHeight="1">
      <c r="B9" s="310"/>
      <c r="C9" s="432" t="s">
        <v>15097</v>
      </c>
      <c r="D9" s="432"/>
      <c r="E9" s="432"/>
      <c r="F9" s="432"/>
      <c r="G9" s="432"/>
      <c r="H9" s="432"/>
      <c r="I9" s="432"/>
      <c r="J9" s="432"/>
      <c r="K9" s="307"/>
    </row>
    <row r="10" spans="2:11" ht="15" customHeight="1">
      <c r="B10" s="310"/>
      <c r="C10" s="309"/>
      <c r="D10" s="432" t="s">
        <v>15098</v>
      </c>
      <c r="E10" s="432"/>
      <c r="F10" s="432"/>
      <c r="G10" s="432"/>
      <c r="H10" s="432"/>
      <c r="I10" s="432"/>
      <c r="J10" s="432"/>
      <c r="K10" s="307"/>
    </row>
    <row r="11" spans="2:11" ht="15" customHeight="1">
      <c r="B11" s="310"/>
      <c r="C11" s="311"/>
      <c r="D11" s="432" t="s">
        <v>15099</v>
      </c>
      <c r="E11" s="432"/>
      <c r="F11" s="432"/>
      <c r="G11" s="432"/>
      <c r="H11" s="432"/>
      <c r="I11" s="432"/>
      <c r="J11" s="432"/>
      <c r="K11" s="307"/>
    </row>
    <row r="12" spans="2:11" ht="12.75" customHeight="1">
      <c r="B12" s="310"/>
      <c r="C12" s="311"/>
      <c r="D12" s="311"/>
      <c r="E12" s="311"/>
      <c r="F12" s="311"/>
      <c r="G12" s="311"/>
      <c r="H12" s="311"/>
      <c r="I12" s="311"/>
      <c r="J12" s="311"/>
      <c r="K12" s="307"/>
    </row>
    <row r="13" spans="2:11" ht="15" customHeight="1">
      <c r="B13" s="310"/>
      <c r="C13" s="311"/>
      <c r="D13" s="432" t="s">
        <v>15100</v>
      </c>
      <c r="E13" s="432"/>
      <c r="F13" s="432"/>
      <c r="G13" s="432"/>
      <c r="H13" s="432"/>
      <c r="I13" s="432"/>
      <c r="J13" s="432"/>
      <c r="K13" s="307"/>
    </row>
    <row r="14" spans="2:11" ht="15" customHeight="1">
      <c r="B14" s="310"/>
      <c r="C14" s="311"/>
      <c r="D14" s="432" t="s">
        <v>15101</v>
      </c>
      <c r="E14" s="432"/>
      <c r="F14" s="432"/>
      <c r="G14" s="432"/>
      <c r="H14" s="432"/>
      <c r="I14" s="432"/>
      <c r="J14" s="432"/>
      <c r="K14" s="307"/>
    </row>
    <row r="15" spans="2:11" ht="15" customHeight="1">
      <c r="B15" s="310"/>
      <c r="C15" s="311"/>
      <c r="D15" s="432" t="s">
        <v>15102</v>
      </c>
      <c r="E15" s="432"/>
      <c r="F15" s="432"/>
      <c r="G15" s="432"/>
      <c r="H15" s="432"/>
      <c r="I15" s="432"/>
      <c r="J15" s="432"/>
      <c r="K15" s="307"/>
    </row>
    <row r="16" spans="2:11" ht="15" customHeight="1">
      <c r="B16" s="310"/>
      <c r="C16" s="311"/>
      <c r="D16" s="311"/>
      <c r="E16" s="312" t="s">
        <v>79</v>
      </c>
      <c r="F16" s="432" t="s">
        <v>15103</v>
      </c>
      <c r="G16" s="432"/>
      <c r="H16" s="432"/>
      <c r="I16" s="432"/>
      <c r="J16" s="432"/>
      <c r="K16" s="307"/>
    </row>
    <row r="17" spans="2:11" ht="15" customHeight="1">
      <c r="B17" s="310"/>
      <c r="C17" s="311"/>
      <c r="D17" s="311"/>
      <c r="E17" s="312" t="s">
        <v>15104</v>
      </c>
      <c r="F17" s="432" t="s">
        <v>15105</v>
      </c>
      <c r="G17" s="432"/>
      <c r="H17" s="432"/>
      <c r="I17" s="432"/>
      <c r="J17" s="432"/>
      <c r="K17" s="307"/>
    </row>
    <row r="18" spans="2:11" ht="15" customHeight="1">
      <c r="B18" s="310"/>
      <c r="C18" s="311"/>
      <c r="D18" s="311"/>
      <c r="E18" s="312" t="s">
        <v>15106</v>
      </c>
      <c r="F18" s="432" t="s">
        <v>15107</v>
      </c>
      <c r="G18" s="432"/>
      <c r="H18" s="432"/>
      <c r="I18" s="432"/>
      <c r="J18" s="432"/>
      <c r="K18" s="307"/>
    </row>
    <row r="19" spans="2:11" ht="15" customHeight="1">
      <c r="B19" s="310"/>
      <c r="C19" s="311"/>
      <c r="D19" s="311"/>
      <c r="E19" s="312" t="s">
        <v>171</v>
      </c>
      <c r="F19" s="432" t="s">
        <v>15108</v>
      </c>
      <c r="G19" s="432"/>
      <c r="H19" s="432"/>
      <c r="I19" s="432"/>
      <c r="J19" s="432"/>
      <c r="K19" s="307"/>
    </row>
    <row r="20" spans="2:11" ht="15" customHeight="1">
      <c r="B20" s="310"/>
      <c r="C20" s="311"/>
      <c r="D20" s="311"/>
      <c r="E20" s="312" t="s">
        <v>9480</v>
      </c>
      <c r="F20" s="432" t="s">
        <v>9481</v>
      </c>
      <c r="G20" s="432"/>
      <c r="H20" s="432"/>
      <c r="I20" s="432"/>
      <c r="J20" s="432"/>
      <c r="K20" s="307"/>
    </row>
    <row r="21" spans="2:11" ht="15" customHeight="1">
      <c r="B21" s="310"/>
      <c r="C21" s="311"/>
      <c r="D21" s="311"/>
      <c r="E21" s="312" t="s">
        <v>86</v>
      </c>
      <c r="F21" s="432" t="s">
        <v>15109</v>
      </c>
      <c r="G21" s="432"/>
      <c r="H21" s="432"/>
      <c r="I21" s="432"/>
      <c r="J21" s="432"/>
      <c r="K21" s="307"/>
    </row>
    <row r="22" spans="2:11" ht="12.75" customHeight="1">
      <c r="B22" s="310"/>
      <c r="C22" s="311"/>
      <c r="D22" s="311"/>
      <c r="E22" s="311"/>
      <c r="F22" s="311"/>
      <c r="G22" s="311"/>
      <c r="H22" s="311"/>
      <c r="I22" s="311"/>
      <c r="J22" s="311"/>
      <c r="K22" s="307"/>
    </row>
    <row r="23" spans="2:11" ht="15" customHeight="1">
      <c r="B23" s="310"/>
      <c r="C23" s="432" t="s">
        <v>15110</v>
      </c>
      <c r="D23" s="432"/>
      <c r="E23" s="432"/>
      <c r="F23" s="432"/>
      <c r="G23" s="432"/>
      <c r="H23" s="432"/>
      <c r="I23" s="432"/>
      <c r="J23" s="432"/>
      <c r="K23" s="307"/>
    </row>
    <row r="24" spans="2:11" ht="15" customHeight="1">
      <c r="B24" s="310"/>
      <c r="C24" s="432" t="s">
        <v>15111</v>
      </c>
      <c r="D24" s="432"/>
      <c r="E24" s="432"/>
      <c r="F24" s="432"/>
      <c r="G24" s="432"/>
      <c r="H24" s="432"/>
      <c r="I24" s="432"/>
      <c r="J24" s="432"/>
      <c r="K24" s="307"/>
    </row>
    <row r="25" spans="2:11" ht="15" customHeight="1">
      <c r="B25" s="310"/>
      <c r="C25" s="309"/>
      <c r="D25" s="432" t="s">
        <v>15112</v>
      </c>
      <c r="E25" s="432"/>
      <c r="F25" s="432"/>
      <c r="G25" s="432"/>
      <c r="H25" s="432"/>
      <c r="I25" s="432"/>
      <c r="J25" s="432"/>
      <c r="K25" s="307"/>
    </row>
    <row r="26" spans="2:11" ht="15" customHeight="1">
      <c r="B26" s="310"/>
      <c r="C26" s="311"/>
      <c r="D26" s="432" t="s">
        <v>15113</v>
      </c>
      <c r="E26" s="432"/>
      <c r="F26" s="432"/>
      <c r="G26" s="432"/>
      <c r="H26" s="432"/>
      <c r="I26" s="432"/>
      <c r="J26" s="432"/>
      <c r="K26" s="307"/>
    </row>
    <row r="27" spans="2:11" ht="12.75" customHeight="1">
      <c r="B27" s="310"/>
      <c r="C27" s="311"/>
      <c r="D27" s="311"/>
      <c r="E27" s="311"/>
      <c r="F27" s="311"/>
      <c r="G27" s="311"/>
      <c r="H27" s="311"/>
      <c r="I27" s="311"/>
      <c r="J27" s="311"/>
      <c r="K27" s="307"/>
    </row>
    <row r="28" spans="2:11" ht="15" customHeight="1">
      <c r="B28" s="310"/>
      <c r="C28" s="311"/>
      <c r="D28" s="432" t="s">
        <v>15114</v>
      </c>
      <c r="E28" s="432"/>
      <c r="F28" s="432"/>
      <c r="G28" s="432"/>
      <c r="H28" s="432"/>
      <c r="I28" s="432"/>
      <c r="J28" s="432"/>
      <c r="K28" s="307"/>
    </row>
    <row r="29" spans="2:11" ht="15" customHeight="1">
      <c r="B29" s="310"/>
      <c r="C29" s="311"/>
      <c r="D29" s="432" t="s">
        <v>15115</v>
      </c>
      <c r="E29" s="432"/>
      <c r="F29" s="432"/>
      <c r="G29" s="432"/>
      <c r="H29" s="432"/>
      <c r="I29" s="432"/>
      <c r="J29" s="432"/>
      <c r="K29" s="307"/>
    </row>
    <row r="30" spans="2:11" ht="12.75" customHeight="1">
      <c r="B30" s="310"/>
      <c r="C30" s="311"/>
      <c r="D30" s="311"/>
      <c r="E30" s="311"/>
      <c r="F30" s="311"/>
      <c r="G30" s="311"/>
      <c r="H30" s="311"/>
      <c r="I30" s="311"/>
      <c r="J30" s="311"/>
      <c r="K30" s="307"/>
    </row>
    <row r="31" spans="2:11" ht="15" customHeight="1">
      <c r="B31" s="310"/>
      <c r="C31" s="311"/>
      <c r="D31" s="432" t="s">
        <v>15116</v>
      </c>
      <c r="E31" s="432"/>
      <c r="F31" s="432"/>
      <c r="G31" s="432"/>
      <c r="H31" s="432"/>
      <c r="I31" s="432"/>
      <c r="J31" s="432"/>
      <c r="K31" s="307"/>
    </row>
    <row r="32" spans="2:11" ht="15" customHeight="1">
      <c r="B32" s="310"/>
      <c r="C32" s="311"/>
      <c r="D32" s="432" t="s">
        <v>15117</v>
      </c>
      <c r="E32" s="432"/>
      <c r="F32" s="432"/>
      <c r="G32" s="432"/>
      <c r="H32" s="432"/>
      <c r="I32" s="432"/>
      <c r="J32" s="432"/>
      <c r="K32" s="307"/>
    </row>
    <row r="33" spans="2:11" ht="15" customHeight="1">
      <c r="B33" s="310"/>
      <c r="C33" s="311"/>
      <c r="D33" s="432" t="s">
        <v>15118</v>
      </c>
      <c r="E33" s="432"/>
      <c r="F33" s="432"/>
      <c r="G33" s="432"/>
      <c r="H33" s="432"/>
      <c r="I33" s="432"/>
      <c r="J33" s="432"/>
      <c r="K33" s="307"/>
    </row>
    <row r="34" spans="2:11" ht="15" customHeight="1">
      <c r="B34" s="310"/>
      <c r="C34" s="311"/>
      <c r="D34" s="309"/>
      <c r="E34" s="313" t="s">
        <v>473</v>
      </c>
      <c r="F34" s="309"/>
      <c r="G34" s="432" t="s">
        <v>15119</v>
      </c>
      <c r="H34" s="432"/>
      <c r="I34" s="432"/>
      <c r="J34" s="432"/>
      <c r="K34" s="307"/>
    </row>
    <row r="35" spans="2:11" ht="30.75" customHeight="1">
      <c r="B35" s="310"/>
      <c r="C35" s="311"/>
      <c r="D35" s="309"/>
      <c r="E35" s="313" t="s">
        <v>15120</v>
      </c>
      <c r="F35" s="309"/>
      <c r="G35" s="432" t="s">
        <v>15121</v>
      </c>
      <c r="H35" s="432"/>
      <c r="I35" s="432"/>
      <c r="J35" s="432"/>
      <c r="K35" s="307"/>
    </row>
    <row r="36" spans="2:11" ht="15" customHeight="1">
      <c r="B36" s="310"/>
      <c r="C36" s="311"/>
      <c r="D36" s="309"/>
      <c r="E36" s="313" t="s">
        <v>54</v>
      </c>
      <c r="F36" s="309"/>
      <c r="G36" s="432" t="s">
        <v>15122</v>
      </c>
      <c r="H36" s="432"/>
      <c r="I36" s="432"/>
      <c r="J36" s="432"/>
      <c r="K36" s="307"/>
    </row>
    <row r="37" spans="2:11" ht="15" customHeight="1">
      <c r="B37" s="310"/>
      <c r="C37" s="311"/>
      <c r="D37" s="309"/>
      <c r="E37" s="313" t="s">
        <v>474</v>
      </c>
      <c r="F37" s="309"/>
      <c r="G37" s="432" t="s">
        <v>15123</v>
      </c>
      <c r="H37" s="432"/>
      <c r="I37" s="432"/>
      <c r="J37" s="432"/>
      <c r="K37" s="307"/>
    </row>
    <row r="38" spans="2:11" ht="15" customHeight="1">
      <c r="B38" s="310"/>
      <c r="C38" s="311"/>
      <c r="D38" s="309"/>
      <c r="E38" s="313" t="s">
        <v>475</v>
      </c>
      <c r="F38" s="309"/>
      <c r="G38" s="432" t="s">
        <v>15124</v>
      </c>
      <c r="H38" s="432"/>
      <c r="I38" s="432"/>
      <c r="J38" s="432"/>
      <c r="K38" s="307"/>
    </row>
    <row r="39" spans="2:11" ht="15" customHeight="1">
      <c r="B39" s="310"/>
      <c r="C39" s="311"/>
      <c r="D39" s="309"/>
      <c r="E39" s="313" t="s">
        <v>476</v>
      </c>
      <c r="F39" s="309"/>
      <c r="G39" s="432" t="s">
        <v>15125</v>
      </c>
      <c r="H39" s="432"/>
      <c r="I39" s="432"/>
      <c r="J39" s="432"/>
      <c r="K39" s="307"/>
    </row>
    <row r="40" spans="2:11" ht="15" customHeight="1">
      <c r="B40" s="310"/>
      <c r="C40" s="311"/>
      <c r="D40" s="309"/>
      <c r="E40" s="313" t="s">
        <v>15126</v>
      </c>
      <c r="F40" s="309"/>
      <c r="G40" s="432" t="s">
        <v>15127</v>
      </c>
      <c r="H40" s="432"/>
      <c r="I40" s="432"/>
      <c r="J40" s="432"/>
      <c r="K40" s="307"/>
    </row>
    <row r="41" spans="2:11" ht="15" customHeight="1">
      <c r="B41" s="310"/>
      <c r="C41" s="311"/>
      <c r="D41" s="309"/>
      <c r="E41" s="313"/>
      <c r="F41" s="309"/>
      <c r="G41" s="432" t="s">
        <v>15128</v>
      </c>
      <c r="H41" s="432"/>
      <c r="I41" s="432"/>
      <c r="J41" s="432"/>
      <c r="K41" s="307"/>
    </row>
    <row r="42" spans="2:11" ht="15" customHeight="1">
      <c r="B42" s="310"/>
      <c r="C42" s="311"/>
      <c r="D42" s="309"/>
      <c r="E42" s="313" t="s">
        <v>15129</v>
      </c>
      <c r="F42" s="309"/>
      <c r="G42" s="432" t="s">
        <v>15130</v>
      </c>
      <c r="H42" s="432"/>
      <c r="I42" s="432"/>
      <c r="J42" s="432"/>
      <c r="K42" s="307"/>
    </row>
    <row r="43" spans="2:11" ht="15" customHeight="1">
      <c r="B43" s="310"/>
      <c r="C43" s="311"/>
      <c r="D43" s="309"/>
      <c r="E43" s="313" t="s">
        <v>478</v>
      </c>
      <c r="F43" s="309"/>
      <c r="G43" s="432" t="s">
        <v>15131</v>
      </c>
      <c r="H43" s="432"/>
      <c r="I43" s="432"/>
      <c r="J43" s="432"/>
      <c r="K43" s="307"/>
    </row>
    <row r="44" spans="2:11" ht="12.75" customHeight="1">
      <c r="B44" s="310"/>
      <c r="C44" s="311"/>
      <c r="D44" s="309"/>
      <c r="E44" s="309"/>
      <c r="F44" s="309"/>
      <c r="G44" s="309"/>
      <c r="H44" s="309"/>
      <c r="I44" s="309"/>
      <c r="J44" s="309"/>
      <c r="K44" s="307"/>
    </row>
    <row r="45" spans="2:11" ht="15" customHeight="1">
      <c r="B45" s="310"/>
      <c r="C45" s="311"/>
      <c r="D45" s="432" t="s">
        <v>15132</v>
      </c>
      <c r="E45" s="432"/>
      <c r="F45" s="432"/>
      <c r="G45" s="432"/>
      <c r="H45" s="432"/>
      <c r="I45" s="432"/>
      <c r="J45" s="432"/>
      <c r="K45" s="307"/>
    </row>
    <row r="46" spans="2:11" ht="15" customHeight="1">
      <c r="B46" s="310"/>
      <c r="C46" s="311"/>
      <c r="D46" s="311"/>
      <c r="E46" s="432" t="s">
        <v>15133</v>
      </c>
      <c r="F46" s="432"/>
      <c r="G46" s="432"/>
      <c r="H46" s="432"/>
      <c r="I46" s="432"/>
      <c r="J46" s="432"/>
      <c r="K46" s="307"/>
    </row>
    <row r="47" spans="2:11" ht="15" customHeight="1">
      <c r="B47" s="310"/>
      <c r="C47" s="311"/>
      <c r="D47" s="311"/>
      <c r="E47" s="432" t="s">
        <v>15134</v>
      </c>
      <c r="F47" s="432"/>
      <c r="G47" s="432"/>
      <c r="H47" s="432"/>
      <c r="I47" s="432"/>
      <c r="J47" s="432"/>
      <c r="K47" s="307"/>
    </row>
    <row r="48" spans="2:11" ht="15" customHeight="1">
      <c r="B48" s="310"/>
      <c r="C48" s="311"/>
      <c r="D48" s="311"/>
      <c r="E48" s="432" t="s">
        <v>15135</v>
      </c>
      <c r="F48" s="432"/>
      <c r="G48" s="432"/>
      <c r="H48" s="432"/>
      <c r="I48" s="432"/>
      <c r="J48" s="432"/>
      <c r="K48" s="307"/>
    </row>
    <row r="49" spans="2:11" ht="15" customHeight="1">
      <c r="B49" s="310"/>
      <c r="C49" s="311"/>
      <c r="D49" s="432" t="s">
        <v>15136</v>
      </c>
      <c r="E49" s="432"/>
      <c r="F49" s="432"/>
      <c r="G49" s="432"/>
      <c r="H49" s="432"/>
      <c r="I49" s="432"/>
      <c r="J49" s="432"/>
      <c r="K49" s="307"/>
    </row>
    <row r="50" spans="2:11" ht="25.5" customHeight="1">
      <c r="B50" s="306"/>
      <c r="C50" s="434" t="s">
        <v>15137</v>
      </c>
      <c r="D50" s="434"/>
      <c r="E50" s="434"/>
      <c r="F50" s="434"/>
      <c r="G50" s="434"/>
      <c r="H50" s="434"/>
      <c r="I50" s="434"/>
      <c r="J50" s="434"/>
      <c r="K50" s="307"/>
    </row>
    <row r="51" spans="2:11" ht="5.25" customHeight="1">
      <c r="B51" s="306"/>
      <c r="C51" s="308"/>
      <c r="D51" s="308"/>
      <c r="E51" s="308"/>
      <c r="F51" s="308"/>
      <c r="G51" s="308"/>
      <c r="H51" s="308"/>
      <c r="I51" s="308"/>
      <c r="J51" s="308"/>
      <c r="K51" s="307"/>
    </row>
    <row r="52" spans="2:11" ht="15" customHeight="1">
      <c r="B52" s="306"/>
      <c r="C52" s="432" t="s">
        <v>15138</v>
      </c>
      <c r="D52" s="432"/>
      <c r="E52" s="432"/>
      <c r="F52" s="432"/>
      <c r="G52" s="432"/>
      <c r="H52" s="432"/>
      <c r="I52" s="432"/>
      <c r="J52" s="432"/>
      <c r="K52" s="307"/>
    </row>
    <row r="53" spans="2:11" ht="15" customHeight="1">
      <c r="B53" s="306"/>
      <c r="C53" s="432" t="s">
        <v>15139</v>
      </c>
      <c r="D53" s="432"/>
      <c r="E53" s="432"/>
      <c r="F53" s="432"/>
      <c r="G53" s="432"/>
      <c r="H53" s="432"/>
      <c r="I53" s="432"/>
      <c r="J53" s="432"/>
      <c r="K53" s="307"/>
    </row>
    <row r="54" spans="2:11" ht="12.75" customHeight="1">
      <c r="B54" s="306"/>
      <c r="C54" s="309"/>
      <c r="D54" s="309"/>
      <c r="E54" s="309"/>
      <c r="F54" s="309"/>
      <c r="G54" s="309"/>
      <c r="H54" s="309"/>
      <c r="I54" s="309"/>
      <c r="J54" s="309"/>
      <c r="K54" s="307"/>
    </row>
    <row r="55" spans="2:11" ht="15" customHeight="1">
      <c r="B55" s="306"/>
      <c r="C55" s="432" t="s">
        <v>15140</v>
      </c>
      <c r="D55" s="432"/>
      <c r="E55" s="432"/>
      <c r="F55" s="432"/>
      <c r="G55" s="432"/>
      <c r="H55" s="432"/>
      <c r="I55" s="432"/>
      <c r="J55" s="432"/>
      <c r="K55" s="307"/>
    </row>
    <row r="56" spans="2:11" ht="15" customHeight="1">
      <c r="B56" s="306"/>
      <c r="C56" s="311"/>
      <c r="D56" s="432" t="s">
        <v>15141</v>
      </c>
      <c r="E56" s="432"/>
      <c r="F56" s="432"/>
      <c r="G56" s="432"/>
      <c r="H56" s="432"/>
      <c r="I56" s="432"/>
      <c r="J56" s="432"/>
      <c r="K56" s="307"/>
    </row>
    <row r="57" spans="2:11" ht="15" customHeight="1">
      <c r="B57" s="306"/>
      <c r="C57" s="311"/>
      <c r="D57" s="432" t="s">
        <v>15142</v>
      </c>
      <c r="E57" s="432"/>
      <c r="F57" s="432"/>
      <c r="G57" s="432"/>
      <c r="H57" s="432"/>
      <c r="I57" s="432"/>
      <c r="J57" s="432"/>
      <c r="K57" s="307"/>
    </row>
    <row r="58" spans="2:11" ht="15" customHeight="1">
      <c r="B58" s="306"/>
      <c r="C58" s="311"/>
      <c r="D58" s="432" t="s">
        <v>15143</v>
      </c>
      <c r="E58" s="432"/>
      <c r="F58" s="432"/>
      <c r="G58" s="432"/>
      <c r="H58" s="432"/>
      <c r="I58" s="432"/>
      <c r="J58" s="432"/>
      <c r="K58" s="307"/>
    </row>
    <row r="59" spans="2:11" ht="15" customHeight="1">
      <c r="B59" s="306"/>
      <c r="C59" s="311"/>
      <c r="D59" s="432" t="s">
        <v>15144</v>
      </c>
      <c r="E59" s="432"/>
      <c r="F59" s="432"/>
      <c r="G59" s="432"/>
      <c r="H59" s="432"/>
      <c r="I59" s="432"/>
      <c r="J59" s="432"/>
      <c r="K59" s="307"/>
    </row>
    <row r="60" spans="2:11" ht="15" customHeight="1">
      <c r="B60" s="306"/>
      <c r="C60" s="311"/>
      <c r="D60" s="436" t="s">
        <v>15145</v>
      </c>
      <c r="E60" s="436"/>
      <c r="F60" s="436"/>
      <c r="G60" s="436"/>
      <c r="H60" s="436"/>
      <c r="I60" s="436"/>
      <c r="J60" s="436"/>
      <c r="K60" s="307"/>
    </row>
    <row r="61" spans="2:11" ht="15" customHeight="1">
      <c r="B61" s="306"/>
      <c r="C61" s="311"/>
      <c r="D61" s="432" t="s">
        <v>15146</v>
      </c>
      <c r="E61" s="432"/>
      <c r="F61" s="432"/>
      <c r="G61" s="432"/>
      <c r="H61" s="432"/>
      <c r="I61" s="432"/>
      <c r="J61" s="432"/>
      <c r="K61" s="307"/>
    </row>
    <row r="62" spans="2:11" ht="12.75" customHeight="1">
      <c r="B62" s="306"/>
      <c r="C62" s="311"/>
      <c r="D62" s="311"/>
      <c r="E62" s="314"/>
      <c r="F62" s="311"/>
      <c r="G62" s="311"/>
      <c r="H62" s="311"/>
      <c r="I62" s="311"/>
      <c r="J62" s="311"/>
      <c r="K62" s="307"/>
    </row>
    <row r="63" spans="2:11" ht="15" customHeight="1">
      <c r="B63" s="306"/>
      <c r="C63" s="311"/>
      <c r="D63" s="432" t="s">
        <v>15147</v>
      </c>
      <c r="E63" s="432"/>
      <c r="F63" s="432"/>
      <c r="G63" s="432"/>
      <c r="H63" s="432"/>
      <c r="I63" s="432"/>
      <c r="J63" s="432"/>
      <c r="K63" s="307"/>
    </row>
    <row r="64" spans="2:11" ht="15" customHeight="1">
      <c r="B64" s="306"/>
      <c r="C64" s="311"/>
      <c r="D64" s="436" t="s">
        <v>15148</v>
      </c>
      <c r="E64" s="436"/>
      <c r="F64" s="436"/>
      <c r="G64" s="436"/>
      <c r="H64" s="436"/>
      <c r="I64" s="436"/>
      <c r="J64" s="436"/>
      <c r="K64" s="307"/>
    </row>
    <row r="65" spans="2:11" ht="15" customHeight="1">
      <c r="B65" s="306"/>
      <c r="C65" s="311"/>
      <c r="D65" s="432" t="s">
        <v>15149</v>
      </c>
      <c r="E65" s="432"/>
      <c r="F65" s="432"/>
      <c r="G65" s="432"/>
      <c r="H65" s="432"/>
      <c r="I65" s="432"/>
      <c r="J65" s="432"/>
      <c r="K65" s="307"/>
    </row>
    <row r="66" spans="2:11" ht="15" customHeight="1">
      <c r="B66" s="306"/>
      <c r="C66" s="311"/>
      <c r="D66" s="432" t="s">
        <v>15150</v>
      </c>
      <c r="E66" s="432"/>
      <c r="F66" s="432"/>
      <c r="G66" s="432"/>
      <c r="H66" s="432"/>
      <c r="I66" s="432"/>
      <c r="J66" s="432"/>
      <c r="K66" s="307"/>
    </row>
    <row r="67" spans="2:11" ht="15" customHeight="1">
      <c r="B67" s="306"/>
      <c r="C67" s="311"/>
      <c r="D67" s="432" t="s">
        <v>15151</v>
      </c>
      <c r="E67" s="432"/>
      <c r="F67" s="432"/>
      <c r="G67" s="432"/>
      <c r="H67" s="432"/>
      <c r="I67" s="432"/>
      <c r="J67" s="432"/>
      <c r="K67" s="307"/>
    </row>
    <row r="68" spans="2:11" ht="15" customHeight="1">
      <c r="B68" s="306"/>
      <c r="C68" s="311"/>
      <c r="D68" s="432" t="s">
        <v>15152</v>
      </c>
      <c r="E68" s="432"/>
      <c r="F68" s="432"/>
      <c r="G68" s="432"/>
      <c r="H68" s="432"/>
      <c r="I68" s="432"/>
      <c r="J68" s="432"/>
      <c r="K68" s="307"/>
    </row>
    <row r="69" spans="2:11" ht="12.75" customHeight="1">
      <c r="B69" s="315"/>
      <c r="C69" s="316"/>
      <c r="D69" s="316"/>
      <c r="E69" s="316"/>
      <c r="F69" s="316"/>
      <c r="G69" s="316"/>
      <c r="H69" s="316"/>
      <c r="I69" s="316"/>
      <c r="J69" s="316"/>
      <c r="K69" s="317"/>
    </row>
    <row r="70" spans="2:11" ht="18.75" customHeight="1">
      <c r="B70" s="318"/>
      <c r="C70" s="318"/>
      <c r="D70" s="318"/>
      <c r="E70" s="318"/>
      <c r="F70" s="318"/>
      <c r="G70" s="318"/>
      <c r="H70" s="318"/>
      <c r="I70" s="318"/>
      <c r="J70" s="318"/>
      <c r="K70" s="319"/>
    </row>
    <row r="71" spans="2:11" ht="18.75" customHeight="1">
      <c r="B71" s="319"/>
      <c r="C71" s="319"/>
      <c r="D71" s="319"/>
      <c r="E71" s="319"/>
      <c r="F71" s="319"/>
      <c r="G71" s="319"/>
      <c r="H71" s="319"/>
      <c r="I71" s="319"/>
      <c r="J71" s="319"/>
      <c r="K71" s="319"/>
    </row>
    <row r="72" spans="2:11" ht="7.5" customHeight="1">
      <c r="B72" s="320"/>
      <c r="C72" s="321"/>
      <c r="D72" s="321"/>
      <c r="E72" s="321"/>
      <c r="F72" s="321"/>
      <c r="G72" s="321"/>
      <c r="H72" s="321"/>
      <c r="I72" s="321"/>
      <c r="J72" s="321"/>
      <c r="K72" s="322"/>
    </row>
    <row r="73" spans="2:11" ht="45" customHeight="1">
      <c r="B73" s="323"/>
      <c r="C73" s="437" t="s">
        <v>178</v>
      </c>
      <c r="D73" s="437"/>
      <c r="E73" s="437"/>
      <c r="F73" s="437"/>
      <c r="G73" s="437"/>
      <c r="H73" s="437"/>
      <c r="I73" s="437"/>
      <c r="J73" s="437"/>
      <c r="K73" s="324"/>
    </row>
    <row r="74" spans="2:11" ht="17.25" customHeight="1">
      <c r="B74" s="323"/>
      <c r="C74" s="325" t="s">
        <v>15153</v>
      </c>
      <c r="D74" s="325"/>
      <c r="E74" s="325"/>
      <c r="F74" s="325" t="s">
        <v>15154</v>
      </c>
      <c r="G74" s="326"/>
      <c r="H74" s="325" t="s">
        <v>474</v>
      </c>
      <c r="I74" s="325" t="s">
        <v>58</v>
      </c>
      <c r="J74" s="325" t="s">
        <v>15155</v>
      </c>
      <c r="K74" s="324"/>
    </row>
    <row r="75" spans="2:11" ht="17.25" customHeight="1">
      <c r="B75" s="323"/>
      <c r="C75" s="327" t="s">
        <v>15156</v>
      </c>
      <c r="D75" s="327"/>
      <c r="E75" s="327"/>
      <c r="F75" s="328" t="s">
        <v>15157</v>
      </c>
      <c r="G75" s="329"/>
      <c r="H75" s="327"/>
      <c r="I75" s="327"/>
      <c r="J75" s="327" t="s">
        <v>15158</v>
      </c>
      <c r="K75" s="324"/>
    </row>
    <row r="76" spans="2:11" ht="5.25" customHeight="1">
      <c r="B76" s="323"/>
      <c r="C76" s="330"/>
      <c r="D76" s="330"/>
      <c r="E76" s="330"/>
      <c r="F76" s="330"/>
      <c r="G76" s="331"/>
      <c r="H76" s="330"/>
      <c r="I76" s="330"/>
      <c r="J76" s="330"/>
      <c r="K76" s="324"/>
    </row>
    <row r="77" spans="2:11" ht="15" customHeight="1">
      <c r="B77" s="323"/>
      <c r="C77" s="313" t="s">
        <v>54</v>
      </c>
      <c r="D77" s="330"/>
      <c r="E77" s="330"/>
      <c r="F77" s="332" t="s">
        <v>14176</v>
      </c>
      <c r="G77" s="331"/>
      <c r="H77" s="313" t="s">
        <v>15159</v>
      </c>
      <c r="I77" s="313" t="s">
        <v>15160</v>
      </c>
      <c r="J77" s="313">
        <v>20</v>
      </c>
      <c r="K77" s="324"/>
    </row>
    <row r="78" spans="2:11" ht="15" customHeight="1">
      <c r="B78" s="323"/>
      <c r="C78" s="313" t="s">
        <v>15161</v>
      </c>
      <c r="D78" s="313"/>
      <c r="E78" s="313"/>
      <c r="F78" s="332" t="s">
        <v>14176</v>
      </c>
      <c r="G78" s="331"/>
      <c r="H78" s="313" t="s">
        <v>15162</v>
      </c>
      <c r="I78" s="313" t="s">
        <v>15160</v>
      </c>
      <c r="J78" s="313">
        <v>120</v>
      </c>
      <c r="K78" s="324"/>
    </row>
    <row r="79" spans="2:11" ht="15" customHeight="1">
      <c r="B79" s="333"/>
      <c r="C79" s="313" t="s">
        <v>15163</v>
      </c>
      <c r="D79" s="313"/>
      <c r="E79" s="313"/>
      <c r="F79" s="332" t="s">
        <v>14173</v>
      </c>
      <c r="G79" s="331"/>
      <c r="H79" s="313" t="s">
        <v>15164</v>
      </c>
      <c r="I79" s="313" t="s">
        <v>15160</v>
      </c>
      <c r="J79" s="313">
        <v>50</v>
      </c>
      <c r="K79" s="324"/>
    </row>
    <row r="80" spans="2:11" ht="15" customHeight="1">
      <c r="B80" s="333"/>
      <c r="C80" s="313" t="s">
        <v>15165</v>
      </c>
      <c r="D80" s="313"/>
      <c r="E80" s="313"/>
      <c r="F80" s="332" t="s">
        <v>14176</v>
      </c>
      <c r="G80" s="331"/>
      <c r="H80" s="313" t="s">
        <v>15166</v>
      </c>
      <c r="I80" s="313" t="s">
        <v>15167</v>
      </c>
      <c r="J80" s="313"/>
      <c r="K80" s="324"/>
    </row>
    <row r="81" spans="2:11" ht="15" customHeight="1">
      <c r="B81" s="333"/>
      <c r="C81" s="334" t="s">
        <v>15168</v>
      </c>
      <c r="D81" s="334"/>
      <c r="E81" s="334"/>
      <c r="F81" s="335" t="s">
        <v>14173</v>
      </c>
      <c r="G81" s="334"/>
      <c r="H81" s="334" t="s">
        <v>15169</v>
      </c>
      <c r="I81" s="334" t="s">
        <v>15160</v>
      </c>
      <c r="J81" s="334">
        <v>15</v>
      </c>
      <c r="K81" s="324"/>
    </row>
    <row r="82" spans="2:11" ht="15" customHeight="1">
      <c r="B82" s="333"/>
      <c r="C82" s="334" t="s">
        <v>15170</v>
      </c>
      <c r="D82" s="334"/>
      <c r="E82" s="334"/>
      <c r="F82" s="335" t="s">
        <v>14173</v>
      </c>
      <c r="G82" s="334"/>
      <c r="H82" s="334" t="s">
        <v>15171</v>
      </c>
      <c r="I82" s="334" t="s">
        <v>15160</v>
      </c>
      <c r="J82" s="334">
        <v>15</v>
      </c>
      <c r="K82" s="324"/>
    </row>
    <row r="83" spans="2:11" ht="15" customHeight="1">
      <c r="B83" s="333"/>
      <c r="C83" s="334" t="s">
        <v>15172</v>
      </c>
      <c r="D83" s="334"/>
      <c r="E83" s="334"/>
      <c r="F83" s="335" t="s">
        <v>14173</v>
      </c>
      <c r="G83" s="334"/>
      <c r="H83" s="334" t="s">
        <v>15173</v>
      </c>
      <c r="I83" s="334" t="s">
        <v>15160</v>
      </c>
      <c r="J83" s="334">
        <v>20</v>
      </c>
      <c r="K83" s="324"/>
    </row>
    <row r="84" spans="2:11" ht="15" customHeight="1">
      <c r="B84" s="333"/>
      <c r="C84" s="334" t="s">
        <v>15174</v>
      </c>
      <c r="D84" s="334"/>
      <c r="E84" s="334"/>
      <c r="F84" s="335" t="s">
        <v>14173</v>
      </c>
      <c r="G84" s="334"/>
      <c r="H84" s="334" t="s">
        <v>15175</v>
      </c>
      <c r="I84" s="334" t="s">
        <v>15160</v>
      </c>
      <c r="J84" s="334">
        <v>20</v>
      </c>
      <c r="K84" s="324"/>
    </row>
    <row r="85" spans="2:11" ht="15" customHeight="1">
      <c r="B85" s="333"/>
      <c r="C85" s="313" t="s">
        <v>15176</v>
      </c>
      <c r="D85" s="313"/>
      <c r="E85" s="313"/>
      <c r="F85" s="332" t="s">
        <v>14173</v>
      </c>
      <c r="G85" s="331"/>
      <c r="H85" s="313" t="s">
        <v>15177</v>
      </c>
      <c r="I85" s="313" t="s">
        <v>15160</v>
      </c>
      <c r="J85" s="313">
        <v>50</v>
      </c>
      <c r="K85" s="324"/>
    </row>
    <row r="86" spans="2:11" ht="15" customHeight="1">
      <c r="B86" s="333"/>
      <c r="C86" s="313" t="s">
        <v>15178</v>
      </c>
      <c r="D86" s="313"/>
      <c r="E86" s="313"/>
      <c r="F86" s="332" t="s">
        <v>14173</v>
      </c>
      <c r="G86" s="331"/>
      <c r="H86" s="313" t="s">
        <v>15179</v>
      </c>
      <c r="I86" s="313" t="s">
        <v>15160</v>
      </c>
      <c r="J86" s="313">
        <v>20</v>
      </c>
      <c r="K86" s="324"/>
    </row>
    <row r="87" spans="2:11" ht="15" customHeight="1">
      <c r="B87" s="333"/>
      <c r="C87" s="313" t="s">
        <v>15180</v>
      </c>
      <c r="D87" s="313"/>
      <c r="E87" s="313"/>
      <c r="F87" s="332" t="s">
        <v>14173</v>
      </c>
      <c r="G87" s="331"/>
      <c r="H87" s="313" t="s">
        <v>15181</v>
      </c>
      <c r="I87" s="313" t="s">
        <v>15160</v>
      </c>
      <c r="J87" s="313">
        <v>20</v>
      </c>
      <c r="K87" s="324"/>
    </row>
    <row r="88" spans="2:11" ht="15" customHeight="1">
      <c r="B88" s="333"/>
      <c r="C88" s="313" t="s">
        <v>15182</v>
      </c>
      <c r="D88" s="313"/>
      <c r="E88" s="313"/>
      <c r="F88" s="332" t="s">
        <v>14173</v>
      </c>
      <c r="G88" s="331"/>
      <c r="H88" s="313" t="s">
        <v>15183</v>
      </c>
      <c r="I88" s="313" t="s">
        <v>15160</v>
      </c>
      <c r="J88" s="313">
        <v>50</v>
      </c>
      <c r="K88" s="324"/>
    </row>
    <row r="89" spans="2:11" ht="15" customHeight="1">
      <c r="B89" s="333"/>
      <c r="C89" s="313" t="s">
        <v>15184</v>
      </c>
      <c r="D89" s="313"/>
      <c r="E89" s="313"/>
      <c r="F89" s="332" t="s">
        <v>14173</v>
      </c>
      <c r="G89" s="331"/>
      <c r="H89" s="313" t="s">
        <v>15184</v>
      </c>
      <c r="I89" s="313" t="s">
        <v>15160</v>
      </c>
      <c r="J89" s="313">
        <v>50</v>
      </c>
      <c r="K89" s="324"/>
    </row>
    <row r="90" spans="2:11" ht="15" customHeight="1">
      <c r="B90" s="333"/>
      <c r="C90" s="313" t="s">
        <v>479</v>
      </c>
      <c r="D90" s="313"/>
      <c r="E90" s="313"/>
      <c r="F90" s="332" t="s">
        <v>14173</v>
      </c>
      <c r="G90" s="331"/>
      <c r="H90" s="313" t="s">
        <v>15185</v>
      </c>
      <c r="I90" s="313" t="s">
        <v>15160</v>
      </c>
      <c r="J90" s="313">
        <v>255</v>
      </c>
      <c r="K90" s="324"/>
    </row>
    <row r="91" spans="2:11" ht="15" customHeight="1">
      <c r="B91" s="333"/>
      <c r="C91" s="313" t="s">
        <v>15186</v>
      </c>
      <c r="D91" s="313"/>
      <c r="E91" s="313"/>
      <c r="F91" s="332" t="s">
        <v>14176</v>
      </c>
      <c r="G91" s="331"/>
      <c r="H91" s="313" t="s">
        <v>15187</v>
      </c>
      <c r="I91" s="313" t="s">
        <v>15188</v>
      </c>
      <c r="J91" s="313"/>
      <c r="K91" s="324"/>
    </row>
    <row r="92" spans="2:11" ht="15" customHeight="1">
      <c r="B92" s="333"/>
      <c r="C92" s="313" t="s">
        <v>15189</v>
      </c>
      <c r="D92" s="313"/>
      <c r="E92" s="313"/>
      <c r="F92" s="332" t="s">
        <v>14176</v>
      </c>
      <c r="G92" s="331"/>
      <c r="H92" s="313" t="s">
        <v>15190</v>
      </c>
      <c r="I92" s="313" t="s">
        <v>15191</v>
      </c>
      <c r="J92" s="313"/>
      <c r="K92" s="324"/>
    </row>
    <row r="93" spans="2:11" ht="15" customHeight="1">
      <c r="B93" s="333"/>
      <c r="C93" s="313" t="s">
        <v>15192</v>
      </c>
      <c r="D93" s="313"/>
      <c r="E93" s="313"/>
      <c r="F93" s="332" t="s">
        <v>14176</v>
      </c>
      <c r="G93" s="331"/>
      <c r="H93" s="313" t="s">
        <v>15192</v>
      </c>
      <c r="I93" s="313" t="s">
        <v>15191</v>
      </c>
      <c r="J93" s="313"/>
      <c r="K93" s="324"/>
    </row>
    <row r="94" spans="2:11" ht="15" customHeight="1">
      <c r="B94" s="333"/>
      <c r="C94" s="313" t="s">
        <v>39</v>
      </c>
      <c r="D94" s="313"/>
      <c r="E94" s="313"/>
      <c r="F94" s="332" t="s">
        <v>14176</v>
      </c>
      <c r="G94" s="331"/>
      <c r="H94" s="313" t="s">
        <v>15193</v>
      </c>
      <c r="I94" s="313" t="s">
        <v>15191</v>
      </c>
      <c r="J94" s="313"/>
      <c r="K94" s="324"/>
    </row>
    <row r="95" spans="2:11" ht="15" customHeight="1">
      <c r="B95" s="333"/>
      <c r="C95" s="313" t="s">
        <v>49</v>
      </c>
      <c r="D95" s="313"/>
      <c r="E95" s="313"/>
      <c r="F95" s="332" t="s">
        <v>14176</v>
      </c>
      <c r="G95" s="331"/>
      <c r="H95" s="313" t="s">
        <v>15194</v>
      </c>
      <c r="I95" s="313" t="s">
        <v>15191</v>
      </c>
      <c r="J95" s="313"/>
      <c r="K95" s="324"/>
    </row>
    <row r="96" spans="2:11" ht="15" customHeight="1">
      <c r="B96" s="336"/>
      <c r="C96" s="337"/>
      <c r="D96" s="337"/>
      <c r="E96" s="337"/>
      <c r="F96" s="337"/>
      <c r="G96" s="337"/>
      <c r="H96" s="337"/>
      <c r="I96" s="337"/>
      <c r="J96" s="337"/>
      <c r="K96" s="338"/>
    </row>
    <row r="97" spans="2:11" ht="18.75" customHeight="1">
      <c r="B97" s="339"/>
      <c r="C97" s="340"/>
      <c r="D97" s="340"/>
      <c r="E97" s="340"/>
      <c r="F97" s="340"/>
      <c r="G97" s="340"/>
      <c r="H97" s="340"/>
      <c r="I97" s="340"/>
      <c r="J97" s="340"/>
      <c r="K97" s="339"/>
    </row>
    <row r="98" spans="2:11" ht="18.75" customHeight="1">
      <c r="B98" s="319"/>
      <c r="C98" s="319"/>
      <c r="D98" s="319"/>
      <c r="E98" s="319"/>
      <c r="F98" s="319"/>
      <c r="G98" s="319"/>
      <c r="H98" s="319"/>
      <c r="I98" s="319"/>
      <c r="J98" s="319"/>
      <c r="K98" s="319"/>
    </row>
    <row r="99" spans="2:11" ht="7.5" customHeight="1">
      <c r="B99" s="320"/>
      <c r="C99" s="321"/>
      <c r="D99" s="321"/>
      <c r="E99" s="321"/>
      <c r="F99" s="321"/>
      <c r="G99" s="321"/>
      <c r="H99" s="321"/>
      <c r="I99" s="321"/>
      <c r="J99" s="321"/>
      <c r="K99" s="322"/>
    </row>
    <row r="100" spans="2:11" ht="45" customHeight="1">
      <c r="B100" s="323"/>
      <c r="C100" s="437" t="s">
        <v>15195</v>
      </c>
      <c r="D100" s="437"/>
      <c r="E100" s="437"/>
      <c r="F100" s="437"/>
      <c r="G100" s="437"/>
      <c r="H100" s="437"/>
      <c r="I100" s="437"/>
      <c r="J100" s="437"/>
      <c r="K100" s="324"/>
    </row>
    <row r="101" spans="2:11" ht="17.25" customHeight="1">
      <c r="B101" s="323"/>
      <c r="C101" s="325" t="s">
        <v>15153</v>
      </c>
      <c r="D101" s="325"/>
      <c r="E101" s="325"/>
      <c r="F101" s="325" t="s">
        <v>15154</v>
      </c>
      <c r="G101" s="326"/>
      <c r="H101" s="325" t="s">
        <v>474</v>
      </c>
      <c r="I101" s="325" t="s">
        <v>58</v>
      </c>
      <c r="J101" s="325" t="s">
        <v>15155</v>
      </c>
      <c r="K101" s="324"/>
    </row>
    <row r="102" spans="2:11" ht="17.25" customHeight="1">
      <c r="B102" s="323"/>
      <c r="C102" s="327" t="s">
        <v>15156</v>
      </c>
      <c r="D102" s="327"/>
      <c r="E102" s="327"/>
      <c r="F102" s="328" t="s">
        <v>15157</v>
      </c>
      <c r="G102" s="329"/>
      <c r="H102" s="327"/>
      <c r="I102" s="327"/>
      <c r="J102" s="327" t="s">
        <v>15158</v>
      </c>
      <c r="K102" s="324"/>
    </row>
    <row r="103" spans="2:11" ht="5.25" customHeight="1">
      <c r="B103" s="323"/>
      <c r="C103" s="325"/>
      <c r="D103" s="325"/>
      <c r="E103" s="325"/>
      <c r="F103" s="325"/>
      <c r="G103" s="341"/>
      <c r="H103" s="325"/>
      <c r="I103" s="325"/>
      <c r="J103" s="325"/>
      <c r="K103" s="324"/>
    </row>
    <row r="104" spans="2:11" ht="15" customHeight="1">
      <c r="B104" s="323"/>
      <c r="C104" s="313" t="s">
        <v>54</v>
      </c>
      <c r="D104" s="330"/>
      <c r="E104" s="330"/>
      <c r="F104" s="332" t="s">
        <v>14176</v>
      </c>
      <c r="G104" s="341"/>
      <c r="H104" s="313" t="s">
        <v>15196</v>
      </c>
      <c r="I104" s="313" t="s">
        <v>15160</v>
      </c>
      <c r="J104" s="313">
        <v>20</v>
      </c>
      <c r="K104" s="324"/>
    </row>
    <row r="105" spans="2:11" ht="15" customHeight="1">
      <c r="B105" s="323"/>
      <c r="C105" s="313" t="s">
        <v>15161</v>
      </c>
      <c r="D105" s="313"/>
      <c r="E105" s="313"/>
      <c r="F105" s="332" t="s">
        <v>14176</v>
      </c>
      <c r="G105" s="313"/>
      <c r="H105" s="313" t="s">
        <v>15196</v>
      </c>
      <c r="I105" s="313" t="s">
        <v>15160</v>
      </c>
      <c r="J105" s="313">
        <v>120</v>
      </c>
      <c r="K105" s="324"/>
    </row>
    <row r="106" spans="2:11" ht="15" customHeight="1">
      <c r="B106" s="333"/>
      <c r="C106" s="313" t="s">
        <v>15163</v>
      </c>
      <c r="D106" s="313"/>
      <c r="E106" s="313"/>
      <c r="F106" s="332" t="s">
        <v>14173</v>
      </c>
      <c r="G106" s="313"/>
      <c r="H106" s="313" t="s">
        <v>15196</v>
      </c>
      <c r="I106" s="313" t="s">
        <v>15160</v>
      </c>
      <c r="J106" s="313">
        <v>50</v>
      </c>
      <c r="K106" s="324"/>
    </row>
    <row r="107" spans="2:11" ht="15" customHeight="1">
      <c r="B107" s="333"/>
      <c r="C107" s="313" t="s">
        <v>15165</v>
      </c>
      <c r="D107" s="313"/>
      <c r="E107" s="313"/>
      <c r="F107" s="332" t="s">
        <v>14176</v>
      </c>
      <c r="G107" s="313"/>
      <c r="H107" s="313" t="s">
        <v>15196</v>
      </c>
      <c r="I107" s="313" t="s">
        <v>15167</v>
      </c>
      <c r="J107" s="313"/>
      <c r="K107" s="324"/>
    </row>
    <row r="108" spans="2:11" ht="15" customHeight="1">
      <c r="B108" s="333"/>
      <c r="C108" s="313" t="s">
        <v>15176</v>
      </c>
      <c r="D108" s="313"/>
      <c r="E108" s="313"/>
      <c r="F108" s="332" t="s">
        <v>14173</v>
      </c>
      <c r="G108" s="313"/>
      <c r="H108" s="313" t="s">
        <v>15196</v>
      </c>
      <c r="I108" s="313" t="s">
        <v>15160</v>
      </c>
      <c r="J108" s="313">
        <v>50</v>
      </c>
      <c r="K108" s="324"/>
    </row>
    <row r="109" spans="2:11" ht="15" customHeight="1">
      <c r="B109" s="333"/>
      <c r="C109" s="313" t="s">
        <v>15184</v>
      </c>
      <c r="D109" s="313"/>
      <c r="E109" s="313"/>
      <c r="F109" s="332" t="s">
        <v>14173</v>
      </c>
      <c r="G109" s="313"/>
      <c r="H109" s="313" t="s">
        <v>15196</v>
      </c>
      <c r="I109" s="313" t="s">
        <v>15160</v>
      </c>
      <c r="J109" s="313">
        <v>50</v>
      </c>
      <c r="K109" s="324"/>
    </row>
    <row r="110" spans="2:11" ht="15" customHeight="1">
      <c r="B110" s="333"/>
      <c r="C110" s="313" t="s">
        <v>15182</v>
      </c>
      <c r="D110" s="313"/>
      <c r="E110" s="313"/>
      <c r="F110" s="332" t="s">
        <v>14173</v>
      </c>
      <c r="G110" s="313"/>
      <c r="H110" s="313" t="s">
        <v>15196</v>
      </c>
      <c r="I110" s="313" t="s">
        <v>15160</v>
      </c>
      <c r="J110" s="313">
        <v>50</v>
      </c>
      <c r="K110" s="324"/>
    </row>
    <row r="111" spans="2:11" ht="15" customHeight="1">
      <c r="B111" s="333"/>
      <c r="C111" s="313" t="s">
        <v>54</v>
      </c>
      <c r="D111" s="313"/>
      <c r="E111" s="313"/>
      <c r="F111" s="332" t="s">
        <v>14176</v>
      </c>
      <c r="G111" s="313"/>
      <c r="H111" s="313" t="s">
        <v>15197</v>
      </c>
      <c r="I111" s="313" t="s">
        <v>15160</v>
      </c>
      <c r="J111" s="313">
        <v>20</v>
      </c>
      <c r="K111" s="324"/>
    </row>
    <row r="112" spans="2:11" ht="15" customHeight="1">
      <c r="B112" s="333"/>
      <c r="C112" s="313" t="s">
        <v>15198</v>
      </c>
      <c r="D112" s="313"/>
      <c r="E112" s="313"/>
      <c r="F112" s="332" t="s">
        <v>14176</v>
      </c>
      <c r="G112" s="313"/>
      <c r="H112" s="313" t="s">
        <v>15199</v>
      </c>
      <c r="I112" s="313" t="s">
        <v>15160</v>
      </c>
      <c r="J112" s="313">
        <v>120</v>
      </c>
      <c r="K112" s="324"/>
    </row>
    <row r="113" spans="2:11" ht="15" customHeight="1">
      <c r="B113" s="333"/>
      <c r="C113" s="313" t="s">
        <v>39</v>
      </c>
      <c r="D113" s="313"/>
      <c r="E113" s="313"/>
      <c r="F113" s="332" t="s">
        <v>14176</v>
      </c>
      <c r="G113" s="313"/>
      <c r="H113" s="313" t="s">
        <v>15200</v>
      </c>
      <c r="I113" s="313" t="s">
        <v>15191</v>
      </c>
      <c r="J113" s="313"/>
      <c r="K113" s="324"/>
    </row>
    <row r="114" spans="2:11" ht="15" customHeight="1">
      <c r="B114" s="333"/>
      <c r="C114" s="313" t="s">
        <v>49</v>
      </c>
      <c r="D114" s="313"/>
      <c r="E114" s="313"/>
      <c r="F114" s="332" t="s">
        <v>14176</v>
      </c>
      <c r="G114" s="313"/>
      <c r="H114" s="313" t="s">
        <v>15201</v>
      </c>
      <c r="I114" s="313" t="s">
        <v>15191</v>
      </c>
      <c r="J114" s="313"/>
      <c r="K114" s="324"/>
    </row>
    <row r="115" spans="2:11" ht="15" customHeight="1">
      <c r="B115" s="333"/>
      <c r="C115" s="313" t="s">
        <v>58</v>
      </c>
      <c r="D115" s="313"/>
      <c r="E115" s="313"/>
      <c r="F115" s="332" t="s">
        <v>14176</v>
      </c>
      <c r="G115" s="313"/>
      <c r="H115" s="313" t="s">
        <v>15202</v>
      </c>
      <c r="I115" s="313" t="s">
        <v>15203</v>
      </c>
      <c r="J115" s="313"/>
      <c r="K115" s="324"/>
    </row>
    <row r="116" spans="2:11" ht="15" customHeight="1">
      <c r="B116" s="336"/>
      <c r="C116" s="342"/>
      <c r="D116" s="342"/>
      <c r="E116" s="342"/>
      <c r="F116" s="342"/>
      <c r="G116" s="342"/>
      <c r="H116" s="342"/>
      <c r="I116" s="342"/>
      <c r="J116" s="342"/>
      <c r="K116" s="338"/>
    </row>
    <row r="117" spans="2:11" ht="18.75" customHeight="1">
      <c r="B117" s="343"/>
      <c r="C117" s="309"/>
      <c r="D117" s="309"/>
      <c r="E117" s="309"/>
      <c r="F117" s="344"/>
      <c r="G117" s="309"/>
      <c r="H117" s="309"/>
      <c r="I117" s="309"/>
      <c r="J117" s="309"/>
      <c r="K117" s="343"/>
    </row>
    <row r="118" spans="2:11" ht="18.75" customHeight="1">
      <c r="B118" s="319"/>
      <c r="C118" s="319"/>
      <c r="D118" s="319"/>
      <c r="E118" s="319"/>
      <c r="F118" s="319"/>
      <c r="G118" s="319"/>
      <c r="H118" s="319"/>
      <c r="I118" s="319"/>
      <c r="J118" s="319"/>
      <c r="K118" s="319"/>
    </row>
    <row r="119" spans="2:11" ht="7.5" customHeight="1">
      <c r="B119" s="345"/>
      <c r="C119" s="346"/>
      <c r="D119" s="346"/>
      <c r="E119" s="346"/>
      <c r="F119" s="346"/>
      <c r="G119" s="346"/>
      <c r="H119" s="346"/>
      <c r="I119" s="346"/>
      <c r="J119" s="346"/>
      <c r="K119" s="347"/>
    </row>
    <row r="120" spans="2:11" ht="45" customHeight="1">
      <c r="B120" s="348"/>
      <c r="C120" s="433" t="s">
        <v>15204</v>
      </c>
      <c r="D120" s="433"/>
      <c r="E120" s="433"/>
      <c r="F120" s="433"/>
      <c r="G120" s="433"/>
      <c r="H120" s="433"/>
      <c r="I120" s="433"/>
      <c r="J120" s="433"/>
      <c r="K120" s="349"/>
    </row>
    <row r="121" spans="2:11" ht="17.25" customHeight="1">
      <c r="B121" s="350"/>
      <c r="C121" s="325" t="s">
        <v>15153</v>
      </c>
      <c r="D121" s="325"/>
      <c r="E121" s="325"/>
      <c r="F121" s="325" t="s">
        <v>15154</v>
      </c>
      <c r="G121" s="326"/>
      <c r="H121" s="325" t="s">
        <v>474</v>
      </c>
      <c r="I121" s="325" t="s">
        <v>58</v>
      </c>
      <c r="J121" s="325" t="s">
        <v>15155</v>
      </c>
      <c r="K121" s="351"/>
    </row>
    <row r="122" spans="2:11" ht="17.25" customHeight="1">
      <c r="B122" s="350"/>
      <c r="C122" s="327" t="s">
        <v>15156</v>
      </c>
      <c r="D122" s="327"/>
      <c r="E122" s="327"/>
      <c r="F122" s="328" t="s">
        <v>15157</v>
      </c>
      <c r="G122" s="329"/>
      <c r="H122" s="327"/>
      <c r="I122" s="327"/>
      <c r="J122" s="327" t="s">
        <v>15158</v>
      </c>
      <c r="K122" s="351"/>
    </row>
    <row r="123" spans="2:11" ht="5.25" customHeight="1">
      <c r="B123" s="352"/>
      <c r="C123" s="330"/>
      <c r="D123" s="330"/>
      <c r="E123" s="330"/>
      <c r="F123" s="330"/>
      <c r="G123" s="313"/>
      <c r="H123" s="330"/>
      <c r="I123" s="330"/>
      <c r="J123" s="330"/>
      <c r="K123" s="353"/>
    </row>
    <row r="124" spans="2:11" ht="15" customHeight="1">
      <c r="B124" s="352"/>
      <c r="C124" s="313" t="s">
        <v>15161</v>
      </c>
      <c r="D124" s="330"/>
      <c r="E124" s="330"/>
      <c r="F124" s="332" t="s">
        <v>14176</v>
      </c>
      <c r="G124" s="313"/>
      <c r="H124" s="313" t="s">
        <v>15196</v>
      </c>
      <c r="I124" s="313" t="s">
        <v>15160</v>
      </c>
      <c r="J124" s="313">
        <v>120</v>
      </c>
      <c r="K124" s="354"/>
    </row>
    <row r="125" spans="2:11" ht="15" customHeight="1">
      <c r="B125" s="352"/>
      <c r="C125" s="313" t="s">
        <v>15205</v>
      </c>
      <c r="D125" s="313"/>
      <c r="E125" s="313"/>
      <c r="F125" s="332" t="s">
        <v>14176</v>
      </c>
      <c r="G125" s="313"/>
      <c r="H125" s="313" t="s">
        <v>15206</v>
      </c>
      <c r="I125" s="313" t="s">
        <v>15160</v>
      </c>
      <c r="J125" s="313" t="s">
        <v>15207</v>
      </c>
      <c r="K125" s="354"/>
    </row>
    <row r="126" spans="2:11" ht="15" customHeight="1">
      <c r="B126" s="352"/>
      <c r="C126" s="313" t="s">
        <v>86</v>
      </c>
      <c r="D126" s="313"/>
      <c r="E126" s="313"/>
      <c r="F126" s="332" t="s">
        <v>14176</v>
      </c>
      <c r="G126" s="313"/>
      <c r="H126" s="313" t="s">
        <v>15208</v>
      </c>
      <c r="I126" s="313" t="s">
        <v>15160</v>
      </c>
      <c r="J126" s="313" t="s">
        <v>15207</v>
      </c>
      <c r="K126" s="354"/>
    </row>
    <row r="127" spans="2:11" ht="15" customHeight="1">
      <c r="B127" s="352"/>
      <c r="C127" s="313" t="s">
        <v>15168</v>
      </c>
      <c r="D127" s="313"/>
      <c r="E127" s="313"/>
      <c r="F127" s="332" t="s">
        <v>14173</v>
      </c>
      <c r="G127" s="313"/>
      <c r="H127" s="313" t="s">
        <v>15169</v>
      </c>
      <c r="I127" s="313" t="s">
        <v>15160</v>
      </c>
      <c r="J127" s="313">
        <v>15</v>
      </c>
      <c r="K127" s="354"/>
    </row>
    <row r="128" spans="2:11" ht="15" customHeight="1">
      <c r="B128" s="352"/>
      <c r="C128" s="334" t="s">
        <v>15170</v>
      </c>
      <c r="D128" s="334"/>
      <c r="E128" s="334"/>
      <c r="F128" s="335" t="s">
        <v>14173</v>
      </c>
      <c r="G128" s="334"/>
      <c r="H128" s="334" t="s">
        <v>15171</v>
      </c>
      <c r="I128" s="334" t="s">
        <v>15160</v>
      </c>
      <c r="J128" s="334">
        <v>15</v>
      </c>
      <c r="K128" s="354"/>
    </row>
    <row r="129" spans="2:11" ht="15" customHeight="1">
      <c r="B129" s="352"/>
      <c r="C129" s="334" t="s">
        <v>15172</v>
      </c>
      <c r="D129" s="334"/>
      <c r="E129" s="334"/>
      <c r="F129" s="335" t="s">
        <v>14173</v>
      </c>
      <c r="G129" s="334"/>
      <c r="H129" s="334" t="s">
        <v>15173</v>
      </c>
      <c r="I129" s="334" t="s">
        <v>15160</v>
      </c>
      <c r="J129" s="334">
        <v>20</v>
      </c>
      <c r="K129" s="354"/>
    </row>
    <row r="130" spans="2:11" ht="15" customHeight="1">
      <c r="B130" s="352"/>
      <c r="C130" s="334" t="s">
        <v>15174</v>
      </c>
      <c r="D130" s="334"/>
      <c r="E130" s="334"/>
      <c r="F130" s="335" t="s">
        <v>14173</v>
      </c>
      <c r="G130" s="334"/>
      <c r="H130" s="334" t="s">
        <v>15175</v>
      </c>
      <c r="I130" s="334" t="s">
        <v>15160</v>
      </c>
      <c r="J130" s="334">
        <v>20</v>
      </c>
      <c r="K130" s="354"/>
    </row>
    <row r="131" spans="2:11" ht="15" customHeight="1">
      <c r="B131" s="352"/>
      <c r="C131" s="313" t="s">
        <v>15163</v>
      </c>
      <c r="D131" s="313"/>
      <c r="E131" s="313"/>
      <c r="F131" s="332" t="s">
        <v>14173</v>
      </c>
      <c r="G131" s="313"/>
      <c r="H131" s="313" t="s">
        <v>15196</v>
      </c>
      <c r="I131" s="313" t="s">
        <v>15160</v>
      </c>
      <c r="J131" s="313">
        <v>50</v>
      </c>
      <c r="K131" s="354"/>
    </row>
    <row r="132" spans="2:11" ht="15" customHeight="1">
      <c r="B132" s="352"/>
      <c r="C132" s="313" t="s">
        <v>15176</v>
      </c>
      <c r="D132" s="313"/>
      <c r="E132" s="313"/>
      <c r="F132" s="332" t="s">
        <v>14173</v>
      </c>
      <c r="G132" s="313"/>
      <c r="H132" s="313" t="s">
        <v>15196</v>
      </c>
      <c r="I132" s="313" t="s">
        <v>15160</v>
      </c>
      <c r="J132" s="313">
        <v>50</v>
      </c>
      <c r="K132" s="354"/>
    </row>
    <row r="133" spans="2:11" ht="15" customHeight="1">
      <c r="B133" s="352"/>
      <c r="C133" s="313" t="s">
        <v>15182</v>
      </c>
      <c r="D133" s="313"/>
      <c r="E133" s="313"/>
      <c r="F133" s="332" t="s">
        <v>14173</v>
      </c>
      <c r="G133" s="313"/>
      <c r="H133" s="313" t="s">
        <v>15196</v>
      </c>
      <c r="I133" s="313" t="s">
        <v>15160</v>
      </c>
      <c r="J133" s="313">
        <v>50</v>
      </c>
      <c r="K133" s="354"/>
    </row>
    <row r="134" spans="2:11" ht="15" customHeight="1">
      <c r="B134" s="352"/>
      <c r="C134" s="313" t="s">
        <v>15184</v>
      </c>
      <c r="D134" s="313"/>
      <c r="E134" s="313"/>
      <c r="F134" s="332" t="s">
        <v>14173</v>
      </c>
      <c r="G134" s="313"/>
      <c r="H134" s="313" t="s">
        <v>15196</v>
      </c>
      <c r="I134" s="313" t="s">
        <v>15160</v>
      </c>
      <c r="J134" s="313">
        <v>50</v>
      </c>
      <c r="K134" s="354"/>
    </row>
    <row r="135" spans="2:11" ht="15" customHeight="1">
      <c r="B135" s="352"/>
      <c r="C135" s="313" t="s">
        <v>479</v>
      </c>
      <c r="D135" s="313"/>
      <c r="E135" s="313"/>
      <c r="F135" s="332" t="s">
        <v>14173</v>
      </c>
      <c r="G135" s="313"/>
      <c r="H135" s="313" t="s">
        <v>15209</v>
      </c>
      <c r="I135" s="313" t="s">
        <v>15160</v>
      </c>
      <c r="J135" s="313">
        <v>255</v>
      </c>
      <c r="K135" s="354"/>
    </row>
    <row r="136" spans="2:11" ht="15" customHeight="1">
      <c r="B136" s="352"/>
      <c r="C136" s="313" t="s">
        <v>15186</v>
      </c>
      <c r="D136" s="313"/>
      <c r="E136" s="313"/>
      <c r="F136" s="332" t="s">
        <v>14176</v>
      </c>
      <c r="G136" s="313"/>
      <c r="H136" s="313" t="s">
        <v>15210</v>
      </c>
      <c r="I136" s="313" t="s">
        <v>15188</v>
      </c>
      <c r="J136" s="313"/>
      <c r="K136" s="354"/>
    </row>
    <row r="137" spans="2:11" ht="15" customHeight="1">
      <c r="B137" s="352"/>
      <c r="C137" s="313" t="s">
        <v>15189</v>
      </c>
      <c r="D137" s="313"/>
      <c r="E137" s="313"/>
      <c r="F137" s="332" t="s">
        <v>14176</v>
      </c>
      <c r="G137" s="313"/>
      <c r="H137" s="313" t="s">
        <v>15211</v>
      </c>
      <c r="I137" s="313" t="s">
        <v>15191</v>
      </c>
      <c r="J137" s="313"/>
      <c r="K137" s="354"/>
    </row>
    <row r="138" spans="2:11" ht="15" customHeight="1">
      <c r="B138" s="352"/>
      <c r="C138" s="313" t="s">
        <v>15192</v>
      </c>
      <c r="D138" s="313"/>
      <c r="E138" s="313"/>
      <c r="F138" s="332" t="s">
        <v>14176</v>
      </c>
      <c r="G138" s="313"/>
      <c r="H138" s="313" t="s">
        <v>15192</v>
      </c>
      <c r="I138" s="313" t="s">
        <v>15191</v>
      </c>
      <c r="J138" s="313"/>
      <c r="K138" s="354"/>
    </row>
    <row r="139" spans="2:11" ht="15" customHeight="1">
      <c r="B139" s="352"/>
      <c r="C139" s="313" t="s">
        <v>39</v>
      </c>
      <c r="D139" s="313"/>
      <c r="E139" s="313"/>
      <c r="F139" s="332" t="s">
        <v>14176</v>
      </c>
      <c r="G139" s="313"/>
      <c r="H139" s="313" t="s">
        <v>15212</v>
      </c>
      <c r="I139" s="313" t="s">
        <v>15191</v>
      </c>
      <c r="J139" s="313"/>
      <c r="K139" s="354"/>
    </row>
    <row r="140" spans="2:11" ht="15" customHeight="1">
      <c r="B140" s="352"/>
      <c r="C140" s="313" t="s">
        <v>15213</v>
      </c>
      <c r="D140" s="313"/>
      <c r="E140" s="313"/>
      <c r="F140" s="332" t="s">
        <v>14176</v>
      </c>
      <c r="G140" s="313"/>
      <c r="H140" s="313" t="s">
        <v>15214</v>
      </c>
      <c r="I140" s="313" t="s">
        <v>15191</v>
      </c>
      <c r="J140" s="313"/>
      <c r="K140" s="354"/>
    </row>
    <row r="141" spans="2:11" ht="15" customHeight="1">
      <c r="B141" s="355"/>
      <c r="C141" s="356"/>
      <c r="D141" s="356"/>
      <c r="E141" s="356"/>
      <c r="F141" s="356"/>
      <c r="G141" s="356"/>
      <c r="H141" s="356"/>
      <c r="I141" s="356"/>
      <c r="J141" s="356"/>
      <c r="K141" s="357"/>
    </row>
    <row r="142" spans="2:11" ht="18.75" customHeight="1">
      <c r="B142" s="309"/>
      <c r="C142" s="309"/>
      <c r="D142" s="309"/>
      <c r="E142" s="309"/>
      <c r="F142" s="344"/>
      <c r="G142" s="309"/>
      <c r="H142" s="309"/>
      <c r="I142" s="309"/>
      <c r="J142" s="309"/>
      <c r="K142" s="309"/>
    </row>
    <row r="143" spans="2:11" ht="18.75" customHeight="1">
      <c r="B143" s="319"/>
      <c r="C143" s="319"/>
      <c r="D143" s="319"/>
      <c r="E143" s="319"/>
      <c r="F143" s="319"/>
      <c r="G143" s="319"/>
      <c r="H143" s="319"/>
      <c r="I143" s="319"/>
      <c r="J143" s="319"/>
      <c r="K143" s="319"/>
    </row>
    <row r="144" spans="2:11" ht="7.5" customHeight="1">
      <c r="B144" s="320"/>
      <c r="C144" s="321"/>
      <c r="D144" s="321"/>
      <c r="E144" s="321"/>
      <c r="F144" s="321"/>
      <c r="G144" s="321"/>
      <c r="H144" s="321"/>
      <c r="I144" s="321"/>
      <c r="J144" s="321"/>
      <c r="K144" s="322"/>
    </row>
    <row r="145" spans="2:11" ht="45" customHeight="1">
      <c r="B145" s="323"/>
      <c r="C145" s="437" t="s">
        <v>15215</v>
      </c>
      <c r="D145" s="437"/>
      <c r="E145" s="437"/>
      <c r="F145" s="437"/>
      <c r="G145" s="437"/>
      <c r="H145" s="437"/>
      <c r="I145" s="437"/>
      <c r="J145" s="437"/>
      <c r="K145" s="324"/>
    </row>
    <row r="146" spans="2:11" ht="17.25" customHeight="1">
      <c r="B146" s="323"/>
      <c r="C146" s="325" t="s">
        <v>15153</v>
      </c>
      <c r="D146" s="325"/>
      <c r="E146" s="325"/>
      <c r="F146" s="325" t="s">
        <v>15154</v>
      </c>
      <c r="G146" s="326"/>
      <c r="H146" s="325" t="s">
        <v>474</v>
      </c>
      <c r="I146" s="325" t="s">
        <v>58</v>
      </c>
      <c r="J146" s="325" t="s">
        <v>15155</v>
      </c>
      <c r="K146" s="324"/>
    </row>
    <row r="147" spans="2:11" ht="17.25" customHeight="1">
      <c r="B147" s="323"/>
      <c r="C147" s="327" t="s">
        <v>15156</v>
      </c>
      <c r="D147" s="327"/>
      <c r="E147" s="327"/>
      <c r="F147" s="328" t="s">
        <v>15157</v>
      </c>
      <c r="G147" s="329"/>
      <c r="H147" s="327"/>
      <c r="I147" s="327"/>
      <c r="J147" s="327" t="s">
        <v>15158</v>
      </c>
      <c r="K147" s="324"/>
    </row>
    <row r="148" spans="2:11" ht="5.25" customHeight="1">
      <c r="B148" s="333"/>
      <c r="C148" s="330"/>
      <c r="D148" s="330"/>
      <c r="E148" s="330"/>
      <c r="F148" s="330"/>
      <c r="G148" s="331"/>
      <c r="H148" s="330"/>
      <c r="I148" s="330"/>
      <c r="J148" s="330"/>
      <c r="K148" s="354"/>
    </row>
    <row r="149" spans="2:11" ht="15" customHeight="1">
      <c r="B149" s="333"/>
      <c r="C149" s="358" t="s">
        <v>15161</v>
      </c>
      <c r="D149" s="313"/>
      <c r="E149" s="313"/>
      <c r="F149" s="359" t="s">
        <v>14176</v>
      </c>
      <c r="G149" s="313"/>
      <c r="H149" s="358" t="s">
        <v>15196</v>
      </c>
      <c r="I149" s="358" t="s">
        <v>15160</v>
      </c>
      <c r="J149" s="358">
        <v>120</v>
      </c>
      <c r="K149" s="354"/>
    </row>
    <row r="150" spans="2:11" ht="15" customHeight="1">
      <c r="B150" s="333"/>
      <c r="C150" s="358" t="s">
        <v>15205</v>
      </c>
      <c r="D150" s="313"/>
      <c r="E150" s="313"/>
      <c r="F150" s="359" t="s">
        <v>14176</v>
      </c>
      <c r="G150" s="313"/>
      <c r="H150" s="358" t="s">
        <v>15216</v>
      </c>
      <c r="I150" s="358" t="s">
        <v>15160</v>
      </c>
      <c r="J150" s="358" t="s">
        <v>15207</v>
      </c>
      <c r="K150" s="354"/>
    </row>
    <row r="151" spans="2:11" ht="15" customHeight="1">
      <c r="B151" s="333"/>
      <c r="C151" s="358" t="s">
        <v>86</v>
      </c>
      <c r="D151" s="313"/>
      <c r="E151" s="313"/>
      <c r="F151" s="359" t="s">
        <v>14176</v>
      </c>
      <c r="G151" s="313"/>
      <c r="H151" s="358" t="s">
        <v>15217</v>
      </c>
      <c r="I151" s="358" t="s">
        <v>15160</v>
      </c>
      <c r="J151" s="358" t="s">
        <v>15207</v>
      </c>
      <c r="K151" s="354"/>
    </row>
    <row r="152" spans="2:11" ht="15" customHeight="1">
      <c r="B152" s="333"/>
      <c r="C152" s="358" t="s">
        <v>15163</v>
      </c>
      <c r="D152" s="313"/>
      <c r="E152" s="313"/>
      <c r="F152" s="359" t="s">
        <v>14173</v>
      </c>
      <c r="G152" s="313"/>
      <c r="H152" s="358" t="s">
        <v>15196</v>
      </c>
      <c r="I152" s="358" t="s">
        <v>15160</v>
      </c>
      <c r="J152" s="358">
        <v>50</v>
      </c>
      <c r="K152" s="354"/>
    </row>
    <row r="153" spans="2:11" ht="15" customHeight="1">
      <c r="B153" s="333"/>
      <c r="C153" s="358" t="s">
        <v>15165</v>
      </c>
      <c r="D153" s="313"/>
      <c r="E153" s="313"/>
      <c r="F153" s="359" t="s">
        <v>14176</v>
      </c>
      <c r="G153" s="313"/>
      <c r="H153" s="358" t="s">
        <v>15196</v>
      </c>
      <c r="I153" s="358" t="s">
        <v>15167</v>
      </c>
      <c r="J153" s="358"/>
      <c r="K153" s="354"/>
    </row>
    <row r="154" spans="2:11" ht="15" customHeight="1">
      <c r="B154" s="333"/>
      <c r="C154" s="358" t="s">
        <v>15176</v>
      </c>
      <c r="D154" s="313"/>
      <c r="E154" s="313"/>
      <c r="F154" s="359" t="s">
        <v>14173</v>
      </c>
      <c r="G154" s="313"/>
      <c r="H154" s="358" t="s">
        <v>15196</v>
      </c>
      <c r="I154" s="358" t="s">
        <v>15160</v>
      </c>
      <c r="J154" s="358">
        <v>50</v>
      </c>
      <c r="K154" s="354"/>
    </row>
    <row r="155" spans="2:11" ht="15" customHeight="1">
      <c r="B155" s="333"/>
      <c r="C155" s="358" t="s">
        <v>15184</v>
      </c>
      <c r="D155" s="313"/>
      <c r="E155" s="313"/>
      <c r="F155" s="359" t="s">
        <v>14173</v>
      </c>
      <c r="G155" s="313"/>
      <c r="H155" s="358" t="s">
        <v>15196</v>
      </c>
      <c r="I155" s="358" t="s">
        <v>15160</v>
      </c>
      <c r="J155" s="358">
        <v>50</v>
      </c>
      <c r="K155" s="354"/>
    </row>
    <row r="156" spans="2:11" ht="15" customHeight="1">
      <c r="B156" s="333"/>
      <c r="C156" s="358" t="s">
        <v>15182</v>
      </c>
      <c r="D156" s="313"/>
      <c r="E156" s="313"/>
      <c r="F156" s="359" t="s">
        <v>14173</v>
      </c>
      <c r="G156" s="313"/>
      <c r="H156" s="358" t="s">
        <v>15196</v>
      </c>
      <c r="I156" s="358" t="s">
        <v>15160</v>
      </c>
      <c r="J156" s="358">
        <v>50</v>
      </c>
      <c r="K156" s="354"/>
    </row>
    <row r="157" spans="2:11" ht="15" customHeight="1">
      <c r="B157" s="333"/>
      <c r="C157" s="358" t="s">
        <v>293</v>
      </c>
      <c r="D157" s="313"/>
      <c r="E157" s="313"/>
      <c r="F157" s="359" t="s">
        <v>14176</v>
      </c>
      <c r="G157" s="313"/>
      <c r="H157" s="358" t="s">
        <v>15218</v>
      </c>
      <c r="I157" s="358" t="s">
        <v>15160</v>
      </c>
      <c r="J157" s="358" t="s">
        <v>15219</v>
      </c>
      <c r="K157" s="354"/>
    </row>
    <row r="158" spans="2:11" ht="15" customHeight="1">
      <c r="B158" s="333"/>
      <c r="C158" s="358" t="s">
        <v>15220</v>
      </c>
      <c r="D158" s="313"/>
      <c r="E158" s="313"/>
      <c r="F158" s="359" t="s">
        <v>14176</v>
      </c>
      <c r="G158" s="313"/>
      <c r="H158" s="358" t="s">
        <v>15221</v>
      </c>
      <c r="I158" s="358" t="s">
        <v>15191</v>
      </c>
      <c r="J158" s="358"/>
      <c r="K158" s="354"/>
    </row>
    <row r="159" spans="2:11" ht="15" customHeight="1">
      <c r="B159" s="360"/>
      <c r="C159" s="342"/>
      <c r="D159" s="342"/>
      <c r="E159" s="342"/>
      <c r="F159" s="342"/>
      <c r="G159" s="342"/>
      <c r="H159" s="342"/>
      <c r="I159" s="342"/>
      <c r="J159" s="342"/>
      <c r="K159" s="361"/>
    </row>
    <row r="160" spans="2:11" ht="18.75" customHeight="1">
      <c r="B160" s="309"/>
      <c r="C160" s="313"/>
      <c r="D160" s="313"/>
      <c r="E160" s="313"/>
      <c r="F160" s="332"/>
      <c r="G160" s="313"/>
      <c r="H160" s="313"/>
      <c r="I160" s="313"/>
      <c r="J160" s="313"/>
      <c r="K160" s="309"/>
    </row>
    <row r="161" spans="2:11" ht="18.75" customHeight="1">
      <c r="B161" s="319"/>
      <c r="C161" s="319"/>
      <c r="D161" s="319"/>
      <c r="E161" s="319"/>
      <c r="F161" s="319"/>
      <c r="G161" s="319"/>
      <c r="H161" s="319"/>
      <c r="I161" s="319"/>
      <c r="J161" s="319"/>
      <c r="K161" s="319"/>
    </row>
    <row r="162" spans="2:11" ht="7.5" customHeight="1">
      <c r="B162" s="301"/>
      <c r="C162" s="302"/>
      <c r="D162" s="302"/>
      <c r="E162" s="302"/>
      <c r="F162" s="302"/>
      <c r="G162" s="302"/>
      <c r="H162" s="302"/>
      <c r="I162" s="302"/>
      <c r="J162" s="302"/>
      <c r="K162" s="303"/>
    </row>
    <row r="163" spans="2:11" ht="45" customHeight="1">
      <c r="B163" s="304"/>
      <c r="C163" s="433" t="s">
        <v>15222</v>
      </c>
      <c r="D163" s="433"/>
      <c r="E163" s="433"/>
      <c r="F163" s="433"/>
      <c r="G163" s="433"/>
      <c r="H163" s="433"/>
      <c r="I163" s="433"/>
      <c r="J163" s="433"/>
      <c r="K163" s="305"/>
    </row>
    <row r="164" spans="2:11" ht="17.25" customHeight="1">
      <c r="B164" s="304"/>
      <c r="C164" s="325" t="s">
        <v>15153</v>
      </c>
      <c r="D164" s="325"/>
      <c r="E164" s="325"/>
      <c r="F164" s="325" t="s">
        <v>15154</v>
      </c>
      <c r="G164" s="362"/>
      <c r="H164" s="363" t="s">
        <v>474</v>
      </c>
      <c r="I164" s="363" t="s">
        <v>58</v>
      </c>
      <c r="J164" s="325" t="s">
        <v>15155</v>
      </c>
      <c r="K164" s="305"/>
    </row>
    <row r="165" spans="2:11" ht="17.25" customHeight="1">
      <c r="B165" s="306"/>
      <c r="C165" s="327" t="s">
        <v>15156</v>
      </c>
      <c r="D165" s="327"/>
      <c r="E165" s="327"/>
      <c r="F165" s="328" t="s">
        <v>15157</v>
      </c>
      <c r="G165" s="364"/>
      <c r="H165" s="365"/>
      <c r="I165" s="365"/>
      <c r="J165" s="327" t="s">
        <v>15158</v>
      </c>
      <c r="K165" s="307"/>
    </row>
    <row r="166" spans="2:11" ht="5.25" customHeight="1">
      <c r="B166" s="333"/>
      <c r="C166" s="330"/>
      <c r="D166" s="330"/>
      <c r="E166" s="330"/>
      <c r="F166" s="330"/>
      <c r="G166" s="331"/>
      <c r="H166" s="330"/>
      <c r="I166" s="330"/>
      <c r="J166" s="330"/>
      <c r="K166" s="354"/>
    </row>
    <row r="167" spans="2:11" ht="15" customHeight="1">
      <c r="B167" s="333"/>
      <c r="C167" s="313" t="s">
        <v>15161</v>
      </c>
      <c r="D167" s="313"/>
      <c r="E167" s="313"/>
      <c r="F167" s="332" t="s">
        <v>14176</v>
      </c>
      <c r="G167" s="313"/>
      <c r="H167" s="313" t="s">
        <v>15196</v>
      </c>
      <c r="I167" s="313" t="s">
        <v>15160</v>
      </c>
      <c r="J167" s="313">
        <v>120</v>
      </c>
      <c r="K167" s="354"/>
    </row>
    <row r="168" spans="2:11" ht="15" customHeight="1">
      <c r="B168" s="333"/>
      <c r="C168" s="313" t="s">
        <v>15205</v>
      </c>
      <c r="D168" s="313"/>
      <c r="E168" s="313"/>
      <c r="F168" s="332" t="s">
        <v>14176</v>
      </c>
      <c r="G168" s="313"/>
      <c r="H168" s="313" t="s">
        <v>15206</v>
      </c>
      <c r="I168" s="313" t="s">
        <v>15160</v>
      </c>
      <c r="J168" s="313" t="s">
        <v>15207</v>
      </c>
      <c r="K168" s="354"/>
    </row>
    <row r="169" spans="2:11" ht="15" customHeight="1">
      <c r="B169" s="333"/>
      <c r="C169" s="313" t="s">
        <v>86</v>
      </c>
      <c r="D169" s="313"/>
      <c r="E169" s="313"/>
      <c r="F169" s="332" t="s">
        <v>14176</v>
      </c>
      <c r="G169" s="313"/>
      <c r="H169" s="313" t="s">
        <v>15223</v>
      </c>
      <c r="I169" s="313" t="s">
        <v>15160</v>
      </c>
      <c r="J169" s="313" t="s">
        <v>15207</v>
      </c>
      <c r="K169" s="354"/>
    </row>
    <row r="170" spans="2:11" ht="15" customHeight="1">
      <c r="B170" s="333"/>
      <c r="C170" s="313" t="s">
        <v>15163</v>
      </c>
      <c r="D170" s="313"/>
      <c r="E170" s="313"/>
      <c r="F170" s="332" t="s">
        <v>14173</v>
      </c>
      <c r="G170" s="313"/>
      <c r="H170" s="313" t="s">
        <v>15223</v>
      </c>
      <c r="I170" s="313" t="s">
        <v>15160</v>
      </c>
      <c r="J170" s="313">
        <v>50</v>
      </c>
      <c r="K170" s="354"/>
    </row>
    <row r="171" spans="2:11" ht="15" customHeight="1">
      <c r="B171" s="333"/>
      <c r="C171" s="313" t="s">
        <v>15165</v>
      </c>
      <c r="D171" s="313"/>
      <c r="E171" s="313"/>
      <c r="F171" s="332" t="s">
        <v>14176</v>
      </c>
      <c r="G171" s="313"/>
      <c r="H171" s="313" t="s">
        <v>15223</v>
      </c>
      <c r="I171" s="313" t="s">
        <v>15167</v>
      </c>
      <c r="J171" s="313"/>
      <c r="K171" s="354"/>
    </row>
    <row r="172" spans="2:11" ht="15" customHeight="1">
      <c r="B172" s="333"/>
      <c r="C172" s="313" t="s">
        <v>15176</v>
      </c>
      <c r="D172" s="313"/>
      <c r="E172" s="313"/>
      <c r="F172" s="332" t="s">
        <v>14173</v>
      </c>
      <c r="G172" s="313"/>
      <c r="H172" s="313" t="s">
        <v>15223</v>
      </c>
      <c r="I172" s="313" t="s">
        <v>15160</v>
      </c>
      <c r="J172" s="313">
        <v>50</v>
      </c>
      <c r="K172" s="354"/>
    </row>
    <row r="173" spans="2:11" ht="15" customHeight="1">
      <c r="B173" s="333"/>
      <c r="C173" s="313" t="s">
        <v>15184</v>
      </c>
      <c r="D173" s="313"/>
      <c r="E173" s="313"/>
      <c r="F173" s="332" t="s">
        <v>14173</v>
      </c>
      <c r="G173" s="313"/>
      <c r="H173" s="313" t="s">
        <v>15223</v>
      </c>
      <c r="I173" s="313" t="s">
        <v>15160</v>
      </c>
      <c r="J173" s="313">
        <v>50</v>
      </c>
      <c r="K173" s="354"/>
    </row>
    <row r="174" spans="2:11" ht="15" customHeight="1">
      <c r="B174" s="333"/>
      <c r="C174" s="313" t="s">
        <v>15182</v>
      </c>
      <c r="D174" s="313"/>
      <c r="E174" s="313"/>
      <c r="F174" s="332" t="s">
        <v>14173</v>
      </c>
      <c r="G174" s="313"/>
      <c r="H174" s="313" t="s">
        <v>15223</v>
      </c>
      <c r="I174" s="313" t="s">
        <v>15160</v>
      </c>
      <c r="J174" s="313">
        <v>50</v>
      </c>
      <c r="K174" s="354"/>
    </row>
    <row r="175" spans="2:11" ht="15" customHeight="1">
      <c r="B175" s="333"/>
      <c r="C175" s="313" t="s">
        <v>473</v>
      </c>
      <c r="D175" s="313"/>
      <c r="E175" s="313"/>
      <c r="F175" s="332" t="s">
        <v>14176</v>
      </c>
      <c r="G175" s="313"/>
      <c r="H175" s="313" t="s">
        <v>15224</v>
      </c>
      <c r="I175" s="313" t="s">
        <v>15225</v>
      </c>
      <c r="J175" s="313"/>
      <c r="K175" s="354"/>
    </row>
    <row r="176" spans="2:11" ht="15" customHeight="1">
      <c r="B176" s="333"/>
      <c r="C176" s="313" t="s">
        <v>58</v>
      </c>
      <c r="D176" s="313"/>
      <c r="E176" s="313"/>
      <c r="F176" s="332" t="s">
        <v>14176</v>
      </c>
      <c r="G176" s="313"/>
      <c r="H176" s="313" t="s">
        <v>15226</v>
      </c>
      <c r="I176" s="313" t="s">
        <v>15227</v>
      </c>
      <c r="J176" s="313">
        <v>1</v>
      </c>
      <c r="K176" s="354"/>
    </row>
    <row r="177" spans="2:11" ht="15" customHeight="1">
      <c r="B177" s="333"/>
      <c r="C177" s="313" t="s">
        <v>54</v>
      </c>
      <c r="D177" s="313"/>
      <c r="E177" s="313"/>
      <c r="F177" s="332" t="s">
        <v>14176</v>
      </c>
      <c r="G177" s="313"/>
      <c r="H177" s="313" t="s">
        <v>15228</v>
      </c>
      <c r="I177" s="313" t="s">
        <v>15160</v>
      </c>
      <c r="J177" s="313">
        <v>20</v>
      </c>
      <c r="K177" s="354"/>
    </row>
    <row r="178" spans="2:11" ht="15" customHeight="1">
      <c r="B178" s="333"/>
      <c r="C178" s="313" t="s">
        <v>474</v>
      </c>
      <c r="D178" s="313"/>
      <c r="E178" s="313"/>
      <c r="F178" s="332" t="s">
        <v>14176</v>
      </c>
      <c r="G178" s="313"/>
      <c r="H178" s="313" t="s">
        <v>15229</v>
      </c>
      <c r="I178" s="313" t="s">
        <v>15160</v>
      </c>
      <c r="J178" s="313">
        <v>255</v>
      </c>
      <c r="K178" s="354"/>
    </row>
    <row r="179" spans="2:11" ht="15" customHeight="1">
      <c r="B179" s="333"/>
      <c r="C179" s="313" t="s">
        <v>475</v>
      </c>
      <c r="D179" s="313"/>
      <c r="E179" s="313"/>
      <c r="F179" s="332" t="s">
        <v>14176</v>
      </c>
      <c r="G179" s="313"/>
      <c r="H179" s="313" t="s">
        <v>15124</v>
      </c>
      <c r="I179" s="313" t="s">
        <v>15160</v>
      </c>
      <c r="J179" s="313">
        <v>10</v>
      </c>
      <c r="K179" s="354"/>
    </row>
    <row r="180" spans="2:11" ht="15" customHeight="1">
      <c r="B180" s="333"/>
      <c r="C180" s="313" t="s">
        <v>476</v>
      </c>
      <c r="D180" s="313"/>
      <c r="E180" s="313"/>
      <c r="F180" s="332" t="s">
        <v>14176</v>
      </c>
      <c r="G180" s="313"/>
      <c r="H180" s="313" t="s">
        <v>15230</v>
      </c>
      <c r="I180" s="313" t="s">
        <v>15191</v>
      </c>
      <c r="J180" s="313"/>
      <c r="K180" s="354"/>
    </row>
    <row r="181" spans="2:11" ht="15" customHeight="1">
      <c r="B181" s="333"/>
      <c r="C181" s="313" t="s">
        <v>15231</v>
      </c>
      <c r="D181" s="313"/>
      <c r="E181" s="313"/>
      <c r="F181" s="332" t="s">
        <v>14176</v>
      </c>
      <c r="G181" s="313"/>
      <c r="H181" s="313" t="s">
        <v>15232</v>
      </c>
      <c r="I181" s="313" t="s">
        <v>15191</v>
      </c>
      <c r="J181" s="313"/>
      <c r="K181" s="354"/>
    </row>
    <row r="182" spans="2:11" ht="15" customHeight="1">
      <c r="B182" s="333"/>
      <c r="C182" s="313" t="s">
        <v>15220</v>
      </c>
      <c r="D182" s="313"/>
      <c r="E182" s="313"/>
      <c r="F182" s="332" t="s">
        <v>14176</v>
      </c>
      <c r="G182" s="313"/>
      <c r="H182" s="313" t="s">
        <v>15233</v>
      </c>
      <c r="I182" s="313" t="s">
        <v>15191</v>
      </c>
      <c r="J182" s="313"/>
      <c r="K182" s="354"/>
    </row>
    <row r="183" spans="2:11" ht="15" customHeight="1">
      <c r="B183" s="333"/>
      <c r="C183" s="313" t="s">
        <v>478</v>
      </c>
      <c r="D183" s="313"/>
      <c r="E183" s="313"/>
      <c r="F183" s="332" t="s">
        <v>14173</v>
      </c>
      <c r="G183" s="313"/>
      <c r="H183" s="313" t="s">
        <v>15234</v>
      </c>
      <c r="I183" s="313" t="s">
        <v>15160</v>
      </c>
      <c r="J183" s="313">
        <v>50</v>
      </c>
      <c r="K183" s="354"/>
    </row>
    <row r="184" spans="2:11" ht="15" customHeight="1">
      <c r="B184" s="333"/>
      <c r="C184" s="313" t="s">
        <v>15235</v>
      </c>
      <c r="D184" s="313"/>
      <c r="E184" s="313"/>
      <c r="F184" s="332" t="s">
        <v>14173</v>
      </c>
      <c r="G184" s="313"/>
      <c r="H184" s="313" t="s">
        <v>15236</v>
      </c>
      <c r="I184" s="313" t="s">
        <v>15237</v>
      </c>
      <c r="J184" s="313"/>
      <c r="K184" s="354"/>
    </row>
    <row r="185" spans="2:11" ht="15" customHeight="1">
      <c r="B185" s="333"/>
      <c r="C185" s="313" t="s">
        <v>15238</v>
      </c>
      <c r="D185" s="313"/>
      <c r="E185" s="313"/>
      <c r="F185" s="332" t="s">
        <v>14173</v>
      </c>
      <c r="G185" s="313"/>
      <c r="H185" s="313" t="s">
        <v>15239</v>
      </c>
      <c r="I185" s="313" t="s">
        <v>15237</v>
      </c>
      <c r="J185" s="313"/>
      <c r="K185" s="354"/>
    </row>
    <row r="186" spans="2:11" ht="15" customHeight="1">
      <c r="B186" s="333"/>
      <c r="C186" s="313" t="s">
        <v>15240</v>
      </c>
      <c r="D186" s="313"/>
      <c r="E186" s="313"/>
      <c r="F186" s="332" t="s">
        <v>14173</v>
      </c>
      <c r="G186" s="313"/>
      <c r="H186" s="313" t="s">
        <v>15241</v>
      </c>
      <c r="I186" s="313" t="s">
        <v>15237</v>
      </c>
      <c r="J186" s="313"/>
      <c r="K186" s="354"/>
    </row>
    <row r="187" spans="2:11" ht="15" customHeight="1">
      <c r="B187" s="333"/>
      <c r="C187" s="366" t="s">
        <v>15242</v>
      </c>
      <c r="D187" s="313"/>
      <c r="E187" s="313"/>
      <c r="F187" s="332" t="s">
        <v>14173</v>
      </c>
      <c r="G187" s="313"/>
      <c r="H187" s="313" t="s">
        <v>15243</v>
      </c>
      <c r="I187" s="313" t="s">
        <v>15244</v>
      </c>
      <c r="J187" s="367" t="s">
        <v>15245</v>
      </c>
      <c r="K187" s="354"/>
    </row>
    <row r="188" spans="2:11" ht="15" customHeight="1">
      <c r="B188" s="333"/>
      <c r="C188" s="318" t="s">
        <v>43</v>
      </c>
      <c r="D188" s="313"/>
      <c r="E188" s="313"/>
      <c r="F188" s="332" t="s">
        <v>14176</v>
      </c>
      <c r="G188" s="313"/>
      <c r="H188" s="309" t="s">
        <v>15246</v>
      </c>
      <c r="I188" s="313" t="s">
        <v>15247</v>
      </c>
      <c r="J188" s="313"/>
      <c r="K188" s="354"/>
    </row>
    <row r="189" spans="2:11" ht="15" customHeight="1">
      <c r="B189" s="333"/>
      <c r="C189" s="318" t="s">
        <v>15248</v>
      </c>
      <c r="D189" s="313"/>
      <c r="E189" s="313"/>
      <c r="F189" s="332" t="s">
        <v>14176</v>
      </c>
      <c r="G189" s="313"/>
      <c r="H189" s="313" t="s">
        <v>15249</v>
      </c>
      <c r="I189" s="313" t="s">
        <v>15191</v>
      </c>
      <c r="J189" s="313"/>
      <c r="K189" s="354"/>
    </row>
    <row r="190" spans="2:11" ht="15" customHeight="1">
      <c r="B190" s="333"/>
      <c r="C190" s="318" t="s">
        <v>15250</v>
      </c>
      <c r="D190" s="313"/>
      <c r="E190" s="313"/>
      <c r="F190" s="332" t="s">
        <v>14176</v>
      </c>
      <c r="G190" s="313"/>
      <c r="H190" s="313" t="s">
        <v>15251</v>
      </c>
      <c r="I190" s="313" t="s">
        <v>15191</v>
      </c>
      <c r="J190" s="313"/>
      <c r="K190" s="354"/>
    </row>
    <row r="191" spans="2:11" ht="15" customHeight="1">
      <c r="B191" s="333"/>
      <c r="C191" s="318" t="s">
        <v>15252</v>
      </c>
      <c r="D191" s="313"/>
      <c r="E191" s="313"/>
      <c r="F191" s="332" t="s">
        <v>14173</v>
      </c>
      <c r="G191" s="313"/>
      <c r="H191" s="313" t="s">
        <v>15253</v>
      </c>
      <c r="I191" s="313" t="s">
        <v>15191</v>
      </c>
      <c r="J191" s="313"/>
      <c r="K191" s="354"/>
    </row>
    <row r="192" spans="2:11" ht="15" customHeight="1">
      <c r="B192" s="360"/>
      <c r="C192" s="368"/>
      <c r="D192" s="342"/>
      <c r="E192" s="342"/>
      <c r="F192" s="342"/>
      <c r="G192" s="342"/>
      <c r="H192" s="342"/>
      <c r="I192" s="342"/>
      <c r="J192" s="342"/>
      <c r="K192" s="361"/>
    </row>
    <row r="193" spans="2:11" ht="18.75" customHeight="1">
      <c r="B193" s="309"/>
      <c r="C193" s="313"/>
      <c r="D193" s="313"/>
      <c r="E193" s="313"/>
      <c r="F193" s="332"/>
      <c r="G193" s="313"/>
      <c r="H193" s="313"/>
      <c r="I193" s="313"/>
      <c r="J193" s="313"/>
      <c r="K193" s="309"/>
    </row>
    <row r="194" spans="2:11" ht="18.75" customHeight="1">
      <c r="B194" s="309"/>
      <c r="C194" s="313"/>
      <c r="D194" s="313"/>
      <c r="E194" s="313"/>
      <c r="F194" s="332"/>
      <c r="G194" s="313"/>
      <c r="H194" s="313"/>
      <c r="I194" s="313"/>
      <c r="J194" s="313"/>
      <c r="K194" s="309"/>
    </row>
    <row r="195" spans="2:11" ht="18.75" customHeight="1">
      <c r="B195" s="319"/>
      <c r="C195" s="319"/>
      <c r="D195" s="319"/>
      <c r="E195" s="319"/>
      <c r="F195" s="319"/>
      <c r="G195" s="319"/>
      <c r="H195" s="319"/>
      <c r="I195" s="319"/>
      <c r="J195" s="319"/>
      <c r="K195" s="319"/>
    </row>
    <row r="196" spans="2:11">
      <c r="B196" s="301"/>
      <c r="C196" s="302"/>
      <c r="D196" s="302"/>
      <c r="E196" s="302"/>
      <c r="F196" s="302"/>
      <c r="G196" s="302"/>
      <c r="H196" s="302"/>
      <c r="I196" s="302"/>
      <c r="J196" s="302"/>
      <c r="K196" s="303"/>
    </row>
    <row r="197" spans="2:11" ht="22.2">
      <c r="B197" s="304"/>
      <c r="C197" s="433" t="s">
        <v>15254</v>
      </c>
      <c r="D197" s="433"/>
      <c r="E197" s="433"/>
      <c r="F197" s="433"/>
      <c r="G197" s="433"/>
      <c r="H197" s="433"/>
      <c r="I197" s="433"/>
      <c r="J197" s="433"/>
      <c r="K197" s="305"/>
    </row>
    <row r="198" spans="2:11" ht="25.5" customHeight="1">
      <c r="B198" s="304"/>
      <c r="C198" s="369" t="s">
        <v>15255</v>
      </c>
      <c r="D198" s="369"/>
      <c r="E198" s="369"/>
      <c r="F198" s="369" t="s">
        <v>15256</v>
      </c>
      <c r="G198" s="370"/>
      <c r="H198" s="438" t="s">
        <v>15257</v>
      </c>
      <c r="I198" s="438"/>
      <c r="J198" s="438"/>
      <c r="K198" s="305"/>
    </row>
    <row r="199" spans="2:11" ht="5.25" customHeight="1">
      <c r="B199" s="333"/>
      <c r="C199" s="330"/>
      <c r="D199" s="330"/>
      <c r="E199" s="330"/>
      <c r="F199" s="330"/>
      <c r="G199" s="313"/>
      <c r="H199" s="330"/>
      <c r="I199" s="330"/>
      <c r="J199" s="330"/>
      <c r="K199" s="354"/>
    </row>
    <row r="200" spans="2:11" ht="15" customHeight="1">
      <c r="B200" s="333"/>
      <c r="C200" s="313" t="s">
        <v>15247</v>
      </c>
      <c r="D200" s="313"/>
      <c r="E200" s="313"/>
      <c r="F200" s="332" t="s">
        <v>44</v>
      </c>
      <c r="G200" s="313"/>
      <c r="H200" s="435" t="s">
        <v>15258</v>
      </c>
      <c r="I200" s="435"/>
      <c r="J200" s="435"/>
      <c r="K200" s="354"/>
    </row>
    <row r="201" spans="2:11" ht="15" customHeight="1">
      <c r="B201" s="333"/>
      <c r="C201" s="339"/>
      <c r="D201" s="313"/>
      <c r="E201" s="313"/>
      <c r="F201" s="332" t="s">
        <v>45</v>
      </c>
      <c r="G201" s="313"/>
      <c r="H201" s="435" t="s">
        <v>15259</v>
      </c>
      <c r="I201" s="435"/>
      <c r="J201" s="435"/>
      <c r="K201" s="354"/>
    </row>
    <row r="202" spans="2:11" ht="15" customHeight="1">
      <c r="B202" s="333"/>
      <c r="C202" s="339"/>
      <c r="D202" s="313"/>
      <c r="E202" s="313"/>
      <c r="F202" s="332" t="s">
        <v>48</v>
      </c>
      <c r="G202" s="313"/>
      <c r="H202" s="435" t="s">
        <v>15260</v>
      </c>
      <c r="I202" s="435"/>
      <c r="J202" s="435"/>
      <c r="K202" s="354"/>
    </row>
    <row r="203" spans="2:11" ht="15" customHeight="1">
      <c r="B203" s="333"/>
      <c r="C203" s="313"/>
      <c r="D203" s="313"/>
      <c r="E203" s="313"/>
      <c r="F203" s="332" t="s">
        <v>46</v>
      </c>
      <c r="G203" s="313"/>
      <c r="H203" s="435" t="s">
        <v>15261</v>
      </c>
      <c r="I203" s="435"/>
      <c r="J203" s="435"/>
      <c r="K203" s="354"/>
    </row>
    <row r="204" spans="2:11" ht="15" customHeight="1">
      <c r="B204" s="333"/>
      <c r="C204" s="313"/>
      <c r="D204" s="313"/>
      <c r="E204" s="313"/>
      <c r="F204" s="332" t="s">
        <v>47</v>
      </c>
      <c r="G204" s="313"/>
      <c r="H204" s="435" t="s">
        <v>15262</v>
      </c>
      <c r="I204" s="435"/>
      <c r="J204" s="435"/>
      <c r="K204" s="354"/>
    </row>
    <row r="205" spans="2:11" ht="15" customHeight="1">
      <c r="B205" s="333"/>
      <c r="C205" s="313"/>
      <c r="D205" s="313"/>
      <c r="E205" s="313"/>
      <c r="F205" s="332"/>
      <c r="G205" s="313"/>
      <c r="H205" s="313"/>
      <c r="I205" s="313"/>
      <c r="J205" s="313"/>
      <c r="K205" s="354"/>
    </row>
    <row r="206" spans="2:11" ht="15" customHeight="1">
      <c r="B206" s="333"/>
      <c r="C206" s="313" t="s">
        <v>15203</v>
      </c>
      <c r="D206" s="313"/>
      <c r="E206" s="313"/>
      <c r="F206" s="332" t="s">
        <v>79</v>
      </c>
      <c r="G206" s="313"/>
      <c r="H206" s="435" t="s">
        <v>15263</v>
      </c>
      <c r="I206" s="435"/>
      <c r="J206" s="435"/>
      <c r="K206" s="354"/>
    </row>
    <row r="207" spans="2:11" ht="15" customHeight="1">
      <c r="B207" s="333"/>
      <c r="C207" s="339"/>
      <c r="D207" s="313"/>
      <c r="E207" s="313"/>
      <c r="F207" s="332" t="s">
        <v>15106</v>
      </c>
      <c r="G207" s="313"/>
      <c r="H207" s="435" t="s">
        <v>15107</v>
      </c>
      <c r="I207" s="435"/>
      <c r="J207" s="435"/>
      <c r="K207" s="354"/>
    </row>
    <row r="208" spans="2:11" ht="15" customHeight="1">
      <c r="B208" s="333"/>
      <c r="C208" s="313"/>
      <c r="D208" s="313"/>
      <c r="E208" s="313"/>
      <c r="F208" s="332" t="s">
        <v>15104</v>
      </c>
      <c r="G208" s="313"/>
      <c r="H208" s="435" t="s">
        <v>15264</v>
      </c>
      <c r="I208" s="435"/>
      <c r="J208" s="435"/>
      <c r="K208" s="354"/>
    </row>
    <row r="209" spans="2:11" ht="15" customHeight="1">
      <c r="B209" s="371"/>
      <c r="C209" s="339"/>
      <c r="D209" s="339"/>
      <c r="E209" s="339"/>
      <c r="F209" s="332" t="s">
        <v>171</v>
      </c>
      <c r="G209" s="318"/>
      <c r="H209" s="439" t="s">
        <v>15108</v>
      </c>
      <c r="I209" s="439"/>
      <c r="J209" s="439"/>
      <c r="K209" s="372"/>
    </row>
    <row r="210" spans="2:11" ht="15" customHeight="1">
      <c r="B210" s="371"/>
      <c r="C210" s="339"/>
      <c r="D210" s="339"/>
      <c r="E210" s="339"/>
      <c r="F210" s="332" t="s">
        <v>9480</v>
      </c>
      <c r="G210" s="318"/>
      <c r="H210" s="439" t="s">
        <v>15265</v>
      </c>
      <c r="I210" s="439"/>
      <c r="J210" s="439"/>
      <c r="K210" s="372"/>
    </row>
    <row r="211" spans="2:11" ht="15" customHeight="1">
      <c r="B211" s="371"/>
      <c r="C211" s="339"/>
      <c r="D211" s="339"/>
      <c r="E211" s="339"/>
      <c r="F211" s="373"/>
      <c r="G211" s="318"/>
      <c r="H211" s="374"/>
      <c r="I211" s="374"/>
      <c r="J211" s="374"/>
      <c r="K211" s="372"/>
    </row>
    <row r="212" spans="2:11" ht="15" customHeight="1">
      <c r="B212" s="371"/>
      <c r="C212" s="313" t="s">
        <v>15227</v>
      </c>
      <c r="D212" s="339"/>
      <c r="E212" s="339"/>
      <c r="F212" s="332">
        <v>1</v>
      </c>
      <c r="G212" s="318"/>
      <c r="H212" s="439" t="s">
        <v>15266</v>
      </c>
      <c r="I212" s="439"/>
      <c r="J212" s="439"/>
      <c r="K212" s="372"/>
    </row>
    <row r="213" spans="2:11" ht="15" customHeight="1">
      <c r="B213" s="371"/>
      <c r="C213" s="339"/>
      <c r="D213" s="339"/>
      <c r="E213" s="339"/>
      <c r="F213" s="332">
        <v>2</v>
      </c>
      <c r="G213" s="318"/>
      <c r="H213" s="439" t="s">
        <v>15267</v>
      </c>
      <c r="I213" s="439"/>
      <c r="J213" s="439"/>
      <c r="K213" s="372"/>
    </row>
    <row r="214" spans="2:11" ht="15" customHeight="1">
      <c r="B214" s="371"/>
      <c r="C214" s="339"/>
      <c r="D214" s="339"/>
      <c r="E214" s="339"/>
      <c r="F214" s="332">
        <v>3</v>
      </c>
      <c r="G214" s="318"/>
      <c r="H214" s="439" t="s">
        <v>15268</v>
      </c>
      <c r="I214" s="439"/>
      <c r="J214" s="439"/>
      <c r="K214" s="372"/>
    </row>
    <row r="215" spans="2:11" ht="15" customHeight="1">
      <c r="B215" s="371"/>
      <c r="C215" s="339"/>
      <c r="D215" s="339"/>
      <c r="E215" s="339"/>
      <c r="F215" s="332">
        <v>4</v>
      </c>
      <c r="G215" s="318"/>
      <c r="H215" s="439" t="s">
        <v>15269</v>
      </c>
      <c r="I215" s="439"/>
      <c r="J215" s="439"/>
      <c r="K215" s="372"/>
    </row>
    <row r="216" spans="2:11" ht="12.75" customHeight="1">
      <c r="B216" s="375"/>
      <c r="C216" s="376"/>
      <c r="D216" s="376"/>
      <c r="E216" s="376"/>
      <c r="F216" s="376"/>
      <c r="G216" s="376"/>
      <c r="H216" s="376"/>
      <c r="I216" s="376"/>
      <c r="J216" s="376"/>
      <c r="K216" s="377"/>
    </row>
  </sheetData>
  <sheetProtection password="CC35" sheet="1" objects="1" scenarios="1" formatCells="0" formatColumns="0" formatRows="0" sort="0" autoFilter="0"/>
  <mergeCells count="77">
    <mergeCell ref="C197:J197"/>
    <mergeCell ref="H215:J215"/>
    <mergeCell ref="H213:J213"/>
    <mergeCell ref="H210:J210"/>
    <mergeCell ref="H209:J209"/>
    <mergeCell ref="H207:J207"/>
    <mergeCell ref="H208:J208"/>
    <mergeCell ref="H203:J203"/>
    <mergeCell ref="H201:J201"/>
    <mergeCell ref="H212:J212"/>
    <mergeCell ref="H214:J214"/>
    <mergeCell ref="H206:J206"/>
    <mergeCell ref="H204:J204"/>
    <mergeCell ref="H202:J202"/>
    <mergeCell ref="D57:J57"/>
    <mergeCell ref="H200:J200"/>
    <mergeCell ref="D60:J60"/>
    <mergeCell ref="D63:J63"/>
    <mergeCell ref="D64:J64"/>
    <mergeCell ref="D66:J66"/>
    <mergeCell ref="D65:J65"/>
    <mergeCell ref="C100:J100"/>
    <mergeCell ref="D61:J61"/>
    <mergeCell ref="D67:J67"/>
    <mergeCell ref="D68:J68"/>
    <mergeCell ref="C73:J73"/>
    <mergeCell ref="H198:J198"/>
    <mergeCell ref="C163:J163"/>
    <mergeCell ref="C120:J120"/>
    <mergeCell ref="C145:J145"/>
    <mergeCell ref="D58:J58"/>
    <mergeCell ref="D59:J59"/>
    <mergeCell ref="C50:J50"/>
    <mergeCell ref="G38:J38"/>
    <mergeCell ref="G39:J39"/>
    <mergeCell ref="G40:J40"/>
    <mergeCell ref="G41:J41"/>
    <mergeCell ref="G42:J42"/>
    <mergeCell ref="G43:J43"/>
    <mergeCell ref="D45:J45"/>
    <mergeCell ref="E46:J46"/>
    <mergeCell ref="E47:J47"/>
    <mergeCell ref="C52:J52"/>
    <mergeCell ref="C53:J53"/>
    <mergeCell ref="C55:J55"/>
    <mergeCell ref="D56:J56"/>
    <mergeCell ref="D33:J33"/>
    <mergeCell ref="G34:J34"/>
    <mergeCell ref="G35:J35"/>
    <mergeCell ref="D49:J49"/>
    <mergeCell ref="E48:J48"/>
    <mergeCell ref="G36:J36"/>
    <mergeCell ref="G37:J37"/>
    <mergeCell ref="D31:J31"/>
    <mergeCell ref="C24:J24"/>
    <mergeCell ref="D32:J32"/>
    <mergeCell ref="F18:J18"/>
    <mergeCell ref="F21:J21"/>
    <mergeCell ref="C23:J23"/>
    <mergeCell ref="D25:J25"/>
    <mergeCell ref="D26:J26"/>
    <mergeCell ref="D28:J28"/>
    <mergeCell ref="D29:J29"/>
    <mergeCell ref="F19:J19"/>
    <mergeCell ref="F20:J20"/>
    <mergeCell ref="D14:J14"/>
    <mergeCell ref="D15:J15"/>
    <mergeCell ref="F16:J16"/>
    <mergeCell ref="F17:J17"/>
    <mergeCell ref="C9:J9"/>
    <mergeCell ref="D10:J10"/>
    <mergeCell ref="D13:J13"/>
    <mergeCell ref="C3:J3"/>
    <mergeCell ref="C4:J4"/>
    <mergeCell ref="C6:J6"/>
    <mergeCell ref="C7:J7"/>
    <mergeCell ref="D11:J11"/>
  </mergeCells>
  <pageMargins left="0.59027779999999996" right="0.59027779999999996" top="0.59027779999999996" bottom="0.59027779999999996" header="0" footer="0"/>
  <pageSetup paperSize="9" scale="77"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50"/>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94</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7447</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7449</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ROUND(J99,2)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ROUND(SUM(BE99:BE1049), 2)</f>
        <v>0</v>
      </c>
      <c r="G34" s="43"/>
      <c r="H34" s="43"/>
      <c r="I34" s="143">
        <v>0.21</v>
      </c>
      <c r="J34" s="142">
        <f>ROUND(ROUND((SUM(BE99:BE1049)), 2)*I34, 2)</f>
        <v>0</v>
      </c>
      <c r="K34" s="46"/>
    </row>
    <row r="35" spans="2:11" s="1" customFormat="1" ht="14.4" customHeight="1">
      <c r="B35" s="42"/>
      <c r="C35" s="43"/>
      <c r="D35" s="43"/>
      <c r="E35" s="50" t="s">
        <v>45</v>
      </c>
      <c r="F35" s="142">
        <f>ROUND(SUM(BF99:BF1049), 2)</f>
        <v>0</v>
      </c>
      <c r="G35" s="43"/>
      <c r="H35" s="43"/>
      <c r="I35" s="143">
        <v>0.15</v>
      </c>
      <c r="J35" s="142">
        <f>ROUND(ROUND((SUM(BF99:BF1049)), 2)*I35, 2)</f>
        <v>0</v>
      </c>
      <c r="K35" s="46"/>
    </row>
    <row r="36" spans="2:11" s="1" customFormat="1" ht="14.4" hidden="1" customHeight="1">
      <c r="B36" s="42"/>
      <c r="C36" s="43"/>
      <c r="D36" s="43"/>
      <c r="E36" s="50" t="s">
        <v>46</v>
      </c>
      <c r="F36" s="142">
        <f>ROUND(SUM(BG99:BG1049), 2)</f>
        <v>0</v>
      </c>
      <c r="G36" s="43"/>
      <c r="H36" s="43"/>
      <c r="I36" s="143">
        <v>0.21</v>
      </c>
      <c r="J36" s="142">
        <v>0</v>
      </c>
      <c r="K36" s="46"/>
    </row>
    <row r="37" spans="2:11" s="1" customFormat="1" ht="14.4" hidden="1" customHeight="1">
      <c r="B37" s="42"/>
      <c r="C37" s="43"/>
      <c r="D37" s="43"/>
      <c r="E37" s="50" t="s">
        <v>47</v>
      </c>
      <c r="F37" s="142">
        <f>ROUND(SUM(BH99:BH1049), 2)</f>
        <v>0</v>
      </c>
      <c r="G37" s="43"/>
      <c r="H37" s="43"/>
      <c r="I37" s="143">
        <v>0.15</v>
      </c>
      <c r="J37" s="142">
        <v>0</v>
      </c>
      <c r="K37" s="46"/>
    </row>
    <row r="38" spans="2:11" s="1" customFormat="1" ht="14.4" hidden="1" customHeight="1">
      <c r="B38" s="42"/>
      <c r="C38" s="43"/>
      <c r="D38" s="43"/>
      <c r="E38" s="50" t="s">
        <v>48</v>
      </c>
      <c r="F38" s="142">
        <f>ROUND(SUM(BI99:BI1049),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7447</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1. - Konstrukční část</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J99</f>
        <v>0</v>
      </c>
      <c r="K64" s="46"/>
      <c r="AU64" s="25" t="s">
        <v>300</v>
      </c>
    </row>
    <row r="65" spans="2:11" s="8" customFormat="1" ht="24.9" customHeight="1">
      <c r="B65" s="161"/>
      <c r="C65" s="162"/>
      <c r="D65" s="163" t="s">
        <v>303</v>
      </c>
      <c r="E65" s="164"/>
      <c r="F65" s="164"/>
      <c r="G65" s="164"/>
      <c r="H65" s="164"/>
      <c r="I65" s="165"/>
      <c r="J65" s="166">
        <f>J100</f>
        <v>0</v>
      </c>
      <c r="K65" s="167"/>
    </row>
    <row r="66" spans="2:11" s="9" customFormat="1" ht="19.95" customHeight="1">
      <c r="B66" s="169"/>
      <c r="C66" s="170"/>
      <c r="D66" s="171" t="s">
        <v>309</v>
      </c>
      <c r="E66" s="172"/>
      <c r="F66" s="172"/>
      <c r="G66" s="172"/>
      <c r="H66" s="172"/>
      <c r="I66" s="173"/>
      <c r="J66" s="174">
        <f>J101</f>
        <v>0</v>
      </c>
      <c r="K66" s="175"/>
    </row>
    <row r="67" spans="2:11" s="9" customFormat="1" ht="19.95" customHeight="1">
      <c r="B67" s="169"/>
      <c r="C67" s="170"/>
      <c r="D67" s="171" t="s">
        <v>312</v>
      </c>
      <c r="E67" s="172"/>
      <c r="F67" s="172"/>
      <c r="G67" s="172"/>
      <c r="H67" s="172"/>
      <c r="I67" s="173"/>
      <c r="J67" s="174">
        <f>J167</f>
        <v>0</v>
      </c>
      <c r="K67" s="175"/>
    </row>
    <row r="68" spans="2:11" s="9" customFormat="1" ht="19.95" customHeight="1">
      <c r="B68" s="169"/>
      <c r="C68" s="170"/>
      <c r="D68" s="171" t="s">
        <v>315</v>
      </c>
      <c r="E68" s="172"/>
      <c r="F68" s="172"/>
      <c r="G68" s="172"/>
      <c r="H68" s="172"/>
      <c r="I68" s="173"/>
      <c r="J68" s="174">
        <f>J328</f>
        <v>0</v>
      </c>
      <c r="K68" s="175"/>
    </row>
    <row r="69" spans="2:11" s="9" customFormat="1" ht="19.95" customHeight="1">
      <c r="B69" s="169"/>
      <c r="C69" s="170"/>
      <c r="D69" s="171" t="s">
        <v>321</v>
      </c>
      <c r="E69" s="172"/>
      <c r="F69" s="172"/>
      <c r="G69" s="172"/>
      <c r="H69" s="172"/>
      <c r="I69" s="173"/>
      <c r="J69" s="174">
        <f>J707</f>
        <v>0</v>
      </c>
      <c r="K69" s="175"/>
    </row>
    <row r="70" spans="2:11" s="9" customFormat="1" ht="19.95" customHeight="1">
      <c r="B70" s="169"/>
      <c r="C70" s="170"/>
      <c r="D70" s="171" t="s">
        <v>339</v>
      </c>
      <c r="E70" s="172"/>
      <c r="F70" s="172"/>
      <c r="G70" s="172"/>
      <c r="H70" s="172"/>
      <c r="I70" s="173"/>
      <c r="J70" s="174">
        <f>J745</f>
        <v>0</v>
      </c>
      <c r="K70" s="175"/>
    </row>
    <row r="71" spans="2:11" s="9" customFormat="1" ht="19.95" customHeight="1">
      <c r="B71" s="169"/>
      <c r="C71" s="170"/>
      <c r="D71" s="171" t="s">
        <v>363</v>
      </c>
      <c r="E71" s="172"/>
      <c r="F71" s="172"/>
      <c r="G71" s="172"/>
      <c r="H71" s="172"/>
      <c r="I71" s="173"/>
      <c r="J71" s="174">
        <f>J964</f>
        <v>0</v>
      </c>
      <c r="K71" s="175"/>
    </row>
    <row r="72" spans="2:11" s="9" customFormat="1" ht="19.95" customHeight="1">
      <c r="B72" s="169"/>
      <c r="C72" s="170"/>
      <c r="D72" s="171" t="s">
        <v>366</v>
      </c>
      <c r="E72" s="172"/>
      <c r="F72" s="172"/>
      <c r="G72" s="172"/>
      <c r="H72" s="172"/>
      <c r="I72" s="173"/>
      <c r="J72" s="174">
        <f>J979</f>
        <v>0</v>
      </c>
      <c r="K72" s="175"/>
    </row>
    <row r="73" spans="2:11" s="8" customFormat="1" ht="24.9" customHeight="1">
      <c r="B73" s="161"/>
      <c r="C73" s="162"/>
      <c r="D73" s="163" t="s">
        <v>369</v>
      </c>
      <c r="E73" s="164"/>
      <c r="F73" s="164"/>
      <c r="G73" s="164"/>
      <c r="H73" s="164"/>
      <c r="I73" s="165"/>
      <c r="J73" s="166">
        <f>J983</f>
        <v>0</v>
      </c>
      <c r="K73" s="167"/>
    </row>
    <row r="74" spans="2:11" s="9" customFormat="1" ht="19.95" customHeight="1">
      <c r="B74" s="169"/>
      <c r="C74" s="170"/>
      <c r="D74" s="171" t="s">
        <v>375</v>
      </c>
      <c r="E74" s="172"/>
      <c r="F74" s="172"/>
      <c r="G74" s="172"/>
      <c r="H74" s="172"/>
      <c r="I74" s="173"/>
      <c r="J74" s="174">
        <f>J984</f>
        <v>0</v>
      </c>
      <c r="K74" s="175"/>
    </row>
    <row r="75" spans="2:11" s="9" customFormat="1" ht="19.95" customHeight="1">
      <c r="B75" s="169"/>
      <c r="C75" s="170"/>
      <c r="D75" s="171" t="s">
        <v>402</v>
      </c>
      <c r="E75" s="172"/>
      <c r="F75" s="172"/>
      <c r="G75" s="172"/>
      <c r="H75" s="172"/>
      <c r="I75" s="173"/>
      <c r="J75" s="174">
        <f>J1003</f>
        <v>0</v>
      </c>
      <c r="K75" s="175"/>
    </row>
    <row r="76" spans="2:11" s="1" customFormat="1" ht="21.75" customHeight="1">
      <c r="B76" s="42"/>
      <c r="C76" s="43"/>
      <c r="D76" s="43"/>
      <c r="E76" s="43"/>
      <c r="F76" s="43"/>
      <c r="G76" s="43"/>
      <c r="H76" s="43"/>
      <c r="I76" s="129"/>
      <c r="J76" s="43"/>
      <c r="K76" s="46"/>
    </row>
    <row r="77" spans="2:11" s="1" customFormat="1" ht="6.9" customHeight="1">
      <c r="B77" s="57"/>
      <c r="C77" s="58"/>
      <c r="D77" s="58"/>
      <c r="E77" s="58"/>
      <c r="F77" s="58"/>
      <c r="G77" s="58"/>
      <c r="H77" s="58"/>
      <c r="I77" s="151"/>
      <c r="J77" s="58"/>
      <c r="K77" s="59"/>
    </row>
    <row r="81" spans="2:12" s="1" customFormat="1" ht="6.9" customHeight="1">
      <c r="B81" s="60"/>
      <c r="C81" s="61"/>
      <c r="D81" s="61"/>
      <c r="E81" s="61"/>
      <c r="F81" s="61"/>
      <c r="G81" s="61"/>
      <c r="H81" s="61"/>
      <c r="I81" s="154"/>
      <c r="J81" s="61"/>
      <c r="K81" s="61"/>
      <c r="L81" s="62"/>
    </row>
    <row r="82" spans="2:12" s="1" customFormat="1" ht="36.9" customHeight="1">
      <c r="B82" s="42"/>
      <c r="C82" s="63" t="s">
        <v>444</v>
      </c>
      <c r="D82" s="64"/>
      <c r="E82" s="64"/>
      <c r="F82" s="64"/>
      <c r="G82" s="64"/>
      <c r="H82" s="64"/>
      <c r="I82" s="177"/>
      <c r="J82" s="64"/>
      <c r="K82" s="64"/>
      <c r="L82" s="62"/>
    </row>
    <row r="83" spans="2:12" s="1" customFormat="1" ht="6.9" customHeight="1">
      <c r="B83" s="42"/>
      <c r="C83" s="64"/>
      <c r="D83" s="64"/>
      <c r="E83" s="64"/>
      <c r="F83" s="64"/>
      <c r="G83" s="64"/>
      <c r="H83" s="64"/>
      <c r="I83" s="177"/>
      <c r="J83" s="64"/>
      <c r="K83" s="64"/>
      <c r="L83" s="62"/>
    </row>
    <row r="84" spans="2:12" s="1" customFormat="1" ht="14.4" customHeight="1">
      <c r="B84" s="42"/>
      <c r="C84" s="66" t="s">
        <v>18</v>
      </c>
      <c r="D84" s="64"/>
      <c r="E84" s="64"/>
      <c r="F84" s="64"/>
      <c r="G84" s="64"/>
      <c r="H84" s="64"/>
      <c r="I84" s="177"/>
      <c r="J84" s="64"/>
      <c r="K84" s="64"/>
      <c r="L84" s="62"/>
    </row>
    <row r="85" spans="2:12" s="1" customFormat="1" ht="16.5" customHeight="1">
      <c r="B85" s="42"/>
      <c r="C85" s="64"/>
      <c r="D85" s="64"/>
      <c r="E85" s="427" t="str">
        <f>E7</f>
        <v>ZČU - STRADI - STRATEGICKÁ DISLOKACE ZČU - FZS</v>
      </c>
      <c r="F85" s="428"/>
      <c r="G85" s="428"/>
      <c r="H85" s="428"/>
      <c r="I85" s="177"/>
      <c r="J85" s="64"/>
      <c r="K85" s="64"/>
      <c r="L85" s="62"/>
    </row>
    <row r="86" spans="2:12" ht="13.2">
      <c r="B86" s="29"/>
      <c r="C86" s="66" t="s">
        <v>193</v>
      </c>
      <c r="D86" s="178"/>
      <c r="E86" s="178"/>
      <c r="F86" s="178"/>
      <c r="G86" s="178"/>
      <c r="H86" s="178"/>
      <c r="J86" s="178"/>
      <c r="K86" s="178"/>
      <c r="L86" s="179"/>
    </row>
    <row r="87" spans="2:12" ht="16.5" customHeight="1">
      <c r="B87" s="29"/>
      <c r="C87" s="178"/>
      <c r="D87" s="178"/>
      <c r="E87" s="427" t="s">
        <v>196</v>
      </c>
      <c r="F87" s="431"/>
      <c r="G87" s="431"/>
      <c r="H87" s="431"/>
      <c r="J87" s="178"/>
      <c r="K87" s="178"/>
      <c r="L87" s="179"/>
    </row>
    <row r="88" spans="2:12" ht="13.2">
      <c r="B88" s="29"/>
      <c r="C88" s="66" t="s">
        <v>199</v>
      </c>
      <c r="D88" s="178"/>
      <c r="E88" s="178"/>
      <c r="F88" s="178"/>
      <c r="G88" s="178"/>
      <c r="H88" s="178"/>
      <c r="J88" s="178"/>
      <c r="K88" s="178"/>
      <c r="L88" s="179"/>
    </row>
    <row r="89" spans="2:12" s="1" customFormat="1" ht="16.5" customHeight="1">
      <c r="B89" s="42"/>
      <c r="C89" s="64"/>
      <c r="D89" s="64"/>
      <c r="E89" s="430" t="s">
        <v>7447</v>
      </c>
      <c r="F89" s="421"/>
      <c r="G89" s="421"/>
      <c r="H89" s="421"/>
      <c r="I89" s="177"/>
      <c r="J89" s="64"/>
      <c r="K89" s="64"/>
      <c r="L89" s="62"/>
    </row>
    <row r="90" spans="2:12" s="1" customFormat="1" ht="14.4" customHeight="1">
      <c r="B90" s="42"/>
      <c r="C90" s="66" t="s">
        <v>7448</v>
      </c>
      <c r="D90" s="64"/>
      <c r="E90" s="64"/>
      <c r="F90" s="64"/>
      <c r="G90" s="64"/>
      <c r="H90" s="64"/>
      <c r="I90" s="177"/>
      <c r="J90" s="64"/>
      <c r="K90" s="64"/>
      <c r="L90" s="62"/>
    </row>
    <row r="91" spans="2:12" s="1" customFormat="1" ht="17.25" customHeight="1">
      <c r="B91" s="42"/>
      <c r="C91" s="64"/>
      <c r="D91" s="64"/>
      <c r="E91" s="393" t="str">
        <f>E13</f>
        <v>1. - Konstrukční část</v>
      </c>
      <c r="F91" s="421"/>
      <c r="G91" s="421"/>
      <c r="H91" s="421"/>
      <c r="I91" s="177"/>
      <c r="J91" s="64"/>
      <c r="K91" s="64"/>
      <c r="L91" s="62"/>
    </row>
    <row r="92" spans="2:12" s="1" customFormat="1" ht="6.9" customHeight="1">
      <c r="B92" s="42"/>
      <c r="C92" s="64"/>
      <c r="D92" s="64"/>
      <c r="E92" s="64"/>
      <c r="F92" s="64"/>
      <c r="G92" s="64"/>
      <c r="H92" s="64"/>
      <c r="I92" s="177"/>
      <c r="J92" s="64"/>
      <c r="K92" s="64"/>
      <c r="L92" s="62"/>
    </row>
    <row r="93" spans="2:12" s="1" customFormat="1" ht="18" customHeight="1">
      <c r="B93" s="42"/>
      <c r="C93" s="66" t="s">
        <v>24</v>
      </c>
      <c r="D93" s="64"/>
      <c r="E93" s="64"/>
      <c r="F93" s="180" t="str">
        <f>F16</f>
        <v>Tylova 59, Jižní Předměstí, 301 00 Plzeň</v>
      </c>
      <c r="G93" s="64"/>
      <c r="H93" s="64"/>
      <c r="I93" s="181" t="s">
        <v>26</v>
      </c>
      <c r="J93" s="74" t="str">
        <f>IF(J16="","",J16)</f>
        <v>23. 3. 2017</v>
      </c>
      <c r="K93" s="64"/>
      <c r="L93" s="62"/>
    </row>
    <row r="94" spans="2:12" s="1" customFormat="1" ht="6.9" customHeight="1">
      <c r="B94" s="42"/>
      <c r="C94" s="64"/>
      <c r="D94" s="64"/>
      <c r="E94" s="64"/>
      <c r="F94" s="64"/>
      <c r="G94" s="64"/>
      <c r="H94" s="64"/>
      <c r="I94" s="177"/>
      <c r="J94" s="64"/>
      <c r="K94" s="64"/>
      <c r="L94" s="62"/>
    </row>
    <row r="95" spans="2:12" s="1" customFormat="1" ht="13.2">
      <c r="B95" s="42"/>
      <c r="C95" s="66" t="s">
        <v>28</v>
      </c>
      <c r="D95" s="64"/>
      <c r="E95" s="64"/>
      <c r="F95" s="180" t="str">
        <f>E19</f>
        <v>ZČU v Plzni, Univerzitní 8, Plzeň</v>
      </c>
      <c r="G95" s="64"/>
      <c r="H95" s="64"/>
      <c r="I95" s="181" t="s">
        <v>34</v>
      </c>
      <c r="J95" s="180" t="str">
        <f>E25</f>
        <v>ATELIER SOUKUP OPL ŠVEHLA s.r.o.</v>
      </c>
      <c r="K95" s="64"/>
      <c r="L95" s="62"/>
    </row>
    <row r="96" spans="2:12" s="1" customFormat="1" ht="14.4" customHeight="1">
      <c r="B96" s="42"/>
      <c r="C96" s="66" t="s">
        <v>32</v>
      </c>
      <c r="D96" s="64"/>
      <c r="E96" s="64"/>
      <c r="F96" s="180" t="str">
        <f>IF(E22="","",E22)</f>
        <v/>
      </c>
      <c r="G96" s="64"/>
      <c r="H96" s="64"/>
      <c r="I96" s="177"/>
      <c r="J96" s="64"/>
      <c r="K96" s="64"/>
      <c r="L96" s="62"/>
    </row>
    <row r="97" spans="2:65" s="1" customFormat="1" ht="10.35" customHeight="1">
      <c r="B97" s="42"/>
      <c r="C97" s="64"/>
      <c r="D97" s="64"/>
      <c r="E97" s="64"/>
      <c r="F97" s="64"/>
      <c r="G97" s="64"/>
      <c r="H97" s="64"/>
      <c r="I97" s="177"/>
      <c r="J97" s="64"/>
      <c r="K97" s="64"/>
      <c r="L97" s="62"/>
    </row>
    <row r="98" spans="2:65" s="10" customFormat="1" ht="29.25" customHeight="1">
      <c r="B98" s="182"/>
      <c r="C98" s="183" t="s">
        <v>473</v>
      </c>
      <c r="D98" s="184" t="s">
        <v>58</v>
      </c>
      <c r="E98" s="184" t="s">
        <v>54</v>
      </c>
      <c r="F98" s="184" t="s">
        <v>474</v>
      </c>
      <c r="G98" s="184" t="s">
        <v>475</v>
      </c>
      <c r="H98" s="184" t="s">
        <v>476</v>
      </c>
      <c r="I98" s="185" t="s">
        <v>477</v>
      </c>
      <c r="J98" s="184" t="s">
        <v>294</v>
      </c>
      <c r="K98" s="186" t="s">
        <v>478</v>
      </c>
      <c r="L98" s="187"/>
      <c r="M98" s="82" t="s">
        <v>479</v>
      </c>
      <c r="N98" s="83" t="s">
        <v>43</v>
      </c>
      <c r="O98" s="83" t="s">
        <v>480</v>
      </c>
      <c r="P98" s="83" t="s">
        <v>481</v>
      </c>
      <c r="Q98" s="83" t="s">
        <v>482</v>
      </c>
      <c r="R98" s="83" t="s">
        <v>483</v>
      </c>
      <c r="S98" s="83" t="s">
        <v>484</v>
      </c>
      <c r="T98" s="84" t="s">
        <v>485</v>
      </c>
    </row>
    <row r="99" spans="2:65" s="1" customFormat="1" ht="29.25" customHeight="1">
      <c r="B99" s="42"/>
      <c r="C99" s="88" t="s">
        <v>299</v>
      </c>
      <c r="D99" s="64"/>
      <c r="E99" s="64"/>
      <c r="F99" s="64"/>
      <c r="G99" s="64"/>
      <c r="H99" s="64"/>
      <c r="I99" s="177"/>
      <c r="J99" s="188">
        <f>BK99</f>
        <v>0</v>
      </c>
      <c r="K99" s="64"/>
      <c r="L99" s="62"/>
      <c r="M99" s="85"/>
      <c r="N99" s="86"/>
      <c r="O99" s="86"/>
      <c r="P99" s="189">
        <f>P100+P983</f>
        <v>0</v>
      </c>
      <c r="Q99" s="86"/>
      <c r="R99" s="189">
        <f>R100+R983</f>
        <v>1643.8309327099996</v>
      </c>
      <c r="S99" s="86"/>
      <c r="T99" s="190">
        <f>T100+T983</f>
        <v>14.807262</v>
      </c>
      <c r="AT99" s="25" t="s">
        <v>72</v>
      </c>
      <c r="AU99" s="25" t="s">
        <v>300</v>
      </c>
      <c r="BK99" s="191">
        <f>BK100+BK983</f>
        <v>0</v>
      </c>
    </row>
    <row r="100" spans="2:65" s="11" customFormat="1" ht="37.35" customHeight="1">
      <c r="B100" s="192"/>
      <c r="C100" s="193"/>
      <c r="D100" s="194" t="s">
        <v>72</v>
      </c>
      <c r="E100" s="195" t="s">
        <v>490</v>
      </c>
      <c r="F100" s="195" t="s">
        <v>491</v>
      </c>
      <c r="G100" s="193"/>
      <c r="H100" s="193"/>
      <c r="I100" s="196"/>
      <c r="J100" s="197">
        <f>BK100</f>
        <v>0</v>
      </c>
      <c r="K100" s="193"/>
      <c r="L100" s="198"/>
      <c r="M100" s="199"/>
      <c r="N100" s="200"/>
      <c r="O100" s="200"/>
      <c r="P100" s="201">
        <f>P101+P167+P328+P707+P745+P964+P979</f>
        <v>0</v>
      </c>
      <c r="Q100" s="200"/>
      <c r="R100" s="201">
        <f>R101+R167+R328+R707+R745+R964+R979</f>
        <v>1640.6986657099997</v>
      </c>
      <c r="S100" s="200"/>
      <c r="T100" s="202">
        <f>T101+T167+T328+T707+T745+T964+T979</f>
        <v>12.3576</v>
      </c>
      <c r="AR100" s="203" t="s">
        <v>80</v>
      </c>
      <c r="AT100" s="204" t="s">
        <v>72</v>
      </c>
      <c r="AU100" s="204" t="s">
        <v>73</v>
      </c>
      <c r="AY100" s="203" t="s">
        <v>492</v>
      </c>
      <c r="BK100" s="205">
        <f>BK101+BK167+BK328+BK707+BK745+BK964+BK979</f>
        <v>0</v>
      </c>
    </row>
    <row r="101" spans="2:65" s="11" customFormat="1" ht="19.95" customHeight="1">
      <c r="B101" s="192"/>
      <c r="C101" s="193"/>
      <c r="D101" s="206" t="s">
        <v>72</v>
      </c>
      <c r="E101" s="207" t="s">
        <v>82</v>
      </c>
      <c r="F101" s="207" t="s">
        <v>828</v>
      </c>
      <c r="G101" s="193"/>
      <c r="H101" s="193"/>
      <c r="I101" s="196"/>
      <c r="J101" s="208">
        <f>BK101</f>
        <v>0</v>
      </c>
      <c r="K101" s="193"/>
      <c r="L101" s="198"/>
      <c r="M101" s="199"/>
      <c r="N101" s="200"/>
      <c r="O101" s="200"/>
      <c r="P101" s="201">
        <f>SUM(P102:P166)</f>
        <v>0</v>
      </c>
      <c r="Q101" s="200"/>
      <c r="R101" s="201">
        <f>SUM(R102:R166)</f>
        <v>604.08500936999985</v>
      </c>
      <c r="S101" s="200"/>
      <c r="T101" s="202">
        <f>SUM(T102:T166)</f>
        <v>0</v>
      </c>
      <c r="AR101" s="203" t="s">
        <v>80</v>
      </c>
      <c r="AT101" s="204" t="s">
        <v>72</v>
      </c>
      <c r="AU101" s="204" t="s">
        <v>80</v>
      </c>
      <c r="AY101" s="203" t="s">
        <v>492</v>
      </c>
      <c r="BK101" s="205">
        <f>SUM(BK102:BK166)</f>
        <v>0</v>
      </c>
    </row>
    <row r="102" spans="2:65" s="1" customFormat="1" ht="16.5" customHeight="1">
      <c r="B102" s="42"/>
      <c r="C102" s="209" t="s">
        <v>80</v>
      </c>
      <c r="D102" s="209" t="s">
        <v>498</v>
      </c>
      <c r="E102" s="210" t="s">
        <v>7450</v>
      </c>
      <c r="F102" s="211" t="s">
        <v>7451</v>
      </c>
      <c r="G102" s="212" t="s">
        <v>632</v>
      </c>
      <c r="H102" s="213">
        <v>0.70599999999999996</v>
      </c>
      <c r="I102" s="214"/>
      <c r="J102" s="215">
        <f>ROUND(I102*H102,2)</f>
        <v>0</v>
      </c>
      <c r="K102" s="211" t="s">
        <v>501</v>
      </c>
      <c r="L102" s="62"/>
      <c r="M102" s="216" t="s">
        <v>23</v>
      </c>
      <c r="N102" s="217" t="s">
        <v>44</v>
      </c>
      <c r="O102" s="43"/>
      <c r="P102" s="218">
        <f>O102*H102</f>
        <v>0</v>
      </c>
      <c r="Q102" s="218">
        <v>2.2563399999999998</v>
      </c>
      <c r="R102" s="218">
        <f>Q102*H102</f>
        <v>1.5929760399999997</v>
      </c>
      <c r="S102" s="218">
        <v>0</v>
      </c>
      <c r="T102" s="219">
        <f>S102*H102</f>
        <v>0</v>
      </c>
      <c r="AR102" s="25" t="s">
        <v>502</v>
      </c>
      <c r="AT102" s="25" t="s">
        <v>498</v>
      </c>
      <c r="AU102" s="25" t="s">
        <v>82</v>
      </c>
      <c r="AY102" s="25" t="s">
        <v>492</v>
      </c>
      <c r="BE102" s="220">
        <f>IF(N102="základní",J102,0)</f>
        <v>0</v>
      </c>
      <c r="BF102" s="220">
        <f>IF(N102="snížená",J102,0)</f>
        <v>0</v>
      </c>
      <c r="BG102" s="220">
        <f>IF(N102="zákl. přenesená",J102,0)</f>
        <v>0</v>
      </c>
      <c r="BH102" s="220">
        <f>IF(N102="sníž. přenesená",J102,0)</f>
        <v>0</v>
      </c>
      <c r="BI102" s="220">
        <f>IF(N102="nulová",J102,0)</f>
        <v>0</v>
      </c>
      <c r="BJ102" s="25" t="s">
        <v>80</v>
      </c>
      <c r="BK102" s="220">
        <f>ROUND(I102*H102,2)</f>
        <v>0</v>
      </c>
      <c r="BL102" s="25" t="s">
        <v>502</v>
      </c>
      <c r="BM102" s="25" t="s">
        <v>7452</v>
      </c>
    </row>
    <row r="103" spans="2:65" s="1" customFormat="1">
      <c r="B103" s="42"/>
      <c r="C103" s="64"/>
      <c r="D103" s="221" t="s">
        <v>506</v>
      </c>
      <c r="E103" s="64"/>
      <c r="F103" s="222" t="s">
        <v>7451</v>
      </c>
      <c r="G103" s="64"/>
      <c r="H103" s="64"/>
      <c r="I103" s="177"/>
      <c r="J103" s="64"/>
      <c r="K103" s="64"/>
      <c r="L103" s="62"/>
      <c r="M103" s="223"/>
      <c r="N103" s="43"/>
      <c r="O103" s="43"/>
      <c r="P103" s="43"/>
      <c r="Q103" s="43"/>
      <c r="R103" s="43"/>
      <c r="S103" s="43"/>
      <c r="T103" s="79"/>
      <c r="AT103" s="25" t="s">
        <v>506</v>
      </c>
      <c r="AU103" s="25" t="s">
        <v>82</v>
      </c>
    </row>
    <row r="104" spans="2:65" s="1" customFormat="1" ht="84">
      <c r="B104" s="42"/>
      <c r="C104" s="64"/>
      <c r="D104" s="221" t="s">
        <v>509</v>
      </c>
      <c r="E104" s="64"/>
      <c r="F104" s="224" t="s">
        <v>7453</v>
      </c>
      <c r="G104" s="64"/>
      <c r="H104" s="64"/>
      <c r="I104" s="177"/>
      <c r="J104" s="64"/>
      <c r="K104" s="64"/>
      <c r="L104" s="62"/>
      <c r="M104" s="223"/>
      <c r="N104" s="43"/>
      <c r="O104" s="43"/>
      <c r="P104" s="43"/>
      <c r="Q104" s="43"/>
      <c r="R104" s="43"/>
      <c r="S104" s="43"/>
      <c r="T104" s="79"/>
      <c r="AT104" s="25" t="s">
        <v>509</v>
      </c>
      <c r="AU104" s="25" t="s">
        <v>82</v>
      </c>
    </row>
    <row r="105" spans="2:65" s="12" customFormat="1">
      <c r="B105" s="225"/>
      <c r="C105" s="226"/>
      <c r="D105" s="221" t="s">
        <v>513</v>
      </c>
      <c r="E105" s="248" t="s">
        <v>23</v>
      </c>
      <c r="F105" s="249" t="s">
        <v>7454</v>
      </c>
      <c r="G105" s="226"/>
      <c r="H105" s="250">
        <v>0.70599999999999996</v>
      </c>
      <c r="I105" s="231"/>
      <c r="J105" s="226"/>
      <c r="K105" s="226"/>
      <c r="L105" s="232"/>
      <c r="M105" s="233"/>
      <c r="N105" s="234"/>
      <c r="O105" s="234"/>
      <c r="P105" s="234"/>
      <c r="Q105" s="234"/>
      <c r="R105" s="234"/>
      <c r="S105" s="234"/>
      <c r="T105" s="235"/>
      <c r="AT105" s="236" t="s">
        <v>513</v>
      </c>
      <c r="AU105" s="236" t="s">
        <v>82</v>
      </c>
      <c r="AV105" s="12" t="s">
        <v>82</v>
      </c>
      <c r="AW105" s="12" t="s">
        <v>36</v>
      </c>
      <c r="AX105" s="12" t="s">
        <v>73</v>
      </c>
      <c r="AY105" s="236" t="s">
        <v>492</v>
      </c>
    </row>
    <row r="106" spans="2:65" s="13" customFormat="1">
      <c r="B106" s="237"/>
      <c r="C106" s="238"/>
      <c r="D106" s="221" t="s">
        <v>513</v>
      </c>
      <c r="E106" s="239" t="s">
        <v>23</v>
      </c>
      <c r="F106" s="240" t="s">
        <v>7455</v>
      </c>
      <c r="G106" s="238"/>
      <c r="H106" s="241" t="s">
        <v>23</v>
      </c>
      <c r="I106" s="242"/>
      <c r="J106" s="238"/>
      <c r="K106" s="238"/>
      <c r="L106" s="243"/>
      <c r="M106" s="244"/>
      <c r="N106" s="245"/>
      <c r="O106" s="245"/>
      <c r="P106" s="245"/>
      <c r="Q106" s="245"/>
      <c r="R106" s="245"/>
      <c r="S106" s="245"/>
      <c r="T106" s="246"/>
      <c r="AT106" s="247" t="s">
        <v>513</v>
      </c>
      <c r="AU106" s="247" t="s">
        <v>82</v>
      </c>
      <c r="AV106" s="13" t="s">
        <v>80</v>
      </c>
      <c r="AW106" s="13" t="s">
        <v>36</v>
      </c>
      <c r="AX106" s="13" t="s">
        <v>73</v>
      </c>
      <c r="AY106" s="247" t="s">
        <v>492</v>
      </c>
    </row>
    <row r="107" spans="2:65" s="14" customFormat="1">
      <c r="B107" s="251"/>
      <c r="C107" s="252"/>
      <c r="D107" s="227" t="s">
        <v>513</v>
      </c>
      <c r="E107" s="253" t="s">
        <v>23</v>
      </c>
      <c r="F107" s="254" t="s">
        <v>560</v>
      </c>
      <c r="G107" s="252"/>
      <c r="H107" s="255">
        <v>0.70599999999999996</v>
      </c>
      <c r="I107" s="256"/>
      <c r="J107" s="252"/>
      <c r="K107" s="252"/>
      <c r="L107" s="257"/>
      <c r="M107" s="258"/>
      <c r="N107" s="259"/>
      <c r="O107" s="259"/>
      <c r="P107" s="259"/>
      <c r="Q107" s="259"/>
      <c r="R107" s="259"/>
      <c r="S107" s="259"/>
      <c r="T107" s="260"/>
      <c r="AT107" s="261" t="s">
        <v>513</v>
      </c>
      <c r="AU107" s="261" t="s">
        <v>82</v>
      </c>
      <c r="AV107" s="14" t="s">
        <v>502</v>
      </c>
      <c r="AW107" s="14" t="s">
        <v>36</v>
      </c>
      <c r="AX107" s="14" t="s">
        <v>80</v>
      </c>
      <c r="AY107" s="261" t="s">
        <v>492</v>
      </c>
    </row>
    <row r="108" spans="2:65" s="1" customFormat="1" ht="16.5" customHeight="1">
      <c r="B108" s="42"/>
      <c r="C108" s="209" t="s">
        <v>82</v>
      </c>
      <c r="D108" s="209" t="s">
        <v>498</v>
      </c>
      <c r="E108" s="210" t="s">
        <v>7456</v>
      </c>
      <c r="F108" s="211" t="s">
        <v>7457</v>
      </c>
      <c r="G108" s="212" t="s">
        <v>795</v>
      </c>
      <c r="H108" s="213">
        <v>27.774000000000001</v>
      </c>
      <c r="I108" s="214"/>
      <c r="J108" s="215">
        <f>ROUND(I108*H108,2)</f>
        <v>0</v>
      </c>
      <c r="K108" s="211" t="s">
        <v>501</v>
      </c>
      <c r="L108" s="62"/>
      <c r="M108" s="216" t="s">
        <v>23</v>
      </c>
      <c r="N108" s="217" t="s">
        <v>44</v>
      </c>
      <c r="O108" s="43"/>
      <c r="P108" s="218">
        <f>O108*H108</f>
        <v>0</v>
      </c>
      <c r="Q108" s="218">
        <v>1.0601700000000001</v>
      </c>
      <c r="R108" s="218">
        <f>Q108*H108</f>
        <v>29.445161580000004</v>
      </c>
      <c r="S108" s="218">
        <v>0</v>
      </c>
      <c r="T108" s="219">
        <f>S108*H108</f>
        <v>0</v>
      </c>
      <c r="AR108" s="25" t="s">
        <v>502</v>
      </c>
      <c r="AT108" s="25" t="s">
        <v>498</v>
      </c>
      <c r="AU108" s="25" t="s">
        <v>82</v>
      </c>
      <c r="AY108" s="25" t="s">
        <v>492</v>
      </c>
      <c r="BE108" s="220">
        <f>IF(N108="základní",J108,0)</f>
        <v>0</v>
      </c>
      <c r="BF108" s="220">
        <f>IF(N108="snížená",J108,0)</f>
        <v>0</v>
      </c>
      <c r="BG108" s="220">
        <f>IF(N108="zákl. přenesená",J108,0)</f>
        <v>0</v>
      </c>
      <c r="BH108" s="220">
        <f>IF(N108="sníž. přenesená",J108,0)</f>
        <v>0</v>
      </c>
      <c r="BI108" s="220">
        <f>IF(N108="nulová",J108,0)</f>
        <v>0</v>
      </c>
      <c r="BJ108" s="25" t="s">
        <v>80</v>
      </c>
      <c r="BK108" s="220">
        <f>ROUND(I108*H108,2)</f>
        <v>0</v>
      </c>
      <c r="BL108" s="25" t="s">
        <v>502</v>
      </c>
      <c r="BM108" s="25" t="s">
        <v>7458</v>
      </c>
    </row>
    <row r="109" spans="2:65" s="1" customFormat="1">
      <c r="B109" s="42"/>
      <c r="C109" s="64"/>
      <c r="D109" s="221" t="s">
        <v>506</v>
      </c>
      <c r="E109" s="64"/>
      <c r="F109" s="222" t="s">
        <v>7459</v>
      </c>
      <c r="G109" s="64"/>
      <c r="H109" s="64"/>
      <c r="I109" s="177"/>
      <c r="J109" s="64"/>
      <c r="K109" s="64"/>
      <c r="L109" s="62"/>
      <c r="M109" s="223"/>
      <c r="N109" s="43"/>
      <c r="O109" s="43"/>
      <c r="P109" s="43"/>
      <c r="Q109" s="43"/>
      <c r="R109" s="43"/>
      <c r="S109" s="43"/>
      <c r="T109" s="79"/>
      <c r="AT109" s="25" t="s">
        <v>506</v>
      </c>
      <c r="AU109" s="25" t="s">
        <v>82</v>
      </c>
    </row>
    <row r="110" spans="2:65" s="1" customFormat="1" ht="36">
      <c r="B110" s="42"/>
      <c r="C110" s="64"/>
      <c r="D110" s="221" t="s">
        <v>509</v>
      </c>
      <c r="E110" s="64"/>
      <c r="F110" s="224" t="s">
        <v>893</v>
      </c>
      <c r="G110" s="64"/>
      <c r="H110" s="64"/>
      <c r="I110" s="177"/>
      <c r="J110" s="64"/>
      <c r="K110" s="64"/>
      <c r="L110" s="62"/>
      <c r="M110" s="223"/>
      <c r="N110" s="43"/>
      <c r="O110" s="43"/>
      <c r="P110" s="43"/>
      <c r="Q110" s="43"/>
      <c r="R110" s="43"/>
      <c r="S110" s="43"/>
      <c r="T110" s="79"/>
      <c r="AT110" s="25" t="s">
        <v>509</v>
      </c>
      <c r="AU110" s="25" t="s">
        <v>82</v>
      </c>
    </row>
    <row r="111" spans="2:65" s="12" customFormat="1">
      <c r="B111" s="225"/>
      <c r="C111" s="226"/>
      <c r="D111" s="221" t="s">
        <v>513</v>
      </c>
      <c r="E111" s="248" t="s">
        <v>23</v>
      </c>
      <c r="F111" s="249" t="s">
        <v>7460</v>
      </c>
      <c r="G111" s="226"/>
      <c r="H111" s="250">
        <v>27.286000000000001</v>
      </c>
      <c r="I111" s="231"/>
      <c r="J111" s="226"/>
      <c r="K111" s="226"/>
      <c r="L111" s="232"/>
      <c r="M111" s="233"/>
      <c r="N111" s="234"/>
      <c r="O111" s="234"/>
      <c r="P111" s="234"/>
      <c r="Q111" s="234"/>
      <c r="R111" s="234"/>
      <c r="S111" s="234"/>
      <c r="T111" s="235"/>
      <c r="AT111" s="236" t="s">
        <v>513</v>
      </c>
      <c r="AU111" s="236" t="s">
        <v>82</v>
      </c>
      <c r="AV111" s="12" t="s">
        <v>82</v>
      </c>
      <c r="AW111" s="12" t="s">
        <v>36</v>
      </c>
      <c r="AX111" s="12" t="s">
        <v>73</v>
      </c>
      <c r="AY111" s="236" t="s">
        <v>492</v>
      </c>
    </row>
    <row r="112" spans="2:65" s="13" customFormat="1">
      <c r="B112" s="237"/>
      <c r="C112" s="238"/>
      <c r="D112" s="221" t="s">
        <v>513</v>
      </c>
      <c r="E112" s="239" t="s">
        <v>23</v>
      </c>
      <c r="F112" s="240" t="s">
        <v>7461</v>
      </c>
      <c r="G112" s="238"/>
      <c r="H112" s="241" t="s">
        <v>23</v>
      </c>
      <c r="I112" s="242"/>
      <c r="J112" s="238"/>
      <c r="K112" s="238"/>
      <c r="L112" s="243"/>
      <c r="M112" s="244"/>
      <c r="N112" s="245"/>
      <c r="O112" s="245"/>
      <c r="P112" s="245"/>
      <c r="Q112" s="245"/>
      <c r="R112" s="245"/>
      <c r="S112" s="245"/>
      <c r="T112" s="246"/>
      <c r="AT112" s="247" t="s">
        <v>513</v>
      </c>
      <c r="AU112" s="247" t="s">
        <v>82</v>
      </c>
      <c r="AV112" s="13" t="s">
        <v>80</v>
      </c>
      <c r="AW112" s="13" t="s">
        <v>36</v>
      </c>
      <c r="AX112" s="13" t="s">
        <v>73</v>
      </c>
      <c r="AY112" s="247" t="s">
        <v>492</v>
      </c>
    </row>
    <row r="113" spans="2:65" s="12" customFormat="1">
      <c r="B113" s="225"/>
      <c r="C113" s="226"/>
      <c r="D113" s="221" t="s">
        <v>513</v>
      </c>
      <c r="E113" s="248" t="s">
        <v>23</v>
      </c>
      <c r="F113" s="249" t="s">
        <v>7462</v>
      </c>
      <c r="G113" s="226"/>
      <c r="H113" s="250">
        <v>0.48799999999999999</v>
      </c>
      <c r="I113" s="231"/>
      <c r="J113" s="226"/>
      <c r="K113" s="226"/>
      <c r="L113" s="232"/>
      <c r="M113" s="233"/>
      <c r="N113" s="234"/>
      <c r="O113" s="234"/>
      <c r="P113" s="234"/>
      <c r="Q113" s="234"/>
      <c r="R113" s="234"/>
      <c r="S113" s="234"/>
      <c r="T113" s="235"/>
      <c r="AT113" s="236" t="s">
        <v>513</v>
      </c>
      <c r="AU113" s="236" t="s">
        <v>82</v>
      </c>
      <c r="AV113" s="12" t="s">
        <v>82</v>
      </c>
      <c r="AW113" s="12" t="s">
        <v>36</v>
      </c>
      <c r="AX113" s="12" t="s">
        <v>73</v>
      </c>
      <c r="AY113" s="236" t="s">
        <v>492</v>
      </c>
    </row>
    <row r="114" spans="2:65" s="13" customFormat="1">
      <c r="B114" s="237"/>
      <c r="C114" s="238"/>
      <c r="D114" s="221" t="s">
        <v>513</v>
      </c>
      <c r="E114" s="239" t="s">
        <v>23</v>
      </c>
      <c r="F114" s="240" t="s">
        <v>7463</v>
      </c>
      <c r="G114" s="238"/>
      <c r="H114" s="241" t="s">
        <v>23</v>
      </c>
      <c r="I114" s="242"/>
      <c r="J114" s="238"/>
      <c r="K114" s="238"/>
      <c r="L114" s="243"/>
      <c r="M114" s="244"/>
      <c r="N114" s="245"/>
      <c r="O114" s="245"/>
      <c r="P114" s="245"/>
      <c r="Q114" s="245"/>
      <c r="R114" s="245"/>
      <c r="S114" s="245"/>
      <c r="T114" s="246"/>
      <c r="AT114" s="247" t="s">
        <v>513</v>
      </c>
      <c r="AU114" s="247" t="s">
        <v>82</v>
      </c>
      <c r="AV114" s="13" t="s">
        <v>80</v>
      </c>
      <c r="AW114" s="13" t="s">
        <v>36</v>
      </c>
      <c r="AX114" s="13" t="s">
        <v>73</v>
      </c>
      <c r="AY114" s="247" t="s">
        <v>492</v>
      </c>
    </row>
    <row r="115" spans="2:65" s="14" customFormat="1">
      <c r="B115" s="251"/>
      <c r="C115" s="252"/>
      <c r="D115" s="227" t="s">
        <v>513</v>
      </c>
      <c r="E115" s="253" t="s">
        <v>23</v>
      </c>
      <c r="F115" s="254" t="s">
        <v>560</v>
      </c>
      <c r="G115" s="252"/>
      <c r="H115" s="255">
        <v>27.774000000000001</v>
      </c>
      <c r="I115" s="256"/>
      <c r="J115" s="252"/>
      <c r="K115" s="252"/>
      <c r="L115" s="257"/>
      <c r="M115" s="258"/>
      <c r="N115" s="259"/>
      <c r="O115" s="259"/>
      <c r="P115" s="259"/>
      <c r="Q115" s="259"/>
      <c r="R115" s="259"/>
      <c r="S115" s="259"/>
      <c r="T115" s="260"/>
      <c r="AT115" s="261" t="s">
        <v>513</v>
      </c>
      <c r="AU115" s="261" t="s">
        <v>82</v>
      </c>
      <c r="AV115" s="14" t="s">
        <v>502</v>
      </c>
      <c r="AW115" s="14" t="s">
        <v>36</v>
      </c>
      <c r="AX115" s="14" t="s">
        <v>80</v>
      </c>
      <c r="AY115" s="261" t="s">
        <v>492</v>
      </c>
    </row>
    <row r="116" spans="2:65" s="1" customFormat="1" ht="16.5" customHeight="1">
      <c r="B116" s="42"/>
      <c r="C116" s="209" t="s">
        <v>93</v>
      </c>
      <c r="D116" s="209" t="s">
        <v>498</v>
      </c>
      <c r="E116" s="210" t="s">
        <v>7450</v>
      </c>
      <c r="F116" s="211" t="s">
        <v>7451</v>
      </c>
      <c r="G116" s="212" t="s">
        <v>632</v>
      </c>
      <c r="H116" s="213">
        <v>44.939</v>
      </c>
      <c r="I116" s="214"/>
      <c r="J116" s="215">
        <f>ROUND(I116*H116,2)</f>
        <v>0</v>
      </c>
      <c r="K116" s="211" t="s">
        <v>501</v>
      </c>
      <c r="L116" s="62"/>
      <c r="M116" s="216" t="s">
        <v>23</v>
      </c>
      <c r="N116" s="217" t="s">
        <v>44</v>
      </c>
      <c r="O116" s="43"/>
      <c r="P116" s="218">
        <f>O116*H116</f>
        <v>0</v>
      </c>
      <c r="Q116" s="218">
        <v>2.2563399999999998</v>
      </c>
      <c r="R116" s="218">
        <f>Q116*H116</f>
        <v>101.39766325999999</v>
      </c>
      <c r="S116" s="218">
        <v>0</v>
      </c>
      <c r="T116" s="219">
        <f>S116*H116</f>
        <v>0</v>
      </c>
      <c r="AR116" s="25" t="s">
        <v>502</v>
      </c>
      <c r="AT116" s="25" t="s">
        <v>498</v>
      </c>
      <c r="AU116" s="25" t="s">
        <v>82</v>
      </c>
      <c r="AY116" s="25" t="s">
        <v>492</v>
      </c>
      <c r="BE116" s="220">
        <f>IF(N116="základní",J116,0)</f>
        <v>0</v>
      </c>
      <c r="BF116" s="220">
        <f>IF(N116="snížená",J116,0)</f>
        <v>0</v>
      </c>
      <c r="BG116" s="220">
        <f>IF(N116="zákl. přenesená",J116,0)</f>
        <v>0</v>
      </c>
      <c r="BH116" s="220">
        <f>IF(N116="sníž. přenesená",J116,0)</f>
        <v>0</v>
      </c>
      <c r="BI116" s="220">
        <f>IF(N116="nulová",J116,0)</f>
        <v>0</v>
      </c>
      <c r="BJ116" s="25" t="s">
        <v>80</v>
      </c>
      <c r="BK116" s="220">
        <f>ROUND(I116*H116,2)</f>
        <v>0</v>
      </c>
      <c r="BL116" s="25" t="s">
        <v>502</v>
      </c>
      <c r="BM116" s="25" t="s">
        <v>7464</v>
      </c>
    </row>
    <row r="117" spans="2:65" s="1" customFormat="1">
      <c r="B117" s="42"/>
      <c r="C117" s="64"/>
      <c r="D117" s="221" t="s">
        <v>506</v>
      </c>
      <c r="E117" s="64"/>
      <c r="F117" s="222" t="s">
        <v>7451</v>
      </c>
      <c r="G117" s="64"/>
      <c r="H117" s="64"/>
      <c r="I117" s="177"/>
      <c r="J117" s="64"/>
      <c r="K117" s="64"/>
      <c r="L117" s="62"/>
      <c r="M117" s="223"/>
      <c r="N117" s="43"/>
      <c r="O117" s="43"/>
      <c r="P117" s="43"/>
      <c r="Q117" s="43"/>
      <c r="R117" s="43"/>
      <c r="S117" s="43"/>
      <c r="T117" s="79"/>
      <c r="AT117" s="25" t="s">
        <v>506</v>
      </c>
      <c r="AU117" s="25" t="s">
        <v>82</v>
      </c>
    </row>
    <row r="118" spans="2:65" s="1" customFormat="1" ht="84">
      <c r="B118" s="42"/>
      <c r="C118" s="64"/>
      <c r="D118" s="221" t="s">
        <v>509</v>
      </c>
      <c r="E118" s="64"/>
      <c r="F118" s="224" t="s">
        <v>7453</v>
      </c>
      <c r="G118" s="64"/>
      <c r="H118" s="64"/>
      <c r="I118" s="177"/>
      <c r="J118" s="64"/>
      <c r="K118" s="64"/>
      <c r="L118" s="62"/>
      <c r="M118" s="223"/>
      <c r="N118" s="43"/>
      <c r="O118" s="43"/>
      <c r="P118" s="43"/>
      <c r="Q118" s="43"/>
      <c r="R118" s="43"/>
      <c r="S118" s="43"/>
      <c r="T118" s="79"/>
      <c r="AT118" s="25" t="s">
        <v>509</v>
      </c>
      <c r="AU118" s="25" t="s">
        <v>82</v>
      </c>
    </row>
    <row r="119" spans="2:65" s="12" customFormat="1">
      <c r="B119" s="225"/>
      <c r="C119" s="226"/>
      <c r="D119" s="221" t="s">
        <v>513</v>
      </c>
      <c r="E119" s="248" t="s">
        <v>23</v>
      </c>
      <c r="F119" s="249" t="s">
        <v>7465</v>
      </c>
      <c r="G119" s="226"/>
      <c r="H119" s="250">
        <v>44.85</v>
      </c>
      <c r="I119" s="231"/>
      <c r="J119" s="226"/>
      <c r="K119" s="226"/>
      <c r="L119" s="232"/>
      <c r="M119" s="233"/>
      <c r="N119" s="234"/>
      <c r="O119" s="234"/>
      <c r="P119" s="234"/>
      <c r="Q119" s="234"/>
      <c r="R119" s="234"/>
      <c r="S119" s="234"/>
      <c r="T119" s="235"/>
      <c r="AT119" s="236" t="s">
        <v>513</v>
      </c>
      <c r="AU119" s="236" t="s">
        <v>82</v>
      </c>
      <c r="AV119" s="12" t="s">
        <v>82</v>
      </c>
      <c r="AW119" s="12" t="s">
        <v>36</v>
      </c>
      <c r="AX119" s="12" t="s">
        <v>73</v>
      </c>
      <c r="AY119" s="236" t="s">
        <v>492</v>
      </c>
    </row>
    <row r="120" spans="2:65" s="12" customFormat="1">
      <c r="B120" s="225"/>
      <c r="C120" s="226"/>
      <c r="D120" s="221" t="s">
        <v>513</v>
      </c>
      <c r="E120" s="248" t="s">
        <v>23</v>
      </c>
      <c r="F120" s="249" t="s">
        <v>7466</v>
      </c>
      <c r="G120" s="226"/>
      <c r="H120" s="250">
        <v>8.8999999999999996E-2</v>
      </c>
      <c r="I120" s="231"/>
      <c r="J120" s="226"/>
      <c r="K120" s="226"/>
      <c r="L120" s="232"/>
      <c r="M120" s="233"/>
      <c r="N120" s="234"/>
      <c r="O120" s="234"/>
      <c r="P120" s="234"/>
      <c r="Q120" s="234"/>
      <c r="R120" s="234"/>
      <c r="S120" s="234"/>
      <c r="T120" s="235"/>
      <c r="AT120" s="236" t="s">
        <v>513</v>
      </c>
      <c r="AU120" s="236" t="s">
        <v>82</v>
      </c>
      <c r="AV120" s="12" t="s">
        <v>82</v>
      </c>
      <c r="AW120" s="12" t="s">
        <v>36</v>
      </c>
      <c r="AX120" s="12" t="s">
        <v>73</v>
      </c>
      <c r="AY120" s="236" t="s">
        <v>492</v>
      </c>
    </row>
    <row r="121" spans="2:65" s="13" customFormat="1">
      <c r="B121" s="237"/>
      <c r="C121" s="238"/>
      <c r="D121" s="221" t="s">
        <v>513</v>
      </c>
      <c r="E121" s="239" t="s">
        <v>23</v>
      </c>
      <c r="F121" s="240" t="s">
        <v>7467</v>
      </c>
      <c r="G121" s="238"/>
      <c r="H121" s="241" t="s">
        <v>23</v>
      </c>
      <c r="I121" s="242"/>
      <c r="J121" s="238"/>
      <c r="K121" s="238"/>
      <c r="L121" s="243"/>
      <c r="M121" s="244"/>
      <c r="N121" s="245"/>
      <c r="O121" s="245"/>
      <c r="P121" s="245"/>
      <c r="Q121" s="245"/>
      <c r="R121" s="245"/>
      <c r="S121" s="245"/>
      <c r="T121" s="246"/>
      <c r="AT121" s="247" t="s">
        <v>513</v>
      </c>
      <c r="AU121" s="247" t="s">
        <v>82</v>
      </c>
      <c r="AV121" s="13" t="s">
        <v>80</v>
      </c>
      <c r="AW121" s="13" t="s">
        <v>36</v>
      </c>
      <c r="AX121" s="13" t="s">
        <v>73</v>
      </c>
      <c r="AY121" s="247" t="s">
        <v>492</v>
      </c>
    </row>
    <row r="122" spans="2:65" s="14" customFormat="1">
      <c r="B122" s="251"/>
      <c r="C122" s="252"/>
      <c r="D122" s="227" t="s">
        <v>513</v>
      </c>
      <c r="E122" s="253" t="s">
        <v>23</v>
      </c>
      <c r="F122" s="254" t="s">
        <v>560</v>
      </c>
      <c r="G122" s="252"/>
      <c r="H122" s="255">
        <v>44.939</v>
      </c>
      <c r="I122" s="256"/>
      <c r="J122" s="252"/>
      <c r="K122" s="252"/>
      <c r="L122" s="257"/>
      <c r="M122" s="258"/>
      <c r="N122" s="259"/>
      <c r="O122" s="259"/>
      <c r="P122" s="259"/>
      <c r="Q122" s="259"/>
      <c r="R122" s="259"/>
      <c r="S122" s="259"/>
      <c r="T122" s="260"/>
      <c r="AT122" s="261" t="s">
        <v>513</v>
      </c>
      <c r="AU122" s="261" t="s">
        <v>82</v>
      </c>
      <c r="AV122" s="14" t="s">
        <v>502</v>
      </c>
      <c r="AW122" s="14" t="s">
        <v>36</v>
      </c>
      <c r="AX122" s="14" t="s">
        <v>80</v>
      </c>
      <c r="AY122" s="261" t="s">
        <v>492</v>
      </c>
    </row>
    <row r="123" spans="2:65" s="1" customFormat="1" ht="25.5" customHeight="1">
      <c r="B123" s="42"/>
      <c r="C123" s="209" t="s">
        <v>502</v>
      </c>
      <c r="D123" s="209" t="s">
        <v>498</v>
      </c>
      <c r="E123" s="210" t="s">
        <v>7468</v>
      </c>
      <c r="F123" s="211" t="s">
        <v>7469</v>
      </c>
      <c r="G123" s="212" t="s">
        <v>632</v>
      </c>
      <c r="H123" s="213">
        <v>180.578</v>
      </c>
      <c r="I123" s="214"/>
      <c r="J123" s="215">
        <f>ROUND(I123*H123,2)</f>
        <v>0</v>
      </c>
      <c r="K123" s="211" t="s">
        <v>501</v>
      </c>
      <c r="L123" s="62"/>
      <c r="M123" s="216" t="s">
        <v>23</v>
      </c>
      <c r="N123" s="217" t="s">
        <v>44</v>
      </c>
      <c r="O123" s="43"/>
      <c r="P123" s="218">
        <f>O123*H123</f>
        <v>0</v>
      </c>
      <c r="Q123" s="218">
        <v>2.45329</v>
      </c>
      <c r="R123" s="218">
        <f>Q123*H123</f>
        <v>443.01020161999998</v>
      </c>
      <c r="S123" s="218">
        <v>0</v>
      </c>
      <c r="T123" s="219">
        <f>S123*H123</f>
        <v>0</v>
      </c>
      <c r="AR123" s="25" t="s">
        <v>502</v>
      </c>
      <c r="AT123" s="25" t="s">
        <v>498</v>
      </c>
      <c r="AU123" s="25" t="s">
        <v>82</v>
      </c>
      <c r="AY123" s="25" t="s">
        <v>492</v>
      </c>
      <c r="BE123" s="220">
        <f>IF(N123="základní",J123,0)</f>
        <v>0</v>
      </c>
      <c r="BF123" s="220">
        <f>IF(N123="snížená",J123,0)</f>
        <v>0</v>
      </c>
      <c r="BG123" s="220">
        <f>IF(N123="zákl. přenesená",J123,0)</f>
        <v>0</v>
      </c>
      <c r="BH123" s="220">
        <f>IF(N123="sníž. přenesená",J123,0)</f>
        <v>0</v>
      </c>
      <c r="BI123" s="220">
        <f>IF(N123="nulová",J123,0)</f>
        <v>0</v>
      </c>
      <c r="BJ123" s="25" t="s">
        <v>80</v>
      </c>
      <c r="BK123" s="220">
        <f>ROUND(I123*H123,2)</f>
        <v>0</v>
      </c>
      <c r="BL123" s="25" t="s">
        <v>502</v>
      </c>
      <c r="BM123" s="25" t="s">
        <v>7470</v>
      </c>
    </row>
    <row r="124" spans="2:65" s="1" customFormat="1">
      <c r="B124" s="42"/>
      <c r="C124" s="64"/>
      <c r="D124" s="221" t="s">
        <v>506</v>
      </c>
      <c r="E124" s="64"/>
      <c r="F124" s="222" t="s">
        <v>7469</v>
      </c>
      <c r="G124" s="64"/>
      <c r="H124" s="64"/>
      <c r="I124" s="177"/>
      <c r="J124" s="64"/>
      <c r="K124" s="64"/>
      <c r="L124" s="62"/>
      <c r="M124" s="223"/>
      <c r="N124" s="43"/>
      <c r="O124" s="43"/>
      <c r="P124" s="43"/>
      <c r="Q124" s="43"/>
      <c r="R124" s="43"/>
      <c r="S124" s="43"/>
      <c r="T124" s="79"/>
      <c r="AT124" s="25" t="s">
        <v>506</v>
      </c>
      <c r="AU124" s="25" t="s">
        <v>82</v>
      </c>
    </row>
    <row r="125" spans="2:65" s="1" customFormat="1" ht="96">
      <c r="B125" s="42"/>
      <c r="C125" s="64"/>
      <c r="D125" s="221" t="s">
        <v>509</v>
      </c>
      <c r="E125" s="64"/>
      <c r="F125" s="224" t="s">
        <v>843</v>
      </c>
      <c r="G125" s="64"/>
      <c r="H125" s="64"/>
      <c r="I125" s="177"/>
      <c r="J125" s="64"/>
      <c r="K125" s="64"/>
      <c r="L125" s="62"/>
      <c r="M125" s="223"/>
      <c r="N125" s="43"/>
      <c r="O125" s="43"/>
      <c r="P125" s="43"/>
      <c r="Q125" s="43"/>
      <c r="R125" s="43"/>
      <c r="S125" s="43"/>
      <c r="T125" s="79"/>
      <c r="AT125" s="25" t="s">
        <v>509</v>
      </c>
      <c r="AU125" s="25" t="s">
        <v>82</v>
      </c>
    </row>
    <row r="126" spans="2:65" s="12" customFormat="1">
      <c r="B126" s="225"/>
      <c r="C126" s="226"/>
      <c r="D126" s="221" t="s">
        <v>513</v>
      </c>
      <c r="E126" s="248" t="s">
        <v>23</v>
      </c>
      <c r="F126" s="249" t="s">
        <v>7471</v>
      </c>
      <c r="G126" s="226"/>
      <c r="H126" s="250">
        <v>77.192999999999998</v>
      </c>
      <c r="I126" s="231"/>
      <c r="J126" s="226"/>
      <c r="K126" s="226"/>
      <c r="L126" s="232"/>
      <c r="M126" s="233"/>
      <c r="N126" s="234"/>
      <c r="O126" s="234"/>
      <c r="P126" s="234"/>
      <c r="Q126" s="234"/>
      <c r="R126" s="234"/>
      <c r="S126" s="234"/>
      <c r="T126" s="235"/>
      <c r="AT126" s="236" t="s">
        <v>513</v>
      </c>
      <c r="AU126" s="236" t="s">
        <v>82</v>
      </c>
      <c r="AV126" s="12" t="s">
        <v>82</v>
      </c>
      <c r="AW126" s="12" t="s">
        <v>36</v>
      </c>
      <c r="AX126" s="12" t="s">
        <v>73</v>
      </c>
      <c r="AY126" s="236" t="s">
        <v>492</v>
      </c>
    </row>
    <row r="127" spans="2:65" s="13" customFormat="1">
      <c r="B127" s="237"/>
      <c r="C127" s="238"/>
      <c r="D127" s="221" t="s">
        <v>513</v>
      </c>
      <c r="E127" s="239" t="s">
        <v>23</v>
      </c>
      <c r="F127" s="240" t="s">
        <v>7472</v>
      </c>
      <c r="G127" s="238"/>
      <c r="H127" s="241" t="s">
        <v>23</v>
      </c>
      <c r="I127" s="242"/>
      <c r="J127" s="238"/>
      <c r="K127" s="238"/>
      <c r="L127" s="243"/>
      <c r="M127" s="244"/>
      <c r="N127" s="245"/>
      <c r="O127" s="245"/>
      <c r="P127" s="245"/>
      <c r="Q127" s="245"/>
      <c r="R127" s="245"/>
      <c r="S127" s="245"/>
      <c r="T127" s="246"/>
      <c r="AT127" s="247" t="s">
        <v>513</v>
      </c>
      <c r="AU127" s="247" t="s">
        <v>82</v>
      </c>
      <c r="AV127" s="13" t="s">
        <v>80</v>
      </c>
      <c r="AW127" s="13" t="s">
        <v>36</v>
      </c>
      <c r="AX127" s="13" t="s">
        <v>73</v>
      </c>
      <c r="AY127" s="247" t="s">
        <v>492</v>
      </c>
    </row>
    <row r="128" spans="2:65" s="12" customFormat="1">
      <c r="B128" s="225"/>
      <c r="C128" s="226"/>
      <c r="D128" s="221" t="s">
        <v>513</v>
      </c>
      <c r="E128" s="248" t="s">
        <v>23</v>
      </c>
      <c r="F128" s="249" t="s">
        <v>7473</v>
      </c>
      <c r="G128" s="226"/>
      <c r="H128" s="250">
        <v>86.984999999999999</v>
      </c>
      <c r="I128" s="231"/>
      <c r="J128" s="226"/>
      <c r="K128" s="226"/>
      <c r="L128" s="232"/>
      <c r="M128" s="233"/>
      <c r="N128" s="234"/>
      <c r="O128" s="234"/>
      <c r="P128" s="234"/>
      <c r="Q128" s="234"/>
      <c r="R128" s="234"/>
      <c r="S128" s="234"/>
      <c r="T128" s="235"/>
      <c r="AT128" s="236" t="s">
        <v>513</v>
      </c>
      <c r="AU128" s="236" t="s">
        <v>82</v>
      </c>
      <c r="AV128" s="12" t="s">
        <v>82</v>
      </c>
      <c r="AW128" s="12" t="s">
        <v>36</v>
      </c>
      <c r="AX128" s="12" t="s">
        <v>73</v>
      </c>
      <c r="AY128" s="236" t="s">
        <v>492</v>
      </c>
    </row>
    <row r="129" spans="2:65" s="13" customFormat="1">
      <c r="B129" s="237"/>
      <c r="C129" s="238"/>
      <c r="D129" s="221" t="s">
        <v>513</v>
      </c>
      <c r="E129" s="239" t="s">
        <v>23</v>
      </c>
      <c r="F129" s="240" t="s">
        <v>7474</v>
      </c>
      <c r="G129" s="238"/>
      <c r="H129" s="241" t="s">
        <v>23</v>
      </c>
      <c r="I129" s="242"/>
      <c r="J129" s="238"/>
      <c r="K129" s="238"/>
      <c r="L129" s="243"/>
      <c r="M129" s="244"/>
      <c r="N129" s="245"/>
      <c r="O129" s="245"/>
      <c r="P129" s="245"/>
      <c r="Q129" s="245"/>
      <c r="R129" s="245"/>
      <c r="S129" s="245"/>
      <c r="T129" s="246"/>
      <c r="AT129" s="247" t="s">
        <v>513</v>
      </c>
      <c r="AU129" s="247" t="s">
        <v>82</v>
      </c>
      <c r="AV129" s="13" t="s">
        <v>80</v>
      </c>
      <c r="AW129" s="13" t="s">
        <v>36</v>
      </c>
      <c r="AX129" s="13" t="s">
        <v>73</v>
      </c>
      <c r="AY129" s="247" t="s">
        <v>492</v>
      </c>
    </row>
    <row r="130" spans="2:65" s="12" customFormat="1">
      <c r="B130" s="225"/>
      <c r="C130" s="226"/>
      <c r="D130" s="221" t="s">
        <v>513</v>
      </c>
      <c r="E130" s="248" t="s">
        <v>23</v>
      </c>
      <c r="F130" s="249" t="s">
        <v>7475</v>
      </c>
      <c r="G130" s="226"/>
      <c r="H130" s="250">
        <v>16.399999999999999</v>
      </c>
      <c r="I130" s="231"/>
      <c r="J130" s="226"/>
      <c r="K130" s="226"/>
      <c r="L130" s="232"/>
      <c r="M130" s="233"/>
      <c r="N130" s="234"/>
      <c r="O130" s="234"/>
      <c r="P130" s="234"/>
      <c r="Q130" s="234"/>
      <c r="R130" s="234"/>
      <c r="S130" s="234"/>
      <c r="T130" s="235"/>
      <c r="AT130" s="236" t="s">
        <v>513</v>
      </c>
      <c r="AU130" s="236" t="s">
        <v>82</v>
      </c>
      <c r="AV130" s="12" t="s">
        <v>82</v>
      </c>
      <c r="AW130" s="12" t="s">
        <v>36</v>
      </c>
      <c r="AX130" s="12" t="s">
        <v>73</v>
      </c>
      <c r="AY130" s="236" t="s">
        <v>492</v>
      </c>
    </row>
    <row r="131" spans="2:65" s="13" customFormat="1">
      <c r="B131" s="237"/>
      <c r="C131" s="238"/>
      <c r="D131" s="221" t="s">
        <v>513</v>
      </c>
      <c r="E131" s="239" t="s">
        <v>23</v>
      </c>
      <c r="F131" s="240" t="s">
        <v>7476</v>
      </c>
      <c r="G131" s="238"/>
      <c r="H131" s="241" t="s">
        <v>23</v>
      </c>
      <c r="I131" s="242"/>
      <c r="J131" s="238"/>
      <c r="K131" s="238"/>
      <c r="L131" s="243"/>
      <c r="M131" s="244"/>
      <c r="N131" s="245"/>
      <c r="O131" s="245"/>
      <c r="P131" s="245"/>
      <c r="Q131" s="245"/>
      <c r="R131" s="245"/>
      <c r="S131" s="245"/>
      <c r="T131" s="246"/>
      <c r="AT131" s="247" t="s">
        <v>513</v>
      </c>
      <c r="AU131" s="247" t="s">
        <v>82</v>
      </c>
      <c r="AV131" s="13" t="s">
        <v>80</v>
      </c>
      <c r="AW131" s="13" t="s">
        <v>36</v>
      </c>
      <c r="AX131" s="13" t="s">
        <v>73</v>
      </c>
      <c r="AY131" s="247" t="s">
        <v>492</v>
      </c>
    </row>
    <row r="132" spans="2:65" s="13" customFormat="1">
      <c r="B132" s="237"/>
      <c r="C132" s="238"/>
      <c r="D132" s="221" t="s">
        <v>513</v>
      </c>
      <c r="E132" s="239" t="s">
        <v>23</v>
      </c>
      <c r="F132" s="240" t="s">
        <v>7477</v>
      </c>
      <c r="G132" s="238"/>
      <c r="H132" s="241" t="s">
        <v>23</v>
      </c>
      <c r="I132" s="242"/>
      <c r="J132" s="238"/>
      <c r="K132" s="238"/>
      <c r="L132" s="243"/>
      <c r="M132" s="244"/>
      <c r="N132" s="245"/>
      <c r="O132" s="245"/>
      <c r="P132" s="245"/>
      <c r="Q132" s="245"/>
      <c r="R132" s="245"/>
      <c r="S132" s="245"/>
      <c r="T132" s="246"/>
      <c r="AT132" s="247" t="s">
        <v>513</v>
      </c>
      <c r="AU132" s="247" t="s">
        <v>82</v>
      </c>
      <c r="AV132" s="13" t="s">
        <v>80</v>
      </c>
      <c r="AW132" s="13" t="s">
        <v>36</v>
      </c>
      <c r="AX132" s="13" t="s">
        <v>73</v>
      </c>
      <c r="AY132" s="247" t="s">
        <v>492</v>
      </c>
    </row>
    <row r="133" spans="2:65" s="14" customFormat="1">
      <c r="B133" s="251"/>
      <c r="C133" s="252"/>
      <c r="D133" s="227" t="s">
        <v>513</v>
      </c>
      <c r="E133" s="253" t="s">
        <v>23</v>
      </c>
      <c r="F133" s="254" t="s">
        <v>560</v>
      </c>
      <c r="G133" s="252"/>
      <c r="H133" s="255">
        <v>180.578</v>
      </c>
      <c r="I133" s="256"/>
      <c r="J133" s="252"/>
      <c r="K133" s="252"/>
      <c r="L133" s="257"/>
      <c r="M133" s="258"/>
      <c r="N133" s="259"/>
      <c r="O133" s="259"/>
      <c r="P133" s="259"/>
      <c r="Q133" s="259"/>
      <c r="R133" s="259"/>
      <c r="S133" s="259"/>
      <c r="T133" s="260"/>
      <c r="AT133" s="261" t="s">
        <v>513</v>
      </c>
      <c r="AU133" s="261" t="s">
        <v>82</v>
      </c>
      <c r="AV133" s="14" t="s">
        <v>502</v>
      </c>
      <c r="AW133" s="14" t="s">
        <v>36</v>
      </c>
      <c r="AX133" s="14" t="s">
        <v>80</v>
      </c>
      <c r="AY133" s="261" t="s">
        <v>492</v>
      </c>
    </row>
    <row r="134" spans="2:65" s="1" customFormat="1" ht="25.5" customHeight="1">
      <c r="B134" s="42"/>
      <c r="C134" s="209" t="s">
        <v>563</v>
      </c>
      <c r="D134" s="209" t="s">
        <v>498</v>
      </c>
      <c r="E134" s="210" t="s">
        <v>7468</v>
      </c>
      <c r="F134" s="211" t="s">
        <v>7469</v>
      </c>
      <c r="G134" s="212" t="s">
        <v>632</v>
      </c>
      <c r="H134" s="213">
        <v>3.2549999999999999</v>
      </c>
      <c r="I134" s="214"/>
      <c r="J134" s="215">
        <f>ROUND(I134*H134,2)</f>
        <v>0</v>
      </c>
      <c r="K134" s="211" t="s">
        <v>501</v>
      </c>
      <c r="L134" s="62"/>
      <c r="M134" s="216" t="s">
        <v>23</v>
      </c>
      <c r="N134" s="217" t="s">
        <v>44</v>
      </c>
      <c r="O134" s="43"/>
      <c r="P134" s="218">
        <f>O134*H134</f>
        <v>0</v>
      </c>
      <c r="Q134" s="218">
        <v>2.45329</v>
      </c>
      <c r="R134" s="218">
        <f>Q134*H134</f>
        <v>7.9854589499999999</v>
      </c>
      <c r="S134" s="218">
        <v>0</v>
      </c>
      <c r="T134" s="219">
        <f>S134*H134</f>
        <v>0</v>
      </c>
      <c r="AR134" s="25" t="s">
        <v>502</v>
      </c>
      <c r="AT134" s="25" t="s">
        <v>498</v>
      </c>
      <c r="AU134" s="25" t="s">
        <v>82</v>
      </c>
      <c r="AY134" s="25" t="s">
        <v>492</v>
      </c>
      <c r="BE134" s="220">
        <f>IF(N134="základní",J134,0)</f>
        <v>0</v>
      </c>
      <c r="BF134" s="220">
        <f>IF(N134="snížená",J134,0)</f>
        <v>0</v>
      </c>
      <c r="BG134" s="220">
        <f>IF(N134="zákl. přenesená",J134,0)</f>
        <v>0</v>
      </c>
      <c r="BH134" s="220">
        <f>IF(N134="sníž. přenesená",J134,0)</f>
        <v>0</v>
      </c>
      <c r="BI134" s="220">
        <f>IF(N134="nulová",J134,0)</f>
        <v>0</v>
      </c>
      <c r="BJ134" s="25" t="s">
        <v>80</v>
      </c>
      <c r="BK134" s="220">
        <f>ROUND(I134*H134,2)</f>
        <v>0</v>
      </c>
      <c r="BL134" s="25" t="s">
        <v>502</v>
      </c>
      <c r="BM134" s="25" t="s">
        <v>7478</v>
      </c>
    </row>
    <row r="135" spans="2:65" s="1" customFormat="1">
      <c r="B135" s="42"/>
      <c r="C135" s="64"/>
      <c r="D135" s="221" t="s">
        <v>506</v>
      </c>
      <c r="E135" s="64"/>
      <c r="F135" s="222" t="s">
        <v>7469</v>
      </c>
      <c r="G135" s="64"/>
      <c r="H135" s="64"/>
      <c r="I135" s="177"/>
      <c r="J135" s="64"/>
      <c r="K135" s="64"/>
      <c r="L135" s="62"/>
      <c r="M135" s="223"/>
      <c r="N135" s="43"/>
      <c r="O135" s="43"/>
      <c r="P135" s="43"/>
      <c r="Q135" s="43"/>
      <c r="R135" s="43"/>
      <c r="S135" s="43"/>
      <c r="T135" s="79"/>
      <c r="AT135" s="25" t="s">
        <v>506</v>
      </c>
      <c r="AU135" s="25" t="s">
        <v>82</v>
      </c>
    </row>
    <row r="136" spans="2:65" s="1" customFormat="1" ht="96">
      <c r="B136" s="42"/>
      <c r="C136" s="64"/>
      <c r="D136" s="221" t="s">
        <v>509</v>
      </c>
      <c r="E136" s="64"/>
      <c r="F136" s="224" t="s">
        <v>843</v>
      </c>
      <c r="G136" s="64"/>
      <c r="H136" s="64"/>
      <c r="I136" s="177"/>
      <c r="J136" s="64"/>
      <c r="K136" s="64"/>
      <c r="L136" s="62"/>
      <c r="M136" s="223"/>
      <c r="N136" s="43"/>
      <c r="O136" s="43"/>
      <c r="P136" s="43"/>
      <c r="Q136" s="43"/>
      <c r="R136" s="43"/>
      <c r="S136" s="43"/>
      <c r="T136" s="79"/>
      <c r="AT136" s="25" t="s">
        <v>509</v>
      </c>
      <c r="AU136" s="25" t="s">
        <v>82</v>
      </c>
    </row>
    <row r="137" spans="2:65" s="12" customFormat="1">
      <c r="B137" s="225"/>
      <c r="C137" s="226"/>
      <c r="D137" s="221" t="s">
        <v>513</v>
      </c>
      <c r="E137" s="248" t="s">
        <v>23</v>
      </c>
      <c r="F137" s="249" t="s">
        <v>7479</v>
      </c>
      <c r="G137" s="226"/>
      <c r="H137" s="250">
        <v>3.2549999999999999</v>
      </c>
      <c r="I137" s="231"/>
      <c r="J137" s="226"/>
      <c r="K137" s="226"/>
      <c r="L137" s="232"/>
      <c r="M137" s="233"/>
      <c r="N137" s="234"/>
      <c r="O137" s="234"/>
      <c r="P137" s="234"/>
      <c r="Q137" s="234"/>
      <c r="R137" s="234"/>
      <c r="S137" s="234"/>
      <c r="T137" s="235"/>
      <c r="AT137" s="236" t="s">
        <v>513</v>
      </c>
      <c r="AU137" s="236" t="s">
        <v>82</v>
      </c>
      <c r="AV137" s="12" t="s">
        <v>82</v>
      </c>
      <c r="AW137" s="12" t="s">
        <v>36</v>
      </c>
      <c r="AX137" s="12" t="s">
        <v>73</v>
      </c>
      <c r="AY137" s="236" t="s">
        <v>492</v>
      </c>
    </row>
    <row r="138" spans="2:65" s="13" customFormat="1">
      <c r="B138" s="237"/>
      <c r="C138" s="238"/>
      <c r="D138" s="221" t="s">
        <v>513</v>
      </c>
      <c r="E138" s="239" t="s">
        <v>23</v>
      </c>
      <c r="F138" s="240" t="s">
        <v>7480</v>
      </c>
      <c r="G138" s="238"/>
      <c r="H138" s="241" t="s">
        <v>23</v>
      </c>
      <c r="I138" s="242"/>
      <c r="J138" s="238"/>
      <c r="K138" s="238"/>
      <c r="L138" s="243"/>
      <c r="M138" s="244"/>
      <c r="N138" s="245"/>
      <c r="O138" s="245"/>
      <c r="P138" s="245"/>
      <c r="Q138" s="245"/>
      <c r="R138" s="245"/>
      <c r="S138" s="245"/>
      <c r="T138" s="246"/>
      <c r="AT138" s="247" t="s">
        <v>513</v>
      </c>
      <c r="AU138" s="247" t="s">
        <v>82</v>
      </c>
      <c r="AV138" s="13" t="s">
        <v>80</v>
      </c>
      <c r="AW138" s="13" t="s">
        <v>36</v>
      </c>
      <c r="AX138" s="13" t="s">
        <v>73</v>
      </c>
      <c r="AY138" s="247" t="s">
        <v>492</v>
      </c>
    </row>
    <row r="139" spans="2:65" s="14" customFormat="1">
      <c r="B139" s="251"/>
      <c r="C139" s="252"/>
      <c r="D139" s="227" t="s">
        <v>513</v>
      </c>
      <c r="E139" s="253" t="s">
        <v>23</v>
      </c>
      <c r="F139" s="254" t="s">
        <v>560</v>
      </c>
      <c r="G139" s="252"/>
      <c r="H139" s="255">
        <v>3.2549999999999999</v>
      </c>
      <c r="I139" s="256"/>
      <c r="J139" s="252"/>
      <c r="K139" s="252"/>
      <c r="L139" s="257"/>
      <c r="M139" s="258"/>
      <c r="N139" s="259"/>
      <c r="O139" s="259"/>
      <c r="P139" s="259"/>
      <c r="Q139" s="259"/>
      <c r="R139" s="259"/>
      <c r="S139" s="259"/>
      <c r="T139" s="260"/>
      <c r="AT139" s="261" t="s">
        <v>513</v>
      </c>
      <c r="AU139" s="261" t="s">
        <v>82</v>
      </c>
      <c r="AV139" s="14" t="s">
        <v>502</v>
      </c>
      <c r="AW139" s="14" t="s">
        <v>36</v>
      </c>
      <c r="AX139" s="14" t="s">
        <v>80</v>
      </c>
      <c r="AY139" s="261" t="s">
        <v>492</v>
      </c>
    </row>
    <row r="140" spans="2:65" s="1" customFormat="1" ht="16.5" customHeight="1">
      <c r="B140" s="42"/>
      <c r="C140" s="209" t="s">
        <v>577</v>
      </c>
      <c r="D140" s="209" t="s">
        <v>498</v>
      </c>
      <c r="E140" s="210" t="s">
        <v>7481</v>
      </c>
      <c r="F140" s="211" t="s">
        <v>7482</v>
      </c>
      <c r="G140" s="212" t="s">
        <v>180</v>
      </c>
      <c r="H140" s="213">
        <v>39.463999999999999</v>
      </c>
      <c r="I140" s="214"/>
      <c r="J140" s="215">
        <f>ROUND(I140*H140,2)</f>
        <v>0</v>
      </c>
      <c r="K140" s="211" t="s">
        <v>501</v>
      </c>
      <c r="L140" s="62"/>
      <c r="M140" s="216" t="s">
        <v>23</v>
      </c>
      <c r="N140" s="217" t="s">
        <v>44</v>
      </c>
      <c r="O140" s="43"/>
      <c r="P140" s="218">
        <f>O140*H140</f>
        <v>0</v>
      </c>
      <c r="Q140" s="218">
        <v>1.0300000000000001E-3</v>
      </c>
      <c r="R140" s="218">
        <f>Q140*H140</f>
        <v>4.0647920000000004E-2</v>
      </c>
      <c r="S140" s="218">
        <v>0</v>
      </c>
      <c r="T140" s="219">
        <f>S140*H140</f>
        <v>0</v>
      </c>
      <c r="AR140" s="25" t="s">
        <v>502</v>
      </c>
      <c r="AT140" s="25" t="s">
        <v>498</v>
      </c>
      <c r="AU140" s="25" t="s">
        <v>82</v>
      </c>
      <c r="AY140" s="25" t="s">
        <v>492</v>
      </c>
      <c r="BE140" s="220">
        <f>IF(N140="základní",J140,0)</f>
        <v>0</v>
      </c>
      <c r="BF140" s="220">
        <f>IF(N140="snížená",J140,0)</f>
        <v>0</v>
      </c>
      <c r="BG140" s="220">
        <f>IF(N140="zákl. přenesená",J140,0)</f>
        <v>0</v>
      </c>
      <c r="BH140" s="220">
        <f>IF(N140="sníž. přenesená",J140,0)</f>
        <v>0</v>
      </c>
      <c r="BI140" s="220">
        <f>IF(N140="nulová",J140,0)</f>
        <v>0</v>
      </c>
      <c r="BJ140" s="25" t="s">
        <v>80</v>
      </c>
      <c r="BK140" s="220">
        <f>ROUND(I140*H140,2)</f>
        <v>0</v>
      </c>
      <c r="BL140" s="25" t="s">
        <v>502</v>
      </c>
      <c r="BM140" s="25" t="s">
        <v>7483</v>
      </c>
    </row>
    <row r="141" spans="2:65" s="1" customFormat="1">
      <c r="B141" s="42"/>
      <c r="C141" s="64"/>
      <c r="D141" s="221" t="s">
        <v>506</v>
      </c>
      <c r="E141" s="64"/>
      <c r="F141" s="222" t="s">
        <v>7482</v>
      </c>
      <c r="G141" s="64"/>
      <c r="H141" s="64"/>
      <c r="I141" s="177"/>
      <c r="J141" s="64"/>
      <c r="K141" s="64"/>
      <c r="L141" s="62"/>
      <c r="M141" s="223"/>
      <c r="N141" s="43"/>
      <c r="O141" s="43"/>
      <c r="P141" s="43"/>
      <c r="Q141" s="43"/>
      <c r="R141" s="43"/>
      <c r="S141" s="43"/>
      <c r="T141" s="79"/>
      <c r="AT141" s="25" t="s">
        <v>506</v>
      </c>
      <c r="AU141" s="25" t="s">
        <v>82</v>
      </c>
    </row>
    <row r="142" spans="2:65" s="12" customFormat="1">
      <c r="B142" s="225"/>
      <c r="C142" s="226"/>
      <c r="D142" s="221" t="s">
        <v>513</v>
      </c>
      <c r="E142" s="248" t="s">
        <v>23</v>
      </c>
      <c r="F142" s="249" t="s">
        <v>7484</v>
      </c>
      <c r="G142" s="226"/>
      <c r="H142" s="250">
        <v>5.12</v>
      </c>
      <c r="I142" s="231"/>
      <c r="J142" s="226"/>
      <c r="K142" s="226"/>
      <c r="L142" s="232"/>
      <c r="M142" s="233"/>
      <c r="N142" s="234"/>
      <c r="O142" s="234"/>
      <c r="P142" s="234"/>
      <c r="Q142" s="234"/>
      <c r="R142" s="234"/>
      <c r="S142" s="234"/>
      <c r="T142" s="235"/>
      <c r="AT142" s="236" t="s">
        <v>513</v>
      </c>
      <c r="AU142" s="236" t="s">
        <v>82</v>
      </c>
      <c r="AV142" s="12" t="s">
        <v>82</v>
      </c>
      <c r="AW142" s="12" t="s">
        <v>36</v>
      </c>
      <c r="AX142" s="12" t="s">
        <v>73</v>
      </c>
      <c r="AY142" s="236" t="s">
        <v>492</v>
      </c>
    </row>
    <row r="143" spans="2:65" s="13" customFormat="1">
      <c r="B143" s="237"/>
      <c r="C143" s="238"/>
      <c r="D143" s="221" t="s">
        <v>513</v>
      </c>
      <c r="E143" s="239" t="s">
        <v>23</v>
      </c>
      <c r="F143" s="240" t="s">
        <v>7485</v>
      </c>
      <c r="G143" s="238"/>
      <c r="H143" s="241" t="s">
        <v>23</v>
      </c>
      <c r="I143" s="242"/>
      <c r="J143" s="238"/>
      <c r="K143" s="238"/>
      <c r="L143" s="243"/>
      <c r="M143" s="244"/>
      <c r="N143" s="245"/>
      <c r="O143" s="245"/>
      <c r="P143" s="245"/>
      <c r="Q143" s="245"/>
      <c r="R143" s="245"/>
      <c r="S143" s="245"/>
      <c r="T143" s="246"/>
      <c r="AT143" s="247" t="s">
        <v>513</v>
      </c>
      <c r="AU143" s="247" t="s">
        <v>82</v>
      </c>
      <c r="AV143" s="13" t="s">
        <v>80</v>
      </c>
      <c r="AW143" s="13" t="s">
        <v>36</v>
      </c>
      <c r="AX143" s="13" t="s">
        <v>73</v>
      </c>
      <c r="AY143" s="247" t="s">
        <v>492</v>
      </c>
    </row>
    <row r="144" spans="2:65" s="12" customFormat="1">
      <c r="B144" s="225"/>
      <c r="C144" s="226"/>
      <c r="D144" s="221" t="s">
        <v>513</v>
      </c>
      <c r="E144" s="248" t="s">
        <v>23</v>
      </c>
      <c r="F144" s="249" t="s">
        <v>7486</v>
      </c>
      <c r="G144" s="226"/>
      <c r="H144" s="250">
        <v>9.2840000000000007</v>
      </c>
      <c r="I144" s="231"/>
      <c r="J144" s="226"/>
      <c r="K144" s="226"/>
      <c r="L144" s="232"/>
      <c r="M144" s="233"/>
      <c r="N144" s="234"/>
      <c r="O144" s="234"/>
      <c r="P144" s="234"/>
      <c r="Q144" s="234"/>
      <c r="R144" s="234"/>
      <c r="S144" s="234"/>
      <c r="T144" s="235"/>
      <c r="AT144" s="236" t="s">
        <v>513</v>
      </c>
      <c r="AU144" s="236" t="s">
        <v>82</v>
      </c>
      <c r="AV144" s="12" t="s">
        <v>82</v>
      </c>
      <c r="AW144" s="12" t="s">
        <v>36</v>
      </c>
      <c r="AX144" s="12" t="s">
        <v>73</v>
      </c>
      <c r="AY144" s="236" t="s">
        <v>492</v>
      </c>
    </row>
    <row r="145" spans="2:65" s="13" customFormat="1">
      <c r="B145" s="237"/>
      <c r="C145" s="238"/>
      <c r="D145" s="221" t="s">
        <v>513</v>
      </c>
      <c r="E145" s="239" t="s">
        <v>23</v>
      </c>
      <c r="F145" s="240" t="s">
        <v>7487</v>
      </c>
      <c r="G145" s="238"/>
      <c r="H145" s="241" t="s">
        <v>23</v>
      </c>
      <c r="I145" s="242"/>
      <c r="J145" s="238"/>
      <c r="K145" s="238"/>
      <c r="L145" s="243"/>
      <c r="M145" s="244"/>
      <c r="N145" s="245"/>
      <c r="O145" s="245"/>
      <c r="P145" s="245"/>
      <c r="Q145" s="245"/>
      <c r="R145" s="245"/>
      <c r="S145" s="245"/>
      <c r="T145" s="246"/>
      <c r="AT145" s="247" t="s">
        <v>513</v>
      </c>
      <c r="AU145" s="247" t="s">
        <v>82</v>
      </c>
      <c r="AV145" s="13" t="s">
        <v>80</v>
      </c>
      <c r="AW145" s="13" t="s">
        <v>36</v>
      </c>
      <c r="AX145" s="13" t="s">
        <v>73</v>
      </c>
      <c r="AY145" s="247" t="s">
        <v>492</v>
      </c>
    </row>
    <row r="146" spans="2:65" s="12" customFormat="1">
      <c r="B146" s="225"/>
      <c r="C146" s="226"/>
      <c r="D146" s="221" t="s">
        <v>513</v>
      </c>
      <c r="E146" s="248" t="s">
        <v>23</v>
      </c>
      <c r="F146" s="249" t="s">
        <v>7488</v>
      </c>
      <c r="G146" s="226"/>
      <c r="H146" s="250">
        <v>13.65</v>
      </c>
      <c r="I146" s="231"/>
      <c r="J146" s="226"/>
      <c r="K146" s="226"/>
      <c r="L146" s="232"/>
      <c r="M146" s="233"/>
      <c r="N146" s="234"/>
      <c r="O146" s="234"/>
      <c r="P146" s="234"/>
      <c r="Q146" s="234"/>
      <c r="R146" s="234"/>
      <c r="S146" s="234"/>
      <c r="T146" s="235"/>
      <c r="AT146" s="236" t="s">
        <v>513</v>
      </c>
      <c r="AU146" s="236" t="s">
        <v>82</v>
      </c>
      <c r="AV146" s="12" t="s">
        <v>82</v>
      </c>
      <c r="AW146" s="12" t="s">
        <v>36</v>
      </c>
      <c r="AX146" s="12" t="s">
        <v>73</v>
      </c>
      <c r="AY146" s="236" t="s">
        <v>492</v>
      </c>
    </row>
    <row r="147" spans="2:65" s="13" customFormat="1">
      <c r="B147" s="237"/>
      <c r="C147" s="238"/>
      <c r="D147" s="221" t="s">
        <v>513</v>
      </c>
      <c r="E147" s="239" t="s">
        <v>23</v>
      </c>
      <c r="F147" s="240" t="s">
        <v>7489</v>
      </c>
      <c r="G147" s="238"/>
      <c r="H147" s="241" t="s">
        <v>23</v>
      </c>
      <c r="I147" s="242"/>
      <c r="J147" s="238"/>
      <c r="K147" s="238"/>
      <c r="L147" s="243"/>
      <c r="M147" s="244"/>
      <c r="N147" s="245"/>
      <c r="O147" s="245"/>
      <c r="P147" s="245"/>
      <c r="Q147" s="245"/>
      <c r="R147" s="245"/>
      <c r="S147" s="245"/>
      <c r="T147" s="246"/>
      <c r="AT147" s="247" t="s">
        <v>513</v>
      </c>
      <c r="AU147" s="247" t="s">
        <v>82</v>
      </c>
      <c r="AV147" s="13" t="s">
        <v>80</v>
      </c>
      <c r="AW147" s="13" t="s">
        <v>36</v>
      </c>
      <c r="AX147" s="13" t="s">
        <v>73</v>
      </c>
      <c r="AY147" s="247" t="s">
        <v>492</v>
      </c>
    </row>
    <row r="148" spans="2:65" s="12" customFormat="1">
      <c r="B148" s="225"/>
      <c r="C148" s="226"/>
      <c r="D148" s="221" t="s">
        <v>513</v>
      </c>
      <c r="E148" s="248" t="s">
        <v>23</v>
      </c>
      <c r="F148" s="249" t="s">
        <v>7490</v>
      </c>
      <c r="G148" s="226"/>
      <c r="H148" s="250">
        <v>7.1470000000000002</v>
      </c>
      <c r="I148" s="231"/>
      <c r="J148" s="226"/>
      <c r="K148" s="226"/>
      <c r="L148" s="232"/>
      <c r="M148" s="233"/>
      <c r="N148" s="234"/>
      <c r="O148" s="234"/>
      <c r="P148" s="234"/>
      <c r="Q148" s="234"/>
      <c r="R148" s="234"/>
      <c r="S148" s="234"/>
      <c r="T148" s="235"/>
      <c r="AT148" s="236" t="s">
        <v>513</v>
      </c>
      <c r="AU148" s="236" t="s">
        <v>82</v>
      </c>
      <c r="AV148" s="12" t="s">
        <v>82</v>
      </c>
      <c r="AW148" s="12" t="s">
        <v>36</v>
      </c>
      <c r="AX148" s="12" t="s">
        <v>73</v>
      </c>
      <c r="AY148" s="236" t="s">
        <v>492</v>
      </c>
    </row>
    <row r="149" spans="2:65" s="13" customFormat="1">
      <c r="B149" s="237"/>
      <c r="C149" s="238"/>
      <c r="D149" s="221" t="s">
        <v>513</v>
      </c>
      <c r="E149" s="239" t="s">
        <v>23</v>
      </c>
      <c r="F149" s="240" t="s">
        <v>7491</v>
      </c>
      <c r="G149" s="238"/>
      <c r="H149" s="241" t="s">
        <v>23</v>
      </c>
      <c r="I149" s="242"/>
      <c r="J149" s="238"/>
      <c r="K149" s="238"/>
      <c r="L149" s="243"/>
      <c r="M149" s="244"/>
      <c r="N149" s="245"/>
      <c r="O149" s="245"/>
      <c r="P149" s="245"/>
      <c r="Q149" s="245"/>
      <c r="R149" s="245"/>
      <c r="S149" s="245"/>
      <c r="T149" s="246"/>
      <c r="AT149" s="247" t="s">
        <v>513</v>
      </c>
      <c r="AU149" s="247" t="s">
        <v>82</v>
      </c>
      <c r="AV149" s="13" t="s">
        <v>80</v>
      </c>
      <c r="AW149" s="13" t="s">
        <v>36</v>
      </c>
      <c r="AX149" s="13" t="s">
        <v>73</v>
      </c>
      <c r="AY149" s="247" t="s">
        <v>492</v>
      </c>
    </row>
    <row r="150" spans="2:65" s="12" customFormat="1">
      <c r="B150" s="225"/>
      <c r="C150" s="226"/>
      <c r="D150" s="221" t="s">
        <v>513</v>
      </c>
      <c r="E150" s="248" t="s">
        <v>23</v>
      </c>
      <c r="F150" s="249" t="s">
        <v>7492</v>
      </c>
      <c r="G150" s="226"/>
      <c r="H150" s="250">
        <v>4.2629999999999999</v>
      </c>
      <c r="I150" s="231"/>
      <c r="J150" s="226"/>
      <c r="K150" s="226"/>
      <c r="L150" s="232"/>
      <c r="M150" s="233"/>
      <c r="N150" s="234"/>
      <c r="O150" s="234"/>
      <c r="P150" s="234"/>
      <c r="Q150" s="234"/>
      <c r="R150" s="234"/>
      <c r="S150" s="234"/>
      <c r="T150" s="235"/>
      <c r="AT150" s="236" t="s">
        <v>513</v>
      </c>
      <c r="AU150" s="236" t="s">
        <v>82</v>
      </c>
      <c r="AV150" s="12" t="s">
        <v>82</v>
      </c>
      <c r="AW150" s="12" t="s">
        <v>36</v>
      </c>
      <c r="AX150" s="12" t="s">
        <v>73</v>
      </c>
      <c r="AY150" s="236" t="s">
        <v>492</v>
      </c>
    </row>
    <row r="151" spans="2:65" s="13" customFormat="1">
      <c r="B151" s="237"/>
      <c r="C151" s="238"/>
      <c r="D151" s="221" t="s">
        <v>513</v>
      </c>
      <c r="E151" s="239" t="s">
        <v>23</v>
      </c>
      <c r="F151" s="240" t="s">
        <v>7493</v>
      </c>
      <c r="G151" s="238"/>
      <c r="H151" s="241" t="s">
        <v>23</v>
      </c>
      <c r="I151" s="242"/>
      <c r="J151" s="238"/>
      <c r="K151" s="238"/>
      <c r="L151" s="243"/>
      <c r="M151" s="244"/>
      <c r="N151" s="245"/>
      <c r="O151" s="245"/>
      <c r="P151" s="245"/>
      <c r="Q151" s="245"/>
      <c r="R151" s="245"/>
      <c r="S151" s="245"/>
      <c r="T151" s="246"/>
      <c r="AT151" s="247" t="s">
        <v>513</v>
      </c>
      <c r="AU151" s="247" t="s">
        <v>82</v>
      </c>
      <c r="AV151" s="13" t="s">
        <v>80</v>
      </c>
      <c r="AW151" s="13" t="s">
        <v>36</v>
      </c>
      <c r="AX151" s="13" t="s">
        <v>73</v>
      </c>
      <c r="AY151" s="247" t="s">
        <v>492</v>
      </c>
    </row>
    <row r="152" spans="2:65" s="13" customFormat="1">
      <c r="B152" s="237"/>
      <c r="C152" s="238"/>
      <c r="D152" s="221" t="s">
        <v>513</v>
      </c>
      <c r="E152" s="239" t="s">
        <v>23</v>
      </c>
      <c r="F152" s="240" t="s">
        <v>7494</v>
      </c>
      <c r="G152" s="238"/>
      <c r="H152" s="241" t="s">
        <v>23</v>
      </c>
      <c r="I152" s="242"/>
      <c r="J152" s="238"/>
      <c r="K152" s="238"/>
      <c r="L152" s="243"/>
      <c r="M152" s="244"/>
      <c r="N152" s="245"/>
      <c r="O152" s="245"/>
      <c r="P152" s="245"/>
      <c r="Q152" s="245"/>
      <c r="R152" s="245"/>
      <c r="S152" s="245"/>
      <c r="T152" s="246"/>
      <c r="AT152" s="247" t="s">
        <v>513</v>
      </c>
      <c r="AU152" s="247" t="s">
        <v>82</v>
      </c>
      <c r="AV152" s="13" t="s">
        <v>80</v>
      </c>
      <c r="AW152" s="13" t="s">
        <v>36</v>
      </c>
      <c r="AX152" s="13" t="s">
        <v>73</v>
      </c>
      <c r="AY152" s="247" t="s">
        <v>492</v>
      </c>
    </row>
    <row r="153" spans="2:65" s="14" customFormat="1">
      <c r="B153" s="251"/>
      <c r="C153" s="252"/>
      <c r="D153" s="227" t="s">
        <v>513</v>
      </c>
      <c r="E153" s="253" t="s">
        <v>23</v>
      </c>
      <c r="F153" s="254" t="s">
        <v>560</v>
      </c>
      <c r="G153" s="252"/>
      <c r="H153" s="255">
        <v>39.463999999999999</v>
      </c>
      <c r="I153" s="256"/>
      <c r="J153" s="252"/>
      <c r="K153" s="252"/>
      <c r="L153" s="257"/>
      <c r="M153" s="258"/>
      <c r="N153" s="259"/>
      <c r="O153" s="259"/>
      <c r="P153" s="259"/>
      <c r="Q153" s="259"/>
      <c r="R153" s="259"/>
      <c r="S153" s="259"/>
      <c r="T153" s="260"/>
      <c r="AT153" s="261" t="s">
        <v>513</v>
      </c>
      <c r="AU153" s="261" t="s">
        <v>82</v>
      </c>
      <c r="AV153" s="14" t="s">
        <v>502</v>
      </c>
      <c r="AW153" s="14" t="s">
        <v>36</v>
      </c>
      <c r="AX153" s="14" t="s">
        <v>80</v>
      </c>
      <c r="AY153" s="261" t="s">
        <v>492</v>
      </c>
    </row>
    <row r="154" spans="2:65" s="1" customFormat="1" ht="16.5" customHeight="1">
      <c r="B154" s="42"/>
      <c r="C154" s="209" t="s">
        <v>591</v>
      </c>
      <c r="D154" s="209" t="s">
        <v>498</v>
      </c>
      <c r="E154" s="210" t="s">
        <v>7495</v>
      </c>
      <c r="F154" s="211" t="s">
        <v>7496</v>
      </c>
      <c r="G154" s="212" t="s">
        <v>180</v>
      </c>
      <c r="H154" s="213">
        <v>39.463999999999999</v>
      </c>
      <c r="I154" s="214"/>
      <c r="J154" s="215">
        <f>ROUND(I154*H154,2)</f>
        <v>0</v>
      </c>
      <c r="K154" s="211" t="s">
        <v>501</v>
      </c>
      <c r="L154" s="62"/>
      <c r="M154" s="216" t="s">
        <v>23</v>
      </c>
      <c r="N154" s="217" t="s">
        <v>44</v>
      </c>
      <c r="O154" s="43"/>
      <c r="P154" s="218">
        <f>O154*H154</f>
        <v>0</v>
      </c>
      <c r="Q154" s="218">
        <v>0</v>
      </c>
      <c r="R154" s="218">
        <f>Q154*H154</f>
        <v>0</v>
      </c>
      <c r="S154" s="218">
        <v>0</v>
      </c>
      <c r="T154" s="219">
        <f>S154*H154</f>
        <v>0</v>
      </c>
      <c r="AR154" s="25" t="s">
        <v>502</v>
      </c>
      <c r="AT154" s="25" t="s">
        <v>498</v>
      </c>
      <c r="AU154" s="25" t="s">
        <v>82</v>
      </c>
      <c r="AY154" s="25" t="s">
        <v>492</v>
      </c>
      <c r="BE154" s="220">
        <f>IF(N154="základní",J154,0)</f>
        <v>0</v>
      </c>
      <c r="BF154" s="220">
        <f>IF(N154="snížená",J154,0)</f>
        <v>0</v>
      </c>
      <c r="BG154" s="220">
        <f>IF(N154="zákl. přenesená",J154,0)</f>
        <v>0</v>
      </c>
      <c r="BH154" s="220">
        <f>IF(N154="sníž. přenesená",J154,0)</f>
        <v>0</v>
      </c>
      <c r="BI154" s="220">
        <f>IF(N154="nulová",J154,0)</f>
        <v>0</v>
      </c>
      <c r="BJ154" s="25" t="s">
        <v>80</v>
      </c>
      <c r="BK154" s="220">
        <f>ROUND(I154*H154,2)</f>
        <v>0</v>
      </c>
      <c r="BL154" s="25" t="s">
        <v>502</v>
      </c>
      <c r="BM154" s="25" t="s">
        <v>7497</v>
      </c>
    </row>
    <row r="155" spans="2:65" s="1" customFormat="1">
      <c r="B155" s="42"/>
      <c r="C155" s="64"/>
      <c r="D155" s="221" t="s">
        <v>506</v>
      </c>
      <c r="E155" s="64"/>
      <c r="F155" s="222" t="s">
        <v>7496</v>
      </c>
      <c r="G155" s="64"/>
      <c r="H155" s="64"/>
      <c r="I155" s="177"/>
      <c r="J155" s="64"/>
      <c r="K155" s="64"/>
      <c r="L155" s="62"/>
      <c r="M155" s="223"/>
      <c r="N155" s="43"/>
      <c r="O155" s="43"/>
      <c r="P155" s="43"/>
      <c r="Q155" s="43"/>
      <c r="R155" s="43"/>
      <c r="S155" s="43"/>
      <c r="T155" s="79"/>
      <c r="AT155" s="25" t="s">
        <v>506</v>
      </c>
      <c r="AU155" s="25" t="s">
        <v>82</v>
      </c>
    </row>
    <row r="156" spans="2:65" s="12" customFormat="1">
      <c r="B156" s="225"/>
      <c r="C156" s="226"/>
      <c r="D156" s="221" t="s">
        <v>513</v>
      </c>
      <c r="E156" s="248" t="s">
        <v>23</v>
      </c>
      <c r="F156" s="249" t="s">
        <v>7498</v>
      </c>
      <c r="G156" s="226"/>
      <c r="H156" s="250">
        <v>39.463999999999999</v>
      </c>
      <c r="I156" s="231"/>
      <c r="J156" s="226"/>
      <c r="K156" s="226"/>
      <c r="L156" s="232"/>
      <c r="M156" s="233"/>
      <c r="N156" s="234"/>
      <c r="O156" s="234"/>
      <c r="P156" s="234"/>
      <c r="Q156" s="234"/>
      <c r="R156" s="234"/>
      <c r="S156" s="234"/>
      <c r="T156" s="235"/>
      <c r="AT156" s="236" t="s">
        <v>513</v>
      </c>
      <c r="AU156" s="236" t="s">
        <v>82</v>
      </c>
      <c r="AV156" s="12" t="s">
        <v>82</v>
      </c>
      <c r="AW156" s="12" t="s">
        <v>36</v>
      </c>
      <c r="AX156" s="12" t="s">
        <v>73</v>
      </c>
      <c r="AY156" s="236" t="s">
        <v>492</v>
      </c>
    </row>
    <row r="157" spans="2:65" s="14" customFormat="1">
      <c r="B157" s="251"/>
      <c r="C157" s="252"/>
      <c r="D157" s="227" t="s">
        <v>513</v>
      </c>
      <c r="E157" s="253" t="s">
        <v>23</v>
      </c>
      <c r="F157" s="254" t="s">
        <v>560</v>
      </c>
      <c r="G157" s="252"/>
      <c r="H157" s="255">
        <v>39.463999999999999</v>
      </c>
      <c r="I157" s="256"/>
      <c r="J157" s="252"/>
      <c r="K157" s="252"/>
      <c r="L157" s="257"/>
      <c r="M157" s="258"/>
      <c r="N157" s="259"/>
      <c r="O157" s="259"/>
      <c r="P157" s="259"/>
      <c r="Q157" s="259"/>
      <c r="R157" s="259"/>
      <c r="S157" s="259"/>
      <c r="T157" s="260"/>
      <c r="AT157" s="261" t="s">
        <v>513</v>
      </c>
      <c r="AU157" s="261" t="s">
        <v>82</v>
      </c>
      <c r="AV157" s="14" t="s">
        <v>502</v>
      </c>
      <c r="AW157" s="14" t="s">
        <v>36</v>
      </c>
      <c r="AX157" s="14" t="s">
        <v>80</v>
      </c>
      <c r="AY157" s="261" t="s">
        <v>492</v>
      </c>
    </row>
    <row r="158" spans="2:65" s="1" customFormat="1" ht="25.5" customHeight="1">
      <c r="B158" s="42"/>
      <c r="C158" s="209" t="s">
        <v>604</v>
      </c>
      <c r="D158" s="209" t="s">
        <v>498</v>
      </c>
      <c r="E158" s="210" t="s">
        <v>7499</v>
      </c>
      <c r="F158" s="211" t="s">
        <v>7500</v>
      </c>
      <c r="G158" s="212" t="s">
        <v>180</v>
      </c>
      <c r="H158" s="213">
        <v>48.125</v>
      </c>
      <c r="I158" s="214"/>
      <c r="J158" s="215">
        <f>ROUND(I158*H158,2)</f>
        <v>0</v>
      </c>
      <c r="K158" s="211" t="s">
        <v>501</v>
      </c>
      <c r="L158" s="62"/>
      <c r="M158" s="216" t="s">
        <v>23</v>
      </c>
      <c r="N158" s="217" t="s">
        <v>44</v>
      </c>
      <c r="O158" s="43"/>
      <c r="P158" s="218">
        <f>O158*H158</f>
        <v>0</v>
      </c>
      <c r="Q158" s="218">
        <v>0.42831999999999998</v>
      </c>
      <c r="R158" s="218">
        <f>Q158*H158</f>
        <v>20.6129</v>
      </c>
      <c r="S158" s="218">
        <v>0</v>
      </c>
      <c r="T158" s="219">
        <f>S158*H158</f>
        <v>0</v>
      </c>
      <c r="AR158" s="25" t="s">
        <v>502</v>
      </c>
      <c r="AT158" s="25" t="s">
        <v>498</v>
      </c>
      <c r="AU158" s="25" t="s">
        <v>82</v>
      </c>
      <c r="AY158" s="25" t="s">
        <v>492</v>
      </c>
      <c r="BE158" s="220">
        <f>IF(N158="základní",J158,0)</f>
        <v>0</v>
      </c>
      <c r="BF158" s="220">
        <f>IF(N158="snížená",J158,0)</f>
        <v>0</v>
      </c>
      <c r="BG158" s="220">
        <f>IF(N158="zákl. přenesená",J158,0)</f>
        <v>0</v>
      </c>
      <c r="BH158" s="220">
        <f>IF(N158="sníž. přenesená",J158,0)</f>
        <v>0</v>
      </c>
      <c r="BI158" s="220">
        <f>IF(N158="nulová",J158,0)</f>
        <v>0</v>
      </c>
      <c r="BJ158" s="25" t="s">
        <v>80</v>
      </c>
      <c r="BK158" s="220">
        <f>ROUND(I158*H158,2)</f>
        <v>0</v>
      </c>
      <c r="BL158" s="25" t="s">
        <v>502</v>
      </c>
      <c r="BM158" s="25" t="s">
        <v>7501</v>
      </c>
    </row>
    <row r="159" spans="2:65" s="1" customFormat="1" ht="24">
      <c r="B159" s="42"/>
      <c r="C159" s="64"/>
      <c r="D159" s="221" t="s">
        <v>506</v>
      </c>
      <c r="E159" s="64"/>
      <c r="F159" s="222" t="s">
        <v>7500</v>
      </c>
      <c r="G159" s="64"/>
      <c r="H159" s="64"/>
      <c r="I159" s="177"/>
      <c r="J159" s="64"/>
      <c r="K159" s="64"/>
      <c r="L159" s="62"/>
      <c r="M159" s="223"/>
      <c r="N159" s="43"/>
      <c r="O159" s="43"/>
      <c r="P159" s="43"/>
      <c r="Q159" s="43"/>
      <c r="R159" s="43"/>
      <c r="S159" s="43"/>
      <c r="T159" s="79"/>
      <c r="AT159" s="25" t="s">
        <v>506</v>
      </c>
      <c r="AU159" s="25" t="s">
        <v>82</v>
      </c>
    </row>
    <row r="160" spans="2:65" s="1" customFormat="1" ht="60">
      <c r="B160" s="42"/>
      <c r="C160" s="64"/>
      <c r="D160" s="221" t="s">
        <v>509</v>
      </c>
      <c r="E160" s="64"/>
      <c r="F160" s="224" t="s">
        <v>937</v>
      </c>
      <c r="G160" s="64"/>
      <c r="H160" s="64"/>
      <c r="I160" s="177"/>
      <c r="J160" s="64"/>
      <c r="K160" s="64"/>
      <c r="L160" s="62"/>
      <c r="M160" s="223"/>
      <c r="N160" s="43"/>
      <c r="O160" s="43"/>
      <c r="P160" s="43"/>
      <c r="Q160" s="43"/>
      <c r="R160" s="43"/>
      <c r="S160" s="43"/>
      <c r="T160" s="79"/>
      <c r="AT160" s="25" t="s">
        <v>509</v>
      </c>
      <c r="AU160" s="25" t="s">
        <v>82</v>
      </c>
    </row>
    <row r="161" spans="2:65" s="12" customFormat="1">
      <c r="B161" s="225"/>
      <c r="C161" s="226"/>
      <c r="D161" s="221" t="s">
        <v>513</v>
      </c>
      <c r="E161" s="248" t="s">
        <v>23</v>
      </c>
      <c r="F161" s="249" t="s">
        <v>7502</v>
      </c>
      <c r="G161" s="226"/>
      <c r="H161" s="250">
        <v>20.324999999999999</v>
      </c>
      <c r="I161" s="231"/>
      <c r="J161" s="226"/>
      <c r="K161" s="226"/>
      <c r="L161" s="232"/>
      <c r="M161" s="233"/>
      <c r="N161" s="234"/>
      <c r="O161" s="234"/>
      <c r="P161" s="234"/>
      <c r="Q161" s="234"/>
      <c r="R161" s="234"/>
      <c r="S161" s="234"/>
      <c r="T161" s="235"/>
      <c r="AT161" s="236" t="s">
        <v>513</v>
      </c>
      <c r="AU161" s="236" t="s">
        <v>82</v>
      </c>
      <c r="AV161" s="12" t="s">
        <v>82</v>
      </c>
      <c r="AW161" s="12" t="s">
        <v>36</v>
      </c>
      <c r="AX161" s="12" t="s">
        <v>73</v>
      </c>
      <c r="AY161" s="236" t="s">
        <v>492</v>
      </c>
    </row>
    <row r="162" spans="2:65" s="13" customFormat="1">
      <c r="B162" s="237"/>
      <c r="C162" s="238"/>
      <c r="D162" s="221" t="s">
        <v>513</v>
      </c>
      <c r="E162" s="239" t="s">
        <v>23</v>
      </c>
      <c r="F162" s="240" t="s">
        <v>7503</v>
      </c>
      <c r="G162" s="238"/>
      <c r="H162" s="241" t="s">
        <v>23</v>
      </c>
      <c r="I162" s="242"/>
      <c r="J162" s="238"/>
      <c r="K162" s="238"/>
      <c r="L162" s="243"/>
      <c r="M162" s="244"/>
      <c r="N162" s="245"/>
      <c r="O162" s="245"/>
      <c r="P162" s="245"/>
      <c r="Q162" s="245"/>
      <c r="R162" s="245"/>
      <c r="S162" s="245"/>
      <c r="T162" s="246"/>
      <c r="AT162" s="247" t="s">
        <v>513</v>
      </c>
      <c r="AU162" s="247" t="s">
        <v>82</v>
      </c>
      <c r="AV162" s="13" t="s">
        <v>80</v>
      </c>
      <c r="AW162" s="13" t="s">
        <v>36</v>
      </c>
      <c r="AX162" s="13" t="s">
        <v>73</v>
      </c>
      <c r="AY162" s="247" t="s">
        <v>492</v>
      </c>
    </row>
    <row r="163" spans="2:65" s="12" customFormat="1">
      <c r="B163" s="225"/>
      <c r="C163" s="226"/>
      <c r="D163" s="221" t="s">
        <v>513</v>
      </c>
      <c r="E163" s="248" t="s">
        <v>23</v>
      </c>
      <c r="F163" s="249" t="s">
        <v>7504</v>
      </c>
      <c r="G163" s="226"/>
      <c r="H163" s="250">
        <v>27.8</v>
      </c>
      <c r="I163" s="231"/>
      <c r="J163" s="226"/>
      <c r="K163" s="226"/>
      <c r="L163" s="232"/>
      <c r="M163" s="233"/>
      <c r="N163" s="234"/>
      <c r="O163" s="234"/>
      <c r="P163" s="234"/>
      <c r="Q163" s="234"/>
      <c r="R163" s="234"/>
      <c r="S163" s="234"/>
      <c r="T163" s="235"/>
      <c r="AT163" s="236" t="s">
        <v>513</v>
      </c>
      <c r="AU163" s="236" t="s">
        <v>82</v>
      </c>
      <c r="AV163" s="12" t="s">
        <v>82</v>
      </c>
      <c r="AW163" s="12" t="s">
        <v>36</v>
      </c>
      <c r="AX163" s="12" t="s">
        <v>73</v>
      </c>
      <c r="AY163" s="236" t="s">
        <v>492</v>
      </c>
    </row>
    <row r="164" spans="2:65" s="13" customFormat="1">
      <c r="B164" s="237"/>
      <c r="C164" s="238"/>
      <c r="D164" s="221" t="s">
        <v>513</v>
      </c>
      <c r="E164" s="239" t="s">
        <v>23</v>
      </c>
      <c r="F164" s="240" t="s">
        <v>7505</v>
      </c>
      <c r="G164" s="238"/>
      <c r="H164" s="241" t="s">
        <v>23</v>
      </c>
      <c r="I164" s="242"/>
      <c r="J164" s="238"/>
      <c r="K164" s="238"/>
      <c r="L164" s="243"/>
      <c r="M164" s="244"/>
      <c r="N164" s="245"/>
      <c r="O164" s="245"/>
      <c r="P164" s="245"/>
      <c r="Q164" s="245"/>
      <c r="R164" s="245"/>
      <c r="S164" s="245"/>
      <c r="T164" s="246"/>
      <c r="AT164" s="247" t="s">
        <v>513</v>
      </c>
      <c r="AU164" s="247" t="s">
        <v>82</v>
      </c>
      <c r="AV164" s="13" t="s">
        <v>80</v>
      </c>
      <c r="AW164" s="13" t="s">
        <v>36</v>
      </c>
      <c r="AX164" s="13" t="s">
        <v>73</v>
      </c>
      <c r="AY164" s="247" t="s">
        <v>492</v>
      </c>
    </row>
    <row r="165" spans="2:65" s="13" customFormat="1">
      <c r="B165" s="237"/>
      <c r="C165" s="238"/>
      <c r="D165" s="221" t="s">
        <v>513</v>
      </c>
      <c r="E165" s="239" t="s">
        <v>23</v>
      </c>
      <c r="F165" s="240" t="s">
        <v>7477</v>
      </c>
      <c r="G165" s="238"/>
      <c r="H165" s="241" t="s">
        <v>23</v>
      </c>
      <c r="I165" s="242"/>
      <c r="J165" s="238"/>
      <c r="K165" s="238"/>
      <c r="L165" s="243"/>
      <c r="M165" s="244"/>
      <c r="N165" s="245"/>
      <c r="O165" s="245"/>
      <c r="P165" s="245"/>
      <c r="Q165" s="245"/>
      <c r="R165" s="245"/>
      <c r="S165" s="245"/>
      <c r="T165" s="246"/>
      <c r="AT165" s="247" t="s">
        <v>513</v>
      </c>
      <c r="AU165" s="247" t="s">
        <v>82</v>
      </c>
      <c r="AV165" s="13" t="s">
        <v>80</v>
      </c>
      <c r="AW165" s="13" t="s">
        <v>36</v>
      </c>
      <c r="AX165" s="13" t="s">
        <v>73</v>
      </c>
      <c r="AY165" s="247" t="s">
        <v>492</v>
      </c>
    </row>
    <row r="166" spans="2:65" s="14" customFormat="1">
      <c r="B166" s="251"/>
      <c r="C166" s="252"/>
      <c r="D166" s="221" t="s">
        <v>513</v>
      </c>
      <c r="E166" s="275" t="s">
        <v>23</v>
      </c>
      <c r="F166" s="276" t="s">
        <v>560</v>
      </c>
      <c r="G166" s="252"/>
      <c r="H166" s="277">
        <v>48.125</v>
      </c>
      <c r="I166" s="256"/>
      <c r="J166" s="252"/>
      <c r="K166" s="252"/>
      <c r="L166" s="257"/>
      <c r="M166" s="258"/>
      <c r="N166" s="259"/>
      <c r="O166" s="259"/>
      <c r="P166" s="259"/>
      <c r="Q166" s="259"/>
      <c r="R166" s="259"/>
      <c r="S166" s="259"/>
      <c r="T166" s="260"/>
      <c r="AT166" s="261" t="s">
        <v>513</v>
      </c>
      <c r="AU166" s="261" t="s">
        <v>82</v>
      </c>
      <c r="AV166" s="14" t="s">
        <v>502</v>
      </c>
      <c r="AW166" s="14" t="s">
        <v>36</v>
      </c>
      <c r="AX166" s="14" t="s">
        <v>80</v>
      </c>
      <c r="AY166" s="261" t="s">
        <v>492</v>
      </c>
    </row>
    <row r="167" spans="2:65" s="11" customFormat="1" ht="29.85" customHeight="1">
      <c r="B167" s="192"/>
      <c r="C167" s="193"/>
      <c r="D167" s="206" t="s">
        <v>72</v>
      </c>
      <c r="E167" s="207" t="s">
        <v>93</v>
      </c>
      <c r="F167" s="207" t="s">
        <v>957</v>
      </c>
      <c r="G167" s="193"/>
      <c r="H167" s="193"/>
      <c r="I167" s="196"/>
      <c r="J167" s="208">
        <f>BK167</f>
        <v>0</v>
      </c>
      <c r="K167" s="193"/>
      <c r="L167" s="198"/>
      <c r="M167" s="199"/>
      <c r="N167" s="200"/>
      <c r="O167" s="200"/>
      <c r="P167" s="201">
        <f>SUM(P168:P327)</f>
        <v>0</v>
      </c>
      <c r="Q167" s="200"/>
      <c r="R167" s="201">
        <f>SUM(R168:R327)</f>
        <v>70.095022650000004</v>
      </c>
      <c r="S167" s="200"/>
      <c r="T167" s="202">
        <f>SUM(T168:T327)</f>
        <v>0</v>
      </c>
      <c r="AR167" s="203" t="s">
        <v>80</v>
      </c>
      <c r="AT167" s="204" t="s">
        <v>72</v>
      </c>
      <c r="AU167" s="204" t="s">
        <v>80</v>
      </c>
      <c r="AY167" s="203" t="s">
        <v>492</v>
      </c>
      <c r="BK167" s="205">
        <f>SUM(BK168:BK327)</f>
        <v>0</v>
      </c>
    </row>
    <row r="168" spans="2:65" s="1" customFormat="1" ht="16.5" customHeight="1">
      <c r="B168" s="42"/>
      <c r="C168" s="209" t="s">
        <v>617</v>
      </c>
      <c r="D168" s="209" t="s">
        <v>498</v>
      </c>
      <c r="E168" s="210" t="s">
        <v>7506</v>
      </c>
      <c r="F168" s="211" t="s">
        <v>7507</v>
      </c>
      <c r="G168" s="212" t="s">
        <v>180</v>
      </c>
      <c r="H168" s="213">
        <v>31.422000000000001</v>
      </c>
      <c r="I168" s="214"/>
      <c r="J168" s="215">
        <f>ROUND(I168*H168,2)</f>
        <v>0</v>
      </c>
      <c r="K168" s="211" t="s">
        <v>501</v>
      </c>
      <c r="L168" s="62"/>
      <c r="M168" s="216" t="s">
        <v>23</v>
      </c>
      <c r="N168" s="217" t="s">
        <v>44</v>
      </c>
      <c r="O168" s="43"/>
      <c r="P168" s="218">
        <f>O168*H168</f>
        <v>0</v>
      </c>
      <c r="Q168" s="218">
        <v>0.25041000000000002</v>
      </c>
      <c r="R168" s="218">
        <f>Q168*H168</f>
        <v>7.8683830200000004</v>
      </c>
      <c r="S168" s="218">
        <v>0</v>
      </c>
      <c r="T168" s="219">
        <f>S168*H168</f>
        <v>0</v>
      </c>
      <c r="AR168" s="25" t="s">
        <v>502</v>
      </c>
      <c r="AT168" s="25" t="s">
        <v>498</v>
      </c>
      <c r="AU168" s="25" t="s">
        <v>82</v>
      </c>
      <c r="AY168" s="25" t="s">
        <v>492</v>
      </c>
      <c r="BE168" s="220">
        <f>IF(N168="základní",J168,0)</f>
        <v>0</v>
      </c>
      <c r="BF168" s="220">
        <f>IF(N168="snížená",J168,0)</f>
        <v>0</v>
      </c>
      <c r="BG168" s="220">
        <f>IF(N168="zákl. přenesená",J168,0)</f>
        <v>0</v>
      </c>
      <c r="BH168" s="220">
        <f>IF(N168="sníž. přenesená",J168,0)</f>
        <v>0</v>
      </c>
      <c r="BI168" s="220">
        <f>IF(N168="nulová",J168,0)</f>
        <v>0</v>
      </c>
      <c r="BJ168" s="25" t="s">
        <v>80</v>
      </c>
      <c r="BK168" s="220">
        <f>ROUND(I168*H168,2)</f>
        <v>0</v>
      </c>
      <c r="BL168" s="25" t="s">
        <v>502</v>
      </c>
      <c r="BM168" s="25" t="s">
        <v>7508</v>
      </c>
    </row>
    <row r="169" spans="2:65" s="1" customFormat="1">
      <c r="B169" s="42"/>
      <c r="C169" s="64"/>
      <c r="D169" s="221" t="s">
        <v>506</v>
      </c>
      <c r="E169" s="64"/>
      <c r="F169" s="222" t="s">
        <v>7507</v>
      </c>
      <c r="G169" s="64"/>
      <c r="H169" s="64"/>
      <c r="I169" s="177"/>
      <c r="J169" s="64"/>
      <c r="K169" s="64"/>
      <c r="L169" s="62"/>
      <c r="M169" s="223"/>
      <c r="N169" s="43"/>
      <c r="O169" s="43"/>
      <c r="P169" s="43"/>
      <c r="Q169" s="43"/>
      <c r="R169" s="43"/>
      <c r="S169" s="43"/>
      <c r="T169" s="79"/>
      <c r="AT169" s="25" t="s">
        <v>506</v>
      </c>
      <c r="AU169" s="25" t="s">
        <v>82</v>
      </c>
    </row>
    <row r="170" spans="2:65" s="1" customFormat="1" ht="132">
      <c r="B170" s="42"/>
      <c r="C170" s="64"/>
      <c r="D170" s="221" t="s">
        <v>509</v>
      </c>
      <c r="E170" s="64"/>
      <c r="F170" s="224" t="s">
        <v>982</v>
      </c>
      <c r="G170" s="64"/>
      <c r="H170" s="64"/>
      <c r="I170" s="177"/>
      <c r="J170" s="64"/>
      <c r="K170" s="64"/>
      <c r="L170" s="62"/>
      <c r="M170" s="223"/>
      <c r="N170" s="43"/>
      <c r="O170" s="43"/>
      <c r="P170" s="43"/>
      <c r="Q170" s="43"/>
      <c r="R170" s="43"/>
      <c r="S170" s="43"/>
      <c r="T170" s="79"/>
      <c r="AT170" s="25" t="s">
        <v>509</v>
      </c>
      <c r="AU170" s="25" t="s">
        <v>82</v>
      </c>
    </row>
    <row r="171" spans="2:65" s="12" customFormat="1">
      <c r="B171" s="225"/>
      <c r="C171" s="226"/>
      <c r="D171" s="221" t="s">
        <v>513</v>
      </c>
      <c r="E171" s="248" t="s">
        <v>23</v>
      </c>
      <c r="F171" s="249" t="s">
        <v>7509</v>
      </c>
      <c r="G171" s="226"/>
      <c r="H171" s="250">
        <v>20.998000000000001</v>
      </c>
      <c r="I171" s="231"/>
      <c r="J171" s="226"/>
      <c r="K171" s="226"/>
      <c r="L171" s="232"/>
      <c r="M171" s="233"/>
      <c r="N171" s="234"/>
      <c r="O171" s="234"/>
      <c r="P171" s="234"/>
      <c r="Q171" s="234"/>
      <c r="R171" s="234"/>
      <c r="S171" s="234"/>
      <c r="T171" s="235"/>
      <c r="AT171" s="236" t="s">
        <v>513</v>
      </c>
      <c r="AU171" s="236" t="s">
        <v>82</v>
      </c>
      <c r="AV171" s="12" t="s">
        <v>82</v>
      </c>
      <c r="AW171" s="12" t="s">
        <v>36</v>
      </c>
      <c r="AX171" s="12" t="s">
        <v>73</v>
      </c>
      <c r="AY171" s="236" t="s">
        <v>492</v>
      </c>
    </row>
    <row r="172" spans="2:65" s="13" customFormat="1">
      <c r="B172" s="237"/>
      <c r="C172" s="238"/>
      <c r="D172" s="221" t="s">
        <v>513</v>
      </c>
      <c r="E172" s="239" t="s">
        <v>23</v>
      </c>
      <c r="F172" s="240" t="s">
        <v>7510</v>
      </c>
      <c r="G172" s="238"/>
      <c r="H172" s="241" t="s">
        <v>23</v>
      </c>
      <c r="I172" s="242"/>
      <c r="J172" s="238"/>
      <c r="K172" s="238"/>
      <c r="L172" s="243"/>
      <c r="M172" s="244"/>
      <c r="N172" s="245"/>
      <c r="O172" s="245"/>
      <c r="P172" s="245"/>
      <c r="Q172" s="245"/>
      <c r="R172" s="245"/>
      <c r="S172" s="245"/>
      <c r="T172" s="246"/>
      <c r="AT172" s="247" t="s">
        <v>513</v>
      </c>
      <c r="AU172" s="247" t="s">
        <v>82</v>
      </c>
      <c r="AV172" s="13" t="s">
        <v>80</v>
      </c>
      <c r="AW172" s="13" t="s">
        <v>36</v>
      </c>
      <c r="AX172" s="13" t="s">
        <v>73</v>
      </c>
      <c r="AY172" s="247" t="s">
        <v>492</v>
      </c>
    </row>
    <row r="173" spans="2:65" s="12" customFormat="1">
      <c r="B173" s="225"/>
      <c r="C173" s="226"/>
      <c r="D173" s="221" t="s">
        <v>513</v>
      </c>
      <c r="E173" s="248" t="s">
        <v>23</v>
      </c>
      <c r="F173" s="249" t="s">
        <v>7511</v>
      </c>
      <c r="G173" s="226"/>
      <c r="H173" s="250">
        <v>9.3810000000000002</v>
      </c>
      <c r="I173" s="231"/>
      <c r="J173" s="226"/>
      <c r="K173" s="226"/>
      <c r="L173" s="232"/>
      <c r="M173" s="233"/>
      <c r="N173" s="234"/>
      <c r="O173" s="234"/>
      <c r="P173" s="234"/>
      <c r="Q173" s="234"/>
      <c r="R173" s="234"/>
      <c r="S173" s="234"/>
      <c r="T173" s="235"/>
      <c r="AT173" s="236" t="s">
        <v>513</v>
      </c>
      <c r="AU173" s="236" t="s">
        <v>82</v>
      </c>
      <c r="AV173" s="12" t="s">
        <v>82</v>
      </c>
      <c r="AW173" s="12" t="s">
        <v>36</v>
      </c>
      <c r="AX173" s="12" t="s">
        <v>73</v>
      </c>
      <c r="AY173" s="236" t="s">
        <v>492</v>
      </c>
    </row>
    <row r="174" spans="2:65" s="12" customFormat="1">
      <c r="B174" s="225"/>
      <c r="C174" s="226"/>
      <c r="D174" s="221" t="s">
        <v>513</v>
      </c>
      <c r="E174" s="248" t="s">
        <v>23</v>
      </c>
      <c r="F174" s="249" t="s">
        <v>7512</v>
      </c>
      <c r="G174" s="226"/>
      <c r="H174" s="250">
        <v>1.0429999999999999</v>
      </c>
      <c r="I174" s="231"/>
      <c r="J174" s="226"/>
      <c r="K174" s="226"/>
      <c r="L174" s="232"/>
      <c r="M174" s="233"/>
      <c r="N174" s="234"/>
      <c r="O174" s="234"/>
      <c r="P174" s="234"/>
      <c r="Q174" s="234"/>
      <c r="R174" s="234"/>
      <c r="S174" s="234"/>
      <c r="T174" s="235"/>
      <c r="AT174" s="236" t="s">
        <v>513</v>
      </c>
      <c r="AU174" s="236" t="s">
        <v>82</v>
      </c>
      <c r="AV174" s="12" t="s">
        <v>82</v>
      </c>
      <c r="AW174" s="12" t="s">
        <v>36</v>
      </c>
      <c r="AX174" s="12" t="s">
        <v>73</v>
      </c>
      <c r="AY174" s="236" t="s">
        <v>492</v>
      </c>
    </row>
    <row r="175" spans="2:65" s="13" customFormat="1">
      <c r="B175" s="237"/>
      <c r="C175" s="238"/>
      <c r="D175" s="221" t="s">
        <v>513</v>
      </c>
      <c r="E175" s="239" t="s">
        <v>23</v>
      </c>
      <c r="F175" s="240" t="s">
        <v>7513</v>
      </c>
      <c r="G175" s="238"/>
      <c r="H175" s="241" t="s">
        <v>23</v>
      </c>
      <c r="I175" s="242"/>
      <c r="J175" s="238"/>
      <c r="K175" s="238"/>
      <c r="L175" s="243"/>
      <c r="M175" s="244"/>
      <c r="N175" s="245"/>
      <c r="O175" s="245"/>
      <c r="P175" s="245"/>
      <c r="Q175" s="245"/>
      <c r="R175" s="245"/>
      <c r="S175" s="245"/>
      <c r="T175" s="246"/>
      <c r="AT175" s="247" t="s">
        <v>513</v>
      </c>
      <c r="AU175" s="247" t="s">
        <v>82</v>
      </c>
      <c r="AV175" s="13" t="s">
        <v>80</v>
      </c>
      <c r="AW175" s="13" t="s">
        <v>36</v>
      </c>
      <c r="AX175" s="13" t="s">
        <v>73</v>
      </c>
      <c r="AY175" s="247" t="s">
        <v>492</v>
      </c>
    </row>
    <row r="176" spans="2:65" s="13" customFormat="1">
      <c r="B176" s="237"/>
      <c r="C176" s="238"/>
      <c r="D176" s="221" t="s">
        <v>513</v>
      </c>
      <c r="E176" s="239" t="s">
        <v>23</v>
      </c>
      <c r="F176" s="240" t="s">
        <v>7514</v>
      </c>
      <c r="G176" s="238"/>
      <c r="H176" s="241" t="s">
        <v>23</v>
      </c>
      <c r="I176" s="242"/>
      <c r="J176" s="238"/>
      <c r="K176" s="238"/>
      <c r="L176" s="243"/>
      <c r="M176" s="244"/>
      <c r="N176" s="245"/>
      <c r="O176" s="245"/>
      <c r="P176" s="245"/>
      <c r="Q176" s="245"/>
      <c r="R176" s="245"/>
      <c r="S176" s="245"/>
      <c r="T176" s="246"/>
      <c r="AT176" s="247" t="s">
        <v>513</v>
      </c>
      <c r="AU176" s="247" t="s">
        <v>82</v>
      </c>
      <c r="AV176" s="13" t="s">
        <v>80</v>
      </c>
      <c r="AW176" s="13" t="s">
        <v>36</v>
      </c>
      <c r="AX176" s="13" t="s">
        <v>73</v>
      </c>
      <c r="AY176" s="247" t="s">
        <v>492</v>
      </c>
    </row>
    <row r="177" spans="2:65" s="14" customFormat="1">
      <c r="B177" s="251"/>
      <c r="C177" s="252"/>
      <c r="D177" s="227" t="s">
        <v>513</v>
      </c>
      <c r="E177" s="253" t="s">
        <v>23</v>
      </c>
      <c r="F177" s="254" t="s">
        <v>560</v>
      </c>
      <c r="G177" s="252"/>
      <c r="H177" s="255">
        <v>31.422000000000001</v>
      </c>
      <c r="I177" s="256"/>
      <c r="J177" s="252"/>
      <c r="K177" s="252"/>
      <c r="L177" s="257"/>
      <c r="M177" s="258"/>
      <c r="N177" s="259"/>
      <c r="O177" s="259"/>
      <c r="P177" s="259"/>
      <c r="Q177" s="259"/>
      <c r="R177" s="259"/>
      <c r="S177" s="259"/>
      <c r="T177" s="260"/>
      <c r="AT177" s="261" t="s">
        <v>513</v>
      </c>
      <c r="AU177" s="261" t="s">
        <v>82</v>
      </c>
      <c r="AV177" s="14" t="s">
        <v>502</v>
      </c>
      <c r="AW177" s="14" t="s">
        <v>36</v>
      </c>
      <c r="AX177" s="14" t="s">
        <v>80</v>
      </c>
      <c r="AY177" s="261" t="s">
        <v>492</v>
      </c>
    </row>
    <row r="178" spans="2:65" s="1" customFormat="1" ht="16.5" customHeight="1">
      <c r="B178" s="42"/>
      <c r="C178" s="209" t="s">
        <v>255</v>
      </c>
      <c r="D178" s="209" t="s">
        <v>498</v>
      </c>
      <c r="E178" s="210" t="s">
        <v>7515</v>
      </c>
      <c r="F178" s="211" t="s">
        <v>7516</v>
      </c>
      <c r="G178" s="212" t="s">
        <v>632</v>
      </c>
      <c r="H178" s="213">
        <v>6.2729999999999997</v>
      </c>
      <c r="I178" s="214"/>
      <c r="J178" s="215">
        <f>ROUND(I178*H178,2)</f>
        <v>0</v>
      </c>
      <c r="K178" s="211" t="s">
        <v>501</v>
      </c>
      <c r="L178" s="62"/>
      <c r="M178" s="216" t="s">
        <v>23</v>
      </c>
      <c r="N178" s="217" t="s">
        <v>44</v>
      </c>
      <c r="O178" s="43"/>
      <c r="P178" s="218">
        <f>O178*H178</f>
        <v>0</v>
      </c>
      <c r="Q178" s="218">
        <v>2.45329</v>
      </c>
      <c r="R178" s="218">
        <f>Q178*H178</f>
        <v>15.38948817</v>
      </c>
      <c r="S178" s="218">
        <v>0</v>
      </c>
      <c r="T178" s="219">
        <f>S178*H178</f>
        <v>0</v>
      </c>
      <c r="AR178" s="25" t="s">
        <v>502</v>
      </c>
      <c r="AT178" s="25" t="s">
        <v>498</v>
      </c>
      <c r="AU178" s="25" t="s">
        <v>82</v>
      </c>
      <c r="AY178" s="25" t="s">
        <v>492</v>
      </c>
      <c r="BE178" s="220">
        <f>IF(N178="základní",J178,0)</f>
        <v>0</v>
      </c>
      <c r="BF178" s="220">
        <f>IF(N178="snížená",J178,0)</f>
        <v>0</v>
      </c>
      <c r="BG178" s="220">
        <f>IF(N178="zákl. přenesená",J178,0)</f>
        <v>0</v>
      </c>
      <c r="BH178" s="220">
        <f>IF(N178="sníž. přenesená",J178,0)</f>
        <v>0</v>
      </c>
      <c r="BI178" s="220">
        <f>IF(N178="nulová",J178,0)</f>
        <v>0</v>
      </c>
      <c r="BJ178" s="25" t="s">
        <v>80</v>
      </c>
      <c r="BK178" s="220">
        <f>ROUND(I178*H178,2)</f>
        <v>0</v>
      </c>
      <c r="BL178" s="25" t="s">
        <v>502</v>
      </c>
      <c r="BM178" s="25" t="s">
        <v>7517</v>
      </c>
    </row>
    <row r="179" spans="2:65" s="1" customFormat="1">
      <c r="B179" s="42"/>
      <c r="C179" s="64"/>
      <c r="D179" s="221" t="s">
        <v>506</v>
      </c>
      <c r="E179" s="64"/>
      <c r="F179" s="222" t="s">
        <v>7516</v>
      </c>
      <c r="G179" s="64"/>
      <c r="H179" s="64"/>
      <c r="I179" s="177"/>
      <c r="J179" s="64"/>
      <c r="K179" s="64"/>
      <c r="L179" s="62"/>
      <c r="M179" s="223"/>
      <c r="N179" s="43"/>
      <c r="O179" s="43"/>
      <c r="P179" s="43"/>
      <c r="Q179" s="43"/>
      <c r="R179" s="43"/>
      <c r="S179" s="43"/>
      <c r="T179" s="79"/>
      <c r="AT179" s="25" t="s">
        <v>506</v>
      </c>
      <c r="AU179" s="25" t="s">
        <v>82</v>
      </c>
    </row>
    <row r="180" spans="2:65" s="1" customFormat="1" ht="144">
      <c r="B180" s="42"/>
      <c r="C180" s="64"/>
      <c r="D180" s="221" t="s">
        <v>509</v>
      </c>
      <c r="E180" s="64"/>
      <c r="F180" s="224" t="s">
        <v>7518</v>
      </c>
      <c r="G180" s="64"/>
      <c r="H180" s="64"/>
      <c r="I180" s="177"/>
      <c r="J180" s="64"/>
      <c r="K180" s="64"/>
      <c r="L180" s="62"/>
      <c r="M180" s="223"/>
      <c r="N180" s="43"/>
      <c r="O180" s="43"/>
      <c r="P180" s="43"/>
      <c r="Q180" s="43"/>
      <c r="R180" s="43"/>
      <c r="S180" s="43"/>
      <c r="T180" s="79"/>
      <c r="AT180" s="25" t="s">
        <v>509</v>
      </c>
      <c r="AU180" s="25" t="s">
        <v>82</v>
      </c>
    </row>
    <row r="181" spans="2:65" s="12" customFormat="1">
      <c r="B181" s="225"/>
      <c r="C181" s="226"/>
      <c r="D181" s="221" t="s">
        <v>513</v>
      </c>
      <c r="E181" s="248" t="s">
        <v>23</v>
      </c>
      <c r="F181" s="249" t="s">
        <v>7519</v>
      </c>
      <c r="G181" s="226"/>
      <c r="H181" s="250">
        <v>1.1180000000000001</v>
      </c>
      <c r="I181" s="231"/>
      <c r="J181" s="226"/>
      <c r="K181" s="226"/>
      <c r="L181" s="232"/>
      <c r="M181" s="233"/>
      <c r="N181" s="234"/>
      <c r="O181" s="234"/>
      <c r="P181" s="234"/>
      <c r="Q181" s="234"/>
      <c r="R181" s="234"/>
      <c r="S181" s="234"/>
      <c r="T181" s="235"/>
      <c r="AT181" s="236" t="s">
        <v>513</v>
      </c>
      <c r="AU181" s="236" t="s">
        <v>82</v>
      </c>
      <c r="AV181" s="12" t="s">
        <v>82</v>
      </c>
      <c r="AW181" s="12" t="s">
        <v>36</v>
      </c>
      <c r="AX181" s="12" t="s">
        <v>73</v>
      </c>
      <c r="AY181" s="236" t="s">
        <v>492</v>
      </c>
    </row>
    <row r="182" spans="2:65" s="13" customFormat="1">
      <c r="B182" s="237"/>
      <c r="C182" s="238"/>
      <c r="D182" s="221" t="s">
        <v>513</v>
      </c>
      <c r="E182" s="239" t="s">
        <v>23</v>
      </c>
      <c r="F182" s="240" t="s">
        <v>7520</v>
      </c>
      <c r="G182" s="238"/>
      <c r="H182" s="241" t="s">
        <v>23</v>
      </c>
      <c r="I182" s="242"/>
      <c r="J182" s="238"/>
      <c r="K182" s="238"/>
      <c r="L182" s="243"/>
      <c r="M182" s="244"/>
      <c r="N182" s="245"/>
      <c r="O182" s="245"/>
      <c r="P182" s="245"/>
      <c r="Q182" s="245"/>
      <c r="R182" s="245"/>
      <c r="S182" s="245"/>
      <c r="T182" s="246"/>
      <c r="AT182" s="247" t="s">
        <v>513</v>
      </c>
      <c r="AU182" s="247" t="s">
        <v>82</v>
      </c>
      <c r="AV182" s="13" t="s">
        <v>80</v>
      </c>
      <c r="AW182" s="13" t="s">
        <v>36</v>
      </c>
      <c r="AX182" s="13" t="s">
        <v>73</v>
      </c>
      <c r="AY182" s="247" t="s">
        <v>492</v>
      </c>
    </row>
    <row r="183" spans="2:65" s="12" customFormat="1">
      <c r="B183" s="225"/>
      <c r="C183" s="226"/>
      <c r="D183" s="221" t="s">
        <v>513</v>
      </c>
      <c r="E183" s="248" t="s">
        <v>23</v>
      </c>
      <c r="F183" s="249" t="s">
        <v>7521</v>
      </c>
      <c r="G183" s="226"/>
      <c r="H183" s="250">
        <v>2.4500000000000002</v>
      </c>
      <c r="I183" s="231"/>
      <c r="J183" s="226"/>
      <c r="K183" s="226"/>
      <c r="L183" s="232"/>
      <c r="M183" s="233"/>
      <c r="N183" s="234"/>
      <c r="O183" s="234"/>
      <c r="P183" s="234"/>
      <c r="Q183" s="234"/>
      <c r="R183" s="234"/>
      <c r="S183" s="234"/>
      <c r="T183" s="235"/>
      <c r="AT183" s="236" t="s">
        <v>513</v>
      </c>
      <c r="AU183" s="236" t="s">
        <v>82</v>
      </c>
      <c r="AV183" s="12" t="s">
        <v>82</v>
      </c>
      <c r="AW183" s="12" t="s">
        <v>36</v>
      </c>
      <c r="AX183" s="12" t="s">
        <v>73</v>
      </c>
      <c r="AY183" s="236" t="s">
        <v>492</v>
      </c>
    </row>
    <row r="184" spans="2:65" s="13" customFormat="1">
      <c r="B184" s="237"/>
      <c r="C184" s="238"/>
      <c r="D184" s="221" t="s">
        <v>513</v>
      </c>
      <c r="E184" s="239" t="s">
        <v>23</v>
      </c>
      <c r="F184" s="240" t="s">
        <v>7522</v>
      </c>
      <c r="G184" s="238"/>
      <c r="H184" s="241" t="s">
        <v>23</v>
      </c>
      <c r="I184" s="242"/>
      <c r="J184" s="238"/>
      <c r="K184" s="238"/>
      <c r="L184" s="243"/>
      <c r="M184" s="244"/>
      <c r="N184" s="245"/>
      <c r="O184" s="245"/>
      <c r="P184" s="245"/>
      <c r="Q184" s="245"/>
      <c r="R184" s="245"/>
      <c r="S184" s="245"/>
      <c r="T184" s="246"/>
      <c r="AT184" s="247" t="s">
        <v>513</v>
      </c>
      <c r="AU184" s="247" t="s">
        <v>82</v>
      </c>
      <c r="AV184" s="13" t="s">
        <v>80</v>
      </c>
      <c r="AW184" s="13" t="s">
        <v>36</v>
      </c>
      <c r="AX184" s="13" t="s">
        <v>73</v>
      </c>
      <c r="AY184" s="247" t="s">
        <v>492</v>
      </c>
    </row>
    <row r="185" spans="2:65" s="12" customFormat="1">
      <c r="B185" s="225"/>
      <c r="C185" s="226"/>
      <c r="D185" s="221" t="s">
        <v>513</v>
      </c>
      <c r="E185" s="248" t="s">
        <v>23</v>
      </c>
      <c r="F185" s="249" t="s">
        <v>7523</v>
      </c>
      <c r="G185" s="226"/>
      <c r="H185" s="250">
        <v>1.135</v>
      </c>
      <c r="I185" s="231"/>
      <c r="J185" s="226"/>
      <c r="K185" s="226"/>
      <c r="L185" s="232"/>
      <c r="M185" s="233"/>
      <c r="N185" s="234"/>
      <c r="O185" s="234"/>
      <c r="P185" s="234"/>
      <c r="Q185" s="234"/>
      <c r="R185" s="234"/>
      <c r="S185" s="234"/>
      <c r="T185" s="235"/>
      <c r="AT185" s="236" t="s">
        <v>513</v>
      </c>
      <c r="AU185" s="236" t="s">
        <v>82</v>
      </c>
      <c r="AV185" s="12" t="s">
        <v>82</v>
      </c>
      <c r="AW185" s="12" t="s">
        <v>36</v>
      </c>
      <c r="AX185" s="12" t="s">
        <v>73</v>
      </c>
      <c r="AY185" s="236" t="s">
        <v>492</v>
      </c>
    </row>
    <row r="186" spans="2:65" s="13" customFormat="1">
      <c r="B186" s="237"/>
      <c r="C186" s="238"/>
      <c r="D186" s="221" t="s">
        <v>513</v>
      </c>
      <c r="E186" s="239" t="s">
        <v>23</v>
      </c>
      <c r="F186" s="240" t="s">
        <v>7524</v>
      </c>
      <c r="G186" s="238"/>
      <c r="H186" s="241" t="s">
        <v>23</v>
      </c>
      <c r="I186" s="242"/>
      <c r="J186" s="238"/>
      <c r="K186" s="238"/>
      <c r="L186" s="243"/>
      <c r="M186" s="244"/>
      <c r="N186" s="245"/>
      <c r="O186" s="245"/>
      <c r="P186" s="245"/>
      <c r="Q186" s="245"/>
      <c r="R186" s="245"/>
      <c r="S186" s="245"/>
      <c r="T186" s="246"/>
      <c r="AT186" s="247" t="s">
        <v>513</v>
      </c>
      <c r="AU186" s="247" t="s">
        <v>82</v>
      </c>
      <c r="AV186" s="13" t="s">
        <v>80</v>
      </c>
      <c r="AW186" s="13" t="s">
        <v>36</v>
      </c>
      <c r="AX186" s="13" t="s">
        <v>73</v>
      </c>
      <c r="AY186" s="247" t="s">
        <v>492</v>
      </c>
    </row>
    <row r="187" spans="2:65" s="12" customFormat="1">
      <c r="B187" s="225"/>
      <c r="C187" s="226"/>
      <c r="D187" s="221" t="s">
        <v>513</v>
      </c>
      <c r="E187" s="248" t="s">
        <v>23</v>
      </c>
      <c r="F187" s="249" t="s">
        <v>7525</v>
      </c>
      <c r="G187" s="226"/>
      <c r="H187" s="250">
        <v>1.1830000000000001</v>
      </c>
      <c r="I187" s="231"/>
      <c r="J187" s="226"/>
      <c r="K187" s="226"/>
      <c r="L187" s="232"/>
      <c r="M187" s="233"/>
      <c r="N187" s="234"/>
      <c r="O187" s="234"/>
      <c r="P187" s="234"/>
      <c r="Q187" s="234"/>
      <c r="R187" s="234"/>
      <c r="S187" s="234"/>
      <c r="T187" s="235"/>
      <c r="AT187" s="236" t="s">
        <v>513</v>
      </c>
      <c r="AU187" s="236" t="s">
        <v>82</v>
      </c>
      <c r="AV187" s="12" t="s">
        <v>82</v>
      </c>
      <c r="AW187" s="12" t="s">
        <v>36</v>
      </c>
      <c r="AX187" s="12" t="s">
        <v>73</v>
      </c>
      <c r="AY187" s="236" t="s">
        <v>492</v>
      </c>
    </row>
    <row r="188" spans="2:65" s="13" customFormat="1">
      <c r="B188" s="237"/>
      <c r="C188" s="238"/>
      <c r="D188" s="221" t="s">
        <v>513</v>
      </c>
      <c r="E188" s="239" t="s">
        <v>23</v>
      </c>
      <c r="F188" s="240" t="s">
        <v>7526</v>
      </c>
      <c r="G188" s="238"/>
      <c r="H188" s="241" t="s">
        <v>23</v>
      </c>
      <c r="I188" s="242"/>
      <c r="J188" s="238"/>
      <c r="K188" s="238"/>
      <c r="L188" s="243"/>
      <c r="M188" s="244"/>
      <c r="N188" s="245"/>
      <c r="O188" s="245"/>
      <c r="P188" s="245"/>
      <c r="Q188" s="245"/>
      <c r="R188" s="245"/>
      <c r="S188" s="245"/>
      <c r="T188" s="246"/>
      <c r="AT188" s="247" t="s">
        <v>513</v>
      </c>
      <c r="AU188" s="247" t="s">
        <v>82</v>
      </c>
      <c r="AV188" s="13" t="s">
        <v>80</v>
      </c>
      <c r="AW188" s="13" t="s">
        <v>36</v>
      </c>
      <c r="AX188" s="13" t="s">
        <v>73</v>
      </c>
      <c r="AY188" s="247" t="s">
        <v>492</v>
      </c>
    </row>
    <row r="189" spans="2:65" s="12" customFormat="1">
      <c r="B189" s="225"/>
      <c r="C189" s="226"/>
      <c r="D189" s="221" t="s">
        <v>513</v>
      </c>
      <c r="E189" s="248" t="s">
        <v>23</v>
      </c>
      <c r="F189" s="249" t="s">
        <v>7527</v>
      </c>
      <c r="G189" s="226"/>
      <c r="H189" s="250">
        <v>-0.61299999999999999</v>
      </c>
      <c r="I189" s="231"/>
      <c r="J189" s="226"/>
      <c r="K189" s="226"/>
      <c r="L189" s="232"/>
      <c r="M189" s="233"/>
      <c r="N189" s="234"/>
      <c r="O189" s="234"/>
      <c r="P189" s="234"/>
      <c r="Q189" s="234"/>
      <c r="R189" s="234"/>
      <c r="S189" s="234"/>
      <c r="T189" s="235"/>
      <c r="AT189" s="236" t="s">
        <v>513</v>
      </c>
      <c r="AU189" s="236" t="s">
        <v>82</v>
      </c>
      <c r="AV189" s="12" t="s">
        <v>82</v>
      </c>
      <c r="AW189" s="12" t="s">
        <v>36</v>
      </c>
      <c r="AX189" s="12" t="s">
        <v>73</v>
      </c>
      <c r="AY189" s="236" t="s">
        <v>492</v>
      </c>
    </row>
    <row r="190" spans="2:65" s="13" customFormat="1">
      <c r="B190" s="237"/>
      <c r="C190" s="238"/>
      <c r="D190" s="221" t="s">
        <v>513</v>
      </c>
      <c r="E190" s="239" t="s">
        <v>23</v>
      </c>
      <c r="F190" s="240" t="s">
        <v>7528</v>
      </c>
      <c r="G190" s="238"/>
      <c r="H190" s="241" t="s">
        <v>23</v>
      </c>
      <c r="I190" s="242"/>
      <c r="J190" s="238"/>
      <c r="K190" s="238"/>
      <c r="L190" s="243"/>
      <c r="M190" s="244"/>
      <c r="N190" s="245"/>
      <c r="O190" s="245"/>
      <c r="P190" s="245"/>
      <c r="Q190" s="245"/>
      <c r="R190" s="245"/>
      <c r="S190" s="245"/>
      <c r="T190" s="246"/>
      <c r="AT190" s="247" t="s">
        <v>513</v>
      </c>
      <c r="AU190" s="247" t="s">
        <v>82</v>
      </c>
      <c r="AV190" s="13" t="s">
        <v>80</v>
      </c>
      <c r="AW190" s="13" t="s">
        <v>36</v>
      </c>
      <c r="AX190" s="13" t="s">
        <v>73</v>
      </c>
      <c r="AY190" s="247" t="s">
        <v>492</v>
      </c>
    </row>
    <row r="191" spans="2:65" s="12" customFormat="1">
      <c r="B191" s="225"/>
      <c r="C191" s="226"/>
      <c r="D191" s="221" t="s">
        <v>513</v>
      </c>
      <c r="E191" s="248" t="s">
        <v>23</v>
      </c>
      <c r="F191" s="249" t="s">
        <v>7529</v>
      </c>
      <c r="G191" s="226"/>
      <c r="H191" s="250">
        <v>1</v>
      </c>
      <c r="I191" s="231"/>
      <c r="J191" s="226"/>
      <c r="K191" s="226"/>
      <c r="L191" s="232"/>
      <c r="M191" s="233"/>
      <c r="N191" s="234"/>
      <c r="O191" s="234"/>
      <c r="P191" s="234"/>
      <c r="Q191" s="234"/>
      <c r="R191" s="234"/>
      <c r="S191" s="234"/>
      <c r="T191" s="235"/>
      <c r="AT191" s="236" t="s">
        <v>513</v>
      </c>
      <c r="AU191" s="236" t="s">
        <v>82</v>
      </c>
      <c r="AV191" s="12" t="s">
        <v>82</v>
      </c>
      <c r="AW191" s="12" t="s">
        <v>36</v>
      </c>
      <c r="AX191" s="12" t="s">
        <v>73</v>
      </c>
      <c r="AY191" s="236" t="s">
        <v>492</v>
      </c>
    </row>
    <row r="192" spans="2:65" s="13" customFormat="1">
      <c r="B192" s="237"/>
      <c r="C192" s="238"/>
      <c r="D192" s="221" t="s">
        <v>513</v>
      </c>
      <c r="E192" s="239" t="s">
        <v>23</v>
      </c>
      <c r="F192" s="240" t="s">
        <v>7530</v>
      </c>
      <c r="G192" s="238"/>
      <c r="H192" s="241" t="s">
        <v>23</v>
      </c>
      <c r="I192" s="242"/>
      <c r="J192" s="238"/>
      <c r="K192" s="238"/>
      <c r="L192" s="243"/>
      <c r="M192" s="244"/>
      <c r="N192" s="245"/>
      <c r="O192" s="245"/>
      <c r="P192" s="245"/>
      <c r="Q192" s="245"/>
      <c r="R192" s="245"/>
      <c r="S192" s="245"/>
      <c r="T192" s="246"/>
      <c r="AT192" s="247" t="s">
        <v>513</v>
      </c>
      <c r="AU192" s="247" t="s">
        <v>82</v>
      </c>
      <c r="AV192" s="13" t="s">
        <v>80</v>
      </c>
      <c r="AW192" s="13" t="s">
        <v>36</v>
      </c>
      <c r="AX192" s="13" t="s">
        <v>73</v>
      </c>
      <c r="AY192" s="247" t="s">
        <v>492</v>
      </c>
    </row>
    <row r="193" spans="2:65" s="14" customFormat="1">
      <c r="B193" s="251"/>
      <c r="C193" s="252"/>
      <c r="D193" s="227" t="s">
        <v>513</v>
      </c>
      <c r="E193" s="253" t="s">
        <v>23</v>
      </c>
      <c r="F193" s="254" t="s">
        <v>560</v>
      </c>
      <c r="G193" s="252"/>
      <c r="H193" s="255">
        <v>6.2729999999999997</v>
      </c>
      <c r="I193" s="256"/>
      <c r="J193" s="252"/>
      <c r="K193" s="252"/>
      <c r="L193" s="257"/>
      <c r="M193" s="258"/>
      <c r="N193" s="259"/>
      <c r="O193" s="259"/>
      <c r="P193" s="259"/>
      <c r="Q193" s="259"/>
      <c r="R193" s="259"/>
      <c r="S193" s="259"/>
      <c r="T193" s="260"/>
      <c r="AT193" s="261" t="s">
        <v>513</v>
      </c>
      <c r="AU193" s="261" t="s">
        <v>82</v>
      </c>
      <c r="AV193" s="14" t="s">
        <v>502</v>
      </c>
      <c r="AW193" s="14" t="s">
        <v>36</v>
      </c>
      <c r="AX193" s="14" t="s">
        <v>80</v>
      </c>
      <c r="AY193" s="261" t="s">
        <v>492</v>
      </c>
    </row>
    <row r="194" spans="2:65" s="1" customFormat="1" ht="16.5" customHeight="1">
      <c r="B194" s="42"/>
      <c r="C194" s="209" t="s">
        <v>727</v>
      </c>
      <c r="D194" s="209" t="s">
        <v>498</v>
      </c>
      <c r="E194" s="210" t="s">
        <v>7515</v>
      </c>
      <c r="F194" s="211" t="s">
        <v>7516</v>
      </c>
      <c r="G194" s="212" t="s">
        <v>632</v>
      </c>
      <c r="H194" s="213">
        <v>6.1059999999999999</v>
      </c>
      <c r="I194" s="214"/>
      <c r="J194" s="215">
        <f>ROUND(I194*H194,2)</f>
        <v>0</v>
      </c>
      <c r="K194" s="211" t="s">
        <v>501</v>
      </c>
      <c r="L194" s="62"/>
      <c r="M194" s="216" t="s">
        <v>23</v>
      </c>
      <c r="N194" s="217" t="s">
        <v>44</v>
      </c>
      <c r="O194" s="43"/>
      <c r="P194" s="218">
        <f>O194*H194</f>
        <v>0</v>
      </c>
      <c r="Q194" s="218">
        <v>2.45329</v>
      </c>
      <c r="R194" s="218">
        <f>Q194*H194</f>
        <v>14.97978874</v>
      </c>
      <c r="S194" s="218">
        <v>0</v>
      </c>
      <c r="T194" s="219">
        <f>S194*H194</f>
        <v>0</v>
      </c>
      <c r="AR194" s="25" t="s">
        <v>502</v>
      </c>
      <c r="AT194" s="25" t="s">
        <v>498</v>
      </c>
      <c r="AU194" s="25" t="s">
        <v>82</v>
      </c>
      <c r="AY194" s="25" t="s">
        <v>492</v>
      </c>
      <c r="BE194" s="220">
        <f>IF(N194="základní",J194,0)</f>
        <v>0</v>
      </c>
      <c r="BF194" s="220">
        <f>IF(N194="snížená",J194,0)</f>
        <v>0</v>
      </c>
      <c r="BG194" s="220">
        <f>IF(N194="zákl. přenesená",J194,0)</f>
        <v>0</v>
      </c>
      <c r="BH194" s="220">
        <f>IF(N194="sníž. přenesená",J194,0)</f>
        <v>0</v>
      </c>
      <c r="BI194" s="220">
        <f>IF(N194="nulová",J194,0)</f>
        <v>0</v>
      </c>
      <c r="BJ194" s="25" t="s">
        <v>80</v>
      </c>
      <c r="BK194" s="220">
        <f>ROUND(I194*H194,2)</f>
        <v>0</v>
      </c>
      <c r="BL194" s="25" t="s">
        <v>502</v>
      </c>
      <c r="BM194" s="25" t="s">
        <v>7531</v>
      </c>
    </row>
    <row r="195" spans="2:65" s="1" customFormat="1">
      <c r="B195" s="42"/>
      <c r="C195" s="64"/>
      <c r="D195" s="221" t="s">
        <v>506</v>
      </c>
      <c r="E195" s="64"/>
      <c r="F195" s="222" t="s">
        <v>7516</v>
      </c>
      <c r="G195" s="64"/>
      <c r="H195" s="64"/>
      <c r="I195" s="177"/>
      <c r="J195" s="64"/>
      <c r="K195" s="64"/>
      <c r="L195" s="62"/>
      <c r="M195" s="223"/>
      <c r="N195" s="43"/>
      <c r="O195" s="43"/>
      <c r="P195" s="43"/>
      <c r="Q195" s="43"/>
      <c r="R195" s="43"/>
      <c r="S195" s="43"/>
      <c r="T195" s="79"/>
      <c r="AT195" s="25" t="s">
        <v>506</v>
      </c>
      <c r="AU195" s="25" t="s">
        <v>82</v>
      </c>
    </row>
    <row r="196" spans="2:65" s="1" customFormat="1" ht="144">
      <c r="B196" s="42"/>
      <c r="C196" s="64"/>
      <c r="D196" s="221" t="s">
        <v>509</v>
      </c>
      <c r="E196" s="64"/>
      <c r="F196" s="224" t="s">
        <v>7518</v>
      </c>
      <c r="G196" s="64"/>
      <c r="H196" s="64"/>
      <c r="I196" s="177"/>
      <c r="J196" s="64"/>
      <c r="K196" s="64"/>
      <c r="L196" s="62"/>
      <c r="M196" s="223"/>
      <c r="N196" s="43"/>
      <c r="O196" s="43"/>
      <c r="P196" s="43"/>
      <c r="Q196" s="43"/>
      <c r="R196" s="43"/>
      <c r="S196" s="43"/>
      <c r="T196" s="79"/>
      <c r="AT196" s="25" t="s">
        <v>509</v>
      </c>
      <c r="AU196" s="25" t="s">
        <v>82</v>
      </c>
    </row>
    <row r="197" spans="2:65" s="12" customFormat="1">
      <c r="B197" s="225"/>
      <c r="C197" s="226"/>
      <c r="D197" s="221" t="s">
        <v>513</v>
      </c>
      <c r="E197" s="248" t="s">
        <v>23</v>
      </c>
      <c r="F197" s="249" t="s">
        <v>7532</v>
      </c>
      <c r="G197" s="226"/>
      <c r="H197" s="250">
        <v>3.5939999999999999</v>
      </c>
      <c r="I197" s="231"/>
      <c r="J197" s="226"/>
      <c r="K197" s="226"/>
      <c r="L197" s="232"/>
      <c r="M197" s="233"/>
      <c r="N197" s="234"/>
      <c r="O197" s="234"/>
      <c r="P197" s="234"/>
      <c r="Q197" s="234"/>
      <c r="R197" s="234"/>
      <c r="S197" s="234"/>
      <c r="T197" s="235"/>
      <c r="AT197" s="236" t="s">
        <v>513</v>
      </c>
      <c r="AU197" s="236" t="s">
        <v>82</v>
      </c>
      <c r="AV197" s="12" t="s">
        <v>82</v>
      </c>
      <c r="AW197" s="12" t="s">
        <v>36</v>
      </c>
      <c r="AX197" s="12" t="s">
        <v>73</v>
      </c>
      <c r="AY197" s="236" t="s">
        <v>492</v>
      </c>
    </row>
    <row r="198" spans="2:65" s="12" customFormat="1">
      <c r="B198" s="225"/>
      <c r="C198" s="226"/>
      <c r="D198" s="221" t="s">
        <v>513</v>
      </c>
      <c r="E198" s="248" t="s">
        <v>23</v>
      </c>
      <c r="F198" s="249" t="s">
        <v>7533</v>
      </c>
      <c r="G198" s="226"/>
      <c r="H198" s="250">
        <v>1.0349999999999999</v>
      </c>
      <c r="I198" s="231"/>
      <c r="J198" s="226"/>
      <c r="K198" s="226"/>
      <c r="L198" s="232"/>
      <c r="M198" s="233"/>
      <c r="N198" s="234"/>
      <c r="O198" s="234"/>
      <c r="P198" s="234"/>
      <c r="Q198" s="234"/>
      <c r="R198" s="234"/>
      <c r="S198" s="234"/>
      <c r="T198" s="235"/>
      <c r="AT198" s="236" t="s">
        <v>513</v>
      </c>
      <c r="AU198" s="236" t="s">
        <v>82</v>
      </c>
      <c r="AV198" s="12" t="s">
        <v>82</v>
      </c>
      <c r="AW198" s="12" t="s">
        <v>36</v>
      </c>
      <c r="AX198" s="12" t="s">
        <v>73</v>
      </c>
      <c r="AY198" s="236" t="s">
        <v>492</v>
      </c>
    </row>
    <row r="199" spans="2:65" s="12" customFormat="1">
      <c r="B199" s="225"/>
      <c r="C199" s="226"/>
      <c r="D199" s="221" t="s">
        <v>513</v>
      </c>
      <c r="E199" s="248" t="s">
        <v>23</v>
      </c>
      <c r="F199" s="249" t="s">
        <v>7534</v>
      </c>
      <c r="G199" s="226"/>
      <c r="H199" s="250">
        <v>1.4770000000000001</v>
      </c>
      <c r="I199" s="231"/>
      <c r="J199" s="226"/>
      <c r="K199" s="226"/>
      <c r="L199" s="232"/>
      <c r="M199" s="233"/>
      <c r="N199" s="234"/>
      <c r="O199" s="234"/>
      <c r="P199" s="234"/>
      <c r="Q199" s="234"/>
      <c r="R199" s="234"/>
      <c r="S199" s="234"/>
      <c r="T199" s="235"/>
      <c r="AT199" s="236" t="s">
        <v>513</v>
      </c>
      <c r="AU199" s="236" t="s">
        <v>82</v>
      </c>
      <c r="AV199" s="12" t="s">
        <v>82</v>
      </c>
      <c r="AW199" s="12" t="s">
        <v>36</v>
      </c>
      <c r="AX199" s="12" t="s">
        <v>73</v>
      </c>
      <c r="AY199" s="236" t="s">
        <v>492</v>
      </c>
    </row>
    <row r="200" spans="2:65" s="13" customFormat="1">
      <c r="B200" s="237"/>
      <c r="C200" s="238"/>
      <c r="D200" s="221" t="s">
        <v>513</v>
      </c>
      <c r="E200" s="239" t="s">
        <v>23</v>
      </c>
      <c r="F200" s="240" t="s">
        <v>7535</v>
      </c>
      <c r="G200" s="238"/>
      <c r="H200" s="241" t="s">
        <v>23</v>
      </c>
      <c r="I200" s="242"/>
      <c r="J200" s="238"/>
      <c r="K200" s="238"/>
      <c r="L200" s="243"/>
      <c r="M200" s="244"/>
      <c r="N200" s="245"/>
      <c r="O200" s="245"/>
      <c r="P200" s="245"/>
      <c r="Q200" s="245"/>
      <c r="R200" s="245"/>
      <c r="S200" s="245"/>
      <c r="T200" s="246"/>
      <c r="AT200" s="247" t="s">
        <v>513</v>
      </c>
      <c r="AU200" s="247" t="s">
        <v>82</v>
      </c>
      <c r="AV200" s="13" t="s">
        <v>80</v>
      </c>
      <c r="AW200" s="13" t="s">
        <v>36</v>
      </c>
      <c r="AX200" s="13" t="s">
        <v>73</v>
      </c>
      <c r="AY200" s="247" t="s">
        <v>492</v>
      </c>
    </row>
    <row r="201" spans="2:65" s="14" customFormat="1">
      <c r="B201" s="251"/>
      <c r="C201" s="252"/>
      <c r="D201" s="227" t="s">
        <v>513</v>
      </c>
      <c r="E201" s="253" t="s">
        <v>23</v>
      </c>
      <c r="F201" s="254" t="s">
        <v>560</v>
      </c>
      <c r="G201" s="252"/>
      <c r="H201" s="255">
        <v>6.1059999999999999</v>
      </c>
      <c r="I201" s="256"/>
      <c r="J201" s="252"/>
      <c r="K201" s="252"/>
      <c r="L201" s="257"/>
      <c r="M201" s="258"/>
      <c r="N201" s="259"/>
      <c r="O201" s="259"/>
      <c r="P201" s="259"/>
      <c r="Q201" s="259"/>
      <c r="R201" s="259"/>
      <c r="S201" s="259"/>
      <c r="T201" s="260"/>
      <c r="AT201" s="261" t="s">
        <v>513</v>
      </c>
      <c r="AU201" s="261" t="s">
        <v>82</v>
      </c>
      <c r="AV201" s="14" t="s">
        <v>502</v>
      </c>
      <c r="AW201" s="14" t="s">
        <v>36</v>
      </c>
      <c r="AX201" s="14" t="s">
        <v>80</v>
      </c>
      <c r="AY201" s="261" t="s">
        <v>492</v>
      </c>
    </row>
    <row r="202" spans="2:65" s="1" customFormat="1" ht="16.5" customHeight="1">
      <c r="B202" s="42"/>
      <c r="C202" s="209" t="s">
        <v>742</v>
      </c>
      <c r="D202" s="209" t="s">
        <v>498</v>
      </c>
      <c r="E202" s="210" t="s">
        <v>7536</v>
      </c>
      <c r="F202" s="211" t="s">
        <v>7537</v>
      </c>
      <c r="G202" s="212" t="s">
        <v>180</v>
      </c>
      <c r="H202" s="213">
        <v>64.176000000000002</v>
      </c>
      <c r="I202" s="214"/>
      <c r="J202" s="215">
        <f>ROUND(I202*H202,2)</f>
        <v>0</v>
      </c>
      <c r="K202" s="211" t="s">
        <v>501</v>
      </c>
      <c r="L202" s="62"/>
      <c r="M202" s="216" t="s">
        <v>23</v>
      </c>
      <c r="N202" s="217" t="s">
        <v>44</v>
      </c>
      <c r="O202" s="43"/>
      <c r="P202" s="218">
        <f>O202*H202</f>
        <v>0</v>
      </c>
      <c r="Q202" s="218">
        <v>1.09E-3</v>
      </c>
      <c r="R202" s="218">
        <f>Q202*H202</f>
        <v>6.9951840000000001E-2</v>
      </c>
      <c r="S202" s="218">
        <v>0</v>
      </c>
      <c r="T202" s="219">
        <f>S202*H202</f>
        <v>0</v>
      </c>
      <c r="AR202" s="25" t="s">
        <v>502</v>
      </c>
      <c r="AT202" s="25" t="s">
        <v>498</v>
      </c>
      <c r="AU202" s="25" t="s">
        <v>82</v>
      </c>
      <c r="AY202" s="25" t="s">
        <v>492</v>
      </c>
      <c r="BE202" s="220">
        <f>IF(N202="základní",J202,0)</f>
        <v>0</v>
      </c>
      <c r="BF202" s="220">
        <f>IF(N202="snížená",J202,0)</f>
        <v>0</v>
      </c>
      <c r="BG202" s="220">
        <f>IF(N202="zákl. přenesená",J202,0)</f>
        <v>0</v>
      </c>
      <c r="BH202" s="220">
        <f>IF(N202="sníž. přenesená",J202,0)</f>
        <v>0</v>
      </c>
      <c r="BI202" s="220">
        <f>IF(N202="nulová",J202,0)</f>
        <v>0</v>
      </c>
      <c r="BJ202" s="25" t="s">
        <v>80</v>
      </c>
      <c r="BK202" s="220">
        <f>ROUND(I202*H202,2)</f>
        <v>0</v>
      </c>
      <c r="BL202" s="25" t="s">
        <v>502</v>
      </c>
      <c r="BM202" s="25" t="s">
        <v>7538</v>
      </c>
    </row>
    <row r="203" spans="2:65" s="1" customFormat="1">
      <c r="B203" s="42"/>
      <c r="C203" s="64"/>
      <c r="D203" s="221" t="s">
        <v>506</v>
      </c>
      <c r="E203" s="64"/>
      <c r="F203" s="222" t="s">
        <v>7537</v>
      </c>
      <c r="G203" s="64"/>
      <c r="H203" s="64"/>
      <c r="I203" s="177"/>
      <c r="J203" s="64"/>
      <c r="K203" s="64"/>
      <c r="L203" s="62"/>
      <c r="M203" s="223"/>
      <c r="N203" s="43"/>
      <c r="O203" s="43"/>
      <c r="P203" s="43"/>
      <c r="Q203" s="43"/>
      <c r="R203" s="43"/>
      <c r="S203" s="43"/>
      <c r="T203" s="79"/>
      <c r="AT203" s="25" t="s">
        <v>506</v>
      </c>
      <c r="AU203" s="25" t="s">
        <v>82</v>
      </c>
    </row>
    <row r="204" spans="2:65" s="1" customFormat="1" ht="144">
      <c r="B204" s="42"/>
      <c r="C204" s="64"/>
      <c r="D204" s="221" t="s">
        <v>509</v>
      </c>
      <c r="E204" s="64"/>
      <c r="F204" s="224" t="s">
        <v>7539</v>
      </c>
      <c r="G204" s="64"/>
      <c r="H204" s="64"/>
      <c r="I204" s="177"/>
      <c r="J204" s="64"/>
      <c r="K204" s="64"/>
      <c r="L204" s="62"/>
      <c r="M204" s="223"/>
      <c r="N204" s="43"/>
      <c r="O204" s="43"/>
      <c r="P204" s="43"/>
      <c r="Q204" s="43"/>
      <c r="R204" s="43"/>
      <c r="S204" s="43"/>
      <c r="T204" s="79"/>
      <c r="AT204" s="25" t="s">
        <v>509</v>
      </c>
      <c r="AU204" s="25" t="s">
        <v>82</v>
      </c>
    </row>
    <row r="205" spans="2:65" s="12" customFormat="1">
      <c r="B205" s="225"/>
      <c r="C205" s="226"/>
      <c r="D205" s="221" t="s">
        <v>513</v>
      </c>
      <c r="E205" s="248" t="s">
        <v>23</v>
      </c>
      <c r="F205" s="249" t="s">
        <v>7540</v>
      </c>
      <c r="G205" s="226"/>
      <c r="H205" s="250">
        <v>42.04</v>
      </c>
      <c r="I205" s="231"/>
      <c r="J205" s="226"/>
      <c r="K205" s="226"/>
      <c r="L205" s="232"/>
      <c r="M205" s="233"/>
      <c r="N205" s="234"/>
      <c r="O205" s="234"/>
      <c r="P205" s="234"/>
      <c r="Q205" s="234"/>
      <c r="R205" s="234"/>
      <c r="S205" s="234"/>
      <c r="T205" s="235"/>
      <c r="AT205" s="236" t="s">
        <v>513</v>
      </c>
      <c r="AU205" s="236" t="s">
        <v>82</v>
      </c>
      <c r="AV205" s="12" t="s">
        <v>82</v>
      </c>
      <c r="AW205" s="12" t="s">
        <v>36</v>
      </c>
      <c r="AX205" s="12" t="s">
        <v>73</v>
      </c>
      <c r="AY205" s="236" t="s">
        <v>492</v>
      </c>
    </row>
    <row r="206" spans="2:65" s="12" customFormat="1">
      <c r="B206" s="225"/>
      <c r="C206" s="226"/>
      <c r="D206" s="221" t="s">
        <v>513</v>
      </c>
      <c r="E206" s="248" t="s">
        <v>23</v>
      </c>
      <c r="F206" s="249" t="s">
        <v>7541</v>
      </c>
      <c r="G206" s="226"/>
      <c r="H206" s="250">
        <v>-11.074</v>
      </c>
      <c r="I206" s="231"/>
      <c r="J206" s="226"/>
      <c r="K206" s="226"/>
      <c r="L206" s="232"/>
      <c r="M206" s="233"/>
      <c r="N206" s="234"/>
      <c r="O206" s="234"/>
      <c r="P206" s="234"/>
      <c r="Q206" s="234"/>
      <c r="R206" s="234"/>
      <c r="S206" s="234"/>
      <c r="T206" s="235"/>
      <c r="AT206" s="236" t="s">
        <v>513</v>
      </c>
      <c r="AU206" s="236" t="s">
        <v>82</v>
      </c>
      <c r="AV206" s="12" t="s">
        <v>82</v>
      </c>
      <c r="AW206" s="12" t="s">
        <v>36</v>
      </c>
      <c r="AX206" s="12" t="s">
        <v>73</v>
      </c>
      <c r="AY206" s="236" t="s">
        <v>492</v>
      </c>
    </row>
    <row r="207" spans="2:65" s="12" customFormat="1">
      <c r="B207" s="225"/>
      <c r="C207" s="226"/>
      <c r="D207" s="221" t="s">
        <v>513</v>
      </c>
      <c r="E207" s="248" t="s">
        <v>23</v>
      </c>
      <c r="F207" s="249" t="s">
        <v>7542</v>
      </c>
      <c r="G207" s="226"/>
      <c r="H207" s="250">
        <v>28.88</v>
      </c>
      <c r="I207" s="231"/>
      <c r="J207" s="226"/>
      <c r="K207" s="226"/>
      <c r="L207" s="232"/>
      <c r="M207" s="233"/>
      <c r="N207" s="234"/>
      <c r="O207" s="234"/>
      <c r="P207" s="234"/>
      <c r="Q207" s="234"/>
      <c r="R207" s="234"/>
      <c r="S207" s="234"/>
      <c r="T207" s="235"/>
      <c r="AT207" s="236" t="s">
        <v>513</v>
      </c>
      <c r="AU207" s="236" t="s">
        <v>82</v>
      </c>
      <c r="AV207" s="12" t="s">
        <v>82</v>
      </c>
      <c r="AW207" s="12" t="s">
        <v>36</v>
      </c>
      <c r="AX207" s="12" t="s">
        <v>73</v>
      </c>
      <c r="AY207" s="236" t="s">
        <v>492</v>
      </c>
    </row>
    <row r="208" spans="2:65" s="12" customFormat="1">
      <c r="B208" s="225"/>
      <c r="C208" s="226"/>
      <c r="D208" s="221" t="s">
        <v>513</v>
      </c>
      <c r="E208" s="248" t="s">
        <v>23</v>
      </c>
      <c r="F208" s="249" t="s">
        <v>7543</v>
      </c>
      <c r="G208" s="226"/>
      <c r="H208" s="250">
        <v>4.33</v>
      </c>
      <c r="I208" s="231"/>
      <c r="J208" s="226"/>
      <c r="K208" s="226"/>
      <c r="L208" s="232"/>
      <c r="M208" s="233"/>
      <c r="N208" s="234"/>
      <c r="O208" s="234"/>
      <c r="P208" s="234"/>
      <c r="Q208" s="234"/>
      <c r="R208" s="234"/>
      <c r="S208" s="234"/>
      <c r="T208" s="235"/>
      <c r="AT208" s="236" t="s">
        <v>513</v>
      </c>
      <c r="AU208" s="236" t="s">
        <v>82</v>
      </c>
      <c r="AV208" s="12" t="s">
        <v>82</v>
      </c>
      <c r="AW208" s="12" t="s">
        <v>36</v>
      </c>
      <c r="AX208" s="12" t="s">
        <v>73</v>
      </c>
      <c r="AY208" s="236" t="s">
        <v>492</v>
      </c>
    </row>
    <row r="209" spans="2:65" s="13" customFormat="1">
      <c r="B209" s="237"/>
      <c r="C209" s="238"/>
      <c r="D209" s="221" t="s">
        <v>513</v>
      </c>
      <c r="E209" s="239" t="s">
        <v>23</v>
      </c>
      <c r="F209" s="240" t="s">
        <v>7544</v>
      </c>
      <c r="G209" s="238"/>
      <c r="H209" s="241" t="s">
        <v>23</v>
      </c>
      <c r="I209" s="242"/>
      <c r="J209" s="238"/>
      <c r="K209" s="238"/>
      <c r="L209" s="243"/>
      <c r="M209" s="244"/>
      <c r="N209" s="245"/>
      <c r="O209" s="245"/>
      <c r="P209" s="245"/>
      <c r="Q209" s="245"/>
      <c r="R209" s="245"/>
      <c r="S209" s="245"/>
      <c r="T209" s="246"/>
      <c r="AT209" s="247" t="s">
        <v>513</v>
      </c>
      <c r="AU209" s="247" t="s">
        <v>82</v>
      </c>
      <c r="AV209" s="13" t="s">
        <v>80</v>
      </c>
      <c r="AW209" s="13" t="s">
        <v>36</v>
      </c>
      <c r="AX209" s="13" t="s">
        <v>73</v>
      </c>
      <c r="AY209" s="247" t="s">
        <v>492</v>
      </c>
    </row>
    <row r="210" spans="2:65" s="14" customFormat="1">
      <c r="B210" s="251"/>
      <c r="C210" s="252"/>
      <c r="D210" s="227" t="s">
        <v>513</v>
      </c>
      <c r="E210" s="253" t="s">
        <v>23</v>
      </c>
      <c r="F210" s="254" t="s">
        <v>560</v>
      </c>
      <c r="G210" s="252"/>
      <c r="H210" s="255">
        <v>64.176000000000002</v>
      </c>
      <c r="I210" s="256"/>
      <c r="J210" s="252"/>
      <c r="K210" s="252"/>
      <c r="L210" s="257"/>
      <c r="M210" s="258"/>
      <c r="N210" s="259"/>
      <c r="O210" s="259"/>
      <c r="P210" s="259"/>
      <c r="Q210" s="259"/>
      <c r="R210" s="259"/>
      <c r="S210" s="259"/>
      <c r="T210" s="260"/>
      <c r="AT210" s="261" t="s">
        <v>513</v>
      </c>
      <c r="AU210" s="261" t="s">
        <v>82</v>
      </c>
      <c r="AV210" s="14" t="s">
        <v>502</v>
      </c>
      <c r="AW210" s="14" t="s">
        <v>36</v>
      </c>
      <c r="AX210" s="14" t="s">
        <v>80</v>
      </c>
      <c r="AY210" s="261" t="s">
        <v>492</v>
      </c>
    </row>
    <row r="211" spans="2:65" s="1" customFormat="1" ht="16.5" customHeight="1">
      <c r="B211" s="42"/>
      <c r="C211" s="209" t="s">
        <v>752</v>
      </c>
      <c r="D211" s="209" t="s">
        <v>498</v>
      </c>
      <c r="E211" s="210" t="s">
        <v>7536</v>
      </c>
      <c r="F211" s="211" t="s">
        <v>7537</v>
      </c>
      <c r="G211" s="212" t="s">
        <v>180</v>
      </c>
      <c r="H211" s="213">
        <v>26.015000000000001</v>
      </c>
      <c r="I211" s="214"/>
      <c r="J211" s="215">
        <f>ROUND(I211*H211,2)</f>
        <v>0</v>
      </c>
      <c r="K211" s="211" t="s">
        <v>501</v>
      </c>
      <c r="L211" s="62"/>
      <c r="M211" s="216" t="s">
        <v>23</v>
      </c>
      <c r="N211" s="217" t="s">
        <v>44</v>
      </c>
      <c r="O211" s="43"/>
      <c r="P211" s="218">
        <f>O211*H211</f>
        <v>0</v>
      </c>
      <c r="Q211" s="218">
        <v>1.09E-3</v>
      </c>
      <c r="R211" s="218">
        <f>Q211*H211</f>
        <v>2.8356350000000002E-2</v>
      </c>
      <c r="S211" s="218">
        <v>0</v>
      </c>
      <c r="T211" s="219">
        <f>S211*H211</f>
        <v>0</v>
      </c>
      <c r="AR211" s="25" t="s">
        <v>502</v>
      </c>
      <c r="AT211" s="25" t="s">
        <v>498</v>
      </c>
      <c r="AU211" s="25" t="s">
        <v>82</v>
      </c>
      <c r="AY211" s="25" t="s">
        <v>492</v>
      </c>
      <c r="BE211" s="220">
        <f>IF(N211="základní",J211,0)</f>
        <v>0</v>
      </c>
      <c r="BF211" s="220">
        <f>IF(N211="snížená",J211,0)</f>
        <v>0</v>
      </c>
      <c r="BG211" s="220">
        <f>IF(N211="zákl. přenesená",J211,0)</f>
        <v>0</v>
      </c>
      <c r="BH211" s="220">
        <f>IF(N211="sníž. přenesená",J211,0)</f>
        <v>0</v>
      </c>
      <c r="BI211" s="220">
        <f>IF(N211="nulová",J211,0)</f>
        <v>0</v>
      </c>
      <c r="BJ211" s="25" t="s">
        <v>80</v>
      </c>
      <c r="BK211" s="220">
        <f>ROUND(I211*H211,2)</f>
        <v>0</v>
      </c>
      <c r="BL211" s="25" t="s">
        <v>502</v>
      </c>
      <c r="BM211" s="25" t="s">
        <v>7545</v>
      </c>
    </row>
    <row r="212" spans="2:65" s="1" customFormat="1">
      <c r="B212" s="42"/>
      <c r="C212" s="64"/>
      <c r="D212" s="221" t="s">
        <v>506</v>
      </c>
      <c r="E212" s="64"/>
      <c r="F212" s="222" t="s">
        <v>7537</v>
      </c>
      <c r="G212" s="64"/>
      <c r="H212" s="64"/>
      <c r="I212" s="177"/>
      <c r="J212" s="64"/>
      <c r="K212" s="64"/>
      <c r="L212" s="62"/>
      <c r="M212" s="223"/>
      <c r="N212" s="43"/>
      <c r="O212" s="43"/>
      <c r="P212" s="43"/>
      <c r="Q212" s="43"/>
      <c r="R212" s="43"/>
      <c r="S212" s="43"/>
      <c r="T212" s="79"/>
      <c r="AT212" s="25" t="s">
        <v>506</v>
      </c>
      <c r="AU212" s="25" t="s">
        <v>82</v>
      </c>
    </row>
    <row r="213" spans="2:65" s="1" customFormat="1" ht="144">
      <c r="B213" s="42"/>
      <c r="C213" s="64"/>
      <c r="D213" s="221" t="s">
        <v>509</v>
      </c>
      <c r="E213" s="64"/>
      <c r="F213" s="224" t="s">
        <v>7539</v>
      </c>
      <c r="G213" s="64"/>
      <c r="H213" s="64"/>
      <c r="I213" s="177"/>
      <c r="J213" s="64"/>
      <c r="K213" s="64"/>
      <c r="L213" s="62"/>
      <c r="M213" s="223"/>
      <c r="N213" s="43"/>
      <c r="O213" s="43"/>
      <c r="P213" s="43"/>
      <c r="Q213" s="43"/>
      <c r="R213" s="43"/>
      <c r="S213" s="43"/>
      <c r="T213" s="79"/>
      <c r="AT213" s="25" t="s">
        <v>509</v>
      </c>
      <c r="AU213" s="25" t="s">
        <v>82</v>
      </c>
    </row>
    <row r="214" spans="2:65" s="12" customFormat="1">
      <c r="B214" s="225"/>
      <c r="C214" s="226"/>
      <c r="D214" s="221" t="s">
        <v>513</v>
      </c>
      <c r="E214" s="248" t="s">
        <v>23</v>
      </c>
      <c r="F214" s="249" t="s">
        <v>7546</v>
      </c>
      <c r="G214" s="226"/>
      <c r="H214" s="250">
        <v>12.6</v>
      </c>
      <c r="I214" s="231"/>
      <c r="J214" s="226"/>
      <c r="K214" s="226"/>
      <c r="L214" s="232"/>
      <c r="M214" s="233"/>
      <c r="N214" s="234"/>
      <c r="O214" s="234"/>
      <c r="P214" s="234"/>
      <c r="Q214" s="234"/>
      <c r="R214" s="234"/>
      <c r="S214" s="234"/>
      <c r="T214" s="235"/>
      <c r="AT214" s="236" t="s">
        <v>513</v>
      </c>
      <c r="AU214" s="236" t="s">
        <v>82</v>
      </c>
      <c r="AV214" s="12" t="s">
        <v>82</v>
      </c>
      <c r="AW214" s="12" t="s">
        <v>36</v>
      </c>
      <c r="AX214" s="12" t="s">
        <v>73</v>
      </c>
      <c r="AY214" s="236" t="s">
        <v>492</v>
      </c>
    </row>
    <row r="215" spans="2:65" s="12" customFormat="1">
      <c r="B215" s="225"/>
      <c r="C215" s="226"/>
      <c r="D215" s="221" t="s">
        <v>513</v>
      </c>
      <c r="E215" s="248" t="s">
        <v>23</v>
      </c>
      <c r="F215" s="249" t="s">
        <v>7547</v>
      </c>
      <c r="G215" s="226"/>
      <c r="H215" s="250">
        <v>6.1479999999999997</v>
      </c>
      <c r="I215" s="231"/>
      <c r="J215" s="226"/>
      <c r="K215" s="226"/>
      <c r="L215" s="232"/>
      <c r="M215" s="233"/>
      <c r="N215" s="234"/>
      <c r="O215" s="234"/>
      <c r="P215" s="234"/>
      <c r="Q215" s="234"/>
      <c r="R215" s="234"/>
      <c r="S215" s="234"/>
      <c r="T215" s="235"/>
      <c r="AT215" s="236" t="s">
        <v>513</v>
      </c>
      <c r="AU215" s="236" t="s">
        <v>82</v>
      </c>
      <c r="AV215" s="12" t="s">
        <v>82</v>
      </c>
      <c r="AW215" s="12" t="s">
        <v>36</v>
      </c>
      <c r="AX215" s="12" t="s">
        <v>73</v>
      </c>
      <c r="AY215" s="236" t="s">
        <v>492</v>
      </c>
    </row>
    <row r="216" spans="2:65" s="12" customFormat="1">
      <c r="B216" s="225"/>
      <c r="C216" s="226"/>
      <c r="D216" s="221" t="s">
        <v>513</v>
      </c>
      <c r="E216" s="248" t="s">
        <v>23</v>
      </c>
      <c r="F216" s="249" t="s">
        <v>7548</v>
      </c>
      <c r="G216" s="226"/>
      <c r="H216" s="250">
        <v>7.2670000000000003</v>
      </c>
      <c r="I216" s="231"/>
      <c r="J216" s="226"/>
      <c r="K216" s="226"/>
      <c r="L216" s="232"/>
      <c r="M216" s="233"/>
      <c r="N216" s="234"/>
      <c r="O216" s="234"/>
      <c r="P216" s="234"/>
      <c r="Q216" s="234"/>
      <c r="R216" s="234"/>
      <c r="S216" s="234"/>
      <c r="T216" s="235"/>
      <c r="AT216" s="236" t="s">
        <v>513</v>
      </c>
      <c r="AU216" s="236" t="s">
        <v>82</v>
      </c>
      <c r="AV216" s="12" t="s">
        <v>82</v>
      </c>
      <c r="AW216" s="12" t="s">
        <v>36</v>
      </c>
      <c r="AX216" s="12" t="s">
        <v>73</v>
      </c>
      <c r="AY216" s="236" t="s">
        <v>492</v>
      </c>
    </row>
    <row r="217" spans="2:65" s="13" customFormat="1">
      <c r="B217" s="237"/>
      <c r="C217" s="238"/>
      <c r="D217" s="221" t="s">
        <v>513</v>
      </c>
      <c r="E217" s="239" t="s">
        <v>23</v>
      </c>
      <c r="F217" s="240" t="s">
        <v>7549</v>
      </c>
      <c r="G217" s="238"/>
      <c r="H217" s="241" t="s">
        <v>23</v>
      </c>
      <c r="I217" s="242"/>
      <c r="J217" s="238"/>
      <c r="K217" s="238"/>
      <c r="L217" s="243"/>
      <c r="M217" s="244"/>
      <c r="N217" s="245"/>
      <c r="O217" s="245"/>
      <c r="P217" s="245"/>
      <c r="Q217" s="245"/>
      <c r="R217" s="245"/>
      <c r="S217" s="245"/>
      <c r="T217" s="246"/>
      <c r="AT217" s="247" t="s">
        <v>513</v>
      </c>
      <c r="AU217" s="247" t="s">
        <v>82</v>
      </c>
      <c r="AV217" s="13" t="s">
        <v>80</v>
      </c>
      <c r="AW217" s="13" t="s">
        <v>36</v>
      </c>
      <c r="AX217" s="13" t="s">
        <v>73</v>
      </c>
      <c r="AY217" s="247" t="s">
        <v>492</v>
      </c>
    </row>
    <row r="218" spans="2:65" s="14" customFormat="1">
      <c r="B218" s="251"/>
      <c r="C218" s="252"/>
      <c r="D218" s="227" t="s">
        <v>513</v>
      </c>
      <c r="E218" s="253" t="s">
        <v>23</v>
      </c>
      <c r="F218" s="254" t="s">
        <v>560</v>
      </c>
      <c r="G218" s="252"/>
      <c r="H218" s="255">
        <v>26.015000000000001</v>
      </c>
      <c r="I218" s="256"/>
      <c r="J218" s="252"/>
      <c r="K218" s="252"/>
      <c r="L218" s="257"/>
      <c r="M218" s="258"/>
      <c r="N218" s="259"/>
      <c r="O218" s="259"/>
      <c r="P218" s="259"/>
      <c r="Q218" s="259"/>
      <c r="R218" s="259"/>
      <c r="S218" s="259"/>
      <c r="T218" s="260"/>
      <c r="AT218" s="261" t="s">
        <v>513</v>
      </c>
      <c r="AU218" s="261" t="s">
        <v>82</v>
      </c>
      <c r="AV218" s="14" t="s">
        <v>502</v>
      </c>
      <c r="AW218" s="14" t="s">
        <v>36</v>
      </c>
      <c r="AX218" s="14" t="s">
        <v>80</v>
      </c>
      <c r="AY218" s="261" t="s">
        <v>492</v>
      </c>
    </row>
    <row r="219" spans="2:65" s="1" customFormat="1" ht="16.5" customHeight="1">
      <c r="B219" s="42"/>
      <c r="C219" s="209" t="s">
        <v>765</v>
      </c>
      <c r="D219" s="209" t="s">
        <v>498</v>
      </c>
      <c r="E219" s="210" t="s">
        <v>7550</v>
      </c>
      <c r="F219" s="211" t="s">
        <v>7551</v>
      </c>
      <c r="G219" s="212" t="s">
        <v>180</v>
      </c>
      <c r="H219" s="213">
        <v>64.176000000000002</v>
      </c>
      <c r="I219" s="214"/>
      <c r="J219" s="215">
        <f>ROUND(I219*H219,2)</f>
        <v>0</v>
      </c>
      <c r="K219" s="211" t="s">
        <v>501</v>
      </c>
      <c r="L219" s="62"/>
      <c r="M219" s="216" t="s">
        <v>23</v>
      </c>
      <c r="N219" s="217" t="s">
        <v>44</v>
      </c>
      <c r="O219" s="43"/>
      <c r="P219" s="218">
        <f>O219*H219</f>
        <v>0</v>
      </c>
      <c r="Q219" s="218">
        <v>0</v>
      </c>
      <c r="R219" s="218">
        <f>Q219*H219</f>
        <v>0</v>
      </c>
      <c r="S219" s="218">
        <v>0</v>
      </c>
      <c r="T219" s="219">
        <f>S219*H219</f>
        <v>0</v>
      </c>
      <c r="AR219" s="25" t="s">
        <v>502</v>
      </c>
      <c r="AT219" s="25" t="s">
        <v>498</v>
      </c>
      <c r="AU219" s="25" t="s">
        <v>82</v>
      </c>
      <c r="AY219" s="25" t="s">
        <v>492</v>
      </c>
      <c r="BE219" s="220">
        <f>IF(N219="základní",J219,0)</f>
        <v>0</v>
      </c>
      <c r="BF219" s="220">
        <f>IF(N219="snížená",J219,0)</f>
        <v>0</v>
      </c>
      <c r="BG219" s="220">
        <f>IF(N219="zákl. přenesená",J219,0)</f>
        <v>0</v>
      </c>
      <c r="BH219" s="220">
        <f>IF(N219="sníž. přenesená",J219,0)</f>
        <v>0</v>
      </c>
      <c r="BI219" s="220">
        <f>IF(N219="nulová",J219,0)</f>
        <v>0</v>
      </c>
      <c r="BJ219" s="25" t="s">
        <v>80</v>
      </c>
      <c r="BK219" s="220">
        <f>ROUND(I219*H219,2)</f>
        <v>0</v>
      </c>
      <c r="BL219" s="25" t="s">
        <v>502</v>
      </c>
      <c r="BM219" s="25" t="s">
        <v>7552</v>
      </c>
    </row>
    <row r="220" spans="2:65" s="1" customFormat="1">
      <c r="B220" s="42"/>
      <c r="C220" s="64"/>
      <c r="D220" s="221" t="s">
        <v>506</v>
      </c>
      <c r="E220" s="64"/>
      <c r="F220" s="222" t="s">
        <v>7551</v>
      </c>
      <c r="G220" s="64"/>
      <c r="H220" s="64"/>
      <c r="I220" s="177"/>
      <c r="J220" s="64"/>
      <c r="K220" s="64"/>
      <c r="L220" s="62"/>
      <c r="M220" s="223"/>
      <c r="N220" s="43"/>
      <c r="O220" s="43"/>
      <c r="P220" s="43"/>
      <c r="Q220" s="43"/>
      <c r="R220" s="43"/>
      <c r="S220" s="43"/>
      <c r="T220" s="79"/>
      <c r="AT220" s="25" t="s">
        <v>506</v>
      </c>
      <c r="AU220" s="25" t="s">
        <v>82</v>
      </c>
    </row>
    <row r="221" spans="2:65" s="1" customFormat="1" ht="144">
      <c r="B221" s="42"/>
      <c r="C221" s="64"/>
      <c r="D221" s="227" t="s">
        <v>509</v>
      </c>
      <c r="E221" s="64"/>
      <c r="F221" s="273" t="s">
        <v>7539</v>
      </c>
      <c r="G221" s="64"/>
      <c r="H221" s="64"/>
      <c r="I221" s="177"/>
      <c r="J221" s="64"/>
      <c r="K221" s="64"/>
      <c r="L221" s="62"/>
      <c r="M221" s="223"/>
      <c r="N221" s="43"/>
      <c r="O221" s="43"/>
      <c r="P221" s="43"/>
      <c r="Q221" s="43"/>
      <c r="R221" s="43"/>
      <c r="S221" s="43"/>
      <c r="T221" s="79"/>
      <c r="AT221" s="25" t="s">
        <v>509</v>
      </c>
      <c r="AU221" s="25" t="s">
        <v>82</v>
      </c>
    </row>
    <row r="222" spans="2:65" s="1" customFormat="1" ht="16.5" customHeight="1">
      <c r="B222" s="42"/>
      <c r="C222" s="209" t="s">
        <v>10</v>
      </c>
      <c r="D222" s="209" t="s">
        <v>498</v>
      </c>
      <c r="E222" s="210" t="s">
        <v>7550</v>
      </c>
      <c r="F222" s="211" t="s">
        <v>7551</v>
      </c>
      <c r="G222" s="212" t="s">
        <v>180</v>
      </c>
      <c r="H222" s="213">
        <v>26.015000000000001</v>
      </c>
      <c r="I222" s="214"/>
      <c r="J222" s="215">
        <f>ROUND(I222*H222,2)</f>
        <v>0</v>
      </c>
      <c r="K222" s="211" t="s">
        <v>501</v>
      </c>
      <c r="L222" s="62"/>
      <c r="M222" s="216" t="s">
        <v>23</v>
      </c>
      <c r="N222" s="217" t="s">
        <v>44</v>
      </c>
      <c r="O222" s="43"/>
      <c r="P222" s="218">
        <f>O222*H222</f>
        <v>0</v>
      </c>
      <c r="Q222" s="218">
        <v>0</v>
      </c>
      <c r="R222" s="218">
        <f>Q222*H222</f>
        <v>0</v>
      </c>
      <c r="S222" s="218">
        <v>0</v>
      </c>
      <c r="T222" s="219">
        <f>S222*H222</f>
        <v>0</v>
      </c>
      <c r="AR222" s="25" t="s">
        <v>502</v>
      </c>
      <c r="AT222" s="25" t="s">
        <v>498</v>
      </c>
      <c r="AU222" s="25" t="s">
        <v>82</v>
      </c>
      <c r="AY222" s="25" t="s">
        <v>492</v>
      </c>
      <c r="BE222" s="220">
        <f>IF(N222="základní",J222,0)</f>
        <v>0</v>
      </c>
      <c r="BF222" s="220">
        <f>IF(N222="snížená",J222,0)</f>
        <v>0</v>
      </c>
      <c r="BG222" s="220">
        <f>IF(N222="zákl. přenesená",J222,0)</f>
        <v>0</v>
      </c>
      <c r="BH222" s="220">
        <f>IF(N222="sníž. přenesená",J222,0)</f>
        <v>0</v>
      </c>
      <c r="BI222" s="220">
        <f>IF(N222="nulová",J222,0)</f>
        <v>0</v>
      </c>
      <c r="BJ222" s="25" t="s">
        <v>80</v>
      </c>
      <c r="BK222" s="220">
        <f>ROUND(I222*H222,2)</f>
        <v>0</v>
      </c>
      <c r="BL222" s="25" t="s">
        <v>502</v>
      </c>
      <c r="BM222" s="25" t="s">
        <v>7553</v>
      </c>
    </row>
    <row r="223" spans="2:65" s="1" customFormat="1">
      <c r="B223" s="42"/>
      <c r="C223" s="64"/>
      <c r="D223" s="221" t="s">
        <v>506</v>
      </c>
      <c r="E223" s="64"/>
      <c r="F223" s="222" t="s">
        <v>7551</v>
      </c>
      <c r="G223" s="64"/>
      <c r="H223" s="64"/>
      <c r="I223" s="177"/>
      <c r="J223" s="64"/>
      <c r="K223" s="64"/>
      <c r="L223" s="62"/>
      <c r="M223" s="223"/>
      <c r="N223" s="43"/>
      <c r="O223" s="43"/>
      <c r="P223" s="43"/>
      <c r="Q223" s="43"/>
      <c r="R223" s="43"/>
      <c r="S223" s="43"/>
      <c r="T223" s="79"/>
      <c r="AT223" s="25" t="s">
        <v>506</v>
      </c>
      <c r="AU223" s="25" t="s">
        <v>82</v>
      </c>
    </row>
    <row r="224" spans="2:65" s="1" customFormat="1" ht="144">
      <c r="B224" s="42"/>
      <c r="C224" s="64"/>
      <c r="D224" s="227" t="s">
        <v>509</v>
      </c>
      <c r="E224" s="64"/>
      <c r="F224" s="273" t="s">
        <v>7539</v>
      </c>
      <c r="G224" s="64"/>
      <c r="H224" s="64"/>
      <c r="I224" s="177"/>
      <c r="J224" s="64"/>
      <c r="K224" s="64"/>
      <c r="L224" s="62"/>
      <c r="M224" s="223"/>
      <c r="N224" s="43"/>
      <c r="O224" s="43"/>
      <c r="P224" s="43"/>
      <c r="Q224" s="43"/>
      <c r="R224" s="43"/>
      <c r="S224" s="43"/>
      <c r="T224" s="79"/>
      <c r="AT224" s="25" t="s">
        <v>509</v>
      </c>
      <c r="AU224" s="25" t="s">
        <v>82</v>
      </c>
    </row>
    <row r="225" spans="2:65" s="1" customFormat="1" ht="16.5" customHeight="1">
      <c r="B225" s="42"/>
      <c r="C225" s="209" t="s">
        <v>775</v>
      </c>
      <c r="D225" s="209" t="s">
        <v>498</v>
      </c>
      <c r="E225" s="210" t="s">
        <v>7554</v>
      </c>
      <c r="F225" s="211" t="s">
        <v>7555</v>
      </c>
      <c r="G225" s="212" t="s">
        <v>795</v>
      </c>
      <c r="H225" s="213">
        <v>0.94099999999999995</v>
      </c>
      <c r="I225" s="214"/>
      <c r="J225" s="215">
        <f>ROUND(I225*H225,2)</f>
        <v>0</v>
      </c>
      <c r="K225" s="211" t="s">
        <v>501</v>
      </c>
      <c r="L225" s="62"/>
      <c r="M225" s="216" t="s">
        <v>23</v>
      </c>
      <c r="N225" s="217" t="s">
        <v>44</v>
      </c>
      <c r="O225" s="43"/>
      <c r="P225" s="218">
        <f>O225*H225</f>
        <v>0</v>
      </c>
      <c r="Q225" s="218">
        <v>1.04881</v>
      </c>
      <c r="R225" s="218">
        <f>Q225*H225</f>
        <v>0.98693020999999992</v>
      </c>
      <c r="S225" s="218">
        <v>0</v>
      </c>
      <c r="T225" s="219">
        <f>S225*H225</f>
        <v>0</v>
      </c>
      <c r="AR225" s="25" t="s">
        <v>502</v>
      </c>
      <c r="AT225" s="25" t="s">
        <v>498</v>
      </c>
      <c r="AU225" s="25" t="s">
        <v>82</v>
      </c>
      <c r="AY225" s="25" t="s">
        <v>492</v>
      </c>
      <c r="BE225" s="220">
        <f>IF(N225="základní",J225,0)</f>
        <v>0</v>
      </c>
      <c r="BF225" s="220">
        <f>IF(N225="snížená",J225,0)</f>
        <v>0</v>
      </c>
      <c r="BG225" s="220">
        <f>IF(N225="zákl. přenesená",J225,0)</f>
        <v>0</v>
      </c>
      <c r="BH225" s="220">
        <f>IF(N225="sníž. přenesená",J225,0)</f>
        <v>0</v>
      </c>
      <c r="BI225" s="220">
        <f>IF(N225="nulová",J225,0)</f>
        <v>0</v>
      </c>
      <c r="BJ225" s="25" t="s">
        <v>80</v>
      </c>
      <c r="BK225" s="220">
        <f>ROUND(I225*H225,2)</f>
        <v>0</v>
      </c>
      <c r="BL225" s="25" t="s">
        <v>502</v>
      </c>
      <c r="BM225" s="25" t="s">
        <v>7556</v>
      </c>
    </row>
    <row r="226" spans="2:65" s="1" customFormat="1">
      <c r="B226" s="42"/>
      <c r="C226" s="64"/>
      <c r="D226" s="221" t="s">
        <v>506</v>
      </c>
      <c r="E226" s="64"/>
      <c r="F226" s="222" t="s">
        <v>7555</v>
      </c>
      <c r="G226" s="64"/>
      <c r="H226" s="64"/>
      <c r="I226" s="177"/>
      <c r="J226" s="64"/>
      <c r="K226" s="64"/>
      <c r="L226" s="62"/>
      <c r="M226" s="223"/>
      <c r="N226" s="43"/>
      <c r="O226" s="43"/>
      <c r="P226" s="43"/>
      <c r="Q226" s="43"/>
      <c r="R226" s="43"/>
      <c r="S226" s="43"/>
      <c r="T226" s="79"/>
      <c r="AT226" s="25" t="s">
        <v>506</v>
      </c>
      <c r="AU226" s="25" t="s">
        <v>82</v>
      </c>
    </row>
    <row r="227" spans="2:65" s="12" customFormat="1">
      <c r="B227" s="225"/>
      <c r="C227" s="226"/>
      <c r="D227" s="221" t="s">
        <v>513</v>
      </c>
      <c r="E227" s="248" t="s">
        <v>23</v>
      </c>
      <c r="F227" s="249" t="s">
        <v>7557</v>
      </c>
      <c r="G227" s="226"/>
      <c r="H227" s="250">
        <v>0.94099999999999995</v>
      </c>
      <c r="I227" s="231"/>
      <c r="J227" s="226"/>
      <c r="K227" s="226"/>
      <c r="L227" s="232"/>
      <c r="M227" s="233"/>
      <c r="N227" s="234"/>
      <c r="O227" s="234"/>
      <c r="P227" s="234"/>
      <c r="Q227" s="234"/>
      <c r="R227" s="234"/>
      <c r="S227" s="234"/>
      <c r="T227" s="235"/>
      <c r="AT227" s="236" t="s">
        <v>513</v>
      </c>
      <c r="AU227" s="236" t="s">
        <v>82</v>
      </c>
      <c r="AV227" s="12" t="s">
        <v>82</v>
      </c>
      <c r="AW227" s="12" t="s">
        <v>36</v>
      </c>
      <c r="AX227" s="12" t="s">
        <v>73</v>
      </c>
      <c r="AY227" s="236" t="s">
        <v>492</v>
      </c>
    </row>
    <row r="228" spans="2:65" s="13" customFormat="1">
      <c r="B228" s="237"/>
      <c r="C228" s="238"/>
      <c r="D228" s="221" t="s">
        <v>513</v>
      </c>
      <c r="E228" s="239" t="s">
        <v>23</v>
      </c>
      <c r="F228" s="240" t="s">
        <v>7558</v>
      </c>
      <c r="G228" s="238"/>
      <c r="H228" s="241" t="s">
        <v>23</v>
      </c>
      <c r="I228" s="242"/>
      <c r="J228" s="238"/>
      <c r="K228" s="238"/>
      <c r="L228" s="243"/>
      <c r="M228" s="244"/>
      <c r="N228" s="245"/>
      <c r="O228" s="245"/>
      <c r="P228" s="245"/>
      <c r="Q228" s="245"/>
      <c r="R228" s="245"/>
      <c r="S228" s="245"/>
      <c r="T228" s="246"/>
      <c r="AT228" s="247" t="s">
        <v>513</v>
      </c>
      <c r="AU228" s="247" t="s">
        <v>82</v>
      </c>
      <c r="AV228" s="13" t="s">
        <v>80</v>
      </c>
      <c r="AW228" s="13" t="s">
        <v>36</v>
      </c>
      <c r="AX228" s="13" t="s">
        <v>73</v>
      </c>
      <c r="AY228" s="247" t="s">
        <v>492</v>
      </c>
    </row>
    <row r="229" spans="2:65" s="14" customFormat="1">
      <c r="B229" s="251"/>
      <c r="C229" s="252"/>
      <c r="D229" s="227" t="s">
        <v>513</v>
      </c>
      <c r="E229" s="253" t="s">
        <v>23</v>
      </c>
      <c r="F229" s="254" t="s">
        <v>560</v>
      </c>
      <c r="G229" s="252"/>
      <c r="H229" s="255">
        <v>0.94099999999999995</v>
      </c>
      <c r="I229" s="256"/>
      <c r="J229" s="252"/>
      <c r="K229" s="252"/>
      <c r="L229" s="257"/>
      <c r="M229" s="258"/>
      <c r="N229" s="259"/>
      <c r="O229" s="259"/>
      <c r="P229" s="259"/>
      <c r="Q229" s="259"/>
      <c r="R229" s="259"/>
      <c r="S229" s="259"/>
      <c r="T229" s="260"/>
      <c r="AT229" s="261" t="s">
        <v>513</v>
      </c>
      <c r="AU229" s="261" t="s">
        <v>82</v>
      </c>
      <c r="AV229" s="14" t="s">
        <v>502</v>
      </c>
      <c r="AW229" s="14" t="s">
        <v>36</v>
      </c>
      <c r="AX229" s="14" t="s">
        <v>80</v>
      </c>
      <c r="AY229" s="261" t="s">
        <v>492</v>
      </c>
    </row>
    <row r="230" spans="2:65" s="1" customFormat="1" ht="16.5" customHeight="1">
      <c r="B230" s="42"/>
      <c r="C230" s="209" t="s">
        <v>781</v>
      </c>
      <c r="D230" s="209" t="s">
        <v>498</v>
      </c>
      <c r="E230" s="210" t="s">
        <v>7554</v>
      </c>
      <c r="F230" s="211" t="s">
        <v>7555</v>
      </c>
      <c r="G230" s="212" t="s">
        <v>795</v>
      </c>
      <c r="H230" s="213">
        <v>0.91600000000000004</v>
      </c>
      <c r="I230" s="214"/>
      <c r="J230" s="215">
        <f>ROUND(I230*H230,2)</f>
        <v>0</v>
      </c>
      <c r="K230" s="211" t="s">
        <v>501</v>
      </c>
      <c r="L230" s="62"/>
      <c r="M230" s="216" t="s">
        <v>23</v>
      </c>
      <c r="N230" s="217" t="s">
        <v>44</v>
      </c>
      <c r="O230" s="43"/>
      <c r="P230" s="218">
        <f>O230*H230</f>
        <v>0</v>
      </c>
      <c r="Q230" s="218">
        <v>1.04881</v>
      </c>
      <c r="R230" s="218">
        <f>Q230*H230</f>
        <v>0.96070996000000008</v>
      </c>
      <c r="S230" s="218">
        <v>0</v>
      </c>
      <c r="T230" s="219">
        <f>S230*H230</f>
        <v>0</v>
      </c>
      <c r="AR230" s="25" t="s">
        <v>502</v>
      </c>
      <c r="AT230" s="25" t="s">
        <v>498</v>
      </c>
      <c r="AU230" s="25" t="s">
        <v>82</v>
      </c>
      <c r="AY230" s="25" t="s">
        <v>492</v>
      </c>
      <c r="BE230" s="220">
        <f>IF(N230="základní",J230,0)</f>
        <v>0</v>
      </c>
      <c r="BF230" s="220">
        <f>IF(N230="snížená",J230,0)</f>
        <v>0</v>
      </c>
      <c r="BG230" s="220">
        <f>IF(N230="zákl. přenesená",J230,0)</f>
        <v>0</v>
      </c>
      <c r="BH230" s="220">
        <f>IF(N230="sníž. přenesená",J230,0)</f>
        <v>0</v>
      </c>
      <c r="BI230" s="220">
        <f>IF(N230="nulová",J230,0)</f>
        <v>0</v>
      </c>
      <c r="BJ230" s="25" t="s">
        <v>80</v>
      </c>
      <c r="BK230" s="220">
        <f>ROUND(I230*H230,2)</f>
        <v>0</v>
      </c>
      <c r="BL230" s="25" t="s">
        <v>502</v>
      </c>
      <c r="BM230" s="25" t="s">
        <v>7559</v>
      </c>
    </row>
    <row r="231" spans="2:65" s="1" customFormat="1">
      <c r="B231" s="42"/>
      <c r="C231" s="64"/>
      <c r="D231" s="221" t="s">
        <v>506</v>
      </c>
      <c r="E231" s="64"/>
      <c r="F231" s="222" t="s">
        <v>7555</v>
      </c>
      <c r="G231" s="64"/>
      <c r="H231" s="64"/>
      <c r="I231" s="177"/>
      <c r="J231" s="64"/>
      <c r="K231" s="64"/>
      <c r="L231" s="62"/>
      <c r="M231" s="223"/>
      <c r="N231" s="43"/>
      <c r="O231" s="43"/>
      <c r="P231" s="43"/>
      <c r="Q231" s="43"/>
      <c r="R231" s="43"/>
      <c r="S231" s="43"/>
      <c r="T231" s="79"/>
      <c r="AT231" s="25" t="s">
        <v>506</v>
      </c>
      <c r="AU231" s="25" t="s">
        <v>82</v>
      </c>
    </row>
    <row r="232" spans="2:65" s="12" customFormat="1">
      <c r="B232" s="225"/>
      <c r="C232" s="226"/>
      <c r="D232" s="221" t="s">
        <v>513</v>
      </c>
      <c r="E232" s="248" t="s">
        <v>23</v>
      </c>
      <c r="F232" s="249" t="s">
        <v>7560</v>
      </c>
      <c r="G232" s="226"/>
      <c r="H232" s="250">
        <v>0.91600000000000004</v>
      </c>
      <c r="I232" s="231"/>
      <c r="J232" s="226"/>
      <c r="K232" s="226"/>
      <c r="L232" s="232"/>
      <c r="M232" s="233"/>
      <c r="N232" s="234"/>
      <c r="O232" s="234"/>
      <c r="P232" s="234"/>
      <c r="Q232" s="234"/>
      <c r="R232" s="234"/>
      <c r="S232" s="234"/>
      <c r="T232" s="235"/>
      <c r="AT232" s="236" t="s">
        <v>513</v>
      </c>
      <c r="AU232" s="236" t="s">
        <v>82</v>
      </c>
      <c r="AV232" s="12" t="s">
        <v>82</v>
      </c>
      <c r="AW232" s="12" t="s">
        <v>36</v>
      </c>
      <c r="AX232" s="12" t="s">
        <v>73</v>
      </c>
      <c r="AY232" s="236" t="s">
        <v>492</v>
      </c>
    </row>
    <row r="233" spans="2:65" s="13" customFormat="1">
      <c r="B233" s="237"/>
      <c r="C233" s="238"/>
      <c r="D233" s="221" t="s">
        <v>513</v>
      </c>
      <c r="E233" s="239" t="s">
        <v>23</v>
      </c>
      <c r="F233" s="240" t="s">
        <v>7561</v>
      </c>
      <c r="G233" s="238"/>
      <c r="H233" s="241" t="s">
        <v>23</v>
      </c>
      <c r="I233" s="242"/>
      <c r="J233" s="238"/>
      <c r="K233" s="238"/>
      <c r="L233" s="243"/>
      <c r="M233" s="244"/>
      <c r="N233" s="245"/>
      <c r="O233" s="245"/>
      <c r="P233" s="245"/>
      <c r="Q233" s="245"/>
      <c r="R233" s="245"/>
      <c r="S233" s="245"/>
      <c r="T233" s="246"/>
      <c r="AT233" s="247" t="s">
        <v>513</v>
      </c>
      <c r="AU233" s="247" t="s">
        <v>82</v>
      </c>
      <c r="AV233" s="13" t="s">
        <v>80</v>
      </c>
      <c r="AW233" s="13" t="s">
        <v>36</v>
      </c>
      <c r="AX233" s="13" t="s">
        <v>73</v>
      </c>
      <c r="AY233" s="247" t="s">
        <v>492</v>
      </c>
    </row>
    <row r="234" spans="2:65" s="13" customFormat="1">
      <c r="B234" s="237"/>
      <c r="C234" s="238"/>
      <c r="D234" s="221" t="s">
        <v>513</v>
      </c>
      <c r="E234" s="239" t="s">
        <v>23</v>
      </c>
      <c r="F234" s="240" t="s">
        <v>7562</v>
      </c>
      <c r="G234" s="238"/>
      <c r="H234" s="241" t="s">
        <v>23</v>
      </c>
      <c r="I234" s="242"/>
      <c r="J234" s="238"/>
      <c r="K234" s="238"/>
      <c r="L234" s="243"/>
      <c r="M234" s="244"/>
      <c r="N234" s="245"/>
      <c r="O234" s="245"/>
      <c r="P234" s="245"/>
      <c r="Q234" s="245"/>
      <c r="R234" s="245"/>
      <c r="S234" s="245"/>
      <c r="T234" s="246"/>
      <c r="AT234" s="247" t="s">
        <v>513</v>
      </c>
      <c r="AU234" s="247" t="s">
        <v>82</v>
      </c>
      <c r="AV234" s="13" t="s">
        <v>80</v>
      </c>
      <c r="AW234" s="13" t="s">
        <v>36</v>
      </c>
      <c r="AX234" s="13" t="s">
        <v>73</v>
      </c>
      <c r="AY234" s="247" t="s">
        <v>492</v>
      </c>
    </row>
    <row r="235" spans="2:65" s="14" customFormat="1">
      <c r="B235" s="251"/>
      <c r="C235" s="252"/>
      <c r="D235" s="227" t="s">
        <v>513</v>
      </c>
      <c r="E235" s="253" t="s">
        <v>23</v>
      </c>
      <c r="F235" s="254" t="s">
        <v>560</v>
      </c>
      <c r="G235" s="252"/>
      <c r="H235" s="255">
        <v>0.91600000000000004</v>
      </c>
      <c r="I235" s="256"/>
      <c r="J235" s="252"/>
      <c r="K235" s="252"/>
      <c r="L235" s="257"/>
      <c r="M235" s="258"/>
      <c r="N235" s="259"/>
      <c r="O235" s="259"/>
      <c r="P235" s="259"/>
      <c r="Q235" s="259"/>
      <c r="R235" s="259"/>
      <c r="S235" s="259"/>
      <c r="T235" s="260"/>
      <c r="AT235" s="261" t="s">
        <v>513</v>
      </c>
      <c r="AU235" s="261" t="s">
        <v>82</v>
      </c>
      <c r="AV235" s="14" t="s">
        <v>502</v>
      </c>
      <c r="AW235" s="14" t="s">
        <v>36</v>
      </c>
      <c r="AX235" s="14" t="s">
        <v>80</v>
      </c>
      <c r="AY235" s="261" t="s">
        <v>492</v>
      </c>
    </row>
    <row r="236" spans="2:65" s="1" customFormat="1" ht="16.5" customHeight="1">
      <c r="B236" s="42"/>
      <c r="C236" s="209" t="s">
        <v>787</v>
      </c>
      <c r="D236" s="209" t="s">
        <v>498</v>
      </c>
      <c r="E236" s="210" t="s">
        <v>7563</v>
      </c>
      <c r="F236" s="211" t="s">
        <v>7564</v>
      </c>
      <c r="G236" s="212" t="s">
        <v>632</v>
      </c>
      <c r="H236" s="213">
        <v>0.26100000000000001</v>
      </c>
      <c r="I236" s="214"/>
      <c r="J236" s="215">
        <f>ROUND(I236*H236,2)</f>
        <v>0</v>
      </c>
      <c r="K236" s="211" t="s">
        <v>501</v>
      </c>
      <c r="L236" s="62"/>
      <c r="M236" s="216" t="s">
        <v>23</v>
      </c>
      <c r="N236" s="217" t="s">
        <v>44</v>
      </c>
      <c r="O236" s="43"/>
      <c r="P236" s="218">
        <f>O236*H236</f>
        <v>0</v>
      </c>
      <c r="Q236" s="218">
        <v>2.4533</v>
      </c>
      <c r="R236" s="218">
        <f>Q236*H236</f>
        <v>0.64031130000000003</v>
      </c>
      <c r="S236" s="218">
        <v>0</v>
      </c>
      <c r="T236" s="219">
        <f>S236*H236</f>
        <v>0</v>
      </c>
      <c r="AR236" s="25" t="s">
        <v>502</v>
      </c>
      <c r="AT236" s="25" t="s">
        <v>498</v>
      </c>
      <c r="AU236" s="25" t="s">
        <v>82</v>
      </c>
      <c r="AY236" s="25" t="s">
        <v>492</v>
      </c>
      <c r="BE236" s="220">
        <f>IF(N236="základní",J236,0)</f>
        <v>0</v>
      </c>
      <c r="BF236" s="220">
        <f>IF(N236="snížená",J236,0)</f>
        <v>0</v>
      </c>
      <c r="BG236" s="220">
        <f>IF(N236="zákl. přenesená",J236,0)</f>
        <v>0</v>
      </c>
      <c r="BH236" s="220">
        <f>IF(N236="sníž. přenesená",J236,0)</f>
        <v>0</v>
      </c>
      <c r="BI236" s="220">
        <f>IF(N236="nulová",J236,0)</f>
        <v>0</v>
      </c>
      <c r="BJ236" s="25" t="s">
        <v>80</v>
      </c>
      <c r="BK236" s="220">
        <f>ROUND(I236*H236,2)</f>
        <v>0</v>
      </c>
      <c r="BL236" s="25" t="s">
        <v>502</v>
      </c>
      <c r="BM236" s="25" t="s">
        <v>7565</v>
      </c>
    </row>
    <row r="237" spans="2:65" s="1" customFormat="1">
      <c r="B237" s="42"/>
      <c r="C237" s="64"/>
      <c r="D237" s="221" t="s">
        <v>506</v>
      </c>
      <c r="E237" s="64"/>
      <c r="F237" s="222" t="s">
        <v>7564</v>
      </c>
      <c r="G237" s="64"/>
      <c r="H237" s="64"/>
      <c r="I237" s="177"/>
      <c r="J237" s="64"/>
      <c r="K237" s="64"/>
      <c r="L237" s="62"/>
      <c r="M237" s="223"/>
      <c r="N237" s="43"/>
      <c r="O237" s="43"/>
      <c r="P237" s="43"/>
      <c r="Q237" s="43"/>
      <c r="R237" s="43"/>
      <c r="S237" s="43"/>
      <c r="T237" s="79"/>
      <c r="AT237" s="25" t="s">
        <v>506</v>
      </c>
      <c r="AU237" s="25" t="s">
        <v>82</v>
      </c>
    </row>
    <row r="238" spans="2:65" s="12" customFormat="1">
      <c r="B238" s="225"/>
      <c r="C238" s="226"/>
      <c r="D238" s="221" t="s">
        <v>513</v>
      </c>
      <c r="E238" s="248" t="s">
        <v>23</v>
      </c>
      <c r="F238" s="249" t="s">
        <v>7566</v>
      </c>
      <c r="G238" s="226"/>
      <c r="H238" s="250">
        <v>0.13200000000000001</v>
      </c>
      <c r="I238" s="231"/>
      <c r="J238" s="226"/>
      <c r="K238" s="226"/>
      <c r="L238" s="232"/>
      <c r="M238" s="233"/>
      <c r="N238" s="234"/>
      <c r="O238" s="234"/>
      <c r="P238" s="234"/>
      <c r="Q238" s="234"/>
      <c r="R238" s="234"/>
      <c r="S238" s="234"/>
      <c r="T238" s="235"/>
      <c r="AT238" s="236" t="s">
        <v>513</v>
      </c>
      <c r="AU238" s="236" t="s">
        <v>82</v>
      </c>
      <c r="AV238" s="12" t="s">
        <v>82</v>
      </c>
      <c r="AW238" s="12" t="s">
        <v>36</v>
      </c>
      <c r="AX238" s="12" t="s">
        <v>73</v>
      </c>
      <c r="AY238" s="236" t="s">
        <v>492</v>
      </c>
    </row>
    <row r="239" spans="2:65" s="12" customFormat="1">
      <c r="B239" s="225"/>
      <c r="C239" s="226"/>
      <c r="D239" s="221" t="s">
        <v>513</v>
      </c>
      <c r="E239" s="248" t="s">
        <v>23</v>
      </c>
      <c r="F239" s="249" t="s">
        <v>7567</v>
      </c>
      <c r="G239" s="226"/>
      <c r="H239" s="250">
        <v>0.129</v>
      </c>
      <c r="I239" s="231"/>
      <c r="J239" s="226"/>
      <c r="K239" s="226"/>
      <c r="L239" s="232"/>
      <c r="M239" s="233"/>
      <c r="N239" s="234"/>
      <c r="O239" s="234"/>
      <c r="P239" s="234"/>
      <c r="Q239" s="234"/>
      <c r="R239" s="234"/>
      <c r="S239" s="234"/>
      <c r="T239" s="235"/>
      <c r="AT239" s="236" t="s">
        <v>513</v>
      </c>
      <c r="AU239" s="236" t="s">
        <v>82</v>
      </c>
      <c r="AV239" s="12" t="s">
        <v>82</v>
      </c>
      <c r="AW239" s="12" t="s">
        <v>36</v>
      </c>
      <c r="AX239" s="12" t="s">
        <v>73</v>
      </c>
      <c r="AY239" s="236" t="s">
        <v>492</v>
      </c>
    </row>
    <row r="240" spans="2:65" s="14" customFormat="1">
      <c r="B240" s="251"/>
      <c r="C240" s="252"/>
      <c r="D240" s="227" t="s">
        <v>513</v>
      </c>
      <c r="E240" s="253" t="s">
        <v>23</v>
      </c>
      <c r="F240" s="254" t="s">
        <v>560</v>
      </c>
      <c r="G240" s="252"/>
      <c r="H240" s="255">
        <v>0.26100000000000001</v>
      </c>
      <c r="I240" s="256"/>
      <c r="J240" s="252"/>
      <c r="K240" s="252"/>
      <c r="L240" s="257"/>
      <c r="M240" s="258"/>
      <c r="N240" s="259"/>
      <c r="O240" s="259"/>
      <c r="P240" s="259"/>
      <c r="Q240" s="259"/>
      <c r="R240" s="259"/>
      <c r="S240" s="259"/>
      <c r="T240" s="260"/>
      <c r="AT240" s="261" t="s">
        <v>513</v>
      </c>
      <c r="AU240" s="261" t="s">
        <v>82</v>
      </c>
      <c r="AV240" s="14" t="s">
        <v>502</v>
      </c>
      <c r="AW240" s="14" t="s">
        <v>36</v>
      </c>
      <c r="AX240" s="14" t="s">
        <v>80</v>
      </c>
      <c r="AY240" s="261" t="s">
        <v>492</v>
      </c>
    </row>
    <row r="241" spans="2:65" s="1" customFormat="1" ht="16.5" customHeight="1">
      <c r="B241" s="42"/>
      <c r="C241" s="209" t="s">
        <v>792</v>
      </c>
      <c r="D241" s="209" t="s">
        <v>498</v>
      </c>
      <c r="E241" s="210" t="s">
        <v>7568</v>
      </c>
      <c r="F241" s="211" t="s">
        <v>7569</v>
      </c>
      <c r="G241" s="212" t="s">
        <v>180</v>
      </c>
      <c r="H241" s="213">
        <v>1.3859999999999999</v>
      </c>
      <c r="I241" s="214"/>
      <c r="J241" s="215">
        <f>ROUND(I241*H241,2)</f>
        <v>0</v>
      </c>
      <c r="K241" s="211" t="s">
        <v>501</v>
      </c>
      <c r="L241" s="62"/>
      <c r="M241" s="216" t="s">
        <v>23</v>
      </c>
      <c r="N241" s="217" t="s">
        <v>44</v>
      </c>
      <c r="O241" s="43"/>
      <c r="P241" s="218">
        <f>O241*H241</f>
        <v>0</v>
      </c>
      <c r="Q241" s="218">
        <v>9.5499999999999995E-3</v>
      </c>
      <c r="R241" s="218">
        <f>Q241*H241</f>
        <v>1.3236299999999998E-2</v>
      </c>
      <c r="S241" s="218">
        <v>0</v>
      </c>
      <c r="T241" s="219">
        <f>S241*H241</f>
        <v>0</v>
      </c>
      <c r="AR241" s="25" t="s">
        <v>502</v>
      </c>
      <c r="AT241" s="25" t="s">
        <v>498</v>
      </c>
      <c r="AU241" s="25" t="s">
        <v>82</v>
      </c>
      <c r="AY241" s="25" t="s">
        <v>492</v>
      </c>
      <c r="BE241" s="220">
        <f>IF(N241="základní",J241,0)</f>
        <v>0</v>
      </c>
      <c r="BF241" s="220">
        <f>IF(N241="snížená",J241,0)</f>
        <v>0</v>
      </c>
      <c r="BG241" s="220">
        <f>IF(N241="zákl. přenesená",J241,0)</f>
        <v>0</v>
      </c>
      <c r="BH241" s="220">
        <f>IF(N241="sníž. přenesená",J241,0)</f>
        <v>0</v>
      </c>
      <c r="BI241" s="220">
        <f>IF(N241="nulová",J241,0)</f>
        <v>0</v>
      </c>
      <c r="BJ241" s="25" t="s">
        <v>80</v>
      </c>
      <c r="BK241" s="220">
        <f>ROUND(I241*H241,2)</f>
        <v>0</v>
      </c>
      <c r="BL241" s="25" t="s">
        <v>502</v>
      </c>
      <c r="BM241" s="25" t="s">
        <v>7570</v>
      </c>
    </row>
    <row r="242" spans="2:65" s="1" customFormat="1">
      <c r="B242" s="42"/>
      <c r="C242" s="64"/>
      <c r="D242" s="221" t="s">
        <v>506</v>
      </c>
      <c r="E242" s="64"/>
      <c r="F242" s="222" t="s">
        <v>7569</v>
      </c>
      <c r="G242" s="64"/>
      <c r="H242" s="64"/>
      <c r="I242" s="177"/>
      <c r="J242" s="64"/>
      <c r="K242" s="64"/>
      <c r="L242" s="62"/>
      <c r="M242" s="223"/>
      <c r="N242" s="43"/>
      <c r="O242" s="43"/>
      <c r="P242" s="43"/>
      <c r="Q242" s="43"/>
      <c r="R242" s="43"/>
      <c r="S242" s="43"/>
      <c r="T242" s="79"/>
      <c r="AT242" s="25" t="s">
        <v>506</v>
      </c>
      <c r="AU242" s="25" t="s">
        <v>82</v>
      </c>
    </row>
    <row r="243" spans="2:65" s="12" customFormat="1">
      <c r="B243" s="225"/>
      <c r="C243" s="226"/>
      <c r="D243" s="221" t="s">
        <v>513</v>
      </c>
      <c r="E243" s="248" t="s">
        <v>23</v>
      </c>
      <c r="F243" s="249" t="s">
        <v>7571</v>
      </c>
      <c r="G243" s="226"/>
      <c r="H243" s="250">
        <v>0.52600000000000002</v>
      </c>
      <c r="I243" s="231"/>
      <c r="J243" s="226"/>
      <c r="K243" s="226"/>
      <c r="L243" s="232"/>
      <c r="M243" s="233"/>
      <c r="N243" s="234"/>
      <c r="O243" s="234"/>
      <c r="P243" s="234"/>
      <c r="Q243" s="234"/>
      <c r="R243" s="234"/>
      <c r="S243" s="234"/>
      <c r="T243" s="235"/>
      <c r="AT243" s="236" t="s">
        <v>513</v>
      </c>
      <c r="AU243" s="236" t="s">
        <v>82</v>
      </c>
      <c r="AV243" s="12" t="s">
        <v>82</v>
      </c>
      <c r="AW243" s="12" t="s">
        <v>36</v>
      </c>
      <c r="AX243" s="12" t="s">
        <v>73</v>
      </c>
      <c r="AY243" s="236" t="s">
        <v>492</v>
      </c>
    </row>
    <row r="244" spans="2:65" s="12" customFormat="1">
      <c r="B244" s="225"/>
      <c r="C244" s="226"/>
      <c r="D244" s="221" t="s">
        <v>513</v>
      </c>
      <c r="E244" s="248" t="s">
        <v>23</v>
      </c>
      <c r="F244" s="249" t="s">
        <v>7572</v>
      </c>
      <c r="G244" s="226"/>
      <c r="H244" s="250">
        <v>0.86</v>
      </c>
      <c r="I244" s="231"/>
      <c r="J244" s="226"/>
      <c r="K244" s="226"/>
      <c r="L244" s="232"/>
      <c r="M244" s="233"/>
      <c r="N244" s="234"/>
      <c r="O244" s="234"/>
      <c r="P244" s="234"/>
      <c r="Q244" s="234"/>
      <c r="R244" s="234"/>
      <c r="S244" s="234"/>
      <c r="T244" s="235"/>
      <c r="AT244" s="236" t="s">
        <v>513</v>
      </c>
      <c r="AU244" s="236" t="s">
        <v>82</v>
      </c>
      <c r="AV244" s="12" t="s">
        <v>82</v>
      </c>
      <c r="AW244" s="12" t="s">
        <v>36</v>
      </c>
      <c r="AX244" s="12" t="s">
        <v>73</v>
      </c>
      <c r="AY244" s="236" t="s">
        <v>492</v>
      </c>
    </row>
    <row r="245" spans="2:65" s="14" customFormat="1">
      <c r="B245" s="251"/>
      <c r="C245" s="252"/>
      <c r="D245" s="227" t="s">
        <v>513</v>
      </c>
      <c r="E245" s="253" t="s">
        <v>23</v>
      </c>
      <c r="F245" s="254" t="s">
        <v>560</v>
      </c>
      <c r="G245" s="252"/>
      <c r="H245" s="255">
        <v>1.3859999999999999</v>
      </c>
      <c r="I245" s="256"/>
      <c r="J245" s="252"/>
      <c r="K245" s="252"/>
      <c r="L245" s="257"/>
      <c r="M245" s="258"/>
      <c r="N245" s="259"/>
      <c r="O245" s="259"/>
      <c r="P245" s="259"/>
      <c r="Q245" s="259"/>
      <c r="R245" s="259"/>
      <c r="S245" s="259"/>
      <c r="T245" s="260"/>
      <c r="AT245" s="261" t="s">
        <v>513</v>
      </c>
      <c r="AU245" s="261" t="s">
        <v>82</v>
      </c>
      <c r="AV245" s="14" t="s">
        <v>502</v>
      </c>
      <c r="AW245" s="14" t="s">
        <v>36</v>
      </c>
      <c r="AX245" s="14" t="s">
        <v>80</v>
      </c>
      <c r="AY245" s="261" t="s">
        <v>492</v>
      </c>
    </row>
    <row r="246" spans="2:65" s="1" customFormat="1" ht="16.5" customHeight="1">
      <c r="B246" s="42"/>
      <c r="C246" s="209" t="s">
        <v>800</v>
      </c>
      <c r="D246" s="209" t="s">
        <v>498</v>
      </c>
      <c r="E246" s="210" t="s">
        <v>7573</v>
      </c>
      <c r="F246" s="211" t="s">
        <v>7574</v>
      </c>
      <c r="G246" s="212" t="s">
        <v>180</v>
      </c>
      <c r="H246" s="213">
        <v>1.3859999999999999</v>
      </c>
      <c r="I246" s="214"/>
      <c r="J246" s="215">
        <f>ROUND(I246*H246,2)</f>
        <v>0</v>
      </c>
      <c r="K246" s="211" t="s">
        <v>501</v>
      </c>
      <c r="L246" s="62"/>
      <c r="M246" s="216" t="s">
        <v>23</v>
      </c>
      <c r="N246" s="217" t="s">
        <v>44</v>
      </c>
      <c r="O246" s="43"/>
      <c r="P246" s="218">
        <f>O246*H246</f>
        <v>0</v>
      </c>
      <c r="Q246" s="218">
        <v>0</v>
      </c>
      <c r="R246" s="218">
        <f>Q246*H246</f>
        <v>0</v>
      </c>
      <c r="S246" s="218">
        <v>0</v>
      </c>
      <c r="T246" s="219">
        <f>S246*H246</f>
        <v>0</v>
      </c>
      <c r="AR246" s="25" t="s">
        <v>502</v>
      </c>
      <c r="AT246" s="25" t="s">
        <v>498</v>
      </c>
      <c r="AU246" s="25" t="s">
        <v>82</v>
      </c>
      <c r="AY246" s="25" t="s">
        <v>492</v>
      </c>
      <c r="BE246" s="220">
        <f>IF(N246="základní",J246,0)</f>
        <v>0</v>
      </c>
      <c r="BF246" s="220">
        <f>IF(N246="snížená",J246,0)</f>
        <v>0</v>
      </c>
      <c r="BG246" s="220">
        <f>IF(N246="zákl. přenesená",J246,0)</f>
        <v>0</v>
      </c>
      <c r="BH246" s="220">
        <f>IF(N246="sníž. přenesená",J246,0)</f>
        <v>0</v>
      </c>
      <c r="BI246" s="220">
        <f>IF(N246="nulová",J246,0)</f>
        <v>0</v>
      </c>
      <c r="BJ246" s="25" t="s">
        <v>80</v>
      </c>
      <c r="BK246" s="220">
        <f>ROUND(I246*H246,2)</f>
        <v>0</v>
      </c>
      <c r="BL246" s="25" t="s">
        <v>502</v>
      </c>
      <c r="BM246" s="25" t="s">
        <v>7575</v>
      </c>
    </row>
    <row r="247" spans="2:65" s="1" customFormat="1">
      <c r="B247" s="42"/>
      <c r="C247" s="64"/>
      <c r="D247" s="227" t="s">
        <v>506</v>
      </c>
      <c r="E247" s="64"/>
      <c r="F247" s="274" t="s">
        <v>7574</v>
      </c>
      <c r="G247" s="64"/>
      <c r="H247" s="64"/>
      <c r="I247" s="177"/>
      <c r="J247" s="64"/>
      <c r="K247" s="64"/>
      <c r="L247" s="62"/>
      <c r="M247" s="223"/>
      <c r="N247" s="43"/>
      <c r="O247" s="43"/>
      <c r="P247" s="43"/>
      <c r="Q247" s="43"/>
      <c r="R247" s="43"/>
      <c r="S247" s="43"/>
      <c r="T247" s="79"/>
      <c r="AT247" s="25" t="s">
        <v>506</v>
      </c>
      <c r="AU247" s="25" t="s">
        <v>82</v>
      </c>
    </row>
    <row r="248" spans="2:65" s="1" customFormat="1" ht="16.5" customHeight="1">
      <c r="B248" s="42"/>
      <c r="C248" s="209" t="s">
        <v>9</v>
      </c>
      <c r="D248" s="209" t="s">
        <v>498</v>
      </c>
      <c r="E248" s="210" t="s">
        <v>7576</v>
      </c>
      <c r="F248" s="211" t="s">
        <v>7577</v>
      </c>
      <c r="G248" s="212" t="s">
        <v>795</v>
      </c>
      <c r="H248" s="213">
        <v>3.9E-2</v>
      </c>
      <c r="I248" s="214"/>
      <c r="J248" s="215">
        <f>ROUND(I248*H248,2)</f>
        <v>0</v>
      </c>
      <c r="K248" s="211" t="s">
        <v>501</v>
      </c>
      <c r="L248" s="62"/>
      <c r="M248" s="216" t="s">
        <v>23</v>
      </c>
      <c r="N248" s="217" t="s">
        <v>44</v>
      </c>
      <c r="O248" s="43"/>
      <c r="P248" s="218">
        <f>O248*H248</f>
        <v>0</v>
      </c>
      <c r="Q248" s="218">
        <v>1.04528</v>
      </c>
      <c r="R248" s="218">
        <f>Q248*H248</f>
        <v>4.0765919999999997E-2</v>
      </c>
      <c r="S248" s="218">
        <v>0</v>
      </c>
      <c r="T248" s="219">
        <f>S248*H248</f>
        <v>0</v>
      </c>
      <c r="AR248" s="25" t="s">
        <v>502</v>
      </c>
      <c r="AT248" s="25" t="s">
        <v>498</v>
      </c>
      <c r="AU248" s="25" t="s">
        <v>82</v>
      </c>
      <c r="AY248" s="25" t="s">
        <v>492</v>
      </c>
      <c r="BE248" s="220">
        <f>IF(N248="základní",J248,0)</f>
        <v>0</v>
      </c>
      <c r="BF248" s="220">
        <f>IF(N248="snížená",J248,0)</f>
        <v>0</v>
      </c>
      <c r="BG248" s="220">
        <f>IF(N248="zákl. přenesená",J248,0)</f>
        <v>0</v>
      </c>
      <c r="BH248" s="220">
        <f>IF(N248="sníž. přenesená",J248,0)</f>
        <v>0</v>
      </c>
      <c r="BI248" s="220">
        <f>IF(N248="nulová",J248,0)</f>
        <v>0</v>
      </c>
      <c r="BJ248" s="25" t="s">
        <v>80</v>
      </c>
      <c r="BK248" s="220">
        <f>ROUND(I248*H248,2)</f>
        <v>0</v>
      </c>
      <c r="BL248" s="25" t="s">
        <v>502</v>
      </c>
      <c r="BM248" s="25" t="s">
        <v>7578</v>
      </c>
    </row>
    <row r="249" spans="2:65" s="1" customFormat="1">
      <c r="B249" s="42"/>
      <c r="C249" s="64"/>
      <c r="D249" s="221" t="s">
        <v>506</v>
      </c>
      <c r="E249" s="64"/>
      <c r="F249" s="222" t="s">
        <v>7577</v>
      </c>
      <c r="G249" s="64"/>
      <c r="H249" s="64"/>
      <c r="I249" s="177"/>
      <c r="J249" s="64"/>
      <c r="K249" s="64"/>
      <c r="L249" s="62"/>
      <c r="M249" s="223"/>
      <c r="N249" s="43"/>
      <c r="O249" s="43"/>
      <c r="P249" s="43"/>
      <c r="Q249" s="43"/>
      <c r="R249" s="43"/>
      <c r="S249" s="43"/>
      <c r="T249" s="79"/>
      <c r="AT249" s="25" t="s">
        <v>506</v>
      </c>
      <c r="AU249" s="25" t="s">
        <v>82</v>
      </c>
    </row>
    <row r="250" spans="2:65" s="12" customFormat="1">
      <c r="B250" s="225"/>
      <c r="C250" s="226"/>
      <c r="D250" s="221" t="s">
        <v>513</v>
      </c>
      <c r="E250" s="248" t="s">
        <v>23</v>
      </c>
      <c r="F250" s="249" t="s">
        <v>7579</v>
      </c>
      <c r="G250" s="226"/>
      <c r="H250" s="250">
        <v>3.9E-2</v>
      </c>
      <c r="I250" s="231"/>
      <c r="J250" s="226"/>
      <c r="K250" s="226"/>
      <c r="L250" s="232"/>
      <c r="M250" s="233"/>
      <c r="N250" s="234"/>
      <c r="O250" s="234"/>
      <c r="P250" s="234"/>
      <c r="Q250" s="234"/>
      <c r="R250" s="234"/>
      <c r="S250" s="234"/>
      <c r="T250" s="235"/>
      <c r="AT250" s="236" t="s">
        <v>513</v>
      </c>
      <c r="AU250" s="236" t="s">
        <v>82</v>
      </c>
      <c r="AV250" s="12" t="s">
        <v>82</v>
      </c>
      <c r="AW250" s="12" t="s">
        <v>36</v>
      </c>
      <c r="AX250" s="12" t="s">
        <v>73</v>
      </c>
      <c r="AY250" s="236" t="s">
        <v>492</v>
      </c>
    </row>
    <row r="251" spans="2:65" s="13" customFormat="1">
      <c r="B251" s="237"/>
      <c r="C251" s="238"/>
      <c r="D251" s="221" t="s">
        <v>513</v>
      </c>
      <c r="E251" s="239" t="s">
        <v>23</v>
      </c>
      <c r="F251" s="240" t="s">
        <v>7561</v>
      </c>
      <c r="G251" s="238"/>
      <c r="H251" s="241" t="s">
        <v>23</v>
      </c>
      <c r="I251" s="242"/>
      <c r="J251" s="238"/>
      <c r="K251" s="238"/>
      <c r="L251" s="243"/>
      <c r="M251" s="244"/>
      <c r="N251" s="245"/>
      <c r="O251" s="245"/>
      <c r="P251" s="245"/>
      <c r="Q251" s="245"/>
      <c r="R251" s="245"/>
      <c r="S251" s="245"/>
      <c r="T251" s="246"/>
      <c r="AT251" s="247" t="s">
        <v>513</v>
      </c>
      <c r="AU251" s="247" t="s">
        <v>82</v>
      </c>
      <c r="AV251" s="13" t="s">
        <v>80</v>
      </c>
      <c r="AW251" s="13" t="s">
        <v>36</v>
      </c>
      <c r="AX251" s="13" t="s">
        <v>73</v>
      </c>
      <c r="AY251" s="247" t="s">
        <v>492</v>
      </c>
    </row>
    <row r="252" spans="2:65" s="14" customFormat="1">
      <c r="B252" s="251"/>
      <c r="C252" s="252"/>
      <c r="D252" s="227" t="s">
        <v>513</v>
      </c>
      <c r="E252" s="253" t="s">
        <v>23</v>
      </c>
      <c r="F252" s="254" t="s">
        <v>560</v>
      </c>
      <c r="G252" s="252"/>
      <c r="H252" s="255">
        <v>3.9E-2</v>
      </c>
      <c r="I252" s="256"/>
      <c r="J252" s="252"/>
      <c r="K252" s="252"/>
      <c r="L252" s="257"/>
      <c r="M252" s="258"/>
      <c r="N252" s="259"/>
      <c r="O252" s="259"/>
      <c r="P252" s="259"/>
      <c r="Q252" s="259"/>
      <c r="R252" s="259"/>
      <c r="S252" s="259"/>
      <c r="T252" s="260"/>
      <c r="AT252" s="261" t="s">
        <v>513</v>
      </c>
      <c r="AU252" s="261" t="s">
        <v>82</v>
      </c>
      <c r="AV252" s="14" t="s">
        <v>502</v>
      </c>
      <c r="AW252" s="14" t="s">
        <v>36</v>
      </c>
      <c r="AX252" s="14" t="s">
        <v>80</v>
      </c>
      <c r="AY252" s="261" t="s">
        <v>492</v>
      </c>
    </row>
    <row r="253" spans="2:65" s="1" customFormat="1" ht="25.5" customHeight="1">
      <c r="B253" s="42"/>
      <c r="C253" s="209" t="s">
        <v>308</v>
      </c>
      <c r="D253" s="209" t="s">
        <v>498</v>
      </c>
      <c r="E253" s="210" t="s">
        <v>1103</v>
      </c>
      <c r="F253" s="211" t="s">
        <v>1104</v>
      </c>
      <c r="G253" s="212" t="s">
        <v>795</v>
      </c>
      <c r="H253" s="213">
        <v>0.26500000000000001</v>
      </c>
      <c r="I253" s="214"/>
      <c r="J253" s="215">
        <f>ROUND(I253*H253,2)</f>
        <v>0</v>
      </c>
      <c r="K253" s="211" t="s">
        <v>501</v>
      </c>
      <c r="L253" s="62"/>
      <c r="M253" s="216" t="s">
        <v>23</v>
      </c>
      <c r="N253" s="217" t="s">
        <v>44</v>
      </c>
      <c r="O253" s="43"/>
      <c r="P253" s="218">
        <f>O253*H253</f>
        <v>0</v>
      </c>
      <c r="Q253" s="218">
        <v>1.9539999999999998E-2</v>
      </c>
      <c r="R253" s="218">
        <f>Q253*H253</f>
        <v>5.1780999999999997E-3</v>
      </c>
      <c r="S253" s="218">
        <v>0</v>
      </c>
      <c r="T253" s="219">
        <f>S253*H253</f>
        <v>0</v>
      </c>
      <c r="AR253" s="25" t="s">
        <v>502</v>
      </c>
      <c r="AT253" s="25" t="s">
        <v>498</v>
      </c>
      <c r="AU253" s="25" t="s">
        <v>82</v>
      </c>
      <c r="AY253" s="25" t="s">
        <v>492</v>
      </c>
      <c r="BE253" s="220">
        <f>IF(N253="základní",J253,0)</f>
        <v>0</v>
      </c>
      <c r="BF253" s="220">
        <f>IF(N253="snížená",J253,0)</f>
        <v>0</v>
      </c>
      <c r="BG253" s="220">
        <f>IF(N253="zákl. přenesená",J253,0)</f>
        <v>0</v>
      </c>
      <c r="BH253" s="220">
        <f>IF(N253="sníž. přenesená",J253,0)</f>
        <v>0</v>
      </c>
      <c r="BI253" s="220">
        <f>IF(N253="nulová",J253,0)</f>
        <v>0</v>
      </c>
      <c r="BJ253" s="25" t="s">
        <v>80</v>
      </c>
      <c r="BK253" s="220">
        <f>ROUND(I253*H253,2)</f>
        <v>0</v>
      </c>
      <c r="BL253" s="25" t="s">
        <v>502</v>
      </c>
      <c r="BM253" s="25" t="s">
        <v>7580</v>
      </c>
    </row>
    <row r="254" spans="2:65" s="1" customFormat="1">
      <c r="B254" s="42"/>
      <c r="C254" s="64"/>
      <c r="D254" s="221" t="s">
        <v>506</v>
      </c>
      <c r="E254" s="64"/>
      <c r="F254" s="222" t="s">
        <v>1104</v>
      </c>
      <c r="G254" s="64"/>
      <c r="H254" s="64"/>
      <c r="I254" s="177"/>
      <c r="J254" s="64"/>
      <c r="K254" s="64"/>
      <c r="L254" s="62"/>
      <c r="M254" s="223"/>
      <c r="N254" s="43"/>
      <c r="O254" s="43"/>
      <c r="P254" s="43"/>
      <c r="Q254" s="43"/>
      <c r="R254" s="43"/>
      <c r="S254" s="43"/>
      <c r="T254" s="79"/>
      <c r="AT254" s="25" t="s">
        <v>506</v>
      </c>
      <c r="AU254" s="25" t="s">
        <v>82</v>
      </c>
    </row>
    <row r="255" spans="2:65" s="1" customFormat="1" ht="60">
      <c r="B255" s="42"/>
      <c r="C255" s="64"/>
      <c r="D255" s="221" t="s">
        <v>509</v>
      </c>
      <c r="E255" s="64"/>
      <c r="F255" s="224" t="s">
        <v>1107</v>
      </c>
      <c r="G255" s="64"/>
      <c r="H255" s="64"/>
      <c r="I255" s="177"/>
      <c r="J255" s="64"/>
      <c r="K255" s="64"/>
      <c r="L255" s="62"/>
      <c r="M255" s="223"/>
      <c r="N255" s="43"/>
      <c r="O255" s="43"/>
      <c r="P255" s="43"/>
      <c r="Q255" s="43"/>
      <c r="R255" s="43"/>
      <c r="S255" s="43"/>
      <c r="T255" s="79"/>
      <c r="AT255" s="25" t="s">
        <v>509</v>
      </c>
      <c r="AU255" s="25" t="s">
        <v>82</v>
      </c>
    </row>
    <row r="256" spans="2:65" s="12" customFormat="1">
      <c r="B256" s="225"/>
      <c r="C256" s="226"/>
      <c r="D256" s="221" t="s">
        <v>513</v>
      </c>
      <c r="E256" s="248" t="s">
        <v>23</v>
      </c>
      <c r="F256" s="249" t="s">
        <v>7581</v>
      </c>
      <c r="G256" s="226"/>
      <c r="H256" s="250">
        <v>6.5000000000000002E-2</v>
      </c>
      <c r="I256" s="231"/>
      <c r="J256" s="226"/>
      <c r="K256" s="226"/>
      <c r="L256" s="232"/>
      <c r="M256" s="233"/>
      <c r="N256" s="234"/>
      <c r="O256" s="234"/>
      <c r="P256" s="234"/>
      <c r="Q256" s="234"/>
      <c r="R256" s="234"/>
      <c r="S256" s="234"/>
      <c r="T256" s="235"/>
      <c r="AT256" s="236" t="s">
        <v>513</v>
      </c>
      <c r="AU256" s="236" t="s">
        <v>82</v>
      </c>
      <c r="AV256" s="12" t="s">
        <v>82</v>
      </c>
      <c r="AW256" s="12" t="s">
        <v>36</v>
      </c>
      <c r="AX256" s="12" t="s">
        <v>73</v>
      </c>
      <c r="AY256" s="236" t="s">
        <v>492</v>
      </c>
    </row>
    <row r="257" spans="2:65" s="13" customFormat="1">
      <c r="B257" s="237"/>
      <c r="C257" s="238"/>
      <c r="D257" s="221" t="s">
        <v>513</v>
      </c>
      <c r="E257" s="239" t="s">
        <v>23</v>
      </c>
      <c r="F257" s="240" t="s">
        <v>7582</v>
      </c>
      <c r="G257" s="238"/>
      <c r="H257" s="241" t="s">
        <v>23</v>
      </c>
      <c r="I257" s="242"/>
      <c r="J257" s="238"/>
      <c r="K257" s="238"/>
      <c r="L257" s="243"/>
      <c r="M257" s="244"/>
      <c r="N257" s="245"/>
      <c r="O257" s="245"/>
      <c r="P257" s="245"/>
      <c r="Q257" s="245"/>
      <c r="R257" s="245"/>
      <c r="S257" s="245"/>
      <c r="T257" s="246"/>
      <c r="AT257" s="247" t="s">
        <v>513</v>
      </c>
      <c r="AU257" s="247" t="s">
        <v>82</v>
      </c>
      <c r="AV257" s="13" t="s">
        <v>80</v>
      </c>
      <c r="AW257" s="13" t="s">
        <v>36</v>
      </c>
      <c r="AX257" s="13" t="s">
        <v>73</v>
      </c>
      <c r="AY257" s="247" t="s">
        <v>492</v>
      </c>
    </row>
    <row r="258" spans="2:65" s="12" customFormat="1">
      <c r="B258" s="225"/>
      <c r="C258" s="226"/>
      <c r="D258" s="221" t="s">
        <v>513</v>
      </c>
      <c r="E258" s="248" t="s">
        <v>23</v>
      </c>
      <c r="F258" s="249" t="s">
        <v>7583</v>
      </c>
      <c r="G258" s="226"/>
      <c r="H258" s="250">
        <v>6.5000000000000002E-2</v>
      </c>
      <c r="I258" s="231"/>
      <c r="J258" s="226"/>
      <c r="K258" s="226"/>
      <c r="L258" s="232"/>
      <c r="M258" s="233"/>
      <c r="N258" s="234"/>
      <c r="O258" s="234"/>
      <c r="P258" s="234"/>
      <c r="Q258" s="234"/>
      <c r="R258" s="234"/>
      <c r="S258" s="234"/>
      <c r="T258" s="235"/>
      <c r="AT258" s="236" t="s">
        <v>513</v>
      </c>
      <c r="AU258" s="236" t="s">
        <v>82</v>
      </c>
      <c r="AV258" s="12" t="s">
        <v>82</v>
      </c>
      <c r="AW258" s="12" t="s">
        <v>36</v>
      </c>
      <c r="AX258" s="12" t="s">
        <v>73</v>
      </c>
      <c r="AY258" s="236" t="s">
        <v>492</v>
      </c>
    </row>
    <row r="259" spans="2:65" s="13" customFormat="1">
      <c r="B259" s="237"/>
      <c r="C259" s="238"/>
      <c r="D259" s="221" t="s">
        <v>513</v>
      </c>
      <c r="E259" s="239" t="s">
        <v>23</v>
      </c>
      <c r="F259" s="240" t="s">
        <v>7584</v>
      </c>
      <c r="G259" s="238"/>
      <c r="H259" s="241" t="s">
        <v>23</v>
      </c>
      <c r="I259" s="242"/>
      <c r="J259" s="238"/>
      <c r="K259" s="238"/>
      <c r="L259" s="243"/>
      <c r="M259" s="244"/>
      <c r="N259" s="245"/>
      <c r="O259" s="245"/>
      <c r="P259" s="245"/>
      <c r="Q259" s="245"/>
      <c r="R259" s="245"/>
      <c r="S259" s="245"/>
      <c r="T259" s="246"/>
      <c r="AT259" s="247" t="s">
        <v>513</v>
      </c>
      <c r="AU259" s="247" t="s">
        <v>82</v>
      </c>
      <c r="AV259" s="13" t="s">
        <v>80</v>
      </c>
      <c r="AW259" s="13" t="s">
        <v>36</v>
      </c>
      <c r="AX259" s="13" t="s">
        <v>73</v>
      </c>
      <c r="AY259" s="247" t="s">
        <v>492</v>
      </c>
    </row>
    <row r="260" spans="2:65" s="12" customFormat="1">
      <c r="B260" s="225"/>
      <c r="C260" s="226"/>
      <c r="D260" s="221" t="s">
        <v>513</v>
      </c>
      <c r="E260" s="248" t="s">
        <v>23</v>
      </c>
      <c r="F260" s="249" t="s">
        <v>7585</v>
      </c>
      <c r="G260" s="226"/>
      <c r="H260" s="250">
        <v>7.0000000000000007E-2</v>
      </c>
      <c r="I260" s="231"/>
      <c r="J260" s="226"/>
      <c r="K260" s="226"/>
      <c r="L260" s="232"/>
      <c r="M260" s="233"/>
      <c r="N260" s="234"/>
      <c r="O260" s="234"/>
      <c r="P260" s="234"/>
      <c r="Q260" s="234"/>
      <c r="R260" s="234"/>
      <c r="S260" s="234"/>
      <c r="T260" s="235"/>
      <c r="AT260" s="236" t="s">
        <v>513</v>
      </c>
      <c r="AU260" s="236" t="s">
        <v>82</v>
      </c>
      <c r="AV260" s="12" t="s">
        <v>82</v>
      </c>
      <c r="AW260" s="12" t="s">
        <v>36</v>
      </c>
      <c r="AX260" s="12" t="s">
        <v>73</v>
      </c>
      <c r="AY260" s="236" t="s">
        <v>492</v>
      </c>
    </row>
    <row r="261" spans="2:65" s="13" customFormat="1">
      <c r="B261" s="237"/>
      <c r="C261" s="238"/>
      <c r="D261" s="221" t="s">
        <v>513</v>
      </c>
      <c r="E261" s="239" t="s">
        <v>23</v>
      </c>
      <c r="F261" s="240" t="s">
        <v>7586</v>
      </c>
      <c r="G261" s="238"/>
      <c r="H261" s="241" t="s">
        <v>23</v>
      </c>
      <c r="I261" s="242"/>
      <c r="J261" s="238"/>
      <c r="K261" s="238"/>
      <c r="L261" s="243"/>
      <c r="M261" s="244"/>
      <c r="N261" s="245"/>
      <c r="O261" s="245"/>
      <c r="P261" s="245"/>
      <c r="Q261" s="245"/>
      <c r="R261" s="245"/>
      <c r="S261" s="245"/>
      <c r="T261" s="246"/>
      <c r="AT261" s="247" t="s">
        <v>513</v>
      </c>
      <c r="AU261" s="247" t="s">
        <v>82</v>
      </c>
      <c r="AV261" s="13" t="s">
        <v>80</v>
      </c>
      <c r="AW261" s="13" t="s">
        <v>36</v>
      </c>
      <c r="AX261" s="13" t="s">
        <v>73</v>
      </c>
      <c r="AY261" s="247" t="s">
        <v>492</v>
      </c>
    </row>
    <row r="262" spans="2:65" s="12" customFormat="1">
      <c r="B262" s="225"/>
      <c r="C262" s="226"/>
      <c r="D262" s="221" t="s">
        <v>513</v>
      </c>
      <c r="E262" s="248" t="s">
        <v>23</v>
      </c>
      <c r="F262" s="249" t="s">
        <v>7583</v>
      </c>
      <c r="G262" s="226"/>
      <c r="H262" s="250">
        <v>6.5000000000000002E-2</v>
      </c>
      <c r="I262" s="231"/>
      <c r="J262" s="226"/>
      <c r="K262" s="226"/>
      <c r="L262" s="232"/>
      <c r="M262" s="233"/>
      <c r="N262" s="234"/>
      <c r="O262" s="234"/>
      <c r="P262" s="234"/>
      <c r="Q262" s="234"/>
      <c r="R262" s="234"/>
      <c r="S262" s="234"/>
      <c r="T262" s="235"/>
      <c r="AT262" s="236" t="s">
        <v>513</v>
      </c>
      <c r="AU262" s="236" t="s">
        <v>82</v>
      </c>
      <c r="AV262" s="12" t="s">
        <v>82</v>
      </c>
      <c r="AW262" s="12" t="s">
        <v>36</v>
      </c>
      <c r="AX262" s="12" t="s">
        <v>73</v>
      </c>
      <c r="AY262" s="236" t="s">
        <v>492</v>
      </c>
    </row>
    <row r="263" spans="2:65" s="13" customFormat="1">
      <c r="B263" s="237"/>
      <c r="C263" s="238"/>
      <c r="D263" s="221" t="s">
        <v>513</v>
      </c>
      <c r="E263" s="239" t="s">
        <v>23</v>
      </c>
      <c r="F263" s="240" t="s">
        <v>7587</v>
      </c>
      <c r="G263" s="238"/>
      <c r="H263" s="241" t="s">
        <v>23</v>
      </c>
      <c r="I263" s="242"/>
      <c r="J263" s="238"/>
      <c r="K263" s="238"/>
      <c r="L263" s="243"/>
      <c r="M263" s="244"/>
      <c r="N263" s="245"/>
      <c r="O263" s="245"/>
      <c r="P263" s="245"/>
      <c r="Q263" s="245"/>
      <c r="R263" s="245"/>
      <c r="S263" s="245"/>
      <c r="T263" s="246"/>
      <c r="AT263" s="247" t="s">
        <v>513</v>
      </c>
      <c r="AU263" s="247" t="s">
        <v>82</v>
      </c>
      <c r="AV263" s="13" t="s">
        <v>80</v>
      </c>
      <c r="AW263" s="13" t="s">
        <v>36</v>
      </c>
      <c r="AX263" s="13" t="s">
        <v>73</v>
      </c>
      <c r="AY263" s="247" t="s">
        <v>492</v>
      </c>
    </row>
    <row r="264" spans="2:65" s="14" customFormat="1">
      <c r="B264" s="251"/>
      <c r="C264" s="252"/>
      <c r="D264" s="227" t="s">
        <v>513</v>
      </c>
      <c r="E264" s="253" t="s">
        <v>23</v>
      </c>
      <c r="F264" s="254" t="s">
        <v>560</v>
      </c>
      <c r="G264" s="252"/>
      <c r="H264" s="255">
        <v>0.26500000000000001</v>
      </c>
      <c r="I264" s="256"/>
      <c r="J264" s="252"/>
      <c r="K264" s="252"/>
      <c r="L264" s="257"/>
      <c r="M264" s="258"/>
      <c r="N264" s="259"/>
      <c r="O264" s="259"/>
      <c r="P264" s="259"/>
      <c r="Q264" s="259"/>
      <c r="R264" s="259"/>
      <c r="S264" s="259"/>
      <c r="T264" s="260"/>
      <c r="AT264" s="261" t="s">
        <v>513</v>
      </c>
      <c r="AU264" s="261" t="s">
        <v>82</v>
      </c>
      <c r="AV264" s="14" t="s">
        <v>502</v>
      </c>
      <c r="AW264" s="14" t="s">
        <v>36</v>
      </c>
      <c r="AX264" s="14" t="s">
        <v>80</v>
      </c>
      <c r="AY264" s="261" t="s">
        <v>492</v>
      </c>
    </row>
    <row r="265" spans="2:65" s="1" customFormat="1" ht="25.5" customHeight="1">
      <c r="B265" s="42"/>
      <c r="C265" s="278" t="s">
        <v>829</v>
      </c>
      <c r="D265" s="278" t="s">
        <v>1110</v>
      </c>
      <c r="E265" s="279" t="s">
        <v>7588</v>
      </c>
      <c r="F265" s="280" t="s">
        <v>7589</v>
      </c>
      <c r="G265" s="281" t="s">
        <v>795</v>
      </c>
      <c r="H265" s="282">
        <v>0.26500000000000001</v>
      </c>
      <c r="I265" s="283"/>
      <c r="J265" s="284">
        <f>ROUND(I265*H265,2)</f>
        <v>0</v>
      </c>
      <c r="K265" s="280" t="s">
        <v>23</v>
      </c>
      <c r="L265" s="285"/>
      <c r="M265" s="286" t="s">
        <v>23</v>
      </c>
      <c r="N265" s="287" t="s">
        <v>44</v>
      </c>
      <c r="O265" s="43"/>
      <c r="P265" s="218">
        <f>O265*H265</f>
        <v>0</v>
      </c>
      <c r="Q265" s="218">
        <v>1</v>
      </c>
      <c r="R265" s="218">
        <f>Q265*H265</f>
        <v>0.26500000000000001</v>
      </c>
      <c r="S265" s="218">
        <v>0</v>
      </c>
      <c r="T265" s="219">
        <f>S265*H265</f>
        <v>0</v>
      </c>
      <c r="AR265" s="25" t="s">
        <v>604</v>
      </c>
      <c r="AT265" s="25" t="s">
        <v>1110</v>
      </c>
      <c r="AU265" s="25" t="s">
        <v>82</v>
      </c>
      <c r="AY265" s="25" t="s">
        <v>492</v>
      </c>
      <c r="BE265" s="220">
        <f>IF(N265="základní",J265,0)</f>
        <v>0</v>
      </c>
      <c r="BF265" s="220">
        <f>IF(N265="snížená",J265,0)</f>
        <v>0</v>
      </c>
      <c r="BG265" s="220">
        <f>IF(N265="zákl. přenesená",J265,0)</f>
        <v>0</v>
      </c>
      <c r="BH265" s="220">
        <f>IF(N265="sníž. přenesená",J265,0)</f>
        <v>0</v>
      </c>
      <c r="BI265" s="220">
        <f>IF(N265="nulová",J265,0)</f>
        <v>0</v>
      </c>
      <c r="BJ265" s="25" t="s">
        <v>80</v>
      </c>
      <c r="BK265" s="220">
        <f>ROUND(I265*H265,2)</f>
        <v>0</v>
      </c>
      <c r="BL265" s="25" t="s">
        <v>502</v>
      </c>
      <c r="BM265" s="25" t="s">
        <v>7590</v>
      </c>
    </row>
    <row r="266" spans="2:65" s="1" customFormat="1" ht="24">
      <c r="B266" s="42"/>
      <c r="C266" s="64"/>
      <c r="D266" s="221" t="s">
        <v>506</v>
      </c>
      <c r="E266" s="64"/>
      <c r="F266" s="222" t="s">
        <v>7589</v>
      </c>
      <c r="G266" s="64"/>
      <c r="H266" s="64"/>
      <c r="I266" s="177"/>
      <c r="J266" s="64"/>
      <c r="K266" s="64"/>
      <c r="L266" s="62"/>
      <c r="M266" s="223"/>
      <c r="N266" s="43"/>
      <c r="O266" s="43"/>
      <c r="P266" s="43"/>
      <c r="Q266" s="43"/>
      <c r="R266" s="43"/>
      <c r="S266" s="43"/>
      <c r="T266" s="79"/>
      <c r="AT266" s="25" t="s">
        <v>506</v>
      </c>
      <c r="AU266" s="25" t="s">
        <v>82</v>
      </c>
    </row>
    <row r="267" spans="2:65" s="1" customFormat="1" ht="24">
      <c r="B267" s="42"/>
      <c r="C267" s="64"/>
      <c r="D267" s="227" t="s">
        <v>2254</v>
      </c>
      <c r="E267" s="64"/>
      <c r="F267" s="273" t="s">
        <v>7591</v>
      </c>
      <c r="G267" s="64"/>
      <c r="H267" s="64"/>
      <c r="I267" s="177"/>
      <c r="J267" s="64"/>
      <c r="K267" s="64"/>
      <c r="L267" s="62"/>
      <c r="M267" s="223"/>
      <c r="N267" s="43"/>
      <c r="O267" s="43"/>
      <c r="P267" s="43"/>
      <c r="Q267" s="43"/>
      <c r="R267" s="43"/>
      <c r="S267" s="43"/>
      <c r="T267" s="79"/>
      <c r="AT267" s="25" t="s">
        <v>2254</v>
      </c>
      <c r="AU267" s="25" t="s">
        <v>82</v>
      </c>
    </row>
    <row r="268" spans="2:65" s="1" customFormat="1" ht="25.5" customHeight="1">
      <c r="B268" s="42"/>
      <c r="C268" s="209" t="s">
        <v>838</v>
      </c>
      <c r="D268" s="209" t="s">
        <v>498</v>
      </c>
      <c r="E268" s="210" t="s">
        <v>1279</v>
      </c>
      <c r="F268" s="211" t="s">
        <v>1280</v>
      </c>
      <c r="G268" s="212" t="s">
        <v>795</v>
      </c>
      <c r="H268" s="213">
        <v>0.115</v>
      </c>
      <c r="I268" s="214"/>
      <c r="J268" s="215">
        <f>ROUND(I268*H268,2)</f>
        <v>0</v>
      </c>
      <c r="K268" s="211" t="s">
        <v>501</v>
      </c>
      <c r="L268" s="62"/>
      <c r="M268" s="216" t="s">
        <v>23</v>
      </c>
      <c r="N268" s="217" t="s">
        <v>44</v>
      </c>
      <c r="O268" s="43"/>
      <c r="P268" s="218">
        <f>O268*H268</f>
        <v>0</v>
      </c>
      <c r="Q268" s="218">
        <v>1.7090000000000001E-2</v>
      </c>
      <c r="R268" s="218">
        <f>Q268*H268</f>
        <v>1.9653500000000003E-3</v>
      </c>
      <c r="S268" s="218">
        <v>0</v>
      </c>
      <c r="T268" s="219">
        <f>S268*H268</f>
        <v>0</v>
      </c>
      <c r="AR268" s="25" t="s">
        <v>502</v>
      </c>
      <c r="AT268" s="25" t="s">
        <v>498</v>
      </c>
      <c r="AU268" s="25" t="s">
        <v>82</v>
      </c>
      <c r="AY268" s="25" t="s">
        <v>492</v>
      </c>
      <c r="BE268" s="220">
        <f>IF(N268="základní",J268,0)</f>
        <v>0</v>
      </c>
      <c r="BF268" s="220">
        <f>IF(N268="snížená",J268,0)</f>
        <v>0</v>
      </c>
      <c r="BG268" s="220">
        <f>IF(N268="zákl. přenesená",J268,0)</f>
        <v>0</v>
      </c>
      <c r="BH268" s="220">
        <f>IF(N268="sníž. přenesená",J268,0)</f>
        <v>0</v>
      </c>
      <c r="BI268" s="220">
        <f>IF(N268="nulová",J268,0)</f>
        <v>0</v>
      </c>
      <c r="BJ268" s="25" t="s">
        <v>80</v>
      </c>
      <c r="BK268" s="220">
        <f>ROUND(I268*H268,2)</f>
        <v>0</v>
      </c>
      <c r="BL268" s="25" t="s">
        <v>502</v>
      </c>
      <c r="BM268" s="25" t="s">
        <v>7592</v>
      </c>
    </row>
    <row r="269" spans="2:65" s="1" customFormat="1">
      <c r="B269" s="42"/>
      <c r="C269" s="64"/>
      <c r="D269" s="221" t="s">
        <v>506</v>
      </c>
      <c r="E269" s="64"/>
      <c r="F269" s="222" t="s">
        <v>1280</v>
      </c>
      <c r="G269" s="64"/>
      <c r="H269" s="64"/>
      <c r="I269" s="177"/>
      <c r="J269" s="64"/>
      <c r="K269" s="64"/>
      <c r="L269" s="62"/>
      <c r="M269" s="223"/>
      <c r="N269" s="43"/>
      <c r="O269" s="43"/>
      <c r="P269" s="43"/>
      <c r="Q269" s="43"/>
      <c r="R269" s="43"/>
      <c r="S269" s="43"/>
      <c r="T269" s="79"/>
      <c r="AT269" s="25" t="s">
        <v>506</v>
      </c>
      <c r="AU269" s="25" t="s">
        <v>82</v>
      </c>
    </row>
    <row r="270" spans="2:65" s="1" customFormat="1" ht="60">
      <c r="B270" s="42"/>
      <c r="C270" s="64"/>
      <c r="D270" s="221" t="s">
        <v>509</v>
      </c>
      <c r="E270" s="64"/>
      <c r="F270" s="224" t="s">
        <v>1107</v>
      </c>
      <c r="G270" s="64"/>
      <c r="H270" s="64"/>
      <c r="I270" s="177"/>
      <c r="J270" s="64"/>
      <c r="K270" s="64"/>
      <c r="L270" s="62"/>
      <c r="M270" s="223"/>
      <c r="N270" s="43"/>
      <c r="O270" s="43"/>
      <c r="P270" s="43"/>
      <c r="Q270" s="43"/>
      <c r="R270" s="43"/>
      <c r="S270" s="43"/>
      <c r="T270" s="79"/>
      <c r="AT270" s="25" t="s">
        <v>509</v>
      </c>
      <c r="AU270" s="25" t="s">
        <v>82</v>
      </c>
    </row>
    <row r="271" spans="2:65" s="12" customFormat="1">
      <c r="B271" s="225"/>
      <c r="C271" s="226"/>
      <c r="D271" s="221" t="s">
        <v>513</v>
      </c>
      <c r="E271" s="248" t="s">
        <v>23</v>
      </c>
      <c r="F271" s="249" t="s">
        <v>7593</v>
      </c>
      <c r="G271" s="226"/>
      <c r="H271" s="250">
        <v>0.115</v>
      </c>
      <c r="I271" s="231"/>
      <c r="J271" s="226"/>
      <c r="K271" s="226"/>
      <c r="L271" s="232"/>
      <c r="M271" s="233"/>
      <c r="N271" s="234"/>
      <c r="O271" s="234"/>
      <c r="P271" s="234"/>
      <c r="Q271" s="234"/>
      <c r="R271" s="234"/>
      <c r="S271" s="234"/>
      <c r="T271" s="235"/>
      <c r="AT271" s="236" t="s">
        <v>513</v>
      </c>
      <c r="AU271" s="236" t="s">
        <v>82</v>
      </c>
      <c r="AV271" s="12" t="s">
        <v>82</v>
      </c>
      <c r="AW271" s="12" t="s">
        <v>36</v>
      </c>
      <c r="AX271" s="12" t="s">
        <v>73</v>
      </c>
      <c r="AY271" s="236" t="s">
        <v>492</v>
      </c>
    </row>
    <row r="272" spans="2:65" s="13" customFormat="1">
      <c r="B272" s="237"/>
      <c r="C272" s="238"/>
      <c r="D272" s="221" t="s">
        <v>513</v>
      </c>
      <c r="E272" s="239" t="s">
        <v>23</v>
      </c>
      <c r="F272" s="240" t="s">
        <v>7594</v>
      </c>
      <c r="G272" s="238"/>
      <c r="H272" s="241" t="s">
        <v>23</v>
      </c>
      <c r="I272" s="242"/>
      <c r="J272" s="238"/>
      <c r="K272" s="238"/>
      <c r="L272" s="243"/>
      <c r="M272" s="244"/>
      <c r="N272" s="245"/>
      <c r="O272" s="245"/>
      <c r="P272" s="245"/>
      <c r="Q272" s="245"/>
      <c r="R272" s="245"/>
      <c r="S272" s="245"/>
      <c r="T272" s="246"/>
      <c r="AT272" s="247" t="s">
        <v>513</v>
      </c>
      <c r="AU272" s="247" t="s">
        <v>82</v>
      </c>
      <c r="AV272" s="13" t="s">
        <v>80</v>
      </c>
      <c r="AW272" s="13" t="s">
        <v>36</v>
      </c>
      <c r="AX272" s="13" t="s">
        <v>73</v>
      </c>
      <c r="AY272" s="247" t="s">
        <v>492</v>
      </c>
    </row>
    <row r="273" spans="2:65" s="14" customFormat="1">
      <c r="B273" s="251"/>
      <c r="C273" s="252"/>
      <c r="D273" s="227" t="s">
        <v>513</v>
      </c>
      <c r="E273" s="253" t="s">
        <v>23</v>
      </c>
      <c r="F273" s="254" t="s">
        <v>560</v>
      </c>
      <c r="G273" s="252"/>
      <c r="H273" s="255">
        <v>0.115</v>
      </c>
      <c r="I273" s="256"/>
      <c r="J273" s="252"/>
      <c r="K273" s="252"/>
      <c r="L273" s="257"/>
      <c r="M273" s="258"/>
      <c r="N273" s="259"/>
      <c r="O273" s="259"/>
      <c r="P273" s="259"/>
      <c r="Q273" s="259"/>
      <c r="R273" s="259"/>
      <c r="S273" s="259"/>
      <c r="T273" s="260"/>
      <c r="AT273" s="261" t="s">
        <v>513</v>
      </c>
      <c r="AU273" s="261" t="s">
        <v>82</v>
      </c>
      <c r="AV273" s="14" t="s">
        <v>502</v>
      </c>
      <c r="AW273" s="14" t="s">
        <v>36</v>
      </c>
      <c r="AX273" s="14" t="s">
        <v>80</v>
      </c>
      <c r="AY273" s="261" t="s">
        <v>492</v>
      </c>
    </row>
    <row r="274" spans="2:65" s="1" customFormat="1" ht="25.5" customHeight="1">
      <c r="B274" s="42"/>
      <c r="C274" s="278" t="s">
        <v>888</v>
      </c>
      <c r="D274" s="278" t="s">
        <v>1110</v>
      </c>
      <c r="E274" s="279" t="s">
        <v>1300</v>
      </c>
      <c r="F274" s="280" t="s">
        <v>7595</v>
      </c>
      <c r="G274" s="281" t="s">
        <v>795</v>
      </c>
      <c r="H274" s="282">
        <v>0.115</v>
      </c>
      <c r="I274" s="283"/>
      <c r="J274" s="284">
        <f>ROUND(I274*H274,2)</f>
        <v>0</v>
      </c>
      <c r="K274" s="280" t="s">
        <v>501</v>
      </c>
      <c r="L274" s="285"/>
      <c r="M274" s="286" t="s">
        <v>23</v>
      </c>
      <c r="N274" s="287" t="s">
        <v>44</v>
      </c>
      <c r="O274" s="43"/>
      <c r="P274" s="218">
        <f>O274*H274</f>
        <v>0</v>
      </c>
      <c r="Q274" s="218">
        <v>1</v>
      </c>
      <c r="R274" s="218">
        <f>Q274*H274</f>
        <v>0.115</v>
      </c>
      <c r="S274" s="218">
        <v>0</v>
      </c>
      <c r="T274" s="219">
        <f>S274*H274</f>
        <v>0</v>
      </c>
      <c r="AR274" s="25" t="s">
        <v>604</v>
      </c>
      <c r="AT274" s="25" t="s">
        <v>1110</v>
      </c>
      <c r="AU274" s="25" t="s">
        <v>82</v>
      </c>
      <c r="AY274" s="25" t="s">
        <v>492</v>
      </c>
      <c r="BE274" s="220">
        <f>IF(N274="základní",J274,0)</f>
        <v>0</v>
      </c>
      <c r="BF274" s="220">
        <f>IF(N274="snížená",J274,0)</f>
        <v>0</v>
      </c>
      <c r="BG274" s="220">
        <f>IF(N274="zákl. přenesená",J274,0)</f>
        <v>0</v>
      </c>
      <c r="BH274" s="220">
        <f>IF(N274="sníž. přenesená",J274,0)</f>
        <v>0</v>
      </c>
      <c r="BI274" s="220">
        <f>IF(N274="nulová",J274,0)</f>
        <v>0</v>
      </c>
      <c r="BJ274" s="25" t="s">
        <v>80</v>
      </c>
      <c r="BK274" s="220">
        <f>ROUND(I274*H274,2)</f>
        <v>0</v>
      </c>
      <c r="BL274" s="25" t="s">
        <v>502</v>
      </c>
      <c r="BM274" s="25" t="s">
        <v>7596</v>
      </c>
    </row>
    <row r="275" spans="2:65" s="1" customFormat="1">
      <c r="B275" s="42"/>
      <c r="C275" s="64"/>
      <c r="D275" s="221" t="s">
        <v>506</v>
      </c>
      <c r="E275" s="64"/>
      <c r="F275" s="222" t="s">
        <v>7595</v>
      </c>
      <c r="G275" s="64"/>
      <c r="H275" s="64"/>
      <c r="I275" s="177"/>
      <c r="J275" s="64"/>
      <c r="K275" s="64"/>
      <c r="L275" s="62"/>
      <c r="M275" s="223"/>
      <c r="N275" s="43"/>
      <c r="O275" s="43"/>
      <c r="P275" s="43"/>
      <c r="Q275" s="43"/>
      <c r="R275" s="43"/>
      <c r="S275" s="43"/>
      <c r="T275" s="79"/>
      <c r="AT275" s="25" t="s">
        <v>506</v>
      </c>
      <c r="AU275" s="25" t="s">
        <v>82</v>
      </c>
    </row>
    <row r="276" spans="2:65" s="1" customFormat="1" ht="24">
      <c r="B276" s="42"/>
      <c r="C276" s="64"/>
      <c r="D276" s="227" t="s">
        <v>2254</v>
      </c>
      <c r="E276" s="64"/>
      <c r="F276" s="273" t="s">
        <v>7597</v>
      </c>
      <c r="G276" s="64"/>
      <c r="H276" s="64"/>
      <c r="I276" s="177"/>
      <c r="J276" s="64"/>
      <c r="K276" s="64"/>
      <c r="L276" s="62"/>
      <c r="M276" s="223"/>
      <c r="N276" s="43"/>
      <c r="O276" s="43"/>
      <c r="P276" s="43"/>
      <c r="Q276" s="43"/>
      <c r="R276" s="43"/>
      <c r="S276" s="43"/>
      <c r="T276" s="79"/>
      <c r="AT276" s="25" t="s">
        <v>2254</v>
      </c>
      <c r="AU276" s="25" t="s">
        <v>82</v>
      </c>
    </row>
    <row r="277" spans="2:65" s="1" customFormat="1" ht="16.5" customHeight="1">
      <c r="B277" s="42"/>
      <c r="C277" s="209" t="s">
        <v>927</v>
      </c>
      <c r="D277" s="209" t="s">
        <v>498</v>
      </c>
      <c r="E277" s="210" t="s">
        <v>1401</v>
      </c>
      <c r="F277" s="211" t="s">
        <v>7598</v>
      </c>
      <c r="G277" s="212" t="s">
        <v>632</v>
      </c>
      <c r="H277" s="213">
        <v>2.9820000000000002</v>
      </c>
      <c r="I277" s="214"/>
      <c r="J277" s="215">
        <f>ROUND(I277*H277,2)</f>
        <v>0</v>
      </c>
      <c r="K277" s="211" t="s">
        <v>501</v>
      </c>
      <c r="L277" s="62"/>
      <c r="M277" s="216" t="s">
        <v>23</v>
      </c>
      <c r="N277" s="217" t="s">
        <v>44</v>
      </c>
      <c r="O277" s="43"/>
      <c r="P277" s="218">
        <f>O277*H277</f>
        <v>0</v>
      </c>
      <c r="Q277" s="218">
        <v>2.4533100000000001</v>
      </c>
      <c r="R277" s="218">
        <f>Q277*H277</f>
        <v>7.3157704200000007</v>
      </c>
      <c r="S277" s="218">
        <v>0</v>
      </c>
      <c r="T277" s="219">
        <f>S277*H277</f>
        <v>0</v>
      </c>
      <c r="AR277" s="25" t="s">
        <v>502</v>
      </c>
      <c r="AT277" s="25" t="s">
        <v>498</v>
      </c>
      <c r="AU277" s="25" t="s">
        <v>82</v>
      </c>
      <c r="AY277" s="25" t="s">
        <v>492</v>
      </c>
      <c r="BE277" s="220">
        <f>IF(N277="základní",J277,0)</f>
        <v>0</v>
      </c>
      <c r="BF277" s="220">
        <f>IF(N277="snížená",J277,0)</f>
        <v>0</v>
      </c>
      <c r="BG277" s="220">
        <f>IF(N277="zákl. přenesená",J277,0)</f>
        <v>0</v>
      </c>
      <c r="BH277" s="220">
        <f>IF(N277="sníž. přenesená",J277,0)</f>
        <v>0</v>
      </c>
      <c r="BI277" s="220">
        <f>IF(N277="nulová",J277,0)</f>
        <v>0</v>
      </c>
      <c r="BJ277" s="25" t="s">
        <v>80</v>
      </c>
      <c r="BK277" s="220">
        <f>ROUND(I277*H277,2)</f>
        <v>0</v>
      </c>
      <c r="BL277" s="25" t="s">
        <v>502</v>
      </c>
      <c r="BM277" s="25" t="s">
        <v>7599</v>
      </c>
    </row>
    <row r="278" spans="2:65" s="1" customFormat="1">
      <c r="B278" s="42"/>
      <c r="C278" s="64"/>
      <c r="D278" s="221" t="s">
        <v>506</v>
      </c>
      <c r="E278" s="64"/>
      <c r="F278" s="222" t="s">
        <v>7598</v>
      </c>
      <c r="G278" s="64"/>
      <c r="H278" s="64"/>
      <c r="I278" s="177"/>
      <c r="J278" s="64"/>
      <c r="K278" s="64"/>
      <c r="L278" s="62"/>
      <c r="M278" s="223"/>
      <c r="N278" s="43"/>
      <c r="O278" s="43"/>
      <c r="P278" s="43"/>
      <c r="Q278" s="43"/>
      <c r="R278" s="43"/>
      <c r="S278" s="43"/>
      <c r="T278" s="79"/>
      <c r="AT278" s="25" t="s">
        <v>506</v>
      </c>
      <c r="AU278" s="25" t="s">
        <v>82</v>
      </c>
    </row>
    <row r="279" spans="2:65" s="12" customFormat="1">
      <c r="B279" s="225"/>
      <c r="C279" s="226"/>
      <c r="D279" s="221" t="s">
        <v>513</v>
      </c>
      <c r="E279" s="248" t="s">
        <v>23</v>
      </c>
      <c r="F279" s="249" t="s">
        <v>7600</v>
      </c>
      <c r="G279" s="226"/>
      <c r="H279" s="250">
        <v>1.804</v>
      </c>
      <c r="I279" s="231"/>
      <c r="J279" s="226"/>
      <c r="K279" s="226"/>
      <c r="L279" s="232"/>
      <c r="M279" s="233"/>
      <c r="N279" s="234"/>
      <c r="O279" s="234"/>
      <c r="P279" s="234"/>
      <c r="Q279" s="234"/>
      <c r="R279" s="234"/>
      <c r="S279" s="234"/>
      <c r="T279" s="235"/>
      <c r="AT279" s="236" t="s">
        <v>513</v>
      </c>
      <c r="AU279" s="236" t="s">
        <v>82</v>
      </c>
      <c r="AV279" s="12" t="s">
        <v>82</v>
      </c>
      <c r="AW279" s="12" t="s">
        <v>36</v>
      </c>
      <c r="AX279" s="12" t="s">
        <v>73</v>
      </c>
      <c r="AY279" s="236" t="s">
        <v>492</v>
      </c>
    </row>
    <row r="280" spans="2:65" s="12" customFormat="1">
      <c r="B280" s="225"/>
      <c r="C280" s="226"/>
      <c r="D280" s="221" t="s">
        <v>513</v>
      </c>
      <c r="E280" s="248" t="s">
        <v>23</v>
      </c>
      <c r="F280" s="249" t="s">
        <v>7601</v>
      </c>
      <c r="G280" s="226"/>
      <c r="H280" s="250">
        <v>0.55000000000000004</v>
      </c>
      <c r="I280" s="231"/>
      <c r="J280" s="226"/>
      <c r="K280" s="226"/>
      <c r="L280" s="232"/>
      <c r="M280" s="233"/>
      <c r="N280" s="234"/>
      <c r="O280" s="234"/>
      <c r="P280" s="234"/>
      <c r="Q280" s="234"/>
      <c r="R280" s="234"/>
      <c r="S280" s="234"/>
      <c r="T280" s="235"/>
      <c r="AT280" s="236" t="s">
        <v>513</v>
      </c>
      <c r="AU280" s="236" t="s">
        <v>82</v>
      </c>
      <c r="AV280" s="12" t="s">
        <v>82</v>
      </c>
      <c r="AW280" s="12" t="s">
        <v>36</v>
      </c>
      <c r="AX280" s="12" t="s">
        <v>73</v>
      </c>
      <c r="AY280" s="236" t="s">
        <v>492</v>
      </c>
    </row>
    <row r="281" spans="2:65" s="12" customFormat="1">
      <c r="B281" s="225"/>
      <c r="C281" s="226"/>
      <c r="D281" s="221" t="s">
        <v>513</v>
      </c>
      <c r="E281" s="248" t="s">
        <v>23</v>
      </c>
      <c r="F281" s="249" t="s">
        <v>7602</v>
      </c>
      <c r="G281" s="226"/>
      <c r="H281" s="250">
        <v>0.628</v>
      </c>
      <c r="I281" s="231"/>
      <c r="J281" s="226"/>
      <c r="K281" s="226"/>
      <c r="L281" s="232"/>
      <c r="M281" s="233"/>
      <c r="N281" s="234"/>
      <c r="O281" s="234"/>
      <c r="P281" s="234"/>
      <c r="Q281" s="234"/>
      <c r="R281" s="234"/>
      <c r="S281" s="234"/>
      <c r="T281" s="235"/>
      <c r="AT281" s="236" t="s">
        <v>513</v>
      </c>
      <c r="AU281" s="236" t="s">
        <v>82</v>
      </c>
      <c r="AV281" s="12" t="s">
        <v>82</v>
      </c>
      <c r="AW281" s="12" t="s">
        <v>36</v>
      </c>
      <c r="AX281" s="12" t="s">
        <v>73</v>
      </c>
      <c r="AY281" s="236" t="s">
        <v>492</v>
      </c>
    </row>
    <row r="282" spans="2:65" s="13" customFormat="1">
      <c r="B282" s="237"/>
      <c r="C282" s="238"/>
      <c r="D282" s="221" t="s">
        <v>513</v>
      </c>
      <c r="E282" s="239" t="s">
        <v>23</v>
      </c>
      <c r="F282" s="240" t="s">
        <v>7603</v>
      </c>
      <c r="G282" s="238"/>
      <c r="H282" s="241" t="s">
        <v>23</v>
      </c>
      <c r="I282" s="242"/>
      <c r="J282" s="238"/>
      <c r="K282" s="238"/>
      <c r="L282" s="243"/>
      <c r="M282" s="244"/>
      <c r="N282" s="245"/>
      <c r="O282" s="245"/>
      <c r="P282" s="245"/>
      <c r="Q282" s="245"/>
      <c r="R282" s="245"/>
      <c r="S282" s="245"/>
      <c r="T282" s="246"/>
      <c r="AT282" s="247" t="s">
        <v>513</v>
      </c>
      <c r="AU282" s="247" t="s">
        <v>82</v>
      </c>
      <c r="AV282" s="13" t="s">
        <v>80</v>
      </c>
      <c r="AW282" s="13" t="s">
        <v>36</v>
      </c>
      <c r="AX282" s="13" t="s">
        <v>73</v>
      </c>
      <c r="AY282" s="247" t="s">
        <v>492</v>
      </c>
    </row>
    <row r="283" spans="2:65" s="14" customFormat="1">
      <c r="B283" s="251"/>
      <c r="C283" s="252"/>
      <c r="D283" s="227" t="s">
        <v>513</v>
      </c>
      <c r="E283" s="253" t="s">
        <v>23</v>
      </c>
      <c r="F283" s="254" t="s">
        <v>560</v>
      </c>
      <c r="G283" s="252"/>
      <c r="H283" s="255">
        <v>2.9820000000000002</v>
      </c>
      <c r="I283" s="256"/>
      <c r="J283" s="252"/>
      <c r="K283" s="252"/>
      <c r="L283" s="257"/>
      <c r="M283" s="258"/>
      <c r="N283" s="259"/>
      <c r="O283" s="259"/>
      <c r="P283" s="259"/>
      <c r="Q283" s="259"/>
      <c r="R283" s="259"/>
      <c r="S283" s="259"/>
      <c r="T283" s="260"/>
      <c r="AT283" s="261" t="s">
        <v>513</v>
      </c>
      <c r="AU283" s="261" t="s">
        <v>82</v>
      </c>
      <c r="AV283" s="14" t="s">
        <v>502</v>
      </c>
      <c r="AW283" s="14" t="s">
        <v>36</v>
      </c>
      <c r="AX283" s="14" t="s">
        <v>80</v>
      </c>
      <c r="AY283" s="261" t="s">
        <v>492</v>
      </c>
    </row>
    <row r="284" spans="2:65" s="1" customFormat="1" ht="25.5" customHeight="1">
      <c r="B284" s="42"/>
      <c r="C284" s="209" t="s">
        <v>933</v>
      </c>
      <c r="D284" s="209" t="s">
        <v>498</v>
      </c>
      <c r="E284" s="210" t="s">
        <v>1408</v>
      </c>
      <c r="F284" s="211" t="s">
        <v>1409</v>
      </c>
      <c r="G284" s="212" t="s">
        <v>180</v>
      </c>
      <c r="H284" s="213">
        <v>31.033999999999999</v>
      </c>
      <c r="I284" s="214"/>
      <c r="J284" s="215">
        <f>ROUND(I284*H284,2)</f>
        <v>0</v>
      </c>
      <c r="K284" s="211" t="s">
        <v>501</v>
      </c>
      <c r="L284" s="62"/>
      <c r="M284" s="216" t="s">
        <v>23</v>
      </c>
      <c r="N284" s="217" t="s">
        <v>44</v>
      </c>
      <c r="O284" s="43"/>
      <c r="P284" s="218">
        <f>O284*H284</f>
        <v>0</v>
      </c>
      <c r="Q284" s="218">
        <v>9.3999999999999997E-4</v>
      </c>
      <c r="R284" s="218">
        <f>Q284*H284</f>
        <v>2.9171959999999997E-2</v>
      </c>
      <c r="S284" s="218">
        <v>0</v>
      </c>
      <c r="T284" s="219">
        <f>S284*H284</f>
        <v>0</v>
      </c>
      <c r="AR284" s="25" t="s">
        <v>502</v>
      </c>
      <c r="AT284" s="25" t="s">
        <v>498</v>
      </c>
      <c r="AU284" s="25" t="s">
        <v>82</v>
      </c>
      <c r="AY284" s="25" t="s">
        <v>492</v>
      </c>
      <c r="BE284" s="220">
        <f>IF(N284="základní",J284,0)</f>
        <v>0</v>
      </c>
      <c r="BF284" s="220">
        <f>IF(N284="snížená",J284,0)</f>
        <v>0</v>
      </c>
      <c r="BG284" s="220">
        <f>IF(N284="zákl. přenesená",J284,0)</f>
        <v>0</v>
      </c>
      <c r="BH284" s="220">
        <f>IF(N284="sníž. přenesená",J284,0)</f>
        <v>0</v>
      </c>
      <c r="BI284" s="220">
        <f>IF(N284="nulová",J284,0)</f>
        <v>0</v>
      </c>
      <c r="BJ284" s="25" t="s">
        <v>80</v>
      </c>
      <c r="BK284" s="220">
        <f>ROUND(I284*H284,2)</f>
        <v>0</v>
      </c>
      <c r="BL284" s="25" t="s">
        <v>502</v>
      </c>
      <c r="BM284" s="25" t="s">
        <v>7604</v>
      </c>
    </row>
    <row r="285" spans="2:65" s="1" customFormat="1">
      <c r="B285" s="42"/>
      <c r="C285" s="64"/>
      <c r="D285" s="221" t="s">
        <v>506</v>
      </c>
      <c r="E285" s="64"/>
      <c r="F285" s="222" t="s">
        <v>1409</v>
      </c>
      <c r="G285" s="64"/>
      <c r="H285" s="64"/>
      <c r="I285" s="177"/>
      <c r="J285" s="64"/>
      <c r="K285" s="64"/>
      <c r="L285" s="62"/>
      <c r="M285" s="223"/>
      <c r="N285" s="43"/>
      <c r="O285" s="43"/>
      <c r="P285" s="43"/>
      <c r="Q285" s="43"/>
      <c r="R285" s="43"/>
      <c r="S285" s="43"/>
      <c r="T285" s="79"/>
      <c r="AT285" s="25" t="s">
        <v>506</v>
      </c>
      <c r="AU285" s="25" t="s">
        <v>82</v>
      </c>
    </row>
    <row r="286" spans="2:65" s="1" customFormat="1" ht="36">
      <c r="B286" s="42"/>
      <c r="C286" s="64"/>
      <c r="D286" s="221" t="s">
        <v>509</v>
      </c>
      <c r="E286" s="64"/>
      <c r="F286" s="224" t="s">
        <v>1412</v>
      </c>
      <c r="G286" s="64"/>
      <c r="H286" s="64"/>
      <c r="I286" s="177"/>
      <c r="J286" s="64"/>
      <c r="K286" s="64"/>
      <c r="L286" s="62"/>
      <c r="M286" s="223"/>
      <c r="N286" s="43"/>
      <c r="O286" s="43"/>
      <c r="P286" s="43"/>
      <c r="Q286" s="43"/>
      <c r="R286" s="43"/>
      <c r="S286" s="43"/>
      <c r="T286" s="79"/>
      <c r="AT286" s="25" t="s">
        <v>509</v>
      </c>
      <c r="AU286" s="25" t="s">
        <v>82</v>
      </c>
    </row>
    <row r="287" spans="2:65" s="12" customFormat="1">
      <c r="B287" s="225"/>
      <c r="C287" s="226"/>
      <c r="D287" s="221" t="s">
        <v>513</v>
      </c>
      <c r="E287" s="248" t="s">
        <v>23</v>
      </c>
      <c r="F287" s="249" t="s">
        <v>7605</v>
      </c>
      <c r="G287" s="226"/>
      <c r="H287" s="250">
        <v>18.920000000000002</v>
      </c>
      <c r="I287" s="231"/>
      <c r="J287" s="226"/>
      <c r="K287" s="226"/>
      <c r="L287" s="232"/>
      <c r="M287" s="233"/>
      <c r="N287" s="234"/>
      <c r="O287" s="234"/>
      <c r="P287" s="234"/>
      <c r="Q287" s="234"/>
      <c r="R287" s="234"/>
      <c r="S287" s="234"/>
      <c r="T287" s="235"/>
      <c r="AT287" s="236" t="s">
        <v>513</v>
      </c>
      <c r="AU287" s="236" t="s">
        <v>82</v>
      </c>
      <c r="AV287" s="12" t="s">
        <v>82</v>
      </c>
      <c r="AW287" s="12" t="s">
        <v>36</v>
      </c>
      <c r="AX287" s="12" t="s">
        <v>73</v>
      </c>
      <c r="AY287" s="236" t="s">
        <v>492</v>
      </c>
    </row>
    <row r="288" spans="2:65" s="12" customFormat="1">
      <c r="B288" s="225"/>
      <c r="C288" s="226"/>
      <c r="D288" s="221" t="s">
        <v>513</v>
      </c>
      <c r="E288" s="248" t="s">
        <v>23</v>
      </c>
      <c r="F288" s="249" t="s">
        <v>7606</v>
      </c>
      <c r="G288" s="226"/>
      <c r="H288" s="250">
        <v>5.94</v>
      </c>
      <c r="I288" s="231"/>
      <c r="J288" s="226"/>
      <c r="K288" s="226"/>
      <c r="L288" s="232"/>
      <c r="M288" s="233"/>
      <c r="N288" s="234"/>
      <c r="O288" s="234"/>
      <c r="P288" s="234"/>
      <c r="Q288" s="234"/>
      <c r="R288" s="234"/>
      <c r="S288" s="234"/>
      <c r="T288" s="235"/>
      <c r="AT288" s="236" t="s">
        <v>513</v>
      </c>
      <c r="AU288" s="236" t="s">
        <v>82</v>
      </c>
      <c r="AV288" s="12" t="s">
        <v>82</v>
      </c>
      <c r="AW288" s="12" t="s">
        <v>36</v>
      </c>
      <c r="AX288" s="12" t="s">
        <v>73</v>
      </c>
      <c r="AY288" s="236" t="s">
        <v>492</v>
      </c>
    </row>
    <row r="289" spans="2:65" s="12" customFormat="1">
      <c r="B289" s="225"/>
      <c r="C289" s="226"/>
      <c r="D289" s="221" t="s">
        <v>513</v>
      </c>
      <c r="E289" s="248" t="s">
        <v>23</v>
      </c>
      <c r="F289" s="249" t="s">
        <v>7607</v>
      </c>
      <c r="G289" s="226"/>
      <c r="H289" s="250">
        <v>6.1740000000000004</v>
      </c>
      <c r="I289" s="231"/>
      <c r="J289" s="226"/>
      <c r="K289" s="226"/>
      <c r="L289" s="232"/>
      <c r="M289" s="233"/>
      <c r="N289" s="234"/>
      <c r="O289" s="234"/>
      <c r="P289" s="234"/>
      <c r="Q289" s="234"/>
      <c r="R289" s="234"/>
      <c r="S289" s="234"/>
      <c r="T289" s="235"/>
      <c r="AT289" s="236" t="s">
        <v>513</v>
      </c>
      <c r="AU289" s="236" t="s">
        <v>82</v>
      </c>
      <c r="AV289" s="12" t="s">
        <v>82</v>
      </c>
      <c r="AW289" s="12" t="s">
        <v>36</v>
      </c>
      <c r="AX289" s="12" t="s">
        <v>73</v>
      </c>
      <c r="AY289" s="236" t="s">
        <v>492</v>
      </c>
    </row>
    <row r="290" spans="2:65" s="13" customFormat="1">
      <c r="B290" s="237"/>
      <c r="C290" s="238"/>
      <c r="D290" s="221" t="s">
        <v>513</v>
      </c>
      <c r="E290" s="239" t="s">
        <v>23</v>
      </c>
      <c r="F290" s="240" t="s">
        <v>7608</v>
      </c>
      <c r="G290" s="238"/>
      <c r="H290" s="241" t="s">
        <v>23</v>
      </c>
      <c r="I290" s="242"/>
      <c r="J290" s="238"/>
      <c r="K290" s="238"/>
      <c r="L290" s="243"/>
      <c r="M290" s="244"/>
      <c r="N290" s="245"/>
      <c r="O290" s="245"/>
      <c r="P290" s="245"/>
      <c r="Q290" s="245"/>
      <c r="R290" s="245"/>
      <c r="S290" s="245"/>
      <c r="T290" s="246"/>
      <c r="AT290" s="247" t="s">
        <v>513</v>
      </c>
      <c r="AU290" s="247" t="s">
        <v>82</v>
      </c>
      <c r="AV290" s="13" t="s">
        <v>80</v>
      </c>
      <c r="AW290" s="13" t="s">
        <v>36</v>
      </c>
      <c r="AX290" s="13" t="s">
        <v>73</v>
      </c>
      <c r="AY290" s="247" t="s">
        <v>492</v>
      </c>
    </row>
    <row r="291" spans="2:65" s="14" customFormat="1">
      <c r="B291" s="251"/>
      <c r="C291" s="252"/>
      <c r="D291" s="227" t="s">
        <v>513</v>
      </c>
      <c r="E291" s="253" t="s">
        <v>23</v>
      </c>
      <c r="F291" s="254" t="s">
        <v>560</v>
      </c>
      <c r="G291" s="252"/>
      <c r="H291" s="255">
        <v>31.033999999999999</v>
      </c>
      <c r="I291" s="256"/>
      <c r="J291" s="252"/>
      <c r="K291" s="252"/>
      <c r="L291" s="257"/>
      <c r="M291" s="258"/>
      <c r="N291" s="259"/>
      <c r="O291" s="259"/>
      <c r="P291" s="259"/>
      <c r="Q291" s="259"/>
      <c r="R291" s="259"/>
      <c r="S291" s="259"/>
      <c r="T291" s="260"/>
      <c r="AT291" s="261" t="s">
        <v>513</v>
      </c>
      <c r="AU291" s="261" t="s">
        <v>82</v>
      </c>
      <c r="AV291" s="14" t="s">
        <v>502</v>
      </c>
      <c r="AW291" s="14" t="s">
        <v>36</v>
      </c>
      <c r="AX291" s="14" t="s">
        <v>80</v>
      </c>
      <c r="AY291" s="261" t="s">
        <v>492</v>
      </c>
    </row>
    <row r="292" spans="2:65" s="1" customFormat="1" ht="25.5" customHeight="1">
      <c r="B292" s="42"/>
      <c r="C292" s="209" t="s">
        <v>940</v>
      </c>
      <c r="D292" s="209" t="s">
        <v>498</v>
      </c>
      <c r="E292" s="210" t="s">
        <v>1415</v>
      </c>
      <c r="F292" s="211" t="s">
        <v>1416</v>
      </c>
      <c r="G292" s="212" t="s">
        <v>180</v>
      </c>
      <c r="H292" s="213">
        <v>31.033999999999999</v>
      </c>
      <c r="I292" s="214"/>
      <c r="J292" s="215">
        <f>ROUND(I292*H292,2)</f>
        <v>0</v>
      </c>
      <c r="K292" s="211" t="s">
        <v>501</v>
      </c>
      <c r="L292" s="62"/>
      <c r="M292" s="216" t="s">
        <v>23</v>
      </c>
      <c r="N292" s="217" t="s">
        <v>44</v>
      </c>
      <c r="O292" s="43"/>
      <c r="P292" s="218">
        <f>O292*H292</f>
        <v>0</v>
      </c>
      <c r="Q292" s="218">
        <v>0</v>
      </c>
      <c r="R292" s="218">
        <f>Q292*H292</f>
        <v>0</v>
      </c>
      <c r="S292" s="218">
        <v>0</v>
      </c>
      <c r="T292" s="219">
        <f>S292*H292</f>
        <v>0</v>
      </c>
      <c r="AR292" s="25" t="s">
        <v>502</v>
      </c>
      <c r="AT292" s="25" t="s">
        <v>498</v>
      </c>
      <c r="AU292" s="25" t="s">
        <v>82</v>
      </c>
      <c r="AY292" s="25" t="s">
        <v>492</v>
      </c>
      <c r="BE292" s="220">
        <f>IF(N292="základní",J292,0)</f>
        <v>0</v>
      </c>
      <c r="BF292" s="220">
        <f>IF(N292="snížená",J292,0)</f>
        <v>0</v>
      </c>
      <c r="BG292" s="220">
        <f>IF(N292="zákl. přenesená",J292,0)</f>
        <v>0</v>
      </c>
      <c r="BH292" s="220">
        <f>IF(N292="sníž. přenesená",J292,0)</f>
        <v>0</v>
      </c>
      <c r="BI292" s="220">
        <f>IF(N292="nulová",J292,0)</f>
        <v>0</v>
      </c>
      <c r="BJ292" s="25" t="s">
        <v>80</v>
      </c>
      <c r="BK292" s="220">
        <f>ROUND(I292*H292,2)</f>
        <v>0</v>
      </c>
      <c r="BL292" s="25" t="s">
        <v>502</v>
      </c>
      <c r="BM292" s="25" t="s">
        <v>7609</v>
      </c>
    </row>
    <row r="293" spans="2:65" s="1" customFormat="1" ht="24">
      <c r="B293" s="42"/>
      <c r="C293" s="64"/>
      <c r="D293" s="221" t="s">
        <v>506</v>
      </c>
      <c r="E293" s="64"/>
      <c r="F293" s="222" t="s">
        <v>1416</v>
      </c>
      <c r="G293" s="64"/>
      <c r="H293" s="64"/>
      <c r="I293" s="177"/>
      <c r="J293" s="64"/>
      <c r="K293" s="64"/>
      <c r="L293" s="62"/>
      <c r="M293" s="223"/>
      <c r="N293" s="43"/>
      <c r="O293" s="43"/>
      <c r="P293" s="43"/>
      <c r="Q293" s="43"/>
      <c r="R293" s="43"/>
      <c r="S293" s="43"/>
      <c r="T293" s="79"/>
      <c r="AT293" s="25" t="s">
        <v>506</v>
      </c>
      <c r="AU293" s="25" t="s">
        <v>82</v>
      </c>
    </row>
    <row r="294" spans="2:65" s="1" customFormat="1" ht="36">
      <c r="B294" s="42"/>
      <c r="C294" s="64"/>
      <c r="D294" s="227" t="s">
        <v>509</v>
      </c>
      <c r="E294" s="64"/>
      <c r="F294" s="273" t="s">
        <v>1412</v>
      </c>
      <c r="G294" s="64"/>
      <c r="H294" s="64"/>
      <c r="I294" s="177"/>
      <c r="J294" s="64"/>
      <c r="K294" s="64"/>
      <c r="L294" s="62"/>
      <c r="M294" s="223"/>
      <c r="N294" s="43"/>
      <c r="O294" s="43"/>
      <c r="P294" s="43"/>
      <c r="Q294" s="43"/>
      <c r="R294" s="43"/>
      <c r="S294" s="43"/>
      <c r="T294" s="79"/>
      <c r="AT294" s="25" t="s">
        <v>509</v>
      </c>
      <c r="AU294" s="25" t="s">
        <v>82</v>
      </c>
    </row>
    <row r="295" spans="2:65" s="1" customFormat="1" ht="25.5" customHeight="1">
      <c r="B295" s="42"/>
      <c r="C295" s="209" t="s">
        <v>952</v>
      </c>
      <c r="D295" s="209" t="s">
        <v>498</v>
      </c>
      <c r="E295" s="210" t="s">
        <v>1420</v>
      </c>
      <c r="F295" s="211" t="s">
        <v>1421</v>
      </c>
      <c r="G295" s="212" t="s">
        <v>795</v>
      </c>
      <c r="H295" s="213">
        <v>0.44700000000000001</v>
      </c>
      <c r="I295" s="214"/>
      <c r="J295" s="215">
        <f>ROUND(I295*H295,2)</f>
        <v>0</v>
      </c>
      <c r="K295" s="211" t="s">
        <v>501</v>
      </c>
      <c r="L295" s="62"/>
      <c r="M295" s="216" t="s">
        <v>23</v>
      </c>
      <c r="N295" s="217" t="s">
        <v>44</v>
      </c>
      <c r="O295" s="43"/>
      <c r="P295" s="218">
        <f>O295*H295</f>
        <v>0</v>
      </c>
      <c r="Q295" s="218">
        <v>1.05037</v>
      </c>
      <c r="R295" s="218">
        <f>Q295*H295</f>
        <v>0.46951539000000003</v>
      </c>
      <c r="S295" s="218">
        <v>0</v>
      </c>
      <c r="T295" s="219">
        <f>S295*H295</f>
        <v>0</v>
      </c>
      <c r="AR295" s="25" t="s">
        <v>502</v>
      </c>
      <c r="AT295" s="25" t="s">
        <v>498</v>
      </c>
      <c r="AU295" s="25" t="s">
        <v>82</v>
      </c>
      <c r="AY295" s="25" t="s">
        <v>492</v>
      </c>
      <c r="BE295" s="220">
        <f>IF(N295="základní",J295,0)</f>
        <v>0</v>
      </c>
      <c r="BF295" s="220">
        <f>IF(N295="snížená",J295,0)</f>
        <v>0</v>
      </c>
      <c r="BG295" s="220">
        <f>IF(N295="zákl. přenesená",J295,0)</f>
        <v>0</v>
      </c>
      <c r="BH295" s="220">
        <f>IF(N295="sníž. přenesená",J295,0)</f>
        <v>0</v>
      </c>
      <c r="BI295" s="220">
        <f>IF(N295="nulová",J295,0)</f>
        <v>0</v>
      </c>
      <c r="BJ295" s="25" t="s">
        <v>80</v>
      </c>
      <c r="BK295" s="220">
        <f>ROUND(I295*H295,2)</f>
        <v>0</v>
      </c>
      <c r="BL295" s="25" t="s">
        <v>502</v>
      </c>
      <c r="BM295" s="25" t="s">
        <v>7610</v>
      </c>
    </row>
    <row r="296" spans="2:65" s="1" customFormat="1" ht="24">
      <c r="B296" s="42"/>
      <c r="C296" s="64"/>
      <c r="D296" s="221" t="s">
        <v>506</v>
      </c>
      <c r="E296" s="64"/>
      <c r="F296" s="222" t="s">
        <v>1421</v>
      </c>
      <c r="G296" s="64"/>
      <c r="H296" s="64"/>
      <c r="I296" s="177"/>
      <c r="J296" s="64"/>
      <c r="K296" s="64"/>
      <c r="L296" s="62"/>
      <c r="M296" s="223"/>
      <c r="N296" s="43"/>
      <c r="O296" s="43"/>
      <c r="P296" s="43"/>
      <c r="Q296" s="43"/>
      <c r="R296" s="43"/>
      <c r="S296" s="43"/>
      <c r="T296" s="79"/>
      <c r="AT296" s="25" t="s">
        <v>506</v>
      </c>
      <c r="AU296" s="25" t="s">
        <v>82</v>
      </c>
    </row>
    <row r="297" spans="2:65" s="12" customFormat="1">
      <c r="B297" s="225"/>
      <c r="C297" s="226"/>
      <c r="D297" s="221" t="s">
        <v>513</v>
      </c>
      <c r="E297" s="248" t="s">
        <v>23</v>
      </c>
      <c r="F297" s="249" t="s">
        <v>7611</v>
      </c>
      <c r="G297" s="226"/>
      <c r="H297" s="250">
        <v>0.44700000000000001</v>
      </c>
      <c r="I297" s="231"/>
      <c r="J297" s="226"/>
      <c r="K297" s="226"/>
      <c r="L297" s="232"/>
      <c r="M297" s="233"/>
      <c r="N297" s="234"/>
      <c r="O297" s="234"/>
      <c r="P297" s="234"/>
      <c r="Q297" s="234"/>
      <c r="R297" s="234"/>
      <c r="S297" s="234"/>
      <c r="T297" s="235"/>
      <c r="AT297" s="236" t="s">
        <v>513</v>
      </c>
      <c r="AU297" s="236" t="s">
        <v>82</v>
      </c>
      <c r="AV297" s="12" t="s">
        <v>82</v>
      </c>
      <c r="AW297" s="12" t="s">
        <v>36</v>
      </c>
      <c r="AX297" s="12" t="s">
        <v>73</v>
      </c>
      <c r="AY297" s="236" t="s">
        <v>492</v>
      </c>
    </row>
    <row r="298" spans="2:65" s="13" customFormat="1">
      <c r="B298" s="237"/>
      <c r="C298" s="238"/>
      <c r="D298" s="221" t="s">
        <v>513</v>
      </c>
      <c r="E298" s="239" t="s">
        <v>23</v>
      </c>
      <c r="F298" s="240" t="s">
        <v>7612</v>
      </c>
      <c r="G298" s="238"/>
      <c r="H298" s="241" t="s">
        <v>23</v>
      </c>
      <c r="I298" s="242"/>
      <c r="J298" s="238"/>
      <c r="K298" s="238"/>
      <c r="L298" s="243"/>
      <c r="M298" s="244"/>
      <c r="N298" s="245"/>
      <c r="O298" s="245"/>
      <c r="P298" s="245"/>
      <c r="Q298" s="245"/>
      <c r="R298" s="245"/>
      <c r="S298" s="245"/>
      <c r="T298" s="246"/>
      <c r="AT298" s="247" t="s">
        <v>513</v>
      </c>
      <c r="AU298" s="247" t="s">
        <v>82</v>
      </c>
      <c r="AV298" s="13" t="s">
        <v>80</v>
      </c>
      <c r="AW298" s="13" t="s">
        <v>36</v>
      </c>
      <c r="AX298" s="13" t="s">
        <v>73</v>
      </c>
      <c r="AY298" s="247" t="s">
        <v>492</v>
      </c>
    </row>
    <row r="299" spans="2:65" s="14" customFormat="1">
      <c r="B299" s="251"/>
      <c r="C299" s="252"/>
      <c r="D299" s="227" t="s">
        <v>513</v>
      </c>
      <c r="E299" s="253" t="s">
        <v>23</v>
      </c>
      <c r="F299" s="254" t="s">
        <v>560</v>
      </c>
      <c r="G299" s="252"/>
      <c r="H299" s="255">
        <v>0.44700000000000001</v>
      </c>
      <c r="I299" s="256"/>
      <c r="J299" s="252"/>
      <c r="K299" s="252"/>
      <c r="L299" s="257"/>
      <c r="M299" s="258"/>
      <c r="N299" s="259"/>
      <c r="O299" s="259"/>
      <c r="P299" s="259"/>
      <c r="Q299" s="259"/>
      <c r="R299" s="259"/>
      <c r="S299" s="259"/>
      <c r="T299" s="260"/>
      <c r="AT299" s="261" t="s">
        <v>513</v>
      </c>
      <c r="AU299" s="261" t="s">
        <v>82</v>
      </c>
      <c r="AV299" s="14" t="s">
        <v>502</v>
      </c>
      <c r="AW299" s="14" t="s">
        <v>36</v>
      </c>
      <c r="AX299" s="14" t="s">
        <v>80</v>
      </c>
      <c r="AY299" s="261" t="s">
        <v>492</v>
      </c>
    </row>
    <row r="300" spans="2:65" s="1" customFormat="1" ht="25.5" customHeight="1">
      <c r="B300" s="42"/>
      <c r="C300" s="209" t="s">
        <v>958</v>
      </c>
      <c r="D300" s="209" t="s">
        <v>498</v>
      </c>
      <c r="E300" s="210" t="s">
        <v>7613</v>
      </c>
      <c r="F300" s="211" t="s">
        <v>7614</v>
      </c>
      <c r="G300" s="212" t="s">
        <v>632</v>
      </c>
      <c r="H300" s="213">
        <v>7.78</v>
      </c>
      <c r="I300" s="214"/>
      <c r="J300" s="215">
        <f>ROUND(I300*H300,2)</f>
        <v>0</v>
      </c>
      <c r="K300" s="211" t="s">
        <v>501</v>
      </c>
      <c r="L300" s="62"/>
      <c r="M300" s="216" t="s">
        <v>23</v>
      </c>
      <c r="N300" s="217" t="s">
        <v>44</v>
      </c>
      <c r="O300" s="43"/>
      <c r="P300" s="218">
        <f>O300*H300</f>
        <v>0</v>
      </c>
      <c r="Q300" s="218">
        <v>2.5143</v>
      </c>
      <c r="R300" s="218">
        <f>Q300*H300</f>
        <v>19.561254000000002</v>
      </c>
      <c r="S300" s="218">
        <v>0</v>
      </c>
      <c r="T300" s="219">
        <f>S300*H300</f>
        <v>0</v>
      </c>
      <c r="AR300" s="25" t="s">
        <v>502</v>
      </c>
      <c r="AT300" s="25" t="s">
        <v>498</v>
      </c>
      <c r="AU300" s="25" t="s">
        <v>82</v>
      </c>
      <c r="AY300" s="25" t="s">
        <v>492</v>
      </c>
      <c r="BE300" s="220">
        <f>IF(N300="základní",J300,0)</f>
        <v>0</v>
      </c>
      <c r="BF300" s="220">
        <f>IF(N300="snížená",J300,0)</f>
        <v>0</v>
      </c>
      <c r="BG300" s="220">
        <f>IF(N300="zákl. přenesená",J300,0)</f>
        <v>0</v>
      </c>
      <c r="BH300" s="220">
        <f>IF(N300="sníž. přenesená",J300,0)</f>
        <v>0</v>
      </c>
      <c r="BI300" s="220">
        <f>IF(N300="nulová",J300,0)</f>
        <v>0</v>
      </c>
      <c r="BJ300" s="25" t="s">
        <v>80</v>
      </c>
      <c r="BK300" s="220">
        <f>ROUND(I300*H300,2)</f>
        <v>0</v>
      </c>
      <c r="BL300" s="25" t="s">
        <v>502</v>
      </c>
      <c r="BM300" s="25" t="s">
        <v>7615</v>
      </c>
    </row>
    <row r="301" spans="2:65" s="1" customFormat="1" ht="24">
      <c r="B301" s="42"/>
      <c r="C301" s="64"/>
      <c r="D301" s="221" t="s">
        <v>506</v>
      </c>
      <c r="E301" s="64"/>
      <c r="F301" s="222" t="s">
        <v>7614</v>
      </c>
      <c r="G301" s="64"/>
      <c r="H301" s="64"/>
      <c r="I301" s="177"/>
      <c r="J301" s="64"/>
      <c r="K301" s="64"/>
      <c r="L301" s="62"/>
      <c r="M301" s="223"/>
      <c r="N301" s="43"/>
      <c r="O301" s="43"/>
      <c r="P301" s="43"/>
      <c r="Q301" s="43"/>
      <c r="R301" s="43"/>
      <c r="S301" s="43"/>
      <c r="T301" s="79"/>
      <c r="AT301" s="25" t="s">
        <v>506</v>
      </c>
      <c r="AU301" s="25" t="s">
        <v>82</v>
      </c>
    </row>
    <row r="302" spans="2:65" s="12" customFormat="1">
      <c r="B302" s="225"/>
      <c r="C302" s="226"/>
      <c r="D302" s="221" t="s">
        <v>513</v>
      </c>
      <c r="E302" s="248" t="s">
        <v>23</v>
      </c>
      <c r="F302" s="249" t="s">
        <v>7616</v>
      </c>
      <c r="G302" s="226"/>
      <c r="H302" s="250">
        <v>1.575</v>
      </c>
      <c r="I302" s="231"/>
      <c r="J302" s="226"/>
      <c r="K302" s="226"/>
      <c r="L302" s="232"/>
      <c r="M302" s="233"/>
      <c r="N302" s="234"/>
      <c r="O302" s="234"/>
      <c r="P302" s="234"/>
      <c r="Q302" s="234"/>
      <c r="R302" s="234"/>
      <c r="S302" s="234"/>
      <c r="T302" s="235"/>
      <c r="AT302" s="236" t="s">
        <v>513</v>
      </c>
      <c r="AU302" s="236" t="s">
        <v>82</v>
      </c>
      <c r="AV302" s="12" t="s">
        <v>82</v>
      </c>
      <c r="AW302" s="12" t="s">
        <v>36</v>
      </c>
      <c r="AX302" s="12" t="s">
        <v>73</v>
      </c>
      <c r="AY302" s="236" t="s">
        <v>492</v>
      </c>
    </row>
    <row r="303" spans="2:65" s="13" customFormat="1">
      <c r="B303" s="237"/>
      <c r="C303" s="238"/>
      <c r="D303" s="221" t="s">
        <v>513</v>
      </c>
      <c r="E303" s="239" t="s">
        <v>23</v>
      </c>
      <c r="F303" s="240" t="s">
        <v>7617</v>
      </c>
      <c r="G303" s="238"/>
      <c r="H303" s="241" t="s">
        <v>23</v>
      </c>
      <c r="I303" s="242"/>
      <c r="J303" s="238"/>
      <c r="K303" s="238"/>
      <c r="L303" s="243"/>
      <c r="M303" s="244"/>
      <c r="N303" s="245"/>
      <c r="O303" s="245"/>
      <c r="P303" s="245"/>
      <c r="Q303" s="245"/>
      <c r="R303" s="245"/>
      <c r="S303" s="245"/>
      <c r="T303" s="246"/>
      <c r="AT303" s="247" t="s">
        <v>513</v>
      </c>
      <c r="AU303" s="247" t="s">
        <v>82</v>
      </c>
      <c r="AV303" s="13" t="s">
        <v>80</v>
      </c>
      <c r="AW303" s="13" t="s">
        <v>36</v>
      </c>
      <c r="AX303" s="13" t="s">
        <v>73</v>
      </c>
      <c r="AY303" s="247" t="s">
        <v>492</v>
      </c>
    </row>
    <row r="304" spans="2:65" s="12" customFormat="1">
      <c r="B304" s="225"/>
      <c r="C304" s="226"/>
      <c r="D304" s="221" t="s">
        <v>513</v>
      </c>
      <c r="E304" s="248" t="s">
        <v>23</v>
      </c>
      <c r="F304" s="249" t="s">
        <v>7618</v>
      </c>
      <c r="G304" s="226"/>
      <c r="H304" s="250">
        <v>5.2430000000000003</v>
      </c>
      <c r="I304" s="231"/>
      <c r="J304" s="226"/>
      <c r="K304" s="226"/>
      <c r="L304" s="232"/>
      <c r="M304" s="233"/>
      <c r="N304" s="234"/>
      <c r="O304" s="234"/>
      <c r="P304" s="234"/>
      <c r="Q304" s="234"/>
      <c r="R304" s="234"/>
      <c r="S304" s="234"/>
      <c r="T304" s="235"/>
      <c r="AT304" s="236" t="s">
        <v>513</v>
      </c>
      <c r="AU304" s="236" t="s">
        <v>82</v>
      </c>
      <c r="AV304" s="12" t="s">
        <v>82</v>
      </c>
      <c r="AW304" s="12" t="s">
        <v>36</v>
      </c>
      <c r="AX304" s="12" t="s">
        <v>73</v>
      </c>
      <c r="AY304" s="236" t="s">
        <v>492</v>
      </c>
    </row>
    <row r="305" spans="2:65" s="13" customFormat="1">
      <c r="B305" s="237"/>
      <c r="C305" s="238"/>
      <c r="D305" s="221" t="s">
        <v>513</v>
      </c>
      <c r="E305" s="239" t="s">
        <v>23</v>
      </c>
      <c r="F305" s="240" t="s">
        <v>7619</v>
      </c>
      <c r="G305" s="238"/>
      <c r="H305" s="241" t="s">
        <v>23</v>
      </c>
      <c r="I305" s="242"/>
      <c r="J305" s="238"/>
      <c r="K305" s="238"/>
      <c r="L305" s="243"/>
      <c r="M305" s="244"/>
      <c r="N305" s="245"/>
      <c r="O305" s="245"/>
      <c r="P305" s="245"/>
      <c r="Q305" s="245"/>
      <c r="R305" s="245"/>
      <c r="S305" s="245"/>
      <c r="T305" s="246"/>
      <c r="AT305" s="247" t="s">
        <v>513</v>
      </c>
      <c r="AU305" s="247" t="s">
        <v>82</v>
      </c>
      <c r="AV305" s="13" t="s">
        <v>80</v>
      </c>
      <c r="AW305" s="13" t="s">
        <v>36</v>
      </c>
      <c r="AX305" s="13" t="s">
        <v>73</v>
      </c>
      <c r="AY305" s="247" t="s">
        <v>492</v>
      </c>
    </row>
    <row r="306" spans="2:65" s="12" customFormat="1">
      <c r="B306" s="225"/>
      <c r="C306" s="226"/>
      <c r="D306" s="221" t="s">
        <v>513</v>
      </c>
      <c r="E306" s="248" t="s">
        <v>23</v>
      </c>
      <c r="F306" s="249" t="s">
        <v>7620</v>
      </c>
      <c r="G306" s="226"/>
      <c r="H306" s="250">
        <v>0.96199999999999997</v>
      </c>
      <c r="I306" s="231"/>
      <c r="J306" s="226"/>
      <c r="K306" s="226"/>
      <c r="L306" s="232"/>
      <c r="M306" s="233"/>
      <c r="N306" s="234"/>
      <c r="O306" s="234"/>
      <c r="P306" s="234"/>
      <c r="Q306" s="234"/>
      <c r="R306" s="234"/>
      <c r="S306" s="234"/>
      <c r="T306" s="235"/>
      <c r="AT306" s="236" t="s">
        <v>513</v>
      </c>
      <c r="AU306" s="236" t="s">
        <v>82</v>
      </c>
      <c r="AV306" s="12" t="s">
        <v>82</v>
      </c>
      <c r="AW306" s="12" t="s">
        <v>36</v>
      </c>
      <c r="AX306" s="12" t="s">
        <v>73</v>
      </c>
      <c r="AY306" s="236" t="s">
        <v>492</v>
      </c>
    </row>
    <row r="307" spans="2:65" s="13" customFormat="1">
      <c r="B307" s="237"/>
      <c r="C307" s="238"/>
      <c r="D307" s="221" t="s">
        <v>513</v>
      </c>
      <c r="E307" s="239" t="s">
        <v>23</v>
      </c>
      <c r="F307" s="240" t="s">
        <v>7621</v>
      </c>
      <c r="G307" s="238"/>
      <c r="H307" s="241" t="s">
        <v>23</v>
      </c>
      <c r="I307" s="242"/>
      <c r="J307" s="238"/>
      <c r="K307" s="238"/>
      <c r="L307" s="243"/>
      <c r="M307" s="244"/>
      <c r="N307" s="245"/>
      <c r="O307" s="245"/>
      <c r="P307" s="245"/>
      <c r="Q307" s="245"/>
      <c r="R307" s="245"/>
      <c r="S307" s="245"/>
      <c r="T307" s="246"/>
      <c r="AT307" s="247" t="s">
        <v>513</v>
      </c>
      <c r="AU307" s="247" t="s">
        <v>82</v>
      </c>
      <c r="AV307" s="13" t="s">
        <v>80</v>
      </c>
      <c r="AW307" s="13" t="s">
        <v>36</v>
      </c>
      <c r="AX307" s="13" t="s">
        <v>73</v>
      </c>
      <c r="AY307" s="247" t="s">
        <v>492</v>
      </c>
    </row>
    <row r="308" spans="2:65" s="14" customFormat="1">
      <c r="B308" s="251"/>
      <c r="C308" s="252"/>
      <c r="D308" s="227" t="s">
        <v>513</v>
      </c>
      <c r="E308" s="253" t="s">
        <v>23</v>
      </c>
      <c r="F308" s="254" t="s">
        <v>560</v>
      </c>
      <c r="G308" s="252"/>
      <c r="H308" s="255">
        <v>7.78</v>
      </c>
      <c r="I308" s="256"/>
      <c r="J308" s="252"/>
      <c r="K308" s="252"/>
      <c r="L308" s="257"/>
      <c r="M308" s="258"/>
      <c r="N308" s="259"/>
      <c r="O308" s="259"/>
      <c r="P308" s="259"/>
      <c r="Q308" s="259"/>
      <c r="R308" s="259"/>
      <c r="S308" s="259"/>
      <c r="T308" s="260"/>
      <c r="AT308" s="261" t="s">
        <v>513</v>
      </c>
      <c r="AU308" s="261" t="s">
        <v>82</v>
      </c>
      <c r="AV308" s="14" t="s">
        <v>502</v>
      </c>
      <c r="AW308" s="14" t="s">
        <v>36</v>
      </c>
      <c r="AX308" s="14" t="s">
        <v>80</v>
      </c>
      <c r="AY308" s="261" t="s">
        <v>492</v>
      </c>
    </row>
    <row r="309" spans="2:65" s="1" customFormat="1" ht="25.5" customHeight="1">
      <c r="B309" s="42"/>
      <c r="C309" s="209" t="s">
        <v>965</v>
      </c>
      <c r="D309" s="209" t="s">
        <v>498</v>
      </c>
      <c r="E309" s="210" t="s">
        <v>7622</v>
      </c>
      <c r="F309" s="211" t="s">
        <v>7623</v>
      </c>
      <c r="G309" s="212" t="s">
        <v>180</v>
      </c>
      <c r="H309" s="213">
        <v>22.433</v>
      </c>
      <c r="I309" s="214"/>
      <c r="J309" s="215">
        <f>ROUND(I309*H309,2)</f>
        <v>0</v>
      </c>
      <c r="K309" s="211" t="s">
        <v>501</v>
      </c>
      <c r="L309" s="62"/>
      <c r="M309" s="216" t="s">
        <v>23</v>
      </c>
      <c r="N309" s="217" t="s">
        <v>44</v>
      </c>
      <c r="O309" s="43"/>
      <c r="P309" s="218">
        <f>O309*H309</f>
        <v>0</v>
      </c>
      <c r="Q309" s="218">
        <v>2.65E-3</v>
      </c>
      <c r="R309" s="218">
        <f>Q309*H309</f>
        <v>5.9447449999999999E-2</v>
      </c>
      <c r="S309" s="218">
        <v>0</v>
      </c>
      <c r="T309" s="219">
        <f>S309*H309</f>
        <v>0</v>
      </c>
      <c r="AR309" s="25" t="s">
        <v>502</v>
      </c>
      <c r="AT309" s="25" t="s">
        <v>498</v>
      </c>
      <c r="AU309" s="25" t="s">
        <v>82</v>
      </c>
      <c r="AY309" s="25" t="s">
        <v>492</v>
      </c>
      <c r="BE309" s="220">
        <f>IF(N309="základní",J309,0)</f>
        <v>0</v>
      </c>
      <c r="BF309" s="220">
        <f>IF(N309="snížená",J309,0)</f>
        <v>0</v>
      </c>
      <c r="BG309" s="220">
        <f>IF(N309="zákl. přenesená",J309,0)</f>
        <v>0</v>
      </c>
      <c r="BH309" s="220">
        <f>IF(N309="sníž. přenesená",J309,0)</f>
        <v>0</v>
      </c>
      <c r="BI309" s="220">
        <f>IF(N309="nulová",J309,0)</f>
        <v>0</v>
      </c>
      <c r="BJ309" s="25" t="s">
        <v>80</v>
      </c>
      <c r="BK309" s="220">
        <f>ROUND(I309*H309,2)</f>
        <v>0</v>
      </c>
      <c r="BL309" s="25" t="s">
        <v>502</v>
      </c>
      <c r="BM309" s="25" t="s">
        <v>7624</v>
      </c>
    </row>
    <row r="310" spans="2:65" s="1" customFormat="1" ht="24">
      <c r="B310" s="42"/>
      <c r="C310" s="64"/>
      <c r="D310" s="221" t="s">
        <v>506</v>
      </c>
      <c r="E310" s="64"/>
      <c r="F310" s="222" t="s">
        <v>7623</v>
      </c>
      <c r="G310" s="64"/>
      <c r="H310" s="64"/>
      <c r="I310" s="177"/>
      <c r="J310" s="64"/>
      <c r="K310" s="64"/>
      <c r="L310" s="62"/>
      <c r="M310" s="223"/>
      <c r="N310" s="43"/>
      <c r="O310" s="43"/>
      <c r="P310" s="43"/>
      <c r="Q310" s="43"/>
      <c r="R310" s="43"/>
      <c r="S310" s="43"/>
      <c r="T310" s="79"/>
      <c r="AT310" s="25" t="s">
        <v>506</v>
      </c>
      <c r="AU310" s="25" t="s">
        <v>82</v>
      </c>
    </row>
    <row r="311" spans="2:65" s="1" customFormat="1" ht="48">
      <c r="B311" s="42"/>
      <c r="C311" s="64"/>
      <c r="D311" s="221" t="s">
        <v>509</v>
      </c>
      <c r="E311" s="64"/>
      <c r="F311" s="224" t="s">
        <v>7625</v>
      </c>
      <c r="G311" s="64"/>
      <c r="H311" s="64"/>
      <c r="I311" s="177"/>
      <c r="J311" s="64"/>
      <c r="K311" s="64"/>
      <c r="L311" s="62"/>
      <c r="M311" s="223"/>
      <c r="N311" s="43"/>
      <c r="O311" s="43"/>
      <c r="P311" s="43"/>
      <c r="Q311" s="43"/>
      <c r="R311" s="43"/>
      <c r="S311" s="43"/>
      <c r="T311" s="79"/>
      <c r="AT311" s="25" t="s">
        <v>509</v>
      </c>
      <c r="AU311" s="25" t="s">
        <v>82</v>
      </c>
    </row>
    <row r="312" spans="2:65" s="12" customFormat="1">
      <c r="B312" s="225"/>
      <c r="C312" s="226"/>
      <c r="D312" s="221" t="s">
        <v>513</v>
      </c>
      <c r="E312" s="248" t="s">
        <v>23</v>
      </c>
      <c r="F312" s="249" t="s">
        <v>7626</v>
      </c>
      <c r="G312" s="226"/>
      <c r="H312" s="250">
        <v>18.72</v>
      </c>
      <c r="I312" s="231"/>
      <c r="J312" s="226"/>
      <c r="K312" s="226"/>
      <c r="L312" s="232"/>
      <c r="M312" s="233"/>
      <c r="N312" s="234"/>
      <c r="O312" s="234"/>
      <c r="P312" s="234"/>
      <c r="Q312" s="234"/>
      <c r="R312" s="234"/>
      <c r="S312" s="234"/>
      <c r="T312" s="235"/>
      <c r="AT312" s="236" t="s">
        <v>513</v>
      </c>
      <c r="AU312" s="236" t="s">
        <v>82</v>
      </c>
      <c r="AV312" s="12" t="s">
        <v>82</v>
      </c>
      <c r="AW312" s="12" t="s">
        <v>36</v>
      </c>
      <c r="AX312" s="12" t="s">
        <v>73</v>
      </c>
      <c r="AY312" s="236" t="s">
        <v>492</v>
      </c>
    </row>
    <row r="313" spans="2:65" s="13" customFormat="1">
      <c r="B313" s="237"/>
      <c r="C313" s="238"/>
      <c r="D313" s="221" t="s">
        <v>513</v>
      </c>
      <c r="E313" s="239" t="s">
        <v>23</v>
      </c>
      <c r="F313" s="240" t="s">
        <v>7619</v>
      </c>
      <c r="G313" s="238"/>
      <c r="H313" s="241" t="s">
        <v>23</v>
      </c>
      <c r="I313" s="242"/>
      <c r="J313" s="238"/>
      <c r="K313" s="238"/>
      <c r="L313" s="243"/>
      <c r="M313" s="244"/>
      <c r="N313" s="245"/>
      <c r="O313" s="245"/>
      <c r="P313" s="245"/>
      <c r="Q313" s="245"/>
      <c r="R313" s="245"/>
      <c r="S313" s="245"/>
      <c r="T313" s="246"/>
      <c r="AT313" s="247" t="s">
        <v>513</v>
      </c>
      <c r="AU313" s="247" t="s">
        <v>82</v>
      </c>
      <c r="AV313" s="13" t="s">
        <v>80</v>
      </c>
      <c r="AW313" s="13" t="s">
        <v>36</v>
      </c>
      <c r="AX313" s="13" t="s">
        <v>73</v>
      </c>
      <c r="AY313" s="247" t="s">
        <v>492</v>
      </c>
    </row>
    <row r="314" spans="2:65" s="12" customFormat="1">
      <c r="B314" s="225"/>
      <c r="C314" s="226"/>
      <c r="D314" s="221" t="s">
        <v>513</v>
      </c>
      <c r="E314" s="248" t="s">
        <v>23</v>
      </c>
      <c r="F314" s="249" t="s">
        <v>7627</v>
      </c>
      <c r="G314" s="226"/>
      <c r="H314" s="250">
        <v>2.4820000000000002</v>
      </c>
      <c r="I314" s="231"/>
      <c r="J314" s="226"/>
      <c r="K314" s="226"/>
      <c r="L314" s="232"/>
      <c r="M314" s="233"/>
      <c r="N314" s="234"/>
      <c r="O314" s="234"/>
      <c r="P314" s="234"/>
      <c r="Q314" s="234"/>
      <c r="R314" s="234"/>
      <c r="S314" s="234"/>
      <c r="T314" s="235"/>
      <c r="AT314" s="236" t="s">
        <v>513</v>
      </c>
      <c r="AU314" s="236" t="s">
        <v>82</v>
      </c>
      <c r="AV314" s="12" t="s">
        <v>82</v>
      </c>
      <c r="AW314" s="12" t="s">
        <v>36</v>
      </c>
      <c r="AX314" s="12" t="s">
        <v>73</v>
      </c>
      <c r="AY314" s="236" t="s">
        <v>492</v>
      </c>
    </row>
    <row r="315" spans="2:65" s="12" customFormat="1">
      <c r="B315" s="225"/>
      <c r="C315" s="226"/>
      <c r="D315" s="221" t="s">
        <v>513</v>
      </c>
      <c r="E315" s="248" t="s">
        <v>23</v>
      </c>
      <c r="F315" s="249" t="s">
        <v>7628</v>
      </c>
      <c r="G315" s="226"/>
      <c r="H315" s="250">
        <v>1.2310000000000001</v>
      </c>
      <c r="I315" s="231"/>
      <c r="J315" s="226"/>
      <c r="K315" s="226"/>
      <c r="L315" s="232"/>
      <c r="M315" s="233"/>
      <c r="N315" s="234"/>
      <c r="O315" s="234"/>
      <c r="P315" s="234"/>
      <c r="Q315" s="234"/>
      <c r="R315" s="234"/>
      <c r="S315" s="234"/>
      <c r="T315" s="235"/>
      <c r="AT315" s="236" t="s">
        <v>513</v>
      </c>
      <c r="AU315" s="236" t="s">
        <v>82</v>
      </c>
      <c r="AV315" s="12" t="s">
        <v>82</v>
      </c>
      <c r="AW315" s="12" t="s">
        <v>36</v>
      </c>
      <c r="AX315" s="12" t="s">
        <v>73</v>
      </c>
      <c r="AY315" s="236" t="s">
        <v>492</v>
      </c>
    </row>
    <row r="316" spans="2:65" s="13" customFormat="1">
      <c r="B316" s="237"/>
      <c r="C316" s="238"/>
      <c r="D316" s="221" t="s">
        <v>513</v>
      </c>
      <c r="E316" s="239" t="s">
        <v>23</v>
      </c>
      <c r="F316" s="240" t="s">
        <v>7621</v>
      </c>
      <c r="G316" s="238"/>
      <c r="H316" s="241" t="s">
        <v>23</v>
      </c>
      <c r="I316" s="242"/>
      <c r="J316" s="238"/>
      <c r="K316" s="238"/>
      <c r="L316" s="243"/>
      <c r="M316" s="244"/>
      <c r="N316" s="245"/>
      <c r="O316" s="245"/>
      <c r="P316" s="245"/>
      <c r="Q316" s="245"/>
      <c r="R316" s="245"/>
      <c r="S316" s="245"/>
      <c r="T316" s="246"/>
      <c r="AT316" s="247" t="s">
        <v>513</v>
      </c>
      <c r="AU316" s="247" t="s">
        <v>82</v>
      </c>
      <c r="AV316" s="13" t="s">
        <v>80</v>
      </c>
      <c r="AW316" s="13" t="s">
        <v>36</v>
      </c>
      <c r="AX316" s="13" t="s">
        <v>73</v>
      </c>
      <c r="AY316" s="247" t="s">
        <v>492</v>
      </c>
    </row>
    <row r="317" spans="2:65" s="14" customFormat="1">
      <c r="B317" s="251"/>
      <c r="C317" s="252"/>
      <c r="D317" s="227" t="s">
        <v>513</v>
      </c>
      <c r="E317" s="253" t="s">
        <v>23</v>
      </c>
      <c r="F317" s="254" t="s">
        <v>560</v>
      </c>
      <c r="G317" s="252"/>
      <c r="H317" s="255">
        <v>22.433</v>
      </c>
      <c r="I317" s="256"/>
      <c r="J317" s="252"/>
      <c r="K317" s="252"/>
      <c r="L317" s="257"/>
      <c r="M317" s="258"/>
      <c r="N317" s="259"/>
      <c r="O317" s="259"/>
      <c r="P317" s="259"/>
      <c r="Q317" s="259"/>
      <c r="R317" s="259"/>
      <c r="S317" s="259"/>
      <c r="T317" s="260"/>
      <c r="AT317" s="261" t="s">
        <v>513</v>
      </c>
      <c r="AU317" s="261" t="s">
        <v>82</v>
      </c>
      <c r="AV317" s="14" t="s">
        <v>502</v>
      </c>
      <c r="AW317" s="14" t="s">
        <v>36</v>
      </c>
      <c r="AX317" s="14" t="s">
        <v>80</v>
      </c>
      <c r="AY317" s="261" t="s">
        <v>492</v>
      </c>
    </row>
    <row r="318" spans="2:65" s="1" customFormat="1" ht="25.5" customHeight="1">
      <c r="B318" s="42"/>
      <c r="C318" s="209" t="s">
        <v>977</v>
      </c>
      <c r="D318" s="209" t="s">
        <v>498</v>
      </c>
      <c r="E318" s="210" t="s">
        <v>7629</v>
      </c>
      <c r="F318" s="211" t="s">
        <v>7630</v>
      </c>
      <c r="G318" s="212" t="s">
        <v>180</v>
      </c>
      <c r="H318" s="213">
        <v>22.433</v>
      </c>
      <c r="I318" s="214"/>
      <c r="J318" s="215">
        <f>ROUND(I318*H318,2)</f>
        <v>0</v>
      </c>
      <c r="K318" s="211" t="s">
        <v>501</v>
      </c>
      <c r="L318" s="62"/>
      <c r="M318" s="216" t="s">
        <v>23</v>
      </c>
      <c r="N318" s="217" t="s">
        <v>44</v>
      </c>
      <c r="O318" s="43"/>
      <c r="P318" s="218">
        <f>O318*H318</f>
        <v>0</v>
      </c>
      <c r="Q318" s="218">
        <v>0</v>
      </c>
      <c r="R318" s="218">
        <f>Q318*H318</f>
        <v>0</v>
      </c>
      <c r="S318" s="218">
        <v>0</v>
      </c>
      <c r="T318" s="219">
        <f>S318*H318</f>
        <v>0</v>
      </c>
      <c r="AR318" s="25" t="s">
        <v>502</v>
      </c>
      <c r="AT318" s="25" t="s">
        <v>498</v>
      </c>
      <c r="AU318" s="25" t="s">
        <v>82</v>
      </c>
      <c r="AY318" s="25" t="s">
        <v>492</v>
      </c>
      <c r="BE318" s="220">
        <f>IF(N318="základní",J318,0)</f>
        <v>0</v>
      </c>
      <c r="BF318" s="220">
        <f>IF(N318="snížená",J318,0)</f>
        <v>0</v>
      </c>
      <c r="BG318" s="220">
        <f>IF(N318="zákl. přenesená",J318,0)</f>
        <v>0</v>
      </c>
      <c r="BH318" s="220">
        <f>IF(N318="sníž. přenesená",J318,0)</f>
        <v>0</v>
      </c>
      <c r="BI318" s="220">
        <f>IF(N318="nulová",J318,0)</f>
        <v>0</v>
      </c>
      <c r="BJ318" s="25" t="s">
        <v>80</v>
      </c>
      <c r="BK318" s="220">
        <f>ROUND(I318*H318,2)</f>
        <v>0</v>
      </c>
      <c r="BL318" s="25" t="s">
        <v>502</v>
      </c>
      <c r="BM318" s="25" t="s">
        <v>7631</v>
      </c>
    </row>
    <row r="319" spans="2:65" s="1" customFormat="1" ht="24">
      <c r="B319" s="42"/>
      <c r="C319" s="64"/>
      <c r="D319" s="221" t="s">
        <v>506</v>
      </c>
      <c r="E319" s="64"/>
      <c r="F319" s="222" t="s">
        <v>7630</v>
      </c>
      <c r="G319" s="64"/>
      <c r="H319" s="64"/>
      <c r="I319" s="177"/>
      <c r="J319" s="64"/>
      <c r="K319" s="64"/>
      <c r="L319" s="62"/>
      <c r="M319" s="223"/>
      <c r="N319" s="43"/>
      <c r="O319" s="43"/>
      <c r="P319" s="43"/>
      <c r="Q319" s="43"/>
      <c r="R319" s="43"/>
      <c r="S319" s="43"/>
      <c r="T319" s="79"/>
      <c r="AT319" s="25" t="s">
        <v>506</v>
      </c>
      <c r="AU319" s="25" t="s">
        <v>82</v>
      </c>
    </row>
    <row r="320" spans="2:65" s="1" customFormat="1" ht="48">
      <c r="B320" s="42"/>
      <c r="C320" s="64"/>
      <c r="D320" s="221" t="s">
        <v>509</v>
      </c>
      <c r="E320" s="64"/>
      <c r="F320" s="224" t="s">
        <v>7625</v>
      </c>
      <c r="G320" s="64"/>
      <c r="H320" s="64"/>
      <c r="I320" s="177"/>
      <c r="J320" s="64"/>
      <c r="K320" s="64"/>
      <c r="L320" s="62"/>
      <c r="M320" s="223"/>
      <c r="N320" s="43"/>
      <c r="O320" s="43"/>
      <c r="P320" s="43"/>
      <c r="Q320" s="43"/>
      <c r="R320" s="43"/>
      <c r="S320" s="43"/>
      <c r="T320" s="79"/>
      <c r="AT320" s="25" t="s">
        <v>509</v>
      </c>
      <c r="AU320" s="25" t="s">
        <v>82</v>
      </c>
    </row>
    <row r="321" spans="2:65" s="12" customFormat="1">
      <c r="B321" s="225"/>
      <c r="C321" s="226"/>
      <c r="D321" s="221" t="s">
        <v>513</v>
      </c>
      <c r="E321" s="248" t="s">
        <v>23</v>
      </c>
      <c r="F321" s="249" t="s">
        <v>7632</v>
      </c>
      <c r="G321" s="226"/>
      <c r="H321" s="250">
        <v>22.433</v>
      </c>
      <c r="I321" s="231"/>
      <c r="J321" s="226"/>
      <c r="K321" s="226"/>
      <c r="L321" s="232"/>
      <c r="M321" s="233"/>
      <c r="N321" s="234"/>
      <c r="O321" s="234"/>
      <c r="P321" s="234"/>
      <c r="Q321" s="234"/>
      <c r="R321" s="234"/>
      <c r="S321" s="234"/>
      <c r="T321" s="235"/>
      <c r="AT321" s="236" t="s">
        <v>513</v>
      </c>
      <c r="AU321" s="236" t="s">
        <v>82</v>
      </c>
      <c r="AV321" s="12" t="s">
        <v>82</v>
      </c>
      <c r="AW321" s="12" t="s">
        <v>36</v>
      </c>
      <c r="AX321" s="12" t="s">
        <v>73</v>
      </c>
      <c r="AY321" s="236" t="s">
        <v>492</v>
      </c>
    </row>
    <row r="322" spans="2:65" s="14" customFormat="1">
      <c r="B322" s="251"/>
      <c r="C322" s="252"/>
      <c r="D322" s="227" t="s">
        <v>513</v>
      </c>
      <c r="E322" s="253" t="s">
        <v>23</v>
      </c>
      <c r="F322" s="254" t="s">
        <v>560</v>
      </c>
      <c r="G322" s="252"/>
      <c r="H322" s="255">
        <v>22.433</v>
      </c>
      <c r="I322" s="256"/>
      <c r="J322" s="252"/>
      <c r="K322" s="252"/>
      <c r="L322" s="257"/>
      <c r="M322" s="258"/>
      <c r="N322" s="259"/>
      <c r="O322" s="259"/>
      <c r="P322" s="259"/>
      <c r="Q322" s="259"/>
      <c r="R322" s="259"/>
      <c r="S322" s="259"/>
      <c r="T322" s="260"/>
      <c r="AT322" s="261" t="s">
        <v>513</v>
      </c>
      <c r="AU322" s="261" t="s">
        <v>82</v>
      </c>
      <c r="AV322" s="14" t="s">
        <v>502</v>
      </c>
      <c r="AW322" s="14" t="s">
        <v>36</v>
      </c>
      <c r="AX322" s="14" t="s">
        <v>80</v>
      </c>
      <c r="AY322" s="261" t="s">
        <v>492</v>
      </c>
    </row>
    <row r="323" spans="2:65" s="1" customFormat="1" ht="25.5" customHeight="1">
      <c r="B323" s="42"/>
      <c r="C323" s="209" t="s">
        <v>993</v>
      </c>
      <c r="D323" s="209" t="s">
        <v>498</v>
      </c>
      <c r="E323" s="210" t="s">
        <v>7633</v>
      </c>
      <c r="F323" s="211" t="s">
        <v>7634</v>
      </c>
      <c r="G323" s="212" t="s">
        <v>795</v>
      </c>
      <c r="H323" s="213">
        <v>1.167</v>
      </c>
      <c r="I323" s="214"/>
      <c r="J323" s="215">
        <f>ROUND(I323*H323,2)</f>
        <v>0</v>
      </c>
      <c r="K323" s="211" t="s">
        <v>501</v>
      </c>
      <c r="L323" s="62"/>
      <c r="M323" s="216" t="s">
        <v>23</v>
      </c>
      <c r="N323" s="217" t="s">
        <v>44</v>
      </c>
      <c r="O323" s="43"/>
      <c r="P323" s="218">
        <f>O323*H323</f>
        <v>0</v>
      </c>
      <c r="Q323" s="218">
        <v>1.10951</v>
      </c>
      <c r="R323" s="218">
        <f>Q323*H323</f>
        <v>1.29479817</v>
      </c>
      <c r="S323" s="218">
        <v>0</v>
      </c>
      <c r="T323" s="219">
        <f>S323*H323</f>
        <v>0</v>
      </c>
      <c r="AR323" s="25" t="s">
        <v>502</v>
      </c>
      <c r="AT323" s="25" t="s">
        <v>498</v>
      </c>
      <c r="AU323" s="25" t="s">
        <v>82</v>
      </c>
      <c r="AY323" s="25" t="s">
        <v>492</v>
      </c>
      <c r="BE323" s="220">
        <f>IF(N323="základní",J323,0)</f>
        <v>0</v>
      </c>
      <c r="BF323" s="220">
        <f>IF(N323="snížená",J323,0)</f>
        <v>0</v>
      </c>
      <c r="BG323" s="220">
        <f>IF(N323="zákl. přenesená",J323,0)</f>
        <v>0</v>
      </c>
      <c r="BH323" s="220">
        <f>IF(N323="sníž. přenesená",J323,0)</f>
        <v>0</v>
      </c>
      <c r="BI323" s="220">
        <f>IF(N323="nulová",J323,0)</f>
        <v>0</v>
      </c>
      <c r="BJ323" s="25" t="s">
        <v>80</v>
      </c>
      <c r="BK323" s="220">
        <f>ROUND(I323*H323,2)</f>
        <v>0</v>
      </c>
      <c r="BL323" s="25" t="s">
        <v>502</v>
      </c>
      <c r="BM323" s="25" t="s">
        <v>7635</v>
      </c>
    </row>
    <row r="324" spans="2:65" s="1" customFormat="1">
      <c r="B324" s="42"/>
      <c r="C324" s="64"/>
      <c r="D324" s="221" t="s">
        <v>506</v>
      </c>
      <c r="E324" s="64"/>
      <c r="F324" s="222" t="s">
        <v>7634</v>
      </c>
      <c r="G324" s="64"/>
      <c r="H324" s="64"/>
      <c r="I324" s="177"/>
      <c r="J324" s="64"/>
      <c r="K324" s="64"/>
      <c r="L324" s="62"/>
      <c r="M324" s="223"/>
      <c r="N324" s="43"/>
      <c r="O324" s="43"/>
      <c r="P324" s="43"/>
      <c r="Q324" s="43"/>
      <c r="R324" s="43"/>
      <c r="S324" s="43"/>
      <c r="T324" s="79"/>
      <c r="AT324" s="25" t="s">
        <v>506</v>
      </c>
      <c r="AU324" s="25" t="s">
        <v>82</v>
      </c>
    </row>
    <row r="325" spans="2:65" s="12" customFormat="1">
      <c r="B325" s="225"/>
      <c r="C325" s="226"/>
      <c r="D325" s="221" t="s">
        <v>513</v>
      </c>
      <c r="E325" s="248" t="s">
        <v>23</v>
      </c>
      <c r="F325" s="249" t="s">
        <v>7636</v>
      </c>
      <c r="G325" s="226"/>
      <c r="H325" s="250">
        <v>1.167</v>
      </c>
      <c r="I325" s="231"/>
      <c r="J325" s="226"/>
      <c r="K325" s="226"/>
      <c r="L325" s="232"/>
      <c r="M325" s="233"/>
      <c r="N325" s="234"/>
      <c r="O325" s="234"/>
      <c r="P325" s="234"/>
      <c r="Q325" s="234"/>
      <c r="R325" s="234"/>
      <c r="S325" s="234"/>
      <c r="T325" s="235"/>
      <c r="AT325" s="236" t="s">
        <v>513</v>
      </c>
      <c r="AU325" s="236" t="s">
        <v>82</v>
      </c>
      <c r="AV325" s="12" t="s">
        <v>82</v>
      </c>
      <c r="AW325" s="12" t="s">
        <v>36</v>
      </c>
      <c r="AX325" s="12" t="s">
        <v>73</v>
      </c>
      <c r="AY325" s="236" t="s">
        <v>492</v>
      </c>
    </row>
    <row r="326" spans="2:65" s="13" customFormat="1">
      <c r="B326" s="237"/>
      <c r="C326" s="238"/>
      <c r="D326" s="221" t="s">
        <v>513</v>
      </c>
      <c r="E326" s="239" t="s">
        <v>23</v>
      </c>
      <c r="F326" s="240" t="s">
        <v>7637</v>
      </c>
      <c r="G326" s="238"/>
      <c r="H326" s="241" t="s">
        <v>23</v>
      </c>
      <c r="I326" s="242"/>
      <c r="J326" s="238"/>
      <c r="K326" s="238"/>
      <c r="L326" s="243"/>
      <c r="M326" s="244"/>
      <c r="N326" s="245"/>
      <c r="O326" s="245"/>
      <c r="P326" s="245"/>
      <c r="Q326" s="245"/>
      <c r="R326" s="245"/>
      <c r="S326" s="245"/>
      <c r="T326" s="246"/>
      <c r="AT326" s="247" t="s">
        <v>513</v>
      </c>
      <c r="AU326" s="247" t="s">
        <v>82</v>
      </c>
      <c r="AV326" s="13" t="s">
        <v>80</v>
      </c>
      <c r="AW326" s="13" t="s">
        <v>36</v>
      </c>
      <c r="AX326" s="13" t="s">
        <v>73</v>
      </c>
      <c r="AY326" s="247" t="s">
        <v>492</v>
      </c>
    </row>
    <row r="327" spans="2:65" s="14" customFormat="1">
      <c r="B327" s="251"/>
      <c r="C327" s="252"/>
      <c r="D327" s="221" t="s">
        <v>513</v>
      </c>
      <c r="E327" s="275" t="s">
        <v>23</v>
      </c>
      <c r="F327" s="276" t="s">
        <v>560</v>
      </c>
      <c r="G327" s="252"/>
      <c r="H327" s="277">
        <v>1.167</v>
      </c>
      <c r="I327" s="256"/>
      <c r="J327" s="252"/>
      <c r="K327" s="252"/>
      <c r="L327" s="257"/>
      <c r="M327" s="258"/>
      <c r="N327" s="259"/>
      <c r="O327" s="259"/>
      <c r="P327" s="259"/>
      <c r="Q327" s="259"/>
      <c r="R327" s="259"/>
      <c r="S327" s="259"/>
      <c r="T327" s="260"/>
      <c r="AT327" s="261" t="s">
        <v>513</v>
      </c>
      <c r="AU327" s="261" t="s">
        <v>82</v>
      </c>
      <c r="AV327" s="14" t="s">
        <v>502</v>
      </c>
      <c r="AW327" s="14" t="s">
        <v>36</v>
      </c>
      <c r="AX327" s="14" t="s">
        <v>80</v>
      </c>
      <c r="AY327" s="261" t="s">
        <v>492</v>
      </c>
    </row>
    <row r="328" spans="2:65" s="11" customFormat="1" ht="29.85" customHeight="1">
      <c r="B328" s="192"/>
      <c r="C328" s="193"/>
      <c r="D328" s="206" t="s">
        <v>72</v>
      </c>
      <c r="E328" s="207" t="s">
        <v>502</v>
      </c>
      <c r="F328" s="207" t="s">
        <v>1439</v>
      </c>
      <c r="G328" s="193"/>
      <c r="H328" s="193"/>
      <c r="I328" s="196"/>
      <c r="J328" s="208">
        <f>BK328</f>
        <v>0</v>
      </c>
      <c r="K328" s="193"/>
      <c r="L328" s="198"/>
      <c r="M328" s="199"/>
      <c r="N328" s="200"/>
      <c r="O328" s="200"/>
      <c r="P328" s="201">
        <f>SUM(P329:P706)</f>
        <v>0</v>
      </c>
      <c r="Q328" s="200"/>
      <c r="R328" s="201">
        <f>SUM(R329:R706)</f>
        <v>768.14498080999988</v>
      </c>
      <c r="S328" s="200"/>
      <c r="T328" s="202">
        <f>SUM(T329:T706)</f>
        <v>0</v>
      </c>
      <c r="AR328" s="203" t="s">
        <v>80</v>
      </c>
      <c r="AT328" s="204" t="s">
        <v>72</v>
      </c>
      <c r="AU328" s="204" t="s">
        <v>80</v>
      </c>
      <c r="AY328" s="203" t="s">
        <v>492</v>
      </c>
      <c r="BK328" s="205">
        <f>SUM(BK329:BK706)</f>
        <v>0</v>
      </c>
    </row>
    <row r="329" spans="2:65" s="1" customFormat="1" ht="16.5" customHeight="1">
      <c r="B329" s="42"/>
      <c r="C329" s="209" t="s">
        <v>1008</v>
      </c>
      <c r="D329" s="209" t="s">
        <v>498</v>
      </c>
      <c r="E329" s="210" t="s">
        <v>7638</v>
      </c>
      <c r="F329" s="211" t="s">
        <v>7639</v>
      </c>
      <c r="G329" s="212" t="s">
        <v>632</v>
      </c>
      <c r="H329" s="213">
        <v>24.78</v>
      </c>
      <c r="I329" s="214"/>
      <c r="J329" s="215">
        <f>ROUND(I329*H329,2)</f>
        <v>0</v>
      </c>
      <c r="K329" s="211" t="s">
        <v>501</v>
      </c>
      <c r="L329" s="62"/>
      <c r="M329" s="216" t="s">
        <v>23</v>
      </c>
      <c r="N329" s="217" t="s">
        <v>44</v>
      </c>
      <c r="O329" s="43"/>
      <c r="P329" s="218">
        <f>O329*H329</f>
        <v>0</v>
      </c>
      <c r="Q329" s="218">
        <v>2.45343</v>
      </c>
      <c r="R329" s="218">
        <f>Q329*H329</f>
        <v>60.795995400000002</v>
      </c>
      <c r="S329" s="218">
        <v>0</v>
      </c>
      <c r="T329" s="219">
        <f>S329*H329</f>
        <v>0</v>
      </c>
      <c r="AR329" s="25" t="s">
        <v>502</v>
      </c>
      <c r="AT329" s="25" t="s">
        <v>498</v>
      </c>
      <c r="AU329" s="25" t="s">
        <v>82</v>
      </c>
      <c r="AY329" s="25" t="s">
        <v>492</v>
      </c>
      <c r="BE329" s="220">
        <f>IF(N329="základní",J329,0)</f>
        <v>0</v>
      </c>
      <c r="BF329" s="220">
        <f>IF(N329="snížená",J329,0)</f>
        <v>0</v>
      </c>
      <c r="BG329" s="220">
        <f>IF(N329="zákl. přenesená",J329,0)</f>
        <v>0</v>
      </c>
      <c r="BH329" s="220">
        <f>IF(N329="sníž. přenesená",J329,0)</f>
        <v>0</v>
      </c>
      <c r="BI329" s="220">
        <f>IF(N329="nulová",J329,0)</f>
        <v>0</v>
      </c>
      <c r="BJ329" s="25" t="s">
        <v>80</v>
      </c>
      <c r="BK329" s="220">
        <f>ROUND(I329*H329,2)</f>
        <v>0</v>
      </c>
      <c r="BL329" s="25" t="s">
        <v>502</v>
      </c>
      <c r="BM329" s="25" t="s">
        <v>7640</v>
      </c>
    </row>
    <row r="330" spans="2:65" s="1" customFormat="1">
      <c r="B330" s="42"/>
      <c r="C330" s="64"/>
      <c r="D330" s="221" t="s">
        <v>506</v>
      </c>
      <c r="E330" s="64"/>
      <c r="F330" s="222" t="s">
        <v>7639</v>
      </c>
      <c r="G330" s="64"/>
      <c r="H330" s="64"/>
      <c r="I330" s="177"/>
      <c r="J330" s="64"/>
      <c r="K330" s="64"/>
      <c r="L330" s="62"/>
      <c r="M330" s="223"/>
      <c r="N330" s="43"/>
      <c r="O330" s="43"/>
      <c r="P330" s="43"/>
      <c r="Q330" s="43"/>
      <c r="R330" s="43"/>
      <c r="S330" s="43"/>
      <c r="T330" s="79"/>
      <c r="AT330" s="25" t="s">
        <v>506</v>
      </c>
      <c r="AU330" s="25" t="s">
        <v>82</v>
      </c>
    </row>
    <row r="331" spans="2:65" s="12" customFormat="1">
      <c r="B331" s="225"/>
      <c r="C331" s="226"/>
      <c r="D331" s="221" t="s">
        <v>513</v>
      </c>
      <c r="E331" s="248" t="s">
        <v>23</v>
      </c>
      <c r="F331" s="249" t="s">
        <v>7641</v>
      </c>
      <c r="G331" s="226"/>
      <c r="H331" s="250">
        <v>2.6040000000000001</v>
      </c>
      <c r="I331" s="231"/>
      <c r="J331" s="226"/>
      <c r="K331" s="226"/>
      <c r="L331" s="232"/>
      <c r="M331" s="233"/>
      <c r="N331" s="234"/>
      <c r="O331" s="234"/>
      <c r="P331" s="234"/>
      <c r="Q331" s="234"/>
      <c r="R331" s="234"/>
      <c r="S331" s="234"/>
      <c r="T331" s="235"/>
      <c r="AT331" s="236" t="s">
        <v>513</v>
      </c>
      <c r="AU331" s="236" t="s">
        <v>82</v>
      </c>
      <c r="AV331" s="12" t="s">
        <v>82</v>
      </c>
      <c r="AW331" s="12" t="s">
        <v>36</v>
      </c>
      <c r="AX331" s="12" t="s">
        <v>73</v>
      </c>
      <c r="AY331" s="236" t="s">
        <v>492</v>
      </c>
    </row>
    <row r="332" spans="2:65" s="13" customFormat="1">
      <c r="B332" s="237"/>
      <c r="C332" s="238"/>
      <c r="D332" s="221" t="s">
        <v>513</v>
      </c>
      <c r="E332" s="239" t="s">
        <v>23</v>
      </c>
      <c r="F332" s="240" t="s">
        <v>7642</v>
      </c>
      <c r="G332" s="238"/>
      <c r="H332" s="241" t="s">
        <v>23</v>
      </c>
      <c r="I332" s="242"/>
      <c r="J332" s="238"/>
      <c r="K332" s="238"/>
      <c r="L332" s="243"/>
      <c r="M332" s="244"/>
      <c r="N332" s="245"/>
      <c r="O332" s="245"/>
      <c r="P332" s="245"/>
      <c r="Q332" s="245"/>
      <c r="R332" s="245"/>
      <c r="S332" s="245"/>
      <c r="T332" s="246"/>
      <c r="AT332" s="247" t="s">
        <v>513</v>
      </c>
      <c r="AU332" s="247" t="s">
        <v>82</v>
      </c>
      <c r="AV332" s="13" t="s">
        <v>80</v>
      </c>
      <c r="AW332" s="13" t="s">
        <v>36</v>
      </c>
      <c r="AX332" s="13" t="s">
        <v>73</v>
      </c>
      <c r="AY332" s="247" t="s">
        <v>492</v>
      </c>
    </row>
    <row r="333" spans="2:65" s="12" customFormat="1">
      <c r="B333" s="225"/>
      <c r="C333" s="226"/>
      <c r="D333" s="221" t="s">
        <v>513</v>
      </c>
      <c r="E333" s="248" t="s">
        <v>23</v>
      </c>
      <c r="F333" s="249" t="s">
        <v>7643</v>
      </c>
      <c r="G333" s="226"/>
      <c r="H333" s="250">
        <v>3.51</v>
      </c>
      <c r="I333" s="231"/>
      <c r="J333" s="226"/>
      <c r="K333" s="226"/>
      <c r="L333" s="232"/>
      <c r="M333" s="233"/>
      <c r="N333" s="234"/>
      <c r="O333" s="234"/>
      <c r="P333" s="234"/>
      <c r="Q333" s="234"/>
      <c r="R333" s="234"/>
      <c r="S333" s="234"/>
      <c r="T333" s="235"/>
      <c r="AT333" s="236" t="s">
        <v>513</v>
      </c>
      <c r="AU333" s="236" t="s">
        <v>82</v>
      </c>
      <c r="AV333" s="12" t="s">
        <v>82</v>
      </c>
      <c r="AW333" s="12" t="s">
        <v>36</v>
      </c>
      <c r="AX333" s="12" t="s">
        <v>73</v>
      </c>
      <c r="AY333" s="236" t="s">
        <v>492</v>
      </c>
    </row>
    <row r="334" spans="2:65" s="13" customFormat="1">
      <c r="B334" s="237"/>
      <c r="C334" s="238"/>
      <c r="D334" s="221" t="s">
        <v>513</v>
      </c>
      <c r="E334" s="239" t="s">
        <v>23</v>
      </c>
      <c r="F334" s="240" t="s">
        <v>7644</v>
      </c>
      <c r="G334" s="238"/>
      <c r="H334" s="241" t="s">
        <v>23</v>
      </c>
      <c r="I334" s="242"/>
      <c r="J334" s="238"/>
      <c r="K334" s="238"/>
      <c r="L334" s="243"/>
      <c r="M334" s="244"/>
      <c r="N334" s="245"/>
      <c r="O334" s="245"/>
      <c r="P334" s="245"/>
      <c r="Q334" s="245"/>
      <c r="R334" s="245"/>
      <c r="S334" s="245"/>
      <c r="T334" s="246"/>
      <c r="AT334" s="247" t="s">
        <v>513</v>
      </c>
      <c r="AU334" s="247" t="s">
        <v>82</v>
      </c>
      <c r="AV334" s="13" t="s">
        <v>80</v>
      </c>
      <c r="AW334" s="13" t="s">
        <v>36</v>
      </c>
      <c r="AX334" s="13" t="s">
        <v>73</v>
      </c>
      <c r="AY334" s="247" t="s">
        <v>492</v>
      </c>
    </row>
    <row r="335" spans="2:65" s="12" customFormat="1">
      <c r="B335" s="225"/>
      <c r="C335" s="226"/>
      <c r="D335" s="221" t="s">
        <v>513</v>
      </c>
      <c r="E335" s="248" t="s">
        <v>23</v>
      </c>
      <c r="F335" s="249" t="s">
        <v>7645</v>
      </c>
      <c r="G335" s="226"/>
      <c r="H335" s="250">
        <v>4.5179999999999998</v>
      </c>
      <c r="I335" s="231"/>
      <c r="J335" s="226"/>
      <c r="K335" s="226"/>
      <c r="L335" s="232"/>
      <c r="M335" s="233"/>
      <c r="N335" s="234"/>
      <c r="O335" s="234"/>
      <c r="P335" s="234"/>
      <c r="Q335" s="234"/>
      <c r="R335" s="234"/>
      <c r="S335" s="234"/>
      <c r="T335" s="235"/>
      <c r="AT335" s="236" t="s">
        <v>513</v>
      </c>
      <c r="AU335" s="236" t="s">
        <v>82</v>
      </c>
      <c r="AV335" s="12" t="s">
        <v>82</v>
      </c>
      <c r="AW335" s="12" t="s">
        <v>36</v>
      </c>
      <c r="AX335" s="12" t="s">
        <v>73</v>
      </c>
      <c r="AY335" s="236" t="s">
        <v>492</v>
      </c>
    </row>
    <row r="336" spans="2:65" s="13" customFormat="1">
      <c r="B336" s="237"/>
      <c r="C336" s="238"/>
      <c r="D336" s="221" t="s">
        <v>513</v>
      </c>
      <c r="E336" s="239" t="s">
        <v>23</v>
      </c>
      <c r="F336" s="240" t="s">
        <v>7646</v>
      </c>
      <c r="G336" s="238"/>
      <c r="H336" s="241" t="s">
        <v>23</v>
      </c>
      <c r="I336" s="242"/>
      <c r="J336" s="238"/>
      <c r="K336" s="238"/>
      <c r="L336" s="243"/>
      <c r="M336" s="244"/>
      <c r="N336" s="245"/>
      <c r="O336" s="245"/>
      <c r="P336" s="245"/>
      <c r="Q336" s="245"/>
      <c r="R336" s="245"/>
      <c r="S336" s="245"/>
      <c r="T336" s="246"/>
      <c r="AT336" s="247" t="s">
        <v>513</v>
      </c>
      <c r="AU336" s="247" t="s">
        <v>82</v>
      </c>
      <c r="AV336" s="13" t="s">
        <v>80</v>
      </c>
      <c r="AW336" s="13" t="s">
        <v>36</v>
      </c>
      <c r="AX336" s="13" t="s">
        <v>73</v>
      </c>
      <c r="AY336" s="247" t="s">
        <v>492</v>
      </c>
    </row>
    <row r="337" spans="2:65" s="12" customFormat="1">
      <c r="B337" s="225"/>
      <c r="C337" s="226"/>
      <c r="D337" s="221" t="s">
        <v>513</v>
      </c>
      <c r="E337" s="248" t="s">
        <v>23</v>
      </c>
      <c r="F337" s="249" t="s">
        <v>7647</v>
      </c>
      <c r="G337" s="226"/>
      <c r="H337" s="250">
        <v>4.0140000000000002</v>
      </c>
      <c r="I337" s="231"/>
      <c r="J337" s="226"/>
      <c r="K337" s="226"/>
      <c r="L337" s="232"/>
      <c r="M337" s="233"/>
      <c r="N337" s="234"/>
      <c r="O337" s="234"/>
      <c r="P337" s="234"/>
      <c r="Q337" s="234"/>
      <c r="R337" s="234"/>
      <c r="S337" s="234"/>
      <c r="T337" s="235"/>
      <c r="AT337" s="236" t="s">
        <v>513</v>
      </c>
      <c r="AU337" s="236" t="s">
        <v>82</v>
      </c>
      <c r="AV337" s="12" t="s">
        <v>82</v>
      </c>
      <c r="AW337" s="12" t="s">
        <v>36</v>
      </c>
      <c r="AX337" s="12" t="s">
        <v>73</v>
      </c>
      <c r="AY337" s="236" t="s">
        <v>492</v>
      </c>
    </row>
    <row r="338" spans="2:65" s="13" customFormat="1">
      <c r="B338" s="237"/>
      <c r="C338" s="238"/>
      <c r="D338" s="221" t="s">
        <v>513</v>
      </c>
      <c r="E338" s="239" t="s">
        <v>23</v>
      </c>
      <c r="F338" s="240" t="s">
        <v>7648</v>
      </c>
      <c r="G338" s="238"/>
      <c r="H338" s="241" t="s">
        <v>23</v>
      </c>
      <c r="I338" s="242"/>
      <c r="J338" s="238"/>
      <c r="K338" s="238"/>
      <c r="L338" s="243"/>
      <c r="M338" s="244"/>
      <c r="N338" s="245"/>
      <c r="O338" s="245"/>
      <c r="P338" s="245"/>
      <c r="Q338" s="245"/>
      <c r="R338" s="245"/>
      <c r="S338" s="245"/>
      <c r="T338" s="246"/>
      <c r="AT338" s="247" t="s">
        <v>513</v>
      </c>
      <c r="AU338" s="247" t="s">
        <v>82</v>
      </c>
      <c r="AV338" s="13" t="s">
        <v>80</v>
      </c>
      <c r="AW338" s="13" t="s">
        <v>36</v>
      </c>
      <c r="AX338" s="13" t="s">
        <v>73</v>
      </c>
      <c r="AY338" s="247" t="s">
        <v>492</v>
      </c>
    </row>
    <row r="339" spans="2:65" s="12" customFormat="1">
      <c r="B339" s="225"/>
      <c r="C339" s="226"/>
      <c r="D339" s="221" t="s">
        <v>513</v>
      </c>
      <c r="E339" s="248" t="s">
        <v>23</v>
      </c>
      <c r="F339" s="249" t="s">
        <v>7649</v>
      </c>
      <c r="G339" s="226"/>
      <c r="H339" s="250">
        <v>3.024</v>
      </c>
      <c r="I339" s="231"/>
      <c r="J339" s="226"/>
      <c r="K339" s="226"/>
      <c r="L339" s="232"/>
      <c r="M339" s="233"/>
      <c r="N339" s="234"/>
      <c r="O339" s="234"/>
      <c r="P339" s="234"/>
      <c r="Q339" s="234"/>
      <c r="R339" s="234"/>
      <c r="S339" s="234"/>
      <c r="T339" s="235"/>
      <c r="AT339" s="236" t="s">
        <v>513</v>
      </c>
      <c r="AU339" s="236" t="s">
        <v>82</v>
      </c>
      <c r="AV339" s="12" t="s">
        <v>82</v>
      </c>
      <c r="AW339" s="12" t="s">
        <v>36</v>
      </c>
      <c r="AX339" s="12" t="s">
        <v>73</v>
      </c>
      <c r="AY339" s="236" t="s">
        <v>492</v>
      </c>
    </row>
    <row r="340" spans="2:65" s="13" customFormat="1">
      <c r="B340" s="237"/>
      <c r="C340" s="238"/>
      <c r="D340" s="221" t="s">
        <v>513</v>
      </c>
      <c r="E340" s="239" t="s">
        <v>23</v>
      </c>
      <c r="F340" s="240" t="s">
        <v>7650</v>
      </c>
      <c r="G340" s="238"/>
      <c r="H340" s="241" t="s">
        <v>23</v>
      </c>
      <c r="I340" s="242"/>
      <c r="J340" s="238"/>
      <c r="K340" s="238"/>
      <c r="L340" s="243"/>
      <c r="M340" s="244"/>
      <c r="N340" s="245"/>
      <c r="O340" s="245"/>
      <c r="P340" s="245"/>
      <c r="Q340" s="245"/>
      <c r="R340" s="245"/>
      <c r="S340" s="245"/>
      <c r="T340" s="246"/>
      <c r="AT340" s="247" t="s">
        <v>513</v>
      </c>
      <c r="AU340" s="247" t="s">
        <v>82</v>
      </c>
      <c r="AV340" s="13" t="s">
        <v>80</v>
      </c>
      <c r="AW340" s="13" t="s">
        <v>36</v>
      </c>
      <c r="AX340" s="13" t="s">
        <v>73</v>
      </c>
      <c r="AY340" s="247" t="s">
        <v>492</v>
      </c>
    </row>
    <row r="341" spans="2:65" s="12" customFormat="1">
      <c r="B341" s="225"/>
      <c r="C341" s="226"/>
      <c r="D341" s="221" t="s">
        <v>513</v>
      </c>
      <c r="E341" s="248" t="s">
        <v>23</v>
      </c>
      <c r="F341" s="249" t="s">
        <v>7651</v>
      </c>
      <c r="G341" s="226"/>
      <c r="H341" s="250">
        <v>7.11</v>
      </c>
      <c r="I341" s="231"/>
      <c r="J341" s="226"/>
      <c r="K341" s="226"/>
      <c r="L341" s="232"/>
      <c r="M341" s="233"/>
      <c r="N341" s="234"/>
      <c r="O341" s="234"/>
      <c r="P341" s="234"/>
      <c r="Q341" s="234"/>
      <c r="R341" s="234"/>
      <c r="S341" s="234"/>
      <c r="T341" s="235"/>
      <c r="AT341" s="236" t="s">
        <v>513</v>
      </c>
      <c r="AU341" s="236" t="s">
        <v>82</v>
      </c>
      <c r="AV341" s="12" t="s">
        <v>82</v>
      </c>
      <c r="AW341" s="12" t="s">
        <v>36</v>
      </c>
      <c r="AX341" s="12" t="s">
        <v>73</v>
      </c>
      <c r="AY341" s="236" t="s">
        <v>492</v>
      </c>
    </row>
    <row r="342" spans="2:65" s="13" customFormat="1">
      <c r="B342" s="237"/>
      <c r="C342" s="238"/>
      <c r="D342" s="221" t="s">
        <v>513</v>
      </c>
      <c r="E342" s="239" t="s">
        <v>23</v>
      </c>
      <c r="F342" s="240" t="s">
        <v>7652</v>
      </c>
      <c r="G342" s="238"/>
      <c r="H342" s="241" t="s">
        <v>23</v>
      </c>
      <c r="I342" s="242"/>
      <c r="J342" s="238"/>
      <c r="K342" s="238"/>
      <c r="L342" s="243"/>
      <c r="M342" s="244"/>
      <c r="N342" s="245"/>
      <c r="O342" s="245"/>
      <c r="P342" s="245"/>
      <c r="Q342" s="245"/>
      <c r="R342" s="245"/>
      <c r="S342" s="245"/>
      <c r="T342" s="246"/>
      <c r="AT342" s="247" t="s">
        <v>513</v>
      </c>
      <c r="AU342" s="247" t="s">
        <v>82</v>
      </c>
      <c r="AV342" s="13" t="s">
        <v>80</v>
      </c>
      <c r="AW342" s="13" t="s">
        <v>36</v>
      </c>
      <c r="AX342" s="13" t="s">
        <v>73</v>
      </c>
      <c r="AY342" s="247" t="s">
        <v>492</v>
      </c>
    </row>
    <row r="343" spans="2:65" s="14" customFormat="1">
      <c r="B343" s="251"/>
      <c r="C343" s="252"/>
      <c r="D343" s="227" t="s">
        <v>513</v>
      </c>
      <c r="E343" s="253" t="s">
        <v>23</v>
      </c>
      <c r="F343" s="254" t="s">
        <v>560</v>
      </c>
      <c r="G343" s="252"/>
      <c r="H343" s="255">
        <v>24.78</v>
      </c>
      <c r="I343" s="256"/>
      <c r="J343" s="252"/>
      <c r="K343" s="252"/>
      <c r="L343" s="257"/>
      <c r="M343" s="258"/>
      <c r="N343" s="259"/>
      <c r="O343" s="259"/>
      <c r="P343" s="259"/>
      <c r="Q343" s="259"/>
      <c r="R343" s="259"/>
      <c r="S343" s="259"/>
      <c r="T343" s="260"/>
      <c r="AT343" s="261" t="s">
        <v>513</v>
      </c>
      <c r="AU343" s="261" t="s">
        <v>82</v>
      </c>
      <c r="AV343" s="14" t="s">
        <v>502</v>
      </c>
      <c r="AW343" s="14" t="s">
        <v>36</v>
      </c>
      <c r="AX343" s="14" t="s">
        <v>80</v>
      </c>
      <c r="AY343" s="261" t="s">
        <v>492</v>
      </c>
    </row>
    <row r="344" spans="2:65" s="1" customFormat="1" ht="16.5" customHeight="1">
      <c r="B344" s="42"/>
      <c r="C344" s="209" t="s">
        <v>497</v>
      </c>
      <c r="D344" s="209" t="s">
        <v>498</v>
      </c>
      <c r="E344" s="210" t="s">
        <v>7638</v>
      </c>
      <c r="F344" s="211" t="s">
        <v>7639</v>
      </c>
      <c r="G344" s="212" t="s">
        <v>632</v>
      </c>
      <c r="H344" s="213">
        <v>7.55</v>
      </c>
      <c r="I344" s="214"/>
      <c r="J344" s="215">
        <f>ROUND(I344*H344,2)</f>
        <v>0</v>
      </c>
      <c r="K344" s="211" t="s">
        <v>501</v>
      </c>
      <c r="L344" s="62"/>
      <c r="M344" s="216" t="s">
        <v>23</v>
      </c>
      <c r="N344" s="217" t="s">
        <v>44</v>
      </c>
      <c r="O344" s="43"/>
      <c r="P344" s="218">
        <f>O344*H344</f>
        <v>0</v>
      </c>
      <c r="Q344" s="218">
        <v>2.45343</v>
      </c>
      <c r="R344" s="218">
        <f>Q344*H344</f>
        <v>18.5233965</v>
      </c>
      <c r="S344" s="218">
        <v>0</v>
      </c>
      <c r="T344" s="219">
        <f>S344*H344</f>
        <v>0</v>
      </c>
      <c r="AR344" s="25" t="s">
        <v>502</v>
      </c>
      <c r="AT344" s="25" t="s">
        <v>498</v>
      </c>
      <c r="AU344" s="25" t="s">
        <v>82</v>
      </c>
      <c r="AY344" s="25" t="s">
        <v>492</v>
      </c>
      <c r="BE344" s="220">
        <f>IF(N344="základní",J344,0)</f>
        <v>0</v>
      </c>
      <c r="BF344" s="220">
        <f>IF(N344="snížená",J344,0)</f>
        <v>0</v>
      </c>
      <c r="BG344" s="220">
        <f>IF(N344="zákl. přenesená",J344,0)</f>
        <v>0</v>
      </c>
      <c r="BH344" s="220">
        <f>IF(N344="sníž. přenesená",J344,0)</f>
        <v>0</v>
      </c>
      <c r="BI344" s="220">
        <f>IF(N344="nulová",J344,0)</f>
        <v>0</v>
      </c>
      <c r="BJ344" s="25" t="s">
        <v>80</v>
      </c>
      <c r="BK344" s="220">
        <f>ROUND(I344*H344,2)</f>
        <v>0</v>
      </c>
      <c r="BL344" s="25" t="s">
        <v>502</v>
      </c>
      <c r="BM344" s="25" t="s">
        <v>7653</v>
      </c>
    </row>
    <row r="345" spans="2:65" s="1" customFormat="1">
      <c r="B345" s="42"/>
      <c r="C345" s="64"/>
      <c r="D345" s="221" t="s">
        <v>506</v>
      </c>
      <c r="E345" s="64"/>
      <c r="F345" s="222" t="s">
        <v>7639</v>
      </c>
      <c r="G345" s="64"/>
      <c r="H345" s="64"/>
      <c r="I345" s="177"/>
      <c r="J345" s="64"/>
      <c r="K345" s="64"/>
      <c r="L345" s="62"/>
      <c r="M345" s="223"/>
      <c r="N345" s="43"/>
      <c r="O345" s="43"/>
      <c r="P345" s="43"/>
      <c r="Q345" s="43"/>
      <c r="R345" s="43"/>
      <c r="S345" s="43"/>
      <c r="T345" s="79"/>
      <c r="AT345" s="25" t="s">
        <v>506</v>
      </c>
      <c r="AU345" s="25" t="s">
        <v>82</v>
      </c>
    </row>
    <row r="346" spans="2:65" s="13" customFormat="1">
      <c r="B346" s="237"/>
      <c r="C346" s="238"/>
      <c r="D346" s="221" t="s">
        <v>513</v>
      </c>
      <c r="E346" s="239" t="s">
        <v>23</v>
      </c>
      <c r="F346" s="240" t="s">
        <v>7654</v>
      </c>
      <c r="G346" s="238"/>
      <c r="H346" s="241" t="s">
        <v>23</v>
      </c>
      <c r="I346" s="242"/>
      <c r="J346" s="238"/>
      <c r="K346" s="238"/>
      <c r="L346" s="243"/>
      <c r="M346" s="244"/>
      <c r="N346" s="245"/>
      <c r="O346" s="245"/>
      <c r="P346" s="245"/>
      <c r="Q346" s="245"/>
      <c r="R346" s="245"/>
      <c r="S346" s="245"/>
      <c r="T346" s="246"/>
      <c r="AT346" s="247" t="s">
        <v>513</v>
      </c>
      <c r="AU346" s="247" t="s">
        <v>82</v>
      </c>
      <c r="AV346" s="13" t="s">
        <v>80</v>
      </c>
      <c r="AW346" s="13" t="s">
        <v>36</v>
      </c>
      <c r="AX346" s="13" t="s">
        <v>73</v>
      </c>
      <c r="AY346" s="247" t="s">
        <v>492</v>
      </c>
    </row>
    <row r="347" spans="2:65" s="12" customFormat="1">
      <c r="B347" s="225"/>
      <c r="C347" s="226"/>
      <c r="D347" s="221" t="s">
        <v>513</v>
      </c>
      <c r="E347" s="248" t="s">
        <v>23</v>
      </c>
      <c r="F347" s="249" t="s">
        <v>7655</v>
      </c>
      <c r="G347" s="226"/>
      <c r="H347" s="250">
        <v>0.26100000000000001</v>
      </c>
      <c r="I347" s="231"/>
      <c r="J347" s="226"/>
      <c r="K347" s="226"/>
      <c r="L347" s="232"/>
      <c r="M347" s="233"/>
      <c r="N347" s="234"/>
      <c r="O347" s="234"/>
      <c r="P347" s="234"/>
      <c r="Q347" s="234"/>
      <c r="R347" s="234"/>
      <c r="S347" s="234"/>
      <c r="T347" s="235"/>
      <c r="AT347" s="236" t="s">
        <v>513</v>
      </c>
      <c r="AU347" s="236" t="s">
        <v>82</v>
      </c>
      <c r="AV347" s="12" t="s">
        <v>82</v>
      </c>
      <c r="AW347" s="12" t="s">
        <v>36</v>
      </c>
      <c r="AX347" s="12" t="s">
        <v>73</v>
      </c>
      <c r="AY347" s="236" t="s">
        <v>492</v>
      </c>
    </row>
    <row r="348" spans="2:65" s="12" customFormat="1">
      <c r="B348" s="225"/>
      <c r="C348" s="226"/>
      <c r="D348" s="221" t="s">
        <v>513</v>
      </c>
      <c r="E348" s="248" t="s">
        <v>23</v>
      </c>
      <c r="F348" s="249" t="s">
        <v>7656</v>
      </c>
      <c r="G348" s="226"/>
      <c r="H348" s="250">
        <v>0.39400000000000002</v>
      </c>
      <c r="I348" s="231"/>
      <c r="J348" s="226"/>
      <c r="K348" s="226"/>
      <c r="L348" s="232"/>
      <c r="M348" s="233"/>
      <c r="N348" s="234"/>
      <c r="O348" s="234"/>
      <c r="P348" s="234"/>
      <c r="Q348" s="234"/>
      <c r="R348" s="234"/>
      <c r="S348" s="234"/>
      <c r="T348" s="235"/>
      <c r="AT348" s="236" t="s">
        <v>513</v>
      </c>
      <c r="AU348" s="236" t="s">
        <v>82</v>
      </c>
      <c r="AV348" s="12" t="s">
        <v>82</v>
      </c>
      <c r="AW348" s="12" t="s">
        <v>36</v>
      </c>
      <c r="AX348" s="12" t="s">
        <v>73</v>
      </c>
      <c r="AY348" s="236" t="s">
        <v>492</v>
      </c>
    </row>
    <row r="349" spans="2:65" s="12" customFormat="1">
      <c r="B349" s="225"/>
      <c r="C349" s="226"/>
      <c r="D349" s="221" t="s">
        <v>513</v>
      </c>
      <c r="E349" s="248" t="s">
        <v>23</v>
      </c>
      <c r="F349" s="249" t="s">
        <v>7657</v>
      </c>
      <c r="G349" s="226"/>
      <c r="H349" s="250">
        <v>0.53100000000000003</v>
      </c>
      <c r="I349" s="231"/>
      <c r="J349" s="226"/>
      <c r="K349" s="226"/>
      <c r="L349" s="232"/>
      <c r="M349" s="233"/>
      <c r="N349" s="234"/>
      <c r="O349" s="234"/>
      <c r="P349" s="234"/>
      <c r="Q349" s="234"/>
      <c r="R349" s="234"/>
      <c r="S349" s="234"/>
      <c r="T349" s="235"/>
      <c r="AT349" s="236" t="s">
        <v>513</v>
      </c>
      <c r="AU349" s="236" t="s">
        <v>82</v>
      </c>
      <c r="AV349" s="12" t="s">
        <v>82</v>
      </c>
      <c r="AW349" s="12" t="s">
        <v>36</v>
      </c>
      <c r="AX349" s="12" t="s">
        <v>73</v>
      </c>
      <c r="AY349" s="236" t="s">
        <v>492</v>
      </c>
    </row>
    <row r="350" spans="2:65" s="12" customFormat="1">
      <c r="B350" s="225"/>
      <c r="C350" s="226"/>
      <c r="D350" s="221" t="s">
        <v>513</v>
      </c>
      <c r="E350" s="248" t="s">
        <v>23</v>
      </c>
      <c r="F350" s="249" t="s">
        <v>23</v>
      </c>
      <c r="G350" s="226"/>
      <c r="H350" s="250">
        <v>0</v>
      </c>
      <c r="I350" s="231"/>
      <c r="J350" s="226"/>
      <c r="K350" s="226"/>
      <c r="L350" s="232"/>
      <c r="M350" s="233"/>
      <c r="N350" s="234"/>
      <c r="O350" s="234"/>
      <c r="P350" s="234"/>
      <c r="Q350" s="234"/>
      <c r="R350" s="234"/>
      <c r="S350" s="234"/>
      <c r="T350" s="235"/>
      <c r="AT350" s="236" t="s">
        <v>513</v>
      </c>
      <c r="AU350" s="236" t="s">
        <v>82</v>
      </c>
      <c r="AV350" s="12" t="s">
        <v>82</v>
      </c>
      <c r="AW350" s="12" t="s">
        <v>6</v>
      </c>
      <c r="AX350" s="12" t="s">
        <v>73</v>
      </c>
      <c r="AY350" s="236" t="s">
        <v>492</v>
      </c>
    </row>
    <row r="351" spans="2:65" s="13" customFormat="1">
      <c r="B351" s="237"/>
      <c r="C351" s="238"/>
      <c r="D351" s="221" t="s">
        <v>513</v>
      </c>
      <c r="E351" s="239" t="s">
        <v>23</v>
      </c>
      <c r="F351" s="240" t="s">
        <v>7658</v>
      </c>
      <c r="G351" s="238"/>
      <c r="H351" s="241" t="s">
        <v>23</v>
      </c>
      <c r="I351" s="242"/>
      <c r="J351" s="238"/>
      <c r="K351" s="238"/>
      <c r="L351" s="243"/>
      <c r="M351" s="244"/>
      <c r="N351" s="245"/>
      <c r="O351" s="245"/>
      <c r="P351" s="245"/>
      <c r="Q351" s="245"/>
      <c r="R351" s="245"/>
      <c r="S351" s="245"/>
      <c r="T351" s="246"/>
      <c r="AT351" s="247" t="s">
        <v>513</v>
      </c>
      <c r="AU351" s="247" t="s">
        <v>82</v>
      </c>
      <c r="AV351" s="13" t="s">
        <v>80</v>
      </c>
      <c r="AW351" s="13" t="s">
        <v>36</v>
      </c>
      <c r="AX351" s="13" t="s">
        <v>73</v>
      </c>
      <c r="AY351" s="247" t="s">
        <v>492</v>
      </c>
    </row>
    <row r="352" spans="2:65" s="12" customFormat="1">
      <c r="B352" s="225"/>
      <c r="C352" s="226"/>
      <c r="D352" s="221" t="s">
        <v>513</v>
      </c>
      <c r="E352" s="248" t="s">
        <v>23</v>
      </c>
      <c r="F352" s="249" t="s">
        <v>7659</v>
      </c>
      <c r="G352" s="226"/>
      <c r="H352" s="250">
        <v>0.28799999999999998</v>
      </c>
      <c r="I352" s="231"/>
      <c r="J352" s="226"/>
      <c r="K352" s="226"/>
      <c r="L352" s="232"/>
      <c r="M352" s="233"/>
      <c r="N352" s="234"/>
      <c r="O352" s="234"/>
      <c r="P352" s="234"/>
      <c r="Q352" s="234"/>
      <c r="R352" s="234"/>
      <c r="S352" s="234"/>
      <c r="T352" s="235"/>
      <c r="AT352" s="236" t="s">
        <v>513</v>
      </c>
      <c r="AU352" s="236" t="s">
        <v>82</v>
      </c>
      <c r="AV352" s="12" t="s">
        <v>82</v>
      </c>
      <c r="AW352" s="12" t="s">
        <v>36</v>
      </c>
      <c r="AX352" s="12" t="s">
        <v>73</v>
      </c>
      <c r="AY352" s="236" t="s">
        <v>492</v>
      </c>
    </row>
    <row r="353" spans="2:65" s="12" customFormat="1">
      <c r="B353" s="225"/>
      <c r="C353" s="226"/>
      <c r="D353" s="221" t="s">
        <v>513</v>
      </c>
      <c r="E353" s="248" t="s">
        <v>23</v>
      </c>
      <c r="F353" s="249" t="s">
        <v>7660</v>
      </c>
      <c r="G353" s="226"/>
      <c r="H353" s="250">
        <v>1.1850000000000001</v>
      </c>
      <c r="I353" s="231"/>
      <c r="J353" s="226"/>
      <c r="K353" s="226"/>
      <c r="L353" s="232"/>
      <c r="M353" s="233"/>
      <c r="N353" s="234"/>
      <c r="O353" s="234"/>
      <c r="P353" s="234"/>
      <c r="Q353" s="234"/>
      <c r="R353" s="234"/>
      <c r="S353" s="234"/>
      <c r="T353" s="235"/>
      <c r="AT353" s="236" t="s">
        <v>513</v>
      </c>
      <c r="AU353" s="236" t="s">
        <v>82</v>
      </c>
      <c r="AV353" s="12" t="s">
        <v>82</v>
      </c>
      <c r="AW353" s="12" t="s">
        <v>36</v>
      </c>
      <c r="AX353" s="12" t="s">
        <v>73</v>
      </c>
      <c r="AY353" s="236" t="s">
        <v>492</v>
      </c>
    </row>
    <row r="354" spans="2:65" s="12" customFormat="1">
      <c r="B354" s="225"/>
      <c r="C354" s="226"/>
      <c r="D354" s="221" t="s">
        <v>513</v>
      </c>
      <c r="E354" s="248" t="s">
        <v>23</v>
      </c>
      <c r="F354" s="249" t="s">
        <v>7661</v>
      </c>
      <c r="G354" s="226"/>
      <c r="H354" s="250">
        <v>1.587</v>
      </c>
      <c r="I354" s="231"/>
      <c r="J354" s="226"/>
      <c r="K354" s="226"/>
      <c r="L354" s="232"/>
      <c r="M354" s="233"/>
      <c r="N354" s="234"/>
      <c r="O354" s="234"/>
      <c r="P354" s="234"/>
      <c r="Q354" s="234"/>
      <c r="R354" s="234"/>
      <c r="S354" s="234"/>
      <c r="T354" s="235"/>
      <c r="AT354" s="236" t="s">
        <v>513</v>
      </c>
      <c r="AU354" s="236" t="s">
        <v>82</v>
      </c>
      <c r="AV354" s="12" t="s">
        <v>82</v>
      </c>
      <c r="AW354" s="12" t="s">
        <v>36</v>
      </c>
      <c r="AX354" s="12" t="s">
        <v>73</v>
      </c>
      <c r="AY354" s="236" t="s">
        <v>492</v>
      </c>
    </row>
    <row r="355" spans="2:65" s="13" customFormat="1">
      <c r="B355" s="237"/>
      <c r="C355" s="238"/>
      <c r="D355" s="221" t="s">
        <v>513</v>
      </c>
      <c r="E355" s="239" t="s">
        <v>23</v>
      </c>
      <c r="F355" s="240" t="s">
        <v>7662</v>
      </c>
      <c r="G355" s="238"/>
      <c r="H355" s="241" t="s">
        <v>23</v>
      </c>
      <c r="I355" s="242"/>
      <c r="J355" s="238"/>
      <c r="K355" s="238"/>
      <c r="L355" s="243"/>
      <c r="M355" s="244"/>
      <c r="N355" s="245"/>
      <c r="O355" s="245"/>
      <c r="P355" s="245"/>
      <c r="Q355" s="245"/>
      <c r="R355" s="245"/>
      <c r="S355" s="245"/>
      <c r="T355" s="246"/>
      <c r="AT355" s="247" t="s">
        <v>513</v>
      </c>
      <c r="AU355" s="247" t="s">
        <v>82</v>
      </c>
      <c r="AV355" s="13" t="s">
        <v>80</v>
      </c>
      <c r="AW355" s="13" t="s">
        <v>36</v>
      </c>
      <c r="AX355" s="13" t="s">
        <v>73</v>
      </c>
      <c r="AY355" s="247" t="s">
        <v>492</v>
      </c>
    </row>
    <row r="356" spans="2:65" s="12" customFormat="1">
      <c r="B356" s="225"/>
      <c r="C356" s="226"/>
      <c r="D356" s="221" t="s">
        <v>513</v>
      </c>
      <c r="E356" s="248" t="s">
        <v>23</v>
      </c>
      <c r="F356" s="249" t="s">
        <v>7663</v>
      </c>
      <c r="G356" s="226"/>
      <c r="H356" s="250">
        <v>2.149</v>
      </c>
      <c r="I356" s="231"/>
      <c r="J356" s="226"/>
      <c r="K356" s="226"/>
      <c r="L356" s="232"/>
      <c r="M356" s="233"/>
      <c r="N356" s="234"/>
      <c r="O356" s="234"/>
      <c r="P356" s="234"/>
      <c r="Q356" s="234"/>
      <c r="R356" s="234"/>
      <c r="S356" s="234"/>
      <c r="T356" s="235"/>
      <c r="AT356" s="236" t="s">
        <v>513</v>
      </c>
      <c r="AU356" s="236" t="s">
        <v>82</v>
      </c>
      <c r="AV356" s="12" t="s">
        <v>82</v>
      </c>
      <c r="AW356" s="12" t="s">
        <v>36</v>
      </c>
      <c r="AX356" s="12" t="s">
        <v>73</v>
      </c>
      <c r="AY356" s="236" t="s">
        <v>492</v>
      </c>
    </row>
    <row r="357" spans="2:65" s="12" customFormat="1">
      <c r="B357" s="225"/>
      <c r="C357" s="226"/>
      <c r="D357" s="221" t="s">
        <v>513</v>
      </c>
      <c r="E357" s="248" t="s">
        <v>23</v>
      </c>
      <c r="F357" s="249" t="s">
        <v>7664</v>
      </c>
      <c r="G357" s="226"/>
      <c r="H357" s="250">
        <v>0.82099999999999995</v>
      </c>
      <c r="I357" s="231"/>
      <c r="J357" s="226"/>
      <c r="K357" s="226"/>
      <c r="L357" s="232"/>
      <c r="M357" s="233"/>
      <c r="N357" s="234"/>
      <c r="O357" s="234"/>
      <c r="P357" s="234"/>
      <c r="Q357" s="234"/>
      <c r="R357" s="234"/>
      <c r="S357" s="234"/>
      <c r="T357" s="235"/>
      <c r="AT357" s="236" t="s">
        <v>513</v>
      </c>
      <c r="AU357" s="236" t="s">
        <v>82</v>
      </c>
      <c r="AV357" s="12" t="s">
        <v>82</v>
      </c>
      <c r="AW357" s="12" t="s">
        <v>36</v>
      </c>
      <c r="AX357" s="12" t="s">
        <v>73</v>
      </c>
      <c r="AY357" s="236" t="s">
        <v>492</v>
      </c>
    </row>
    <row r="358" spans="2:65" s="12" customFormat="1">
      <c r="B358" s="225"/>
      <c r="C358" s="226"/>
      <c r="D358" s="221" t="s">
        <v>513</v>
      </c>
      <c r="E358" s="248" t="s">
        <v>23</v>
      </c>
      <c r="F358" s="249" t="s">
        <v>7665</v>
      </c>
      <c r="G358" s="226"/>
      <c r="H358" s="250">
        <v>0.33400000000000002</v>
      </c>
      <c r="I358" s="231"/>
      <c r="J358" s="226"/>
      <c r="K358" s="226"/>
      <c r="L358" s="232"/>
      <c r="M358" s="233"/>
      <c r="N358" s="234"/>
      <c r="O358" s="234"/>
      <c r="P358" s="234"/>
      <c r="Q358" s="234"/>
      <c r="R358" s="234"/>
      <c r="S358" s="234"/>
      <c r="T358" s="235"/>
      <c r="AT358" s="236" t="s">
        <v>513</v>
      </c>
      <c r="AU358" s="236" t="s">
        <v>82</v>
      </c>
      <c r="AV358" s="12" t="s">
        <v>82</v>
      </c>
      <c r="AW358" s="12" t="s">
        <v>36</v>
      </c>
      <c r="AX358" s="12" t="s">
        <v>73</v>
      </c>
      <c r="AY358" s="236" t="s">
        <v>492</v>
      </c>
    </row>
    <row r="359" spans="2:65" s="14" customFormat="1">
      <c r="B359" s="251"/>
      <c r="C359" s="252"/>
      <c r="D359" s="227" t="s">
        <v>513</v>
      </c>
      <c r="E359" s="253" t="s">
        <v>23</v>
      </c>
      <c r="F359" s="254" t="s">
        <v>560</v>
      </c>
      <c r="G359" s="252"/>
      <c r="H359" s="255">
        <v>7.55</v>
      </c>
      <c r="I359" s="256"/>
      <c r="J359" s="252"/>
      <c r="K359" s="252"/>
      <c r="L359" s="257"/>
      <c r="M359" s="258"/>
      <c r="N359" s="259"/>
      <c r="O359" s="259"/>
      <c r="P359" s="259"/>
      <c r="Q359" s="259"/>
      <c r="R359" s="259"/>
      <c r="S359" s="259"/>
      <c r="T359" s="260"/>
      <c r="AT359" s="261" t="s">
        <v>513</v>
      </c>
      <c r="AU359" s="261" t="s">
        <v>82</v>
      </c>
      <c r="AV359" s="14" t="s">
        <v>502</v>
      </c>
      <c r="AW359" s="14" t="s">
        <v>36</v>
      </c>
      <c r="AX359" s="14" t="s">
        <v>80</v>
      </c>
      <c r="AY359" s="261" t="s">
        <v>492</v>
      </c>
    </row>
    <row r="360" spans="2:65" s="1" customFormat="1" ht="16.5" customHeight="1">
      <c r="B360" s="42"/>
      <c r="C360" s="209" t="s">
        <v>1022</v>
      </c>
      <c r="D360" s="209" t="s">
        <v>498</v>
      </c>
      <c r="E360" s="210" t="s">
        <v>1491</v>
      </c>
      <c r="F360" s="211" t="s">
        <v>1492</v>
      </c>
      <c r="G360" s="212" t="s">
        <v>180</v>
      </c>
      <c r="H360" s="213">
        <v>12.404999999999999</v>
      </c>
      <c r="I360" s="214"/>
      <c r="J360" s="215">
        <f>ROUND(I360*H360,2)</f>
        <v>0</v>
      </c>
      <c r="K360" s="211" t="s">
        <v>501</v>
      </c>
      <c r="L360" s="62"/>
      <c r="M360" s="216" t="s">
        <v>23</v>
      </c>
      <c r="N360" s="217" t="s">
        <v>44</v>
      </c>
      <c r="O360" s="43"/>
      <c r="P360" s="218">
        <f>O360*H360</f>
        <v>0</v>
      </c>
      <c r="Q360" s="218">
        <v>2.15E-3</v>
      </c>
      <c r="R360" s="218">
        <f>Q360*H360</f>
        <v>2.667075E-2</v>
      </c>
      <c r="S360" s="218">
        <v>0</v>
      </c>
      <c r="T360" s="219">
        <f>S360*H360</f>
        <v>0</v>
      </c>
      <c r="AR360" s="25" t="s">
        <v>502</v>
      </c>
      <c r="AT360" s="25" t="s">
        <v>498</v>
      </c>
      <c r="AU360" s="25" t="s">
        <v>82</v>
      </c>
      <c r="AY360" s="25" t="s">
        <v>492</v>
      </c>
      <c r="BE360" s="220">
        <f>IF(N360="základní",J360,0)</f>
        <v>0</v>
      </c>
      <c r="BF360" s="220">
        <f>IF(N360="snížená",J360,0)</f>
        <v>0</v>
      </c>
      <c r="BG360" s="220">
        <f>IF(N360="zákl. přenesená",J360,0)</f>
        <v>0</v>
      </c>
      <c r="BH360" s="220">
        <f>IF(N360="sníž. přenesená",J360,0)</f>
        <v>0</v>
      </c>
      <c r="BI360" s="220">
        <f>IF(N360="nulová",J360,0)</f>
        <v>0</v>
      </c>
      <c r="BJ360" s="25" t="s">
        <v>80</v>
      </c>
      <c r="BK360" s="220">
        <f>ROUND(I360*H360,2)</f>
        <v>0</v>
      </c>
      <c r="BL360" s="25" t="s">
        <v>502</v>
      </c>
      <c r="BM360" s="25" t="s">
        <v>7666</v>
      </c>
    </row>
    <row r="361" spans="2:65" s="1" customFormat="1">
      <c r="B361" s="42"/>
      <c r="C361" s="64"/>
      <c r="D361" s="221" t="s">
        <v>506</v>
      </c>
      <c r="E361" s="64"/>
      <c r="F361" s="222" t="s">
        <v>1492</v>
      </c>
      <c r="G361" s="64"/>
      <c r="H361" s="64"/>
      <c r="I361" s="177"/>
      <c r="J361" s="64"/>
      <c r="K361" s="64"/>
      <c r="L361" s="62"/>
      <c r="M361" s="223"/>
      <c r="N361" s="43"/>
      <c r="O361" s="43"/>
      <c r="P361" s="43"/>
      <c r="Q361" s="43"/>
      <c r="R361" s="43"/>
      <c r="S361" s="43"/>
      <c r="T361" s="79"/>
      <c r="AT361" s="25" t="s">
        <v>506</v>
      </c>
      <c r="AU361" s="25" t="s">
        <v>82</v>
      </c>
    </row>
    <row r="362" spans="2:65" s="1" customFormat="1" ht="36">
      <c r="B362" s="42"/>
      <c r="C362" s="64"/>
      <c r="D362" s="221" t="s">
        <v>509</v>
      </c>
      <c r="E362" s="64"/>
      <c r="F362" s="224" t="s">
        <v>1495</v>
      </c>
      <c r="G362" s="64"/>
      <c r="H362" s="64"/>
      <c r="I362" s="177"/>
      <c r="J362" s="64"/>
      <c r="K362" s="64"/>
      <c r="L362" s="62"/>
      <c r="M362" s="223"/>
      <c r="N362" s="43"/>
      <c r="O362" s="43"/>
      <c r="P362" s="43"/>
      <c r="Q362" s="43"/>
      <c r="R362" s="43"/>
      <c r="S362" s="43"/>
      <c r="T362" s="79"/>
      <c r="AT362" s="25" t="s">
        <v>509</v>
      </c>
      <c r="AU362" s="25" t="s">
        <v>82</v>
      </c>
    </row>
    <row r="363" spans="2:65" s="12" customFormat="1">
      <c r="B363" s="225"/>
      <c r="C363" s="226"/>
      <c r="D363" s="221" t="s">
        <v>513</v>
      </c>
      <c r="E363" s="248" t="s">
        <v>23</v>
      </c>
      <c r="F363" s="249" t="s">
        <v>7667</v>
      </c>
      <c r="G363" s="226"/>
      <c r="H363" s="250">
        <v>8.3249999999999993</v>
      </c>
      <c r="I363" s="231"/>
      <c r="J363" s="226"/>
      <c r="K363" s="226"/>
      <c r="L363" s="232"/>
      <c r="M363" s="233"/>
      <c r="N363" s="234"/>
      <c r="O363" s="234"/>
      <c r="P363" s="234"/>
      <c r="Q363" s="234"/>
      <c r="R363" s="234"/>
      <c r="S363" s="234"/>
      <c r="T363" s="235"/>
      <c r="AT363" s="236" t="s">
        <v>513</v>
      </c>
      <c r="AU363" s="236" t="s">
        <v>82</v>
      </c>
      <c r="AV363" s="12" t="s">
        <v>82</v>
      </c>
      <c r="AW363" s="12" t="s">
        <v>36</v>
      </c>
      <c r="AX363" s="12" t="s">
        <v>73</v>
      </c>
      <c r="AY363" s="236" t="s">
        <v>492</v>
      </c>
    </row>
    <row r="364" spans="2:65" s="12" customFormat="1">
      <c r="B364" s="225"/>
      <c r="C364" s="226"/>
      <c r="D364" s="221" t="s">
        <v>513</v>
      </c>
      <c r="E364" s="248" t="s">
        <v>23</v>
      </c>
      <c r="F364" s="249" t="s">
        <v>7668</v>
      </c>
      <c r="G364" s="226"/>
      <c r="H364" s="250">
        <v>4.08</v>
      </c>
      <c r="I364" s="231"/>
      <c r="J364" s="226"/>
      <c r="K364" s="226"/>
      <c r="L364" s="232"/>
      <c r="M364" s="233"/>
      <c r="N364" s="234"/>
      <c r="O364" s="234"/>
      <c r="P364" s="234"/>
      <c r="Q364" s="234"/>
      <c r="R364" s="234"/>
      <c r="S364" s="234"/>
      <c r="T364" s="235"/>
      <c r="AT364" s="236" t="s">
        <v>513</v>
      </c>
      <c r="AU364" s="236" t="s">
        <v>82</v>
      </c>
      <c r="AV364" s="12" t="s">
        <v>82</v>
      </c>
      <c r="AW364" s="12" t="s">
        <v>36</v>
      </c>
      <c r="AX364" s="12" t="s">
        <v>73</v>
      </c>
      <c r="AY364" s="236" t="s">
        <v>492</v>
      </c>
    </row>
    <row r="365" spans="2:65" s="13" customFormat="1">
      <c r="B365" s="237"/>
      <c r="C365" s="238"/>
      <c r="D365" s="221" t="s">
        <v>513</v>
      </c>
      <c r="E365" s="239" t="s">
        <v>23</v>
      </c>
      <c r="F365" s="240" t="s">
        <v>7669</v>
      </c>
      <c r="G365" s="238"/>
      <c r="H365" s="241" t="s">
        <v>23</v>
      </c>
      <c r="I365" s="242"/>
      <c r="J365" s="238"/>
      <c r="K365" s="238"/>
      <c r="L365" s="243"/>
      <c r="M365" s="244"/>
      <c r="N365" s="245"/>
      <c r="O365" s="245"/>
      <c r="P365" s="245"/>
      <c r="Q365" s="245"/>
      <c r="R365" s="245"/>
      <c r="S365" s="245"/>
      <c r="T365" s="246"/>
      <c r="AT365" s="247" t="s">
        <v>513</v>
      </c>
      <c r="AU365" s="247" t="s">
        <v>82</v>
      </c>
      <c r="AV365" s="13" t="s">
        <v>80</v>
      </c>
      <c r="AW365" s="13" t="s">
        <v>36</v>
      </c>
      <c r="AX365" s="13" t="s">
        <v>73</v>
      </c>
      <c r="AY365" s="247" t="s">
        <v>492</v>
      </c>
    </row>
    <row r="366" spans="2:65" s="14" customFormat="1">
      <c r="B366" s="251"/>
      <c r="C366" s="252"/>
      <c r="D366" s="227" t="s">
        <v>513</v>
      </c>
      <c r="E366" s="253" t="s">
        <v>23</v>
      </c>
      <c r="F366" s="254" t="s">
        <v>560</v>
      </c>
      <c r="G366" s="252"/>
      <c r="H366" s="255">
        <v>12.404999999999999</v>
      </c>
      <c r="I366" s="256"/>
      <c r="J366" s="252"/>
      <c r="K366" s="252"/>
      <c r="L366" s="257"/>
      <c r="M366" s="258"/>
      <c r="N366" s="259"/>
      <c r="O366" s="259"/>
      <c r="P366" s="259"/>
      <c r="Q366" s="259"/>
      <c r="R366" s="259"/>
      <c r="S366" s="259"/>
      <c r="T366" s="260"/>
      <c r="AT366" s="261" t="s">
        <v>513</v>
      </c>
      <c r="AU366" s="261" t="s">
        <v>82</v>
      </c>
      <c r="AV366" s="14" t="s">
        <v>502</v>
      </c>
      <c r="AW366" s="14" t="s">
        <v>36</v>
      </c>
      <c r="AX366" s="14" t="s">
        <v>80</v>
      </c>
      <c r="AY366" s="261" t="s">
        <v>492</v>
      </c>
    </row>
    <row r="367" spans="2:65" s="1" customFormat="1" ht="16.5" customHeight="1">
      <c r="B367" s="42"/>
      <c r="C367" s="209" t="s">
        <v>1034</v>
      </c>
      <c r="D367" s="209" t="s">
        <v>498</v>
      </c>
      <c r="E367" s="210" t="s">
        <v>1491</v>
      </c>
      <c r="F367" s="211" t="s">
        <v>1492</v>
      </c>
      <c r="G367" s="212" t="s">
        <v>180</v>
      </c>
      <c r="H367" s="213">
        <v>48.645000000000003</v>
      </c>
      <c r="I367" s="214"/>
      <c r="J367" s="215">
        <f>ROUND(I367*H367,2)</f>
        <v>0</v>
      </c>
      <c r="K367" s="211" t="s">
        <v>501</v>
      </c>
      <c r="L367" s="62"/>
      <c r="M367" s="216" t="s">
        <v>23</v>
      </c>
      <c r="N367" s="217" t="s">
        <v>44</v>
      </c>
      <c r="O367" s="43"/>
      <c r="P367" s="218">
        <f>O367*H367</f>
        <v>0</v>
      </c>
      <c r="Q367" s="218">
        <v>2.15E-3</v>
      </c>
      <c r="R367" s="218">
        <f>Q367*H367</f>
        <v>0.10458675000000001</v>
      </c>
      <c r="S367" s="218">
        <v>0</v>
      </c>
      <c r="T367" s="219">
        <f>S367*H367</f>
        <v>0</v>
      </c>
      <c r="AR367" s="25" t="s">
        <v>502</v>
      </c>
      <c r="AT367" s="25" t="s">
        <v>498</v>
      </c>
      <c r="AU367" s="25" t="s">
        <v>82</v>
      </c>
      <c r="AY367" s="25" t="s">
        <v>492</v>
      </c>
      <c r="BE367" s="220">
        <f>IF(N367="základní",J367,0)</f>
        <v>0</v>
      </c>
      <c r="BF367" s="220">
        <f>IF(N367="snížená",J367,0)</f>
        <v>0</v>
      </c>
      <c r="BG367" s="220">
        <f>IF(N367="zákl. přenesená",J367,0)</f>
        <v>0</v>
      </c>
      <c r="BH367" s="220">
        <f>IF(N367="sníž. přenesená",J367,0)</f>
        <v>0</v>
      </c>
      <c r="BI367" s="220">
        <f>IF(N367="nulová",J367,0)</f>
        <v>0</v>
      </c>
      <c r="BJ367" s="25" t="s">
        <v>80</v>
      </c>
      <c r="BK367" s="220">
        <f>ROUND(I367*H367,2)</f>
        <v>0</v>
      </c>
      <c r="BL367" s="25" t="s">
        <v>502</v>
      </c>
      <c r="BM367" s="25" t="s">
        <v>7670</v>
      </c>
    </row>
    <row r="368" spans="2:65" s="1" customFormat="1">
      <c r="B368" s="42"/>
      <c r="C368" s="64"/>
      <c r="D368" s="221" t="s">
        <v>506</v>
      </c>
      <c r="E368" s="64"/>
      <c r="F368" s="222" t="s">
        <v>1492</v>
      </c>
      <c r="G368" s="64"/>
      <c r="H368" s="64"/>
      <c r="I368" s="177"/>
      <c r="J368" s="64"/>
      <c r="K368" s="64"/>
      <c r="L368" s="62"/>
      <c r="M368" s="223"/>
      <c r="N368" s="43"/>
      <c r="O368" s="43"/>
      <c r="P368" s="43"/>
      <c r="Q368" s="43"/>
      <c r="R368" s="43"/>
      <c r="S368" s="43"/>
      <c r="T368" s="79"/>
      <c r="AT368" s="25" t="s">
        <v>506</v>
      </c>
      <c r="AU368" s="25" t="s">
        <v>82</v>
      </c>
    </row>
    <row r="369" spans="2:65" s="1" customFormat="1" ht="36">
      <c r="B369" s="42"/>
      <c r="C369" s="64"/>
      <c r="D369" s="221" t="s">
        <v>509</v>
      </c>
      <c r="E369" s="64"/>
      <c r="F369" s="224" t="s">
        <v>1495</v>
      </c>
      <c r="G369" s="64"/>
      <c r="H369" s="64"/>
      <c r="I369" s="177"/>
      <c r="J369" s="64"/>
      <c r="K369" s="64"/>
      <c r="L369" s="62"/>
      <c r="M369" s="223"/>
      <c r="N369" s="43"/>
      <c r="O369" s="43"/>
      <c r="P369" s="43"/>
      <c r="Q369" s="43"/>
      <c r="R369" s="43"/>
      <c r="S369" s="43"/>
      <c r="T369" s="79"/>
      <c r="AT369" s="25" t="s">
        <v>509</v>
      </c>
      <c r="AU369" s="25" t="s">
        <v>82</v>
      </c>
    </row>
    <row r="370" spans="2:65" s="12" customFormat="1">
      <c r="B370" s="225"/>
      <c r="C370" s="226"/>
      <c r="D370" s="221" t="s">
        <v>513</v>
      </c>
      <c r="E370" s="248" t="s">
        <v>23</v>
      </c>
      <c r="F370" s="249" t="s">
        <v>7671</v>
      </c>
      <c r="G370" s="226"/>
      <c r="H370" s="250">
        <v>1.738</v>
      </c>
      <c r="I370" s="231"/>
      <c r="J370" s="226"/>
      <c r="K370" s="226"/>
      <c r="L370" s="232"/>
      <c r="M370" s="233"/>
      <c r="N370" s="234"/>
      <c r="O370" s="234"/>
      <c r="P370" s="234"/>
      <c r="Q370" s="234"/>
      <c r="R370" s="234"/>
      <c r="S370" s="234"/>
      <c r="T370" s="235"/>
      <c r="AT370" s="236" t="s">
        <v>513</v>
      </c>
      <c r="AU370" s="236" t="s">
        <v>82</v>
      </c>
      <c r="AV370" s="12" t="s">
        <v>82</v>
      </c>
      <c r="AW370" s="12" t="s">
        <v>36</v>
      </c>
      <c r="AX370" s="12" t="s">
        <v>73</v>
      </c>
      <c r="AY370" s="236" t="s">
        <v>492</v>
      </c>
    </row>
    <row r="371" spans="2:65" s="12" customFormat="1">
      <c r="B371" s="225"/>
      <c r="C371" s="226"/>
      <c r="D371" s="221" t="s">
        <v>513</v>
      </c>
      <c r="E371" s="248" t="s">
        <v>23</v>
      </c>
      <c r="F371" s="249" t="s">
        <v>7672</v>
      </c>
      <c r="G371" s="226"/>
      <c r="H371" s="250">
        <v>2.625</v>
      </c>
      <c r="I371" s="231"/>
      <c r="J371" s="226"/>
      <c r="K371" s="226"/>
      <c r="L371" s="232"/>
      <c r="M371" s="233"/>
      <c r="N371" s="234"/>
      <c r="O371" s="234"/>
      <c r="P371" s="234"/>
      <c r="Q371" s="234"/>
      <c r="R371" s="234"/>
      <c r="S371" s="234"/>
      <c r="T371" s="235"/>
      <c r="AT371" s="236" t="s">
        <v>513</v>
      </c>
      <c r="AU371" s="236" t="s">
        <v>82</v>
      </c>
      <c r="AV371" s="12" t="s">
        <v>82</v>
      </c>
      <c r="AW371" s="12" t="s">
        <v>36</v>
      </c>
      <c r="AX371" s="12" t="s">
        <v>73</v>
      </c>
      <c r="AY371" s="236" t="s">
        <v>492</v>
      </c>
    </row>
    <row r="372" spans="2:65" s="12" customFormat="1">
      <c r="B372" s="225"/>
      <c r="C372" s="226"/>
      <c r="D372" s="221" t="s">
        <v>513</v>
      </c>
      <c r="E372" s="248" t="s">
        <v>23</v>
      </c>
      <c r="F372" s="249" t="s">
        <v>7673</v>
      </c>
      <c r="G372" s="226"/>
      <c r="H372" s="250">
        <v>3.5430000000000001</v>
      </c>
      <c r="I372" s="231"/>
      <c r="J372" s="226"/>
      <c r="K372" s="226"/>
      <c r="L372" s="232"/>
      <c r="M372" s="233"/>
      <c r="N372" s="234"/>
      <c r="O372" s="234"/>
      <c r="P372" s="234"/>
      <c r="Q372" s="234"/>
      <c r="R372" s="234"/>
      <c r="S372" s="234"/>
      <c r="T372" s="235"/>
      <c r="AT372" s="236" t="s">
        <v>513</v>
      </c>
      <c r="AU372" s="236" t="s">
        <v>82</v>
      </c>
      <c r="AV372" s="12" t="s">
        <v>82</v>
      </c>
      <c r="AW372" s="12" t="s">
        <v>36</v>
      </c>
      <c r="AX372" s="12" t="s">
        <v>73</v>
      </c>
      <c r="AY372" s="236" t="s">
        <v>492</v>
      </c>
    </row>
    <row r="373" spans="2:65" s="13" customFormat="1">
      <c r="B373" s="237"/>
      <c r="C373" s="238"/>
      <c r="D373" s="221" t="s">
        <v>513</v>
      </c>
      <c r="E373" s="239" t="s">
        <v>23</v>
      </c>
      <c r="F373" s="240" t="s">
        <v>7674</v>
      </c>
      <c r="G373" s="238"/>
      <c r="H373" s="241" t="s">
        <v>23</v>
      </c>
      <c r="I373" s="242"/>
      <c r="J373" s="238"/>
      <c r="K373" s="238"/>
      <c r="L373" s="243"/>
      <c r="M373" s="244"/>
      <c r="N373" s="245"/>
      <c r="O373" s="245"/>
      <c r="P373" s="245"/>
      <c r="Q373" s="245"/>
      <c r="R373" s="245"/>
      <c r="S373" s="245"/>
      <c r="T373" s="246"/>
      <c r="AT373" s="247" t="s">
        <v>513</v>
      </c>
      <c r="AU373" s="247" t="s">
        <v>82</v>
      </c>
      <c r="AV373" s="13" t="s">
        <v>80</v>
      </c>
      <c r="AW373" s="13" t="s">
        <v>36</v>
      </c>
      <c r="AX373" s="13" t="s">
        <v>73</v>
      </c>
      <c r="AY373" s="247" t="s">
        <v>492</v>
      </c>
    </row>
    <row r="374" spans="2:65" s="12" customFormat="1">
      <c r="B374" s="225"/>
      <c r="C374" s="226"/>
      <c r="D374" s="221" t="s">
        <v>513</v>
      </c>
      <c r="E374" s="248" t="s">
        <v>23</v>
      </c>
      <c r="F374" s="249" t="s">
        <v>7675</v>
      </c>
      <c r="G374" s="226"/>
      <c r="H374" s="250">
        <v>5.9</v>
      </c>
      <c r="I374" s="231"/>
      <c r="J374" s="226"/>
      <c r="K374" s="226"/>
      <c r="L374" s="232"/>
      <c r="M374" s="233"/>
      <c r="N374" s="234"/>
      <c r="O374" s="234"/>
      <c r="P374" s="234"/>
      <c r="Q374" s="234"/>
      <c r="R374" s="234"/>
      <c r="S374" s="234"/>
      <c r="T374" s="235"/>
      <c r="AT374" s="236" t="s">
        <v>513</v>
      </c>
      <c r="AU374" s="236" t="s">
        <v>82</v>
      </c>
      <c r="AV374" s="12" t="s">
        <v>82</v>
      </c>
      <c r="AW374" s="12" t="s">
        <v>36</v>
      </c>
      <c r="AX374" s="12" t="s">
        <v>73</v>
      </c>
      <c r="AY374" s="236" t="s">
        <v>492</v>
      </c>
    </row>
    <row r="375" spans="2:65" s="12" customFormat="1">
      <c r="B375" s="225"/>
      <c r="C375" s="226"/>
      <c r="D375" s="221" t="s">
        <v>513</v>
      </c>
      <c r="E375" s="248" t="s">
        <v>23</v>
      </c>
      <c r="F375" s="249" t="s">
        <v>7676</v>
      </c>
      <c r="G375" s="226"/>
      <c r="H375" s="250">
        <v>6.8550000000000004</v>
      </c>
      <c r="I375" s="231"/>
      <c r="J375" s="226"/>
      <c r="K375" s="226"/>
      <c r="L375" s="232"/>
      <c r="M375" s="233"/>
      <c r="N375" s="234"/>
      <c r="O375" s="234"/>
      <c r="P375" s="234"/>
      <c r="Q375" s="234"/>
      <c r="R375" s="234"/>
      <c r="S375" s="234"/>
      <c r="T375" s="235"/>
      <c r="AT375" s="236" t="s">
        <v>513</v>
      </c>
      <c r="AU375" s="236" t="s">
        <v>82</v>
      </c>
      <c r="AV375" s="12" t="s">
        <v>82</v>
      </c>
      <c r="AW375" s="12" t="s">
        <v>36</v>
      </c>
      <c r="AX375" s="12" t="s">
        <v>73</v>
      </c>
      <c r="AY375" s="236" t="s">
        <v>492</v>
      </c>
    </row>
    <row r="376" spans="2:65" s="12" customFormat="1">
      <c r="B376" s="225"/>
      <c r="C376" s="226"/>
      <c r="D376" s="221" t="s">
        <v>513</v>
      </c>
      <c r="E376" s="248" t="s">
        <v>23</v>
      </c>
      <c r="F376" s="249" t="s">
        <v>7677</v>
      </c>
      <c r="G376" s="226"/>
      <c r="H376" s="250">
        <v>11.592000000000001</v>
      </c>
      <c r="I376" s="231"/>
      <c r="J376" s="226"/>
      <c r="K376" s="226"/>
      <c r="L376" s="232"/>
      <c r="M376" s="233"/>
      <c r="N376" s="234"/>
      <c r="O376" s="234"/>
      <c r="P376" s="234"/>
      <c r="Q376" s="234"/>
      <c r="R376" s="234"/>
      <c r="S376" s="234"/>
      <c r="T376" s="235"/>
      <c r="AT376" s="236" t="s">
        <v>513</v>
      </c>
      <c r="AU376" s="236" t="s">
        <v>82</v>
      </c>
      <c r="AV376" s="12" t="s">
        <v>82</v>
      </c>
      <c r="AW376" s="12" t="s">
        <v>36</v>
      </c>
      <c r="AX376" s="12" t="s">
        <v>73</v>
      </c>
      <c r="AY376" s="236" t="s">
        <v>492</v>
      </c>
    </row>
    <row r="377" spans="2:65" s="13" customFormat="1">
      <c r="B377" s="237"/>
      <c r="C377" s="238"/>
      <c r="D377" s="221" t="s">
        <v>513</v>
      </c>
      <c r="E377" s="239" t="s">
        <v>23</v>
      </c>
      <c r="F377" s="240" t="s">
        <v>7678</v>
      </c>
      <c r="G377" s="238"/>
      <c r="H377" s="241" t="s">
        <v>23</v>
      </c>
      <c r="I377" s="242"/>
      <c r="J377" s="238"/>
      <c r="K377" s="238"/>
      <c r="L377" s="243"/>
      <c r="M377" s="244"/>
      <c r="N377" s="245"/>
      <c r="O377" s="245"/>
      <c r="P377" s="245"/>
      <c r="Q377" s="245"/>
      <c r="R377" s="245"/>
      <c r="S377" s="245"/>
      <c r="T377" s="246"/>
      <c r="AT377" s="247" t="s">
        <v>513</v>
      </c>
      <c r="AU377" s="247" t="s">
        <v>82</v>
      </c>
      <c r="AV377" s="13" t="s">
        <v>80</v>
      </c>
      <c r="AW377" s="13" t="s">
        <v>36</v>
      </c>
      <c r="AX377" s="13" t="s">
        <v>73</v>
      </c>
      <c r="AY377" s="247" t="s">
        <v>492</v>
      </c>
    </row>
    <row r="378" spans="2:65" s="12" customFormat="1">
      <c r="B378" s="225"/>
      <c r="C378" s="226"/>
      <c r="D378" s="221" t="s">
        <v>513</v>
      </c>
      <c r="E378" s="248" t="s">
        <v>23</v>
      </c>
      <c r="F378" s="249" t="s">
        <v>7679</v>
      </c>
      <c r="G378" s="226"/>
      <c r="H378" s="250">
        <v>8.7530000000000001</v>
      </c>
      <c r="I378" s="231"/>
      <c r="J378" s="226"/>
      <c r="K378" s="226"/>
      <c r="L378" s="232"/>
      <c r="M378" s="233"/>
      <c r="N378" s="234"/>
      <c r="O378" s="234"/>
      <c r="P378" s="234"/>
      <c r="Q378" s="234"/>
      <c r="R378" s="234"/>
      <c r="S378" s="234"/>
      <c r="T378" s="235"/>
      <c r="AT378" s="236" t="s">
        <v>513</v>
      </c>
      <c r="AU378" s="236" t="s">
        <v>82</v>
      </c>
      <c r="AV378" s="12" t="s">
        <v>82</v>
      </c>
      <c r="AW378" s="12" t="s">
        <v>36</v>
      </c>
      <c r="AX378" s="12" t="s">
        <v>73</v>
      </c>
      <c r="AY378" s="236" t="s">
        <v>492</v>
      </c>
    </row>
    <row r="379" spans="2:65" s="12" customFormat="1">
      <c r="B379" s="225"/>
      <c r="C379" s="226"/>
      <c r="D379" s="221" t="s">
        <v>513</v>
      </c>
      <c r="E379" s="248" t="s">
        <v>23</v>
      </c>
      <c r="F379" s="249" t="s">
        <v>7680</v>
      </c>
      <c r="G379" s="226"/>
      <c r="H379" s="250">
        <v>5.4139999999999997</v>
      </c>
      <c r="I379" s="231"/>
      <c r="J379" s="226"/>
      <c r="K379" s="226"/>
      <c r="L379" s="232"/>
      <c r="M379" s="233"/>
      <c r="N379" s="234"/>
      <c r="O379" s="234"/>
      <c r="P379" s="234"/>
      <c r="Q379" s="234"/>
      <c r="R379" s="234"/>
      <c r="S379" s="234"/>
      <c r="T379" s="235"/>
      <c r="AT379" s="236" t="s">
        <v>513</v>
      </c>
      <c r="AU379" s="236" t="s">
        <v>82</v>
      </c>
      <c r="AV379" s="12" t="s">
        <v>82</v>
      </c>
      <c r="AW379" s="12" t="s">
        <v>36</v>
      </c>
      <c r="AX379" s="12" t="s">
        <v>73</v>
      </c>
      <c r="AY379" s="236" t="s">
        <v>492</v>
      </c>
    </row>
    <row r="380" spans="2:65" s="12" customFormat="1">
      <c r="B380" s="225"/>
      <c r="C380" s="226"/>
      <c r="D380" s="221" t="s">
        <v>513</v>
      </c>
      <c r="E380" s="248" t="s">
        <v>23</v>
      </c>
      <c r="F380" s="249" t="s">
        <v>7681</v>
      </c>
      <c r="G380" s="226"/>
      <c r="H380" s="250">
        <v>2.2250000000000001</v>
      </c>
      <c r="I380" s="231"/>
      <c r="J380" s="226"/>
      <c r="K380" s="226"/>
      <c r="L380" s="232"/>
      <c r="M380" s="233"/>
      <c r="N380" s="234"/>
      <c r="O380" s="234"/>
      <c r="P380" s="234"/>
      <c r="Q380" s="234"/>
      <c r="R380" s="234"/>
      <c r="S380" s="234"/>
      <c r="T380" s="235"/>
      <c r="AT380" s="236" t="s">
        <v>513</v>
      </c>
      <c r="AU380" s="236" t="s">
        <v>82</v>
      </c>
      <c r="AV380" s="12" t="s">
        <v>82</v>
      </c>
      <c r="AW380" s="12" t="s">
        <v>36</v>
      </c>
      <c r="AX380" s="12" t="s">
        <v>73</v>
      </c>
      <c r="AY380" s="236" t="s">
        <v>492</v>
      </c>
    </row>
    <row r="381" spans="2:65" s="13" customFormat="1">
      <c r="B381" s="237"/>
      <c r="C381" s="238"/>
      <c r="D381" s="221" t="s">
        <v>513</v>
      </c>
      <c r="E381" s="239" t="s">
        <v>23</v>
      </c>
      <c r="F381" s="240" t="s">
        <v>7682</v>
      </c>
      <c r="G381" s="238"/>
      <c r="H381" s="241" t="s">
        <v>23</v>
      </c>
      <c r="I381" s="242"/>
      <c r="J381" s="238"/>
      <c r="K381" s="238"/>
      <c r="L381" s="243"/>
      <c r="M381" s="244"/>
      <c r="N381" s="245"/>
      <c r="O381" s="245"/>
      <c r="P381" s="245"/>
      <c r="Q381" s="245"/>
      <c r="R381" s="245"/>
      <c r="S381" s="245"/>
      <c r="T381" s="246"/>
      <c r="AT381" s="247" t="s">
        <v>513</v>
      </c>
      <c r="AU381" s="247" t="s">
        <v>82</v>
      </c>
      <c r="AV381" s="13" t="s">
        <v>80</v>
      </c>
      <c r="AW381" s="13" t="s">
        <v>36</v>
      </c>
      <c r="AX381" s="13" t="s">
        <v>73</v>
      </c>
      <c r="AY381" s="247" t="s">
        <v>492</v>
      </c>
    </row>
    <row r="382" spans="2:65" s="14" customFormat="1">
      <c r="B382" s="251"/>
      <c r="C382" s="252"/>
      <c r="D382" s="227" t="s">
        <v>513</v>
      </c>
      <c r="E382" s="253" t="s">
        <v>23</v>
      </c>
      <c r="F382" s="254" t="s">
        <v>560</v>
      </c>
      <c r="G382" s="252"/>
      <c r="H382" s="255">
        <v>48.645000000000003</v>
      </c>
      <c r="I382" s="256"/>
      <c r="J382" s="252"/>
      <c r="K382" s="252"/>
      <c r="L382" s="257"/>
      <c r="M382" s="258"/>
      <c r="N382" s="259"/>
      <c r="O382" s="259"/>
      <c r="P382" s="259"/>
      <c r="Q382" s="259"/>
      <c r="R382" s="259"/>
      <c r="S382" s="259"/>
      <c r="T382" s="260"/>
      <c r="AT382" s="261" t="s">
        <v>513</v>
      </c>
      <c r="AU382" s="261" t="s">
        <v>82</v>
      </c>
      <c r="AV382" s="14" t="s">
        <v>502</v>
      </c>
      <c r="AW382" s="14" t="s">
        <v>36</v>
      </c>
      <c r="AX382" s="14" t="s">
        <v>80</v>
      </c>
      <c r="AY382" s="261" t="s">
        <v>492</v>
      </c>
    </row>
    <row r="383" spans="2:65" s="1" customFormat="1" ht="16.5" customHeight="1">
      <c r="B383" s="42"/>
      <c r="C383" s="209" t="s">
        <v>1039</v>
      </c>
      <c r="D383" s="209" t="s">
        <v>498</v>
      </c>
      <c r="E383" s="210" t="s">
        <v>1491</v>
      </c>
      <c r="F383" s="211" t="s">
        <v>1492</v>
      </c>
      <c r="G383" s="212" t="s">
        <v>180</v>
      </c>
      <c r="H383" s="213">
        <v>31.11</v>
      </c>
      <c r="I383" s="214"/>
      <c r="J383" s="215">
        <f>ROUND(I383*H383,2)</f>
        <v>0</v>
      </c>
      <c r="K383" s="211" t="s">
        <v>501</v>
      </c>
      <c r="L383" s="62"/>
      <c r="M383" s="216" t="s">
        <v>23</v>
      </c>
      <c r="N383" s="217" t="s">
        <v>44</v>
      </c>
      <c r="O383" s="43"/>
      <c r="P383" s="218">
        <f>O383*H383</f>
        <v>0</v>
      </c>
      <c r="Q383" s="218">
        <v>2.15E-3</v>
      </c>
      <c r="R383" s="218">
        <f>Q383*H383</f>
        <v>6.6886500000000002E-2</v>
      </c>
      <c r="S383" s="218">
        <v>0</v>
      </c>
      <c r="T383" s="219">
        <f>S383*H383</f>
        <v>0</v>
      </c>
      <c r="AR383" s="25" t="s">
        <v>502</v>
      </c>
      <c r="AT383" s="25" t="s">
        <v>498</v>
      </c>
      <c r="AU383" s="25" t="s">
        <v>82</v>
      </c>
      <c r="AY383" s="25" t="s">
        <v>492</v>
      </c>
      <c r="BE383" s="220">
        <f>IF(N383="základní",J383,0)</f>
        <v>0</v>
      </c>
      <c r="BF383" s="220">
        <f>IF(N383="snížená",J383,0)</f>
        <v>0</v>
      </c>
      <c r="BG383" s="220">
        <f>IF(N383="zákl. přenesená",J383,0)</f>
        <v>0</v>
      </c>
      <c r="BH383" s="220">
        <f>IF(N383="sníž. přenesená",J383,0)</f>
        <v>0</v>
      </c>
      <c r="BI383" s="220">
        <f>IF(N383="nulová",J383,0)</f>
        <v>0</v>
      </c>
      <c r="BJ383" s="25" t="s">
        <v>80</v>
      </c>
      <c r="BK383" s="220">
        <f>ROUND(I383*H383,2)</f>
        <v>0</v>
      </c>
      <c r="BL383" s="25" t="s">
        <v>502</v>
      </c>
      <c r="BM383" s="25" t="s">
        <v>7683</v>
      </c>
    </row>
    <row r="384" spans="2:65" s="1" customFormat="1">
      <c r="B384" s="42"/>
      <c r="C384" s="64"/>
      <c r="D384" s="221" t="s">
        <v>506</v>
      </c>
      <c r="E384" s="64"/>
      <c r="F384" s="222" t="s">
        <v>1492</v>
      </c>
      <c r="G384" s="64"/>
      <c r="H384" s="64"/>
      <c r="I384" s="177"/>
      <c r="J384" s="64"/>
      <c r="K384" s="64"/>
      <c r="L384" s="62"/>
      <c r="M384" s="223"/>
      <c r="N384" s="43"/>
      <c r="O384" s="43"/>
      <c r="P384" s="43"/>
      <c r="Q384" s="43"/>
      <c r="R384" s="43"/>
      <c r="S384" s="43"/>
      <c r="T384" s="79"/>
      <c r="AT384" s="25" t="s">
        <v>506</v>
      </c>
      <c r="AU384" s="25" t="s">
        <v>82</v>
      </c>
    </row>
    <row r="385" spans="2:65" s="1" customFormat="1" ht="36">
      <c r="B385" s="42"/>
      <c r="C385" s="64"/>
      <c r="D385" s="221" t="s">
        <v>509</v>
      </c>
      <c r="E385" s="64"/>
      <c r="F385" s="224" t="s">
        <v>1495</v>
      </c>
      <c r="G385" s="64"/>
      <c r="H385" s="64"/>
      <c r="I385" s="177"/>
      <c r="J385" s="64"/>
      <c r="K385" s="64"/>
      <c r="L385" s="62"/>
      <c r="M385" s="223"/>
      <c r="N385" s="43"/>
      <c r="O385" s="43"/>
      <c r="P385" s="43"/>
      <c r="Q385" s="43"/>
      <c r="R385" s="43"/>
      <c r="S385" s="43"/>
      <c r="T385" s="79"/>
      <c r="AT385" s="25" t="s">
        <v>509</v>
      </c>
      <c r="AU385" s="25" t="s">
        <v>82</v>
      </c>
    </row>
    <row r="386" spans="2:65" s="12" customFormat="1">
      <c r="B386" s="225"/>
      <c r="C386" s="226"/>
      <c r="D386" s="221" t="s">
        <v>513</v>
      </c>
      <c r="E386" s="248" t="s">
        <v>23</v>
      </c>
      <c r="F386" s="249" t="s">
        <v>7671</v>
      </c>
      <c r="G386" s="226"/>
      <c r="H386" s="250">
        <v>1.738</v>
      </c>
      <c r="I386" s="231"/>
      <c r="J386" s="226"/>
      <c r="K386" s="226"/>
      <c r="L386" s="232"/>
      <c r="M386" s="233"/>
      <c r="N386" s="234"/>
      <c r="O386" s="234"/>
      <c r="P386" s="234"/>
      <c r="Q386" s="234"/>
      <c r="R386" s="234"/>
      <c r="S386" s="234"/>
      <c r="T386" s="235"/>
      <c r="AT386" s="236" t="s">
        <v>513</v>
      </c>
      <c r="AU386" s="236" t="s">
        <v>82</v>
      </c>
      <c r="AV386" s="12" t="s">
        <v>82</v>
      </c>
      <c r="AW386" s="12" t="s">
        <v>36</v>
      </c>
      <c r="AX386" s="12" t="s">
        <v>73</v>
      </c>
      <c r="AY386" s="236" t="s">
        <v>492</v>
      </c>
    </row>
    <row r="387" spans="2:65" s="12" customFormat="1">
      <c r="B387" s="225"/>
      <c r="C387" s="226"/>
      <c r="D387" s="221" t="s">
        <v>513</v>
      </c>
      <c r="E387" s="248" t="s">
        <v>23</v>
      </c>
      <c r="F387" s="249" t="s">
        <v>7684</v>
      </c>
      <c r="G387" s="226"/>
      <c r="H387" s="250">
        <v>6.1680000000000001</v>
      </c>
      <c r="I387" s="231"/>
      <c r="J387" s="226"/>
      <c r="K387" s="226"/>
      <c r="L387" s="232"/>
      <c r="M387" s="233"/>
      <c r="N387" s="234"/>
      <c r="O387" s="234"/>
      <c r="P387" s="234"/>
      <c r="Q387" s="234"/>
      <c r="R387" s="234"/>
      <c r="S387" s="234"/>
      <c r="T387" s="235"/>
      <c r="AT387" s="236" t="s">
        <v>513</v>
      </c>
      <c r="AU387" s="236" t="s">
        <v>82</v>
      </c>
      <c r="AV387" s="12" t="s">
        <v>82</v>
      </c>
      <c r="AW387" s="12" t="s">
        <v>36</v>
      </c>
      <c r="AX387" s="12" t="s">
        <v>73</v>
      </c>
      <c r="AY387" s="236" t="s">
        <v>492</v>
      </c>
    </row>
    <row r="388" spans="2:65" s="13" customFormat="1">
      <c r="B388" s="237"/>
      <c r="C388" s="238"/>
      <c r="D388" s="221" t="s">
        <v>513</v>
      </c>
      <c r="E388" s="239" t="s">
        <v>23</v>
      </c>
      <c r="F388" s="240" t="s">
        <v>7685</v>
      </c>
      <c r="G388" s="238"/>
      <c r="H388" s="241" t="s">
        <v>23</v>
      </c>
      <c r="I388" s="242"/>
      <c r="J388" s="238"/>
      <c r="K388" s="238"/>
      <c r="L388" s="243"/>
      <c r="M388" s="244"/>
      <c r="N388" s="245"/>
      <c r="O388" s="245"/>
      <c r="P388" s="245"/>
      <c r="Q388" s="245"/>
      <c r="R388" s="245"/>
      <c r="S388" s="245"/>
      <c r="T388" s="246"/>
      <c r="AT388" s="247" t="s">
        <v>513</v>
      </c>
      <c r="AU388" s="247" t="s">
        <v>82</v>
      </c>
      <c r="AV388" s="13" t="s">
        <v>80</v>
      </c>
      <c r="AW388" s="13" t="s">
        <v>36</v>
      </c>
      <c r="AX388" s="13" t="s">
        <v>73</v>
      </c>
      <c r="AY388" s="247" t="s">
        <v>492</v>
      </c>
    </row>
    <row r="389" spans="2:65" s="12" customFormat="1">
      <c r="B389" s="225"/>
      <c r="C389" s="226"/>
      <c r="D389" s="221" t="s">
        <v>513</v>
      </c>
      <c r="E389" s="248" t="s">
        <v>23</v>
      </c>
      <c r="F389" s="249" t="s">
        <v>7675</v>
      </c>
      <c r="G389" s="226"/>
      <c r="H389" s="250">
        <v>5.9</v>
      </c>
      <c r="I389" s="231"/>
      <c r="J389" s="226"/>
      <c r="K389" s="226"/>
      <c r="L389" s="232"/>
      <c r="M389" s="233"/>
      <c r="N389" s="234"/>
      <c r="O389" s="234"/>
      <c r="P389" s="234"/>
      <c r="Q389" s="234"/>
      <c r="R389" s="234"/>
      <c r="S389" s="234"/>
      <c r="T389" s="235"/>
      <c r="AT389" s="236" t="s">
        <v>513</v>
      </c>
      <c r="AU389" s="236" t="s">
        <v>82</v>
      </c>
      <c r="AV389" s="12" t="s">
        <v>82</v>
      </c>
      <c r="AW389" s="12" t="s">
        <v>36</v>
      </c>
      <c r="AX389" s="12" t="s">
        <v>73</v>
      </c>
      <c r="AY389" s="236" t="s">
        <v>492</v>
      </c>
    </row>
    <row r="390" spans="2:65" s="12" customFormat="1">
      <c r="B390" s="225"/>
      <c r="C390" s="226"/>
      <c r="D390" s="221" t="s">
        <v>513</v>
      </c>
      <c r="E390" s="248" t="s">
        <v>23</v>
      </c>
      <c r="F390" s="249" t="s">
        <v>7686</v>
      </c>
      <c r="G390" s="226"/>
      <c r="H390" s="250">
        <v>8.5510000000000002</v>
      </c>
      <c r="I390" s="231"/>
      <c r="J390" s="226"/>
      <c r="K390" s="226"/>
      <c r="L390" s="232"/>
      <c r="M390" s="233"/>
      <c r="N390" s="234"/>
      <c r="O390" s="234"/>
      <c r="P390" s="234"/>
      <c r="Q390" s="234"/>
      <c r="R390" s="234"/>
      <c r="S390" s="234"/>
      <c r="T390" s="235"/>
      <c r="AT390" s="236" t="s">
        <v>513</v>
      </c>
      <c r="AU390" s="236" t="s">
        <v>82</v>
      </c>
      <c r="AV390" s="12" t="s">
        <v>82</v>
      </c>
      <c r="AW390" s="12" t="s">
        <v>36</v>
      </c>
      <c r="AX390" s="12" t="s">
        <v>73</v>
      </c>
      <c r="AY390" s="236" t="s">
        <v>492</v>
      </c>
    </row>
    <row r="391" spans="2:65" s="13" customFormat="1">
      <c r="B391" s="237"/>
      <c r="C391" s="238"/>
      <c r="D391" s="221" t="s">
        <v>513</v>
      </c>
      <c r="E391" s="239" t="s">
        <v>23</v>
      </c>
      <c r="F391" s="240" t="s">
        <v>7687</v>
      </c>
      <c r="G391" s="238"/>
      <c r="H391" s="241" t="s">
        <v>23</v>
      </c>
      <c r="I391" s="242"/>
      <c r="J391" s="238"/>
      <c r="K391" s="238"/>
      <c r="L391" s="243"/>
      <c r="M391" s="244"/>
      <c r="N391" s="245"/>
      <c r="O391" s="245"/>
      <c r="P391" s="245"/>
      <c r="Q391" s="245"/>
      <c r="R391" s="245"/>
      <c r="S391" s="245"/>
      <c r="T391" s="246"/>
      <c r="AT391" s="247" t="s">
        <v>513</v>
      </c>
      <c r="AU391" s="247" t="s">
        <v>82</v>
      </c>
      <c r="AV391" s="13" t="s">
        <v>80</v>
      </c>
      <c r="AW391" s="13" t="s">
        <v>36</v>
      </c>
      <c r="AX391" s="13" t="s">
        <v>73</v>
      </c>
      <c r="AY391" s="247" t="s">
        <v>492</v>
      </c>
    </row>
    <row r="392" spans="2:65" s="12" customFormat="1">
      <c r="B392" s="225"/>
      <c r="C392" s="226"/>
      <c r="D392" s="221" t="s">
        <v>513</v>
      </c>
      <c r="E392" s="248" t="s">
        <v>23</v>
      </c>
      <c r="F392" s="249" t="s">
        <v>7688</v>
      </c>
      <c r="G392" s="226"/>
      <c r="H392" s="250">
        <v>8.7530000000000001</v>
      </c>
      <c r="I392" s="231"/>
      <c r="J392" s="226"/>
      <c r="K392" s="226"/>
      <c r="L392" s="232"/>
      <c r="M392" s="233"/>
      <c r="N392" s="234"/>
      <c r="O392" s="234"/>
      <c r="P392" s="234"/>
      <c r="Q392" s="234"/>
      <c r="R392" s="234"/>
      <c r="S392" s="234"/>
      <c r="T392" s="235"/>
      <c r="AT392" s="236" t="s">
        <v>513</v>
      </c>
      <c r="AU392" s="236" t="s">
        <v>82</v>
      </c>
      <c r="AV392" s="12" t="s">
        <v>82</v>
      </c>
      <c r="AW392" s="12" t="s">
        <v>36</v>
      </c>
      <c r="AX392" s="12" t="s">
        <v>73</v>
      </c>
      <c r="AY392" s="236" t="s">
        <v>492</v>
      </c>
    </row>
    <row r="393" spans="2:65" s="13" customFormat="1">
      <c r="B393" s="237"/>
      <c r="C393" s="238"/>
      <c r="D393" s="221" t="s">
        <v>513</v>
      </c>
      <c r="E393" s="239" t="s">
        <v>23</v>
      </c>
      <c r="F393" s="240" t="s">
        <v>7689</v>
      </c>
      <c r="G393" s="238"/>
      <c r="H393" s="241" t="s">
        <v>23</v>
      </c>
      <c r="I393" s="242"/>
      <c r="J393" s="238"/>
      <c r="K393" s="238"/>
      <c r="L393" s="243"/>
      <c r="M393" s="244"/>
      <c r="N393" s="245"/>
      <c r="O393" s="245"/>
      <c r="P393" s="245"/>
      <c r="Q393" s="245"/>
      <c r="R393" s="245"/>
      <c r="S393" s="245"/>
      <c r="T393" s="246"/>
      <c r="AT393" s="247" t="s">
        <v>513</v>
      </c>
      <c r="AU393" s="247" t="s">
        <v>82</v>
      </c>
      <c r="AV393" s="13" t="s">
        <v>80</v>
      </c>
      <c r="AW393" s="13" t="s">
        <v>36</v>
      </c>
      <c r="AX393" s="13" t="s">
        <v>73</v>
      </c>
      <c r="AY393" s="247" t="s">
        <v>492</v>
      </c>
    </row>
    <row r="394" spans="2:65" s="14" customFormat="1">
      <c r="B394" s="251"/>
      <c r="C394" s="252"/>
      <c r="D394" s="227" t="s">
        <v>513</v>
      </c>
      <c r="E394" s="253" t="s">
        <v>23</v>
      </c>
      <c r="F394" s="254" t="s">
        <v>560</v>
      </c>
      <c r="G394" s="252"/>
      <c r="H394" s="255">
        <v>31.11</v>
      </c>
      <c r="I394" s="256"/>
      <c r="J394" s="252"/>
      <c r="K394" s="252"/>
      <c r="L394" s="257"/>
      <c r="M394" s="258"/>
      <c r="N394" s="259"/>
      <c r="O394" s="259"/>
      <c r="P394" s="259"/>
      <c r="Q394" s="259"/>
      <c r="R394" s="259"/>
      <c r="S394" s="259"/>
      <c r="T394" s="260"/>
      <c r="AT394" s="261" t="s">
        <v>513</v>
      </c>
      <c r="AU394" s="261" t="s">
        <v>82</v>
      </c>
      <c r="AV394" s="14" t="s">
        <v>502</v>
      </c>
      <c r="AW394" s="14" t="s">
        <v>36</v>
      </c>
      <c r="AX394" s="14" t="s">
        <v>80</v>
      </c>
      <c r="AY394" s="261" t="s">
        <v>492</v>
      </c>
    </row>
    <row r="395" spans="2:65" s="1" customFormat="1" ht="16.5" customHeight="1">
      <c r="B395" s="42"/>
      <c r="C395" s="209" t="s">
        <v>1044</v>
      </c>
      <c r="D395" s="209" t="s">
        <v>498</v>
      </c>
      <c r="E395" s="210" t="s">
        <v>1498</v>
      </c>
      <c r="F395" s="211" t="s">
        <v>1499</v>
      </c>
      <c r="G395" s="212" t="s">
        <v>180</v>
      </c>
      <c r="H395" s="213">
        <v>48.645000000000003</v>
      </c>
      <c r="I395" s="214"/>
      <c r="J395" s="215">
        <f>ROUND(I395*H395,2)</f>
        <v>0</v>
      </c>
      <c r="K395" s="211" t="s">
        <v>501</v>
      </c>
      <c r="L395" s="62"/>
      <c r="M395" s="216" t="s">
        <v>23</v>
      </c>
      <c r="N395" s="217" t="s">
        <v>44</v>
      </c>
      <c r="O395" s="43"/>
      <c r="P395" s="218">
        <f>O395*H395</f>
        <v>0</v>
      </c>
      <c r="Q395" s="218">
        <v>0</v>
      </c>
      <c r="R395" s="218">
        <f>Q395*H395</f>
        <v>0</v>
      </c>
      <c r="S395" s="218">
        <v>0</v>
      </c>
      <c r="T395" s="219">
        <f>S395*H395</f>
        <v>0</v>
      </c>
      <c r="AR395" s="25" t="s">
        <v>502</v>
      </c>
      <c r="AT395" s="25" t="s">
        <v>498</v>
      </c>
      <c r="AU395" s="25" t="s">
        <v>82</v>
      </c>
      <c r="AY395" s="25" t="s">
        <v>492</v>
      </c>
      <c r="BE395" s="220">
        <f>IF(N395="základní",J395,0)</f>
        <v>0</v>
      </c>
      <c r="BF395" s="220">
        <f>IF(N395="snížená",J395,0)</f>
        <v>0</v>
      </c>
      <c r="BG395" s="220">
        <f>IF(N395="zákl. přenesená",J395,0)</f>
        <v>0</v>
      </c>
      <c r="BH395" s="220">
        <f>IF(N395="sníž. přenesená",J395,0)</f>
        <v>0</v>
      </c>
      <c r="BI395" s="220">
        <f>IF(N395="nulová",J395,0)</f>
        <v>0</v>
      </c>
      <c r="BJ395" s="25" t="s">
        <v>80</v>
      </c>
      <c r="BK395" s="220">
        <f>ROUND(I395*H395,2)</f>
        <v>0</v>
      </c>
      <c r="BL395" s="25" t="s">
        <v>502</v>
      </c>
      <c r="BM395" s="25" t="s">
        <v>7690</v>
      </c>
    </row>
    <row r="396" spans="2:65" s="1" customFormat="1">
      <c r="B396" s="42"/>
      <c r="C396" s="64"/>
      <c r="D396" s="221" t="s">
        <v>506</v>
      </c>
      <c r="E396" s="64"/>
      <c r="F396" s="222" t="s">
        <v>1499</v>
      </c>
      <c r="G396" s="64"/>
      <c r="H396" s="64"/>
      <c r="I396" s="177"/>
      <c r="J396" s="64"/>
      <c r="K396" s="64"/>
      <c r="L396" s="62"/>
      <c r="M396" s="223"/>
      <c r="N396" s="43"/>
      <c r="O396" s="43"/>
      <c r="P396" s="43"/>
      <c r="Q396" s="43"/>
      <c r="R396" s="43"/>
      <c r="S396" s="43"/>
      <c r="T396" s="79"/>
      <c r="AT396" s="25" t="s">
        <v>506</v>
      </c>
      <c r="AU396" s="25" t="s">
        <v>82</v>
      </c>
    </row>
    <row r="397" spans="2:65" s="1" customFormat="1" ht="36">
      <c r="B397" s="42"/>
      <c r="C397" s="64"/>
      <c r="D397" s="221" t="s">
        <v>509</v>
      </c>
      <c r="E397" s="64"/>
      <c r="F397" s="224" t="s">
        <v>1495</v>
      </c>
      <c r="G397" s="64"/>
      <c r="H397" s="64"/>
      <c r="I397" s="177"/>
      <c r="J397" s="64"/>
      <c r="K397" s="64"/>
      <c r="L397" s="62"/>
      <c r="M397" s="223"/>
      <c r="N397" s="43"/>
      <c r="O397" s="43"/>
      <c r="P397" s="43"/>
      <c r="Q397" s="43"/>
      <c r="R397" s="43"/>
      <c r="S397" s="43"/>
      <c r="T397" s="79"/>
      <c r="AT397" s="25" t="s">
        <v>509</v>
      </c>
      <c r="AU397" s="25" t="s">
        <v>82</v>
      </c>
    </row>
    <row r="398" spans="2:65" s="12" customFormat="1">
      <c r="B398" s="225"/>
      <c r="C398" s="226"/>
      <c r="D398" s="221" t="s">
        <v>513</v>
      </c>
      <c r="E398" s="248" t="s">
        <v>23</v>
      </c>
      <c r="F398" s="249" t="s">
        <v>7691</v>
      </c>
      <c r="G398" s="226"/>
      <c r="H398" s="250">
        <v>48.645000000000003</v>
      </c>
      <c r="I398" s="231"/>
      <c r="J398" s="226"/>
      <c r="K398" s="226"/>
      <c r="L398" s="232"/>
      <c r="M398" s="233"/>
      <c r="N398" s="234"/>
      <c r="O398" s="234"/>
      <c r="P398" s="234"/>
      <c r="Q398" s="234"/>
      <c r="R398" s="234"/>
      <c r="S398" s="234"/>
      <c r="T398" s="235"/>
      <c r="AT398" s="236" t="s">
        <v>513</v>
      </c>
      <c r="AU398" s="236" t="s">
        <v>82</v>
      </c>
      <c r="AV398" s="12" t="s">
        <v>82</v>
      </c>
      <c r="AW398" s="12" t="s">
        <v>36</v>
      </c>
      <c r="AX398" s="12" t="s">
        <v>73</v>
      </c>
      <c r="AY398" s="236" t="s">
        <v>492</v>
      </c>
    </row>
    <row r="399" spans="2:65" s="14" customFormat="1">
      <c r="B399" s="251"/>
      <c r="C399" s="252"/>
      <c r="D399" s="227" t="s">
        <v>513</v>
      </c>
      <c r="E399" s="253" t="s">
        <v>23</v>
      </c>
      <c r="F399" s="254" t="s">
        <v>560</v>
      </c>
      <c r="G399" s="252"/>
      <c r="H399" s="255">
        <v>48.645000000000003</v>
      </c>
      <c r="I399" s="256"/>
      <c r="J399" s="252"/>
      <c r="K399" s="252"/>
      <c r="L399" s="257"/>
      <c r="M399" s="258"/>
      <c r="N399" s="259"/>
      <c r="O399" s="259"/>
      <c r="P399" s="259"/>
      <c r="Q399" s="259"/>
      <c r="R399" s="259"/>
      <c r="S399" s="259"/>
      <c r="T399" s="260"/>
      <c r="AT399" s="261" t="s">
        <v>513</v>
      </c>
      <c r="AU399" s="261" t="s">
        <v>82</v>
      </c>
      <c r="AV399" s="14" t="s">
        <v>502</v>
      </c>
      <c r="AW399" s="14" t="s">
        <v>36</v>
      </c>
      <c r="AX399" s="14" t="s">
        <v>80</v>
      </c>
      <c r="AY399" s="261" t="s">
        <v>492</v>
      </c>
    </row>
    <row r="400" spans="2:65" s="1" customFormat="1" ht="16.5" customHeight="1">
      <c r="B400" s="42"/>
      <c r="C400" s="209" t="s">
        <v>1055</v>
      </c>
      <c r="D400" s="209" t="s">
        <v>498</v>
      </c>
      <c r="E400" s="210" t="s">
        <v>1498</v>
      </c>
      <c r="F400" s="211" t="s">
        <v>1499</v>
      </c>
      <c r="G400" s="212" t="s">
        <v>180</v>
      </c>
      <c r="H400" s="213">
        <v>31.11</v>
      </c>
      <c r="I400" s="214"/>
      <c r="J400" s="215">
        <f>ROUND(I400*H400,2)</f>
        <v>0</v>
      </c>
      <c r="K400" s="211" t="s">
        <v>501</v>
      </c>
      <c r="L400" s="62"/>
      <c r="M400" s="216" t="s">
        <v>23</v>
      </c>
      <c r="N400" s="217" t="s">
        <v>44</v>
      </c>
      <c r="O400" s="43"/>
      <c r="P400" s="218">
        <f>O400*H400</f>
        <v>0</v>
      </c>
      <c r="Q400" s="218">
        <v>0</v>
      </c>
      <c r="R400" s="218">
        <f>Q400*H400</f>
        <v>0</v>
      </c>
      <c r="S400" s="218">
        <v>0</v>
      </c>
      <c r="T400" s="219">
        <f>S400*H400</f>
        <v>0</v>
      </c>
      <c r="AR400" s="25" t="s">
        <v>502</v>
      </c>
      <c r="AT400" s="25" t="s">
        <v>498</v>
      </c>
      <c r="AU400" s="25" t="s">
        <v>82</v>
      </c>
      <c r="AY400" s="25" t="s">
        <v>492</v>
      </c>
      <c r="BE400" s="220">
        <f>IF(N400="základní",J400,0)</f>
        <v>0</v>
      </c>
      <c r="BF400" s="220">
        <f>IF(N400="snížená",J400,0)</f>
        <v>0</v>
      </c>
      <c r="BG400" s="220">
        <f>IF(N400="zákl. přenesená",J400,0)</f>
        <v>0</v>
      </c>
      <c r="BH400" s="220">
        <f>IF(N400="sníž. přenesená",J400,0)</f>
        <v>0</v>
      </c>
      <c r="BI400" s="220">
        <f>IF(N400="nulová",J400,0)</f>
        <v>0</v>
      </c>
      <c r="BJ400" s="25" t="s">
        <v>80</v>
      </c>
      <c r="BK400" s="220">
        <f>ROUND(I400*H400,2)</f>
        <v>0</v>
      </c>
      <c r="BL400" s="25" t="s">
        <v>502</v>
      </c>
      <c r="BM400" s="25" t="s">
        <v>7692</v>
      </c>
    </row>
    <row r="401" spans="2:65" s="1" customFormat="1">
      <c r="B401" s="42"/>
      <c r="C401" s="64"/>
      <c r="D401" s="221" t="s">
        <v>506</v>
      </c>
      <c r="E401" s="64"/>
      <c r="F401" s="222" t="s">
        <v>1499</v>
      </c>
      <c r="G401" s="64"/>
      <c r="H401" s="64"/>
      <c r="I401" s="177"/>
      <c r="J401" s="64"/>
      <c r="K401" s="64"/>
      <c r="L401" s="62"/>
      <c r="M401" s="223"/>
      <c r="N401" s="43"/>
      <c r="O401" s="43"/>
      <c r="P401" s="43"/>
      <c r="Q401" s="43"/>
      <c r="R401" s="43"/>
      <c r="S401" s="43"/>
      <c r="T401" s="79"/>
      <c r="AT401" s="25" t="s">
        <v>506</v>
      </c>
      <c r="AU401" s="25" t="s">
        <v>82</v>
      </c>
    </row>
    <row r="402" spans="2:65" s="1" customFormat="1" ht="36">
      <c r="B402" s="42"/>
      <c r="C402" s="64"/>
      <c r="D402" s="227" t="s">
        <v>509</v>
      </c>
      <c r="E402" s="64"/>
      <c r="F402" s="273" t="s">
        <v>1495</v>
      </c>
      <c r="G402" s="64"/>
      <c r="H402" s="64"/>
      <c r="I402" s="177"/>
      <c r="J402" s="64"/>
      <c r="K402" s="64"/>
      <c r="L402" s="62"/>
      <c r="M402" s="223"/>
      <c r="N402" s="43"/>
      <c r="O402" s="43"/>
      <c r="P402" s="43"/>
      <c r="Q402" s="43"/>
      <c r="R402" s="43"/>
      <c r="S402" s="43"/>
      <c r="T402" s="79"/>
      <c r="AT402" s="25" t="s">
        <v>509</v>
      </c>
      <c r="AU402" s="25" t="s">
        <v>82</v>
      </c>
    </row>
    <row r="403" spans="2:65" s="1" customFormat="1" ht="16.5" customHeight="1">
      <c r="B403" s="42"/>
      <c r="C403" s="209" t="s">
        <v>1060</v>
      </c>
      <c r="D403" s="209" t="s">
        <v>498</v>
      </c>
      <c r="E403" s="210" t="s">
        <v>1498</v>
      </c>
      <c r="F403" s="211" t="s">
        <v>1499</v>
      </c>
      <c r="G403" s="212" t="s">
        <v>180</v>
      </c>
      <c r="H403" s="213">
        <v>12.404999999999999</v>
      </c>
      <c r="I403" s="214"/>
      <c r="J403" s="215">
        <f>ROUND(I403*H403,2)</f>
        <v>0</v>
      </c>
      <c r="K403" s="211" t="s">
        <v>501</v>
      </c>
      <c r="L403" s="62"/>
      <c r="M403" s="216" t="s">
        <v>23</v>
      </c>
      <c r="N403" s="217" t="s">
        <v>44</v>
      </c>
      <c r="O403" s="43"/>
      <c r="P403" s="218">
        <f>O403*H403</f>
        <v>0</v>
      </c>
      <c r="Q403" s="218">
        <v>0</v>
      </c>
      <c r="R403" s="218">
        <f>Q403*H403</f>
        <v>0</v>
      </c>
      <c r="S403" s="218">
        <v>0</v>
      </c>
      <c r="T403" s="219">
        <f>S403*H403</f>
        <v>0</v>
      </c>
      <c r="AR403" s="25" t="s">
        <v>502</v>
      </c>
      <c r="AT403" s="25" t="s">
        <v>498</v>
      </c>
      <c r="AU403" s="25" t="s">
        <v>82</v>
      </c>
      <c r="AY403" s="25" t="s">
        <v>492</v>
      </c>
      <c r="BE403" s="220">
        <f>IF(N403="základní",J403,0)</f>
        <v>0</v>
      </c>
      <c r="BF403" s="220">
        <f>IF(N403="snížená",J403,0)</f>
        <v>0</v>
      </c>
      <c r="BG403" s="220">
        <f>IF(N403="zákl. přenesená",J403,0)</f>
        <v>0</v>
      </c>
      <c r="BH403" s="220">
        <f>IF(N403="sníž. přenesená",J403,0)</f>
        <v>0</v>
      </c>
      <c r="BI403" s="220">
        <f>IF(N403="nulová",J403,0)</f>
        <v>0</v>
      </c>
      <c r="BJ403" s="25" t="s">
        <v>80</v>
      </c>
      <c r="BK403" s="220">
        <f>ROUND(I403*H403,2)</f>
        <v>0</v>
      </c>
      <c r="BL403" s="25" t="s">
        <v>502</v>
      </c>
      <c r="BM403" s="25" t="s">
        <v>7693</v>
      </c>
    </row>
    <row r="404" spans="2:65" s="1" customFormat="1">
      <c r="B404" s="42"/>
      <c r="C404" s="64"/>
      <c r="D404" s="221" t="s">
        <v>506</v>
      </c>
      <c r="E404" s="64"/>
      <c r="F404" s="222" t="s">
        <v>1499</v>
      </c>
      <c r="G404" s="64"/>
      <c r="H404" s="64"/>
      <c r="I404" s="177"/>
      <c r="J404" s="64"/>
      <c r="K404" s="64"/>
      <c r="L404" s="62"/>
      <c r="M404" s="223"/>
      <c r="N404" s="43"/>
      <c r="O404" s="43"/>
      <c r="P404" s="43"/>
      <c r="Q404" s="43"/>
      <c r="R404" s="43"/>
      <c r="S404" s="43"/>
      <c r="T404" s="79"/>
      <c r="AT404" s="25" t="s">
        <v>506</v>
      </c>
      <c r="AU404" s="25" t="s">
        <v>82</v>
      </c>
    </row>
    <row r="405" spans="2:65" s="1" customFormat="1" ht="36">
      <c r="B405" s="42"/>
      <c r="C405" s="64"/>
      <c r="D405" s="221" t="s">
        <v>509</v>
      </c>
      <c r="E405" s="64"/>
      <c r="F405" s="224" t="s">
        <v>1495</v>
      </c>
      <c r="G405" s="64"/>
      <c r="H405" s="64"/>
      <c r="I405" s="177"/>
      <c r="J405" s="64"/>
      <c r="K405" s="64"/>
      <c r="L405" s="62"/>
      <c r="M405" s="223"/>
      <c r="N405" s="43"/>
      <c r="O405" s="43"/>
      <c r="P405" s="43"/>
      <c r="Q405" s="43"/>
      <c r="R405" s="43"/>
      <c r="S405" s="43"/>
      <c r="T405" s="79"/>
      <c r="AT405" s="25" t="s">
        <v>509</v>
      </c>
      <c r="AU405" s="25" t="s">
        <v>82</v>
      </c>
    </row>
    <row r="406" spans="2:65" s="12" customFormat="1">
      <c r="B406" s="225"/>
      <c r="C406" s="226"/>
      <c r="D406" s="221" t="s">
        <v>513</v>
      </c>
      <c r="E406" s="248" t="s">
        <v>23</v>
      </c>
      <c r="F406" s="249" t="s">
        <v>7694</v>
      </c>
      <c r="G406" s="226"/>
      <c r="H406" s="250">
        <v>12.404999999999999</v>
      </c>
      <c r="I406" s="231"/>
      <c r="J406" s="226"/>
      <c r="K406" s="226"/>
      <c r="L406" s="232"/>
      <c r="M406" s="233"/>
      <c r="N406" s="234"/>
      <c r="O406" s="234"/>
      <c r="P406" s="234"/>
      <c r="Q406" s="234"/>
      <c r="R406" s="234"/>
      <c r="S406" s="234"/>
      <c r="T406" s="235"/>
      <c r="AT406" s="236" t="s">
        <v>513</v>
      </c>
      <c r="AU406" s="236" t="s">
        <v>82</v>
      </c>
      <c r="AV406" s="12" t="s">
        <v>82</v>
      </c>
      <c r="AW406" s="12" t="s">
        <v>36</v>
      </c>
      <c r="AX406" s="12" t="s">
        <v>73</v>
      </c>
      <c r="AY406" s="236" t="s">
        <v>492</v>
      </c>
    </row>
    <row r="407" spans="2:65" s="14" customFormat="1">
      <c r="B407" s="251"/>
      <c r="C407" s="252"/>
      <c r="D407" s="227" t="s">
        <v>513</v>
      </c>
      <c r="E407" s="253" t="s">
        <v>23</v>
      </c>
      <c r="F407" s="254" t="s">
        <v>560</v>
      </c>
      <c r="G407" s="252"/>
      <c r="H407" s="255">
        <v>12.404999999999999</v>
      </c>
      <c r="I407" s="256"/>
      <c r="J407" s="252"/>
      <c r="K407" s="252"/>
      <c r="L407" s="257"/>
      <c r="M407" s="258"/>
      <c r="N407" s="259"/>
      <c r="O407" s="259"/>
      <c r="P407" s="259"/>
      <c r="Q407" s="259"/>
      <c r="R407" s="259"/>
      <c r="S407" s="259"/>
      <c r="T407" s="260"/>
      <c r="AT407" s="261" t="s">
        <v>513</v>
      </c>
      <c r="AU407" s="261" t="s">
        <v>82</v>
      </c>
      <c r="AV407" s="14" t="s">
        <v>502</v>
      </c>
      <c r="AW407" s="14" t="s">
        <v>36</v>
      </c>
      <c r="AX407" s="14" t="s">
        <v>80</v>
      </c>
      <c r="AY407" s="261" t="s">
        <v>492</v>
      </c>
    </row>
    <row r="408" spans="2:65" s="1" customFormat="1" ht="16.5" customHeight="1">
      <c r="B408" s="42"/>
      <c r="C408" s="209" t="s">
        <v>1067</v>
      </c>
      <c r="D408" s="209" t="s">
        <v>498</v>
      </c>
      <c r="E408" s="210" t="s">
        <v>7695</v>
      </c>
      <c r="F408" s="211" t="s">
        <v>7696</v>
      </c>
      <c r="G408" s="212" t="s">
        <v>180</v>
      </c>
      <c r="H408" s="213">
        <v>160.245</v>
      </c>
      <c r="I408" s="214"/>
      <c r="J408" s="215">
        <f>ROUND(I408*H408,2)</f>
        <v>0</v>
      </c>
      <c r="K408" s="211" t="s">
        <v>501</v>
      </c>
      <c r="L408" s="62"/>
      <c r="M408" s="216" t="s">
        <v>23</v>
      </c>
      <c r="N408" s="217" t="s">
        <v>44</v>
      </c>
      <c r="O408" s="43"/>
      <c r="P408" s="218">
        <f>O408*H408</f>
        <v>0</v>
      </c>
      <c r="Q408" s="218">
        <v>5.2399999999999999E-3</v>
      </c>
      <c r="R408" s="218">
        <f>Q408*H408</f>
        <v>0.83968379999999998</v>
      </c>
      <c r="S408" s="218">
        <v>0</v>
      </c>
      <c r="T408" s="219">
        <f>S408*H408</f>
        <v>0</v>
      </c>
      <c r="AR408" s="25" t="s">
        <v>502</v>
      </c>
      <c r="AT408" s="25" t="s">
        <v>498</v>
      </c>
      <c r="AU408" s="25" t="s">
        <v>82</v>
      </c>
      <c r="AY408" s="25" t="s">
        <v>492</v>
      </c>
      <c r="BE408" s="220">
        <f>IF(N408="základní",J408,0)</f>
        <v>0</v>
      </c>
      <c r="BF408" s="220">
        <f>IF(N408="snížená",J408,0)</f>
        <v>0</v>
      </c>
      <c r="BG408" s="220">
        <f>IF(N408="zákl. přenesená",J408,0)</f>
        <v>0</v>
      </c>
      <c r="BH408" s="220">
        <f>IF(N408="sníž. přenesená",J408,0)</f>
        <v>0</v>
      </c>
      <c r="BI408" s="220">
        <f>IF(N408="nulová",J408,0)</f>
        <v>0</v>
      </c>
      <c r="BJ408" s="25" t="s">
        <v>80</v>
      </c>
      <c r="BK408" s="220">
        <f>ROUND(I408*H408,2)</f>
        <v>0</v>
      </c>
      <c r="BL408" s="25" t="s">
        <v>502</v>
      </c>
      <c r="BM408" s="25" t="s">
        <v>7697</v>
      </c>
    </row>
    <row r="409" spans="2:65" s="1" customFormat="1">
      <c r="B409" s="42"/>
      <c r="C409" s="64"/>
      <c r="D409" s="221" t="s">
        <v>506</v>
      </c>
      <c r="E409" s="64"/>
      <c r="F409" s="222" t="s">
        <v>7696</v>
      </c>
      <c r="G409" s="64"/>
      <c r="H409" s="64"/>
      <c r="I409" s="177"/>
      <c r="J409" s="64"/>
      <c r="K409" s="64"/>
      <c r="L409" s="62"/>
      <c r="M409" s="223"/>
      <c r="N409" s="43"/>
      <c r="O409" s="43"/>
      <c r="P409" s="43"/>
      <c r="Q409" s="43"/>
      <c r="R409" s="43"/>
      <c r="S409" s="43"/>
      <c r="T409" s="79"/>
      <c r="AT409" s="25" t="s">
        <v>506</v>
      </c>
      <c r="AU409" s="25" t="s">
        <v>82</v>
      </c>
    </row>
    <row r="410" spans="2:65" s="12" customFormat="1">
      <c r="B410" s="225"/>
      <c r="C410" s="226"/>
      <c r="D410" s="221" t="s">
        <v>513</v>
      </c>
      <c r="E410" s="248" t="s">
        <v>23</v>
      </c>
      <c r="F410" s="249" t="s">
        <v>7694</v>
      </c>
      <c r="G410" s="226"/>
      <c r="H410" s="250">
        <v>12.404999999999999</v>
      </c>
      <c r="I410" s="231"/>
      <c r="J410" s="226"/>
      <c r="K410" s="226"/>
      <c r="L410" s="232"/>
      <c r="M410" s="233"/>
      <c r="N410" s="234"/>
      <c r="O410" s="234"/>
      <c r="P410" s="234"/>
      <c r="Q410" s="234"/>
      <c r="R410" s="234"/>
      <c r="S410" s="234"/>
      <c r="T410" s="235"/>
      <c r="AT410" s="236" t="s">
        <v>513</v>
      </c>
      <c r="AU410" s="236" t="s">
        <v>82</v>
      </c>
      <c r="AV410" s="12" t="s">
        <v>82</v>
      </c>
      <c r="AW410" s="12" t="s">
        <v>36</v>
      </c>
      <c r="AX410" s="12" t="s">
        <v>73</v>
      </c>
      <c r="AY410" s="236" t="s">
        <v>492</v>
      </c>
    </row>
    <row r="411" spans="2:65" s="13" customFormat="1">
      <c r="B411" s="237"/>
      <c r="C411" s="238"/>
      <c r="D411" s="221" t="s">
        <v>513</v>
      </c>
      <c r="E411" s="239" t="s">
        <v>23</v>
      </c>
      <c r="F411" s="240" t="s">
        <v>7698</v>
      </c>
      <c r="G411" s="238"/>
      <c r="H411" s="241" t="s">
        <v>23</v>
      </c>
      <c r="I411" s="242"/>
      <c r="J411" s="238"/>
      <c r="K411" s="238"/>
      <c r="L411" s="243"/>
      <c r="M411" s="244"/>
      <c r="N411" s="245"/>
      <c r="O411" s="245"/>
      <c r="P411" s="245"/>
      <c r="Q411" s="245"/>
      <c r="R411" s="245"/>
      <c r="S411" s="245"/>
      <c r="T411" s="246"/>
      <c r="AT411" s="247" t="s">
        <v>513</v>
      </c>
      <c r="AU411" s="247" t="s">
        <v>82</v>
      </c>
      <c r="AV411" s="13" t="s">
        <v>80</v>
      </c>
      <c r="AW411" s="13" t="s">
        <v>36</v>
      </c>
      <c r="AX411" s="13" t="s">
        <v>73</v>
      </c>
      <c r="AY411" s="247" t="s">
        <v>492</v>
      </c>
    </row>
    <row r="412" spans="2:65" s="12" customFormat="1">
      <c r="B412" s="225"/>
      <c r="C412" s="226"/>
      <c r="D412" s="221" t="s">
        <v>513</v>
      </c>
      <c r="E412" s="248" t="s">
        <v>23</v>
      </c>
      <c r="F412" s="249" t="s">
        <v>7699</v>
      </c>
      <c r="G412" s="226"/>
      <c r="H412" s="250">
        <v>147.84</v>
      </c>
      <c r="I412" s="231"/>
      <c r="J412" s="226"/>
      <c r="K412" s="226"/>
      <c r="L412" s="232"/>
      <c r="M412" s="233"/>
      <c r="N412" s="234"/>
      <c r="O412" s="234"/>
      <c r="P412" s="234"/>
      <c r="Q412" s="234"/>
      <c r="R412" s="234"/>
      <c r="S412" s="234"/>
      <c r="T412" s="235"/>
      <c r="AT412" s="236" t="s">
        <v>513</v>
      </c>
      <c r="AU412" s="236" t="s">
        <v>82</v>
      </c>
      <c r="AV412" s="12" t="s">
        <v>82</v>
      </c>
      <c r="AW412" s="12" t="s">
        <v>36</v>
      </c>
      <c r="AX412" s="12" t="s">
        <v>73</v>
      </c>
      <c r="AY412" s="236" t="s">
        <v>492</v>
      </c>
    </row>
    <row r="413" spans="2:65" s="13" customFormat="1">
      <c r="B413" s="237"/>
      <c r="C413" s="238"/>
      <c r="D413" s="221" t="s">
        <v>513</v>
      </c>
      <c r="E413" s="239" t="s">
        <v>23</v>
      </c>
      <c r="F413" s="240" t="s">
        <v>7700</v>
      </c>
      <c r="G413" s="238"/>
      <c r="H413" s="241" t="s">
        <v>23</v>
      </c>
      <c r="I413" s="242"/>
      <c r="J413" s="238"/>
      <c r="K413" s="238"/>
      <c r="L413" s="243"/>
      <c r="M413" s="244"/>
      <c r="N413" s="245"/>
      <c r="O413" s="245"/>
      <c r="P413" s="245"/>
      <c r="Q413" s="245"/>
      <c r="R413" s="245"/>
      <c r="S413" s="245"/>
      <c r="T413" s="246"/>
      <c r="AT413" s="247" t="s">
        <v>513</v>
      </c>
      <c r="AU413" s="247" t="s">
        <v>82</v>
      </c>
      <c r="AV413" s="13" t="s">
        <v>80</v>
      </c>
      <c r="AW413" s="13" t="s">
        <v>36</v>
      </c>
      <c r="AX413" s="13" t="s">
        <v>73</v>
      </c>
      <c r="AY413" s="247" t="s">
        <v>492</v>
      </c>
    </row>
    <row r="414" spans="2:65" s="14" customFormat="1">
      <c r="B414" s="251"/>
      <c r="C414" s="252"/>
      <c r="D414" s="227" t="s">
        <v>513</v>
      </c>
      <c r="E414" s="253" t="s">
        <v>23</v>
      </c>
      <c r="F414" s="254" t="s">
        <v>560</v>
      </c>
      <c r="G414" s="252"/>
      <c r="H414" s="255">
        <v>160.245</v>
      </c>
      <c r="I414" s="256"/>
      <c r="J414" s="252"/>
      <c r="K414" s="252"/>
      <c r="L414" s="257"/>
      <c r="M414" s="258"/>
      <c r="N414" s="259"/>
      <c r="O414" s="259"/>
      <c r="P414" s="259"/>
      <c r="Q414" s="259"/>
      <c r="R414" s="259"/>
      <c r="S414" s="259"/>
      <c r="T414" s="260"/>
      <c r="AT414" s="261" t="s">
        <v>513</v>
      </c>
      <c r="AU414" s="261" t="s">
        <v>82</v>
      </c>
      <c r="AV414" s="14" t="s">
        <v>502</v>
      </c>
      <c r="AW414" s="14" t="s">
        <v>36</v>
      </c>
      <c r="AX414" s="14" t="s">
        <v>80</v>
      </c>
      <c r="AY414" s="261" t="s">
        <v>492</v>
      </c>
    </row>
    <row r="415" spans="2:65" s="1" customFormat="1" ht="16.5" customHeight="1">
      <c r="B415" s="42"/>
      <c r="C415" s="209" t="s">
        <v>1073</v>
      </c>
      <c r="D415" s="209" t="s">
        <v>498</v>
      </c>
      <c r="E415" s="210" t="s">
        <v>7695</v>
      </c>
      <c r="F415" s="211" t="s">
        <v>7696</v>
      </c>
      <c r="G415" s="212" t="s">
        <v>180</v>
      </c>
      <c r="H415" s="213">
        <v>48.645000000000003</v>
      </c>
      <c r="I415" s="214"/>
      <c r="J415" s="215">
        <f>ROUND(I415*H415,2)</f>
        <v>0</v>
      </c>
      <c r="K415" s="211" t="s">
        <v>501</v>
      </c>
      <c r="L415" s="62"/>
      <c r="M415" s="216" t="s">
        <v>23</v>
      </c>
      <c r="N415" s="217" t="s">
        <v>44</v>
      </c>
      <c r="O415" s="43"/>
      <c r="P415" s="218">
        <f>O415*H415</f>
        <v>0</v>
      </c>
      <c r="Q415" s="218">
        <v>5.2399999999999999E-3</v>
      </c>
      <c r="R415" s="218">
        <f>Q415*H415</f>
        <v>0.25489980000000001</v>
      </c>
      <c r="S415" s="218">
        <v>0</v>
      </c>
      <c r="T415" s="219">
        <f>S415*H415</f>
        <v>0</v>
      </c>
      <c r="AR415" s="25" t="s">
        <v>502</v>
      </c>
      <c r="AT415" s="25" t="s">
        <v>498</v>
      </c>
      <c r="AU415" s="25" t="s">
        <v>82</v>
      </c>
      <c r="AY415" s="25" t="s">
        <v>492</v>
      </c>
      <c r="BE415" s="220">
        <f>IF(N415="základní",J415,0)</f>
        <v>0</v>
      </c>
      <c r="BF415" s="220">
        <f>IF(N415="snížená",J415,0)</f>
        <v>0</v>
      </c>
      <c r="BG415" s="220">
        <f>IF(N415="zákl. přenesená",J415,0)</f>
        <v>0</v>
      </c>
      <c r="BH415" s="220">
        <f>IF(N415="sníž. přenesená",J415,0)</f>
        <v>0</v>
      </c>
      <c r="BI415" s="220">
        <f>IF(N415="nulová",J415,0)</f>
        <v>0</v>
      </c>
      <c r="BJ415" s="25" t="s">
        <v>80</v>
      </c>
      <c r="BK415" s="220">
        <f>ROUND(I415*H415,2)</f>
        <v>0</v>
      </c>
      <c r="BL415" s="25" t="s">
        <v>502</v>
      </c>
      <c r="BM415" s="25" t="s">
        <v>7701</v>
      </c>
    </row>
    <row r="416" spans="2:65" s="1" customFormat="1">
      <c r="B416" s="42"/>
      <c r="C416" s="64"/>
      <c r="D416" s="221" t="s">
        <v>506</v>
      </c>
      <c r="E416" s="64"/>
      <c r="F416" s="222" t="s">
        <v>7696</v>
      </c>
      <c r="G416" s="64"/>
      <c r="H416" s="64"/>
      <c r="I416" s="177"/>
      <c r="J416" s="64"/>
      <c r="K416" s="64"/>
      <c r="L416" s="62"/>
      <c r="M416" s="223"/>
      <c r="N416" s="43"/>
      <c r="O416" s="43"/>
      <c r="P416" s="43"/>
      <c r="Q416" s="43"/>
      <c r="R416" s="43"/>
      <c r="S416" s="43"/>
      <c r="T416" s="79"/>
      <c r="AT416" s="25" t="s">
        <v>506</v>
      </c>
      <c r="AU416" s="25" t="s">
        <v>82</v>
      </c>
    </row>
    <row r="417" spans="2:65" s="12" customFormat="1">
      <c r="B417" s="225"/>
      <c r="C417" s="226"/>
      <c r="D417" s="221" t="s">
        <v>513</v>
      </c>
      <c r="E417" s="248" t="s">
        <v>23</v>
      </c>
      <c r="F417" s="249" t="s">
        <v>7691</v>
      </c>
      <c r="G417" s="226"/>
      <c r="H417" s="250">
        <v>48.645000000000003</v>
      </c>
      <c r="I417" s="231"/>
      <c r="J417" s="226"/>
      <c r="K417" s="226"/>
      <c r="L417" s="232"/>
      <c r="M417" s="233"/>
      <c r="N417" s="234"/>
      <c r="O417" s="234"/>
      <c r="P417" s="234"/>
      <c r="Q417" s="234"/>
      <c r="R417" s="234"/>
      <c r="S417" s="234"/>
      <c r="T417" s="235"/>
      <c r="AT417" s="236" t="s">
        <v>513</v>
      </c>
      <c r="AU417" s="236" t="s">
        <v>82</v>
      </c>
      <c r="AV417" s="12" t="s">
        <v>82</v>
      </c>
      <c r="AW417" s="12" t="s">
        <v>36</v>
      </c>
      <c r="AX417" s="12" t="s">
        <v>73</v>
      </c>
      <c r="AY417" s="236" t="s">
        <v>492</v>
      </c>
    </row>
    <row r="418" spans="2:65" s="14" customFormat="1">
      <c r="B418" s="251"/>
      <c r="C418" s="252"/>
      <c r="D418" s="227" t="s">
        <v>513</v>
      </c>
      <c r="E418" s="253" t="s">
        <v>23</v>
      </c>
      <c r="F418" s="254" t="s">
        <v>560</v>
      </c>
      <c r="G418" s="252"/>
      <c r="H418" s="255">
        <v>48.645000000000003</v>
      </c>
      <c r="I418" s="256"/>
      <c r="J418" s="252"/>
      <c r="K418" s="252"/>
      <c r="L418" s="257"/>
      <c r="M418" s="258"/>
      <c r="N418" s="259"/>
      <c r="O418" s="259"/>
      <c r="P418" s="259"/>
      <c r="Q418" s="259"/>
      <c r="R418" s="259"/>
      <c r="S418" s="259"/>
      <c r="T418" s="260"/>
      <c r="AT418" s="261" t="s">
        <v>513</v>
      </c>
      <c r="AU418" s="261" t="s">
        <v>82</v>
      </c>
      <c r="AV418" s="14" t="s">
        <v>502</v>
      </c>
      <c r="AW418" s="14" t="s">
        <v>36</v>
      </c>
      <c r="AX418" s="14" t="s">
        <v>80</v>
      </c>
      <c r="AY418" s="261" t="s">
        <v>492</v>
      </c>
    </row>
    <row r="419" spans="2:65" s="1" customFormat="1" ht="16.5" customHeight="1">
      <c r="B419" s="42"/>
      <c r="C419" s="209" t="s">
        <v>1079</v>
      </c>
      <c r="D419" s="209" t="s">
        <v>498</v>
      </c>
      <c r="E419" s="210" t="s">
        <v>7695</v>
      </c>
      <c r="F419" s="211" t="s">
        <v>7696</v>
      </c>
      <c r="G419" s="212" t="s">
        <v>180</v>
      </c>
      <c r="H419" s="213">
        <v>43.515000000000001</v>
      </c>
      <c r="I419" s="214"/>
      <c r="J419" s="215">
        <f>ROUND(I419*H419,2)</f>
        <v>0</v>
      </c>
      <c r="K419" s="211" t="s">
        <v>501</v>
      </c>
      <c r="L419" s="62"/>
      <c r="M419" s="216" t="s">
        <v>23</v>
      </c>
      <c r="N419" s="217" t="s">
        <v>44</v>
      </c>
      <c r="O419" s="43"/>
      <c r="P419" s="218">
        <f>O419*H419</f>
        <v>0</v>
      </c>
      <c r="Q419" s="218">
        <v>5.2399999999999999E-3</v>
      </c>
      <c r="R419" s="218">
        <f>Q419*H419</f>
        <v>0.22801859999999999</v>
      </c>
      <c r="S419" s="218">
        <v>0</v>
      </c>
      <c r="T419" s="219">
        <f>S419*H419</f>
        <v>0</v>
      </c>
      <c r="AR419" s="25" t="s">
        <v>502</v>
      </c>
      <c r="AT419" s="25" t="s">
        <v>498</v>
      </c>
      <c r="AU419" s="25" t="s">
        <v>82</v>
      </c>
      <c r="AY419" s="25" t="s">
        <v>492</v>
      </c>
      <c r="BE419" s="220">
        <f>IF(N419="základní",J419,0)</f>
        <v>0</v>
      </c>
      <c r="BF419" s="220">
        <f>IF(N419="snížená",J419,0)</f>
        <v>0</v>
      </c>
      <c r="BG419" s="220">
        <f>IF(N419="zákl. přenesená",J419,0)</f>
        <v>0</v>
      </c>
      <c r="BH419" s="220">
        <f>IF(N419="sníž. přenesená",J419,0)</f>
        <v>0</v>
      </c>
      <c r="BI419" s="220">
        <f>IF(N419="nulová",J419,0)</f>
        <v>0</v>
      </c>
      <c r="BJ419" s="25" t="s">
        <v>80</v>
      </c>
      <c r="BK419" s="220">
        <f>ROUND(I419*H419,2)</f>
        <v>0</v>
      </c>
      <c r="BL419" s="25" t="s">
        <v>502</v>
      </c>
      <c r="BM419" s="25" t="s">
        <v>7702</v>
      </c>
    </row>
    <row r="420" spans="2:65" s="1" customFormat="1">
      <c r="B420" s="42"/>
      <c r="C420" s="64"/>
      <c r="D420" s="221" t="s">
        <v>506</v>
      </c>
      <c r="E420" s="64"/>
      <c r="F420" s="222" t="s">
        <v>7696</v>
      </c>
      <c r="G420" s="64"/>
      <c r="H420" s="64"/>
      <c r="I420" s="177"/>
      <c r="J420" s="64"/>
      <c r="K420" s="64"/>
      <c r="L420" s="62"/>
      <c r="M420" s="223"/>
      <c r="N420" s="43"/>
      <c r="O420" s="43"/>
      <c r="P420" s="43"/>
      <c r="Q420" s="43"/>
      <c r="R420" s="43"/>
      <c r="S420" s="43"/>
      <c r="T420" s="79"/>
      <c r="AT420" s="25" t="s">
        <v>506</v>
      </c>
      <c r="AU420" s="25" t="s">
        <v>82</v>
      </c>
    </row>
    <row r="421" spans="2:65" s="12" customFormat="1">
      <c r="B421" s="225"/>
      <c r="C421" s="226"/>
      <c r="D421" s="221" t="s">
        <v>513</v>
      </c>
      <c r="E421" s="248" t="s">
        <v>23</v>
      </c>
      <c r="F421" s="249" t="s">
        <v>7703</v>
      </c>
      <c r="G421" s="226"/>
      <c r="H421" s="250">
        <v>43.515000000000001</v>
      </c>
      <c r="I421" s="231"/>
      <c r="J421" s="226"/>
      <c r="K421" s="226"/>
      <c r="L421" s="232"/>
      <c r="M421" s="233"/>
      <c r="N421" s="234"/>
      <c r="O421" s="234"/>
      <c r="P421" s="234"/>
      <c r="Q421" s="234"/>
      <c r="R421" s="234"/>
      <c r="S421" s="234"/>
      <c r="T421" s="235"/>
      <c r="AT421" s="236" t="s">
        <v>513</v>
      </c>
      <c r="AU421" s="236" t="s">
        <v>82</v>
      </c>
      <c r="AV421" s="12" t="s">
        <v>82</v>
      </c>
      <c r="AW421" s="12" t="s">
        <v>36</v>
      </c>
      <c r="AX421" s="12" t="s">
        <v>73</v>
      </c>
      <c r="AY421" s="236" t="s">
        <v>492</v>
      </c>
    </row>
    <row r="422" spans="2:65" s="14" customFormat="1">
      <c r="B422" s="251"/>
      <c r="C422" s="252"/>
      <c r="D422" s="227" t="s">
        <v>513</v>
      </c>
      <c r="E422" s="253" t="s">
        <v>23</v>
      </c>
      <c r="F422" s="254" t="s">
        <v>560</v>
      </c>
      <c r="G422" s="252"/>
      <c r="H422" s="255">
        <v>43.515000000000001</v>
      </c>
      <c r="I422" s="256"/>
      <c r="J422" s="252"/>
      <c r="K422" s="252"/>
      <c r="L422" s="257"/>
      <c r="M422" s="258"/>
      <c r="N422" s="259"/>
      <c r="O422" s="259"/>
      <c r="P422" s="259"/>
      <c r="Q422" s="259"/>
      <c r="R422" s="259"/>
      <c r="S422" s="259"/>
      <c r="T422" s="260"/>
      <c r="AT422" s="261" t="s">
        <v>513</v>
      </c>
      <c r="AU422" s="261" t="s">
        <v>82</v>
      </c>
      <c r="AV422" s="14" t="s">
        <v>502</v>
      </c>
      <c r="AW422" s="14" t="s">
        <v>36</v>
      </c>
      <c r="AX422" s="14" t="s">
        <v>80</v>
      </c>
      <c r="AY422" s="261" t="s">
        <v>492</v>
      </c>
    </row>
    <row r="423" spans="2:65" s="1" customFormat="1" ht="16.5" customHeight="1">
      <c r="B423" s="42"/>
      <c r="C423" s="209" t="s">
        <v>1084</v>
      </c>
      <c r="D423" s="209" t="s">
        <v>498</v>
      </c>
      <c r="E423" s="210" t="s">
        <v>7704</v>
      </c>
      <c r="F423" s="211" t="s">
        <v>7705</v>
      </c>
      <c r="G423" s="212" t="s">
        <v>180</v>
      </c>
      <c r="H423" s="213">
        <v>160.245</v>
      </c>
      <c r="I423" s="214"/>
      <c r="J423" s="215">
        <f>ROUND(I423*H423,2)</f>
        <v>0</v>
      </c>
      <c r="K423" s="211" t="s">
        <v>501</v>
      </c>
      <c r="L423" s="62"/>
      <c r="M423" s="216" t="s">
        <v>23</v>
      </c>
      <c r="N423" s="217" t="s">
        <v>44</v>
      </c>
      <c r="O423" s="43"/>
      <c r="P423" s="218">
        <f>O423*H423</f>
        <v>0</v>
      </c>
      <c r="Q423" s="218">
        <v>0</v>
      </c>
      <c r="R423" s="218">
        <f>Q423*H423</f>
        <v>0</v>
      </c>
      <c r="S423" s="218">
        <v>0</v>
      </c>
      <c r="T423" s="219">
        <f>S423*H423</f>
        <v>0</v>
      </c>
      <c r="AR423" s="25" t="s">
        <v>502</v>
      </c>
      <c r="AT423" s="25" t="s">
        <v>498</v>
      </c>
      <c r="AU423" s="25" t="s">
        <v>82</v>
      </c>
      <c r="AY423" s="25" t="s">
        <v>492</v>
      </c>
      <c r="BE423" s="220">
        <f>IF(N423="základní",J423,0)</f>
        <v>0</v>
      </c>
      <c r="BF423" s="220">
        <f>IF(N423="snížená",J423,0)</f>
        <v>0</v>
      </c>
      <c r="BG423" s="220">
        <f>IF(N423="zákl. přenesená",J423,0)</f>
        <v>0</v>
      </c>
      <c r="BH423" s="220">
        <f>IF(N423="sníž. přenesená",J423,0)</f>
        <v>0</v>
      </c>
      <c r="BI423" s="220">
        <f>IF(N423="nulová",J423,0)</f>
        <v>0</v>
      </c>
      <c r="BJ423" s="25" t="s">
        <v>80</v>
      </c>
      <c r="BK423" s="220">
        <f>ROUND(I423*H423,2)</f>
        <v>0</v>
      </c>
      <c r="BL423" s="25" t="s">
        <v>502</v>
      </c>
      <c r="BM423" s="25" t="s">
        <v>7706</v>
      </c>
    </row>
    <row r="424" spans="2:65" s="1" customFormat="1">
      <c r="B424" s="42"/>
      <c r="C424" s="64"/>
      <c r="D424" s="227" t="s">
        <v>506</v>
      </c>
      <c r="E424" s="64"/>
      <c r="F424" s="274" t="s">
        <v>7705</v>
      </c>
      <c r="G424" s="64"/>
      <c r="H424" s="64"/>
      <c r="I424" s="177"/>
      <c r="J424" s="64"/>
      <c r="K424" s="64"/>
      <c r="L424" s="62"/>
      <c r="M424" s="223"/>
      <c r="N424" s="43"/>
      <c r="O424" s="43"/>
      <c r="P424" s="43"/>
      <c r="Q424" s="43"/>
      <c r="R424" s="43"/>
      <c r="S424" s="43"/>
      <c r="T424" s="79"/>
      <c r="AT424" s="25" t="s">
        <v>506</v>
      </c>
      <c r="AU424" s="25" t="s">
        <v>82</v>
      </c>
    </row>
    <row r="425" spans="2:65" s="1" customFormat="1" ht="16.5" customHeight="1">
      <c r="B425" s="42"/>
      <c r="C425" s="209" t="s">
        <v>1089</v>
      </c>
      <c r="D425" s="209" t="s">
        <v>498</v>
      </c>
      <c r="E425" s="210" t="s">
        <v>7704</v>
      </c>
      <c r="F425" s="211" t="s">
        <v>7705</v>
      </c>
      <c r="G425" s="212" t="s">
        <v>180</v>
      </c>
      <c r="H425" s="213">
        <v>48.645000000000003</v>
      </c>
      <c r="I425" s="214"/>
      <c r="J425" s="215">
        <f>ROUND(I425*H425,2)</f>
        <v>0</v>
      </c>
      <c r="K425" s="211" t="s">
        <v>501</v>
      </c>
      <c r="L425" s="62"/>
      <c r="M425" s="216" t="s">
        <v>23</v>
      </c>
      <c r="N425" s="217" t="s">
        <v>44</v>
      </c>
      <c r="O425" s="43"/>
      <c r="P425" s="218">
        <f>O425*H425</f>
        <v>0</v>
      </c>
      <c r="Q425" s="218">
        <v>0</v>
      </c>
      <c r="R425" s="218">
        <f>Q425*H425</f>
        <v>0</v>
      </c>
      <c r="S425" s="218">
        <v>0</v>
      </c>
      <c r="T425" s="219">
        <f>S425*H425</f>
        <v>0</v>
      </c>
      <c r="AR425" s="25" t="s">
        <v>502</v>
      </c>
      <c r="AT425" s="25" t="s">
        <v>498</v>
      </c>
      <c r="AU425" s="25" t="s">
        <v>82</v>
      </c>
      <c r="AY425" s="25" t="s">
        <v>492</v>
      </c>
      <c r="BE425" s="220">
        <f>IF(N425="základní",J425,0)</f>
        <v>0</v>
      </c>
      <c r="BF425" s="220">
        <f>IF(N425="snížená",J425,0)</f>
        <v>0</v>
      </c>
      <c r="BG425" s="220">
        <f>IF(N425="zákl. přenesená",J425,0)</f>
        <v>0</v>
      </c>
      <c r="BH425" s="220">
        <f>IF(N425="sníž. přenesená",J425,0)</f>
        <v>0</v>
      </c>
      <c r="BI425" s="220">
        <f>IF(N425="nulová",J425,0)</f>
        <v>0</v>
      </c>
      <c r="BJ425" s="25" t="s">
        <v>80</v>
      </c>
      <c r="BK425" s="220">
        <f>ROUND(I425*H425,2)</f>
        <v>0</v>
      </c>
      <c r="BL425" s="25" t="s">
        <v>502</v>
      </c>
      <c r="BM425" s="25" t="s">
        <v>7707</v>
      </c>
    </row>
    <row r="426" spans="2:65" s="1" customFormat="1">
      <c r="B426" s="42"/>
      <c r="C426" s="64"/>
      <c r="D426" s="221" t="s">
        <v>506</v>
      </c>
      <c r="E426" s="64"/>
      <c r="F426" s="222" t="s">
        <v>7705</v>
      </c>
      <c r="G426" s="64"/>
      <c r="H426" s="64"/>
      <c r="I426" s="177"/>
      <c r="J426" s="64"/>
      <c r="K426" s="64"/>
      <c r="L426" s="62"/>
      <c r="M426" s="223"/>
      <c r="N426" s="43"/>
      <c r="O426" s="43"/>
      <c r="P426" s="43"/>
      <c r="Q426" s="43"/>
      <c r="R426" s="43"/>
      <c r="S426" s="43"/>
      <c r="T426" s="79"/>
      <c r="AT426" s="25" t="s">
        <v>506</v>
      </c>
      <c r="AU426" s="25" t="s">
        <v>82</v>
      </c>
    </row>
    <row r="427" spans="2:65" s="12" customFormat="1">
      <c r="B427" s="225"/>
      <c r="C427" s="226"/>
      <c r="D427" s="221" t="s">
        <v>513</v>
      </c>
      <c r="E427" s="248" t="s">
        <v>23</v>
      </c>
      <c r="F427" s="249" t="s">
        <v>7691</v>
      </c>
      <c r="G427" s="226"/>
      <c r="H427" s="250">
        <v>48.645000000000003</v>
      </c>
      <c r="I427" s="231"/>
      <c r="J427" s="226"/>
      <c r="K427" s="226"/>
      <c r="L427" s="232"/>
      <c r="M427" s="233"/>
      <c r="N427" s="234"/>
      <c r="O427" s="234"/>
      <c r="P427" s="234"/>
      <c r="Q427" s="234"/>
      <c r="R427" s="234"/>
      <c r="S427" s="234"/>
      <c r="T427" s="235"/>
      <c r="AT427" s="236" t="s">
        <v>513</v>
      </c>
      <c r="AU427" s="236" t="s">
        <v>82</v>
      </c>
      <c r="AV427" s="12" t="s">
        <v>82</v>
      </c>
      <c r="AW427" s="12" t="s">
        <v>36</v>
      </c>
      <c r="AX427" s="12" t="s">
        <v>73</v>
      </c>
      <c r="AY427" s="236" t="s">
        <v>492</v>
      </c>
    </row>
    <row r="428" spans="2:65" s="14" customFormat="1">
      <c r="B428" s="251"/>
      <c r="C428" s="252"/>
      <c r="D428" s="227" t="s">
        <v>513</v>
      </c>
      <c r="E428" s="253" t="s">
        <v>23</v>
      </c>
      <c r="F428" s="254" t="s">
        <v>560</v>
      </c>
      <c r="G428" s="252"/>
      <c r="H428" s="255">
        <v>48.645000000000003</v>
      </c>
      <c r="I428" s="256"/>
      <c r="J428" s="252"/>
      <c r="K428" s="252"/>
      <c r="L428" s="257"/>
      <c r="M428" s="258"/>
      <c r="N428" s="259"/>
      <c r="O428" s="259"/>
      <c r="P428" s="259"/>
      <c r="Q428" s="259"/>
      <c r="R428" s="259"/>
      <c r="S428" s="259"/>
      <c r="T428" s="260"/>
      <c r="AT428" s="261" t="s">
        <v>513</v>
      </c>
      <c r="AU428" s="261" t="s">
        <v>82</v>
      </c>
      <c r="AV428" s="14" t="s">
        <v>502</v>
      </c>
      <c r="AW428" s="14" t="s">
        <v>36</v>
      </c>
      <c r="AX428" s="14" t="s">
        <v>80</v>
      </c>
      <c r="AY428" s="261" t="s">
        <v>492</v>
      </c>
    </row>
    <row r="429" spans="2:65" s="1" customFormat="1" ht="16.5" customHeight="1">
      <c r="B429" s="42"/>
      <c r="C429" s="209" t="s">
        <v>1095</v>
      </c>
      <c r="D429" s="209" t="s">
        <v>498</v>
      </c>
      <c r="E429" s="210" t="s">
        <v>7704</v>
      </c>
      <c r="F429" s="211" t="s">
        <v>7705</v>
      </c>
      <c r="G429" s="212" t="s">
        <v>180</v>
      </c>
      <c r="H429" s="213">
        <v>43.515000000000001</v>
      </c>
      <c r="I429" s="214"/>
      <c r="J429" s="215">
        <f>ROUND(I429*H429,2)</f>
        <v>0</v>
      </c>
      <c r="K429" s="211" t="s">
        <v>501</v>
      </c>
      <c r="L429" s="62"/>
      <c r="M429" s="216" t="s">
        <v>23</v>
      </c>
      <c r="N429" s="217" t="s">
        <v>44</v>
      </c>
      <c r="O429" s="43"/>
      <c r="P429" s="218">
        <f>O429*H429</f>
        <v>0</v>
      </c>
      <c r="Q429" s="218">
        <v>0</v>
      </c>
      <c r="R429" s="218">
        <f>Q429*H429</f>
        <v>0</v>
      </c>
      <c r="S429" s="218">
        <v>0</v>
      </c>
      <c r="T429" s="219">
        <f>S429*H429</f>
        <v>0</v>
      </c>
      <c r="AR429" s="25" t="s">
        <v>502</v>
      </c>
      <c r="AT429" s="25" t="s">
        <v>498</v>
      </c>
      <c r="AU429" s="25" t="s">
        <v>82</v>
      </c>
      <c r="AY429" s="25" t="s">
        <v>492</v>
      </c>
      <c r="BE429" s="220">
        <f>IF(N429="základní",J429,0)</f>
        <v>0</v>
      </c>
      <c r="BF429" s="220">
        <f>IF(N429="snížená",J429,0)</f>
        <v>0</v>
      </c>
      <c r="BG429" s="220">
        <f>IF(N429="zákl. přenesená",J429,0)</f>
        <v>0</v>
      </c>
      <c r="BH429" s="220">
        <f>IF(N429="sníž. přenesená",J429,0)</f>
        <v>0</v>
      </c>
      <c r="BI429" s="220">
        <f>IF(N429="nulová",J429,0)</f>
        <v>0</v>
      </c>
      <c r="BJ429" s="25" t="s">
        <v>80</v>
      </c>
      <c r="BK429" s="220">
        <f>ROUND(I429*H429,2)</f>
        <v>0</v>
      </c>
      <c r="BL429" s="25" t="s">
        <v>502</v>
      </c>
      <c r="BM429" s="25" t="s">
        <v>7708</v>
      </c>
    </row>
    <row r="430" spans="2:65" s="1" customFormat="1">
      <c r="B430" s="42"/>
      <c r="C430" s="64"/>
      <c r="D430" s="221" t="s">
        <v>506</v>
      </c>
      <c r="E430" s="64"/>
      <c r="F430" s="222" t="s">
        <v>7705</v>
      </c>
      <c r="G430" s="64"/>
      <c r="H430" s="64"/>
      <c r="I430" s="177"/>
      <c r="J430" s="64"/>
      <c r="K430" s="64"/>
      <c r="L430" s="62"/>
      <c r="M430" s="223"/>
      <c r="N430" s="43"/>
      <c r="O430" s="43"/>
      <c r="P430" s="43"/>
      <c r="Q430" s="43"/>
      <c r="R430" s="43"/>
      <c r="S430" s="43"/>
      <c r="T430" s="79"/>
      <c r="AT430" s="25" t="s">
        <v>506</v>
      </c>
      <c r="AU430" s="25" t="s">
        <v>82</v>
      </c>
    </row>
    <row r="431" spans="2:65" s="12" customFormat="1">
      <c r="B431" s="225"/>
      <c r="C431" s="226"/>
      <c r="D431" s="221" t="s">
        <v>513</v>
      </c>
      <c r="E431" s="248" t="s">
        <v>23</v>
      </c>
      <c r="F431" s="249" t="s">
        <v>7703</v>
      </c>
      <c r="G431" s="226"/>
      <c r="H431" s="250">
        <v>43.515000000000001</v>
      </c>
      <c r="I431" s="231"/>
      <c r="J431" s="226"/>
      <c r="K431" s="226"/>
      <c r="L431" s="232"/>
      <c r="M431" s="233"/>
      <c r="N431" s="234"/>
      <c r="O431" s="234"/>
      <c r="P431" s="234"/>
      <c r="Q431" s="234"/>
      <c r="R431" s="234"/>
      <c r="S431" s="234"/>
      <c r="T431" s="235"/>
      <c r="AT431" s="236" t="s">
        <v>513</v>
      </c>
      <c r="AU431" s="236" t="s">
        <v>82</v>
      </c>
      <c r="AV431" s="12" t="s">
        <v>82</v>
      </c>
      <c r="AW431" s="12" t="s">
        <v>36</v>
      </c>
      <c r="AX431" s="12" t="s">
        <v>73</v>
      </c>
      <c r="AY431" s="236" t="s">
        <v>492</v>
      </c>
    </row>
    <row r="432" spans="2:65" s="14" customFormat="1">
      <c r="B432" s="251"/>
      <c r="C432" s="252"/>
      <c r="D432" s="227" t="s">
        <v>513</v>
      </c>
      <c r="E432" s="253" t="s">
        <v>23</v>
      </c>
      <c r="F432" s="254" t="s">
        <v>560</v>
      </c>
      <c r="G432" s="252"/>
      <c r="H432" s="255">
        <v>43.515000000000001</v>
      </c>
      <c r="I432" s="256"/>
      <c r="J432" s="252"/>
      <c r="K432" s="252"/>
      <c r="L432" s="257"/>
      <c r="M432" s="258"/>
      <c r="N432" s="259"/>
      <c r="O432" s="259"/>
      <c r="P432" s="259"/>
      <c r="Q432" s="259"/>
      <c r="R432" s="259"/>
      <c r="S432" s="259"/>
      <c r="T432" s="260"/>
      <c r="AT432" s="261" t="s">
        <v>513</v>
      </c>
      <c r="AU432" s="261" t="s">
        <v>82</v>
      </c>
      <c r="AV432" s="14" t="s">
        <v>502</v>
      </c>
      <c r="AW432" s="14" t="s">
        <v>36</v>
      </c>
      <c r="AX432" s="14" t="s">
        <v>80</v>
      </c>
      <c r="AY432" s="261" t="s">
        <v>492</v>
      </c>
    </row>
    <row r="433" spans="2:65" s="1" customFormat="1" ht="25.5" customHeight="1">
      <c r="B433" s="42"/>
      <c r="C433" s="209" t="s">
        <v>1102</v>
      </c>
      <c r="D433" s="209" t="s">
        <v>498</v>
      </c>
      <c r="E433" s="210" t="s">
        <v>7709</v>
      </c>
      <c r="F433" s="211" t="s">
        <v>7710</v>
      </c>
      <c r="G433" s="212" t="s">
        <v>180</v>
      </c>
      <c r="H433" s="213">
        <v>147.84</v>
      </c>
      <c r="I433" s="214"/>
      <c r="J433" s="215">
        <f>ROUND(I433*H433,2)</f>
        <v>0</v>
      </c>
      <c r="K433" s="211" t="s">
        <v>501</v>
      </c>
      <c r="L433" s="62"/>
      <c r="M433" s="216" t="s">
        <v>23</v>
      </c>
      <c r="N433" s="217" t="s">
        <v>44</v>
      </c>
      <c r="O433" s="43"/>
      <c r="P433" s="218">
        <f>O433*H433</f>
        <v>0</v>
      </c>
      <c r="Q433" s="218">
        <v>0.01</v>
      </c>
      <c r="R433" s="218">
        <f>Q433*H433</f>
        <v>1.4784000000000002</v>
      </c>
      <c r="S433" s="218">
        <v>0</v>
      </c>
      <c r="T433" s="219">
        <f>S433*H433</f>
        <v>0</v>
      </c>
      <c r="AR433" s="25" t="s">
        <v>502</v>
      </c>
      <c r="AT433" s="25" t="s">
        <v>498</v>
      </c>
      <c r="AU433" s="25" t="s">
        <v>82</v>
      </c>
      <c r="AY433" s="25" t="s">
        <v>492</v>
      </c>
      <c r="BE433" s="220">
        <f>IF(N433="základní",J433,0)</f>
        <v>0</v>
      </c>
      <c r="BF433" s="220">
        <f>IF(N433="snížená",J433,0)</f>
        <v>0</v>
      </c>
      <c r="BG433" s="220">
        <f>IF(N433="zákl. přenesená",J433,0)</f>
        <v>0</v>
      </c>
      <c r="BH433" s="220">
        <f>IF(N433="sníž. přenesená",J433,0)</f>
        <v>0</v>
      </c>
      <c r="BI433" s="220">
        <f>IF(N433="nulová",J433,0)</f>
        <v>0</v>
      </c>
      <c r="BJ433" s="25" t="s">
        <v>80</v>
      </c>
      <c r="BK433" s="220">
        <f>ROUND(I433*H433,2)</f>
        <v>0</v>
      </c>
      <c r="BL433" s="25" t="s">
        <v>502</v>
      </c>
      <c r="BM433" s="25" t="s">
        <v>7711</v>
      </c>
    </row>
    <row r="434" spans="2:65" s="1" customFormat="1" ht="24">
      <c r="B434" s="42"/>
      <c r="C434" s="64"/>
      <c r="D434" s="221" t="s">
        <v>506</v>
      </c>
      <c r="E434" s="64"/>
      <c r="F434" s="222" t="s">
        <v>7712</v>
      </c>
      <c r="G434" s="64"/>
      <c r="H434" s="64"/>
      <c r="I434" s="177"/>
      <c r="J434" s="64"/>
      <c r="K434" s="64"/>
      <c r="L434" s="62"/>
      <c r="M434" s="223"/>
      <c r="N434" s="43"/>
      <c r="O434" s="43"/>
      <c r="P434" s="43"/>
      <c r="Q434" s="43"/>
      <c r="R434" s="43"/>
      <c r="S434" s="43"/>
      <c r="T434" s="79"/>
      <c r="AT434" s="25" t="s">
        <v>506</v>
      </c>
      <c r="AU434" s="25" t="s">
        <v>82</v>
      </c>
    </row>
    <row r="435" spans="2:65" s="1" customFormat="1" ht="60">
      <c r="B435" s="42"/>
      <c r="C435" s="64"/>
      <c r="D435" s="221" t="s">
        <v>509</v>
      </c>
      <c r="E435" s="64"/>
      <c r="F435" s="224" t="s">
        <v>7713</v>
      </c>
      <c r="G435" s="64"/>
      <c r="H435" s="64"/>
      <c r="I435" s="177"/>
      <c r="J435" s="64"/>
      <c r="K435" s="64"/>
      <c r="L435" s="62"/>
      <c r="M435" s="223"/>
      <c r="N435" s="43"/>
      <c r="O435" s="43"/>
      <c r="P435" s="43"/>
      <c r="Q435" s="43"/>
      <c r="R435" s="43"/>
      <c r="S435" s="43"/>
      <c r="T435" s="79"/>
      <c r="AT435" s="25" t="s">
        <v>509</v>
      </c>
      <c r="AU435" s="25" t="s">
        <v>82</v>
      </c>
    </row>
    <row r="436" spans="2:65" s="12" customFormat="1">
      <c r="B436" s="225"/>
      <c r="C436" s="226"/>
      <c r="D436" s="221" t="s">
        <v>513</v>
      </c>
      <c r="E436" s="248" t="s">
        <v>23</v>
      </c>
      <c r="F436" s="249" t="s">
        <v>7714</v>
      </c>
      <c r="G436" s="226"/>
      <c r="H436" s="250">
        <v>23.4</v>
      </c>
      <c r="I436" s="231"/>
      <c r="J436" s="226"/>
      <c r="K436" s="226"/>
      <c r="L436" s="232"/>
      <c r="M436" s="233"/>
      <c r="N436" s="234"/>
      <c r="O436" s="234"/>
      <c r="P436" s="234"/>
      <c r="Q436" s="234"/>
      <c r="R436" s="234"/>
      <c r="S436" s="234"/>
      <c r="T436" s="235"/>
      <c r="AT436" s="236" t="s">
        <v>513</v>
      </c>
      <c r="AU436" s="236" t="s">
        <v>82</v>
      </c>
      <c r="AV436" s="12" t="s">
        <v>82</v>
      </c>
      <c r="AW436" s="12" t="s">
        <v>36</v>
      </c>
      <c r="AX436" s="12" t="s">
        <v>73</v>
      </c>
      <c r="AY436" s="236" t="s">
        <v>492</v>
      </c>
    </row>
    <row r="437" spans="2:65" s="13" customFormat="1">
      <c r="B437" s="237"/>
      <c r="C437" s="238"/>
      <c r="D437" s="221" t="s">
        <v>513</v>
      </c>
      <c r="E437" s="239" t="s">
        <v>23</v>
      </c>
      <c r="F437" s="240" t="s">
        <v>7715</v>
      </c>
      <c r="G437" s="238"/>
      <c r="H437" s="241" t="s">
        <v>23</v>
      </c>
      <c r="I437" s="242"/>
      <c r="J437" s="238"/>
      <c r="K437" s="238"/>
      <c r="L437" s="243"/>
      <c r="M437" s="244"/>
      <c r="N437" s="245"/>
      <c r="O437" s="245"/>
      <c r="P437" s="245"/>
      <c r="Q437" s="245"/>
      <c r="R437" s="245"/>
      <c r="S437" s="245"/>
      <c r="T437" s="246"/>
      <c r="AT437" s="247" t="s">
        <v>513</v>
      </c>
      <c r="AU437" s="247" t="s">
        <v>82</v>
      </c>
      <c r="AV437" s="13" t="s">
        <v>80</v>
      </c>
      <c r="AW437" s="13" t="s">
        <v>36</v>
      </c>
      <c r="AX437" s="13" t="s">
        <v>73</v>
      </c>
      <c r="AY437" s="247" t="s">
        <v>492</v>
      </c>
    </row>
    <row r="438" spans="2:65" s="12" customFormat="1">
      <c r="B438" s="225"/>
      <c r="C438" s="226"/>
      <c r="D438" s="221" t="s">
        <v>513</v>
      </c>
      <c r="E438" s="248" t="s">
        <v>23</v>
      </c>
      <c r="F438" s="249" t="s">
        <v>7716</v>
      </c>
      <c r="G438" s="226"/>
      <c r="H438" s="250">
        <v>30.12</v>
      </c>
      <c r="I438" s="231"/>
      <c r="J438" s="226"/>
      <c r="K438" s="226"/>
      <c r="L438" s="232"/>
      <c r="M438" s="233"/>
      <c r="N438" s="234"/>
      <c r="O438" s="234"/>
      <c r="P438" s="234"/>
      <c r="Q438" s="234"/>
      <c r="R438" s="234"/>
      <c r="S438" s="234"/>
      <c r="T438" s="235"/>
      <c r="AT438" s="236" t="s">
        <v>513</v>
      </c>
      <c r="AU438" s="236" t="s">
        <v>82</v>
      </c>
      <c r="AV438" s="12" t="s">
        <v>82</v>
      </c>
      <c r="AW438" s="12" t="s">
        <v>36</v>
      </c>
      <c r="AX438" s="12" t="s">
        <v>73</v>
      </c>
      <c r="AY438" s="236" t="s">
        <v>492</v>
      </c>
    </row>
    <row r="439" spans="2:65" s="13" customFormat="1">
      <c r="B439" s="237"/>
      <c r="C439" s="238"/>
      <c r="D439" s="221" t="s">
        <v>513</v>
      </c>
      <c r="E439" s="239" t="s">
        <v>23</v>
      </c>
      <c r="F439" s="240" t="s">
        <v>7717</v>
      </c>
      <c r="G439" s="238"/>
      <c r="H439" s="241" t="s">
        <v>23</v>
      </c>
      <c r="I439" s="242"/>
      <c r="J439" s="238"/>
      <c r="K439" s="238"/>
      <c r="L439" s="243"/>
      <c r="M439" s="244"/>
      <c r="N439" s="245"/>
      <c r="O439" s="245"/>
      <c r="P439" s="245"/>
      <c r="Q439" s="245"/>
      <c r="R439" s="245"/>
      <c r="S439" s="245"/>
      <c r="T439" s="246"/>
      <c r="AT439" s="247" t="s">
        <v>513</v>
      </c>
      <c r="AU439" s="247" t="s">
        <v>82</v>
      </c>
      <c r="AV439" s="13" t="s">
        <v>80</v>
      </c>
      <c r="AW439" s="13" t="s">
        <v>36</v>
      </c>
      <c r="AX439" s="13" t="s">
        <v>73</v>
      </c>
      <c r="AY439" s="247" t="s">
        <v>492</v>
      </c>
    </row>
    <row r="440" spans="2:65" s="12" customFormat="1">
      <c r="B440" s="225"/>
      <c r="C440" s="226"/>
      <c r="D440" s="221" t="s">
        <v>513</v>
      </c>
      <c r="E440" s="248" t="s">
        <v>23</v>
      </c>
      <c r="F440" s="249" t="s">
        <v>7718</v>
      </c>
      <c r="G440" s="226"/>
      <c r="H440" s="250">
        <v>26.76</v>
      </c>
      <c r="I440" s="231"/>
      <c r="J440" s="226"/>
      <c r="K440" s="226"/>
      <c r="L440" s="232"/>
      <c r="M440" s="233"/>
      <c r="N440" s="234"/>
      <c r="O440" s="234"/>
      <c r="P440" s="234"/>
      <c r="Q440" s="234"/>
      <c r="R440" s="234"/>
      <c r="S440" s="234"/>
      <c r="T440" s="235"/>
      <c r="AT440" s="236" t="s">
        <v>513</v>
      </c>
      <c r="AU440" s="236" t="s">
        <v>82</v>
      </c>
      <c r="AV440" s="12" t="s">
        <v>82</v>
      </c>
      <c r="AW440" s="12" t="s">
        <v>36</v>
      </c>
      <c r="AX440" s="12" t="s">
        <v>73</v>
      </c>
      <c r="AY440" s="236" t="s">
        <v>492</v>
      </c>
    </row>
    <row r="441" spans="2:65" s="13" customFormat="1">
      <c r="B441" s="237"/>
      <c r="C441" s="238"/>
      <c r="D441" s="221" t="s">
        <v>513</v>
      </c>
      <c r="E441" s="239" t="s">
        <v>23</v>
      </c>
      <c r="F441" s="240" t="s">
        <v>7719</v>
      </c>
      <c r="G441" s="238"/>
      <c r="H441" s="241" t="s">
        <v>23</v>
      </c>
      <c r="I441" s="242"/>
      <c r="J441" s="238"/>
      <c r="K441" s="238"/>
      <c r="L441" s="243"/>
      <c r="M441" s="244"/>
      <c r="N441" s="245"/>
      <c r="O441" s="245"/>
      <c r="P441" s="245"/>
      <c r="Q441" s="245"/>
      <c r="R441" s="245"/>
      <c r="S441" s="245"/>
      <c r="T441" s="246"/>
      <c r="AT441" s="247" t="s">
        <v>513</v>
      </c>
      <c r="AU441" s="247" t="s">
        <v>82</v>
      </c>
      <c r="AV441" s="13" t="s">
        <v>80</v>
      </c>
      <c r="AW441" s="13" t="s">
        <v>36</v>
      </c>
      <c r="AX441" s="13" t="s">
        <v>73</v>
      </c>
      <c r="AY441" s="247" t="s">
        <v>492</v>
      </c>
    </row>
    <row r="442" spans="2:65" s="12" customFormat="1">
      <c r="B442" s="225"/>
      <c r="C442" s="226"/>
      <c r="D442" s="221" t="s">
        <v>513</v>
      </c>
      <c r="E442" s="248" t="s">
        <v>23</v>
      </c>
      <c r="F442" s="249" t="s">
        <v>7720</v>
      </c>
      <c r="G442" s="226"/>
      <c r="H442" s="250">
        <v>20.16</v>
      </c>
      <c r="I442" s="231"/>
      <c r="J442" s="226"/>
      <c r="K442" s="226"/>
      <c r="L442" s="232"/>
      <c r="M442" s="233"/>
      <c r="N442" s="234"/>
      <c r="O442" s="234"/>
      <c r="P442" s="234"/>
      <c r="Q442" s="234"/>
      <c r="R442" s="234"/>
      <c r="S442" s="234"/>
      <c r="T442" s="235"/>
      <c r="AT442" s="236" t="s">
        <v>513</v>
      </c>
      <c r="AU442" s="236" t="s">
        <v>82</v>
      </c>
      <c r="AV442" s="12" t="s">
        <v>82</v>
      </c>
      <c r="AW442" s="12" t="s">
        <v>36</v>
      </c>
      <c r="AX442" s="12" t="s">
        <v>73</v>
      </c>
      <c r="AY442" s="236" t="s">
        <v>492</v>
      </c>
    </row>
    <row r="443" spans="2:65" s="13" customFormat="1">
      <c r="B443" s="237"/>
      <c r="C443" s="238"/>
      <c r="D443" s="221" t="s">
        <v>513</v>
      </c>
      <c r="E443" s="239" t="s">
        <v>23</v>
      </c>
      <c r="F443" s="240" t="s">
        <v>7721</v>
      </c>
      <c r="G443" s="238"/>
      <c r="H443" s="241" t="s">
        <v>23</v>
      </c>
      <c r="I443" s="242"/>
      <c r="J443" s="238"/>
      <c r="K443" s="238"/>
      <c r="L443" s="243"/>
      <c r="M443" s="244"/>
      <c r="N443" s="245"/>
      <c r="O443" s="245"/>
      <c r="P443" s="245"/>
      <c r="Q443" s="245"/>
      <c r="R443" s="245"/>
      <c r="S443" s="245"/>
      <c r="T443" s="246"/>
      <c r="AT443" s="247" t="s">
        <v>513</v>
      </c>
      <c r="AU443" s="247" t="s">
        <v>82</v>
      </c>
      <c r="AV443" s="13" t="s">
        <v>80</v>
      </c>
      <c r="AW443" s="13" t="s">
        <v>36</v>
      </c>
      <c r="AX443" s="13" t="s">
        <v>73</v>
      </c>
      <c r="AY443" s="247" t="s">
        <v>492</v>
      </c>
    </row>
    <row r="444" spans="2:65" s="12" customFormat="1">
      <c r="B444" s="225"/>
      <c r="C444" s="226"/>
      <c r="D444" s="221" t="s">
        <v>513</v>
      </c>
      <c r="E444" s="248" t="s">
        <v>23</v>
      </c>
      <c r="F444" s="249" t="s">
        <v>7722</v>
      </c>
      <c r="G444" s="226"/>
      <c r="H444" s="250">
        <v>47.4</v>
      </c>
      <c r="I444" s="231"/>
      <c r="J444" s="226"/>
      <c r="K444" s="226"/>
      <c r="L444" s="232"/>
      <c r="M444" s="233"/>
      <c r="N444" s="234"/>
      <c r="O444" s="234"/>
      <c r="P444" s="234"/>
      <c r="Q444" s="234"/>
      <c r="R444" s="234"/>
      <c r="S444" s="234"/>
      <c r="T444" s="235"/>
      <c r="AT444" s="236" t="s">
        <v>513</v>
      </c>
      <c r="AU444" s="236" t="s">
        <v>82</v>
      </c>
      <c r="AV444" s="12" t="s">
        <v>82</v>
      </c>
      <c r="AW444" s="12" t="s">
        <v>36</v>
      </c>
      <c r="AX444" s="12" t="s">
        <v>73</v>
      </c>
      <c r="AY444" s="236" t="s">
        <v>492</v>
      </c>
    </row>
    <row r="445" spans="2:65" s="13" customFormat="1">
      <c r="B445" s="237"/>
      <c r="C445" s="238"/>
      <c r="D445" s="221" t="s">
        <v>513</v>
      </c>
      <c r="E445" s="239" t="s">
        <v>23</v>
      </c>
      <c r="F445" s="240" t="s">
        <v>7723</v>
      </c>
      <c r="G445" s="238"/>
      <c r="H445" s="241" t="s">
        <v>23</v>
      </c>
      <c r="I445" s="242"/>
      <c r="J445" s="238"/>
      <c r="K445" s="238"/>
      <c r="L445" s="243"/>
      <c r="M445" s="244"/>
      <c r="N445" s="245"/>
      <c r="O445" s="245"/>
      <c r="P445" s="245"/>
      <c r="Q445" s="245"/>
      <c r="R445" s="245"/>
      <c r="S445" s="245"/>
      <c r="T445" s="246"/>
      <c r="AT445" s="247" t="s">
        <v>513</v>
      </c>
      <c r="AU445" s="247" t="s">
        <v>82</v>
      </c>
      <c r="AV445" s="13" t="s">
        <v>80</v>
      </c>
      <c r="AW445" s="13" t="s">
        <v>36</v>
      </c>
      <c r="AX445" s="13" t="s">
        <v>73</v>
      </c>
      <c r="AY445" s="247" t="s">
        <v>492</v>
      </c>
    </row>
    <row r="446" spans="2:65" s="14" customFormat="1">
      <c r="B446" s="251"/>
      <c r="C446" s="252"/>
      <c r="D446" s="227" t="s">
        <v>513</v>
      </c>
      <c r="E446" s="253" t="s">
        <v>23</v>
      </c>
      <c r="F446" s="254" t="s">
        <v>560</v>
      </c>
      <c r="G446" s="252"/>
      <c r="H446" s="255">
        <v>147.84</v>
      </c>
      <c r="I446" s="256"/>
      <c r="J446" s="252"/>
      <c r="K446" s="252"/>
      <c r="L446" s="257"/>
      <c r="M446" s="258"/>
      <c r="N446" s="259"/>
      <c r="O446" s="259"/>
      <c r="P446" s="259"/>
      <c r="Q446" s="259"/>
      <c r="R446" s="259"/>
      <c r="S446" s="259"/>
      <c r="T446" s="260"/>
      <c r="AT446" s="261" t="s">
        <v>513</v>
      </c>
      <c r="AU446" s="261" t="s">
        <v>82</v>
      </c>
      <c r="AV446" s="14" t="s">
        <v>502</v>
      </c>
      <c r="AW446" s="14" t="s">
        <v>36</v>
      </c>
      <c r="AX446" s="14" t="s">
        <v>80</v>
      </c>
      <c r="AY446" s="261" t="s">
        <v>492</v>
      </c>
    </row>
    <row r="447" spans="2:65" s="1" customFormat="1" ht="16.5" customHeight="1">
      <c r="B447" s="42"/>
      <c r="C447" s="209" t="s">
        <v>1109</v>
      </c>
      <c r="D447" s="209" t="s">
        <v>498</v>
      </c>
      <c r="E447" s="210" t="s">
        <v>7724</v>
      </c>
      <c r="F447" s="211" t="s">
        <v>7725</v>
      </c>
      <c r="G447" s="212" t="s">
        <v>795</v>
      </c>
      <c r="H447" s="213">
        <v>0.39100000000000001</v>
      </c>
      <c r="I447" s="214"/>
      <c r="J447" s="215">
        <f>ROUND(I447*H447,2)</f>
        <v>0</v>
      </c>
      <c r="K447" s="211" t="s">
        <v>501</v>
      </c>
      <c r="L447" s="62"/>
      <c r="M447" s="216" t="s">
        <v>23</v>
      </c>
      <c r="N447" s="217" t="s">
        <v>44</v>
      </c>
      <c r="O447" s="43"/>
      <c r="P447" s="218">
        <f>O447*H447</f>
        <v>0</v>
      </c>
      <c r="Q447" s="218">
        <v>1.0551600000000001</v>
      </c>
      <c r="R447" s="218">
        <f>Q447*H447</f>
        <v>0.41256756000000006</v>
      </c>
      <c r="S447" s="218">
        <v>0</v>
      </c>
      <c r="T447" s="219">
        <f>S447*H447</f>
        <v>0</v>
      </c>
      <c r="AR447" s="25" t="s">
        <v>502</v>
      </c>
      <c r="AT447" s="25" t="s">
        <v>498</v>
      </c>
      <c r="AU447" s="25" t="s">
        <v>82</v>
      </c>
      <c r="AY447" s="25" t="s">
        <v>492</v>
      </c>
      <c r="BE447" s="220">
        <f>IF(N447="základní",J447,0)</f>
        <v>0</v>
      </c>
      <c r="BF447" s="220">
        <f>IF(N447="snížená",J447,0)</f>
        <v>0</v>
      </c>
      <c r="BG447" s="220">
        <f>IF(N447="zákl. přenesená",J447,0)</f>
        <v>0</v>
      </c>
      <c r="BH447" s="220">
        <f>IF(N447="sníž. přenesená",J447,0)</f>
        <v>0</v>
      </c>
      <c r="BI447" s="220">
        <f>IF(N447="nulová",J447,0)</f>
        <v>0</v>
      </c>
      <c r="BJ447" s="25" t="s">
        <v>80</v>
      </c>
      <c r="BK447" s="220">
        <f>ROUND(I447*H447,2)</f>
        <v>0</v>
      </c>
      <c r="BL447" s="25" t="s">
        <v>502</v>
      </c>
      <c r="BM447" s="25" t="s">
        <v>7726</v>
      </c>
    </row>
    <row r="448" spans="2:65" s="1" customFormat="1">
      <c r="B448" s="42"/>
      <c r="C448" s="64"/>
      <c r="D448" s="221" t="s">
        <v>506</v>
      </c>
      <c r="E448" s="64"/>
      <c r="F448" s="222" t="s">
        <v>7725</v>
      </c>
      <c r="G448" s="64"/>
      <c r="H448" s="64"/>
      <c r="I448" s="177"/>
      <c r="J448" s="64"/>
      <c r="K448" s="64"/>
      <c r="L448" s="62"/>
      <c r="M448" s="223"/>
      <c r="N448" s="43"/>
      <c r="O448" s="43"/>
      <c r="P448" s="43"/>
      <c r="Q448" s="43"/>
      <c r="R448" s="43"/>
      <c r="S448" s="43"/>
      <c r="T448" s="79"/>
      <c r="AT448" s="25" t="s">
        <v>506</v>
      </c>
      <c r="AU448" s="25" t="s">
        <v>82</v>
      </c>
    </row>
    <row r="449" spans="2:65" s="12" customFormat="1">
      <c r="B449" s="225"/>
      <c r="C449" s="226"/>
      <c r="D449" s="221" t="s">
        <v>513</v>
      </c>
      <c r="E449" s="248" t="s">
        <v>23</v>
      </c>
      <c r="F449" s="249" t="s">
        <v>7727</v>
      </c>
      <c r="G449" s="226"/>
      <c r="H449" s="250">
        <v>0.39100000000000001</v>
      </c>
      <c r="I449" s="231"/>
      <c r="J449" s="226"/>
      <c r="K449" s="226"/>
      <c r="L449" s="232"/>
      <c r="M449" s="233"/>
      <c r="N449" s="234"/>
      <c r="O449" s="234"/>
      <c r="P449" s="234"/>
      <c r="Q449" s="234"/>
      <c r="R449" s="234"/>
      <c r="S449" s="234"/>
      <c r="T449" s="235"/>
      <c r="AT449" s="236" t="s">
        <v>513</v>
      </c>
      <c r="AU449" s="236" t="s">
        <v>82</v>
      </c>
      <c r="AV449" s="12" t="s">
        <v>82</v>
      </c>
      <c r="AW449" s="12" t="s">
        <v>36</v>
      </c>
      <c r="AX449" s="12" t="s">
        <v>73</v>
      </c>
      <c r="AY449" s="236" t="s">
        <v>492</v>
      </c>
    </row>
    <row r="450" spans="2:65" s="13" customFormat="1">
      <c r="B450" s="237"/>
      <c r="C450" s="238"/>
      <c r="D450" s="221" t="s">
        <v>513</v>
      </c>
      <c r="E450" s="239" t="s">
        <v>23</v>
      </c>
      <c r="F450" s="240" t="s">
        <v>7728</v>
      </c>
      <c r="G450" s="238"/>
      <c r="H450" s="241" t="s">
        <v>23</v>
      </c>
      <c r="I450" s="242"/>
      <c r="J450" s="238"/>
      <c r="K450" s="238"/>
      <c r="L450" s="243"/>
      <c r="M450" s="244"/>
      <c r="N450" s="245"/>
      <c r="O450" s="245"/>
      <c r="P450" s="245"/>
      <c r="Q450" s="245"/>
      <c r="R450" s="245"/>
      <c r="S450" s="245"/>
      <c r="T450" s="246"/>
      <c r="AT450" s="247" t="s">
        <v>513</v>
      </c>
      <c r="AU450" s="247" t="s">
        <v>82</v>
      </c>
      <c r="AV450" s="13" t="s">
        <v>80</v>
      </c>
      <c r="AW450" s="13" t="s">
        <v>36</v>
      </c>
      <c r="AX450" s="13" t="s">
        <v>73</v>
      </c>
      <c r="AY450" s="247" t="s">
        <v>492</v>
      </c>
    </row>
    <row r="451" spans="2:65" s="14" customFormat="1">
      <c r="B451" s="251"/>
      <c r="C451" s="252"/>
      <c r="D451" s="227" t="s">
        <v>513</v>
      </c>
      <c r="E451" s="253" t="s">
        <v>23</v>
      </c>
      <c r="F451" s="254" t="s">
        <v>560</v>
      </c>
      <c r="G451" s="252"/>
      <c r="H451" s="255">
        <v>0.39100000000000001</v>
      </c>
      <c r="I451" s="256"/>
      <c r="J451" s="252"/>
      <c r="K451" s="252"/>
      <c r="L451" s="257"/>
      <c r="M451" s="258"/>
      <c r="N451" s="259"/>
      <c r="O451" s="259"/>
      <c r="P451" s="259"/>
      <c r="Q451" s="259"/>
      <c r="R451" s="259"/>
      <c r="S451" s="259"/>
      <c r="T451" s="260"/>
      <c r="AT451" s="261" t="s">
        <v>513</v>
      </c>
      <c r="AU451" s="261" t="s">
        <v>82</v>
      </c>
      <c r="AV451" s="14" t="s">
        <v>502</v>
      </c>
      <c r="AW451" s="14" t="s">
        <v>36</v>
      </c>
      <c r="AX451" s="14" t="s">
        <v>80</v>
      </c>
      <c r="AY451" s="261" t="s">
        <v>492</v>
      </c>
    </row>
    <row r="452" spans="2:65" s="1" customFormat="1" ht="16.5" customHeight="1">
      <c r="B452" s="42"/>
      <c r="C452" s="209" t="s">
        <v>1119</v>
      </c>
      <c r="D452" s="209" t="s">
        <v>498</v>
      </c>
      <c r="E452" s="210" t="s">
        <v>7724</v>
      </c>
      <c r="F452" s="211" t="s">
        <v>7725</v>
      </c>
      <c r="G452" s="212" t="s">
        <v>795</v>
      </c>
      <c r="H452" s="213">
        <v>0.89400000000000002</v>
      </c>
      <c r="I452" s="214"/>
      <c r="J452" s="215">
        <f>ROUND(I452*H452,2)</f>
        <v>0</v>
      </c>
      <c r="K452" s="211" t="s">
        <v>501</v>
      </c>
      <c r="L452" s="62"/>
      <c r="M452" s="216" t="s">
        <v>23</v>
      </c>
      <c r="N452" s="217" t="s">
        <v>44</v>
      </c>
      <c r="O452" s="43"/>
      <c r="P452" s="218">
        <f>O452*H452</f>
        <v>0</v>
      </c>
      <c r="Q452" s="218">
        <v>1.0551600000000001</v>
      </c>
      <c r="R452" s="218">
        <f>Q452*H452</f>
        <v>0.94331304000000016</v>
      </c>
      <c r="S452" s="218">
        <v>0</v>
      </c>
      <c r="T452" s="219">
        <f>S452*H452</f>
        <v>0</v>
      </c>
      <c r="AR452" s="25" t="s">
        <v>502</v>
      </c>
      <c r="AT452" s="25" t="s">
        <v>498</v>
      </c>
      <c r="AU452" s="25" t="s">
        <v>82</v>
      </c>
      <c r="AY452" s="25" t="s">
        <v>492</v>
      </c>
      <c r="BE452" s="220">
        <f>IF(N452="základní",J452,0)</f>
        <v>0</v>
      </c>
      <c r="BF452" s="220">
        <f>IF(N452="snížená",J452,0)</f>
        <v>0</v>
      </c>
      <c r="BG452" s="220">
        <f>IF(N452="zákl. přenesená",J452,0)</f>
        <v>0</v>
      </c>
      <c r="BH452" s="220">
        <f>IF(N452="sníž. přenesená",J452,0)</f>
        <v>0</v>
      </c>
      <c r="BI452" s="220">
        <f>IF(N452="nulová",J452,0)</f>
        <v>0</v>
      </c>
      <c r="BJ452" s="25" t="s">
        <v>80</v>
      </c>
      <c r="BK452" s="220">
        <f>ROUND(I452*H452,2)</f>
        <v>0</v>
      </c>
      <c r="BL452" s="25" t="s">
        <v>502</v>
      </c>
      <c r="BM452" s="25" t="s">
        <v>7729</v>
      </c>
    </row>
    <row r="453" spans="2:65" s="1" customFormat="1">
      <c r="B453" s="42"/>
      <c r="C453" s="64"/>
      <c r="D453" s="221" t="s">
        <v>506</v>
      </c>
      <c r="E453" s="64"/>
      <c r="F453" s="222" t="s">
        <v>7725</v>
      </c>
      <c r="G453" s="64"/>
      <c r="H453" s="64"/>
      <c r="I453" s="177"/>
      <c r="J453" s="64"/>
      <c r="K453" s="64"/>
      <c r="L453" s="62"/>
      <c r="M453" s="223"/>
      <c r="N453" s="43"/>
      <c r="O453" s="43"/>
      <c r="P453" s="43"/>
      <c r="Q453" s="43"/>
      <c r="R453" s="43"/>
      <c r="S453" s="43"/>
      <c r="T453" s="79"/>
      <c r="AT453" s="25" t="s">
        <v>506</v>
      </c>
      <c r="AU453" s="25" t="s">
        <v>82</v>
      </c>
    </row>
    <row r="454" spans="2:65" s="12" customFormat="1">
      <c r="B454" s="225"/>
      <c r="C454" s="226"/>
      <c r="D454" s="221" t="s">
        <v>513</v>
      </c>
      <c r="E454" s="248" t="s">
        <v>23</v>
      </c>
      <c r="F454" s="249" t="s">
        <v>7730</v>
      </c>
      <c r="G454" s="226"/>
      <c r="H454" s="250">
        <v>0.89400000000000002</v>
      </c>
      <c r="I454" s="231"/>
      <c r="J454" s="226"/>
      <c r="K454" s="226"/>
      <c r="L454" s="232"/>
      <c r="M454" s="233"/>
      <c r="N454" s="234"/>
      <c r="O454" s="234"/>
      <c r="P454" s="234"/>
      <c r="Q454" s="234"/>
      <c r="R454" s="234"/>
      <c r="S454" s="234"/>
      <c r="T454" s="235"/>
      <c r="AT454" s="236" t="s">
        <v>513</v>
      </c>
      <c r="AU454" s="236" t="s">
        <v>82</v>
      </c>
      <c r="AV454" s="12" t="s">
        <v>82</v>
      </c>
      <c r="AW454" s="12" t="s">
        <v>36</v>
      </c>
      <c r="AX454" s="12" t="s">
        <v>73</v>
      </c>
      <c r="AY454" s="236" t="s">
        <v>492</v>
      </c>
    </row>
    <row r="455" spans="2:65" s="13" customFormat="1">
      <c r="B455" s="237"/>
      <c r="C455" s="238"/>
      <c r="D455" s="221" t="s">
        <v>513</v>
      </c>
      <c r="E455" s="239" t="s">
        <v>23</v>
      </c>
      <c r="F455" s="240" t="s">
        <v>7731</v>
      </c>
      <c r="G455" s="238"/>
      <c r="H455" s="241" t="s">
        <v>23</v>
      </c>
      <c r="I455" s="242"/>
      <c r="J455" s="238"/>
      <c r="K455" s="238"/>
      <c r="L455" s="243"/>
      <c r="M455" s="244"/>
      <c r="N455" s="245"/>
      <c r="O455" s="245"/>
      <c r="P455" s="245"/>
      <c r="Q455" s="245"/>
      <c r="R455" s="245"/>
      <c r="S455" s="245"/>
      <c r="T455" s="246"/>
      <c r="AT455" s="247" t="s">
        <v>513</v>
      </c>
      <c r="AU455" s="247" t="s">
        <v>82</v>
      </c>
      <c r="AV455" s="13" t="s">
        <v>80</v>
      </c>
      <c r="AW455" s="13" t="s">
        <v>36</v>
      </c>
      <c r="AX455" s="13" t="s">
        <v>73</v>
      </c>
      <c r="AY455" s="247" t="s">
        <v>492</v>
      </c>
    </row>
    <row r="456" spans="2:65" s="14" customFormat="1">
      <c r="B456" s="251"/>
      <c r="C456" s="252"/>
      <c r="D456" s="227" t="s">
        <v>513</v>
      </c>
      <c r="E456" s="253" t="s">
        <v>23</v>
      </c>
      <c r="F456" s="254" t="s">
        <v>560</v>
      </c>
      <c r="G456" s="252"/>
      <c r="H456" s="255">
        <v>0.89400000000000002</v>
      </c>
      <c r="I456" s="256"/>
      <c r="J456" s="252"/>
      <c r="K456" s="252"/>
      <c r="L456" s="257"/>
      <c r="M456" s="258"/>
      <c r="N456" s="259"/>
      <c r="O456" s="259"/>
      <c r="P456" s="259"/>
      <c r="Q456" s="259"/>
      <c r="R456" s="259"/>
      <c r="S456" s="259"/>
      <c r="T456" s="260"/>
      <c r="AT456" s="261" t="s">
        <v>513</v>
      </c>
      <c r="AU456" s="261" t="s">
        <v>82</v>
      </c>
      <c r="AV456" s="14" t="s">
        <v>502</v>
      </c>
      <c r="AW456" s="14" t="s">
        <v>36</v>
      </c>
      <c r="AX456" s="14" t="s">
        <v>80</v>
      </c>
      <c r="AY456" s="261" t="s">
        <v>492</v>
      </c>
    </row>
    <row r="457" spans="2:65" s="1" customFormat="1" ht="16.5" customHeight="1">
      <c r="B457" s="42"/>
      <c r="C457" s="209" t="s">
        <v>1149</v>
      </c>
      <c r="D457" s="209" t="s">
        <v>498</v>
      </c>
      <c r="E457" s="210" t="s">
        <v>7724</v>
      </c>
      <c r="F457" s="211" t="s">
        <v>7725</v>
      </c>
      <c r="G457" s="212" t="s">
        <v>795</v>
      </c>
      <c r="H457" s="213">
        <v>1.133</v>
      </c>
      <c r="I457" s="214"/>
      <c r="J457" s="215">
        <f>ROUND(I457*H457,2)</f>
        <v>0</v>
      </c>
      <c r="K457" s="211" t="s">
        <v>501</v>
      </c>
      <c r="L457" s="62"/>
      <c r="M457" s="216" t="s">
        <v>23</v>
      </c>
      <c r="N457" s="217" t="s">
        <v>44</v>
      </c>
      <c r="O457" s="43"/>
      <c r="P457" s="218">
        <f>O457*H457</f>
        <v>0</v>
      </c>
      <c r="Q457" s="218">
        <v>1.0551600000000001</v>
      </c>
      <c r="R457" s="218">
        <f>Q457*H457</f>
        <v>1.1954962800000002</v>
      </c>
      <c r="S457" s="218">
        <v>0</v>
      </c>
      <c r="T457" s="219">
        <f>S457*H457</f>
        <v>0</v>
      </c>
      <c r="AR457" s="25" t="s">
        <v>502</v>
      </c>
      <c r="AT457" s="25" t="s">
        <v>498</v>
      </c>
      <c r="AU457" s="25" t="s">
        <v>82</v>
      </c>
      <c r="AY457" s="25" t="s">
        <v>492</v>
      </c>
      <c r="BE457" s="220">
        <f>IF(N457="základní",J457,0)</f>
        <v>0</v>
      </c>
      <c r="BF457" s="220">
        <f>IF(N457="snížená",J457,0)</f>
        <v>0</v>
      </c>
      <c r="BG457" s="220">
        <f>IF(N457="zákl. přenesená",J457,0)</f>
        <v>0</v>
      </c>
      <c r="BH457" s="220">
        <f>IF(N457="sníž. přenesená",J457,0)</f>
        <v>0</v>
      </c>
      <c r="BI457" s="220">
        <f>IF(N457="nulová",J457,0)</f>
        <v>0</v>
      </c>
      <c r="BJ457" s="25" t="s">
        <v>80</v>
      </c>
      <c r="BK457" s="220">
        <f>ROUND(I457*H457,2)</f>
        <v>0</v>
      </c>
      <c r="BL457" s="25" t="s">
        <v>502</v>
      </c>
      <c r="BM457" s="25" t="s">
        <v>7732</v>
      </c>
    </row>
    <row r="458" spans="2:65" s="1" customFormat="1">
      <c r="B458" s="42"/>
      <c r="C458" s="64"/>
      <c r="D458" s="221" t="s">
        <v>506</v>
      </c>
      <c r="E458" s="64"/>
      <c r="F458" s="222" t="s">
        <v>7725</v>
      </c>
      <c r="G458" s="64"/>
      <c r="H458" s="64"/>
      <c r="I458" s="177"/>
      <c r="J458" s="64"/>
      <c r="K458" s="64"/>
      <c r="L458" s="62"/>
      <c r="M458" s="223"/>
      <c r="N458" s="43"/>
      <c r="O458" s="43"/>
      <c r="P458" s="43"/>
      <c r="Q458" s="43"/>
      <c r="R458" s="43"/>
      <c r="S458" s="43"/>
      <c r="T458" s="79"/>
      <c r="AT458" s="25" t="s">
        <v>506</v>
      </c>
      <c r="AU458" s="25" t="s">
        <v>82</v>
      </c>
    </row>
    <row r="459" spans="2:65" s="12" customFormat="1">
      <c r="B459" s="225"/>
      <c r="C459" s="226"/>
      <c r="D459" s="221" t="s">
        <v>513</v>
      </c>
      <c r="E459" s="248" t="s">
        <v>23</v>
      </c>
      <c r="F459" s="249" t="s">
        <v>7733</v>
      </c>
      <c r="G459" s="226"/>
      <c r="H459" s="250">
        <v>1.133</v>
      </c>
      <c r="I459" s="231"/>
      <c r="J459" s="226"/>
      <c r="K459" s="226"/>
      <c r="L459" s="232"/>
      <c r="M459" s="233"/>
      <c r="N459" s="234"/>
      <c r="O459" s="234"/>
      <c r="P459" s="234"/>
      <c r="Q459" s="234"/>
      <c r="R459" s="234"/>
      <c r="S459" s="234"/>
      <c r="T459" s="235"/>
      <c r="AT459" s="236" t="s">
        <v>513</v>
      </c>
      <c r="AU459" s="236" t="s">
        <v>82</v>
      </c>
      <c r="AV459" s="12" t="s">
        <v>82</v>
      </c>
      <c r="AW459" s="12" t="s">
        <v>36</v>
      </c>
      <c r="AX459" s="12" t="s">
        <v>73</v>
      </c>
      <c r="AY459" s="236" t="s">
        <v>492</v>
      </c>
    </row>
    <row r="460" spans="2:65" s="13" customFormat="1">
      <c r="B460" s="237"/>
      <c r="C460" s="238"/>
      <c r="D460" s="221" t="s">
        <v>513</v>
      </c>
      <c r="E460" s="239" t="s">
        <v>23</v>
      </c>
      <c r="F460" s="240" t="s">
        <v>7561</v>
      </c>
      <c r="G460" s="238"/>
      <c r="H460" s="241" t="s">
        <v>23</v>
      </c>
      <c r="I460" s="242"/>
      <c r="J460" s="238"/>
      <c r="K460" s="238"/>
      <c r="L460" s="243"/>
      <c r="M460" s="244"/>
      <c r="N460" s="245"/>
      <c r="O460" s="245"/>
      <c r="P460" s="245"/>
      <c r="Q460" s="245"/>
      <c r="R460" s="245"/>
      <c r="S460" s="245"/>
      <c r="T460" s="246"/>
      <c r="AT460" s="247" t="s">
        <v>513</v>
      </c>
      <c r="AU460" s="247" t="s">
        <v>82</v>
      </c>
      <c r="AV460" s="13" t="s">
        <v>80</v>
      </c>
      <c r="AW460" s="13" t="s">
        <v>36</v>
      </c>
      <c r="AX460" s="13" t="s">
        <v>73</v>
      </c>
      <c r="AY460" s="247" t="s">
        <v>492</v>
      </c>
    </row>
    <row r="461" spans="2:65" s="14" customFormat="1">
      <c r="B461" s="251"/>
      <c r="C461" s="252"/>
      <c r="D461" s="227" t="s">
        <v>513</v>
      </c>
      <c r="E461" s="253" t="s">
        <v>23</v>
      </c>
      <c r="F461" s="254" t="s">
        <v>560</v>
      </c>
      <c r="G461" s="252"/>
      <c r="H461" s="255">
        <v>1.133</v>
      </c>
      <c r="I461" s="256"/>
      <c r="J461" s="252"/>
      <c r="K461" s="252"/>
      <c r="L461" s="257"/>
      <c r="M461" s="258"/>
      <c r="N461" s="259"/>
      <c r="O461" s="259"/>
      <c r="P461" s="259"/>
      <c r="Q461" s="259"/>
      <c r="R461" s="259"/>
      <c r="S461" s="259"/>
      <c r="T461" s="260"/>
      <c r="AT461" s="261" t="s">
        <v>513</v>
      </c>
      <c r="AU461" s="261" t="s">
        <v>82</v>
      </c>
      <c r="AV461" s="14" t="s">
        <v>502</v>
      </c>
      <c r="AW461" s="14" t="s">
        <v>36</v>
      </c>
      <c r="AX461" s="14" t="s">
        <v>80</v>
      </c>
      <c r="AY461" s="261" t="s">
        <v>492</v>
      </c>
    </row>
    <row r="462" spans="2:65" s="1" customFormat="1" ht="16.5" customHeight="1">
      <c r="B462" s="42"/>
      <c r="C462" s="209" t="s">
        <v>1162</v>
      </c>
      <c r="D462" s="209" t="s">
        <v>498</v>
      </c>
      <c r="E462" s="210" t="s">
        <v>1503</v>
      </c>
      <c r="F462" s="211" t="s">
        <v>7734</v>
      </c>
      <c r="G462" s="212" t="s">
        <v>795</v>
      </c>
      <c r="H462" s="213">
        <v>0.19</v>
      </c>
      <c r="I462" s="214"/>
      <c r="J462" s="215">
        <f>ROUND(I462*H462,2)</f>
        <v>0</v>
      </c>
      <c r="K462" s="211" t="s">
        <v>501</v>
      </c>
      <c r="L462" s="62"/>
      <c r="M462" s="216" t="s">
        <v>23</v>
      </c>
      <c r="N462" s="217" t="s">
        <v>44</v>
      </c>
      <c r="O462" s="43"/>
      <c r="P462" s="218">
        <f>O462*H462</f>
        <v>0</v>
      </c>
      <c r="Q462" s="218">
        <v>1.0530600000000001</v>
      </c>
      <c r="R462" s="218">
        <f>Q462*H462</f>
        <v>0.20008140000000002</v>
      </c>
      <c r="S462" s="218">
        <v>0</v>
      </c>
      <c r="T462" s="219">
        <f>S462*H462</f>
        <v>0</v>
      </c>
      <c r="AR462" s="25" t="s">
        <v>502</v>
      </c>
      <c r="AT462" s="25" t="s">
        <v>498</v>
      </c>
      <c r="AU462" s="25" t="s">
        <v>82</v>
      </c>
      <c r="AY462" s="25" t="s">
        <v>492</v>
      </c>
      <c r="BE462" s="220">
        <f>IF(N462="základní",J462,0)</f>
        <v>0</v>
      </c>
      <c r="BF462" s="220">
        <f>IF(N462="snížená",J462,0)</f>
        <v>0</v>
      </c>
      <c r="BG462" s="220">
        <f>IF(N462="zákl. přenesená",J462,0)</f>
        <v>0</v>
      </c>
      <c r="BH462" s="220">
        <f>IF(N462="sníž. přenesená",J462,0)</f>
        <v>0</v>
      </c>
      <c r="BI462" s="220">
        <f>IF(N462="nulová",J462,0)</f>
        <v>0</v>
      </c>
      <c r="BJ462" s="25" t="s">
        <v>80</v>
      </c>
      <c r="BK462" s="220">
        <f>ROUND(I462*H462,2)</f>
        <v>0</v>
      </c>
      <c r="BL462" s="25" t="s">
        <v>502</v>
      </c>
      <c r="BM462" s="25" t="s">
        <v>7735</v>
      </c>
    </row>
    <row r="463" spans="2:65" s="1" customFormat="1">
      <c r="B463" s="42"/>
      <c r="C463" s="64"/>
      <c r="D463" s="221" t="s">
        <v>506</v>
      </c>
      <c r="E463" s="64"/>
      <c r="F463" s="222" t="s">
        <v>7736</v>
      </c>
      <c r="G463" s="64"/>
      <c r="H463" s="64"/>
      <c r="I463" s="177"/>
      <c r="J463" s="64"/>
      <c r="K463" s="64"/>
      <c r="L463" s="62"/>
      <c r="M463" s="223"/>
      <c r="N463" s="43"/>
      <c r="O463" s="43"/>
      <c r="P463" s="43"/>
      <c r="Q463" s="43"/>
      <c r="R463" s="43"/>
      <c r="S463" s="43"/>
      <c r="T463" s="79"/>
      <c r="AT463" s="25" t="s">
        <v>506</v>
      </c>
      <c r="AU463" s="25" t="s">
        <v>82</v>
      </c>
    </row>
    <row r="464" spans="2:65" s="12" customFormat="1">
      <c r="B464" s="225"/>
      <c r="C464" s="226"/>
      <c r="D464" s="221" t="s">
        <v>513</v>
      </c>
      <c r="E464" s="248" t="s">
        <v>23</v>
      </c>
      <c r="F464" s="249" t="s">
        <v>7737</v>
      </c>
      <c r="G464" s="226"/>
      <c r="H464" s="250">
        <v>9.5000000000000001E-2</v>
      </c>
      <c r="I464" s="231"/>
      <c r="J464" s="226"/>
      <c r="K464" s="226"/>
      <c r="L464" s="232"/>
      <c r="M464" s="233"/>
      <c r="N464" s="234"/>
      <c r="O464" s="234"/>
      <c r="P464" s="234"/>
      <c r="Q464" s="234"/>
      <c r="R464" s="234"/>
      <c r="S464" s="234"/>
      <c r="T464" s="235"/>
      <c r="AT464" s="236" t="s">
        <v>513</v>
      </c>
      <c r="AU464" s="236" t="s">
        <v>82</v>
      </c>
      <c r="AV464" s="12" t="s">
        <v>82</v>
      </c>
      <c r="AW464" s="12" t="s">
        <v>36</v>
      </c>
      <c r="AX464" s="12" t="s">
        <v>73</v>
      </c>
      <c r="AY464" s="236" t="s">
        <v>492</v>
      </c>
    </row>
    <row r="465" spans="2:65" s="13" customFormat="1">
      <c r="B465" s="237"/>
      <c r="C465" s="238"/>
      <c r="D465" s="221" t="s">
        <v>513</v>
      </c>
      <c r="E465" s="239" t="s">
        <v>23</v>
      </c>
      <c r="F465" s="240" t="s">
        <v>7738</v>
      </c>
      <c r="G465" s="238"/>
      <c r="H465" s="241" t="s">
        <v>23</v>
      </c>
      <c r="I465" s="242"/>
      <c r="J465" s="238"/>
      <c r="K465" s="238"/>
      <c r="L465" s="243"/>
      <c r="M465" s="244"/>
      <c r="N465" s="245"/>
      <c r="O465" s="245"/>
      <c r="P465" s="245"/>
      <c r="Q465" s="245"/>
      <c r="R465" s="245"/>
      <c r="S465" s="245"/>
      <c r="T465" s="246"/>
      <c r="AT465" s="247" t="s">
        <v>513</v>
      </c>
      <c r="AU465" s="247" t="s">
        <v>82</v>
      </c>
      <c r="AV465" s="13" t="s">
        <v>80</v>
      </c>
      <c r="AW465" s="13" t="s">
        <v>36</v>
      </c>
      <c r="AX465" s="13" t="s">
        <v>73</v>
      </c>
      <c r="AY465" s="247" t="s">
        <v>492</v>
      </c>
    </row>
    <row r="466" spans="2:65" s="12" customFormat="1">
      <c r="B466" s="225"/>
      <c r="C466" s="226"/>
      <c r="D466" s="221" t="s">
        <v>513</v>
      </c>
      <c r="E466" s="248" t="s">
        <v>23</v>
      </c>
      <c r="F466" s="249" t="s">
        <v>7739</v>
      </c>
      <c r="G466" s="226"/>
      <c r="H466" s="250">
        <v>0.04</v>
      </c>
      <c r="I466" s="231"/>
      <c r="J466" s="226"/>
      <c r="K466" s="226"/>
      <c r="L466" s="232"/>
      <c r="M466" s="233"/>
      <c r="N466" s="234"/>
      <c r="O466" s="234"/>
      <c r="P466" s="234"/>
      <c r="Q466" s="234"/>
      <c r="R466" s="234"/>
      <c r="S466" s="234"/>
      <c r="T466" s="235"/>
      <c r="AT466" s="236" t="s">
        <v>513</v>
      </c>
      <c r="AU466" s="236" t="s">
        <v>82</v>
      </c>
      <c r="AV466" s="12" t="s">
        <v>82</v>
      </c>
      <c r="AW466" s="12" t="s">
        <v>36</v>
      </c>
      <c r="AX466" s="12" t="s">
        <v>73</v>
      </c>
      <c r="AY466" s="236" t="s">
        <v>492</v>
      </c>
    </row>
    <row r="467" spans="2:65" s="13" customFormat="1">
      <c r="B467" s="237"/>
      <c r="C467" s="238"/>
      <c r="D467" s="221" t="s">
        <v>513</v>
      </c>
      <c r="E467" s="239" t="s">
        <v>23</v>
      </c>
      <c r="F467" s="240" t="s">
        <v>7740</v>
      </c>
      <c r="G467" s="238"/>
      <c r="H467" s="241" t="s">
        <v>23</v>
      </c>
      <c r="I467" s="242"/>
      <c r="J467" s="238"/>
      <c r="K467" s="238"/>
      <c r="L467" s="243"/>
      <c r="M467" s="244"/>
      <c r="N467" s="245"/>
      <c r="O467" s="245"/>
      <c r="P467" s="245"/>
      <c r="Q467" s="245"/>
      <c r="R467" s="245"/>
      <c r="S467" s="245"/>
      <c r="T467" s="246"/>
      <c r="AT467" s="247" t="s">
        <v>513</v>
      </c>
      <c r="AU467" s="247" t="s">
        <v>82</v>
      </c>
      <c r="AV467" s="13" t="s">
        <v>80</v>
      </c>
      <c r="AW467" s="13" t="s">
        <v>36</v>
      </c>
      <c r="AX467" s="13" t="s">
        <v>73</v>
      </c>
      <c r="AY467" s="247" t="s">
        <v>492</v>
      </c>
    </row>
    <row r="468" spans="2:65" s="12" customFormat="1">
      <c r="B468" s="225"/>
      <c r="C468" s="226"/>
      <c r="D468" s="221" t="s">
        <v>513</v>
      </c>
      <c r="E468" s="248" t="s">
        <v>23</v>
      </c>
      <c r="F468" s="249" t="s">
        <v>7741</v>
      </c>
      <c r="G468" s="226"/>
      <c r="H468" s="250">
        <v>5.5E-2</v>
      </c>
      <c r="I468" s="231"/>
      <c r="J468" s="226"/>
      <c r="K468" s="226"/>
      <c r="L468" s="232"/>
      <c r="M468" s="233"/>
      <c r="N468" s="234"/>
      <c r="O468" s="234"/>
      <c r="P468" s="234"/>
      <c r="Q468" s="234"/>
      <c r="R468" s="234"/>
      <c r="S468" s="234"/>
      <c r="T468" s="235"/>
      <c r="AT468" s="236" t="s">
        <v>513</v>
      </c>
      <c r="AU468" s="236" t="s">
        <v>82</v>
      </c>
      <c r="AV468" s="12" t="s">
        <v>82</v>
      </c>
      <c r="AW468" s="12" t="s">
        <v>36</v>
      </c>
      <c r="AX468" s="12" t="s">
        <v>73</v>
      </c>
      <c r="AY468" s="236" t="s">
        <v>492</v>
      </c>
    </row>
    <row r="469" spans="2:65" s="13" customFormat="1">
      <c r="B469" s="237"/>
      <c r="C469" s="238"/>
      <c r="D469" s="221" t="s">
        <v>513</v>
      </c>
      <c r="E469" s="239" t="s">
        <v>23</v>
      </c>
      <c r="F469" s="240" t="s">
        <v>7742</v>
      </c>
      <c r="G469" s="238"/>
      <c r="H469" s="241" t="s">
        <v>23</v>
      </c>
      <c r="I469" s="242"/>
      <c r="J469" s="238"/>
      <c r="K469" s="238"/>
      <c r="L469" s="243"/>
      <c r="M469" s="244"/>
      <c r="N469" s="245"/>
      <c r="O469" s="245"/>
      <c r="P469" s="245"/>
      <c r="Q469" s="245"/>
      <c r="R469" s="245"/>
      <c r="S469" s="245"/>
      <c r="T469" s="246"/>
      <c r="AT469" s="247" t="s">
        <v>513</v>
      </c>
      <c r="AU469" s="247" t="s">
        <v>82</v>
      </c>
      <c r="AV469" s="13" t="s">
        <v>80</v>
      </c>
      <c r="AW469" s="13" t="s">
        <v>36</v>
      </c>
      <c r="AX469" s="13" t="s">
        <v>73</v>
      </c>
      <c r="AY469" s="247" t="s">
        <v>492</v>
      </c>
    </row>
    <row r="470" spans="2:65" s="14" customFormat="1">
      <c r="B470" s="251"/>
      <c r="C470" s="252"/>
      <c r="D470" s="227" t="s">
        <v>513</v>
      </c>
      <c r="E470" s="253" t="s">
        <v>23</v>
      </c>
      <c r="F470" s="254" t="s">
        <v>560</v>
      </c>
      <c r="G470" s="252"/>
      <c r="H470" s="255">
        <v>0.19</v>
      </c>
      <c r="I470" s="256"/>
      <c r="J470" s="252"/>
      <c r="K470" s="252"/>
      <c r="L470" s="257"/>
      <c r="M470" s="258"/>
      <c r="N470" s="259"/>
      <c r="O470" s="259"/>
      <c r="P470" s="259"/>
      <c r="Q470" s="259"/>
      <c r="R470" s="259"/>
      <c r="S470" s="259"/>
      <c r="T470" s="260"/>
      <c r="AT470" s="261" t="s">
        <v>513</v>
      </c>
      <c r="AU470" s="261" t="s">
        <v>82</v>
      </c>
      <c r="AV470" s="14" t="s">
        <v>502</v>
      </c>
      <c r="AW470" s="14" t="s">
        <v>36</v>
      </c>
      <c r="AX470" s="14" t="s">
        <v>80</v>
      </c>
      <c r="AY470" s="261" t="s">
        <v>492</v>
      </c>
    </row>
    <row r="471" spans="2:65" s="1" customFormat="1" ht="16.5" customHeight="1">
      <c r="B471" s="42"/>
      <c r="C471" s="209" t="s">
        <v>1173</v>
      </c>
      <c r="D471" s="209" t="s">
        <v>498</v>
      </c>
      <c r="E471" s="210" t="s">
        <v>7743</v>
      </c>
      <c r="F471" s="211" t="s">
        <v>7744</v>
      </c>
      <c r="G471" s="212" t="s">
        <v>1025</v>
      </c>
      <c r="H471" s="213">
        <v>24</v>
      </c>
      <c r="I471" s="214"/>
      <c r="J471" s="215">
        <f>ROUND(I471*H471,2)</f>
        <v>0</v>
      </c>
      <c r="K471" s="211" t="s">
        <v>501</v>
      </c>
      <c r="L471" s="62"/>
      <c r="M471" s="216" t="s">
        <v>23</v>
      </c>
      <c r="N471" s="217" t="s">
        <v>44</v>
      </c>
      <c r="O471" s="43"/>
      <c r="P471" s="218">
        <f>O471*H471</f>
        <v>0</v>
      </c>
      <c r="Q471" s="218">
        <v>5.8999999999999997E-2</v>
      </c>
      <c r="R471" s="218">
        <f>Q471*H471</f>
        <v>1.4159999999999999</v>
      </c>
      <c r="S471" s="218">
        <v>0</v>
      </c>
      <c r="T471" s="219">
        <f>S471*H471</f>
        <v>0</v>
      </c>
      <c r="AR471" s="25" t="s">
        <v>502</v>
      </c>
      <c r="AT471" s="25" t="s">
        <v>498</v>
      </c>
      <c r="AU471" s="25" t="s">
        <v>82</v>
      </c>
      <c r="AY471" s="25" t="s">
        <v>492</v>
      </c>
      <c r="BE471" s="220">
        <f>IF(N471="základní",J471,0)</f>
        <v>0</v>
      </c>
      <c r="BF471" s="220">
        <f>IF(N471="snížená",J471,0)</f>
        <v>0</v>
      </c>
      <c r="BG471" s="220">
        <f>IF(N471="zákl. přenesená",J471,0)</f>
        <v>0</v>
      </c>
      <c r="BH471" s="220">
        <f>IF(N471="sníž. přenesená",J471,0)</f>
        <v>0</v>
      </c>
      <c r="BI471" s="220">
        <f>IF(N471="nulová",J471,0)</f>
        <v>0</v>
      </c>
      <c r="BJ471" s="25" t="s">
        <v>80</v>
      </c>
      <c r="BK471" s="220">
        <f>ROUND(I471*H471,2)</f>
        <v>0</v>
      </c>
      <c r="BL471" s="25" t="s">
        <v>502</v>
      </c>
      <c r="BM471" s="25" t="s">
        <v>7745</v>
      </c>
    </row>
    <row r="472" spans="2:65" s="1" customFormat="1">
      <c r="B472" s="42"/>
      <c r="C472" s="64"/>
      <c r="D472" s="221" t="s">
        <v>506</v>
      </c>
      <c r="E472" s="64"/>
      <c r="F472" s="222" t="s">
        <v>7744</v>
      </c>
      <c r="G472" s="64"/>
      <c r="H472" s="64"/>
      <c r="I472" s="177"/>
      <c r="J472" s="64"/>
      <c r="K472" s="64"/>
      <c r="L472" s="62"/>
      <c r="M472" s="223"/>
      <c r="N472" s="43"/>
      <c r="O472" s="43"/>
      <c r="P472" s="43"/>
      <c r="Q472" s="43"/>
      <c r="R472" s="43"/>
      <c r="S472" s="43"/>
      <c r="T472" s="79"/>
      <c r="AT472" s="25" t="s">
        <v>506</v>
      </c>
      <c r="AU472" s="25" t="s">
        <v>82</v>
      </c>
    </row>
    <row r="473" spans="2:65" s="12" customFormat="1">
      <c r="B473" s="225"/>
      <c r="C473" s="226"/>
      <c r="D473" s="221" t="s">
        <v>513</v>
      </c>
      <c r="E473" s="248" t="s">
        <v>23</v>
      </c>
      <c r="F473" s="249" t="s">
        <v>7746</v>
      </c>
      <c r="G473" s="226"/>
      <c r="H473" s="250">
        <v>10</v>
      </c>
      <c r="I473" s="231"/>
      <c r="J473" s="226"/>
      <c r="K473" s="226"/>
      <c r="L473" s="232"/>
      <c r="M473" s="233"/>
      <c r="N473" s="234"/>
      <c r="O473" s="234"/>
      <c r="P473" s="234"/>
      <c r="Q473" s="234"/>
      <c r="R473" s="234"/>
      <c r="S473" s="234"/>
      <c r="T473" s="235"/>
      <c r="AT473" s="236" t="s">
        <v>513</v>
      </c>
      <c r="AU473" s="236" t="s">
        <v>82</v>
      </c>
      <c r="AV473" s="12" t="s">
        <v>82</v>
      </c>
      <c r="AW473" s="12" t="s">
        <v>36</v>
      </c>
      <c r="AX473" s="12" t="s">
        <v>73</v>
      </c>
      <c r="AY473" s="236" t="s">
        <v>492</v>
      </c>
    </row>
    <row r="474" spans="2:65" s="13" customFormat="1">
      <c r="B474" s="237"/>
      <c r="C474" s="238"/>
      <c r="D474" s="221" t="s">
        <v>513</v>
      </c>
      <c r="E474" s="239" t="s">
        <v>23</v>
      </c>
      <c r="F474" s="240" t="s">
        <v>7747</v>
      </c>
      <c r="G474" s="238"/>
      <c r="H474" s="241" t="s">
        <v>23</v>
      </c>
      <c r="I474" s="242"/>
      <c r="J474" s="238"/>
      <c r="K474" s="238"/>
      <c r="L474" s="243"/>
      <c r="M474" s="244"/>
      <c r="N474" s="245"/>
      <c r="O474" s="245"/>
      <c r="P474" s="245"/>
      <c r="Q474" s="245"/>
      <c r="R474" s="245"/>
      <c r="S474" s="245"/>
      <c r="T474" s="246"/>
      <c r="AT474" s="247" t="s">
        <v>513</v>
      </c>
      <c r="AU474" s="247" t="s">
        <v>82</v>
      </c>
      <c r="AV474" s="13" t="s">
        <v>80</v>
      </c>
      <c r="AW474" s="13" t="s">
        <v>36</v>
      </c>
      <c r="AX474" s="13" t="s">
        <v>73</v>
      </c>
      <c r="AY474" s="247" t="s">
        <v>492</v>
      </c>
    </row>
    <row r="475" spans="2:65" s="12" customFormat="1">
      <c r="B475" s="225"/>
      <c r="C475" s="226"/>
      <c r="D475" s="221" t="s">
        <v>513</v>
      </c>
      <c r="E475" s="248" t="s">
        <v>23</v>
      </c>
      <c r="F475" s="249" t="s">
        <v>502</v>
      </c>
      <c r="G475" s="226"/>
      <c r="H475" s="250">
        <v>4</v>
      </c>
      <c r="I475" s="231"/>
      <c r="J475" s="226"/>
      <c r="K475" s="226"/>
      <c r="L475" s="232"/>
      <c r="M475" s="233"/>
      <c r="N475" s="234"/>
      <c r="O475" s="234"/>
      <c r="P475" s="234"/>
      <c r="Q475" s="234"/>
      <c r="R475" s="234"/>
      <c r="S475" s="234"/>
      <c r="T475" s="235"/>
      <c r="AT475" s="236" t="s">
        <v>513</v>
      </c>
      <c r="AU475" s="236" t="s">
        <v>82</v>
      </c>
      <c r="AV475" s="12" t="s">
        <v>82</v>
      </c>
      <c r="AW475" s="12" t="s">
        <v>36</v>
      </c>
      <c r="AX475" s="12" t="s">
        <v>73</v>
      </c>
      <c r="AY475" s="236" t="s">
        <v>492</v>
      </c>
    </row>
    <row r="476" spans="2:65" s="13" customFormat="1">
      <c r="B476" s="237"/>
      <c r="C476" s="238"/>
      <c r="D476" s="221" t="s">
        <v>513</v>
      </c>
      <c r="E476" s="239" t="s">
        <v>23</v>
      </c>
      <c r="F476" s="240" t="s">
        <v>7748</v>
      </c>
      <c r="G476" s="238"/>
      <c r="H476" s="241" t="s">
        <v>23</v>
      </c>
      <c r="I476" s="242"/>
      <c r="J476" s="238"/>
      <c r="K476" s="238"/>
      <c r="L476" s="243"/>
      <c r="M476" s="244"/>
      <c r="N476" s="245"/>
      <c r="O476" s="245"/>
      <c r="P476" s="245"/>
      <c r="Q476" s="245"/>
      <c r="R476" s="245"/>
      <c r="S476" s="245"/>
      <c r="T476" s="246"/>
      <c r="AT476" s="247" t="s">
        <v>513</v>
      </c>
      <c r="AU476" s="247" t="s">
        <v>82</v>
      </c>
      <c r="AV476" s="13" t="s">
        <v>80</v>
      </c>
      <c r="AW476" s="13" t="s">
        <v>36</v>
      </c>
      <c r="AX476" s="13" t="s">
        <v>73</v>
      </c>
      <c r="AY476" s="247" t="s">
        <v>492</v>
      </c>
    </row>
    <row r="477" spans="2:65" s="12" customFormat="1">
      <c r="B477" s="225"/>
      <c r="C477" s="226"/>
      <c r="D477" s="221" t="s">
        <v>513</v>
      </c>
      <c r="E477" s="248" t="s">
        <v>23</v>
      </c>
      <c r="F477" s="249" t="s">
        <v>502</v>
      </c>
      <c r="G477" s="226"/>
      <c r="H477" s="250">
        <v>4</v>
      </c>
      <c r="I477" s="231"/>
      <c r="J477" s="226"/>
      <c r="K477" s="226"/>
      <c r="L477" s="232"/>
      <c r="M477" s="233"/>
      <c r="N477" s="234"/>
      <c r="O477" s="234"/>
      <c r="P477" s="234"/>
      <c r="Q477" s="234"/>
      <c r="R477" s="234"/>
      <c r="S477" s="234"/>
      <c r="T477" s="235"/>
      <c r="AT477" s="236" t="s">
        <v>513</v>
      </c>
      <c r="AU477" s="236" t="s">
        <v>82</v>
      </c>
      <c r="AV477" s="12" t="s">
        <v>82</v>
      </c>
      <c r="AW477" s="12" t="s">
        <v>36</v>
      </c>
      <c r="AX477" s="12" t="s">
        <v>73</v>
      </c>
      <c r="AY477" s="236" t="s">
        <v>492</v>
      </c>
    </row>
    <row r="478" spans="2:65" s="13" customFormat="1">
      <c r="B478" s="237"/>
      <c r="C478" s="238"/>
      <c r="D478" s="221" t="s">
        <v>513</v>
      </c>
      <c r="E478" s="239" t="s">
        <v>23</v>
      </c>
      <c r="F478" s="240" t="s">
        <v>7749</v>
      </c>
      <c r="G478" s="238"/>
      <c r="H478" s="241" t="s">
        <v>23</v>
      </c>
      <c r="I478" s="242"/>
      <c r="J478" s="238"/>
      <c r="K478" s="238"/>
      <c r="L478" s="243"/>
      <c r="M478" s="244"/>
      <c r="N478" s="245"/>
      <c r="O478" s="245"/>
      <c r="P478" s="245"/>
      <c r="Q478" s="245"/>
      <c r="R478" s="245"/>
      <c r="S478" s="245"/>
      <c r="T478" s="246"/>
      <c r="AT478" s="247" t="s">
        <v>513</v>
      </c>
      <c r="AU478" s="247" t="s">
        <v>82</v>
      </c>
      <c r="AV478" s="13" t="s">
        <v>80</v>
      </c>
      <c r="AW478" s="13" t="s">
        <v>36</v>
      </c>
      <c r="AX478" s="13" t="s">
        <v>73</v>
      </c>
      <c r="AY478" s="247" t="s">
        <v>492</v>
      </c>
    </row>
    <row r="479" spans="2:65" s="12" customFormat="1">
      <c r="B479" s="225"/>
      <c r="C479" s="226"/>
      <c r="D479" s="221" t="s">
        <v>513</v>
      </c>
      <c r="E479" s="248" t="s">
        <v>23</v>
      </c>
      <c r="F479" s="249" t="s">
        <v>7750</v>
      </c>
      <c r="G479" s="226"/>
      <c r="H479" s="250">
        <v>6</v>
      </c>
      <c r="I479" s="231"/>
      <c r="J479" s="226"/>
      <c r="K479" s="226"/>
      <c r="L479" s="232"/>
      <c r="M479" s="233"/>
      <c r="N479" s="234"/>
      <c r="O479" s="234"/>
      <c r="P479" s="234"/>
      <c r="Q479" s="234"/>
      <c r="R479" s="234"/>
      <c r="S479" s="234"/>
      <c r="T479" s="235"/>
      <c r="AT479" s="236" t="s">
        <v>513</v>
      </c>
      <c r="AU479" s="236" t="s">
        <v>82</v>
      </c>
      <c r="AV479" s="12" t="s">
        <v>82</v>
      </c>
      <c r="AW479" s="12" t="s">
        <v>36</v>
      </c>
      <c r="AX479" s="12" t="s">
        <v>73</v>
      </c>
      <c r="AY479" s="236" t="s">
        <v>492</v>
      </c>
    </row>
    <row r="480" spans="2:65" s="13" customFormat="1">
      <c r="B480" s="237"/>
      <c r="C480" s="238"/>
      <c r="D480" s="221" t="s">
        <v>513</v>
      </c>
      <c r="E480" s="239" t="s">
        <v>23</v>
      </c>
      <c r="F480" s="240" t="s">
        <v>7751</v>
      </c>
      <c r="G480" s="238"/>
      <c r="H480" s="241" t="s">
        <v>23</v>
      </c>
      <c r="I480" s="242"/>
      <c r="J480" s="238"/>
      <c r="K480" s="238"/>
      <c r="L480" s="243"/>
      <c r="M480" s="244"/>
      <c r="N480" s="245"/>
      <c r="O480" s="245"/>
      <c r="P480" s="245"/>
      <c r="Q480" s="245"/>
      <c r="R480" s="245"/>
      <c r="S480" s="245"/>
      <c r="T480" s="246"/>
      <c r="AT480" s="247" t="s">
        <v>513</v>
      </c>
      <c r="AU480" s="247" t="s">
        <v>82</v>
      </c>
      <c r="AV480" s="13" t="s">
        <v>80</v>
      </c>
      <c r="AW480" s="13" t="s">
        <v>36</v>
      </c>
      <c r="AX480" s="13" t="s">
        <v>73</v>
      </c>
      <c r="AY480" s="247" t="s">
        <v>492</v>
      </c>
    </row>
    <row r="481" spans="2:65" s="14" customFormat="1">
      <c r="B481" s="251"/>
      <c r="C481" s="252"/>
      <c r="D481" s="227" t="s">
        <v>513</v>
      </c>
      <c r="E481" s="253" t="s">
        <v>23</v>
      </c>
      <c r="F481" s="254" t="s">
        <v>560</v>
      </c>
      <c r="G481" s="252"/>
      <c r="H481" s="255">
        <v>24</v>
      </c>
      <c r="I481" s="256"/>
      <c r="J481" s="252"/>
      <c r="K481" s="252"/>
      <c r="L481" s="257"/>
      <c r="M481" s="258"/>
      <c r="N481" s="259"/>
      <c r="O481" s="259"/>
      <c r="P481" s="259"/>
      <c r="Q481" s="259"/>
      <c r="R481" s="259"/>
      <c r="S481" s="259"/>
      <c r="T481" s="260"/>
      <c r="AT481" s="261" t="s">
        <v>513</v>
      </c>
      <c r="AU481" s="261" t="s">
        <v>82</v>
      </c>
      <c r="AV481" s="14" t="s">
        <v>502</v>
      </c>
      <c r="AW481" s="14" t="s">
        <v>36</v>
      </c>
      <c r="AX481" s="14" t="s">
        <v>80</v>
      </c>
      <c r="AY481" s="261" t="s">
        <v>492</v>
      </c>
    </row>
    <row r="482" spans="2:65" s="1" customFormat="1" ht="25.5" customHeight="1">
      <c r="B482" s="42"/>
      <c r="C482" s="209" t="s">
        <v>1184</v>
      </c>
      <c r="D482" s="209" t="s">
        <v>498</v>
      </c>
      <c r="E482" s="210" t="s">
        <v>7752</v>
      </c>
      <c r="F482" s="211" t="s">
        <v>7753</v>
      </c>
      <c r="G482" s="212" t="s">
        <v>795</v>
      </c>
      <c r="H482" s="213">
        <v>0.55900000000000005</v>
      </c>
      <c r="I482" s="214"/>
      <c r="J482" s="215">
        <f>ROUND(I482*H482,2)</f>
        <v>0</v>
      </c>
      <c r="K482" s="211" t="s">
        <v>501</v>
      </c>
      <c r="L482" s="62"/>
      <c r="M482" s="216" t="s">
        <v>23</v>
      </c>
      <c r="N482" s="217" t="s">
        <v>44</v>
      </c>
      <c r="O482" s="43"/>
      <c r="P482" s="218">
        <f>O482*H482</f>
        <v>0</v>
      </c>
      <c r="Q482" s="218">
        <v>1.9539999999999998E-2</v>
      </c>
      <c r="R482" s="218">
        <f>Q482*H482</f>
        <v>1.092286E-2</v>
      </c>
      <c r="S482" s="218">
        <v>0</v>
      </c>
      <c r="T482" s="219">
        <f>S482*H482</f>
        <v>0</v>
      </c>
      <c r="AR482" s="25" t="s">
        <v>502</v>
      </c>
      <c r="AT482" s="25" t="s">
        <v>498</v>
      </c>
      <c r="AU482" s="25" t="s">
        <v>82</v>
      </c>
      <c r="AY482" s="25" t="s">
        <v>492</v>
      </c>
      <c r="BE482" s="220">
        <f>IF(N482="základní",J482,0)</f>
        <v>0</v>
      </c>
      <c r="BF482" s="220">
        <f>IF(N482="snížená",J482,0)</f>
        <v>0</v>
      </c>
      <c r="BG482" s="220">
        <f>IF(N482="zákl. přenesená",J482,0)</f>
        <v>0</v>
      </c>
      <c r="BH482" s="220">
        <f>IF(N482="sníž. přenesená",J482,0)</f>
        <v>0</v>
      </c>
      <c r="BI482" s="220">
        <f>IF(N482="nulová",J482,0)</f>
        <v>0</v>
      </c>
      <c r="BJ482" s="25" t="s">
        <v>80</v>
      </c>
      <c r="BK482" s="220">
        <f>ROUND(I482*H482,2)</f>
        <v>0</v>
      </c>
      <c r="BL482" s="25" t="s">
        <v>502</v>
      </c>
      <c r="BM482" s="25" t="s">
        <v>7754</v>
      </c>
    </row>
    <row r="483" spans="2:65" s="1" customFormat="1">
      <c r="B483" s="42"/>
      <c r="C483" s="64"/>
      <c r="D483" s="221" t="s">
        <v>506</v>
      </c>
      <c r="E483" s="64"/>
      <c r="F483" s="222" t="s">
        <v>7753</v>
      </c>
      <c r="G483" s="64"/>
      <c r="H483" s="64"/>
      <c r="I483" s="177"/>
      <c r="J483" s="64"/>
      <c r="K483" s="64"/>
      <c r="L483" s="62"/>
      <c r="M483" s="223"/>
      <c r="N483" s="43"/>
      <c r="O483" s="43"/>
      <c r="P483" s="43"/>
      <c r="Q483" s="43"/>
      <c r="R483" s="43"/>
      <c r="S483" s="43"/>
      <c r="T483" s="79"/>
      <c r="AT483" s="25" t="s">
        <v>506</v>
      </c>
      <c r="AU483" s="25" t="s">
        <v>82</v>
      </c>
    </row>
    <row r="484" spans="2:65" s="1" customFormat="1" ht="60">
      <c r="B484" s="42"/>
      <c r="C484" s="64"/>
      <c r="D484" s="221" t="s">
        <v>509</v>
      </c>
      <c r="E484" s="64"/>
      <c r="F484" s="224" t="s">
        <v>7755</v>
      </c>
      <c r="G484" s="64"/>
      <c r="H484" s="64"/>
      <c r="I484" s="177"/>
      <c r="J484" s="64"/>
      <c r="K484" s="64"/>
      <c r="L484" s="62"/>
      <c r="M484" s="223"/>
      <c r="N484" s="43"/>
      <c r="O484" s="43"/>
      <c r="P484" s="43"/>
      <c r="Q484" s="43"/>
      <c r="R484" s="43"/>
      <c r="S484" s="43"/>
      <c r="T484" s="79"/>
      <c r="AT484" s="25" t="s">
        <v>509</v>
      </c>
      <c r="AU484" s="25" t="s">
        <v>82</v>
      </c>
    </row>
    <row r="485" spans="2:65" s="12" customFormat="1">
      <c r="B485" s="225"/>
      <c r="C485" s="226"/>
      <c r="D485" s="221" t="s">
        <v>513</v>
      </c>
      <c r="E485" s="248" t="s">
        <v>23</v>
      </c>
      <c r="F485" s="249" t="s">
        <v>7756</v>
      </c>
      <c r="G485" s="226"/>
      <c r="H485" s="250">
        <v>0.105</v>
      </c>
      <c r="I485" s="231"/>
      <c r="J485" s="226"/>
      <c r="K485" s="226"/>
      <c r="L485" s="232"/>
      <c r="M485" s="233"/>
      <c r="N485" s="234"/>
      <c r="O485" s="234"/>
      <c r="P485" s="234"/>
      <c r="Q485" s="234"/>
      <c r="R485" s="234"/>
      <c r="S485" s="234"/>
      <c r="T485" s="235"/>
      <c r="AT485" s="236" t="s">
        <v>513</v>
      </c>
      <c r="AU485" s="236" t="s">
        <v>82</v>
      </c>
      <c r="AV485" s="12" t="s">
        <v>82</v>
      </c>
      <c r="AW485" s="12" t="s">
        <v>36</v>
      </c>
      <c r="AX485" s="12" t="s">
        <v>73</v>
      </c>
      <c r="AY485" s="236" t="s">
        <v>492</v>
      </c>
    </row>
    <row r="486" spans="2:65" s="13" customFormat="1">
      <c r="B486" s="237"/>
      <c r="C486" s="238"/>
      <c r="D486" s="221" t="s">
        <v>513</v>
      </c>
      <c r="E486" s="239" t="s">
        <v>23</v>
      </c>
      <c r="F486" s="240" t="s">
        <v>7757</v>
      </c>
      <c r="G486" s="238"/>
      <c r="H486" s="241" t="s">
        <v>23</v>
      </c>
      <c r="I486" s="242"/>
      <c r="J486" s="238"/>
      <c r="K486" s="238"/>
      <c r="L486" s="243"/>
      <c r="M486" s="244"/>
      <c r="N486" s="245"/>
      <c r="O486" s="245"/>
      <c r="P486" s="245"/>
      <c r="Q486" s="245"/>
      <c r="R486" s="245"/>
      <c r="S486" s="245"/>
      <c r="T486" s="246"/>
      <c r="AT486" s="247" t="s">
        <v>513</v>
      </c>
      <c r="AU486" s="247" t="s">
        <v>82</v>
      </c>
      <c r="AV486" s="13" t="s">
        <v>80</v>
      </c>
      <c r="AW486" s="13" t="s">
        <v>36</v>
      </c>
      <c r="AX486" s="13" t="s">
        <v>73</v>
      </c>
      <c r="AY486" s="247" t="s">
        <v>492</v>
      </c>
    </row>
    <row r="487" spans="2:65" s="12" customFormat="1">
      <c r="B487" s="225"/>
      <c r="C487" s="226"/>
      <c r="D487" s="221" t="s">
        <v>513</v>
      </c>
      <c r="E487" s="248" t="s">
        <v>23</v>
      </c>
      <c r="F487" s="249" t="s">
        <v>7758</v>
      </c>
      <c r="G487" s="226"/>
      <c r="H487" s="250">
        <v>0.45400000000000001</v>
      </c>
      <c r="I487" s="231"/>
      <c r="J487" s="226"/>
      <c r="K487" s="226"/>
      <c r="L487" s="232"/>
      <c r="M487" s="233"/>
      <c r="N487" s="234"/>
      <c r="O487" s="234"/>
      <c r="P487" s="234"/>
      <c r="Q487" s="234"/>
      <c r="R487" s="234"/>
      <c r="S487" s="234"/>
      <c r="T487" s="235"/>
      <c r="AT487" s="236" t="s">
        <v>513</v>
      </c>
      <c r="AU487" s="236" t="s">
        <v>82</v>
      </c>
      <c r="AV487" s="12" t="s">
        <v>82</v>
      </c>
      <c r="AW487" s="12" t="s">
        <v>36</v>
      </c>
      <c r="AX487" s="12" t="s">
        <v>73</v>
      </c>
      <c r="AY487" s="236" t="s">
        <v>492</v>
      </c>
    </row>
    <row r="488" spans="2:65" s="13" customFormat="1">
      <c r="B488" s="237"/>
      <c r="C488" s="238"/>
      <c r="D488" s="221" t="s">
        <v>513</v>
      </c>
      <c r="E488" s="239" t="s">
        <v>23</v>
      </c>
      <c r="F488" s="240" t="s">
        <v>7759</v>
      </c>
      <c r="G488" s="238"/>
      <c r="H488" s="241" t="s">
        <v>23</v>
      </c>
      <c r="I488" s="242"/>
      <c r="J488" s="238"/>
      <c r="K488" s="238"/>
      <c r="L488" s="243"/>
      <c r="M488" s="244"/>
      <c r="N488" s="245"/>
      <c r="O488" s="245"/>
      <c r="P488" s="245"/>
      <c r="Q488" s="245"/>
      <c r="R488" s="245"/>
      <c r="S488" s="245"/>
      <c r="T488" s="246"/>
      <c r="AT488" s="247" t="s">
        <v>513</v>
      </c>
      <c r="AU488" s="247" t="s">
        <v>82</v>
      </c>
      <c r="AV488" s="13" t="s">
        <v>80</v>
      </c>
      <c r="AW488" s="13" t="s">
        <v>36</v>
      </c>
      <c r="AX488" s="13" t="s">
        <v>73</v>
      </c>
      <c r="AY488" s="247" t="s">
        <v>492</v>
      </c>
    </row>
    <row r="489" spans="2:65" s="12" customFormat="1">
      <c r="B489" s="225"/>
      <c r="C489" s="226"/>
      <c r="D489" s="221" t="s">
        <v>513</v>
      </c>
      <c r="E489" s="248" t="s">
        <v>23</v>
      </c>
      <c r="F489" s="249" t="s">
        <v>23</v>
      </c>
      <c r="G489" s="226"/>
      <c r="H489" s="250">
        <v>0</v>
      </c>
      <c r="I489" s="231"/>
      <c r="J489" s="226"/>
      <c r="K489" s="226"/>
      <c r="L489" s="232"/>
      <c r="M489" s="233"/>
      <c r="N489" s="234"/>
      <c r="O489" s="234"/>
      <c r="P489" s="234"/>
      <c r="Q489" s="234"/>
      <c r="R489" s="234"/>
      <c r="S489" s="234"/>
      <c r="T489" s="235"/>
      <c r="AT489" s="236" t="s">
        <v>513</v>
      </c>
      <c r="AU489" s="236" t="s">
        <v>82</v>
      </c>
      <c r="AV489" s="12" t="s">
        <v>82</v>
      </c>
      <c r="AW489" s="12" t="s">
        <v>6</v>
      </c>
      <c r="AX489" s="12" t="s">
        <v>73</v>
      </c>
      <c r="AY489" s="236" t="s">
        <v>492</v>
      </c>
    </row>
    <row r="490" spans="2:65" s="12" customFormat="1">
      <c r="B490" s="225"/>
      <c r="C490" s="226"/>
      <c r="D490" s="221" t="s">
        <v>513</v>
      </c>
      <c r="E490" s="248" t="s">
        <v>23</v>
      </c>
      <c r="F490" s="249" t="s">
        <v>23</v>
      </c>
      <c r="G490" s="226"/>
      <c r="H490" s="250">
        <v>0</v>
      </c>
      <c r="I490" s="231"/>
      <c r="J490" s="226"/>
      <c r="K490" s="226"/>
      <c r="L490" s="232"/>
      <c r="M490" s="233"/>
      <c r="N490" s="234"/>
      <c r="O490" s="234"/>
      <c r="P490" s="234"/>
      <c r="Q490" s="234"/>
      <c r="R490" s="234"/>
      <c r="S490" s="234"/>
      <c r="T490" s="235"/>
      <c r="AT490" s="236" t="s">
        <v>513</v>
      </c>
      <c r="AU490" s="236" t="s">
        <v>82</v>
      </c>
      <c r="AV490" s="12" t="s">
        <v>82</v>
      </c>
      <c r="AW490" s="12" t="s">
        <v>6</v>
      </c>
      <c r="AX490" s="12" t="s">
        <v>73</v>
      </c>
      <c r="AY490" s="236" t="s">
        <v>492</v>
      </c>
    </row>
    <row r="491" spans="2:65" s="14" customFormat="1">
      <c r="B491" s="251"/>
      <c r="C491" s="252"/>
      <c r="D491" s="227" t="s">
        <v>513</v>
      </c>
      <c r="E491" s="253" t="s">
        <v>23</v>
      </c>
      <c r="F491" s="254" t="s">
        <v>560</v>
      </c>
      <c r="G491" s="252"/>
      <c r="H491" s="255">
        <v>0.55900000000000005</v>
      </c>
      <c r="I491" s="256"/>
      <c r="J491" s="252"/>
      <c r="K491" s="252"/>
      <c r="L491" s="257"/>
      <c r="M491" s="258"/>
      <c r="N491" s="259"/>
      <c r="O491" s="259"/>
      <c r="P491" s="259"/>
      <c r="Q491" s="259"/>
      <c r="R491" s="259"/>
      <c r="S491" s="259"/>
      <c r="T491" s="260"/>
      <c r="AT491" s="261" t="s">
        <v>513</v>
      </c>
      <c r="AU491" s="261" t="s">
        <v>82</v>
      </c>
      <c r="AV491" s="14" t="s">
        <v>502</v>
      </c>
      <c r="AW491" s="14" t="s">
        <v>36</v>
      </c>
      <c r="AX491" s="14" t="s">
        <v>80</v>
      </c>
      <c r="AY491" s="261" t="s">
        <v>492</v>
      </c>
    </row>
    <row r="492" spans="2:65" s="1" customFormat="1" ht="25.5" customHeight="1">
      <c r="B492" s="42"/>
      <c r="C492" s="278" t="s">
        <v>1227</v>
      </c>
      <c r="D492" s="278" t="s">
        <v>1110</v>
      </c>
      <c r="E492" s="279" t="s">
        <v>7588</v>
      </c>
      <c r="F492" s="280" t="s">
        <v>7589</v>
      </c>
      <c r="G492" s="281" t="s">
        <v>795</v>
      </c>
      <c r="H492" s="282">
        <v>0.55900000000000005</v>
      </c>
      <c r="I492" s="283"/>
      <c r="J492" s="284">
        <f>ROUND(I492*H492,2)</f>
        <v>0</v>
      </c>
      <c r="K492" s="280" t="s">
        <v>23</v>
      </c>
      <c r="L492" s="285"/>
      <c r="M492" s="286" t="s">
        <v>23</v>
      </c>
      <c r="N492" s="287" t="s">
        <v>44</v>
      </c>
      <c r="O492" s="43"/>
      <c r="P492" s="218">
        <f>O492*H492</f>
        <v>0</v>
      </c>
      <c r="Q492" s="218">
        <v>1</v>
      </c>
      <c r="R492" s="218">
        <f>Q492*H492</f>
        <v>0.55900000000000005</v>
      </c>
      <c r="S492" s="218">
        <v>0</v>
      </c>
      <c r="T492" s="219">
        <f>S492*H492</f>
        <v>0</v>
      </c>
      <c r="AR492" s="25" t="s">
        <v>604</v>
      </c>
      <c r="AT492" s="25" t="s">
        <v>1110</v>
      </c>
      <c r="AU492" s="25" t="s">
        <v>82</v>
      </c>
      <c r="AY492" s="25" t="s">
        <v>492</v>
      </c>
      <c r="BE492" s="220">
        <f>IF(N492="základní",J492,0)</f>
        <v>0</v>
      </c>
      <c r="BF492" s="220">
        <f>IF(N492="snížená",J492,0)</f>
        <v>0</v>
      </c>
      <c r="BG492" s="220">
        <f>IF(N492="zákl. přenesená",J492,0)</f>
        <v>0</v>
      </c>
      <c r="BH492" s="220">
        <f>IF(N492="sníž. přenesená",J492,0)</f>
        <v>0</v>
      </c>
      <c r="BI492" s="220">
        <f>IF(N492="nulová",J492,0)</f>
        <v>0</v>
      </c>
      <c r="BJ492" s="25" t="s">
        <v>80</v>
      </c>
      <c r="BK492" s="220">
        <f>ROUND(I492*H492,2)</f>
        <v>0</v>
      </c>
      <c r="BL492" s="25" t="s">
        <v>502</v>
      </c>
      <c r="BM492" s="25" t="s">
        <v>7760</v>
      </c>
    </row>
    <row r="493" spans="2:65" s="1" customFormat="1" ht="24">
      <c r="B493" s="42"/>
      <c r="C493" s="64"/>
      <c r="D493" s="221" t="s">
        <v>506</v>
      </c>
      <c r="E493" s="64"/>
      <c r="F493" s="222" t="s">
        <v>7589</v>
      </c>
      <c r="G493" s="64"/>
      <c r="H493" s="64"/>
      <c r="I493" s="177"/>
      <c r="J493" s="64"/>
      <c r="K493" s="64"/>
      <c r="L493" s="62"/>
      <c r="M493" s="223"/>
      <c r="N493" s="43"/>
      <c r="O493" s="43"/>
      <c r="P493" s="43"/>
      <c r="Q493" s="43"/>
      <c r="R493" s="43"/>
      <c r="S493" s="43"/>
      <c r="T493" s="79"/>
      <c r="AT493" s="25" t="s">
        <v>506</v>
      </c>
      <c r="AU493" s="25" t="s">
        <v>82</v>
      </c>
    </row>
    <row r="494" spans="2:65" s="1" customFormat="1" ht="24">
      <c r="B494" s="42"/>
      <c r="C494" s="64"/>
      <c r="D494" s="227" t="s">
        <v>2254</v>
      </c>
      <c r="E494" s="64"/>
      <c r="F494" s="273" t="s">
        <v>7591</v>
      </c>
      <c r="G494" s="64"/>
      <c r="H494" s="64"/>
      <c r="I494" s="177"/>
      <c r="J494" s="64"/>
      <c r="K494" s="64"/>
      <c r="L494" s="62"/>
      <c r="M494" s="223"/>
      <c r="N494" s="43"/>
      <c r="O494" s="43"/>
      <c r="P494" s="43"/>
      <c r="Q494" s="43"/>
      <c r="R494" s="43"/>
      <c r="S494" s="43"/>
      <c r="T494" s="79"/>
      <c r="AT494" s="25" t="s">
        <v>2254</v>
      </c>
      <c r="AU494" s="25" t="s">
        <v>82</v>
      </c>
    </row>
    <row r="495" spans="2:65" s="1" customFormat="1" ht="25.5" customHeight="1">
      <c r="B495" s="42"/>
      <c r="C495" s="209" t="s">
        <v>1234</v>
      </c>
      <c r="D495" s="209" t="s">
        <v>498</v>
      </c>
      <c r="E495" s="210" t="s">
        <v>7752</v>
      </c>
      <c r="F495" s="211" t="s">
        <v>7753</v>
      </c>
      <c r="G495" s="212" t="s">
        <v>795</v>
      </c>
      <c r="H495" s="213">
        <v>0.623</v>
      </c>
      <c r="I495" s="214"/>
      <c r="J495" s="215">
        <f>ROUND(I495*H495,2)</f>
        <v>0</v>
      </c>
      <c r="K495" s="211" t="s">
        <v>501</v>
      </c>
      <c r="L495" s="62"/>
      <c r="M495" s="216" t="s">
        <v>23</v>
      </c>
      <c r="N495" s="217" t="s">
        <v>44</v>
      </c>
      <c r="O495" s="43"/>
      <c r="P495" s="218">
        <f>O495*H495</f>
        <v>0</v>
      </c>
      <c r="Q495" s="218">
        <v>1.9539999999999998E-2</v>
      </c>
      <c r="R495" s="218">
        <f>Q495*H495</f>
        <v>1.2173419999999999E-2</v>
      </c>
      <c r="S495" s="218">
        <v>0</v>
      </c>
      <c r="T495" s="219">
        <f>S495*H495</f>
        <v>0</v>
      </c>
      <c r="AR495" s="25" t="s">
        <v>502</v>
      </c>
      <c r="AT495" s="25" t="s">
        <v>498</v>
      </c>
      <c r="AU495" s="25" t="s">
        <v>82</v>
      </c>
      <c r="AY495" s="25" t="s">
        <v>492</v>
      </c>
      <c r="BE495" s="220">
        <f>IF(N495="základní",J495,0)</f>
        <v>0</v>
      </c>
      <c r="BF495" s="220">
        <f>IF(N495="snížená",J495,0)</f>
        <v>0</v>
      </c>
      <c r="BG495" s="220">
        <f>IF(N495="zákl. přenesená",J495,0)</f>
        <v>0</v>
      </c>
      <c r="BH495" s="220">
        <f>IF(N495="sníž. přenesená",J495,0)</f>
        <v>0</v>
      </c>
      <c r="BI495" s="220">
        <f>IF(N495="nulová",J495,0)</f>
        <v>0</v>
      </c>
      <c r="BJ495" s="25" t="s">
        <v>80</v>
      </c>
      <c r="BK495" s="220">
        <f>ROUND(I495*H495,2)</f>
        <v>0</v>
      </c>
      <c r="BL495" s="25" t="s">
        <v>502</v>
      </c>
      <c r="BM495" s="25" t="s">
        <v>7761</v>
      </c>
    </row>
    <row r="496" spans="2:65" s="1" customFormat="1">
      <c r="B496" s="42"/>
      <c r="C496" s="64"/>
      <c r="D496" s="221" t="s">
        <v>506</v>
      </c>
      <c r="E496" s="64"/>
      <c r="F496" s="222" t="s">
        <v>7753</v>
      </c>
      <c r="G496" s="64"/>
      <c r="H496" s="64"/>
      <c r="I496" s="177"/>
      <c r="J496" s="64"/>
      <c r="K496" s="64"/>
      <c r="L496" s="62"/>
      <c r="M496" s="223"/>
      <c r="N496" s="43"/>
      <c r="O496" s="43"/>
      <c r="P496" s="43"/>
      <c r="Q496" s="43"/>
      <c r="R496" s="43"/>
      <c r="S496" s="43"/>
      <c r="T496" s="79"/>
      <c r="AT496" s="25" t="s">
        <v>506</v>
      </c>
      <c r="AU496" s="25" t="s">
        <v>82</v>
      </c>
    </row>
    <row r="497" spans="2:65" s="1" customFormat="1" ht="60">
      <c r="B497" s="42"/>
      <c r="C497" s="64"/>
      <c r="D497" s="221" t="s">
        <v>509</v>
      </c>
      <c r="E497" s="64"/>
      <c r="F497" s="224" t="s">
        <v>7755</v>
      </c>
      <c r="G497" s="64"/>
      <c r="H497" s="64"/>
      <c r="I497" s="177"/>
      <c r="J497" s="64"/>
      <c r="K497" s="64"/>
      <c r="L497" s="62"/>
      <c r="M497" s="223"/>
      <c r="N497" s="43"/>
      <c r="O497" s="43"/>
      <c r="P497" s="43"/>
      <c r="Q497" s="43"/>
      <c r="R497" s="43"/>
      <c r="S497" s="43"/>
      <c r="T497" s="79"/>
      <c r="AT497" s="25" t="s">
        <v>509</v>
      </c>
      <c r="AU497" s="25" t="s">
        <v>82</v>
      </c>
    </row>
    <row r="498" spans="2:65" s="12" customFormat="1">
      <c r="B498" s="225"/>
      <c r="C498" s="226"/>
      <c r="D498" s="221" t="s">
        <v>513</v>
      </c>
      <c r="E498" s="248" t="s">
        <v>23</v>
      </c>
      <c r="F498" s="249" t="s">
        <v>7762</v>
      </c>
      <c r="G498" s="226"/>
      <c r="H498" s="250">
        <v>2.1999999999999999E-2</v>
      </c>
      <c r="I498" s="231"/>
      <c r="J498" s="226"/>
      <c r="K498" s="226"/>
      <c r="L498" s="232"/>
      <c r="M498" s="233"/>
      <c r="N498" s="234"/>
      <c r="O498" s="234"/>
      <c r="P498" s="234"/>
      <c r="Q498" s="234"/>
      <c r="R498" s="234"/>
      <c r="S498" s="234"/>
      <c r="T498" s="235"/>
      <c r="AT498" s="236" t="s">
        <v>513</v>
      </c>
      <c r="AU498" s="236" t="s">
        <v>82</v>
      </c>
      <c r="AV498" s="12" t="s">
        <v>82</v>
      </c>
      <c r="AW498" s="12" t="s">
        <v>36</v>
      </c>
      <c r="AX498" s="12" t="s">
        <v>73</v>
      </c>
      <c r="AY498" s="236" t="s">
        <v>492</v>
      </c>
    </row>
    <row r="499" spans="2:65" s="13" customFormat="1">
      <c r="B499" s="237"/>
      <c r="C499" s="238"/>
      <c r="D499" s="221" t="s">
        <v>513</v>
      </c>
      <c r="E499" s="239" t="s">
        <v>23</v>
      </c>
      <c r="F499" s="240" t="s">
        <v>7763</v>
      </c>
      <c r="G499" s="238"/>
      <c r="H499" s="241" t="s">
        <v>23</v>
      </c>
      <c r="I499" s="242"/>
      <c r="J499" s="238"/>
      <c r="K499" s="238"/>
      <c r="L499" s="243"/>
      <c r="M499" s="244"/>
      <c r="N499" s="245"/>
      <c r="O499" s="245"/>
      <c r="P499" s="245"/>
      <c r="Q499" s="245"/>
      <c r="R499" s="245"/>
      <c r="S499" s="245"/>
      <c r="T499" s="246"/>
      <c r="AT499" s="247" t="s">
        <v>513</v>
      </c>
      <c r="AU499" s="247" t="s">
        <v>82</v>
      </c>
      <c r="AV499" s="13" t="s">
        <v>80</v>
      </c>
      <c r="AW499" s="13" t="s">
        <v>36</v>
      </c>
      <c r="AX499" s="13" t="s">
        <v>73</v>
      </c>
      <c r="AY499" s="247" t="s">
        <v>492</v>
      </c>
    </row>
    <row r="500" spans="2:65" s="12" customFormat="1">
      <c r="B500" s="225"/>
      <c r="C500" s="226"/>
      <c r="D500" s="221" t="s">
        <v>513</v>
      </c>
      <c r="E500" s="248" t="s">
        <v>23</v>
      </c>
      <c r="F500" s="249" t="s">
        <v>7764</v>
      </c>
      <c r="G500" s="226"/>
      <c r="H500" s="250">
        <v>4.3999999999999997E-2</v>
      </c>
      <c r="I500" s="231"/>
      <c r="J500" s="226"/>
      <c r="K500" s="226"/>
      <c r="L500" s="232"/>
      <c r="M500" s="233"/>
      <c r="N500" s="234"/>
      <c r="O500" s="234"/>
      <c r="P500" s="234"/>
      <c r="Q500" s="234"/>
      <c r="R500" s="234"/>
      <c r="S500" s="234"/>
      <c r="T500" s="235"/>
      <c r="AT500" s="236" t="s">
        <v>513</v>
      </c>
      <c r="AU500" s="236" t="s">
        <v>82</v>
      </c>
      <c r="AV500" s="12" t="s">
        <v>82</v>
      </c>
      <c r="AW500" s="12" t="s">
        <v>36</v>
      </c>
      <c r="AX500" s="12" t="s">
        <v>73</v>
      </c>
      <c r="AY500" s="236" t="s">
        <v>492</v>
      </c>
    </row>
    <row r="501" spans="2:65" s="13" customFormat="1">
      <c r="B501" s="237"/>
      <c r="C501" s="238"/>
      <c r="D501" s="221" t="s">
        <v>513</v>
      </c>
      <c r="E501" s="239" t="s">
        <v>23</v>
      </c>
      <c r="F501" s="240" t="s">
        <v>7765</v>
      </c>
      <c r="G501" s="238"/>
      <c r="H501" s="241" t="s">
        <v>23</v>
      </c>
      <c r="I501" s="242"/>
      <c r="J501" s="238"/>
      <c r="K501" s="238"/>
      <c r="L501" s="243"/>
      <c r="M501" s="244"/>
      <c r="N501" s="245"/>
      <c r="O501" s="245"/>
      <c r="P501" s="245"/>
      <c r="Q501" s="245"/>
      <c r="R501" s="245"/>
      <c r="S501" s="245"/>
      <c r="T501" s="246"/>
      <c r="AT501" s="247" t="s">
        <v>513</v>
      </c>
      <c r="AU501" s="247" t="s">
        <v>82</v>
      </c>
      <c r="AV501" s="13" t="s">
        <v>80</v>
      </c>
      <c r="AW501" s="13" t="s">
        <v>36</v>
      </c>
      <c r="AX501" s="13" t="s">
        <v>73</v>
      </c>
      <c r="AY501" s="247" t="s">
        <v>492</v>
      </c>
    </row>
    <row r="502" spans="2:65" s="12" customFormat="1">
      <c r="B502" s="225"/>
      <c r="C502" s="226"/>
      <c r="D502" s="221" t="s">
        <v>513</v>
      </c>
      <c r="E502" s="248" t="s">
        <v>23</v>
      </c>
      <c r="F502" s="249" t="s">
        <v>7766</v>
      </c>
      <c r="G502" s="226"/>
      <c r="H502" s="250">
        <v>6.3E-2</v>
      </c>
      <c r="I502" s="231"/>
      <c r="J502" s="226"/>
      <c r="K502" s="226"/>
      <c r="L502" s="232"/>
      <c r="M502" s="233"/>
      <c r="N502" s="234"/>
      <c r="O502" s="234"/>
      <c r="P502" s="234"/>
      <c r="Q502" s="234"/>
      <c r="R502" s="234"/>
      <c r="S502" s="234"/>
      <c r="T502" s="235"/>
      <c r="AT502" s="236" t="s">
        <v>513</v>
      </c>
      <c r="AU502" s="236" t="s">
        <v>82</v>
      </c>
      <c r="AV502" s="12" t="s">
        <v>82</v>
      </c>
      <c r="AW502" s="12" t="s">
        <v>36</v>
      </c>
      <c r="AX502" s="12" t="s">
        <v>73</v>
      </c>
      <c r="AY502" s="236" t="s">
        <v>492</v>
      </c>
    </row>
    <row r="503" spans="2:65" s="13" customFormat="1">
      <c r="B503" s="237"/>
      <c r="C503" s="238"/>
      <c r="D503" s="221" t="s">
        <v>513</v>
      </c>
      <c r="E503" s="239" t="s">
        <v>23</v>
      </c>
      <c r="F503" s="240" t="s">
        <v>7767</v>
      </c>
      <c r="G503" s="238"/>
      <c r="H503" s="241" t="s">
        <v>23</v>
      </c>
      <c r="I503" s="242"/>
      <c r="J503" s="238"/>
      <c r="K503" s="238"/>
      <c r="L503" s="243"/>
      <c r="M503" s="244"/>
      <c r="N503" s="245"/>
      <c r="O503" s="245"/>
      <c r="P503" s="245"/>
      <c r="Q503" s="245"/>
      <c r="R503" s="245"/>
      <c r="S503" s="245"/>
      <c r="T503" s="246"/>
      <c r="AT503" s="247" t="s">
        <v>513</v>
      </c>
      <c r="AU503" s="247" t="s">
        <v>82</v>
      </c>
      <c r="AV503" s="13" t="s">
        <v>80</v>
      </c>
      <c r="AW503" s="13" t="s">
        <v>36</v>
      </c>
      <c r="AX503" s="13" t="s">
        <v>73</v>
      </c>
      <c r="AY503" s="247" t="s">
        <v>492</v>
      </c>
    </row>
    <row r="504" spans="2:65" s="12" customFormat="1">
      <c r="B504" s="225"/>
      <c r="C504" s="226"/>
      <c r="D504" s="221" t="s">
        <v>513</v>
      </c>
      <c r="E504" s="248" t="s">
        <v>23</v>
      </c>
      <c r="F504" s="249" t="s">
        <v>7768</v>
      </c>
      <c r="G504" s="226"/>
      <c r="H504" s="250">
        <v>0.49399999999999999</v>
      </c>
      <c r="I504" s="231"/>
      <c r="J504" s="226"/>
      <c r="K504" s="226"/>
      <c r="L504" s="232"/>
      <c r="M504" s="233"/>
      <c r="N504" s="234"/>
      <c r="O504" s="234"/>
      <c r="P504" s="234"/>
      <c r="Q504" s="234"/>
      <c r="R504" s="234"/>
      <c r="S504" s="234"/>
      <c r="T504" s="235"/>
      <c r="AT504" s="236" t="s">
        <v>513</v>
      </c>
      <c r="AU504" s="236" t="s">
        <v>82</v>
      </c>
      <c r="AV504" s="12" t="s">
        <v>82</v>
      </c>
      <c r="AW504" s="12" t="s">
        <v>36</v>
      </c>
      <c r="AX504" s="12" t="s">
        <v>73</v>
      </c>
      <c r="AY504" s="236" t="s">
        <v>492</v>
      </c>
    </row>
    <row r="505" spans="2:65" s="13" customFormat="1">
      <c r="B505" s="237"/>
      <c r="C505" s="238"/>
      <c r="D505" s="221" t="s">
        <v>513</v>
      </c>
      <c r="E505" s="239" t="s">
        <v>23</v>
      </c>
      <c r="F505" s="240" t="s">
        <v>7769</v>
      </c>
      <c r="G505" s="238"/>
      <c r="H505" s="241" t="s">
        <v>23</v>
      </c>
      <c r="I505" s="242"/>
      <c r="J505" s="238"/>
      <c r="K505" s="238"/>
      <c r="L505" s="243"/>
      <c r="M505" s="244"/>
      <c r="N505" s="245"/>
      <c r="O505" s="245"/>
      <c r="P505" s="245"/>
      <c r="Q505" s="245"/>
      <c r="R505" s="245"/>
      <c r="S505" s="245"/>
      <c r="T505" s="246"/>
      <c r="AT505" s="247" t="s">
        <v>513</v>
      </c>
      <c r="AU505" s="247" t="s">
        <v>82</v>
      </c>
      <c r="AV505" s="13" t="s">
        <v>80</v>
      </c>
      <c r="AW505" s="13" t="s">
        <v>36</v>
      </c>
      <c r="AX505" s="13" t="s">
        <v>73</v>
      </c>
      <c r="AY505" s="247" t="s">
        <v>492</v>
      </c>
    </row>
    <row r="506" spans="2:65" s="14" customFormat="1">
      <c r="B506" s="251"/>
      <c r="C506" s="252"/>
      <c r="D506" s="227" t="s">
        <v>513</v>
      </c>
      <c r="E506" s="253" t="s">
        <v>23</v>
      </c>
      <c r="F506" s="254" t="s">
        <v>560</v>
      </c>
      <c r="G506" s="252"/>
      <c r="H506" s="255">
        <v>0.623</v>
      </c>
      <c r="I506" s="256"/>
      <c r="J506" s="252"/>
      <c r="K506" s="252"/>
      <c r="L506" s="257"/>
      <c r="M506" s="258"/>
      <c r="N506" s="259"/>
      <c r="O506" s="259"/>
      <c r="P506" s="259"/>
      <c r="Q506" s="259"/>
      <c r="R506" s="259"/>
      <c r="S506" s="259"/>
      <c r="T506" s="260"/>
      <c r="AT506" s="261" t="s">
        <v>513</v>
      </c>
      <c r="AU506" s="261" t="s">
        <v>82</v>
      </c>
      <c r="AV506" s="14" t="s">
        <v>502</v>
      </c>
      <c r="AW506" s="14" t="s">
        <v>36</v>
      </c>
      <c r="AX506" s="14" t="s">
        <v>80</v>
      </c>
      <c r="AY506" s="261" t="s">
        <v>492</v>
      </c>
    </row>
    <row r="507" spans="2:65" s="1" customFormat="1" ht="25.5" customHeight="1">
      <c r="B507" s="42"/>
      <c r="C507" s="278" t="s">
        <v>1271</v>
      </c>
      <c r="D507" s="278" t="s">
        <v>1110</v>
      </c>
      <c r="E507" s="279" t="s">
        <v>7588</v>
      </c>
      <c r="F507" s="280" t="s">
        <v>7589</v>
      </c>
      <c r="G507" s="281" t="s">
        <v>795</v>
      </c>
      <c r="H507" s="282">
        <v>0.623</v>
      </c>
      <c r="I507" s="283"/>
      <c r="J507" s="284">
        <f>ROUND(I507*H507,2)</f>
        <v>0</v>
      </c>
      <c r="K507" s="280" t="s">
        <v>23</v>
      </c>
      <c r="L507" s="285"/>
      <c r="M507" s="286" t="s">
        <v>23</v>
      </c>
      <c r="N507" s="287" t="s">
        <v>44</v>
      </c>
      <c r="O507" s="43"/>
      <c r="P507" s="218">
        <f>O507*H507</f>
        <v>0</v>
      </c>
      <c r="Q507" s="218">
        <v>1</v>
      </c>
      <c r="R507" s="218">
        <f>Q507*H507</f>
        <v>0.623</v>
      </c>
      <c r="S507" s="218">
        <v>0</v>
      </c>
      <c r="T507" s="219">
        <f>S507*H507</f>
        <v>0</v>
      </c>
      <c r="AR507" s="25" t="s">
        <v>604</v>
      </c>
      <c r="AT507" s="25" t="s">
        <v>1110</v>
      </c>
      <c r="AU507" s="25" t="s">
        <v>82</v>
      </c>
      <c r="AY507" s="25" t="s">
        <v>492</v>
      </c>
      <c r="BE507" s="220">
        <f>IF(N507="základní",J507,0)</f>
        <v>0</v>
      </c>
      <c r="BF507" s="220">
        <f>IF(N507="snížená",J507,0)</f>
        <v>0</v>
      </c>
      <c r="BG507" s="220">
        <f>IF(N507="zákl. přenesená",J507,0)</f>
        <v>0</v>
      </c>
      <c r="BH507" s="220">
        <f>IF(N507="sníž. přenesená",J507,0)</f>
        <v>0</v>
      </c>
      <c r="BI507" s="220">
        <f>IF(N507="nulová",J507,0)</f>
        <v>0</v>
      </c>
      <c r="BJ507" s="25" t="s">
        <v>80</v>
      </c>
      <c r="BK507" s="220">
        <f>ROUND(I507*H507,2)</f>
        <v>0</v>
      </c>
      <c r="BL507" s="25" t="s">
        <v>502</v>
      </c>
      <c r="BM507" s="25" t="s">
        <v>7770</v>
      </c>
    </row>
    <row r="508" spans="2:65" s="1" customFormat="1" ht="24">
      <c r="B508" s="42"/>
      <c r="C508" s="64"/>
      <c r="D508" s="221" t="s">
        <v>506</v>
      </c>
      <c r="E508" s="64"/>
      <c r="F508" s="222" t="s">
        <v>7589</v>
      </c>
      <c r="G508" s="64"/>
      <c r="H508" s="64"/>
      <c r="I508" s="177"/>
      <c r="J508" s="64"/>
      <c r="K508" s="64"/>
      <c r="L508" s="62"/>
      <c r="M508" s="223"/>
      <c r="N508" s="43"/>
      <c r="O508" s="43"/>
      <c r="P508" s="43"/>
      <c r="Q508" s="43"/>
      <c r="R508" s="43"/>
      <c r="S508" s="43"/>
      <c r="T508" s="79"/>
      <c r="AT508" s="25" t="s">
        <v>506</v>
      </c>
      <c r="AU508" s="25" t="s">
        <v>82</v>
      </c>
    </row>
    <row r="509" spans="2:65" s="1" customFormat="1" ht="24">
      <c r="B509" s="42"/>
      <c r="C509" s="64"/>
      <c r="D509" s="227" t="s">
        <v>2254</v>
      </c>
      <c r="E509" s="64"/>
      <c r="F509" s="273" t="s">
        <v>7591</v>
      </c>
      <c r="G509" s="64"/>
      <c r="H509" s="64"/>
      <c r="I509" s="177"/>
      <c r="J509" s="64"/>
      <c r="K509" s="64"/>
      <c r="L509" s="62"/>
      <c r="M509" s="223"/>
      <c r="N509" s="43"/>
      <c r="O509" s="43"/>
      <c r="P509" s="43"/>
      <c r="Q509" s="43"/>
      <c r="R509" s="43"/>
      <c r="S509" s="43"/>
      <c r="T509" s="79"/>
      <c r="AT509" s="25" t="s">
        <v>2254</v>
      </c>
      <c r="AU509" s="25" t="s">
        <v>82</v>
      </c>
    </row>
    <row r="510" spans="2:65" s="1" customFormat="1" ht="25.5" customHeight="1">
      <c r="B510" s="42"/>
      <c r="C510" s="209" t="s">
        <v>1278</v>
      </c>
      <c r="D510" s="209" t="s">
        <v>498</v>
      </c>
      <c r="E510" s="210" t="s">
        <v>7771</v>
      </c>
      <c r="F510" s="211" t="s">
        <v>7772</v>
      </c>
      <c r="G510" s="212" t="s">
        <v>795</v>
      </c>
      <c r="H510" s="213">
        <v>0.36699999999999999</v>
      </c>
      <c r="I510" s="214"/>
      <c r="J510" s="215">
        <f>ROUND(I510*H510,2)</f>
        <v>0</v>
      </c>
      <c r="K510" s="211" t="s">
        <v>501</v>
      </c>
      <c r="L510" s="62"/>
      <c r="M510" s="216" t="s">
        <v>23</v>
      </c>
      <c r="N510" s="217" t="s">
        <v>44</v>
      </c>
      <c r="O510" s="43"/>
      <c r="P510" s="218">
        <f>O510*H510</f>
        <v>0</v>
      </c>
      <c r="Q510" s="218">
        <v>1.7090000000000001E-2</v>
      </c>
      <c r="R510" s="218">
        <f>Q510*H510</f>
        <v>6.2720300000000005E-3</v>
      </c>
      <c r="S510" s="218">
        <v>0</v>
      </c>
      <c r="T510" s="219">
        <f>S510*H510</f>
        <v>0</v>
      </c>
      <c r="AR510" s="25" t="s">
        <v>502</v>
      </c>
      <c r="AT510" s="25" t="s">
        <v>498</v>
      </c>
      <c r="AU510" s="25" t="s">
        <v>82</v>
      </c>
      <c r="AY510" s="25" t="s">
        <v>492</v>
      </c>
      <c r="BE510" s="220">
        <f>IF(N510="základní",J510,0)</f>
        <v>0</v>
      </c>
      <c r="BF510" s="220">
        <f>IF(N510="snížená",J510,0)</f>
        <v>0</v>
      </c>
      <c r="BG510" s="220">
        <f>IF(N510="zákl. přenesená",J510,0)</f>
        <v>0</v>
      </c>
      <c r="BH510" s="220">
        <f>IF(N510="sníž. přenesená",J510,0)</f>
        <v>0</v>
      </c>
      <c r="BI510" s="220">
        <f>IF(N510="nulová",J510,0)</f>
        <v>0</v>
      </c>
      <c r="BJ510" s="25" t="s">
        <v>80</v>
      </c>
      <c r="BK510" s="220">
        <f>ROUND(I510*H510,2)</f>
        <v>0</v>
      </c>
      <c r="BL510" s="25" t="s">
        <v>502</v>
      </c>
      <c r="BM510" s="25" t="s">
        <v>7773</v>
      </c>
    </row>
    <row r="511" spans="2:65" s="1" customFormat="1">
      <c r="B511" s="42"/>
      <c r="C511" s="64"/>
      <c r="D511" s="221" t="s">
        <v>506</v>
      </c>
      <c r="E511" s="64"/>
      <c r="F511" s="222" t="s">
        <v>7772</v>
      </c>
      <c r="G511" s="64"/>
      <c r="H511" s="64"/>
      <c r="I511" s="177"/>
      <c r="J511" s="64"/>
      <c r="K511" s="64"/>
      <c r="L511" s="62"/>
      <c r="M511" s="223"/>
      <c r="N511" s="43"/>
      <c r="O511" s="43"/>
      <c r="P511" s="43"/>
      <c r="Q511" s="43"/>
      <c r="R511" s="43"/>
      <c r="S511" s="43"/>
      <c r="T511" s="79"/>
      <c r="AT511" s="25" t="s">
        <v>506</v>
      </c>
      <c r="AU511" s="25" t="s">
        <v>82</v>
      </c>
    </row>
    <row r="512" spans="2:65" s="1" customFormat="1" ht="60">
      <c r="B512" s="42"/>
      <c r="C512" s="64"/>
      <c r="D512" s="221" t="s">
        <v>509</v>
      </c>
      <c r="E512" s="64"/>
      <c r="F512" s="224" t="s">
        <v>7755</v>
      </c>
      <c r="G512" s="64"/>
      <c r="H512" s="64"/>
      <c r="I512" s="177"/>
      <c r="J512" s="64"/>
      <c r="K512" s="64"/>
      <c r="L512" s="62"/>
      <c r="M512" s="223"/>
      <c r="N512" s="43"/>
      <c r="O512" s="43"/>
      <c r="P512" s="43"/>
      <c r="Q512" s="43"/>
      <c r="R512" s="43"/>
      <c r="S512" s="43"/>
      <c r="T512" s="79"/>
      <c r="AT512" s="25" t="s">
        <v>509</v>
      </c>
      <c r="AU512" s="25" t="s">
        <v>82</v>
      </c>
    </row>
    <row r="513" spans="2:65" s="12" customFormat="1">
      <c r="B513" s="225"/>
      <c r="C513" s="226"/>
      <c r="D513" s="221" t="s">
        <v>513</v>
      </c>
      <c r="E513" s="248" t="s">
        <v>23</v>
      </c>
      <c r="F513" s="249" t="s">
        <v>7774</v>
      </c>
      <c r="G513" s="226"/>
      <c r="H513" s="250">
        <v>0.36699999999999999</v>
      </c>
      <c r="I513" s="231"/>
      <c r="J513" s="226"/>
      <c r="K513" s="226"/>
      <c r="L513" s="232"/>
      <c r="M513" s="233"/>
      <c r="N513" s="234"/>
      <c r="O513" s="234"/>
      <c r="P513" s="234"/>
      <c r="Q513" s="234"/>
      <c r="R513" s="234"/>
      <c r="S513" s="234"/>
      <c r="T513" s="235"/>
      <c r="AT513" s="236" t="s">
        <v>513</v>
      </c>
      <c r="AU513" s="236" t="s">
        <v>82</v>
      </c>
      <c r="AV513" s="12" t="s">
        <v>82</v>
      </c>
      <c r="AW513" s="12" t="s">
        <v>36</v>
      </c>
      <c r="AX513" s="12" t="s">
        <v>73</v>
      </c>
      <c r="AY513" s="236" t="s">
        <v>492</v>
      </c>
    </row>
    <row r="514" spans="2:65" s="13" customFormat="1">
      <c r="B514" s="237"/>
      <c r="C514" s="238"/>
      <c r="D514" s="221" t="s">
        <v>513</v>
      </c>
      <c r="E514" s="239" t="s">
        <v>23</v>
      </c>
      <c r="F514" s="240" t="s">
        <v>7775</v>
      </c>
      <c r="G514" s="238"/>
      <c r="H514" s="241" t="s">
        <v>23</v>
      </c>
      <c r="I514" s="242"/>
      <c r="J514" s="238"/>
      <c r="K514" s="238"/>
      <c r="L514" s="243"/>
      <c r="M514" s="244"/>
      <c r="N514" s="245"/>
      <c r="O514" s="245"/>
      <c r="P514" s="245"/>
      <c r="Q514" s="245"/>
      <c r="R514" s="245"/>
      <c r="S514" s="245"/>
      <c r="T514" s="246"/>
      <c r="AT514" s="247" t="s">
        <v>513</v>
      </c>
      <c r="AU514" s="247" t="s">
        <v>82</v>
      </c>
      <c r="AV514" s="13" t="s">
        <v>80</v>
      </c>
      <c r="AW514" s="13" t="s">
        <v>36</v>
      </c>
      <c r="AX514" s="13" t="s">
        <v>73</v>
      </c>
      <c r="AY514" s="247" t="s">
        <v>492</v>
      </c>
    </row>
    <row r="515" spans="2:65" s="14" customFormat="1">
      <c r="B515" s="251"/>
      <c r="C515" s="252"/>
      <c r="D515" s="227" t="s">
        <v>513</v>
      </c>
      <c r="E515" s="253" t="s">
        <v>23</v>
      </c>
      <c r="F515" s="254" t="s">
        <v>560</v>
      </c>
      <c r="G515" s="252"/>
      <c r="H515" s="255">
        <v>0.36699999999999999</v>
      </c>
      <c r="I515" s="256"/>
      <c r="J515" s="252"/>
      <c r="K515" s="252"/>
      <c r="L515" s="257"/>
      <c r="M515" s="258"/>
      <c r="N515" s="259"/>
      <c r="O515" s="259"/>
      <c r="P515" s="259"/>
      <c r="Q515" s="259"/>
      <c r="R515" s="259"/>
      <c r="S515" s="259"/>
      <c r="T515" s="260"/>
      <c r="AT515" s="261" t="s">
        <v>513</v>
      </c>
      <c r="AU515" s="261" t="s">
        <v>82</v>
      </c>
      <c r="AV515" s="14" t="s">
        <v>502</v>
      </c>
      <c r="AW515" s="14" t="s">
        <v>36</v>
      </c>
      <c r="AX515" s="14" t="s">
        <v>80</v>
      </c>
      <c r="AY515" s="261" t="s">
        <v>492</v>
      </c>
    </row>
    <row r="516" spans="2:65" s="1" customFormat="1" ht="25.5" customHeight="1">
      <c r="B516" s="42"/>
      <c r="C516" s="278" t="s">
        <v>1284</v>
      </c>
      <c r="D516" s="278" t="s">
        <v>1110</v>
      </c>
      <c r="E516" s="279" t="s">
        <v>7776</v>
      </c>
      <c r="F516" s="280" t="s">
        <v>7777</v>
      </c>
      <c r="G516" s="281" t="s">
        <v>795</v>
      </c>
      <c r="H516" s="282">
        <v>0.36699999999999999</v>
      </c>
      <c r="I516" s="283"/>
      <c r="J516" s="284">
        <f>ROUND(I516*H516,2)</f>
        <v>0</v>
      </c>
      <c r="K516" s="280" t="s">
        <v>501</v>
      </c>
      <c r="L516" s="285"/>
      <c r="M516" s="286" t="s">
        <v>23</v>
      </c>
      <c r="N516" s="287" t="s">
        <v>44</v>
      </c>
      <c r="O516" s="43"/>
      <c r="P516" s="218">
        <f>O516*H516</f>
        <v>0</v>
      </c>
      <c r="Q516" s="218">
        <v>1</v>
      </c>
      <c r="R516" s="218">
        <f>Q516*H516</f>
        <v>0.36699999999999999</v>
      </c>
      <c r="S516" s="218">
        <v>0</v>
      </c>
      <c r="T516" s="219">
        <f>S516*H516</f>
        <v>0</v>
      </c>
      <c r="AR516" s="25" t="s">
        <v>604</v>
      </c>
      <c r="AT516" s="25" t="s">
        <v>1110</v>
      </c>
      <c r="AU516" s="25" t="s">
        <v>82</v>
      </c>
      <c r="AY516" s="25" t="s">
        <v>492</v>
      </c>
      <c r="BE516" s="220">
        <f>IF(N516="základní",J516,0)</f>
        <v>0</v>
      </c>
      <c r="BF516" s="220">
        <f>IF(N516="snížená",J516,0)</f>
        <v>0</v>
      </c>
      <c r="BG516" s="220">
        <f>IF(N516="zákl. přenesená",J516,0)</f>
        <v>0</v>
      </c>
      <c r="BH516" s="220">
        <f>IF(N516="sníž. přenesená",J516,0)</f>
        <v>0</v>
      </c>
      <c r="BI516" s="220">
        <f>IF(N516="nulová",J516,0)</f>
        <v>0</v>
      </c>
      <c r="BJ516" s="25" t="s">
        <v>80</v>
      </c>
      <c r="BK516" s="220">
        <f>ROUND(I516*H516,2)</f>
        <v>0</v>
      </c>
      <c r="BL516" s="25" t="s">
        <v>502</v>
      </c>
      <c r="BM516" s="25" t="s">
        <v>7778</v>
      </c>
    </row>
    <row r="517" spans="2:65" s="1" customFormat="1">
      <c r="B517" s="42"/>
      <c r="C517" s="64"/>
      <c r="D517" s="221" t="s">
        <v>506</v>
      </c>
      <c r="E517" s="64"/>
      <c r="F517" s="222" t="s">
        <v>7777</v>
      </c>
      <c r="G517" s="64"/>
      <c r="H517" s="64"/>
      <c r="I517" s="177"/>
      <c r="J517" s="64"/>
      <c r="K517" s="64"/>
      <c r="L517" s="62"/>
      <c r="M517" s="223"/>
      <c r="N517" s="43"/>
      <c r="O517" s="43"/>
      <c r="P517" s="43"/>
      <c r="Q517" s="43"/>
      <c r="R517" s="43"/>
      <c r="S517" s="43"/>
      <c r="T517" s="79"/>
      <c r="AT517" s="25" t="s">
        <v>506</v>
      </c>
      <c r="AU517" s="25" t="s">
        <v>82</v>
      </c>
    </row>
    <row r="518" spans="2:65" s="1" customFormat="1" ht="24">
      <c r="B518" s="42"/>
      <c r="C518" s="64"/>
      <c r="D518" s="227" t="s">
        <v>2254</v>
      </c>
      <c r="E518" s="64"/>
      <c r="F518" s="273" t="s">
        <v>7779</v>
      </c>
      <c r="G518" s="64"/>
      <c r="H518" s="64"/>
      <c r="I518" s="177"/>
      <c r="J518" s="64"/>
      <c r="K518" s="64"/>
      <c r="L518" s="62"/>
      <c r="M518" s="223"/>
      <c r="N518" s="43"/>
      <c r="O518" s="43"/>
      <c r="P518" s="43"/>
      <c r="Q518" s="43"/>
      <c r="R518" s="43"/>
      <c r="S518" s="43"/>
      <c r="T518" s="79"/>
      <c r="AT518" s="25" t="s">
        <v>2254</v>
      </c>
      <c r="AU518" s="25" t="s">
        <v>82</v>
      </c>
    </row>
    <row r="519" spans="2:65" s="1" customFormat="1" ht="25.5" customHeight="1">
      <c r="B519" s="42"/>
      <c r="C519" s="209" t="s">
        <v>1299</v>
      </c>
      <c r="D519" s="209" t="s">
        <v>498</v>
      </c>
      <c r="E519" s="210" t="s">
        <v>7771</v>
      </c>
      <c r="F519" s="211" t="s">
        <v>7772</v>
      </c>
      <c r="G519" s="212" t="s">
        <v>795</v>
      </c>
      <c r="H519" s="213">
        <v>0.44900000000000001</v>
      </c>
      <c r="I519" s="214"/>
      <c r="J519" s="215">
        <f>ROUND(I519*H519,2)</f>
        <v>0</v>
      </c>
      <c r="K519" s="211" t="s">
        <v>501</v>
      </c>
      <c r="L519" s="62"/>
      <c r="M519" s="216" t="s">
        <v>23</v>
      </c>
      <c r="N519" s="217" t="s">
        <v>44</v>
      </c>
      <c r="O519" s="43"/>
      <c r="P519" s="218">
        <f>O519*H519</f>
        <v>0</v>
      </c>
      <c r="Q519" s="218">
        <v>1.7090000000000001E-2</v>
      </c>
      <c r="R519" s="218">
        <f>Q519*H519</f>
        <v>7.6734100000000003E-3</v>
      </c>
      <c r="S519" s="218">
        <v>0</v>
      </c>
      <c r="T519" s="219">
        <f>S519*H519</f>
        <v>0</v>
      </c>
      <c r="AR519" s="25" t="s">
        <v>502</v>
      </c>
      <c r="AT519" s="25" t="s">
        <v>498</v>
      </c>
      <c r="AU519" s="25" t="s">
        <v>82</v>
      </c>
      <c r="AY519" s="25" t="s">
        <v>492</v>
      </c>
      <c r="BE519" s="220">
        <f>IF(N519="základní",J519,0)</f>
        <v>0</v>
      </c>
      <c r="BF519" s="220">
        <f>IF(N519="snížená",J519,0)</f>
        <v>0</v>
      </c>
      <c r="BG519" s="220">
        <f>IF(N519="zákl. přenesená",J519,0)</f>
        <v>0</v>
      </c>
      <c r="BH519" s="220">
        <f>IF(N519="sníž. přenesená",J519,0)</f>
        <v>0</v>
      </c>
      <c r="BI519" s="220">
        <f>IF(N519="nulová",J519,0)</f>
        <v>0</v>
      </c>
      <c r="BJ519" s="25" t="s">
        <v>80</v>
      </c>
      <c r="BK519" s="220">
        <f>ROUND(I519*H519,2)</f>
        <v>0</v>
      </c>
      <c r="BL519" s="25" t="s">
        <v>502</v>
      </c>
      <c r="BM519" s="25" t="s">
        <v>7780</v>
      </c>
    </row>
    <row r="520" spans="2:65" s="1" customFormat="1">
      <c r="B520" s="42"/>
      <c r="C520" s="64"/>
      <c r="D520" s="221" t="s">
        <v>506</v>
      </c>
      <c r="E520" s="64"/>
      <c r="F520" s="222" t="s">
        <v>7772</v>
      </c>
      <c r="G520" s="64"/>
      <c r="H520" s="64"/>
      <c r="I520" s="177"/>
      <c r="J520" s="64"/>
      <c r="K520" s="64"/>
      <c r="L520" s="62"/>
      <c r="M520" s="223"/>
      <c r="N520" s="43"/>
      <c r="O520" s="43"/>
      <c r="P520" s="43"/>
      <c r="Q520" s="43"/>
      <c r="R520" s="43"/>
      <c r="S520" s="43"/>
      <c r="T520" s="79"/>
      <c r="AT520" s="25" t="s">
        <v>506</v>
      </c>
      <c r="AU520" s="25" t="s">
        <v>82</v>
      </c>
    </row>
    <row r="521" spans="2:65" s="1" customFormat="1" ht="60">
      <c r="B521" s="42"/>
      <c r="C521" s="64"/>
      <c r="D521" s="221" t="s">
        <v>509</v>
      </c>
      <c r="E521" s="64"/>
      <c r="F521" s="224" t="s">
        <v>7755</v>
      </c>
      <c r="G521" s="64"/>
      <c r="H521" s="64"/>
      <c r="I521" s="177"/>
      <c r="J521" s="64"/>
      <c r="K521" s="64"/>
      <c r="L521" s="62"/>
      <c r="M521" s="223"/>
      <c r="N521" s="43"/>
      <c r="O521" s="43"/>
      <c r="P521" s="43"/>
      <c r="Q521" s="43"/>
      <c r="R521" s="43"/>
      <c r="S521" s="43"/>
      <c r="T521" s="79"/>
      <c r="AT521" s="25" t="s">
        <v>509</v>
      </c>
      <c r="AU521" s="25" t="s">
        <v>82</v>
      </c>
    </row>
    <row r="522" spans="2:65" s="12" customFormat="1">
      <c r="B522" s="225"/>
      <c r="C522" s="226"/>
      <c r="D522" s="221" t="s">
        <v>513</v>
      </c>
      <c r="E522" s="248" t="s">
        <v>23</v>
      </c>
      <c r="F522" s="249" t="s">
        <v>7781</v>
      </c>
      <c r="G522" s="226"/>
      <c r="H522" s="250">
        <v>0.13200000000000001</v>
      </c>
      <c r="I522" s="231"/>
      <c r="J522" s="226"/>
      <c r="K522" s="226"/>
      <c r="L522" s="232"/>
      <c r="M522" s="233"/>
      <c r="N522" s="234"/>
      <c r="O522" s="234"/>
      <c r="P522" s="234"/>
      <c r="Q522" s="234"/>
      <c r="R522" s="234"/>
      <c r="S522" s="234"/>
      <c r="T522" s="235"/>
      <c r="AT522" s="236" t="s">
        <v>513</v>
      </c>
      <c r="AU522" s="236" t="s">
        <v>82</v>
      </c>
      <c r="AV522" s="12" t="s">
        <v>82</v>
      </c>
      <c r="AW522" s="12" t="s">
        <v>36</v>
      </c>
      <c r="AX522" s="12" t="s">
        <v>73</v>
      </c>
      <c r="AY522" s="236" t="s">
        <v>492</v>
      </c>
    </row>
    <row r="523" spans="2:65" s="13" customFormat="1">
      <c r="B523" s="237"/>
      <c r="C523" s="238"/>
      <c r="D523" s="221" t="s">
        <v>513</v>
      </c>
      <c r="E523" s="239" t="s">
        <v>23</v>
      </c>
      <c r="F523" s="240" t="s">
        <v>7782</v>
      </c>
      <c r="G523" s="238"/>
      <c r="H523" s="241" t="s">
        <v>23</v>
      </c>
      <c r="I523" s="242"/>
      <c r="J523" s="238"/>
      <c r="K523" s="238"/>
      <c r="L523" s="243"/>
      <c r="M523" s="244"/>
      <c r="N523" s="245"/>
      <c r="O523" s="245"/>
      <c r="P523" s="245"/>
      <c r="Q523" s="245"/>
      <c r="R523" s="245"/>
      <c r="S523" s="245"/>
      <c r="T523" s="246"/>
      <c r="AT523" s="247" t="s">
        <v>513</v>
      </c>
      <c r="AU523" s="247" t="s">
        <v>82</v>
      </c>
      <c r="AV523" s="13" t="s">
        <v>80</v>
      </c>
      <c r="AW523" s="13" t="s">
        <v>36</v>
      </c>
      <c r="AX523" s="13" t="s">
        <v>73</v>
      </c>
      <c r="AY523" s="247" t="s">
        <v>492</v>
      </c>
    </row>
    <row r="524" spans="2:65" s="12" customFormat="1">
      <c r="B524" s="225"/>
      <c r="C524" s="226"/>
      <c r="D524" s="221" t="s">
        <v>513</v>
      </c>
      <c r="E524" s="248" t="s">
        <v>23</v>
      </c>
      <c r="F524" s="249" t="s">
        <v>7783</v>
      </c>
      <c r="G524" s="226"/>
      <c r="H524" s="250">
        <v>0.13600000000000001</v>
      </c>
      <c r="I524" s="231"/>
      <c r="J524" s="226"/>
      <c r="K524" s="226"/>
      <c r="L524" s="232"/>
      <c r="M524" s="233"/>
      <c r="N524" s="234"/>
      <c r="O524" s="234"/>
      <c r="P524" s="234"/>
      <c r="Q524" s="234"/>
      <c r="R524" s="234"/>
      <c r="S524" s="234"/>
      <c r="T524" s="235"/>
      <c r="AT524" s="236" t="s">
        <v>513</v>
      </c>
      <c r="AU524" s="236" t="s">
        <v>82</v>
      </c>
      <c r="AV524" s="12" t="s">
        <v>82</v>
      </c>
      <c r="AW524" s="12" t="s">
        <v>36</v>
      </c>
      <c r="AX524" s="12" t="s">
        <v>73</v>
      </c>
      <c r="AY524" s="236" t="s">
        <v>492</v>
      </c>
    </row>
    <row r="525" spans="2:65" s="13" customFormat="1">
      <c r="B525" s="237"/>
      <c r="C525" s="238"/>
      <c r="D525" s="221" t="s">
        <v>513</v>
      </c>
      <c r="E525" s="239" t="s">
        <v>23</v>
      </c>
      <c r="F525" s="240" t="s">
        <v>7784</v>
      </c>
      <c r="G525" s="238"/>
      <c r="H525" s="241" t="s">
        <v>23</v>
      </c>
      <c r="I525" s="242"/>
      <c r="J525" s="238"/>
      <c r="K525" s="238"/>
      <c r="L525" s="243"/>
      <c r="M525" s="244"/>
      <c r="N525" s="245"/>
      <c r="O525" s="245"/>
      <c r="P525" s="245"/>
      <c r="Q525" s="245"/>
      <c r="R525" s="245"/>
      <c r="S525" s="245"/>
      <c r="T525" s="246"/>
      <c r="AT525" s="247" t="s">
        <v>513</v>
      </c>
      <c r="AU525" s="247" t="s">
        <v>82</v>
      </c>
      <c r="AV525" s="13" t="s">
        <v>80</v>
      </c>
      <c r="AW525" s="13" t="s">
        <v>36</v>
      </c>
      <c r="AX525" s="13" t="s">
        <v>73</v>
      </c>
      <c r="AY525" s="247" t="s">
        <v>492</v>
      </c>
    </row>
    <row r="526" spans="2:65" s="12" customFormat="1">
      <c r="B526" s="225"/>
      <c r="C526" s="226"/>
      <c r="D526" s="221" t="s">
        <v>513</v>
      </c>
      <c r="E526" s="248" t="s">
        <v>23</v>
      </c>
      <c r="F526" s="249" t="s">
        <v>7785</v>
      </c>
      <c r="G526" s="226"/>
      <c r="H526" s="250">
        <v>7.1999999999999995E-2</v>
      </c>
      <c r="I526" s="231"/>
      <c r="J526" s="226"/>
      <c r="K526" s="226"/>
      <c r="L526" s="232"/>
      <c r="M526" s="233"/>
      <c r="N526" s="234"/>
      <c r="O526" s="234"/>
      <c r="P526" s="234"/>
      <c r="Q526" s="234"/>
      <c r="R526" s="234"/>
      <c r="S526" s="234"/>
      <c r="T526" s="235"/>
      <c r="AT526" s="236" t="s">
        <v>513</v>
      </c>
      <c r="AU526" s="236" t="s">
        <v>82</v>
      </c>
      <c r="AV526" s="12" t="s">
        <v>82</v>
      </c>
      <c r="AW526" s="12" t="s">
        <v>36</v>
      </c>
      <c r="AX526" s="12" t="s">
        <v>73</v>
      </c>
      <c r="AY526" s="236" t="s">
        <v>492</v>
      </c>
    </row>
    <row r="527" spans="2:65" s="13" customFormat="1">
      <c r="B527" s="237"/>
      <c r="C527" s="238"/>
      <c r="D527" s="221" t="s">
        <v>513</v>
      </c>
      <c r="E527" s="239" t="s">
        <v>23</v>
      </c>
      <c r="F527" s="240" t="s">
        <v>7786</v>
      </c>
      <c r="G527" s="238"/>
      <c r="H527" s="241" t="s">
        <v>23</v>
      </c>
      <c r="I527" s="242"/>
      <c r="J527" s="238"/>
      <c r="K527" s="238"/>
      <c r="L527" s="243"/>
      <c r="M527" s="244"/>
      <c r="N527" s="245"/>
      <c r="O527" s="245"/>
      <c r="P527" s="245"/>
      <c r="Q527" s="245"/>
      <c r="R527" s="245"/>
      <c r="S527" s="245"/>
      <c r="T527" s="246"/>
      <c r="AT527" s="247" t="s">
        <v>513</v>
      </c>
      <c r="AU527" s="247" t="s">
        <v>82</v>
      </c>
      <c r="AV527" s="13" t="s">
        <v>80</v>
      </c>
      <c r="AW527" s="13" t="s">
        <v>36</v>
      </c>
      <c r="AX527" s="13" t="s">
        <v>73</v>
      </c>
      <c r="AY527" s="247" t="s">
        <v>492</v>
      </c>
    </row>
    <row r="528" spans="2:65" s="12" customFormat="1">
      <c r="B528" s="225"/>
      <c r="C528" s="226"/>
      <c r="D528" s="221" t="s">
        <v>513</v>
      </c>
      <c r="E528" s="248" t="s">
        <v>23</v>
      </c>
      <c r="F528" s="249" t="s">
        <v>7785</v>
      </c>
      <c r="G528" s="226"/>
      <c r="H528" s="250">
        <v>7.1999999999999995E-2</v>
      </c>
      <c r="I528" s="231"/>
      <c r="J528" s="226"/>
      <c r="K528" s="226"/>
      <c r="L528" s="232"/>
      <c r="M528" s="233"/>
      <c r="N528" s="234"/>
      <c r="O528" s="234"/>
      <c r="P528" s="234"/>
      <c r="Q528" s="234"/>
      <c r="R528" s="234"/>
      <c r="S528" s="234"/>
      <c r="T528" s="235"/>
      <c r="AT528" s="236" t="s">
        <v>513</v>
      </c>
      <c r="AU528" s="236" t="s">
        <v>82</v>
      </c>
      <c r="AV528" s="12" t="s">
        <v>82</v>
      </c>
      <c r="AW528" s="12" t="s">
        <v>36</v>
      </c>
      <c r="AX528" s="12" t="s">
        <v>73</v>
      </c>
      <c r="AY528" s="236" t="s">
        <v>492</v>
      </c>
    </row>
    <row r="529" spans="2:65" s="13" customFormat="1">
      <c r="B529" s="237"/>
      <c r="C529" s="238"/>
      <c r="D529" s="221" t="s">
        <v>513</v>
      </c>
      <c r="E529" s="239" t="s">
        <v>23</v>
      </c>
      <c r="F529" s="240" t="s">
        <v>7787</v>
      </c>
      <c r="G529" s="238"/>
      <c r="H529" s="241" t="s">
        <v>23</v>
      </c>
      <c r="I529" s="242"/>
      <c r="J529" s="238"/>
      <c r="K529" s="238"/>
      <c r="L529" s="243"/>
      <c r="M529" s="244"/>
      <c r="N529" s="245"/>
      <c r="O529" s="245"/>
      <c r="P529" s="245"/>
      <c r="Q529" s="245"/>
      <c r="R529" s="245"/>
      <c r="S529" s="245"/>
      <c r="T529" s="246"/>
      <c r="AT529" s="247" t="s">
        <v>513</v>
      </c>
      <c r="AU529" s="247" t="s">
        <v>82</v>
      </c>
      <c r="AV529" s="13" t="s">
        <v>80</v>
      </c>
      <c r="AW529" s="13" t="s">
        <v>36</v>
      </c>
      <c r="AX529" s="13" t="s">
        <v>73</v>
      </c>
      <c r="AY529" s="247" t="s">
        <v>492</v>
      </c>
    </row>
    <row r="530" spans="2:65" s="12" customFormat="1">
      <c r="B530" s="225"/>
      <c r="C530" s="226"/>
      <c r="D530" s="221" t="s">
        <v>513</v>
      </c>
      <c r="E530" s="248" t="s">
        <v>23</v>
      </c>
      <c r="F530" s="249" t="s">
        <v>7788</v>
      </c>
      <c r="G530" s="226"/>
      <c r="H530" s="250">
        <v>3.6999999999999998E-2</v>
      </c>
      <c r="I530" s="231"/>
      <c r="J530" s="226"/>
      <c r="K530" s="226"/>
      <c r="L530" s="232"/>
      <c r="M530" s="233"/>
      <c r="N530" s="234"/>
      <c r="O530" s="234"/>
      <c r="P530" s="234"/>
      <c r="Q530" s="234"/>
      <c r="R530" s="234"/>
      <c r="S530" s="234"/>
      <c r="T530" s="235"/>
      <c r="AT530" s="236" t="s">
        <v>513</v>
      </c>
      <c r="AU530" s="236" t="s">
        <v>82</v>
      </c>
      <c r="AV530" s="12" t="s">
        <v>82</v>
      </c>
      <c r="AW530" s="12" t="s">
        <v>36</v>
      </c>
      <c r="AX530" s="12" t="s">
        <v>73</v>
      </c>
      <c r="AY530" s="236" t="s">
        <v>492</v>
      </c>
    </row>
    <row r="531" spans="2:65" s="13" customFormat="1">
      <c r="B531" s="237"/>
      <c r="C531" s="238"/>
      <c r="D531" s="221" t="s">
        <v>513</v>
      </c>
      <c r="E531" s="239" t="s">
        <v>23</v>
      </c>
      <c r="F531" s="240" t="s">
        <v>7789</v>
      </c>
      <c r="G531" s="238"/>
      <c r="H531" s="241" t="s">
        <v>23</v>
      </c>
      <c r="I531" s="242"/>
      <c r="J531" s="238"/>
      <c r="K531" s="238"/>
      <c r="L531" s="243"/>
      <c r="M531" s="244"/>
      <c r="N531" s="245"/>
      <c r="O531" s="245"/>
      <c r="P531" s="245"/>
      <c r="Q531" s="245"/>
      <c r="R531" s="245"/>
      <c r="S531" s="245"/>
      <c r="T531" s="246"/>
      <c r="AT531" s="247" t="s">
        <v>513</v>
      </c>
      <c r="AU531" s="247" t="s">
        <v>82</v>
      </c>
      <c r="AV531" s="13" t="s">
        <v>80</v>
      </c>
      <c r="AW531" s="13" t="s">
        <v>36</v>
      </c>
      <c r="AX531" s="13" t="s">
        <v>73</v>
      </c>
      <c r="AY531" s="247" t="s">
        <v>492</v>
      </c>
    </row>
    <row r="532" spans="2:65" s="14" customFormat="1">
      <c r="B532" s="251"/>
      <c r="C532" s="252"/>
      <c r="D532" s="227" t="s">
        <v>513</v>
      </c>
      <c r="E532" s="253" t="s">
        <v>23</v>
      </c>
      <c r="F532" s="254" t="s">
        <v>560</v>
      </c>
      <c r="G532" s="252"/>
      <c r="H532" s="255">
        <v>0.44900000000000001</v>
      </c>
      <c r="I532" s="256"/>
      <c r="J532" s="252"/>
      <c r="K532" s="252"/>
      <c r="L532" s="257"/>
      <c r="M532" s="258"/>
      <c r="N532" s="259"/>
      <c r="O532" s="259"/>
      <c r="P532" s="259"/>
      <c r="Q532" s="259"/>
      <c r="R532" s="259"/>
      <c r="S532" s="259"/>
      <c r="T532" s="260"/>
      <c r="AT532" s="261" t="s">
        <v>513</v>
      </c>
      <c r="AU532" s="261" t="s">
        <v>82</v>
      </c>
      <c r="AV532" s="14" t="s">
        <v>502</v>
      </c>
      <c r="AW532" s="14" t="s">
        <v>36</v>
      </c>
      <c r="AX532" s="14" t="s">
        <v>80</v>
      </c>
      <c r="AY532" s="261" t="s">
        <v>492</v>
      </c>
    </row>
    <row r="533" spans="2:65" s="1" customFormat="1" ht="25.5" customHeight="1">
      <c r="B533" s="42"/>
      <c r="C533" s="278" t="s">
        <v>1306</v>
      </c>
      <c r="D533" s="278" t="s">
        <v>1110</v>
      </c>
      <c r="E533" s="279" t="s">
        <v>1285</v>
      </c>
      <c r="F533" s="280" t="s">
        <v>7790</v>
      </c>
      <c r="G533" s="281" t="s">
        <v>795</v>
      </c>
      <c r="H533" s="282">
        <v>0.13600000000000001</v>
      </c>
      <c r="I533" s="283"/>
      <c r="J533" s="284">
        <f>ROUND(I533*H533,2)</f>
        <v>0</v>
      </c>
      <c r="K533" s="280" t="s">
        <v>501</v>
      </c>
      <c r="L533" s="285"/>
      <c r="M533" s="286" t="s">
        <v>23</v>
      </c>
      <c r="N533" s="287" t="s">
        <v>44</v>
      </c>
      <c r="O533" s="43"/>
      <c r="P533" s="218">
        <f>O533*H533</f>
        <v>0</v>
      </c>
      <c r="Q533" s="218">
        <v>1</v>
      </c>
      <c r="R533" s="218">
        <f>Q533*H533</f>
        <v>0.13600000000000001</v>
      </c>
      <c r="S533" s="218">
        <v>0</v>
      </c>
      <c r="T533" s="219">
        <f>S533*H533</f>
        <v>0</v>
      </c>
      <c r="AR533" s="25" t="s">
        <v>604</v>
      </c>
      <c r="AT533" s="25" t="s">
        <v>1110</v>
      </c>
      <c r="AU533" s="25" t="s">
        <v>82</v>
      </c>
      <c r="AY533" s="25" t="s">
        <v>492</v>
      </c>
      <c r="BE533" s="220">
        <f>IF(N533="základní",J533,0)</f>
        <v>0</v>
      </c>
      <c r="BF533" s="220">
        <f>IF(N533="snížená",J533,0)</f>
        <v>0</v>
      </c>
      <c r="BG533" s="220">
        <f>IF(N533="zákl. přenesená",J533,0)</f>
        <v>0</v>
      </c>
      <c r="BH533" s="220">
        <f>IF(N533="sníž. přenesená",J533,0)</f>
        <v>0</v>
      </c>
      <c r="BI533" s="220">
        <f>IF(N533="nulová",J533,0)</f>
        <v>0</v>
      </c>
      <c r="BJ533" s="25" t="s">
        <v>80</v>
      </c>
      <c r="BK533" s="220">
        <f>ROUND(I533*H533,2)</f>
        <v>0</v>
      </c>
      <c r="BL533" s="25" t="s">
        <v>502</v>
      </c>
      <c r="BM533" s="25" t="s">
        <v>7791</v>
      </c>
    </row>
    <row r="534" spans="2:65" s="1" customFormat="1">
      <c r="B534" s="42"/>
      <c r="C534" s="64"/>
      <c r="D534" s="221" t="s">
        <v>506</v>
      </c>
      <c r="E534" s="64"/>
      <c r="F534" s="222" t="s">
        <v>7790</v>
      </c>
      <c r="G534" s="64"/>
      <c r="H534" s="64"/>
      <c r="I534" s="177"/>
      <c r="J534" s="64"/>
      <c r="K534" s="64"/>
      <c r="L534" s="62"/>
      <c r="M534" s="223"/>
      <c r="N534" s="43"/>
      <c r="O534" s="43"/>
      <c r="P534" s="43"/>
      <c r="Q534" s="43"/>
      <c r="R534" s="43"/>
      <c r="S534" s="43"/>
      <c r="T534" s="79"/>
      <c r="AT534" s="25" t="s">
        <v>506</v>
      </c>
      <c r="AU534" s="25" t="s">
        <v>82</v>
      </c>
    </row>
    <row r="535" spans="2:65" s="1" customFormat="1" ht="24">
      <c r="B535" s="42"/>
      <c r="C535" s="64"/>
      <c r="D535" s="227" t="s">
        <v>2254</v>
      </c>
      <c r="E535" s="64"/>
      <c r="F535" s="273" t="s">
        <v>7792</v>
      </c>
      <c r="G535" s="64"/>
      <c r="H535" s="64"/>
      <c r="I535" s="177"/>
      <c r="J535" s="64"/>
      <c r="K535" s="64"/>
      <c r="L535" s="62"/>
      <c r="M535" s="223"/>
      <c r="N535" s="43"/>
      <c r="O535" s="43"/>
      <c r="P535" s="43"/>
      <c r="Q535" s="43"/>
      <c r="R535" s="43"/>
      <c r="S535" s="43"/>
      <c r="T535" s="79"/>
      <c r="AT535" s="25" t="s">
        <v>2254</v>
      </c>
      <c r="AU535" s="25" t="s">
        <v>82</v>
      </c>
    </row>
    <row r="536" spans="2:65" s="1" customFormat="1" ht="25.5" customHeight="1">
      <c r="B536" s="42"/>
      <c r="C536" s="278" t="s">
        <v>1316</v>
      </c>
      <c r="D536" s="278" t="s">
        <v>1110</v>
      </c>
      <c r="E536" s="279" t="s">
        <v>1300</v>
      </c>
      <c r="F536" s="280" t="s">
        <v>7595</v>
      </c>
      <c r="G536" s="281" t="s">
        <v>795</v>
      </c>
      <c r="H536" s="282">
        <v>0.13200000000000001</v>
      </c>
      <c r="I536" s="283"/>
      <c r="J536" s="284">
        <f>ROUND(I536*H536,2)</f>
        <v>0</v>
      </c>
      <c r="K536" s="280" t="s">
        <v>501</v>
      </c>
      <c r="L536" s="285"/>
      <c r="M536" s="286" t="s">
        <v>23</v>
      </c>
      <c r="N536" s="287" t="s">
        <v>44</v>
      </c>
      <c r="O536" s="43"/>
      <c r="P536" s="218">
        <f>O536*H536</f>
        <v>0</v>
      </c>
      <c r="Q536" s="218">
        <v>1</v>
      </c>
      <c r="R536" s="218">
        <f>Q536*H536</f>
        <v>0.13200000000000001</v>
      </c>
      <c r="S536" s="218">
        <v>0</v>
      </c>
      <c r="T536" s="219">
        <f>S536*H536</f>
        <v>0</v>
      </c>
      <c r="AR536" s="25" t="s">
        <v>604</v>
      </c>
      <c r="AT536" s="25" t="s">
        <v>1110</v>
      </c>
      <c r="AU536" s="25" t="s">
        <v>82</v>
      </c>
      <c r="AY536" s="25" t="s">
        <v>492</v>
      </c>
      <c r="BE536" s="220">
        <f>IF(N536="základní",J536,0)</f>
        <v>0</v>
      </c>
      <c r="BF536" s="220">
        <f>IF(N536="snížená",J536,0)</f>
        <v>0</v>
      </c>
      <c r="BG536" s="220">
        <f>IF(N536="zákl. přenesená",J536,0)</f>
        <v>0</v>
      </c>
      <c r="BH536" s="220">
        <f>IF(N536="sníž. přenesená",J536,0)</f>
        <v>0</v>
      </c>
      <c r="BI536" s="220">
        <f>IF(N536="nulová",J536,0)</f>
        <v>0</v>
      </c>
      <c r="BJ536" s="25" t="s">
        <v>80</v>
      </c>
      <c r="BK536" s="220">
        <f>ROUND(I536*H536,2)</f>
        <v>0</v>
      </c>
      <c r="BL536" s="25" t="s">
        <v>502</v>
      </c>
      <c r="BM536" s="25" t="s">
        <v>7793</v>
      </c>
    </row>
    <row r="537" spans="2:65" s="1" customFormat="1">
      <c r="B537" s="42"/>
      <c r="C537" s="64"/>
      <c r="D537" s="221" t="s">
        <v>506</v>
      </c>
      <c r="E537" s="64"/>
      <c r="F537" s="222" t="s">
        <v>7595</v>
      </c>
      <c r="G537" s="64"/>
      <c r="H537" s="64"/>
      <c r="I537" s="177"/>
      <c r="J537" s="64"/>
      <c r="K537" s="64"/>
      <c r="L537" s="62"/>
      <c r="M537" s="223"/>
      <c r="N537" s="43"/>
      <c r="O537" s="43"/>
      <c r="P537" s="43"/>
      <c r="Q537" s="43"/>
      <c r="R537" s="43"/>
      <c r="S537" s="43"/>
      <c r="T537" s="79"/>
      <c r="AT537" s="25" t="s">
        <v>506</v>
      </c>
      <c r="AU537" s="25" t="s">
        <v>82</v>
      </c>
    </row>
    <row r="538" spans="2:65" s="1" customFormat="1" ht="24">
      <c r="B538" s="42"/>
      <c r="C538" s="64"/>
      <c r="D538" s="227" t="s">
        <v>2254</v>
      </c>
      <c r="E538" s="64"/>
      <c r="F538" s="273" t="s">
        <v>7597</v>
      </c>
      <c r="G538" s="64"/>
      <c r="H538" s="64"/>
      <c r="I538" s="177"/>
      <c r="J538" s="64"/>
      <c r="K538" s="64"/>
      <c r="L538" s="62"/>
      <c r="M538" s="223"/>
      <c r="N538" s="43"/>
      <c r="O538" s="43"/>
      <c r="P538" s="43"/>
      <c r="Q538" s="43"/>
      <c r="R538" s="43"/>
      <c r="S538" s="43"/>
      <c r="T538" s="79"/>
      <c r="AT538" s="25" t="s">
        <v>2254</v>
      </c>
      <c r="AU538" s="25" t="s">
        <v>82</v>
      </c>
    </row>
    <row r="539" spans="2:65" s="1" customFormat="1" ht="25.5" customHeight="1">
      <c r="B539" s="42"/>
      <c r="C539" s="278" t="s">
        <v>1324</v>
      </c>
      <c r="D539" s="278" t="s">
        <v>1110</v>
      </c>
      <c r="E539" s="279" t="s">
        <v>7794</v>
      </c>
      <c r="F539" s="280" t="s">
        <v>7795</v>
      </c>
      <c r="G539" s="281" t="s">
        <v>795</v>
      </c>
      <c r="H539" s="282">
        <v>0.18099999999999999</v>
      </c>
      <c r="I539" s="283"/>
      <c r="J539" s="284">
        <f>ROUND(I539*H539,2)</f>
        <v>0</v>
      </c>
      <c r="K539" s="280" t="s">
        <v>501</v>
      </c>
      <c r="L539" s="285"/>
      <c r="M539" s="286" t="s">
        <v>23</v>
      </c>
      <c r="N539" s="287" t="s">
        <v>44</v>
      </c>
      <c r="O539" s="43"/>
      <c r="P539" s="218">
        <f>O539*H539</f>
        <v>0</v>
      </c>
      <c r="Q539" s="218">
        <v>1</v>
      </c>
      <c r="R539" s="218">
        <f>Q539*H539</f>
        <v>0.18099999999999999</v>
      </c>
      <c r="S539" s="218">
        <v>0</v>
      </c>
      <c r="T539" s="219">
        <f>S539*H539</f>
        <v>0</v>
      </c>
      <c r="AR539" s="25" t="s">
        <v>604</v>
      </c>
      <c r="AT539" s="25" t="s">
        <v>1110</v>
      </c>
      <c r="AU539" s="25" t="s">
        <v>82</v>
      </c>
      <c r="AY539" s="25" t="s">
        <v>492</v>
      </c>
      <c r="BE539" s="220">
        <f>IF(N539="základní",J539,0)</f>
        <v>0</v>
      </c>
      <c r="BF539" s="220">
        <f>IF(N539="snížená",J539,0)</f>
        <v>0</v>
      </c>
      <c r="BG539" s="220">
        <f>IF(N539="zákl. přenesená",J539,0)</f>
        <v>0</v>
      </c>
      <c r="BH539" s="220">
        <f>IF(N539="sníž. přenesená",J539,0)</f>
        <v>0</v>
      </c>
      <c r="BI539" s="220">
        <f>IF(N539="nulová",J539,0)</f>
        <v>0</v>
      </c>
      <c r="BJ539" s="25" t="s">
        <v>80</v>
      </c>
      <c r="BK539" s="220">
        <f>ROUND(I539*H539,2)</f>
        <v>0</v>
      </c>
      <c r="BL539" s="25" t="s">
        <v>502</v>
      </c>
      <c r="BM539" s="25" t="s">
        <v>7796</v>
      </c>
    </row>
    <row r="540" spans="2:65" s="1" customFormat="1">
      <c r="B540" s="42"/>
      <c r="C540" s="64"/>
      <c r="D540" s="221" t="s">
        <v>506</v>
      </c>
      <c r="E540" s="64"/>
      <c r="F540" s="222" t="s">
        <v>7795</v>
      </c>
      <c r="G540" s="64"/>
      <c r="H540" s="64"/>
      <c r="I540" s="177"/>
      <c r="J540" s="64"/>
      <c r="K540" s="64"/>
      <c r="L540" s="62"/>
      <c r="M540" s="223"/>
      <c r="N540" s="43"/>
      <c r="O540" s="43"/>
      <c r="P540" s="43"/>
      <c r="Q540" s="43"/>
      <c r="R540" s="43"/>
      <c r="S540" s="43"/>
      <c r="T540" s="79"/>
      <c r="AT540" s="25" t="s">
        <v>506</v>
      </c>
      <c r="AU540" s="25" t="s">
        <v>82</v>
      </c>
    </row>
    <row r="541" spans="2:65" s="1" customFormat="1" ht="24">
      <c r="B541" s="42"/>
      <c r="C541" s="64"/>
      <c r="D541" s="221" t="s">
        <v>2254</v>
      </c>
      <c r="E541" s="64"/>
      <c r="F541" s="224" t="s">
        <v>7797</v>
      </c>
      <c r="G541" s="64"/>
      <c r="H541" s="64"/>
      <c r="I541" s="177"/>
      <c r="J541" s="64"/>
      <c r="K541" s="64"/>
      <c r="L541" s="62"/>
      <c r="M541" s="223"/>
      <c r="N541" s="43"/>
      <c r="O541" s="43"/>
      <c r="P541" s="43"/>
      <c r="Q541" s="43"/>
      <c r="R541" s="43"/>
      <c r="S541" s="43"/>
      <c r="T541" s="79"/>
      <c r="AT541" s="25" t="s">
        <v>2254</v>
      </c>
      <c r="AU541" s="25" t="s">
        <v>82</v>
      </c>
    </row>
    <row r="542" spans="2:65" s="12" customFormat="1">
      <c r="B542" s="225"/>
      <c r="C542" s="226"/>
      <c r="D542" s="221" t="s">
        <v>513</v>
      </c>
      <c r="E542" s="248" t="s">
        <v>23</v>
      </c>
      <c r="F542" s="249" t="s">
        <v>7798</v>
      </c>
      <c r="G542" s="226"/>
      <c r="H542" s="250">
        <v>0.18099999999999999</v>
      </c>
      <c r="I542" s="231"/>
      <c r="J542" s="226"/>
      <c r="K542" s="226"/>
      <c r="L542" s="232"/>
      <c r="M542" s="233"/>
      <c r="N542" s="234"/>
      <c r="O542" s="234"/>
      <c r="P542" s="234"/>
      <c r="Q542" s="234"/>
      <c r="R542" s="234"/>
      <c r="S542" s="234"/>
      <c r="T542" s="235"/>
      <c r="AT542" s="236" t="s">
        <v>513</v>
      </c>
      <c r="AU542" s="236" t="s">
        <v>82</v>
      </c>
      <c r="AV542" s="12" t="s">
        <v>82</v>
      </c>
      <c r="AW542" s="12" t="s">
        <v>36</v>
      </c>
      <c r="AX542" s="12" t="s">
        <v>73</v>
      </c>
      <c r="AY542" s="236" t="s">
        <v>492</v>
      </c>
    </row>
    <row r="543" spans="2:65" s="14" customFormat="1">
      <c r="B543" s="251"/>
      <c r="C543" s="252"/>
      <c r="D543" s="227" t="s">
        <v>513</v>
      </c>
      <c r="E543" s="253" t="s">
        <v>23</v>
      </c>
      <c r="F543" s="254" t="s">
        <v>560</v>
      </c>
      <c r="G543" s="252"/>
      <c r="H543" s="255">
        <v>0.18099999999999999</v>
      </c>
      <c r="I543" s="256"/>
      <c r="J543" s="252"/>
      <c r="K543" s="252"/>
      <c r="L543" s="257"/>
      <c r="M543" s="258"/>
      <c r="N543" s="259"/>
      <c r="O543" s="259"/>
      <c r="P543" s="259"/>
      <c r="Q543" s="259"/>
      <c r="R543" s="259"/>
      <c r="S543" s="259"/>
      <c r="T543" s="260"/>
      <c r="AT543" s="261" t="s">
        <v>513</v>
      </c>
      <c r="AU543" s="261" t="s">
        <v>82</v>
      </c>
      <c r="AV543" s="14" t="s">
        <v>502</v>
      </c>
      <c r="AW543" s="14" t="s">
        <v>36</v>
      </c>
      <c r="AX543" s="14" t="s">
        <v>80</v>
      </c>
      <c r="AY543" s="261" t="s">
        <v>492</v>
      </c>
    </row>
    <row r="544" spans="2:65" s="1" customFormat="1" ht="25.5" customHeight="1">
      <c r="B544" s="42"/>
      <c r="C544" s="209" t="s">
        <v>1331</v>
      </c>
      <c r="D544" s="209" t="s">
        <v>498</v>
      </c>
      <c r="E544" s="210" t="s">
        <v>7799</v>
      </c>
      <c r="F544" s="211" t="s">
        <v>7800</v>
      </c>
      <c r="G544" s="212" t="s">
        <v>795</v>
      </c>
      <c r="H544" s="213">
        <v>3.06</v>
      </c>
      <c r="I544" s="214"/>
      <c r="J544" s="215">
        <f>ROUND(I544*H544,2)</f>
        <v>0</v>
      </c>
      <c r="K544" s="211" t="s">
        <v>501</v>
      </c>
      <c r="L544" s="62"/>
      <c r="M544" s="216" t="s">
        <v>23</v>
      </c>
      <c r="N544" s="217" t="s">
        <v>44</v>
      </c>
      <c r="O544" s="43"/>
      <c r="P544" s="218">
        <f>O544*H544</f>
        <v>0</v>
      </c>
      <c r="Q544" s="218">
        <v>1.221E-2</v>
      </c>
      <c r="R544" s="218">
        <f>Q544*H544</f>
        <v>3.7362600000000003E-2</v>
      </c>
      <c r="S544" s="218">
        <v>0</v>
      </c>
      <c r="T544" s="219">
        <f>S544*H544</f>
        <v>0</v>
      </c>
      <c r="AR544" s="25" t="s">
        <v>502</v>
      </c>
      <c r="AT544" s="25" t="s">
        <v>498</v>
      </c>
      <c r="AU544" s="25" t="s">
        <v>82</v>
      </c>
      <c r="AY544" s="25" t="s">
        <v>492</v>
      </c>
      <c r="BE544" s="220">
        <f>IF(N544="základní",J544,0)</f>
        <v>0</v>
      </c>
      <c r="BF544" s="220">
        <f>IF(N544="snížená",J544,0)</f>
        <v>0</v>
      </c>
      <c r="BG544" s="220">
        <f>IF(N544="zákl. přenesená",J544,0)</f>
        <v>0</v>
      </c>
      <c r="BH544" s="220">
        <f>IF(N544="sníž. přenesená",J544,0)</f>
        <v>0</v>
      </c>
      <c r="BI544" s="220">
        <f>IF(N544="nulová",J544,0)</f>
        <v>0</v>
      </c>
      <c r="BJ544" s="25" t="s">
        <v>80</v>
      </c>
      <c r="BK544" s="220">
        <f>ROUND(I544*H544,2)</f>
        <v>0</v>
      </c>
      <c r="BL544" s="25" t="s">
        <v>502</v>
      </c>
      <c r="BM544" s="25" t="s">
        <v>7801</v>
      </c>
    </row>
    <row r="545" spans="2:65" s="1" customFormat="1">
      <c r="B545" s="42"/>
      <c r="C545" s="64"/>
      <c r="D545" s="221" t="s">
        <v>506</v>
      </c>
      <c r="E545" s="64"/>
      <c r="F545" s="222" t="s">
        <v>7800</v>
      </c>
      <c r="G545" s="64"/>
      <c r="H545" s="64"/>
      <c r="I545" s="177"/>
      <c r="J545" s="64"/>
      <c r="K545" s="64"/>
      <c r="L545" s="62"/>
      <c r="M545" s="223"/>
      <c r="N545" s="43"/>
      <c r="O545" s="43"/>
      <c r="P545" s="43"/>
      <c r="Q545" s="43"/>
      <c r="R545" s="43"/>
      <c r="S545" s="43"/>
      <c r="T545" s="79"/>
      <c r="AT545" s="25" t="s">
        <v>506</v>
      </c>
      <c r="AU545" s="25" t="s">
        <v>82</v>
      </c>
    </row>
    <row r="546" spans="2:65" s="1" customFormat="1" ht="60">
      <c r="B546" s="42"/>
      <c r="C546" s="64"/>
      <c r="D546" s="221" t="s">
        <v>509</v>
      </c>
      <c r="E546" s="64"/>
      <c r="F546" s="224" t="s">
        <v>7755</v>
      </c>
      <c r="G546" s="64"/>
      <c r="H546" s="64"/>
      <c r="I546" s="177"/>
      <c r="J546" s="64"/>
      <c r="K546" s="64"/>
      <c r="L546" s="62"/>
      <c r="M546" s="223"/>
      <c r="N546" s="43"/>
      <c r="O546" s="43"/>
      <c r="P546" s="43"/>
      <c r="Q546" s="43"/>
      <c r="R546" s="43"/>
      <c r="S546" s="43"/>
      <c r="T546" s="79"/>
      <c r="AT546" s="25" t="s">
        <v>509</v>
      </c>
      <c r="AU546" s="25" t="s">
        <v>82</v>
      </c>
    </row>
    <row r="547" spans="2:65" s="12" customFormat="1">
      <c r="B547" s="225"/>
      <c r="C547" s="226"/>
      <c r="D547" s="221" t="s">
        <v>513</v>
      </c>
      <c r="E547" s="248" t="s">
        <v>23</v>
      </c>
      <c r="F547" s="249" t="s">
        <v>7802</v>
      </c>
      <c r="G547" s="226"/>
      <c r="H547" s="250">
        <v>2.8839999999999999</v>
      </c>
      <c r="I547" s="231"/>
      <c r="J547" s="226"/>
      <c r="K547" s="226"/>
      <c r="L547" s="232"/>
      <c r="M547" s="233"/>
      <c r="N547" s="234"/>
      <c r="O547" s="234"/>
      <c r="P547" s="234"/>
      <c r="Q547" s="234"/>
      <c r="R547" s="234"/>
      <c r="S547" s="234"/>
      <c r="T547" s="235"/>
      <c r="AT547" s="236" t="s">
        <v>513</v>
      </c>
      <c r="AU547" s="236" t="s">
        <v>82</v>
      </c>
      <c r="AV547" s="12" t="s">
        <v>82</v>
      </c>
      <c r="AW547" s="12" t="s">
        <v>36</v>
      </c>
      <c r="AX547" s="12" t="s">
        <v>73</v>
      </c>
      <c r="AY547" s="236" t="s">
        <v>492</v>
      </c>
    </row>
    <row r="548" spans="2:65" s="13" customFormat="1">
      <c r="B548" s="237"/>
      <c r="C548" s="238"/>
      <c r="D548" s="221" t="s">
        <v>513</v>
      </c>
      <c r="E548" s="239" t="s">
        <v>23</v>
      </c>
      <c r="F548" s="240" t="s">
        <v>7803</v>
      </c>
      <c r="G548" s="238"/>
      <c r="H548" s="241" t="s">
        <v>23</v>
      </c>
      <c r="I548" s="242"/>
      <c r="J548" s="238"/>
      <c r="K548" s="238"/>
      <c r="L548" s="243"/>
      <c r="M548" s="244"/>
      <c r="N548" s="245"/>
      <c r="O548" s="245"/>
      <c r="P548" s="245"/>
      <c r="Q548" s="245"/>
      <c r="R548" s="245"/>
      <c r="S548" s="245"/>
      <c r="T548" s="246"/>
      <c r="AT548" s="247" t="s">
        <v>513</v>
      </c>
      <c r="AU548" s="247" t="s">
        <v>82</v>
      </c>
      <c r="AV548" s="13" t="s">
        <v>80</v>
      </c>
      <c r="AW548" s="13" t="s">
        <v>36</v>
      </c>
      <c r="AX548" s="13" t="s">
        <v>73</v>
      </c>
      <c r="AY548" s="247" t="s">
        <v>492</v>
      </c>
    </row>
    <row r="549" spans="2:65" s="12" customFormat="1">
      <c r="B549" s="225"/>
      <c r="C549" s="226"/>
      <c r="D549" s="221" t="s">
        <v>513</v>
      </c>
      <c r="E549" s="248" t="s">
        <v>23</v>
      </c>
      <c r="F549" s="249" t="s">
        <v>7804</v>
      </c>
      <c r="G549" s="226"/>
      <c r="H549" s="250">
        <v>0.17599999999999999</v>
      </c>
      <c r="I549" s="231"/>
      <c r="J549" s="226"/>
      <c r="K549" s="226"/>
      <c r="L549" s="232"/>
      <c r="M549" s="233"/>
      <c r="N549" s="234"/>
      <c r="O549" s="234"/>
      <c r="P549" s="234"/>
      <c r="Q549" s="234"/>
      <c r="R549" s="234"/>
      <c r="S549" s="234"/>
      <c r="T549" s="235"/>
      <c r="AT549" s="236" t="s">
        <v>513</v>
      </c>
      <c r="AU549" s="236" t="s">
        <v>82</v>
      </c>
      <c r="AV549" s="12" t="s">
        <v>82</v>
      </c>
      <c r="AW549" s="12" t="s">
        <v>36</v>
      </c>
      <c r="AX549" s="12" t="s">
        <v>73</v>
      </c>
      <c r="AY549" s="236" t="s">
        <v>492</v>
      </c>
    </row>
    <row r="550" spans="2:65" s="13" customFormat="1">
      <c r="B550" s="237"/>
      <c r="C550" s="238"/>
      <c r="D550" s="221" t="s">
        <v>513</v>
      </c>
      <c r="E550" s="239" t="s">
        <v>23</v>
      </c>
      <c r="F550" s="240" t="s">
        <v>7805</v>
      </c>
      <c r="G550" s="238"/>
      <c r="H550" s="241" t="s">
        <v>23</v>
      </c>
      <c r="I550" s="242"/>
      <c r="J550" s="238"/>
      <c r="K550" s="238"/>
      <c r="L550" s="243"/>
      <c r="M550" s="244"/>
      <c r="N550" s="245"/>
      <c r="O550" s="245"/>
      <c r="P550" s="245"/>
      <c r="Q550" s="245"/>
      <c r="R550" s="245"/>
      <c r="S550" s="245"/>
      <c r="T550" s="246"/>
      <c r="AT550" s="247" t="s">
        <v>513</v>
      </c>
      <c r="AU550" s="247" t="s">
        <v>82</v>
      </c>
      <c r="AV550" s="13" t="s">
        <v>80</v>
      </c>
      <c r="AW550" s="13" t="s">
        <v>36</v>
      </c>
      <c r="AX550" s="13" t="s">
        <v>73</v>
      </c>
      <c r="AY550" s="247" t="s">
        <v>492</v>
      </c>
    </row>
    <row r="551" spans="2:65" s="14" customFormat="1">
      <c r="B551" s="251"/>
      <c r="C551" s="252"/>
      <c r="D551" s="227" t="s">
        <v>513</v>
      </c>
      <c r="E551" s="253" t="s">
        <v>23</v>
      </c>
      <c r="F551" s="254" t="s">
        <v>560</v>
      </c>
      <c r="G551" s="252"/>
      <c r="H551" s="255">
        <v>3.06</v>
      </c>
      <c r="I551" s="256"/>
      <c r="J551" s="252"/>
      <c r="K551" s="252"/>
      <c r="L551" s="257"/>
      <c r="M551" s="258"/>
      <c r="N551" s="259"/>
      <c r="O551" s="259"/>
      <c r="P551" s="259"/>
      <c r="Q551" s="259"/>
      <c r="R551" s="259"/>
      <c r="S551" s="259"/>
      <c r="T551" s="260"/>
      <c r="AT551" s="261" t="s">
        <v>513</v>
      </c>
      <c r="AU551" s="261" t="s">
        <v>82</v>
      </c>
      <c r="AV551" s="14" t="s">
        <v>502</v>
      </c>
      <c r="AW551" s="14" t="s">
        <v>36</v>
      </c>
      <c r="AX551" s="14" t="s">
        <v>80</v>
      </c>
      <c r="AY551" s="261" t="s">
        <v>492</v>
      </c>
    </row>
    <row r="552" spans="2:65" s="1" customFormat="1" ht="25.5" customHeight="1">
      <c r="B552" s="42"/>
      <c r="C552" s="278" t="s">
        <v>1337</v>
      </c>
      <c r="D552" s="278" t="s">
        <v>1110</v>
      </c>
      <c r="E552" s="279" t="s">
        <v>7806</v>
      </c>
      <c r="F552" s="280" t="s">
        <v>7807</v>
      </c>
      <c r="G552" s="281" t="s">
        <v>795</v>
      </c>
      <c r="H552" s="282">
        <v>0.17599999999999999</v>
      </c>
      <c r="I552" s="283"/>
      <c r="J552" s="284">
        <f>ROUND(I552*H552,2)</f>
        <v>0</v>
      </c>
      <c r="K552" s="280" t="s">
        <v>501</v>
      </c>
      <c r="L552" s="285"/>
      <c r="M552" s="286" t="s">
        <v>23</v>
      </c>
      <c r="N552" s="287" t="s">
        <v>44</v>
      </c>
      <c r="O552" s="43"/>
      <c r="P552" s="218">
        <f>O552*H552</f>
        <v>0</v>
      </c>
      <c r="Q552" s="218">
        <v>1</v>
      </c>
      <c r="R552" s="218">
        <f>Q552*H552</f>
        <v>0.17599999999999999</v>
      </c>
      <c r="S552" s="218">
        <v>0</v>
      </c>
      <c r="T552" s="219">
        <f>S552*H552</f>
        <v>0</v>
      </c>
      <c r="AR552" s="25" t="s">
        <v>604</v>
      </c>
      <c r="AT552" s="25" t="s">
        <v>1110</v>
      </c>
      <c r="AU552" s="25" t="s">
        <v>82</v>
      </c>
      <c r="AY552" s="25" t="s">
        <v>492</v>
      </c>
      <c r="BE552" s="220">
        <f>IF(N552="základní",J552,0)</f>
        <v>0</v>
      </c>
      <c r="BF552" s="220">
        <f>IF(N552="snížená",J552,0)</f>
        <v>0</v>
      </c>
      <c r="BG552" s="220">
        <f>IF(N552="zákl. přenesená",J552,0)</f>
        <v>0</v>
      </c>
      <c r="BH552" s="220">
        <f>IF(N552="sníž. přenesená",J552,0)</f>
        <v>0</v>
      </c>
      <c r="BI552" s="220">
        <f>IF(N552="nulová",J552,0)</f>
        <v>0</v>
      </c>
      <c r="BJ552" s="25" t="s">
        <v>80</v>
      </c>
      <c r="BK552" s="220">
        <f>ROUND(I552*H552,2)</f>
        <v>0</v>
      </c>
      <c r="BL552" s="25" t="s">
        <v>502</v>
      </c>
      <c r="BM552" s="25" t="s">
        <v>7808</v>
      </c>
    </row>
    <row r="553" spans="2:65" s="1" customFormat="1">
      <c r="B553" s="42"/>
      <c r="C553" s="64"/>
      <c r="D553" s="221" t="s">
        <v>506</v>
      </c>
      <c r="E553" s="64"/>
      <c r="F553" s="222" t="s">
        <v>7807</v>
      </c>
      <c r="G553" s="64"/>
      <c r="H553" s="64"/>
      <c r="I553" s="177"/>
      <c r="J553" s="64"/>
      <c r="K553" s="64"/>
      <c r="L553" s="62"/>
      <c r="M553" s="223"/>
      <c r="N553" s="43"/>
      <c r="O553" s="43"/>
      <c r="P553" s="43"/>
      <c r="Q553" s="43"/>
      <c r="R553" s="43"/>
      <c r="S553" s="43"/>
      <c r="T553" s="79"/>
      <c r="AT553" s="25" t="s">
        <v>506</v>
      </c>
      <c r="AU553" s="25" t="s">
        <v>82</v>
      </c>
    </row>
    <row r="554" spans="2:65" s="1" customFormat="1" ht="24">
      <c r="B554" s="42"/>
      <c r="C554" s="64"/>
      <c r="D554" s="227" t="s">
        <v>2254</v>
      </c>
      <c r="E554" s="64"/>
      <c r="F554" s="273" t="s">
        <v>7809</v>
      </c>
      <c r="G554" s="64"/>
      <c r="H554" s="64"/>
      <c r="I554" s="177"/>
      <c r="J554" s="64"/>
      <c r="K554" s="64"/>
      <c r="L554" s="62"/>
      <c r="M554" s="223"/>
      <c r="N554" s="43"/>
      <c r="O554" s="43"/>
      <c r="P554" s="43"/>
      <c r="Q554" s="43"/>
      <c r="R554" s="43"/>
      <c r="S554" s="43"/>
      <c r="T554" s="79"/>
      <c r="AT554" s="25" t="s">
        <v>2254</v>
      </c>
      <c r="AU554" s="25" t="s">
        <v>82</v>
      </c>
    </row>
    <row r="555" spans="2:65" s="1" customFormat="1" ht="25.5" customHeight="1">
      <c r="B555" s="42"/>
      <c r="C555" s="278" t="s">
        <v>1365</v>
      </c>
      <c r="D555" s="278" t="s">
        <v>1110</v>
      </c>
      <c r="E555" s="279" t="s">
        <v>7810</v>
      </c>
      <c r="F555" s="280" t="s">
        <v>7811</v>
      </c>
      <c r="G555" s="281" t="s">
        <v>795</v>
      </c>
      <c r="H555" s="282">
        <v>2.8839999999999999</v>
      </c>
      <c r="I555" s="283"/>
      <c r="J555" s="284">
        <f>ROUND(I555*H555,2)</f>
        <v>0</v>
      </c>
      <c r="K555" s="280" t="s">
        <v>501</v>
      </c>
      <c r="L555" s="285"/>
      <c r="M555" s="286" t="s">
        <v>23</v>
      </c>
      <c r="N555" s="287" t="s">
        <v>44</v>
      </c>
      <c r="O555" s="43"/>
      <c r="P555" s="218">
        <f>O555*H555</f>
        <v>0</v>
      </c>
      <c r="Q555" s="218">
        <v>1</v>
      </c>
      <c r="R555" s="218">
        <f>Q555*H555</f>
        <v>2.8839999999999999</v>
      </c>
      <c r="S555" s="218">
        <v>0</v>
      </c>
      <c r="T555" s="219">
        <f>S555*H555</f>
        <v>0</v>
      </c>
      <c r="AR555" s="25" t="s">
        <v>604</v>
      </c>
      <c r="AT555" s="25" t="s">
        <v>1110</v>
      </c>
      <c r="AU555" s="25" t="s">
        <v>82</v>
      </c>
      <c r="AY555" s="25" t="s">
        <v>492</v>
      </c>
      <c r="BE555" s="220">
        <f>IF(N555="základní",J555,0)</f>
        <v>0</v>
      </c>
      <c r="BF555" s="220">
        <f>IF(N555="snížená",J555,0)</f>
        <v>0</v>
      </c>
      <c r="BG555" s="220">
        <f>IF(N555="zákl. přenesená",J555,0)</f>
        <v>0</v>
      </c>
      <c r="BH555" s="220">
        <f>IF(N555="sníž. přenesená",J555,0)</f>
        <v>0</v>
      </c>
      <c r="BI555" s="220">
        <f>IF(N555="nulová",J555,0)</f>
        <v>0</v>
      </c>
      <c r="BJ555" s="25" t="s">
        <v>80</v>
      </c>
      <c r="BK555" s="220">
        <f>ROUND(I555*H555,2)</f>
        <v>0</v>
      </c>
      <c r="BL555" s="25" t="s">
        <v>502</v>
      </c>
      <c r="BM555" s="25" t="s">
        <v>7812</v>
      </c>
    </row>
    <row r="556" spans="2:65" s="1" customFormat="1">
      <c r="B556" s="42"/>
      <c r="C556" s="64"/>
      <c r="D556" s="221" t="s">
        <v>506</v>
      </c>
      <c r="E556" s="64"/>
      <c r="F556" s="222" t="s">
        <v>7811</v>
      </c>
      <c r="G556" s="64"/>
      <c r="H556" s="64"/>
      <c r="I556" s="177"/>
      <c r="J556" s="64"/>
      <c r="K556" s="64"/>
      <c r="L556" s="62"/>
      <c r="M556" s="223"/>
      <c r="N556" s="43"/>
      <c r="O556" s="43"/>
      <c r="P556" s="43"/>
      <c r="Q556" s="43"/>
      <c r="R556" s="43"/>
      <c r="S556" s="43"/>
      <c r="T556" s="79"/>
      <c r="AT556" s="25" t="s">
        <v>506</v>
      </c>
      <c r="AU556" s="25" t="s">
        <v>82</v>
      </c>
    </row>
    <row r="557" spans="2:65" s="1" customFormat="1" ht="24">
      <c r="B557" s="42"/>
      <c r="C557" s="64"/>
      <c r="D557" s="227" t="s">
        <v>2254</v>
      </c>
      <c r="E557" s="64"/>
      <c r="F557" s="273" t="s">
        <v>7813</v>
      </c>
      <c r="G557" s="64"/>
      <c r="H557" s="64"/>
      <c r="I557" s="177"/>
      <c r="J557" s="64"/>
      <c r="K557" s="64"/>
      <c r="L557" s="62"/>
      <c r="M557" s="223"/>
      <c r="N557" s="43"/>
      <c r="O557" s="43"/>
      <c r="P557" s="43"/>
      <c r="Q557" s="43"/>
      <c r="R557" s="43"/>
      <c r="S557" s="43"/>
      <c r="T557" s="79"/>
      <c r="AT557" s="25" t="s">
        <v>2254</v>
      </c>
      <c r="AU557" s="25" t="s">
        <v>82</v>
      </c>
    </row>
    <row r="558" spans="2:65" s="1" customFormat="1" ht="16.5" customHeight="1">
      <c r="B558" s="42"/>
      <c r="C558" s="209" t="s">
        <v>1381</v>
      </c>
      <c r="D558" s="209" t="s">
        <v>498</v>
      </c>
      <c r="E558" s="210" t="s">
        <v>7814</v>
      </c>
      <c r="F558" s="211" t="s">
        <v>7815</v>
      </c>
      <c r="G558" s="212" t="s">
        <v>632</v>
      </c>
      <c r="H558" s="213">
        <v>4.3090000000000002</v>
      </c>
      <c r="I558" s="214"/>
      <c r="J558" s="215">
        <f>ROUND(I558*H558,2)</f>
        <v>0</v>
      </c>
      <c r="K558" s="211" t="s">
        <v>501</v>
      </c>
      <c r="L558" s="62"/>
      <c r="M558" s="216" t="s">
        <v>23</v>
      </c>
      <c r="N558" s="217" t="s">
        <v>44</v>
      </c>
      <c r="O558" s="43"/>
      <c r="P558" s="218">
        <f>O558*H558</f>
        <v>0</v>
      </c>
      <c r="Q558" s="218">
        <v>2.4533700000000001</v>
      </c>
      <c r="R558" s="218">
        <f>Q558*H558</f>
        <v>10.571571330000001</v>
      </c>
      <c r="S558" s="218">
        <v>0</v>
      </c>
      <c r="T558" s="219">
        <f>S558*H558</f>
        <v>0</v>
      </c>
      <c r="AR558" s="25" t="s">
        <v>502</v>
      </c>
      <c r="AT558" s="25" t="s">
        <v>498</v>
      </c>
      <c r="AU558" s="25" t="s">
        <v>82</v>
      </c>
      <c r="AY558" s="25" t="s">
        <v>492</v>
      </c>
      <c r="BE558" s="220">
        <f>IF(N558="základní",J558,0)</f>
        <v>0</v>
      </c>
      <c r="BF558" s="220">
        <f>IF(N558="snížená",J558,0)</f>
        <v>0</v>
      </c>
      <c r="BG558" s="220">
        <f>IF(N558="zákl. přenesená",J558,0)</f>
        <v>0</v>
      </c>
      <c r="BH558" s="220">
        <f>IF(N558="sníž. přenesená",J558,0)</f>
        <v>0</v>
      </c>
      <c r="BI558" s="220">
        <f>IF(N558="nulová",J558,0)</f>
        <v>0</v>
      </c>
      <c r="BJ558" s="25" t="s">
        <v>80</v>
      </c>
      <c r="BK558" s="220">
        <f>ROUND(I558*H558,2)</f>
        <v>0</v>
      </c>
      <c r="BL558" s="25" t="s">
        <v>502</v>
      </c>
      <c r="BM558" s="25" t="s">
        <v>7816</v>
      </c>
    </row>
    <row r="559" spans="2:65" s="1" customFormat="1">
      <c r="B559" s="42"/>
      <c r="C559" s="64"/>
      <c r="D559" s="221" t="s">
        <v>506</v>
      </c>
      <c r="E559" s="64"/>
      <c r="F559" s="222" t="s">
        <v>7815</v>
      </c>
      <c r="G559" s="64"/>
      <c r="H559" s="64"/>
      <c r="I559" s="177"/>
      <c r="J559" s="64"/>
      <c r="K559" s="64"/>
      <c r="L559" s="62"/>
      <c r="M559" s="223"/>
      <c r="N559" s="43"/>
      <c r="O559" s="43"/>
      <c r="P559" s="43"/>
      <c r="Q559" s="43"/>
      <c r="R559" s="43"/>
      <c r="S559" s="43"/>
      <c r="T559" s="79"/>
      <c r="AT559" s="25" t="s">
        <v>506</v>
      </c>
      <c r="AU559" s="25" t="s">
        <v>82</v>
      </c>
    </row>
    <row r="560" spans="2:65" s="13" customFormat="1">
      <c r="B560" s="237"/>
      <c r="C560" s="238"/>
      <c r="D560" s="221" t="s">
        <v>513</v>
      </c>
      <c r="E560" s="239" t="s">
        <v>23</v>
      </c>
      <c r="F560" s="240" t="s">
        <v>7817</v>
      </c>
      <c r="G560" s="238"/>
      <c r="H560" s="241" t="s">
        <v>23</v>
      </c>
      <c r="I560" s="242"/>
      <c r="J560" s="238"/>
      <c r="K560" s="238"/>
      <c r="L560" s="243"/>
      <c r="M560" s="244"/>
      <c r="N560" s="245"/>
      <c r="O560" s="245"/>
      <c r="P560" s="245"/>
      <c r="Q560" s="245"/>
      <c r="R560" s="245"/>
      <c r="S560" s="245"/>
      <c r="T560" s="246"/>
      <c r="AT560" s="247" t="s">
        <v>513</v>
      </c>
      <c r="AU560" s="247" t="s">
        <v>82</v>
      </c>
      <c r="AV560" s="13" t="s">
        <v>80</v>
      </c>
      <c r="AW560" s="13" t="s">
        <v>36</v>
      </c>
      <c r="AX560" s="13" t="s">
        <v>73</v>
      </c>
      <c r="AY560" s="247" t="s">
        <v>492</v>
      </c>
    </row>
    <row r="561" spans="2:65" s="12" customFormat="1">
      <c r="B561" s="225"/>
      <c r="C561" s="226"/>
      <c r="D561" s="221" t="s">
        <v>513</v>
      </c>
      <c r="E561" s="248" t="s">
        <v>23</v>
      </c>
      <c r="F561" s="249" t="s">
        <v>7818</v>
      </c>
      <c r="G561" s="226"/>
      <c r="H561" s="250">
        <v>1.117</v>
      </c>
      <c r="I561" s="231"/>
      <c r="J561" s="226"/>
      <c r="K561" s="226"/>
      <c r="L561" s="232"/>
      <c r="M561" s="233"/>
      <c r="N561" s="234"/>
      <c r="O561" s="234"/>
      <c r="P561" s="234"/>
      <c r="Q561" s="234"/>
      <c r="R561" s="234"/>
      <c r="S561" s="234"/>
      <c r="T561" s="235"/>
      <c r="AT561" s="236" t="s">
        <v>513</v>
      </c>
      <c r="AU561" s="236" t="s">
        <v>82</v>
      </c>
      <c r="AV561" s="12" t="s">
        <v>82</v>
      </c>
      <c r="AW561" s="12" t="s">
        <v>36</v>
      </c>
      <c r="AX561" s="12" t="s">
        <v>73</v>
      </c>
      <c r="AY561" s="236" t="s">
        <v>492</v>
      </c>
    </row>
    <row r="562" spans="2:65" s="12" customFormat="1">
      <c r="B562" s="225"/>
      <c r="C562" s="226"/>
      <c r="D562" s="221" t="s">
        <v>513</v>
      </c>
      <c r="E562" s="248" t="s">
        <v>23</v>
      </c>
      <c r="F562" s="249" t="s">
        <v>7819</v>
      </c>
      <c r="G562" s="226"/>
      <c r="H562" s="250">
        <v>0.496</v>
      </c>
      <c r="I562" s="231"/>
      <c r="J562" s="226"/>
      <c r="K562" s="226"/>
      <c r="L562" s="232"/>
      <c r="M562" s="233"/>
      <c r="N562" s="234"/>
      <c r="O562" s="234"/>
      <c r="P562" s="234"/>
      <c r="Q562" s="234"/>
      <c r="R562" s="234"/>
      <c r="S562" s="234"/>
      <c r="T562" s="235"/>
      <c r="AT562" s="236" t="s">
        <v>513</v>
      </c>
      <c r="AU562" s="236" t="s">
        <v>82</v>
      </c>
      <c r="AV562" s="12" t="s">
        <v>82</v>
      </c>
      <c r="AW562" s="12" t="s">
        <v>36</v>
      </c>
      <c r="AX562" s="12" t="s">
        <v>73</v>
      </c>
      <c r="AY562" s="236" t="s">
        <v>492</v>
      </c>
    </row>
    <row r="563" spans="2:65" s="12" customFormat="1">
      <c r="B563" s="225"/>
      <c r="C563" s="226"/>
      <c r="D563" s="221" t="s">
        <v>513</v>
      </c>
      <c r="E563" s="248" t="s">
        <v>23</v>
      </c>
      <c r="F563" s="249" t="s">
        <v>7820</v>
      </c>
      <c r="G563" s="226"/>
      <c r="H563" s="250">
        <v>0.27800000000000002</v>
      </c>
      <c r="I563" s="231"/>
      <c r="J563" s="226"/>
      <c r="K563" s="226"/>
      <c r="L563" s="232"/>
      <c r="M563" s="233"/>
      <c r="N563" s="234"/>
      <c r="O563" s="234"/>
      <c r="P563" s="234"/>
      <c r="Q563" s="234"/>
      <c r="R563" s="234"/>
      <c r="S563" s="234"/>
      <c r="T563" s="235"/>
      <c r="AT563" s="236" t="s">
        <v>513</v>
      </c>
      <c r="AU563" s="236" t="s">
        <v>82</v>
      </c>
      <c r="AV563" s="12" t="s">
        <v>82</v>
      </c>
      <c r="AW563" s="12" t="s">
        <v>36</v>
      </c>
      <c r="AX563" s="12" t="s">
        <v>73</v>
      </c>
      <c r="AY563" s="236" t="s">
        <v>492</v>
      </c>
    </row>
    <row r="564" spans="2:65" s="12" customFormat="1">
      <c r="B564" s="225"/>
      <c r="C564" s="226"/>
      <c r="D564" s="221" t="s">
        <v>513</v>
      </c>
      <c r="E564" s="248" t="s">
        <v>23</v>
      </c>
      <c r="F564" s="249" t="s">
        <v>7821</v>
      </c>
      <c r="G564" s="226"/>
      <c r="H564" s="250">
        <v>0.153</v>
      </c>
      <c r="I564" s="231"/>
      <c r="J564" s="226"/>
      <c r="K564" s="226"/>
      <c r="L564" s="232"/>
      <c r="M564" s="233"/>
      <c r="N564" s="234"/>
      <c r="O564" s="234"/>
      <c r="P564" s="234"/>
      <c r="Q564" s="234"/>
      <c r="R564" s="234"/>
      <c r="S564" s="234"/>
      <c r="T564" s="235"/>
      <c r="AT564" s="236" t="s">
        <v>513</v>
      </c>
      <c r="AU564" s="236" t="s">
        <v>82</v>
      </c>
      <c r="AV564" s="12" t="s">
        <v>82</v>
      </c>
      <c r="AW564" s="12" t="s">
        <v>36</v>
      </c>
      <c r="AX564" s="12" t="s">
        <v>73</v>
      </c>
      <c r="AY564" s="236" t="s">
        <v>492</v>
      </c>
    </row>
    <row r="565" spans="2:65" s="12" customFormat="1">
      <c r="B565" s="225"/>
      <c r="C565" s="226"/>
      <c r="D565" s="221" t="s">
        <v>513</v>
      </c>
      <c r="E565" s="248" t="s">
        <v>23</v>
      </c>
      <c r="F565" s="249" t="s">
        <v>7822</v>
      </c>
      <c r="G565" s="226"/>
      <c r="H565" s="250">
        <v>0.25</v>
      </c>
      <c r="I565" s="231"/>
      <c r="J565" s="226"/>
      <c r="K565" s="226"/>
      <c r="L565" s="232"/>
      <c r="M565" s="233"/>
      <c r="N565" s="234"/>
      <c r="O565" s="234"/>
      <c r="P565" s="234"/>
      <c r="Q565" s="234"/>
      <c r="R565" s="234"/>
      <c r="S565" s="234"/>
      <c r="T565" s="235"/>
      <c r="AT565" s="236" t="s">
        <v>513</v>
      </c>
      <c r="AU565" s="236" t="s">
        <v>82</v>
      </c>
      <c r="AV565" s="12" t="s">
        <v>82</v>
      </c>
      <c r="AW565" s="12" t="s">
        <v>36</v>
      </c>
      <c r="AX565" s="12" t="s">
        <v>73</v>
      </c>
      <c r="AY565" s="236" t="s">
        <v>492</v>
      </c>
    </row>
    <row r="566" spans="2:65" s="12" customFormat="1">
      <c r="B566" s="225"/>
      <c r="C566" s="226"/>
      <c r="D566" s="221" t="s">
        <v>513</v>
      </c>
      <c r="E566" s="248" t="s">
        <v>23</v>
      </c>
      <c r="F566" s="249" t="s">
        <v>7823</v>
      </c>
      <c r="G566" s="226"/>
      <c r="H566" s="250">
        <v>0.56699999999999995</v>
      </c>
      <c r="I566" s="231"/>
      <c r="J566" s="226"/>
      <c r="K566" s="226"/>
      <c r="L566" s="232"/>
      <c r="M566" s="233"/>
      <c r="N566" s="234"/>
      <c r="O566" s="234"/>
      <c r="P566" s="234"/>
      <c r="Q566" s="234"/>
      <c r="R566" s="234"/>
      <c r="S566" s="234"/>
      <c r="T566" s="235"/>
      <c r="AT566" s="236" t="s">
        <v>513</v>
      </c>
      <c r="AU566" s="236" t="s">
        <v>82</v>
      </c>
      <c r="AV566" s="12" t="s">
        <v>82</v>
      </c>
      <c r="AW566" s="12" t="s">
        <v>36</v>
      </c>
      <c r="AX566" s="12" t="s">
        <v>73</v>
      </c>
      <c r="AY566" s="236" t="s">
        <v>492</v>
      </c>
    </row>
    <row r="567" spans="2:65" s="12" customFormat="1">
      <c r="B567" s="225"/>
      <c r="C567" s="226"/>
      <c r="D567" s="221" t="s">
        <v>513</v>
      </c>
      <c r="E567" s="248" t="s">
        <v>23</v>
      </c>
      <c r="F567" s="249" t="s">
        <v>7824</v>
      </c>
      <c r="G567" s="226"/>
      <c r="H567" s="250">
        <v>1.0409999999999999</v>
      </c>
      <c r="I567" s="231"/>
      <c r="J567" s="226"/>
      <c r="K567" s="226"/>
      <c r="L567" s="232"/>
      <c r="M567" s="233"/>
      <c r="N567" s="234"/>
      <c r="O567" s="234"/>
      <c r="P567" s="234"/>
      <c r="Q567" s="234"/>
      <c r="R567" s="234"/>
      <c r="S567" s="234"/>
      <c r="T567" s="235"/>
      <c r="AT567" s="236" t="s">
        <v>513</v>
      </c>
      <c r="AU567" s="236" t="s">
        <v>82</v>
      </c>
      <c r="AV567" s="12" t="s">
        <v>82</v>
      </c>
      <c r="AW567" s="12" t="s">
        <v>36</v>
      </c>
      <c r="AX567" s="12" t="s">
        <v>73</v>
      </c>
      <c r="AY567" s="236" t="s">
        <v>492</v>
      </c>
    </row>
    <row r="568" spans="2:65" s="12" customFormat="1">
      <c r="B568" s="225"/>
      <c r="C568" s="226"/>
      <c r="D568" s="221" t="s">
        <v>513</v>
      </c>
      <c r="E568" s="248" t="s">
        <v>23</v>
      </c>
      <c r="F568" s="249" t="s">
        <v>7825</v>
      </c>
      <c r="G568" s="226"/>
      <c r="H568" s="250">
        <v>0.113</v>
      </c>
      <c r="I568" s="231"/>
      <c r="J568" s="226"/>
      <c r="K568" s="226"/>
      <c r="L568" s="232"/>
      <c r="M568" s="233"/>
      <c r="N568" s="234"/>
      <c r="O568" s="234"/>
      <c r="P568" s="234"/>
      <c r="Q568" s="234"/>
      <c r="R568" s="234"/>
      <c r="S568" s="234"/>
      <c r="T568" s="235"/>
      <c r="AT568" s="236" t="s">
        <v>513</v>
      </c>
      <c r="AU568" s="236" t="s">
        <v>82</v>
      </c>
      <c r="AV568" s="12" t="s">
        <v>82</v>
      </c>
      <c r="AW568" s="12" t="s">
        <v>36</v>
      </c>
      <c r="AX568" s="12" t="s">
        <v>73</v>
      </c>
      <c r="AY568" s="236" t="s">
        <v>492</v>
      </c>
    </row>
    <row r="569" spans="2:65" s="12" customFormat="1">
      <c r="B569" s="225"/>
      <c r="C569" s="226"/>
      <c r="D569" s="221" t="s">
        <v>513</v>
      </c>
      <c r="E569" s="248" t="s">
        <v>23</v>
      </c>
      <c r="F569" s="249" t="s">
        <v>7826</v>
      </c>
      <c r="G569" s="226"/>
      <c r="H569" s="250">
        <v>0.29399999999999998</v>
      </c>
      <c r="I569" s="231"/>
      <c r="J569" s="226"/>
      <c r="K569" s="226"/>
      <c r="L569" s="232"/>
      <c r="M569" s="233"/>
      <c r="N569" s="234"/>
      <c r="O569" s="234"/>
      <c r="P569" s="234"/>
      <c r="Q569" s="234"/>
      <c r="R569" s="234"/>
      <c r="S569" s="234"/>
      <c r="T569" s="235"/>
      <c r="AT569" s="236" t="s">
        <v>513</v>
      </c>
      <c r="AU569" s="236" t="s">
        <v>82</v>
      </c>
      <c r="AV569" s="12" t="s">
        <v>82</v>
      </c>
      <c r="AW569" s="12" t="s">
        <v>36</v>
      </c>
      <c r="AX569" s="12" t="s">
        <v>73</v>
      </c>
      <c r="AY569" s="236" t="s">
        <v>492</v>
      </c>
    </row>
    <row r="570" spans="2:65" s="13" customFormat="1">
      <c r="B570" s="237"/>
      <c r="C570" s="238"/>
      <c r="D570" s="221" t="s">
        <v>513</v>
      </c>
      <c r="E570" s="239" t="s">
        <v>23</v>
      </c>
      <c r="F570" s="240" t="s">
        <v>7827</v>
      </c>
      <c r="G570" s="238"/>
      <c r="H570" s="241" t="s">
        <v>23</v>
      </c>
      <c r="I570" s="242"/>
      <c r="J570" s="238"/>
      <c r="K570" s="238"/>
      <c r="L570" s="243"/>
      <c r="M570" s="244"/>
      <c r="N570" s="245"/>
      <c r="O570" s="245"/>
      <c r="P570" s="245"/>
      <c r="Q570" s="245"/>
      <c r="R570" s="245"/>
      <c r="S570" s="245"/>
      <c r="T570" s="246"/>
      <c r="AT570" s="247" t="s">
        <v>513</v>
      </c>
      <c r="AU570" s="247" t="s">
        <v>82</v>
      </c>
      <c r="AV570" s="13" t="s">
        <v>80</v>
      </c>
      <c r="AW570" s="13" t="s">
        <v>36</v>
      </c>
      <c r="AX570" s="13" t="s">
        <v>73</v>
      </c>
      <c r="AY570" s="247" t="s">
        <v>492</v>
      </c>
    </row>
    <row r="571" spans="2:65" s="14" customFormat="1">
      <c r="B571" s="251"/>
      <c r="C571" s="252"/>
      <c r="D571" s="227" t="s">
        <v>513</v>
      </c>
      <c r="E571" s="253" t="s">
        <v>23</v>
      </c>
      <c r="F571" s="254" t="s">
        <v>560</v>
      </c>
      <c r="G571" s="252"/>
      <c r="H571" s="255">
        <v>4.3090000000000002</v>
      </c>
      <c r="I571" s="256"/>
      <c r="J571" s="252"/>
      <c r="K571" s="252"/>
      <c r="L571" s="257"/>
      <c r="M571" s="258"/>
      <c r="N571" s="259"/>
      <c r="O571" s="259"/>
      <c r="P571" s="259"/>
      <c r="Q571" s="259"/>
      <c r="R571" s="259"/>
      <c r="S571" s="259"/>
      <c r="T571" s="260"/>
      <c r="AT571" s="261" t="s">
        <v>513</v>
      </c>
      <c r="AU571" s="261" t="s">
        <v>82</v>
      </c>
      <c r="AV571" s="14" t="s">
        <v>502</v>
      </c>
      <c r="AW571" s="14" t="s">
        <v>36</v>
      </c>
      <c r="AX571" s="14" t="s">
        <v>80</v>
      </c>
      <c r="AY571" s="261" t="s">
        <v>492</v>
      </c>
    </row>
    <row r="572" spans="2:65" s="1" customFormat="1" ht="16.5" customHeight="1">
      <c r="B572" s="42"/>
      <c r="C572" s="209" t="s">
        <v>1393</v>
      </c>
      <c r="D572" s="209" t="s">
        <v>498</v>
      </c>
      <c r="E572" s="210" t="s">
        <v>7814</v>
      </c>
      <c r="F572" s="211" t="s">
        <v>7815</v>
      </c>
      <c r="G572" s="212" t="s">
        <v>632</v>
      </c>
      <c r="H572" s="213">
        <v>18.981999999999999</v>
      </c>
      <c r="I572" s="214"/>
      <c r="J572" s="215">
        <f>ROUND(I572*H572,2)</f>
        <v>0</v>
      </c>
      <c r="K572" s="211" t="s">
        <v>501</v>
      </c>
      <c r="L572" s="62"/>
      <c r="M572" s="216" t="s">
        <v>23</v>
      </c>
      <c r="N572" s="217" t="s">
        <v>44</v>
      </c>
      <c r="O572" s="43"/>
      <c r="P572" s="218">
        <f>O572*H572</f>
        <v>0</v>
      </c>
      <c r="Q572" s="218">
        <v>2.4533700000000001</v>
      </c>
      <c r="R572" s="218">
        <f>Q572*H572</f>
        <v>46.569869339999997</v>
      </c>
      <c r="S572" s="218">
        <v>0</v>
      </c>
      <c r="T572" s="219">
        <f>S572*H572</f>
        <v>0</v>
      </c>
      <c r="AR572" s="25" t="s">
        <v>502</v>
      </c>
      <c r="AT572" s="25" t="s">
        <v>498</v>
      </c>
      <c r="AU572" s="25" t="s">
        <v>82</v>
      </c>
      <c r="AY572" s="25" t="s">
        <v>492</v>
      </c>
      <c r="BE572" s="220">
        <f>IF(N572="základní",J572,0)</f>
        <v>0</v>
      </c>
      <c r="BF572" s="220">
        <f>IF(N572="snížená",J572,0)</f>
        <v>0</v>
      </c>
      <c r="BG572" s="220">
        <f>IF(N572="zákl. přenesená",J572,0)</f>
        <v>0</v>
      </c>
      <c r="BH572" s="220">
        <f>IF(N572="sníž. přenesená",J572,0)</f>
        <v>0</v>
      </c>
      <c r="BI572" s="220">
        <f>IF(N572="nulová",J572,0)</f>
        <v>0</v>
      </c>
      <c r="BJ572" s="25" t="s">
        <v>80</v>
      </c>
      <c r="BK572" s="220">
        <f>ROUND(I572*H572,2)</f>
        <v>0</v>
      </c>
      <c r="BL572" s="25" t="s">
        <v>502</v>
      </c>
      <c r="BM572" s="25" t="s">
        <v>7828</v>
      </c>
    </row>
    <row r="573" spans="2:65" s="1" customFormat="1">
      <c r="B573" s="42"/>
      <c r="C573" s="64"/>
      <c r="D573" s="221" t="s">
        <v>506</v>
      </c>
      <c r="E573" s="64"/>
      <c r="F573" s="222" t="s">
        <v>7815</v>
      </c>
      <c r="G573" s="64"/>
      <c r="H573" s="64"/>
      <c r="I573" s="177"/>
      <c r="J573" s="64"/>
      <c r="K573" s="64"/>
      <c r="L573" s="62"/>
      <c r="M573" s="223"/>
      <c r="N573" s="43"/>
      <c r="O573" s="43"/>
      <c r="P573" s="43"/>
      <c r="Q573" s="43"/>
      <c r="R573" s="43"/>
      <c r="S573" s="43"/>
      <c r="T573" s="79"/>
      <c r="AT573" s="25" t="s">
        <v>506</v>
      </c>
      <c r="AU573" s="25" t="s">
        <v>82</v>
      </c>
    </row>
    <row r="574" spans="2:65" s="13" customFormat="1">
      <c r="B574" s="237"/>
      <c r="C574" s="238"/>
      <c r="D574" s="221" t="s">
        <v>513</v>
      </c>
      <c r="E574" s="239" t="s">
        <v>23</v>
      </c>
      <c r="F574" s="240" t="s">
        <v>7829</v>
      </c>
      <c r="G574" s="238"/>
      <c r="H574" s="241" t="s">
        <v>23</v>
      </c>
      <c r="I574" s="242"/>
      <c r="J574" s="238"/>
      <c r="K574" s="238"/>
      <c r="L574" s="243"/>
      <c r="M574" s="244"/>
      <c r="N574" s="245"/>
      <c r="O574" s="245"/>
      <c r="P574" s="245"/>
      <c r="Q574" s="245"/>
      <c r="R574" s="245"/>
      <c r="S574" s="245"/>
      <c r="T574" s="246"/>
      <c r="AT574" s="247" t="s">
        <v>513</v>
      </c>
      <c r="AU574" s="247" t="s">
        <v>82</v>
      </c>
      <c r="AV574" s="13" t="s">
        <v>80</v>
      </c>
      <c r="AW574" s="13" t="s">
        <v>36</v>
      </c>
      <c r="AX574" s="13" t="s">
        <v>73</v>
      </c>
      <c r="AY574" s="247" t="s">
        <v>492</v>
      </c>
    </row>
    <row r="575" spans="2:65" s="12" customFormat="1">
      <c r="B575" s="225"/>
      <c r="C575" s="226"/>
      <c r="D575" s="221" t="s">
        <v>513</v>
      </c>
      <c r="E575" s="248" t="s">
        <v>23</v>
      </c>
      <c r="F575" s="249" t="s">
        <v>7830</v>
      </c>
      <c r="G575" s="226"/>
      <c r="H575" s="250">
        <v>4.2300000000000004</v>
      </c>
      <c r="I575" s="231"/>
      <c r="J575" s="226"/>
      <c r="K575" s="226"/>
      <c r="L575" s="232"/>
      <c r="M575" s="233"/>
      <c r="N575" s="234"/>
      <c r="O575" s="234"/>
      <c r="P575" s="234"/>
      <c r="Q575" s="234"/>
      <c r="R575" s="234"/>
      <c r="S575" s="234"/>
      <c r="T575" s="235"/>
      <c r="AT575" s="236" t="s">
        <v>513</v>
      </c>
      <c r="AU575" s="236" t="s">
        <v>82</v>
      </c>
      <c r="AV575" s="12" t="s">
        <v>82</v>
      </c>
      <c r="AW575" s="12" t="s">
        <v>36</v>
      </c>
      <c r="AX575" s="12" t="s">
        <v>73</v>
      </c>
      <c r="AY575" s="236" t="s">
        <v>492</v>
      </c>
    </row>
    <row r="576" spans="2:65" s="12" customFormat="1">
      <c r="B576" s="225"/>
      <c r="C576" s="226"/>
      <c r="D576" s="221" t="s">
        <v>513</v>
      </c>
      <c r="E576" s="248" t="s">
        <v>23</v>
      </c>
      <c r="F576" s="249" t="s">
        <v>7831</v>
      </c>
      <c r="G576" s="226"/>
      <c r="H576" s="250">
        <v>4.32</v>
      </c>
      <c r="I576" s="231"/>
      <c r="J576" s="226"/>
      <c r="K576" s="226"/>
      <c r="L576" s="232"/>
      <c r="M576" s="233"/>
      <c r="N576" s="234"/>
      <c r="O576" s="234"/>
      <c r="P576" s="234"/>
      <c r="Q576" s="234"/>
      <c r="R576" s="234"/>
      <c r="S576" s="234"/>
      <c r="T576" s="235"/>
      <c r="AT576" s="236" t="s">
        <v>513</v>
      </c>
      <c r="AU576" s="236" t="s">
        <v>82</v>
      </c>
      <c r="AV576" s="12" t="s">
        <v>82</v>
      </c>
      <c r="AW576" s="12" t="s">
        <v>36</v>
      </c>
      <c r="AX576" s="12" t="s">
        <v>73</v>
      </c>
      <c r="AY576" s="236" t="s">
        <v>492</v>
      </c>
    </row>
    <row r="577" spans="2:65" s="12" customFormat="1">
      <c r="B577" s="225"/>
      <c r="C577" s="226"/>
      <c r="D577" s="221" t="s">
        <v>513</v>
      </c>
      <c r="E577" s="248" t="s">
        <v>23</v>
      </c>
      <c r="F577" s="249" t="s">
        <v>7832</v>
      </c>
      <c r="G577" s="226"/>
      <c r="H577" s="250">
        <v>1.4850000000000001</v>
      </c>
      <c r="I577" s="231"/>
      <c r="J577" s="226"/>
      <c r="K577" s="226"/>
      <c r="L577" s="232"/>
      <c r="M577" s="233"/>
      <c r="N577" s="234"/>
      <c r="O577" s="234"/>
      <c r="P577" s="234"/>
      <c r="Q577" s="234"/>
      <c r="R577" s="234"/>
      <c r="S577" s="234"/>
      <c r="T577" s="235"/>
      <c r="AT577" s="236" t="s">
        <v>513</v>
      </c>
      <c r="AU577" s="236" t="s">
        <v>82</v>
      </c>
      <c r="AV577" s="12" t="s">
        <v>82</v>
      </c>
      <c r="AW577" s="12" t="s">
        <v>36</v>
      </c>
      <c r="AX577" s="12" t="s">
        <v>73</v>
      </c>
      <c r="AY577" s="236" t="s">
        <v>492</v>
      </c>
    </row>
    <row r="578" spans="2:65" s="12" customFormat="1">
      <c r="B578" s="225"/>
      <c r="C578" s="226"/>
      <c r="D578" s="221" t="s">
        <v>513</v>
      </c>
      <c r="E578" s="248" t="s">
        <v>23</v>
      </c>
      <c r="F578" s="249" t="s">
        <v>7833</v>
      </c>
      <c r="G578" s="226"/>
      <c r="H578" s="250">
        <v>2.734</v>
      </c>
      <c r="I578" s="231"/>
      <c r="J578" s="226"/>
      <c r="K578" s="226"/>
      <c r="L578" s="232"/>
      <c r="M578" s="233"/>
      <c r="N578" s="234"/>
      <c r="O578" s="234"/>
      <c r="P578" s="234"/>
      <c r="Q578" s="234"/>
      <c r="R578" s="234"/>
      <c r="S578" s="234"/>
      <c r="T578" s="235"/>
      <c r="AT578" s="236" t="s">
        <v>513</v>
      </c>
      <c r="AU578" s="236" t="s">
        <v>82</v>
      </c>
      <c r="AV578" s="12" t="s">
        <v>82</v>
      </c>
      <c r="AW578" s="12" t="s">
        <v>36</v>
      </c>
      <c r="AX578" s="12" t="s">
        <v>73</v>
      </c>
      <c r="AY578" s="236" t="s">
        <v>492</v>
      </c>
    </row>
    <row r="579" spans="2:65" s="12" customFormat="1">
      <c r="B579" s="225"/>
      <c r="C579" s="226"/>
      <c r="D579" s="221" t="s">
        <v>513</v>
      </c>
      <c r="E579" s="248" t="s">
        <v>23</v>
      </c>
      <c r="F579" s="249" t="s">
        <v>7834</v>
      </c>
      <c r="G579" s="226"/>
      <c r="H579" s="250">
        <v>2.2240000000000002</v>
      </c>
      <c r="I579" s="231"/>
      <c r="J579" s="226"/>
      <c r="K579" s="226"/>
      <c r="L579" s="232"/>
      <c r="M579" s="233"/>
      <c r="N579" s="234"/>
      <c r="O579" s="234"/>
      <c r="P579" s="234"/>
      <c r="Q579" s="234"/>
      <c r="R579" s="234"/>
      <c r="S579" s="234"/>
      <c r="T579" s="235"/>
      <c r="AT579" s="236" t="s">
        <v>513</v>
      </c>
      <c r="AU579" s="236" t="s">
        <v>82</v>
      </c>
      <c r="AV579" s="12" t="s">
        <v>82</v>
      </c>
      <c r="AW579" s="12" t="s">
        <v>36</v>
      </c>
      <c r="AX579" s="12" t="s">
        <v>73</v>
      </c>
      <c r="AY579" s="236" t="s">
        <v>492</v>
      </c>
    </row>
    <row r="580" spans="2:65" s="12" customFormat="1">
      <c r="B580" s="225"/>
      <c r="C580" s="226"/>
      <c r="D580" s="221" t="s">
        <v>513</v>
      </c>
      <c r="E580" s="248" t="s">
        <v>23</v>
      </c>
      <c r="F580" s="249" t="s">
        <v>7835</v>
      </c>
      <c r="G580" s="226"/>
      <c r="H580" s="250">
        <v>3.1070000000000002</v>
      </c>
      <c r="I580" s="231"/>
      <c r="J580" s="226"/>
      <c r="K580" s="226"/>
      <c r="L580" s="232"/>
      <c r="M580" s="233"/>
      <c r="N580" s="234"/>
      <c r="O580" s="234"/>
      <c r="P580" s="234"/>
      <c r="Q580" s="234"/>
      <c r="R580" s="234"/>
      <c r="S580" s="234"/>
      <c r="T580" s="235"/>
      <c r="AT580" s="236" t="s">
        <v>513</v>
      </c>
      <c r="AU580" s="236" t="s">
        <v>82</v>
      </c>
      <c r="AV580" s="12" t="s">
        <v>82</v>
      </c>
      <c r="AW580" s="12" t="s">
        <v>36</v>
      </c>
      <c r="AX580" s="12" t="s">
        <v>73</v>
      </c>
      <c r="AY580" s="236" t="s">
        <v>492</v>
      </c>
    </row>
    <row r="581" spans="2:65" s="12" customFormat="1">
      <c r="B581" s="225"/>
      <c r="C581" s="226"/>
      <c r="D581" s="221" t="s">
        <v>513</v>
      </c>
      <c r="E581" s="248" t="s">
        <v>23</v>
      </c>
      <c r="F581" s="249" t="s">
        <v>7836</v>
      </c>
      <c r="G581" s="226"/>
      <c r="H581" s="250">
        <v>0.55500000000000005</v>
      </c>
      <c r="I581" s="231"/>
      <c r="J581" s="226"/>
      <c r="K581" s="226"/>
      <c r="L581" s="232"/>
      <c r="M581" s="233"/>
      <c r="N581" s="234"/>
      <c r="O581" s="234"/>
      <c r="P581" s="234"/>
      <c r="Q581" s="234"/>
      <c r="R581" s="234"/>
      <c r="S581" s="234"/>
      <c r="T581" s="235"/>
      <c r="AT581" s="236" t="s">
        <v>513</v>
      </c>
      <c r="AU581" s="236" t="s">
        <v>82</v>
      </c>
      <c r="AV581" s="12" t="s">
        <v>82</v>
      </c>
      <c r="AW581" s="12" t="s">
        <v>36</v>
      </c>
      <c r="AX581" s="12" t="s">
        <v>73</v>
      </c>
      <c r="AY581" s="236" t="s">
        <v>492</v>
      </c>
    </row>
    <row r="582" spans="2:65" s="12" customFormat="1">
      <c r="B582" s="225"/>
      <c r="C582" s="226"/>
      <c r="D582" s="221" t="s">
        <v>513</v>
      </c>
      <c r="E582" s="248" t="s">
        <v>23</v>
      </c>
      <c r="F582" s="249" t="s">
        <v>7837</v>
      </c>
      <c r="G582" s="226"/>
      <c r="H582" s="250">
        <v>0.32700000000000001</v>
      </c>
      <c r="I582" s="231"/>
      <c r="J582" s="226"/>
      <c r="K582" s="226"/>
      <c r="L582" s="232"/>
      <c r="M582" s="233"/>
      <c r="N582" s="234"/>
      <c r="O582" s="234"/>
      <c r="P582" s="234"/>
      <c r="Q582" s="234"/>
      <c r="R582" s="234"/>
      <c r="S582" s="234"/>
      <c r="T582" s="235"/>
      <c r="AT582" s="236" t="s">
        <v>513</v>
      </c>
      <c r="AU582" s="236" t="s">
        <v>82</v>
      </c>
      <c r="AV582" s="12" t="s">
        <v>82</v>
      </c>
      <c r="AW582" s="12" t="s">
        <v>36</v>
      </c>
      <c r="AX582" s="12" t="s">
        <v>73</v>
      </c>
      <c r="AY582" s="236" t="s">
        <v>492</v>
      </c>
    </row>
    <row r="583" spans="2:65" s="13" customFormat="1">
      <c r="B583" s="237"/>
      <c r="C583" s="238"/>
      <c r="D583" s="221" t="s">
        <v>513</v>
      </c>
      <c r="E583" s="239" t="s">
        <v>23</v>
      </c>
      <c r="F583" s="240" t="s">
        <v>7838</v>
      </c>
      <c r="G583" s="238"/>
      <c r="H583" s="241" t="s">
        <v>23</v>
      </c>
      <c r="I583" s="242"/>
      <c r="J583" s="238"/>
      <c r="K583" s="238"/>
      <c r="L583" s="243"/>
      <c r="M583" s="244"/>
      <c r="N583" s="245"/>
      <c r="O583" s="245"/>
      <c r="P583" s="245"/>
      <c r="Q583" s="245"/>
      <c r="R583" s="245"/>
      <c r="S583" s="245"/>
      <c r="T583" s="246"/>
      <c r="AT583" s="247" t="s">
        <v>513</v>
      </c>
      <c r="AU583" s="247" t="s">
        <v>82</v>
      </c>
      <c r="AV583" s="13" t="s">
        <v>80</v>
      </c>
      <c r="AW583" s="13" t="s">
        <v>36</v>
      </c>
      <c r="AX583" s="13" t="s">
        <v>73</v>
      </c>
      <c r="AY583" s="247" t="s">
        <v>492</v>
      </c>
    </row>
    <row r="584" spans="2:65" s="14" customFormat="1">
      <c r="B584" s="251"/>
      <c r="C584" s="252"/>
      <c r="D584" s="227" t="s">
        <v>513</v>
      </c>
      <c r="E584" s="253" t="s">
        <v>23</v>
      </c>
      <c r="F584" s="254" t="s">
        <v>560</v>
      </c>
      <c r="G584" s="252"/>
      <c r="H584" s="255">
        <v>18.981999999999999</v>
      </c>
      <c r="I584" s="256"/>
      <c r="J584" s="252"/>
      <c r="K584" s="252"/>
      <c r="L584" s="257"/>
      <c r="M584" s="258"/>
      <c r="N584" s="259"/>
      <c r="O584" s="259"/>
      <c r="P584" s="259"/>
      <c r="Q584" s="259"/>
      <c r="R584" s="259"/>
      <c r="S584" s="259"/>
      <c r="T584" s="260"/>
      <c r="AT584" s="261" t="s">
        <v>513</v>
      </c>
      <c r="AU584" s="261" t="s">
        <v>82</v>
      </c>
      <c r="AV584" s="14" t="s">
        <v>502</v>
      </c>
      <c r="AW584" s="14" t="s">
        <v>36</v>
      </c>
      <c r="AX584" s="14" t="s">
        <v>80</v>
      </c>
      <c r="AY584" s="261" t="s">
        <v>492</v>
      </c>
    </row>
    <row r="585" spans="2:65" s="1" customFormat="1" ht="16.5" customHeight="1">
      <c r="B585" s="42"/>
      <c r="C585" s="209" t="s">
        <v>1400</v>
      </c>
      <c r="D585" s="209" t="s">
        <v>498</v>
      </c>
      <c r="E585" s="210" t="s">
        <v>7839</v>
      </c>
      <c r="F585" s="211" t="s">
        <v>7840</v>
      </c>
      <c r="G585" s="212" t="s">
        <v>795</v>
      </c>
      <c r="H585" s="213">
        <v>0.64600000000000002</v>
      </c>
      <c r="I585" s="214"/>
      <c r="J585" s="215">
        <f>ROUND(I585*H585,2)</f>
        <v>0</v>
      </c>
      <c r="K585" s="211" t="s">
        <v>501</v>
      </c>
      <c r="L585" s="62"/>
      <c r="M585" s="216" t="s">
        <v>23</v>
      </c>
      <c r="N585" s="217" t="s">
        <v>44</v>
      </c>
      <c r="O585" s="43"/>
      <c r="P585" s="218">
        <f>O585*H585</f>
        <v>0</v>
      </c>
      <c r="Q585" s="218">
        <v>1.04887</v>
      </c>
      <c r="R585" s="218">
        <f>Q585*H585</f>
        <v>0.67757002</v>
      </c>
      <c r="S585" s="218">
        <v>0</v>
      </c>
      <c r="T585" s="219">
        <f>S585*H585</f>
        <v>0</v>
      </c>
      <c r="AR585" s="25" t="s">
        <v>502</v>
      </c>
      <c r="AT585" s="25" t="s">
        <v>498</v>
      </c>
      <c r="AU585" s="25" t="s">
        <v>82</v>
      </c>
      <c r="AY585" s="25" t="s">
        <v>492</v>
      </c>
      <c r="BE585" s="220">
        <f>IF(N585="základní",J585,0)</f>
        <v>0</v>
      </c>
      <c r="BF585" s="220">
        <f>IF(N585="snížená",J585,0)</f>
        <v>0</v>
      </c>
      <c r="BG585" s="220">
        <f>IF(N585="zákl. přenesená",J585,0)</f>
        <v>0</v>
      </c>
      <c r="BH585" s="220">
        <f>IF(N585="sníž. přenesená",J585,0)</f>
        <v>0</v>
      </c>
      <c r="BI585" s="220">
        <f>IF(N585="nulová",J585,0)</f>
        <v>0</v>
      </c>
      <c r="BJ585" s="25" t="s">
        <v>80</v>
      </c>
      <c r="BK585" s="220">
        <f>ROUND(I585*H585,2)</f>
        <v>0</v>
      </c>
      <c r="BL585" s="25" t="s">
        <v>502</v>
      </c>
      <c r="BM585" s="25" t="s">
        <v>7841</v>
      </c>
    </row>
    <row r="586" spans="2:65" s="1" customFormat="1">
      <c r="B586" s="42"/>
      <c r="C586" s="64"/>
      <c r="D586" s="221" t="s">
        <v>506</v>
      </c>
      <c r="E586" s="64"/>
      <c r="F586" s="222" t="s">
        <v>7840</v>
      </c>
      <c r="G586" s="64"/>
      <c r="H586" s="64"/>
      <c r="I586" s="177"/>
      <c r="J586" s="64"/>
      <c r="K586" s="64"/>
      <c r="L586" s="62"/>
      <c r="M586" s="223"/>
      <c r="N586" s="43"/>
      <c r="O586" s="43"/>
      <c r="P586" s="43"/>
      <c r="Q586" s="43"/>
      <c r="R586" s="43"/>
      <c r="S586" s="43"/>
      <c r="T586" s="79"/>
      <c r="AT586" s="25" t="s">
        <v>506</v>
      </c>
      <c r="AU586" s="25" t="s">
        <v>82</v>
      </c>
    </row>
    <row r="587" spans="2:65" s="12" customFormat="1">
      <c r="B587" s="225"/>
      <c r="C587" s="226"/>
      <c r="D587" s="221" t="s">
        <v>513</v>
      </c>
      <c r="E587" s="248" t="s">
        <v>23</v>
      </c>
      <c r="F587" s="249" t="s">
        <v>7842</v>
      </c>
      <c r="G587" s="226"/>
      <c r="H587" s="250">
        <v>0.64600000000000002</v>
      </c>
      <c r="I587" s="231"/>
      <c r="J587" s="226"/>
      <c r="K587" s="226"/>
      <c r="L587" s="232"/>
      <c r="M587" s="233"/>
      <c r="N587" s="234"/>
      <c r="O587" s="234"/>
      <c r="P587" s="234"/>
      <c r="Q587" s="234"/>
      <c r="R587" s="234"/>
      <c r="S587" s="234"/>
      <c r="T587" s="235"/>
      <c r="AT587" s="236" t="s">
        <v>513</v>
      </c>
      <c r="AU587" s="236" t="s">
        <v>82</v>
      </c>
      <c r="AV587" s="12" t="s">
        <v>82</v>
      </c>
      <c r="AW587" s="12" t="s">
        <v>36</v>
      </c>
      <c r="AX587" s="12" t="s">
        <v>73</v>
      </c>
      <c r="AY587" s="236" t="s">
        <v>492</v>
      </c>
    </row>
    <row r="588" spans="2:65" s="13" customFormat="1">
      <c r="B588" s="237"/>
      <c r="C588" s="238"/>
      <c r="D588" s="221" t="s">
        <v>513</v>
      </c>
      <c r="E588" s="239" t="s">
        <v>23</v>
      </c>
      <c r="F588" s="240" t="s">
        <v>7843</v>
      </c>
      <c r="G588" s="238"/>
      <c r="H588" s="241" t="s">
        <v>23</v>
      </c>
      <c r="I588" s="242"/>
      <c r="J588" s="238"/>
      <c r="K588" s="238"/>
      <c r="L588" s="243"/>
      <c r="M588" s="244"/>
      <c r="N588" s="245"/>
      <c r="O588" s="245"/>
      <c r="P588" s="245"/>
      <c r="Q588" s="245"/>
      <c r="R588" s="245"/>
      <c r="S588" s="245"/>
      <c r="T588" s="246"/>
      <c r="AT588" s="247" t="s">
        <v>513</v>
      </c>
      <c r="AU588" s="247" t="s">
        <v>82</v>
      </c>
      <c r="AV588" s="13" t="s">
        <v>80</v>
      </c>
      <c r="AW588" s="13" t="s">
        <v>36</v>
      </c>
      <c r="AX588" s="13" t="s">
        <v>73</v>
      </c>
      <c r="AY588" s="247" t="s">
        <v>492</v>
      </c>
    </row>
    <row r="589" spans="2:65" s="14" customFormat="1">
      <c r="B589" s="251"/>
      <c r="C589" s="252"/>
      <c r="D589" s="227" t="s">
        <v>513</v>
      </c>
      <c r="E589" s="253" t="s">
        <v>23</v>
      </c>
      <c r="F589" s="254" t="s">
        <v>560</v>
      </c>
      <c r="G589" s="252"/>
      <c r="H589" s="255">
        <v>0.64600000000000002</v>
      </c>
      <c r="I589" s="256"/>
      <c r="J589" s="252"/>
      <c r="K589" s="252"/>
      <c r="L589" s="257"/>
      <c r="M589" s="258"/>
      <c r="N589" s="259"/>
      <c r="O589" s="259"/>
      <c r="P589" s="259"/>
      <c r="Q589" s="259"/>
      <c r="R589" s="259"/>
      <c r="S589" s="259"/>
      <c r="T589" s="260"/>
      <c r="AT589" s="261" t="s">
        <v>513</v>
      </c>
      <c r="AU589" s="261" t="s">
        <v>82</v>
      </c>
      <c r="AV589" s="14" t="s">
        <v>502</v>
      </c>
      <c r="AW589" s="14" t="s">
        <v>36</v>
      </c>
      <c r="AX589" s="14" t="s">
        <v>80</v>
      </c>
      <c r="AY589" s="261" t="s">
        <v>492</v>
      </c>
    </row>
    <row r="590" spans="2:65" s="1" customFormat="1" ht="16.5" customHeight="1">
      <c r="B590" s="42"/>
      <c r="C590" s="209" t="s">
        <v>1407</v>
      </c>
      <c r="D590" s="209" t="s">
        <v>498</v>
      </c>
      <c r="E590" s="210" t="s">
        <v>7839</v>
      </c>
      <c r="F590" s="211" t="s">
        <v>7840</v>
      </c>
      <c r="G590" s="212" t="s">
        <v>795</v>
      </c>
      <c r="H590" s="213">
        <v>2.847</v>
      </c>
      <c r="I590" s="214"/>
      <c r="J590" s="215">
        <f>ROUND(I590*H590,2)</f>
        <v>0</v>
      </c>
      <c r="K590" s="211" t="s">
        <v>501</v>
      </c>
      <c r="L590" s="62"/>
      <c r="M590" s="216" t="s">
        <v>23</v>
      </c>
      <c r="N590" s="217" t="s">
        <v>44</v>
      </c>
      <c r="O590" s="43"/>
      <c r="P590" s="218">
        <f>O590*H590</f>
        <v>0</v>
      </c>
      <c r="Q590" s="218">
        <v>1.04887</v>
      </c>
      <c r="R590" s="218">
        <f>Q590*H590</f>
        <v>2.9861328899999999</v>
      </c>
      <c r="S590" s="218">
        <v>0</v>
      </c>
      <c r="T590" s="219">
        <f>S590*H590</f>
        <v>0</v>
      </c>
      <c r="AR590" s="25" t="s">
        <v>502</v>
      </c>
      <c r="AT590" s="25" t="s">
        <v>498</v>
      </c>
      <c r="AU590" s="25" t="s">
        <v>82</v>
      </c>
      <c r="AY590" s="25" t="s">
        <v>492</v>
      </c>
      <c r="BE590" s="220">
        <f>IF(N590="základní",J590,0)</f>
        <v>0</v>
      </c>
      <c r="BF590" s="220">
        <f>IF(N590="snížená",J590,0)</f>
        <v>0</v>
      </c>
      <c r="BG590" s="220">
        <f>IF(N590="zákl. přenesená",J590,0)</f>
        <v>0</v>
      </c>
      <c r="BH590" s="220">
        <f>IF(N590="sníž. přenesená",J590,0)</f>
        <v>0</v>
      </c>
      <c r="BI590" s="220">
        <f>IF(N590="nulová",J590,0)</f>
        <v>0</v>
      </c>
      <c r="BJ590" s="25" t="s">
        <v>80</v>
      </c>
      <c r="BK590" s="220">
        <f>ROUND(I590*H590,2)</f>
        <v>0</v>
      </c>
      <c r="BL590" s="25" t="s">
        <v>502</v>
      </c>
      <c r="BM590" s="25" t="s">
        <v>7844</v>
      </c>
    </row>
    <row r="591" spans="2:65" s="1" customFormat="1">
      <c r="B591" s="42"/>
      <c r="C591" s="64"/>
      <c r="D591" s="221" t="s">
        <v>506</v>
      </c>
      <c r="E591" s="64"/>
      <c r="F591" s="222" t="s">
        <v>7840</v>
      </c>
      <c r="G591" s="64"/>
      <c r="H591" s="64"/>
      <c r="I591" s="177"/>
      <c r="J591" s="64"/>
      <c r="K591" s="64"/>
      <c r="L591" s="62"/>
      <c r="M591" s="223"/>
      <c r="N591" s="43"/>
      <c r="O591" s="43"/>
      <c r="P591" s="43"/>
      <c r="Q591" s="43"/>
      <c r="R591" s="43"/>
      <c r="S591" s="43"/>
      <c r="T591" s="79"/>
      <c r="AT591" s="25" t="s">
        <v>506</v>
      </c>
      <c r="AU591" s="25" t="s">
        <v>82</v>
      </c>
    </row>
    <row r="592" spans="2:65" s="12" customFormat="1">
      <c r="B592" s="225"/>
      <c r="C592" s="226"/>
      <c r="D592" s="221" t="s">
        <v>513</v>
      </c>
      <c r="E592" s="248" t="s">
        <v>23</v>
      </c>
      <c r="F592" s="249" t="s">
        <v>7845</v>
      </c>
      <c r="G592" s="226"/>
      <c r="H592" s="250">
        <v>2.847</v>
      </c>
      <c r="I592" s="231"/>
      <c r="J592" s="226"/>
      <c r="K592" s="226"/>
      <c r="L592" s="232"/>
      <c r="M592" s="233"/>
      <c r="N592" s="234"/>
      <c r="O592" s="234"/>
      <c r="P592" s="234"/>
      <c r="Q592" s="234"/>
      <c r="R592" s="234"/>
      <c r="S592" s="234"/>
      <c r="T592" s="235"/>
      <c r="AT592" s="236" t="s">
        <v>513</v>
      </c>
      <c r="AU592" s="236" t="s">
        <v>82</v>
      </c>
      <c r="AV592" s="12" t="s">
        <v>82</v>
      </c>
      <c r="AW592" s="12" t="s">
        <v>36</v>
      </c>
      <c r="AX592" s="12" t="s">
        <v>73</v>
      </c>
      <c r="AY592" s="236" t="s">
        <v>492</v>
      </c>
    </row>
    <row r="593" spans="2:65" s="13" customFormat="1">
      <c r="B593" s="237"/>
      <c r="C593" s="238"/>
      <c r="D593" s="221" t="s">
        <v>513</v>
      </c>
      <c r="E593" s="239" t="s">
        <v>23</v>
      </c>
      <c r="F593" s="240" t="s">
        <v>7846</v>
      </c>
      <c r="G593" s="238"/>
      <c r="H593" s="241" t="s">
        <v>23</v>
      </c>
      <c r="I593" s="242"/>
      <c r="J593" s="238"/>
      <c r="K593" s="238"/>
      <c r="L593" s="243"/>
      <c r="M593" s="244"/>
      <c r="N593" s="245"/>
      <c r="O593" s="245"/>
      <c r="P593" s="245"/>
      <c r="Q593" s="245"/>
      <c r="R593" s="245"/>
      <c r="S593" s="245"/>
      <c r="T593" s="246"/>
      <c r="AT593" s="247" t="s">
        <v>513</v>
      </c>
      <c r="AU593" s="247" t="s">
        <v>82</v>
      </c>
      <c r="AV593" s="13" t="s">
        <v>80</v>
      </c>
      <c r="AW593" s="13" t="s">
        <v>36</v>
      </c>
      <c r="AX593" s="13" t="s">
        <v>73</v>
      </c>
      <c r="AY593" s="247" t="s">
        <v>492</v>
      </c>
    </row>
    <row r="594" spans="2:65" s="14" customFormat="1">
      <c r="B594" s="251"/>
      <c r="C594" s="252"/>
      <c r="D594" s="227" t="s">
        <v>513</v>
      </c>
      <c r="E594" s="253" t="s">
        <v>23</v>
      </c>
      <c r="F594" s="254" t="s">
        <v>560</v>
      </c>
      <c r="G594" s="252"/>
      <c r="H594" s="255">
        <v>2.847</v>
      </c>
      <c r="I594" s="256"/>
      <c r="J594" s="252"/>
      <c r="K594" s="252"/>
      <c r="L594" s="257"/>
      <c r="M594" s="258"/>
      <c r="N594" s="259"/>
      <c r="O594" s="259"/>
      <c r="P594" s="259"/>
      <c r="Q594" s="259"/>
      <c r="R594" s="259"/>
      <c r="S594" s="259"/>
      <c r="T594" s="260"/>
      <c r="AT594" s="261" t="s">
        <v>513</v>
      </c>
      <c r="AU594" s="261" t="s">
        <v>82</v>
      </c>
      <c r="AV594" s="14" t="s">
        <v>502</v>
      </c>
      <c r="AW594" s="14" t="s">
        <v>36</v>
      </c>
      <c r="AX594" s="14" t="s">
        <v>80</v>
      </c>
      <c r="AY594" s="261" t="s">
        <v>492</v>
      </c>
    </row>
    <row r="595" spans="2:65" s="1" customFormat="1" ht="16.5" customHeight="1">
      <c r="B595" s="42"/>
      <c r="C595" s="209" t="s">
        <v>1414</v>
      </c>
      <c r="D595" s="209" t="s">
        <v>498</v>
      </c>
      <c r="E595" s="210" t="s">
        <v>7847</v>
      </c>
      <c r="F595" s="211" t="s">
        <v>7848</v>
      </c>
      <c r="G595" s="212" t="s">
        <v>180</v>
      </c>
      <c r="H595" s="213">
        <v>35.125999999999998</v>
      </c>
      <c r="I595" s="214"/>
      <c r="J595" s="215">
        <f>ROUND(I595*H595,2)</f>
        <v>0</v>
      </c>
      <c r="K595" s="211" t="s">
        <v>501</v>
      </c>
      <c r="L595" s="62"/>
      <c r="M595" s="216" t="s">
        <v>23</v>
      </c>
      <c r="N595" s="217" t="s">
        <v>44</v>
      </c>
      <c r="O595" s="43"/>
      <c r="P595" s="218">
        <f>O595*H595</f>
        <v>0</v>
      </c>
      <c r="Q595" s="218">
        <v>1.282E-2</v>
      </c>
      <c r="R595" s="218">
        <f>Q595*H595</f>
        <v>0.45031531999999996</v>
      </c>
      <c r="S595" s="218">
        <v>0</v>
      </c>
      <c r="T595" s="219">
        <f>S595*H595</f>
        <v>0</v>
      </c>
      <c r="AR595" s="25" t="s">
        <v>502</v>
      </c>
      <c r="AT595" s="25" t="s">
        <v>498</v>
      </c>
      <c r="AU595" s="25" t="s">
        <v>82</v>
      </c>
      <c r="AY595" s="25" t="s">
        <v>492</v>
      </c>
      <c r="BE595" s="220">
        <f>IF(N595="základní",J595,0)</f>
        <v>0</v>
      </c>
      <c r="BF595" s="220">
        <f>IF(N595="snížená",J595,0)</f>
        <v>0</v>
      </c>
      <c r="BG595" s="220">
        <f>IF(N595="zákl. přenesená",J595,0)</f>
        <v>0</v>
      </c>
      <c r="BH595" s="220">
        <f>IF(N595="sníž. přenesená",J595,0)</f>
        <v>0</v>
      </c>
      <c r="BI595" s="220">
        <f>IF(N595="nulová",J595,0)</f>
        <v>0</v>
      </c>
      <c r="BJ595" s="25" t="s">
        <v>80</v>
      </c>
      <c r="BK595" s="220">
        <f>ROUND(I595*H595,2)</f>
        <v>0</v>
      </c>
      <c r="BL595" s="25" t="s">
        <v>502</v>
      </c>
      <c r="BM595" s="25" t="s">
        <v>7849</v>
      </c>
    </row>
    <row r="596" spans="2:65" s="1" customFormat="1">
      <c r="B596" s="42"/>
      <c r="C596" s="64"/>
      <c r="D596" s="221" t="s">
        <v>506</v>
      </c>
      <c r="E596" s="64"/>
      <c r="F596" s="222" t="s">
        <v>7848</v>
      </c>
      <c r="G596" s="64"/>
      <c r="H596" s="64"/>
      <c r="I596" s="177"/>
      <c r="J596" s="64"/>
      <c r="K596" s="64"/>
      <c r="L596" s="62"/>
      <c r="M596" s="223"/>
      <c r="N596" s="43"/>
      <c r="O596" s="43"/>
      <c r="P596" s="43"/>
      <c r="Q596" s="43"/>
      <c r="R596" s="43"/>
      <c r="S596" s="43"/>
      <c r="T596" s="79"/>
      <c r="AT596" s="25" t="s">
        <v>506</v>
      </c>
      <c r="AU596" s="25" t="s">
        <v>82</v>
      </c>
    </row>
    <row r="597" spans="2:65" s="12" customFormat="1">
      <c r="B597" s="225"/>
      <c r="C597" s="226"/>
      <c r="D597" s="221" t="s">
        <v>513</v>
      </c>
      <c r="E597" s="248" t="s">
        <v>23</v>
      </c>
      <c r="F597" s="249" t="s">
        <v>7850</v>
      </c>
      <c r="G597" s="226"/>
      <c r="H597" s="250">
        <v>10.755000000000001</v>
      </c>
      <c r="I597" s="231"/>
      <c r="J597" s="226"/>
      <c r="K597" s="226"/>
      <c r="L597" s="232"/>
      <c r="M597" s="233"/>
      <c r="N597" s="234"/>
      <c r="O597" s="234"/>
      <c r="P597" s="234"/>
      <c r="Q597" s="234"/>
      <c r="R597" s="234"/>
      <c r="S597" s="234"/>
      <c r="T597" s="235"/>
      <c r="AT597" s="236" t="s">
        <v>513</v>
      </c>
      <c r="AU597" s="236" t="s">
        <v>82</v>
      </c>
      <c r="AV597" s="12" t="s">
        <v>82</v>
      </c>
      <c r="AW597" s="12" t="s">
        <v>36</v>
      </c>
      <c r="AX597" s="12" t="s">
        <v>73</v>
      </c>
      <c r="AY597" s="236" t="s">
        <v>492</v>
      </c>
    </row>
    <row r="598" spans="2:65" s="12" customFormat="1">
      <c r="B598" s="225"/>
      <c r="C598" s="226"/>
      <c r="D598" s="221" t="s">
        <v>513</v>
      </c>
      <c r="E598" s="248" t="s">
        <v>23</v>
      </c>
      <c r="F598" s="249" t="s">
        <v>7851</v>
      </c>
      <c r="G598" s="226"/>
      <c r="H598" s="250">
        <v>1.7509999999999999</v>
      </c>
      <c r="I598" s="231"/>
      <c r="J598" s="226"/>
      <c r="K598" s="226"/>
      <c r="L598" s="232"/>
      <c r="M598" s="233"/>
      <c r="N598" s="234"/>
      <c r="O598" s="234"/>
      <c r="P598" s="234"/>
      <c r="Q598" s="234"/>
      <c r="R598" s="234"/>
      <c r="S598" s="234"/>
      <c r="T598" s="235"/>
      <c r="AT598" s="236" t="s">
        <v>513</v>
      </c>
      <c r="AU598" s="236" t="s">
        <v>82</v>
      </c>
      <c r="AV598" s="12" t="s">
        <v>82</v>
      </c>
      <c r="AW598" s="12" t="s">
        <v>36</v>
      </c>
      <c r="AX598" s="12" t="s">
        <v>73</v>
      </c>
      <c r="AY598" s="236" t="s">
        <v>492</v>
      </c>
    </row>
    <row r="599" spans="2:65" s="12" customFormat="1">
      <c r="B599" s="225"/>
      <c r="C599" s="226"/>
      <c r="D599" s="221" t="s">
        <v>513</v>
      </c>
      <c r="E599" s="248" t="s">
        <v>23</v>
      </c>
      <c r="F599" s="249" t="s">
        <v>7852</v>
      </c>
      <c r="G599" s="226"/>
      <c r="H599" s="250">
        <v>2.87</v>
      </c>
      <c r="I599" s="231"/>
      <c r="J599" s="226"/>
      <c r="K599" s="226"/>
      <c r="L599" s="232"/>
      <c r="M599" s="233"/>
      <c r="N599" s="234"/>
      <c r="O599" s="234"/>
      <c r="P599" s="234"/>
      <c r="Q599" s="234"/>
      <c r="R599" s="234"/>
      <c r="S599" s="234"/>
      <c r="T599" s="235"/>
      <c r="AT599" s="236" t="s">
        <v>513</v>
      </c>
      <c r="AU599" s="236" t="s">
        <v>82</v>
      </c>
      <c r="AV599" s="12" t="s">
        <v>82</v>
      </c>
      <c r="AW599" s="12" t="s">
        <v>36</v>
      </c>
      <c r="AX599" s="12" t="s">
        <v>73</v>
      </c>
      <c r="AY599" s="236" t="s">
        <v>492</v>
      </c>
    </row>
    <row r="600" spans="2:65" s="12" customFormat="1">
      <c r="B600" s="225"/>
      <c r="C600" s="226"/>
      <c r="D600" s="221" t="s">
        <v>513</v>
      </c>
      <c r="E600" s="248" t="s">
        <v>23</v>
      </c>
      <c r="F600" s="249" t="s">
        <v>7853</v>
      </c>
      <c r="G600" s="226"/>
      <c r="H600" s="250">
        <v>0.79300000000000004</v>
      </c>
      <c r="I600" s="231"/>
      <c r="J600" s="226"/>
      <c r="K600" s="226"/>
      <c r="L600" s="232"/>
      <c r="M600" s="233"/>
      <c r="N600" s="234"/>
      <c r="O600" s="234"/>
      <c r="P600" s="234"/>
      <c r="Q600" s="234"/>
      <c r="R600" s="234"/>
      <c r="S600" s="234"/>
      <c r="T600" s="235"/>
      <c r="AT600" s="236" t="s">
        <v>513</v>
      </c>
      <c r="AU600" s="236" t="s">
        <v>82</v>
      </c>
      <c r="AV600" s="12" t="s">
        <v>82</v>
      </c>
      <c r="AW600" s="12" t="s">
        <v>36</v>
      </c>
      <c r="AX600" s="12" t="s">
        <v>73</v>
      </c>
      <c r="AY600" s="236" t="s">
        <v>492</v>
      </c>
    </row>
    <row r="601" spans="2:65" s="12" customFormat="1">
      <c r="B601" s="225"/>
      <c r="C601" s="226"/>
      <c r="D601" s="221" t="s">
        <v>513</v>
      </c>
      <c r="E601" s="248" t="s">
        <v>23</v>
      </c>
      <c r="F601" s="249" t="s">
        <v>7854</v>
      </c>
      <c r="G601" s="226"/>
      <c r="H601" s="250">
        <v>5.4450000000000003</v>
      </c>
      <c r="I601" s="231"/>
      <c r="J601" s="226"/>
      <c r="K601" s="226"/>
      <c r="L601" s="232"/>
      <c r="M601" s="233"/>
      <c r="N601" s="234"/>
      <c r="O601" s="234"/>
      <c r="P601" s="234"/>
      <c r="Q601" s="234"/>
      <c r="R601" s="234"/>
      <c r="S601" s="234"/>
      <c r="T601" s="235"/>
      <c r="AT601" s="236" t="s">
        <v>513</v>
      </c>
      <c r="AU601" s="236" t="s">
        <v>82</v>
      </c>
      <c r="AV601" s="12" t="s">
        <v>82</v>
      </c>
      <c r="AW601" s="12" t="s">
        <v>36</v>
      </c>
      <c r="AX601" s="12" t="s">
        <v>73</v>
      </c>
      <c r="AY601" s="236" t="s">
        <v>492</v>
      </c>
    </row>
    <row r="602" spans="2:65" s="12" customFormat="1">
      <c r="B602" s="225"/>
      <c r="C602" s="226"/>
      <c r="D602" s="221" t="s">
        <v>513</v>
      </c>
      <c r="E602" s="248" t="s">
        <v>23</v>
      </c>
      <c r="F602" s="249" t="s">
        <v>7855</v>
      </c>
      <c r="G602" s="226"/>
      <c r="H602" s="250">
        <v>1.196</v>
      </c>
      <c r="I602" s="231"/>
      <c r="J602" s="226"/>
      <c r="K602" s="226"/>
      <c r="L602" s="232"/>
      <c r="M602" s="233"/>
      <c r="N602" s="234"/>
      <c r="O602" s="234"/>
      <c r="P602" s="234"/>
      <c r="Q602" s="234"/>
      <c r="R602" s="234"/>
      <c r="S602" s="234"/>
      <c r="T602" s="235"/>
      <c r="AT602" s="236" t="s">
        <v>513</v>
      </c>
      <c r="AU602" s="236" t="s">
        <v>82</v>
      </c>
      <c r="AV602" s="12" t="s">
        <v>82</v>
      </c>
      <c r="AW602" s="12" t="s">
        <v>36</v>
      </c>
      <c r="AX602" s="12" t="s">
        <v>73</v>
      </c>
      <c r="AY602" s="236" t="s">
        <v>492</v>
      </c>
    </row>
    <row r="603" spans="2:65" s="12" customFormat="1">
      <c r="B603" s="225"/>
      <c r="C603" s="226"/>
      <c r="D603" s="221" t="s">
        <v>513</v>
      </c>
      <c r="E603" s="248" t="s">
        <v>23</v>
      </c>
      <c r="F603" s="249" t="s">
        <v>7856</v>
      </c>
      <c r="G603" s="226"/>
      <c r="H603" s="250">
        <v>7.9550000000000001</v>
      </c>
      <c r="I603" s="231"/>
      <c r="J603" s="226"/>
      <c r="K603" s="226"/>
      <c r="L603" s="232"/>
      <c r="M603" s="233"/>
      <c r="N603" s="234"/>
      <c r="O603" s="234"/>
      <c r="P603" s="234"/>
      <c r="Q603" s="234"/>
      <c r="R603" s="234"/>
      <c r="S603" s="234"/>
      <c r="T603" s="235"/>
      <c r="AT603" s="236" t="s">
        <v>513</v>
      </c>
      <c r="AU603" s="236" t="s">
        <v>82</v>
      </c>
      <c r="AV603" s="12" t="s">
        <v>82</v>
      </c>
      <c r="AW603" s="12" t="s">
        <v>36</v>
      </c>
      <c r="AX603" s="12" t="s">
        <v>73</v>
      </c>
      <c r="AY603" s="236" t="s">
        <v>492</v>
      </c>
    </row>
    <row r="604" spans="2:65" s="12" customFormat="1">
      <c r="B604" s="225"/>
      <c r="C604" s="226"/>
      <c r="D604" s="221" t="s">
        <v>513</v>
      </c>
      <c r="E604" s="248" t="s">
        <v>23</v>
      </c>
      <c r="F604" s="249" t="s">
        <v>7857</v>
      </c>
      <c r="G604" s="226"/>
      <c r="H604" s="250">
        <v>1.3819999999999999</v>
      </c>
      <c r="I604" s="231"/>
      <c r="J604" s="226"/>
      <c r="K604" s="226"/>
      <c r="L604" s="232"/>
      <c r="M604" s="233"/>
      <c r="N604" s="234"/>
      <c r="O604" s="234"/>
      <c r="P604" s="234"/>
      <c r="Q604" s="234"/>
      <c r="R604" s="234"/>
      <c r="S604" s="234"/>
      <c r="T604" s="235"/>
      <c r="AT604" s="236" t="s">
        <v>513</v>
      </c>
      <c r="AU604" s="236" t="s">
        <v>82</v>
      </c>
      <c r="AV604" s="12" t="s">
        <v>82</v>
      </c>
      <c r="AW604" s="12" t="s">
        <v>36</v>
      </c>
      <c r="AX604" s="12" t="s">
        <v>73</v>
      </c>
      <c r="AY604" s="236" t="s">
        <v>492</v>
      </c>
    </row>
    <row r="605" spans="2:65" s="12" customFormat="1">
      <c r="B605" s="225"/>
      <c r="C605" s="226"/>
      <c r="D605" s="221" t="s">
        <v>513</v>
      </c>
      <c r="E605" s="248" t="s">
        <v>23</v>
      </c>
      <c r="F605" s="249" t="s">
        <v>7858</v>
      </c>
      <c r="G605" s="226"/>
      <c r="H605" s="250">
        <v>2.9790000000000001</v>
      </c>
      <c r="I605" s="231"/>
      <c r="J605" s="226"/>
      <c r="K605" s="226"/>
      <c r="L605" s="232"/>
      <c r="M605" s="233"/>
      <c r="N605" s="234"/>
      <c r="O605" s="234"/>
      <c r="P605" s="234"/>
      <c r="Q605" s="234"/>
      <c r="R605" s="234"/>
      <c r="S605" s="234"/>
      <c r="T605" s="235"/>
      <c r="AT605" s="236" t="s">
        <v>513</v>
      </c>
      <c r="AU605" s="236" t="s">
        <v>82</v>
      </c>
      <c r="AV605" s="12" t="s">
        <v>82</v>
      </c>
      <c r="AW605" s="12" t="s">
        <v>36</v>
      </c>
      <c r="AX605" s="12" t="s">
        <v>73</v>
      </c>
      <c r="AY605" s="236" t="s">
        <v>492</v>
      </c>
    </row>
    <row r="606" spans="2:65" s="13" customFormat="1">
      <c r="B606" s="237"/>
      <c r="C606" s="238"/>
      <c r="D606" s="221" t="s">
        <v>513</v>
      </c>
      <c r="E606" s="239" t="s">
        <v>23</v>
      </c>
      <c r="F606" s="240" t="s">
        <v>7859</v>
      </c>
      <c r="G606" s="238"/>
      <c r="H606" s="241" t="s">
        <v>23</v>
      </c>
      <c r="I606" s="242"/>
      <c r="J606" s="238"/>
      <c r="K606" s="238"/>
      <c r="L606" s="243"/>
      <c r="M606" s="244"/>
      <c r="N606" s="245"/>
      <c r="O606" s="245"/>
      <c r="P606" s="245"/>
      <c r="Q606" s="245"/>
      <c r="R606" s="245"/>
      <c r="S606" s="245"/>
      <c r="T606" s="246"/>
      <c r="AT606" s="247" t="s">
        <v>513</v>
      </c>
      <c r="AU606" s="247" t="s">
        <v>82</v>
      </c>
      <c r="AV606" s="13" t="s">
        <v>80</v>
      </c>
      <c r="AW606" s="13" t="s">
        <v>36</v>
      </c>
      <c r="AX606" s="13" t="s">
        <v>73</v>
      </c>
      <c r="AY606" s="247" t="s">
        <v>492</v>
      </c>
    </row>
    <row r="607" spans="2:65" s="14" customFormat="1">
      <c r="B607" s="251"/>
      <c r="C607" s="252"/>
      <c r="D607" s="227" t="s">
        <v>513</v>
      </c>
      <c r="E607" s="253" t="s">
        <v>23</v>
      </c>
      <c r="F607" s="254" t="s">
        <v>560</v>
      </c>
      <c r="G607" s="252"/>
      <c r="H607" s="255">
        <v>35.125999999999998</v>
      </c>
      <c r="I607" s="256"/>
      <c r="J607" s="252"/>
      <c r="K607" s="252"/>
      <c r="L607" s="257"/>
      <c r="M607" s="258"/>
      <c r="N607" s="259"/>
      <c r="O607" s="259"/>
      <c r="P607" s="259"/>
      <c r="Q607" s="259"/>
      <c r="R607" s="259"/>
      <c r="S607" s="259"/>
      <c r="T607" s="260"/>
      <c r="AT607" s="261" t="s">
        <v>513</v>
      </c>
      <c r="AU607" s="261" t="s">
        <v>82</v>
      </c>
      <c r="AV607" s="14" t="s">
        <v>502</v>
      </c>
      <c r="AW607" s="14" t="s">
        <v>36</v>
      </c>
      <c r="AX607" s="14" t="s">
        <v>80</v>
      </c>
      <c r="AY607" s="261" t="s">
        <v>492</v>
      </c>
    </row>
    <row r="608" spans="2:65" s="1" customFormat="1" ht="16.5" customHeight="1">
      <c r="B608" s="42"/>
      <c r="C608" s="209" t="s">
        <v>1419</v>
      </c>
      <c r="D608" s="209" t="s">
        <v>498</v>
      </c>
      <c r="E608" s="210" t="s">
        <v>7847</v>
      </c>
      <c r="F608" s="211" t="s">
        <v>7848</v>
      </c>
      <c r="G608" s="212" t="s">
        <v>180</v>
      </c>
      <c r="H608" s="213">
        <v>128.26499999999999</v>
      </c>
      <c r="I608" s="214"/>
      <c r="J608" s="215">
        <f>ROUND(I608*H608,2)</f>
        <v>0</v>
      </c>
      <c r="K608" s="211" t="s">
        <v>501</v>
      </c>
      <c r="L608" s="62"/>
      <c r="M608" s="216" t="s">
        <v>23</v>
      </c>
      <c r="N608" s="217" t="s">
        <v>44</v>
      </c>
      <c r="O608" s="43"/>
      <c r="P608" s="218">
        <f>O608*H608</f>
        <v>0</v>
      </c>
      <c r="Q608" s="218">
        <v>1.282E-2</v>
      </c>
      <c r="R608" s="218">
        <f>Q608*H608</f>
        <v>1.6443572999999998</v>
      </c>
      <c r="S608" s="218">
        <v>0</v>
      </c>
      <c r="T608" s="219">
        <f>S608*H608</f>
        <v>0</v>
      </c>
      <c r="AR608" s="25" t="s">
        <v>502</v>
      </c>
      <c r="AT608" s="25" t="s">
        <v>498</v>
      </c>
      <c r="AU608" s="25" t="s">
        <v>82</v>
      </c>
      <c r="AY608" s="25" t="s">
        <v>492</v>
      </c>
      <c r="BE608" s="220">
        <f>IF(N608="základní",J608,0)</f>
        <v>0</v>
      </c>
      <c r="BF608" s="220">
        <f>IF(N608="snížená",J608,0)</f>
        <v>0</v>
      </c>
      <c r="BG608" s="220">
        <f>IF(N608="zákl. přenesená",J608,0)</f>
        <v>0</v>
      </c>
      <c r="BH608" s="220">
        <f>IF(N608="sníž. přenesená",J608,0)</f>
        <v>0</v>
      </c>
      <c r="BI608" s="220">
        <f>IF(N608="nulová",J608,0)</f>
        <v>0</v>
      </c>
      <c r="BJ608" s="25" t="s">
        <v>80</v>
      </c>
      <c r="BK608" s="220">
        <f>ROUND(I608*H608,2)</f>
        <v>0</v>
      </c>
      <c r="BL608" s="25" t="s">
        <v>502</v>
      </c>
      <c r="BM608" s="25" t="s">
        <v>7860</v>
      </c>
    </row>
    <row r="609" spans="2:65" s="1" customFormat="1">
      <c r="B609" s="42"/>
      <c r="C609" s="64"/>
      <c r="D609" s="221" t="s">
        <v>506</v>
      </c>
      <c r="E609" s="64"/>
      <c r="F609" s="222" t="s">
        <v>7848</v>
      </c>
      <c r="G609" s="64"/>
      <c r="H609" s="64"/>
      <c r="I609" s="177"/>
      <c r="J609" s="64"/>
      <c r="K609" s="64"/>
      <c r="L609" s="62"/>
      <c r="M609" s="223"/>
      <c r="N609" s="43"/>
      <c r="O609" s="43"/>
      <c r="P609" s="43"/>
      <c r="Q609" s="43"/>
      <c r="R609" s="43"/>
      <c r="S609" s="43"/>
      <c r="T609" s="79"/>
      <c r="AT609" s="25" t="s">
        <v>506</v>
      </c>
      <c r="AU609" s="25" t="s">
        <v>82</v>
      </c>
    </row>
    <row r="610" spans="2:65" s="12" customFormat="1">
      <c r="B610" s="225"/>
      <c r="C610" s="226"/>
      <c r="D610" s="221" t="s">
        <v>513</v>
      </c>
      <c r="E610" s="248" t="s">
        <v>23</v>
      </c>
      <c r="F610" s="249" t="s">
        <v>7861</v>
      </c>
      <c r="G610" s="226"/>
      <c r="H610" s="250">
        <v>22.95</v>
      </c>
      <c r="I610" s="231"/>
      <c r="J610" s="226"/>
      <c r="K610" s="226"/>
      <c r="L610" s="232"/>
      <c r="M610" s="233"/>
      <c r="N610" s="234"/>
      <c r="O610" s="234"/>
      <c r="P610" s="234"/>
      <c r="Q610" s="234"/>
      <c r="R610" s="234"/>
      <c r="S610" s="234"/>
      <c r="T610" s="235"/>
      <c r="AT610" s="236" t="s">
        <v>513</v>
      </c>
      <c r="AU610" s="236" t="s">
        <v>82</v>
      </c>
      <c r="AV610" s="12" t="s">
        <v>82</v>
      </c>
      <c r="AW610" s="12" t="s">
        <v>36</v>
      </c>
      <c r="AX610" s="12" t="s">
        <v>73</v>
      </c>
      <c r="AY610" s="236" t="s">
        <v>492</v>
      </c>
    </row>
    <row r="611" spans="2:65" s="12" customFormat="1">
      <c r="B611" s="225"/>
      <c r="C611" s="226"/>
      <c r="D611" s="221" t="s">
        <v>513</v>
      </c>
      <c r="E611" s="248" t="s">
        <v>23</v>
      </c>
      <c r="F611" s="249" t="s">
        <v>7862</v>
      </c>
      <c r="G611" s="226"/>
      <c r="H611" s="250">
        <v>23.4</v>
      </c>
      <c r="I611" s="231"/>
      <c r="J611" s="226"/>
      <c r="K611" s="226"/>
      <c r="L611" s="232"/>
      <c r="M611" s="233"/>
      <c r="N611" s="234"/>
      <c r="O611" s="234"/>
      <c r="P611" s="234"/>
      <c r="Q611" s="234"/>
      <c r="R611" s="234"/>
      <c r="S611" s="234"/>
      <c r="T611" s="235"/>
      <c r="AT611" s="236" t="s">
        <v>513</v>
      </c>
      <c r="AU611" s="236" t="s">
        <v>82</v>
      </c>
      <c r="AV611" s="12" t="s">
        <v>82</v>
      </c>
      <c r="AW611" s="12" t="s">
        <v>36</v>
      </c>
      <c r="AX611" s="12" t="s">
        <v>73</v>
      </c>
      <c r="AY611" s="236" t="s">
        <v>492</v>
      </c>
    </row>
    <row r="612" spans="2:65" s="12" customFormat="1">
      <c r="B612" s="225"/>
      <c r="C612" s="226"/>
      <c r="D612" s="221" t="s">
        <v>513</v>
      </c>
      <c r="E612" s="248" t="s">
        <v>23</v>
      </c>
      <c r="F612" s="249" t="s">
        <v>7863</v>
      </c>
      <c r="G612" s="226"/>
      <c r="H612" s="250">
        <v>4.7839999999999998</v>
      </c>
      <c r="I612" s="231"/>
      <c r="J612" s="226"/>
      <c r="K612" s="226"/>
      <c r="L612" s="232"/>
      <c r="M612" s="233"/>
      <c r="N612" s="234"/>
      <c r="O612" s="234"/>
      <c r="P612" s="234"/>
      <c r="Q612" s="234"/>
      <c r="R612" s="234"/>
      <c r="S612" s="234"/>
      <c r="T612" s="235"/>
      <c r="AT612" s="236" t="s">
        <v>513</v>
      </c>
      <c r="AU612" s="236" t="s">
        <v>82</v>
      </c>
      <c r="AV612" s="12" t="s">
        <v>82</v>
      </c>
      <c r="AW612" s="12" t="s">
        <v>36</v>
      </c>
      <c r="AX612" s="12" t="s">
        <v>73</v>
      </c>
      <c r="AY612" s="236" t="s">
        <v>492</v>
      </c>
    </row>
    <row r="613" spans="2:65" s="12" customFormat="1">
      <c r="B613" s="225"/>
      <c r="C613" s="226"/>
      <c r="D613" s="221" t="s">
        <v>513</v>
      </c>
      <c r="E613" s="248" t="s">
        <v>23</v>
      </c>
      <c r="F613" s="249" t="s">
        <v>7864</v>
      </c>
      <c r="G613" s="226"/>
      <c r="H613" s="250">
        <v>10.263999999999999</v>
      </c>
      <c r="I613" s="231"/>
      <c r="J613" s="226"/>
      <c r="K613" s="226"/>
      <c r="L613" s="232"/>
      <c r="M613" s="233"/>
      <c r="N613" s="234"/>
      <c r="O613" s="234"/>
      <c r="P613" s="234"/>
      <c r="Q613" s="234"/>
      <c r="R613" s="234"/>
      <c r="S613" s="234"/>
      <c r="T613" s="235"/>
      <c r="AT613" s="236" t="s">
        <v>513</v>
      </c>
      <c r="AU613" s="236" t="s">
        <v>82</v>
      </c>
      <c r="AV613" s="12" t="s">
        <v>82</v>
      </c>
      <c r="AW613" s="12" t="s">
        <v>36</v>
      </c>
      <c r="AX613" s="12" t="s">
        <v>73</v>
      </c>
      <c r="AY613" s="236" t="s">
        <v>492</v>
      </c>
    </row>
    <row r="614" spans="2:65" s="12" customFormat="1">
      <c r="B614" s="225"/>
      <c r="C614" s="226"/>
      <c r="D614" s="221" t="s">
        <v>513</v>
      </c>
      <c r="E614" s="248" t="s">
        <v>23</v>
      </c>
      <c r="F614" s="249" t="s">
        <v>7865</v>
      </c>
      <c r="G614" s="226"/>
      <c r="H614" s="250">
        <v>19.488</v>
      </c>
      <c r="I614" s="231"/>
      <c r="J614" s="226"/>
      <c r="K614" s="226"/>
      <c r="L614" s="232"/>
      <c r="M614" s="233"/>
      <c r="N614" s="234"/>
      <c r="O614" s="234"/>
      <c r="P614" s="234"/>
      <c r="Q614" s="234"/>
      <c r="R614" s="234"/>
      <c r="S614" s="234"/>
      <c r="T614" s="235"/>
      <c r="AT614" s="236" t="s">
        <v>513</v>
      </c>
      <c r="AU614" s="236" t="s">
        <v>82</v>
      </c>
      <c r="AV614" s="12" t="s">
        <v>82</v>
      </c>
      <c r="AW614" s="12" t="s">
        <v>36</v>
      </c>
      <c r="AX614" s="12" t="s">
        <v>73</v>
      </c>
      <c r="AY614" s="236" t="s">
        <v>492</v>
      </c>
    </row>
    <row r="615" spans="2:65" s="12" customFormat="1">
      <c r="B615" s="225"/>
      <c r="C615" s="226"/>
      <c r="D615" s="221" t="s">
        <v>513</v>
      </c>
      <c r="E615" s="248" t="s">
        <v>23</v>
      </c>
      <c r="F615" s="249" t="s">
        <v>7866</v>
      </c>
      <c r="G615" s="226"/>
      <c r="H615" s="250">
        <v>16.864000000000001</v>
      </c>
      <c r="I615" s="231"/>
      <c r="J615" s="226"/>
      <c r="K615" s="226"/>
      <c r="L615" s="232"/>
      <c r="M615" s="233"/>
      <c r="N615" s="234"/>
      <c r="O615" s="234"/>
      <c r="P615" s="234"/>
      <c r="Q615" s="234"/>
      <c r="R615" s="234"/>
      <c r="S615" s="234"/>
      <c r="T615" s="235"/>
      <c r="AT615" s="236" t="s">
        <v>513</v>
      </c>
      <c r="AU615" s="236" t="s">
        <v>82</v>
      </c>
      <c r="AV615" s="12" t="s">
        <v>82</v>
      </c>
      <c r="AW615" s="12" t="s">
        <v>36</v>
      </c>
      <c r="AX615" s="12" t="s">
        <v>73</v>
      </c>
      <c r="AY615" s="236" t="s">
        <v>492</v>
      </c>
    </row>
    <row r="616" spans="2:65" s="12" customFormat="1">
      <c r="B616" s="225"/>
      <c r="C616" s="226"/>
      <c r="D616" s="221" t="s">
        <v>513</v>
      </c>
      <c r="E616" s="248" t="s">
        <v>23</v>
      </c>
      <c r="F616" s="249" t="s">
        <v>7867</v>
      </c>
      <c r="G616" s="226"/>
      <c r="H616" s="250">
        <v>23.56</v>
      </c>
      <c r="I616" s="231"/>
      <c r="J616" s="226"/>
      <c r="K616" s="226"/>
      <c r="L616" s="232"/>
      <c r="M616" s="233"/>
      <c r="N616" s="234"/>
      <c r="O616" s="234"/>
      <c r="P616" s="234"/>
      <c r="Q616" s="234"/>
      <c r="R616" s="234"/>
      <c r="S616" s="234"/>
      <c r="T616" s="235"/>
      <c r="AT616" s="236" t="s">
        <v>513</v>
      </c>
      <c r="AU616" s="236" t="s">
        <v>82</v>
      </c>
      <c r="AV616" s="12" t="s">
        <v>82</v>
      </c>
      <c r="AW616" s="12" t="s">
        <v>36</v>
      </c>
      <c r="AX616" s="12" t="s">
        <v>73</v>
      </c>
      <c r="AY616" s="236" t="s">
        <v>492</v>
      </c>
    </row>
    <row r="617" spans="2:65" s="12" customFormat="1">
      <c r="B617" s="225"/>
      <c r="C617" s="226"/>
      <c r="D617" s="221" t="s">
        <v>513</v>
      </c>
      <c r="E617" s="248" t="s">
        <v>23</v>
      </c>
      <c r="F617" s="249" t="s">
        <v>7868</v>
      </c>
      <c r="G617" s="226"/>
      <c r="H617" s="250">
        <v>3.0030000000000001</v>
      </c>
      <c r="I617" s="231"/>
      <c r="J617" s="226"/>
      <c r="K617" s="226"/>
      <c r="L617" s="232"/>
      <c r="M617" s="233"/>
      <c r="N617" s="234"/>
      <c r="O617" s="234"/>
      <c r="P617" s="234"/>
      <c r="Q617" s="234"/>
      <c r="R617" s="234"/>
      <c r="S617" s="234"/>
      <c r="T617" s="235"/>
      <c r="AT617" s="236" t="s">
        <v>513</v>
      </c>
      <c r="AU617" s="236" t="s">
        <v>82</v>
      </c>
      <c r="AV617" s="12" t="s">
        <v>82</v>
      </c>
      <c r="AW617" s="12" t="s">
        <v>36</v>
      </c>
      <c r="AX617" s="12" t="s">
        <v>73</v>
      </c>
      <c r="AY617" s="236" t="s">
        <v>492</v>
      </c>
    </row>
    <row r="618" spans="2:65" s="12" customFormat="1">
      <c r="B618" s="225"/>
      <c r="C618" s="226"/>
      <c r="D618" s="221" t="s">
        <v>513</v>
      </c>
      <c r="E618" s="248" t="s">
        <v>23</v>
      </c>
      <c r="F618" s="249" t="s">
        <v>7869</v>
      </c>
      <c r="G618" s="226"/>
      <c r="H618" s="250">
        <v>3.298</v>
      </c>
      <c r="I618" s="231"/>
      <c r="J618" s="226"/>
      <c r="K618" s="226"/>
      <c r="L618" s="232"/>
      <c r="M618" s="233"/>
      <c r="N618" s="234"/>
      <c r="O618" s="234"/>
      <c r="P618" s="234"/>
      <c r="Q618" s="234"/>
      <c r="R618" s="234"/>
      <c r="S618" s="234"/>
      <c r="T618" s="235"/>
      <c r="AT618" s="236" t="s">
        <v>513</v>
      </c>
      <c r="AU618" s="236" t="s">
        <v>82</v>
      </c>
      <c r="AV618" s="12" t="s">
        <v>82</v>
      </c>
      <c r="AW618" s="12" t="s">
        <v>36</v>
      </c>
      <c r="AX618" s="12" t="s">
        <v>73</v>
      </c>
      <c r="AY618" s="236" t="s">
        <v>492</v>
      </c>
    </row>
    <row r="619" spans="2:65" s="12" customFormat="1">
      <c r="B619" s="225"/>
      <c r="C619" s="226"/>
      <c r="D619" s="221" t="s">
        <v>513</v>
      </c>
      <c r="E619" s="248" t="s">
        <v>23</v>
      </c>
      <c r="F619" s="249" t="s">
        <v>7870</v>
      </c>
      <c r="G619" s="226"/>
      <c r="H619" s="250">
        <v>0.65400000000000003</v>
      </c>
      <c r="I619" s="231"/>
      <c r="J619" s="226"/>
      <c r="K619" s="226"/>
      <c r="L619" s="232"/>
      <c r="M619" s="233"/>
      <c r="N619" s="234"/>
      <c r="O619" s="234"/>
      <c r="P619" s="234"/>
      <c r="Q619" s="234"/>
      <c r="R619" s="234"/>
      <c r="S619" s="234"/>
      <c r="T619" s="235"/>
      <c r="AT619" s="236" t="s">
        <v>513</v>
      </c>
      <c r="AU619" s="236" t="s">
        <v>82</v>
      </c>
      <c r="AV619" s="12" t="s">
        <v>82</v>
      </c>
      <c r="AW619" s="12" t="s">
        <v>36</v>
      </c>
      <c r="AX619" s="12" t="s">
        <v>73</v>
      </c>
      <c r="AY619" s="236" t="s">
        <v>492</v>
      </c>
    </row>
    <row r="620" spans="2:65" s="13" customFormat="1">
      <c r="B620" s="237"/>
      <c r="C620" s="238"/>
      <c r="D620" s="221" t="s">
        <v>513</v>
      </c>
      <c r="E620" s="239" t="s">
        <v>23</v>
      </c>
      <c r="F620" s="240" t="s">
        <v>7871</v>
      </c>
      <c r="G620" s="238"/>
      <c r="H620" s="241" t="s">
        <v>23</v>
      </c>
      <c r="I620" s="242"/>
      <c r="J620" s="238"/>
      <c r="K620" s="238"/>
      <c r="L620" s="243"/>
      <c r="M620" s="244"/>
      <c r="N620" s="245"/>
      <c r="O620" s="245"/>
      <c r="P620" s="245"/>
      <c r="Q620" s="245"/>
      <c r="R620" s="245"/>
      <c r="S620" s="245"/>
      <c r="T620" s="246"/>
      <c r="AT620" s="247" t="s">
        <v>513</v>
      </c>
      <c r="AU620" s="247" t="s">
        <v>82</v>
      </c>
      <c r="AV620" s="13" t="s">
        <v>80</v>
      </c>
      <c r="AW620" s="13" t="s">
        <v>36</v>
      </c>
      <c r="AX620" s="13" t="s">
        <v>73</v>
      </c>
      <c r="AY620" s="247" t="s">
        <v>492</v>
      </c>
    </row>
    <row r="621" spans="2:65" s="14" customFormat="1">
      <c r="B621" s="251"/>
      <c r="C621" s="252"/>
      <c r="D621" s="227" t="s">
        <v>513</v>
      </c>
      <c r="E621" s="253" t="s">
        <v>23</v>
      </c>
      <c r="F621" s="254" t="s">
        <v>560</v>
      </c>
      <c r="G621" s="252"/>
      <c r="H621" s="255">
        <v>128.26499999999999</v>
      </c>
      <c r="I621" s="256"/>
      <c r="J621" s="252"/>
      <c r="K621" s="252"/>
      <c r="L621" s="257"/>
      <c r="M621" s="258"/>
      <c r="N621" s="259"/>
      <c r="O621" s="259"/>
      <c r="P621" s="259"/>
      <c r="Q621" s="259"/>
      <c r="R621" s="259"/>
      <c r="S621" s="259"/>
      <c r="T621" s="260"/>
      <c r="AT621" s="261" t="s">
        <v>513</v>
      </c>
      <c r="AU621" s="261" t="s">
        <v>82</v>
      </c>
      <c r="AV621" s="14" t="s">
        <v>502</v>
      </c>
      <c r="AW621" s="14" t="s">
        <v>36</v>
      </c>
      <c r="AX621" s="14" t="s">
        <v>80</v>
      </c>
      <c r="AY621" s="261" t="s">
        <v>492</v>
      </c>
    </row>
    <row r="622" spans="2:65" s="1" customFormat="1" ht="16.5" customHeight="1">
      <c r="B622" s="42"/>
      <c r="C622" s="209" t="s">
        <v>1426</v>
      </c>
      <c r="D622" s="209" t="s">
        <v>498</v>
      </c>
      <c r="E622" s="210" t="s">
        <v>7872</v>
      </c>
      <c r="F622" s="211" t="s">
        <v>7873</v>
      </c>
      <c r="G622" s="212" t="s">
        <v>180</v>
      </c>
      <c r="H622" s="213">
        <v>35.125999999999998</v>
      </c>
      <c r="I622" s="214"/>
      <c r="J622" s="215">
        <f>ROUND(I622*H622,2)</f>
        <v>0</v>
      </c>
      <c r="K622" s="211" t="s">
        <v>501</v>
      </c>
      <c r="L622" s="62"/>
      <c r="M622" s="216" t="s">
        <v>23</v>
      </c>
      <c r="N622" s="217" t="s">
        <v>44</v>
      </c>
      <c r="O622" s="43"/>
      <c r="P622" s="218">
        <f>O622*H622</f>
        <v>0</v>
      </c>
      <c r="Q622" s="218">
        <v>0</v>
      </c>
      <c r="R622" s="218">
        <f>Q622*H622</f>
        <v>0</v>
      </c>
      <c r="S622" s="218">
        <v>0</v>
      </c>
      <c r="T622" s="219">
        <f>S622*H622</f>
        <v>0</v>
      </c>
      <c r="AR622" s="25" t="s">
        <v>502</v>
      </c>
      <c r="AT622" s="25" t="s">
        <v>498</v>
      </c>
      <c r="AU622" s="25" t="s">
        <v>82</v>
      </c>
      <c r="AY622" s="25" t="s">
        <v>492</v>
      </c>
      <c r="BE622" s="220">
        <f>IF(N622="základní",J622,0)</f>
        <v>0</v>
      </c>
      <c r="BF622" s="220">
        <f>IF(N622="snížená",J622,0)</f>
        <v>0</v>
      </c>
      <c r="BG622" s="220">
        <f>IF(N622="zákl. přenesená",J622,0)</f>
        <v>0</v>
      </c>
      <c r="BH622" s="220">
        <f>IF(N622="sníž. přenesená",J622,0)</f>
        <v>0</v>
      </c>
      <c r="BI622" s="220">
        <f>IF(N622="nulová",J622,0)</f>
        <v>0</v>
      </c>
      <c r="BJ622" s="25" t="s">
        <v>80</v>
      </c>
      <c r="BK622" s="220">
        <f>ROUND(I622*H622,2)</f>
        <v>0</v>
      </c>
      <c r="BL622" s="25" t="s">
        <v>502</v>
      </c>
      <c r="BM622" s="25" t="s">
        <v>7874</v>
      </c>
    </row>
    <row r="623" spans="2:65" s="1" customFormat="1">
      <c r="B623" s="42"/>
      <c r="C623" s="64"/>
      <c r="D623" s="221" t="s">
        <v>506</v>
      </c>
      <c r="E623" s="64"/>
      <c r="F623" s="222" t="s">
        <v>7873</v>
      </c>
      <c r="G623" s="64"/>
      <c r="H623" s="64"/>
      <c r="I623" s="177"/>
      <c r="J623" s="64"/>
      <c r="K623" s="64"/>
      <c r="L623" s="62"/>
      <c r="M623" s="223"/>
      <c r="N623" s="43"/>
      <c r="O623" s="43"/>
      <c r="P623" s="43"/>
      <c r="Q623" s="43"/>
      <c r="R623" s="43"/>
      <c r="S623" s="43"/>
      <c r="T623" s="79"/>
      <c r="AT623" s="25" t="s">
        <v>506</v>
      </c>
      <c r="AU623" s="25" t="s">
        <v>82</v>
      </c>
    </row>
    <row r="624" spans="2:65" s="12" customFormat="1">
      <c r="B624" s="225"/>
      <c r="C624" s="226"/>
      <c r="D624" s="221" t="s">
        <v>513</v>
      </c>
      <c r="E624" s="248" t="s">
        <v>23</v>
      </c>
      <c r="F624" s="249" t="s">
        <v>7875</v>
      </c>
      <c r="G624" s="226"/>
      <c r="H624" s="250">
        <v>35.125999999999998</v>
      </c>
      <c r="I624" s="231"/>
      <c r="J624" s="226"/>
      <c r="K624" s="226"/>
      <c r="L624" s="232"/>
      <c r="M624" s="233"/>
      <c r="N624" s="234"/>
      <c r="O624" s="234"/>
      <c r="P624" s="234"/>
      <c r="Q624" s="234"/>
      <c r="R624" s="234"/>
      <c r="S624" s="234"/>
      <c r="T624" s="235"/>
      <c r="AT624" s="236" t="s">
        <v>513</v>
      </c>
      <c r="AU624" s="236" t="s">
        <v>82</v>
      </c>
      <c r="AV624" s="12" t="s">
        <v>82</v>
      </c>
      <c r="AW624" s="12" t="s">
        <v>36</v>
      </c>
      <c r="AX624" s="12" t="s">
        <v>73</v>
      </c>
      <c r="AY624" s="236" t="s">
        <v>492</v>
      </c>
    </row>
    <row r="625" spans="2:65" s="13" customFormat="1">
      <c r="B625" s="237"/>
      <c r="C625" s="238"/>
      <c r="D625" s="221" t="s">
        <v>513</v>
      </c>
      <c r="E625" s="239" t="s">
        <v>23</v>
      </c>
      <c r="F625" s="240" t="s">
        <v>7876</v>
      </c>
      <c r="G625" s="238"/>
      <c r="H625" s="241" t="s">
        <v>23</v>
      </c>
      <c r="I625" s="242"/>
      <c r="J625" s="238"/>
      <c r="K625" s="238"/>
      <c r="L625" s="243"/>
      <c r="M625" s="244"/>
      <c r="N625" s="245"/>
      <c r="O625" s="245"/>
      <c r="P625" s="245"/>
      <c r="Q625" s="245"/>
      <c r="R625" s="245"/>
      <c r="S625" s="245"/>
      <c r="T625" s="246"/>
      <c r="AT625" s="247" t="s">
        <v>513</v>
      </c>
      <c r="AU625" s="247" t="s">
        <v>82</v>
      </c>
      <c r="AV625" s="13" t="s">
        <v>80</v>
      </c>
      <c r="AW625" s="13" t="s">
        <v>36</v>
      </c>
      <c r="AX625" s="13" t="s">
        <v>73</v>
      </c>
      <c r="AY625" s="247" t="s">
        <v>492</v>
      </c>
    </row>
    <row r="626" spans="2:65" s="14" customFormat="1">
      <c r="B626" s="251"/>
      <c r="C626" s="252"/>
      <c r="D626" s="227" t="s">
        <v>513</v>
      </c>
      <c r="E626" s="253" t="s">
        <v>23</v>
      </c>
      <c r="F626" s="254" t="s">
        <v>560</v>
      </c>
      <c r="G626" s="252"/>
      <c r="H626" s="255">
        <v>35.125999999999998</v>
      </c>
      <c r="I626" s="256"/>
      <c r="J626" s="252"/>
      <c r="K626" s="252"/>
      <c r="L626" s="257"/>
      <c r="M626" s="258"/>
      <c r="N626" s="259"/>
      <c r="O626" s="259"/>
      <c r="P626" s="259"/>
      <c r="Q626" s="259"/>
      <c r="R626" s="259"/>
      <c r="S626" s="259"/>
      <c r="T626" s="260"/>
      <c r="AT626" s="261" t="s">
        <v>513</v>
      </c>
      <c r="AU626" s="261" t="s">
        <v>82</v>
      </c>
      <c r="AV626" s="14" t="s">
        <v>502</v>
      </c>
      <c r="AW626" s="14" t="s">
        <v>36</v>
      </c>
      <c r="AX626" s="14" t="s">
        <v>80</v>
      </c>
      <c r="AY626" s="261" t="s">
        <v>492</v>
      </c>
    </row>
    <row r="627" spans="2:65" s="1" customFormat="1" ht="16.5" customHeight="1">
      <c r="B627" s="42"/>
      <c r="C627" s="209" t="s">
        <v>1432</v>
      </c>
      <c r="D627" s="209" t="s">
        <v>498</v>
      </c>
      <c r="E627" s="210" t="s">
        <v>7872</v>
      </c>
      <c r="F627" s="211" t="s">
        <v>7873</v>
      </c>
      <c r="G627" s="212" t="s">
        <v>180</v>
      </c>
      <c r="H627" s="213">
        <v>128.26499999999999</v>
      </c>
      <c r="I627" s="214"/>
      <c r="J627" s="215">
        <f>ROUND(I627*H627,2)</f>
        <v>0</v>
      </c>
      <c r="K627" s="211" t="s">
        <v>501</v>
      </c>
      <c r="L627" s="62"/>
      <c r="M627" s="216" t="s">
        <v>23</v>
      </c>
      <c r="N627" s="217" t="s">
        <v>44</v>
      </c>
      <c r="O627" s="43"/>
      <c r="P627" s="218">
        <f>O627*H627</f>
        <v>0</v>
      </c>
      <c r="Q627" s="218">
        <v>0</v>
      </c>
      <c r="R627" s="218">
        <f>Q627*H627</f>
        <v>0</v>
      </c>
      <c r="S627" s="218">
        <v>0</v>
      </c>
      <c r="T627" s="219">
        <f>S627*H627</f>
        <v>0</v>
      </c>
      <c r="AR627" s="25" t="s">
        <v>502</v>
      </c>
      <c r="AT627" s="25" t="s">
        <v>498</v>
      </c>
      <c r="AU627" s="25" t="s">
        <v>82</v>
      </c>
      <c r="AY627" s="25" t="s">
        <v>492</v>
      </c>
      <c r="BE627" s="220">
        <f>IF(N627="základní",J627,0)</f>
        <v>0</v>
      </c>
      <c r="BF627" s="220">
        <f>IF(N627="snížená",J627,0)</f>
        <v>0</v>
      </c>
      <c r="BG627" s="220">
        <f>IF(N627="zákl. přenesená",J627,0)</f>
        <v>0</v>
      </c>
      <c r="BH627" s="220">
        <f>IF(N627="sníž. přenesená",J627,0)</f>
        <v>0</v>
      </c>
      <c r="BI627" s="220">
        <f>IF(N627="nulová",J627,0)</f>
        <v>0</v>
      </c>
      <c r="BJ627" s="25" t="s">
        <v>80</v>
      </c>
      <c r="BK627" s="220">
        <f>ROUND(I627*H627,2)</f>
        <v>0</v>
      </c>
      <c r="BL627" s="25" t="s">
        <v>502</v>
      </c>
      <c r="BM627" s="25" t="s">
        <v>7877</v>
      </c>
    </row>
    <row r="628" spans="2:65" s="1" customFormat="1">
      <c r="B628" s="42"/>
      <c r="C628" s="64"/>
      <c r="D628" s="227" t="s">
        <v>506</v>
      </c>
      <c r="E628" s="64"/>
      <c r="F628" s="274" t="s">
        <v>7873</v>
      </c>
      <c r="G628" s="64"/>
      <c r="H628" s="64"/>
      <c r="I628" s="177"/>
      <c r="J628" s="64"/>
      <c r="K628" s="64"/>
      <c r="L628" s="62"/>
      <c r="M628" s="223"/>
      <c r="N628" s="43"/>
      <c r="O628" s="43"/>
      <c r="P628" s="43"/>
      <c r="Q628" s="43"/>
      <c r="R628" s="43"/>
      <c r="S628" s="43"/>
      <c r="T628" s="79"/>
      <c r="AT628" s="25" t="s">
        <v>506</v>
      </c>
      <c r="AU628" s="25" t="s">
        <v>82</v>
      </c>
    </row>
    <row r="629" spans="2:65" s="1" customFormat="1" ht="16.5" customHeight="1">
      <c r="B629" s="42"/>
      <c r="C629" s="209" t="s">
        <v>1440</v>
      </c>
      <c r="D629" s="209" t="s">
        <v>498</v>
      </c>
      <c r="E629" s="210" t="s">
        <v>1572</v>
      </c>
      <c r="F629" s="211" t="s">
        <v>7878</v>
      </c>
      <c r="G629" s="212" t="s">
        <v>832</v>
      </c>
      <c r="H629" s="213">
        <v>190.62</v>
      </c>
      <c r="I629" s="214"/>
      <c r="J629" s="215">
        <f>ROUND(I629*H629,2)</f>
        <v>0</v>
      </c>
      <c r="K629" s="211" t="s">
        <v>501</v>
      </c>
      <c r="L629" s="62"/>
      <c r="M629" s="216" t="s">
        <v>23</v>
      </c>
      <c r="N629" s="217" t="s">
        <v>44</v>
      </c>
      <c r="O629" s="43"/>
      <c r="P629" s="218">
        <f>O629*H629</f>
        <v>0</v>
      </c>
      <c r="Q629" s="218">
        <v>0.1016</v>
      </c>
      <c r="R629" s="218">
        <f>Q629*H629</f>
        <v>19.366992</v>
      </c>
      <c r="S629" s="218">
        <v>0</v>
      </c>
      <c r="T629" s="219">
        <f>S629*H629</f>
        <v>0</v>
      </c>
      <c r="AR629" s="25" t="s">
        <v>502</v>
      </c>
      <c r="AT629" s="25" t="s">
        <v>498</v>
      </c>
      <c r="AU629" s="25" t="s">
        <v>82</v>
      </c>
      <c r="AY629" s="25" t="s">
        <v>492</v>
      </c>
      <c r="BE629" s="220">
        <f>IF(N629="základní",J629,0)</f>
        <v>0</v>
      </c>
      <c r="BF629" s="220">
        <f>IF(N629="snížená",J629,0)</f>
        <v>0</v>
      </c>
      <c r="BG629" s="220">
        <f>IF(N629="zákl. přenesená",J629,0)</f>
        <v>0</v>
      </c>
      <c r="BH629" s="220">
        <f>IF(N629="sníž. přenesená",J629,0)</f>
        <v>0</v>
      </c>
      <c r="BI629" s="220">
        <f>IF(N629="nulová",J629,0)</f>
        <v>0</v>
      </c>
      <c r="BJ629" s="25" t="s">
        <v>80</v>
      </c>
      <c r="BK629" s="220">
        <f>ROUND(I629*H629,2)</f>
        <v>0</v>
      </c>
      <c r="BL629" s="25" t="s">
        <v>502</v>
      </c>
      <c r="BM629" s="25" t="s">
        <v>7879</v>
      </c>
    </row>
    <row r="630" spans="2:65" s="1" customFormat="1">
      <c r="B630" s="42"/>
      <c r="C630" s="64"/>
      <c r="D630" s="221" t="s">
        <v>506</v>
      </c>
      <c r="E630" s="64"/>
      <c r="F630" s="222" t="s">
        <v>7878</v>
      </c>
      <c r="G630" s="64"/>
      <c r="H630" s="64"/>
      <c r="I630" s="177"/>
      <c r="J630" s="64"/>
      <c r="K630" s="64"/>
      <c r="L630" s="62"/>
      <c r="M630" s="223"/>
      <c r="N630" s="43"/>
      <c r="O630" s="43"/>
      <c r="P630" s="43"/>
      <c r="Q630" s="43"/>
      <c r="R630" s="43"/>
      <c r="S630" s="43"/>
      <c r="T630" s="79"/>
      <c r="AT630" s="25" t="s">
        <v>506</v>
      </c>
      <c r="AU630" s="25" t="s">
        <v>82</v>
      </c>
    </row>
    <row r="631" spans="2:65" s="12" customFormat="1">
      <c r="B631" s="225"/>
      <c r="C631" s="226"/>
      <c r="D631" s="221" t="s">
        <v>513</v>
      </c>
      <c r="E631" s="248" t="s">
        <v>23</v>
      </c>
      <c r="F631" s="249" t="s">
        <v>6785</v>
      </c>
      <c r="G631" s="226"/>
      <c r="H631" s="250">
        <v>10.8</v>
      </c>
      <c r="I631" s="231"/>
      <c r="J631" s="226"/>
      <c r="K631" s="226"/>
      <c r="L631" s="232"/>
      <c r="M631" s="233"/>
      <c r="N631" s="234"/>
      <c r="O631" s="234"/>
      <c r="P631" s="234"/>
      <c r="Q631" s="234"/>
      <c r="R631" s="234"/>
      <c r="S631" s="234"/>
      <c r="T631" s="235"/>
      <c r="AT631" s="236" t="s">
        <v>513</v>
      </c>
      <c r="AU631" s="236" t="s">
        <v>82</v>
      </c>
      <c r="AV631" s="12" t="s">
        <v>82</v>
      </c>
      <c r="AW631" s="12" t="s">
        <v>36</v>
      </c>
      <c r="AX631" s="12" t="s">
        <v>73</v>
      </c>
      <c r="AY631" s="236" t="s">
        <v>492</v>
      </c>
    </row>
    <row r="632" spans="2:65" s="12" customFormat="1">
      <c r="B632" s="225"/>
      <c r="C632" s="226"/>
      <c r="D632" s="221" t="s">
        <v>513</v>
      </c>
      <c r="E632" s="248" t="s">
        <v>23</v>
      </c>
      <c r="F632" s="249" t="s">
        <v>7880</v>
      </c>
      <c r="G632" s="226"/>
      <c r="H632" s="250">
        <v>3.6</v>
      </c>
      <c r="I632" s="231"/>
      <c r="J632" s="226"/>
      <c r="K632" s="226"/>
      <c r="L632" s="232"/>
      <c r="M632" s="233"/>
      <c r="N632" s="234"/>
      <c r="O632" s="234"/>
      <c r="P632" s="234"/>
      <c r="Q632" s="234"/>
      <c r="R632" s="234"/>
      <c r="S632" s="234"/>
      <c r="T632" s="235"/>
      <c r="AT632" s="236" t="s">
        <v>513</v>
      </c>
      <c r="AU632" s="236" t="s">
        <v>82</v>
      </c>
      <c r="AV632" s="12" t="s">
        <v>82</v>
      </c>
      <c r="AW632" s="12" t="s">
        <v>36</v>
      </c>
      <c r="AX632" s="12" t="s">
        <v>73</v>
      </c>
      <c r="AY632" s="236" t="s">
        <v>492</v>
      </c>
    </row>
    <row r="633" spans="2:65" s="12" customFormat="1">
      <c r="B633" s="225"/>
      <c r="C633" s="226"/>
      <c r="D633" s="221" t="s">
        <v>513</v>
      </c>
      <c r="E633" s="248" t="s">
        <v>23</v>
      </c>
      <c r="F633" s="249" t="s">
        <v>7881</v>
      </c>
      <c r="G633" s="226"/>
      <c r="H633" s="250">
        <v>10.8</v>
      </c>
      <c r="I633" s="231"/>
      <c r="J633" s="226"/>
      <c r="K633" s="226"/>
      <c r="L633" s="232"/>
      <c r="M633" s="233"/>
      <c r="N633" s="234"/>
      <c r="O633" s="234"/>
      <c r="P633" s="234"/>
      <c r="Q633" s="234"/>
      <c r="R633" s="234"/>
      <c r="S633" s="234"/>
      <c r="T633" s="235"/>
      <c r="AT633" s="236" t="s">
        <v>513</v>
      </c>
      <c r="AU633" s="236" t="s">
        <v>82</v>
      </c>
      <c r="AV633" s="12" t="s">
        <v>82</v>
      </c>
      <c r="AW633" s="12" t="s">
        <v>36</v>
      </c>
      <c r="AX633" s="12" t="s">
        <v>73</v>
      </c>
      <c r="AY633" s="236" t="s">
        <v>492</v>
      </c>
    </row>
    <row r="634" spans="2:65" s="13" customFormat="1">
      <c r="B634" s="237"/>
      <c r="C634" s="238"/>
      <c r="D634" s="221" t="s">
        <v>513</v>
      </c>
      <c r="E634" s="239" t="s">
        <v>23</v>
      </c>
      <c r="F634" s="240" t="s">
        <v>7882</v>
      </c>
      <c r="G634" s="238"/>
      <c r="H634" s="241" t="s">
        <v>23</v>
      </c>
      <c r="I634" s="242"/>
      <c r="J634" s="238"/>
      <c r="K634" s="238"/>
      <c r="L634" s="243"/>
      <c r="M634" s="244"/>
      <c r="N634" s="245"/>
      <c r="O634" s="245"/>
      <c r="P634" s="245"/>
      <c r="Q634" s="245"/>
      <c r="R634" s="245"/>
      <c r="S634" s="245"/>
      <c r="T634" s="246"/>
      <c r="AT634" s="247" t="s">
        <v>513</v>
      </c>
      <c r="AU634" s="247" t="s">
        <v>82</v>
      </c>
      <c r="AV634" s="13" t="s">
        <v>80</v>
      </c>
      <c r="AW634" s="13" t="s">
        <v>36</v>
      </c>
      <c r="AX634" s="13" t="s">
        <v>73</v>
      </c>
      <c r="AY634" s="247" t="s">
        <v>492</v>
      </c>
    </row>
    <row r="635" spans="2:65" s="12" customFormat="1">
      <c r="B635" s="225"/>
      <c r="C635" s="226"/>
      <c r="D635" s="221" t="s">
        <v>513</v>
      </c>
      <c r="E635" s="248" t="s">
        <v>23</v>
      </c>
      <c r="F635" s="249" t="s">
        <v>7883</v>
      </c>
      <c r="G635" s="226"/>
      <c r="H635" s="250">
        <v>56.68</v>
      </c>
      <c r="I635" s="231"/>
      <c r="J635" s="226"/>
      <c r="K635" s="226"/>
      <c r="L635" s="232"/>
      <c r="M635" s="233"/>
      <c r="N635" s="234"/>
      <c r="O635" s="234"/>
      <c r="P635" s="234"/>
      <c r="Q635" s="234"/>
      <c r="R635" s="234"/>
      <c r="S635" s="234"/>
      <c r="T635" s="235"/>
      <c r="AT635" s="236" t="s">
        <v>513</v>
      </c>
      <c r="AU635" s="236" t="s">
        <v>82</v>
      </c>
      <c r="AV635" s="12" t="s">
        <v>82</v>
      </c>
      <c r="AW635" s="12" t="s">
        <v>36</v>
      </c>
      <c r="AX635" s="12" t="s">
        <v>73</v>
      </c>
      <c r="AY635" s="236" t="s">
        <v>492</v>
      </c>
    </row>
    <row r="636" spans="2:65" s="12" customFormat="1">
      <c r="B636" s="225"/>
      <c r="C636" s="226"/>
      <c r="D636" s="221" t="s">
        <v>513</v>
      </c>
      <c r="E636" s="248" t="s">
        <v>23</v>
      </c>
      <c r="F636" s="249" t="s">
        <v>7884</v>
      </c>
      <c r="G636" s="226"/>
      <c r="H636" s="250">
        <v>52.32</v>
      </c>
      <c r="I636" s="231"/>
      <c r="J636" s="226"/>
      <c r="K636" s="226"/>
      <c r="L636" s="232"/>
      <c r="M636" s="233"/>
      <c r="N636" s="234"/>
      <c r="O636" s="234"/>
      <c r="P636" s="234"/>
      <c r="Q636" s="234"/>
      <c r="R636" s="234"/>
      <c r="S636" s="234"/>
      <c r="T636" s="235"/>
      <c r="AT636" s="236" t="s">
        <v>513</v>
      </c>
      <c r="AU636" s="236" t="s">
        <v>82</v>
      </c>
      <c r="AV636" s="12" t="s">
        <v>82</v>
      </c>
      <c r="AW636" s="12" t="s">
        <v>36</v>
      </c>
      <c r="AX636" s="12" t="s">
        <v>73</v>
      </c>
      <c r="AY636" s="236" t="s">
        <v>492</v>
      </c>
    </row>
    <row r="637" spans="2:65" s="12" customFormat="1">
      <c r="B637" s="225"/>
      <c r="C637" s="226"/>
      <c r="D637" s="221" t="s">
        <v>513</v>
      </c>
      <c r="E637" s="248" t="s">
        <v>23</v>
      </c>
      <c r="F637" s="249" t="s">
        <v>7885</v>
      </c>
      <c r="G637" s="226"/>
      <c r="H637" s="250">
        <v>26.04</v>
      </c>
      <c r="I637" s="231"/>
      <c r="J637" s="226"/>
      <c r="K637" s="226"/>
      <c r="L637" s="232"/>
      <c r="M637" s="233"/>
      <c r="N637" s="234"/>
      <c r="O637" s="234"/>
      <c r="P637" s="234"/>
      <c r="Q637" s="234"/>
      <c r="R637" s="234"/>
      <c r="S637" s="234"/>
      <c r="T637" s="235"/>
      <c r="AT637" s="236" t="s">
        <v>513</v>
      </c>
      <c r="AU637" s="236" t="s">
        <v>82</v>
      </c>
      <c r="AV637" s="12" t="s">
        <v>82</v>
      </c>
      <c r="AW637" s="12" t="s">
        <v>36</v>
      </c>
      <c r="AX637" s="12" t="s">
        <v>73</v>
      </c>
      <c r="AY637" s="236" t="s">
        <v>492</v>
      </c>
    </row>
    <row r="638" spans="2:65" s="12" customFormat="1">
      <c r="B638" s="225"/>
      <c r="C638" s="226"/>
      <c r="D638" s="221" t="s">
        <v>513</v>
      </c>
      <c r="E638" s="248" t="s">
        <v>23</v>
      </c>
      <c r="F638" s="249" t="s">
        <v>7886</v>
      </c>
      <c r="G638" s="226"/>
      <c r="H638" s="250">
        <v>30.38</v>
      </c>
      <c r="I638" s="231"/>
      <c r="J638" s="226"/>
      <c r="K638" s="226"/>
      <c r="L638" s="232"/>
      <c r="M638" s="233"/>
      <c r="N638" s="234"/>
      <c r="O638" s="234"/>
      <c r="P638" s="234"/>
      <c r="Q638" s="234"/>
      <c r="R638" s="234"/>
      <c r="S638" s="234"/>
      <c r="T638" s="235"/>
      <c r="AT638" s="236" t="s">
        <v>513</v>
      </c>
      <c r="AU638" s="236" t="s">
        <v>82</v>
      </c>
      <c r="AV638" s="12" t="s">
        <v>82</v>
      </c>
      <c r="AW638" s="12" t="s">
        <v>36</v>
      </c>
      <c r="AX638" s="12" t="s">
        <v>73</v>
      </c>
      <c r="AY638" s="236" t="s">
        <v>492</v>
      </c>
    </row>
    <row r="639" spans="2:65" s="13" customFormat="1">
      <c r="B639" s="237"/>
      <c r="C639" s="238"/>
      <c r="D639" s="221" t="s">
        <v>513</v>
      </c>
      <c r="E639" s="239" t="s">
        <v>23</v>
      </c>
      <c r="F639" s="240" t="s">
        <v>7887</v>
      </c>
      <c r="G639" s="238"/>
      <c r="H639" s="241" t="s">
        <v>23</v>
      </c>
      <c r="I639" s="242"/>
      <c r="J639" s="238"/>
      <c r="K639" s="238"/>
      <c r="L639" s="243"/>
      <c r="M639" s="244"/>
      <c r="N639" s="245"/>
      <c r="O639" s="245"/>
      <c r="P639" s="245"/>
      <c r="Q639" s="245"/>
      <c r="R639" s="245"/>
      <c r="S639" s="245"/>
      <c r="T639" s="246"/>
      <c r="AT639" s="247" t="s">
        <v>513</v>
      </c>
      <c r="AU639" s="247" t="s">
        <v>82</v>
      </c>
      <c r="AV639" s="13" t="s">
        <v>80</v>
      </c>
      <c r="AW639" s="13" t="s">
        <v>36</v>
      </c>
      <c r="AX639" s="13" t="s">
        <v>73</v>
      </c>
      <c r="AY639" s="247" t="s">
        <v>492</v>
      </c>
    </row>
    <row r="640" spans="2:65" s="14" customFormat="1">
      <c r="B640" s="251"/>
      <c r="C640" s="252"/>
      <c r="D640" s="227" t="s">
        <v>513</v>
      </c>
      <c r="E640" s="253" t="s">
        <v>23</v>
      </c>
      <c r="F640" s="254" t="s">
        <v>560</v>
      </c>
      <c r="G640" s="252"/>
      <c r="H640" s="255">
        <v>190.62</v>
      </c>
      <c r="I640" s="256"/>
      <c r="J640" s="252"/>
      <c r="K640" s="252"/>
      <c r="L640" s="257"/>
      <c r="M640" s="258"/>
      <c r="N640" s="259"/>
      <c r="O640" s="259"/>
      <c r="P640" s="259"/>
      <c r="Q640" s="259"/>
      <c r="R640" s="259"/>
      <c r="S640" s="259"/>
      <c r="T640" s="260"/>
      <c r="AT640" s="261" t="s">
        <v>513</v>
      </c>
      <c r="AU640" s="261" t="s">
        <v>82</v>
      </c>
      <c r="AV640" s="14" t="s">
        <v>502</v>
      </c>
      <c r="AW640" s="14" t="s">
        <v>36</v>
      </c>
      <c r="AX640" s="14" t="s">
        <v>80</v>
      </c>
      <c r="AY640" s="261" t="s">
        <v>492</v>
      </c>
    </row>
    <row r="641" spans="2:65" s="1" customFormat="1" ht="16.5" customHeight="1">
      <c r="B641" s="42"/>
      <c r="C641" s="209" t="s">
        <v>1448</v>
      </c>
      <c r="D641" s="209" t="s">
        <v>498</v>
      </c>
      <c r="E641" s="210" t="s">
        <v>1585</v>
      </c>
      <c r="F641" s="211" t="s">
        <v>1586</v>
      </c>
      <c r="G641" s="212" t="s">
        <v>180</v>
      </c>
      <c r="H641" s="213">
        <v>36.097000000000001</v>
      </c>
      <c r="I641" s="214"/>
      <c r="J641" s="215">
        <f>ROUND(I641*H641,2)</f>
        <v>0</v>
      </c>
      <c r="K641" s="211" t="s">
        <v>501</v>
      </c>
      <c r="L641" s="62"/>
      <c r="M641" s="216" t="s">
        <v>23</v>
      </c>
      <c r="N641" s="217" t="s">
        <v>44</v>
      </c>
      <c r="O641" s="43"/>
      <c r="P641" s="218">
        <f>O641*H641</f>
        <v>0</v>
      </c>
      <c r="Q641" s="218">
        <v>6.5799999999999999E-3</v>
      </c>
      <c r="R641" s="218">
        <f>Q641*H641</f>
        <v>0.23751826000000001</v>
      </c>
      <c r="S641" s="218">
        <v>0</v>
      </c>
      <c r="T641" s="219">
        <f>S641*H641</f>
        <v>0</v>
      </c>
      <c r="AR641" s="25" t="s">
        <v>502</v>
      </c>
      <c r="AT641" s="25" t="s">
        <v>498</v>
      </c>
      <c r="AU641" s="25" t="s">
        <v>82</v>
      </c>
      <c r="AY641" s="25" t="s">
        <v>492</v>
      </c>
      <c r="BE641" s="220">
        <f>IF(N641="základní",J641,0)</f>
        <v>0</v>
      </c>
      <c r="BF641" s="220">
        <f>IF(N641="snížená",J641,0)</f>
        <v>0</v>
      </c>
      <c r="BG641" s="220">
        <f>IF(N641="zákl. přenesená",J641,0)</f>
        <v>0</v>
      </c>
      <c r="BH641" s="220">
        <f>IF(N641="sníž. přenesená",J641,0)</f>
        <v>0</v>
      </c>
      <c r="BI641" s="220">
        <f>IF(N641="nulová",J641,0)</f>
        <v>0</v>
      </c>
      <c r="BJ641" s="25" t="s">
        <v>80</v>
      </c>
      <c r="BK641" s="220">
        <f>ROUND(I641*H641,2)</f>
        <v>0</v>
      </c>
      <c r="BL641" s="25" t="s">
        <v>502</v>
      </c>
      <c r="BM641" s="25" t="s">
        <v>7888</v>
      </c>
    </row>
    <row r="642" spans="2:65" s="1" customFormat="1">
      <c r="B642" s="42"/>
      <c r="C642" s="64"/>
      <c r="D642" s="221" t="s">
        <v>506</v>
      </c>
      <c r="E642" s="64"/>
      <c r="F642" s="222" t="s">
        <v>1586</v>
      </c>
      <c r="G642" s="64"/>
      <c r="H642" s="64"/>
      <c r="I642" s="177"/>
      <c r="J642" s="64"/>
      <c r="K642" s="64"/>
      <c r="L642" s="62"/>
      <c r="M642" s="223"/>
      <c r="N642" s="43"/>
      <c r="O642" s="43"/>
      <c r="P642" s="43"/>
      <c r="Q642" s="43"/>
      <c r="R642" s="43"/>
      <c r="S642" s="43"/>
      <c r="T642" s="79"/>
      <c r="AT642" s="25" t="s">
        <v>506</v>
      </c>
      <c r="AU642" s="25" t="s">
        <v>82</v>
      </c>
    </row>
    <row r="643" spans="2:65" s="1" customFormat="1" ht="36">
      <c r="B643" s="42"/>
      <c r="C643" s="64"/>
      <c r="D643" s="221" t="s">
        <v>509</v>
      </c>
      <c r="E643" s="64"/>
      <c r="F643" s="224" t="s">
        <v>1589</v>
      </c>
      <c r="G643" s="64"/>
      <c r="H643" s="64"/>
      <c r="I643" s="177"/>
      <c r="J643" s="64"/>
      <c r="K643" s="64"/>
      <c r="L643" s="62"/>
      <c r="M643" s="223"/>
      <c r="N643" s="43"/>
      <c r="O643" s="43"/>
      <c r="P643" s="43"/>
      <c r="Q643" s="43"/>
      <c r="R643" s="43"/>
      <c r="S643" s="43"/>
      <c r="T643" s="79"/>
      <c r="AT643" s="25" t="s">
        <v>509</v>
      </c>
      <c r="AU643" s="25" t="s">
        <v>82</v>
      </c>
    </row>
    <row r="644" spans="2:65" s="12" customFormat="1">
      <c r="B644" s="225"/>
      <c r="C644" s="226"/>
      <c r="D644" s="221" t="s">
        <v>513</v>
      </c>
      <c r="E644" s="248" t="s">
        <v>23</v>
      </c>
      <c r="F644" s="249" t="s">
        <v>7889</v>
      </c>
      <c r="G644" s="226"/>
      <c r="H644" s="250">
        <v>2.024</v>
      </c>
      <c r="I644" s="231"/>
      <c r="J644" s="226"/>
      <c r="K644" s="226"/>
      <c r="L644" s="232"/>
      <c r="M644" s="233"/>
      <c r="N644" s="234"/>
      <c r="O644" s="234"/>
      <c r="P644" s="234"/>
      <c r="Q644" s="234"/>
      <c r="R644" s="234"/>
      <c r="S644" s="234"/>
      <c r="T644" s="235"/>
      <c r="AT644" s="236" t="s">
        <v>513</v>
      </c>
      <c r="AU644" s="236" t="s">
        <v>82</v>
      </c>
      <c r="AV644" s="12" t="s">
        <v>82</v>
      </c>
      <c r="AW644" s="12" t="s">
        <v>36</v>
      </c>
      <c r="AX644" s="12" t="s">
        <v>73</v>
      </c>
      <c r="AY644" s="236" t="s">
        <v>492</v>
      </c>
    </row>
    <row r="645" spans="2:65" s="12" customFormat="1">
      <c r="B645" s="225"/>
      <c r="C645" s="226"/>
      <c r="D645" s="221" t="s">
        <v>513</v>
      </c>
      <c r="E645" s="248" t="s">
        <v>23</v>
      </c>
      <c r="F645" s="249" t="s">
        <v>7890</v>
      </c>
      <c r="G645" s="226"/>
      <c r="H645" s="250">
        <v>0.60699999999999998</v>
      </c>
      <c r="I645" s="231"/>
      <c r="J645" s="226"/>
      <c r="K645" s="226"/>
      <c r="L645" s="232"/>
      <c r="M645" s="233"/>
      <c r="N645" s="234"/>
      <c r="O645" s="234"/>
      <c r="P645" s="234"/>
      <c r="Q645" s="234"/>
      <c r="R645" s="234"/>
      <c r="S645" s="234"/>
      <c r="T645" s="235"/>
      <c r="AT645" s="236" t="s">
        <v>513</v>
      </c>
      <c r="AU645" s="236" t="s">
        <v>82</v>
      </c>
      <c r="AV645" s="12" t="s">
        <v>82</v>
      </c>
      <c r="AW645" s="12" t="s">
        <v>36</v>
      </c>
      <c r="AX645" s="12" t="s">
        <v>73</v>
      </c>
      <c r="AY645" s="236" t="s">
        <v>492</v>
      </c>
    </row>
    <row r="646" spans="2:65" s="12" customFormat="1">
      <c r="B646" s="225"/>
      <c r="C646" s="226"/>
      <c r="D646" s="221" t="s">
        <v>513</v>
      </c>
      <c r="E646" s="248" t="s">
        <v>23</v>
      </c>
      <c r="F646" s="249" t="s">
        <v>7891</v>
      </c>
      <c r="G646" s="226"/>
      <c r="H646" s="250">
        <v>2.1829999999999998</v>
      </c>
      <c r="I646" s="231"/>
      <c r="J646" s="226"/>
      <c r="K646" s="226"/>
      <c r="L646" s="232"/>
      <c r="M646" s="233"/>
      <c r="N646" s="234"/>
      <c r="O646" s="234"/>
      <c r="P646" s="234"/>
      <c r="Q646" s="234"/>
      <c r="R646" s="234"/>
      <c r="S646" s="234"/>
      <c r="T646" s="235"/>
      <c r="AT646" s="236" t="s">
        <v>513</v>
      </c>
      <c r="AU646" s="236" t="s">
        <v>82</v>
      </c>
      <c r="AV646" s="12" t="s">
        <v>82</v>
      </c>
      <c r="AW646" s="12" t="s">
        <v>36</v>
      </c>
      <c r="AX646" s="12" t="s">
        <v>73</v>
      </c>
      <c r="AY646" s="236" t="s">
        <v>492</v>
      </c>
    </row>
    <row r="647" spans="2:65" s="13" customFormat="1">
      <c r="B647" s="237"/>
      <c r="C647" s="238"/>
      <c r="D647" s="221" t="s">
        <v>513</v>
      </c>
      <c r="E647" s="239" t="s">
        <v>23</v>
      </c>
      <c r="F647" s="240" t="s">
        <v>7892</v>
      </c>
      <c r="G647" s="238"/>
      <c r="H647" s="241" t="s">
        <v>23</v>
      </c>
      <c r="I647" s="242"/>
      <c r="J647" s="238"/>
      <c r="K647" s="238"/>
      <c r="L647" s="243"/>
      <c r="M647" s="244"/>
      <c r="N647" s="245"/>
      <c r="O647" s="245"/>
      <c r="P647" s="245"/>
      <c r="Q647" s="245"/>
      <c r="R647" s="245"/>
      <c r="S647" s="245"/>
      <c r="T647" s="246"/>
      <c r="AT647" s="247" t="s">
        <v>513</v>
      </c>
      <c r="AU647" s="247" t="s">
        <v>82</v>
      </c>
      <c r="AV647" s="13" t="s">
        <v>80</v>
      </c>
      <c r="AW647" s="13" t="s">
        <v>36</v>
      </c>
      <c r="AX647" s="13" t="s">
        <v>73</v>
      </c>
      <c r="AY647" s="247" t="s">
        <v>492</v>
      </c>
    </row>
    <row r="648" spans="2:65" s="12" customFormat="1">
      <c r="B648" s="225"/>
      <c r="C648" s="226"/>
      <c r="D648" s="221" t="s">
        <v>513</v>
      </c>
      <c r="E648" s="248" t="s">
        <v>23</v>
      </c>
      <c r="F648" s="249" t="s">
        <v>7893</v>
      </c>
      <c r="G648" s="226"/>
      <c r="H648" s="250">
        <v>12.012</v>
      </c>
      <c r="I648" s="231"/>
      <c r="J648" s="226"/>
      <c r="K648" s="226"/>
      <c r="L648" s="232"/>
      <c r="M648" s="233"/>
      <c r="N648" s="234"/>
      <c r="O648" s="234"/>
      <c r="P648" s="234"/>
      <c r="Q648" s="234"/>
      <c r="R648" s="234"/>
      <c r="S648" s="234"/>
      <c r="T648" s="235"/>
      <c r="AT648" s="236" t="s">
        <v>513</v>
      </c>
      <c r="AU648" s="236" t="s">
        <v>82</v>
      </c>
      <c r="AV648" s="12" t="s">
        <v>82</v>
      </c>
      <c r="AW648" s="12" t="s">
        <v>36</v>
      </c>
      <c r="AX648" s="12" t="s">
        <v>73</v>
      </c>
      <c r="AY648" s="236" t="s">
        <v>492</v>
      </c>
    </row>
    <row r="649" spans="2:65" s="12" customFormat="1">
      <c r="B649" s="225"/>
      <c r="C649" s="226"/>
      <c r="D649" s="221" t="s">
        <v>513</v>
      </c>
      <c r="E649" s="248" t="s">
        <v>23</v>
      </c>
      <c r="F649" s="249" t="s">
        <v>7894</v>
      </c>
      <c r="G649" s="226"/>
      <c r="H649" s="250">
        <v>9.7140000000000004</v>
      </c>
      <c r="I649" s="231"/>
      <c r="J649" s="226"/>
      <c r="K649" s="226"/>
      <c r="L649" s="232"/>
      <c r="M649" s="233"/>
      <c r="N649" s="234"/>
      <c r="O649" s="234"/>
      <c r="P649" s="234"/>
      <c r="Q649" s="234"/>
      <c r="R649" s="234"/>
      <c r="S649" s="234"/>
      <c r="T649" s="235"/>
      <c r="AT649" s="236" t="s">
        <v>513</v>
      </c>
      <c r="AU649" s="236" t="s">
        <v>82</v>
      </c>
      <c r="AV649" s="12" t="s">
        <v>82</v>
      </c>
      <c r="AW649" s="12" t="s">
        <v>36</v>
      </c>
      <c r="AX649" s="12" t="s">
        <v>73</v>
      </c>
      <c r="AY649" s="236" t="s">
        <v>492</v>
      </c>
    </row>
    <row r="650" spans="2:65" s="12" customFormat="1">
      <c r="B650" s="225"/>
      <c r="C650" s="226"/>
      <c r="D650" s="221" t="s">
        <v>513</v>
      </c>
      <c r="E650" s="248" t="s">
        <v>23</v>
      </c>
      <c r="F650" s="249" t="s">
        <v>7895</v>
      </c>
      <c r="G650" s="226"/>
      <c r="H650" s="250">
        <v>9.5570000000000004</v>
      </c>
      <c r="I650" s="231"/>
      <c r="J650" s="226"/>
      <c r="K650" s="226"/>
      <c r="L650" s="232"/>
      <c r="M650" s="233"/>
      <c r="N650" s="234"/>
      <c r="O650" s="234"/>
      <c r="P650" s="234"/>
      <c r="Q650" s="234"/>
      <c r="R650" s="234"/>
      <c r="S650" s="234"/>
      <c r="T650" s="235"/>
      <c r="AT650" s="236" t="s">
        <v>513</v>
      </c>
      <c r="AU650" s="236" t="s">
        <v>82</v>
      </c>
      <c r="AV650" s="12" t="s">
        <v>82</v>
      </c>
      <c r="AW650" s="12" t="s">
        <v>36</v>
      </c>
      <c r="AX650" s="12" t="s">
        <v>73</v>
      </c>
      <c r="AY650" s="236" t="s">
        <v>492</v>
      </c>
    </row>
    <row r="651" spans="2:65" s="13" customFormat="1">
      <c r="B651" s="237"/>
      <c r="C651" s="238"/>
      <c r="D651" s="221" t="s">
        <v>513</v>
      </c>
      <c r="E651" s="239" t="s">
        <v>23</v>
      </c>
      <c r="F651" s="240" t="s">
        <v>7603</v>
      </c>
      <c r="G651" s="238"/>
      <c r="H651" s="241" t="s">
        <v>23</v>
      </c>
      <c r="I651" s="242"/>
      <c r="J651" s="238"/>
      <c r="K651" s="238"/>
      <c r="L651" s="243"/>
      <c r="M651" s="244"/>
      <c r="N651" s="245"/>
      <c r="O651" s="245"/>
      <c r="P651" s="245"/>
      <c r="Q651" s="245"/>
      <c r="R651" s="245"/>
      <c r="S651" s="245"/>
      <c r="T651" s="246"/>
      <c r="AT651" s="247" t="s">
        <v>513</v>
      </c>
      <c r="AU651" s="247" t="s">
        <v>82</v>
      </c>
      <c r="AV651" s="13" t="s">
        <v>80</v>
      </c>
      <c r="AW651" s="13" t="s">
        <v>36</v>
      </c>
      <c r="AX651" s="13" t="s">
        <v>73</v>
      </c>
      <c r="AY651" s="247" t="s">
        <v>492</v>
      </c>
    </row>
    <row r="652" spans="2:65" s="13" customFormat="1">
      <c r="B652" s="237"/>
      <c r="C652" s="238"/>
      <c r="D652" s="221" t="s">
        <v>513</v>
      </c>
      <c r="E652" s="239" t="s">
        <v>23</v>
      </c>
      <c r="F652" s="240" t="s">
        <v>7896</v>
      </c>
      <c r="G652" s="238"/>
      <c r="H652" s="241" t="s">
        <v>23</v>
      </c>
      <c r="I652" s="242"/>
      <c r="J652" s="238"/>
      <c r="K652" s="238"/>
      <c r="L652" s="243"/>
      <c r="M652" s="244"/>
      <c r="N652" s="245"/>
      <c r="O652" s="245"/>
      <c r="P652" s="245"/>
      <c r="Q652" s="245"/>
      <c r="R652" s="245"/>
      <c r="S652" s="245"/>
      <c r="T652" s="246"/>
      <c r="AT652" s="247" t="s">
        <v>513</v>
      </c>
      <c r="AU652" s="247" t="s">
        <v>82</v>
      </c>
      <c r="AV652" s="13" t="s">
        <v>80</v>
      </c>
      <c r="AW652" s="13" t="s">
        <v>36</v>
      </c>
      <c r="AX652" s="13" t="s">
        <v>73</v>
      </c>
      <c r="AY652" s="247" t="s">
        <v>492</v>
      </c>
    </row>
    <row r="653" spans="2:65" s="14" customFormat="1">
      <c r="B653" s="251"/>
      <c r="C653" s="252"/>
      <c r="D653" s="227" t="s">
        <v>513</v>
      </c>
      <c r="E653" s="253" t="s">
        <v>23</v>
      </c>
      <c r="F653" s="254" t="s">
        <v>560</v>
      </c>
      <c r="G653" s="252"/>
      <c r="H653" s="255">
        <v>36.097000000000001</v>
      </c>
      <c r="I653" s="256"/>
      <c r="J653" s="252"/>
      <c r="K653" s="252"/>
      <c r="L653" s="257"/>
      <c r="M653" s="258"/>
      <c r="N653" s="259"/>
      <c r="O653" s="259"/>
      <c r="P653" s="259"/>
      <c r="Q653" s="259"/>
      <c r="R653" s="259"/>
      <c r="S653" s="259"/>
      <c r="T653" s="260"/>
      <c r="AT653" s="261" t="s">
        <v>513</v>
      </c>
      <c r="AU653" s="261" t="s">
        <v>82</v>
      </c>
      <c r="AV653" s="14" t="s">
        <v>502</v>
      </c>
      <c r="AW653" s="14" t="s">
        <v>36</v>
      </c>
      <c r="AX653" s="14" t="s">
        <v>80</v>
      </c>
      <c r="AY653" s="261" t="s">
        <v>492</v>
      </c>
    </row>
    <row r="654" spans="2:65" s="1" customFormat="1" ht="16.5" customHeight="1">
      <c r="B654" s="42"/>
      <c r="C654" s="209" t="s">
        <v>1452</v>
      </c>
      <c r="D654" s="209" t="s">
        <v>498</v>
      </c>
      <c r="E654" s="210" t="s">
        <v>1592</v>
      </c>
      <c r="F654" s="211" t="s">
        <v>1593</v>
      </c>
      <c r="G654" s="212" t="s">
        <v>180</v>
      </c>
      <c r="H654" s="213">
        <v>36.097000000000001</v>
      </c>
      <c r="I654" s="214"/>
      <c r="J654" s="215">
        <f>ROUND(I654*H654,2)</f>
        <v>0</v>
      </c>
      <c r="K654" s="211" t="s">
        <v>501</v>
      </c>
      <c r="L654" s="62"/>
      <c r="M654" s="216" t="s">
        <v>23</v>
      </c>
      <c r="N654" s="217" t="s">
        <v>44</v>
      </c>
      <c r="O654" s="43"/>
      <c r="P654" s="218">
        <f>O654*H654</f>
        <v>0</v>
      </c>
      <c r="Q654" s="218">
        <v>0</v>
      </c>
      <c r="R654" s="218">
        <f>Q654*H654</f>
        <v>0</v>
      </c>
      <c r="S654" s="218">
        <v>0</v>
      </c>
      <c r="T654" s="219">
        <f>S654*H654</f>
        <v>0</v>
      </c>
      <c r="AR654" s="25" t="s">
        <v>502</v>
      </c>
      <c r="AT654" s="25" t="s">
        <v>498</v>
      </c>
      <c r="AU654" s="25" t="s">
        <v>82</v>
      </c>
      <c r="AY654" s="25" t="s">
        <v>492</v>
      </c>
      <c r="BE654" s="220">
        <f>IF(N654="základní",J654,0)</f>
        <v>0</v>
      </c>
      <c r="BF654" s="220">
        <f>IF(N654="snížená",J654,0)</f>
        <v>0</v>
      </c>
      <c r="BG654" s="220">
        <f>IF(N654="zákl. přenesená",J654,0)</f>
        <v>0</v>
      </c>
      <c r="BH654" s="220">
        <f>IF(N654="sníž. přenesená",J654,0)</f>
        <v>0</v>
      </c>
      <c r="BI654" s="220">
        <f>IF(N654="nulová",J654,0)</f>
        <v>0</v>
      </c>
      <c r="BJ654" s="25" t="s">
        <v>80</v>
      </c>
      <c r="BK654" s="220">
        <f>ROUND(I654*H654,2)</f>
        <v>0</v>
      </c>
      <c r="BL654" s="25" t="s">
        <v>502</v>
      </c>
      <c r="BM654" s="25" t="s">
        <v>7897</v>
      </c>
    </row>
    <row r="655" spans="2:65" s="1" customFormat="1">
      <c r="B655" s="42"/>
      <c r="C655" s="64"/>
      <c r="D655" s="221" t="s">
        <v>506</v>
      </c>
      <c r="E655" s="64"/>
      <c r="F655" s="222" t="s">
        <v>1593</v>
      </c>
      <c r="G655" s="64"/>
      <c r="H655" s="64"/>
      <c r="I655" s="177"/>
      <c r="J655" s="64"/>
      <c r="K655" s="64"/>
      <c r="L655" s="62"/>
      <c r="M655" s="223"/>
      <c r="N655" s="43"/>
      <c r="O655" s="43"/>
      <c r="P655" s="43"/>
      <c r="Q655" s="43"/>
      <c r="R655" s="43"/>
      <c r="S655" s="43"/>
      <c r="T655" s="79"/>
      <c r="AT655" s="25" t="s">
        <v>506</v>
      </c>
      <c r="AU655" s="25" t="s">
        <v>82</v>
      </c>
    </row>
    <row r="656" spans="2:65" s="1" customFormat="1" ht="36">
      <c r="B656" s="42"/>
      <c r="C656" s="64"/>
      <c r="D656" s="227" t="s">
        <v>509</v>
      </c>
      <c r="E656" s="64"/>
      <c r="F656" s="273" t="s">
        <v>1589</v>
      </c>
      <c r="G656" s="64"/>
      <c r="H656" s="64"/>
      <c r="I656" s="177"/>
      <c r="J656" s="64"/>
      <c r="K656" s="64"/>
      <c r="L656" s="62"/>
      <c r="M656" s="223"/>
      <c r="N656" s="43"/>
      <c r="O656" s="43"/>
      <c r="P656" s="43"/>
      <c r="Q656" s="43"/>
      <c r="R656" s="43"/>
      <c r="S656" s="43"/>
      <c r="T656" s="79"/>
      <c r="AT656" s="25" t="s">
        <v>509</v>
      </c>
      <c r="AU656" s="25" t="s">
        <v>82</v>
      </c>
    </row>
    <row r="657" spans="2:65" s="1" customFormat="1" ht="16.5" customHeight="1">
      <c r="B657" s="42"/>
      <c r="C657" s="209" t="s">
        <v>1458</v>
      </c>
      <c r="D657" s="209" t="s">
        <v>498</v>
      </c>
      <c r="E657" s="210" t="s">
        <v>7898</v>
      </c>
      <c r="F657" s="211" t="s">
        <v>7899</v>
      </c>
      <c r="G657" s="212" t="s">
        <v>632</v>
      </c>
      <c r="H657" s="213">
        <v>219.63</v>
      </c>
      <c r="I657" s="214"/>
      <c r="J657" s="215">
        <f>ROUND(I657*H657,2)</f>
        <v>0</v>
      </c>
      <c r="K657" s="211" t="s">
        <v>501</v>
      </c>
      <c r="L657" s="62"/>
      <c r="M657" s="216" t="s">
        <v>23</v>
      </c>
      <c r="N657" s="217" t="s">
        <v>44</v>
      </c>
      <c r="O657" s="43"/>
      <c r="P657" s="218">
        <f>O657*H657</f>
        <v>0</v>
      </c>
      <c r="Q657" s="218">
        <v>2.45336</v>
      </c>
      <c r="R657" s="218">
        <f>Q657*H657</f>
        <v>538.83145679999996</v>
      </c>
      <c r="S657" s="218">
        <v>0</v>
      </c>
      <c r="T657" s="219">
        <f>S657*H657</f>
        <v>0</v>
      </c>
      <c r="AR657" s="25" t="s">
        <v>502</v>
      </c>
      <c r="AT657" s="25" t="s">
        <v>498</v>
      </c>
      <c r="AU657" s="25" t="s">
        <v>82</v>
      </c>
      <c r="AY657" s="25" t="s">
        <v>492</v>
      </c>
      <c r="BE657" s="220">
        <f>IF(N657="základní",J657,0)</f>
        <v>0</v>
      </c>
      <c r="BF657" s="220">
        <f>IF(N657="snížená",J657,0)</f>
        <v>0</v>
      </c>
      <c r="BG657" s="220">
        <f>IF(N657="zákl. přenesená",J657,0)</f>
        <v>0</v>
      </c>
      <c r="BH657" s="220">
        <f>IF(N657="sníž. přenesená",J657,0)</f>
        <v>0</v>
      </c>
      <c r="BI657" s="220">
        <f>IF(N657="nulová",J657,0)</f>
        <v>0</v>
      </c>
      <c r="BJ657" s="25" t="s">
        <v>80</v>
      </c>
      <c r="BK657" s="220">
        <f>ROUND(I657*H657,2)</f>
        <v>0</v>
      </c>
      <c r="BL657" s="25" t="s">
        <v>502</v>
      </c>
      <c r="BM657" s="25" t="s">
        <v>7900</v>
      </c>
    </row>
    <row r="658" spans="2:65" s="1" customFormat="1">
      <c r="B658" s="42"/>
      <c r="C658" s="64"/>
      <c r="D658" s="221" t="s">
        <v>506</v>
      </c>
      <c r="E658" s="64"/>
      <c r="F658" s="222" t="s">
        <v>7899</v>
      </c>
      <c r="G658" s="64"/>
      <c r="H658" s="64"/>
      <c r="I658" s="177"/>
      <c r="J658" s="64"/>
      <c r="K658" s="64"/>
      <c r="L658" s="62"/>
      <c r="M658" s="223"/>
      <c r="N658" s="43"/>
      <c r="O658" s="43"/>
      <c r="P658" s="43"/>
      <c r="Q658" s="43"/>
      <c r="R658" s="43"/>
      <c r="S658" s="43"/>
      <c r="T658" s="79"/>
      <c r="AT658" s="25" t="s">
        <v>506</v>
      </c>
      <c r="AU658" s="25" t="s">
        <v>82</v>
      </c>
    </row>
    <row r="659" spans="2:65" s="13" customFormat="1">
      <c r="B659" s="237"/>
      <c r="C659" s="238"/>
      <c r="D659" s="221" t="s">
        <v>513</v>
      </c>
      <c r="E659" s="239" t="s">
        <v>23</v>
      </c>
      <c r="F659" s="240" t="s">
        <v>7901</v>
      </c>
      <c r="G659" s="238"/>
      <c r="H659" s="241" t="s">
        <v>23</v>
      </c>
      <c r="I659" s="242"/>
      <c r="J659" s="238"/>
      <c r="K659" s="238"/>
      <c r="L659" s="243"/>
      <c r="M659" s="244"/>
      <c r="N659" s="245"/>
      <c r="O659" s="245"/>
      <c r="P659" s="245"/>
      <c r="Q659" s="245"/>
      <c r="R659" s="245"/>
      <c r="S659" s="245"/>
      <c r="T659" s="246"/>
      <c r="AT659" s="247" t="s">
        <v>513</v>
      </c>
      <c r="AU659" s="247" t="s">
        <v>82</v>
      </c>
      <c r="AV659" s="13" t="s">
        <v>80</v>
      </c>
      <c r="AW659" s="13" t="s">
        <v>36</v>
      </c>
      <c r="AX659" s="13" t="s">
        <v>73</v>
      </c>
      <c r="AY659" s="247" t="s">
        <v>492</v>
      </c>
    </row>
    <row r="660" spans="2:65" s="12" customFormat="1">
      <c r="B660" s="225"/>
      <c r="C660" s="226"/>
      <c r="D660" s="221" t="s">
        <v>513</v>
      </c>
      <c r="E660" s="248" t="s">
        <v>23</v>
      </c>
      <c r="F660" s="249" t="s">
        <v>7902</v>
      </c>
      <c r="G660" s="226"/>
      <c r="H660" s="250">
        <v>3.802</v>
      </c>
      <c r="I660" s="231"/>
      <c r="J660" s="226"/>
      <c r="K660" s="226"/>
      <c r="L660" s="232"/>
      <c r="M660" s="233"/>
      <c r="N660" s="234"/>
      <c r="O660" s="234"/>
      <c r="P660" s="234"/>
      <c r="Q660" s="234"/>
      <c r="R660" s="234"/>
      <c r="S660" s="234"/>
      <c r="T660" s="235"/>
      <c r="AT660" s="236" t="s">
        <v>513</v>
      </c>
      <c r="AU660" s="236" t="s">
        <v>82</v>
      </c>
      <c r="AV660" s="12" t="s">
        <v>82</v>
      </c>
      <c r="AW660" s="12" t="s">
        <v>36</v>
      </c>
      <c r="AX660" s="12" t="s">
        <v>73</v>
      </c>
      <c r="AY660" s="236" t="s">
        <v>492</v>
      </c>
    </row>
    <row r="661" spans="2:65" s="12" customFormat="1">
      <c r="B661" s="225"/>
      <c r="C661" s="226"/>
      <c r="D661" s="221" t="s">
        <v>513</v>
      </c>
      <c r="E661" s="248" t="s">
        <v>23</v>
      </c>
      <c r="F661" s="249" t="s">
        <v>7903</v>
      </c>
      <c r="G661" s="226"/>
      <c r="H661" s="250">
        <v>8.7460000000000004</v>
      </c>
      <c r="I661" s="231"/>
      <c r="J661" s="226"/>
      <c r="K661" s="226"/>
      <c r="L661" s="232"/>
      <c r="M661" s="233"/>
      <c r="N661" s="234"/>
      <c r="O661" s="234"/>
      <c r="P661" s="234"/>
      <c r="Q661" s="234"/>
      <c r="R661" s="234"/>
      <c r="S661" s="234"/>
      <c r="T661" s="235"/>
      <c r="AT661" s="236" t="s">
        <v>513</v>
      </c>
      <c r="AU661" s="236" t="s">
        <v>82</v>
      </c>
      <c r="AV661" s="12" t="s">
        <v>82</v>
      </c>
      <c r="AW661" s="12" t="s">
        <v>36</v>
      </c>
      <c r="AX661" s="12" t="s">
        <v>73</v>
      </c>
      <c r="AY661" s="236" t="s">
        <v>492</v>
      </c>
    </row>
    <row r="662" spans="2:65" s="12" customFormat="1">
      <c r="B662" s="225"/>
      <c r="C662" s="226"/>
      <c r="D662" s="221" t="s">
        <v>513</v>
      </c>
      <c r="E662" s="248" t="s">
        <v>23</v>
      </c>
      <c r="F662" s="249" t="s">
        <v>7904</v>
      </c>
      <c r="G662" s="226"/>
      <c r="H662" s="250">
        <v>11.994999999999999</v>
      </c>
      <c r="I662" s="231"/>
      <c r="J662" s="226"/>
      <c r="K662" s="226"/>
      <c r="L662" s="232"/>
      <c r="M662" s="233"/>
      <c r="N662" s="234"/>
      <c r="O662" s="234"/>
      <c r="P662" s="234"/>
      <c r="Q662" s="234"/>
      <c r="R662" s="234"/>
      <c r="S662" s="234"/>
      <c r="T662" s="235"/>
      <c r="AT662" s="236" t="s">
        <v>513</v>
      </c>
      <c r="AU662" s="236" t="s">
        <v>82</v>
      </c>
      <c r="AV662" s="12" t="s">
        <v>82</v>
      </c>
      <c r="AW662" s="12" t="s">
        <v>36</v>
      </c>
      <c r="AX662" s="12" t="s">
        <v>73</v>
      </c>
      <c r="AY662" s="236" t="s">
        <v>492</v>
      </c>
    </row>
    <row r="663" spans="2:65" s="12" customFormat="1">
      <c r="B663" s="225"/>
      <c r="C663" s="226"/>
      <c r="D663" s="221" t="s">
        <v>513</v>
      </c>
      <c r="E663" s="248" t="s">
        <v>23</v>
      </c>
      <c r="F663" s="249" t="s">
        <v>7905</v>
      </c>
      <c r="G663" s="226"/>
      <c r="H663" s="250">
        <v>12.425000000000001</v>
      </c>
      <c r="I663" s="231"/>
      <c r="J663" s="226"/>
      <c r="K663" s="226"/>
      <c r="L663" s="232"/>
      <c r="M663" s="233"/>
      <c r="N663" s="234"/>
      <c r="O663" s="234"/>
      <c r="P663" s="234"/>
      <c r="Q663" s="234"/>
      <c r="R663" s="234"/>
      <c r="S663" s="234"/>
      <c r="T663" s="235"/>
      <c r="AT663" s="236" t="s">
        <v>513</v>
      </c>
      <c r="AU663" s="236" t="s">
        <v>82</v>
      </c>
      <c r="AV663" s="12" t="s">
        <v>82</v>
      </c>
      <c r="AW663" s="12" t="s">
        <v>36</v>
      </c>
      <c r="AX663" s="12" t="s">
        <v>73</v>
      </c>
      <c r="AY663" s="236" t="s">
        <v>492</v>
      </c>
    </row>
    <row r="664" spans="2:65" s="12" customFormat="1">
      <c r="B664" s="225"/>
      <c r="C664" s="226"/>
      <c r="D664" s="221" t="s">
        <v>513</v>
      </c>
      <c r="E664" s="248" t="s">
        <v>23</v>
      </c>
      <c r="F664" s="249" t="s">
        <v>7906</v>
      </c>
      <c r="G664" s="226"/>
      <c r="H664" s="250">
        <v>28.151</v>
      </c>
      <c r="I664" s="231"/>
      <c r="J664" s="226"/>
      <c r="K664" s="226"/>
      <c r="L664" s="232"/>
      <c r="M664" s="233"/>
      <c r="N664" s="234"/>
      <c r="O664" s="234"/>
      <c r="P664" s="234"/>
      <c r="Q664" s="234"/>
      <c r="R664" s="234"/>
      <c r="S664" s="234"/>
      <c r="T664" s="235"/>
      <c r="AT664" s="236" t="s">
        <v>513</v>
      </c>
      <c r="AU664" s="236" t="s">
        <v>82</v>
      </c>
      <c r="AV664" s="12" t="s">
        <v>82</v>
      </c>
      <c r="AW664" s="12" t="s">
        <v>36</v>
      </c>
      <c r="AX664" s="12" t="s">
        <v>73</v>
      </c>
      <c r="AY664" s="236" t="s">
        <v>492</v>
      </c>
    </row>
    <row r="665" spans="2:65" s="12" customFormat="1">
      <c r="B665" s="225"/>
      <c r="C665" s="226"/>
      <c r="D665" s="221" t="s">
        <v>513</v>
      </c>
      <c r="E665" s="248" t="s">
        <v>23</v>
      </c>
      <c r="F665" s="249" t="s">
        <v>7907</v>
      </c>
      <c r="G665" s="226"/>
      <c r="H665" s="250">
        <v>1.29</v>
      </c>
      <c r="I665" s="231"/>
      <c r="J665" s="226"/>
      <c r="K665" s="226"/>
      <c r="L665" s="232"/>
      <c r="M665" s="233"/>
      <c r="N665" s="234"/>
      <c r="O665" s="234"/>
      <c r="P665" s="234"/>
      <c r="Q665" s="234"/>
      <c r="R665" s="234"/>
      <c r="S665" s="234"/>
      <c r="T665" s="235"/>
      <c r="AT665" s="236" t="s">
        <v>513</v>
      </c>
      <c r="AU665" s="236" t="s">
        <v>82</v>
      </c>
      <c r="AV665" s="12" t="s">
        <v>82</v>
      </c>
      <c r="AW665" s="12" t="s">
        <v>36</v>
      </c>
      <c r="AX665" s="12" t="s">
        <v>73</v>
      </c>
      <c r="AY665" s="236" t="s">
        <v>492</v>
      </c>
    </row>
    <row r="666" spans="2:65" s="12" customFormat="1">
      <c r="B666" s="225"/>
      <c r="C666" s="226"/>
      <c r="D666" s="221" t="s">
        <v>513</v>
      </c>
      <c r="E666" s="248" t="s">
        <v>23</v>
      </c>
      <c r="F666" s="249" t="s">
        <v>7908</v>
      </c>
      <c r="G666" s="226"/>
      <c r="H666" s="250">
        <v>104.306</v>
      </c>
      <c r="I666" s="231"/>
      <c r="J666" s="226"/>
      <c r="K666" s="226"/>
      <c r="L666" s="232"/>
      <c r="M666" s="233"/>
      <c r="N666" s="234"/>
      <c r="O666" s="234"/>
      <c r="P666" s="234"/>
      <c r="Q666" s="234"/>
      <c r="R666" s="234"/>
      <c r="S666" s="234"/>
      <c r="T666" s="235"/>
      <c r="AT666" s="236" t="s">
        <v>513</v>
      </c>
      <c r="AU666" s="236" t="s">
        <v>82</v>
      </c>
      <c r="AV666" s="12" t="s">
        <v>82</v>
      </c>
      <c r="AW666" s="12" t="s">
        <v>36</v>
      </c>
      <c r="AX666" s="12" t="s">
        <v>73</v>
      </c>
      <c r="AY666" s="236" t="s">
        <v>492</v>
      </c>
    </row>
    <row r="667" spans="2:65" s="12" customFormat="1">
      <c r="B667" s="225"/>
      <c r="C667" s="226"/>
      <c r="D667" s="221" t="s">
        <v>513</v>
      </c>
      <c r="E667" s="248" t="s">
        <v>23</v>
      </c>
      <c r="F667" s="249" t="s">
        <v>7909</v>
      </c>
      <c r="G667" s="226"/>
      <c r="H667" s="250">
        <v>6.782</v>
      </c>
      <c r="I667" s="231"/>
      <c r="J667" s="226"/>
      <c r="K667" s="226"/>
      <c r="L667" s="232"/>
      <c r="M667" s="233"/>
      <c r="N667" s="234"/>
      <c r="O667" s="234"/>
      <c r="P667" s="234"/>
      <c r="Q667" s="234"/>
      <c r="R667" s="234"/>
      <c r="S667" s="234"/>
      <c r="T667" s="235"/>
      <c r="AT667" s="236" t="s">
        <v>513</v>
      </c>
      <c r="AU667" s="236" t="s">
        <v>82</v>
      </c>
      <c r="AV667" s="12" t="s">
        <v>82</v>
      </c>
      <c r="AW667" s="12" t="s">
        <v>36</v>
      </c>
      <c r="AX667" s="12" t="s">
        <v>73</v>
      </c>
      <c r="AY667" s="236" t="s">
        <v>492</v>
      </c>
    </row>
    <row r="668" spans="2:65" s="12" customFormat="1">
      <c r="B668" s="225"/>
      <c r="C668" s="226"/>
      <c r="D668" s="221" t="s">
        <v>513</v>
      </c>
      <c r="E668" s="248" t="s">
        <v>23</v>
      </c>
      <c r="F668" s="249" t="s">
        <v>7910</v>
      </c>
      <c r="G668" s="226"/>
      <c r="H668" s="250">
        <v>21.574999999999999</v>
      </c>
      <c r="I668" s="231"/>
      <c r="J668" s="226"/>
      <c r="K668" s="226"/>
      <c r="L668" s="232"/>
      <c r="M668" s="233"/>
      <c r="N668" s="234"/>
      <c r="O668" s="234"/>
      <c r="P668" s="234"/>
      <c r="Q668" s="234"/>
      <c r="R668" s="234"/>
      <c r="S668" s="234"/>
      <c r="T668" s="235"/>
      <c r="AT668" s="236" t="s">
        <v>513</v>
      </c>
      <c r="AU668" s="236" t="s">
        <v>82</v>
      </c>
      <c r="AV668" s="12" t="s">
        <v>82</v>
      </c>
      <c r="AW668" s="12" t="s">
        <v>36</v>
      </c>
      <c r="AX668" s="12" t="s">
        <v>73</v>
      </c>
      <c r="AY668" s="236" t="s">
        <v>492</v>
      </c>
    </row>
    <row r="669" spans="2:65" s="12" customFormat="1">
      <c r="B669" s="225"/>
      <c r="C669" s="226"/>
      <c r="D669" s="221" t="s">
        <v>513</v>
      </c>
      <c r="E669" s="248" t="s">
        <v>23</v>
      </c>
      <c r="F669" s="249" t="s">
        <v>7911</v>
      </c>
      <c r="G669" s="226"/>
      <c r="H669" s="250">
        <v>20.882999999999999</v>
      </c>
      <c r="I669" s="231"/>
      <c r="J669" s="226"/>
      <c r="K669" s="226"/>
      <c r="L669" s="232"/>
      <c r="M669" s="233"/>
      <c r="N669" s="234"/>
      <c r="O669" s="234"/>
      <c r="P669" s="234"/>
      <c r="Q669" s="234"/>
      <c r="R669" s="234"/>
      <c r="S669" s="234"/>
      <c r="T669" s="235"/>
      <c r="AT669" s="236" t="s">
        <v>513</v>
      </c>
      <c r="AU669" s="236" t="s">
        <v>82</v>
      </c>
      <c r="AV669" s="12" t="s">
        <v>82</v>
      </c>
      <c r="AW669" s="12" t="s">
        <v>36</v>
      </c>
      <c r="AX669" s="12" t="s">
        <v>73</v>
      </c>
      <c r="AY669" s="236" t="s">
        <v>492</v>
      </c>
    </row>
    <row r="670" spans="2:65" s="12" customFormat="1">
      <c r="B670" s="225"/>
      <c r="C670" s="226"/>
      <c r="D670" s="221" t="s">
        <v>513</v>
      </c>
      <c r="E670" s="248" t="s">
        <v>23</v>
      </c>
      <c r="F670" s="249" t="s">
        <v>7912</v>
      </c>
      <c r="G670" s="226"/>
      <c r="H670" s="250">
        <v>-0.32500000000000001</v>
      </c>
      <c r="I670" s="231"/>
      <c r="J670" s="226"/>
      <c r="K670" s="226"/>
      <c r="L670" s="232"/>
      <c r="M670" s="233"/>
      <c r="N670" s="234"/>
      <c r="O670" s="234"/>
      <c r="P670" s="234"/>
      <c r="Q670" s="234"/>
      <c r="R670" s="234"/>
      <c r="S670" s="234"/>
      <c r="T670" s="235"/>
      <c r="AT670" s="236" t="s">
        <v>513</v>
      </c>
      <c r="AU670" s="236" t="s">
        <v>82</v>
      </c>
      <c r="AV670" s="12" t="s">
        <v>82</v>
      </c>
      <c r="AW670" s="12" t="s">
        <v>36</v>
      </c>
      <c r="AX670" s="12" t="s">
        <v>73</v>
      </c>
      <c r="AY670" s="236" t="s">
        <v>492</v>
      </c>
    </row>
    <row r="671" spans="2:65" s="14" customFormat="1">
      <c r="B671" s="251"/>
      <c r="C671" s="252"/>
      <c r="D671" s="227" t="s">
        <v>513</v>
      </c>
      <c r="E671" s="253" t="s">
        <v>23</v>
      </c>
      <c r="F671" s="254" t="s">
        <v>560</v>
      </c>
      <c r="G671" s="252"/>
      <c r="H671" s="255">
        <v>219.63</v>
      </c>
      <c r="I671" s="256"/>
      <c r="J671" s="252"/>
      <c r="K671" s="252"/>
      <c r="L671" s="257"/>
      <c r="M671" s="258"/>
      <c r="N671" s="259"/>
      <c r="O671" s="259"/>
      <c r="P671" s="259"/>
      <c r="Q671" s="259"/>
      <c r="R671" s="259"/>
      <c r="S671" s="259"/>
      <c r="T671" s="260"/>
      <c r="AT671" s="261" t="s">
        <v>513</v>
      </c>
      <c r="AU671" s="261" t="s">
        <v>82</v>
      </c>
      <c r="AV671" s="14" t="s">
        <v>502</v>
      </c>
      <c r="AW671" s="14" t="s">
        <v>36</v>
      </c>
      <c r="AX671" s="14" t="s">
        <v>80</v>
      </c>
      <c r="AY671" s="261" t="s">
        <v>492</v>
      </c>
    </row>
    <row r="672" spans="2:65" s="1" customFormat="1" ht="16.5" customHeight="1">
      <c r="B672" s="42"/>
      <c r="C672" s="209" t="s">
        <v>1462</v>
      </c>
      <c r="D672" s="209" t="s">
        <v>498</v>
      </c>
      <c r="E672" s="210" t="s">
        <v>7898</v>
      </c>
      <c r="F672" s="211" t="s">
        <v>7899</v>
      </c>
      <c r="G672" s="212" t="s">
        <v>632</v>
      </c>
      <c r="H672" s="213">
        <v>6.0039999999999996</v>
      </c>
      <c r="I672" s="214"/>
      <c r="J672" s="215">
        <f>ROUND(I672*H672,2)</f>
        <v>0</v>
      </c>
      <c r="K672" s="211" t="s">
        <v>501</v>
      </c>
      <c r="L672" s="62"/>
      <c r="M672" s="216" t="s">
        <v>23</v>
      </c>
      <c r="N672" s="217" t="s">
        <v>44</v>
      </c>
      <c r="O672" s="43"/>
      <c r="P672" s="218">
        <f>O672*H672</f>
        <v>0</v>
      </c>
      <c r="Q672" s="218">
        <v>2.45336</v>
      </c>
      <c r="R672" s="218">
        <f>Q672*H672</f>
        <v>14.729973439999998</v>
      </c>
      <c r="S672" s="218">
        <v>0</v>
      </c>
      <c r="T672" s="219">
        <f>S672*H672</f>
        <v>0</v>
      </c>
      <c r="AR672" s="25" t="s">
        <v>502</v>
      </c>
      <c r="AT672" s="25" t="s">
        <v>498</v>
      </c>
      <c r="AU672" s="25" t="s">
        <v>82</v>
      </c>
      <c r="AY672" s="25" t="s">
        <v>492</v>
      </c>
      <c r="BE672" s="220">
        <f>IF(N672="základní",J672,0)</f>
        <v>0</v>
      </c>
      <c r="BF672" s="220">
        <f>IF(N672="snížená",J672,0)</f>
        <v>0</v>
      </c>
      <c r="BG672" s="220">
        <f>IF(N672="zákl. přenesená",J672,0)</f>
        <v>0</v>
      </c>
      <c r="BH672" s="220">
        <f>IF(N672="sníž. přenesená",J672,0)</f>
        <v>0</v>
      </c>
      <c r="BI672" s="220">
        <f>IF(N672="nulová",J672,0)</f>
        <v>0</v>
      </c>
      <c r="BJ672" s="25" t="s">
        <v>80</v>
      </c>
      <c r="BK672" s="220">
        <f>ROUND(I672*H672,2)</f>
        <v>0</v>
      </c>
      <c r="BL672" s="25" t="s">
        <v>502</v>
      </c>
      <c r="BM672" s="25" t="s">
        <v>7913</v>
      </c>
    </row>
    <row r="673" spans="2:65" s="1" customFormat="1">
      <c r="B673" s="42"/>
      <c r="C673" s="64"/>
      <c r="D673" s="221" t="s">
        <v>506</v>
      </c>
      <c r="E673" s="64"/>
      <c r="F673" s="222" t="s">
        <v>7899</v>
      </c>
      <c r="G673" s="64"/>
      <c r="H673" s="64"/>
      <c r="I673" s="177"/>
      <c r="J673" s="64"/>
      <c r="K673" s="64"/>
      <c r="L673" s="62"/>
      <c r="M673" s="223"/>
      <c r="N673" s="43"/>
      <c r="O673" s="43"/>
      <c r="P673" s="43"/>
      <c r="Q673" s="43"/>
      <c r="R673" s="43"/>
      <c r="S673" s="43"/>
      <c r="T673" s="79"/>
      <c r="AT673" s="25" t="s">
        <v>506</v>
      </c>
      <c r="AU673" s="25" t="s">
        <v>82</v>
      </c>
    </row>
    <row r="674" spans="2:65" s="13" customFormat="1">
      <c r="B674" s="237"/>
      <c r="C674" s="238"/>
      <c r="D674" s="221" t="s">
        <v>513</v>
      </c>
      <c r="E674" s="239" t="s">
        <v>23</v>
      </c>
      <c r="F674" s="240" t="s">
        <v>7914</v>
      </c>
      <c r="G674" s="238"/>
      <c r="H674" s="241" t="s">
        <v>23</v>
      </c>
      <c r="I674" s="242"/>
      <c r="J674" s="238"/>
      <c r="K674" s="238"/>
      <c r="L674" s="243"/>
      <c r="M674" s="244"/>
      <c r="N674" s="245"/>
      <c r="O674" s="245"/>
      <c r="P674" s="245"/>
      <c r="Q674" s="245"/>
      <c r="R674" s="245"/>
      <c r="S674" s="245"/>
      <c r="T674" s="246"/>
      <c r="AT674" s="247" t="s">
        <v>513</v>
      </c>
      <c r="AU674" s="247" t="s">
        <v>82</v>
      </c>
      <c r="AV674" s="13" t="s">
        <v>80</v>
      </c>
      <c r="AW674" s="13" t="s">
        <v>36</v>
      </c>
      <c r="AX674" s="13" t="s">
        <v>73</v>
      </c>
      <c r="AY674" s="247" t="s">
        <v>492</v>
      </c>
    </row>
    <row r="675" spans="2:65" s="12" customFormat="1">
      <c r="B675" s="225"/>
      <c r="C675" s="226"/>
      <c r="D675" s="221" t="s">
        <v>513</v>
      </c>
      <c r="E675" s="248" t="s">
        <v>23</v>
      </c>
      <c r="F675" s="249" t="s">
        <v>7915</v>
      </c>
      <c r="G675" s="226"/>
      <c r="H675" s="250">
        <v>4.8380000000000001</v>
      </c>
      <c r="I675" s="231"/>
      <c r="J675" s="226"/>
      <c r="K675" s="226"/>
      <c r="L675" s="232"/>
      <c r="M675" s="233"/>
      <c r="N675" s="234"/>
      <c r="O675" s="234"/>
      <c r="P675" s="234"/>
      <c r="Q675" s="234"/>
      <c r="R675" s="234"/>
      <c r="S675" s="234"/>
      <c r="T675" s="235"/>
      <c r="AT675" s="236" t="s">
        <v>513</v>
      </c>
      <c r="AU675" s="236" t="s">
        <v>82</v>
      </c>
      <c r="AV675" s="12" t="s">
        <v>82</v>
      </c>
      <c r="AW675" s="12" t="s">
        <v>36</v>
      </c>
      <c r="AX675" s="12" t="s">
        <v>73</v>
      </c>
      <c r="AY675" s="236" t="s">
        <v>492</v>
      </c>
    </row>
    <row r="676" spans="2:65" s="12" customFormat="1">
      <c r="B676" s="225"/>
      <c r="C676" s="226"/>
      <c r="D676" s="221" t="s">
        <v>513</v>
      </c>
      <c r="E676" s="248" t="s">
        <v>23</v>
      </c>
      <c r="F676" s="249" t="s">
        <v>7916</v>
      </c>
      <c r="G676" s="226"/>
      <c r="H676" s="250">
        <v>1.1659999999999999</v>
      </c>
      <c r="I676" s="231"/>
      <c r="J676" s="226"/>
      <c r="K676" s="226"/>
      <c r="L676" s="232"/>
      <c r="M676" s="233"/>
      <c r="N676" s="234"/>
      <c r="O676" s="234"/>
      <c r="P676" s="234"/>
      <c r="Q676" s="234"/>
      <c r="R676" s="234"/>
      <c r="S676" s="234"/>
      <c r="T676" s="235"/>
      <c r="AT676" s="236" t="s">
        <v>513</v>
      </c>
      <c r="AU676" s="236" t="s">
        <v>82</v>
      </c>
      <c r="AV676" s="12" t="s">
        <v>82</v>
      </c>
      <c r="AW676" s="12" t="s">
        <v>36</v>
      </c>
      <c r="AX676" s="12" t="s">
        <v>73</v>
      </c>
      <c r="AY676" s="236" t="s">
        <v>492</v>
      </c>
    </row>
    <row r="677" spans="2:65" s="14" customFormat="1">
      <c r="B677" s="251"/>
      <c r="C677" s="252"/>
      <c r="D677" s="227" t="s">
        <v>513</v>
      </c>
      <c r="E677" s="253" t="s">
        <v>23</v>
      </c>
      <c r="F677" s="254" t="s">
        <v>560</v>
      </c>
      <c r="G677" s="252"/>
      <c r="H677" s="255">
        <v>6.0039999999999996</v>
      </c>
      <c r="I677" s="256"/>
      <c r="J677" s="252"/>
      <c r="K677" s="252"/>
      <c r="L677" s="257"/>
      <c r="M677" s="258"/>
      <c r="N677" s="259"/>
      <c r="O677" s="259"/>
      <c r="P677" s="259"/>
      <c r="Q677" s="259"/>
      <c r="R677" s="259"/>
      <c r="S677" s="259"/>
      <c r="T677" s="260"/>
      <c r="AT677" s="261" t="s">
        <v>513</v>
      </c>
      <c r="AU677" s="261" t="s">
        <v>82</v>
      </c>
      <c r="AV677" s="14" t="s">
        <v>502</v>
      </c>
      <c r="AW677" s="14" t="s">
        <v>36</v>
      </c>
      <c r="AX677" s="14" t="s">
        <v>80</v>
      </c>
      <c r="AY677" s="261" t="s">
        <v>492</v>
      </c>
    </row>
    <row r="678" spans="2:65" s="1" customFormat="1" ht="16.5" customHeight="1">
      <c r="B678" s="42"/>
      <c r="C678" s="209" t="s">
        <v>1490</v>
      </c>
      <c r="D678" s="209" t="s">
        <v>498</v>
      </c>
      <c r="E678" s="210" t="s">
        <v>7917</v>
      </c>
      <c r="F678" s="211" t="s">
        <v>7918</v>
      </c>
      <c r="G678" s="212" t="s">
        <v>180</v>
      </c>
      <c r="H678" s="213">
        <v>252.845</v>
      </c>
      <c r="I678" s="214"/>
      <c r="J678" s="215">
        <f>ROUND(I678*H678,2)</f>
        <v>0</v>
      </c>
      <c r="K678" s="211" t="s">
        <v>501</v>
      </c>
      <c r="L678" s="62"/>
      <c r="M678" s="216" t="s">
        <v>23</v>
      </c>
      <c r="N678" s="217" t="s">
        <v>44</v>
      </c>
      <c r="O678" s="43"/>
      <c r="P678" s="218">
        <f>O678*H678</f>
        <v>0</v>
      </c>
      <c r="Q678" s="218">
        <v>5.47E-3</v>
      </c>
      <c r="R678" s="218">
        <f>Q678*H678</f>
        <v>1.38306215</v>
      </c>
      <c r="S678" s="218">
        <v>0</v>
      </c>
      <c r="T678" s="219">
        <f>S678*H678</f>
        <v>0</v>
      </c>
      <c r="AR678" s="25" t="s">
        <v>502</v>
      </c>
      <c r="AT678" s="25" t="s">
        <v>498</v>
      </c>
      <c r="AU678" s="25" t="s">
        <v>82</v>
      </c>
      <c r="AY678" s="25" t="s">
        <v>492</v>
      </c>
      <c r="BE678" s="220">
        <f>IF(N678="základní",J678,0)</f>
        <v>0</v>
      </c>
      <c r="BF678" s="220">
        <f>IF(N678="snížená",J678,0)</f>
        <v>0</v>
      </c>
      <c r="BG678" s="220">
        <f>IF(N678="zákl. přenesená",J678,0)</f>
        <v>0</v>
      </c>
      <c r="BH678" s="220">
        <f>IF(N678="sníž. přenesená",J678,0)</f>
        <v>0</v>
      </c>
      <c r="BI678" s="220">
        <f>IF(N678="nulová",J678,0)</f>
        <v>0</v>
      </c>
      <c r="BJ678" s="25" t="s">
        <v>80</v>
      </c>
      <c r="BK678" s="220">
        <f>ROUND(I678*H678,2)</f>
        <v>0</v>
      </c>
      <c r="BL678" s="25" t="s">
        <v>502</v>
      </c>
      <c r="BM678" s="25" t="s">
        <v>7919</v>
      </c>
    </row>
    <row r="679" spans="2:65" s="1" customFormat="1">
      <c r="B679" s="42"/>
      <c r="C679" s="64"/>
      <c r="D679" s="221" t="s">
        <v>506</v>
      </c>
      <c r="E679" s="64"/>
      <c r="F679" s="222" t="s">
        <v>7918</v>
      </c>
      <c r="G679" s="64"/>
      <c r="H679" s="64"/>
      <c r="I679" s="177"/>
      <c r="J679" s="64"/>
      <c r="K679" s="64"/>
      <c r="L679" s="62"/>
      <c r="M679" s="223"/>
      <c r="N679" s="43"/>
      <c r="O679" s="43"/>
      <c r="P679" s="43"/>
      <c r="Q679" s="43"/>
      <c r="R679" s="43"/>
      <c r="S679" s="43"/>
      <c r="T679" s="79"/>
      <c r="AT679" s="25" t="s">
        <v>506</v>
      </c>
      <c r="AU679" s="25" t="s">
        <v>82</v>
      </c>
    </row>
    <row r="680" spans="2:65" s="12" customFormat="1">
      <c r="B680" s="225"/>
      <c r="C680" s="226"/>
      <c r="D680" s="221" t="s">
        <v>513</v>
      </c>
      <c r="E680" s="248" t="s">
        <v>23</v>
      </c>
      <c r="F680" s="249" t="s">
        <v>7920</v>
      </c>
      <c r="G680" s="226"/>
      <c r="H680" s="250">
        <v>20.045999999999999</v>
      </c>
      <c r="I680" s="231"/>
      <c r="J680" s="226"/>
      <c r="K680" s="226"/>
      <c r="L680" s="232"/>
      <c r="M680" s="233"/>
      <c r="N680" s="234"/>
      <c r="O680" s="234"/>
      <c r="P680" s="234"/>
      <c r="Q680" s="234"/>
      <c r="R680" s="234"/>
      <c r="S680" s="234"/>
      <c r="T680" s="235"/>
      <c r="AT680" s="236" t="s">
        <v>513</v>
      </c>
      <c r="AU680" s="236" t="s">
        <v>82</v>
      </c>
      <c r="AV680" s="12" t="s">
        <v>82</v>
      </c>
      <c r="AW680" s="12" t="s">
        <v>36</v>
      </c>
      <c r="AX680" s="12" t="s">
        <v>73</v>
      </c>
      <c r="AY680" s="236" t="s">
        <v>492</v>
      </c>
    </row>
    <row r="681" spans="2:65" s="12" customFormat="1">
      <c r="B681" s="225"/>
      <c r="C681" s="226"/>
      <c r="D681" s="221" t="s">
        <v>513</v>
      </c>
      <c r="E681" s="248" t="s">
        <v>23</v>
      </c>
      <c r="F681" s="249" t="s">
        <v>7921</v>
      </c>
      <c r="G681" s="226"/>
      <c r="H681" s="250">
        <v>46.415999999999997</v>
      </c>
      <c r="I681" s="231"/>
      <c r="J681" s="226"/>
      <c r="K681" s="226"/>
      <c r="L681" s="232"/>
      <c r="M681" s="233"/>
      <c r="N681" s="234"/>
      <c r="O681" s="234"/>
      <c r="P681" s="234"/>
      <c r="Q681" s="234"/>
      <c r="R681" s="234"/>
      <c r="S681" s="234"/>
      <c r="T681" s="235"/>
      <c r="AT681" s="236" t="s">
        <v>513</v>
      </c>
      <c r="AU681" s="236" t="s">
        <v>82</v>
      </c>
      <c r="AV681" s="12" t="s">
        <v>82</v>
      </c>
      <c r="AW681" s="12" t="s">
        <v>36</v>
      </c>
      <c r="AX681" s="12" t="s">
        <v>73</v>
      </c>
      <c r="AY681" s="236" t="s">
        <v>492</v>
      </c>
    </row>
    <row r="682" spans="2:65" s="12" customFormat="1" ht="24">
      <c r="B682" s="225"/>
      <c r="C682" s="226"/>
      <c r="D682" s="221" t="s">
        <v>513</v>
      </c>
      <c r="E682" s="248" t="s">
        <v>23</v>
      </c>
      <c r="F682" s="249" t="s">
        <v>7922</v>
      </c>
      <c r="G682" s="226"/>
      <c r="H682" s="250">
        <v>64.179000000000002</v>
      </c>
      <c r="I682" s="231"/>
      <c r="J682" s="226"/>
      <c r="K682" s="226"/>
      <c r="L682" s="232"/>
      <c r="M682" s="233"/>
      <c r="N682" s="234"/>
      <c r="O682" s="234"/>
      <c r="P682" s="234"/>
      <c r="Q682" s="234"/>
      <c r="R682" s="234"/>
      <c r="S682" s="234"/>
      <c r="T682" s="235"/>
      <c r="AT682" s="236" t="s">
        <v>513</v>
      </c>
      <c r="AU682" s="236" t="s">
        <v>82</v>
      </c>
      <c r="AV682" s="12" t="s">
        <v>82</v>
      </c>
      <c r="AW682" s="12" t="s">
        <v>36</v>
      </c>
      <c r="AX682" s="12" t="s">
        <v>73</v>
      </c>
      <c r="AY682" s="236" t="s">
        <v>492</v>
      </c>
    </row>
    <row r="683" spans="2:65" s="12" customFormat="1">
      <c r="B683" s="225"/>
      <c r="C683" s="226"/>
      <c r="D683" s="221" t="s">
        <v>513</v>
      </c>
      <c r="E683" s="248" t="s">
        <v>23</v>
      </c>
      <c r="F683" s="249" t="s">
        <v>7923</v>
      </c>
      <c r="G683" s="226"/>
      <c r="H683" s="250">
        <v>62.972999999999999</v>
      </c>
      <c r="I683" s="231"/>
      <c r="J683" s="226"/>
      <c r="K683" s="226"/>
      <c r="L683" s="232"/>
      <c r="M683" s="233"/>
      <c r="N683" s="234"/>
      <c r="O683" s="234"/>
      <c r="P683" s="234"/>
      <c r="Q683" s="234"/>
      <c r="R683" s="234"/>
      <c r="S683" s="234"/>
      <c r="T683" s="235"/>
      <c r="AT683" s="236" t="s">
        <v>513</v>
      </c>
      <c r="AU683" s="236" t="s">
        <v>82</v>
      </c>
      <c r="AV683" s="12" t="s">
        <v>82</v>
      </c>
      <c r="AW683" s="12" t="s">
        <v>36</v>
      </c>
      <c r="AX683" s="12" t="s">
        <v>73</v>
      </c>
      <c r="AY683" s="236" t="s">
        <v>492</v>
      </c>
    </row>
    <row r="684" spans="2:65" s="13" customFormat="1">
      <c r="B684" s="237"/>
      <c r="C684" s="238"/>
      <c r="D684" s="221" t="s">
        <v>513</v>
      </c>
      <c r="E684" s="239" t="s">
        <v>23</v>
      </c>
      <c r="F684" s="240" t="s">
        <v>7924</v>
      </c>
      <c r="G684" s="238"/>
      <c r="H684" s="241" t="s">
        <v>23</v>
      </c>
      <c r="I684" s="242"/>
      <c r="J684" s="238"/>
      <c r="K684" s="238"/>
      <c r="L684" s="243"/>
      <c r="M684" s="244"/>
      <c r="N684" s="245"/>
      <c r="O684" s="245"/>
      <c r="P684" s="245"/>
      <c r="Q684" s="245"/>
      <c r="R684" s="245"/>
      <c r="S684" s="245"/>
      <c r="T684" s="246"/>
      <c r="AT684" s="247" t="s">
        <v>513</v>
      </c>
      <c r="AU684" s="247" t="s">
        <v>82</v>
      </c>
      <c r="AV684" s="13" t="s">
        <v>80</v>
      </c>
      <c r="AW684" s="13" t="s">
        <v>36</v>
      </c>
      <c r="AX684" s="13" t="s">
        <v>73</v>
      </c>
      <c r="AY684" s="247" t="s">
        <v>492</v>
      </c>
    </row>
    <row r="685" spans="2:65" s="12" customFormat="1" ht="24">
      <c r="B685" s="225"/>
      <c r="C685" s="226"/>
      <c r="D685" s="221" t="s">
        <v>513</v>
      </c>
      <c r="E685" s="248" t="s">
        <v>23</v>
      </c>
      <c r="F685" s="249" t="s">
        <v>7925</v>
      </c>
      <c r="G685" s="226"/>
      <c r="H685" s="250">
        <v>59.231000000000002</v>
      </c>
      <c r="I685" s="231"/>
      <c r="J685" s="226"/>
      <c r="K685" s="226"/>
      <c r="L685" s="232"/>
      <c r="M685" s="233"/>
      <c r="N685" s="234"/>
      <c r="O685" s="234"/>
      <c r="P685" s="234"/>
      <c r="Q685" s="234"/>
      <c r="R685" s="234"/>
      <c r="S685" s="234"/>
      <c r="T685" s="235"/>
      <c r="AT685" s="236" t="s">
        <v>513</v>
      </c>
      <c r="AU685" s="236" t="s">
        <v>82</v>
      </c>
      <c r="AV685" s="12" t="s">
        <v>82</v>
      </c>
      <c r="AW685" s="12" t="s">
        <v>36</v>
      </c>
      <c r="AX685" s="12" t="s">
        <v>73</v>
      </c>
      <c r="AY685" s="236" t="s">
        <v>492</v>
      </c>
    </row>
    <row r="686" spans="2:65" s="14" customFormat="1">
      <c r="B686" s="251"/>
      <c r="C686" s="252"/>
      <c r="D686" s="227" t="s">
        <v>513</v>
      </c>
      <c r="E686" s="253" t="s">
        <v>23</v>
      </c>
      <c r="F686" s="254" t="s">
        <v>560</v>
      </c>
      <c r="G686" s="252"/>
      <c r="H686" s="255">
        <v>252.845</v>
      </c>
      <c r="I686" s="256"/>
      <c r="J686" s="252"/>
      <c r="K686" s="252"/>
      <c r="L686" s="257"/>
      <c r="M686" s="258"/>
      <c r="N686" s="259"/>
      <c r="O686" s="259"/>
      <c r="P686" s="259"/>
      <c r="Q686" s="259"/>
      <c r="R686" s="259"/>
      <c r="S686" s="259"/>
      <c r="T686" s="260"/>
      <c r="AT686" s="261" t="s">
        <v>513</v>
      </c>
      <c r="AU686" s="261" t="s">
        <v>82</v>
      </c>
      <c r="AV686" s="14" t="s">
        <v>502</v>
      </c>
      <c r="AW686" s="14" t="s">
        <v>36</v>
      </c>
      <c r="AX686" s="14" t="s">
        <v>80</v>
      </c>
      <c r="AY686" s="261" t="s">
        <v>492</v>
      </c>
    </row>
    <row r="687" spans="2:65" s="1" customFormat="1" ht="16.5" customHeight="1">
      <c r="B687" s="42"/>
      <c r="C687" s="209" t="s">
        <v>1497</v>
      </c>
      <c r="D687" s="209" t="s">
        <v>498</v>
      </c>
      <c r="E687" s="210" t="s">
        <v>7917</v>
      </c>
      <c r="F687" s="211" t="s">
        <v>7918</v>
      </c>
      <c r="G687" s="212" t="s">
        <v>180</v>
      </c>
      <c r="H687" s="213">
        <v>37.872</v>
      </c>
      <c r="I687" s="214"/>
      <c r="J687" s="215">
        <f>ROUND(I687*H687,2)</f>
        <v>0</v>
      </c>
      <c r="K687" s="211" t="s">
        <v>501</v>
      </c>
      <c r="L687" s="62"/>
      <c r="M687" s="216" t="s">
        <v>23</v>
      </c>
      <c r="N687" s="217" t="s">
        <v>44</v>
      </c>
      <c r="O687" s="43"/>
      <c r="P687" s="218">
        <f>O687*H687</f>
        <v>0</v>
      </c>
      <c r="Q687" s="218">
        <v>5.47E-3</v>
      </c>
      <c r="R687" s="218">
        <f>Q687*H687</f>
        <v>0.20715984000000001</v>
      </c>
      <c r="S687" s="218">
        <v>0</v>
      </c>
      <c r="T687" s="219">
        <f>S687*H687</f>
        <v>0</v>
      </c>
      <c r="AR687" s="25" t="s">
        <v>502</v>
      </c>
      <c r="AT687" s="25" t="s">
        <v>498</v>
      </c>
      <c r="AU687" s="25" t="s">
        <v>82</v>
      </c>
      <c r="AY687" s="25" t="s">
        <v>492</v>
      </c>
      <c r="BE687" s="220">
        <f>IF(N687="základní",J687,0)</f>
        <v>0</v>
      </c>
      <c r="BF687" s="220">
        <f>IF(N687="snížená",J687,0)</f>
        <v>0</v>
      </c>
      <c r="BG687" s="220">
        <f>IF(N687="zákl. přenesená",J687,0)</f>
        <v>0</v>
      </c>
      <c r="BH687" s="220">
        <f>IF(N687="sníž. přenesená",J687,0)</f>
        <v>0</v>
      </c>
      <c r="BI687" s="220">
        <f>IF(N687="nulová",J687,0)</f>
        <v>0</v>
      </c>
      <c r="BJ687" s="25" t="s">
        <v>80</v>
      </c>
      <c r="BK687" s="220">
        <f>ROUND(I687*H687,2)</f>
        <v>0</v>
      </c>
      <c r="BL687" s="25" t="s">
        <v>502</v>
      </c>
      <c r="BM687" s="25" t="s">
        <v>7926</v>
      </c>
    </row>
    <row r="688" spans="2:65" s="1" customFormat="1">
      <c r="B688" s="42"/>
      <c r="C688" s="64"/>
      <c r="D688" s="221" t="s">
        <v>506</v>
      </c>
      <c r="E688" s="64"/>
      <c r="F688" s="222" t="s">
        <v>7918</v>
      </c>
      <c r="G688" s="64"/>
      <c r="H688" s="64"/>
      <c r="I688" s="177"/>
      <c r="J688" s="64"/>
      <c r="K688" s="64"/>
      <c r="L688" s="62"/>
      <c r="M688" s="223"/>
      <c r="N688" s="43"/>
      <c r="O688" s="43"/>
      <c r="P688" s="43"/>
      <c r="Q688" s="43"/>
      <c r="R688" s="43"/>
      <c r="S688" s="43"/>
      <c r="T688" s="79"/>
      <c r="AT688" s="25" t="s">
        <v>506</v>
      </c>
      <c r="AU688" s="25" t="s">
        <v>82</v>
      </c>
    </row>
    <row r="689" spans="2:65" s="12" customFormat="1">
      <c r="B689" s="225"/>
      <c r="C689" s="226"/>
      <c r="D689" s="221" t="s">
        <v>513</v>
      </c>
      <c r="E689" s="248" t="s">
        <v>23</v>
      </c>
      <c r="F689" s="249" t="s">
        <v>7927</v>
      </c>
      <c r="G689" s="226"/>
      <c r="H689" s="250">
        <v>32.256</v>
      </c>
      <c r="I689" s="231"/>
      <c r="J689" s="226"/>
      <c r="K689" s="226"/>
      <c r="L689" s="232"/>
      <c r="M689" s="233"/>
      <c r="N689" s="234"/>
      <c r="O689" s="234"/>
      <c r="P689" s="234"/>
      <c r="Q689" s="234"/>
      <c r="R689" s="234"/>
      <c r="S689" s="234"/>
      <c r="T689" s="235"/>
      <c r="AT689" s="236" t="s">
        <v>513</v>
      </c>
      <c r="AU689" s="236" t="s">
        <v>82</v>
      </c>
      <c r="AV689" s="12" t="s">
        <v>82</v>
      </c>
      <c r="AW689" s="12" t="s">
        <v>36</v>
      </c>
      <c r="AX689" s="12" t="s">
        <v>73</v>
      </c>
      <c r="AY689" s="236" t="s">
        <v>492</v>
      </c>
    </row>
    <row r="690" spans="2:65" s="12" customFormat="1">
      <c r="B690" s="225"/>
      <c r="C690" s="226"/>
      <c r="D690" s="221" t="s">
        <v>513</v>
      </c>
      <c r="E690" s="248" t="s">
        <v>23</v>
      </c>
      <c r="F690" s="249" t="s">
        <v>7928</v>
      </c>
      <c r="G690" s="226"/>
      <c r="H690" s="250">
        <v>5.6159999999999997</v>
      </c>
      <c r="I690" s="231"/>
      <c r="J690" s="226"/>
      <c r="K690" s="226"/>
      <c r="L690" s="232"/>
      <c r="M690" s="233"/>
      <c r="N690" s="234"/>
      <c r="O690" s="234"/>
      <c r="P690" s="234"/>
      <c r="Q690" s="234"/>
      <c r="R690" s="234"/>
      <c r="S690" s="234"/>
      <c r="T690" s="235"/>
      <c r="AT690" s="236" t="s">
        <v>513</v>
      </c>
      <c r="AU690" s="236" t="s">
        <v>82</v>
      </c>
      <c r="AV690" s="12" t="s">
        <v>82</v>
      </c>
      <c r="AW690" s="12" t="s">
        <v>36</v>
      </c>
      <c r="AX690" s="12" t="s">
        <v>73</v>
      </c>
      <c r="AY690" s="236" t="s">
        <v>492</v>
      </c>
    </row>
    <row r="691" spans="2:65" s="14" customFormat="1">
      <c r="B691" s="251"/>
      <c r="C691" s="252"/>
      <c r="D691" s="227" t="s">
        <v>513</v>
      </c>
      <c r="E691" s="253" t="s">
        <v>23</v>
      </c>
      <c r="F691" s="254" t="s">
        <v>560</v>
      </c>
      <c r="G691" s="252"/>
      <c r="H691" s="255">
        <v>37.872</v>
      </c>
      <c r="I691" s="256"/>
      <c r="J691" s="252"/>
      <c r="K691" s="252"/>
      <c r="L691" s="257"/>
      <c r="M691" s="258"/>
      <c r="N691" s="259"/>
      <c r="O691" s="259"/>
      <c r="P691" s="259"/>
      <c r="Q691" s="259"/>
      <c r="R691" s="259"/>
      <c r="S691" s="259"/>
      <c r="T691" s="260"/>
      <c r="AT691" s="261" t="s">
        <v>513</v>
      </c>
      <c r="AU691" s="261" t="s">
        <v>82</v>
      </c>
      <c r="AV691" s="14" t="s">
        <v>502</v>
      </c>
      <c r="AW691" s="14" t="s">
        <v>36</v>
      </c>
      <c r="AX691" s="14" t="s">
        <v>80</v>
      </c>
      <c r="AY691" s="261" t="s">
        <v>492</v>
      </c>
    </row>
    <row r="692" spans="2:65" s="1" customFormat="1" ht="16.5" customHeight="1">
      <c r="B692" s="42"/>
      <c r="C692" s="209" t="s">
        <v>1502</v>
      </c>
      <c r="D692" s="209" t="s">
        <v>498</v>
      </c>
      <c r="E692" s="210" t="s">
        <v>7929</v>
      </c>
      <c r="F692" s="211" t="s">
        <v>7930</v>
      </c>
      <c r="G692" s="212" t="s">
        <v>180</v>
      </c>
      <c r="H692" s="213">
        <v>252.845</v>
      </c>
      <c r="I692" s="214"/>
      <c r="J692" s="215">
        <f>ROUND(I692*H692,2)</f>
        <v>0</v>
      </c>
      <c r="K692" s="211" t="s">
        <v>501</v>
      </c>
      <c r="L692" s="62"/>
      <c r="M692" s="216" t="s">
        <v>23</v>
      </c>
      <c r="N692" s="217" t="s">
        <v>44</v>
      </c>
      <c r="O692" s="43"/>
      <c r="P692" s="218">
        <f>O692*H692</f>
        <v>0</v>
      </c>
      <c r="Q692" s="218">
        <v>0</v>
      </c>
      <c r="R692" s="218">
        <f>Q692*H692</f>
        <v>0</v>
      </c>
      <c r="S692" s="218">
        <v>0</v>
      </c>
      <c r="T692" s="219">
        <f>S692*H692</f>
        <v>0</v>
      </c>
      <c r="AR692" s="25" t="s">
        <v>502</v>
      </c>
      <c r="AT692" s="25" t="s">
        <v>498</v>
      </c>
      <c r="AU692" s="25" t="s">
        <v>82</v>
      </c>
      <c r="AY692" s="25" t="s">
        <v>492</v>
      </c>
      <c r="BE692" s="220">
        <f>IF(N692="základní",J692,0)</f>
        <v>0</v>
      </c>
      <c r="BF692" s="220">
        <f>IF(N692="snížená",J692,0)</f>
        <v>0</v>
      </c>
      <c r="BG692" s="220">
        <f>IF(N692="zákl. přenesená",J692,0)</f>
        <v>0</v>
      </c>
      <c r="BH692" s="220">
        <f>IF(N692="sníž. přenesená",J692,0)</f>
        <v>0</v>
      </c>
      <c r="BI692" s="220">
        <f>IF(N692="nulová",J692,0)</f>
        <v>0</v>
      </c>
      <c r="BJ692" s="25" t="s">
        <v>80</v>
      </c>
      <c r="BK692" s="220">
        <f>ROUND(I692*H692,2)</f>
        <v>0</v>
      </c>
      <c r="BL692" s="25" t="s">
        <v>502</v>
      </c>
      <c r="BM692" s="25" t="s">
        <v>7931</v>
      </c>
    </row>
    <row r="693" spans="2:65" s="1" customFormat="1">
      <c r="B693" s="42"/>
      <c r="C693" s="64"/>
      <c r="D693" s="227" t="s">
        <v>506</v>
      </c>
      <c r="E693" s="64"/>
      <c r="F693" s="274" t="s">
        <v>7930</v>
      </c>
      <c r="G693" s="64"/>
      <c r="H693" s="64"/>
      <c r="I693" s="177"/>
      <c r="J693" s="64"/>
      <c r="K693" s="64"/>
      <c r="L693" s="62"/>
      <c r="M693" s="223"/>
      <c r="N693" s="43"/>
      <c r="O693" s="43"/>
      <c r="P693" s="43"/>
      <c r="Q693" s="43"/>
      <c r="R693" s="43"/>
      <c r="S693" s="43"/>
      <c r="T693" s="79"/>
      <c r="AT693" s="25" t="s">
        <v>506</v>
      </c>
      <c r="AU693" s="25" t="s">
        <v>82</v>
      </c>
    </row>
    <row r="694" spans="2:65" s="1" customFormat="1" ht="16.5" customHeight="1">
      <c r="B694" s="42"/>
      <c r="C694" s="209" t="s">
        <v>1529</v>
      </c>
      <c r="D694" s="209" t="s">
        <v>498</v>
      </c>
      <c r="E694" s="210" t="s">
        <v>7929</v>
      </c>
      <c r="F694" s="211" t="s">
        <v>7930</v>
      </c>
      <c r="G694" s="212" t="s">
        <v>180</v>
      </c>
      <c r="H694" s="213">
        <v>37.872</v>
      </c>
      <c r="I694" s="214"/>
      <c r="J694" s="215">
        <f>ROUND(I694*H694,2)</f>
        <v>0</v>
      </c>
      <c r="K694" s="211" t="s">
        <v>501</v>
      </c>
      <c r="L694" s="62"/>
      <c r="M694" s="216" t="s">
        <v>23</v>
      </c>
      <c r="N694" s="217" t="s">
        <v>44</v>
      </c>
      <c r="O694" s="43"/>
      <c r="P694" s="218">
        <f>O694*H694</f>
        <v>0</v>
      </c>
      <c r="Q694" s="218">
        <v>0</v>
      </c>
      <c r="R694" s="218">
        <f>Q694*H694</f>
        <v>0</v>
      </c>
      <c r="S694" s="218">
        <v>0</v>
      </c>
      <c r="T694" s="219">
        <f>S694*H694</f>
        <v>0</v>
      </c>
      <c r="AR694" s="25" t="s">
        <v>502</v>
      </c>
      <c r="AT694" s="25" t="s">
        <v>498</v>
      </c>
      <c r="AU694" s="25" t="s">
        <v>82</v>
      </c>
      <c r="AY694" s="25" t="s">
        <v>492</v>
      </c>
      <c r="BE694" s="220">
        <f>IF(N694="základní",J694,0)</f>
        <v>0</v>
      </c>
      <c r="BF694" s="220">
        <f>IF(N694="snížená",J694,0)</f>
        <v>0</v>
      </c>
      <c r="BG694" s="220">
        <f>IF(N694="zákl. přenesená",J694,0)</f>
        <v>0</v>
      </c>
      <c r="BH694" s="220">
        <f>IF(N694="sníž. přenesená",J694,0)</f>
        <v>0</v>
      </c>
      <c r="BI694" s="220">
        <f>IF(N694="nulová",J694,0)</f>
        <v>0</v>
      </c>
      <c r="BJ694" s="25" t="s">
        <v>80</v>
      </c>
      <c r="BK694" s="220">
        <f>ROUND(I694*H694,2)</f>
        <v>0</v>
      </c>
      <c r="BL694" s="25" t="s">
        <v>502</v>
      </c>
      <c r="BM694" s="25" t="s">
        <v>7932</v>
      </c>
    </row>
    <row r="695" spans="2:65" s="1" customFormat="1">
      <c r="B695" s="42"/>
      <c r="C695" s="64"/>
      <c r="D695" s="227" t="s">
        <v>506</v>
      </c>
      <c r="E695" s="64"/>
      <c r="F695" s="274" t="s">
        <v>7930</v>
      </c>
      <c r="G695" s="64"/>
      <c r="H695" s="64"/>
      <c r="I695" s="177"/>
      <c r="J695" s="64"/>
      <c r="K695" s="64"/>
      <c r="L695" s="62"/>
      <c r="M695" s="223"/>
      <c r="N695" s="43"/>
      <c r="O695" s="43"/>
      <c r="P695" s="43"/>
      <c r="Q695" s="43"/>
      <c r="R695" s="43"/>
      <c r="S695" s="43"/>
      <c r="T695" s="79"/>
      <c r="AT695" s="25" t="s">
        <v>506</v>
      </c>
      <c r="AU695" s="25" t="s">
        <v>82</v>
      </c>
    </row>
    <row r="696" spans="2:65" s="1" customFormat="1" ht="16.5" customHeight="1">
      <c r="B696" s="42"/>
      <c r="C696" s="209" t="s">
        <v>1535</v>
      </c>
      <c r="D696" s="209" t="s">
        <v>498</v>
      </c>
      <c r="E696" s="210" t="s">
        <v>7933</v>
      </c>
      <c r="F696" s="211" t="s">
        <v>7934</v>
      </c>
      <c r="G696" s="212" t="s">
        <v>180</v>
      </c>
      <c r="H696" s="213">
        <v>252.845</v>
      </c>
      <c r="I696" s="214"/>
      <c r="J696" s="215">
        <f>ROUND(I696*H696,2)</f>
        <v>0</v>
      </c>
      <c r="K696" s="211" t="s">
        <v>501</v>
      </c>
      <c r="L696" s="62"/>
      <c r="M696" s="216" t="s">
        <v>23</v>
      </c>
      <c r="N696" s="217" t="s">
        <v>44</v>
      </c>
      <c r="O696" s="43"/>
      <c r="P696" s="218">
        <f>O696*H696</f>
        <v>0</v>
      </c>
      <c r="Q696" s="218">
        <v>8.1600000000000006E-3</v>
      </c>
      <c r="R696" s="218">
        <f>Q696*H696</f>
        <v>2.0632152000000001</v>
      </c>
      <c r="S696" s="218">
        <v>0</v>
      </c>
      <c r="T696" s="219">
        <f>S696*H696</f>
        <v>0</v>
      </c>
      <c r="AR696" s="25" t="s">
        <v>502</v>
      </c>
      <c r="AT696" s="25" t="s">
        <v>498</v>
      </c>
      <c r="AU696" s="25" t="s">
        <v>82</v>
      </c>
      <c r="AY696" s="25" t="s">
        <v>492</v>
      </c>
      <c r="BE696" s="220">
        <f>IF(N696="základní",J696,0)</f>
        <v>0</v>
      </c>
      <c r="BF696" s="220">
        <f>IF(N696="snížená",J696,0)</f>
        <v>0</v>
      </c>
      <c r="BG696" s="220">
        <f>IF(N696="zákl. přenesená",J696,0)</f>
        <v>0</v>
      </c>
      <c r="BH696" s="220">
        <f>IF(N696="sníž. přenesená",J696,0)</f>
        <v>0</v>
      </c>
      <c r="BI696" s="220">
        <f>IF(N696="nulová",J696,0)</f>
        <v>0</v>
      </c>
      <c r="BJ696" s="25" t="s">
        <v>80</v>
      </c>
      <c r="BK696" s="220">
        <f>ROUND(I696*H696,2)</f>
        <v>0</v>
      </c>
      <c r="BL696" s="25" t="s">
        <v>502</v>
      </c>
      <c r="BM696" s="25" t="s">
        <v>7935</v>
      </c>
    </row>
    <row r="697" spans="2:65" s="1" customFormat="1">
      <c r="B697" s="42"/>
      <c r="C697" s="64"/>
      <c r="D697" s="221" t="s">
        <v>506</v>
      </c>
      <c r="E697" s="64"/>
      <c r="F697" s="222" t="s">
        <v>7934</v>
      </c>
      <c r="G697" s="64"/>
      <c r="H697" s="64"/>
      <c r="I697" s="177"/>
      <c r="J697" s="64"/>
      <c r="K697" s="64"/>
      <c r="L697" s="62"/>
      <c r="M697" s="223"/>
      <c r="N697" s="43"/>
      <c r="O697" s="43"/>
      <c r="P697" s="43"/>
      <c r="Q697" s="43"/>
      <c r="R697" s="43"/>
      <c r="S697" s="43"/>
      <c r="T697" s="79"/>
      <c r="AT697" s="25" t="s">
        <v>506</v>
      </c>
      <c r="AU697" s="25" t="s">
        <v>82</v>
      </c>
    </row>
    <row r="698" spans="2:65" s="12" customFormat="1">
      <c r="B698" s="225"/>
      <c r="C698" s="226"/>
      <c r="D698" s="221" t="s">
        <v>513</v>
      </c>
      <c r="E698" s="248" t="s">
        <v>23</v>
      </c>
      <c r="F698" s="249" t="s">
        <v>7936</v>
      </c>
      <c r="G698" s="226"/>
      <c r="H698" s="250">
        <v>252.845</v>
      </c>
      <c r="I698" s="231"/>
      <c r="J698" s="226"/>
      <c r="K698" s="226"/>
      <c r="L698" s="232"/>
      <c r="M698" s="233"/>
      <c r="N698" s="234"/>
      <c r="O698" s="234"/>
      <c r="P698" s="234"/>
      <c r="Q698" s="234"/>
      <c r="R698" s="234"/>
      <c r="S698" s="234"/>
      <c r="T698" s="235"/>
      <c r="AT698" s="236" t="s">
        <v>513</v>
      </c>
      <c r="AU698" s="236" t="s">
        <v>82</v>
      </c>
      <c r="AV698" s="12" t="s">
        <v>82</v>
      </c>
      <c r="AW698" s="12" t="s">
        <v>36</v>
      </c>
      <c r="AX698" s="12" t="s">
        <v>73</v>
      </c>
      <c r="AY698" s="236" t="s">
        <v>492</v>
      </c>
    </row>
    <row r="699" spans="2:65" s="14" customFormat="1">
      <c r="B699" s="251"/>
      <c r="C699" s="252"/>
      <c r="D699" s="227" t="s">
        <v>513</v>
      </c>
      <c r="E699" s="253" t="s">
        <v>23</v>
      </c>
      <c r="F699" s="254" t="s">
        <v>560</v>
      </c>
      <c r="G699" s="252"/>
      <c r="H699" s="255">
        <v>252.845</v>
      </c>
      <c r="I699" s="256"/>
      <c r="J699" s="252"/>
      <c r="K699" s="252"/>
      <c r="L699" s="257"/>
      <c r="M699" s="258"/>
      <c r="N699" s="259"/>
      <c r="O699" s="259"/>
      <c r="P699" s="259"/>
      <c r="Q699" s="259"/>
      <c r="R699" s="259"/>
      <c r="S699" s="259"/>
      <c r="T699" s="260"/>
      <c r="AT699" s="261" t="s">
        <v>513</v>
      </c>
      <c r="AU699" s="261" t="s">
        <v>82</v>
      </c>
      <c r="AV699" s="14" t="s">
        <v>502</v>
      </c>
      <c r="AW699" s="14" t="s">
        <v>36</v>
      </c>
      <c r="AX699" s="14" t="s">
        <v>80</v>
      </c>
      <c r="AY699" s="261" t="s">
        <v>492</v>
      </c>
    </row>
    <row r="700" spans="2:65" s="1" customFormat="1" ht="16.5" customHeight="1">
      <c r="B700" s="42"/>
      <c r="C700" s="209" t="s">
        <v>1541</v>
      </c>
      <c r="D700" s="209" t="s">
        <v>498</v>
      </c>
      <c r="E700" s="210" t="s">
        <v>7937</v>
      </c>
      <c r="F700" s="211" t="s">
        <v>7938</v>
      </c>
      <c r="G700" s="212" t="s">
        <v>180</v>
      </c>
      <c r="H700" s="213">
        <v>252.845</v>
      </c>
      <c r="I700" s="214"/>
      <c r="J700" s="215">
        <f>ROUND(I700*H700,2)</f>
        <v>0</v>
      </c>
      <c r="K700" s="211" t="s">
        <v>501</v>
      </c>
      <c r="L700" s="62"/>
      <c r="M700" s="216" t="s">
        <v>23</v>
      </c>
      <c r="N700" s="217" t="s">
        <v>44</v>
      </c>
      <c r="O700" s="43"/>
      <c r="P700" s="218">
        <f>O700*H700</f>
        <v>0</v>
      </c>
      <c r="Q700" s="218">
        <v>0</v>
      </c>
      <c r="R700" s="218">
        <f>Q700*H700</f>
        <v>0</v>
      </c>
      <c r="S700" s="218">
        <v>0</v>
      </c>
      <c r="T700" s="219">
        <f>S700*H700</f>
        <v>0</v>
      </c>
      <c r="AR700" s="25" t="s">
        <v>502</v>
      </c>
      <c r="AT700" s="25" t="s">
        <v>498</v>
      </c>
      <c r="AU700" s="25" t="s">
        <v>82</v>
      </c>
      <c r="AY700" s="25" t="s">
        <v>492</v>
      </c>
      <c r="BE700" s="220">
        <f>IF(N700="základní",J700,0)</f>
        <v>0</v>
      </c>
      <c r="BF700" s="220">
        <f>IF(N700="snížená",J700,0)</f>
        <v>0</v>
      </c>
      <c r="BG700" s="220">
        <f>IF(N700="zákl. přenesená",J700,0)</f>
        <v>0</v>
      </c>
      <c r="BH700" s="220">
        <f>IF(N700="sníž. přenesená",J700,0)</f>
        <v>0</v>
      </c>
      <c r="BI700" s="220">
        <f>IF(N700="nulová",J700,0)</f>
        <v>0</v>
      </c>
      <c r="BJ700" s="25" t="s">
        <v>80</v>
      </c>
      <c r="BK700" s="220">
        <f>ROUND(I700*H700,2)</f>
        <v>0</v>
      </c>
      <c r="BL700" s="25" t="s">
        <v>502</v>
      </c>
      <c r="BM700" s="25" t="s">
        <v>7939</v>
      </c>
    </row>
    <row r="701" spans="2:65" s="1" customFormat="1">
      <c r="B701" s="42"/>
      <c r="C701" s="64"/>
      <c r="D701" s="227" t="s">
        <v>506</v>
      </c>
      <c r="E701" s="64"/>
      <c r="F701" s="274" t="s">
        <v>7938</v>
      </c>
      <c r="G701" s="64"/>
      <c r="H701" s="64"/>
      <c r="I701" s="177"/>
      <c r="J701" s="64"/>
      <c r="K701" s="64"/>
      <c r="L701" s="62"/>
      <c r="M701" s="223"/>
      <c r="N701" s="43"/>
      <c r="O701" s="43"/>
      <c r="P701" s="43"/>
      <c r="Q701" s="43"/>
      <c r="R701" s="43"/>
      <c r="S701" s="43"/>
      <c r="T701" s="79"/>
      <c r="AT701" s="25" t="s">
        <v>506</v>
      </c>
      <c r="AU701" s="25" t="s">
        <v>82</v>
      </c>
    </row>
    <row r="702" spans="2:65" s="1" customFormat="1" ht="16.5" customHeight="1">
      <c r="B702" s="42"/>
      <c r="C702" s="209" t="s">
        <v>1546</v>
      </c>
      <c r="D702" s="209" t="s">
        <v>498</v>
      </c>
      <c r="E702" s="210" t="s">
        <v>7940</v>
      </c>
      <c r="F702" s="211" t="s">
        <v>7941</v>
      </c>
      <c r="G702" s="212" t="s">
        <v>795</v>
      </c>
      <c r="H702" s="213">
        <v>35.140999999999998</v>
      </c>
      <c r="I702" s="214"/>
      <c r="J702" s="215">
        <f>ROUND(I702*H702,2)</f>
        <v>0</v>
      </c>
      <c r="K702" s="211" t="s">
        <v>501</v>
      </c>
      <c r="L702" s="62"/>
      <c r="M702" s="216" t="s">
        <v>23</v>
      </c>
      <c r="N702" s="217" t="s">
        <v>44</v>
      </c>
      <c r="O702" s="43"/>
      <c r="P702" s="218">
        <f>O702*H702</f>
        <v>0</v>
      </c>
      <c r="Q702" s="218">
        <v>1.04742</v>
      </c>
      <c r="R702" s="218">
        <f>Q702*H702</f>
        <v>36.807386219999998</v>
      </c>
      <c r="S702" s="218">
        <v>0</v>
      </c>
      <c r="T702" s="219">
        <f>S702*H702</f>
        <v>0</v>
      </c>
      <c r="AR702" s="25" t="s">
        <v>502</v>
      </c>
      <c r="AT702" s="25" t="s">
        <v>498</v>
      </c>
      <c r="AU702" s="25" t="s">
        <v>82</v>
      </c>
      <c r="AY702" s="25" t="s">
        <v>492</v>
      </c>
      <c r="BE702" s="220">
        <f>IF(N702="základní",J702,0)</f>
        <v>0</v>
      </c>
      <c r="BF702" s="220">
        <f>IF(N702="snížená",J702,0)</f>
        <v>0</v>
      </c>
      <c r="BG702" s="220">
        <f>IF(N702="zákl. přenesená",J702,0)</f>
        <v>0</v>
      </c>
      <c r="BH702" s="220">
        <f>IF(N702="sníž. přenesená",J702,0)</f>
        <v>0</v>
      </c>
      <c r="BI702" s="220">
        <f>IF(N702="nulová",J702,0)</f>
        <v>0</v>
      </c>
      <c r="BJ702" s="25" t="s">
        <v>80</v>
      </c>
      <c r="BK702" s="220">
        <f>ROUND(I702*H702,2)</f>
        <v>0</v>
      </c>
      <c r="BL702" s="25" t="s">
        <v>502</v>
      </c>
      <c r="BM702" s="25" t="s">
        <v>7942</v>
      </c>
    </row>
    <row r="703" spans="2:65" s="1" customFormat="1">
      <c r="B703" s="42"/>
      <c r="C703" s="64"/>
      <c r="D703" s="221" t="s">
        <v>506</v>
      </c>
      <c r="E703" s="64"/>
      <c r="F703" s="222" t="s">
        <v>7941</v>
      </c>
      <c r="G703" s="64"/>
      <c r="H703" s="64"/>
      <c r="I703" s="177"/>
      <c r="J703" s="64"/>
      <c r="K703" s="64"/>
      <c r="L703" s="62"/>
      <c r="M703" s="223"/>
      <c r="N703" s="43"/>
      <c r="O703" s="43"/>
      <c r="P703" s="43"/>
      <c r="Q703" s="43"/>
      <c r="R703" s="43"/>
      <c r="S703" s="43"/>
      <c r="T703" s="79"/>
      <c r="AT703" s="25" t="s">
        <v>506</v>
      </c>
      <c r="AU703" s="25" t="s">
        <v>82</v>
      </c>
    </row>
    <row r="704" spans="2:65" s="12" customFormat="1">
      <c r="B704" s="225"/>
      <c r="C704" s="226"/>
      <c r="D704" s="221" t="s">
        <v>513</v>
      </c>
      <c r="E704" s="248" t="s">
        <v>23</v>
      </c>
      <c r="F704" s="249" t="s">
        <v>7943</v>
      </c>
      <c r="G704" s="226"/>
      <c r="H704" s="250">
        <v>35.140999999999998</v>
      </c>
      <c r="I704" s="231"/>
      <c r="J704" s="226"/>
      <c r="K704" s="226"/>
      <c r="L704" s="232"/>
      <c r="M704" s="233"/>
      <c r="N704" s="234"/>
      <c r="O704" s="234"/>
      <c r="P704" s="234"/>
      <c r="Q704" s="234"/>
      <c r="R704" s="234"/>
      <c r="S704" s="234"/>
      <c r="T704" s="235"/>
      <c r="AT704" s="236" t="s">
        <v>513</v>
      </c>
      <c r="AU704" s="236" t="s">
        <v>82</v>
      </c>
      <c r="AV704" s="12" t="s">
        <v>82</v>
      </c>
      <c r="AW704" s="12" t="s">
        <v>36</v>
      </c>
      <c r="AX704" s="12" t="s">
        <v>73</v>
      </c>
      <c r="AY704" s="236" t="s">
        <v>492</v>
      </c>
    </row>
    <row r="705" spans="2:65" s="13" customFormat="1">
      <c r="B705" s="237"/>
      <c r="C705" s="238"/>
      <c r="D705" s="221" t="s">
        <v>513</v>
      </c>
      <c r="E705" s="239" t="s">
        <v>23</v>
      </c>
      <c r="F705" s="240" t="s">
        <v>7944</v>
      </c>
      <c r="G705" s="238"/>
      <c r="H705" s="241" t="s">
        <v>23</v>
      </c>
      <c r="I705" s="242"/>
      <c r="J705" s="238"/>
      <c r="K705" s="238"/>
      <c r="L705" s="243"/>
      <c r="M705" s="244"/>
      <c r="N705" s="245"/>
      <c r="O705" s="245"/>
      <c r="P705" s="245"/>
      <c r="Q705" s="245"/>
      <c r="R705" s="245"/>
      <c r="S705" s="245"/>
      <c r="T705" s="246"/>
      <c r="AT705" s="247" t="s">
        <v>513</v>
      </c>
      <c r="AU705" s="247" t="s">
        <v>82</v>
      </c>
      <c r="AV705" s="13" t="s">
        <v>80</v>
      </c>
      <c r="AW705" s="13" t="s">
        <v>36</v>
      </c>
      <c r="AX705" s="13" t="s">
        <v>73</v>
      </c>
      <c r="AY705" s="247" t="s">
        <v>492</v>
      </c>
    </row>
    <row r="706" spans="2:65" s="14" customFormat="1">
      <c r="B706" s="251"/>
      <c r="C706" s="252"/>
      <c r="D706" s="221" t="s">
        <v>513</v>
      </c>
      <c r="E706" s="275" t="s">
        <v>23</v>
      </c>
      <c r="F706" s="276" t="s">
        <v>560</v>
      </c>
      <c r="G706" s="252"/>
      <c r="H706" s="277">
        <v>35.140999999999998</v>
      </c>
      <c r="I706" s="256"/>
      <c r="J706" s="252"/>
      <c r="K706" s="252"/>
      <c r="L706" s="257"/>
      <c r="M706" s="258"/>
      <c r="N706" s="259"/>
      <c r="O706" s="259"/>
      <c r="P706" s="259"/>
      <c r="Q706" s="259"/>
      <c r="R706" s="259"/>
      <c r="S706" s="259"/>
      <c r="T706" s="260"/>
      <c r="AT706" s="261" t="s">
        <v>513</v>
      </c>
      <c r="AU706" s="261" t="s">
        <v>82</v>
      </c>
      <c r="AV706" s="14" t="s">
        <v>502</v>
      </c>
      <c r="AW706" s="14" t="s">
        <v>36</v>
      </c>
      <c r="AX706" s="14" t="s">
        <v>80</v>
      </c>
      <c r="AY706" s="261" t="s">
        <v>492</v>
      </c>
    </row>
    <row r="707" spans="2:65" s="11" customFormat="1" ht="29.85" customHeight="1">
      <c r="B707" s="192"/>
      <c r="C707" s="193"/>
      <c r="D707" s="206" t="s">
        <v>72</v>
      </c>
      <c r="E707" s="207" t="s">
        <v>577</v>
      </c>
      <c r="F707" s="207" t="s">
        <v>1672</v>
      </c>
      <c r="G707" s="193"/>
      <c r="H707" s="193"/>
      <c r="I707" s="196"/>
      <c r="J707" s="208">
        <f>BK707</f>
        <v>0</v>
      </c>
      <c r="K707" s="193"/>
      <c r="L707" s="198"/>
      <c r="M707" s="199"/>
      <c r="N707" s="200"/>
      <c r="O707" s="200"/>
      <c r="P707" s="201">
        <f>SUM(P708:P744)</f>
        <v>0</v>
      </c>
      <c r="Q707" s="200"/>
      <c r="R707" s="201">
        <f>SUM(R708:R744)</f>
        <v>195.74727436000001</v>
      </c>
      <c r="S707" s="200"/>
      <c r="T707" s="202">
        <f>SUM(T708:T744)</f>
        <v>0</v>
      </c>
      <c r="AR707" s="203" t="s">
        <v>80</v>
      </c>
      <c r="AT707" s="204" t="s">
        <v>72</v>
      </c>
      <c r="AU707" s="204" t="s">
        <v>80</v>
      </c>
      <c r="AY707" s="203" t="s">
        <v>492</v>
      </c>
      <c r="BK707" s="205">
        <f>SUM(BK708:BK744)</f>
        <v>0</v>
      </c>
    </row>
    <row r="708" spans="2:65" s="1" customFormat="1" ht="25.5" customHeight="1">
      <c r="B708" s="42"/>
      <c r="C708" s="209" t="s">
        <v>1554</v>
      </c>
      <c r="D708" s="209" t="s">
        <v>498</v>
      </c>
      <c r="E708" s="210" t="s">
        <v>7945</v>
      </c>
      <c r="F708" s="211" t="s">
        <v>7946</v>
      </c>
      <c r="G708" s="212" t="s">
        <v>832</v>
      </c>
      <c r="H708" s="213">
        <v>243.78</v>
      </c>
      <c r="I708" s="214"/>
      <c r="J708" s="215">
        <f>ROUND(I708*H708,2)</f>
        <v>0</v>
      </c>
      <c r="K708" s="211" t="s">
        <v>23</v>
      </c>
      <c r="L708" s="62"/>
      <c r="M708" s="216" t="s">
        <v>23</v>
      </c>
      <c r="N708" s="217" t="s">
        <v>44</v>
      </c>
      <c r="O708" s="43"/>
      <c r="P708" s="218">
        <f>O708*H708</f>
        <v>0</v>
      </c>
      <c r="Q708" s="218">
        <v>1.2E-4</v>
      </c>
      <c r="R708" s="218">
        <f>Q708*H708</f>
        <v>2.9253600000000001E-2</v>
      </c>
      <c r="S708" s="218">
        <v>0</v>
      </c>
      <c r="T708" s="219">
        <f>S708*H708</f>
        <v>0</v>
      </c>
      <c r="AR708" s="25" t="s">
        <v>502</v>
      </c>
      <c r="AT708" s="25" t="s">
        <v>498</v>
      </c>
      <c r="AU708" s="25" t="s">
        <v>82</v>
      </c>
      <c r="AY708" s="25" t="s">
        <v>492</v>
      </c>
      <c r="BE708" s="220">
        <f>IF(N708="základní",J708,0)</f>
        <v>0</v>
      </c>
      <c r="BF708" s="220">
        <f>IF(N708="snížená",J708,0)</f>
        <v>0</v>
      </c>
      <c r="BG708" s="220">
        <f>IF(N708="zákl. přenesená",J708,0)</f>
        <v>0</v>
      </c>
      <c r="BH708" s="220">
        <f>IF(N708="sníž. přenesená",J708,0)</f>
        <v>0</v>
      </c>
      <c r="BI708" s="220">
        <f>IF(N708="nulová",J708,0)</f>
        <v>0</v>
      </c>
      <c r="BJ708" s="25" t="s">
        <v>80</v>
      </c>
      <c r="BK708" s="220">
        <f>ROUND(I708*H708,2)</f>
        <v>0</v>
      </c>
      <c r="BL708" s="25" t="s">
        <v>502</v>
      </c>
      <c r="BM708" s="25" t="s">
        <v>7947</v>
      </c>
    </row>
    <row r="709" spans="2:65" s="1" customFormat="1">
      <c r="B709" s="42"/>
      <c r="C709" s="64"/>
      <c r="D709" s="221" t="s">
        <v>506</v>
      </c>
      <c r="E709" s="64"/>
      <c r="F709" s="222" t="s">
        <v>7946</v>
      </c>
      <c r="G709" s="64"/>
      <c r="H709" s="64"/>
      <c r="I709" s="177"/>
      <c r="J709" s="64"/>
      <c r="K709" s="64"/>
      <c r="L709" s="62"/>
      <c r="M709" s="223"/>
      <c r="N709" s="43"/>
      <c r="O709" s="43"/>
      <c r="P709" s="43"/>
      <c r="Q709" s="43"/>
      <c r="R709" s="43"/>
      <c r="S709" s="43"/>
      <c r="T709" s="79"/>
      <c r="AT709" s="25" t="s">
        <v>506</v>
      </c>
      <c r="AU709" s="25" t="s">
        <v>82</v>
      </c>
    </row>
    <row r="710" spans="2:65" s="12" customFormat="1">
      <c r="B710" s="225"/>
      <c r="C710" s="226"/>
      <c r="D710" s="221" t="s">
        <v>513</v>
      </c>
      <c r="E710" s="248" t="s">
        <v>23</v>
      </c>
      <c r="F710" s="249" t="s">
        <v>7948</v>
      </c>
      <c r="G710" s="226"/>
      <c r="H710" s="250">
        <v>70.5</v>
      </c>
      <c r="I710" s="231"/>
      <c r="J710" s="226"/>
      <c r="K710" s="226"/>
      <c r="L710" s="232"/>
      <c r="M710" s="233"/>
      <c r="N710" s="234"/>
      <c r="O710" s="234"/>
      <c r="P710" s="234"/>
      <c r="Q710" s="234"/>
      <c r="R710" s="234"/>
      <c r="S710" s="234"/>
      <c r="T710" s="235"/>
      <c r="AT710" s="236" t="s">
        <v>513</v>
      </c>
      <c r="AU710" s="236" t="s">
        <v>82</v>
      </c>
      <c r="AV710" s="12" t="s">
        <v>82</v>
      </c>
      <c r="AW710" s="12" t="s">
        <v>36</v>
      </c>
      <c r="AX710" s="12" t="s">
        <v>73</v>
      </c>
      <c r="AY710" s="236" t="s">
        <v>492</v>
      </c>
    </row>
    <row r="711" spans="2:65" s="12" customFormat="1">
      <c r="B711" s="225"/>
      <c r="C711" s="226"/>
      <c r="D711" s="221" t="s">
        <v>513</v>
      </c>
      <c r="E711" s="248" t="s">
        <v>23</v>
      </c>
      <c r="F711" s="249" t="s">
        <v>7949</v>
      </c>
      <c r="G711" s="226"/>
      <c r="H711" s="250">
        <v>173.28</v>
      </c>
      <c r="I711" s="231"/>
      <c r="J711" s="226"/>
      <c r="K711" s="226"/>
      <c r="L711" s="232"/>
      <c r="M711" s="233"/>
      <c r="N711" s="234"/>
      <c r="O711" s="234"/>
      <c r="P711" s="234"/>
      <c r="Q711" s="234"/>
      <c r="R711" s="234"/>
      <c r="S711" s="234"/>
      <c r="T711" s="235"/>
      <c r="AT711" s="236" t="s">
        <v>513</v>
      </c>
      <c r="AU711" s="236" t="s">
        <v>82</v>
      </c>
      <c r="AV711" s="12" t="s">
        <v>82</v>
      </c>
      <c r="AW711" s="12" t="s">
        <v>36</v>
      </c>
      <c r="AX711" s="12" t="s">
        <v>73</v>
      </c>
      <c r="AY711" s="236" t="s">
        <v>492</v>
      </c>
    </row>
    <row r="712" spans="2:65" s="13" customFormat="1">
      <c r="B712" s="237"/>
      <c r="C712" s="238"/>
      <c r="D712" s="221" t="s">
        <v>513</v>
      </c>
      <c r="E712" s="239" t="s">
        <v>23</v>
      </c>
      <c r="F712" s="240" t="s">
        <v>7477</v>
      </c>
      <c r="G712" s="238"/>
      <c r="H712" s="241" t="s">
        <v>23</v>
      </c>
      <c r="I712" s="242"/>
      <c r="J712" s="238"/>
      <c r="K712" s="238"/>
      <c r="L712" s="243"/>
      <c r="M712" s="244"/>
      <c r="N712" s="245"/>
      <c r="O712" s="245"/>
      <c r="P712" s="245"/>
      <c r="Q712" s="245"/>
      <c r="R712" s="245"/>
      <c r="S712" s="245"/>
      <c r="T712" s="246"/>
      <c r="AT712" s="247" t="s">
        <v>513</v>
      </c>
      <c r="AU712" s="247" t="s">
        <v>82</v>
      </c>
      <c r="AV712" s="13" t="s">
        <v>80</v>
      </c>
      <c r="AW712" s="13" t="s">
        <v>36</v>
      </c>
      <c r="AX712" s="13" t="s">
        <v>73</v>
      </c>
      <c r="AY712" s="247" t="s">
        <v>492</v>
      </c>
    </row>
    <row r="713" spans="2:65" s="14" customFormat="1">
      <c r="B713" s="251"/>
      <c r="C713" s="252"/>
      <c r="D713" s="227" t="s">
        <v>513</v>
      </c>
      <c r="E713" s="253" t="s">
        <v>23</v>
      </c>
      <c r="F713" s="254" t="s">
        <v>560</v>
      </c>
      <c r="G713" s="252"/>
      <c r="H713" s="255">
        <v>243.78</v>
      </c>
      <c r="I713" s="256"/>
      <c r="J713" s="252"/>
      <c r="K713" s="252"/>
      <c r="L713" s="257"/>
      <c r="M713" s="258"/>
      <c r="N713" s="259"/>
      <c r="O713" s="259"/>
      <c r="P713" s="259"/>
      <c r="Q713" s="259"/>
      <c r="R713" s="259"/>
      <c r="S713" s="259"/>
      <c r="T713" s="260"/>
      <c r="AT713" s="261" t="s">
        <v>513</v>
      </c>
      <c r="AU713" s="261" t="s">
        <v>82</v>
      </c>
      <c r="AV713" s="14" t="s">
        <v>502</v>
      </c>
      <c r="AW713" s="14" t="s">
        <v>36</v>
      </c>
      <c r="AX713" s="14" t="s">
        <v>80</v>
      </c>
      <c r="AY713" s="261" t="s">
        <v>492</v>
      </c>
    </row>
    <row r="714" spans="2:65" s="1" customFormat="1" ht="25.5" customHeight="1">
      <c r="B714" s="42"/>
      <c r="C714" s="209" t="s">
        <v>1563</v>
      </c>
      <c r="D714" s="209" t="s">
        <v>498</v>
      </c>
      <c r="E714" s="210" t="s">
        <v>7950</v>
      </c>
      <c r="F714" s="211" t="s">
        <v>7951</v>
      </c>
      <c r="G714" s="212" t="s">
        <v>832</v>
      </c>
      <c r="H714" s="213">
        <v>4.8620000000000001</v>
      </c>
      <c r="I714" s="214"/>
      <c r="J714" s="215">
        <f>ROUND(I714*H714,2)</f>
        <v>0</v>
      </c>
      <c r="K714" s="211" t="s">
        <v>23</v>
      </c>
      <c r="L714" s="62"/>
      <c r="M714" s="216" t="s">
        <v>23</v>
      </c>
      <c r="N714" s="217" t="s">
        <v>44</v>
      </c>
      <c r="O714" s="43"/>
      <c r="P714" s="218">
        <f>O714*H714</f>
        <v>0</v>
      </c>
      <c r="Q714" s="218">
        <v>2.3000000000000001E-4</v>
      </c>
      <c r="R714" s="218">
        <f>Q714*H714</f>
        <v>1.11826E-3</v>
      </c>
      <c r="S714" s="218">
        <v>0</v>
      </c>
      <c r="T714" s="219">
        <f>S714*H714</f>
        <v>0</v>
      </c>
      <c r="AR714" s="25" t="s">
        <v>502</v>
      </c>
      <c r="AT714" s="25" t="s">
        <v>498</v>
      </c>
      <c r="AU714" s="25" t="s">
        <v>82</v>
      </c>
      <c r="AY714" s="25" t="s">
        <v>492</v>
      </c>
      <c r="BE714" s="220">
        <f>IF(N714="základní",J714,0)</f>
        <v>0</v>
      </c>
      <c r="BF714" s="220">
        <f>IF(N714="snížená",J714,0)</f>
        <v>0</v>
      </c>
      <c r="BG714" s="220">
        <f>IF(N714="zákl. přenesená",J714,0)</f>
        <v>0</v>
      </c>
      <c r="BH714" s="220">
        <f>IF(N714="sníž. přenesená",J714,0)</f>
        <v>0</v>
      </c>
      <c r="BI714" s="220">
        <f>IF(N714="nulová",J714,0)</f>
        <v>0</v>
      </c>
      <c r="BJ714" s="25" t="s">
        <v>80</v>
      </c>
      <c r="BK714" s="220">
        <f>ROUND(I714*H714,2)</f>
        <v>0</v>
      </c>
      <c r="BL714" s="25" t="s">
        <v>502</v>
      </c>
      <c r="BM714" s="25" t="s">
        <v>7952</v>
      </c>
    </row>
    <row r="715" spans="2:65" s="1" customFormat="1">
      <c r="B715" s="42"/>
      <c r="C715" s="64"/>
      <c r="D715" s="221" t="s">
        <v>506</v>
      </c>
      <c r="E715" s="64"/>
      <c r="F715" s="222" t="s">
        <v>7953</v>
      </c>
      <c r="G715" s="64"/>
      <c r="H715" s="64"/>
      <c r="I715" s="177"/>
      <c r="J715" s="64"/>
      <c r="K715" s="64"/>
      <c r="L715" s="62"/>
      <c r="M715" s="223"/>
      <c r="N715" s="43"/>
      <c r="O715" s="43"/>
      <c r="P715" s="43"/>
      <c r="Q715" s="43"/>
      <c r="R715" s="43"/>
      <c r="S715" s="43"/>
      <c r="T715" s="79"/>
      <c r="AT715" s="25" t="s">
        <v>506</v>
      </c>
      <c r="AU715" s="25" t="s">
        <v>82</v>
      </c>
    </row>
    <row r="716" spans="2:65" s="12" customFormat="1">
      <c r="B716" s="225"/>
      <c r="C716" s="226"/>
      <c r="D716" s="221" t="s">
        <v>513</v>
      </c>
      <c r="E716" s="248" t="s">
        <v>23</v>
      </c>
      <c r="F716" s="249" t="s">
        <v>7954</v>
      </c>
      <c r="G716" s="226"/>
      <c r="H716" s="250">
        <v>1.476</v>
      </c>
      <c r="I716" s="231"/>
      <c r="J716" s="226"/>
      <c r="K716" s="226"/>
      <c r="L716" s="232"/>
      <c r="M716" s="233"/>
      <c r="N716" s="234"/>
      <c r="O716" s="234"/>
      <c r="P716" s="234"/>
      <c r="Q716" s="234"/>
      <c r="R716" s="234"/>
      <c r="S716" s="234"/>
      <c r="T716" s="235"/>
      <c r="AT716" s="236" t="s">
        <v>513</v>
      </c>
      <c r="AU716" s="236" t="s">
        <v>82</v>
      </c>
      <c r="AV716" s="12" t="s">
        <v>82</v>
      </c>
      <c r="AW716" s="12" t="s">
        <v>36</v>
      </c>
      <c r="AX716" s="12" t="s">
        <v>73</v>
      </c>
      <c r="AY716" s="236" t="s">
        <v>492</v>
      </c>
    </row>
    <row r="717" spans="2:65" s="12" customFormat="1">
      <c r="B717" s="225"/>
      <c r="C717" s="226"/>
      <c r="D717" s="221" t="s">
        <v>513</v>
      </c>
      <c r="E717" s="248" t="s">
        <v>23</v>
      </c>
      <c r="F717" s="249" t="s">
        <v>7955</v>
      </c>
      <c r="G717" s="226"/>
      <c r="H717" s="250">
        <v>1.4870000000000001</v>
      </c>
      <c r="I717" s="231"/>
      <c r="J717" s="226"/>
      <c r="K717" s="226"/>
      <c r="L717" s="232"/>
      <c r="M717" s="233"/>
      <c r="N717" s="234"/>
      <c r="O717" s="234"/>
      <c r="P717" s="234"/>
      <c r="Q717" s="234"/>
      <c r="R717" s="234"/>
      <c r="S717" s="234"/>
      <c r="T717" s="235"/>
      <c r="AT717" s="236" t="s">
        <v>513</v>
      </c>
      <c r="AU717" s="236" t="s">
        <v>82</v>
      </c>
      <c r="AV717" s="12" t="s">
        <v>82</v>
      </c>
      <c r="AW717" s="12" t="s">
        <v>36</v>
      </c>
      <c r="AX717" s="12" t="s">
        <v>73</v>
      </c>
      <c r="AY717" s="236" t="s">
        <v>492</v>
      </c>
    </row>
    <row r="718" spans="2:65" s="12" customFormat="1">
      <c r="B718" s="225"/>
      <c r="C718" s="226"/>
      <c r="D718" s="221" t="s">
        <v>513</v>
      </c>
      <c r="E718" s="248" t="s">
        <v>23</v>
      </c>
      <c r="F718" s="249" t="s">
        <v>7956</v>
      </c>
      <c r="G718" s="226"/>
      <c r="H718" s="250">
        <v>1.502</v>
      </c>
      <c r="I718" s="231"/>
      <c r="J718" s="226"/>
      <c r="K718" s="226"/>
      <c r="L718" s="232"/>
      <c r="M718" s="233"/>
      <c r="N718" s="234"/>
      <c r="O718" s="234"/>
      <c r="P718" s="234"/>
      <c r="Q718" s="234"/>
      <c r="R718" s="234"/>
      <c r="S718" s="234"/>
      <c r="T718" s="235"/>
      <c r="AT718" s="236" t="s">
        <v>513</v>
      </c>
      <c r="AU718" s="236" t="s">
        <v>82</v>
      </c>
      <c r="AV718" s="12" t="s">
        <v>82</v>
      </c>
      <c r="AW718" s="12" t="s">
        <v>36</v>
      </c>
      <c r="AX718" s="12" t="s">
        <v>73</v>
      </c>
      <c r="AY718" s="236" t="s">
        <v>492</v>
      </c>
    </row>
    <row r="719" spans="2:65" s="12" customFormat="1">
      <c r="B719" s="225"/>
      <c r="C719" s="226"/>
      <c r="D719" s="221" t="s">
        <v>513</v>
      </c>
      <c r="E719" s="248" t="s">
        <v>23</v>
      </c>
      <c r="F719" s="249" t="s">
        <v>7957</v>
      </c>
      <c r="G719" s="226"/>
      <c r="H719" s="250">
        <v>0.39700000000000002</v>
      </c>
      <c r="I719" s="231"/>
      <c r="J719" s="226"/>
      <c r="K719" s="226"/>
      <c r="L719" s="232"/>
      <c r="M719" s="233"/>
      <c r="N719" s="234"/>
      <c r="O719" s="234"/>
      <c r="P719" s="234"/>
      <c r="Q719" s="234"/>
      <c r="R719" s="234"/>
      <c r="S719" s="234"/>
      <c r="T719" s="235"/>
      <c r="AT719" s="236" t="s">
        <v>513</v>
      </c>
      <c r="AU719" s="236" t="s">
        <v>82</v>
      </c>
      <c r="AV719" s="12" t="s">
        <v>82</v>
      </c>
      <c r="AW719" s="12" t="s">
        <v>36</v>
      </c>
      <c r="AX719" s="12" t="s">
        <v>73</v>
      </c>
      <c r="AY719" s="236" t="s">
        <v>492</v>
      </c>
    </row>
    <row r="720" spans="2:65" s="14" customFormat="1">
      <c r="B720" s="251"/>
      <c r="C720" s="252"/>
      <c r="D720" s="227" t="s">
        <v>513</v>
      </c>
      <c r="E720" s="253" t="s">
        <v>23</v>
      </c>
      <c r="F720" s="254" t="s">
        <v>560</v>
      </c>
      <c r="G720" s="252"/>
      <c r="H720" s="255">
        <v>4.8620000000000001</v>
      </c>
      <c r="I720" s="256"/>
      <c r="J720" s="252"/>
      <c r="K720" s="252"/>
      <c r="L720" s="257"/>
      <c r="M720" s="258"/>
      <c r="N720" s="259"/>
      <c r="O720" s="259"/>
      <c r="P720" s="259"/>
      <c r="Q720" s="259"/>
      <c r="R720" s="259"/>
      <c r="S720" s="259"/>
      <c r="T720" s="260"/>
      <c r="AT720" s="261" t="s">
        <v>513</v>
      </c>
      <c r="AU720" s="261" t="s">
        <v>82</v>
      </c>
      <c r="AV720" s="14" t="s">
        <v>502</v>
      </c>
      <c r="AW720" s="14" t="s">
        <v>36</v>
      </c>
      <c r="AX720" s="14" t="s">
        <v>80</v>
      </c>
      <c r="AY720" s="261" t="s">
        <v>492</v>
      </c>
    </row>
    <row r="721" spans="2:65" s="1" customFormat="1" ht="25.5" customHeight="1">
      <c r="B721" s="42"/>
      <c r="C721" s="209" t="s">
        <v>1567</v>
      </c>
      <c r="D721" s="209" t="s">
        <v>498</v>
      </c>
      <c r="E721" s="210" t="s">
        <v>7958</v>
      </c>
      <c r="F721" s="211" t="s">
        <v>7959</v>
      </c>
      <c r="G721" s="212" t="s">
        <v>832</v>
      </c>
      <c r="H721" s="213">
        <v>43.06</v>
      </c>
      <c r="I721" s="214"/>
      <c r="J721" s="215">
        <f>ROUND(I721*H721,2)</f>
        <v>0</v>
      </c>
      <c r="K721" s="211" t="s">
        <v>501</v>
      </c>
      <c r="L721" s="62"/>
      <c r="M721" s="216" t="s">
        <v>23</v>
      </c>
      <c r="N721" s="217" t="s">
        <v>44</v>
      </c>
      <c r="O721" s="43"/>
      <c r="P721" s="218">
        <f>O721*H721</f>
        <v>0</v>
      </c>
      <c r="Q721" s="218">
        <v>8.4999999999999995E-4</v>
      </c>
      <c r="R721" s="218">
        <f>Q721*H721</f>
        <v>3.6601000000000002E-2</v>
      </c>
      <c r="S721" s="218">
        <v>0</v>
      </c>
      <c r="T721" s="219">
        <f>S721*H721</f>
        <v>0</v>
      </c>
      <c r="AR721" s="25" t="s">
        <v>502</v>
      </c>
      <c r="AT721" s="25" t="s">
        <v>498</v>
      </c>
      <c r="AU721" s="25" t="s">
        <v>82</v>
      </c>
      <c r="AY721" s="25" t="s">
        <v>492</v>
      </c>
      <c r="BE721" s="220">
        <f>IF(N721="základní",J721,0)</f>
        <v>0</v>
      </c>
      <c r="BF721" s="220">
        <f>IF(N721="snížená",J721,0)</f>
        <v>0</v>
      </c>
      <c r="BG721" s="220">
        <f>IF(N721="zákl. přenesená",J721,0)</f>
        <v>0</v>
      </c>
      <c r="BH721" s="220">
        <f>IF(N721="sníž. přenesená",J721,0)</f>
        <v>0</v>
      </c>
      <c r="BI721" s="220">
        <f>IF(N721="nulová",J721,0)</f>
        <v>0</v>
      </c>
      <c r="BJ721" s="25" t="s">
        <v>80</v>
      </c>
      <c r="BK721" s="220">
        <f>ROUND(I721*H721,2)</f>
        <v>0</v>
      </c>
      <c r="BL721" s="25" t="s">
        <v>502</v>
      </c>
      <c r="BM721" s="25" t="s">
        <v>7960</v>
      </c>
    </row>
    <row r="722" spans="2:65" s="1" customFormat="1">
      <c r="B722" s="42"/>
      <c r="C722" s="64"/>
      <c r="D722" s="221" t="s">
        <v>506</v>
      </c>
      <c r="E722" s="64"/>
      <c r="F722" s="222" t="s">
        <v>7959</v>
      </c>
      <c r="G722" s="64"/>
      <c r="H722" s="64"/>
      <c r="I722" s="177"/>
      <c r="J722" s="64"/>
      <c r="K722" s="64"/>
      <c r="L722" s="62"/>
      <c r="M722" s="223"/>
      <c r="N722" s="43"/>
      <c r="O722" s="43"/>
      <c r="P722" s="43"/>
      <c r="Q722" s="43"/>
      <c r="R722" s="43"/>
      <c r="S722" s="43"/>
      <c r="T722" s="79"/>
      <c r="AT722" s="25" t="s">
        <v>506</v>
      </c>
      <c r="AU722" s="25" t="s">
        <v>82</v>
      </c>
    </row>
    <row r="723" spans="2:65" s="1" customFormat="1" ht="48">
      <c r="B723" s="42"/>
      <c r="C723" s="64"/>
      <c r="D723" s="221" t="s">
        <v>509</v>
      </c>
      <c r="E723" s="64"/>
      <c r="F723" s="224" t="s">
        <v>7961</v>
      </c>
      <c r="G723" s="64"/>
      <c r="H723" s="64"/>
      <c r="I723" s="177"/>
      <c r="J723" s="64"/>
      <c r="K723" s="64"/>
      <c r="L723" s="62"/>
      <c r="M723" s="223"/>
      <c r="N723" s="43"/>
      <c r="O723" s="43"/>
      <c r="P723" s="43"/>
      <c r="Q723" s="43"/>
      <c r="R723" s="43"/>
      <c r="S723" s="43"/>
      <c r="T723" s="79"/>
      <c r="AT723" s="25" t="s">
        <v>509</v>
      </c>
      <c r="AU723" s="25" t="s">
        <v>82</v>
      </c>
    </row>
    <row r="724" spans="2:65" s="12" customFormat="1">
      <c r="B724" s="225"/>
      <c r="C724" s="226"/>
      <c r="D724" s="221" t="s">
        <v>513</v>
      </c>
      <c r="E724" s="248" t="s">
        <v>23</v>
      </c>
      <c r="F724" s="249" t="s">
        <v>7962</v>
      </c>
      <c r="G724" s="226"/>
      <c r="H724" s="250">
        <v>43.06</v>
      </c>
      <c r="I724" s="231"/>
      <c r="J724" s="226"/>
      <c r="K724" s="226"/>
      <c r="L724" s="232"/>
      <c r="M724" s="233"/>
      <c r="N724" s="234"/>
      <c r="O724" s="234"/>
      <c r="P724" s="234"/>
      <c r="Q724" s="234"/>
      <c r="R724" s="234"/>
      <c r="S724" s="234"/>
      <c r="T724" s="235"/>
      <c r="AT724" s="236" t="s">
        <v>513</v>
      </c>
      <c r="AU724" s="236" t="s">
        <v>82</v>
      </c>
      <c r="AV724" s="12" t="s">
        <v>82</v>
      </c>
      <c r="AW724" s="12" t="s">
        <v>36</v>
      </c>
      <c r="AX724" s="12" t="s">
        <v>73</v>
      </c>
      <c r="AY724" s="236" t="s">
        <v>492</v>
      </c>
    </row>
    <row r="725" spans="2:65" s="13" customFormat="1">
      <c r="B725" s="237"/>
      <c r="C725" s="238"/>
      <c r="D725" s="221" t="s">
        <v>513</v>
      </c>
      <c r="E725" s="239" t="s">
        <v>23</v>
      </c>
      <c r="F725" s="240" t="s">
        <v>7963</v>
      </c>
      <c r="G725" s="238"/>
      <c r="H725" s="241" t="s">
        <v>23</v>
      </c>
      <c r="I725" s="242"/>
      <c r="J725" s="238"/>
      <c r="K725" s="238"/>
      <c r="L725" s="243"/>
      <c r="M725" s="244"/>
      <c r="N725" s="245"/>
      <c r="O725" s="245"/>
      <c r="P725" s="245"/>
      <c r="Q725" s="245"/>
      <c r="R725" s="245"/>
      <c r="S725" s="245"/>
      <c r="T725" s="246"/>
      <c r="AT725" s="247" t="s">
        <v>513</v>
      </c>
      <c r="AU725" s="247" t="s">
        <v>82</v>
      </c>
      <c r="AV725" s="13" t="s">
        <v>80</v>
      </c>
      <c r="AW725" s="13" t="s">
        <v>36</v>
      </c>
      <c r="AX725" s="13" t="s">
        <v>73</v>
      </c>
      <c r="AY725" s="247" t="s">
        <v>492</v>
      </c>
    </row>
    <row r="726" spans="2:65" s="14" customFormat="1">
      <c r="B726" s="251"/>
      <c r="C726" s="252"/>
      <c r="D726" s="227" t="s">
        <v>513</v>
      </c>
      <c r="E726" s="253" t="s">
        <v>23</v>
      </c>
      <c r="F726" s="254" t="s">
        <v>560</v>
      </c>
      <c r="G726" s="252"/>
      <c r="H726" s="255">
        <v>43.06</v>
      </c>
      <c r="I726" s="256"/>
      <c r="J726" s="252"/>
      <c r="K726" s="252"/>
      <c r="L726" s="257"/>
      <c r="M726" s="258"/>
      <c r="N726" s="259"/>
      <c r="O726" s="259"/>
      <c r="P726" s="259"/>
      <c r="Q726" s="259"/>
      <c r="R726" s="259"/>
      <c r="S726" s="259"/>
      <c r="T726" s="260"/>
      <c r="AT726" s="261" t="s">
        <v>513</v>
      </c>
      <c r="AU726" s="261" t="s">
        <v>82</v>
      </c>
      <c r="AV726" s="14" t="s">
        <v>502</v>
      </c>
      <c r="AW726" s="14" t="s">
        <v>36</v>
      </c>
      <c r="AX726" s="14" t="s">
        <v>80</v>
      </c>
      <c r="AY726" s="261" t="s">
        <v>492</v>
      </c>
    </row>
    <row r="727" spans="2:65" s="1" customFormat="1" ht="25.5" customHeight="1">
      <c r="B727" s="42"/>
      <c r="C727" s="209" t="s">
        <v>1571</v>
      </c>
      <c r="D727" s="209" t="s">
        <v>498</v>
      </c>
      <c r="E727" s="210" t="s">
        <v>7958</v>
      </c>
      <c r="F727" s="211" t="s">
        <v>7959</v>
      </c>
      <c r="G727" s="212" t="s">
        <v>832</v>
      </c>
      <c r="H727" s="213">
        <v>22.19</v>
      </c>
      <c r="I727" s="214"/>
      <c r="J727" s="215">
        <f>ROUND(I727*H727,2)</f>
        <v>0</v>
      </c>
      <c r="K727" s="211" t="s">
        <v>501</v>
      </c>
      <c r="L727" s="62"/>
      <c r="M727" s="216" t="s">
        <v>23</v>
      </c>
      <c r="N727" s="217" t="s">
        <v>44</v>
      </c>
      <c r="O727" s="43"/>
      <c r="P727" s="218">
        <f>O727*H727</f>
        <v>0</v>
      </c>
      <c r="Q727" s="218">
        <v>8.4999999999999995E-4</v>
      </c>
      <c r="R727" s="218">
        <f>Q727*H727</f>
        <v>1.88615E-2</v>
      </c>
      <c r="S727" s="218">
        <v>0</v>
      </c>
      <c r="T727" s="219">
        <f>S727*H727</f>
        <v>0</v>
      </c>
      <c r="AR727" s="25" t="s">
        <v>502</v>
      </c>
      <c r="AT727" s="25" t="s">
        <v>498</v>
      </c>
      <c r="AU727" s="25" t="s">
        <v>82</v>
      </c>
      <c r="AY727" s="25" t="s">
        <v>492</v>
      </c>
      <c r="BE727" s="220">
        <f>IF(N727="základní",J727,0)</f>
        <v>0</v>
      </c>
      <c r="BF727" s="220">
        <f>IF(N727="snížená",J727,0)</f>
        <v>0</v>
      </c>
      <c r="BG727" s="220">
        <f>IF(N727="zákl. přenesená",J727,0)</f>
        <v>0</v>
      </c>
      <c r="BH727" s="220">
        <f>IF(N727="sníž. přenesená",J727,0)</f>
        <v>0</v>
      </c>
      <c r="BI727" s="220">
        <f>IF(N727="nulová",J727,0)</f>
        <v>0</v>
      </c>
      <c r="BJ727" s="25" t="s">
        <v>80</v>
      </c>
      <c r="BK727" s="220">
        <f>ROUND(I727*H727,2)</f>
        <v>0</v>
      </c>
      <c r="BL727" s="25" t="s">
        <v>502</v>
      </c>
      <c r="BM727" s="25" t="s">
        <v>7964</v>
      </c>
    </row>
    <row r="728" spans="2:65" s="1" customFormat="1">
      <c r="B728" s="42"/>
      <c r="C728" s="64"/>
      <c r="D728" s="221" t="s">
        <v>506</v>
      </c>
      <c r="E728" s="64"/>
      <c r="F728" s="222" t="s">
        <v>7959</v>
      </c>
      <c r="G728" s="64"/>
      <c r="H728" s="64"/>
      <c r="I728" s="177"/>
      <c r="J728" s="64"/>
      <c r="K728" s="64"/>
      <c r="L728" s="62"/>
      <c r="M728" s="223"/>
      <c r="N728" s="43"/>
      <c r="O728" s="43"/>
      <c r="P728" s="43"/>
      <c r="Q728" s="43"/>
      <c r="R728" s="43"/>
      <c r="S728" s="43"/>
      <c r="T728" s="79"/>
      <c r="AT728" s="25" t="s">
        <v>506</v>
      </c>
      <c r="AU728" s="25" t="s">
        <v>82</v>
      </c>
    </row>
    <row r="729" spans="2:65" s="1" customFormat="1" ht="48">
      <c r="B729" s="42"/>
      <c r="C729" s="64"/>
      <c r="D729" s="221" t="s">
        <v>509</v>
      </c>
      <c r="E729" s="64"/>
      <c r="F729" s="224" t="s">
        <v>7961</v>
      </c>
      <c r="G729" s="64"/>
      <c r="H729" s="64"/>
      <c r="I729" s="177"/>
      <c r="J729" s="64"/>
      <c r="K729" s="64"/>
      <c r="L729" s="62"/>
      <c r="M729" s="223"/>
      <c r="N729" s="43"/>
      <c r="O729" s="43"/>
      <c r="P729" s="43"/>
      <c r="Q729" s="43"/>
      <c r="R729" s="43"/>
      <c r="S729" s="43"/>
      <c r="T729" s="79"/>
      <c r="AT729" s="25" t="s">
        <v>509</v>
      </c>
      <c r="AU729" s="25" t="s">
        <v>82</v>
      </c>
    </row>
    <row r="730" spans="2:65" s="12" customFormat="1">
      <c r="B730" s="225"/>
      <c r="C730" s="226"/>
      <c r="D730" s="221" t="s">
        <v>513</v>
      </c>
      <c r="E730" s="248" t="s">
        <v>23</v>
      </c>
      <c r="F730" s="249" t="s">
        <v>7965</v>
      </c>
      <c r="G730" s="226"/>
      <c r="H730" s="250">
        <v>22.19</v>
      </c>
      <c r="I730" s="231"/>
      <c r="J730" s="226"/>
      <c r="K730" s="226"/>
      <c r="L730" s="232"/>
      <c r="M730" s="233"/>
      <c r="N730" s="234"/>
      <c r="O730" s="234"/>
      <c r="P730" s="234"/>
      <c r="Q730" s="234"/>
      <c r="R730" s="234"/>
      <c r="S730" s="234"/>
      <c r="T730" s="235"/>
      <c r="AT730" s="236" t="s">
        <v>513</v>
      </c>
      <c r="AU730" s="236" t="s">
        <v>82</v>
      </c>
      <c r="AV730" s="12" t="s">
        <v>82</v>
      </c>
      <c r="AW730" s="12" t="s">
        <v>36</v>
      </c>
      <c r="AX730" s="12" t="s">
        <v>73</v>
      </c>
      <c r="AY730" s="236" t="s">
        <v>492</v>
      </c>
    </row>
    <row r="731" spans="2:65" s="14" customFormat="1">
      <c r="B731" s="251"/>
      <c r="C731" s="252"/>
      <c r="D731" s="227" t="s">
        <v>513</v>
      </c>
      <c r="E731" s="253" t="s">
        <v>23</v>
      </c>
      <c r="F731" s="254" t="s">
        <v>560</v>
      </c>
      <c r="G731" s="252"/>
      <c r="H731" s="255">
        <v>22.19</v>
      </c>
      <c r="I731" s="256"/>
      <c r="J731" s="252"/>
      <c r="K731" s="252"/>
      <c r="L731" s="257"/>
      <c r="M731" s="258"/>
      <c r="N731" s="259"/>
      <c r="O731" s="259"/>
      <c r="P731" s="259"/>
      <c r="Q731" s="259"/>
      <c r="R731" s="259"/>
      <c r="S731" s="259"/>
      <c r="T731" s="260"/>
      <c r="AT731" s="261" t="s">
        <v>513</v>
      </c>
      <c r="AU731" s="261" t="s">
        <v>82</v>
      </c>
      <c r="AV731" s="14" t="s">
        <v>502</v>
      </c>
      <c r="AW731" s="14" t="s">
        <v>36</v>
      </c>
      <c r="AX731" s="14" t="s">
        <v>80</v>
      </c>
      <c r="AY731" s="261" t="s">
        <v>492</v>
      </c>
    </row>
    <row r="732" spans="2:65" s="1" customFormat="1" ht="16.5" customHeight="1">
      <c r="B732" s="42"/>
      <c r="C732" s="209" t="s">
        <v>1578</v>
      </c>
      <c r="D732" s="209" t="s">
        <v>498</v>
      </c>
      <c r="E732" s="210" t="s">
        <v>7966</v>
      </c>
      <c r="F732" s="211" t="s">
        <v>7967</v>
      </c>
      <c r="G732" s="212" t="s">
        <v>632</v>
      </c>
      <c r="H732" s="213">
        <v>89.878</v>
      </c>
      <c r="I732" s="214"/>
      <c r="J732" s="215">
        <f>ROUND(I732*H732,2)</f>
        <v>0</v>
      </c>
      <c r="K732" s="211" t="s">
        <v>501</v>
      </c>
      <c r="L732" s="62"/>
      <c r="M732" s="216" t="s">
        <v>23</v>
      </c>
      <c r="N732" s="217" t="s">
        <v>44</v>
      </c>
      <c r="O732" s="43"/>
      <c r="P732" s="218">
        <f>O732*H732</f>
        <v>0</v>
      </c>
      <c r="Q732" s="218">
        <v>2.16</v>
      </c>
      <c r="R732" s="218">
        <f>Q732*H732</f>
        <v>194.13648000000001</v>
      </c>
      <c r="S732" s="218">
        <v>0</v>
      </c>
      <c r="T732" s="219">
        <f>S732*H732</f>
        <v>0</v>
      </c>
      <c r="AR732" s="25" t="s">
        <v>502</v>
      </c>
      <c r="AT732" s="25" t="s">
        <v>498</v>
      </c>
      <c r="AU732" s="25" t="s">
        <v>82</v>
      </c>
      <c r="AY732" s="25" t="s">
        <v>492</v>
      </c>
      <c r="BE732" s="220">
        <f>IF(N732="základní",J732,0)</f>
        <v>0</v>
      </c>
      <c r="BF732" s="220">
        <f>IF(N732="snížená",J732,0)</f>
        <v>0</v>
      </c>
      <c r="BG732" s="220">
        <f>IF(N732="zákl. přenesená",J732,0)</f>
        <v>0</v>
      </c>
      <c r="BH732" s="220">
        <f>IF(N732="sníž. přenesená",J732,0)</f>
        <v>0</v>
      </c>
      <c r="BI732" s="220">
        <f>IF(N732="nulová",J732,0)</f>
        <v>0</v>
      </c>
      <c r="BJ732" s="25" t="s">
        <v>80</v>
      </c>
      <c r="BK732" s="220">
        <f>ROUND(I732*H732,2)</f>
        <v>0</v>
      </c>
      <c r="BL732" s="25" t="s">
        <v>502</v>
      </c>
      <c r="BM732" s="25" t="s">
        <v>7968</v>
      </c>
    </row>
    <row r="733" spans="2:65" s="1" customFormat="1">
      <c r="B733" s="42"/>
      <c r="C733" s="64"/>
      <c r="D733" s="221" t="s">
        <v>506</v>
      </c>
      <c r="E733" s="64"/>
      <c r="F733" s="222" t="s">
        <v>7969</v>
      </c>
      <c r="G733" s="64"/>
      <c r="H733" s="64"/>
      <c r="I733" s="177"/>
      <c r="J733" s="64"/>
      <c r="K733" s="64"/>
      <c r="L733" s="62"/>
      <c r="M733" s="223"/>
      <c r="N733" s="43"/>
      <c r="O733" s="43"/>
      <c r="P733" s="43"/>
      <c r="Q733" s="43"/>
      <c r="R733" s="43"/>
      <c r="S733" s="43"/>
      <c r="T733" s="79"/>
      <c r="AT733" s="25" t="s">
        <v>506</v>
      </c>
      <c r="AU733" s="25" t="s">
        <v>82</v>
      </c>
    </row>
    <row r="734" spans="2:65" s="1" customFormat="1" ht="36">
      <c r="B734" s="42"/>
      <c r="C734" s="64"/>
      <c r="D734" s="221" t="s">
        <v>509</v>
      </c>
      <c r="E734" s="64"/>
      <c r="F734" s="224" t="s">
        <v>2269</v>
      </c>
      <c r="G734" s="64"/>
      <c r="H734" s="64"/>
      <c r="I734" s="177"/>
      <c r="J734" s="64"/>
      <c r="K734" s="64"/>
      <c r="L734" s="62"/>
      <c r="M734" s="223"/>
      <c r="N734" s="43"/>
      <c r="O734" s="43"/>
      <c r="P734" s="43"/>
      <c r="Q734" s="43"/>
      <c r="R734" s="43"/>
      <c r="S734" s="43"/>
      <c r="T734" s="79"/>
      <c r="AT734" s="25" t="s">
        <v>509</v>
      </c>
      <c r="AU734" s="25" t="s">
        <v>82</v>
      </c>
    </row>
    <row r="735" spans="2:65" s="12" customFormat="1">
      <c r="B735" s="225"/>
      <c r="C735" s="226"/>
      <c r="D735" s="221" t="s">
        <v>513</v>
      </c>
      <c r="E735" s="248" t="s">
        <v>23</v>
      </c>
      <c r="F735" s="249" t="s">
        <v>7970</v>
      </c>
      <c r="G735" s="226"/>
      <c r="H735" s="250">
        <v>89.7</v>
      </c>
      <c r="I735" s="231"/>
      <c r="J735" s="226"/>
      <c r="K735" s="226"/>
      <c r="L735" s="232"/>
      <c r="M735" s="233"/>
      <c r="N735" s="234"/>
      <c r="O735" s="234"/>
      <c r="P735" s="234"/>
      <c r="Q735" s="234"/>
      <c r="R735" s="234"/>
      <c r="S735" s="234"/>
      <c r="T735" s="235"/>
      <c r="AT735" s="236" t="s">
        <v>513</v>
      </c>
      <c r="AU735" s="236" t="s">
        <v>82</v>
      </c>
      <c r="AV735" s="12" t="s">
        <v>82</v>
      </c>
      <c r="AW735" s="12" t="s">
        <v>36</v>
      </c>
      <c r="AX735" s="12" t="s">
        <v>73</v>
      </c>
      <c r="AY735" s="236" t="s">
        <v>492</v>
      </c>
    </row>
    <row r="736" spans="2:65" s="12" customFormat="1">
      <c r="B736" s="225"/>
      <c r="C736" s="226"/>
      <c r="D736" s="221" t="s">
        <v>513</v>
      </c>
      <c r="E736" s="248" t="s">
        <v>23</v>
      </c>
      <c r="F736" s="249" t="s">
        <v>7971</v>
      </c>
      <c r="G736" s="226"/>
      <c r="H736" s="250">
        <v>0.17799999999999999</v>
      </c>
      <c r="I736" s="231"/>
      <c r="J736" s="226"/>
      <c r="K736" s="226"/>
      <c r="L736" s="232"/>
      <c r="M736" s="233"/>
      <c r="N736" s="234"/>
      <c r="O736" s="234"/>
      <c r="P736" s="234"/>
      <c r="Q736" s="234"/>
      <c r="R736" s="234"/>
      <c r="S736" s="234"/>
      <c r="T736" s="235"/>
      <c r="AT736" s="236" t="s">
        <v>513</v>
      </c>
      <c r="AU736" s="236" t="s">
        <v>82</v>
      </c>
      <c r="AV736" s="12" t="s">
        <v>82</v>
      </c>
      <c r="AW736" s="12" t="s">
        <v>36</v>
      </c>
      <c r="AX736" s="12" t="s">
        <v>73</v>
      </c>
      <c r="AY736" s="236" t="s">
        <v>492</v>
      </c>
    </row>
    <row r="737" spans="2:65" s="13" customFormat="1">
      <c r="B737" s="237"/>
      <c r="C737" s="238"/>
      <c r="D737" s="221" t="s">
        <v>513</v>
      </c>
      <c r="E737" s="239" t="s">
        <v>23</v>
      </c>
      <c r="F737" s="240" t="s">
        <v>7477</v>
      </c>
      <c r="G737" s="238"/>
      <c r="H737" s="241" t="s">
        <v>23</v>
      </c>
      <c r="I737" s="242"/>
      <c r="J737" s="238"/>
      <c r="K737" s="238"/>
      <c r="L737" s="243"/>
      <c r="M737" s="244"/>
      <c r="N737" s="245"/>
      <c r="O737" s="245"/>
      <c r="P737" s="245"/>
      <c r="Q737" s="245"/>
      <c r="R737" s="245"/>
      <c r="S737" s="245"/>
      <c r="T737" s="246"/>
      <c r="AT737" s="247" t="s">
        <v>513</v>
      </c>
      <c r="AU737" s="247" t="s">
        <v>82</v>
      </c>
      <c r="AV737" s="13" t="s">
        <v>80</v>
      </c>
      <c r="AW737" s="13" t="s">
        <v>36</v>
      </c>
      <c r="AX737" s="13" t="s">
        <v>73</v>
      </c>
      <c r="AY737" s="247" t="s">
        <v>492</v>
      </c>
    </row>
    <row r="738" spans="2:65" s="14" customFormat="1">
      <c r="B738" s="251"/>
      <c r="C738" s="252"/>
      <c r="D738" s="227" t="s">
        <v>513</v>
      </c>
      <c r="E738" s="253" t="s">
        <v>23</v>
      </c>
      <c r="F738" s="254" t="s">
        <v>560</v>
      </c>
      <c r="G738" s="252"/>
      <c r="H738" s="255">
        <v>89.878</v>
      </c>
      <c r="I738" s="256"/>
      <c r="J738" s="252"/>
      <c r="K738" s="252"/>
      <c r="L738" s="257"/>
      <c r="M738" s="258"/>
      <c r="N738" s="259"/>
      <c r="O738" s="259"/>
      <c r="P738" s="259"/>
      <c r="Q738" s="259"/>
      <c r="R738" s="259"/>
      <c r="S738" s="259"/>
      <c r="T738" s="260"/>
      <c r="AT738" s="261" t="s">
        <v>513</v>
      </c>
      <c r="AU738" s="261" t="s">
        <v>82</v>
      </c>
      <c r="AV738" s="14" t="s">
        <v>502</v>
      </c>
      <c r="AW738" s="14" t="s">
        <v>36</v>
      </c>
      <c r="AX738" s="14" t="s">
        <v>80</v>
      </c>
      <c r="AY738" s="261" t="s">
        <v>492</v>
      </c>
    </row>
    <row r="739" spans="2:65" s="1" customFormat="1" ht="16.5" customHeight="1">
      <c r="B739" s="42"/>
      <c r="C739" s="209" t="s">
        <v>1584</v>
      </c>
      <c r="D739" s="209" t="s">
        <v>498</v>
      </c>
      <c r="E739" s="210" t="s">
        <v>7966</v>
      </c>
      <c r="F739" s="211" t="s">
        <v>7967</v>
      </c>
      <c r="G739" s="212" t="s">
        <v>632</v>
      </c>
      <c r="H739" s="213">
        <v>0.70599999999999996</v>
      </c>
      <c r="I739" s="214"/>
      <c r="J739" s="215">
        <f>ROUND(I739*H739,2)</f>
        <v>0</v>
      </c>
      <c r="K739" s="211" t="s">
        <v>501</v>
      </c>
      <c r="L739" s="62"/>
      <c r="M739" s="216" t="s">
        <v>23</v>
      </c>
      <c r="N739" s="217" t="s">
        <v>44</v>
      </c>
      <c r="O739" s="43"/>
      <c r="P739" s="218">
        <f>O739*H739</f>
        <v>0</v>
      </c>
      <c r="Q739" s="218">
        <v>2.16</v>
      </c>
      <c r="R739" s="218">
        <f>Q739*H739</f>
        <v>1.5249600000000001</v>
      </c>
      <c r="S739" s="218">
        <v>0</v>
      </c>
      <c r="T739" s="219">
        <f>S739*H739</f>
        <v>0</v>
      </c>
      <c r="AR739" s="25" t="s">
        <v>502</v>
      </c>
      <c r="AT739" s="25" t="s">
        <v>498</v>
      </c>
      <c r="AU739" s="25" t="s">
        <v>82</v>
      </c>
      <c r="AY739" s="25" t="s">
        <v>492</v>
      </c>
      <c r="BE739" s="220">
        <f>IF(N739="základní",J739,0)</f>
        <v>0</v>
      </c>
      <c r="BF739" s="220">
        <f>IF(N739="snížená",J739,0)</f>
        <v>0</v>
      </c>
      <c r="BG739" s="220">
        <f>IF(N739="zákl. přenesená",J739,0)</f>
        <v>0</v>
      </c>
      <c r="BH739" s="220">
        <f>IF(N739="sníž. přenesená",J739,0)</f>
        <v>0</v>
      </c>
      <c r="BI739" s="220">
        <f>IF(N739="nulová",J739,0)</f>
        <v>0</v>
      </c>
      <c r="BJ739" s="25" t="s">
        <v>80</v>
      </c>
      <c r="BK739" s="220">
        <f>ROUND(I739*H739,2)</f>
        <v>0</v>
      </c>
      <c r="BL739" s="25" t="s">
        <v>502</v>
      </c>
      <c r="BM739" s="25" t="s">
        <v>7972</v>
      </c>
    </row>
    <row r="740" spans="2:65" s="1" customFormat="1">
      <c r="B740" s="42"/>
      <c r="C740" s="64"/>
      <c r="D740" s="221" t="s">
        <v>506</v>
      </c>
      <c r="E740" s="64"/>
      <c r="F740" s="222" t="s">
        <v>7969</v>
      </c>
      <c r="G740" s="64"/>
      <c r="H740" s="64"/>
      <c r="I740" s="177"/>
      <c r="J740" s="64"/>
      <c r="K740" s="64"/>
      <c r="L740" s="62"/>
      <c r="M740" s="223"/>
      <c r="N740" s="43"/>
      <c r="O740" s="43"/>
      <c r="P740" s="43"/>
      <c r="Q740" s="43"/>
      <c r="R740" s="43"/>
      <c r="S740" s="43"/>
      <c r="T740" s="79"/>
      <c r="AT740" s="25" t="s">
        <v>506</v>
      </c>
      <c r="AU740" s="25" t="s">
        <v>82</v>
      </c>
    </row>
    <row r="741" spans="2:65" s="1" customFormat="1" ht="36">
      <c r="B741" s="42"/>
      <c r="C741" s="64"/>
      <c r="D741" s="221" t="s">
        <v>509</v>
      </c>
      <c r="E741" s="64"/>
      <c r="F741" s="224" t="s">
        <v>2269</v>
      </c>
      <c r="G741" s="64"/>
      <c r="H741" s="64"/>
      <c r="I741" s="177"/>
      <c r="J741" s="64"/>
      <c r="K741" s="64"/>
      <c r="L741" s="62"/>
      <c r="M741" s="223"/>
      <c r="N741" s="43"/>
      <c r="O741" s="43"/>
      <c r="P741" s="43"/>
      <c r="Q741" s="43"/>
      <c r="R741" s="43"/>
      <c r="S741" s="43"/>
      <c r="T741" s="79"/>
      <c r="AT741" s="25" t="s">
        <v>509</v>
      </c>
      <c r="AU741" s="25" t="s">
        <v>82</v>
      </c>
    </row>
    <row r="742" spans="2:65" s="12" customFormat="1">
      <c r="B742" s="225"/>
      <c r="C742" s="226"/>
      <c r="D742" s="221" t="s">
        <v>513</v>
      </c>
      <c r="E742" s="248" t="s">
        <v>23</v>
      </c>
      <c r="F742" s="249" t="s">
        <v>7454</v>
      </c>
      <c r="G742" s="226"/>
      <c r="H742" s="250">
        <v>0.70599999999999996</v>
      </c>
      <c r="I742" s="231"/>
      <c r="J742" s="226"/>
      <c r="K742" s="226"/>
      <c r="L742" s="232"/>
      <c r="M742" s="233"/>
      <c r="N742" s="234"/>
      <c r="O742" s="234"/>
      <c r="P742" s="234"/>
      <c r="Q742" s="234"/>
      <c r="R742" s="234"/>
      <c r="S742" s="234"/>
      <c r="T742" s="235"/>
      <c r="AT742" s="236" t="s">
        <v>513</v>
      </c>
      <c r="AU742" s="236" t="s">
        <v>82</v>
      </c>
      <c r="AV742" s="12" t="s">
        <v>82</v>
      </c>
      <c r="AW742" s="12" t="s">
        <v>36</v>
      </c>
      <c r="AX742" s="12" t="s">
        <v>73</v>
      </c>
      <c r="AY742" s="236" t="s">
        <v>492</v>
      </c>
    </row>
    <row r="743" spans="2:65" s="13" customFormat="1">
      <c r="B743" s="237"/>
      <c r="C743" s="238"/>
      <c r="D743" s="221" t="s">
        <v>513</v>
      </c>
      <c r="E743" s="239" t="s">
        <v>23</v>
      </c>
      <c r="F743" s="240" t="s">
        <v>7973</v>
      </c>
      <c r="G743" s="238"/>
      <c r="H743" s="241" t="s">
        <v>23</v>
      </c>
      <c r="I743" s="242"/>
      <c r="J743" s="238"/>
      <c r="K743" s="238"/>
      <c r="L743" s="243"/>
      <c r="M743" s="244"/>
      <c r="N743" s="245"/>
      <c r="O743" s="245"/>
      <c r="P743" s="245"/>
      <c r="Q743" s="245"/>
      <c r="R743" s="245"/>
      <c r="S743" s="245"/>
      <c r="T743" s="246"/>
      <c r="AT743" s="247" t="s">
        <v>513</v>
      </c>
      <c r="AU743" s="247" t="s">
        <v>82</v>
      </c>
      <c r="AV743" s="13" t="s">
        <v>80</v>
      </c>
      <c r="AW743" s="13" t="s">
        <v>36</v>
      </c>
      <c r="AX743" s="13" t="s">
        <v>73</v>
      </c>
      <c r="AY743" s="247" t="s">
        <v>492</v>
      </c>
    </row>
    <row r="744" spans="2:65" s="14" customFormat="1">
      <c r="B744" s="251"/>
      <c r="C744" s="252"/>
      <c r="D744" s="221" t="s">
        <v>513</v>
      </c>
      <c r="E744" s="275" t="s">
        <v>23</v>
      </c>
      <c r="F744" s="276" t="s">
        <v>560</v>
      </c>
      <c r="G744" s="252"/>
      <c r="H744" s="277">
        <v>0.70599999999999996</v>
      </c>
      <c r="I744" s="256"/>
      <c r="J744" s="252"/>
      <c r="K744" s="252"/>
      <c r="L744" s="257"/>
      <c r="M744" s="258"/>
      <c r="N744" s="259"/>
      <c r="O744" s="259"/>
      <c r="P744" s="259"/>
      <c r="Q744" s="259"/>
      <c r="R744" s="259"/>
      <c r="S744" s="259"/>
      <c r="T744" s="260"/>
      <c r="AT744" s="261" t="s">
        <v>513</v>
      </c>
      <c r="AU744" s="261" t="s">
        <v>82</v>
      </c>
      <c r="AV744" s="14" t="s">
        <v>502</v>
      </c>
      <c r="AW744" s="14" t="s">
        <v>36</v>
      </c>
      <c r="AX744" s="14" t="s">
        <v>80</v>
      </c>
      <c r="AY744" s="261" t="s">
        <v>492</v>
      </c>
    </row>
    <row r="745" spans="2:65" s="11" customFormat="1" ht="29.85" customHeight="1">
      <c r="B745" s="192"/>
      <c r="C745" s="193"/>
      <c r="D745" s="206" t="s">
        <v>72</v>
      </c>
      <c r="E745" s="207" t="s">
        <v>617</v>
      </c>
      <c r="F745" s="207" t="s">
        <v>2555</v>
      </c>
      <c r="G745" s="193"/>
      <c r="H745" s="193"/>
      <c r="I745" s="196"/>
      <c r="J745" s="208">
        <f>BK745</f>
        <v>0</v>
      </c>
      <c r="K745" s="193"/>
      <c r="L745" s="198"/>
      <c r="M745" s="199"/>
      <c r="N745" s="200"/>
      <c r="O745" s="200"/>
      <c r="P745" s="201">
        <f>SUM(P746:P963)</f>
        <v>0</v>
      </c>
      <c r="Q745" s="200"/>
      <c r="R745" s="201">
        <f>SUM(R746:R963)</f>
        <v>2.6263785200000003</v>
      </c>
      <c r="S745" s="200"/>
      <c r="T745" s="202">
        <f>SUM(T746:T963)</f>
        <v>12.3576</v>
      </c>
      <c r="AR745" s="203" t="s">
        <v>80</v>
      </c>
      <c r="AT745" s="204" t="s">
        <v>72</v>
      </c>
      <c r="AU745" s="204" t="s">
        <v>80</v>
      </c>
      <c r="AY745" s="203" t="s">
        <v>492</v>
      </c>
      <c r="BK745" s="205">
        <f>SUM(BK746:BK963)</f>
        <v>0</v>
      </c>
    </row>
    <row r="746" spans="2:65" s="1" customFormat="1" ht="25.5" customHeight="1">
      <c r="B746" s="42"/>
      <c r="C746" s="209" t="s">
        <v>1591</v>
      </c>
      <c r="D746" s="209" t="s">
        <v>498</v>
      </c>
      <c r="E746" s="210" t="s">
        <v>7771</v>
      </c>
      <c r="F746" s="211" t="s">
        <v>7772</v>
      </c>
      <c r="G746" s="212" t="s">
        <v>795</v>
      </c>
      <c r="H746" s="213">
        <v>2.1190000000000002</v>
      </c>
      <c r="I746" s="214"/>
      <c r="J746" s="215">
        <f>ROUND(I746*H746,2)</f>
        <v>0</v>
      </c>
      <c r="K746" s="211" t="s">
        <v>501</v>
      </c>
      <c r="L746" s="62"/>
      <c r="M746" s="216" t="s">
        <v>23</v>
      </c>
      <c r="N746" s="217" t="s">
        <v>44</v>
      </c>
      <c r="O746" s="43"/>
      <c r="P746" s="218">
        <f>O746*H746</f>
        <v>0</v>
      </c>
      <c r="Q746" s="218">
        <v>1.7090000000000001E-2</v>
      </c>
      <c r="R746" s="218">
        <f>Q746*H746</f>
        <v>3.6213710000000003E-2</v>
      </c>
      <c r="S746" s="218">
        <v>0</v>
      </c>
      <c r="T746" s="219">
        <f>S746*H746</f>
        <v>0</v>
      </c>
      <c r="AR746" s="25" t="s">
        <v>502</v>
      </c>
      <c r="AT746" s="25" t="s">
        <v>498</v>
      </c>
      <c r="AU746" s="25" t="s">
        <v>82</v>
      </c>
      <c r="AY746" s="25" t="s">
        <v>492</v>
      </c>
      <c r="BE746" s="220">
        <f>IF(N746="základní",J746,0)</f>
        <v>0</v>
      </c>
      <c r="BF746" s="220">
        <f>IF(N746="snížená",J746,0)</f>
        <v>0</v>
      </c>
      <c r="BG746" s="220">
        <f>IF(N746="zákl. přenesená",J746,0)</f>
        <v>0</v>
      </c>
      <c r="BH746" s="220">
        <f>IF(N746="sníž. přenesená",J746,0)</f>
        <v>0</v>
      </c>
      <c r="BI746" s="220">
        <f>IF(N746="nulová",J746,0)</f>
        <v>0</v>
      </c>
      <c r="BJ746" s="25" t="s">
        <v>80</v>
      </c>
      <c r="BK746" s="220">
        <f>ROUND(I746*H746,2)</f>
        <v>0</v>
      </c>
      <c r="BL746" s="25" t="s">
        <v>502</v>
      </c>
      <c r="BM746" s="25" t="s">
        <v>7974</v>
      </c>
    </row>
    <row r="747" spans="2:65" s="1" customFormat="1">
      <c r="B747" s="42"/>
      <c r="C747" s="64"/>
      <c r="D747" s="221" t="s">
        <v>506</v>
      </c>
      <c r="E747" s="64"/>
      <c r="F747" s="222" t="s">
        <v>7772</v>
      </c>
      <c r="G747" s="64"/>
      <c r="H747" s="64"/>
      <c r="I747" s="177"/>
      <c r="J747" s="64"/>
      <c r="K747" s="64"/>
      <c r="L747" s="62"/>
      <c r="M747" s="223"/>
      <c r="N747" s="43"/>
      <c r="O747" s="43"/>
      <c r="P747" s="43"/>
      <c r="Q747" s="43"/>
      <c r="R747" s="43"/>
      <c r="S747" s="43"/>
      <c r="T747" s="79"/>
      <c r="AT747" s="25" t="s">
        <v>506</v>
      </c>
      <c r="AU747" s="25" t="s">
        <v>82</v>
      </c>
    </row>
    <row r="748" spans="2:65" s="1" customFormat="1" ht="60">
      <c r="B748" s="42"/>
      <c r="C748" s="64"/>
      <c r="D748" s="221" t="s">
        <v>509</v>
      </c>
      <c r="E748" s="64"/>
      <c r="F748" s="224" t="s">
        <v>7755</v>
      </c>
      <c r="G748" s="64"/>
      <c r="H748" s="64"/>
      <c r="I748" s="177"/>
      <c r="J748" s="64"/>
      <c r="K748" s="64"/>
      <c r="L748" s="62"/>
      <c r="M748" s="223"/>
      <c r="N748" s="43"/>
      <c r="O748" s="43"/>
      <c r="P748" s="43"/>
      <c r="Q748" s="43"/>
      <c r="R748" s="43"/>
      <c r="S748" s="43"/>
      <c r="T748" s="79"/>
      <c r="AT748" s="25" t="s">
        <v>509</v>
      </c>
      <c r="AU748" s="25" t="s">
        <v>82</v>
      </c>
    </row>
    <row r="749" spans="2:65" s="12" customFormat="1">
      <c r="B749" s="225"/>
      <c r="C749" s="226"/>
      <c r="D749" s="221" t="s">
        <v>513</v>
      </c>
      <c r="E749" s="248" t="s">
        <v>23</v>
      </c>
      <c r="F749" s="249" t="s">
        <v>7975</v>
      </c>
      <c r="G749" s="226"/>
      <c r="H749" s="250">
        <v>0.14199999999999999</v>
      </c>
      <c r="I749" s="231"/>
      <c r="J749" s="226"/>
      <c r="K749" s="226"/>
      <c r="L749" s="232"/>
      <c r="M749" s="233"/>
      <c r="N749" s="234"/>
      <c r="O749" s="234"/>
      <c r="P749" s="234"/>
      <c r="Q749" s="234"/>
      <c r="R749" s="234"/>
      <c r="S749" s="234"/>
      <c r="T749" s="235"/>
      <c r="AT749" s="236" t="s">
        <v>513</v>
      </c>
      <c r="AU749" s="236" t="s">
        <v>82</v>
      </c>
      <c r="AV749" s="12" t="s">
        <v>82</v>
      </c>
      <c r="AW749" s="12" t="s">
        <v>36</v>
      </c>
      <c r="AX749" s="12" t="s">
        <v>73</v>
      </c>
      <c r="AY749" s="236" t="s">
        <v>492</v>
      </c>
    </row>
    <row r="750" spans="2:65" s="13" customFormat="1">
      <c r="B750" s="237"/>
      <c r="C750" s="238"/>
      <c r="D750" s="221" t="s">
        <v>513</v>
      </c>
      <c r="E750" s="239" t="s">
        <v>23</v>
      </c>
      <c r="F750" s="240" t="s">
        <v>7976</v>
      </c>
      <c r="G750" s="238"/>
      <c r="H750" s="241" t="s">
        <v>23</v>
      </c>
      <c r="I750" s="242"/>
      <c r="J750" s="238"/>
      <c r="K750" s="238"/>
      <c r="L750" s="243"/>
      <c r="M750" s="244"/>
      <c r="N750" s="245"/>
      <c r="O750" s="245"/>
      <c r="P750" s="245"/>
      <c r="Q750" s="245"/>
      <c r="R750" s="245"/>
      <c r="S750" s="245"/>
      <c r="T750" s="246"/>
      <c r="AT750" s="247" t="s">
        <v>513</v>
      </c>
      <c r="AU750" s="247" t="s">
        <v>82</v>
      </c>
      <c r="AV750" s="13" t="s">
        <v>80</v>
      </c>
      <c r="AW750" s="13" t="s">
        <v>36</v>
      </c>
      <c r="AX750" s="13" t="s">
        <v>73</v>
      </c>
      <c r="AY750" s="247" t="s">
        <v>492</v>
      </c>
    </row>
    <row r="751" spans="2:65" s="12" customFormat="1">
      <c r="B751" s="225"/>
      <c r="C751" s="226"/>
      <c r="D751" s="221" t="s">
        <v>513</v>
      </c>
      <c r="E751" s="248" t="s">
        <v>23</v>
      </c>
      <c r="F751" s="249" t="s">
        <v>7977</v>
      </c>
      <c r="G751" s="226"/>
      <c r="H751" s="250">
        <v>0.32500000000000001</v>
      </c>
      <c r="I751" s="231"/>
      <c r="J751" s="226"/>
      <c r="K751" s="226"/>
      <c r="L751" s="232"/>
      <c r="M751" s="233"/>
      <c r="N751" s="234"/>
      <c r="O751" s="234"/>
      <c r="P751" s="234"/>
      <c r="Q751" s="234"/>
      <c r="R751" s="234"/>
      <c r="S751" s="234"/>
      <c r="T751" s="235"/>
      <c r="AT751" s="236" t="s">
        <v>513</v>
      </c>
      <c r="AU751" s="236" t="s">
        <v>82</v>
      </c>
      <c r="AV751" s="12" t="s">
        <v>82</v>
      </c>
      <c r="AW751" s="12" t="s">
        <v>36</v>
      </c>
      <c r="AX751" s="12" t="s">
        <v>73</v>
      </c>
      <c r="AY751" s="236" t="s">
        <v>492</v>
      </c>
    </row>
    <row r="752" spans="2:65" s="13" customFormat="1">
      <c r="B752" s="237"/>
      <c r="C752" s="238"/>
      <c r="D752" s="221" t="s">
        <v>513</v>
      </c>
      <c r="E752" s="239" t="s">
        <v>23</v>
      </c>
      <c r="F752" s="240" t="s">
        <v>7978</v>
      </c>
      <c r="G752" s="238"/>
      <c r="H752" s="241" t="s">
        <v>23</v>
      </c>
      <c r="I752" s="242"/>
      <c r="J752" s="238"/>
      <c r="K752" s="238"/>
      <c r="L752" s="243"/>
      <c r="M752" s="244"/>
      <c r="N752" s="245"/>
      <c r="O752" s="245"/>
      <c r="P752" s="245"/>
      <c r="Q752" s="245"/>
      <c r="R752" s="245"/>
      <c r="S752" s="245"/>
      <c r="T752" s="246"/>
      <c r="AT752" s="247" t="s">
        <v>513</v>
      </c>
      <c r="AU752" s="247" t="s">
        <v>82</v>
      </c>
      <c r="AV752" s="13" t="s">
        <v>80</v>
      </c>
      <c r="AW752" s="13" t="s">
        <v>36</v>
      </c>
      <c r="AX752" s="13" t="s">
        <v>73</v>
      </c>
      <c r="AY752" s="247" t="s">
        <v>492</v>
      </c>
    </row>
    <row r="753" spans="2:51" s="12" customFormat="1">
      <c r="B753" s="225"/>
      <c r="C753" s="226"/>
      <c r="D753" s="221" t="s">
        <v>513</v>
      </c>
      <c r="E753" s="248" t="s">
        <v>23</v>
      </c>
      <c r="F753" s="249" t="s">
        <v>7979</v>
      </c>
      <c r="G753" s="226"/>
      <c r="H753" s="250">
        <v>0.14099999999999999</v>
      </c>
      <c r="I753" s="231"/>
      <c r="J753" s="226"/>
      <c r="K753" s="226"/>
      <c r="L753" s="232"/>
      <c r="M753" s="233"/>
      <c r="N753" s="234"/>
      <c r="O753" s="234"/>
      <c r="P753" s="234"/>
      <c r="Q753" s="234"/>
      <c r="R753" s="234"/>
      <c r="S753" s="234"/>
      <c r="T753" s="235"/>
      <c r="AT753" s="236" t="s">
        <v>513</v>
      </c>
      <c r="AU753" s="236" t="s">
        <v>82</v>
      </c>
      <c r="AV753" s="12" t="s">
        <v>82</v>
      </c>
      <c r="AW753" s="12" t="s">
        <v>36</v>
      </c>
      <c r="AX753" s="12" t="s">
        <v>73</v>
      </c>
      <c r="AY753" s="236" t="s">
        <v>492</v>
      </c>
    </row>
    <row r="754" spans="2:51" s="13" customFormat="1">
      <c r="B754" s="237"/>
      <c r="C754" s="238"/>
      <c r="D754" s="221" t="s">
        <v>513</v>
      </c>
      <c r="E754" s="239" t="s">
        <v>23</v>
      </c>
      <c r="F754" s="240" t="s">
        <v>7980</v>
      </c>
      <c r="G754" s="238"/>
      <c r="H754" s="241" t="s">
        <v>23</v>
      </c>
      <c r="I754" s="242"/>
      <c r="J754" s="238"/>
      <c r="K754" s="238"/>
      <c r="L754" s="243"/>
      <c r="M754" s="244"/>
      <c r="N754" s="245"/>
      <c r="O754" s="245"/>
      <c r="P754" s="245"/>
      <c r="Q754" s="245"/>
      <c r="R754" s="245"/>
      <c r="S754" s="245"/>
      <c r="T754" s="246"/>
      <c r="AT754" s="247" t="s">
        <v>513</v>
      </c>
      <c r="AU754" s="247" t="s">
        <v>82</v>
      </c>
      <c r="AV754" s="13" t="s">
        <v>80</v>
      </c>
      <c r="AW754" s="13" t="s">
        <v>36</v>
      </c>
      <c r="AX754" s="13" t="s">
        <v>73</v>
      </c>
      <c r="AY754" s="247" t="s">
        <v>492</v>
      </c>
    </row>
    <row r="755" spans="2:51" s="12" customFormat="1">
      <c r="B755" s="225"/>
      <c r="C755" s="226"/>
      <c r="D755" s="221" t="s">
        <v>513</v>
      </c>
      <c r="E755" s="248" t="s">
        <v>23</v>
      </c>
      <c r="F755" s="249" t="s">
        <v>7981</v>
      </c>
      <c r="G755" s="226"/>
      <c r="H755" s="250">
        <v>0.14899999999999999</v>
      </c>
      <c r="I755" s="231"/>
      <c r="J755" s="226"/>
      <c r="K755" s="226"/>
      <c r="L755" s="232"/>
      <c r="M755" s="233"/>
      <c r="N755" s="234"/>
      <c r="O755" s="234"/>
      <c r="P755" s="234"/>
      <c r="Q755" s="234"/>
      <c r="R755" s="234"/>
      <c r="S755" s="234"/>
      <c r="T755" s="235"/>
      <c r="AT755" s="236" t="s">
        <v>513</v>
      </c>
      <c r="AU755" s="236" t="s">
        <v>82</v>
      </c>
      <c r="AV755" s="12" t="s">
        <v>82</v>
      </c>
      <c r="AW755" s="12" t="s">
        <v>36</v>
      </c>
      <c r="AX755" s="12" t="s">
        <v>73</v>
      </c>
      <c r="AY755" s="236" t="s">
        <v>492</v>
      </c>
    </row>
    <row r="756" spans="2:51" s="13" customFormat="1">
      <c r="B756" s="237"/>
      <c r="C756" s="238"/>
      <c r="D756" s="221" t="s">
        <v>513</v>
      </c>
      <c r="E756" s="239" t="s">
        <v>23</v>
      </c>
      <c r="F756" s="240" t="s">
        <v>7982</v>
      </c>
      <c r="G756" s="238"/>
      <c r="H756" s="241" t="s">
        <v>23</v>
      </c>
      <c r="I756" s="242"/>
      <c r="J756" s="238"/>
      <c r="K756" s="238"/>
      <c r="L756" s="243"/>
      <c r="M756" s="244"/>
      <c r="N756" s="245"/>
      <c r="O756" s="245"/>
      <c r="P756" s="245"/>
      <c r="Q756" s="245"/>
      <c r="R756" s="245"/>
      <c r="S756" s="245"/>
      <c r="T756" s="246"/>
      <c r="AT756" s="247" t="s">
        <v>513</v>
      </c>
      <c r="AU756" s="247" t="s">
        <v>82</v>
      </c>
      <c r="AV756" s="13" t="s">
        <v>80</v>
      </c>
      <c r="AW756" s="13" t="s">
        <v>36</v>
      </c>
      <c r="AX756" s="13" t="s">
        <v>73</v>
      </c>
      <c r="AY756" s="247" t="s">
        <v>492</v>
      </c>
    </row>
    <row r="757" spans="2:51" s="12" customFormat="1">
      <c r="B757" s="225"/>
      <c r="C757" s="226"/>
      <c r="D757" s="221" t="s">
        <v>513</v>
      </c>
      <c r="E757" s="248" t="s">
        <v>23</v>
      </c>
      <c r="F757" s="249" t="s">
        <v>7983</v>
      </c>
      <c r="G757" s="226"/>
      <c r="H757" s="250">
        <v>0.104</v>
      </c>
      <c r="I757" s="231"/>
      <c r="J757" s="226"/>
      <c r="K757" s="226"/>
      <c r="L757" s="232"/>
      <c r="M757" s="233"/>
      <c r="N757" s="234"/>
      <c r="O757" s="234"/>
      <c r="P757" s="234"/>
      <c r="Q757" s="234"/>
      <c r="R757" s="234"/>
      <c r="S757" s="234"/>
      <c r="T757" s="235"/>
      <c r="AT757" s="236" t="s">
        <v>513</v>
      </c>
      <c r="AU757" s="236" t="s">
        <v>82</v>
      </c>
      <c r="AV757" s="12" t="s">
        <v>82</v>
      </c>
      <c r="AW757" s="12" t="s">
        <v>36</v>
      </c>
      <c r="AX757" s="12" t="s">
        <v>73</v>
      </c>
      <c r="AY757" s="236" t="s">
        <v>492</v>
      </c>
    </row>
    <row r="758" spans="2:51" s="13" customFormat="1">
      <c r="B758" s="237"/>
      <c r="C758" s="238"/>
      <c r="D758" s="221" t="s">
        <v>513</v>
      </c>
      <c r="E758" s="239" t="s">
        <v>23</v>
      </c>
      <c r="F758" s="240" t="s">
        <v>7984</v>
      </c>
      <c r="G758" s="238"/>
      <c r="H758" s="241" t="s">
        <v>23</v>
      </c>
      <c r="I758" s="242"/>
      <c r="J758" s="238"/>
      <c r="K758" s="238"/>
      <c r="L758" s="243"/>
      <c r="M758" s="244"/>
      <c r="N758" s="245"/>
      <c r="O758" s="245"/>
      <c r="P758" s="245"/>
      <c r="Q758" s="245"/>
      <c r="R758" s="245"/>
      <c r="S758" s="245"/>
      <c r="T758" s="246"/>
      <c r="AT758" s="247" t="s">
        <v>513</v>
      </c>
      <c r="AU758" s="247" t="s">
        <v>82</v>
      </c>
      <c r="AV758" s="13" t="s">
        <v>80</v>
      </c>
      <c r="AW758" s="13" t="s">
        <v>36</v>
      </c>
      <c r="AX758" s="13" t="s">
        <v>73</v>
      </c>
      <c r="AY758" s="247" t="s">
        <v>492</v>
      </c>
    </row>
    <row r="759" spans="2:51" s="12" customFormat="1">
      <c r="B759" s="225"/>
      <c r="C759" s="226"/>
      <c r="D759" s="221" t="s">
        <v>513</v>
      </c>
      <c r="E759" s="248" t="s">
        <v>23</v>
      </c>
      <c r="F759" s="249" t="s">
        <v>7985</v>
      </c>
      <c r="G759" s="226"/>
      <c r="H759" s="250">
        <v>0.308</v>
      </c>
      <c r="I759" s="231"/>
      <c r="J759" s="226"/>
      <c r="K759" s="226"/>
      <c r="L759" s="232"/>
      <c r="M759" s="233"/>
      <c r="N759" s="234"/>
      <c r="O759" s="234"/>
      <c r="P759" s="234"/>
      <c r="Q759" s="234"/>
      <c r="R759" s="234"/>
      <c r="S759" s="234"/>
      <c r="T759" s="235"/>
      <c r="AT759" s="236" t="s">
        <v>513</v>
      </c>
      <c r="AU759" s="236" t="s">
        <v>82</v>
      </c>
      <c r="AV759" s="12" t="s">
        <v>82</v>
      </c>
      <c r="AW759" s="12" t="s">
        <v>36</v>
      </c>
      <c r="AX759" s="12" t="s">
        <v>73</v>
      </c>
      <c r="AY759" s="236" t="s">
        <v>492</v>
      </c>
    </row>
    <row r="760" spans="2:51" s="13" customFormat="1">
      <c r="B760" s="237"/>
      <c r="C760" s="238"/>
      <c r="D760" s="221" t="s">
        <v>513</v>
      </c>
      <c r="E760" s="239" t="s">
        <v>23</v>
      </c>
      <c r="F760" s="240" t="s">
        <v>7986</v>
      </c>
      <c r="G760" s="238"/>
      <c r="H760" s="241" t="s">
        <v>23</v>
      </c>
      <c r="I760" s="242"/>
      <c r="J760" s="238"/>
      <c r="K760" s="238"/>
      <c r="L760" s="243"/>
      <c r="M760" s="244"/>
      <c r="N760" s="245"/>
      <c r="O760" s="245"/>
      <c r="P760" s="245"/>
      <c r="Q760" s="245"/>
      <c r="R760" s="245"/>
      <c r="S760" s="245"/>
      <c r="T760" s="246"/>
      <c r="AT760" s="247" t="s">
        <v>513</v>
      </c>
      <c r="AU760" s="247" t="s">
        <v>82</v>
      </c>
      <c r="AV760" s="13" t="s">
        <v>80</v>
      </c>
      <c r="AW760" s="13" t="s">
        <v>36</v>
      </c>
      <c r="AX760" s="13" t="s">
        <v>73</v>
      </c>
      <c r="AY760" s="247" t="s">
        <v>492</v>
      </c>
    </row>
    <row r="761" spans="2:51" s="12" customFormat="1">
      <c r="B761" s="225"/>
      <c r="C761" s="226"/>
      <c r="D761" s="221" t="s">
        <v>513</v>
      </c>
      <c r="E761" s="248" t="s">
        <v>23</v>
      </c>
      <c r="F761" s="249" t="s">
        <v>7987</v>
      </c>
      <c r="G761" s="226"/>
      <c r="H761" s="250">
        <v>0.13100000000000001</v>
      </c>
      <c r="I761" s="231"/>
      <c r="J761" s="226"/>
      <c r="K761" s="226"/>
      <c r="L761" s="232"/>
      <c r="M761" s="233"/>
      <c r="N761" s="234"/>
      <c r="O761" s="234"/>
      <c r="P761" s="234"/>
      <c r="Q761" s="234"/>
      <c r="R761" s="234"/>
      <c r="S761" s="234"/>
      <c r="T761" s="235"/>
      <c r="AT761" s="236" t="s">
        <v>513</v>
      </c>
      <c r="AU761" s="236" t="s">
        <v>82</v>
      </c>
      <c r="AV761" s="12" t="s">
        <v>82</v>
      </c>
      <c r="AW761" s="12" t="s">
        <v>36</v>
      </c>
      <c r="AX761" s="12" t="s">
        <v>73</v>
      </c>
      <c r="AY761" s="236" t="s">
        <v>492</v>
      </c>
    </row>
    <row r="762" spans="2:51" s="13" customFormat="1">
      <c r="B762" s="237"/>
      <c r="C762" s="238"/>
      <c r="D762" s="221" t="s">
        <v>513</v>
      </c>
      <c r="E762" s="239" t="s">
        <v>23</v>
      </c>
      <c r="F762" s="240" t="s">
        <v>7988</v>
      </c>
      <c r="G762" s="238"/>
      <c r="H762" s="241" t="s">
        <v>23</v>
      </c>
      <c r="I762" s="242"/>
      <c r="J762" s="238"/>
      <c r="K762" s="238"/>
      <c r="L762" s="243"/>
      <c r="M762" s="244"/>
      <c r="N762" s="245"/>
      <c r="O762" s="245"/>
      <c r="P762" s="245"/>
      <c r="Q762" s="245"/>
      <c r="R762" s="245"/>
      <c r="S762" s="245"/>
      <c r="T762" s="246"/>
      <c r="AT762" s="247" t="s">
        <v>513</v>
      </c>
      <c r="AU762" s="247" t="s">
        <v>82</v>
      </c>
      <c r="AV762" s="13" t="s">
        <v>80</v>
      </c>
      <c r="AW762" s="13" t="s">
        <v>36</v>
      </c>
      <c r="AX762" s="13" t="s">
        <v>73</v>
      </c>
      <c r="AY762" s="247" t="s">
        <v>492</v>
      </c>
    </row>
    <row r="763" spans="2:51" s="12" customFormat="1">
      <c r="B763" s="225"/>
      <c r="C763" s="226"/>
      <c r="D763" s="221" t="s">
        <v>513</v>
      </c>
      <c r="E763" s="248" t="s">
        <v>23</v>
      </c>
      <c r="F763" s="249" t="s">
        <v>7989</v>
      </c>
      <c r="G763" s="226"/>
      <c r="H763" s="250">
        <v>0.27900000000000003</v>
      </c>
      <c r="I763" s="231"/>
      <c r="J763" s="226"/>
      <c r="K763" s="226"/>
      <c r="L763" s="232"/>
      <c r="M763" s="233"/>
      <c r="N763" s="234"/>
      <c r="O763" s="234"/>
      <c r="P763" s="234"/>
      <c r="Q763" s="234"/>
      <c r="R763" s="234"/>
      <c r="S763" s="234"/>
      <c r="T763" s="235"/>
      <c r="AT763" s="236" t="s">
        <v>513</v>
      </c>
      <c r="AU763" s="236" t="s">
        <v>82</v>
      </c>
      <c r="AV763" s="12" t="s">
        <v>82</v>
      </c>
      <c r="AW763" s="12" t="s">
        <v>36</v>
      </c>
      <c r="AX763" s="12" t="s">
        <v>73</v>
      </c>
      <c r="AY763" s="236" t="s">
        <v>492</v>
      </c>
    </row>
    <row r="764" spans="2:51" s="13" customFormat="1">
      <c r="B764" s="237"/>
      <c r="C764" s="238"/>
      <c r="D764" s="221" t="s">
        <v>513</v>
      </c>
      <c r="E764" s="239" t="s">
        <v>23</v>
      </c>
      <c r="F764" s="240" t="s">
        <v>7990</v>
      </c>
      <c r="G764" s="238"/>
      <c r="H764" s="241" t="s">
        <v>23</v>
      </c>
      <c r="I764" s="242"/>
      <c r="J764" s="238"/>
      <c r="K764" s="238"/>
      <c r="L764" s="243"/>
      <c r="M764" s="244"/>
      <c r="N764" s="245"/>
      <c r="O764" s="245"/>
      <c r="P764" s="245"/>
      <c r="Q764" s="245"/>
      <c r="R764" s="245"/>
      <c r="S764" s="245"/>
      <c r="T764" s="246"/>
      <c r="AT764" s="247" t="s">
        <v>513</v>
      </c>
      <c r="AU764" s="247" t="s">
        <v>82</v>
      </c>
      <c r="AV764" s="13" t="s">
        <v>80</v>
      </c>
      <c r="AW764" s="13" t="s">
        <v>36</v>
      </c>
      <c r="AX764" s="13" t="s">
        <v>73</v>
      </c>
      <c r="AY764" s="247" t="s">
        <v>492</v>
      </c>
    </row>
    <row r="765" spans="2:51" s="12" customFormat="1">
      <c r="B765" s="225"/>
      <c r="C765" s="226"/>
      <c r="D765" s="221" t="s">
        <v>513</v>
      </c>
      <c r="E765" s="248" t="s">
        <v>23</v>
      </c>
      <c r="F765" s="249" t="s">
        <v>7991</v>
      </c>
      <c r="G765" s="226"/>
      <c r="H765" s="250">
        <v>0.17100000000000001</v>
      </c>
      <c r="I765" s="231"/>
      <c r="J765" s="226"/>
      <c r="K765" s="226"/>
      <c r="L765" s="232"/>
      <c r="M765" s="233"/>
      <c r="N765" s="234"/>
      <c r="O765" s="234"/>
      <c r="P765" s="234"/>
      <c r="Q765" s="234"/>
      <c r="R765" s="234"/>
      <c r="S765" s="234"/>
      <c r="T765" s="235"/>
      <c r="AT765" s="236" t="s">
        <v>513</v>
      </c>
      <c r="AU765" s="236" t="s">
        <v>82</v>
      </c>
      <c r="AV765" s="12" t="s">
        <v>82</v>
      </c>
      <c r="AW765" s="12" t="s">
        <v>36</v>
      </c>
      <c r="AX765" s="12" t="s">
        <v>73</v>
      </c>
      <c r="AY765" s="236" t="s">
        <v>492</v>
      </c>
    </row>
    <row r="766" spans="2:51" s="13" customFormat="1">
      <c r="B766" s="237"/>
      <c r="C766" s="238"/>
      <c r="D766" s="221" t="s">
        <v>513</v>
      </c>
      <c r="E766" s="239" t="s">
        <v>23</v>
      </c>
      <c r="F766" s="240" t="s">
        <v>7992</v>
      </c>
      <c r="G766" s="238"/>
      <c r="H766" s="241" t="s">
        <v>23</v>
      </c>
      <c r="I766" s="242"/>
      <c r="J766" s="238"/>
      <c r="K766" s="238"/>
      <c r="L766" s="243"/>
      <c r="M766" s="244"/>
      <c r="N766" s="245"/>
      <c r="O766" s="245"/>
      <c r="P766" s="245"/>
      <c r="Q766" s="245"/>
      <c r="R766" s="245"/>
      <c r="S766" s="245"/>
      <c r="T766" s="246"/>
      <c r="AT766" s="247" t="s">
        <v>513</v>
      </c>
      <c r="AU766" s="247" t="s">
        <v>82</v>
      </c>
      <c r="AV766" s="13" t="s">
        <v>80</v>
      </c>
      <c r="AW766" s="13" t="s">
        <v>36</v>
      </c>
      <c r="AX766" s="13" t="s">
        <v>73</v>
      </c>
      <c r="AY766" s="247" t="s">
        <v>492</v>
      </c>
    </row>
    <row r="767" spans="2:51" s="12" customFormat="1">
      <c r="B767" s="225"/>
      <c r="C767" s="226"/>
      <c r="D767" s="221" t="s">
        <v>513</v>
      </c>
      <c r="E767" s="248" t="s">
        <v>23</v>
      </c>
      <c r="F767" s="249" t="s">
        <v>7993</v>
      </c>
      <c r="G767" s="226"/>
      <c r="H767" s="250">
        <v>0.22900000000000001</v>
      </c>
      <c r="I767" s="231"/>
      <c r="J767" s="226"/>
      <c r="K767" s="226"/>
      <c r="L767" s="232"/>
      <c r="M767" s="233"/>
      <c r="N767" s="234"/>
      <c r="O767" s="234"/>
      <c r="P767" s="234"/>
      <c r="Q767" s="234"/>
      <c r="R767" s="234"/>
      <c r="S767" s="234"/>
      <c r="T767" s="235"/>
      <c r="AT767" s="236" t="s">
        <v>513</v>
      </c>
      <c r="AU767" s="236" t="s">
        <v>82</v>
      </c>
      <c r="AV767" s="12" t="s">
        <v>82</v>
      </c>
      <c r="AW767" s="12" t="s">
        <v>36</v>
      </c>
      <c r="AX767" s="12" t="s">
        <v>73</v>
      </c>
      <c r="AY767" s="236" t="s">
        <v>492</v>
      </c>
    </row>
    <row r="768" spans="2:51" s="13" customFormat="1">
      <c r="B768" s="237"/>
      <c r="C768" s="238"/>
      <c r="D768" s="221" t="s">
        <v>513</v>
      </c>
      <c r="E768" s="239" t="s">
        <v>23</v>
      </c>
      <c r="F768" s="240" t="s">
        <v>7994</v>
      </c>
      <c r="G768" s="238"/>
      <c r="H768" s="241" t="s">
        <v>23</v>
      </c>
      <c r="I768" s="242"/>
      <c r="J768" s="238"/>
      <c r="K768" s="238"/>
      <c r="L768" s="243"/>
      <c r="M768" s="244"/>
      <c r="N768" s="245"/>
      <c r="O768" s="245"/>
      <c r="P768" s="245"/>
      <c r="Q768" s="245"/>
      <c r="R768" s="245"/>
      <c r="S768" s="245"/>
      <c r="T768" s="246"/>
      <c r="AT768" s="247" t="s">
        <v>513</v>
      </c>
      <c r="AU768" s="247" t="s">
        <v>82</v>
      </c>
      <c r="AV768" s="13" t="s">
        <v>80</v>
      </c>
      <c r="AW768" s="13" t="s">
        <v>36</v>
      </c>
      <c r="AX768" s="13" t="s">
        <v>73</v>
      </c>
      <c r="AY768" s="247" t="s">
        <v>492</v>
      </c>
    </row>
    <row r="769" spans="2:65" s="12" customFormat="1">
      <c r="B769" s="225"/>
      <c r="C769" s="226"/>
      <c r="D769" s="221" t="s">
        <v>513</v>
      </c>
      <c r="E769" s="248" t="s">
        <v>23</v>
      </c>
      <c r="F769" s="249" t="s">
        <v>7995</v>
      </c>
      <c r="G769" s="226"/>
      <c r="H769" s="250">
        <v>0.14000000000000001</v>
      </c>
      <c r="I769" s="231"/>
      <c r="J769" s="226"/>
      <c r="K769" s="226"/>
      <c r="L769" s="232"/>
      <c r="M769" s="233"/>
      <c r="N769" s="234"/>
      <c r="O769" s="234"/>
      <c r="P769" s="234"/>
      <c r="Q769" s="234"/>
      <c r="R769" s="234"/>
      <c r="S769" s="234"/>
      <c r="T769" s="235"/>
      <c r="AT769" s="236" t="s">
        <v>513</v>
      </c>
      <c r="AU769" s="236" t="s">
        <v>82</v>
      </c>
      <c r="AV769" s="12" t="s">
        <v>82</v>
      </c>
      <c r="AW769" s="12" t="s">
        <v>36</v>
      </c>
      <c r="AX769" s="12" t="s">
        <v>73</v>
      </c>
      <c r="AY769" s="236" t="s">
        <v>492</v>
      </c>
    </row>
    <row r="770" spans="2:65" s="13" customFormat="1">
      <c r="B770" s="237"/>
      <c r="C770" s="238"/>
      <c r="D770" s="221" t="s">
        <v>513</v>
      </c>
      <c r="E770" s="239" t="s">
        <v>23</v>
      </c>
      <c r="F770" s="240" t="s">
        <v>7996</v>
      </c>
      <c r="G770" s="238"/>
      <c r="H770" s="241" t="s">
        <v>23</v>
      </c>
      <c r="I770" s="242"/>
      <c r="J770" s="238"/>
      <c r="K770" s="238"/>
      <c r="L770" s="243"/>
      <c r="M770" s="244"/>
      <c r="N770" s="245"/>
      <c r="O770" s="245"/>
      <c r="P770" s="245"/>
      <c r="Q770" s="245"/>
      <c r="R770" s="245"/>
      <c r="S770" s="245"/>
      <c r="T770" s="246"/>
      <c r="AT770" s="247" t="s">
        <v>513</v>
      </c>
      <c r="AU770" s="247" t="s">
        <v>82</v>
      </c>
      <c r="AV770" s="13" t="s">
        <v>80</v>
      </c>
      <c r="AW770" s="13" t="s">
        <v>36</v>
      </c>
      <c r="AX770" s="13" t="s">
        <v>73</v>
      </c>
      <c r="AY770" s="247" t="s">
        <v>492</v>
      </c>
    </row>
    <row r="771" spans="2:65" s="14" customFormat="1">
      <c r="B771" s="251"/>
      <c r="C771" s="252"/>
      <c r="D771" s="227" t="s">
        <v>513</v>
      </c>
      <c r="E771" s="253" t="s">
        <v>23</v>
      </c>
      <c r="F771" s="254" t="s">
        <v>560</v>
      </c>
      <c r="G771" s="252"/>
      <c r="H771" s="255">
        <v>2.1190000000000002</v>
      </c>
      <c r="I771" s="256"/>
      <c r="J771" s="252"/>
      <c r="K771" s="252"/>
      <c r="L771" s="257"/>
      <c r="M771" s="258"/>
      <c r="N771" s="259"/>
      <c r="O771" s="259"/>
      <c r="P771" s="259"/>
      <c r="Q771" s="259"/>
      <c r="R771" s="259"/>
      <c r="S771" s="259"/>
      <c r="T771" s="260"/>
      <c r="AT771" s="261" t="s">
        <v>513</v>
      </c>
      <c r="AU771" s="261" t="s">
        <v>82</v>
      </c>
      <c r="AV771" s="14" t="s">
        <v>502</v>
      </c>
      <c r="AW771" s="14" t="s">
        <v>36</v>
      </c>
      <c r="AX771" s="14" t="s">
        <v>80</v>
      </c>
      <c r="AY771" s="261" t="s">
        <v>492</v>
      </c>
    </row>
    <row r="772" spans="2:65" s="1" customFormat="1" ht="25.5" customHeight="1">
      <c r="B772" s="42"/>
      <c r="C772" s="278" t="s">
        <v>1596</v>
      </c>
      <c r="D772" s="278" t="s">
        <v>1110</v>
      </c>
      <c r="E772" s="279" t="s">
        <v>1285</v>
      </c>
      <c r="F772" s="280" t="s">
        <v>7790</v>
      </c>
      <c r="G772" s="281" t="s">
        <v>795</v>
      </c>
      <c r="H772" s="282">
        <v>0.29099999999999998</v>
      </c>
      <c r="I772" s="283"/>
      <c r="J772" s="284">
        <f>ROUND(I772*H772,2)</f>
        <v>0</v>
      </c>
      <c r="K772" s="280" t="s">
        <v>501</v>
      </c>
      <c r="L772" s="285"/>
      <c r="M772" s="286" t="s">
        <v>23</v>
      </c>
      <c r="N772" s="287" t="s">
        <v>44</v>
      </c>
      <c r="O772" s="43"/>
      <c r="P772" s="218">
        <f>O772*H772</f>
        <v>0</v>
      </c>
      <c r="Q772" s="218">
        <v>1</v>
      </c>
      <c r="R772" s="218">
        <f>Q772*H772</f>
        <v>0.29099999999999998</v>
      </c>
      <c r="S772" s="218">
        <v>0</v>
      </c>
      <c r="T772" s="219">
        <f>S772*H772</f>
        <v>0</v>
      </c>
      <c r="AR772" s="25" t="s">
        <v>604</v>
      </c>
      <c r="AT772" s="25" t="s">
        <v>1110</v>
      </c>
      <c r="AU772" s="25" t="s">
        <v>82</v>
      </c>
      <c r="AY772" s="25" t="s">
        <v>492</v>
      </c>
      <c r="BE772" s="220">
        <f>IF(N772="základní",J772,0)</f>
        <v>0</v>
      </c>
      <c r="BF772" s="220">
        <f>IF(N772="snížená",J772,0)</f>
        <v>0</v>
      </c>
      <c r="BG772" s="220">
        <f>IF(N772="zákl. přenesená",J772,0)</f>
        <v>0</v>
      </c>
      <c r="BH772" s="220">
        <f>IF(N772="sníž. přenesená",J772,0)</f>
        <v>0</v>
      </c>
      <c r="BI772" s="220">
        <f>IF(N772="nulová",J772,0)</f>
        <v>0</v>
      </c>
      <c r="BJ772" s="25" t="s">
        <v>80</v>
      </c>
      <c r="BK772" s="220">
        <f>ROUND(I772*H772,2)</f>
        <v>0</v>
      </c>
      <c r="BL772" s="25" t="s">
        <v>502</v>
      </c>
      <c r="BM772" s="25" t="s">
        <v>7997</v>
      </c>
    </row>
    <row r="773" spans="2:65" s="1" customFormat="1">
      <c r="B773" s="42"/>
      <c r="C773" s="64"/>
      <c r="D773" s="221" t="s">
        <v>506</v>
      </c>
      <c r="E773" s="64"/>
      <c r="F773" s="222" t="s">
        <v>7790</v>
      </c>
      <c r="G773" s="64"/>
      <c r="H773" s="64"/>
      <c r="I773" s="177"/>
      <c r="J773" s="64"/>
      <c r="K773" s="64"/>
      <c r="L773" s="62"/>
      <c r="M773" s="223"/>
      <c r="N773" s="43"/>
      <c r="O773" s="43"/>
      <c r="P773" s="43"/>
      <c r="Q773" s="43"/>
      <c r="R773" s="43"/>
      <c r="S773" s="43"/>
      <c r="T773" s="79"/>
      <c r="AT773" s="25" t="s">
        <v>506</v>
      </c>
      <c r="AU773" s="25" t="s">
        <v>82</v>
      </c>
    </row>
    <row r="774" spans="2:65" s="1" customFormat="1" ht="24">
      <c r="B774" s="42"/>
      <c r="C774" s="64"/>
      <c r="D774" s="221" t="s">
        <v>2254</v>
      </c>
      <c r="E774" s="64"/>
      <c r="F774" s="224" t="s">
        <v>7792</v>
      </c>
      <c r="G774" s="64"/>
      <c r="H774" s="64"/>
      <c r="I774" s="177"/>
      <c r="J774" s="64"/>
      <c r="K774" s="64"/>
      <c r="L774" s="62"/>
      <c r="M774" s="223"/>
      <c r="N774" s="43"/>
      <c r="O774" s="43"/>
      <c r="P774" s="43"/>
      <c r="Q774" s="43"/>
      <c r="R774" s="43"/>
      <c r="S774" s="43"/>
      <c r="T774" s="79"/>
      <c r="AT774" s="25" t="s">
        <v>2254</v>
      </c>
      <c r="AU774" s="25" t="s">
        <v>82</v>
      </c>
    </row>
    <row r="775" spans="2:65" s="12" customFormat="1">
      <c r="B775" s="225"/>
      <c r="C775" s="226"/>
      <c r="D775" s="221" t="s">
        <v>513</v>
      </c>
      <c r="E775" s="248" t="s">
        <v>23</v>
      </c>
      <c r="F775" s="249" t="s">
        <v>7998</v>
      </c>
      <c r="G775" s="226"/>
      <c r="H775" s="250">
        <v>0.29099999999999998</v>
      </c>
      <c r="I775" s="231"/>
      <c r="J775" s="226"/>
      <c r="K775" s="226"/>
      <c r="L775" s="232"/>
      <c r="M775" s="233"/>
      <c r="N775" s="234"/>
      <c r="O775" s="234"/>
      <c r="P775" s="234"/>
      <c r="Q775" s="234"/>
      <c r="R775" s="234"/>
      <c r="S775" s="234"/>
      <c r="T775" s="235"/>
      <c r="AT775" s="236" t="s">
        <v>513</v>
      </c>
      <c r="AU775" s="236" t="s">
        <v>82</v>
      </c>
      <c r="AV775" s="12" t="s">
        <v>82</v>
      </c>
      <c r="AW775" s="12" t="s">
        <v>36</v>
      </c>
      <c r="AX775" s="12" t="s">
        <v>73</v>
      </c>
      <c r="AY775" s="236" t="s">
        <v>492</v>
      </c>
    </row>
    <row r="776" spans="2:65" s="14" customFormat="1">
      <c r="B776" s="251"/>
      <c r="C776" s="252"/>
      <c r="D776" s="227" t="s">
        <v>513</v>
      </c>
      <c r="E776" s="253" t="s">
        <v>23</v>
      </c>
      <c r="F776" s="254" t="s">
        <v>560</v>
      </c>
      <c r="G776" s="252"/>
      <c r="H776" s="255">
        <v>0.29099999999999998</v>
      </c>
      <c r="I776" s="256"/>
      <c r="J776" s="252"/>
      <c r="K776" s="252"/>
      <c r="L776" s="257"/>
      <c r="M776" s="258"/>
      <c r="N776" s="259"/>
      <c r="O776" s="259"/>
      <c r="P776" s="259"/>
      <c r="Q776" s="259"/>
      <c r="R776" s="259"/>
      <c r="S776" s="259"/>
      <c r="T776" s="260"/>
      <c r="AT776" s="261" t="s">
        <v>513</v>
      </c>
      <c r="AU776" s="261" t="s">
        <v>82</v>
      </c>
      <c r="AV776" s="14" t="s">
        <v>502</v>
      </c>
      <c r="AW776" s="14" t="s">
        <v>36</v>
      </c>
      <c r="AX776" s="14" t="s">
        <v>80</v>
      </c>
      <c r="AY776" s="261" t="s">
        <v>492</v>
      </c>
    </row>
    <row r="777" spans="2:65" s="1" customFormat="1" ht="25.5" customHeight="1">
      <c r="B777" s="42"/>
      <c r="C777" s="278" t="s">
        <v>1603</v>
      </c>
      <c r="D777" s="278" t="s">
        <v>1110</v>
      </c>
      <c r="E777" s="279" t="s">
        <v>1300</v>
      </c>
      <c r="F777" s="280" t="s">
        <v>7595</v>
      </c>
      <c r="G777" s="281" t="s">
        <v>795</v>
      </c>
      <c r="H777" s="282">
        <v>1.2450000000000001</v>
      </c>
      <c r="I777" s="283"/>
      <c r="J777" s="284">
        <f>ROUND(I777*H777,2)</f>
        <v>0</v>
      </c>
      <c r="K777" s="280" t="s">
        <v>501</v>
      </c>
      <c r="L777" s="285"/>
      <c r="M777" s="286" t="s">
        <v>23</v>
      </c>
      <c r="N777" s="287" t="s">
        <v>44</v>
      </c>
      <c r="O777" s="43"/>
      <c r="P777" s="218">
        <f>O777*H777</f>
        <v>0</v>
      </c>
      <c r="Q777" s="218">
        <v>1</v>
      </c>
      <c r="R777" s="218">
        <f>Q777*H777</f>
        <v>1.2450000000000001</v>
      </c>
      <c r="S777" s="218">
        <v>0</v>
      </c>
      <c r="T777" s="219">
        <f>S777*H777</f>
        <v>0</v>
      </c>
      <c r="AR777" s="25" t="s">
        <v>604</v>
      </c>
      <c r="AT777" s="25" t="s">
        <v>1110</v>
      </c>
      <c r="AU777" s="25" t="s">
        <v>82</v>
      </c>
      <c r="AY777" s="25" t="s">
        <v>492</v>
      </c>
      <c r="BE777" s="220">
        <f>IF(N777="základní",J777,0)</f>
        <v>0</v>
      </c>
      <c r="BF777" s="220">
        <f>IF(N777="snížená",J777,0)</f>
        <v>0</v>
      </c>
      <c r="BG777" s="220">
        <f>IF(N777="zákl. přenesená",J777,0)</f>
        <v>0</v>
      </c>
      <c r="BH777" s="220">
        <f>IF(N777="sníž. přenesená",J777,0)</f>
        <v>0</v>
      </c>
      <c r="BI777" s="220">
        <f>IF(N777="nulová",J777,0)</f>
        <v>0</v>
      </c>
      <c r="BJ777" s="25" t="s">
        <v>80</v>
      </c>
      <c r="BK777" s="220">
        <f>ROUND(I777*H777,2)</f>
        <v>0</v>
      </c>
      <c r="BL777" s="25" t="s">
        <v>502</v>
      </c>
      <c r="BM777" s="25" t="s">
        <v>7999</v>
      </c>
    </row>
    <row r="778" spans="2:65" s="1" customFormat="1">
      <c r="B778" s="42"/>
      <c r="C778" s="64"/>
      <c r="D778" s="221" t="s">
        <v>506</v>
      </c>
      <c r="E778" s="64"/>
      <c r="F778" s="222" t="s">
        <v>7595</v>
      </c>
      <c r="G778" s="64"/>
      <c r="H778" s="64"/>
      <c r="I778" s="177"/>
      <c r="J778" s="64"/>
      <c r="K778" s="64"/>
      <c r="L778" s="62"/>
      <c r="M778" s="223"/>
      <c r="N778" s="43"/>
      <c r="O778" s="43"/>
      <c r="P778" s="43"/>
      <c r="Q778" s="43"/>
      <c r="R778" s="43"/>
      <c r="S778" s="43"/>
      <c r="T778" s="79"/>
      <c r="AT778" s="25" t="s">
        <v>506</v>
      </c>
      <c r="AU778" s="25" t="s">
        <v>82</v>
      </c>
    </row>
    <row r="779" spans="2:65" s="1" customFormat="1" ht="24">
      <c r="B779" s="42"/>
      <c r="C779" s="64"/>
      <c r="D779" s="221" t="s">
        <v>2254</v>
      </c>
      <c r="E779" s="64"/>
      <c r="F779" s="224" t="s">
        <v>7597</v>
      </c>
      <c r="G779" s="64"/>
      <c r="H779" s="64"/>
      <c r="I779" s="177"/>
      <c r="J779" s="64"/>
      <c r="K779" s="64"/>
      <c r="L779" s="62"/>
      <c r="M779" s="223"/>
      <c r="N779" s="43"/>
      <c r="O779" s="43"/>
      <c r="P779" s="43"/>
      <c r="Q779" s="43"/>
      <c r="R779" s="43"/>
      <c r="S779" s="43"/>
      <c r="T779" s="79"/>
      <c r="AT779" s="25" t="s">
        <v>2254</v>
      </c>
      <c r="AU779" s="25" t="s">
        <v>82</v>
      </c>
    </row>
    <row r="780" spans="2:65" s="12" customFormat="1">
      <c r="B780" s="225"/>
      <c r="C780" s="226"/>
      <c r="D780" s="221" t="s">
        <v>513</v>
      </c>
      <c r="E780" s="248" t="s">
        <v>23</v>
      </c>
      <c r="F780" s="249" t="s">
        <v>8000</v>
      </c>
      <c r="G780" s="226"/>
      <c r="H780" s="250">
        <v>1.2450000000000001</v>
      </c>
      <c r="I780" s="231"/>
      <c r="J780" s="226"/>
      <c r="K780" s="226"/>
      <c r="L780" s="232"/>
      <c r="M780" s="233"/>
      <c r="N780" s="234"/>
      <c r="O780" s="234"/>
      <c r="P780" s="234"/>
      <c r="Q780" s="234"/>
      <c r="R780" s="234"/>
      <c r="S780" s="234"/>
      <c r="T780" s="235"/>
      <c r="AT780" s="236" t="s">
        <v>513</v>
      </c>
      <c r="AU780" s="236" t="s">
        <v>82</v>
      </c>
      <c r="AV780" s="12" t="s">
        <v>82</v>
      </c>
      <c r="AW780" s="12" t="s">
        <v>36</v>
      </c>
      <c r="AX780" s="12" t="s">
        <v>73</v>
      </c>
      <c r="AY780" s="236" t="s">
        <v>492</v>
      </c>
    </row>
    <row r="781" spans="2:65" s="14" customFormat="1">
      <c r="B781" s="251"/>
      <c r="C781" s="252"/>
      <c r="D781" s="227" t="s">
        <v>513</v>
      </c>
      <c r="E781" s="253" t="s">
        <v>23</v>
      </c>
      <c r="F781" s="254" t="s">
        <v>560</v>
      </c>
      <c r="G781" s="252"/>
      <c r="H781" s="255">
        <v>1.2450000000000001</v>
      </c>
      <c r="I781" s="256"/>
      <c r="J781" s="252"/>
      <c r="K781" s="252"/>
      <c r="L781" s="257"/>
      <c r="M781" s="258"/>
      <c r="N781" s="259"/>
      <c r="O781" s="259"/>
      <c r="P781" s="259"/>
      <c r="Q781" s="259"/>
      <c r="R781" s="259"/>
      <c r="S781" s="259"/>
      <c r="T781" s="260"/>
      <c r="AT781" s="261" t="s">
        <v>513</v>
      </c>
      <c r="AU781" s="261" t="s">
        <v>82</v>
      </c>
      <c r="AV781" s="14" t="s">
        <v>502</v>
      </c>
      <c r="AW781" s="14" t="s">
        <v>36</v>
      </c>
      <c r="AX781" s="14" t="s">
        <v>80</v>
      </c>
      <c r="AY781" s="261" t="s">
        <v>492</v>
      </c>
    </row>
    <row r="782" spans="2:65" s="1" customFormat="1" ht="25.5" customHeight="1">
      <c r="B782" s="42"/>
      <c r="C782" s="278" t="s">
        <v>1608</v>
      </c>
      <c r="D782" s="278" t="s">
        <v>1110</v>
      </c>
      <c r="E782" s="279" t="s">
        <v>7794</v>
      </c>
      <c r="F782" s="280" t="s">
        <v>7795</v>
      </c>
      <c r="G782" s="281" t="s">
        <v>795</v>
      </c>
      <c r="H782" s="282">
        <v>0.58299999999999996</v>
      </c>
      <c r="I782" s="283"/>
      <c r="J782" s="284">
        <f>ROUND(I782*H782,2)</f>
        <v>0</v>
      </c>
      <c r="K782" s="280" t="s">
        <v>501</v>
      </c>
      <c r="L782" s="285"/>
      <c r="M782" s="286" t="s">
        <v>23</v>
      </c>
      <c r="N782" s="287" t="s">
        <v>44</v>
      </c>
      <c r="O782" s="43"/>
      <c r="P782" s="218">
        <f>O782*H782</f>
        <v>0</v>
      </c>
      <c r="Q782" s="218">
        <v>1</v>
      </c>
      <c r="R782" s="218">
        <f>Q782*H782</f>
        <v>0.58299999999999996</v>
      </c>
      <c r="S782" s="218">
        <v>0</v>
      </c>
      <c r="T782" s="219">
        <f>S782*H782</f>
        <v>0</v>
      </c>
      <c r="AR782" s="25" t="s">
        <v>604</v>
      </c>
      <c r="AT782" s="25" t="s">
        <v>1110</v>
      </c>
      <c r="AU782" s="25" t="s">
        <v>82</v>
      </c>
      <c r="AY782" s="25" t="s">
        <v>492</v>
      </c>
      <c r="BE782" s="220">
        <f>IF(N782="základní",J782,0)</f>
        <v>0</v>
      </c>
      <c r="BF782" s="220">
        <f>IF(N782="snížená",J782,0)</f>
        <v>0</v>
      </c>
      <c r="BG782" s="220">
        <f>IF(N782="zákl. přenesená",J782,0)</f>
        <v>0</v>
      </c>
      <c r="BH782" s="220">
        <f>IF(N782="sníž. přenesená",J782,0)</f>
        <v>0</v>
      </c>
      <c r="BI782" s="220">
        <f>IF(N782="nulová",J782,0)</f>
        <v>0</v>
      </c>
      <c r="BJ782" s="25" t="s">
        <v>80</v>
      </c>
      <c r="BK782" s="220">
        <f>ROUND(I782*H782,2)</f>
        <v>0</v>
      </c>
      <c r="BL782" s="25" t="s">
        <v>502</v>
      </c>
      <c r="BM782" s="25" t="s">
        <v>8001</v>
      </c>
    </row>
    <row r="783" spans="2:65" s="1" customFormat="1">
      <c r="B783" s="42"/>
      <c r="C783" s="64"/>
      <c r="D783" s="221" t="s">
        <v>506</v>
      </c>
      <c r="E783" s="64"/>
      <c r="F783" s="222" t="s">
        <v>7795</v>
      </c>
      <c r="G783" s="64"/>
      <c r="H783" s="64"/>
      <c r="I783" s="177"/>
      <c r="J783" s="64"/>
      <c r="K783" s="64"/>
      <c r="L783" s="62"/>
      <c r="M783" s="223"/>
      <c r="N783" s="43"/>
      <c r="O783" s="43"/>
      <c r="P783" s="43"/>
      <c r="Q783" s="43"/>
      <c r="R783" s="43"/>
      <c r="S783" s="43"/>
      <c r="T783" s="79"/>
      <c r="AT783" s="25" t="s">
        <v>506</v>
      </c>
      <c r="AU783" s="25" t="s">
        <v>82</v>
      </c>
    </row>
    <row r="784" spans="2:65" s="1" customFormat="1" ht="24">
      <c r="B784" s="42"/>
      <c r="C784" s="64"/>
      <c r="D784" s="221" t="s">
        <v>2254</v>
      </c>
      <c r="E784" s="64"/>
      <c r="F784" s="224" t="s">
        <v>7797</v>
      </c>
      <c r="G784" s="64"/>
      <c r="H784" s="64"/>
      <c r="I784" s="177"/>
      <c r="J784" s="64"/>
      <c r="K784" s="64"/>
      <c r="L784" s="62"/>
      <c r="M784" s="223"/>
      <c r="N784" s="43"/>
      <c r="O784" s="43"/>
      <c r="P784" s="43"/>
      <c r="Q784" s="43"/>
      <c r="R784" s="43"/>
      <c r="S784" s="43"/>
      <c r="T784" s="79"/>
      <c r="AT784" s="25" t="s">
        <v>2254</v>
      </c>
      <c r="AU784" s="25" t="s">
        <v>82</v>
      </c>
    </row>
    <row r="785" spans="2:65" s="12" customFormat="1">
      <c r="B785" s="225"/>
      <c r="C785" s="226"/>
      <c r="D785" s="221" t="s">
        <v>513</v>
      </c>
      <c r="E785" s="248" t="s">
        <v>23</v>
      </c>
      <c r="F785" s="249" t="s">
        <v>8002</v>
      </c>
      <c r="G785" s="226"/>
      <c r="H785" s="250">
        <v>0.58299999999999996</v>
      </c>
      <c r="I785" s="231"/>
      <c r="J785" s="226"/>
      <c r="K785" s="226"/>
      <c r="L785" s="232"/>
      <c r="M785" s="233"/>
      <c r="N785" s="234"/>
      <c r="O785" s="234"/>
      <c r="P785" s="234"/>
      <c r="Q785" s="234"/>
      <c r="R785" s="234"/>
      <c r="S785" s="234"/>
      <c r="T785" s="235"/>
      <c r="AT785" s="236" t="s">
        <v>513</v>
      </c>
      <c r="AU785" s="236" t="s">
        <v>82</v>
      </c>
      <c r="AV785" s="12" t="s">
        <v>82</v>
      </c>
      <c r="AW785" s="12" t="s">
        <v>36</v>
      </c>
      <c r="AX785" s="12" t="s">
        <v>73</v>
      </c>
      <c r="AY785" s="236" t="s">
        <v>492</v>
      </c>
    </row>
    <row r="786" spans="2:65" s="14" customFormat="1">
      <c r="B786" s="251"/>
      <c r="C786" s="252"/>
      <c r="D786" s="227" t="s">
        <v>513</v>
      </c>
      <c r="E786" s="253" t="s">
        <v>23</v>
      </c>
      <c r="F786" s="254" t="s">
        <v>560</v>
      </c>
      <c r="G786" s="252"/>
      <c r="H786" s="255">
        <v>0.58299999999999996</v>
      </c>
      <c r="I786" s="256"/>
      <c r="J786" s="252"/>
      <c r="K786" s="252"/>
      <c r="L786" s="257"/>
      <c r="M786" s="258"/>
      <c r="N786" s="259"/>
      <c r="O786" s="259"/>
      <c r="P786" s="259"/>
      <c r="Q786" s="259"/>
      <c r="R786" s="259"/>
      <c r="S786" s="259"/>
      <c r="T786" s="260"/>
      <c r="AT786" s="261" t="s">
        <v>513</v>
      </c>
      <c r="AU786" s="261" t="s">
        <v>82</v>
      </c>
      <c r="AV786" s="14" t="s">
        <v>502</v>
      </c>
      <c r="AW786" s="14" t="s">
        <v>36</v>
      </c>
      <c r="AX786" s="14" t="s">
        <v>80</v>
      </c>
      <c r="AY786" s="261" t="s">
        <v>492</v>
      </c>
    </row>
    <row r="787" spans="2:65" s="1" customFormat="1" ht="16.5" customHeight="1">
      <c r="B787" s="42"/>
      <c r="C787" s="209" t="s">
        <v>1613</v>
      </c>
      <c r="D787" s="209" t="s">
        <v>498</v>
      </c>
      <c r="E787" s="210" t="s">
        <v>8003</v>
      </c>
      <c r="F787" s="211" t="s">
        <v>8004</v>
      </c>
      <c r="G787" s="212" t="s">
        <v>832</v>
      </c>
      <c r="H787" s="213">
        <v>10.32</v>
      </c>
      <c r="I787" s="214"/>
      <c r="J787" s="215">
        <f>ROUND(I787*H787,2)</f>
        <v>0</v>
      </c>
      <c r="K787" s="211" t="s">
        <v>501</v>
      </c>
      <c r="L787" s="62"/>
      <c r="M787" s="216" t="s">
        <v>23</v>
      </c>
      <c r="N787" s="217" t="s">
        <v>44</v>
      </c>
      <c r="O787" s="43"/>
      <c r="P787" s="218">
        <f>O787*H787</f>
        <v>0</v>
      </c>
      <c r="Q787" s="218">
        <v>2.35E-2</v>
      </c>
      <c r="R787" s="218">
        <f>Q787*H787</f>
        <v>0.24252000000000001</v>
      </c>
      <c r="S787" s="218">
        <v>0</v>
      </c>
      <c r="T787" s="219">
        <f>S787*H787</f>
        <v>0</v>
      </c>
      <c r="AR787" s="25" t="s">
        <v>502</v>
      </c>
      <c r="AT787" s="25" t="s">
        <v>498</v>
      </c>
      <c r="AU787" s="25" t="s">
        <v>82</v>
      </c>
      <c r="AY787" s="25" t="s">
        <v>492</v>
      </c>
      <c r="BE787" s="220">
        <f>IF(N787="základní",J787,0)</f>
        <v>0</v>
      </c>
      <c r="BF787" s="220">
        <f>IF(N787="snížená",J787,0)</f>
        <v>0</v>
      </c>
      <c r="BG787" s="220">
        <f>IF(N787="zákl. přenesená",J787,0)</f>
        <v>0</v>
      </c>
      <c r="BH787" s="220">
        <f>IF(N787="sníž. přenesená",J787,0)</f>
        <v>0</v>
      </c>
      <c r="BI787" s="220">
        <f>IF(N787="nulová",J787,0)</f>
        <v>0</v>
      </c>
      <c r="BJ787" s="25" t="s">
        <v>80</v>
      </c>
      <c r="BK787" s="220">
        <f>ROUND(I787*H787,2)</f>
        <v>0</v>
      </c>
      <c r="BL787" s="25" t="s">
        <v>502</v>
      </c>
      <c r="BM787" s="25" t="s">
        <v>8005</v>
      </c>
    </row>
    <row r="788" spans="2:65" s="1" customFormat="1">
      <c r="B788" s="42"/>
      <c r="C788" s="64"/>
      <c r="D788" s="221" t="s">
        <v>506</v>
      </c>
      <c r="E788" s="64"/>
      <c r="F788" s="222" t="s">
        <v>8004</v>
      </c>
      <c r="G788" s="64"/>
      <c r="H788" s="64"/>
      <c r="I788" s="177"/>
      <c r="J788" s="64"/>
      <c r="K788" s="64"/>
      <c r="L788" s="62"/>
      <c r="M788" s="223"/>
      <c r="N788" s="43"/>
      <c r="O788" s="43"/>
      <c r="P788" s="43"/>
      <c r="Q788" s="43"/>
      <c r="R788" s="43"/>
      <c r="S788" s="43"/>
      <c r="T788" s="79"/>
      <c r="AT788" s="25" t="s">
        <v>506</v>
      </c>
      <c r="AU788" s="25" t="s">
        <v>82</v>
      </c>
    </row>
    <row r="789" spans="2:65" s="1" customFormat="1" ht="36">
      <c r="B789" s="42"/>
      <c r="C789" s="64"/>
      <c r="D789" s="221" t="s">
        <v>509</v>
      </c>
      <c r="E789" s="64"/>
      <c r="F789" s="224" t="s">
        <v>8006</v>
      </c>
      <c r="G789" s="64"/>
      <c r="H789" s="64"/>
      <c r="I789" s="177"/>
      <c r="J789" s="64"/>
      <c r="K789" s="64"/>
      <c r="L789" s="62"/>
      <c r="M789" s="223"/>
      <c r="N789" s="43"/>
      <c r="O789" s="43"/>
      <c r="P789" s="43"/>
      <c r="Q789" s="43"/>
      <c r="R789" s="43"/>
      <c r="S789" s="43"/>
      <c r="T789" s="79"/>
      <c r="AT789" s="25" t="s">
        <v>509</v>
      </c>
      <c r="AU789" s="25" t="s">
        <v>82</v>
      </c>
    </row>
    <row r="790" spans="2:65" s="12" customFormat="1">
      <c r="B790" s="225"/>
      <c r="C790" s="226"/>
      <c r="D790" s="221" t="s">
        <v>513</v>
      </c>
      <c r="E790" s="248" t="s">
        <v>23</v>
      </c>
      <c r="F790" s="249" t="s">
        <v>8007</v>
      </c>
      <c r="G790" s="226"/>
      <c r="H790" s="250">
        <v>10.32</v>
      </c>
      <c r="I790" s="231"/>
      <c r="J790" s="226"/>
      <c r="K790" s="226"/>
      <c r="L790" s="232"/>
      <c r="M790" s="233"/>
      <c r="N790" s="234"/>
      <c r="O790" s="234"/>
      <c r="P790" s="234"/>
      <c r="Q790" s="234"/>
      <c r="R790" s="234"/>
      <c r="S790" s="234"/>
      <c r="T790" s="235"/>
      <c r="AT790" s="236" t="s">
        <v>513</v>
      </c>
      <c r="AU790" s="236" t="s">
        <v>82</v>
      </c>
      <c r="AV790" s="12" t="s">
        <v>82</v>
      </c>
      <c r="AW790" s="12" t="s">
        <v>36</v>
      </c>
      <c r="AX790" s="12" t="s">
        <v>73</v>
      </c>
      <c r="AY790" s="236" t="s">
        <v>492</v>
      </c>
    </row>
    <row r="791" spans="2:65" s="13" customFormat="1">
      <c r="B791" s="237"/>
      <c r="C791" s="238"/>
      <c r="D791" s="221" t="s">
        <v>513</v>
      </c>
      <c r="E791" s="239" t="s">
        <v>23</v>
      </c>
      <c r="F791" s="240" t="s">
        <v>7505</v>
      </c>
      <c r="G791" s="238"/>
      <c r="H791" s="241" t="s">
        <v>23</v>
      </c>
      <c r="I791" s="242"/>
      <c r="J791" s="238"/>
      <c r="K791" s="238"/>
      <c r="L791" s="243"/>
      <c r="M791" s="244"/>
      <c r="N791" s="245"/>
      <c r="O791" s="245"/>
      <c r="P791" s="245"/>
      <c r="Q791" s="245"/>
      <c r="R791" s="245"/>
      <c r="S791" s="245"/>
      <c r="T791" s="246"/>
      <c r="AT791" s="247" t="s">
        <v>513</v>
      </c>
      <c r="AU791" s="247" t="s">
        <v>82</v>
      </c>
      <c r="AV791" s="13" t="s">
        <v>80</v>
      </c>
      <c r="AW791" s="13" t="s">
        <v>36</v>
      </c>
      <c r="AX791" s="13" t="s">
        <v>73</v>
      </c>
      <c r="AY791" s="247" t="s">
        <v>492</v>
      </c>
    </row>
    <row r="792" spans="2:65" s="14" customFormat="1">
      <c r="B792" s="251"/>
      <c r="C792" s="252"/>
      <c r="D792" s="227" t="s">
        <v>513</v>
      </c>
      <c r="E792" s="253" t="s">
        <v>23</v>
      </c>
      <c r="F792" s="254" t="s">
        <v>560</v>
      </c>
      <c r="G792" s="252"/>
      <c r="H792" s="255">
        <v>10.32</v>
      </c>
      <c r="I792" s="256"/>
      <c r="J792" s="252"/>
      <c r="K792" s="252"/>
      <c r="L792" s="257"/>
      <c r="M792" s="258"/>
      <c r="N792" s="259"/>
      <c r="O792" s="259"/>
      <c r="P792" s="259"/>
      <c r="Q792" s="259"/>
      <c r="R792" s="259"/>
      <c r="S792" s="259"/>
      <c r="T792" s="260"/>
      <c r="AT792" s="261" t="s">
        <v>513</v>
      </c>
      <c r="AU792" s="261" t="s">
        <v>82</v>
      </c>
      <c r="AV792" s="14" t="s">
        <v>502</v>
      </c>
      <c r="AW792" s="14" t="s">
        <v>36</v>
      </c>
      <c r="AX792" s="14" t="s">
        <v>80</v>
      </c>
      <c r="AY792" s="261" t="s">
        <v>492</v>
      </c>
    </row>
    <row r="793" spans="2:65" s="1" customFormat="1" ht="16.5" customHeight="1">
      <c r="B793" s="42"/>
      <c r="C793" s="209" t="s">
        <v>1619</v>
      </c>
      <c r="D793" s="209" t="s">
        <v>498</v>
      </c>
      <c r="E793" s="210" t="s">
        <v>8008</v>
      </c>
      <c r="F793" s="211" t="s">
        <v>8009</v>
      </c>
      <c r="G793" s="212" t="s">
        <v>632</v>
      </c>
      <c r="H793" s="213">
        <v>15.167999999999999</v>
      </c>
      <c r="I793" s="214"/>
      <c r="J793" s="215">
        <f>ROUND(I793*H793,2)</f>
        <v>0</v>
      </c>
      <c r="K793" s="211" t="s">
        <v>501</v>
      </c>
      <c r="L793" s="62"/>
      <c r="M793" s="216" t="s">
        <v>23</v>
      </c>
      <c r="N793" s="217" t="s">
        <v>44</v>
      </c>
      <c r="O793" s="43"/>
      <c r="P793" s="218">
        <f>O793*H793</f>
        <v>0</v>
      </c>
      <c r="Q793" s="218">
        <v>0</v>
      </c>
      <c r="R793" s="218">
        <f>Q793*H793</f>
        <v>0</v>
      </c>
      <c r="S793" s="218">
        <v>0</v>
      </c>
      <c r="T793" s="219">
        <f>S793*H793</f>
        <v>0</v>
      </c>
      <c r="AR793" s="25" t="s">
        <v>502</v>
      </c>
      <c r="AT793" s="25" t="s">
        <v>498</v>
      </c>
      <c r="AU793" s="25" t="s">
        <v>82</v>
      </c>
      <c r="AY793" s="25" t="s">
        <v>492</v>
      </c>
      <c r="BE793" s="220">
        <f>IF(N793="základní",J793,0)</f>
        <v>0</v>
      </c>
      <c r="BF793" s="220">
        <f>IF(N793="snížená",J793,0)</f>
        <v>0</v>
      </c>
      <c r="BG793" s="220">
        <f>IF(N793="zákl. přenesená",J793,0)</f>
        <v>0</v>
      </c>
      <c r="BH793" s="220">
        <f>IF(N793="sníž. přenesená",J793,0)</f>
        <v>0</v>
      </c>
      <c r="BI793" s="220">
        <f>IF(N793="nulová",J793,0)</f>
        <v>0</v>
      </c>
      <c r="BJ793" s="25" t="s">
        <v>80</v>
      </c>
      <c r="BK793" s="220">
        <f>ROUND(I793*H793,2)</f>
        <v>0</v>
      </c>
      <c r="BL793" s="25" t="s">
        <v>502</v>
      </c>
      <c r="BM793" s="25" t="s">
        <v>8010</v>
      </c>
    </row>
    <row r="794" spans="2:65" s="1" customFormat="1">
      <c r="B794" s="42"/>
      <c r="C794" s="64"/>
      <c r="D794" s="221" t="s">
        <v>506</v>
      </c>
      <c r="E794" s="64"/>
      <c r="F794" s="222" t="s">
        <v>8009</v>
      </c>
      <c r="G794" s="64"/>
      <c r="H794" s="64"/>
      <c r="I794" s="177"/>
      <c r="J794" s="64"/>
      <c r="K794" s="64"/>
      <c r="L794" s="62"/>
      <c r="M794" s="223"/>
      <c r="N794" s="43"/>
      <c r="O794" s="43"/>
      <c r="P794" s="43"/>
      <c r="Q794" s="43"/>
      <c r="R794" s="43"/>
      <c r="S794" s="43"/>
      <c r="T794" s="79"/>
      <c r="AT794" s="25" t="s">
        <v>506</v>
      </c>
      <c r="AU794" s="25" t="s">
        <v>82</v>
      </c>
    </row>
    <row r="795" spans="2:65" s="1" customFormat="1" ht="132">
      <c r="B795" s="42"/>
      <c r="C795" s="64"/>
      <c r="D795" s="221" t="s">
        <v>509</v>
      </c>
      <c r="E795" s="64"/>
      <c r="F795" s="224" t="s">
        <v>8011</v>
      </c>
      <c r="G795" s="64"/>
      <c r="H795" s="64"/>
      <c r="I795" s="177"/>
      <c r="J795" s="64"/>
      <c r="K795" s="64"/>
      <c r="L795" s="62"/>
      <c r="M795" s="223"/>
      <c r="N795" s="43"/>
      <c r="O795" s="43"/>
      <c r="P795" s="43"/>
      <c r="Q795" s="43"/>
      <c r="R795" s="43"/>
      <c r="S795" s="43"/>
      <c r="T795" s="79"/>
      <c r="AT795" s="25" t="s">
        <v>509</v>
      </c>
      <c r="AU795" s="25" t="s">
        <v>82</v>
      </c>
    </row>
    <row r="796" spans="2:65" s="12" customFormat="1">
      <c r="B796" s="225"/>
      <c r="C796" s="226"/>
      <c r="D796" s="221" t="s">
        <v>513</v>
      </c>
      <c r="E796" s="248" t="s">
        <v>23</v>
      </c>
      <c r="F796" s="249" t="s">
        <v>8012</v>
      </c>
      <c r="G796" s="226"/>
      <c r="H796" s="250">
        <v>15.167999999999999</v>
      </c>
      <c r="I796" s="231"/>
      <c r="J796" s="226"/>
      <c r="K796" s="226"/>
      <c r="L796" s="232"/>
      <c r="M796" s="233"/>
      <c r="N796" s="234"/>
      <c r="O796" s="234"/>
      <c r="P796" s="234"/>
      <c r="Q796" s="234"/>
      <c r="R796" s="234"/>
      <c r="S796" s="234"/>
      <c r="T796" s="235"/>
      <c r="AT796" s="236" t="s">
        <v>513</v>
      </c>
      <c r="AU796" s="236" t="s">
        <v>82</v>
      </c>
      <c r="AV796" s="12" t="s">
        <v>82</v>
      </c>
      <c r="AW796" s="12" t="s">
        <v>36</v>
      </c>
      <c r="AX796" s="12" t="s">
        <v>73</v>
      </c>
      <c r="AY796" s="236" t="s">
        <v>492</v>
      </c>
    </row>
    <row r="797" spans="2:65" s="14" customFormat="1">
      <c r="B797" s="251"/>
      <c r="C797" s="252"/>
      <c r="D797" s="227" t="s">
        <v>513</v>
      </c>
      <c r="E797" s="253" t="s">
        <v>23</v>
      </c>
      <c r="F797" s="254" t="s">
        <v>560</v>
      </c>
      <c r="G797" s="252"/>
      <c r="H797" s="255">
        <v>15.167999999999999</v>
      </c>
      <c r="I797" s="256"/>
      <c r="J797" s="252"/>
      <c r="K797" s="252"/>
      <c r="L797" s="257"/>
      <c r="M797" s="258"/>
      <c r="N797" s="259"/>
      <c r="O797" s="259"/>
      <c r="P797" s="259"/>
      <c r="Q797" s="259"/>
      <c r="R797" s="259"/>
      <c r="S797" s="259"/>
      <c r="T797" s="260"/>
      <c r="AT797" s="261" t="s">
        <v>513</v>
      </c>
      <c r="AU797" s="261" t="s">
        <v>82</v>
      </c>
      <c r="AV797" s="14" t="s">
        <v>502</v>
      </c>
      <c r="AW797" s="14" t="s">
        <v>36</v>
      </c>
      <c r="AX797" s="14" t="s">
        <v>80</v>
      </c>
      <c r="AY797" s="261" t="s">
        <v>492</v>
      </c>
    </row>
    <row r="798" spans="2:65" s="1" customFormat="1" ht="16.5" customHeight="1">
      <c r="B798" s="42"/>
      <c r="C798" s="209" t="s">
        <v>1624</v>
      </c>
      <c r="D798" s="209" t="s">
        <v>498</v>
      </c>
      <c r="E798" s="210" t="s">
        <v>8013</v>
      </c>
      <c r="F798" s="211" t="s">
        <v>8014</v>
      </c>
      <c r="G798" s="212" t="s">
        <v>632</v>
      </c>
      <c r="H798" s="213">
        <v>15.167999999999999</v>
      </c>
      <c r="I798" s="214"/>
      <c r="J798" s="215">
        <f>ROUND(I798*H798,2)</f>
        <v>0</v>
      </c>
      <c r="K798" s="211" t="s">
        <v>501</v>
      </c>
      <c r="L798" s="62"/>
      <c r="M798" s="216" t="s">
        <v>23</v>
      </c>
      <c r="N798" s="217" t="s">
        <v>44</v>
      </c>
      <c r="O798" s="43"/>
      <c r="P798" s="218">
        <f>O798*H798</f>
        <v>0</v>
      </c>
      <c r="Q798" s="218">
        <v>0</v>
      </c>
      <c r="R798" s="218">
        <f>Q798*H798</f>
        <v>0</v>
      </c>
      <c r="S798" s="218">
        <v>0</v>
      </c>
      <c r="T798" s="219">
        <f>S798*H798</f>
        <v>0</v>
      </c>
      <c r="AR798" s="25" t="s">
        <v>502</v>
      </c>
      <c r="AT798" s="25" t="s">
        <v>498</v>
      </c>
      <c r="AU798" s="25" t="s">
        <v>82</v>
      </c>
      <c r="AY798" s="25" t="s">
        <v>492</v>
      </c>
      <c r="BE798" s="220">
        <f>IF(N798="základní",J798,0)</f>
        <v>0</v>
      </c>
      <c r="BF798" s="220">
        <f>IF(N798="snížená",J798,0)</f>
        <v>0</v>
      </c>
      <c r="BG798" s="220">
        <f>IF(N798="zákl. přenesená",J798,0)</f>
        <v>0</v>
      </c>
      <c r="BH798" s="220">
        <f>IF(N798="sníž. přenesená",J798,0)</f>
        <v>0</v>
      </c>
      <c r="BI798" s="220">
        <f>IF(N798="nulová",J798,0)</f>
        <v>0</v>
      </c>
      <c r="BJ798" s="25" t="s">
        <v>80</v>
      </c>
      <c r="BK798" s="220">
        <f>ROUND(I798*H798,2)</f>
        <v>0</v>
      </c>
      <c r="BL798" s="25" t="s">
        <v>502</v>
      </c>
      <c r="BM798" s="25" t="s">
        <v>8015</v>
      </c>
    </row>
    <row r="799" spans="2:65" s="1" customFormat="1">
      <c r="B799" s="42"/>
      <c r="C799" s="64"/>
      <c r="D799" s="221" t="s">
        <v>506</v>
      </c>
      <c r="E799" s="64"/>
      <c r="F799" s="222" t="s">
        <v>8014</v>
      </c>
      <c r="G799" s="64"/>
      <c r="H799" s="64"/>
      <c r="I799" s="177"/>
      <c r="J799" s="64"/>
      <c r="K799" s="64"/>
      <c r="L799" s="62"/>
      <c r="M799" s="223"/>
      <c r="N799" s="43"/>
      <c r="O799" s="43"/>
      <c r="P799" s="43"/>
      <c r="Q799" s="43"/>
      <c r="R799" s="43"/>
      <c r="S799" s="43"/>
      <c r="T799" s="79"/>
      <c r="AT799" s="25" t="s">
        <v>506</v>
      </c>
      <c r="AU799" s="25" t="s">
        <v>82</v>
      </c>
    </row>
    <row r="800" spans="2:65" s="1" customFormat="1" ht="132">
      <c r="B800" s="42"/>
      <c r="C800" s="64"/>
      <c r="D800" s="221" t="s">
        <v>509</v>
      </c>
      <c r="E800" s="64"/>
      <c r="F800" s="224" t="s">
        <v>8011</v>
      </c>
      <c r="G800" s="64"/>
      <c r="H800" s="64"/>
      <c r="I800" s="177"/>
      <c r="J800" s="64"/>
      <c r="K800" s="64"/>
      <c r="L800" s="62"/>
      <c r="M800" s="223"/>
      <c r="N800" s="43"/>
      <c r="O800" s="43"/>
      <c r="P800" s="43"/>
      <c r="Q800" s="43"/>
      <c r="R800" s="43"/>
      <c r="S800" s="43"/>
      <c r="T800" s="79"/>
      <c r="AT800" s="25" t="s">
        <v>509</v>
      </c>
      <c r="AU800" s="25" t="s">
        <v>82</v>
      </c>
    </row>
    <row r="801" spans="2:65" s="12" customFormat="1">
      <c r="B801" s="225"/>
      <c r="C801" s="226"/>
      <c r="D801" s="221" t="s">
        <v>513</v>
      </c>
      <c r="E801" s="248" t="s">
        <v>23</v>
      </c>
      <c r="F801" s="249" t="s">
        <v>8012</v>
      </c>
      <c r="G801" s="226"/>
      <c r="H801" s="250">
        <v>15.167999999999999</v>
      </c>
      <c r="I801" s="231"/>
      <c r="J801" s="226"/>
      <c r="K801" s="226"/>
      <c r="L801" s="232"/>
      <c r="M801" s="233"/>
      <c r="N801" s="234"/>
      <c r="O801" s="234"/>
      <c r="P801" s="234"/>
      <c r="Q801" s="234"/>
      <c r="R801" s="234"/>
      <c r="S801" s="234"/>
      <c r="T801" s="235"/>
      <c r="AT801" s="236" t="s">
        <v>513</v>
      </c>
      <c r="AU801" s="236" t="s">
        <v>82</v>
      </c>
      <c r="AV801" s="12" t="s">
        <v>82</v>
      </c>
      <c r="AW801" s="12" t="s">
        <v>36</v>
      </c>
      <c r="AX801" s="12" t="s">
        <v>73</v>
      </c>
      <c r="AY801" s="236" t="s">
        <v>492</v>
      </c>
    </row>
    <row r="802" spans="2:65" s="14" customFormat="1">
      <c r="B802" s="251"/>
      <c r="C802" s="252"/>
      <c r="D802" s="227" t="s">
        <v>513</v>
      </c>
      <c r="E802" s="253" t="s">
        <v>23</v>
      </c>
      <c r="F802" s="254" t="s">
        <v>560</v>
      </c>
      <c r="G802" s="252"/>
      <c r="H802" s="255">
        <v>15.167999999999999</v>
      </c>
      <c r="I802" s="256"/>
      <c r="J802" s="252"/>
      <c r="K802" s="252"/>
      <c r="L802" s="257"/>
      <c r="M802" s="258"/>
      <c r="N802" s="259"/>
      <c r="O802" s="259"/>
      <c r="P802" s="259"/>
      <c r="Q802" s="259"/>
      <c r="R802" s="259"/>
      <c r="S802" s="259"/>
      <c r="T802" s="260"/>
      <c r="AT802" s="261" t="s">
        <v>513</v>
      </c>
      <c r="AU802" s="261" t="s">
        <v>82</v>
      </c>
      <c r="AV802" s="14" t="s">
        <v>502</v>
      </c>
      <c r="AW802" s="14" t="s">
        <v>36</v>
      </c>
      <c r="AX802" s="14" t="s">
        <v>80</v>
      </c>
      <c r="AY802" s="261" t="s">
        <v>492</v>
      </c>
    </row>
    <row r="803" spans="2:65" s="1" customFormat="1" ht="25.5" customHeight="1">
      <c r="B803" s="42"/>
      <c r="C803" s="209" t="s">
        <v>1629</v>
      </c>
      <c r="D803" s="209" t="s">
        <v>498</v>
      </c>
      <c r="E803" s="210" t="s">
        <v>8016</v>
      </c>
      <c r="F803" s="211" t="s">
        <v>8017</v>
      </c>
      <c r="G803" s="212" t="s">
        <v>180</v>
      </c>
      <c r="H803" s="213">
        <v>5.1669999999999998</v>
      </c>
      <c r="I803" s="214"/>
      <c r="J803" s="215">
        <f>ROUND(I803*H803,2)</f>
        <v>0</v>
      </c>
      <c r="K803" s="211" t="s">
        <v>501</v>
      </c>
      <c r="L803" s="62"/>
      <c r="M803" s="216" t="s">
        <v>23</v>
      </c>
      <c r="N803" s="217" t="s">
        <v>44</v>
      </c>
      <c r="O803" s="43"/>
      <c r="P803" s="218">
        <f>O803*H803</f>
        <v>0</v>
      </c>
      <c r="Q803" s="218">
        <v>6.3000000000000003E-4</v>
      </c>
      <c r="R803" s="218">
        <f>Q803*H803</f>
        <v>3.2552100000000001E-3</v>
      </c>
      <c r="S803" s="218">
        <v>0</v>
      </c>
      <c r="T803" s="219">
        <f>S803*H803</f>
        <v>0</v>
      </c>
      <c r="AR803" s="25" t="s">
        <v>502</v>
      </c>
      <c r="AT803" s="25" t="s">
        <v>498</v>
      </c>
      <c r="AU803" s="25" t="s">
        <v>82</v>
      </c>
      <c r="AY803" s="25" t="s">
        <v>492</v>
      </c>
      <c r="BE803" s="220">
        <f>IF(N803="základní",J803,0)</f>
        <v>0</v>
      </c>
      <c r="BF803" s="220">
        <f>IF(N803="snížená",J803,0)</f>
        <v>0</v>
      </c>
      <c r="BG803" s="220">
        <f>IF(N803="zákl. přenesená",J803,0)</f>
        <v>0</v>
      </c>
      <c r="BH803" s="220">
        <f>IF(N803="sníž. přenesená",J803,0)</f>
        <v>0</v>
      </c>
      <c r="BI803" s="220">
        <f>IF(N803="nulová",J803,0)</f>
        <v>0</v>
      </c>
      <c r="BJ803" s="25" t="s">
        <v>80</v>
      </c>
      <c r="BK803" s="220">
        <f>ROUND(I803*H803,2)</f>
        <v>0</v>
      </c>
      <c r="BL803" s="25" t="s">
        <v>502</v>
      </c>
      <c r="BM803" s="25" t="s">
        <v>8018</v>
      </c>
    </row>
    <row r="804" spans="2:65" s="1" customFormat="1">
      <c r="B804" s="42"/>
      <c r="C804" s="64"/>
      <c r="D804" s="221" t="s">
        <v>506</v>
      </c>
      <c r="E804" s="64"/>
      <c r="F804" s="222" t="s">
        <v>8017</v>
      </c>
      <c r="G804" s="64"/>
      <c r="H804" s="64"/>
      <c r="I804" s="177"/>
      <c r="J804" s="64"/>
      <c r="K804" s="64"/>
      <c r="L804" s="62"/>
      <c r="M804" s="223"/>
      <c r="N804" s="43"/>
      <c r="O804" s="43"/>
      <c r="P804" s="43"/>
      <c r="Q804" s="43"/>
      <c r="R804" s="43"/>
      <c r="S804" s="43"/>
      <c r="T804" s="79"/>
      <c r="AT804" s="25" t="s">
        <v>506</v>
      </c>
      <c r="AU804" s="25" t="s">
        <v>82</v>
      </c>
    </row>
    <row r="805" spans="2:65" s="12" customFormat="1">
      <c r="B805" s="225"/>
      <c r="C805" s="226"/>
      <c r="D805" s="221" t="s">
        <v>513</v>
      </c>
      <c r="E805" s="248" t="s">
        <v>23</v>
      </c>
      <c r="F805" s="249" t="s">
        <v>8019</v>
      </c>
      <c r="G805" s="226"/>
      <c r="H805" s="250">
        <v>5.1669999999999998</v>
      </c>
      <c r="I805" s="231"/>
      <c r="J805" s="226"/>
      <c r="K805" s="226"/>
      <c r="L805" s="232"/>
      <c r="M805" s="233"/>
      <c r="N805" s="234"/>
      <c r="O805" s="234"/>
      <c r="P805" s="234"/>
      <c r="Q805" s="234"/>
      <c r="R805" s="234"/>
      <c r="S805" s="234"/>
      <c r="T805" s="235"/>
      <c r="AT805" s="236" t="s">
        <v>513</v>
      </c>
      <c r="AU805" s="236" t="s">
        <v>82</v>
      </c>
      <c r="AV805" s="12" t="s">
        <v>82</v>
      </c>
      <c r="AW805" s="12" t="s">
        <v>36</v>
      </c>
      <c r="AX805" s="12" t="s">
        <v>73</v>
      </c>
      <c r="AY805" s="236" t="s">
        <v>492</v>
      </c>
    </row>
    <row r="806" spans="2:65" s="14" customFormat="1">
      <c r="B806" s="251"/>
      <c r="C806" s="252"/>
      <c r="D806" s="227" t="s">
        <v>513</v>
      </c>
      <c r="E806" s="253" t="s">
        <v>23</v>
      </c>
      <c r="F806" s="254" t="s">
        <v>560</v>
      </c>
      <c r="G806" s="252"/>
      <c r="H806" s="255">
        <v>5.1669999999999998</v>
      </c>
      <c r="I806" s="256"/>
      <c r="J806" s="252"/>
      <c r="K806" s="252"/>
      <c r="L806" s="257"/>
      <c r="M806" s="258"/>
      <c r="N806" s="259"/>
      <c r="O806" s="259"/>
      <c r="P806" s="259"/>
      <c r="Q806" s="259"/>
      <c r="R806" s="259"/>
      <c r="S806" s="259"/>
      <c r="T806" s="260"/>
      <c r="AT806" s="261" t="s">
        <v>513</v>
      </c>
      <c r="AU806" s="261" t="s">
        <v>82</v>
      </c>
      <c r="AV806" s="14" t="s">
        <v>502</v>
      </c>
      <c r="AW806" s="14" t="s">
        <v>36</v>
      </c>
      <c r="AX806" s="14" t="s">
        <v>80</v>
      </c>
      <c r="AY806" s="261" t="s">
        <v>492</v>
      </c>
    </row>
    <row r="807" spans="2:65" s="1" customFormat="1" ht="16.5" customHeight="1">
      <c r="B807" s="42"/>
      <c r="C807" s="209" t="s">
        <v>1636</v>
      </c>
      <c r="D807" s="209" t="s">
        <v>498</v>
      </c>
      <c r="E807" s="210" t="s">
        <v>8020</v>
      </c>
      <c r="F807" s="211" t="s">
        <v>8021</v>
      </c>
      <c r="G807" s="212" t="s">
        <v>1025</v>
      </c>
      <c r="H807" s="213">
        <v>2</v>
      </c>
      <c r="I807" s="214"/>
      <c r="J807" s="215">
        <f>ROUND(I807*H807,2)</f>
        <v>0</v>
      </c>
      <c r="K807" s="211" t="s">
        <v>501</v>
      </c>
      <c r="L807" s="62"/>
      <c r="M807" s="216" t="s">
        <v>23</v>
      </c>
      <c r="N807" s="217" t="s">
        <v>44</v>
      </c>
      <c r="O807" s="43"/>
      <c r="P807" s="218">
        <f>O807*H807</f>
        <v>0</v>
      </c>
      <c r="Q807" s="218">
        <v>8.0000000000000007E-5</v>
      </c>
      <c r="R807" s="218">
        <f>Q807*H807</f>
        <v>1.6000000000000001E-4</v>
      </c>
      <c r="S807" s="218">
        <v>0</v>
      </c>
      <c r="T807" s="219">
        <f>S807*H807</f>
        <v>0</v>
      </c>
      <c r="AR807" s="25" t="s">
        <v>502</v>
      </c>
      <c r="AT807" s="25" t="s">
        <v>498</v>
      </c>
      <c r="AU807" s="25" t="s">
        <v>82</v>
      </c>
      <c r="AY807" s="25" t="s">
        <v>492</v>
      </c>
      <c r="BE807" s="220">
        <f>IF(N807="základní",J807,0)</f>
        <v>0</v>
      </c>
      <c r="BF807" s="220">
        <f>IF(N807="snížená",J807,0)</f>
        <v>0</v>
      </c>
      <c r="BG807" s="220">
        <f>IF(N807="zákl. přenesená",J807,0)</f>
        <v>0</v>
      </c>
      <c r="BH807" s="220">
        <f>IF(N807="sníž. přenesená",J807,0)</f>
        <v>0</v>
      </c>
      <c r="BI807" s="220">
        <f>IF(N807="nulová",J807,0)</f>
        <v>0</v>
      </c>
      <c r="BJ807" s="25" t="s">
        <v>80</v>
      </c>
      <c r="BK807" s="220">
        <f>ROUND(I807*H807,2)</f>
        <v>0</v>
      </c>
      <c r="BL807" s="25" t="s">
        <v>502</v>
      </c>
      <c r="BM807" s="25" t="s">
        <v>8022</v>
      </c>
    </row>
    <row r="808" spans="2:65" s="1" customFormat="1">
      <c r="B808" s="42"/>
      <c r="C808" s="64"/>
      <c r="D808" s="221" t="s">
        <v>506</v>
      </c>
      <c r="E808" s="64"/>
      <c r="F808" s="222" t="s">
        <v>8021</v>
      </c>
      <c r="G808" s="64"/>
      <c r="H808" s="64"/>
      <c r="I808" s="177"/>
      <c r="J808" s="64"/>
      <c r="K808" s="64"/>
      <c r="L808" s="62"/>
      <c r="M808" s="223"/>
      <c r="N808" s="43"/>
      <c r="O808" s="43"/>
      <c r="P808" s="43"/>
      <c r="Q808" s="43"/>
      <c r="R808" s="43"/>
      <c r="S808" s="43"/>
      <c r="T808" s="79"/>
      <c r="AT808" s="25" t="s">
        <v>506</v>
      </c>
      <c r="AU808" s="25" t="s">
        <v>82</v>
      </c>
    </row>
    <row r="809" spans="2:65" s="1" customFormat="1" ht="72">
      <c r="B809" s="42"/>
      <c r="C809" s="64"/>
      <c r="D809" s="221" t="s">
        <v>509</v>
      </c>
      <c r="E809" s="64"/>
      <c r="F809" s="224" t="s">
        <v>2715</v>
      </c>
      <c r="G809" s="64"/>
      <c r="H809" s="64"/>
      <c r="I809" s="177"/>
      <c r="J809" s="64"/>
      <c r="K809" s="64"/>
      <c r="L809" s="62"/>
      <c r="M809" s="223"/>
      <c r="N809" s="43"/>
      <c r="O809" s="43"/>
      <c r="P809" s="43"/>
      <c r="Q809" s="43"/>
      <c r="R809" s="43"/>
      <c r="S809" s="43"/>
      <c r="T809" s="79"/>
      <c r="AT809" s="25" t="s">
        <v>509</v>
      </c>
      <c r="AU809" s="25" t="s">
        <v>82</v>
      </c>
    </row>
    <row r="810" spans="2:65" s="12" customFormat="1">
      <c r="B810" s="225"/>
      <c r="C810" s="226"/>
      <c r="D810" s="221" t="s">
        <v>513</v>
      </c>
      <c r="E810" s="248" t="s">
        <v>23</v>
      </c>
      <c r="F810" s="249" t="s">
        <v>82</v>
      </c>
      <c r="G810" s="226"/>
      <c r="H810" s="250">
        <v>2</v>
      </c>
      <c r="I810" s="231"/>
      <c r="J810" s="226"/>
      <c r="K810" s="226"/>
      <c r="L810" s="232"/>
      <c r="M810" s="233"/>
      <c r="N810" s="234"/>
      <c r="O810" s="234"/>
      <c r="P810" s="234"/>
      <c r="Q810" s="234"/>
      <c r="R810" s="234"/>
      <c r="S810" s="234"/>
      <c r="T810" s="235"/>
      <c r="AT810" s="236" t="s">
        <v>513</v>
      </c>
      <c r="AU810" s="236" t="s">
        <v>82</v>
      </c>
      <c r="AV810" s="12" t="s">
        <v>82</v>
      </c>
      <c r="AW810" s="12" t="s">
        <v>36</v>
      </c>
      <c r="AX810" s="12" t="s">
        <v>73</v>
      </c>
      <c r="AY810" s="236" t="s">
        <v>492</v>
      </c>
    </row>
    <row r="811" spans="2:65" s="13" customFormat="1">
      <c r="B811" s="237"/>
      <c r="C811" s="238"/>
      <c r="D811" s="221" t="s">
        <v>513</v>
      </c>
      <c r="E811" s="239" t="s">
        <v>23</v>
      </c>
      <c r="F811" s="240" t="s">
        <v>8023</v>
      </c>
      <c r="G811" s="238"/>
      <c r="H811" s="241" t="s">
        <v>23</v>
      </c>
      <c r="I811" s="242"/>
      <c r="J811" s="238"/>
      <c r="K811" s="238"/>
      <c r="L811" s="243"/>
      <c r="M811" s="244"/>
      <c r="N811" s="245"/>
      <c r="O811" s="245"/>
      <c r="P811" s="245"/>
      <c r="Q811" s="245"/>
      <c r="R811" s="245"/>
      <c r="S811" s="245"/>
      <c r="T811" s="246"/>
      <c r="AT811" s="247" t="s">
        <v>513</v>
      </c>
      <c r="AU811" s="247" t="s">
        <v>82</v>
      </c>
      <c r="AV811" s="13" t="s">
        <v>80</v>
      </c>
      <c r="AW811" s="13" t="s">
        <v>36</v>
      </c>
      <c r="AX811" s="13" t="s">
        <v>73</v>
      </c>
      <c r="AY811" s="247" t="s">
        <v>492</v>
      </c>
    </row>
    <row r="812" spans="2:65" s="14" customFormat="1">
      <c r="B812" s="251"/>
      <c r="C812" s="252"/>
      <c r="D812" s="227" t="s">
        <v>513</v>
      </c>
      <c r="E812" s="253" t="s">
        <v>23</v>
      </c>
      <c r="F812" s="254" t="s">
        <v>560</v>
      </c>
      <c r="G812" s="252"/>
      <c r="H812" s="255">
        <v>2</v>
      </c>
      <c r="I812" s="256"/>
      <c r="J812" s="252"/>
      <c r="K812" s="252"/>
      <c r="L812" s="257"/>
      <c r="M812" s="258"/>
      <c r="N812" s="259"/>
      <c r="O812" s="259"/>
      <c r="P812" s="259"/>
      <c r="Q812" s="259"/>
      <c r="R812" s="259"/>
      <c r="S812" s="259"/>
      <c r="T812" s="260"/>
      <c r="AT812" s="261" t="s">
        <v>513</v>
      </c>
      <c r="AU812" s="261" t="s">
        <v>82</v>
      </c>
      <c r="AV812" s="14" t="s">
        <v>502</v>
      </c>
      <c r="AW812" s="14" t="s">
        <v>36</v>
      </c>
      <c r="AX812" s="14" t="s">
        <v>80</v>
      </c>
      <c r="AY812" s="261" t="s">
        <v>492</v>
      </c>
    </row>
    <row r="813" spans="2:65" s="1" customFormat="1" ht="16.5" customHeight="1">
      <c r="B813" s="42"/>
      <c r="C813" s="278" t="s">
        <v>1643</v>
      </c>
      <c r="D813" s="278" t="s">
        <v>1110</v>
      </c>
      <c r="E813" s="279" t="s">
        <v>8024</v>
      </c>
      <c r="F813" s="280" t="s">
        <v>8025</v>
      </c>
      <c r="G813" s="281" t="s">
        <v>1025</v>
      </c>
      <c r="H813" s="282">
        <v>1</v>
      </c>
      <c r="I813" s="283"/>
      <c r="J813" s="284">
        <f>ROUND(I813*H813,2)</f>
        <v>0</v>
      </c>
      <c r="K813" s="280" t="s">
        <v>501</v>
      </c>
      <c r="L813" s="285"/>
      <c r="M813" s="286" t="s">
        <v>23</v>
      </c>
      <c r="N813" s="287" t="s">
        <v>44</v>
      </c>
      <c r="O813" s="43"/>
      <c r="P813" s="218">
        <f>O813*H813</f>
        <v>0</v>
      </c>
      <c r="Q813" s="218">
        <v>1.311E-2</v>
      </c>
      <c r="R813" s="218">
        <f>Q813*H813</f>
        <v>1.311E-2</v>
      </c>
      <c r="S813" s="218">
        <v>0</v>
      </c>
      <c r="T813" s="219">
        <f>S813*H813</f>
        <v>0</v>
      </c>
      <c r="AR813" s="25" t="s">
        <v>604</v>
      </c>
      <c r="AT813" s="25" t="s">
        <v>1110</v>
      </c>
      <c r="AU813" s="25" t="s">
        <v>82</v>
      </c>
      <c r="AY813" s="25" t="s">
        <v>492</v>
      </c>
      <c r="BE813" s="220">
        <f>IF(N813="základní",J813,0)</f>
        <v>0</v>
      </c>
      <c r="BF813" s="220">
        <f>IF(N813="snížená",J813,0)</f>
        <v>0</v>
      </c>
      <c r="BG813" s="220">
        <f>IF(N813="zákl. přenesená",J813,0)</f>
        <v>0</v>
      </c>
      <c r="BH813" s="220">
        <f>IF(N813="sníž. přenesená",J813,0)</f>
        <v>0</v>
      </c>
      <c r="BI813" s="220">
        <f>IF(N813="nulová",J813,0)</f>
        <v>0</v>
      </c>
      <c r="BJ813" s="25" t="s">
        <v>80</v>
      </c>
      <c r="BK813" s="220">
        <f>ROUND(I813*H813,2)</f>
        <v>0</v>
      </c>
      <c r="BL813" s="25" t="s">
        <v>502</v>
      </c>
      <c r="BM813" s="25" t="s">
        <v>8026</v>
      </c>
    </row>
    <row r="814" spans="2:65" s="1" customFormat="1">
      <c r="B814" s="42"/>
      <c r="C814" s="64"/>
      <c r="D814" s="221" t="s">
        <v>506</v>
      </c>
      <c r="E814" s="64"/>
      <c r="F814" s="222" t="s">
        <v>8025</v>
      </c>
      <c r="G814" s="64"/>
      <c r="H814" s="64"/>
      <c r="I814" s="177"/>
      <c r="J814" s="64"/>
      <c r="K814" s="64"/>
      <c r="L814" s="62"/>
      <c r="M814" s="223"/>
      <c r="N814" s="43"/>
      <c r="O814" s="43"/>
      <c r="P814" s="43"/>
      <c r="Q814" s="43"/>
      <c r="R814" s="43"/>
      <c r="S814" s="43"/>
      <c r="T814" s="79"/>
      <c r="AT814" s="25" t="s">
        <v>506</v>
      </c>
      <c r="AU814" s="25" t="s">
        <v>82</v>
      </c>
    </row>
    <row r="815" spans="2:65" s="12" customFormat="1">
      <c r="B815" s="225"/>
      <c r="C815" s="226"/>
      <c r="D815" s="221" t="s">
        <v>513</v>
      </c>
      <c r="E815" s="248" t="s">
        <v>23</v>
      </c>
      <c r="F815" s="249" t="s">
        <v>80</v>
      </c>
      <c r="G815" s="226"/>
      <c r="H815" s="250">
        <v>1</v>
      </c>
      <c r="I815" s="231"/>
      <c r="J815" s="226"/>
      <c r="K815" s="226"/>
      <c r="L815" s="232"/>
      <c r="M815" s="233"/>
      <c r="N815" s="234"/>
      <c r="O815" s="234"/>
      <c r="P815" s="234"/>
      <c r="Q815" s="234"/>
      <c r="R815" s="234"/>
      <c r="S815" s="234"/>
      <c r="T815" s="235"/>
      <c r="AT815" s="236" t="s">
        <v>513</v>
      </c>
      <c r="AU815" s="236" t="s">
        <v>82</v>
      </c>
      <c r="AV815" s="12" t="s">
        <v>82</v>
      </c>
      <c r="AW815" s="12" t="s">
        <v>36</v>
      </c>
      <c r="AX815" s="12" t="s">
        <v>73</v>
      </c>
      <c r="AY815" s="236" t="s">
        <v>492</v>
      </c>
    </row>
    <row r="816" spans="2:65" s="13" customFormat="1">
      <c r="B816" s="237"/>
      <c r="C816" s="238"/>
      <c r="D816" s="221" t="s">
        <v>513</v>
      </c>
      <c r="E816" s="239" t="s">
        <v>23</v>
      </c>
      <c r="F816" s="240" t="s">
        <v>8027</v>
      </c>
      <c r="G816" s="238"/>
      <c r="H816" s="241" t="s">
        <v>23</v>
      </c>
      <c r="I816" s="242"/>
      <c r="J816" s="238"/>
      <c r="K816" s="238"/>
      <c r="L816" s="243"/>
      <c r="M816" s="244"/>
      <c r="N816" s="245"/>
      <c r="O816" s="245"/>
      <c r="P816" s="245"/>
      <c r="Q816" s="245"/>
      <c r="R816" s="245"/>
      <c r="S816" s="245"/>
      <c r="T816" s="246"/>
      <c r="AT816" s="247" t="s">
        <v>513</v>
      </c>
      <c r="AU816" s="247" t="s">
        <v>82</v>
      </c>
      <c r="AV816" s="13" t="s">
        <v>80</v>
      </c>
      <c r="AW816" s="13" t="s">
        <v>36</v>
      </c>
      <c r="AX816" s="13" t="s">
        <v>73</v>
      </c>
      <c r="AY816" s="247" t="s">
        <v>492</v>
      </c>
    </row>
    <row r="817" spans="2:65" s="14" customFormat="1">
      <c r="B817" s="251"/>
      <c r="C817" s="252"/>
      <c r="D817" s="227" t="s">
        <v>513</v>
      </c>
      <c r="E817" s="253" t="s">
        <v>23</v>
      </c>
      <c r="F817" s="254" t="s">
        <v>560</v>
      </c>
      <c r="G817" s="252"/>
      <c r="H817" s="255">
        <v>1</v>
      </c>
      <c r="I817" s="256"/>
      <c r="J817" s="252"/>
      <c r="K817" s="252"/>
      <c r="L817" s="257"/>
      <c r="M817" s="258"/>
      <c r="N817" s="259"/>
      <c r="O817" s="259"/>
      <c r="P817" s="259"/>
      <c r="Q817" s="259"/>
      <c r="R817" s="259"/>
      <c r="S817" s="259"/>
      <c r="T817" s="260"/>
      <c r="AT817" s="261" t="s">
        <v>513</v>
      </c>
      <c r="AU817" s="261" t="s">
        <v>82</v>
      </c>
      <c r="AV817" s="14" t="s">
        <v>502</v>
      </c>
      <c r="AW817" s="14" t="s">
        <v>36</v>
      </c>
      <c r="AX817" s="14" t="s">
        <v>80</v>
      </c>
      <c r="AY817" s="261" t="s">
        <v>492</v>
      </c>
    </row>
    <row r="818" spans="2:65" s="1" customFormat="1" ht="16.5" customHeight="1">
      <c r="B818" s="42"/>
      <c r="C818" s="209" t="s">
        <v>1650</v>
      </c>
      <c r="D818" s="209" t="s">
        <v>498</v>
      </c>
      <c r="E818" s="210" t="s">
        <v>8020</v>
      </c>
      <c r="F818" s="211" t="s">
        <v>8021</v>
      </c>
      <c r="G818" s="212" t="s">
        <v>1025</v>
      </c>
      <c r="H818" s="213">
        <v>2</v>
      </c>
      <c r="I818" s="214"/>
      <c r="J818" s="215">
        <f>ROUND(I818*H818,2)</f>
        <v>0</v>
      </c>
      <c r="K818" s="211" t="s">
        <v>501</v>
      </c>
      <c r="L818" s="62"/>
      <c r="M818" s="216" t="s">
        <v>23</v>
      </c>
      <c r="N818" s="217" t="s">
        <v>44</v>
      </c>
      <c r="O818" s="43"/>
      <c r="P818" s="218">
        <f>O818*H818</f>
        <v>0</v>
      </c>
      <c r="Q818" s="218">
        <v>8.0000000000000007E-5</v>
      </c>
      <c r="R818" s="218">
        <f>Q818*H818</f>
        <v>1.6000000000000001E-4</v>
      </c>
      <c r="S818" s="218">
        <v>0</v>
      </c>
      <c r="T818" s="219">
        <f>S818*H818</f>
        <v>0</v>
      </c>
      <c r="AR818" s="25" t="s">
        <v>502</v>
      </c>
      <c r="AT818" s="25" t="s">
        <v>498</v>
      </c>
      <c r="AU818" s="25" t="s">
        <v>82</v>
      </c>
      <c r="AY818" s="25" t="s">
        <v>492</v>
      </c>
      <c r="BE818" s="220">
        <f>IF(N818="základní",J818,0)</f>
        <v>0</v>
      </c>
      <c r="BF818" s="220">
        <f>IF(N818="snížená",J818,0)</f>
        <v>0</v>
      </c>
      <c r="BG818" s="220">
        <f>IF(N818="zákl. přenesená",J818,0)</f>
        <v>0</v>
      </c>
      <c r="BH818" s="220">
        <f>IF(N818="sníž. přenesená",J818,0)</f>
        <v>0</v>
      </c>
      <c r="BI818" s="220">
        <f>IF(N818="nulová",J818,0)</f>
        <v>0</v>
      </c>
      <c r="BJ818" s="25" t="s">
        <v>80</v>
      </c>
      <c r="BK818" s="220">
        <f>ROUND(I818*H818,2)</f>
        <v>0</v>
      </c>
      <c r="BL818" s="25" t="s">
        <v>502</v>
      </c>
      <c r="BM818" s="25" t="s">
        <v>8028</v>
      </c>
    </row>
    <row r="819" spans="2:65" s="1" customFormat="1">
      <c r="B819" s="42"/>
      <c r="C819" s="64"/>
      <c r="D819" s="221" t="s">
        <v>506</v>
      </c>
      <c r="E819" s="64"/>
      <c r="F819" s="222" t="s">
        <v>8021</v>
      </c>
      <c r="G819" s="64"/>
      <c r="H819" s="64"/>
      <c r="I819" s="177"/>
      <c r="J819" s="64"/>
      <c r="K819" s="64"/>
      <c r="L819" s="62"/>
      <c r="M819" s="223"/>
      <c r="N819" s="43"/>
      <c r="O819" s="43"/>
      <c r="P819" s="43"/>
      <c r="Q819" s="43"/>
      <c r="R819" s="43"/>
      <c r="S819" s="43"/>
      <c r="T819" s="79"/>
      <c r="AT819" s="25" t="s">
        <v>506</v>
      </c>
      <c r="AU819" s="25" t="s">
        <v>82</v>
      </c>
    </row>
    <row r="820" spans="2:65" s="1" customFormat="1" ht="72">
      <c r="B820" s="42"/>
      <c r="C820" s="64"/>
      <c r="D820" s="221" t="s">
        <v>509</v>
      </c>
      <c r="E820" s="64"/>
      <c r="F820" s="224" t="s">
        <v>2715</v>
      </c>
      <c r="G820" s="64"/>
      <c r="H820" s="64"/>
      <c r="I820" s="177"/>
      <c r="J820" s="64"/>
      <c r="K820" s="64"/>
      <c r="L820" s="62"/>
      <c r="M820" s="223"/>
      <c r="N820" s="43"/>
      <c r="O820" s="43"/>
      <c r="P820" s="43"/>
      <c r="Q820" s="43"/>
      <c r="R820" s="43"/>
      <c r="S820" s="43"/>
      <c r="T820" s="79"/>
      <c r="AT820" s="25" t="s">
        <v>509</v>
      </c>
      <c r="AU820" s="25" t="s">
        <v>82</v>
      </c>
    </row>
    <row r="821" spans="2:65" s="12" customFormat="1">
      <c r="B821" s="225"/>
      <c r="C821" s="226"/>
      <c r="D821" s="221" t="s">
        <v>513</v>
      </c>
      <c r="E821" s="248" t="s">
        <v>23</v>
      </c>
      <c r="F821" s="249" t="s">
        <v>82</v>
      </c>
      <c r="G821" s="226"/>
      <c r="H821" s="250">
        <v>2</v>
      </c>
      <c r="I821" s="231"/>
      <c r="J821" s="226"/>
      <c r="K821" s="226"/>
      <c r="L821" s="232"/>
      <c r="M821" s="233"/>
      <c r="N821" s="234"/>
      <c r="O821" s="234"/>
      <c r="P821" s="234"/>
      <c r="Q821" s="234"/>
      <c r="R821" s="234"/>
      <c r="S821" s="234"/>
      <c r="T821" s="235"/>
      <c r="AT821" s="236" t="s">
        <v>513</v>
      </c>
      <c r="AU821" s="236" t="s">
        <v>82</v>
      </c>
      <c r="AV821" s="12" t="s">
        <v>82</v>
      </c>
      <c r="AW821" s="12" t="s">
        <v>36</v>
      </c>
      <c r="AX821" s="12" t="s">
        <v>73</v>
      </c>
      <c r="AY821" s="236" t="s">
        <v>492</v>
      </c>
    </row>
    <row r="822" spans="2:65" s="13" customFormat="1">
      <c r="B822" s="237"/>
      <c r="C822" s="238"/>
      <c r="D822" s="221" t="s">
        <v>513</v>
      </c>
      <c r="E822" s="239" t="s">
        <v>23</v>
      </c>
      <c r="F822" s="240" t="s">
        <v>8029</v>
      </c>
      <c r="G822" s="238"/>
      <c r="H822" s="241" t="s">
        <v>23</v>
      </c>
      <c r="I822" s="242"/>
      <c r="J822" s="238"/>
      <c r="K822" s="238"/>
      <c r="L822" s="243"/>
      <c r="M822" s="244"/>
      <c r="N822" s="245"/>
      <c r="O822" s="245"/>
      <c r="P822" s="245"/>
      <c r="Q822" s="245"/>
      <c r="R822" s="245"/>
      <c r="S822" s="245"/>
      <c r="T822" s="246"/>
      <c r="AT822" s="247" t="s">
        <v>513</v>
      </c>
      <c r="AU822" s="247" t="s">
        <v>82</v>
      </c>
      <c r="AV822" s="13" t="s">
        <v>80</v>
      </c>
      <c r="AW822" s="13" t="s">
        <v>36</v>
      </c>
      <c r="AX822" s="13" t="s">
        <v>73</v>
      </c>
      <c r="AY822" s="247" t="s">
        <v>492</v>
      </c>
    </row>
    <row r="823" spans="2:65" s="14" customFormat="1">
      <c r="B823" s="251"/>
      <c r="C823" s="252"/>
      <c r="D823" s="227" t="s">
        <v>513</v>
      </c>
      <c r="E823" s="253" t="s">
        <v>23</v>
      </c>
      <c r="F823" s="254" t="s">
        <v>560</v>
      </c>
      <c r="G823" s="252"/>
      <c r="H823" s="255">
        <v>2</v>
      </c>
      <c r="I823" s="256"/>
      <c r="J823" s="252"/>
      <c r="K823" s="252"/>
      <c r="L823" s="257"/>
      <c r="M823" s="258"/>
      <c r="N823" s="259"/>
      <c r="O823" s="259"/>
      <c r="P823" s="259"/>
      <c r="Q823" s="259"/>
      <c r="R823" s="259"/>
      <c r="S823" s="259"/>
      <c r="T823" s="260"/>
      <c r="AT823" s="261" t="s">
        <v>513</v>
      </c>
      <c r="AU823" s="261" t="s">
        <v>82</v>
      </c>
      <c r="AV823" s="14" t="s">
        <v>502</v>
      </c>
      <c r="AW823" s="14" t="s">
        <v>36</v>
      </c>
      <c r="AX823" s="14" t="s">
        <v>80</v>
      </c>
      <c r="AY823" s="261" t="s">
        <v>492</v>
      </c>
    </row>
    <row r="824" spans="2:65" s="1" customFormat="1" ht="16.5" customHeight="1">
      <c r="B824" s="42"/>
      <c r="C824" s="278" t="s">
        <v>1656</v>
      </c>
      <c r="D824" s="278" t="s">
        <v>1110</v>
      </c>
      <c r="E824" s="279" t="s">
        <v>8030</v>
      </c>
      <c r="F824" s="280" t="s">
        <v>8031</v>
      </c>
      <c r="G824" s="281" t="s">
        <v>1025</v>
      </c>
      <c r="H824" s="282">
        <v>1</v>
      </c>
      <c r="I824" s="283"/>
      <c r="J824" s="284">
        <f>ROUND(I824*H824,2)</f>
        <v>0</v>
      </c>
      <c r="K824" s="280" t="s">
        <v>23</v>
      </c>
      <c r="L824" s="285"/>
      <c r="M824" s="286" t="s">
        <v>23</v>
      </c>
      <c r="N824" s="287" t="s">
        <v>44</v>
      </c>
      <c r="O824" s="43"/>
      <c r="P824" s="218">
        <f>O824*H824</f>
        <v>0</v>
      </c>
      <c r="Q824" s="218">
        <v>1.98E-3</v>
      </c>
      <c r="R824" s="218">
        <f>Q824*H824</f>
        <v>1.98E-3</v>
      </c>
      <c r="S824" s="218">
        <v>0</v>
      </c>
      <c r="T824" s="219">
        <f>S824*H824</f>
        <v>0</v>
      </c>
      <c r="AR824" s="25" t="s">
        <v>604</v>
      </c>
      <c r="AT824" s="25" t="s">
        <v>1110</v>
      </c>
      <c r="AU824" s="25" t="s">
        <v>82</v>
      </c>
      <c r="AY824" s="25" t="s">
        <v>492</v>
      </c>
      <c r="BE824" s="220">
        <f>IF(N824="základní",J824,0)</f>
        <v>0</v>
      </c>
      <c r="BF824" s="220">
        <f>IF(N824="snížená",J824,0)</f>
        <v>0</v>
      </c>
      <c r="BG824" s="220">
        <f>IF(N824="zákl. přenesená",J824,0)</f>
        <v>0</v>
      </c>
      <c r="BH824" s="220">
        <f>IF(N824="sníž. přenesená",J824,0)</f>
        <v>0</v>
      </c>
      <c r="BI824" s="220">
        <f>IF(N824="nulová",J824,0)</f>
        <v>0</v>
      </c>
      <c r="BJ824" s="25" t="s">
        <v>80</v>
      </c>
      <c r="BK824" s="220">
        <f>ROUND(I824*H824,2)</f>
        <v>0</v>
      </c>
      <c r="BL824" s="25" t="s">
        <v>502</v>
      </c>
      <c r="BM824" s="25" t="s">
        <v>8032</v>
      </c>
    </row>
    <row r="825" spans="2:65" s="1" customFormat="1">
      <c r="B825" s="42"/>
      <c r="C825" s="64"/>
      <c r="D825" s="221" t="s">
        <v>506</v>
      </c>
      <c r="E825" s="64"/>
      <c r="F825" s="222" t="s">
        <v>8031</v>
      </c>
      <c r="G825" s="64"/>
      <c r="H825" s="64"/>
      <c r="I825" s="177"/>
      <c r="J825" s="64"/>
      <c r="K825" s="64"/>
      <c r="L825" s="62"/>
      <c r="M825" s="223"/>
      <c r="N825" s="43"/>
      <c r="O825" s="43"/>
      <c r="P825" s="43"/>
      <c r="Q825" s="43"/>
      <c r="R825" s="43"/>
      <c r="S825" s="43"/>
      <c r="T825" s="79"/>
      <c r="AT825" s="25" t="s">
        <v>506</v>
      </c>
      <c r="AU825" s="25" t="s">
        <v>82</v>
      </c>
    </row>
    <row r="826" spans="2:65" s="12" customFormat="1">
      <c r="B826" s="225"/>
      <c r="C826" s="226"/>
      <c r="D826" s="221" t="s">
        <v>513</v>
      </c>
      <c r="E826" s="248" t="s">
        <v>23</v>
      </c>
      <c r="F826" s="249" t="s">
        <v>80</v>
      </c>
      <c r="G826" s="226"/>
      <c r="H826" s="250">
        <v>1</v>
      </c>
      <c r="I826" s="231"/>
      <c r="J826" s="226"/>
      <c r="K826" s="226"/>
      <c r="L826" s="232"/>
      <c r="M826" s="233"/>
      <c r="N826" s="234"/>
      <c r="O826" s="234"/>
      <c r="P826" s="234"/>
      <c r="Q826" s="234"/>
      <c r="R826" s="234"/>
      <c r="S826" s="234"/>
      <c r="T826" s="235"/>
      <c r="AT826" s="236" t="s">
        <v>513</v>
      </c>
      <c r="AU826" s="236" t="s">
        <v>82</v>
      </c>
      <c r="AV826" s="12" t="s">
        <v>82</v>
      </c>
      <c r="AW826" s="12" t="s">
        <v>36</v>
      </c>
      <c r="AX826" s="12" t="s">
        <v>73</v>
      </c>
      <c r="AY826" s="236" t="s">
        <v>492</v>
      </c>
    </row>
    <row r="827" spans="2:65" s="13" customFormat="1">
      <c r="B827" s="237"/>
      <c r="C827" s="238"/>
      <c r="D827" s="221" t="s">
        <v>513</v>
      </c>
      <c r="E827" s="239" t="s">
        <v>23</v>
      </c>
      <c r="F827" s="240" t="s">
        <v>8033</v>
      </c>
      <c r="G827" s="238"/>
      <c r="H827" s="241" t="s">
        <v>23</v>
      </c>
      <c r="I827" s="242"/>
      <c r="J827" s="238"/>
      <c r="K827" s="238"/>
      <c r="L827" s="243"/>
      <c r="M827" s="244"/>
      <c r="N827" s="245"/>
      <c r="O827" s="245"/>
      <c r="P827" s="245"/>
      <c r="Q827" s="245"/>
      <c r="R827" s="245"/>
      <c r="S827" s="245"/>
      <c r="T827" s="246"/>
      <c r="AT827" s="247" t="s">
        <v>513</v>
      </c>
      <c r="AU827" s="247" t="s">
        <v>82</v>
      </c>
      <c r="AV827" s="13" t="s">
        <v>80</v>
      </c>
      <c r="AW827" s="13" t="s">
        <v>36</v>
      </c>
      <c r="AX827" s="13" t="s">
        <v>73</v>
      </c>
      <c r="AY827" s="247" t="s">
        <v>492</v>
      </c>
    </row>
    <row r="828" spans="2:65" s="14" customFormat="1">
      <c r="B828" s="251"/>
      <c r="C828" s="252"/>
      <c r="D828" s="227" t="s">
        <v>513</v>
      </c>
      <c r="E828" s="253" t="s">
        <v>23</v>
      </c>
      <c r="F828" s="254" t="s">
        <v>560</v>
      </c>
      <c r="G828" s="252"/>
      <c r="H828" s="255">
        <v>1</v>
      </c>
      <c r="I828" s="256"/>
      <c r="J828" s="252"/>
      <c r="K828" s="252"/>
      <c r="L828" s="257"/>
      <c r="M828" s="258"/>
      <c r="N828" s="259"/>
      <c r="O828" s="259"/>
      <c r="P828" s="259"/>
      <c r="Q828" s="259"/>
      <c r="R828" s="259"/>
      <c r="S828" s="259"/>
      <c r="T828" s="260"/>
      <c r="AT828" s="261" t="s">
        <v>513</v>
      </c>
      <c r="AU828" s="261" t="s">
        <v>82</v>
      </c>
      <c r="AV828" s="14" t="s">
        <v>502</v>
      </c>
      <c r="AW828" s="14" t="s">
        <v>36</v>
      </c>
      <c r="AX828" s="14" t="s">
        <v>80</v>
      </c>
      <c r="AY828" s="261" t="s">
        <v>492</v>
      </c>
    </row>
    <row r="829" spans="2:65" s="1" customFormat="1" ht="16.5" customHeight="1">
      <c r="B829" s="42"/>
      <c r="C829" s="209" t="s">
        <v>452</v>
      </c>
      <c r="D829" s="209" t="s">
        <v>498</v>
      </c>
      <c r="E829" s="210" t="s">
        <v>8034</v>
      </c>
      <c r="F829" s="211" t="s">
        <v>8035</v>
      </c>
      <c r="G829" s="212" t="s">
        <v>1025</v>
      </c>
      <c r="H829" s="213">
        <v>7</v>
      </c>
      <c r="I829" s="214"/>
      <c r="J829" s="215">
        <f>ROUND(I829*H829,2)</f>
        <v>0</v>
      </c>
      <c r="K829" s="211" t="s">
        <v>501</v>
      </c>
      <c r="L829" s="62"/>
      <c r="M829" s="216" t="s">
        <v>23</v>
      </c>
      <c r="N829" s="217" t="s">
        <v>44</v>
      </c>
      <c r="O829" s="43"/>
      <c r="P829" s="218">
        <f>O829*H829</f>
        <v>0</v>
      </c>
      <c r="Q829" s="218">
        <v>1.4999999999999999E-4</v>
      </c>
      <c r="R829" s="218">
        <f>Q829*H829</f>
        <v>1.0499999999999999E-3</v>
      </c>
      <c r="S829" s="218">
        <v>0</v>
      </c>
      <c r="T829" s="219">
        <f>S829*H829</f>
        <v>0</v>
      </c>
      <c r="AR829" s="25" t="s">
        <v>502</v>
      </c>
      <c r="AT829" s="25" t="s">
        <v>498</v>
      </c>
      <c r="AU829" s="25" t="s">
        <v>82</v>
      </c>
      <c r="AY829" s="25" t="s">
        <v>492</v>
      </c>
      <c r="BE829" s="220">
        <f>IF(N829="základní",J829,0)</f>
        <v>0</v>
      </c>
      <c r="BF829" s="220">
        <f>IF(N829="snížená",J829,0)</f>
        <v>0</v>
      </c>
      <c r="BG829" s="220">
        <f>IF(N829="zákl. přenesená",J829,0)</f>
        <v>0</v>
      </c>
      <c r="BH829" s="220">
        <f>IF(N829="sníž. přenesená",J829,0)</f>
        <v>0</v>
      </c>
      <c r="BI829" s="220">
        <f>IF(N829="nulová",J829,0)</f>
        <v>0</v>
      </c>
      <c r="BJ829" s="25" t="s">
        <v>80</v>
      </c>
      <c r="BK829" s="220">
        <f>ROUND(I829*H829,2)</f>
        <v>0</v>
      </c>
      <c r="BL829" s="25" t="s">
        <v>502</v>
      </c>
      <c r="BM829" s="25" t="s">
        <v>8036</v>
      </c>
    </row>
    <row r="830" spans="2:65" s="1" customFormat="1">
      <c r="B830" s="42"/>
      <c r="C830" s="64"/>
      <c r="D830" s="221" t="s">
        <v>506</v>
      </c>
      <c r="E830" s="64"/>
      <c r="F830" s="222" t="s">
        <v>8035</v>
      </c>
      <c r="G830" s="64"/>
      <c r="H830" s="64"/>
      <c r="I830" s="177"/>
      <c r="J830" s="64"/>
      <c r="K830" s="64"/>
      <c r="L830" s="62"/>
      <c r="M830" s="223"/>
      <c r="N830" s="43"/>
      <c r="O830" s="43"/>
      <c r="P830" s="43"/>
      <c r="Q830" s="43"/>
      <c r="R830" s="43"/>
      <c r="S830" s="43"/>
      <c r="T830" s="79"/>
      <c r="AT830" s="25" t="s">
        <v>506</v>
      </c>
      <c r="AU830" s="25" t="s">
        <v>82</v>
      </c>
    </row>
    <row r="831" spans="2:65" s="1" customFormat="1" ht="72">
      <c r="B831" s="42"/>
      <c r="C831" s="64"/>
      <c r="D831" s="221" t="s">
        <v>509</v>
      </c>
      <c r="E831" s="64"/>
      <c r="F831" s="224" t="s">
        <v>2715</v>
      </c>
      <c r="G831" s="64"/>
      <c r="H831" s="64"/>
      <c r="I831" s="177"/>
      <c r="J831" s="64"/>
      <c r="K831" s="64"/>
      <c r="L831" s="62"/>
      <c r="M831" s="223"/>
      <c r="N831" s="43"/>
      <c r="O831" s="43"/>
      <c r="P831" s="43"/>
      <c r="Q831" s="43"/>
      <c r="R831" s="43"/>
      <c r="S831" s="43"/>
      <c r="T831" s="79"/>
      <c r="AT831" s="25" t="s">
        <v>509</v>
      </c>
      <c r="AU831" s="25" t="s">
        <v>82</v>
      </c>
    </row>
    <row r="832" spans="2:65" s="12" customFormat="1">
      <c r="B832" s="225"/>
      <c r="C832" s="226"/>
      <c r="D832" s="221" t="s">
        <v>513</v>
      </c>
      <c r="E832" s="248" t="s">
        <v>23</v>
      </c>
      <c r="F832" s="249" t="s">
        <v>1066</v>
      </c>
      <c r="G832" s="226"/>
      <c r="H832" s="250">
        <v>7</v>
      </c>
      <c r="I832" s="231"/>
      <c r="J832" s="226"/>
      <c r="K832" s="226"/>
      <c r="L832" s="232"/>
      <c r="M832" s="233"/>
      <c r="N832" s="234"/>
      <c r="O832" s="234"/>
      <c r="P832" s="234"/>
      <c r="Q832" s="234"/>
      <c r="R832" s="234"/>
      <c r="S832" s="234"/>
      <c r="T832" s="235"/>
      <c r="AT832" s="236" t="s">
        <v>513</v>
      </c>
      <c r="AU832" s="236" t="s">
        <v>82</v>
      </c>
      <c r="AV832" s="12" t="s">
        <v>82</v>
      </c>
      <c r="AW832" s="12" t="s">
        <v>36</v>
      </c>
      <c r="AX832" s="12" t="s">
        <v>73</v>
      </c>
      <c r="AY832" s="236" t="s">
        <v>492</v>
      </c>
    </row>
    <row r="833" spans="2:65" s="13" customFormat="1">
      <c r="B833" s="237"/>
      <c r="C833" s="238"/>
      <c r="D833" s="221" t="s">
        <v>513</v>
      </c>
      <c r="E833" s="239" t="s">
        <v>23</v>
      </c>
      <c r="F833" s="240" t="s">
        <v>8037</v>
      </c>
      <c r="G833" s="238"/>
      <c r="H833" s="241" t="s">
        <v>23</v>
      </c>
      <c r="I833" s="242"/>
      <c r="J833" s="238"/>
      <c r="K833" s="238"/>
      <c r="L833" s="243"/>
      <c r="M833" s="244"/>
      <c r="N833" s="245"/>
      <c r="O833" s="245"/>
      <c r="P833" s="245"/>
      <c r="Q833" s="245"/>
      <c r="R833" s="245"/>
      <c r="S833" s="245"/>
      <c r="T833" s="246"/>
      <c r="AT833" s="247" t="s">
        <v>513</v>
      </c>
      <c r="AU833" s="247" t="s">
        <v>82</v>
      </c>
      <c r="AV833" s="13" t="s">
        <v>80</v>
      </c>
      <c r="AW833" s="13" t="s">
        <v>36</v>
      </c>
      <c r="AX833" s="13" t="s">
        <v>73</v>
      </c>
      <c r="AY833" s="247" t="s">
        <v>492</v>
      </c>
    </row>
    <row r="834" spans="2:65" s="14" customFormat="1">
      <c r="B834" s="251"/>
      <c r="C834" s="252"/>
      <c r="D834" s="227" t="s">
        <v>513</v>
      </c>
      <c r="E834" s="253" t="s">
        <v>23</v>
      </c>
      <c r="F834" s="254" t="s">
        <v>560</v>
      </c>
      <c r="G834" s="252"/>
      <c r="H834" s="255">
        <v>7</v>
      </c>
      <c r="I834" s="256"/>
      <c r="J834" s="252"/>
      <c r="K834" s="252"/>
      <c r="L834" s="257"/>
      <c r="M834" s="258"/>
      <c r="N834" s="259"/>
      <c r="O834" s="259"/>
      <c r="P834" s="259"/>
      <c r="Q834" s="259"/>
      <c r="R834" s="259"/>
      <c r="S834" s="259"/>
      <c r="T834" s="260"/>
      <c r="AT834" s="261" t="s">
        <v>513</v>
      </c>
      <c r="AU834" s="261" t="s">
        <v>82</v>
      </c>
      <c r="AV834" s="14" t="s">
        <v>502</v>
      </c>
      <c r="AW834" s="14" t="s">
        <v>36</v>
      </c>
      <c r="AX834" s="14" t="s">
        <v>80</v>
      </c>
      <c r="AY834" s="261" t="s">
        <v>492</v>
      </c>
    </row>
    <row r="835" spans="2:65" s="1" customFormat="1" ht="16.5" customHeight="1">
      <c r="B835" s="42"/>
      <c r="C835" s="278" t="s">
        <v>1667</v>
      </c>
      <c r="D835" s="278" t="s">
        <v>1110</v>
      </c>
      <c r="E835" s="279" t="s">
        <v>8038</v>
      </c>
      <c r="F835" s="280" t="s">
        <v>8039</v>
      </c>
      <c r="G835" s="281" t="s">
        <v>1025</v>
      </c>
      <c r="H835" s="282">
        <v>6</v>
      </c>
      <c r="I835" s="283"/>
      <c r="J835" s="284">
        <f>ROUND(I835*H835,2)</f>
        <v>0</v>
      </c>
      <c r="K835" s="280" t="s">
        <v>23</v>
      </c>
      <c r="L835" s="285"/>
      <c r="M835" s="286" t="s">
        <v>23</v>
      </c>
      <c r="N835" s="287" t="s">
        <v>44</v>
      </c>
      <c r="O835" s="43"/>
      <c r="P835" s="218">
        <f>O835*H835</f>
        <v>0</v>
      </c>
      <c r="Q835" s="218">
        <v>3.2000000000000002E-3</v>
      </c>
      <c r="R835" s="218">
        <f>Q835*H835</f>
        <v>1.9200000000000002E-2</v>
      </c>
      <c r="S835" s="218">
        <v>0</v>
      </c>
      <c r="T835" s="219">
        <f>S835*H835</f>
        <v>0</v>
      </c>
      <c r="AR835" s="25" t="s">
        <v>604</v>
      </c>
      <c r="AT835" s="25" t="s">
        <v>1110</v>
      </c>
      <c r="AU835" s="25" t="s">
        <v>82</v>
      </c>
      <c r="AY835" s="25" t="s">
        <v>492</v>
      </c>
      <c r="BE835" s="220">
        <f>IF(N835="základní",J835,0)</f>
        <v>0</v>
      </c>
      <c r="BF835" s="220">
        <f>IF(N835="snížená",J835,0)</f>
        <v>0</v>
      </c>
      <c r="BG835" s="220">
        <f>IF(N835="zákl. přenesená",J835,0)</f>
        <v>0</v>
      </c>
      <c r="BH835" s="220">
        <f>IF(N835="sníž. přenesená",J835,0)</f>
        <v>0</v>
      </c>
      <c r="BI835" s="220">
        <f>IF(N835="nulová",J835,0)</f>
        <v>0</v>
      </c>
      <c r="BJ835" s="25" t="s">
        <v>80</v>
      </c>
      <c r="BK835" s="220">
        <f>ROUND(I835*H835,2)</f>
        <v>0</v>
      </c>
      <c r="BL835" s="25" t="s">
        <v>502</v>
      </c>
      <c r="BM835" s="25" t="s">
        <v>8040</v>
      </c>
    </row>
    <row r="836" spans="2:65" s="1" customFormat="1">
      <c r="B836" s="42"/>
      <c r="C836" s="64"/>
      <c r="D836" s="227" t="s">
        <v>506</v>
      </c>
      <c r="E836" s="64"/>
      <c r="F836" s="274" t="s">
        <v>8039</v>
      </c>
      <c r="G836" s="64"/>
      <c r="H836" s="64"/>
      <c r="I836" s="177"/>
      <c r="J836" s="64"/>
      <c r="K836" s="64"/>
      <c r="L836" s="62"/>
      <c r="M836" s="223"/>
      <c r="N836" s="43"/>
      <c r="O836" s="43"/>
      <c r="P836" s="43"/>
      <c r="Q836" s="43"/>
      <c r="R836" s="43"/>
      <c r="S836" s="43"/>
      <c r="T836" s="79"/>
      <c r="AT836" s="25" t="s">
        <v>506</v>
      </c>
      <c r="AU836" s="25" t="s">
        <v>82</v>
      </c>
    </row>
    <row r="837" spans="2:65" s="1" customFormat="1" ht="16.5" customHeight="1">
      <c r="B837" s="42"/>
      <c r="C837" s="278" t="s">
        <v>1674</v>
      </c>
      <c r="D837" s="278" t="s">
        <v>1110</v>
      </c>
      <c r="E837" s="279" t="s">
        <v>8041</v>
      </c>
      <c r="F837" s="280" t="s">
        <v>8042</v>
      </c>
      <c r="G837" s="281" t="s">
        <v>1025</v>
      </c>
      <c r="H837" s="282">
        <v>1</v>
      </c>
      <c r="I837" s="283"/>
      <c r="J837" s="284">
        <f>ROUND(I837*H837,2)</f>
        <v>0</v>
      </c>
      <c r="K837" s="280" t="s">
        <v>23</v>
      </c>
      <c r="L837" s="285"/>
      <c r="M837" s="286" t="s">
        <v>23</v>
      </c>
      <c r="N837" s="287" t="s">
        <v>44</v>
      </c>
      <c r="O837" s="43"/>
      <c r="P837" s="218">
        <f>O837*H837</f>
        <v>0</v>
      </c>
      <c r="Q837" s="218">
        <v>3.2000000000000002E-3</v>
      </c>
      <c r="R837" s="218">
        <f>Q837*H837</f>
        <v>3.2000000000000002E-3</v>
      </c>
      <c r="S837" s="218">
        <v>0</v>
      </c>
      <c r="T837" s="219">
        <f>S837*H837</f>
        <v>0</v>
      </c>
      <c r="AR837" s="25" t="s">
        <v>604</v>
      </c>
      <c r="AT837" s="25" t="s">
        <v>1110</v>
      </c>
      <c r="AU837" s="25" t="s">
        <v>82</v>
      </c>
      <c r="AY837" s="25" t="s">
        <v>492</v>
      </c>
      <c r="BE837" s="220">
        <f>IF(N837="základní",J837,0)</f>
        <v>0</v>
      </c>
      <c r="BF837" s="220">
        <f>IF(N837="snížená",J837,0)</f>
        <v>0</v>
      </c>
      <c r="BG837" s="220">
        <f>IF(N837="zákl. přenesená",J837,0)</f>
        <v>0</v>
      </c>
      <c r="BH837" s="220">
        <f>IF(N837="sníž. přenesená",J837,0)</f>
        <v>0</v>
      </c>
      <c r="BI837" s="220">
        <f>IF(N837="nulová",J837,0)</f>
        <v>0</v>
      </c>
      <c r="BJ837" s="25" t="s">
        <v>80</v>
      </c>
      <c r="BK837" s="220">
        <f>ROUND(I837*H837,2)</f>
        <v>0</v>
      </c>
      <c r="BL837" s="25" t="s">
        <v>502</v>
      </c>
      <c r="BM837" s="25" t="s">
        <v>8043</v>
      </c>
    </row>
    <row r="838" spans="2:65" s="1" customFormat="1">
      <c r="B838" s="42"/>
      <c r="C838" s="64"/>
      <c r="D838" s="227" t="s">
        <v>506</v>
      </c>
      <c r="E838" s="64"/>
      <c r="F838" s="274" t="s">
        <v>8042</v>
      </c>
      <c r="G838" s="64"/>
      <c r="H838" s="64"/>
      <c r="I838" s="177"/>
      <c r="J838" s="64"/>
      <c r="K838" s="64"/>
      <c r="L838" s="62"/>
      <c r="M838" s="223"/>
      <c r="N838" s="43"/>
      <c r="O838" s="43"/>
      <c r="P838" s="43"/>
      <c r="Q838" s="43"/>
      <c r="R838" s="43"/>
      <c r="S838" s="43"/>
      <c r="T838" s="79"/>
      <c r="AT838" s="25" t="s">
        <v>506</v>
      </c>
      <c r="AU838" s="25" t="s">
        <v>82</v>
      </c>
    </row>
    <row r="839" spans="2:65" s="1" customFormat="1" ht="25.5" customHeight="1">
      <c r="B839" s="42"/>
      <c r="C839" s="209" t="s">
        <v>1684</v>
      </c>
      <c r="D839" s="209" t="s">
        <v>498</v>
      </c>
      <c r="E839" s="210" t="s">
        <v>8044</v>
      </c>
      <c r="F839" s="211" t="s">
        <v>8045</v>
      </c>
      <c r="G839" s="212" t="s">
        <v>1025</v>
      </c>
      <c r="H839" s="213">
        <v>406</v>
      </c>
      <c r="I839" s="214"/>
      <c r="J839" s="215">
        <f>ROUND(I839*H839,2)</f>
        <v>0</v>
      </c>
      <c r="K839" s="211" t="s">
        <v>501</v>
      </c>
      <c r="L839" s="62"/>
      <c r="M839" s="216" t="s">
        <v>23</v>
      </c>
      <c r="N839" s="217" t="s">
        <v>44</v>
      </c>
      <c r="O839" s="43"/>
      <c r="P839" s="218">
        <f>O839*H839</f>
        <v>0</v>
      </c>
      <c r="Q839" s="218">
        <v>2.0000000000000002E-5</v>
      </c>
      <c r="R839" s="218">
        <f>Q839*H839</f>
        <v>8.1200000000000005E-3</v>
      </c>
      <c r="S839" s="218">
        <v>0</v>
      </c>
      <c r="T839" s="219">
        <f>S839*H839</f>
        <v>0</v>
      </c>
      <c r="AR839" s="25" t="s">
        <v>502</v>
      </c>
      <c r="AT839" s="25" t="s">
        <v>498</v>
      </c>
      <c r="AU839" s="25" t="s">
        <v>82</v>
      </c>
      <c r="AY839" s="25" t="s">
        <v>492</v>
      </c>
      <c r="BE839" s="220">
        <f>IF(N839="základní",J839,0)</f>
        <v>0</v>
      </c>
      <c r="BF839" s="220">
        <f>IF(N839="snížená",J839,0)</f>
        <v>0</v>
      </c>
      <c r="BG839" s="220">
        <f>IF(N839="zákl. přenesená",J839,0)</f>
        <v>0</v>
      </c>
      <c r="BH839" s="220">
        <f>IF(N839="sníž. přenesená",J839,0)</f>
        <v>0</v>
      </c>
      <c r="BI839" s="220">
        <f>IF(N839="nulová",J839,0)</f>
        <v>0</v>
      </c>
      <c r="BJ839" s="25" t="s">
        <v>80</v>
      </c>
      <c r="BK839" s="220">
        <f>ROUND(I839*H839,2)</f>
        <v>0</v>
      </c>
      <c r="BL839" s="25" t="s">
        <v>502</v>
      </c>
      <c r="BM839" s="25" t="s">
        <v>8046</v>
      </c>
    </row>
    <row r="840" spans="2:65" s="1" customFormat="1" ht="24">
      <c r="B840" s="42"/>
      <c r="C840" s="64"/>
      <c r="D840" s="221" t="s">
        <v>506</v>
      </c>
      <c r="E840" s="64"/>
      <c r="F840" s="222" t="s">
        <v>8047</v>
      </c>
      <c r="G840" s="64"/>
      <c r="H840" s="64"/>
      <c r="I840" s="177"/>
      <c r="J840" s="64"/>
      <c r="K840" s="64"/>
      <c r="L840" s="62"/>
      <c r="M840" s="223"/>
      <c r="N840" s="43"/>
      <c r="O840" s="43"/>
      <c r="P840" s="43"/>
      <c r="Q840" s="43"/>
      <c r="R840" s="43"/>
      <c r="S840" s="43"/>
      <c r="T840" s="79"/>
      <c r="AT840" s="25" t="s">
        <v>506</v>
      </c>
      <c r="AU840" s="25" t="s">
        <v>82</v>
      </c>
    </row>
    <row r="841" spans="2:65" s="1" customFormat="1" ht="96">
      <c r="B841" s="42"/>
      <c r="C841" s="64"/>
      <c r="D841" s="227" t="s">
        <v>509</v>
      </c>
      <c r="E841" s="64"/>
      <c r="F841" s="273" t="s">
        <v>8048</v>
      </c>
      <c r="G841" s="64"/>
      <c r="H841" s="64"/>
      <c r="I841" s="177"/>
      <c r="J841" s="64"/>
      <c r="K841" s="64"/>
      <c r="L841" s="62"/>
      <c r="M841" s="223"/>
      <c r="N841" s="43"/>
      <c r="O841" s="43"/>
      <c r="P841" s="43"/>
      <c r="Q841" s="43"/>
      <c r="R841" s="43"/>
      <c r="S841" s="43"/>
      <c r="T841" s="79"/>
      <c r="AT841" s="25" t="s">
        <v>509</v>
      </c>
      <c r="AU841" s="25" t="s">
        <v>82</v>
      </c>
    </row>
    <row r="842" spans="2:65" s="1" customFormat="1" ht="25.5" customHeight="1">
      <c r="B842" s="42"/>
      <c r="C842" s="209" t="s">
        <v>326</v>
      </c>
      <c r="D842" s="209" t="s">
        <v>498</v>
      </c>
      <c r="E842" s="210" t="s">
        <v>8049</v>
      </c>
      <c r="F842" s="211" t="s">
        <v>8050</v>
      </c>
      <c r="G842" s="212" t="s">
        <v>1025</v>
      </c>
      <c r="H842" s="213">
        <v>38</v>
      </c>
      <c r="I842" s="214"/>
      <c r="J842" s="215">
        <f>ROUND(I842*H842,2)</f>
        <v>0</v>
      </c>
      <c r="K842" s="211" t="s">
        <v>501</v>
      </c>
      <c r="L842" s="62"/>
      <c r="M842" s="216" t="s">
        <v>23</v>
      </c>
      <c r="N842" s="217" t="s">
        <v>44</v>
      </c>
      <c r="O842" s="43"/>
      <c r="P842" s="218">
        <f>O842*H842</f>
        <v>0</v>
      </c>
      <c r="Q842" s="218">
        <v>5.0000000000000002E-5</v>
      </c>
      <c r="R842" s="218">
        <f>Q842*H842</f>
        <v>1.9E-3</v>
      </c>
      <c r="S842" s="218">
        <v>0</v>
      </c>
      <c r="T842" s="219">
        <f>S842*H842</f>
        <v>0</v>
      </c>
      <c r="AR842" s="25" t="s">
        <v>502</v>
      </c>
      <c r="AT842" s="25" t="s">
        <v>498</v>
      </c>
      <c r="AU842" s="25" t="s">
        <v>82</v>
      </c>
      <c r="AY842" s="25" t="s">
        <v>492</v>
      </c>
      <c r="BE842" s="220">
        <f>IF(N842="základní",J842,0)</f>
        <v>0</v>
      </c>
      <c r="BF842" s="220">
        <f>IF(N842="snížená",J842,0)</f>
        <v>0</v>
      </c>
      <c r="BG842" s="220">
        <f>IF(N842="zákl. přenesená",J842,0)</f>
        <v>0</v>
      </c>
      <c r="BH842" s="220">
        <f>IF(N842="sníž. přenesená",J842,0)</f>
        <v>0</v>
      </c>
      <c r="BI842" s="220">
        <f>IF(N842="nulová",J842,0)</f>
        <v>0</v>
      </c>
      <c r="BJ842" s="25" t="s">
        <v>80</v>
      </c>
      <c r="BK842" s="220">
        <f>ROUND(I842*H842,2)</f>
        <v>0</v>
      </c>
      <c r="BL842" s="25" t="s">
        <v>502</v>
      </c>
      <c r="BM842" s="25" t="s">
        <v>8051</v>
      </c>
    </row>
    <row r="843" spans="2:65" s="1" customFormat="1">
      <c r="B843" s="42"/>
      <c r="C843" s="64"/>
      <c r="D843" s="221" t="s">
        <v>506</v>
      </c>
      <c r="E843" s="64"/>
      <c r="F843" s="222" t="s">
        <v>8050</v>
      </c>
      <c r="G843" s="64"/>
      <c r="H843" s="64"/>
      <c r="I843" s="177"/>
      <c r="J843" s="64"/>
      <c r="K843" s="64"/>
      <c r="L843" s="62"/>
      <c r="M843" s="223"/>
      <c r="N843" s="43"/>
      <c r="O843" s="43"/>
      <c r="P843" s="43"/>
      <c r="Q843" s="43"/>
      <c r="R843" s="43"/>
      <c r="S843" s="43"/>
      <c r="T843" s="79"/>
      <c r="AT843" s="25" t="s">
        <v>506</v>
      </c>
      <c r="AU843" s="25" t="s">
        <v>82</v>
      </c>
    </row>
    <row r="844" spans="2:65" s="1" customFormat="1" ht="96">
      <c r="B844" s="42"/>
      <c r="C844" s="64"/>
      <c r="D844" s="227" t="s">
        <v>509</v>
      </c>
      <c r="E844" s="64"/>
      <c r="F844" s="273" t="s">
        <v>8048</v>
      </c>
      <c r="G844" s="64"/>
      <c r="H844" s="64"/>
      <c r="I844" s="177"/>
      <c r="J844" s="64"/>
      <c r="K844" s="64"/>
      <c r="L844" s="62"/>
      <c r="M844" s="223"/>
      <c r="N844" s="43"/>
      <c r="O844" s="43"/>
      <c r="P844" s="43"/>
      <c r="Q844" s="43"/>
      <c r="R844" s="43"/>
      <c r="S844" s="43"/>
      <c r="T844" s="79"/>
      <c r="AT844" s="25" t="s">
        <v>509</v>
      </c>
      <c r="AU844" s="25" t="s">
        <v>82</v>
      </c>
    </row>
    <row r="845" spans="2:65" s="1" customFormat="1" ht="25.5" customHeight="1">
      <c r="B845" s="42"/>
      <c r="C845" s="209" t="s">
        <v>1702</v>
      </c>
      <c r="D845" s="209" t="s">
        <v>498</v>
      </c>
      <c r="E845" s="210" t="s">
        <v>8052</v>
      </c>
      <c r="F845" s="211" t="s">
        <v>8053</v>
      </c>
      <c r="G845" s="212" t="s">
        <v>1025</v>
      </c>
      <c r="H845" s="213">
        <v>406</v>
      </c>
      <c r="I845" s="214"/>
      <c r="J845" s="215">
        <f>ROUND(I845*H845,2)</f>
        <v>0</v>
      </c>
      <c r="K845" s="211" t="s">
        <v>501</v>
      </c>
      <c r="L845" s="62"/>
      <c r="M845" s="216" t="s">
        <v>23</v>
      </c>
      <c r="N845" s="217" t="s">
        <v>44</v>
      </c>
      <c r="O845" s="43"/>
      <c r="P845" s="218">
        <f>O845*H845</f>
        <v>0</v>
      </c>
      <c r="Q845" s="218">
        <v>4.0000000000000003E-5</v>
      </c>
      <c r="R845" s="218">
        <f>Q845*H845</f>
        <v>1.6240000000000001E-2</v>
      </c>
      <c r="S845" s="218">
        <v>0</v>
      </c>
      <c r="T845" s="219">
        <f>S845*H845</f>
        <v>0</v>
      </c>
      <c r="AR845" s="25" t="s">
        <v>502</v>
      </c>
      <c r="AT845" s="25" t="s">
        <v>498</v>
      </c>
      <c r="AU845" s="25" t="s">
        <v>82</v>
      </c>
      <c r="AY845" s="25" t="s">
        <v>492</v>
      </c>
      <c r="BE845" s="220">
        <f>IF(N845="základní",J845,0)</f>
        <v>0</v>
      </c>
      <c r="BF845" s="220">
        <f>IF(N845="snížená",J845,0)</f>
        <v>0</v>
      </c>
      <c r="BG845" s="220">
        <f>IF(N845="zákl. přenesená",J845,0)</f>
        <v>0</v>
      </c>
      <c r="BH845" s="220">
        <f>IF(N845="sníž. přenesená",J845,0)</f>
        <v>0</v>
      </c>
      <c r="BI845" s="220">
        <f>IF(N845="nulová",J845,0)</f>
        <v>0</v>
      </c>
      <c r="BJ845" s="25" t="s">
        <v>80</v>
      </c>
      <c r="BK845" s="220">
        <f>ROUND(I845*H845,2)</f>
        <v>0</v>
      </c>
      <c r="BL845" s="25" t="s">
        <v>502</v>
      </c>
      <c r="BM845" s="25" t="s">
        <v>8054</v>
      </c>
    </row>
    <row r="846" spans="2:65" s="1" customFormat="1">
      <c r="B846" s="42"/>
      <c r="C846" s="64"/>
      <c r="D846" s="221" t="s">
        <v>506</v>
      </c>
      <c r="E846" s="64"/>
      <c r="F846" s="222" t="s">
        <v>8053</v>
      </c>
      <c r="G846" s="64"/>
      <c r="H846" s="64"/>
      <c r="I846" s="177"/>
      <c r="J846" s="64"/>
      <c r="K846" s="64"/>
      <c r="L846" s="62"/>
      <c r="M846" s="223"/>
      <c r="N846" s="43"/>
      <c r="O846" s="43"/>
      <c r="P846" s="43"/>
      <c r="Q846" s="43"/>
      <c r="R846" s="43"/>
      <c r="S846" s="43"/>
      <c r="T846" s="79"/>
      <c r="AT846" s="25" t="s">
        <v>506</v>
      </c>
      <c r="AU846" s="25" t="s">
        <v>82</v>
      </c>
    </row>
    <row r="847" spans="2:65" s="1" customFormat="1" ht="96">
      <c r="B847" s="42"/>
      <c r="C847" s="64"/>
      <c r="D847" s="221" t="s">
        <v>509</v>
      </c>
      <c r="E847" s="64"/>
      <c r="F847" s="224" t="s">
        <v>8048</v>
      </c>
      <c r="G847" s="64"/>
      <c r="H847" s="64"/>
      <c r="I847" s="177"/>
      <c r="J847" s="64"/>
      <c r="K847" s="64"/>
      <c r="L847" s="62"/>
      <c r="M847" s="223"/>
      <c r="N847" s="43"/>
      <c r="O847" s="43"/>
      <c r="P847" s="43"/>
      <c r="Q847" s="43"/>
      <c r="R847" s="43"/>
      <c r="S847" s="43"/>
      <c r="T847" s="79"/>
      <c r="AT847" s="25" t="s">
        <v>509</v>
      </c>
      <c r="AU847" s="25" t="s">
        <v>82</v>
      </c>
    </row>
    <row r="848" spans="2:65" s="12" customFormat="1">
      <c r="B848" s="225"/>
      <c r="C848" s="226"/>
      <c r="D848" s="221" t="s">
        <v>513</v>
      </c>
      <c r="E848" s="248" t="s">
        <v>23</v>
      </c>
      <c r="F848" s="249" t="s">
        <v>8055</v>
      </c>
      <c r="G848" s="226"/>
      <c r="H848" s="250">
        <v>72</v>
      </c>
      <c r="I848" s="231"/>
      <c r="J848" s="226"/>
      <c r="K848" s="226"/>
      <c r="L848" s="232"/>
      <c r="M848" s="233"/>
      <c r="N848" s="234"/>
      <c r="O848" s="234"/>
      <c r="P848" s="234"/>
      <c r="Q848" s="234"/>
      <c r="R848" s="234"/>
      <c r="S848" s="234"/>
      <c r="T848" s="235"/>
      <c r="AT848" s="236" t="s">
        <v>513</v>
      </c>
      <c r="AU848" s="236" t="s">
        <v>82</v>
      </c>
      <c r="AV848" s="12" t="s">
        <v>82</v>
      </c>
      <c r="AW848" s="12" t="s">
        <v>36</v>
      </c>
      <c r="AX848" s="12" t="s">
        <v>73</v>
      </c>
      <c r="AY848" s="236" t="s">
        <v>492</v>
      </c>
    </row>
    <row r="849" spans="2:51" s="13" customFormat="1">
      <c r="B849" s="237"/>
      <c r="C849" s="238"/>
      <c r="D849" s="221" t="s">
        <v>513</v>
      </c>
      <c r="E849" s="239" t="s">
        <v>23</v>
      </c>
      <c r="F849" s="240" t="s">
        <v>8056</v>
      </c>
      <c r="G849" s="238"/>
      <c r="H849" s="241" t="s">
        <v>23</v>
      </c>
      <c r="I849" s="242"/>
      <c r="J849" s="238"/>
      <c r="K849" s="238"/>
      <c r="L849" s="243"/>
      <c r="M849" s="244"/>
      <c r="N849" s="245"/>
      <c r="O849" s="245"/>
      <c r="P849" s="245"/>
      <c r="Q849" s="245"/>
      <c r="R849" s="245"/>
      <c r="S849" s="245"/>
      <c r="T849" s="246"/>
      <c r="AT849" s="247" t="s">
        <v>513</v>
      </c>
      <c r="AU849" s="247" t="s">
        <v>82</v>
      </c>
      <c r="AV849" s="13" t="s">
        <v>80</v>
      </c>
      <c r="AW849" s="13" t="s">
        <v>36</v>
      </c>
      <c r="AX849" s="13" t="s">
        <v>73</v>
      </c>
      <c r="AY849" s="247" t="s">
        <v>492</v>
      </c>
    </row>
    <row r="850" spans="2:51" s="12" customFormat="1">
      <c r="B850" s="225"/>
      <c r="C850" s="226"/>
      <c r="D850" s="221" t="s">
        <v>513</v>
      </c>
      <c r="E850" s="248" t="s">
        <v>23</v>
      </c>
      <c r="F850" s="249" t="s">
        <v>8057</v>
      </c>
      <c r="G850" s="226"/>
      <c r="H850" s="250">
        <v>22</v>
      </c>
      <c r="I850" s="231"/>
      <c r="J850" s="226"/>
      <c r="K850" s="226"/>
      <c r="L850" s="232"/>
      <c r="M850" s="233"/>
      <c r="N850" s="234"/>
      <c r="O850" s="234"/>
      <c r="P850" s="234"/>
      <c r="Q850" s="234"/>
      <c r="R850" s="234"/>
      <c r="S850" s="234"/>
      <c r="T850" s="235"/>
      <c r="AT850" s="236" t="s">
        <v>513</v>
      </c>
      <c r="AU850" s="236" t="s">
        <v>82</v>
      </c>
      <c r="AV850" s="12" t="s">
        <v>82</v>
      </c>
      <c r="AW850" s="12" t="s">
        <v>36</v>
      </c>
      <c r="AX850" s="12" t="s">
        <v>73</v>
      </c>
      <c r="AY850" s="236" t="s">
        <v>492</v>
      </c>
    </row>
    <row r="851" spans="2:51" s="13" customFormat="1">
      <c r="B851" s="237"/>
      <c r="C851" s="238"/>
      <c r="D851" s="221" t="s">
        <v>513</v>
      </c>
      <c r="E851" s="239" t="s">
        <v>23</v>
      </c>
      <c r="F851" s="240" t="s">
        <v>8058</v>
      </c>
      <c r="G851" s="238"/>
      <c r="H851" s="241" t="s">
        <v>23</v>
      </c>
      <c r="I851" s="242"/>
      <c r="J851" s="238"/>
      <c r="K851" s="238"/>
      <c r="L851" s="243"/>
      <c r="M851" s="244"/>
      <c r="N851" s="245"/>
      <c r="O851" s="245"/>
      <c r="P851" s="245"/>
      <c r="Q851" s="245"/>
      <c r="R851" s="245"/>
      <c r="S851" s="245"/>
      <c r="T851" s="246"/>
      <c r="AT851" s="247" t="s">
        <v>513</v>
      </c>
      <c r="AU851" s="247" t="s">
        <v>82</v>
      </c>
      <c r="AV851" s="13" t="s">
        <v>80</v>
      </c>
      <c r="AW851" s="13" t="s">
        <v>36</v>
      </c>
      <c r="AX851" s="13" t="s">
        <v>73</v>
      </c>
      <c r="AY851" s="247" t="s">
        <v>492</v>
      </c>
    </row>
    <row r="852" spans="2:51" s="12" customFormat="1">
      <c r="B852" s="225"/>
      <c r="C852" s="226"/>
      <c r="D852" s="221" t="s">
        <v>513</v>
      </c>
      <c r="E852" s="248" t="s">
        <v>23</v>
      </c>
      <c r="F852" s="249" t="s">
        <v>8059</v>
      </c>
      <c r="G852" s="226"/>
      <c r="H852" s="250">
        <v>20</v>
      </c>
      <c r="I852" s="231"/>
      <c r="J852" s="226"/>
      <c r="K852" s="226"/>
      <c r="L852" s="232"/>
      <c r="M852" s="233"/>
      <c r="N852" s="234"/>
      <c r="O852" s="234"/>
      <c r="P852" s="234"/>
      <c r="Q852" s="234"/>
      <c r="R852" s="234"/>
      <c r="S852" s="234"/>
      <c r="T852" s="235"/>
      <c r="AT852" s="236" t="s">
        <v>513</v>
      </c>
      <c r="AU852" s="236" t="s">
        <v>82</v>
      </c>
      <c r="AV852" s="12" t="s">
        <v>82</v>
      </c>
      <c r="AW852" s="12" t="s">
        <v>36</v>
      </c>
      <c r="AX852" s="12" t="s">
        <v>73</v>
      </c>
      <c r="AY852" s="236" t="s">
        <v>492</v>
      </c>
    </row>
    <row r="853" spans="2:51" s="13" customFormat="1">
      <c r="B853" s="237"/>
      <c r="C853" s="238"/>
      <c r="D853" s="221" t="s">
        <v>513</v>
      </c>
      <c r="E853" s="239" t="s">
        <v>23</v>
      </c>
      <c r="F853" s="240" t="s">
        <v>8060</v>
      </c>
      <c r="G853" s="238"/>
      <c r="H853" s="241" t="s">
        <v>23</v>
      </c>
      <c r="I853" s="242"/>
      <c r="J853" s="238"/>
      <c r="K853" s="238"/>
      <c r="L853" s="243"/>
      <c r="M853" s="244"/>
      <c r="N853" s="245"/>
      <c r="O853" s="245"/>
      <c r="P853" s="245"/>
      <c r="Q853" s="245"/>
      <c r="R853" s="245"/>
      <c r="S853" s="245"/>
      <c r="T853" s="246"/>
      <c r="AT853" s="247" t="s">
        <v>513</v>
      </c>
      <c r="AU853" s="247" t="s">
        <v>82</v>
      </c>
      <c r="AV853" s="13" t="s">
        <v>80</v>
      </c>
      <c r="AW853" s="13" t="s">
        <v>36</v>
      </c>
      <c r="AX853" s="13" t="s">
        <v>73</v>
      </c>
      <c r="AY853" s="247" t="s">
        <v>492</v>
      </c>
    </row>
    <row r="854" spans="2:51" s="12" customFormat="1">
      <c r="B854" s="225"/>
      <c r="C854" s="226"/>
      <c r="D854" s="221" t="s">
        <v>513</v>
      </c>
      <c r="E854" s="248" t="s">
        <v>23</v>
      </c>
      <c r="F854" s="249" t="s">
        <v>8061</v>
      </c>
      <c r="G854" s="226"/>
      <c r="H854" s="250">
        <v>64</v>
      </c>
      <c r="I854" s="231"/>
      <c r="J854" s="226"/>
      <c r="K854" s="226"/>
      <c r="L854" s="232"/>
      <c r="M854" s="233"/>
      <c r="N854" s="234"/>
      <c r="O854" s="234"/>
      <c r="P854" s="234"/>
      <c r="Q854" s="234"/>
      <c r="R854" s="234"/>
      <c r="S854" s="234"/>
      <c r="T854" s="235"/>
      <c r="AT854" s="236" t="s">
        <v>513</v>
      </c>
      <c r="AU854" s="236" t="s">
        <v>82</v>
      </c>
      <c r="AV854" s="12" t="s">
        <v>82</v>
      </c>
      <c r="AW854" s="12" t="s">
        <v>36</v>
      </c>
      <c r="AX854" s="12" t="s">
        <v>73</v>
      </c>
      <c r="AY854" s="236" t="s">
        <v>492</v>
      </c>
    </row>
    <row r="855" spans="2:51" s="13" customFormat="1">
      <c r="B855" s="237"/>
      <c r="C855" s="238"/>
      <c r="D855" s="221" t="s">
        <v>513</v>
      </c>
      <c r="E855" s="239" t="s">
        <v>23</v>
      </c>
      <c r="F855" s="240" t="s">
        <v>8062</v>
      </c>
      <c r="G855" s="238"/>
      <c r="H855" s="241" t="s">
        <v>23</v>
      </c>
      <c r="I855" s="242"/>
      <c r="J855" s="238"/>
      <c r="K855" s="238"/>
      <c r="L855" s="243"/>
      <c r="M855" s="244"/>
      <c r="N855" s="245"/>
      <c r="O855" s="245"/>
      <c r="P855" s="245"/>
      <c r="Q855" s="245"/>
      <c r="R855" s="245"/>
      <c r="S855" s="245"/>
      <c r="T855" s="246"/>
      <c r="AT855" s="247" t="s">
        <v>513</v>
      </c>
      <c r="AU855" s="247" t="s">
        <v>82</v>
      </c>
      <c r="AV855" s="13" t="s">
        <v>80</v>
      </c>
      <c r="AW855" s="13" t="s">
        <v>36</v>
      </c>
      <c r="AX855" s="13" t="s">
        <v>73</v>
      </c>
      <c r="AY855" s="247" t="s">
        <v>492</v>
      </c>
    </row>
    <row r="856" spans="2:51" s="12" customFormat="1">
      <c r="B856" s="225"/>
      <c r="C856" s="226"/>
      <c r="D856" s="221" t="s">
        <v>513</v>
      </c>
      <c r="E856" s="248" t="s">
        <v>23</v>
      </c>
      <c r="F856" s="249" t="s">
        <v>255</v>
      </c>
      <c r="G856" s="226"/>
      <c r="H856" s="250">
        <v>10</v>
      </c>
      <c r="I856" s="231"/>
      <c r="J856" s="226"/>
      <c r="K856" s="226"/>
      <c r="L856" s="232"/>
      <c r="M856" s="233"/>
      <c r="N856" s="234"/>
      <c r="O856" s="234"/>
      <c r="P856" s="234"/>
      <c r="Q856" s="234"/>
      <c r="R856" s="234"/>
      <c r="S856" s="234"/>
      <c r="T856" s="235"/>
      <c r="AT856" s="236" t="s">
        <v>513</v>
      </c>
      <c r="AU856" s="236" t="s">
        <v>82</v>
      </c>
      <c r="AV856" s="12" t="s">
        <v>82</v>
      </c>
      <c r="AW856" s="12" t="s">
        <v>36</v>
      </c>
      <c r="AX856" s="12" t="s">
        <v>73</v>
      </c>
      <c r="AY856" s="236" t="s">
        <v>492</v>
      </c>
    </row>
    <row r="857" spans="2:51" s="13" customFormat="1">
      <c r="B857" s="237"/>
      <c r="C857" s="238"/>
      <c r="D857" s="221" t="s">
        <v>513</v>
      </c>
      <c r="E857" s="239" t="s">
        <v>23</v>
      </c>
      <c r="F857" s="240" t="s">
        <v>8063</v>
      </c>
      <c r="G857" s="238"/>
      <c r="H857" s="241" t="s">
        <v>23</v>
      </c>
      <c r="I857" s="242"/>
      <c r="J857" s="238"/>
      <c r="K857" s="238"/>
      <c r="L857" s="243"/>
      <c r="M857" s="244"/>
      <c r="N857" s="245"/>
      <c r="O857" s="245"/>
      <c r="P857" s="245"/>
      <c r="Q857" s="245"/>
      <c r="R857" s="245"/>
      <c r="S857" s="245"/>
      <c r="T857" s="246"/>
      <c r="AT857" s="247" t="s">
        <v>513</v>
      </c>
      <c r="AU857" s="247" t="s">
        <v>82</v>
      </c>
      <c r="AV857" s="13" t="s">
        <v>80</v>
      </c>
      <c r="AW857" s="13" t="s">
        <v>36</v>
      </c>
      <c r="AX857" s="13" t="s">
        <v>73</v>
      </c>
      <c r="AY857" s="247" t="s">
        <v>492</v>
      </c>
    </row>
    <row r="858" spans="2:51" s="12" customFormat="1">
      <c r="B858" s="225"/>
      <c r="C858" s="226"/>
      <c r="D858" s="221" t="s">
        <v>513</v>
      </c>
      <c r="E858" s="248" t="s">
        <v>23</v>
      </c>
      <c r="F858" s="249" t="s">
        <v>8064</v>
      </c>
      <c r="G858" s="226"/>
      <c r="H858" s="250">
        <v>40</v>
      </c>
      <c r="I858" s="231"/>
      <c r="J858" s="226"/>
      <c r="K858" s="226"/>
      <c r="L858" s="232"/>
      <c r="M858" s="233"/>
      <c r="N858" s="234"/>
      <c r="O858" s="234"/>
      <c r="P858" s="234"/>
      <c r="Q858" s="234"/>
      <c r="R858" s="234"/>
      <c r="S858" s="234"/>
      <c r="T858" s="235"/>
      <c r="AT858" s="236" t="s">
        <v>513</v>
      </c>
      <c r="AU858" s="236" t="s">
        <v>82</v>
      </c>
      <c r="AV858" s="12" t="s">
        <v>82</v>
      </c>
      <c r="AW858" s="12" t="s">
        <v>36</v>
      </c>
      <c r="AX858" s="12" t="s">
        <v>73</v>
      </c>
      <c r="AY858" s="236" t="s">
        <v>492</v>
      </c>
    </row>
    <row r="859" spans="2:51" s="13" customFormat="1">
      <c r="B859" s="237"/>
      <c r="C859" s="238"/>
      <c r="D859" s="221" t="s">
        <v>513</v>
      </c>
      <c r="E859" s="239" t="s">
        <v>23</v>
      </c>
      <c r="F859" s="240" t="s">
        <v>8065</v>
      </c>
      <c r="G859" s="238"/>
      <c r="H859" s="241" t="s">
        <v>23</v>
      </c>
      <c r="I859" s="242"/>
      <c r="J859" s="238"/>
      <c r="K859" s="238"/>
      <c r="L859" s="243"/>
      <c r="M859" s="244"/>
      <c r="N859" s="245"/>
      <c r="O859" s="245"/>
      <c r="P859" s="245"/>
      <c r="Q859" s="245"/>
      <c r="R859" s="245"/>
      <c r="S859" s="245"/>
      <c r="T859" s="246"/>
      <c r="AT859" s="247" t="s">
        <v>513</v>
      </c>
      <c r="AU859" s="247" t="s">
        <v>82</v>
      </c>
      <c r="AV859" s="13" t="s">
        <v>80</v>
      </c>
      <c r="AW859" s="13" t="s">
        <v>36</v>
      </c>
      <c r="AX859" s="13" t="s">
        <v>73</v>
      </c>
      <c r="AY859" s="247" t="s">
        <v>492</v>
      </c>
    </row>
    <row r="860" spans="2:51" s="12" customFormat="1">
      <c r="B860" s="225"/>
      <c r="C860" s="226"/>
      <c r="D860" s="221" t="s">
        <v>513</v>
      </c>
      <c r="E860" s="248" t="s">
        <v>23</v>
      </c>
      <c r="F860" s="249" t="s">
        <v>8066</v>
      </c>
      <c r="G860" s="226"/>
      <c r="H860" s="250">
        <v>24</v>
      </c>
      <c r="I860" s="231"/>
      <c r="J860" s="226"/>
      <c r="K860" s="226"/>
      <c r="L860" s="232"/>
      <c r="M860" s="233"/>
      <c r="N860" s="234"/>
      <c r="O860" s="234"/>
      <c r="P860" s="234"/>
      <c r="Q860" s="234"/>
      <c r="R860" s="234"/>
      <c r="S860" s="234"/>
      <c r="T860" s="235"/>
      <c r="AT860" s="236" t="s">
        <v>513</v>
      </c>
      <c r="AU860" s="236" t="s">
        <v>82</v>
      </c>
      <c r="AV860" s="12" t="s">
        <v>82</v>
      </c>
      <c r="AW860" s="12" t="s">
        <v>36</v>
      </c>
      <c r="AX860" s="12" t="s">
        <v>73</v>
      </c>
      <c r="AY860" s="236" t="s">
        <v>492</v>
      </c>
    </row>
    <row r="861" spans="2:51" s="13" customFormat="1">
      <c r="B861" s="237"/>
      <c r="C861" s="238"/>
      <c r="D861" s="221" t="s">
        <v>513</v>
      </c>
      <c r="E861" s="239" t="s">
        <v>23</v>
      </c>
      <c r="F861" s="240" t="s">
        <v>8067</v>
      </c>
      <c r="G861" s="238"/>
      <c r="H861" s="241" t="s">
        <v>23</v>
      </c>
      <c r="I861" s="242"/>
      <c r="J861" s="238"/>
      <c r="K861" s="238"/>
      <c r="L861" s="243"/>
      <c r="M861" s="244"/>
      <c r="N861" s="245"/>
      <c r="O861" s="245"/>
      <c r="P861" s="245"/>
      <c r="Q861" s="245"/>
      <c r="R861" s="245"/>
      <c r="S861" s="245"/>
      <c r="T861" s="246"/>
      <c r="AT861" s="247" t="s">
        <v>513</v>
      </c>
      <c r="AU861" s="247" t="s">
        <v>82</v>
      </c>
      <c r="AV861" s="13" t="s">
        <v>80</v>
      </c>
      <c r="AW861" s="13" t="s">
        <v>36</v>
      </c>
      <c r="AX861" s="13" t="s">
        <v>73</v>
      </c>
      <c r="AY861" s="247" t="s">
        <v>492</v>
      </c>
    </row>
    <row r="862" spans="2:51" s="12" customFormat="1">
      <c r="B862" s="225"/>
      <c r="C862" s="226"/>
      <c r="D862" s="221" t="s">
        <v>513</v>
      </c>
      <c r="E862" s="248" t="s">
        <v>23</v>
      </c>
      <c r="F862" s="249" t="s">
        <v>8066</v>
      </c>
      <c r="G862" s="226"/>
      <c r="H862" s="250">
        <v>24</v>
      </c>
      <c r="I862" s="231"/>
      <c r="J862" s="226"/>
      <c r="K862" s="226"/>
      <c r="L862" s="232"/>
      <c r="M862" s="233"/>
      <c r="N862" s="234"/>
      <c r="O862" s="234"/>
      <c r="P862" s="234"/>
      <c r="Q862" s="234"/>
      <c r="R862" s="234"/>
      <c r="S862" s="234"/>
      <c r="T862" s="235"/>
      <c r="AT862" s="236" t="s">
        <v>513</v>
      </c>
      <c r="AU862" s="236" t="s">
        <v>82</v>
      </c>
      <c r="AV862" s="12" t="s">
        <v>82</v>
      </c>
      <c r="AW862" s="12" t="s">
        <v>36</v>
      </c>
      <c r="AX862" s="12" t="s">
        <v>73</v>
      </c>
      <c r="AY862" s="236" t="s">
        <v>492</v>
      </c>
    </row>
    <row r="863" spans="2:51" s="13" customFormat="1">
      <c r="B863" s="237"/>
      <c r="C863" s="238"/>
      <c r="D863" s="221" t="s">
        <v>513</v>
      </c>
      <c r="E863" s="239" t="s">
        <v>23</v>
      </c>
      <c r="F863" s="240" t="s">
        <v>8068</v>
      </c>
      <c r="G863" s="238"/>
      <c r="H863" s="241" t="s">
        <v>23</v>
      </c>
      <c r="I863" s="242"/>
      <c r="J863" s="238"/>
      <c r="K863" s="238"/>
      <c r="L863" s="243"/>
      <c r="M863" s="244"/>
      <c r="N863" s="245"/>
      <c r="O863" s="245"/>
      <c r="P863" s="245"/>
      <c r="Q863" s="245"/>
      <c r="R863" s="245"/>
      <c r="S863" s="245"/>
      <c r="T863" s="246"/>
      <c r="AT863" s="247" t="s">
        <v>513</v>
      </c>
      <c r="AU863" s="247" t="s">
        <v>82</v>
      </c>
      <c r="AV863" s="13" t="s">
        <v>80</v>
      </c>
      <c r="AW863" s="13" t="s">
        <v>36</v>
      </c>
      <c r="AX863" s="13" t="s">
        <v>73</v>
      </c>
      <c r="AY863" s="247" t="s">
        <v>492</v>
      </c>
    </row>
    <row r="864" spans="2:51" s="12" customFormat="1">
      <c r="B864" s="225"/>
      <c r="C864" s="226"/>
      <c r="D864" s="221" t="s">
        <v>513</v>
      </c>
      <c r="E864" s="248" t="s">
        <v>23</v>
      </c>
      <c r="F864" s="249" t="s">
        <v>1875</v>
      </c>
      <c r="G864" s="226"/>
      <c r="H864" s="250">
        <v>130</v>
      </c>
      <c r="I864" s="231"/>
      <c r="J864" s="226"/>
      <c r="K864" s="226"/>
      <c r="L864" s="232"/>
      <c r="M864" s="233"/>
      <c r="N864" s="234"/>
      <c r="O864" s="234"/>
      <c r="P864" s="234"/>
      <c r="Q864" s="234"/>
      <c r="R864" s="234"/>
      <c r="S864" s="234"/>
      <c r="T864" s="235"/>
      <c r="AT864" s="236" t="s">
        <v>513</v>
      </c>
      <c r="AU864" s="236" t="s">
        <v>82</v>
      </c>
      <c r="AV864" s="12" t="s">
        <v>82</v>
      </c>
      <c r="AW864" s="12" t="s">
        <v>36</v>
      </c>
      <c r="AX864" s="12" t="s">
        <v>73</v>
      </c>
      <c r="AY864" s="236" t="s">
        <v>492</v>
      </c>
    </row>
    <row r="865" spans="2:65" s="13" customFormat="1">
      <c r="B865" s="237"/>
      <c r="C865" s="238"/>
      <c r="D865" s="221" t="s">
        <v>513</v>
      </c>
      <c r="E865" s="239" t="s">
        <v>23</v>
      </c>
      <c r="F865" s="240" t="s">
        <v>8069</v>
      </c>
      <c r="G865" s="238"/>
      <c r="H865" s="241" t="s">
        <v>23</v>
      </c>
      <c r="I865" s="242"/>
      <c r="J865" s="238"/>
      <c r="K865" s="238"/>
      <c r="L865" s="243"/>
      <c r="M865" s="244"/>
      <c r="N865" s="245"/>
      <c r="O865" s="245"/>
      <c r="P865" s="245"/>
      <c r="Q865" s="245"/>
      <c r="R865" s="245"/>
      <c r="S865" s="245"/>
      <c r="T865" s="246"/>
      <c r="AT865" s="247" t="s">
        <v>513</v>
      </c>
      <c r="AU865" s="247" t="s">
        <v>82</v>
      </c>
      <c r="AV865" s="13" t="s">
        <v>80</v>
      </c>
      <c r="AW865" s="13" t="s">
        <v>36</v>
      </c>
      <c r="AX865" s="13" t="s">
        <v>73</v>
      </c>
      <c r="AY865" s="247" t="s">
        <v>492</v>
      </c>
    </row>
    <row r="866" spans="2:65" s="14" customFormat="1">
      <c r="B866" s="251"/>
      <c r="C866" s="252"/>
      <c r="D866" s="227" t="s">
        <v>513</v>
      </c>
      <c r="E866" s="253" t="s">
        <v>23</v>
      </c>
      <c r="F866" s="254" t="s">
        <v>560</v>
      </c>
      <c r="G866" s="252"/>
      <c r="H866" s="255">
        <v>406</v>
      </c>
      <c r="I866" s="256"/>
      <c r="J866" s="252"/>
      <c r="K866" s="252"/>
      <c r="L866" s="257"/>
      <c r="M866" s="258"/>
      <c r="N866" s="259"/>
      <c r="O866" s="259"/>
      <c r="P866" s="259"/>
      <c r="Q866" s="259"/>
      <c r="R866" s="259"/>
      <c r="S866" s="259"/>
      <c r="T866" s="260"/>
      <c r="AT866" s="261" t="s">
        <v>513</v>
      </c>
      <c r="AU866" s="261" t="s">
        <v>82</v>
      </c>
      <c r="AV866" s="14" t="s">
        <v>502</v>
      </c>
      <c r="AW866" s="14" t="s">
        <v>36</v>
      </c>
      <c r="AX866" s="14" t="s">
        <v>80</v>
      </c>
      <c r="AY866" s="261" t="s">
        <v>492</v>
      </c>
    </row>
    <row r="867" spans="2:65" s="1" customFormat="1" ht="25.5" customHeight="1">
      <c r="B867" s="42"/>
      <c r="C867" s="209" t="s">
        <v>1708</v>
      </c>
      <c r="D867" s="209" t="s">
        <v>498</v>
      </c>
      <c r="E867" s="210" t="s">
        <v>8052</v>
      </c>
      <c r="F867" s="211" t="s">
        <v>8053</v>
      </c>
      <c r="G867" s="212" t="s">
        <v>1025</v>
      </c>
      <c r="H867" s="213">
        <v>48</v>
      </c>
      <c r="I867" s="214"/>
      <c r="J867" s="215">
        <f>ROUND(I867*H867,2)</f>
        <v>0</v>
      </c>
      <c r="K867" s="211" t="s">
        <v>501</v>
      </c>
      <c r="L867" s="62"/>
      <c r="M867" s="216" t="s">
        <v>23</v>
      </c>
      <c r="N867" s="217" t="s">
        <v>44</v>
      </c>
      <c r="O867" s="43"/>
      <c r="P867" s="218">
        <f>O867*H867</f>
        <v>0</v>
      </c>
      <c r="Q867" s="218">
        <v>4.0000000000000003E-5</v>
      </c>
      <c r="R867" s="218">
        <f>Q867*H867</f>
        <v>1.9200000000000003E-3</v>
      </c>
      <c r="S867" s="218">
        <v>0</v>
      </c>
      <c r="T867" s="219">
        <f>S867*H867</f>
        <v>0</v>
      </c>
      <c r="AR867" s="25" t="s">
        <v>502</v>
      </c>
      <c r="AT867" s="25" t="s">
        <v>498</v>
      </c>
      <c r="AU867" s="25" t="s">
        <v>82</v>
      </c>
      <c r="AY867" s="25" t="s">
        <v>492</v>
      </c>
      <c r="BE867" s="220">
        <f>IF(N867="základní",J867,0)</f>
        <v>0</v>
      </c>
      <c r="BF867" s="220">
        <f>IF(N867="snížená",J867,0)</f>
        <v>0</v>
      </c>
      <c r="BG867" s="220">
        <f>IF(N867="zákl. přenesená",J867,0)</f>
        <v>0</v>
      </c>
      <c r="BH867" s="220">
        <f>IF(N867="sníž. přenesená",J867,0)</f>
        <v>0</v>
      </c>
      <c r="BI867" s="220">
        <f>IF(N867="nulová",J867,0)</f>
        <v>0</v>
      </c>
      <c r="BJ867" s="25" t="s">
        <v>80</v>
      </c>
      <c r="BK867" s="220">
        <f>ROUND(I867*H867,2)</f>
        <v>0</v>
      </c>
      <c r="BL867" s="25" t="s">
        <v>502</v>
      </c>
      <c r="BM867" s="25" t="s">
        <v>8070</v>
      </c>
    </row>
    <row r="868" spans="2:65" s="1" customFormat="1">
      <c r="B868" s="42"/>
      <c r="C868" s="64"/>
      <c r="D868" s="221" t="s">
        <v>506</v>
      </c>
      <c r="E868" s="64"/>
      <c r="F868" s="222" t="s">
        <v>8053</v>
      </c>
      <c r="G868" s="64"/>
      <c r="H868" s="64"/>
      <c r="I868" s="177"/>
      <c r="J868" s="64"/>
      <c r="K868" s="64"/>
      <c r="L868" s="62"/>
      <c r="M868" s="223"/>
      <c r="N868" s="43"/>
      <c r="O868" s="43"/>
      <c r="P868" s="43"/>
      <c r="Q868" s="43"/>
      <c r="R868" s="43"/>
      <c r="S868" s="43"/>
      <c r="T868" s="79"/>
      <c r="AT868" s="25" t="s">
        <v>506</v>
      </c>
      <c r="AU868" s="25" t="s">
        <v>82</v>
      </c>
    </row>
    <row r="869" spans="2:65" s="1" customFormat="1" ht="96">
      <c r="B869" s="42"/>
      <c r="C869" s="64"/>
      <c r="D869" s="221" t="s">
        <v>509</v>
      </c>
      <c r="E869" s="64"/>
      <c r="F869" s="224" t="s">
        <v>8048</v>
      </c>
      <c r="G869" s="64"/>
      <c r="H869" s="64"/>
      <c r="I869" s="177"/>
      <c r="J869" s="64"/>
      <c r="K869" s="64"/>
      <c r="L869" s="62"/>
      <c r="M869" s="223"/>
      <c r="N869" s="43"/>
      <c r="O869" s="43"/>
      <c r="P869" s="43"/>
      <c r="Q869" s="43"/>
      <c r="R869" s="43"/>
      <c r="S869" s="43"/>
      <c r="T869" s="79"/>
      <c r="AT869" s="25" t="s">
        <v>509</v>
      </c>
      <c r="AU869" s="25" t="s">
        <v>82</v>
      </c>
    </row>
    <row r="870" spans="2:65" s="12" customFormat="1">
      <c r="B870" s="225"/>
      <c r="C870" s="226"/>
      <c r="D870" s="221" t="s">
        <v>513</v>
      </c>
      <c r="E870" s="248" t="s">
        <v>23</v>
      </c>
      <c r="F870" s="249" t="s">
        <v>8071</v>
      </c>
      <c r="G870" s="226"/>
      <c r="H870" s="250">
        <v>48</v>
      </c>
      <c r="I870" s="231"/>
      <c r="J870" s="226"/>
      <c r="K870" s="226"/>
      <c r="L870" s="232"/>
      <c r="M870" s="233"/>
      <c r="N870" s="234"/>
      <c r="O870" s="234"/>
      <c r="P870" s="234"/>
      <c r="Q870" s="234"/>
      <c r="R870" s="234"/>
      <c r="S870" s="234"/>
      <c r="T870" s="235"/>
      <c r="AT870" s="236" t="s">
        <v>513</v>
      </c>
      <c r="AU870" s="236" t="s">
        <v>82</v>
      </c>
      <c r="AV870" s="12" t="s">
        <v>82</v>
      </c>
      <c r="AW870" s="12" t="s">
        <v>36</v>
      </c>
      <c r="AX870" s="12" t="s">
        <v>73</v>
      </c>
      <c r="AY870" s="236" t="s">
        <v>492</v>
      </c>
    </row>
    <row r="871" spans="2:65" s="13" customFormat="1">
      <c r="B871" s="237"/>
      <c r="C871" s="238"/>
      <c r="D871" s="221" t="s">
        <v>513</v>
      </c>
      <c r="E871" s="239" t="s">
        <v>23</v>
      </c>
      <c r="F871" s="240" t="s">
        <v>8072</v>
      </c>
      <c r="G871" s="238"/>
      <c r="H871" s="241" t="s">
        <v>23</v>
      </c>
      <c r="I871" s="242"/>
      <c r="J871" s="238"/>
      <c r="K871" s="238"/>
      <c r="L871" s="243"/>
      <c r="M871" s="244"/>
      <c r="N871" s="245"/>
      <c r="O871" s="245"/>
      <c r="P871" s="245"/>
      <c r="Q871" s="245"/>
      <c r="R871" s="245"/>
      <c r="S871" s="245"/>
      <c r="T871" s="246"/>
      <c r="AT871" s="247" t="s">
        <v>513</v>
      </c>
      <c r="AU871" s="247" t="s">
        <v>82</v>
      </c>
      <c r="AV871" s="13" t="s">
        <v>80</v>
      </c>
      <c r="AW871" s="13" t="s">
        <v>36</v>
      </c>
      <c r="AX871" s="13" t="s">
        <v>73</v>
      </c>
      <c r="AY871" s="247" t="s">
        <v>492</v>
      </c>
    </row>
    <row r="872" spans="2:65" s="14" customFormat="1">
      <c r="B872" s="251"/>
      <c r="C872" s="252"/>
      <c r="D872" s="227" t="s">
        <v>513</v>
      </c>
      <c r="E872" s="253" t="s">
        <v>23</v>
      </c>
      <c r="F872" s="254" t="s">
        <v>560</v>
      </c>
      <c r="G872" s="252"/>
      <c r="H872" s="255">
        <v>48</v>
      </c>
      <c r="I872" s="256"/>
      <c r="J872" s="252"/>
      <c r="K872" s="252"/>
      <c r="L872" s="257"/>
      <c r="M872" s="258"/>
      <c r="N872" s="259"/>
      <c r="O872" s="259"/>
      <c r="P872" s="259"/>
      <c r="Q872" s="259"/>
      <c r="R872" s="259"/>
      <c r="S872" s="259"/>
      <c r="T872" s="260"/>
      <c r="AT872" s="261" t="s">
        <v>513</v>
      </c>
      <c r="AU872" s="261" t="s">
        <v>82</v>
      </c>
      <c r="AV872" s="14" t="s">
        <v>502</v>
      </c>
      <c r="AW872" s="14" t="s">
        <v>36</v>
      </c>
      <c r="AX872" s="14" t="s">
        <v>80</v>
      </c>
      <c r="AY872" s="261" t="s">
        <v>492</v>
      </c>
    </row>
    <row r="873" spans="2:65" s="1" customFormat="1" ht="25.5" customHeight="1">
      <c r="B873" s="42"/>
      <c r="C873" s="209" t="s">
        <v>1716</v>
      </c>
      <c r="D873" s="209" t="s">
        <v>498</v>
      </c>
      <c r="E873" s="210" t="s">
        <v>8073</v>
      </c>
      <c r="F873" s="211" t="s">
        <v>8074</v>
      </c>
      <c r="G873" s="212" t="s">
        <v>1025</v>
      </c>
      <c r="H873" s="213">
        <v>38</v>
      </c>
      <c r="I873" s="214"/>
      <c r="J873" s="215">
        <f>ROUND(I873*H873,2)</f>
        <v>0</v>
      </c>
      <c r="K873" s="211" t="s">
        <v>501</v>
      </c>
      <c r="L873" s="62"/>
      <c r="M873" s="216" t="s">
        <v>23</v>
      </c>
      <c r="N873" s="217" t="s">
        <v>44</v>
      </c>
      <c r="O873" s="43"/>
      <c r="P873" s="218">
        <f>O873*H873</f>
        <v>0</v>
      </c>
      <c r="Q873" s="218">
        <v>6.0000000000000002E-5</v>
      </c>
      <c r="R873" s="218">
        <f>Q873*H873</f>
        <v>2.2799999999999999E-3</v>
      </c>
      <c r="S873" s="218">
        <v>0</v>
      </c>
      <c r="T873" s="219">
        <f>S873*H873</f>
        <v>0</v>
      </c>
      <c r="AR873" s="25" t="s">
        <v>502</v>
      </c>
      <c r="AT873" s="25" t="s">
        <v>498</v>
      </c>
      <c r="AU873" s="25" t="s">
        <v>82</v>
      </c>
      <c r="AY873" s="25" t="s">
        <v>492</v>
      </c>
      <c r="BE873" s="220">
        <f>IF(N873="základní",J873,0)</f>
        <v>0</v>
      </c>
      <c r="BF873" s="220">
        <f>IF(N873="snížená",J873,0)</f>
        <v>0</v>
      </c>
      <c r="BG873" s="220">
        <f>IF(N873="zákl. přenesená",J873,0)</f>
        <v>0</v>
      </c>
      <c r="BH873" s="220">
        <f>IF(N873="sníž. přenesená",J873,0)</f>
        <v>0</v>
      </c>
      <c r="BI873" s="220">
        <f>IF(N873="nulová",J873,0)</f>
        <v>0</v>
      </c>
      <c r="BJ873" s="25" t="s">
        <v>80</v>
      </c>
      <c r="BK873" s="220">
        <f>ROUND(I873*H873,2)</f>
        <v>0</v>
      </c>
      <c r="BL873" s="25" t="s">
        <v>502</v>
      </c>
      <c r="BM873" s="25" t="s">
        <v>8075</v>
      </c>
    </row>
    <row r="874" spans="2:65" s="1" customFormat="1">
      <c r="B874" s="42"/>
      <c r="C874" s="64"/>
      <c r="D874" s="221" t="s">
        <v>506</v>
      </c>
      <c r="E874" s="64"/>
      <c r="F874" s="222" t="s">
        <v>8074</v>
      </c>
      <c r="G874" s="64"/>
      <c r="H874" s="64"/>
      <c r="I874" s="177"/>
      <c r="J874" s="64"/>
      <c r="K874" s="64"/>
      <c r="L874" s="62"/>
      <c r="M874" s="223"/>
      <c r="N874" s="43"/>
      <c r="O874" s="43"/>
      <c r="P874" s="43"/>
      <c r="Q874" s="43"/>
      <c r="R874" s="43"/>
      <c r="S874" s="43"/>
      <c r="T874" s="79"/>
      <c r="AT874" s="25" t="s">
        <v>506</v>
      </c>
      <c r="AU874" s="25" t="s">
        <v>82</v>
      </c>
    </row>
    <row r="875" spans="2:65" s="1" customFormat="1" ht="96">
      <c r="B875" s="42"/>
      <c r="C875" s="64"/>
      <c r="D875" s="221" t="s">
        <v>509</v>
      </c>
      <c r="E875" s="64"/>
      <c r="F875" s="224" t="s">
        <v>8048</v>
      </c>
      <c r="G875" s="64"/>
      <c r="H875" s="64"/>
      <c r="I875" s="177"/>
      <c r="J875" s="64"/>
      <c r="K875" s="64"/>
      <c r="L875" s="62"/>
      <c r="M875" s="223"/>
      <c r="N875" s="43"/>
      <c r="O875" s="43"/>
      <c r="P875" s="43"/>
      <c r="Q875" s="43"/>
      <c r="R875" s="43"/>
      <c r="S875" s="43"/>
      <c r="T875" s="79"/>
      <c r="AT875" s="25" t="s">
        <v>509</v>
      </c>
      <c r="AU875" s="25" t="s">
        <v>82</v>
      </c>
    </row>
    <row r="876" spans="2:65" s="12" customFormat="1">
      <c r="B876" s="225"/>
      <c r="C876" s="226"/>
      <c r="D876" s="221" t="s">
        <v>513</v>
      </c>
      <c r="E876" s="248" t="s">
        <v>23</v>
      </c>
      <c r="F876" s="249" t="s">
        <v>1039</v>
      </c>
      <c r="G876" s="226"/>
      <c r="H876" s="250">
        <v>38</v>
      </c>
      <c r="I876" s="231"/>
      <c r="J876" s="226"/>
      <c r="K876" s="226"/>
      <c r="L876" s="232"/>
      <c r="M876" s="233"/>
      <c r="N876" s="234"/>
      <c r="O876" s="234"/>
      <c r="P876" s="234"/>
      <c r="Q876" s="234"/>
      <c r="R876" s="234"/>
      <c r="S876" s="234"/>
      <c r="T876" s="235"/>
      <c r="AT876" s="236" t="s">
        <v>513</v>
      </c>
      <c r="AU876" s="236" t="s">
        <v>82</v>
      </c>
      <c r="AV876" s="12" t="s">
        <v>82</v>
      </c>
      <c r="AW876" s="12" t="s">
        <v>36</v>
      </c>
      <c r="AX876" s="12" t="s">
        <v>73</v>
      </c>
      <c r="AY876" s="236" t="s">
        <v>492</v>
      </c>
    </row>
    <row r="877" spans="2:65" s="13" customFormat="1">
      <c r="B877" s="237"/>
      <c r="C877" s="238"/>
      <c r="D877" s="221" t="s">
        <v>513</v>
      </c>
      <c r="E877" s="239" t="s">
        <v>23</v>
      </c>
      <c r="F877" s="240" t="s">
        <v>8076</v>
      </c>
      <c r="G877" s="238"/>
      <c r="H877" s="241" t="s">
        <v>23</v>
      </c>
      <c r="I877" s="242"/>
      <c r="J877" s="238"/>
      <c r="K877" s="238"/>
      <c r="L877" s="243"/>
      <c r="M877" s="244"/>
      <c r="N877" s="245"/>
      <c r="O877" s="245"/>
      <c r="P877" s="245"/>
      <c r="Q877" s="245"/>
      <c r="R877" s="245"/>
      <c r="S877" s="245"/>
      <c r="T877" s="246"/>
      <c r="AT877" s="247" t="s">
        <v>513</v>
      </c>
      <c r="AU877" s="247" t="s">
        <v>82</v>
      </c>
      <c r="AV877" s="13" t="s">
        <v>80</v>
      </c>
      <c r="AW877" s="13" t="s">
        <v>36</v>
      </c>
      <c r="AX877" s="13" t="s">
        <v>73</v>
      </c>
      <c r="AY877" s="247" t="s">
        <v>492</v>
      </c>
    </row>
    <row r="878" spans="2:65" s="14" customFormat="1">
      <c r="B878" s="251"/>
      <c r="C878" s="252"/>
      <c r="D878" s="227" t="s">
        <v>513</v>
      </c>
      <c r="E878" s="253" t="s">
        <v>23</v>
      </c>
      <c r="F878" s="254" t="s">
        <v>560</v>
      </c>
      <c r="G878" s="252"/>
      <c r="H878" s="255">
        <v>38</v>
      </c>
      <c r="I878" s="256"/>
      <c r="J878" s="252"/>
      <c r="K878" s="252"/>
      <c r="L878" s="257"/>
      <c r="M878" s="258"/>
      <c r="N878" s="259"/>
      <c r="O878" s="259"/>
      <c r="P878" s="259"/>
      <c r="Q878" s="259"/>
      <c r="R878" s="259"/>
      <c r="S878" s="259"/>
      <c r="T878" s="260"/>
      <c r="AT878" s="261" t="s">
        <v>513</v>
      </c>
      <c r="AU878" s="261" t="s">
        <v>82</v>
      </c>
      <c r="AV878" s="14" t="s">
        <v>502</v>
      </c>
      <c r="AW878" s="14" t="s">
        <v>36</v>
      </c>
      <c r="AX878" s="14" t="s">
        <v>80</v>
      </c>
      <c r="AY878" s="261" t="s">
        <v>492</v>
      </c>
    </row>
    <row r="879" spans="2:65" s="1" customFormat="1" ht="16.5" customHeight="1">
      <c r="B879" s="42"/>
      <c r="C879" s="209" t="s">
        <v>1725</v>
      </c>
      <c r="D879" s="209" t="s">
        <v>498</v>
      </c>
      <c r="E879" s="210" t="s">
        <v>8077</v>
      </c>
      <c r="F879" s="211" t="s">
        <v>8078</v>
      </c>
      <c r="G879" s="212" t="s">
        <v>1025</v>
      </c>
      <c r="H879" s="213">
        <v>48</v>
      </c>
      <c r="I879" s="214"/>
      <c r="J879" s="215">
        <f>ROUND(I879*H879,2)</f>
        <v>0</v>
      </c>
      <c r="K879" s="211" t="s">
        <v>501</v>
      </c>
      <c r="L879" s="62"/>
      <c r="M879" s="216" t="s">
        <v>23</v>
      </c>
      <c r="N879" s="217" t="s">
        <v>44</v>
      </c>
      <c r="O879" s="43"/>
      <c r="P879" s="218">
        <f>O879*H879</f>
        <v>0</v>
      </c>
      <c r="Q879" s="218">
        <v>2.7E-4</v>
      </c>
      <c r="R879" s="218">
        <f>Q879*H879</f>
        <v>1.2959999999999999E-2</v>
      </c>
      <c r="S879" s="218">
        <v>0</v>
      </c>
      <c r="T879" s="219">
        <f>S879*H879</f>
        <v>0</v>
      </c>
      <c r="AR879" s="25" t="s">
        <v>502</v>
      </c>
      <c r="AT879" s="25" t="s">
        <v>498</v>
      </c>
      <c r="AU879" s="25" t="s">
        <v>82</v>
      </c>
      <c r="AY879" s="25" t="s">
        <v>492</v>
      </c>
      <c r="BE879" s="220">
        <f>IF(N879="základní",J879,0)</f>
        <v>0</v>
      </c>
      <c r="BF879" s="220">
        <f>IF(N879="snížená",J879,0)</f>
        <v>0</v>
      </c>
      <c r="BG879" s="220">
        <f>IF(N879="zákl. přenesená",J879,0)</f>
        <v>0</v>
      </c>
      <c r="BH879" s="220">
        <f>IF(N879="sníž. přenesená",J879,0)</f>
        <v>0</v>
      </c>
      <c r="BI879" s="220">
        <f>IF(N879="nulová",J879,0)</f>
        <v>0</v>
      </c>
      <c r="BJ879" s="25" t="s">
        <v>80</v>
      </c>
      <c r="BK879" s="220">
        <f>ROUND(I879*H879,2)</f>
        <v>0</v>
      </c>
      <c r="BL879" s="25" t="s">
        <v>502</v>
      </c>
      <c r="BM879" s="25" t="s">
        <v>8079</v>
      </c>
    </row>
    <row r="880" spans="2:65" s="1" customFormat="1">
      <c r="B880" s="42"/>
      <c r="C880" s="64"/>
      <c r="D880" s="221" t="s">
        <v>506</v>
      </c>
      <c r="E880" s="64"/>
      <c r="F880" s="222" t="s">
        <v>8078</v>
      </c>
      <c r="G880" s="64"/>
      <c r="H880" s="64"/>
      <c r="I880" s="177"/>
      <c r="J880" s="64"/>
      <c r="K880" s="64"/>
      <c r="L880" s="62"/>
      <c r="M880" s="223"/>
      <c r="N880" s="43"/>
      <c r="O880" s="43"/>
      <c r="P880" s="43"/>
      <c r="Q880" s="43"/>
      <c r="R880" s="43"/>
      <c r="S880" s="43"/>
      <c r="T880" s="79"/>
      <c r="AT880" s="25" t="s">
        <v>506</v>
      </c>
      <c r="AU880" s="25" t="s">
        <v>82</v>
      </c>
    </row>
    <row r="881" spans="2:65" s="1" customFormat="1" ht="96">
      <c r="B881" s="42"/>
      <c r="C881" s="64"/>
      <c r="D881" s="227" t="s">
        <v>509</v>
      </c>
      <c r="E881" s="64"/>
      <c r="F881" s="273" t="s">
        <v>8048</v>
      </c>
      <c r="G881" s="64"/>
      <c r="H881" s="64"/>
      <c r="I881" s="177"/>
      <c r="J881" s="64"/>
      <c r="K881" s="64"/>
      <c r="L881" s="62"/>
      <c r="M881" s="223"/>
      <c r="N881" s="43"/>
      <c r="O881" s="43"/>
      <c r="P881" s="43"/>
      <c r="Q881" s="43"/>
      <c r="R881" s="43"/>
      <c r="S881" s="43"/>
      <c r="T881" s="79"/>
      <c r="AT881" s="25" t="s">
        <v>509</v>
      </c>
      <c r="AU881" s="25" t="s">
        <v>82</v>
      </c>
    </row>
    <row r="882" spans="2:65" s="1" customFormat="1" ht="16.5" customHeight="1">
      <c r="B882" s="42"/>
      <c r="C882" s="209" t="s">
        <v>1741</v>
      </c>
      <c r="D882" s="209" t="s">
        <v>498</v>
      </c>
      <c r="E882" s="210" t="s">
        <v>8080</v>
      </c>
      <c r="F882" s="211" t="s">
        <v>8081</v>
      </c>
      <c r="G882" s="212" t="s">
        <v>1025</v>
      </c>
      <c r="H882" s="213">
        <v>406</v>
      </c>
      <c r="I882" s="214"/>
      <c r="J882" s="215">
        <f>ROUND(I882*H882,2)</f>
        <v>0</v>
      </c>
      <c r="K882" s="211" t="s">
        <v>501</v>
      </c>
      <c r="L882" s="62"/>
      <c r="M882" s="216" t="s">
        <v>23</v>
      </c>
      <c r="N882" s="217" t="s">
        <v>44</v>
      </c>
      <c r="O882" s="43"/>
      <c r="P882" s="218">
        <f>O882*H882</f>
        <v>0</v>
      </c>
      <c r="Q882" s="218">
        <v>2.9E-4</v>
      </c>
      <c r="R882" s="218">
        <f>Q882*H882</f>
        <v>0.11774</v>
      </c>
      <c r="S882" s="218">
        <v>0</v>
      </c>
      <c r="T882" s="219">
        <f>S882*H882</f>
        <v>0</v>
      </c>
      <c r="AR882" s="25" t="s">
        <v>502</v>
      </c>
      <c r="AT882" s="25" t="s">
        <v>498</v>
      </c>
      <c r="AU882" s="25" t="s">
        <v>82</v>
      </c>
      <c r="AY882" s="25" t="s">
        <v>492</v>
      </c>
      <c r="BE882" s="220">
        <f>IF(N882="základní",J882,0)</f>
        <v>0</v>
      </c>
      <c r="BF882" s="220">
        <f>IF(N882="snížená",J882,0)</f>
        <v>0</v>
      </c>
      <c r="BG882" s="220">
        <f>IF(N882="zákl. přenesená",J882,0)</f>
        <v>0</v>
      </c>
      <c r="BH882" s="220">
        <f>IF(N882="sníž. přenesená",J882,0)</f>
        <v>0</v>
      </c>
      <c r="BI882" s="220">
        <f>IF(N882="nulová",J882,0)</f>
        <v>0</v>
      </c>
      <c r="BJ882" s="25" t="s">
        <v>80</v>
      </c>
      <c r="BK882" s="220">
        <f>ROUND(I882*H882,2)</f>
        <v>0</v>
      </c>
      <c r="BL882" s="25" t="s">
        <v>502</v>
      </c>
      <c r="BM882" s="25" t="s">
        <v>8082</v>
      </c>
    </row>
    <row r="883" spans="2:65" s="1" customFormat="1" ht="24">
      <c r="B883" s="42"/>
      <c r="C883" s="64"/>
      <c r="D883" s="221" t="s">
        <v>506</v>
      </c>
      <c r="E883" s="64"/>
      <c r="F883" s="222" t="s">
        <v>8083</v>
      </c>
      <c r="G883" s="64"/>
      <c r="H883" s="64"/>
      <c r="I883" s="177"/>
      <c r="J883" s="64"/>
      <c r="K883" s="64"/>
      <c r="L883" s="62"/>
      <c r="M883" s="223"/>
      <c r="N883" s="43"/>
      <c r="O883" s="43"/>
      <c r="P883" s="43"/>
      <c r="Q883" s="43"/>
      <c r="R883" s="43"/>
      <c r="S883" s="43"/>
      <c r="T883" s="79"/>
      <c r="AT883" s="25" t="s">
        <v>506</v>
      </c>
      <c r="AU883" s="25" t="s">
        <v>82</v>
      </c>
    </row>
    <row r="884" spans="2:65" s="1" customFormat="1" ht="96">
      <c r="B884" s="42"/>
      <c r="C884" s="64"/>
      <c r="D884" s="227" t="s">
        <v>509</v>
      </c>
      <c r="E884" s="64"/>
      <c r="F884" s="273" t="s">
        <v>8048</v>
      </c>
      <c r="G884" s="64"/>
      <c r="H884" s="64"/>
      <c r="I884" s="177"/>
      <c r="J884" s="64"/>
      <c r="K884" s="64"/>
      <c r="L884" s="62"/>
      <c r="M884" s="223"/>
      <c r="N884" s="43"/>
      <c r="O884" s="43"/>
      <c r="P884" s="43"/>
      <c r="Q884" s="43"/>
      <c r="R884" s="43"/>
      <c r="S884" s="43"/>
      <c r="T884" s="79"/>
      <c r="AT884" s="25" t="s">
        <v>509</v>
      </c>
      <c r="AU884" s="25" t="s">
        <v>82</v>
      </c>
    </row>
    <row r="885" spans="2:65" s="1" customFormat="1" ht="16.5" customHeight="1">
      <c r="B885" s="42"/>
      <c r="C885" s="209" t="s">
        <v>1748</v>
      </c>
      <c r="D885" s="209" t="s">
        <v>498</v>
      </c>
      <c r="E885" s="210" t="s">
        <v>8084</v>
      </c>
      <c r="F885" s="211" t="s">
        <v>8085</v>
      </c>
      <c r="G885" s="212" t="s">
        <v>1025</v>
      </c>
      <c r="H885" s="213">
        <v>38</v>
      </c>
      <c r="I885" s="214"/>
      <c r="J885" s="215">
        <f>ROUND(I885*H885,2)</f>
        <v>0</v>
      </c>
      <c r="K885" s="211" t="s">
        <v>501</v>
      </c>
      <c r="L885" s="62"/>
      <c r="M885" s="216" t="s">
        <v>23</v>
      </c>
      <c r="N885" s="217" t="s">
        <v>44</v>
      </c>
      <c r="O885" s="43"/>
      <c r="P885" s="218">
        <f>O885*H885</f>
        <v>0</v>
      </c>
      <c r="Q885" s="218">
        <v>3.5E-4</v>
      </c>
      <c r="R885" s="218">
        <f>Q885*H885</f>
        <v>1.3299999999999999E-2</v>
      </c>
      <c r="S885" s="218">
        <v>0</v>
      </c>
      <c r="T885" s="219">
        <f>S885*H885</f>
        <v>0</v>
      </c>
      <c r="AR885" s="25" t="s">
        <v>502</v>
      </c>
      <c r="AT885" s="25" t="s">
        <v>498</v>
      </c>
      <c r="AU885" s="25" t="s">
        <v>82</v>
      </c>
      <c r="AY885" s="25" t="s">
        <v>492</v>
      </c>
      <c r="BE885" s="220">
        <f>IF(N885="základní",J885,0)</f>
        <v>0</v>
      </c>
      <c r="BF885" s="220">
        <f>IF(N885="snížená",J885,0)</f>
        <v>0</v>
      </c>
      <c r="BG885" s="220">
        <f>IF(N885="zákl. přenesená",J885,0)</f>
        <v>0</v>
      </c>
      <c r="BH885" s="220">
        <f>IF(N885="sníž. přenesená",J885,0)</f>
        <v>0</v>
      </c>
      <c r="BI885" s="220">
        <f>IF(N885="nulová",J885,0)</f>
        <v>0</v>
      </c>
      <c r="BJ885" s="25" t="s">
        <v>80</v>
      </c>
      <c r="BK885" s="220">
        <f>ROUND(I885*H885,2)</f>
        <v>0</v>
      </c>
      <c r="BL885" s="25" t="s">
        <v>502</v>
      </c>
      <c r="BM885" s="25" t="s">
        <v>8086</v>
      </c>
    </row>
    <row r="886" spans="2:65" s="1" customFormat="1">
      <c r="B886" s="42"/>
      <c r="C886" s="64"/>
      <c r="D886" s="221" t="s">
        <v>506</v>
      </c>
      <c r="E886" s="64"/>
      <c r="F886" s="222" t="s">
        <v>8085</v>
      </c>
      <c r="G886" s="64"/>
      <c r="H886" s="64"/>
      <c r="I886" s="177"/>
      <c r="J886" s="64"/>
      <c r="K886" s="64"/>
      <c r="L886" s="62"/>
      <c r="M886" s="223"/>
      <c r="N886" s="43"/>
      <c r="O886" s="43"/>
      <c r="P886" s="43"/>
      <c r="Q886" s="43"/>
      <c r="R886" s="43"/>
      <c r="S886" s="43"/>
      <c r="T886" s="79"/>
      <c r="AT886" s="25" t="s">
        <v>506</v>
      </c>
      <c r="AU886" s="25" t="s">
        <v>82</v>
      </c>
    </row>
    <row r="887" spans="2:65" s="1" customFormat="1" ht="96">
      <c r="B887" s="42"/>
      <c r="C887" s="64"/>
      <c r="D887" s="227" t="s">
        <v>509</v>
      </c>
      <c r="E887" s="64"/>
      <c r="F887" s="273" t="s">
        <v>8048</v>
      </c>
      <c r="G887" s="64"/>
      <c r="H887" s="64"/>
      <c r="I887" s="177"/>
      <c r="J887" s="64"/>
      <c r="K887" s="64"/>
      <c r="L887" s="62"/>
      <c r="M887" s="223"/>
      <c r="N887" s="43"/>
      <c r="O887" s="43"/>
      <c r="P887" s="43"/>
      <c r="Q887" s="43"/>
      <c r="R887" s="43"/>
      <c r="S887" s="43"/>
      <c r="T887" s="79"/>
      <c r="AT887" s="25" t="s">
        <v>509</v>
      </c>
      <c r="AU887" s="25" t="s">
        <v>82</v>
      </c>
    </row>
    <row r="888" spans="2:65" s="1" customFormat="1" ht="25.5" customHeight="1">
      <c r="B888" s="42"/>
      <c r="C888" s="209" t="s">
        <v>1761</v>
      </c>
      <c r="D888" s="209" t="s">
        <v>498</v>
      </c>
      <c r="E888" s="210" t="s">
        <v>8087</v>
      </c>
      <c r="F888" s="211" t="s">
        <v>8088</v>
      </c>
      <c r="G888" s="212" t="s">
        <v>1025</v>
      </c>
      <c r="H888" s="213">
        <v>24</v>
      </c>
      <c r="I888" s="214"/>
      <c r="J888" s="215">
        <f>ROUND(I888*H888,2)</f>
        <v>0</v>
      </c>
      <c r="K888" s="211" t="s">
        <v>501</v>
      </c>
      <c r="L888" s="62"/>
      <c r="M888" s="216" t="s">
        <v>23</v>
      </c>
      <c r="N888" s="217" t="s">
        <v>44</v>
      </c>
      <c r="O888" s="43"/>
      <c r="P888" s="218">
        <f>O888*H888</f>
        <v>0</v>
      </c>
      <c r="Q888" s="218">
        <v>0</v>
      </c>
      <c r="R888" s="218">
        <f>Q888*H888</f>
        <v>0</v>
      </c>
      <c r="S888" s="218">
        <v>5.8999999999999997E-2</v>
      </c>
      <c r="T888" s="219">
        <f>S888*H888</f>
        <v>1.4159999999999999</v>
      </c>
      <c r="AR888" s="25" t="s">
        <v>502</v>
      </c>
      <c r="AT888" s="25" t="s">
        <v>498</v>
      </c>
      <c r="AU888" s="25" t="s">
        <v>82</v>
      </c>
      <c r="AY888" s="25" t="s">
        <v>492</v>
      </c>
      <c r="BE888" s="220">
        <f>IF(N888="základní",J888,0)</f>
        <v>0</v>
      </c>
      <c r="BF888" s="220">
        <f>IF(N888="snížená",J888,0)</f>
        <v>0</v>
      </c>
      <c r="BG888" s="220">
        <f>IF(N888="zákl. přenesená",J888,0)</f>
        <v>0</v>
      </c>
      <c r="BH888" s="220">
        <f>IF(N888="sníž. přenesená",J888,0)</f>
        <v>0</v>
      </c>
      <c r="BI888" s="220">
        <f>IF(N888="nulová",J888,0)</f>
        <v>0</v>
      </c>
      <c r="BJ888" s="25" t="s">
        <v>80</v>
      </c>
      <c r="BK888" s="220">
        <f>ROUND(I888*H888,2)</f>
        <v>0</v>
      </c>
      <c r="BL888" s="25" t="s">
        <v>502</v>
      </c>
      <c r="BM888" s="25" t="s">
        <v>8089</v>
      </c>
    </row>
    <row r="889" spans="2:65" s="1" customFormat="1">
      <c r="B889" s="42"/>
      <c r="C889" s="64"/>
      <c r="D889" s="227" t="s">
        <v>506</v>
      </c>
      <c r="E889" s="64"/>
      <c r="F889" s="274" t="s">
        <v>8088</v>
      </c>
      <c r="G889" s="64"/>
      <c r="H889" s="64"/>
      <c r="I889" s="177"/>
      <c r="J889" s="64"/>
      <c r="K889" s="64"/>
      <c r="L889" s="62"/>
      <c r="M889" s="223"/>
      <c r="N889" s="43"/>
      <c r="O889" s="43"/>
      <c r="P889" s="43"/>
      <c r="Q889" s="43"/>
      <c r="R889" s="43"/>
      <c r="S889" s="43"/>
      <c r="T889" s="79"/>
      <c r="AT889" s="25" t="s">
        <v>506</v>
      </c>
      <c r="AU889" s="25" t="s">
        <v>82</v>
      </c>
    </row>
    <row r="890" spans="2:65" s="1" customFormat="1" ht="25.5" customHeight="1">
      <c r="B890" s="42"/>
      <c r="C890" s="209" t="s">
        <v>1772</v>
      </c>
      <c r="D890" s="209" t="s">
        <v>498</v>
      </c>
      <c r="E890" s="210" t="s">
        <v>8090</v>
      </c>
      <c r="F890" s="211" t="s">
        <v>8091</v>
      </c>
      <c r="G890" s="212" t="s">
        <v>1025</v>
      </c>
      <c r="H890" s="213">
        <v>16</v>
      </c>
      <c r="I890" s="214"/>
      <c r="J890" s="215">
        <f>ROUND(I890*H890,2)</f>
        <v>0</v>
      </c>
      <c r="K890" s="211" t="s">
        <v>501</v>
      </c>
      <c r="L890" s="62"/>
      <c r="M890" s="216" t="s">
        <v>23</v>
      </c>
      <c r="N890" s="217" t="s">
        <v>44</v>
      </c>
      <c r="O890" s="43"/>
      <c r="P890" s="218">
        <f>O890*H890</f>
        <v>0</v>
      </c>
      <c r="Q890" s="218">
        <v>0</v>
      </c>
      <c r="R890" s="218">
        <f>Q890*H890</f>
        <v>0</v>
      </c>
      <c r="S890" s="218">
        <v>0.06</v>
      </c>
      <c r="T890" s="219">
        <f>S890*H890</f>
        <v>0.96</v>
      </c>
      <c r="AR890" s="25" t="s">
        <v>502</v>
      </c>
      <c r="AT890" s="25" t="s">
        <v>498</v>
      </c>
      <c r="AU890" s="25" t="s">
        <v>82</v>
      </c>
      <c r="AY890" s="25" t="s">
        <v>492</v>
      </c>
      <c r="BE890" s="220">
        <f>IF(N890="základní",J890,0)</f>
        <v>0</v>
      </c>
      <c r="BF890" s="220">
        <f>IF(N890="snížená",J890,0)</f>
        <v>0</v>
      </c>
      <c r="BG890" s="220">
        <f>IF(N890="zákl. přenesená",J890,0)</f>
        <v>0</v>
      </c>
      <c r="BH890" s="220">
        <f>IF(N890="sníž. přenesená",J890,0)</f>
        <v>0</v>
      </c>
      <c r="BI890" s="220">
        <f>IF(N890="nulová",J890,0)</f>
        <v>0</v>
      </c>
      <c r="BJ890" s="25" t="s">
        <v>80</v>
      </c>
      <c r="BK890" s="220">
        <f>ROUND(I890*H890,2)</f>
        <v>0</v>
      </c>
      <c r="BL890" s="25" t="s">
        <v>502</v>
      </c>
      <c r="BM890" s="25" t="s">
        <v>8092</v>
      </c>
    </row>
    <row r="891" spans="2:65" s="1" customFormat="1">
      <c r="B891" s="42"/>
      <c r="C891" s="64"/>
      <c r="D891" s="221" t="s">
        <v>506</v>
      </c>
      <c r="E891" s="64"/>
      <c r="F891" s="222" t="s">
        <v>8091</v>
      </c>
      <c r="G891" s="64"/>
      <c r="H891" s="64"/>
      <c r="I891" s="177"/>
      <c r="J891" s="64"/>
      <c r="K891" s="64"/>
      <c r="L891" s="62"/>
      <c r="M891" s="223"/>
      <c r="N891" s="43"/>
      <c r="O891" s="43"/>
      <c r="P891" s="43"/>
      <c r="Q891" s="43"/>
      <c r="R891" s="43"/>
      <c r="S891" s="43"/>
      <c r="T891" s="79"/>
      <c r="AT891" s="25" t="s">
        <v>506</v>
      </c>
      <c r="AU891" s="25" t="s">
        <v>82</v>
      </c>
    </row>
    <row r="892" spans="2:65" s="13" customFormat="1">
      <c r="B892" s="237"/>
      <c r="C892" s="238"/>
      <c r="D892" s="221" t="s">
        <v>513</v>
      </c>
      <c r="E892" s="239" t="s">
        <v>23</v>
      </c>
      <c r="F892" s="240" t="s">
        <v>8093</v>
      </c>
      <c r="G892" s="238"/>
      <c r="H892" s="241" t="s">
        <v>23</v>
      </c>
      <c r="I892" s="242"/>
      <c r="J892" s="238"/>
      <c r="K892" s="238"/>
      <c r="L892" s="243"/>
      <c r="M892" s="244"/>
      <c r="N892" s="245"/>
      <c r="O892" s="245"/>
      <c r="P892" s="245"/>
      <c r="Q892" s="245"/>
      <c r="R892" s="245"/>
      <c r="S892" s="245"/>
      <c r="T892" s="246"/>
      <c r="AT892" s="247" t="s">
        <v>513</v>
      </c>
      <c r="AU892" s="247" t="s">
        <v>82</v>
      </c>
      <c r="AV892" s="13" t="s">
        <v>80</v>
      </c>
      <c r="AW892" s="13" t="s">
        <v>36</v>
      </c>
      <c r="AX892" s="13" t="s">
        <v>73</v>
      </c>
      <c r="AY892" s="247" t="s">
        <v>492</v>
      </c>
    </row>
    <row r="893" spans="2:65" s="12" customFormat="1">
      <c r="B893" s="225"/>
      <c r="C893" s="226"/>
      <c r="D893" s="221" t="s">
        <v>513</v>
      </c>
      <c r="E893" s="248" t="s">
        <v>23</v>
      </c>
      <c r="F893" s="249" t="s">
        <v>8094</v>
      </c>
      <c r="G893" s="226"/>
      <c r="H893" s="250">
        <v>16</v>
      </c>
      <c r="I893" s="231"/>
      <c r="J893" s="226"/>
      <c r="K893" s="226"/>
      <c r="L893" s="232"/>
      <c r="M893" s="233"/>
      <c r="N893" s="234"/>
      <c r="O893" s="234"/>
      <c r="P893" s="234"/>
      <c r="Q893" s="234"/>
      <c r="R893" s="234"/>
      <c r="S893" s="234"/>
      <c r="T893" s="235"/>
      <c r="AT893" s="236" t="s">
        <v>513</v>
      </c>
      <c r="AU893" s="236" t="s">
        <v>82</v>
      </c>
      <c r="AV893" s="12" t="s">
        <v>82</v>
      </c>
      <c r="AW893" s="12" t="s">
        <v>36</v>
      </c>
      <c r="AX893" s="12" t="s">
        <v>73</v>
      </c>
      <c r="AY893" s="236" t="s">
        <v>492</v>
      </c>
    </row>
    <row r="894" spans="2:65" s="13" customFormat="1">
      <c r="B894" s="237"/>
      <c r="C894" s="238"/>
      <c r="D894" s="221" t="s">
        <v>513</v>
      </c>
      <c r="E894" s="239" t="s">
        <v>23</v>
      </c>
      <c r="F894" s="240" t="s">
        <v>8095</v>
      </c>
      <c r="G894" s="238"/>
      <c r="H894" s="241" t="s">
        <v>23</v>
      </c>
      <c r="I894" s="242"/>
      <c r="J894" s="238"/>
      <c r="K894" s="238"/>
      <c r="L894" s="243"/>
      <c r="M894" s="244"/>
      <c r="N894" s="245"/>
      <c r="O894" s="245"/>
      <c r="P894" s="245"/>
      <c r="Q894" s="245"/>
      <c r="R894" s="245"/>
      <c r="S894" s="245"/>
      <c r="T894" s="246"/>
      <c r="AT894" s="247" t="s">
        <v>513</v>
      </c>
      <c r="AU894" s="247" t="s">
        <v>82</v>
      </c>
      <c r="AV894" s="13" t="s">
        <v>80</v>
      </c>
      <c r="AW894" s="13" t="s">
        <v>36</v>
      </c>
      <c r="AX894" s="13" t="s">
        <v>73</v>
      </c>
      <c r="AY894" s="247" t="s">
        <v>492</v>
      </c>
    </row>
    <row r="895" spans="2:65" s="14" customFormat="1">
      <c r="B895" s="251"/>
      <c r="C895" s="252"/>
      <c r="D895" s="227" t="s">
        <v>513</v>
      </c>
      <c r="E895" s="253" t="s">
        <v>23</v>
      </c>
      <c r="F895" s="254" t="s">
        <v>560</v>
      </c>
      <c r="G895" s="252"/>
      <c r="H895" s="255">
        <v>16</v>
      </c>
      <c r="I895" s="256"/>
      <c r="J895" s="252"/>
      <c r="K895" s="252"/>
      <c r="L895" s="257"/>
      <c r="M895" s="258"/>
      <c r="N895" s="259"/>
      <c r="O895" s="259"/>
      <c r="P895" s="259"/>
      <c r="Q895" s="259"/>
      <c r="R895" s="259"/>
      <c r="S895" s="259"/>
      <c r="T895" s="260"/>
      <c r="AT895" s="261" t="s">
        <v>513</v>
      </c>
      <c r="AU895" s="261" t="s">
        <v>82</v>
      </c>
      <c r="AV895" s="14" t="s">
        <v>502</v>
      </c>
      <c r="AW895" s="14" t="s">
        <v>36</v>
      </c>
      <c r="AX895" s="14" t="s">
        <v>80</v>
      </c>
      <c r="AY895" s="261" t="s">
        <v>492</v>
      </c>
    </row>
    <row r="896" spans="2:65" s="1" customFormat="1" ht="25.5" customHeight="1">
      <c r="B896" s="42"/>
      <c r="C896" s="209" t="s">
        <v>1779</v>
      </c>
      <c r="D896" s="209" t="s">
        <v>498</v>
      </c>
      <c r="E896" s="210" t="s">
        <v>8090</v>
      </c>
      <c r="F896" s="211" t="s">
        <v>8091</v>
      </c>
      <c r="G896" s="212" t="s">
        <v>1025</v>
      </c>
      <c r="H896" s="213">
        <v>73</v>
      </c>
      <c r="I896" s="214"/>
      <c r="J896" s="215">
        <f>ROUND(I896*H896,2)</f>
        <v>0</v>
      </c>
      <c r="K896" s="211" t="s">
        <v>501</v>
      </c>
      <c r="L896" s="62"/>
      <c r="M896" s="216" t="s">
        <v>23</v>
      </c>
      <c r="N896" s="217" t="s">
        <v>44</v>
      </c>
      <c r="O896" s="43"/>
      <c r="P896" s="218">
        <f>O896*H896</f>
        <v>0</v>
      </c>
      <c r="Q896" s="218">
        <v>0</v>
      </c>
      <c r="R896" s="218">
        <f>Q896*H896</f>
        <v>0</v>
      </c>
      <c r="S896" s="218">
        <v>0.06</v>
      </c>
      <c r="T896" s="219">
        <f>S896*H896</f>
        <v>4.38</v>
      </c>
      <c r="AR896" s="25" t="s">
        <v>502</v>
      </c>
      <c r="AT896" s="25" t="s">
        <v>498</v>
      </c>
      <c r="AU896" s="25" t="s">
        <v>82</v>
      </c>
      <c r="AY896" s="25" t="s">
        <v>492</v>
      </c>
      <c r="BE896" s="220">
        <f>IF(N896="základní",J896,0)</f>
        <v>0</v>
      </c>
      <c r="BF896" s="220">
        <f>IF(N896="snížená",J896,0)</f>
        <v>0</v>
      </c>
      <c r="BG896" s="220">
        <f>IF(N896="zákl. přenesená",J896,0)</f>
        <v>0</v>
      </c>
      <c r="BH896" s="220">
        <f>IF(N896="sníž. přenesená",J896,0)</f>
        <v>0</v>
      </c>
      <c r="BI896" s="220">
        <f>IF(N896="nulová",J896,0)</f>
        <v>0</v>
      </c>
      <c r="BJ896" s="25" t="s">
        <v>80</v>
      </c>
      <c r="BK896" s="220">
        <f>ROUND(I896*H896,2)</f>
        <v>0</v>
      </c>
      <c r="BL896" s="25" t="s">
        <v>502</v>
      </c>
      <c r="BM896" s="25" t="s">
        <v>8096</v>
      </c>
    </row>
    <row r="897" spans="2:65" s="1" customFormat="1">
      <c r="B897" s="42"/>
      <c r="C897" s="64"/>
      <c r="D897" s="221" t="s">
        <v>506</v>
      </c>
      <c r="E897" s="64"/>
      <c r="F897" s="222" t="s">
        <v>8091</v>
      </c>
      <c r="G897" s="64"/>
      <c r="H897" s="64"/>
      <c r="I897" s="177"/>
      <c r="J897" s="64"/>
      <c r="K897" s="64"/>
      <c r="L897" s="62"/>
      <c r="M897" s="223"/>
      <c r="N897" s="43"/>
      <c r="O897" s="43"/>
      <c r="P897" s="43"/>
      <c r="Q897" s="43"/>
      <c r="R897" s="43"/>
      <c r="S897" s="43"/>
      <c r="T897" s="79"/>
      <c r="AT897" s="25" t="s">
        <v>506</v>
      </c>
      <c r="AU897" s="25" t="s">
        <v>82</v>
      </c>
    </row>
    <row r="898" spans="2:65" s="12" customFormat="1">
      <c r="B898" s="225"/>
      <c r="C898" s="226"/>
      <c r="D898" s="221" t="s">
        <v>513</v>
      </c>
      <c r="E898" s="248" t="s">
        <v>23</v>
      </c>
      <c r="F898" s="249" t="s">
        <v>8097</v>
      </c>
      <c r="G898" s="226"/>
      <c r="H898" s="250">
        <v>13</v>
      </c>
      <c r="I898" s="231"/>
      <c r="J898" s="226"/>
      <c r="K898" s="226"/>
      <c r="L898" s="232"/>
      <c r="M898" s="233"/>
      <c r="N898" s="234"/>
      <c r="O898" s="234"/>
      <c r="P898" s="234"/>
      <c r="Q898" s="234"/>
      <c r="R898" s="234"/>
      <c r="S898" s="234"/>
      <c r="T898" s="235"/>
      <c r="AT898" s="236" t="s">
        <v>513</v>
      </c>
      <c r="AU898" s="236" t="s">
        <v>82</v>
      </c>
      <c r="AV898" s="12" t="s">
        <v>82</v>
      </c>
      <c r="AW898" s="12" t="s">
        <v>36</v>
      </c>
      <c r="AX898" s="12" t="s">
        <v>73</v>
      </c>
      <c r="AY898" s="236" t="s">
        <v>492</v>
      </c>
    </row>
    <row r="899" spans="2:65" s="13" customFormat="1">
      <c r="B899" s="237"/>
      <c r="C899" s="238"/>
      <c r="D899" s="221" t="s">
        <v>513</v>
      </c>
      <c r="E899" s="239" t="s">
        <v>23</v>
      </c>
      <c r="F899" s="240" t="s">
        <v>8098</v>
      </c>
      <c r="G899" s="238"/>
      <c r="H899" s="241" t="s">
        <v>23</v>
      </c>
      <c r="I899" s="242"/>
      <c r="J899" s="238"/>
      <c r="K899" s="238"/>
      <c r="L899" s="243"/>
      <c r="M899" s="244"/>
      <c r="N899" s="245"/>
      <c r="O899" s="245"/>
      <c r="P899" s="245"/>
      <c r="Q899" s="245"/>
      <c r="R899" s="245"/>
      <c r="S899" s="245"/>
      <c r="T899" s="246"/>
      <c r="AT899" s="247" t="s">
        <v>513</v>
      </c>
      <c r="AU899" s="247" t="s">
        <v>82</v>
      </c>
      <c r="AV899" s="13" t="s">
        <v>80</v>
      </c>
      <c r="AW899" s="13" t="s">
        <v>36</v>
      </c>
      <c r="AX899" s="13" t="s">
        <v>73</v>
      </c>
      <c r="AY899" s="247" t="s">
        <v>492</v>
      </c>
    </row>
    <row r="900" spans="2:65" s="12" customFormat="1">
      <c r="B900" s="225"/>
      <c r="C900" s="226"/>
      <c r="D900" s="221" t="s">
        <v>513</v>
      </c>
      <c r="E900" s="248" t="s">
        <v>23</v>
      </c>
      <c r="F900" s="249" t="s">
        <v>8099</v>
      </c>
      <c r="G900" s="226"/>
      <c r="H900" s="250">
        <v>21</v>
      </c>
      <c r="I900" s="231"/>
      <c r="J900" s="226"/>
      <c r="K900" s="226"/>
      <c r="L900" s="232"/>
      <c r="M900" s="233"/>
      <c r="N900" s="234"/>
      <c r="O900" s="234"/>
      <c r="P900" s="234"/>
      <c r="Q900" s="234"/>
      <c r="R900" s="234"/>
      <c r="S900" s="234"/>
      <c r="T900" s="235"/>
      <c r="AT900" s="236" t="s">
        <v>513</v>
      </c>
      <c r="AU900" s="236" t="s">
        <v>82</v>
      </c>
      <c r="AV900" s="12" t="s">
        <v>82</v>
      </c>
      <c r="AW900" s="12" t="s">
        <v>36</v>
      </c>
      <c r="AX900" s="12" t="s">
        <v>73</v>
      </c>
      <c r="AY900" s="236" t="s">
        <v>492</v>
      </c>
    </row>
    <row r="901" spans="2:65" s="13" customFormat="1">
      <c r="B901" s="237"/>
      <c r="C901" s="238"/>
      <c r="D901" s="221" t="s">
        <v>513</v>
      </c>
      <c r="E901" s="239" t="s">
        <v>23</v>
      </c>
      <c r="F901" s="240" t="s">
        <v>8100</v>
      </c>
      <c r="G901" s="238"/>
      <c r="H901" s="241" t="s">
        <v>23</v>
      </c>
      <c r="I901" s="242"/>
      <c r="J901" s="238"/>
      <c r="K901" s="238"/>
      <c r="L901" s="243"/>
      <c r="M901" s="244"/>
      <c r="N901" s="245"/>
      <c r="O901" s="245"/>
      <c r="P901" s="245"/>
      <c r="Q901" s="245"/>
      <c r="R901" s="245"/>
      <c r="S901" s="245"/>
      <c r="T901" s="246"/>
      <c r="AT901" s="247" t="s">
        <v>513</v>
      </c>
      <c r="AU901" s="247" t="s">
        <v>82</v>
      </c>
      <c r="AV901" s="13" t="s">
        <v>80</v>
      </c>
      <c r="AW901" s="13" t="s">
        <v>36</v>
      </c>
      <c r="AX901" s="13" t="s">
        <v>73</v>
      </c>
      <c r="AY901" s="247" t="s">
        <v>492</v>
      </c>
    </row>
    <row r="902" spans="2:65" s="12" customFormat="1">
      <c r="B902" s="225"/>
      <c r="C902" s="226"/>
      <c r="D902" s="221" t="s">
        <v>513</v>
      </c>
      <c r="E902" s="248" t="s">
        <v>23</v>
      </c>
      <c r="F902" s="249" t="s">
        <v>8101</v>
      </c>
      <c r="G902" s="226"/>
      <c r="H902" s="250">
        <v>29</v>
      </c>
      <c r="I902" s="231"/>
      <c r="J902" s="226"/>
      <c r="K902" s="226"/>
      <c r="L902" s="232"/>
      <c r="M902" s="233"/>
      <c r="N902" s="234"/>
      <c r="O902" s="234"/>
      <c r="P902" s="234"/>
      <c r="Q902" s="234"/>
      <c r="R902" s="234"/>
      <c r="S902" s="234"/>
      <c r="T902" s="235"/>
      <c r="AT902" s="236" t="s">
        <v>513</v>
      </c>
      <c r="AU902" s="236" t="s">
        <v>82</v>
      </c>
      <c r="AV902" s="12" t="s">
        <v>82</v>
      </c>
      <c r="AW902" s="12" t="s">
        <v>36</v>
      </c>
      <c r="AX902" s="12" t="s">
        <v>73</v>
      </c>
      <c r="AY902" s="236" t="s">
        <v>492</v>
      </c>
    </row>
    <row r="903" spans="2:65" s="13" customFormat="1">
      <c r="B903" s="237"/>
      <c r="C903" s="238"/>
      <c r="D903" s="221" t="s">
        <v>513</v>
      </c>
      <c r="E903" s="239" t="s">
        <v>23</v>
      </c>
      <c r="F903" s="240" t="s">
        <v>8102</v>
      </c>
      <c r="G903" s="238"/>
      <c r="H903" s="241" t="s">
        <v>23</v>
      </c>
      <c r="I903" s="242"/>
      <c r="J903" s="238"/>
      <c r="K903" s="238"/>
      <c r="L903" s="243"/>
      <c r="M903" s="244"/>
      <c r="N903" s="245"/>
      <c r="O903" s="245"/>
      <c r="P903" s="245"/>
      <c r="Q903" s="245"/>
      <c r="R903" s="245"/>
      <c r="S903" s="245"/>
      <c r="T903" s="246"/>
      <c r="AT903" s="247" t="s">
        <v>513</v>
      </c>
      <c r="AU903" s="247" t="s">
        <v>82</v>
      </c>
      <c r="AV903" s="13" t="s">
        <v>80</v>
      </c>
      <c r="AW903" s="13" t="s">
        <v>36</v>
      </c>
      <c r="AX903" s="13" t="s">
        <v>73</v>
      </c>
      <c r="AY903" s="247" t="s">
        <v>492</v>
      </c>
    </row>
    <row r="904" spans="2:65" s="12" customFormat="1">
      <c r="B904" s="225"/>
      <c r="C904" s="226"/>
      <c r="D904" s="221" t="s">
        <v>513</v>
      </c>
      <c r="E904" s="248" t="s">
        <v>23</v>
      </c>
      <c r="F904" s="249" t="s">
        <v>8103</v>
      </c>
      <c r="G904" s="226"/>
      <c r="H904" s="250">
        <v>10</v>
      </c>
      <c r="I904" s="231"/>
      <c r="J904" s="226"/>
      <c r="K904" s="226"/>
      <c r="L904" s="232"/>
      <c r="M904" s="233"/>
      <c r="N904" s="234"/>
      <c r="O904" s="234"/>
      <c r="P904" s="234"/>
      <c r="Q904" s="234"/>
      <c r="R904" s="234"/>
      <c r="S904" s="234"/>
      <c r="T904" s="235"/>
      <c r="AT904" s="236" t="s">
        <v>513</v>
      </c>
      <c r="AU904" s="236" t="s">
        <v>82</v>
      </c>
      <c r="AV904" s="12" t="s">
        <v>82</v>
      </c>
      <c r="AW904" s="12" t="s">
        <v>36</v>
      </c>
      <c r="AX904" s="12" t="s">
        <v>73</v>
      </c>
      <c r="AY904" s="236" t="s">
        <v>492</v>
      </c>
    </row>
    <row r="905" spans="2:65" s="13" customFormat="1">
      <c r="B905" s="237"/>
      <c r="C905" s="238"/>
      <c r="D905" s="221" t="s">
        <v>513</v>
      </c>
      <c r="E905" s="239" t="s">
        <v>23</v>
      </c>
      <c r="F905" s="240" t="s">
        <v>8104</v>
      </c>
      <c r="G905" s="238"/>
      <c r="H905" s="241" t="s">
        <v>23</v>
      </c>
      <c r="I905" s="242"/>
      <c r="J905" s="238"/>
      <c r="K905" s="238"/>
      <c r="L905" s="243"/>
      <c r="M905" s="244"/>
      <c r="N905" s="245"/>
      <c r="O905" s="245"/>
      <c r="P905" s="245"/>
      <c r="Q905" s="245"/>
      <c r="R905" s="245"/>
      <c r="S905" s="245"/>
      <c r="T905" s="246"/>
      <c r="AT905" s="247" t="s">
        <v>513</v>
      </c>
      <c r="AU905" s="247" t="s">
        <v>82</v>
      </c>
      <c r="AV905" s="13" t="s">
        <v>80</v>
      </c>
      <c r="AW905" s="13" t="s">
        <v>36</v>
      </c>
      <c r="AX905" s="13" t="s">
        <v>73</v>
      </c>
      <c r="AY905" s="247" t="s">
        <v>492</v>
      </c>
    </row>
    <row r="906" spans="2:65" s="14" customFormat="1">
      <c r="B906" s="251"/>
      <c r="C906" s="252"/>
      <c r="D906" s="227" t="s">
        <v>513</v>
      </c>
      <c r="E906" s="253" t="s">
        <v>23</v>
      </c>
      <c r="F906" s="254" t="s">
        <v>560</v>
      </c>
      <c r="G906" s="252"/>
      <c r="H906" s="255">
        <v>73</v>
      </c>
      <c r="I906" s="256"/>
      <c r="J906" s="252"/>
      <c r="K906" s="252"/>
      <c r="L906" s="257"/>
      <c r="M906" s="258"/>
      <c r="N906" s="259"/>
      <c r="O906" s="259"/>
      <c r="P906" s="259"/>
      <c r="Q906" s="259"/>
      <c r="R906" s="259"/>
      <c r="S906" s="259"/>
      <c r="T906" s="260"/>
      <c r="AT906" s="261" t="s">
        <v>513</v>
      </c>
      <c r="AU906" s="261" t="s">
        <v>82</v>
      </c>
      <c r="AV906" s="14" t="s">
        <v>502</v>
      </c>
      <c r="AW906" s="14" t="s">
        <v>36</v>
      </c>
      <c r="AX906" s="14" t="s">
        <v>80</v>
      </c>
      <c r="AY906" s="261" t="s">
        <v>492</v>
      </c>
    </row>
    <row r="907" spans="2:65" s="1" customFormat="1" ht="16.5" customHeight="1">
      <c r="B907" s="42"/>
      <c r="C907" s="209" t="s">
        <v>1785</v>
      </c>
      <c r="D907" s="209" t="s">
        <v>498</v>
      </c>
      <c r="E907" s="210" t="s">
        <v>8105</v>
      </c>
      <c r="F907" s="211" t="s">
        <v>8106</v>
      </c>
      <c r="G907" s="212" t="s">
        <v>632</v>
      </c>
      <c r="H907" s="213">
        <v>1.7749999999999999</v>
      </c>
      <c r="I907" s="214"/>
      <c r="J907" s="215">
        <f>ROUND(I907*H907,2)</f>
        <v>0</v>
      </c>
      <c r="K907" s="211" t="s">
        <v>501</v>
      </c>
      <c r="L907" s="62"/>
      <c r="M907" s="216" t="s">
        <v>23</v>
      </c>
      <c r="N907" s="217" t="s">
        <v>44</v>
      </c>
      <c r="O907" s="43"/>
      <c r="P907" s="218">
        <f>O907*H907</f>
        <v>0</v>
      </c>
      <c r="Q907" s="218">
        <v>0</v>
      </c>
      <c r="R907" s="218">
        <f>Q907*H907</f>
        <v>0</v>
      </c>
      <c r="S907" s="218">
        <v>2.4</v>
      </c>
      <c r="T907" s="219">
        <f>S907*H907</f>
        <v>4.26</v>
      </c>
      <c r="AR907" s="25" t="s">
        <v>502</v>
      </c>
      <c r="AT907" s="25" t="s">
        <v>498</v>
      </c>
      <c r="AU907" s="25" t="s">
        <v>82</v>
      </c>
      <c r="AY907" s="25" t="s">
        <v>492</v>
      </c>
      <c r="BE907" s="220">
        <f>IF(N907="základní",J907,0)</f>
        <v>0</v>
      </c>
      <c r="BF907" s="220">
        <f>IF(N907="snížená",J907,0)</f>
        <v>0</v>
      </c>
      <c r="BG907" s="220">
        <f>IF(N907="zákl. přenesená",J907,0)</f>
        <v>0</v>
      </c>
      <c r="BH907" s="220">
        <f>IF(N907="sníž. přenesená",J907,0)</f>
        <v>0</v>
      </c>
      <c r="BI907" s="220">
        <f>IF(N907="nulová",J907,0)</f>
        <v>0</v>
      </c>
      <c r="BJ907" s="25" t="s">
        <v>80</v>
      </c>
      <c r="BK907" s="220">
        <f>ROUND(I907*H907,2)</f>
        <v>0</v>
      </c>
      <c r="BL907" s="25" t="s">
        <v>502</v>
      </c>
      <c r="BM907" s="25" t="s">
        <v>8107</v>
      </c>
    </row>
    <row r="908" spans="2:65" s="1" customFormat="1">
      <c r="B908" s="42"/>
      <c r="C908" s="64"/>
      <c r="D908" s="221" t="s">
        <v>506</v>
      </c>
      <c r="E908" s="64"/>
      <c r="F908" s="222" t="s">
        <v>8106</v>
      </c>
      <c r="G908" s="64"/>
      <c r="H908" s="64"/>
      <c r="I908" s="177"/>
      <c r="J908" s="64"/>
      <c r="K908" s="64"/>
      <c r="L908" s="62"/>
      <c r="M908" s="223"/>
      <c r="N908" s="43"/>
      <c r="O908" s="43"/>
      <c r="P908" s="43"/>
      <c r="Q908" s="43"/>
      <c r="R908" s="43"/>
      <c r="S908" s="43"/>
      <c r="T908" s="79"/>
      <c r="AT908" s="25" t="s">
        <v>506</v>
      </c>
      <c r="AU908" s="25" t="s">
        <v>82</v>
      </c>
    </row>
    <row r="909" spans="2:65" s="12" customFormat="1">
      <c r="B909" s="225"/>
      <c r="C909" s="226"/>
      <c r="D909" s="221" t="s">
        <v>513</v>
      </c>
      <c r="E909" s="248" t="s">
        <v>23</v>
      </c>
      <c r="F909" s="249" t="s">
        <v>8108</v>
      </c>
      <c r="G909" s="226"/>
      <c r="H909" s="250">
        <v>0.26800000000000002</v>
      </c>
      <c r="I909" s="231"/>
      <c r="J909" s="226"/>
      <c r="K909" s="226"/>
      <c r="L909" s="232"/>
      <c r="M909" s="233"/>
      <c r="N909" s="234"/>
      <c r="O909" s="234"/>
      <c r="P909" s="234"/>
      <c r="Q909" s="234"/>
      <c r="R909" s="234"/>
      <c r="S909" s="234"/>
      <c r="T909" s="235"/>
      <c r="AT909" s="236" t="s">
        <v>513</v>
      </c>
      <c r="AU909" s="236" t="s">
        <v>82</v>
      </c>
      <c r="AV909" s="12" t="s">
        <v>82</v>
      </c>
      <c r="AW909" s="12" t="s">
        <v>36</v>
      </c>
      <c r="AX909" s="12" t="s">
        <v>73</v>
      </c>
      <c r="AY909" s="236" t="s">
        <v>492</v>
      </c>
    </row>
    <row r="910" spans="2:65" s="13" customFormat="1">
      <c r="B910" s="237"/>
      <c r="C910" s="238"/>
      <c r="D910" s="221" t="s">
        <v>513</v>
      </c>
      <c r="E910" s="239" t="s">
        <v>23</v>
      </c>
      <c r="F910" s="240" t="s">
        <v>8109</v>
      </c>
      <c r="G910" s="238"/>
      <c r="H910" s="241" t="s">
        <v>23</v>
      </c>
      <c r="I910" s="242"/>
      <c r="J910" s="238"/>
      <c r="K910" s="238"/>
      <c r="L910" s="243"/>
      <c r="M910" s="244"/>
      <c r="N910" s="245"/>
      <c r="O910" s="245"/>
      <c r="P910" s="245"/>
      <c r="Q910" s="245"/>
      <c r="R910" s="245"/>
      <c r="S910" s="245"/>
      <c r="T910" s="246"/>
      <c r="AT910" s="247" t="s">
        <v>513</v>
      </c>
      <c r="AU910" s="247" t="s">
        <v>82</v>
      </c>
      <c r="AV910" s="13" t="s">
        <v>80</v>
      </c>
      <c r="AW910" s="13" t="s">
        <v>36</v>
      </c>
      <c r="AX910" s="13" t="s">
        <v>73</v>
      </c>
      <c r="AY910" s="247" t="s">
        <v>492</v>
      </c>
    </row>
    <row r="911" spans="2:65" s="12" customFormat="1">
      <c r="B911" s="225"/>
      <c r="C911" s="226"/>
      <c r="D911" s="221" t="s">
        <v>513</v>
      </c>
      <c r="E911" s="248" t="s">
        <v>23</v>
      </c>
      <c r="F911" s="249" t="s">
        <v>8110</v>
      </c>
      <c r="G911" s="226"/>
      <c r="H911" s="250">
        <v>0.19600000000000001</v>
      </c>
      <c r="I911" s="231"/>
      <c r="J911" s="226"/>
      <c r="K911" s="226"/>
      <c r="L911" s="232"/>
      <c r="M911" s="233"/>
      <c r="N911" s="234"/>
      <c r="O911" s="234"/>
      <c r="P911" s="234"/>
      <c r="Q911" s="234"/>
      <c r="R911" s="234"/>
      <c r="S911" s="234"/>
      <c r="T911" s="235"/>
      <c r="AT911" s="236" t="s">
        <v>513</v>
      </c>
      <c r="AU911" s="236" t="s">
        <v>82</v>
      </c>
      <c r="AV911" s="12" t="s">
        <v>82</v>
      </c>
      <c r="AW911" s="12" t="s">
        <v>36</v>
      </c>
      <c r="AX911" s="12" t="s">
        <v>73</v>
      </c>
      <c r="AY911" s="236" t="s">
        <v>492</v>
      </c>
    </row>
    <row r="912" spans="2:65" s="13" customFormat="1">
      <c r="B912" s="237"/>
      <c r="C912" s="238"/>
      <c r="D912" s="221" t="s">
        <v>513</v>
      </c>
      <c r="E912" s="239" t="s">
        <v>23</v>
      </c>
      <c r="F912" s="240" t="s">
        <v>8111</v>
      </c>
      <c r="G912" s="238"/>
      <c r="H912" s="241" t="s">
        <v>23</v>
      </c>
      <c r="I912" s="242"/>
      <c r="J912" s="238"/>
      <c r="K912" s="238"/>
      <c r="L912" s="243"/>
      <c r="M912" s="244"/>
      <c r="N912" s="245"/>
      <c r="O912" s="245"/>
      <c r="P912" s="245"/>
      <c r="Q912" s="245"/>
      <c r="R912" s="245"/>
      <c r="S912" s="245"/>
      <c r="T912" s="246"/>
      <c r="AT912" s="247" t="s">
        <v>513</v>
      </c>
      <c r="AU912" s="247" t="s">
        <v>82</v>
      </c>
      <c r="AV912" s="13" t="s">
        <v>80</v>
      </c>
      <c r="AW912" s="13" t="s">
        <v>36</v>
      </c>
      <c r="AX912" s="13" t="s">
        <v>73</v>
      </c>
      <c r="AY912" s="247" t="s">
        <v>492</v>
      </c>
    </row>
    <row r="913" spans="2:65" s="12" customFormat="1">
      <c r="B913" s="225"/>
      <c r="C913" s="226"/>
      <c r="D913" s="221" t="s">
        <v>513</v>
      </c>
      <c r="E913" s="248" t="s">
        <v>23</v>
      </c>
      <c r="F913" s="249" t="s">
        <v>8112</v>
      </c>
      <c r="G913" s="226"/>
      <c r="H913" s="250">
        <v>5.3999999999999999E-2</v>
      </c>
      <c r="I913" s="231"/>
      <c r="J913" s="226"/>
      <c r="K913" s="226"/>
      <c r="L913" s="232"/>
      <c r="M913" s="233"/>
      <c r="N913" s="234"/>
      <c r="O913" s="234"/>
      <c r="P913" s="234"/>
      <c r="Q913" s="234"/>
      <c r="R913" s="234"/>
      <c r="S913" s="234"/>
      <c r="T913" s="235"/>
      <c r="AT913" s="236" t="s">
        <v>513</v>
      </c>
      <c r="AU913" s="236" t="s">
        <v>82</v>
      </c>
      <c r="AV913" s="12" t="s">
        <v>82</v>
      </c>
      <c r="AW913" s="12" t="s">
        <v>36</v>
      </c>
      <c r="AX913" s="12" t="s">
        <v>73</v>
      </c>
      <c r="AY913" s="236" t="s">
        <v>492</v>
      </c>
    </row>
    <row r="914" spans="2:65" s="13" customFormat="1">
      <c r="B914" s="237"/>
      <c r="C914" s="238"/>
      <c r="D914" s="221" t="s">
        <v>513</v>
      </c>
      <c r="E914" s="239" t="s">
        <v>23</v>
      </c>
      <c r="F914" s="240" t="s">
        <v>8113</v>
      </c>
      <c r="G914" s="238"/>
      <c r="H914" s="241" t="s">
        <v>23</v>
      </c>
      <c r="I914" s="242"/>
      <c r="J914" s="238"/>
      <c r="K914" s="238"/>
      <c r="L914" s="243"/>
      <c r="M914" s="244"/>
      <c r="N914" s="245"/>
      <c r="O914" s="245"/>
      <c r="P914" s="245"/>
      <c r="Q914" s="245"/>
      <c r="R914" s="245"/>
      <c r="S914" s="245"/>
      <c r="T914" s="246"/>
      <c r="AT914" s="247" t="s">
        <v>513</v>
      </c>
      <c r="AU914" s="247" t="s">
        <v>82</v>
      </c>
      <c r="AV914" s="13" t="s">
        <v>80</v>
      </c>
      <c r="AW914" s="13" t="s">
        <v>36</v>
      </c>
      <c r="AX914" s="13" t="s">
        <v>73</v>
      </c>
      <c r="AY914" s="247" t="s">
        <v>492</v>
      </c>
    </row>
    <row r="915" spans="2:65" s="12" customFormat="1">
      <c r="B915" s="225"/>
      <c r="C915" s="226"/>
      <c r="D915" s="221" t="s">
        <v>513</v>
      </c>
      <c r="E915" s="248" t="s">
        <v>23</v>
      </c>
      <c r="F915" s="249" t="s">
        <v>8114</v>
      </c>
      <c r="G915" s="226"/>
      <c r="H915" s="250">
        <v>0.312</v>
      </c>
      <c r="I915" s="231"/>
      <c r="J915" s="226"/>
      <c r="K915" s="226"/>
      <c r="L915" s="232"/>
      <c r="M915" s="233"/>
      <c r="N915" s="234"/>
      <c r="O915" s="234"/>
      <c r="P915" s="234"/>
      <c r="Q915" s="234"/>
      <c r="R915" s="234"/>
      <c r="S915" s="234"/>
      <c r="T915" s="235"/>
      <c r="AT915" s="236" t="s">
        <v>513</v>
      </c>
      <c r="AU915" s="236" t="s">
        <v>82</v>
      </c>
      <c r="AV915" s="12" t="s">
        <v>82</v>
      </c>
      <c r="AW915" s="12" t="s">
        <v>36</v>
      </c>
      <c r="AX915" s="12" t="s">
        <v>73</v>
      </c>
      <c r="AY915" s="236" t="s">
        <v>492</v>
      </c>
    </row>
    <row r="916" spans="2:65" s="13" customFormat="1">
      <c r="B916" s="237"/>
      <c r="C916" s="238"/>
      <c r="D916" s="221" t="s">
        <v>513</v>
      </c>
      <c r="E916" s="239" t="s">
        <v>23</v>
      </c>
      <c r="F916" s="240" t="s">
        <v>8115</v>
      </c>
      <c r="G916" s="238"/>
      <c r="H916" s="241" t="s">
        <v>23</v>
      </c>
      <c r="I916" s="242"/>
      <c r="J916" s="238"/>
      <c r="K916" s="238"/>
      <c r="L916" s="243"/>
      <c r="M916" s="244"/>
      <c r="N916" s="245"/>
      <c r="O916" s="245"/>
      <c r="P916" s="245"/>
      <c r="Q916" s="245"/>
      <c r="R916" s="245"/>
      <c r="S916" s="245"/>
      <c r="T916" s="246"/>
      <c r="AT916" s="247" t="s">
        <v>513</v>
      </c>
      <c r="AU916" s="247" t="s">
        <v>82</v>
      </c>
      <c r="AV916" s="13" t="s">
        <v>80</v>
      </c>
      <c r="AW916" s="13" t="s">
        <v>36</v>
      </c>
      <c r="AX916" s="13" t="s">
        <v>73</v>
      </c>
      <c r="AY916" s="247" t="s">
        <v>492</v>
      </c>
    </row>
    <row r="917" spans="2:65" s="12" customFormat="1" ht="24">
      <c r="B917" s="225"/>
      <c r="C917" s="226"/>
      <c r="D917" s="221" t="s">
        <v>513</v>
      </c>
      <c r="E917" s="248" t="s">
        <v>23</v>
      </c>
      <c r="F917" s="249" t="s">
        <v>8116</v>
      </c>
      <c r="G917" s="226"/>
      <c r="H917" s="250">
        <v>0.94499999999999995</v>
      </c>
      <c r="I917" s="231"/>
      <c r="J917" s="226"/>
      <c r="K917" s="226"/>
      <c r="L917" s="232"/>
      <c r="M917" s="233"/>
      <c r="N917" s="234"/>
      <c r="O917" s="234"/>
      <c r="P917" s="234"/>
      <c r="Q917" s="234"/>
      <c r="R917" s="234"/>
      <c r="S917" s="234"/>
      <c r="T917" s="235"/>
      <c r="AT917" s="236" t="s">
        <v>513</v>
      </c>
      <c r="AU917" s="236" t="s">
        <v>82</v>
      </c>
      <c r="AV917" s="12" t="s">
        <v>82</v>
      </c>
      <c r="AW917" s="12" t="s">
        <v>36</v>
      </c>
      <c r="AX917" s="12" t="s">
        <v>73</v>
      </c>
      <c r="AY917" s="236" t="s">
        <v>492</v>
      </c>
    </row>
    <row r="918" spans="2:65" s="13" customFormat="1">
      <c r="B918" s="237"/>
      <c r="C918" s="238"/>
      <c r="D918" s="221" t="s">
        <v>513</v>
      </c>
      <c r="E918" s="239" t="s">
        <v>23</v>
      </c>
      <c r="F918" s="240" t="s">
        <v>8117</v>
      </c>
      <c r="G918" s="238"/>
      <c r="H918" s="241" t="s">
        <v>23</v>
      </c>
      <c r="I918" s="242"/>
      <c r="J918" s="238"/>
      <c r="K918" s="238"/>
      <c r="L918" s="243"/>
      <c r="M918" s="244"/>
      <c r="N918" s="245"/>
      <c r="O918" s="245"/>
      <c r="P918" s="245"/>
      <c r="Q918" s="245"/>
      <c r="R918" s="245"/>
      <c r="S918" s="245"/>
      <c r="T918" s="246"/>
      <c r="AT918" s="247" t="s">
        <v>513</v>
      </c>
      <c r="AU918" s="247" t="s">
        <v>82</v>
      </c>
      <c r="AV918" s="13" t="s">
        <v>80</v>
      </c>
      <c r="AW918" s="13" t="s">
        <v>36</v>
      </c>
      <c r="AX918" s="13" t="s">
        <v>73</v>
      </c>
      <c r="AY918" s="247" t="s">
        <v>492</v>
      </c>
    </row>
    <row r="919" spans="2:65" s="14" customFormat="1">
      <c r="B919" s="251"/>
      <c r="C919" s="252"/>
      <c r="D919" s="227" t="s">
        <v>513</v>
      </c>
      <c r="E919" s="253" t="s">
        <v>23</v>
      </c>
      <c r="F919" s="254" t="s">
        <v>560</v>
      </c>
      <c r="G919" s="252"/>
      <c r="H919" s="255">
        <v>1.7749999999999999</v>
      </c>
      <c r="I919" s="256"/>
      <c r="J919" s="252"/>
      <c r="K919" s="252"/>
      <c r="L919" s="257"/>
      <c r="M919" s="258"/>
      <c r="N919" s="259"/>
      <c r="O919" s="259"/>
      <c r="P919" s="259"/>
      <c r="Q919" s="259"/>
      <c r="R919" s="259"/>
      <c r="S919" s="259"/>
      <c r="T919" s="260"/>
      <c r="AT919" s="261" t="s">
        <v>513</v>
      </c>
      <c r="AU919" s="261" t="s">
        <v>82</v>
      </c>
      <c r="AV919" s="14" t="s">
        <v>502</v>
      </c>
      <c r="AW919" s="14" t="s">
        <v>36</v>
      </c>
      <c r="AX919" s="14" t="s">
        <v>80</v>
      </c>
      <c r="AY919" s="261" t="s">
        <v>492</v>
      </c>
    </row>
    <row r="920" spans="2:65" s="1" customFormat="1" ht="16.5" customHeight="1">
      <c r="B920" s="42"/>
      <c r="C920" s="209" t="s">
        <v>1793</v>
      </c>
      <c r="D920" s="209" t="s">
        <v>498</v>
      </c>
      <c r="E920" s="210" t="s">
        <v>8118</v>
      </c>
      <c r="F920" s="211" t="s">
        <v>8119</v>
      </c>
      <c r="G920" s="212" t="s">
        <v>632</v>
      </c>
      <c r="H920" s="213">
        <v>0.55900000000000005</v>
      </c>
      <c r="I920" s="214"/>
      <c r="J920" s="215">
        <f>ROUND(I920*H920,2)</f>
        <v>0</v>
      </c>
      <c r="K920" s="211" t="s">
        <v>501</v>
      </c>
      <c r="L920" s="62"/>
      <c r="M920" s="216" t="s">
        <v>23</v>
      </c>
      <c r="N920" s="217" t="s">
        <v>44</v>
      </c>
      <c r="O920" s="43"/>
      <c r="P920" s="218">
        <f>O920*H920</f>
        <v>0</v>
      </c>
      <c r="Q920" s="218">
        <v>0</v>
      </c>
      <c r="R920" s="218">
        <f>Q920*H920</f>
        <v>0</v>
      </c>
      <c r="S920" s="218">
        <v>2.4</v>
      </c>
      <c r="T920" s="219">
        <f>S920*H920</f>
        <v>1.3416000000000001</v>
      </c>
      <c r="AR920" s="25" t="s">
        <v>502</v>
      </c>
      <c r="AT920" s="25" t="s">
        <v>498</v>
      </c>
      <c r="AU920" s="25" t="s">
        <v>82</v>
      </c>
      <c r="AY920" s="25" t="s">
        <v>492</v>
      </c>
      <c r="BE920" s="220">
        <f>IF(N920="základní",J920,0)</f>
        <v>0</v>
      </c>
      <c r="BF920" s="220">
        <f>IF(N920="snížená",J920,0)</f>
        <v>0</v>
      </c>
      <c r="BG920" s="220">
        <f>IF(N920="zákl. přenesená",J920,0)</f>
        <v>0</v>
      </c>
      <c r="BH920" s="220">
        <f>IF(N920="sníž. přenesená",J920,0)</f>
        <v>0</v>
      </c>
      <c r="BI920" s="220">
        <f>IF(N920="nulová",J920,0)</f>
        <v>0</v>
      </c>
      <c r="BJ920" s="25" t="s">
        <v>80</v>
      </c>
      <c r="BK920" s="220">
        <f>ROUND(I920*H920,2)</f>
        <v>0</v>
      </c>
      <c r="BL920" s="25" t="s">
        <v>502</v>
      </c>
      <c r="BM920" s="25" t="s">
        <v>8120</v>
      </c>
    </row>
    <row r="921" spans="2:65" s="1" customFormat="1">
      <c r="B921" s="42"/>
      <c r="C921" s="64"/>
      <c r="D921" s="221" t="s">
        <v>506</v>
      </c>
      <c r="E921" s="64"/>
      <c r="F921" s="222" t="s">
        <v>8119</v>
      </c>
      <c r="G921" s="64"/>
      <c r="H921" s="64"/>
      <c r="I921" s="177"/>
      <c r="J921" s="64"/>
      <c r="K921" s="64"/>
      <c r="L921" s="62"/>
      <c r="M921" s="223"/>
      <c r="N921" s="43"/>
      <c r="O921" s="43"/>
      <c r="P921" s="43"/>
      <c r="Q921" s="43"/>
      <c r="R921" s="43"/>
      <c r="S921" s="43"/>
      <c r="T921" s="79"/>
      <c r="AT921" s="25" t="s">
        <v>506</v>
      </c>
      <c r="AU921" s="25" t="s">
        <v>82</v>
      </c>
    </row>
    <row r="922" spans="2:65" s="13" customFormat="1">
      <c r="B922" s="237"/>
      <c r="C922" s="238"/>
      <c r="D922" s="221" t="s">
        <v>513</v>
      </c>
      <c r="E922" s="239" t="s">
        <v>23</v>
      </c>
      <c r="F922" s="240" t="s">
        <v>8121</v>
      </c>
      <c r="G922" s="238"/>
      <c r="H922" s="241" t="s">
        <v>23</v>
      </c>
      <c r="I922" s="242"/>
      <c r="J922" s="238"/>
      <c r="K922" s="238"/>
      <c r="L922" s="243"/>
      <c r="M922" s="244"/>
      <c r="N922" s="245"/>
      <c r="O922" s="245"/>
      <c r="P922" s="245"/>
      <c r="Q922" s="245"/>
      <c r="R922" s="245"/>
      <c r="S922" s="245"/>
      <c r="T922" s="246"/>
      <c r="AT922" s="247" t="s">
        <v>513</v>
      </c>
      <c r="AU922" s="247" t="s">
        <v>82</v>
      </c>
      <c r="AV922" s="13" t="s">
        <v>80</v>
      </c>
      <c r="AW922" s="13" t="s">
        <v>36</v>
      </c>
      <c r="AX922" s="13" t="s">
        <v>73</v>
      </c>
      <c r="AY922" s="247" t="s">
        <v>492</v>
      </c>
    </row>
    <row r="923" spans="2:65" s="12" customFormat="1">
      <c r="B923" s="225"/>
      <c r="C923" s="226"/>
      <c r="D923" s="221" t="s">
        <v>513</v>
      </c>
      <c r="E923" s="248" t="s">
        <v>23</v>
      </c>
      <c r="F923" s="249" t="s">
        <v>8122</v>
      </c>
      <c r="G923" s="226"/>
      <c r="H923" s="250">
        <v>0.55900000000000005</v>
      </c>
      <c r="I923" s="231"/>
      <c r="J923" s="226"/>
      <c r="K923" s="226"/>
      <c r="L923" s="232"/>
      <c r="M923" s="233"/>
      <c r="N923" s="234"/>
      <c r="O923" s="234"/>
      <c r="P923" s="234"/>
      <c r="Q923" s="234"/>
      <c r="R923" s="234"/>
      <c r="S923" s="234"/>
      <c r="T923" s="235"/>
      <c r="AT923" s="236" t="s">
        <v>513</v>
      </c>
      <c r="AU923" s="236" t="s">
        <v>82</v>
      </c>
      <c r="AV923" s="12" t="s">
        <v>82</v>
      </c>
      <c r="AW923" s="12" t="s">
        <v>36</v>
      </c>
      <c r="AX923" s="12" t="s">
        <v>73</v>
      </c>
      <c r="AY923" s="236" t="s">
        <v>492</v>
      </c>
    </row>
    <row r="924" spans="2:65" s="14" customFormat="1">
      <c r="B924" s="251"/>
      <c r="C924" s="252"/>
      <c r="D924" s="227" t="s">
        <v>513</v>
      </c>
      <c r="E924" s="253" t="s">
        <v>23</v>
      </c>
      <c r="F924" s="254" t="s">
        <v>560</v>
      </c>
      <c r="G924" s="252"/>
      <c r="H924" s="255">
        <v>0.55900000000000005</v>
      </c>
      <c r="I924" s="256"/>
      <c r="J924" s="252"/>
      <c r="K924" s="252"/>
      <c r="L924" s="257"/>
      <c r="M924" s="258"/>
      <c r="N924" s="259"/>
      <c r="O924" s="259"/>
      <c r="P924" s="259"/>
      <c r="Q924" s="259"/>
      <c r="R924" s="259"/>
      <c r="S924" s="259"/>
      <c r="T924" s="260"/>
      <c r="AT924" s="261" t="s">
        <v>513</v>
      </c>
      <c r="AU924" s="261" t="s">
        <v>82</v>
      </c>
      <c r="AV924" s="14" t="s">
        <v>502</v>
      </c>
      <c r="AW924" s="14" t="s">
        <v>36</v>
      </c>
      <c r="AX924" s="14" t="s">
        <v>80</v>
      </c>
      <c r="AY924" s="261" t="s">
        <v>492</v>
      </c>
    </row>
    <row r="925" spans="2:65" s="1" customFormat="1" ht="16.5" customHeight="1">
      <c r="B925" s="42"/>
      <c r="C925" s="209" t="s">
        <v>1818</v>
      </c>
      <c r="D925" s="209" t="s">
        <v>498</v>
      </c>
      <c r="E925" s="210" t="s">
        <v>3065</v>
      </c>
      <c r="F925" s="211" t="s">
        <v>3066</v>
      </c>
      <c r="G925" s="212" t="s">
        <v>832</v>
      </c>
      <c r="H925" s="213">
        <v>359.12</v>
      </c>
      <c r="I925" s="214"/>
      <c r="J925" s="215">
        <f>ROUND(I925*H925,2)</f>
        <v>0</v>
      </c>
      <c r="K925" s="211" t="s">
        <v>501</v>
      </c>
      <c r="L925" s="62"/>
      <c r="M925" s="216" t="s">
        <v>23</v>
      </c>
      <c r="N925" s="217" t="s">
        <v>44</v>
      </c>
      <c r="O925" s="43"/>
      <c r="P925" s="218">
        <f>O925*H925</f>
        <v>0</v>
      </c>
      <c r="Q925" s="218">
        <v>3.0000000000000001E-5</v>
      </c>
      <c r="R925" s="218">
        <f>Q925*H925</f>
        <v>1.0773600000000001E-2</v>
      </c>
      <c r="S925" s="218">
        <v>0</v>
      </c>
      <c r="T925" s="219">
        <f>S925*H925</f>
        <v>0</v>
      </c>
      <c r="AR925" s="25" t="s">
        <v>502</v>
      </c>
      <c r="AT925" s="25" t="s">
        <v>498</v>
      </c>
      <c r="AU925" s="25" t="s">
        <v>82</v>
      </c>
      <c r="AY925" s="25" t="s">
        <v>492</v>
      </c>
      <c r="BE925" s="220">
        <f>IF(N925="základní",J925,0)</f>
        <v>0</v>
      </c>
      <c r="BF925" s="220">
        <f>IF(N925="snížená",J925,0)</f>
        <v>0</v>
      </c>
      <c r="BG925" s="220">
        <f>IF(N925="zákl. přenesená",J925,0)</f>
        <v>0</v>
      </c>
      <c r="BH925" s="220">
        <f>IF(N925="sníž. přenesená",J925,0)</f>
        <v>0</v>
      </c>
      <c r="BI925" s="220">
        <f>IF(N925="nulová",J925,0)</f>
        <v>0</v>
      </c>
      <c r="BJ925" s="25" t="s">
        <v>80</v>
      </c>
      <c r="BK925" s="220">
        <f>ROUND(I925*H925,2)</f>
        <v>0</v>
      </c>
      <c r="BL925" s="25" t="s">
        <v>502</v>
      </c>
      <c r="BM925" s="25" t="s">
        <v>8123</v>
      </c>
    </row>
    <row r="926" spans="2:65" s="1" customFormat="1">
      <c r="B926" s="42"/>
      <c r="C926" s="64"/>
      <c r="D926" s="221" t="s">
        <v>506</v>
      </c>
      <c r="E926" s="64"/>
      <c r="F926" s="222" t="s">
        <v>3066</v>
      </c>
      <c r="G926" s="64"/>
      <c r="H926" s="64"/>
      <c r="I926" s="177"/>
      <c r="J926" s="64"/>
      <c r="K926" s="64"/>
      <c r="L926" s="62"/>
      <c r="M926" s="223"/>
      <c r="N926" s="43"/>
      <c r="O926" s="43"/>
      <c r="P926" s="43"/>
      <c r="Q926" s="43"/>
      <c r="R926" s="43"/>
      <c r="S926" s="43"/>
      <c r="T926" s="79"/>
      <c r="AT926" s="25" t="s">
        <v>506</v>
      </c>
      <c r="AU926" s="25" t="s">
        <v>82</v>
      </c>
    </row>
    <row r="927" spans="2:65" s="1" customFormat="1" ht="48">
      <c r="B927" s="42"/>
      <c r="C927" s="64"/>
      <c r="D927" s="221" t="s">
        <v>509</v>
      </c>
      <c r="E927" s="64"/>
      <c r="F927" s="224" t="s">
        <v>3069</v>
      </c>
      <c r="G927" s="64"/>
      <c r="H927" s="64"/>
      <c r="I927" s="177"/>
      <c r="J927" s="64"/>
      <c r="K927" s="64"/>
      <c r="L927" s="62"/>
      <c r="M927" s="223"/>
      <c r="N927" s="43"/>
      <c r="O927" s="43"/>
      <c r="P927" s="43"/>
      <c r="Q927" s="43"/>
      <c r="R927" s="43"/>
      <c r="S927" s="43"/>
      <c r="T927" s="79"/>
      <c r="AT927" s="25" t="s">
        <v>509</v>
      </c>
      <c r="AU927" s="25" t="s">
        <v>82</v>
      </c>
    </row>
    <row r="928" spans="2:65" s="13" customFormat="1">
      <c r="B928" s="237"/>
      <c r="C928" s="238"/>
      <c r="D928" s="221" t="s">
        <v>513</v>
      </c>
      <c r="E928" s="239" t="s">
        <v>23</v>
      </c>
      <c r="F928" s="240" t="s">
        <v>8124</v>
      </c>
      <c r="G928" s="238"/>
      <c r="H928" s="241" t="s">
        <v>23</v>
      </c>
      <c r="I928" s="242"/>
      <c r="J928" s="238"/>
      <c r="K928" s="238"/>
      <c r="L928" s="243"/>
      <c r="M928" s="244"/>
      <c r="N928" s="245"/>
      <c r="O928" s="245"/>
      <c r="P928" s="245"/>
      <c r="Q928" s="245"/>
      <c r="R928" s="245"/>
      <c r="S928" s="245"/>
      <c r="T928" s="246"/>
      <c r="AT928" s="247" t="s">
        <v>513</v>
      </c>
      <c r="AU928" s="247" t="s">
        <v>82</v>
      </c>
      <c r="AV928" s="13" t="s">
        <v>80</v>
      </c>
      <c r="AW928" s="13" t="s">
        <v>36</v>
      </c>
      <c r="AX928" s="13" t="s">
        <v>73</v>
      </c>
      <c r="AY928" s="247" t="s">
        <v>492</v>
      </c>
    </row>
    <row r="929" spans="2:51" s="12" customFormat="1">
      <c r="B929" s="225"/>
      <c r="C929" s="226"/>
      <c r="D929" s="221" t="s">
        <v>513</v>
      </c>
      <c r="E929" s="248" t="s">
        <v>23</v>
      </c>
      <c r="F929" s="249" t="s">
        <v>8125</v>
      </c>
      <c r="G929" s="226"/>
      <c r="H929" s="250">
        <v>21.8</v>
      </c>
      <c r="I929" s="231"/>
      <c r="J929" s="226"/>
      <c r="K929" s="226"/>
      <c r="L929" s="232"/>
      <c r="M929" s="233"/>
      <c r="N929" s="234"/>
      <c r="O929" s="234"/>
      <c r="P929" s="234"/>
      <c r="Q929" s="234"/>
      <c r="R929" s="234"/>
      <c r="S929" s="234"/>
      <c r="T929" s="235"/>
      <c r="AT929" s="236" t="s">
        <v>513</v>
      </c>
      <c r="AU929" s="236" t="s">
        <v>82</v>
      </c>
      <c r="AV929" s="12" t="s">
        <v>82</v>
      </c>
      <c r="AW929" s="12" t="s">
        <v>36</v>
      </c>
      <c r="AX929" s="12" t="s">
        <v>73</v>
      </c>
      <c r="AY929" s="236" t="s">
        <v>492</v>
      </c>
    </row>
    <row r="930" spans="2:51" s="12" customFormat="1" ht="24">
      <c r="B930" s="225"/>
      <c r="C930" s="226"/>
      <c r="D930" s="221" t="s">
        <v>513</v>
      </c>
      <c r="E930" s="248" t="s">
        <v>23</v>
      </c>
      <c r="F930" s="249" t="s">
        <v>8126</v>
      </c>
      <c r="G930" s="226"/>
      <c r="H930" s="250">
        <v>36.840000000000003</v>
      </c>
      <c r="I930" s="231"/>
      <c r="J930" s="226"/>
      <c r="K930" s="226"/>
      <c r="L930" s="232"/>
      <c r="M930" s="233"/>
      <c r="N930" s="234"/>
      <c r="O930" s="234"/>
      <c r="P930" s="234"/>
      <c r="Q930" s="234"/>
      <c r="R930" s="234"/>
      <c r="S930" s="234"/>
      <c r="T930" s="235"/>
      <c r="AT930" s="236" t="s">
        <v>513</v>
      </c>
      <c r="AU930" s="236" t="s">
        <v>82</v>
      </c>
      <c r="AV930" s="12" t="s">
        <v>82</v>
      </c>
      <c r="AW930" s="12" t="s">
        <v>36</v>
      </c>
      <c r="AX930" s="12" t="s">
        <v>73</v>
      </c>
      <c r="AY930" s="236" t="s">
        <v>492</v>
      </c>
    </row>
    <row r="931" spans="2:51" s="13" customFormat="1">
      <c r="B931" s="237"/>
      <c r="C931" s="238"/>
      <c r="D931" s="221" t="s">
        <v>513</v>
      </c>
      <c r="E931" s="239" t="s">
        <v>23</v>
      </c>
      <c r="F931" s="240" t="s">
        <v>8127</v>
      </c>
      <c r="G931" s="238"/>
      <c r="H931" s="241" t="s">
        <v>23</v>
      </c>
      <c r="I931" s="242"/>
      <c r="J931" s="238"/>
      <c r="K931" s="238"/>
      <c r="L931" s="243"/>
      <c r="M931" s="244"/>
      <c r="N931" s="245"/>
      <c r="O931" s="245"/>
      <c r="P931" s="245"/>
      <c r="Q931" s="245"/>
      <c r="R931" s="245"/>
      <c r="S931" s="245"/>
      <c r="T931" s="246"/>
      <c r="AT931" s="247" t="s">
        <v>513</v>
      </c>
      <c r="AU931" s="247" t="s">
        <v>82</v>
      </c>
      <c r="AV931" s="13" t="s">
        <v>80</v>
      </c>
      <c r="AW931" s="13" t="s">
        <v>36</v>
      </c>
      <c r="AX931" s="13" t="s">
        <v>73</v>
      </c>
      <c r="AY931" s="247" t="s">
        <v>492</v>
      </c>
    </row>
    <row r="932" spans="2:51" s="12" customFormat="1">
      <c r="B932" s="225"/>
      <c r="C932" s="226"/>
      <c r="D932" s="221" t="s">
        <v>513</v>
      </c>
      <c r="E932" s="248" t="s">
        <v>23</v>
      </c>
      <c r="F932" s="249" t="s">
        <v>8128</v>
      </c>
      <c r="G932" s="226"/>
      <c r="H932" s="250">
        <v>10.63</v>
      </c>
      <c r="I932" s="231"/>
      <c r="J932" s="226"/>
      <c r="K932" s="226"/>
      <c r="L932" s="232"/>
      <c r="M932" s="233"/>
      <c r="N932" s="234"/>
      <c r="O932" s="234"/>
      <c r="P932" s="234"/>
      <c r="Q932" s="234"/>
      <c r="R932" s="234"/>
      <c r="S932" s="234"/>
      <c r="T932" s="235"/>
      <c r="AT932" s="236" t="s">
        <v>513</v>
      </c>
      <c r="AU932" s="236" t="s">
        <v>82</v>
      </c>
      <c r="AV932" s="12" t="s">
        <v>82</v>
      </c>
      <c r="AW932" s="12" t="s">
        <v>36</v>
      </c>
      <c r="AX932" s="12" t="s">
        <v>73</v>
      </c>
      <c r="AY932" s="236" t="s">
        <v>492</v>
      </c>
    </row>
    <row r="933" spans="2:51" s="12" customFormat="1" ht="24">
      <c r="B933" s="225"/>
      <c r="C933" s="226"/>
      <c r="D933" s="221" t="s">
        <v>513</v>
      </c>
      <c r="E933" s="248" t="s">
        <v>23</v>
      </c>
      <c r="F933" s="249" t="s">
        <v>8129</v>
      </c>
      <c r="G933" s="226"/>
      <c r="H933" s="250">
        <v>15.87</v>
      </c>
      <c r="I933" s="231"/>
      <c r="J933" s="226"/>
      <c r="K933" s="226"/>
      <c r="L933" s="232"/>
      <c r="M933" s="233"/>
      <c r="N933" s="234"/>
      <c r="O933" s="234"/>
      <c r="P933" s="234"/>
      <c r="Q933" s="234"/>
      <c r="R933" s="234"/>
      <c r="S933" s="234"/>
      <c r="T933" s="235"/>
      <c r="AT933" s="236" t="s">
        <v>513</v>
      </c>
      <c r="AU933" s="236" t="s">
        <v>82</v>
      </c>
      <c r="AV933" s="12" t="s">
        <v>82</v>
      </c>
      <c r="AW933" s="12" t="s">
        <v>36</v>
      </c>
      <c r="AX933" s="12" t="s">
        <v>73</v>
      </c>
      <c r="AY933" s="236" t="s">
        <v>492</v>
      </c>
    </row>
    <row r="934" spans="2:51" s="13" customFormat="1">
      <c r="B934" s="237"/>
      <c r="C934" s="238"/>
      <c r="D934" s="221" t="s">
        <v>513</v>
      </c>
      <c r="E934" s="239" t="s">
        <v>23</v>
      </c>
      <c r="F934" s="240" t="s">
        <v>8130</v>
      </c>
      <c r="G934" s="238"/>
      <c r="H934" s="241" t="s">
        <v>23</v>
      </c>
      <c r="I934" s="242"/>
      <c r="J934" s="238"/>
      <c r="K934" s="238"/>
      <c r="L934" s="243"/>
      <c r="M934" s="244"/>
      <c r="N934" s="245"/>
      <c r="O934" s="245"/>
      <c r="P934" s="245"/>
      <c r="Q934" s="245"/>
      <c r="R934" s="245"/>
      <c r="S934" s="245"/>
      <c r="T934" s="246"/>
      <c r="AT934" s="247" t="s">
        <v>513</v>
      </c>
      <c r="AU934" s="247" t="s">
        <v>82</v>
      </c>
      <c r="AV934" s="13" t="s">
        <v>80</v>
      </c>
      <c r="AW934" s="13" t="s">
        <v>36</v>
      </c>
      <c r="AX934" s="13" t="s">
        <v>73</v>
      </c>
      <c r="AY934" s="247" t="s">
        <v>492</v>
      </c>
    </row>
    <row r="935" spans="2:51" s="12" customFormat="1">
      <c r="B935" s="225"/>
      <c r="C935" s="226"/>
      <c r="D935" s="221" t="s">
        <v>513</v>
      </c>
      <c r="E935" s="248" t="s">
        <v>23</v>
      </c>
      <c r="F935" s="249" t="s">
        <v>8131</v>
      </c>
      <c r="G935" s="226"/>
      <c r="H935" s="250">
        <v>13.548</v>
      </c>
      <c r="I935" s="231"/>
      <c r="J935" s="226"/>
      <c r="K935" s="226"/>
      <c r="L935" s="232"/>
      <c r="M935" s="233"/>
      <c r="N935" s="234"/>
      <c r="O935" s="234"/>
      <c r="P935" s="234"/>
      <c r="Q935" s="234"/>
      <c r="R935" s="234"/>
      <c r="S935" s="234"/>
      <c r="T935" s="235"/>
      <c r="AT935" s="236" t="s">
        <v>513</v>
      </c>
      <c r="AU935" s="236" t="s">
        <v>82</v>
      </c>
      <c r="AV935" s="12" t="s">
        <v>82</v>
      </c>
      <c r="AW935" s="12" t="s">
        <v>36</v>
      </c>
      <c r="AX935" s="12" t="s">
        <v>73</v>
      </c>
      <c r="AY935" s="236" t="s">
        <v>492</v>
      </c>
    </row>
    <row r="936" spans="2:51" s="12" customFormat="1" ht="24">
      <c r="B936" s="225"/>
      <c r="C936" s="226"/>
      <c r="D936" s="221" t="s">
        <v>513</v>
      </c>
      <c r="E936" s="248" t="s">
        <v>23</v>
      </c>
      <c r="F936" s="249" t="s">
        <v>8132</v>
      </c>
      <c r="G936" s="226"/>
      <c r="H936" s="250">
        <v>25.07</v>
      </c>
      <c r="I936" s="231"/>
      <c r="J936" s="226"/>
      <c r="K936" s="226"/>
      <c r="L936" s="232"/>
      <c r="M936" s="233"/>
      <c r="N936" s="234"/>
      <c r="O936" s="234"/>
      <c r="P936" s="234"/>
      <c r="Q936" s="234"/>
      <c r="R936" s="234"/>
      <c r="S936" s="234"/>
      <c r="T936" s="235"/>
      <c r="AT936" s="236" t="s">
        <v>513</v>
      </c>
      <c r="AU936" s="236" t="s">
        <v>82</v>
      </c>
      <c r="AV936" s="12" t="s">
        <v>82</v>
      </c>
      <c r="AW936" s="12" t="s">
        <v>36</v>
      </c>
      <c r="AX936" s="12" t="s">
        <v>73</v>
      </c>
      <c r="AY936" s="236" t="s">
        <v>492</v>
      </c>
    </row>
    <row r="937" spans="2:51" s="12" customFormat="1" ht="24">
      <c r="B937" s="225"/>
      <c r="C937" s="226"/>
      <c r="D937" s="221" t="s">
        <v>513</v>
      </c>
      <c r="E937" s="248" t="s">
        <v>23</v>
      </c>
      <c r="F937" s="249" t="s">
        <v>8133</v>
      </c>
      <c r="G937" s="226"/>
      <c r="H937" s="250">
        <v>15.81</v>
      </c>
      <c r="I937" s="231"/>
      <c r="J937" s="226"/>
      <c r="K937" s="226"/>
      <c r="L937" s="232"/>
      <c r="M937" s="233"/>
      <c r="N937" s="234"/>
      <c r="O937" s="234"/>
      <c r="P937" s="234"/>
      <c r="Q937" s="234"/>
      <c r="R937" s="234"/>
      <c r="S937" s="234"/>
      <c r="T937" s="235"/>
      <c r="AT937" s="236" t="s">
        <v>513</v>
      </c>
      <c r="AU937" s="236" t="s">
        <v>82</v>
      </c>
      <c r="AV937" s="12" t="s">
        <v>82</v>
      </c>
      <c r="AW937" s="12" t="s">
        <v>36</v>
      </c>
      <c r="AX937" s="12" t="s">
        <v>73</v>
      </c>
      <c r="AY937" s="236" t="s">
        <v>492</v>
      </c>
    </row>
    <row r="938" spans="2:51" s="13" customFormat="1">
      <c r="B938" s="237"/>
      <c r="C938" s="238"/>
      <c r="D938" s="221" t="s">
        <v>513</v>
      </c>
      <c r="E938" s="239" t="s">
        <v>23</v>
      </c>
      <c r="F938" s="240" t="s">
        <v>8134</v>
      </c>
      <c r="G938" s="238"/>
      <c r="H938" s="241" t="s">
        <v>23</v>
      </c>
      <c r="I938" s="242"/>
      <c r="J938" s="238"/>
      <c r="K938" s="238"/>
      <c r="L938" s="243"/>
      <c r="M938" s="244"/>
      <c r="N938" s="245"/>
      <c r="O938" s="245"/>
      <c r="P938" s="245"/>
      <c r="Q938" s="245"/>
      <c r="R938" s="245"/>
      <c r="S938" s="245"/>
      <c r="T938" s="246"/>
      <c r="AT938" s="247" t="s">
        <v>513</v>
      </c>
      <c r="AU938" s="247" t="s">
        <v>82</v>
      </c>
      <c r="AV938" s="13" t="s">
        <v>80</v>
      </c>
      <c r="AW938" s="13" t="s">
        <v>36</v>
      </c>
      <c r="AX938" s="13" t="s">
        <v>73</v>
      </c>
      <c r="AY938" s="247" t="s">
        <v>492</v>
      </c>
    </row>
    <row r="939" spans="2:51" s="12" customFormat="1">
      <c r="B939" s="225"/>
      <c r="C939" s="226"/>
      <c r="D939" s="221" t="s">
        <v>513</v>
      </c>
      <c r="E939" s="248" t="s">
        <v>23</v>
      </c>
      <c r="F939" s="249" t="s">
        <v>8135</v>
      </c>
      <c r="G939" s="226"/>
      <c r="H939" s="250">
        <v>18.597999999999999</v>
      </c>
      <c r="I939" s="231"/>
      <c r="J939" s="226"/>
      <c r="K939" s="226"/>
      <c r="L939" s="232"/>
      <c r="M939" s="233"/>
      <c r="N939" s="234"/>
      <c r="O939" s="234"/>
      <c r="P939" s="234"/>
      <c r="Q939" s="234"/>
      <c r="R939" s="234"/>
      <c r="S939" s="234"/>
      <c r="T939" s="235"/>
      <c r="AT939" s="236" t="s">
        <v>513</v>
      </c>
      <c r="AU939" s="236" t="s">
        <v>82</v>
      </c>
      <c r="AV939" s="12" t="s">
        <v>82</v>
      </c>
      <c r="AW939" s="12" t="s">
        <v>36</v>
      </c>
      <c r="AX939" s="12" t="s">
        <v>73</v>
      </c>
      <c r="AY939" s="236" t="s">
        <v>492</v>
      </c>
    </row>
    <row r="940" spans="2:51" s="12" customFormat="1" ht="24">
      <c r="B940" s="225"/>
      <c r="C940" s="226"/>
      <c r="D940" s="221" t="s">
        <v>513</v>
      </c>
      <c r="E940" s="248" t="s">
        <v>23</v>
      </c>
      <c r="F940" s="249" t="s">
        <v>8136</v>
      </c>
      <c r="G940" s="226"/>
      <c r="H940" s="250">
        <v>21.54</v>
      </c>
      <c r="I940" s="231"/>
      <c r="J940" s="226"/>
      <c r="K940" s="226"/>
      <c r="L940" s="232"/>
      <c r="M940" s="233"/>
      <c r="N940" s="234"/>
      <c r="O940" s="234"/>
      <c r="P940" s="234"/>
      <c r="Q940" s="234"/>
      <c r="R940" s="234"/>
      <c r="S940" s="234"/>
      <c r="T940" s="235"/>
      <c r="AT940" s="236" t="s">
        <v>513</v>
      </c>
      <c r="AU940" s="236" t="s">
        <v>82</v>
      </c>
      <c r="AV940" s="12" t="s">
        <v>82</v>
      </c>
      <c r="AW940" s="12" t="s">
        <v>36</v>
      </c>
      <c r="AX940" s="12" t="s">
        <v>73</v>
      </c>
      <c r="AY940" s="236" t="s">
        <v>492</v>
      </c>
    </row>
    <row r="941" spans="2:51" s="12" customFormat="1" ht="24">
      <c r="B941" s="225"/>
      <c r="C941" s="226"/>
      <c r="D941" s="221" t="s">
        <v>513</v>
      </c>
      <c r="E941" s="248" t="s">
        <v>23</v>
      </c>
      <c r="F941" s="249" t="s">
        <v>8137</v>
      </c>
      <c r="G941" s="226"/>
      <c r="H941" s="250">
        <v>19.8</v>
      </c>
      <c r="I941" s="231"/>
      <c r="J941" s="226"/>
      <c r="K941" s="226"/>
      <c r="L941" s="232"/>
      <c r="M941" s="233"/>
      <c r="N941" s="234"/>
      <c r="O941" s="234"/>
      <c r="P941" s="234"/>
      <c r="Q941" s="234"/>
      <c r="R941" s="234"/>
      <c r="S941" s="234"/>
      <c r="T941" s="235"/>
      <c r="AT941" s="236" t="s">
        <v>513</v>
      </c>
      <c r="AU941" s="236" t="s">
        <v>82</v>
      </c>
      <c r="AV941" s="12" t="s">
        <v>82</v>
      </c>
      <c r="AW941" s="12" t="s">
        <v>36</v>
      </c>
      <c r="AX941" s="12" t="s">
        <v>73</v>
      </c>
      <c r="AY941" s="236" t="s">
        <v>492</v>
      </c>
    </row>
    <row r="942" spans="2:51" s="13" customFormat="1">
      <c r="B942" s="237"/>
      <c r="C942" s="238"/>
      <c r="D942" s="221" t="s">
        <v>513</v>
      </c>
      <c r="E942" s="239" t="s">
        <v>23</v>
      </c>
      <c r="F942" s="240" t="s">
        <v>8138</v>
      </c>
      <c r="G942" s="238"/>
      <c r="H942" s="241" t="s">
        <v>23</v>
      </c>
      <c r="I942" s="242"/>
      <c r="J942" s="238"/>
      <c r="K942" s="238"/>
      <c r="L942" s="243"/>
      <c r="M942" s="244"/>
      <c r="N942" s="245"/>
      <c r="O942" s="245"/>
      <c r="P942" s="245"/>
      <c r="Q942" s="245"/>
      <c r="R942" s="245"/>
      <c r="S942" s="245"/>
      <c r="T942" s="246"/>
      <c r="AT942" s="247" t="s">
        <v>513</v>
      </c>
      <c r="AU942" s="247" t="s">
        <v>82</v>
      </c>
      <c r="AV942" s="13" t="s">
        <v>80</v>
      </c>
      <c r="AW942" s="13" t="s">
        <v>36</v>
      </c>
      <c r="AX942" s="13" t="s">
        <v>73</v>
      </c>
      <c r="AY942" s="247" t="s">
        <v>492</v>
      </c>
    </row>
    <row r="943" spans="2:51" s="12" customFormat="1">
      <c r="B943" s="225"/>
      <c r="C943" s="226"/>
      <c r="D943" s="221" t="s">
        <v>513</v>
      </c>
      <c r="E943" s="248" t="s">
        <v>23</v>
      </c>
      <c r="F943" s="249" t="s">
        <v>8139</v>
      </c>
      <c r="G943" s="226"/>
      <c r="H943" s="250">
        <v>20.527999999999999</v>
      </c>
      <c r="I943" s="231"/>
      <c r="J943" s="226"/>
      <c r="K943" s="226"/>
      <c r="L943" s="232"/>
      <c r="M943" s="233"/>
      <c r="N943" s="234"/>
      <c r="O943" s="234"/>
      <c r="P943" s="234"/>
      <c r="Q943" s="234"/>
      <c r="R943" s="234"/>
      <c r="S943" s="234"/>
      <c r="T943" s="235"/>
      <c r="AT943" s="236" t="s">
        <v>513</v>
      </c>
      <c r="AU943" s="236" t="s">
        <v>82</v>
      </c>
      <c r="AV943" s="12" t="s">
        <v>82</v>
      </c>
      <c r="AW943" s="12" t="s">
        <v>36</v>
      </c>
      <c r="AX943" s="12" t="s">
        <v>73</v>
      </c>
      <c r="AY943" s="236" t="s">
        <v>492</v>
      </c>
    </row>
    <row r="944" spans="2:51" s="12" customFormat="1">
      <c r="B944" s="225"/>
      <c r="C944" s="226"/>
      <c r="D944" s="221" t="s">
        <v>513</v>
      </c>
      <c r="E944" s="248" t="s">
        <v>23</v>
      </c>
      <c r="F944" s="249" t="s">
        <v>8140</v>
      </c>
      <c r="G944" s="226"/>
      <c r="H944" s="250">
        <v>10.45</v>
      </c>
      <c r="I944" s="231"/>
      <c r="J944" s="226"/>
      <c r="K944" s="226"/>
      <c r="L944" s="232"/>
      <c r="M944" s="233"/>
      <c r="N944" s="234"/>
      <c r="O944" s="234"/>
      <c r="P944" s="234"/>
      <c r="Q944" s="234"/>
      <c r="R944" s="234"/>
      <c r="S944" s="234"/>
      <c r="T944" s="235"/>
      <c r="AT944" s="236" t="s">
        <v>513</v>
      </c>
      <c r="AU944" s="236" t="s">
        <v>82</v>
      </c>
      <c r="AV944" s="12" t="s">
        <v>82</v>
      </c>
      <c r="AW944" s="12" t="s">
        <v>36</v>
      </c>
      <c r="AX944" s="12" t="s">
        <v>73</v>
      </c>
      <c r="AY944" s="236" t="s">
        <v>492</v>
      </c>
    </row>
    <row r="945" spans="2:65" s="12" customFormat="1">
      <c r="B945" s="225"/>
      <c r="C945" s="226"/>
      <c r="D945" s="221" t="s">
        <v>513</v>
      </c>
      <c r="E945" s="248" t="s">
        <v>23</v>
      </c>
      <c r="F945" s="249" t="s">
        <v>8141</v>
      </c>
      <c r="G945" s="226"/>
      <c r="H945" s="250">
        <v>14.4</v>
      </c>
      <c r="I945" s="231"/>
      <c r="J945" s="226"/>
      <c r="K945" s="226"/>
      <c r="L945" s="232"/>
      <c r="M945" s="233"/>
      <c r="N945" s="234"/>
      <c r="O945" s="234"/>
      <c r="P945" s="234"/>
      <c r="Q945" s="234"/>
      <c r="R945" s="234"/>
      <c r="S945" s="234"/>
      <c r="T945" s="235"/>
      <c r="AT945" s="236" t="s">
        <v>513</v>
      </c>
      <c r="AU945" s="236" t="s">
        <v>82</v>
      </c>
      <c r="AV945" s="12" t="s">
        <v>82</v>
      </c>
      <c r="AW945" s="12" t="s">
        <v>36</v>
      </c>
      <c r="AX945" s="12" t="s">
        <v>73</v>
      </c>
      <c r="AY945" s="236" t="s">
        <v>492</v>
      </c>
    </row>
    <row r="946" spans="2:65" s="12" customFormat="1">
      <c r="B946" s="225"/>
      <c r="C946" s="226"/>
      <c r="D946" s="221" t="s">
        <v>513</v>
      </c>
      <c r="E946" s="248" t="s">
        <v>23</v>
      </c>
      <c r="F946" s="249" t="s">
        <v>8142</v>
      </c>
      <c r="G946" s="226"/>
      <c r="H946" s="250">
        <v>17.18</v>
      </c>
      <c r="I946" s="231"/>
      <c r="J946" s="226"/>
      <c r="K946" s="226"/>
      <c r="L946" s="232"/>
      <c r="M946" s="233"/>
      <c r="N946" s="234"/>
      <c r="O946" s="234"/>
      <c r="P946" s="234"/>
      <c r="Q946" s="234"/>
      <c r="R946" s="234"/>
      <c r="S946" s="234"/>
      <c r="T946" s="235"/>
      <c r="AT946" s="236" t="s">
        <v>513</v>
      </c>
      <c r="AU946" s="236" t="s">
        <v>82</v>
      </c>
      <c r="AV946" s="12" t="s">
        <v>82</v>
      </c>
      <c r="AW946" s="12" t="s">
        <v>36</v>
      </c>
      <c r="AX946" s="12" t="s">
        <v>73</v>
      </c>
      <c r="AY946" s="236" t="s">
        <v>492</v>
      </c>
    </row>
    <row r="947" spans="2:65" s="13" customFormat="1">
      <c r="B947" s="237"/>
      <c r="C947" s="238"/>
      <c r="D947" s="221" t="s">
        <v>513</v>
      </c>
      <c r="E947" s="239" t="s">
        <v>23</v>
      </c>
      <c r="F947" s="240" t="s">
        <v>8143</v>
      </c>
      <c r="G947" s="238"/>
      <c r="H947" s="241" t="s">
        <v>23</v>
      </c>
      <c r="I947" s="242"/>
      <c r="J947" s="238"/>
      <c r="K947" s="238"/>
      <c r="L947" s="243"/>
      <c r="M947" s="244"/>
      <c r="N947" s="245"/>
      <c r="O947" s="245"/>
      <c r="P947" s="245"/>
      <c r="Q947" s="245"/>
      <c r="R947" s="245"/>
      <c r="S947" s="245"/>
      <c r="T947" s="246"/>
      <c r="AT947" s="247" t="s">
        <v>513</v>
      </c>
      <c r="AU947" s="247" t="s">
        <v>82</v>
      </c>
      <c r="AV947" s="13" t="s">
        <v>80</v>
      </c>
      <c r="AW947" s="13" t="s">
        <v>36</v>
      </c>
      <c r="AX947" s="13" t="s">
        <v>73</v>
      </c>
      <c r="AY947" s="247" t="s">
        <v>492</v>
      </c>
    </row>
    <row r="948" spans="2:65" s="12" customFormat="1">
      <c r="B948" s="225"/>
      <c r="C948" s="226"/>
      <c r="D948" s="221" t="s">
        <v>513</v>
      </c>
      <c r="E948" s="248" t="s">
        <v>23</v>
      </c>
      <c r="F948" s="249" t="s">
        <v>8144</v>
      </c>
      <c r="G948" s="226"/>
      <c r="H948" s="250">
        <v>20.356000000000002</v>
      </c>
      <c r="I948" s="231"/>
      <c r="J948" s="226"/>
      <c r="K948" s="226"/>
      <c r="L948" s="232"/>
      <c r="M948" s="233"/>
      <c r="N948" s="234"/>
      <c r="O948" s="234"/>
      <c r="P948" s="234"/>
      <c r="Q948" s="234"/>
      <c r="R948" s="234"/>
      <c r="S948" s="234"/>
      <c r="T948" s="235"/>
      <c r="AT948" s="236" t="s">
        <v>513</v>
      </c>
      <c r="AU948" s="236" t="s">
        <v>82</v>
      </c>
      <c r="AV948" s="12" t="s">
        <v>82</v>
      </c>
      <c r="AW948" s="12" t="s">
        <v>36</v>
      </c>
      <c r="AX948" s="12" t="s">
        <v>73</v>
      </c>
      <c r="AY948" s="236" t="s">
        <v>492</v>
      </c>
    </row>
    <row r="949" spans="2:65" s="12" customFormat="1">
      <c r="B949" s="225"/>
      <c r="C949" s="226"/>
      <c r="D949" s="221" t="s">
        <v>513</v>
      </c>
      <c r="E949" s="248" t="s">
        <v>23</v>
      </c>
      <c r="F949" s="249" t="s">
        <v>8145</v>
      </c>
      <c r="G949" s="226"/>
      <c r="H949" s="250">
        <v>5.5</v>
      </c>
      <c r="I949" s="231"/>
      <c r="J949" s="226"/>
      <c r="K949" s="226"/>
      <c r="L949" s="232"/>
      <c r="M949" s="233"/>
      <c r="N949" s="234"/>
      <c r="O949" s="234"/>
      <c r="P949" s="234"/>
      <c r="Q949" s="234"/>
      <c r="R949" s="234"/>
      <c r="S949" s="234"/>
      <c r="T949" s="235"/>
      <c r="AT949" s="236" t="s">
        <v>513</v>
      </c>
      <c r="AU949" s="236" t="s">
        <v>82</v>
      </c>
      <c r="AV949" s="12" t="s">
        <v>82</v>
      </c>
      <c r="AW949" s="12" t="s">
        <v>36</v>
      </c>
      <c r="AX949" s="12" t="s">
        <v>73</v>
      </c>
      <c r="AY949" s="236" t="s">
        <v>492</v>
      </c>
    </row>
    <row r="950" spans="2:65" s="12" customFormat="1">
      <c r="B950" s="225"/>
      <c r="C950" s="226"/>
      <c r="D950" s="221" t="s">
        <v>513</v>
      </c>
      <c r="E950" s="248" t="s">
        <v>23</v>
      </c>
      <c r="F950" s="249" t="s">
        <v>8146</v>
      </c>
      <c r="G950" s="226"/>
      <c r="H950" s="250">
        <v>22.46</v>
      </c>
      <c r="I950" s="231"/>
      <c r="J950" s="226"/>
      <c r="K950" s="226"/>
      <c r="L950" s="232"/>
      <c r="M950" s="233"/>
      <c r="N950" s="234"/>
      <c r="O950" s="234"/>
      <c r="P950" s="234"/>
      <c r="Q950" s="234"/>
      <c r="R950" s="234"/>
      <c r="S950" s="234"/>
      <c r="T950" s="235"/>
      <c r="AT950" s="236" t="s">
        <v>513</v>
      </c>
      <c r="AU950" s="236" t="s">
        <v>82</v>
      </c>
      <c r="AV950" s="12" t="s">
        <v>82</v>
      </c>
      <c r="AW950" s="12" t="s">
        <v>36</v>
      </c>
      <c r="AX950" s="12" t="s">
        <v>73</v>
      </c>
      <c r="AY950" s="236" t="s">
        <v>492</v>
      </c>
    </row>
    <row r="951" spans="2:65" s="12" customFormat="1">
      <c r="B951" s="225"/>
      <c r="C951" s="226"/>
      <c r="D951" s="221" t="s">
        <v>513</v>
      </c>
      <c r="E951" s="248" t="s">
        <v>23</v>
      </c>
      <c r="F951" s="249" t="s">
        <v>8147</v>
      </c>
      <c r="G951" s="226"/>
      <c r="H951" s="250">
        <v>16.32</v>
      </c>
      <c r="I951" s="231"/>
      <c r="J951" s="226"/>
      <c r="K951" s="226"/>
      <c r="L951" s="232"/>
      <c r="M951" s="233"/>
      <c r="N951" s="234"/>
      <c r="O951" s="234"/>
      <c r="P951" s="234"/>
      <c r="Q951" s="234"/>
      <c r="R951" s="234"/>
      <c r="S951" s="234"/>
      <c r="T951" s="235"/>
      <c r="AT951" s="236" t="s">
        <v>513</v>
      </c>
      <c r="AU951" s="236" t="s">
        <v>82</v>
      </c>
      <c r="AV951" s="12" t="s">
        <v>82</v>
      </c>
      <c r="AW951" s="12" t="s">
        <v>36</v>
      </c>
      <c r="AX951" s="12" t="s">
        <v>73</v>
      </c>
      <c r="AY951" s="236" t="s">
        <v>492</v>
      </c>
    </row>
    <row r="952" spans="2:65" s="12" customFormat="1">
      <c r="B952" s="225"/>
      <c r="C952" s="226"/>
      <c r="D952" s="221" t="s">
        <v>513</v>
      </c>
      <c r="E952" s="248" t="s">
        <v>23</v>
      </c>
      <c r="F952" s="249" t="s">
        <v>8148</v>
      </c>
      <c r="G952" s="226"/>
      <c r="H952" s="250">
        <v>18.14</v>
      </c>
      <c r="I952" s="231"/>
      <c r="J952" s="226"/>
      <c r="K952" s="226"/>
      <c r="L952" s="232"/>
      <c r="M952" s="233"/>
      <c r="N952" s="234"/>
      <c r="O952" s="234"/>
      <c r="P952" s="234"/>
      <c r="Q952" s="234"/>
      <c r="R952" s="234"/>
      <c r="S952" s="234"/>
      <c r="T952" s="235"/>
      <c r="AT952" s="236" t="s">
        <v>513</v>
      </c>
      <c r="AU952" s="236" t="s">
        <v>82</v>
      </c>
      <c r="AV952" s="12" t="s">
        <v>82</v>
      </c>
      <c r="AW952" s="12" t="s">
        <v>36</v>
      </c>
      <c r="AX952" s="12" t="s">
        <v>73</v>
      </c>
      <c r="AY952" s="236" t="s">
        <v>492</v>
      </c>
    </row>
    <row r="953" spans="2:65" s="12" customFormat="1">
      <c r="B953" s="225"/>
      <c r="C953" s="226"/>
      <c r="D953" s="221" t="s">
        <v>513</v>
      </c>
      <c r="E953" s="248" t="s">
        <v>23</v>
      </c>
      <c r="F953" s="249" t="s">
        <v>8149</v>
      </c>
      <c r="G953" s="226"/>
      <c r="H953" s="250">
        <v>14.28</v>
      </c>
      <c r="I953" s="231"/>
      <c r="J953" s="226"/>
      <c r="K953" s="226"/>
      <c r="L953" s="232"/>
      <c r="M953" s="233"/>
      <c r="N953" s="234"/>
      <c r="O953" s="234"/>
      <c r="P953" s="234"/>
      <c r="Q953" s="234"/>
      <c r="R953" s="234"/>
      <c r="S953" s="234"/>
      <c r="T953" s="235"/>
      <c r="AT953" s="236" t="s">
        <v>513</v>
      </c>
      <c r="AU953" s="236" t="s">
        <v>82</v>
      </c>
      <c r="AV953" s="12" t="s">
        <v>82</v>
      </c>
      <c r="AW953" s="12" t="s">
        <v>36</v>
      </c>
      <c r="AX953" s="12" t="s">
        <v>73</v>
      </c>
      <c r="AY953" s="236" t="s">
        <v>492</v>
      </c>
    </row>
    <row r="954" spans="2:65" s="13" customFormat="1">
      <c r="B954" s="237"/>
      <c r="C954" s="238"/>
      <c r="D954" s="221" t="s">
        <v>513</v>
      </c>
      <c r="E954" s="239" t="s">
        <v>23</v>
      </c>
      <c r="F954" s="240" t="s">
        <v>8150</v>
      </c>
      <c r="G954" s="238"/>
      <c r="H954" s="241" t="s">
        <v>23</v>
      </c>
      <c r="I954" s="242"/>
      <c r="J954" s="238"/>
      <c r="K954" s="238"/>
      <c r="L954" s="243"/>
      <c r="M954" s="244"/>
      <c r="N954" s="245"/>
      <c r="O954" s="245"/>
      <c r="P954" s="245"/>
      <c r="Q954" s="245"/>
      <c r="R954" s="245"/>
      <c r="S954" s="245"/>
      <c r="T954" s="246"/>
      <c r="AT954" s="247" t="s">
        <v>513</v>
      </c>
      <c r="AU954" s="247" t="s">
        <v>82</v>
      </c>
      <c r="AV954" s="13" t="s">
        <v>80</v>
      </c>
      <c r="AW954" s="13" t="s">
        <v>36</v>
      </c>
      <c r="AX954" s="13" t="s">
        <v>73</v>
      </c>
      <c r="AY954" s="247" t="s">
        <v>492</v>
      </c>
    </row>
    <row r="955" spans="2:65" s="14" customFormat="1">
      <c r="B955" s="251"/>
      <c r="C955" s="252"/>
      <c r="D955" s="227" t="s">
        <v>513</v>
      </c>
      <c r="E955" s="253" t="s">
        <v>23</v>
      </c>
      <c r="F955" s="254" t="s">
        <v>560</v>
      </c>
      <c r="G955" s="252"/>
      <c r="H955" s="255">
        <v>359.12</v>
      </c>
      <c r="I955" s="256"/>
      <c r="J955" s="252"/>
      <c r="K955" s="252"/>
      <c r="L955" s="257"/>
      <c r="M955" s="258"/>
      <c r="N955" s="259"/>
      <c r="O955" s="259"/>
      <c r="P955" s="259"/>
      <c r="Q955" s="259"/>
      <c r="R955" s="259"/>
      <c r="S955" s="259"/>
      <c r="T955" s="260"/>
      <c r="AT955" s="261" t="s">
        <v>513</v>
      </c>
      <c r="AU955" s="261" t="s">
        <v>82</v>
      </c>
      <c r="AV955" s="14" t="s">
        <v>502</v>
      </c>
      <c r="AW955" s="14" t="s">
        <v>36</v>
      </c>
      <c r="AX955" s="14" t="s">
        <v>80</v>
      </c>
      <c r="AY955" s="261" t="s">
        <v>492</v>
      </c>
    </row>
    <row r="956" spans="2:65" s="1" customFormat="1" ht="16.5" customHeight="1">
      <c r="B956" s="42"/>
      <c r="C956" s="209" t="s">
        <v>1825</v>
      </c>
      <c r="D956" s="209" t="s">
        <v>498</v>
      </c>
      <c r="E956" s="210" t="s">
        <v>8151</v>
      </c>
      <c r="F956" s="211" t="s">
        <v>8152</v>
      </c>
      <c r="G956" s="212" t="s">
        <v>832</v>
      </c>
      <c r="H956" s="213">
        <v>8.1</v>
      </c>
      <c r="I956" s="214"/>
      <c r="J956" s="215">
        <f>ROUND(I956*H956,2)</f>
        <v>0</v>
      </c>
      <c r="K956" s="211" t="s">
        <v>501</v>
      </c>
      <c r="L956" s="62"/>
      <c r="M956" s="216" t="s">
        <v>23</v>
      </c>
      <c r="N956" s="217" t="s">
        <v>44</v>
      </c>
      <c r="O956" s="43"/>
      <c r="P956" s="218">
        <f>O956*H956</f>
        <v>0</v>
      </c>
      <c r="Q956" s="218">
        <v>1.6000000000000001E-4</v>
      </c>
      <c r="R956" s="218">
        <f>Q956*H956</f>
        <v>1.2960000000000001E-3</v>
      </c>
      <c r="S956" s="218">
        <v>0</v>
      </c>
      <c r="T956" s="219">
        <f>S956*H956</f>
        <v>0</v>
      </c>
      <c r="AR956" s="25" t="s">
        <v>502</v>
      </c>
      <c r="AT956" s="25" t="s">
        <v>498</v>
      </c>
      <c r="AU956" s="25" t="s">
        <v>82</v>
      </c>
      <c r="AY956" s="25" t="s">
        <v>492</v>
      </c>
      <c r="BE956" s="220">
        <f>IF(N956="základní",J956,0)</f>
        <v>0</v>
      </c>
      <c r="BF956" s="220">
        <f>IF(N956="snížená",J956,0)</f>
        <v>0</v>
      </c>
      <c r="BG956" s="220">
        <f>IF(N956="zákl. přenesená",J956,0)</f>
        <v>0</v>
      </c>
      <c r="BH956" s="220">
        <f>IF(N956="sníž. přenesená",J956,0)</f>
        <v>0</v>
      </c>
      <c r="BI956" s="220">
        <f>IF(N956="nulová",J956,0)</f>
        <v>0</v>
      </c>
      <c r="BJ956" s="25" t="s">
        <v>80</v>
      </c>
      <c r="BK956" s="220">
        <f>ROUND(I956*H956,2)</f>
        <v>0</v>
      </c>
      <c r="BL956" s="25" t="s">
        <v>502</v>
      </c>
      <c r="BM956" s="25" t="s">
        <v>8153</v>
      </c>
    </row>
    <row r="957" spans="2:65" s="1" customFormat="1">
      <c r="B957" s="42"/>
      <c r="C957" s="64"/>
      <c r="D957" s="221" t="s">
        <v>506</v>
      </c>
      <c r="E957" s="64"/>
      <c r="F957" s="222" t="s">
        <v>8152</v>
      </c>
      <c r="G957" s="64"/>
      <c r="H957" s="64"/>
      <c r="I957" s="177"/>
      <c r="J957" s="64"/>
      <c r="K957" s="64"/>
      <c r="L957" s="62"/>
      <c r="M957" s="223"/>
      <c r="N957" s="43"/>
      <c r="O957" s="43"/>
      <c r="P957" s="43"/>
      <c r="Q957" s="43"/>
      <c r="R957" s="43"/>
      <c r="S957" s="43"/>
      <c r="T957" s="79"/>
      <c r="AT957" s="25" t="s">
        <v>506</v>
      </c>
      <c r="AU957" s="25" t="s">
        <v>82</v>
      </c>
    </row>
    <row r="958" spans="2:65" s="1" customFormat="1" ht="48">
      <c r="B958" s="42"/>
      <c r="C958" s="64"/>
      <c r="D958" s="221" t="s">
        <v>509</v>
      </c>
      <c r="E958" s="64"/>
      <c r="F958" s="224" t="s">
        <v>3069</v>
      </c>
      <c r="G958" s="64"/>
      <c r="H958" s="64"/>
      <c r="I958" s="177"/>
      <c r="J958" s="64"/>
      <c r="K958" s="64"/>
      <c r="L958" s="62"/>
      <c r="M958" s="223"/>
      <c r="N958" s="43"/>
      <c r="O958" s="43"/>
      <c r="P958" s="43"/>
      <c r="Q958" s="43"/>
      <c r="R958" s="43"/>
      <c r="S958" s="43"/>
      <c r="T958" s="79"/>
      <c r="AT958" s="25" t="s">
        <v>509</v>
      </c>
      <c r="AU958" s="25" t="s">
        <v>82</v>
      </c>
    </row>
    <row r="959" spans="2:65" s="13" customFormat="1">
      <c r="B959" s="237"/>
      <c r="C959" s="238"/>
      <c r="D959" s="221" t="s">
        <v>513</v>
      </c>
      <c r="E959" s="239" t="s">
        <v>23</v>
      </c>
      <c r="F959" s="240" t="s">
        <v>8154</v>
      </c>
      <c r="G959" s="238"/>
      <c r="H959" s="241" t="s">
        <v>23</v>
      </c>
      <c r="I959" s="242"/>
      <c r="J959" s="238"/>
      <c r="K959" s="238"/>
      <c r="L959" s="243"/>
      <c r="M959" s="244"/>
      <c r="N959" s="245"/>
      <c r="O959" s="245"/>
      <c r="P959" s="245"/>
      <c r="Q959" s="245"/>
      <c r="R959" s="245"/>
      <c r="S959" s="245"/>
      <c r="T959" s="246"/>
      <c r="AT959" s="247" t="s">
        <v>513</v>
      </c>
      <c r="AU959" s="247" t="s">
        <v>82</v>
      </c>
      <c r="AV959" s="13" t="s">
        <v>80</v>
      </c>
      <c r="AW959" s="13" t="s">
        <v>36</v>
      </c>
      <c r="AX959" s="13" t="s">
        <v>73</v>
      </c>
      <c r="AY959" s="247" t="s">
        <v>492</v>
      </c>
    </row>
    <row r="960" spans="2:65" s="12" customFormat="1">
      <c r="B960" s="225"/>
      <c r="C960" s="226"/>
      <c r="D960" s="221" t="s">
        <v>513</v>
      </c>
      <c r="E960" s="248" t="s">
        <v>23</v>
      </c>
      <c r="F960" s="249" t="s">
        <v>8155</v>
      </c>
      <c r="G960" s="226"/>
      <c r="H960" s="250">
        <v>4.76</v>
      </c>
      <c r="I960" s="231"/>
      <c r="J960" s="226"/>
      <c r="K960" s="226"/>
      <c r="L960" s="232"/>
      <c r="M960" s="233"/>
      <c r="N960" s="234"/>
      <c r="O960" s="234"/>
      <c r="P960" s="234"/>
      <c r="Q960" s="234"/>
      <c r="R960" s="234"/>
      <c r="S960" s="234"/>
      <c r="T960" s="235"/>
      <c r="AT960" s="236" t="s">
        <v>513</v>
      </c>
      <c r="AU960" s="236" t="s">
        <v>82</v>
      </c>
      <c r="AV960" s="12" t="s">
        <v>82</v>
      </c>
      <c r="AW960" s="12" t="s">
        <v>36</v>
      </c>
      <c r="AX960" s="12" t="s">
        <v>73</v>
      </c>
      <c r="AY960" s="236" t="s">
        <v>492</v>
      </c>
    </row>
    <row r="961" spans="2:65" s="12" customFormat="1">
      <c r="B961" s="225"/>
      <c r="C961" s="226"/>
      <c r="D961" s="221" t="s">
        <v>513</v>
      </c>
      <c r="E961" s="248" t="s">
        <v>23</v>
      </c>
      <c r="F961" s="249" t="s">
        <v>8156</v>
      </c>
      <c r="G961" s="226"/>
      <c r="H961" s="250">
        <v>3.34</v>
      </c>
      <c r="I961" s="231"/>
      <c r="J961" s="226"/>
      <c r="K961" s="226"/>
      <c r="L961" s="232"/>
      <c r="M961" s="233"/>
      <c r="N961" s="234"/>
      <c r="O961" s="234"/>
      <c r="P961" s="234"/>
      <c r="Q961" s="234"/>
      <c r="R961" s="234"/>
      <c r="S961" s="234"/>
      <c r="T961" s="235"/>
      <c r="AT961" s="236" t="s">
        <v>513</v>
      </c>
      <c r="AU961" s="236" t="s">
        <v>82</v>
      </c>
      <c r="AV961" s="12" t="s">
        <v>82</v>
      </c>
      <c r="AW961" s="12" t="s">
        <v>36</v>
      </c>
      <c r="AX961" s="12" t="s">
        <v>73</v>
      </c>
      <c r="AY961" s="236" t="s">
        <v>492</v>
      </c>
    </row>
    <row r="962" spans="2:65" s="12" customFormat="1">
      <c r="B962" s="225"/>
      <c r="C962" s="226"/>
      <c r="D962" s="221" t="s">
        <v>513</v>
      </c>
      <c r="E962" s="248" t="s">
        <v>23</v>
      </c>
      <c r="F962" s="249" t="s">
        <v>23</v>
      </c>
      <c r="G962" s="226"/>
      <c r="H962" s="250">
        <v>0</v>
      </c>
      <c r="I962" s="231"/>
      <c r="J962" s="226"/>
      <c r="K962" s="226"/>
      <c r="L962" s="232"/>
      <c r="M962" s="233"/>
      <c r="N962" s="234"/>
      <c r="O962" s="234"/>
      <c r="P962" s="234"/>
      <c r="Q962" s="234"/>
      <c r="R962" s="234"/>
      <c r="S962" s="234"/>
      <c r="T962" s="235"/>
      <c r="AT962" s="236" t="s">
        <v>513</v>
      </c>
      <c r="AU962" s="236" t="s">
        <v>82</v>
      </c>
      <c r="AV962" s="12" t="s">
        <v>82</v>
      </c>
      <c r="AW962" s="12" t="s">
        <v>6</v>
      </c>
      <c r="AX962" s="12" t="s">
        <v>73</v>
      </c>
      <c r="AY962" s="236" t="s">
        <v>492</v>
      </c>
    </row>
    <row r="963" spans="2:65" s="14" customFormat="1">
      <c r="B963" s="251"/>
      <c r="C963" s="252"/>
      <c r="D963" s="221" t="s">
        <v>513</v>
      </c>
      <c r="E963" s="275" t="s">
        <v>23</v>
      </c>
      <c r="F963" s="276" t="s">
        <v>560</v>
      </c>
      <c r="G963" s="252"/>
      <c r="H963" s="277">
        <v>8.1</v>
      </c>
      <c r="I963" s="256"/>
      <c r="J963" s="252"/>
      <c r="K963" s="252"/>
      <c r="L963" s="257"/>
      <c r="M963" s="258"/>
      <c r="N963" s="259"/>
      <c r="O963" s="259"/>
      <c r="P963" s="259"/>
      <c r="Q963" s="259"/>
      <c r="R963" s="259"/>
      <c r="S963" s="259"/>
      <c r="T963" s="260"/>
      <c r="AT963" s="261" t="s">
        <v>513</v>
      </c>
      <c r="AU963" s="261" t="s">
        <v>82</v>
      </c>
      <c r="AV963" s="14" t="s">
        <v>502</v>
      </c>
      <c r="AW963" s="14" t="s">
        <v>36</v>
      </c>
      <c r="AX963" s="14" t="s">
        <v>80</v>
      </c>
      <c r="AY963" s="261" t="s">
        <v>492</v>
      </c>
    </row>
    <row r="964" spans="2:65" s="11" customFormat="1" ht="29.85" customHeight="1">
      <c r="B964" s="192"/>
      <c r="C964" s="193"/>
      <c r="D964" s="206" t="s">
        <v>72</v>
      </c>
      <c r="E964" s="207" t="s">
        <v>3154</v>
      </c>
      <c r="F964" s="207" t="s">
        <v>3155</v>
      </c>
      <c r="G964" s="193"/>
      <c r="H964" s="193"/>
      <c r="I964" s="196"/>
      <c r="J964" s="208">
        <f>BK964</f>
        <v>0</v>
      </c>
      <c r="K964" s="193"/>
      <c r="L964" s="198"/>
      <c r="M964" s="199"/>
      <c r="N964" s="200"/>
      <c r="O964" s="200"/>
      <c r="P964" s="201">
        <f>SUM(P965:P978)</f>
        <v>0</v>
      </c>
      <c r="Q964" s="200"/>
      <c r="R964" s="201">
        <f>SUM(R965:R978)</f>
        <v>0</v>
      </c>
      <c r="S964" s="200"/>
      <c r="T964" s="202">
        <f>SUM(T965:T978)</f>
        <v>0</v>
      </c>
      <c r="AR964" s="203" t="s">
        <v>80</v>
      </c>
      <c r="AT964" s="204" t="s">
        <v>72</v>
      </c>
      <c r="AU964" s="204" t="s">
        <v>80</v>
      </c>
      <c r="AY964" s="203" t="s">
        <v>492</v>
      </c>
      <c r="BK964" s="205">
        <f>SUM(BK965:BK978)</f>
        <v>0</v>
      </c>
    </row>
    <row r="965" spans="2:65" s="1" customFormat="1" ht="25.5" customHeight="1">
      <c r="B965" s="42"/>
      <c r="C965" s="209" t="s">
        <v>332</v>
      </c>
      <c r="D965" s="209" t="s">
        <v>498</v>
      </c>
      <c r="E965" s="210" t="s">
        <v>3157</v>
      </c>
      <c r="F965" s="211" t="s">
        <v>3158</v>
      </c>
      <c r="G965" s="212" t="s">
        <v>795</v>
      </c>
      <c r="H965" s="213">
        <v>14.807</v>
      </c>
      <c r="I965" s="214"/>
      <c r="J965" s="215">
        <f>ROUND(I965*H965,2)</f>
        <v>0</v>
      </c>
      <c r="K965" s="211" t="s">
        <v>501</v>
      </c>
      <c r="L965" s="62"/>
      <c r="M965" s="216" t="s">
        <v>23</v>
      </c>
      <c r="N965" s="217" t="s">
        <v>44</v>
      </c>
      <c r="O965" s="43"/>
      <c r="P965" s="218">
        <f>O965*H965</f>
        <v>0</v>
      </c>
      <c r="Q965" s="218">
        <v>0</v>
      </c>
      <c r="R965" s="218">
        <f>Q965*H965</f>
        <v>0</v>
      </c>
      <c r="S965" s="218">
        <v>0</v>
      </c>
      <c r="T965" s="219">
        <f>S965*H965</f>
        <v>0</v>
      </c>
      <c r="AR965" s="25" t="s">
        <v>502</v>
      </c>
      <c r="AT965" s="25" t="s">
        <v>498</v>
      </c>
      <c r="AU965" s="25" t="s">
        <v>82</v>
      </c>
      <c r="AY965" s="25" t="s">
        <v>492</v>
      </c>
      <c r="BE965" s="220">
        <f>IF(N965="základní",J965,0)</f>
        <v>0</v>
      </c>
      <c r="BF965" s="220">
        <f>IF(N965="snížená",J965,0)</f>
        <v>0</v>
      </c>
      <c r="BG965" s="220">
        <f>IF(N965="zákl. přenesená",J965,0)</f>
        <v>0</v>
      </c>
      <c r="BH965" s="220">
        <f>IF(N965="sníž. přenesená",J965,0)</f>
        <v>0</v>
      </c>
      <c r="BI965" s="220">
        <f>IF(N965="nulová",J965,0)</f>
        <v>0</v>
      </c>
      <c r="BJ965" s="25" t="s">
        <v>80</v>
      </c>
      <c r="BK965" s="220">
        <f>ROUND(I965*H965,2)</f>
        <v>0</v>
      </c>
      <c r="BL965" s="25" t="s">
        <v>502</v>
      </c>
      <c r="BM965" s="25" t="s">
        <v>8157</v>
      </c>
    </row>
    <row r="966" spans="2:65" s="1" customFormat="1" ht="24">
      <c r="B966" s="42"/>
      <c r="C966" s="64"/>
      <c r="D966" s="221" t="s">
        <v>506</v>
      </c>
      <c r="E966" s="64"/>
      <c r="F966" s="222" t="s">
        <v>3160</v>
      </c>
      <c r="G966" s="64"/>
      <c r="H966" s="64"/>
      <c r="I966" s="177"/>
      <c r="J966" s="64"/>
      <c r="K966" s="64"/>
      <c r="L966" s="62"/>
      <c r="M966" s="223"/>
      <c r="N966" s="43"/>
      <c r="O966" s="43"/>
      <c r="P966" s="43"/>
      <c r="Q966" s="43"/>
      <c r="R966" s="43"/>
      <c r="S966" s="43"/>
      <c r="T966" s="79"/>
      <c r="AT966" s="25" t="s">
        <v>506</v>
      </c>
      <c r="AU966" s="25" t="s">
        <v>82</v>
      </c>
    </row>
    <row r="967" spans="2:65" s="1" customFormat="1" ht="108">
      <c r="B967" s="42"/>
      <c r="C967" s="64"/>
      <c r="D967" s="227" t="s">
        <v>509</v>
      </c>
      <c r="E967" s="64"/>
      <c r="F967" s="273" t="s">
        <v>3161</v>
      </c>
      <c r="G967" s="64"/>
      <c r="H967" s="64"/>
      <c r="I967" s="177"/>
      <c r="J967" s="64"/>
      <c r="K967" s="64"/>
      <c r="L967" s="62"/>
      <c r="M967" s="223"/>
      <c r="N967" s="43"/>
      <c r="O967" s="43"/>
      <c r="P967" s="43"/>
      <c r="Q967" s="43"/>
      <c r="R967" s="43"/>
      <c r="S967" s="43"/>
      <c r="T967" s="79"/>
      <c r="AT967" s="25" t="s">
        <v>509</v>
      </c>
      <c r="AU967" s="25" t="s">
        <v>82</v>
      </c>
    </row>
    <row r="968" spans="2:65" s="1" customFormat="1" ht="25.5" customHeight="1">
      <c r="B968" s="42"/>
      <c r="C968" s="209" t="s">
        <v>1837</v>
      </c>
      <c r="D968" s="209" t="s">
        <v>498</v>
      </c>
      <c r="E968" s="210" t="s">
        <v>3169</v>
      </c>
      <c r="F968" s="211" t="s">
        <v>3170</v>
      </c>
      <c r="G968" s="212" t="s">
        <v>795</v>
      </c>
      <c r="H968" s="213">
        <v>14.807</v>
      </c>
      <c r="I968" s="214"/>
      <c r="J968" s="215">
        <f>ROUND(I968*H968,2)</f>
        <v>0</v>
      </c>
      <c r="K968" s="211" t="s">
        <v>501</v>
      </c>
      <c r="L968" s="62"/>
      <c r="M968" s="216" t="s">
        <v>23</v>
      </c>
      <c r="N968" s="217" t="s">
        <v>44</v>
      </c>
      <c r="O968" s="43"/>
      <c r="P968" s="218">
        <f>O968*H968</f>
        <v>0</v>
      </c>
      <c r="Q968" s="218">
        <v>0</v>
      </c>
      <c r="R968" s="218">
        <f>Q968*H968</f>
        <v>0</v>
      </c>
      <c r="S968" s="218">
        <v>0</v>
      </c>
      <c r="T968" s="219">
        <f>S968*H968</f>
        <v>0</v>
      </c>
      <c r="AR968" s="25" t="s">
        <v>502</v>
      </c>
      <c r="AT968" s="25" t="s">
        <v>498</v>
      </c>
      <c r="AU968" s="25" t="s">
        <v>82</v>
      </c>
      <c r="AY968" s="25" t="s">
        <v>492</v>
      </c>
      <c r="BE968" s="220">
        <f>IF(N968="základní",J968,0)</f>
        <v>0</v>
      </c>
      <c r="BF968" s="220">
        <f>IF(N968="snížená",J968,0)</f>
        <v>0</v>
      </c>
      <c r="BG968" s="220">
        <f>IF(N968="zákl. přenesená",J968,0)</f>
        <v>0</v>
      </c>
      <c r="BH968" s="220">
        <f>IF(N968="sníž. přenesená",J968,0)</f>
        <v>0</v>
      </c>
      <c r="BI968" s="220">
        <f>IF(N968="nulová",J968,0)</f>
        <v>0</v>
      </c>
      <c r="BJ968" s="25" t="s">
        <v>80</v>
      </c>
      <c r="BK968" s="220">
        <f>ROUND(I968*H968,2)</f>
        <v>0</v>
      </c>
      <c r="BL968" s="25" t="s">
        <v>502</v>
      </c>
      <c r="BM968" s="25" t="s">
        <v>8158</v>
      </c>
    </row>
    <row r="969" spans="2:65" s="1" customFormat="1" ht="24">
      <c r="B969" s="42"/>
      <c r="C969" s="64"/>
      <c r="D969" s="221" t="s">
        <v>506</v>
      </c>
      <c r="E969" s="64"/>
      <c r="F969" s="222" t="s">
        <v>3172</v>
      </c>
      <c r="G969" s="64"/>
      <c r="H969" s="64"/>
      <c r="I969" s="177"/>
      <c r="J969" s="64"/>
      <c r="K969" s="64"/>
      <c r="L969" s="62"/>
      <c r="M969" s="223"/>
      <c r="N969" s="43"/>
      <c r="O969" s="43"/>
      <c r="P969" s="43"/>
      <c r="Q969" s="43"/>
      <c r="R969" s="43"/>
      <c r="S969" s="43"/>
      <c r="T969" s="79"/>
      <c r="AT969" s="25" t="s">
        <v>506</v>
      </c>
      <c r="AU969" s="25" t="s">
        <v>82</v>
      </c>
    </row>
    <row r="970" spans="2:65" s="1" customFormat="1" ht="72">
      <c r="B970" s="42"/>
      <c r="C970" s="64"/>
      <c r="D970" s="227" t="s">
        <v>509</v>
      </c>
      <c r="E970" s="64"/>
      <c r="F970" s="273" t="s">
        <v>3173</v>
      </c>
      <c r="G970" s="64"/>
      <c r="H970" s="64"/>
      <c r="I970" s="177"/>
      <c r="J970" s="64"/>
      <c r="K970" s="64"/>
      <c r="L970" s="62"/>
      <c r="M970" s="223"/>
      <c r="N970" s="43"/>
      <c r="O970" s="43"/>
      <c r="P970" s="43"/>
      <c r="Q970" s="43"/>
      <c r="R970" s="43"/>
      <c r="S970" s="43"/>
      <c r="T970" s="79"/>
      <c r="AT970" s="25" t="s">
        <v>509</v>
      </c>
      <c r="AU970" s="25" t="s">
        <v>82</v>
      </c>
    </row>
    <row r="971" spans="2:65" s="1" customFormat="1" ht="25.5" customHeight="1">
      <c r="B971" s="42"/>
      <c r="C971" s="209" t="s">
        <v>1842</v>
      </c>
      <c r="D971" s="209" t="s">
        <v>498</v>
      </c>
      <c r="E971" s="210" t="s">
        <v>3175</v>
      </c>
      <c r="F971" s="211" t="s">
        <v>3176</v>
      </c>
      <c r="G971" s="212" t="s">
        <v>795</v>
      </c>
      <c r="H971" s="213">
        <v>207.298</v>
      </c>
      <c r="I971" s="214"/>
      <c r="J971" s="215">
        <f>ROUND(I971*H971,2)</f>
        <v>0</v>
      </c>
      <c r="K971" s="211" t="s">
        <v>501</v>
      </c>
      <c r="L971" s="62"/>
      <c r="M971" s="216" t="s">
        <v>23</v>
      </c>
      <c r="N971" s="217" t="s">
        <v>44</v>
      </c>
      <c r="O971" s="43"/>
      <c r="P971" s="218">
        <f>O971*H971</f>
        <v>0</v>
      </c>
      <c r="Q971" s="218">
        <v>0</v>
      </c>
      <c r="R971" s="218">
        <f>Q971*H971</f>
        <v>0</v>
      </c>
      <c r="S971" s="218">
        <v>0</v>
      </c>
      <c r="T971" s="219">
        <f>S971*H971</f>
        <v>0</v>
      </c>
      <c r="AR971" s="25" t="s">
        <v>502</v>
      </c>
      <c r="AT971" s="25" t="s">
        <v>498</v>
      </c>
      <c r="AU971" s="25" t="s">
        <v>82</v>
      </c>
      <c r="AY971" s="25" t="s">
        <v>492</v>
      </c>
      <c r="BE971" s="220">
        <f>IF(N971="základní",J971,0)</f>
        <v>0</v>
      </c>
      <c r="BF971" s="220">
        <f>IF(N971="snížená",J971,0)</f>
        <v>0</v>
      </c>
      <c r="BG971" s="220">
        <f>IF(N971="zákl. přenesená",J971,0)</f>
        <v>0</v>
      </c>
      <c r="BH971" s="220">
        <f>IF(N971="sníž. přenesená",J971,0)</f>
        <v>0</v>
      </c>
      <c r="BI971" s="220">
        <f>IF(N971="nulová",J971,0)</f>
        <v>0</v>
      </c>
      <c r="BJ971" s="25" t="s">
        <v>80</v>
      </c>
      <c r="BK971" s="220">
        <f>ROUND(I971*H971,2)</f>
        <v>0</v>
      </c>
      <c r="BL971" s="25" t="s">
        <v>502</v>
      </c>
      <c r="BM971" s="25" t="s">
        <v>8159</v>
      </c>
    </row>
    <row r="972" spans="2:65" s="1" customFormat="1" ht="24">
      <c r="B972" s="42"/>
      <c r="C972" s="64"/>
      <c r="D972" s="221" t="s">
        <v>506</v>
      </c>
      <c r="E972" s="64"/>
      <c r="F972" s="222" t="s">
        <v>3178</v>
      </c>
      <c r="G972" s="64"/>
      <c r="H972" s="64"/>
      <c r="I972" s="177"/>
      <c r="J972" s="64"/>
      <c r="K972" s="64"/>
      <c r="L972" s="62"/>
      <c r="M972" s="223"/>
      <c r="N972" s="43"/>
      <c r="O972" s="43"/>
      <c r="P972" s="43"/>
      <c r="Q972" s="43"/>
      <c r="R972" s="43"/>
      <c r="S972" s="43"/>
      <c r="T972" s="79"/>
      <c r="AT972" s="25" t="s">
        <v>506</v>
      </c>
      <c r="AU972" s="25" t="s">
        <v>82</v>
      </c>
    </row>
    <row r="973" spans="2:65" s="1" customFormat="1" ht="72">
      <c r="B973" s="42"/>
      <c r="C973" s="64"/>
      <c r="D973" s="221" t="s">
        <v>509</v>
      </c>
      <c r="E973" s="64"/>
      <c r="F973" s="224" t="s">
        <v>3173</v>
      </c>
      <c r="G973" s="64"/>
      <c r="H973" s="64"/>
      <c r="I973" s="177"/>
      <c r="J973" s="64"/>
      <c r="K973" s="64"/>
      <c r="L973" s="62"/>
      <c r="M973" s="223"/>
      <c r="N973" s="43"/>
      <c r="O973" s="43"/>
      <c r="P973" s="43"/>
      <c r="Q973" s="43"/>
      <c r="R973" s="43"/>
      <c r="S973" s="43"/>
      <c r="T973" s="79"/>
      <c r="AT973" s="25" t="s">
        <v>509</v>
      </c>
      <c r="AU973" s="25" t="s">
        <v>82</v>
      </c>
    </row>
    <row r="974" spans="2:65" s="12" customFormat="1">
      <c r="B974" s="225"/>
      <c r="C974" s="226"/>
      <c r="D974" s="221" t="s">
        <v>513</v>
      </c>
      <c r="E974" s="248" t="s">
        <v>23</v>
      </c>
      <c r="F974" s="249" t="s">
        <v>8160</v>
      </c>
      <c r="G974" s="226"/>
      <c r="H974" s="250">
        <v>207.298</v>
      </c>
      <c r="I974" s="231"/>
      <c r="J974" s="226"/>
      <c r="K974" s="226"/>
      <c r="L974" s="232"/>
      <c r="M974" s="233"/>
      <c r="N974" s="234"/>
      <c r="O974" s="234"/>
      <c r="P974" s="234"/>
      <c r="Q974" s="234"/>
      <c r="R974" s="234"/>
      <c r="S974" s="234"/>
      <c r="T974" s="235"/>
      <c r="AT974" s="236" t="s">
        <v>513</v>
      </c>
      <c r="AU974" s="236" t="s">
        <v>82</v>
      </c>
      <c r="AV974" s="12" t="s">
        <v>82</v>
      </c>
      <c r="AW974" s="12" t="s">
        <v>36</v>
      </c>
      <c r="AX974" s="12" t="s">
        <v>73</v>
      </c>
      <c r="AY974" s="236" t="s">
        <v>492</v>
      </c>
    </row>
    <row r="975" spans="2:65" s="14" customFormat="1">
      <c r="B975" s="251"/>
      <c r="C975" s="252"/>
      <c r="D975" s="227" t="s">
        <v>513</v>
      </c>
      <c r="E975" s="253" t="s">
        <v>23</v>
      </c>
      <c r="F975" s="254" t="s">
        <v>560</v>
      </c>
      <c r="G975" s="252"/>
      <c r="H975" s="255">
        <v>207.298</v>
      </c>
      <c r="I975" s="256"/>
      <c r="J975" s="252"/>
      <c r="K975" s="252"/>
      <c r="L975" s="257"/>
      <c r="M975" s="258"/>
      <c r="N975" s="259"/>
      <c r="O975" s="259"/>
      <c r="P975" s="259"/>
      <c r="Q975" s="259"/>
      <c r="R975" s="259"/>
      <c r="S975" s="259"/>
      <c r="T975" s="260"/>
      <c r="AT975" s="261" t="s">
        <v>513</v>
      </c>
      <c r="AU975" s="261" t="s">
        <v>82</v>
      </c>
      <c r="AV975" s="14" t="s">
        <v>502</v>
      </c>
      <c r="AW975" s="14" t="s">
        <v>36</v>
      </c>
      <c r="AX975" s="14" t="s">
        <v>80</v>
      </c>
      <c r="AY975" s="261" t="s">
        <v>492</v>
      </c>
    </row>
    <row r="976" spans="2:65" s="1" customFormat="1" ht="25.5" customHeight="1">
      <c r="B976" s="42"/>
      <c r="C976" s="209" t="s">
        <v>1848</v>
      </c>
      <c r="D976" s="209" t="s">
        <v>498</v>
      </c>
      <c r="E976" s="210" t="s">
        <v>8161</v>
      </c>
      <c r="F976" s="211" t="s">
        <v>8162</v>
      </c>
      <c r="G976" s="212" t="s">
        <v>795</v>
      </c>
      <c r="H976" s="213">
        <v>14.807</v>
      </c>
      <c r="I976" s="214"/>
      <c r="J976" s="215">
        <f>ROUND(I976*H976,2)</f>
        <v>0</v>
      </c>
      <c r="K976" s="211" t="s">
        <v>501</v>
      </c>
      <c r="L976" s="62"/>
      <c r="M976" s="216" t="s">
        <v>23</v>
      </c>
      <c r="N976" s="217" t="s">
        <v>44</v>
      </c>
      <c r="O976" s="43"/>
      <c r="P976" s="218">
        <f>O976*H976</f>
        <v>0</v>
      </c>
      <c r="Q976" s="218">
        <v>0</v>
      </c>
      <c r="R976" s="218">
        <f>Q976*H976</f>
        <v>0</v>
      </c>
      <c r="S976" s="218">
        <v>0</v>
      </c>
      <c r="T976" s="219">
        <f>S976*H976</f>
        <v>0</v>
      </c>
      <c r="AR976" s="25" t="s">
        <v>502</v>
      </c>
      <c r="AT976" s="25" t="s">
        <v>498</v>
      </c>
      <c r="AU976" s="25" t="s">
        <v>82</v>
      </c>
      <c r="AY976" s="25" t="s">
        <v>492</v>
      </c>
      <c r="BE976" s="220">
        <f>IF(N976="základní",J976,0)</f>
        <v>0</v>
      </c>
      <c r="BF976" s="220">
        <f>IF(N976="snížená",J976,0)</f>
        <v>0</v>
      </c>
      <c r="BG976" s="220">
        <f>IF(N976="zákl. přenesená",J976,0)</f>
        <v>0</v>
      </c>
      <c r="BH976" s="220">
        <f>IF(N976="sníž. přenesená",J976,0)</f>
        <v>0</v>
      </c>
      <c r="BI976" s="220">
        <f>IF(N976="nulová",J976,0)</f>
        <v>0</v>
      </c>
      <c r="BJ976" s="25" t="s">
        <v>80</v>
      </c>
      <c r="BK976" s="220">
        <f>ROUND(I976*H976,2)</f>
        <v>0</v>
      </c>
      <c r="BL976" s="25" t="s">
        <v>502</v>
      </c>
      <c r="BM976" s="25" t="s">
        <v>8163</v>
      </c>
    </row>
    <row r="977" spans="2:65" s="1" customFormat="1">
      <c r="B977" s="42"/>
      <c r="C977" s="64"/>
      <c r="D977" s="221" t="s">
        <v>506</v>
      </c>
      <c r="E977" s="64"/>
      <c r="F977" s="222" t="s">
        <v>8162</v>
      </c>
      <c r="G977" s="64"/>
      <c r="H977" s="64"/>
      <c r="I977" s="177"/>
      <c r="J977" s="64"/>
      <c r="K977" s="64"/>
      <c r="L977" s="62"/>
      <c r="M977" s="223"/>
      <c r="N977" s="43"/>
      <c r="O977" s="43"/>
      <c r="P977" s="43"/>
      <c r="Q977" s="43"/>
      <c r="R977" s="43"/>
      <c r="S977" s="43"/>
      <c r="T977" s="79"/>
      <c r="AT977" s="25" t="s">
        <v>506</v>
      </c>
      <c r="AU977" s="25" t="s">
        <v>82</v>
      </c>
    </row>
    <row r="978" spans="2:65" s="1" customFormat="1" ht="72">
      <c r="B978" s="42"/>
      <c r="C978" s="64"/>
      <c r="D978" s="221" t="s">
        <v>509</v>
      </c>
      <c r="E978" s="64"/>
      <c r="F978" s="224" t="s">
        <v>3185</v>
      </c>
      <c r="G978" s="64"/>
      <c r="H978" s="64"/>
      <c r="I978" s="177"/>
      <c r="J978" s="64"/>
      <c r="K978" s="64"/>
      <c r="L978" s="62"/>
      <c r="M978" s="223"/>
      <c r="N978" s="43"/>
      <c r="O978" s="43"/>
      <c r="P978" s="43"/>
      <c r="Q978" s="43"/>
      <c r="R978" s="43"/>
      <c r="S978" s="43"/>
      <c r="T978" s="79"/>
      <c r="AT978" s="25" t="s">
        <v>509</v>
      </c>
      <c r="AU978" s="25" t="s">
        <v>82</v>
      </c>
    </row>
    <row r="979" spans="2:65" s="11" customFormat="1" ht="29.85" customHeight="1">
      <c r="B979" s="192"/>
      <c r="C979" s="193"/>
      <c r="D979" s="206" t="s">
        <v>72</v>
      </c>
      <c r="E979" s="207" t="s">
        <v>3186</v>
      </c>
      <c r="F979" s="207" t="s">
        <v>3187</v>
      </c>
      <c r="G979" s="193"/>
      <c r="H979" s="193"/>
      <c r="I979" s="196"/>
      <c r="J979" s="208">
        <f>BK979</f>
        <v>0</v>
      </c>
      <c r="K979" s="193"/>
      <c r="L979" s="198"/>
      <c r="M979" s="199"/>
      <c r="N979" s="200"/>
      <c r="O979" s="200"/>
      <c r="P979" s="201">
        <f>SUM(P980:P982)</f>
        <v>0</v>
      </c>
      <c r="Q979" s="200"/>
      <c r="R979" s="201">
        <f>SUM(R980:R982)</f>
        <v>0</v>
      </c>
      <c r="S979" s="200"/>
      <c r="T979" s="202">
        <f>SUM(T980:T982)</f>
        <v>0</v>
      </c>
      <c r="AR979" s="203" t="s">
        <v>80</v>
      </c>
      <c r="AT979" s="204" t="s">
        <v>72</v>
      </c>
      <c r="AU979" s="204" t="s">
        <v>80</v>
      </c>
      <c r="AY979" s="203" t="s">
        <v>492</v>
      </c>
      <c r="BK979" s="205">
        <f>SUM(BK980:BK982)</f>
        <v>0</v>
      </c>
    </row>
    <row r="980" spans="2:65" s="1" customFormat="1" ht="16.5" customHeight="1">
      <c r="B980" s="42"/>
      <c r="C980" s="209" t="s">
        <v>1853</v>
      </c>
      <c r="D980" s="209" t="s">
        <v>498</v>
      </c>
      <c r="E980" s="210" t="s">
        <v>8164</v>
      </c>
      <c r="F980" s="211" t="s">
        <v>8165</v>
      </c>
      <c r="G980" s="212" t="s">
        <v>795</v>
      </c>
      <c r="H980" s="213">
        <v>1640.6990000000001</v>
      </c>
      <c r="I980" s="214"/>
      <c r="J980" s="215">
        <f>ROUND(I980*H980,2)</f>
        <v>0</v>
      </c>
      <c r="K980" s="211" t="s">
        <v>501</v>
      </c>
      <c r="L980" s="62"/>
      <c r="M980" s="216" t="s">
        <v>23</v>
      </c>
      <c r="N980" s="217" t="s">
        <v>44</v>
      </c>
      <c r="O980" s="43"/>
      <c r="P980" s="218">
        <f>O980*H980</f>
        <v>0</v>
      </c>
      <c r="Q980" s="218">
        <v>0</v>
      </c>
      <c r="R980" s="218">
        <f>Q980*H980</f>
        <v>0</v>
      </c>
      <c r="S980" s="218">
        <v>0</v>
      </c>
      <c r="T980" s="219">
        <f>S980*H980</f>
        <v>0</v>
      </c>
      <c r="AR980" s="25" t="s">
        <v>502</v>
      </c>
      <c r="AT980" s="25" t="s">
        <v>498</v>
      </c>
      <c r="AU980" s="25" t="s">
        <v>82</v>
      </c>
      <c r="AY980" s="25" t="s">
        <v>492</v>
      </c>
      <c r="BE980" s="220">
        <f>IF(N980="základní",J980,0)</f>
        <v>0</v>
      </c>
      <c r="BF980" s="220">
        <f>IF(N980="snížená",J980,0)</f>
        <v>0</v>
      </c>
      <c r="BG980" s="220">
        <f>IF(N980="zákl. přenesená",J980,0)</f>
        <v>0</v>
      </c>
      <c r="BH980" s="220">
        <f>IF(N980="sníž. přenesená",J980,0)</f>
        <v>0</v>
      </c>
      <c r="BI980" s="220">
        <f>IF(N980="nulová",J980,0)</f>
        <v>0</v>
      </c>
      <c r="BJ980" s="25" t="s">
        <v>80</v>
      </c>
      <c r="BK980" s="220">
        <f>ROUND(I980*H980,2)</f>
        <v>0</v>
      </c>
      <c r="BL980" s="25" t="s">
        <v>502</v>
      </c>
      <c r="BM980" s="25" t="s">
        <v>8166</v>
      </c>
    </row>
    <row r="981" spans="2:65" s="1" customFormat="1">
      <c r="B981" s="42"/>
      <c r="C981" s="64"/>
      <c r="D981" s="221" t="s">
        <v>506</v>
      </c>
      <c r="E981" s="64"/>
      <c r="F981" s="222" t="s">
        <v>8165</v>
      </c>
      <c r="G981" s="64"/>
      <c r="H981" s="64"/>
      <c r="I981" s="177"/>
      <c r="J981" s="64"/>
      <c r="K981" s="64"/>
      <c r="L981" s="62"/>
      <c r="M981" s="223"/>
      <c r="N981" s="43"/>
      <c r="O981" s="43"/>
      <c r="P981" s="43"/>
      <c r="Q981" s="43"/>
      <c r="R981" s="43"/>
      <c r="S981" s="43"/>
      <c r="T981" s="79"/>
      <c r="AT981" s="25" t="s">
        <v>506</v>
      </c>
      <c r="AU981" s="25" t="s">
        <v>82</v>
      </c>
    </row>
    <row r="982" spans="2:65" s="1" customFormat="1" ht="36">
      <c r="B982" s="42"/>
      <c r="C982" s="64"/>
      <c r="D982" s="221" t="s">
        <v>509</v>
      </c>
      <c r="E982" s="64"/>
      <c r="F982" s="224" t="s">
        <v>8167</v>
      </c>
      <c r="G982" s="64"/>
      <c r="H982" s="64"/>
      <c r="I982" s="177"/>
      <c r="J982" s="64"/>
      <c r="K982" s="64"/>
      <c r="L982" s="62"/>
      <c r="M982" s="223"/>
      <c r="N982" s="43"/>
      <c r="O982" s="43"/>
      <c r="P982" s="43"/>
      <c r="Q982" s="43"/>
      <c r="R982" s="43"/>
      <c r="S982" s="43"/>
      <c r="T982" s="79"/>
      <c r="AT982" s="25" t="s">
        <v>509</v>
      </c>
      <c r="AU982" s="25" t="s">
        <v>82</v>
      </c>
    </row>
    <row r="983" spans="2:65" s="11" customFormat="1" ht="37.35" customHeight="1">
      <c r="B983" s="192"/>
      <c r="C983" s="193"/>
      <c r="D983" s="194" t="s">
        <v>72</v>
      </c>
      <c r="E983" s="195" t="s">
        <v>3194</v>
      </c>
      <c r="F983" s="195" t="s">
        <v>3195</v>
      </c>
      <c r="G983" s="193"/>
      <c r="H983" s="193"/>
      <c r="I983" s="196"/>
      <c r="J983" s="197">
        <f>BK983</f>
        <v>0</v>
      </c>
      <c r="K983" s="193"/>
      <c r="L983" s="198"/>
      <c r="M983" s="199"/>
      <c r="N983" s="200"/>
      <c r="O983" s="200"/>
      <c r="P983" s="201">
        <f>P984+P1003</f>
        <v>0</v>
      </c>
      <c r="Q983" s="200"/>
      <c r="R983" s="201">
        <f>R984+R1003</f>
        <v>3.1322670000000001</v>
      </c>
      <c r="S983" s="200"/>
      <c r="T983" s="202">
        <f>T984+T1003</f>
        <v>2.449662</v>
      </c>
      <c r="AR983" s="203" t="s">
        <v>82</v>
      </c>
      <c r="AT983" s="204" t="s">
        <v>72</v>
      </c>
      <c r="AU983" s="204" t="s">
        <v>73</v>
      </c>
      <c r="AY983" s="203" t="s">
        <v>492</v>
      </c>
      <c r="BK983" s="205">
        <f>BK984+BK1003</f>
        <v>0</v>
      </c>
    </row>
    <row r="984" spans="2:65" s="11" customFormat="1" ht="19.95" customHeight="1">
      <c r="B984" s="192"/>
      <c r="C984" s="193"/>
      <c r="D984" s="206" t="s">
        <v>72</v>
      </c>
      <c r="E984" s="207" t="s">
        <v>3363</v>
      </c>
      <c r="F984" s="207" t="s">
        <v>3364</v>
      </c>
      <c r="G984" s="193"/>
      <c r="H984" s="193"/>
      <c r="I984" s="196"/>
      <c r="J984" s="208">
        <f>BK984</f>
        <v>0</v>
      </c>
      <c r="K984" s="193"/>
      <c r="L984" s="198"/>
      <c r="M984" s="199"/>
      <c r="N984" s="200"/>
      <c r="O984" s="200"/>
      <c r="P984" s="201">
        <f>SUM(P985:P1002)</f>
        <v>0</v>
      </c>
      <c r="Q984" s="200"/>
      <c r="R984" s="201">
        <f>SUM(R985:R1002)</f>
        <v>0.36699999999999999</v>
      </c>
      <c r="S984" s="200"/>
      <c r="T984" s="202">
        <f>SUM(T985:T1002)</f>
        <v>2.449662</v>
      </c>
      <c r="AR984" s="203" t="s">
        <v>82</v>
      </c>
      <c r="AT984" s="204" t="s">
        <v>72</v>
      </c>
      <c r="AU984" s="204" t="s">
        <v>80</v>
      </c>
      <c r="AY984" s="203" t="s">
        <v>492</v>
      </c>
      <c r="BK984" s="205">
        <f>SUM(BK985:BK1002)</f>
        <v>0</v>
      </c>
    </row>
    <row r="985" spans="2:65" s="1" customFormat="1" ht="25.5" customHeight="1">
      <c r="B985" s="42"/>
      <c r="C985" s="209" t="s">
        <v>1858</v>
      </c>
      <c r="D985" s="209" t="s">
        <v>498</v>
      </c>
      <c r="E985" s="210" t="s">
        <v>8168</v>
      </c>
      <c r="F985" s="211" t="s">
        <v>8169</v>
      </c>
      <c r="G985" s="212" t="s">
        <v>180</v>
      </c>
      <c r="H985" s="213">
        <v>1224.8309999999999</v>
      </c>
      <c r="I985" s="214"/>
      <c r="J985" s="215">
        <f>ROUND(I985*H985,2)</f>
        <v>0</v>
      </c>
      <c r="K985" s="211" t="s">
        <v>501</v>
      </c>
      <c r="L985" s="62"/>
      <c r="M985" s="216" t="s">
        <v>23</v>
      </c>
      <c r="N985" s="217" t="s">
        <v>44</v>
      </c>
      <c r="O985" s="43"/>
      <c r="P985" s="218">
        <f>O985*H985</f>
        <v>0</v>
      </c>
      <c r="Q985" s="218">
        <v>0</v>
      </c>
      <c r="R985" s="218">
        <f>Q985*H985</f>
        <v>0</v>
      </c>
      <c r="S985" s="218">
        <v>2E-3</v>
      </c>
      <c r="T985" s="219">
        <f>S985*H985</f>
        <v>2.449662</v>
      </c>
      <c r="AR985" s="25" t="s">
        <v>775</v>
      </c>
      <c r="AT985" s="25" t="s">
        <v>498</v>
      </c>
      <c r="AU985" s="25" t="s">
        <v>82</v>
      </c>
      <c r="AY985" s="25" t="s">
        <v>492</v>
      </c>
      <c r="BE985" s="220">
        <f>IF(N985="základní",J985,0)</f>
        <v>0</v>
      </c>
      <c r="BF985" s="220">
        <f>IF(N985="snížená",J985,0)</f>
        <v>0</v>
      </c>
      <c r="BG985" s="220">
        <f>IF(N985="zákl. přenesená",J985,0)</f>
        <v>0</v>
      </c>
      <c r="BH985" s="220">
        <f>IF(N985="sníž. přenesená",J985,0)</f>
        <v>0</v>
      </c>
      <c r="BI985" s="220">
        <f>IF(N985="nulová",J985,0)</f>
        <v>0</v>
      </c>
      <c r="BJ985" s="25" t="s">
        <v>80</v>
      </c>
      <c r="BK985" s="220">
        <f>ROUND(I985*H985,2)</f>
        <v>0</v>
      </c>
      <c r="BL985" s="25" t="s">
        <v>775</v>
      </c>
      <c r="BM985" s="25" t="s">
        <v>8170</v>
      </c>
    </row>
    <row r="986" spans="2:65" s="1" customFormat="1" ht="24">
      <c r="B986" s="42"/>
      <c r="C986" s="64"/>
      <c r="D986" s="221" t="s">
        <v>506</v>
      </c>
      <c r="E986" s="64"/>
      <c r="F986" s="222" t="s">
        <v>8169</v>
      </c>
      <c r="G986" s="64"/>
      <c r="H986" s="64"/>
      <c r="I986" s="177"/>
      <c r="J986" s="64"/>
      <c r="K986" s="64"/>
      <c r="L986" s="62"/>
      <c r="M986" s="223"/>
      <c r="N986" s="43"/>
      <c r="O986" s="43"/>
      <c r="P986" s="43"/>
      <c r="Q986" s="43"/>
      <c r="R986" s="43"/>
      <c r="S986" s="43"/>
      <c r="T986" s="79"/>
      <c r="AT986" s="25" t="s">
        <v>506</v>
      </c>
      <c r="AU986" s="25" t="s">
        <v>82</v>
      </c>
    </row>
    <row r="987" spans="2:65" s="12" customFormat="1">
      <c r="B987" s="225"/>
      <c r="C987" s="226"/>
      <c r="D987" s="221" t="s">
        <v>513</v>
      </c>
      <c r="E987" s="248" t="s">
        <v>23</v>
      </c>
      <c r="F987" s="249" t="s">
        <v>8171</v>
      </c>
      <c r="G987" s="226"/>
      <c r="H987" s="250">
        <v>1224.8309999999999</v>
      </c>
      <c r="I987" s="231"/>
      <c r="J987" s="226"/>
      <c r="K987" s="226"/>
      <c r="L987" s="232"/>
      <c r="M987" s="233"/>
      <c r="N987" s="234"/>
      <c r="O987" s="234"/>
      <c r="P987" s="234"/>
      <c r="Q987" s="234"/>
      <c r="R987" s="234"/>
      <c r="S987" s="234"/>
      <c r="T987" s="235"/>
      <c r="AT987" s="236" t="s">
        <v>513</v>
      </c>
      <c r="AU987" s="236" t="s">
        <v>82</v>
      </c>
      <c r="AV987" s="12" t="s">
        <v>82</v>
      </c>
      <c r="AW987" s="12" t="s">
        <v>36</v>
      </c>
      <c r="AX987" s="12" t="s">
        <v>73</v>
      </c>
      <c r="AY987" s="236" t="s">
        <v>492</v>
      </c>
    </row>
    <row r="988" spans="2:65" s="13" customFormat="1">
      <c r="B988" s="237"/>
      <c r="C988" s="238"/>
      <c r="D988" s="221" t="s">
        <v>513</v>
      </c>
      <c r="E988" s="239" t="s">
        <v>23</v>
      </c>
      <c r="F988" s="240" t="s">
        <v>8172</v>
      </c>
      <c r="G988" s="238"/>
      <c r="H988" s="241" t="s">
        <v>23</v>
      </c>
      <c r="I988" s="242"/>
      <c r="J988" s="238"/>
      <c r="K988" s="238"/>
      <c r="L988" s="243"/>
      <c r="M988" s="244"/>
      <c r="N988" s="245"/>
      <c r="O988" s="245"/>
      <c r="P988" s="245"/>
      <c r="Q988" s="245"/>
      <c r="R988" s="245"/>
      <c r="S988" s="245"/>
      <c r="T988" s="246"/>
      <c r="AT988" s="247" t="s">
        <v>513</v>
      </c>
      <c r="AU988" s="247" t="s">
        <v>82</v>
      </c>
      <c r="AV988" s="13" t="s">
        <v>80</v>
      </c>
      <c r="AW988" s="13" t="s">
        <v>36</v>
      </c>
      <c r="AX988" s="13" t="s">
        <v>73</v>
      </c>
      <c r="AY988" s="247" t="s">
        <v>492</v>
      </c>
    </row>
    <row r="989" spans="2:65" s="14" customFormat="1">
      <c r="B989" s="251"/>
      <c r="C989" s="252"/>
      <c r="D989" s="227" t="s">
        <v>513</v>
      </c>
      <c r="E989" s="253" t="s">
        <v>23</v>
      </c>
      <c r="F989" s="254" t="s">
        <v>560</v>
      </c>
      <c r="G989" s="252"/>
      <c r="H989" s="255">
        <v>1224.8309999999999</v>
      </c>
      <c r="I989" s="256"/>
      <c r="J989" s="252"/>
      <c r="K989" s="252"/>
      <c r="L989" s="257"/>
      <c r="M989" s="258"/>
      <c r="N989" s="259"/>
      <c r="O989" s="259"/>
      <c r="P989" s="259"/>
      <c r="Q989" s="259"/>
      <c r="R989" s="259"/>
      <c r="S989" s="259"/>
      <c r="T989" s="260"/>
      <c r="AT989" s="261" t="s">
        <v>513</v>
      </c>
      <c r="AU989" s="261" t="s">
        <v>82</v>
      </c>
      <c r="AV989" s="14" t="s">
        <v>502</v>
      </c>
      <c r="AW989" s="14" t="s">
        <v>36</v>
      </c>
      <c r="AX989" s="14" t="s">
        <v>80</v>
      </c>
      <c r="AY989" s="261" t="s">
        <v>492</v>
      </c>
    </row>
    <row r="990" spans="2:65" s="1" customFormat="1" ht="25.5" customHeight="1">
      <c r="B990" s="42"/>
      <c r="C990" s="209" t="s">
        <v>1869</v>
      </c>
      <c r="D990" s="209" t="s">
        <v>498</v>
      </c>
      <c r="E990" s="210" t="s">
        <v>3382</v>
      </c>
      <c r="F990" s="211" t="s">
        <v>3383</v>
      </c>
      <c r="G990" s="212" t="s">
        <v>180</v>
      </c>
      <c r="H990" s="213">
        <v>1224.8309999999999</v>
      </c>
      <c r="I990" s="214"/>
      <c r="J990" s="215">
        <f>ROUND(I990*H990,2)</f>
        <v>0</v>
      </c>
      <c r="K990" s="211" t="s">
        <v>501</v>
      </c>
      <c r="L990" s="62"/>
      <c r="M990" s="216" t="s">
        <v>23</v>
      </c>
      <c r="N990" s="217" t="s">
        <v>44</v>
      </c>
      <c r="O990" s="43"/>
      <c r="P990" s="218">
        <f>O990*H990</f>
        <v>0</v>
      </c>
      <c r="Q990" s="218">
        <v>0</v>
      </c>
      <c r="R990" s="218">
        <f>Q990*H990</f>
        <v>0</v>
      </c>
      <c r="S990" s="218">
        <v>0</v>
      </c>
      <c r="T990" s="219">
        <f>S990*H990</f>
        <v>0</v>
      </c>
      <c r="AR990" s="25" t="s">
        <v>775</v>
      </c>
      <c r="AT990" s="25" t="s">
        <v>498</v>
      </c>
      <c r="AU990" s="25" t="s">
        <v>82</v>
      </c>
      <c r="AY990" s="25" t="s">
        <v>492</v>
      </c>
      <c r="BE990" s="220">
        <f>IF(N990="základní",J990,0)</f>
        <v>0</v>
      </c>
      <c r="BF990" s="220">
        <f>IF(N990="snížená",J990,0)</f>
        <v>0</v>
      </c>
      <c r="BG990" s="220">
        <f>IF(N990="zákl. přenesená",J990,0)</f>
        <v>0</v>
      </c>
      <c r="BH990" s="220">
        <f>IF(N990="sníž. přenesená",J990,0)</f>
        <v>0</v>
      </c>
      <c r="BI990" s="220">
        <f>IF(N990="nulová",J990,0)</f>
        <v>0</v>
      </c>
      <c r="BJ990" s="25" t="s">
        <v>80</v>
      </c>
      <c r="BK990" s="220">
        <f>ROUND(I990*H990,2)</f>
        <v>0</v>
      </c>
      <c r="BL990" s="25" t="s">
        <v>775</v>
      </c>
      <c r="BM990" s="25" t="s">
        <v>8173</v>
      </c>
    </row>
    <row r="991" spans="2:65" s="1" customFormat="1">
      <c r="B991" s="42"/>
      <c r="C991" s="64"/>
      <c r="D991" s="221" t="s">
        <v>506</v>
      </c>
      <c r="E991" s="64"/>
      <c r="F991" s="222" t="s">
        <v>3383</v>
      </c>
      <c r="G991" s="64"/>
      <c r="H991" s="64"/>
      <c r="I991" s="177"/>
      <c r="J991" s="64"/>
      <c r="K991" s="64"/>
      <c r="L991" s="62"/>
      <c r="M991" s="223"/>
      <c r="N991" s="43"/>
      <c r="O991" s="43"/>
      <c r="P991" s="43"/>
      <c r="Q991" s="43"/>
      <c r="R991" s="43"/>
      <c r="S991" s="43"/>
      <c r="T991" s="79"/>
      <c r="AT991" s="25" t="s">
        <v>506</v>
      </c>
      <c r="AU991" s="25" t="s">
        <v>82</v>
      </c>
    </row>
    <row r="992" spans="2:65" s="1" customFormat="1" ht="36">
      <c r="B992" s="42"/>
      <c r="C992" s="64"/>
      <c r="D992" s="221" t="s">
        <v>509</v>
      </c>
      <c r="E992" s="64"/>
      <c r="F992" s="224" t="s">
        <v>3386</v>
      </c>
      <c r="G992" s="64"/>
      <c r="H992" s="64"/>
      <c r="I992" s="177"/>
      <c r="J992" s="64"/>
      <c r="K992" s="64"/>
      <c r="L992" s="62"/>
      <c r="M992" s="223"/>
      <c r="N992" s="43"/>
      <c r="O992" s="43"/>
      <c r="P992" s="43"/>
      <c r="Q992" s="43"/>
      <c r="R992" s="43"/>
      <c r="S992" s="43"/>
      <c r="T992" s="79"/>
      <c r="AT992" s="25" t="s">
        <v>509</v>
      </c>
      <c r="AU992" s="25" t="s">
        <v>82</v>
      </c>
    </row>
    <row r="993" spans="2:65" s="12" customFormat="1">
      <c r="B993" s="225"/>
      <c r="C993" s="226"/>
      <c r="D993" s="221" t="s">
        <v>513</v>
      </c>
      <c r="E993" s="248" t="s">
        <v>23</v>
      </c>
      <c r="F993" s="249" t="s">
        <v>8174</v>
      </c>
      <c r="G993" s="226"/>
      <c r="H993" s="250">
        <v>1224.8309999999999</v>
      </c>
      <c r="I993" s="231"/>
      <c r="J993" s="226"/>
      <c r="K993" s="226"/>
      <c r="L993" s="232"/>
      <c r="M993" s="233"/>
      <c r="N993" s="234"/>
      <c r="O993" s="234"/>
      <c r="P993" s="234"/>
      <c r="Q993" s="234"/>
      <c r="R993" s="234"/>
      <c r="S993" s="234"/>
      <c r="T993" s="235"/>
      <c r="AT993" s="236" t="s">
        <v>513</v>
      </c>
      <c r="AU993" s="236" t="s">
        <v>82</v>
      </c>
      <c r="AV993" s="12" t="s">
        <v>82</v>
      </c>
      <c r="AW993" s="12" t="s">
        <v>36</v>
      </c>
      <c r="AX993" s="12" t="s">
        <v>73</v>
      </c>
      <c r="AY993" s="236" t="s">
        <v>492</v>
      </c>
    </row>
    <row r="994" spans="2:65" s="13" customFormat="1">
      <c r="B994" s="237"/>
      <c r="C994" s="238"/>
      <c r="D994" s="221" t="s">
        <v>513</v>
      </c>
      <c r="E994" s="239" t="s">
        <v>23</v>
      </c>
      <c r="F994" s="240" t="s">
        <v>8175</v>
      </c>
      <c r="G994" s="238"/>
      <c r="H994" s="241" t="s">
        <v>23</v>
      </c>
      <c r="I994" s="242"/>
      <c r="J994" s="238"/>
      <c r="K994" s="238"/>
      <c r="L994" s="243"/>
      <c r="M994" s="244"/>
      <c r="N994" s="245"/>
      <c r="O994" s="245"/>
      <c r="P994" s="245"/>
      <c r="Q994" s="245"/>
      <c r="R994" s="245"/>
      <c r="S994" s="245"/>
      <c r="T994" s="246"/>
      <c r="AT994" s="247" t="s">
        <v>513</v>
      </c>
      <c r="AU994" s="247" t="s">
        <v>82</v>
      </c>
      <c r="AV994" s="13" t="s">
        <v>80</v>
      </c>
      <c r="AW994" s="13" t="s">
        <v>36</v>
      </c>
      <c r="AX994" s="13" t="s">
        <v>73</v>
      </c>
      <c r="AY994" s="247" t="s">
        <v>492</v>
      </c>
    </row>
    <row r="995" spans="2:65" s="14" customFormat="1">
      <c r="B995" s="251"/>
      <c r="C995" s="252"/>
      <c r="D995" s="227" t="s">
        <v>513</v>
      </c>
      <c r="E995" s="253" t="s">
        <v>23</v>
      </c>
      <c r="F995" s="254" t="s">
        <v>560</v>
      </c>
      <c r="G995" s="252"/>
      <c r="H995" s="255">
        <v>1224.8309999999999</v>
      </c>
      <c r="I995" s="256"/>
      <c r="J995" s="252"/>
      <c r="K995" s="252"/>
      <c r="L995" s="257"/>
      <c r="M995" s="258"/>
      <c r="N995" s="259"/>
      <c r="O995" s="259"/>
      <c r="P995" s="259"/>
      <c r="Q995" s="259"/>
      <c r="R995" s="259"/>
      <c r="S995" s="259"/>
      <c r="T995" s="260"/>
      <c r="AT995" s="261" t="s">
        <v>513</v>
      </c>
      <c r="AU995" s="261" t="s">
        <v>82</v>
      </c>
      <c r="AV995" s="14" t="s">
        <v>502</v>
      </c>
      <c r="AW995" s="14" t="s">
        <v>36</v>
      </c>
      <c r="AX995" s="14" t="s">
        <v>80</v>
      </c>
      <c r="AY995" s="261" t="s">
        <v>492</v>
      </c>
    </row>
    <row r="996" spans="2:65" s="1" customFormat="1" ht="16.5" customHeight="1">
      <c r="B996" s="42"/>
      <c r="C996" s="278" t="s">
        <v>1875</v>
      </c>
      <c r="D996" s="278" t="s">
        <v>1110</v>
      </c>
      <c r="E996" s="279" t="s">
        <v>8176</v>
      </c>
      <c r="F996" s="280" t="s">
        <v>8177</v>
      </c>
      <c r="G996" s="281" t="s">
        <v>795</v>
      </c>
      <c r="H996" s="282">
        <v>0.36699999999999999</v>
      </c>
      <c r="I996" s="283"/>
      <c r="J996" s="284">
        <f>ROUND(I996*H996,2)</f>
        <v>0</v>
      </c>
      <c r="K996" s="280" t="s">
        <v>501</v>
      </c>
      <c r="L996" s="285"/>
      <c r="M996" s="286" t="s">
        <v>23</v>
      </c>
      <c r="N996" s="287" t="s">
        <v>44</v>
      </c>
      <c r="O996" s="43"/>
      <c r="P996" s="218">
        <f>O996*H996</f>
        <v>0</v>
      </c>
      <c r="Q996" s="218">
        <v>1</v>
      </c>
      <c r="R996" s="218">
        <f>Q996*H996</f>
        <v>0.36699999999999999</v>
      </c>
      <c r="S996" s="218">
        <v>0</v>
      </c>
      <c r="T996" s="219">
        <f>S996*H996</f>
        <v>0</v>
      </c>
      <c r="AR996" s="25" t="s">
        <v>977</v>
      </c>
      <c r="AT996" s="25" t="s">
        <v>1110</v>
      </c>
      <c r="AU996" s="25" t="s">
        <v>82</v>
      </c>
      <c r="AY996" s="25" t="s">
        <v>492</v>
      </c>
      <c r="BE996" s="220">
        <f>IF(N996="základní",J996,0)</f>
        <v>0</v>
      </c>
      <c r="BF996" s="220">
        <f>IF(N996="snížená",J996,0)</f>
        <v>0</v>
      </c>
      <c r="BG996" s="220">
        <f>IF(N996="zákl. přenesená",J996,0)</f>
        <v>0</v>
      </c>
      <c r="BH996" s="220">
        <f>IF(N996="sníž. přenesená",J996,0)</f>
        <v>0</v>
      </c>
      <c r="BI996" s="220">
        <f>IF(N996="nulová",J996,0)</f>
        <v>0</v>
      </c>
      <c r="BJ996" s="25" t="s">
        <v>80</v>
      </c>
      <c r="BK996" s="220">
        <f>ROUND(I996*H996,2)</f>
        <v>0</v>
      </c>
      <c r="BL996" s="25" t="s">
        <v>775</v>
      </c>
      <c r="BM996" s="25" t="s">
        <v>8178</v>
      </c>
    </row>
    <row r="997" spans="2:65" s="1" customFormat="1">
      <c r="B997" s="42"/>
      <c r="C997" s="64"/>
      <c r="D997" s="221" t="s">
        <v>506</v>
      </c>
      <c r="E997" s="64"/>
      <c r="F997" s="222" t="s">
        <v>8177</v>
      </c>
      <c r="G997" s="64"/>
      <c r="H997" s="64"/>
      <c r="I997" s="177"/>
      <c r="J997" s="64"/>
      <c r="K997" s="64"/>
      <c r="L997" s="62"/>
      <c r="M997" s="223"/>
      <c r="N997" s="43"/>
      <c r="O997" s="43"/>
      <c r="P997" s="43"/>
      <c r="Q997" s="43"/>
      <c r="R997" s="43"/>
      <c r="S997" s="43"/>
      <c r="T997" s="79"/>
      <c r="AT997" s="25" t="s">
        <v>506</v>
      </c>
      <c r="AU997" s="25" t="s">
        <v>82</v>
      </c>
    </row>
    <row r="998" spans="2:65" s="1" customFormat="1" ht="24">
      <c r="B998" s="42"/>
      <c r="C998" s="64"/>
      <c r="D998" s="221" t="s">
        <v>2254</v>
      </c>
      <c r="E998" s="64"/>
      <c r="F998" s="224" t="s">
        <v>3395</v>
      </c>
      <c r="G998" s="64"/>
      <c r="H998" s="64"/>
      <c r="I998" s="177"/>
      <c r="J998" s="64"/>
      <c r="K998" s="64"/>
      <c r="L998" s="62"/>
      <c r="M998" s="223"/>
      <c r="N998" s="43"/>
      <c r="O998" s="43"/>
      <c r="P998" s="43"/>
      <c r="Q998" s="43"/>
      <c r="R998" s="43"/>
      <c r="S998" s="43"/>
      <c r="T998" s="79"/>
      <c r="AT998" s="25" t="s">
        <v>2254</v>
      </c>
      <c r="AU998" s="25" t="s">
        <v>82</v>
      </c>
    </row>
    <row r="999" spans="2:65" s="12" customFormat="1">
      <c r="B999" s="225"/>
      <c r="C999" s="226"/>
      <c r="D999" s="227" t="s">
        <v>513</v>
      </c>
      <c r="E999" s="228" t="s">
        <v>23</v>
      </c>
      <c r="F999" s="229" t="s">
        <v>8179</v>
      </c>
      <c r="G999" s="226"/>
      <c r="H999" s="230">
        <v>0.36699999999999999</v>
      </c>
      <c r="I999" s="231"/>
      <c r="J999" s="226"/>
      <c r="K999" s="226"/>
      <c r="L999" s="232"/>
      <c r="M999" s="233"/>
      <c r="N999" s="234"/>
      <c r="O999" s="234"/>
      <c r="P999" s="234"/>
      <c r="Q999" s="234"/>
      <c r="R999" s="234"/>
      <c r="S999" s="234"/>
      <c r="T999" s="235"/>
      <c r="AT999" s="236" t="s">
        <v>513</v>
      </c>
      <c r="AU999" s="236" t="s">
        <v>82</v>
      </c>
      <c r="AV999" s="12" t="s">
        <v>82</v>
      </c>
      <c r="AW999" s="12" t="s">
        <v>36</v>
      </c>
      <c r="AX999" s="12" t="s">
        <v>80</v>
      </c>
      <c r="AY999" s="236" t="s">
        <v>492</v>
      </c>
    </row>
    <row r="1000" spans="2:65" s="1" customFormat="1" ht="16.5" customHeight="1">
      <c r="B1000" s="42"/>
      <c r="C1000" s="209" t="s">
        <v>1880</v>
      </c>
      <c r="D1000" s="209" t="s">
        <v>498</v>
      </c>
      <c r="E1000" s="210" t="s">
        <v>3477</v>
      </c>
      <c r="F1000" s="211" t="s">
        <v>3478</v>
      </c>
      <c r="G1000" s="212" t="s">
        <v>795</v>
      </c>
      <c r="H1000" s="213">
        <v>0.36699999999999999</v>
      </c>
      <c r="I1000" s="214"/>
      <c r="J1000" s="215">
        <f>ROUND(I1000*H1000,2)</f>
        <v>0</v>
      </c>
      <c r="K1000" s="211" t="s">
        <v>501</v>
      </c>
      <c r="L1000" s="62"/>
      <c r="M1000" s="216" t="s">
        <v>23</v>
      </c>
      <c r="N1000" s="217" t="s">
        <v>44</v>
      </c>
      <c r="O1000" s="43"/>
      <c r="P1000" s="218">
        <f>O1000*H1000</f>
        <v>0</v>
      </c>
      <c r="Q1000" s="218">
        <v>0</v>
      </c>
      <c r="R1000" s="218">
        <f>Q1000*H1000</f>
        <v>0</v>
      </c>
      <c r="S1000" s="218">
        <v>0</v>
      </c>
      <c r="T1000" s="219">
        <f>S1000*H1000</f>
        <v>0</v>
      </c>
      <c r="AR1000" s="25" t="s">
        <v>775</v>
      </c>
      <c r="AT1000" s="25" t="s">
        <v>498</v>
      </c>
      <c r="AU1000" s="25" t="s">
        <v>82</v>
      </c>
      <c r="AY1000" s="25" t="s">
        <v>492</v>
      </c>
      <c r="BE1000" s="220">
        <f>IF(N1000="základní",J1000,0)</f>
        <v>0</v>
      </c>
      <c r="BF1000" s="220">
        <f>IF(N1000="snížená",J1000,0)</f>
        <v>0</v>
      </c>
      <c r="BG1000" s="220">
        <f>IF(N1000="zákl. přenesená",J1000,0)</f>
        <v>0</v>
      </c>
      <c r="BH1000" s="220">
        <f>IF(N1000="sníž. přenesená",J1000,0)</f>
        <v>0</v>
      </c>
      <c r="BI1000" s="220">
        <f>IF(N1000="nulová",J1000,0)</f>
        <v>0</v>
      </c>
      <c r="BJ1000" s="25" t="s">
        <v>80</v>
      </c>
      <c r="BK1000" s="220">
        <f>ROUND(I1000*H1000,2)</f>
        <v>0</v>
      </c>
      <c r="BL1000" s="25" t="s">
        <v>775</v>
      </c>
      <c r="BM1000" s="25" t="s">
        <v>8180</v>
      </c>
    </row>
    <row r="1001" spans="2:65" s="1" customFormat="1">
      <c r="B1001" s="42"/>
      <c r="C1001" s="64"/>
      <c r="D1001" s="221" t="s">
        <v>506</v>
      </c>
      <c r="E1001" s="64"/>
      <c r="F1001" s="222" t="s">
        <v>3478</v>
      </c>
      <c r="G1001" s="64"/>
      <c r="H1001" s="64"/>
      <c r="I1001" s="177"/>
      <c r="J1001" s="64"/>
      <c r="K1001" s="64"/>
      <c r="L1001" s="62"/>
      <c r="M1001" s="223"/>
      <c r="N1001" s="43"/>
      <c r="O1001" s="43"/>
      <c r="P1001" s="43"/>
      <c r="Q1001" s="43"/>
      <c r="R1001" s="43"/>
      <c r="S1001" s="43"/>
      <c r="T1001" s="79"/>
      <c r="AT1001" s="25" t="s">
        <v>506</v>
      </c>
      <c r="AU1001" s="25" t="s">
        <v>82</v>
      </c>
    </row>
    <row r="1002" spans="2:65" s="1" customFormat="1" ht="108">
      <c r="B1002" s="42"/>
      <c r="C1002" s="64"/>
      <c r="D1002" s="221" t="s">
        <v>509</v>
      </c>
      <c r="E1002" s="64"/>
      <c r="F1002" s="224" t="s">
        <v>3481</v>
      </c>
      <c r="G1002" s="64"/>
      <c r="H1002" s="64"/>
      <c r="I1002" s="177"/>
      <c r="J1002" s="64"/>
      <c r="K1002" s="64"/>
      <c r="L1002" s="62"/>
      <c r="M1002" s="223"/>
      <c r="N1002" s="43"/>
      <c r="O1002" s="43"/>
      <c r="P1002" s="43"/>
      <c r="Q1002" s="43"/>
      <c r="R1002" s="43"/>
      <c r="S1002" s="43"/>
      <c r="T1002" s="79"/>
      <c r="AT1002" s="25" t="s">
        <v>509</v>
      </c>
      <c r="AU1002" s="25" t="s">
        <v>82</v>
      </c>
    </row>
    <row r="1003" spans="2:65" s="11" customFormat="1" ht="29.85" customHeight="1">
      <c r="B1003" s="192"/>
      <c r="C1003" s="193"/>
      <c r="D1003" s="206" t="s">
        <v>72</v>
      </c>
      <c r="E1003" s="207" t="s">
        <v>5372</v>
      </c>
      <c r="F1003" s="207" t="s">
        <v>5373</v>
      </c>
      <c r="G1003" s="193"/>
      <c r="H1003" s="193"/>
      <c r="I1003" s="196"/>
      <c r="J1003" s="208">
        <f>BK1003</f>
        <v>0</v>
      </c>
      <c r="K1003" s="193"/>
      <c r="L1003" s="198"/>
      <c r="M1003" s="199"/>
      <c r="N1003" s="200"/>
      <c r="O1003" s="200"/>
      <c r="P1003" s="201">
        <f>SUM(P1004:P1049)</f>
        <v>0</v>
      </c>
      <c r="Q1003" s="200"/>
      <c r="R1003" s="201">
        <f>SUM(R1004:R1049)</f>
        <v>2.7652670000000001</v>
      </c>
      <c r="S1003" s="200"/>
      <c r="T1003" s="202">
        <f>SUM(T1004:T1049)</f>
        <v>0</v>
      </c>
      <c r="AR1003" s="203" t="s">
        <v>82</v>
      </c>
      <c r="AT1003" s="204" t="s">
        <v>72</v>
      </c>
      <c r="AU1003" s="204" t="s">
        <v>80</v>
      </c>
      <c r="AY1003" s="203" t="s">
        <v>492</v>
      </c>
      <c r="BK1003" s="205">
        <f>SUM(BK1004:BK1049)</f>
        <v>0</v>
      </c>
    </row>
    <row r="1004" spans="2:65" s="1" customFormat="1" ht="16.5" customHeight="1">
      <c r="B1004" s="42"/>
      <c r="C1004" s="209" t="s">
        <v>1887</v>
      </c>
      <c r="D1004" s="209" t="s">
        <v>498</v>
      </c>
      <c r="E1004" s="210" t="s">
        <v>6195</v>
      </c>
      <c r="F1004" s="211" t="s">
        <v>6196</v>
      </c>
      <c r="G1004" s="212" t="s">
        <v>6197</v>
      </c>
      <c r="H1004" s="213">
        <v>120.1</v>
      </c>
      <c r="I1004" s="214"/>
      <c r="J1004" s="215">
        <f>ROUND(I1004*H1004,2)</f>
        <v>0</v>
      </c>
      <c r="K1004" s="211" t="s">
        <v>501</v>
      </c>
      <c r="L1004" s="62"/>
      <c r="M1004" s="216" t="s">
        <v>23</v>
      </c>
      <c r="N1004" s="217" t="s">
        <v>44</v>
      </c>
      <c r="O1004" s="43"/>
      <c r="P1004" s="218">
        <f>O1004*H1004</f>
        <v>0</v>
      </c>
      <c r="Q1004" s="218">
        <v>6.9999999999999994E-5</v>
      </c>
      <c r="R1004" s="218">
        <f>Q1004*H1004</f>
        <v>8.4069999999999995E-3</v>
      </c>
      <c r="S1004" s="218">
        <v>0</v>
      </c>
      <c r="T1004" s="219">
        <f>S1004*H1004</f>
        <v>0</v>
      </c>
      <c r="AR1004" s="25" t="s">
        <v>775</v>
      </c>
      <c r="AT1004" s="25" t="s">
        <v>498</v>
      </c>
      <c r="AU1004" s="25" t="s">
        <v>82</v>
      </c>
      <c r="AY1004" s="25" t="s">
        <v>492</v>
      </c>
      <c r="BE1004" s="220">
        <f>IF(N1004="základní",J1004,0)</f>
        <v>0</v>
      </c>
      <c r="BF1004" s="220">
        <f>IF(N1004="snížená",J1004,0)</f>
        <v>0</v>
      </c>
      <c r="BG1004" s="220">
        <f>IF(N1004="zákl. přenesená",J1004,0)</f>
        <v>0</v>
      </c>
      <c r="BH1004" s="220">
        <f>IF(N1004="sníž. přenesená",J1004,0)</f>
        <v>0</v>
      </c>
      <c r="BI1004" s="220">
        <f>IF(N1004="nulová",J1004,0)</f>
        <v>0</v>
      </c>
      <c r="BJ1004" s="25" t="s">
        <v>80</v>
      </c>
      <c r="BK1004" s="220">
        <f>ROUND(I1004*H1004,2)</f>
        <v>0</v>
      </c>
      <c r="BL1004" s="25" t="s">
        <v>775</v>
      </c>
      <c r="BM1004" s="25" t="s">
        <v>8181</v>
      </c>
    </row>
    <row r="1005" spans="2:65" s="1" customFormat="1">
      <c r="B1005" s="42"/>
      <c r="C1005" s="64"/>
      <c r="D1005" s="221" t="s">
        <v>506</v>
      </c>
      <c r="E1005" s="64"/>
      <c r="F1005" s="222" t="s">
        <v>6196</v>
      </c>
      <c r="G1005" s="64"/>
      <c r="H1005" s="64"/>
      <c r="I1005" s="177"/>
      <c r="J1005" s="64"/>
      <c r="K1005" s="64"/>
      <c r="L1005" s="62"/>
      <c r="M1005" s="223"/>
      <c r="N1005" s="43"/>
      <c r="O1005" s="43"/>
      <c r="P1005" s="43"/>
      <c r="Q1005" s="43"/>
      <c r="R1005" s="43"/>
      <c r="S1005" s="43"/>
      <c r="T1005" s="79"/>
      <c r="AT1005" s="25" t="s">
        <v>506</v>
      </c>
      <c r="AU1005" s="25" t="s">
        <v>82</v>
      </c>
    </row>
    <row r="1006" spans="2:65" s="1" customFormat="1" ht="24">
      <c r="B1006" s="42"/>
      <c r="C1006" s="64"/>
      <c r="D1006" s="221" t="s">
        <v>509</v>
      </c>
      <c r="E1006" s="64"/>
      <c r="F1006" s="224" t="s">
        <v>6200</v>
      </c>
      <c r="G1006" s="64"/>
      <c r="H1006" s="64"/>
      <c r="I1006" s="177"/>
      <c r="J1006" s="64"/>
      <c r="K1006" s="64"/>
      <c r="L1006" s="62"/>
      <c r="M1006" s="223"/>
      <c r="N1006" s="43"/>
      <c r="O1006" s="43"/>
      <c r="P1006" s="43"/>
      <c r="Q1006" s="43"/>
      <c r="R1006" s="43"/>
      <c r="S1006" s="43"/>
      <c r="T1006" s="79"/>
      <c r="AT1006" s="25" t="s">
        <v>509</v>
      </c>
      <c r="AU1006" s="25" t="s">
        <v>82</v>
      </c>
    </row>
    <row r="1007" spans="2:65" s="12" customFormat="1">
      <c r="B1007" s="225"/>
      <c r="C1007" s="226"/>
      <c r="D1007" s="221" t="s">
        <v>513</v>
      </c>
      <c r="E1007" s="248" t="s">
        <v>23</v>
      </c>
      <c r="F1007" s="249" t="s">
        <v>8182</v>
      </c>
      <c r="G1007" s="226"/>
      <c r="H1007" s="250">
        <v>18.34</v>
      </c>
      <c r="I1007" s="231"/>
      <c r="J1007" s="226"/>
      <c r="K1007" s="226"/>
      <c r="L1007" s="232"/>
      <c r="M1007" s="233"/>
      <c r="N1007" s="234"/>
      <c r="O1007" s="234"/>
      <c r="P1007" s="234"/>
      <c r="Q1007" s="234"/>
      <c r="R1007" s="234"/>
      <c r="S1007" s="234"/>
      <c r="T1007" s="235"/>
      <c r="AT1007" s="236" t="s">
        <v>513</v>
      </c>
      <c r="AU1007" s="236" t="s">
        <v>82</v>
      </c>
      <c r="AV1007" s="12" t="s">
        <v>82</v>
      </c>
      <c r="AW1007" s="12" t="s">
        <v>36</v>
      </c>
      <c r="AX1007" s="12" t="s">
        <v>73</v>
      </c>
      <c r="AY1007" s="236" t="s">
        <v>492</v>
      </c>
    </row>
    <row r="1008" spans="2:65" s="13" customFormat="1">
      <c r="B1008" s="237"/>
      <c r="C1008" s="238"/>
      <c r="D1008" s="221" t="s">
        <v>513</v>
      </c>
      <c r="E1008" s="239" t="s">
        <v>23</v>
      </c>
      <c r="F1008" s="240" t="s">
        <v>8183</v>
      </c>
      <c r="G1008" s="238"/>
      <c r="H1008" s="241" t="s">
        <v>23</v>
      </c>
      <c r="I1008" s="242"/>
      <c r="J1008" s="238"/>
      <c r="K1008" s="238"/>
      <c r="L1008" s="243"/>
      <c r="M1008" s="244"/>
      <c r="N1008" s="245"/>
      <c r="O1008" s="245"/>
      <c r="P1008" s="245"/>
      <c r="Q1008" s="245"/>
      <c r="R1008" s="245"/>
      <c r="S1008" s="245"/>
      <c r="T1008" s="246"/>
      <c r="AT1008" s="247" t="s">
        <v>513</v>
      </c>
      <c r="AU1008" s="247" t="s">
        <v>82</v>
      </c>
      <c r="AV1008" s="13" t="s">
        <v>80</v>
      </c>
      <c r="AW1008" s="13" t="s">
        <v>36</v>
      </c>
      <c r="AX1008" s="13" t="s">
        <v>73</v>
      </c>
      <c r="AY1008" s="247" t="s">
        <v>492</v>
      </c>
    </row>
    <row r="1009" spans="2:65" s="12" customFormat="1">
      <c r="B1009" s="225"/>
      <c r="C1009" s="226"/>
      <c r="D1009" s="221" t="s">
        <v>513</v>
      </c>
      <c r="E1009" s="248" t="s">
        <v>23</v>
      </c>
      <c r="F1009" s="249" t="s">
        <v>8184</v>
      </c>
      <c r="G1009" s="226"/>
      <c r="H1009" s="250">
        <v>101.76</v>
      </c>
      <c r="I1009" s="231"/>
      <c r="J1009" s="226"/>
      <c r="K1009" s="226"/>
      <c r="L1009" s="232"/>
      <c r="M1009" s="233"/>
      <c r="N1009" s="234"/>
      <c r="O1009" s="234"/>
      <c r="P1009" s="234"/>
      <c r="Q1009" s="234"/>
      <c r="R1009" s="234"/>
      <c r="S1009" s="234"/>
      <c r="T1009" s="235"/>
      <c r="AT1009" s="236" t="s">
        <v>513</v>
      </c>
      <c r="AU1009" s="236" t="s">
        <v>82</v>
      </c>
      <c r="AV1009" s="12" t="s">
        <v>82</v>
      </c>
      <c r="AW1009" s="12" t="s">
        <v>36</v>
      </c>
      <c r="AX1009" s="12" t="s">
        <v>73</v>
      </c>
      <c r="AY1009" s="236" t="s">
        <v>492</v>
      </c>
    </row>
    <row r="1010" spans="2:65" s="13" customFormat="1">
      <c r="B1010" s="237"/>
      <c r="C1010" s="238"/>
      <c r="D1010" s="221" t="s">
        <v>513</v>
      </c>
      <c r="E1010" s="239" t="s">
        <v>23</v>
      </c>
      <c r="F1010" s="240" t="s">
        <v>8185</v>
      </c>
      <c r="G1010" s="238"/>
      <c r="H1010" s="241" t="s">
        <v>23</v>
      </c>
      <c r="I1010" s="242"/>
      <c r="J1010" s="238"/>
      <c r="K1010" s="238"/>
      <c r="L1010" s="243"/>
      <c r="M1010" s="244"/>
      <c r="N1010" s="245"/>
      <c r="O1010" s="245"/>
      <c r="P1010" s="245"/>
      <c r="Q1010" s="245"/>
      <c r="R1010" s="245"/>
      <c r="S1010" s="245"/>
      <c r="T1010" s="246"/>
      <c r="AT1010" s="247" t="s">
        <v>513</v>
      </c>
      <c r="AU1010" s="247" t="s">
        <v>82</v>
      </c>
      <c r="AV1010" s="13" t="s">
        <v>80</v>
      </c>
      <c r="AW1010" s="13" t="s">
        <v>36</v>
      </c>
      <c r="AX1010" s="13" t="s">
        <v>73</v>
      </c>
      <c r="AY1010" s="247" t="s">
        <v>492</v>
      </c>
    </row>
    <row r="1011" spans="2:65" s="14" customFormat="1">
      <c r="B1011" s="251"/>
      <c r="C1011" s="252"/>
      <c r="D1011" s="227" t="s">
        <v>513</v>
      </c>
      <c r="E1011" s="253" t="s">
        <v>23</v>
      </c>
      <c r="F1011" s="254" t="s">
        <v>560</v>
      </c>
      <c r="G1011" s="252"/>
      <c r="H1011" s="255">
        <v>120.1</v>
      </c>
      <c r="I1011" s="256"/>
      <c r="J1011" s="252"/>
      <c r="K1011" s="252"/>
      <c r="L1011" s="257"/>
      <c r="M1011" s="258"/>
      <c r="N1011" s="259"/>
      <c r="O1011" s="259"/>
      <c r="P1011" s="259"/>
      <c r="Q1011" s="259"/>
      <c r="R1011" s="259"/>
      <c r="S1011" s="259"/>
      <c r="T1011" s="260"/>
      <c r="AT1011" s="261" t="s">
        <v>513</v>
      </c>
      <c r="AU1011" s="261" t="s">
        <v>82</v>
      </c>
      <c r="AV1011" s="14" t="s">
        <v>502</v>
      </c>
      <c r="AW1011" s="14" t="s">
        <v>36</v>
      </c>
      <c r="AX1011" s="14" t="s">
        <v>80</v>
      </c>
      <c r="AY1011" s="261" t="s">
        <v>492</v>
      </c>
    </row>
    <row r="1012" spans="2:65" s="1" customFormat="1" ht="25.5" customHeight="1">
      <c r="B1012" s="42"/>
      <c r="C1012" s="278" t="s">
        <v>1893</v>
      </c>
      <c r="D1012" s="278" t="s">
        <v>1110</v>
      </c>
      <c r="E1012" s="279" t="s">
        <v>8186</v>
      </c>
      <c r="F1012" s="280" t="s">
        <v>8187</v>
      </c>
      <c r="G1012" s="281" t="s">
        <v>795</v>
      </c>
      <c r="H1012" s="282">
        <v>0.12</v>
      </c>
      <c r="I1012" s="283"/>
      <c r="J1012" s="284">
        <f>ROUND(I1012*H1012,2)</f>
        <v>0</v>
      </c>
      <c r="K1012" s="280" t="s">
        <v>501</v>
      </c>
      <c r="L1012" s="285"/>
      <c r="M1012" s="286" t="s">
        <v>23</v>
      </c>
      <c r="N1012" s="287" t="s">
        <v>44</v>
      </c>
      <c r="O1012" s="43"/>
      <c r="P1012" s="218">
        <f>O1012*H1012</f>
        <v>0</v>
      </c>
      <c r="Q1012" s="218">
        <v>1</v>
      </c>
      <c r="R1012" s="218">
        <f>Q1012*H1012</f>
        <v>0.12</v>
      </c>
      <c r="S1012" s="218">
        <v>0</v>
      </c>
      <c r="T1012" s="219">
        <f>S1012*H1012</f>
        <v>0</v>
      </c>
      <c r="AR1012" s="25" t="s">
        <v>977</v>
      </c>
      <c r="AT1012" s="25" t="s">
        <v>1110</v>
      </c>
      <c r="AU1012" s="25" t="s">
        <v>82</v>
      </c>
      <c r="AY1012" s="25" t="s">
        <v>492</v>
      </c>
      <c r="BE1012" s="220">
        <f>IF(N1012="základní",J1012,0)</f>
        <v>0</v>
      </c>
      <c r="BF1012" s="220">
        <f>IF(N1012="snížená",J1012,0)</f>
        <v>0</v>
      </c>
      <c r="BG1012" s="220">
        <f>IF(N1012="zákl. přenesená",J1012,0)</f>
        <v>0</v>
      </c>
      <c r="BH1012" s="220">
        <f>IF(N1012="sníž. přenesená",J1012,0)</f>
        <v>0</v>
      </c>
      <c r="BI1012" s="220">
        <f>IF(N1012="nulová",J1012,0)</f>
        <v>0</v>
      </c>
      <c r="BJ1012" s="25" t="s">
        <v>80</v>
      </c>
      <c r="BK1012" s="220">
        <f>ROUND(I1012*H1012,2)</f>
        <v>0</v>
      </c>
      <c r="BL1012" s="25" t="s">
        <v>775</v>
      </c>
      <c r="BM1012" s="25" t="s">
        <v>8188</v>
      </c>
    </row>
    <row r="1013" spans="2:65" s="1" customFormat="1">
      <c r="B1013" s="42"/>
      <c r="C1013" s="64"/>
      <c r="D1013" s="221" t="s">
        <v>506</v>
      </c>
      <c r="E1013" s="64"/>
      <c r="F1013" s="222" t="s">
        <v>8187</v>
      </c>
      <c r="G1013" s="64"/>
      <c r="H1013" s="64"/>
      <c r="I1013" s="177"/>
      <c r="J1013" s="64"/>
      <c r="K1013" s="64"/>
      <c r="L1013" s="62"/>
      <c r="M1013" s="223"/>
      <c r="N1013" s="43"/>
      <c r="O1013" s="43"/>
      <c r="P1013" s="43"/>
      <c r="Q1013" s="43"/>
      <c r="R1013" s="43"/>
      <c r="S1013" s="43"/>
      <c r="T1013" s="79"/>
      <c r="AT1013" s="25" t="s">
        <v>506</v>
      </c>
      <c r="AU1013" s="25" t="s">
        <v>82</v>
      </c>
    </row>
    <row r="1014" spans="2:65" s="1" customFormat="1" ht="24">
      <c r="B1014" s="42"/>
      <c r="C1014" s="64"/>
      <c r="D1014" s="227" t="s">
        <v>2254</v>
      </c>
      <c r="E1014" s="64"/>
      <c r="F1014" s="273" t="s">
        <v>8189</v>
      </c>
      <c r="G1014" s="64"/>
      <c r="H1014" s="64"/>
      <c r="I1014" s="177"/>
      <c r="J1014" s="64"/>
      <c r="K1014" s="64"/>
      <c r="L1014" s="62"/>
      <c r="M1014" s="223"/>
      <c r="N1014" s="43"/>
      <c r="O1014" s="43"/>
      <c r="P1014" s="43"/>
      <c r="Q1014" s="43"/>
      <c r="R1014" s="43"/>
      <c r="S1014" s="43"/>
      <c r="T1014" s="79"/>
      <c r="AT1014" s="25" t="s">
        <v>2254</v>
      </c>
      <c r="AU1014" s="25" t="s">
        <v>82</v>
      </c>
    </row>
    <row r="1015" spans="2:65" s="1" customFormat="1" ht="16.5" customHeight="1">
      <c r="B1015" s="42"/>
      <c r="C1015" s="209" t="s">
        <v>1904</v>
      </c>
      <c r="D1015" s="209" t="s">
        <v>498</v>
      </c>
      <c r="E1015" s="210" t="s">
        <v>8190</v>
      </c>
      <c r="F1015" s="211" t="s">
        <v>8191</v>
      </c>
      <c r="G1015" s="212" t="s">
        <v>1025</v>
      </c>
      <c r="H1015" s="213">
        <v>4</v>
      </c>
      <c r="I1015" s="214"/>
      <c r="J1015" s="215">
        <f>ROUND(I1015*H1015,2)</f>
        <v>0</v>
      </c>
      <c r="K1015" s="211" t="s">
        <v>23</v>
      </c>
      <c r="L1015" s="62"/>
      <c r="M1015" s="216" t="s">
        <v>23</v>
      </c>
      <c r="N1015" s="217" t="s">
        <v>44</v>
      </c>
      <c r="O1015" s="43"/>
      <c r="P1015" s="218">
        <f>O1015*H1015</f>
        <v>0</v>
      </c>
      <c r="Q1015" s="218">
        <v>6.9999999999999994E-5</v>
      </c>
      <c r="R1015" s="218">
        <f>Q1015*H1015</f>
        <v>2.7999999999999998E-4</v>
      </c>
      <c r="S1015" s="218">
        <v>0</v>
      </c>
      <c r="T1015" s="219">
        <f>S1015*H1015</f>
        <v>0</v>
      </c>
      <c r="AR1015" s="25" t="s">
        <v>775</v>
      </c>
      <c r="AT1015" s="25" t="s">
        <v>498</v>
      </c>
      <c r="AU1015" s="25" t="s">
        <v>82</v>
      </c>
      <c r="AY1015" s="25" t="s">
        <v>492</v>
      </c>
      <c r="BE1015" s="220">
        <f>IF(N1015="základní",J1015,0)</f>
        <v>0</v>
      </c>
      <c r="BF1015" s="220">
        <f>IF(N1015="snížená",J1015,0)</f>
        <v>0</v>
      </c>
      <c r="BG1015" s="220">
        <f>IF(N1015="zákl. přenesená",J1015,0)</f>
        <v>0</v>
      </c>
      <c r="BH1015" s="220">
        <f>IF(N1015="sníž. přenesená",J1015,0)</f>
        <v>0</v>
      </c>
      <c r="BI1015" s="220">
        <f>IF(N1015="nulová",J1015,0)</f>
        <v>0</v>
      </c>
      <c r="BJ1015" s="25" t="s">
        <v>80</v>
      </c>
      <c r="BK1015" s="220">
        <f>ROUND(I1015*H1015,2)</f>
        <v>0</v>
      </c>
      <c r="BL1015" s="25" t="s">
        <v>775</v>
      </c>
      <c r="BM1015" s="25" t="s">
        <v>8192</v>
      </c>
    </row>
    <row r="1016" spans="2:65" s="1" customFormat="1">
      <c r="B1016" s="42"/>
      <c r="C1016" s="64"/>
      <c r="D1016" s="221" t="s">
        <v>506</v>
      </c>
      <c r="E1016" s="64"/>
      <c r="F1016" s="222" t="s">
        <v>8191</v>
      </c>
      <c r="G1016" s="64"/>
      <c r="H1016" s="64"/>
      <c r="I1016" s="177"/>
      <c r="J1016" s="64"/>
      <c r="K1016" s="64"/>
      <c r="L1016" s="62"/>
      <c r="M1016" s="223"/>
      <c r="N1016" s="43"/>
      <c r="O1016" s="43"/>
      <c r="P1016" s="43"/>
      <c r="Q1016" s="43"/>
      <c r="R1016" s="43"/>
      <c r="S1016" s="43"/>
      <c r="T1016" s="79"/>
      <c r="AT1016" s="25" t="s">
        <v>506</v>
      </c>
      <c r="AU1016" s="25" t="s">
        <v>82</v>
      </c>
    </row>
    <row r="1017" spans="2:65" s="12" customFormat="1">
      <c r="B1017" s="225"/>
      <c r="C1017" s="226"/>
      <c r="D1017" s="221" t="s">
        <v>513</v>
      </c>
      <c r="E1017" s="248" t="s">
        <v>23</v>
      </c>
      <c r="F1017" s="249" t="s">
        <v>502</v>
      </c>
      <c r="G1017" s="226"/>
      <c r="H1017" s="250">
        <v>4</v>
      </c>
      <c r="I1017" s="231"/>
      <c r="J1017" s="226"/>
      <c r="K1017" s="226"/>
      <c r="L1017" s="232"/>
      <c r="M1017" s="233"/>
      <c r="N1017" s="234"/>
      <c r="O1017" s="234"/>
      <c r="P1017" s="234"/>
      <c r="Q1017" s="234"/>
      <c r="R1017" s="234"/>
      <c r="S1017" s="234"/>
      <c r="T1017" s="235"/>
      <c r="AT1017" s="236" t="s">
        <v>513</v>
      </c>
      <c r="AU1017" s="236" t="s">
        <v>82</v>
      </c>
      <c r="AV1017" s="12" t="s">
        <v>82</v>
      </c>
      <c r="AW1017" s="12" t="s">
        <v>36</v>
      </c>
      <c r="AX1017" s="12" t="s">
        <v>73</v>
      </c>
      <c r="AY1017" s="236" t="s">
        <v>492</v>
      </c>
    </row>
    <row r="1018" spans="2:65" s="13" customFormat="1">
      <c r="B1018" s="237"/>
      <c r="C1018" s="238"/>
      <c r="D1018" s="221" t="s">
        <v>513</v>
      </c>
      <c r="E1018" s="239" t="s">
        <v>23</v>
      </c>
      <c r="F1018" s="240" t="s">
        <v>8193</v>
      </c>
      <c r="G1018" s="238"/>
      <c r="H1018" s="241" t="s">
        <v>23</v>
      </c>
      <c r="I1018" s="242"/>
      <c r="J1018" s="238"/>
      <c r="K1018" s="238"/>
      <c r="L1018" s="243"/>
      <c r="M1018" s="244"/>
      <c r="N1018" s="245"/>
      <c r="O1018" s="245"/>
      <c r="P1018" s="245"/>
      <c r="Q1018" s="245"/>
      <c r="R1018" s="245"/>
      <c r="S1018" s="245"/>
      <c r="T1018" s="246"/>
      <c r="AT1018" s="247" t="s">
        <v>513</v>
      </c>
      <c r="AU1018" s="247" t="s">
        <v>82</v>
      </c>
      <c r="AV1018" s="13" t="s">
        <v>80</v>
      </c>
      <c r="AW1018" s="13" t="s">
        <v>36</v>
      </c>
      <c r="AX1018" s="13" t="s">
        <v>73</v>
      </c>
      <c r="AY1018" s="247" t="s">
        <v>492</v>
      </c>
    </row>
    <row r="1019" spans="2:65" s="14" customFormat="1">
      <c r="B1019" s="251"/>
      <c r="C1019" s="252"/>
      <c r="D1019" s="227" t="s">
        <v>513</v>
      </c>
      <c r="E1019" s="253" t="s">
        <v>23</v>
      </c>
      <c r="F1019" s="254" t="s">
        <v>560</v>
      </c>
      <c r="G1019" s="252"/>
      <c r="H1019" s="255">
        <v>4</v>
      </c>
      <c r="I1019" s="256"/>
      <c r="J1019" s="252"/>
      <c r="K1019" s="252"/>
      <c r="L1019" s="257"/>
      <c r="M1019" s="258"/>
      <c r="N1019" s="259"/>
      <c r="O1019" s="259"/>
      <c r="P1019" s="259"/>
      <c r="Q1019" s="259"/>
      <c r="R1019" s="259"/>
      <c r="S1019" s="259"/>
      <c r="T1019" s="260"/>
      <c r="AT1019" s="261" t="s">
        <v>513</v>
      </c>
      <c r="AU1019" s="261" t="s">
        <v>82</v>
      </c>
      <c r="AV1019" s="14" t="s">
        <v>502</v>
      </c>
      <c r="AW1019" s="14" t="s">
        <v>36</v>
      </c>
      <c r="AX1019" s="14" t="s">
        <v>80</v>
      </c>
      <c r="AY1019" s="261" t="s">
        <v>492</v>
      </c>
    </row>
    <row r="1020" spans="2:65" s="1" customFormat="1" ht="16.5" customHeight="1">
      <c r="B1020" s="42"/>
      <c r="C1020" s="278" t="s">
        <v>1908</v>
      </c>
      <c r="D1020" s="278" t="s">
        <v>1110</v>
      </c>
      <c r="E1020" s="279" t="s">
        <v>8194</v>
      </c>
      <c r="F1020" s="280" t="s">
        <v>8195</v>
      </c>
      <c r="G1020" s="281" t="s">
        <v>1025</v>
      </c>
      <c r="H1020" s="282">
        <v>4</v>
      </c>
      <c r="I1020" s="283"/>
      <c r="J1020" s="284">
        <f>ROUND(I1020*H1020,2)</f>
        <v>0</v>
      </c>
      <c r="K1020" s="280" t="s">
        <v>23</v>
      </c>
      <c r="L1020" s="285"/>
      <c r="M1020" s="286" t="s">
        <v>23</v>
      </c>
      <c r="N1020" s="287" t="s">
        <v>44</v>
      </c>
      <c r="O1020" s="43"/>
      <c r="P1020" s="218">
        <f>O1020*H1020</f>
        <v>0</v>
      </c>
      <c r="Q1020" s="218">
        <v>8.8999999999999996E-2</v>
      </c>
      <c r="R1020" s="218">
        <f>Q1020*H1020</f>
        <v>0.35599999999999998</v>
      </c>
      <c r="S1020" s="218">
        <v>0</v>
      </c>
      <c r="T1020" s="219">
        <f>S1020*H1020</f>
        <v>0</v>
      </c>
      <c r="AR1020" s="25" t="s">
        <v>977</v>
      </c>
      <c r="AT1020" s="25" t="s">
        <v>1110</v>
      </c>
      <c r="AU1020" s="25" t="s">
        <v>82</v>
      </c>
      <c r="AY1020" s="25" t="s">
        <v>492</v>
      </c>
      <c r="BE1020" s="220">
        <f>IF(N1020="základní",J1020,0)</f>
        <v>0</v>
      </c>
      <c r="BF1020" s="220">
        <f>IF(N1020="snížená",J1020,0)</f>
        <v>0</v>
      </c>
      <c r="BG1020" s="220">
        <f>IF(N1020="zákl. přenesená",J1020,0)</f>
        <v>0</v>
      </c>
      <c r="BH1020" s="220">
        <f>IF(N1020="sníž. přenesená",J1020,0)</f>
        <v>0</v>
      </c>
      <c r="BI1020" s="220">
        <f>IF(N1020="nulová",J1020,0)</f>
        <v>0</v>
      </c>
      <c r="BJ1020" s="25" t="s">
        <v>80</v>
      </c>
      <c r="BK1020" s="220">
        <f>ROUND(I1020*H1020,2)</f>
        <v>0</v>
      </c>
      <c r="BL1020" s="25" t="s">
        <v>775</v>
      </c>
      <c r="BM1020" s="25" t="s">
        <v>8196</v>
      </c>
    </row>
    <row r="1021" spans="2:65" s="1" customFormat="1">
      <c r="B1021" s="42"/>
      <c r="C1021" s="64"/>
      <c r="D1021" s="227" t="s">
        <v>506</v>
      </c>
      <c r="E1021" s="64"/>
      <c r="F1021" s="274" t="s">
        <v>8195</v>
      </c>
      <c r="G1021" s="64"/>
      <c r="H1021" s="64"/>
      <c r="I1021" s="177"/>
      <c r="J1021" s="64"/>
      <c r="K1021" s="64"/>
      <c r="L1021" s="62"/>
      <c r="M1021" s="223"/>
      <c r="N1021" s="43"/>
      <c r="O1021" s="43"/>
      <c r="P1021" s="43"/>
      <c r="Q1021" s="43"/>
      <c r="R1021" s="43"/>
      <c r="S1021" s="43"/>
      <c r="T1021" s="79"/>
      <c r="AT1021" s="25" t="s">
        <v>506</v>
      </c>
      <c r="AU1021" s="25" t="s">
        <v>82</v>
      </c>
    </row>
    <row r="1022" spans="2:65" s="1" customFormat="1" ht="16.5" customHeight="1">
      <c r="B1022" s="42"/>
      <c r="C1022" s="209" t="s">
        <v>1913</v>
      </c>
      <c r="D1022" s="209" t="s">
        <v>498</v>
      </c>
      <c r="E1022" s="210" t="s">
        <v>6279</v>
      </c>
      <c r="F1022" s="211" t="s">
        <v>6280</v>
      </c>
      <c r="G1022" s="212" t="s">
        <v>6197</v>
      </c>
      <c r="H1022" s="213">
        <v>2171.6</v>
      </c>
      <c r="I1022" s="214"/>
      <c r="J1022" s="215">
        <f>ROUND(I1022*H1022,2)</f>
        <v>0</v>
      </c>
      <c r="K1022" s="211" t="s">
        <v>501</v>
      </c>
      <c r="L1022" s="62"/>
      <c r="M1022" s="216" t="s">
        <v>23</v>
      </c>
      <c r="N1022" s="217" t="s">
        <v>44</v>
      </c>
      <c r="O1022" s="43"/>
      <c r="P1022" s="218">
        <f>O1022*H1022</f>
        <v>0</v>
      </c>
      <c r="Q1022" s="218">
        <v>5.0000000000000002E-5</v>
      </c>
      <c r="R1022" s="218">
        <f>Q1022*H1022</f>
        <v>0.10858</v>
      </c>
      <c r="S1022" s="218">
        <v>0</v>
      </c>
      <c r="T1022" s="219">
        <f>S1022*H1022</f>
        <v>0</v>
      </c>
      <c r="AR1022" s="25" t="s">
        <v>775</v>
      </c>
      <c r="AT1022" s="25" t="s">
        <v>498</v>
      </c>
      <c r="AU1022" s="25" t="s">
        <v>82</v>
      </c>
      <c r="AY1022" s="25" t="s">
        <v>492</v>
      </c>
      <c r="BE1022" s="220">
        <f>IF(N1022="základní",J1022,0)</f>
        <v>0</v>
      </c>
      <c r="BF1022" s="220">
        <f>IF(N1022="snížená",J1022,0)</f>
        <v>0</v>
      </c>
      <c r="BG1022" s="220">
        <f>IF(N1022="zákl. přenesená",J1022,0)</f>
        <v>0</v>
      </c>
      <c r="BH1022" s="220">
        <f>IF(N1022="sníž. přenesená",J1022,0)</f>
        <v>0</v>
      </c>
      <c r="BI1022" s="220">
        <f>IF(N1022="nulová",J1022,0)</f>
        <v>0</v>
      </c>
      <c r="BJ1022" s="25" t="s">
        <v>80</v>
      </c>
      <c r="BK1022" s="220">
        <f>ROUND(I1022*H1022,2)</f>
        <v>0</v>
      </c>
      <c r="BL1022" s="25" t="s">
        <v>775</v>
      </c>
      <c r="BM1022" s="25" t="s">
        <v>8197</v>
      </c>
    </row>
    <row r="1023" spans="2:65" s="1" customFormat="1">
      <c r="B1023" s="42"/>
      <c r="C1023" s="64"/>
      <c r="D1023" s="221" t="s">
        <v>506</v>
      </c>
      <c r="E1023" s="64"/>
      <c r="F1023" s="222" t="s">
        <v>6280</v>
      </c>
      <c r="G1023" s="64"/>
      <c r="H1023" s="64"/>
      <c r="I1023" s="177"/>
      <c r="J1023" s="64"/>
      <c r="K1023" s="64"/>
      <c r="L1023" s="62"/>
      <c r="M1023" s="223"/>
      <c r="N1023" s="43"/>
      <c r="O1023" s="43"/>
      <c r="P1023" s="43"/>
      <c r="Q1023" s="43"/>
      <c r="R1023" s="43"/>
      <c r="S1023" s="43"/>
      <c r="T1023" s="79"/>
      <c r="AT1023" s="25" t="s">
        <v>506</v>
      </c>
      <c r="AU1023" s="25" t="s">
        <v>82</v>
      </c>
    </row>
    <row r="1024" spans="2:65" s="1" customFormat="1" ht="24">
      <c r="B1024" s="42"/>
      <c r="C1024" s="64"/>
      <c r="D1024" s="221" t="s">
        <v>509</v>
      </c>
      <c r="E1024" s="64"/>
      <c r="F1024" s="224" t="s">
        <v>6200</v>
      </c>
      <c r="G1024" s="64"/>
      <c r="H1024" s="64"/>
      <c r="I1024" s="177"/>
      <c r="J1024" s="64"/>
      <c r="K1024" s="64"/>
      <c r="L1024" s="62"/>
      <c r="M1024" s="223"/>
      <c r="N1024" s="43"/>
      <c r="O1024" s="43"/>
      <c r="P1024" s="43"/>
      <c r="Q1024" s="43"/>
      <c r="R1024" s="43"/>
      <c r="S1024" s="43"/>
      <c r="T1024" s="79"/>
      <c r="AT1024" s="25" t="s">
        <v>509</v>
      </c>
      <c r="AU1024" s="25" t="s">
        <v>82</v>
      </c>
    </row>
    <row r="1025" spans="2:51" s="12" customFormat="1">
      <c r="B1025" s="225"/>
      <c r="C1025" s="226"/>
      <c r="D1025" s="221" t="s">
        <v>513</v>
      </c>
      <c r="E1025" s="248" t="s">
        <v>23</v>
      </c>
      <c r="F1025" s="249" t="s">
        <v>8198</v>
      </c>
      <c r="G1025" s="226"/>
      <c r="H1025" s="250">
        <v>1520.59</v>
      </c>
      <c r="I1025" s="231"/>
      <c r="J1025" s="226"/>
      <c r="K1025" s="226"/>
      <c r="L1025" s="232"/>
      <c r="M1025" s="233"/>
      <c r="N1025" s="234"/>
      <c r="O1025" s="234"/>
      <c r="P1025" s="234"/>
      <c r="Q1025" s="234"/>
      <c r="R1025" s="234"/>
      <c r="S1025" s="234"/>
      <c r="T1025" s="235"/>
      <c r="AT1025" s="236" t="s">
        <v>513</v>
      </c>
      <c r="AU1025" s="236" t="s">
        <v>82</v>
      </c>
      <c r="AV1025" s="12" t="s">
        <v>82</v>
      </c>
      <c r="AW1025" s="12" t="s">
        <v>36</v>
      </c>
      <c r="AX1025" s="12" t="s">
        <v>73</v>
      </c>
      <c r="AY1025" s="236" t="s">
        <v>492</v>
      </c>
    </row>
    <row r="1026" spans="2:51" s="12" customFormat="1" ht="24">
      <c r="B1026" s="225"/>
      <c r="C1026" s="226"/>
      <c r="D1026" s="221" t="s">
        <v>513</v>
      </c>
      <c r="E1026" s="248" t="s">
        <v>23</v>
      </c>
      <c r="F1026" s="249" t="s">
        <v>8199</v>
      </c>
      <c r="G1026" s="226"/>
      <c r="H1026" s="250">
        <v>-1024.99</v>
      </c>
      <c r="I1026" s="231"/>
      <c r="J1026" s="226"/>
      <c r="K1026" s="226"/>
      <c r="L1026" s="232"/>
      <c r="M1026" s="233"/>
      <c r="N1026" s="234"/>
      <c r="O1026" s="234"/>
      <c r="P1026" s="234"/>
      <c r="Q1026" s="234"/>
      <c r="R1026" s="234"/>
      <c r="S1026" s="234"/>
      <c r="T1026" s="235"/>
      <c r="AT1026" s="236" t="s">
        <v>513</v>
      </c>
      <c r="AU1026" s="236" t="s">
        <v>82</v>
      </c>
      <c r="AV1026" s="12" t="s">
        <v>82</v>
      </c>
      <c r="AW1026" s="12" t="s">
        <v>36</v>
      </c>
      <c r="AX1026" s="12" t="s">
        <v>73</v>
      </c>
      <c r="AY1026" s="236" t="s">
        <v>492</v>
      </c>
    </row>
    <row r="1027" spans="2:51" s="13" customFormat="1">
      <c r="B1027" s="237"/>
      <c r="C1027" s="238"/>
      <c r="D1027" s="221" t="s">
        <v>513</v>
      </c>
      <c r="E1027" s="239" t="s">
        <v>23</v>
      </c>
      <c r="F1027" s="240" t="s">
        <v>8200</v>
      </c>
      <c r="G1027" s="238"/>
      <c r="H1027" s="241" t="s">
        <v>23</v>
      </c>
      <c r="I1027" s="242"/>
      <c r="J1027" s="238"/>
      <c r="K1027" s="238"/>
      <c r="L1027" s="243"/>
      <c r="M1027" s="244"/>
      <c r="N1027" s="245"/>
      <c r="O1027" s="245"/>
      <c r="P1027" s="245"/>
      <c r="Q1027" s="245"/>
      <c r="R1027" s="245"/>
      <c r="S1027" s="245"/>
      <c r="T1027" s="246"/>
      <c r="AT1027" s="247" t="s">
        <v>513</v>
      </c>
      <c r="AU1027" s="247" t="s">
        <v>82</v>
      </c>
      <c r="AV1027" s="13" t="s">
        <v>80</v>
      </c>
      <c r="AW1027" s="13" t="s">
        <v>36</v>
      </c>
      <c r="AX1027" s="13" t="s">
        <v>73</v>
      </c>
      <c r="AY1027" s="247" t="s">
        <v>492</v>
      </c>
    </row>
    <row r="1028" spans="2:51" s="12" customFormat="1">
      <c r="B1028" s="225"/>
      <c r="C1028" s="226"/>
      <c r="D1028" s="221" t="s">
        <v>513</v>
      </c>
      <c r="E1028" s="248" t="s">
        <v>23</v>
      </c>
      <c r="F1028" s="249" t="s">
        <v>8201</v>
      </c>
      <c r="G1028" s="226"/>
      <c r="H1028" s="250">
        <v>769.7</v>
      </c>
      <c r="I1028" s="231"/>
      <c r="J1028" s="226"/>
      <c r="K1028" s="226"/>
      <c r="L1028" s="232"/>
      <c r="M1028" s="233"/>
      <c r="N1028" s="234"/>
      <c r="O1028" s="234"/>
      <c r="P1028" s="234"/>
      <c r="Q1028" s="234"/>
      <c r="R1028" s="234"/>
      <c r="S1028" s="234"/>
      <c r="T1028" s="235"/>
      <c r="AT1028" s="236" t="s">
        <v>513</v>
      </c>
      <c r="AU1028" s="236" t="s">
        <v>82</v>
      </c>
      <c r="AV1028" s="12" t="s">
        <v>82</v>
      </c>
      <c r="AW1028" s="12" t="s">
        <v>36</v>
      </c>
      <c r="AX1028" s="12" t="s">
        <v>73</v>
      </c>
      <c r="AY1028" s="236" t="s">
        <v>492</v>
      </c>
    </row>
    <row r="1029" spans="2:51" s="12" customFormat="1">
      <c r="B1029" s="225"/>
      <c r="C1029" s="226"/>
      <c r="D1029" s="221" t="s">
        <v>513</v>
      </c>
      <c r="E1029" s="248" t="s">
        <v>23</v>
      </c>
      <c r="F1029" s="249" t="s">
        <v>8202</v>
      </c>
      <c r="G1029" s="226"/>
      <c r="H1029" s="250">
        <v>-430.49</v>
      </c>
      <c r="I1029" s="231"/>
      <c r="J1029" s="226"/>
      <c r="K1029" s="226"/>
      <c r="L1029" s="232"/>
      <c r="M1029" s="233"/>
      <c r="N1029" s="234"/>
      <c r="O1029" s="234"/>
      <c r="P1029" s="234"/>
      <c r="Q1029" s="234"/>
      <c r="R1029" s="234"/>
      <c r="S1029" s="234"/>
      <c r="T1029" s="235"/>
      <c r="AT1029" s="236" t="s">
        <v>513</v>
      </c>
      <c r="AU1029" s="236" t="s">
        <v>82</v>
      </c>
      <c r="AV1029" s="12" t="s">
        <v>82</v>
      </c>
      <c r="AW1029" s="12" t="s">
        <v>36</v>
      </c>
      <c r="AX1029" s="12" t="s">
        <v>73</v>
      </c>
      <c r="AY1029" s="236" t="s">
        <v>492</v>
      </c>
    </row>
    <row r="1030" spans="2:51" s="13" customFormat="1">
      <c r="B1030" s="237"/>
      <c r="C1030" s="238"/>
      <c r="D1030" s="221" t="s">
        <v>513</v>
      </c>
      <c r="E1030" s="239" t="s">
        <v>23</v>
      </c>
      <c r="F1030" s="240" t="s">
        <v>8203</v>
      </c>
      <c r="G1030" s="238"/>
      <c r="H1030" s="241" t="s">
        <v>23</v>
      </c>
      <c r="I1030" s="242"/>
      <c r="J1030" s="238"/>
      <c r="K1030" s="238"/>
      <c r="L1030" s="243"/>
      <c r="M1030" s="244"/>
      <c r="N1030" s="245"/>
      <c r="O1030" s="245"/>
      <c r="P1030" s="245"/>
      <c r="Q1030" s="245"/>
      <c r="R1030" s="245"/>
      <c r="S1030" s="245"/>
      <c r="T1030" s="246"/>
      <c r="AT1030" s="247" t="s">
        <v>513</v>
      </c>
      <c r="AU1030" s="247" t="s">
        <v>82</v>
      </c>
      <c r="AV1030" s="13" t="s">
        <v>80</v>
      </c>
      <c r="AW1030" s="13" t="s">
        <v>36</v>
      </c>
      <c r="AX1030" s="13" t="s">
        <v>73</v>
      </c>
      <c r="AY1030" s="247" t="s">
        <v>492</v>
      </c>
    </row>
    <row r="1031" spans="2:51" s="12" customFormat="1">
      <c r="B1031" s="225"/>
      <c r="C1031" s="226"/>
      <c r="D1031" s="221" t="s">
        <v>513</v>
      </c>
      <c r="E1031" s="248" t="s">
        <v>23</v>
      </c>
      <c r="F1031" s="249" t="s">
        <v>8204</v>
      </c>
      <c r="G1031" s="226"/>
      <c r="H1031" s="250">
        <v>1125.3399999999999</v>
      </c>
      <c r="I1031" s="231"/>
      <c r="J1031" s="226"/>
      <c r="K1031" s="226"/>
      <c r="L1031" s="232"/>
      <c r="M1031" s="233"/>
      <c r="N1031" s="234"/>
      <c r="O1031" s="234"/>
      <c r="P1031" s="234"/>
      <c r="Q1031" s="234"/>
      <c r="R1031" s="234"/>
      <c r="S1031" s="234"/>
      <c r="T1031" s="235"/>
      <c r="AT1031" s="236" t="s">
        <v>513</v>
      </c>
      <c r="AU1031" s="236" t="s">
        <v>82</v>
      </c>
      <c r="AV1031" s="12" t="s">
        <v>82</v>
      </c>
      <c r="AW1031" s="12" t="s">
        <v>36</v>
      </c>
      <c r="AX1031" s="12" t="s">
        <v>73</v>
      </c>
      <c r="AY1031" s="236" t="s">
        <v>492</v>
      </c>
    </row>
    <row r="1032" spans="2:51" s="12" customFormat="1">
      <c r="B1032" s="225"/>
      <c r="C1032" s="226"/>
      <c r="D1032" s="221" t="s">
        <v>513</v>
      </c>
      <c r="E1032" s="248" t="s">
        <v>23</v>
      </c>
      <c r="F1032" s="249" t="s">
        <v>8205</v>
      </c>
      <c r="G1032" s="226"/>
      <c r="H1032" s="250">
        <v>-674.58</v>
      </c>
      <c r="I1032" s="231"/>
      <c r="J1032" s="226"/>
      <c r="K1032" s="226"/>
      <c r="L1032" s="232"/>
      <c r="M1032" s="233"/>
      <c r="N1032" s="234"/>
      <c r="O1032" s="234"/>
      <c r="P1032" s="234"/>
      <c r="Q1032" s="234"/>
      <c r="R1032" s="234"/>
      <c r="S1032" s="234"/>
      <c r="T1032" s="235"/>
      <c r="AT1032" s="236" t="s">
        <v>513</v>
      </c>
      <c r="AU1032" s="236" t="s">
        <v>82</v>
      </c>
      <c r="AV1032" s="12" t="s">
        <v>82</v>
      </c>
      <c r="AW1032" s="12" t="s">
        <v>36</v>
      </c>
      <c r="AX1032" s="12" t="s">
        <v>73</v>
      </c>
      <c r="AY1032" s="236" t="s">
        <v>492</v>
      </c>
    </row>
    <row r="1033" spans="2:51" s="13" customFormat="1">
      <c r="B1033" s="237"/>
      <c r="C1033" s="238"/>
      <c r="D1033" s="221" t="s">
        <v>513</v>
      </c>
      <c r="E1033" s="239" t="s">
        <v>23</v>
      </c>
      <c r="F1033" s="240" t="s">
        <v>8206</v>
      </c>
      <c r="G1033" s="238"/>
      <c r="H1033" s="241" t="s">
        <v>23</v>
      </c>
      <c r="I1033" s="242"/>
      <c r="J1033" s="238"/>
      <c r="K1033" s="238"/>
      <c r="L1033" s="243"/>
      <c r="M1033" s="244"/>
      <c r="N1033" s="245"/>
      <c r="O1033" s="245"/>
      <c r="P1033" s="245"/>
      <c r="Q1033" s="245"/>
      <c r="R1033" s="245"/>
      <c r="S1033" s="245"/>
      <c r="T1033" s="246"/>
      <c r="AT1033" s="247" t="s">
        <v>513</v>
      </c>
      <c r="AU1033" s="247" t="s">
        <v>82</v>
      </c>
      <c r="AV1033" s="13" t="s">
        <v>80</v>
      </c>
      <c r="AW1033" s="13" t="s">
        <v>36</v>
      </c>
      <c r="AX1033" s="13" t="s">
        <v>73</v>
      </c>
      <c r="AY1033" s="247" t="s">
        <v>492</v>
      </c>
    </row>
    <row r="1034" spans="2:51" s="12" customFormat="1">
      <c r="B1034" s="225"/>
      <c r="C1034" s="226"/>
      <c r="D1034" s="221" t="s">
        <v>513</v>
      </c>
      <c r="E1034" s="248" t="s">
        <v>23</v>
      </c>
      <c r="F1034" s="249" t="s">
        <v>8207</v>
      </c>
      <c r="G1034" s="226"/>
      <c r="H1034" s="250">
        <v>1203.3599999999999</v>
      </c>
      <c r="I1034" s="231"/>
      <c r="J1034" s="226"/>
      <c r="K1034" s="226"/>
      <c r="L1034" s="232"/>
      <c r="M1034" s="233"/>
      <c r="N1034" s="234"/>
      <c r="O1034" s="234"/>
      <c r="P1034" s="234"/>
      <c r="Q1034" s="234"/>
      <c r="R1034" s="234"/>
      <c r="S1034" s="234"/>
      <c r="T1034" s="235"/>
      <c r="AT1034" s="236" t="s">
        <v>513</v>
      </c>
      <c r="AU1034" s="236" t="s">
        <v>82</v>
      </c>
      <c r="AV1034" s="12" t="s">
        <v>82</v>
      </c>
      <c r="AW1034" s="12" t="s">
        <v>36</v>
      </c>
      <c r="AX1034" s="12" t="s">
        <v>73</v>
      </c>
      <c r="AY1034" s="236" t="s">
        <v>492</v>
      </c>
    </row>
    <row r="1035" spans="2:51" s="12" customFormat="1">
      <c r="B1035" s="225"/>
      <c r="C1035" s="226"/>
      <c r="D1035" s="221" t="s">
        <v>513</v>
      </c>
      <c r="E1035" s="248" t="s">
        <v>23</v>
      </c>
      <c r="F1035" s="249" t="s">
        <v>8208</v>
      </c>
      <c r="G1035" s="226"/>
      <c r="H1035" s="250">
        <v>-715.11</v>
      </c>
      <c r="I1035" s="231"/>
      <c r="J1035" s="226"/>
      <c r="K1035" s="226"/>
      <c r="L1035" s="232"/>
      <c r="M1035" s="233"/>
      <c r="N1035" s="234"/>
      <c r="O1035" s="234"/>
      <c r="P1035" s="234"/>
      <c r="Q1035" s="234"/>
      <c r="R1035" s="234"/>
      <c r="S1035" s="234"/>
      <c r="T1035" s="235"/>
      <c r="AT1035" s="236" t="s">
        <v>513</v>
      </c>
      <c r="AU1035" s="236" t="s">
        <v>82</v>
      </c>
      <c r="AV1035" s="12" t="s">
        <v>82</v>
      </c>
      <c r="AW1035" s="12" t="s">
        <v>36</v>
      </c>
      <c r="AX1035" s="12" t="s">
        <v>73</v>
      </c>
      <c r="AY1035" s="236" t="s">
        <v>492</v>
      </c>
    </row>
    <row r="1036" spans="2:51" s="13" customFormat="1">
      <c r="B1036" s="237"/>
      <c r="C1036" s="238"/>
      <c r="D1036" s="221" t="s">
        <v>513</v>
      </c>
      <c r="E1036" s="239" t="s">
        <v>23</v>
      </c>
      <c r="F1036" s="240" t="s">
        <v>8209</v>
      </c>
      <c r="G1036" s="238"/>
      <c r="H1036" s="241" t="s">
        <v>23</v>
      </c>
      <c r="I1036" s="242"/>
      <c r="J1036" s="238"/>
      <c r="K1036" s="238"/>
      <c r="L1036" s="243"/>
      <c r="M1036" s="244"/>
      <c r="N1036" s="245"/>
      <c r="O1036" s="245"/>
      <c r="P1036" s="245"/>
      <c r="Q1036" s="245"/>
      <c r="R1036" s="245"/>
      <c r="S1036" s="245"/>
      <c r="T1036" s="246"/>
      <c r="AT1036" s="247" t="s">
        <v>513</v>
      </c>
      <c r="AU1036" s="247" t="s">
        <v>82</v>
      </c>
      <c r="AV1036" s="13" t="s">
        <v>80</v>
      </c>
      <c r="AW1036" s="13" t="s">
        <v>36</v>
      </c>
      <c r="AX1036" s="13" t="s">
        <v>73</v>
      </c>
      <c r="AY1036" s="247" t="s">
        <v>492</v>
      </c>
    </row>
    <row r="1037" spans="2:51" s="12" customFormat="1">
      <c r="B1037" s="225"/>
      <c r="C1037" s="226"/>
      <c r="D1037" s="221" t="s">
        <v>513</v>
      </c>
      <c r="E1037" s="248" t="s">
        <v>23</v>
      </c>
      <c r="F1037" s="249" t="s">
        <v>8210</v>
      </c>
      <c r="G1037" s="226"/>
      <c r="H1037" s="250">
        <v>972.98</v>
      </c>
      <c r="I1037" s="231"/>
      <c r="J1037" s="226"/>
      <c r="K1037" s="226"/>
      <c r="L1037" s="232"/>
      <c r="M1037" s="233"/>
      <c r="N1037" s="234"/>
      <c r="O1037" s="234"/>
      <c r="P1037" s="234"/>
      <c r="Q1037" s="234"/>
      <c r="R1037" s="234"/>
      <c r="S1037" s="234"/>
      <c r="T1037" s="235"/>
      <c r="AT1037" s="236" t="s">
        <v>513</v>
      </c>
      <c r="AU1037" s="236" t="s">
        <v>82</v>
      </c>
      <c r="AV1037" s="12" t="s">
        <v>82</v>
      </c>
      <c r="AW1037" s="12" t="s">
        <v>36</v>
      </c>
      <c r="AX1037" s="12" t="s">
        <v>73</v>
      </c>
      <c r="AY1037" s="236" t="s">
        <v>492</v>
      </c>
    </row>
    <row r="1038" spans="2:51" s="12" customFormat="1">
      <c r="B1038" s="225"/>
      <c r="C1038" s="226"/>
      <c r="D1038" s="221" t="s">
        <v>513</v>
      </c>
      <c r="E1038" s="248" t="s">
        <v>23</v>
      </c>
      <c r="F1038" s="249" t="s">
        <v>8211</v>
      </c>
      <c r="G1038" s="226"/>
      <c r="H1038" s="250">
        <v>-575.20000000000005</v>
      </c>
      <c r="I1038" s="231"/>
      <c r="J1038" s="226"/>
      <c r="K1038" s="226"/>
      <c r="L1038" s="232"/>
      <c r="M1038" s="233"/>
      <c r="N1038" s="234"/>
      <c r="O1038" s="234"/>
      <c r="P1038" s="234"/>
      <c r="Q1038" s="234"/>
      <c r="R1038" s="234"/>
      <c r="S1038" s="234"/>
      <c r="T1038" s="235"/>
      <c r="AT1038" s="236" t="s">
        <v>513</v>
      </c>
      <c r="AU1038" s="236" t="s">
        <v>82</v>
      </c>
      <c r="AV1038" s="12" t="s">
        <v>82</v>
      </c>
      <c r="AW1038" s="12" t="s">
        <v>36</v>
      </c>
      <c r="AX1038" s="12" t="s">
        <v>73</v>
      </c>
      <c r="AY1038" s="236" t="s">
        <v>492</v>
      </c>
    </row>
    <row r="1039" spans="2:51" s="13" customFormat="1">
      <c r="B1039" s="237"/>
      <c r="C1039" s="238"/>
      <c r="D1039" s="221" t="s">
        <v>513</v>
      </c>
      <c r="E1039" s="239" t="s">
        <v>23</v>
      </c>
      <c r="F1039" s="240" t="s">
        <v>8212</v>
      </c>
      <c r="G1039" s="238"/>
      <c r="H1039" s="241" t="s">
        <v>23</v>
      </c>
      <c r="I1039" s="242"/>
      <c r="J1039" s="238"/>
      <c r="K1039" s="238"/>
      <c r="L1039" s="243"/>
      <c r="M1039" s="244"/>
      <c r="N1039" s="245"/>
      <c r="O1039" s="245"/>
      <c r="P1039" s="245"/>
      <c r="Q1039" s="245"/>
      <c r="R1039" s="245"/>
      <c r="S1039" s="245"/>
      <c r="T1039" s="246"/>
      <c r="AT1039" s="247" t="s">
        <v>513</v>
      </c>
      <c r="AU1039" s="247" t="s">
        <v>82</v>
      </c>
      <c r="AV1039" s="13" t="s">
        <v>80</v>
      </c>
      <c r="AW1039" s="13" t="s">
        <v>36</v>
      </c>
      <c r="AX1039" s="13" t="s">
        <v>73</v>
      </c>
      <c r="AY1039" s="247" t="s">
        <v>492</v>
      </c>
    </row>
    <row r="1040" spans="2:51" s="14" customFormat="1">
      <c r="B1040" s="251"/>
      <c r="C1040" s="252"/>
      <c r="D1040" s="227" t="s">
        <v>513</v>
      </c>
      <c r="E1040" s="253" t="s">
        <v>23</v>
      </c>
      <c r="F1040" s="254" t="s">
        <v>560</v>
      </c>
      <c r="G1040" s="252"/>
      <c r="H1040" s="255">
        <v>2171.6</v>
      </c>
      <c r="I1040" s="256"/>
      <c r="J1040" s="252"/>
      <c r="K1040" s="252"/>
      <c r="L1040" s="257"/>
      <c r="M1040" s="258"/>
      <c r="N1040" s="259"/>
      <c r="O1040" s="259"/>
      <c r="P1040" s="259"/>
      <c r="Q1040" s="259"/>
      <c r="R1040" s="259"/>
      <c r="S1040" s="259"/>
      <c r="T1040" s="260"/>
      <c r="AT1040" s="261" t="s">
        <v>513</v>
      </c>
      <c r="AU1040" s="261" t="s">
        <v>82</v>
      </c>
      <c r="AV1040" s="14" t="s">
        <v>502</v>
      </c>
      <c r="AW1040" s="14" t="s">
        <v>36</v>
      </c>
      <c r="AX1040" s="14" t="s">
        <v>80</v>
      </c>
      <c r="AY1040" s="261" t="s">
        <v>492</v>
      </c>
    </row>
    <row r="1041" spans="2:65" s="1" customFormat="1" ht="16.5" customHeight="1">
      <c r="B1041" s="42"/>
      <c r="C1041" s="278" t="s">
        <v>344</v>
      </c>
      <c r="D1041" s="278" t="s">
        <v>1110</v>
      </c>
      <c r="E1041" s="279" t="s">
        <v>8213</v>
      </c>
      <c r="F1041" s="280" t="s">
        <v>8214</v>
      </c>
      <c r="G1041" s="281" t="s">
        <v>795</v>
      </c>
      <c r="H1041" s="282">
        <v>2.1720000000000002</v>
      </c>
      <c r="I1041" s="283"/>
      <c r="J1041" s="284">
        <f>ROUND(I1041*H1041,2)</f>
        <v>0</v>
      </c>
      <c r="K1041" s="280" t="s">
        <v>23</v>
      </c>
      <c r="L1041" s="285"/>
      <c r="M1041" s="286" t="s">
        <v>23</v>
      </c>
      <c r="N1041" s="287" t="s">
        <v>44</v>
      </c>
      <c r="O1041" s="43"/>
      <c r="P1041" s="218">
        <f>O1041*H1041</f>
        <v>0</v>
      </c>
      <c r="Q1041" s="218">
        <v>1</v>
      </c>
      <c r="R1041" s="218">
        <f>Q1041*H1041</f>
        <v>2.1720000000000002</v>
      </c>
      <c r="S1041" s="218">
        <v>0</v>
      </c>
      <c r="T1041" s="219">
        <f>S1041*H1041</f>
        <v>0</v>
      </c>
      <c r="AR1041" s="25" t="s">
        <v>977</v>
      </c>
      <c r="AT1041" s="25" t="s">
        <v>1110</v>
      </c>
      <c r="AU1041" s="25" t="s">
        <v>82</v>
      </c>
      <c r="AY1041" s="25" t="s">
        <v>492</v>
      </c>
      <c r="BE1041" s="220">
        <f>IF(N1041="základní",J1041,0)</f>
        <v>0</v>
      </c>
      <c r="BF1041" s="220">
        <f>IF(N1041="snížená",J1041,0)</f>
        <v>0</v>
      </c>
      <c r="BG1041" s="220">
        <f>IF(N1041="zákl. přenesená",J1041,0)</f>
        <v>0</v>
      </c>
      <c r="BH1041" s="220">
        <f>IF(N1041="sníž. přenesená",J1041,0)</f>
        <v>0</v>
      </c>
      <c r="BI1041" s="220">
        <f>IF(N1041="nulová",J1041,0)</f>
        <v>0</v>
      </c>
      <c r="BJ1041" s="25" t="s">
        <v>80</v>
      </c>
      <c r="BK1041" s="220">
        <f>ROUND(I1041*H1041,2)</f>
        <v>0</v>
      </c>
      <c r="BL1041" s="25" t="s">
        <v>775</v>
      </c>
      <c r="BM1041" s="25" t="s">
        <v>8215</v>
      </c>
    </row>
    <row r="1042" spans="2:65" s="1" customFormat="1">
      <c r="B1042" s="42"/>
      <c r="C1042" s="64"/>
      <c r="D1042" s="221" t="s">
        <v>506</v>
      </c>
      <c r="E1042" s="64"/>
      <c r="F1042" s="222" t="s">
        <v>8214</v>
      </c>
      <c r="G1042" s="64"/>
      <c r="H1042" s="64"/>
      <c r="I1042" s="177"/>
      <c r="J1042" s="64"/>
      <c r="K1042" s="64"/>
      <c r="L1042" s="62"/>
      <c r="M1042" s="223"/>
      <c r="N1042" s="43"/>
      <c r="O1042" s="43"/>
      <c r="P1042" s="43"/>
      <c r="Q1042" s="43"/>
      <c r="R1042" s="43"/>
      <c r="S1042" s="43"/>
      <c r="T1042" s="79"/>
      <c r="AT1042" s="25" t="s">
        <v>506</v>
      </c>
      <c r="AU1042" s="25" t="s">
        <v>82</v>
      </c>
    </row>
    <row r="1043" spans="2:65" s="1" customFormat="1" ht="24">
      <c r="B1043" s="42"/>
      <c r="C1043" s="64"/>
      <c r="D1043" s="221" t="s">
        <v>2254</v>
      </c>
      <c r="E1043" s="64"/>
      <c r="F1043" s="224" t="s">
        <v>8216</v>
      </c>
      <c r="G1043" s="64"/>
      <c r="H1043" s="64"/>
      <c r="I1043" s="177"/>
      <c r="J1043" s="64"/>
      <c r="K1043" s="64"/>
      <c r="L1043" s="62"/>
      <c r="M1043" s="223"/>
      <c r="N1043" s="43"/>
      <c r="O1043" s="43"/>
      <c r="P1043" s="43"/>
      <c r="Q1043" s="43"/>
      <c r="R1043" s="43"/>
      <c r="S1043" s="43"/>
      <c r="T1043" s="79"/>
      <c r="AT1043" s="25" t="s">
        <v>2254</v>
      </c>
      <c r="AU1043" s="25" t="s">
        <v>82</v>
      </c>
    </row>
    <row r="1044" spans="2:65" s="12" customFormat="1">
      <c r="B1044" s="225"/>
      <c r="C1044" s="226"/>
      <c r="D1044" s="221" t="s">
        <v>513</v>
      </c>
      <c r="E1044" s="248" t="s">
        <v>23</v>
      </c>
      <c r="F1044" s="249" t="s">
        <v>8217</v>
      </c>
      <c r="G1044" s="226"/>
      <c r="H1044" s="250">
        <v>2.1720000000000002</v>
      </c>
      <c r="I1044" s="231"/>
      <c r="J1044" s="226"/>
      <c r="K1044" s="226"/>
      <c r="L1044" s="232"/>
      <c r="M1044" s="233"/>
      <c r="N1044" s="234"/>
      <c r="O1044" s="234"/>
      <c r="P1044" s="234"/>
      <c r="Q1044" s="234"/>
      <c r="R1044" s="234"/>
      <c r="S1044" s="234"/>
      <c r="T1044" s="235"/>
      <c r="AT1044" s="236" t="s">
        <v>513</v>
      </c>
      <c r="AU1044" s="236" t="s">
        <v>82</v>
      </c>
      <c r="AV1044" s="12" t="s">
        <v>82</v>
      </c>
      <c r="AW1044" s="12" t="s">
        <v>36</v>
      </c>
      <c r="AX1044" s="12" t="s">
        <v>73</v>
      </c>
      <c r="AY1044" s="236" t="s">
        <v>492</v>
      </c>
    </row>
    <row r="1045" spans="2:65" s="13" customFormat="1">
      <c r="B1045" s="237"/>
      <c r="C1045" s="238"/>
      <c r="D1045" s="221" t="s">
        <v>513</v>
      </c>
      <c r="E1045" s="239" t="s">
        <v>23</v>
      </c>
      <c r="F1045" s="240" t="s">
        <v>8218</v>
      </c>
      <c r="G1045" s="238"/>
      <c r="H1045" s="241" t="s">
        <v>23</v>
      </c>
      <c r="I1045" s="242"/>
      <c r="J1045" s="238"/>
      <c r="K1045" s="238"/>
      <c r="L1045" s="243"/>
      <c r="M1045" s="244"/>
      <c r="N1045" s="245"/>
      <c r="O1045" s="245"/>
      <c r="P1045" s="245"/>
      <c r="Q1045" s="245"/>
      <c r="R1045" s="245"/>
      <c r="S1045" s="245"/>
      <c r="T1045" s="246"/>
      <c r="AT1045" s="247" t="s">
        <v>513</v>
      </c>
      <c r="AU1045" s="247" t="s">
        <v>82</v>
      </c>
      <c r="AV1045" s="13" t="s">
        <v>80</v>
      </c>
      <c r="AW1045" s="13" t="s">
        <v>36</v>
      </c>
      <c r="AX1045" s="13" t="s">
        <v>73</v>
      </c>
      <c r="AY1045" s="247" t="s">
        <v>492</v>
      </c>
    </row>
    <row r="1046" spans="2:65" s="14" customFormat="1">
      <c r="B1046" s="251"/>
      <c r="C1046" s="252"/>
      <c r="D1046" s="227" t="s">
        <v>513</v>
      </c>
      <c r="E1046" s="253" t="s">
        <v>23</v>
      </c>
      <c r="F1046" s="254" t="s">
        <v>560</v>
      </c>
      <c r="G1046" s="252"/>
      <c r="H1046" s="255">
        <v>2.1720000000000002</v>
      </c>
      <c r="I1046" s="256"/>
      <c r="J1046" s="252"/>
      <c r="K1046" s="252"/>
      <c r="L1046" s="257"/>
      <c r="M1046" s="258"/>
      <c r="N1046" s="259"/>
      <c r="O1046" s="259"/>
      <c r="P1046" s="259"/>
      <c r="Q1046" s="259"/>
      <c r="R1046" s="259"/>
      <c r="S1046" s="259"/>
      <c r="T1046" s="260"/>
      <c r="AT1046" s="261" t="s">
        <v>513</v>
      </c>
      <c r="AU1046" s="261" t="s">
        <v>82</v>
      </c>
      <c r="AV1046" s="14" t="s">
        <v>502</v>
      </c>
      <c r="AW1046" s="14" t="s">
        <v>36</v>
      </c>
      <c r="AX1046" s="14" t="s">
        <v>80</v>
      </c>
      <c r="AY1046" s="261" t="s">
        <v>492</v>
      </c>
    </row>
    <row r="1047" spans="2:65" s="1" customFormat="1" ht="16.5" customHeight="1">
      <c r="B1047" s="42"/>
      <c r="C1047" s="209" t="s">
        <v>1922</v>
      </c>
      <c r="D1047" s="209" t="s">
        <v>498</v>
      </c>
      <c r="E1047" s="210" t="s">
        <v>6772</v>
      </c>
      <c r="F1047" s="211" t="s">
        <v>6773</v>
      </c>
      <c r="G1047" s="212" t="s">
        <v>795</v>
      </c>
      <c r="H1047" s="213">
        <v>2.7650000000000001</v>
      </c>
      <c r="I1047" s="214"/>
      <c r="J1047" s="215">
        <f>ROUND(I1047*H1047,2)</f>
        <v>0</v>
      </c>
      <c r="K1047" s="211" t="s">
        <v>501</v>
      </c>
      <c r="L1047" s="62"/>
      <c r="M1047" s="216" t="s">
        <v>23</v>
      </c>
      <c r="N1047" s="217" t="s">
        <v>44</v>
      </c>
      <c r="O1047" s="43"/>
      <c r="P1047" s="218">
        <f>O1047*H1047</f>
        <v>0</v>
      </c>
      <c r="Q1047" s="218">
        <v>0</v>
      </c>
      <c r="R1047" s="218">
        <f>Q1047*H1047</f>
        <v>0</v>
      </c>
      <c r="S1047" s="218">
        <v>0</v>
      </c>
      <c r="T1047" s="219">
        <f>S1047*H1047</f>
        <v>0</v>
      </c>
      <c r="AR1047" s="25" t="s">
        <v>775</v>
      </c>
      <c r="AT1047" s="25" t="s">
        <v>498</v>
      </c>
      <c r="AU1047" s="25" t="s">
        <v>82</v>
      </c>
      <c r="AY1047" s="25" t="s">
        <v>492</v>
      </c>
      <c r="BE1047" s="220">
        <f>IF(N1047="základní",J1047,0)</f>
        <v>0</v>
      </c>
      <c r="BF1047" s="220">
        <f>IF(N1047="snížená",J1047,0)</f>
        <v>0</v>
      </c>
      <c r="BG1047" s="220">
        <f>IF(N1047="zákl. přenesená",J1047,0)</f>
        <v>0</v>
      </c>
      <c r="BH1047" s="220">
        <f>IF(N1047="sníž. přenesená",J1047,0)</f>
        <v>0</v>
      </c>
      <c r="BI1047" s="220">
        <f>IF(N1047="nulová",J1047,0)</f>
        <v>0</v>
      </c>
      <c r="BJ1047" s="25" t="s">
        <v>80</v>
      </c>
      <c r="BK1047" s="220">
        <f>ROUND(I1047*H1047,2)</f>
        <v>0</v>
      </c>
      <c r="BL1047" s="25" t="s">
        <v>775</v>
      </c>
      <c r="BM1047" s="25" t="s">
        <v>8219</v>
      </c>
    </row>
    <row r="1048" spans="2:65" s="1" customFormat="1">
      <c r="B1048" s="42"/>
      <c r="C1048" s="64"/>
      <c r="D1048" s="221" t="s">
        <v>506</v>
      </c>
      <c r="E1048" s="64"/>
      <c r="F1048" s="222" t="s">
        <v>6773</v>
      </c>
      <c r="G1048" s="64"/>
      <c r="H1048" s="64"/>
      <c r="I1048" s="177"/>
      <c r="J1048" s="64"/>
      <c r="K1048" s="64"/>
      <c r="L1048" s="62"/>
      <c r="M1048" s="223"/>
      <c r="N1048" s="43"/>
      <c r="O1048" s="43"/>
      <c r="P1048" s="43"/>
      <c r="Q1048" s="43"/>
      <c r="R1048" s="43"/>
      <c r="S1048" s="43"/>
      <c r="T1048" s="79"/>
      <c r="AT1048" s="25" t="s">
        <v>506</v>
      </c>
      <c r="AU1048" s="25" t="s">
        <v>82</v>
      </c>
    </row>
    <row r="1049" spans="2:65" s="1" customFormat="1" ht="108">
      <c r="B1049" s="42"/>
      <c r="C1049" s="64"/>
      <c r="D1049" s="221" t="s">
        <v>509</v>
      </c>
      <c r="E1049" s="64"/>
      <c r="F1049" s="224" t="s">
        <v>6776</v>
      </c>
      <c r="G1049" s="64"/>
      <c r="H1049" s="64"/>
      <c r="I1049" s="177"/>
      <c r="J1049" s="64"/>
      <c r="K1049" s="64"/>
      <c r="L1049" s="62"/>
      <c r="M1049" s="292"/>
      <c r="N1049" s="293"/>
      <c r="O1049" s="293"/>
      <c r="P1049" s="293"/>
      <c r="Q1049" s="293"/>
      <c r="R1049" s="293"/>
      <c r="S1049" s="293"/>
      <c r="T1049" s="294"/>
      <c r="AT1049" s="25" t="s">
        <v>509</v>
      </c>
      <c r="AU1049" s="25" t="s">
        <v>82</v>
      </c>
    </row>
    <row r="1050" spans="2:65" s="1" customFormat="1" ht="6.9" customHeight="1">
      <c r="B1050" s="57"/>
      <c r="C1050" s="58"/>
      <c r="D1050" s="58"/>
      <c r="E1050" s="58"/>
      <c r="F1050" s="58"/>
      <c r="G1050" s="58"/>
      <c r="H1050" s="58"/>
      <c r="I1050" s="151"/>
      <c r="J1050" s="58"/>
      <c r="K1050" s="58"/>
      <c r="L1050" s="62"/>
    </row>
  </sheetData>
  <sheetProtection password="CC35" sheet="1" objects="1" scenarios="1" formatCells="0" formatColumns="0" formatRows="0" sort="0" autoFilter="0"/>
  <autoFilter ref="C98:K1049"/>
  <mergeCells count="16">
    <mergeCell ref="G1:H1"/>
    <mergeCell ref="E49:H49"/>
    <mergeCell ref="E53:H53"/>
    <mergeCell ref="E51:H51"/>
    <mergeCell ref="E55:H55"/>
    <mergeCell ref="E7:H7"/>
    <mergeCell ref="E11:H11"/>
    <mergeCell ref="E9:H9"/>
    <mergeCell ref="E13:H13"/>
    <mergeCell ref="E28:H28"/>
    <mergeCell ref="L2:V2"/>
    <mergeCell ref="E85:H85"/>
    <mergeCell ref="E89:H89"/>
    <mergeCell ref="E87:H87"/>
    <mergeCell ref="E91:H91"/>
    <mergeCell ref="J59:J60"/>
  </mergeCells>
  <hyperlinks>
    <hyperlink ref="F1:G1" location="C2" display="1) Krycí list soupisu"/>
    <hyperlink ref="G1:H1" location="C62" display="2) Rekapitulace"/>
    <hyperlink ref="J1" location="C9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94"/>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97</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7447</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8220</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ROUND(J93,2)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ROUND(SUM(BE93:BE393), 2)</f>
        <v>0</v>
      </c>
      <c r="G34" s="43"/>
      <c r="H34" s="43"/>
      <c r="I34" s="143">
        <v>0.21</v>
      </c>
      <c r="J34" s="142">
        <f>ROUND(ROUND((SUM(BE93:BE393)), 2)*I34, 2)</f>
        <v>0</v>
      </c>
      <c r="K34" s="46"/>
    </row>
    <row r="35" spans="2:11" s="1" customFormat="1" ht="14.4" customHeight="1">
      <c r="B35" s="42"/>
      <c r="C35" s="43"/>
      <c r="D35" s="43"/>
      <c r="E35" s="50" t="s">
        <v>45</v>
      </c>
      <c r="F35" s="142">
        <f>ROUND(SUM(BF93:BF393), 2)</f>
        <v>0</v>
      </c>
      <c r="G35" s="43"/>
      <c r="H35" s="43"/>
      <c r="I35" s="143">
        <v>0.15</v>
      </c>
      <c r="J35" s="142">
        <f>ROUND(ROUND((SUM(BF93:BF393)), 2)*I35, 2)</f>
        <v>0</v>
      </c>
      <c r="K35" s="46"/>
    </row>
    <row r="36" spans="2:11" s="1" customFormat="1" ht="14.4" hidden="1" customHeight="1">
      <c r="B36" s="42"/>
      <c r="C36" s="43"/>
      <c r="D36" s="43"/>
      <c r="E36" s="50" t="s">
        <v>46</v>
      </c>
      <c r="F36" s="142">
        <f>ROUND(SUM(BG93:BG393), 2)</f>
        <v>0</v>
      </c>
      <c r="G36" s="43"/>
      <c r="H36" s="43"/>
      <c r="I36" s="143">
        <v>0.21</v>
      </c>
      <c r="J36" s="142">
        <v>0</v>
      </c>
      <c r="K36" s="46"/>
    </row>
    <row r="37" spans="2:11" s="1" customFormat="1" ht="14.4" hidden="1" customHeight="1">
      <c r="B37" s="42"/>
      <c r="C37" s="43"/>
      <c r="D37" s="43"/>
      <c r="E37" s="50" t="s">
        <v>47</v>
      </c>
      <c r="F37" s="142">
        <f>ROUND(SUM(BH93:BH393), 2)</f>
        <v>0</v>
      </c>
      <c r="G37" s="43"/>
      <c r="H37" s="43"/>
      <c r="I37" s="143">
        <v>0.15</v>
      </c>
      <c r="J37" s="142">
        <v>0</v>
      </c>
      <c r="K37" s="46"/>
    </row>
    <row r="38" spans="2:11" s="1" customFormat="1" ht="14.4" hidden="1" customHeight="1">
      <c r="B38" s="42"/>
      <c r="C38" s="43"/>
      <c r="D38" s="43"/>
      <c r="E38" s="50" t="s">
        <v>48</v>
      </c>
      <c r="F38" s="142">
        <f>ROUND(SUM(BI93:BI393),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7447</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2. - Konstr.část - Sanace</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J93</f>
        <v>0</v>
      </c>
      <c r="K64" s="46"/>
      <c r="AU64" s="25" t="s">
        <v>300</v>
      </c>
    </row>
    <row r="65" spans="2:12" s="8" customFormat="1" ht="24.9" customHeight="1">
      <c r="B65" s="161"/>
      <c r="C65" s="162"/>
      <c r="D65" s="163" t="s">
        <v>303</v>
      </c>
      <c r="E65" s="164"/>
      <c r="F65" s="164"/>
      <c r="G65" s="164"/>
      <c r="H65" s="164"/>
      <c r="I65" s="165"/>
      <c r="J65" s="166">
        <f>J94</f>
        <v>0</v>
      </c>
      <c r="K65" s="167"/>
    </row>
    <row r="66" spans="2:12" s="9" customFormat="1" ht="19.95" customHeight="1">
      <c r="B66" s="169"/>
      <c r="C66" s="170"/>
      <c r="D66" s="171" t="s">
        <v>321</v>
      </c>
      <c r="E66" s="172"/>
      <c r="F66" s="172"/>
      <c r="G66" s="172"/>
      <c r="H66" s="172"/>
      <c r="I66" s="173"/>
      <c r="J66" s="174">
        <f>J95</f>
        <v>0</v>
      </c>
      <c r="K66" s="175"/>
    </row>
    <row r="67" spans="2:12" s="9" customFormat="1" ht="19.95" customHeight="1">
      <c r="B67" s="169"/>
      <c r="C67" s="170"/>
      <c r="D67" s="171" t="s">
        <v>339</v>
      </c>
      <c r="E67" s="172"/>
      <c r="F67" s="172"/>
      <c r="G67" s="172"/>
      <c r="H67" s="172"/>
      <c r="I67" s="173"/>
      <c r="J67" s="174">
        <f>J100</f>
        <v>0</v>
      </c>
      <c r="K67" s="175"/>
    </row>
    <row r="68" spans="2:12" s="9" customFormat="1" ht="19.95" customHeight="1">
      <c r="B68" s="169"/>
      <c r="C68" s="170"/>
      <c r="D68" s="171" t="s">
        <v>363</v>
      </c>
      <c r="E68" s="172"/>
      <c r="F68" s="172"/>
      <c r="G68" s="172"/>
      <c r="H68" s="172"/>
      <c r="I68" s="173"/>
      <c r="J68" s="174">
        <f>J375</f>
        <v>0</v>
      </c>
      <c r="K68" s="175"/>
    </row>
    <row r="69" spans="2:12" s="9" customFormat="1" ht="19.95" customHeight="1">
      <c r="B69" s="169"/>
      <c r="C69" s="170"/>
      <c r="D69" s="171" t="s">
        <v>366</v>
      </c>
      <c r="E69" s="172"/>
      <c r="F69" s="172"/>
      <c r="G69" s="172"/>
      <c r="H69" s="172"/>
      <c r="I69" s="173"/>
      <c r="J69" s="174">
        <f>J390</f>
        <v>0</v>
      </c>
      <c r="K69" s="175"/>
    </row>
    <row r="70" spans="2:12" s="1" customFormat="1" ht="21.75" customHeight="1">
      <c r="B70" s="42"/>
      <c r="C70" s="43"/>
      <c r="D70" s="43"/>
      <c r="E70" s="43"/>
      <c r="F70" s="43"/>
      <c r="G70" s="43"/>
      <c r="H70" s="43"/>
      <c r="I70" s="129"/>
      <c r="J70" s="43"/>
      <c r="K70" s="46"/>
    </row>
    <row r="71" spans="2:12" s="1" customFormat="1" ht="6.9" customHeight="1">
      <c r="B71" s="57"/>
      <c r="C71" s="58"/>
      <c r="D71" s="58"/>
      <c r="E71" s="58"/>
      <c r="F71" s="58"/>
      <c r="G71" s="58"/>
      <c r="H71" s="58"/>
      <c r="I71" s="151"/>
      <c r="J71" s="58"/>
      <c r="K71" s="59"/>
    </row>
    <row r="75" spans="2:12" s="1" customFormat="1" ht="6.9" customHeight="1">
      <c r="B75" s="60"/>
      <c r="C75" s="61"/>
      <c r="D75" s="61"/>
      <c r="E75" s="61"/>
      <c r="F75" s="61"/>
      <c r="G75" s="61"/>
      <c r="H75" s="61"/>
      <c r="I75" s="154"/>
      <c r="J75" s="61"/>
      <c r="K75" s="61"/>
      <c r="L75" s="62"/>
    </row>
    <row r="76" spans="2:12" s="1" customFormat="1" ht="36.9" customHeight="1">
      <c r="B76" s="42"/>
      <c r="C76" s="63" t="s">
        <v>444</v>
      </c>
      <c r="D76" s="64"/>
      <c r="E76" s="64"/>
      <c r="F76" s="64"/>
      <c r="G76" s="64"/>
      <c r="H76" s="64"/>
      <c r="I76" s="177"/>
      <c r="J76" s="64"/>
      <c r="K76" s="64"/>
      <c r="L76" s="62"/>
    </row>
    <row r="77" spans="2:12" s="1" customFormat="1" ht="6.9" customHeight="1">
      <c r="B77" s="42"/>
      <c r="C77" s="64"/>
      <c r="D77" s="64"/>
      <c r="E77" s="64"/>
      <c r="F77" s="64"/>
      <c r="G77" s="64"/>
      <c r="H77" s="64"/>
      <c r="I77" s="177"/>
      <c r="J77" s="64"/>
      <c r="K77" s="64"/>
      <c r="L77" s="62"/>
    </row>
    <row r="78" spans="2:12" s="1" customFormat="1" ht="14.4" customHeight="1">
      <c r="B78" s="42"/>
      <c r="C78" s="66" t="s">
        <v>18</v>
      </c>
      <c r="D78" s="64"/>
      <c r="E78" s="64"/>
      <c r="F78" s="64"/>
      <c r="G78" s="64"/>
      <c r="H78" s="64"/>
      <c r="I78" s="177"/>
      <c r="J78" s="64"/>
      <c r="K78" s="64"/>
      <c r="L78" s="62"/>
    </row>
    <row r="79" spans="2:12" s="1" customFormat="1" ht="16.5" customHeight="1">
      <c r="B79" s="42"/>
      <c r="C79" s="64"/>
      <c r="D79" s="64"/>
      <c r="E79" s="427" t="str">
        <f>E7</f>
        <v>ZČU - STRADI - STRATEGICKÁ DISLOKACE ZČU - FZS</v>
      </c>
      <c r="F79" s="428"/>
      <c r="G79" s="428"/>
      <c r="H79" s="428"/>
      <c r="I79" s="177"/>
      <c r="J79" s="64"/>
      <c r="K79" s="64"/>
      <c r="L79" s="62"/>
    </row>
    <row r="80" spans="2:12" ht="13.2">
      <c r="B80" s="29"/>
      <c r="C80" s="66" t="s">
        <v>193</v>
      </c>
      <c r="D80" s="178"/>
      <c r="E80" s="178"/>
      <c r="F80" s="178"/>
      <c r="G80" s="178"/>
      <c r="H80" s="178"/>
      <c r="J80" s="178"/>
      <c r="K80" s="178"/>
      <c r="L80" s="179"/>
    </row>
    <row r="81" spans="2:65" ht="16.5" customHeight="1">
      <c r="B81" s="29"/>
      <c r="C81" s="178"/>
      <c r="D81" s="178"/>
      <c r="E81" s="427" t="s">
        <v>196</v>
      </c>
      <c r="F81" s="431"/>
      <c r="G81" s="431"/>
      <c r="H81" s="431"/>
      <c r="J81" s="178"/>
      <c r="K81" s="178"/>
      <c r="L81" s="179"/>
    </row>
    <row r="82" spans="2:65" ht="13.2">
      <c r="B82" s="29"/>
      <c r="C82" s="66" t="s">
        <v>199</v>
      </c>
      <c r="D82" s="178"/>
      <c r="E82" s="178"/>
      <c r="F82" s="178"/>
      <c r="G82" s="178"/>
      <c r="H82" s="178"/>
      <c r="J82" s="178"/>
      <c r="K82" s="178"/>
      <c r="L82" s="179"/>
    </row>
    <row r="83" spans="2:65" s="1" customFormat="1" ht="16.5" customHeight="1">
      <c r="B83" s="42"/>
      <c r="C83" s="64"/>
      <c r="D83" s="64"/>
      <c r="E83" s="430" t="s">
        <v>7447</v>
      </c>
      <c r="F83" s="421"/>
      <c r="G83" s="421"/>
      <c r="H83" s="421"/>
      <c r="I83" s="177"/>
      <c r="J83" s="64"/>
      <c r="K83" s="64"/>
      <c r="L83" s="62"/>
    </row>
    <row r="84" spans="2:65" s="1" customFormat="1" ht="14.4" customHeight="1">
      <c r="B84" s="42"/>
      <c r="C84" s="66" t="s">
        <v>7448</v>
      </c>
      <c r="D84" s="64"/>
      <c r="E84" s="64"/>
      <c r="F84" s="64"/>
      <c r="G84" s="64"/>
      <c r="H84" s="64"/>
      <c r="I84" s="177"/>
      <c r="J84" s="64"/>
      <c r="K84" s="64"/>
      <c r="L84" s="62"/>
    </row>
    <row r="85" spans="2:65" s="1" customFormat="1" ht="17.25" customHeight="1">
      <c r="B85" s="42"/>
      <c r="C85" s="64"/>
      <c r="D85" s="64"/>
      <c r="E85" s="393" t="str">
        <f>E13</f>
        <v>2. - Konstr.část - Sanace</v>
      </c>
      <c r="F85" s="421"/>
      <c r="G85" s="421"/>
      <c r="H85" s="421"/>
      <c r="I85" s="177"/>
      <c r="J85" s="64"/>
      <c r="K85" s="64"/>
      <c r="L85" s="62"/>
    </row>
    <row r="86" spans="2:65" s="1" customFormat="1" ht="6.9" customHeight="1">
      <c r="B86" s="42"/>
      <c r="C86" s="64"/>
      <c r="D86" s="64"/>
      <c r="E86" s="64"/>
      <c r="F86" s="64"/>
      <c r="G86" s="64"/>
      <c r="H86" s="64"/>
      <c r="I86" s="177"/>
      <c r="J86" s="64"/>
      <c r="K86" s="64"/>
      <c r="L86" s="62"/>
    </row>
    <row r="87" spans="2:65" s="1" customFormat="1" ht="18" customHeight="1">
      <c r="B87" s="42"/>
      <c r="C87" s="66" t="s">
        <v>24</v>
      </c>
      <c r="D87" s="64"/>
      <c r="E87" s="64"/>
      <c r="F87" s="180" t="str">
        <f>F16</f>
        <v>Tylova 59, Jižní Předměstí, 301 00 Plzeň</v>
      </c>
      <c r="G87" s="64"/>
      <c r="H87" s="64"/>
      <c r="I87" s="181" t="s">
        <v>26</v>
      </c>
      <c r="J87" s="74" t="str">
        <f>IF(J16="","",J16)</f>
        <v>23. 3. 2017</v>
      </c>
      <c r="K87" s="64"/>
      <c r="L87" s="62"/>
    </row>
    <row r="88" spans="2:65" s="1" customFormat="1" ht="6.9" customHeight="1">
      <c r="B88" s="42"/>
      <c r="C88" s="64"/>
      <c r="D88" s="64"/>
      <c r="E88" s="64"/>
      <c r="F88" s="64"/>
      <c r="G88" s="64"/>
      <c r="H88" s="64"/>
      <c r="I88" s="177"/>
      <c r="J88" s="64"/>
      <c r="K88" s="64"/>
      <c r="L88" s="62"/>
    </row>
    <row r="89" spans="2:65" s="1" customFormat="1" ht="13.2">
      <c r="B89" s="42"/>
      <c r="C89" s="66" t="s">
        <v>28</v>
      </c>
      <c r="D89" s="64"/>
      <c r="E89" s="64"/>
      <c r="F89" s="180" t="str">
        <f>E19</f>
        <v>ZČU v Plzni, Univerzitní 8, Plzeň</v>
      </c>
      <c r="G89" s="64"/>
      <c r="H89" s="64"/>
      <c r="I89" s="181" t="s">
        <v>34</v>
      </c>
      <c r="J89" s="180" t="str">
        <f>E25</f>
        <v>ATELIER SOUKUP OPL ŠVEHLA s.r.o.</v>
      </c>
      <c r="K89" s="64"/>
      <c r="L89" s="62"/>
    </row>
    <row r="90" spans="2:65" s="1" customFormat="1" ht="14.4" customHeight="1">
      <c r="B90" s="42"/>
      <c r="C90" s="66" t="s">
        <v>32</v>
      </c>
      <c r="D90" s="64"/>
      <c r="E90" s="64"/>
      <c r="F90" s="180" t="str">
        <f>IF(E22="","",E22)</f>
        <v/>
      </c>
      <c r="G90" s="64"/>
      <c r="H90" s="64"/>
      <c r="I90" s="177"/>
      <c r="J90" s="64"/>
      <c r="K90" s="64"/>
      <c r="L90" s="62"/>
    </row>
    <row r="91" spans="2:65" s="1" customFormat="1" ht="10.35" customHeight="1">
      <c r="B91" s="42"/>
      <c r="C91" s="64"/>
      <c r="D91" s="64"/>
      <c r="E91" s="64"/>
      <c r="F91" s="64"/>
      <c r="G91" s="64"/>
      <c r="H91" s="64"/>
      <c r="I91" s="177"/>
      <c r="J91" s="64"/>
      <c r="K91" s="64"/>
      <c r="L91" s="62"/>
    </row>
    <row r="92" spans="2:65" s="10" customFormat="1" ht="29.25" customHeight="1">
      <c r="B92" s="182"/>
      <c r="C92" s="183" t="s">
        <v>473</v>
      </c>
      <c r="D92" s="184" t="s">
        <v>58</v>
      </c>
      <c r="E92" s="184" t="s">
        <v>54</v>
      </c>
      <c r="F92" s="184" t="s">
        <v>474</v>
      </c>
      <c r="G92" s="184" t="s">
        <v>475</v>
      </c>
      <c r="H92" s="184" t="s">
        <v>476</v>
      </c>
      <c r="I92" s="185" t="s">
        <v>477</v>
      </c>
      <c r="J92" s="184" t="s">
        <v>294</v>
      </c>
      <c r="K92" s="186" t="s">
        <v>478</v>
      </c>
      <c r="L92" s="187"/>
      <c r="M92" s="82" t="s">
        <v>479</v>
      </c>
      <c r="N92" s="83" t="s">
        <v>43</v>
      </c>
      <c r="O92" s="83" t="s">
        <v>480</v>
      </c>
      <c r="P92" s="83" t="s">
        <v>481</v>
      </c>
      <c r="Q92" s="83" t="s">
        <v>482</v>
      </c>
      <c r="R92" s="83" t="s">
        <v>483</v>
      </c>
      <c r="S92" s="83" t="s">
        <v>484</v>
      </c>
      <c r="T92" s="84" t="s">
        <v>485</v>
      </c>
    </row>
    <row r="93" spans="2:65" s="1" customFormat="1" ht="29.25" customHeight="1">
      <c r="B93" s="42"/>
      <c r="C93" s="88" t="s">
        <v>299</v>
      </c>
      <c r="D93" s="64"/>
      <c r="E93" s="64"/>
      <c r="F93" s="64"/>
      <c r="G93" s="64"/>
      <c r="H93" s="64"/>
      <c r="I93" s="177"/>
      <c r="J93" s="188">
        <f>BK93</f>
        <v>0</v>
      </c>
      <c r="K93" s="64"/>
      <c r="L93" s="62"/>
      <c r="M93" s="85"/>
      <c r="N93" s="86"/>
      <c r="O93" s="86"/>
      <c r="P93" s="189">
        <f>P94</f>
        <v>0</v>
      </c>
      <c r="Q93" s="86"/>
      <c r="R93" s="189">
        <f>R94</f>
        <v>162.95796153000001</v>
      </c>
      <c r="S93" s="86"/>
      <c r="T93" s="190">
        <f>T94</f>
        <v>322.73602400000004</v>
      </c>
      <c r="AT93" s="25" t="s">
        <v>72</v>
      </c>
      <c r="AU93" s="25" t="s">
        <v>300</v>
      </c>
      <c r="BK93" s="191">
        <f>BK94</f>
        <v>0</v>
      </c>
    </row>
    <row r="94" spans="2:65" s="11" customFormat="1" ht="37.35" customHeight="1">
      <c r="B94" s="192"/>
      <c r="C94" s="193"/>
      <c r="D94" s="194" t="s">
        <v>72</v>
      </c>
      <c r="E94" s="195" t="s">
        <v>490</v>
      </c>
      <c r="F94" s="195" t="s">
        <v>491</v>
      </c>
      <c r="G94" s="193"/>
      <c r="H94" s="193"/>
      <c r="I94" s="196"/>
      <c r="J94" s="197">
        <f>BK94</f>
        <v>0</v>
      </c>
      <c r="K94" s="193"/>
      <c r="L94" s="198"/>
      <c r="M94" s="199"/>
      <c r="N94" s="200"/>
      <c r="O94" s="200"/>
      <c r="P94" s="201">
        <f>P95+P100+P375+P390</f>
        <v>0</v>
      </c>
      <c r="Q94" s="200"/>
      <c r="R94" s="201">
        <f>R95+R100+R375+R390</f>
        <v>162.95796153000001</v>
      </c>
      <c r="S94" s="200"/>
      <c r="T94" s="202">
        <f>T95+T100+T375+T390</f>
        <v>322.73602400000004</v>
      </c>
      <c r="AR94" s="203" t="s">
        <v>80</v>
      </c>
      <c r="AT94" s="204" t="s">
        <v>72</v>
      </c>
      <c r="AU94" s="204" t="s">
        <v>73</v>
      </c>
      <c r="AY94" s="203" t="s">
        <v>492</v>
      </c>
      <c r="BK94" s="205">
        <f>BK95+BK100+BK375+BK390</f>
        <v>0</v>
      </c>
    </row>
    <row r="95" spans="2:65" s="11" customFormat="1" ht="19.95" customHeight="1">
      <c r="B95" s="192"/>
      <c r="C95" s="193"/>
      <c r="D95" s="206" t="s">
        <v>72</v>
      </c>
      <c r="E95" s="207" t="s">
        <v>577</v>
      </c>
      <c r="F95" s="207" t="s">
        <v>1672</v>
      </c>
      <c r="G95" s="193"/>
      <c r="H95" s="193"/>
      <c r="I95" s="196"/>
      <c r="J95" s="208">
        <f>BK95</f>
        <v>0</v>
      </c>
      <c r="K95" s="193"/>
      <c r="L95" s="198"/>
      <c r="M95" s="199"/>
      <c r="N95" s="200"/>
      <c r="O95" s="200"/>
      <c r="P95" s="201">
        <f>SUM(P96:P99)</f>
        <v>0</v>
      </c>
      <c r="Q95" s="200"/>
      <c r="R95" s="201">
        <f>SUM(R96:R99)</f>
        <v>0</v>
      </c>
      <c r="S95" s="200"/>
      <c r="T95" s="202">
        <f>SUM(T96:T99)</f>
        <v>0</v>
      </c>
      <c r="AR95" s="203" t="s">
        <v>80</v>
      </c>
      <c r="AT95" s="204" t="s">
        <v>72</v>
      </c>
      <c r="AU95" s="204" t="s">
        <v>80</v>
      </c>
      <c r="AY95" s="203" t="s">
        <v>492</v>
      </c>
      <c r="BK95" s="205">
        <f>SUM(BK96:BK99)</f>
        <v>0</v>
      </c>
    </row>
    <row r="96" spans="2:65" s="1" customFormat="1" ht="16.5" customHeight="1">
      <c r="B96" s="42"/>
      <c r="C96" s="209" t="s">
        <v>80</v>
      </c>
      <c r="D96" s="209" t="s">
        <v>498</v>
      </c>
      <c r="E96" s="210" t="s">
        <v>8221</v>
      </c>
      <c r="F96" s="211" t="s">
        <v>8222</v>
      </c>
      <c r="G96" s="212" t="s">
        <v>180</v>
      </c>
      <c r="H96" s="213">
        <v>6949.3860000000004</v>
      </c>
      <c r="I96" s="214"/>
      <c r="J96" s="215">
        <f>ROUND(I96*H96,2)</f>
        <v>0</v>
      </c>
      <c r="K96" s="211" t="s">
        <v>23</v>
      </c>
      <c r="L96" s="62"/>
      <c r="M96" s="216" t="s">
        <v>23</v>
      </c>
      <c r="N96" s="217" t="s">
        <v>44</v>
      </c>
      <c r="O96" s="43"/>
      <c r="P96" s="218">
        <f>O96*H96</f>
        <v>0</v>
      </c>
      <c r="Q96" s="218">
        <v>0</v>
      </c>
      <c r="R96" s="218">
        <f>Q96*H96</f>
        <v>0</v>
      </c>
      <c r="S96" s="218">
        <v>0</v>
      </c>
      <c r="T96" s="219">
        <f>S96*H96</f>
        <v>0</v>
      </c>
      <c r="AR96" s="25" t="s">
        <v>502</v>
      </c>
      <c r="AT96" s="25" t="s">
        <v>498</v>
      </c>
      <c r="AU96" s="25" t="s">
        <v>82</v>
      </c>
      <c r="AY96" s="25" t="s">
        <v>492</v>
      </c>
      <c r="BE96" s="220">
        <f>IF(N96="základní",J96,0)</f>
        <v>0</v>
      </c>
      <c r="BF96" s="220">
        <f>IF(N96="snížená",J96,0)</f>
        <v>0</v>
      </c>
      <c r="BG96" s="220">
        <f>IF(N96="zákl. přenesená",J96,0)</f>
        <v>0</v>
      </c>
      <c r="BH96" s="220">
        <f>IF(N96="sníž. přenesená",J96,0)</f>
        <v>0</v>
      </c>
      <c r="BI96" s="220">
        <f>IF(N96="nulová",J96,0)</f>
        <v>0</v>
      </c>
      <c r="BJ96" s="25" t="s">
        <v>80</v>
      </c>
      <c r="BK96" s="220">
        <f>ROUND(I96*H96,2)</f>
        <v>0</v>
      </c>
      <c r="BL96" s="25" t="s">
        <v>502</v>
      </c>
      <c r="BM96" s="25" t="s">
        <v>8223</v>
      </c>
    </row>
    <row r="97" spans="2:65" s="1" customFormat="1">
      <c r="B97" s="42"/>
      <c r="C97" s="64"/>
      <c r="D97" s="221" t="s">
        <v>506</v>
      </c>
      <c r="E97" s="64"/>
      <c r="F97" s="222" t="s">
        <v>8222</v>
      </c>
      <c r="G97" s="64"/>
      <c r="H97" s="64"/>
      <c r="I97" s="177"/>
      <c r="J97" s="64"/>
      <c r="K97" s="64"/>
      <c r="L97" s="62"/>
      <c r="M97" s="223"/>
      <c r="N97" s="43"/>
      <c r="O97" s="43"/>
      <c r="P97" s="43"/>
      <c r="Q97" s="43"/>
      <c r="R97" s="43"/>
      <c r="S97" s="43"/>
      <c r="T97" s="79"/>
      <c r="AT97" s="25" t="s">
        <v>506</v>
      </c>
      <c r="AU97" s="25" t="s">
        <v>82</v>
      </c>
    </row>
    <row r="98" spans="2:65" s="12" customFormat="1">
      <c r="B98" s="225"/>
      <c r="C98" s="226"/>
      <c r="D98" s="221" t="s">
        <v>513</v>
      </c>
      <c r="E98" s="248" t="s">
        <v>23</v>
      </c>
      <c r="F98" s="249" t="s">
        <v>8224</v>
      </c>
      <c r="G98" s="226"/>
      <c r="H98" s="250">
        <v>6949.3860000000004</v>
      </c>
      <c r="I98" s="231"/>
      <c r="J98" s="226"/>
      <c r="K98" s="226"/>
      <c r="L98" s="232"/>
      <c r="M98" s="233"/>
      <c r="N98" s="234"/>
      <c r="O98" s="234"/>
      <c r="P98" s="234"/>
      <c r="Q98" s="234"/>
      <c r="R98" s="234"/>
      <c r="S98" s="234"/>
      <c r="T98" s="235"/>
      <c r="AT98" s="236" t="s">
        <v>513</v>
      </c>
      <c r="AU98" s="236" t="s">
        <v>82</v>
      </c>
      <c r="AV98" s="12" t="s">
        <v>82</v>
      </c>
      <c r="AW98" s="12" t="s">
        <v>36</v>
      </c>
      <c r="AX98" s="12" t="s">
        <v>73</v>
      </c>
      <c r="AY98" s="236" t="s">
        <v>492</v>
      </c>
    </row>
    <row r="99" spans="2:65" s="14" customFormat="1">
      <c r="B99" s="251"/>
      <c r="C99" s="252"/>
      <c r="D99" s="221" t="s">
        <v>513</v>
      </c>
      <c r="E99" s="275" t="s">
        <v>23</v>
      </c>
      <c r="F99" s="276" t="s">
        <v>560</v>
      </c>
      <c r="G99" s="252"/>
      <c r="H99" s="277">
        <v>6949.3860000000004</v>
      </c>
      <c r="I99" s="256"/>
      <c r="J99" s="252"/>
      <c r="K99" s="252"/>
      <c r="L99" s="257"/>
      <c r="M99" s="258"/>
      <c r="N99" s="259"/>
      <c r="O99" s="259"/>
      <c r="P99" s="259"/>
      <c r="Q99" s="259"/>
      <c r="R99" s="259"/>
      <c r="S99" s="259"/>
      <c r="T99" s="260"/>
      <c r="AT99" s="261" t="s">
        <v>513</v>
      </c>
      <c r="AU99" s="261" t="s">
        <v>82</v>
      </c>
      <c r="AV99" s="14" t="s">
        <v>502</v>
      </c>
      <c r="AW99" s="14" t="s">
        <v>36</v>
      </c>
      <c r="AX99" s="14" t="s">
        <v>80</v>
      </c>
      <c r="AY99" s="261" t="s">
        <v>492</v>
      </c>
    </row>
    <row r="100" spans="2:65" s="11" customFormat="1" ht="29.85" customHeight="1">
      <c r="B100" s="192"/>
      <c r="C100" s="193"/>
      <c r="D100" s="206" t="s">
        <v>72</v>
      </c>
      <c r="E100" s="207" t="s">
        <v>617</v>
      </c>
      <c r="F100" s="207" t="s">
        <v>2555</v>
      </c>
      <c r="G100" s="193"/>
      <c r="H100" s="193"/>
      <c r="I100" s="196"/>
      <c r="J100" s="208">
        <f>BK100</f>
        <v>0</v>
      </c>
      <c r="K100" s="193"/>
      <c r="L100" s="198"/>
      <c r="M100" s="199"/>
      <c r="N100" s="200"/>
      <c r="O100" s="200"/>
      <c r="P100" s="201">
        <f>SUM(P101:P374)</f>
        <v>0</v>
      </c>
      <c r="Q100" s="200"/>
      <c r="R100" s="201">
        <f>SUM(R101:R374)</f>
        <v>162.95796153000001</v>
      </c>
      <c r="S100" s="200"/>
      <c r="T100" s="202">
        <f>SUM(T101:T374)</f>
        <v>322.73602400000004</v>
      </c>
      <c r="AR100" s="203" t="s">
        <v>80</v>
      </c>
      <c r="AT100" s="204" t="s">
        <v>72</v>
      </c>
      <c r="AU100" s="204" t="s">
        <v>80</v>
      </c>
      <c r="AY100" s="203" t="s">
        <v>492</v>
      </c>
      <c r="BK100" s="205">
        <f>SUM(BK101:BK374)</f>
        <v>0</v>
      </c>
    </row>
    <row r="101" spans="2:65" s="1" customFormat="1" ht="25.5" customHeight="1">
      <c r="B101" s="42"/>
      <c r="C101" s="209" t="s">
        <v>82</v>
      </c>
      <c r="D101" s="209" t="s">
        <v>498</v>
      </c>
      <c r="E101" s="210" t="s">
        <v>8225</v>
      </c>
      <c r="F101" s="211" t="s">
        <v>8226</v>
      </c>
      <c r="G101" s="212" t="s">
        <v>1025</v>
      </c>
      <c r="H101" s="213">
        <v>12</v>
      </c>
      <c r="I101" s="214"/>
      <c r="J101" s="215">
        <f>ROUND(I101*H101,2)</f>
        <v>0</v>
      </c>
      <c r="K101" s="211" t="s">
        <v>501</v>
      </c>
      <c r="L101" s="62"/>
      <c r="M101" s="216" t="s">
        <v>23</v>
      </c>
      <c r="N101" s="217" t="s">
        <v>44</v>
      </c>
      <c r="O101" s="43"/>
      <c r="P101" s="218">
        <f>O101*H101</f>
        <v>0</v>
      </c>
      <c r="Q101" s="218">
        <v>0</v>
      </c>
      <c r="R101" s="218">
        <f>Q101*H101</f>
        <v>0</v>
      </c>
      <c r="S101" s="218">
        <v>0</v>
      </c>
      <c r="T101" s="219">
        <f>S101*H101</f>
        <v>0</v>
      </c>
      <c r="AR101" s="25" t="s">
        <v>502</v>
      </c>
      <c r="AT101" s="25" t="s">
        <v>498</v>
      </c>
      <c r="AU101" s="25" t="s">
        <v>82</v>
      </c>
      <c r="AY101" s="25" t="s">
        <v>492</v>
      </c>
      <c r="BE101" s="220">
        <f>IF(N101="základní",J101,0)</f>
        <v>0</v>
      </c>
      <c r="BF101" s="220">
        <f>IF(N101="snížená",J101,0)</f>
        <v>0</v>
      </c>
      <c r="BG101" s="220">
        <f>IF(N101="zákl. přenesená",J101,0)</f>
        <v>0</v>
      </c>
      <c r="BH101" s="220">
        <f>IF(N101="sníž. přenesená",J101,0)</f>
        <v>0</v>
      </c>
      <c r="BI101" s="220">
        <f>IF(N101="nulová",J101,0)</f>
        <v>0</v>
      </c>
      <c r="BJ101" s="25" t="s">
        <v>80</v>
      </c>
      <c r="BK101" s="220">
        <f>ROUND(I101*H101,2)</f>
        <v>0</v>
      </c>
      <c r="BL101" s="25" t="s">
        <v>502</v>
      </c>
      <c r="BM101" s="25" t="s">
        <v>8227</v>
      </c>
    </row>
    <row r="102" spans="2:65" s="1" customFormat="1">
      <c r="B102" s="42"/>
      <c r="C102" s="64"/>
      <c r="D102" s="221" t="s">
        <v>506</v>
      </c>
      <c r="E102" s="64"/>
      <c r="F102" s="222" t="s">
        <v>8226</v>
      </c>
      <c r="G102" s="64"/>
      <c r="H102" s="64"/>
      <c r="I102" s="177"/>
      <c r="J102" s="64"/>
      <c r="K102" s="64"/>
      <c r="L102" s="62"/>
      <c r="M102" s="223"/>
      <c r="N102" s="43"/>
      <c r="O102" s="43"/>
      <c r="P102" s="43"/>
      <c r="Q102" s="43"/>
      <c r="R102" s="43"/>
      <c r="S102" s="43"/>
      <c r="T102" s="79"/>
      <c r="AT102" s="25" t="s">
        <v>506</v>
      </c>
      <c r="AU102" s="25" t="s">
        <v>82</v>
      </c>
    </row>
    <row r="103" spans="2:65" s="1" customFormat="1" ht="48">
      <c r="B103" s="42"/>
      <c r="C103" s="64"/>
      <c r="D103" s="221" t="s">
        <v>509</v>
      </c>
      <c r="E103" s="64"/>
      <c r="F103" s="224" t="s">
        <v>8228</v>
      </c>
      <c r="G103" s="64"/>
      <c r="H103" s="64"/>
      <c r="I103" s="177"/>
      <c r="J103" s="64"/>
      <c r="K103" s="64"/>
      <c r="L103" s="62"/>
      <c r="M103" s="223"/>
      <c r="N103" s="43"/>
      <c r="O103" s="43"/>
      <c r="P103" s="43"/>
      <c r="Q103" s="43"/>
      <c r="R103" s="43"/>
      <c r="S103" s="43"/>
      <c r="T103" s="79"/>
      <c r="AT103" s="25" t="s">
        <v>509</v>
      </c>
      <c r="AU103" s="25" t="s">
        <v>82</v>
      </c>
    </row>
    <row r="104" spans="2:65" s="12" customFormat="1">
      <c r="B104" s="225"/>
      <c r="C104" s="226"/>
      <c r="D104" s="221" t="s">
        <v>513</v>
      </c>
      <c r="E104" s="248" t="s">
        <v>23</v>
      </c>
      <c r="F104" s="249" t="s">
        <v>8229</v>
      </c>
      <c r="G104" s="226"/>
      <c r="H104" s="250">
        <v>12</v>
      </c>
      <c r="I104" s="231"/>
      <c r="J104" s="226"/>
      <c r="K104" s="226"/>
      <c r="L104" s="232"/>
      <c r="M104" s="233"/>
      <c r="N104" s="234"/>
      <c r="O104" s="234"/>
      <c r="P104" s="234"/>
      <c r="Q104" s="234"/>
      <c r="R104" s="234"/>
      <c r="S104" s="234"/>
      <c r="T104" s="235"/>
      <c r="AT104" s="236" t="s">
        <v>513</v>
      </c>
      <c r="AU104" s="236" t="s">
        <v>82</v>
      </c>
      <c r="AV104" s="12" t="s">
        <v>82</v>
      </c>
      <c r="AW104" s="12" t="s">
        <v>36</v>
      </c>
      <c r="AX104" s="12" t="s">
        <v>73</v>
      </c>
      <c r="AY104" s="236" t="s">
        <v>492</v>
      </c>
    </row>
    <row r="105" spans="2:65" s="13" customFormat="1">
      <c r="B105" s="237"/>
      <c r="C105" s="238"/>
      <c r="D105" s="221" t="s">
        <v>513</v>
      </c>
      <c r="E105" s="239" t="s">
        <v>23</v>
      </c>
      <c r="F105" s="240" t="s">
        <v>8230</v>
      </c>
      <c r="G105" s="238"/>
      <c r="H105" s="241" t="s">
        <v>23</v>
      </c>
      <c r="I105" s="242"/>
      <c r="J105" s="238"/>
      <c r="K105" s="238"/>
      <c r="L105" s="243"/>
      <c r="M105" s="244"/>
      <c r="N105" s="245"/>
      <c r="O105" s="245"/>
      <c r="P105" s="245"/>
      <c r="Q105" s="245"/>
      <c r="R105" s="245"/>
      <c r="S105" s="245"/>
      <c r="T105" s="246"/>
      <c r="AT105" s="247" t="s">
        <v>513</v>
      </c>
      <c r="AU105" s="247" t="s">
        <v>82</v>
      </c>
      <c r="AV105" s="13" t="s">
        <v>80</v>
      </c>
      <c r="AW105" s="13" t="s">
        <v>36</v>
      </c>
      <c r="AX105" s="13" t="s">
        <v>73</v>
      </c>
      <c r="AY105" s="247" t="s">
        <v>492</v>
      </c>
    </row>
    <row r="106" spans="2:65" s="14" customFormat="1">
      <c r="B106" s="251"/>
      <c r="C106" s="252"/>
      <c r="D106" s="227" t="s">
        <v>513</v>
      </c>
      <c r="E106" s="253" t="s">
        <v>23</v>
      </c>
      <c r="F106" s="254" t="s">
        <v>560</v>
      </c>
      <c r="G106" s="252"/>
      <c r="H106" s="255">
        <v>12</v>
      </c>
      <c r="I106" s="256"/>
      <c r="J106" s="252"/>
      <c r="K106" s="252"/>
      <c r="L106" s="257"/>
      <c r="M106" s="258"/>
      <c r="N106" s="259"/>
      <c r="O106" s="259"/>
      <c r="P106" s="259"/>
      <c r="Q106" s="259"/>
      <c r="R106" s="259"/>
      <c r="S106" s="259"/>
      <c r="T106" s="260"/>
      <c r="AT106" s="261" t="s">
        <v>513</v>
      </c>
      <c r="AU106" s="261" t="s">
        <v>82</v>
      </c>
      <c r="AV106" s="14" t="s">
        <v>502</v>
      </c>
      <c r="AW106" s="14" t="s">
        <v>36</v>
      </c>
      <c r="AX106" s="14" t="s">
        <v>80</v>
      </c>
      <c r="AY106" s="261" t="s">
        <v>492</v>
      </c>
    </row>
    <row r="107" spans="2:65" s="1" customFormat="1" ht="25.5" customHeight="1">
      <c r="B107" s="42"/>
      <c r="C107" s="209" t="s">
        <v>93</v>
      </c>
      <c r="D107" s="209" t="s">
        <v>498</v>
      </c>
      <c r="E107" s="210" t="s">
        <v>8231</v>
      </c>
      <c r="F107" s="211" t="s">
        <v>8232</v>
      </c>
      <c r="G107" s="212" t="s">
        <v>1025</v>
      </c>
      <c r="H107" s="213">
        <v>1080</v>
      </c>
      <c r="I107" s="214"/>
      <c r="J107" s="215">
        <f>ROUND(I107*H107,2)</f>
        <v>0</v>
      </c>
      <c r="K107" s="211" t="s">
        <v>501</v>
      </c>
      <c r="L107" s="62"/>
      <c r="M107" s="216" t="s">
        <v>23</v>
      </c>
      <c r="N107" s="217" t="s">
        <v>44</v>
      </c>
      <c r="O107" s="43"/>
      <c r="P107" s="218">
        <f>O107*H107</f>
        <v>0</v>
      </c>
      <c r="Q107" s="218">
        <v>0</v>
      </c>
      <c r="R107" s="218">
        <f>Q107*H107</f>
        <v>0</v>
      </c>
      <c r="S107" s="218">
        <v>0</v>
      </c>
      <c r="T107" s="219">
        <f>S107*H107</f>
        <v>0</v>
      </c>
      <c r="AR107" s="25" t="s">
        <v>502</v>
      </c>
      <c r="AT107" s="25" t="s">
        <v>498</v>
      </c>
      <c r="AU107" s="25" t="s">
        <v>82</v>
      </c>
      <c r="AY107" s="25" t="s">
        <v>492</v>
      </c>
      <c r="BE107" s="220">
        <f>IF(N107="základní",J107,0)</f>
        <v>0</v>
      </c>
      <c r="BF107" s="220">
        <f>IF(N107="snížená",J107,0)</f>
        <v>0</v>
      </c>
      <c r="BG107" s="220">
        <f>IF(N107="zákl. přenesená",J107,0)</f>
        <v>0</v>
      </c>
      <c r="BH107" s="220">
        <f>IF(N107="sníž. přenesená",J107,0)</f>
        <v>0</v>
      </c>
      <c r="BI107" s="220">
        <f>IF(N107="nulová",J107,0)</f>
        <v>0</v>
      </c>
      <c r="BJ107" s="25" t="s">
        <v>80</v>
      </c>
      <c r="BK107" s="220">
        <f>ROUND(I107*H107,2)</f>
        <v>0</v>
      </c>
      <c r="BL107" s="25" t="s">
        <v>502</v>
      </c>
      <c r="BM107" s="25" t="s">
        <v>8233</v>
      </c>
    </row>
    <row r="108" spans="2:65" s="1" customFormat="1">
      <c r="B108" s="42"/>
      <c r="C108" s="64"/>
      <c r="D108" s="221" t="s">
        <v>506</v>
      </c>
      <c r="E108" s="64"/>
      <c r="F108" s="222" t="s">
        <v>8232</v>
      </c>
      <c r="G108" s="64"/>
      <c r="H108" s="64"/>
      <c r="I108" s="177"/>
      <c r="J108" s="64"/>
      <c r="K108" s="64"/>
      <c r="L108" s="62"/>
      <c r="M108" s="223"/>
      <c r="N108" s="43"/>
      <c r="O108" s="43"/>
      <c r="P108" s="43"/>
      <c r="Q108" s="43"/>
      <c r="R108" s="43"/>
      <c r="S108" s="43"/>
      <c r="T108" s="79"/>
      <c r="AT108" s="25" t="s">
        <v>506</v>
      </c>
      <c r="AU108" s="25" t="s">
        <v>82</v>
      </c>
    </row>
    <row r="109" spans="2:65" s="1" customFormat="1" ht="48">
      <c r="B109" s="42"/>
      <c r="C109" s="64"/>
      <c r="D109" s="221" t="s">
        <v>509</v>
      </c>
      <c r="E109" s="64"/>
      <c r="F109" s="224" t="s">
        <v>8228</v>
      </c>
      <c r="G109" s="64"/>
      <c r="H109" s="64"/>
      <c r="I109" s="177"/>
      <c r="J109" s="64"/>
      <c r="K109" s="64"/>
      <c r="L109" s="62"/>
      <c r="M109" s="223"/>
      <c r="N109" s="43"/>
      <c r="O109" s="43"/>
      <c r="P109" s="43"/>
      <c r="Q109" s="43"/>
      <c r="R109" s="43"/>
      <c r="S109" s="43"/>
      <c r="T109" s="79"/>
      <c r="AT109" s="25" t="s">
        <v>509</v>
      </c>
      <c r="AU109" s="25" t="s">
        <v>82</v>
      </c>
    </row>
    <row r="110" spans="2:65" s="12" customFormat="1">
      <c r="B110" s="225"/>
      <c r="C110" s="226"/>
      <c r="D110" s="221" t="s">
        <v>513</v>
      </c>
      <c r="E110" s="248" t="s">
        <v>23</v>
      </c>
      <c r="F110" s="249" t="s">
        <v>8234</v>
      </c>
      <c r="G110" s="226"/>
      <c r="H110" s="250">
        <v>1080</v>
      </c>
      <c r="I110" s="231"/>
      <c r="J110" s="226"/>
      <c r="K110" s="226"/>
      <c r="L110" s="232"/>
      <c r="M110" s="233"/>
      <c r="N110" s="234"/>
      <c r="O110" s="234"/>
      <c r="P110" s="234"/>
      <c r="Q110" s="234"/>
      <c r="R110" s="234"/>
      <c r="S110" s="234"/>
      <c r="T110" s="235"/>
      <c r="AT110" s="236" t="s">
        <v>513</v>
      </c>
      <c r="AU110" s="236" t="s">
        <v>82</v>
      </c>
      <c r="AV110" s="12" t="s">
        <v>82</v>
      </c>
      <c r="AW110" s="12" t="s">
        <v>36</v>
      </c>
      <c r="AX110" s="12" t="s">
        <v>73</v>
      </c>
      <c r="AY110" s="236" t="s">
        <v>492</v>
      </c>
    </row>
    <row r="111" spans="2:65" s="14" customFormat="1">
      <c r="B111" s="251"/>
      <c r="C111" s="252"/>
      <c r="D111" s="227" t="s">
        <v>513</v>
      </c>
      <c r="E111" s="253" t="s">
        <v>23</v>
      </c>
      <c r="F111" s="254" t="s">
        <v>560</v>
      </c>
      <c r="G111" s="252"/>
      <c r="H111" s="255">
        <v>1080</v>
      </c>
      <c r="I111" s="256"/>
      <c r="J111" s="252"/>
      <c r="K111" s="252"/>
      <c r="L111" s="257"/>
      <c r="M111" s="258"/>
      <c r="N111" s="259"/>
      <c r="O111" s="259"/>
      <c r="P111" s="259"/>
      <c r="Q111" s="259"/>
      <c r="R111" s="259"/>
      <c r="S111" s="259"/>
      <c r="T111" s="260"/>
      <c r="AT111" s="261" t="s">
        <v>513</v>
      </c>
      <c r="AU111" s="261" t="s">
        <v>82</v>
      </c>
      <c r="AV111" s="14" t="s">
        <v>502</v>
      </c>
      <c r="AW111" s="14" t="s">
        <v>36</v>
      </c>
      <c r="AX111" s="14" t="s">
        <v>80</v>
      </c>
      <c r="AY111" s="261" t="s">
        <v>492</v>
      </c>
    </row>
    <row r="112" spans="2:65" s="1" customFormat="1" ht="25.5" customHeight="1">
      <c r="B112" s="42"/>
      <c r="C112" s="209" t="s">
        <v>502</v>
      </c>
      <c r="D112" s="209" t="s">
        <v>498</v>
      </c>
      <c r="E112" s="210" t="s">
        <v>8235</v>
      </c>
      <c r="F112" s="211" t="s">
        <v>8236</v>
      </c>
      <c r="G112" s="212" t="s">
        <v>1025</v>
      </c>
      <c r="H112" s="213">
        <v>12</v>
      </c>
      <c r="I112" s="214"/>
      <c r="J112" s="215">
        <f>ROUND(I112*H112,2)</f>
        <v>0</v>
      </c>
      <c r="K112" s="211" t="s">
        <v>501</v>
      </c>
      <c r="L112" s="62"/>
      <c r="M112" s="216" t="s">
        <v>23</v>
      </c>
      <c r="N112" s="217" t="s">
        <v>44</v>
      </c>
      <c r="O112" s="43"/>
      <c r="P112" s="218">
        <f>O112*H112</f>
        <v>0</v>
      </c>
      <c r="Q112" s="218">
        <v>0</v>
      </c>
      <c r="R112" s="218">
        <f>Q112*H112</f>
        <v>0</v>
      </c>
      <c r="S112" s="218">
        <v>0</v>
      </c>
      <c r="T112" s="219">
        <f>S112*H112</f>
        <v>0</v>
      </c>
      <c r="AR112" s="25" t="s">
        <v>502</v>
      </c>
      <c r="AT112" s="25" t="s">
        <v>498</v>
      </c>
      <c r="AU112" s="25" t="s">
        <v>82</v>
      </c>
      <c r="AY112" s="25" t="s">
        <v>492</v>
      </c>
      <c r="BE112" s="220">
        <f>IF(N112="základní",J112,0)</f>
        <v>0</v>
      </c>
      <c r="BF112" s="220">
        <f>IF(N112="snížená",J112,0)</f>
        <v>0</v>
      </c>
      <c r="BG112" s="220">
        <f>IF(N112="zákl. přenesená",J112,0)</f>
        <v>0</v>
      </c>
      <c r="BH112" s="220">
        <f>IF(N112="sníž. přenesená",J112,0)</f>
        <v>0</v>
      </c>
      <c r="BI112" s="220">
        <f>IF(N112="nulová",J112,0)</f>
        <v>0</v>
      </c>
      <c r="BJ112" s="25" t="s">
        <v>80</v>
      </c>
      <c r="BK112" s="220">
        <f>ROUND(I112*H112,2)</f>
        <v>0</v>
      </c>
      <c r="BL112" s="25" t="s">
        <v>502</v>
      </c>
      <c r="BM112" s="25" t="s">
        <v>8237</v>
      </c>
    </row>
    <row r="113" spans="2:65" s="1" customFormat="1">
      <c r="B113" s="42"/>
      <c r="C113" s="64"/>
      <c r="D113" s="221" t="s">
        <v>506</v>
      </c>
      <c r="E113" s="64"/>
      <c r="F113" s="222" t="s">
        <v>8236</v>
      </c>
      <c r="G113" s="64"/>
      <c r="H113" s="64"/>
      <c r="I113" s="177"/>
      <c r="J113" s="64"/>
      <c r="K113" s="64"/>
      <c r="L113" s="62"/>
      <c r="M113" s="223"/>
      <c r="N113" s="43"/>
      <c r="O113" s="43"/>
      <c r="P113" s="43"/>
      <c r="Q113" s="43"/>
      <c r="R113" s="43"/>
      <c r="S113" s="43"/>
      <c r="T113" s="79"/>
      <c r="AT113" s="25" t="s">
        <v>506</v>
      </c>
      <c r="AU113" s="25" t="s">
        <v>82</v>
      </c>
    </row>
    <row r="114" spans="2:65" s="1" customFormat="1" ht="36">
      <c r="B114" s="42"/>
      <c r="C114" s="64"/>
      <c r="D114" s="221" t="s">
        <v>509</v>
      </c>
      <c r="E114" s="64"/>
      <c r="F114" s="224" t="s">
        <v>8238</v>
      </c>
      <c r="G114" s="64"/>
      <c r="H114" s="64"/>
      <c r="I114" s="177"/>
      <c r="J114" s="64"/>
      <c r="K114" s="64"/>
      <c r="L114" s="62"/>
      <c r="M114" s="223"/>
      <c r="N114" s="43"/>
      <c r="O114" s="43"/>
      <c r="P114" s="43"/>
      <c r="Q114" s="43"/>
      <c r="R114" s="43"/>
      <c r="S114" s="43"/>
      <c r="T114" s="79"/>
      <c r="AT114" s="25" t="s">
        <v>509</v>
      </c>
      <c r="AU114" s="25" t="s">
        <v>82</v>
      </c>
    </row>
    <row r="115" spans="2:65" s="12" customFormat="1">
      <c r="B115" s="225"/>
      <c r="C115" s="226"/>
      <c r="D115" s="221" t="s">
        <v>513</v>
      </c>
      <c r="E115" s="248" t="s">
        <v>23</v>
      </c>
      <c r="F115" s="249" t="s">
        <v>742</v>
      </c>
      <c r="G115" s="226"/>
      <c r="H115" s="250">
        <v>12</v>
      </c>
      <c r="I115" s="231"/>
      <c r="J115" s="226"/>
      <c r="K115" s="226"/>
      <c r="L115" s="232"/>
      <c r="M115" s="233"/>
      <c r="N115" s="234"/>
      <c r="O115" s="234"/>
      <c r="P115" s="234"/>
      <c r="Q115" s="234"/>
      <c r="R115" s="234"/>
      <c r="S115" s="234"/>
      <c r="T115" s="235"/>
      <c r="AT115" s="236" t="s">
        <v>513</v>
      </c>
      <c r="AU115" s="236" t="s">
        <v>82</v>
      </c>
      <c r="AV115" s="12" t="s">
        <v>82</v>
      </c>
      <c r="AW115" s="12" t="s">
        <v>36</v>
      </c>
      <c r="AX115" s="12" t="s">
        <v>73</v>
      </c>
      <c r="AY115" s="236" t="s">
        <v>492</v>
      </c>
    </row>
    <row r="116" spans="2:65" s="14" customFormat="1">
      <c r="B116" s="251"/>
      <c r="C116" s="252"/>
      <c r="D116" s="227" t="s">
        <v>513</v>
      </c>
      <c r="E116" s="253" t="s">
        <v>23</v>
      </c>
      <c r="F116" s="254" t="s">
        <v>560</v>
      </c>
      <c r="G116" s="252"/>
      <c r="H116" s="255">
        <v>12</v>
      </c>
      <c r="I116" s="256"/>
      <c r="J116" s="252"/>
      <c r="K116" s="252"/>
      <c r="L116" s="257"/>
      <c r="M116" s="258"/>
      <c r="N116" s="259"/>
      <c r="O116" s="259"/>
      <c r="P116" s="259"/>
      <c r="Q116" s="259"/>
      <c r="R116" s="259"/>
      <c r="S116" s="259"/>
      <c r="T116" s="260"/>
      <c r="AT116" s="261" t="s">
        <v>513</v>
      </c>
      <c r="AU116" s="261" t="s">
        <v>82</v>
      </c>
      <c r="AV116" s="14" t="s">
        <v>502</v>
      </c>
      <c r="AW116" s="14" t="s">
        <v>36</v>
      </c>
      <c r="AX116" s="14" t="s">
        <v>80</v>
      </c>
      <c r="AY116" s="261" t="s">
        <v>492</v>
      </c>
    </row>
    <row r="117" spans="2:65" s="1" customFormat="1" ht="25.5" customHeight="1">
      <c r="B117" s="42"/>
      <c r="C117" s="209" t="s">
        <v>563</v>
      </c>
      <c r="D117" s="209" t="s">
        <v>498</v>
      </c>
      <c r="E117" s="210" t="s">
        <v>8239</v>
      </c>
      <c r="F117" s="211" t="s">
        <v>8240</v>
      </c>
      <c r="G117" s="212" t="s">
        <v>180</v>
      </c>
      <c r="H117" s="213">
        <v>496.06599999999997</v>
      </c>
      <c r="I117" s="214"/>
      <c r="J117" s="215">
        <f>ROUND(I117*H117,2)</f>
        <v>0</v>
      </c>
      <c r="K117" s="211" t="s">
        <v>501</v>
      </c>
      <c r="L117" s="62"/>
      <c r="M117" s="216" t="s">
        <v>23</v>
      </c>
      <c r="N117" s="217" t="s">
        <v>44</v>
      </c>
      <c r="O117" s="43"/>
      <c r="P117" s="218">
        <f>O117*H117</f>
        <v>0</v>
      </c>
      <c r="Q117" s="218">
        <v>0</v>
      </c>
      <c r="R117" s="218">
        <f>Q117*H117</f>
        <v>0</v>
      </c>
      <c r="S117" s="218">
        <v>6.6000000000000003E-2</v>
      </c>
      <c r="T117" s="219">
        <f>S117*H117</f>
        <v>32.740355999999998</v>
      </c>
      <c r="AR117" s="25" t="s">
        <v>502</v>
      </c>
      <c r="AT117" s="25" t="s">
        <v>498</v>
      </c>
      <c r="AU117" s="25" t="s">
        <v>82</v>
      </c>
      <c r="AY117" s="25" t="s">
        <v>492</v>
      </c>
      <c r="BE117" s="220">
        <f>IF(N117="základní",J117,0)</f>
        <v>0</v>
      </c>
      <c r="BF117" s="220">
        <f>IF(N117="snížená",J117,0)</f>
        <v>0</v>
      </c>
      <c r="BG117" s="220">
        <f>IF(N117="zákl. přenesená",J117,0)</f>
        <v>0</v>
      </c>
      <c r="BH117" s="220">
        <f>IF(N117="sníž. přenesená",J117,0)</f>
        <v>0</v>
      </c>
      <c r="BI117" s="220">
        <f>IF(N117="nulová",J117,0)</f>
        <v>0</v>
      </c>
      <c r="BJ117" s="25" t="s">
        <v>80</v>
      </c>
      <c r="BK117" s="220">
        <f>ROUND(I117*H117,2)</f>
        <v>0</v>
      </c>
      <c r="BL117" s="25" t="s">
        <v>502</v>
      </c>
      <c r="BM117" s="25" t="s">
        <v>8241</v>
      </c>
    </row>
    <row r="118" spans="2:65" s="1" customFormat="1" ht="24">
      <c r="B118" s="42"/>
      <c r="C118" s="64"/>
      <c r="D118" s="221" t="s">
        <v>506</v>
      </c>
      <c r="E118" s="64"/>
      <c r="F118" s="222" t="s">
        <v>8240</v>
      </c>
      <c r="G118" s="64"/>
      <c r="H118" s="64"/>
      <c r="I118" s="177"/>
      <c r="J118" s="64"/>
      <c r="K118" s="64"/>
      <c r="L118" s="62"/>
      <c r="M118" s="223"/>
      <c r="N118" s="43"/>
      <c r="O118" s="43"/>
      <c r="P118" s="43"/>
      <c r="Q118" s="43"/>
      <c r="R118" s="43"/>
      <c r="S118" s="43"/>
      <c r="T118" s="79"/>
      <c r="AT118" s="25" t="s">
        <v>506</v>
      </c>
      <c r="AU118" s="25" t="s">
        <v>82</v>
      </c>
    </row>
    <row r="119" spans="2:65" s="1" customFormat="1" ht="48">
      <c r="B119" s="42"/>
      <c r="C119" s="64"/>
      <c r="D119" s="221" t="s">
        <v>509</v>
      </c>
      <c r="E119" s="64"/>
      <c r="F119" s="224" t="s">
        <v>8242</v>
      </c>
      <c r="G119" s="64"/>
      <c r="H119" s="64"/>
      <c r="I119" s="177"/>
      <c r="J119" s="64"/>
      <c r="K119" s="64"/>
      <c r="L119" s="62"/>
      <c r="M119" s="223"/>
      <c r="N119" s="43"/>
      <c r="O119" s="43"/>
      <c r="P119" s="43"/>
      <c r="Q119" s="43"/>
      <c r="R119" s="43"/>
      <c r="S119" s="43"/>
      <c r="T119" s="79"/>
      <c r="AT119" s="25" t="s">
        <v>509</v>
      </c>
      <c r="AU119" s="25" t="s">
        <v>82</v>
      </c>
    </row>
    <row r="120" spans="2:65" s="13" customFormat="1">
      <c r="B120" s="237"/>
      <c r="C120" s="238"/>
      <c r="D120" s="221" t="s">
        <v>513</v>
      </c>
      <c r="E120" s="239" t="s">
        <v>23</v>
      </c>
      <c r="F120" s="240" t="s">
        <v>8243</v>
      </c>
      <c r="G120" s="238"/>
      <c r="H120" s="241" t="s">
        <v>23</v>
      </c>
      <c r="I120" s="242"/>
      <c r="J120" s="238"/>
      <c r="K120" s="238"/>
      <c r="L120" s="243"/>
      <c r="M120" s="244"/>
      <c r="N120" s="245"/>
      <c r="O120" s="245"/>
      <c r="P120" s="245"/>
      <c r="Q120" s="245"/>
      <c r="R120" s="245"/>
      <c r="S120" s="245"/>
      <c r="T120" s="246"/>
      <c r="AT120" s="247" t="s">
        <v>513</v>
      </c>
      <c r="AU120" s="247" t="s">
        <v>82</v>
      </c>
      <c r="AV120" s="13" t="s">
        <v>80</v>
      </c>
      <c r="AW120" s="13" t="s">
        <v>36</v>
      </c>
      <c r="AX120" s="13" t="s">
        <v>73</v>
      </c>
      <c r="AY120" s="247" t="s">
        <v>492</v>
      </c>
    </row>
    <row r="121" spans="2:65" s="12" customFormat="1">
      <c r="B121" s="225"/>
      <c r="C121" s="226"/>
      <c r="D121" s="221" t="s">
        <v>513</v>
      </c>
      <c r="E121" s="248" t="s">
        <v>23</v>
      </c>
      <c r="F121" s="249" t="s">
        <v>8244</v>
      </c>
      <c r="G121" s="226"/>
      <c r="H121" s="250">
        <v>12.225</v>
      </c>
      <c r="I121" s="231"/>
      <c r="J121" s="226"/>
      <c r="K121" s="226"/>
      <c r="L121" s="232"/>
      <c r="M121" s="233"/>
      <c r="N121" s="234"/>
      <c r="O121" s="234"/>
      <c r="P121" s="234"/>
      <c r="Q121" s="234"/>
      <c r="R121" s="234"/>
      <c r="S121" s="234"/>
      <c r="T121" s="235"/>
      <c r="AT121" s="236" t="s">
        <v>513</v>
      </c>
      <c r="AU121" s="236" t="s">
        <v>82</v>
      </c>
      <c r="AV121" s="12" t="s">
        <v>82</v>
      </c>
      <c r="AW121" s="12" t="s">
        <v>36</v>
      </c>
      <c r="AX121" s="12" t="s">
        <v>73</v>
      </c>
      <c r="AY121" s="236" t="s">
        <v>492</v>
      </c>
    </row>
    <row r="122" spans="2:65" s="13" customFormat="1">
      <c r="B122" s="237"/>
      <c r="C122" s="238"/>
      <c r="D122" s="221" t="s">
        <v>513</v>
      </c>
      <c r="E122" s="239" t="s">
        <v>23</v>
      </c>
      <c r="F122" s="240" t="s">
        <v>8245</v>
      </c>
      <c r="G122" s="238"/>
      <c r="H122" s="241" t="s">
        <v>23</v>
      </c>
      <c r="I122" s="242"/>
      <c r="J122" s="238"/>
      <c r="K122" s="238"/>
      <c r="L122" s="243"/>
      <c r="M122" s="244"/>
      <c r="N122" s="245"/>
      <c r="O122" s="245"/>
      <c r="P122" s="245"/>
      <c r="Q122" s="245"/>
      <c r="R122" s="245"/>
      <c r="S122" s="245"/>
      <c r="T122" s="246"/>
      <c r="AT122" s="247" t="s">
        <v>513</v>
      </c>
      <c r="AU122" s="247" t="s">
        <v>82</v>
      </c>
      <c r="AV122" s="13" t="s">
        <v>80</v>
      </c>
      <c r="AW122" s="13" t="s">
        <v>36</v>
      </c>
      <c r="AX122" s="13" t="s">
        <v>73</v>
      </c>
      <c r="AY122" s="247" t="s">
        <v>492</v>
      </c>
    </row>
    <row r="123" spans="2:65" s="12" customFormat="1">
      <c r="B123" s="225"/>
      <c r="C123" s="226"/>
      <c r="D123" s="221" t="s">
        <v>513</v>
      </c>
      <c r="E123" s="248" t="s">
        <v>23</v>
      </c>
      <c r="F123" s="249" t="s">
        <v>8246</v>
      </c>
      <c r="G123" s="226"/>
      <c r="H123" s="250">
        <v>20.542999999999999</v>
      </c>
      <c r="I123" s="231"/>
      <c r="J123" s="226"/>
      <c r="K123" s="226"/>
      <c r="L123" s="232"/>
      <c r="M123" s="233"/>
      <c r="N123" s="234"/>
      <c r="O123" s="234"/>
      <c r="P123" s="234"/>
      <c r="Q123" s="234"/>
      <c r="R123" s="234"/>
      <c r="S123" s="234"/>
      <c r="T123" s="235"/>
      <c r="AT123" s="236" t="s">
        <v>513</v>
      </c>
      <c r="AU123" s="236" t="s">
        <v>82</v>
      </c>
      <c r="AV123" s="12" t="s">
        <v>82</v>
      </c>
      <c r="AW123" s="12" t="s">
        <v>36</v>
      </c>
      <c r="AX123" s="12" t="s">
        <v>73</v>
      </c>
      <c r="AY123" s="236" t="s">
        <v>492</v>
      </c>
    </row>
    <row r="124" spans="2:65" s="12" customFormat="1">
      <c r="B124" s="225"/>
      <c r="C124" s="226"/>
      <c r="D124" s="221" t="s">
        <v>513</v>
      </c>
      <c r="E124" s="248" t="s">
        <v>23</v>
      </c>
      <c r="F124" s="249" t="s">
        <v>8247</v>
      </c>
      <c r="G124" s="226"/>
      <c r="H124" s="250">
        <v>28.489000000000001</v>
      </c>
      <c r="I124" s="231"/>
      <c r="J124" s="226"/>
      <c r="K124" s="226"/>
      <c r="L124" s="232"/>
      <c r="M124" s="233"/>
      <c r="N124" s="234"/>
      <c r="O124" s="234"/>
      <c r="P124" s="234"/>
      <c r="Q124" s="234"/>
      <c r="R124" s="234"/>
      <c r="S124" s="234"/>
      <c r="T124" s="235"/>
      <c r="AT124" s="236" t="s">
        <v>513</v>
      </c>
      <c r="AU124" s="236" t="s">
        <v>82</v>
      </c>
      <c r="AV124" s="12" t="s">
        <v>82</v>
      </c>
      <c r="AW124" s="12" t="s">
        <v>36</v>
      </c>
      <c r="AX124" s="12" t="s">
        <v>73</v>
      </c>
      <c r="AY124" s="236" t="s">
        <v>492</v>
      </c>
    </row>
    <row r="125" spans="2:65" s="12" customFormat="1">
      <c r="B125" s="225"/>
      <c r="C125" s="226"/>
      <c r="D125" s="221" t="s">
        <v>513</v>
      </c>
      <c r="E125" s="248" t="s">
        <v>23</v>
      </c>
      <c r="F125" s="249" t="s">
        <v>8248</v>
      </c>
      <c r="G125" s="226"/>
      <c r="H125" s="250">
        <v>5.048</v>
      </c>
      <c r="I125" s="231"/>
      <c r="J125" s="226"/>
      <c r="K125" s="226"/>
      <c r="L125" s="232"/>
      <c r="M125" s="233"/>
      <c r="N125" s="234"/>
      <c r="O125" s="234"/>
      <c r="P125" s="234"/>
      <c r="Q125" s="234"/>
      <c r="R125" s="234"/>
      <c r="S125" s="234"/>
      <c r="T125" s="235"/>
      <c r="AT125" s="236" t="s">
        <v>513</v>
      </c>
      <c r="AU125" s="236" t="s">
        <v>82</v>
      </c>
      <c r="AV125" s="12" t="s">
        <v>82</v>
      </c>
      <c r="AW125" s="12" t="s">
        <v>36</v>
      </c>
      <c r="AX125" s="12" t="s">
        <v>73</v>
      </c>
      <c r="AY125" s="236" t="s">
        <v>492</v>
      </c>
    </row>
    <row r="126" spans="2:65" s="12" customFormat="1">
      <c r="B126" s="225"/>
      <c r="C126" s="226"/>
      <c r="D126" s="221" t="s">
        <v>513</v>
      </c>
      <c r="E126" s="248" t="s">
        <v>23</v>
      </c>
      <c r="F126" s="249" t="s">
        <v>8249</v>
      </c>
      <c r="G126" s="226"/>
      <c r="H126" s="250">
        <v>8.5790000000000006</v>
      </c>
      <c r="I126" s="231"/>
      <c r="J126" s="226"/>
      <c r="K126" s="226"/>
      <c r="L126" s="232"/>
      <c r="M126" s="233"/>
      <c r="N126" s="234"/>
      <c r="O126" s="234"/>
      <c r="P126" s="234"/>
      <c r="Q126" s="234"/>
      <c r="R126" s="234"/>
      <c r="S126" s="234"/>
      <c r="T126" s="235"/>
      <c r="AT126" s="236" t="s">
        <v>513</v>
      </c>
      <c r="AU126" s="236" t="s">
        <v>82</v>
      </c>
      <c r="AV126" s="12" t="s">
        <v>82</v>
      </c>
      <c r="AW126" s="12" t="s">
        <v>36</v>
      </c>
      <c r="AX126" s="12" t="s">
        <v>73</v>
      </c>
      <c r="AY126" s="236" t="s">
        <v>492</v>
      </c>
    </row>
    <row r="127" spans="2:65" s="13" customFormat="1">
      <c r="B127" s="237"/>
      <c r="C127" s="238"/>
      <c r="D127" s="221" t="s">
        <v>513</v>
      </c>
      <c r="E127" s="239" t="s">
        <v>23</v>
      </c>
      <c r="F127" s="240" t="s">
        <v>8250</v>
      </c>
      <c r="G127" s="238"/>
      <c r="H127" s="241" t="s">
        <v>23</v>
      </c>
      <c r="I127" s="242"/>
      <c r="J127" s="238"/>
      <c r="K127" s="238"/>
      <c r="L127" s="243"/>
      <c r="M127" s="244"/>
      <c r="N127" s="245"/>
      <c r="O127" s="245"/>
      <c r="P127" s="245"/>
      <c r="Q127" s="245"/>
      <c r="R127" s="245"/>
      <c r="S127" s="245"/>
      <c r="T127" s="246"/>
      <c r="AT127" s="247" t="s">
        <v>513</v>
      </c>
      <c r="AU127" s="247" t="s">
        <v>82</v>
      </c>
      <c r="AV127" s="13" t="s">
        <v>80</v>
      </c>
      <c r="AW127" s="13" t="s">
        <v>36</v>
      </c>
      <c r="AX127" s="13" t="s">
        <v>73</v>
      </c>
      <c r="AY127" s="247" t="s">
        <v>492</v>
      </c>
    </row>
    <row r="128" spans="2:65" s="12" customFormat="1">
      <c r="B128" s="225"/>
      <c r="C128" s="226"/>
      <c r="D128" s="221" t="s">
        <v>513</v>
      </c>
      <c r="E128" s="248" t="s">
        <v>23</v>
      </c>
      <c r="F128" s="249" t="s">
        <v>8251</v>
      </c>
      <c r="G128" s="226"/>
      <c r="H128" s="250">
        <v>26.018000000000001</v>
      </c>
      <c r="I128" s="231"/>
      <c r="J128" s="226"/>
      <c r="K128" s="226"/>
      <c r="L128" s="232"/>
      <c r="M128" s="233"/>
      <c r="N128" s="234"/>
      <c r="O128" s="234"/>
      <c r="P128" s="234"/>
      <c r="Q128" s="234"/>
      <c r="R128" s="234"/>
      <c r="S128" s="234"/>
      <c r="T128" s="235"/>
      <c r="AT128" s="236" t="s">
        <v>513</v>
      </c>
      <c r="AU128" s="236" t="s">
        <v>82</v>
      </c>
      <c r="AV128" s="12" t="s">
        <v>82</v>
      </c>
      <c r="AW128" s="12" t="s">
        <v>36</v>
      </c>
      <c r="AX128" s="12" t="s">
        <v>73</v>
      </c>
      <c r="AY128" s="236" t="s">
        <v>492</v>
      </c>
    </row>
    <row r="129" spans="2:51" s="12" customFormat="1">
      <c r="B129" s="225"/>
      <c r="C129" s="226"/>
      <c r="D129" s="221" t="s">
        <v>513</v>
      </c>
      <c r="E129" s="248" t="s">
        <v>23</v>
      </c>
      <c r="F129" s="249" t="s">
        <v>8252</v>
      </c>
      <c r="G129" s="226"/>
      <c r="H129" s="250">
        <v>17.856999999999999</v>
      </c>
      <c r="I129" s="231"/>
      <c r="J129" s="226"/>
      <c r="K129" s="226"/>
      <c r="L129" s="232"/>
      <c r="M129" s="233"/>
      <c r="N129" s="234"/>
      <c r="O129" s="234"/>
      <c r="P129" s="234"/>
      <c r="Q129" s="234"/>
      <c r="R129" s="234"/>
      <c r="S129" s="234"/>
      <c r="T129" s="235"/>
      <c r="AT129" s="236" t="s">
        <v>513</v>
      </c>
      <c r="AU129" s="236" t="s">
        <v>82</v>
      </c>
      <c r="AV129" s="12" t="s">
        <v>82</v>
      </c>
      <c r="AW129" s="12" t="s">
        <v>36</v>
      </c>
      <c r="AX129" s="12" t="s">
        <v>73</v>
      </c>
      <c r="AY129" s="236" t="s">
        <v>492</v>
      </c>
    </row>
    <row r="130" spans="2:51" s="12" customFormat="1">
      <c r="B130" s="225"/>
      <c r="C130" s="226"/>
      <c r="D130" s="221" t="s">
        <v>513</v>
      </c>
      <c r="E130" s="248" t="s">
        <v>23</v>
      </c>
      <c r="F130" s="249" t="s">
        <v>8253</v>
      </c>
      <c r="G130" s="226"/>
      <c r="H130" s="250">
        <v>21.32</v>
      </c>
      <c r="I130" s="231"/>
      <c r="J130" s="226"/>
      <c r="K130" s="226"/>
      <c r="L130" s="232"/>
      <c r="M130" s="233"/>
      <c r="N130" s="234"/>
      <c r="O130" s="234"/>
      <c r="P130" s="234"/>
      <c r="Q130" s="234"/>
      <c r="R130" s="234"/>
      <c r="S130" s="234"/>
      <c r="T130" s="235"/>
      <c r="AT130" s="236" t="s">
        <v>513</v>
      </c>
      <c r="AU130" s="236" t="s">
        <v>82</v>
      </c>
      <c r="AV130" s="12" t="s">
        <v>82</v>
      </c>
      <c r="AW130" s="12" t="s">
        <v>36</v>
      </c>
      <c r="AX130" s="12" t="s">
        <v>73</v>
      </c>
      <c r="AY130" s="236" t="s">
        <v>492</v>
      </c>
    </row>
    <row r="131" spans="2:51" s="12" customFormat="1">
      <c r="B131" s="225"/>
      <c r="C131" s="226"/>
      <c r="D131" s="221" t="s">
        <v>513</v>
      </c>
      <c r="E131" s="248" t="s">
        <v>23</v>
      </c>
      <c r="F131" s="249" t="s">
        <v>8254</v>
      </c>
      <c r="G131" s="226"/>
      <c r="H131" s="250">
        <v>31.047000000000001</v>
      </c>
      <c r="I131" s="231"/>
      <c r="J131" s="226"/>
      <c r="K131" s="226"/>
      <c r="L131" s="232"/>
      <c r="M131" s="233"/>
      <c r="N131" s="234"/>
      <c r="O131" s="234"/>
      <c r="P131" s="234"/>
      <c r="Q131" s="234"/>
      <c r="R131" s="234"/>
      <c r="S131" s="234"/>
      <c r="T131" s="235"/>
      <c r="AT131" s="236" t="s">
        <v>513</v>
      </c>
      <c r="AU131" s="236" t="s">
        <v>82</v>
      </c>
      <c r="AV131" s="12" t="s">
        <v>82</v>
      </c>
      <c r="AW131" s="12" t="s">
        <v>36</v>
      </c>
      <c r="AX131" s="12" t="s">
        <v>73</v>
      </c>
      <c r="AY131" s="236" t="s">
        <v>492</v>
      </c>
    </row>
    <row r="132" spans="2:51" s="12" customFormat="1">
      <c r="B132" s="225"/>
      <c r="C132" s="226"/>
      <c r="D132" s="221" t="s">
        <v>513</v>
      </c>
      <c r="E132" s="248" t="s">
        <v>23</v>
      </c>
      <c r="F132" s="249" t="s">
        <v>8255</v>
      </c>
      <c r="G132" s="226"/>
      <c r="H132" s="250">
        <v>4.1529999999999996</v>
      </c>
      <c r="I132" s="231"/>
      <c r="J132" s="226"/>
      <c r="K132" s="226"/>
      <c r="L132" s="232"/>
      <c r="M132" s="233"/>
      <c r="N132" s="234"/>
      <c r="O132" s="234"/>
      <c r="P132" s="234"/>
      <c r="Q132" s="234"/>
      <c r="R132" s="234"/>
      <c r="S132" s="234"/>
      <c r="T132" s="235"/>
      <c r="AT132" s="236" t="s">
        <v>513</v>
      </c>
      <c r="AU132" s="236" t="s">
        <v>82</v>
      </c>
      <c r="AV132" s="12" t="s">
        <v>82</v>
      </c>
      <c r="AW132" s="12" t="s">
        <v>36</v>
      </c>
      <c r="AX132" s="12" t="s">
        <v>73</v>
      </c>
      <c r="AY132" s="236" t="s">
        <v>492</v>
      </c>
    </row>
    <row r="133" spans="2:51" s="12" customFormat="1">
      <c r="B133" s="225"/>
      <c r="C133" s="226"/>
      <c r="D133" s="221" t="s">
        <v>513</v>
      </c>
      <c r="E133" s="248" t="s">
        <v>23</v>
      </c>
      <c r="F133" s="249" t="s">
        <v>8256</v>
      </c>
      <c r="G133" s="226"/>
      <c r="H133" s="250">
        <v>2.931</v>
      </c>
      <c r="I133" s="231"/>
      <c r="J133" s="226"/>
      <c r="K133" s="226"/>
      <c r="L133" s="232"/>
      <c r="M133" s="233"/>
      <c r="N133" s="234"/>
      <c r="O133" s="234"/>
      <c r="P133" s="234"/>
      <c r="Q133" s="234"/>
      <c r="R133" s="234"/>
      <c r="S133" s="234"/>
      <c r="T133" s="235"/>
      <c r="AT133" s="236" t="s">
        <v>513</v>
      </c>
      <c r="AU133" s="236" t="s">
        <v>82</v>
      </c>
      <c r="AV133" s="12" t="s">
        <v>82</v>
      </c>
      <c r="AW133" s="12" t="s">
        <v>36</v>
      </c>
      <c r="AX133" s="12" t="s">
        <v>73</v>
      </c>
      <c r="AY133" s="236" t="s">
        <v>492</v>
      </c>
    </row>
    <row r="134" spans="2:51" s="12" customFormat="1">
      <c r="B134" s="225"/>
      <c r="C134" s="226"/>
      <c r="D134" s="221" t="s">
        <v>513</v>
      </c>
      <c r="E134" s="248" t="s">
        <v>23</v>
      </c>
      <c r="F134" s="249" t="s">
        <v>8257</v>
      </c>
      <c r="G134" s="226"/>
      <c r="H134" s="250">
        <v>1.0580000000000001</v>
      </c>
      <c r="I134" s="231"/>
      <c r="J134" s="226"/>
      <c r="K134" s="226"/>
      <c r="L134" s="232"/>
      <c r="M134" s="233"/>
      <c r="N134" s="234"/>
      <c r="O134" s="234"/>
      <c r="P134" s="234"/>
      <c r="Q134" s="234"/>
      <c r="R134" s="234"/>
      <c r="S134" s="234"/>
      <c r="T134" s="235"/>
      <c r="AT134" s="236" t="s">
        <v>513</v>
      </c>
      <c r="AU134" s="236" t="s">
        <v>82</v>
      </c>
      <c r="AV134" s="12" t="s">
        <v>82</v>
      </c>
      <c r="AW134" s="12" t="s">
        <v>36</v>
      </c>
      <c r="AX134" s="12" t="s">
        <v>73</v>
      </c>
      <c r="AY134" s="236" t="s">
        <v>492</v>
      </c>
    </row>
    <row r="135" spans="2:51" s="12" customFormat="1">
      <c r="B135" s="225"/>
      <c r="C135" s="226"/>
      <c r="D135" s="221" t="s">
        <v>513</v>
      </c>
      <c r="E135" s="248" t="s">
        <v>23</v>
      </c>
      <c r="F135" s="249" t="s">
        <v>8258</v>
      </c>
      <c r="G135" s="226"/>
      <c r="H135" s="250">
        <v>7.1870000000000003</v>
      </c>
      <c r="I135" s="231"/>
      <c r="J135" s="226"/>
      <c r="K135" s="226"/>
      <c r="L135" s="232"/>
      <c r="M135" s="233"/>
      <c r="N135" s="234"/>
      <c r="O135" s="234"/>
      <c r="P135" s="234"/>
      <c r="Q135" s="234"/>
      <c r="R135" s="234"/>
      <c r="S135" s="234"/>
      <c r="T135" s="235"/>
      <c r="AT135" s="236" t="s">
        <v>513</v>
      </c>
      <c r="AU135" s="236" t="s">
        <v>82</v>
      </c>
      <c r="AV135" s="12" t="s">
        <v>82</v>
      </c>
      <c r="AW135" s="12" t="s">
        <v>36</v>
      </c>
      <c r="AX135" s="12" t="s">
        <v>73</v>
      </c>
      <c r="AY135" s="236" t="s">
        <v>492</v>
      </c>
    </row>
    <row r="136" spans="2:51" s="13" customFormat="1">
      <c r="B136" s="237"/>
      <c r="C136" s="238"/>
      <c r="D136" s="221" t="s">
        <v>513</v>
      </c>
      <c r="E136" s="239" t="s">
        <v>23</v>
      </c>
      <c r="F136" s="240" t="s">
        <v>8259</v>
      </c>
      <c r="G136" s="238"/>
      <c r="H136" s="241" t="s">
        <v>23</v>
      </c>
      <c r="I136" s="242"/>
      <c r="J136" s="238"/>
      <c r="K136" s="238"/>
      <c r="L136" s="243"/>
      <c r="M136" s="244"/>
      <c r="N136" s="245"/>
      <c r="O136" s="245"/>
      <c r="P136" s="245"/>
      <c r="Q136" s="245"/>
      <c r="R136" s="245"/>
      <c r="S136" s="245"/>
      <c r="T136" s="246"/>
      <c r="AT136" s="247" t="s">
        <v>513</v>
      </c>
      <c r="AU136" s="247" t="s">
        <v>82</v>
      </c>
      <c r="AV136" s="13" t="s">
        <v>80</v>
      </c>
      <c r="AW136" s="13" t="s">
        <v>36</v>
      </c>
      <c r="AX136" s="13" t="s">
        <v>73</v>
      </c>
      <c r="AY136" s="247" t="s">
        <v>492</v>
      </c>
    </row>
    <row r="137" spans="2:51" s="12" customFormat="1">
      <c r="B137" s="225"/>
      <c r="C137" s="226"/>
      <c r="D137" s="221" t="s">
        <v>513</v>
      </c>
      <c r="E137" s="248" t="s">
        <v>23</v>
      </c>
      <c r="F137" s="249" t="s">
        <v>8260</v>
      </c>
      <c r="G137" s="226"/>
      <c r="H137" s="250">
        <v>29.792000000000002</v>
      </c>
      <c r="I137" s="231"/>
      <c r="J137" s="226"/>
      <c r="K137" s="226"/>
      <c r="L137" s="232"/>
      <c r="M137" s="233"/>
      <c r="N137" s="234"/>
      <c r="O137" s="234"/>
      <c r="P137" s="234"/>
      <c r="Q137" s="234"/>
      <c r="R137" s="234"/>
      <c r="S137" s="234"/>
      <c r="T137" s="235"/>
      <c r="AT137" s="236" t="s">
        <v>513</v>
      </c>
      <c r="AU137" s="236" t="s">
        <v>82</v>
      </c>
      <c r="AV137" s="12" t="s">
        <v>82</v>
      </c>
      <c r="AW137" s="12" t="s">
        <v>36</v>
      </c>
      <c r="AX137" s="12" t="s">
        <v>73</v>
      </c>
      <c r="AY137" s="236" t="s">
        <v>492</v>
      </c>
    </row>
    <row r="138" spans="2:51" s="12" customFormat="1">
      <c r="B138" s="225"/>
      <c r="C138" s="226"/>
      <c r="D138" s="221" t="s">
        <v>513</v>
      </c>
      <c r="E138" s="248" t="s">
        <v>23</v>
      </c>
      <c r="F138" s="249" t="s">
        <v>8261</v>
      </c>
      <c r="G138" s="226"/>
      <c r="H138" s="250">
        <v>34.549999999999997</v>
      </c>
      <c r="I138" s="231"/>
      <c r="J138" s="226"/>
      <c r="K138" s="226"/>
      <c r="L138" s="232"/>
      <c r="M138" s="233"/>
      <c r="N138" s="234"/>
      <c r="O138" s="234"/>
      <c r="P138" s="234"/>
      <c r="Q138" s="234"/>
      <c r="R138" s="234"/>
      <c r="S138" s="234"/>
      <c r="T138" s="235"/>
      <c r="AT138" s="236" t="s">
        <v>513</v>
      </c>
      <c r="AU138" s="236" t="s">
        <v>82</v>
      </c>
      <c r="AV138" s="12" t="s">
        <v>82</v>
      </c>
      <c r="AW138" s="12" t="s">
        <v>36</v>
      </c>
      <c r="AX138" s="12" t="s">
        <v>73</v>
      </c>
      <c r="AY138" s="236" t="s">
        <v>492</v>
      </c>
    </row>
    <row r="139" spans="2:51" s="12" customFormat="1">
      <c r="B139" s="225"/>
      <c r="C139" s="226"/>
      <c r="D139" s="221" t="s">
        <v>513</v>
      </c>
      <c r="E139" s="248" t="s">
        <v>23</v>
      </c>
      <c r="F139" s="249" t="s">
        <v>8262</v>
      </c>
      <c r="G139" s="226"/>
      <c r="H139" s="250">
        <v>10.180999999999999</v>
      </c>
      <c r="I139" s="231"/>
      <c r="J139" s="226"/>
      <c r="K139" s="226"/>
      <c r="L139" s="232"/>
      <c r="M139" s="233"/>
      <c r="N139" s="234"/>
      <c r="O139" s="234"/>
      <c r="P139" s="234"/>
      <c r="Q139" s="234"/>
      <c r="R139" s="234"/>
      <c r="S139" s="234"/>
      <c r="T139" s="235"/>
      <c r="AT139" s="236" t="s">
        <v>513</v>
      </c>
      <c r="AU139" s="236" t="s">
        <v>82</v>
      </c>
      <c r="AV139" s="12" t="s">
        <v>82</v>
      </c>
      <c r="AW139" s="12" t="s">
        <v>36</v>
      </c>
      <c r="AX139" s="12" t="s">
        <v>73</v>
      </c>
      <c r="AY139" s="236" t="s">
        <v>492</v>
      </c>
    </row>
    <row r="140" spans="2:51" s="12" customFormat="1">
      <c r="B140" s="225"/>
      <c r="C140" s="226"/>
      <c r="D140" s="221" t="s">
        <v>513</v>
      </c>
      <c r="E140" s="248" t="s">
        <v>23</v>
      </c>
      <c r="F140" s="249" t="s">
        <v>8263</v>
      </c>
      <c r="G140" s="226"/>
      <c r="H140" s="250">
        <v>1.212</v>
      </c>
      <c r="I140" s="231"/>
      <c r="J140" s="226"/>
      <c r="K140" s="226"/>
      <c r="L140" s="232"/>
      <c r="M140" s="233"/>
      <c r="N140" s="234"/>
      <c r="O140" s="234"/>
      <c r="P140" s="234"/>
      <c r="Q140" s="234"/>
      <c r="R140" s="234"/>
      <c r="S140" s="234"/>
      <c r="T140" s="235"/>
      <c r="AT140" s="236" t="s">
        <v>513</v>
      </c>
      <c r="AU140" s="236" t="s">
        <v>82</v>
      </c>
      <c r="AV140" s="12" t="s">
        <v>82</v>
      </c>
      <c r="AW140" s="12" t="s">
        <v>36</v>
      </c>
      <c r="AX140" s="12" t="s">
        <v>73</v>
      </c>
      <c r="AY140" s="236" t="s">
        <v>492</v>
      </c>
    </row>
    <row r="141" spans="2:51" s="13" customFormat="1">
      <c r="B141" s="237"/>
      <c r="C141" s="238"/>
      <c r="D141" s="221" t="s">
        <v>513</v>
      </c>
      <c r="E141" s="239" t="s">
        <v>23</v>
      </c>
      <c r="F141" s="240" t="s">
        <v>8264</v>
      </c>
      <c r="G141" s="238"/>
      <c r="H141" s="241" t="s">
        <v>23</v>
      </c>
      <c r="I141" s="242"/>
      <c r="J141" s="238"/>
      <c r="K141" s="238"/>
      <c r="L141" s="243"/>
      <c r="M141" s="244"/>
      <c r="N141" s="245"/>
      <c r="O141" s="245"/>
      <c r="P141" s="245"/>
      <c r="Q141" s="245"/>
      <c r="R141" s="245"/>
      <c r="S141" s="245"/>
      <c r="T141" s="246"/>
      <c r="AT141" s="247" t="s">
        <v>513</v>
      </c>
      <c r="AU141" s="247" t="s">
        <v>82</v>
      </c>
      <c r="AV141" s="13" t="s">
        <v>80</v>
      </c>
      <c r="AW141" s="13" t="s">
        <v>36</v>
      </c>
      <c r="AX141" s="13" t="s">
        <v>73</v>
      </c>
      <c r="AY141" s="247" t="s">
        <v>492</v>
      </c>
    </row>
    <row r="142" spans="2:51" s="12" customFormat="1">
      <c r="B142" s="225"/>
      <c r="C142" s="226"/>
      <c r="D142" s="221" t="s">
        <v>513</v>
      </c>
      <c r="E142" s="248" t="s">
        <v>23</v>
      </c>
      <c r="F142" s="249" t="s">
        <v>8265</v>
      </c>
      <c r="G142" s="226"/>
      <c r="H142" s="250">
        <v>18.341999999999999</v>
      </c>
      <c r="I142" s="231"/>
      <c r="J142" s="226"/>
      <c r="K142" s="226"/>
      <c r="L142" s="232"/>
      <c r="M142" s="233"/>
      <c r="N142" s="234"/>
      <c r="O142" s="234"/>
      <c r="P142" s="234"/>
      <c r="Q142" s="234"/>
      <c r="R142" s="234"/>
      <c r="S142" s="234"/>
      <c r="T142" s="235"/>
      <c r="AT142" s="236" t="s">
        <v>513</v>
      </c>
      <c r="AU142" s="236" t="s">
        <v>82</v>
      </c>
      <c r="AV142" s="12" t="s">
        <v>82</v>
      </c>
      <c r="AW142" s="12" t="s">
        <v>36</v>
      </c>
      <c r="AX142" s="12" t="s">
        <v>73</v>
      </c>
      <c r="AY142" s="236" t="s">
        <v>492</v>
      </c>
    </row>
    <row r="143" spans="2:51" s="12" customFormat="1">
      <c r="B143" s="225"/>
      <c r="C143" s="226"/>
      <c r="D143" s="221" t="s">
        <v>513</v>
      </c>
      <c r="E143" s="248" t="s">
        <v>23</v>
      </c>
      <c r="F143" s="249" t="s">
        <v>8266</v>
      </c>
      <c r="G143" s="226"/>
      <c r="H143" s="250">
        <v>39.996000000000002</v>
      </c>
      <c r="I143" s="231"/>
      <c r="J143" s="226"/>
      <c r="K143" s="226"/>
      <c r="L143" s="232"/>
      <c r="M143" s="233"/>
      <c r="N143" s="234"/>
      <c r="O143" s="234"/>
      <c r="P143" s="234"/>
      <c r="Q143" s="234"/>
      <c r="R143" s="234"/>
      <c r="S143" s="234"/>
      <c r="T143" s="235"/>
      <c r="AT143" s="236" t="s">
        <v>513</v>
      </c>
      <c r="AU143" s="236" t="s">
        <v>82</v>
      </c>
      <c r="AV143" s="12" t="s">
        <v>82</v>
      </c>
      <c r="AW143" s="12" t="s">
        <v>36</v>
      </c>
      <c r="AX143" s="12" t="s">
        <v>73</v>
      </c>
      <c r="AY143" s="236" t="s">
        <v>492</v>
      </c>
    </row>
    <row r="144" spans="2:51" s="12" customFormat="1">
      <c r="B144" s="225"/>
      <c r="C144" s="226"/>
      <c r="D144" s="221" t="s">
        <v>513</v>
      </c>
      <c r="E144" s="248" t="s">
        <v>23</v>
      </c>
      <c r="F144" s="249" t="s">
        <v>8267</v>
      </c>
      <c r="G144" s="226"/>
      <c r="H144" s="250">
        <v>3.5230000000000001</v>
      </c>
      <c r="I144" s="231"/>
      <c r="J144" s="226"/>
      <c r="K144" s="226"/>
      <c r="L144" s="232"/>
      <c r="M144" s="233"/>
      <c r="N144" s="234"/>
      <c r="O144" s="234"/>
      <c r="P144" s="234"/>
      <c r="Q144" s="234"/>
      <c r="R144" s="234"/>
      <c r="S144" s="234"/>
      <c r="T144" s="235"/>
      <c r="AT144" s="236" t="s">
        <v>513</v>
      </c>
      <c r="AU144" s="236" t="s">
        <v>82</v>
      </c>
      <c r="AV144" s="12" t="s">
        <v>82</v>
      </c>
      <c r="AW144" s="12" t="s">
        <v>36</v>
      </c>
      <c r="AX144" s="12" t="s">
        <v>73</v>
      </c>
      <c r="AY144" s="236" t="s">
        <v>492</v>
      </c>
    </row>
    <row r="145" spans="2:65" s="12" customFormat="1">
      <c r="B145" s="225"/>
      <c r="C145" s="226"/>
      <c r="D145" s="221" t="s">
        <v>513</v>
      </c>
      <c r="E145" s="248" t="s">
        <v>23</v>
      </c>
      <c r="F145" s="249" t="s">
        <v>8268</v>
      </c>
      <c r="G145" s="226"/>
      <c r="H145" s="250">
        <v>4.67</v>
      </c>
      <c r="I145" s="231"/>
      <c r="J145" s="226"/>
      <c r="K145" s="226"/>
      <c r="L145" s="232"/>
      <c r="M145" s="233"/>
      <c r="N145" s="234"/>
      <c r="O145" s="234"/>
      <c r="P145" s="234"/>
      <c r="Q145" s="234"/>
      <c r="R145" s="234"/>
      <c r="S145" s="234"/>
      <c r="T145" s="235"/>
      <c r="AT145" s="236" t="s">
        <v>513</v>
      </c>
      <c r="AU145" s="236" t="s">
        <v>82</v>
      </c>
      <c r="AV145" s="12" t="s">
        <v>82</v>
      </c>
      <c r="AW145" s="12" t="s">
        <v>36</v>
      </c>
      <c r="AX145" s="12" t="s">
        <v>73</v>
      </c>
      <c r="AY145" s="236" t="s">
        <v>492</v>
      </c>
    </row>
    <row r="146" spans="2:65" s="13" customFormat="1">
      <c r="B146" s="237"/>
      <c r="C146" s="238"/>
      <c r="D146" s="221" t="s">
        <v>513</v>
      </c>
      <c r="E146" s="239" t="s">
        <v>23</v>
      </c>
      <c r="F146" s="240" t="s">
        <v>8269</v>
      </c>
      <c r="G146" s="238"/>
      <c r="H146" s="241" t="s">
        <v>23</v>
      </c>
      <c r="I146" s="242"/>
      <c r="J146" s="238"/>
      <c r="K146" s="238"/>
      <c r="L146" s="243"/>
      <c r="M146" s="244"/>
      <c r="N146" s="245"/>
      <c r="O146" s="245"/>
      <c r="P146" s="245"/>
      <c r="Q146" s="245"/>
      <c r="R146" s="245"/>
      <c r="S146" s="245"/>
      <c r="T146" s="246"/>
      <c r="AT146" s="247" t="s">
        <v>513</v>
      </c>
      <c r="AU146" s="247" t="s">
        <v>82</v>
      </c>
      <c r="AV146" s="13" t="s">
        <v>80</v>
      </c>
      <c r="AW146" s="13" t="s">
        <v>36</v>
      </c>
      <c r="AX146" s="13" t="s">
        <v>73</v>
      </c>
      <c r="AY146" s="247" t="s">
        <v>492</v>
      </c>
    </row>
    <row r="147" spans="2:65" s="12" customFormat="1" ht="24">
      <c r="B147" s="225"/>
      <c r="C147" s="226"/>
      <c r="D147" s="221" t="s">
        <v>513</v>
      </c>
      <c r="E147" s="248" t="s">
        <v>23</v>
      </c>
      <c r="F147" s="249" t="s">
        <v>8270</v>
      </c>
      <c r="G147" s="226"/>
      <c r="H147" s="250">
        <v>12.55</v>
      </c>
      <c r="I147" s="231"/>
      <c r="J147" s="226"/>
      <c r="K147" s="226"/>
      <c r="L147" s="232"/>
      <c r="M147" s="233"/>
      <c r="N147" s="234"/>
      <c r="O147" s="234"/>
      <c r="P147" s="234"/>
      <c r="Q147" s="234"/>
      <c r="R147" s="234"/>
      <c r="S147" s="234"/>
      <c r="T147" s="235"/>
      <c r="AT147" s="236" t="s">
        <v>513</v>
      </c>
      <c r="AU147" s="236" t="s">
        <v>82</v>
      </c>
      <c r="AV147" s="12" t="s">
        <v>82</v>
      </c>
      <c r="AW147" s="12" t="s">
        <v>36</v>
      </c>
      <c r="AX147" s="12" t="s">
        <v>73</v>
      </c>
      <c r="AY147" s="236" t="s">
        <v>492</v>
      </c>
    </row>
    <row r="148" spans="2:65" s="13" customFormat="1">
      <c r="B148" s="237"/>
      <c r="C148" s="238"/>
      <c r="D148" s="221" t="s">
        <v>513</v>
      </c>
      <c r="E148" s="239" t="s">
        <v>23</v>
      </c>
      <c r="F148" s="240" t="s">
        <v>8271</v>
      </c>
      <c r="G148" s="238"/>
      <c r="H148" s="241" t="s">
        <v>23</v>
      </c>
      <c r="I148" s="242"/>
      <c r="J148" s="238"/>
      <c r="K148" s="238"/>
      <c r="L148" s="243"/>
      <c r="M148" s="244"/>
      <c r="N148" s="245"/>
      <c r="O148" s="245"/>
      <c r="P148" s="245"/>
      <c r="Q148" s="245"/>
      <c r="R148" s="245"/>
      <c r="S148" s="245"/>
      <c r="T148" s="246"/>
      <c r="AT148" s="247" t="s">
        <v>513</v>
      </c>
      <c r="AU148" s="247" t="s">
        <v>82</v>
      </c>
      <c r="AV148" s="13" t="s">
        <v>80</v>
      </c>
      <c r="AW148" s="13" t="s">
        <v>36</v>
      </c>
      <c r="AX148" s="13" t="s">
        <v>73</v>
      </c>
      <c r="AY148" s="247" t="s">
        <v>492</v>
      </c>
    </row>
    <row r="149" spans="2:65" s="12" customFormat="1">
      <c r="B149" s="225"/>
      <c r="C149" s="226"/>
      <c r="D149" s="221" t="s">
        <v>513</v>
      </c>
      <c r="E149" s="248" t="s">
        <v>23</v>
      </c>
      <c r="F149" s="249" t="s">
        <v>8272</v>
      </c>
      <c r="G149" s="226"/>
      <c r="H149" s="250">
        <v>13.936</v>
      </c>
      <c r="I149" s="231"/>
      <c r="J149" s="226"/>
      <c r="K149" s="226"/>
      <c r="L149" s="232"/>
      <c r="M149" s="233"/>
      <c r="N149" s="234"/>
      <c r="O149" s="234"/>
      <c r="P149" s="234"/>
      <c r="Q149" s="234"/>
      <c r="R149" s="234"/>
      <c r="S149" s="234"/>
      <c r="T149" s="235"/>
      <c r="AT149" s="236" t="s">
        <v>513</v>
      </c>
      <c r="AU149" s="236" t="s">
        <v>82</v>
      </c>
      <c r="AV149" s="12" t="s">
        <v>82</v>
      </c>
      <c r="AW149" s="12" t="s">
        <v>36</v>
      </c>
      <c r="AX149" s="12" t="s">
        <v>73</v>
      </c>
      <c r="AY149" s="236" t="s">
        <v>492</v>
      </c>
    </row>
    <row r="150" spans="2:65" s="12" customFormat="1">
      <c r="B150" s="225"/>
      <c r="C150" s="226"/>
      <c r="D150" s="221" t="s">
        <v>513</v>
      </c>
      <c r="E150" s="248" t="s">
        <v>23</v>
      </c>
      <c r="F150" s="249" t="s">
        <v>8273</v>
      </c>
      <c r="G150" s="226"/>
      <c r="H150" s="250">
        <v>2.496</v>
      </c>
      <c r="I150" s="231"/>
      <c r="J150" s="226"/>
      <c r="K150" s="226"/>
      <c r="L150" s="232"/>
      <c r="M150" s="233"/>
      <c r="N150" s="234"/>
      <c r="O150" s="234"/>
      <c r="P150" s="234"/>
      <c r="Q150" s="234"/>
      <c r="R150" s="234"/>
      <c r="S150" s="234"/>
      <c r="T150" s="235"/>
      <c r="AT150" s="236" t="s">
        <v>513</v>
      </c>
      <c r="AU150" s="236" t="s">
        <v>82</v>
      </c>
      <c r="AV150" s="12" t="s">
        <v>82</v>
      </c>
      <c r="AW150" s="12" t="s">
        <v>36</v>
      </c>
      <c r="AX150" s="12" t="s">
        <v>73</v>
      </c>
      <c r="AY150" s="236" t="s">
        <v>492</v>
      </c>
    </row>
    <row r="151" spans="2:65" s="12" customFormat="1">
      <c r="B151" s="225"/>
      <c r="C151" s="226"/>
      <c r="D151" s="221" t="s">
        <v>513</v>
      </c>
      <c r="E151" s="248" t="s">
        <v>23</v>
      </c>
      <c r="F151" s="249" t="s">
        <v>8274</v>
      </c>
      <c r="G151" s="226"/>
      <c r="H151" s="250">
        <v>105.158</v>
      </c>
      <c r="I151" s="231"/>
      <c r="J151" s="226"/>
      <c r="K151" s="226"/>
      <c r="L151" s="232"/>
      <c r="M151" s="233"/>
      <c r="N151" s="234"/>
      <c r="O151" s="234"/>
      <c r="P151" s="234"/>
      <c r="Q151" s="234"/>
      <c r="R151" s="234"/>
      <c r="S151" s="234"/>
      <c r="T151" s="235"/>
      <c r="AT151" s="236" t="s">
        <v>513</v>
      </c>
      <c r="AU151" s="236" t="s">
        <v>82</v>
      </c>
      <c r="AV151" s="12" t="s">
        <v>82</v>
      </c>
      <c r="AW151" s="12" t="s">
        <v>36</v>
      </c>
      <c r="AX151" s="12" t="s">
        <v>73</v>
      </c>
      <c r="AY151" s="236" t="s">
        <v>492</v>
      </c>
    </row>
    <row r="152" spans="2:65" s="12" customFormat="1">
      <c r="B152" s="225"/>
      <c r="C152" s="226"/>
      <c r="D152" s="221" t="s">
        <v>513</v>
      </c>
      <c r="E152" s="248" t="s">
        <v>23</v>
      </c>
      <c r="F152" s="249" t="s">
        <v>8275</v>
      </c>
      <c r="G152" s="226"/>
      <c r="H152" s="250">
        <v>13.193</v>
      </c>
      <c r="I152" s="231"/>
      <c r="J152" s="226"/>
      <c r="K152" s="226"/>
      <c r="L152" s="232"/>
      <c r="M152" s="233"/>
      <c r="N152" s="234"/>
      <c r="O152" s="234"/>
      <c r="P152" s="234"/>
      <c r="Q152" s="234"/>
      <c r="R152" s="234"/>
      <c r="S152" s="234"/>
      <c r="T152" s="235"/>
      <c r="AT152" s="236" t="s">
        <v>513</v>
      </c>
      <c r="AU152" s="236" t="s">
        <v>82</v>
      </c>
      <c r="AV152" s="12" t="s">
        <v>82</v>
      </c>
      <c r="AW152" s="12" t="s">
        <v>36</v>
      </c>
      <c r="AX152" s="12" t="s">
        <v>73</v>
      </c>
      <c r="AY152" s="236" t="s">
        <v>492</v>
      </c>
    </row>
    <row r="153" spans="2:65" s="12" customFormat="1">
      <c r="B153" s="225"/>
      <c r="C153" s="226"/>
      <c r="D153" s="221" t="s">
        <v>513</v>
      </c>
      <c r="E153" s="248" t="s">
        <v>23</v>
      </c>
      <c r="F153" s="249" t="s">
        <v>8276</v>
      </c>
      <c r="G153" s="226"/>
      <c r="H153" s="250">
        <v>2.9039999999999999</v>
      </c>
      <c r="I153" s="231"/>
      <c r="J153" s="226"/>
      <c r="K153" s="226"/>
      <c r="L153" s="232"/>
      <c r="M153" s="233"/>
      <c r="N153" s="234"/>
      <c r="O153" s="234"/>
      <c r="P153" s="234"/>
      <c r="Q153" s="234"/>
      <c r="R153" s="234"/>
      <c r="S153" s="234"/>
      <c r="T153" s="235"/>
      <c r="AT153" s="236" t="s">
        <v>513</v>
      </c>
      <c r="AU153" s="236" t="s">
        <v>82</v>
      </c>
      <c r="AV153" s="12" t="s">
        <v>82</v>
      </c>
      <c r="AW153" s="12" t="s">
        <v>36</v>
      </c>
      <c r="AX153" s="12" t="s">
        <v>73</v>
      </c>
      <c r="AY153" s="236" t="s">
        <v>492</v>
      </c>
    </row>
    <row r="154" spans="2:65" s="12" customFormat="1">
      <c r="B154" s="225"/>
      <c r="C154" s="226"/>
      <c r="D154" s="221" t="s">
        <v>513</v>
      </c>
      <c r="E154" s="248" t="s">
        <v>23</v>
      </c>
      <c r="F154" s="249" t="s">
        <v>8277</v>
      </c>
      <c r="G154" s="226"/>
      <c r="H154" s="250">
        <v>4.5579999999999998</v>
      </c>
      <c r="I154" s="231"/>
      <c r="J154" s="226"/>
      <c r="K154" s="226"/>
      <c r="L154" s="232"/>
      <c r="M154" s="233"/>
      <c r="N154" s="234"/>
      <c r="O154" s="234"/>
      <c r="P154" s="234"/>
      <c r="Q154" s="234"/>
      <c r="R154" s="234"/>
      <c r="S154" s="234"/>
      <c r="T154" s="235"/>
      <c r="AT154" s="236" t="s">
        <v>513</v>
      </c>
      <c r="AU154" s="236" t="s">
        <v>82</v>
      </c>
      <c r="AV154" s="12" t="s">
        <v>82</v>
      </c>
      <c r="AW154" s="12" t="s">
        <v>36</v>
      </c>
      <c r="AX154" s="12" t="s">
        <v>73</v>
      </c>
      <c r="AY154" s="236" t="s">
        <v>492</v>
      </c>
    </row>
    <row r="155" spans="2:65" s="13" customFormat="1">
      <c r="B155" s="237"/>
      <c r="C155" s="238"/>
      <c r="D155" s="221" t="s">
        <v>513</v>
      </c>
      <c r="E155" s="239" t="s">
        <v>23</v>
      </c>
      <c r="F155" s="240" t="s">
        <v>8278</v>
      </c>
      <c r="G155" s="238"/>
      <c r="H155" s="241" t="s">
        <v>23</v>
      </c>
      <c r="I155" s="242"/>
      <c r="J155" s="238"/>
      <c r="K155" s="238"/>
      <c r="L155" s="243"/>
      <c r="M155" s="244"/>
      <c r="N155" s="245"/>
      <c r="O155" s="245"/>
      <c r="P155" s="245"/>
      <c r="Q155" s="245"/>
      <c r="R155" s="245"/>
      <c r="S155" s="245"/>
      <c r="T155" s="246"/>
      <c r="AT155" s="247" t="s">
        <v>513</v>
      </c>
      <c r="AU155" s="247" t="s">
        <v>82</v>
      </c>
      <c r="AV155" s="13" t="s">
        <v>80</v>
      </c>
      <c r="AW155" s="13" t="s">
        <v>36</v>
      </c>
      <c r="AX155" s="13" t="s">
        <v>73</v>
      </c>
      <c r="AY155" s="247" t="s">
        <v>492</v>
      </c>
    </row>
    <row r="156" spans="2:65" s="12" customFormat="1" ht="24">
      <c r="B156" s="225"/>
      <c r="C156" s="226"/>
      <c r="D156" s="221" t="s">
        <v>513</v>
      </c>
      <c r="E156" s="248" t="s">
        <v>23</v>
      </c>
      <c r="F156" s="249" t="s">
        <v>8279</v>
      </c>
      <c r="G156" s="226"/>
      <c r="H156" s="250">
        <v>12.55</v>
      </c>
      <c r="I156" s="231"/>
      <c r="J156" s="226"/>
      <c r="K156" s="226"/>
      <c r="L156" s="232"/>
      <c r="M156" s="233"/>
      <c r="N156" s="234"/>
      <c r="O156" s="234"/>
      <c r="P156" s="234"/>
      <c r="Q156" s="234"/>
      <c r="R156" s="234"/>
      <c r="S156" s="234"/>
      <c r="T156" s="235"/>
      <c r="AT156" s="236" t="s">
        <v>513</v>
      </c>
      <c r="AU156" s="236" t="s">
        <v>82</v>
      </c>
      <c r="AV156" s="12" t="s">
        <v>82</v>
      </c>
      <c r="AW156" s="12" t="s">
        <v>36</v>
      </c>
      <c r="AX156" s="12" t="s">
        <v>73</v>
      </c>
      <c r="AY156" s="236" t="s">
        <v>492</v>
      </c>
    </row>
    <row r="157" spans="2:65" s="14" customFormat="1">
      <c r="B157" s="251"/>
      <c r="C157" s="252"/>
      <c r="D157" s="227" t="s">
        <v>513</v>
      </c>
      <c r="E157" s="253" t="s">
        <v>23</v>
      </c>
      <c r="F157" s="254" t="s">
        <v>560</v>
      </c>
      <c r="G157" s="252"/>
      <c r="H157" s="255">
        <v>496.06599999999997</v>
      </c>
      <c r="I157" s="256"/>
      <c r="J157" s="252"/>
      <c r="K157" s="252"/>
      <c r="L157" s="257"/>
      <c r="M157" s="258"/>
      <c r="N157" s="259"/>
      <c r="O157" s="259"/>
      <c r="P157" s="259"/>
      <c r="Q157" s="259"/>
      <c r="R157" s="259"/>
      <c r="S157" s="259"/>
      <c r="T157" s="260"/>
      <c r="AT157" s="261" t="s">
        <v>513</v>
      </c>
      <c r="AU157" s="261" t="s">
        <v>82</v>
      </c>
      <c r="AV157" s="14" t="s">
        <v>502</v>
      </c>
      <c r="AW157" s="14" t="s">
        <v>36</v>
      </c>
      <c r="AX157" s="14" t="s">
        <v>80</v>
      </c>
      <c r="AY157" s="261" t="s">
        <v>492</v>
      </c>
    </row>
    <row r="158" spans="2:65" s="1" customFormat="1" ht="16.5" customHeight="1">
      <c r="B158" s="42"/>
      <c r="C158" s="209" t="s">
        <v>577</v>
      </c>
      <c r="D158" s="209" t="s">
        <v>498</v>
      </c>
      <c r="E158" s="210" t="s">
        <v>8280</v>
      </c>
      <c r="F158" s="211" t="s">
        <v>8281</v>
      </c>
      <c r="G158" s="212" t="s">
        <v>180</v>
      </c>
      <c r="H158" s="213">
        <v>1876.9929999999999</v>
      </c>
      <c r="I158" s="214"/>
      <c r="J158" s="215">
        <f>ROUND(I158*H158,2)</f>
        <v>0</v>
      </c>
      <c r="K158" s="211" t="s">
        <v>501</v>
      </c>
      <c r="L158" s="62"/>
      <c r="M158" s="216" t="s">
        <v>23</v>
      </c>
      <c r="N158" s="217" t="s">
        <v>44</v>
      </c>
      <c r="O158" s="43"/>
      <c r="P158" s="218">
        <f>O158*H158</f>
        <v>0</v>
      </c>
      <c r="Q158" s="218">
        <v>0</v>
      </c>
      <c r="R158" s="218">
        <f>Q158*H158</f>
        <v>0</v>
      </c>
      <c r="S158" s="218">
        <v>6.6000000000000003E-2</v>
      </c>
      <c r="T158" s="219">
        <f>S158*H158</f>
        <v>123.88153800000001</v>
      </c>
      <c r="AR158" s="25" t="s">
        <v>502</v>
      </c>
      <c r="AT158" s="25" t="s">
        <v>498</v>
      </c>
      <c r="AU158" s="25" t="s">
        <v>82</v>
      </c>
      <c r="AY158" s="25" t="s">
        <v>492</v>
      </c>
      <c r="BE158" s="220">
        <f>IF(N158="základní",J158,0)</f>
        <v>0</v>
      </c>
      <c r="BF158" s="220">
        <f>IF(N158="snížená",J158,0)</f>
        <v>0</v>
      </c>
      <c r="BG158" s="220">
        <f>IF(N158="zákl. přenesená",J158,0)</f>
        <v>0</v>
      </c>
      <c r="BH158" s="220">
        <f>IF(N158="sníž. přenesená",J158,0)</f>
        <v>0</v>
      </c>
      <c r="BI158" s="220">
        <f>IF(N158="nulová",J158,0)</f>
        <v>0</v>
      </c>
      <c r="BJ158" s="25" t="s">
        <v>80</v>
      </c>
      <c r="BK158" s="220">
        <f>ROUND(I158*H158,2)</f>
        <v>0</v>
      </c>
      <c r="BL158" s="25" t="s">
        <v>502</v>
      </c>
      <c r="BM158" s="25" t="s">
        <v>8282</v>
      </c>
    </row>
    <row r="159" spans="2:65" s="1" customFormat="1">
      <c r="B159" s="42"/>
      <c r="C159" s="64"/>
      <c r="D159" s="221" t="s">
        <v>506</v>
      </c>
      <c r="E159" s="64"/>
      <c r="F159" s="222" t="s">
        <v>8281</v>
      </c>
      <c r="G159" s="64"/>
      <c r="H159" s="64"/>
      <c r="I159" s="177"/>
      <c r="J159" s="64"/>
      <c r="K159" s="64"/>
      <c r="L159" s="62"/>
      <c r="M159" s="223"/>
      <c r="N159" s="43"/>
      <c r="O159" s="43"/>
      <c r="P159" s="43"/>
      <c r="Q159" s="43"/>
      <c r="R159" s="43"/>
      <c r="S159" s="43"/>
      <c r="T159" s="79"/>
      <c r="AT159" s="25" t="s">
        <v>506</v>
      </c>
      <c r="AU159" s="25" t="s">
        <v>82</v>
      </c>
    </row>
    <row r="160" spans="2:65" s="1" customFormat="1" ht="48">
      <c r="B160" s="42"/>
      <c r="C160" s="64"/>
      <c r="D160" s="221" t="s">
        <v>509</v>
      </c>
      <c r="E160" s="64"/>
      <c r="F160" s="224" t="s">
        <v>8242</v>
      </c>
      <c r="G160" s="64"/>
      <c r="H160" s="64"/>
      <c r="I160" s="177"/>
      <c r="J160" s="64"/>
      <c r="K160" s="64"/>
      <c r="L160" s="62"/>
      <c r="M160" s="223"/>
      <c r="N160" s="43"/>
      <c r="O160" s="43"/>
      <c r="P160" s="43"/>
      <c r="Q160" s="43"/>
      <c r="R160" s="43"/>
      <c r="S160" s="43"/>
      <c r="T160" s="79"/>
      <c r="AT160" s="25" t="s">
        <v>509</v>
      </c>
      <c r="AU160" s="25" t="s">
        <v>82</v>
      </c>
    </row>
    <row r="161" spans="2:51" s="13" customFormat="1">
      <c r="B161" s="237"/>
      <c r="C161" s="238"/>
      <c r="D161" s="221" t="s">
        <v>513</v>
      </c>
      <c r="E161" s="239" t="s">
        <v>23</v>
      </c>
      <c r="F161" s="240" t="s">
        <v>8283</v>
      </c>
      <c r="G161" s="238"/>
      <c r="H161" s="241" t="s">
        <v>23</v>
      </c>
      <c r="I161" s="242"/>
      <c r="J161" s="238"/>
      <c r="K161" s="238"/>
      <c r="L161" s="243"/>
      <c r="M161" s="244"/>
      <c r="N161" s="245"/>
      <c r="O161" s="245"/>
      <c r="P161" s="245"/>
      <c r="Q161" s="245"/>
      <c r="R161" s="245"/>
      <c r="S161" s="245"/>
      <c r="T161" s="246"/>
      <c r="AT161" s="247" t="s">
        <v>513</v>
      </c>
      <c r="AU161" s="247" t="s">
        <v>82</v>
      </c>
      <c r="AV161" s="13" t="s">
        <v>80</v>
      </c>
      <c r="AW161" s="13" t="s">
        <v>36</v>
      </c>
      <c r="AX161" s="13" t="s">
        <v>73</v>
      </c>
      <c r="AY161" s="247" t="s">
        <v>492</v>
      </c>
    </row>
    <row r="162" spans="2:51" s="12" customFormat="1">
      <c r="B162" s="225"/>
      <c r="C162" s="226"/>
      <c r="D162" s="221" t="s">
        <v>513</v>
      </c>
      <c r="E162" s="248" t="s">
        <v>23</v>
      </c>
      <c r="F162" s="249" t="s">
        <v>8284</v>
      </c>
      <c r="G162" s="226"/>
      <c r="H162" s="250">
        <v>13.292</v>
      </c>
      <c r="I162" s="231"/>
      <c r="J162" s="226"/>
      <c r="K162" s="226"/>
      <c r="L162" s="232"/>
      <c r="M162" s="233"/>
      <c r="N162" s="234"/>
      <c r="O162" s="234"/>
      <c r="P162" s="234"/>
      <c r="Q162" s="234"/>
      <c r="R162" s="234"/>
      <c r="S162" s="234"/>
      <c r="T162" s="235"/>
      <c r="AT162" s="236" t="s">
        <v>513</v>
      </c>
      <c r="AU162" s="236" t="s">
        <v>82</v>
      </c>
      <c r="AV162" s="12" t="s">
        <v>82</v>
      </c>
      <c r="AW162" s="12" t="s">
        <v>36</v>
      </c>
      <c r="AX162" s="12" t="s">
        <v>73</v>
      </c>
      <c r="AY162" s="236" t="s">
        <v>492</v>
      </c>
    </row>
    <row r="163" spans="2:51" s="12" customFormat="1">
      <c r="B163" s="225"/>
      <c r="C163" s="226"/>
      <c r="D163" s="221" t="s">
        <v>513</v>
      </c>
      <c r="E163" s="248" t="s">
        <v>23</v>
      </c>
      <c r="F163" s="249" t="s">
        <v>8285</v>
      </c>
      <c r="G163" s="226"/>
      <c r="H163" s="250">
        <v>5.1689999999999996</v>
      </c>
      <c r="I163" s="231"/>
      <c r="J163" s="226"/>
      <c r="K163" s="226"/>
      <c r="L163" s="232"/>
      <c r="M163" s="233"/>
      <c r="N163" s="234"/>
      <c r="O163" s="234"/>
      <c r="P163" s="234"/>
      <c r="Q163" s="234"/>
      <c r="R163" s="234"/>
      <c r="S163" s="234"/>
      <c r="T163" s="235"/>
      <c r="AT163" s="236" t="s">
        <v>513</v>
      </c>
      <c r="AU163" s="236" t="s">
        <v>82</v>
      </c>
      <c r="AV163" s="12" t="s">
        <v>82</v>
      </c>
      <c r="AW163" s="12" t="s">
        <v>36</v>
      </c>
      <c r="AX163" s="12" t="s">
        <v>73</v>
      </c>
      <c r="AY163" s="236" t="s">
        <v>492</v>
      </c>
    </row>
    <row r="164" spans="2:51" s="12" customFormat="1">
      <c r="B164" s="225"/>
      <c r="C164" s="226"/>
      <c r="D164" s="221" t="s">
        <v>513</v>
      </c>
      <c r="E164" s="248" t="s">
        <v>23</v>
      </c>
      <c r="F164" s="249" t="s">
        <v>8286</v>
      </c>
      <c r="G164" s="226"/>
      <c r="H164" s="250">
        <v>5.9989999999999997</v>
      </c>
      <c r="I164" s="231"/>
      <c r="J164" s="226"/>
      <c r="K164" s="226"/>
      <c r="L164" s="232"/>
      <c r="M164" s="233"/>
      <c r="N164" s="234"/>
      <c r="O164" s="234"/>
      <c r="P164" s="234"/>
      <c r="Q164" s="234"/>
      <c r="R164" s="234"/>
      <c r="S164" s="234"/>
      <c r="T164" s="235"/>
      <c r="AT164" s="236" t="s">
        <v>513</v>
      </c>
      <c r="AU164" s="236" t="s">
        <v>82</v>
      </c>
      <c r="AV164" s="12" t="s">
        <v>82</v>
      </c>
      <c r="AW164" s="12" t="s">
        <v>36</v>
      </c>
      <c r="AX164" s="12" t="s">
        <v>73</v>
      </c>
      <c r="AY164" s="236" t="s">
        <v>492</v>
      </c>
    </row>
    <row r="165" spans="2:51" s="12" customFormat="1">
      <c r="B165" s="225"/>
      <c r="C165" s="226"/>
      <c r="D165" s="221" t="s">
        <v>513</v>
      </c>
      <c r="E165" s="248" t="s">
        <v>23</v>
      </c>
      <c r="F165" s="249" t="s">
        <v>8287</v>
      </c>
      <c r="G165" s="226"/>
      <c r="H165" s="250">
        <v>3.4009999999999998</v>
      </c>
      <c r="I165" s="231"/>
      <c r="J165" s="226"/>
      <c r="K165" s="226"/>
      <c r="L165" s="232"/>
      <c r="M165" s="233"/>
      <c r="N165" s="234"/>
      <c r="O165" s="234"/>
      <c r="P165" s="234"/>
      <c r="Q165" s="234"/>
      <c r="R165" s="234"/>
      <c r="S165" s="234"/>
      <c r="T165" s="235"/>
      <c r="AT165" s="236" t="s">
        <v>513</v>
      </c>
      <c r="AU165" s="236" t="s">
        <v>82</v>
      </c>
      <c r="AV165" s="12" t="s">
        <v>82</v>
      </c>
      <c r="AW165" s="12" t="s">
        <v>36</v>
      </c>
      <c r="AX165" s="12" t="s">
        <v>73</v>
      </c>
      <c r="AY165" s="236" t="s">
        <v>492</v>
      </c>
    </row>
    <row r="166" spans="2:51" s="13" customFormat="1">
      <c r="B166" s="237"/>
      <c r="C166" s="238"/>
      <c r="D166" s="221" t="s">
        <v>513</v>
      </c>
      <c r="E166" s="239" t="s">
        <v>23</v>
      </c>
      <c r="F166" s="240" t="s">
        <v>8288</v>
      </c>
      <c r="G166" s="238"/>
      <c r="H166" s="241" t="s">
        <v>23</v>
      </c>
      <c r="I166" s="242"/>
      <c r="J166" s="238"/>
      <c r="K166" s="238"/>
      <c r="L166" s="243"/>
      <c r="M166" s="244"/>
      <c r="N166" s="245"/>
      <c r="O166" s="245"/>
      <c r="P166" s="245"/>
      <c r="Q166" s="245"/>
      <c r="R166" s="245"/>
      <c r="S166" s="245"/>
      <c r="T166" s="246"/>
      <c r="AT166" s="247" t="s">
        <v>513</v>
      </c>
      <c r="AU166" s="247" t="s">
        <v>82</v>
      </c>
      <c r="AV166" s="13" t="s">
        <v>80</v>
      </c>
      <c r="AW166" s="13" t="s">
        <v>36</v>
      </c>
      <c r="AX166" s="13" t="s">
        <v>73</v>
      </c>
      <c r="AY166" s="247" t="s">
        <v>492</v>
      </c>
    </row>
    <row r="167" spans="2:51" s="12" customFormat="1">
      <c r="B167" s="225"/>
      <c r="C167" s="226"/>
      <c r="D167" s="221" t="s">
        <v>513</v>
      </c>
      <c r="E167" s="248" t="s">
        <v>23</v>
      </c>
      <c r="F167" s="249" t="s">
        <v>8289</v>
      </c>
      <c r="G167" s="226"/>
      <c r="H167" s="250">
        <v>1.571</v>
      </c>
      <c r="I167" s="231"/>
      <c r="J167" s="226"/>
      <c r="K167" s="226"/>
      <c r="L167" s="232"/>
      <c r="M167" s="233"/>
      <c r="N167" s="234"/>
      <c r="O167" s="234"/>
      <c r="P167" s="234"/>
      <c r="Q167" s="234"/>
      <c r="R167" s="234"/>
      <c r="S167" s="234"/>
      <c r="T167" s="235"/>
      <c r="AT167" s="236" t="s">
        <v>513</v>
      </c>
      <c r="AU167" s="236" t="s">
        <v>82</v>
      </c>
      <c r="AV167" s="12" t="s">
        <v>82</v>
      </c>
      <c r="AW167" s="12" t="s">
        <v>36</v>
      </c>
      <c r="AX167" s="12" t="s">
        <v>73</v>
      </c>
      <c r="AY167" s="236" t="s">
        <v>492</v>
      </c>
    </row>
    <row r="168" spans="2:51" s="12" customFormat="1">
      <c r="B168" s="225"/>
      <c r="C168" s="226"/>
      <c r="D168" s="221" t="s">
        <v>513</v>
      </c>
      <c r="E168" s="248" t="s">
        <v>23</v>
      </c>
      <c r="F168" s="249" t="s">
        <v>8290</v>
      </c>
      <c r="G168" s="226"/>
      <c r="H168" s="250">
        <v>3.4609999999999999</v>
      </c>
      <c r="I168" s="231"/>
      <c r="J168" s="226"/>
      <c r="K168" s="226"/>
      <c r="L168" s="232"/>
      <c r="M168" s="233"/>
      <c r="N168" s="234"/>
      <c r="O168" s="234"/>
      <c r="P168" s="234"/>
      <c r="Q168" s="234"/>
      <c r="R168" s="234"/>
      <c r="S168" s="234"/>
      <c r="T168" s="235"/>
      <c r="AT168" s="236" t="s">
        <v>513</v>
      </c>
      <c r="AU168" s="236" t="s">
        <v>82</v>
      </c>
      <c r="AV168" s="12" t="s">
        <v>82</v>
      </c>
      <c r="AW168" s="12" t="s">
        <v>36</v>
      </c>
      <c r="AX168" s="12" t="s">
        <v>73</v>
      </c>
      <c r="AY168" s="236" t="s">
        <v>492</v>
      </c>
    </row>
    <row r="169" spans="2:51" s="12" customFormat="1">
      <c r="B169" s="225"/>
      <c r="C169" s="226"/>
      <c r="D169" s="221" t="s">
        <v>513</v>
      </c>
      <c r="E169" s="248" t="s">
        <v>23</v>
      </c>
      <c r="F169" s="249" t="s">
        <v>8291</v>
      </c>
      <c r="G169" s="226"/>
      <c r="H169" s="250">
        <v>28.276</v>
      </c>
      <c r="I169" s="231"/>
      <c r="J169" s="226"/>
      <c r="K169" s="226"/>
      <c r="L169" s="232"/>
      <c r="M169" s="233"/>
      <c r="N169" s="234"/>
      <c r="O169" s="234"/>
      <c r="P169" s="234"/>
      <c r="Q169" s="234"/>
      <c r="R169" s="234"/>
      <c r="S169" s="234"/>
      <c r="T169" s="235"/>
      <c r="AT169" s="236" t="s">
        <v>513</v>
      </c>
      <c r="AU169" s="236" t="s">
        <v>82</v>
      </c>
      <c r="AV169" s="12" t="s">
        <v>82</v>
      </c>
      <c r="AW169" s="12" t="s">
        <v>36</v>
      </c>
      <c r="AX169" s="12" t="s">
        <v>73</v>
      </c>
      <c r="AY169" s="236" t="s">
        <v>492</v>
      </c>
    </row>
    <row r="170" spans="2:51" s="12" customFormat="1">
      <c r="B170" s="225"/>
      <c r="C170" s="226"/>
      <c r="D170" s="221" t="s">
        <v>513</v>
      </c>
      <c r="E170" s="248" t="s">
        <v>23</v>
      </c>
      <c r="F170" s="249" t="s">
        <v>8292</v>
      </c>
      <c r="G170" s="226"/>
      <c r="H170" s="250">
        <v>23.94</v>
      </c>
      <c r="I170" s="231"/>
      <c r="J170" s="226"/>
      <c r="K170" s="226"/>
      <c r="L170" s="232"/>
      <c r="M170" s="233"/>
      <c r="N170" s="234"/>
      <c r="O170" s="234"/>
      <c r="P170" s="234"/>
      <c r="Q170" s="234"/>
      <c r="R170" s="234"/>
      <c r="S170" s="234"/>
      <c r="T170" s="235"/>
      <c r="AT170" s="236" t="s">
        <v>513</v>
      </c>
      <c r="AU170" s="236" t="s">
        <v>82</v>
      </c>
      <c r="AV170" s="12" t="s">
        <v>82</v>
      </c>
      <c r="AW170" s="12" t="s">
        <v>36</v>
      </c>
      <c r="AX170" s="12" t="s">
        <v>73</v>
      </c>
      <c r="AY170" s="236" t="s">
        <v>492</v>
      </c>
    </row>
    <row r="171" spans="2:51" s="12" customFormat="1">
      <c r="B171" s="225"/>
      <c r="C171" s="226"/>
      <c r="D171" s="221" t="s">
        <v>513</v>
      </c>
      <c r="E171" s="248" t="s">
        <v>23</v>
      </c>
      <c r="F171" s="249" t="s">
        <v>8293</v>
      </c>
      <c r="G171" s="226"/>
      <c r="H171" s="250">
        <v>0.33100000000000002</v>
      </c>
      <c r="I171" s="231"/>
      <c r="J171" s="226"/>
      <c r="K171" s="226"/>
      <c r="L171" s="232"/>
      <c r="M171" s="233"/>
      <c r="N171" s="234"/>
      <c r="O171" s="234"/>
      <c r="P171" s="234"/>
      <c r="Q171" s="234"/>
      <c r="R171" s="234"/>
      <c r="S171" s="234"/>
      <c r="T171" s="235"/>
      <c r="AT171" s="236" t="s">
        <v>513</v>
      </c>
      <c r="AU171" s="236" t="s">
        <v>82</v>
      </c>
      <c r="AV171" s="12" t="s">
        <v>82</v>
      </c>
      <c r="AW171" s="12" t="s">
        <v>36</v>
      </c>
      <c r="AX171" s="12" t="s">
        <v>73</v>
      </c>
      <c r="AY171" s="236" t="s">
        <v>492</v>
      </c>
    </row>
    <row r="172" spans="2:51" s="12" customFormat="1">
      <c r="B172" s="225"/>
      <c r="C172" s="226"/>
      <c r="D172" s="221" t="s">
        <v>513</v>
      </c>
      <c r="E172" s="248" t="s">
        <v>23</v>
      </c>
      <c r="F172" s="249" t="s">
        <v>8294</v>
      </c>
      <c r="G172" s="226"/>
      <c r="H172" s="250">
        <v>8.2680000000000007</v>
      </c>
      <c r="I172" s="231"/>
      <c r="J172" s="226"/>
      <c r="K172" s="226"/>
      <c r="L172" s="232"/>
      <c r="M172" s="233"/>
      <c r="N172" s="234"/>
      <c r="O172" s="234"/>
      <c r="P172" s="234"/>
      <c r="Q172" s="234"/>
      <c r="R172" s="234"/>
      <c r="S172" s="234"/>
      <c r="T172" s="235"/>
      <c r="AT172" s="236" t="s">
        <v>513</v>
      </c>
      <c r="AU172" s="236" t="s">
        <v>82</v>
      </c>
      <c r="AV172" s="12" t="s">
        <v>82</v>
      </c>
      <c r="AW172" s="12" t="s">
        <v>36</v>
      </c>
      <c r="AX172" s="12" t="s">
        <v>73</v>
      </c>
      <c r="AY172" s="236" t="s">
        <v>492</v>
      </c>
    </row>
    <row r="173" spans="2:51" s="12" customFormat="1">
      <c r="B173" s="225"/>
      <c r="C173" s="226"/>
      <c r="D173" s="221" t="s">
        <v>513</v>
      </c>
      <c r="E173" s="248" t="s">
        <v>23</v>
      </c>
      <c r="F173" s="249" t="s">
        <v>8295</v>
      </c>
      <c r="G173" s="226"/>
      <c r="H173" s="250">
        <v>2.8450000000000002</v>
      </c>
      <c r="I173" s="231"/>
      <c r="J173" s="226"/>
      <c r="K173" s="226"/>
      <c r="L173" s="232"/>
      <c r="M173" s="233"/>
      <c r="N173" s="234"/>
      <c r="O173" s="234"/>
      <c r="P173" s="234"/>
      <c r="Q173" s="234"/>
      <c r="R173" s="234"/>
      <c r="S173" s="234"/>
      <c r="T173" s="235"/>
      <c r="AT173" s="236" t="s">
        <v>513</v>
      </c>
      <c r="AU173" s="236" t="s">
        <v>82</v>
      </c>
      <c r="AV173" s="12" t="s">
        <v>82</v>
      </c>
      <c r="AW173" s="12" t="s">
        <v>36</v>
      </c>
      <c r="AX173" s="12" t="s">
        <v>73</v>
      </c>
      <c r="AY173" s="236" t="s">
        <v>492</v>
      </c>
    </row>
    <row r="174" spans="2:51" s="12" customFormat="1">
      <c r="B174" s="225"/>
      <c r="C174" s="226"/>
      <c r="D174" s="221" t="s">
        <v>513</v>
      </c>
      <c r="E174" s="248" t="s">
        <v>23</v>
      </c>
      <c r="F174" s="249" t="s">
        <v>8296</v>
      </c>
      <c r="G174" s="226"/>
      <c r="H174" s="250">
        <v>1.2709999999999999</v>
      </c>
      <c r="I174" s="231"/>
      <c r="J174" s="226"/>
      <c r="K174" s="226"/>
      <c r="L174" s="232"/>
      <c r="M174" s="233"/>
      <c r="N174" s="234"/>
      <c r="O174" s="234"/>
      <c r="P174" s="234"/>
      <c r="Q174" s="234"/>
      <c r="R174" s="234"/>
      <c r="S174" s="234"/>
      <c r="T174" s="235"/>
      <c r="AT174" s="236" t="s">
        <v>513</v>
      </c>
      <c r="AU174" s="236" t="s">
        <v>82</v>
      </c>
      <c r="AV174" s="12" t="s">
        <v>82</v>
      </c>
      <c r="AW174" s="12" t="s">
        <v>36</v>
      </c>
      <c r="AX174" s="12" t="s">
        <v>73</v>
      </c>
      <c r="AY174" s="236" t="s">
        <v>492</v>
      </c>
    </row>
    <row r="175" spans="2:51" s="13" customFormat="1">
      <c r="B175" s="237"/>
      <c r="C175" s="238"/>
      <c r="D175" s="221" t="s">
        <v>513</v>
      </c>
      <c r="E175" s="239" t="s">
        <v>23</v>
      </c>
      <c r="F175" s="240" t="s">
        <v>8297</v>
      </c>
      <c r="G175" s="238"/>
      <c r="H175" s="241" t="s">
        <v>23</v>
      </c>
      <c r="I175" s="242"/>
      <c r="J175" s="238"/>
      <c r="K175" s="238"/>
      <c r="L175" s="243"/>
      <c r="M175" s="244"/>
      <c r="N175" s="245"/>
      <c r="O175" s="245"/>
      <c r="P175" s="245"/>
      <c r="Q175" s="245"/>
      <c r="R175" s="245"/>
      <c r="S175" s="245"/>
      <c r="T175" s="246"/>
      <c r="AT175" s="247" t="s">
        <v>513</v>
      </c>
      <c r="AU175" s="247" t="s">
        <v>82</v>
      </c>
      <c r="AV175" s="13" t="s">
        <v>80</v>
      </c>
      <c r="AW175" s="13" t="s">
        <v>36</v>
      </c>
      <c r="AX175" s="13" t="s">
        <v>73</v>
      </c>
      <c r="AY175" s="247" t="s">
        <v>492</v>
      </c>
    </row>
    <row r="176" spans="2:51" s="12" customFormat="1">
      <c r="B176" s="225"/>
      <c r="C176" s="226"/>
      <c r="D176" s="221" t="s">
        <v>513</v>
      </c>
      <c r="E176" s="248" t="s">
        <v>23</v>
      </c>
      <c r="F176" s="249" t="s">
        <v>8298</v>
      </c>
      <c r="G176" s="226"/>
      <c r="H176" s="250">
        <v>3.649</v>
      </c>
      <c r="I176" s="231"/>
      <c r="J176" s="226"/>
      <c r="K176" s="226"/>
      <c r="L176" s="232"/>
      <c r="M176" s="233"/>
      <c r="N176" s="234"/>
      <c r="O176" s="234"/>
      <c r="P176" s="234"/>
      <c r="Q176" s="234"/>
      <c r="R176" s="234"/>
      <c r="S176" s="234"/>
      <c r="T176" s="235"/>
      <c r="AT176" s="236" t="s">
        <v>513</v>
      </c>
      <c r="AU176" s="236" t="s">
        <v>82</v>
      </c>
      <c r="AV176" s="12" t="s">
        <v>82</v>
      </c>
      <c r="AW176" s="12" t="s">
        <v>36</v>
      </c>
      <c r="AX176" s="12" t="s">
        <v>73</v>
      </c>
      <c r="AY176" s="236" t="s">
        <v>492</v>
      </c>
    </row>
    <row r="177" spans="2:51" s="12" customFormat="1">
      <c r="B177" s="225"/>
      <c r="C177" s="226"/>
      <c r="D177" s="221" t="s">
        <v>513</v>
      </c>
      <c r="E177" s="248" t="s">
        <v>23</v>
      </c>
      <c r="F177" s="249" t="s">
        <v>8299</v>
      </c>
      <c r="G177" s="226"/>
      <c r="H177" s="250">
        <v>29.736000000000001</v>
      </c>
      <c r="I177" s="231"/>
      <c r="J177" s="226"/>
      <c r="K177" s="226"/>
      <c r="L177" s="232"/>
      <c r="M177" s="233"/>
      <c r="N177" s="234"/>
      <c r="O177" s="234"/>
      <c r="P177" s="234"/>
      <c r="Q177" s="234"/>
      <c r="R177" s="234"/>
      <c r="S177" s="234"/>
      <c r="T177" s="235"/>
      <c r="AT177" s="236" t="s">
        <v>513</v>
      </c>
      <c r="AU177" s="236" t="s">
        <v>82</v>
      </c>
      <c r="AV177" s="12" t="s">
        <v>82</v>
      </c>
      <c r="AW177" s="12" t="s">
        <v>36</v>
      </c>
      <c r="AX177" s="12" t="s">
        <v>73</v>
      </c>
      <c r="AY177" s="236" t="s">
        <v>492</v>
      </c>
    </row>
    <row r="178" spans="2:51" s="12" customFormat="1">
      <c r="B178" s="225"/>
      <c r="C178" s="226"/>
      <c r="D178" s="221" t="s">
        <v>513</v>
      </c>
      <c r="E178" s="248" t="s">
        <v>23</v>
      </c>
      <c r="F178" s="249" t="s">
        <v>8300</v>
      </c>
      <c r="G178" s="226"/>
      <c r="H178" s="250">
        <v>32.503</v>
      </c>
      <c r="I178" s="231"/>
      <c r="J178" s="226"/>
      <c r="K178" s="226"/>
      <c r="L178" s="232"/>
      <c r="M178" s="233"/>
      <c r="N178" s="234"/>
      <c r="O178" s="234"/>
      <c r="P178" s="234"/>
      <c r="Q178" s="234"/>
      <c r="R178" s="234"/>
      <c r="S178" s="234"/>
      <c r="T178" s="235"/>
      <c r="AT178" s="236" t="s">
        <v>513</v>
      </c>
      <c r="AU178" s="236" t="s">
        <v>82</v>
      </c>
      <c r="AV178" s="12" t="s">
        <v>82</v>
      </c>
      <c r="AW178" s="12" t="s">
        <v>36</v>
      </c>
      <c r="AX178" s="12" t="s">
        <v>73</v>
      </c>
      <c r="AY178" s="236" t="s">
        <v>492</v>
      </c>
    </row>
    <row r="179" spans="2:51" s="13" customFormat="1">
      <c r="B179" s="237"/>
      <c r="C179" s="238"/>
      <c r="D179" s="221" t="s">
        <v>513</v>
      </c>
      <c r="E179" s="239" t="s">
        <v>23</v>
      </c>
      <c r="F179" s="240" t="s">
        <v>8301</v>
      </c>
      <c r="G179" s="238"/>
      <c r="H179" s="241" t="s">
        <v>23</v>
      </c>
      <c r="I179" s="242"/>
      <c r="J179" s="238"/>
      <c r="K179" s="238"/>
      <c r="L179" s="243"/>
      <c r="M179" s="244"/>
      <c r="N179" s="245"/>
      <c r="O179" s="245"/>
      <c r="P179" s="245"/>
      <c r="Q179" s="245"/>
      <c r="R179" s="245"/>
      <c r="S179" s="245"/>
      <c r="T179" s="246"/>
      <c r="AT179" s="247" t="s">
        <v>513</v>
      </c>
      <c r="AU179" s="247" t="s">
        <v>82</v>
      </c>
      <c r="AV179" s="13" t="s">
        <v>80</v>
      </c>
      <c r="AW179" s="13" t="s">
        <v>36</v>
      </c>
      <c r="AX179" s="13" t="s">
        <v>73</v>
      </c>
      <c r="AY179" s="247" t="s">
        <v>492</v>
      </c>
    </row>
    <row r="180" spans="2:51" s="12" customFormat="1">
      <c r="B180" s="225"/>
      <c r="C180" s="226"/>
      <c r="D180" s="221" t="s">
        <v>513</v>
      </c>
      <c r="E180" s="248" t="s">
        <v>23</v>
      </c>
      <c r="F180" s="249" t="s">
        <v>8302</v>
      </c>
      <c r="G180" s="226"/>
      <c r="H180" s="250">
        <v>6.0810000000000004</v>
      </c>
      <c r="I180" s="231"/>
      <c r="J180" s="226"/>
      <c r="K180" s="226"/>
      <c r="L180" s="232"/>
      <c r="M180" s="233"/>
      <c r="N180" s="234"/>
      <c r="O180" s="234"/>
      <c r="P180" s="234"/>
      <c r="Q180" s="234"/>
      <c r="R180" s="234"/>
      <c r="S180" s="234"/>
      <c r="T180" s="235"/>
      <c r="AT180" s="236" t="s">
        <v>513</v>
      </c>
      <c r="AU180" s="236" t="s">
        <v>82</v>
      </c>
      <c r="AV180" s="12" t="s">
        <v>82</v>
      </c>
      <c r="AW180" s="12" t="s">
        <v>36</v>
      </c>
      <c r="AX180" s="12" t="s">
        <v>73</v>
      </c>
      <c r="AY180" s="236" t="s">
        <v>492</v>
      </c>
    </row>
    <row r="181" spans="2:51" s="12" customFormat="1">
      <c r="B181" s="225"/>
      <c r="C181" s="226"/>
      <c r="D181" s="221" t="s">
        <v>513</v>
      </c>
      <c r="E181" s="248" t="s">
        <v>23</v>
      </c>
      <c r="F181" s="249" t="s">
        <v>8303</v>
      </c>
      <c r="G181" s="226"/>
      <c r="H181" s="250">
        <v>2.1779999999999999</v>
      </c>
      <c r="I181" s="231"/>
      <c r="J181" s="226"/>
      <c r="K181" s="226"/>
      <c r="L181" s="232"/>
      <c r="M181" s="233"/>
      <c r="N181" s="234"/>
      <c r="O181" s="234"/>
      <c r="P181" s="234"/>
      <c r="Q181" s="234"/>
      <c r="R181" s="234"/>
      <c r="S181" s="234"/>
      <c r="T181" s="235"/>
      <c r="AT181" s="236" t="s">
        <v>513</v>
      </c>
      <c r="AU181" s="236" t="s">
        <v>82</v>
      </c>
      <c r="AV181" s="12" t="s">
        <v>82</v>
      </c>
      <c r="AW181" s="12" t="s">
        <v>36</v>
      </c>
      <c r="AX181" s="12" t="s">
        <v>73</v>
      </c>
      <c r="AY181" s="236" t="s">
        <v>492</v>
      </c>
    </row>
    <row r="182" spans="2:51" s="12" customFormat="1">
      <c r="B182" s="225"/>
      <c r="C182" s="226"/>
      <c r="D182" s="221" t="s">
        <v>513</v>
      </c>
      <c r="E182" s="248" t="s">
        <v>23</v>
      </c>
      <c r="F182" s="249" t="s">
        <v>8304</v>
      </c>
      <c r="G182" s="226"/>
      <c r="H182" s="250">
        <v>14.178000000000001</v>
      </c>
      <c r="I182" s="231"/>
      <c r="J182" s="226"/>
      <c r="K182" s="226"/>
      <c r="L182" s="232"/>
      <c r="M182" s="233"/>
      <c r="N182" s="234"/>
      <c r="O182" s="234"/>
      <c r="P182" s="234"/>
      <c r="Q182" s="234"/>
      <c r="R182" s="234"/>
      <c r="S182" s="234"/>
      <c r="T182" s="235"/>
      <c r="AT182" s="236" t="s">
        <v>513</v>
      </c>
      <c r="AU182" s="236" t="s">
        <v>82</v>
      </c>
      <c r="AV182" s="12" t="s">
        <v>82</v>
      </c>
      <c r="AW182" s="12" t="s">
        <v>36</v>
      </c>
      <c r="AX182" s="12" t="s">
        <v>73</v>
      </c>
      <c r="AY182" s="236" t="s">
        <v>492</v>
      </c>
    </row>
    <row r="183" spans="2:51" s="12" customFormat="1">
      <c r="B183" s="225"/>
      <c r="C183" s="226"/>
      <c r="D183" s="221" t="s">
        <v>513</v>
      </c>
      <c r="E183" s="248" t="s">
        <v>23</v>
      </c>
      <c r="F183" s="249" t="s">
        <v>8305</v>
      </c>
      <c r="G183" s="226"/>
      <c r="H183" s="250">
        <v>9.9499999999999993</v>
      </c>
      <c r="I183" s="231"/>
      <c r="J183" s="226"/>
      <c r="K183" s="226"/>
      <c r="L183" s="232"/>
      <c r="M183" s="233"/>
      <c r="N183" s="234"/>
      <c r="O183" s="234"/>
      <c r="P183" s="234"/>
      <c r="Q183" s="234"/>
      <c r="R183" s="234"/>
      <c r="S183" s="234"/>
      <c r="T183" s="235"/>
      <c r="AT183" s="236" t="s">
        <v>513</v>
      </c>
      <c r="AU183" s="236" t="s">
        <v>82</v>
      </c>
      <c r="AV183" s="12" t="s">
        <v>82</v>
      </c>
      <c r="AW183" s="12" t="s">
        <v>36</v>
      </c>
      <c r="AX183" s="12" t="s">
        <v>73</v>
      </c>
      <c r="AY183" s="236" t="s">
        <v>492</v>
      </c>
    </row>
    <row r="184" spans="2:51" s="12" customFormat="1">
      <c r="B184" s="225"/>
      <c r="C184" s="226"/>
      <c r="D184" s="221" t="s">
        <v>513</v>
      </c>
      <c r="E184" s="248" t="s">
        <v>23</v>
      </c>
      <c r="F184" s="249" t="s">
        <v>8306</v>
      </c>
      <c r="G184" s="226"/>
      <c r="H184" s="250">
        <v>1.756</v>
      </c>
      <c r="I184" s="231"/>
      <c r="J184" s="226"/>
      <c r="K184" s="226"/>
      <c r="L184" s="232"/>
      <c r="M184" s="233"/>
      <c r="N184" s="234"/>
      <c r="O184" s="234"/>
      <c r="P184" s="234"/>
      <c r="Q184" s="234"/>
      <c r="R184" s="234"/>
      <c r="S184" s="234"/>
      <c r="T184" s="235"/>
      <c r="AT184" s="236" t="s">
        <v>513</v>
      </c>
      <c r="AU184" s="236" t="s">
        <v>82</v>
      </c>
      <c r="AV184" s="12" t="s">
        <v>82</v>
      </c>
      <c r="AW184" s="12" t="s">
        <v>36</v>
      </c>
      <c r="AX184" s="12" t="s">
        <v>73</v>
      </c>
      <c r="AY184" s="236" t="s">
        <v>492</v>
      </c>
    </row>
    <row r="185" spans="2:51" s="12" customFormat="1">
      <c r="B185" s="225"/>
      <c r="C185" s="226"/>
      <c r="D185" s="221" t="s">
        <v>513</v>
      </c>
      <c r="E185" s="248" t="s">
        <v>23</v>
      </c>
      <c r="F185" s="249" t="s">
        <v>8307</v>
      </c>
      <c r="G185" s="226"/>
      <c r="H185" s="250">
        <v>9.4390000000000001</v>
      </c>
      <c r="I185" s="231"/>
      <c r="J185" s="226"/>
      <c r="K185" s="226"/>
      <c r="L185" s="232"/>
      <c r="M185" s="233"/>
      <c r="N185" s="234"/>
      <c r="O185" s="234"/>
      <c r="P185" s="234"/>
      <c r="Q185" s="234"/>
      <c r="R185" s="234"/>
      <c r="S185" s="234"/>
      <c r="T185" s="235"/>
      <c r="AT185" s="236" t="s">
        <v>513</v>
      </c>
      <c r="AU185" s="236" t="s">
        <v>82</v>
      </c>
      <c r="AV185" s="12" t="s">
        <v>82</v>
      </c>
      <c r="AW185" s="12" t="s">
        <v>36</v>
      </c>
      <c r="AX185" s="12" t="s">
        <v>73</v>
      </c>
      <c r="AY185" s="236" t="s">
        <v>492</v>
      </c>
    </row>
    <row r="186" spans="2:51" s="12" customFormat="1">
      <c r="B186" s="225"/>
      <c r="C186" s="226"/>
      <c r="D186" s="221" t="s">
        <v>513</v>
      </c>
      <c r="E186" s="248" t="s">
        <v>23</v>
      </c>
      <c r="F186" s="249" t="s">
        <v>8308</v>
      </c>
      <c r="G186" s="226"/>
      <c r="H186" s="250">
        <v>1.4</v>
      </c>
      <c r="I186" s="231"/>
      <c r="J186" s="226"/>
      <c r="K186" s="226"/>
      <c r="L186" s="232"/>
      <c r="M186" s="233"/>
      <c r="N186" s="234"/>
      <c r="O186" s="234"/>
      <c r="P186" s="234"/>
      <c r="Q186" s="234"/>
      <c r="R186" s="234"/>
      <c r="S186" s="234"/>
      <c r="T186" s="235"/>
      <c r="AT186" s="236" t="s">
        <v>513</v>
      </c>
      <c r="AU186" s="236" t="s">
        <v>82</v>
      </c>
      <c r="AV186" s="12" t="s">
        <v>82</v>
      </c>
      <c r="AW186" s="12" t="s">
        <v>36</v>
      </c>
      <c r="AX186" s="12" t="s">
        <v>73</v>
      </c>
      <c r="AY186" s="236" t="s">
        <v>492</v>
      </c>
    </row>
    <row r="187" spans="2:51" s="13" customFormat="1">
      <c r="B187" s="237"/>
      <c r="C187" s="238"/>
      <c r="D187" s="221" t="s">
        <v>513</v>
      </c>
      <c r="E187" s="239" t="s">
        <v>23</v>
      </c>
      <c r="F187" s="240" t="s">
        <v>8309</v>
      </c>
      <c r="G187" s="238"/>
      <c r="H187" s="241" t="s">
        <v>23</v>
      </c>
      <c r="I187" s="242"/>
      <c r="J187" s="238"/>
      <c r="K187" s="238"/>
      <c r="L187" s="243"/>
      <c r="M187" s="244"/>
      <c r="N187" s="245"/>
      <c r="O187" s="245"/>
      <c r="P187" s="245"/>
      <c r="Q187" s="245"/>
      <c r="R187" s="245"/>
      <c r="S187" s="245"/>
      <c r="T187" s="246"/>
      <c r="AT187" s="247" t="s">
        <v>513</v>
      </c>
      <c r="AU187" s="247" t="s">
        <v>82</v>
      </c>
      <c r="AV187" s="13" t="s">
        <v>80</v>
      </c>
      <c r="AW187" s="13" t="s">
        <v>36</v>
      </c>
      <c r="AX187" s="13" t="s">
        <v>73</v>
      </c>
      <c r="AY187" s="247" t="s">
        <v>492</v>
      </c>
    </row>
    <row r="188" spans="2:51" s="12" customFormat="1">
      <c r="B188" s="225"/>
      <c r="C188" s="226"/>
      <c r="D188" s="221" t="s">
        <v>513</v>
      </c>
      <c r="E188" s="248" t="s">
        <v>23</v>
      </c>
      <c r="F188" s="249" t="s">
        <v>8310</v>
      </c>
      <c r="G188" s="226"/>
      <c r="H188" s="250">
        <v>7.7439999999999998</v>
      </c>
      <c r="I188" s="231"/>
      <c r="J188" s="226"/>
      <c r="K188" s="226"/>
      <c r="L188" s="232"/>
      <c r="M188" s="233"/>
      <c r="N188" s="234"/>
      <c r="O188" s="234"/>
      <c r="P188" s="234"/>
      <c r="Q188" s="234"/>
      <c r="R188" s="234"/>
      <c r="S188" s="234"/>
      <c r="T188" s="235"/>
      <c r="AT188" s="236" t="s">
        <v>513</v>
      </c>
      <c r="AU188" s="236" t="s">
        <v>82</v>
      </c>
      <c r="AV188" s="12" t="s">
        <v>82</v>
      </c>
      <c r="AW188" s="12" t="s">
        <v>36</v>
      </c>
      <c r="AX188" s="12" t="s">
        <v>73</v>
      </c>
      <c r="AY188" s="236" t="s">
        <v>492</v>
      </c>
    </row>
    <row r="189" spans="2:51" s="12" customFormat="1">
      <c r="B189" s="225"/>
      <c r="C189" s="226"/>
      <c r="D189" s="221" t="s">
        <v>513</v>
      </c>
      <c r="E189" s="248" t="s">
        <v>23</v>
      </c>
      <c r="F189" s="249" t="s">
        <v>8311</v>
      </c>
      <c r="G189" s="226"/>
      <c r="H189" s="250">
        <v>7.2380000000000004</v>
      </c>
      <c r="I189" s="231"/>
      <c r="J189" s="226"/>
      <c r="K189" s="226"/>
      <c r="L189" s="232"/>
      <c r="M189" s="233"/>
      <c r="N189" s="234"/>
      <c r="O189" s="234"/>
      <c r="P189" s="234"/>
      <c r="Q189" s="234"/>
      <c r="R189" s="234"/>
      <c r="S189" s="234"/>
      <c r="T189" s="235"/>
      <c r="AT189" s="236" t="s">
        <v>513</v>
      </c>
      <c r="AU189" s="236" t="s">
        <v>82</v>
      </c>
      <c r="AV189" s="12" t="s">
        <v>82</v>
      </c>
      <c r="AW189" s="12" t="s">
        <v>36</v>
      </c>
      <c r="AX189" s="12" t="s">
        <v>73</v>
      </c>
      <c r="AY189" s="236" t="s">
        <v>492</v>
      </c>
    </row>
    <row r="190" spans="2:51" s="12" customFormat="1">
      <c r="B190" s="225"/>
      <c r="C190" s="226"/>
      <c r="D190" s="221" t="s">
        <v>513</v>
      </c>
      <c r="E190" s="248" t="s">
        <v>23</v>
      </c>
      <c r="F190" s="249" t="s">
        <v>8312</v>
      </c>
      <c r="G190" s="226"/>
      <c r="H190" s="250">
        <v>2.2599999999999998</v>
      </c>
      <c r="I190" s="231"/>
      <c r="J190" s="226"/>
      <c r="K190" s="226"/>
      <c r="L190" s="232"/>
      <c r="M190" s="233"/>
      <c r="N190" s="234"/>
      <c r="O190" s="234"/>
      <c r="P190" s="234"/>
      <c r="Q190" s="234"/>
      <c r="R190" s="234"/>
      <c r="S190" s="234"/>
      <c r="T190" s="235"/>
      <c r="AT190" s="236" t="s">
        <v>513</v>
      </c>
      <c r="AU190" s="236" t="s">
        <v>82</v>
      </c>
      <c r="AV190" s="12" t="s">
        <v>82</v>
      </c>
      <c r="AW190" s="12" t="s">
        <v>36</v>
      </c>
      <c r="AX190" s="12" t="s">
        <v>73</v>
      </c>
      <c r="AY190" s="236" t="s">
        <v>492</v>
      </c>
    </row>
    <row r="191" spans="2:51" s="12" customFormat="1">
      <c r="B191" s="225"/>
      <c r="C191" s="226"/>
      <c r="D191" s="221" t="s">
        <v>513</v>
      </c>
      <c r="E191" s="248" t="s">
        <v>23</v>
      </c>
      <c r="F191" s="249" t="s">
        <v>8313</v>
      </c>
      <c r="G191" s="226"/>
      <c r="H191" s="250">
        <v>2.52</v>
      </c>
      <c r="I191" s="231"/>
      <c r="J191" s="226"/>
      <c r="K191" s="226"/>
      <c r="L191" s="232"/>
      <c r="M191" s="233"/>
      <c r="N191" s="234"/>
      <c r="O191" s="234"/>
      <c r="P191" s="234"/>
      <c r="Q191" s="234"/>
      <c r="R191" s="234"/>
      <c r="S191" s="234"/>
      <c r="T191" s="235"/>
      <c r="AT191" s="236" t="s">
        <v>513</v>
      </c>
      <c r="AU191" s="236" t="s">
        <v>82</v>
      </c>
      <c r="AV191" s="12" t="s">
        <v>82</v>
      </c>
      <c r="AW191" s="12" t="s">
        <v>36</v>
      </c>
      <c r="AX191" s="12" t="s">
        <v>73</v>
      </c>
      <c r="AY191" s="236" t="s">
        <v>492</v>
      </c>
    </row>
    <row r="192" spans="2:51" s="12" customFormat="1">
      <c r="B192" s="225"/>
      <c r="C192" s="226"/>
      <c r="D192" s="221" t="s">
        <v>513</v>
      </c>
      <c r="E192" s="248" t="s">
        <v>23</v>
      </c>
      <c r="F192" s="249" t="s">
        <v>8314</v>
      </c>
      <c r="G192" s="226"/>
      <c r="H192" s="250">
        <v>1.069</v>
      </c>
      <c r="I192" s="231"/>
      <c r="J192" s="226"/>
      <c r="K192" s="226"/>
      <c r="L192" s="232"/>
      <c r="M192" s="233"/>
      <c r="N192" s="234"/>
      <c r="O192" s="234"/>
      <c r="P192" s="234"/>
      <c r="Q192" s="234"/>
      <c r="R192" s="234"/>
      <c r="S192" s="234"/>
      <c r="T192" s="235"/>
      <c r="AT192" s="236" t="s">
        <v>513</v>
      </c>
      <c r="AU192" s="236" t="s">
        <v>82</v>
      </c>
      <c r="AV192" s="12" t="s">
        <v>82</v>
      </c>
      <c r="AW192" s="12" t="s">
        <v>36</v>
      </c>
      <c r="AX192" s="12" t="s">
        <v>73</v>
      </c>
      <c r="AY192" s="236" t="s">
        <v>492</v>
      </c>
    </row>
    <row r="193" spans="2:51" s="12" customFormat="1">
      <c r="B193" s="225"/>
      <c r="C193" s="226"/>
      <c r="D193" s="221" t="s">
        <v>513</v>
      </c>
      <c r="E193" s="248" t="s">
        <v>23</v>
      </c>
      <c r="F193" s="249" t="s">
        <v>8315</v>
      </c>
      <c r="G193" s="226"/>
      <c r="H193" s="250">
        <v>3.3980000000000001</v>
      </c>
      <c r="I193" s="231"/>
      <c r="J193" s="226"/>
      <c r="K193" s="226"/>
      <c r="L193" s="232"/>
      <c r="M193" s="233"/>
      <c r="N193" s="234"/>
      <c r="O193" s="234"/>
      <c r="P193" s="234"/>
      <c r="Q193" s="234"/>
      <c r="R193" s="234"/>
      <c r="S193" s="234"/>
      <c r="T193" s="235"/>
      <c r="AT193" s="236" t="s">
        <v>513</v>
      </c>
      <c r="AU193" s="236" t="s">
        <v>82</v>
      </c>
      <c r="AV193" s="12" t="s">
        <v>82</v>
      </c>
      <c r="AW193" s="12" t="s">
        <v>36</v>
      </c>
      <c r="AX193" s="12" t="s">
        <v>73</v>
      </c>
      <c r="AY193" s="236" t="s">
        <v>492</v>
      </c>
    </row>
    <row r="194" spans="2:51" s="12" customFormat="1">
      <c r="B194" s="225"/>
      <c r="C194" s="226"/>
      <c r="D194" s="221" t="s">
        <v>513</v>
      </c>
      <c r="E194" s="248" t="s">
        <v>23</v>
      </c>
      <c r="F194" s="249" t="s">
        <v>8316</v>
      </c>
      <c r="G194" s="226"/>
      <c r="H194" s="250">
        <v>1.82</v>
      </c>
      <c r="I194" s="231"/>
      <c r="J194" s="226"/>
      <c r="K194" s="226"/>
      <c r="L194" s="232"/>
      <c r="M194" s="233"/>
      <c r="N194" s="234"/>
      <c r="O194" s="234"/>
      <c r="P194" s="234"/>
      <c r="Q194" s="234"/>
      <c r="R194" s="234"/>
      <c r="S194" s="234"/>
      <c r="T194" s="235"/>
      <c r="AT194" s="236" t="s">
        <v>513</v>
      </c>
      <c r="AU194" s="236" t="s">
        <v>82</v>
      </c>
      <c r="AV194" s="12" t="s">
        <v>82</v>
      </c>
      <c r="AW194" s="12" t="s">
        <v>36</v>
      </c>
      <c r="AX194" s="12" t="s">
        <v>73</v>
      </c>
      <c r="AY194" s="236" t="s">
        <v>492</v>
      </c>
    </row>
    <row r="195" spans="2:51" s="12" customFormat="1">
      <c r="B195" s="225"/>
      <c r="C195" s="226"/>
      <c r="D195" s="221" t="s">
        <v>513</v>
      </c>
      <c r="E195" s="248" t="s">
        <v>23</v>
      </c>
      <c r="F195" s="249" t="s">
        <v>8317</v>
      </c>
      <c r="G195" s="226"/>
      <c r="H195" s="250">
        <v>18.102</v>
      </c>
      <c r="I195" s="231"/>
      <c r="J195" s="226"/>
      <c r="K195" s="226"/>
      <c r="L195" s="232"/>
      <c r="M195" s="233"/>
      <c r="N195" s="234"/>
      <c r="O195" s="234"/>
      <c r="P195" s="234"/>
      <c r="Q195" s="234"/>
      <c r="R195" s="234"/>
      <c r="S195" s="234"/>
      <c r="T195" s="235"/>
      <c r="AT195" s="236" t="s">
        <v>513</v>
      </c>
      <c r="AU195" s="236" t="s">
        <v>82</v>
      </c>
      <c r="AV195" s="12" t="s">
        <v>82</v>
      </c>
      <c r="AW195" s="12" t="s">
        <v>36</v>
      </c>
      <c r="AX195" s="12" t="s">
        <v>73</v>
      </c>
      <c r="AY195" s="236" t="s">
        <v>492</v>
      </c>
    </row>
    <row r="196" spans="2:51" s="12" customFormat="1">
      <c r="B196" s="225"/>
      <c r="C196" s="226"/>
      <c r="D196" s="221" t="s">
        <v>513</v>
      </c>
      <c r="E196" s="248" t="s">
        <v>23</v>
      </c>
      <c r="F196" s="249" t="s">
        <v>8318</v>
      </c>
      <c r="G196" s="226"/>
      <c r="H196" s="250">
        <v>30.504999999999999</v>
      </c>
      <c r="I196" s="231"/>
      <c r="J196" s="226"/>
      <c r="K196" s="226"/>
      <c r="L196" s="232"/>
      <c r="M196" s="233"/>
      <c r="N196" s="234"/>
      <c r="O196" s="234"/>
      <c r="P196" s="234"/>
      <c r="Q196" s="234"/>
      <c r="R196" s="234"/>
      <c r="S196" s="234"/>
      <c r="T196" s="235"/>
      <c r="AT196" s="236" t="s">
        <v>513</v>
      </c>
      <c r="AU196" s="236" t="s">
        <v>82</v>
      </c>
      <c r="AV196" s="12" t="s">
        <v>82</v>
      </c>
      <c r="AW196" s="12" t="s">
        <v>36</v>
      </c>
      <c r="AX196" s="12" t="s">
        <v>73</v>
      </c>
      <c r="AY196" s="236" t="s">
        <v>492</v>
      </c>
    </row>
    <row r="197" spans="2:51" s="12" customFormat="1">
      <c r="B197" s="225"/>
      <c r="C197" s="226"/>
      <c r="D197" s="221" t="s">
        <v>513</v>
      </c>
      <c r="E197" s="248" t="s">
        <v>23</v>
      </c>
      <c r="F197" s="249" t="s">
        <v>8319</v>
      </c>
      <c r="G197" s="226"/>
      <c r="H197" s="250">
        <v>2.7639999999999998</v>
      </c>
      <c r="I197" s="231"/>
      <c r="J197" s="226"/>
      <c r="K197" s="226"/>
      <c r="L197" s="232"/>
      <c r="M197" s="233"/>
      <c r="N197" s="234"/>
      <c r="O197" s="234"/>
      <c r="P197" s="234"/>
      <c r="Q197" s="234"/>
      <c r="R197" s="234"/>
      <c r="S197" s="234"/>
      <c r="T197" s="235"/>
      <c r="AT197" s="236" t="s">
        <v>513</v>
      </c>
      <c r="AU197" s="236" t="s">
        <v>82</v>
      </c>
      <c r="AV197" s="12" t="s">
        <v>82</v>
      </c>
      <c r="AW197" s="12" t="s">
        <v>36</v>
      </c>
      <c r="AX197" s="12" t="s">
        <v>73</v>
      </c>
      <c r="AY197" s="236" t="s">
        <v>492</v>
      </c>
    </row>
    <row r="198" spans="2:51" s="13" customFormat="1">
      <c r="B198" s="237"/>
      <c r="C198" s="238"/>
      <c r="D198" s="221" t="s">
        <v>513</v>
      </c>
      <c r="E198" s="239" t="s">
        <v>23</v>
      </c>
      <c r="F198" s="240" t="s">
        <v>8320</v>
      </c>
      <c r="G198" s="238"/>
      <c r="H198" s="241" t="s">
        <v>23</v>
      </c>
      <c r="I198" s="242"/>
      <c r="J198" s="238"/>
      <c r="K198" s="238"/>
      <c r="L198" s="243"/>
      <c r="M198" s="244"/>
      <c r="N198" s="245"/>
      <c r="O198" s="245"/>
      <c r="P198" s="245"/>
      <c r="Q198" s="245"/>
      <c r="R198" s="245"/>
      <c r="S198" s="245"/>
      <c r="T198" s="246"/>
      <c r="AT198" s="247" t="s">
        <v>513</v>
      </c>
      <c r="AU198" s="247" t="s">
        <v>82</v>
      </c>
      <c r="AV198" s="13" t="s">
        <v>80</v>
      </c>
      <c r="AW198" s="13" t="s">
        <v>36</v>
      </c>
      <c r="AX198" s="13" t="s">
        <v>73</v>
      </c>
      <c r="AY198" s="247" t="s">
        <v>492</v>
      </c>
    </row>
    <row r="199" spans="2:51" s="12" customFormat="1">
      <c r="B199" s="225"/>
      <c r="C199" s="226"/>
      <c r="D199" s="221" t="s">
        <v>513</v>
      </c>
      <c r="E199" s="248" t="s">
        <v>23</v>
      </c>
      <c r="F199" s="249" t="s">
        <v>8321</v>
      </c>
      <c r="G199" s="226"/>
      <c r="H199" s="250">
        <v>24.928000000000001</v>
      </c>
      <c r="I199" s="231"/>
      <c r="J199" s="226"/>
      <c r="K199" s="226"/>
      <c r="L199" s="232"/>
      <c r="M199" s="233"/>
      <c r="N199" s="234"/>
      <c r="O199" s="234"/>
      <c r="P199" s="234"/>
      <c r="Q199" s="234"/>
      <c r="R199" s="234"/>
      <c r="S199" s="234"/>
      <c r="T199" s="235"/>
      <c r="AT199" s="236" t="s">
        <v>513</v>
      </c>
      <c r="AU199" s="236" t="s">
        <v>82</v>
      </c>
      <c r="AV199" s="12" t="s">
        <v>82</v>
      </c>
      <c r="AW199" s="12" t="s">
        <v>36</v>
      </c>
      <c r="AX199" s="12" t="s">
        <v>73</v>
      </c>
      <c r="AY199" s="236" t="s">
        <v>492</v>
      </c>
    </row>
    <row r="200" spans="2:51" s="12" customFormat="1">
      <c r="B200" s="225"/>
      <c r="C200" s="226"/>
      <c r="D200" s="221" t="s">
        <v>513</v>
      </c>
      <c r="E200" s="248" t="s">
        <v>23</v>
      </c>
      <c r="F200" s="249" t="s">
        <v>8322</v>
      </c>
      <c r="G200" s="226"/>
      <c r="H200" s="250">
        <v>3.3359999999999999</v>
      </c>
      <c r="I200" s="231"/>
      <c r="J200" s="226"/>
      <c r="K200" s="226"/>
      <c r="L200" s="232"/>
      <c r="M200" s="233"/>
      <c r="N200" s="234"/>
      <c r="O200" s="234"/>
      <c r="P200" s="234"/>
      <c r="Q200" s="234"/>
      <c r="R200" s="234"/>
      <c r="S200" s="234"/>
      <c r="T200" s="235"/>
      <c r="AT200" s="236" t="s">
        <v>513</v>
      </c>
      <c r="AU200" s="236" t="s">
        <v>82</v>
      </c>
      <c r="AV200" s="12" t="s">
        <v>82</v>
      </c>
      <c r="AW200" s="12" t="s">
        <v>36</v>
      </c>
      <c r="AX200" s="12" t="s">
        <v>73</v>
      </c>
      <c r="AY200" s="236" t="s">
        <v>492</v>
      </c>
    </row>
    <row r="201" spans="2:51" s="12" customFormat="1">
      <c r="B201" s="225"/>
      <c r="C201" s="226"/>
      <c r="D201" s="221" t="s">
        <v>513</v>
      </c>
      <c r="E201" s="248" t="s">
        <v>23</v>
      </c>
      <c r="F201" s="249" t="s">
        <v>8323</v>
      </c>
      <c r="G201" s="226"/>
      <c r="H201" s="250">
        <v>2.8759999999999999</v>
      </c>
      <c r="I201" s="231"/>
      <c r="J201" s="226"/>
      <c r="K201" s="226"/>
      <c r="L201" s="232"/>
      <c r="M201" s="233"/>
      <c r="N201" s="234"/>
      <c r="O201" s="234"/>
      <c r="P201" s="234"/>
      <c r="Q201" s="234"/>
      <c r="R201" s="234"/>
      <c r="S201" s="234"/>
      <c r="T201" s="235"/>
      <c r="AT201" s="236" t="s">
        <v>513</v>
      </c>
      <c r="AU201" s="236" t="s">
        <v>82</v>
      </c>
      <c r="AV201" s="12" t="s">
        <v>82</v>
      </c>
      <c r="AW201" s="12" t="s">
        <v>36</v>
      </c>
      <c r="AX201" s="12" t="s">
        <v>73</v>
      </c>
      <c r="AY201" s="236" t="s">
        <v>492</v>
      </c>
    </row>
    <row r="202" spans="2:51" s="12" customFormat="1">
      <c r="B202" s="225"/>
      <c r="C202" s="226"/>
      <c r="D202" s="221" t="s">
        <v>513</v>
      </c>
      <c r="E202" s="248" t="s">
        <v>23</v>
      </c>
      <c r="F202" s="249" t="s">
        <v>8324</v>
      </c>
      <c r="G202" s="226"/>
      <c r="H202" s="250">
        <v>12.145</v>
      </c>
      <c r="I202" s="231"/>
      <c r="J202" s="226"/>
      <c r="K202" s="226"/>
      <c r="L202" s="232"/>
      <c r="M202" s="233"/>
      <c r="N202" s="234"/>
      <c r="O202" s="234"/>
      <c r="P202" s="234"/>
      <c r="Q202" s="234"/>
      <c r="R202" s="234"/>
      <c r="S202" s="234"/>
      <c r="T202" s="235"/>
      <c r="AT202" s="236" t="s">
        <v>513</v>
      </c>
      <c r="AU202" s="236" t="s">
        <v>82</v>
      </c>
      <c r="AV202" s="12" t="s">
        <v>82</v>
      </c>
      <c r="AW202" s="12" t="s">
        <v>36</v>
      </c>
      <c r="AX202" s="12" t="s">
        <v>73</v>
      </c>
      <c r="AY202" s="236" t="s">
        <v>492</v>
      </c>
    </row>
    <row r="203" spans="2:51" s="12" customFormat="1">
      <c r="B203" s="225"/>
      <c r="C203" s="226"/>
      <c r="D203" s="221" t="s">
        <v>513</v>
      </c>
      <c r="E203" s="248" t="s">
        <v>23</v>
      </c>
      <c r="F203" s="249" t="s">
        <v>8325</v>
      </c>
      <c r="G203" s="226"/>
      <c r="H203" s="250">
        <v>49.048999999999999</v>
      </c>
      <c r="I203" s="231"/>
      <c r="J203" s="226"/>
      <c r="K203" s="226"/>
      <c r="L203" s="232"/>
      <c r="M203" s="233"/>
      <c r="N203" s="234"/>
      <c r="O203" s="234"/>
      <c r="P203" s="234"/>
      <c r="Q203" s="234"/>
      <c r="R203" s="234"/>
      <c r="S203" s="234"/>
      <c r="T203" s="235"/>
      <c r="AT203" s="236" t="s">
        <v>513</v>
      </c>
      <c r="AU203" s="236" t="s">
        <v>82</v>
      </c>
      <c r="AV203" s="12" t="s">
        <v>82</v>
      </c>
      <c r="AW203" s="12" t="s">
        <v>36</v>
      </c>
      <c r="AX203" s="12" t="s">
        <v>73</v>
      </c>
      <c r="AY203" s="236" t="s">
        <v>492</v>
      </c>
    </row>
    <row r="204" spans="2:51" s="12" customFormat="1">
      <c r="B204" s="225"/>
      <c r="C204" s="226"/>
      <c r="D204" s="221" t="s">
        <v>513</v>
      </c>
      <c r="E204" s="248" t="s">
        <v>23</v>
      </c>
      <c r="F204" s="249" t="s">
        <v>8326</v>
      </c>
      <c r="G204" s="226"/>
      <c r="H204" s="250">
        <v>25.126000000000001</v>
      </c>
      <c r="I204" s="231"/>
      <c r="J204" s="226"/>
      <c r="K204" s="226"/>
      <c r="L204" s="232"/>
      <c r="M204" s="233"/>
      <c r="N204" s="234"/>
      <c r="O204" s="234"/>
      <c r="P204" s="234"/>
      <c r="Q204" s="234"/>
      <c r="R204" s="234"/>
      <c r="S204" s="234"/>
      <c r="T204" s="235"/>
      <c r="AT204" s="236" t="s">
        <v>513</v>
      </c>
      <c r="AU204" s="236" t="s">
        <v>82</v>
      </c>
      <c r="AV204" s="12" t="s">
        <v>82</v>
      </c>
      <c r="AW204" s="12" t="s">
        <v>36</v>
      </c>
      <c r="AX204" s="12" t="s">
        <v>73</v>
      </c>
      <c r="AY204" s="236" t="s">
        <v>492</v>
      </c>
    </row>
    <row r="205" spans="2:51" s="12" customFormat="1">
      <c r="B205" s="225"/>
      <c r="C205" s="226"/>
      <c r="D205" s="221" t="s">
        <v>513</v>
      </c>
      <c r="E205" s="248" t="s">
        <v>23</v>
      </c>
      <c r="F205" s="249" t="s">
        <v>8327</v>
      </c>
      <c r="G205" s="226"/>
      <c r="H205" s="250">
        <v>7.569</v>
      </c>
      <c r="I205" s="231"/>
      <c r="J205" s="226"/>
      <c r="K205" s="226"/>
      <c r="L205" s="232"/>
      <c r="M205" s="233"/>
      <c r="N205" s="234"/>
      <c r="O205" s="234"/>
      <c r="P205" s="234"/>
      <c r="Q205" s="234"/>
      <c r="R205" s="234"/>
      <c r="S205" s="234"/>
      <c r="T205" s="235"/>
      <c r="AT205" s="236" t="s">
        <v>513</v>
      </c>
      <c r="AU205" s="236" t="s">
        <v>82</v>
      </c>
      <c r="AV205" s="12" t="s">
        <v>82</v>
      </c>
      <c r="AW205" s="12" t="s">
        <v>36</v>
      </c>
      <c r="AX205" s="12" t="s">
        <v>73</v>
      </c>
      <c r="AY205" s="236" t="s">
        <v>492</v>
      </c>
    </row>
    <row r="206" spans="2:51" s="13" customFormat="1">
      <c r="B206" s="237"/>
      <c r="C206" s="238"/>
      <c r="D206" s="221" t="s">
        <v>513</v>
      </c>
      <c r="E206" s="239" t="s">
        <v>23</v>
      </c>
      <c r="F206" s="240" t="s">
        <v>8328</v>
      </c>
      <c r="G206" s="238"/>
      <c r="H206" s="241" t="s">
        <v>23</v>
      </c>
      <c r="I206" s="242"/>
      <c r="J206" s="238"/>
      <c r="K206" s="238"/>
      <c r="L206" s="243"/>
      <c r="M206" s="244"/>
      <c r="N206" s="245"/>
      <c r="O206" s="245"/>
      <c r="P206" s="245"/>
      <c r="Q206" s="245"/>
      <c r="R206" s="245"/>
      <c r="S206" s="245"/>
      <c r="T206" s="246"/>
      <c r="AT206" s="247" t="s">
        <v>513</v>
      </c>
      <c r="AU206" s="247" t="s">
        <v>82</v>
      </c>
      <c r="AV206" s="13" t="s">
        <v>80</v>
      </c>
      <c r="AW206" s="13" t="s">
        <v>36</v>
      </c>
      <c r="AX206" s="13" t="s">
        <v>73</v>
      </c>
      <c r="AY206" s="247" t="s">
        <v>492</v>
      </c>
    </row>
    <row r="207" spans="2:51" s="12" customFormat="1" ht="24">
      <c r="B207" s="225"/>
      <c r="C207" s="226"/>
      <c r="D207" s="221" t="s">
        <v>513</v>
      </c>
      <c r="E207" s="248" t="s">
        <v>23</v>
      </c>
      <c r="F207" s="249" t="s">
        <v>8329</v>
      </c>
      <c r="G207" s="226"/>
      <c r="H207" s="250">
        <v>21.978000000000002</v>
      </c>
      <c r="I207" s="231"/>
      <c r="J207" s="226"/>
      <c r="K207" s="226"/>
      <c r="L207" s="232"/>
      <c r="M207" s="233"/>
      <c r="N207" s="234"/>
      <c r="O207" s="234"/>
      <c r="P207" s="234"/>
      <c r="Q207" s="234"/>
      <c r="R207" s="234"/>
      <c r="S207" s="234"/>
      <c r="T207" s="235"/>
      <c r="AT207" s="236" t="s">
        <v>513</v>
      </c>
      <c r="AU207" s="236" t="s">
        <v>82</v>
      </c>
      <c r="AV207" s="12" t="s">
        <v>82</v>
      </c>
      <c r="AW207" s="12" t="s">
        <v>36</v>
      </c>
      <c r="AX207" s="12" t="s">
        <v>73</v>
      </c>
      <c r="AY207" s="236" t="s">
        <v>492</v>
      </c>
    </row>
    <row r="208" spans="2:51" s="12" customFormat="1">
      <c r="B208" s="225"/>
      <c r="C208" s="226"/>
      <c r="D208" s="221" t="s">
        <v>513</v>
      </c>
      <c r="E208" s="248" t="s">
        <v>23</v>
      </c>
      <c r="F208" s="249" t="s">
        <v>8330</v>
      </c>
      <c r="G208" s="226"/>
      <c r="H208" s="250">
        <v>2.88</v>
      </c>
      <c r="I208" s="231"/>
      <c r="J208" s="226"/>
      <c r="K208" s="226"/>
      <c r="L208" s="232"/>
      <c r="M208" s="233"/>
      <c r="N208" s="234"/>
      <c r="O208" s="234"/>
      <c r="P208" s="234"/>
      <c r="Q208" s="234"/>
      <c r="R208" s="234"/>
      <c r="S208" s="234"/>
      <c r="T208" s="235"/>
      <c r="AT208" s="236" t="s">
        <v>513</v>
      </c>
      <c r="AU208" s="236" t="s">
        <v>82</v>
      </c>
      <c r="AV208" s="12" t="s">
        <v>82</v>
      </c>
      <c r="AW208" s="12" t="s">
        <v>36</v>
      </c>
      <c r="AX208" s="12" t="s">
        <v>73</v>
      </c>
      <c r="AY208" s="236" t="s">
        <v>492</v>
      </c>
    </row>
    <row r="209" spans="2:51" s="12" customFormat="1">
      <c r="B209" s="225"/>
      <c r="C209" s="226"/>
      <c r="D209" s="221" t="s">
        <v>513</v>
      </c>
      <c r="E209" s="248" t="s">
        <v>23</v>
      </c>
      <c r="F209" s="249" t="s">
        <v>8331</v>
      </c>
      <c r="G209" s="226"/>
      <c r="H209" s="250">
        <v>25.111000000000001</v>
      </c>
      <c r="I209" s="231"/>
      <c r="J209" s="226"/>
      <c r="K209" s="226"/>
      <c r="L209" s="232"/>
      <c r="M209" s="233"/>
      <c r="N209" s="234"/>
      <c r="O209" s="234"/>
      <c r="P209" s="234"/>
      <c r="Q209" s="234"/>
      <c r="R209" s="234"/>
      <c r="S209" s="234"/>
      <c r="T209" s="235"/>
      <c r="AT209" s="236" t="s">
        <v>513</v>
      </c>
      <c r="AU209" s="236" t="s">
        <v>82</v>
      </c>
      <c r="AV209" s="12" t="s">
        <v>82</v>
      </c>
      <c r="AW209" s="12" t="s">
        <v>36</v>
      </c>
      <c r="AX209" s="12" t="s">
        <v>73</v>
      </c>
      <c r="AY209" s="236" t="s">
        <v>492</v>
      </c>
    </row>
    <row r="210" spans="2:51" s="12" customFormat="1">
      <c r="B210" s="225"/>
      <c r="C210" s="226"/>
      <c r="D210" s="221" t="s">
        <v>513</v>
      </c>
      <c r="E210" s="248" t="s">
        <v>23</v>
      </c>
      <c r="F210" s="249" t="s">
        <v>8332</v>
      </c>
      <c r="G210" s="226"/>
      <c r="H210" s="250">
        <v>20.361999999999998</v>
      </c>
      <c r="I210" s="231"/>
      <c r="J210" s="226"/>
      <c r="K210" s="226"/>
      <c r="L210" s="232"/>
      <c r="M210" s="233"/>
      <c r="N210" s="234"/>
      <c r="O210" s="234"/>
      <c r="P210" s="234"/>
      <c r="Q210" s="234"/>
      <c r="R210" s="234"/>
      <c r="S210" s="234"/>
      <c r="T210" s="235"/>
      <c r="AT210" s="236" t="s">
        <v>513</v>
      </c>
      <c r="AU210" s="236" t="s">
        <v>82</v>
      </c>
      <c r="AV210" s="12" t="s">
        <v>82</v>
      </c>
      <c r="AW210" s="12" t="s">
        <v>36</v>
      </c>
      <c r="AX210" s="12" t="s">
        <v>73</v>
      </c>
      <c r="AY210" s="236" t="s">
        <v>492</v>
      </c>
    </row>
    <row r="211" spans="2:51" s="12" customFormat="1">
      <c r="B211" s="225"/>
      <c r="C211" s="226"/>
      <c r="D211" s="221" t="s">
        <v>513</v>
      </c>
      <c r="E211" s="248" t="s">
        <v>23</v>
      </c>
      <c r="F211" s="249" t="s">
        <v>8333</v>
      </c>
      <c r="G211" s="226"/>
      <c r="H211" s="250">
        <v>22.085999999999999</v>
      </c>
      <c r="I211" s="231"/>
      <c r="J211" s="226"/>
      <c r="K211" s="226"/>
      <c r="L211" s="232"/>
      <c r="M211" s="233"/>
      <c r="N211" s="234"/>
      <c r="O211" s="234"/>
      <c r="P211" s="234"/>
      <c r="Q211" s="234"/>
      <c r="R211" s="234"/>
      <c r="S211" s="234"/>
      <c r="T211" s="235"/>
      <c r="AT211" s="236" t="s">
        <v>513</v>
      </c>
      <c r="AU211" s="236" t="s">
        <v>82</v>
      </c>
      <c r="AV211" s="12" t="s">
        <v>82</v>
      </c>
      <c r="AW211" s="12" t="s">
        <v>36</v>
      </c>
      <c r="AX211" s="12" t="s">
        <v>73</v>
      </c>
      <c r="AY211" s="236" t="s">
        <v>492</v>
      </c>
    </row>
    <row r="212" spans="2:51" s="12" customFormat="1">
      <c r="B212" s="225"/>
      <c r="C212" s="226"/>
      <c r="D212" s="221" t="s">
        <v>513</v>
      </c>
      <c r="E212" s="248" t="s">
        <v>23</v>
      </c>
      <c r="F212" s="249" t="s">
        <v>8334</v>
      </c>
      <c r="G212" s="226"/>
      <c r="H212" s="250">
        <v>13.006</v>
      </c>
      <c r="I212" s="231"/>
      <c r="J212" s="226"/>
      <c r="K212" s="226"/>
      <c r="L212" s="232"/>
      <c r="M212" s="233"/>
      <c r="N212" s="234"/>
      <c r="O212" s="234"/>
      <c r="P212" s="234"/>
      <c r="Q212" s="234"/>
      <c r="R212" s="234"/>
      <c r="S212" s="234"/>
      <c r="T212" s="235"/>
      <c r="AT212" s="236" t="s">
        <v>513</v>
      </c>
      <c r="AU212" s="236" t="s">
        <v>82</v>
      </c>
      <c r="AV212" s="12" t="s">
        <v>82</v>
      </c>
      <c r="AW212" s="12" t="s">
        <v>36</v>
      </c>
      <c r="AX212" s="12" t="s">
        <v>73</v>
      </c>
      <c r="AY212" s="236" t="s">
        <v>492</v>
      </c>
    </row>
    <row r="213" spans="2:51" s="13" customFormat="1">
      <c r="B213" s="237"/>
      <c r="C213" s="238"/>
      <c r="D213" s="221" t="s">
        <v>513</v>
      </c>
      <c r="E213" s="239" t="s">
        <v>23</v>
      </c>
      <c r="F213" s="240" t="s">
        <v>8335</v>
      </c>
      <c r="G213" s="238"/>
      <c r="H213" s="241" t="s">
        <v>23</v>
      </c>
      <c r="I213" s="242"/>
      <c r="J213" s="238"/>
      <c r="K213" s="238"/>
      <c r="L213" s="243"/>
      <c r="M213" s="244"/>
      <c r="N213" s="245"/>
      <c r="O213" s="245"/>
      <c r="P213" s="245"/>
      <c r="Q213" s="245"/>
      <c r="R213" s="245"/>
      <c r="S213" s="245"/>
      <c r="T213" s="246"/>
      <c r="AT213" s="247" t="s">
        <v>513</v>
      </c>
      <c r="AU213" s="247" t="s">
        <v>82</v>
      </c>
      <c r="AV213" s="13" t="s">
        <v>80</v>
      </c>
      <c r="AW213" s="13" t="s">
        <v>36</v>
      </c>
      <c r="AX213" s="13" t="s">
        <v>73</v>
      </c>
      <c r="AY213" s="247" t="s">
        <v>492</v>
      </c>
    </row>
    <row r="214" spans="2:51" s="12" customFormat="1">
      <c r="B214" s="225"/>
      <c r="C214" s="226"/>
      <c r="D214" s="221" t="s">
        <v>513</v>
      </c>
      <c r="E214" s="248" t="s">
        <v>23</v>
      </c>
      <c r="F214" s="249" t="s">
        <v>8336</v>
      </c>
      <c r="G214" s="226"/>
      <c r="H214" s="250">
        <v>26.553999999999998</v>
      </c>
      <c r="I214" s="231"/>
      <c r="J214" s="226"/>
      <c r="K214" s="226"/>
      <c r="L214" s="232"/>
      <c r="M214" s="233"/>
      <c r="N214" s="234"/>
      <c r="O214" s="234"/>
      <c r="P214" s="234"/>
      <c r="Q214" s="234"/>
      <c r="R214" s="234"/>
      <c r="S214" s="234"/>
      <c r="T214" s="235"/>
      <c r="AT214" s="236" t="s">
        <v>513</v>
      </c>
      <c r="AU214" s="236" t="s">
        <v>82</v>
      </c>
      <c r="AV214" s="12" t="s">
        <v>82</v>
      </c>
      <c r="AW214" s="12" t="s">
        <v>36</v>
      </c>
      <c r="AX214" s="12" t="s">
        <v>73</v>
      </c>
      <c r="AY214" s="236" t="s">
        <v>492</v>
      </c>
    </row>
    <row r="215" spans="2:51" s="12" customFormat="1">
      <c r="B215" s="225"/>
      <c r="C215" s="226"/>
      <c r="D215" s="221" t="s">
        <v>513</v>
      </c>
      <c r="E215" s="248" t="s">
        <v>23</v>
      </c>
      <c r="F215" s="249" t="s">
        <v>8337</v>
      </c>
      <c r="G215" s="226"/>
      <c r="H215" s="250">
        <v>70.165999999999997</v>
      </c>
      <c r="I215" s="231"/>
      <c r="J215" s="226"/>
      <c r="K215" s="226"/>
      <c r="L215" s="232"/>
      <c r="M215" s="233"/>
      <c r="N215" s="234"/>
      <c r="O215" s="234"/>
      <c r="P215" s="234"/>
      <c r="Q215" s="234"/>
      <c r="R215" s="234"/>
      <c r="S215" s="234"/>
      <c r="T215" s="235"/>
      <c r="AT215" s="236" t="s">
        <v>513</v>
      </c>
      <c r="AU215" s="236" t="s">
        <v>82</v>
      </c>
      <c r="AV215" s="12" t="s">
        <v>82</v>
      </c>
      <c r="AW215" s="12" t="s">
        <v>36</v>
      </c>
      <c r="AX215" s="12" t="s">
        <v>73</v>
      </c>
      <c r="AY215" s="236" t="s">
        <v>492</v>
      </c>
    </row>
    <row r="216" spans="2:51" s="12" customFormat="1">
      <c r="B216" s="225"/>
      <c r="C216" s="226"/>
      <c r="D216" s="221" t="s">
        <v>513</v>
      </c>
      <c r="E216" s="248" t="s">
        <v>23</v>
      </c>
      <c r="F216" s="249" t="s">
        <v>8338</v>
      </c>
      <c r="G216" s="226"/>
      <c r="H216" s="250">
        <v>55.244</v>
      </c>
      <c r="I216" s="231"/>
      <c r="J216" s="226"/>
      <c r="K216" s="226"/>
      <c r="L216" s="232"/>
      <c r="M216" s="233"/>
      <c r="N216" s="234"/>
      <c r="O216" s="234"/>
      <c r="P216" s="234"/>
      <c r="Q216" s="234"/>
      <c r="R216" s="234"/>
      <c r="S216" s="234"/>
      <c r="T216" s="235"/>
      <c r="AT216" s="236" t="s">
        <v>513</v>
      </c>
      <c r="AU216" s="236" t="s">
        <v>82</v>
      </c>
      <c r="AV216" s="12" t="s">
        <v>82</v>
      </c>
      <c r="AW216" s="12" t="s">
        <v>36</v>
      </c>
      <c r="AX216" s="12" t="s">
        <v>73</v>
      </c>
      <c r="AY216" s="236" t="s">
        <v>492</v>
      </c>
    </row>
    <row r="217" spans="2:51" s="12" customFormat="1">
      <c r="B217" s="225"/>
      <c r="C217" s="226"/>
      <c r="D217" s="221" t="s">
        <v>513</v>
      </c>
      <c r="E217" s="248" t="s">
        <v>23</v>
      </c>
      <c r="F217" s="249" t="s">
        <v>8339</v>
      </c>
      <c r="G217" s="226"/>
      <c r="H217" s="250">
        <v>2.847</v>
      </c>
      <c r="I217" s="231"/>
      <c r="J217" s="226"/>
      <c r="K217" s="226"/>
      <c r="L217" s="232"/>
      <c r="M217" s="233"/>
      <c r="N217" s="234"/>
      <c r="O217" s="234"/>
      <c r="P217" s="234"/>
      <c r="Q217" s="234"/>
      <c r="R217" s="234"/>
      <c r="S217" s="234"/>
      <c r="T217" s="235"/>
      <c r="AT217" s="236" t="s">
        <v>513</v>
      </c>
      <c r="AU217" s="236" t="s">
        <v>82</v>
      </c>
      <c r="AV217" s="12" t="s">
        <v>82</v>
      </c>
      <c r="AW217" s="12" t="s">
        <v>36</v>
      </c>
      <c r="AX217" s="12" t="s">
        <v>73</v>
      </c>
      <c r="AY217" s="236" t="s">
        <v>492</v>
      </c>
    </row>
    <row r="218" spans="2:51" s="12" customFormat="1">
      <c r="B218" s="225"/>
      <c r="C218" s="226"/>
      <c r="D218" s="221" t="s">
        <v>513</v>
      </c>
      <c r="E218" s="248" t="s">
        <v>23</v>
      </c>
      <c r="F218" s="249" t="s">
        <v>8340</v>
      </c>
      <c r="G218" s="226"/>
      <c r="H218" s="250">
        <v>0.46300000000000002</v>
      </c>
      <c r="I218" s="231"/>
      <c r="J218" s="226"/>
      <c r="K218" s="226"/>
      <c r="L218" s="232"/>
      <c r="M218" s="233"/>
      <c r="N218" s="234"/>
      <c r="O218" s="234"/>
      <c r="P218" s="234"/>
      <c r="Q218" s="234"/>
      <c r="R218" s="234"/>
      <c r="S218" s="234"/>
      <c r="T218" s="235"/>
      <c r="AT218" s="236" t="s">
        <v>513</v>
      </c>
      <c r="AU218" s="236" t="s">
        <v>82</v>
      </c>
      <c r="AV218" s="12" t="s">
        <v>82</v>
      </c>
      <c r="AW218" s="12" t="s">
        <v>36</v>
      </c>
      <c r="AX218" s="12" t="s">
        <v>73</v>
      </c>
      <c r="AY218" s="236" t="s">
        <v>492</v>
      </c>
    </row>
    <row r="219" spans="2:51" s="12" customFormat="1">
      <c r="B219" s="225"/>
      <c r="C219" s="226"/>
      <c r="D219" s="221" t="s">
        <v>513</v>
      </c>
      <c r="E219" s="248" t="s">
        <v>23</v>
      </c>
      <c r="F219" s="249" t="s">
        <v>8341</v>
      </c>
      <c r="G219" s="226"/>
      <c r="H219" s="250">
        <v>1.895</v>
      </c>
      <c r="I219" s="231"/>
      <c r="J219" s="226"/>
      <c r="K219" s="226"/>
      <c r="L219" s="232"/>
      <c r="M219" s="233"/>
      <c r="N219" s="234"/>
      <c r="O219" s="234"/>
      <c r="P219" s="234"/>
      <c r="Q219" s="234"/>
      <c r="R219" s="234"/>
      <c r="S219" s="234"/>
      <c r="T219" s="235"/>
      <c r="AT219" s="236" t="s">
        <v>513</v>
      </c>
      <c r="AU219" s="236" t="s">
        <v>82</v>
      </c>
      <c r="AV219" s="12" t="s">
        <v>82</v>
      </c>
      <c r="AW219" s="12" t="s">
        <v>36</v>
      </c>
      <c r="AX219" s="12" t="s">
        <v>73</v>
      </c>
      <c r="AY219" s="236" t="s">
        <v>492</v>
      </c>
    </row>
    <row r="220" spans="2:51" s="12" customFormat="1">
      <c r="B220" s="225"/>
      <c r="C220" s="226"/>
      <c r="D220" s="221" t="s">
        <v>513</v>
      </c>
      <c r="E220" s="248" t="s">
        <v>23</v>
      </c>
      <c r="F220" s="249" t="s">
        <v>8342</v>
      </c>
      <c r="G220" s="226"/>
      <c r="H220" s="250">
        <v>4.7240000000000002</v>
      </c>
      <c r="I220" s="231"/>
      <c r="J220" s="226"/>
      <c r="K220" s="226"/>
      <c r="L220" s="232"/>
      <c r="M220" s="233"/>
      <c r="N220" s="234"/>
      <c r="O220" s="234"/>
      <c r="P220" s="234"/>
      <c r="Q220" s="234"/>
      <c r="R220" s="234"/>
      <c r="S220" s="234"/>
      <c r="T220" s="235"/>
      <c r="AT220" s="236" t="s">
        <v>513</v>
      </c>
      <c r="AU220" s="236" t="s">
        <v>82</v>
      </c>
      <c r="AV220" s="12" t="s">
        <v>82</v>
      </c>
      <c r="AW220" s="12" t="s">
        <v>36</v>
      </c>
      <c r="AX220" s="12" t="s">
        <v>73</v>
      </c>
      <c r="AY220" s="236" t="s">
        <v>492</v>
      </c>
    </row>
    <row r="221" spans="2:51" s="12" customFormat="1">
      <c r="B221" s="225"/>
      <c r="C221" s="226"/>
      <c r="D221" s="221" t="s">
        <v>513</v>
      </c>
      <c r="E221" s="248" t="s">
        <v>23</v>
      </c>
      <c r="F221" s="249" t="s">
        <v>8343</v>
      </c>
      <c r="G221" s="226"/>
      <c r="H221" s="250">
        <v>0.58899999999999997</v>
      </c>
      <c r="I221" s="231"/>
      <c r="J221" s="226"/>
      <c r="K221" s="226"/>
      <c r="L221" s="232"/>
      <c r="M221" s="233"/>
      <c r="N221" s="234"/>
      <c r="O221" s="234"/>
      <c r="P221" s="234"/>
      <c r="Q221" s="234"/>
      <c r="R221" s="234"/>
      <c r="S221" s="234"/>
      <c r="T221" s="235"/>
      <c r="AT221" s="236" t="s">
        <v>513</v>
      </c>
      <c r="AU221" s="236" t="s">
        <v>82</v>
      </c>
      <c r="AV221" s="12" t="s">
        <v>82</v>
      </c>
      <c r="AW221" s="12" t="s">
        <v>36</v>
      </c>
      <c r="AX221" s="12" t="s">
        <v>73</v>
      </c>
      <c r="AY221" s="236" t="s">
        <v>492</v>
      </c>
    </row>
    <row r="222" spans="2:51" s="12" customFormat="1">
      <c r="B222" s="225"/>
      <c r="C222" s="226"/>
      <c r="D222" s="221" t="s">
        <v>513</v>
      </c>
      <c r="E222" s="248" t="s">
        <v>23</v>
      </c>
      <c r="F222" s="249" t="s">
        <v>8344</v>
      </c>
      <c r="G222" s="226"/>
      <c r="H222" s="250">
        <v>20.68</v>
      </c>
      <c r="I222" s="231"/>
      <c r="J222" s="226"/>
      <c r="K222" s="226"/>
      <c r="L222" s="232"/>
      <c r="M222" s="233"/>
      <c r="N222" s="234"/>
      <c r="O222" s="234"/>
      <c r="P222" s="234"/>
      <c r="Q222" s="234"/>
      <c r="R222" s="234"/>
      <c r="S222" s="234"/>
      <c r="T222" s="235"/>
      <c r="AT222" s="236" t="s">
        <v>513</v>
      </c>
      <c r="AU222" s="236" t="s">
        <v>82</v>
      </c>
      <c r="AV222" s="12" t="s">
        <v>82</v>
      </c>
      <c r="AW222" s="12" t="s">
        <v>36</v>
      </c>
      <c r="AX222" s="12" t="s">
        <v>73</v>
      </c>
      <c r="AY222" s="236" t="s">
        <v>492</v>
      </c>
    </row>
    <row r="223" spans="2:51" s="12" customFormat="1">
      <c r="B223" s="225"/>
      <c r="C223" s="226"/>
      <c r="D223" s="221" t="s">
        <v>513</v>
      </c>
      <c r="E223" s="248" t="s">
        <v>23</v>
      </c>
      <c r="F223" s="249" t="s">
        <v>8345</v>
      </c>
      <c r="G223" s="226"/>
      <c r="H223" s="250">
        <v>9.8580000000000005</v>
      </c>
      <c r="I223" s="231"/>
      <c r="J223" s="226"/>
      <c r="K223" s="226"/>
      <c r="L223" s="232"/>
      <c r="M223" s="233"/>
      <c r="N223" s="234"/>
      <c r="O223" s="234"/>
      <c r="P223" s="234"/>
      <c r="Q223" s="234"/>
      <c r="R223" s="234"/>
      <c r="S223" s="234"/>
      <c r="T223" s="235"/>
      <c r="AT223" s="236" t="s">
        <v>513</v>
      </c>
      <c r="AU223" s="236" t="s">
        <v>82</v>
      </c>
      <c r="AV223" s="12" t="s">
        <v>82</v>
      </c>
      <c r="AW223" s="12" t="s">
        <v>36</v>
      </c>
      <c r="AX223" s="12" t="s">
        <v>73</v>
      </c>
      <c r="AY223" s="236" t="s">
        <v>492</v>
      </c>
    </row>
    <row r="224" spans="2:51" s="12" customFormat="1">
      <c r="B224" s="225"/>
      <c r="C224" s="226"/>
      <c r="D224" s="221" t="s">
        <v>513</v>
      </c>
      <c r="E224" s="248" t="s">
        <v>23</v>
      </c>
      <c r="F224" s="249" t="s">
        <v>8346</v>
      </c>
      <c r="G224" s="226"/>
      <c r="H224" s="250">
        <v>2.2730000000000001</v>
      </c>
      <c r="I224" s="231"/>
      <c r="J224" s="226"/>
      <c r="K224" s="226"/>
      <c r="L224" s="232"/>
      <c r="M224" s="233"/>
      <c r="N224" s="234"/>
      <c r="O224" s="234"/>
      <c r="P224" s="234"/>
      <c r="Q224" s="234"/>
      <c r="R224" s="234"/>
      <c r="S224" s="234"/>
      <c r="T224" s="235"/>
      <c r="AT224" s="236" t="s">
        <v>513</v>
      </c>
      <c r="AU224" s="236" t="s">
        <v>82</v>
      </c>
      <c r="AV224" s="12" t="s">
        <v>82</v>
      </c>
      <c r="AW224" s="12" t="s">
        <v>36</v>
      </c>
      <c r="AX224" s="12" t="s">
        <v>73</v>
      </c>
      <c r="AY224" s="236" t="s">
        <v>492</v>
      </c>
    </row>
    <row r="225" spans="2:51" s="13" customFormat="1">
      <c r="B225" s="237"/>
      <c r="C225" s="238"/>
      <c r="D225" s="221" t="s">
        <v>513</v>
      </c>
      <c r="E225" s="239" t="s">
        <v>23</v>
      </c>
      <c r="F225" s="240" t="s">
        <v>8347</v>
      </c>
      <c r="G225" s="238"/>
      <c r="H225" s="241" t="s">
        <v>23</v>
      </c>
      <c r="I225" s="242"/>
      <c r="J225" s="238"/>
      <c r="K225" s="238"/>
      <c r="L225" s="243"/>
      <c r="M225" s="244"/>
      <c r="N225" s="245"/>
      <c r="O225" s="245"/>
      <c r="P225" s="245"/>
      <c r="Q225" s="245"/>
      <c r="R225" s="245"/>
      <c r="S225" s="245"/>
      <c r="T225" s="246"/>
      <c r="AT225" s="247" t="s">
        <v>513</v>
      </c>
      <c r="AU225" s="247" t="s">
        <v>82</v>
      </c>
      <c r="AV225" s="13" t="s">
        <v>80</v>
      </c>
      <c r="AW225" s="13" t="s">
        <v>36</v>
      </c>
      <c r="AX225" s="13" t="s">
        <v>73</v>
      </c>
      <c r="AY225" s="247" t="s">
        <v>492</v>
      </c>
    </row>
    <row r="226" spans="2:51" s="12" customFormat="1">
      <c r="B226" s="225"/>
      <c r="C226" s="226"/>
      <c r="D226" s="221" t="s">
        <v>513</v>
      </c>
      <c r="E226" s="248" t="s">
        <v>23</v>
      </c>
      <c r="F226" s="249" t="s">
        <v>8348</v>
      </c>
      <c r="G226" s="226"/>
      <c r="H226" s="250">
        <v>2.7290000000000001</v>
      </c>
      <c r="I226" s="231"/>
      <c r="J226" s="226"/>
      <c r="K226" s="226"/>
      <c r="L226" s="232"/>
      <c r="M226" s="233"/>
      <c r="N226" s="234"/>
      <c r="O226" s="234"/>
      <c r="P226" s="234"/>
      <c r="Q226" s="234"/>
      <c r="R226" s="234"/>
      <c r="S226" s="234"/>
      <c r="T226" s="235"/>
      <c r="AT226" s="236" t="s">
        <v>513</v>
      </c>
      <c r="AU226" s="236" t="s">
        <v>82</v>
      </c>
      <c r="AV226" s="12" t="s">
        <v>82</v>
      </c>
      <c r="AW226" s="12" t="s">
        <v>36</v>
      </c>
      <c r="AX226" s="12" t="s">
        <v>73</v>
      </c>
      <c r="AY226" s="236" t="s">
        <v>492</v>
      </c>
    </row>
    <row r="227" spans="2:51" s="12" customFormat="1" ht="24">
      <c r="B227" s="225"/>
      <c r="C227" s="226"/>
      <c r="D227" s="221" t="s">
        <v>513</v>
      </c>
      <c r="E227" s="248" t="s">
        <v>23</v>
      </c>
      <c r="F227" s="249" t="s">
        <v>8349</v>
      </c>
      <c r="G227" s="226"/>
      <c r="H227" s="250">
        <v>27.768999999999998</v>
      </c>
      <c r="I227" s="231"/>
      <c r="J227" s="226"/>
      <c r="K227" s="226"/>
      <c r="L227" s="232"/>
      <c r="M227" s="233"/>
      <c r="N227" s="234"/>
      <c r="O227" s="234"/>
      <c r="P227" s="234"/>
      <c r="Q227" s="234"/>
      <c r="R227" s="234"/>
      <c r="S227" s="234"/>
      <c r="T227" s="235"/>
      <c r="AT227" s="236" t="s">
        <v>513</v>
      </c>
      <c r="AU227" s="236" t="s">
        <v>82</v>
      </c>
      <c r="AV227" s="12" t="s">
        <v>82</v>
      </c>
      <c r="AW227" s="12" t="s">
        <v>36</v>
      </c>
      <c r="AX227" s="12" t="s">
        <v>73</v>
      </c>
      <c r="AY227" s="236" t="s">
        <v>492</v>
      </c>
    </row>
    <row r="228" spans="2:51" s="12" customFormat="1">
      <c r="B228" s="225"/>
      <c r="C228" s="226"/>
      <c r="D228" s="221" t="s">
        <v>513</v>
      </c>
      <c r="E228" s="248" t="s">
        <v>23</v>
      </c>
      <c r="F228" s="249" t="s">
        <v>8350</v>
      </c>
      <c r="G228" s="226"/>
      <c r="H228" s="250">
        <v>21.773</v>
      </c>
      <c r="I228" s="231"/>
      <c r="J228" s="226"/>
      <c r="K228" s="226"/>
      <c r="L228" s="232"/>
      <c r="M228" s="233"/>
      <c r="N228" s="234"/>
      <c r="O228" s="234"/>
      <c r="P228" s="234"/>
      <c r="Q228" s="234"/>
      <c r="R228" s="234"/>
      <c r="S228" s="234"/>
      <c r="T228" s="235"/>
      <c r="AT228" s="236" t="s">
        <v>513</v>
      </c>
      <c r="AU228" s="236" t="s">
        <v>82</v>
      </c>
      <c r="AV228" s="12" t="s">
        <v>82</v>
      </c>
      <c r="AW228" s="12" t="s">
        <v>36</v>
      </c>
      <c r="AX228" s="12" t="s">
        <v>73</v>
      </c>
      <c r="AY228" s="236" t="s">
        <v>492</v>
      </c>
    </row>
    <row r="229" spans="2:51" s="12" customFormat="1">
      <c r="B229" s="225"/>
      <c r="C229" s="226"/>
      <c r="D229" s="221" t="s">
        <v>513</v>
      </c>
      <c r="E229" s="248" t="s">
        <v>23</v>
      </c>
      <c r="F229" s="249" t="s">
        <v>8351</v>
      </c>
      <c r="G229" s="226"/>
      <c r="H229" s="250">
        <v>9.6460000000000008</v>
      </c>
      <c r="I229" s="231"/>
      <c r="J229" s="226"/>
      <c r="K229" s="226"/>
      <c r="L229" s="232"/>
      <c r="M229" s="233"/>
      <c r="N229" s="234"/>
      <c r="O229" s="234"/>
      <c r="P229" s="234"/>
      <c r="Q229" s="234"/>
      <c r="R229" s="234"/>
      <c r="S229" s="234"/>
      <c r="T229" s="235"/>
      <c r="AT229" s="236" t="s">
        <v>513</v>
      </c>
      <c r="AU229" s="236" t="s">
        <v>82</v>
      </c>
      <c r="AV229" s="12" t="s">
        <v>82</v>
      </c>
      <c r="AW229" s="12" t="s">
        <v>36</v>
      </c>
      <c r="AX229" s="12" t="s">
        <v>73</v>
      </c>
      <c r="AY229" s="236" t="s">
        <v>492</v>
      </c>
    </row>
    <row r="230" spans="2:51" s="12" customFormat="1" ht="24">
      <c r="B230" s="225"/>
      <c r="C230" s="226"/>
      <c r="D230" s="221" t="s">
        <v>513</v>
      </c>
      <c r="E230" s="248" t="s">
        <v>23</v>
      </c>
      <c r="F230" s="249" t="s">
        <v>8352</v>
      </c>
      <c r="G230" s="226"/>
      <c r="H230" s="250">
        <v>35.393999999999998</v>
      </c>
      <c r="I230" s="231"/>
      <c r="J230" s="226"/>
      <c r="K230" s="226"/>
      <c r="L230" s="232"/>
      <c r="M230" s="233"/>
      <c r="N230" s="234"/>
      <c r="O230" s="234"/>
      <c r="P230" s="234"/>
      <c r="Q230" s="234"/>
      <c r="R230" s="234"/>
      <c r="S230" s="234"/>
      <c r="T230" s="235"/>
      <c r="AT230" s="236" t="s">
        <v>513</v>
      </c>
      <c r="AU230" s="236" t="s">
        <v>82</v>
      </c>
      <c r="AV230" s="12" t="s">
        <v>82</v>
      </c>
      <c r="AW230" s="12" t="s">
        <v>36</v>
      </c>
      <c r="AX230" s="12" t="s">
        <v>73</v>
      </c>
      <c r="AY230" s="236" t="s">
        <v>492</v>
      </c>
    </row>
    <row r="231" spans="2:51" s="12" customFormat="1" ht="24">
      <c r="B231" s="225"/>
      <c r="C231" s="226"/>
      <c r="D231" s="221" t="s">
        <v>513</v>
      </c>
      <c r="E231" s="248" t="s">
        <v>23</v>
      </c>
      <c r="F231" s="249" t="s">
        <v>8353</v>
      </c>
      <c r="G231" s="226"/>
      <c r="H231" s="250">
        <v>3.5019999999999998</v>
      </c>
      <c r="I231" s="231"/>
      <c r="J231" s="226"/>
      <c r="K231" s="226"/>
      <c r="L231" s="232"/>
      <c r="M231" s="233"/>
      <c r="N231" s="234"/>
      <c r="O231" s="234"/>
      <c r="P231" s="234"/>
      <c r="Q231" s="234"/>
      <c r="R231" s="234"/>
      <c r="S231" s="234"/>
      <c r="T231" s="235"/>
      <c r="AT231" s="236" t="s">
        <v>513</v>
      </c>
      <c r="AU231" s="236" t="s">
        <v>82</v>
      </c>
      <c r="AV231" s="12" t="s">
        <v>82</v>
      </c>
      <c r="AW231" s="12" t="s">
        <v>36</v>
      </c>
      <c r="AX231" s="12" t="s">
        <v>73</v>
      </c>
      <c r="AY231" s="236" t="s">
        <v>492</v>
      </c>
    </row>
    <row r="232" spans="2:51" s="12" customFormat="1">
      <c r="B232" s="225"/>
      <c r="C232" s="226"/>
      <c r="D232" s="221" t="s">
        <v>513</v>
      </c>
      <c r="E232" s="248" t="s">
        <v>23</v>
      </c>
      <c r="F232" s="249" t="s">
        <v>8354</v>
      </c>
      <c r="G232" s="226"/>
      <c r="H232" s="250">
        <v>4.5549999999999997</v>
      </c>
      <c r="I232" s="231"/>
      <c r="J232" s="226"/>
      <c r="K232" s="226"/>
      <c r="L232" s="232"/>
      <c r="M232" s="233"/>
      <c r="N232" s="234"/>
      <c r="O232" s="234"/>
      <c r="P232" s="234"/>
      <c r="Q232" s="234"/>
      <c r="R232" s="234"/>
      <c r="S232" s="234"/>
      <c r="T232" s="235"/>
      <c r="AT232" s="236" t="s">
        <v>513</v>
      </c>
      <c r="AU232" s="236" t="s">
        <v>82</v>
      </c>
      <c r="AV232" s="12" t="s">
        <v>82</v>
      </c>
      <c r="AW232" s="12" t="s">
        <v>36</v>
      </c>
      <c r="AX232" s="12" t="s">
        <v>73</v>
      </c>
      <c r="AY232" s="236" t="s">
        <v>492</v>
      </c>
    </row>
    <row r="233" spans="2:51" s="13" customFormat="1">
      <c r="B233" s="237"/>
      <c r="C233" s="238"/>
      <c r="D233" s="221" t="s">
        <v>513</v>
      </c>
      <c r="E233" s="239" t="s">
        <v>23</v>
      </c>
      <c r="F233" s="240" t="s">
        <v>8355</v>
      </c>
      <c r="G233" s="238"/>
      <c r="H233" s="241" t="s">
        <v>23</v>
      </c>
      <c r="I233" s="242"/>
      <c r="J233" s="238"/>
      <c r="K233" s="238"/>
      <c r="L233" s="243"/>
      <c r="M233" s="244"/>
      <c r="N233" s="245"/>
      <c r="O233" s="245"/>
      <c r="P233" s="245"/>
      <c r="Q233" s="245"/>
      <c r="R233" s="245"/>
      <c r="S233" s="245"/>
      <c r="T233" s="246"/>
      <c r="AT233" s="247" t="s">
        <v>513</v>
      </c>
      <c r="AU233" s="247" t="s">
        <v>82</v>
      </c>
      <c r="AV233" s="13" t="s">
        <v>80</v>
      </c>
      <c r="AW233" s="13" t="s">
        <v>36</v>
      </c>
      <c r="AX233" s="13" t="s">
        <v>73</v>
      </c>
      <c r="AY233" s="247" t="s">
        <v>492</v>
      </c>
    </row>
    <row r="234" spans="2:51" s="12" customFormat="1" ht="24">
      <c r="B234" s="225"/>
      <c r="C234" s="226"/>
      <c r="D234" s="221" t="s">
        <v>513</v>
      </c>
      <c r="E234" s="248" t="s">
        <v>23</v>
      </c>
      <c r="F234" s="249" t="s">
        <v>8356</v>
      </c>
      <c r="G234" s="226"/>
      <c r="H234" s="250">
        <v>8.3209999999999997</v>
      </c>
      <c r="I234" s="231"/>
      <c r="J234" s="226"/>
      <c r="K234" s="226"/>
      <c r="L234" s="232"/>
      <c r="M234" s="233"/>
      <c r="N234" s="234"/>
      <c r="O234" s="234"/>
      <c r="P234" s="234"/>
      <c r="Q234" s="234"/>
      <c r="R234" s="234"/>
      <c r="S234" s="234"/>
      <c r="T234" s="235"/>
      <c r="AT234" s="236" t="s">
        <v>513</v>
      </c>
      <c r="AU234" s="236" t="s">
        <v>82</v>
      </c>
      <c r="AV234" s="12" t="s">
        <v>82</v>
      </c>
      <c r="AW234" s="12" t="s">
        <v>36</v>
      </c>
      <c r="AX234" s="12" t="s">
        <v>73</v>
      </c>
      <c r="AY234" s="236" t="s">
        <v>492</v>
      </c>
    </row>
    <row r="235" spans="2:51" s="13" customFormat="1">
      <c r="B235" s="237"/>
      <c r="C235" s="238"/>
      <c r="D235" s="221" t="s">
        <v>513</v>
      </c>
      <c r="E235" s="239" t="s">
        <v>23</v>
      </c>
      <c r="F235" s="240" t="s">
        <v>8357</v>
      </c>
      <c r="G235" s="238"/>
      <c r="H235" s="241" t="s">
        <v>23</v>
      </c>
      <c r="I235" s="242"/>
      <c r="J235" s="238"/>
      <c r="K235" s="238"/>
      <c r="L235" s="243"/>
      <c r="M235" s="244"/>
      <c r="N235" s="245"/>
      <c r="O235" s="245"/>
      <c r="P235" s="245"/>
      <c r="Q235" s="245"/>
      <c r="R235" s="245"/>
      <c r="S235" s="245"/>
      <c r="T235" s="246"/>
      <c r="AT235" s="247" t="s">
        <v>513</v>
      </c>
      <c r="AU235" s="247" t="s">
        <v>82</v>
      </c>
      <c r="AV235" s="13" t="s">
        <v>80</v>
      </c>
      <c r="AW235" s="13" t="s">
        <v>36</v>
      </c>
      <c r="AX235" s="13" t="s">
        <v>73</v>
      </c>
      <c r="AY235" s="247" t="s">
        <v>492</v>
      </c>
    </row>
    <row r="236" spans="2:51" s="12" customFormat="1">
      <c r="B236" s="225"/>
      <c r="C236" s="226"/>
      <c r="D236" s="221" t="s">
        <v>513</v>
      </c>
      <c r="E236" s="248" t="s">
        <v>23</v>
      </c>
      <c r="F236" s="249" t="s">
        <v>8358</v>
      </c>
      <c r="G236" s="226"/>
      <c r="H236" s="250">
        <v>5.2779999999999996</v>
      </c>
      <c r="I236" s="231"/>
      <c r="J236" s="226"/>
      <c r="K236" s="226"/>
      <c r="L236" s="232"/>
      <c r="M236" s="233"/>
      <c r="N236" s="234"/>
      <c r="O236" s="234"/>
      <c r="P236" s="234"/>
      <c r="Q236" s="234"/>
      <c r="R236" s="234"/>
      <c r="S236" s="234"/>
      <c r="T236" s="235"/>
      <c r="AT236" s="236" t="s">
        <v>513</v>
      </c>
      <c r="AU236" s="236" t="s">
        <v>82</v>
      </c>
      <c r="AV236" s="12" t="s">
        <v>82</v>
      </c>
      <c r="AW236" s="12" t="s">
        <v>36</v>
      </c>
      <c r="AX236" s="12" t="s">
        <v>73</v>
      </c>
      <c r="AY236" s="236" t="s">
        <v>492</v>
      </c>
    </row>
    <row r="237" spans="2:51" s="12" customFormat="1">
      <c r="B237" s="225"/>
      <c r="C237" s="226"/>
      <c r="D237" s="221" t="s">
        <v>513</v>
      </c>
      <c r="E237" s="248" t="s">
        <v>23</v>
      </c>
      <c r="F237" s="249" t="s">
        <v>8359</v>
      </c>
      <c r="G237" s="226"/>
      <c r="H237" s="250">
        <v>2.3039999999999998</v>
      </c>
      <c r="I237" s="231"/>
      <c r="J237" s="226"/>
      <c r="K237" s="226"/>
      <c r="L237" s="232"/>
      <c r="M237" s="233"/>
      <c r="N237" s="234"/>
      <c r="O237" s="234"/>
      <c r="P237" s="234"/>
      <c r="Q237" s="234"/>
      <c r="R237" s="234"/>
      <c r="S237" s="234"/>
      <c r="T237" s="235"/>
      <c r="AT237" s="236" t="s">
        <v>513</v>
      </c>
      <c r="AU237" s="236" t="s">
        <v>82</v>
      </c>
      <c r="AV237" s="12" t="s">
        <v>82</v>
      </c>
      <c r="AW237" s="12" t="s">
        <v>36</v>
      </c>
      <c r="AX237" s="12" t="s">
        <v>73</v>
      </c>
      <c r="AY237" s="236" t="s">
        <v>492</v>
      </c>
    </row>
    <row r="238" spans="2:51" s="12" customFormat="1">
      <c r="B238" s="225"/>
      <c r="C238" s="226"/>
      <c r="D238" s="221" t="s">
        <v>513</v>
      </c>
      <c r="E238" s="248" t="s">
        <v>23</v>
      </c>
      <c r="F238" s="249" t="s">
        <v>8360</v>
      </c>
      <c r="G238" s="226"/>
      <c r="H238" s="250">
        <v>10.375999999999999</v>
      </c>
      <c r="I238" s="231"/>
      <c r="J238" s="226"/>
      <c r="K238" s="226"/>
      <c r="L238" s="232"/>
      <c r="M238" s="233"/>
      <c r="N238" s="234"/>
      <c r="O238" s="234"/>
      <c r="P238" s="234"/>
      <c r="Q238" s="234"/>
      <c r="R238" s="234"/>
      <c r="S238" s="234"/>
      <c r="T238" s="235"/>
      <c r="AT238" s="236" t="s">
        <v>513</v>
      </c>
      <c r="AU238" s="236" t="s">
        <v>82</v>
      </c>
      <c r="AV238" s="12" t="s">
        <v>82</v>
      </c>
      <c r="AW238" s="12" t="s">
        <v>36</v>
      </c>
      <c r="AX238" s="12" t="s">
        <v>73</v>
      </c>
      <c r="AY238" s="236" t="s">
        <v>492</v>
      </c>
    </row>
    <row r="239" spans="2:51" s="12" customFormat="1">
      <c r="B239" s="225"/>
      <c r="C239" s="226"/>
      <c r="D239" s="221" t="s">
        <v>513</v>
      </c>
      <c r="E239" s="248" t="s">
        <v>23</v>
      </c>
      <c r="F239" s="249" t="s">
        <v>8361</v>
      </c>
      <c r="G239" s="226"/>
      <c r="H239" s="250">
        <v>5.8339999999999996</v>
      </c>
      <c r="I239" s="231"/>
      <c r="J239" s="226"/>
      <c r="K239" s="226"/>
      <c r="L239" s="232"/>
      <c r="M239" s="233"/>
      <c r="N239" s="234"/>
      <c r="O239" s="234"/>
      <c r="P239" s="234"/>
      <c r="Q239" s="234"/>
      <c r="R239" s="234"/>
      <c r="S239" s="234"/>
      <c r="T239" s="235"/>
      <c r="AT239" s="236" t="s">
        <v>513</v>
      </c>
      <c r="AU239" s="236" t="s">
        <v>82</v>
      </c>
      <c r="AV239" s="12" t="s">
        <v>82</v>
      </c>
      <c r="AW239" s="12" t="s">
        <v>36</v>
      </c>
      <c r="AX239" s="12" t="s">
        <v>73</v>
      </c>
      <c r="AY239" s="236" t="s">
        <v>492</v>
      </c>
    </row>
    <row r="240" spans="2:51" s="12" customFormat="1">
      <c r="B240" s="225"/>
      <c r="C240" s="226"/>
      <c r="D240" s="221" t="s">
        <v>513</v>
      </c>
      <c r="E240" s="248" t="s">
        <v>23</v>
      </c>
      <c r="F240" s="249" t="s">
        <v>8362</v>
      </c>
      <c r="G240" s="226"/>
      <c r="H240" s="250">
        <v>2.3809999999999998</v>
      </c>
      <c r="I240" s="231"/>
      <c r="J240" s="226"/>
      <c r="K240" s="226"/>
      <c r="L240" s="232"/>
      <c r="M240" s="233"/>
      <c r="N240" s="234"/>
      <c r="O240" s="234"/>
      <c r="P240" s="234"/>
      <c r="Q240" s="234"/>
      <c r="R240" s="234"/>
      <c r="S240" s="234"/>
      <c r="T240" s="235"/>
      <c r="AT240" s="236" t="s">
        <v>513</v>
      </c>
      <c r="AU240" s="236" t="s">
        <v>82</v>
      </c>
      <c r="AV240" s="12" t="s">
        <v>82</v>
      </c>
      <c r="AW240" s="12" t="s">
        <v>36</v>
      </c>
      <c r="AX240" s="12" t="s">
        <v>73</v>
      </c>
      <c r="AY240" s="236" t="s">
        <v>492</v>
      </c>
    </row>
    <row r="241" spans="2:51" s="12" customFormat="1">
      <c r="B241" s="225"/>
      <c r="C241" s="226"/>
      <c r="D241" s="221" t="s">
        <v>513</v>
      </c>
      <c r="E241" s="248" t="s">
        <v>23</v>
      </c>
      <c r="F241" s="249" t="s">
        <v>8363</v>
      </c>
      <c r="G241" s="226"/>
      <c r="H241" s="250">
        <v>86.798000000000002</v>
      </c>
      <c r="I241" s="231"/>
      <c r="J241" s="226"/>
      <c r="K241" s="226"/>
      <c r="L241" s="232"/>
      <c r="M241" s="233"/>
      <c r="N241" s="234"/>
      <c r="O241" s="234"/>
      <c r="P241" s="234"/>
      <c r="Q241" s="234"/>
      <c r="R241" s="234"/>
      <c r="S241" s="234"/>
      <c r="T241" s="235"/>
      <c r="AT241" s="236" t="s">
        <v>513</v>
      </c>
      <c r="AU241" s="236" t="s">
        <v>82</v>
      </c>
      <c r="AV241" s="12" t="s">
        <v>82</v>
      </c>
      <c r="AW241" s="12" t="s">
        <v>36</v>
      </c>
      <c r="AX241" s="12" t="s">
        <v>73</v>
      </c>
      <c r="AY241" s="236" t="s">
        <v>492</v>
      </c>
    </row>
    <row r="242" spans="2:51" s="12" customFormat="1">
      <c r="B242" s="225"/>
      <c r="C242" s="226"/>
      <c r="D242" s="221" t="s">
        <v>513</v>
      </c>
      <c r="E242" s="248" t="s">
        <v>23</v>
      </c>
      <c r="F242" s="249" t="s">
        <v>8364</v>
      </c>
      <c r="G242" s="226"/>
      <c r="H242" s="250">
        <v>7.242</v>
      </c>
      <c r="I242" s="231"/>
      <c r="J242" s="226"/>
      <c r="K242" s="226"/>
      <c r="L242" s="232"/>
      <c r="M242" s="233"/>
      <c r="N242" s="234"/>
      <c r="O242" s="234"/>
      <c r="P242" s="234"/>
      <c r="Q242" s="234"/>
      <c r="R242" s="234"/>
      <c r="S242" s="234"/>
      <c r="T242" s="235"/>
      <c r="AT242" s="236" t="s">
        <v>513</v>
      </c>
      <c r="AU242" s="236" t="s">
        <v>82</v>
      </c>
      <c r="AV242" s="12" t="s">
        <v>82</v>
      </c>
      <c r="AW242" s="12" t="s">
        <v>36</v>
      </c>
      <c r="AX242" s="12" t="s">
        <v>73</v>
      </c>
      <c r="AY242" s="236" t="s">
        <v>492</v>
      </c>
    </row>
    <row r="243" spans="2:51" s="12" customFormat="1">
      <c r="B243" s="225"/>
      <c r="C243" s="226"/>
      <c r="D243" s="221" t="s">
        <v>513</v>
      </c>
      <c r="E243" s="248" t="s">
        <v>23</v>
      </c>
      <c r="F243" s="249" t="s">
        <v>8365</v>
      </c>
      <c r="G243" s="226"/>
      <c r="H243" s="250">
        <v>10.667999999999999</v>
      </c>
      <c r="I243" s="231"/>
      <c r="J243" s="226"/>
      <c r="K243" s="226"/>
      <c r="L243" s="232"/>
      <c r="M243" s="233"/>
      <c r="N243" s="234"/>
      <c r="O243" s="234"/>
      <c r="P243" s="234"/>
      <c r="Q243" s="234"/>
      <c r="R243" s="234"/>
      <c r="S243" s="234"/>
      <c r="T243" s="235"/>
      <c r="AT243" s="236" t="s">
        <v>513</v>
      </c>
      <c r="AU243" s="236" t="s">
        <v>82</v>
      </c>
      <c r="AV243" s="12" t="s">
        <v>82</v>
      </c>
      <c r="AW243" s="12" t="s">
        <v>36</v>
      </c>
      <c r="AX243" s="12" t="s">
        <v>73</v>
      </c>
      <c r="AY243" s="236" t="s">
        <v>492</v>
      </c>
    </row>
    <row r="244" spans="2:51" s="12" customFormat="1">
      <c r="B244" s="225"/>
      <c r="C244" s="226"/>
      <c r="D244" s="221" t="s">
        <v>513</v>
      </c>
      <c r="E244" s="248" t="s">
        <v>23</v>
      </c>
      <c r="F244" s="249" t="s">
        <v>8366</v>
      </c>
      <c r="G244" s="226"/>
      <c r="H244" s="250">
        <v>1.1259999999999999</v>
      </c>
      <c r="I244" s="231"/>
      <c r="J244" s="226"/>
      <c r="K244" s="226"/>
      <c r="L244" s="232"/>
      <c r="M244" s="233"/>
      <c r="N244" s="234"/>
      <c r="O244" s="234"/>
      <c r="P244" s="234"/>
      <c r="Q244" s="234"/>
      <c r="R244" s="234"/>
      <c r="S244" s="234"/>
      <c r="T244" s="235"/>
      <c r="AT244" s="236" t="s">
        <v>513</v>
      </c>
      <c r="AU244" s="236" t="s">
        <v>82</v>
      </c>
      <c r="AV244" s="12" t="s">
        <v>82</v>
      </c>
      <c r="AW244" s="12" t="s">
        <v>36</v>
      </c>
      <c r="AX244" s="12" t="s">
        <v>73</v>
      </c>
      <c r="AY244" s="236" t="s">
        <v>492</v>
      </c>
    </row>
    <row r="245" spans="2:51" s="12" customFormat="1">
      <c r="B245" s="225"/>
      <c r="C245" s="226"/>
      <c r="D245" s="221" t="s">
        <v>513</v>
      </c>
      <c r="E245" s="248" t="s">
        <v>23</v>
      </c>
      <c r="F245" s="249" t="s">
        <v>8367</v>
      </c>
      <c r="G245" s="226"/>
      <c r="H245" s="250">
        <v>4.859</v>
      </c>
      <c r="I245" s="231"/>
      <c r="J245" s="226"/>
      <c r="K245" s="226"/>
      <c r="L245" s="232"/>
      <c r="M245" s="233"/>
      <c r="N245" s="234"/>
      <c r="O245" s="234"/>
      <c r="P245" s="234"/>
      <c r="Q245" s="234"/>
      <c r="R245" s="234"/>
      <c r="S245" s="234"/>
      <c r="T245" s="235"/>
      <c r="AT245" s="236" t="s">
        <v>513</v>
      </c>
      <c r="AU245" s="236" t="s">
        <v>82</v>
      </c>
      <c r="AV245" s="12" t="s">
        <v>82</v>
      </c>
      <c r="AW245" s="12" t="s">
        <v>36</v>
      </c>
      <c r="AX245" s="12" t="s">
        <v>73</v>
      </c>
      <c r="AY245" s="236" t="s">
        <v>492</v>
      </c>
    </row>
    <row r="246" spans="2:51" s="13" customFormat="1">
      <c r="B246" s="237"/>
      <c r="C246" s="238"/>
      <c r="D246" s="221" t="s">
        <v>513</v>
      </c>
      <c r="E246" s="239" t="s">
        <v>23</v>
      </c>
      <c r="F246" s="240" t="s">
        <v>8368</v>
      </c>
      <c r="G246" s="238"/>
      <c r="H246" s="241" t="s">
        <v>23</v>
      </c>
      <c r="I246" s="242"/>
      <c r="J246" s="238"/>
      <c r="K246" s="238"/>
      <c r="L246" s="243"/>
      <c r="M246" s="244"/>
      <c r="N246" s="245"/>
      <c r="O246" s="245"/>
      <c r="P246" s="245"/>
      <c r="Q246" s="245"/>
      <c r="R246" s="245"/>
      <c r="S246" s="245"/>
      <c r="T246" s="246"/>
      <c r="AT246" s="247" t="s">
        <v>513</v>
      </c>
      <c r="AU246" s="247" t="s">
        <v>82</v>
      </c>
      <c r="AV246" s="13" t="s">
        <v>80</v>
      </c>
      <c r="AW246" s="13" t="s">
        <v>36</v>
      </c>
      <c r="AX246" s="13" t="s">
        <v>73</v>
      </c>
      <c r="AY246" s="247" t="s">
        <v>492</v>
      </c>
    </row>
    <row r="247" spans="2:51" s="12" customFormat="1" ht="24">
      <c r="B247" s="225"/>
      <c r="C247" s="226"/>
      <c r="D247" s="221" t="s">
        <v>513</v>
      </c>
      <c r="E247" s="248" t="s">
        <v>23</v>
      </c>
      <c r="F247" s="249" t="s">
        <v>8369</v>
      </c>
      <c r="G247" s="226"/>
      <c r="H247" s="250">
        <v>23.638999999999999</v>
      </c>
      <c r="I247" s="231"/>
      <c r="J247" s="226"/>
      <c r="K247" s="226"/>
      <c r="L247" s="232"/>
      <c r="M247" s="233"/>
      <c r="N247" s="234"/>
      <c r="O247" s="234"/>
      <c r="P247" s="234"/>
      <c r="Q247" s="234"/>
      <c r="R247" s="234"/>
      <c r="S247" s="234"/>
      <c r="T247" s="235"/>
      <c r="AT247" s="236" t="s">
        <v>513</v>
      </c>
      <c r="AU247" s="236" t="s">
        <v>82</v>
      </c>
      <c r="AV247" s="12" t="s">
        <v>82</v>
      </c>
      <c r="AW247" s="12" t="s">
        <v>36</v>
      </c>
      <c r="AX247" s="12" t="s">
        <v>73</v>
      </c>
      <c r="AY247" s="236" t="s">
        <v>492</v>
      </c>
    </row>
    <row r="248" spans="2:51" s="12" customFormat="1">
      <c r="B248" s="225"/>
      <c r="C248" s="226"/>
      <c r="D248" s="221" t="s">
        <v>513</v>
      </c>
      <c r="E248" s="248" t="s">
        <v>23</v>
      </c>
      <c r="F248" s="249" t="s">
        <v>8370</v>
      </c>
      <c r="G248" s="226"/>
      <c r="H248" s="250">
        <v>35.49</v>
      </c>
      <c r="I248" s="231"/>
      <c r="J248" s="226"/>
      <c r="K248" s="226"/>
      <c r="L248" s="232"/>
      <c r="M248" s="233"/>
      <c r="N248" s="234"/>
      <c r="O248" s="234"/>
      <c r="P248" s="234"/>
      <c r="Q248" s="234"/>
      <c r="R248" s="234"/>
      <c r="S248" s="234"/>
      <c r="T248" s="235"/>
      <c r="AT248" s="236" t="s">
        <v>513</v>
      </c>
      <c r="AU248" s="236" t="s">
        <v>82</v>
      </c>
      <c r="AV248" s="12" t="s">
        <v>82</v>
      </c>
      <c r="AW248" s="12" t="s">
        <v>36</v>
      </c>
      <c r="AX248" s="12" t="s">
        <v>73</v>
      </c>
      <c r="AY248" s="236" t="s">
        <v>492</v>
      </c>
    </row>
    <row r="249" spans="2:51" s="12" customFormat="1">
      <c r="B249" s="225"/>
      <c r="C249" s="226"/>
      <c r="D249" s="221" t="s">
        <v>513</v>
      </c>
      <c r="E249" s="248" t="s">
        <v>23</v>
      </c>
      <c r="F249" s="249" t="s">
        <v>8371</v>
      </c>
      <c r="G249" s="226"/>
      <c r="H249" s="250">
        <v>19.914999999999999</v>
      </c>
      <c r="I249" s="231"/>
      <c r="J249" s="226"/>
      <c r="K249" s="226"/>
      <c r="L249" s="232"/>
      <c r="M249" s="233"/>
      <c r="N249" s="234"/>
      <c r="O249" s="234"/>
      <c r="P249" s="234"/>
      <c r="Q249" s="234"/>
      <c r="R249" s="234"/>
      <c r="S249" s="234"/>
      <c r="T249" s="235"/>
      <c r="AT249" s="236" t="s">
        <v>513</v>
      </c>
      <c r="AU249" s="236" t="s">
        <v>82</v>
      </c>
      <c r="AV249" s="12" t="s">
        <v>82</v>
      </c>
      <c r="AW249" s="12" t="s">
        <v>36</v>
      </c>
      <c r="AX249" s="12" t="s">
        <v>73</v>
      </c>
      <c r="AY249" s="236" t="s">
        <v>492</v>
      </c>
    </row>
    <row r="250" spans="2:51" s="13" customFormat="1">
      <c r="B250" s="237"/>
      <c r="C250" s="238"/>
      <c r="D250" s="221" t="s">
        <v>513</v>
      </c>
      <c r="E250" s="239" t="s">
        <v>23</v>
      </c>
      <c r="F250" s="240" t="s">
        <v>8355</v>
      </c>
      <c r="G250" s="238"/>
      <c r="H250" s="241" t="s">
        <v>23</v>
      </c>
      <c r="I250" s="242"/>
      <c r="J250" s="238"/>
      <c r="K250" s="238"/>
      <c r="L250" s="243"/>
      <c r="M250" s="244"/>
      <c r="N250" s="245"/>
      <c r="O250" s="245"/>
      <c r="P250" s="245"/>
      <c r="Q250" s="245"/>
      <c r="R250" s="245"/>
      <c r="S250" s="245"/>
      <c r="T250" s="246"/>
      <c r="AT250" s="247" t="s">
        <v>513</v>
      </c>
      <c r="AU250" s="247" t="s">
        <v>82</v>
      </c>
      <c r="AV250" s="13" t="s">
        <v>80</v>
      </c>
      <c r="AW250" s="13" t="s">
        <v>36</v>
      </c>
      <c r="AX250" s="13" t="s">
        <v>73</v>
      </c>
      <c r="AY250" s="247" t="s">
        <v>492</v>
      </c>
    </row>
    <row r="251" spans="2:51" s="12" customFormat="1">
      <c r="B251" s="225"/>
      <c r="C251" s="226"/>
      <c r="D251" s="221" t="s">
        <v>513</v>
      </c>
      <c r="E251" s="248" t="s">
        <v>23</v>
      </c>
      <c r="F251" s="249" t="s">
        <v>8372</v>
      </c>
      <c r="G251" s="226"/>
      <c r="H251" s="250">
        <v>8.3209999999999997</v>
      </c>
      <c r="I251" s="231"/>
      <c r="J251" s="226"/>
      <c r="K251" s="226"/>
      <c r="L251" s="232"/>
      <c r="M251" s="233"/>
      <c r="N251" s="234"/>
      <c r="O251" s="234"/>
      <c r="P251" s="234"/>
      <c r="Q251" s="234"/>
      <c r="R251" s="234"/>
      <c r="S251" s="234"/>
      <c r="T251" s="235"/>
      <c r="AT251" s="236" t="s">
        <v>513</v>
      </c>
      <c r="AU251" s="236" t="s">
        <v>82</v>
      </c>
      <c r="AV251" s="12" t="s">
        <v>82</v>
      </c>
      <c r="AW251" s="12" t="s">
        <v>36</v>
      </c>
      <c r="AX251" s="12" t="s">
        <v>73</v>
      </c>
      <c r="AY251" s="236" t="s">
        <v>492</v>
      </c>
    </row>
    <row r="252" spans="2:51" s="13" customFormat="1">
      <c r="B252" s="237"/>
      <c r="C252" s="238"/>
      <c r="D252" s="221" t="s">
        <v>513</v>
      </c>
      <c r="E252" s="239" t="s">
        <v>23</v>
      </c>
      <c r="F252" s="240" t="s">
        <v>8373</v>
      </c>
      <c r="G252" s="238"/>
      <c r="H252" s="241" t="s">
        <v>23</v>
      </c>
      <c r="I252" s="242"/>
      <c r="J252" s="238"/>
      <c r="K252" s="238"/>
      <c r="L252" s="243"/>
      <c r="M252" s="244"/>
      <c r="N252" s="245"/>
      <c r="O252" s="245"/>
      <c r="P252" s="245"/>
      <c r="Q252" s="245"/>
      <c r="R252" s="245"/>
      <c r="S252" s="245"/>
      <c r="T252" s="246"/>
      <c r="AT252" s="247" t="s">
        <v>513</v>
      </c>
      <c r="AU252" s="247" t="s">
        <v>82</v>
      </c>
      <c r="AV252" s="13" t="s">
        <v>80</v>
      </c>
      <c r="AW252" s="13" t="s">
        <v>36</v>
      </c>
      <c r="AX252" s="13" t="s">
        <v>73</v>
      </c>
      <c r="AY252" s="247" t="s">
        <v>492</v>
      </c>
    </row>
    <row r="253" spans="2:51" s="12" customFormat="1">
      <c r="B253" s="225"/>
      <c r="C253" s="226"/>
      <c r="D253" s="221" t="s">
        <v>513</v>
      </c>
      <c r="E253" s="248" t="s">
        <v>23</v>
      </c>
      <c r="F253" s="249" t="s">
        <v>8374</v>
      </c>
      <c r="G253" s="226"/>
      <c r="H253" s="250">
        <v>19.803000000000001</v>
      </c>
      <c r="I253" s="231"/>
      <c r="J253" s="226"/>
      <c r="K253" s="226"/>
      <c r="L253" s="232"/>
      <c r="M253" s="233"/>
      <c r="N253" s="234"/>
      <c r="O253" s="234"/>
      <c r="P253" s="234"/>
      <c r="Q253" s="234"/>
      <c r="R253" s="234"/>
      <c r="S253" s="234"/>
      <c r="T253" s="235"/>
      <c r="AT253" s="236" t="s">
        <v>513</v>
      </c>
      <c r="AU253" s="236" t="s">
        <v>82</v>
      </c>
      <c r="AV253" s="12" t="s">
        <v>82</v>
      </c>
      <c r="AW253" s="12" t="s">
        <v>36</v>
      </c>
      <c r="AX253" s="12" t="s">
        <v>73</v>
      </c>
      <c r="AY253" s="236" t="s">
        <v>492</v>
      </c>
    </row>
    <row r="254" spans="2:51" s="12" customFormat="1">
      <c r="B254" s="225"/>
      <c r="C254" s="226"/>
      <c r="D254" s="221" t="s">
        <v>513</v>
      </c>
      <c r="E254" s="248" t="s">
        <v>23</v>
      </c>
      <c r="F254" s="249" t="s">
        <v>8375</v>
      </c>
      <c r="G254" s="226"/>
      <c r="H254" s="250">
        <v>15.548999999999999</v>
      </c>
      <c r="I254" s="231"/>
      <c r="J254" s="226"/>
      <c r="K254" s="226"/>
      <c r="L254" s="232"/>
      <c r="M254" s="233"/>
      <c r="N254" s="234"/>
      <c r="O254" s="234"/>
      <c r="P254" s="234"/>
      <c r="Q254" s="234"/>
      <c r="R254" s="234"/>
      <c r="S254" s="234"/>
      <c r="T254" s="235"/>
      <c r="AT254" s="236" t="s">
        <v>513</v>
      </c>
      <c r="AU254" s="236" t="s">
        <v>82</v>
      </c>
      <c r="AV254" s="12" t="s">
        <v>82</v>
      </c>
      <c r="AW254" s="12" t="s">
        <v>36</v>
      </c>
      <c r="AX254" s="12" t="s">
        <v>73</v>
      </c>
      <c r="AY254" s="236" t="s">
        <v>492</v>
      </c>
    </row>
    <row r="255" spans="2:51" s="12" customFormat="1">
      <c r="B255" s="225"/>
      <c r="C255" s="226"/>
      <c r="D255" s="221" t="s">
        <v>513</v>
      </c>
      <c r="E255" s="248" t="s">
        <v>23</v>
      </c>
      <c r="F255" s="249" t="s">
        <v>8376</v>
      </c>
      <c r="G255" s="226"/>
      <c r="H255" s="250">
        <v>5.8310000000000004</v>
      </c>
      <c r="I255" s="231"/>
      <c r="J255" s="226"/>
      <c r="K255" s="226"/>
      <c r="L255" s="232"/>
      <c r="M255" s="233"/>
      <c r="N255" s="234"/>
      <c r="O255" s="234"/>
      <c r="P255" s="234"/>
      <c r="Q255" s="234"/>
      <c r="R255" s="234"/>
      <c r="S255" s="234"/>
      <c r="T255" s="235"/>
      <c r="AT255" s="236" t="s">
        <v>513</v>
      </c>
      <c r="AU255" s="236" t="s">
        <v>82</v>
      </c>
      <c r="AV255" s="12" t="s">
        <v>82</v>
      </c>
      <c r="AW255" s="12" t="s">
        <v>36</v>
      </c>
      <c r="AX255" s="12" t="s">
        <v>73</v>
      </c>
      <c r="AY255" s="236" t="s">
        <v>492</v>
      </c>
    </row>
    <row r="256" spans="2:51" s="12" customFormat="1">
      <c r="B256" s="225"/>
      <c r="C256" s="226"/>
      <c r="D256" s="221" t="s">
        <v>513</v>
      </c>
      <c r="E256" s="248" t="s">
        <v>23</v>
      </c>
      <c r="F256" s="249" t="s">
        <v>8377</v>
      </c>
      <c r="G256" s="226"/>
      <c r="H256" s="250">
        <v>19.771999999999998</v>
      </c>
      <c r="I256" s="231"/>
      <c r="J256" s="226"/>
      <c r="K256" s="226"/>
      <c r="L256" s="232"/>
      <c r="M256" s="233"/>
      <c r="N256" s="234"/>
      <c r="O256" s="234"/>
      <c r="P256" s="234"/>
      <c r="Q256" s="234"/>
      <c r="R256" s="234"/>
      <c r="S256" s="234"/>
      <c r="T256" s="235"/>
      <c r="AT256" s="236" t="s">
        <v>513</v>
      </c>
      <c r="AU256" s="236" t="s">
        <v>82</v>
      </c>
      <c r="AV256" s="12" t="s">
        <v>82</v>
      </c>
      <c r="AW256" s="12" t="s">
        <v>36</v>
      </c>
      <c r="AX256" s="12" t="s">
        <v>73</v>
      </c>
      <c r="AY256" s="236" t="s">
        <v>492</v>
      </c>
    </row>
    <row r="257" spans="2:51" s="12" customFormat="1">
      <c r="B257" s="225"/>
      <c r="C257" s="226"/>
      <c r="D257" s="221" t="s">
        <v>513</v>
      </c>
      <c r="E257" s="248" t="s">
        <v>23</v>
      </c>
      <c r="F257" s="249" t="s">
        <v>8378</v>
      </c>
      <c r="G257" s="226"/>
      <c r="H257" s="250">
        <v>27.12</v>
      </c>
      <c r="I257" s="231"/>
      <c r="J257" s="226"/>
      <c r="K257" s="226"/>
      <c r="L257" s="232"/>
      <c r="M257" s="233"/>
      <c r="N257" s="234"/>
      <c r="O257" s="234"/>
      <c r="P257" s="234"/>
      <c r="Q257" s="234"/>
      <c r="R257" s="234"/>
      <c r="S257" s="234"/>
      <c r="T257" s="235"/>
      <c r="AT257" s="236" t="s">
        <v>513</v>
      </c>
      <c r="AU257" s="236" t="s">
        <v>82</v>
      </c>
      <c r="AV257" s="12" t="s">
        <v>82</v>
      </c>
      <c r="AW257" s="12" t="s">
        <v>36</v>
      </c>
      <c r="AX257" s="12" t="s">
        <v>73</v>
      </c>
      <c r="AY257" s="236" t="s">
        <v>492</v>
      </c>
    </row>
    <row r="258" spans="2:51" s="12" customFormat="1">
      <c r="B258" s="225"/>
      <c r="C258" s="226"/>
      <c r="D258" s="221" t="s">
        <v>513</v>
      </c>
      <c r="E258" s="248" t="s">
        <v>23</v>
      </c>
      <c r="F258" s="249" t="s">
        <v>8379</v>
      </c>
      <c r="G258" s="226"/>
      <c r="H258" s="250">
        <v>0.17499999999999999</v>
      </c>
      <c r="I258" s="231"/>
      <c r="J258" s="226"/>
      <c r="K258" s="226"/>
      <c r="L258" s="232"/>
      <c r="M258" s="233"/>
      <c r="N258" s="234"/>
      <c r="O258" s="234"/>
      <c r="P258" s="234"/>
      <c r="Q258" s="234"/>
      <c r="R258" s="234"/>
      <c r="S258" s="234"/>
      <c r="T258" s="235"/>
      <c r="AT258" s="236" t="s">
        <v>513</v>
      </c>
      <c r="AU258" s="236" t="s">
        <v>82</v>
      </c>
      <c r="AV258" s="12" t="s">
        <v>82</v>
      </c>
      <c r="AW258" s="12" t="s">
        <v>36</v>
      </c>
      <c r="AX258" s="12" t="s">
        <v>73</v>
      </c>
      <c r="AY258" s="236" t="s">
        <v>492</v>
      </c>
    </row>
    <row r="259" spans="2:51" s="13" customFormat="1">
      <c r="B259" s="237"/>
      <c r="C259" s="238"/>
      <c r="D259" s="221" t="s">
        <v>513</v>
      </c>
      <c r="E259" s="239" t="s">
        <v>23</v>
      </c>
      <c r="F259" s="240" t="s">
        <v>8380</v>
      </c>
      <c r="G259" s="238"/>
      <c r="H259" s="241" t="s">
        <v>23</v>
      </c>
      <c r="I259" s="242"/>
      <c r="J259" s="238"/>
      <c r="K259" s="238"/>
      <c r="L259" s="243"/>
      <c r="M259" s="244"/>
      <c r="N259" s="245"/>
      <c r="O259" s="245"/>
      <c r="P259" s="245"/>
      <c r="Q259" s="245"/>
      <c r="R259" s="245"/>
      <c r="S259" s="245"/>
      <c r="T259" s="246"/>
      <c r="AT259" s="247" t="s">
        <v>513</v>
      </c>
      <c r="AU259" s="247" t="s">
        <v>82</v>
      </c>
      <c r="AV259" s="13" t="s">
        <v>80</v>
      </c>
      <c r="AW259" s="13" t="s">
        <v>36</v>
      </c>
      <c r="AX259" s="13" t="s">
        <v>73</v>
      </c>
      <c r="AY259" s="247" t="s">
        <v>492</v>
      </c>
    </row>
    <row r="260" spans="2:51" s="12" customFormat="1" ht="24">
      <c r="B260" s="225"/>
      <c r="C260" s="226"/>
      <c r="D260" s="221" t="s">
        <v>513</v>
      </c>
      <c r="E260" s="248" t="s">
        <v>23</v>
      </c>
      <c r="F260" s="249" t="s">
        <v>8381</v>
      </c>
      <c r="G260" s="226"/>
      <c r="H260" s="250">
        <v>22.864999999999998</v>
      </c>
      <c r="I260" s="231"/>
      <c r="J260" s="226"/>
      <c r="K260" s="226"/>
      <c r="L260" s="232"/>
      <c r="M260" s="233"/>
      <c r="N260" s="234"/>
      <c r="O260" s="234"/>
      <c r="P260" s="234"/>
      <c r="Q260" s="234"/>
      <c r="R260" s="234"/>
      <c r="S260" s="234"/>
      <c r="T260" s="235"/>
      <c r="AT260" s="236" t="s">
        <v>513</v>
      </c>
      <c r="AU260" s="236" t="s">
        <v>82</v>
      </c>
      <c r="AV260" s="12" t="s">
        <v>82</v>
      </c>
      <c r="AW260" s="12" t="s">
        <v>36</v>
      </c>
      <c r="AX260" s="12" t="s">
        <v>73</v>
      </c>
      <c r="AY260" s="236" t="s">
        <v>492</v>
      </c>
    </row>
    <row r="261" spans="2:51" s="12" customFormat="1">
      <c r="B261" s="225"/>
      <c r="C261" s="226"/>
      <c r="D261" s="221" t="s">
        <v>513</v>
      </c>
      <c r="E261" s="248" t="s">
        <v>23</v>
      </c>
      <c r="F261" s="249" t="s">
        <v>8382</v>
      </c>
      <c r="G261" s="226"/>
      <c r="H261" s="250">
        <v>2.3039999999999998</v>
      </c>
      <c r="I261" s="231"/>
      <c r="J261" s="226"/>
      <c r="K261" s="226"/>
      <c r="L261" s="232"/>
      <c r="M261" s="233"/>
      <c r="N261" s="234"/>
      <c r="O261" s="234"/>
      <c r="P261" s="234"/>
      <c r="Q261" s="234"/>
      <c r="R261" s="234"/>
      <c r="S261" s="234"/>
      <c r="T261" s="235"/>
      <c r="AT261" s="236" t="s">
        <v>513</v>
      </c>
      <c r="AU261" s="236" t="s">
        <v>82</v>
      </c>
      <c r="AV261" s="12" t="s">
        <v>82</v>
      </c>
      <c r="AW261" s="12" t="s">
        <v>36</v>
      </c>
      <c r="AX261" s="12" t="s">
        <v>73</v>
      </c>
      <c r="AY261" s="236" t="s">
        <v>492</v>
      </c>
    </row>
    <row r="262" spans="2:51" s="12" customFormat="1">
      <c r="B262" s="225"/>
      <c r="C262" s="226"/>
      <c r="D262" s="221" t="s">
        <v>513</v>
      </c>
      <c r="E262" s="248" t="s">
        <v>23</v>
      </c>
      <c r="F262" s="249" t="s">
        <v>8383</v>
      </c>
      <c r="G262" s="226"/>
      <c r="H262" s="250">
        <v>0.92200000000000004</v>
      </c>
      <c r="I262" s="231"/>
      <c r="J262" s="226"/>
      <c r="K262" s="226"/>
      <c r="L262" s="232"/>
      <c r="M262" s="233"/>
      <c r="N262" s="234"/>
      <c r="O262" s="234"/>
      <c r="P262" s="234"/>
      <c r="Q262" s="234"/>
      <c r="R262" s="234"/>
      <c r="S262" s="234"/>
      <c r="T262" s="235"/>
      <c r="AT262" s="236" t="s">
        <v>513</v>
      </c>
      <c r="AU262" s="236" t="s">
        <v>82</v>
      </c>
      <c r="AV262" s="12" t="s">
        <v>82</v>
      </c>
      <c r="AW262" s="12" t="s">
        <v>36</v>
      </c>
      <c r="AX262" s="12" t="s">
        <v>73</v>
      </c>
      <c r="AY262" s="236" t="s">
        <v>492</v>
      </c>
    </row>
    <row r="263" spans="2:51" s="12" customFormat="1">
      <c r="B263" s="225"/>
      <c r="C263" s="226"/>
      <c r="D263" s="221" t="s">
        <v>513</v>
      </c>
      <c r="E263" s="248" t="s">
        <v>23</v>
      </c>
      <c r="F263" s="249" t="s">
        <v>8384</v>
      </c>
      <c r="G263" s="226"/>
      <c r="H263" s="250">
        <v>26.911999999999999</v>
      </c>
      <c r="I263" s="231"/>
      <c r="J263" s="226"/>
      <c r="K263" s="226"/>
      <c r="L263" s="232"/>
      <c r="M263" s="233"/>
      <c r="N263" s="234"/>
      <c r="O263" s="234"/>
      <c r="P263" s="234"/>
      <c r="Q263" s="234"/>
      <c r="R263" s="234"/>
      <c r="S263" s="234"/>
      <c r="T263" s="235"/>
      <c r="AT263" s="236" t="s">
        <v>513</v>
      </c>
      <c r="AU263" s="236" t="s">
        <v>82</v>
      </c>
      <c r="AV263" s="12" t="s">
        <v>82</v>
      </c>
      <c r="AW263" s="12" t="s">
        <v>36</v>
      </c>
      <c r="AX263" s="12" t="s">
        <v>73</v>
      </c>
      <c r="AY263" s="236" t="s">
        <v>492</v>
      </c>
    </row>
    <row r="264" spans="2:51" s="12" customFormat="1">
      <c r="B264" s="225"/>
      <c r="C264" s="226"/>
      <c r="D264" s="221" t="s">
        <v>513</v>
      </c>
      <c r="E264" s="248" t="s">
        <v>23</v>
      </c>
      <c r="F264" s="249" t="s">
        <v>8385</v>
      </c>
      <c r="G264" s="226"/>
      <c r="H264" s="250">
        <v>6.0419999999999998</v>
      </c>
      <c r="I264" s="231"/>
      <c r="J264" s="226"/>
      <c r="K264" s="226"/>
      <c r="L264" s="232"/>
      <c r="M264" s="233"/>
      <c r="N264" s="234"/>
      <c r="O264" s="234"/>
      <c r="P264" s="234"/>
      <c r="Q264" s="234"/>
      <c r="R264" s="234"/>
      <c r="S264" s="234"/>
      <c r="T264" s="235"/>
      <c r="AT264" s="236" t="s">
        <v>513</v>
      </c>
      <c r="AU264" s="236" t="s">
        <v>82</v>
      </c>
      <c r="AV264" s="12" t="s">
        <v>82</v>
      </c>
      <c r="AW264" s="12" t="s">
        <v>36</v>
      </c>
      <c r="AX264" s="12" t="s">
        <v>73</v>
      </c>
      <c r="AY264" s="236" t="s">
        <v>492</v>
      </c>
    </row>
    <row r="265" spans="2:51" s="12" customFormat="1">
      <c r="B265" s="225"/>
      <c r="C265" s="226"/>
      <c r="D265" s="221" t="s">
        <v>513</v>
      </c>
      <c r="E265" s="248" t="s">
        <v>23</v>
      </c>
      <c r="F265" s="249" t="s">
        <v>8386</v>
      </c>
      <c r="G265" s="226"/>
      <c r="H265" s="250">
        <v>1.7</v>
      </c>
      <c r="I265" s="231"/>
      <c r="J265" s="226"/>
      <c r="K265" s="226"/>
      <c r="L265" s="232"/>
      <c r="M265" s="233"/>
      <c r="N265" s="234"/>
      <c r="O265" s="234"/>
      <c r="P265" s="234"/>
      <c r="Q265" s="234"/>
      <c r="R265" s="234"/>
      <c r="S265" s="234"/>
      <c r="T265" s="235"/>
      <c r="AT265" s="236" t="s">
        <v>513</v>
      </c>
      <c r="AU265" s="236" t="s">
        <v>82</v>
      </c>
      <c r="AV265" s="12" t="s">
        <v>82</v>
      </c>
      <c r="AW265" s="12" t="s">
        <v>36</v>
      </c>
      <c r="AX265" s="12" t="s">
        <v>73</v>
      </c>
      <c r="AY265" s="236" t="s">
        <v>492</v>
      </c>
    </row>
    <row r="266" spans="2:51" s="12" customFormat="1">
      <c r="B266" s="225"/>
      <c r="C266" s="226"/>
      <c r="D266" s="221" t="s">
        <v>513</v>
      </c>
      <c r="E266" s="248" t="s">
        <v>23</v>
      </c>
      <c r="F266" s="249" t="s">
        <v>8387</v>
      </c>
      <c r="G266" s="226"/>
      <c r="H266" s="250">
        <v>1.792</v>
      </c>
      <c r="I266" s="231"/>
      <c r="J266" s="226"/>
      <c r="K266" s="226"/>
      <c r="L266" s="232"/>
      <c r="M266" s="233"/>
      <c r="N266" s="234"/>
      <c r="O266" s="234"/>
      <c r="P266" s="234"/>
      <c r="Q266" s="234"/>
      <c r="R266" s="234"/>
      <c r="S266" s="234"/>
      <c r="T266" s="235"/>
      <c r="AT266" s="236" t="s">
        <v>513</v>
      </c>
      <c r="AU266" s="236" t="s">
        <v>82</v>
      </c>
      <c r="AV266" s="12" t="s">
        <v>82</v>
      </c>
      <c r="AW266" s="12" t="s">
        <v>36</v>
      </c>
      <c r="AX266" s="12" t="s">
        <v>73</v>
      </c>
      <c r="AY266" s="236" t="s">
        <v>492</v>
      </c>
    </row>
    <row r="267" spans="2:51" s="12" customFormat="1">
      <c r="B267" s="225"/>
      <c r="C267" s="226"/>
      <c r="D267" s="221" t="s">
        <v>513</v>
      </c>
      <c r="E267" s="248" t="s">
        <v>23</v>
      </c>
      <c r="F267" s="249" t="s">
        <v>8388</v>
      </c>
      <c r="G267" s="226"/>
      <c r="H267" s="250">
        <v>10.265000000000001</v>
      </c>
      <c r="I267" s="231"/>
      <c r="J267" s="226"/>
      <c r="K267" s="226"/>
      <c r="L267" s="232"/>
      <c r="M267" s="233"/>
      <c r="N267" s="234"/>
      <c r="O267" s="234"/>
      <c r="P267" s="234"/>
      <c r="Q267" s="234"/>
      <c r="R267" s="234"/>
      <c r="S267" s="234"/>
      <c r="T267" s="235"/>
      <c r="AT267" s="236" t="s">
        <v>513</v>
      </c>
      <c r="AU267" s="236" t="s">
        <v>82</v>
      </c>
      <c r="AV267" s="12" t="s">
        <v>82</v>
      </c>
      <c r="AW267" s="12" t="s">
        <v>36</v>
      </c>
      <c r="AX267" s="12" t="s">
        <v>73</v>
      </c>
      <c r="AY267" s="236" t="s">
        <v>492</v>
      </c>
    </row>
    <row r="268" spans="2:51" s="12" customFormat="1">
      <c r="B268" s="225"/>
      <c r="C268" s="226"/>
      <c r="D268" s="221" t="s">
        <v>513</v>
      </c>
      <c r="E268" s="248" t="s">
        <v>23</v>
      </c>
      <c r="F268" s="249" t="s">
        <v>8389</v>
      </c>
      <c r="G268" s="226"/>
      <c r="H268" s="250">
        <v>0.54900000000000004</v>
      </c>
      <c r="I268" s="231"/>
      <c r="J268" s="226"/>
      <c r="K268" s="226"/>
      <c r="L268" s="232"/>
      <c r="M268" s="233"/>
      <c r="N268" s="234"/>
      <c r="O268" s="234"/>
      <c r="P268" s="234"/>
      <c r="Q268" s="234"/>
      <c r="R268" s="234"/>
      <c r="S268" s="234"/>
      <c r="T268" s="235"/>
      <c r="AT268" s="236" t="s">
        <v>513</v>
      </c>
      <c r="AU268" s="236" t="s">
        <v>82</v>
      </c>
      <c r="AV268" s="12" t="s">
        <v>82</v>
      </c>
      <c r="AW268" s="12" t="s">
        <v>36</v>
      </c>
      <c r="AX268" s="12" t="s">
        <v>73</v>
      </c>
      <c r="AY268" s="236" t="s">
        <v>492</v>
      </c>
    </row>
    <row r="269" spans="2:51" s="12" customFormat="1">
      <c r="B269" s="225"/>
      <c r="C269" s="226"/>
      <c r="D269" s="221" t="s">
        <v>513</v>
      </c>
      <c r="E269" s="248" t="s">
        <v>23</v>
      </c>
      <c r="F269" s="249" t="s">
        <v>8390</v>
      </c>
      <c r="G269" s="226"/>
      <c r="H269" s="250">
        <v>1.351</v>
      </c>
      <c r="I269" s="231"/>
      <c r="J269" s="226"/>
      <c r="K269" s="226"/>
      <c r="L269" s="232"/>
      <c r="M269" s="233"/>
      <c r="N269" s="234"/>
      <c r="O269" s="234"/>
      <c r="P269" s="234"/>
      <c r="Q269" s="234"/>
      <c r="R269" s="234"/>
      <c r="S269" s="234"/>
      <c r="T269" s="235"/>
      <c r="AT269" s="236" t="s">
        <v>513</v>
      </c>
      <c r="AU269" s="236" t="s">
        <v>82</v>
      </c>
      <c r="AV269" s="12" t="s">
        <v>82</v>
      </c>
      <c r="AW269" s="12" t="s">
        <v>36</v>
      </c>
      <c r="AX269" s="12" t="s">
        <v>73</v>
      </c>
      <c r="AY269" s="236" t="s">
        <v>492</v>
      </c>
    </row>
    <row r="270" spans="2:51" s="12" customFormat="1">
      <c r="B270" s="225"/>
      <c r="C270" s="226"/>
      <c r="D270" s="221" t="s">
        <v>513</v>
      </c>
      <c r="E270" s="248" t="s">
        <v>23</v>
      </c>
      <c r="F270" s="249" t="s">
        <v>8391</v>
      </c>
      <c r="G270" s="226"/>
      <c r="H270" s="250">
        <v>2.0630000000000002</v>
      </c>
      <c r="I270" s="231"/>
      <c r="J270" s="226"/>
      <c r="K270" s="226"/>
      <c r="L270" s="232"/>
      <c r="M270" s="233"/>
      <c r="N270" s="234"/>
      <c r="O270" s="234"/>
      <c r="P270" s="234"/>
      <c r="Q270" s="234"/>
      <c r="R270" s="234"/>
      <c r="S270" s="234"/>
      <c r="T270" s="235"/>
      <c r="AT270" s="236" t="s">
        <v>513</v>
      </c>
      <c r="AU270" s="236" t="s">
        <v>82</v>
      </c>
      <c r="AV270" s="12" t="s">
        <v>82</v>
      </c>
      <c r="AW270" s="12" t="s">
        <v>36</v>
      </c>
      <c r="AX270" s="12" t="s">
        <v>73</v>
      </c>
      <c r="AY270" s="236" t="s">
        <v>492</v>
      </c>
    </row>
    <row r="271" spans="2:51" s="12" customFormat="1">
      <c r="B271" s="225"/>
      <c r="C271" s="226"/>
      <c r="D271" s="221" t="s">
        <v>513</v>
      </c>
      <c r="E271" s="248" t="s">
        <v>23</v>
      </c>
      <c r="F271" s="249" t="s">
        <v>8392</v>
      </c>
      <c r="G271" s="226"/>
      <c r="H271" s="250">
        <v>7.4619999999999997</v>
      </c>
      <c r="I271" s="231"/>
      <c r="J271" s="226"/>
      <c r="K271" s="226"/>
      <c r="L271" s="232"/>
      <c r="M271" s="233"/>
      <c r="N271" s="234"/>
      <c r="O271" s="234"/>
      <c r="P271" s="234"/>
      <c r="Q271" s="234"/>
      <c r="R271" s="234"/>
      <c r="S271" s="234"/>
      <c r="T271" s="235"/>
      <c r="AT271" s="236" t="s">
        <v>513</v>
      </c>
      <c r="AU271" s="236" t="s">
        <v>82</v>
      </c>
      <c r="AV271" s="12" t="s">
        <v>82</v>
      </c>
      <c r="AW271" s="12" t="s">
        <v>36</v>
      </c>
      <c r="AX271" s="12" t="s">
        <v>73</v>
      </c>
      <c r="AY271" s="236" t="s">
        <v>492</v>
      </c>
    </row>
    <row r="272" spans="2:51" s="12" customFormat="1">
      <c r="B272" s="225"/>
      <c r="C272" s="226"/>
      <c r="D272" s="221" t="s">
        <v>513</v>
      </c>
      <c r="E272" s="248" t="s">
        <v>23</v>
      </c>
      <c r="F272" s="249" t="s">
        <v>8393</v>
      </c>
      <c r="G272" s="226"/>
      <c r="H272" s="250">
        <v>21.888000000000002</v>
      </c>
      <c r="I272" s="231"/>
      <c r="J272" s="226"/>
      <c r="K272" s="226"/>
      <c r="L272" s="232"/>
      <c r="M272" s="233"/>
      <c r="N272" s="234"/>
      <c r="O272" s="234"/>
      <c r="P272" s="234"/>
      <c r="Q272" s="234"/>
      <c r="R272" s="234"/>
      <c r="S272" s="234"/>
      <c r="T272" s="235"/>
      <c r="AT272" s="236" t="s">
        <v>513</v>
      </c>
      <c r="AU272" s="236" t="s">
        <v>82</v>
      </c>
      <c r="AV272" s="12" t="s">
        <v>82</v>
      </c>
      <c r="AW272" s="12" t="s">
        <v>36</v>
      </c>
      <c r="AX272" s="12" t="s">
        <v>73</v>
      </c>
      <c r="AY272" s="236" t="s">
        <v>492</v>
      </c>
    </row>
    <row r="273" spans="2:51" s="12" customFormat="1">
      <c r="B273" s="225"/>
      <c r="C273" s="226"/>
      <c r="D273" s="221" t="s">
        <v>513</v>
      </c>
      <c r="E273" s="248" t="s">
        <v>23</v>
      </c>
      <c r="F273" s="249" t="s">
        <v>8394</v>
      </c>
      <c r="G273" s="226"/>
      <c r="H273" s="250">
        <v>16.128</v>
      </c>
      <c r="I273" s="231"/>
      <c r="J273" s="226"/>
      <c r="K273" s="226"/>
      <c r="L273" s="232"/>
      <c r="M273" s="233"/>
      <c r="N273" s="234"/>
      <c r="O273" s="234"/>
      <c r="P273" s="234"/>
      <c r="Q273" s="234"/>
      <c r="R273" s="234"/>
      <c r="S273" s="234"/>
      <c r="T273" s="235"/>
      <c r="AT273" s="236" t="s">
        <v>513</v>
      </c>
      <c r="AU273" s="236" t="s">
        <v>82</v>
      </c>
      <c r="AV273" s="12" t="s">
        <v>82</v>
      </c>
      <c r="AW273" s="12" t="s">
        <v>36</v>
      </c>
      <c r="AX273" s="12" t="s">
        <v>73</v>
      </c>
      <c r="AY273" s="236" t="s">
        <v>492</v>
      </c>
    </row>
    <row r="274" spans="2:51" s="12" customFormat="1">
      <c r="B274" s="225"/>
      <c r="C274" s="226"/>
      <c r="D274" s="221" t="s">
        <v>513</v>
      </c>
      <c r="E274" s="248" t="s">
        <v>23</v>
      </c>
      <c r="F274" s="249" t="s">
        <v>8395</v>
      </c>
      <c r="G274" s="226"/>
      <c r="H274" s="250">
        <v>34.073999999999998</v>
      </c>
      <c r="I274" s="231"/>
      <c r="J274" s="226"/>
      <c r="K274" s="226"/>
      <c r="L274" s="232"/>
      <c r="M274" s="233"/>
      <c r="N274" s="234"/>
      <c r="O274" s="234"/>
      <c r="P274" s="234"/>
      <c r="Q274" s="234"/>
      <c r="R274" s="234"/>
      <c r="S274" s="234"/>
      <c r="T274" s="235"/>
      <c r="AT274" s="236" t="s">
        <v>513</v>
      </c>
      <c r="AU274" s="236" t="s">
        <v>82</v>
      </c>
      <c r="AV274" s="12" t="s">
        <v>82</v>
      </c>
      <c r="AW274" s="12" t="s">
        <v>36</v>
      </c>
      <c r="AX274" s="12" t="s">
        <v>73</v>
      </c>
      <c r="AY274" s="236" t="s">
        <v>492</v>
      </c>
    </row>
    <row r="275" spans="2:51" s="12" customFormat="1">
      <c r="B275" s="225"/>
      <c r="C275" s="226"/>
      <c r="D275" s="221" t="s">
        <v>513</v>
      </c>
      <c r="E275" s="248" t="s">
        <v>23</v>
      </c>
      <c r="F275" s="249" t="s">
        <v>8396</v>
      </c>
      <c r="G275" s="226"/>
      <c r="H275" s="250">
        <v>21.585000000000001</v>
      </c>
      <c r="I275" s="231"/>
      <c r="J275" s="226"/>
      <c r="K275" s="226"/>
      <c r="L275" s="232"/>
      <c r="M275" s="233"/>
      <c r="N275" s="234"/>
      <c r="O275" s="234"/>
      <c r="P275" s="234"/>
      <c r="Q275" s="234"/>
      <c r="R275" s="234"/>
      <c r="S275" s="234"/>
      <c r="T275" s="235"/>
      <c r="AT275" s="236" t="s">
        <v>513</v>
      </c>
      <c r="AU275" s="236" t="s">
        <v>82</v>
      </c>
      <c r="AV275" s="12" t="s">
        <v>82</v>
      </c>
      <c r="AW275" s="12" t="s">
        <v>36</v>
      </c>
      <c r="AX275" s="12" t="s">
        <v>73</v>
      </c>
      <c r="AY275" s="236" t="s">
        <v>492</v>
      </c>
    </row>
    <row r="276" spans="2:51" s="12" customFormat="1">
      <c r="B276" s="225"/>
      <c r="C276" s="226"/>
      <c r="D276" s="221" t="s">
        <v>513</v>
      </c>
      <c r="E276" s="248" t="s">
        <v>23</v>
      </c>
      <c r="F276" s="249" t="s">
        <v>8397</v>
      </c>
      <c r="G276" s="226"/>
      <c r="H276" s="250">
        <v>1.1870000000000001</v>
      </c>
      <c r="I276" s="231"/>
      <c r="J276" s="226"/>
      <c r="K276" s="226"/>
      <c r="L276" s="232"/>
      <c r="M276" s="233"/>
      <c r="N276" s="234"/>
      <c r="O276" s="234"/>
      <c r="P276" s="234"/>
      <c r="Q276" s="234"/>
      <c r="R276" s="234"/>
      <c r="S276" s="234"/>
      <c r="T276" s="235"/>
      <c r="AT276" s="236" t="s">
        <v>513</v>
      </c>
      <c r="AU276" s="236" t="s">
        <v>82</v>
      </c>
      <c r="AV276" s="12" t="s">
        <v>82</v>
      </c>
      <c r="AW276" s="12" t="s">
        <v>36</v>
      </c>
      <c r="AX276" s="12" t="s">
        <v>73</v>
      </c>
      <c r="AY276" s="236" t="s">
        <v>492</v>
      </c>
    </row>
    <row r="277" spans="2:51" s="12" customFormat="1">
      <c r="B277" s="225"/>
      <c r="C277" s="226"/>
      <c r="D277" s="221" t="s">
        <v>513</v>
      </c>
      <c r="E277" s="248" t="s">
        <v>23</v>
      </c>
      <c r="F277" s="249" t="s">
        <v>8398</v>
      </c>
      <c r="G277" s="226"/>
      <c r="H277" s="250">
        <v>29.702000000000002</v>
      </c>
      <c r="I277" s="231"/>
      <c r="J277" s="226"/>
      <c r="K277" s="226"/>
      <c r="L277" s="232"/>
      <c r="M277" s="233"/>
      <c r="N277" s="234"/>
      <c r="O277" s="234"/>
      <c r="P277" s="234"/>
      <c r="Q277" s="234"/>
      <c r="R277" s="234"/>
      <c r="S277" s="234"/>
      <c r="T277" s="235"/>
      <c r="AT277" s="236" t="s">
        <v>513</v>
      </c>
      <c r="AU277" s="236" t="s">
        <v>82</v>
      </c>
      <c r="AV277" s="12" t="s">
        <v>82</v>
      </c>
      <c r="AW277" s="12" t="s">
        <v>36</v>
      </c>
      <c r="AX277" s="12" t="s">
        <v>73</v>
      </c>
      <c r="AY277" s="236" t="s">
        <v>492</v>
      </c>
    </row>
    <row r="278" spans="2:51" s="12" customFormat="1">
      <c r="B278" s="225"/>
      <c r="C278" s="226"/>
      <c r="D278" s="221" t="s">
        <v>513</v>
      </c>
      <c r="E278" s="248" t="s">
        <v>23</v>
      </c>
      <c r="F278" s="249" t="s">
        <v>8399</v>
      </c>
      <c r="G278" s="226"/>
      <c r="H278" s="250">
        <v>2.9140000000000001</v>
      </c>
      <c r="I278" s="231"/>
      <c r="J278" s="226"/>
      <c r="K278" s="226"/>
      <c r="L278" s="232"/>
      <c r="M278" s="233"/>
      <c r="N278" s="234"/>
      <c r="O278" s="234"/>
      <c r="P278" s="234"/>
      <c r="Q278" s="234"/>
      <c r="R278" s="234"/>
      <c r="S278" s="234"/>
      <c r="T278" s="235"/>
      <c r="AT278" s="236" t="s">
        <v>513</v>
      </c>
      <c r="AU278" s="236" t="s">
        <v>82</v>
      </c>
      <c r="AV278" s="12" t="s">
        <v>82</v>
      </c>
      <c r="AW278" s="12" t="s">
        <v>36</v>
      </c>
      <c r="AX278" s="12" t="s">
        <v>73</v>
      </c>
      <c r="AY278" s="236" t="s">
        <v>492</v>
      </c>
    </row>
    <row r="279" spans="2:51" s="12" customFormat="1">
      <c r="B279" s="225"/>
      <c r="C279" s="226"/>
      <c r="D279" s="221" t="s">
        <v>513</v>
      </c>
      <c r="E279" s="248" t="s">
        <v>23</v>
      </c>
      <c r="F279" s="249" t="s">
        <v>8400</v>
      </c>
      <c r="G279" s="226"/>
      <c r="H279" s="250">
        <v>25.805</v>
      </c>
      <c r="I279" s="231"/>
      <c r="J279" s="226"/>
      <c r="K279" s="226"/>
      <c r="L279" s="232"/>
      <c r="M279" s="233"/>
      <c r="N279" s="234"/>
      <c r="O279" s="234"/>
      <c r="P279" s="234"/>
      <c r="Q279" s="234"/>
      <c r="R279" s="234"/>
      <c r="S279" s="234"/>
      <c r="T279" s="235"/>
      <c r="AT279" s="236" t="s">
        <v>513</v>
      </c>
      <c r="AU279" s="236" t="s">
        <v>82</v>
      </c>
      <c r="AV279" s="12" t="s">
        <v>82</v>
      </c>
      <c r="AW279" s="12" t="s">
        <v>36</v>
      </c>
      <c r="AX279" s="12" t="s">
        <v>73</v>
      </c>
      <c r="AY279" s="236" t="s">
        <v>492</v>
      </c>
    </row>
    <row r="280" spans="2:51" s="12" customFormat="1">
      <c r="B280" s="225"/>
      <c r="C280" s="226"/>
      <c r="D280" s="221" t="s">
        <v>513</v>
      </c>
      <c r="E280" s="248" t="s">
        <v>23</v>
      </c>
      <c r="F280" s="249" t="s">
        <v>8401</v>
      </c>
      <c r="G280" s="226"/>
      <c r="H280" s="250">
        <v>2.7719999999999998</v>
      </c>
      <c r="I280" s="231"/>
      <c r="J280" s="226"/>
      <c r="K280" s="226"/>
      <c r="L280" s="232"/>
      <c r="M280" s="233"/>
      <c r="N280" s="234"/>
      <c r="O280" s="234"/>
      <c r="P280" s="234"/>
      <c r="Q280" s="234"/>
      <c r="R280" s="234"/>
      <c r="S280" s="234"/>
      <c r="T280" s="235"/>
      <c r="AT280" s="236" t="s">
        <v>513</v>
      </c>
      <c r="AU280" s="236" t="s">
        <v>82</v>
      </c>
      <c r="AV280" s="12" t="s">
        <v>82</v>
      </c>
      <c r="AW280" s="12" t="s">
        <v>36</v>
      </c>
      <c r="AX280" s="12" t="s">
        <v>73</v>
      </c>
      <c r="AY280" s="236" t="s">
        <v>492</v>
      </c>
    </row>
    <row r="281" spans="2:51" s="12" customFormat="1">
      <c r="B281" s="225"/>
      <c r="C281" s="226"/>
      <c r="D281" s="221" t="s">
        <v>513</v>
      </c>
      <c r="E281" s="248" t="s">
        <v>23</v>
      </c>
      <c r="F281" s="249" t="s">
        <v>8402</v>
      </c>
      <c r="G281" s="226"/>
      <c r="H281" s="250">
        <v>5.1980000000000004</v>
      </c>
      <c r="I281" s="231"/>
      <c r="J281" s="226"/>
      <c r="K281" s="226"/>
      <c r="L281" s="232"/>
      <c r="M281" s="233"/>
      <c r="N281" s="234"/>
      <c r="O281" s="234"/>
      <c r="P281" s="234"/>
      <c r="Q281" s="234"/>
      <c r="R281" s="234"/>
      <c r="S281" s="234"/>
      <c r="T281" s="235"/>
      <c r="AT281" s="236" t="s">
        <v>513</v>
      </c>
      <c r="AU281" s="236" t="s">
        <v>82</v>
      </c>
      <c r="AV281" s="12" t="s">
        <v>82</v>
      </c>
      <c r="AW281" s="12" t="s">
        <v>36</v>
      </c>
      <c r="AX281" s="12" t="s">
        <v>73</v>
      </c>
      <c r="AY281" s="236" t="s">
        <v>492</v>
      </c>
    </row>
    <row r="282" spans="2:51" s="12" customFormat="1">
      <c r="B282" s="225"/>
      <c r="C282" s="226"/>
      <c r="D282" s="221" t="s">
        <v>513</v>
      </c>
      <c r="E282" s="248" t="s">
        <v>23</v>
      </c>
      <c r="F282" s="249" t="s">
        <v>8403</v>
      </c>
      <c r="G282" s="226"/>
      <c r="H282" s="250">
        <v>1.3340000000000001</v>
      </c>
      <c r="I282" s="231"/>
      <c r="J282" s="226"/>
      <c r="K282" s="226"/>
      <c r="L282" s="232"/>
      <c r="M282" s="233"/>
      <c r="N282" s="234"/>
      <c r="O282" s="234"/>
      <c r="P282" s="234"/>
      <c r="Q282" s="234"/>
      <c r="R282" s="234"/>
      <c r="S282" s="234"/>
      <c r="T282" s="235"/>
      <c r="AT282" s="236" t="s">
        <v>513</v>
      </c>
      <c r="AU282" s="236" t="s">
        <v>82</v>
      </c>
      <c r="AV282" s="12" t="s">
        <v>82</v>
      </c>
      <c r="AW282" s="12" t="s">
        <v>36</v>
      </c>
      <c r="AX282" s="12" t="s">
        <v>73</v>
      </c>
      <c r="AY282" s="236" t="s">
        <v>492</v>
      </c>
    </row>
    <row r="283" spans="2:51" s="12" customFormat="1">
      <c r="B283" s="225"/>
      <c r="C283" s="226"/>
      <c r="D283" s="221" t="s">
        <v>513</v>
      </c>
      <c r="E283" s="248" t="s">
        <v>23</v>
      </c>
      <c r="F283" s="249" t="s">
        <v>8404</v>
      </c>
      <c r="G283" s="226"/>
      <c r="H283" s="250">
        <v>24.954000000000001</v>
      </c>
      <c r="I283" s="231"/>
      <c r="J283" s="226"/>
      <c r="K283" s="226"/>
      <c r="L283" s="232"/>
      <c r="M283" s="233"/>
      <c r="N283" s="234"/>
      <c r="O283" s="234"/>
      <c r="P283" s="234"/>
      <c r="Q283" s="234"/>
      <c r="R283" s="234"/>
      <c r="S283" s="234"/>
      <c r="T283" s="235"/>
      <c r="AT283" s="236" t="s">
        <v>513</v>
      </c>
      <c r="AU283" s="236" t="s">
        <v>82</v>
      </c>
      <c r="AV283" s="12" t="s">
        <v>82</v>
      </c>
      <c r="AW283" s="12" t="s">
        <v>36</v>
      </c>
      <c r="AX283" s="12" t="s">
        <v>73</v>
      </c>
      <c r="AY283" s="236" t="s">
        <v>492</v>
      </c>
    </row>
    <row r="284" spans="2:51" s="13" customFormat="1">
      <c r="B284" s="237"/>
      <c r="C284" s="238"/>
      <c r="D284" s="221" t="s">
        <v>513</v>
      </c>
      <c r="E284" s="239" t="s">
        <v>23</v>
      </c>
      <c r="F284" s="240" t="s">
        <v>8355</v>
      </c>
      <c r="G284" s="238"/>
      <c r="H284" s="241" t="s">
        <v>23</v>
      </c>
      <c r="I284" s="242"/>
      <c r="J284" s="238"/>
      <c r="K284" s="238"/>
      <c r="L284" s="243"/>
      <c r="M284" s="244"/>
      <c r="N284" s="245"/>
      <c r="O284" s="245"/>
      <c r="P284" s="245"/>
      <c r="Q284" s="245"/>
      <c r="R284" s="245"/>
      <c r="S284" s="245"/>
      <c r="T284" s="246"/>
      <c r="AT284" s="247" t="s">
        <v>513</v>
      </c>
      <c r="AU284" s="247" t="s">
        <v>82</v>
      </c>
      <c r="AV284" s="13" t="s">
        <v>80</v>
      </c>
      <c r="AW284" s="13" t="s">
        <v>36</v>
      </c>
      <c r="AX284" s="13" t="s">
        <v>73</v>
      </c>
      <c r="AY284" s="247" t="s">
        <v>492</v>
      </c>
    </row>
    <row r="285" spans="2:51" s="12" customFormat="1">
      <c r="B285" s="225"/>
      <c r="C285" s="226"/>
      <c r="D285" s="221" t="s">
        <v>513</v>
      </c>
      <c r="E285" s="248" t="s">
        <v>23</v>
      </c>
      <c r="F285" s="249" t="s">
        <v>8372</v>
      </c>
      <c r="G285" s="226"/>
      <c r="H285" s="250">
        <v>8.3209999999999997</v>
      </c>
      <c r="I285" s="231"/>
      <c r="J285" s="226"/>
      <c r="K285" s="226"/>
      <c r="L285" s="232"/>
      <c r="M285" s="233"/>
      <c r="N285" s="234"/>
      <c r="O285" s="234"/>
      <c r="P285" s="234"/>
      <c r="Q285" s="234"/>
      <c r="R285" s="234"/>
      <c r="S285" s="234"/>
      <c r="T285" s="235"/>
      <c r="AT285" s="236" t="s">
        <v>513</v>
      </c>
      <c r="AU285" s="236" t="s">
        <v>82</v>
      </c>
      <c r="AV285" s="12" t="s">
        <v>82</v>
      </c>
      <c r="AW285" s="12" t="s">
        <v>36</v>
      </c>
      <c r="AX285" s="12" t="s">
        <v>73</v>
      </c>
      <c r="AY285" s="236" t="s">
        <v>492</v>
      </c>
    </row>
    <row r="286" spans="2:51" s="13" customFormat="1">
      <c r="B286" s="237"/>
      <c r="C286" s="238"/>
      <c r="D286" s="221" t="s">
        <v>513</v>
      </c>
      <c r="E286" s="239" t="s">
        <v>23</v>
      </c>
      <c r="F286" s="240" t="s">
        <v>8405</v>
      </c>
      <c r="G286" s="238"/>
      <c r="H286" s="241" t="s">
        <v>23</v>
      </c>
      <c r="I286" s="242"/>
      <c r="J286" s="238"/>
      <c r="K286" s="238"/>
      <c r="L286" s="243"/>
      <c r="M286" s="244"/>
      <c r="N286" s="245"/>
      <c r="O286" s="245"/>
      <c r="P286" s="245"/>
      <c r="Q286" s="245"/>
      <c r="R286" s="245"/>
      <c r="S286" s="245"/>
      <c r="T286" s="246"/>
      <c r="AT286" s="247" t="s">
        <v>513</v>
      </c>
      <c r="AU286" s="247" t="s">
        <v>82</v>
      </c>
      <c r="AV286" s="13" t="s">
        <v>80</v>
      </c>
      <c r="AW286" s="13" t="s">
        <v>36</v>
      </c>
      <c r="AX286" s="13" t="s">
        <v>73</v>
      </c>
      <c r="AY286" s="247" t="s">
        <v>492</v>
      </c>
    </row>
    <row r="287" spans="2:51" s="13" customFormat="1">
      <c r="B287" s="237"/>
      <c r="C287" s="238"/>
      <c r="D287" s="221" t="s">
        <v>513</v>
      </c>
      <c r="E287" s="239" t="s">
        <v>23</v>
      </c>
      <c r="F287" s="240" t="s">
        <v>8355</v>
      </c>
      <c r="G287" s="238"/>
      <c r="H287" s="241" t="s">
        <v>23</v>
      </c>
      <c r="I287" s="242"/>
      <c r="J287" s="238"/>
      <c r="K287" s="238"/>
      <c r="L287" s="243"/>
      <c r="M287" s="244"/>
      <c r="N287" s="245"/>
      <c r="O287" s="245"/>
      <c r="P287" s="245"/>
      <c r="Q287" s="245"/>
      <c r="R287" s="245"/>
      <c r="S287" s="245"/>
      <c r="T287" s="246"/>
      <c r="AT287" s="247" t="s">
        <v>513</v>
      </c>
      <c r="AU287" s="247" t="s">
        <v>82</v>
      </c>
      <c r="AV287" s="13" t="s">
        <v>80</v>
      </c>
      <c r="AW287" s="13" t="s">
        <v>36</v>
      </c>
      <c r="AX287" s="13" t="s">
        <v>73</v>
      </c>
      <c r="AY287" s="247" t="s">
        <v>492</v>
      </c>
    </row>
    <row r="288" spans="2:51" s="12" customFormat="1">
      <c r="B288" s="225"/>
      <c r="C288" s="226"/>
      <c r="D288" s="221" t="s">
        <v>513</v>
      </c>
      <c r="E288" s="248" t="s">
        <v>23</v>
      </c>
      <c r="F288" s="249" t="s">
        <v>8406</v>
      </c>
      <c r="G288" s="226"/>
      <c r="H288" s="250">
        <v>9.0129999999999999</v>
      </c>
      <c r="I288" s="231"/>
      <c r="J288" s="226"/>
      <c r="K288" s="226"/>
      <c r="L288" s="232"/>
      <c r="M288" s="233"/>
      <c r="N288" s="234"/>
      <c r="O288" s="234"/>
      <c r="P288" s="234"/>
      <c r="Q288" s="234"/>
      <c r="R288" s="234"/>
      <c r="S288" s="234"/>
      <c r="T288" s="235"/>
      <c r="AT288" s="236" t="s">
        <v>513</v>
      </c>
      <c r="AU288" s="236" t="s">
        <v>82</v>
      </c>
      <c r="AV288" s="12" t="s">
        <v>82</v>
      </c>
      <c r="AW288" s="12" t="s">
        <v>36</v>
      </c>
      <c r="AX288" s="12" t="s">
        <v>73</v>
      </c>
      <c r="AY288" s="236" t="s">
        <v>492</v>
      </c>
    </row>
    <row r="289" spans="2:65" s="13" customFormat="1">
      <c r="B289" s="237"/>
      <c r="C289" s="238"/>
      <c r="D289" s="221" t="s">
        <v>513</v>
      </c>
      <c r="E289" s="239" t="s">
        <v>23</v>
      </c>
      <c r="F289" s="240" t="s">
        <v>8407</v>
      </c>
      <c r="G289" s="238"/>
      <c r="H289" s="241" t="s">
        <v>23</v>
      </c>
      <c r="I289" s="242"/>
      <c r="J289" s="238"/>
      <c r="K289" s="238"/>
      <c r="L289" s="243"/>
      <c r="M289" s="244"/>
      <c r="N289" s="245"/>
      <c r="O289" s="245"/>
      <c r="P289" s="245"/>
      <c r="Q289" s="245"/>
      <c r="R289" s="245"/>
      <c r="S289" s="245"/>
      <c r="T289" s="246"/>
      <c r="AT289" s="247" t="s">
        <v>513</v>
      </c>
      <c r="AU289" s="247" t="s">
        <v>82</v>
      </c>
      <c r="AV289" s="13" t="s">
        <v>80</v>
      </c>
      <c r="AW289" s="13" t="s">
        <v>36</v>
      </c>
      <c r="AX289" s="13" t="s">
        <v>73</v>
      </c>
      <c r="AY289" s="247" t="s">
        <v>492</v>
      </c>
    </row>
    <row r="290" spans="2:65" s="12" customFormat="1">
      <c r="B290" s="225"/>
      <c r="C290" s="226"/>
      <c r="D290" s="221" t="s">
        <v>513</v>
      </c>
      <c r="E290" s="248" t="s">
        <v>23</v>
      </c>
      <c r="F290" s="249" t="s">
        <v>8408</v>
      </c>
      <c r="G290" s="226"/>
      <c r="H290" s="250">
        <v>145.958</v>
      </c>
      <c r="I290" s="231"/>
      <c r="J290" s="226"/>
      <c r="K290" s="226"/>
      <c r="L290" s="232"/>
      <c r="M290" s="233"/>
      <c r="N290" s="234"/>
      <c r="O290" s="234"/>
      <c r="P290" s="234"/>
      <c r="Q290" s="234"/>
      <c r="R290" s="234"/>
      <c r="S290" s="234"/>
      <c r="T290" s="235"/>
      <c r="AT290" s="236" t="s">
        <v>513</v>
      </c>
      <c r="AU290" s="236" t="s">
        <v>82</v>
      </c>
      <c r="AV290" s="12" t="s">
        <v>82</v>
      </c>
      <c r="AW290" s="12" t="s">
        <v>36</v>
      </c>
      <c r="AX290" s="12" t="s">
        <v>73</v>
      </c>
      <c r="AY290" s="236" t="s">
        <v>492</v>
      </c>
    </row>
    <row r="291" spans="2:65" s="12" customFormat="1">
      <c r="B291" s="225"/>
      <c r="C291" s="226"/>
      <c r="D291" s="221" t="s">
        <v>513</v>
      </c>
      <c r="E291" s="248" t="s">
        <v>23</v>
      </c>
      <c r="F291" s="249" t="s">
        <v>8409</v>
      </c>
      <c r="G291" s="226"/>
      <c r="H291" s="250">
        <v>135.59399999999999</v>
      </c>
      <c r="I291" s="231"/>
      <c r="J291" s="226"/>
      <c r="K291" s="226"/>
      <c r="L291" s="232"/>
      <c r="M291" s="233"/>
      <c r="N291" s="234"/>
      <c r="O291" s="234"/>
      <c r="P291" s="234"/>
      <c r="Q291" s="234"/>
      <c r="R291" s="234"/>
      <c r="S291" s="234"/>
      <c r="T291" s="235"/>
      <c r="AT291" s="236" t="s">
        <v>513</v>
      </c>
      <c r="AU291" s="236" t="s">
        <v>82</v>
      </c>
      <c r="AV291" s="12" t="s">
        <v>82</v>
      </c>
      <c r="AW291" s="12" t="s">
        <v>36</v>
      </c>
      <c r="AX291" s="12" t="s">
        <v>73</v>
      </c>
      <c r="AY291" s="236" t="s">
        <v>492</v>
      </c>
    </row>
    <row r="292" spans="2:65" s="12" customFormat="1">
      <c r="B292" s="225"/>
      <c r="C292" s="226"/>
      <c r="D292" s="221" t="s">
        <v>513</v>
      </c>
      <c r="E292" s="248" t="s">
        <v>23</v>
      </c>
      <c r="F292" s="249" t="s">
        <v>8410</v>
      </c>
      <c r="G292" s="226"/>
      <c r="H292" s="250">
        <v>4.1760000000000002</v>
      </c>
      <c r="I292" s="231"/>
      <c r="J292" s="226"/>
      <c r="K292" s="226"/>
      <c r="L292" s="232"/>
      <c r="M292" s="233"/>
      <c r="N292" s="234"/>
      <c r="O292" s="234"/>
      <c r="P292" s="234"/>
      <c r="Q292" s="234"/>
      <c r="R292" s="234"/>
      <c r="S292" s="234"/>
      <c r="T292" s="235"/>
      <c r="AT292" s="236" t="s">
        <v>513</v>
      </c>
      <c r="AU292" s="236" t="s">
        <v>82</v>
      </c>
      <c r="AV292" s="12" t="s">
        <v>82</v>
      </c>
      <c r="AW292" s="12" t="s">
        <v>36</v>
      </c>
      <c r="AX292" s="12" t="s">
        <v>73</v>
      </c>
      <c r="AY292" s="236" t="s">
        <v>492</v>
      </c>
    </row>
    <row r="293" spans="2:65" s="12" customFormat="1" ht="24">
      <c r="B293" s="225"/>
      <c r="C293" s="226"/>
      <c r="D293" s="221" t="s">
        <v>513</v>
      </c>
      <c r="E293" s="248" t="s">
        <v>23</v>
      </c>
      <c r="F293" s="249" t="s">
        <v>8411</v>
      </c>
      <c r="G293" s="226"/>
      <c r="H293" s="250">
        <v>23.170999999999999</v>
      </c>
      <c r="I293" s="231"/>
      <c r="J293" s="226"/>
      <c r="K293" s="226"/>
      <c r="L293" s="232"/>
      <c r="M293" s="233"/>
      <c r="N293" s="234"/>
      <c r="O293" s="234"/>
      <c r="P293" s="234"/>
      <c r="Q293" s="234"/>
      <c r="R293" s="234"/>
      <c r="S293" s="234"/>
      <c r="T293" s="235"/>
      <c r="AT293" s="236" t="s">
        <v>513</v>
      </c>
      <c r="AU293" s="236" t="s">
        <v>82</v>
      </c>
      <c r="AV293" s="12" t="s">
        <v>82</v>
      </c>
      <c r="AW293" s="12" t="s">
        <v>36</v>
      </c>
      <c r="AX293" s="12" t="s">
        <v>73</v>
      </c>
      <c r="AY293" s="236" t="s">
        <v>492</v>
      </c>
    </row>
    <row r="294" spans="2:65" s="13" customFormat="1">
      <c r="B294" s="237"/>
      <c r="C294" s="238"/>
      <c r="D294" s="221" t="s">
        <v>513</v>
      </c>
      <c r="E294" s="239" t="s">
        <v>23</v>
      </c>
      <c r="F294" s="240" t="s">
        <v>8412</v>
      </c>
      <c r="G294" s="238"/>
      <c r="H294" s="241" t="s">
        <v>23</v>
      </c>
      <c r="I294" s="242"/>
      <c r="J294" s="238"/>
      <c r="K294" s="238"/>
      <c r="L294" s="243"/>
      <c r="M294" s="244"/>
      <c r="N294" s="245"/>
      <c r="O294" s="245"/>
      <c r="P294" s="245"/>
      <c r="Q294" s="245"/>
      <c r="R294" s="245"/>
      <c r="S294" s="245"/>
      <c r="T294" s="246"/>
      <c r="AT294" s="247" t="s">
        <v>513</v>
      </c>
      <c r="AU294" s="247" t="s">
        <v>82</v>
      </c>
      <c r="AV294" s="13" t="s">
        <v>80</v>
      </c>
      <c r="AW294" s="13" t="s">
        <v>36</v>
      </c>
      <c r="AX294" s="13" t="s">
        <v>73</v>
      </c>
      <c r="AY294" s="247" t="s">
        <v>492</v>
      </c>
    </row>
    <row r="295" spans="2:65" s="12" customFormat="1">
      <c r="B295" s="225"/>
      <c r="C295" s="226"/>
      <c r="D295" s="221" t="s">
        <v>513</v>
      </c>
      <c r="E295" s="248" t="s">
        <v>23</v>
      </c>
      <c r="F295" s="249" t="s">
        <v>8413</v>
      </c>
      <c r="G295" s="226"/>
      <c r="H295" s="250">
        <v>26.994</v>
      </c>
      <c r="I295" s="231"/>
      <c r="J295" s="226"/>
      <c r="K295" s="226"/>
      <c r="L295" s="232"/>
      <c r="M295" s="233"/>
      <c r="N295" s="234"/>
      <c r="O295" s="234"/>
      <c r="P295" s="234"/>
      <c r="Q295" s="234"/>
      <c r="R295" s="234"/>
      <c r="S295" s="234"/>
      <c r="T295" s="235"/>
      <c r="AT295" s="236" t="s">
        <v>513</v>
      </c>
      <c r="AU295" s="236" t="s">
        <v>82</v>
      </c>
      <c r="AV295" s="12" t="s">
        <v>82</v>
      </c>
      <c r="AW295" s="12" t="s">
        <v>36</v>
      </c>
      <c r="AX295" s="12" t="s">
        <v>73</v>
      </c>
      <c r="AY295" s="236" t="s">
        <v>492</v>
      </c>
    </row>
    <row r="296" spans="2:65" s="12" customFormat="1">
      <c r="B296" s="225"/>
      <c r="C296" s="226"/>
      <c r="D296" s="221" t="s">
        <v>513</v>
      </c>
      <c r="E296" s="248" t="s">
        <v>23</v>
      </c>
      <c r="F296" s="249" t="s">
        <v>8414</v>
      </c>
      <c r="G296" s="226"/>
      <c r="H296" s="250">
        <v>3.52</v>
      </c>
      <c r="I296" s="231"/>
      <c r="J296" s="226"/>
      <c r="K296" s="226"/>
      <c r="L296" s="232"/>
      <c r="M296" s="233"/>
      <c r="N296" s="234"/>
      <c r="O296" s="234"/>
      <c r="P296" s="234"/>
      <c r="Q296" s="234"/>
      <c r="R296" s="234"/>
      <c r="S296" s="234"/>
      <c r="T296" s="235"/>
      <c r="AT296" s="236" t="s">
        <v>513</v>
      </c>
      <c r="AU296" s="236" t="s">
        <v>82</v>
      </c>
      <c r="AV296" s="12" t="s">
        <v>82</v>
      </c>
      <c r="AW296" s="12" t="s">
        <v>36</v>
      </c>
      <c r="AX296" s="12" t="s">
        <v>73</v>
      </c>
      <c r="AY296" s="236" t="s">
        <v>492</v>
      </c>
    </row>
    <row r="297" spans="2:65" s="12" customFormat="1">
      <c r="B297" s="225"/>
      <c r="C297" s="226"/>
      <c r="D297" s="221" t="s">
        <v>513</v>
      </c>
      <c r="E297" s="248" t="s">
        <v>23</v>
      </c>
      <c r="F297" s="249" t="s">
        <v>8415</v>
      </c>
      <c r="G297" s="226"/>
      <c r="H297" s="250">
        <v>3.863</v>
      </c>
      <c r="I297" s="231"/>
      <c r="J297" s="226"/>
      <c r="K297" s="226"/>
      <c r="L297" s="232"/>
      <c r="M297" s="233"/>
      <c r="N297" s="234"/>
      <c r="O297" s="234"/>
      <c r="P297" s="234"/>
      <c r="Q297" s="234"/>
      <c r="R297" s="234"/>
      <c r="S297" s="234"/>
      <c r="T297" s="235"/>
      <c r="AT297" s="236" t="s">
        <v>513</v>
      </c>
      <c r="AU297" s="236" t="s">
        <v>82</v>
      </c>
      <c r="AV297" s="12" t="s">
        <v>82</v>
      </c>
      <c r="AW297" s="12" t="s">
        <v>36</v>
      </c>
      <c r="AX297" s="12" t="s">
        <v>73</v>
      </c>
      <c r="AY297" s="236" t="s">
        <v>492</v>
      </c>
    </row>
    <row r="298" spans="2:65" s="12" customFormat="1">
      <c r="B298" s="225"/>
      <c r="C298" s="226"/>
      <c r="D298" s="221" t="s">
        <v>513</v>
      </c>
      <c r="E298" s="248" t="s">
        <v>23</v>
      </c>
      <c r="F298" s="249" t="s">
        <v>8416</v>
      </c>
      <c r="G298" s="226"/>
      <c r="H298" s="250">
        <v>60.917999999999999</v>
      </c>
      <c r="I298" s="231"/>
      <c r="J298" s="226"/>
      <c r="K298" s="226"/>
      <c r="L298" s="232"/>
      <c r="M298" s="233"/>
      <c r="N298" s="234"/>
      <c r="O298" s="234"/>
      <c r="P298" s="234"/>
      <c r="Q298" s="234"/>
      <c r="R298" s="234"/>
      <c r="S298" s="234"/>
      <c r="T298" s="235"/>
      <c r="AT298" s="236" t="s">
        <v>513</v>
      </c>
      <c r="AU298" s="236" t="s">
        <v>82</v>
      </c>
      <c r="AV298" s="12" t="s">
        <v>82</v>
      </c>
      <c r="AW298" s="12" t="s">
        <v>36</v>
      </c>
      <c r="AX298" s="12" t="s">
        <v>73</v>
      </c>
      <c r="AY298" s="236" t="s">
        <v>492</v>
      </c>
    </row>
    <row r="299" spans="2:65" s="12" customFormat="1">
      <c r="B299" s="225"/>
      <c r="C299" s="226"/>
      <c r="D299" s="221" t="s">
        <v>513</v>
      </c>
      <c r="E299" s="248" t="s">
        <v>23</v>
      </c>
      <c r="F299" s="249" t="s">
        <v>8417</v>
      </c>
      <c r="G299" s="226"/>
      <c r="H299" s="250">
        <v>30.318000000000001</v>
      </c>
      <c r="I299" s="231"/>
      <c r="J299" s="226"/>
      <c r="K299" s="226"/>
      <c r="L299" s="232"/>
      <c r="M299" s="233"/>
      <c r="N299" s="234"/>
      <c r="O299" s="234"/>
      <c r="P299" s="234"/>
      <c r="Q299" s="234"/>
      <c r="R299" s="234"/>
      <c r="S299" s="234"/>
      <c r="T299" s="235"/>
      <c r="AT299" s="236" t="s">
        <v>513</v>
      </c>
      <c r="AU299" s="236" t="s">
        <v>82</v>
      </c>
      <c r="AV299" s="12" t="s">
        <v>82</v>
      </c>
      <c r="AW299" s="12" t="s">
        <v>36</v>
      </c>
      <c r="AX299" s="12" t="s">
        <v>73</v>
      </c>
      <c r="AY299" s="236" t="s">
        <v>492</v>
      </c>
    </row>
    <row r="300" spans="2:65" s="12" customFormat="1">
      <c r="B300" s="225"/>
      <c r="C300" s="226"/>
      <c r="D300" s="221" t="s">
        <v>513</v>
      </c>
      <c r="E300" s="248" t="s">
        <v>23</v>
      </c>
      <c r="F300" s="249" t="s">
        <v>8418</v>
      </c>
      <c r="G300" s="226"/>
      <c r="H300" s="250">
        <v>15.35</v>
      </c>
      <c r="I300" s="231"/>
      <c r="J300" s="226"/>
      <c r="K300" s="226"/>
      <c r="L300" s="232"/>
      <c r="M300" s="233"/>
      <c r="N300" s="234"/>
      <c r="O300" s="234"/>
      <c r="P300" s="234"/>
      <c r="Q300" s="234"/>
      <c r="R300" s="234"/>
      <c r="S300" s="234"/>
      <c r="T300" s="235"/>
      <c r="AT300" s="236" t="s">
        <v>513</v>
      </c>
      <c r="AU300" s="236" t="s">
        <v>82</v>
      </c>
      <c r="AV300" s="12" t="s">
        <v>82</v>
      </c>
      <c r="AW300" s="12" t="s">
        <v>36</v>
      </c>
      <c r="AX300" s="12" t="s">
        <v>73</v>
      </c>
      <c r="AY300" s="236" t="s">
        <v>492</v>
      </c>
    </row>
    <row r="301" spans="2:65" s="12" customFormat="1">
      <c r="B301" s="225"/>
      <c r="C301" s="226"/>
      <c r="D301" s="221" t="s">
        <v>513</v>
      </c>
      <c r="E301" s="248" t="s">
        <v>23</v>
      </c>
      <c r="F301" s="249" t="s">
        <v>23</v>
      </c>
      <c r="G301" s="226"/>
      <c r="H301" s="250">
        <v>0</v>
      </c>
      <c r="I301" s="231"/>
      <c r="J301" s="226"/>
      <c r="K301" s="226"/>
      <c r="L301" s="232"/>
      <c r="M301" s="233"/>
      <c r="N301" s="234"/>
      <c r="O301" s="234"/>
      <c r="P301" s="234"/>
      <c r="Q301" s="234"/>
      <c r="R301" s="234"/>
      <c r="S301" s="234"/>
      <c r="T301" s="235"/>
      <c r="AT301" s="236" t="s">
        <v>513</v>
      </c>
      <c r="AU301" s="236" t="s">
        <v>82</v>
      </c>
      <c r="AV301" s="12" t="s">
        <v>82</v>
      </c>
      <c r="AW301" s="12" t="s">
        <v>6</v>
      </c>
      <c r="AX301" s="12" t="s">
        <v>73</v>
      </c>
      <c r="AY301" s="236" t="s">
        <v>492</v>
      </c>
    </row>
    <row r="302" spans="2:65" s="12" customFormat="1">
      <c r="B302" s="225"/>
      <c r="C302" s="226"/>
      <c r="D302" s="221" t="s">
        <v>513</v>
      </c>
      <c r="E302" s="248" t="s">
        <v>23</v>
      </c>
      <c r="F302" s="249" t="s">
        <v>23</v>
      </c>
      <c r="G302" s="226"/>
      <c r="H302" s="250">
        <v>0</v>
      </c>
      <c r="I302" s="231"/>
      <c r="J302" s="226"/>
      <c r="K302" s="226"/>
      <c r="L302" s="232"/>
      <c r="M302" s="233"/>
      <c r="N302" s="234"/>
      <c r="O302" s="234"/>
      <c r="P302" s="234"/>
      <c r="Q302" s="234"/>
      <c r="R302" s="234"/>
      <c r="S302" s="234"/>
      <c r="T302" s="235"/>
      <c r="AT302" s="236" t="s">
        <v>513</v>
      </c>
      <c r="AU302" s="236" t="s">
        <v>82</v>
      </c>
      <c r="AV302" s="12" t="s">
        <v>82</v>
      </c>
      <c r="AW302" s="12" t="s">
        <v>6</v>
      </c>
      <c r="AX302" s="12" t="s">
        <v>73</v>
      </c>
      <c r="AY302" s="236" t="s">
        <v>492</v>
      </c>
    </row>
    <row r="303" spans="2:65" s="14" customFormat="1">
      <c r="B303" s="251"/>
      <c r="C303" s="252"/>
      <c r="D303" s="227" t="s">
        <v>513</v>
      </c>
      <c r="E303" s="253" t="s">
        <v>23</v>
      </c>
      <c r="F303" s="254" t="s">
        <v>560</v>
      </c>
      <c r="G303" s="252"/>
      <c r="H303" s="255">
        <v>1876.9929999999999</v>
      </c>
      <c r="I303" s="256"/>
      <c r="J303" s="252"/>
      <c r="K303" s="252"/>
      <c r="L303" s="257"/>
      <c r="M303" s="258"/>
      <c r="N303" s="259"/>
      <c r="O303" s="259"/>
      <c r="P303" s="259"/>
      <c r="Q303" s="259"/>
      <c r="R303" s="259"/>
      <c r="S303" s="259"/>
      <c r="T303" s="260"/>
      <c r="AT303" s="261" t="s">
        <v>513</v>
      </c>
      <c r="AU303" s="261" t="s">
        <v>82</v>
      </c>
      <c r="AV303" s="14" t="s">
        <v>502</v>
      </c>
      <c r="AW303" s="14" t="s">
        <v>36</v>
      </c>
      <c r="AX303" s="14" t="s">
        <v>80</v>
      </c>
      <c r="AY303" s="261" t="s">
        <v>492</v>
      </c>
    </row>
    <row r="304" spans="2:65" s="1" customFormat="1" ht="25.5" customHeight="1">
      <c r="B304" s="42"/>
      <c r="C304" s="209" t="s">
        <v>591</v>
      </c>
      <c r="D304" s="209" t="s">
        <v>498</v>
      </c>
      <c r="E304" s="210" t="s">
        <v>8419</v>
      </c>
      <c r="F304" s="211" t="s">
        <v>8420</v>
      </c>
      <c r="G304" s="212" t="s">
        <v>180</v>
      </c>
      <c r="H304" s="213">
        <v>496.06599999999997</v>
      </c>
      <c r="I304" s="214"/>
      <c r="J304" s="215">
        <f>ROUND(I304*H304,2)</f>
        <v>0</v>
      </c>
      <c r="K304" s="211" t="s">
        <v>501</v>
      </c>
      <c r="L304" s="62"/>
      <c r="M304" s="216" t="s">
        <v>23</v>
      </c>
      <c r="N304" s="217" t="s">
        <v>44</v>
      </c>
      <c r="O304" s="43"/>
      <c r="P304" s="218">
        <f>O304*H304</f>
        <v>0</v>
      </c>
      <c r="Q304" s="218">
        <v>0</v>
      </c>
      <c r="R304" s="218">
        <f>Q304*H304</f>
        <v>0</v>
      </c>
      <c r="S304" s="218">
        <v>7.0000000000000007E-2</v>
      </c>
      <c r="T304" s="219">
        <f>S304*H304</f>
        <v>34.724620000000002</v>
      </c>
      <c r="AR304" s="25" t="s">
        <v>502</v>
      </c>
      <c r="AT304" s="25" t="s">
        <v>498</v>
      </c>
      <c r="AU304" s="25" t="s">
        <v>82</v>
      </c>
      <c r="AY304" s="25" t="s">
        <v>492</v>
      </c>
      <c r="BE304" s="220">
        <f>IF(N304="základní",J304,0)</f>
        <v>0</v>
      </c>
      <c r="BF304" s="220">
        <f>IF(N304="snížená",J304,0)</f>
        <v>0</v>
      </c>
      <c r="BG304" s="220">
        <f>IF(N304="zákl. přenesená",J304,0)</f>
        <v>0</v>
      </c>
      <c r="BH304" s="220">
        <f>IF(N304="sníž. přenesená",J304,0)</f>
        <v>0</v>
      </c>
      <c r="BI304" s="220">
        <f>IF(N304="nulová",J304,0)</f>
        <v>0</v>
      </c>
      <c r="BJ304" s="25" t="s">
        <v>80</v>
      </c>
      <c r="BK304" s="220">
        <f>ROUND(I304*H304,2)</f>
        <v>0</v>
      </c>
      <c r="BL304" s="25" t="s">
        <v>502</v>
      </c>
      <c r="BM304" s="25" t="s">
        <v>8421</v>
      </c>
    </row>
    <row r="305" spans="2:65" s="1" customFormat="1" ht="24">
      <c r="B305" s="42"/>
      <c r="C305" s="64"/>
      <c r="D305" s="221" t="s">
        <v>506</v>
      </c>
      <c r="E305" s="64"/>
      <c r="F305" s="222" t="s">
        <v>8422</v>
      </c>
      <c r="G305" s="64"/>
      <c r="H305" s="64"/>
      <c r="I305" s="177"/>
      <c r="J305" s="64"/>
      <c r="K305" s="64"/>
      <c r="L305" s="62"/>
      <c r="M305" s="223"/>
      <c r="N305" s="43"/>
      <c r="O305" s="43"/>
      <c r="P305" s="43"/>
      <c r="Q305" s="43"/>
      <c r="R305" s="43"/>
      <c r="S305" s="43"/>
      <c r="T305" s="79"/>
      <c r="AT305" s="25" t="s">
        <v>506</v>
      </c>
      <c r="AU305" s="25" t="s">
        <v>82</v>
      </c>
    </row>
    <row r="306" spans="2:65" s="1" customFormat="1" ht="72">
      <c r="B306" s="42"/>
      <c r="C306" s="64"/>
      <c r="D306" s="221" t="s">
        <v>509</v>
      </c>
      <c r="E306" s="64"/>
      <c r="F306" s="224" t="s">
        <v>8423</v>
      </c>
      <c r="G306" s="64"/>
      <c r="H306" s="64"/>
      <c r="I306" s="177"/>
      <c r="J306" s="64"/>
      <c r="K306" s="64"/>
      <c r="L306" s="62"/>
      <c r="M306" s="223"/>
      <c r="N306" s="43"/>
      <c r="O306" s="43"/>
      <c r="P306" s="43"/>
      <c r="Q306" s="43"/>
      <c r="R306" s="43"/>
      <c r="S306" s="43"/>
      <c r="T306" s="79"/>
      <c r="AT306" s="25" t="s">
        <v>509</v>
      </c>
      <c r="AU306" s="25" t="s">
        <v>82</v>
      </c>
    </row>
    <row r="307" spans="2:65" s="12" customFormat="1">
      <c r="B307" s="225"/>
      <c r="C307" s="226"/>
      <c r="D307" s="221" t="s">
        <v>513</v>
      </c>
      <c r="E307" s="248" t="s">
        <v>23</v>
      </c>
      <c r="F307" s="249" t="s">
        <v>8424</v>
      </c>
      <c r="G307" s="226"/>
      <c r="H307" s="250">
        <v>496.06599999999997</v>
      </c>
      <c r="I307" s="231"/>
      <c r="J307" s="226"/>
      <c r="K307" s="226"/>
      <c r="L307" s="232"/>
      <c r="M307" s="233"/>
      <c r="N307" s="234"/>
      <c r="O307" s="234"/>
      <c r="P307" s="234"/>
      <c r="Q307" s="234"/>
      <c r="R307" s="234"/>
      <c r="S307" s="234"/>
      <c r="T307" s="235"/>
      <c r="AT307" s="236" t="s">
        <v>513</v>
      </c>
      <c r="AU307" s="236" t="s">
        <v>82</v>
      </c>
      <c r="AV307" s="12" t="s">
        <v>82</v>
      </c>
      <c r="AW307" s="12" t="s">
        <v>36</v>
      </c>
      <c r="AX307" s="12" t="s">
        <v>73</v>
      </c>
      <c r="AY307" s="236" t="s">
        <v>492</v>
      </c>
    </row>
    <row r="308" spans="2:65" s="13" customFormat="1">
      <c r="B308" s="237"/>
      <c r="C308" s="238"/>
      <c r="D308" s="221" t="s">
        <v>513</v>
      </c>
      <c r="E308" s="239" t="s">
        <v>23</v>
      </c>
      <c r="F308" s="240" t="s">
        <v>8425</v>
      </c>
      <c r="G308" s="238"/>
      <c r="H308" s="241" t="s">
        <v>23</v>
      </c>
      <c r="I308" s="242"/>
      <c r="J308" s="238"/>
      <c r="K308" s="238"/>
      <c r="L308" s="243"/>
      <c r="M308" s="244"/>
      <c r="N308" s="245"/>
      <c r="O308" s="245"/>
      <c r="P308" s="245"/>
      <c r="Q308" s="245"/>
      <c r="R308" s="245"/>
      <c r="S308" s="245"/>
      <c r="T308" s="246"/>
      <c r="AT308" s="247" t="s">
        <v>513</v>
      </c>
      <c r="AU308" s="247" t="s">
        <v>82</v>
      </c>
      <c r="AV308" s="13" t="s">
        <v>80</v>
      </c>
      <c r="AW308" s="13" t="s">
        <v>36</v>
      </c>
      <c r="AX308" s="13" t="s">
        <v>73</v>
      </c>
      <c r="AY308" s="247" t="s">
        <v>492</v>
      </c>
    </row>
    <row r="309" spans="2:65" s="14" customFormat="1">
      <c r="B309" s="251"/>
      <c r="C309" s="252"/>
      <c r="D309" s="227" t="s">
        <v>513</v>
      </c>
      <c r="E309" s="253" t="s">
        <v>23</v>
      </c>
      <c r="F309" s="254" t="s">
        <v>560</v>
      </c>
      <c r="G309" s="252"/>
      <c r="H309" s="255">
        <v>496.06599999999997</v>
      </c>
      <c r="I309" s="256"/>
      <c r="J309" s="252"/>
      <c r="K309" s="252"/>
      <c r="L309" s="257"/>
      <c r="M309" s="258"/>
      <c r="N309" s="259"/>
      <c r="O309" s="259"/>
      <c r="P309" s="259"/>
      <c r="Q309" s="259"/>
      <c r="R309" s="259"/>
      <c r="S309" s="259"/>
      <c r="T309" s="260"/>
      <c r="AT309" s="261" t="s">
        <v>513</v>
      </c>
      <c r="AU309" s="261" t="s">
        <v>82</v>
      </c>
      <c r="AV309" s="14" t="s">
        <v>502</v>
      </c>
      <c r="AW309" s="14" t="s">
        <v>36</v>
      </c>
      <c r="AX309" s="14" t="s">
        <v>80</v>
      </c>
      <c r="AY309" s="261" t="s">
        <v>492</v>
      </c>
    </row>
    <row r="310" spans="2:65" s="1" customFormat="1" ht="25.5" customHeight="1">
      <c r="B310" s="42"/>
      <c r="C310" s="209" t="s">
        <v>604</v>
      </c>
      <c r="D310" s="209" t="s">
        <v>498</v>
      </c>
      <c r="E310" s="210" t="s">
        <v>8426</v>
      </c>
      <c r="F310" s="211" t="s">
        <v>8427</v>
      </c>
      <c r="G310" s="212" t="s">
        <v>180</v>
      </c>
      <c r="H310" s="213">
        <v>1876.9929999999999</v>
      </c>
      <c r="I310" s="214"/>
      <c r="J310" s="215">
        <f>ROUND(I310*H310,2)</f>
        <v>0</v>
      </c>
      <c r="K310" s="211" t="s">
        <v>501</v>
      </c>
      <c r="L310" s="62"/>
      <c r="M310" s="216" t="s">
        <v>23</v>
      </c>
      <c r="N310" s="217" t="s">
        <v>44</v>
      </c>
      <c r="O310" s="43"/>
      <c r="P310" s="218">
        <f>O310*H310</f>
        <v>0</v>
      </c>
      <c r="Q310" s="218">
        <v>0</v>
      </c>
      <c r="R310" s="218">
        <f>Q310*H310</f>
        <v>0</v>
      </c>
      <c r="S310" s="218">
        <v>7.0000000000000007E-2</v>
      </c>
      <c r="T310" s="219">
        <f>S310*H310</f>
        <v>131.38951</v>
      </c>
      <c r="AR310" s="25" t="s">
        <v>502</v>
      </c>
      <c r="AT310" s="25" t="s">
        <v>498</v>
      </c>
      <c r="AU310" s="25" t="s">
        <v>82</v>
      </c>
      <c r="AY310" s="25" t="s">
        <v>492</v>
      </c>
      <c r="BE310" s="220">
        <f>IF(N310="základní",J310,0)</f>
        <v>0</v>
      </c>
      <c r="BF310" s="220">
        <f>IF(N310="snížená",J310,0)</f>
        <v>0</v>
      </c>
      <c r="BG310" s="220">
        <f>IF(N310="zákl. přenesená",J310,0)</f>
        <v>0</v>
      </c>
      <c r="BH310" s="220">
        <f>IF(N310="sníž. přenesená",J310,0)</f>
        <v>0</v>
      </c>
      <c r="BI310" s="220">
        <f>IF(N310="nulová",J310,0)</f>
        <v>0</v>
      </c>
      <c r="BJ310" s="25" t="s">
        <v>80</v>
      </c>
      <c r="BK310" s="220">
        <f>ROUND(I310*H310,2)</f>
        <v>0</v>
      </c>
      <c r="BL310" s="25" t="s">
        <v>502</v>
      </c>
      <c r="BM310" s="25" t="s">
        <v>8428</v>
      </c>
    </row>
    <row r="311" spans="2:65" s="1" customFormat="1">
      <c r="B311" s="42"/>
      <c r="C311" s="64"/>
      <c r="D311" s="221" t="s">
        <v>506</v>
      </c>
      <c r="E311" s="64"/>
      <c r="F311" s="222" t="s">
        <v>8429</v>
      </c>
      <c r="G311" s="64"/>
      <c r="H311" s="64"/>
      <c r="I311" s="177"/>
      <c r="J311" s="64"/>
      <c r="K311" s="64"/>
      <c r="L311" s="62"/>
      <c r="M311" s="223"/>
      <c r="N311" s="43"/>
      <c r="O311" s="43"/>
      <c r="P311" s="43"/>
      <c r="Q311" s="43"/>
      <c r="R311" s="43"/>
      <c r="S311" s="43"/>
      <c r="T311" s="79"/>
      <c r="AT311" s="25" t="s">
        <v>506</v>
      </c>
      <c r="AU311" s="25" t="s">
        <v>82</v>
      </c>
    </row>
    <row r="312" spans="2:65" s="1" customFormat="1" ht="72">
      <c r="B312" s="42"/>
      <c r="C312" s="64"/>
      <c r="D312" s="221" t="s">
        <v>509</v>
      </c>
      <c r="E312" s="64"/>
      <c r="F312" s="224" t="s">
        <v>8423</v>
      </c>
      <c r="G312" s="64"/>
      <c r="H312" s="64"/>
      <c r="I312" s="177"/>
      <c r="J312" s="64"/>
      <c r="K312" s="64"/>
      <c r="L312" s="62"/>
      <c r="M312" s="223"/>
      <c r="N312" s="43"/>
      <c r="O312" s="43"/>
      <c r="P312" s="43"/>
      <c r="Q312" s="43"/>
      <c r="R312" s="43"/>
      <c r="S312" s="43"/>
      <c r="T312" s="79"/>
      <c r="AT312" s="25" t="s">
        <v>509</v>
      </c>
      <c r="AU312" s="25" t="s">
        <v>82</v>
      </c>
    </row>
    <row r="313" spans="2:65" s="12" customFormat="1">
      <c r="B313" s="225"/>
      <c r="C313" s="226"/>
      <c r="D313" s="221" t="s">
        <v>513</v>
      </c>
      <c r="E313" s="248" t="s">
        <v>23</v>
      </c>
      <c r="F313" s="249" t="s">
        <v>8430</v>
      </c>
      <c r="G313" s="226"/>
      <c r="H313" s="250">
        <v>1876.9929999999999</v>
      </c>
      <c r="I313" s="231"/>
      <c r="J313" s="226"/>
      <c r="K313" s="226"/>
      <c r="L313" s="232"/>
      <c r="M313" s="233"/>
      <c r="N313" s="234"/>
      <c r="O313" s="234"/>
      <c r="P313" s="234"/>
      <c r="Q313" s="234"/>
      <c r="R313" s="234"/>
      <c r="S313" s="234"/>
      <c r="T313" s="235"/>
      <c r="AT313" s="236" t="s">
        <v>513</v>
      </c>
      <c r="AU313" s="236" t="s">
        <v>82</v>
      </c>
      <c r="AV313" s="12" t="s">
        <v>82</v>
      </c>
      <c r="AW313" s="12" t="s">
        <v>36</v>
      </c>
      <c r="AX313" s="12" t="s">
        <v>73</v>
      </c>
      <c r="AY313" s="236" t="s">
        <v>492</v>
      </c>
    </row>
    <row r="314" spans="2:65" s="13" customFormat="1">
      <c r="B314" s="237"/>
      <c r="C314" s="238"/>
      <c r="D314" s="221" t="s">
        <v>513</v>
      </c>
      <c r="E314" s="239" t="s">
        <v>23</v>
      </c>
      <c r="F314" s="240" t="s">
        <v>8425</v>
      </c>
      <c r="G314" s="238"/>
      <c r="H314" s="241" t="s">
        <v>23</v>
      </c>
      <c r="I314" s="242"/>
      <c r="J314" s="238"/>
      <c r="K314" s="238"/>
      <c r="L314" s="243"/>
      <c r="M314" s="244"/>
      <c r="N314" s="245"/>
      <c r="O314" s="245"/>
      <c r="P314" s="245"/>
      <c r="Q314" s="245"/>
      <c r="R314" s="245"/>
      <c r="S314" s="245"/>
      <c r="T314" s="246"/>
      <c r="AT314" s="247" t="s">
        <v>513</v>
      </c>
      <c r="AU314" s="247" t="s">
        <v>82</v>
      </c>
      <c r="AV314" s="13" t="s">
        <v>80</v>
      </c>
      <c r="AW314" s="13" t="s">
        <v>36</v>
      </c>
      <c r="AX314" s="13" t="s">
        <v>73</v>
      </c>
      <c r="AY314" s="247" t="s">
        <v>492</v>
      </c>
    </row>
    <row r="315" spans="2:65" s="14" customFormat="1">
      <c r="B315" s="251"/>
      <c r="C315" s="252"/>
      <c r="D315" s="227" t="s">
        <v>513</v>
      </c>
      <c r="E315" s="253" t="s">
        <v>23</v>
      </c>
      <c r="F315" s="254" t="s">
        <v>560</v>
      </c>
      <c r="G315" s="252"/>
      <c r="H315" s="255">
        <v>1876.9929999999999</v>
      </c>
      <c r="I315" s="256"/>
      <c r="J315" s="252"/>
      <c r="K315" s="252"/>
      <c r="L315" s="257"/>
      <c r="M315" s="258"/>
      <c r="N315" s="259"/>
      <c r="O315" s="259"/>
      <c r="P315" s="259"/>
      <c r="Q315" s="259"/>
      <c r="R315" s="259"/>
      <c r="S315" s="259"/>
      <c r="T315" s="260"/>
      <c r="AT315" s="261" t="s">
        <v>513</v>
      </c>
      <c r="AU315" s="261" t="s">
        <v>82</v>
      </c>
      <c r="AV315" s="14" t="s">
        <v>502</v>
      </c>
      <c r="AW315" s="14" t="s">
        <v>36</v>
      </c>
      <c r="AX315" s="14" t="s">
        <v>80</v>
      </c>
      <c r="AY315" s="261" t="s">
        <v>492</v>
      </c>
    </row>
    <row r="316" spans="2:65" s="1" customFormat="1" ht="25.5" customHeight="1">
      <c r="B316" s="42"/>
      <c r="C316" s="209" t="s">
        <v>617</v>
      </c>
      <c r="D316" s="209" t="s">
        <v>498</v>
      </c>
      <c r="E316" s="210" t="s">
        <v>8431</v>
      </c>
      <c r="F316" s="211" t="s">
        <v>8432</v>
      </c>
      <c r="G316" s="212" t="s">
        <v>180</v>
      </c>
      <c r="H316" s="213">
        <v>496.06599999999997</v>
      </c>
      <c r="I316" s="214"/>
      <c r="J316" s="215">
        <f>ROUND(I316*H316,2)</f>
        <v>0</v>
      </c>
      <c r="K316" s="211" t="s">
        <v>501</v>
      </c>
      <c r="L316" s="62"/>
      <c r="M316" s="216" t="s">
        <v>23</v>
      </c>
      <c r="N316" s="217" t="s">
        <v>44</v>
      </c>
      <c r="O316" s="43"/>
      <c r="P316" s="218">
        <f>O316*H316</f>
        <v>0</v>
      </c>
      <c r="Q316" s="218">
        <v>0</v>
      </c>
      <c r="R316" s="218">
        <f>Q316*H316</f>
        <v>0</v>
      </c>
      <c r="S316" s="218">
        <v>0</v>
      </c>
      <c r="T316" s="219">
        <f>S316*H316</f>
        <v>0</v>
      </c>
      <c r="AR316" s="25" t="s">
        <v>502</v>
      </c>
      <c r="AT316" s="25" t="s">
        <v>498</v>
      </c>
      <c r="AU316" s="25" t="s">
        <v>82</v>
      </c>
      <c r="AY316" s="25" t="s">
        <v>492</v>
      </c>
      <c r="BE316" s="220">
        <f>IF(N316="základní",J316,0)</f>
        <v>0</v>
      </c>
      <c r="BF316" s="220">
        <f>IF(N316="snížená",J316,0)</f>
        <v>0</v>
      </c>
      <c r="BG316" s="220">
        <f>IF(N316="zákl. přenesená",J316,0)</f>
        <v>0</v>
      </c>
      <c r="BH316" s="220">
        <f>IF(N316="sníž. přenesená",J316,0)</f>
        <v>0</v>
      </c>
      <c r="BI316" s="220">
        <f>IF(N316="nulová",J316,0)</f>
        <v>0</v>
      </c>
      <c r="BJ316" s="25" t="s">
        <v>80</v>
      </c>
      <c r="BK316" s="220">
        <f>ROUND(I316*H316,2)</f>
        <v>0</v>
      </c>
      <c r="BL316" s="25" t="s">
        <v>502</v>
      </c>
      <c r="BM316" s="25" t="s">
        <v>8433</v>
      </c>
    </row>
    <row r="317" spans="2:65" s="1" customFormat="1" ht="24">
      <c r="B317" s="42"/>
      <c r="C317" s="64"/>
      <c r="D317" s="221" t="s">
        <v>506</v>
      </c>
      <c r="E317" s="64"/>
      <c r="F317" s="222" t="s">
        <v>8434</v>
      </c>
      <c r="G317" s="64"/>
      <c r="H317" s="64"/>
      <c r="I317" s="177"/>
      <c r="J317" s="64"/>
      <c r="K317" s="64"/>
      <c r="L317" s="62"/>
      <c r="M317" s="223"/>
      <c r="N317" s="43"/>
      <c r="O317" s="43"/>
      <c r="P317" s="43"/>
      <c r="Q317" s="43"/>
      <c r="R317" s="43"/>
      <c r="S317" s="43"/>
      <c r="T317" s="79"/>
      <c r="AT317" s="25" t="s">
        <v>506</v>
      </c>
      <c r="AU317" s="25" t="s">
        <v>82</v>
      </c>
    </row>
    <row r="318" spans="2:65" s="1" customFormat="1" ht="72">
      <c r="B318" s="42"/>
      <c r="C318" s="64"/>
      <c r="D318" s="221" t="s">
        <v>509</v>
      </c>
      <c r="E318" s="64"/>
      <c r="F318" s="224" t="s">
        <v>3141</v>
      </c>
      <c r="G318" s="64"/>
      <c r="H318" s="64"/>
      <c r="I318" s="177"/>
      <c r="J318" s="64"/>
      <c r="K318" s="64"/>
      <c r="L318" s="62"/>
      <c r="M318" s="223"/>
      <c r="N318" s="43"/>
      <c r="O318" s="43"/>
      <c r="P318" s="43"/>
      <c r="Q318" s="43"/>
      <c r="R318" s="43"/>
      <c r="S318" s="43"/>
      <c r="T318" s="79"/>
      <c r="AT318" s="25" t="s">
        <v>509</v>
      </c>
      <c r="AU318" s="25" t="s">
        <v>82</v>
      </c>
    </row>
    <row r="319" spans="2:65" s="12" customFormat="1">
      <c r="B319" s="225"/>
      <c r="C319" s="226"/>
      <c r="D319" s="221" t="s">
        <v>513</v>
      </c>
      <c r="E319" s="248" t="s">
        <v>23</v>
      </c>
      <c r="F319" s="249" t="s">
        <v>8424</v>
      </c>
      <c r="G319" s="226"/>
      <c r="H319" s="250">
        <v>496.06599999999997</v>
      </c>
      <c r="I319" s="231"/>
      <c r="J319" s="226"/>
      <c r="K319" s="226"/>
      <c r="L319" s="232"/>
      <c r="M319" s="233"/>
      <c r="N319" s="234"/>
      <c r="O319" s="234"/>
      <c r="P319" s="234"/>
      <c r="Q319" s="234"/>
      <c r="R319" s="234"/>
      <c r="S319" s="234"/>
      <c r="T319" s="235"/>
      <c r="AT319" s="236" t="s">
        <v>513</v>
      </c>
      <c r="AU319" s="236" t="s">
        <v>82</v>
      </c>
      <c r="AV319" s="12" t="s">
        <v>82</v>
      </c>
      <c r="AW319" s="12" t="s">
        <v>36</v>
      </c>
      <c r="AX319" s="12" t="s">
        <v>73</v>
      </c>
      <c r="AY319" s="236" t="s">
        <v>492</v>
      </c>
    </row>
    <row r="320" spans="2:65" s="13" customFormat="1">
      <c r="B320" s="237"/>
      <c r="C320" s="238"/>
      <c r="D320" s="221" t="s">
        <v>513</v>
      </c>
      <c r="E320" s="239" t="s">
        <v>23</v>
      </c>
      <c r="F320" s="240" t="s">
        <v>8425</v>
      </c>
      <c r="G320" s="238"/>
      <c r="H320" s="241" t="s">
        <v>23</v>
      </c>
      <c r="I320" s="242"/>
      <c r="J320" s="238"/>
      <c r="K320" s="238"/>
      <c r="L320" s="243"/>
      <c r="M320" s="244"/>
      <c r="N320" s="245"/>
      <c r="O320" s="245"/>
      <c r="P320" s="245"/>
      <c r="Q320" s="245"/>
      <c r="R320" s="245"/>
      <c r="S320" s="245"/>
      <c r="T320" s="246"/>
      <c r="AT320" s="247" t="s">
        <v>513</v>
      </c>
      <c r="AU320" s="247" t="s">
        <v>82</v>
      </c>
      <c r="AV320" s="13" t="s">
        <v>80</v>
      </c>
      <c r="AW320" s="13" t="s">
        <v>36</v>
      </c>
      <c r="AX320" s="13" t="s">
        <v>73</v>
      </c>
      <c r="AY320" s="247" t="s">
        <v>492</v>
      </c>
    </row>
    <row r="321" spans="2:65" s="14" customFormat="1">
      <c r="B321" s="251"/>
      <c r="C321" s="252"/>
      <c r="D321" s="227" t="s">
        <v>513</v>
      </c>
      <c r="E321" s="253" t="s">
        <v>23</v>
      </c>
      <c r="F321" s="254" t="s">
        <v>560</v>
      </c>
      <c r="G321" s="252"/>
      <c r="H321" s="255">
        <v>496.06599999999997</v>
      </c>
      <c r="I321" s="256"/>
      <c r="J321" s="252"/>
      <c r="K321" s="252"/>
      <c r="L321" s="257"/>
      <c r="M321" s="258"/>
      <c r="N321" s="259"/>
      <c r="O321" s="259"/>
      <c r="P321" s="259"/>
      <c r="Q321" s="259"/>
      <c r="R321" s="259"/>
      <c r="S321" s="259"/>
      <c r="T321" s="260"/>
      <c r="AT321" s="261" t="s">
        <v>513</v>
      </c>
      <c r="AU321" s="261" t="s">
        <v>82</v>
      </c>
      <c r="AV321" s="14" t="s">
        <v>502</v>
      </c>
      <c r="AW321" s="14" t="s">
        <v>36</v>
      </c>
      <c r="AX321" s="14" t="s">
        <v>80</v>
      </c>
      <c r="AY321" s="261" t="s">
        <v>492</v>
      </c>
    </row>
    <row r="322" spans="2:65" s="1" customFormat="1" ht="25.5" customHeight="1">
      <c r="B322" s="42"/>
      <c r="C322" s="209" t="s">
        <v>255</v>
      </c>
      <c r="D322" s="209" t="s">
        <v>498</v>
      </c>
      <c r="E322" s="210" t="s">
        <v>8435</v>
      </c>
      <c r="F322" s="211" t="s">
        <v>8436</v>
      </c>
      <c r="G322" s="212" t="s">
        <v>180</v>
      </c>
      <c r="H322" s="213">
        <v>496.06599999999997</v>
      </c>
      <c r="I322" s="214"/>
      <c r="J322" s="215">
        <f>ROUND(I322*H322,2)</f>
        <v>0</v>
      </c>
      <c r="K322" s="211" t="s">
        <v>501</v>
      </c>
      <c r="L322" s="62"/>
      <c r="M322" s="216" t="s">
        <v>23</v>
      </c>
      <c r="N322" s="217" t="s">
        <v>44</v>
      </c>
      <c r="O322" s="43"/>
      <c r="P322" s="218">
        <f>O322*H322</f>
        <v>0</v>
      </c>
      <c r="Q322" s="218">
        <v>0</v>
      </c>
      <c r="R322" s="218">
        <f>Q322*H322</f>
        <v>0</v>
      </c>
      <c r="S322" s="218">
        <v>0</v>
      </c>
      <c r="T322" s="219">
        <f>S322*H322</f>
        <v>0</v>
      </c>
      <c r="AR322" s="25" t="s">
        <v>502</v>
      </c>
      <c r="AT322" s="25" t="s">
        <v>498</v>
      </c>
      <c r="AU322" s="25" t="s">
        <v>82</v>
      </c>
      <c r="AY322" s="25" t="s">
        <v>492</v>
      </c>
      <c r="BE322" s="220">
        <f>IF(N322="základní",J322,0)</f>
        <v>0</v>
      </c>
      <c r="BF322" s="220">
        <f>IF(N322="snížená",J322,0)</f>
        <v>0</v>
      </c>
      <c r="BG322" s="220">
        <f>IF(N322="zákl. přenesená",J322,0)</f>
        <v>0</v>
      </c>
      <c r="BH322" s="220">
        <f>IF(N322="sníž. přenesená",J322,0)</f>
        <v>0</v>
      </c>
      <c r="BI322" s="220">
        <f>IF(N322="nulová",J322,0)</f>
        <v>0</v>
      </c>
      <c r="BJ322" s="25" t="s">
        <v>80</v>
      </c>
      <c r="BK322" s="220">
        <f>ROUND(I322*H322,2)</f>
        <v>0</v>
      </c>
      <c r="BL322" s="25" t="s">
        <v>502</v>
      </c>
      <c r="BM322" s="25" t="s">
        <v>8437</v>
      </c>
    </row>
    <row r="323" spans="2:65" s="1" customFormat="1" ht="24">
      <c r="B323" s="42"/>
      <c r="C323" s="64"/>
      <c r="D323" s="221" t="s">
        <v>506</v>
      </c>
      <c r="E323" s="64"/>
      <c r="F323" s="222" t="s">
        <v>8438</v>
      </c>
      <c r="G323" s="64"/>
      <c r="H323" s="64"/>
      <c r="I323" s="177"/>
      <c r="J323" s="64"/>
      <c r="K323" s="64"/>
      <c r="L323" s="62"/>
      <c r="M323" s="223"/>
      <c r="N323" s="43"/>
      <c r="O323" s="43"/>
      <c r="P323" s="43"/>
      <c r="Q323" s="43"/>
      <c r="R323" s="43"/>
      <c r="S323" s="43"/>
      <c r="T323" s="79"/>
      <c r="AT323" s="25" t="s">
        <v>506</v>
      </c>
      <c r="AU323" s="25" t="s">
        <v>82</v>
      </c>
    </row>
    <row r="324" spans="2:65" s="1" customFormat="1" ht="72">
      <c r="B324" s="42"/>
      <c r="C324" s="64"/>
      <c r="D324" s="221" t="s">
        <v>509</v>
      </c>
      <c r="E324" s="64"/>
      <c r="F324" s="224" t="s">
        <v>3141</v>
      </c>
      <c r="G324" s="64"/>
      <c r="H324" s="64"/>
      <c r="I324" s="177"/>
      <c r="J324" s="64"/>
      <c r="K324" s="64"/>
      <c r="L324" s="62"/>
      <c r="M324" s="223"/>
      <c r="N324" s="43"/>
      <c r="O324" s="43"/>
      <c r="P324" s="43"/>
      <c r="Q324" s="43"/>
      <c r="R324" s="43"/>
      <c r="S324" s="43"/>
      <c r="T324" s="79"/>
      <c r="AT324" s="25" t="s">
        <v>509</v>
      </c>
      <c r="AU324" s="25" t="s">
        <v>82</v>
      </c>
    </row>
    <row r="325" spans="2:65" s="12" customFormat="1">
      <c r="B325" s="225"/>
      <c r="C325" s="226"/>
      <c r="D325" s="221" t="s">
        <v>513</v>
      </c>
      <c r="E325" s="248" t="s">
        <v>23</v>
      </c>
      <c r="F325" s="249" t="s">
        <v>8424</v>
      </c>
      <c r="G325" s="226"/>
      <c r="H325" s="250">
        <v>496.06599999999997</v>
      </c>
      <c r="I325" s="231"/>
      <c r="J325" s="226"/>
      <c r="K325" s="226"/>
      <c r="L325" s="232"/>
      <c r="M325" s="233"/>
      <c r="N325" s="234"/>
      <c r="O325" s="234"/>
      <c r="P325" s="234"/>
      <c r="Q325" s="234"/>
      <c r="R325" s="234"/>
      <c r="S325" s="234"/>
      <c r="T325" s="235"/>
      <c r="AT325" s="236" t="s">
        <v>513</v>
      </c>
      <c r="AU325" s="236" t="s">
        <v>82</v>
      </c>
      <c r="AV325" s="12" t="s">
        <v>82</v>
      </c>
      <c r="AW325" s="12" t="s">
        <v>36</v>
      </c>
      <c r="AX325" s="12" t="s">
        <v>73</v>
      </c>
      <c r="AY325" s="236" t="s">
        <v>492</v>
      </c>
    </row>
    <row r="326" spans="2:65" s="13" customFormat="1">
      <c r="B326" s="237"/>
      <c r="C326" s="238"/>
      <c r="D326" s="221" t="s">
        <v>513</v>
      </c>
      <c r="E326" s="239" t="s">
        <v>23</v>
      </c>
      <c r="F326" s="240" t="s">
        <v>8439</v>
      </c>
      <c r="G326" s="238"/>
      <c r="H326" s="241" t="s">
        <v>23</v>
      </c>
      <c r="I326" s="242"/>
      <c r="J326" s="238"/>
      <c r="K326" s="238"/>
      <c r="L326" s="243"/>
      <c r="M326" s="244"/>
      <c r="N326" s="245"/>
      <c r="O326" s="245"/>
      <c r="P326" s="245"/>
      <c r="Q326" s="245"/>
      <c r="R326" s="245"/>
      <c r="S326" s="245"/>
      <c r="T326" s="246"/>
      <c r="AT326" s="247" t="s">
        <v>513</v>
      </c>
      <c r="AU326" s="247" t="s">
        <v>82</v>
      </c>
      <c r="AV326" s="13" t="s">
        <v>80</v>
      </c>
      <c r="AW326" s="13" t="s">
        <v>36</v>
      </c>
      <c r="AX326" s="13" t="s">
        <v>73</v>
      </c>
      <c r="AY326" s="247" t="s">
        <v>492</v>
      </c>
    </row>
    <row r="327" spans="2:65" s="14" customFormat="1">
      <c r="B327" s="251"/>
      <c r="C327" s="252"/>
      <c r="D327" s="227" t="s">
        <v>513</v>
      </c>
      <c r="E327" s="253" t="s">
        <v>23</v>
      </c>
      <c r="F327" s="254" t="s">
        <v>560</v>
      </c>
      <c r="G327" s="252"/>
      <c r="H327" s="255">
        <v>496.06599999999997</v>
      </c>
      <c r="I327" s="256"/>
      <c r="J327" s="252"/>
      <c r="K327" s="252"/>
      <c r="L327" s="257"/>
      <c r="M327" s="258"/>
      <c r="N327" s="259"/>
      <c r="O327" s="259"/>
      <c r="P327" s="259"/>
      <c r="Q327" s="259"/>
      <c r="R327" s="259"/>
      <c r="S327" s="259"/>
      <c r="T327" s="260"/>
      <c r="AT327" s="261" t="s">
        <v>513</v>
      </c>
      <c r="AU327" s="261" t="s">
        <v>82</v>
      </c>
      <c r="AV327" s="14" t="s">
        <v>502</v>
      </c>
      <c r="AW327" s="14" t="s">
        <v>36</v>
      </c>
      <c r="AX327" s="14" t="s">
        <v>80</v>
      </c>
      <c r="AY327" s="261" t="s">
        <v>492</v>
      </c>
    </row>
    <row r="328" spans="2:65" s="1" customFormat="1" ht="16.5" customHeight="1">
      <c r="B328" s="42"/>
      <c r="C328" s="209" t="s">
        <v>727</v>
      </c>
      <c r="D328" s="209" t="s">
        <v>498</v>
      </c>
      <c r="E328" s="210" t="s">
        <v>8440</v>
      </c>
      <c r="F328" s="211" t="s">
        <v>8441</v>
      </c>
      <c r="G328" s="212" t="s">
        <v>180</v>
      </c>
      <c r="H328" s="213">
        <v>1876.9929999999999</v>
      </c>
      <c r="I328" s="214"/>
      <c r="J328" s="215">
        <f>ROUND(I328*H328,2)</f>
        <v>0</v>
      </c>
      <c r="K328" s="211" t="s">
        <v>501</v>
      </c>
      <c r="L328" s="62"/>
      <c r="M328" s="216" t="s">
        <v>23</v>
      </c>
      <c r="N328" s="217" t="s">
        <v>44</v>
      </c>
      <c r="O328" s="43"/>
      <c r="P328" s="218">
        <f>O328*H328</f>
        <v>0</v>
      </c>
      <c r="Q328" s="218">
        <v>0</v>
      </c>
      <c r="R328" s="218">
        <f>Q328*H328</f>
        <v>0</v>
      </c>
      <c r="S328" s="218">
        <v>0</v>
      </c>
      <c r="T328" s="219">
        <f>S328*H328</f>
        <v>0</v>
      </c>
      <c r="AR328" s="25" t="s">
        <v>502</v>
      </c>
      <c r="AT328" s="25" t="s">
        <v>498</v>
      </c>
      <c r="AU328" s="25" t="s">
        <v>82</v>
      </c>
      <c r="AY328" s="25" t="s">
        <v>492</v>
      </c>
      <c r="BE328" s="220">
        <f>IF(N328="základní",J328,0)</f>
        <v>0</v>
      </c>
      <c r="BF328" s="220">
        <f>IF(N328="snížená",J328,0)</f>
        <v>0</v>
      </c>
      <c r="BG328" s="220">
        <f>IF(N328="zákl. přenesená",J328,0)</f>
        <v>0</v>
      </c>
      <c r="BH328" s="220">
        <f>IF(N328="sníž. přenesená",J328,0)</f>
        <v>0</v>
      </c>
      <c r="BI328" s="220">
        <f>IF(N328="nulová",J328,0)</f>
        <v>0</v>
      </c>
      <c r="BJ328" s="25" t="s">
        <v>80</v>
      </c>
      <c r="BK328" s="220">
        <f>ROUND(I328*H328,2)</f>
        <v>0</v>
      </c>
      <c r="BL328" s="25" t="s">
        <v>502</v>
      </c>
      <c r="BM328" s="25" t="s">
        <v>8442</v>
      </c>
    </row>
    <row r="329" spans="2:65" s="1" customFormat="1">
      <c r="B329" s="42"/>
      <c r="C329" s="64"/>
      <c r="D329" s="221" t="s">
        <v>506</v>
      </c>
      <c r="E329" s="64"/>
      <c r="F329" s="222" t="s">
        <v>8443</v>
      </c>
      <c r="G329" s="64"/>
      <c r="H329" s="64"/>
      <c r="I329" s="177"/>
      <c r="J329" s="64"/>
      <c r="K329" s="64"/>
      <c r="L329" s="62"/>
      <c r="M329" s="223"/>
      <c r="N329" s="43"/>
      <c r="O329" s="43"/>
      <c r="P329" s="43"/>
      <c r="Q329" s="43"/>
      <c r="R329" s="43"/>
      <c r="S329" s="43"/>
      <c r="T329" s="79"/>
      <c r="AT329" s="25" t="s">
        <v>506</v>
      </c>
      <c r="AU329" s="25" t="s">
        <v>82</v>
      </c>
    </row>
    <row r="330" spans="2:65" s="1" customFormat="1" ht="72">
      <c r="B330" s="42"/>
      <c r="C330" s="64"/>
      <c r="D330" s="221" t="s">
        <v>509</v>
      </c>
      <c r="E330" s="64"/>
      <c r="F330" s="224" t="s">
        <v>3141</v>
      </c>
      <c r="G330" s="64"/>
      <c r="H330" s="64"/>
      <c r="I330" s="177"/>
      <c r="J330" s="64"/>
      <c r="K330" s="64"/>
      <c r="L330" s="62"/>
      <c r="M330" s="223"/>
      <c r="N330" s="43"/>
      <c r="O330" s="43"/>
      <c r="P330" s="43"/>
      <c r="Q330" s="43"/>
      <c r="R330" s="43"/>
      <c r="S330" s="43"/>
      <c r="T330" s="79"/>
      <c r="AT330" s="25" t="s">
        <v>509</v>
      </c>
      <c r="AU330" s="25" t="s">
        <v>82</v>
      </c>
    </row>
    <row r="331" spans="2:65" s="12" customFormat="1">
      <c r="B331" s="225"/>
      <c r="C331" s="226"/>
      <c r="D331" s="221" t="s">
        <v>513</v>
      </c>
      <c r="E331" s="248" t="s">
        <v>23</v>
      </c>
      <c r="F331" s="249" t="s">
        <v>8430</v>
      </c>
      <c r="G331" s="226"/>
      <c r="H331" s="250">
        <v>1876.9929999999999</v>
      </c>
      <c r="I331" s="231"/>
      <c r="J331" s="226"/>
      <c r="K331" s="226"/>
      <c r="L331" s="232"/>
      <c r="M331" s="233"/>
      <c r="N331" s="234"/>
      <c r="O331" s="234"/>
      <c r="P331" s="234"/>
      <c r="Q331" s="234"/>
      <c r="R331" s="234"/>
      <c r="S331" s="234"/>
      <c r="T331" s="235"/>
      <c r="AT331" s="236" t="s">
        <v>513</v>
      </c>
      <c r="AU331" s="236" t="s">
        <v>82</v>
      </c>
      <c r="AV331" s="12" t="s">
        <v>82</v>
      </c>
      <c r="AW331" s="12" t="s">
        <v>36</v>
      </c>
      <c r="AX331" s="12" t="s">
        <v>73</v>
      </c>
      <c r="AY331" s="236" t="s">
        <v>492</v>
      </c>
    </row>
    <row r="332" spans="2:65" s="13" customFormat="1">
      <c r="B332" s="237"/>
      <c r="C332" s="238"/>
      <c r="D332" s="221" t="s">
        <v>513</v>
      </c>
      <c r="E332" s="239" t="s">
        <v>23</v>
      </c>
      <c r="F332" s="240" t="s">
        <v>8425</v>
      </c>
      <c r="G332" s="238"/>
      <c r="H332" s="241" t="s">
        <v>23</v>
      </c>
      <c r="I332" s="242"/>
      <c r="J332" s="238"/>
      <c r="K332" s="238"/>
      <c r="L332" s="243"/>
      <c r="M332" s="244"/>
      <c r="N332" s="245"/>
      <c r="O332" s="245"/>
      <c r="P332" s="245"/>
      <c r="Q332" s="245"/>
      <c r="R332" s="245"/>
      <c r="S332" s="245"/>
      <c r="T332" s="246"/>
      <c r="AT332" s="247" t="s">
        <v>513</v>
      </c>
      <c r="AU332" s="247" t="s">
        <v>82</v>
      </c>
      <c r="AV332" s="13" t="s">
        <v>80</v>
      </c>
      <c r="AW332" s="13" t="s">
        <v>36</v>
      </c>
      <c r="AX332" s="13" t="s">
        <v>73</v>
      </c>
      <c r="AY332" s="247" t="s">
        <v>492</v>
      </c>
    </row>
    <row r="333" spans="2:65" s="14" customFormat="1">
      <c r="B333" s="251"/>
      <c r="C333" s="252"/>
      <c r="D333" s="227" t="s">
        <v>513</v>
      </c>
      <c r="E333" s="253" t="s">
        <v>23</v>
      </c>
      <c r="F333" s="254" t="s">
        <v>560</v>
      </c>
      <c r="G333" s="252"/>
      <c r="H333" s="255">
        <v>1876.9929999999999</v>
      </c>
      <c r="I333" s="256"/>
      <c r="J333" s="252"/>
      <c r="K333" s="252"/>
      <c r="L333" s="257"/>
      <c r="M333" s="258"/>
      <c r="N333" s="259"/>
      <c r="O333" s="259"/>
      <c r="P333" s="259"/>
      <c r="Q333" s="259"/>
      <c r="R333" s="259"/>
      <c r="S333" s="259"/>
      <c r="T333" s="260"/>
      <c r="AT333" s="261" t="s">
        <v>513</v>
      </c>
      <c r="AU333" s="261" t="s">
        <v>82</v>
      </c>
      <c r="AV333" s="14" t="s">
        <v>502</v>
      </c>
      <c r="AW333" s="14" t="s">
        <v>36</v>
      </c>
      <c r="AX333" s="14" t="s">
        <v>80</v>
      </c>
      <c r="AY333" s="261" t="s">
        <v>492</v>
      </c>
    </row>
    <row r="334" spans="2:65" s="1" customFormat="1" ht="16.5" customHeight="1">
      <c r="B334" s="42"/>
      <c r="C334" s="209" t="s">
        <v>742</v>
      </c>
      <c r="D334" s="209" t="s">
        <v>498</v>
      </c>
      <c r="E334" s="210" t="s">
        <v>8444</v>
      </c>
      <c r="F334" s="211" t="s">
        <v>8445</v>
      </c>
      <c r="G334" s="212" t="s">
        <v>180</v>
      </c>
      <c r="H334" s="213">
        <v>1876.9929999999999</v>
      </c>
      <c r="I334" s="214"/>
      <c r="J334" s="215">
        <f>ROUND(I334*H334,2)</f>
        <v>0</v>
      </c>
      <c r="K334" s="211" t="s">
        <v>501</v>
      </c>
      <c r="L334" s="62"/>
      <c r="M334" s="216" t="s">
        <v>23</v>
      </c>
      <c r="N334" s="217" t="s">
        <v>44</v>
      </c>
      <c r="O334" s="43"/>
      <c r="P334" s="218">
        <f>O334*H334</f>
        <v>0</v>
      </c>
      <c r="Q334" s="218">
        <v>0</v>
      </c>
      <c r="R334" s="218">
        <f>Q334*H334</f>
        <v>0</v>
      </c>
      <c r="S334" s="218">
        <v>0</v>
      </c>
      <c r="T334" s="219">
        <f>S334*H334</f>
        <v>0</v>
      </c>
      <c r="AR334" s="25" t="s">
        <v>502</v>
      </c>
      <c r="AT334" s="25" t="s">
        <v>498</v>
      </c>
      <c r="AU334" s="25" t="s">
        <v>82</v>
      </c>
      <c r="AY334" s="25" t="s">
        <v>492</v>
      </c>
      <c r="BE334" s="220">
        <f>IF(N334="základní",J334,0)</f>
        <v>0</v>
      </c>
      <c r="BF334" s="220">
        <f>IF(N334="snížená",J334,0)</f>
        <v>0</v>
      </c>
      <c r="BG334" s="220">
        <f>IF(N334="zákl. přenesená",J334,0)</f>
        <v>0</v>
      </c>
      <c r="BH334" s="220">
        <f>IF(N334="sníž. přenesená",J334,0)</f>
        <v>0</v>
      </c>
      <c r="BI334" s="220">
        <f>IF(N334="nulová",J334,0)</f>
        <v>0</v>
      </c>
      <c r="BJ334" s="25" t="s">
        <v>80</v>
      </c>
      <c r="BK334" s="220">
        <f>ROUND(I334*H334,2)</f>
        <v>0</v>
      </c>
      <c r="BL334" s="25" t="s">
        <v>502</v>
      </c>
      <c r="BM334" s="25" t="s">
        <v>8446</v>
      </c>
    </row>
    <row r="335" spans="2:65" s="1" customFormat="1">
      <c r="B335" s="42"/>
      <c r="C335" s="64"/>
      <c r="D335" s="221" t="s">
        <v>506</v>
      </c>
      <c r="E335" s="64"/>
      <c r="F335" s="222" t="s">
        <v>8445</v>
      </c>
      <c r="G335" s="64"/>
      <c r="H335" s="64"/>
      <c r="I335" s="177"/>
      <c r="J335" s="64"/>
      <c r="K335" s="64"/>
      <c r="L335" s="62"/>
      <c r="M335" s="223"/>
      <c r="N335" s="43"/>
      <c r="O335" s="43"/>
      <c r="P335" s="43"/>
      <c r="Q335" s="43"/>
      <c r="R335" s="43"/>
      <c r="S335" s="43"/>
      <c r="T335" s="79"/>
      <c r="AT335" s="25" t="s">
        <v>506</v>
      </c>
      <c r="AU335" s="25" t="s">
        <v>82</v>
      </c>
    </row>
    <row r="336" spans="2:65" s="1" customFormat="1" ht="72">
      <c r="B336" s="42"/>
      <c r="C336" s="64"/>
      <c r="D336" s="221" t="s">
        <v>509</v>
      </c>
      <c r="E336" s="64"/>
      <c r="F336" s="224" t="s">
        <v>3141</v>
      </c>
      <c r="G336" s="64"/>
      <c r="H336" s="64"/>
      <c r="I336" s="177"/>
      <c r="J336" s="64"/>
      <c r="K336" s="64"/>
      <c r="L336" s="62"/>
      <c r="M336" s="223"/>
      <c r="N336" s="43"/>
      <c r="O336" s="43"/>
      <c r="P336" s="43"/>
      <c r="Q336" s="43"/>
      <c r="R336" s="43"/>
      <c r="S336" s="43"/>
      <c r="T336" s="79"/>
      <c r="AT336" s="25" t="s">
        <v>509</v>
      </c>
      <c r="AU336" s="25" t="s">
        <v>82</v>
      </c>
    </row>
    <row r="337" spans="2:65" s="12" customFormat="1">
      <c r="B337" s="225"/>
      <c r="C337" s="226"/>
      <c r="D337" s="221" t="s">
        <v>513</v>
      </c>
      <c r="E337" s="248" t="s">
        <v>23</v>
      </c>
      <c r="F337" s="249" t="s">
        <v>8430</v>
      </c>
      <c r="G337" s="226"/>
      <c r="H337" s="250">
        <v>1876.9929999999999</v>
      </c>
      <c r="I337" s="231"/>
      <c r="J337" s="226"/>
      <c r="K337" s="226"/>
      <c r="L337" s="232"/>
      <c r="M337" s="233"/>
      <c r="N337" s="234"/>
      <c r="O337" s="234"/>
      <c r="P337" s="234"/>
      <c r="Q337" s="234"/>
      <c r="R337" s="234"/>
      <c r="S337" s="234"/>
      <c r="T337" s="235"/>
      <c r="AT337" s="236" t="s">
        <v>513</v>
      </c>
      <c r="AU337" s="236" t="s">
        <v>82</v>
      </c>
      <c r="AV337" s="12" t="s">
        <v>82</v>
      </c>
      <c r="AW337" s="12" t="s">
        <v>36</v>
      </c>
      <c r="AX337" s="12" t="s">
        <v>73</v>
      </c>
      <c r="AY337" s="236" t="s">
        <v>492</v>
      </c>
    </row>
    <row r="338" spans="2:65" s="13" customFormat="1">
      <c r="B338" s="237"/>
      <c r="C338" s="238"/>
      <c r="D338" s="221" t="s">
        <v>513</v>
      </c>
      <c r="E338" s="239" t="s">
        <v>23</v>
      </c>
      <c r="F338" s="240" t="s">
        <v>8447</v>
      </c>
      <c r="G338" s="238"/>
      <c r="H338" s="241" t="s">
        <v>23</v>
      </c>
      <c r="I338" s="242"/>
      <c r="J338" s="238"/>
      <c r="K338" s="238"/>
      <c r="L338" s="243"/>
      <c r="M338" s="244"/>
      <c r="N338" s="245"/>
      <c r="O338" s="245"/>
      <c r="P338" s="245"/>
      <c r="Q338" s="245"/>
      <c r="R338" s="245"/>
      <c r="S338" s="245"/>
      <c r="T338" s="246"/>
      <c r="AT338" s="247" t="s">
        <v>513</v>
      </c>
      <c r="AU338" s="247" t="s">
        <v>82</v>
      </c>
      <c r="AV338" s="13" t="s">
        <v>80</v>
      </c>
      <c r="AW338" s="13" t="s">
        <v>36</v>
      </c>
      <c r="AX338" s="13" t="s">
        <v>73</v>
      </c>
      <c r="AY338" s="247" t="s">
        <v>492</v>
      </c>
    </row>
    <row r="339" spans="2:65" s="14" customFormat="1">
      <c r="B339" s="251"/>
      <c r="C339" s="252"/>
      <c r="D339" s="227" t="s">
        <v>513</v>
      </c>
      <c r="E339" s="253" t="s">
        <v>23</v>
      </c>
      <c r="F339" s="254" t="s">
        <v>560</v>
      </c>
      <c r="G339" s="252"/>
      <c r="H339" s="255">
        <v>1876.9929999999999</v>
      </c>
      <c r="I339" s="256"/>
      <c r="J339" s="252"/>
      <c r="K339" s="252"/>
      <c r="L339" s="257"/>
      <c r="M339" s="258"/>
      <c r="N339" s="259"/>
      <c r="O339" s="259"/>
      <c r="P339" s="259"/>
      <c r="Q339" s="259"/>
      <c r="R339" s="259"/>
      <c r="S339" s="259"/>
      <c r="T339" s="260"/>
      <c r="AT339" s="261" t="s">
        <v>513</v>
      </c>
      <c r="AU339" s="261" t="s">
        <v>82</v>
      </c>
      <c r="AV339" s="14" t="s">
        <v>502</v>
      </c>
      <c r="AW339" s="14" t="s">
        <v>36</v>
      </c>
      <c r="AX339" s="14" t="s">
        <v>80</v>
      </c>
      <c r="AY339" s="261" t="s">
        <v>492</v>
      </c>
    </row>
    <row r="340" spans="2:65" s="1" customFormat="1" ht="38.25" customHeight="1">
      <c r="B340" s="42"/>
      <c r="C340" s="209" t="s">
        <v>752</v>
      </c>
      <c r="D340" s="209" t="s">
        <v>498</v>
      </c>
      <c r="E340" s="210" t="s">
        <v>8448</v>
      </c>
      <c r="F340" s="211" t="s">
        <v>8449</v>
      </c>
      <c r="G340" s="212" t="s">
        <v>180</v>
      </c>
      <c r="H340" s="213">
        <v>496.06599999999997</v>
      </c>
      <c r="I340" s="214"/>
      <c r="J340" s="215">
        <f>ROUND(I340*H340,2)</f>
        <v>0</v>
      </c>
      <c r="K340" s="211" t="s">
        <v>501</v>
      </c>
      <c r="L340" s="62"/>
      <c r="M340" s="216" t="s">
        <v>23</v>
      </c>
      <c r="N340" s="217" t="s">
        <v>44</v>
      </c>
      <c r="O340" s="43"/>
      <c r="P340" s="218">
        <f>O340*H340</f>
        <v>0</v>
      </c>
      <c r="Q340" s="218">
        <v>5.8279999999999998E-2</v>
      </c>
      <c r="R340" s="218">
        <f>Q340*H340</f>
        <v>28.910726479999997</v>
      </c>
      <c r="S340" s="218">
        <v>0</v>
      </c>
      <c r="T340" s="219">
        <f>S340*H340</f>
        <v>0</v>
      </c>
      <c r="AR340" s="25" t="s">
        <v>502</v>
      </c>
      <c r="AT340" s="25" t="s">
        <v>498</v>
      </c>
      <c r="AU340" s="25" t="s">
        <v>82</v>
      </c>
      <c r="AY340" s="25" t="s">
        <v>492</v>
      </c>
      <c r="BE340" s="220">
        <f>IF(N340="základní",J340,0)</f>
        <v>0</v>
      </c>
      <c r="BF340" s="220">
        <f>IF(N340="snížená",J340,0)</f>
        <v>0</v>
      </c>
      <c r="BG340" s="220">
        <f>IF(N340="zákl. přenesená",J340,0)</f>
        <v>0</v>
      </c>
      <c r="BH340" s="220">
        <f>IF(N340="sníž. přenesená",J340,0)</f>
        <v>0</v>
      </c>
      <c r="BI340" s="220">
        <f>IF(N340="nulová",J340,0)</f>
        <v>0</v>
      </c>
      <c r="BJ340" s="25" t="s">
        <v>80</v>
      </c>
      <c r="BK340" s="220">
        <f>ROUND(I340*H340,2)</f>
        <v>0</v>
      </c>
      <c r="BL340" s="25" t="s">
        <v>502</v>
      </c>
      <c r="BM340" s="25" t="s">
        <v>8450</v>
      </c>
    </row>
    <row r="341" spans="2:65" s="1" customFormat="1" ht="36">
      <c r="B341" s="42"/>
      <c r="C341" s="64"/>
      <c r="D341" s="221" t="s">
        <v>506</v>
      </c>
      <c r="E341" s="64"/>
      <c r="F341" s="222" t="s">
        <v>8451</v>
      </c>
      <c r="G341" s="64"/>
      <c r="H341" s="64"/>
      <c r="I341" s="177"/>
      <c r="J341" s="64"/>
      <c r="K341" s="64"/>
      <c r="L341" s="62"/>
      <c r="M341" s="223"/>
      <c r="N341" s="43"/>
      <c r="O341" s="43"/>
      <c r="P341" s="43"/>
      <c r="Q341" s="43"/>
      <c r="R341" s="43"/>
      <c r="S341" s="43"/>
      <c r="T341" s="79"/>
      <c r="AT341" s="25" t="s">
        <v>506</v>
      </c>
      <c r="AU341" s="25" t="s">
        <v>82</v>
      </c>
    </row>
    <row r="342" spans="2:65" s="1" customFormat="1" ht="132">
      <c r="B342" s="42"/>
      <c r="C342" s="64"/>
      <c r="D342" s="221" t="s">
        <v>509</v>
      </c>
      <c r="E342" s="64"/>
      <c r="F342" s="224" t="s">
        <v>8452</v>
      </c>
      <c r="G342" s="64"/>
      <c r="H342" s="64"/>
      <c r="I342" s="177"/>
      <c r="J342" s="64"/>
      <c r="K342" s="64"/>
      <c r="L342" s="62"/>
      <c r="M342" s="223"/>
      <c r="N342" s="43"/>
      <c r="O342" s="43"/>
      <c r="P342" s="43"/>
      <c r="Q342" s="43"/>
      <c r="R342" s="43"/>
      <c r="S342" s="43"/>
      <c r="T342" s="79"/>
      <c r="AT342" s="25" t="s">
        <v>509</v>
      </c>
      <c r="AU342" s="25" t="s">
        <v>82</v>
      </c>
    </row>
    <row r="343" spans="2:65" s="12" customFormat="1">
      <c r="B343" s="225"/>
      <c r="C343" s="226"/>
      <c r="D343" s="221" t="s">
        <v>513</v>
      </c>
      <c r="E343" s="248" t="s">
        <v>23</v>
      </c>
      <c r="F343" s="249" t="s">
        <v>8424</v>
      </c>
      <c r="G343" s="226"/>
      <c r="H343" s="250">
        <v>496.06599999999997</v>
      </c>
      <c r="I343" s="231"/>
      <c r="J343" s="226"/>
      <c r="K343" s="226"/>
      <c r="L343" s="232"/>
      <c r="M343" s="233"/>
      <c r="N343" s="234"/>
      <c r="O343" s="234"/>
      <c r="P343" s="234"/>
      <c r="Q343" s="234"/>
      <c r="R343" s="234"/>
      <c r="S343" s="234"/>
      <c r="T343" s="235"/>
      <c r="AT343" s="236" t="s">
        <v>513</v>
      </c>
      <c r="AU343" s="236" t="s">
        <v>82</v>
      </c>
      <c r="AV343" s="12" t="s">
        <v>82</v>
      </c>
      <c r="AW343" s="12" t="s">
        <v>36</v>
      </c>
      <c r="AX343" s="12" t="s">
        <v>73</v>
      </c>
      <c r="AY343" s="236" t="s">
        <v>492</v>
      </c>
    </row>
    <row r="344" spans="2:65" s="13" customFormat="1">
      <c r="B344" s="237"/>
      <c r="C344" s="238"/>
      <c r="D344" s="221" t="s">
        <v>513</v>
      </c>
      <c r="E344" s="239" t="s">
        <v>23</v>
      </c>
      <c r="F344" s="240" t="s">
        <v>8425</v>
      </c>
      <c r="G344" s="238"/>
      <c r="H344" s="241" t="s">
        <v>23</v>
      </c>
      <c r="I344" s="242"/>
      <c r="J344" s="238"/>
      <c r="K344" s="238"/>
      <c r="L344" s="243"/>
      <c r="M344" s="244"/>
      <c r="N344" s="245"/>
      <c r="O344" s="245"/>
      <c r="P344" s="245"/>
      <c r="Q344" s="245"/>
      <c r="R344" s="245"/>
      <c r="S344" s="245"/>
      <c r="T344" s="246"/>
      <c r="AT344" s="247" t="s">
        <v>513</v>
      </c>
      <c r="AU344" s="247" t="s">
        <v>82</v>
      </c>
      <c r="AV344" s="13" t="s">
        <v>80</v>
      </c>
      <c r="AW344" s="13" t="s">
        <v>36</v>
      </c>
      <c r="AX344" s="13" t="s">
        <v>73</v>
      </c>
      <c r="AY344" s="247" t="s">
        <v>492</v>
      </c>
    </row>
    <row r="345" spans="2:65" s="14" customFormat="1">
      <c r="B345" s="251"/>
      <c r="C345" s="252"/>
      <c r="D345" s="227" t="s">
        <v>513</v>
      </c>
      <c r="E345" s="253" t="s">
        <v>23</v>
      </c>
      <c r="F345" s="254" t="s">
        <v>560</v>
      </c>
      <c r="G345" s="252"/>
      <c r="H345" s="255">
        <v>496.06599999999997</v>
      </c>
      <c r="I345" s="256"/>
      <c r="J345" s="252"/>
      <c r="K345" s="252"/>
      <c r="L345" s="257"/>
      <c r="M345" s="258"/>
      <c r="N345" s="259"/>
      <c r="O345" s="259"/>
      <c r="P345" s="259"/>
      <c r="Q345" s="259"/>
      <c r="R345" s="259"/>
      <c r="S345" s="259"/>
      <c r="T345" s="260"/>
      <c r="AT345" s="261" t="s">
        <v>513</v>
      </c>
      <c r="AU345" s="261" t="s">
        <v>82</v>
      </c>
      <c r="AV345" s="14" t="s">
        <v>502</v>
      </c>
      <c r="AW345" s="14" t="s">
        <v>36</v>
      </c>
      <c r="AX345" s="14" t="s">
        <v>80</v>
      </c>
      <c r="AY345" s="261" t="s">
        <v>492</v>
      </c>
    </row>
    <row r="346" spans="2:65" s="1" customFormat="1" ht="25.5" customHeight="1">
      <c r="B346" s="42"/>
      <c r="C346" s="209" t="s">
        <v>765</v>
      </c>
      <c r="D346" s="209" t="s">
        <v>498</v>
      </c>
      <c r="E346" s="210" t="s">
        <v>8453</v>
      </c>
      <c r="F346" s="211" t="s">
        <v>8454</v>
      </c>
      <c r="G346" s="212" t="s">
        <v>180</v>
      </c>
      <c r="H346" s="213">
        <v>1876.9929999999999</v>
      </c>
      <c r="I346" s="214"/>
      <c r="J346" s="215">
        <f>ROUND(I346*H346,2)</f>
        <v>0</v>
      </c>
      <c r="K346" s="211" t="s">
        <v>501</v>
      </c>
      <c r="L346" s="62"/>
      <c r="M346" s="216" t="s">
        <v>23</v>
      </c>
      <c r="N346" s="217" t="s">
        <v>44</v>
      </c>
      <c r="O346" s="43"/>
      <c r="P346" s="218">
        <f>O346*H346</f>
        <v>0</v>
      </c>
      <c r="Q346" s="218">
        <v>5.8279999999999998E-2</v>
      </c>
      <c r="R346" s="218">
        <f>Q346*H346</f>
        <v>109.39115203999999</v>
      </c>
      <c r="S346" s="218">
        <v>0</v>
      </c>
      <c r="T346" s="219">
        <f>S346*H346</f>
        <v>0</v>
      </c>
      <c r="AR346" s="25" t="s">
        <v>502</v>
      </c>
      <c r="AT346" s="25" t="s">
        <v>498</v>
      </c>
      <c r="AU346" s="25" t="s">
        <v>82</v>
      </c>
      <c r="AY346" s="25" t="s">
        <v>492</v>
      </c>
      <c r="BE346" s="220">
        <f>IF(N346="základní",J346,0)</f>
        <v>0</v>
      </c>
      <c r="BF346" s="220">
        <f>IF(N346="snížená",J346,0)</f>
        <v>0</v>
      </c>
      <c r="BG346" s="220">
        <f>IF(N346="zákl. přenesená",J346,0)</f>
        <v>0</v>
      </c>
      <c r="BH346" s="220">
        <f>IF(N346="sníž. přenesená",J346,0)</f>
        <v>0</v>
      </c>
      <c r="BI346" s="220">
        <f>IF(N346="nulová",J346,0)</f>
        <v>0</v>
      </c>
      <c r="BJ346" s="25" t="s">
        <v>80</v>
      </c>
      <c r="BK346" s="220">
        <f>ROUND(I346*H346,2)</f>
        <v>0</v>
      </c>
      <c r="BL346" s="25" t="s">
        <v>502</v>
      </c>
      <c r="BM346" s="25" t="s">
        <v>8455</v>
      </c>
    </row>
    <row r="347" spans="2:65" s="1" customFormat="1" ht="24">
      <c r="B347" s="42"/>
      <c r="C347" s="64"/>
      <c r="D347" s="221" t="s">
        <v>506</v>
      </c>
      <c r="E347" s="64"/>
      <c r="F347" s="222" t="s">
        <v>8456</v>
      </c>
      <c r="G347" s="64"/>
      <c r="H347" s="64"/>
      <c r="I347" s="177"/>
      <c r="J347" s="64"/>
      <c r="K347" s="64"/>
      <c r="L347" s="62"/>
      <c r="M347" s="223"/>
      <c r="N347" s="43"/>
      <c r="O347" s="43"/>
      <c r="P347" s="43"/>
      <c r="Q347" s="43"/>
      <c r="R347" s="43"/>
      <c r="S347" s="43"/>
      <c r="T347" s="79"/>
      <c r="AT347" s="25" t="s">
        <v>506</v>
      </c>
      <c r="AU347" s="25" t="s">
        <v>82</v>
      </c>
    </row>
    <row r="348" spans="2:65" s="1" customFormat="1" ht="132">
      <c r="B348" s="42"/>
      <c r="C348" s="64"/>
      <c r="D348" s="221" t="s">
        <v>509</v>
      </c>
      <c r="E348" s="64"/>
      <c r="F348" s="224" t="s">
        <v>8452</v>
      </c>
      <c r="G348" s="64"/>
      <c r="H348" s="64"/>
      <c r="I348" s="177"/>
      <c r="J348" s="64"/>
      <c r="K348" s="64"/>
      <c r="L348" s="62"/>
      <c r="M348" s="223"/>
      <c r="N348" s="43"/>
      <c r="O348" s="43"/>
      <c r="P348" s="43"/>
      <c r="Q348" s="43"/>
      <c r="R348" s="43"/>
      <c r="S348" s="43"/>
      <c r="T348" s="79"/>
      <c r="AT348" s="25" t="s">
        <v>509</v>
      </c>
      <c r="AU348" s="25" t="s">
        <v>82</v>
      </c>
    </row>
    <row r="349" spans="2:65" s="12" customFormat="1">
      <c r="B349" s="225"/>
      <c r="C349" s="226"/>
      <c r="D349" s="221" t="s">
        <v>513</v>
      </c>
      <c r="E349" s="248" t="s">
        <v>23</v>
      </c>
      <c r="F349" s="249" t="s">
        <v>8430</v>
      </c>
      <c r="G349" s="226"/>
      <c r="H349" s="250">
        <v>1876.9929999999999</v>
      </c>
      <c r="I349" s="231"/>
      <c r="J349" s="226"/>
      <c r="K349" s="226"/>
      <c r="L349" s="232"/>
      <c r="M349" s="233"/>
      <c r="N349" s="234"/>
      <c r="O349" s="234"/>
      <c r="P349" s="234"/>
      <c r="Q349" s="234"/>
      <c r="R349" s="234"/>
      <c r="S349" s="234"/>
      <c r="T349" s="235"/>
      <c r="AT349" s="236" t="s">
        <v>513</v>
      </c>
      <c r="AU349" s="236" t="s">
        <v>82</v>
      </c>
      <c r="AV349" s="12" t="s">
        <v>82</v>
      </c>
      <c r="AW349" s="12" t="s">
        <v>36</v>
      </c>
      <c r="AX349" s="12" t="s">
        <v>73</v>
      </c>
      <c r="AY349" s="236" t="s">
        <v>492</v>
      </c>
    </row>
    <row r="350" spans="2:65" s="13" customFormat="1">
      <c r="B350" s="237"/>
      <c r="C350" s="238"/>
      <c r="D350" s="221" t="s">
        <v>513</v>
      </c>
      <c r="E350" s="239" t="s">
        <v>23</v>
      </c>
      <c r="F350" s="240" t="s">
        <v>8425</v>
      </c>
      <c r="G350" s="238"/>
      <c r="H350" s="241" t="s">
        <v>23</v>
      </c>
      <c r="I350" s="242"/>
      <c r="J350" s="238"/>
      <c r="K350" s="238"/>
      <c r="L350" s="243"/>
      <c r="M350" s="244"/>
      <c r="N350" s="245"/>
      <c r="O350" s="245"/>
      <c r="P350" s="245"/>
      <c r="Q350" s="245"/>
      <c r="R350" s="245"/>
      <c r="S350" s="245"/>
      <c r="T350" s="246"/>
      <c r="AT350" s="247" t="s">
        <v>513</v>
      </c>
      <c r="AU350" s="247" t="s">
        <v>82</v>
      </c>
      <c r="AV350" s="13" t="s">
        <v>80</v>
      </c>
      <c r="AW350" s="13" t="s">
        <v>36</v>
      </c>
      <c r="AX350" s="13" t="s">
        <v>73</v>
      </c>
      <c r="AY350" s="247" t="s">
        <v>492</v>
      </c>
    </row>
    <row r="351" spans="2:65" s="14" customFormat="1">
      <c r="B351" s="251"/>
      <c r="C351" s="252"/>
      <c r="D351" s="227" t="s">
        <v>513</v>
      </c>
      <c r="E351" s="253" t="s">
        <v>23</v>
      </c>
      <c r="F351" s="254" t="s">
        <v>560</v>
      </c>
      <c r="G351" s="252"/>
      <c r="H351" s="255">
        <v>1876.9929999999999</v>
      </c>
      <c r="I351" s="256"/>
      <c r="J351" s="252"/>
      <c r="K351" s="252"/>
      <c r="L351" s="257"/>
      <c r="M351" s="258"/>
      <c r="N351" s="259"/>
      <c r="O351" s="259"/>
      <c r="P351" s="259"/>
      <c r="Q351" s="259"/>
      <c r="R351" s="259"/>
      <c r="S351" s="259"/>
      <c r="T351" s="260"/>
      <c r="AT351" s="261" t="s">
        <v>513</v>
      </c>
      <c r="AU351" s="261" t="s">
        <v>82</v>
      </c>
      <c r="AV351" s="14" t="s">
        <v>502</v>
      </c>
      <c r="AW351" s="14" t="s">
        <v>36</v>
      </c>
      <c r="AX351" s="14" t="s">
        <v>80</v>
      </c>
      <c r="AY351" s="261" t="s">
        <v>492</v>
      </c>
    </row>
    <row r="352" spans="2:65" s="1" customFormat="1" ht="25.5" customHeight="1">
      <c r="B352" s="42"/>
      <c r="C352" s="209" t="s">
        <v>10</v>
      </c>
      <c r="D352" s="209" t="s">
        <v>498</v>
      </c>
      <c r="E352" s="210" t="s">
        <v>8457</v>
      </c>
      <c r="F352" s="211" t="s">
        <v>8458</v>
      </c>
      <c r="G352" s="212" t="s">
        <v>180</v>
      </c>
      <c r="H352" s="213">
        <v>496.06599999999997</v>
      </c>
      <c r="I352" s="214"/>
      <c r="J352" s="215">
        <f>ROUND(I352*H352,2)</f>
        <v>0</v>
      </c>
      <c r="K352" s="211" t="s">
        <v>501</v>
      </c>
      <c r="L352" s="62"/>
      <c r="M352" s="216" t="s">
        <v>23</v>
      </c>
      <c r="N352" s="217" t="s">
        <v>44</v>
      </c>
      <c r="O352" s="43"/>
      <c r="P352" s="218">
        <f>O352*H352</f>
        <v>0</v>
      </c>
      <c r="Q352" s="218">
        <v>8.8999999999999999E-3</v>
      </c>
      <c r="R352" s="218">
        <f>Q352*H352</f>
        <v>4.4149873999999993</v>
      </c>
      <c r="S352" s="218">
        <v>0</v>
      </c>
      <c r="T352" s="219">
        <f>S352*H352</f>
        <v>0</v>
      </c>
      <c r="AR352" s="25" t="s">
        <v>502</v>
      </c>
      <c r="AT352" s="25" t="s">
        <v>498</v>
      </c>
      <c r="AU352" s="25" t="s">
        <v>82</v>
      </c>
      <c r="AY352" s="25" t="s">
        <v>492</v>
      </c>
      <c r="BE352" s="220">
        <f>IF(N352="základní",J352,0)</f>
        <v>0</v>
      </c>
      <c r="BF352" s="220">
        <f>IF(N352="snížená",J352,0)</f>
        <v>0</v>
      </c>
      <c r="BG352" s="220">
        <f>IF(N352="zákl. přenesená",J352,0)</f>
        <v>0</v>
      </c>
      <c r="BH352" s="220">
        <f>IF(N352="sníž. přenesená",J352,0)</f>
        <v>0</v>
      </c>
      <c r="BI352" s="220">
        <f>IF(N352="nulová",J352,0)</f>
        <v>0</v>
      </c>
      <c r="BJ352" s="25" t="s">
        <v>80</v>
      </c>
      <c r="BK352" s="220">
        <f>ROUND(I352*H352,2)</f>
        <v>0</v>
      </c>
      <c r="BL352" s="25" t="s">
        <v>502</v>
      </c>
      <c r="BM352" s="25" t="s">
        <v>8459</v>
      </c>
    </row>
    <row r="353" spans="2:65" s="1" customFormat="1" ht="24">
      <c r="B353" s="42"/>
      <c r="C353" s="64"/>
      <c r="D353" s="221" t="s">
        <v>506</v>
      </c>
      <c r="E353" s="64"/>
      <c r="F353" s="222" t="s">
        <v>8458</v>
      </c>
      <c r="G353" s="64"/>
      <c r="H353" s="64"/>
      <c r="I353" s="177"/>
      <c r="J353" s="64"/>
      <c r="K353" s="64"/>
      <c r="L353" s="62"/>
      <c r="M353" s="223"/>
      <c r="N353" s="43"/>
      <c r="O353" s="43"/>
      <c r="P353" s="43"/>
      <c r="Q353" s="43"/>
      <c r="R353" s="43"/>
      <c r="S353" s="43"/>
      <c r="T353" s="79"/>
      <c r="AT353" s="25" t="s">
        <v>506</v>
      </c>
      <c r="AU353" s="25" t="s">
        <v>82</v>
      </c>
    </row>
    <row r="354" spans="2:65" s="1" customFormat="1" ht="36">
      <c r="B354" s="42"/>
      <c r="C354" s="64"/>
      <c r="D354" s="221" t="s">
        <v>509</v>
      </c>
      <c r="E354" s="64"/>
      <c r="F354" s="224" t="s">
        <v>8460</v>
      </c>
      <c r="G354" s="64"/>
      <c r="H354" s="64"/>
      <c r="I354" s="177"/>
      <c r="J354" s="64"/>
      <c r="K354" s="64"/>
      <c r="L354" s="62"/>
      <c r="M354" s="223"/>
      <c r="N354" s="43"/>
      <c r="O354" s="43"/>
      <c r="P354" s="43"/>
      <c r="Q354" s="43"/>
      <c r="R354" s="43"/>
      <c r="S354" s="43"/>
      <c r="T354" s="79"/>
      <c r="AT354" s="25" t="s">
        <v>509</v>
      </c>
      <c r="AU354" s="25" t="s">
        <v>82</v>
      </c>
    </row>
    <row r="355" spans="2:65" s="12" customFormat="1">
      <c r="B355" s="225"/>
      <c r="C355" s="226"/>
      <c r="D355" s="221" t="s">
        <v>513</v>
      </c>
      <c r="E355" s="248" t="s">
        <v>23</v>
      </c>
      <c r="F355" s="249" t="s">
        <v>8424</v>
      </c>
      <c r="G355" s="226"/>
      <c r="H355" s="250">
        <v>496.06599999999997</v>
      </c>
      <c r="I355" s="231"/>
      <c r="J355" s="226"/>
      <c r="K355" s="226"/>
      <c r="L355" s="232"/>
      <c r="M355" s="233"/>
      <c r="N355" s="234"/>
      <c r="O355" s="234"/>
      <c r="P355" s="234"/>
      <c r="Q355" s="234"/>
      <c r="R355" s="234"/>
      <c r="S355" s="234"/>
      <c r="T355" s="235"/>
      <c r="AT355" s="236" t="s">
        <v>513</v>
      </c>
      <c r="AU355" s="236" t="s">
        <v>82</v>
      </c>
      <c r="AV355" s="12" t="s">
        <v>82</v>
      </c>
      <c r="AW355" s="12" t="s">
        <v>36</v>
      </c>
      <c r="AX355" s="12" t="s">
        <v>73</v>
      </c>
      <c r="AY355" s="236" t="s">
        <v>492</v>
      </c>
    </row>
    <row r="356" spans="2:65" s="13" customFormat="1">
      <c r="B356" s="237"/>
      <c r="C356" s="238"/>
      <c r="D356" s="221" t="s">
        <v>513</v>
      </c>
      <c r="E356" s="239" t="s">
        <v>23</v>
      </c>
      <c r="F356" s="240" t="s">
        <v>8425</v>
      </c>
      <c r="G356" s="238"/>
      <c r="H356" s="241" t="s">
        <v>23</v>
      </c>
      <c r="I356" s="242"/>
      <c r="J356" s="238"/>
      <c r="K356" s="238"/>
      <c r="L356" s="243"/>
      <c r="M356" s="244"/>
      <c r="N356" s="245"/>
      <c r="O356" s="245"/>
      <c r="P356" s="245"/>
      <c r="Q356" s="245"/>
      <c r="R356" s="245"/>
      <c r="S356" s="245"/>
      <c r="T356" s="246"/>
      <c r="AT356" s="247" t="s">
        <v>513</v>
      </c>
      <c r="AU356" s="247" t="s">
        <v>82</v>
      </c>
      <c r="AV356" s="13" t="s">
        <v>80</v>
      </c>
      <c r="AW356" s="13" t="s">
        <v>36</v>
      </c>
      <c r="AX356" s="13" t="s">
        <v>73</v>
      </c>
      <c r="AY356" s="247" t="s">
        <v>492</v>
      </c>
    </row>
    <row r="357" spans="2:65" s="14" customFormat="1">
      <c r="B357" s="251"/>
      <c r="C357" s="252"/>
      <c r="D357" s="227" t="s">
        <v>513</v>
      </c>
      <c r="E357" s="253" t="s">
        <v>23</v>
      </c>
      <c r="F357" s="254" t="s">
        <v>560</v>
      </c>
      <c r="G357" s="252"/>
      <c r="H357" s="255">
        <v>496.06599999999997</v>
      </c>
      <c r="I357" s="256"/>
      <c r="J357" s="252"/>
      <c r="K357" s="252"/>
      <c r="L357" s="257"/>
      <c r="M357" s="258"/>
      <c r="N357" s="259"/>
      <c r="O357" s="259"/>
      <c r="P357" s="259"/>
      <c r="Q357" s="259"/>
      <c r="R357" s="259"/>
      <c r="S357" s="259"/>
      <c r="T357" s="260"/>
      <c r="AT357" s="261" t="s">
        <v>513</v>
      </c>
      <c r="AU357" s="261" t="s">
        <v>82</v>
      </c>
      <c r="AV357" s="14" t="s">
        <v>502</v>
      </c>
      <c r="AW357" s="14" t="s">
        <v>36</v>
      </c>
      <c r="AX357" s="14" t="s">
        <v>80</v>
      </c>
      <c r="AY357" s="261" t="s">
        <v>492</v>
      </c>
    </row>
    <row r="358" spans="2:65" s="1" customFormat="1" ht="16.5" customHeight="1">
      <c r="B358" s="42"/>
      <c r="C358" s="209" t="s">
        <v>775</v>
      </c>
      <c r="D358" s="209" t="s">
        <v>498</v>
      </c>
      <c r="E358" s="210" t="s">
        <v>8461</v>
      </c>
      <c r="F358" s="211" t="s">
        <v>8462</v>
      </c>
      <c r="G358" s="212" t="s">
        <v>180</v>
      </c>
      <c r="H358" s="213">
        <v>1876.9929999999999</v>
      </c>
      <c r="I358" s="214"/>
      <c r="J358" s="215">
        <f>ROUND(I358*H358,2)</f>
        <v>0</v>
      </c>
      <c r="K358" s="211" t="s">
        <v>501</v>
      </c>
      <c r="L358" s="62"/>
      <c r="M358" s="216" t="s">
        <v>23</v>
      </c>
      <c r="N358" s="217" t="s">
        <v>44</v>
      </c>
      <c r="O358" s="43"/>
      <c r="P358" s="218">
        <f>O358*H358</f>
        <v>0</v>
      </c>
      <c r="Q358" s="218">
        <v>8.8999999999999999E-3</v>
      </c>
      <c r="R358" s="218">
        <f>Q358*H358</f>
        <v>16.705237699999998</v>
      </c>
      <c r="S358" s="218">
        <v>0</v>
      </c>
      <c r="T358" s="219">
        <f>S358*H358</f>
        <v>0</v>
      </c>
      <c r="AR358" s="25" t="s">
        <v>502</v>
      </c>
      <c r="AT358" s="25" t="s">
        <v>498</v>
      </c>
      <c r="AU358" s="25" t="s">
        <v>82</v>
      </c>
      <c r="AY358" s="25" t="s">
        <v>492</v>
      </c>
      <c r="BE358" s="220">
        <f>IF(N358="základní",J358,0)</f>
        <v>0</v>
      </c>
      <c r="BF358" s="220">
        <f>IF(N358="snížená",J358,0)</f>
        <v>0</v>
      </c>
      <c r="BG358" s="220">
        <f>IF(N358="zákl. přenesená",J358,0)</f>
        <v>0</v>
      </c>
      <c r="BH358" s="220">
        <f>IF(N358="sníž. přenesená",J358,0)</f>
        <v>0</v>
      </c>
      <c r="BI358" s="220">
        <f>IF(N358="nulová",J358,0)</f>
        <v>0</v>
      </c>
      <c r="BJ358" s="25" t="s">
        <v>80</v>
      </c>
      <c r="BK358" s="220">
        <f>ROUND(I358*H358,2)</f>
        <v>0</v>
      </c>
      <c r="BL358" s="25" t="s">
        <v>502</v>
      </c>
      <c r="BM358" s="25" t="s">
        <v>8463</v>
      </c>
    </row>
    <row r="359" spans="2:65" s="1" customFormat="1">
      <c r="B359" s="42"/>
      <c r="C359" s="64"/>
      <c r="D359" s="221" t="s">
        <v>506</v>
      </c>
      <c r="E359" s="64"/>
      <c r="F359" s="222" t="s">
        <v>8464</v>
      </c>
      <c r="G359" s="64"/>
      <c r="H359" s="64"/>
      <c r="I359" s="177"/>
      <c r="J359" s="64"/>
      <c r="K359" s="64"/>
      <c r="L359" s="62"/>
      <c r="M359" s="223"/>
      <c r="N359" s="43"/>
      <c r="O359" s="43"/>
      <c r="P359" s="43"/>
      <c r="Q359" s="43"/>
      <c r="R359" s="43"/>
      <c r="S359" s="43"/>
      <c r="T359" s="79"/>
      <c r="AT359" s="25" t="s">
        <v>506</v>
      </c>
      <c r="AU359" s="25" t="s">
        <v>82</v>
      </c>
    </row>
    <row r="360" spans="2:65" s="1" customFormat="1" ht="36">
      <c r="B360" s="42"/>
      <c r="C360" s="64"/>
      <c r="D360" s="221" t="s">
        <v>509</v>
      </c>
      <c r="E360" s="64"/>
      <c r="F360" s="224" t="s">
        <v>8460</v>
      </c>
      <c r="G360" s="64"/>
      <c r="H360" s="64"/>
      <c r="I360" s="177"/>
      <c r="J360" s="64"/>
      <c r="K360" s="64"/>
      <c r="L360" s="62"/>
      <c r="M360" s="223"/>
      <c r="N360" s="43"/>
      <c r="O360" s="43"/>
      <c r="P360" s="43"/>
      <c r="Q360" s="43"/>
      <c r="R360" s="43"/>
      <c r="S360" s="43"/>
      <c r="T360" s="79"/>
      <c r="AT360" s="25" t="s">
        <v>509</v>
      </c>
      <c r="AU360" s="25" t="s">
        <v>82</v>
      </c>
    </row>
    <row r="361" spans="2:65" s="12" customFormat="1">
      <c r="B361" s="225"/>
      <c r="C361" s="226"/>
      <c r="D361" s="221" t="s">
        <v>513</v>
      </c>
      <c r="E361" s="248" t="s">
        <v>23</v>
      </c>
      <c r="F361" s="249" t="s">
        <v>8430</v>
      </c>
      <c r="G361" s="226"/>
      <c r="H361" s="250">
        <v>1876.9929999999999</v>
      </c>
      <c r="I361" s="231"/>
      <c r="J361" s="226"/>
      <c r="K361" s="226"/>
      <c r="L361" s="232"/>
      <c r="M361" s="233"/>
      <c r="N361" s="234"/>
      <c r="O361" s="234"/>
      <c r="P361" s="234"/>
      <c r="Q361" s="234"/>
      <c r="R361" s="234"/>
      <c r="S361" s="234"/>
      <c r="T361" s="235"/>
      <c r="AT361" s="236" t="s">
        <v>513</v>
      </c>
      <c r="AU361" s="236" t="s">
        <v>82</v>
      </c>
      <c r="AV361" s="12" t="s">
        <v>82</v>
      </c>
      <c r="AW361" s="12" t="s">
        <v>36</v>
      </c>
      <c r="AX361" s="12" t="s">
        <v>73</v>
      </c>
      <c r="AY361" s="236" t="s">
        <v>492</v>
      </c>
    </row>
    <row r="362" spans="2:65" s="13" customFormat="1">
      <c r="B362" s="237"/>
      <c r="C362" s="238"/>
      <c r="D362" s="221" t="s">
        <v>513</v>
      </c>
      <c r="E362" s="239" t="s">
        <v>23</v>
      </c>
      <c r="F362" s="240" t="s">
        <v>8425</v>
      </c>
      <c r="G362" s="238"/>
      <c r="H362" s="241" t="s">
        <v>23</v>
      </c>
      <c r="I362" s="242"/>
      <c r="J362" s="238"/>
      <c r="K362" s="238"/>
      <c r="L362" s="243"/>
      <c r="M362" s="244"/>
      <c r="N362" s="245"/>
      <c r="O362" s="245"/>
      <c r="P362" s="245"/>
      <c r="Q362" s="245"/>
      <c r="R362" s="245"/>
      <c r="S362" s="245"/>
      <c r="T362" s="246"/>
      <c r="AT362" s="247" t="s">
        <v>513</v>
      </c>
      <c r="AU362" s="247" t="s">
        <v>82</v>
      </c>
      <c r="AV362" s="13" t="s">
        <v>80</v>
      </c>
      <c r="AW362" s="13" t="s">
        <v>36</v>
      </c>
      <c r="AX362" s="13" t="s">
        <v>73</v>
      </c>
      <c r="AY362" s="247" t="s">
        <v>492</v>
      </c>
    </row>
    <row r="363" spans="2:65" s="14" customFormat="1">
      <c r="B363" s="251"/>
      <c r="C363" s="252"/>
      <c r="D363" s="227" t="s">
        <v>513</v>
      </c>
      <c r="E363" s="253" t="s">
        <v>23</v>
      </c>
      <c r="F363" s="254" t="s">
        <v>560</v>
      </c>
      <c r="G363" s="252"/>
      <c r="H363" s="255">
        <v>1876.9929999999999</v>
      </c>
      <c r="I363" s="256"/>
      <c r="J363" s="252"/>
      <c r="K363" s="252"/>
      <c r="L363" s="257"/>
      <c r="M363" s="258"/>
      <c r="N363" s="259"/>
      <c r="O363" s="259"/>
      <c r="P363" s="259"/>
      <c r="Q363" s="259"/>
      <c r="R363" s="259"/>
      <c r="S363" s="259"/>
      <c r="T363" s="260"/>
      <c r="AT363" s="261" t="s">
        <v>513</v>
      </c>
      <c r="AU363" s="261" t="s">
        <v>82</v>
      </c>
      <c r="AV363" s="14" t="s">
        <v>502</v>
      </c>
      <c r="AW363" s="14" t="s">
        <v>36</v>
      </c>
      <c r="AX363" s="14" t="s">
        <v>80</v>
      </c>
      <c r="AY363" s="261" t="s">
        <v>492</v>
      </c>
    </row>
    <row r="364" spans="2:65" s="1" customFormat="1" ht="25.5" customHeight="1">
      <c r="B364" s="42"/>
      <c r="C364" s="209" t="s">
        <v>781</v>
      </c>
      <c r="D364" s="209" t="s">
        <v>498</v>
      </c>
      <c r="E364" s="210" t="s">
        <v>8465</v>
      </c>
      <c r="F364" s="211" t="s">
        <v>8466</v>
      </c>
      <c r="G364" s="212" t="s">
        <v>180</v>
      </c>
      <c r="H364" s="213">
        <v>2373.0590000000002</v>
      </c>
      <c r="I364" s="214"/>
      <c r="J364" s="215">
        <f>ROUND(I364*H364,2)</f>
        <v>0</v>
      </c>
      <c r="K364" s="211" t="s">
        <v>501</v>
      </c>
      <c r="L364" s="62"/>
      <c r="M364" s="216" t="s">
        <v>23</v>
      </c>
      <c r="N364" s="217" t="s">
        <v>44</v>
      </c>
      <c r="O364" s="43"/>
      <c r="P364" s="218">
        <f>O364*H364</f>
        <v>0</v>
      </c>
      <c r="Q364" s="218">
        <v>9.8999999999999999E-4</v>
      </c>
      <c r="R364" s="218">
        <f>Q364*H364</f>
        <v>2.34932841</v>
      </c>
      <c r="S364" s="218">
        <v>0</v>
      </c>
      <c r="T364" s="219">
        <f>S364*H364</f>
        <v>0</v>
      </c>
      <c r="AR364" s="25" t="s">
        <v>502</v>
      </c>
      <c r="AT364" s="25" t="s">
        <v>498</v>
      </c>
      <c r="AU364" s="25" t="s">
        <v>82</v>
      </c>
      <c r="AY364" s="25" t="s">
        <v>492</v>
      </c>
      <c r="BE364" s="220">
        <f>IF(N364="základní",J364,0)</f>
        <v>0</v>
      </c>
      <c r="BF364" s="220">
        <f>IF(N364="snížená",J364,0)</f>
        <v>0</v>
      </c>
      <c r="BG364" s="220">
        <f>IF(N364="zákl. přenesená",J364,0)</f>
        <v>0</v>
      </c>
      <c r="BH364" s="220">
        <f>IF(N364="sníž. přenesená",J364,0)</f>
        <v>0</v>
      </c>
      <c r="BI364" s="220">
        <f>IF(N364="nulová",J364,0)</f>
        <v>0</v>
      </c>
      <c r="BJ364" s="25" t="s">
        <v>80</v>
      </c>
      <c r="BK364" s="220">
        <f>ROUND(I364*H364,2)</f>
        <v>0</v>
      </c>
      <c r="BL364" s="25" t="s">
        <v>502</v>
      </c>
      <c r="BM364" s="25" t="s">
        <v>8467</v>
      </c>
    </row>
    <row r="365" spans="2:65" s="1" customFormat="1" ht="24">
      <c r="B365" s="42"/>
      <c r="C365" s="64"/>
      <c r="D365" s="221" t="s">
        <v>506</v>
      </c>
      <c r="E365" s="64"/>
      <c r="F365" s="222" t="s">
        <v>8466</v>
      </c>
      <c r="G365" s="64"/>
      <c r="H365" s="64"/>
      <c r="I365" s="177"/>
      <c r="J365" s="64"/>
      <c r="K365" s="64"/>
      <c r="L365" s="62"/>
      <c r="M365" s="223"/>
      <c r="N365" s="43"/>
      <c r="O365" s="43"/>
      <c r="P365" s="43"/>
      <c r="Q365" s="43"/>
      <c r="R365" s="43"/>
      <c r="S365" s="43"/>
      <c r="T365" s="79"/>
      <c r="AT365" s="25" t="s">
        <v>506</v>
      </c>
      <c r="AU365" s="25" t="s">
        <v>82</v>
      </c>
    </row>
    <row r="366" spans="2:65" s="1" customFormat="1" ht="36">
      <c r="B366" s="42"/>
      <c r="C366" s="64"/>
      <c r="D366" s="221" t="s">
        <v>509</v>
      </c>
      <c r="E366" s="64"/>
      <c r="F366" s="224" t="s">
        <v>3148</v>
      </c>
      <c r="G366" s="64"/>
      <c r="H366" s="64"/>
      <c r="I366" s="177"/>
      <c r="J366" s="64"/>
      <c r="K366" s="64"/>
      <c r="L366" s="62"/>
      <c r="M366" s="223"/>
      <c r="N366" s="43"/>
      <c r="O366" s="43"/>
      <c r="P366" s="43"/>
      <c r="Q366" s="43"/>
      <c r="R366" s="43"/>
      <c r="S366" s="43"/>
      <c r="T366" s="79"/>
      <c r="AT366" s="25" t="s">
        <v>509</v>
      </c>
      <c r="AU366" s="25" t="s">
        <v>82</v>
      </c>
    </row>
    <row r="367" spans="2:65" s="12" customFormat="1">
      <c r="B367" s="225"/>
      <c r="C367" s="226"/>
      <c r="D367" s="221" t="s">
        <v>513</v>
      </c>
      <c r="E367" s="248" t="s">
        <v>23</v>
      </c>
      <c r="F367" s="249" t="s">
        <v>8468</v>
      </c>
      <c r="G367" s="226"/>
      <c r="H367" s="250">
        <v>2373.0590000000002</v>
      </c>
      <c r="I367" s="231"/>
      <c r="J367" s="226"/>
      <c r="K367" s="226"/>
      <c r="L367" s="232"/>
      <c r="M367" s="233"/>
      <c r="N367" s="234"/>
      <c r="O367" s="234"/>
      <c r="P367" s="234"/>
      <c r="Q367" s="234"/>
      <c r="R367" s="234"/>
      <c r="S367" s="234"/>
      <c r="T367" s="235"/>
      <c r="AT367" s="236" t="s">
        <v>513</v>
      </c>
      <c r="AU367" s="236" t="s">
        <v>82</v>
      </c>
      <c r="AV367" s="12" t="s">
        <v>82</v>
      </c>
      <c r="AW367" s="12" t="s">
        <v>36</v>
      </c>
      <c r="AX367" s="12" t="s">
        <v>73</v>
      </c>
      <c r="AY367" s="236" t="s">
        <v>492</v>
      </c>
    </row>
    <row r="368" spans="2:65" s="13" customFormat="1">
      <c r="B368" s="237"/>
      <c r="C368" s="238"/>
      <c r="D368" s="221" t="s">
        <v>513</v>
      </c>
      <c r="E368" s="239" t="s">
        <v>23</v>
      </c>
      <c r="F368" s="240" t="s">
        <v>8469</v>
      </c>
      <c r="G368" s="238"/>
      <c r="H368" s="241" t="s">
        <v>23</v>
      </c>
      <c r="I368" s="242"/>
      <c r="J368" s="238"/>
      <c r="K368" s="238"/>
      <c r="L368" s="243"/>
      <c r="M368" s="244"/>
      <c r="N368" s="245"/>
      <c r="O368" s="245"/>
      <c r="P368" s="245"/>
      <c r="Q368" s="245"/>
      <c r="R368" s="245"/>
      <c r="S368" s="245"/>
      <c r="T368" s="246"/>
      <c r="AT368" s="247" t="s">
        <v>513</v>
      </c>
      <c r="AU368" s="247" t="s">
        <v>82</v>
      </c>
      <c r="AV368" s="13" t="s">
        <v>80</v>
      </c>
      <c r="AW368" s="13" t="s">
        <v>36</v>
      </c>
      <c r="AX368" s="13" t="s">
        <v>73</v>
      </c>
      <c r="AY368" s="247" t="s">
        <v>492</v>
      </c>
    </row>
    <row r="369" spans="2:65" s="14" customFormat="1">
      <c r="B369" s="251"/>
      <c r="C369" s="252"/>
      <c r="D369" s="227" t="s">
        <v>513</v>
      </c>
      <c r="E369" s="253" t="s">
        <v>23</v>
      </c>
      <c r="F369" s="254" t="s">
        <v>560</v>
      </c>
      <c r="G369" s="252"/>
      <c r="H369" s="255">
        <v>2373.0590000000002</v>
      </c>
      <c r="I369" s="256"/>
      <c r="J369" s="252"/>
      <c r="K369" s="252"/>
      <c r="L369" s="257"/>
      <c r="M369" s="258"/>
      <c r="N369" s="259"/>
      <c r="O369" s="259"/>
      <c r="P369" s="259"/>
      <c r="Q369" s="259"/>
      <c r="R369" s="259"/>
      <c r="S369" s="259"/>
      <c r="T369" s="260"/>
      <c r="AT369" s="261" t="s">
        <v>513</v>
      </c>
      <c r="AU369" s="261" t="s">
        <v>82</v>
      </c>
      <c r="AV369" s="14" t="s">
        <v>502</v>
      </c>
      <c r="AW369" s="14" t="s">
        <v>36</v>
      </c>
      <c r="AX369" s="14" t="s">
        <v>80</v>
      </c>
      <c r="AY369" s="261" t="s">
        <v>492</v>
      </c>
    </row>
    <row r="370" spans="2:65" s="1" customFormat="1" ht="16.5" customHeight="1">
      <c r="B370" s="42"/>
      <c r="C370" s="209" t="s">
        <v>787</v>
      </c>
      <c r="D370" s="209" t="s">
        <v>498</v>
      </c>
      <c r="E370" s="210" t="s">
        <v>8470</v>
      </c>
      <c r="F370" s="211" t="s">
        <v>8471</v>
      </c>
      <c r="G370" s="212" t="s">
        <v>180</v>
      </c>
      <c r="H370" s="213">
        <v>2373.0590000000002</v>
      </c>
      <c r="I370" s="214"/>
      <c r="J370" s="215">
        <f>ROUND(I370*H370,2)</f>
        <v>0</v>
      </c>
      <c r="K370" s="211" t="s">
        <v>501</v>
      </c>
      <c r="L370" s="62"/>
      <c r="M370" s="216" t="s">
        <v>23</v>
      </c>
      <c r="N370" s="217" t="s">
        <v>44</v>
      </c>
      <c r="O370" s="43"/>
      <c r="P370" s="218">
        <f>O370*H370</f>
        <v>0</v>
      </c>
      <c r="Q370" s="218">
        <v>5.0000000000000001E-4</v>
      </c>
      <c r="R370" s="218">
        <f>Q370*H370</f>
        <v>1.1865295</v>
      </c>
      <c r="S370" s="218">
        <v>0</v>
      </c>
      <c r="T370" s="219">
        <f>S370*H370</f>
        <v>0</v>
      </c>
      <c r="AR370" s="25" t="s">
        <v>502</v>
      </c>
      <c r="AT370" s="25" t="s">
        <v>498</v>
      </c>
      <c r="AU370" s="25" t="s">
        <v>82</v>
      </c>
      <c r="AY370" s="25" t="s">
        <v>492</v>
      </c>
      <c r="BE370" s="220">
        <f>IF(N370="základní",J370,0)</f>
        <v>0</v>
      </c>
      <c r="BF370" s="220">
        <f>IF(N370="snížená",J370,0)</f>
        <v>0</v>
      </c>
      <c r="BG370" s="220">
        <f>IF(N370="zákl. přenesená",J370,0)</f>
        <v>0</v>
      </c>
      <c r="BH370" s="220">
        <f>IF(N370="sníž. přenesená",J370,0)</f>
        <v>0</v>
      </c>
      <c r="BI370" s="220">
        <f>IF(N370="nulová",J370,0)</f>
        <v>0</v>
      </c>
      <c r="BJ370" s="25" t="s">
        <v>80</v>
      </c>
      <c r="BK370" s="220">
        <f>ROUND(I370*H370,2)</f>
        <v>0</v>
      </c>
      <c r="BL370" s="25" t="s">
        <v>502</v>
      </c>
      <c r="BM370" s="25" t="s">
        <v>8472</v>
      </c>
    </row>
    <row r="371" spans="2:65" s="1" customFormat="1">
      <c r="B371" s="42"/>
      <c r="C371" s="64"/>
      <c r="D371" s="221" t="s">
        <v>506</v>
      </c>
      <c r="E371" s="64"/>
      <c r="F371" s="222" t="s">
        <v>8473</v>
      </c>
      <c r="G371" s="64"/>
      <c r="H371" s="64"/>
      <c r="I371" s="177"/>
      <c r="J371" s="64"/>
      <c r="K371" s="64"/>
      <c r="L371" s="62"/>
      <c r="M371" s="223"/>
      <c r="N371" s="43"/>
      <c r="O371" s="43"/>
      <c r="P371" s="43"/>
      <c r="Q371" s="43"/>
      <c r="R371" s="43"/>
      <c r="S371" s="43"/>
      <c r="T371" s="79"/>
      <c r="AT371" s="25" t="s">
        <v>506</v>
      </c>
      <c r="AU371" s="25" t="s">
        <v>82</v>
      </c>
    </row>
    <row r="372" spans="2:65" s="12" customFormat="1">
      <c r="B372" s="225"/>
      <c r="C372" s="226"/>
      <c r="D372" s="221" t="s">
        <v>513</v>
      </c>
      <c r="E372" s="248" t="s">
        <v>23</v>
      </c>
      <c r="F372" s="249" t="s">
        <v>8468</v>
      </c>
      <c r="G372" s="226"/>
      <c r="H372" s="250">
        <v>2373.0590000000002</v>
      </c>
      <c r="I372" s="231"/>
      <c r="J372" s="226"/>
      <c r="K372" s="226"/>
      <c r="L372" s="232"/>
      <c r="M372" s="233"/>
      <c r="N372" s="234"/>
      <c r="O372" s="234"/>
      <c r="P372" s="234"/>
      <c r="Q372" s="234"/>
      <c r="R372" s="234"/>
      <c r="S372" s="234"/>
      <c r="T372" s="235"/>
      <c r="AT372" s="236" t="s">
        <v>513</v>
      </c>
      <c r="AU372" s="236" t="s">
        <v>82</v>
      </c>
      <c r="AV372" s="12" t="s">
        <v>82</v>
      </c>
      <c r="AW372" s="12" t="s">
        <v>36</v>
      </c>
      <c r="AX372" s="12" t="s">
        <v>73</v>
      </c>
      <c r="AY372" s="236" t="s">
        <v>492</v>
      </c>
    </row>
    <row r="373" spans="2:65" s="13" customFormat="1">
      <c r="B373" s="237"/>
      <c r="C373" s="238"/>
      <c r="D373" s="221" t="s">
        <v>513</v>
      </c>
      <c r="E373" s="239" t="s">
        <v>23</v>
      </c>
      <c r="F373" s="240" t="s">
        <v>8469</v>
      </c>
      <c r="G373" s="238"/>
      <c r="H373" s="241" t="s">
        <v>23</v>
      </c>
      <c r="I373" s="242"/>
      <c r="J373" s="238"/>
      <c r="K373" s="238"/>
      <c r="L373" s="243"/>
      <c r="M373" s="244"/>
      <c r="N373" s="245"/>
      <c r="O373" s="245"/>
      <c r="P373" s="245"/>
      <c r="Q373" s="245"/>
      <c r="R373" s="245"/>
      <c r="S373" s="245"/>
      <c r="T373" s="246"/>
      <c r="AT373" s="247" t="s">
        <v>513</v>
      </c>
      <c r="AU373" s="247" t="s">
        <v>82</v>
      </c>
      <c r="AV373" s="13" t="s">
        <v>80</v>
      </c>
      <c r="AW373" s="13" t="s">
        <v>36</v>
      </c>
      <c r="AX373" s="13" t="s">
        <v>73</v>
      </c>
      <c r="AY373" s="247" t="s">
        <v>492</v>
      </c>
    </row>
    <row r="374" spans="2:65" s="14" customFormat="1">
      <c r="B374" s="251"/>
      <c r="C374" s="252"/>
      <c r="D374" s="221" t="s">
        <v>513</v>
      </c>
      <c r="E374" s="275" t="s">
        <v>23</v>
      </c>
      <c r="F374" s="276" t="s">
        <v>560</v>
      </c>
      <c r="G374" s="252"/>
      <c r="H374" s="277">
        <v>2373.0590000000002</v>
      </c>
      <c r="I374" s="256"/>
      <c r="J374" s="252"/>
      <c r="K374" s="252"/>
      <c r="L374" s="257"/>
      <c r="M374" s="258"/>
      <c r="N374" s="259"/>
      <c r="O374" s="259"/>
      <c r="P374" s="259"/>
      <c r="Q374" s="259"/>
      <c r="R374" s="259"/>
      <c r="S374" s="259"/>
      <c r="T374" s="260"/>
      <c r="AT374" s="261" t="s">
        <v>513</v>
      </c>
      <c r="AU374" s="261" t="s">
        <v>82</v>
      </c>
      <c r="AV374" s="14" t="s">
        <v>502</v>
      </c>
      <c r="AW374" s="14" t="s">
        <v>36</v>
      </c>
      <c r="AX374" s="14" t="s">
        <v>80</v>
      </c>
      <c r="AY374" s="261" t="s">
        <v>492</v>
      </c>
    </row>
    <row r="375" spans="2:65" s="11" customFormat="1" ht="29.85" customHeight="1">
      <c r="B375" s="192"/>
      <c r="C375" s="193"/>
      <c r="D375" s="206" t="s">
        <v>72</v>
      </c>
      <c r="E375" s="207" t="s">
        <v>3154</v>
      </c>
      <c r="F375" s="207" t="s">
        <v>3155</v>
      </c>
      <c r="G375" s="193"/>
      <c r="H375" s="193"/>
      <c r="I375" s="196"/>
      <c r="J375" s="208">
        <f>BK375</f>
        <v>0</v>
      </c>
      <c r="K375" s="193"/>
      <c r="L375" s="198"/>
      <c r="M375" s="199"/>
      <c r="N375" s="200"/>
      <c r="O375" s="200"/>
      <c r="P375" s="201">
        <f>SUM(P376:P389)</f>
        <v>0</v>
      </c>
      <c r="Q375" s="200"/>
      <c r="R375" s="201">
        <f>SUM(R376:R389)</f>
        <v>0</v>
      </c>
      <c r="S375" s="200"/>
      <c r="T375" s="202">
        <f>SUM(T376:T389)</f>
        <v>0</v>
      </c>
      <c r="AR375" s="203" t="s">
        <v>80</v>
      </c>
      <c r="AT375" s="204" t="s">
        <v>72</v>
      </c>
      <c r="AU375" s="204" t="s">
        <v>80</v>
      </c>
      <c r="AY375" s="203" t="s">
        <v>492</v>
      </c>
      <c r="BK375" s="205">
        <f>SUM(BK376:BK389)</f>
        <v>0</v>
      </c>
    </row>
    <row r="376" spans="2:65" s="1" customFormat="1" ht="25.5" customHeight="1">
      <c r="B376" s="42"/>
      <c r="C376" s="209" t="s">
        <v>792</v>
      </c>
      <c r="D376" s="209" t="s">
        <v>498</v>
      </c>
      <c r="E376" s="210" t="s">
        <v>3157</v>
      </c>
      <c r="F376" s="211" t="s">
        <v>3158</v>
      </c>
      <c r="G376" s="212" t="s">
        <v>795</v>
      </c>
      <c r="H376" s="213">
        <v>322.73599999999999</v>
      </c>
      <c r="I376" s="214"/>
      <c r="J376" s="215">
        <f>ROUND(I376*H376,2)</f>
        <v>0</v>
      </c>
      <c r="K376" s="211" t="s">
        <v>501</v>
      </c>
      <c r="L376" s="62"/>
      <c r="M376" s="216" t="s">
        <v>23</v>
      </c>
      <c r="N376" s="217" t="s">
        <v>44</v>
      </c>
      <c r="O376" s="43"/>
      <c r="P376" s="218">
        <f>O376*H376</f>
        <v>0</v>
      </c>
      <c r="Q376" s="218">
        <v>0</v>
      </c>
      <c r="R376" s="218">
        <f>Q376*H376</f>
        <v>0</v>
      </c>
      <c r="S376" s="218">
        <v>0</v>
      </c>
      <c r="T376" s="219">
        <f>S376*H376</f>
        <v>0</v>
      </c>
      <c r="AR376" s="25" t="s">
        <v>502</v>
      </c>
      <c r="AT376" s="25" t="s">
        <v>498</v>
      </c>
      <c r="AU376" s="25" t="s">
        <v>82</v>
      </c>
      <c r="AY376" s="25" t="s">
        <v>492</v>
      </c>
      <c r="BE376" s="220">
        <f>IF(N376="základní",J376,0)</f>
        <v>0</v>
      </c>
      <c r="BF376" s="220">
        <f>IF(N376="snížená",J376,0)</f>
        <v>0</v>
      </c>
      <c r="BG376" s="220">
        <f>IF(N376="zákl. přenesená",J376,0)</f>
        <v>0</v>
      </c>
      <c r="BH376" s="220">
        <f>IF(N376="sníž. přenesená",J376,0)</f>
        <v>0</v>
      </c>
      <c r="BI376" s="220">
        <f>IF(N376="nulová",J376,0)</f>
        <v>0</v>
      </c>
      <c r="BJ376" s="25" t="s">
        <v>80</v>
      </c>
      <c r="BK376" s="220">
        <f>ROUND(I376*H376,2)</f>
        <v>0</v>
      </c>
      <c r="BL376" s="25" t="s">
        <v>502</v>
      </c>
      <c r="BM376" s="25" t="s">
        <v>8474</v>
      </c>
    </row>
    <row r="377" spans="2:65" s="1" customFormat="1" ht="24">
      <c r="B377" s="42"/>
      <c r="C377" s="64"/>
      <c r="D377" s="221" t="s">
        <v>506</v>
      </c>
      <c r="E377" s="64"/>
      <c r="F377" s="222" t="s">
        <v>3160</v>
      </c>
      <c r="G377" s="64"/>
      <c r="H377" s="64"/>
      <c r="I377" s="177"/>
      <c r="J377" s="64"/>
      <c r="K377" s="64"/>
      <c r="L377" s="62"/>
      <c r="M377" s="223"/>
      <c r="N377" s="43"/>
      <c r="O377" s="43"/>
      <c r="P377" s="43"/>
      <c r="Q377" s="43"/>
      <c r="R377" s="43"/>
      <c r="S377" s="43"/>
      <c r="T377" s="79"/>
      <c r="AT377" s="25" t="s">
        <v>506</v>
      </c>
      <c r="AU377" s="25" t="s">
        <v>82</v>
      </c>
    </row>
    <row r="378" spans="2:65" s="1" customFormat="1" ht="108">
      <c r="B378" s="42"/>
      <c r="C378" s="64"/>
      <c r="D378" s="227" t="s">
        <v>509</v>
      </c>
      <c r="E378" s="64"/>
      <c r="F378" s="273" t="s">
        <v>3161</v>
      </c>
      <c r="G378" s="64"/>
      <c r="H378" s="64"/>
      <c r="I378" s="177"/>
      <c r="J378" s="64"/>
      <c r="K378" s="64"/>
      <c r="L378" s="62"/>
      <c r="M378" s="223"/>
      <c r="N378" s="43"/>
      <c r="O378" s="43"/>
      <c r="P378" s="43"/>
      <c r="Q378" s="43"/>
      <c r="R378" s="43"/>
      <c r="S378" s="43"/>
      <c r="T378" s="79"/>
      <c r="AT378" s="25" t="s">
        <v>509</v>
      </c>
      <c r="AU378" s="25" t="s">
        <v>82</v>
      </c>
    </row>
    <row r="379" spans="2:65" s="1" customFormat="1" ht="25.5" customHeight="1">
      <c r="B379" s="42"/>
      <c r="C379" s="209" t="s">
        <v>800</v>
      </c>
      <c r="D379" s="209" t="s">
        <v>498</v>
      </c>
      <c r="E379" s="210" t="s">
        <v>3169</v>
      </c>
      <c r="F379" s="211" t="s">
        <v>3170</v>
      </c>
      <c r="G379" s="212" t="s">
        <v>795</v>
      </c>
      <c r="H379" s="213">
        <v>322.73599999999999</v>
      </c>
      <c r="I379" s="214"/>
      <c r="J379" s="215">
        <f>ROUND(I379*H379,2)</f>
        <v>0</v>
      </c>
      <c r="K379" s="211" t="s">
        <v>501</v>
      </c>
      <c r="L379" s="62"/>
      <c r="M379" s="216" t="s">
        <v>23</v>
      </c>
      <c r="N379" s="217" t="s">
        <v>44</v>
      </c>
      <c r="O379" s="43"/>
      <c r="P379" s="218">
        <f>O379*H379</f>
        <v>0</v>
      </c>
      <c r="Q379" s="218">
        <v>0</v>
      </c>
      <c r="R379" s="218">
        <f>Q379*H379</f>
        <v>0</v>
      </c>
      <c r="S379" s="218">
        <v>0</v>
      </c>
      <c r="T379" s="219">
        <f>S379*H379</f>
        <v>0</v>
      </c>
      <c r="AR379" s="25" t="s">
        <v>502</v>
      </c>
      <c r="AT379" s="25" t="s">
        <v>498</v>
      </c>
      <c r="AU379" s="25" t="s">
        <v>82</v>
      </c>
      <c r="AY379" s="25" t="s">
        <v>492</v>
      </c>
      <c r="BE379" s="220">
        <f>IF(N379="základní",J379,0)</f>
        <v>0</v>
      </c>
      <c r="BF379" s="220">
        <f>IF(N379="snížená",J379,0)</f>
        <v>0</v>
      </c>
      <c r="BG379" s="220">
        <f>IF(N379="zákl. přenesená",J379,0)</f>
        <v>0</v>
      </c>
      <c r="BH379" s="220">
        <f>IF(N379="sníž. přenesená",J379,0)</f>
        <v>0</v>
      </c>
      <c r="BI379" s="220">
        <f>IF(N379="nulová",J379,0)</f>
        <v>0</v>
      </c>
      <c r="BJ379" s="25" t="s">
        <v>80</v>
      </c>
      <c r="BK379" s="220">
        <f>ROUND(I379*H379,2)</f>
        <v>0</v>
      </c>
      <c r="BL379" s="25" t="s">
        <v>502</v>
      </c>
      <c r="BM379" s="25" t="s">
        <v>8475</v>
      </c>
    </row>
    <row r="380" spans="2:65" s="1" customFormat="1" ht="24">
      <c r="B380" s="42"/>
      <c r="C380" s="64"/>
      <c r="D380" s="221" t="s">
        <v>506</v>
      </c>
      <c r="E380" s="64"/>
      <c r="F380" s="222" t="s">
        <v>3172</v>
      </c>
      <c r="G380" s="64"/>
      <c r="H380" s="64"/>
      <c r="I380" s="177"/>
      <c r="J380" s="64"/>
      <c r="K380" s="64"/>
      <c r="L380" s="62"/>
      <c r="M380" s="223"/>
      <c r="N380" s="43"/>
      <c r="O380" s="43"/>
      <c r="P380" s="43"/>
      <c r="Q380" s="43"/>
      <c r="R380" s="43"/>
      <c r="S380" s="43"/>
      <c r="T380" s="79"/>
      <c r="AT380" s="25" t="s">
        <v>506</v>
      </c>
      <c r="AU380" s="25" t="s">
        <v>82</v>
      </c>
    </row>
    <row r="381" spans="2:65" s="1" customFormat="1" ht="72">
      <c r="B381" s="42"/>
      <c r="C381" s="64"/>
      <c r="D381" s="227" t="s">
        <v>509</v>
      </c>
      <c r="E381" s="64"/>
      <c r="F381" s="273" t="s">
        <v>3173</v>
      </c>
      <c r="G381" s="64"/>
      <c r="H381" s="64"/>
      <c r="I381" s="177"/>
      <c r="J381" s="64"/>
      <c r="K381" s="64"/>
      <c r="L381" s="62"/>
      <c r="M381" s="223"/>
      <c r="N381" s="43"/>
      <c r="O381" s="43"/>
      <c r="P381" s="43"/>
      <c r="Q381" s="43"/>
      <c r="R381" s="43"/>
      <c r="S381" s="43"/>
      <c r="T381" s="79"/>
      <c r="AT381" s="25" t="s">
        <v>509</v>
      </c>
      <c r="AU381" s="25" t="s">
        <v>82</v>
      </c>
    </row>
    <row r="382" spans="2:65" s="1" customFormat="1" ht="25.5" customHeight="1">
      <c r="B382" s="42"/>
      <c r="C382" s="209" t="s">
        <v>9</v>
      </c>
      <c r="D382" s="209" t="s">
        <v>498</v>
      </c>
      <c r="E382" s="210" t="s">
        <v>3175</v>
      </c>
      <c r="F382" s="211" t="s">
        <v>3176</v>
      </c>
      <c r="G382" s="212" t="s">
        <v>795</v>
      </c>
      <c r="H382" s="213">
        <v>4518.3040000000001</v>
      </c>
      <c r="I382" s="214"/>
      <c r="J382" s="215">
        <f>ROUND(I382*H382,2)</f>
        <v>0</v>
      </c>
      <c r="K382" s="211" t="s">
        <v>501</v>
      </c>
      <c r="L382" s="62"/>
      <c r="M382" s="216" t="s">
        <v>23</v>
      </c>
      <c r="N382" s="217" t="s">
        <v>44</v>
      </c>
      <c r="O382" s="43"/>
      <c r="P382" s="218">
        <f>O382*H382</f>
        <v>0</v>
      </c>
      <c r="Q382" s="218">
        <v>0</v>
      </c>
      <c r="R382" s="218">
        <f>Q382*H382</f>
        <v>0</v>
      </c>
      <c r="S382" s="218">
        <v>0</v>
      </c>
      <c r="T382" s="219">
        <f>S382*H382</f>
        <v>0</v>
      </c>
      <c r="AR382" s="25" t="s">
        <v>502</v>
      </c>
      <c r="AT382" s="25" t="s">
        <v>498</v>
      </c>
      <c r="AU382" s="25" t="s">
        <v>82</v>
      </c>
      <c r="AY382" s="25" t="s">
        <v>492</v>
      </c>
      <c r="BE382" s="220">
        <f>IF(N382="základní",J382,0)</f>
        <v>0</v>
      </c>
      <c r="BF382" s="220">
        <f>IF(N382="snížená",J382,0)</f>
        <v>0</v>
      </c>
      <c r="BG382" s="220">
        <f>IF(N382="zákl. přenesená",J382,0)</f>
        <v>0</v>
      </c>
      <c r="BH382" s="220">
        <f>IF(N382="sníž. přenesená",J382,0)</f>
        <v>0</v>
      </c>
      <c r="BI382" s="220">
        <f>IF(N382="nulová",J382,0)</f>
        <v>0</v>
      </c>
      <c r="BJ382" s="25" t="s">
        <v>80</v>
      </c>
      <c r="BK382" s="220">
        <f>ROUND(I382*H382,2)</f>
        <v>0</v>
      </c>
      <c r="BL382" s="25" t="s">
        <v>502</v>
      </c>
      <c r="BM382" s="25" t="s">
        <v>8476</v>
      </c>
    </row>
    <row r="383" spans="2:65" s="1" customFormat="1" ht="24">
      <c r="B383" s="42"/>
      <c r="C383" s="64"/>
      <c r="D383" s="221" t="s">
        <v>506</v>
      </c>
      <c r="E383" s="64"/>
      <c r="F383" s="222" t="s">
        <v>3178</v>
      </c>
      <c r="G383" s="64"/>
      <c r="H383" s="64"/>
      <c r="I383" s="177"/>
      <c r="J383" s="64"/>
      <c r="K383" s="64"/>
      <c r="L383" s="62"/>
      <c r="M383" s="223"/>
      <c r="N383" s="43"/>
      <c r="O383" s="43"/>
      <c r="P383" s="43"/>
      <c r="Q383" s="43"/>
      <c r="R383" s="43"/>
      <c r="S383" s="43"/>
      <c r="T383" s="79"/>
      <c r="AT383" s="25" t="s">
        <v>506</v>
      </c>
      <c r="AU383" s="25" t="s">
        <v>82</v>
      </c>
    </row>
    <row r="384" spans="2:65" s="1" customFormat="1" ht="72">
      <c r="B384" s="42"/>
      <c r="C384" s="64"/>
      <c r="D384" s="221" t="s">
        <v>509</v>
      </c>
      <c r="E384" s="64"/>
      <c r="F384" s="224" t="s">
        <v>3173</v>
      </c>
      <c r="G384" s="64"/>
      <c r="H384" s="64"/>
      <c r="I384" s="177"/>
      <c r="J384" s="64"/>
      <c r="K384" s="64"/>
      <c r="L384" s="62"/>
      <c r="M384" s="223"/>
      <c r="N384" s="43"/>
      <c r="O384" s="43"/>
      <c r="P384" s="43"/>
      <c r="Q384" s="43"/>
      <c r="R384" s="43"/>
      <c r="S384" s="43"/>
      <c r="T384" s="79"/>
      <c r="AT384" s="25" t="s">
        <v>509</v>
      </c>
      <c r="AU384" s="25" t="s">
        <v>82</v>
      </c>
    </row>
    <row r="385" spans="2:65" s="12" customFormat="1">
      <c r="B385" s="225"/>
      <c r="C385" s="226"/>
      <c r="D385" s="221" t="s">
        <v>513</v>
      </c>
      <c r="E385" s="248" t="s">
        <v>23</v>
      </c>
      <c r="F385" s="249" t="s">
        <v>8477</v>
      </c>
      <c r="G385" s="226"/>
      <c r="H385" s="250">
        <v>4518.3040000000001</v>
      </c>
      <c r="I385" s="231"/>
      <c r="J385" s="226"/>
      <c r="K385" s="226"/>
      <c r="L385" s="232"/>
      <c r="M385" s="233"/>
      <c r="N385" s="234"/>
      <c r="O385" s="234"/>
      <c r="P385" s="234"/>
      <c r="Q385" s="234"/>
      <c r="R385" s="234"/>
      <c r="S385" s="234"/>
      <c r="T385" s="235"/>
      <c r="AT385" s="236" t="s">
        <v>513</v>
      </c>
      <c r="AU385" s="236" t="s">
        <v>82</v>
      </c>
      <c r="AV385" s="12" t="s">
        <v>82</v>
      </c>
      <c r="AW385" s="12" t="s">
        <v>36</v>
      </c>
      <c r="AX385" s="12" t="s">
        <v>73</v>
      </c>
      <c r="AY385" s="236" t="s">
        <v>492</v>
      </c>
    </row>
    <row r="386" spans="2:65" s="14" customFormat="1">
      <c r="B386" s="251"/>
      <c r="C386" s="252"/>
      <c r="D386" s="227" t="s">
        <v>513</v>
      </c>
      <c r="E386" s="253" t="s">
        <v>23</v>
      </c>
      <c r="F386" s="254" t="s">
        <v>560</v>
      </c>
      <c r="G386" s="252"/>
      <c r="H386" s="255">
        <v>4518.3040000000001</v>
      </c>
      <c r="I386" s="256"/>
      <c r="J386" s="252"/>
      <c r="K386" s="252"/>
      <c r="L386" s="257"/>
      <c r="M386" s="258"/>
      <c r="N386" s="259"/>
      <c r="O386" s="259"/>
      <c r="P386" s="259"/>
      <c r="Q386" s="259"/>
      <c r="R386" s="259"/>
      <c r="S386" s="259"/>
      <c r="T386" s="260"/>
      <c r="AT386" s="261" t="s">
        <v>513</v>
      </c>
      <c r="AU386" s="261" t="s">
        <v>82</v>
      </c>
      <c r="AV386" s="14" t="s">
        <v>502</v>
      </c>
      <c r="AW386" s="14" t="s">
        <v>36</v>
      </c>
      <c r="AX386" s="14" t="s">
        <v>80</v>
      </c>
      <c r="AY386" s="261" t="s">
        <v>492</v>
      </c>
    </row>
    <row r="387" spans="2:65" s="1" customFormat="1" ht="16.5" customHeight="1">
      <c r="B387" s="42"/>
      <c r="C387" s="209" t="s">
        <v>308</v>
      </c>
      <c r="D387" s="209" t="s">
        <v>498</v>
      </c>
      <c r="E387" s="210" t="s">
        <v>8478</v>
      </c>
      <c r="F387" s="211" t="s">
        <v>8479</v>
      </c>
      <c r="G387" s="212" t="s">
        <v>795</v>
      </c>
      <c r="H387" s="213">
        <v>322.73599999999999</v>
      </c>
      <c r="I387" s="214"/>
      <c r="J387" s="215">
        <f>ROUND(I387*H387,2)</f>
        <v>0</v>
      </c>
      <c r="K387" s="211" t="s">
        <v>501</v>
      </c>
      <c r="L387" s="62"/>
      <c r="M387" s="216" t="s">
        <v>23</v>
      </c>
      <c r="N387" s="217" t="s">
        <v>44</v>
      </c>
      <c r="O387" s="43"/>
      <c r="P387" s="218">
        <f>O387*H387</f>
        <v>0</v>
      </c>
      <c r="Q387" s="218">
        <v>0</v>
      </c>
      <c r="R387" s="218">
        <f>Q387*H387</f>
        <v>0</v>
      </c>
      <c r="S387" s="218">
        <v>0</v>
      </c>
      <c r="T387" s="219">
        <f>S387*H387</f>
        <v>0</v>
      </c>
      <c r="AR387" s="25" t="s">
        <v>502</v>
      </c>
      <c r="AT387" s="25" t="s">
        <v>498</v>
      </c>
      <c r="AU387" s="25" t="s">
        <v>82</v>
      </c>
      <c r="AY387" s="25" t="s">
        <v>492</v>
      </c>
      <c r="BE387" s="220">
        <f>IF(N387="základní",J387,0)</f>
        <v>0</v>
      </c>
      <c r="BF387" s="220">
        <f>IF(N387="snížená",J387,0)</f>
        <v>0</v>
      </c>
      <c r="BG387" s="220">
        <f>IF(N387="zákl. přenesená",J387,0)</f>
        <v>0</v>
      </c>
      <c r="BH387" s="220">
        <f>IF(N387="sníž. přenesená",J387,0)</f>
        <v>0</v>
      </c>
      <c r="BI387" s="220">
        <f>IF(N387="nulová",J387,0)</f>
        <v>0</v>
      </c>
      <c r="BJ387" s="25" t="s">
        <v>80</v>
      </c>
      <c r="BK387" s="220">
        <f>ROUND(I387*H387,2)</f>
        <v>0</v>
      </c>
      <c r="BL387" s="25" t="s">
        <v>502</v>
      </c>
      <c r="BM387" s="25" t="s">
        <v>8480</v>
      </c>
    </row>
    <row r="388" spans="2:65" s="1" customFormat="1">
      <c r="B388" s="42"/>
      <c r="C388" s="64"/>
      <c r="D388" s="221" t="s">
        <v>506</v>
      </c>
      <c r="E388" s="64"/>
      <c r="F388" s="222" t="s">
        <v>8479</v>
      </c>
      <c r="G388" s="64"/>
      <c r="H388" s="64"/>
      <c r="I388" s="177"/>
      <c r="J388" s="64"/>
      <c r="K388" s="64"/>
      <c r="L388" s="62"/>
      <c r="M388" s="223"/>
      <c r="N388" s="43"/>
      <c r="O388" s="43"/>
      <c r="P388" s="43"/>
      <c r="Q388" s="43"/>
      <c r="R388" s="43"/>
      <c r="S388" s="43"/>
      <c r="T388" s="79"/>
      <c r="AT388" s="25" t="s">
        <v>506</v>
      </c>
      <c r="AU388" s="25" t="s">
        <v>82</v>
      </c>
    </row>
    <row r="389" spans="2:65" s="1" customFormat="1" ht="72">
      <c r="B389" s="42"/>
      <c r="C389" s="64"/>
      <c r="D389" s="221" t="s">
        <v>509</v>
      </c>
      <c r="E389" s="64"/>
      <c r="F389" s="224" t="s">
        <v>3185</v>
      </c>
      <c r="G389" s="64"/>
      <c r="H389" s="64"/>
      <c r="I389" s="177"/>
      <c r="J389" s="64"/>
      <c r="K389" s="64"/>
      <c r="L389" s="62"/>
      <c r="M389" s="223"/>
      <c r="N389" s="43"/>
      <c r="O389" s="43"/>
      <c r="P389" s="43"/>
      <c r="Q389" s="43"/>
      <c r="R389" s="43"/>
      <c r="S389" s="43"/>
      <c r="T389" s="79"/>
      <c r="AT389" s="25" t="s">
        <v>509</v>
      </c>
      <c r="AU389" s="25" t="s">
        <v>82</v>
      </c>
    </row>
    <row r="390" spans="2:65" s="11" customFormat="1" ht="29.85" customHeight="1">
      <c r="B390" s="192"/>
      <c r="C390" s="193"/>
      <c r="D390" s="206" t="s">
        <v>72</v>
      </c>
      <c r="E390" s="207" t="s">
        <v>3186</v>
      </c>
      <c r="F390" s="207" t="s">
        <v>3187</v>
      </c>
      <c r="G390" s="193"/>
      <c r="H390" s="193"/>
      <c r="I390" s="196"/>
      <c r="J390" s="208">
        <f>BK390</f>
        <v>0</v>
      </c>
      <c r="K390" s="193"/>
      <c r="L390" s="198"/>
      <c r="M390" s="199"/>
      <c r="N390" s="200"/>
      <c r="O390" s="200"/>
      <c r="P390" s="201">
        <f>SUM(P391:P393)</f>
        <v>0</v>
      </c>
      <c r="Q390" s="200"/>
      <c r="R390" s="201">
        <f>SUM(R391:R393)</f>
        <v>0</v>
      </c>
      <c r="S390" s="200"/>
      <c r="T390" s="202">
        <f>SUM(T391:T393)</f>
        <v>0</v>
      </c>
      <c r="AR390" s="203" t="s">
        <v>80</v>
      </c>
      <c r="AT390" s="204" t="s">
        <v>72</v>
      </c>
      <c r="AU390" s="204" t="s">
        <v>80</v>
      </c>
      <c r="AY390" s="203" t="s">
        <v>492</v>
      </c>
      <c r="BK390" s="205">
        <f>SUM(BK391:BK393)</f>
        <v>0</v>
      </c>
    </row>
    <row r="391" spans="2:65" s="1" customFormat="1" ht="16.5" customHeight="1">
      <c r="B391" s="42"/>
      <c r="C391" s="209" t="s">
        <v>829</v>
      </c>
      <c r="D391" s="209" t="s">
        <v>498</v>
      </c>
      <c r="E391" s="210" t="s">
        <v>8164</v>
      </c>
      <c r="F391" s="211" t="s">
        <v>8165</v>
      </c>
      <c r="G391" s="212" t="s">
        <v>795</v>
      </c>
      <c r="H391" s="213">
        <v>162.958</v>
      </c>
      <c r="I391" s="214"/>
      <c r="J391" s="215">
        <f>ROUND(I391*H391,2)</f>
        <v>0</v>
      </c>
      <c r="K391" s="211" t="s">
        <v>501</v>
      </c>
      <c r="L391" s="62"/>
      <c r="M391" s="216" t="s">
        <v>23</v>
      </c>
      <c r="N391" s="217" t="s">
        <v>44</v>
      </c>
      <c r="O391" s="43"/>
      <c r="P391" s="218">
        <f>O391*H391</f>
        <v>0</v>
      </c>
      <c r="Q391" s="218">
        <v>0</v>
      </c>
      <c r="R391" s="218">
        <f>Q391*H391</f>
        <v>0</v>
      </c>
      <c r="S391" s="218">
        <v>0</v>
      </c>
      <c r="T391" s="219">
        <f>S391*H391</f>
        <v>0</v>
      </c>
      <c r="AR391" s="25" t="s">
        <v>502</v>
      </c>
      <c r="AT391" s="25" t="s">
        <v>498</v>
      </c>
      <c r="AU391" s="25" t="s">
        <v>82</v>
      </c>
      <c r="AY391" s="25" t="s">
        <v>492</v>
      </c>
      <c r="BE391" s="220">
        <f>IF(N391="základní",J391,0)</f>
        <v>0</v>
      </c>
      <c r="BF391" s="220">
        <f>IF(N391="snížená",J391,0)</f>
        <v>0</v>
      </c>
      <c r="BG391" s="220">
        <f>IF(N391="zákl. přenesená",J391,0)</f>
        <v>0</v>
      </c>
      <c r="BH391" s="220">
        <f>IF(N391="sníž. přenesená",J391,0)</f>
        <v>0</v>
      </c>
      <c r="BI391" s="220">
        <f>IF(N391="nulová",J391,0)</f>
        <v>0</v>
      </c>
      <c r="BJ391" s="25" t="s">
        <v>80</v>
      </c>
      <c r="BK391" s="220">
        <f>ROUND(I391*H391,2)</f>
        <v>0</v>
      </c>
      <c r="BL391" s="25" t="s">
        <v>502</v>
      </c>
      <c r="BM391" s="25" t="s">
        <v>8481</v>
      </c>
    </row>
    <row r="392" spans="2:65" s="1" customFormat="1">
      <c r="B392" s="42"/>
      <c r="C392" s="64"/>
      <c r="D392" s="221" t="s">
        <v>506</v>
      </c>
      <c r="E392" s="64"/>
      <c r="F392" s="222" t="s">
        <v>8165</v>
      </c>
      <c r="G392" s="64"/>
      <c r="H392" s="64"/>
      <c r="I392" s="177"/>
      <c r="J392" s="64"/>
      <c r="K392" s="64"/>
      <c r="L392" s="62"/>
      <c r="M392" s="223"/>
      <c r="N392" s="43"/>
      <c r="O392" s="43"/>
      <c r="P392" s="43"/>
      <c r="Q392" s="43"/>
      <c r="R392" s="43"/>
      <c r="S392" s="43"/>
      <c r="T392" s="79"/>
      <c r="AT392" s="25" t="s">
        <v>506</v>
      </c>
      <c r="AU392" s="25" t="s">
        <v>82</v>
      </c>
    </row>
    <row r="393" spans="2:65" s="1" customFormat="1" ht="36">
      <c r="B393" s="42"/>
      <c r="C393" s="64"/>
      <c r="D393" s="221" t="s">
        <v>509</v>
      </c>
      <c r="E393" s="64"/>
      <c r="F393" s="224" t="s">
        <v>8167</v>
      </c>
      <c r="G393" s="64"/>
      <c r="H393" s="64"/>
      <c r="I393" s="177"/>
      <c r="J393" s="64"/>
      <c r="K393" s="64"/>
      <c r="L393" s="62"/>
      <c r="M393" s="292"/>
      <c r="N393" s="293"/>
      <c r="O393" s="293"/>
      <c r="P393" s="293"/>
      <c r="Q393" s="293"/>
      <c r="R393" s="293"/>
      <c r="S393" s="293"/>
      <c r="T393" s="294"/>
      <c r="AT393" s="25" t="s">
        <v>509</v>
      </c>
      <c r="AU393" s="25" t="s">
        <v>82</v>
      </c>
    </row>
    <row r="394" spans="2:65" s="1" customFormat="1" ht="6.9" customHeight="1">
      <c r="B394" s="57"/>
      <c r="C394" s="58"/>
      <c r="D394" s="58"/>
      <c r="E394" s="58"/>
      <c r="F394" s="58"/>
      <c r="G394" s="58"/>
      <c r="H394" s="58"/>
      <c r="I394" s="151"/>
      <c r="J394" s="58"/>
      <c r="K394" s="58"/>
      <c r="L394" s="62"/>
    </row>
  </sheetData>
  <sheetProtection password="CC35" sheet="1" objects="1" scenarios="1" formatCells="0" formatColumns="0" formatRows="0" sort="0" autoFilter="0"/>
  <autoFilter ref="C92:K393"/>
  <mergeCells count="16">
    <mergeCell ref="G1:H1"/>
    <mergeCell ref="E49:H49"/>
    <mergeCell ref="E53:H53"/>
    <mergeCell ref="E51:H51"/>
    <mergeCell ref="E55:H55"/>
    <mergeCell ref="E7:H7"/>
    <mergeCell ref="E11:H11"/>
    <mergeCell ref="E9:H9"/>
    <mergeCell ref="E13:H13"/>
    <mergeCell ref="E28:H28"/>
    <mergeCell ref="L2:V2"/>
    <mergeCell ref="E79:H79"/>
    <mergeCell ref="E83:H83"/>
    <mergeCell ref="E81:H81"/>
    <mergeCell ref="E85:H85"/>
    <mergeCell ref="J59:J60"/>
  </mergeCells>
  <hyperlinks>
    <hyperlink ref="F1:G1" location="C2" display="1) Krycí list soupisu"/>
    <hyperlink ref="G1:H1" location="C62" display="2) Rekapitulace"/>
    <hyperlink ref="J1" location="C9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31"/>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100</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7447</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8482</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ROUND(J95,2)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ROUND(SUM(BE95:BE230), 2)</f>
        <v>0</v>
      </c>
      <c r="G34" s="43"/>
      <c r="H34" s="43"/>
      <c r="I34" s="143">
        <v>0.21</v>
      </c>
      <c r="J34" s="142">
        <f>ROUND(ROUND((SUM(BE95:BE230)), 2)*I34, 2)</f>
        <v>0</v>
      </c>
      <c r="K34" s="46"/>
    </row>
    <row r="35" spans="2:11" s="1" customFormat="1" ht="14.4" customHeight="1">
      <c r="B35" s="42"/>
      <c r="C35" s="43"/>
      <c r="D35" s="43"/>
      <c r="E35" s="50" t="s">
        <v>45</v>
      </c>
      <c r="F35" s="142">
        <f>ROUND(SUM(BF95:BF230), 2)</f>
        <v>0</v>
      </c>
      <c r="G35" s="43"/>
      <c r="H35" s="43"/>
      <c r="I35" s="143">
        <v>0.15</v>
      </c>
      <c r="J35" s="142">
        <f>ROUND(ROUND((SUM(BF95:BF230)), 2)*I35, 2)</f>
        <v>0</v>
      </c>
      <c r="K35" s="46"/>
    </row>
    <row r="36" spans="2:11" s="1" customFormat="1" ht="14.4" hidden="1" customHeight="1">
      <c r="B36" s="42"/>
      <c r="C36" s="43"/>
      <c r="D36" s="43"/>
      <c r="E36" s="50" t="s">
        <v>46</v>
      </c>
      <c r="F36" s="142">
        <f>ROUND(SUM(BG95:BG230), 2)</f>
        <v>0</v>
      </c>
      <c r="G36" s="43"/>
      <c r="H36" s="43"/>
      <c r="I36" s="143">
        <v>0.21</v>
      </c>
      <c r="J36" s="142">
        <v>0</v>
      </c>
      <c r="K36" s="46"/>
    </row>
    <row r="37" spans="2:11" s="1" customFormat="1" ht="14.4" hidden="1" customHeight="1">
      <c r="B37" s="42"/>
      <c r="C37" s="43"/>
      <c r="D37" s="43"/>
      <c r="E37" s="50" t="s">
        <v>47</v>
      </c>
      <c r="F37" s="142">
        <f>ROUND(SUM(BH95:BH230), 2)</f>
        <v>0</v>
      </c>
      <c r="G37" s="43"/>
      <c r="H37" s="43"/>
      <c r="I37" s="143">
        <v>0.15</v>
      </c>
      <c r="J37" s="142">
        <v>0</v>
      </c>
      <c r="K37" s="46"/>
    </row>
    <row r="38" spans="2:11" s="1" customFormat="1" ht="14.4" hidden="1" customHeight="1">
      <c r="B38" s="42"/>
      <c r="C38" s="43"/>
      <c r="D38" s="43"/>
      <c r="E38" s="50" t="s">
        <v>48</v>
      </c>
      <c r="F38" s="142">
        <f>ROUND(SUM(BI95:BI230),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7447</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3. - Ocelová střešní plošina</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J95</f>
        <v>0</v>
      </c>
      <c r="K64" s="46"/>
      <c r="AU64" s="25" t="s">
        <v>300</v>
      </c>
    </row>
    <row r="65" spans="2:12" s="8" customFormat="1" ht="24.9" customHeight="1">
      <c r="B65" s="161"/>
      <c r="C65" s="162"/>
      <c r="D65" s="163" t="s">
        <v>303</v>
      </c>
      <c r="E65" s="164"/>
      <c r="F65" s="164"/>
      <c r="G65" s="164"/>
      <c r="H65" s="164"/>
      <c r="I65" s="165"/>
      <c r="J65" s="166">
        <f>J96</f>
        <v>0</v>
      </c>
      <c r="K65" s="167"/>
    </row>
    <row r="66" spans="2:12" s="9" customFormat="1" ht="19.95" customHeight="1">
      <c r="B66" s="169"/>
      <c r="C66" s="170"/>
      <c r="D66" s="171" t="s">
        <v>312</v>
      </c>
      <c r="E66" s="172"/>
      <c r="F66" s="172"/>
      <c r="G66" s="172"/>
      <c r="H66" s="172"/>
      <c r="I66" s="173"/>
      <c r="J66" s="174">
        <f>J97</f>
        <v>0</v>
      </c>
      <c r="K66" s="175"/>
    </row>
    <row r="67" spans="2:12" s="9" customFormat="1" ht="19.95" customHeight="1">
      <c r="B67" s="169"/>
      <c r="C67" s="170"/>
      <c r="D67" s="171" t="s">
        <v>315</v>
      </c>
      <c r="E67" s="172"/>
      <c r="F67" s="172"/>
      <c r="G67" s="172"/>
      <c r="H67" s="172"/>
      <c r="I67" s="173"/>
      <c r="J67" s="174">
        <f>J122</f>
        <v>0</v>
      </c>
      <c r="K67" s="175"/>
    </row>
    <row r="68" spans="2:12" s="9" customFormat="1" ht="19.95" customHeight="1">
      <c r="B68" s="169"/>
      <c r="C68" s="170"/>
      <c r="D68" s="171" t="s">
        <v>339</v>
      </c>
      <c r="E68" s="172"/>
      <c r="F68" s="172"/>
      <c r="G68" s="172"/>
      <c r="H68" s="172"/>
      <c r="I68" s="173"/>
      <c r="J68" s="174">
        <f>J153</f>
        <v>0</v>
      </c>
      <c r="K68" s="175"/>
    </row>
    <row r="69" spans="2:12" s="9" customFormat="1" ht="19.95" customHeight="1">
      <c r="B69" s="169"/>
      <c r="C69" s="170"/>
      <c r="D69" s="171" t="s">
        <v>366</v>
      </c>
      <c r="E69" s="172"/>
      <c r="F69" s="172"/>
      <c r="G69" s="172"/>
      <c r="H69" s="172"/>
      <c r="I69" s="173"/>
      <c r="J69" s="174">
        <f>J172</f>
        <v>0</v>
      </c>
      <c r="K69" s="175"/>
    </row>
    <row r="70" spans="2:12" s="8" customFormat="1" ht="24.9" customHeight="1">
      <c r="B70" s="161"/>
      <c r="C70" s="162"/>
      <c r="D70" s="163" t="s">
        <v>369</v>
      </c>
      <c r="E70" s="164"/>
      <c r="F70" s="164"/>
      <c r="G70" s="164"/>
      <c r="H70" s="164"/>
      <c r="I70" s="165"/>
      <c r="J70" s="166">
        <f>J176</f>
        <v>0</v>
      </c>
      <c r="K70" s="167"/>
    </row>
    <row r="71" spans="2:12" s="9" customFormat="1" ht="19.95" customHeight="1">
      <c r="B71" s="169"/>
      <c r="C71" s="170"/>
      <c r="D71" s="171" t="s">
        <v>402</v>
      </c>
      <c r="E71" s="172"/>
      <c r="F71" s="172"/>
      <c r="G71" s="172"/>
      <c r="H71" s="172"/>
      <c r="I71" s="173"/>
      <c r="J71" s="174">
        <f>J177</f>
        <v>0</v>
      </c>
      <c r="K71" s="175"/>
    </row>
    <row r="72" spans="2:12" s="1" customFormat="1" ht="21.75" customHeight="1">
      <c r="B72" s="42"/>
      <c r="C72" s="43"/>
      <c r="D72" s="43"/>
      <c r="E72" s="43"/>
      <c r="F72" s="43"/>
      <c r="G72" s="43"/>
      <c r="H72" s="43"/>
      <c r="I72" s="129"/>
      <c r="J72" s="43"/>
      <c r="K72" s="46"/>
    </row>
    <row r="73" spans="2:12" s="1" customFormat="1" ht="6.9" customHeight="1">
      <c r="B73" s="57"/>
      <c r="C73" s="58"/>
      <c r="D73" s="58"/>
      <c r="E73" s="58"/>
      <c r="F73" s="58"/>
      <c r="G73" s="58"/>
      <c r="H73" s="58"/>
      <c r="I73" s="151"/>
      <c r="J73" s="58"/>
      <c r="K73" s="59"/>
    </row>
    <row r="77" spans="2:12" s="1" customFormat="1" ht="6.9" customHeight="1">
      <c r="B77" s="60"/>
      <c r="C77" s="61"/>
      <c r="D77" s="61"/>
      <c r="E77" s="61"/>
      <c r="F77" s="61"/>
      <c r="G77" s="61"/>
      <c r="H77" s="61"/>
      <c r="I77" s="154"/>
      <c r="J77" s="61"/>
      <c r="K77" s="61"/>
      <c r="L77" s="62"/>
    </row>
    <row r="78" spans="2:12" s="1" customFormat="1" ht="36.9" customHeight="1">
      <c r="B78" s="42"/>
      <c r="C78" s="63" t="s">
        <v>444</v>
      </c>
      <c r="D78" s="64"/>
      <c r="E78" s="64"/>
      <c r="F78" s="64"/>
      <c r="G78" s="64"/>
      <c r="H78" s="64"/>
      <c r="I78" s="177"/>
      <c r="J78" s="64"/>
      <c r="K78" s="64"/>
      <c r="L78" s="62"/>
    </row>
    <row r="79" spans="2:12" s="1" customFormat="1" ht="6.9" customHeight="1">
      <c r="B79" s="42"/>
      <c r="C79" s="64"/>
      <c r="D79" s="64"/>
      <c r="E79" s="64"/>
      <c r="F79" s="64"/>
      <c r="G79" s="64"/>
      <c r="H79" s="64"/>
      <c r="I79" s="177"/>
      <c r="J79" s="64"/>
      <c r="K79" s="64"/>
      <c r="L79" s="62"/>
    </row>
    <row r="80" spans="2:12" s="1" customFormat="1" ht="14.4" customHeight="1">
      <c r="B80" s="42"/>
      <c r="C80" s="66" t="s">
        <v>18</v>
      </c>
      <c r="D80" s="64"/>
      <c r="E80" s="64"/>
      <c r="F80" s="64"/>
      <c r="G80" s="64"/>
      <c r="H80" s="64"/>
      <c r="I80" s="177"/>
      <c r="J80" s="64"/>
      <c r="K80" s="64"/>
      <c r="L80" s="62"/>
    </row>
    <row r="81" spans="2:63" s="1" customFormat="1" ht="16.5" customHeight="1">
      <c r="B81" s="42"/>
      <c r="C81" s="64"/>
      <c r="D81" s="64"/>
      <c r="E81" s="427" t="str">
        <f>E7</f>
        <v>ZČU - STRADI - STRATEGICKÁ DISLOKACE ZČU - FZS</v>
      </c>
      <c r="F81" s="428"/>
      <c r="G81" s="428"/>
      <c r="H81" s="428"/>
      <c r="I81" s="177"/>
      <c r="J81" s="64"/>
      <c r="K81" s="64"/>
      <c r="L81" s="62"/>
    </row>
    <row r="82" spans="2:63" ht="13.2">
      <c r="B82" s="29"/>
      <c r="C82" s="66" t="s">
        <v>193</v>
      </c>
      <c r="D82" s="178"/>
      <c r="E82" s="178"/>
      <c r="F82" s="178"/>
      <c r="G82" s="178"/>
      <c r="H82" s="178"/>
      <c r="J82" s="178"/>
      <c r="K82" s="178"/>
      <c r="L82" s="179"/>
    </row>
    <row r="83" spans="2:63" ht="16.5" customHeight="1">
      <c r="B83" s="29"/>
      <c r="C83" s="178"/>
      <c r="D83" s="178"/>
      <c r="E83" s="427" t="s">
        <v>196</v>
      </c>
      <c r="F83" s="431"/>
      <c r="G83" s="431"/>
      <c r="H83" s="431"/>
      <c r="J83" s="178"/>
      <c r="K83" s="178"/>
      <c r="L83" s="179"/>
    </row>
    <row r="84" spans="2:63" ht="13.2">
      <c r="B84" s="29"/>
      <c r="C84" s="66" t="s">
        <v>199</v>
      </c>
      <c r="D84" s="178"/>
      <c r="E84" s="178"/>
      <c r="F84" s="178"/>
      <c r="G84" s="178"/>
      <c r="H84" s="178"/>
      <c r="J84" s="178"/>
      <c r="K84" s="178"/>
      <c r="L84" s="179"/>
    </row>
    <row r="85" spans="2:63" s="1" customFormat="1" ht="16.5" customHeight="1">
      <c r="B85" s="42"/>
      <c r="C85" s="64"/>
      <c r="D85" s="64"/>
      <c r="E85" s="430" t="s">
        <v>7447</v>
      </c>
      <c r="F85" s="421"/>
      <c r="G85" s="421"/>
      <c r="H85" s="421"/>
      <c r="I85" s="177"/>
      <c r="J85" s="64"/>
      <c r="K85" s="64"/>
      <c r="L85" s="62"/>
    </row>
    <row r="86" spans="2:63" s="1" customFormat="1" ht="14.4" customHeight="1">
      <c r="B86" s="42"/>
      <c r="C86" s="66" t="s">
        <v>7448</v>
      </c>
      <c r="D86" s="64"/>
      <c r="E86" s="64"/>
      <c r="F86" s="64"/>
      <c r="G86" s="64"/>
      <c r="H86" s="64"/>
      <c r="I86" s="177"/>
      <c r="J86" s="64"/>
      <c r="K86" s="64"/>
      <c r="L86" s="62"/>
    </row>
    <row r="87" spans="2:63" s="1" customFormat="1" ht="17.25" customHeight="1">
      <c r="B87" s="42"/>
      <c r="C87" s="64"/>
      <c r="D87" s="64"/>
      <c r="E87" s="393" t="str">
        <f>E13</f>
        <v>3. - Ocelová střešní plošina</v>
      </c>
      <c r="F87" s="421"/>
      <c r="G87" s="421"/>
      <c r="H87" s="421"/>
      <c r="I87" s="177"/>
      <c r="J87" s="64"/>
      <c r="K87" s="64"/>
      <c r="L87" s="62"/>
    </row>
    <row r="88" spans="2:63" s="1" customFormat="1" ht="6.9" customHeight="1">
      <c r="B88" s="42"/>
      <c r="C88" s="64"/>
      <c r="D88" s="64"/>
      <c r="E88" s="64"/>
      <c r="F88" s="64"/>
      <c r="G88" s="64"/>
      <c r="H88" s="64"/>
      <c r="I88" s="177"/>
      <c r="J88" s="64"/>
      <c r="K88" s="64"/>
      <c r="L88" s="62"/>
    </row>
    <row r="89" spans="2:63" s="1" customFormat="1" ht="18" customHeight="1">
      <c r="B89" s="42"/>
      <c r="C89" s="66" t="s">
        <v>24</v>
      </c>
      <c r="D89" s="64"/>
      <c r="E89" s="64"/>
      <c r="F89" s="180" t="str">
        <f>F16</f>
        <v>Tylova 59, Jižní Předměstí, 301 00 Plzeň</v>
      </c>
      <c r="G89" s="64"/>
      <c r="H89" s="64"/>
      <c r="I89" s="181" t="s">
        <v>26</v>
      </c>
      <c r="J89" s="74" t="str">
        <f>IF(J16="","",J16)</f>
        <v>23. 3. 2017</v>
      </c>
      <c r="K89" s="64"/>
      <c r="L89" s="62"/>
    </row>
    <row r="90" spans="2:63" s="1" customFormat="1" ht="6.9" customHeight="1">
      <c r="B90" s="42"/>
      <c r="C90" s="64"/>
      <c r="D90" s="64"/>
      <c r="E90" s="64"/>
      <c r="F90" s="64"/>
      <c r="G90" s="64"/>
      <c r="H90" s="64"/>
      <c r="I90" s="177"/>
      <c r="J90" s="64"/>
      <c r="K90" s="64"/>
      <c r="L90" s="62"/>
    </row>
    <row r="91" spans="2:63" s="1" customFormat="1" ht="13.2">
      <c r="B91" s="42"/>
      <c r="C91" s="66" t="s">
        <v>28</v>
      </c>
      <c r="D91" s="64"/>
      <c r="E91" s="64"/>
      <c r="F91" s="180" t="str">
        <f>E19</f>
        <v>ZČU v Plzni, Univerzitní 8, Plzeň</v>
      </c>
      <c r="G91" s="64"/>
      <c r="H91" s="64"/>
      <c r="I91" s="181" t="s">
        <v>34</v>
      </c>
      <c r="J91" s="180" t="str">
        <f>E25</f>
        <v>ATELIER SOUKUP OPL ŠVEHLA s.r.o.</v>
      </c>
      <c r="K91" s="64"/>
      <c r="L91" s="62"/>
    </row>
    <row r="92" spans="2:63" s="1" customFormat="1" ht="14.4" customHeight="1">
      <c r="B92" s="42"/>
      <c r="C92" s="66" t="s">
        <v>32</v>
      </c>
      <c r="D92" s="64"/>
      <c r="E92" s="64"/>
      <c r="F92" s="180" t="str">
        <f>IF(E22="","",E22)</f>
        <v/>
      </c>
      <c r="G92" s="64"/>
      <c r="H92" s="64"/>
      <c r="I92" s="177"/>
      <c r="J92" s="64"/>
      <c r="K92" s="64"/>
      <c r="L92" s="62"/>
    </row>
    <row r="93" spans="2:63" s="1" customFormat="1" ht="10.35" customHeight="1">
      <c r="B93" s="42"/>
      <c r="C93" s="64"/>
      <c r="D93" s="64"/>
      <c r="E93" s="64"/>
      <c r="F93" s="64"/>
      <c r="G93" s="64"/>
      <c r="H93" s="64"/>
      <c r="I93" s="177"/>
      <c r="J93" s="64"/>
      <c r="K93" s="64"/>
      <c r="L93" s="62"/>
    </row>
    <row r="94" spans="2:63" s="10" customFormat="1" ht="29.25" customHeight="1">
      <c r="B94" s="182"/>
      <c r="C94" s="183" t="s">
        <v>473</v>
      </c>
      <c r="D94" s="184" t="s">
        <v>58</v>
      </c>
      <c r="E94" s="184" t="s">
        <v>54</v>
      </c>
      <c r="F94" s="184" t="s">
        <v>474</v>
      </c>
      <c r="G94" s="184" t="s">
        <v>475</v>
      </c>
      <c r="H94" s="184" t="s">
        <v>476</v>
      </c>
      <c r="I94" s="185" t="s">
        <v>477</v>
      </c>
      <c r="J94" s="184" t="s">
        <v>294</v>
      </c>
      <c r="K94" s="186" t="s">
        <v>478</v>
      </c>
      <c r="L94" s="187"/>
      <c r="M94" s="82" t="s">
        <v>479</v>
      </c>
      <c r="N94" s="83" t="s">
        <v>43</v>
      </c>
      <c r="O94" s="83" t="s">
        <v>480</v>
      </c>
      <c r="P94" s="83" t="s">
        <v>481</v>
      </c>
      <c r="Q94" s="83" t="s">
        <v>482</v>
      </c>
      <c r="R94" s="83" t="s">
        <v>483</v>
      </c>
      <c r="S94" s="83" t="s">
        <v>484</v>
      </c>
      <c r="T94" s="84" t="s">
        <v>485</v>
      </c>
    </row>
    <row r="95" spans="2:63" s="1" customFormat="1" ht="29.25" customHeight="1">
      <c r="B95" s="42"/>
      <c r="C95" s="88" t="s">
        <v>299</v>
      </c>
      <c r="D95" s="64"/>
      <c r="E95" s="64"/>
      <c r="F95" s="64"/>
      <c r="G95" s="64"/>
      <c r="H95" s="64"/>
      <c r="I95" s="177"/>
      <c r="J95" s="188">
        <f>BK95</f>
        <v>0</v>
      </c>
      <c r="K95" s="64"/>
      <c r="L95" s="62"/>
      <c r="M95" s="85"/>
      <c r="N95" s="86"/>
      <c r="O95" s="86"/>
      <c r="P95" s="189">
        <f>P96+P176</f>
        <v>0</v>
      </c>
      <c r="Q95" s="86"/>
      <c r="R95" s="189">
        <f>R96+R176</f>
        <v>143.27072999999999</v>
      </c>
      <c r="S95" s="86"/>
      <c r="T95" s="190">
        <f>T96+T176</f>
        <v>0</v>
      </c>
      <c r="AT95" s="25" t="s">
        <v>72</v>
      </c>
      <c r="AU95" s="25" t="s">
        <v>300</v>
      </c>
      <c r="BK95" s="191">
        <f>BK96+BK176</f>
        <v>0</v>
      </c>
    </row>
    <row r="96" spans="2:63" s="11" customFormat="1" ht="37.35" customHeight="1">
      <c r="B96" s="192"/>
      <c r="C96" s="193"/>
      <c r="D96" s="194" t="s">
        <v>72</v>
      </c>
      <c r="E96" s="195" t="s">
        <v>490</v>
      </c>
      <c r="F96" s="195" t="s">
        <v>491</v>
      </c>
      <c r="G96" s="193"/>
      <c r="H96" s="193"/>
      <c r="I96" s="196"/>
      <c r="J96" s="197">
        <f>BK96</f>
        <v>0</v>
      </c>
      <c r="K96" s="193"/>
      <c r="L96" s="198"/>
      <c r="M96" s="199"/>
      <c r="N96" s="200"/>
      <c r="O96" s="200"/>
      <c r="P96" s="201">
        <f>P97+P122+P153+P172</f>
        <v>0</v>
      </c>
      <c r="Q96" s="200"/>
      <c r="R96" s="201">
        <f>R97+R122+R153+R172</f>
        <v>90.13709999999999</v>
      </c>
      <c r="S96" s="200"/>
      <c r="T96" s="202">
        <f>T97+T122+T153+T172</f>
        <v>0</v>
      </c>
      <c r="AR96" s="203" t="s">
        <v>80</v>
      </c>
      <c r="AT96" s="204" t="s">
        <v>72</v>
      </c>
      <c r="AU96" s="204" t="s">
        <v>73</v>
      </c>
      <c r="AY96" s="203" t="s">
        <v>492</v>
      </c>
      <c r="BK96" s="205">
        <f>BK97+BK122+BK153+BK172</f>
        <v>0</v>
      </c>
    </row>
    <row r="97" spans="2:65" s="11" customFormat="1" ht="19.95" customHeight="1">
      <c r="B97" s="192"/>
      <c r="C97" s="193"/>
      <c r="D97" s="206" t="s">
        <v>72</v>
      </c>
      <c r="E97" s="207" t="s">
        <v>93</v>
      </c>
      <c r="F97" s="207" t="s">
        <v>957</v>
      </c>
      <c r="G97" s="193"/>
      <c r="H97" s="193"/>
      <c r="I97" s="196"/>
      <c r="J97" s="208">
        <f>BK97</f>
        <v>0</v>
      </c>
      <c r="K97" s="193"/>
      <c r="L97" s="198"/>
      <c r="M97" s="199"/>
      <c r="N97" s="200"/>
      <c r="O97" s="200"/>
      <c r="P97" s="201">
        <f>SUM(P98:P121)</f>
        <v>0</v>
      </c>
      <c r="Q97" s="200"/>
      <c r="R97" s="201">
        <f>SUM(R98:R121)</f>
        <v>2.5129999999999999</v>
      </c>
      <c r="S97" s="200"/>
      <c r="T97" s="202">
        <f>SUM(T98:T121)</f>
        <v>0</v>
      </c>
      <c r="AR97" s="203" t="s">
        <v>80</v>
      </c>
      <c r="AT97" s="204" t="s">
        <v>72</v>
      </c>
      <c r="AU97" s="204" t="s">
        <v>80</v>
      </c>
      <c r="AY97" s="203" t="s">
        <v>492</v>
      </c>
      <c r="BK97" s="205">
        <f>SUM(BK98:BK121)</f>
        <v>0</v>
      </c>
    </row>
    <row r="98" spans="2:65" s="1" customFormat="1" ht="16.5" customHeight="1">
      <c r="B98" s="42"/>
      <c r="C98" s="209" t="s">
        <v>80</v>
      </c>
      <c r="D98" s="209" t="s">
        <v>498</v>
      </c>
      <c r="E98" s="210" t="s">
        <v>8483</v>
      </c>
      <c r="F98" s="211" t="s">
        <v>8484</v>
      </c>
      <c r="G98" s="212" t="s">
        <v>795</v>
      </c>
      <c r="H98" s="213">
        <v>2.2850000000000001</v>
      </c>
      <c r="I98" s="214"/>
      <c r="J98" s="215">
        <f>ROUND(I98*H98,2)</f>
        <v>0</v>
      </c>
      <c r="K98" s="211" t="s">
        <v>501</v>
      </c>
      <c r="L98" s="62"/>
      <c r="M98" s="216" t="s">
        <v>23</v>
      </c>
      <c r="N98" s="217" t="s">
        <v>44</v>
      </c>
      <c r="O98" s="43"/>
      <c r="P98" s="218">
        <f>O98*H98</f>
        <v>0</v>
      </c>
      <c r="Q98" s="218">
        <v>0</v>
      </c>
      <c r="R98" s="218">
        <f>Q98*H98</f>
        <v>0</v>
      </c>
      <c r="S98" s="218">
        <v>0</v>
      </c>
      <c r="T98" s="219">
        <f>S98*H98</f>
        <v>0</v>
      </c>
      <c r="AR98" s="25" t="s">
        <v>502</v>
      </c>
      <c r="AT98" s="25" t="s">
        <v>498</v>
      </c>
      <c r="AU98" s="25" t="s">
        <v>82</v>
      </c>
      <c r="AY98" s="25" t="s">
        <v>492</v>
      </c>
      <c r="BE98" s="220">
        <f>IF(N98="základní",J98,0)</f>
        <v>0</v>
      </c>
      <c r="BF98" s="220">
        <f>IF(N98="snížená",J98,0)</f>
        <v>0</v>
      </c>
      <c r="BG98" s="220">
        <f>IF(N98="zákl. přenesená",J98,0)</f>
        <v>0</v>
      </c>
      <c r="BH98" s="220">
        <f>IF(N98="sníž. přenesená",J98,0)</f>
        <v>0</v>
      </c>
      <c r="BI98" s="220">
        <f>IF(N98="nulová",J98,0)</f>
        <v>0</v>
      </c>
      <c r="BJ98" s="25" t="s">
        <v>80</v>
      </c>
      <c r="BK98" s="220">
        <f>ROUND(I98*H98,2)</f>
        <v>0</v>
      </c>
      <c r="BL98" s="25" t="s">
        <v>502</v>
      </c>
      <c r="BM98" s="25" t="s">
        <v>8485</v>
      </c>
    </row>
    <row r="99" spans="2:65" s="1" customFormat="1">
      <c r="B99" s="42"/>
      <c r="C99" s="64"/>
      <c r="D99" s="221" t="s">
        <v>506</v>
      </c>
      <c r="E99" s="64"/>
      <c r="F99" s="222" t="s">
        <v>8486</v>
      </c>
      <c r="G99" s="64"/>
      <c r="H99" s="64"/>
      <c r="I99" s="177"/>
      <c r="J99" s="64"/>
      <c r="K99" s="64"/>
      <c r="L99" s="62"/>
      <c r="M99" s="223"/>
      <c r="N99" s="43"/>
      <c r="O99" s="43"/>
      <c r="P99" s="43"/>
      <c r="Q99" s="43"/>
      <c r="R99" s="43"/>
      <c r="S99" s="43"/>
      <c r="T99" s="79"/>
      <c r="AT99" s="25" t="s">
        <v>506</v>
      </c>
      <c r="AU99" s="25" t="s">
        <v>82</v>
      </c>
    </row>
    <row r="100" spans="2:65" s="1" customFormat="1" ht="36">
      <c r="B100" s="42"/>
      <c r="C100" s="64"/>
      <c r="D100" s="221" t="s">
        <v>509</v>
      </c>
      <c r="E100" s="64"/>
      <c r="F100" s="224" t="s">
        <v>8487</v>
      </c>
      <c r="G100" s="64"/>
      <c r="H100" s="64"/>
      <c r="I100" s="177"/>
      <c r="J100" s="64"/>
      <c r="K100" s="64"/>
      <c r="L100" s="62"/>
      <c r="M100" s="223"/>
      <c r="N100" s="43"/>
      <c r="O100" s="43"/>
      <c r="P100" s="43"/>
      <c r="Q100" s="43"/>
      <c r="R100" s="43"/>
      <c r="S100" s="43"/>
      <c r="T100" s="79"/>
      <c r="AT100" s="25" t="s">
        <v>509</v>
      </c>
      <c r="AU100" s="25" t="s">
        <v>82</v>
      </c>
    </row>
    <row r="101" spans="2:65" s="12" customFormat="1">
      <c r="B101" s="225"/>
      <c r="C101" s="226"/>
      <c r="D101" s="221" t="s">
        <v>513</v>
      </c>
      <c r="E101" s="248" t="s">
        <v>23</v>
      </c>
      <c r="F101" s="249" t="s">
        <v>8488</v>
      </c>
      <c r="G101" s="226"/>
      <c r="H101" s="250">
        <v>2.2850000000000001</v>
      </c>
      <c r="I101" s="231"/>
      <c r="J101" s="226"/>
      <c r="K101" s="226"/>
      <c r="L101" s="232"/>
      <c r="M101" s="233"/>
      <c r="N101" s="234"/>
      <c r="O101" s="234"/>
      <c r="P101" s="234"/>
      <c r="Q101" s="234"/>
      <c r="R101" s="234"/>
      <c r="S101" s="234"/>
      <c r="T101" s="235"/>
      <c r="AT101" s="236" t="s">
        <v>513</v>
      </c>
      <c r="AU101" s="236" t="s">
        <v>82</v>
      </c>
      <c r="AV101" s="12" t="s">
        <v>82</v>
      </c>
      <c r="AW101" s="12" t="s">
        <v>36</v>
      </c>
      <c r="AX101" s="12" t="s">
        <v>73</v>
      </c>
      <c r="AY101" s="236" t="s">
        <v>492</v>
      </c>
    </row>
    <row r="102" spans="2:65" s="13" customFormat="1">
      <c r="B102" s="237"/>
      <c r="C102" s="238"/>
      <c r="D102" s="221" t="s">
        <v>513</v>
      </c>
      <c r="E102" s="239" t="s">
        <v>23</v>
      </c>
      <c r="F102" s="240" t="s">
        <v>8489</v>
      </c>
      <c r="G102" s="238"/>
      <c r="H102" s="241" t="s">
        <v>23</v>
      </c>
      <c r="I102" s="242"/>
      <c r="J102" s="238"/>
      <c r="K102" s="238"/>
      <c r="L102" s="243"/>
      <c r="M102" s="244"/>
      <c r="N102" s="245"/>
      <c r="O102" s="245"/>
      <c r="P102" s="245"/>
      <c r="Q102" s="245"/>
      <c r="R102" s="245"/>
      <c r="S102" s="245"/>
      <c r="T102" s="246"/>
      <c r="AT102" s="247" t="s">
        <v>513</v>
      </c>
      <c r="AU102" s="247" t="s">
        <v>82</v>
      </c>
      <c r="AV102" s="13" t="s">
        <v>80</v>
      </c>
      <c r="AW102" s="13" t="s">
        <v>36</v>
      </c>
      <c r="AX102" s="13" t="s">
        <v>73</v>
      </c>
      <c r="AY102" s="247" t="s">
        <v>492</v>
      </c>
    </row>
    <row r="103" spans="2:65" s="14" customFormat="1">
      <c r="B103" s="251"/>
      <c r="C103" s="252"/>
      <c r="D103" s="227" t="s">
        <v>513</v>
      </c>
      <c r="E103" s="253" t="s">
        <v>23</v>
      </c>
      <c r="F103" s="254" t="s">
        <v>560</v>
      </c>
      <c r="G103" s="252"/>
      <c r="H103" s="255">
        <v>2.2850000000000001</v>
      </c>
      <c r="I103" s="256"/>
      <c r="J103" s="252"/>
      <c r="K103" s="252"/>
      <c r="L103" s="257"/>
      <c r="M103" s="258"/>
      <c r="N103" s="259"/>
      <c r="O103" s="259"/>
      <c r="P103" s="259"/>
      <c r="Q103" s="259"/>
      <c r="R103" s="259"/>
      <c r="S103" s="259"/>
      <c r="T103" s="260"/>
      <c r="AT103" s="261" t="s">
        <v>513</v>
      </c>
      <c r="AU103" s="261" t="s">
        <v>82</v>
      </c>
      <c r="AV103" s="14" t="s">
        <v>502</v>
      </c>
      <c r="AW103" s="14" t="s">
        <v>36</v>
      </c>
      <c r="AX103" s="14" t="s">
        <v>80</v>
      </c>
      <c r="AY103" s="261" t="s">
        <v>492</v>
      </c>
    </row>
    <row r="104" spans="2:65" s="1" customFormat="1" ht="16.5" customHeight="1">
      <c r="B104" s="42"/>
      <c r="C104" s="278" t="s">
        <v>82</v>
      </c>
      <c r="D104" s="278" t="s">
        <v>1110</v>
      </c>
      <c r="E104" s="279" t="s">
        <v>8490</v>
      </c>
      <c r="F104" s="280" t="s">
        <v>8491</v>
      </c>
      <c r="G104" s="281" t="s">
        <v>795</v>
      </c>
      <c r="H104" s="282">
        <v>1.123</v>
      </c>
      <c r="I104" s="283"/>
      <c r="J104" s="284">
        <f>ROUND(I104*H104,2)</f>
        <v>0</v>
      </c>
      <c r="K104" s="280" t="s">
        <v>501</v>
      </c>
      <c r="L104" s="285"/>
      <c r="M104" s="286" t="s">
        <v>23</v>
      </c>
      <c r="N104" s="287" t="s">
        <v>44</v>
      </c>
      <c r="O104" s="43"/>
      <c r="P104" s="218">
        <f>O104*H104</f>
        <v>0</v>
      </c>
      <c r="Q104" s="218">
        <v>1</v>
      </c>
      <c r="R104" s="218">
        <f>Q104*H104</f>
        <v>1.123</v>
      </c>
      <c r="S104" s="218">
        <v>0</v>
      </c>
      <c r="T104" s="219">
        <f>S104*H104</f>
        <v>0</v>
      </c>
      <c r="AR104" s="25" t="s">
        <v>604</v>
      </c>
      <c r="AT104" s="25" t="s">
        <v>1110</v>
      </c>
      <c r="AU104" s="25" t="s">
        <v>82</v>
      </c>
      <c r="AY104" s="25" t="s">
        <v>492</v>
      </c>
      <c r="BE104" s="220">
        <f>IF(N104="základní",J104,0)</f>
        <v>0</v>
      </c>
      <c r="BF104" s="220">
        <f>IF(N104="snížená",J104,0)</f>
        <v>0</v>
      </c>
      <c r="BG104" s="220">
        <f>IF(N104="zákl. přenesená",J104,0)</f>
        <v>0</v>
      </c>
      <c r="BH104" s="220">
        <f>IF(N104="sníž. přenesená",J104,0)</f>
        <v>0</v>
      </c>
      <c r="BI104" s="220">
        <f>IF(N104="nulová",J104,0)</f>
        <v>0</v>
      </c>
      <c r="BJ104" s="25" t="s">
        <v>80</v>
      </c>
      <c r="BK104" s="220">
        <f>ROUND(I104*H104,2)</f>
        <v>0</v>
      </c>
      <c r="BL104" s="25" t="s">
        <v>502</v>
      </c>
      <c r="BM104" s="25" t="s">
        <v>8492</v>
      </c>
    </row>
    <row r="105" spans="2:65" s="1" customFormat="1">
      <c r="B105" s="42"/>
      <c r="C105" s="64"/>
      <c r="D105" s="221" t="s">
        <v>506</v>
      </c>
      <c r="E105" s="64"/>
      <c r="F105" s="222" t="s">
        <v>8491</v>
      </c>
      <c r="G105" s="64"/>
      <c r="H105" s="64"/>
      <c r="I105" s="177"/>
      <c r="J105" s="64"/>
      <c r="K105" s="64"/>
      <c r="L105" s="62"/>
      <c r="M105" s="223"/>
      <c r="N105" s="43"/>
      <c r="O105" s="43"/>
      <c r="P105" s="43"/>
      <c r="Q105" s="43"/>
      <c r="R105" s="43"/>
      <c r="S105" s="43"/>
      <c r="T105" s="79"/>
      <c r="AT105" s="25" t="s">
        <v>506</v>
      </c>
      <c r="AU105" s="25" t="s">
        <v>82</v>
      </c>
    </row>
    <row r="106" spans="2:65" s="1" customFormat="1" ht="24">
      <c r="B106" s="42"/>
      <c r="C106" s="64"/>
      <c r="D106" s="221" t="s">
        <v>2254</v>
      </c>
      <c r="E106" s="64"/>
      <c r="F106" s="224" t="s">
        <v>8493</v>
      </c>
      <c r="G106" s="64"/>
      <c r="H106" s="64"/>
      <c r="I106" s="177"/>
      <c r="J106" s="64"/>
      <c r="K106" s="64"/>
      <c r="L106" s="62"/>
      <c r="M106" s="223"/>
      <c r="N106" s="43"/>
      <c r="O106" s="43"/>
      <c r="P106" s="43"/>
      <c r="Q106" s="43"/>
      <c r="R106" s="43"/>
      <c r="S106" s="43"/>
      <c r="T106" s="79"/>
      <c r="AT106" s="25" t="s">
        <v>2254</v>
      </c>
      <c r="AU106" s="25" t="s">
        <v>82</v>
      </c>
    </row>
    <row r="107" spans="2:65" s="12" customFormat="1">
      <c r="B107" s="225"/>
      <c r="C107" s="226"/>
      <c r="D107" s="221" t="s">
        <v>513</v>
      </c>
      <c r="E107" s="248" t="s">
        <v>23</v>
      </c>
      <c r="F107" s="249" t="s">
        <v>8494</v>
      </c>
      <c r="G107" s="226"/>
      <c r="H107" s="250">
        <v>1.123</v>
      </c>
      <c r="I107" s="231"/>
      <c r="J107" s="226"/>
      <c r="K107" s="226"/>
      <c r="L107" s="232"/>
      <c r="M107" s="233"/>
      <c r="N107" s="234"/>
      <c r="O107" s="234"/>
      <c r="P107" s="234"/>
      <c r="Q107" s="234"/>
      <c r="R107" s="234"/>
      <c r="S107" s="234"/>
      <c r="T107" s="235"/>
      <c r="AT107" s="236" t="s">
        <v>513</v>
      </c>
      <c r="AU107" s="236" t="s">
        <v>82</v>
      </c>
      <c r="AV107" s="12" t="s">
        <v>82</v>
      </c>
      <c r="AW107" s="12" t="s">
        <v>36</v>
      </c>
      <c r="AX107" s="12" t="s">
        <v>73</v>
      </c>
      <c r="AY107" s="236" t="s">
        <v>492</v>
      </c>
    </row>
    <row r="108" spans="2:65" s="13" customFormat="1">
      <c r="B108" s="237"/>
      <c r="C108" s="238"/>
      <c r="D108" s="221" t="s">
        <v>513</v>
      </c>
      <c r="E108" s="239" t="s">
        <v>23</v>
      </c>
      <c r="F108" s="240" t="s">
        <v>8495</v>
      </c>
      <c r="G108" s="238"/>
      <c r="H108" s="241" t="s">
        <v>23</v>
      </c>
      <c r="I108" s="242"/>
      <c r="J108" s="238"/>
      <c r="K108" s="238"/>
      <c r="L108" s="243"/>
      <c r="M108" s="244"/>
      <c r="N108" s="245"/>
      <c r="O108" s="245"/>
      <c r="P108" s="245"/>
      <c r="Q108" s="245"/>
      <c r="R108" s="245"/>
      <c r="S108" s="245"/>
      <c r="T108" s="246"/>
      <c r="AT108" s="247" t="s">
        <v>513</v>
      </c>
      <c r="AU108" s="247" t="s">
        <v>82</v>
      </c>
      <c r="AV108" s="13" t="s">
        <v>80</v>
      </c>
      <c r="AW108" s="13" t="s">
        <v>36</v>
      </c>
      <c r="AX108" s="13" t="s">
        <v>73</v>
      </c>
      <c r="AY108" s="247" t="s">
        <v>492</v>
      </c>
    </row>
    <row r="109" spans="2:65" s="14" customFormat="1">
      <c r="B109" s="251"/>
      <c r="C109" s="252"/>
      <c r="D109" s="227" t="s">
        <v>513</v>
      </c>
      <c r="E109" s="253" t="s">
        <v>23</v>
      </c>
      <c r="F109" s="254" t="s">
        <v>560</v>
      </c>
      <c r="G109" s="252"/>
      <c r="H109" s="255">
        <v>1.123</v>
      </c>
      <c r="I109" s="256"/>
      <c r="J109" s="252"/>
      <c r="K109" s="252"/>
      <c r="L109" s="257"/>
      <c r="M109" s="258"/>
      <c r="N109" s="259"/>
      <c r="O109" s="259"/>
      <c r="P109" s="259"/>
      <c r="Q109" s="259"/>
      <c r="R109" s="259"/>
      <c r="S109" s="259"/>
      <c r="T109" s="260"/>
      <c r="AT109" s="261" t="s">
        <v>513</v>
      </c>
      <c r="AU109" s="261" t="s">
        <v>82</v>
      </c>
      <c r="AV109" s="14" t="s">
        <v>502</v>
      </c>
      <c r="AW109" s="14" t="s">
        <v>36</v>
      </c>
      <c r="AX109" s="14" t="s">
        <v>80</v>
      </c>
      <c r="AY109" s="261" t="s">
        <v>492</v>
      </c>
    </row>
    <row r="110" spans="2:65" s="1" customFormat="1" ht="16.5" customHeight="1">
      <c r="B110" s="42"/>
      <c r="C110" s="278" t="s">
        <v>93</v>
      </c>
      <c r="D110" s="278" t="s">
        <v>1110</v>
      </c>
      <c r="E110" s="279" t="s">
        <v>8496</v>
      </c>
      <c r="F110" s="280" t="s">
        <v>8497</v>
      </c>
      <c r="G110" s="281" t="s">
        <v>795</v>
      </c>
      <c r="H110" s="282">
        <v>0.88600000000000001</v>
      </c>
      <c r="I110" s="283"/>
      <c r="J110" s="284">
        <f>ROUND(I110*H110,2)</f>
        <v>0</v>
      </c>
      <c r="K110" s="280" t="s">
        <v>501</v>
      </c>
      <c r="L110" s="285"/>
      <c r="M110" s="286" t="s">
        <v>23</v>
      </c>
      <c r="N110" s="287" t="s">
        <v>44</v>
      </c>
      <c r="O110" s="43"/>
      <c r="P110" s="218">
        <f>O110*H110</f>
        <v>0</v>
      </c>
      <c r="Q110" s="218">
        <v>1</v>
      </c>
      <c r="R110" s="218">
        <f>Q110*H110</f>
        <v>0.88600000000000001</v>
      </c>
      <c r="S110" s="218">
        <v>0</v>
      </c>
      <c r="T110" s="219">
        <f>S110*H110</f>
        <v>0</v>
      </c>
      <c r="AR110" s="25" t="s">
        <v>604</v>
      </c>
      <c r="AT110" s="25" t="s">
        <v>1110</v>
      </c>
      <c r="AU110" s="25" t="s">
        <v>82</v>
      </c>
      <c r="AY110" s="25" t="s">
        <v>492</v>
      </c>
      <c r="BE110" s="220">
        <f>IF(N110="základní",J110,0)</f>
        <v>0</v>
      </c>
      <c r="BF110" s="220">
        <f>IF(N110="snížená",J110,0)</f>
        <v>0</v>
      </c>
      <c r="BG110" s="220">
        <f>IF(N110="zákl. přenesená",J110,0)</f>
        <v>0</v>
      </c>
      <c r="BH110" s="220">
        <f>IF(N110="sníž. přenesená",J110,0)</f>
        <v>0</v>
      </c>
      <c r="BI110" s="220">
        <f>IF(N110="nulová",J110,0)</f>
        <v>0</v>
      </c>
      <c r="BJ110" s="25" t="s">
        <v>80</v>
      </c>
      <c r="BK110" s="220">
        <f>ROUND(I110*H110,2)</f>
        <v>0</v>
      </c>
      <c r="BL110" s="25" t="s">
        <v>502</v>
      </c>
      <c r="BM110" s="25" t="s">
        <v>8498</v>
      </c>
    </row>
    <row r="111" spans="2:65" s="1" customFormat="1">
      <c r="B111" s="42"/>
      <c r="C111" s="64"/>
      <c r="D111" s="221" t="s">
        <v>506</v>
      </c>
      <c r="E111" s="64"/>
      <c r="F111" s="222" t="s">
        <v>8497</v>
      </c>
      <c r="G111" s="64"/>
      <c r="H111" s="64"/>
      <c r="I111" s="177"/>
      <c r="J111" s="64"/>
      <c r="K111" s="64"/>
      <c r="L111" s="62"/>
      <c r="M111" s="223"/>
      <c r="N111" s="43"/>
      <c r="O111" s="43"/>
      <c r="P111" s="43"/>
      <c r="Q111" s="43"/>
      <c r="R111" s="43"/>
      <c r="S111" s="43"/>
      <c r="T111" s="79"/>
      <c r="AT111" s="25" t="s">
        <v>506</v>
      </c>
      <c r="AU111" s="25" t="s">
        <v>82</v>
      </c>
    </row>
    <row r="112" spans="2:65" s="1" customFormat="1" ht="24">
      <c r="B112" s="42"/>
      <c r="C112" s="64"/>
      <c r="D112" s="221" t="s">
        <v>2254</v>
      </c>
      <c r="E112" s="64"/>
      <c r="F112" s="224" t="s">
        <v>8499</v>
      </c>
      <c r="G112" s="64"/>
      <c r="H112" s="64"/>
      <c r="I112" s="177"/>
      <c r="J112" s="64"/>
      <c r="K112" s="64"/>
      <c r="L112" s="62"/>
      <c r="M112" s="223"/>
      <c r="N112" s="43"/>
      <c r="O112" s="43"/>
      <c r="P112" s="43"/>
      <c r="Q112" s="43"/>
      <c r="R112" s="43"/>
      <c r="S112" s="43"/>
      <c r="T112" s="79"/>
      <c r="AT112" s="25" t="s">
        <v>2254</v>
      </c>
      <c r="AU112" s="25" t="s">
        <v>82</v>
      </c>
    </row>
    <row r="113" spans="2:65" s="12" customFormat="1">
      <c r="B113" s="225"/>
      <c r="C113" s="226"/>
      <c r="D113" s="221" t="s">
        <v>513</v>
      </c>
      <c r="E113" s="248" t="s">
        <v>23</v>
      </c>
      <c r="F113" s="249" t="s">
        <v>8500</v>
      </c>
      <c r="G113" s="226"/>
      <c r="H113" s="250">
        <v>0.88600000000000001</v>
      </c>
      <c r="I113" s="231"/>
      <c r="J113" s="226"/>
      <c r="K113" s="226"/>
      <c r="L113" s="232"/>
      <c r="M113" s="233"/>
      <c r="N113" s="234"/>
      <c r="O113" s="234"/>
      <c r="P113" s="234"/>
      <c r="Q113" s="234"/>
      <c r="R113" s="234"/>
      <c r="S113" s="234"/>
      <c r="T113" s="235"/>
      <c r="AT113" s="236" t="s">
        <v>513</v>
      </c>
      <c r="AU113" s="236" t="s">
        <v>82</v>
      </c>
      <c r="AV113" s="12" t="s">
        <v>82</v>
      </c>
      <c r="AW113" s="12" t="s">
        <v>36</v>
      </c>
      <c r="AX113" s="12" t="s">
        <v>73</v>
      </c>
      <c r="AY113" s="236" t="s">
        <v>492</v>
      </c>
    </row>
    <row r="114" spans="2:65" s="13" customFormat="1">
      <c r="B114" s="237"/>
      <c r="C114" s="238"/>
      <c r="D114" s="221" t="s">
        <v>513</v>
      </c>
      <c r="E114" s="239" t="s">
        <v>23</v>
      </c>
      <c r="F114" s="240" t="s">
        <v>8501</v>
      </c>
      <c r="G114" s="238"/>
      <c r="H114" s="241" t="s">
        <v>23</v>
      </c>
      <c r="I114" s="242"/>
      <c r="J114" s="238"/>
      <c r="K114" s="238"/>
      <c r="L114" s="243"/>
      <c r="M114" s="244"/>
      <c r="N114" s="245"/>
      <c r="O114" s="245"/>
      <c r="P114" s="245"/>
      <c r="Q114" s="245"/>
      <c r="R114" s="245"/>
      <c r="S114" s="245"/>
      <c r="T114" s="246"/>
      <c r="AT114" s="247" t="s">
        <v>513</v>
      </c>
      <c r="AU114" s="247" t="s">
        <v>82</v>
      </c>
      <c r="AV114" s="13" t="s">
        <v>80</v>
      </c>
      <c r="AW114" s="13" t="s">
        <v>36</v>
      </c>
      <c r="AX114" s="13" t="s">
        <v>73</v>
      </c>
      <c r="AY114" s="247" t="s">
        <v>492</v>
      </c>
    </row>
    <row r="115" spans="2:65" s="14" customFormat="1">
      <c r="B115" s="251"/>
      <c r="C115" s="252"/>
      <c r="D115" s="227" t="s">
        <v>513</v>
      </c>
      <c r="E115" s="253" t="s">
        <v>23</v>
      </c>
      <c r="F115" s="254" t="s">
        <v>560</v>
      </c>
      <c r="G115" s="252"/>
      <c r="H115" s="255">
        <v>0.88600000000000001</v>
      </c>
      <c r="I115" s="256"/>
      <c r="J115" s="252"/>
      <c r="K115" s="252"/>
      <c r="L115" s="257"/>
      <c r="M115" s="258"/>
      <c r="N115" s="259"/>
      <c r="O115" s="259"/>
      <c r="P115" s="259"/>
      <c r="Q115" s="259"/>
      <c r="R115" s="259"/>
      <c r="S115" s="259"/>
      <c r="T115" s="260"/>
      <c r="AT115" s="261" t="s">
        <v>513</v>
      </c>
      <c r="AU115" s="261" t="s">
        <v>82</v>
      </c>
      <c r="AV115" s="14" t="s">
        <v>502</v>
      </c>
      <c r="AW115" s="14" t="s">
        <v>36</v>
      </c>
      <c r="AX115" s="14" t="s">
        <v>80</v>
      </c>
      <c r="AY115" s="261" t="s">
        <v>492</v>
      </c>
    </row>
    <row r="116" spans="2:65" s="1" customFormat="1" ht="16.5" customHeight="1">
      <c r="B116" s="42"/>
      <c r="C116" s="278" t="s">
        <v>502</v>
      </c>
      <c r="D116" s="278" t="s">
        <v>1110</v>
      </c>
      <c r="E116" s="279" t="s">
        <v>8502</v>
      </c>
      <c r="F116" s="280" t="s">
        <v>8503</v>
      </c>
      <c r="G116" s="281" t="s">
        <v>795</v>
      </c>
      <c r="H116" s="282">
        <v>0.504</v>
      </c>
      <c r="I116" s="283"/>
      <c r="J116" s="284">
        <f>ROUND(I116*H116,2)</f>
        <v>0</v>
      </c>
      <c r="K116" s="280" t="s">
        <v>23</v>
      </c>
      <c r="L116" s="285"/>
      <c r="M116" s="286" t="s">
        <v>23</v>
      </c>
      <c r="N116" s="287" t="s">
        <v>44</v>
      </c>
      <c r="O116" s="43"/>
      <c r="P116" s="218">
        <f>O116*H116</f>
        <v>0</v>
      </c>
      <c r="Q116" s="218">
        <v>1</v>
      </c>
      <c r="R116" s="218">
        <f>Q116*H116</f>
        <v>0.504</v>
      </c>
      <c r="S116" s="218">
        <v>0</v>
      </c>
      <c r="T116" s="219">
        <f>S116*H116</f>
        <v>0</v>
      </c>
      <c r="AR116" s="25" t="s">
        <v>604</v>
      </c>
      <c r="AT116" s="25" t="s">
        <v>1110</v>
      </c>
      <c r="AU116" s="25" t="s">
        <v>82</v>
      </c>
      <c r="AY116" s="25" t="s">
        <v>492</v>
      </c>
      <c r="BE116" s="220">
        <f>IF(N116="základní",J116,0)</f>
        <v>0</v>
      </c>
      <c r="BF116" s="220">
        <f>IF(N116="snížená",J116,0)</f>
        <v>0</v>
      </c>
      <c r="BG116" s="220">
        <f>IF(N116="zákl. přenesená",J116,0)</f>
        <v>0</v>
      </c>
      <c r="BH116" s="220">
        <f>IF(N116="sníž. přenesená",J116,0)</f>
        <v>0</v>
      </c>
      <c r="BI116" s="220">
        <f>IF(N116="nulová",J116,0)</f>
        <v>0</v>
      </c>
      <c r="BJ116" s="25" t="s">
        <v>80</v>
      </c>
      <c r="BK116" s="220">
        <f>ROUND(I116*H116,2)</f>
        <v>0</v>
      </c>
      <c r="BL116" s="25" t="s">
        <v>502</v>
      </c>
      <c r="BM116" s="25" t="s">
        <v>8504</v>
      </c>
    </row>
    <row r="117" spans="2:65" s="1" customFormat="1">
      <c r="B117" s="42"/>
      <c r="C117" s="64"/>
      <c r="D117" s="221" t="s">
        <v>506</v>
      </c>
      <c r="E117" s="64"/>
      <c r="F117" s="222" t="s">
        <v>8503</v>
      </c>
      <c r="G117" s="64"/>
      <c r="H117" s="64"/>
      <c r="I117" s="177"/>
      <c r="J117" s="64"/>
      <c r="K117" s="64"/>
      <c r="L117" s="62"/>
      <c r="M117" s="223"/>
      <c r="N117" s="43"/>
      <c r="O117" s="43"/>
      <c r="P117" s="43"/>
      <c r="Q117" s="43"/>
      <c r="R117" s="43"/>
      <c r="S117" s="43"/>
      <c r="T117" s="79"/>
      <c r="AT117" s="25" t="s">
        <v>506</v>
      </c>
      <c r="AU117" s="25" t="s">
        <v>82</v>
      </c>
    </row>
    <row r="118" spans="2:65" s="1" customFormat="1" ht="24">
      <c r="B118" s="42"/>
      <c r="C118" s="64"/>
      <c r="D118" s="221" t="s">
        <v>2254</v>
      </c>
      <c r="E118" s="64"/>
      <c r="F118" s="224" t="s">
        <v>8505</v>
      </c>
      <c r="G118" s="64"/>
      <c r="H118" s="64"/>
      <c r="I118" s="177"/>
      <c r="J118" s="64"/>
      <c r="K118" s="64"/>
      <c r="L118" s="62"/>
      <c r="M118" s="223"/>
      <c r="N118" s="43"/>
      <c r="O118" s="43"/>
      <c r="P118" s="43"/>
      <c r="Q118" s="43"/>
      <c r="R118" s="43"/>
      <c r="S118" s="43"/>
      <c r="T118" s="79"/>
      <c r="AT118" s="25" t="s">
        <v>2254</v>
      </c>
      <c r="AU118" s="25" t="s">
        <v>82</v>
      </c>
    </row>
    <row r="119" spans="2:65" s="12" customFormat="1">
      <c r="B119" s="225"/>
      <c r="C119" s="226"/>
      <c r="D119" s="221" t="s">
        <v>513</v>
      </c>
      <c r="E119" s="248" t="s">
        <v>23</v>
      </c>
      <c r="F119" s="249" t="s">
        <v>8506</v>
      </c>
      <c r="G119" s="226"/>
      <c r="H119" s="250">
        <v>0.504</v>
      </c>
      <c r="I119" s="231"/>
      <c r="J119" s="226"/>
      <c r="K119" s="226"/>
      <c r="L119" s="232"/>
      <c r="M119" s="233"/>
      <c r="N119" s="234"/>
      <c r="O119" s="234"/>
      <c r="P119" s="234"/>
      <c r="Q119" s="234"/>
      <c r="R119" s="234"/>
      <c r="S119" s="234"/>
      <c r="T119" s="235"/>
      <c r="AT119" s="236" t="s">
        <v>513</v>
      </c>
      <c r="AU119" s="236" t="s">
        <v>82</v>
      </c>
      <c r="AV119" s="12" t="s">
        <v>82</v>
      </c>
      <c r="AW119" s="12" t="s">
        <v>36</v>
      </c>
      <c r="AX119" s="12" t="s">
        <v>73</v>
      </c>
      <c r="AY119" s="236" t="s">
        <v>492</v>
      </c>
    </row>
    <row r="120" spans="2:65" s="13" customFormat="1">
      <c r="B120" s="237"/>
      <c r="C120" s="238"/>
      <c r="D120" s="221" t="s">
        <v>513</v>
      </c>
      <c r="E120" s="239" t="s">
        <v>23</v>
      </c>
      <c r="F120" s="240" t="s">
        <v>8507</v>
      </c>
      <c r="G120" s="238"/>
      <c r="H120" s="241" t="s">
        <v>23</v>
      </c>
      <c r="I120" s="242"/>
      <c r="J120" s="238"/>
      <c r="K120" s="238"/>
      <c r="L120" s="243"/>
      <c r="M120" s="244"/>
      <c r="N120" s="245"/>
      <c r="O120" s="245"/>
      <c r="P120" s="245"/>
      <c r="Q120" s="245"/>
      <c r="R120" s="245"/>
      <c r="S120" s="245"/>
      <c r="T120" s="246"/>
      <c r="AT120" s="247" t="s">
        <v>513</v>
      </c>
      <c r="AU120" s="247" t="s">
        <v>82</v>
      </c>
      <c r="AV120" s="13" t="s">
        <v>80</v>
      </c>
      <c r="AW120" s="13" t="s">
        <v>36</v>
      </c>
      <c r="AX120" s="13" t="s">
        <v>73</v>
      </c>
      <c r="AY120" s="247" t="s">
        <v>492</v>
      </c>
    </row>
    <row r="121" spans="2:65" s="14" customFormat="1">
      <c r="B121" s="251"/>
      <c r="C121" s="252"/>
      <c r="D121" s="221" t="s">
        <v>513</v>
      </c>
      <c r="E121" s="275" t="s">
        <v>23</v>
      </c>
      <c r="F121" s="276" t="s">
        <v>560</v>
      </c>
      <c r="G121" s="252"/>
      <c r="H121" s="277">
        <v>0.504</v>
      </c>
      <c r="I121" s="256"/>
      <c r="J121" s="252"/>
      <c r="K121" s="252"/>
      <c r="L121" s="257"/>
      <c r="M121" s="258"/>
      <c r="N121" s="259"/>
      <c r="O121" s="259"/>
      <c r="P121" s="259"/>
      <c r="Q121" s="259"/>
      <c r="R121" s="259"/>
      <c r="S121" s="259"/>
      <c r="T121" s="260"/>
      <c r="AT121" s="261" t="s">
        <v>513</v>
      </c>
      <c r="AU121" s="261" t="s">
        <v>82</v>
      </c>
      <c r="AV121" s="14" t="s">
        <v>502</v>
      </c>
      <c r="AW121" s="14" t="s">
        <v>36</v>
      </c>
      <c r="AX121" s="14" t="s">
        <v>80</v>
      </c>
      <c r="AY121" s="261" t="s">
        <v>492</v>
      </c>
    </row>
    <row r="122" spans="2:65" s="11" customFormat="1" ht="29.85" customHeight="1">
      <c r="B122" s="192"/>
      <c r="C122" s="193"/>
      <c r="D122" s="206" t="s">
        <v>72</v>
      </c>
      <c r="E122" s="207" t="s">
        <v>502</v>
      </c>
      <c r="F122" s="207" t="s">
        <v>1439</v>
      </c>
      <c r="G122" s="193"/>
      <c r="H122" s="193"/>
      <c r="I122" s="196"/>
      <c r="J122" s="208">
        <f>BK122</f>
        <v>0</v>
      </c>
      <c r="K122" s="193"/>
      <c r="L122" s="198"/>
      <c r="M122" s="199"/>
      <c r="N122" s="200"/>
      <c r="O122" s="200"/>
      <c r="P122" s="201">
        <f>SUM(P123:P152)</f>
        <v>0</v>
      </c>
      <c r="Q122" s="200"/>
      <c r="R122" s="201">
        <f>SUM(R123:R152)</f>
        <v>87.515999999999991</v>
      </c>
      <c r="S122" s="200"/>
      <c r="T122" s="202">
        <f>SUM(T123:T152)</f>
        <v>0</v>
      </c>
      <c r="AR122" s="203" t="s">
        <v>80</v>
      </c>
      <c r="AT122" s="204" t="s">
        <v>72</v>
      </c>
      <c r="AU122" s="204" t="s">
        <v>80</v>
      </c>
      <c r="AY122" s="203" t="s">
        <v>492</v>
      </c>
      <c r="BK122" s="205">
        <f>SUM(BK123:BK152)</f>
        <v>0</v>
      </c>
    </row>
    <row r="123" spans="2:65" s="1" customFormat="1" ht="16.5" customHeight="1">
      <c r="B123" s="42"/>
      <c r="C123" s="209" t="s">
        <v>563</v>
      </c>
      <c r="D123" s="209" t="s">
        <v>498</v>
      </c>
      <c r="E123" s="210" t="s">
        <v>8508</v>
      </c>
      <c r="F123" s="211" t="s">
        <v>8509</v>
      </c>
      <c r="G123" s="212" t="s">
        <v>795</v>
      </c>
      <c r="H123" s="213">
        <v>6.0510000000000002</v>
      </c>
      <c r="I123" s="214"/>
      <c r="J123" s="215">
        <f>ROUND(I123*H123,2)</f>
        <v>0</v>
      </c>
      <c r="K123" s="211" t="s">
        <v>23</v>
      </c>
      <c r="L123" s="62"/>
      <c r="M123" s="216" t="s">
        <v>23</v>
      </c>
      <c r="N123" s="217" t="s">
        <v>44</v>
      </c>
      <c r="O123" s="43"/>
      <c r="P123" s="218">
        <f>O123*H123</f>
        <v>0</v>
      </c>
      <c r="Q123" s="218">
        <v>0</v>
      </c>
      <c r="R123" s="218">
        <f>Q123*H123</f>
        <v>0</v>
      </c>
      <c r="S123" s="218">
        <v>0</v>
      </c>
      <c r="T123" s="219">
        <f>S123*H123</f>
        <v>0</v>
      </c>
      <c r="AR123" s="25" t="s">
        <v>502</v>
      </c>
      <c r="AT123" s="25" t="s">
        <v>498</v>
      </c>
      <c r="AU123" s="25" t="s">
        <v>82</v>
      </c>
      <c r="AY123" s="25" t="s">
        <v>492</v>
      </c>
      <c r="BE123" s="220">
        <f>IF(N123="základní",J123,0)</f>
        <v>0</v>
      </c>
      <c r="BF123" s="220">
        <f>IF(N123="snížená",J123,0)</f>
        <v>0</v>
      </c>
      <c r="BG123" s="220">
        <f>IF(N123="zákl. přenesená",J123,0)</f>
        <v>0</v>
      </c>
      <c r="BH123" s="220">
        <f>IF(N123="sníž. přenesená",J123,0)</f>
        <v>0</v>
      </c>
      <c r="BI123" s="220">
        <f>IF(N123="nulová",J123,0)</f>
        <v>0</v>
      </c>
      <c r="BJ123" s="25" t="s">
        <v>80</v>
      </c>
      <c r="BK123" s="220">
        <f>ROUND(I123*H123,2)</f>
        <v>0</v>
      </c>
      <c r="BL123" s="25" t="s">
        <v>502</v>
      </c>
      <c r="BM123" s="25" t="s">
        <v>8510</v>
      </c>
    </row>
    <row r="124" spans="2:65" s="1" customFormat="1">
      <c r="B124" s="42"/>
      <c r="C124" s="64"/>
      <c r="D124" s="221" t="s">
        <v>506</v>
      </c>
      <c r="E124" s="64"/>
      <c r="F124" s="222" t="s">
        <v>8511</v>
      </c>
      <c r="G124" s="64"/>
      <c r="H124" s="64"/>
      <c r="I124" s="177"/>
      <c r="J124" s="64"/>
      <c r="K124" s="64"/>
      <c r="L124" s="62"/>
      <c r="M124" s="223"/>
      <c r="N124" s="43"/>
      <c r="O124" s="43"/>
      <c r="P124" s="43"/>
      <c r="Q124" s="43"/>
      <c r="R124" s="43"/>
      <c r="S124" s="43"/>
      <c r="T124" s="79"/>
      <c r="AT124" s="25" t="s">
        <v>506</v>
      </c>
      <c r="AU124" s="25" t="s">
        <v>82</v>
      </c>
    </row>
    <row r="125" spans="2:65" s="12" customFormat="1">
      <c r="B125" s="225"/>
      <c r="C125" s="226"/>
      <c r="D125" s="221" t="s">
        <v>513</v>
      </c>
      <c r="E125" s="248" t="s">
        <v>23</v>
      </c>
      <c r="F125" s="249" t="s">
        <v>8512</v>
      </c>
      <c r="G125" s="226"/>
      <c r="H125" s="250">
        <v>5.5010000000000003</v>
      </c>
      <c r="I125" s="231"/>
      <c r="J125" s="226"/>
      <c r="K125" s="226"/>
      <c r="L125" s="232"/>
      <c r="M125" s="233"/>
      <c r="N125" s="234"/>
      <c r="O125" s="234"/>
      <c r="P125" s="234"/>
      <c r="Q125" s="234"/>
      <c r="R125" s="234"/>
      <c r="S125" s="234"/>
      <c r="T125" s="235"/>
      <c r="AT125" s="236" t="s">
        <v>513</v>
      </c>
      <c r="AU125" s="236" t="s">
        <v>82</v>
      </c>
      <c r="AV125" s="12" t="s">
        <v>82</v>
      </c>
      <c r="AW125" s="12" t="s">
        <v>36</v>
      </c>
      <c r="AX125" s="12" t="s">
        <v>73</v>
      </c>
      <c r="AY125" s="236" t="s">
        <v>492</v>
      </c>
    </row>
    <row r="126" spans="2:65" s="13" customFormat="1">
      <c r="B126" s="237"/>
      <c r="C126" s="238"/>
      <c r="D126" s="221" t="s">
        <v>513</v>
      </c>
      <c r="E126" s="239" t="s">
        <v>23</v>
      </c>
      <c r="F126" s="240" t="s">
        <v>8513</v>
      </c>
      <c r="G126" s="238"/>
      <c r="H126" s="241" t="s">
        <v>23</v>
      </c>
      <c r="I126" s="242"/>
      <c r="J126" s="238"/>
      <c r="K126" s="238"/>
      <c r="L126" s="243"/>
      <c r="M126" s="244"/>
      <c r="N126" s="245"/>
      <c r="O126" s="245"/>
      <c r="P126" s="245"/>
      <c r="Q126" s="245"/>
      <c r="R126" s="245"/>
      <c r="S126" s="245"/>
      <c r="T126" s="246"/>
      <c r="AT126" s="247" t="s">
        <v>513</v>
      </c>
      <c r="AU126" s="247" t="s">
        <v>82</v>
      </c>
      <c r="AV126" s="13" t="s">
        <v>80</v>
      </c>
      <c r="AW126" s="13" t="s">
        <v>36</v>
      </c>
      <c r="AX126" s="13" t="s">
        <v>73</v>
      </c>
      <c r="AY126" s="247" t="s">
        <v>492</v>
      </c>
    </row>
    <row r="127" spans="2:65" s="12" customFormat="1">
      <c r="B127" s="225"/>
      <c r="C127" s="226"/>
      <c r="D127" s="221" t="s">
        <v>513</v>
      </c>
      <c r="E127" s="248" t="s">
        <v>23</v>
      </c>
      <c r="F127" s="249" t="s">
        <v>8514</v>
      </c>
      <c r="G127" s="226"/>
      <c r="H127" s="250">
        <v>0.55000000000000004</v>
      </c>
      <c r="I127" s="231"/>
      <c r="J127" s="226"/>
      <c r="K127" s="226"/>
      <c r="L127" s="232"/>
      <c r="M127" s="233"/>
      <c r="N127" s="234"/>
      <c r="O127" s="234"/>
      <c r="P127" s="234"/>
      <c r="Q127" s="234"/>
      <c r="R127" s="234"/>
      <c r="S127" s="234"/>
      <c r="T127" s="235"/>
      <c r="AT127" s="236" t="s">
        <v>513</v>
      </c>
      <c r="AU127" s="236" t="s">
        <v>82</v>
      </c>
      <c r="AV127" s="12" t="s">
        <v>82</v>
      </c>
      <c r="AW127" s="12" t="s">
        <v>36</v>
      </c>
      <c r="AX127" s="12" t="s">
        <v>73</v>
      </c>
      <c r="AY127" s="236" t="s">
        <v>492</v>
      </c>
    </row>
    <row r="128" spans="2:65" s="13" customFormat="1">
      <c r="B128" s="237"/>
      <c r="C128" s="238"/>
      <c r="D128" s="221" t="s">
        <v>513</v>
      </c>
      <c r="E128" s="239" t="s">
        <v>23</v>
      </c>
      <c r="F128" s="240" t="s">
        <v>8515</v>
      </c>
      <c r="G128" s="238"/>
      <c r="H128" s="241" t="s">
        <v>23</v>
      </c>
      <c r="I128" s="242"/>
      <c r="J128" s="238"/>
      <c r="K128" s="238"/>
      <c r="L128" s="243"/>
      <c r="M128" s="244"/>
      <c r="N128" s="245"/>
      <c r="O128" s="245"/>
      <c r="P128" s="245"/>
      <c r="Q128" s="245"/>
      <c r="R128" s="245"/>
      <c r="S128" s="245"/>
      <c r="T128" s="246"/>
      <c r="AT128" s="247" t="s">
        <v>513</v>
      </c>
      <c r="AU128" s="247" t="s">
        <v>82</v>
      </c>
      <c r="AV128" s="13" t="s">
        <v>80</v>
      </c>
      <c r="AW128" s="13" t="s">
        <v>36</v>
      </c>
      <c r="AX128" s="13" t="s">
        <v>73</v>
      </c>
      <c r="AY128" s="247" t="s">
        <v>492</v>
      </c>
    </row>
    <row r="129" spans="2:65" s="14" customFormat="1">
      <c r="B129" s="251"/>
      <c r="C129" s="252"/>
      <c r="D129" s="227" t="s">
        <v>513</v>
      </c>
      <c r="E129" s="253" t="s">
        <v>23</v>
      </c>
      <c r="F129" s="254" t="s">
        <v>560</v>
      </c>
      <c r="G129" s="252"/>
      <c r="H129" s="255">
        <v>6.0510000000000002</v>
      </c>
      <c r="I129" s="256"/>
      <c r="J129" s="252"/>
      <c r="K129" s="252"/>
      <c r="L129" s="257"/>
      <c r="M129" s="258"/>
      <c r="N129" s="259"/>
      <c r="O129" s="259"/>
      <c r="P129" s="259"/>
      <c r="Q129" s="259"/>
      <c r="R129" s="259"/>
      <c r="S129" s="259"/>
      <c r="T129" s="260"/>
      <c r="AT129" s="261" t="s">
        <v>513</v>
      </c>
      <c r="AU129" s="261" t="s">
        <v>82</v>
      </c>
      <c r="AV129" s="14" t="s">
        <v>502</v>
      </c>
      <c r="AW129" s="14" t="s">
        <v>36</v>
      </c>
      <c r="AX129" s="14" t="s">
        <v>80</v>
      </c>
      <c r="AY129" s="261" t="s">
        <v>492</v>
      </c>
    </row>
    <row r="130" spans="2:65" s="1" customFormat="1" ht="16.5" customHeight="1">
      <c r="B130" s="42"/>
      <c r="C130" s="278" t="s">
        <v>577</v>
      </c>
      <c r="D130" s="278" t="s">
        <v>1110</v>
      </c>
      <c r="E130" s="279" t="s">
        <v>8516</v>
      </c>
      <c r="F130" s="280" t="s">
        <v>8517</v>
      </c>
      <c r="G130" s="281" t="s">
        <v>795</v>
      </c>
      <c r="H130" s="282">
        <v>6.0510000000000002</v>
      </c>
      <c r="I130" s="283"/>
      <c r="J130" s="284">
        <f>ROUND(I130*H130,2)</f>
        <v>0</v>
      </c>
      <c r="K130" s="280" t="s">
        <v>23</v>
      </c>
      <c r="L130" s="285"/>
      <c r="M130" s="286" t="s">
        <v>23</v>
      </c>
      <c r="N130" s="287" t="s">
        <v>44</v>
      </c>
      <c r="O130" s="43"/>
      <c r="P130" s="218">
        <f>O130*H130</f>
        <v>0</v>
      </c>
      <c r="Q130" s="218">
        <v>1</v>
      </c>
      <c r="R130" s="218">
        <f>Q130*H130</f>
        <v>6.0510000000000002</v>
      </c>
      <c r="S130" s="218">
        <v>0</v>
      </c>
      <c r="T130" s="219">
        <f>S130*H130</f>
        <v>0</v>
      </c>
      <c r="AR130" s="25" t="s">
        <v>604</v>
      </c>
      <c r="AT130" s="25" t="s">
        <v>1110</v>
      </c>
      <c r="AU130" s="25" t="s">
        <v>82</v>
      </c>
      <c r="AY130" s="25" t="s">
        <v>492</v>
      </c>
      <c r="BE130" s="220">
        <f>IF(N130="základní",J130,0)</f>
        <v>0</v>
      </c>
      <c r="BF130" s="220">
        <f>IF(N130="snížená",J130,0)</f>
        <v>0</v>
      </c>
      <c r="BG130" s="220">
        <f>IF(N130="zákl. přenesená",J130,0)</f>
        <v>0</v>
      </c>
      <c r="BH130" s="220">
        <f>IF(N130="sníž. přenesená",J130,0)</f>
        <v>0</v>
      </c>
      <c r="BI130" s="220">
        <f>IF(N130="nulová",J130,0)</f>
        <v>0</v>
      </c>
      <c r="BJ130" s="25" t="s">
        <v>80</v>
      </c>
      <c r="BK130" s="220">
        <f>ROUND(I130*H130,2)</f>
        <v>0</v>
      </c>
      <c r="BL130" s="25" t="s">
        <v>502</v>
      </c>
      <c r="BM130" s="25" t="s">
        <v>8518</v>
      </c>
    </row>
    <row r="131" spans="2:65" s="1" customFormat="1">
      <c r="B131" s="42"/>
      <c r="C131" s="64"/>
      <c r="D131" s="221" t="s">
        <v>506</v>
      </c>
      <c r="E131" s="64"/>
      <c r="F131" s="222" t="s">
        <v>8517</v>
      </c>
      <c r="G131" s="64"/>
      <c r="H131" s="64"/>
      <c r="I131" s="177"/>
      <c r="J131" s="64"/>
      <c r="K131" s="64"/>
      <c r="L131" s="62"/>
      <c r="M131" s="223"/>
      <c r="N131" s="43"/>
      <c r="O131" s="43"/>
      <c r="P131" s="43"/>
      <c r="Q131" s="43"/>
      <c r="R131" s="43"/>
      <c r="S131" s="43"/>
      <c r="T131" s="79"/>
      <c r="AT131" s="25" t="s">
        <v>506</v>
      </c>
      <c r="AU131" s="25" t="s">
        <v>82</v>
      </c>
    </row>
    <row r="132" spans="2:65" s="1" customFormat="1" ht="24">
      <c r="B132" s="42"/>
      <c r="C132" s="64"/>
      <c r="D132" s="227" t="s">
        <v>2254</v>
      </c>
      <c r="E132" s="64"/>
      <c r="F132" s="273" t="s">
        <v>8505</v>
      </c>
      <c r="G132" s="64"/>
      <c r="H132" s="64"/>
      <c r="I132" s="177"/>
      <c r="J132" s="64"/>
      <c r="K132" s="64"/>
      <c r="L132" s="62"/>
      <c r="M132" s="223"/>
      <c r="N132" s="43"/>
      <c r="O132" s="43"/>
      <c r="P132" s="43"/>
      <c r="Q132" s="43"/>
      <c r="R132" s="43"/>
      <c r="S132" s="43"/>
      <c r="T132" s="79"/>
      <c r="AT132" s="25" t="s">
        <v>2254</v>
      </c>
      <c r="AU132" s="25" t="s">
        <v>82</v>
      </c>
    </row>
    <row r="133" spans="2:65" s="1" customFormat="1" ht="25.5" customHeight="1">
      <c r="B133" s="42"/>
      <c r="C133" s="209" t="s">
        <v>591</v>
      </c>
      <c r="D133" s="209" t="s">
        <v>498</v>
      </c>
      <c r="E133" s="210" t="s">
        <v>8519</v>
      </c>
      <c r="F133" s="211" t="s">
        <v>8520</v>
      </c>
      <c r="G133" s="212" t="s">
        <v>795</v>
      </c>
      <c r="H133" s="213">
        <v>81.465000000000003</v>
      </c>
      <c r="I133" s="214"/>
      <c r="J133" s="215">
        <f>ROUND(I133*H133,2)</f>
        <v>0</v>
      </c>
      <c r="K133" s="211" t="s">
        <v>501</v>
      </c>
      <c r="L133" s="62"/>
      <c r="M133" s="216" t="s">
        <v>23</v>
      </c>
      <c r="N133" s="217" t="s">
        <v>44</v>
      </c>
      <c r="O133" s="43"/>
      <c r="P133" s="218">
        <f>O133*H133</f>
        <v>0</v>
      </c>
      <c r="Q133" s="218">
        <v>0</v>
      </c>
      <c r="R133" s="218">
        <f>Q133*H133</f>
        <v>0</v>
      </c>
      <c r="S133" s="218">
        <v>0</v>
      </c>
      <c r="T133" s="219">
        <f>S133*H133</f>
        <v>0</v>
      </c>
      <c r="AR133" s="25" t="s">
        <v>502</v>
      </c>
      <c r="AT133" s="25" t="s">
        <v>498</v>
      </c>
      <c r="AU133" s="25" t="s">
        <v>82</v>
      </c>
      <c r="AY133" s="25" t="s">
        <v>492</v>
      </c>
      <c r="BE133" s="220">
        <f>IF(N133="základní",J133,0)</f>
        <v>0</v>
      </c>
      <c r="BF133" s="220">
        <f>IF(N133="snížená",J133,0)</f>
        <v>0</v>
      </c>
      <c r="BG133" s="220">
        <f>IF(N133="zákl. přenesená",J133,0)</f>
        <v>0</v>
      </c>
      <c r="BH133" s="220">
        <f>IF(N133="sníž. přenesená",J133,0)</f>
        <v>0</v>
      </c>
      <c r="BI133" s="220">
        <f>IF(N133="nulová",J133,0)</f>
        <v>0</v>
      </c>
      <c r="BJ133" s="25" t="s">
        <v>80</v>
      </c>
      <c r="BK133" s="220">
        <f>ROUND(I133*H133,2)</f>
        <v>0</v>
      </c>
      <c r="BL133" s="25" t="s">
        <v>502</v>
      </c>
      <c r="BM133" s="25" t="s">
        <v>8521</v>
      </c>
    </row>
    <row r="134" spans="2:65" s="1" customFormat="1">
      <c r="B134" s="42"/>
      <c r="C134" s="64"/>
      <c r="D134" s="221" t="s">
        <v>506</v>
      </c>
      <c r="E134" s="64"/>
      <c r="F134" s="222" t="s">
        <v>8520</v>
      </c>
      <c r="G134" s="64"/>
      <c r="H134" s="64"/>
      <c r="I134" s="177"/>
      <c r="J134" s="64"/>
      <c r="K134" s="64"/>
      <c r="L134" s="62"/>
      <c r="M134" s="223"/>
      <c r="N134" s="43"/>
      <c r="O134" s="43"/>
      <c r="P134" s="43"/>
      <c r="Q134" s="43"/>
      <c r="R134" s="43"/>
      <c r="S134" s="43"/>
      <c r="T134" s="79"/>
      <c r="AT134" s="25" t="s">
        <v>506</v>
      </c>
      <c r="AU134" s="25" t="s">
        <v>82</v>
      </c>
    </row>
    <row r="135" spans="2:65" s="1" customFormat="1" ht="60">
      <c r="B135" s="42"/>
      <c r="C135" s="64"/>
      <c r="D135" s="221" t="s">
        <v>509</v>
      </c>
      <c r="E135" s="64"/>
      <c r="F135" s="224" t="s">
        <v>8522</v>
      </c>
      <c r="G135" s="64"/>
      <c r="H135" s="64"/>
      <c r="I135" s="177"/>
      <c r="J135" s="64"/>
      <c r="K135" s="64"/>
      <c r="L135" s="62"/>
      <c r="M135" s="223"/>
      <c r="N135" s="43"/>
      <c r="O135" s="43"/>
      <c r="P135" s="43"/>
      <c r="Q135" s="43"/>
      <c r="R135" s="43"/>
      <c r="S135" s="43"/>
      <c r="T135" s="79"/>
      <c r="AT135" s="25" t="s">
        <v>509</v>
      </c>
      <c r="AU135" s="25" t="s">
        <v>82</v>
      </c>
    </row>
    <row r="136" spans="2:65" s="12" customFormat="1" ht="24">
      <c r="B136" s="225"/>
      <c r="C136" s="226"/>
      <c r="D136" s="221" t="s">
        <v>513</v>
      </c>
      <c r="E136" s="248" t="s">
        <v>23</v>
      </c>
      <c r="F136" s="249" t="s">
        <v>8523</v>
      </c>
      <c r="G136" s="226"/>
      <c r="H136" s="250">
        <v>74.058999999999997</v>
      </c>
      <c r="I136" s="231"/>
      <c r="J136" s="226"/>
      <c r="K136" s="226"/>
      <c r="L136" s="232"/>
      <c r="M136" s="233"/>
      <c r="N136" s="234"/>
      <c r="O136" s="234"/>
      <c r="P136" s="234"/>
      <c r="Q136" s="234"/>
      <c r="R136" s="234"/>
      <c r="S136" s="234"/>
      <c r="T136" s="235"/>
      <c r="AT136" s="236" t="s">
        <v>513</v>
      </c>
      <c r="AU136" s="236" t="s">
        <v>82</v>
      </c>
      <c r="AV136" s="12" t="s">
        <v>82</v>
      </c>
      <c r="AW136" s="12" t="s">
        <v>36</v>
      </c>
      <c r="AX136" s="12" t="s">
        <v>73</v>
      </c>
      <c r="AY136" s="236" t="s">
        <v>492</v>
      </c>
    </row>
    <row r="137" spans="2:65" s="13" customFormat="1">
      <c r="B137" s="237"/>
      <c r="C137" s="238"/>
      <c r="D137" s="221" t="s">
        <v>513</v>
      </c>
      <c r="E137" s="239" t="s">
        <v>23</v>
      </c>
      <c r="F137" s="240" t="s">
        <v>8524</v>
      </c>
      <c r="G137" s="238"/>
      <c r="H137" s="241" t="s">
        <v>23</v>
      </c>
      <c r="I137" s="242"/>
      <c r="J137" s="238"/>
      <c r="K137" s="238"/>
      <c r="L137" s="243"/>
      <c r="M137" s="244"/>
      <c r="N137" s="245"/>
      <c r="O137" s="245"/>
      <c r="P137" s="245"/>
      <c r="Q137" s="245"/>
      <c r="R137" s="245"/>
      <c r="S137" s="245"/>
      <c r="T137" s="246"/>
      <c r="AT137" s="247" t="s">
        <v>513</v>
      </c>
      <c r="AU137" s="247" t="s">
        <v>82</v>
      </c>
      <c r="AV137" s="13" t="s">
        <v>80</v>
      </c>
      <c r="AW137" s="13" t="s">
        <v>36</v>
      </c>
      <c r="AX137" s="13" t="s">
        <v>73</v>
      </c>
      <c r="AY137" s="247" t="s">
        <v>492</v>
      </c>
    </row>
    <row r="138" spans="2:65" s="12" customFormat="1">
      <c r="B138" s="225"/>
      <c r="C138" s="226"/>
      <c r="D138" s="221" t="s">
        <v>513</v>
      </c>
      <c r="E138" s="248" t="s">
        <v>23</v>
      </c>
      <c r="F138" s="249" t="s">
        <v>8525</v>
      </c>
      <c r="G138" s="226"/>
      <c r="H138" s="250">
        <v>7.4059999999999997</v>
      </c>
      <c r="I138" s="231"/>
      <c r="J138" s="226"/>
      <c r="K138" s="226"/>
      <c r="L138" s="232"/>
      <c r="M138" s="233"/>
      <c r="N138" s="234"/>
      <c r="O138" s="234"/>
      <c r="P138" s="234"/>
      <c r="Q138" s="234"/>
      <c r="R138" s="234"/>
      <c r="S138" s="234"/>
      <c r="T138" s="235"/>
      <c r="AT138" s="236" t="s">
        <v>513</v>
      </c>
      <c r="AU138" s="236" t="s">
        <v>82</v>
      </c>
      <c r="AV138" s="12" t="s">
        <v>82</v>
      </c>
      <c r="AW138" s="12" t="s">
        <v>36</v>
      </c>
      <c r="AX138" s="12" t="s">
        <v>73</v>
      </c>
      <c r="AY138" s="236" t="s">
        <v>492</v>
      </c>
    </row>
    <row r="139" spans="2:65" s="13" customFormat="1">
      <c r="B139" s="237"/>
      <c r="C139" s="238"/>
      <c r="D139" s="221" t="s">
        <v>513</v>
      </c>
      <c r="E139" s="239" t="s">
        <v>23</v>
      </c>
      <c r="F139" s="240" t="s">
        <v>8526</v>
      </c>
      <c r="G139" s="238"/>
      <c r="H139" s="241" t="s">
        <v>23</v>
      </c>
      <c r="I139" s="242"/>
      <c r="J139" s="238"/>
      <c r="K139" s="238"/>
      <c r="L139" s="243"/>
      <c r="M139" s="244"/>
      <c r="N139" s="245"/>
      <c r="O139" s="245"/>
      <c r="P139" s="245"/>
      <c r="Q139" s="245"/>
      <c r="R139" s="245"/>
      <c r="S139" s="245"/>
      <c r="T139" s="246"/>
      <c r="AT139" s="247" t="s">
        <v>513</v>
      </c>
      <c r="AU139" s="247" t="s">
        <v>82</v>
      </c>
      <c r="AV139" s="13" t="s">
        <v>80</v>
      </c>
      <c r="AW139" s="13" t="s">
        <v>36</v>
      </c>
      <c r="AX139" s="13" t="s">
        <v>73</v>
      </c>
      <c r="AY139" s="247" t="s">
        <v>492</v>
      </c>
    </row>
    <row r="140" spans="2:65" s="14" customFormat="1">
      <c r="B140" s="251"/>
      <c r="C140" s="252"/>
      <c r="D140" s="227" t="s">
        <v>513</v>
      </c>
      <c r="E140" s="253" t="s">
        <v>23</v>
      </c>
      <c r="F140" s="254" t="s">
        <v>560</v>
      </c>
      <c r="G140" s="252"/>
      <c r="H140" s="255">
        <v>81.465000000000003</v>
      </c>
      <c r="I140" s="256"/>
      <c r="J140" s="252"/>
      <c r="K140" s="252"/>
      <c r="L140" s="257"/>
      <c r="M140" s="258"/>
      <c r="N140" s="259"/>
      <c r="O140" s="259"/>
      <c r="P140" s="259"/>
      <c r="Q140" s="259"/>
      <c r="R140" s="259"/>
      <c r="S140" s="259"/>
      <c r="T140" s="260"/>
      <c r="AT140" s="261" t="s">
        <v>513</v>
      </c>
      <c r="AU140" s="261" t="s">
        <v>82</v>
      </c>
      <c r="AV140" s="14" t="s">
        <v>502</v>
      </c>
      <c r="AW140" s="14" t="s">
        <v>36</v>
      </c>
      <c r="AX140" s="14" t="s">
        <v>80</v>
      </c>
      <c r="AY140" s="261" t="s">
        <v>492</v>
      </c>
    </row>
    <row r="141" spans="2:65" s="1" customFormat="1" ht="16.5" customHeight="1">
      <c r="B141" s="42"/>
      <c r="C141" s="278" t="s">
        <v>604</v>
      </c>
      <c r="D141" s="278" t="s">
        <v>1110</v>
      </c>
      <c r="E141" s="279" t="s">
        <v>8490</v>
      </c>
      <c r="F141" s="280" t="s">
        <v>8491</v>
      </c>
      <c r="G141" s="281" t="s">
        <v>795</v>
      </c>
      <c r="H141" s="282">
        <v>29.161999999999999</v>
      </c>
      <c r="I141" s="283"/>
      <c r="J141" s="284">
        <f>ROUND(I141*H141,2)</f>
        <v>0</v>
      </c>
      <c r="K141" s="280" t="s">
        <v>501</v>
      </c>
      <c r="L141" s="285"/>
      <c r="M141" s="286" t="s">
        <v>23</v>
      </c>
      <c r="N141" s="287" t="s">
        <v>44</v>
      </c>
      <c r="O141" s="43"/>
      <c r="P141" s="218">
        <f>O141*H141</f>
        <v>0</v>
      </c>
      <c r="Q141" s="218">
        <v>1</v>
      </c>
      <c r="R141" s="218">
        <f>Q141*H141</f>
        <v>29.161999999999999</v>
      </c>
      <c r="S141" s="218">
        <v>0</v>
      </c>
      <c r="T141" s="219">
        <f>S141*H141</f>
        <v>0</v>
      </c>
      <c r="AR141" s="25" t="s">
        <v>604</v>
      </c>
      <c r="AT141" s="25" t="s">
        <v>1110</v>
      </c>
      <c r="AU141" s="25" t="s">
        <v>82</v>
      </c>
      <c r="AY141" s="25" t="s">
        <v>492</v>
      </c>
      <c r="BE141" s="220">
        <f>IF(N141="základní",J141,0)</f>
        <v>0</v>
      </c>
      <c r="BF141" s="220">
        <f>IF(N141="snížená",J141,0)</f>
        <v>0</v>
      </c>
      <c r="BG141" s="220">
        <f>IF(N141="zákl. přenesená",J141,0)</f>
        <v>0</v>
      </c>
      <c r="BH141" s="220">
        <f>IF(N141="sníž. přenesená",J141,0)</f>
        <v>0</v>
      </c>
      <c r="BI141" s="220">
        <f>IF(N141="nulová",J141,0)</f>
        <v>0</v>
      </c>
      <c r="BJ141" s="25" t="s">
        <v>80</v>
      </c>
      <c r="BK141" s="220">
        <f>ROUND(I141*H141,2)</f>
        <v>0</v>
      </c>
      <c r="BL141" s="25" t="s">
        <v>502</v>
      </c>
      <c r="BM141" s="25" t="s">
        <v>8527</v>
      </c>
    </row>
    <row r="142" spans="2:65" s="1" customFormat="1">
      <c r="B142" s="42"/>
      <c r="C142" s="64"/>
      <c r="D142" s="221" t="s">
        <v>506</v>
      </c>
      <c r="E142" s="64"/>
      <c r="F142" s="222" t="s">
        <v>8491</v>
      </c>
      <c r="G142" s="64"/>
      <c r="H142" s="64"/>
      <c r="I142" s="177"/>
      <c r="J142" s="64"/>
      <c r="K142" s="64"/>
      <c r="L142" s="62"/>
      <c r="M142" s="223"/>
      <c r="N142" s="43"/>
      <c r="O142" s="43"/>
      <c r="P142" s="43"/>
      <c r="Q142" s="43"/>
      <c r="R142" s="43"/>
      <c r="S142" s="43"/>
      <c r="T142" s="79"/>
      <c r="AT142" s="25" t="s">
        <v>506</v>
      </c>
      <c r="AU142" s="25" t="s">
        <v>82</v>
      </c>
    </row>
    <row r="143" spans="2:65" s="1" customFormat="1" ht="24">
      <c r="B143" s="42"/>
      <c r="C143" s="64"/>
      <c r="D143" s="221" t="s">
        <v>2254</v>
      </c>
      <c r="E143" s="64"/>
      <c r="F143" s="224" t="s">
        <v>8493</v>
      </c>
      <c r="G143" s="64"/>
      <c r="H143" s="64"/>
      <c r="I143" s="177"/>
      <c r="J143" s="64"/>
      <c r="K143" s="64"/>
      <c r="L143" s="62"/>
      <c r="M143" s="223"/>
      <c r="N143" s="43"/>
      <c r="O143" s="43"/>
      <c r="P143" s="43"/>
      <c r="Q143" s="43"/>
      <c r="R143" s="43"/>
      <c r="S143" s="43"/>
      <c r="T143" s="79"/>
      <c r="AT143" s="25" t="s">
        <v>2254</v>
      </c>
      <c r="AU143" s="25" t="s">
        <v>82</v>
      </c>
    </row>
    <row r="144" spans="2:65" s="12" customFormat="1">
      <c r="B144" s="225"/>
      <c r="C144" s="226"/>
      <c r="D144" s="221" t="s">
        <v>513</v>
      </c>
      <c r="E144" s="248" t="s">
        <v>23</v>
      </c>
      <c r="F144" s="249" t="s">
        <v>8528</v>
      </c>
      <c r="G144" s="226"/>
      <c r="H144" s="250">
        <v>29.161999999999999</v>
      </c>
      <c r="I144" s="231"/>
      <c r="J144" s="226"/>
      <c r="K144" s="226"/>
      <c r="L144" s="232"/>
      <c r="M144" s="233"/>
      <c r="N144" s="234"/>
      <c r="O144" s="234"/>
      <c r="P144" s="234"/>
      <c r="Q144" s="234"/>
      <c r="R144" s="234"/>
      <c r="S144" s="234"/>
      <c r="T144" s="235"/>
      <c r="AT144" s="236" t="s">
        <v>513</v>
      </c>
      <c r="AU144" s="236" t="s">
        <v>82</v>
      </c>
      <c r="AV144" s="12" t="s">
        <v>82</v>
      </c>
      <c r="AW144" s="12" t="s">
        <v>36</v>
      </c>
      <c r="AX144" s="12" t="s">
        <v>73</v>
      </c>
      <c r="AY144" s="236" t="s">
        <v>492</v>
      </c>
    </row>
    <row r="145" spans="2:65" s="13" customFormat="1">
      <c r="B145" s="237"/>
      <c r="C145" s="238"/>
      <c r="D145" s="221" t="s">
        <v>513</v>
      </c>
      <c r="E145" s="239" t="s">
        <v>23</v>
      </c>
      <c r="F145" s="240" t="s">
        <v>8529</v>
      </c>
      <c r="G145" s="238"/>
      <c r="H145" s="241" t="s">
        <v>23</v>
      </c>
      <c r="I145" s="242"/>
      <c r="J145" s="238"/>
      <c r="K145" s="238"/>
      <c r="L145" s="243"/>
      <c r="M145" s="244"/>
      <c r="N145" s="245"/>
      <c r="O145" s="245"/>
      <c r="P145" s="245"/>
      <c r="Q145" s="245"/>
      <c r="R145" s="245"/>
      <c r="S145" s="245"/>
      <c r="T145" s="246"/>
      <c r="AT145" s="247" t="s">
        <v>513</v>
      </c>
      <c r="AU145" s="247" t="s">
        <v>82</v>
      </c>
      <c r="AV145" s="13" t="s">
        <v>80</v>
      </c>
      <c r="AW145" s="13" t="s">
        <v>36</v>
      </c>
      <c r="AX145" s="13" t="s">
        <v>73</v>
      </c>
      <c r="AY145" s="247" t="s">
        <v>492</v>
      </c>
    </row>
    <row r="146" spans="2:65" s="14" customFormat="1">
      <c r="B146" s="251"/>
      <c r="C146" s="252"/>
      <c r="D146" s="227" t="s">
        <v>513</v>
      </c>
      <c r="E146" s="253" t="s">
        <v>23</v>
      </c>
      <c r="F146" s="254" t="s">
        <v>560</v>
      </c>
      <c r="G146" s="252"/>
      <c r="H146" s="255">
        <v>29.161999999999999</v>
      </c>
      <c r="I146" s="256"/>
      <c r="J146" s="252"/>
      <c r="K146" s="252"/>
      <c r="L146" s="257"/>
      <c r="M146" s="258"/>
      <c r="N146" s="259"/>
      <c r="O146" s="259"/>
      <c r="P146" s="259"/>
      <c r="Q146" s="259"/>
      <c r="R146" s="259"/>
      <c r="S146" s="259"/>
      <c r="T146" s="260"/>
      <c r="AT146" s="261" t="s">
        <v>513</v>
      </c>
      <c r="AU146" s="261" t="s">
        <v>82</v>
      </c>
      <c r="AV146" s="14" t="s">
        <v>502</v>
      </c>
      <c r="AW146" s="14" t="s">
        <v>36</v>
      </c>
      <c r="AX146" s="14" t="s">
        <v>80</v>
      </c>
      <c r="AY146" s="261" t="s">
        <v>492</v>
      </c>
    </row>
    <row r="147" spans="2:65" s="1" customFormat="1" ht="16.5" customHeight="1">
      <c r="B147" s="42"/>
      <c r="C147" s="278" t="s">
        <v>617</v>
      </c>
      <c r="D147" s="278" t="s">
        <v>1110</v>
      </c>
      <c r="E147" s="279" t="s">
        <v>8530</v>
      </c>
      <c r="F147" s="280" t="s">
        <v>8531</v>
      </c>
      <c r="G147" s="281" t="s">
        <v>795</v>
      </c>
      <c r="H147" s="282">
        <v>52.302999999999997</v>
      </c>
      <c r="I147" s="283"/>
      <c r="J147" s="284">
        <f>ROUND(I147*H147,2)</f>
        <v>0</v>
      </c>
      <c r="K147" s="280" t="s">
        <v>501</v>
      </c>
      <c r="L147" s="285"/>
      <c r="M147" s="286" t="s">
        <v>23</v>
      </c>
      <c r="N147" s="287" t="s">
        <v>44</v>
      </c>
      <c r="O147" s="43"/>
      <c r="P147" s="218">
        <f>O147*H147</f>
        <v>0</v>
      </c>
      <c r="Q147" s="218">
        <v>1</v>
      </c>
      <c r="R147" s="218">
        <f>Q147*H147</f>
        <v>52.302999999999997</v>
      </c>
      <c r="S147" s="218">
        <v>0</v>
      </c>
      <c r="T147" s="219">
        <f>S147*H147</f>
        <v>0</v>
      </c>
      <c r="AR147" s="25" t="s">
        <v>604</v>
      </c>
      <c r="AT147" s="25" t="s">
        <v>1110</v>
      </c>
      <c r="AU147" s="25" t="s">
        <v>82</v>
      </c>
      <c r="AY147" s="25" t="s">
        <v>492</v>
      </c>
      <c r="BE147" s="220">
        <f>IF(N147="základní",J147,0)</f>
        <v>0</v>
      </c>
      <c r="BF147" s="220">
        <f>IF(N147="snížená",J147,0)</f>
        <v>0</v>
      </c>
      <c r="BG147" s="220">
        <f>IF(N147="zákl. přenesená",J147,0)</f>
        <v>0</v>
      </c>
      <c r="BH147" s="220">
        <f>IF(N147="sníž. přenesená",J147,0)</f>
        <v>0</v>
      </c>
      <c r="BI147" s="220">
        <f>IF(N147="nulová",J147,0)</f>
        <v>0</v>
      </c>
      <c r="BJ147" s="25" t="s">
        <v>80</v>
      </c>
      <c r="BK147" s="220">
        <f>ROUND(I147*H147,2)</f>
        <v>0</v>
      </c>
      <c r="BL147" s="25" t="s">
        <v>502</v>
      </c>
      <c r="BM147" s="25" t="s">
        <v>8532</v>
      </c>
    </row>
    <row r="148" spans="2:65" s="1" customFormat="1">
      <c r="B148" s="42"/>
      <c r="C148" s="64"/>
      <c r="D148" s="221" t="s">
        <v>506</v>
      </c>
      <c r="E148" s="64"/>
      <c r="F148" s="222" t="s">
        <v>8531</v>
      </c>
      <c r="G148" s="64"/>
      <c r="H148" s="64"/>
      <c r="I148" s="177"/>
      <c r="J148" s="64"/>
      <c r="K148" s="64"/>
      <c r="L148" s="62"/>
      <c r="M148" s="223"/>
      <c r="N148" s="43"/>
      <c r="O148" s="43"/>
      <c r="P148" s="43"/>
      <c r="Q148" s="43"/>
      <c r="R148" s="43"/>
      <c r="S148" s="43"/>
      <c r="T148" s="79"/>
      <c r="AT148" s="25" t="s">
        <v>506</v>
      </c>
      <c r="AU148" s="25" t="s">
        <v>82</v>
      </c>
    </row>
    <row r="149" spans="2:65" s="1" customFormat="1" ht="24">
      <c r="B149" s="42"/>
      <c r="C149" s="64"/>
      <c r="D149" s="221" t="s">
        <v>2254</v>
      </c>
      <c r="E149" s="64"/>
      <c r="F149" s="224" t="s">
        <v>8505</v>
      </c>
      <c r="G149" s="64"/>
      <c r="H149" s="64"/>
      <c r="I149" s="177"/>
      <c r="J149" s="64"/>
      <c r="K149" s="64"/>
      <c r="L149" s="62"/>
      <c r="M149" s="223"/>
      <c r="N149" s="43"/>
      <c r="O149" s="43"/>
      <c r="P149" s="43"/>
      <c r="Q149" s="43"/>
      <c r="R149" s="43"/>
      <c r="S149" s="43"/>
      <c r="T149" s="79"/>
      <c r="AT149" s="25" t="s">
        <v>2254</v>
      </c>
      <c r="AU149" s="25" t="s">
        <v>82</v>
      </c>
    </row>
    <row r="150" spans="2:65" s="12" customFormat="1">
      <c r="B150" s="225"/>
      <c r="C150" s="226"/>
      <c r="D150" s="221" t="s">
        <v>513</v>
      </c>
      <c r="E150" s="248" t="s">
        <v>23</v>
      </c>
      <c r="F150" s="249" t="s">
        <v>8533</v>
      </c>
      <c r="G150" s="226"/>
      <c r="H150" s="250">
        <v>52.302999999999997</v>
      </c>
      <c r="I150" s="231"/>
      <c r="J150" s="226"/>
      <c r="K150" s="226"/>
      <c r="L150" s="232"/>
      <c r="M150" s="233"/>
      <c r="N150" s="234"/>
      <c r="O150" s="234"/>
      <c r="P150" s="234"/>
      <c r="Q150" s="234"/>
      <c r="R150" s="234"/>
      <c r="S150" s="234"/>
      <c r="T150" s="235"/>
      <c r="AT150" s="236" t="s">
        <v>513</v>
      </c>
      <c r="AU150" s="236" t="s">
        <v>82</v>
      </c>
      <c r="AV150" s="12" t="s">
        <v>82</v>
      </c>
      <c r="AW150" s="12" t="s">
        <v>36</v>
      </c>
      <c r="AX150" s="12" t="s">
        <v>73</v>
      </c>
      <c r="AY150" s="236" t="s">
        <v>492</v>
      </c>
    </row>
    <row r="151" spans="2:65" s="13" customFormat="1">
      <c r="B151" s="237"/>
      <c r="C151" s="238"/>
      <c r="D151" s="221" t="s">
        <v>513</v>
      </c>
      <c r="E151" s="239" t="s">
        <v>23</v>
      </c>
      <c r="F151" s="240" t="s">
        <v>8534</v>
      </c>
      <c r="G151" s="238"/>
      <c r="H151" s="241" t="s">
        <v>23</v>
      </c>
      <c r="I151" s="242"/>
      <c r="J151" s="238"/>
      <c r="K151" s="238"/>
      <c r="L151" s="243"/>
      <c r="M151" s="244"/>
      <c r="N151" s="245"/>
      <c r="O151" s="245"/>
      <c r="P151" s="245"/>
      <c r="Q151" s="245"/>
      <c r="R151" s="245"/>
      <c r="S151" s="245"/>
      <c r="T151" s="246"/>
      <c r="AT151" s="247" t="s">
        <v>513</v>
      </c>
      <c r="AU151" s="247" t="s">
        <v>82</v>
      </c>
      <c r="AV151" s="13" t="s">
        <v>80</v>
      </c>
      <c r="AW151" s="13" t="s">
        <v>36</v>
      </c>
      <c r="AX151" s="13" t="s">
        <v>73</v>
      </c>
      <c r="AY151" s="247" t="s">
        <v>492</v>
      </c>
    </row>
    <row r="152" spans="2:65" s="14" customFormat="1">
      <c r="B152" s="251"/>
      <c r="C152" s="252"/>
      <c r="D152" s="221" t="s">
        <v>513</v>
      </c>
      <c r="E152" s="275" t="s">
        <v>23</v>
      </c>
      <c r="F152" s="276" t="s">
        <v>560</v>
      </c>
      <c r="G152" s="252"/>
      <c r="H152" s="277">
        <v>52.302999999999997</v>
      </c>
      <c r="I152" s="256"/>
      <c r="J152" s="252"/>
      <c r="K152" s="252"/>
      <c r="L152" s="257"/>
      <c r="M152" s="258"/>
      <c r="N152" s="259"/>
      <c r="O152" s="259"/>
      <c r="P152" s="259"/>
      <c r="Q152" s="259"/>
      <c r="R152" s="259"/>
      <c r="S152" s="259"/>
      <c r="T152" s="260"/>
      <c r="AT152" s="261" t="s">
        <v>513</v>
      </c>
      <c r="AU152" s="261" t="s">
        <v>82</v>
      </c>
      <c r="AV152" s="14" t="s">
        <v>502</v>
      </c>
      <c r="AW152" s="14" t="s">
        <v>36</v>
      </c>
      <c r="AX152" s="14" t="s">
        <v>80</v>
      </c>
      <c r="AY152" s="261" t="s">
        <v>492</v>
      </c>
    </row>
    <row r="153" spans="2:65" s="11" customFormat="1" ht="29.85" customHeight="1">
      <c r="B153" s="192"/>
      <c r="C153" s="193"/>
      <c r="D153" s="206" t="s">
        <v>72</v>
      </c>
      <c r="E153" s="207" t="s">
        <v>617</v>
      </c>
      <c r="F153" s="207" t="s">
        <v>2555</v>
      </c>
      <c r="G153" s="193"/>
      <c r="H153" s="193"/>
      <c r="I153" s="196"/>
      <c r="J153" s="208">
        <f>BK153</f>
        <v>0</v>
      </c>
      <c r="K153" s="193"/>
      <c r="L153" s="198"/>
      <c r="M153" s="199"/>
      <c r="N153" s="200"/>
      <c r="O153" s="200"/>
      <c r="P153" s="201">
        <f>SUM(P154:P171)</f>
        <v>0</v>
      </c>
      <c r="Q153" s="200"/>
      <c r="R153" s="201">
        <f>SUM(R154:R171)</f>
        <v>0.10809999999999999</v>
      </c>
      <c r="S153" s="200"/>
      <c r="T153" s="202">
        <f>SUM(T154:T171)</f>
        <v>0</v>
      </c>
      <c r="AR153" s="203" t="s">
        <v>80</v>
      </c>
      <c r="AT153" s="204" t="s">
        <v>72</v>
      </c>
      <c r="AU153" s="204" t="s">
        <v>80</v>
      </c>
      <c r="AY153" s="203" t="s">
        <v>492</v>
      </c>
      <c r="BK153" s="205">
        <f>SUM(BK154:BK171)</f>
        <v>0</v>
      </c>
    </row>
    <row r="154" spans="2:65" s="1" customFormat="1" ht="25.5" customHeight="1">
      <c r="B154" s="42"/>
      <c r="C154" s="209" t="s">
        <v>255</v>
      </c>
      <c r="D154" s="209" t="s">
        <v>498</v>
      </c>
      <c r="E154" s="210" t="s">
        <v>8044</v>
      </c>
      <c r="F154" s="211" t="s">
        <v>8045</v>
      </c>
      <c r="G154" s="212" t="s">
        <v>1025</v>
      </c>
      <c r="H154" s="213">
        <v>310</v>
      </c>
      <c r="I154" s="214"/>
      <c r="J154" s="215">
        <f>ROUND(I154*H154,2)</f>
        <v>0</v>
      </c>
      <c r="K154" s="211" t="s">
        <v>501</v>
      </c>
      <c r="L154" s="62"/>
      <c r="M154" s="216" t="s">
        <v>23</v>
      </c>
      <c r="N154" s="217" t="s">
        <v>44</v>
      </c>
      <c r="O154" s="43"/>
      <c r="P154" s="218">
        <f>O154*H154</f>
        <v>0</v>
      </c>
      <c r="Q154" s="218">
        <v>2.0000000000000002E-5</v>
      </c>
      <c r="R154" s="218">
        <f>Q154*H154</f>
        <v>6.2000000000000006E-3</v>
      </c>
      <c r="S154" s="218">
        <v>0</v>
      </c>
      <c r="T154" s="219">
        <f>S154*H154</f>
        <v>0</v>
      </c>
      <c r="AR154" s="25" t="s">
        <v>502</v>
      </c>
      <c r="AT154" s="25" t="s">
        <v>498</v>
      </c>
      <c r="AU154" s="25" t="s">
        <v>82</v>
      </c>
      <c r="AY154" s="25" t="s">
        <v>492</v>
      </c>
      <c r="BE154" s="220">
        <f>IF(N154="základní",J154,0)</f>
        <v>0</v>
      </c>
      <c r="BF154" s="220">
        <f>IF(N154="snížená",J154,0)</f>
        <v>0</v>
      </c>
      <c r="BG154" s="220">
        <f>IF(N154="zákl. přenesená",J154,0)</f>
        <v>0</v>
      </c>
      <c r="BH154" s="220">
        <f>IF(N154="sníž. přenesená",J154,0)</f>
        <v>0</v>
      </c>
      <c r="BI154" s="220">
        <f>IF(N154="nulová",J154,0)</f>
        <v>0</v>
      </c>
      <c r="BJ154" s="25" t="s">
        <v>80</v>
      </c>
      <c r="BK154" s="220">
        <f>ROUND(I154*H154,2)</f>
        <v>0</v>
      </c>
      <c r="BL154" s="25" t="s">
        <v>502</v>
      </c>
      <c r="BM154" s="25" t="s">
        <v>8535</v>
      </c>
    </row>
    <row r="155" spans="2:65" s="1" customFormat="1" ht="24">
      <c r="B155" s="42"/>
      <c r="C155" s="64"/>
      <c r="D155" s="221" t="s">
        <v>506</v>
      </c>
      <c r="E155" s="64"/>
      <c r="F155" s="222" t="s">
        <v>8047</v>
      </c>
      <c r="G155" s="64"/>
      <c r="H155" s="64"/>
      <c r="I155" s="177"/>
      <c r="J155" s="64"/>
      <c r="K155" s="64"/>
      <c r="L155" s="62"/>
      <c r="M155" s="223"/>
      <c r="N155" s="43"/>
      <c r="O155" s="43"/>
      <c r="P155" s="43"/>
      <c r="Q155" s="43"/>
      <c r="R155" s="43"/>
      <c r="S155" s="43"/>
      <c r="T155" s="79"/>
      <c r="AT155" s="25" t="s">
        <v>506</v>
      </c>
      <c r="AU155" s="25" t="s">
        <v>82</v>
      </c>
    </row>
    <row r="156" spans="2:65" s="1" customFormat="1" ht="96">
      <c r="B156" s="42"/>
      <c r="C156" s="64"/>
      <c r="D156" s="221" t="s">
        <v>509</v>
      </c>
      <c r="E156" s="64"/>
      <c r="F156" s="224" t="s">
        <v>8048</v>
      </c>
      <c r="G156" s="64"/>
      <c r="H156" s="64"/>
      <c r="I156" s="177"/>
      <c r="J156" s="64"/>
      <c r="K156" s="64"/>
      <c r="L156" s="62"/>
      <c r="M156" s="223"/>
      <c r="N156" s="43"/>
      <c r="O156" s="43"/>
      <c r="P156" s="43"/>
      <c r="Q156" s="43"/>
      <c r="R156" s="43"/>
      <c r="S156" s="43"/>
      <c r="T156" s="79"/>
      <c r="AT156" s="25" t="s">
        <v>509</v>
      </c>
      <c r="AU156" s="25" t="s">
        <v>82</v>
      </c>
    </row>
    <row r="157" spans="2:65" s="12" customFormat="1">
      <c r="B157" s="225"/>
      <c r="C157" s="226"/>
      <c r="D157" s="221" t="s">
        <v>513</v>
      </c>
      <c r="E157" s="248" t="s">
        <v>23</v>
      </c>
      <c r="F157" s="249" t="s">
        <v>2907</v>
      </c>
      <c r="G157" s="226"/>
      <c r="H157" s="250">
        <v>310</v>
      </c>
      <c r="I157" s="231"/>
      <c r="J157" s="226"/>
      <c r="K157" s="226"/>
      <c r="L157" s="232"/>
      <c r="M157" s="233"/>
      <c r="N157" s="234"/>
      <c r="O157" s="234"/>
      <c r="P157" s="234"/>
      <c r="Q157" s="234"/>
      <c r="R157" s="234"/>
      <c r="S157" s="234"/>
      <c r="T157" s="235"/>
      <c r="AT157" s="236" t="s">
        <v>513</v>
      </c>
      <c r="AU157" s="236" t="s">
        <v>82</v>
      </c>
      <c r="AV157" s="12" t="s">
        <v>82</v>
      </c>
      <c r="AW157" s="12" t="s">
        <v>36</v>
      </c>
      <c r="AX157" s="12" t="s">
        <v>73</v>
      </c>
      <c r="AY157" s="236" t="s">
        <v>492</v>
      </c>
    </row>
    <row r="158" spans="2:65" s="13" customFormat="1">
      <c r="B158" s="237"/>
      <c r="C158" s="238"/>
      <c r="D158" s="221" t="s">
        <v>513</v>
      </c>
      <c r="E158" s="239" t="s">
        <v>23</v>
      </c>
      <c r="F158" s="240" t="s">
        <v>8536</v>
      </c>
      <c r="G158" s="238"/>
      <c r="H158" s="241" t="s">
        <v>23</v>
      </c>
      <c r="I158" s="242"/>
      <c r="J158" s="238"/>
      <c r="K158" s="238"/>
      <c r="L158" s="243"/>
      <c r="M158" s="244"/>
      <c r="N158" s="245"/>
      <c r="O158" s="245"/>
      <c r="P158" s="245"/>
      <c r="Q158" s="245"/>
      <c r="R158" s="245"/>
      <c r="S158" s="245"/>
      <c r="T158" s="246"/>
      <c r="AT158" s="247" t="s">
        <v>513</v>
      </c>
      <c r="AU158" s="247" t="s">
        <v>82</v>
      </c>
      <c r="AV158" s="13" t="s">
        <v>80</v>
      </c>
      <c r="AW158" s="13" t="s">
        <v>36</v>
      </c>
      <c r="AX158" s="13" t="s">
        <v>73</v>
      </c>
      <c r="AY158" s="247" t="s">
        <v>492</v>
      </c>
    </row>
    <row r="159" spans="2:65" s="14" customFormat="1">
      <c r="B159" s="251"/>
      <c r="C159" s="252"/>
      <c r="D159" s="227" t="s">
        <v>513</v>
      </c>
      <c r="E159" s="253" t="s">
        <v>23</v>
      </c>
      <c r="F159" s="254" t="s">
        <v>560</v>
      </c>
      <c r="G159" s="252"/>
      <c r="H159" s="255">
        <v>310</v>
      </c>
      <c r="I159" s="256"/>
      <c r="J159" s="252"/>
      <c r="K159" s="252"/>
      <c r="L159" s="257"/>
      <c r="M159" s="258"/>
      <c r="N159" s="259"/>
      <c r="O159" s="259"/>
      <c r="P159" s="259"/>
      <c r="Q159" s="259"/>
      <c r="R159" s="259"/>
      <c r="S159" s="259"/>
      <c r="T159" s="260"/>
      <c r="AT159" s="261" t="s">
        <v>513</v>
      </c>
      <c r="AU159" s="261" t="s">
        <v>82</v>
      </c>
      <c r="AV159" s="14" t="s">
        <v>502</v>
      </c>
      <c r="AW159" s="14" t="s">
        <v>36</v>
      </c>
      <c r="AX159" s="14" t="s">
        <v>80</v>
      </c>
      <c r="AY159" s="261" t="s">
        <v>492</v>
      </c>
    </row>
    <row r="160" spans="2:65" s="1" customFormat="1" ht="25.5" customHeight="1">
      <c r="B160" s="42"/>
      <c r="C160" s="209" t="s">
        <v>727</v>
      </c>
      <c r="D160" s="209" t="s">
        <v>498</v>
      </c>
      <c r="E160" s="210" t="s">
        <v>8049</v>
      </c>
      <c r="F160" s="211" t="s">
        <v>8050</v>
      </c>
      <c r="G160" s="212" t="s">
        <v>1025</v>
      </c>
      <c r="H160" s="213">
        <v>30</v>
      </c>
      <c r="I160" s="214"/>
      <c r="J160" s="215">
        <f>ROUND(I160*H160,2)</f>
        <v>0</v>
      </c>
      <c r="K160" s="211" t="s">
        <v>501</v>
      </c>
      <c r="L160" s="62"/>
      <c r="M160" s="216" t="s">
        <v>23</v>
      </c>
      <c r="N160" s="217" t="s">
        <v>44</v>
      </c>
      <c r="O160" s="43"/>
      <c r="P160" s="218">
        <f>O160*H160</f>
        <v>0</v>
      </c>
      <c r="Q160" s="218">
        <v>5.0000000000000002E-5</v>
      </c>
      <c r="R160" s="218">
        <f>Q160*H160</f>
        <v>1.5E-3</v>
      </c>
      <c r="S160" s="218">
        <v>0</v>
      </c>
      <c r="T160" s="219">
        <f>S160*H160</f>
        <v>0</v>
      </c>
      <c r="AR160" s="25" t="s">
        <v>502</v>
      </c>
      <c r="AT160" s="25" t="s">
        <v>498</v>
      </c>
      <c r="AU160" s="25" t="s">
        <v>82</v>
      </c>
      <c r="AY160" s="25" t="s">
        <v>492</v>
      </c>
      <c r="BE160" s="220">
        <f>IF(N160="základní",J160,0)</f>
        <v>0</v>
      </c>
      <c r="BF160" s="220">
        <f>IF(N160="snížená",J160,0)</f>
        <v>0</v>
      </c>
      <c r="BG160" s="220">
        <f>IF(N160="zákl. přenesená",J160,0)</f>
        <v>0</v>
      </c>
      <c r="BH160" s="220">
        <f>IF(N160="sníž. přenesená",J160,0)</f>
        <v>0</v>
      </c>
      <c r="BI160" s="220">
        <f>IF(N160="nulová",J160,0)</f>
        <v>0</v>
      </c>
      <c r="BJ160" s="25" t="s">
        <v>80</v>
      </c>
      <c r="BK160" s="220">
        <f>ROUND(I160*H160,2)</f>
        <v>0</v>
      </c>
      <c r="BL160" s="25" t="s">
        <v>502</v>
      </c>
      <c r="BM160" s="25" t="s">
        <v>8537</v>
      </c>
    </row>
    <row r="161" spans="2:65" s="1" customFormat="1">
      <c r="B161" s="42"/>
      <c r="C161" s="64"/>
      <c r="D161" s="221" t="s">
        <v>506</v>
      </c>
      <c r="E161" s="64"/>
      <c r="F161" s="222" t="s">
        <v>8050</v>
      </c>
      <c r="G161" s="64"/>
      <c r="H161" s="64"/>
      <c r="I161" s="177"/>
      <c r="J161" s="64"/>
      <c r="K161" s="64"/>
      <c r="L161" s="62"/>
      <c r="M161" s="223"/>
      <c r="N161" s="43"/>
      <c r="O161" s="43"/>
      <c r="P161" s="43"/>
      <c r="Q161" s="43"/>
      <c r="R161" s="43"/>
      <c r="S161" s="43"/>
      <c r="T161" s="79"/>
      <c r="AT161" s="25" t="s">
        <v>506</v>
      </c>
      <c r="AU161" s="25" t="s">
        <v>82</v>
      </c>
    </row>
    <row r="162" spans="2:65" s="1" customFormat="1" ht="96">
      <c r="B162" s="42"/>
      <c r="C162" s="64"/>
      <c r="D162" s="221" t="s">
        <v>509</v>
      </c>
      <c r="E162" s="64"/>
      <c r="F162" s="224" t="s">
        <v>8048</v>
      </c>
      <c r="G162" s="64"/>
      <c r="H162" s="64"/>
      <c r="I162" s="177"/>
      <c r="J162" s="64"/>
      <c r="K162" s="64"/>
      <c r="L162" s="62"/>
      <c r="M162" s="223"/>
      <c r="N162" s="43"/>
      <c r="O162" s="43"/>
      <c r="P162" s="43"/>
      <c r="Q162" s="43"/>
      <c r="R162" s="43"/>
      <c r="S162" s="43"/>
      <c r="T162" s="79"/>
      <c r="AT162" s="25" t="s">
        <v>509</v>
      </c>
      <c r="AU162" s="25" t="s">
        <v>82</v>
      </c>
    </row>
    <row r="163" spans="2:65" s="12" customFormat="1">
      <c r="B163" s="225"/>
      <c r="C163" s="226"/>
      <c r="D163" s="221" t="s">
        <v>513</v>
      </c>
      <c r="E163" s="248" t="s">
        <v>23</v>
      </c>
      <c r="F163" s="249" t="s">
        <v>958</v>
      </c>
      <c r="G163" s="226"/>
      <c r="H163" s="250">
        <v>30</v>
      </c>
      <c r="I163" s="231"/>
      <c r="J163" s="226"/>
      <c r="K163" s="226"/>
      <c r="L163" s="232"/>
      <c r="M163" s="233"/>
      <c r="N163" s="234"/>
      <c r="O163" s="234"/>
      <c r="P163" s="234"/>
      <c r="Q163" s="234"/>
      <c r="R163" s="234"/>
      <c r="S163" s="234"/>
      <c r="T163" s="235"/>
      <c r="AT163" s="236" t="s">
        <v>513</v>
      </c>
      <c r="AU163" s="236" t="s">
        <v>82</v>
      </c>
      <c r="AV163" s="12" t="s">
        <v>82</v>
      </c>
      <c r="AW163" s="12" t="s">
        <v>36</v>
      </c>
      <c r="AX163" s="12" t="s">
        <v>73</v>
      </c>
      <c r="AY163" s="236" t="s">
        <v>492</v>
      </c>
    </row>
    <row r="164" spans="2:65" s="13" customFormat="1">
      <c r="B164" s="237"/>
      <c r="C164" s="238"/>
      <c r="D164" s="221" t="s">
        <v>513</v>
      </c>
      <c r="E164" s="239" t="s">
        <v>23</v>
      </c>
      <c r="F164" s="240" t="s">
        <v>8536</v>
      </c>
      <c r="G164" s="238"/>
      <c r="H164" s="241" t="s">
        <v>23</v>
      </c>
      <c r="I164" s="242"/>
      <c r="J164" s="238"/>
      <c r="K164" s="238"/>
      <c r="L164" s="243"/>
      <c r="M164" s="244"/>
      <c r="N164" s="245"/>
      <c r="O164" s="245"/>
      <c r="P164" s="245"/>
      <c r="Q164" s="245"/>
      <c r="R164" s="245"/>
      <c r="S164" s="245"/>
      <c r="T164" s="246"/>
      <c r="AT164" s="247" t="s">
        <v>513</v>
      </c>
      <c r="AU164" s="247" t="s">
        <v>82</v>
      </c>
      <c r="AV164" s="13" t="s">
        <v>80</v>
      </c>
      <c r="AW164" s="13" t="s">
        <v>36</v>
      </c>
      <c r="AX164" s="13" t="s">
        <v>73</v>
      </c>
      <c r="AY164" s="247" t="s">
        <v>492</v>
      </c>
    </row>
    <row r="165" spans="2:65" s="14" customFormat="1">
      <c r="B165" s="251"/>
      <c r="C165" s="252"/>
      <c r="D165" s="227" t="s">
        <v>513</v>
      </c>
      <c r="E165" s="253" t="s">
        <v>23</v>
      </c>
      <c r="F165" s="254" t="s">
        <v>560</v>
      </c>
      <c r="G165" s="252"/>
      <c r="H165" s="255">
        <v>30</v>
      </c>
      <c r="I165" s="256"/>
      <c r="J165" s="252"/>
      <c r="K165" s="252"/>
      <c r="L165" s="257"/>
      <c r="M165" s="258"/>
      <c r="N165" s="259"/>
      <c r="O165" s="259"/>
      <c r="P165" s="259"/>
      <c r="Q165" s="259"/>
      <c r="R165" s="259"/>
      <c r="S165" s="259"/>
      <c r="T165" s="260"/>
      <c r="AT165" s="261" t="s">
        <v>513</v>
      </c>
      <c r="AU165" s="261" t="s">
        <v>82</v>
      </c>
      <c r="AV165" s="14" t="s">
        <v>502</v>
      </c>
      <c r="AW165" s="14" t="s">
        <v>36</v>
      </c>
      <c r="AX165" s="14" t="s">
        <v>80</v>
      </c>
      <c r="AY165" s="261" t="s">
        <v>492</v>
      </c>
    </row>
    <row r="166" spans="2:65" s="1" customFormat="1" ht="16.5" customHeight="1">
      <c r="B166" s="42"/>
      <c r="C166" s="209" t="s">
        <v>742</v>
      </c>
      <c r="D166" s="209" t="s">
        <v>498</v>
      </c>
      <c r="E166" s="210" t="s">
        <v>8080</v>
      </c>
      <c r="F166" s="211" t="s">
        <v>8081</v>
      </c>
      <c r="G166" s="212" t="s">
        <v>1025</v>
      </c>
      <c r="H166" s="213">
        <v>310</v>
      </c>
      <c r="I166" s="214"/>
      <c r="J166" s="215">
        <f>ROUND(I166*H166,2)</f>
        <v>0</v>
      </c>
      <c r="K166" s="211" t="s">
        <v>501</v>
      </c>
      <c r="L166" s="62"/>
      <c r="M166" s="216" t="s">
        <v>23</v>
      </c>
      <c r="N166" s="217" t="s">
        <v>44</v>
      </c>
      <c r="O166" s="43"/>
      <c r="P166" s="218">
        <f>O166*H166</f>
        <v>0</v>
      </c>
      <c r="Q166" s="218">
        <v>2.9E-4</v>
      </c>
      <c r="R166" s="218">
        <f>Q166*H166</f>
        <v>8.9899999999999994E-2</v>
      </c>
      <c r="S166" s="218">
        <v>0</v>
      </c>
      <c r="T166" s="219">
        <f>S166*H166</f>
        <v>0</v>
      </c>
      <c r="AR166" s="25" t="s">
        <v>502</v>
      </c>
      <c r="AT166" s="25" t="s">
        <v>498</v>
      </c>
      <c r="AU166" s="25" t="s">
        <v>82</v>
      </c>
      <c r="AY166" s="25" t="s">
        <v>492</v>
      </c>
      <c r="BE166" s="220">
        <f>IF(N166="základní",J166,0)</f>
        <v>0</v>
      </c>
      <c r="BF166" s="220">
        <f>IF(N166="snížená",J166,0)</f>
        <v>0</v>
      </c>
      <c r="BG166" s="220">
        <f>IF(N166="zákl. přenesená",J166,0)</f>
        <v>0</v>
      </c>
      <c r="BH166" s="220">
        <f>IF(N166="sníž. přenesená",J166,0)</f>
        <v>0</v>
      </c>
      <c r="BI166" s="220">
        <f>IF(N166="nulová",J166,0)</f>
        <v>0</v>
      </c>
      <c r="BJ166" s="25" t="s">
        <v>80</v>
      </c>
      <c r="BK166" s="220">
        <f>ROUND(I166*H166,2)</f>
        <v>0</v>
      </c>
      <c r="BL166" s="25" t="s">
        <v>502</v>
      </c>
      <c r="BM166" s="25" t="s">
        <v>8538</v>
      </c>
    </row>
    <row r="167" spans="2:65" s="1" customFormat="1" ht="24">
      <c r="B167" s="42"/>
      <c r="C167" s="64"/>
      <c r="D167" s="221" t="s">
        <v>506</v>
      </c>
      <c r="E167" s="64"/>
      <c r="F167" s="222" t="s">
        <v>8083</v>
      </c>
      <c r="G167" s="64"/>
      <c r="H167" s="64"/>
      <c r="I167" s="177"/>
      <c r="J167" s="64"/>
      <c r="K167" s="64"/>
      <c r="L167" s="62"/>
      <c r="M167" s="223"/>
      <c r="N167" s="43"/>
      <c r="O167" s="43"/>
      <c r="P167" s="43"/>
      <c r="Q167" s="43"/>
      <c r="R167" s="43"/>
      <c r="S167" s="43"/>
      <c r="T167" s="79"/>
      <c r="AT167" s="25" t="s">
        <v>506</v>
      </c>
      <c r="AU167" s="25" t="s">
        <v>82</v>
      </c>
    </row>
    <row r="168" spans="2:65" s="1" customFormat="1" ht="96">
      <c r="B168" s="42"/>
      <c r="C168" s="64"/>
      <c r="D168" s="227" t="s">
        <v>509</v>
      </c>
      <c r="E168" s="64"/>
      <c r="F168" s="273" t="s">
        <v>8048</v>
      </c>
      <c r="G168" s="64"/>
      <c r="H168" s="64"/>
      <c r="I168" s="177"/>
      <c r="J168" s="64"/>
      <c r="K168" s="64"/>
      <c r="L168" s="62"/>
      <c r="M168" s="223"/>
      <c r="N168" s="43"/>
      <c r="O168" s="43"/>
      <c r="P168" s="43"/>
      <c r="Q168" s="43"/>
      <c r="R168" s="43"/>
      <c r="S168" s="43"/>
      <c r="T168" s="79"/>
      <c r="AT168" s="25" t="s">
        <v>509</v>
      </c>
      <c r="AU168" s="25" t="s">
        <v>82</v>
      </c>
    </row>
    <row r="169" spans="2:65" s="1" customFormat="1" ht="16.5" customHeight="1">
      <c r="B169" s="42"/>
      <c r="C169" s="209" t="s">
        <v>752</v>
      </c>
      <c r="D169" s="209" t="s">
        <v>498</v>
      </c>
      <c r="E169" s="210" t="s">
        <v>8084</v>
      </c>
      <c r="F169" s="211" t="s">
        <v>8085</v>
      </c>
      <c r="G169" s="212" t="s">
        <v>1025</v>
      </c>
      <c r="H169" s="213">
        <v>30</v>
      </c>
      <c r="I169" s="214"/>
      <c r="J169" s="215">
        <f>ROUND(I169*H169,2)</f>
        <v>0</v>
      </c>
      <c r="K169" s="211" t="s">
        <v>501</v>
      </c>
      <c r="L169" s="62"/>
      <c r="M169" s="216" t="s">
        <v>23</v>
      </c>
      <c r="N169" s="217" t="s">
        <v>44</v>
      </c>
      <c r="O169" s="43"/>
      <c r="P169" s="218">
        <f>O169*H169</f>
        <v>0</v>
      </c>
      <c r="Q169" s="218">
        <v>3.5E-4</v>
      </c>
      <c r="R169" s="218">
        <f>Q169*H169</f>
        <v>1.0500000000000001E-2</v>
      </c>
      <c r="S169" s="218">
        <v>0</v>
      </c>
      <c r="T169" s="219">
        <f>S169*H169</f>
        <v>0</v>
      </c>
      <c r="AR169" s="25" t="s">
        <v>502</v>
      </c>
      <c r="AT169" s="25" t="s">
        <v>498</v>
      </c>
      <c r="AU169" s="25" t="s">
        <v>82</v>
      </c>
      <c r="AY169" s="25" t="s">
        <v>492</v>
      </c>
      <c r="BE169" s="220">
        <f>IF(N169="základní",J169,0)</f>
        <v>0</v>
      </c>
      <c r="BF169" s="220">
        <f>IF(N169="snížená",J169,0)</f>
        <v>0</v>
      </c>
      <c r="BG169" s="220">
        <f>IF(N169="zákl. přenesená",J169,0)</f>
        <v>0</v>
      </c>
      <c r="BH169" s="220">
        <f>IF(N169="sníž. přenesená",J169,0)</f>
        <v>0</v>
      </c>
      <c r="BI169" s="220">
        <f>IF(N169="nulová",J169,0)</f>
        <v>0</v>
      </c>
      <c r="BJ169" s="25" t="s">
        <v>80</v>
      </c>
      <c r="BK169" s="220">
        <f>ROUND(I169*H169,2)</f>
        <v>0</v>
      </c>
      <c r="BL169" s="25" t="s">
        <v>502</v>
      </c>
      <c r="BM169" s="25" t="s">
        <v>8539</v>
      </c>
    </row>
    <row r="170" spans="2:65" s="1" customFormat="1">
      <c r="B170" s="42"/>
      <c r="C170" s="64"/>
      <c r="D170" s="221" t="s">
        <v>506</v>
      </c>
      <c r="E170" s="64"/>
      <c r="F170" s="222" t="s">
        <v>8085</v>
      </c>
      <c r="G170" s="64"/>
      <c r="H170" s="64"/>
      <c r="I170" s="177"/>
      <c r="J170" s="64"/>
      <c r="K170" s="64"/>
      <c r="L170" s="62"/>
      <c r="M170" s="223"/>
      <c r="N170" s="43"/>
      <c r="O170" s="43"/>
      <c r="P170" s="43"/>
      <c r="Q170" s="43"/>
      <c r="R170" s="43"/>
      <c r="S170" s="43"/>
      <c r="T170" s="79"/>
      <c r="AT170" s="25" t="s">
        <v>506</v>
      </c>
      <c r="AU170" s="25" t="s">
        <v>82</v>
      </c>
    </row>
    <row r="171" spans="2:65" s="1" customFormat="1" ht="96">
      <c r="B171" s="42"/>
      <c r="C171" s="64"/>
      <c r="D171" s="221" t="s">
        <v>509</v>
      </c>
      <c r="E171" s="64"/>
      <c r="F171" s="224" t="s">
        <v>8048</v>
      </c>
      <c r="G171" s="64"/>
      <c r="H171" s="64"/>
      <c r="I171" s="177"/>
      <c r="J171" s="64"/>
      <c r="K171" s="64"/>
      <c r="L171" s="62"/>
      <c r="M171" s="223"/>
      <c r="N171" s="43"/>
      <c r="O171" s="43"/>
      <c r="P171" s="43"/>
      <c r="Q171" s="43"/>
      <c r="R171" s="43"/>
      <c r="S171" s="43"/>
      <c r="T171" s="79"/>
      <c r="AT171" s="25" t="s">
        <v>509</v>
      </c>
      <c r="AU171" s="25" t="s">
        <v>82</v>
      </c>
    </row>
    <row r="172" spans="2:65" s="11" customFormat="1" ht="29.85" customHeight="1">
      <c r="B172" s="192"/>
      <c r="C172" s="193"/>
      <c r="D172" s="206" t="s">
        <v>72</v>
      </c>
      <c r="E172" s="207" t="s">
        <v>3186</v>
      </c>
      <c r="F172" s="207" t="s">
        <v>3187</v>
      </c>
      <c r="G172" s="193"/>
      <c r="H172" s="193"/>
      <c r="I172" s="196"/>
      <c r="J172" s="208">
        <f>BK172</f>
        <v>0</v>
      </c>
      <c r="K172" s="193"/>
      <c r="L172" s="198"/>
      <c r="M172" s="199"/>
      <c r="N172" s="200"/>
      <c r="O172" s="200"/>
      <c r="P172" s="201">
        <f>SUM(P173:P175)</f>
        <v>0</v>
      </c>
      <c r="Q172" s="200"/>
      <c r="R172" s="201">
        <f>SUM(R173:R175)</f>
        <v>0</v>
      </c>
      <c r="S172" s="200"/>
      <c r="T172" s="202">
        <f>SUM(T173:T175)</f>
        <v>0</v>
      </c>
      <c r="AR172" s="203" t="s">
        <v>80</v>
      </c>
      <c r="AT172" s="204" t="s">
        <v>72</v>
      </c>
      <c r="AU172" s="204" t="s">
        <v>80</v>
      </c>
      <c r="AY172" s="203" t="s">
        <v>492</v>
      </c>
      <c r="BK172" s="205">
        <f>SUM(BK173:BK175)</f>
        <v>0</v>
      </c>
    </row>
    <row r="173" spans="2:65" s="1" customFormat="1" ht="16.5" customHeight="1">
      <c r="B173" s="42"/>
      <c r="C173" s="209" t="s">
        <v>765</v>
      </c>
      <c r="D173" s="209" t="s">
        <v>498</v>
      </c>
      <c r="E173" s="210" t="s">
        <v>8540</v>
      </c>
      <c r="F173" s="211" t="s">
        <v>8541</v>
      </c>
      <c r="G173" s="212" t="s">
        <v>795</v>
      </c>
      <c r="H173" s="213">
        <v>90.137</v>
      </c>
      <c r="I173" s="214"/>
      <c r="J173" s="215">
        <f>ROUND(I173*H173,2)</f>
        <v>0</v>
      </c>
      <c r="K173" s="211" t="s">
        <v>501</v>
      </c>
      <c r="L173" s="62"/>
      <c r="M173" s="216" t="s">
        <v>23</v>
      </c>
      <c r="N173" s="217" t="s">
        <v>44</v>
      </c>
      <c r="O173" s="43"/>
      <c r="P173" s="218">
        <f>O173*H173</f>
        <v>0</v>
      </c>
      <c r="Q173" s="218">
        <v>0</v>
      </c>
      <c r="R173" s="218">
        <f>Q173*H173</f>
        <v>0</v>
      </c>
      <c r="S173" s="218">
        <v>0</v>
      </c>
      <c r="T173" s="219">
        <f>S173*H173</f>
        <v>0</v>
      </c>
      <c r="AR173" s="25" t="s">
        <v>502</v>
      </c>
      <c r="AT173" s="25" t="s">
        <v>498</v>
      </c>
      <c r="AU173" s="25" t="s">
        <v>82</v>
      </c>
      <c r="AY173" s="25" t="s">
        <v>492</v>
      </c>
      <c r="BE173" s="220">
        <f>IF(N173="základní",J173,0)</f>
        <v>0</v>
      </c>
      <c r="BF173" s="220">
        <f>IF(N173="snížená",J173,0)</f>
        <v>0</v>
      </c>
      <c r="BG173" s="220">
        <f>IF(N173="zákl. přenesená",J173,0)</f>
        <v>0</v>
      </c>
      <c r="BH173" s="220">
        <f>IF(N173="sníž. přenesená",J173,0)</f>
        <v>0</v>
      </c>
      <c r="BI173" s="220">
        <f>IF(N173="nulová",J173,0)</f>
        <v>0</v>
      </c>
      <c r="BJ173" s="25" t="s">
        <v>80</v>
      </c>
      <c r="BK173" s="220">
        <f>ROUND(I173*H173,2)</f>
        <v>0</v>
      </c>
      <c r="BL173" s="25" t="s">
        <v>502</v>
      </c>
      <c r="BM173" s="25" t="s">
        <v>8542</v>
      </c>
    </row>
    <row r="174" spans="2:65" s="1" customFormat="1" ht="36">
      <c r="B174" s="42"/>
      <c r="C174" s="64"/>
      <c r="D174" s="221" t="s">
        <v>506</v>
      </c>
      <c r="E174" s="64"/>
      <c r="F174" s="222" t="s">
        <v>8543</v>
      </c>
      <c r="G174" s="64"/>
      <c r="H174" s="64"/>
      <c r="I174" s="177"/>
      <c r="J174" s="64"/>
      <c r="K174" s="64"/>
      <c r="L174" s="62"/>
      <c r="M174" s="223"/>
      <c r="N174" s="43"/>
      <c r="O174" s="43"/>
      <c r="P174" s="43"/>
      <c r="Q174" s="43"/>
      <c r="R174" s="43"/>
      <c r="S174" s="43"/>
      <c r="T174" s="79"/>
      <c r="AT174" s="25" t="s">
        <v>506</v>
      </c>
      <c r="AU174" s="25" t="s">
        <v>82</v>
      </c>
    </row>
    <row r="175" spans="2:65" s="1" customFormat="1" ht="36">
      <c r="B175" s="42"/>
      <c r="C175" s="64"/>
      <c r="D175" s="221" t="s">
        <v>509</v>
      </c>
      <c r="E175" s="64"/>
      <c r="F175" s="224" t="s">
        <v>8544</v>
      </c>
      <c r="G175" s="64"/>
      <c r="H175" s="64"/>
      <c r="I175" s="177"/>
      <c r="J175" s="64"/>
      <c r="K175" s="64"/>
      <c r="L175" s="62"/>
      <c r="M175" s="223"/>
      <c r="N175" s="43"/>
      <c r="O175" s="43"/>
      <c r="P175" s="43"/>
      <c r="Q175" s="43"/>
      <c r="R175" s="43"/>
      <c r="S175" s="43"/>
      <c r="T175" s="79"/>
      <c r="AT175" s="25" t="s">
        <v>509</v>
      </c>
      <c r="AU175" s="25" t="s">
        <v>82</v>
      </c>
    </row>
    <row r="176" spans="2:65" s="11" customFormat="1" ht="37.35" customHeight="1">
      <c r="B176" s="192"/>
      <c r="C176" s="193"/>
      <c r="D176" s="194" t="s">
        <v>72</v>
      </c>
      <c r="E176" s="195" t="s">
        <v>3194</v>
      </c>
      <c r="F176" s="195" t="s">
        <v>3195</v>
      </c>
      <c r="G176" s="193"/>
      <c r="H176" s="193"/>
      <c r="I176" s="196"/>
      <c r="J176" s="197">
        <f>BK176</f>
        <v>0</v>
      </c>
      <c r="K176" s="193"/>
      <c r="L176" s="198"/>
      <c r="M176" s="199"/>
      <c r="N176" s="200"/>
      <c r="O176" s="200"/>
      <c r="P176" s="201">
        <f>P177</f>
        <v>0</v>
      </c>
      <c r="Q176" s="200"/>
      <c r="R176" s="201">
        <f>R177</f>
        <v>53.133630000000004</v>
      </c>
      <c r="S176" s="200"/>
      <c r="T176" s="202">
        <f>T177</f>
        <v>0</v>
      </c>
      <c r="AR176" s="203" t="s">
        <v>82</v>
      </c>
      <c r="AT176" s="204" t="s">
        <v>72</v>
      </c>
      <c r="AU176" s="204" t="s">
        <v>73</v>
      </c>
      <c r="AY176" s="203" t="s">
        <v>492</v>
      </c>
      <c r="BK176" s="205">
        <f>BK177</f>
        <v>0</v>
      </c>
    </row>
    <row r="177" spans="2:65" s="11" customFormat="1" ht="19.95" customHeight="1">
      <c r="B177" s="192"/>
      <c r="C177" s="193"/>
      <c r="D177" s="206" t="s">
        <v>72</v>
      </c>
      <c r="E177" s="207" t="s">
        <v>5372</v>
      </c>
      <c r="F177" s="207" t="s">
        <v>5373</v>
      </c>
      <c r="G177" s="193"/>
      <c r="H177" s="193"/>
      <c r="I177" s="196"/>
      <c r="J177" s="208">
        <f>BK177</f>
        <v>0</v>
      </c>
      <c r="K177" s="193"/>
      <c r="L177" s="198"/>
      <c r="M177" s="199"/>
      <c r="N177" s="200"/>
      <c r="O177" s="200"/>
      <c r="P177" s="201">
        <f>SUM(P178:P230)</f>
        <v>0</v>
      </c>
      <c r="Q177" s="200"/>
      <c r="R177" s="201">
        <f>SUM(R178:R230)</f>
        <v>53.133630000000004</v>
      </c>
      <c r="S177" s="200"/>
      <c r="T177" s="202">
        <f>SUM(T178:T230)</f>
        <v>0</v>
      </c>
      <c r="AR177" s="203" t="s">
        <v>82</v>
      </c>
      <c r="AT177" s="204" t="s">
        <v>72</v>
      </c>
      <c r="AU177" s="204" t="s">
        <v>80</v>
      </c>
      <c r="AY177" s="203" t="s">
        <v>492</v>
      </c>
      <c r="BK177" s="205">
        <f>SUM(BK178:BK230)</f>
        <v>0</v>
      </c>
    </row>
    <row r="178" spans="2:65" s="1" customFormat="1" ht="25.5" customHeight="1">
      <c r="B178" s="42"/>
      <c r="C178" s="209" t="s">
        <v>10</v>
      </c>
      <c r="D178" s="209" t="s">
        <v>498</v>
      </c>
      <c r="E178" s="210" t="s">
        <v>8545</v>
      </c>
      <c r="F178" s="211" t="s">
        <v>8546</v>
      </c>
      <c r="G178" s="212" t="s">
        <v>832</v>
      </c>
      <c r="H178" s="213">
        <v>145</v>
      </c>
      <c r="I178" s="214"/>
      <c r="J178" s="215">
        <f>ROUND(I178*H178,2)</f>
        <v>0</v>
      </c>
      <c r="K178" s="211" t="s">
        <v>501</v>
      </c>
      <c r="L178" s="62"/>
      <c r="M178" s="216" t="s">
        <v>23</v>
      </c>
      <c r="N178" s="217" t="s">
        <v>44</v>
      </c>
      <c r="O178" s="43"/>
      <c r="P178" s="218">
        <f>O178*H178</f>
        <v>0</v>
      </c>
      <c r="Q178" s="218">
        <v>6.0000000000000002E-5</v>
      </c>
      <c r="R178" s="218">
        <f>Q178*H178</f>
        <v>8.6999999999999994E-3</v>
      </c>
      <c r="S178" s="218">
        <v>0</v>
      </c>
      <c r="T178" s="219">
        <f>S178*H178</f>
        <v>0</v>
      </c>
      <c r="AR178" s="25" t="s">
        <v>775</v>
      </c>
      <c r="AT178" s="25" t="s">
        <v>498</v>
      </c>
      <c r="AU178" s="25" t="s">
        <v>82</v>
      </c>
      <c r="AY178" s="25" t="s">
        <v>492</v>
      </c>
      <c r="BE178" s="220">
        <f>IF(N178="základní",J178,0)</f>
        <v>0</v>
      </c>
      <c r="BF178" s="220">
        <f>IF(N178="snížená",J178,0)</f>
        <v>0</v>
      </c>
      <c r="BG178" s="220">
        <f>IF(N178="zákl. přenesená",J178,0)</f>
        <v>0</v>
      </c>
      <c r="BH178" s="220">
        <f>IF(N178="sníž. přenesená",J178,0)</f>
        <v>0</v>
      </c>
      <c r="BI178" s="220">
        <f>IF(N178="nulová",J178,0)</f>
        <v>0</v>
      </c>
      <c r="BJ178" s="25" t="s">
        <v>80</v>
      </c>
      <c r="BK178" s="220">
        <f>ROUND(I178*H178,2)</f>
        <v>0</v>
      </c>
      <c r="BL178" s="25" t="s">
        <v>775</v>
      </c>
      <c r="BM178" s="25" t="s">
        <v>8547</v>
      </c>
    </row>
    <row r="179" spans="2:65" s="1" customFormat="1">
      <c r="B179" s="42"/>
      <c r="C179" s="64"/>
      <c r="D179" s="221" t="s">
        <v>506</v>
      </c>
      <c r="E179" s="64"/>
      <c r="F179" s="222" t="s">
        <v>8546</v>
      </c>
      <c r="G179" s="64"/>
      <c r="H179" s="64"/>
      <c r="I179" s="177"/>
      <c r="J179" s="64"/>
      <c r="K179" s="64"/>
      <c r="L179" s="62"/>
      <c r="M179" s="223"/>
      <c r="N179" s="43"/>
      <c r="O179" s="43"/>
      <c r="P179" s="43"/>
      <c r="Q179" s="43"/>
      <c r="R179" s="43"/>
      <c r="S179" s="43"/>
      <c r="T179" s="79"/>
      <c r="AT179" s="25" t="s">
        <v>506</v>
      </c>
      <c r="AU179" s="25" t="s">
        <v>82</v>
      </c>
    </row>
    <row r="180" spans="2:65" s="1" customFormat="1" ht="108">
      <c r="B180" s="42"/>
      <c r="C180" s="64"/>
      <c r="D180" s="221" t="s">
        <v>509</v>
      </c>
      <c r="E180" s="64"/>
      <c r="F180" s="224" t="s">
        <v>6517</v>
      </c>
      <c r="G180" s="64"/>
      <c r="H180" s="64"/>
      <c r="I180" s="177"/>
      <c r="J180" s="64"/>
      <c r="K180" s="64"/>
      <c r="L180" s="62"/>
      <c r="M180" s="223"/>
      <c r="N180" s="43"/>
      <c r="O180" s="43"/>
      <c r="P180" s="43"/>
      <c r="Q180" s="43"/>
      <c r="R180" s="43"/>
      <c r="S180" s="43"/>
      <c r="T180" s="79"/>
      <c r="AT180" s="25" t="s">
        <v>509</v>
      </c>
      <c r="AU180" s="25" t="s">
        <v>82</v>
      </c>
    </row>
    <row r="181" spans="2:65" s="12" customFormat="1">
      <c r="B181" s="225"/>
      <c r="C181" s="226"/>
      <c r="D181" s="221" t="s">
        <v>513</v>
      </c>
      <c r="E181" s="248" t="s">
        <v>23</v>
      </c>
      <c r="F181" s="249" t="s">
        <v>1958</v>
      </c>
      <c r="G181" s="226"/>
      <c r="H181" s="250">
        <v>145</v>
      </c>
      <c r="I181" s="231"/>
      <c r="J181" s="226"/>
      <c r="K181" s="226"/>
      <c r="L181" s="232"/>
      <c r="M181" s="233"/>
      <c r="N181" s="234"/>
      <c r="O181" s="234"/>
      <c r="P181" s="234"/>
      <c r="Q181" s="234"/>
      <c r="R181" s="234"/>
      <c r="S181" s="234"/>
      <c r="T181" s="235"/>
      <c r="AT181" s="236" t="s">
        <v>513</v>
      </c>
      <c r="AU181" s="236" t="s">
        <v>82</v>
      </c>
      <c r="AV181" s="12" t="s">
        <v>82</v>
      </c>
      <c r="AW181" s="12" t="s">
        <v>36</v>
      </c>
      <c r="AX181" s="12" t="s">
        <v>73</v>
      </c>
      <c r="AY181" s="236" t="s">
        <v>492</v>
      </c>
    </row>
    <row r="182" spans="2:65" s="13" customFormat="1">
      <c r="B182" s="237"/>
      <c r="C182" s="238"/>
      <c r="D182" s="221" t="s">
        <v>513</v>
      </c>
      <c r="E182" s="239" t="s">
        <v>23</v>
      </c>
      <c r="F182" s="240" t="s">
        <v>8548</v>
      </c>
      <c r="G182" s="238"/>
      <c r="H182" s="241" t="s">
        <v>23</v>
      </c>
      <c r="I182" s="242"/>
      <c r="J182" s="238"/>
      <c r="K182" s="238"/>
      <c r="L182" s="243"/>
      <c r="M182" s="244"/>
      <c r="N182" s="245"/>
      <c r="O182" s="245"/>
      <c r="P182" s="245"/>
      <c r="Q182" s="245"/>
      <c r="R182" s="245"/>
      <c r="S182" s="245"/>
      <c r="T182" s="246"/>
      <c r="AT182" s="247" t="s">
        <v>513</v>
      </c>
      <c r="AU182" s="247" t="s">
        <v>82</v>
      </c>
      <c r="AV182" s="13" t="s">
        <v>80</v>
      </c>
      <c r="AW182" s="13" t="s">
        <v>36</v>
      </c>
      <c r="AX182" s="13" t="s">
        <v>73</v>
      </c>
      <c r="AY182" s="247" t="s">
        <v>492</v>
      </c>
    </row>
    <row r="183" spans="2:65" s="14" customFormat="1">
      <c r="B183" s="251"/>
      <c r="C183" s="252"/>
      <c r="D183" s="227" t="s">
        <v>513</v>
      </c>
      <c r="E183" s="253" t="s">
        <v>23</v>
      </c>
      <c r="F183" s="254" t="s">
        <v>560</v>
      </c>
      <c r="G183" s="252"/>
      <c r="H183" s="255">
        <v>145</v>
      </c>
      <c r="I183" s="256"/>
      <c r="J183" s="252"/>
      <c r="K183" s="252"/>
      <c r="L183" s="257"/>
      <c r="M183" s="258"/>
      <c r="N183" s="259"/>
      <c r="O183" s="259"/>
      <c r="P183" s="259"/>
      <c r="Q183" s="259"/>
      <c r="R183" s="259"/>
      <c r="S183" s="259"/>
      <c r="T183" s="260"/>
      <c r="AT183" s="261" t="s">
        <v>513</v>
      </c>
      <c r="AU183" s="261" t="s">
        <v>82</v>
      </c>
      <c r="AV183" s="14" t="s">
        <v>502</v>
      </c>
      <c r="AW183" s="14" t="s">
        <v>36</v>
      </c>
      <c r="AX183" s="14" t="s">
        <v>80</v>
      </c>
      <c r="AY183" s="261" t="s">
        <v>492</v>
      </c>
    </row>
    <row r="184" spans="2:65" s="1" customFormat="1" ht="16.5" customHeight="1">
      <c r="B184" s="42"/>
      <c r="C184" s="278" t="s">
        <v>775</v>
      </c>
      <c r="D184" s="278" t="s">
        <v>1110</v>
      </c>
      <c r="E184" s="279" t="s">
        <v>8549</v>
      </c>
      <c r="F184" s="280" t="s">
        <v>8550</v>
      </c>
      <c r="G184" s="281" t="s">
        <v>795</v>
      </c>
      <c r="H184" s="282">
        <v>1.4850000000000001</v>
      </c>
      <c r="I184" s="283"/>
      <c r="J184" s="284">
        <f>ROUND(I184*H184,2)</f>
        <v>0</v>
      </c>
      <c r="K184" s="280" t="s">
        <v>23</v>
      </c>
      <c r="L184" s="285"/>
      <c r="M184" s="286" t="s">
        <v>23</v>
      </c>
      <c r="N184" s="287" t="s">
        <v>44</v>
      </c>
      <c r="O184" s="43"/>
      <c r="P184" s="218">
        <f>O184*H184</f>
        <v>0</v>
      </c>
      <c r="Q184" s="218">
        <v>1</v>
      </c>
      <c r="R184" s="218">
        <f>Q184*H184</f>
        <v>1.4850000000000001</v>
      </c>
      <c r="S184" s="218">
        <v>0</v>
      </c>
      <c r="T184" s="219">
        <f>S184*H184</f>
        <v>0</v>
      </c>
      <c r="AR184" s="25" t="s">
        <v>977</v>
      </c>
      <c r="AT184" s="25" t="s">
        <v>1110</v>
      </c>
      <c r="AU184" s="25" t="s">
        <v>82</v>
      </c>
      <c r="AY184" s="25" t="s">
        <v>492</v>
      </c>
      <c r="BE184" s="220">
        <f>IF(N184="základní",J184,0)</f>
        <v>0</v>
      </c>
      <c r="BF184" s="220">
        <f>IF(N184="snížená",J184,0)</f>
        <v>0</v>
      </c>
      <c r="BG184" s="220">
        <f>IF(N184="zákl. přenesená",J184,0)</f>
        <v>0</v>
      </c>
      <c r="BH184" s="220">
        <f>IF(N184="sníž. přenesená",J184,0)</f>
        <v>0</v>
      </c>
      <c r="BI184" s="220">
        <f>IF(N184="nulová",J184,0)</f>
        <v>0</v>
      </c>
      <c r="BJ184" s="25" t="s">
        <v>80</v>
      </c>
      <c r="BK184" s="220">
        <f>ROUND(I184*H184,2)</f>
        <v>0</v>
      </c>
      <c r="BL184" s="25" t="s">
        <v>775</v>
      </c>
      <c r="BM184" s="25" t="s">
        <v>8551</v>
      </c>
    </row>
    <row r="185" spans="2:65" s="1" customFormat="1">
      <c r="B185" s="42"/>
      <c r="C185" s="64"/>
      <c r="D185" s="221" t="s">
        <v>506</v>
      </c>
      <c r="E185" s="64"/>
      <c r="F185" s="222" t="s">
        <v>8550</v>
      </c>
      <c r="G185" s="64"/>
      <c r="H185" s="64"/>
      <c r="I185" s="177"/>
      <c r="J185" s="64"/>
      <c r="K185" s="64"/>
      <c r="L185" s="62"/>
      <c r="M185" s="223"/>
      <c r="N185" s="43"/>
      <c r="O185" s="43"/>
      <c r="P185" s="43"/>
      <c r="Q185" s="43"/>
      <c r="R185" s="43"/>
      <c r="S185" s="43"/>
      <c r="T185" s="79"/>
      <c r="AT185" s="25" t="s">
        <v>506</v>
      </c>
      <c r="AU185" s="25" t="s">
        <v>82</v>
      </c>
    </row>
    <row r="186" spans="2:65" s="1" customFormat="1" ht="24">
      <c r="B186" s="42"/>
      <c r="C186" s="64"/>
      <c r="D186" s="221" t="s">
        <v>2254</v>
      </c>
      <c r="E186" s="64"/>
      <c r="F186" s="224" t="s">
        <v>8505</v>
      </c>
      <c r="G186" s="64"/>
      <c r="H186" s="64"/>
      <c r="I186" s="177"/>
      <c r="J186" s="64"/>
      <c r="K186" s="64"/>
      <c r="L186" s="62"/>
      <c r="M186" s="223"/>
      <c r="N186" s="43"/>
      <c r="O186" s="43"/>
      <c r="P186" s="43"/>
      <c r="Q186" s="43"/>
      <c r="R186" s="43"/>
      <c r="S186" s="43"/>
      <c r="T186" s="79"/>
      <c r="AT186" s="25" t="s">
        <v>2254</v>
      </c>
      <c r="AU186" s="25" t="s">
        <v>82</v>
      </c>
    </row>
    <row r="187" spans="2:65" s="12" customFormat="1">
      <c r="B187" s="225"/>
      <c r="C187" s="226"/>
      <c r="D187" s="221" t="s">
        <v>513</v>
      </c>
      <c r="E187" s="248" t="s">
        <v>23</v>
      </c>
      <c r="F187" s="249" t="s">
        <v>8552</v>
      </c>
      <c r="G187" s="226"/>
      <c r="H187" s="250">
        <v>1.4850000000000001</v>
      </c>
      <c r="I187" s="231"/>
      <c r="J187" s="226"/>
      <c r="K187" s="226"/>
      <c r="L187" s="232"/>
      <c r="M187" s="233"/>
      <c r="N187" s="234"/>
      <c r="O187" s="234"/>
      <c r="P187" s="234"/>
      <c r="Q187" s="234"/>
      <c r="R187" s="234"/>
      <c r="S187" s="234"/>
      <c r="T187" s="235"/>
      <c r="AT187" s="236" t="s">
        <v>513</v>
      </c>
      <c r="AU187" s="236" t="s">
        <v>82</v>
      </c>
      <c r="AV187" s="12" t="s">
        <v>82</v>
      </c>
      <c r="AW187" s="12" t="s">
        <v>36</v>
      </c>
      <c r="AX187" s="12" t="s">
        <v>73</v>
      </c>
      <c r="AY187" s="236" t="s">
        <v>492</v>
      </c>
    </row>
    <row r="188" spans="2:65" s="13" customFormat="1">
      <c r="B188" s="237"/>
      <c r="C188" s="238"/>
      <c r="D188" s="221" t="s">
        <v>513</v>
      </c>
      <c r="E188" s="239" t="s">
        <v>23</v>
      </c>
      <c r="F188" s="240" t="s">
        <v>8553</v>
      </c>
      <c r="G188" s="238"/>
      <c r="H188" s="241" t="s">
        <v>23</v>
      </c>
      <c r="I188" s="242"/>
      <c r="J188" s="238"/>
      <c r="K188" s="238"/>
      <c r="L188" s="243"/>
      <c r="M188" s="244"/>
      <c r="N188" s="245"/>
      <c r="O188" s="245"/>
      <c r="P188" s="245"/>
      <c r="Q188" s="245"/>
      <c r="R188" s="245"/>
      <c r="S188" s="245"/>
      <c r="T188" s="246"/>
      <c r="AT188" s="247" t="s">
        <v>513</v>
      </c>
      <c r="AU188" s="247" t="s">
        <v>82</v>
      </c>
      <c r="AV188" s="13" t="s">
        <v>80</v>
      </c>
      <c r="AW188" s="13" t="s">
        <v>36</v>
      </c>
      <c r="AX188" s="13" t="s">
        <v>73</v>
      </c>
      <c r="AY188" s="247" t="s">
        <v>492</v>
      </c>
    </row>
    <row r="189" spans="2:65" s="14" customFormat="1">
      <c r="B189" s="251"/>
      <c r="C189" s="252"/>
      <c r="D189" s="227" t="s">
        <v>513</v>
      </c>
      <c r="E189" s="253" t="s">
        <v>23</v>
      </c>
      <c r="F189" s="254" t="s">
        <v>560</v>
      </c>
      <c r="G189" s="252"/>
      <c r="H189" s="255">
        <v>1.4850000000000001</v>
      </c>
      <c r="I189" s="256"/>
      <c r="J189" s="252"/>
      <c r="K189" s="252"/>
      <c r="L189" s="257"/>
      <c r="M189" s="258"/>
      <c r="N189" s="259"/>
      <c r="O189" s="259"/>
      <c r="P189" s="259"/>
      <c r="Q189" s="259"/>
      <c r="R189" s="259"/>
      <c r="S189" s="259"/>
      <c r="T189" s="260"/>
      <c r="AT189" s="261" t="s">
        <v>513</v>
      </c>
      <c r="AU189" s="261" t="s">
        <v>82</v>
      </c>
      <c r="AV189" s="14" t="s">
        <v>502</v>
      </c>
      <c r="AW189" s="14" t="s">
        <v>36</v>
      </c>
      <c r="AX189" s="14" t="s">
        <v>80</v>
      </c>
      <c r="AY189" s="261" t="s">
        <v>492</v>
      </c>
    </row>
    <row r="190" spans="2:65" s="1" customFormat="1" ht="25.5" customHeight="1">
      <c r="B190" s="42"/>
      <c r="C190" s="209" t="s">
        <v>781</v>
      </c>
      <c r="D190" s="209" t="s">
        <v>498</v>
      </c>
      <c r="E190" s="210" t="s">
        <v>8554</v>
      </c>
      <c r="F190" s="211" t="s">
        <v>8555</v>
      </c>
      <c r="G190" s="212" t="s">
        <v>1025</v>
      </c>
      <c r="H190" s="213">
        <v>26</v>
      </c>
      <c r="I190" s="214"/>
      <c r="J190" s="215">
        <f>ROUND(I190*H190,2)</f>
        <v>0</v>
      </c>
      <c r="K190" s="211" t="s">
        <v>501</v>
      </c>
      <c r="L190" s="62"/>
      <c r="M190" s="216" t="s">
        <v>23</v>
      </c>
      <c r="N190" s="217" t="s">
        <v>44</v>
      </c>
      <c r="O190" s="43"/>
      <c r="P190" s="218">
        <f>O190*H190</f>
        <v>0</v>
      </c>
      <c r="Q190" s="218">
        <v>0</v>
      </c>
      <c r="R190" s="218">
        <f>Q190*H190</f>
        <v>0</v>
      </c>
      <c r="S190" s="218">
        <v>0</v>
      </c>
      <c r="T190" s="219">
        <f>S190*H190</f>
        <v>0</v>
      </c>
      <c r="AR190" s="25" t="s">
        <v>775</v>
      </c>
      <c r="AT190" s="25" t="s">
        <v>498</v>
      </c>
      <c r="AU190" s="25" t="s">
        <v>82</v>
      </c>
      <c r="AY190" s="25" t="s">
        <v>492</v>
      </c>
      <c r="BE190" s="220">
        <f>IF(N190="základní",J190,0)</f>
        <v>0</v>
      </c>
      <c r="BF190" s="220">
        <f>IF(N190="snížená",J190,0)</f>
        <v>0</v>
      </c>
      <c r="BG190" s="220">
        <f>IF(N190="zákl. přenesená",J190,0)</f>
        <v>0</v>
      </c>
      <c r="BH190" s="220">
        <f>IF(N190="sníž. přenesená",J190,0)</f>
        <v>0</v>
      </c>
      <c r="BI190" s="220">
        <f>IF(N190="nulová",J190,0)</f>
        <v>0</v>
      </c>
      <c r="BJ190" s="25" t="s">
        <v>80</v>
      </c>
      <c r="BK190" s="220">
        <f>ROUND(I190*H190,2)</f>
        <v>0</v>
      </c>
      <c r="BL190" s="25" t="s">
        <v>775</v>
      </c>
      <c r="BM190" s="25" t="s">
        <v>8556</v>
      </c>
    </row>
    <row r="191" spans="2:65" s="1" customFormat="1">
      <c r="B191" s="42"/>
      <c r="C191" s="64"/>
      <c r="D191" s="221" t="s">
        <v>506</v>
      </c>
      <c r="E191" s="64"/>
      <c r="F191" s="222" t="s">
        <v>8557</v>
      </c>
      <c r="G191" s="64"/>
      <c r="H191" s="64"/>
      <c r="I191" s="177"/>
      <c r="J191" s="64"/>
      <c r="K191" s="64"/>
      <c r="L191" s="62"/>
      <c r="M191" s="223"/>
      <c r="N191" s="43"/>
      <c r="O191" s="43"/>
      <c r="P191" s="43"/>
      <c r="Q191" s="43"/>
      <c r="R191" s="43"/>
      <c r="S191" s="43"/>
      <c r="T191" s="79"/>
      <c r="AT191" s="25" t="s">
        <v>506</v>
      </c>
      <c r="AU191" s="25" t="s">
        <v>82</v>
      </c>
    </row>
    <row r="192" spans="2:65" s="12" customFormat="1">
      <c r="B192" s="225"/>
      <c r="C192" s="226"/>
      <c r="D192" s="221" t="s">
        <v>513</v>
      </c>
      <c r="E192" s="248" t="s">
        <v>23</v>
      </c>
      <c r="F192" s="249" t="s">
        <v>927</v>
      </c>
      <c r="G192" s="226"/>
      <c r="H192" s="250">
        <v>26</v>
      </c>
      <c r="I192" s="231"/>
      <c r="J192" s="226"/>
      <c r="K192" s="226"/>
      <c r="L192" s="232"/>
      <c r="M192" s="233"/>
      <c r="N192" s="234"/>
      <c r="O192" s="234"/>
      <c r="P192" s="234"/>
      <c r="Q192" s="234"/>
      <c r="R192" s="234"/>
      <c r="S192" s="234"/>
      <c r="T192" s="235"/>
      <c r="AT192" s="236" t="s">
        <v>513</v>
      </c>
      <c r="AU192" s="236" t="s">
        <v>82</v>
      </c>
      <c r="AV192" s="12" t="s">
        <v>82</v>
      </c>
      <c r="AW192" s="12" t="s">
        <v>36</v>
      </c>
      <c r="AX192" s="12" t="s">
        <v>73</v>
      </c>
      <c r="AY192" s="236" t="s">
        <v>492</v>
      </c>
    </row>
    <row r="193" spans="2:65" s="13" customFormat="1">
      <c r="B193" s="237"/>
      <c r="C193" s="238"/>
      <c r="D193" s="221" t="s">
        <v>513</v>
      </c>
      <c r="E193" s="239" t="s">
        <v>23</v>
      </c>
      <c r="F193" s="240" t="s">
        <v>8548</v>
      </c>
      <c r="G193" s="238"/>
      <c r="H193" s="241" t="s">
        <v>23</v>
      </c>
      <c r="I193" s="242"/>
      <c r="J193" s="238"/>
      <c r="K193" s="238"/>
      <c r="L193" s="243"/>
      <c r="M193" s="244"/>
      <c r="N193" s="245"/>
      <c r="O193" s="245"/>
      <c r="P193" s="245"/>
      <c r="Q193" s="245"/>
      <c r="R193" s="245"/>
      <c r="S193" s="245"/>
      <c r="T193" s="246"/>
      <c r="AT193" s="247" t="s">
        <v>513</v>
      </c>
      <c r="AU193" s="247" t="s">
        <v>82</v>
      </c>
      <c r="AV193" s="13" t="s">
        <v>80</v>
      </c>
      <c r="AW193" s="13" t="s">
        <v>36</v>
      </c>
      <c r="AX193" s="13" t="s">
        <v>73</v>
      </c>
      <c r="AY193" s="247" t="s">
        <v>492</v>
      </c>
    </row>
    <row r="194" spans="2:65" s="14" customFormat="1">
      <c r="B194" s="251"/>
      <c r="C194" s="252"/>
      <c r="D194" s="227" t="s">
        <v>513</v>
      </c>
      <c r="E194" s="253" t="s">
        <v>23</v>
      </c>
      <c r="F194" s="254" t="s">
        <v>560</v>
      </c>
      <c r="G194" s="252"/>
      <c r="H194" s="255">
        <v>26</v>
      </c>
      <c r="I194" s="256"/>
      <c r="J194" s="252"/>
      <c r="K194" s="252"/>
      <c r="L194" s="257"/>
      <c r="M194" s="258"/>
      <c r="N194" s="259"/>
      <c r="O194" s="259"/>
      <c r="P194" s="259"/>
      <c r="Q194" s="259"/>
      <c r="R194" s="259"/>
      <c r="S194" s="259"/>
      <c r="T194" s="260"/>
      <c r="AT194" s="261" t="s">
        <v>513</v>
      </c>
      <c r="AU194" s="261" t="s">
        <v>82</v>
      </c>
      <c r="AV194" s="14" t="s">
        <v>502</v>
      </c>
      <c r="AW194" s="14" t="s">
        <v>36</v>
      </c>
      <c r="AX194" s="14" t="s">
        <v>80</v>
      </c>
      <c r="AY194" s="261" t="s">
        <v>492</v>
      </c>
    </row>
    <row r="195" spans="2:65" s="1" customFormat="1" ht="16.5" customHeight="1">
      <c r="B195" s="42"/>
      <c r="C195" s="278" t="s">
        <v>787</v>
      </c>
      <c r="D195" s="278" t="s">
        <v>1110</v>
      </c>
      <c r="E195" s="279" t="s">
        <v>8558</v>
      </c>
      <c r="F195" s="280" t="s">
        <v>8559</v>
      </c>
      <c r="G195" s="281" t="s">
        <v>1025</v>
      </c>
      <c r="H195" s="282">
        <v>26</v>
      </c>
      <c r="I195" s="283"/>
      <c r="J195" s="284">
        <f>ROUND(I195*H195,2)</f>
        <v>0</v>
      </c>
      <c r="K195" s="280" t="s">
        <v>501</v>
      </c>
      <c r="L195" s="285"/>
      <c r="M195" s="286" t="s">
        <v>23</v>
      </c>
      <c r="N195" s="287" t="s">
        <v>44</v>
      </c>
      <c r="O195" s="43"/>
      <c r="P195" s="218">
        <f>O195*H195</f>
        <v>0</v>
      </c>
      <c r="Q195" s="218">
        <v>1.5299999999999999E-2</v>
      </c>
      <c r="R195" s="218">
        <f>Q195*H195</f>
        <v>0.39779999999999999</v>
      </c>
      <c r="S195" s="218">
        <v>0</v>
      </c>
      <c r="T195" s="219">
        <f>S195*H195</f>
        <v>0</v>
      </c>
      <c r="AR195" s="25" t="s">
        <v>977</v>
      </c>
      <c r="AT195" s="25" t="s">
        <v>1110</v>
      </c>
      <c r="AU195" s="25" t="s">
        <v>82</v>
      </c>
      <c r="AY195" s="25" t="s">
        <v>492</v>
      </c>
      <c r="BE195" s="220">
        <f>IF(N195="základní",J195,0)</f>
        <v>0</v>
      </c>
      <c r="BF195" s="220">
        <f>IF(N195="snížená",J195,0)</f>
        <v>0</v>
      </c>
      <c r="BG195" s="220">
        <f>IF(N195="zákl. přenesená",J195,0)</f>
        <v>0</v>
      </c>
      <c r="BH195" s="220">
        <f>IF(N195="sníž. přenesená",J195,0)</f>
        <v>0</v>
      </c>
      <c r="BI195" s="220">
        <f>IF(N195="nulová",J195,0)</f>
        <v>0</v>
      </c>
      <c r="BJ195" s="25" t="s">
        <v>80</v>
      </c>
      <c r="BK195" s="220">
        <f>ROUND(I195*H195,2)</f>
        <v>0</v>
      </c>
      <c r="BL195" s="25" t="s">
        <v>775</v>
      </c>
      <c r="BM195" s="25" t="s">
        <v>8560</v>
      </c>
    </row>
    <row r="196" spans="2:65" s="1" customFormat="1">
      <c r="B196" s="42"/>
      <c r="C196" s="64"/>
      <c r="D196" s="227" t="s">
        <v>506</v>
      </c>
      <c r="E196" s="64"/>
      <c r="F196" s="274" t="s">
        <v>8559</v>
      </c>
      <c r="G196" s="64"/>
      <c r="H196" s="64"/>
      <c r="I196" s="177"/>
      <c r="J196" s="64"/>
      <c r="K196" s="64"/>
      <c r="L196" s="62"/>
      <c r="M196" s="223"/>
      <c r="N196" s="43"/>
      <c r="O196" s="43"/>
      <c r="P196" s="43"/>
      <c r="Q196" s="43"/>
      <c r="R196" s="43"/>
      <c r="S196" s="43"/>
      <c r="T196" s="79"/>
      <c r="AT196" s="25" t="s">
        <v>506</v>
      </c>
      <c r="AU196" s="25" t="s">
        <v>82</v>
      </c>
    </row>
    <row r="197" spans="2:65" s="1" customFormat="1" ht="25.5" customHeight="1">
      <c r="B197" s="42"/>
      <c r="C197" s="209" t="s">
        <v>792</v>
      </c>
      <c r="D197" s="209" t="s">
        <v>498</v>
      </c>
      <c r="E197" s="210" t="s">
        <v>8561</v>
      </c>
      <c r="F197" s="211" t="s">
        <v>8562</v>
      </c>
      <c r="G197" s="212" t="s">
        <v>832</v>
      </c>
      <c r="H197" s="213">
        <v>40</v>
      </c>
      <c r="I197" s="214"/>
      <c r="J197" s="215">
        <f>ROUND(I197*H197,2)</f>
        <v>0</v>
      </c>
      <c r="K197" s="211" t="s">
        <v>501</v>
      </c>
      <c r="L197" s="62"/>
      <c r="M197" s="216" t="s">
        <v>23</v>
      </c>
      <c r="N197" s="217" t="s">
        <v>44</v>
      </c>
      <c r="O197" s="43"/>
      <c r="P197" s="218">
        <f>O197*H197</f>
        <v>0</v>
      </c>
      <c r="Q197" s="218">
        <v>1.1E-4</v>
      </c>
      <c r="R197" s="218">
        <f>Q197*H197</f>
        <v>4.4000000000000003E-3</v>
      </c>
      <c r="S197" s="218">
        <v>0</v>
      </c>
      <c r="T197" s="219">
        <f>S197*H197</f>
        <v>0</v>
      </c>
      <c r="AR197" s="25" t="s">
        <v>775</v>
      </c>
      <c r="AT197" s="25" t="s">
        <v>498</v>
      </c>
      <c r="AU197" s="25" t="s">
        <v>82</v>
      </c>
      <c r="AY197" s="25" t="s">
        <v>492</v>
      </c>
      <c r="BE197" s="220">
        <f>IF(N197="základní",J197,0)</f>
        <v>0</v>
      </c>
      <c r="BF197" s="220">
        <f>IF(N197="snížená",J197,0)</f>
        <v>0</v>
      </c>
      <c r="BG197" s="220">
        <f>IF(N197="zákl. přenesená",J197,0)</f>
        <v>0</v>
      </c>
      <c r="BH197" s="220">
        <f>IF(N197="sníž. přenesená",J197,0)</f>
        <v>0</v>
      </c>
      <c r="BI197" s="220">
        <f>IF(N197="nulová",J197,0)</f>
        <v>0</v>
      </c>
      <c r="BJ197" s="25" t="s">
        <v>80</v>
      </c>
      <c r="BK197" s="220">
        <f>ROUND(I197*H197,2)</f>
        <v>0</v>
      </c>
      <c r="BL197" s="25" t="s">
        <v>775</v>
      </c>
      <c r="BM197" s="25" t="s">
        <v>8563</v>
      </c>
    </row>
    <row r="198" spans="2:65" s="1" customFormat="1">
      <c r="B198" s="42"/>
      <c r="C198" s="64"/>
      <c r="D198" s="221" t="s">
        <v>506</v>
      </c>
      <c r="E198" s="64"/>
      <c r="F198" s="222" t="s">
        <v>8562</v>
      </c>
      <c r="G198" s="64"/>
      <c r="H198" s="64"/>
      <c r="I198" s="177"/>
      <c r="J198" s="64"/>
      <c r="K198" s="64"/>
      <c r="L198" s="62"/>
      <c r="M198" s="223"/>
      <c r="N198" s="43"/>
      <c r="O198" s="43"/>
      <c r="P198" s="43"/>
      <c r="Q198" s="43"/>
      <c r="R198" s="43"/>
      <c r="S198" s="43"/>
      <c r="T198" s="79"/>
      <c r="AT198" s="25" t="s">
        <v>506</v>
      </c>
      <c r="AU198" s="25" t="s">
        <v>82</v>
      </c>
    </row>
    <row r="199" spans="2:65" s="1" customFormat="1" ht="108">
      <c r="B199" s="42"/>
      <c r="C199" s="64"/>
      <c r="D199" s="221" t="s">
        <v>509</v>
      </c>
      <c r="E199" s="64"/>
      <c r="F199" s="224" t="s">
        <v>6493</v>
      </c>
      <c r="G199" s="64"/>
      <c r="H199" s="64"/>
      <c r="I199" s="177"/>
      <c r="J199" s="64"/>
      <c r="K199" s="64"/>
      <c r="L199" s="62"/>
      <c r="M199" s="223"/>
      <c r="N199" s="43"/>
      <c r="O199" s="43"/>
      <c r="P199" s="43"/>
      <c r="Q199" s="43"/>
      <c r="R199" s="43"/>
      <c r="S199" s="43"/>
      <c r="T199" s="79"/>
      <c r="AT199" s="25" t="s">
        <v>509</v>
      </c>
      <c r="AU199" s="25" t="s">
        <v>82</v>
      </c>
    </row>
    <row r="200" spans="2:65" s="12" customFormat="1">
      <c r="B200" s="225"/>
      <c r="C200" s="226"/>
      <c r="D200" s="221" t="s">
        <v>513</v>
      </c>
      <c r="E200" s="248" t="s">
        <v>23</v>
      </c>
      <c r="F200" s="249" t="s">
        <v>1055</v>
      </c>
      <c r="G200" s="226"/>
      <c r="H200" s="250">
        <v>40</v>
      </c>
      <c r="I200" s="231"/>
      <c r="J200" s="226"/>
      <c r="K200" s="226"/>
      <c r="L200" s="232"/>
      <c r="M200" s="233"/>
      <c r="N200" s="234"/>
      <c r="O200" s="234"/>
      <c r="P200" s="234"/>
      <c r="Q200" s="234"/>
      <c r="R200" s="234"/>
      <c r="S200" s="234"/>
      <c r="T200" s="235"/>
      <c r="AT200" s="236" t="s">
        <v>513</v>
      </c>
      <c r="AU200" s="236" t="s">
        <v>82</v>
      </c>
      <c r="AV200" s="12" t="s">
        <v>82</v>
      </c>
      <c r="AW200" s="12" t="s">
        <v>36</v>
      </c>
      <c r="AX200" s="12" t="s">
        <v>73</v>
      </c>
      <c r="AY200" s="236" t="s">
        <v>492</v>
      </c>
    </row>
    <row r="201" spans="2:65" s="13" customFormat="1">
      <c r="B201" s="237"/>
      <c r="C201" s="238"/>
      <c r="D201" s="221" t="s">
        <v>513</v>
      </c>
      <c r="E201" s="239" t="s">
        <v>23</v>
      </c>
      <c r="F201" s="240" t="s">
        <v>8564</v>
      </c>
      <c r="G201" s="238"/>
      <c r="H201" s="241" t="s">
        <v>23</v>
      </c>
      <c r="I201" s="242"/>
      <c r="J201" s="238"/>
      <c r="K201" s="238"/>
      <c r="L201" s="243"/>
      <c r="M201" s="244"/>
      <c r="N201" s="245"/>
      <c r="O201" s="245"/>
      <c r="P201" s="245"/>
      <c r="Q201" s="245"/>
      <c r="R201" s="245"/>
      <c r="S201" s="245"/>
      <c r="T201" s="246"/>
      <c r="AT201" s="247" t="s">
        <v>513</v>
      </c>
      <c r="AU201" s="247" t="s">
        <v>82</v>
      </c>
      <c r="AV201" s="13" t="s">
        <v>80</v>
      </c>
      <c r="AW201" s="13" t="s">
        <v>36</v>
      </c>
      <c r="AX201" s="13" t="s">
        <v>73</v>
      </c>
      <c r="AY201" s="247" t="s">
        <v>492</v>
      </c>
    </row>
    <row r="202" spans="2:65" s="14" customFormat="1">
      <c r="B202" s="251"/>
      <c r="C202" s="252"/>
      <c r="D202" s="227" t="s">
        <v>513</v>
      </c>
      <c r="E202" s="253" t="s">
        <v>23</v>
      </c>
      <c r="F202" s="254" t="s">
        <v>560</v>
      </c>
      <c r="G202" s="252"/>
      <c r="H202" s="255">
        <v>40</v>
      </c>
      <c r="I202" s="256"/>
      <c r="J202" s="252"/>
      <c r="K202" s="252"/>
      <c r="L202" s="257"/>
      <c r="M202" s="258"/>
      <c r="N202" s="259"/>
      <c r="O202" s="259"/>
      <c r="P202" s="259"/>
      <c r="Q202" s="259"/>
      <c r="R202" s="259"/>
      <c r="S202" s="259"/>
      <c r="T202" s="260"/>
      <c r="AT202" s="261" t="s">
        <v>513</v>
      </c>
      <c r="AU202" s="261" t="s">
        <v>82</v>
      </c>
      <c r="AV202" s="14" t="s">
        <v>502</v>
      </c>
      <c r="AW202" s="14" t="s">
        <v>36</v>
      </c>
      <c r="AX202" s="14" t="s">
        <v>80</v>
      </c>
      <c r="AY202" s="261" t="s">
        <v>492</v>
      </c>
    </row>
    <row r="203" spans="2:65" s="1" customFormat="1" ht="16.5" customHeight="1">
      <c r="B203" s="42"/>
      <c r="C203" s="278" t="s">
        <v>800</v>
      </c>
      <c r="D203" s="278" t="s">
        <v>1110</v>
      </c>
      <c r="E203" s="279" t="s">
        <v>8565</v>
      </c>
      <c r="F203" s="280" t="s">
        <v>8566</v>
      </c>
      <c r="G203" s="281" t="s">
        <v>795</v>
      </c>
      <c r="H203" s="282">
        <v>1.1379999999999999</v>
      </c>
      <c r="I203" s="283"/>
      <c r="J203" s="284">
        <f>ROUND(I203*H203,2)</f>
        <v>0</v>
      </c>
      <c r="K203" s="280" t="s">
        <v>23</v>
      </c>
      <c r="L203" s="285"/>
      <c r="M203" s="286" t="s">
        <v>23</v>
      </c>
      <c r="N203" s="287" t="s">
        <v>44</v>
      </c>
      <c r="O203" s="43"/>
      <c r="P203" s="218">
        <f>O203*H203</f>
        <v>0</v>
      </c>
      <c r="Q203" s="218">
        <v>1</v>
      </c>
      <c r="R203" s="218">
        <f>Q203*H203</f>
        <v>1.1379999999999999</v>
      </c>
      <c r="S203" s="218">
        <v>0</v>
      </c>
      <c r="T203" s="219">
        <f>S203*H203</f>
        <v>0</v>
      </c>
      <c r="AR203" s="25" t="s">
        <v>977</v>
      </c>
      <c r="AT203" s="25" t="s">
        <v>1110</v>
      </c>
      <c r="AU203" s="25" t="s">
        <v>82</v>
      </c>
      <c r="AY203" s="25" t="s">
        <v>492</v>
      </c>
      <c r="BE203" s="220">
        <f>IF(N203="základní",J203,0)</f>
        <v>0</v>
      </c>
      <c r="BF203" s="220">
        <f>IF(N203="snížená",J203,0)</f>
        <v>0</v>
      </c>
      <c r="BG203" s="220">
        <f>IF(N203="zákl. přenesená",J203,0)</f>
        <v>0</v>
      </c>
      <c r="BH203" s="220">
        <f>IF(N203="sníž. přenesená",J203,0)</f>
        <v>0</v>
      </c>
      <c r="BI203" s="220">
        <f>IF(N203="nulová",J203,0)</f>
        <v>0</v>
      </c>
      <c r="BJ203" s="25" t="s">
        <v>80</v>
      </c>
      <c r="BK203" s="220">
        <f>ROUND(I203*H203,2)</f>
        <v>0</v>
      </c>
      <c r="BL203" s="25" t="s">
        <v>775</v>
      </c>
      <c r="BM203" s="25" t="s">
        <v>8567</v>
      </c>
    </row>
    <row r="204" spans="2:65" s="1" customFormat="1">
      <c r="B204" s="42"/>
      <c r="C204" s="64"/>
      <c r="D204" s="221" t="s">
        <v>506</v>
      </c>
      <c r="E204" s="64"/>
      <c r="F204" s="222" t="s">
        <v>8566</v>
      </c>
      <c r="G204" s="64"/>
      <c r="H204" s="64"/>
      <c r="I204" s="177"/>
      <c r="J204" s="64"/>
      <c r="K204" s="64"/>
      <c r="L204" s="62"/>
      <c r="M204" s="223"/>
      <c r="N204" s="43"/>
      <c r="O204" s="43"/>
      <c r="P204" s="43"/>
      <c r="Q204" s="43"/>
      <c r="R204" s="43"/>
      <c r="S204" s="43"/>
      <c r="T204" s="79"/>
      <c r="AT204" s="25" t="s">
        <v>506</v>
      </c>
      <c r="AU204" s="25" t="s">
        <v>82</v>
      </c>
    </row>
    <row r="205" spans="2:65" s="1" customFormat="1" ht="24">
      <c r="B205" s="42"/>
      <c r="C205" s="64"/>
      <c r="D205" s="221" t="s">
        <v>2254</v>
      </c>
      <c r="E205" s="64"/>
      <c r="F205" s="224" t="s">
        <v>8505</v>
      </c>
      <c r="G205" s="64"/>
      <c r="H205" s="64"/>
      <c r="I205" s="177"/>
      <c r="J205" s="64"/>
      <c r="K205" s="64"/>
      <c r="L205" s="62"/>
      <c r="M205" s="223"/>
      <c r="N205" s="43"/>
      <c r="O205" s="43"/>
      <c r="P205" s="43"/>
      <c r="Q205" s="43"/>
      <c r="R205" s="43"/>
      <c r="S205" s="43"/>
      <c r="T205" s="79"/>
      <c r="AT205" s="25" t="s">
        <v>2254</v>
      </c>
      <c r="AU205" s="25" t="s">
        <v>82</v>
      </c>
    </row>
    <row r="206" spans="2:65" s="12" customFormat="1">
      <c r="B206" s="225"/>
      <c r="C206" s="226"/>
      <c r="D206" s="221" t="s">
        <v>513</v>
      </c>
      <c r="E206" s="248" t="s">
        <v>23</v>
      </c>
      <c r="F206" s="249" t="s">
        <v>8568</v>
      </c>
      <c r="G206" s="226"/>
      <c r="H206" s="250">
        <v>1.1379999999999999</v>
      </c>
      <c r="I206" s="231"/>
      <c r="J206" s="226"/>
      <c r="K206" s="226"/>
      <c r="L206" s="232"/>
      <c r="M206" s="233"/>
      <c r="N206" s="234"/>
      <c r="O206" s="234"/>
      <c r="P206" s="234"/>
      <c r="Q206" s="234"/>
      <c r="R206" s="234"/>
      <c r="S206" s="234"/>
      <c r="T206" s="235"/>
      <c r="AT206" s="236" t="s">
        <v>513</v>
      </c>
      <c r="AU206" s="236" t="s">
        <v>82</v>
      </c>
      <c r="AV206" s="12" t="s">
        <v>82</v>
      </c>
      <c r="AW206" s="12" t="s">
        <v>36</v>
      </c>
      <c r="AX206" s="12" t="s">
        <v>73</v>
      </c>
      <c r="AY206" s="236" t="s">
        <v>492</v>
      </c>
    </row>
    <row r="207" spans="2:65" s="13" customFormat="1">
      <c r="B207" s="237"/>
      <c r="C207" s="238"/>
      <c r="D207" s="221" t="s">
        <v>513</v>
      </c>
      <c r="E207" s="239" t="s">
        <v>23</v>
      </c>
      <c r="F207" s="240" t="s">
        <v>8569</v>
      </c>
      <c r="G207" s="238"/>
      <c r="H207" s="241" t="s">
        <v>23</v>
      </c>
      <c r="I207" s="242"/>
      <c r="J207" s="238"/>
      <c r="K207" s="238"/>
      <c r="L207" s="243"/>
      <c r="M207" s="244"/>
      <c r="N207" s="245"/>
      <c r="O207" s="245"/>
      <c r="P207" s="245"/>
      <c r="Q207" s="245"/>
      <c r="R207" s="245"/>
      <c r="S207" s="245"/>
      <c r="T207" s="246"/>
      <c r="AT207" s="247" t="s">
        <v>513</v>
      </c>
      <c r="AU207" s="247" t="s">
        <v>82</v>
      </c>
      <c r="AV207" s="13" t="s">
        <v>80</v>
      </c>
      <c r="AW207" s="13" t="s">
        <v>36</v>
      </c>
      <c r="AX207" s="13" t="s">
        <v>73</v>
      </c>
      <c r="AY207" s="247" t="s">
        <v>492</v>
      </c>
    </row>
    <row r="208" spans="2:65" s="14" customFormat="1">
      <c r="B208" s="251"/>
      <c r="C208" s="252"/>
      <c r="D208" s="227" t="s">
        <v>513</v>
      </c>
      <c r="E208" s="253" t="s">
        <v>23</v>
      </c>
      <c r="F208" s="254" t="s">
        <v>560</v>
      </c>
      <c r="G208" s="252"/>
      <c r="H208" s="255">
        <v>1.1379999999999999</v>
      </c>
      <c r="I208" s="256"/>
      <c r="J208" s="252"/>
      <c r="K208" s="252"/>
      <c r="L208" s="257"/>
      <c r="M208" s="258"/>
      <c r="N208" s="259"/>
      <c r="O208" s="259"/>
      <c r="P208" s="259"/>
      <c r="Q208" s="259"/>
      <c r="R208" s="259"/>
      <c r="S208" s="259"/>
      <c r="T208" s="260"/>
      <c r="AT208" s="261" t="s">
        <v>513</v>
      </c>
      <c r="AU208" s="261" t="s">
        <v>82</v>
      </c>
      <c r="AV208" s="14" t="s">
        <v>502</v>
      </c>
      <c r="AW208" s="14" t="s">
        <v>36</v>
      </c>
      <c r="AX208" s="14" t="s">
        <v>80</v>
      </c>
      <c r="AY208" s="261" t="s">
        <v>492</v>
      </c>
    </row>
    <row r="209" spans="2:65" s="1" customFormat="1" ht="16.5" customHeight="1">
      <c r="B209" s="42"/>
      <c r="C209" s="209" t="s">
        <v>9</v>
      </c>
      <c r="D209" s="209" t="s">
        <v>498</v>
      </c>
      <c r="E209" s="210" t="s">
        <v>8570</v>
      </c>
      <c r="F209" s="211" t="s">
        <v>8571</v>
      </c>
      <c r="G209" s="212" t="s">
        <v>180</v>
      </c>
      <c r="H209" s="213">
        <v>1250</v>
      </c>
      <c r="I209" s="214"/>
      <c r="J209" s="215">
        <f>ROUND(I209*H209,2)</f>
        <v>0</v>
      </c>
      <c r="K209" s="211" t="s">
        <v>501</v>
      </c>
      <c r="L209" s="62"/>
      <c r="M209" s="216" t="s">
        <v>23</v>
      </c>
      <c r="N209" s="217" t="s">
        <v>44</v>
      </c>
      <c r="O209" s="43"/>
      <c r="P209" s="218">
        <f>O209*H209</f>
        <v>0</v>
      </c>
      <c r="Q209" s="218">
        <v>0</v>
      </c>
      <c r="R209" s="218">
        <f>Q209*H209</f>
        <v>0</v>
      </c>
      <c r="S209" s="218">
        <v>0</v>
      </c>
      <c r="T209" s="219">
        <f>S209*H209</f>
        <v>0</v>
      </c>
      <c r="AR209" s="25" t="s">
        <v>775</v>
      </c>
      <c r="AT209" s="25" t="s">
        <v>498</v>
      </c>
      <c r="AU209" s="25" t="s">
        <v>82</v>
      </c>
      <c r="AY209" s="25" t="s">
        <v>492</v>
      </c>
      <c r="BE209" s="220">
        <f>IF(N209="základní",J209,0)</f>
        <v>0</v>
      </c>
      <c r="BF209" s="220">
        <f>IF(N209="snížená",J209,0)</f>
        <v>0</v>
      </c>
      <c r="BG209" s="220">
        <f>IF(N209="zákl. přenesená",J209,0)</f>
        <v>0</v>
      </c>
      <c r="BH209" s="220">
        <f>IF(N209="sníž. přenesená",J209,0)</f>
        <v>0</v>
      </c>
      <c r="BI209" s="220">
        <f>IF(N209="nulová",J209,0)</f>
        <v>0</v>
      </c>
      <c r="BJ209" s="25" t="s">
        <v>80</v>
      </c>
      <c r="BK209" s="220">
        <f>ROUND(I209*H209,2)</f>
        <v>0</v>
      </c>
      <c r="BL209" s="25" t="s">
        <v>775</v>
      </c>
      <c r="BM209" s="25" t="s">
        <v>8572</v>
      </c>
    </row>
    <row r="210" spans="2:65" s="1" customFormat="1">
      <c r="B210" s="42"/>
      <c r="C210" s="64"/>
      <c r="D210" s="221" t="s">
        <v>506</v>
      </c>
      <c r="E210" s="64"/>
      <c r="F210" s="222" t="s">
        <v>8571</v>
      </c>
      <c r="G210" s="64"/>
      <c r="H210" s="64"/>
      <c r="I210" s="177"/>
      <c r="J210" s="64"/>
      <c r="K210" s="64"/>
      <c r="L210" s="62"/>
      <c r="M210" s="223"/>
      <c r="N210" s="43"/>
      <c r="O210" s="43"/>
      <c r="P210" s="43"/>
      <c r="Q210" s="43"/>
      <c r="R210" s="43"/>
      <c r="S210" s="43"/>
      <c r="T210" s="79"/>
      <c r="AT210" s="25" t="s">
        <v>506</v>
      </c>
      <c r="AU210" s="25" t="s">
        <v>82</v>
      </c>
    </row>
    <row r="211" spans="2:65" s="1" customFormat="1" ht="48">
      <c r="B211" s="42"/>
      <c r="C211" s="64"/>
      <c r="D211" s="221" t="s">
        <v>509</v>
      </c>
      <c r="E211" s="64"/>
      <c r="F211" s="224" t="s">
        <v>8573</v>
      </c>
      <c r="G211" s="64"/>
      <c r="H211" s="64"/>
      <c r="I211" s="177"/>
      <c r="J211" s="64"/>
      <c r="K211" s="64"/>
      <c r="L211" s="62"/>
      <c r="M211" s="223"/>
      <c r="N211" s="43"/>
      <c r="O211" s="43"/>
      <c r="P211" s="43"/>
      <c r="Q211" s="43"/>
      <c r="R211" s="43"/>
      <c r="S211" s="43"/>
      <c r="T211" s="79"/>
      <c r="AT211" s="25" t="s">
        <v>509</v>
      </c>
      <c r="AU211" s="25" t="s">
        <v>82</v>
      </c>
    </row>
    <row r="212" spans="2:65" s="12" customFormat="1">
      <c r="B212" s="225"/>
      <c r="C212" s="226"/>
      <c r="D212" s="221" t="s">
        <v>513</v>
      </c>
      <c r="E212" s="248" t="s">
        <v>23</v>
      </c>
      <c r="F212" s="249" t="s">
        <v>8574</v>
      </c>
      <c r="G212" s="226"/>
      <c r="H212" s="250">
        <v>1250</v>
      </c>
      <c r="I212" s="231"/>
      <c r="J212" s="226"/>
      <c r="K212" s="226"/>
      <c r="L212" s="232"/>
      <c r="M212" s="233"/>
      <c r="N212" s="234"/>
      <c r="O212" s="234"/>
      <c r="P212" s="234"/>
      <c r="Q212" s="234"/>
      <c r="R212" s="234"/>
      <c r="S212" s="234"/>
      <c r="T212" s="235"/>
      <c r="AT212" s="236" t="s">
        <v>513</v>
      </c>
      <c r="AU212" s="236" t="s">
        <v>82</v>
      </c>
      <c r="AV212" s="12" t="s">
        <v>82</v>
      </c>
      <c r="AW212" s="12" t="s">
        <v>36</v>
      </c>
      <c r="AX212" s="12" t="s">
        <v>73</v>
      </c>
      <c r="AY212" s="236" t="s">
        <v>492</v>
      </c>
    </row>
    <row r="213" spans="2:65" s="13" customFormat="1">
      <c r="B213" s="237"/>
      <c r="C213" s="238"/>
      <c r="D213" s="221" t="s">
        <v>513</v>
      </c>
      <c r="E213" s="239" t="s">
        <v>23</v>
      </c>
      <c r="F213" s="240" t="s">
        <v>8548</v>
      </c>
      <c r="G213" s="238"/>
      <c r="H213" s="241" t="s">
        <v>23</v>
      </c>
      <c r="I213" s="242"/>
      <c r="J213" s="238"/>
      <c r="K213" s="238"/>
      <c r="L213" s="243"/>
      <c r="M213" s="244"/>
      <c r="N213" s="245"/>
      <c r="O213" s="245"/>
      <c r="P213" s="245"/>
      <c r="Q213" s="245"/>
      <c r="R213" s="245"/>
      <c r="S213" s="245"/>
      <c r="T213" s="246"/>
      <c r="AT213" s="247" t="s">
        <v>513</v>
      </c>
      <c r="AU213" s="247" t="s">
        <v>82</v>
      </c>
      <c r="AV213" s="13" t="s">
        <v>80</v>
      </c>
      <c r="AW213" s="13" t="s">
        <v>36</v>
      </c>
      <c r="AX213" s="13" t="s">
        <v>73</v>
      </c>
      <c r="AY213" s="247" t="s">
        <v>492</v>
      </c>
    </row>
    <row r="214" spans="2:65" s="14" customFormat="1">
      <c r="B214" s="251"/>
      <c r="C214" s="252"/>
      <c r="D214" s="227" t="s">
        <v>513</v>
      </c>
      <c r="E214" s="253" t="s">
        <v>23</v>
      </c>
      <c r="F214" s="254" t="s">
        <v>560</v>
      </c>
      <c r="G214" s="252"/>
      <c r="H214" s="255">
        <v>1250</v>
      </c>
      <c r="I214" s="256"/>
      <c r="J214" s="252"/>
      <c r="K214" s="252"/>
      <c r="L214" s="257"/>
      <c r="M214" s="258"/>
      <c r="N214" s="259"/>
      <c r="O214" s="259"/>
      <c r="P214" s="259"/>
      <c r="Q214" s="259"/>
      <c r="R214" s="259"/>
      <c r="S214" s="259"/>
      <c r="T214" s="260"/>
      <c r="AT214" s="261" t="s">
        <v>513</v>
      </c>
      <c r="AU214" s="261" t="s">
        <v>82</v>
      </c>
      <c r="AV214" s="14" t="s">
        <v>502</v>
      </c>
      <c r="AW214" s="14" t="s">
        <v>36</v>
      </c>
      <c r="AX214" s="14" t="s">
        <v>80</v>
      </c>
      <c r="AY214" s="261" t="s">
        <v>492</v>
      </c>
    </row>
    <row r="215" spans="2:65" s="1" customFormat="1" ht="16.5" customHeight="1">
      <c r="B215" s="42"/>
      <c r="C215" s="278" t="s">
        <v>308</v>
      </c>
      <c r="D215" s="278" t="s">
        <v>1110</v>
      </c>
      <c r="E215" s="279" t="s">
        <v>8575</v>
      </c>
      <c r="F215" s="280" t="s">
        <v>8576</v>
      </c>
      <c r="G215" s="281" t="s">
        <v>1025</v>
      </c>
      <c r="H215" s="282">
        <v>1250</v>
      </c>
      <c r="I215" s="283"/>
      <c r="J215" s="284">
        <f>ROUND(I215*H215,2)</f>
        <v>0</v>
      </c>
      <c r="K215" s="280" t="s">
        <v>501</v>
      </c>
      <c r="L215" s="285"/>
      <c r="M215" s="286" t="s">
        <v>23</v>
      </c>
      <c r="N215" s="287" t="s">
        <v>44</v>
      </c>
      <c r="O215" s="43"/>
      <c r="P215" s="218">
        <f>O215*H215</f>
        <v>0</v>
      </c>
      <c r="Q215" s="218">
        <v>0.04</v>
      </c>
      <c r="R215" s="218">
        <f>Q215*H215</f>
        <v>50</v>
      </c>
      <c r="S215" s="218">
        <v>0</v>
      </c>
      <c r="T215" s="219">
        <f>S215*H215</f>
        <v>0</v>
      </c>
      <c r="AR215" s="25" t="s">
        <v>977</v>
      </c>
      <c r="AT215" s="25" t="s">
        <v>1110</v>
      </c>
      <c r="AU215" s="25" t="s">
        <v>82</v>
      </c>
      <c r="AY215" s="25" t="s">
        <v>492</v>
      </c>
      <c r="BE215" s="220">
        <f>IF(N215="základní",J215,0)</f>
        <v>0</v>
      </c>
      <c r="BF215" s="220">
        <f>IF(N215="snížená",J215,0)</f>
        <v>0</v>
      </c>
      <c r="BG215" s="220">
        <f>IF(N215="zákl. přenesená",J215,0)</f>
        <v>0</v>
      </c>
      <c r="BH215" s="220">
        <f>IF(N215="sníž. přenesená",J215,0)</f>
        <v>0</v>
      </c>
      <c r="BI215" s="220">
        <f>IF(N215="nulová",J215,0)</f>
        <v>0</v>
      </c>
      <c r="BJ215" s="25" t="s">
        <v>80</v>
      </c>
      <c r="BK215" s="220">
        <f>ROUND(I215*H215,2)</f>
        <v>0</v>
      </c>
      <c r="BL215" s="25" t="s">
        <v>775</v>
      </c>
      <c r="BM215" s="25" t="s">
        <v>8577</v>
      </c>
    </row>
    <row r="216" spans="2:65" s="1" customFormat="1">
      <c r="B216" s="42"/>
      <c r="C216" s="64"/>
      <c r="D216" s="227" t="s">
        <v>506</v>
      </c>
      <c r="E216" s="64"/>
      <c r="F216" s="274" t="s">
        <v>8576</v>
      </c>
      <c r="G216" s="64"/>
      <c r="H216" s="64"/>
      <c r="I216" s="177"/>
      <c r="J216" s="64"/>
      <c r="K216" s="64"/>
      <c r="L216" s="62"/>
      <c r="M216" s="223"/>
      <c r="N216" s="43"/>
      <c r="O216" s="43"/>
      <c r="P216" s="43"/>
      <c r="Q216" s="43"/>
      <c r="R216" s="43"/>
      <c r="S216" s="43"/>
      <c r="T216" s="79"/>
      <c r="AT216" s="25" t="s">
        <v>506</v>
      </c>
      <c r="AU216" s="25" t="s">
        <v>82</v>
      </c>
    </row>
    <row r="217" spans="2:65" s="1" customFormat="1" ht="16.5" customHeight="1">
      <c r="B217" s="42"/>
      <c r="C217" s="209" t="s">
        <v>829</v>
      </c>
      <c r="D217" s="209" t="s">
        <v>498</v>
      </c>
      <c r="E217" s="210" t="s">
        <v>8578</v>
      </c>
      <c r="F217" s="211" t="s">
        <v>8579</v>
      </c>
      <c r="G217" s="212" t="s">
        <v>6197</v>
      </c>
      <c r="H217" s="213">
        <v>94.6</v>
      </c>
      <c r="I217" s="214"/>
      <c r="J217" s="215">
        <f>ROUND(I217*H217,2)</f>
        <v>0</v>
      </c>
      <c r="K217" s="211" t="s">
        <v>23</v>
      </c>
      <c r="L217" s="62"/>
      <c r="M217" s="216" t="s">
        <v>23</v>
      </c>
      <c r="N217" s="217" t="s">
        <v>44</v>
      </c>
      <c r="O217" s="43"/>
      <c r="P217" s="218">
        <f>O217*H217</f>
        <v>0</v>
      </c>
      <c r="Q217" s="218">
        <v>5.0000000000000002E-5</v>
      </c>
      <c r="R217" s="218">
        <f>Q217*H217</f>
        <v>4.7299999999999998E-3</v>
      </c>
      <c r="S217" s="218">
        <v>0</v>
      </c>
      <c r="T217" s="219">
        <f>S217*H217</f>
        <v>0</v>
      </c>
      <c r="AR217" s="25" t="s">
        <v>775</v>
      </c>
      <c r="AT217" s="25" t="s">
        <v>498</v>
      </c>
      <c r="AU217" s="25" t="s">
        <v>82</v>
      </c>
      <c r="AY217" s="25" t="s">
        <v>492</v>
      </c>
      <c r="BE217" s="220">
        <f>IF(N217="základní",J217,0)</f>
        <v>0</v>
      </c>
      <c r="BF217" s="220">
        <f>IF(N217="snížená",J217,0)</f>
        <v>0</v>
      </c>
      <c r="BG217" s="220">
        <f>IF(N217="zákl. přenesená",J217,0)</f>
        <v>0</v>
      </c>
      <c r="BH217" s="220">
        <f>IF(N217="sníž. přenesená",J217,0)</f>
        <v>0</v>
      </c>
      <c r="BI217" s="220">
        <f>IF(N217="nulová",J217,0)</f>
        <v>0</v>
      </c>
      <c r="BJ217" s="25" t="s">
        <v>80</v>
      </c>
      <c r="BK217" s="220">
        <f>ROUND(I217*H217,2)</f>
        <v>0</v>
      </c>
      <c r="BL217" s="25" t="s">
        <v>775</v>
      </c>
      <c r="BM217" s="25" t="s">
        <v>8580</v>
      </c>
    </row>
    <row r="218" spans="2:65" s="1" customFormat="1">
      <c r="B218" s="42"/>
      <c r="C218" s="64"/>
      <c r="D218" s="221" t="s">
        <v>506</v>
      </c>
      <c r="E218" s="64"/>
      <c r="F218" s="222" t="s">
        <v>8581</v>
      </c>
      <c r="G218" s="64"/>
      <c r="H218" s="64"/>
      <c r="I218" s="177"/>
      <c r="J218" s="64"/>
      <c r="K218" s="64"/>
      <c r="L218" s="62"/>
      <c r="M218" s="223"/>
      <c r="N218" s="43"/>
      <c r="O218" s="43"/>
      <c r="P218" s="43"/>
      <c r="Q218" s="43"/>
      <c r="R218" s="43"/>
      <c r="S218" s="43"/>
      <c r="T218" s="79"/>
      <c r="AT218" s="25" t="s">
        <v>506</v>
      </c>
      <c r="AU218" s="25" t="s">
        <v>82</v>
      </c>
    </row>
    <row r="219" spans="2:65" s="12" customFormat="1">
      <c r="B219" s="225"/>
      <c r="C219" s="226"/>
      <c r="D219" s="221" t="s">
        <v>513</v>
      </c>
      <c r="E219" s="248" t="s">
        <v>23</v>
      </c>
      <c r="F219" s="249" t="s">
        <v>8582</v>
      </c>
      <c r="G219" s="226"/>
      <c r="H219" s="250">
        <v>94.6</v>
      </c>
      <c r="I219" s="231"/>
      <c r="J219" s="226"/>
      <c r="K219" s="226"/>
      <c r="L219" s="232"/>
      <c r="M219" s="233"/>
      <c r="N219" s="234"/>
      <c r="O219" s="234"/>
      <c r="P219" s="234"/>
      <c r="Q219" s="234"/>
      <c r="R219" s="234"/>
      <c r="S219" s="234"/>
      <c r="T219" s="235"/>
      <c r="AT219" s="236" t="s">
        <v>513</v>
      </c>
      <c r="AU219" s="236" t="s">
        <v>82</v>
      </c>
      <c r="AV219" s="12" t="s">
        <v>82</v>
      </c>
      <c r="AW219" s="12" t="s">
        <v>36</v>
      </c>
      <c r="AX219" s="12" t="s">
        <v>73</v>
      </c>
      <c r="AY219" s="236" t="s">
        <v>492</v>
      </c>
    </row>
    <row r="220" spans="2:65" s="13" customFormat="1">
      <c r="B220" s="237"/>
      <c r="C220" s="238"/>
      <c r="D220" s="221" t="s">
        <v>513</v>
      </c>
      <c r="E220" s="239" t="s">
        <v>23</v>
      </c>
      <c r="F220" s="240" t="s">
        <v>8583</v>
      </c>
      <c r="G220" s="238"/>
      <c r="H220" s="241" t="s">
        <v>23</v>
      </c>
      <c r="I220" s="242"/>
      <c r="J220" s="238"/>
      <c r="K220" s="238"/>
      <c r="L220" s="243"/>
      <c r="M220" s="244"/>
      <c r="N220" s="245"/>
      <c r="O220" s="245"/>
      <c r="P220" s="245"/>
      <c r="Q220" s="245"/>
      <c r="R220" s="245"/>
      <c r="S220" s="245"/>
      <c r="T220" s="246"/>
      <c r="AT220" s="247" t="s">
        <v>513</v>
      </c>
      <c r="AU220" s="247" t="s">
        <v>82</v>
      </c>
      <c r="AV220" s="13" t="s">
        <v>80</v>
      </c>
      <c r="AW220" s="13" t="s">
        <v>36</v>
      </c>
      <c r="AX220" s="13" t="s">
        <v>73</v>
      </c>
      <c r="AY220" s="247" t="s">
        <v>492</v>
      </c>
    </row>
    <row r="221" spans="2:65" s="14" customFormat="1">
      <c r="B221" s="251"/>
      <c r="C221" s="252"/>
      <c r="D221" s="227" t="s">
        <v>513</v>
      </c>
      <c r="E221" s="253" t="s">
        <v>23</v>
      </c>
      <c r="F221" s="254" t="s">
        <v>560</v>
      </c>
      <c r="G221" s="252"/>
      <c r="H221" s="255">
        <v>94.6</v>
      </c>
      <c r="I221" s="256"/>
      <c r="J221" s="252"/>
      <c r="K221" s="252"/>
      <c r="L221" s="257"/>
      <c r="M221" s="258"/>
      <c r="N221" s="259"/>
      <c r="O221" s="259"/>
      <c r="P221" s="259"/>
      <c r="Q221" s="259"/>
      <c r="R221" s="259"/>
      <c r="S221" s="259"/>
      <c r="T221" s="260"/>
      <c r="AT221" s="261" t="s">
        <v>513</v>
      </c>
      <c r="AU221" s="261" t="s">
        <v>82</v>
      </c>
      <c r="AV221" s="14" t="s">
        <v>502</v>
      </c>
      <c r="AW221" s="14" t="s">
        <v>36</v>
      </c>
      <c r="AX221" s="14" t="s">
        <v>80</v>
      </c>
      <c r="AY221" s="261" t="s">
        <v>492</v>
      </c>
    </row>
    <row r="222" spans="2:65" s="1" customFormat="1" ht="16.5" customHeight="1">
      <c r="B222" s="42"/>
      <c r="C222" s="278" t="s">
        <v>838</v>
      </c>
      <c r="D222" s="278" t="s">
        <v>1110</v>
      </c>
      <c r="E222" s="279" t="s">
        <v>8584</v>
      </c>
      <c r="F222" s="280" t="s">
        <v>8585</v>
      </c>
      <c r="G222" s="281" t="s">
        <v>795</v>
      </c>
      <c r="H222" s="282">
        <v>9.5000000000000001E-2</v>
      </c>
      <c r="I222" s="283"/>
      <c r="J222" s="284">
        <f>ROUND(I222*H222,2)</f>
        <v>0</v>
      </c>
      <c r="K222" s="280" t="s">
        <v>23</v>
      </c>
      <c r="L222" s="285"/>
      <c r="M222" s="286" t="s">
        <v>23</v>
      </c>
      <c r="N222" s="287" t="s">
        <v>44</v>
      </c>
      <c r="O222" s="43"/>
      <c r="P222" s="218">
        <f>O222*H222</f>
        <v>0</v>
      </c>
      <c r="Q222" s="218">
        <v>1</v>
      </c>
      <c r="R222" s="218">
        <f>Q222*H222</f>
        <v>9.5000000000000001E-2</v>
      </c>
      <c r="S222" s="218">
        <v>0</v>
      </c>
      <c r="T222" s="219">
        <f>S222*H222</f>
        <v>0</v>
      </c>
      <c r="AR222" s="25" t="s">
        <v>977</v>
      </c>
      <c r="AT222" s="25" t="s">
        <v>1110</v>
      </c>
      <c r="AU222" s="25" t="s">
        <v>82</v>
      </c>
      <c r="AY222" s="25" t="s">
        <v>492</v>
      </c>
      <c r="BE222" s="220">
        <f>IF(N222="základní",J222,0)</f>
        <v>0</v>
      </c>
      <c r="BF222" s="220">
        <f>IF(N222="snížená",J222,0)</f>
        <v>0</v>
      </c>
      <c r="BG222" s="220">
        <f>IF(N222="zákl. přenesená",J222,0)</f>
        <v>0</v>
      </c>
      <c r="BH222" s="220">
        <f>IF(N222="sníž. přenesená",J222,0)</f>
        <v>0</v>
      </c>
      <c r="BI222" s="220">
        <f>IF(N222="nulová",J222,0)</f>
        <v>0</v>
      </c>
      <c r="BJ222" s="25" t="s">
        <v>80</v>
      </c>
      <c r="BK222" s="220">
        <f>ROUND(I222*H222,2)</f>
        <v>0</v>
      </c>
      <c r="BL222" s="25" t="s">
        <v>775</v>
      </c>
      <c r="BM222" s="25" t="s">
        <v>8586</v>
      </c>
    </row>
    <row r="223" spans="2:65" s="1" customFormat="1">
      <c r="B223" s="42"/>
      <c r="C223" s="64"/>
      <c r="D223" s="221" t="s">
        <v>506</v>
      </c>
      <c r="E223" s="64"/>
      <c r="F223" s="222" t="s">
        <v>8585</v>
      </c>
      <c r="G223" s="64"/>
      <c r="H223" s="64"/>
      <c r="I223" s="177"/>
      <c r="J223" s="64"/>
      <c r="K223" s="64"/>
      <c r="L223" s="62"/>
      <c r="M223" s="223"/>
      <c r="N223" s="43"/>
      <c r="O223" s="43"/>
      <c r="P223" s="43"/>
      <c r="Q223" s="43"/>
      <c r="R223" s="43"/>
      <c r="S223" s="43"/>
      <c r="T223" s="79"/>
      <c r="AT223" s="25" t="s">
        <v>506</v>
      </c>
      <c r="AU223" s="25" t="s">
        <v>82</v>
      </c>
    </row>
    <row r="224" spans="2:65" s="1" customFormat="1" ht="24">
      <c r="B224" s="42"/>
      <c r="C224" s="64"/>
      <c r="D224" s="221" t="s">
        <v>2254</v>
      </c>
      <c r="E224" s="64"/>
      <c r="F224" s="224" t="s">
        <v>8505</v>
      </c>
      <c r="G224" s="64"/>
      <c r="H224" s="64"/>
      <c r="I224" s="177"/>
      <c r="J224" s="64"/>
      <c r="K224" s="64"/>
      <c r="L224" s="62"/>
      <c r="M224" s="223"/>
      <c r="N224" s="43"/>
      <c r="O224" s="43"/>
      <c r="P224" s="43"/>
      <c r="Q224" s="43"/>
      <c r="R224" s="43"/>
      <c r="S224" s="43"/>
      <c r="T224" s="79"/>
      <c r="AT224" s="25" t="s">
        <v>2254</v>
      </c>
      <c r="AU224" s="25" t="s">
        <v>82</v>
      </c>
    </row>
    <row r="225" spans="2:65" s="12" customFormat="1">
      <c r="B225" s="225"/>
      <c r="C225" s="226"/>
      <c r="D225" s="221" t="s">
        <v>513</v>
      </c>
      <c r="E225" s="248" t="s">
        <v>23</v>
      </c>
      <c r="F225" s="249" t="s">
        <v>8587</v>
      </c>
      <c r="G225" s="226"/>
      <c r="H225" s="250">
        <v>9.5000000000000001E-2</v>
      </c>
      <c r="I225" s="231"/>
      <c r="J225" s="226"/>
      <c r="K225" s="226"/>
      <c r="L225" s="232"/>
      <c r="M225" s="233"/>
      <c r="N225" s="234"/>
      <c r="O225" s="234"/>
      <c r="P225" s="234"/>
      <c r="Q225" s="234"/>
      <c r="R225" s="234"/>
      <c r="S225" s="234"/>
      <c r="T225" s="235"/>
      <c r="AT225" s="236" t="s">
        <v>513</v>
      </c>
      <c r="AU225" s="236" t="s">
        <v>82</v>
      </c>
      <c r="AV225" s="12" t="s">
        <v>82</v>
      </c>
      <c r="AW225" s="12" t="s">
        <v>36</v>
      </c>
      <c r="AX225" s="12" t="s">
        <v>73</v>
      </c>
      <c r="AY225" s="236" t="s">
        <v>492</v>
      </c>
    </row>
    <row r="226" spans="2:65" s="13" customFormat="1">
      <c r="B226" s="237"/>
      <c r="C226" s="238"/>
      <c r="D226" s="221" t="s">
        <v>513</v>
      </c>
      <c r="E226" s="239" t="s">
        <v>23</v>
      </c>
      <c r="F226" s="240" t="s">
        <v>8588</v>
      </c>
      <c r="G226" s="238"/>
      <c r="H226" s="241" t="s">
        <v>23</v>
      </c>
      <c r="I226" s="242"/>
      <c r="J226" s="238"/>
      <c r="K226" s="238"/>
      <c r="L226" s="243"/>
      <c r="M226" s="244"/>
      <c r="N226" s="245"/>
      <c r="O226" s="245"/>
      <c r="P226" s="245"/>
      <c r="Q226" s="245"/>
      <c r="R226" s="245"/>
      <c r="S226" s="245"/>
      <c r="T226" s="246"/>
      <c r="AT226" s="247" t="s">
        <v>513</v>
      </c>
      <c r="AU226" s="247" t="s">
        <v>82</v>
      </c>
      <c r="AV226" s="13" t="s">
        <v>80</v>
      </c>
      <c r="AW226" s="13" t="s">
        <v>36</v>
      </c>
      <c r="AX226" s="13" t="s">
        <v>73</v>
      </c>
      <c r="AY226" s="247" t="s">
        <v>492</v>
      </c>
    </row>
    <row r="227" spans="2:65" s="14" customFormat="1">
      <c r="B227" s="251"/>
      <c r="C227" s="252"/>
      <c r="D227" s="227" t="s">
        <v>513</v>
      </c>
      <c r="E227" s="253" t="s">
        <v>23</v>
      </c>
      <c r="F227" s="254" t="s">
        <v>560</v>
      </c>
      <c r="G227" s="252"/>
      <c r="H227" s="255">
        <v>9.5000000000000001E-2</v>
      </c>
      <c r="I227" s="256"/>
      <c r="J227" s="252"/>
      <c r="K227" s="252"/>
      <c r="L227" s="257"/>
      <c r="M227" s="258"/>
      <c r="N227" s="259"/>
      <c r="O227" s="259"/>
      <c r="P227" s="259"/>
      <c r="Q227" s="259"/>
      <c r="R227" s="259"/>
      <c r="S227" s="259"/>
      <c r="T227" s="260"/>
      <c r="AT227" s="261" t="s">
        <v>513</v>
      </c>
      <c r="AU227" s="261" t="s">
        <v>82</v>
      </c>
      <c r="AV227" s="14" t="s">
        <v>502</v>
      </c>
      <c r="AW227" s="14" t="s">
        <v>36</v>
      </c>
      <c r="AX227" s="14" t="s">
        <v>80</v>
      </c>
      <c r="AY227" s="261" t="s">
        <v>492</v>
      </c>
    </row>
    <row r="228" spans="2:65" s="1" customFormat="1" ht="16.5" customHeight="1">
      <c r="B228" s="42"/>
      <c r="C228" s="209" t="s">
        <v>888</v>
      </c>
      <c r="D228" s="209" t="s">
        <v>498</v>
      </c>
      <c r="E228" s="210" t="s">
        <v>6772</v>
      </c>
      <c r="F228" s="211" t="s">
        <v>6773</v>
      </c>
      <c r="G228" s="212" t="s">
        <v>795</v>
      </c>
      <c r="H228" s="213">
        <v>53.134</v>
      </c>
      <c r="I228" s="214"/>
      <c r="J228" s="215">
        <f>ROUND(I228*H228,2)</f>
        <v>0</v>
      </c>
      <c r="K228" s="211" t="s">
        <v>501</v>
      </c>
      <c r="L228" s="62"/>
      <c r="M228" s="216" t="s">
        <v>23</v>
      </c>
      <c r="N228" s="217" t="s">
        <v>44</v>
      </c>
      <c r="O228" s="43"/>
      <c r="P228" s="218">
        <f>O228*H228</f>
        <v>0</v>
      </c>
      <c r="Q228" s="218">
        <v>0</v>
      </c>
      <c r="R228" s="218">
        <f>Q228*H228</f>
        <v>0</v>
      </c>
      <c r="S228" s="218">
        <v>0</v>
      </c>
      <c r="T228" s="219">
        <f>S228*H228</f>
        <v>0</v>
      </c>
      <c r="AR228" s="25" t="s">
        <v>775</v>
      </c>
      <c r="AT228" s="25" t="s">
        <v>498</v>
      </c>
      <c r="AU228" s="25" t="s">
        <v>82</v>
      </c>
      <c r="AY228" s="25" t="s">
        <v>492</v>
      </c>
      <c r="BE228" s="220">
        <f>IF(N228="základní",J228,0)</f>
        <v>0</v>
      </c>
      <c r="BF228" s="220">
        <f>IF(N228="snížená",J228,0)</f>
        <v>0</v>
      </c>
      <c r="BG228" s="220">
        <f>IF(N228="zákl. přenesená",J228,0)</f>
        <v>0</v>
      </c>
      <c r="BH228" s="220">
        <f>IF(N228="sníž. přenesená",J228,0)</f>
        <v>0</v>
      </c>
      <c r="BI228" s="220">
        <f>IF(N228="nulová",J228,0)</f>
        <v>0</v>
      </c>
      <c r="BJ228" s="25" t="s">
        <v>80</v>
      </c>
      <c r="BK228" s="220">
        <f>ROUND(I228*H228,2)</f>
        <v>0</v>
      </c>
      <c r="BL228" s="25" t="s">
        <v>775</v>
      </c>
      <c r="BM228" s="25" t="s">
        <v>8589</v>
      </c>
    </row>
    <row r="229" spans="2:65" s="1" customFormat="1">
      <c r="B229" s="42"/>
      <c r="C229" s="64"/>
      <c r="D229" s="221" t="s">
        <v>506</v>
      </c>
      <c r="E229" s="64"/>
      <c r="F229" s="222" t="s">
        <v>6773</v>
      </c>
      <c r="G229" s="64"/>
      <c r="H229" s="64"/>
      <c r="I229" s="177"/>
      <c r="J229" s="64"/>
      <c r="K229" s="64"/>
      <c r="L229" s="62"/>
      <c r="M229" s="223"/>
      <c r="N229" s="43"/>
      <c r="O229" s="43"/>
      <c r="P229" s="43"/>
      <c r="Q229" s="43"/>
      <c r="R229" s="43"/>
      <c r="S229" s="43"/>
      <c r="T229" s="79"/>
      <c r="AT229" s="25" t="s">
        <v>506</v>
      </c>
      <c r="AU229" s="25" t="s">
        <v>82</v>
      </c>
    </row>
    <row r="230" spans="2:65" s="1" customFormat="1" ht="108">
      <c r="B230" s="42"/>
      <c r="C230" s="64"/>
      <c r="D230" s="221" t="s">
        <v>509</v>
      </c>
      <c r="E230" s="64"/>
      <c r="F230" s="224" t="s">
        <v>6776</v>
      </c>
      <c r="G230" s="64"/>
      <c r="H230" s="64"/>
      <c r="I230" s="177"/>
      <c r="J230" s="64"/>
      <c r="K230" s="64"/>
      <c r="L230" s="62"/>
      <c r="M230" s="292"/>
      <c r="N230" s="293"/>
      <c r="O230" s="293"/>
      <c r="P230" s="293"/>
      <c r="Q230" s="293"/>
      <c r="R230" s="293"/>
      <c r="S230" s="293"/>
      <c r="T230" s="294"/>
      <c r="AT230" s="25" t="s">
        <v>509</v>
      </c>
      <c r="AU230" s="25" t="s">
        <v>82</v>
      </c>
    </row>
    <row r="231" spans="2:65" s="1" customFormat="1" ht="6.9" customHeight="1">
      <c r="B231" s="57"/>
      <c r="C231" s="58"/>
      <c r="D231" s="58"/>
      <c r="E231" s="58"/>
      <c r="F231" s="58"/>
      <c r="G231" s="58"/>
      <c r="H231" s="58"/>
      <c r="I231" s="151"/>
      <c r="J231" s="58"/>
      <c r="K231" s="58"/>
      <c r="L231" s="62"/>
    </row>
  </sheetData>
  <sheetProtection password="CC35" sheet="1" objects="1" scenarios="1" formatCells="0" formatColumns="0" formatRows="0" sort="0" autoFilter="0"/>
  <autoFilter ref="C94:K230"/>
  <mergeCells count="16">
    <mergeCell ref="G1:H1"/>
    <mergeCell ref="E49:H49"/>
    <mergeCell ref="E53:H53"/>
    <mergeCell ref="E51:H51"/>
    <mergeCell ref="E55:H55"/>
    <mergeCell ref="E7:H7"/>
    <mergeCell ref="E11:H11"/>
    <mergeCell ref="E9:H9"/>
    <mergeCell ref="E13:H13"/>
    <mergeCell ref="E28:H28"/>
    <mergeCell ref="L2:V2"/>
    <mergeCell ref="E81:H81"/>
    <mergeCell ref="E85:H85"/>
    <mergeCell ref="E83:H83"/>
    <mergeCell ref="E87:H87"/>
    <mergeCell ref="J59:J60"/>
  </mergeCells>
  <hyperlinks>
    <hyperlink ref="F1:G1" location="C2" display="1) Krycí list soupisu"/>
    <hyperlink ref="G1:H1" location="C62" display="2) Rekapitulace"/>
    <hyperlink ref="J1" location="C9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9"/>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103</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7447</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8590</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ROUND(J92,2)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ROUND(SUM(BE92:BE128), 2)</f>
        <v>0</v>
      </c>
      <c r="G34" s="43"/>
      <c r="H34" s="43"/>
      <c r="I34" s="143">
        <v>0.21</v>
      </c>
      <c r="J34" s="142">
        <f>ROUND(ROUND((SUM(BE92:BE128)), 2)*I34, 2)</f>
        <v>0</v>
      </c>
      <c r="K34" s="46"/>
    </row>
    <row r="35" spans="2:11" s="1" customFormat="1" ht="14.4" customHeight="1">
      <c r="B35" s="42"/>
      <c r="C35" s="43"/>
      <c r="D35" s="43"/>
      <c r="E35" s="50" t="s">
        <v>45</v>
      </c>
      <c r="F35" s="142">
        <f>ROUND(SUM(BF92:BF128), 2)</f>
        <v>0</v>
      </c>
      <c r="G35" s="43"/>
      <c r="H35" s="43"/>
      <c r="I35" s="143">
        <v>0.15</v>
      </c>
      <c r="J35" s="142">
        <f>ROUND(ROUND((SUM(BF92:BF128)), 2)*I35, 2)</f>
        <v>0</v>
      </c>
      <c r="K35" s="46"/>
    </row>
    <row r="36" spans="2:11" s="1" customFormat="1" ht="14.4" hidden="1" customHeight="1">
      <c r="B36" s="42"/>
      <c r="C36" s="43"/>
      <c r="D36" s="43"/>
      <c r="E36" s="50" t="s">
        <v>46</v>
      </c>
      <c r="F36" s="142">
        <f>ROUND(SUM(BG92:BG128), 2)</f>
        <v>0</v>
      </c>
      <c r="G36" s="43"/>
      <c r="H36" s="43"/>
      <c r="I36" s="143">
        <v>0.21</v>
      </c>
      <c r="J36" s="142">
        <v>0</v>
      </c>
      <c r="K36" s="46"/>
    </row>
    <row r="37" spans="2:11" s="1" customFormat="1" ht="14.4" hidden="1" customHeight="1">
      <c r="B37" s="42"/>
      <c r="C37" s="43"/>
      <c r="D37" s="43"/>
      <c r="E37" s="50" t="s">
        <v>47</v>
      </c>
      <c r="F37" s="142">
        <f>ROUND(SUM(BH92:BH128), 2)</f>
        <v>0</v>
      </c>
      <c r="G37" s="43"/>
      <c r="H37" s="43"/>
      <c r="I37" s="143">
        <v>0.15</v>
      </c>
      <c r="J37" s="142">
        <v>0</v>
      </c>
      <c r="K37" s="46"/>
    </row>
    <row r="38" spans="2:11" s="1" customFormat="1" ht="14.4" hidden="1" customHeight="1">
      <c r="B38" s="42"/>
      <c r="C38" s="43"/>
      <c r="D38" s="43"/>
      <c r="E38" s="50" t="s">
        <v>48</v>
      </c>
      <c r="F38" s="142">
        <f>ROUND(SUM(BI92:BI128),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7447</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4. - Podlaha trafostanice</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J92</f>
        <v>0</v>
      </c>
      <c r="K64" s="46"/>
      <c r="AU64" s="25" t="s">
        <v>300</v>
      </c>
    </row>
    <row r="65" spans="2:12" s="8" customFormat="1" ht="24.9" customHeight="1">
      <c r="B65" s="161"/>
      <c r="C65" s="162"/>
      <c r="D65" s="163" t="s">
        <v>303</v>
      </c>
      <c r="E65" s="164"/>
      <c r="F65" s="164"/>
      <c r="G65" s="164"/>
      <c r="H65" s="164"/>
      <c r="I65" s="165"/>
      <c r="J65" s="166">
        <f>J93</f>
        <v>0</v>
      </c>
      <c r="K65" s="167"/>
    </row>
    <row r="66" spans="2:12" s="9" customFormat="1" ht="19.95" customHeight="1">
      <c r="B66" s="169"/>
      <c r="C66" s="170"/>
      <c r="D66" s="171" t="s">
        <v>315</v>
      </c>
      <c r="E66" s="172"/>
      <c r="F66" s="172"/>
      <c r="G66" s="172"/>
      <c r="H66" s="172"/>
      <c r="I66" s="173"/>
      <c r="J66" s="174">
        <f>J94</f>
        <v>0</v>
      </c>
      <c r="K66" s="175"/>
    </row>
    <row r="67" spans="2:12" s="9" customFormat="1" ht="19.95" customHeight="1">
      <c r="B67" s="169"/>
      <c r="C67" s="170"/>
      <c r="D67" s="171" t="s">
        <v>339</v>
      </c>
      <c r="E67" s="172"/>
      <c r="F67" s="172"/>
      <c r="G67" s="172"/>
      <c r="H67" s="172"/>
      <c r="I67" s="173"/>
      <c r="J67" s="174">
        <f>J115</f>
        <v>0</v>
      </c>
      <c r="K67" s="175"/>
    </row>
    <row r="68" spans="2:12" s="9" customFormat="1" ht="19.95" customHeight="1">
      <c r="B68" s="169"/>
      <c r="C68" s="170"/>
      <c r="D68" s="171" t="s">
        <v>366</v>
      </c>
      <c r="E68" s="172"/>
      <c r="F68" s="172"/>
      <c r="G68" s="172"/>
      <c r="H68" s="172"/>
      <c r="I68" s="173"/>
      <c r="J68" s="174">
        <f>J125</f>
        <v>0</v>
      </c>
      <c r="K68" s="175"/>
    </row>
    <row r="69" spans="2:12" s="1" customFormat="1" ht="21.75" customHeight="1">
      <c r="B69" s="42"/>
      <c r="C69" s="43"/>
      <c r="D69" s="43"/>
      <c r="E69" s="43"/>
      <c r="F69" s="43"/>
      <c r="G69" s="43"/>
      <c r="H69" s="43"/>
      <c r="I69" s="129"/>
      <c r="J69" s="43"/>
      <c r="K69" s="46"/>
    </row>
    <row r="70" spans="2:12" s="1" customFormat="1" ht="6.9" customHeight="1">
      <c r="B70" s="57"/>
      <c r="C70" s="58"/>
      <c r="D70" s="58"/>
      <c r="E70" s="58"/>
      <c r="F70" s="58"/>
      <c r="G70" s="58"/>
      <c r="H70" s="58"/>
      <c r="I70" s="151"/>
      <c r="J70" s="58"/>
      <c r="K70" s="59"/>
    </row>
    <row r="74" spans="2:12" s="1" customFormat="1" ht="6.9" customHeight="1">
      <c r="B74" s="60"/>
      <c r="C74" s="61"/>
      <c r="D74" s="61"/>
      <c r="E74" s="61"/>
      <c r="F74" s="61"/>
      <c r="G74" s="61"/>
      <c r="H74" s="61"/>
      <c r="I74" s="154"/>
      <c r="J74" s="61"/>
      <c r="K74" s="61"/>
      <c r="L74" s="62"/>
    </row>
    <row r="75" spans="2:12" s="1" customFormat="1" ht="36.9" customHeight="1">
      <c r="B75" s="42"/>
      <c r="C75" s="63" t="s">
        <v>444</v>
      </c>
      <c r="D75" s="64"/>
      <c r="E75" s="64"/>
      <c r="F75" s="64"/>
      <c r="G75" s="64"/>
      <c r="H75" s="64"/>
      <c r="I75" s="177"/>
      <c r="J75" s="64"/>
      <c r="K75" s="64"/>
      <c r="L75" s="62"/>
    </row>
    <row r="76" spans="2:12" s="1" customFormat="1" ht="6.9" customHeight="1">
      <c r="B76" s="42"/>
      <c r="C76" s="64"/>
      <c r="D76" s="64"/>
      <c r="E76" s="64"/>
      <c r="F76" s="64"/>
      <c r="G76" s="64"/>
      <c r="H76" s="64"/>
      <c r="I76" s="177"/>
      <c r="J76" s="64"/>
      <c r="K76" s="64"/>
      <c r="L76" s="62"/>
    </row>
    <row r="77" spans="2:12" s="1" customFormat="1" ht="14.4" customHeight="1">
      <c r="B77" s="42"/>
      <c r="C77" s="66" t="s">
        <v>18</v>
      </c>
      <c r="D77" s="64"/>
      <c r="E77" s="64"/>
      <c r="F77" s="64"/>
      <c r="G77" s="64"/>
      <c r="H77" s="64"/>
      <c r="I77" s="177"/>
      <c r="J77" s="64"/>
      <c r="K77" s="64"/>
      <c r="L77" s="62"/>
    </row>
    <row r="78" spans="2:12" s="1" customFormat="1" ht="16.5" customHeight="1">
      <c r="B78" s="42"/>
      <c r="C78" s="64"/>
      <c r="D78" s="64"/>
      <c r="E78" s="427" t="str">
        <f>E7</f>
        <v>ZČU - STRADI - STRATEGICKÁ DISLOKACE ZČU - FZS</v>
      </c>
      <c r="F78" s="428"/>
      <c r="G78" s="428"/>
      <c r="H78" s="428"/>
      <c r="I78" s="177"/>
      <c r="J78" s="64"/>
      <c r="K78" s="64"/>
      <c r="L78" s="62"/>
    </row>
    <row r="79" spans="2:12" ht="13.2">
      <c r="B79" s="29"/>
      <c r="C79" s="66" t="s">
        <v>193</v>
      </c>
      <c r="D79" s="178"/>
      <c r="E79" s="178"/>
      <c r="F79" s="178"/>
      <c r="G79" s="178"/>
      <c r="H79" s="178"/>
      <c r="J79" s="178"/>
      <c r="K79" s="178"/>
      <c r="L79" s="179"/>
    </row>
    <row r="80" spans="2:12" ht="16.5" customHeight="1">
      <c r="B80" s="29"/>
      <c r="C80" s="178"/>
      <c r="D80" s="178"/>
      <c r="E80" s="427" t="s">
        <v>196</v>
      </c>
      <c r="F80" s="431"/>
      <c r="G80" s="431"/>
      <c r="H80" s="431"/>
      <c r="J80" s="178"/>
      <c r="K80" s="178"/>
      <c r="L80" s="179"/>
    </row>
    <row r="81" spans="2:65" ht="13.2">
      <c r="B81" s="29"/>
      <c r="C81" s="66" t="s">
        <v>199</v>
      </c>
      <c r="D81" s="178"/>
      <c r="E81" s="178"/>
      <c r="F81" s="178"/>
      <c r="G81" s="178"/>
      <c r="H81" s="178"/>
      <c r="J81" s="178"/>
      <c r="K81" s="178"/>
      <c r="L81" s="179"/>
    </row>
    <row r="82" spans="2:65" s="1" customFormat="1" ht="16.5" customHeight="1">
      <c r="B82" s="42"/>
      <c r="C82" s="64"/>
      <c r="D82" s="64"/>
      <c r="E82" s="430" t="s">
        <v>7447</v>
      </c>
      <c r="F82" s="421"/>
      <c r="G82" s="421"/>
      <c r="H82" s="421"/>
      <c r="I82" s="177"/>
      <c r="J82" s="64"/>
      <c r="K82" s="64"/>
      <c r="L82" s="62"/>
    </row>
    <row r="83" spans="2:65" s="1" customFormat="1" ht="14.4" customHeight="1">
      <c r="B83" s="42"/>
      <c r="C83" s="66" t="s">
        <v>7448</v>
      </c>
      <c r="D83" s="64"/>
      <c r="E83" s="64"/>
      <c r="F83" s="64"/>
      <c r="G83" s="64"/>
      <c r="H83" s="64"/>
      <c r="I83" s="177"/>
      <c r="J83" s="64"/>
      <c r="K83" s="64"/>
      <c r="L83" s="62"/>
    </row>
    <row r="84" spans="2:65" s="1" customFormat="1" ht="17.25" customHeight="1">
      <c r="B84" s="42"/>
      <c r="C84" s="64"/>
      <c r="D84" s="64"/>
      <c r="E84" s="393" t="str">
        <f>E13</f>
        <v>4. - Podlaha trafostanice</v>
      </c>
      <c r="F84" s="421"/>
      <c r="G84" s="421"/>
      <c r="H84" s="421"/>
      <c r="I84" s="177"/>
      <c r="J84" s="64"/>
      <c r="K84" s="64"/>
      <c r="L84" s="62"/>
    </row>
    <row r="85" spans="2:65" s="1" customFormat="1" ht="6.9" customHeight="1">
      <c r="B85" s="42"/>
      <c r="C85" s="64"/>
      <c r="D85" s="64"/>
      <c r="E85" s="64"/>
      <c r="F85" s="64"/>
      <c r="G85" s="64"/>
      <c r="H85" s="64"/>
      <c r="I85" s="177"/>
      <c r="J85" s="64"/>
      <c r="K85" s="64"/>
      <c r="L85" s="62"/>
    </row>
    <row r="86" spans="2:65" s="1" customFormat="1" ht="18" customHeight="1">
      <c r="B86" s="42"/>
      <c r="C86" s="66" t="s">
        <v>24</v>
      </c>
      <c r="D86" s="64"/>
      <c r="E86" s="64"/>
      <c r="F86" s="180" t="str">
        <f>F16</f>
        <v>Tylova 59, Jižní Předměstí, 301 00 Plzeň</v>
      </c>
      <c r="G86" s="64"/>
      <c r="H86" s="64"/>
      <c r="I86" s="181" t="s">
        <v>26</v>
      </c>
      <c r="J86" s="74" t="str">
        <f>IF(J16="","",J16)</f>
        <v>23. 3. 2017</v>
      </c>
      <c r="K86" s="64"/>
      <c r="L86" s="62"/>
    </row>
    <row r="87" spans="2:65" s="1" customFormat="1" ht="6.9" customHeight="1">
      <c r="B87" s="42"/>
      <c r="C87" s="64"/>
      <c r="D87" s="64"/>
      <c r="E87" s="64"/>
      <c r="F87" s="64"/>
      <c r="G87" s="64"/>
      <c r="H87" s="64"/>
      <c r="I87" s="177"/>
      <c r="J87" s="64"/>
      <c r="K87" s="64"/>
      <c r="L87" s="62"/>
    </row>
    <row r="88" spans="2:65" s="1" customFormat="1" ht="13.2">
      <c r="B88" s="42"/>
      <c r="C88" s="66" t="s">
        <v>28</v>
      </c>
      <c r="D88" s="64"/>
      <c r="E88" s="64"/>
      <c r="F88" s="180" t="str">
        <f>E19</f>
        <v>ZČU v Plzni, Univerzitní 8, Plzeň</v>
      </c>
      <c r="G88" s="64"/>
      <c r="H88" s="64"/>
      <c r="I88" s="181" t="s">
        <v>34</v>
      </c>
      <c r="J88" s="180" t="str">
        <f>E25</f>
        <v>ATELIER SOUKUP OPL ŠVEHLA s.r.o.</v>
      </c>
      <c r="K88" s="64"/>
      <c r="L88" s="62"/>
    </row>
    <row r="89" spans="2:65" s="1" customFormat="1" ht="14.4" customHeight="1">
      <c r="B89" s="42"/>
      <c r="C89" s="66" t="s">
        <v>32</v>
      </c>
      <c r="D89" s="64"/>
      <c r="E89" s="64"/>
      <c r="F89" s="180" t="str">
        <f>IF(E22="","",E22)</f>
        <v/>
      </c>
      <c r="G89" s="64"/>
      <c r="H89" s="64"/>
      <c r="I89" s="177"/>
      <c r="J89" s="64"/>
      <c r="K89" s="64"/>
      <c r="L89" s="62"/>
    </row>
    <row r="90" spans="2:65" s="1" customFormat="1" ht="10.35" customHeight="1">
      <c r="B90" s="42"/>
      <c r="C90" s="64"/>
      <c r="D90" s="64"/>
      <c r="E90" s="64"/>
      <c r="F90" s="64"/>
      <c r="G90" s="64"/>
      <c r="H90" s="64"/>
      <c r="I90" s="177"/>
      <c r="J90" s="64"/>
      <c r="K90" s="64"/>
      <c r="L90" s="62"/>
    </row>
    <row r="91" spans="2:65" s="10" customFormat="1" ht="29.25" customHeight="1">
      <c r="B91" s="182"/>
      <c r="C91" s="183" t="s">
        <v>473</v>
      </c>
      <c r="D91" s="184" t="s">
        <v>58</v>
      </c>
      <c r="E91" s="184" t="s">
        <v>54</v>
      </c>
      <c r="F91" s="184" t="s">
        <v>474</v>
      </c>
      <c r="G91" s="184" t="s">
        <v>475</v>
      </c>
      <c r="H91" s="184" t="s">
        <v>476</v>
      </c>
      <c r="I91" s="185" t="s">
        <v>477</v>
      </c>
      <c r="J91" s="184" t="s">
        <v>294</v>
      </c>
      <c r="K91" s="186" t="s">
        <v>478</v>
      </c>
      <c r="L91" s="187"/>
      <c r="M91" s="82" t="s">
        <v>479</v>
      </c>
      <c r="N91" s="83" t="s">
        <v>43</v>
      </c>
      <c r="O91" s="83" t="s">
        <v>480</v>
      </c>
      <c r="P91" s="83" t="s">
        <v>481</v>
      </c>
      <c r="Q91" s="83" t="s">
        <v>482</v>
      </c>
      <c r="R91" s="83" t="s">
        <v>483</v>
      </c>
      <c r="S91" s="83" t="s">
        <v>484</v>
      </c>
      <c r="T91" s="84" t="s">
        <v>485</v>
      </c>
    </row>
    <row r="92" spans="2:65" s="1" customFormat="1" ht="29.25" customHeight="1">
      <c r="B92" s="42"/>
      <c r="C92" s="88" t="s">
        <v>299</v>
      </c>
      <c r="D92" s="64"/>
      <c r="E92" s="64"/>
      <c r="F92" s="64"/>
      <c r="G92" s="64"/>
      <c r="H92" s="64"/>
      <c r="I92" s="177"/>
      <c r="J92" s="188">
        <f>BK92</f>
        <v>0</v>
      </c>
      <c r="K92" s="64"/>
      <c r="L92" s="62"/>
      <c r="M92" s="85"/>
      <c r="N92" s="86"/>
      <c r="O92" s="86"/>
      <c r="P92" s="189">
        <f>P93</f>
        <v>0</v>
      </c>
      <c r="Q92" s="86"/>
      <c r="R92" s="189">
        <f>R93</f>
        <v>1.7996911999999998</v>
      </c>
      <c r="S92" s="86"/>
      <c r="T92" s="190">
        <f>T93</f>
        <v>0</v>
      </c>
      <c r="AT92" s="25" t="s">
        <v>72</v>
      </c>
      <c r="AU92" s="25" t="s">
        <v>300</v>
      </c>
      <c r="BK92" s="191">
        <f>BK93</f>
        <v>0</v>
      </c>
    </row>
    <row r="93" spans="2:65" s="11" customFormat="1" ht="37.35" customHeight="1">
      <c r="B93" s="192"/>
      <c r="C93" s="193"/>
      <c r="D93" s="194" t="s">
        <v>72</v>
      </c>
      <c r="E93" s="195" t="s">
        <v>490</v>
      </c>
      <c r="F93" s="195" t="s">
        <v>491</v>
      </c>
      <c r="G93" s="193"/>
      <c r="H93" s="193"/>
      <c r="I93" s="196"/>
      <c r="J93" s="197">
        <f>BK93</f>
        <v>0</v>
      </c>
      <c r="K93" s="193"/>
      <c r="L93" s="198"/>
      <c r="M93" s="199"/>
      <c r="N93" s="200"/>
      <c r="O93" s="200"/>
      <c r="P93" s="201">
        <f>P94+P115+P125</f>
        <v>0</v>
      </c>
      <c r="Q93" s="200"/>
      <c r="R93" s="201">
        <f>R94+R115+R125</f>
        <v>1.7996911999999998</v>
      </c>
      <c r="S93" s="200"/>
      <c r="T93" s="202">
        <f>T94+T115+T125</f>
        <v>0</v>
      </c>
      <c r="AR93" s="203" t="s">
        <v>80</v>
      </c>
      <c r="AT93" s="204" t="s">
        <v>72</v>
      </c>
      <c r="AU93" s="204" t="s">
        <v>73</v>
      </c>
      <c r="AY93" s="203" t="s">
        <v>492</v>
      </c>
      <c r="BK93" s="205">
        <f>BK94+BK115+BK125</f>
        <v>0</v>
      </c>
    </row>
    <row r="94" spans="2:65" s="11" customFormat="1" ht="19.95" customHeight="1">
      <c r="B94" s="192"/>
      <c r="C94" s="193"/>
      <c r="D94" s="206" t="s">
        <v>72</v>
      </c>
      <c r="E94" s="207" t="s">
        <v>502</v>
      </c>
      <c r="F94" s="207" t="s">
        <v>1439</v>
      </c>
      <c r="G94" s="193"/>
      <c r="H94" s="193"/>
      <c r="I94" s="196"/>
      <c r="J94" s="208">
        <f>BK94</f>
        <v>0</v>
      </c>
      <c r="K94" s="193"/>
      <c r="L94" s="198"/>
      <c r="M94" s="199"/>
      <c r="N94" s="200"/>
      <c r="O94" s="200"/>
      <c r="P94" s="201">
        <f>SUM(P95:P114)</f>
        <v>0</v>
      </c>
      <c r="Q94" s="200"/>
      <c r="R94" s="201">
        <f>SUM(R95:R114)</f>
        <v>1.7749999999999999</v>
      </c>
      <c r="S94" s="200"/>
      <c r="T94" s="202">
        <f>SUM(T95:T114)</f>
        <v>0</v>
      </c>
      <c r="AR94" s="203" t="s">
        <v>80</v>
      </c>
      <c r="AT94" s="204" t="s">
        <v>72</v>
      </c>
      <c r="AU94" s="204" t="s">
        <v>80</v>
      </c>
      <c r="AY94" s="203" t="s">
        <v>492</v>
      </c>
      <c r="BK94" s="205">
        <f>SUM(BK95:BK114)</f>
        <v>0</v>
      </c>
    </row>
    <row r="95" spans="2:65" s="1" customFormat="1" ht="25.5" customHeight="1">
      <c r="B95" s="42"/>
      <c r="C95" s="209" t="s">
        <v>80</v>
      </c>
      <c r="D95" s="209" t="s">
        <v>498</v>
      </c>
      <c r="E95" s="210" t="s">
        <v>8591</v>
      </c>
      <c r="F95" s="211" t="s">
        <v>8592</v>
      </c>
      <c r="G95" s="212" t="s">
        <v>795</v>
      </c>
      <c r="H95" s="213">
        <v>1.7749999999999999</v>
      </c>
      <c r="I95" s="214"/>
      <c r="J95" s="215">
        <f>ROUND(I95*H95,2)</f>
        <v>0</v>
      </c>
      <c r="K95" s="211" t="s">
        <v>501</v>
      </c>
      <c r="L95" s="62"/>
      <c r="M95" s="216" t="s">
        <v>23</v>
      </c>
      <c r="N95" s="217" t="s">
        <v>44</v>
      </c>
      <c r="O95" s="43"/>
      <c r="P95" s="218">
        <f>O95*H95</f>
        <v>0</v>
      </c>
      <c r="Q95" s="218">
        <v>0</v>
      </c>
      <c r="R95" s="218">
        <f>Q95*H95</f>
        <v>0</v>
      </c>
      <c r="S95" s="218">
        <v>0</v>
      </c>
      <c r="T95" s="219">
        <f>S95*H95</f>
        <v>0</v>
      </c>
      <c r="AR95" s="25" t="s">
        <v>502</v>
      </c>
      <c r="AT95" s="25" t="s">
        <v>498</v>
      </c>
      <c r="AU95" s="25" t="s">
        <v>82</v>
      </c>
      <c r="AY95" s="25" t="s">
        <v>492</v>
      </c>
      <c r="BE95" s="220">
        <f>IF(N95="základní",J95,0)</f>
        <v>0</v>
      </c>
      <c r="BF95" s="220">
        <f>IF(N95="snížená",J95,0)</f>
        <v>0</v>
      </c>
      <c r="BG95" s="220">
        <f>IF(N95="zákl. přenesená",J95,0)</f>
        <v>0</v>
      </c>
      <c r="BH95" s="220">
        <f>IF(N95="sníž. přenesená",J95,0)</f>
        <v>0</v>
      </c>
      <c r="BI95" s="220">
        <f>IF(N95="nulová",J95,0)</f>
        <v>0</v>
      </c>
      <c r="BJ95" s="25" t="s">
        <v>80</v>
      </c>
      <c r="BK95" s="220">
        <f>ROUND(I95*H95,2)</f>
        <v>0</v>
      </c>
      <c r="BL95" s="25" t="s">
        <v>502</v>
      </c>
      <c r="BM95" s="25" t="s">
        <v>8593</v>
      </c>
    </row>
    <row r="96" spans="2:65" s="1" customFormat="1" ht="24">
      <c r="B96" s="42"/>
      <c r="C96" s="64"/>
      <c r="D96" s="221" t="s">
        <v>506</v>
      </c>
      <c r="E96" s="64"/>
      <c r="F96" s="222" t="s">
        <v>8594</v>
      </c>
      <c r="G96" s="64"/>
      <c r="H96" s="64"/>
      <c r="I96" s="177"/>
      <c r="J96" s="64"/>
      <c r="K96" s="64"/>
      <c r="L96" s="62"/>
      <c r="M96" s="223"/>
      <c r="N96" s="43"/>
      <c r="O96" s="43"/>
      <c r="P96" s="43"/>
      <c r="Q96" s="43"/>
      <c r="R96" s="43"/>
      <c r="S96" s="43"/>
      <c r="T96" s="79"/>
      <c r="AT96" s="25" t="s">
        <v>506</v>
      </c>
      <c r="AU96" s="25" t="s">
        <v>82</v>
      </c>
    </row>
    <row r="97" spans="2:65" s="1" customFormat="1" ht="60">
      <c r="B97" s="42"/>
      <c r="C97" s="64"/>
      <c r="D97" s="221" t="s">
        <v>509</v>
      </c>
      <c r="E97" s="64"/>
      <c r="F97" s="224" t="s">
        <v>8522</v>
      </c>
      <c r="G97" s="64"/>
      <c r="H97" s="64"/>
      <c r="I97" s="177"/>
      <c r="J97" s="64"/>
      <c r="K97" s="64"/>
      <c r="L97" s="62"/>
      <c r="M97" s="223"/>
      <c r="N97" s="43"/>
      <c r="O97" s="43"/>
      <c r="P97" s="43"/>
      <c r="Q97" s="43"/>
      <c r="R97" s="43"/>
      <c r="S97" s="43"/>
      <c r="T97" s="79"/>
      <c r="AT97" s="25" t="s">
        <v>509</v>
      </c>
      <c r="AU97" s="25" t="s">
        <v>82</v>
      </c>
    </row>
    <row r="98" spans="2:65" s="12" customFormat="1">
      <c r="B98" s="225"/>
      <c r="C98" s="226"/>
      <c r="D98" s="221" t="s">
        <v>513</v>
      </c>
      <c r="E98" s="248" t="s">
        <v>23</v>
      </c>
      <c r="F98" s="249" t="s">
        <v>8595</v>
      </c>
      <c r="G98" s="226"/>
      <c r="H98" s="250">
        <v>0.86</v>
      </c>
      <c r="I98" s="231"/>
      <c r="J98" s="226"/>
      <c r="K98" s="226"/>
      <c r="L98" s="232"/>
      <c r="M98" s="233"/>
      <c r="N98" s="234"/>
      <c r="O98" s="234"/>
      <c r="P98" s="234"/>
      <c r="Q98" s="234"/>
      <c r="R98" s="234"/>
      <c r="S98" s="234"/>
      <c r="T98" s="235"/>
      <c r="AT98" s="236" t="s">
        <v>513</v>
      </c>
      <c r="AU98" s="236" t="s">
        <v>82</v>
      </c>
      <c r="AV98" s="12" t="s">
        <v>82</v>
      </c>
      <c r="AW98" s="12" t="s">
        <v>36</v>
      </c>
      <c r="AX98" s="12" t="s">
        <v>73</v>
      </c>
      <c r="AY98" s="236" t="s">
        <v>492</v>
      </c>
    </row>
    <row r="99" spans="2:65" s="13" customFormat="1">
      <c r="B99" s="237"/>
      <c r="C99" s="238"/>
      <c r="D99" s="221" t="s">
        <v>513</v>
      </c>
      <c r="E99" s="239" t="s">
        <v>23</v>
      </c>
      <c r="F99" s="240" t="s">
        <v>8596</v>
      </c>
      <c r="G99" s="238"/>
      <c r="H99" s="241" t="s">
        <v>23</v>
      </c>
      <c r="I99" s="242"/>
      <c r="J99" s="238"/>
      <c r="K99" s="238"/>
      <c r="L99" s="243"/>
      <c r="M99" s="244"/>
      <c r="N99" s="245"/>
      <c r="O99" s="245"/>
      <c r="P99" s="245"/>
      <c r="Q99" s="245"/>
      <c r="R99" s="245"/>
      <c r="S99" s="245"/>
      <c r="T99" s="246"/>
      <c r="AT99" s="247" t="s">
        <v>513</v>
      </c>
      <c r="AU99" s="247" t="s">
        <v>82</v>
      </c>
      <c r="AV99" s="13" t="s">
        <v>80</v>
      </c>
      <c r="AW99" s="13" t="s">
        <v>36</v>
      </c>
      <c r="AX99" s="13" t="s">
        <v>73</v>
      </c>
      <c r="AY99" s="247" t="s">
        <v>492</v>
      </c>
    </row>
    <row r="100" spans="2:65" s="12" customFormat="1">
      <c r="B100" s="225"/>
      <c r="C100" s="226"/>
      <c r="D100" s="221" t="s">
        <v>513</v>
      </c>
      <c r="E100" s="248" t="s">
        <v>23</v>
      </c>
      <c r="F100" s="249" t="s">
        <v>8597</v>
      </c>
      <c r="G100" s="226"/>
      <c r="H100" s="250">
        <v>0.754</v>
      </c>
      <c r="I100" s="231"/>
      <c r="J100" s="226"/>
      <c r="K100" s="226"/>
      <c r="L100" s="232"/>
      <c r="M100" s="233"/>
      <c r="N100" s="234"/>
      <c r="O100" s="234"/>
      <c r="P100" s="234"/>
      <c r="Q100" s="234"/>
      <c r="R100" s="234"/>
      <c r="S100" s="234"/>
      <c r="T100" s="235"/>
      <c r="AT100" s="236" t="s">
        <v>513</v>
      </c>
      <c r="AU100" s="236" t="s">
        <v>82</v>
      </c>
      <c r="AV100" s="12" t="s">
        <v>82</v>
      </c>
      <c r="AW100" s="12" t="s">
        <v>36</v>
      </c>
      <c r="AX100" s="12" t="s">
        <v>73</v>
      </c>
      <c r="AY100" s="236" t="s">
        <v>492</v>
      </c>
    </row>
    <row r="101" spans="2:65" s="13" customFormat="1">
      <c r="B101" s="237"/>
      <c r="C101" s="238"/>
      <c r="D101" s="221" t="s">
        <v>513</v>
      </c>
      <c r="E101" s="239" t="s">
        <v>23</v>
      </c>
      <c r="F101" s="240" t="s">
        <v>8598</v>
      </c>
      <c r="G101" s="238"/>
      <c r="H101" s="241" t="s">
        <v>23</v>
      </c>
      <c r="I101" s="242"/>
      <c r="J101" s="238"/>
      <c r="K101" s="238"/>
      <c r="L101" s="243"/>
      <c r="M101" s="244"/>
      <c r="N101" s="245"/>
      <c r="O101" s="245"/>
      <c r="P101" s="245"/>
      <c r="Q101" s="245"/>
      <c r="R101" s="245"/>
      <c r="S101" s="245"/>
      <c r="T101" s="246"/>
      <c r="AT101" s="247" t="s">
        <v>513</v>
      </c>
      <c r="AU101" s="247" t="s">
        <v>82</v>
      </c>
      <c r="AV101" s="13" t="s">
        <v>80</v>
      </c>
      <c r="AW101" s="13" t="s">
        <v>36</v>
      </c>
      <c r="AX101" s="13" t="s">
        <v>73</v>
      </c>
      <c r="AY101" s="247" t="s">
        <v>492</v>
      </c>
    </row>
    <row r="102" spans="2:65" s="12" customFormat="1">
      <c r="B102" s="225"/>
      <c r="C102" s="226"/>
      <c r="D102" s="221" t="s">
        <v>513</v>
      </c>
      <c r="E102" s="248" t="s">
        <v>23</v>
      </c>
      <c r="F102" s="249" t="s">
        <v>8599</v>
      </c>
      <c r="G102" s="226"/>
      <c r="H102" s="250">
        <v>0.161</v>
      </c>
      <c r="I102" s="231"/>
      <c r="J102" s="226"/>
      <c r="K102" s="226"/>
      <c r="L102" s="232"/>
      <c r="M102" s="233"/>
      <c r="N102" s="234"/>
      <c r="O102" s="234"/>
      <c r="P102" s="234"/>
      <c r="Q102" s="234"/>
      <c r="R102" s="234"/>
      <c r="S102" s="234"/>
      <c r="T102" s="235"/>
      <c r="AT102" s="236" t="s">
        <v>513</v>
      </c>
      <c r="AU102" s="236" t="s">
        <v>82</v>
      </c>
      <c r="AV102" s="12" t="s">
        <v>82</v>
      </c>
      <c r="AW102" s="12" t="s">
        <v>36</v>
      </c>
      <c r="AX102" s="12" t="s">
        <v>73</v>
      </c>
      <c r="AY102" s="236" t="s">
        <v>492</v>
      </c>
    </row>
    <row r="103" spans="2:65" s="13" customFormat="1">
      <c r="B103" s="237"/>
      <c r="C103" s="238"/>
      <c r="D103" s="221" t="s">
        <v>513</v>
      </c>
      <c r="E103" s="239" t="s">
        <v>23</v>
      </c>
      <c r="F103" s="240" t="s">
        <v>8600</v>
      </c>
      <c r="G103" s="238"/>
      <c r="H103" s="241" t="s">
        <v>23</v>
      </c>
      <c r="I103" s="242"/>
      <c r="J103" s="238"/>
      <c r="K103" s="238"/>
      <c r="L103" s="243"/>
      <c r="M103" s="244"/>
      <c r="N103" s="245"/>
      <c r="O103" s="245"/>
      <c r="P103" s="245"/>
      <c r="Q103" s="245"/>
      <c r="R103" s="245"/>
      <c r="S103" s="245"/>
      <c r="T103" s="246"/>
      <c r="AT103" s="247" t="s">
        <v>513</v>
      </c>
      <c r="AU103" s="247" t="s">
        <v>82</v>
      </c>
      <c r="AV103" s="13" t="s">
        <v>80</v>
      </c>
      <c r="AW103" s="13" t="s">
        <v>36</v>
      </c>
      <c r="AX103" s="13" t="s">
        <v>73</v>
      </c>
      <c r="AY103" s="247" t="s">
        <v>492</v>
      </c>
    </row>
    <row r="104" spans="2:65" s="14" customFormat="1">
      <c r="B104" s="251"/>
      <c r="C104" s="252"/>
      <c r="D104" s="227" t="s">
        <v>513</v>
      </c>
      <c r="E104" s="253" t="s">
        <v>23</v>
      </c>
      <c r="F104" s="254" t="s">
        <v>560</v>
      </c>
      <c r="G104" s="252"/>
      <c r="H104" s="255">
        <v>1.7749999999999999</v>
      </c>
      <c r="I104" s="256"/>
      <c r="J104" s="252"/>
      <c r="K104" s="252"/>
      <c r="L104" s="257"/>
      <c r="M104" s="258"/>
      <c r="N104" s="259"/>
      <c r="O104" s="259"/>
      <c r="P104" s="259"/>
      <c r="Q104" s="259"/>
      <c r="R104" s="259"/>
      <c r="S104" s="259"/>
      <c r="T104" s="260"/>
      <c r="AT104" s="261" t="s">
        <v>513</v>
      </c>
      <c r="AU104" s="261" t="s">
        <v>82</v>
      </c>
      <c r="AV104" s="14" t="s">
        <v>502</v>
      </c>
      <c r="AW104" s="14" t="s">
        <v>36</v>
      </c>
      <c r="AX104" s="14" t="s">
        <v>80</v>
      </c>
      <c r="AY104" s="261" t="s">
        <v>492</v>
      </c>
    </row>
    <row r="105" spans="2:65" s="1" customFormat="1" ht="16.5" customHeight="1">
      <c r="B105" s="42"/>
      <c r="C105" s="278" t="s">
        <v>82</v>
      </c>
      <c r="D105" s="278" t="s">
        <v>1110</v>
      </c>
      <c r="E105" s="279" t="s">
        <v>8601</v>
      </c>
      <c r="F105" s="280" t="s">
        <v>8602</v>
      </c>
      <c r="G105" s="281" t="s">
        <v>795</v>
      </c>
      <c r="H105" s="282">
        <v>1.0209999999999999</v>
      </c>
      <c r="I105" s="283"/>
      <c r="J105" s="284">
        <f>ROUND(I105*H105,2)</f>
        <v>0</v>
      </c>
      <c r="K105" s="280" t="s">
        <v>23</v>
      </c>
      <c r="L105" s="285"/>
      <c r="M105" s="286" t="s">
        <v>23</v>
      </c>
      <c r="N105" s="287" t="s">
        <v>44</v>
      </c>
      <c r="O105" s="43"/>
      <c r="P105" s="218">
        <f>O105*H105</f>
        <v>0</v>
      </c>
      <c r="Q105" s="218">
        <v>1</v>
      </c>
      <c r="R105" s="218">
        <f>Q105*H105</f>
        <v>1.0209999999999999</v>
      </c>
      <c r="S105" s="218">
        <v>0</v>
      </c>
      <c r="T105" s="219">
        <f>S105*H105</f>
        <v>0</v>
      </c>
      <c r="AR105" s="25" t="s">
        <v>604</v>
      </c>
      <c r="AT105" s="25" t="s">
        <v>1110</v>
      </c>
      <c r="AU105" s="25" t="s">
        <v>82</v>
      </c>
      <c r="AY105" s="25" t="s">
        <v>492</v>
      </c>
      <c r="BE105" s="220">
        <f>IF(N105="základní",J105,0)</f>
        <v>0</v>
      </c>
      <c r="BF105" s="220">
        <f>IF(N105="snížená",J105,0)</f>
        <v>0</v>
      </c>
      <c r="BG105" s="220">
        <f>IF(N105="zákl. přenesená",J105,0)</f>
        <v>0</v>
      </c>
      <c r="BH105" s="220">
        <f>IF(N105="sníž. přenesená",J105,0)</f>
        <v>0</v>
      </c>
      <c r="BI105" s="220">
        <f>IF(N105="nulová",J105,0)</f>
        <v>0</v>
      </c>
      <c r="BJ105" s="25" t="s">
        <v>80</v>
      </c>
      <c r="BK105" s="220">
        <f>ROUND(I105*H105,2)</f>
        <v>0</v>
      </c>
      <c r="BL105" s="25" t="s">
        <v>502</v>
      </c>
      <c r="BM105" s="25" t="s">
        <v>8603</v>
      </c>
    </row>
    <row r="106" spans="2:65" s="1" customFormat="1">
      <c r="B106" s="42"/>
      <c r="C106" s="64"/>
      <c r="D106" s="221" t="s">
        <v>506</v>
      </c>
      <c r="E106" s="64"/>
      <c r="F106" s="222" t="s">
        <v>8602</v>
      </c>
      <c r="G106" s="64"/>
      <c r="H106" s="64"/>
      <c r="I106" s="177"/>
      <c r="J106" s="64"/>
      <c r="K106" s="64"/>
      <c r="L106" s="62"/>
      <c r="M106" s="223"/>
      <c r="N106" s="43"/>
      <c r="O106" s="43"/>
      <c r="P106" s="43"/>
      <c r="Q106" s="43"/>
      <c r="R106" s="43"/>
      <c r="S106" s="43"/>
      <c r="T106" s="79"/>
      <c r="AT106" s="25" t="s">
        <v>506</v>
      </c>
      <c r="AU106" s="25" t="s">
        <v>82</v>
      </c>
    </row>
    <row r="107" spans="2:65" s="1" customFormat="1" ht="24">
      <c r="B107" s="42"/>
      <c r="C107" s="64"/>
      <c r="D107" s="221" t="s">
        <v>2254</v>
      </c>
      <c r="E107" s="64"/>
      <c r="F107" s="224" t="s">
        <v>8604</v>
      </c>
      <c r="G107" s="64"/>
      <c r="H107" s="64"/>
      <c r="I107" s="177"/>
      <c r="J107" s="64"/>
      <c r="K107" s="64"/>
      <c r="L107" s="62"/>
      <c r="M107" s="223"/>
      <c r="N107" s="43"/>
      <c r="O107" s="43"/>
      <c r="P107" s="43"/>
      <c r="Q107" s="43"/>
      <c r="R107" s="43"/>
      <c r="S107" s="43"/>
      <c r="T107" s="79"/>
      <c r="AT107" s="25" t="s">
        <v>2254</v>
      </c>
      <c r="AU107" s="25" t="s">
        <v>82</v>
      </c>
    </row>
    <row r="108" spans="2:65" s="12" customFormat="1">
      <c r="B108" s="225"/>
      <c r="C108" s="226"/>
      <c r="D108" s="221" t="s">
        <v>513</v>
      </c>
      <c r="E108" s="248" t="s">
        <v>23</v>
      </c>
      <c r="F108" s="249" t="s">
        <v>8605</v>
      </c>
      <c r="G108" s="226"/>
      <c r="H108" s="250">
        <v>1.0209999999999999</v>
      </c>
      <c r="I108" s="231"/>
      <c r="J108" s="226"/>
      <c r="K108" s="226"/>
      <c r="L108" s="232"/>
      <c r="M108" s="233"/>
      <c r="N108" s="234"/>
      <c r="O108" s="234"/>
      <c r="P108" s="234"/>
      <c r="Q108" s="234"/>
      <c r="R108" s="234"/>
      <c r="S108" s="234"/>
      <c r="T108" s="235"/>
      <c r="AT108" s="236" t="s">
        <v>513</v>
      </c>
      <c r="AU108" s="236" t="s">
        <v>82</v>
      </c>
      <c r="AV108" s="12" t="s">
        <v>82</v>
      </c>
      <c r="AW108" s="12" t="s">
        <v>36</v>
      </c>
      <c r="AX108" s="12" t="s">
        <v>73</v>
      </c>
      <c r="AY108" s="236" t="s">
        <v>492</v>
      </c>
    </row>
    <row r="109" spans="2:65" s="14" customFormat="1">
      <c r="B109" s="251"/>
      <c r="C109" s="252"/>
      <c r="D109" s="227" t="s">
        <v>513</v>
      </c>
      <c r="E109" s="253" t="s">
        <v>23</v>
      </c>
      <c r="F109" s="254" t="s">
        <v>560</v>
      </c>
      <c r="G109" s="252"/>
      <c r="H109" s="255">
        <v>1.0209999999999999</v>
      </c>
      <c r="I109" s="256"/>
      <c r="J109" s="252"/>
      <c r="K109" s="252"/>
      <c r="L109" s="257"/>
      <c r="M109" s="258"/>
      <c r="N109" s="259"/>
      <c r="O109" s="259"/>
      <c r="P109" s="259"/>
      <c r="Q109" s="259"/>
      <c r="R109" s="259"/>
      <c r="S109" s="259"/>
      <c r="T109" s="260"/>
      <c r="AT109" s="261" t="s">
        <v>513</v>
      </c>
      <c r="AU109" s="261" t="s">
        <v>82</v>
      </c>
      <c r="AV109" s="14" t="s">
        <v>502</v>
      </c>
      <c r="AW109" s="14" t="s">
        <v>36</v>
      </c>
      <c r="AX109" s="14" t="s">
        <v>80</v>
      </c>
      <c r="AY109" s="261" t="s">
        <v>492</v>
      </c>
    </row>
    <row r="110" spans="2:65" s="1" customFormat="1" ht="16.5" customHeight="1">
      <c r="B110" s="42"/>
      <c r="C110" s="278" t="s">
        <v>93</v>
      </c>
      <c r="D110" s="278" t="s">
        <v>1110</v>
      </c>
      <c r="E110" s="279" t="s">
        <v>8606</v>
      </c>
      <c r="F110" s="280" t="s">
        <v>8607</v>
      </c>
      <c r="G110" s="281" t="s">
        <v>795</v>
      </c>
      <c r="H110" s="282">
        <v>0.754</v>
      </c>
      <c r="I110" s="283"/>
      <c r="J110" s="284">
        <f>ROUND(I110*H110,2)</f>
        <v>0</v>
      </c>
      <c r="K110" s="280" t="s">
        <v>23</v>
      </c>
      <c r="L110" s="285"/>
      <c r="M110" s="286" t="s">
        <v>23</v>
      </c>
      <c r="N110" s="287" t="s">
        <v>44</v>
      </c>
      <c r="O110" s="43"/>
      <c r="P110" s="218">
        <f>O110*H110</f>
        <v>0</v>
      </c>
      <c r="Q110" s="218">
        <v>1</v>
      </c>
      <c r="R110" s="218">
        <f>Q110*H110</f>
        <v>0.754</v>
      </c>
      <c r="S110" s="218">
        <v>0</v>
      </c>
      <c r="T110" s="219">
        <f>S110*H110</f>
        <v>0</v>
      </c>
      <c r="AR110" s="25" t="s">
        <v>604</v>
      </c>
      <c r="AT110" s="25" t="s">
        <v>1110</v>
      </c>
      <c r="AU110" s="25" t="s">
        <v>82</v>
      </c>
      <c r="AY110" s="25" t="s">
        <v>492</v>
      </c>
      <c r="BE110" s="220">
        <f>IF(N110="základní",J110,0)</f>
        <v>0</v>
      </c>
      <c r="BF110" s="220">
        <f>IF(N110="snížená",J110,0)</f>
        <v>0</v>
      </c>
      <c r="BG110" s="220">
        <f>IF(N110="zákl. přenesená",J110,0)</f>
        <v>0</v>
      </c>
      <c r="BH110" s="220">
        <f>IF(N110="sníž. přenesená",J110,0)</f>
        <v>0</v>
      </c>
      <c r="BI110" s="220">
        <f>IF(N110="nulová",J110,0)</f>
        <v>0</v>
      </c>
      <c r="BJ110" s="25" t="s">
        <v>80</v>
      </c>
      <c r="BK110" s="220">
        <f>ROUND(I110*H110,2)</f>
        <v>0</v>
      </c>
      <c r="BL110" s="25" t="s">
        <v>502</v>
      </c>
      <c r="BM110" s="25" t="s">
        <v>8608</v>
      </c>
    </row>
    <row r="111" spans="2:65" s="1" customFormat="1">
      <c r="B111" s="42"/>
      <c r="C111" s="64"/>
      <c r="D111" s="221" t="s">
        <v>506</v>
      </c>
      <c r="E111" s="64"/>
      <c r="F111" s="222" t="s">
        <v>8607</v>
      </c>
      <c r="G111" s="64"/>
      <c r="H111" s="64"/>
      <c r="I111" s="177"/>
      <c r="J111" s="64"/>
      <c r="K111" s="64"/>
      <c r="L111" s="62"/>
      <c r="M111" s="223"/>
      <c r="N111" s="43"/>
      <c r="O111" s="43"/>
      <c r="P111" s="43"/>
      <c r="Q111" s="43"/>
      <c r="R111" s="43"/>
      <c r="S111" s="43"/>
      <c r="T111" s="79"/>
      <c r="AT111" s="25" t="s">
        <v>506</v>
      </c>
      <c r="AU111" s="25" t="s">
        <v>82</v>
      </c>
    </row>
    <row r="112" spans="2:65" s="12" customFormat="1">
      <c r="B112" s="225"/>
      <c r="C112" s="226"/>
      <c r="D112" s="221" t="s">
        <v>513</v>
      </c>
      <c r="E112" s="248" t="s">
        <v>23</v>
      </c>
      <c r="F112" s="249" t="s">
        <v>8609</v>
      </c>
      <c r="G112" s="226"/>
      <c r="H112" s="250">
        <v>0.754</v>
      </c>
      <c r="I112" s="231"/>
      <c r="J112" s="226"/>
      <c r="K112" s="226"/>
      <c r="L112" s="232"/>
      <c r="M112" s="233"/>
      <c r="N112" s="234"/>
      <c r="O112" s="234"/>
      <c r="P112" s="234"/>
      <c r="Q112" s="234"/>
      <c r="R112" s="234"/>
      <c r="S112" s="234"/>
      <c r="T112" s="235"/>
      <c r="AT112" s="236" t="s">
        <v>513</v>
      </c>
      <c r="AU112" s="236" t="s">
        <v>82</v>
      </c>
      <c r="AV112" s="12" t="s">
        <v>82</v>
      </c>
      <c r="AW112" s="12" t="s">
        <v>36</v>
      </c>
      <c r="AX112" s="12" t="s">
        <v>73</v>
      </c>
      <c r="AY112" s="236" t="s">
        <v>492</v>
      </c>
    </row>
    <row r="113" spans="2:65" s="13" customFormat="1">
      <c r="B113" s="237"/>
      <c r="C113" s="238"/>
      <c r="D113" s="221" t="s">
        <v>513</v>
      </c>
      <c r="E113" s="239" t="s">
        <v>23</v>
      </c>
      <c r="F113" s="240" t="s">
        <v>8610</v>
      </c>
      <c r="G113" s="238"/>
      <c r="H113" s="241" t="s">
        <v>23</v>
      </c>
      <c r="I113" s="242"/>
      <c r="J113" s="238"/>
      <c r="K113" s="238"/>
      <c r="L113" s="243"/>
      <c r="M113" s="244"/>
      <c r="N113" s="245"/>
      <c r="O113" s="245"/>
      <c r="P113" s="245"/>
      <c r="Q113" s="245"/>
      <c r="R113" s="245"/>
      <c r="S113" s="245"/>
      <c r="T113" s="246"/>
      <c r="AT113" s="247" t="s">
        <v>513</v>
      </c>
      <c r="AU113" s="247" t="s">
        <v>82</v>
      </c>
      <c r="AV113" s="13" t="s">
        <v>80</v>
      </c>
      <c r="AW113" s="13" t="s">
        <v>36</v>
      </c>
      <c r="AX113" s="13" t="s">
        <v>73</v>
      </c>
      <c r="AY113" s="247" t="s">
        <v>492</v>
      </c>
    </row>
    <row r="114" spans="2:65" s="14" customFormat="1">
      <c r="B114" s="251"/>
      <c r="C114" s="252"/>
      <c r="D114" s="221" t="s">
        <v>513</v>
      </c>
      <c r="E114" s="275" t="s">
        <v>23</v>
      </c>
      <c r="F114" s="276" t="s">
        <v>560</v>
      </c>
      <c r="G114" s="252"/>
      <c r="H114" s="277">
        <v>0.754</v>
      </c>
      <c r="I114" s="256"/>
      <c r="J114" s="252"/>
      <c r="K114" s="252"/>
      <c r="L114" s="257"/>
      <c r="M114" s="258"/>
      <c r="N114" s="259"/>
      <c r="O114" s="259"/>
      <c r="P114" s="259"/>
      <c r="Q114" s="259"/>
      <c r="R114" s="259"/>
      <c r="S114" s="259"/>
      <c r="T114" s="260"/>
      <c r="AT114" s="261" t="s">
        <v>513</v>
      </c>
      <c r="AU114" s="261" t="s">
        <v>82</v>
      </c>
      <c r="AV114" s="14" t="s">
        <v>502</v>
      </c>
      <c r="AW114" s="14" t="s">
        <v>36</v>
      </c>
      <c r="AX114" s="14" t="s">
        <v>80</v>
      </c>
      <c r="AY114" s="261" t="s">
        <v>492</v>
      </c>
    </row>
    <row r="115" spans="2:65" s="11" customFormat="1" ht="29.85" customHeight="1">
      <c r="B115" s="192"/>
      <c r="C115" s="193"/>
      <c r="D115" s="206" t="s">
        <v>72</v>
      </c>
      <c r="E115" s="207" t="s">
        <v>617</v>
      </c>
      <c r="F115" s="207" t="s">
        <v>2555</v>
      </c>
      <c r="G115" s="193"/>
      <c r="H115" s="193"/>
      <c r="I115" s="196"/>
      <c r="J115" s="208">
        <f>BK115</f>
        <v>0</v>
      </c>
      <c r="K115" s="193"/>
      <c r="L115" s="198"/>
      <c r="M115" s="199"/>
      <c r="N115" s="200"/>
      <c r="O115" s="200"/>
      <c r="P115" s="201">
        <f>SUM(P116:P124)</f>
        <v>0</v>
      </c>
      <c r="Q115" s="200"/>
      <c r="R115" s="201">
        <f>SUM(R116:R124)</f>
        <v>2.46912E-2</v>
      </c>
      <c r="S115" s="200"/>
      <c r="T115" s="202">
        <f>SUM(T116:T124)</f>
        <v>0</v>
      </c>
      <c r="AR115" s="203" t="s">
        <v>80</v>
      </c>
      <c r="AT115" s="204" t="s">
        <v>72</v>
      </c>
      <c r="AU115" s="204" t="s">
        <v>80</v>
      </c>
      <c r="AY115" s="203" t="s">
        <v>492</v>
      </c>
      <c r="BK115" s="205">
        <f>SUM(BK116:BK124)</f>
        <v>0</v>
      </c>
    </row>
    <row r="116" spans="2:65" s="1" customFormat="1" ht="25.5" customHeight="1">
      <c r="B116" s="42"/>
      <c r="C116" s="209" t="s">
        <v>502</v>
      </c>
      <c r="D116" s="209" t="s">
        <v>498</v>
      </c>
      <c r="E116" s="210" t="s">
        <v>8044</v>
      </c>
      <c r="F116" s="211" t="s">
        <v>8045</v>
      </c>
      <c r="G116" s="212" t="s">
        <v>1025</v>
      </c>
      <c r="H116" s="213">
        <v>80</v>
      </c>
      <c r="I116" s="214"/>
      <c r="J116" s="215">
        <f>ROUND(I116*H116,2)</f>
        <v>0</v>
      </c>
      <c r="K116" s="211" t="s">
        <v>501</v>
      </c>
      <c r="L116" s="62"/>
      <c r="M116" s="216" t="s">
        <v>23</v>
      </c>
      <c r="N116" s="217" t="s">
        <v>44</v>
      </c>
      <c r="O116" s="43"/>
      <c r="P116" s="218">
        <f>O116*H116</f>
        <v>0</v>
      </c>
      <c r="Q116" s="218">
        <v>1.8640000000000001E-5</v>
      </c>
      <c r="R116" s="218">
        <f>Q116*H116</f>
        <v>1.4912E-3</v>
      </c>
      <c r="S116" s="218">
        <v>0</v>
      </c>
      <c r="T116" s="219">
        <f>S116*H116</f>
        <v>0</v>
      </c>
      <c r="AR116" s="25" t="s">
        <v>502</v>
      </c>
      <c r="AT116" s="25" t="s">
        <v>498</v>
      </c>
      <c r="AU116" s="25" t="s">
        <v>82</v>
      </c>
      <c r="AY116" s="25" t="s">
        <v>492</v>
      </c>
      <c r="BE116" s="220">
        <f>IF(N116="základní",J116,0)</f>
        <v>0</v>
      </c>
      <c r="BF116" s="220">
        <f>IF(N116="snížená",J116,0)</f>
        <v>0</v>
      </c>
      <c r="BG116" s="220">
        <f>IF(N116="zákl. přenesená",J116,0)</f>
        <v>0</v>
      </c>
      <c r="BH116" s="220">
        <f>IF(N116="sníž. přenesená",J116,0)</f>
        <v>0</v>
      </c>
      <c r="BI116" s="220">
        <f>IF(N116="nulová",J116,0)</f>
        <v>0</v>
      </c>
      <c r="BJ116" s="25" t="s">
        <v>80</v>
      </c>
      <c r="BK116" s="220">
        <f>ROUND(I116*H116,2)</f>
        <v>0</v>
      </c>
      <c r="BL116" s="25" t="s">
        <v>502</v>
      </c>
      <c r="BM116" s="25" t="s">
        <v>8611</v>
      </c>
    </row>
    <row r="117" spans="2:65" s="1" customFormat="1" ht="24">
      <c r="B117" s="42"/>
      <c r="C117" s="64"/>
      <c r="D117" s="221" t="s">
        <v>506</v>
      </c>
      <c r="E117" s="64"/>
      <c r="F117" s="222" t="s">
        <v>8047</v>
      </c>
      <c r="G117" s="64"/>
      <c r="H117" s="64"/>
      <c r="I117" s="177"/>
      <c r="J117" s="64"/>
      <c r="K117" s="64"/>
      <c r="L117" s="62"/>
      <c r="M117" s="223"/>
      <c r="N117" s="43"/>
      <c r="O117" s="43"/>
      <c r="P117" s="43"/>
      <c r="Q117" s="43"/>
      <c r="R117" s="43"/>
      <c r="S117" s="43"/>
      <c r="T117" s="79"/>
      <c r="AT117" s="25" t="s">
        <v>506</v>
      </c>
      <c r="AU117" s="25" t="s">
        <v>82</v>
      </c>
    </row>
    <row r="118" spans="2:65" s="1" customFormat="1" ht="96">
      <c r="B118" s="42"/>
      <c r="C118" s="64"/>
      <c r="D118" s="221" t="s">
        <v>509</v>
      </c>
      <c r="E118" s="64"/>
      <c r="F118" s="224" t="s">
        <v>8048</v>
      </c>
      <c r="G118" s="64"/>
      <c r="H118" s="64"/>
      <c r="I118" s="177"/>
      <c r="J118" s="64"/>
      <c r="K118" s="64"/>
      <c r="L118" s="62"/>
      <c r="M118" s="223"/>
      <c r="N118" s="43"/>
      <c r="O118" s="43"/>
      <c r="P118" s="43"/>
      <c r="Q118" s="43"/>
      <c r="R118" s="43"/>
      <c r="S118" s="43"/>
      <c r="T118" s="79"/>
      <c r="AT118" s="25" t="s">
        <v>509</v>
      </c>
      <c r="AU118" s="25" t="s">
        <v>82</v>
      </c>
    </row>
    <row r="119" spans="2:65" s="12" customFormat="1">
      <c r="B119" s="225"/>
      <c r="C119" s="226"/>
      <c r="D119" s="221" t="s">
        <v>513</v>
      </c>
      <c r="E119" s="248" t="s">
        <v>23</v>
      </c>
      <c r="F119" s="249" t="s">
        <v>1490</v>
      </c>
      <c r="G119" s="226"/>
      <c r="H119" s="250">
        <v>80</v>
      </c>
      <c r="I119" s="231"/>
      <c r="J119" s="226"/>
      <c r="K119" s="226"/>
      <c r="L119" s="232"/>
      <c r="M119" s="233"/>
      <c r="N119" s="234"/>
      <c r="O119" s="234"/>
      <c r="P119" s="234"/>
      <c r="Q119" s="234"/>
      <c r="R119" s="234"/>
      <c r="S119" s="234"/>
      <c r="T119" s="235"/>
      <c r="AT119" s="236" t="s">
        <v>513</v>
      </c>
      <c r="AU119" s="236" t="s">
        <v>82</v>
      </c>
      <c r="AV119" s="12" t="s">
        <v>82</v>
      </c>
      <c r="AW119" s="12" t="s">
        <v>36</v>
      </c>
      <c r="AX119" s="12" t="s">
        <v>73</v>
      </c>
      <c r="AY119" s="236" t="s">
        <v>492</v>
      </c>
    </row>
    <row r="120" spans="2:65" s="13" customFormat="1">
      <c r="B120" s="237"/>
      <c r="C120" s="238"/>
      <c r="D120" s="221" t="s">
        <v>513</v>
      </c>
      <c r="E120" s="239" t="s">
        <v>23</v>
      </c>
      <c r="F120" s="240" t="s">
        <v>8612</v>
      </c>
      <c r="G120" s="238"/>
      <c r="H120" s="241" t="s">
        <v>23</v>
      </c>
      <c r="I120" s="242"/>
      <c r="J120" s="238"/>
      <c r="K120" s="238"/>
      <c r="L120" s="243"/>
      <c r="M120" s="244"/>
      <c r="N120" s="245"/>
      <c r="O120" s="245"/>
      <c r="P120" s="245"/>
      <c r="Q120" s="245"/>
      <c r="R120" s="245"/>
      <c r="S120" s="245"/>
      <c r="T120" s="246"/>
      <c r="AT120" s="247" t="s">
        <v>513</v>
      </c>
      <c r="AU120" s="247" t="s">
        <v>82</v>
      </c>
      <c r="AV120" s="13" t="s">
        <v>80</v>
      </c>
      <c r="AW120" s="13" t="s">
        <v>36</v>
      </c>
      <c r="AX120" s="13" t="s">
        <v>73</v>
      </c>
      <c r="AY120" s="247" t="s">
        <v>492</v>
      </c>
    </row>
    <row r="121" spans="2:65" s="14" customFormat="1">
      <c r="B121" s="251"/>
      <c r="C121" s="252"/>
      <c r="D121" s="227" t="s">
        <v>513</v>
      </c>
      <c r="E121" s="253" t="s">
        <v>23</v>
      </c>
      <c r="F121" s="254" t="s">
        <v>560</v>
      </c>
      <c r="G121" s="252"/>
      <c r="H121" s="255">
        <v>80</v>
      </c>
      <c r="I121" s="256"/>
      <c r="J121" s="252"/>
      <c r="K121" s="252"/>
      <c r="L121" s="257"/>
      <c r="M121" s="258"/>
      <c r="N121" s="259"/>
      <c r="O121" s="259"/>
      <c r="P121" s="259"/>
      <c r="Q121" s="259"/>
      <c r="R121" s="259"/>
      <c r="S121" s="259"/>
      <c r="T121" s="260"/>
      <c r="AT121" s="261" t="s">
        <v>513</v>
      </c>
      <c r="AU121" s="261" t="s">
        <v>82</v>
      </c>
      <c r="AV121" s="14" t="s">
        <v>502</v>
      </c>
      <c r="AW121" s="14" t="s">
        <v>36</v>
      </c>
      <c r="AX121" s="14" t="s">
        <v>80</v>
      </c>
      <c r="AY121" s="261" t="s">
        <v>492</v>
      </c>
    </row>
    <row r="122" spans="2:65" s="1" customFormat="1" ht="16.5" customHeight="1">
      <c r="B122" s="42"/>
      <c r="C122" s="209" t="s">
        <v>563</v>
      </c>
      <c r="D122" s="209" t="s">
        <v>498</v>
      </c>
      <c r="E122" s="210" t="s">
        <v>8080</v>
      </c>
      <c r="F122" s="211" t="s">
        <v>8081</v>
      </c>
      <c r="G122" s="212" t="s">
        <v>1025</v>
      </c>
      <c r="H122" s="213">
        <v>80</v>
      </c>
      <c r="I122" s="214"/>
      <c r="J122" s="215">
        <f>ROUND(I122*H122,2)</f>
        <v>0</v>
      </c>
      <c r="K122" s="211" t="s">
        <v>501</v>
      </c>
      <c r="L122" s="62"/>
      <c r="M122" s="216" t="s">
        <v>23</v>
      </c>
      <c r="N122" s="217" t="s">
        <v>44</v>
      </c>
      <c r="O122" s="43"/>
      <c r="P122" s="218">
        <f>O122*H122</f>
        <v>0</v>
      </c>
      <c r="Q122" s="218">
        <v>2.9E-4</v>
      </c>
      <c r="R122" s="218">
        <f>Q122*H122</f>
        <v>2.3199999999999998E-2</v>
      </c>
      <c r="S122" s="218">
        <v>0</v>
      </c>
      <c r="T122" s="219">
        <f>S122*H122</f>
        <v>0</v>
      </c>
      <c r="AR122" s="25" t="s">
        <v>502</v>
      </c>
      <c r="AT122" s="25" t="s">
        <v>498</v>
      </c>
      <c r="AU122" s="25" t="s">
        <v>82</v>
      </c>
      <c r="AY122" s="25" t="s">
        <v>492</v>
      </c>
      <c r="BE122" s="220">
        <f>IF(N122="základní",J122,0)</f>
        <v>0</v>
      </c>
      <c r="BF122" s="220">
        <f>IF(N122="snížená",J122,0)</f>
        <v>0</v>
      </c>
      <c r="BG122" s="220">
        <f>IF(N122="zákl. přenesená",J122,0)</f>
        <v>0</v>
      </c>
      <c r="BH122" s="220">
        <f>IF(N122="sníž. přenesená",J122,0)</f>
        <v>0</v>
      </c>
      <c r="BI122" s="220">
        <f>IF(N122="nulová",J122,0)</f>
        <v>0</v>
      </c>
      <c r="BJ122" s="25" t="s">
        <v>80</v>
      </c>
      <c r="BK122" s="220">
        <f>ROUND(I122*H122,2)</f>
        <v>0</v>
      </c>
      <c r="BL122" s="25" t="s">
        <v>502</v>
      </c>
      <c r="BM122" s="25" t="s">
        <v>8613</v>
      </c>
    </row>
    <row r="123" spans="2:65" s="1" customFormat="1" ht="24">
      <c r="B123" s="42"/>
      <c r="C123" s="64"/>
      <c r="D123" s="221" t="s">
        <v>506</v>
      </c>
      <c r="E123" s="64"/>
      <c r="F123" s="222" t="s">
        <v>8083</v>
      </c>
      <c r="G123" s="64"/>
      <c r="H123" s="64"/>
      <c r="I123" s="177"/>
      <c r="J123" s="64"/>
      <c r="K123" s="64"/>
      <c r="L123" s="62"/>
      <c r="M123" s="223"/>
      <c r="N123" s="43"/>
      <c r="O123" s="43"/>
      <c r="P123" s="43"/>
      <c r="Q123" s="43"/>
      <c r="R123" s="43"/>
      <c r="S123" s="43"/>
      <c r="T123" s="79"/>
      <c r="AT123" s="25" t="s">
        <v>506</v>
      </c>
      <c r="AU123" s="25" t="s">
        <v>82</v>
      </c>
    </row>
    <row r="124" spans="2:65" s="1" customFormat="1" ht="96">
      <c r="B124" s="42"/>
      <c r="C124" s="64"/>
      <c r="D124" s="221" t="s">
        <v>509</v>
      </c>
      <c r="E124" s="64"/>
      <c r="F124" s="224" t="s">
        <v>8048</v>
      </c>
      <c r="G124" s="64"/>
      <c r="H124" s="64"/>
      <c r="I124" s="177"/>
      <c r="J124" s="64"/>
      <c r="K124" s="64"/>
      <c r="L124" s="62"/>
      <c r="M124" s="223"/>
      <c r="N124" s="43"/>
      <c r="O124" s="43"/>
      <c r="P124" s="43"/>
      <c r="Q124" s="43"/>
      <c r="R124" s="43"/>
      <c r="S124" s="43"/>
      <c r="T124" s="79"/>
      <c r="AT124" s="25" t="s">
        <v>509</v>
      </c>
      <c r="AU124" s="25" t="s">
        <v>82</v>
      </c>
    </row>
    <row r="125" spans="2:65" s="11" customFormat="1" ht="29.85" customHeight="1">
      <c r="B125" s="192"/>
      <c r="C125" s="193"/>
      <c r="D125" s="206" t="s">
        <v>72</v>
      </c>
      <c r="E125" s="207" t="s">
        <v>3186</v>
      </c>
      <c r="F125" s="207" t="s">
        <v>3187</v>
      </c>
      <c r="G125" s="193"/>
      <c r="H125" s="193"/>
      <c r="I125" s="196"/>
      <c r="J125" s="208">
        <f>BK125</f>
        <v>0</v>
      </c>
      <c r="K125" s="193"/>
      <c r="L125" s="198"/>
      <c r="M125" s="199"/>
      <c r="N125" s="200"/>
      <c r="O125" s="200"/>
      <c r="P125" s="201">
        <f>SUM(P126:P128)</f>
        <v>0</v>
      </c>
      <c r="Q125" s="200"/>
      <c r="R125" s="201">
        <f>SUM(R126:R128)</f>
        <v>0</v>
      </c>
      <c r="S125" s="200"/>
      <c r="T125" s="202">
        <f>SUM(T126:T128)</f>
        <v>0</v>
      </c>
      <c r="AR125" s="203" t="s">
        <v>80</v>
      </c>
      <c r="AT125" s="204" t="s">
        <v>72</v>
      </c>
      <c r="AU125" s="204" t="s">
        <v>80</v>
      </c>
      <c r="AY125" s="203" t="s">
        <v>492</v>
      </c>
      <c r="BK125" s="205">
        <f>SUM(BK126:BK128)</f>
        <v>0</v>
      </c>
    </row>
    <row r="126" spans="2:65" s="1" customFormat="1" ht="16.5" customHeight="1">
      <c r="B126" s="42"/>
      <c r="C126" s="209" t="s">
        <v>577</v>
      </c>
      <c r="D126" s="209" t="s">
        <v>498</v>
      </c>
      <c r="E126" s="210" t="s">
        <v>8540</v>
      </c>
      <c r="F126" s="211" t="s">
        <v>8541</v>
      </c>
      <c r="G126" s="212" t="s">
        <v>795</v>
      </c>
      <c r="H126" s="213">
        <v>1.8</v>
      </c>
      <c r="I126" s="214"/>
      <c r="J126" s="215">
        <f>ROUND(I126*H126,2)</f>
        <v>0</v>
      </c>
      <c r="K126" s="211" t="s">
        <v>501</v>
      </c>
      <c r="L126" s="62"/>
      <c r="M126" s="216" t="s">
        <v>23</v>
      </c>
      <c r="N126" s="217" t="s">
        <v>44</v>
      </c>
      <c r="O126" s="43"/>
      <c r="P126" s="218">
        <f>O126*H126</f>
        <v>0</v>
      </c>
      <c r="Q126" s="218">
        <v>0</v>
      </c>
      <c r="R126" s="218">
        <f>Q126*H126</f>
        <v>0</v>
      </c>
      <c r="S126" s="218">
        <v>0</v>
      </c>
      <c r="T126" s="219">
        <f>S126*H126</f>
        <v>0</v>
      </c>
      <c r="AR126" s="25" t="s">
        <v>502</v>
      </c>
      <c r="AT126" s="25" t="s">
        <v>498</v>
      </c>
      <c r="AU126" s="25" t="s">
        <v>82</v>
      </c>
      <c r="AY126" s="25" t="s">
        <v>492</v>
      </c>
      <c r="BE126" s="220">
        <f>IF(N126="základní",J126,0)</f>
        <v>0</v>
      </c>
      <c r="BF126" s="220">
        <f>IF(N126="snížená",J126,0)</f>
        <v>0</v>
      </c>
      <c r="BG126" s="220">
        <f>IF(N126="zákl. přenesená",J126,0)</f>
        <v>0</v>
      </c>
      <c r="BH126" s="220">
        <f>IF(N126="sníž. přenesená",J126,0)</f>
        <v>0</v>
      </c>
      <c r="BI126" s="220">
        <f>IF(N126="nulová",J126,0)</f>
        <v>0</v>
      </c>
      <c r="BJ126" s="25" t="s">
        <v>80</v>
      </c>
      <c r="BK126" s="220">
        <f>ROUND(I126*H126,2)</f>
        <v>0</v>
      </c>
      <c r="BL126" s="25" t="s">
        <v>502</v>
      </c>
      <c r="BM126" s="25" t="s">
        <v>8614</v>
      </c>
    </row>
    <row r="127" spans="2:65" s="1" customFormat="1" ht="36">
      <c r="B127" s="42"/>
      <c r="C127" s="64"/>
      <c r="D127" s="221" t="s">
        <v>506</v>
      </c>
      <c r="E127" s="64"/>
      <c r="F127" s="222" t="s">
        <v>8543</v>
      </c>
      <c r="G127" s="64"/>
      <c r="H127" s="64"/>
      <c r="I127" s="177"/>
      <c r="J127" s="64"/>
      <c r="K127" s="64"/>
      <c r="L127" s="62"/>
      <c r="M127" s="223"/>
      <c r="N127" s="43"/>
      <c r="O127" s="43"/>
      <c r="P127" s="43"/>
      <c r="Q127" s="43"/>
      <c r="R127" s="43"/>
      <c r="S127" s="43"/>
      <c r="T127" s="79"/>
      <c r="AT127" s="25" t="s">
        <v>506</v>
      </c>
      <c r="AU127" s="25" t="s">
        <v>82</v>
      </c>
    </row>
    <row r="128" spans="2:65" s="1" customFormat="1" ht="36">
      <c r="B128" s="42"/>
      <c r="C128" s="64"/>
      <c r="D128" s="221" t="s">
        <v>509</v>
      </c>
      <c r="E128" s="64"/>
      <c r="F128" s="224" t="s">
        <v>8544</v>
      </c>
      <c r="G128" s="64"/>
      <c r="H128" s="64"/>
      <c r="I128" s="177"/>
      <c r="J128" s="64"/>
      <c r="K128" s="64"/>
      <c r="L128" s="62"/>
      <c r="M128" s="292"/>
      <c r="N128" s="293"/>
      <c r="O128" s="293"/>
      <c r="P128" s="293"/>
      <c r="Q128" s="293"/>
      <c r="R128" s="293"/>
      <c r="S128" s="293"/>
      <c r="T128" s="294"/>
      <c r="AT128" s="25" t="s">
        <v>509</v>
      </c>
      <c r="AU128" s="25" t="s">
        <v>82</v>
      </c>
    </row>
    <row r="129" spans="2:12" s="1" customFormat="1" ht="6.9" customHeight="1">
      <c r="B129" s="57"/>
      <c r="C129" s="58"/>
      <c r="D129" s="58"/>
      <c r="E129" s="58"/>
      <c r="F129" s="58"/>
      <c r="G129" s="58"/>
      <c r="H129" s="58"/>
      <c r="I129" s="151"/>
      <c r="J129" s="58"/>
      <c r="K129" s="58"/>
      <c r="L129" s="62"/>
    </row>
  </sheetData>
  <sheetProtection password="CC35" sheet="1" objects="1" scenarios="1" formatCells="0" formatColumns="0" formatRows="0" sort="0" autoFilter="0"/>
  <autoFilter ref="C91:K128"/>
  <mergeCells count="16">
    <mergeCell ref="G1:H1"/>
    <mergeCell ref="E49:H49"/>
    <mergeCell ref="E53:H53"/>
    <mergeCell ref="E51:H51"/>
    <mergeCell ref="E55:H55"/>
    <mergeCell ref="E7:H7"/>
    <mergeCell ref="E11:H11"/>
    <mergeCell ref="E9:H9"/>
    <mergeCell ref="E13:H13"/>
    <mergeCell ref="E28:H28"/>
    <mergeCell ref="L2:V2"/>
    <mergeCell ref="E78:H78"/>
    <mergeCell ref="E82:H82"/>
    <mergeCell ref="E80:H80"/>
    <mergeCell ref="E84:H84"/>
    <mergeCell ref="J59:J60"/>
  </mergeCells>
  <hyperlinks>
    <hyperlink ref="F1:G1" location="C2" display="1) Krycí list soupisu"/>
    <hyperlink ref="G1:H1" location="C62" display="2) Rekapitulace"/>
    <hyperlink ref="J1" location="C9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11"/>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106</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7447</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8615</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ROUND(J92,2)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ROUND(SUM(BE92:BE210), 2)</f>
        <v>0</v>
      </c>
      <c r="G34" s="43"/>
      <c r="H34" s="43"/>
      <c r="I34" s="143">
        <v>0.21</v>
      </c>
      <c r="J34" s="142">
        <f>ROUND(ROUND((SUM(BE92:BE210)), 2)*I34, 2)</f>
        <v>0</v>
      </c>
      <c r="K34" s="46"/>
    </row>
    <row r="35" spans="2:11" s="1" customFormat="1" ht="14.4" customHeight="1">
      <c r="B35" s="42"/>
      <c r="C35" s="43"/>
      <c r="D35" s="43"/>
      <c r="E35" s="50" t="s">
        <v>45</v>
      </c>
      <c r="F35" s="142">
        <f>ROUND(SUM(BF92:BF210), 2)</f>
        <v>0</v>
      </c>
      <c r="G35" s="43"/>
      <c r="H35" s="43"/>
      <c r="I35" s="143">
        <v>0.15</v>
      </c>
      <c r="J35" s="142">
        <f>ROUND(ROUND((SUM(BF92:BF210)), 2)*I35, 2)</f>
        <v>0</v>
      </c>
      <c r="K35" s="46"/>
    </row>
    <row r="36" spans="2:11" s="1" customFormat="1" ht="14.4" hidden="1" customHeight="1">
      <c r="B36" s="42"/>
      <c r="C36" s="43"/>
      <c r="D36" s="43"/>
      <c r="E36" s="50" t="s">
        <v>46</v>
      </c>
      <c r="F36" s="142">
        <f>ROUND(SUM(BG92:BG210), 2)</f>
        <v>0</v>
      </c>
      <c r="G36" s="43"/>
      <c r="H36" s="43"/>
      <c r="I36" s="143">
        <v>0.21</v>
      </c>
      <c r="J36" s="142">
        <v>0</v>
      </c>
      <c r="K36" s="46"/>
    </row>
    <row r="37" spans="2:11" s="1" customFormat="1" ht="14.4" hidden="1" customHeight="1">
      <c r="B37" s="42"/>
      <c r="C37" s="43"/>
      <c r="D37" s="43"/>
      <c r="E37" s="50" t="s">
        <v>47</v>
      </c>
      <c r="F37" s="142">
        <f>ROUND(SUM(BH92:BH210), 2)</f>
        <v>0</v>
      </c>
      <c r="G37" s="43"/>
      <c r="H37" s="43"/>
      <c r="I37" s="143">
        <v>0.15</v>
      </c>
      <c r="J37" s="142">
        <v>0</v>
      </c>
      <c r="K37" s="46"/>
    </row>
    <row r="38" spans="2:11" s="1" customFormat="1" ht="14.4" hidden="1" customHeight="1">
      <c r="B38" s="42"/>
      <c r="C38" s="43"/>
      <c r="D38" s="43"/>
      <c r="E38" s="50" t="s">
        <v>48</v>
      </c>
      <c r="F38" s="142">
        <f>ROUND(SUM(BI92:BI210),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7447</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5. - Záporové pažení</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J92</f>
        <v>0</v>
      </c>
      <c r="K64" s="46"/>
      <c r="AU64" s="25" t="s">
        <v>300</v>
      </c>
    </row>
    <row r="65" spans="2:12" s="8" customFormat="1" ht="24.9" customHeight="1">
      <c r="B65" s="161"/>
      <c r="C65" s="162"/>
      <c r="D65" s="163" t="s">
        <v>303</v>
      </c>
      <c r="E65" s="164"/>
      <c r="F65" s="164"/>
      <c r="G65" s="164"/>
      <c r="H65" s="164"/>
      <c r="I65" s="165"/>
      <c r="J65" s="166">
        <f>J93</f>
        <v>0</v>
      </c>
      <c r="K65" s="167"/>
    </row>
    <row r="66" spans="2:12" s="9" customFormat="1" ht="19.95" customHeight="1">
      <c r="B66" s="169"/>
      <c r="C66" s="170"/>
      <c r="D66" s="171" t="s">
        <v>306</v>
      </c>
      <c r="E66" s="172"/>
      <c r="F66" s="172"/>
      <c r="G66" s="172"/>
      <c r="H66" s="172"/>
      <c r="I66" s="173"/>
      <c r="J66" s="174">
        <f>J94</f>
        <v>0</v>
      </c>
      <c r="K66" s="175"/>
    </row>
    <row r="67" spans="2:12" s="9" customFormat="1" ht="19.95" customHeight="1">
      <c r="B67" s="169"/>
      <c r="C67" s="170"/>
      <c r="D67" s="171" t="s">
        <v>309</v>
      </c>
      <c r="E67" s="172"/>
      <c r="F67" s="172"/>
      <c r="G67" s="172"/>
      <c r="H67" s="172"/>
      <c r="I67" s="173"/>
      <c r="J67" s="174">
        <f>J192</f>
        <v>0</v>
      </c>
      <c r="K67" s="175"/>
    </row>
    <row r="68" spans="2:12" s="9" customFormat="1" ht="19.95" customHeight="1">
      <c r="B68" s="169"/>
      <c r="C68" s="170"/>
      <c r="D68" s="171" t="s">
        <v>366</v>
      </c>
      <c r="E68" s="172"/>
      <c r="F68" s="172"/>
      <c r="G68" s="172"/>
      <c r="H68" s="172"/>
      <c r="I68" s="173"/>
      <c r="J68" s="174">
        <f>J207</f>
        <v>0</v>
      </c>
      <c r="K68" s="175"/>
    </row>
    <row r="69" spans="2:12" s="1" customFormat="1" ht="21.75" customHeight="1">
      <c r="B69" s="42"/>
      <c r="C69" s="43"/>
      <c r="D69" s="43"/>
      <c r="E69" s="43"/>
      <c r="F69" s="43"/>
      <c r="G69" s="43"/>
      <c r="H69" s="43"/>
      <c r="I69" s="129"/>
      <c r="J69" s="43"/>
      <c r="K69" s="46"/>
    </row>
    <row r="70" spans="2:12" s="1" customFormat="1" ht="6.9" customHeight="1">
      <c r="B70" s="57"/>
      <c r="C70" s="58"/>
      <c r="D70" s="58"/>
      <c r="E70" s="58"/>
      <c r="F70" s="58"/>
      <c r="G70" s="58"/>
      <c r="H70" s="58"/>
      <c r="I70" s="151"/>
      <c r="J70" s="58"/>
      <c r="K70" s="59"/>
    </row>
    <row r="74" spans="2:12" s="1" customFormat="1" ht="6.9" customHeight="1">
      <c r="B74" s="60"/>
      <c r="C74" s="61"/>
      <c r="D74" s="61"/>
      <c r="E74" s="61"/>
      <c r="F74" s="61"/>
      <c r="G74" s="61"/>
      <c r="H74" s="61"/>
      <c r="I74" s="154"/>
      <c r="J74" s="61"/>
      <c r="K74" s="61"/>
      <c r="L74" s="62"/>
    </row>
    <row r="75" spans="2:12" s="1" customFormat="1" ht="36.9" customHeight="1">
      <c r="B75" s="42"/>
      <c r="C75" s="63" t="s">
        <v>444</v>
      </c>
      <c r="D75" s="64"/>
      <c r="E75" s="64"/>
      <c r="F75" s="64"/>
      <c r="G75" s="64"/>
      <c r="H75" s="64"/>
      <c r="I75" s="177"/>
      <c r="J75" s="64"/>
      <c r="K75" s="64"/>
      <c r="L75" s="62"/>
    </row>
    <row r="76" spans="2:12" s="1" customFormat="1" ht="6.9" customHeight="1">
      <c r="B76" s="42"/>
      <c r="C76" s="64"/>
      <c r="D76" s="64"/>
      <c r="E76" s="64"/>
      <c r="F76" s="64"/>
      <c r="G76" s="64"/>
      <c r="H76" s="64"/>
      <c r="I76" s="177"/>
      <c r="J76" s="64"/>
      <c r="K76" s="64"/>
      <c r="L76" s="62"/>
    </row>
    <row r="77" spans="2:12" s="1" customFormat="1" ht="14.4" customHeight="1">
      <c r="B77" s="42"/>
      <c r="C77" s="66" t="s">
        <v>18</v>
      </c>
      <c r="D77" s="64"/>
      <c r="E77" s="64"/>
      <c r="F77" s="64"/>
      <c r="G77" s="64"/>
      <c r="H77" s="64"/>
      <c r="I77" s="177"/>
      <c r="J77" s="64"/>
      <c r="K77" s="64"/>
      <c r="L77" s="62"/>
    </row>
    <row r="78" spans="2:12" s="1" customFormat="1" ht="16.5" customHeight="1">
      <c r="B78" s="42"/>
      <c r="C78" s="64"/>
      <c r="D78" s="64"/>
      <c r="E78" s="427" t="str">
        <f>E7</f>
        <v>ZČU - STRADI - STRATEGICKÁ DISLOKACE ZČU - FZS</v>
      </c>
      <c r="F78" s="428"/>
      <c r="G78" s="428"/>
      <c r="H78" s="428"/>
      <c r="I78" s="177"/>
      <c r="J78" s="64"/>
      <c r="K78" s="64"/>
      <c r="L78" s="62"/>
    </row>
    <row r="79" spans="2:12" ht="13.2">
      <c r="B79" s="29"/>
      <c r="C79" s="66" t="s">
        <v>193</v>
      </c>
      <c r="D79" s="178"/>
      <c r="E79" s="178"/>
      <c r="F79" s="178"/>
      <c r="G79" s="178"/>
      <c r="H79" s="178"/>
      <c r="J79" s="178"/>
      <c r="K79" s="178"/>
      <c r="L79" s="179"/>
    </row>
    <row r="80" spans="2:12" ht="16.5" customHeight="1">
      <c r="B80" s="29"/>
      <c r="C80" s="178"/>
      <c r="D80" s="178"/>
      <c r="E80" s="427" t="s">
        <v>196</v>
      </c>
      <c r="F80" s="431"/>
      <c r="G80" s="431"/>
      <c r="H80" s="431"/>
      <c r="J80" s="178"/>
      <c r="K80" s="178"/>
      <c r="L80" s="179"/>
    </row>
    <row r="81" spans="2:65" ht="13.2">
      <c r="B81" s="29"/>
      <c r="C81" s="66" t="s">
        <v>199</v>
      </c>
      <c r="D81" s="178"/>
      <c r="E81" s="178"/>
      <c r="F81" s="178"/>
      <c r="G81" s="178"/>
      <c r="H81" s="178"/>
      <c r="J81" s="178"/>
      <c r="K81" s="178"/>
      <c r="L81" s="179"/>
    </row>
    <row r="82" spans="2:65" s="1" customFormat="1" ht="16.5" customHeight="1">
      <c r="B82" s="42"/>
      <c r="C82" s="64"/>
      <c r="D82" s="64"/>
      <c r="E82" s="430" t="s">
        <v>7447</v>
      </c>
      <c r="F82" s="421"/>
      <c r="G82" s="421"/>
      <c r="H82" s="421"/>
      <c r="I82" s="177"/>
      <c r="J82" s="64"/>
      <c r="K82" s="64"/>
      <c r="L82" s="62"/>
    </row>
    <row r="83" spans="2:65" s="1" customFormat="1" ht="14.4" customHeight="1">
      <c r="B83" s="42"/>
      <c r="C83" s="66" t="s">
        <v>7448</v>
      </c>
      <c r="D83" s="64"/>
      <c r="E83" s="64"/>
      <c r="F83" s="64"/>
      <c r="G83" s="64"/>
      <c r="H83" s="64"/>
      <c r="I83" s="177"/>
      <c r="J83" s="64"/>
      <c r="K83" s="64"/>
      <c r="L83" s="62"/>
    </row>
    <row r="84" spans="2:65" s="1" customFormat="1" ht="17.25" customHeight="1">
      <c r="B84" s="42"/>
      <c r="C84" s="64"/>
      <c r="D84" s="64"/>
      <c r="E84" s="393" t="str">
        <f>E13</f>
        <v>5. - Záporové pažení</v>
      </c>
      <c r="F84" s="421"/>
      <c r="G84" s="421"/>
      <c r="H84" s="421"/>
      <c r="I84" s="177"/>
      <c r="J84" s="64"/>
      <c r="K84" s="64"/>
      <c r="L84" s="62"/>
    </row>
    <row r="85" spans="2:65" s="1" customFormat="1" ht="6.9" customHeight="1">
      <c r="B85" s="42"/>
      <c r="C85" s="64"/>
      <c r="D85" s="64"/>
      <c r="E85" s="64"/>
      <c r="F85" s="64"/>
      <c r="G85" s="64"/>
      <c r="H85" s="64"/>
      <c r="I85" s="177"/>
      <c r="J85" s="64"/>
      <c r="K85" s="64"/>
      <c r="L85" s="62"/>
    </row>
    <row r="86" spans="2:65" s="1" customFormat="1" ht="18" customHeight="1">
      <c r="B86" s="42"/>
      <c r="C86" s="66" t="s">
        <v>24</v>
      </c>
      <c r="D86" s="64"/>
      <c r="E86" s="64"/>
      <c r="F86" s="180" t="str">
        <f>F16</f>
        <v>Tylova 59, Jižní Předměstí, 301 00 Plzeň</v>
      </c>
      <c r="G86" s="64"/>
      <c r="H86" s="64"/>
      <c r="I86" s="181" t="s">
        <v>26</v>
      </c>
      <c r="J86" s="74" t="str">
        <f>IF(J16="","",J16)</f>
        <v>23. 3. 2017</v>
      </c>
      <c r="K86" s="64"/>
      <c r="L86" s="62"/>
    </row>
    <row r="87" spans="2:65" s="1" customFormat="1" ht="6.9" customHeight="1">
      <c r="B87" s="42"/>
      <c r="C87" s="64"/>
      <c r="D87" s="64"/>
      <c r="E87" s="64"/>
      <c r="F87" s="64"/>
      <c r="G87" s="64"/>
      <c r="H87" s="64"/>
      <c r="I87" s="177"/>
      <c r="J87" s="64"/>
      <c r="K87" s="64"/>
      <c r="L87" s="62"/>
    </row>
    <row r="88" spans="2:65" s="1" customFormat="1" ht="13.2">
      <c r="B88" s="42"/>
      <c r="C88" s="66" t="s">
        <v>28</v>
      </c>
      <c r="D88" s="64"/>
      <c r="E88" s="64"/>
      <c r="F88" s="180" t="str">
        <f>E19</f>
        <v>ZČU v Plzni, Univerzitní 8, Plzeň</v>
      </c>
      <c r="G88" s="64"/>
      <c r="H88" s="64"/>
      <c r="I88" s="181" t="s">
        <v>34</v>
      </c>
      <c r="J88" s="180" t="str">
        <f>E25</f>
        <v>ATELIER SOUKUP OPL ŠVEHLA s.r.o.</v>
      </c>
      <c r="K88" s="64"/>
      <c r="L88" s="62"/>
    </row>
    <row r="89" spans="2:65" s="1" customFormat="1" ht="14.4" customHeight="1">
      <c r="B89" s="42"/>
      <c r="C89" s="66" t="s">
        <v>32</v>
      </c>
      <c r="D89" s="64"/>
      <c r="E89" s="64"/>
      <c r="F89" s="180" t="str">
        <f>IF(E22="","",E22)</f>
        <v/>
      </c>
      <c r="G89" s="64"/>
      <c r="H89" s="64"/>
      <c r="I89" s="177"/>
      <c r="J89" s="64"/>
      <c r="K89" s="64"/>
      <c r="L89" s="62"/>
    </row>
    <row r="90" spans="2:65" s="1" customFormat="1" ht="10.35" customHeight="1">
      <c r="B90" s="42"/>
      <c r="C90" s="64"/>
      <c r="D90" s="64"/>
      <c r="E90" s="64"/>
      <c r="F90" s="64"/>
      <c r="G90" s="64"/>
      <c r="H90" s="64"/>
      <c r="I90" s="177"/>
      <c r="J90" s="64"/>
      <c r="K90" s="64"/>
      <c r="L90" s="62"/>
    </row>
    <row r="91" spans="2:65" s="10" customFormat="1" ht="29.25" customHeight="1">
      <c r="B91" s="182"/>
      <c r="C91" s="183" t="s">
        <v>473</v>
      </c>
      <c r="D91" s="184" t="s">
        <v>58</v>
      </c>
      <c r="E91" s="184" t="s">
        <v>54</v>
      </c>
      <c r="F91" s="184" t="s">
        <v>474</v>
      </c>
      <c r="G91" s="184" t="s">
        <v>475</v>
      </c>
      <c r="H91" s="184" t="s">
        <v>476</v>
      </c>
      <c r="I91" s="185" t="s">
        <v>477</v>
      </c>
      <c r="J91" s="184" t="s">
        <v>294</v>
      </c>
      <c r="K91" s="186" t="s">
        <v>478</v>
      </c>
      <c r="L91" s="187"/>
      <c r="M91" s="82" t="s">
        <v>479</v>
      </c>
      <c r="N91" s="83" t="s">
        <v>43</v>
      </c>
      <c r="O91" s="83" t="s">
        <v>480</v>
      </c>
      <c r="P91" s="83" t="s">
        <v>481</v>
      </c>
      <c r="Q91" s="83" t="s">
        <v>482</v>
      </c>
      <c r="R91" s="83" t="s">
        <v>483</v>
      </c>
      <c r="S91" s="83" t="s">
        <v>484</v>
      </c>
      <c r="T91" s="84" t="s">
        <v>485</v>
      </c>
    </row>
    <row r="92" spans="2:65" s="1" customFormat="1" ht="29.25" customHeight="1">
      <c r="B92" s="42"/>
      <c r="C92" s="88" t="s">
        <v>299</v>
      </c>
      <c r="D92" s="64"/>
      <c r="E92" s="64"/>
      <c r="F92" s="64"/>
      <c r="G92" s="64"/>
      <c r="H92" s="64"/>
      <c r="I92" s="177"/>
      <c r="J92" s="188">
        <f>BK92</f>
        <v>0</v>
      </c>
      <c r="K92" s="64"/>
      <c r="L92" s="62"/>
      <c r="M92" s="85"/>
      <c r="N92" s="86"/>
      <c r="O92" s="86"/>
      <c r="P92" s="189">
        <f>P93</f>
        <v>0</v>
      </c>
      <c r="Q92" s="86"/>
      <c r="R92" s="189">
        <f>R93</f>
        <v>317.83126359531997</v>
      </c>
      <c r="S92" s="86"/>
      <c r="T92" s="190">
        <f>T93</f>
        <v>0</v>
      </c>
      <c r="AT92" s="25" t="s">
        <v>72</v>
      </c>
      <c r="AU92" s="25" t="s">
        <v>300</v>
      </c>
      <c r="BK92" s="191">
        <f>BK93</f>
        <v>0</v>
      </c>
    </row>
    <row r="93" spans="2:65" s="11" customFormat="1" ht="37.35" customHeight="1">
      <c r="B93" s="192"/>
      <c r="C93" s="193"/>
      <c r="D93" s="194" t="s">
        <v>72</v>
      </c>
      <c r="E93" s="195" t="s">
        <v>490</v>
      </c>
      <c r="F93" s="195" t="s">
        <v>491</v>
      </c>
      <c r="G93" s="193"/>
      <c r="H93" s="193"/>
      <c r="I93" s="196"/>
      <c r="J93" s="197">
        <f>BK93</f>
        <v>0</v>
      </c>
      <c r="K93" s="193"/>
      <c r="L93" s="198"/>
      <c r="M93" s="199"/>
      <c r="N93" s="200"/>
      <c r="O93" s="200"/>
      <c r="P93" s="201">
        <f>P94+P192+P207</f>
        <v>0</v>
      </c>
      <c r="Q93" s="200"/>
      <c r="R93" s="201">
        <f>R94+R192+R207</f>
        <v>317.83126359531997</v>
      </c>
      <c r="S93" s="200"/>
      <c r="T93" s="202">
        <f>T94+T192+T207</f>
        <v>0</v>
      </c>
      <c r="AR93" s="203" t="s">
        <v>80</v>
      </c>
      <c r="AT93" s="204" t="s">
        <v>72</v>
      </c>
      <c r="AU93" s="204" t="s">
        <v>73</v>
      </c>
      <c r="AY93" s="203" t="s">
        <v>492</v>
      </c>
      <c r="BK93" s="205">
        <f>BK94+BK192+BK207</f>
        <v>0</v>
      </c>
    </row>
    <row r="94" spans="2:65" s="11" customFormat="1" ht="19.95" customHeight="1">
      <c r="B94" s="192"/>
      <c r="C94" s="193"/>
      <c r="D94" s="206" t="s">
        <v>72</v>
      </c>
      <c r="E94" s="207" t="s">
        <v>80</v>
      </c>
      <c r="F94" s="207" t="s">
        <v>495</v>
      </c>
      <c r="G94" s="193"/>
      <c r="H94" s="193"/>
      <c r="I94" s="196"/>
      <c r="J94" s="208">
        <f>BK94</f>
        <v>0</v>
      </c>
      <c r="K94" s="193"/>
      <c r="L94" s="198"/>
      <c r="M94" s="199"/>
      <c r="N94" s="200"/>
      <c r="O94" s="200"/>
      <c r="P94" s="201">
        <f>SUM(P95:P191)</f>
        <v>0</v>
      </c>
      <c r="Q94" s="200"/>
      <c r="R94" s="201">
        <f>SUM(R95:R191)</f>
        <v>317.81685972691997</v>
      </c>
      <c r="S94" s="200"/>
      <c r="T94" s="202">
        <f>SUM(T95:T191)</f>
        <v>0</v>
      </c>
      <c r="AR94" s="203" t="s">
        <v>80</v>
      </c>
      <c r="AT94" s="204" t="s">
        <v>72</v>
      </c>
      <c r="AU94" s="204" t="s">
        <v>80</v>
      </c>
      <c r="AY94" s="203" t="s">
        <v>492</v>
      </c>
      <c r="BK94" s="205">
        <f>SUM(BK95:BK191)</f>
        <v>0</v>
      </c>
    </row>
    <row r="95" spans="2:65" s="1" customFormat="1" ht="16.5" customHeight="1">
      <c r="B95" s="42"/>
      <c r="C95" s="209" t="s">
        <v>80</v>
      </c>
      <c r="D95" s="209" t="s">
        <v>498</v>
      </c>
      <c r="E95" s="210" t="s">
        <v>8616</v>
      </c>
      <c r="F95" s="211" t="s">
        <v>8617</v>
      </c>
      <c r="G95" s="212" t="s">
        <v>832</v>
      </c>
      <c r="H95" s="213">
        <v>407.84500000000003</v>
      </c>
      <c r="I95" s="214"/>
      <c r="J95" s="215">
        <f>ROUND(I95*H95,2)</f>
        <v>0</v>
      </c>
      <c r="K95" s="211" t="s">
        <v>501</v>
      </c>
      <c r="L95" s="62"/>
      <c r="M95" s="216" t="s">
        <v>23</v>
      </c>
      <c r="N95" s="217" t="s">
        <v>44</v>
      </c>
      <c r="O95" s="43"/>
      <c r="P95" s="218">
        <f>O95*H95</f>
        <v>0</v>
      </c>
      <c r="Q95" s="218">
        <v>1.327136E-3</v>
      </c>
      <c r="R95" s="218">
        <f>Q95*H95</f>
        <v>0.54126578192000008</v>
      </c>
      <c r="S95" s="218">
        <v>0</v>
      </c>
      <c r="T95" s="219">
        <f>S95*H95</f>
        <v>0</v>
      </c>
      <c r="AR95" s="25" t="s">
        <v>502</v>
      </c>
      <c r="AT95" s="25" t="s">
        <v>498</v>
      </c>
      <c r="AU95" s="25" t="s">
        <v>82</v>
      </c>
      <c r="AY95" s="25" t="s">
        <v>492</v>
      </c>
      <c r="BE95" s="220">
        <f>IF(N95="základní",J95,0)</f>
        <v>0</v>
      </c>
      <c r="BF95" s="220">
        <f>IF(N95="snížená",J95,0)</f>
        <v>0</v>
      </c>
      <c r="BG95" s="220">
        <f>IF(N95="zákl. přenesená",J95,0)</f>
        <v>0</v>
      </c>
      <c r="BH95" s="220">
        <f>IF(N95="sníž. přenesená",J95,0)</f>
        <v>0</v>
      </c>
      <c r="BI95" s="220">
        <f>IF(N95="nulová",J95,0)</f>
        <v>0</v>
      </c>
      <c r="BJ95" s="25" t="s">
        <v>80</v>
      </c>
      <c r="BK95" s="220">
        <f>ROUND(I95*H95,2)</f>
        <v>0</v>
      </c>
      <c r="BL95" s="25" t="s">
        <v>502</v>
      </c>
      <c r="BM95" s="25" t="s">
        <v>8618</v>
      </c>
    </row>
    <row r="96" spans="2:65" s="1" customFormat="1" ht="36">
      <c r="B96" s="42"/>
      <c r="C96" s="64"/>
      <c r="D96" s="221" t="s">
        <v>506</v>
      </c>
      <c r="E96" s="64"/>
      <c r="F96" s="222" t="s">
        <v>8619</v>
      </c>
      <c r="G96" s="64"/>
      <c r="H96" s="64"/>
      <c r="I96" s="177"/>
      <c r="J96" s="64"/>
      <c r="K96" s="64"/>
      <c r="L96" s="62"/>
      <c r="M96" s="223"/>
      <c r="N96" s="43"/>
      <c r="O96" s="43"/>
      <c r="P96" s="43"/>
      <c r="Q96" s="43"/>
      <c r="R96" s="43"/>
      <c r="S96" s="43"/>
      <c r="T96" s="79"/>
      <c r="AT96" s="25" t="s">
        <v>506</v>
      </c>
      <c r="AU96" s="25" t="s">
        <v>82</v>
      </c>
    </row>
    <row r="97" spans="2:65" s="1" customFormat="1" ht="120">
      <c r="B97" s="42"/>
      <c r="C97" s="64"/>
      <c r="D97" s="221" t="s">
        <v>509</v>
      </c>
      <c r="E97" s="64"/>
      <c r="F97" s="224" t="s">
        <v>8620</v>
      </c>
      <c r="G97" s="64"/>
      <c r="H97" s="64"/>
      <c r="I97" s="177"/>
      <c r="J97" s="64"/>
      <c r="K97" s="64"/>
      <c r="L97" s="62"/>
      <c r="M97" s="223"/>
      <c r="N97" s="43"/>
      <c r="O97" s="43"/>
      <c r="P97" s="43"/>
      <c r="Q97" s="43"/>
      <c r="R97" s="43"/>
      <c r="S97" s="43"/>
      <c r="T97" s="79"/>
      <c r="AT97" s="25" t="s">
        <v>509</v>
      </c>
      <c r="AU97" s="25" t="s">
        <v>82</v>
      </c>
    </row>
    <row r="98" spans="2:65" s="12" customFormat="1">
      <c r="B98" s="225"/>
      <c r="C98" s="226"/>
      <c r="D98" s="221" t="s">
        <v>513</v>
      </c>
      <c r="E98" s="248" t="s">
        <v>23</v>
      </c>
      <c r="F98" s="249" t="s">
        <v>8621</v>
      </c>
      <c r="G98" s="226"/>
      <c r="H98" s="250">
        <v>145.25</v>
      </c>
      <c r="I98" s="231"/>
      <c r="J98" s="226"/>
      <c r="K98" s="226"/>
      <c r="L98" s="232"/>
      <c r="M98" s="233"/>
      <c r="N98" s="234"/>
      <c r="O98" s="234"/>
      <c r="P98" s="234"/>
      <c r="Q98" s="234"/>
      <c r="R98" s="234"/>
      <c r="S98" s="234"/>
      <c r="T98" s="235"/>
      <c r="AT98" s="236" t="s">
        <v>513</v>
      </c>
      <c r="AU98" s="236" t="s">
        <v>82</v>
      </c>
      <c r="AV98" s="12" t="s">
        <v>82</v>
      </c>
      <c r="AW98" s="12" t="s">
        <v>36</v>
      </c>
      <c r="AX98" s="12" t="s">
        <v>73</v>
      </c>
      <c r="AY98" s="236" t="s">
        <v>492</v>
      </c>
    </row>
    <row r="99" spans="2:65" s="13" customFormat="1">
      <c r="B99" s="237"/>
      <c r="C99" s="238"/>
      <c r="D99" s="221" t="s">
        <v>513</v>
      </c>
      <c r="E99" s="239" t="s">
        <v>23</v>
      </c>
      <c r="F99" s="240" t="s">
        <v>8622</v>
      </c>
      <c r="G99" s="238"/>
      <c r="H99" s="241" t="s">
        <v>23</v>
      </c>
      <c r="I99" s="242"/>
      <c r="J99" s="238"/>
      <c r="K99" s="238"/>
      <c r="L99" s="243"/>
      <c r="M99" s="244"/>
      <c r="N99" s="245"/>
      <c r="O99" s="245"/>
      <c r="P99" s="245"/>
      <c r="Q99" s="245"/>
      <c r="R99" s="245"/>
      <c r="S99" s="245"/>
      <c r="T99" s="246"/>
      <c r="AT99" s="247" t="s">
        <v>513</v>
      </c>
      <c r="AU99" s="247" t="s">
        <v>82</v>
      </c>
      <c r="AV99" s="13" t="s">
        <v>80</v>
      </c>
      <c r="AW99" s="13" t="s">
        <v>36</v>
      </c>
      <c r="AX99" s="13" t="s">
        <v>73</v>
      </c>
      <c r="AY99" s="247" t="s">
        <v>492</v>
      </c>
    </row>
    <row r="100" spans="2:65" s="12" customFormat="1">
      <c r="B100" s="225"/>
      <c r="C100" s="226"/>
      <c r="D100" s="221" t="s">
        <v>513</v>
      </c>
      <c r="E100" s="248" t="s">
        <v>23</v>
      </c>
      <c r="F100" s="249" t="s">
        <v>8623</v>
      </c>
      <c r="G100" s="226"/>
      <c r="H100" s="250">
        <v>153.30000000000001</v>
      </c>
      <c r="I100" s="231"/>
      <c r="J100" s="226"/>
      <c r="K100" s="226"/>
      <c r="L100" s="232"/>
      <c r="M100" s="233"/>
      <c r="N100" s="234"/>
      <c r="O100" s="234"/>
      <c r="P100" s="234"/>
      <c r="Q100" s="234"/>
      <c r="R100" s="234"/>
      <c r="S100" s="234"/>
      <c r="T100" s="235"/>
      <c r="AT100" s="236" t="s">
        <v>513</v>
      </c>
      <c r="AU100" s="236" t="s">
        <v>82</v>
      </c>
      <c r="AV100" s="12" t="s">
        <v>82</v>
      </c>
      <c r="AW100" s="12" t="s">
        <v>36</v>
      </c>
      <c r="AX100" s="12" t="s">
        <v>73</v>
      </c>
      <c r="AY100" s="236" t="s">
        <v>492</v>
      </c>
    </row>
    <row r="101" spans="2:65" s="13" customFormat="1">
      <c r="B101" s="237"/>
      <c r="C101" s="238"/>
      <c r="D101" s="221" t="s">
        <v>513</v>
      </c>
      <c r="E101" s="239" t="s">
        <v>23</v>
      </c>
      <c r="F101" s="240" t="s">
        <v>8624</v>
      </c>
      <c r="G101" s="238"/>
      <c r="H101" s="241" t="s">
        <v>23</v>
      </c>
      <c r="I101" s="242"/>
      <c r="J101" s="238"/>
      <c r="K101" s="238"/>
      <c r="L101" s="243"/>
      <c r="M101" s="244"/>
      <c r="N101" s="245"/>
      <c r="O101" s="245"/>
      <c r="P101" s="245"/>
      <c r="Q101" s="245"/>
      <c r="R101" s="245"/>
      <c r="S101" s="245"/>
      <c r="T101" s="246"/>
      <c r="AT101" s="247" t="s">
        <v>513</v>
      </c>
      <c r="AU101" s="247" t="s">
        <v>82</v>
      </c>
      <c r="AV101" s="13" t="s">
        <v>80</v>
      </c>
      <c r="AW101" s="13" t="s">
        <v>36</v>
      </c>
      <c r="AX101" s="13" t="s">
        <v>73</v>
      </c>
      <c r="AY101" s="247" t="s">
        <v>492</v>
      </c>
    </row>
    <row r="102" spans="2:65" s="12" customFormat="1">
      <c r="B102" s="225"/>
      <c r="C102" s="226"/>
      <c r="D102" s="221" t="s">
        <v>513</v>
      </c>
      <c r="E102" s="248" t="s">
        <v>23</v>
      </c>
      <c r="F102" s="249" t="s">
        <v>8625</v>
      </c>
      <c r="G102" s="226"/>
      <c r="H102" s="250">
        <v>18.175000000000001</v>
      </c>
      <c r="I102" s="231"/>
      <c r="J102" s="226"/>
      <c r="K102" s="226"/>
      <c r="L102" s="232"/>
      <c r="M102" s="233"/>
      <c r="N102" s="234"/>
      <c r="O102" s="234"/>
      <c r="P102" s="234"/>
      <c r="Q102" s="234"/>
      <c r="R102" s="234"/>
      <c r="S102" s="234"/>
      <c r="T102" s="235"/>
      <c r="AT102" s="236" t="s">
        <v>513</v>
      </c>
      <c r="AU102" s="236" t="s">
        <v>82</v>
      </c>
      <c r="AV102" s="12" t="s">
        <v>82</v>
      </c>
      <c r="AW102" s="12" t="s">
        <v>36</v>
      </c>
      <c r="AX102" s="12" t="s">
        <v>73</v>
      </c>
      <c r="AY102" s="236" t="s">
        <v>492</v>
      </c>
    </row>
    <row r="103" spans="2:65" s="13" customFormat="1">
      <c r="B103" s="237"/>
      <c r="C103" s="238"/>
      <c r="D103" s="221" t="s">
        <v>513</v>
      </c>
      <c r="E103" s="239" t="s">
        <v>23</v>
      </c>
      <c r="F103" s="240" t="s">
        <v>8626</v>
      </c>
      <c r="G103" s="238"/>
      <c r="H103" s="241" t="s">
        <v>23</v>
      </c>
      <c r="I103" s="242"/>
      <c r="J103" s="238"/>
      <c r="K103" s="238"/>
      <c r="L103" s="243"/>
      <c r="M103" s="244"/>
      <c r="N103" s="245"/>
      <c r="O103" s="245"/>
      <c r="P103" s="245"/>
      <c r="Q103" s="245"/>
      <c r="R103" s="245"/>
      <c r="S103" s="245"/>
      <c r="T103" s="246"/>
      <c r="AT103" s="247" t="s">
        <v>513</v>
      </c>
      <c r="AU103" s="247" t="s">
        <v>82</v>
      </c>
      <c r="AV103" s="13" t="s">
        <v>80</v>
      </c>
      <c r="AW103" s="13" t="s">
        <v>36</v>
      </c>
      <c r="AX103" s="13" t="s">
        <v>73</v>
      </c>
      <c r="AY103" s="247" t="s">
        <v>492</v>
      </c>
    </row>
    <row r="104" spans="2:65" s="12" customFormat="1">
      <c r="B104" s="225"/>
      <c r="C104" s="226"/>
      <c r="D104" s="221" t="s">
        <v>513</v>
      </c>
      <c r="E104" s="248" t="s">
        <v>23</v>
      </c>
      <c r="F104" s="249" t="s">
        <v>8627</v>
      </c>
      <c r="G104" s="226"/>
      <c r="H104" s="250">
        <v>91.12</v>
      </c>
      <c r="I104" s="231"/>
      <c r="J104" s="226"/>
      <c r="K104" s="226"/>
      <c r="L104" s="232"/>
      <c r="M104" s="233"/>
      <c r="N104" s="234"/>
      <c r="O104" s="234"/>
      <c r="P104" s="234"/>
      <c r="Q104" s="234"/>
      <c r="R104" s="234"/>
      <c r="S104" s="234"/>
      <c r="T104" s="235"/>
      <c r="AT104" s="236" t="s">
        <v>513</v>
      </c>
      <c r="AU104" s="236" t="s">
        <v>82</v>
      </c>
      <c r="AV104" s="12" t="s">
        <v>82</v>
      </c>
      <c r="AW104" s="12" t="s">
        <v>36</v>
      </c>
      <c r="AX104" s="12" t="s">
        <v>73</v>
      </c>
      <c r="AY104" s="236" t="s">
        <v>492</v>
      </c>
    </row>
    <row r="105" spans="2:65" s="13" customFormat="1">
      <c r="B105" s="237"/>
      <c r="C105" s="238"/>
      <c r="D105" s="221" t="s">
        <v>513</v>
      </c>
      <c r="E105" s="239" t="s">
        <v>23</v>
      </c>
      <c r="F105" s="240" t="s">
        <v>8628</v>
      </c>
      <c r="G105" s="238"/>
      <c r="H105" s="241" t="s">
        <v>23</v>
      </c>
      <c r="I105" s="242"/>
      <c r="J105" s="238"/>
      <c r="K105" s="238"/>
      <c r="L105" s="243"/>
      <c r="M105" s="244"/>
      <c r="N105" s="245"/>
      <c r="O105" s="245"/>
      <c r="P105" s="245"/>
      <c r="Q105" s="245"/>
      <c r="R105" s="245"/>
      <c r="S105" s="245"/>
      <c r="T105" s="246"/>
      <c r="AT105" s="247" t="s">
        <v>513</v>
      </c>
      <c r="AU105" s="247" t="s">
        <v>82</v>
      </c>
      <c r="AV105" s="13" t="s">
        <v>80</v>
      </c>
      <c r="AW105" s="13" t="s">
        <v>36</v>
      </c>
      <c r="AX105" s="13" t="s">
        <v>73</v>
      </c>
      <c r="AY105" s="247" t="s">
        <v>492</v>
      </c>
    </row>
    <row r="106" spans="2:65" s="14" customFormat="1">
      <c r="B106" s="251"/>
      <c r="C106" s="252"/>
      <c r="D106" s="227" t="s">
        <v>513</v>
      </c>
      <c r="E106" s="253" t="s">
        <v>23</v>
      </c>
      <c r="F106" s="254" t="s">
        <v>560</v>
      </c>
      <c r="G106" s="252"/>
      <c r="H106" s="255">
        <v>407.84500000000003</v>
      </c>
      <c r="I106" s="256"/>
      <c r="J106" s="252"/>
      <c r="K106" s="252"/>
      <c r="L106" s="257"/>
      <c r="M106" s="258"/>
      <c r="N106" s="259"/>
      <c r="O106" s="259"/>
      <c r="P106" s="259"/>
      <c r="Q106" s="259"/>
      <c r="R106" s="259"/>
      <c r="S106" s="259"/>
      <c r="T106" s="260"/>
      <c r="AT106" s="261" t="s">
        <v>513</v>
      </c>
      <c r="AU106" s="261" t="s">
        <v>82</v>
      </c>
      <c r="AV106" s="14" t="s">
        <v>502</v>
      </c>
      <c r="AW106" s="14" t="s">
        <v>36</v>
      </c>
      <c r="AX106" s="14" t="s">
        <v>80</v>
      </c>
      <c r="AY106" s="261" t="s">
        <v>492</v>
      </c>
    </row>
    <row r="107" spans="2:65" s="1" customFormat="1" ht="25.5" customHeight="1">
      <c r="B107" s="42"/>
      <c r="C107" s="278" t="s">
        <v>82</v>
      </c>
      <c r="D107" s="278" t="s">
        <v>1110</v>
      </c>
      <c r="E107" s="279" t="s">
        <v>8629</v>
      </c>
      <c r="F107" s="280" t="s">
        <v>8630</v>
      </c>
      <c r="G107" s="281" t="s">
        <v>795</v>
      </c>
      <c r="H107" s="282">
        <v>52.216000000000001</v>
      </c>
      <c r="I107" s="283"/>
      <c r="J107" s="284">
        <f>ROUND(I107*H107,2)</f>
        <v>0</v>
      </c>
      <c r="K107" s="280" t="s">
        <v>23</v>
      </c>
      <c r="L107" s="285"/>
      <c r="M107" s="286" t="s">
        <v>23</v>
      </c>
      <c r="N107" s="287" t="s">
        <v>44</v>
      </c>
      <c r="O107" s="43"/>
      <c r="P107" s="218">
        <f>O107*H107</f>
        <v>0</v>
      </c>
      <c r="Q107" s="218">
        <v>1</v>
      </c>
      <c r="R107" s="218">
        <f>Q107*H107</f>
        <v>52.216000000000001</v>
      </c>
      <c r="S107" s="218">
        <v>0</v>
      </c>
      <c r="T107" s="219">
        <f>S107*H107</f>
        <v>0</v>
      </c>
      <c r="AR107" s="25" t="s">
        <v>604</v>
      </c>
      <c r="AT107" s="25" t="s">
        <v>1110</v>
      </c>
      <c r="AU107" s="25" t="s">
        <v>82</v>
      </c>
      <c r="AY107" s="25" t="s">
        <v>492</v>
      </c>
      <c r="BE107" s="220">
        <f>IF(N107="základní",J107,0)</f>
        <v>0</v>
      </c>
      <c r="BF107" s="220">
        <f>IF(N107="snížená",J107,0)</f>
        <v>0</v>
      </c>
      <c r="BG107" s="220">
        <f>IF(N107="zákl. přenesená",J107,0)</f>
        <v>0</v>
      </c>
      <c r="BH107" s="220">
        <f>IF(N107="sníž. přenesená",J107,0)</f>
        <v>0</v>
      </c>
      <c r="BI107" s="220">
        <f>IF(N107="nulová",J107,0)</f>
        <v>0</v>
      </c>
      <c r="BJ107" s="25" t="s">
        <v>80</v>
      </c>
      <c r="BK107" s="220">
        <f>ROUND(I107*H107,2)</f>
        <v>0</v>
      </c>
      <c r="BL107" s="25" t="s">
        <v>502</v>
      </c>
      <c r="BM107" s="25" t="s">
        <v>8631</v>
      </c>
    </row>
    <row r="108" spans="2:65" s="1" customFormat="1">
      <c r="B108" s="42"/>
      <c r="C108" s="64"/>
      <c r="D108" s="221" t="s">
        <v>506</v>
      </c>
      <c r="E108" s="64"/>
      <c r="F108" s="222" t="s">
        <v>8630</v>
      </c>
      <c r="G108" s="64"/>
      <c r="H108" s="64"/>
      <c r="I108" s="177"/>
      <c r="J108" s="64"/>
      <c r="K108" s="64"/>
      <c r="L108" s="62"/>
      <c r="M108" s="223"/>
      <c r="N108" s="43"/>
      <c r="O108" s="43"/>
      <c r="P108" s="43"/>
      <c r="Q108" s="43"/>
      <c r="R108" s="43"/>
      <c r="S108" s="43"/>
      <c r="T108" s="79"/>
      <c r="AT108" s="25" t="s">
        <v>506</v>
      </c>
      <c r="AU108" s="25" t="s">
        <v>82</v>
      </c>
    </row>
    <row r="109" spans="2:65" s="1" customFormat="1" ht="24">
      <c r="B109" s="42"/>
      <c r="C109" s="64"/>
      <c r="D109" s="221" t="s">
        <v>2254</v>
      </c>
      <c r="E109" s="64"/>
      <c r="F109" s="224" t="s">
        <v>8632</v>
      </c>
      <c r="G109" s="64"/>
      <c r="H109" s="64"/>
      <c r="I109" s="177"/>
      <c r="J109" s="64"/>
      <c r="K109" s="64"/>
      <c r="L109" s="62"/>
      <c r="M109" s="223"/>
      <c r="N109" s="43"/>
      <c r="O109" s="43"/>
      <c r="P109" s="43"/>
      <c r="Q109" s="43"/>
      <c r="R109" s="43"/>
      <c r="S109" s="43"/>
      <c r="T109" s="79"/>
      <c r="AT109" s="25" t="s">
        <v>2254</v>
      </c>
      <c r="AU109" s="25" t="s">
        <v>82</v>
      </c>
    </row>
    <row r="110" spans="2:65" s="12" customFormat="1">
      <c r="B110" s="225"/>
      <c r="C110" s="226"/>
      <c r="D110" s="221" t="s">
        <v>513</v>
      </c>
      <c r="E110" s="248" t="s">
        <v>23</v>
      </c>
      <c r="F110" s="249" t="s">
        <v>8633</v>
      </c>
      <c r="G110" s="226"/>
      <c r="H110" s="250">
        <v>19.463999999999999</v>
      </c>
      <c r="I110" s="231"/>
      <c r="J110" s="226"/>
      <c r="K110" s="226"/>
      <c r="L110" s="232"/>
      <c r="M110" s="233"/>
      <c r="N110" s="234"/>
      <c r="O110" s="234"/>
      <c r="P110" s="234"/>
      <c r="Q110" s="234"/>
      <c r="R110" s="234"/>
      <c r="S110" s="234"/>
      <c r="T110" s="235"/>
      <c r="AT110" s="236" t="s">
        <v>513</v>
      </c>
      <c r="AU110" s="236" t="s">
        <v>82</v>
      </c>
      <c r="AV110" s="12" t="s">
        <v>82</v>
      </c>
      <c r="AW110" s="12" t="s">
        <v>36</v>
      </c>
      <c r="AX110" s="12" t="s">
        <v>73</v>
      </c>
      <c r="AY110" s="236" t="s">
        <v>492</v>
      </c>
    </row>
    <row r="111" spans="2:65" s="13" customFormat="1">
      <c r="B111" s="237"/>
      <c r="C111" s="238"/>
      <c r="D111" s="221" t="s">
        <v>513</v>
      </c>
      <c r="E111" s="239" t="s">
        <v>23</v>
      </c>
      <c r="F111" s="240" t="s">
        <v>8634</v>
      </c>
      <c r="G111" s="238"/>
      <c r="H111" s="241" t="s">
        <v>23</v>
      </c>
      <c r="I111" s="242"/>
      <c r="J111" s="238"/>
      <c r="K111" s="238"/>
      <c r="L111" s="243"/>
      <c r="M111" s="244"/>
      <c r="N111" s="245"/>
      <c r="O111" s="245"/>
      <c r="P111" s="245"/>
      <c r="Q111" s="245"/>
      <c r="R111" s="245"/>
      <c r="S111" s="245"/>
      <c r="T111" s="246"/>
      <c r="AT111" s="247" t="s">
        <v>513</v>
      </c>
      <c r="AU111" s="247" t="s">
        <v>82</v>
      </c>
      <c r="AV111" s="13" t="s">
        <v>80</v>
      </c>
      <c r="AW111" s="13" t="s">
        <v>36</v>
      </c>
      <c r="AX111" s="13" t="s">
        <v>73</v>
      </c>
      <c r="AY111" s="247" t="s">
        <v>492</v>
      </c>
    </row>
    <row r="112" spans="2:65" s="12" customFormat="1">
      <c r="B112" s="225"/>
      <c r="C112" s="226"/>
      <c r="D112" s="221" t="s">
        <v>513</v>
      </c>
      <c r="E112" s="248" t="s">
        <v>23</v>
      </c>
      <c r="F112" s="249" t="s">
        <v>8635</v>
      </c>
      <c r="G112" s="226"/>
      <c r="H112" s="250">
        <v>20.542000000000002</v>
      </c>
      <c r="I112" s="231"/>
      <c r="J112" s="226"/>
      <c r="K112" s="226"/>
      <c r="L112" s="232"/>
      <c r="M112" s="233"/>
      <c r="N112" s="234"/>
      <c r="O112" s="234"/>
      <c r="P112" s="234"/>
      <c r="Q112" s="234"/>
      <c r="R112" s="234"/>
      <c r="S112" s="234"/>
      <c r="T112" s="235"/>
      <c r="AT112" s="236" t="s">
        <v>513</v>
      </c>
      <c r="AU112" s="236" t="s">
        <v>82</v>
      </c>
      <c r="AV112" s="12" t="s">
        <v>82</v>
      </c>
      <c r="AW112" s="12" t="s">
        <v>36</v>
      </c>
      <c r="AX112" s="12" t="s">
        <v>73</v>
      </c>
      <c r="AY112" s="236" t="s">
        <v>492</v>
      </c>
    </row>
    <row r="113" spans="2:65" s="13" customFormat="1">
      <c r="B113" s="237"/>
      <c r="C113" s="238"/>
      <c r="D113" s="221" t="s">
        <v>513</v>
      </c>
      <c r="E113" s="239" t="s">
        <v>23</v>
      </c>
      <c r="F113" s="240" t="s">
        <v>8636</v>
      </c>
      <c r="G113" s="238"/>
      <c r="H113" s="241" t="s">
        <v>23</v>
      </c>
      <c r="I113" s="242"/>
      <c r="J113" s="238"/>
      <c r="K113" s="238"/>
      <c r="L113" s="243"/>
      <c r="M113" s="244"/>
      <c r="N113" s="245"/>
      <c r="O113" s="245"/>
      <c r="P113" s="245"/>
      <c r="Q113" s="245"/>
      <c r="R113" s="245"/>
      <c r="S113" s="245"/>
      <c r="T113" s="246"/>
      <c r="AT113" s="247" t="s">
        <v>513</v>
      </c>
      <c r="AU113" s="247" t="s">
        <v>82</v>
      </c>
      <c r="AV113" s="13" t="s">
        <v>80</v>
      </c>
      <c r="AW113" s="13" t="s">
        <v>36</v>
      </c>
      <c r="AX113" s="13" t="s">
        <v>73</v>
      </c>
      <c r="AY113" s="247" t="s">
        <v>492</v>
      </c>
    </row>
    <row r="114" spans="2:65" s="12" customFormat="1">
      <c r="B114" s="225"/>
      <c r="C114" s="226"/>
      <c r="D114" s="221" t="s">
        <v>513</v>
      </c>
      <c r="E114" s="248" t="s">
        <v>23</v>
      </c>
      <c r="F114" s="249" t="s">
        <v>8637</v>
      </c>
      <c r="G114" s="226"/>
      <c r="H114" s="250">
        <v>12.21</v>
      </c>
      <c r="I114" s="231"/>
      <c r="J114" s="226"/>
      <c r="K114" s="226"/>
      <c r="L114" s="232"/>
      <c r="M114" s="233"/>
      <c r="N114" s="234"/>
      <c r="O114" s="234"/>
      <c r="P114" s="234"/>
      <c r="Q114" s="234"/>
      <c r="R114" s="234"/>
      <c r="S114" s="234"/>
      <c r="T114" s="235"/>
      <c r="AT114" s="236" t="s">
        <v>513</v>
      </c>
      <c r="AU114" s="236" t="s">
        <v>82</v>
      </c>
      <c r="AV114" s="12" t="s">
        <v>82</v>
      </c>
      <c r="AW114" s="12" t="s">
        <v>36</v>
      </c>
      <c r="AX114" s="12" t="s">
        <v>73</v>
      </c>
      <c r="AY114" s="236" t="s">
        <v>492</v>
      </c>
    </row>
    <row r="115" spans="2:65" s="13" customFormat="1">
      <c r="B115" s="237"/>
      <c r="C115" s="238"/>
      <c r="D115" s="221" t="s">
        <v>513</v>
      </c>
      <c r="E115" s="239" t="s">
        <v>23</v>
      </c>
      <c r="F115" s="240" t="s">
        <v>8638</v>
      </c>
      <c r="G115" s="238"/>
      <c r="H115" s="241" t="s">
        <v>23</v>
      </c>
      <c r="I115" s="242"/>
      <c r="J115" s="238"/>
      <c r="K115" s="238"/>
      <c r="L115" s="243"/>
      <c r="M115" s="244"/>
      <c r="N115" s="245"/>
      <c r="O115" s="245"/>
      <c r="P115" s="245"/>
      <c r="Q115" s="245"/>
      <c r="R115" s="245"/>
      <c r="S115" s="245"/>
      <c r="T115" s="246"/>
      <c r="AT115" s="247" t="s">
        <v>513</v>
      </c>
      <c r="AU115" s="247" t="s">
        <v>82</v>
      </c>
      <c r="AV115" s="13" t="s">
        <v>80</v>
      </c>
      <c r="AW115" s="13" t="s">
        <v>36</v>
      </c>
      <c r="AX115" s="13" t="s">
        <v>73</v>
      </c>
      <c r="AY115" s="247" t="s">
        <v>492</v>
      </c>
    </row>
    <row r="116" spans="2:65" s="14" customFormat="1">
      <c r="B116" s="251"/>
      <c r="C116" s="252"/>
      <c r="D116" s="227" t="s">
        <v>513</v>
      </c>
      <c r="E116" s="253" t="s">
        <v>23</v>
      </c>
      <c r="F116" s="254" t="s">
        <v>560</v>
      </c>
      <c r="G116" s="252"/>
      <c r="H116" s="255">
        <v>52.216000000000001</v>
      </c>
      <c r="I116" s="256"/>
      <c r="J116" s="252"/>
      <c r="K116" s="252"/>
      <c r="L116" s="257"/>
      <c r="M116" s="258"/>
      <c r="N116" s="259"/>
      <c r="O116" s="259"/>
      <c r="P116" s="259"/>
      <c r="Q116" s="259"/>
      <c r="R116" s="259"/>
      <c r="S116" s="259"/>
      <c r="T116" s="260"/>
      <c r="AT116" s="261" t="s">
        <v>513</v>
      </c>
      <c r="AU116" s="261" t="s">
        <v>82</v>
      </c>
      <c r="AV116" s="14" t="s">
        <v>502</v>
      </c>
      <c r="AW116" s="14" t="s">
        <v>36</v>
      </c>
      <c r="AX116" s="14" t="s">
        <v>80</v>
      </c>
      <c r="AY116" s="261" t="s">
        <v>492</v>
      </c>
    </row>
    <row r="117" spans="2:65" s="1" customFormat="1" ht="25.5" customHeight="1">
      <c r="B117" s="42"/>
      <c r="C117" s="278" t="s">
        <v>93</v>
      </c>
      <c r="D117" s="278" t="s">
        <v>1110</v>
      </c>
      <c r="E117" s="279" t="s">
        <v>8639</v>
      </c>
      <c r="F117" s="280" t="s">
        <v>8640</v>
      </c>
      <c r="G117" s="281" t="s">
        <v>795</v>
      </c>
      <c r="H117" s="282">
        <v>21.265000000000001</v>
      </c>
      <c r="I117" s="283"/>
      <c r="J117" s="284">
        <f>ROUND(I117*H117,2)</f>
        <v>0</v>
      </c>
      <c r="K117" s="280" t="s">
        <v>23</v>
      </c>
      <c r="L117" s="285"/>
      <c r="M117" s="286" t="s">
        <v>23</v>
      </c>
      <c r="N117" s="287" t="s">
        <v>44</v>
      </c>
      <c r="O117" s="43"/>
      <c r="P117" s="218">
        <f>O117*H117</f>
        <v>0</v>
      </c>
      <c r="Q117" s="218">
        <v>1</v>
      </c>
      <c r="R117" s="218">
        <f>Q117*H117</f>
        <v>21.265000000000001</v>
      </c>
      <c r="S117" s="218">
        <v>0</v>
      </c>
      <c r="T117" s="219">
        <f>S117*H117</f>
        <v>0</v>
      </c>
      <c r="AR117" s="25" t="s">
        <v>604</v>
      </c>
      <c r="AT117" s="25" t="s">
        <v>1110</v>
      </c>
      <c r="AU117" s="25" t="s">
        <v>82</v>
      </c>
      <c r="AY117" s="25" t="s">
        <v>492</v>
      </c>
      <c r="BE117" s="220">
        <f>IF(N117="základní",J117,0)</f>
        <v>0</v>
      </c>
      <c r="BF117" s="220">
        <f>IF(N117="snížená",J117,0)</f>
        <v>0</v>
      </c>
      <c r="BG117" s="220">
        <f>IF(N117="zákl. přenesená",J117,0)</f>
        <v>0</v>
      </c>
      <c r="BH117" s="220">
        <f>IF(N117="sníž. přenesená",J117,0)</f>
        <v>0</v>
      </c>
      <c r="BI117" s="220">
        <f>IF(N117="nulová",J117,0)</f>
        <v>0</v>
      </c>
      <c r="BJ117" s="25" t="s">
        <v>80</v>
      </c>
      <c r="BK117" s="220">
        <f>ROUND(I117*H117,2)</f>
        <v>0</v>
      </c>
      <c r="BL117" s="25" t="s">
        <v>502</v>
      </c>
      <c r="BM117" s="25" t="s">
        <v>8641</v>
      </c>
    </row>
    <row r="118" spans="2:65" s="1" customFormat="1">
      <c r="B118" s="42"/>
      <c r="C118" s="64"/>
      <c r="D118" s="221" t="s">
        <v>506</v>
      </c>
      <c r="E118" s="64"/>
      <c r="F118" s="222" t="s">
        <v>8642</v>
      </c>
      <c r="G118" s="64"/>
      <c r="H118" s="64"/>
      <c r="I118" s="177"/>
      <c r="J118" s="64"/>
      <c r="K118" s="64"/>
      <c r="L118" s="62"/>
      <c r="M118" s="223"/>
      <c r="N118" s="43"/>
      <c r="O118" s="43"/>
      <c r="P118" s="43"/>
      <c r="Q118" s="43"/>
      <c r="R118" s="43"/>
      <c r="S118" s="43"/>
      <c r="T118" s="79"/>
      <c r="AT118" s="25" t="s">
        <v>506</v>
      </c>
      <c r="AU118" s="25" t="s">
        <v>82</v>
      </c>
    </row>
    <row r="119" spans="2:65" s="1" customFormat="1" ht="24">
      <c r="B119" s="42"/>
      <c r="C119" s="64"/>
      <c r="D119" s="221" t="s">
        <v>2254</v>
      </c>
      <c r="E119" s="64"/>
      <c r="F119" s="224" t="s">
        <v>8632</v>
      </c>
      <c r="G119" s="64"/>
      <c r="H119" s="64"/>
      <c r="I119" s="177"/>
      <c r="J119" s="64"/>
      <c r="K119" s="64"/>
      <c r="L119" s="62"/>
      <c r="M119" s="223"/>
      <c r="N119" s="43"/>
      <c r="O119" s="43"/>
      <c r="P119" s="43"/>
      <c r="Q119" s="43"/>
      <c r="R119" s="43"/>
      <c r="S119" s="43"/>
      <c r="T119" s="79"/>
      <c r="AT119" s="25" t="s">
        <v>2254</v>
      </c>
      <c r="AU119" s="25" t="s">
        <v>82</v>
      </c>
    </row>
    <row r="120" spans="2:65" s="12" customFormat="1">
      <c r="B120" s="225"/>
      <c r="C120" s="226"/>
      <c r="D120" s="221" t="s">
        <v>513</v>
      </c>
      <c r="E120" s="248" t="s">
        <v>23</v>
      </c>
      <c r="F120" s="249" t="s">
        <v>8643</v>
      </c>
      <c r="G120" s="226"/>
      <c r="H120" s="250">
        <v>21.265000000000001</v>
      </c>
      <c r="I120" s="231"/>
      <c r="J120" s="226"/>
      <c r="K120" s="226"/>
      <c r="L120" s="232"/>
      <c r="M120" s="233"/>
      <c r="N120" s="234"/>
      <c r="O120" s="234"/>
      <c r="P120" s="234"/>
      <c r="Q120" s="234"/>
      <c r="R120" s="234"/>
      <c r="S120" s="234"/>
      <c r="T120" s="235"/>
      <c r="AT120" s="236" t="s">
        <v>513</v>
      </c>
      <c r="AU120" s="236" t="s">
        <v>82</v>
      </c>
      <c r="AV120" s="12" t="s">
        <v>82</v>
      </c>
      <c r="AW120" s="12" t="s">
        <v>36</v>
      </c>
      <c r="AX120" s="12" t="s">
        <v>73</v>
      </c>
      <c r="AY120" s="236" t="s">
        <v>492</v>
      </c>
    </row>
    <row r="121" spans="2:65" s="13" customFormat="1">
      <c r="B121" s="237"/>
      <c r="C121" s="238"/>
      <c r="D121" s="221" t="s">
        <v>513</v>
      </c>
      <c r="E121" s="239" t="s">
        <v>23</v>
      </c>
      <c r="F121" s="240" t="s">
        <v>8644</v>
      </c>
      <c r="G121" s="238"/>
      <c r="H121" s="241" t="s">
        <v>23</v>
      </c>
      <c r="I121" s="242"/>
      <c r="J121" s="238"/>
      <c r="K121" s="238"/>
      <c r="L121" s="243"/>
      <c r="M121" s="244"/>
      <c r="N121" s="245"/>
      <c r="O121" s="245"/>
      <c r="P121" s="245"/>
      <c r="Q121" s="245"/>
      <c r="R121" s="245"/>
      <c r="S121" s="245"/>
      <c r="T121" s="246"/>
      <c r="AT121" s="247" t="s">
        <v>513</v>
      </c>
      <c r="AU121" s="247" t="s">
        <v>82</v>
      </c>
      <c r="AV121" s="13" t="s">
        <v>80</v>
      </c>
      <c r="AW121" s="13" t="s">
        <v>36</v>
      </c>
      <c r="AX121" s="13" t="s">
        <v>73</v>
      </c>
      <c r="AY121" s="247" t="s">
        <v>492</v>
      </c>
    </row>
    <row r="122" spans="2:65" s="14" customFormat="1">
      <c r="B122" s="251"/>
      <c r="C122" s="252"/>
      <c r="D122" s="227" t="s">
        <v>513</v>
      </c>
      <c r="E122" s="253" t="s">
        <v>23</v>
      </c>
      <c r="F122" s="254" t="s">
        <v>560</v>
      </c>
      <c r="G122" s="252"/>
      <c r="H122" s="255">
        <v>21.265000000000001</v>
      </c>
      <c r="I122" s="256"/>
      <c r="J122" s="252"/>
      <c r="K122" s="252"/>
      <c r="L122" s="257"/>
      <c r="M122" s="258"/>
      <c r="N122" s="259"/>
      <c r="O122" s="259"/>
      <c r="P122" s="259"/>
      <c r="Q122" s="259"/>
      <c r="R122" s="259"/>
      <c r="S122" s="259"/>
      <c r="T122" s="260"/>
      <c r="AT122" s="261" t="s">
        <v>513</v>
      </c>
      <c r="AU122" s="261" t="s">
        <v>82</v>
      </c>
      <c r="AV122" s="14" t="s">
        <v>502</v>
      </c>
      <c r="AW122" s="14" t="s">
        <v>36</v>
      </c>
      <c r="AX122" s="14" t="s">
        <v>80</v>
      </c>
      <c r="AY122" s="261" t="s">
        <v>492</v>
      </c>
    </row>
    <row r="123" spans="2:65" s="1" customFormat="1" ht="16.5" customHeight="1">
      <c r="B123" s="42"/>
      <c r="C123" s="209" t="s">
        <v>502</v>
      </c>
      <c r="D123" s="209" t="s">
        <v>498</v>
      </c>
      <c r="E123" s="210" t="s">
        <v>8645</v>
      </c>
      <c r="F123" s="211" t="s">
        <v>8646</v>
      </c>
      <c r="G123" s="212" t="s">
        <v>832</v>
      </c>
      <c r="H123" s="213">
        <v>407.84500000000003</v>
      </c>
      <c r="I123" s="214"/>
      <c r="J123" s="215">
        <f>ROUND(I123*H123,2)</f>
        <v>0</v>
      </c>
      <c r="K123" s="211" t="s">
        <v>501</v>
      </c>
      <c r="L123" s="62"/>
      <c r="M123" s="216" t="s">
        <v>23</v>
      </c>
      <c r="N123" s="217" t="s">
        <v>44</v>
      </c>
      <c r="O123" s="43"/>
      <c r="P123" s="218">
        <f>O123*H123</f>
        <v>0</v>
      </c>
      <c r="Q123" s="218">
        <v>0</v>
      </c>
      <c r="R123" s="218">
        <f>Q123*H123</f>
        <v>0</v>
      </c>
      <c r="S123" s="218">
        <v>0</v>
      </c>
      <c r="T123" s="219">
        <f>S123*H123</f>
        <v>0</v>
      </c>
      <c r="AR123" s="25" t="s">
        <v>502</v>
      </c>
      <c r="AT123" s="25" t="s">
        <v>498</v>
      </c>
      <c r="AU123" s="25" t="s">
        <v>82</v>
      </c>
      <c r="AY123" s="25" t="s">
        <v>492</v>
      </c>
      <c r="BE123" s="220">
        <f>IF(N123="základní",J123,0)</f>
        <v>0</v>
      </c>
      <c r="BF123" s="220">
        <f>IF(N123="snížená",J123,0)</f>
        <v>0</v>
      </c>
      <c r="BG123" s="220">
        <f>IF(N123="zákl. přenesená",J123,0)</f>
        <v>0</v>
      </c>
      <c r="BH123" s="220">
        <f>IF(N123="sníž. přenesená",J123,0)</f>
        <v>0</v>
      </c>
      <c r="BI123" s="220">
        <f>IF(N123="nulová",J123,0)</f>
        <v>0</v>
      </c>
      <c r="BJ123" s="25" t="s">
        <v>80</v>
      </c>
      <c r="BK123" s="220">
        <f>ROUND(I123*H123,2)</f>
        <v>0</v>
      </c>
      <c r="BL123" s="25" t="s">
        <v>502</v>
      </c>
      <c r="BM123" s="25" t="s">
        <v>8647</v>
      </c>
    </row>
    <row r="124" spans="2:65" s="1" customFormat="1">
      <c r="B124" s="42"/>
      <c r="C124" s="64"/>
      <c r="D124" s="221" t="s">
        <v>506</v>
      </c>
      <c r="E124" s="64"/>
      <c r="F124" s="222" t="s">
        <v>8648</v>
      </c>
      <c r="G124" s="64"/>
      <c r="H124" s="64"/>
      <c r="I124" s="177"/>
      <c r="J124" s="64"/>
      <c r="K124" s="64"/>
      <c r="L124" s="62"/>
      <c r="M124" s="223"/>
      <c r="N124" s="43"/>
      <c r="O124" s="43"/>
      <c r="P124" s="43"/>
      <c r="Q124" s="43"/>
      <c r="R124" s="43"/>
      <c r="S124" s="43"/>
      <c r="T124" s="79"/>
      <c r="AT124" s="25" t="s">
        <v>506</v>
      </c>
      <c r="AU124" s="25" t="s">
        <v>82</v>
      </c>
    </row>
    <row r="125" spans="2:65" s="12" customFormat="1">
      <c r="B125" s="225"/>
      <c r="C125" s="226"/>
      <c r="D125" s="221" t="s">
        <v>513</v>
      </c>
      <c r="E125" s="248" t="s">
        <v>23</v>
      </c>
      <c r="F125" s="249" t="s">
        <v>8649</v>
      </c>
      <c r="G125" s="226"/>
      <c r="H125" s="250">
        <v>407.84500000000003</v>
      </c>
      <c r="I125" s="231"/>
      <c r="J125" s="226"/>
      <c r="K125" s="226"/>
      <c r="L125" s="232"/>
      <c r="M125" s="233"/>
      <c r="N125" s="234"/>
      <c r="O125" s="234"/>
      <c r="P125" s="234"/>
      <c r="Q125" s="234"/>
      <c r="R125" s="234"/>
      <c r="S125" s="234"/>
      <c r="T125" s="235"/>
      <c r="AT125" s="236" t="s">
        <v>513</v>
      </c>
      <c r="AU125" s="236" t="s">
        <v>82</v>
      </c>
      <c r="AV125" s="12" t="s">
        <v>82</v>
      </c>
      <c r="AW125" s="12" t="s">
        <v>36</v>
      </c>
      <c r="AX125" s="12" t="s">
        <v>73</v>
      </c>
      <c r="AY125" s="236" t="s">
        <v>492</v>
      </c>
    </row>
    <row r="126" spans="2:65" s="14" customFormat="1">
      <c r="B126" s="251"/>
      <c r="C126" s="252"/>
      <c r="D126" s="227" t="s">
        <v>513</v>
      </c>
      <c r="E126" s="253" t="s">
        <v>23</v>
      </c>
      <c r="F126" s="254" t="s">
        <v>560</v>
      </c>
      <c r="G126" s="252"/>
      <c r="H126" s="255">
        <v>407.84500000000003</v>
      </c>
      <c r="I126" s="256"/>
      <c r="J126" s="252"/>
      <c r="K126" s="252"/>
      <c r="L126" s="257"/>
      <c r="M126" s="258"/>
      <c r="N126" s="259"/>
      <c r="O126" s="259"/>
      <c r="P126" s="259"/>
      <c r="Q126" s="259"/>
      <c r="R126" s="259"/>
      <c r="S126" s="259"/>
      <c r="T126" s="260"/>
      <c r="AT126" s="261" t="s">
        <v>513</v>
      </c>
      <c r="AU126" s="261" t="s">
        <v>82</v>
      </c>
      <c r="AV126" s="14" t="s">
        <v>502</v>
      </c>
      <c r="AW126" s="14" t="s">
        <v>36</v>
      </c>
      <c r="AX126" s="14" t="s">
        <v>80</v>
      </c>
      <c r="AY126" s="261" t="s">
        <v>492</v>
      </c>
    </row>
    <row r="127" spans="2:65" s="1" customFormat="1" ht="16.5" customHeight="1">
      <c r="B127" s="42"/>
      <c r="C127" s="209" t="s">
        <v>563</v>
      </c>
      <c r="D127" s="209" t="s">
        <v>498</v>
      </c>
      <c r="E127" s="210" t="s">
        <v>8650</v>
      </c>
      <c r="F127" s="211" t="s">
        <v>8651</v>
      </c>
      <c r="G127" s="212" t="s">
        <v>1025</v>
      </c>
      <c r="H127" s="213">
        <v>33</v>
      </c>
      <c r="I127" s="214"/>
      <c r="J127" s="215">
        <f>ROUND(I127*H127,2)</f>
        <v>0</v>
      </c>
      <c r="K127" s="211" t="s">
        <v>501</v>
      </c>
      <c r="L127" s="62"/>
      <c r="M127" s="216" t="s">
        <v>23</v>
      </c>
      <c r="N127" s="217" t="s">
        <v>44</v>
      </c>
      <c r="O127" s="43"/>
      <c r="P127" s="218">
        <f>O127*H127</f>
        <v>0</v>
      </c>
      <c r="Q127" s="218">
        <v>3.7098176</v>
      </c>
      <c r="R127" s="218">
        <f>Q127*H127</f>
        <v>122.4239808</v>
      </c>
      <c r="S127" s="218">
        <v>0</v>
      </c>
      <c r="T127" s="219">
        <f>S127*H127</f>
        <v>0</v>
      </c>
      <c r="AR127" s="25" t="s">
        <v>502</v>
      </c>
      <c r="AT127" s="25" t="s">
        <v>498</v>
      </c>
      <c r="AU127" s="25" t="s">
        <v>82</v>
      </c>
      <c r="AY127" s="25" t="s">
        <v>492</v>
      </c>
      <c r="BE127" s="220">
        <f>IF(N127="základní",J127,0)</f>
        <v>0</v>
      </c>
      <c r="BF127" s="220">
        <f>IF(N127="snížená",J127,0)</f>
        <v>0</v>
      </c>
      <c r="BG127" s="220">
        <f>IF(N127="zákl. přenesená",J127,0)</f>
        <v>0</v>
      </c>
      <c r="BH127" s="220">
        <f>IF(N127="sníž. přenesená",J127,0)</f>
        <v>0</v>
      </c>
      <c r="BI127" s="220">
        <f>IF(N127="nulová",J127,0)</f>
        <v>0</v>
      </c>
      <c r="BJ127" s="25" t="s">
        <v>80</v>
      </c>
      <c r="BK127" s="220">
        <f>ROUND(I127*H127,2)</f>
        <v>0</v>
      </c>
      <c r="BL127" s="25" t="s">
        <v>502</v>
      </c>
      <c r="BM127" s="25" t="s">
        <v>8652</v>
      </c>
    </row>
    <row r="128" spans="2:65" s="1" customFormat="1" ht="36">
      <c r="B128" s="42"/>
      <c r="C128" s="64"/>
      <c r="D128" s="221" t="s">
        <v>506</v>
      </c>
      <c r="E128" s="64"/>
      <c r="F128" s="222" t="s">
        <v>8653</v>
      </c>
      <c r="G128" s="64"/>
      <c r="H128" s="64"/>
      <c r="I128" s="177"/>
      <c r="J128" s="64"/>
      <c r="K128" s="64"/>
      <c r="L128" s="62"/>
      <c r="M128" s="223"/>
      <c r="N128" s="43"/>
      <c r="O128" s="43"/>
      <c r="P128" s="43"/>
      <c r="Q128" s="43"/>
      <c r="R128" s="43"/>
      <c r="S128" s="43"/>
      <c r="T128" s="79"/>
      <c r="AT128" s="25" t="s">
        <v>506</v>
      </c>
      <c r="AU128" s="25" t="s">
        <v>82</v>
      </c>
    </row>
    <row r="129" spans="2:65" s="1" customFormat="1" ht="96">
      <c r="B129" s="42"/>
      <c r="C129" s="64"/>
      <c r="D129" s="221" t="s">
        <v>509</v>
      </c>
      <c r="E129" s="64"/>
      <c r="F129" s="224" t="s">
        <v>8654</v>
      </c>
      <c r="G129" s="64"/>
      <c r="H129" s="64"/>
      <c r="I129" s="177"/>
      <c r="J129" s="64"/>
      <c r="K129" s="64"/>
      <c r="L129" s="62"/>
      <c r="M129" s="223"/>
      <c r="N129" s="43"/>
      <c r="O129" s="43"/>
      <c r="P129" s="43"/>
      <c r="Q129" s="43"/>
      <c r="R129" s="43"/>
      <c r="S129" s="43"/>
      <c r="T129" s="79"/>
      <c r="AT129" s="25" t="s">
        <v>509</v>
      </c>
      <c r="AU129" s="25" t="s">
        <v>82</v>
      </c>
    </row>
    <row r="130" spans="2:65" s="13" customFormat="1">
      <c r="B130" s="237"/>
      <c r="C130" s="238"/>
      <c r="D130" s="221" t="s">
        <v>513</v>
      </c>
      <c r="E130" s="239" t="s">
        <v>23</v>
      </c>
      <c r="F130" s="240" t="s">
        <v>8655</v>
      </c>
      <c r="G130" s="238"/>
      <c r="H130" s="241" t="s">
        <v>23</v>
      </c>
      <c r="I130" s="242"/>
      <c r="J130" s="238"/>
      <c r="K130" s="238"/>
      <c r="L130" s="243"/>
      <c r="M130" s="244"/>
      <c r="N130" s="245"/>
      <c r="O130" s="245"/>
      <c r="P130" s="245"/>
      <c r="Q130" s="245"/>
      <c r="R130" s="245"/>
      <c r="S130" s="245"/>
      <c r="T130" s="246"/>
      <c r="AT130" s="247" t="s">
        <v>513</v>
      </c>
      <c r="AU130" s="247" t="s">
        <v>82</v>
      </c>
      <c r="AV130" s="13" t="s">
        <v>80</v>
      </c>
      <c r="AW130" s="13" t="s">
        <v>36</v>
      </c>
      <c r="AX130" s="13" t="s">
        <v>73</v>
      </c>
      <c r="AY130" s="247" t="s">
        <v>492</v>
      </c>
    </row>
    <row r="131" spans="2:65" s="12" customFormat="1">
      <c r="B131" s="225"/>
      <c r="C131" s="226"/>
      <c r="D131" s="221" t="s">
        <v>513</v>
      </c>
      <c r="E131" s="248" t="s">
        <v>23</v>
      </c>
      <c r="F131" s="249" t="s">
        <v>8656</v>
      </c>
      <c r="G131" s="226"/>
      <c r="H131" s="250">
        <v>10</v>
      </c>
      <c r="I131" s="231"/>
      <c r="J131" s="226"/>
      <c r="K131" s="226"/>
      <c r="L131" s="232"/>
      <c r="M131" s="233"/>
      <c r="N131" s="234"/>
      <c r="O131" s="234"/>
      <c r="P131" s="234"/>
      <c r="Q131" s="234"/>
      <c r="R131" s="234"/>
      <c r="S131" s="234"/>
      <c r="T131" s="235"/>
      <c r="AT131" s="236" t="s">
        <v>513</v>
      </c>
      <c r="AU131" s="236" t="s">
        <v>82</v>
      </c>
      <c r="AV131" s="12" t="s">
        <v>82</v>
      </c>
      <c r="AW131" s="12" t="s">
        <v>36</v>
      </c>
      <c r="AX131" s="12" t="s">
        <v>73</v>
      </c>
      <c r="AY131" s="236" t="s">
        <v>492</v>
      </c>
    </row>
    <row r="132" spans="2:65" s="13" customFormat="1">
      <c r="B132" s="237"/>
      <c r="C132" s="238"/>
      <c r="D132" s="221" t="s">
        <v>513</v>
      </c>
      <c r="E132" s="239" t="s">
        <v>23</v>
      </c>
      <c r="F132" s="240" t="s">
        <v>8657</v>
      </c>
      <c r="G132" s="238"/>
      <c r="H132" s="241" t="s">
        <v>23</v>
      </c>
      <c r="I132" s="242"/>
      <c r="J132" s="238"/>
      <c r="K132" s="238"/>
      <c r="L132" s="243"/>
      <c r="M132" s="244"/>
      <c r="N132" s="245"/>
      <c r="O132" s="245"/>
      <c r="P132" s="245"/>
      <c r="Q132" s="245"/>
      <c r="R132" s="245"/>
      <c r="S132" s="245"/>
      <c r="T132" s="246"/>
      <c r="AT132" s="247" t="s">
        <v>513</v>
      </c>
      <c r="AU132" s="247" t="s">
        <v>82</v>
      </c>
      <c r="AV132" s="13" t="s">
        <v>80</v>
      </c>
      <c r="AW132" s="13" t="s">
        <v>36</v>
      </c>
      <c r="AX132" s="13" t="s">
        <v>73</v>
      </c>
      <c r="AY132" s="247" t="s">
        <v>492</v>
      </c>
    </row>
    <row r="133" spans="2:65" s="12" customFormat="1">
      <c r="B133" s="225"/>
      <c r="C133" s="226"/>
      <c r="D133" s="221" t="s">
        <v>513</v>
      </c>
      <c r="E133" s="248" t="s">
        <v>23</v>
      </c>
      <c r="F133" s="249" t="s">
        <v>8656</v>
      </c>
      <c r="G133" s="226"/>
      <c r="H133" s="250">
        <v>10</v>
      </c>
      <c r="I133" s="231"/>
      <c r="J133" s="226"/>
      <c r="K133" s="226"/>
      <c r="L133" s="232"/>
      <c r="M133" s="233"/>
      <c r="N133" s="234"/>
      <c r="O133" s="234"/>
      <c r="P133" s="234"/>
      <c r="Q133" s="234"/>
      <c r="R133" s="234"/>
      <c r="S133" s="234"/>
      <c r="T133" s="235"/>
      <c r="AT133" s="236" t="s">
        <v>513</v>
      </c>
      <c r="AU133" s="236" t="s">
        <v>82</v>
      </c>
      <c r="AV133" s="12" t="s">
        <v>82</v>
      </c>
      <c r="AW133" s="12" t="s">
        <v>36</v>
      </c>
      <c r="AX133" s="12" t="s">
        <v>73</v>
      </c>
      <c r="AY133" s="236" t="s">
        <v>492</v>
      </c>
    </row>
    <row r="134" spans="2:65" s="13" customFormat="1">
      <c r="B134" s="237"/>
      <c r="C134" s="238"/>
      <c r="D134" s="221" t="s">
        <v>513</v>
      </c>
      <c r="E134" s="239" t="s">
        <v>23</v>
      </c>
      <c r="F134" s="240" t="s">
        <v>8658</v>
      </c>
      <c r="G134" s="238"/>
      <c r="H134" s="241" t="s">
        <v>23</v>
      </c>
      <c r="I134" s="242"/>
      <c r="J134" s="238"/>
      <c r="K134" s="238"/>
      <c r="L134" s="243"/>
      <c r="M134" s="244"/>
      <c r="N134" s="245"/>
      <c r="O134" s="245"/>
      <c r="P134" s="245"/>
      <c r="Q134" s="245"/>
      <c r="R134" s="245"/>
      <c r="S134" s="245"/>
      <c r="T134" s="246"/>
      <c r="AT134" s="247" t="s">
        <v>513</v>
      </c>
      <c r="AU134" s="247" t="s">
        <v>82</v>
      </c>
      <c r="AV134" s="13" t="s">
        <v>80</v>
      </c>
      <c r="AW134" s="13" t="s">
        <v>36</v>
      </c>
      <c r="AX134" s="13" t="s">
        <v>73</v>
      </c>
      <c r="AY134" s="247" t="s">
        <v>492</v>
      </c>
    </row>
    <row r="135" spans="2:65" s="12" customFormat="1">
      <c r="B135" s="225"/>
      <c r="C135" s="226"/>
      <c r="D135" s="221" t="s">
        <v>513</v>
      </c>
      <c r="E135" s="248" t="s">
        <v>23</v>
      </c>
      <c r="F135" s="249" t="s">
        <v>8659</v>
      </c>
      <c r="G135" s="226"/>
      <c r="H135" s="250">
        <v>13</v>
      </c>
      <c r="I135" s="231"/>
      <c r="J135" s="226"/>
      <c r="K135" s="226"/>
      <c r="L135" s="232"/>
      <c r="M135" s="233"/>
      <c r="N135" s="234"/>
      <c r="O135" s="234"/>
      <c r="P135" s="234"/>
      <c r="Q135" s="234"/>
      <c r="R135" s="234"/>
      <c r="S135" s="234"/>
      <c r="T135" s="235"/>
      <c r="AT135" s="236" t="s">
        <v>513</v>
      </c>
      <c r="AU135" s="236" t="s">
        <v>82</v>
      </c>
      <c r="AV135" s="12" t="s">
        <v>82</v>
      </c>
      <c r="AW135" s="12" t="s">
        <v>36</v>
      </c>
      <c r="AX135" s="12" t="s">
        <v>73</v>
      </c>
      <c r="AY135" s="236" t="s">
        <v>492</v>
      </c>
    </row>
    <row r="136" spans="2:65" s="13" customFormat="1">
      <c r="B136" s="237"/>
      <c r="C136" s="238"/>
      <c r="D136" s="221" t="s">
        <v>513</v>
      </c>
      <c r="E136" s="239" t="s">
        <v>23</v>
      </c>
      <c r="F136" s="240" t="s">
        <v>8660</v>
      </c>
      <c r="G136" s="238"/>
      <c r="H136" s="241" t="s">
        <v>23</v>
      </c>
      <c r="I136" s="242"/>
      <c r="J136" s="238"/>
      <c r="K136" s="238"/>
      <c r="L136" s="243"/>
      <c r="M136" s="244"/>
      <c r="N136" s="245"/>
      <c r="O136" s="245"/>
      <c r="P136" s="245"/>
      <c r="Q136" s="245"/>
      <c r="R136" s="245"/>
      <c r="S136" s="245"/>
      <c r="T136" s="246"/>
      <c r="AT136" s="247" t="s">
        <v>513</v>
      </c>
      <c r="AU136" s="247" t="s">
        <v>82</v>
      </c>
      <c r="AV136" s="13" t="s">
        <v>80</v>
      </c>
      <c r="AW136" s="13" t="s">
        <v>36</v>
      </c>
      <c r="AX136" s="13" t="s">
        <v>73</v>
      </c>
      <c r="AY136" s="247" t="s">
        <v>492</v>
      </c>
    </row>
    <row r="137" spans="2:65" s="14" customFormat="1">
      <c r="B137" s="251"/>
      <c r="C137" s="252"/>
      <c r="D137" s="227" t="s">
        <v>513</v>
      </c>
      <c r="E137" s="253" t="s">
        <v>23</v>
      </c>
      <c r="F137" s="254" t="s">
        <v>560</v>
      </c>
      <c r="G137" s="252"/>
      <c r="H137" s="255">
        <v>33</v>
      </c>
      <c r="I137" s="256"/>
      <c r="J137" s="252"/>
      <c r="K137" s="252"/>
      <c r="L137" s="257"/>
      <c r="M137" s="258"/>
      <c r="N137" s="259"/>
      <c r="O137" s="259"/>
      <c r="P137" s="259"/>
      <c r="Q137" s="259"/>
      <c r="R137" s="259"/>
      <c r="S137" s="259"/>
      <c r="T137" s="260"/>
      <c r="AT137" s="261" t="s">
        <v>513</v>
      </c>
      <c r="AU137" s="261" t="s">
        <v>82</v>
      </c>
      <c r="AV137" s="14" t="s">
        <v>502</v>
      </c>
      <c r="AW137" s="14" t="s">
        <v>36</v>
      </c>
      <c r="AX137" s="14" t="s">
        <v>80</v>
      </c>
      <c r="AY137" s="261" t="s">
        <v>492</v>
      </c>
    </row>
    <row r="138" spans="2:65" s="1" customFormat="1" ht="25.5" customHeight="1">
      <c r="B138" s="42"/>
      <c r="C138" s="209" t="s">
        <v>577</v>
      </c>
      <c r="D138" s="209" t="s">
        <v>498</v>
      </c>
      <c r="E138" s="210" t="s">
        <v>8661</v>
      </c>
      <c r="F138" s="211" t="s">
        <v>8662</v>
      </c>
      <c r="G138" s="212" t="s">
        <v>180</v>
      </c>
      <c r="H138" s="213">
        <v>15.731</v>
      </c>
      <c r="I138" s="214"/>
      <c r="J138" s="215">
        <f>ROUND(I138*H138,2)</f>
        <v>0</v>
      </c>
      <c r="K138" s="211" t="s">
        <v>501</v>
      </c>
      <c r="L138" s="62"/>
      <c r="M138" s="216" t="s">
        <v>23</v>
      </c>
      <c r="N138" s="217" t="s">
        <v>44</v>
      </c>
      <c r="O138" s="43"/>
      <c r="P138" s="218">
        <f>O138*H138</f>
        <v>0</v>
      </c>
      <c r="Q138" s="218">
        <v>2.6394999999999998E-2</v>
      </c>
      <c r="R138" s="218">
        <f>Q138*H138</f>
        <v>0.41521974499999997</v>
      </c>
      <c r="S138" s="218">
        <v>0</v>
      </c>
      <c r="T138" s="219">
        <f>S138*H138</f>
        <v>0</v>
      </c>
      <c r="AR138" s="25" t="s">
        <v>502</v>
      </c>
      <c r="AT138" s="25" t="s">
        <v>498</v>
      </c>
      <c r="AU138" s="25" t="s">
        <v>82</v>
      </c>
      <c r="AY138" s="25" t="s">
        <v>492</v>
      </c>
      <c r="BE138" s="220">
        <f>IF(N138="základní",J138,0)</f>
        <v>0</v>
      </c>
      <c r="BF138" s="220">
        <f>IF(N138="snížená",J138,0)</f>
        <v>0</v>
      </c>
      <c r="BG138" s="220">
        <f>IF(N138="zákl. přenesená",J138,0)</f>
        <v>0</v>
      </c>
      <c r="BH138" s="220">
        <f>IF(N138="sníž. přenesená",J138,0)</f>
        <v>0</v>
      </c>
      <c r="BI138" s="220">
        <f>IF(N138="nulová",J138,0)</f>
        <v>0</v>
      </c>
      <c r="BJ138" s="25" t="s">
        <v>80</v>
      </c>
      <c r="BK138" s="220">
        <f>ROUND(I138*H138,2)</f>
        <v>0</v>
      </c>
      <c r="BL138" s="25" t="s">
        <v>502</v>
      </c>
      <c r="BM138" s="25" t="s">
        <v>8663</v>
      </c>
    </row>
    <row r="139" spans="2:65" s="1" customFormat="1" ht="24">
      <c r="B139" s="42"/>
      <c r="C139" s="64"/>
      <c r="D139" s="221" t="s">
        <v>506</v>
      </c>
      <c r="E139" s="64"/>
      <c r="F139" s="222" t="s">
        <v>8664</v>
      </c>
      <c r="G139" s="64"/>
      <c r="H139" s="64"/>
      <c r="I139" s="177"/>
      <c r="J139" s="64"/>
      <c r="K139" s="64"/>
      <c r="L139" s="62"/>
      <c r="M139" s="223"/>
      <c r="N139" s="43"/>
      <c r="O139" s="43"/>
      <c r="P139" s="43"/>
      <c r="Q139" s="43"/>
      <c r="R139" s="43"/>
      <c r="S139" s="43"/>
      <c r="T139" s="79"/>
      <c r="AT139" s="25" t="s">
        <v>506</v>
      </c>
      <c r="AU139" s="25" t="s">
        <v>82</v>
      </c>
    </row>
    <row r="140" spans="2:65" s="1" customFormat="1" ht="72">
      <c r="B140" s="42"/>
      <c r="C140" s="64"/>
      <c r="D140" s="221" t="s">
        <v>509</v>
      </c>
      <c r="E140" s="64"/>
      <c r="F140" s="224" t="s">
        <v>8665</v>
      </c>
      <c r="G140" s="64"/>
      <c r="H140" s="64"/>
      <c r="I140" s="177"/>
      <c r="J140" s="64"/>
      <c r="K140" s="64"/>
      <c r="L140" s="62"/>
      <c r="M140" s="223"/>
      <c r="N140" s="43"/>
      <c r="O140" s="43"/>
      <c r="P140" s="43"/>
      <c r="Q140" s="43"/>
      <c r="R140" s="43"/>
      <c r="S140" s="43"/>
      <c r="T140" s="79"/>
      <c r="AT140" s="25" t="s">
        <v>509</v>
      </c>
      <c r="AU140" s="25" t="s">
        <v>82</v>
      </c>
    </row>
    <row r="141" spans="2:65" s="12" customFormat="1">
      <c r="B141" s="225"/>
      <c r="C141" s="226"/>
      <c r="D141" s="221" t="s">
        <v>513</v>
      </c>
      <c r="E141" s="248" t="s">
        <v>23</v>
      </c>
      <c r="F141" s="249" t="s">
        <v>8666</v>
      </c>
      <c r="G141" s="226"/>
      <c r="H141" s="250">
        <v>15.731</v>
      </c>
      <c r="I141" s="231"/>
      <c r="J141" s="226"/>
      <c r="K141" s="226"/>
      <c r="L141" s="232"/>
      <c r="M141" s="233"/>
      <c r="N141" s="234"/>
      <c r="O141" s="234"/>
      <c r="P141" s="234"/>
      <c r="Q141" s="234"/>
      <c r="R141" s="234"/>
      <c r="S141" s="234"/>
      <c r="T141" s="235"/>
      <c r="AT141" s="236" t="s">
        <v>513</v>
      </c>
      <c r="AU141" s="236" t="s">
        <v>82</v>
      </c>
      <c r="AV141" s="12" t="s">
        <v>82</v>
      </c>
      <c r="AW141" s="12" t="s">
        <v>36</v>
      </c>
      <c r="AX141" s="12" t="s">
        <v>73</v>
      </c>
      <c r="AY141" s="236" t="s">
        <v>492</v>
      </c>
    </row>
    <row r="142" spans="2:65" s="13" customFormat="1">
      <c r="B142" s="237"/>
      <c r="C142" s="238"/>
      <c r="D142" s="221" t="s">
        <v>513</v>
      </c>
      <c r="E142" s="239" t="s">
        <v>23</v>
      </c>
      <c r="F142" s="240" t="s">
        <v>8660</v>
      </c>
      <c r="G142" s="238"/>
      <c r="H142" s="241" t="s">
        <v>23</v>
      </c>
      <c r="I142" s="242"/>
      <c r="J142" s="238"/>
      <c r="K142" s="238"/>
      <c r="L142" s="243"/>
      <c r="M142" s="244"/>
      <c r="N142" s="245"/>
      <c r="O142" s="245"/>
      <c r="P142" s="245"/>
      <c r="Q142" s="245"/>
      <c r="R142" s="245"/>
      <c r="S142" s="245"/>
      <c r="T142" s="246"/>
      <c r="AT142" s="247" t="s">
        <v>513</v>
      </c>
      <c r="AU142" s="247" t="s">
        <v>82</v>
      </c>
      <c r="AV142" s="13" t="s">
        <v>80</v>
      </c>
      <c r="AW142" s="13" t="s">
        <v>36</v>
      </c>
      <c r="AX142" s="13" t="s">
        <v>73</v>
      </c>
      <c r="AY142" s="247" t="s">
        <v>492</v>
      </c>
    </row>
    <row r="143" spans="2:65" s="14" customFormat="1">
      <c r="B143" s="251"/>
      <c r="C143" s="252"/>
      <c r="D143" s="227" t="s">
        <v>513</v>
      </c>
      <c r="E143" s="253" t="s">
        <v>23</v>
      </c>
      <c r="F143" s="254" t="s">
        <v>560</v>
      </c>
      <c r="G143" s="252"/>
      <c r="H143" s="255">
        <v>15.731</v>
      </c>
      <c r="I143" s="256"/>
      <c r="J143" s="252"/>
      <c r="K143" s="252"/>
      <c r="L143" s="257"/>
      <c r="M143" s="258"/>
      <c r="N143" s="259"/>
      <c r="O143" s="259"/>
      <c r="P143" s="259"/>
      <c r="Q143" s="259"/>
      <c r="R143" s="259"/>
      <c r="S143" s="259"/>
      <c r="T143" s="260"/>
      <c r="AT143" s="261" t="s">
        <v>513</v>
      </c>
      <c r="AU143" s="261" t="s">
        <v>82</v>
      </c>
      <c r="AV143" s="14" t="s">
        <v>502</v>
      </c>
      <c r="AW143" s="14" t="s">
        <v>36</v>
      </c>
      <c r="AX143" s="14" t="s">
        <v>80</v>
      </c>
      <c r="AY143" s="261" t="s">
        <v>492</v>
      </c>
    </row>
    <row r="144" spans="2:65" s="1" customFormat="1" ht="25.5" customHeight="1">
      <c r="B144" s="42"/>
      <c r="C144" s="209" t="s">
        <v>591</v>
      </c>
      <c r="D144" s="209" t="s">
        <v>498</v>
      </c>
      <c r="E144" s="210" t="s">
        <v>8667</v>
      </c>
      <c r="F144" s="211" t="s">
        <v>8668</v>
      </c>
      <c r="G144" s="212" t="s">
        <v>180</v>
      </c>
      <c r="H144" s="213">
        <v>353.64</v>
      </c>
      <c r="I144" s="214"/>
      <c r="J144" s="215">
        <f>ROUND(I144*H144,2)</f>
        <v>0</v>
      </c>
      <c r="K144" s="211" t="s">
        <v>501</v>
      </c>
      <c r="L144" s="62"/>
      <c r="M144" s="216" t="s">
        <v>23</v>
      </c>
      <c r="N144" s="217" t="s">
        <v>44</v>
      </c>
      <c r="O144" s="43"/>
      <c r="P144" s="218">
        <f>O144*H144</f>
        <v>0</v>
      </c>
      <c r="Q144" s="218">
        <v>2.9434999999999999E-2</v>
      </c>
      <c r="R144" s="218">
        <f>Q144*H144</f>
        <v>10.409393399999999</v>
      </c>
      <c r="S144" s="218">
        <v>0</v>
      </c>
      <c r="T144" s="219">
        <f>S144*H144</f>
        <v>0</v>
      </c>
      <c r="AR144" s="25" t="s">
        <v>502</v>
      </c>
      <c r="AT144" s="25" t="s">
        <v>498</v>
      </c>
      <c r="AU144" s="25" t="s">
        <v>82</v>
      </c>
      <c r="AY144" s="25" t="s">
        <v>492</v>
      </c>
      <c r="BE144" s="220">
        <f>IF(N144="základní",J144,0)</f>
        <v>0</v>
      </c>
      <c r="BF144" s="220">
        <f>IF(N144="snížená",J144,0)</f>
        <v>0</v>
      </c>
      <c r="BG144" s="220">
        <f>IF(N144="zákl. přenesená",J144,0)</f>
        <v>0</v>
      </c>
      <c r="BH144" s="220">
        <f>IF(N144="sníž. přenesená",J144,0)</f>
        <v>0</v>
      </c>
      <c r="BI144" s="220">
        <f>IF(N144="nulová",J144,0)</f>
        <v>0</v>
      </c>
      <c r="BJ144" s="25" t="s">
        <v>80</v>
      </c>
      <c r="BK144" s="220">
        <f>ROUND(I144*H144,2)</f>
        <v>0</v>
      </c>
      <c r="BL144" s="25" t="s">
        <v>502</v>
      </c>
      <c r="BM144" s="25" t="s">
        <v>8669</v>
      </c>
    </row>
    <row r="145" spans="2:65" s="1" customFormat="1" ht="24">
      <c r="B145" s="42"/>
      <c r="C145" s="64"/>
      <c r="D145" s="221" t="s">
        <v>506</v>
      </c>
      <c r="E145" s="64"/>
      <c r="F145" s="222" t="s">
        <v>8670</v>
      </c>
      <c r="G145" s="64"/>
      <c r="H145" s="64"/>
      <c r="I145" s="177"/>
      <c r="J145" s="64"/>
      <c r="K145" s="64"/>
      <c r="L145" s="62"/>
      <c r="M145" s="223"/>
      <c r="N145" s="43"/>
      <c r="O145" s="43"/>
      <c r="P145" s="43"/>
      <c r="Q145" s="43"/>
      <c r="R145" s="43"/>
      <c r="S145" s="43"/>
      <c r="T145" s="79"/>
      <c r="AT145" s="25" t="s">
        <v>506</v>
      </c>
      <c r="AU145" s="25" t="s">
        <v>82</v>
      </c>
    </row>
    <row r="146" spans="2:65" s="1" customFormat="1" ht="72">
      <c r="B146" s="42"/>
      <c r="C146" s="64"/>
      <c r="D146" s="221" t="s">
        <v>509</v>
      </c>
      <c r="E146" s="64"/>
      <c r="F146" s="224" t="s">
        <v>8665</v>
      </c>
      <c r="G146" s="64"/>
      <c r="H146" s="64"/>
      <c r="I146" s="177"/>
      <c r="J146" s="64"/>
      <c r="K146" s="64"/>
      <c r="L146" s="62"/>
      <c r="M146" s="223"/>
      <c r="N146" s="43"/>
      <c r="O146" s="43"/>
      <c r="P146" s="43"/>
      <c r="Q146" s="43"/>
      <c r="R146" s="43"/>
      <c r="S146" s="43"/>
      <c r="T146" s="79"/>
      <c r="AT146" s="25" t="s">
        <v>509</v>
      </c>
      <c r="AU146" s="25" t="s">
        <v>82</v>
      </c>
    </row>
    <row r="147" spans="2:65" s="12" customFormat="1">
      <c r="B147" s="225"/>
      <c r="C147" s="226"/>
      <c r="D147" s="221" t="s">
        <v>513</v>
      </c>
      <c r="E147" s="248" t="s">
        <v>23</v>
      </c>
      <c r="F147" s="249" t="s">
        <v>8671</v>
      </c>
      <c r="G147" s="226"/>
      <c r="H147" s="250">
        <v>135.61799999999999</v>
      </c>
      <c r="I147" s="231"/>
      <c r="J147" s="226"/>
      <c r="K147" s="226"/>
      <c r="L147" s="232"/>
      <c r="M147" s="233"/>
      <c r="N147" s="234"/>
      <c r="O147" s="234"/>
      <c r="P147" s="234"/>
      <c r="Q147" s="234"/>
      <c r="R147" s="234"/>
      <c r="S147" s="234"/>
      <c r="T147" s="235"/>
      <c r="AT147" s="236" t="s">
        <v>513</v>
      </c>
      <c r="AU147" s="236" t="s">
        <v>82</v>
      </c>
      <c r="AV147" s="12" t="s">
        <v>82</v>
      </c>
      <c r="AW147" s="12" t="s">
        <v>36</v>
      </c>
      <c r="AX147" s="12" t="s">
        <v>73</v>
      </c>
      <c r="AY147" s="236" t="s">
        <v>492</v>
      </c>
    </row>
    <row r="148" spans="2:65" s="13" customFormat="1">
      <c r="B148" s="237"/>
      <c r="C148" s="238"/>
      <c r="D148" s="221" t="s">
        <v>513</v>
      </c>
      <c r="E148" s="239" t="s">
        <v>23</v>
      </c>
      <c r="F148" s="240" t="s">
        <v>8657</v>
      </c>
      <c r="G148" s="238"/>
      <c r="H148" s="241" t="s">
        <v>23</v>
      </c>
      <c r="I148" s="242"/>
      <c r="J148" s="238"/>
      <c r="K148" s="238"/>
      <c r="L148" s="243"/>
      <c r="M148" s="244"/>
      <c r="N148" s="245"/>
      <c r="O148" s="245"/>
      <c r="P148" s="245"/>
      <c r="Q148" s="245"/>
      <c r="R148" s="245"/>
      <c r="S148" s="245"/>
      <c r="T148" s="246"/>
      <c r="AT148" s="247" t="s">
        <v>513</v>
      </c>
      <c r="AU148" s="247" t="s">
        <v>82</v>
      </c>
      <c r="AV148" s="13" t="s">
        <v>80</v>
      </c>
      <c r="AW148" s="13" t="s">
        <v>36</v>
      </c>
      <c r="AX148" s="13" t="s">
        <v>73</v>
      </c>
      <c r="AY148" s="247" t="s">
        <v>492</v>
      </c>
    </row>
    <row r="149" spans="2:65" s="12" customFormat="1">
      <c r="B149" s="225"/>
      <c r="C149" s="226"/>
      <c r="D149" s="221" t="s">
        <v>513</v>
      </c>
      <c r="E149" s="248" t="s">
        <v>23</v>
      </c>
      <c r="F149" s="249" t="s">
        <v>8672</v>
      </c>
      <c r="G149" s="226"/>
      <c r="H149" s="250">
        <v>144.96799999999999</v>
      </c>
      <c r="I149" s="231"/>
      <c r="J149" s="226"/>
      <c r="K149" s="226"/>
      <c r="L149" s="232"/>
      <c r="M149" s="233"/>
      <c r="N149" s="234"/>
      <c r="O149" s="234"/>
      <c r="P149" s="234"/>
      <c r="Q149" s="234"/>
      <c r="R149" s="234"/>
      <c r="S149" s="234"/>
      <c r="T149" s="235"/>
      <c r="AT149" s="236" t="s">
        <v>513</v>
      </c>
      <c r="AU149" s="236" t="s">
        <v>82</v>
      </c>
      <c r="AV149" s="12" t="s">
        <v>82</v>
      </c>
      <c r="AW149" s="12" t="s">
        <v>36</v>
      </c>
      <c r="AX149" s="12" t="s">
        <v>73</v>
      </c>
      <c r="AY149" s="236" t="s">
        <v>492</v>
      </c>
    </row>
    <row r="150" spans="2:65" s="13" customFormat="1">
      <c r="B150" s="237"/>
      <c r="C150" s="238"/>
      <c r="D150" s="221" t="s">
        <v>513</v>
      </c>
      <c r="E150" s="239" t="s">
        <v>23</v>
      </c>
      <c r="F150" s="240" t="s">
        <v>8658</v>
      </c>
      <c r="G150" s="238"/>
      <c r="H150" s="241" t="s">
        <v>23</v>
      </c>
      <c r="I150" s="242"/>
      <c r="J150" s="238"/>
      <c r="K150" s="238"/>
      <c r="L150" s="243"/>
      <c r="M150" s="244"/>
      <c r="N150" s="245"/>
      <c r="O150" s="245"/>
      <c r="P150" s="245"/>
      <c r="Q150" s="245"/>
      <c r="R150" s="245"/>
      <c r="S150" s="245"/>
      <c r="T150" s="246"/>
      <c r="AT150" s="247" t="s">
        <v>513</v>
      </c>
      <c r="AU150" s="247" t="s">
        <v>82</v>
      </c>
      <c r="AV150" s="13" t="s">
        <v>80</v>
      </c>
      <c r="AW150" s="13" t="s">
        <v>36</v>
      </c>
      <c r="AX150" s="13" t="s">
        <v>73</v>
      </c>
      <c r="AY150" s="247" t="s">
        <v>492</v>
      </c>
    </row>
    <row r="151" spans="2:65" s="12" customFormat="1">
      <c r="B151" s="225"/>
      <c r="C151" s="226"/>
      <c r="D151" s="221" t="s">
        <v>513</v>
      </c>
      <c r="E151" s="248" t="s">
        <v>23</v>
      </c>
      <c r="F151" s="249" t="s">
        <v>8673</v>
      </c>
      <c r="G151" s="226"/>
      <c r="H151" s="250">
        <v>73.054000000000002</v>
      </c>
      <c r="I151" s="231"/>
      <c r="J151" s="226"/>
      <c r="K151" s="226"/>
      <c r="L151" s="232"/>
      <c r="M151" s="233"/>
      <c r="N151" s="234"/>
      <c r="O151" s="234"/>
      <c r="P151" s="234"/>
      <c r="Q151" s="234"/>
      <c r="R151" s="234"/>
      <c r="S151" s="234"/>
      <c r="T151" s="235"/>
      <c r="AT151" s="236" t="s">
        <v>513</v>
      </c>
      <c r="AU151" s="236" t="s">
        <v>82</v>
      </c>
      <c r="AV151" s="12" t="s">
        <v>82</v>
      </c>
      <c r="AW151" s="12" t="s">
        <v>36</v>
      </c>
      <c r="AX151" s="12" t="s">
        <v>73</v>
      </c>
      <c r="AY151" s="236" t="s">
        <v>492</v>
      </c>
    </row>
    <row r="152" spans="2:65" s="13" customFormat="1">
      <c r="B152" s="237"/>
      <c r="C152" s="238"/>
      <c r="D152" s="221" t="s">
        <v>513</v>
      </c>
      <c r="E152" s="239" t="s">
        <v>23</v>
      </c>
      <c r="F152" s="240" t="s">
        <v>8660</v>
      </c>
      <c r="G152" s="238"/>
      <c r="H152" s="241" t="s">
        <v>23</v>
      </c>
      <c r="I152" s="242"/>
      <c r="J152" s="238"/>
      <c r="K152" s="238"/>
      <c r="L152" s="243"/>
      <c r="M152" s="244"/>
      <c r="N152" s="245"/>
      <c r="O152" s="245"/>
      <c r="P152" s="245"/>
      <c r="Q152" s="245"/>
      <c r="R152" s="245"/>
      <c r="S152" s="245"/>
      <c r="T152" s="246"/>
      <c r="AT152" s="247" t="s">
        <v>513</v>
      </c>
      <c r="AU152" s="247" t="s">
        <v>82</v>
      </c>
      <c r="AV152" s="13" t="s">
        <v>80</v>
      </c>
      <c r="AW152" s="13" t="s">
        <v>36</v>
      </c>
      <c r="AX152" s="13" t="s">
        <v>73</v>
      </c>
      <c r="AY152" s="247" t="s">
        <v>492</v>
      </c>
    </row>
    <row r="153" spans="2:65" s="13" customFormat="1">
      <c r="B153" s="237"/>
      <c r="C153" s="238"/>
      <c r="D153" s="221" t="s">
        <v>513</v>
      </c>
      <c r="E153" s="239" t="s">
        <v>23</v>
      </c>
      <c r="F153" s="240" t="s">
        <v>8674</v>
      </c>
      <c r="G153" s="238"/>
      <c r="H153" s="241" t="s">
        <v>23</v>
      </c>
      <c r="I153" s="242"/>
      <c r="J153" s="238"/>
      <c r="K153" s="238"/>
      <c r="L153" s="243"/>
      <c r="M153" s="244"/>
      <c r="N153" s="245"/>
      <c r="O153" s="245"/>
      <c r="P153" s="245"/>
      <c r="Q153" s="245"/>
      <c r="R153" s="245"/>
      <c r="S153" s="245"/>
      <c r="T153" s="246"/>
      <c r="AT153" s="247" t="s">
        <v>513</v>
      </c>
      <c r="AU153" s="247" t="s">
        <v>82</v>
      </c>
      <c r="AV153" s="13" t="s">
        <v>80</v>
      </c>
      <c r="AW153" s="13" t="s">
        <v>36</v>
      </c>
      <c r="AX153" s="13" t="s">
        <v>73</v>
      </c>
      <c r="AY153" s="247" t="s">
        <v>492</v>
      </c>
    </row>
    <row r="154" spans="2:65" s="14" customFormat="1">
      <c r="B154" s="251"/>
      <c r="C154" s="252"/>
      <c r="D154" s="227" t="s">
        <v>513</v>
      </c>
      <c r="E154" s="253" t="s">
        <v>23</v>
      </c>
      <c r="F154" s="254" t="s">
        <v>560</v>
      </c>
      <c r="G154" s="252"/>
      <c r="H154" s="255">
        <v>353.64</v>
      </c>
      <c r="I154" s="256"/>
      <c r="J154" s="252"/>
      <c r="K154" s="252"/>
      <c r="L154" s="257"/>
      <c r="M154" s="258"/>
      <c r="N154" s="259"/>
      <c r="O154" s="259"/>
      <c r="P154" s="259"/>
      <c r="Q154" s="259"/>
      <c r="R154" s="259"/>
      <c r="S154" s="259"/>
      <c r="T154" s="260"/>
      <c r="AT154" s="261" t="s">
        <v>513</v>
      </c>
      <c r="AU154" s="261" t="s">
        <v>82</v>
      </c>
      <c r="AV154" s="14" t="s">
        <v>502</v>
      </c>
      <c r="AW154" s="14" t="s">
        <v>36</v>
      </c>
      <c r="AX154" s="14" t="s">
        <v>80</v>
      </c>
      <c r="AY154" s="261" t="s">
        <v>492</v>
      </c>
    </row>
    <row r="155" spans="2:65" s="1" customFormat="1" ht="16.5" customHeight="1">
      <c r="B155" s="42"/>
      <c r="C155" s="209" t="s">
        <v>604</v>
      </c>
      <c r="D155" s="209" t="s">
        <v>498</v>
      </c>
      <c r="E155" s="210" t="s">
        <v>782</v>
      </c>
      <c r="F155" s="211" t="s">
        <v>783</v>
      </c>
      <c r="G155" s="212" t="s">
        <v>632</v>
      </c>
      <c r="H155" s="213">
        <v>123.01</v>
      </c>
      <c r="I155" s="214"/>
      <c r="J155" s="215">
        <f>ROUND(I155*H155,2)</f>
        <v>0</v>
      </c>
      <c r="K155" s="211" t="s">
        <v>501</v>
      </c>
      <c r="L155" s="62"/>
      <c r="M155" s="216" t="s">
        <v>23</v>
      </c>
      <c r="N155" s="217" t="s">
        <v>44</v>
      </c>
      <c r="O155" s="43"/>
      <c r="P155" s="218">
        <f>O155*H155</f>
        <v>0</v>
      </c>
      <c r="Q155" s="218">
        <v>0</v>
      </c>
      <c r="R155" s="218">
        <f>Q155*H155</f>
        <v>0</v>
      </c>
      <c r="S155" s="218">
        <v>0</v>
      </c>
      <c r="T155" s="219">
        <f>S155*H155</f>
        <v>0</v>
      </c>
      <c r="AR155" s="25" t="s">
        <v>502</v>
      </c>
      <c r="AT155" s="25" t="s">
        <v>498</v>
      </c>
      <c r="AU155" s="25" t="s">
        <v>82</v>
      </c>
      <c r="AY155" s="25" t="s">
        <v>492</v>
      </c>
      <c r="BE155" s="220">
        <f>IF(N155="základní",J155,0)</f>
        <v>0</v>
      </c>
      <c r="BF155" s="220">
        <f>IF(N155="snížená",J155,0)</f>
        <v>0</v>
      </c>
      <c r="BG155" s="220">
        <f>IF(N155="zákl. přenesená",J155,0)</f>
        <v>0</v>
      </c>
      <c r="BH155" s="220">
        <f>IF(N155="sníž. přenesená",J155,0)</f>
        <v>0</v>
      </c>
      <c r="BI155" s="220">
        <f>IF(N155="nulová",J155,0)</f>
        <v>0</v>
      </c>
      <c r="BJ155" s="25" t="s">
        <v>80</v>
      </c>
      <c r="BK155" s="220">
        <f>ROUND(I155*H155,2)</f>
        <v>0</v>
      </c>
      <c r="BL155" s="25" t="s">
        <v>502</v>
      </c>
      <c r="BM155" s="25" t="s">
        <v>8675</v>
      </c>
    </row>
    <row r="156" spans="2:65" s="1" customFormat="1" ht="36">
      <c r="B156" s="42"/>
      <c r="C156" s="64"/>
      <c r="D156" s="221" t="s">
        <v>506</v>
      </c>
      <c r="E156" s="64"/>
      <c r="F156" s="222" t="s">
        <v>785</v>
      </c>
      <c r="G156" s="64"/>
      <c r="H156" s="64"/>
      <c r="I156" s="177"/>
      <c r="J156" s="64"/>
      <c r="K156" s="64"/>
      <c r="L156" s="62"/>
      <c r="M156" s="223"/>
      <c r="N156" s="43"/>
      <c r="O156" s="43"/>
      <c r="P156" s="43"/>
      <c r="Q156" s="43"/>
      <c r="R156" s="43"/>
      <c r="S156" s="43"/>
      <c r="T156" s="79"/>
      <c r="AT156" s="25" t="s">
        <v>506</v>
      </c>
      <c r="AU156" s="25" t="s">
        <v>82</v>
      </c>
    </row>
    <row r="157" spans="2:65" s="1" customFormat="1" ht="192">
      <c r="B157" s="42"/>
      <c r="C157" s="64"/>
      <c r="D157" s="221" t="s">
        <v>509</v>
      </c>
      <c r="E157" s="64"/>
      <c r="F157" s="224" t="s">
        <v>786</v>
      </c>
      <c r="G157" s="64"/>
      <c r="H157" s="64"/>
      <c r="I157" s="177"/>
      <c r="J157" s="64"/>
      <c r="K157" s="64"/>
      <c r="L157" s="62"/>
      <c r="M157" s="223"/>
      <c r="N157" s="43"/>
      <c r="O157" s="43"/>
      <c r="P157" s="43"/>
      <c r="Q157" s="43"/>
      <c r="R157" s="43"/>
      <c r="S157" s="43"/>
      <c r="T157" s="79"/>
      <c r="AT157" s="25" t="s">
        <v>509</v>
      </c>
      <c r="AU157" s="25" t="s">
        <v>82</v>
      </c>
    </row>
    <row r="158" spans="2:65" s="12" customFormat="1">
      <c r="B158" s="225"/>
      <c r="C158" s="226"/>
      <c r="D158" s="221" t="s">
        <v>513</v>
      </c>
      <c r="E158" s="248" t="s">
        <v>23</v>
      </c>
      <c r="F158" s="249" t="s">
        <v>8676</v>
      </c>
      <c r="G158" s="226"/>
      <c r="H158" s="250">
        <v>123.01</v>
      </c>
      <c r="I158" s="231"/>
      <c r="J158" s="226"/>
      <c r="K158" s="226"/>
      <c r="L158" s="232"/>
      <c r="M158" s="233"/>
      <c r="N158" s="234"/>
      <c r="O158" s="234"/>
      <c r="P158" s="234"/>
      <c r="Q158" s="234"/>
      <c r="R158" s="234"/>
      <c r="S158" s="234"/>
      <c r="T158" s="235"/>
      <c r="AT158" s="236" t="s">
        <v>513</v>
      </c>
      <c r="AU158" s="236" t="s">
        <v>82</v>
      </c>
      <c r="AV158" s="12" t="s">
        <v>82</v>
      </c>
      <c r="AW158" s="12" t="s">
        <v>36</v>
      </c>
      <c r="AX158" s="12" t="s">
        <v>73</v>
      </c>
      <c r="AY158" s="236" t="s">
        <v>492</v>
      </c>
    </row>
    <row r="159" spans="2:65" s="13" customFormat="1">
      <c r="B159" s="237"/>
      <c r="C159" s="238"/>
      <c r="D159" s="221" t="s">
        <v>513</v>
      </c>
      <c r="E159" s="239" t="s">
        <v>23</v>
      </c>
      <c r="F159" s="240" t="s">
        <v>8677</v>
      </c>
      <c r="G159" s="238"/>
      <c r="H159" s="241" t="s">
        <v>23</v>
      </c>
      <c r="I159" s="242"/>
      <c r="J159" s="238"/>
      <c r="K159" s="238"/>
      <c r="L159" s="243"/>
      <c r="M159" s="244"/>
      <c r="N159" s="245"/>
      <c r="O159" s="245"/>
      <c r="P159" s="245"/>
      <c r="Q159" s="245"/>
      <c r="R159" s="245"/>
      <c r="S159" s="245"/>
      <c r="T159" s="246"/>
      <c r="AT159" s="247" t="s">
        <v>513</v>
      </c>
      <c r="AU159" s="247" t="s">
        <v>82</v>
      </c>
      <c r="AV159" s="13" t="s">
        <v>80</v>
      </c>
      <c r="AW159" s="13" t="s">
        <v>36</v>
      </c>
      <c r="AX159" s="13" t="s">
        <v>73</v>
      </c>
      <c r="AY159" s="247" t="s">
        <v>492</v>
      </c>
    </row>
    <row r="160" spans="2:65" s="14" customFormat="1">
      <c r="B160" s="251"/>
      <c r="C160" s="252"/>
      <c r="D160" s="227" t="s">
        <v>513</v>
      </c>
      <c r="E160" s="253" t="s">
        <v>23</v>
      </c>
      <c r="F160" s="254" t="s">
        <v>560</v>
      </c>
      <c r="G160" s="252"/>
      <c r="H160" s="255">
        <v>123.01</v>
      </c>
      <c r="I160" s="256"/>
      <c r="J160" s="252"/>
      <c r="K160" s="252"/>
      <c r="L160" s="257"/>
      <c r="M160" s="258"/>
      <c r="N160" s="259"/>
      <c r="O160" s="259"/>
      <c r="P160" s="259"/>
      <c r="Q160" s="259"/>
      <c r="R160" s="259"/>
      <c r="S160" s="259"/>
      <c r="T160" s="260"/>
      <c r="AT160" s="261" t="s">
        <v>513</v>
      </c>
      <c r="AU160" s="261" t="s">
        <v>82</v>
      </c>
      <c r="AV160" s="14" t="s">
        <v>502</v>
      </c>
      <c r="AW160" s="14" t="s">
        <v>36</v>
      </c>
      <c r="AX160" s="14" t="s">
        <v>80</v>
      </c>
      <c r="AY160" s="261" t="s">
        <v>492</v>
      </c>
    </row>
    <row r="161" spans="2:65" s="1" customFormat="1" ht="25.5" customHeight="1">
      <c r="B161" s="42"/>
      <c r="C161" s="209" t="s">
        <v>617</v>
      </c>
      <c r="D161" s="209" t="s">
        <v>498</v>
      </c>
      <c r="E161" s="210" t="s">
        <v>788</v>
      </c>
      <c r="F161" s="211" t="s">
        <v>789</v>
      </c>
      <c r="G161" s="212" t="s">
        <v>632</v>
      </c>
      <c r="H161" s="213">
        <v>615.04999999999995</v>
      </c>
      <c r="I161" s="214"/>
      <c r="J161" s="215">
        <f>ROUND(I161*H161,2)</f>
        <v>0</v>
      </c>
      <c r="K161" s="211" t="s">
        <v>501</v>
      </c>
      <c r="L161" s="62"/>
      <c r="M161" s="216" t="s">
        <v>23</v>
      </c>
      <c r="N161" s="217" t="s">
        <v>44</v>
      </c>
      <c r="O161" s="43"/>
      <c r="P161" s="218">
        <f>O161*H161</f>
        <v>0</v>
      </c>
      <c r="Q161" s="218">
        <v>0</v>
      </c>
      <c r="R161" s="218">
        <f>Q161*H161</f>
        <v>0</v>
      </c>
      <c r="S161" s="218">
        <v>0</v>
      </c>
      <c r="T161" s="219">
        <f>S161*H161</f>
        <v>0</v>
      </c>
      <c r="AR161" s="25" t="s">
        <v>502</v>
      </c>
      <c r="AT161" s="25" t="s">
        <v>498</v>
      </c>
      <c r="AU161" s="25" t="s">
        <v>82</v>
      </c>
      <c r="AY161" s="25" t="s">
        <v>492</v>
      </c>
      <c r="BE161" s="220">
        <f>IF(N161="základní",J161,0)</f>
        <v>0</v>
      </c>
      <c r="BF161" s="220">
        <f>IF(N161="snížená",J161,0)</f>
        <v>0</v>
      </c>
      <c r="BG161" s="220">
        <f>IF(N161="zákl. přenesená",J161,0)</f>
        <v>0</v>
      </c>
      <c r="BH161" s="220">
        <f>IF(N161="sníž. přenesená",J161,0)</f>
        <v>0</v>
      </c>
      <c r="BI161" s="220">
        <f>IF(N161="nulová",J161,0)</f>
        <v>0</v>
      </c>
      <c r="BJ161" s="25" t="s">
        <v>80</v>
      </c>
      <c r="BK161" s="220">
        <f>ROUND(I161*H161,2)</f>
        <v>0</v>
      </c>
      <c r="BL161" s="25" t="s">
        <v>502</v>
      </c>
      <c r="BM161" s="25" t="s">
        <v>8678</v>
      </c>
    </row>
    <row r="162" spans="2:65" s="1" customFormat="1" ht="36">
      <c r="B162" s="42"/>
      <c r="C162" s="64"/>
      <c r="D162" s="221" t="s">
        <v>506</v>
      </c>
      <c r="E162" s="64"/>
      <c r="F162" s="222" t="s">
        <v>791</v>
      </c>
      <c r="G162" s="64"/>
      <c r="H162" s="64"/>
      <c r="I162" s="177"/>
      <c r="J162" s="64"/>
      <c r="K162" s="64"/>
      <c r="L162" s="62"/>
      <c r="M162" s="223"/>
      <c r="N162" s="43"/>
      <c r="O162" s="43"/>
      <c r="P162" s="43"/>
      <c r="Q162" s="43"/>
      <c r="R162" s="43"/>
      <c r="S162" s="43"/>
      <c r="T162" s="79"/>
      <c r="AT162" s="25" t="s">
        <v>506</v>
      </c>
      <c r="AU162" s="25" t="s">
        <v>82</v>
      </c>
    </row>
    <row r="163" spans="2:65" s="1" customFormat="1" ht="192">
      <c r="B163" s="42"/>
      <c r="C163" s="64"/>
      <c r="D163" s="221" t="s">
        <v>509</v>
      </c>
      <c r="E163" s="64"/>
      <c r="F163" s="224" t="s">
        <v>786</v>
      </c>
      <c r="G163" s="64"/>
      <c r="H163" s="64"/>
      <c r="I163" s="177"/>
      <c r="J163" s="64"/>
      <c r="K163" s="64"/>
      <c r="L163" s="62"/>
      <c r="M163" s="223"/>
      <c r="N163" s="43"/>
      <c r="O163" s="43"/>
      <c r="P163" s="43"/>
      <c r="Q163" s="43"/>
      <c r="R163" s="43"/>
      <c r="S163" s="43"/>
      <c r="T163" s="79"/>
      <c r="AT163" s="25" t="s">
        <v>509</v>
      </c>
      <c r="AU163" s="25" t="s">
        <v>82</v>
      </c>
    </row>
    <row r="164" spans="2:65" s="12" customFormat="1">
      <c r="B164" s="225"/>
      <c r="C164" s="226"/>
      <c r="D164" s="221" t="s">
        <v>513</v>
      </c>
      <c r="E164" s="248" t="s">
        <v>23</v>
      </c>
      <c r="F164" s="249" t="s">
        <v>8679</v>
      </c>
      <c r="G164" s="226"/>
      <c r="H164" s="250">
        <v>615.04999999999995</v>
      </c>
      <c r="I164" s="231"/>
      <c r="J164" s="226"/>
      <c r="K164" s="226"/>
      <c r="L164" s="232"/>
      <c r="M164" s="233"/>
      <c r="N164" s="234"/>
      <c r="O164" s="234"/>
      <c r="P164" s="234"/>
      <c r="Q164" s="234"/>
      <c r="R164" s="234"/>
      <c r="S164" s="234"/>
      <c r="T164" s="235"/>
      <c r="AT164" s="236" t="s">
        <v>513</v>
      </c>
      <c r="AU164" s="236" t="s">
        <v>82</v>
      </c>
      <c r="AV164" s="12" t="s">
        <v>82</v>
      </c>
      <c r="AW164" s="12" t="s">
        <v>36</v>
      </c>
      <c r="AX164" s="12" t="s">
        <v>73</v>
      </c>
      <c r="AY164" s="236" t="s">
        <v>492</v>
      </c>
    </row>
    <row r="165" spans="2:65" s="14" customFormat="1">
      <c r="B165" s="251"/>
      <c r="C165" s="252"/>
      <c r="D165" s="227" t="s">
        <v>513</v>
      </c>
      <c r="E165" s="253" t="s">
        <v>23</v>
      </c>
      <c r="F165" s="254" t="s">
        <v>560</v>
      </c>
      <c r="G165" s="252"/>
      <c r="H165" s="255">
        <v>615.04999999999995</v>
      </c>
      <c r="I165" s="256"/>
      <c r="J165" s="252"/>
      <c r="K165" s="252"/>
      <c r="L165" s="257"/>
      <c r="M165" s="258"/>
      <c r="N165" s="259"/>
      <c r="O165" s="259"/>
      <c r="P165" s="259"/>
      <c r="Q165" s="259"/>
      <c r="R165" s="259"/>
      <c r="S165" s="259"/>
      <c r="T165" s="260"/>
      <c r="AT165" s="261" t="s">
        <v>513</v>
      </c>
      <c r="AU165" s="261" t="s">
        <v>82</v>
      </c>
      <c r="AV165" s="14" t="s">
        <v>502</v>
      </c>
      <c r="AW165" s="14" t="s">
        <v>36</v>
      </c>
      <c r="AX165" s="14" t="s">
        <v>80</v>
      </c>
      <c r="AY165" s="261" t="s">
        <v>492</v>
      </c>
    </row>
    <row r="166" spans="2:65" s="1" customFormat="1" ht="16.5" customHeight="1">
      <c r="B166" s="42"/>
      <c r="C166" s="209" t="s">
        <v>255</v>
      </c>
      <c r="D166" s="209" t="s">
        <v>498</v>
      </c>
      <c r="E166" s="210" t="s">
        <v>8680</v>
      </c>
      <c r="F166" s="211" t="s">
        <v>8681</v>
      </c>
      <c r="G166" s="212" t="s">
        <v>632</v>
      </c>
      <c r="H166" s="213">
        <v>123.01</v>
      </c>
      <c r="I166" s="214"/>
      <c r="J166" s="215">
        <f>ROUND(I166*H166,2)</f>
        <v>0</v>
      </c>
      <c r="K166" s="211" t="s">
        <v>501</v>
      </c>
      <c r="L166" s="62"/>
      <c r="M166" s="216" t="s">
        <v>23</v>
      </c>
      <c r="N166" s="217" t="s">
        <v>44</v>
      </c>
      <c r="O166" s="43"/>
      <c r="P166" s="218">
        <f>O166*H166</f>
        <v>0</v>
      </c>
      <c r="Q166" s="218">
        <v>0</v>
      </c>
      <c r="R166" s="218">
        <f>Q166*H166</f>
        <v>0</v>
      </c>
      <c r="S166" s="218">
        <v>0</v>
      </c>
      <c r="T166" s="219">
        <f>S166*H166</f>
        <v>0</v>
      </c>
      <c r="AR166" s="25" t="s">
        <v>502</v>
      </c>
      <c r="AT166" s="25" t="s">
        <v>498</v>
      </c>
      <c r="AU166" s="25" t="s">
        <v>82</v>
      </c>
      <c r="AY166" s="25" t="s">
        <v>492</v>
      </c>
      <c r="BE166" s="220">
        <f>IF(N166="základní",J166,0)</f>
        <v>0</v>
      </c>
      <c r="BF166" s="220">
        <f>IF(N166="snížená",J166,0)</f>
        <v>0</v>
      </c>
      <c r="BG166" s="220">
        <f>IF(N166="zákl. přenesená",J166,0)</f>
        <v>0</v>
      </c>
      <c r="BH166" s="220">
        <f>IF(N166="sníž. přenesená",J166,0)</f>
        <v>0</v>
      </c>
      <c r="BI166" s="220">
        <f>IF(N166="nulová",J166,0)</f>
        <v>0</v>
      </c>
      <c r="BJ166" s="25" t="s">
        <v>80</v>
      </c>
      <c r="BK166" s="220">
        <f>ROUND(I166*H166,2)</f>
        <v>0</v>
      </c>
      <c r="BL166" s="25" t="s">
        <v>502</v>
      </c>
      <c r="BM166" s="25" t="s">
        <v>8682</v>
      </c>
    </row>
    <row r="167" spans="2:65" s="1" customFormat="1">
      <c r="B167" s="42"/>
      <c r="C167" s="64"/>
      <c r="D167" s="221" t="s">
        <v>506</v>
      </c>
      <c r="E167" s="64"/>
      <c r="F167" s="222" t="s">
        <v>8681</v>
      </c>
      <c r="G167" s="64"/>
      <c r="H167" s="64"/>
      <c r="I167" s="177"/>
      <c r="J167" s="64"/>
      <c r="K167" s="64"/>
      <c r="L167" s="62"/>
      <c r="M167" s="223"/>
      <c r="N167" s="43"/>
      <c r="O167" s="43"/>
      <c r="P167" s="43"/>
      <c r="Q167" s="43"/>
      <c r="R167" s="43"/>
      <c r="S167" s="43"/>
      <c r="T167" s="79"/>
      <c r="AT167" s="25" t="s">
        <v>506</v>
      </c>
      <c r="AU167" s="25" t="s">
        <v>82</v>
      </c>
    </row>
    <row r="168" spans="2:65" s="1" customFormat="1" ht="276">
      <c r="B168" s="42"/>
      <c r="C168" s="64"/>
      <c r="D168" s="221" t="s">
        <v>509</v>
      </c>
      <c r="E168" s="64"/>
      <c r="F168" s="224" t="s">
        <v>798</v>
      </c>
      <c r="G168" s="64"/>
      <c r="H168" s="64"/>
      <c r="I168" s="177"/>
      <c r="J168" s="64"/>
      <c r="K168" s="64"/>
      <c r="L168" s="62"/>
      <c r="M168" s="223"/>
      <c r="N168" s="43"/>
      <c r="O168" s="43"/>
      <c r="P168" s="43"/>
      <c r="Q168" s="43"/>
      <c r="R168" s="43"/>
      <c r="S168" s="43"/>
      <c r="T168" s="79"/>
      <c r="AT168" s="25" t="s">
        <v>509</v>
      </c>
      <c r="AU168" s="25" t="s">
        <v>82</v>
      </c>
    </row>
    <row r="169" spans="2:65" s="12" customFormat="1">
      <c r="B169" s="225"/>
      <c r="C169" s="226"/>
      <c r="D169" s="221" t="s">
        <v>513</v>
      </c>
      <c r="E169" s="248" t="s">
        <v>23</v>
      </c>
      <c r="F169" s="249" t="s">
        <v>8683</v>
      </c>
      <c r="G169" s="226"/>
      <c r="H169" s="250">
        <v>123.01</v>
      </c>
      <c r="I169" s="231"/>
      <c r="J169" s="226"/>
      <c r="K169" s="226"/>
      <c r="L169" s="232"/>
      <c r="M169" s="233"/>
      <c r="N169" s="234"/>
      <c r="O169" s="234"/>
      <c r="P169" s="234"/>
      <c r="Q169" s="234"/>
      <c r="R169" s="234"/>
      <c r="S169" s="234"/>
      <c r="T169" s="235"/>
      <c r="AT169" s="236" t="s">
        <v>513</v>
      </c>
      <c r="AU169" s="236" t="s">
        <v>82</v>
      </c>
      <c r="AV169" s="12" t="s">
        <v>82</v>
      </c>
      <c r="AW169" s="12" t="s">
        <v>36</v>
      </c>
      <c r="AX169" s="12" t="s">
        <v>73</v>
      </c>
      <c r="AY169" s="236" t="s">
        <v>492</v>
      </c>
    </row>
    <row r="170" spans="2:65" s="14" customFormat="1">
      <c r="B170" s="251"/>
      <c r="C170" s="252"/>
      <c r="D170" s="227" t="s">
        <v>513</v>
      </c>
      <c r="E170" s="253" t="s">
        <v>23</v>
      </c>
      <c r="F170" s="254" t="s">
        <v>560</v>
      </c>
      <c r="G170" s="252"/>
      <c r="H170" s="255">
        <v>123.01</v>
      </c>
      <c r="I170" s="256"/>
      <c r="J170" s="252"/>
      <c r="K170" s="252"/>
      <c r="L170" s="257"/>
      <c r="M170" s="258"/>
      <c r="N170" s="259"/>
      <c r="O170" s="259"/>
      <c r="P170" s="259"/>
      <c r="Q170" s="259"/>
      <c r="R170" s="259"/>
      <c r="S170" s="259"/>
      <c r="T170" s="260"/>
      <c r="AT170" s="261" t="s">
        <v>513</v>
      </c>
      <c r="AU170" s="261" t="s">
        <v>82</v>
      </c>
      <c r="AV170" s="14" t="s">
        <v>502</v>
      </c>
      <c r="AW170" s="14" t="s">
        <v>36</v>
      </c>
      <c r="AX170" s="14" t="s">
        <v>80</v>
      </c>
      <c r="AY170" s="261" t="s">
        <v>492</v>
      </c>
    </row>
    <row r="171" spans="2:65" s="1" customFormat="1" ht="16.5" customHeight="1">
      <c r="B171" s="42"/>
      <c r="C171" s="209" t="s">
        <v>727</v>
      </c>
      <c r="D171" s="209" t="s">
        <v>498</v>
      </c>
      <c r="E171" s="210" t="s">
        <v>793</v>
      </c>
      <c r="F171" s="211" t="s">
        <v>794</v>
      </c>
      <c r="G171" s="212" t="s">
        <v>795</v>
      </c>
      <c r="H171" s="213">
        <v>209.11699999999999</v>
      </c>
      <c r="I171" s="214"/>
      <c r="J171" s="215">
        <f>ROUND(I171*H171,2)</f>
        <v>0</v>
      </c>
      <c r="K171" s="211" t="s">
        <v>501</v>
      </c>
      <c r="L171" s="62"/>
      <c r="M171" s="216" t="s">
        <v>23</v>
      </c>
      <c r="N171" s="217" t="s">
        <v>44</v>
      </c>
      <c r="O171" s="43"/>
      <c r="P171" s="218">
        <f>O171*H171</f>
        <v>0</v>
      </c>
      <c r="Q171" s="218">
        <v>0</v>
      </c>
      <c r="R171" s="218">
        <f>Q171*H171</f>
        <v>0</v>
      </c>
      <c r="S171" s="218">
        <v>0</v>
      </c>
      <c r="T171" s="219">
        <f>S171*H171</f>
        <v>0</v>
      </c>
      <c r="AR171" s="25" t="s">
        <v>502</v>
      </c>
      <c r="AT171" s="25" t="s">
        <v>498</v>
      </c>
      <c r="AU171" s="25" t="s">
        <v>82</v>
      </c>
      <c r="AY171" s="25" t="s">
        <v>492</v>
      </c>
      <c r="BE171" s="220">
        <f>IF(N171="základní",J171,0)</f>
        <v>0</v>
      </c>
      <c r="BF171" s="220">
        <f>IF(N171="snížená",J171,0)</f>
        <v>0</v>
      </c>
      <c r="BG171" s="220">
        <f>IF(N171="zákl. přenesená",J171,0)</f>
        <v>0</v>
      </c>
      <c r="BH171" s="220">
        <f>IF(N171="sníž. přenesená",J171,0)</f>
        <v>0</v>
      </c>
      <c r="BI171" s="220">
        <f>IF(N171="nulová",J171,0)</f>
        <v>0</v>
      </c>
      <c r="BJ171" s="25" t="s">
        <v>80</v>
      </c>
      <c r="BK171" s="220">
        <f>ROUND(I171*H171,2)</f>
        <v>0</v>
      </c>
      <c r="BL171" s="25" t="s">
        <v>502</v>
      </c>
      <c r="BM171" s="25" t="s">
        <v>8684</v>
      </c>
    </row>
    <row r="172" spans="2:65" s="1" customFormat="1">
      <c r="B172" s="42"/>
      <c r="C172" s="64"/>
      <c r="D172" s="221" t="s">
        <v>506</v>
      </c>
      <c r="E172" s="64"/>
      <c r="F172" s="222" t="s">
        <v>797</v>
      </c>
      <c r="G172" s="64"/>
      <c r="H172" s="64"/>
      <c r="I172" s="177"/>
      <c r="J172" s="64"/>
      <c r="K172" s="64"/>
      <c r="L172" s="62"/>
      <c r="M172" s="223"/>
      <c r="N172" s="43"/>
      <c r="O172" s="43"/>
      <c r="P172" s="43"/>
      <c r="Q172" s="43"/>
      <c r="R172" s="43"/>
      <c r="S172" s="43"/>
      <c r="T172" s="79"/>
      <c r="AT172" s="25" t="s">
        <v>506</v>
      </c>
      <c r="AU172" s="25" t="s">
        <v>82</v>
      </c>
    </row>
    <row r="173" spans="2:65" s="1" customFormat="1" ht="276">
      <c r="B173" s="42"/>
      <c r="C173" s="64"/>
      <c r="D173" s="221" t="s">
        <v>509</v>
      </c>
      <c r="E173" s="64"/>
      <c r="F173" s="224" t="s">
        <v>798</v>
      </c>
      <c r="G173" s="64"/>
      <c r="H173" s="64"/>
      <c r="I173" s="177"/>
      <c r="J173" s="64"/>
      <c r="K173" s="64"/>
      <c r="L173" s="62"/>
      <c r="M173" s="223"/>
      <c r="N173" s="43"/>
      <c r="O173" s="43"/>
      <c r="P173" s="43"/>
      <c r="Q173" s="43"/>
      <c r="R173" s="43"/>
      <c r="S173" s="43"/>
      <c r="T173" s="79"/>
      <c r="AT173" s="25" t="s">
        <v>509</v>
      </c>
      <c r="AU173" s="25" t="s">
        <v>82</v>
      </c>
    </row>
    <row r="174" spans="2:65" s="12" customFormat="1">
      <c r="B174" s="225"/>
      <c r="C174" s="226"/>
      <c r="D174" s="221" t="s">
        <v>513</v>
      </c>
      <c r="E174" s="248" t="s">
        <v>23</v>
      </c>
      <c r="F174" s="249" t="s">
        <v>8685</v>
      </c>
      <c r="G174" s="226"/>
      <c r="H174" s="250">
        <v>209.11699999999999</v>
      </c>
      <c r="I174" s="231"/>
      <c r="J174" s="226"/>
      <c r="K174" s="226"/>
      <c r="L174" s="232"/>
      <c r="M174" s="233"/>
      <c r="N174" s="234"/>
      <c r="O174" s="234"/>
      <c r="P174" s="234"/>
      <c r="Q174" s="234"/>
      <c r="R174" s="234"/>
      <c r="S174" s="234"/>
      <c r="T174" s="235"/>
      <c r="AT174" s="236" t="s">
        <v>513</v>
      </c>
      <c r="AU174" s="236" t="s">
        <v>82</v>
      </c>
      <c r="AV174" s="12" t="s">
        <v>82</v>
      </c>
      <c r="AW174" s="12" t="s">
        <v>36</v>
      </c>
      <c r="AX174" s="12" t="s">
        <v>73</v>
      </c>
      <c r="AY174" s="236" t="s">
        <v>492</v>
      </c>
    </row>
    <row r="175" spans="2:65" s="14" customFormat="1">
      <c r="B175" s="251"/>
      <c r="C175" s="252"/>
      <c r="D175" s="227" t="s">
        <v>513</v>
      </c>
      <c r="E175" s="253" t="s">
        <v>23</v>
      </c>
      <c r="F175" s="254" t="s">
        <v>560</v>
      </c>
      <c r="G175" s="252"/>
      <c r="H175" s="255">
        <v>209.11699999999999</v>
      </c>
      <c r="I175" s="256"/>
      <c r="J175" s="252"/>
      <c r="K175" s="252"/>
      <c r="L175" s="257"/>
      <c r="M175" s="258"/>
      <c r="N175" s="259"/>
      <c r="O175" s="259"/>
      <c r="P175" s="259"/>
      <c r="Q175" s="259"/>
      <c r="R175" s="259"/>
      <c r="S175" s="259"/>
      <c r="T175" s="260"/>
      <c r="AT175" s="261" t="s">
        <v>513</v>
      </c>
      <c r="AU175" s="261" t="s">
        <v>82</v>
      </c>
      <c r="AV175" s="14" t="s">
        <v>502</v>
      </c>
      <c r="AW175" s="14" t="s">
        <v>36</v>
      </c>
      <c r="AX175" s="14" t="s">
        <v>80</v>
      </c>
      <c r="AY175" s="261" t="s">
        <v>492</v>
      </c>
    </row>
    <row r="176" spans="2:65" s="1" customFormat="1" ht="16.5" customHeight="1">
      <c r="B176" s="42"/>
      <c r="C176" s="209" t="s">
        <v>742</v>
      </c>
      <c r="D176" s="209" t="s">
        <v>498</v>
      </c>
      <c r="E176" s="210" t="s">
        <v>801</v>
      </c>
      <c r="F176" s="211" t="s">
        <v>802</v>
      </c>
      <c r="G176" s="212" t="s">
        <v>632</v>
      </c>
      <c r="H176" s="213">
        <v>55.273000000000003</v>
      </c>
      <c r="I176" s="214"/>
      <c r="J176" s="215">
        <f>ROUND(I176*H176,2)</f>
        <v>0</v>
      </c>
      <c r="K176" s="211" t="s">
        <v>501</v>
      </c>
      <c r="L176" s="62"/>
      <c r="M176" s="216" t="s">
        <v>23</v>
      </c>
      <c r="N176" s="217" t="s">
        <v>44</v>
      </c>
      <c r="O176" s="43"/>
      <c r="P176" s="218">
        <f>O176*H176</f>
        <v>0</v>
      </c>
      <c r="Q176" s="218">
        <v>0</v>
      </c>
      <c r="R176" s="218">
        <f>Q176*H176</f>
        <v>0</v>
      </c>
      <c r="S176" s="218">
        <v>0</v>
      </c>
      <c r="T176" s="219">
        <f>S176*H176</f>
        <v>0</v>
      </c>
      <c r="AR176" s="25" t="s">
        <v>502</v>
      </c>
      <c r="AT176" s="25" t="s">
        <v>498</v>
      </c>
      <c r="AU176" s="25" t="s">
        <v>82</v>
      </c>
      <c r="AY176" s="25" t="s">
        <v>492</v>
      </c>
      <c r="BE176" s="220">
        <f>IF(N176="základní",J176,0)</f>
        <v>0</v>
      </c>
      <c r="BF176" s="220">
        <f>IF(N176="snížená",J176,0)</f>
        <v>0</v>
      </c>
      <c r="BG176" s="220">
        <f>IF(N176="zákl. přenesená",J176,0)</f>
        <v>0</v>
      </c>
      <c r="BH176" s="220">
        <f>IF(N176="sníž. přenesená",J176,0)</f>
        <v>0</v>
      </c>
      <c r="BI176" s="220">
        <f>IF(N176="nulová",J176,0)</f>
        <v>0</v>
      </c>
      <c r="BJ176" s="25" t="s">
        <v>80</v>
      </c>
      <c r="BK176" s="220">
        <f>ROUND(I176*H176,2)</f>
        <v>0</v>
      </c>
      <c r="BL176" s="25" t="s">
        <v>502</v>
      </c>
      <c r="BM176" s="25" t="s">
        <v>8686</v>
      </c>
    </row>
    <row r="177" spans="2:65" s="1" customFormat="1" ht="24">
      <c r="B177" s="42"/>
      <c r="C177" s="64"/>
      <c r="D177" s="221" t="s">
        <v>506</v>
      </c>
      <c r="E177" s="64"/>
      <c r="F177" s="222" t="s">
        <v>804</v>
      </c>
      <c r="G177" s="64"/>
      <c r="H177" s="64"/>
      <c r="I177" s="177"/>
      <c r="J177" s="64"/>
      <c r="K177" s="64"/>
      <c r="L177" s="62"/>
      <c r="M177" s="223"/>
      <c r="N177" s="43"/>
      <c r="O177" s="43"/>
      <c r="P177" s="43"/>
      <c r="Q177" s="43"/>
      <c r="R177" s="43"/>
      <c r="S177" s="43"/>
      <c r="T177" s="79"/>
      <c r="AT177" s="25" t="s">
        <v>506</v>
      </c>
      <c r="AU177" s="25" t="s">
        <v>82</v>
      </c>
    </row>
    <row r="178" spans="2:65" s="1" customFormat="1" ht="409.6">
      <c r="B178" s="42"/>
      <c r="C178" s="64"/>
      <c r="D178" s="221" t="s">
        <v>509</v>
      </c>
      <c r="E178" s="64"/>
      <c r="F178" s="224" t="s">
        <v>805</v>
      </c>
      <c r="G178" s="64"/>
      <c r="H178" s="64"/>
      <c r="I178" s="177"/>
      <c r="J178" s="64"/>
      <c r="K178" s="64"/>
      <c r="L178" s="62"/>
      <c r="M178" s="223"/>
      <c r="N178" s="43"/>
      <c r="O178" s="43"/>
      <c r="P178" s="43"/>
      <c r="Q178" s="43"/>
      <c r="R178" s="43"/>
      <c r="S178" s="43"/>
      <c r="T178" s="79"/>
      <c r="AT178" s="25" t="s">
        <v>509</v>
      </c>
      <c r="AU178" s="25" t="s">
        <v>82</v>
      </c>
    </row>
    <row r="179" spans="2:65" s="13" customFormat="1">
      <c r="B179" s="237"/>
      <c r="C179" s="238"/>
      <c r="D179" s="221" t="s">
        <v>513</v>
      </c>
      <c r="E179" s="239" t="s">
        <v>23</v>
      </c>
      <c r="F179" s="240" t="s">
        <v>8687</v>
      </c>
      <c r="G179" s="238"/>
      <c r="H179" s="241" t="s">
        <v>23</v>
      </c>
      <c r="I179" s="242"/>
      <c r="J179" s="238"/>
      <c r="K179" s="238"/>
      <c r="L179" s="243"/>
      <c r="M179" s="244"/>
      <c r="N179" s="245"/>
      <c r="O179" s="245"/>
      <c r="P179" s="245"/>
      <c r="Q179" s="245"/>
      <c r="R179" s="245"/>
      <c r="S179" s="245"/>
      <c r="T179" s="246"/>
      <c r="AT179" s="247" t="s">
        <v>513</v>
      </c>
      <c r="AU179" s="247" t="s">
        <v>82</v>
      </c>
      <c r="AV179" s="13" t="s">
        <v>80</v>
      </c>
      <c r="AW179" s="13" t="s">
        <v>36</v>
      </c>
      <c r="AX179" s="13" t="s">
        <v>73</v>
      </c>
      <c r="AY179" s="247" t="s">
        <v>492</v>
      </c>
    </row>
    <row r="180" spans="2:65" s="12" customFormat="1">
      <c r="B180" s="225"/>
      <c r="C180" s="226"/>
      <c r="D180" s="221" t="s">
        <v>513</v>
      </c>
      <c r="E180" s="248" t="s">
        <v>23</v>
      </c>
      <c r="F180" s="249" t="s">
        <v>8688</v>
      </c>
      <c r="G180" s="226"/>
      <c r="H180" s="250">
        <v>2.4929999999999999</v>
      </c>
      <c r="I180" s="231"/>
      <c r="J180" s="226"/>
      <c r="K180" s="226"/>
      <c r="L180" s="232"/>
      <c r="M180" s="233"/>
      <c r="N180" s="234"/>
      <c r="O180" s="234"/>
      <c r="P180" s="234"/>
      <c r="Q180" s="234"/>
      <c r="R180" s="234"/>
      <c r="S180" s="234"/>
      <c r="T180" s="235"/>
      <c r="AT180" s="236" t="s">
        <v>513</v>
      </c>
      <c r="AU180" s="236" t="s">
        <v>82</v>
      </c>
      <c r="AV180" s="12" t="s">
        <v>82</v>
      </c>
      <c r="AW180" s="12" t="s">
        <v>36</v>
      </c>
      <c r="AX180" s="12" t="s">
        <v>73</v>
      </c>
      <c r="AY180" s="236" t="s">
        <v>492</v>
      </c>
    </row>
    <row r="181" spans="2:65" s="12" customFormat="1">
      <c r="B181" s="225"/>
      <c r="C181" s="226"/>
      <c r="D181" s="221" t="s">
        <v>513</v>
      </c>
      <c r="E181" s="248" t="s">
        <v>23</v>
      </c>
      <c r="F181" s="249" t="s">
        <v>8689</v>
      </c>
      <c r="G181" s="226"/>
      <c r="H181" s="250">
        <v>10.795999999999999</v>
      </c>
      <c r="I181" s="231"/>
      <c r="J181" s="226"/>
      <c r="K181" s="226"/>
      <c r="L181" s="232"/>
      <c r="M181" s="233"/>
      <c r="N181" s="234"/>
      <c r="O181" s="234"/>
      <c r="P181" s="234"/>
      <c r="Q181" s="234"/>
      <c r="R181" s="234"/>
      <c r="S181" s="234"/>
      <c r="T181" s="235"/>
      <c r="AT181" s="236" t="s">
        <v>513</v>
      </c>
      <c r="AU181" s="236" t="s">
        <v>82</v>
      </c>
      <c r="AV181" s="12" t="s">
        <v>82</v>
      </c>
      <c r="AW181" s="12" t="s">
        <v>36</v>
      </c>
      <c r="AX181" s="12" t="s">
        <v>73</v>
      </c>
      <c r="AY181" s="236" t="s">
        <v>492</v>
      </c>
    </row>
    <row r="182" spans="2:65" s="13" customFormat="1">
      <c r="B182" s="237"/>
      <c r="C182" s="238"/>
      <c r="D182" s="221" t="s">
        <v>513</v>
      </c>
      <c r="E182" s="239" t="s">
        <v>23</v>
      </c>
      <c r="F182" s="240" t="s">
        <v>8644</v>
      </c>
      <c r="G182" s="238"/>
      <c r="H182" s="241" t="s">
        <v>23</v>
      </c>
      <c r="I182" s="242"/>
      <c r="J182" s="238"/>
      <c r="K182" s="238"/>
      <c r="L182" s="243"/>
      <c r="M182" s="244"/>
      <c r="N182" s="245"/>
      <c r="O182" s="245"/>
      <c r="P182" s="245"/>
      <c r="Q182" s="245"/>
      <c r="R182" s="245"/>
      <c r="S182" s="245"/>
      <c r="T182" s="246"/>
      <c r="AT182" s="247" t="s">
        <v>513</v>
      </c>
      <c r="AU182" s="247" t="s">
        <v>82</v>
      </c>
      <c r="AV182" s="13" t="s">
        <v>80</v>
      </c>
      <c r="AW182" s="13" t="s">
        <v>36</v>
      </c>
      <c r="AX182" s="13" t="s">
        <v>73</v>
      </c>
      <c r="AY182" s="247" t="s">
        <v>492</v>
      </c>
    </row>
    <row r="183" spans="2:65" s="12" customFormat="1">
      <c r="B183" s="225"/>
      <c r="C183" s="226"/>
      <c r="D183" s="221" t="s">
        <v>513</v>
      </c>
      <c r="E183" s="248" t="s">
        <v>23</v>
      </c>
      <c r="F183" s="249" t="s">
        <v>8690</v>
      </c>
      <c r="G183" s="226"/>
      <c r="H183" s="250">
        <v>21.591999999999999</v>
      </c>
      <c r="I183" s="231"/>
      <c r="J183" s="226"/>
      <c r="K183" s="226"/>
      <c r="L183" s="232"/>
      <c r="M183" s="233"/>
      <c r="N183" s="234"/>
      <c r="O183" s="234"/>
      <c r="P183" s="234"/>
      <c r="Q183" s="234"/>
      <c r="R183" s="234"/>
      <c r="S183" s="234"/>
      <c r="T183" s="235"/>
      <c r="AT183" s="236" t="s">
        <v>513</v>
      </c>
      <c r="AU183" s="236" t="s">
        <v>82</v>
      </c>
      <c r="AV183" s="12" t="s">
        <v>82</v>
      </c>
      <c r="AW183" s="12" t="s">
        <v>36</v>
      </c>
      <c r="AX183" s="12" t="s">
        <v>73</v>
      </c>
      <c r="AY183" s="236" t="s">
        <v>492</v>
      </c>
    </row>
    <row r="184" spans="2:65" s="13" customFormat="1">
      <c r="B184" s="237"/>
      <c r="C184" s="238"/>
      <c r="D184" s="221" t="s">
        <v>513</v>
      </c>
      <c r="E184" s="239" t="s">
        <v>23</v>
      </c>
      <c r="F184" s="240" t="s">
        <v>8691</v>
      </c>
      <c r="G184" s="238"/>
      <c r="H184" s="241" t="s">
        <v>23</v>
      </c>
      <c r="I184" s="242"/>
      <c r="J184" s="238"/>
      <c r="K184" s="238"/>
      <c r="L184" s="243"/>
      <c r="M184" s="244"/>
      <c r="N184" s="245"/>
      <c r="O184" s="245"/>
      <c r="P184" s="245"/>
      <c r="Q184" s="245"/>
      <c r="R184" s="245"/>
      <c r="S184" s="245"/>
      <c r="T184" s="246"/>
      <c r="AT184" s="247" t="s">
        <v>513</v>
      </c>
      <c r="AU184" s="247" t="s">
        <v>82</v>
      </c>
      <c r="AV184" s="13" t="s">
        <v>80</v>
      </c>
      <c r="AW184" s="13" t="s">
        <v>36</v>
      </c>
      <c r="AX184" s="13" t="s">
        <v>73</v>
      </c>
      <c r="AY184" s="247" t="s">
        <v>492</v>
      </c>
    </row>
    <row r="185" spans="2:65" s="12" customFormat="1">
      <c r="B185" s="225"/>
      <c r="C185" s="226"/>
      <c r="D185" s="221" t="s">
        <v>513</v>
      </c>
      <c r="E185" s="248" t="s">
        <v>23</v>
      </c>
      <c r="F185" s="249" t="s">
        <v>8692</v>
      </c>
      <c r="G185" s="226"/>
      <c r="H185" s="250">
        <v>20.391999999999999</v>
      </c>
      <c r="I185" s="231"/>
      <c r="J185" s="226"/>
      <c r="K185" s="226"/>
      <c r="L185" s="232"/>
      <c r="M185" s="233"/>
      <c r="N185" s="234"/>
      <c r="O185" s="234"/>
      <c r="P185" s="234"/>
      <c r="Q185" s="234"/>
      <c r="R185" s="234"/>
      <c r="S185" s="234"/>
      <c r="T185" s="235"/>
      <c r="AT185" s="236" t="s">
        <v>513</v>
      </c>
      <c r="AU185" s="236" t="s">
        <v>82</v>
      </c>
      <c r="AV185" s="12" t="s">
        <v>82</v>
      </c>
      <c r="AW185" s="12" t="s">
        <v>36</v>
      </c>
      <c r="AX185" s="12" t="s">
        <v>73</v>
      </c>
      <c r="AY185" s="236" t="s">
        <v>492</v>
      </c>
    </row>
    <row r="186" spans="2:65" s="13" customFormat="1">
      <c r="B186" s="237"/>
      <c r="C186" s="238"/>
      <c r="D186" s="221" t="s">
        <v>513</v>
      </c>
      <c r="E186" s="239" t="s">
        <v>23</v>
      </c>
      <c r="F186" s="240" t="s">
        <v>8634</v>
      </c>
      <c r="G186" s="238"/>
      <c r="H186" s="241" t="s">
        <v>23</v>
      </c>
      <c r="I186" s="242"/>
      <c r="J186" s="238"/>
      <c r="K186" s="238"/>
      <c r="L186" s="243"/>
      <c r="M186" s="244"/>
      <c r="N186" s="245"/>
      <c r="O186" s="245"/>
      <c r="P186" s="245"/>
      <c r="Q186" s="245"/>
      <c r="R186" s="245"/>
      <c r="S186" s="245"/>
      <c r="T186" s="246"/>
      <c r="AT186" s="247" t="s">
        <v>513</v>
      </c>
      <c r="AU186" s="247" t="s">
        <v>82</v>
      </c>
      <c r="AV186" s="13" t="s">
        <v>80</v>
      </c>
      <c r="AW186" s="13" t="s">
        <v>36</v>
      </c>
      <c r="AX186" s="13" t="s">
        <v>73</v>
      </c>
      <c r="AY186" s="247" t="s">
        <v>492</v>
      </c>
    </row>
    <row r="187" spans="2:65" s="13" customFormat="1">
      <c r="B187" s="237"/>
      <c r="C187" s="238"/>
      <c r="D187" s="221" t="s">
        <v>513</v>
      </c>
      <c r="E187" s="239" t="s">
        <v>23</v>
      </c>
      <c r="F187" s="240" t="s">
        <v>8693</v>
      </c>
      <c r="G187" s="238"/>
      <c r="H187" s="241" t="s">
        <v>23</v>
      </c>
      <c r="I187" s="242"/>
      <c r="J187" s="238"/>
      <c r="K187" s="238"/>
      <c r="L187" s="243"/>
      <c r="M187" s="244"/>
      <c r="N187" s="245"/>
      <c r="O187" s="245"/>
      <c r="P187" s="245"/>
      <c r="Q187" s="245"/>
      <c r="R187" s="245"/>
      <c r="S187" s="245"/>
      <c r="T187" s="246"/>
      <c r="AT187" s="247" t="s">
        <v>513</v>
      </c>
      <c r="AU187" s="247" t="s">
        <v>82</v>
      </c>
      <c r="AV187" s="13" t="s">
        <v>80</v>
      </c>
      <c r="AW187" s="13" t="s">
        <v>36</v>
      </c>
      <c r="AX187" s="13" t="s">
        <v>73</v>
      </c>
      <c r="AY187" s="247" t="s">
        <v>492</v>
      </c>
    </row>
    <row r="188" spans="2:65" s="14" customFormat="1">
      <c r="B188" s="251"/>
      <c r="C188" s="252"/>
      <c r="D188" s="227" t="s">
        <v>513</v>
      </c>
      <c r="E188" s="253" t="s">
        <v>23</v>
      </c>
      <c r="F188" s="254" t="s">
        <v>560</v>
      </c>
      <c r="G188" s="252"/>
      <c r="H188" s="255">
        <v>55.273000000000003</v>
      </c>
      <c r="I188" s="256"/>
      <c r="J188" s="252"/>
      <c r="K188" s="252"/>
      <c r="L188" s="257"/>
      <c r="M188" s="258"/>
      <c r="N188" s="259"/>
      <c r="O188" s="259"/>
      <c r="P188" s="259"/>
      <c r="Q188" s="259"/>
      <c r="R188" s="259"/>
      <c r="S188" s="259"/>
      <c r="T188" s="260"/>
      <c r="AT188" s="261" t="s">
        <v>513</v>
      </c>
      <c r="AU188" s="261" t="s">
        <v>82</v>
      </c>
      <c r="AV188" s="14" t="s">
        <v>502</v>
      </c>
      <c r="AW188" s="14" t="s">
        <v>36</v>
      </c>
      <c r="AX188" s="14" t="s">
        <v>80</v>
      </c>
      <c r="AY188" s="261" t="s">
        <v>492</v>
      </c>
    </row>
    <row r="189" spans="2:65" s="1" customFormat="1" ht="16.5" customHeight="1">
      <c r="B189" s="42"/>
      <c r="C189" s="278" t="s">
        <v>752</v>
      </c>
      <c r="D189" s="278" t="s">
        <v>1110</v>
      </c>
      <c r="E189" s="279" t="s">
        <v>8694</v>
      </c>
      <c r="F189" s="280" t="s">
        <v>8695</v>
      </c>
      <c r="G189" s="281" t="s">
        <v>795</v>
      </c>
      <c r="H189" s="282">
        <v>110.54600000000001</v>
      </c>
      <c r="I189" s="283"/>
      <c r="J189" s="284">
        <f>ROUND(I189*H189,2)</f>
        <v>0</v>
      </c>
      <c r="K189" s="280" t="s">
        <v>501</v>
      </c>
      <c r="L189" s="285"/>
      <c r="M189" s="286" t="s">
        <v>23</v>
      </c>
      <c r="N189" s="287" t="s">
        <v>44</v>
      </c>
      <c r="O189" s="43"/>
      <c r="P189" s="218">
        <f>O189*H189</f>
        <v>0</v>
      </c>
      <c r="Q189" s="218">
        <v>1</v>
      </c>
      <c r="R189" s="218">
        <f>Q189*H189</f>
        <v>110.54600000000001</v>
      </c>
      <c r="S189" s="218">
        <v>0</v>
      </c>
      <c r="T189" s="219">
        <f>S189*H189</f>
        <v>0</v>
      </c>
      <c r="AR189" s="25" t="s">
        <v>604</v>
      </c>
      <c r="AT189" s="25" t="s">
        <v>1110</v>
      </c>
      <c r="AU189" s="25" t="s">
        <v>82</v>
      </c>
      <c r="AY189" s="25" t="s">
        <v>492</v>
      </c>
      <c r="BE189" s="220">
        <f>IF(N189="základní",J189,0)</f>
        <v>0</v>
      </c>
      <c r="BF189" s="220">
        <f>IF(N189="snížená",J189,0)</f>
        <v>0</v>
      </c>
      <c r="BG189" s="220">
        <f>IF(N189="zákl. přenesená",J189,0)</f>
        <v>0</v>
      </c>
      <c r="BH189" s="220">
        <f>IF(N189="sníž. přenesená",J189,0)</f>
        <v>0</v>
      </c>
      <c r="BI189" s="220">
        <f>IF(N189="nulová",J189,0)</f>
        <v>0</v>
      </c>
      <c r="BJ189" s="25" t="s">
        <v>80</v>
      </c>
      <c r="BK189" s="220">
        <f>ROUND(I189*H189,2)</f>
        <v>0</v>
      </c>
      <c r="BL189" s="25" t="s">
        <v>502</v>
      </c>
      <c r="BM189" s="25" t="s">
        <v>8696</v>
      </c>
    </row>
    <row r="190" spans="2:65" s="1" customFormat="1">
      <c r="B190" s="42"/>
      <c r="C190" s="64"/>
      <c r="D190" s="221" t="s">
        <v>506</v>
      </c>
      <c r="E190" s="64"/>
      <c r="F190" s="222" t="s">
        <v>8697</v>
      </c>
      <c r="G190" s="64"/>
      <c r="H190" s="64"/>
      <c r="I190" s="177"/>
      <c r="J190" s="64"/>
      <c r="K190" s="64"/>
      <c r="L190" s="62"/>
      <c r="M190" s="223"/>
      <c r="N190" s="43"/>
      <c r="O190" s="43"/>
      <c r="P190" s="43"/>
      <c r="Q190" s="43"/>
      <c r="R190" s="43"/>
      <c r="S190" s="43"/>
      <c r="T190" s="79"/>
      <c r="AT190" s="25" t="s">
        <v>506</v>
      </c>
      <c r="AU190" s="25" t="s">
        <v>82</v>
      </c>
    </row>
    <row r="191" spans="2:65" s="12" customFormat="1">
      <c r="B191" s="225"/>
      <c r="C191" s="226"/>
      <c r="D191" s="221" t="s">
        <v>513</v>
      </c>
      <c r="E191" s="248" t="s">
        <v>23</v>
      </c>
      <c r="F191" s="249" t="s">
        <v>8698</v>
      </c>
      <c r="G191" s="226"/>
      <c r="H191" s="250">
        <v>110.54600000000001</v>
      </c>
      <c r="I191" s="231"/>
      <c r="J191" s="226"/>
      <c r="K191" s="226"/>
      <c r="L191" s="232"/>
      <c r="M191" s="233"/>
      <c r="N191" s="234"/>
      <c r="O191" s="234"/>
      <c r="P191" s="234"/>
      <c r="Q191" s="234"/>
      <c r="R191" s="234"/>
      <c r="S191" s="234"/>
      <c r="T191" s="235"/>
      <c r="AT191" s="236" t="s">
        <v>513</v>
      </c>
      <c r="AU191" s="236" t="s">
        <v>82</v>
      </c>
      <c r="AV191" s="12" t="s">
        <v>82</v>
      </c>
      <c r="AW191" s="12" t="s">
        <v>36</v>
      </c>
      <c r="AX191" s="12" t="s">
        <v>80</v>
      </c>
      <c r="AY191" s="236" t="s">
        <v>492</v>
      </c>
    </row>
    <row r="192" spans="2:65" s="11" customFormat="1" ht="29.85" customHeight="1">
      <c r="B192" s="192"/>
      <c r="C192" s="193"/>
      <c r="D192" s="206" t="s">
        <v>72</v>
      </c>
      <c r="E192" s="207" t="s">
        <v>82</v>
      </c>
      <c r="F192" s="207" t="s">
        <v>828</v>
      </c>
      <c r="G192" s="193"/>
      <c r="H192" s="193"/>
      <c r="I192" s="196"/>
      <c r="J192" s="208">
        <f>BK192</f>
        <v>0</v>
      </c>
      <c r="K192" s="193"/>
      <c r="L192" s="198"/>
      <c r="M192" s="199"/>
      <c r="N192" s="200"/>
      <c r="O192" s="200"/>
      <c r="P192" s="201">
        <f>SUM(P193:P206)</f>
        <v>0</v>
      </c>
      <c r="Q192" s="200"/>
      <c r="R192" s="201">
        <f>SUM(R193:R206)</f>
        <v>1.44038684E-2</v>
      </c>
      <c r="S192" s="200"/>
      <c r="T192" s="202">
        <f>SUM(T193:T206)</f>
        <v>0</v>
      </c>
      <c r="AR192" s="203" t="s">
        <v>80</v>
      </c>
      <c r="AT192" s="204" t="s">
        <v>72</v>
      </c>
      <c r="AU192" s="204" t="s">
        <v>80</v>
      </c>
      <c r="AY192" s="203" t="s">
        <v>492</v>
      </c>
      <c r="BK192" s="205">
        <f>SUM(BK193:BK206)</f>
        <v>0</v>
      </c>
    </row>
    <row r="193" spans="2:65" s="1" customFormat="1" ht="16.5" customHeight="1">
      <c r="B193" s="42"/>
      <c r="C193" s="209" t="s">
        <v>765</v>
      </c>
      <c r="D193" s="209" t="s">
        <v>498</v>
      </c>
      <c r="E193" s="210" t="s">
        <v>8699</v>
      </c>
      <c r="F193" s="211" t="s">
        <v>8700</v>
      </c>
      <c r="G193" s="212" t="s">
        <v>832</v>
      </c>
      <c r="H193" s="213">
        <v>17.36</v>
      </c>
      <c r="I193" s="214"/>
      <c r="J193" s="215">
        <f>ROUND(I193*H193,2)</f>
        <v>0</v>
      </c>
      <c r="K193" s="211" t="s">
        <v>501</v>
      </c>
      <c r="L193" s="62"/>
      <c r="M193" s="216" t="s">
        <v>23</v>
      </c>
      <c r="N193" s="217" t="s">
        <v>44</v>
      </c>
      <c r="O193" s="43"/>
      <c r="P193" s="218">
        <f>O193*H193</f>
        <v>0</v>
      </c>
      <c r="Q193" s="218">
        <v>3.3939999999999997E-5</v>
      </c>
      <c r="R193" s="218">
        <f>Q193*H193</f>
        <v>5.891983999999999E-4</v>
      </c>
      <c r="S193" s="218">
        <v>0</v>
      </c>
      <c r="T193" s="219">
        <f>S193*H193</f>
        <v>0</v>
      </c>
      <c r="AR193" s="25" t="s">
        <v>502</v>
      </c>
      <c r="AT193" s="25" t="s">
        <v>498</v>
      </c>
      <c r="AU193" s="25" t="s">
        <v>82</v>
      </c>
      <c r="AY193" s="25" t="s">
        <v>492</v>
      </c>
      <c r="BE193" s="220">
        <f>IF(N193="základní",J193,0)</f>
        <v>0</v>
      </c>
      <c r="BF193" s="220">
        <f>IF(N193="snížená",J193,0)</f>
        <v>0</v>
      </c>
      <c r="BG193" s="220">
        <f>IF(N193="zákl. přenesená",J193,0)</f>
        <v>0</v>
      </c>
      <c r="BH193" s="220">
        <f>IF(N193="sníž. přenesená",J193,0)</f>
        <v>0</v>
      </c>
      <c r="BI193" s="220">
        <f>IF(N193="nulová",J193,0)</f>
        <v>0</v>
      </c>
      <c r="BJ193" s="25" t="s">
        <v>80</v>
      </c>
      <c r="BK193" s="220">
        <f>ROUND(I193*H193,2)</f>
        <v>0</v>
      </c>
      <c r="BL193" s="25" t="s">
        <v>502</v>
      </c>
      <c r="BM193" s="25" t="s">
        <v>8701</v>
      </c>
    </row>
    <row r="194" spans="2:65" s="1" customFormat="1" ht="24">
      <c r="B194" s="42"/>
      <c r="C194" s="64"/>
      <c r="D194" s="221" t="s">
        <v>506</v>
      </c>
      <c r="E194" s="64"/>
      <c r="F194" s="222" t="s">
        <v>8702</v>
      </c>
      <c r="G194" s="64"/>
      <c r="H194" s="64"/>
      <c r="I194" s="177"/>
      <c r="J194" s="64"/>
      <c r="K194" s="64"/>
      <c r="L194" s="62"/>
      <c r="M194" s="223"/>
      <c r="N194" s="43"/>
      <c r="O194" s="43"/>
      <c r="P194" s="43"/>
      <c r="Q194" s="43"/>
      <c r="R194" s="43"/>
      <c r="S194" s="43"/>
      <c r="T194" s="79"/>
      <c r="AT194" s="25" t="s">
        <v>506</v>
      </c>
      <c r="AU194" s="25" t="s">
        <v>82</v>
      </c>
    </row>
    <row r="195" spans="2:65" s="12" customFormat="1">
      <c r="B195" s="225"/>
      <c r="C195" s="226"/>
      <c r="D195" s="221" t="s">
        <v>513</v>
      </c>
      <c r="E195" s="248" t="s">
        <v>23</v>
      </c>
      <c r="F195" s="249" t="s">
        <v>8703</v>
      </c>
      <c r="G195" s="226"/>
      <c r="H195" s="250">
        <v>17.36</v>
      </c>
      <c r="I195" s="231"/>
      <c r="J195" s="226"/>
      <c r="K195" s="226"/>
      <c r="L195" s="232"/>
      <c r="M195" s="233"/>
      <c r="N195" s="234"/>
      <c r="O195" s="234"/>
      <c r="P195" s="234"/>
      <c r="Q195" s="234"/>
      <c r="R195" s="234"/>
      <c r="S195" s="234"/>
      <c r="T195" s="235"/>
      <c r="AT195" s="236" t="s">
        <v>513</v>
      </c>
      <c r="AU195" s="236" t="s">
        <v>82</v>
      </c>
      <c r="AV195" s="12" t="s">
        <v>82</v>
      </c>
      <c r="AW195" s="12" t="s">
        <v>36</v>
      </c>
      <c r="AX195" s="12" t="s">
        <v>73</v>
      </c>
      <c r="AY195" s="236" t="s">
        <v>492</v>
      </c>
    </row>
    <row r="196" spans="2:65" s="13" customFormat="1">
      <c r="B196" s="237"/>
      <c r="C196" s="238"/>
      <c r="D196" s="221" t="s">
        <v>513</v>
      </c>
      <c r="E196" s="239" t="s">
        <v>23</v>
      </c>
      <c r="F196" s="240" t="s">
        <v>8704</v>
      </c>
      <c r="G196" s="238"/>
      <c r="H196" s="241" t="s">
        <v>23</v>
      </c>
      <c r="I196" s="242"/>
      <c r="J196" s="238"/>
      <c r="K196" s="238"/>
      <c r="L196" s="243"/>
      <c r="M196" s="244"/>
      <c r="N196" s="245"/>
      <c r="O196" s="245"/>
      <c r="P196" s="245"/>
      <c r="Q196" s="245"/>
      <c r="R196" s="245"/>
      <c r="S196" s="245"/>
      <c r="T196" s="246"/>
      <c r="AT196" s="247" t="s">
        <v>513</v>
      </c>
      <c r="AU196" s="247" t="s">
        <v>82</v>
      </c>
      <c r="AV196" s="13" t="s">
        <v>80</v>
      </c>
      <c r="AW196" s="13" t="s">
        <v>36</v>
      </c>
      <c r="AX196" s="13" t="s">
        <v>73</v>
      </c>
      <c r="AY196" s="247" t="s">
        <v>492</v>
      </c>
    </row>
    <row r="197" spans="2:65" s="14" customFormat="1">
      <c r="B197" s="251"/>
      <c r="C197" s="252"/>
      <c r="D197" s="227" t="s">
        <v>513</v>
      </c>
      <c r="E197" s="253" t="s">
        <v>23</v>
      </c>
      <c r="F197" s="254" t="s">
        <v>560</v>
      </c>
      <c r="G197" s="252"/>
      <c r="H197" s="255">
        <v>17.36</v>
      </c>
      <c r="I197" s="256"/>
      <c r="J197" s="252"/>
      <c r="K197" s="252"/>
      <c r="L197" s="257"/>
      <c r="M197" s="258"/>
      <c r="N197" s="259"/>
      <c r="O197" s="259"/>
      <c r="P197" s="259"/>
      <c r="Q197" s="259"/>
      <c r="R197" s="259"/>
      <c r="S197" s="259"/>
      <c r="T197" s="260"/>
      <c r="AT197" s="261" t="s">
        <v>513</v>
      </c>
      <c r="AU197" s="261" t="s">
        <v>82</v>
      </c>
      <c r="AV197" s="14" t="s">
        <v>502</v>
      </c>
      <c r="AW197" s="14" t="s">
        <v>36</v>
      </c>
      <c r="AX197" s="14" t="s">
        <v>80</v>
      </c>
      <c r="AY197" s="261" t="s">
        <v>492</v>
      </c>
    </row>
    <row r="198" spans="2:65" s="1" customFormat="1" ht="16.5" customHeight="1">
      <c r="B198" s="42"/>
      <c r="C198" s="209" t="s">
        <v>10</v>
      </c>
      <c r="D198" s="209" t="s">
        <v>498</v>
      </c>
      <c r="E198" s="210" t="s">
        <v>8705</v>
      </c>
      <c r="F198" s="211" t="s">
        <v>8706</v>
      </c>
      <c r="G198" s="212" t="s">
        <v>832</v>
      </c>
      <c r="H198" s="213">
        <v>377.45</v>
      </c>
      <c r="I198" s="214"/>
      <c r="J198" s="215">
        <f>ROUND(I198*H198,2)</f>
        <v>0</v>
      </c>
      <c r="K198" s="211" t="s">
        <v>501</v>
      </c>
      <c r="L198" s="62"/>
      <c r="M198" s="216" t="s">
        <v>23</v>
      </c>
      <c r="N198" s="217" t="s">
        <v>44</v>
      </c>
      <c r="O198" s="43"/>
      <c r="P198" s="218">
        <f>O198*H198</f>
        <v>0</v>
      </c>
      <c r="Q198" s="218">
        <v>3.6600000000000002E-5</v>
      </c>
      <c r="R198" s="218">
        <f>Q198*H198</f>
        <v>1.3814670000000001E-2</v>
      </c>
      <c r="S198" s="218">
        <v>0</v>
      </c>
      <c r="T198" s="219">
        <f>S198*H198</f>
        <v>0</v>
      </c>
      <c r="AR198" s="25" t="s">
        <v>502</v>
      </c>
      <c r="AT198" s="25" t="s">
        <v>498</v>
      </c>
      <c r="AU198" s="25" t="s">
        <v>82</v>
      </c>
      <c r="AY198" s="25" t="s">
        <v>492</v>
      </c>
      <c r="BE198" s="220">
        <f>IF(N198="základní",J198,0)</f>
        <v>0</v>
      </c>
      <c r="BF198" s="220">
        <f>IF(N198="snížená",J198,0)</f>
        <v>0</v>
      </c>
      <c r="BG198" s="220">
        <f>IF(N198="zákl. přenesená",J198,0)</f>
        <v>0</v>
      </c>
      <c r="BH198" s="220">
        <f>IF(N198="sníž. přenesená",J198,0)</f>
        <v>0</v>
      </c>
      <c r="BI198" s="220">
        <f>IF(N198="nulová",J198,0)</f>
        <v>0</v>
      </c>
      <c r="BJ198" s="25" t="s">
        <v>80</v>
      </c>
      <c r="BK198" s="220">
        <f>ROUND(I198*H198,2)</f>
        <v>0</v>
      </c>
      <c r="BL198" s="25" t="s">
        <v>502</v>
      </c>
      <c r="BM198" s="25" t="s">
        <v>8707</v>
      </c>
    </row>
    <row r="199" spans="2:65" s="1" customFormat="1" ht="24">
      <c r="B199" s="42"/>
      <c r="C199" s="64"/>
      <c r="D199" s="221" t="s">
        <v>506</v>
      </c>
      <c r="E199" s="64"/>
      <c r="F199" s="222" t="s">
        <v>8708</v>
      </c>
      <c r="G199" s="64"/>
      <c r="H199" s="64"/>
      <c r="I199" s="177"/>
      <c r="J199" s="64"/>
      <c r="K199" s="64"/>
      <c r="L199" s="62"/>
      <c r="M199" s="223"/>
      <c r="N199" s="43"/>
      <c r="O199" s="43"/>
      <c r="P199" s="43"/>
      <c r="Q199" s="43"/>
      <c r="R199" s="43"/>
      <c r="S199" s="43"/>
      <c r="T199" s="79"/>
      <c r="AT199" s="25" t="s">
        <v>506</v>
      </c>
      <c r="AU199" s="25" t="s">
        <v>82</v>
      </c>
    </row>
    <row r="200" spans="2:65" s="12" customFormat="1">
      <c r="B200" s="225"/>
      <c r="C200" s="226"/>
      <c r="D200" s="221" t="s">
        <v>513</v>
      </c>
      <c r="E200" s="248" t="s">
        <v>23</v>
      </c>
      <c r="F200" s="249" t="s">
        <v>8709</v>
      </c>
      <c r="G200" s="226"/>
      <c r="H200" s="250">
        <v>141.94999999999999</v>
      </c>
      <c r="I200" s="231"/>
      <c r="J200" s="226"/>
      <c r="K200" s="226"/>
      <c r="L200" s="232"/>
      <c r="M200" s="233"/>
      <c r="N200" s="234"/>
      <c r="O200" s="234"/>
      <c r="P200" s="234"/>
      <c r="Q200" s="234"/>
      <c r="R200" s="234"/>
      <c r="S200" s="234"/>
      <c r="T200" s="235"/>
      <c r="AT200" s="236" t="s">
        <v>513</v>
      </c>
      <c r="AU200" s="236" t="s">
        <v>82</v>
      </c>
      <c r="AV200" s="12" t="s">
        <v>82</v>
      </c>
      <c r="AW200" s="12" t="s">
        <v>36</v>
      </c>
      <c r="AX200" s="12" t="s">
        <v>73</v>
      </c>
      <c r="AY200" s="236" t="s">
        <v>492</v>
      </c>
    </row>
    <row r="201" spans="2:65" s="13" customFormat="1">
      <c r="B201" s="237"/>
      <c r="C201" s="238"/>
      <c r="D201" s="221" t="s">
        <v>513</v>
      </c>
      <c r="E201" s="239" t="s">
        <v>23</v>
      </c>
      <c r="F201" s="240" t="s">
        <v>8710</v>
      </c>
      <c r="G201" s="238"/>
      <c r="H201" s="241" t="s">
        <v>23</v>
      </c>
      <c r="I201" s="242"/>
      <c r="J201" s="238"/>
      <c r="K201" s="238"/>
      <c r="L201" s="243"/>
      <c r="M201" s="244"/>
      <c r="N201" s="245"/>
      <c r="O201" s="245"/>
      <c r="P201" s="245"/>
      <c r="Q201" s="245"/>
      <c r="R201" s="245"/>
      <c r="S201" s="245"/>
      <c r="T201" s="246"/>
      <c r="AT201" s="247" t="s">
        <v>513</v>
      </c>
      <c r="AU201" s="247" t="s">
        <v>82</v>
      </c>
      <c r="AV201" s="13" t="s">
        <v>80</v>
      </c>
      <c r="AW201" s="13" t="s">
        <v>36</v>
      </c>
      <c r="AX201" s="13" t="s">
        <v>73</v>
      </c>
      <c r="AY201" s="247" t="s">
        <v>492</v>
      </c>
    </row>
    <row r="202" spans="2:65" s="12" customFormat="1">
      <c r="B202" s="225"/>
      <c r="C202" s="226"/>
      <c r="D202" s="221" t="s">
        <v>513</v>
      </c>
      <c r="E202" s="248" t="s">
        <v>23</v>
      </c>
      <c r="F202" s="249" t="s">
        <v>8711</v>
      </c>
      <c r="G202" s="226"/>
      <c r="H202" s="250">
        <v>150.30000000000001</v>
      </c>
      <c r="I202" s="231"/>
      <c r="J202" s="226"/>
      <c r="K202" s="226"/>
      <c r="L202" s="232"/>
      <c r="M202" s="233"/>
      <c r="N202" s="234"/>
      <c r="O202" s="234"/>
      <c r="P202" s="234"/>
      <c r="Q202" s="234"/>
      <c r="R202" s="234"/>
      <c r="S202" s="234"/>
      <c r="T202" s="235"/>
      <c r="AT202" s="236" t="s">
        <v>513</v>
      </c>
      <c r="AU202" s="236" t="s">
        <v>82</v>
      </c>
      <c r="AV202" s="12" t="s">
        <v>82</v>
      </c>
      <c r="AW202" s="12" t="s">
        <v>36</v>
      </c>
      <c r="AX202" s="12" t="s">
        <v>73</v>
      </c>
      <c r="AY202" s="236" t="s">
        <v>492</v>
      </c>
    </row>
    <row r="203" spans="2:65" s="13" customFormat="1">
      <c r="B203" s="237"/>
      <c r="C203" s="238"/>
      <c r="D203" s="221" t="s">
        <v>513</v>
      </c>
      <c r="E203" s="239" t="s">
        <v>23</v>
      </c>
      <c r="F203" s="240" t="s">
        <v>8712</v>
      </c>
      <c r="G203" s="238"/>
      <c r="H203" s="241" t="s">
        <v>23</v>
      </c>
      <c r="I203" s="242"/>
      <c r="J203" s="238"/>
      <c r="K203" s="238"/>
      <c r="L203" s="243"/>
      <c r="M203" s="244"/>
      <c r="N203" s="245"/>
      <c r="O203" s="245"/>
      <c r="P203" s="245"/>
      <c r="Q203" s="245"/>
      <c r="R203" s="245"/>
      <c r="S203" s="245"/>
      <c r="T203" s="246"/>
      <c r="AT203" s="247" t="s">
        <v>513</v>
      </c>
      <c r="AU203" s="247" t="s">
        <v>82</v>
      </c>
      <c r="AV203" s="13" t="s">
        <v>80</v>
      </c>
      <c r="AW203" s="13" t="s">
        <v>36</v>
      </c>
      <c r="AX203" s="13" t="s">
        <v>73</v>
      </c>
      <c r="AY203" s="247" t="s">
        <v>492</v>
      </c>
    </row>
    <row r="204" spans="2:65" s="12" customFormat="1">
      <c r="B204" s="225"/>
      <c r="C204" s="226"/>
      <c r="D204" s="221" t="s">
        <v>513</v>
      </c>
      <c r="E204" s="248" t="s">
        <v>23</v>
      </c>
      <c r="F204" s="249" t="s">
        <v>8713</v>
      </c>
      <c r="G204" s="226"/>
      <c r="H204" s="250">
        <v>85.2</v>
      </c>
      <c r="I204" s="231"/>
      <c r="J204" s="226"/>
      <c r="K204" s="226"/>
      <c r="L204" s="232"/>
      <c r="M204" s="233"/>
      <c r="N204" s="234"/>
      <c r="O204" s="234"/>
      <c r="P204" s="234"/>
      <c r="Q204" s="234"/>
      <c r="R204" s="234"/>
      <c r="S204" s="234"/>
      <c r="T204" s="235"/>
      <c r="AT204" s="236" t="s">
        <v>513</v>
      </c>
      <c r="AU204" s="236" t="s">
        <v>82</v>
      </c>
      <c r="AV204" s="12" t="s">
        <v>82</v>
      </c>
      <c r="AW204" s="12" t="s">
        <v>36</v>
      </c>
      <c r="AX204" s="12" t="s">
        <v>73</v>
      </c>
      <c r="AY204" s="236" t="s">
        <v>492</v>
      </c>
    </row>
    <row r="205" spans="2:65" s="13" customFormat="1">
      <c r="B205" s="237"/>
      <c r="C205" s="238"/>
      <c r="D205" s="221" t="s">
        <v>513</v>
      </c>
      <c r="E205" s="239" t="s">
        <v>23</v>
      </c>
      <c r="F205" s="240" t="s">
        <v>8714</v>
      </c>
      <c r="G205" s="238"/>
      <c r="H205" s="241" t="s">
        <v>23</v>
      </c>
      <c r="I205" s="242"/>
      <c r="J205" s="238"/>
      <c r="K205" s="238"/>
      <c r="L205" s="243"/>
      <c r="M205" s="244"/>
      <c r="N205" s="245"/>
      <c r="O205" s="245"/>
      <c r="P205" s="245"/>
      <c r="Q205" s="245"/>
      <c r="R205" s="245"/>
      <c r="S205" s="245"/>
      <c r="T205" s="246"/>
      <c r="AT205" s="247" t="s">
        <v>513</v>
      </c>
      <c r="AU205" s="247" t="s">
        <v>82</v>
      </c>
      <c r="AV205" s="13" t="s">
        <v>80</v>
      </c>
      <c r="AW205" s="13" t="s">
        <v>36</v>
      </c>
      <c r="AX205" s="13" t="s">
        <v>73</v>
      </c>
      <c r="AY205" s="247" t="s">
        <v>492</v>
      </c>
    </row>
    <row r="206" spans="2:65" s="14" customFormat="1">
      <c r="B206" s="251"/>
      <c r="C206" s="252"/>
      <c r="D206" s="221" t="s">
        <v>513</v>
      </c>
      <c r="E206" s="275" t="s">
        <v>23</v>
      </c>
      <c r="F206" s="276" t="s">
        <v>560</v>
      </c>
      <c r="G206" s="252"/>
      <c r="H206" s="277">
        <v>377.45</v>
      </c>
      <c r="I206" s="256"/>
      <c r="J206" s="252"/>
      <c r="K206" s="252"/>
      <c r="L206" s="257"/>
      <c r="M206" s="258"/>
      <c r="N206" s="259"/>
      <c r="O206" s="259"/>
      <c r="P206" s="259"/>
      <c r="Q206" s="259"/>
      <c r="R206" s="259"/>
      <c r="S206" s="259"/>
      <c r="T206" s="260"/>
      <c r="AT206" s="261" t="s">
        <v>513</v>
      </c>
      <c r="AU206" s="261" t="s">
        <v>82</v>
      </c>
      <c r="AV206" s="14" t="s">
        <v>502</v>
      </c>
      <c r="AW206" s="14" t="s">
        <v>36</v>
      </c>
      <c r="AX206" s="14" t="s">
        <v>80</v>
      </c>
      <c r="AY206" s="261" t="s">
        <v>492</v>
      </c>
    </row>
    <row r="207" spans="2:65" s="11" customFormat="1" ht="29.85" customHeight="1">
      <c r="B207" s="192"/>
      <c r="C207" s="193"/>
      <c r="D207" s="206" t="s">
        <v>72</v>
      </c>
      <c r="E207" s="207" t="s">
        <v>3186</v>
      </c>
      <c r="F207" s="207" t="s">
        <v>3187</v>
      </c>
      <c r="G207" s="193"/>
      <c r="H207" s="193"/>
      <c r="I207" s="196"/>
      <c r="J207" s="208">
        <f>BK207</f>
        <v>0</v>
      </c>
      <c r="K207" s="193"/>
      <c r="L207" s="198"/>
      <c r="M207" s="199"/>
      <c r="N207" s="200"/>
      <c r="O207" s="200"/>
      <c r="P207" s="201">
        <f>SUM(P208:P210)</f>
        <v>0</v>
      </c>
      <c r="Q207" s="200"/>
      <c r="R207" s="201">
        <f>SUM(R208:R210)</f>
        <v>0</v>
      </c>
      <c r="S207" s="200"/>
      <c r="T207" s="202">
        <f>SUM(T208:T210)</f>
        <v>0</v>
      </c>
      <c r="AR207" s="203" t="s">
        <v>80</v>
      </c>
      <c r="AT207" s="204" t="s">
        <v>72</v>
      </c>
      <c r="AU207" s="204" t="s">
        <v>80</v>
      </c>
      <c r="AY207" s="203" t="s">
        <v>492</v>
      </c>
      <c r="BK207" s="205">
        <f>SUM(BK208:BK210)</f>
        <v>0</v>
      </c>
    </row>
    <row r="208" spans="2:65" s="1" customFormat="1" ht="25.5" customHeight="1">
      <c r="B208" s="42"/>
      <c r="C208" s="209" t="s">
        <v>775</v>
      </c>
      <c r="D208" s="209" t="s">
        <v>498</v>
      </c>
      <c r="E208" s="210" t="s">
        <v>8715</v>
      </c>
      <c r="F208" s="211" t="s">
        <v>8716</v>
      </c>
      <c r="G208" s="212" t="s">
        <v>795</v>
      </c>
      <c r="H208" s="213">
        <v>317.83600000000001</v>
      </c>
      <c r="I208" s="214"/>
      <c r="J208" s="215">
        <f>ROUND(I208*H208,2)</f>
        <v>0</v>
      </c>
      <c r="K208" s="211" t="s">
        <v>501</v>
      </c>
      <c r="L208" s="62"/>
      <c r="M208" s="216" t="s">
        <v>23</v>
      </c>
      <c r="N208" s="217" t="s">
        <v>44</v>
      </c>
      <c r="O208" s="43"/>
      <c r="P208" s="218">
        <f>O208*H208</f>
        <v>0</v>
      </c>
      <c r="Q208" s="218">
        <v>0</v>
      </c>
      <c r="R208" s="218">
        <f>Q208*H208</f>
        <v>0</v>
      </c>
      <c r="S208" s="218">
        <v>0</v>
      </c>
      <c r="T208" s="219">
        <f>S208*H208</f>
        <v>0</v>
      </c>
      <c r="AR208" s="25" t="s">
        <v>502</v>
      </c>
      <c r="AT208" s="25" t="s">
        <v>498</v>
      </c>
      <c r="AU208" s="25" t="s">
        <v>82</v>
      </c>
      <c r="AY208" s="25" t="s">
        <v>492</v>
      </c>
      <c r="BE208" s="220">
        <f>IF(N208="základní",J208,0)</f>
        <v>0</v>
      </c>
      <c r="BF208" s="220">
        <f>IF(N208="snížená",J208,0)</f>
        <v>0</v>
      </c>
      <c r="BG208" s="220">
        <f>IF(N208="zákl. přenesená",J208,0)</f>
        <v>0</v>
      </c>
      <c r="BH208" s="220">
        <f>IF(N208="sníž. přenesená",J208,0)</f>
        <v>0</v>
      </c>
      <c r="BI208" s="220">
        <f>IF(N208="nulová",J208,0)</f>
        <v>0</v>
      </c>
      <c r="BJ208" s="25" t="s">
        <v>80</v>
      </c>
      <c r="BK208" s="220">
        <f>ROUND(I208*H208,2)</f>
        <v>0</v>
      </c>
      <c r="BL208" s="25" t="s">
        <v>502</v>
      </c>
      <c r="BM208" s="25" t="s">
        <v>8717</v>
      </c>
    </row>
    <row r="209" spans="2:47" s="1" customFormat="1" ht="24">
      <c r="B209" s="42"/>
      <c r="C209" s="64"/>
      <c r="D209" s="221" t="s">
        <v>506</v>
      </c>
      <c r="E209" s="64"/>
      <c r="F209" s="222" t="s">
        <v>8718</v>
      </c>
      <c r="G209" s="64"/>
      <c r="H209" s="64"/>
      <c r="I209" s="177"/>
      <c r="J209" s="64"/>
      <c r="K209" s="64"/>
      <c r="L209" s="62"/>
      <c r="M209" s="223"/>
      <c r="N209" s="43"/>
      <c r="O209" s="43"/>
      <c r="P209" s="43"/>
      <c r="Q209" s="43"/>
      <c r="R209" s="43"/>
      <c r="S209" s="43"/>
      <c r="T209" s="79"/>
      <c r="AT209" s="25" t="s">
        <v>506</v>
      </c>
      <c r="AU209" s="25" t="s">
        <v>82</v>
      </c>
    </row>
    <row r="210" spans="2:47" s="1" customFormat="1" ht="36">
      <c r="B210" s="42"/>
      <c r="C210" s="64"/>
      <c r="D210" s="221" t="s">
        <v>509</v>
      </c>
      <c r="E210" s="64"/>
      <c r="F210" s="224" t="s">
        <v>8719</v>
      </c>
      <c r="G210" s="64"/>
      <c r="H210" s="64"/>
      <c r="I210" s="177"/>
      <c r="J210" s="64"/>
      <c r="K210" s="64"/>
      <c r="L210" s="62"/>
      <c r="M210" s="292"/>
      <c r="N210" s="293"/>
      <c r="O210" s="293"/>
      <c r="P210" s="293"/>
      <c r="Q210" s="293"/>
      <c r="R210" s="293"/>
      <c r="S210" s="293"/>
      <c r="T210" s="294"/>
      <c r="AT210" s="25" t="s">
        <v>509</v>
      </c>
      <c r="AU210" s="25" t="s">
        <v>82</v>
      </c>
    </row>
    <row r="211" spans="2:47" s="1" customFormat="1" ht="6.9" customHeight="1">
      <c r="B211" s="57"/>
      <c r="C211" s="58"/>
      <c r="D211" s="58"/>
      <c r="E211" s="58"/>
      <c r="F211" s="58"/>
      <c r="G211" s="58"/>
      <c r="H211" s="58"/>
      <c r="I211" s="151"/>
      <c r="J211" s="58"/>
      <c r="K211" s="58"/>
      <c r="L211" s="62"/>
    </row>
  </sheetData>
  <sheetProtection password="CC35" sheet="1" objects="1" scenarios="1" formatCells="0" formatColumns="0" formatRows="0" sort="0" autoFilter="0"/>
  <autoFilter ref="C91:K210"/>
  <mergeCells count="16">
    <mergeCell ref="G1:H1"/>
    <mergeCell ref="E49:H49"/>
    <mergeCell ref="E53:H53"/>
    <mergeCell ref="E51:H51"/>
    <mergeCell ref="E55:H55"/>
    <mergeCell ref="E7:H7"/>
    <mergeCell ref="E11:H11"/>
    <mergeCell ref="E9:H9"/>
    <mergeCell ref="E13:H13"/>
    <mergeCell ref="E28:H28"/>
    <mergeCell ref="L2:V2"/>
    <mergeCell ref="E78:H78"/>
    <mergeCell ref="E82:H82"/>
    <mergeCell ref="E80:H80"/>
    <mergeCell ref="E84:H84"/>
    <mergeCell ref="J59:J60"/>
  </mergeCells>
  <hyperlinks>
    <hyperlink ref="F1:G1" location="C2" display="1) Krycí list soupisu"/>
    <hyperlink ref="G1:H1" location="C62" display="2) Rekapitulace"/>
    <hyperlink ref="J1" location="C9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749"/>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112</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8720</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8721</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ROUND(J99,2)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ROUND(SUM(BE99:BE748), 2)</f>
        <v>0</v>
      </c>
      <c r="G34" s="43"/>
      <c r="H34" s="43"/>
      <c r="I34" s="143">
        <v>0.21</v>
      </c>
      <c r="J34" s="142">
        <f>ROUND(ROUND((SUM(BE99:BE748)), 2)*I34, 2)</f>
        <v>0</v>
      </c>
      <c r="K34" s="46"/>
    </row>
    <row r="35" spans="2:11" s="1" customFormat="1" ht="14.4" customHeight="1">
      <c r="B35" s="42"/>
      <c r="C35" s="43"/>
      <c r="D35" s="43"/>
      <c r="E35" s="50" t="s">
        <v>45</v>
      </c>
      <c r="F35" s="142">
        <f>ROUND(SUM(BF99:BF748), 2)</f>
        <v>0</v>
      </c>
      <c r="G35" s="43"/>
      <c r="H35" s="43"/>
      <c r="I35" s="143">
        <v>0.15</v>
      </c>
      <c r="J35" s="142">
        <f>ROUND(ROUND((SUM(BF99:BF748)), 2)*I35, 2)</f>
        <v>0</v>
      </c>
      <c r="K35" s="46"/>
    </row>
    <row r="36" spans="2:11" s="1" customFormat="1" ht="14.4" hidden="1" customHeight="1">
      <c r="B36" s="42"/>
      <c r="C36" s="43"/>
      <c r="D36" s="43"/>
      <c r="E36" s="50" t="s">
        <v>46</v>
      </c>
      <c r="F36" s="142">
        <f>ROUND(SUM(BG99:BG748), 2)</f>
        <v>0</v>
      </c>
      <c r="G36" s="43"/>
      <c r="H36" s="43"/>
      <c r="I36" s="143">
        <v>0.21</v>
      </c>
      <c r="J36" s="142">
        <v>0</v>
      </c>
      <c r="K36" s="46"/>
    </row>
    <row r="37" spans="2:11" s="1" customFormat="1" ht="14.4" hidden="1" customHeight="1">
      <c r="B37" s="42"/>
      <c r="C37" s="43"/>
      <c r="D37" s="43"/>
      <c r="E37" s="50" t="s">
        <v>47</v>
      </c>
      <c r="F37" s="142">
        <f>ROUND(SUM(BH99:BH748), 2)</f>
        <v>0</v>
      </c>
      <c r="G37" s="43"/>
      <c r="H37" s="43"/>
      <c r="I37" s="143">
        <v>0.15</v>
      </c>
      <c r="J37" s="142">
        <v>0</v>
      </c>
      <c r="K37" s="46"/>
    </row>
    <row r="38" spans="2:11" s="1" customFormat="1" ht="14.4" hidden="1" customHeight="1">
      <c r="B38" s="42"/>
      <c r="C38" s="43"/>
      <c r="D38" s="43"/>
      <c r="E38" s="50" t="s">
        <v>48</v>
      </c>
      <c r="F38" s="142">
        <f>ROUND(SUM(BI99:BI748),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8720</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D.1.4.a - Zařízení pro vytápění staveb</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J99</f>
        <v>0</v>
      </c>
      <c r="K64" s="46"/>
      <c r="AU64" s="25" t="s">
        <v>300</v>
      </c>
    </row>
    <row r="65" spans="2:11" s="8" customFormat="1" ht="24.9" customHeight="1">
      <c r="B65" s="161"/>
      <c r="C65" s="162"/>
      <c r="D65" s="163" t="s">
        <v>369</v>
      </c>
      <c r="E65" s="164"/>
      <c r="F65" s="164"/>
      <c r="G65" s="164"/>
      <c r="H65" s="164"/>
      <c r="I65" s="165"/>
      <c r="J65" s="166">
        <f>J100</f>
        <v>0</v>
      </c>
      <c r="K65" s="167"/>
    </row>
    <row r="66" spans="2:11" s="9" customFormat="1" ht="19.95" customHeight="1">
      <c r="B66" s="169"/>
      <c r="C66" s="170"/>
      <c r="D66" s="171" t="s">
        <v>378</v>
      </c>
      <c r="E66" s="172"/>
      <c r="F66" s="172"/>
      <c r="G66" s="172"/>
      <c r="H66" s="172"/>
      <c r="I66" s="173"/>
      <c r="J66" s="174">
        <f>J101</f>
        <v>0</v>
      </c>
      <c r="K66" s="175"/>
    </row>
    <row r="67" spans="2:11" s="9" customFormat="1" ht="19.95" customHeight="1">
      <c r="B67" s="169"/>
      <c r="C67" s="170"/>
      <c r="D67" s="171" t="s">
        <v>8722</v>
      </c>
      <c r="E67" s="172"/>
      <c r="F67" s="172"/>
      <c r="G67" s="172"/>
      <c r="H67" s="172"/>
      <c r="I67" s="173"/>
      <c r="J67" s="174">
        <f>J201</f>
        <v>0</v>
      </c>
      <c r="K67" s="175"/>
    </row>
    <row r="68" spans="2:11" s="9" customFormat="1" ht="19.95" customHeight="1">
      <c r="B68" s="169"/>
      <c r="C68" s="170"/>
      <c r="D68" s="171" t="s">
        <v>8723</v>
      </c>
      <c r="E68" s="172"/>
      <c r="F68" s="172"/>
      <c r="G68" s="172"/>
      <c r="H68" s="172"/>
      <c r="I68" s="173"/>
      <c r="J68" s="174">
        <f>J251</f>
        <v>0</v>
      </c>
      <c r="K68" s="175"/>
    </row>
    <row r="69" spans="2:11" s="9" customFormat="1" ht="19.95" customHeight="1">
      <c r="B69" s="169"/>
      <c r="C69" s="170"/>
      <c r="D69" s="171" t="s">
        <v>8724</v>
      </c>
      <c r="E69" s="172"/>
      <c r="F69" s="172"/>
      <c r="G69" s="172"/>
      <c r="H69" s="172"/>
      <c r="I69" s="173"/>
      <c r="J69" s="174">
        <f>J354</f>
        <v>0</v>
      </c>
      <c r="K69" s="175"/>
    </row>
    <row r="70" spans="2:11" s="9" customFormat="1" ht="19.95" customHeight="1">
      <c r="B70" s="169"/>
      <c r="C70" s="170"/>
      <c r="D70" s="171" t="s">
        <v>8725</v>
      </c>
      <c r="E70" s="172"/>
      <c r="F70" s="172"/>
      <c r="G70" s="172"/>
      <c r="H70" s="172"/>
      <c r="I70" s="173"/>
      <c r="J70" s="174">
        <f>J531</f>
        <v>0</v>
      </c>
      <c r="K70" s="175"/>
    </row>
    <row r="71" spans="2:11" s="9" customFormat="1" ht="19.95" customHeight="1">
      <c r="B71" s="169"/>
      <c r="C71" s="170"/>
      <c r="D71" s="171" t="s">
        <v>402</v>
      </c>
      <c r="E71" s="172"/>
      <c r="F71" s="172"/>
      <c r="G71" s="172"/>
      <c r="H71" s="172"/>
      <c r="I71" s="173"/>
      <c r="J71" s="174">
        <f>J633</f>
        <v>0</v>
      </c>
      <c r="K71" s="175"/>
    </row>
    <row r="72" spans="2:11" s="9" customFormat="1" ht="19.95" customHeight="1">
      <c r="B72" s="169"/>
      <c r="C72" s="170"/>
      <c r="D72" s="171" t="s">
        <v>420</v>
      </c>
      <c r="E72" s="172"/>
      <c r="F72" s="172"/>
      <c r="G72" s="172"/>
      <c r="H72" s="172"/>
      <c r="I72" s="173"/>
      <c r="J72" s="174">
        <f>J670</f>
        <v>0</v>
      </c>
      <c r="K72" s="175"/>
    </row>
    <row r="73" spans="2:11" s="8" customFormat="1" ht="24.9" customHeight="1">
      <c r="B73" s="161"/>
      <c r="C73" s="162"/>
      <c r="D73" s="163" t="s">
        <v>429</v>
      </c>
      <c r="E73" s="164"/>
      <c r="F73" s="164"/>
      <c r="G73" s="164"/>
      <c r="H73" s="164"/>
      <c r="I73" s="165"/>
      <c r="J73" s="166">
        <f>J689</f>
        <v>0</v>
      </c>
      <c r="K73" s="167"/>
    </row>
    <row r="74" spans="2:11" s="8" customFormat="1" ht="24.9" customHeight="1">
      <c r="B74" s="161"/>
      <c r="C74" s="162"/>
      <c r="D74" s="163" t="s">
        <v>8726</v>
      </c>
      <c r="E74" s="164"/>
      <c r="F74" s="164"/>
      <c r="G74" s="164"/>
      <c r="H74" s="164"/>
      <c r="I74" s="165"/>
      <c r="J74" s="166">
        <f>J729</f>
        <v>0</v>
      </c>
      <c r="K74" s="167"/>
    </row>
    <row r="75" spans="2:11" s="9" customFormat="1" ht="19.95" customHeight="1">
      <c r="B75" s="169"/>
      <c r="C75" s="170"/>
      <c r="D75" s="171" t="s">
        <v>8727</v>
      </c>
      <c r="E75" s="172"/>
      <c r="F75" s="172"/>
      <c r="G75" s="172"/>
      <c r="H75" s="172"/>
      <c r="I75" s="173"/>
      <c r="J75" s="174">
        <f>J730</f>
        <v>0</v>
      </c>
      <c r="K75" s="175"/>
    </row>
    <row r="76" spans="2:11" s="1" customFormat="1" ht="21.75" customHeight="1">
      <c r="B76" s="42"/>
      <c r="C76" s="43"/>
      <c r="D76" s="43"/>
      <c r="E76" s="43"/>
      <c r="F76" s="43"/>
      <c r="G76" s="43"/>
      <c r="H76" s="43"/>
      <c r="I76" s="129"/>
      <c r="J76" s="43"/>
      <c r="K76" s="46"/>
    </row>
    <row r="77" spans="2:11" s="1" customFormat="1" ht="6.9" customHeight="1">
      <c r="B77" s="57"/>
      <c r="C77" s="58"/>
      <c r="D77" s="58"/>
      <c r="E77" s="58"/>
      <c r="F77" s="58"/>
      <c r="G77" s="58"/>
      <c r="H77" s="58"/>
      <c r="I77" s="151"/>
      <c r="J77" s="58"/>
      <c r="K77" s="59"/>
    </row>
    <row r="81" spans="2:12" s="1" customFormat="1" ht="6.9" customHeight="1">
      <c r="B81" s="60"/>
      <c r="C81" s="61"/>
      <c r="D81" s="61"/>
      <c r="E81" s="61"/>
      <c r="F81" s="61"/>
      <c r="G81" s="61"/>
      <c r="H81" s="61"/>
      <c r="I81" s="154"/>
      <c r="J81" s="61"/>
      <c r="K81" s="61"/>
      <c r="L81" s="62"/>
    </row>
    <row r="82" spans="2:12" s="1" customFormat="1" ht="36.9" customHeight="1">
      <c r="B82" s="42"/>
      <c r="C82" s="63" t="s">
        <v>444</v>
      </c>
      <c r="D82" s="64"/>
      <c r="E82" s="64"/>
      <c r="F82" s="64"/>
      <c r="G82" s="64"/>
      <c r="H82" s="64"/>
      <c r="I82" s="177"/>
      <c r="J82" s="64"/>
      <c r="K82" s="64"/>
      <c r="L82" s="62"/>
    </row>
    <row r="83" spans="2:12" s="1" customFormat="1" ht="6.9" customHeight="1">
      <c r="B83" s="42"/>
      <c r="C83" s="64"/>
      <c r="D83" s="64"/>
      <c r="E83" s="64"/>
      <c r="F83" s="64"/>
      <c r="G83" s="64"/>
      <c r="H83" s="64"/>
      <c r="I83" s="177"/>
      <c r="J83" s="64"/>
      <c r="K83" s="64"/>
      <c r="L83" s="62"/>
    </row>
    <row r="84" spans="2:12" s="1" customFormat="1" ht="14.4" customHeight="1">
      <c r="B84" s="42"/>
      <c r="C84" s="66" t="s">
        <v>18</v>
      </c>
      <c r="D84" s="64"/>
      <c r="E84" s="64"/>
      <c r="F84" s="64"/>
      <c r="G84" s="64"/>
      <c r="H84" s="64"/>
      <c r="I84" s="177"/>
      <c r="J84" s="64"/>
      <c r="K84" s="64"/>
      <c r="L84" s="62"/>
    </row>
    <row r="85" spans="2:12" s="1" customFormat="1" ht="16.5" customHeight="1">
      <c r="B85" s="42"/>
      <c r="C85" s="64"/>
      <c r="D85" s="64"/>
      <c r="E85" s="427" t="str">
        <f>E7</f>
        <v>ZČU - STRADI - STRATEGICKÁ DISLOKACE ZČU - FZS</v>
      </c>
      <c r="F85" s="428"/>
      <c r="G85" s="428"/>
      <c r="H85" s="428"/>
      <c r="I85" s="177"/>
      <c r="J85" s="64"/>
      <c r="K85" s="64"/>
      <c r="L85" s="62"/>
    </row>
    <row r="86" spans="2:12" ht="13.2">
      <c r="B86" s="29"/>
      <c r="C86" s="66" t="s">
        <v>193</v>
      </c>
      <c r="D86" s="178"/>
      <c r="E86" s="178"/>
      <c r="F86" s="178"/>
      <c r="G86" s="178"/>
      <c r="H86" s="178"/>
      <c r="J86" s="178"/>
      <c r="K86" s="178"/>
      <c r="L86" s="179"/>
    </row>
    <row r="87" spans="2:12" ht="16.5" customHeight="1">
      <c r="B87" s="29"/>
      <c r="C87" s="178"/>
      <c r="D87" s="178"/>
      <c r="E87" s="427" t="s">
        <v>196</v>
      </c>
      <c r="F87" s="431"/>
      <c r="G87" s="431"/>
      <c r="H87" s="431"/>
      <c r="J87" s="178"/>
      <c r="K87" s="178"/>
      <c r="L87" s="179"/>
    </row>
    <row r="88" spans="2:12" ht="13.2">
      <c r="B88" s="29"/>
      <c r="C88" s="66" t="s">
        <v>199</v>
      </c>
      <c r="D88" s="178"/>
      <c r="E88" s="178"/>
      <c r="F88" s="178"/>
      <c r="G88" s="178"/>
      <c r="H88" s="178"/>
      <c r="J88" s="178"/>
      <c r="K88" s="178"/>
      <c r="L88" s="179"/>
    </row>
    <row r="89" spans="2:12" s="1" customFormat="1" ht="16.5" customHeight="1">
      <c r="B89" s="42"/>
      <c r="C89" s="64"/>
      <c r="D89" s="64"/>
      <c r="E89" s="430" t="s">
        <v>8720</v>
      </c>
      <c r="F89" s="421"/>
      <c r="G89" s="421"/>
      <c r="H89" s="421"/>
      <c r="I89" s="177"/>
      <c r="J89" s="64"/>
      <c r="K89" s="64"/>
      <c r="L89" s="62"/>
    </row>
    <row r="90" spans="2:12" s="1" customFormat="1" ht="14.4" customHeight="1">
      <c r="B90" s="42"/>
      <c r="C90" s="66" t="s">
        <v>7448</v>
      </c>
      <c r="D90" s="64"/>
      <c r="E90" s="64"/>
      <c r="F90" s="64"/>
      <c r="G90" s="64"/>
      <c r="H90" s="64"/>
      <c r="I90" s="177"/>
      <c r="J90" s="64"/>
      <c r="K90" s="64"/>
      <c r="L90" s="62"/>
    </row>
    <row r="91" spans="2:12" s="1" customFormat="1" ht="17.25" customHeight="1">
      <c r="B91" s="42"/>
      <c r="C91" s="64"/>
      <c r="D91" s="64"/>
      <c r="E91" s="393" t="str">
        <f>E13</f>
        <v>D.1.4.a - Zařízení pro vytápění staveb</v>
      </c>
      <c r="F91" s="421"/>
      <c r="G91" s="421"/>
      <c r="H91" s="421"/>
      <c r="I91" s="177"/>
      <c r="J91" s="64"/>
      <c r="K91" s="64"/>
      <c r="L91" s="62"/>
    </row>
    <row r="92" spans="2:12" s="1" customFormat="1" ht="6.9" customHeight="1">
      <c r="B92" s="42"/>
      <c r="C92" s="64"/>
      <c r="D92" s="64"/>
      <c r="E92" s="64"/>
      <c r="F92" s="64"/>
      <c r="G92" s="64"/>
      <c r="H92" s="64"/>
      <c r="I92" s="177"/>
      <c r="J92" s="64"/>
      <c r="K92" s="64"/>
      <c r="L92" s="62"/>
    </row>
    <row r="93" spans="2:12" s="1" customFormat="1" ht="18" customHeight="1">
      <c r="B93" s="42"/>
      <c r="C93" s="66" t="s">
        <v>24</v>
      </c>
      <c r="D93" s="64"/>
      <c r="E93" s="64"/>
      <c r="F93" s="180" t="str">
        <f>F16</f>
        <v>Tylova 59, Jižní Předměstí, 301 00 Plzeň</v>
      </c>
      <c r="G93" s="64"/>
      <c r="H93" s="64"/>
      <c r="I93" s="181" t="s">
        <v>26</v>
      </c>
      <c r="J93" s="74" t="str">
        <f>IF(J16="","",J16)</f>
        <v>23. 3. 2017</v>
      </c>
      <c r="K93" s="64"/>
      <c r="L93" s="62"/>
    </row>
    <row r="94" spans="2:12" s="1" customFormat="1" ht="6.9" customHeight="1">
      <c r="B94" s="42"/>
      <c r="C94" s="64"/>
      <c r="D94" s="64"/>
      <c r="E94" s="64"/>
      <c r="F94" s="64"/>
      <c r="G94" s="64"/>
      <c r="H94" s="64"/>
      <c r="I94" s="177"/>
      <c r="J94" s="64"/>
      <c r="K94" s="64"/>
      <c r="L94" s="62"/>
    </row>
    <row r="95" spans="2:12" s="1" customFormat="1" ht="13.2">
      <c r="B95" s="42"/>
      <c r="C95" s="66" t="s">
        <v>28</v>
      </c>
      <c r="D95" s="64"/>
      <c r="E95" s="64"/>
      <c r="F95" s="180" t="str">
        <f>E19</f>
        <v>ZČU v Plzni, Univerzitní 8, Plzeň</v>
      </c>
      <c r="G95" s="64"/>
      <c r="H95" s="64"/>
      <c r="I95" s="181" t="s">
        <v>34</v>
      </c>
      <c r="J95" s="180" t="str">
        <f>E25</f>
        <v>ATELIER SOUKUP OPL ŠVEHLA s.r.o.</v>
      </c>
      <c r="K95" s="64"/>
      <c r="L95" s="62"/>
    </row>
    <row r="96" spans="2:12" s="1" customFormat="1" ht="14.4" customHeight="1">
      <c r="B96" s="42"/>
      <c r="C96" s="66" t="s">
        <v>32</v>
      </c>
      <c r="D96" s="64"/>
      <c r="E96" s="64"/>
      <c r="F96" s="180" t="str">
        <f>IF(E22="","",E22)</f>
        <v/>
      </c>
      <c r="G96" s="64"/>
      <c r="H96" s="64"/>
      <c r="I96" s="177"/>
      <c r="J96" s="64"/>
      <c r="K96" s="64"/>
      <c r="L96" s="62"/>
    </row>
    <row r="97" spans="2:65" s="1" customFormat="1" ht="10.35" customHeight="1">
      <c r="B97" s="42"/>
      <c r="C97" s="64"/>
      <c r="D97" s="64"/>
      <c r="E97" s="64"/>
      <c r="F97" s="64"/>
      <c r="G97" s="64"/>
      <c r="H97" s="64"/>
      <c r="I97" s="177"/>
      <c r="J97" s="64"/>
      <c r="K97" s="64"/>
      <c r="L97" s="62"/>
    </row>
    <row r="98" spans="2:65" s="10" customFormat="1" ht="29.25" customHeight="1">
      <c r="B98" s="182"/>
      <c r="C98" s="183" t="s">
        <v>473</v>
      </c>
      <c r="D98" s="184" t="s">
        <v>58</v>
      </c>
      <c r="E98" s="184" t="s">
        <v>54</v>
      </c>
      <c r="F98" s="184" t="s">
        <v>474</v>
      </c>
      <c r="G98" s="184" t="s">
        <v>475</v>
      </c>
      <c r="H98" s="184" t="s">
        <v>476</v>
      </c>
      <c r="I98" s="185" t="s">
        <v>477</v>
      </c>
      <c r="J98" s="184" t="s">
        <v>294</v>
      </c>
      <c r="K98" s="186" t="s">
        <v>478</v>
      </c>
      <c r="L98" s="187"/>
      <c r="M98" s="82" t="s">
        <v>479</v>
      </c>
      <c r="N98" s="83" t="s">
        <v>43</v>
      </c>
      <c r="O98" s="83" t="s">
        <v>480</v>
      </c>
      <c r="P98" s="83" t="s">
        <v>481</v>
      </c>
      <c r="Q98" s="83" t="s">
        <v>482</v>
      </c>
      <c r="R98" s="83" t="s">
        <v>483</v>
      </c>
      <c r="S98" s="83" t="s">
        <v>484</v>
      </c>
      <c r="T98" s="84" t="s">
        <v>485</v>
      </c>
    </row>
    <row r="99" spans="2:65" s="1" customFormat="1" ht="29.25" customHeight="1">
      <c r="B99" s="42"/>
      <c r="C99" s="88" t="s">
        <v>299</v>
      </c>
      <c r="D99" s="64"/>
      <c r="E99" s="64"/>
      <c r="F99" s="64"/>
      <c r="G99" s="64"/>
      <c r="H99" s="64"/>
      <c r="I99" s="177"/>
      <c r="J99" s="188">
        <f>BK99</f>
        <v>0</v>
      </c>
      <c r="K99" s="64"/>
      <c r="L99" s="62"/>
      <c r="M99" s="85"/>
      <c r="N99" s="86"/>
      <c r="O99" s="86"/>
      <c r="P99" s="189">
        <f>P100+P689+P729</f>
        <v>0</v>
      </c>
      <c r="Q99" s="86"/>
      <c r="R99" s="189">
        <f>R100+R689+R729</f>
        <v>31.385240399999997</v>
      </c>
      <c r="S99" s="86"/>
      <c r="T99" s="190">
        <f>T100+T689+T729</f>
        <v>0</v>
      </c>
      <c r="AT99" s="25" t="s">
        <v>72</v>
      </c>
      <c r="AU99" s="25" t="s">
        <v>300</v>
      </c>
      <c r="BK99" s="191">
        <f>BK100+BK689+BK729</f>
        <v>0</v>
      </c>
    </row>
    <row r="100" spans="2:65" s="11" customFormat="1" ht="37.35" customHeight="1">
      <c r="B100" s="192"/>
      <c r="C100" s="193"/>
      <c r="D100" s="194" t="s">
        <v>72</v>
      </c>
      <c r="E100" s="195" t="s">
        <v>3194</v>
      </c>
      <c r="F100" s="195" t="s">
        <v>3195</v>
      </c>
      <c r="G100" s="193"/>
      <c r="H100" s="193"/>
      <c r="I100" s="196"/>
      <c r="J100" s="197">
        <f>BK100</f>
        <v>0</v>
      </c>
      <c r="K100" s="193"/>
      <c r="L100" s="198"/>
      <c r="M100" s="199"/>
      <c r="N100" s="200"/>
      <c r="O100" s="200"/>
      <c r="P100" s="201">
        <f>P101+P201+P251+P354+P531+P633+P670</f>
        <v>0</v>
      </c>
      <c r="Q100" s="200"/>
      <c r="R100" s="201">
        <f>R101+R201+R251+R354+R531+R633+R670</f>
        <v>31.385240399999997</v>
      </c>
      <c r="S100" s="200"/>
      <c r="T100" s="202">
        <f>T101+T201+T251+T354+T531+T633+T670</f>
        <v>0</v>
      </c>
      <c r="AR100" s="203" t="s">
        <v>82</v>
      </c>
      <c r="AT100" s="204" t="s">
        <v>72</v>
      </c>
      <c r="AU100" s="204" t="s">
        <v>73</v>
      </c>
      <c r="AY100" s="203" t="s">
        <v>492</v>
      </c>
      <c r="BK100" s="205">
        <f>BK101+BK201+BK251+BK354+BK531+BK633+BK670</f>
        <v>0</v>
      </c>
    </row>
    <row r="101" spans="2:65" s="11" customFormat="1" ht="19.95" customHeight="1">
      <c r="B101" s="192"/>
      <c r="C101" s="193"/>
      <c r="D101" s="206" t="s">
        <v>72</v>
      </c>
      <c r="E101" s="207" t="s">
        <v>3482</v>
      </c>
      <c r="F101" s="207" t="s">
        <v>3483</v>
      </c>
      <c r="G101" s="193"/>
      <c r="H101" s="193"/>
      <c r="I101" s="196"/>
      <c r="J101" s="208">
        <f>BK101</f>
        <v>0</v>
      </c>
      <c r="K101" s="193"/>
      <c r="L101" s="198"/>
      <c r="M101" s="199"/>
      <c r="N101" s="200"/>
      <c r="O101" s="200"/>
      <c r="P101" s="201">
        <f>SUM(P102:P200)</f>
        <v>0</v>
      </c>
      <c r="Q101" s="200"/>
      <c r="R101" s="201">
        <f>SUM(R102:R200)</f>
        <v>3.2028403999999999</v>
      </c>
      <c r="S101" s="200"/>
      <c r="T101" s="202">
        <f>SUM(T102:T200)</f>
        <v>0</v>
      </c>
      <c r="AR101" s="203" t="s">
        <v>82</v>
      </c>
      <c r="AT101" s="204" t="s">
        <v>72</v>
      </c>
      <c r="AU101" s="204" t="s">
        <v>80</v>
      </c>
      <c r="AY101" s="203" t="s">
        <v>492</v>
      </c>
      <c r="BK101" s="205">
        <f>SUM(BK102:BK200)</f>
        <v>0</v>
      </c>
    </row>
    <row r="102" spans="2:65" s="1" customFormat="1" ht="51" customHeight="1">
      <c r="B102" s="42"/>
      <c r="C102" s="209" t="s">
        <v>80</v>
      </c>
      <c r="D102" s="209" t="s">
        <v>498</v>
      </c>
      <c r="E102" s="210" t="s">
        <v>8728</v>
      </c>
      <c r="F102" s="211" t="s">
        <v>8729</v>
      </c>
      <c r="G102" s="212" t="s">
        <v>180</v>
      </c>
      <c r="H102" s="213">
        <v>4.0599999999999996</v>
      </c>
      <c r="I102" s="214"/>
      <c r="J102" s="215">
        <f>ROUND(I102*H102,2)</f>
        <v>0</v>
      </c>
      <c r="K102" s="211" t="s">
        <v>501</v>
      </c>
      <c r="L102" s="62"/>
      <c r="M102" s="216" t="s">
        <v>23</v>
      </c>
      <c r="N102" s="217" t="s">
        <v>44</v>
      </c>
      <c r="O102" s="43"/>
      <c r="P102" s="218">
        <f>O102*H102</f>
        <v>0</v>
      </c>
      <c r="Q102" s="218">
        <v>1E-4</v>
      </c>
      <c r="R102" s="218">
        <f>Q102*H102</f>
        <v>4.06E-4</v>
      </c>
      <c r="S102" s="218">
        <v>0</v>
      </c>
      <c r="T102" s="219">
        <f>S102*H102</f>
        <v>0</v>
      </c>
      <c r="AR102" s="25" t="s">
        <v>775</v>
      </c>
      <c r="AT102" s="25" t="s">
        <v>498</v>
      </c>
      <c r="AU102" s="25" t="s">
        <v>82</v>
      </c>
      <c r="AY102" s="25" t="s">
        <v>492</v>
      </c>
      <c r="BE102" s="220">
        <f>IF(N102="základní",J102,0)</f>
        <v>0</v>
      </c>
      <c r="BF102" s="220">
        <f>IF(N102="snížená",J102,0)</f>
        <v>0</v>
      </c>
      <c r="BG102" s="220">
        <f>IF(N102="zákl. přenesená",J102,0)</f>
        <v>0</v>
      </c>
      <c r="BH102" s="220">
        <f>IF(N102="sníž. přenesená",J102,0)</f>
        <v>0</v>
      </c>
      <c r="BI102" s="220">
        <f>IF(N102="nulová",J102,0)</f>
        <v>0</v>
      </c>
      <c r="BJ102" s="25" t="s">
        <v>80</v>
      </c>
      <c r="BK102" s="220">
        <f>ROUND(I102*H102,2)</f>
        <v>0</v>
      </c>
      <c r="BL102" s="25" t="s">
        <v>775</v>
      </c>
      <c r="BM102" s="25" t="s">
        <v>8730</v>
      </c>
    </row>
    <row r="103" spans="2:65" s="1" customFormat="1" ht="36">
      <c r="B103" s="42"/>
      <c r="C103" s="64"/>
      <c r="D103" s="221" t="s">
        <v>506</v>
      </c>
      <c r="E103" s="64"/>
      <c r="F103" s="222" t="s">
        <v>8729</v>
      </c>
      <c r="G103" s="64"/>
      <c r="H103" s="64"/>
      <c r="I103" s="177"/>
      <c r="J103" s="64"/>
      <c r="K103" s="64"/>
      <c r="L103" s="62"/>
      <c r="M103" s="223"/>
      <c r="N103" s="43"/>
      <c r="O103" s="43"/>
      <c r="P103" s="43"/>
      <c r="Q103" s="43"/>
      <c r="R103" s="43"/>
      <c r="S103" s="43"/>
      <c r="T103" s="79"/>
      <c r="AT103" s="25" t="s">
        <v>506</v>
      </c>
      <c r="AU103" s="25" t="s">
        <v>82</v>
      </c>
    </row>
    <row r="104" spans="2:65" s="12" customFormat="1">
      <c r="B104" s="225"/>
      <c r="C104" s="226"/>
      <c r="D104" s="227" t="s">
        <v>513</v>
      </c>
      <c r="E104" s="228" t="s">
        <v>23</v>
      </c>
      <c r="F104" s="229" t="s">
        <v>8731</v>
      </c>
      <c r="G104" s="226"/>
      <c r="H104" s="230">
        <v>4.0599999999999996</v>
      </c>
      <c r="I104" s="231"/>
      <c r="J104" s="226"/>
      <c r="K104" s="226"/>
      <c r="L104" s="232"/>
      <c r="M104" s="233"/>
      <c r="N104" s="234"/>
      <c r="O104" s="234"/>
      <c r="P104" s="234"/>
      <c r="Q104" s="234"/>
      <c r="R104" s="234"/>
      <c r="S104" s="234"/>
      <c r="T104" s="235"/>
      <c r="AT104" s="236" t="s">
        <v>513</v>
      </c>
      <c r="AU104" s="236" t="s">
        <v>82</v>
      </c>
      <c r="AV104" s="12" t="s">
        <v>82</v>
      </c>
      <c r="AW104" s="12" t="s">
        <v>36</v>
      </c>
      <c r="AX104" s="12" t="s">
        <v>80</v>
      </c>
      <c r="AY104" s="236" t="s">
        <v>492</v>
      </c>
    </row>
    <row r="105" spans="2:65" s="1" customFormat="1" ht="51" customHeight="1">
      <c r="B105" s="42"/>
      <c r="C105" s="209" t="s">
        <v>82</v>
      </c>
      <c r="D105" s="209" t="s">
        <v>498</v>
      </c>
      <c r="E105" s="210" t="s">
        <v>8732</v>
      </c>
      <c r="F105" s="211" t="s">
        <v>8733</v>
      </c>
      <c r="G105" s="212" t="s">
        <v>180</v>
      </c>
      <c r="H105" s="213">
        <v>0.09</v>
      </c>
      <c r="I105" s="214"/>
      <c r="J105" s="215">
        <f>ROUND(I105*H105,2)</f>
        <v>0</v>
      </c>
      <c r="K105" s="211" t="s">
        <v>501</v>
      </c>
      <c r="L105" s="62"/>
      <c r="M105" s="216" t="s">
        <v>23</v>
      </c>
      <c r="N105" s="217" t="s">
        <v>44</v>
      </c>
      <c r="O105" s="43"/>
      <c r="P105" s="218">
        <f>O105*H105</f>
        <v>0</v>
      </c>
      <c r="Q105" s="218">
        <v>1E-4</v>
      </c>
      <c r="R105" s="218">
        <f>Q105*H105</f>
        <v>9.0000000000000002E-6</v>
      </c>
      <c r="S105" s="218">
        <v>0</v>
      </c>
      <c r="T105" s="219">
        <f>S105*H105</f>
        <v>0</v>
      </c>
      <c r="AR105" s="25" t="s">
        <v>775</v>
      </c>
      <c r="AT105" s="25" t="s">
        <v>498</v>
      </c>
      <c r="AU105" s="25" t="s">
        <v>82</v>
      </c>
      <c r="AY105" s="25" t="s">
        <v>492</v>
      </c>
      <c r="BE105" s="220">
        <f>IF(N105="základní",J105,0)</f>
        <v>0</v>
      </c>
      <c r="BF105" s="220">
        <f>IF(N105="snížená",J105,0)</f>
        <v>0</v>
      </c>
      <c r="BG105" s="220">
        <f>IF(N105="zákl. přenesená",J105,0)</f>
        <v>0</v>
      </c>
      <c r="BH105" s="220">
        <f>IF(N105="sníž. přenesená",J105,0)</f>
        <v>0</v>
      </c>
      <c r="BI105" s="220">
        <f>IF(N105="nulová",J105,0)</f>
        <v>0</v>
      </c>
      <c r="BJ105" s="25" t="s">
        <v>80</v>
      </c>
      <c r="BK105" s="220">
        <f>ROUND(I105*H105,2)</f>
        <v>0</v>
      </c>
      <c r="BL105" s="25" t="s">
        <v>775</v>
      </c>
      <c r="BM105" s="25" t="s">
        <v>8734</v>
      </c>
    </row>
    <row r="106" spans="2:65" s="1" customFormat="1" ht="36">
      <c r="B106" s="42"/>
      <c r="C106" s="64"/>
      <c r="D106" s="221" t="s">
        <v>506</v>
      </c>
      <c r="E106" s="64"/>
      <c r="F106" s="222" t="s">
        <v>8733</v>
      </c>
      <c r="G106" s="64"/>
      <c r="H106" s="64"/>
      <c r="I106" s="177"/>
      <c r="J106" s="64"/>
      <c r="K106" s="64"/>
      <c r="L106" s="62"/>
      <c r="M106" s="223"/>
      <c r="N106" s="43"/>
      <c r="O106" s="43"/>
      <c r="P106" s="43"/>
      <c r="Q106" s="43"/>
      <c r="R106" s="43"/>
      <c r="S106" s="43"/>
      <c r="T106" s="79"/>
      <c r="AT106" s="25" t="s">
        <v>506</v>
      </c>
      <c r="AU106" s="25" t="s">
        <v>82</v>
      </c>
    </row>
    <row r="107" spans="2:65" s="12" customFormat="1">
      <c r="B107" s="225"/>
      <c r="C107" s="226"/>
      <c r="D107" s="227" t="s">
        <v>513</v>
      </c>
      <c r="E107" s="228" t="s">
        <v>23</v>
      </c>
      <c r="F107" s="229" t="s">
        <v>8735</v>
      </c>
      <c r="G107" s="226"/>
      <c r="H107" s="230">
        <v>0.09</v>
      </c>
      <c r="I107" s="231"/>
      <c r="J107" s="226"/>
      <c r="K107" s="226"/>
      <c r="L107" s="232"/>
      <c r="M107" s="233"/>
      <c r="N107" s="234"/>
      <c r="O107" s="234"/>
      <c r="P107" s="234"/>
      <c r="Q107" s="234"/>
      <c r="R107" s="234"/>
      <c r="S107" s="234"/>
      <c r="T107" s="235"/>
      <c r="AT107" s="236" t="s">
        <v>513</v>
      </c>
      <c r="AU107" s="236" t="s">
        <v>82</v>
      </c>
      <c r="AV107" s="12" t="s">
        <v>82</v>
      </c>
      <c r="AW107" s="12" t="s">
        <v>36</v>
      </c>
      <c r="AX107" s="12" t="s">
        <v>80</v>
      </c>
      <c r="AY107" s="236" t="s">
        <v>492</v>
      </c>
    </row>
    <row r="108" spans="2:65" s="1" customFormat="1" ht="16.5" customHeight="1">
      <c r="B108" s="42"/>
      <c r="C108" s="278" t="s">
        <v>93</v>
      </c>
      <c r="D108" s="278" t="s">
        <v>1110</v>
      </c>
      <c r="E108" s="279" t="s">
        <v>8736</v>
      </c>
      <c r="F108" s="280" t="s">
        <v>8737</v>
      </c>
      <c r="G108" s="281" t="s">
        <v>180</v>
      </c>
      <c r="H108" s="282">
        <v>5.52</v>
      </c>
      <c r="I108" s="283"/>
      <c r="J108" s="284">
        <f>ROUND(I108*H108,2)</f>
        <v>0</v>
      </c>
      <c r="K108" s="280" t="s">
        <v>501</v>
      </c>
      <c r="L108" s="285"/>
      <c r="M108" s="286" t="s">
        <v>23</v>
      </c>
      <c r="N108" s="287" t="s">
        <v>44</v>
      </c>
      <c r="O108" s="43"/>
      <c r="P108" s="218">
        <f>O108*H108</f>
        <v>0</v>
      </c>
      <c r="Q108" s="218">
        <v>6.0000000000000001E-3</v>
      </c>
      <c r="R108" s="218">
        <f>Q108*H108</f>
        <v>3.3119999999999997E-2</v>
      </c>
      <c r="S108" s="218">
        <v>0</v>
      </c>
      <c r="T108" s="219">
        <f>S108*H108</f>
        <v>0</v>
      </c>
      <c r="AR108" s="25" t="s">
        <v>977</v>
      </c>
      <c r="AT108" s="25" t="s">
        <v>1110</v>
      </c>
      <c r="AU108" s="25" t="s">
        <v>82</v>
      </c>
      <c r="AY108" s="25" t="s">
        <v>492</v>
      </c>
      <c r="BE108" s="220">
        <f>IF(N108="základní",J108,0)</f>
        <v>0</v>
      </c>
      <c r="BF108" s="220">
        <f>IF(N108="snížená",J108,0)</f>
        <v>0</v>
      </c>
      <c r="BG108" s="220">
        <f>IF(N108="zákl. přenesená",J108,0)</f>
        <v>0</v>
      </c>
      <c r="BH108" s="220">
        <f>IF(N108="sníž. přenesená",J108,0)</f>
        <v>0</v>
      </c>
      <c r="BI108" s="220">
        <f>IF(N108="nulová",J108,0)</f>
        <v>0</v>
      </c>
      <c r="BJ108" s="25" t="s">
        <v>80</v>
      </c>
      <c r="BK108" s="220">
        <f>ROUND(I108*H108,2)</f>
        <v>0</v>
      </c>
      <c r="BL108" s="25" t="s">
        <v>775</v>
      </c>
      <c r="BM108" s="25" t="s">
        <v>8738</v>
      </c>
    </row>
    <row r="109" spans="2:65" s="1" customFormat="1">
      <c r="B109" s="42"/>
      <c r="C109" s="64"/>
      <c r="D109" s="221" t="s">
        <v>506</v>
      </c>
      <c r="E109" s="64"/>
      <c r="F109" s="222" t="s">
        <v>8737</v>
      </c>
      <c r="G109" s="64"/>
      <c r="H109" s="64"/>
      <c r="I109" s="177"/>
      <c r="J109" s="64"/>
      <c r="K109" s="64"/>
      <c r="L109" s="62"/>
      <c r="M109" s="223"/>
      <c r="N109" s="43"/>
      <c r="O109" s="43"/>
      <c r="P109" s="43"/>
      <c r="Q109" s="43"/>
      <c r="R109" s="43"/>
      <c r="S109" s="43"/>
      <c r="T109" s="79"/>
      <c r="AT109" s="25" t="s">
        <v>506</v>
      </c>
      <c r="AU109" s="25" t="s">
        <v>82</v>
      </c>
    </row>
    <row r="110" spans="2:65" s="12" customFormat="1">
      <c r="B110" s="225"/>
      <c r="C110" s="226"/>
      <c r="D110" s="221" t="s">
        <v>513</v>
      </c>
      <c r="E110" s="248" t="s">
        <v>23</v>
      </c>
      <c r="F110" s="249" t="s">
        <v>8739</v>
      </c>
      <c r="G110" s="226"/>
      <c r="H110" s="250">
        <v>5.81</v>
      </c>
      <c r="I110" s="231"/>
      <c r="J110" s="226"/>
      <c r="K110" s="226"/>
      <c r="L110" s="232"/>
      <c r="M110" s="233"/>
      <c r="N110" s="234"/>
      <c r="O110" s="234"/>
      <c r="P110" s="234"/>
      <c r="Q110" s="234"/>
      <c r="R110" s="234"/>
      <c r="S110" s="234"/>
      <c r="T110" s="235"/>
      <c r="AT110" s="236" t="s">
        <v>513</v>
      </c>
      <c r="AU110" s="236" t="s">
        <v>82</v>
      </c>
      <c r="AV110" s="12" t="s">
        <v>82</v>
      </c>
      <c r="AW110" s="12" t="s">
        <v>36</v>
      </c>
      <c r="AX110" s="12" t="s">
        <v>73</v>
      </c>
      <c r="AY110" s="236" t="s">
        <v>492</v>
      </c>
    </row>
    <row r="111" spans="2:65" s="12" customFormat="1">
      <c r="B111" s="225"/>
      <c r="C111" s="226"/>
      <c r="D111" s="227" t="s">
        <v>513</v>
      </c>
      <c r="E111" s="228" t="s">
        <v>23</v>
      </c>
      <c r="F111" s="229" t="s">
        <v>8740</v>
      </c>
      <c r="G111" s="226"/>
      <c r="H111" s="230">
        <v>5.52</v>
      </c>
      <c r="I111" s="231"/>
      <c r="J111" s="226"/>
      <c r="K111" s="226"/>
      <c r="L111" s="232"/>
      <c r="M111" s="233"/>
      <c r="N111" s="234"/>
      <c r="O111" s="234"/>
      <c r="P111" s="234"/>
      <c r="Q111" s="234"/>
      <c r="R111" s="234"/>
      <c r="S111" s="234"/>
      <c r="T111" s="235"/>
      <c r="AT111" s="236" t="s">
        <v>513</v>
      </c>
      <c r="AU111" s="236" t="s">
        <v>82</v>
      </c>
      <c r="AV111" s="12" t="s">
        <v>82</v>
      </c>
      <c r="AW111" s="12" t="s">
        <v>36</v>
      </c>
      <c r="AX111" s="12" t="s">
        <v>80</v>
      </c>
      <c r="AY111" s="236" t="s">
        <v>492</v>
      </c>
    </row>
    <row r="112" spans="2:65" s="1" customFormat="1" ht="25.5" customHeight="1">
      <c r="B112" s="42"/>
      <c r="C112" s="209" t="s">
        <v>502</v>
      </c>
      <c r="D112" s="209" t="s">
        <v>498</v>
      </c>
      <c r="E112" s="210" t="s">
        <v>8741</v>
      </c>
      <c r="F112" s="211" t="s">
        <v>8742</v>
      </c>
      <c r="G112" s="212" t="s">
        <v>180</v>
      </c>
      <c r="H112" s="213">
        <v>4.0599999999999996</v>
      </c>
      <c r="I112" s="214"/>
      <c r="J112" s="215">
        <f>ROUND(I112*H112,2)</f>
        <v>0</v>
      </c>
      <c r="K112" s="211" t="s">
        <v>501</v>
      </c>
      <c r="L112" s="62"/>
      <c r="M112" s="216" t="s">
        <v>23</v>
      </c>
      <c r="N112" s="217" t="s">
        <v>44</v>
      </c>
      <c r="O112" s="43"/>
      <c r="P112" s="218">
        <f>O112*H112</f>
        <v>0</v>
      </c>
      <c r="Q112" s="218">
        <v>5.0000000000000002E-5</v>
      </c>
      <c r="R112" s="218">
        <f>Q112*H112</f>
        <v>2.03E-4</v>
      </c>
      <c r="S112" s="218">
        <v>0</v>
      </c>
      <c r="T112" s="219">
        <f>S112*H112</f>
        <v>0</v>
      </c>
      <c r="AR112" s="25" t="s">
        <v>775</v>
      </c>
      <c r="AT112" s="25" t="s">
        <v>498</v>
      </c>
      <c r="AU112" s="25" t="s">
        <v>82</v>
      </c>
      <c r="AY112" s="25" t="s">
        <v>492</v>
      </c>
      <c r="BE112" s="220">
        <f>IF(N112="základní",J112,0)</f>
        <v>0</v>
      </c>
      <c r="BF112" s="220">
        <f>IF(N112="snížená",J112,0)</f>
        <v>0</v>
      </c>
      <c r="BG112" s="220">
        <f>IF(N112="zákl. přenesená",J112,0)</f>
        <v>0</v>
      </c>
      <c r="BH112" s="220">
        <f>IF(N112="sníž. přenesená",J112,0)</f>
        <v>0</v>
      </c>
      <c r="BI112" s="220">
        <f>IF(N112="nulová",J112,0)</f>
        <v>0</v>
      </c>
      <c r="BJ112" s="25" t="s">
        <v>80</v>
      </c>
      <c r="BK112" s="220">
        <f>ROUND(I112*H112,2)</f>
        <v>0</v>
      </c>
      <c r="BL112" s="25" t="s">
        <v>775</v>
      </c>
      <c r="BM112" s="25" t="s">
        <v>8743</v>
      </c>
    </row>
    <row r="113" spans="2:65" s="1" customFormat="1" ht="24">
      <c r="B113" s="42"/>
      <c r="C113" s="64"/>
      <c r="D113" s="221" t="s">
        <v>506</v>
      </c>
      <c r="E113" s="64"/>
      <c r="F113" s="222" t="s">
        <v>8742</v>
      </c>
      <c r="G113" s="64"/>
      <c r="H113" s="64"/>
      <c r="I113" s="177"/>
      <c r="J113" s="64"/>
      <c r="K113" s="64"/>
      <c r="L113" s="62"/>
      <c r="M113" s="223"/>
      <c r="N113" s="43"/>
      <c r="O113" s="43"/>
      <c r="P113" s="43"/>
      <c r="Q113" s="43"/>
      <c r="R113" s="43"/>
      <c r="S113" s="43"/>
      <c r="T113" s="79"/>
      <c r="AT113" s="25" t="s">
        <v>506</v>
      </c>
      <c r="AU113" s="25" t="s">
        <v>82</v>
      </c>
    </row>
    <row r="114" spans="2:65" s="1" customFormat="1" ht="84">
      <c r="B114" s="42"/>
      <c r="C114" s="64"/>
      <c r="D114" s="227" t="s">
        <v>509</v>
      </c>
      <c r="E114" s="64"/>
      <c r="F114" s="273" t="s">
        <v>8744</v>
      </c>
      <c r="G114" s="64"/>
      <c r="H114" s="64"/>
      <c r="I114" s="177"/>
      <c r="J114" s="64"/>
      <c r="K114" s="64"/>
      <c r="L114" s="62"/>
      <c r="M114" s="223"/>
      <c r="N114" s="43"/>
      <c r="O114" s="43"/>
      <c r="P114" s="43"/>
      <c r="Q114" s="43"/>
      <c r="R114" s="43"/>
      <c r="S114" s="43"/>
      <c r="T114" s="79"/>
      <c r="AT114" s="25" t="s">
        <v>509</v>
      </c>
      <c r="AU114" s="25" t="s">
        <v>82</v>
      </c>
    </row>
    <row r="115" spans="2:65" s="1" customFormat="1" ht="25.5" customHeight="1">
      <c r="B115" s="42"/>
      <c r="C115" s="209" t="s">
        <v>563</v>
      </c>
      <c r="D115" s="209" t="s">
        <v>498</v>
      </c>
      <c r="E115" s="210" t="s">
        <v>8745</v>
      </c>
      <c r="F115" s="211" t="s">
        <v>8746</v>
      </c>
      <c r="G115" s="212" t="s">
        <v>180</v>
      </c>
      <c r="H115" s="213">
        <v>0.09</v>
      </c>
      <c r="I115" s="214"/>
      <c r="J115" s="215">
        <f>ROUND(I115*H115,2)</f>
        <v>0</v>
      </c>
      <c r="K115" s="211" t="s">
        <v>501</v>
      </c>
      <c r="L115" s="62"/>
      <c r="M115" s="216" t="s">
        <v>23</v>
      </c>
      <c r="N115" s="217" t="s">
        <v>44</v>
      </c>
      <c r="O115" s="43"/>
      <c r="P115" s="218">
        <f>O115*H115</f>
        <v>0</v>
      </c>
      <c r="Q115" s="218">
        <v>1.6000000000000001E-4</v>
      </c>
      <c r="R115" s="218">
        <f>Q115*H115</f>
        <v>1.4400000000000001E-5</v>
      </c>
      <c r="S115" s="218">
        <v>0</v>
      </c>
      <c r="T115" s="219">
        <f>S115*H115</f>
        <v>0</v>
      </c>
      <c r="AR115" s="25" t="s">
        <v>775</v>
      </c>
      <c r="AT115" s="25" t="s">
        <v>498</v>
      </c>
      <c r="AU115" s="25" t="s">
        <v>82</v>
      </c>
      <c r="AY115" s="25" t="s">
        <v>492</v>
      </c>
      <c r="BE115" s="220">
        <f>IF(N115="základní",J115,0)</f>
        <v>0</v>
      </c>
      <c r="BF115" s="220">
        <f>IF(N115="snížená",J115,0)</f>
        <v>0</v>
      </c>
      <c r="BG115" s="220">
        <f>IF(N115="zákl. přenesená",J115,0)</f>
        <v>0</v>
      </c>
      <c r="BH115" s="220">
        <f>IF(N115="sníž. přenesená",J115,0)</f>
        <v>0</v>
      </c>
      <c r="BI115" s="220">
        <f>IF(N115="nulová",J115,0)</f>
        <v>0</v>
      </c>
      <c r="BJ115" s="25" t="s">
        <v>80</v>
      </c>
      <c r="BK115" s="220">
        <f>ROUND(I115*H115,2)</f>
        <v>0</v>
      </c>
      <c r="BL115" s="25" t="s">
        <v>775</v>
      </c>
      <c r="BM115" s="25" t="s">
        <v>8747</v>
      </c>
    </row>
    <row r="116" spans="2:65" s="1" customFormat="1" ht="24">
      <c r="B116" s="42"/>
      <c r="C116" s="64"/>
      <c r="D116" s="221" t="s">
        <v>506</v>
      </c>
      <c r="E116" s="64"/>
      <c r="F116" s="222" t="s">
        <v>8746</v>
      </c>
      <c r="G116" s="64"/>
      <c r="H116" s="64"/>
      <c r="I116" s="177"/>
      <c r="J116" s="64"/>
      <c r="K116" s="64"/>
      <c r="L116" s="62"/>
      <c r="M116" s="223"/>
      <c r="N116" s="43"/>
      <c r="O116" s="43"/>
      <c r="P116" s="43"/>
      <c r="Q116" s="43"/>
      <c r="R116" s="43"/>
      <c r="S116" s="43"/>
      <c r="T116" s="79"/>
      <c r="AT116" s="25" t="s">
        <v>506</v>
      </c>
      <c r="AU116" s="25" t="s">
        <v>82</v>
      </c>
    </row>
    <row r="117" spans="2:65" s="1" customFormat="1" ht="84">
      <c r="B117" s="42"/>
      <c r="C117" s="64"/>
      <c r="D117" s="227" t="s">
        <v>509</v>
      </c>
      <c r="E117" s="64"/>
      <c r="F117" s="273" t="s">
        <v>8744</v>
      </c>
      <c r="G117" s="64"/>
      <c r="H117" s="64"/>
      <c r="I117" s="177"/>
      <c r="J117" s="64"/>
      <c r="K117" s="64"/>
      <c r="L117" s="62"/>
      <c r="M117" s="223"/>
      <c r="N117" s="43"/>
      <c r="O117" s="43"/>
      <c r="P117" s="43"/>
      <c r="Q117" s="43"/>
      <c r="R117" s="43"/>
      <c r="S117" s="43"/>
      <c r="T117" s="79"/>
      <c r="AT117" s="25" t="s">
        <v>509</v>
      </c>
      <c r="AU117" s="25" t="s">
        <v>82</v>
      </c>
    </row>
    <row r="118" spans="2:65" s="1" customFormat="1" ht="16.5" customHeight="1">
      <c r="B118" s="42"/>
      <c r="C118" s="278" t="s">
        <v>577</v>
      </c>
      <c r="D118" s="278" t="s">
        <v>1110</v>
      </c>
      <c r="E118" s="279" t="s">
        <v>8748</v>
      </c>
      <c r="F118" s="280" t="s">
        <v>8749</v>
      </c>
      <c r="G118" s="281" t="s">
        <v>6197</v>
      </c>
      <c r="H118" s="282">
        <v>17.928000000000001</v>
      </c>
      <c r="I118" s="283"/>
      <c r="J118" s="284">
        <f>ROUND(I118*H118,2)</f>
        <v>0</v>
      </c>
      <c r="K118" s="280" t="s">
        <v>501</v>
      </c>
      <c r="L118" s="285"/>
      <c r="M118" s="286" t="s">
        <v>23</v>
      </c>
      <c r="N118" s="287" t="s">
        <v>44</v>
      </c>
      <c r="O118" s="43"/>
      <c r="P118" s="218">
        <f>O118*H118</f>
        <v>0</v>
      </c>
      <c r="Q118" s="218">
        <v>1E-3</v>
      </c>
      <c r="R118" s="218">
        <f>Q118*H118</f>
        <v>1.7927999999999999E-2</v>
      </c>
      <c r="S118" s="218">
        <v>0</v>
      </c>
      <c r="T118" s="219">
        <f>S118*H118</f>
        <v>0</v>
      </c>
      <c r="AR118" s="25" t="s">
        <v>977</v>
      </c>
      <c r="AT118" s="25" t="s">
        <v>1110</v>
      </c>
      <c r="AU118" s="25" t="s">
        <v>82</v>
      </c>
      <c r="AY118" s="25" t="s">
        <v>492</v>
      </c>
      <c r="BE118" s="220">
        <f>IF(N118="základní",J118,0)</f>
        <v>0</v>
      </c>
      <c r="BF118" s="220">
        <f>IF(N118="snížená",J118,0)</f>
        <v>0</v>
      </c>
      <c r="BG118" s="220">
        <f>IF(N118="zákl. přenesená",J118,0)</f>
        <v>0</v>
      </c>
      <c r="BH118" s="220">
        <f>IF(N118="sníž. přenesená",J118,0)</f>
        <v>0</v>
      </c>
      <c r="BI118" s="220">
        <f>IF(N118="nulová",J118,0)</f>
        <v>0</v>
      </c>
      <c r="BJ118" s="25" t="s">
        <v>80</v>
      </c>
      <c r="BK118" s="220">
        <f>ROUND(I118*H118,2)</f>
        <v>0</v>
      </c>
      <c r="BL118" s="25" t="s">
        <v>775</v>
      </c>
      <c r="BM118" s="25" t="s">
        <v>8750</v>
      </c>
    </row>
    <row r="119" spans="2:65" s="1" customFormat="1">
      <c r="B119" s="42"/>
      <c r="C119" s="64"/>
      <c r="D119" s="221" t="s">
        <v>506</v>
      </c>
      <c r="E119" s="64"/>
      <c r="F119" s="222" t="s">
        <v>8749</v>
      </c>
      <c r="G119" s="64"/>
      <c r="H119" s="64"/>
      <c r="I119" s="177"/>
      <c r="J119" s="64"/>
      <c r="K119" s="64"/>
      <c r="L119" s="62"/>
      <c r="M119" s="223"/>
      <c r="N119" s="43"/>
      <c r="O119" s="43"/>
      <c r="P119" s="43"/>
      <c r="Q119" s="43"/>
      <c r="R119" s="43"/>
      <c r="S119" s="43"/>
      <c r="T119" s="79"/>
      <c r="AT119" s="25" t="s">
        <v>506</v>
      </c>
      <c r="AU119" s="25" t="s">
        <v>82</v>
      </c>
    </row>
    <row r="120" spans="2:65" s="12" customFormat="1">
      <c r="B120" s="225"/>
      <c r="C120" s="226"/>
      <c r="D120" s="227" t="s">
        <v>513</v>
      </c>
      <c r="E120" s="228" t="s">
        <v>23</v>
      </c>
      <c r="F120" s="229" t="s">
        <v>8751</v>
      </c>
      <c r="G120" s="226"/>
      <c r="H120" s="230">
        <v>17.928000000000001</v>
      </c>
      <c r="I120" s="231"/>
      <c r="J120" s="226"/>
      <c r="K120" s="226"/>
      <c r="L120" s="232"/>
      <c r="M120" s="233"/>
      <c r="N120" s="234"/>
      <c r="O120" s="234"/>
      <c r="P120" s="234"/>
      <c r="Q120" s="234"/>
      <c r="R120" s="234"/>
      <c r="S120" s="234"/>
      <c r="T120" s="235"/>
      <c r="AT120" s="236" t="s">
        <v>513</v>
      </c>
      <c r="AU120" s="236" t="s">
        <v>82</v>
      </c>
      <c r="AV120" s="12" t="s">
        <v>82</v>
      </c>
      <c r="AW120" s="12" t="s">
        <v>36</v>
      </c>
      <c r="AX120" s="12" t="s">
        <v>80</v>
      </c>
      <c r="AY120" s="236" t="s">
        <v>492</v>
      </c>
    </row>
    <row r="121" spans="2:65" s="1" customFormat="1" ht="38.25" customHeight="1">
      <c r="B121" s="42"/>
      <c r="C121" s="209" t="s">
        <v>591</v>
      </c>
      <c r="D121" s="209" t="s">
        <v>498</v>
      </c>
      <c r="E121" s="210" t="s">
        <v>8752</v>
      </c>
      <c r="F121" s="211" t="s">
        <v>8753</v>
      </c>
      <c r="G121" s="212" t="s">
        <v>180</v>
      </c>
      <c r="H121" s="213">
        <v>22.8</v>
      </c>
      <c r="I121" s="214"/>
      <c r="J121" s="215">
        <f>ROUND(I121*H121,2)</f>
        <v>0</v>
      </c>
      <c r="K121" s="211" t="s">
        <v>501</v>
      </c>
      <c r="L121" s="62"/>
      <c r="M121" s="216" t="s">
        <v>23</v>
      </c>
      <c r="N121" s="217" t="s">
        <v>44</v>
      </c>
      <c r="O121" s="43"/>
      <c r="P121" s="218">
        <f>O121*H121</f>
        <v>0</v>
      </c>
      <c r="Q121" s="218">
        <v>1E-4</v>
      </c>
      <c r="R121" s="218">
        <f>Q121*H121</f>
        <v>2.2800000000000003E-3</v>
      </c>
      <c r="S121" s="218">
        <v>0</v>
      </c>
      <c r="T121" s="219">
        <f>S121*H121</f>
        <v>0</v>
      </c>
      <c r="AR121" s="25" t="s">
        <v>775</v>
      </c>
      <c r="AT121" s="25" t="s">
        <v>498</v>
      </c>
      <c r="AU121" s="25" t="s">
        <v>82</v>
      </c>
      <c r="AY121" s="25" t="s">
        <v>492</v>
      </c>
      <c r="BE121" s="220">
        <f>IF(N121="základní",J121,0)</f>
        <v>0</v>
      </c>
      <c r="BF121" s="220">
        <f>IF(N121="snížená",J121,0)</f>
        <v>0</v>
      </c>
      <c r="BG121" s="220">
        <f>IF(N121="zákl. přenesená",J121,0)</f>
        <v>0</v>
      </c>
      <c r="BH121" s="220">
        <f>IF(N121="sníž. přenesená",J121,0)</f>
        <v>0</v>
      </c>
      <c r="BI121" s="220">
        <f>IF(N121="nulová",J121,0)</f>
        <v>0</v>
      </c>
      <c r="BJ121" s="25" t="s">
        <v>80</v>
      </c>
      <c r="BK121" s="220">
        <f>ROUND(I121*H121,2)</f>
        <v>0</v>
      </c>
      <c r="BL121" s="25" t="s">
        <v>775</v>
      </c>
      <c r="BM121" s="25" t="s">
        <v>8754</v>
      </c>
    </row>
    <row r="122" spans="2:65" s="1" customFormat="1" ht="36">
      <c r="B122" s="42"/>
      <c r="C122" s="64"/>
      <c r="D122" s="221" t="s">
        <v>506</v>
      </c>
      <c r="E122" s="64"/>
      <c r="F122" s="222" t="s">
        <v>8753</v>
      </c>
      <c r="G122" s="64"/>
      <c r="H122" s="64"/>
      <c r="I122" s="177"/>
      <c r="J122" s="64"/>
      <c r="K122" s="64"/>
      <c r="L122" s="62"/>
      <c r="M122" s="223"/>
      <c r="N122" s="43"/>
      <c r="O122" s="43"/>
      <c r="P122" s="43"/>
      <c r="Q122" s="43"/>
      <c r="R122" s="43"/>
      <c r="S122" s="43"/>
      <c r="T122" s="79"/>
      <c r="AT122" s="25" t="s">
        <v>506</v>
      </c>
      <c r="AU122" s="25" t="s">
        <v>82</v>
      </c>
    </row>
    <row r="123" spans="2:65" s="12" customFormat="1">
      <c r="B123" s="225"/>
      <c r="C123" s="226"/>
      <c r="D123" s="227" t="s">
        <v>513</v>
      </c>
      <c r="E123" s="228" t="s">
        <v>23</v>
      </c>
      <c r="F123" s="229" t="s">
        <v>8755</v>
      </c>
      <c r="G123" s="226"/>
      <c r="H123" s="230">
        <v>22.8</v>
      </c>
      <c r="I123" s="231"/>
      <c r="J123" s="226"/>
      <c r="K123" s="226"/>
      <c r="L123" s="232"/>
      <c r="M123" s="233"/>
      <c r="N123" s="234"/>
      <c r="O123" s="234"/>
      <c r="P123" s="234"/>
      <c r="Q123" s="234"/>
      <c r="R123" s="234"/>
      <c r="S123" s="234"/>
      <c r="T123" s="235"/>
      <c r="AT123" s="236" t="s">
        <v>513</v>
      </c>
      <c r="AU123" s="236" t="s">
        <v>82</v>
      </c>
      <c r="AV123" s="12" t="s">
        <v>82</v>
      </c>
      <c r="AW123" s="12" t="s">
        <v>36</v>
      </c>
      <c r="AX123" s="12" t="s">
        <v>80</v>
      </c>
      <c r="AY123" s="236" t="s">
        <v>492</v>
      </c>
    </row>
    <row r="124" spans="2:65" s="1" customFormat="1" ht="16.5" customHeight="1">
      <c r="B124" s="42"/>
      <c r="C124" s="278" t="s">
        <v>604</v>
      </c>
      <c r="D124" s="278" t="s">
        <v>1110</v>
      </c>
      <c r="E124" s="279" t="s">
        <v>8756</v>
      </c>
      <c r="F124" s="280" t="s">
        <v>8757</v>
      </c>
      <c r="G124" s="281" t="s">
        <v>180</v>
      </c>
      <c r="H124" s="282">
        <v>31.92</v>
      </c>
      <c r="I124" s="283"/>
      <c r="J124" s="284">
        <f>ROUND(I124*H124,2)</f>
        <v>0</v>
      </c>
      <c r="K124" s="280" t="s">
        <v>501</v>
      </c>
      <c r="L124" s="285"/>
      <c r="M124" s="286" t="s">
        <v>23</v>
      </c>
      <c r="N124" s="287" t="s">
        <v>44</v>
      </c>
      <c r="O124" s="43"/>
      <c r="P124" s="218">
        <f>O124*H124</f>
        <v>0</v>
      </c>
      <c r="Q124" s="218">
        <v>5.1999999999999998E-3</v>
      </c>
      <c r="R124" s="218">
        <f>Q124*H124</f>
        <v>0.16598399999999999</v>
      </c>
      <c r="S124" s="218">
        <v>0</v>
      </c>
      <c r="T124" s="219">
        <f>S124*H124</f>
        <v>0</v>
      </c>
      <c r="AR124" s="25" t="s">
        <v>977</v>
      </c>
      <c r="AT124" s="25" t="s">
        <v>1110</v>
      </c>
      <c r="AU124" s="25" t="s">
        <v>82</v>
      </c>
      <c r="AY124" s="25" t="s">
        <v>492</v>
      </c>
      <c r="BE124" s="220">
        <f>IF(N124="základní",J124,0)</f>
        <v>0</v>
      </c>
      <c r="BF124" s="220">
        <f>IF(N124="snížená",J124,0)</f>
        <v>0</v>
      </c>
      <c r="BG124" s="220">
        <f>IF(N124="zákl. přenesená",J124,0)</f>
        <v>0</v>
      </c>
      <c r="BH124" s="220">
        <f>IF(N124="sníž. přenesená",J124,0)</f>
        <v>0</v>
      </c>
      <c r="BI124" s="220">
        <f>IF(N124="nulová",J124,0)</f>
        <v>0</v>
      </c>
      <c r="BJ124" s="25" t="s">
        <v>80</v>
      </c>
      <c r="BK124" s="220">
        <f>ROUND(I124*H124,2)</f>
        <v>0</v>
      </c>
      <c r="BL124" s="25" t="s">
        <v>775</v>
      </c>
      <c r="BM124" s="25" t="s">
        <v>8758</v>
      </c>
    </row>
    <row r="125" spans="2:65" s="1" customFormat="1">
      <c r="B125" s="42"/>
      <c r="C125" s="64"/>
      <c r="D125" s="221" t="s">
        <v>506</v>
      </c>
      <c r="E125" s="64"/>
      <c r="F125" s="222" t="s">
        <v>8757</v>
      </c>
      <c r="G125" s="64"/>
      <c r="H125" s="64"/>
      <c r="I125" s="177"/>
      <c r="J125" s="64"/>
      <c r="K125" s="64"/>
      <c r="L125" s="62"/>
      <c r="M125" s="223"/>
      <c r="N125" s="43"/>
      <c r="O125" s="43"/>
      <c r="P125" s="43"/>
      <c r="Q125" s="43"/>
      <c r="R125" s="43"/>
      <c r="S125" s="43"/>
      <c r="T125" s="79"/>
      <c r="AT125" s="25" t="s">
        <v>506</v>
      </c>
      <c r="AU125" s="25" t="s">
        <v>82</v>
      </c>
    </row>
    <row r="126" spans="2:65" s="12" customFormat="1">
      <c r="B126" s="225"/>
      <c r="C126" s="226"/>
      <c r="D126" s="227" t="s">
        <v>513</v>
      </c>
      <c r="E126" s="228" t="s">
        <v>23</v>
      </c>
      <c r="F126" s="229" t="s">
        <v>8759</v>
      </c>
      <c r="G126" s="226"/>
      <c r="H126" s="230">
        <v>31.92</v>
      </c>
      <c r="I126" s="231"/>
      <c r="J126" s="226"/>
      <c r="K126" s="226"/>
      <c r="L126" s="232"/>
      <c r="M126" s="233"/>
      <c r="N126" s="234"/>
      <c r="O126" s="234"/>
      <c r="P126" s="234"/>
      <c r="Q126" s="234"/>
      <c r="R126" s="234"/>
      <c r="S126" s="234"/>
      <c r="T126" s="235"/>
      <c r="AT126" s="236" t="s">
        <v>513</v>
      </c>
      <c r="AU126" s="236" t="s">
        <v>82</v>
      </c>
      <c r="AV126" s="12" t="s">
        <v>82</v>
      </c>
      <c r="AW126" s="12" t="s">
        <v>36</v>
      </c>
      <c r="AX126" s="12" t="s">
        <v>80</v>
      </c>
      <c r="AY126" s="236" t="s">
        <v>492</v>
      </c>
    </row>
    <row r="127" spans="2:65" s="1" customFormat="1" ht="25.5" customHeight="1">
      <c r="B127" s="42"/>
      <c r="C127" s="209" t="s">
        <v>617</v>
      </c>
      <c r="D127" s="209" t="s">
        <v>498</v>
      </c>
      <c r="E127" s="210" t="s">
        <v>8760</v>
      </c>
      <c r="F127" s="211" t="s">
        <v>8761</v>
      </c>
      <c r="G127" s="212" t="s">
        <v>180</v>
      </c>
      <c r="H127" s="213">
        <v>22.8</v>
      </c>
      <c r="I127" s="214"/>
      <c r="J127" s="215">
        <f>ROUND(I127*H127,2)</f>
        <v>0</v>
      </c>
      <c r="K127" s="211" t="s">
        <v>501</v>
      </c>
      <c r="L127" s="62"/>
      <c r="M127" s="216" t="s">
        <v>23</v>
      </c>
      <c r="N127" s="217" t="s">
        <v>44</v>
      </c>
      <c r="O127" s="43"/>
      <c r="P127" s="218">
        <f>O127*H127</f>
        <v>0</v>
      </c>
      <c r="Q127" s="218">
        <v>6.9999999999999994E-5</v>
      </c>
      <c r="R127" s="218">
        <f>Q127*H127</f>
        <v>1.596E-3</v>
      </c>
      <c r="S127" s="218">
        <v>0</v>
      </c>
      <c r="T127" s="219">
        <f>S127*H127</f>
        <v>0</v>
      </c>
      <c r="AR127" s="25" t="s">
        <v>775</v>
      </c>
      <c r="AT127" s="25" t="s">
        <v>498</v>
      </c>
      <c r="AU127" s="25" t="s">
        <v>82</v>
      </c>
      <c r="AY127" s="25" t="s">
        <v>492</v>
      </c>
      <c r="BE127" s="220">
        <f>IF(N127="základní",J127,0)</f>
        <v>0</v>
      </c>
      <c r="BF127" s="220">
        <f>IF(N127="snížená",J127,0)</f>
        <v>0</v>
      </c>
      <c r="BG127" s="220">
        <f>IF(N127="zákl. přenesená",J127,0)</f>
        <v>0</v>
      </c>
      <c r="BH127" s="220">
        <f>IF(N127="sníž. přenesená",J127,0)</f>
        <v>0</v>
      </c>
      <c r="BI127" s="220">
        <f>IF(N127="nulová",J127,0)</f>
        <v>0</v>
      </c>
      <c r="BJ127" s="25" t="s">
        <v>80</v>
      </c>
      <c r="BK127" s="220">
        <f>ROUND(I127*H127,2)</f>
        <v>0</v>
      </c>
      <c r="BL127" s="25" t="s">
        <v>775</v>
      </c>
      <c r="BM127" s="25" t="s">
        <v>8762</v>
      </c>
    </row>
    <row r="128" spans="2:65" s="1" customFormat="1" ht="24">
      <c r="B128" s="42"/>
      <c r="C128" s="64"/>
      <c r="D128" s="221" t="s">
        <v>506</v>
      </c>
      <c r="E128" s="64"/>
      <c r="F128" s="222" t="s">
        <v>8761</v>
      </c>
      <c r="G128" s="64"/>
      <c r="H128" s="64"/>
      <c r="I128" s="177"/>
      <c r="J128" s="64"/>
      <c r="K128" s="64"/>
      <c r="L128" s="62"/>
      <c r="M128" s="223"/>
      <c r="N128" s="43"/>
      <c r="O128" s="43"/>
      <c r="P128" s="43"/>
      <c r="Q128" s="43"/>
      <c r="R128" s="43"/>
      <c r="S128" s="43"/>
      <c r="T128" s="79"/>
      <c r="AT128" s="25" t="s">
        <v>506</v>
      </c>
      <c r="AU128" s="25" t="s">
        <v>82</v>
      </c>
    </row>
    <row r="129" spans="2:65" s="1" customFormat="1" ht="36">
      <c r="B129" s="42"/>
      <c r="C129" s="64"/>
      <c r="D129" s="227" t="s">
        <v>509</v>
      </c>
      <c r="E129" s="64"/>
      <c r="F129" s="273" t="s">
        <v>8763</v>
      </c>
      <c r="G129" s="64"/>
      <c r="H129" s="64"/>
      <c r="I129" s="177"/>
      <c r="J129" s="64"/>
      <c r="K129" s="64"/>
      <c r="L129" s="62"/>
      <c r="M129" s="223"/>
      <c r="N129" s="43"/>
      <c r="O129" s="43"/>
      <c r="P129" s="43"/>
      <c r="Q129" s="43"/>
      <c r="R129" s="43"/>
      <c r="S129" s="43"/>
      <c r="T129" s="79"/>
      <c r="AT129" s="25" t="s">
        <v>509</v>
      </c>
      <c r="AU129" s="25" t="s">
        <v>82</v>
      </c>
    </row>
    <row r="130" spans="2:65" s="1" customFormat="1" ht="16.5" customHeight="1">
      <c r="B130" s="42"/>
      <c r="C130" s="278" t="s">
        <v>255</v>
      </c>
      <c r="D130" s="278" t="s">
        <v>1110</v>
      </c>
      <c r="E130" s="279" t="s">
        <v>8764</v>
      </c>
      <c r="F130" s="280" t="s">
        <v>8765</v>
      </c>
      <c r="G130" s="281" t="s">
        <v>795</v>
      </c>
      <c r="H130" s="282">
        <v>0.28699999999999998</v>
      </c>
      <c r="I130" s="283"/>
      <c r="J130" s="284">
        <f>ROUND(I130*H130,2)</f>
        <v>0</v>
      </c>
      <c r="K130" s="280" t="s">
        <v>501</v>
      </c>
      <c r="L130" s="285"/>
      <c r="M130" s="286" t="s">
        <v>23</v>
      </c>
      <c r="N130" s="287" t="s">
        <v>44</v>
      </c>
      <c r="O130" s="43"/>
      <c r="P130" s="218">
        <f>O130*H130</f>
        <v>0</v>
      </c>
      <c r="Q130" s="218">
        <v>1</v>
      </c>
      <c r="R130" s="218">
        <f>Q130*H130</f>
        <v>0.28699999999999998</v>
      </c>
      <c r="S130" s="218">
        <v>0</v>
      </c>
      <c r="T130" s="219">
        <f>S130*H130</f>
        <v>0</v>
      </c>
      <c r="AR130" s="25" t="s">
        <v>977</v>
      </c>
      <c r="AT130" s="25" t="s">
        <v>1110</v>
      </c>
      <c r="AU130" s="25" t="s">
        <v>82</v>
      </c>
      <c r="AY130" s="25" t="s">
        <v>492</v>
      </c>
      <c r="BE130" s="220">
        <f>IF(N130="základní",J130,0)</f>
        <v>0</v>
      </c>
      <c r="BF130" s="220">
        <f>IF(N130="snížená",J130,0)</f>
        <v>0</v>
      </c>
      <c r="BG130" s="220">
        <f>IF(N130="zákl. přenesená",J130,0)</f>
        <v>0</v>
      </c>
      <c r="BH130" s="220">
        <f>IF(N130="sníž. přenesená",J130,0)</f>
        <v>0</v>
      </c>
      <c r="BI130" s="220">
        <f>IF(N130="nulová",J130,0)</f>
        <v>0</v>
      </c>
      <c r="BJ130" s="25" t="s">
        <v>80</v>
      </c>
      <c r="BK130" s="220">
        <f>ROUND(I130*H130,2)</f>
        <v>0</v>
      </c>
      <c r="BL130" s="25" t="s">
        <v>775</v>
      </c>
      <c r="BM130" s="25" t="s">
        <v>8766</v>
      </c>
    </row>
    <row r="131" spans="2:65" s="1" customFormat="1">
      <c r="B131" s="42"/>
      <c r="C131" s="64"/>
      <c r="D131" s="221" t="s">
        <v>506</v>
      </c>
      <c r="E131" s="64"/>
      <c r="F131" s="222" t="s">
        <v>8765</v>
      </c>
      <c r="G131" s="64"/>
      <c r="H131" s="64"/>
      <c r="I131" s="177"/>
      <c r="J131" s="64"/>
      <c r="K131" s="64"/>
      <c r="L131" s="62"/>
      <c r="M131" s="223"/>
      <c r="N131" s="43"/>
      <c r="O131" s="43"/>
      <c r="P131" s="43"/>
      <c r="Q131" s="43"/>
      <c r="R131" s="43"/>
      <c r="S131" s="43"/>
      <c r="T131" s="79"/>
      <c r="AT131" s="25" t="s">
        <v>506</v>
      </c>
      <c r="AU131" s="25" t="s">
        <v>82</v>
      </c>
    </row>
    <row r="132" spans="2:65" s="12" customFormat="1">
      <c r="B132" s="225"/>
      <c r="C132" s="226"/>
      <c r="D132" s="227" t="s">
        <v>513</v>
      </c>
      <c r="E132" s="228" t="s">
        <v>23</v>
      </c>
      <c r="F132" s="229" t="s">
        <v>8767</v>
      </c>
      <c r="G132" s="226"/>
      <c r="H132" s="230">
        <v>0.28699999999999998</v>
      </c>
      <c r="I132" s="231"/>
      <c r="J132" s="226"/>
      <c r="K132" s="226"/>
      <c r="L132" s="232"/>
      <c r="M132" s="233"/>
      <c r="N132" s="234"/>
      <c r="O132" s="234"/>
      <c r="P132" s="234"/>
      <c r="Q132" s="234"/>
      <c r="R132" s="234"/>
      <c r="S132" s="234"/>
      <c r="T132" s="235"/>
      <c r="AT132" s="236" t="s">
        <v>513</v>
      </c>
      <c r="AU132" s="236" t="s">
        <v>82</v>
      </c>
      <c r="AV132" s="12" t="s">
        <v>82</v>
      </c>
      <c r="AW132" s="12" t="s">
        <v>36</v>
      </c>
      <c r="AX132" s="12" t="s">
        <v>80</v>
      </c>
      <c r="AY132" s="236" t="s">
        <v>492</v>
      </c>
    </row>
    <row r="133" spans="2:65" s="1" customFormat="1" ht="25.5" customHeight="1">
      <c r="B133" s="42"/>
      <c r="C133" s="209" t="s">
        <v>727</v>
      </c>
      <c r="D133" s="209" t="s">
        <v>498</v>
      </c>
      <c r="E133" s="210" t="s">
        <v>8768</v>
      </c>
      <c r="F133" s="211" t="s">
        <v>8769</v>
      </c>
      <c r="G133" s="212" t="s">
        <v>632</v>
      </c>
      <c r="H133" s="213">
        <v>2.5000000000000001E-2</v>
      </c>
      <c r="I133" s="214"/>
      <c r="J133" s="215">
        <f>ROUND(I133*H133,2)</f>
        <v>0</v>
      </c>
      <c r="K133" s="211" t="s">
        <v>501</v>
      </c>
      <c r="L133" s="62"/>
      <c r="M133" s="216" t="s">
        <v>23</v>
      </c>
      <c r="N133" s="217" t="s">
        <v>44</v>
      </c>
      <c r="O133" s="43"/>
      <c r="P133" s="218">
        <f>O133*H133</f>
        <v>0</v>
      </c>
      <c r="Q133" s="218">
        <v>0</v>
      </c>
      <c r="R133" s="218">
        <f>Q133*H133</f>
        <v>0</v>
      </c>
      <c r="S133" s="218">
        <v>0</v>
      </c>
      <c r="T133" s="219">
        <f>S133*H133</f>
        <v>0</v>
      </c>
      <c r="AR133" s="25" t="s">
        <v>775</v>
      </c>
      <c r="AT133" s="25" t="s">
        <v>498</v>
      </c>
      <c r="AU133" s="25" t="s">
        <v>82</v>
      </c>
      <c r="AY133" s="25" t="s">
        <v>492</v>
      </c>
      <c r="BE133" s="220">
        <f>IF(N133="základní",J133,0)</f>
        <v>0</v>
      </c>
      <c r="BF133" s="220">
        <f>IF(N133="snížená",J133,0)</f>
        <v>0</v>
      </c>
      <c r="BG133" s="220">
        <f>IF(N133="zákl. přenesená",J133,0)</f>
        <v>0</v>
      </c>
      <c r="BH133" s="220">
        <f>IF(N133="sníž. přenesená",J133,0)</f>
        <v>0</v>
      </c>
      <c r="BI133" s="220">
        <f>IF(N133="nulová",J133,0)</f>
        <v>0</v>
      </c>
      <c r="BJ133" s="25" t="s">
        <v>80</v>
      </c>
      <c r="BK133" s="220">
        <f>ROUND(I133*H133,2)</f>
        <v>0</v>
      </c>
      <c r="BL133" s="25" t="s">
        <v>775</v>
      </c>
      <c r="BM133" s="25" t="s">
        <v>8770</v>
      </c>
    </row>
    <row r="134" spans="2:65" s="1" customFormat="1" ht="24">
      <c r="B134" s="42"/>
      <c r="C134" s="64"/>
      <c r="D134" s="221" t="s">
        <v>506</v>
      </c>
      <c r="E134" s="64"/>
      <c r="F134" s="222" t="s">
        <v>8769</v>
      </c>
      <c r="G134" s="64"/>
      <c r="H134" s="64"/>
      <c r="I134" s="177"/>
      <c r="J134" s="64"/>
      <c r="K134" s="64"/>
      <c r="L134" s="62"/>
      <c r="M134" s="223"/>
      <c r="N134" s="43"/>
      <c r="O134" s="43"/>
      <c r="P134" s="43"/>
      <c r="Q134" s="43"/>
      <c r="R134" s="43"/>
      <c r="S134" s="43"/>
      <c r="T134" s="79"/>
      <c r="AT134" s="25" t="s">
        <v>506</v>
      </c>
      <c r="AU134" s="25" t="s">
        <v>82</v>
      </c>
    </row>
    <row r="135" spans="2:65" s="1" customFormat="1" ht="36">
      <c r="B135" s="42"/>
      <c r="C135" s="64"/>
      <c r="D135" s="221" t="s">
        <v>509</v>
      </c>
      <c r="E135" s="64"/>
      <c r="F135" s="224" t="s">
        <v>8763</v>
      </c>
      <c r="G135" s="64"/>
      <c r="H135" s="64"/>
      <c r="I135" s="177"/>
      <c r="J135" s="64"/>
      <c r="K135" s="64"/>
      <c r="L135" s="62"/>
      <c r="M135" s="223"/>
      <c r="N135" s="43"/>
      <c r="O135" s="43"/>
      <c r="P135" s="43"/>
      <c r="Q135" s="43"/>
      <c r="R135" s="43"/>
      <c r="S135" s="43"/>
      <c r="T135" s="79"/>
      <c r="AT135" s="25" t="s">
        <v>509</v>
      </c>
      <c r="AU135" s="25" t="s">
        <v>82</v>
      </c>
    </row>
    <row r="136" spans="2:65" s="12" customFormat="1">
      <c r="B136" s="225"/>
      <c r="C136" s="226"/>
      <c r="D136" s="227" t="s">
        <v>513</v>
      </c>
      <c r="E136" s="228" t="s">
        <v>23</v>
      </c>
      <c r="F136" s="229" t="s">
        <v>8771</v>
      </c>
      <c r="G136" s="226"/>
      <c r="H136" s="230">
        <v>2.5000000000000001E-2</v>
      </c>
      <c r="I136" s="231"/>
      <c r="J136" s="226"/>
      <c r="K136" s="226"/>
      <c r="L136" s="232"/>
      <c r="M136" s="233"/>
      <c r="N136" s="234"/>
      <c r="O136" s="234"/>
      <c r="P136" s="234"/>
      <c r="Q136" s="234"/>
      <c r="R136" s="234"/>
      <c r="S136" s="234"/>
      <c r="T136" s="235"/>
      <c r="AT136" s="236" t="s">
        <v>513</v>
      </c>
      <c r="AU136" s="236" t="s">
        <v>82</v>
      </c>
      <c r="AV136" s="12" t="s">
        <v>82</v>
      </c>
      <c r="AW136" s="12" t="s">
        <v>36</v>
      </c>
      <c r="AX136" s="12" t="s">
        <v>80</v>
      </c>
      <c r="AY136" s="236" t="s">
        <v>492</v>
      </c>
    </row>
    <row r="137" spans="2:65" s="1" customFormat="1" ht="25.5" customHeight="1">
      <c r="B137" s="42"/>
      <c r="C137" s="209" t="s">
        <v>742</v>
      </c>
      <c r="D137" s="209" t="s">
        <v>498</v>
      </c>
      <c r="E137" s="210" t="s">
        <v>8772</v>
      </c>
      <c r="F137" s="211" t="s">
        <v>8773</v>
      </c>
      <c r="G137" s="212" t="s">
        <v>632</v>
      </c>
      <c r="H137" s="213">
        <v>3.5000000000000003E-2</v>
      </c>
      <c r="I137" s="214"/>
      <c r="J137" s="215">
        <f>ROUND(I137*H137,2)</f>
        <v>0</v>
      </c>
      <c r="K137" s="211" t="s">
        <v>8774</v>
      </c>
      <c r="L137" s="62"/>
      <c r="M137" s="216" t="s">
        <v>23</v>
      </c>
      <c r="N137" s="217" t="s">
        <v>44</v>
      </c>
      <c r="O137" s="43"/>
      <c r="P137" s="218">
        <f>O137*H137</f>
        <v>0</v>
      </c>
      <c r="Q137" s="218">
        <v>0</v>
      </c>
      <c r="R137" s="218">
        <f>Q137*H137</f>
        <v>0</v>
      </c>
      <c r="S137" s="218">
        <v>0</v>
      </c>
      <c r="T137" s="219">
        <f>S137*H137</f>
        <v>0</v>
      </c>
      <c r="AR137" s="25" t="s">
        <v>775</v>
      </c>
      <c r="AT137" s="25" t="s">
        <v>498</v>
      </c>
      <c r="AU137" s="25" t="s">
        <v>82</v>
      </c>
      <c r="AY137" s="25" t="s">
        <v>492</v>
      </c>
      <c r="BE137" s="220">
        <f>IF(N137="základní",J137,0)</f>
        <v>0</v>
      </c>
      <c r="BF137" s="220">
        <f>IF(N137="snížená",J137,0)</f>
        <v>0</v>
      </c>
      <c r="BG137" s="220">
        <f>IF(N137="zákl. přenesená",J137,0)</f>
        <v>0</v>
      </c>
      <c r="BH137" s="220">
        <f>IF(N137="sníž. přenesená",J137,0)</f>
        <v>0</v>
      </c>
      <c r="BI137" s="220">
        <f>IF(N137="nulová",J137,0)</f>
        <v>0</v>
      </c>
      <c r="BJ137" s="25" t="s">
        <v>80</v>
      </c>
      <c r="BK137" s="220">
        <f>ROUND(I137*H137,2)</f>
        <v>0</v>
      </c>
      <c r="BL137" s="25" t="s">
        <v>775</v>
      </c>
      <c r="BM137" s="25" t="s">
        <v>8775</v>
      </c>
    </row>
    <row r="138" spans="2:65" s="1" customFormat="1" ht="24">
      <c r="B138" s="42"/>
      <c r="C138" s="64"/>
      <c r="D138" s="221" t="s">
        <v>506</v>
      </c>
      <c r="E138" s="64"/>
      <c r="F138" s="222" t="s">
        <v>8773</v>
      </c>
      <c r="G138" s="64"/>
      <c r="H138" s="64"/>
      <c r="I138" s="177"/>
      <c r="J138" s="64"/>
      <c r="K138" s="64"/>
      <c r="L138" s="62"/>
      <c r="M138" s="223"/>
      <c r="N138" s="43"/>
      <c r="O138" s="43"/>
      <c r="P138" s="43"/>
      <c r="Q138" s="43"/>
      <c r="R138" s="43"/>
      <c r="S138" s="43"/>
      <c r="T138" s="79"/>
      <c r="AT138" s="25" t="s">
        <v>506</v>
      </c>
      <c r="AU138" s="25" t="s">
        <v>82</v>
      </c>
    </row>
    <row r="139" spans="2:65" s="1" customFormat="1" ht="24">
      <c r="B139" s="42"/>
      <c r="C139" s="64"/>
      <c r="D139" s="221" t="s">
        <v>2254</v>
      </c>
      <c r="E139" s="64"/>
      <c r="F139" s="224" t="s">
        <v>8776</v>
      </c>
      <c r="G139" s="64"/>
      <c r="H139" s="64"/>
      <c r="I139" s="177"/>
      <c r="J139" s="64"/>
      <c r="K139" s="64"/>
      <c r="L139" s="62"/>
      <c r="M139" s="223"/>
      <c r="N139" s="43"/>
      <c r="O139" s="43"/>
      <c r="P139" s="43"/>
      <c r="Q139" s="43"/>
      <c r="R139" s="43"/>
      <c r="S139" s="43"/>
      <c r="T139" s="79"/>
      <c r="AT139" s="25" t="s">
        <v>2254</v>
      </c>
      <c r="AU139" s="25" t="s">
        <v>82</v>
      </c>
    </row>
    <row r="140" spans="2:65" s="12" customFormat="1">
      <c r="B140" s="225"/>
      <c r="C140" s="226"/>
      <c r="D140" s="227" t="s">
        <v>513</v>
      </c>
      <c r="E140" s="228" t="s">
        <v>23</v>
      </c>
      <c r="F140" s="229" t="s">
        <v>8777</v>
      </c>
      <c r="G140" s="226"/>
      <c r="H140" s="230">
        <v>3.5000000000000003E-2</v>
      </c>
      <c r="I140" s="231"/>
      <c r="J140" s="226"/>
      <c r="K140" s="226"/>
      <c r="L140" s="232"/>
      <c r="M140" s="233"/>
      <c r="N140" s="234"/>
      <c r="O140" s="234"/>
      <c r="P140" s="234"/>
      <c r="Q140" s="234"/>
      <c r="R140" s="234"/>
      <c r="S140" s="234"/>
      <c r="T140" s="235"/>
      <c r="AT140" s="236" t="s">
        <v>513</v>
      </c>
      <c r="AU140" s="236" t="s">
        <v>82</v>
      </c>
      <c r="AV140" s="12" t="s">
        <v>82</v>
      </c>
      <c r="AW140" s="12" t="s">
        <v>36</v>
      </c>
      <c r="AX140" s="12" t="s">
        <v>80</v>
      </c>
      <c r="AY140" s="236" t="s">
        <v>492</v>
      </c>
    </row>
    <row r="141" spans="2:65" s="1" customFormat="1" ht="51" customHeight="1">
      <c r="B141" s="42"/>
      <c r="C141" s="209" t="s">
        <v>752</v>
      </c>
      <c r="D141" s="209" t="s">
        <v>498</v>
      </c>
      <c r="E141" s="210" t="s">
        <v>8778</v>
      </c>
      <c r="F141" s="211" t="s">
        <v>8779</v>
      </c>
      <c r="G141" s="212" t="s">
        <v>832</v>
      </c>
      <c r="H141" s="213">
        <v>910</v>
      </c>
      <c r="I141" s="214"/>
      <c r="J141" s="215">
        <f>ROUND(I141*H141,2)</f>
        <v>0</v>
      </c>
      <c r="K141" s="211" t="s">
        <v>501</v>
      </c>
      <c r="L141" s="62"/>
      <c r="M141" s="216" t="s">
        <v>23</v>
      </c>
      <c r="N141" s="217" t="s">
        <v>44</v>
      </c>
      <c r="O141" s="43"/>
      <c r="P141" s="218">
        <f>O141*H141</f>
        <v>0</v>
      </c>
      <c r="Q141" s="218">
        <v>1E-4</v>
      </c>
      <c r="R141" s="218">
        <f>Q141*H141</f>
        <v>9.0999999999999998E-2</v>
      </c>
      <c r="S141" s="218">
        <v>0</v>
      </c>
      <c r="T141" s="219">
        <f>S141*H141</f>
        <v>0</v>
      </c>
      <c r="AR141" s="25" t="s">
        <v>775</v>
      </c>
      <c r="AT141" s="25" t="s">
        <v>498</v>
      </c>
      <c r="AU141" s="25" t="s">
        <v>82</v>
      </c>
      <c r="AY141" s="25" t="s">
        <v>492</v>
      </c>
      <c r="BE141" s="220">
        <f>IF(N141="základní",J141,0)</f>
        <v>0</v>
      </c>
      <c r="BF141" s="220">
        <f>IF(N141="snížená",J141,0)</f>
        <v>0</v>
      </c>
      <c r="BG141" s="220">
        <f>IF(N141="zákl. přenesená",J141,0)</f>
        <v>0</v>
      </c>
      <c r="BH141" s="220">
        <f>IF(N141="sníž. přenesená",J141,0)</f>
        <v>0</v>
      </c>
      <c r="BI141" s="220">
        <f>IF(N141="nulová",J141,0)</f>
        <v>0</v>
      </c>
      <c r="BJ141" s="25" t="s">
        <v>80</v>
      </c>
      <c r="BK141" s="220">
        <f>ROUND(I141*H141,2)</f>
        <v>0</v>
      </c>
      <c r="BL141" s="25" t="s">
        <v>775</v>
      </c>
      <c r="BM141" s="25" t="s">
        <v>8780</v>
      </c>
    </row>
    <row r="142" spans="2:65" s="1" customFormat="1" ht="36">
      <c r="B142" s="42"/>
      <c r="C142" s="64"/>
      <c r="D142" s="221" t="s">
        <v>506</v>
      </c>
      <c r="E142" s="64"/>
      <c r="F142" s="222" t="s">
        <v>8779</v>
      </c>
      <c r="G142" s="64"/>
      <c r="H142" s="64"/>
      <c r="I142" s="177"/>
      <c r="J142" s="64"/>
      <c r="K142" s="64"/>
      <c r="L142" s="62"/>
      <c r="M142" s="223"/>
      <c r="N142" s="43"/>
      <c r="O142" s="43"/>
      <c r="P142" s="43"/>
      <c r="Q142" s="43"/>
      <c r="R142" s="43"/>
      <c r="S142" s="43"/>
      <c r="T142" s="79"/>
      <c r="AT142" s="25" t="s">
        <v>506</v>
      </c>
      <c r="AU142" s="25" t="s">
        <v>82</v>
      </c>
    </row>
    <row r="143" spans="2:65" s="1" customFormat="1" ht="96">
      <c r="B143" s="42"/>
      <c r="C143" s="64"/>
      <c r="D143" s="221" t="s">
        <v>509</v>
      </c>
      <c r="E143" s="64"/>
      <c r="F143" s="224" t="s">
        <v>8781</v>
      </c>
      <c r="G143" s="64"/>
      <c r="H143" s="64"/>
      <c r="I143" s="177"/>
      <c r="J143" s="64"/>
      <c r="K143" s="64"/>
      <c r="L143" s="62"/>
      <c r="M143" s="223"/>
      <c r="N143" s="43"/>
      <c r="O143" s="43"/>
      <c r="P143" s="43"/>
      <c r="Q143" s="43"/>
      <c r="R143" s="43"/>
      <c r="S143" s="43"/>
      <c r="T143" s="79"/>
      <c r="AT143" s="25" t="s">
        <v>509</v>
      </c>
      <c r="AU143" s="25" t="s">
        <v>82</v>
      </c>
    </row>
    <row r="144" spans="2:65" s="12" customFormat="1">
      <c r="B144" s="225"/>
      <c r="C144" s="226"/>
      <c r="D144" s="227" t="s">
        <v>513</v>
      </c>
      <c r="E144" s="228" t="s">
        <v>23</v>
      </c>
      <c r="F144" s="229" t="s">
        <v>8782</v>
      </c>
      <c r="G144" s="226"/>
      <c r="H144" s="230">
        <v>910</v>
      </c>
      <c r="I144" s="231"/>
      <c r="J144" s="226"/>
      <c r="K144" s="226"/>
      <c r="L144" s="232"/>
      <c r="M144" s="233"/>
      <c r="N144" s="234"/>
      <c r="O144" s="234"/>
      <c r="P144" s="234"/>
      <c r="Q144" s="234"/>
      <c r="R144" s="234"/>
      <c r="S144" s="234"/>
      <c r="T144" s="235"/>
      <c r="AT144" s="236" t="s">
        <v>513</v>
      </c>
      <c r="AU144" s="236" t="s">
        <v>82</v>
      </c>
      <c r="AV144" s="12" t="s">
        <v>82</v>
      </c>
      <c r="AW144" s="12" t="s">
        <v>36</v>
      </c>
      <c r="AX144" s="12" t="s">
        <v>80</v>
      </c>
      <c r="AY144" s="236" t="s">
        <v>492</v>
      </c>
    </row>
    <row r="145" spans="2:65" s="1" customFormat="1" ht="25.5" customHeight="1">
      <c r="B145" s="42"/>
      <c r="C145" s="278" t="s">
        <v>765</v>
      </c>
      <c r="D145" s="278" t="s">
        <v>1110</v>
      </c>
      <c r="E145" s="279" t="s">
        <v>8783</v>
      </c>
      <c r="F145" s="280" t="s">
        <v>8784</v>
      </c>
      <c r="G145" s="281" t="s">
        <v>832</v>
      </c>
      <c r="H145" s="282">
        <v>54</v>
      </c>
      <c r="I145" s="283"/>
      <c r="J145" s="284">
        <f>ROUND(I145*H145,2)</f>
        <v>0</v>
      </c>
      <c r="K145" s="280" t="s">
        <v>501</v>
      </c>
      <c r="L145" s="285"/>
      <c r="M145" s="286" t="s">
        <v>23</v>
      </c>
      <c r="N145" s="287" t="s">
        <v>44</v>
      </c>
      <c r="O145" s="43"/>
      <c r="P145" s="218">
        <f>O145*H145</f>
        <v>0</v>
      </c>
      <c r="Q145" s="218">
        <v>2.7E-4</v>
      </c>
      <c r="R145" s="218">
        <f>Q145*H145</f>
        <v>1.4580000000000001E-2</v>
      </c>
      <c r="S145" s="218">
        <v>0</v>
      </c>
      <c r="T145" s="219">
        <f>S145*H145</f>
        <v>0</v>
      </c>
      <c r="AR145" s="25" t="s">
        <v>977</v>
      </c>
      <c r="AT145" s="25" t="s">
        <v>1110</v>
      </c>
      <c r="AU145" s="25" t="s">
        <v>82</v>
      </c>
      <c r="AY145" s="25" t="s">
        <v>492</v>
      </c>
      <c r="BE145" s="220">
        <f>IF(N145="základní",J145,0)</f>
        <v>0</v>
      </c>
      <c r="BF145" s="220">
        <f>IF(N145="snížená",J145,0)</f>
        <v>0</v>
      </c>
      <c r="BG145" s="220">
        <f>IF(N145="zákl. přenesená",J145,0)</f>
        <v>0</v>
      </c>
      <c r="BH145" s="220">
        <f>IF(N145="sníž. přenesená",J145,0)</f>
        <v>0</v>
      </c>
      <c r="BI145" s="220">
        <f>IF(N145="nulová",J145,0)</f>
        <v>0</v>
      </c>
      <c r="BJ145" s="25" t="s">
        <v>80</v>
      </c>
      <c r="BK145" s="220">
        <f>ROUND(I145*H145,2)</f>
        <v>0</v>
      </c>
      <c r="BL145" s="25" t="s">
        <v>775</v>
      </c>
      <c r="BM145" s="25" t="s">
        <v>8785</v>
      </c>
    </row>
    <row r="146" spans="2:65" s="1" customFormat="1">
      <c r="B146" s="42"/>
      <c r="C146" s="64"/>
      <c r="D146" s="227" t="s">
        <v>506</v>
      </c>
      <c r="E146" s="64"/>
      <c r="F146" s="274" t="s">
        <v>8784</v>
      </c>
      <c r="G146" s="64"/>
      <c r="H146" s="64"/>
      <c r="I146" s="177"/>
      <c r="J146" s="64"/>
      <c r="K146" s="64"/>
      <c r="L146" s="62"/>
      <c r="M146" s="223"/>
      <c r="N146" s="43"/>
      <c r="O146" s="43"/>
      <c r="P146" s="43"/>
      <c r="Q146" s="43"/>
      <c r="R146" s="43"/>
      <c r="S146" s="43"/>
      <c r="T146" s="79"/>
      <c r="AT146" s="25" t="s">
        <v>506</v>
      </c>
      <c r="AU146" s="25" t="s">
        <v>82</v>
      </c>
    </row>
    <row r="147" spans="2:65" s="1" customFormat="1" ht="25.5" customHeight="1">
      <c r="B147" s="42"/>
      <c r="C147" s="278" t="s">
        <v>10</v>
      </c>
      <c r="D147" s="278" t="s">
        <v>1110</v>
      </c>
      <c r="E147" s="279" t="s">
        <v>8786</v>
      </c>
      <c r="F147" s="280" t="s">
        <v>8787</v>
      </c>
      <c r="G147" s="281" t="s">
        <v>832</v>
      </c>
      <c r="H147" s="282">
        <v>194</v>
      </c>
      <c r="I147" s="283"/>
      <c r="J147" s="284">
        <f>ROUND(I147*H147,2)</f>
        <v>0</v>
      </c>
      <c r="K147" s="280" t="s">
        <v>501</v>
      </c>
      <c r="L147" s="285"/>
      <c r="M147" s="286" t="s">
        <v>23</v>
      </c>
      <c r="N147" s="287" t="s">
        <v>44</v>
      </c>
      <c r="O147" s="43"/>
      <c r="P147" s="218">
        <f>O147*H147</f>
        <v>0</v>
      </c>
      <c r="Q147" s="218">
        <v>2.9E-4</v>
      </c>
      <c r="R147" s="218">
        <f>Q147*H147</f>
        <v>5.6259999999999998E-2</v>
      </c>
      <c r="S147" s="218">
        <v>0</v>
      </c>
      <c r="T147" s="219">
        <f>S147*H147</f>
        <v>0</v>
      </c>
      <c r="AR147" s="25" t="s">
        <v>977</v>
      </c>
      <c r="AT147" s="25" t="s">
        <v>1110</v>
      </c>
      <c r="AU147" s="25" t="s">
        <v>82</v>
      </c>
      <c r="AY147" s="25" t="s">
        <v>492</v>
      </c>
      <c r="BE147" s="220">
        <f>IF(N147="základní",J147,0)</f>
        <v>0</v>
      </c>
      <c r="BF147" s="220">
        <f>IF(N147="snížená",J147,0)</f>
        <v>0</v>
      </c>
      <c r="BG147" s="220">
        <f>IF(N147="zákl. přenesená",J147,0)</f>
        <v>0</v>
      </c>
      <c r="BH147" s="220">
        <f>IF(N147="sníž. přenesená",J147,0)</f>
        <v>0</v>
      </c>
      <c r="BI147" s="220">
        <f>IF(N147="nulová",J147,0)</f>
        <v>0</v>
      </c>
      <c r="BJ147" s="25" t="s">
        <v>80</v>
      </c>
      <c r="BK147" s="220">
        <f>ROUND(I147*H147,2)</f>
        <v>0</v>
      </c>
      <c r="BL147" s="25" t="s">
        <v>775</v>
      </c>
      <c r="BM147" s="25" t="s">
        <v>8788</v>
      </c>
    </row>
    <row r="148" spans="2:65" s="1" customFormat="1">
      <c r="B148" s="42"/>
      <c r="C148" s="64"/>
      <c r="D148" s="227" t="s">
        <v>506</v>
      </c>
      <c r="E148" s="64"/>
      <c r="F148" s="274" t="s">
        <v>8787</v>
      </c>
      <c r="G148" s="64"/>
      <c r="H148" s="64"/>
      <c r="I148" s="177"/>
      <c r="J148" s="64"/>
      <c r="K148" s="64"/>
      <c r="L148" s="62"/>
      <c r="M148" s="223"/>
      <c r="N148" s="43"/>
      <c r="O148" s="43"/>
      <c r="P148" s="43"/>
      <c r="Q148" s="43"/>
      <c r="R148" s="43"/>
      <c r="S148" s="43"/>
      <c r="T148" s="79"/>
      <c r="AT148" s="25" t="s">
        <v>506</v>
      </c>
      <c r="AU148" s="25" t="s">
        <v>82</v>
      </c>
    </row>
    <row r="149" spans="2:65" s="1" customFormat="1" ht="25.5" customHeight="1">
      <c r="B149" s="42"/>
      <c r="C149" s="278" t="s">
        <v>775</v>
      </c>
      <c r="D149" s="278" t="s">
        <v>1110</v>
      </c>
      <c r="E149" s="279" t="s">
        <v>8789</v>
      </c>
      <c r="F149" s="280" t="s">
        <v>8790</v>
      </c>
      <c r="G149" s="281" t="s">
        <v>832</v>
      </c>
      <c r="H149" s="282">
        <v>351</v>
      </c>
      <c r="I149" s="283"/>
      <c r="J149" s="284">
        <f>ROUND(I149*H149,2)</f>
        <v>0</v>
      </c>
      <c r="K149" s="280" t="s">
        <v>501</v>
      </c>
      <c r="L149" s="285"/>
      <c r="M149" s="286" t="s">
        <v>23</v>
      </c>
      <c r="N149" s="287" t="s">
        <v>44</v>
      </c>
      <c r="O149" s="43"/>
      <c r="P149" s="218">
        <f>O149*H149</f>
        <v>0</v>
      </c>
      <c r="Q149" s="218">
        <v>3.2000000000000003E-4</v>
      </c>
      <c r="R149" s="218">
        <f>Q149*H149</f>
        <v>0.11232</v>
      </c>
      <c r="S149" s="218">
        <v>0</v>
      </c>
      <c r="T149" s="219">
        <f>S149*H149</f>
        <v>0</v>
      </c>
      <c r="AR149" s="25" t="s">
        <v>977</v>
      </c>
      <c r="AT149" s="25" t="s">
        <v>1110</v>
      </c>
      <c r="AU149" s="25" t="s">
        <v>82</v>
      </c>
      <c r="AY149" s="25" t="s">
        <v>492</v>
      </c>
      <c r="BE149" s="220">
        <f>IF(N149="základní",J149,0)</f>
        <v>0</v>
      </c>
      <c r="BF149" s="220">
        <f>IF(N149="snížená",J149,0)</f>
        <v>0</v>
      </c>
      <c r="BG149" s="220">
        <f>IF(N149="zákl. přenesená",J149,0)</f>
        <v>0</v>
      </c>
      <c r="BH149" s="220">
        <f>IF(N149="sníž. přenesená",J149,0)</f>
        <v>0</v>
      </c>
      <c r="BI149" s="220">
        <f>IF(N149="nulová",J149,0)</f>
        <v>0</v>
      </c>
      <c r="BJ149" s="25" t="s">
        <v>80</v>
      </c>
      <c r="BK149" s="220">
        <f>ROUND(I149*H149,2)</f>
        <v>0</v>
      </c>
      <c r="BL149" s="25" t="s">
        <v>775</v>
      </c>
      <c r="BM149" s="25" t="s">
        <v>8791</v>
      </c>
    </row>
    <row r="150" spans="2:65" s="1" customFormat="1">
      <c r="B150" s="42"/>
      <c r="C150" s="64"/>
      <c r="D150" s="227" t="s">
        <v>506</v>
      </c>
      <c r="E150" s="64"/>
      <c r="F150" s="274" t="s">
        <v>8790</v>
      </c>
      <c r="G150" s="64"/>
      <c r="H150" s="64"/>
      <c r="I150" s="177"/>
      <c r="J150" s="64"/>
      <c r="K150" s="64"/>
      <c r="L150" s="62"/>
      <c r="M150" s="223"/>
      <c r="N150" s="43"/>
      <c r="O150" s="43"/>
      <c r="P150" s="43"/>
      <c r="Q150" s="43"/>
      <c r="R150" s="43"/>
      <c r="S150" s="43"/>
      <c r="T150" s="79"/>
      <c r="AT150" s="25" t="s">
        <v>506</v>
      </c>
      <c r="AU150" s="25" t="s">
        <v>82</v>
      </c>
    </row>
    <row r="151" spans="2:65" s="1" customFormat="1" ht="25.5" customHeight="1">
      <c r="B151" s="42"/>
      <c r="C151" s="278" t="s">
        <v>781</v>
      </c>
      <c r="D151" s="278" t="s">
        <v>1110</v>
      </c>
      <c r="E151" s="279" t="s">
        <v>8792</v>
      </c>
      <c r="F151" s="280" t="s">
        <v>8793</v>
      </c>
      <c r="G151" s="281" t="s">
        <v>832</v>
      </c>
      <c r="H151" s="282">
        <v>183</v>
      </c>
      <c r="I151" s="283"/>
      <c r="J151" s="284">
        <f>ROUND(I151*H151,2)</f>
        <v>0</v>
      </c>
      <c r="K151" s="280" t="s">
        <v>501</v>
      </c>
      <c r="L151" s="285"/>
      <c r="M151" s="286" t="s">
        <v>23</v>
      </c>
      <c r="N151" s="287" t="s">
        <v>44</v>
      </c>
      <c r="O151" s="43"/>
      <c r="P151" s="218">
        <f>O151*H151</f>
        <v>0</v>
      </c>
      <c r="Q151" s="218">
        <v>7.2000000000000005E-4</v>
      </c>
      <c r="R151" s="218">
        <f>Q151*H151</f>
        <v>0.13176000000000002</v>
      </c>
      <c r="S151" s="218">
        <v>0</v>
      </c>
      <c r="T151" s="219">
        <f>S151*H151</f>
        <v>0</v>
      </c>
      <c r="AR151" s="25" t="s">
        <v>977</v>
      </c>
      <c r="AT151" s="25" t="s">
        <v>1110</v>
      </c>
      <c r="AU151" s="25" t="s">
        <v>82</v>
      </c>
      <c r="AY151" s="25" t="s">
        <v>492</v>
      </c>
      <c r="BE151" s="220">
        <f>IF(N151="základní",J151,0)</f>
        <v>0</v>
      </c>
      <c r="BF151" s="220">
        <f>IF(N151="snížená",J151,0)</f>
        <v>0</v>
      </c>
      <c r="BG151" s="220">
        <f>IF(N151="zákl. přenesená",J151,0)</f>
        <v>0</v>
      </c>
      <c r="BH151" s="220">
        <f>IF(N151="sníž. přenesená",J151,0)</f>
        <v>0</v>
      </c>
      <c r="BI151" s="220">
        <f>IF(N151="nulová",J151,0)</f>
        <v>0</v>
      </c>
      <c r="BJ151" s="25" t="s">
        <v>80</v>
      </c>
      <c r="BK151" s="220">
        <f>ROUND(I151*H151,2)</f>
        <v>0</v>
      </c>
      <c r="BL151" s="25" t="s">
        <v>775</v>
      </c>
      <c r="BM151" s="25" t="s">
        <v>8794</v>
      </c>
    </row>
    <row r="152" spans="2:65" s="1" customFormat="1">
      <c r="B152" s="42"/>
      <c r="C152" s="64"/>
      <c r="D152" s="227" t="s">
        <v>506</v>
      </c>
      <c r="E152" s="64"/>
      <c r="F152" s="274" t="s">
        <v>8793</v>
      </c>
      <c r="G152" s="64"/>
      <c r="H152" s="64"/>
      <c r="I152" s="177"/>
      <c r="J152" s="64"/>
      <c r="K152" s="64"/>
      <c r="L152" s="62"/>
      <c r="M152" s="223"/>
      <c r="N152" s="43"/>
      <c r="O152" s="43"/>
      <c r="P152" s="43"/>
      <c r="Q152" s="43"/>
      <c r="R152" s="43"/>
      <c r="S152" s="43"/>
      <c r="T152" s="79"/>
      <c r="AT152" s="25" t="s">
        <v>506</v>
      </c>
      <c r="AU152" s="25" t="s">
        <v>82</v>
      </c>
    </row>
    <row r="153" spans="2:65" s="1" customFormat="1" ht="25.5" customHeight="1">
      <c r="B153" s="42"/>
      <c r="C153" s="278" t="s">
        <v>787</v>
      </c>
      <c r="D153" s="278" t="s">
        <v>1110</v>
      </c>
      <c r="E153" s="279" t="s">
        <v>8795</v>
      </c>
      <c r="F153" s="280" t="s">
        <v>8796</v>
      </c>
      <c r="G153" s="281" t="s">
        <v>832</v>
      </c>
      <c r="H153" s="282">
        <v>128</v>
      </c>
      <c r="I153" s="283"/>
      <c r="J153" s="284">
        <f>ROUND(I153*H153,2)</f>
        <v>0</v>
      </c>
      <c r="K153" s="280" t="s">
        <v>501</v>
      </c>
      <c r="L153" s="285"/>
      <c r="M153" s="286" t="s">
        <v>23</v>
      </c>
      <c r="N153" s="287" t="s">
        <v>44</v>
      </c>
      <c r="O153" s="43"/>
      <c r="P153" s="218">
        <f>O153*H153</f>
        <v>0</v>
      </c>
      <c r="Q153" s="218">
        <v>7.7999999999999999E-4</v>
      </c>
      <c r="R153" s="218">
        <f>Q153*H153</f>
        <v>9.9839999999999998E-2</v>
      </c>
      <c r="S153" s="218">
        <v>0</v>
      </c>
      <c r="T153" s="219">
        <f>S153*H153</f>
        <v>0</v>
      </c>
      <c r="AR153" s="25" t="s">
        <v>977</v>
      </c>
      <c r="AT153" s="25" t="s">
        <v>1110</v>
      </c>
      <c r="AU153" s="25" t="s">
        <v>82</v>
      </c>
      <c r="AY153" s="25" t="s">
        <v>492</v>
      </c>
      <c r="BE153" s="220">
        <f>IF(N153="základní",J153,0)</f>
        <v>0</v>
      </c>
      <c r="BF153" s="220">
        <f>IF(N153="snížená",J153,0)</f>
        <v>0</v>
      </c>
      <c r="BG153" s="220">
        <f>IF(N153="zákl. přenesená",J153,0)</f>
        <v>0</v>
      </c>
      <c r="BH153" s="220">
        <f>IF(N153="sníž. přenesená",J153,0)</f>
        <v>0</v>
      </c>
      <c r="BI153" s="220">
        <f>IF(N153="nulová",J153,0)</f>
        <v>0</v>
      </c>
      <c r="BJ153" s="25" t="s">
        <v>80</v>
      </c>
      <c r="BK153" s="220">
        <f>ROUND(I153*H153,2)</f>
        <v>0</v>
      </c>
      <c r="BL153" s="25" t="s">
        <v>775</v>
      </c>
      <c r="BM153" s="25" t="s">
        <v>8797</v>
      </c>
    </row>
    <row r="154" spans="2:65" s="1" customFormat="1">
      <c r="B154" s="42"/>
      <c r="C154" s="64"/>
      <c r="D154" s="227" t="s">
        <v>506</v>
      </c>
      <c r="E154" s="64"/>
      <c r="F154" s="274" t="s">
        <v>8796</v>
      </c>
      <c r="G154" s="64"/>
      <c r="H154" s="64"/>
      <c r="I154" s="177"/>
      <c r="J154" s="64"/>
      <c r="K154" s="64"/>
      <c r="L154" s="62"/>
      <c r="M154" s="223"/>
      <c r="N154" s="43"/>
      <c r="O154" s="43"/>
      <c r="P154" s="43"/>
      <c r="Q154" s="43"/>
      <c r="R154" s="43"/>
      <c r="S154" s="43"/>
      <c r="T154" s="79"/>
      <c r="AT154" s="25" t="s">
        <v>506</v>
      </c>
      <c r="AU154" s="25" t="s">
        <v>82</v>
      </c>
    </row>
    <row r="155" spans="2:65" s="1" customFormat="1" ht="51" customHeight="1">
      <c r="B155" s="42"/>
      <c r="C155" s="209" t="s">
        <v>792</v>
      </c>
      <c r="D155" s="209" t="s">
        <v>498</v>
      </c>
      <c r="E155" s="210" t="s">
        <v>8798</v>
      </c>
      <c r="F155" s="211" t="s">
        <v>8799</v>
      </c>
      <c r="G155" s="212" t="s">
        <v>832</v>
      </c>
      <c r="H155" s="213">
        <v>1146</v>
      </c>
      <c r="I155" s="214"/>
      <c r="J155" s="215">
        <f>ROUND(I155*H155,2)</f>
        <v>0</v>
      </c>
      <c r="K155" s="211" t="s">
        <v>501</v>
      </c>
      <c r="L155" s="62"/>
      <c r="M155" s="216" t="s">
        <v>23</v>
      </c>
      <c r="N155" s="217" t="s">
        <v>44</v>
      </c>
      <c r="O155" s="43"/>
      <c r="P155" s="218">
        <f>O155*H155</f>
        <v>0</v>
      </c>
      <c r="Q155" s="218">
        <v>1.8000000000000001E-4</v>
      </c>
      <c r="R155" s="218">
        <f>Q155*H155</f>
        <v>0.20628000000000002</v>
      </c>
      <c r="S155" s="218">
        <v>0</v>
      </c>
      <c r="T155" s="219">
        <f>S155*H155</f>
        <v>0</v>
      </c>
      <c r="AR155" s="25" t="s">
        <v>775</v>
      </c>
      <c r="AT155" s="25" t="s">
        <v>498</v>
      </c>
      <c r="AU155" s="25" t="s">
        <v>82</v>
      </c>
      <c r="AY155" s="25" t="s">
        <v>492</v>
      </c>
      <c r="BE155" s="220">
        <f>IF(N155="základní",J155,0)</f>
        <v>0</v>
      </c>
      <c r="BF155" s="220">
        <f>IF(N155="snížená",J155,0)</f>
        <v>0</v>
      </c>
      <c r="BG155" s="220">
        <f>IF(N155="zákl. přenesená",J155,0)</f>
        <v>0</v>
      </c>
      <c r="BH155" s="220">
        <f>IF(N155="sníž. přenesená",J155,0)</f>
        <v>0</v>
      </c>
      <c r="BI155" s="220">
        <f>IF(N155="nulová",J155,0)</f>
        <v>0</v>
      </c>
      <c r="BJ155" s="25" t="s">
        <v>80</v>
      </c>
      <c r="BK155" s="220">
        <f>ROUND(I155*H155,2)</f>
        <v>0</v>
      </c>
      <c r="BL155" s="25" t="s">
        <v>775</v>
      </c>
      <c r="BM155" s="25" t="s">
        <v>8800</v>
      </c>
    </row>
    <row r="156" spans="2:65" s="1" customFormat="1" ht="48">
      <c r="B156" s="42"/>
      <c r="C156" s="64"/>
      <c r="D156" s="221" t="s">
        <v>506</v>
      </c>
      <c r="E156" s="64"/>
      <c r="F156" s="222" t="s">
        <v>8799</v>
      </c>
      <c r="G156" s="64"/>
      <c r="H156" s="64"/>
      <c r="I156" s="177"/>
      <c r="J156" s="64"/>
      <c r="K156" s="64"/>
      <c r="L156" s="62"/>
      <c r="M156" s="223"/>
      <c r="N156" s="43"/>
      <c r="O156" s="43"/>
      <c r="P156" s="43"/>
      <c r="Q156" s="43"/>
      <c r="R156" s="43"/>
      <c r="S156" s="43"/>
      <c r="T156" s="79"/>
      <c r="AT156" s="25" t="s">
        <v>506</v>
      </c>
      <c r="AU156" s="25" t="s">
        <v>82</v>
      </c>
    </row>
    <row r="157" spans="2:65" s="1" customFormat="1" ht="96">
      <c r="B157" s="42"/>
      <c r="C157" s="64"/>
      <c r="D157" s="221" t="s">
        <v>509</v>
      </c>
      <c r="E157" s="64"/>
      <c r="F157" s="224" t="s">
        <v>8781</v>
      </c>
      <c r="G157" s="64"/>
      <c r="H157" s="64"/>
      <c r="I157" s="177"/>
      <c r="J157" s="64"/>
      <c r="K157" s="64"/>
      <c r="L157" s="62"/>
      <c r="M157" s="223"/>
      <c r="N157" s="43"/>
      <c r="O157" s="43"/>
      <c r="P157" s="43"/>
      <c r="Q157" s="43"/>
      <c r="R157" s="43"/>
      <c r="S157" s="43"/>
      <c r="T157" s="79"/>
      <c r="AT157" s="25" t="s">
        <v>509</v>
      </c>
      <c r="AU157" s="25" t="s">
        <v>82</v>
      </c>
    </row>
    <row r="158" spans="2:65" s="12" customFormat="1">
      <c r="B158" s="225"/>
      <c r="C158" s="226"/>
      <c r="D158" s="227" t="s">
        <v>513</v>
      </c>
      <c r="E158" s="228" t="s">
        <v>23</v>
      </c>
      <c r="F158" s="229" t="s">
        <v>8801</v>
      </c>
      <c r="G158" s="226"/>
      <c r="H158" s="230">
        <v>1146</v>
      </c>
      <c r="I158" s="231"/>
      <c r="J158" s="226"/>
      <c r="K158" s="226"/>
      <c r="L158" s="232"/>
      <c r="M158" s="233"/>
      <c r="N158" s="234"/>
      <c r="O158" s="234"/>
      <c r="P158" s="234"/>
      <c r="Q158" s="234"/>
      <c r="R158" s="234"/>
      <c r="S158" s="234"/>
      <c r="T158" s="235"/>
      <c r="AT158" s="236" t="s">
        <v>513</v>
      </c>
      <c r="AU158" s="236" t="s">
        <v>82</v>
      </c>
      <c r="AV158" s="12" t="s">
        <v>82</v>
      </c>
      <c r="AW158" s="12" t="s">
        <v>36</v>
      </c>
      <c r="AX158" s="12" t="s">
        <v>80</v>
      </c>
      <c r="AY158" s="236" t="s">
        <v>492</v>
      </c>
    </row>
    <row r="159" spans="2:65" s="1" customFormat="1" ht="25.5" customHeight="1">
      <c r="B159" s="42"/>
      <c r="C159" s="278" t="s">
        <v>800</v>
      </c>
      <c r="D159" s="278" t="s">
        <v>1110</v>
      </c>
      <c r="E159" s="279" t="s">
        <v>8802</v>
      </c>
      <c r="F159" s="280" t="s">
        <v>8803</v>
      </c>
      <c r="G159" s="281" t="s">
        <v>832</v>
      </c>
      <c r="H159" s="282">
        <v>320</v>
      </c>
      <c r="I159" s="283"/>
      <c r="J159" s="284">
        <f>ROUND(I159*H159,2)</f>
        <v>0</v>
      </c>
      <c r="K159" s="280" t="s">
        <v>501</v>
      </c>
      <c r="L159" s="285"/>
      <c r="M159" s="286" t="s">
        <v>23</v>
      </c>
      <c r="N159" s="287" t="s">
        <v>44</v>
      </c>
      <c r="O159" s="43"/>
      <c r="P159" s="218">
        <f>O159*H159</f>
        <v>0</v>
      </c>
      <c r="Q159" s="218">
        <v>8.8000000000000003E-4</v>
      </c>
      <c r="R159" s="218">
        <f>Q159*H159</f>
        <v>0.28160000000000002</v>
      </c>
      <c r="S159" s="218">
        <v>0</v>
      </c>
      <c r="T159" s="219">
        <f>S159*H159</f>
        <v>0</v>
      </c>
      <c r="AR159" s="25" t="s">
        <v>977</v>
      </c>
      <c r="AT159" s="25" t="s">
        <v>1110</v>
      </c>
      <c r="AU159" s="25" t="s">
        <v>82</v>
      </c>
      <c r="AY159" s="25" t="s">
        <v>492</v>
      </c>
      <c r="BE159" s="220">
        <f>IF(N159="základní",J159,0)</f>
        <v>0</v>
      </c>
      <c r="BF159" s="220">
        <f>IF(N159="snížená",J159,0)</f>
        <v>0</v>
      </c>
      <c r="BG159" s="220">
        <f>IF(N159="zákl. přenesená",J159,0)</f>
        <v>0</v>
      </c>
      <c r="BH159" s="220">
        <f>IF(N159="sníž. přenesená",J159,0)</f>
        <v>0</v>
      </c>
      <c r="BI159" s="220">
        <f>IF(N159="nulová",J159,0)</f>
        <v>0</v>
      </c>
      <c r="BJ159" s="25" t="s">
        <v>80</v>
      </c>
      <c r="BK159" s="220">
        <f>ROUND(I159*H159,2)</f>
        <v>0</v>
      </c>
      <c r="BL159" s="25" t="s">
        <v>775</v>
      </c>
      <c r="BM159" s="25" t="s">
        <v>8804</v>
      </c>
    </row>
    <row r="160" spans="2:65" s="1" customFormat="1">
      <c r="B160" s="42"/>
      <c r="C160" s="64"/>
      <c r="D160" s="227" t="s">
        <v>506</v>
      </c>
      <c r="E160" s="64"/>
      <c r="F160" s="274" t="s">
        <v>8803</v>
      </c>
      <c r="G160" s="64"/>
      <c r="H160" s="64"/>
      <c r="I160" s="177"/>
      <c r="J160" s="64"/>
      <c r="K160" s="64"/>
      <c r="L160" s="62"/>
      <c r="M160" s="223"/>
      <c r="N160" s="43"/>
      <c r="O160" s="43"/>
      <c r="P160" s="43"/>
      <c r="Q160" s="43"/>
      <c r="R160" s="43"/>
      <c r="S160" s="43"/>
      <c r="T160" s="79"/>
      <c r="AT160" s="25" t="s">
        <v>506</v>
      </c>
      <c r="AU160" s="25" t="s">
        <v>82</v>
      </c>
    </row>
    <row r="161" spans="2:65" s="1" customFormat="1" ht="25.5" customHeight="1">
      <c r="B161" s="42"/>
      <c r="C161" s="278" t="s">
        <v>9</v>
      </c>
      <c r="D161" s="278" t="s">
        <v>1110</v>
      </c>
      <c r="E161" s="279" t="s">
        <v>8805</v>
      </c>
      <c r="F161" s="280" t="s">
        <v>8806</v>
      </c>
      <c r="G161" s="281" t="s">
        <v>832</v>
      </c>
      <c r="H161" s="282">
        <v>638</v>
      </c>
      <c r="I161" s="283"/>
      <c r="J161" s="284">
        <f>ROUND(I161*H161,2)</f>
        <v>0</v>
      </c>
      <c r="K161" s="280" t="s">
        <v>501</v>
      </c>
      <c r="L161" s="285"/>
      <c r="M161" s="286" t="s">
        <v>23</v>
      </c>
      <c r="N161" s="287" t="s">
        <v>44</v>
      </c>
      <c r="O161" s="43"/>
      <c r="P161" s="218">
        <f>O161*H161</f>
        <v>0</v>
      </c>
      <c r="Q161" s="218">
        <v>1.0200000000000001E-3</v>
      </c>
      <c r="R161" s="218">
        <f>Q161*H161</f>
        <v>0.65076000000000001</v>
      </c>
      <c r="S161" s="218">
        <v>0</v>
      </c>
      <c r="T161" s="219">
        <f>S161*H161</f>
        <v>0</v>
      </c>
      <c r="AR161" s="25" t="s">
        <v>977</v>
      </c>
      <c r="AT161" s="25" t="s">
        <v>1110</v>
      </c>
      <c r="AU161" s="25" t="s">
        <v>82</v>
      </c>
      <c r="AY161" s="25" t="s">
        <v>492</v>
      </c>
      <c r="BE161" s="220">
        <f>IF(N161="základní",J161,0)</f>
        <v>0</v>
      </c>
      <c r="BF161" s="220">
        <f>IF(N161="snížená",J161,0)</f>
        <v>0</v>
      </c>
      <c r="BG161" s="220">
        <f>IF(N161="zákl. přenesená",J161,0)</f>
        <v>0</v>
      </c>
      <c r="BH161" s="220">
        <f>IF(N161="sníž. přenesená",J161,0)</f>
        <v>0</v>
      </c>
      <c r="BI161" s="220">
        <f>IF(N161="nulová",J161,0)</f>
        <v>0</v>
      </c>
      <c r="BJ161" s="25" t="s">
        <v>80</v>
      </c>
      <c r="BK161" s="220">
        <f>ROUND(I161*H161,2)</f>
        <v>0</v>
      </c>
      <c r="BL161" s="25" t="s">
        <v>775</v>
      </c>
      <c r="BM161" s="25" t="s">
        <v>8807</v>
      </c>
    </row>
    <row r="162" spans="2:65" s="1" customFormat="1">
      <c r="B162" s="42"/>
      <c r="C162" s="64"/>
      <c r="D162" s="227" t="s">
        <v>506</v>
      </c>
      <c r="E162" s="64"/>
      <c r="F162" s="274" t="s">
        <v>8806</v>
      </c>
      <c r="G162" s="64"/>
      <c r="H162" s="64"/>
      <c r="I162" s="177"/>
      <c r="J162" s="64"/>
      <c r="K162" s="64"/>
      <c r="L162" s="62"/>
      <c r="M162" s="223"/>
      <c r="N162" s="43"/>
      <c r="O162" s="43"/>
      <c r="P162" s="43"/>
      <c r="Q162" s="43"/>
      <c r="R162" s="43"/>
      <c r="S162" s="43"/>
      <c r="T162" s="79"/>
      <c r="AT162" s="25" t="s">
        <v>506</v>
      </c>
      <c r="AU162" s="25" t="s">
        <v>82</v>
      </c>
    </row>
    <row r="163" spans="2:65" s="1" customFormat="1" ht="25.5" customHeight="1">
      <c r="B163" s="42"/>
      <c r="C163" s="278" t="s">
        <v>308</v>
      </c>
      <c r="D163" s="278" t="s">
        <v>1110</v>
      </c>
      <c r="E163" s="279" t="s">
        <v>8808</v>
      </c>
      <c r="F163" s="280" t="s">
        <v>8809</v>
      </c>
      <c r="G163" s="281" t="s">
        <v>832</v>
      </c>
      <c r="H163" s="282">
        <v>188</v>
      </c>
      <c r="I163" s="283"/>
      <c r="J163" s="284">
        <f>ROUND(I163*H163,2)</f>
        <v>0</v>
      </c>
      <c r="K163" s="280" t="s">
        <v>501</v>
      </c>
      <c r="L163" s="285"/>
      <c r="M163" s="286" t="s">
        <v>23</v>
      </c>
      <c r="N163" s="287" t="s">
        <v>44</v>
      </c>
      <c r="O163" s="43"/>
      <c r="P163" s="218">
        <f>O163*H163</f>
        <v>0</v>
      </c>
      <c r="Q163" s="218">
        <v>1.5100000000000001E-3</v>
      </c>
      <c r="R163" s="218">
        <f>Q163*H163</f>
        <v>0.28388000000000002</v>
      </c>
      <c r="S163" s="218">
        <v>0</v>
      </c>
      <c r="T163" s="219">
        <f>S163*H163</f>
        <v>0</v>
      </c>
      <c r="AR163" s="25" t="s">
        <v>977</v>
      </c>
      <c r="AT163" s="25" t="s">
        <v>1110</v>
      </c>
      <c r="AU163" s="25" t="s">
        <v>82</v>
      </c>
      <c r="AY163" s="25" t="s">
        <v>492</v>
      </c>
      <c r="BE163" s="220">
        <f>IF(N163="základní",J163,0)</f>
        <v>0</v>
      </c>
      <c r="BF163" s="220">
        <f>IF(N163="snížená",J163,0)</f>
        <v>0</v>
      </c>
      <c r="BG163" s="220">
        <f>IF(N163="zákl. přenesená",J163,0)</f>
        <v>0</v>
      </c>
      <c r="BH163" s="220">
        <f>IF(N163="sníž. přenesená",J163,0)</f>
        <v>0</v>
      </c>
      <c r="BI163" s="220">
        <f>IF(N163="nulová",J163,0)</f>
        <v>0</v>
      </c>
      <c r="BJ163" s="25" t="s">
        <v>80</v>
      </c>
      <c r="BK163" s="220">
        <f>ROUND(I163*H163,2)</f>
        <v>0</v>
      </c>
      <c r="BL163" s="25" t="s">
        <v>775</v>
      </c>
      <c r="BM163" s="25" t="s">
        <v>8810</v>
      </c>
    </row>
    <row r="164" spans="2:65" s="1" customFormat="1">
      <c r="B164" s="42"/>
      <c r="C164" s="64"/>
      <c r="D164" s="227" t="s">
        <v>506</v>
      </c>
      <c r="E164" s="64"/>
      <c r="F164" s="274" t="s">
        <v>8809</v>
      </c>
      <c r="G164" s="64"/>
      <c r="H164" s="64"/>
      <c r="I164" s="177"/>
      <c r="J164" s="64"/>
      <c r="K164" s="64"/>
      <c r="L164" s="62"/>
      <c r="M164" s="223"/>
      <c r="N164" s="43"/>
      <c r="O164" s="43"/>
      <c r="P164" s="43"/>
      <c r="Q164" s="43"/>
      <c r="R164" s="43"/>
      <c r="S164" s="43"/>
      <c r="T164" s="79"/>
      <c r="AT164" s="25" t="s">
        <v>506</v>
      </c>
      <c r="AU164" s="25" t="s">
        <v>82</v>
      </c>
    </row>
    <row r="165" spans="2:65" s="1" customFormat="1" ht="51" customHeight="1">
      <c r="B165" s="42"/>
      <c r="C165" s="209" t="s">
        <v>829</v>
      </c>
      <c r="D165" s="209" t="s">
        <v>498</v>
      </c>
      <c r="E165" s="210" t="s">
        <v>8811</v>
      </c>
      <c r="F165" s="211" t="s">
        <v>8812</v>
      </c>
      <c r="G165" s="212" t="s">
        <v>832</v>
      </c>
      <c r="H165" s="213">
        <v>36</v>
      </c>
      <c r="I165" s="214"/>
      <c r="J165" s="215">
        <f>ROUND(I165*H165,2)</f>
        <v>0</v>
      </c>
      <c r="K165" s="211" t="s">
        <v>501</v>
      </c>
      <c r="L165" s="62"/>
      <c r="M165" s="216" t="s">
        <v>23</v>
      </c>
      <c r="N165" s="217" t="s">
        <v>44</v>
      </c>
      <c r="O165" s="43"/>
      <c r="P165" s="218">
        <f>O165*H165</f>
        <v>0</v>
      </c>
      <c r="Q165" s="218">
        <v>3.2000000000000003E-4</v>
      </c>
      <c r="R165" s="218">
        <f>Q165*H165</f>
        <v>1.1520000000000001E-2</v>
      </c>
      <c r="S165" s="218">
        <v>0</v>
      </c>
      <c r="T165" s="219">
        <f>S165*H165</f>
        <v>0</v>
      </c>
      <c r="AR165" s="25" t="s">
        <v>775</v>
      </c>
      <c r="AT165" s="25" t="s">
        <v>498</v>
      </c>
      <c r="AU165" s="25" t="s">
        <v>82</v>
      </c>
      <c r="AY165" s="25" t="s">
        <v>492</v>
      </c>
      <c r="BE165" s="220">
        <f>IF(N165="základní",J165,0)</f>
        <v>0</v>
      </c>
      <c r="BF165" s="220">
        <f>IF(N165="snížená",J165,0)</f>
        <v>0</v>
      </c>
      <c r="BG165" s="220">
        <f>IF(N165="zákl. přenesená",J165,0)</f>
        <v>0</v>
      </c>
      <c r="BH165" s="220">
        <f>IF(N165="sníž. přenesená",J165,0)</f>
        <v>0</v>
      </c>
      <c r="BI165" s="220">
        <f>IF(N165="nulová",J165,0)</f>
        <v>0</v>
      </c>
      <c r="BJ165" s="25" t="s">
        <v>80</v>
      </c>
      <c r="BK165" s="220">
        <f>ROUND(I165*H165,2)</f>
        <v>0</v>
      </c>
      <c r="BL165" s="25" t="s">
        <v>775</v>
      </c>
      <c r="BM165" s="25" t="s">
        <v>8813</v>
      </c>
    </row>
    <row r="166" spans="2:65" s="1" customFormat="1" ht="48">
      <c r="B166" s="42"/>
      <c r="C166" s="64"/>
      <c r="D166" s="221" t="s">
        <v>506</v>
      </c>
      <c r="E166" s="64"/>
      <c r="F166" s="222" t="s">
        <v>8812</v>
      </c>
      <c r="G166" s="64"/>
      <c r="H166" s="64"/>
      <c r="I166" s="177"/>
      <c r="J166" s="64"/>
      <c r="K166" s="64"/>
      <c r="L166" s="62"/>
      <c r="M166" s="223"/>
      <c r="N166" s="43"/>
      <c r="O166" s="43"/>
      <c r="P166" s="43"/>
      <c r="Q166" s="43"/>
      <c r="R166" s="43"/>
      <c r="S166" s="43"/>
      <c r="T166" s="79"/>
      <c r="AT166" s="25" t="s">
        <v>506</v>
      </c>
      <c r="AU166" s="25" t="s">
        <v>82</v>
      </c>
    </row>
    <row r="167" spans="2:65" s="1" customFormat="1" ht="96">
      <c r="B167" s="42"/>
      <c r="C167" s="64"/>
      <c r="D167" s="227" t="s">
        <v>509</v>
      </c>
      <c r="E167" s="64"/>
      <c r="F167" s="273" t="s">
        <v>8781</v>
      </c>
      <c r="G167" s="64"/>
      <c r="H167" s="64"/>
      <c r="I167" s="177"/>
      <c r="J167" s="64"/>
      <c r="K167" s="64"/>
      <c r="L167" s="62"/>
      <c r="M167" s="223"/>
      <c r="N167" s="43"/>
      <c r="O167" s="43"/>
      <c r="P167" s="43"/>
      <c r="Q167" s="43"/>
      <c r="R167" s="43"/>
      <c r="S167" s="43"/>
      <c r="T167" s="79"/>
      <c r="AT167" s="25" t="s">
        <v>509</v>
      </c>
      <c r="AU167" s="25" t="s">
        <v>82</v>
      </c>
    </row>
    <row r="168" spans="2:65" s="1" customFormat="1" ht="25.5" customHeight="1">
      <c r="B168" s="42"/>
      <c r="C168" s="278" t="s">
        <v>838</v>
      </c>
      <c r="D168" s="278" t="s">
        <v>1110</v>
      </c>
      <c r="E168" s="279" t="s">
        <v>8814</v>
      </c>
      <c r="F168" s="280" t="s">
        <v>8815</v>
      </c>
      <c r="G168" s="281" t="s">
        <v>832</v>
      </c>
      <c r="H168" s="282">
        <v>36</v>
      </c>
      <c r="I168" s="283"/>
      <c r="J168" s="284">
        <f>ROUND(I168*H168,2)</f>
        <v>0</v>
      </c>
      <c r="K168" s="280" t="s">
        <v>501</v>
      </c>
      <c r="L168" s="285"/>
      <c r="M168" s="286" t="s">
        <v>23</v>
      </c>
      <c r="N168" s="287" t="s">
        <v>44</v>
      </c>
      <c r="O168" s="43"/>
      <c r="P168" s="218">
        <f>O168*H168</f>
        <v>0</v>
      </c>
      <c r="Q168" s="218">
        <v>2.31E-3</v>
      </c>
      <c r="R168" s="218">
        <f>Q168*H168</f>
        <v>8.3159999999999998E-2</v>
      </c>
      <c r="S168" s="218">
        <v>0</v>
      </c>
      <c r="T168" s="219">
        <f>S168*H168</f>
        <v>0</v>
      </c>
      <c r="AR168" s="25" t="s">
        <v>977</v>
      </c>
      <c r="AT168" s="25" t="s">
        <v>1110</v>
      </c>
      <c r="AU168" s="25" t="s">
        <v>82</v>
      </c>
      <c r="AY168" s="25" t="s">
        <v>492</v>
      </c>
      <c r="BE168" s="220">
        <f>IF(N168="základní",J168,0)</f>
        <v>0</v>
      </c>
      <c r="BF168" s="220">
        <f>IF(N168="snížená",J168,0)</f>
        <v>0</v>
      </c>
      <c r="BG168" s="220">
        <f>IF(N168="zákl. přenesená",J168,0)</f>
        <v>0</v>
      </c>
      <c r="BH168" s="220">
        <f>IF(N168="sníž. přenesená",J168,0)</f>
        <v>0</v>
      </c>
      <c r="BI168" s="220">
        <f>IF(N168="nulová",J168,0)</f>
        <v>0</v>
      </c>
      <c r="BJ168" s="25" t="s">
        <v>80</v>
      </c>
      <c r="BK168" s="220">
        <f>ROUND(I168*H168,2)</f>
        <v>0</v>
      </c>
      <c r="BL168" s="25" t="s">
        <v>775</v>
      </c>
      <c r="BM168" s="25" t="s">
        <v>8816</v>
      </c>
    </row>
    <row r="169" spans="2:65" s="1" customFormat="1">
      <c r="B169" s="42"/>
      <c r="C169" s="64"/>
      <c r="D169" s="227" t="s">
        <v>506</v>
      </c>
      <c r="E169" s="64"/>
      <c r="F169" s="274" t="s">
        <v>8815</v>
      </c>
      <c r="G169" s="64"/>
      <c r="H169" s="64"/>
      <c r="I169" s="177"/>
      <c r="J169" s="64"/>
      <c r="K169" s="64"/>
      <c r="L169" s="62"/>
      <c r="M169" s="223"/>
      <c r="N169" s="43"/>
      <c r="O169" s="43"/>
      <c r="P169" s="43"/>
      <c r="Q169" s="43"/>
      <c r="R169" s="43"/>
      <c r="S169" s="43"/>
      <c r="T169" s="79"/>
      <c r="AT169" s="25" t="s">
        <v>506</v>
      </c>
      <c r="AU169" s="25" t="s">
        <v>82</v>
      </c>
    </row>
    <row r="170" spans="2:65" s="1" customFormat="1" ht="16.5" customHeight="1">
      <c r="B170" s="42"/>
      <c r="C170" s="278" t="s">
        <v>888</v>
      </c>
      <c r="D170" s="278" t="s">
        <v>1110</v>
      </c>
      <c r="E170" s="279" t="s">
        <v>8817</v>
      </c>
      <c r="F170" s="280" t="s">
        <v>8818</v>
      </c>
      <c r="G170" s="281" t="s">
        <v>1025</v>
      </c>
      <c r="H170" s="282">
        <v>40</v>
      </c>
      <c r="I170" s="283"/>
      <c r="J170" s="284">
        <f>ROUND(I170*H170,2)</f>
        <v>0</v>
      </c>
      <c r="K170" s="280" t="s">
        <v>501</v>
      </c>
      <c r="L170" s="285"/>
      <c r="M170" s="286" t="s">
        <v>23</v>
      </c>
      <c r="N170" s="287" t="s">
        <v>44</v>
      </c>
      <c r="O170" s="43"/>
      <c r="P170" s="218">
        <f>O170*H170</f>
        <v>0</v>
      </c>
      <c r="Q170" s="218">
        <v>4.7000000000000002E-3</v>
      </c>
      <c r="R170" s="218">
        <f>Q170*H170</f>
        <v>0.188</v>
      </c>
      <c r="S170" s="218">
        <v>0</v>
      </c>
      <c r="T170" s="219">
        <f>S170*H170</f>
        <v>0</v>
      </c>
      <c r="AR170" s="25" t="s">
        <v>977</v>
      </c>
      <c r="AT170" s="25" t="s">
        <v>1110</v>
      </c>
      <c r="AU170" s="25" t="s">
        <v>82</v>
      </c>
      <c r="AY170" s="25" t="s">
        <v>492</v>
      </c>
      <c r="BE170" s="220">
        <f>IF(N170="základní",J170,0)</f>
        <v>0</v>
      </c>
      <c r="BF170" s="220">
        <f>IF(N170="snížená",J170,0)</f>
        <v>0</v>
      </c>
      <c r="BG170" s="220">
        <f>IF(N170="zákl. přenesená",J170,0)</f>
        <v>0</v>
      </c>
      <c r="BH170" s="220">
        <f>IF(N170="sníž. přenesená",J170,0)</f>
        <v>0</v>
      </c>
      <c r="BI170" s="220">
        <f>IF(N170="nulová",J170,0)</f>
        <v>0</v>
      </c>
      <c r="BJ170" s="25" t="s">
        <v>80</v>
      </c>
      <c r="BK170" s="220">
        <f>ROUND(I170*H170,2)</f>
        <v>0</v>
      </c>
      <c r="BL170" s="25" t="s">
        <v>775</v>
      </c>
      <c r="BM170" s="25" t="s">
        <v>8819</v>
      </c>
    </row>
    <row r="171" spans="2:65" s="1" customFormat="1">
      <c r="B171" s="42"/>
      <c r="C171" s="64"/>
      <c r="D171" s="227" t="s">
        <v>506</v>
      </c>
      <c r="E171" s="64"/>
      <c r="F171" s="274" t="s">
        <v>8818</v>
      </c>
      <c r="G171" s="64"/>
      <c r="H171" s="64"/>
      <c r="I171" s="177"/>
      <c r="J171" s="64"/>
      <c r="K171" s="64"/>
      <c r="L171" s="62"/>
      <c r="M171" s="223"/>
      <c r="N171" s="43"/>
      <c r="O171" s="43"/>
      <c r="P171" s="43"/>
      <c r="Q171" s="43"/>
      <c r="R171" s="43"/>
      <c r="S171" s="43"/>
      <c r="T171" s="79"/>
      <c r="AT171" s="25" t="s">
        <v>506</v>
      </c>
      <c r="AU171" s="25" t="s">
        <v>82</v>
      </c>
    </row>
    <row r="172" spans="2:65" s="1" customFormat="1" ht="25.5" customHeight="1">
      <c r="B172" s="42"/>
      <c r="C172" s="209" t="s">
        <v>927</v>
      </c>
      <c r="D172" s="209" t="s">
        <v>498</v>
      </c>
      <c r="E172" s="210" t="s">
        <v>8820</v>
      </c>
      <c r="F172" s="211" t="s">
        <v>8821</v>
      </c>
      <c r="G172" s="212" t="s">
        <v>832</v>
      </c>
      <c r="H172" s="213">
        <v>5463</v>
      </c>
      <c r="I172" s="214"/>
      <c r="J172" s="215">
        <f>ROUND(I172*H172,2)</f>
        <v>0</v>
      </c>
      <c r="K172" s="211" t="s">
        <v>501</v>
      </c>
      <c r="L172" s="62"/>
      <c r="M172" s="216" t="s">
        <v>23</v>
      </c>
      <c r="N172" s="217" t="s">
        <v>44</v>
      </c>
      <c r="O172" s="43"/>
      <c r="P172" s="218">
        <f>O172*H172</f>
        <v>0</v>
      </c>
      <c r="Q172" s="218">
        <v>0</v>
      </c>
      <c r="R172" s="218">
        <f>Q172*H172</f>
        <v>0</v>
      </c>
      <c r="S172" s="218">
        <v>0</v>
      </c>
      <c r="T172" s="219">
        <f>S172*H172</f>
        <v>0</v>
      </c>
      <c r="AR172" s="25" t="s">
        <v>775</v>
      </c>
      <c r="AT172" s="25" t="s">
        <v>498</v>
      </c>
      <c r="AU172" s="25" t="s">
        <v>82</v>
      </c>
      <c r="AY172" s="25" t="s">
        <v>492</v>
      </c>
      <c r="BE172" s="220">
        <f>IF(N172="základní",J172,0)</f>
        <v>0</v>
      </c>
      <c r="BF172" s="220">
        <f>IF(N172="snížená",J172,0)</f>
        <v>0</v>
      </c>
      <c r="BG172" s="220">
        <f>IF(N172="zákl. přenesená",J172,0)</f>
        <v>0</v>
      </c>
      <c r="BH172" s="220">
        <f>IF(N172="sníž. přenesená",J172,0)</f>
        <v>0</v>
      </c>
      <c r="BI172" s="220">
        <f>IF(N172="nulová",J172,0)</f>
        <v>0</v>
      </c>
      <c r="BJ172" s="25" t="s">
        <v>80</v>
      </c>
      <c r="BK172" s="220">
        <f>ROUND(I172*H172,2)</f>
        <v>0</v>
      </c>
      <c r="BL172" s="25" t="s">
        <v>775</v>
      </c>
      <c r="BM172" s="25" t="s">
        <v>8822</v>
      </c>
    </row>
    <row r="173" spans="2:65" s="1" customFormat="1" ht="24">
      <c r="B173" s="42"/>
      <c r="C173" s="64"/>
      <c r="D173" s="221" t="s">
        <v>506</v>
      </c>
      <c r="E173" s="64"/>
      <c r="F173" s="222" t="s">
        <v>8821</v>
      </c>
      <c r="G173" s="64"/>
      <c r="H173" s="64"/>
      <c r="I173" s="177"/>
      <c r="J173" s="64"/>
      <c r="K173" s="64"/>
      <c r="L173" s="62"/>
      <c r="M173" s="223"/>
      <c r="N173" s="43"/>
      <c r="O173" s="43"/>
      <c r="P173" s="43"/>
      <c r="Q173" s="43"/>
      <c r="R173" s="43"/>
      <c r="S173" s="43"/>
      <c r="T173" s="79"/>
      <c r="AT173" s="25" t="s">
        <v>506</v>
      </c>
      <c r="AU173" s="25" t="s">
        <v>82</v>
      </c>
    </row>
    <row r="174" spans="2:65" s="1" customFormat="1" ht="96">
      <c r="B174" s="42"/>
      <c r="C174" s="64"/>
      <c r="D174" s="221" t="s">
        <v>509</v>
      </c>
      <c r="E174" s="64"/>
      <c r="F174" s="224" t="s">
        <v>8781</v>
      </c>
      <c r="G174" s="64"/>
      <c r="H174" s="64"/>
      <c r="I174" s="177"/>
      <c r="J174" s="64"/>
      <c r="K174" s="64"/>
      <c r="L174" s="62"/>
      <c r="M174" s="223"/>
      <c r="N174" s="43"/>
      <c r="O174" s="43"/>
      <c r="P174" s="43"/>
      <c r="Q174" s="43"/>
      <c r="R174" s="43"/>
      <c r="S174" s="43"/>
      <c r="T174" s="79"/>
      <c r="AT174" s="25" t="s">
        <v>509</v>
      </c>
      <c r="AU174" s="25" t="s">
        <v>82</v>
      </c>
    </row>
    <row r="175" spans="2:65" s="12" customFormat="1">
      <c r="B175" s="225"/>
      <c r="C175" s="226"/>
      <c r="D175" s="227" t="s">
        <v>513</v>
      </c>
      <c r="E175" s="228" t="s">
        <v>23</v>
      </c>
      <c r="F175" s="229" t="s">
        <v>8823</v>
      </c>
      <c r="G175" s="226"/>
      <c r="H175" s="230">
        <v>5463</v>
      </c>
      <c r="I175" s="231"/>
      <c r="J175" s="226"/>
      <c r="K175" s="226"/>
      <c r="L175" s="232"/>
      <c r="M175" s="233"/>
      <c r="N175" s="234"/>
      <c r="O175" s="234"/>
      <c r="P175" s="234"/>
      <c r="Q175" s="234"/>
      <c r="R175" s="234"/>
      <c r="S175" s="234"/>
      <c r="T175" s="235"/>
      <c r="AT175" s="236" t="s">
        <v>513</v>
      </c>
      <c r="AU175" s="236" t="s">
        <v>82</v>
      </c>
      <c r="AV175" s="12" t="s">
        <v>82</v>
      </c>
      <c r="AW175" s="12" t="s">
        <v>36</v>
      </c>
      <c r="AX175" s="12" t="s">
        <v>80</v>
      </c>
      <c r="AY175" s="236" t="s">
        <v>492</v>
      </c>
    </row>
    <row r="176" spans="2:65" s="1" customFormat="1" ht="16.5" customHeight="1">
      <c r="B176" s="42"/>
      <c r="C176" s="278" t="s">
        <v>933</v>
      </c>
      <c r="D176" s="278" t="s">
        <v>1110</v>
      </c>
      <c r="E176" s="279" t="s">
        <v>8824</v>
      </c>
      <c r="F176" s="280" t="s">
        <v>8825</v>
      </c>
      <c r="G176" s="281" t="s">
        <v>832</v>
      </c>
      <c r="H176" s="282">
        <v>2538</v>
      </c>
      <c r="I176" s="283"/>
      <c r="J176" s="284">
        <f>ROUND(I176*H176,2)</f>
        <v>0</v>
      </c>
      <c r="K176" s="280" t="s">
        <v>501</v>
      </c>
      <c r="L176" s="285"/>
      <c r="M176" s="286" t="s">
        <v>23</v>
      </c>
      <c r="N176" s="287" t="s">
        <v>44</v>
      </c>
      <c r="O176" s="43"/>
      <c r="P176" s="218">
        <f>O176*H176</f>
        <v>0</v>
      </c>
      <c r="Q176" s="218">
        <v>6.9999999999999994E-5</v>
      </c>
      <c r="R176" s="218">
        <f>Q176*H176</f>
        <v>0.17765999999999998</v>
      </c>
      <c r="S176" s="218">
        <v>0</v>
      </c>
      <c r="T176" s="219">
        <f>S176*H176</f>
        <v>0</v>
      </c>
      <c r="AR176" s="25" t="s">
        <v>977</v>
      </c>
      <c r="AT176" s="25" t="s">
        <v>1110</v>
      </c>
      <c r="AU176" s="25" t="s">
        <v>82</v>
      </c>
      <c r="AY176" s="25" t="s">
        <v>492</v>
      </c>
      <c r="BE176" s="220">
        <f>IF(N176="základní",J176,0)</f>
        <v>0</v>
      </c>
      <c r="BF176" s="220">
        <f>IF(N176="snížená",J176,0)</f>
        <v>0</v>
      </c>
      <c r="BG176" s="220">
        <f>IF(N176="zákl. přenesená",J176,0)</f>
        <v>0</v>
      </c>
      <c r="BH176" s="220">
        <f>IF(N176="sníž. přenesená",J176,0)</f>
        <v>0</v>
      </c>
      <c r="BI176" s="220">
        <f>IF(N176="nulová",J176,0)</f>
        <v>0</v>
      </c>
      <c r="BJ176" s="25" t="s">
        <v>80</v>
      </c>
      <c r="BK176" s="220">
        <f>ROUND(I176*H176,2)</f>
        <v>0</v>
      </c>
      <c r="BL176" s="25" t="s">
        <v>775</v>
      </c>
      <c r="BM176" s="25" t="s">
        <v>8826</v>
      </c>
    </row>
    <row r="177" spans="2:65" s="1" customFormat="1">
      <c r="B177" s="42"/>
      <c r="C177" s="64"/>
      <c r="D177" s="227" t="s">
        <v>506</v>
      </c>
      <c r="E177" s="64"/>
      <c r="F177" s="274" t="s">
        <v>8825</v>
      </c>
      <c r="G177" s="64"/>
      <c r="H177" s="64"/>
      <c r="I177" s="177"/>
      <c r="J177" s="64"/>
      <c r="K177" s="64"/>
      <c r="L177" s="62"/>
      <c r="M177" s="223"/>
      <c r="N177" s="43"/>
      <c r="O177" s="43"/>
      <c r="P177" s="43"/>
      <c r="Q177" s="43"/>
      <c r="R177" s="43"/>
      <c r="S177" s="43"/>
      <c r="T177" s="79"/>
      <c r="AT177" s="25" t="s">
        <v>506</v>
      </c>
      <c r="AU177" s="25" t="s">
        <v>82</v>
      </c>
    </row>
    <row r="178" spans="2:65" s="1" customFormat="1" ht="16.5" customHeight="1">
      <c r="B178" s="42"/>
      <c r="C178" s="278" t="s">
        <v>940</v>
      </c>
      <c r="D178" s="278" t="s">
        <v>1110</v>
      </c>
      <c r="E178" s="279" t="s">
        <v>8827</v>
      </c>
      <c r="F178" s="280" t="s">
        <v>8828</v>
      </c>
      <c r="G178" s="281" t="s">
        <v>832</v>
      </c>
      <c r="H178" s="282">
        <v>1003</v>
      </c>
      <c r="I178" s="283"/>
      <c r="J178" s="284">
        <f>ROUND(I178*H178,2)</f>
        <v>0</v>
      </c>
      <c r="K178" s="280" t="s">
        <v>501</v>
      </c>
      <c r="L178" s="285"/>
      <c r="M178" s="286" t="s">
        <v>23</v>
      </c>
      <c r="N178" s="287" t="s">
        <v>44</v>
      </c>
      <c r="O178" s="43"/>
      <c r="P178" s="218">
        <f>O178*H178</f>
        <v>0</v>
      </c>
      <c r="Q178" s="218">
        <v>6.9999999999999994E-5</v>
      </c>
      <c r="R178" s="218">
        <f>Q178*H178</f>
        <v>7.0209999999999995E-2</v>
      </c>
      <c r="S178" s="218">
        <v>0</v>
      </c>
      <c r="T178" s="219">
        <f>S178*H178</f>
        <v>0</v>
      </c>
      <c r="AR178" s="25" t="s">
        <v>977</v>
      </c>
      <c r="AT178" s="25" t="s">
        <v>1110</v>
      </c>
      <c r="AU178" s="25" t="s">
        <v>82</v>
      </c>
      <c r="AY178" s="25" t="s">
        <v>492</v>
      </c>
      <c r="BE178" s="220">
        <f>IF(N178="základní",J178,0)</f>
        <v>0</v>
      </c>
      <c r="BF178" s="220">
        <f>IF(N178="snížená",J178,0)</f>
        <v>0</v>
      </c>
      <c r="BG178" s="220">
        <f>IF(N178="zákl. přenesená",J178,0)</f>
        <v>0</v>
      </c>
      <c r="BH178" s="220">
        <f>IF(N178="sníž. přenesená",J178,0)</f>
        <v>0</v>
      </c>
      <c r="BI178" s="220">
        <f>IF(N178="nulová",J178,0)</f>
        <v>0</v>
      </c>
      <c r="BJ178" s="25" t="s">
        <v>80</v>
      </c>
      <c r="BK178" s="220">
        <f>ROUND(I178*H178,2)</f>
        <v>0</v>
      </c>
      <c r="BL178" s="25" t="s">
        <v>775</v>
      </c>
      <c r="BM178" s="25" t="s">
        <v>8829</v>
      </c>
    </row>
    <row r="179" spans="2:65" s="1" customFormat="1">
      <c r="B179" s="42"/>
      <c r="C179" s="64"/>
      <c r="D179" s="227" t="s">
        <v>506</v>
      </c>
      <c r="E179" s="64"/>
      <c r="F179" s="274" t="s">
        <v>8828</v>
      </c>
      <c r="G179" s="64"/>
      <c r="H179" s="64"/>
      <c r="I179" s="177"/>
      <c r="J179" s="64"/>
      <c r="K179" s="64"/>
      <c r="L179" s="62"/>
      <c r="M179" s="223"/>
      <c r="N179" s="43"/>
      <c r="O179" s="43"/>
      <c r="P179" s="43"/>
      <c r="Q179" s="43"/>
      <c r="R179" s="43"/>
      <c r="S179" s="43"/>
      <c r="T179" s="79"/>
      <c r="AT179" s="25" t="s">
        <v>506</v>
      </c>
      <c r="AU179" s="25" t="s">
        <v>82</v>
      </c>
    </row>
    <row r="180" spans="2:65" s="1" customFormat="1" ht="16.5" customHeight="1">
      <c r="B180" s="42"/>
      <c r="C180" s="278" t="s">
        <v>952</v>
      </c>
      <c r="D180" s="278" t="s">
        <v>1110</v>
      </c>
      <c r="E180" s="279" t="s">
        <v>8830</v>
      </c>
      <c r="F180" s="280" t="s">
        <v>8831</v>
      </c>
      <c r="G180" s="281" t="s">
        <v>832</v>
      </c>
      <c r="H180" s="282">
        <v>967</v>
      </c>
      <c r="I180" s="283"/>
      <c r="J180" s="284">
        <f>ROUND(I180*H180,2)</f>
        <v>0</v>
      </c>
      <c r="K180" s="280" t="s">
        <v>501</v>
      </c>
      <c r="L180" s="285"/>
      <c r="M180" s="286" t="s">
        <v>23</v>
      </c>
      <c r="N180" s="287" t="s">
        <v>44</v>
      </c>
      <c r="O180" s="43"/>
      <c r="P180" s="218">
        <f>O180*H180</f>
        <v>0</v>
      </c>
      <c r="Q180" s="218">
        <v>1.1E-4</v>
      </c>
      <c r="R180" s="218">
        <f>Q180*H180</f>
        <v>0.10637000000000001</v>
      </c>
      <c r="S180" s="218">
        <v>0</v>
      </c>
      <c r="T180" s="219">
        <f>S180*H180</f>
        <v>0</v>
      </c>
      <c r="AR180" s="25" t="s">
        <v>977</v>
      </c>
      <c r="AT180" s="25" t="s">
        <v>1110</v>
      </c>
      <c r="AU180" s="25" t="s">
        <v>82</v>
      </c>
      <c r="AY180" s="25" t="s">
        <v>492</v>
      </c>
      <c r="BE180" s="220">
        <f>IF(N180="základní",J180,0)</f>
        <v>0</v>
      </c>
      <c r="BF180" s="220">
        <f>IF(N180="snížená",J180,0)</f>
        <v>0</v>
      </c>
      <c r="BG180" s="220">
        <f>IF(N180="zákl. přenesená",J180,0)</f>
        <v>0</v>
      </c>
      <c r="BH180" s="220">
        <f>IF(N180="sníž. přenesená",J180,0)</f>
        <v>0</v>
      </c>
      <c r="BI180" s="220">
        <f>IF(N180="nulová",J180,0)</f>
        <v>0</v>
      </c>
      <c r="BJ180" s="25" t="s">
        <v>80</v>
      </c>
      <c r="BK180" s="220">
        <f>ROUND(I180*H180,2)</f>
        <v>0</v>
      </c>
      <c r="BL180" s="25" t="s">
        <v>775</v>
      </c>
      <c r="BM180" s="25" t="s">
        <v>8832</v>
      </c>
    </row>
    <row r="181" spans="2:65" s="1" customFormat="1">
      <c r="B181" s="42"/>
      <c r="C181" s="64"/>
      <c r="D181" s="227" t="s">
        <v>506</v>
      </c>
      <c r="E181" s="64"/>
      <c r="F181" s="274" t="s">
        <v>8831</v>
      </c>
      <c r="G181" s="64"/>
      <c r="H181" s="64"/>
      <c r="I181" s="177"/>
      <c r="J181" s="64"/>
      <c r="K181" s="64"/>
      <c r="L181" s="62"/>
      <c r="M181" s="223"/>
      <c r="N181" s="43"/>
      <c r="O181" s="43"/>
      <c r="P181" s="43"/>
      <c r="Q181" s="43"/>
      <c r="R181" s="43"/>
      <c r="S181" s="43"/>
      <c r="T181" s="79"/>
      <c r="AT181" s="25" t="s">
        <v>506</v>
      </c>
      <c r="AU181" s="25" t="s">
        <v>82</v>
      </c>
    </row>
    <row r="182" spans="2:65" s="1" customFormat="1" ht="16.5" customHeight="1">
      <c r="B182" s="42"/>
      <c r="C182" s="278" t="s">
        <v>958</v>
      </c>
      <c r="D182" s="278" t="s">
        <v>1110</v>
      </c>
      <c r="E182" s="279" t="s">
        <v>8833</v>
      </c>
      <c r="F182" s="280" t="s">
        <v>8834</v>
      </c>
      <c r="G182" s="281" t="s">
        <v>832</v>
      </c>
      <c r="H182" s="282">
        <v>659</v>
      </c>
      <c r="I182" s="283"/>
      <c r="J182" s="284">
        <f>ROUND(I182*H182,2)</f>
        <v>0</v>
      </c>
      <c r="K182" s="280" t="s">
        <v>501</v>
      </c>
      <c r="L182" s="285"/>
      <c r="M182" s="286" t="s">
        <v>23</v>
      </c>
      <c r="N182" s="287" t="s">
        <v>44</v>
      </c>
      <c r="O182" s="43"/>
      <c r="P182" s="218">
        <f>O182*H182</f>
        <v>0</v>
      </c>
      <c r="Q182" s="218">
        <v>1.2E-4</v>
      </c>
      <c r="R182" s="218">
        <f>Q182*H182</f>
        <v>7.9079999999999998E-2</v>
      </c>
      <c r="S182" s="218">
        <v>0</v>
      </c>
      <c r="T182" s="219">
        <f>S182*H182</f>
        <v>0</v>
      </c>
      <c r="AR182" s="25" t="s">
        <v>977</v>
      </c>
      <c r="AT182" s="25" t="s">
        <v>1110</v>
      </c>
      <c r="AU182" s="25" t="s">
        <v>82</v>
      </c>
      <c r="AY182" s="25" t="s">
        <v>492</v>
      </c>
      <c r="BE182" s="220">
        <f>IF(N182="základní",J182,0)</f>
        <v>0</v>
      </c>
      <c r="BF182" s="220">
        <f>IF(N182="snížená",J182,0)</f>
        <v>0</v>
      </c>
      <c r="BG182" s="220">
        <f>IF(N182="zákl. přenesená",J182,0)</f>
        <v>0</v>
      </c>
      <c r="BH182" s="220">
        <f>IF(N182="sníž. přenesená",J182,0)</f>
        <v>0</v>
      </c>
      <c r="BI182" s="220">
        <f>IF(N182="nulová",J182,0)</f>
        <v>0</v>
      </c>
      <c r="BJ182" s="25" t="s">
        <v>80</v>
      </c>
      <c r="BK182" s="220">
        <f>ROUND(I182*H182,2)</f>
        <v>0</v>
      </c>
      <c r="BL182" s="25" t="s">
        <v>775</v>
      </c>
      <c r="BM182" s="25" t="s">
        <v>8835</v>
      </c>
    </row>
    <row r="183" spans="2:65" s="1" customFormat="1">
      <c r="B183" s="42"/>
      <c r="C183" s="64"/>
      <c r="D183" s="227" t="s">
        <v>506</v>
      </c>
      <c r="E183" s="64"/>
      <c r="F183" s="274" t="s">
        <v>8834</v>
      </c>
      <c r="G183" s="64"/>
      <c r="H183" s="64"/>
      <c r="I183" s="177"/>
      <c r="J183" s="64"/>
      <c r="K183" s="64"/>
      <c r="L183" s="62"/>
      <c r="M183" s="223"/>
      <c r="N183" s="43"/>
      <c r="O183" s="43"/>
      <c r="P183" s="43"/>
      <c r="Q183" s="43"/>
      <c r="R183" s="43"/>
      <c r="S183" s="43"/>
      <c r="T183" s="79"/>
      <c r="AT183" s="25" t="s">
        <v>506</v>
      </c>
      <c r="AU183" s="25" t="s">
        <v>82</v>
      </c>
    </row>
    <row r="184" spans="2:65" s="1" customFormat="1" ht="16.5" customHeight="1">
      <c r="B184" s="42"/>
      <c r="C184" s="278" t="s">
        <v>965</v>
      </c>
      <c r="D184" s="278" t="s">
        <v>1110</v>
      </c>
      <c r="E184" s="279" t="s">
        <v>8836</v>
      </c>
      <c r="F184" s="280" t="s">
        <v>8837</v>
      </c>
      <c r="G184" s="281" t="s">
        <v>832</v>
      </c>
      <c r="H184" s="282">
        <v>151</v>
      </c>
      <c r="I184" s="283"/>
      <c r="J184" s="284">
        <f>ROUND(I184*H184,2)</f>
        <v>0</v>
      </c>
      <c r="K184" s="280" t="s">
        <v>501</v>
      </c>
      <c r="L184" s="285"/>
      <c r="M184" s="286" t="s">
        <v>23</v>
      </c>
      <c r="N184" s="287" t="s">
        <v>44</v>
      </c>
      <c r="O184" s="43"/>
      <c r="P184" s="218">
        <f>O184*H184</f>
        <v>0</v>
      </c>
      <c r="Q184" s="218">
        <v>1.3999999999999999E-4</v>
      </c>
      <c r="R184" s="218">
        <f>Q184*H184</f>
        <v>2.1139999999999999E-2</v>
      </c>
      <c r="S184" s="218">
        <v>0</v>
      </c>
      <c r="T184" s="219">
        <f>S184*H184</f>
        <v>0</v>
      </c>
      <c r="AR184" s="25" t="s">
        <v>977</v>
      </c>
      <c r="AT184" s="25" t="s">
        <v>1110</v>
      </c>
      <c r="AU184" s="25" t="s">
        <v>82</v>
      </c>
      <c r="AY184" s="25" t="s">
        <v>492</v>
      </c>
      <c r="BE184" s="220">
        <f>IF(N184="základní",J184,0)</f>
        <v>0</v>
      </c>
      <c r="BF184" s="220">
        <f>IF(N184="snížená",J184,0)</f>
        <v>0</v>
      </c>
      <c r="BG184" s="220">
        <f>IF(N184="zákl. přenesená",J184,0)</f>
        <v>0</v>
      </c>
      <c r="BH184" s="220">
        <f>IF(N184="sníž. přenesená",J184,0)</f>
        <v>0</v>
      </c>
      <c r="BI184" s="220">
        <f>IF(N184="nulová",J184,0)</f>
        <v>0</v>
      </c>
      <c r="BJ184" s="25" t="s">
        <v>80</v>
      </c>
      <c r="BK184" s="220">
        <f>ROUND(I184*H184,2)</f>
        <v>0</v>
      </c>
      <c r="BL184" s="25" t="s">
        <v>775</v>
      </c>
      <c r="BM184" s="25" t="s">
        <v>8838</v>
      </c>
    </row>
    <row r="185" spans="2:65" s="1" customFormat="1">
      <c r="B185" s="42"/>
      <c r="C185" s="64"/>
      <c r="D185" s="227" t="s">
        <v>506</v>
      </c>
      <c r="E185" s="64"/>
      <c r="F185" s="274" t="s">
        <v>8837</v>
      </c>
      <c r="G185" s="64"/>
      <c r="H185" s="64"/>
      <c r="I185" s="177"/>
      <c r="J185" s="64"/>
      <c r="K185" s="64"/>
      <c r="L185" s="62"/>
      <c r="M185" s="223"/>
      <c r="N185" s="43"/>
      <c r="O185" s="43"/>
      <c r="P185" s="43"/>
      <c r="Q185" s="43"/>
      <c r="R185" s="43"/>
      <c r="S185" s="43"/>
      <c r="T185" s="79"/>
      <c r="AT185" s="25" t="s">
        <v>506</v>
      </c>
      <c r="AU185" s="25" t="s">
        <v>82</v>
      </c>
    </row>
    <row r="186" spans="2:65" s="1" customFormat="1" ht="16.5" customHeight="1">
      <c r="B186" s="42"/>
      <c r="C186" s="278" t="s">
        <v>977</v>
      </c>
      <c r="D186" s="278" t="s">
        <v>1110</v>
      </c>
      <c r="E186" s="279" t="s">
        <v>8839</v>
      </c>
      <c r="F186" s="280" t="s">
        <v>8840</v>
      </c>
      <c r="G186" s="281" t="s">
        <v>832</v>
      </c>
      <c r="H186" s="282">
        <v>61</v>
      </c>
      <c r="I186" s="283"/>
      <c r="J186" s="284">
        <f>ROUND(I186*H186,2)</f>
        <v>0</v>
      </c>
      <c r="K186" s="280" t="s">
        <v>501</v>
      </c>
      <c r="L186" s="285"/>
      <c r="M186" s="286" t="s">
        <v>23</v>
      </c>
      <c r="N186" s="287" t="s">
        <v>44</v>
      </c>
      <c r="O186" s="43"/>
      <c r="P186" s="218">
        <f>O186*H186</f>
        <v>0</v>
      </c>
      <c r="Q186" s="218">
        <v>1.6000000000000001E-4</v>
      </c>
      <c r="R186" s="218">
        <f>Q186*H186</f>
        <v>9.7600000000000013E-3</v>
      </c>
      <c r="S186" s="218">
        <v>0</v>
      </c>
      <c r="T186" s="219">
        <f>S186*H186</f>
        <v>0</v>
      </c>
      <c r="AR186" s="25" t="s">
        <v>977</v>
      </c>
      <c r="AT186" s="25" t="s">
        <v>1110</v>
      </c>
      <c r="AU186" s="25" t="s">
        <v>82</v>
      </c>
      <c r="AY186" s="25" t="s">
        <v>492</v>
      </c>
      <c r="BE186" s="220">
        <f>IF(N186="základní",J186,0)</f>
        <v>0</v>
      </c>
      <c r="BF186" s="220">
        <f>IF(N186="snížená",J186,0)</f>
        <v>0</v>
      </c>
      <c r="BG186" s="220">
        <f>IF(N186="zákl. přenesená",J186,0)</f>
        <v>0</v>
      </c>
      <c r="BH186" s="220">
        <f>IF(N186="sníž. přenesená",J186,0)</f>
        <v>0</v>
      </c>
      <c r="BI186" s="220">
        <f>IF(N186="nulová",J186,0)</f>
        <v>0</v>
      </c>
      <c r="BJ186" s="25" t="s">
        <v>80</v>
      </c>
      <c r="BK186" s="220">
        <f>ROUND(I186*H186,2)</f>
        <v>0</v>
      </c>
      <c r="BL186" s="25" t="s">
        <v>775</v>
      </c>
      <c r="BM186" s="25" t="s">
        <v>8841</v>
      </c>
    </row>
    <row r="187" spans="2:65" s="1" customFormat="1">
      <c r="B187" s="42"/>
      <c r="C187" s="64"/>
      <c r="D187" s="227" t="s">
        <v>506</v>
      </c>
      <c r="E187" s="64"/>
      <c r="F187" s="274" t="s">
        <v>8840</v>
      </c>
      <c r="G187" s="64"/>
      <c r="H187" s="64"/>
      <c r="I187" s="177"/>
      <c r="J187" s="64"/>
      <c r="K187" s="64"/>
      <c r="L187" s="62"/>
      <c r="M187" s="223"/>
      <c r="N187" s="43"/>
      <c r="O187" s="43"/>
      <c r="P187" s="43"/>
      <c r="Q187" s="43"/>
      <c r="R187" s="43"/>
      <c r="S187" s="43"/>
      <c r="T187" s="79"/>
      <c r="AT187" s="25" t="s">
        <v>506</v>
      </c>
      <c r="AU187" s="25" t="s">
        <v>82</v>
      </c>
    </row>
    <row r="188" spans="2:65" s="1" customFormat="1" ht="16.5" customHeight="1">
      <c r="B188" s="42"/>
      <c r="C188" s="278" t="s">
        <v>993</v>
      </c>
      <c r="D188" s="278" t="s">
        <v>1110</v>
      </c>
      <c r="E188" s="279" t="s">
        <v>8842</v>
      </c>
      <c r="F188" s="280" t="s">
        <v>8843</v>
      </c>
      <c r="G188" s="281" t="s">
        <v>832</v>
      </c>
      <c r="H188" s="282">
        <v>84</v>
      </c>
      <c r="I188" s="283"/>
      <c r="J188" s="284">
        <f>ROUND(I188*H188,2)</f>
        <v>0</v>
      </c>
      <c r="K188" s="280" t="s">
        <v>501</v>
      </c>
      <c r="L188" s="285"/>
      <c r="M188" s="286" t="s">
        <v>23</v>
      </c>
      <c r="N188" s="287" t="s">
        <v>44</v>
      </c>
      <c r="O188" s="43"/>
      <c r="P188" s="218">
        <f>O188*H188</f>
        <v>0</v>
      </c>
      <c r="Q188" s="218">
        <v>1.8000000000000001E-4</v>
      </c>
      <c r="R188" s="218">
        <f>Q188*H188</f>
        <v>1.5120000000000001E-2</v>
      </c>
      <c r="S188" s="218">
        <v>0</v>
      </c>
      <c r="T188" s="219">
        <f>S188*H188</f>
        <v>0</v>
      </c>
      <c r="AR188" s="25" t="s">
        <v>977</v>
      </c>
      <c r="AT188" s="25" t="s">
        <v>1110</v>
      </c>
      <c r="AU188" s="25" t="s">
        <v>82</v>
      </c>
      <c r="AY188" s="25" t="s">
        <v>492</v>
      </c>
      <c r="BE188" s="220">
        <f>IF(N188="základní",J188,0)</f>
        <v>0</v>
      </c>
      <c r="BF188" s="220">
        <f>IF(N188="snížená",J188,0)</f>
        <v>0</v>
      </c>
      <c r="BG188" s="220">
        <f>IF(N188="zákl. přenesená",J188,0)</f>
        <v>0</v>
      </c>
      <c r="BH188" s="220">
        <f>IF(N188="sníž. přenesená",J188,0)</f>
        <v>0</v>
      </c>
      <c r="BI188" s="220">
        <f>IF(N188="nulová",J188,0)</f>
        <v>0</v>
      </c>
      <c r="BJ188" s="25" t="s">
        <v>80</v>
      </c>
      <c r="BK188" s="220">
        <f>ROUND(I188*H188,2)</f>
        <v>0</v>
      </c>
      <c r="BL188" s="25" t="s">
        <v>775</v>
      </c>
      <c r="BM188" s="25" t="s">
        <v>8844</v>
      </c>
    </row>
    <row r="189" spans="2:65" s="1" customFormat="1">
      <c r="B189" s="42"/>
      <c r="C189" s="64"/>
      <c r="D189" s="227" t="s">
        <v>506</v>
      </c>
      <c r="E189" s="64"/>
      <c r="F189" s="274" t="s">
        <v>8843</v>
      </c>
      <c r="G189" s="64"/>
      <c r="H189" s="64"/>
      <c r="I189" s="177"/>
      <c r="J189" s="64"/>
      <c r="K189" s="64"/>
      <c r="L189" s="62"/>
      <c r="M189" s="223"/>
      <c r="N189" s="43"/>
      <c r="O189" s="43"/>
      <c r="P189" s="43"/>
      <c r="Q189" s="43"/>
      <c r="R189" s="43"/>
      <c r="S189" s="43"/>
      <c r="T189" s="79"/>
      <c r="AT189" s="25" t="s">
        <v>506</v>
      </c>
      <c r="AU189" s="25" t="s">
        <v>82</v>
      </c>
    </row>
    <row r="190" spans="2:65" s="1" customFormat="1" ht="16.5" customHeight="1">
      <c r="B190" s="42"/>
      <c r="C190" s="278" t="s">
        <v>1008</v>
      </c>
      <c r="D190" s="278" t="s">
        <v>1110</v>
      </c>
      <c r="E190" s="279" t="s">
        <v>8845</v>
      </c>
      <c r="F190" s="280" t="s">
        <v>8846</v>
      </c>
      <c r="G190" s="281" t="s">
        <v>1025</v>
      </c>
      <c r="H190" s="282">
        <v>16389</v>
      </c>
      <c r="I190" s="283"/>
      <c r="J190" s="284">
        <f>ROUND(I190*H190,2)</f>
        <v>0</v>
      </c>
      <c r="K190" s="280" t="s">
        <v>501</v>
      </c>
      <c r="L190" s="285"/>
      <c r="M190" s="286" t="s">
        <v>23</v>
      </c>
      <c r="N190" s="287" t="s">
        <v>44</v>
      </c>
      <c r="O190" s="43"/>
      <c r="P190" s="218">
        <f>O190*H190</f>
        <v>0</v>
      </c>
      <c r="Q190" s="218">
        <v>0</v>
      </c>
      <c r="R190" s="218">
        <f>Q190*H190</f>
        <v>0</v>
      </c>
      <c r="S190" s="218">
        <v>0</v>
      </c>
      <c r="T190" s="219">
        <f>S190*H190</f>
        <v>0</v>
      </c>
      <c r="AR190" s="25" t="s">
        <v>977</v>
      </c>
      <c r="AT190" s="25" t="s">
        <v>1110</v>
      </c>
      <c r="AU190" s="25" t="s">
        <v>82</v>
      </c>
      <c r="AY190" s="25" t="s">
        <v>492</v>
      </c>
      <c r="BE190" s="220">
        <f>IF(N190="základní",J190,0)</f>
        <v>0</v>
      </c>
      <c r="BF190" s="220">
        <f>IF(N190="snížená",J190,0)</f>
        <v>0</v>
      </c>
      <c r="BG190" s="220">
        <f>IF(N190="zákl. přenesená",J190,0)</f>
        <v>0</v>
      </c>
      <c r="BH190" s="220">
        <f>IF(N190="sníž. přenesená",J190,0)</f>
        <v>0</v>
      </c>
      <c r="BI190" s="220">
        <f>IF(N190="nulová",J190,0)</f>
        <v>0</v>
      </c>
      <c r="BJ190" s="25" t="s">
        <v>80</v>
      </c>
      <c r="BK190" s="220">
        <f>ROUND(I190*H190,2)</f>
        <v>0</v>
      </c>
      <c r="BL190" s="25" t="s">
        <v>775</v>
      </c>
      <c r="BM190" s="25" t="s">
        <v>8847</v>
      </c>
    </row>
    <row r="191" spans="2:65" s="1" customFormat="1">
      <c r="B191" s="42"/>
      <c r="C191" s="64"/>
      <c r="D191" s="221" t="s">
        <v>506</v>
      </c>
      <c r="E191" s="64"/>
      <c r="F191" s="222" t="s">
        <v>8846</v>
      </c>
      <c r="G191" s="64"/>
      <c r="H191" s="64"/>
      <c r="I191" s="177"/>
      <c r="J191" s="64"/>
      <c r="K191" s="64"/>
      <c r="L191" s="62"/>
      <c r="M191" s="223"/>
      <c r="N191" s="43"/>
      <c r="O191" s="43"/>
      <c r="P191" s="43"/>
      <c r="Q191" s="43"/>
      <c r="R191" s="43"/>
      <c r="S191" s="43"/>
      <c r="T191" s="79"/>
      <c r="AT191" s="25" t="s">
        <v>506</v>
      </c>
      <c r="AU191" s="25" t="s">
        <v>82</v>
      </c>
    </row>
    <row r="192" spans="2:65" s="12" customFormat="1">
      <c r="B192" s="225"/>
      <c r="C192" s="226"/>
      <c r="D192" s="227" t="s">
        <v>513</v>
      </c>
      <c r="E192" s="228" t="s">
        <v>23</v>
      </c>
      <c r="F192" s="229" t="s">
        <v>8848</v>
      </c>
      <c r="G192" s="226"/>
      <c r="H192" s="230">
        <v>16389</v>
      </c>
      <c r="I192" s="231"/>
      <c r="J192" s="226"/>
      <c r="K192" s="226"/>
      <c r="L192" s="232"/>
      <c r="M192" s="233"/>
      <c r="N192" s="234"/>
      <c r="O192" s="234"/>
      <c r="P192" s="234"/>
      <c r="Q192" s="234"/>
      <c r="R192" s="234"/>
      <c r="S192" s="234"/>
      <c r="T192" s="235"/>
      <c r="AT192" s="236" t="s">
        <v>513</v>
      </c>
      <c r="AU192" s="236" t="s">
        <v>82</v>
      </c>
      <c r="AV192" s="12" t="s">
        <v>82</v>
      </c>
      <c r="AW192" s="12" t="s">
        <v>36</v>
      </c>
      <c r="AX192" s="12" t="s">
        <v>80</v>
      </c>
      <c r="AY192" s="236" t="s">
        <v>492</v>
      </c>
    </row>
    <row r="193" spans="2:65" s="1" customFormat="1" ht="16.5" customHeight="1">
      <c r="B193" s="42"/>
      <c r="C193" s="278" t="s">
        <v>497</v>
      </c>
      <c r="D193" s="278" t="s">
        <v>1110</v>
      </c>
      <c r="E193" s="279" t="s">
        <v>8849</v>
      </c>
      <c r="F193" s="280" t="s">
        <v>8850</v>
      </c>
      <c r="G193" s="281" t="s">
        <v>1025</v>
      </c>
      <c r="H193" s="282">
        <v>10</v>
      </c>
      <c r="I193" s="283"/>
      <c r="J193" s="284">
        <f>ROUND(I193*H193,2)</f>
        <v>0</v>
      </c>
      <c r="K193" s="280" t="s">
        <v>501</v>
      </c>
      <c r="L193" s="285"/>
      <c r="M193" s="286" t="s">
        <v>23</v>
      </c>
      <c r="N193" s="287" t="s">
        <v>44</v>
      </c>
      <c r="O193" s="43"/>
      <c r="P193" s="218">
        <f>O193*H193</f>
        <v>0</v>
      </c>
      <c r="Q193" s="218">
        <v>4.0000000000000002E-4</v>
      </c>
      <c r="R193" s="218">
        <f>Q193*H193</f>
        <v>4.0000000000000001E-3</v>
      </c>
      <c r="S193" s="218">
        <v>0</v>
      </c>
      <c r="T193" s="219">
        <f>S193*H193</f>
        <v>0</v>
      </c>
      <c r="AR193" s="25" t="s">
        <v>977</v>
      </c>
      <c r="AT193" s="25" t="s">
        <v>1110</v>
      </c>
      <c r="AU193" s="25" t="s">
        <v>82</v>
      </c>
      <c r="AY193" s="25" t="s">
        <v>492</v>
      </c>
      <c r="BE193" s="220">
        <f>IF(N193="základní",J193,0)</f>
        <v>0</v>
      </c>
      <c r="BF193" s="220">
        <f>IF(N193="snížená",J193,0)</f>
        <v>0</v>
      </c>
      <c r="BG193" s="220">
        <f>IF(N193="zákl. přenesená",J193,0)</f>
        <v>0</v>
      </c>
      <c r="BH193" s="220">
        <f>IF(N193="sníž. přenesená",J193,0)</f>
        <v>0</v>
      </c>
      <c r="BI193" s="220">
        <f>IF(N193="nulová",J193,0)</f>
        <v>0</v>
      </c>
      <c r="BJ193" s="25" t="s">
        <v>80</v>
      </c>
      <c r="BK193" s="220">
        <f>ROUND(I193*H193,2)</f>
        <v>0</v>
      </c>
      <c r="BL193" s="25" t="s">
        <v>775</v>
      </c>
      <c r="BM193" s="25" t="s">
        <v>8851</v>
      </c>
    </row>
    <row r="194" spans="2:65" s="1" customFormat="1">
      <c r="B194" s="42"/>
      <c r="C194" s="64"/>
      <c r="D194" s="227" t="s">
        <v>506</v>
      </c>
      <c r="E194" s="64"/>
      <c r="F194" s="274" t="s">
        <v>8850</v>
      </c>
      <c r="G194" s="64"/>
      <c r="H194" s="64"/>
      <c r="I194" s="177"/>
      <c r="J194" s="64"/>
      <c r="K194" s="64"/>
      <c r="L194" s="62"/>
      <c r="M194" s="223"/>
      <c r="N194" s="43"/>
      <c r="O194" s="43"/>
      <c r="P194" s="43"/>
      <c r="Q194" s="43"/>
      <c r="R194" s="43"/>
      <c r="S194" s="43"/>
      <c r="T194" s="79"/>
      <c r="AT194" s="25" t="s">
        <v>506</v>
      </c>
      <c r="AU194" s="25" t="s">
        <v>82</v>
      </c>
    </row>
    <row r="195" spans="2:65" s="1" customFormat="1" ht="38.25" customHeight="1">
      <c r="B195" s="42"/>
      <c r="C195" s="209" t="s">
        <v>1022</v>
      </c>
      <c r="D195" s="209" t="s">
        <v>498</v>
      </c>
      <c r="E195" s="210" t="s">
        <v>8852</v>
      </c>
      <c r="F195" s="211" t="s">
        <v>8853</v>
      </c>
      <c r="G195" s="212" t="s">
        <v>795</v>
      </c>
      <c r="H195" s="213">
        <v>3.2029999999999998</v>
      </c>
      <c r="I195" s="214"/>
      <c r="J195" s="215">
        <f>ROUND(I195*H195,2)</f>
        <v>0</v>
      </c>
      <c r="K195" s="211" t="s">
        <v>501</v>
      </c>
      <c r="L195" s="62"/>
      <c r="M195" s="216" t="s">
        <v>23</v>
      </c>
      <c r="N195" s="217" t="s">
        <v>44</v>
      </c>
      <c r="O195" s="43"/>
      <c r="P195" s="218">
        <f>O195*H195</f>
        <v>0</v>
      </c>
      <c r="Q195" s="218">
        <v>0</v>
      </c>
      <c r="R195" s="218">
        <f>Q195*H195</f>
        <v>0</v>
      </c>
      <c r="S195" s="218">
        <v>0</v>
      </c>
      <c r="T195" s="219">
        <f>S195*H195</f>
        <v>0</v>
      </c>
      <c r="AR195" s="25" t="s">
        <v>775</v>
      </c>
      <c r="AT195" s="25" t="s">
        <v>498</v>
      </c>
      <c r="AU195" s="25" t="s">
        <v>82</v>
      </c>
      <c r="AY195" s="25" t="s">
        <v>492</v>
      </c>
      <c r="BE195" s="220">
        <f>IF(N195="základní",J195,0)</f>
        <v>0</v>
      </c>
      <c r="BF195" s="220">
        <f>IF(N195="snížená",J195,0)</f>
        <v>0</v>
      </c>
      <c r="BG195" s="220">
        <f>IF(N195="zákl. přenesená",J195,0)</f>
        <v>0</v>
      </c>
      <c r="BH195" s="220">
        <f>IF(N195="sníž. přenesená",J195,0)</f>
        <v>0</v>
      </c>
      <c r="BI195" s="220">
        <f>IF(N195="nulová",J195,0)</f>
        <v>0</v>
      </c>
      <c r="BJ195" s="25" t="s">
        <v>80</v>
      </c>
      <c r="BK195" s="220">
        <f>ROUND(I195*H195,2)</f>
        <v>0</v>
      </c>
      <c r="BL195" s="25" t="s">
        <v>775</v>
      </c>
      <c r="BM195" s="25" t="s">
        <v>8854</v>
      </c>
    </row>
    <row r="196" spans="2:65" s="1" customFormat="1" ht="24">
      <c r="B196" s="42"/>
      <c r="C196" s="64"/>
      <c r="D196" s="221" t="s">
        <v>506</v>
      </c>
      <c r="E196" s="64"/>
      <c r="F196" s="222" t="s">
        <v>8853</v>
      </c>
      <c r="G196" s="64"/>
      <c r="H196" s="64"/>
      <c r="I196" s="177"/>
      <c r="J196" s="64"/>
      <c r="K196" s="64"/>
      <c r="L196" s="62"/>
      <c r="M196" s="223"/>
      <c r="N196" s="43"/>
      <c r="O196" s="43"/>
      <c r="P196" s="43"/>
      <c r="Q196" s="43"/>
      <c r="R196" s="43"/>
      <c r="S196" s="43"/>
      <c r="T196" s="79"/>
      <c r="AT196" s="25" t="s">
        <v>506</v>
      </c>
      <c r="AU196" s="25" t="s">
        <v>82</v>
      </c>
    </row>
    <row r="197" spans="2:65" s="1" customFormat="1" ht="108">
      <c r="B197" s="42"/>
      <c r="C197" s="64"/>
      <c r="D197" s="227" t="s">
        <v>509</v>
      </c>
      <c r="E197" s="64"/>
      <c r="F197" s="273" t="s">
        <v>8855</v>
      </c>
      <c r="G197" s="64"/>
      <c r="H197" s="64"/>
      <c r="I197" s="177"/>
      <c r="J197" s="64"/>
      <c r="K197" s="64"/>
      <c r="L197" s="62"/>
      <c r="M197" s="223"/>
      <c r="N197" s="43"/>
      <c r="O197" s="43"/>
      <c r="P197" s="43"/>
      <c r="Q197" s="43"/>
      <c r="R197" s="43"/>
      <c r="S197" s="43"/>
      <c r="T197" s="79"/>
      <c r="AT197" s="25" t="s">
        <v>509</v>
      </c>
      <c r="AU197" s="25" t="s">
        <v>82</v>
      </c>
    </row>
    <row r="198" spans="2:65" s="1" customFormat="1" ht="38.25" customHeight="1">
      <c r="B198" s="42"/>
      <c r="C198" s="209" t="s">
        <v>1034</v>
      </c>
      <c r="D198" s="209" t="s">
        <v>498</v>
      </c>
      <c r="E198" s="210" t="s">
        <v>8856</v>
      </c>
      <c r="F198" s="211" t="s">
        <v>8857</v>
      </c>
      <c r="G198" s="212" t="s">
        <v>795</v>
      </c>
      <c r="H198" s="213">
        <v>3.2029999999999998</v>
      </c>
      <c r="I198" s="214"/>
      <c r="J198" s="215">
        <f>ROUND(I198*H198,2)</f>
        <v>0</v>
      </c>
      <c r="K198" s="211" t="s">
        <v>501</v>
      </c>
      <c r="L198" s="62"/>
      <c r="M198" s="216" t="s">
        <v>23</v>
      </c>
      <c r="N198" s="217" t="s">
        <v>44</v>
      </c>
      <c r="O198" s="43"/>
      <c r="P198" s="218">
        <f>O198*H198</f>
        <v>0</v>
      </c>
      <c r="Q198" s="218">
        <v>0</v>
      </c>
      <c r="R198" s="218">
        <f>Q198*H198</f>
        <v>0</v>
      </c>
      <c r="S198" s="218">
        <v>0</v>
      </c>
      <c r="T198" s="219">
        <f>S198*H198</f>
        <v>0</v>
      </c>
      <c r="AR198" s="25" t="s">
        <v>775</v>
      </c>
      <c r="AT198" s="25" t="s">
        <v>498</v>
      </c>
      <c r="AU198" s="25" t="s">
        <v>82</v>
      </c>
      <c r="AY198" s="25" t="s">
        <v>492</v>
      </c>
      <c r="BE198" s="220">
        <f>IF(N198="základní",J198,0)</f>
        <v>0</v>
      </c>
      <c r="BF198" s="220">
        <f>IF(N198="snížená",J198,0)</f>
        <v>0</v>
      </c>
      <c r="BG198" s="220">
        <f>IF(N198="zákl. přenesená",J198,0)</f>
        <v>0</v>
      </c>
      <c r="BH198" s="220">
        <f>IF(N198="sníž. přenesená",J198,0)</f>
        <v>0</v>
      </c>
      <c r="BI198" s="220">
        <f>IF(N198="nulová",J198,0)</f>
        <v>0</v>
      </c>
      <c r="BJ198" s="25" t="s">
        <v>80</v>
      </c>
      <c r="BK198" s="220">
        <f>ROUND(I198*H198,2)</f>
        <v>0</v>
      </c>
      <c r="BL198" s="25" t="s">
        <v>775</v>
      </c>
      <c r="BM198" s="25" t="s">
        <v>8858</v>
      </c>
    </row>
    <row r="199" spans="2:65" s="1" customFormat="1" ht="36">
      <c r="B199" s="42"/>
      <c r="C199" s="64"/>
      <c r="D199" s="221" t="s">
        <v>506</v>
      </c>
      <c r="E199" s="64"/>
      <c r="F199" s="222" t="s">
        <v>8857</v>
      </c>
      <c r="G199" s="64"/>
      <c r="H199" s="64"/>
      <c r="I199" s="177"/>
      <c r="J199" s="64"/>
      <c r="K199" s="64"/>
      <c r="L199" s="62"/>
      <c r="M199" s="223"/>
      <c r="N199" s="43"/>
      <c r="O199" s="43"/>
      <c r="P199" s="43"/>
      <c r="Q199" s="43"/>
      <c r="R199" s="43"/>
      <c r="S199" s="43"/>
      <c r="T199" s="79"/>
      <c r="AT199" s="25" t="s">
        <v>506</v>
      </c>
      <c r="AU199" s="25" t="s">
        <v>82</v>
      </c>
    </row>
    <row r="200" spans="2:65" s="1" customFormat="1" ht="108">
      <c r="B200" s="42"/>
      <c r="C200" s="64"/>
      <c r="D200" s="221" t="s">
        <v>509</v>
      </c>
      <c r="E200" s="64"/>
      <c r="F200" s="224" t="s">
        <v>8855</v>
      </c>
      <c r="G200" s="64"/>
      <c r="H200" s="64"/>
      <c r="I200" s="177"/>
      <c r="J200" s="64"/>
      <c r="K200" s="64"/>
      <c r="L200" s="62"/>
      <c r="M200" s="223"/>
      <c r="N200" s="43"/>
      <c r="O200" s="43"/>
      <c r="P200" s="43"/>
      <c r="Q200" s="43"/>
      <c r="R200" s="43"/>
      <c r="S200" s="43"/>
      <c r="T200" s="79"/>
      <c r="AT200" s="25" t="s">
        <v>509</v>
      </c>
      <c r="AU200" s="25" t="s">
        <v>82</v>
      </c>
    </row>
    <row r="201" spans="2:65" s="11" customFormat="1" ht="29.85" customHeight="1">
      <c r="B201" s="192"/>
      <c r="C201" s="193"/>
      <c r="D201" s="206" t="s">
        <v>72</v>
      </c>
      <c r="E201" s="207" t="s">
        <v>5354</v>
      </c>
      <c r="F201" s="207" t="s">
        <v>8859</v>
      </c>
      <c r="G201" s="193"/>
      <c r="H201" s="193"/>
      <c r="I201" s="196"/>
      <c r="J201" s="208">
        <f>BK201</f>
        <v>0</v>
      </c>
      <c r="K201" s="193"/>
      <c r="L201" s="198"/>
      <c r="M201" s="199"/>
      <c r="N201" s="200"/>
      <c r="O201" s="200"/>
      <c r="P201" s="201">
        <f>SUM(P202:P250)</f>
        <v>0</v>
      </c>
      <c r="Q201" s="200"/>
      <c r="R201" s="201">
        <f>SUM(R202:R250)</f>
        <v>0.56823000000000001</v>
      </c>
      <c r="S201" s="200"/>
      <c r="T201" s="202">
        <f>SUM(T202:T250)</f>
        <v>0</v>
      </c>
      <c r="AR201" s="203" t="s">
        <v>82</v>
      </c>
      <c r="AT201" s="204" t="s">
        <v>72</v>
      </c>
      <c r="AU201" s="204" t="s">
        <v>80</v>
      </c>
      <c r="AY201" s="203" t="s">
        <v>492</v>
      </c>
      <c r="BK201" s="205">
        <f>SUM(BK202:BK250)</f>
        <v>0</v>
      </c>
    </row>
    <row r="202" spans="2:65" s="1" customFormat="1" ht="25.5" customHeight="1">
      <c r="B202" s="42"/>
      <c r="C202" s="209" t="s">
        <v>1039</v>
      </c>
      <c r="D202" s="209" t="s">
        <v>498</v>
      </c>
      <c r="E202" s="210" t="s">
        <v>8860</v>
      </c>
      <c r="F202" s="211" t="s">
        <v>8861</v>
      </c>
      <c r="G202" s="212" t="s">
        <v>1025</v>
      </c>
      <c r="H202" s="213">
        <v>4</v>
      </c>
      <c r="I202" s="214"/>
      <c r="J202" s="215">
        <f>ROUND(I202*H202,2)</f>
        <v>0</v>
      </c>
      <c r="K202" s="211" t="s">
        <v>501</v>
      </c>
      <c r="L202" s="62"/>
      <c r="M202" s="216" t="s">
        <v>23</v>
      </c>
      <c r="N202" s="217" t="s">
        <v>44</v>
      </c>
      <c r="O202" s="43"/>
      <c r="P202" s="218">
        <f>O202*H202</f>
        <v>0</v>
      </c>
      <c r="Q202" s="218">
        <v>6.182E-2</v>
      </c>
      <c r="R202" s="218">
        <f>Q202*H202</f>
        <v>0.24728</v>
      </c>
      <c r="S202" s="218">
        <v>0</v>
      </c>
      <c r="T202" s="219">
        <f>S202*H202</f>
        <v>0</v>
      </c>
      <c r="AR202" s="25" t="s">
        <v>775</v>
      </c>
      <c r="AT202" s="25" t="s">
        <v>498</v>
      </c>
      <c r="AU202" s="25" t="s">
        <v>82</v>
      </c>
      <c r="AY202" s="25" t="s">
        <v>492</v>
      </c>
      <c r="BE202" s="220">
        <f>IF(N202="základní",J202,0)</f>
        <v>0</v>
      </c>
      <c r="BF202" s="220">
        <f>IF(N202="snížená",J202,0)</f>
        <v>0</v>
      </c>
      <c r="BG202" s="220">
        <f>IF(N202="zákl. přenesená",J202,0)</f>
        <v>0</v>
      </c>
      <c r="BH202" s="220">
        <f>IF(N202="sníž. přenesená",J202,0)</f>
        <v>0</v>
      </c>
      <c r="BI202" s="220">
        <f>IF(N202="nulová",J202,0)</f>
        <v>0</v>
      </c>
      <c r="BJ202" s="25" t="s">
        <v>80</v>
      </c>
      <c r="BK202" s="220">
        <f>ROUND(I202*H202,2)</f>
        <v>0</v>
      </c>
      <c r="BL202" s="25" t="s">
        <v>775</v>
      </c>
      <c r="BM202" s="25" t="s">
        <v>8862</v>
      </c>
    </row>
    <row r="203" spans="2:65" s="1" customFormat="1">
      <c r="B203" s="42"/>
      <c r="C203" s="64"/>
      <c r="D203" s="221" t="s">
        <v>506</v>
      </c>
      <c r="E203" s="64"/>
      <c r="F203" s="222" t="s">
        <v>8861</v>
      </c>
      <c r="G203" s="64"/>
      <c r="H203" s="64"/>
      <c r="I203" s="177"/>
      <c r="J203" s="64"/>
      <c r="K203" s="64"/>
      <c r="L203" s="62"/>
      <c r="M203" s="223"/>
      <c r="N203" s="43"/>
      <c r="O203" s="43"/>
      <c r="P203" s="43"/>
      <c r="Q203" s="43"/>
      <c r="R203" s="43"/>
      <c r="S203" s="43"/>
      <c r="T203" s="79"/>
      <c r="AT203" s="25" t="s">
        <v>506</v>
      </c>
      <c r="AU203" s="25" t="s">
        <v>82</v>
      </c>
    </row>
    <row r="204" spans="2:65" s="1" customFormat="1" ht="84">
      <c r="B204" s="42"/>
      <c r="C204" s="64"/>
      <c r="D204" s="227" t="s">
        <v>509</v>
      </c>
      <c r="E204" s="64"/>
      <c r="F204" s="273" t="s">
        <v>8863</v>
      </c>
      <c r="G204" s="64"/>
      <c r="H204" s="64"/>
      <c r="I204" s="177"/>
      <c r="J204" s="64"/>
      <c r="K204" s="64"/>
      <c r="L204" s="62"/>
      <c r="M204" s="223"/>
      <c r="N204" s="43"/>
      <c r="O204" s="43"/>
      <c r="P204" s="43"/>
      <c r="Q204" s="43"/>
      <c r="R204" s="43"/>
      <c r="S204" s="43"/>
      <c r="T204" s="79"/>
      <c r="AT204" s="25" t="s">
        <v>509</v>
      </c>
      <c r="AU204" s="25" t="s">
        <v>82</v>
      </c>
    </row>
    <row r="205" spans="2:65" s="1" customFormat="1" ht="38.25" customHeight="1">
      <c r="B205" s="42"/>
      <c r="C205" s="209" t="s">
        <v>1044</v>
      </c>
      <c r="D205" s="209" t="s">
        <v>498</v>
      </c>
      <c r="E205" s="210" t="s">
        <v>8864</v>
      </c>
      <c r="F205" s="211" t="s">
        <v>8865</v>
      </c>
      <c r="G205" s="212" t="s">
        <v>1025</v>
      </c>
      <c r="H205" s="213">
        <v>4</v>
      </c>
      <c r="I205" s="214"/>
      <c r="J205" s="215">
        <f>ROUND(I205*H205,2)</f>
        <v>0</v>
      </c>
      <c r="K205" s="211" t="s">
        <v>501</v>
      </c>
      <c r="L205" s="62"/>
      <c r="M205" s="216" t="s">
        <v>23</v>
      </c>
      <c r="N205" s="217" t="s">
        <v>44</v>
      </c>
      <c r="O205" s="43"/>
      <c r="P205" s="218">
        <f>O205*H205</f>
        <v>0</v>
      </c>
      <c r="Q205" s="218">
        <v>1.9529999999999999E-2</v>
      </c>
      <c r="R205" s="218">
        <f>Q205*H205</f>
        <v>7.8119999999999995E-2</v>
      </c>
      <c r="S205" s="218">
        <v>0</v>
      </c>
      <c r="T205" s="219">
        <f>S205*H205</f>
        <v>0</v>
      </c>
      <c r="AR205" s="25" t="s">
        <v>775</v>
      </c>
      <c r="AT205" s="25" t="s">
        <v>498</v>
      </c>
      <c r="AU205" s="25" t="s">
        <v>82</v>
      </c>
      <c r="AY205" s="25" t="s">
        <v>492</v>
      </c>
      <c r="BE205" s="220">
        <f>IF(N205="základní",J205,0)</f>
        <v>0</v>
      </c>
      <c r="BF205" s="220">
        <f>IF(N205="snížená",J205,0)</f>
        <v>0</v>
      </c>
      <c r="BG205" s="220">
        <f>IF(N205="zákl. přenesená",J205,0)</f>
        <v>0</v>
      </c>
      <c r="BH205" s="220">
        <f>IF(N205="sníž. přenesená",J205,0)</f>
        <v>0</v>
      </c>
      <c r="BI205" s="220">
        <f>IF(N205="nulová",J205,0)</f>
        <v>0</v>
      </c>
      <c r="BJ205" s="25" t="s">
        <v>80</v>
      </c>
      <c r="BK205" s="220">
        <f>ROUND(I205*H205,2)</f>
        <v>0</v>
      </c>
      <c r="BL205" s="25" t="s">
        <v>775</v>
      </c>
      <c r="BM205" s="25" t="s">
        <v>8866</v>
      </c>
    </row>
    <row r="206" spans="2:65" s="1" customFormat="1" ht="24">
      <c r="B206" s="42"/>
      <c r="C206" s="64"/>
      <c r="D206" s="221" t="s">
        <v>506</v>
      </c>
      <c r="E206" s="64"/>
      <c r="F206" s="222" t="s">
        <v>8865</v>
      </c>
      <c r="G206" s="64"/>
      <c r="H206" s="64"/>
      <c r="I206" s="177"/>
      <c r="J206" s="64"/>
      <c r="K206" s="64"/>
      <c r="L206" s="62"/>
      <c r="M206" s="223"/>
      <c r="N206" s="43"/>
      <c r="O206" s="43"/>
      <c r="P206" s="43"/>
      <c r="Q206" s="43"/>
      <c r="R206" s="43"/>
      <c r="S206" s="43"/>
      <c r="T206" s="79"/>
      <c r="AT206" s="25" t="s">
        <v>506</v>
      </c>
      <c r="AU206" s="25" t="s">
        <v>82</v>
      </c>
    </row>
    <row r="207" spans="2:65" s="1" customFormat="1" ht="84">
      <c r="B207" s="42"/>
      <c r="C207" s="64"/>
      <c r="D207" s="227" t="s">
        <v>509</v>
      </c>
      <c r="E207" s="64"/>
      <c r="F207" s="273" t="s">
        <v>8863</v>
      </c>
      <c r="G207" s="64"/>
      <c r="H207" s="64"/>
      <c r="I207" s="177"/>
      <c r="J207" s="64"/>
      <c r="K207" s="64"/>
      <c r="L207" s="62"/>
      <c r="M207" s="223"/>
      <c r="N207" s="43"/>
      <c r="O207" s="43"/>
      <c r="P207" s="43"/>
      <c r="Q207" s="43"/>
      <c r="R207" s="43"/>
      <c r="S207" s="43"/>
      <c r="T207" s="79"/>
      <c r="AT207" s="25" t="s">
        <v>509</v>
      </c>
      <c r="AU207" s="25" t="s">
        <v>82</v>
      </c>
    </row>
    <row r="208" spans="2:65" s="1" customFormat="1" ht="25.5" customHeight="1">
      <c r="B208" s="42"/>
      <c r="C208" s="209" t="s">
        <v>1055</v>
      </c>
      <c r="D208" s="209" t="s">
        <v>498</v>
      </c>
      <c r="E208" s="210" t="s">
        <v>8867</v>
      </c>
      <c r="F208" s="211" t="s">
        <v>8868</v>
      </c>
      <c r="G208" s="212" t="s">
        <v>1025</v>
      </c>
      <c r="H208" s="213">
        <v>2</v>
      </c>
      <c r="I208" s="214"/>
      <c r="J208" s="215">
        <f>ROUND(I208*H208,2)</f>
        <v>0</v>
      </c>
      <c r="K208" s="211" t="s">
        <v>501</v>
      </c>
      <c r="L208" s="62"/>
      <c r="M208" s="216" t="s">
        <v>23</v>
      </c>
      <c r="N208" s="217" t="s">
        <v>44</v>
      </c>
      <c r="O208" s="43"/>
      <c r="P208" s="218">
        <f>O208*H208</f>
        <v>0</v>
      </c>
      <c r="Q208" s="218">
        <v>1.6999999999999999E-3</v>
      </c>
      <c r="R208" s="218">
        <f>Q208*H208</f>
        <v>3.3999999999999998E-3</v>
      </c>
      <c r="S208" s="218">
        <v>0</v>
      </c>
      <c r="T208" s="219">
        <f>S208*H208</f>
        <v>0</v>
      </c>
      <c r="AR208" s="25" t="s">
        <v>775</v>
      </c>
      <c r="AT208" s="25" t="s">
        <v>498</v>
      </c>
      <c r="AU208" s="25" t="s">
        <v>82</v>
      </c>
      <c r="AY208" s="25" t="s">
        <v>492</v>
      </c>
      <c r="BE208" s="220">
        <f>IF(N208="základní",J208,0)</f>
        <v>0</v>
      </c>
      <c r="BF208" s="220">
        <f>IF(N208="snížená",J208,0)</f>
        <v>0</v>
      </c>
      <c r="BG208" s="220">
        <f>IF(N208="zákl. přenesená",J208,0)</f>
        <v>0</v>
      </c>
      <c r="BH208" s="220">
        <f>IF(N208="sníž. přenesená",J208,0)</f>
        <v>0</v>
      </c>
      <c r="BI208" s="220">
        <f>IF(N208="nulová",J208,0)</f>
        <v>0</v>
      </c>
      <c r="BJ208" s="25" t="s">
        <v>80</v>
      </c>
      <c r="BK208" s="220">
        <f>ROUND(I208*H208,2)</f>
        <v>0</v>
      </c>
      <c r="BL208" s="25" t="s">
        <v>775</v>
      </c>
      <c r="BM208" s="25" t="s">
        <v>8869</v>
      </c>
    </row>
    <row r="209" spans="2:65" s="1" customFormat="1">
      <c r="B209" s="42"/>
      <c r="C209" s="64"/>
      <c r="D209" s="221" t="s">
        <v>506</v>
      </c>
      <c r="E209" s="64"/>
      <c r="F209" s="222" t="s">
        <v>8868</v>
      </c>
      <c r="G209" s="64"/>
      <c r="H209" s="64"/>
      <c r="I209" s="177"/>
      <c r="J209" s="64"/>
      <c r="K209" s="64"/>
      <c r="L209" s="62"/>
      <c r="M209" s="223"/>
      <c r="N209" s="43"/>
      <c r="O209" s="43"/>
      <c r="P209" s="43"/>
      <c r="Q209" s="43"/>
      <c r="R209" s="43"/>
      <c r="S209" s="43"/>
      <c r="T209" s="79"/>
      <c r="AT209" s="25" t="s">
        <v>506</v>
      </c>
      <c r="AU209" s="25" t="s">
        <v>82</v>
      </c>
    </row>
    <row r="210" spans="2:65" s="1" customFormat="1" ht="84">
      <c r="B210" s="42"/>
      <c r="C210" s="64"/>
      <c r="D210" s="227" t="s">
        <v>509</v>
      </c>
      <c r="E210" s="64"/>
      <c r="F210" s="273" t="s">
        <v>8863</v>
      </c>
      <c r="G210" s="64"/>
      <c r="H210" s="64"/>
      <c r="I210" s="177"/>
      <c r="J210" s="64"/>
      <c r="K210" s="64"/>
      <c r="L210" s="62"/>
      <c r="M210" s="223"/>
      <c r="N210" s="43"/>
      <c r="O210" s="43"/>
      <c r="P210" s="43"/>
      <c r="Q210" s="43"/>
      <c r="R210" s="43"/>
      <c r="S210" s="43"/>
      <c r="T210" s="79"/>
      <c r="AT210" s="25" t="s">
        <v>509</v>
      </c>
      <c r="AU210" s="25" t="s">
        <v>82</v>
      </c>
    </row>
    <row r="211" spans="2:65" s="1" customFormat="1" ht="25.5" customHeight="1">
      <c r="B211" s="42"/>
      <c r="C211" s="209" t="s">
        <v>1060</v>
      </c>
      <c r="D211" s="209" t="s">
        <v>498</v>
      </c>
      <c r="E211" s="210" t="s">
        <v>8870</v>
      </c>
      <c r="F211" s="211" t="s">
        <v>8871</v>
      </c>
      <c r="G211" s="212" t="s">
        <v>1025</v>
      </c>
      <c r="H211" s="213">
        <v>2</v>
      </c>
      <c r="I211" s="214"/>
      <c r="J211" s="215">
        <f>ROUND(I211*H211,2)</f>
        <v>0</v>
      </c>
      <c r="K211" s="211" t="s">
        <v>501</v>
      </c>
      <c r="L211" s="62"/>
      <c r="M211" s="216" t="s">
        <v>23</v>
      </c>
      <c r="N211" s="217" t="s">
        <v>44</v>
      </c>
      <c r="O211" s="43"/>
      <c r="P211" s="218">
        <f>O211*H211</f>
        <v>0</v>
      </c>
      <c r="Q211" s="218">
        <v>2.4199999999999998E-3</v>
      </c>
      <c r="R211" s="218">
        <f>Q211*H211</f>
        <v>4.8399999999999997E-3</v>
      </c>
      <c r="S211" s="218">
        <v>0</v>
      </c>
      <c r="T211" s="219">
        <f>S211*H211</f>
        <v>0</v>
      </c>
      <c r="AR211" s="25" t="s">
        <v>775</v>
      </c>
      <c r="AT211" s="25" t="s">
        <v>498</v>
      </c>
      <c r="AU211" s="25" t="s">
        <v>82</v>
      </c>
      <c r="AY211" s="25" t="s">
        <v>492</v>
      </c>
      <c r="BE211" s="220">
        <f>IF(N211="základní",J211,0)</f>
        <v>0</v>
      </c>
      <c r="BF211" s="220">
        <f>IF(N211="snížená",J211,0)</f>
        <v>0</v>
      </c>
      <c r="BG211" s="220">
        <f>IF(N211="zákl. přenesená",J211,0)</f>
        <v>0</v>
      </c>
      <c r="BH211" s="220">
        <f>IF(N211="sníž. přenesená",J211,0)</f>
        <v>0</v>
      </c>
      <c r="BI211" s="220">
        <f>IF(N211="nulová",J211,0)</f>
        <v>0</v>
      </c>
      <c r="BJ211" s="25" t="s">
        <v>80</v>
      </c>
      <c r="BK211" s="220">
        <f>ROUND(I211*H211,2)</f>
        <v>0</v>
      </c>
      <c r="BL211" s="25" t="s">
        <v>775</v>
      </c>
      <c r="BM211" s="25" t="s">
        <v>8872</v>
      </c>
    </row>
    <row r="212" spans="2:65" s="1" customFormat="1">
      <c r="B212" s="42"/>
      <c r="C212" s="64"/>
      <c r="D212" s="221" t="s">
        <v>506</v>
      </c>
      <c r="E212" s="64"/>
      <c r="F212" s="222" t="s">
        <v>8871</v>
      </c>
      <c r="G212" s="64"/>
      <c r="H212" s="64"/>
      <c r="I212" s="177"/>
      <c r="J212" s="64"/>
      <c r="K212" s="64"/>
      <c r="L212" s="62"/>
      <c r="M212" s="223"/>
      <c r="N212" s="43"/>
      <c r="O212" s="43"/>
      <c r="P212" s="43"/>
      <c r="Q212" s="43"/>
      <c r="R212" s="43"/>
      <c r="S212" s="43"/>
      <c r="T212" s="79"/>
      <c r="AT212" s="25" t="s">
        <v>506</v>
      </c>
      <c r="AU212" s="25" t="s">
        <v>82</v>
      </c>
    </row>
    <row r="213" spans="2:65" s="1" customFormat="1" ht="84">
      <c r="B213" s="42"/>
      <c r="C213" s="64"/>
      <c r="D213" s="227" t="s">
        <v>509</v>
      </c>
      <c r="E213" s="64"/>
      <c r="F213" s="273" t="s">
        <v>8863</v>
      </c>
      <c r="G213" s="64"/>
      <c r="H213" s="64"/>
      <c r="I213" s="177"/>
      <c r="J213" s="64"/>
      <c r="K213" s="64"/>
      <c r="L213" s="62"/>
      <c r="M213" s="223"/>
      <c r="N213" s="43"/>
      <c r="O213" s="43"/>
      <c r="P213" s="43"/>
      <c r="Q213" s="43"/>
      <c r="R213" s="43"/>
      <c r="S213" s="43"/>
      <c r="T213" s="79"/>
      <c r="AT213" s="25" t="s">
        <v>509</v>
      </c>
      <c r="AU213" s="25" t="s">
        <v>82</v>
      </c>
    </row>
    <row r="214" spans="2:65" s="1" customFormat="1" ht="25.5" customHeight="1">
      <c r="B214" s="42"/>
      <c r="C214" s="209" t="s">
        <v>1067</v>
      </c>
      <c r="D214" s="209" t="s">
        <v>498</v>
      </c>
      <c r="E214" s="210" t="s">
        <v>8873</v>
      </c>
      <c r="F214" s="211" t="s">
        <v>8874</v>
      </c>
      <c r="G214" s="212" t="s">
        <v>1025</v>
      </c>
      <c r="H214" s="213">
        <v>6</v>
      </c>
      <c r="I214" s="214"/>
      <c r="J214" s="215">
        <f>ROUND(I214*H214,2)</f>
        <v>0</v>
      </c>
      <c r="K214" s="211" t="s">
        <v>501</v>
      </c>
      <c r="L214" s="62"/>
      <c r="M214" s="216" t="s">
        <v>23</v>
      </c>
      <c r="N214" s="217" t="s">
        <v>44</v>
      </c>
      <c r="O214" s="43"/>
      <c r="P214" s="218">
        <f>O214*H214</f>
        <v>0</v>
      </c>
      <c r="Q214" s="218">
        <v>3.5000000000000001E-3</v>
      </c>
      <c r="R214" s="218">
        <f>Q214*H214</f>
        <v>2.1000000000000001E-2</v>
      </c>
      <c r="S214" s="218">
        <v>0</v>
      </c>
      <c r="T214" s="219">
        <f>S214*H214</f>
        <v>0</v>
      </c>
      <c r="AR214" s="25" t="s">
        <v>775</v>
      </c>
      <c r="AT214" s="25" t="s">
        <v>498</v>
      </c>
      <c r="AU214" s="25" t="s">
        <v>82</v>
      </c>
      <c r="AY214" s="25" t="s">
        <v>492</v>
      </c>
      <c r="BE214" s="220">
        <f>IF(N214="základní",J214,0)</f>
        <v>0</v>
      </c>
      <c r="BF214" s="220">
        <f>IF(N214="snížená",J214,0)</f>
        <v>0</v>
      </c>
      <c r="BG214" s="220">
        <f>IF(N214="zákl. přenesená",J214,0)</f>
        <v>0</v>
      </c>
      <c r="BH214" s="220">
        <f>IF(N214="sníž. přenesená",J214,0)</f>
        <v>0</v>
      </c>
      <c r="BI214" s="220">
        <f>IF(N214="nulová",J214,0)</f>
        <v>0</v>
      </c>
      <c r="BJ214" s="25" t="s">
        <v>80</v>
      </c>
      <c r="BK214" s="220">
        <f>ROUND(I214*H214,2)</f>
        <v>0</v>
      </c>
      <c r="BL214" s="25" t="s">
        <v>775</v>
      </c>
      <c r="BM214" s="25" t="s">
        <v>8875</v>
      </c>
    </row>
    <row r="215" spans="2:65" s="1" customFormat="1">
      <c r="B215" s="42"/>
      <c r="C215" s="64"/>
      <c r="D215" s="221" t="s">
        <v>506</v>
      </c>
      <c r="E215" s="64"/>
      <c r="F215" s="222" t="s">
        <v>8874</v>
      </c>
      <c r="G215" s="64"/>
      <c r="H215" s="64"/>
      <c r="I215" s="177"/>
      <c r="J215" s="64"/>
      <c r="K215" s="64"/>
      <c r="L215" s="62"/>
      <c r="M215" s="223"/>
      <c r="N215" s="43"/>
      <c r="O215" s="43"/>
      <c r="P215" s="43"/>
      <c r="Q215" s="43"/>
      <c r="R215" s="43"/>
      <c r="S215" s="43"/>
      <c r="T215" s="79"/>
      <c r="AT215" s="25" t="s">
        <v>506</v>
      </c>
      <c r="AU215" s="25" t="s">
        <v>82</v>
      </c>
    </row>
    <row r="216" spans="2:65" s="1" customFormat="1" ht="84">
      <c r="B216" s="42"/>
      <c r="C216" s="64"/>
      <c r="D216" s="227" t="s">
        <v>509</v>
      </c>
      <c r="E216" s="64"/>
      <c r="F216" s="273" t="s">
        <v>8863</v>
      </c>
      <c r="G216" s="64"/>
      <c r="H216" s="64"/>
      <c r="I216" s="177"/>
      <c r="J216" s="64"/>
      <c r="K216" s="64"/>
      <c r="L216" s="62"/>
      <c r="M216" s="223"/>
      <c r="N216" s="43"/>
      <c r="O216" s="43"/>
      <c r="P216" s="43"/>
      <c r="Q216" s="43"/>
      <c r="R216" s="43"/>
      <c r="S216" s="43"/>
      <c r="T216" s="79"/>
      <c r="AT216" s="25" t="s">
        <v>509</v>
      </c>
      <c r="AU216" s="25" t="s">
        <v>82</v>
      </c>
    </row>
    <row r="217" spans="2:65" s="1" customFormat="1" ht="25.5" customHeight="1">
      <c r="B217" s="42"/>
      <c r="C217" s="209" t="s">
        <v>1073</v>
      </c>
      <c r="D217" s="209" t="s">
        <v>498</v>
      </c>
      <c r="E217" s="210" t="s">
        <v>8876</v>
      </c>
      <c r="F217" s="211" t="s">
        <v>8877</v>
      </c>
      <c r="G217" s="212" t="s">
        <v>1025</v>
      </c>
      <c r="H217" s="213">
        <v>2</v>
      </c>
      <c r="I217" s="214"/>
      <c r="J217" s="215">
        <f>ROUND(I217*H217,2)</f>
        <v>0</v>
      </c>
      <c r="K217" s="211" t="s">
        <v>501</v>
      </c>
      <c r="L217" s="62"/>
      <c r="M217" s="216" t="s">
        <v>23</v>
      </c>
      <c r="N217" s="217" t="s">
        <v>44</v>
      </c>
      <c r="O217" s="43"/>
      <c r="P217" s="218">
        <f>O217*H217</f>
        <v>0</v>
      </c>
      <c r="Q217" s="218">
        <v>1.0330000000000001E-2</v>
      </c>
      <c r="R217" s="218">
        <f>Q217*H217</f>
        <v>2.0660000000000001E-2</v>
      </c>
      <c r="S217" s="218">
        <v>0</v>
      </c>
      <c r="T217" s="219">
        <f>S217*H217</f>
        <v>0</v>
      </c>
      <c r="AR217" s="25" t="s">
        <v>775</v>
      </c>
      <c r="AT217" s="25" t="s">
        <v>498</v>
      </c>
      <c r="AU217" s="25" t="s">
        <v>82</v>
      </c>
      <c r="AY217" s="25" t="s">
        <v>492</v>
      </c>
      <c r="BE217" s="220">
        <f>IF(N217="základní",J217,0)</f>
        <v>0</v>
      </c>
      <c r="BF217" s="220">
        <f>IF(N217="snížená",J217,0)</f>
        <v>0</v>
      </c>
      <c r="BG217" s="220">
        <f>IF(N217="zákl. přenesená",J217,0)</f>
        <v>0</v>
      </c>
      <c r="BH217" s="220">
        <f>IF(N217="sníž. přenesená",J217,0)</f>
        <v>0</v>
      </c>
      <c r="BI217" s="220">
        <f>IF(N217="nulová",J217,0)</f>
        <v>0</v>
      </c>
      <c r="BJ217" s="25" t="s">
        <v>80</v>
      </c>
      <c r="BK217" s="220">
        <f>ROUND(I217*H217,2)</f>
        <v>0</v>
      </c>
      <c r="BL217" s="25" t="s">
        <v>775</v>
      </c>
      <c r="BM217" s="25" t="s">
        <v>8878</v>
      </c>
    </row>
    <row r="218" spans="2:65" s="1" customFormat="1">
      <c r="B218" s="42"/>
      <c r="C218" s="64"/>
      <c r="D218" s="221" t="s">
        <v>506</v>
      </c>
      <c r="E218" s="64"/>
      <c r="F218" s="222" t="s">
        <v>8877</v>
      </c>
      <c r="G218" s="64"/>
      <c r="H218" s="64"/>
      <c r="I218" s="177"/>
      <c r="J218" s="64"/>
      <c r="K218" s="64"/>
      <c r="L218" s="62"/>
      <c r="M218" s="223"/>
      <c r="N218" s="43"/>
      <c r="O218" s="43"/>
      <c r="P218" s="43"/>
      <c r="Q218" s="43"/>
      <c r="R218" s="43"/>
      <c r="S218" s="43"/>
      <c r="T218" s="79"/>
      <c r="AT218" s="25" t="s">
        <v>506</v>
      </c>
      <c r="AU218" s="25" t="s">
        <v>82</v>
      </c>
    </row>
    <row r="219" spans="2:65" s="1" customFormat="1" ht="84">
      <c r="B219" s="42"/>
      <c r="C219" s="64"/>
      <c r="D219" s="227" t="s">
        <v>509</v>
      </c>
      <c r="E219" s="64"/>
      <c r="F219" s="273" t="s">
        <v>8863</v>
      </c>
      <c r="G219" s="64"/>
      <c r="H219" s="64"/>
      <c r="I219" s="177"/>
      <c r="J219" s="64"/>
      <c r="K219" s="64"/>
      <c r="L219" s="62"/>
      <c r="M219" s="223"/>
      <c r="N219" s="43"/>
      <c r="O219" s="43"/>
      <c r="P219" s="43"/>
      <c r="Q219" s="43"/>
      <c r="R219" s="43"/>
      <c r="S219" s="43"/>
      <c r="T219" s="79"/>
      <c r="AT219" s="25" t="s">
        <v>509</v>
      </c>
      <c r="AU219" s="25" t="s">
        <v>82</v>
      </c>
    </row>
    <row r="220" spans="2:65" s="1" customFormat="1" ht="16.5" customHeight="1">
      <c r="B220" s="42"/>
      <c r="C220" s="209" t="s">
        <v>1079</v>
      </c>
      <c r="D220" s="209" t="s">
        <v>498</v>
      </c>
      <c r="E220" s="210" t="s">
        <v>8879</v>
      </c>
      <c r="F220" s="211" t="s">
        <v>8880</v>
      </c>
      <c r="G220" s="212" t="s">
        <v>8881</v>
      </c>
      <c r="H220" s="213">
        <v>10</v>
      </c>
      <c r="I220" s="214"/>
      <c r="J220" s="215">
        <f>ROUND(I220*H220,2)</f>
        <v>0</v>
      </c>
      <c r="K220" s="211" t="s">
        <v>501</v>
      </c>
      <c r="L220" s="62"/>
      <c r="M220" s="216" t="s">
        <v>23</v>
      </c>
      <c r="N220" s="217" t="s">
        <v>44</v>
      </c>
      <c r="O220" s="43"/>
      <c r="P220" s="218">
        <f>O220*H220</f>
        <v>0</v>
      </c>
      <c r="Q220" s="218">
        <v>1.1299999999999999E-3</v>
      </c>
      <c r="R220" s="218">
        <f>Q220*H220</f>
        <v>1.1299999999999999E-2</v>
      </c>
      <c r="S220" s="218">
        <v>0</v>
      </c>
      <c r="T220" s="219">
        <f>S220*H220</f>
        <v>0</v>
      </c>
      <c r="AR220" s="25" t="s">
        <v>775</v>
      </c>
      <c r="AT220" s="25" t="s">
        <v>498</v>
      </c>
      <c r="AU220" s="25" t="s">
        <v>82</v>
      </c>
      <c r="AY220" s="25" t="s">
        <v>492</v>
      </c>
      <c r="BE220" s="220">
        <f>IF(N220="základní",J220,0)</f>
        <v>0</v>
      </c>
      <c r="BF220" s="220">
        <f>IF(N220="snížená",J220,0)</f>
        <v>0</v>
      </c>
      <c r="BG220" s="220">
        <f>IF(N220="zákl. přenesená",J220,0)</f>
        <v>0</v>
      </c>
      <c r="BH220" s="220">
        <f>IF(N220="sníž. přenesená",J220,0)</f>
        <v>0</v>
      </c>
      <c r="BI220" s="220">
        <f>IF(N220="nulová",J220,0)</f>
        <v>0</v>
      </c>
      <c r="BJ220" s="25" t="s">
        <v>80</v>
      </c>
      <c r="BK220" s="220">
        <f>ROUND(I220*H220,2)</f>
        <v>0</v>
      </c>
      <c r="BL220" s="25" t="s">
        <v>775</v>
      </c>
      <c r="BM220" s="25" t="s">
        <v>8882</v>
      </c>
    </row>
    <row r="221" spans="2:65" s="1" customFormat="1">
      <c r="B221" s="42"/>
      <c r="C221" s="64"/>
      <c r="D221" s="227" t="s">
        <v>506</v>
      </c>
      <c r="E221" s="64"/>
      <c r="F221" s="274" t="s">
        <v>8880</v>
      </c>
      <c r="G221" s="64"/>
      <c r="H221" s="64"/>
      <c r="I221" s="177"/>
      <c r="J221" s="64"/>
      <c r="K221" s="64"/>
      <c r="L221" s="62"/>
      <c r="M221" s="223"/>
      <c r="N221" s="43"/>
      <c r="O221" s="43"/>
      <c r="P221" s="43"/>
      <c r="Q221" s="43"/>
      <c r="R221" s="43"/>
      <c r="S221" s="43"/>
      <c r="T221" s="79"/>
      <c r="AT221" s="25" t="s">
        <v>506</v>
      </c>
      <c r="AU221" s="25" t="s">
        <v>82</v>
      </c>
    </row>
    <row r="222" spans="2:65" s="1" customFormat="1" ht="16.5" customHeight="1">
      <c r="B222" s="42"/>
      <c r="C222" s="209" t="s">
        <v>1084</v>
      </c>
      <c r="D222" s="209" t="s">
        <v>498</v>
      </c>
      <c r="E222" s="210" t="s">
        <v>8883</v>
      </c>
      <c r="F222" s="211" t="s">
        <v>8884</v>
      </c>
      <c r="G222" s="212" t="s">
        <v>8881</v>
      </c>
      <c r="H222" s="213">
        <v>10</v>
      </c>
      <c r="I222" s="214"/>
      <c r="J222" s="215">
        <f>ROUND(I222*H222,2)</f>
        <v>0</v>
      </c>
      <c r="K222" s="211" t="s">
        <v>8774</v>
      </c>
      <c r="L222" s="62"/>
      <c r="M222" s="216" t="s">
        <v>23</v>
      </c>
      <c r="N222" s="217" t="s">
        <v>44</v>
      </c>
      <c r="O222" s="43"/>
      <c r="P222" s="218">
        <f>O222*H222</f>
        <v>0</v>
      </c>
      <c r="Q222" s="218">
        <v>1.1299999999999999E-3</v>
      </c>
      <c r="R222" s="218">
        <f>Q222*H222</f>
        <v>1.1299999999999999E-2</v>
      </c>
      <c r="S222" s="218">
        <v>0</v>
      </c>
      <c r="T222" s="219">
        <f>S222*H222</f>
        <v>0</v>
      </c>
      <c r="AR222" s="25" t="s">
        <v>775</v>
      </c>
      <c r="AT222" s="25" t="s">
        <v>498</v>
      </c>
      <c r="AU222" s="25" t="s">
        <v>82</v>
      </c>
      <c r="AY222" s="25" t="s">
        <v>492</v>
      </c>
      <c r="BE222" s="220">
        <f>IF(N222="základní",J222,0)</f>
        <v>0</v>
      </c>
      <c r="BF222" s="220">
        <f>IF(N222="snížená",J222,0)</f>
        <v>0</v>
      </c>
      <c r="BG222" s="220">
        <f>IF(N222="zákl. přenesená",J222,0)</f>
        <v>0</v>
      </c>
      <c r="BH222" s="220">
        <f>IF(N222="sníž. přenesená",J222,0)</f>
        <v>0</v>
      </c>
      <c r="BI222" s="220">
        <f>IF(N222="nulová",J222,0)</f>
        <v>0</v>
      </c>
      <c r="BJ222" s="25" t="s">
        <v>80</v>
      </c>
      <c r="BK222" s="220">
        <f>ROUND(I222*H222,2)</f>
        <v>0</v>
      </c>
      <c r="BL222" s="25" t="s">
        <v>775</v>
      </c>
      <c r="BM222" s="25" t="s">
        <v>8885</v>
      </c>
    </row>
    <row r="223" spans="2:65" s="1" customFormat="1">
      <c r="B223" s="42"/>
      <c r="C223" s="64"/>
      <c r="D223" s="227" t="s">
        <v>506</v>
      </c>
      <c r="E223" s="64"/>
      <c r="F223" s="274" t="s">
        <v>8884</v>
      </c>
      <c r="G223" s="64"/>
      <c r="H223" s="64"/>
      <c r="I223" s="177"/>
      <c r="J223" s="64"/>
      <c r="K223" s="64"/>
      <c r="L223" s="62"/>
      <c r="M223" s="223"/>
      <c r="N223" s="43"/>
      <c r="O223" s="43"/>
      <c r="P223" s="43"/>
      <c r="Q223" s="43"/>
      <c r="R223" s="43"/>
      <c r="S223" s="43"/>
      <c r="T223" s="79"/>
      <c r="AT223" s="25" t="s">
        <v>506</v>
      </c>
      <c r="AU223" s="25" t="s">
        <v>82</v>
      </c>
    </row>
    <row r="224" spans="2:65" s="1" customFormat="1" ht="38.25" customHeight="1">
      <c r="B224" s="42"/>
      <c r="C224" s="209" t="s">
        <v>1089</v>
      </c>
      <c r="D224" s="209" t="s">
        <v>498</v>
      </c>
      <c r="E224" s="210" t="s">
        <v>8886</v>
      </c>
      <c r="F224" s="211" t="s">
        <v>8887</v>
      </c>
      <c r="G224" s="212" t="s">
        <v>8881</v>
      </c>
      <c r="H224" s="213">
        <v>25</v>
      </c>
      <c r="I224" s="214"/>
      <c r="J224" s="215">
        <f>ROUND(I224*H224,2)</f>
        <v>0</v>
      </c>
      <c r="K224" s="211" t="s">
        <v>501</v>
      </c>
      <c r="L224" s="62"/>
      <c r="M224" s="216" t="s">
        <v>23</v>
      </c>
      <c r="N224" s="217" t="s">
        <v>44</v>
      </c>
      <c r="O224" s="43"/>
      <c r="P224" s="218">
        <f>O224*H224</f>
        <v>0</v>
      </c>
      <c r="Q224" s="218">
        <v>2.8900000000000002E-3</v>
      </c>
      <c r="R224" s="218">
        <f>Q224*H224</f>
        <v>7.2250000000000009E-2</v>
      </c>
      <c r="S224" s="218">
        <v>0</v>
      </c>
      <c r="T224" s="219">
        <f>S224*H224</f>
        <v>0</v>
      </c>
      <c r="AR224" s="25" t="s">
        <v>775</v>
      </c>
      <c r="AT224" s="25" t="s">
        <v>498</v>
      </c>
      <c r="AU224" s="25" t="s">
        <v>82</v>
      </c>
      <c r="AY224" s="25" t="s">
        <v>492</v>
      </c>
      <c r="BE224" s="220">
        <f>IF(N224="základní",J224,0)</f>
        <v>0</v>
      </c>
      <c r="BF224" s="220">
        <f>IF(N224="snížená",J224,0)</f>
        <v>0</v>
      </c>
      <c r="BG224" s="220">
        <f>IF(N224="zákl. přenesená",J224,0)</f>
        <v>0</v>
      </c>
      <c r="BH224" s="220">
        <f>IF(N224="sníž. přenesená",J224,0)</f>
        <v>0</v>
      </c>
      <c r="BI224" s="220">
        <f>IF(N224="nulová",J224,0)</f>
        <v>0</v>
      </c>
      <c r="BJ224" s="25" t="s">
        <v>80</v>
      </c>
      <c r="BK224" s="220">
        <f>ROUND(I224*H224,2)</f>
        <v>0</v>
      </c>
      <c r="BL224" s="25" t="s">
        <v>775</v>
      </c>
      <c r="BM224" s="25" t="s">
        <v>8888</v>
      </c>
    </row>
    <row r="225" spans="2:65" s="1" customFormat="1" ht="36">
      <c r="B225" s="42"/>
      <c r="C225" s="64"/>
      <c r="D225" s="221" t="s">
        <v>506</v>
      </c>
      <c r="E225" s="64"/>
      <c r="F225" s="222" t="s">
        <v>8887</v>
      </c>
      <c r="G225" s="64"/>
      <c r="H225" s="64"/>
      <c r="I225" s="177"/>
      <c r="J225" s="64"/>
      <c r="K225" s="64"/>
      <c r="L225" s="62"/>
      <c r="M225" s="223"/>
      <c r="N225" s="43"/>
      <c r="O225" s="43"/>
      <c r="P225" s="43"/>
      <c r="Q225" s="43"/>
      <c r="R225" s="43"/>
      <c r="S225" s="43"/>
      <c r="T225" s="79"/>
      <c r="AT225" s="25" t="s">
        <v>506</v>
      </c>
      <c r="AU225" s="25" t="s">
        <v>82</v>
      </c>
    </row>
    <row r="226" spans="2:65" s="1" customFormat="1" ht="24">
      <c r="B226" s="42"/>
      <c r="C226" s="64"/>
      <c r="D226" s="227" t="s">
        <v>2254</v>
      </c>
      <c r="E226" s="64"/>
      <c r="F226" s="273" t="s">
        <v>8889</v>
      </c>
      <c r="G226" s="64"/>
      <c r="H226" s="64"/>
      <c r="I226" s="177"/>
      <c r="J226" s="64"/>
      <c r="K226" s="64"/>
      <c r="L226" s="62"/>
      <c r="M226" s="223"/>
      <c r="N226" s="43"/>
      <c r="O226" s="43"/>
      <c r="P226" s="43"/>
      <c r="Q226" s="43"/>
      <c r="R226" s="43"/>
      <c r="S226" s="43"/>
      <c r="T226" s="79"/>
      <c r="AT226" s="25" t="s">
        <v>2254</v>
      </c>
      <c r="AU226" s="25" t="s">
        <v>82</v>
      </c>
    </row>
    <row r="227" spans="2:65" s="1" customFormat="1" ht="51" customHeight="1">
      <c r="B227" s="42"/>
      <c r="C227" s="209" t="s">
        <v>1095</v>
      </c>
      <c r="D227" s="209" t="s">
        <v>498</v>
      </c>
      <c r="E227" s="210" t="s">
        <v>8890</v>
      </c>
      <c r="F227" s="211" t="s">
        <v>8891</v>
      </c>
      <c r="G227" s="212" t="s">
        <v>8881</v>
      </c>
      <c r="H227" s="213">
        <v>1</v>
      </c>
      <c r="I227" s="214"/>
      <c r="J227" s="215">
        <f>ROUND(I227*H227,2)</f>
        <v>0</v>
      </c>
      <c r="K227" s="211" t="s">
        <v>501</v>
      </c>
      <c r="L227" s="62"/>
      <c r="M227" s="216" t="s">
        <v>23</v>
      </c>
      <c r="N227" s="217" t="s">
        <v>44</v>
      </c>
      <c r="O227" s="43"/>
      <c r="P227" s="218">
        <f>O227*H227</f>
        <v>0</v>
      </c>
      <c r="Q227" s="218">
        <v>6.1900000000000002E-3</v>
      </c>
      <c r="R227" s="218">
        <f>Q227*H227</f>
        <v>6.1900000000000002E-3</v>
      </c>
      <c r="S227" s="218">
        <v>0</v>
      </c>
      <c r="T227" s="219">
        <f>S227*H227</f>
        <v>0</v>
      </c>
      <c r="AR227" s="25" t="s">
        <v>775</v>
      </c>
      <c r="AT227" s="25" t="s">
        <v>498</v>
      </c>
      <c r="AU227" s="25" t="s">
        <v>82</v>
      </c>
      <c r="AY227" s="25" t="s">
        <v>492</v>
      </c>
      <c r="BE227" s="220">
        <f>IF(N227="základní",J227,0)</f>
        <v>0</v>
      </c>
      <c r="BF227" s="220">
        <f>IF(N227="snížená",J227,0)</f>
        <v>0</v>
      </c>
      <c r="BG227" s="220">
        <f>IF(N227="zákl. přenesená",J227,0)</f>
        <v>0</v>
      </c>
      <c r="BH227" s="220">
        <f>IF(N227="sníž. přenesená",J227,0)</f>
        <v>0</v>
      </c>
      <c r="BI227" s="220">
        <f>IF(N227="nulová",J227,0)</f>
        <v>0</v>
      </c>
      <c r="BJ227" s="25" t="s">
        <v>80</v>
      </c>
      <c r="BK227" s="220">
        <f>ROUND(I227*H227,2)</f>
        <v>0</v>
      </c>
      <c r="BL227" s="25" t="s">
        <v>775</v>
      </c>
      <c r="BM227" s="25" t="s">
        <v>8892</v>
      </c>
    </row>
    <row r="228" spans="2:65" s="1" customFormat="1" ht="36">
      <c r="B228" s="42"/>
      <c r="C228" s="64"/>
      <c r="D228" s="221" t="s">
        <v>506</v>
      </c>
      <c r="E228" s="64"/>
      <c r="F228" s="222" t="s">
        <v>8891</v>
      </c>
      <c r="G228" s="64"/>
      <c r="H228" s="64"/>
      <c r="I228" s="177"/>
      <c r="J228" s="64"/>
      <c r="K228" s="64"/>
      <c r="L228" s="62"/>
      <c r="M228" s="223"/>
      <c r="N228" s="43"/>
      <c r="O228" s="43"/>
      <c r="P228" s="43"/>
      <c r="Q228" s="43"/>
      <c r="R228" s="43"/>
      <c r="S228" s="43"/>
      <c r="T228" s="79"/>
      <c r="AT228" s="25" t="s">
        <v>506</v>
      </c>
      <c r="AU228" s="25" t="s">
        <v>82</v>
      </c>
    </row>
    <row r="229" spans="2:65" s="1" customFormat="1" ht="24">
      <c r="B229" s="42"/>
      <c r="C229" s="64"/>
      <c r="D229" s="227" t="s">
        <v>2254</v>
      </c>
      <c r="E229" s="64"/>
      <c r="F229" s="273" t="s">
        <v>8893</v>
      </c>
      <c r="G229" s="64"/>
      <c r="H229" s="64"/>
      <c r="I229" s="177"/>
      <c r="J229" s="64"/>
      <c r="K229" s="64"/>
      <c r="L229" s="62"/>
      <c r="M229" s="223"/>
      <c r="N229" s="43"/>
      <c r="O229" s="43"/>
      <c r="P229" s="43"/>
      <c r="Q229" s="43"/>
      <c r="R229" s="43"/>
      <c r="S229" s="43"/>
      <c r="T229" s="79"/>
      <c r="AT229" s="25" t="s">
        <v>2254</v>
      </c>
      <c r="AU229" s="25" t="s">
        <v>82</v>
      </c>
    </row>
    <row r="230" spans="2:65" s="1" customFormat="1" ht="38.25" customHeight="1">
      <c r="B230" s="42"/>
      <c r="C230" s="209" t="s">
        <v>1102</v>
      </c>
      <c r="D230" s="209" t="s">
        <v>498</v>
      </c>
      <c r="E230" s="210" t="s">
        <v>8894</v>
      </c>
      <c r="F230" s="211" t="s">
        <v>8895</v>
      </c>
      <c r="G230" s="212" t="s">
        <v>8881</v>
      </c>
      <c r="H230" s="213">
        <v>1</v>
      </c>
      <c r="I230" s="214"/>
      <c r="J230" s="215">
        <f>ROUND(I230*H230,2)</f>
        <v>0</v>
      </c>
      <c r="K230" s="211" t="s">
        <v>501</v>
      </c>
      <c r="L230" s="62"/>
      <c r="M230" s="216" t="s">
        <v>23</v>
      </c>
      <c r="N230" s="217" t="s">
        <v>44</v>
      </c>
      <c r="O230" s="43"/>
      <c r="P230" s="218">
        <f>O230*H230</f>
        <v>0</v>
      </c>
      <c r="Q230" s="218">
        <v>1.482E-2</v>
      </c>
      <c r="R230" s="218">
        <f>Q230*H230</f>
        <v>1.482E-2</v>
      </c>
      <c r="S230" s="218">
        <v>0</v>
      </c>
      <c r="T230" s="219">
        <f>S230*H230</f>
        <v>0</v>
      </c>
      <c r="AR230" s="25" t="s">
        <v>775</v>
      </c>
      <c r="AT230" s="25" t="s">
        <v>498</v>
      </c>
      <c r="AU230" s="25" t="s">
        <v>82</v>
      </c>
      <c r="AY230" s="25" t="s">
        <v>492</v>
      </c>
      <c r="BE230" s="220">
        <f>IF(N230="základní",J230,0)</f>
        <v>0</v>
      </c>
      <c r="BF230" s="220">
        <f>IF(N230="snížená",J230,0)</f>
        <v>0</v>
      </c>
      <c r="BG230" s="220">
        <f>IF(N230="zákl. přenesená",J230,0)</f>
        <v>0</v>
      </c>
      <c r="BH230" s="220">
        <f>IF(N230="sníž. přenesená",J230,0)</f>
        <v>0</v>
      </c>
      <c r="BI230" s="220">
        <f>IF(N230="nulová",J230,0)</f>
        <v>0</v>
      </c>
      <c r="BJ230" s="25" t="s">
        <v>80</v>
      </c>
      <c r="BK230" s="220">
        <f>ROUND(I230*H230,2)</f>
        <v>0</v>
      </c>
      <c r="BL230" s="25" t="s">
        <v>775</v>
      </c>
      <c r="BM230" s="25" t="s">
        <v>8896</v>
      </c>
    </row>
    <row r="231" spans="2:65" s="1" customFormat="1" ht="36">
      <c r="B231" s="42"/>
      <c r="C231" s="64"/>
      <c r="D231" s="221" t="s">
        <v>506</v>
      </c>
      <c r="E231" s="64"/>
      <c r="F231" s="222" t="s">
        <v>8895</v>
      </c>
      <c r="G231" s="64"/>
      <c r="H231" s="64"/>
      <c r="I231" s="177"/>
      <c r="J231" s="64"/>
      <c r="K231" s="64"/>
      <c r="L231" s="62"/>
      <c r="M231" s="223"/>
      <c r="N231" s="43"/>
      <c r="O231" s="43"/>
      <c r="P231" s="43"/>
      <c r="Q231" s="43"/>
      <c r="R231" s="43"/>
      <c r="S231" s="43"/>
      <c r="T231" s="79"/>
      <c r="AT231" s="25" t="s">
        <v>506</v>
      </c>
      <c r="AU231" s="25" t="s">
        <v>82</v>
      </c>
    </row>
    <row r="232" spans="2:65" s="1" customFormat="1" ht="24">
      <c r="B232" s="42"/>
      <c r="C232" s="64"/>
      <c r="D232" s="227" t="s">
        <v>2254</v>
      </c>
      <c r="E232" s="64"/>
      <c r="F232" s="273" t="s">
        <v>8893</v>
      </c>
      <c r="G232" s="64"/>
      <c r="H232" s="64"/>
      <c r="I232" s="177"/>
      <c r="J232" s="64"/>
      <c r="K232" s="64"/>
      <c r="L232" s="62"/>
      <c r="M232" s="223"/>
      <c r="N232" s="43"/>
      <c r="O232" s="43"/>
      <c r="P232" s="43"/>
      <c r="Q232" s="43"/>
      <c r="R232" s="43"/>
      <c r="S232" s="43"/>
      <c r="T232" s="79"/>
      <c r="AT232" s="25" t="s">
        <v>2254</v>
      </c>
      <c r="AU232" s="25" t="s">
        <v>82</v>
      </c>
    </row>
    <row r="233" spans="2:65" s="1" customFormat="1" ht="38.25" customHeight="1">
      <c r="B233" s="42"/>
      <c r="C233" s="209" t="s">
        <v>1109</v>
      </c>
      <c r="D233" s="209" t="s">
        <v>498</v>
      </c>
      <c r="E233" s="210" t="s">
        <v>8897</v>
      </c>
      <c r="F233" s="211" t="s">
        <v>8898</v>
      </c>
      <c r="G233" s="212" t="s">
        <v>8881</v>
      </c>
      <c r="H233" s="213">
        <v>2</v>
      </c>
      <c r="I233" s="214"/>
      <c r="J233" s="215">
        <f>ROUND(I233*H233,2)</f>
        <v>0</v>
      </c>
      <c r="K233" s="211" t="s">
        <v>501</v>
      </c>
      <c r="L233" s="62"/>
      <c r="M233" s="216" t="s">
        <v>23</v>
      </c>
      <c r="N233" s="217" t="s">
        <v>44</v>
      </c>
      <c r="O233" s="43"/>
      <c r="P233" s="218">
        <f>O233*H233</f>
        <v>0</v>
      </c>
      <c r="Q233" s="218">
        <v>2.2620000000000001E-2</v>
      </c>
      <c r="R233" s="218">
        <f>Q233*H233</f>
        <v>4.5240000000000002E-2</v>
      </c>
      <c r="S233" s="218">
        <v>0</v>
      </c>
      <c r="T233" s="219">
        <f>S233*H233</f>
        <v>0</v>
      </c>
      <c r="AR233" s="25" t="s">
        <v>775</v>
      </c>
      <c r="AT233" s="25" t="s">
        <v>498</v>
      </c>
      <c r="AU233" s="25" t="s">
        <v>82</v>
      </c>
      <c r="AY233" s="25" t="s">
        <v>492</v>
      </c>
      <c r="BE233" s="220">
        <f>IF(N233="základní",J233,0)</f>
        <v>0</v>
      </c>
      <c r="BF233" s="220">
        <f>IF(N233="snížená",J233,0)</f>
        <v>0</v>
      </c>
      <c r="BG233" s="220">
        <f>IF(N233="zákl. přenesená",J233,0)</f>
        <v>0</v>
      </c>
      <c r="BH233" s="220">
        <f>IF(N233="sníž. přenesená",J233,0)</f>
        <v>0</v>
      </c>
      <c r="BI233" s="220">
        <f>IF(N233="nulová",J233,0)</f>
        <v>0</v>
      </c>
      <c r="BJ233" s="25" t="s">
        <v>80</v>
      </c>
      <c r="BK233" s="220">
        <f>ROUND(I233*H233,2)</f>
        <v>0</v>
      </c>
      <c r="BL233" s="25" t="s">
        <v>775</v>
      </c>
      <c r="BM233" s="25" t="s">
        <v>8899</v>
      </c>
    </row>
    <row r="234" spans="2:65" s="1" customFormat="1" ht="36">
      <c r="B234" s="42"/>
      <c r="C234" s="64"/>
      <c r="D234" s="221" t="s">
        <v>506</v>
      </c>
      <c r="E234" s="64"/>
      <c r="F234" s="222" t="s">
        <v>8898</v>
      </c>
      <c r="G234" s="64"/>
      <c r="H234" s="64"/>
      <c r="I234" s="177"/>
      <c r="J234" s="64"/>
      <c r="K234" s="64"/>
      <c r="L234" s="62"/>
      <c r="M234" s="223"/>
      <c r="N234" s="43"/>
      <c r="O234" s="43"/>
      <c r="P234" s="43"/>
      <c r="Q234" s="43"/>
      <c r="R234" s="43"/>
      <c r="S234" s="43"/>
      <c r="T234" s="79"/>
      <c r="AT234" s="25" t="s">
        <v>506</v>
      </c>
      <c r="AU234" s="25" t="s">
        <v>82</v>
      </c>
    </row>
    <row r="235" spans="2:65" s="1" customFormat="1" ht="24">
      <c r="B235" s="42"/>
      <c r="C235" s="64"/>
      <c r="D235" s="227" t="s">
        <v>2254</v>
      </c>
      <c r="E235" s="64"/>
      <c r="F235" s="273" t="s">
        <v>8893</v>
      </c>
      <c r="G235" s="64"/>
      <c r="H235" s="64"/>
      <c r="I235" s="177"/>
      <c r="J235" s="64"/>
      <c r="K235" s="64"/>
      <c r="L235" s="62"/>
      <c r="M235" s="223"/>
      <c r="N235" s="43"/>
      <c r="O235" s="43"/>
      <c r="P235" s="43"/>
      <c r="Q235" s="43"/>
      <c r="R235" s="43"/>
      <c r="S235" s="43"/>
      <c r="T235" s="79"/>
      <c r="AT235" s="25" t="s">
        <v>2254</v>
      </c>
      <c r="AU235" s="25" t="s">
        <v>82</v>
      </c>
    </row>
    <row r="236" spans="2:65" s="1" customFormat="1" ht="25.5" customHeight="1">
      <c r="B236" s="42"/>
      <c r="C236" s="209" t="s">
        <v>1119</v>
      </c>
      <c r="D236" s="209" t="s">
        <v>498</v>
      </c>
      <c r="E236" s="210" t="s">
        <v>8900</v>
      </c>
      <c r="F236" s="211" t="s">
        <v>8901</v>
      </c>
      <c r="G236" s="212" t="s">
        <v>8881</v>
      </c>
      <c r="H236" s="213">
        <v>25</v>
      </c>
      <c r="I236" s="214"/>
      <c r="J236" s="215">
        <f>ROUND(I236*H236,2)</f>
        <v>0</v>
      </c>
      <c r="K236" s="211" t="s">
        <v>501</v>
      </c>
      <c r="L236" s="62"/>
      <c r="M236" s="216" t="s">
        <v>23</v>
      </c>
      <c r="N236" s="217" t="s">
        <v>44</v>
      </c>
      <c r="O236" s="43"/>
      <c r="P236" s="218">
        <f>O236*H236</f>
        <v>0</v>
      </c>
      <c r="Q236" s="218">
        <v>6.8999999999999997E-4</v>
      </c>
      <c r="R236" s="218">
        <f>Q236*H236</f>
        <v>1.7249999999999998E-2</v>
      </c>
      <c r="S236" s="218">
        <v>0</v>
      </c>
      <c r="T236" s="219">
        <f>S236*H236</f>
        <v>0</v>
      </c>
      <c r="AR236" s="25" t="s">
        <v>775</v>
      </c>
      <c r="AT236" s="25" t="s">
        <v>498</v>
      </c>
      <c r="AU236" s="25" t="s">
        <v>82</v>
      </c>
      <c r="AY236" s="25" t="s">
        <v>492</v>
      </c>
      <c r="BE236" s="220">
        <f>IF(N236="základní",J236,0)</f>
        <v>0</v>
      </c>
      <c r="BF236" s="220">
        <f>IF(N236="snížená",J236,0)</f>
        <v>0</v>
      </c>
      <c r="BG236" s="220">
        <f>IF(N236="zákl. přenesená",J236,0)</f>
        <v>0</v>
      </c>
      <c r="BH236" s="220">
        <f>IF(N236="sníž. přenesená",J236,0)</f>
        <v>0</v>
      </c>
      <c r="BI236" s="220">
        <f>IF(N236="nulová",J236,0)</f>
        <v>0</v>
      </c>
      <c r="BJ236" s="25" t="s">
        <v>80</v>
      </c>
      <c r="BK236" s="220">
        <f>ROUND(I236*H236,2)</f>
        <v>0</v>
      </c>
      <c r="BL236" s="25" t="s">
        <v>775</v>
      </c>
      <c r="BM236" s="25" t="s">
        <v>8902</v>
      </c>
    </row>
    <row r="237" spans="2:65" s="1" customFormat="1">
      <c r="B237" s="42"/>
      <c r="C237" s="64"/>
      <c r="D237" s="227" t="s">
        <v>506</v>
      </c>
      <c r="E237" s="64"/>
      <c r="F237" s="274" t="s">
        <v>8901</v>
      </c>
      <c r="G237" s="64"/>
      <c r="H237" s="64"/>
      <c r="I237" s="177"/>
      <c r="J237" s="64"/>
      <c r="K237" s="64"/>
      <c r="L237" s="62"/>
      <c r="M237" s="223"/>
      <c r="N237" s="43"/>
      <c r="O237" s="43"/>
      <c r="P237" s="43"/>
      <c r="Q237" s="43"/>
      <c r="R237" s="43"/>
      <c r="S237" s="43"/>
      <c r="T237" s="79"/>
      <c r="AT237" s="25" t="s">
        <v>506</v>
      </c>
      <c r="AU237" s="25" t="s">
        <v>82</v>
      </c>
    </row>
    <row r="238" spans="2:65" s="1" customFormat="1" ht="25.5" customHeight="1">
      <c r="B238" s="42"/>
      <c r="C238" s="209" t="s">
        <v>1149</v>
      </c>
      <c r="D238" s="209" t="s">
        <v>498</v>
      </c>
      <c r="E238" s="210" t="s">
        <v>8903</v>
      </c>
      <c r="F238" s="211" t="s">
        <v>8904</v>
      </c>
      <c r="G238" s="212" t="s">
        <v>8881</v>
      </c>
      <c r="H238" s="213">
        <v>1</v>
      </c>
      <c r="I238" s="214"/>
      <c r="J238" s="215">
        <f>ROUND(I238*H238,2)</f>
        <v>0</v>
      </c>
      <c r="K238" s="211" t="s">
        <v>501</v>
      </c>
      <c r="L238" s="62"/>
      <c r="M238" s="216" t="s">
        <v>23</v>
      </c>
      <c r="N238" s="217" t="s">
        <v>44</v>
      </c>
      <c r="O238" s="43"/>
      <c r="P238" s="218">
        <f>O238*H238</f>
        <v>0</v>
      </c>
      <c r="Q238" s="218">
        <v>3.48E-3</v>
      </c>
      <c r="R238" s="218">
        <f>Q238*H238</f>
        <v>3.48E-3</v>
      </c>
      <c r="S238" s="218">
        <v>0</v>
      </c>
      <c r="T238" s="219">
        <f>S238*H238</f>
        <v>0</v>
      </c>
      <c r="AR238" s="25" t="s">
        <v>775</v>
      </c>
      <c r="AT238" s="25" t="s">
        <v>498</v>
      </c>
      <c r="AU238" s="25" t="s">
        <v>82</v>
      </c>
      <c r="AY238" s="25" t="s">
        <v>492</v>
      </c>
      <c r="BE238" s="220">
        <f>IF(N238="základní",J238,0)</f>
        <v>0</v>
      </c>
      <c r="BF238" s="220">
        <f>IF(N238="snížená",J238,0)</f>
        <v>0</v>
      </c>
      <c r="BG238" s="220">
        <f>IF(N238="zákl. přenesená",J238,0)</f>
        <v>0</v>
      </c>
      <c r="BH238" s="220">
        <f>IF(N238="sníž. přenesená",J238,0)</f>
        <v>0</v>
      </c>
      <c r="BI238" s="220">
        <f>IF(N238="nulová",J238,0)</f>
        <v>0</v>
      </c>
      <c r="BJ238" s="25" t="s">
        <v>80</v>
      </c>
      <c r="BK238" s="220">
        <f>ROUND(I238*H238,2)</f>
        <v>0</v>
      </c>
      <c r="BL238" s="25" t="s">
        <v>775</v>
      </c>
      <c r="BM238" s="25" t="s">
        <v>8905</v>
      </c>
    </row>
    <row r="239" spans="2:65" s="1" customFormat="1" ht="24">
      <c r="B239" s="42"/>
      <c r="C239" s="64"/>
      <c r="D239" s="227" t="s">
        <v>506</v>
      </c>
      <c r="E239" s="64"/>
      <c r="F239" s="274" t="s">
        <v>8904</v>
      </c>
      <c r="G239" s="64"/>
      <c r="H239" s="64"/>
      <c r="I239" s="177"/>
      <c r="J239" s="64"/>
      <c r="K239" s="64"/>
      <c r="L239" s="62"/>
      <c r="M239" s="223"/>
      <c r="N239" s="43"/>
      <c r="O239" s="43"/>
      <c r="P239" s="43"/>
      <c r="Q239" s="43"/>
      <c r="R239" s="43"/>
      <c r="S239" s="43"/>
      <c r="T239" s="79"/>
      <c r="AT239" s="25" t="s">
        <v>506</v>
      </c>
      <c r="AU239" s="25" t="s">
        <v>82</v>
      </c>
    </row>
    <row r="240" spans="2:65" s="1" customFormat="1" ht="25.5" customHeight="1">
      <c r="B240" s="42"/>
      <c r="C240" s="209" t="s">
        <v>1162</v>
      </c>
      <c r="D240" s="209" t="s">
        <v>498</v>
      </c>
      <c r="E240" s="210" t="s">
        <v>8906</v>
      </c>
      <c r="F240" s="211" t="s">
        <v>8907</v>
      </c>
      <c r="G240" s="212" t="s">
        <v>8881</v>
      </c>
      <c r="H240" s="213">
        <v>3</v>
      </c>
      <c r="I240" s="214"/>
      <c r="J240" s="215">
        <f>ROUND(I240*H240,2)</f>
        <v>0</v>
      </c>
      <c r="K240" s="211" t="s">
        <v>501</v>
      </c>
      <c r="L240" s="62"/>
      <c r="M240" s="216" t="s">
        <v>23</v>
      </c>
      <c r="N240" s="217" t="s">
        <v>44</v>
      </c>
      <c r="O240" s="43"/>
      <c r="P240" s="218">
        <f>O240*H240</f>
        <v>0</v>
      </c>
      <c r="Q240" s="218">
        <v>3.7000000000000002E-3</v>
      </c>
      <c r="R240" s="218">
        <f>Q240*H240</f>
        <v>1.11E-2</v>
      </c>
      <c r="S240" s="218">
        <v>0</v>
      </c>
      <c r="T240" s="219">
        <f>S240*H240</f>
        <v>0</v>
      </c>
      <c r="AR240" s="25" t="s">
        <v>775</v>
      </c>
      <c r="AT240" s="25" t="s">
        <v>498</v>
      </c>
      <c r="AU240" s="25" t="s">
        <v>82</v>
      </c>
      <c r="AY240" s="25" t="s">
        <v>492</v>
      </c>
      <c r="BE240" s="220">
        <f>IF(N240="základní",J240,0)</f>
        <v>0</v>
      </c>
      <c r="BF240" s="220">
        <f>IF(N240="snížená",J240,0)</f>
        <v>0</v>
      </c>
      <c r="BG240" s="220">
        <f>IF(N240="zákl. přenesená",J240,0)</f>
        <v>0</v>
      </c>
      <c r="BH240" s="220">
        <f>IF(N240="sníž. přenesená",J240,0)</f>
        <v>0</v>
      </c>
      <c r="BI240" s="220">
        <f>IF(N240="nulová",J240,0)</f>
        <v>0</v>
      </c>
      <c r="BJ240" s="25" t="s">
        <v>80</v>
      </c>
      <c r="BK240" s="220">
        <f>ROUND(I240*H240,2)</f>
        <v>0</v>
      </c>
      <c r="BL240" s="25" t="s">
        <v>775</v>
      </c>
      <c r="BM240" s="25" t="s">
        <v>8908</v>
      </c>
    </row>
    <row r="241" spans="2:65" s="1" customFormat="1" ht="24">
      <c r="B241" s="42"/>
      <c r="C241" s="64"/>
      <c r="D241" s="227" t="s">
        <v>506</v>
      </c>
      <c r="E241" s="64"/>
      <c r="F241" s="274" t="s">
        <v>8907</v>
      </c>
      <c r="G241" s="64"/>
      <c r="H241" s="64"/>
      <c r="I241" s="177"/>
      <c r="J241" s="64"/>
      <c r="K241" s="64"/>
      <c r="L241" s="62"/>
      <c r="M241" s="223"/>
      <c r="N241" s="43"/>
      <c r="O241" s="43"/>
      <c r="P241" s="43"/>
      <c r="Q241" s="43"/>
      <c r="R241" s="43"/>
      <c r="S241" s="43"/>
      <c r="T241" s="79"/>
      <c r="AT241" s="25" t="s">
        <v>506</v>
      </c>
      <c r="AU241" s="25" t="s">
        <v>82</v>
      </c>
    </row>
    <row r="242" spans="2:65" s="1" customFormat="1" ht="38.25" customHeight="1">
      <c r="B242" s="42"/>
      <c r="C242" s="209" t="s">
        <v>1173</v>
      </c>
      <c r="D242" s="209" t="s">
        <v>498</v>
      </c>
      <c r="E242" s="210" t="s">
        <v>8909</v>
      </c>
      <c r="F242" s="211" t="s">
        <v>8910</v>
      </c>
      <c r="G242" s="212" t="s">
        <v>795</v>
      </c>
      <c r="H242" s="213">
        <v>0.56799999999999995</v>
      </c>
      <c r="I242" s="214"/>
      <c r="J242" s="215">
        <f>ROUND(I242*H242,2)</f>
        <v>0</v>
      </c>
      <c r="K242" s="211" t="s">
        <v>501</v>
      </c>
      <c r="L242" s="62"/>
      <c r="M242" s="216" t="s">
        <v>23</v>
      </c>
      <c r="N242" s="217" t="s">
        <v>44</v>
      </c>
      <c r="O242" s="43"/>
      <c r="P242" s="218">
        <f>O242*H242</f>
        <v>0</v>
      </c>
      <c r="Q242" s="218">
        <v>0</v>
      </c>
      <c r="R242" s="218">
        <f>Q242*H242</f>
        <v>0</v>
      </c>
      <c r="S242" s="218">
        <v>0</v>
      </c>
      <c r="T242" s="219">
        <f>S242*H242</f>
        <v>0</v>
      </c>
      <c r="AR242" s="25" t="s">
        <v>775</v>
      </c>
      <c r="AT242" s="25" t="s">
        <v>498</v>
      </c>
      <c r="AU242" s="25" t="s">
        <v>82</v>
      </c>
      <c r="AY242" s="25" t="s">
        <v>492</v>
      </c>
      <c r="BE242" s="220">
        <f>IF(N242="základní",J242,0)</f>
        <v>0</v>
      </c>
      <c r="BF242" s="220">
        <f>IF(N242="snížená",J242,0)</f>
        <v>0</v>
      </c>
      <c r="BG242" s="220">
        <f>IF(N242="zákl. přenesená",J242,0)</f>
        <v>0</v>
      </c>
      <c r="BH242" s="220">
        <f>IF(N242="sníž. přenesená",J242,0)</f>
        <v>0</v>
      </c>
      <c r="BI242" s="220">
        <f>IF(N242="nulová",J242,0)</f>
        <v>0</v>
      </c>
      <c r="BJ242" s="25" t="s">
        <v>80</v>
      </c>
      <c r="BK242" s="220">
        <f>ROUND(I242*H242,2)</f>
        <v>0</v>
      </c>
      <c r="BL242" s="25" t="s">
        <v>775</v>
      </c>
      <c r="BM242" s="25" t="s">
        <v>8911</v>
      </c>
    </row>
    <row r="243" spans="2:65" s="1" customFormat="1" ht="24">
      <c r="B243" s="42"/>
      <c r="C243" s="64"/>
      <c r="D243" s="221" t="s">
        <v>506</v>
      </c>
      <c r="E243" s="64"/>
      <c r="F243" s="222" t="s">
        <v>8910</v>
      </c>
      <c r="G243" s="64"/>
      <c r="H243" s="64"/>
      <c r="I243" s="177"/>
      <c r="J243" s="64"/>
      <c r="K243" s="64"/>
      <c r="L243" s="62"/>
      <c r="M243" s="223"/>
      <c r="N243" s="43"/>
      <c r="O243" s="43"/>
      <c r="P243" s="43"/>
      <c r="Q243" s="43"/>
      <c r="R243" s="43"/>
      <c r="S243" s="43"/>
      <c r="T243" s="79"/>
      <c r="AT243" s="25" t="s">
        <v>506</v>
      </c>
      <c r="AU243" s="25" t="s">
        <v>82</v>
      </c>
    </row>
    <row r="244" spans="2:65" s="1" customFormat="1" ht="108">
      <c r="B244" s="42"/>
      <c r="C244" s="64"/>
      <c r="D244" s="227" t="s">
        <v>509</v>
      </c>
      <c r="E244" s="64"/>
      <c r="F244" s="273" t="s">
        <v>8912</v>
      </c>
      <c r="G244" s="64"/>
      <c r="H244" s="64"/>
      <c r="I244" s="177"/>
      <c r="J244" s="64"/>
      <c r="K244" s="64"/>
      <c r="L244" s="62"/>
      <c r="M244" s="223"/>
      <c r="N244" s="43"/>
      <c r="O244" s="43"/>
      <c r="P244" s="43"/>
      <c r="Q244" s="43"/>
      <c r="R244" s="43"/>
      <c r="S244" s="43"/>
      <c r="T244" s="79"/>
      <c r="AT244" s="25" t="s">
        <v>509</v>
      </c>
      <c r="AU244" s="25" t="s">
        <v>82</v>
      </c>
    </row>
    <row r="245" spans="2:65" s="1" customFormat="1" ht="38.25" customHeight="1">
      <c r="B245" s="42"/>
      <c r="C245" s="209" t="s">
        <v>1184</v>
      </c>
      <c r="D245" s="209" t="s">
        <v>498</v>
      </c>
      <c r="E245" s="210" t="s">
        <v>8913</v>
      </c>
      <c r="F245" s="211" t="s">
        <v>8914</v>
      </c>
      <c r="G245" s="212" t="s">
        <v>795</v>
      </c>
      <c r="H245" s="213">
        <v>0.56799999999999995</v>
      </c>
      <c r="I245" s="214"/>
      <c r="J245" s="215">
        <f>ROUND(I245*H245,2)</f>
        <v>0</v>
      </c>
      <c r="K245" s="211" t="s">
        <v>501</v>
      </c>
      <c r="L245" s="62"/>
      <c r="M245" s="216" t="s">
        <v>23</v>
      </c>
      <c r="N245" s="217" t="s">
        <v>44</v>
      </c>
      <c r="O245" s="43"/>
      <c r="P245" s="218">
        <f>O245*H245</f>
        <v>0</v>
      </c>
      <c r="Q245" s="218">
        <v>0</v>
      </c>
      <c r="R245" s="218">
        <f>Q245*H245</f>
        <v>0</v>
      </c>
      <c r="S245" s="218">
        <v>0</v>
      </c>
      <c r="T245" s="219">
        <f>S245*H245</f>
        <v>0</v>
      </c>
      <c r="AR245" s="25" t="s">
        <v>775</v>
      </c>
      <c r="AT245" s="25" t="s">
        <v>498</v>
      </c>
      <c r="AU245" s="25" t="s">
        <v>82</v>
      </c>
      <c r="AY245" s="25" t="s">
        <v>492</v>
      </c>
      <c r="BE245" s="220">
        <f>IF(N245="základní",J245,0)</f>
        <v>0</v>
      </c>
      <c r="BF245" s="220">
        <f>IF(N245="snížená",J245,0)</f>
        <v>0</v>
      </c>
      <c r="BG245" s="220">
        <f>IF(N245="zákl. přenesená",J245,0)</f>
        <v>0</v>
      </c>
      <c r="BH245" s="220">
        <f>IF(N245="sníž. přenesená",J245,0)</f>
        <v>0</v>
      </c>
      <c r="BI245" s="220">
        <f>IF(N245="nulová",J245,0)</f>
        <v>0</v>
      </c>
      <c r="BJ245" s="25" t="s">
        <v>80</v>
      </c>
      <c r="BK245" s="220">
        <f>ROUND(I245*H245,2)</f>
        <v>0</v>
      </c>
      <c r="BL245" s="25" t="s">
        <v>775</v>
      </c>
      <c r="BM245" s="25" t="s">
        <v>8915</v>
      </c>
    </row>
    <row r="246" spans="2:65" s="1" customFormat="1" ht="24">
      <c r="B246" s="42"/>
      <c r="C246" s="64"/>
      <c r="D246" s="221" t="s">
        <v>506</v>
      </c>
      <c r="E246" s="64"/>
      <c r="F246" s="222" t="s">
        <v>8914</v>
      </c>
      <c r="G246" s="64"/>
      <c r="H246" s="64"/>
      <c r="I246" s="177"/>
      <c r="J246" s="64"/>
      <c r="K246" s="64"/>
      <c r="L246" s="62"/>
      <c r="M246" s="223"/>
      <c r="N246" s="43"/>
      <c r="O246" s="43"/>
      <c r="P246" s="43"/>
      <c r="Q246" s="43"/>
      <c r="R246" s="43"/>
      <c r="S246" s="43"/>
      <c r="T246" s="79"/>
      <c r="AT246" s="25" t="s">
        <v>506</v>
      </c>
      <c r="AU246" s="25" t="s">
        <v>82</v>
      </c>
    </row>
    <row r="247" spans="2:65" s="1" customFormat="1" ht="108">
      <c r="B247" s="42"/>
      <c r="C247" s="64"/>
      <c r="D247" s="227" t="s">
        <v>509</v>
      </c>
      <c r="E247" s="64"/>
      <c r="F247" s="273" t="s">
        <v>8912</v>
      </c>
      <c r="G247" s="64"/>
      <c r="H247" s="64"/>
      <c r="I247" s="177"/>
      <c r="J247" s="64"/>
      <c r="K247" s="64"/>
      <c r="L247" s="62"/>
      <c r="M247" s="223"/>
      <c r="N247" s="43"/>
      <c r="O247" s="43"/>
      <c r="P247" s="43"/>
      <c r="Q247" s="43"/>
      <c r="R247" s="43"/>
      <c r="S247" s="43"/>
      <c r="T247" s="79"/>
      <c r="AT247" s="25" t="s">
        <v>509</v>
      </c>
      <c r="AU247" s="25" t="s">
        <v>82</v>
      </c>
    </row>
    <row r="248" spans="2:65" s="1" customFormat="1" ht="38.25" customHeight="1">
      <c r="B248" s="42"/>
      <c r="C248" s="209" t="s">
        <v>1227</v>
      </c>
      <c r="D248" s="209" t="s">
        <v>498</v>
      </c>
      <c r="E248" s="210" t="s">
        <v>8916</v>
      </c>
      <c r="F248" s="211" t="s">
        <v>8917</v>
      </c>
      <c r="G248" s="212" t="s">
        <v>795</v>
      </c>
      <c r="H248" s="213">
        <v>0.56799999999999995</v>
      </c>
      <c r="I248" s="214"/>
      <c r="J248" s="215">
        <f>ROUND(I248*H248,2)</f>
        <v>0</v>
      </c>
      <c r="K248" s="211" t="s">
        <v>501</v>
      </c>
      <c r="L248" s="62"/>
      <c r="M248" s="216" t="s">
        <v>23</v>
      </c>
      <c r="N248" s="217" t="s">
        <v>44</v>
      </c>
      <c r="O248" s="43"/>
      <c r="P248" s="218">
        <f>O248*H248</f>
        <v>0</v>
      </c>
      <c r="Q248" s="218">
        <v>0</v>
      </c>
      <c r="R248" s="218">
        <f>Q248*H248</f>
        <v>0</v>
      </c>
      <c r="S248" s="218">
        <v>0</v>
      </c>
      <c r="T248" s="219">
        <f>S248*H248</f>
        <v>0</v>
      </c>
      <c r="AR248" s="25" t="s">
        <v>775</v>
      </c>
      <c r="AT248" s="25" t="s">
        <v>498</v>
      </c>
      <c r="AU248" s="25" t="s">
        <v>82</v>
      </c>
      <c r="AY248" s="25" t="s">
        <v>492</v>
      </c>
      <c r="BE248" s="220">
        <f>IF(N248="základní",J248,0)</f>
        <v>0</v>
      </c>
      <c r="BF248" s="220">
        <f>IF(N248="snížená",J248,0)</f>
        <v>0</v>
      </c>
      <c r="BG248" s="220">
        <f>IF(N248="zákl. přenesená",J248,0)</f>
        <v>0</v>
      </c>
      <c r="BH248" s="220">
        <f>IF(N248="sníž. přenesená",J248,0)</f>
        <v>0</v>
      </c>
      <c r="BI248" s="220">
        <f>IF(N248="nulová",J248,0)</f>
        <v>0</v>
      </c>
      <c r="BJ248" s="25" t="s">
        <v>80</v>
      </c>
      <c r="BK248" s="220">
        <f>ROUND(I248*H248,2)</f>
        <v>0</v>
      </c>
      <c r="BL248" s="25" t="s">
        <v>775</v>
      </c>
      <c r="BM248" s="25" t="s">
        <v>8918</v>
      </c>
    </row>
    <row r="249" spans="2:65" s="1" customFormat="1" ht="24">
      <c r="B249" s="42"/>
      <c r="C249" s="64"/>
      <c r="D249" s="221" t="s">
        <v>506</v>
      </c>
      <c r="E249" s="64"/>
      <c r="F249" s="222" t="s">
        <v>8917</v>
      </c>
      <c r="G249" s="64"/>
      <c r="H249" s="64"/>
      <c r="I249" s="177"/>
      <c r="J249" s="64"/>
      <c r="K249" s="64"/>
      <c r="L249" s="62"/>
      <c r="M249" s="223"/>
      <c r="N249" s="43"/>
      <c r="O249" s="43"/>
      <c r="P249" s="43"/>
      <c r="Q249" s="43"/>
      <c r="R249" s="43"/>
      <c r="S249" s="43"/>
      <c r="T249" s="79"/>
      <c r="AT249" s="25" t="s">
        <v>506</v>
      </c>
      <c r="AU249" s="25" t="s">
        <v>82</v>
      </c>
    </row>
    <row r="250" spans="2:65" s="1" customFormat="1" ht="108">
      <c r="B250" s="42"/>
      <c r="C250" s="64"/>
      <c r="D250" s="221" t="s">
        <v>509</v>
      </c>
      <c r="E250" s="64"/>
      <c r="F250" s="224" t="s">
        <v>8912</v>
      </c>
      <c r="G250" s="64"/>
      <c r="H250" s="64"/>
      <c r="I250" s="177"/>
      <c r="J250" s="64"/>
      <c r="K250" s="64"/>
      <c r="L250" s="62"/>
      <c r="M250" s="223"/>
      <c r="N250" s="43"/>
      <c r="O250" s="43"/>
      <c r="P250" s="43"/>
      <c r="Q250" s="43"/>
      <c r="R250" s="43"/>
      <c r="S250" s="43"/>
      <c r="T250" s="79"/>
      <c r="AT250" s="25" t="s">
        <v>509</v>
      </c>
      <c r="AU250" s="25" t="s">
        <v>82</v>
      </c>
    </row>
    <row r="251" spans="2:65" s="11" customFormat="1" ht="29.85" customHeight="1">
      <c r="B251" s="192"/>
      <c r="C251" s="193"/>
      <c r="D251" s="206" t="s">
        <v>72</v>
      </c>
      <c r="E251" s="207" t="s">
        <v>5358</v>
      </c>
      <c r="F251" s="207" t="s">
        <v>8919</v>
      </c>
      <c r="G251" s="193"/>
      <c r="H251" s="193"/>
      <c r="I251" s="196"/>
      <c r="J251" s="208">
        <f>BK251</f>
        <v>0</v>
      </c>
      <c r="K251" s="193"/>
      <c r="L251" s="198"/>
      <c r="M251" s="199"/>
      <c r="N251" s="200"/>
      <c r="O251" s="200"/>
      <c r="P251" s="201">
        <f>SUM(P252:P353)</f>
        <v>0</v>
      </c>
      <c r="Q251" s="200"/>
      <c r="R251" s="201">
        <f>SUM(R252:R353)</f>
        <v>14.630410000000001</v>
      </c>
      <c r="S251" s="200"/>
      <c r="T251" s="202">
        <f>SUM(T252:T353)</f>
        <v>0</v>
      </c>
      <c r="AR251" s="203" t="s">
        <v>82</v>
      </c>
      <c r="AT251" s="204" t="s">
        <v>72</v>
      </c>
      <c r="AU251" s="204" t="s">
        <v>80</v>
      </c>
      <c r="AY251" s="203" t="s">
        <v>492</v>
      </c>
      <c r="BK251" s="205">
        <f>SUM(BK252:BK353)</f>
        <v>0</v>
      </c>
    </row>
    <row r="252" spans="2:65" s="1" customFormat="1" ht="25.5" customHeight="1">
      <c r="B252" s="42"/>
      <c r="C252" s="209" t="s">
        <v>1234</v>
      </c>
      <c r="D252" s="209" t="s">
        <v>498</v>
      </c>
      <c r="E252" s="210" t="s">
        <v>8920</v>
      </c>
      <c r="F252" s="211" t="s">
        <v>8921</v>
      </c>
      <c r="G252" s="212" t="s">
        <v>832</v>
      </c>
      <c r="H252" s="213">
        <v>45</v>
      </c>
      <c r="I252" s="214"/>
      <c r="J252" s="215">
        <f>ROUND(I252*H252,2)</f>
        <v>0</v>
      </c>
      <c r="K252" s="211" t="s">
        <v>501</v>
      </c>
      <c r="L252" s="62"/>
      <c r="M252" s="216" t="s">
        <v>23</v>
      </c>
      <c r="N252" s="217" t="s">
        <v>44</v>
      </c>
      <c r="O252" s="43"/>
      <c r="P252" s="218">
        <f>O252*H252</f>
        <v>0</v>
      </c>
      <c r="Q252" s="218">
        <v>1.0499999999999999E-3</v>
      </c>
      <c r="R252" s="218">
        <f>Q252*H252</f>
        <v>4.725E-2</v>
      </c>
      <c r="S252" s="218">
        <v>0</v>
      </c>
      <c r="T252" s="219">
        <f>S252*H252</f>
        <v>0</v>
      </c>
      <c r="AR252" s="25" t="s">
        <v>775</v>
      </c>
      <c r="AT252" s="25" t="s">
        <v>498</v>
      </c>
      <c r="AU252" s="25" t="s">
        <v>82</v>
      </c>
      <c r="AY252" s="25" t="s">
        <v>492</v>
      </c>
      <c r="BE252" s="220">
        <f>IF(N252="základní",J252,0)</f>
        <v>0</v>
      </c>
      <c r="BF252" s="220">
        <f>IF(N252="snížená",J252,0)</f>
        <v>0</v>
      </c>
      <c r="BG252" s="220">
        <f>IF(N252="zákl. přenesená",J252,0)</f>
        <v>0</v>
      </c>
      <c r="BH252" s="220">
        <f>IF(N252="sníž. přenesená",J252,0)</f>
        <v>0</v>
      </c>
      <c r="BI252" s="220">
        <f>IF(N252="nulová",J252,0)</f>
        <v>0</v>
      </c>
      <c r="BJ252" s="25" t="s">
        <v>80</v>
      </c>
      <c r="BK252" s="220">
        <f>ROUND(I252*H252,2)</f>
        <v>0</v>
      </c>
      <c r="BL252" s="25" t="s">
        <v>775</v>
      </c>
      <c r="BM252" s="25" t="s">
        <v>8922</v>
      </c>
    </row>
    <row r="253" spans="2:65" s="1" customFormat="1" ht="24">
      <c r="B253" s="42"/>
      <c r="C253" s="64"/>
      <c r="D253" s="227" t="s">
        <v>506</v>
      </c>
      <c r="E253" s="64"/>
      <c r="F253" s="274" t="s">
        <v>8921</v>
      </c>
      <c r="G253" s="64"/>
      <c r="H253" s="64"/>
      <c r="I253" s="177"/>
      <c r="J253" s="64"/>
      <c r="K253" s="64"/>
      <c r="L253" s="62"/>
      <c r="M253" s="223"/>
      <c r="N253" s="43"/>
      <c r="O253" s="43"/>
      <c r="P253" s="43"/>
      <c r="Q253" s="43"/>
      <c r="R253" s="43"/>
      <c r="S253" s="43"/>
      <c r="T253" s="79"/>
      <c r="AT253" s="25" t="s">
        <v>506</v>
      </c>
      <c r="AU253" s="25" t="s">
        <v>82</v>
      </c>
    </row>
    <row r="254" spans="2:65" s="1" customFormat="1" ht="25.5" customHeight="1">
      <c r="B254" s="42"/>
      <c r="C254" s="209" t="s">
        <v>1271</v>
      </c>
      <c r="D254" s="209" t="s">
        <v>498</v>
      </c>
      <c r="E254" s="210" t="s">
        <v>8923</v>
      </c>
      <c r="F254" s="211" t="s">
        <v>8924</v>
      </c>
      <c r="G254" s="212" t="s">
        <v>832</v>
      </c>
      <c r="H254" s="213">
        <v>54</v>
      </c>
      <c r="I254" s="214"/>
      <c r="J254" s="215">
        <f>ROUND(I254*H254,2)</f>
        <v>0</v>
      </c>
      <c r="K254" s="211" t="s">
        <v>501</v>
      </c>
      <c r="L254" s="62"/>
      <c r="M254" s="216" t="s">
        <v>23</v>
      </c>
      <c r="N254" s="217" t="s">
        <v>44</v>
      </c>
      <c r="O254" s="43"/>
      <c r="P254" s="218">
        <f>O254*H254</f>
        <v>0</v>
      </c>
      <c r="Q254" s="218">
        <v>1.48E-3</v>
      </c>
      <c r="R254" s="218">
        <f>Q254*H254</f>
        <v>7.9920000000000005E-2</v>
      </c>
      <c r="S254" s="218">
        <v>0</v>
      </c>
      <c r="T254" s="219">
        <f>S254*H254</f>
        <v>0</v>
      </c>
      <c r="AR254" s="25" t="s">
        <v>775</v>
      </c>
      <c r="AT254" s="25" t="s">
        <v>498</v>
      </c>
      <c r="AU254" s="25" t="s">
        <v>82</v>
      </c>
      <c r="AY254" s="25" t="s">
        <v>492</v>
      </c>
      <c r="BE254" s="220">
        <f>IF(N254="základní",J254,0)</f>
        <v>0</v>
      </c>
      <c r="BF254" s="220">
        <f>IF(N254="snížená",J254,0)</f>
        <v>0</v>
      </c>
      <c r="BG254" s="220">
        <f>IF(N254="zákl. přenesená",J254,0)</f>
        <v>0</v>
      </c>
      <c r="BH254" s="220">
        <f>IF(N254="sníž. přenesená",J254,0)</f>
        <v>0</v>
      </c>
      <c r="BI254" s="220">
        <f>IF(N254="nulová",J254,0)</f>
        <v>0</v>
      </c>
      <c r="BJ254" s="25" t="s">
        <v>80</v>
      </c>
      <c r="BK254" s="220">
        <f>ROUND(I254*H254,2)</f>
        <v>0</v>
      </c>
      <c r="BL254" s="25" t="s">
        <v>775</v>
      </c>
      <c r="BM254" s="25" t="s">
        <v>8925</v>
      </c>
    </row>
    <row r="255" spans="2:65" s="1" customFormat="1" ht="24">
      <c r="B255" s="42"/>
      <c r="C255" s="64"/>
      <c r="D255" s="227" t="s">
        <v>506</v>
      </c>
      <c r="E255" s="64"/>
      <c r="F255" s="274" t="s">
        <v>8924</v>
      </c>
      <c r="G255" s="64"/>
      <c r="H255" s="64"/>
      <c r="I255" s="177"/>
      <c r="J255" s="64"/>
      <c r="K255" s="64"/>
      <c r="L255" s="62"/>
      <c r="M255" s="223"/>
      <c r="N255" s="43"/>
      <c r="O255" s="43"/>
      <c r="P255" s="43"/>
      <c r="Q255" s="43"/>
      <c r="R255" s="43"/>
      <c r="S255" s="43"/>
      <c r="T255" s="79"/>
      <c r="AT255" s="25" t="s">
        <v>506</v>
      </c>
      <c r="AU255" s="25" t="s">
        <v>82</v>
      </c>
    </row>
    <row r="256" spans="2:65" s="1" customFormat="1" ht="25.5" customHeight="1">
      <c r="B256" s="42"/>
      <c r="C256" s="209" t="s">
        <v>1278</v>
      </c>
      <c r="D256" s="209" t="s">
        <v>498</v>
      </c>
      <c r="E256" s="210" t="s">
        <v>8926</v>
      </c>
      <c r="F256" s="211" t="s">
        <v>8927</v>
      </c>
      <c r="G256" s="212" t="s">
        <v>832</v>
      </c>
      <c r="H256" s="213">
        <v>194</v>
      </c>
      <c r="I256" s="214"/>
      <c r="J256" s="215">
        <f>ROUND(I256*H256,2)</f>
        <v>0</v>
      </c>
      <c r="K256" s="211" t="s">
        <v>501</v>
      </c>
      <c r="L256" s="62"/>
      <c r="M256" s="216" t="s">
        <v>23</v>
      </c>
      <c r="N256" s="217" t="s">
        <v>44</v>
      </c>
      <c r="O256" s="43"/>
      <c r="P256" s="218">
        <f>O256*H256</f>
        <v>0</v>
      </c>
      <c r="Q256" s="218">
        <v>1.8799999999999999E-3</v>
      </c>
      <c r="R256" s="218">
        <f>Q256*H256</f>
        <v>0.36471999999999999</v>
      </c>
      <c r="S256" s="218">
        <v>0</v>
      </c>
      <c r="T256" s="219">
        <f>S256*H256</f>
        <v>0</v>
      </c>
      <c r="AR256" s="25" t="s">
        <v>775</v>
      </c>
      <c r="AT256" s="25" t="s">
        <v>498</v>
      </c>
      <c r="AU256" s="25" t="s">
        <v>82</v>
      </c>
      <c r="AY256" s="25" t="s">
        <v>492</v>
      </c>
      <c r="BE256" s="220">
        <f>IF(N256="základní",J256,0)</f>
        <v>0</v>
      </c>
      <c r="BF256" s="220">
        <f>IF(N256="snížená",J256,0)</f>
        <v>0</v>
      </c>
      <c r="BG256" s="220">
        <f>IF(N256="zákl. přenesená",J256,0)</f>
        <v>0</v>
      </c>
      <c r="BH256" s="220">
        <f>IF(N256="sníž. přenesená",J256,0)</f>
        <v>0</v>
      </c>
      <c r="BI256" s="220">
        <f>IF(N256="nulová",J256,0)</f>
        <v>0</v>
      </c>
      <c r="BJ256" s="25" t="s">
        <v>80</v>
      </c>
      <c r="BK256" s="220">
        <f>ROUND(I256*H256,2)</f>
        <v>0</v>
      </c>
      <c r="BL256" s="25" t="s">
        <v>775</v>
      </c>
      <c r="BM256" s="25" t="s">
        <v>8928</v>
      </c>
    </row>
    <row r="257" spans="2:65" s="1" customFormat="1" ht="24">
      <c r="B257" s="42"/>
      <c r="C257" s="64"/>
      <c r="D257" s="227" t="s">
        <v>506</v>
      </c>
      <c r="E257" s="64"/>
      <c r="F257" s="274" t="s">
        <v>8927</v>
      </c>
      <c r="G257" s="64"/>
      <c r="H257" s="64"/>
      <c r="I257" s="177"/>
      <c r="J257" s="64"/>
      <c r="K257" s="64"/>
      <c r="L257" s="62"/>
      <c r="M257" s="223"/>
      <c r="N257" s="43"/>
      <c r="O257" s="43"/>
      <c r="P257" s="43"/>
      <c r="Q257" s="43"/>
      <c r="R257" s="43"/>
      <c r="S257" s="43"/>
      <c r="T257" s="79"/>
      <c r="AT257" s="25" t="s">
        <v>506</v>
      </c>
      <c r="AU257" s="25" t="s">
        <v>82</v>
      </c>
    </row>
    <row r="258" spans="2:65" s="1" customFormat="1" ht="25.5" customHeight="1">
      <c r="B258" s="42"/>
      <c r="C258" s="209" t="s">
        <v>1284</v>
      </c>
      <c r="D258" s="209" t="s">
        <v>498</v>
      </c>
      <c r="E258" s="210" t="s">
        <v>8929</v>
      </c>
      <c r="F258" s="211" t="s">
        <v>8930</v>
      </c>
      <c r="G258" s="212" t="s">
        <v>832</v>
      </c>
      <c r="H258" s="213">
        <v>351</v>
      </c>
      <c r="I258" s="214"/>
      <c r="J258" s="215">
        <f>ROUND(I258*H258,2)</f>
        <v>0</v>
      </c>
      <c r="K258" s="211" t="s">
        <v>501</v>
      </c>
      <c r="L258" s="62"/>
      <c r="M258" s="216" t="s">
        <v>23</v>
      </c>
      <c r="N258" s="217" t="s">
        <v>44</v>
      </c>
      <c r="O258" s="43"/>
      <c r="P258" s="218">
        <f>O258*H258</f>
        <v>0</v>
      </c>
      <c r="Q258" s="218">
        <v>2.8400000000000001E-3</v>
      </c>
      <c r="R258" s="218">
        <f>Q258*H258</f>
        <v>0.99684000000000006</v>
      </c>
      <c r="S258" s="218">
        <v>0</v>
      </c>
      <c r="T258" s="219">
        <f>S258*H258</f>
        <v>0</v>
      </c>
      <c r="AR258" s="25" t="s">
        <v>775</v>
      </c>
      <c r="AT258" s="25" t="s">
        <v>498</v>
      </c>
      <c r="AU258" s="25" t="s">
        <v>82</v>
      </c>
      <c r="AY258" s="25" t="s">
        <v>492</v>
      </c>
      <c r="BE258" s="220">
        <f>IF(N258="základní",J258,0)</f>
        <v>0</v>
      </c>
      <c r="BF258" s="220">
        <f>IF(N258="snížená",J258,0)</f>
        <v>0</v>
      </c>
      <c r="BG258" s="220">
        <f>IF(N258="zákl. přenesená",J258,0)</f>
        <v>0</v>
      </c>
      <c r="BH258" s="220">
        <f>IF(N258="sníž. přenesená",J258,0)</f>
        <v>0</v>
      </c>
      <c r="BI258" s="220">
        <f>IF(N258="nulová",J258,0)</f>
        <v>0</v>
      </c>
      <c r="BJ258" s="25" t="s">
        <v>80</v>
      </c>
      <c r="BK258" s="220">
        <f>ROUND(I258*H258,2)</f>
        <v>0</v>
      </c>
      <c r="BL258" s="25" t="s">
        <v>775</v>
      </c>
      <c r="BM258" s="25" t="s">
        <v>8931</v>
      </c>
    </row>
    <row r="259" spans="2:65" s="1" customFormat="1" ht="24">
      <c r="B259" s="42"/>
      <c r="C259" s="64"/>
      <c r="D259" s="227" t="s">
        <v>506</v>
      </c>
      <c r="E259" s="64"/>
      <c r="F259" s="274" t="s">
        <v>8930</v>
      </c>
      <c r="G259" s="64"/>
      <c r="H259" s="64"/>
      <c r="I259" s="177"/>
      <c r="J259" s="64"/>
      <c r="K259" s="64"/>
      <c r="L259" s="62"/>
      <c r="M259" s="223"/>
      <c r="N259" s="43"/>
      <c r="O259" s="43"/>
      <c r="P259" s="43"/>
      <c r="Q259" s="43"/>
      <c r="R259" s="43"/>
      <c r="S259" s="43"/>
      <c r="T259" s="79"/>
      <c r="AT259" s="25" t="s">
        <v>506</v>
      </c>
      <c r="AU259" s="25" t="s">
        <v>82</v>
      </c>
    </row>
    <row r="260" spans="2:65" s="1" customFormat="1" ht="25.5" customHeight="1">
      <c r="B260" s="42"/>
      <c r="C260" s="209" t="s">
        <v>1299</v>
      </c>
      <c r="D260" s="209" t="s">
        <v>498</v>
      </c>
      <c r="E260" s="210" t="s">
        <v>8932</v>
      </c>
      <c r="F260" s="211" t="s">
        <v>8933</v>
      </c>
      <c r="G260" s="212" t="s">
        <v>832</v>
      </c>
      <c r="H260" s="213">
        <v>183</v>
      </c>
      <c r="I260" s="214"/>
      <c r="J260" s="215">
        <f>ROUND(I260*H260,2)</f>
        <v>0</v>
      </c>
      <c r="K260" s="211" t="s">
        <v>501</v>
      </c>
      <c r="L260" s="62"/>
      <c r="M260" s="216" t="s">
        <v>23</v>
      </c>
      <c r="N260" s="217" t="s">
        <v>44</v>
      </c>
      <c r="O260" s="43"/>
      <c r="P260" s="218">
        <f>O260*H260</f>
        <v>0</v>
      </c>
      <c r="Q260" s="218">
        <v>3.6600000000000001E-3</v>
      </c>
      <c r="R260" s="218">
        <f>Q260*H260</f>
        <v>0.66978000000000004</v>
      </c>
      <c r="S260" s="218">
        <v>0</v>
      </c>
      <c r="T260" s="219">
        <f>S260*H260</f>
        <v>0</v>
      </c>
      <c r="AR260" s="25" t="s">
        <v>775</v>
      </c>
      <c r="AT260" s="25" t="s">
        <v>498</v>
      </c>
      <c r="AU260" s="25" t="s">
        <v>82</v>
      </c>
      <c r="AY260" s="25" t="s">
        <v>492</v>
      </c>
      <c r="BE260" s="220">
        <f>IF(N260="základní",J260,0)</f>
        <v>0</v>
      </c>
      <c r="BF260" s="220">
        <f>IF(N260="snížená",J260,0)</f>
        <v>0</v>
      </c>
      <c r="BG260" s="220">
        <f>IF(N260="zákl. přenesená",J260,0)</f>
        <v>0</v>
      </c>
      <c r="BH260" s="220">
        <f>IF(N260="sníž. přenesená",J260,0)</f>
        <v>0</v>
      </c>
      <c r="BI260" s="220">
        <f>IF(N260="nulová",J260,0)</f>
        <v>0</v>
      </c>
      <c r="BJ260" s="25" t="s">
        <v>80</v>
      </c>
      <c r="BK260" s="220">
        <f>ROUND(I260*H260,2)</f>
        <v>0</v>
      </c>
      <c r="BL260" s="25" t="s">
        <v>775</v>
      </c>
      <c r="BM260" s="25" t="s">
        <v>8934</v>
      </c>
    </row>
    <row r="261" spans="2:65" s="1" customFormat="1" ht="24">
      <c r="B261" s="42"/>
      <c r="C261" s="64"/>
      <c r="D261" s="227" t="s">
        <v>506</v>
      </c>
      <c r="E261" s="64"/>
      <c r="F261" s="274" t="s">
        <v>8933</v>
      </c>
      <c r="G261" s="64"/>
      <c r="H261" s="64"/>
      <c r="I261" s="177"/>
      <c r="J261" s="64"/>
      <c r="K261" s="64"/>
      <c r="L261" s="62"/>
      <c r="M261" s="223"/>
      <c r="N261" s="43"/>
      <c r="O261" s="43"/>
      <c r="P261" s="43"/>
      <c r="Q261" s="43"/>
      <c r="R261" s="43"/>
      <c r="S261" s="43"/>
      <c r="T261" s="79"/>
      <c r="AT261" s="25" t="s">
        <v>506</v>
      </c>
      <c r="AU261" s="25" t="s">
        <v>82</v>
      </c>
    </row>
    <row r="262" spans="2:65" s="1" customFormat="1" ht="25.5" customHeight="1">
      <c r="B262" s="42"/>
      <c r="C262" s="209" t="s">
        <v>1306</v>
      </c>
      <c r="D262" s="209" t="s">
        <v>498</v>
      </c>
      <c r="E262" s="210" t="s">
        <v>8935</v>
      </c>
      <c r="F262" s="211" t="s">
        <v>8936</v>
      </c>
      <c r="G262" s="212" t="s">
        <v>832</v>
      </c>
      <c r="H262" s="213">
        <v>128</v>
      </c>
      <c r="I262" s="214"/>
      <c r="J262" s="215">
        <f>ROUND(I262*H262,2)</f>
        <v>0</v>
      </c>
      <c r="K262" s="211" t="s">
        <v>501</v>
      </c>
      <c r="L262" s="62"/>
      <c r="M262" s="216" t="s">
        <v>23</v>
      </c>
      <c r="N262" s="217" t="s">
        <v>44</v>
      </c>
      <c r="O262" s="43"/>
      <c r="P262" s="218">
        <f>O262*H262</f>
        <v>0</v>
      </c>
      <c r="Q262" s="218">
        <v>4.28E-3</v>
      </c>
      <c r="R262" s="218">
        <f>Q262*H262</f>
        <v>0.54783999999999999</v>
      </c>
      <c r="S262" s="218">
        <v>0</v>
      </c>
      <c r="T262" s="219">
        <f>S262*H262</f>
        <v>0</v>
      </c>
      <c r="AR262" s="25" t="s">
        <v>775</v>
      </c>
      <c r="AT262" s="25" t="s">
        <v>498</v>
      </c>
      <c r="AU262" s="25" t="s">
        <v>82</v>
      </c>
      <c r="AY262" s="25" t="s">
        <v>492</v>
      </c>
      <c r="BE262" s="220">
        <f>IF(N262="základní",J262,0)</f>
        <v>0</v>
      </c>
      <c r="BF262" s="220">
        <f>IF(N262="snížená",J262,0)</f>
        <v>0</v>
      </c>
      <c r="BG262" s="220">
        <f>IF(N262="zákl. přenesená",J262,0)</f>
        <v>0</v>
      </c>
      <c r="BH262" s="220">
        <f>IF(N262="sníž. přenesená",J262,0)</f>
        <v>0</v>
      </c>
      <c r="BI262" s="220">
        <f>IF(N262="nulová",J262,0)</f>
        <v>0</v>
      </c>
      <c r="BJ262" s="25" t="s">
        <v>80</v>
      </c>
      <c r="BK262" s="220">
        <f>ROUND(I262*H262,2)</f>
        <v>0</v>
      </c>
      <c r="BL262" s="25" t="s">
        <v>775</v>
      </c>
      <c r="BM262" s="25" t="s">
        <v>8937</v>
      </c>
    </row>
    <row r="263" spans="2:65" s="1" customFormat="1" ht="24">
      <c r="B263" s="42"/>
      <c r="C263" s="64"/>
      <c r="D263" s="227" t="s">
        <v>506</v>
      </c>
      <c r="E263" s="64"/>
      <c r="F263" s="274" t="s">
        <v>8936</v>
      </c>
      <c r="G263" s="64"/>
      <c r="H263" s="64"/>
      <c r="I263" s="177"/>
      <c r="J263" s="64"/>
      <c r="K263" s="64"/>
      <c r="L263" s="62"/>
      <c r="M263" s="223"/>
      <c r="N263" s="43"/>
      <c r="O263" s="43"/>
      <c r="P263" s="43"/>
      <c r="Q263" s="43"/>
      <c r="R263" s="43"/>
      <c r="S263" s="43"/>
      <c r="T263" s="79"/>
      <c r="AT263" s="25" t="s">
        <v>506</v>
      </c>
      <c r="AU263" s="25" t="s">
        <v>82</v>
      </c>
    </row>
    <row r="264" spans="2:65" s="1" customFormat="1" ht="25.5" customHeight="1">
      <c r="B264" s="42"/>
      <c r="C264" s="209" t="s">
        <v>1316</v>
      </c>
      <c r="D264" s="209" t="s">
        <v>498</v>
      </c>
      <c r="E264" s="210" t="s">
        <v>8938</v>
      </c>
      <c r="F264" s="211" t="s">
        <v>8939</v>
      </c>
      <c r="G264" s="212" t="s">
        <v>832</v>
      </c>
      <c r="H264" s="213">
        <v>320</v>
      </c>
      <c r="I264" s="214"/>
      <c r="J264" s="215">
        <f>ROUND(I264*H264,2)</f>
        <v>0</v>
      </c>
      <c r="K264" s="211" t="s">
        <v>501</v>
      </c>
      <c r="L264" s="62"/>
      <c r="M264" s="216" t="s">
        <v>23</v>
      </c>
      <c r="N264" s="217" t="s">
        <v>44</v>
      </c>
      <c r="O264" s="43"/>
      <c r="P264" s="218">
        <f>O264*H264</f>
        <v>0</v>
      </c>
      <c r="Q264" s="218">
        <v>5.94E-3</v>
      </c>
      <c r="R264" s="218">
        <f>Q264*H264</f>
        <v>1.9008</v>
      </c>
      <c r="S264" s="218">
        <v>0</v>
      </c>
      <c r="T264" s="219">
        <f>S264*H264</f>
        <v>0</v>
      </c>
      <c r="AR264" s="25" t="s">
        <v>775</v>
      </c>
      <c r="AT264" s="25" t="s">
        <v>498</v>
      </c>
      <c r="AU264" s="25" t="s">
        <v>82</v>
      </c>
      <c r="AY264" s="25" t="s">
        <v>492</v>
      </c>
      <c r="BE264" s="220">
        <f>IF(N264="základní",J264,0)</f>
        <v>0</v>
      </c>
      <c r="BF264" s="220">
        <f>IF(N264="snížená",J264,0)</f>
        <v>0</v>
      </c>
      <c r="BG264" s="220">
        <f>IF(N264="zákl. přenesená",J264,0)</f>
        <v>0</v>
      </c>
      <c r="BH264" s="220">
        <f>IF(N264="sníž. přenesená",J264,0)</f>
        <v>0</v>
      </c>
      <c r="BI264" s="220">
        <f>IF(N264="nulová",J264,0)</f>
        <v>0</v>
      </c>
      <c r="BJ264" s="25" t="s">
        <v>80</v>
      </c>
      <c r="BK264" s="220">
        <f>ROUND(I264*H264,2)</f>
        <v>0</v>
      </c>
      <c r="BL264" s="25" t="s">
        <v>775</v>
      </c>
      <c r="BM264" s="25" t="s">
        <v>8940</v>
      </c>
    </row>
    <row r="265" spans="2:65" s="1" customFormat="1" ht="24">
      <c r="B265" s="42"/>
      <c r="C265" s="64"/>
      <c r="D265" s="227" t="s">
        <v>506</v>
      </c>
      <c r="E265" s="64"/>
      <c r="F265" s="274" t="s">
        <v>8939</v>
      </c>
      <c r="G265" s="64"/>
      <c r="H265" s="64"/>
      <c r="I265" s="177"/>
      <c r="J265" s="64"/>
      <c r="K265" s="64"/>
      <c r="L265" s="62"/>
      <c r="M265" s="223"/>
      <c r="N265" s="43"/>
      <c r="O265" s="43"/>
      <c r="P265" s="43"/>
      <c r="Q265" s="43"/>
      <c r="R265" s="43"/>
      <c r="S265" s="43"/>
      <c r="T265" s="79"/>
      <c r="AT265" s="25" t="s">
        <v>506</v>
      </c>
      <c r="AU265" s="25" t="s">
        <v>82</v>
      </c>
    </row>
    <row r="266" spans="2:65" s="1" customFormat="1" ht="25.5" customHeight="1">
      <c r="B266" s="42"/>
      <c r="C266" s="209" t="s">
        <v>1324</v>
      </c>
      <c r="D266" s="209" t="s">
        <v>498</v>
      </c>
      <c r="E266" s="210" t="s">
        <v>8941</v>
      </c>
      <c r="F266" s="211" t="s">
        <v>8942</v>
      </c>
      <c r="G266" s="212" t="s">
        <v>1025</v>
      </c>
      <c r="H266" s="213">
        <v>2</v>
      </c>
      <c r="I266" s="214"/>
      <c r="J266" s="215">
        <f>ROUND(I266*H266,2)</f>
        <v>0</v>
      </c>
      <c r="K266" s="211" t="s">
        <v>501</v>
      </c>
      <c r="L266" s="62"/>
      <c r="M266" s="216" t="s">
        <v>23</v>
      </c>
      <c r="N266" s="217" t="s">
        <v>44</v>
      </c>
      <c r="O266" s="43"/>
      <c r="P266" s="218">
        <f>O266*H266</f>
        <v>0</v>
      </c>
      <c r="Q266" s="218">
        <v>0</v>
      </c>
      <c r="R266" s="218">
        <f>Q266*H266</f>
        <v>0</v>
      </c>
      <c r="S266" s="218">
        <v>0</v>
      </c>
      <c r="T266" s="219">
        <f>S266*H266</f>
        <v>0</v>
      </c>
      <c r="AR266" s="25" t="s">
        <v>775</v>
      </c>
      <c r="AT266" s="25" t="s">
        <v>498</v>
      </c>
      <c r="AU266" s="25" t="s">
        <v>82</v>
      </c>
      <c r="AY266" s="25" t="s">
        <v>492</v>
      </c>
      <c r="BE266" s="220">
        <f>IF(N266="základní",J266,0)</f>
        <v>0</v>
      </c>
      <c r="BF266" s="220">
        <f>IF(N266="snížená",J266,0)</f>
        <v>0</v>
      </c>
      <c r="BG266" s="220">
        <f>IF(N266="zákl. přenesená",J266,0)</f>
        <v>0</v>
      </c>
      <c r="BH266" s="220">
        <f>IF(N266="sníž. přenesená",J266,0)</f>
        <v>0</v>
      </c>
      <c r="BI266" s="220">
        <f>IF(N266="nulová",J266,0)</f>
        <v>0</v>
      </c>
      <c r="BJ266" s="25" t="s">
        <v>80</v>
      </c>
      <c r="BK266" s="220">
        <f>ROUND(I266*H266,2)</f>
        <v>0</v>
      </c>
      <c r="BL266" s="25" t="s">
        <v>775</v>
      </c>
      <c r="BM266" s="25" t="s">
        <v>8943</v>
      </c>
    </row>
    <row r="267" spans="2:65" s="1" customFormat="1" ht="24">
      <c r="B267" s="42"/>
      <c r="C267" s="64"/>
      <c r="D267" s="227" t="s">
        <v>506</v>
      </c>
      <c r="E267" s="64"/>
      <c r="F267" s="274" t="s">
        <v>8942</v>
      </c>
      <c r="G267" s="64"/>
      <c r="H267" s="64"/>
      <c r="I267" s="177"/>
      <c r="J267" s="64"/>
      <c r="K267" s="64"/>
      <c r="L267" s="62"/>
      <c r="M267" s="223"/>
      <c r="N267" s="43"/>
      <c r="O267" s="43"/>
      <c r="P267" s="43"/>
      <c r="Q267" s="43"/>
      <c r="R267" s="43"/>
      <c r="S267" s="43"/>
      <c r="T267" s="79"/>
      <c r="AT267" s="25" t="s">
        <v>506</v>
      </c>
      <c r="AU267" s="25" t="s">
        <v>82</v>
      </c>
    </row>
    <row r="268" spans="2:65" s="1" customFormat="1" ht="25.5" customHeight="1">
      <c r="B268" s="42"/>
      <c r="C268" s="209" t="s">
        <v>1331</v>
      </c>
      <c r="D268" s="209" t="s">
        <v>498</v>
      </c>
      <c r="E268" s="210" t="s">
        <v>8944</v>
      </c>
      <c r="F268" s="211" t="s">
        <v>8945</v>
      </c>
      <c r="G268" s="212" t="s">
        <v>1025</v>
      </c>
      <c r="H268" s="213">
        <v>14</v>
      </c>
      <c r="I268" s="214"/>
      <c r="J268" s="215">
        <f>ROUND(I268*H268,2)</f>
        <v>0</v>
      </c>
      <c r="K268" s="211" t="s">
        <v>501</v>
      </c>
      <c r="L268" s="62"/>
      <c r="M268" s="216" t="s">
        <v>23</v>
      </c>
      <c r="N268" s="217" t="s">
        <v>44</v>
      </c>
      <c r="O268" s="43"/>
      <c r="P268" s="218">
        <f>O268*H268</f>
        <v>0</v>
      </c>
      <c r="Q268" s="218">
        <v>0</v>
      </c>
      <c r="R268" s="218">
        <f>Q268*H268</f>
        <v>0</v>
      </c>
      <c r="S268" s="218">
        <v>0</v>
      </c>
      <c r="T268" s="219">
        <f>S268*H268</f>
        <v>0</v>
      </c>
      <c r="AR268" s="25" t="s">
        <v>775</v>
      </c>
      <c r="AT268" s="25" t="s">
        <v>498</v>
      </c>
      <c r="AU268" s="25" t="s">
        <v>82</v>
      </c>
      <c r="AY268" s="25" t="s">
        <v>492</v>
      </c>
      <c r="BE268" s="220">
        <f>IF(N268="základní",J268,0)</f>
        <v>0</v>
      </c>
      <c r="BF268" s="220">
        <f>IF(N268="snížená",J268,0)</f>
        <v>0</v>
      </c>
      <c r="BG268" s="220">
        <f>IF(N268="zákl. přenesená",J268,0)</f>
        <v>0</v>
      </c>
      <c r="BH268" s="220">
        <f>IF(N268="sníž. přenesená",J268,0)</f>
        <v>0</v>
      </c>
      <c r="BI268" s="220">
        <f>IF(N268="nulová",J268,0)</f>
        <v>0</v>
      </c>
      <c r="BJ268" s="25" t="s">
        <v>80</v>
      </c>
      <c r="BK268" s="220">
        <f>ROUND(I268*H268,2)</f>
        <v>0</v>
      </c>
      <c r="BL268" s="25" t="s">
        <v>775</v>
      </c>
      <c r="BM268" s="25" t="s">
        <v>8946</v>
      </c>
    </row>
    <row r="269" spans="2:65" s="1" customFormat="1" ht="24">
      <c r="B269" s="42"/>
      <c r="C269" s="64"/>
      <c r="D269" s="227" t="s">
        <v>506</v>
      </c>
      <c r="E269" s="64"/>
      <c r="F269" s="274" t="s">
        <v>8945</v>
      </c>
      <c r="G269" s="64"/>
      <c r="H269" s="64"/>
      <c r="I269" s="177"/>
      <c r="J269" s="64"/>
      <c r="K269" s="64"/>
      <c r="L269" s="62"/>
      <c r="M269" s="223"/>
      <c r="N269" s="43"/>
      <c r="O269" s="43"/>
      <c r="P269" s="43"/>
      <c r="Q269" s="43"/>
      <c r="R269" s="43"/>
      <c r="S269" s="43"/>
      <c r="T269" s="79"/>
      <c r="AT269" s="25" t="s">
        <v>506</v>
      </c>
      <c r="AU269" s="25" t="s">
        <v>82</v>
      </c>
    </row>
    <row r="270" spans="2:65" s="1" customFormat="1" ht="25.5" customHeight="1">
      <c r="B270" s="42"/>
      <c r="C270" s="209" t="s">
        <v>1337</v>
      </c>
      <c r="D270" s="209" t="s">
        <v>498</v>
      </c>
      <c r="E270" s="210" t="s">
        <v>8947</v>
      </c>
      <c r="F270" s="211" t="s">
        <v>8948</v>
      </c>
      <c r="G270" s="212" t="s">
        <v>1025</v>
      </c>
      <c r="H270" s="213">
        <v>30</v>
      </c>
      <c r="I270" s="214"/>
      <c r="J270" s="215">
        <f>ROUND(I270*H270,2)</f>
        <v>0</v>
      </c>
      <c r="K270" s="211" t="s">
        <v>501</v>
      </c>
      <c r="L270" s="62"/>
      <c r="M270" s="216" t="s">
        <v>23</v>
      </c>
      <c r="N270" s="217" t="s">
        <v>44</v>
      </c>
      <c r="O270" s="43"/>
      <c r="P270" s="218">
        <f>O270*H270</f>
        <v>0</v>
      </c>
      <c r="Q270" s="218">
        <v>0</v>
      </c>
      <c r="R270" s="218">
        <f>Q270*H270</f>
        <v>0</v>
      </c>
      <c r="S270" s="218">
        <v>0</v>
      </c>
      <c r="T270" s="219">
        <f>S270*H270</f>
        <v>0</v>
      </c>
      <c r="AR270" s="25" t="s">
        <v>775</v>
      </c>
      <c r="AT270" s="25" t="s">
        <v>498</v>
      </c>
      <c r="AU270" s="25" t="s">
        <v>82</v>
      </c>
      <c r="AY270" s="25" t="s">
        <v>492</v>
      </c>
      <c r="BE270" s="220">
        <f>IF(N270="základní",J270,0)</f>
        <v>0</v>
      </c>
      <c r="BF270" s="220">
        <f>IF(N270="snížená",J270,0)</f>
        <v>0</v>
      </c>
      <c r="BG270" s="220">
        <f>IF(N270="zákl. přenesená",J270,0)</f>
        <v>0</v>
      </c>
      <c r="BH270" s="220">
        <f>IF(N270="sníž. přenesená",J270,0)</f>
        <v>0</v>
      </c>
      <c r="BI270" s="220">
        <f>IF(N270="nulová",J270,0)</f>
        <v>0</v>
      </c>
      <c r="BJ270" s="25" t="s">
        <v>80</v>
      </c>
      <c r="BK270" s="220">
        <f>ROUND(I270*H270,2)</f>
        <v>0</v>
      </c>
      <c r="BL270" s="25" t="s">
        <v>775</v>
      </c>
      <c r="BM270" s="25" t="s">
        <v>8949</v>
      </c>
    </row>
    <row r="271" spans="2:65" s="1" customFormat="1" ht="24">
      <c r="B271" s="42"/>
      <c r="C271" s="64"/>
      <c r="D271" s="227" t="s">
        <v>506</v>
      </c>
      <c r="E271" s="64"/>
      <c r="F271" s="274" t="s">
        <v>8948</v>
      </c>
      <c r="G271" s="64"/>
      <c r="H271" s="64"/>
      <c r="I271" s="177"/>
      <c r="J271" s="64"/>
      <c r="K271" s="64"/>
      <c r="L271" s="62"/>
      <c r="M271" s="223"/>
      <c r="N271" s="43"/>
      <c r="O271" s="43"/>
      <c r="P271" s="43"/>
      <c r="Q271" s="43"/>
      <c r="R271" s="43"/>
      <c r="S271" s="43"/>
      <c r="T271" s="79"/>
      <c r="AT271" s="25" t="s">
        <v>506</v>
      </c>
      <c r="AU271" s="25" t="s">
        <v>82</v>
      </c>
    </row>
    <row r="272" spans="2:65" s="1" customFormat="1" ht="25.5" customHeight="1">
      <c r="B272" s="42"/>
      <c r="C272" s="209" t="s">
        <v>1365</v>
      </c>
      <c r="D272" s="209" t="s">
        <v>498</v>
      </c>
      <c r="E272" s="210" t="s">
        <v>8950</v>
      </c>
      <c r="F272" s="211" t="s">
        <v>8951</v>
      </c>
      <c r="G272" s="212" t="s">
        <v>1025</v>
      </c>
      <c r="H272" s="213">
        <v>2</v>
      </c>
      <c r="I272" s="214"/>
      <c r="J272" s="215">
        <f>ROUND(I272*H272,2)</f>
        <v>0</v>
      </c>
      <c r="K272" s="211" t="s">
        <v>501</v>
      </c>
      <c r="L272" s="62"/>
      <c r="M272" s="216" t="s">
        <v>23</v>
      </c>
      <c r="N272" s="217" t="s">
        <v>44</v>
      </c>
      <c r="O272" s="43"/>
      <c r="P272" s="218">
        <f>O272*H272</f>
        <v>0</v>
      </c>
      <c r="Q272" s="218">
        <v>0</v>
      </c>
      <c r="R272" s="218">
        <f>Q272*H272</f>
        <v>0</v>
      </c>
      <c r="S272" s="218">
        <v>0</v>
      </c>
      <c r="T272" s="219">
        <f>S272*H272</f>
        <v>0</v>
      </c>
      <c r="AR272" s="25" t="s">
        <v>775</v>
      </c>
      <c r="AT272" s="25" t="s">
        <v>498</v>
      </c>
      <c r="AU272" s="25" t="s">
        <v>82</v>
      </c>
      <c r="AY272" s="25" t="s">
        <v>492</v>
      </c>
      <c r="BE272" s="220">
        <f>IF(N272="základní",J272,0)</f>
        <v>0</v>
      </c>
      <c r="BF272" s="220">
        <f>IF(N272="snížená",J272,0)</f>
        <v>0</v>
      </c>
      <c r="BG272" s="220">
        <f>IF(N272="zákl. přenesená",J272,0)</f>
        <v>0</v>
      </c>
      <c r="BH272" s="220">
        <f>IF(N272="sníž. přenesená",J272,0)</f>
        <v>0</v>
      </c>
      <c r="BI272" s="220">
        <f>IF(N272="nulová",J272,0)</f>
        <v>0</v>
      </c>
      <c r="BJ272" s="25" t="s">
        <v>80</v>
      </c>
      <c r="BK272" s="220">
        <f>ROUND(I272*H272,2)</f>
        <v>0</v>
      </c>
      <c r="BL272" s="25" t="s">
        <v>775</v>
      </c>
      <c r="BM272" s="25" t="s">
        <v>8952</v>
      </c>
    </row>
    <row r="273" spans="2:65" s="1" customFormat="1" ht="24">
      <c r="B273" s="42"/>
      <c r="C273" s="64"/>
      <c r="D273" s="227" t="s">
        <v>506</v>
      </c>
      <c r="E273" s="64"/>
      <c r="F273" s="274" t="s">
        <v>8951</v>
      </c>
      <c r="G273" s="64"/>
      <c r="H273" s="64"/>
      <c r="I273" s="177"/>
      <c r="J273" s="64"/>
      <c r="K273" s="64"/>
      <c r="L273" s="62"/>
      <c r="M273" s="223"/>
      <c r="N273" s="43"/>
      <c r="O273" s="43"/>
      <c r="P273" s="43"/>
      <c r="Q273" s="43"/>
      <c r="R273" s="43"/>
      <c r="S273" s="43"/>
      <c r="T273" s="79"/>
      <c r="AT273" s="25" t="s">
        <v>506</v>
      </c>
      <c r="AU273" s="25" t="s">
        <v>82</v>
      </c>
    </row>
    <row r="274" spans="2:65" s="1" customFormat="1" ht="25.5" customHeight="1">
      <c r="B274" s="42"/>
      <c r="C274" s="209" t="s">
        <v>1381</v>
      </c>
      <c r="D274" s="209" t="s">
        <v>498</v>
      </c>
      <c r="E274" s="210" t="s">
        <v>8953</v>
      </c>
      <c r="F274" s="211" t="s">
        <v>8954</v>
      </c>
      <c r="G274" s="212" t="s">
        <v>1025</v>
      </c>
      <c r="H274" s="213">
        <v>2</v>
      </c>
      <c r="I274" s="214"/>
      <c r="J274" s="215">
        <f>ROUND(I274*H274,2)</f>
        <v>0</v>
      </c>
      <c r="K274" s="211" t="s">
        <v>501</v>
      </c>
      <c r="L274" s="62"/>
      <c r="M274" s="216" t="s">
        <v>23</v>
      </c>
      <c r="N274" s="217" t="s">
        <v>44</v>
      </c>
      <c r="O274" s="43"/>
      <c r="P274" s="218">
        <f>O274*H274</f>
        <v>0</v>
      </c>
      <c r="Q274" s="218">
        <v>0</v>
      </c>
      <c r="R274" s="218">
        <f>Q274*H274</f>
        <v>0</v>
      </c>
      <c r="S274" s="218">
        <v>0</v>
      </c>
      <c r="T274" s="219">
        <f>S274*H274</f>
        <v>0</v>
      </c>
      <c r="AR274" s="25" t="s">
        <v>775</v>
      </c>
      <c r="AT274" s="25" t="s">
        <v>498</v>
      </c>
      <c r="AU274" s="25" t="s">
        <v>82</v>
      </c>
      <c r="AY274" s="25" t="s">
        <v>492</v>
      </c>
      <c r="BE274" s="220">
        <f>IF(N274="základní",J274,0)</f>
        <v>0</v>
      </c>
      <c r="BF274" s="220">
        <f>IF(N274="snížená",J274,0)</f>
        <v>0</v>
      </c>
      <c r="BG274" s="220">
        <f>IF(N274="zákl. přenesená",J274,0)</f>
        <v>0</v>
      </c>
      <c r="BH274" s="220">
        <f>IF(N274="sníž. přenesená",J274,0)</f>
        <v>0</v>
      </c>
      <c r="BI274" s="220">
        <f>IF(N274="nulová",J274,0)</f>
        <v>0</v>
      </c>
      <c r="BJ274" s="25" t="s">
        <v>80</v>
      </c>
      <c r="BK274" s="220">
        <f>ROUND(I274*H274,2)</f>
        <v>0</v>
      </c>
      <c r="BL274" s="25" t="s">
        <v>775</v>
      </c>
      <c r="BM274" s="25" t="s">
        <v>8955</v>
      </c>
    </row>
    <row r="275" spans="2:65" s="1" customFormat="1" ht="24">
      <c r="B275" s="42"/>
      <c r="C275" s="64"/>
      <c r="D275" s="227" t="s">
        <v>506</v>
      </c>
      <c r="E275" s="64"/>
      <c r="F275" s="274" t="s">
        <v>8954</v>
      </c>
      <c r="G275" s="64"/>
      <c r="H275" s="64"/>
      <c r="I275" s="177"/>
      <c r="J275" s="64"/>
      <c r="K275" s="64"/>
      <c r="L275" s="62"/>
      <c r="M275" s="223"/>
      <c r="N275" s="43"/>
      <c r="O275" s="43"/>
      <c r="P275" s="43"/>
      <c r="Q275" s="43"/>
      <c r="R275" s="43"/>
      <c r="S275" s="43"/>
      <c r="T275" s="79"/>
      <c r="AT275" s="25" t="s">
        <v>506</v>
      </c>
      <c r="AU275" s="25" t="s">
        <v>82</v>
      </c>
    </row>
    <row r="276" spans="2:65" s="1" customFormat="1" ht="25.5" customHeight="1">
      <c r="B276" s="42"/>
      <c r="C276" s="209" t="s">
        <v>1393</v>
      </c>
      <c r="D276" s="209" t="s">
        <v>498</v>
      </c>
      <c r="E276" s="210" t="s">
        <v>8956</v>
      </c>
      <c r="F276" s="211" t="s">
        <v>8957</v>
      </c>
      <c r="G276" s="212" t="s">
        <v>832</v>
      </c>
      <c r="H276" s="213">
        <v>638</v>
      </c>
      <c r="I276" s="214"/>
      <c r="J276" s="215">
        <f>ROUND(I276*H276,2)</f>
        <v>0</v>
      </c>
      <c r="K276" s="211" t="s">
        <v>501</v>
      </c>
      <c r="L276" s="62"/>
      <c r="M276" s="216" t="s">
        <v>23</v>
      </c>
      <c r="N276" s="217" t="s">
        <v>44</v>
      </c>
      <c r="O276" s="43"/>
      <c r="P276" s="218">
        <f>O276*H276</f>
        <v>0</v>
      </c>
      <c r="Q276" s="218">
        <v>5.9100000000000003E-3</v>
      </c>
      <c r="R276" s="218">
        <f>Q276*H276</f>
        <v>3.7705800000000003</v>
      </c>
      <c r="S276" s="218">
        <v>0</v>
      </c>
      <c r="T276" s="219">
        <f>S276*H276</f>
        <v>0</v>
      </c>
      <c r="AR276" s="25" t="s">
        <v>775</v>
      </c>
      <c r="AT276" s="25" t="s">
        <v>498</v>
      </c>
      <c r="AU276" s="25" t="s">
        <v>82</v>
      </c>
      <c r="AY276" s="25" t="s">
        <v>492</v>
      </c>
      <c r="BE276" s="220">
        <f>IF(N276="základní",J276,0)</f>
        <v>0</v>
      </c>
      <c r="BF276" s="220">
        <f>IF(N276="snížená",J276,0)</f>
        <v>0</v>
      </c>
      <c r="BG276" s="220">
        <f>IF(N276="zákl. přenesená",J276,0)</f>
        <v>0</v>
      </c>
      <c r="BH276" s="220">
        <f>IF(N276="sníž. přenesená",J276,0)</f>
        <v>0</v>
      </c>
      <c r="BI276" s="220">
        <f>IF(N276="nulová",J276,0)</f>
        <v>0</v>
      </c>
      <c r="BJ276" s="25" t="s">
        <v>80</v>
      </c>
      <c r="BK276" s="220">
        <f>ROUND(I276*H276,2)</f>
        <v>0</v>
      </c>
      <c r="BL276" s="25" t="s">
        <v>775</v>
      </c>
      <c r="BM276" s="25" t="s">
        <v>8958</v>
      </c>
    </row>
    <row r="277" spans="2:65" s="1" customFormat="1" ht="24">
      <c r="B277" s="42"/>
      <c r="C277" s="64"/>
      <c r="D277" s="221" t="s">
        <v>506</v>
      </c>
      <c r="E277" s="64"/>
      <c r="F277" s="222" t="s">
        <v>8957</v>
      </c>
      <c r="G277" s="64"/>
      <c r="H277" s="64"/>
      <c r="I277" s="177"/>
      <c r="J277" s="64"/>
      <c r="K277" s="64"/>
      <c r="L277" s="62"/>
      <c r="M277" s="223"/>
      <c r="N277" s="43"/>
      <c r="O277" s="43"/>
      <c r="P277" s="43"/>
      <c r="Q277" s="43"/>
      <c r="R277" s="43"/>
      <c r="S277" s="43"/>
      <c r="T277" s="79"/>
      <c r="AT277" s="25" t="s">
        <v>506</v>
      </c>
      <c r="AU277" s="25" t="s">
        <v>82</v>
      </c>
    </row>
    <row r="278" spans="2:65" s="1" customFormat="1" ht="96">
      <c r="B278" s="42"/>
      <c r="C278" s="64"/>
      <c r="D278" s="227" t="s">
        <v>509</v>
      </c>
      <c r="E278" s="64"/>
      <c r="F278" s="273" t="s">
        <v>8959</v>
      </c>
      <c r="G278" s="64"/>
      <c r="H278" s="64"/>
      <c r="I278" s="177"/>
      <c r="J278" s="64"/>
      <c r="K278" s="64"/>
      <c r="L278" s="62"/>
      <c r="M278" s="223"/>
      <c r="N278" s="43"/>
      <c r="O278" s="43"/>
      <c r="P278" s="43"/>
      <c r="Q278" s="43"/>
      <c r="R278" s="43"/>
      <c r="S278" s="43"/>
      <c r="T278" s="79"/>
      <c r="AT278" s="25" t="s">
        <v>509</v>
      </c>
      <c r="AU278" s="25" t="s">
        <v>82</v>
      </c>
    </row>
    <row r="279" spans="2:65" s="1" customFormat="1" ht="25.5" customHeight="1">
      <c r="B279" s="42"/>
      <c r="C279" s="209" t="s">
        <v>1400</v>
      </c>
      <c r="D279" s="209" t="s">
        <v>498</v>
      </c>
      <c r="E279" s="210" t="s">
        <v>8960</v>
      </c>
      <c r="F279" s="211" t="s">
        <v>8961</v>
      </c>
      <c r="G279" s="212" t="s">
        <v>832</v>
      </c>
      <c r="H279" s="213">
        <v>188</v>
      </c>
      <c r="I279" s="214"/>
      <c r="J279" s="215">
        <f>ROUND(I279*H279,2)</f>
        <v>0</v>
      </c>
      <c r="K279" s="211" t="s">
        <v>501</v>
      </c>
      <c r="L279" s="62"/>
      <c r="M279" s="216" t="s">
        <v>23</v>
      </c>
      <c r="N279" s="217" t="s">
        <v>44</v>
      </c>
      <c r="O279" s="43"/>
      <c r="P279" s="218">
        <f>O279*H279</f>
        <v>0</v>
      </c>
      <c r="Q279" s="218">
        <v>7.5900000000000004E-3</v>
      </c>
      <c r="R279" s="218">
        <f>Q279*H279</f>
        <v>1.42692</v>
      </c>
      <c r="S279" s="218">
        <v>0</v>
      </c>
      <c r="T279" s="219">
        <f>S279*H279</f>
        <v>0</v>
      </c>
      <c r="AR279" s="25" t="s">
        <v>775</v>
      </c>
      <c r="AT279" s="25" t="s">
        <v>498</v>
      </c>
      <c r="AU279" s="25" t="s">
        <v>82</v>
      </c>
      <c r="AY279" s="25" t="s">
        <v>492</v>
      </c>
      <c r="BE279" s="220">
        <f>IF(N279="základní",J279,0)</f>
        <v>0</v>
      </c>
      <c r="BF279" s="220">
        <f>IF(N279="snížená",J279,0)</f>
        <v>0</v>
      </c>
      <c r="BG279" s="220">
        <f>IF(N279="zákl. přenesená",J279,0)</f>
        <v>0</v>
      </c>
      <c r="BH279" s="220">
        <f>IF(N279="sníž. přenesená",J279,0)</f>
        <v>0</v>
      </c>
      <c r="BI279" s="220">
        <f>IF(N279="nulová",J279,0)</f>
        <v>0</v>
      </c>
      <c r="BJ279" s="25" t="s">
        <v>80</v>
      </c>
      <c r="BK279" s="220">
        <f>ROUND(I279*H279,2)</f>
        <v>0</v>
      </c>
      <c r="BL279" s="25" t="s">
        <v>775</v>
      </c>
      <c r="BM279" s="25" t="s">
        <v>8962</v>
      </c>
    </row>
    <row r="280" spans="2:65" s="1" customFormat="1" ht="24">
      <c r="B280" s="42"/>
      <c r="C280" s="64"/>
      <c r="D280" s="221" t="s">
        <v>506</v>
      </c>
      <c r="E280" s="64"/>
      <c r="F280" s="222" t="s">
        <v>8961</v>
      </c>
      <c r="G280" s="64"/>
      <c r="H280" s="64"/>
      <c r="I280" s="177"/>
      <c r="J280" s="64"/>
      <c r="K280" s="64"/>
      <c r="L280" s="62"/>
      <c r="M280" s="223"/>
      <c r="N280" s="43"/>
      <c r="O280" s="43"/>
      <c r="P280" s="43"/>
      <c r="Q280" s="43"/>
      <c r="R280" s="43"/>
      <c r="S280" s="43"/>
      <c r="T280" s="79"/>
      <c r="AT280" s="25" t="s">
        <v>506</v>
      </c>
      <c r="AU280" s="25" t="s">
        <v>82</v>
      </c>
    </row>
    <row r="281" spans="2:65" s="1" customFormat="1" ht="96">
      <c r="B281" s="42"/>
      <c r="C281" s="64"/>
      <c r="D281" s="227" t="s">
        <v>509</v>
      </c>
      <c r="E281" s="64"/>
      <c r="F281" s="273" t="s">
        <v>8959</v>
      </c>
      <c r="G281" s="64"/>
      <c r="H281" s="64"/>
      <c r="I281" s="177"/>
      <c r="J281" s="64"/>
      <c r="K281" s="64"/>
      <c r="L281" s="62"/>
      <c r="M281" s="223"/>
      <c r="N281" s="43"/>
      <c r="O281" s="43"/>
      <c r="P281" s="43"/>
      <c r="Q281" s="43"/>
      <c r="R281" s="43"/>
      <c r="S281" s="43"/>
      <c r="T281" s="79"/>
      <c r="AT281" s="25" t="s">
        <v>509</v>
      </c>
      <c r="AU281" s="25" t="s">
        <v>82</v>
      </c>
    </row>
    <row r="282" spans="2:65" s="1" customFormat="1" ht="25.5" customHeight="1">
      <c r="B282" s="42"/>
      <c r="C282" s="209" t="s">
        <v>1407</v>
      </c>
      <c r="D282" s="209" t="s">
        <v>498</v>
      </c>
      <c r="E282" s="210" t="s">
        <v>8963</v>
      </c>
      <c r="F282" s="211" t="s">
        <v>8964</v>
      </c>
      <c r="G282" s="212" t="s">
        <v>832</v>
      </c>
      <c r="H282" s="213">
        <v>36</v>
      </c>
      <c r="I282" s="214"/>
      <c r="J282" s="215">
        <f>ROUND(I282*H282,2)</f>
        <v>0</v>
      </c>
      <c r="K282" s="211" t="s">
        <v>501</v>
      </c>
      <c r="L282" s="62"/>
      <c r="M282" s="216" t="s">
        <v>23</v>
      </c>
      <c r="N282" s="217" t="s">
        <v>44</v>
      </c>
      <c r="O282" s="43"/>
      <c r="P282" s="218">
        <f>O282*H282</f>
        <v>0</v>
      </c>
      <c r="Q282" s="218">
        <v>1.15E-2</v>
      </c>
      <c r="R282" s="218">
        <f>Q282*H282</f>
        <v>0.41399999999999998</v>
      </c>
      <c r="S282" s="218">
        <v>0</v>
      </c>
      <c r="T282" s="219">
        <f>S282*H282</f>
        <v>0</v>
      </c>
      <c r="AR282" s="25" t="s">
        <v>775</v>
      </c>
      <c r="AT282" s="25" t="s">
        <v>498</v>
      </c>
      <c r="AU282" s="25" t="s">
        <v>82</v>
      </c>
      <c r="AY282" s="25" t="s">
        <v>492</v>
      </c>
      <c r="BE282" s="220">
        <f>IF(N282="základní",J282,0)</f>
        <v>0</v>
      </c>
      <c r="BF282" s="220">
        <f>IF(N282="snížená",J282,0)</f>
        <v>0</v>
      </c>
      <c r="BG282" s="220">
        <f>IF(N282="zákl. přenesená",J282,0)</f>
        <v>0</v>
      </c>
      <c r="BH282" s="220">
        <f>IF(N282="sníž. přenesená",J282,0)</f>
        <v>0</v>
      </c>
      <c r="BI282" s="220">
        <f>IF(N282="nulová",J282,0)</f>
        <v>0</v>
      </c>
      <c r="BJ282" s="25" t="s">
        <v>80</v>
      </c>
      <c r="BK282" s="220">
        <f>ROUND(I282*H282,2)</f>
        <v>0</v>
      </c>
      <c r="BL282" s="25" t="s">
        <v>775</v>
      </c>
      <c r="BM282" s="25" t="s">
        <v>8965</v>
      </c>
    </row>
    <row r="283" spans="2:65" s="1" customFormat="1" ht="24">
      <c r="B283" s="42"/>
      <c r="C283" s="64"/>
      <c r="D283" s="221" t="s">
        <v>506</v>
      </c>
      <c r="E283" s="64"/>
      <c r="F283" s="222" t="s">
        <v>8964</v>
      </c>
      <c r="G283" s="64"/>
      <c r="H283" s="64"/>
      <c r="I283" s="177"/>
      <c r="J283" s="64"/>
      <c r="K283" s="64"/>
      <c r="L283" s="62"/>
      <c r="M283" s="223"/>
      <c r="N283" s="43"/>
      <c r="O283" s="43"/>
      <c r="P283" s="43"/>
      <c r="Q283" s="43"/>
      <c r="R283" s="43"/>
      <c r="S283" s="43"/>
      <c r="T283" s="79"/>
      <c r="AT283" s="25" t="s">
        <v>506</v>
      </c>
      <c r="AU283" s="25" t="s">
        <v>82</v>
      </c>
    </row>
    <row r="284" spans="2:65" s="1" customFormat="1" ht="96">
      <c r="B284" s="42"/>
      <c r="C284" s="64"/>
      <c r="D284" s="227" t="s">
        <v>509</v>
      </c>
      <c r="E284" s="64"/>
      <c r="F284" s="273" t="s">
        <v>8959</v>
      </c>
      <c r="G284" s="64"/>
      <c r="H284" s="64"/>
      <c r="I284" s="177"/>
      <c r="J284" s="64"/>
      <c r="K284" s="64"/>
      <c r="L284" s="62"/>
      <c r="M284" s="223"/>
      <c r="N284" s="43"/>
      <c r="O284" s="43"/>
      <c r="P284" s="43"/>
      <c r="Q284" s="43"/>
      <c r="R284" s="43"/>
      <c r="S284" s="43"/>
      <c r="T284" s="79"/>
      <c r="AT284" s="25" t="s">
        <v>509</v>
      </c>
      <c r="AU284" s="25" t="s">
        <v>82</v>
      </c>
    </row>
    <row r="285" spans="2:65" s="1" customFormat="1" ht="25.5" customHeight="1">
      <c r="B285" s="42"/>
      <c r="C285" s="209" t="s">
        <v>1414</v>
      </c>
      <c r="D285" s="209" t="s">
        <v>498</v>
      </c>
      <c r="E285" s="210" t="s">
        <v>8966</v>
      </c>
      <c r="F285" s="211" t="s">
        <v>8967</v>
      </c>
      <c r="G285" s="212" t="s">
        <v>8881</v>
      </c>
      <c r="H285" s="213">
        <v>2</v>
      </c>
      <c r="I285" s="214"/>
      <c r="J285" s="215">
        <f>ROUND(I285*H285,2)</f>
        <v>0</v>
      </c>
      <c r="K285" s="211" t="s">
        <v>501</v>
      </c>
      <c r="L285" s="62"/>
      <c r="M285" s="216" t="s">
        <v>23</v>
      </c>
      <c r="N285" s="217" t="s">
        <v>44</v>
      </c>
      <c r="O285" s="43"/>
      <c r="P285" s="218">
        <f>O285*H285</f>
        <v>0</v>
      </c>
      <c r="Q285" s="218">
        <v>1.1820000000000001E-2</v>
      </c>
      <c r="R285" s="218">
        <f>Q285*H285</f>
        <v>2.3640000000000001E-2</v>
      </c>
      <c r="S285" s="218">
        <v>0</v>
      </c>
      <c r="T285" s="219">
        <f>S285*H285</f>
        <v>0</v>
      </c>
      <c r="AR285" s="25" t="s">
        <v>775</v>
      </c>
      <c r="AT285" s="25" t="s">
        <v>498</v>
      </c>
      <c r="AU285" s="25" t="s">
        <v>82</v>
      </c>
      <c r="AY285" s="25" t="s">
        <v>492</v>
      </c>
      <c r="BE285" s="220">
        <f>IF(N285="základní",J285,0)</f>
        <v>0</v>
      </c>
      <c r="BF285" s="220">
        <f>IF(N285="snížená",J285,0)</f>
        <v>0</v>
      </c>
      <c r="BG285" s="220">
        <f>IF(N285="zákl. přenesená",J285,0)</f>
        <v>0</v>
      </c>
      <c r="BH285" s="220">
        <f>IF(N285="sníž. přenesená",J285,0)</f>
        <v>0</v>
      </c>
      <c r="BI285" s="220">
        <f>IF(N285="nulová",J285,0)</f>
        <v>0</v>
      </c>
      <c r="BJ285" s="25" t="s">
        <v>80</v>
      </c>
      <c r="BK285" s="220">
        <f>ROUND(I285*H285,2)</f>
        <v>0</v>
      </c>
      <c r="BL285" s="25" t="s">
        <v>775</v>
      </c>
      <c r="BM285" s="25" t="s">
        <v>8968</v>
      </c>
    </row>
    <row r="286" spans="2:65" s="1" customFormat="1">
      <c r="B286" s="42"/>
      <c r="C286" s="64"/>
      <c r="D286" s="227" t="s">
        <v>506</v>
      </c>
      <c r="E286" s="64"/>
      <c r="F286" s="274" t="s">
        <v>8967</v>
      </c>
      <c r="G286" s="64"/>
      <c r="H286" s="64"/>
      <c r="I286" s="177"/>
      <c r="J286" s="64"/>
      <c r="K286" s="64"/>
      <c r="L286" s="62"/>
      <c r="M286" s="223"/>
      <c r="N286" s="43"/>
      <c r="O286" s="43"/>
      <c r="P286" s="43"/>
      <c r="Q286" s="43"/>
      <c r="R286" s="43"/>
      <c r="S286" s="43"/>
      <c r="T286" s="79"/>
      <c r="AT286" s="25" t="s">
        <v>506</v>
      </c>
      <c r="AU286" s="25" t="s">
        <v>82</v>
      </c>
    </row>
    <row r="287" spans="2:65" s="1" customFormat="1" ht="25.5" customHeight="1">
      <c r="B287" s="42"/>
      <c r="C287" s="209" t="s">
        <v>1419</v>
      </c>
      <c r="D287" s="209" t="s">
        <v>498</v>
      </c>
      <c r="E287" s="210" t="s">
        <v>8969</v>
      </c>
      <c r="F287" s="211" t="s">
        <v>8970</v>
      </c>
      <c r="G287" s="212" t="s">
        <v>8881</v>
      </c>
      <c r="H287" s="213">
        <v>6</v>
      </c>
      <c r="I287" s="214"/>
      <c r="J287" s="215">
        <f>ROUND(I287*H287,2)</f>
        <v>0</v>
      </c>
      <c r="K287" s="211" t="s">
        <v>501</v>
      </c>
      <c r="L287" s="62"/>
      <c r="M287" s="216" t="s">
        <v>23</v>
      </c>
      <c r="N287" s="217" t="s">
        <v>44</v>
      </c>
      <c r="O287" s="43"/>
      <c r="P287" s="218">
        <f>O287*H287</f>
        <v>0</v>
      </c>
      <c r="Q287" s="218">
        <v>1.8249999999999999E-2</v>
      </c>
      <c r="R287" s="218">
        <f>Q287*H287</f>
        <v>0.10949999999999999</v>
      </c>
      <c r="S287" s="218">
        <v>0</v>
      </c>
      <c r="T287" s="219">
        <f>S287*H287</f>
        <v>0</v>
      </c>
      <c r="AR287" s="25" t="s">
        <v>775</v>
      </c>
      <c r="AT287" s="25" t="s">
        <v>498</v>
      </c>
      <c r="AU287" s="25" t="s">
        <v>82</v>
      </c>
      <c r="AY287" s="25" t="s">
        <v>492</v>
      </c>
      <c r="BE287" s="220">
        <f>IF(N287="základní",J287,0)</f>
        <v>0</v>
      </c>
      <c r="BF287" s="220">
        <f>IF(N287="snížená",J287,0)</f>
        <v>0</v>
      </c>
      <c r="BG287" s="220">
        <f>IF(N287="zákl. přenesená",J287,0)</f>
        <v>0</v>
      </c>
      <c r="BH287" s="220">
        <f>IF(N287="sníž. přenesená",J287,0)</f>
        <v>0</v>
      </c>
      <c r="BI287" s="220">
        <f>IF(N287="nulová",J287,0)</f>
        <v>0</v>
      </c>
      <c r="BJ287" s="25" t="s">
        <v>80</v>
      </c>
      <c r="BK287" s="220">
        <f>ROUND(I287*H287,2)</f>
        <v>0</v>
      </c>
      <c r="BL287" s="25" t="s">
        <v>775</v>
      </c>
      <c r="BM287" s="25" t="s">
        <v>8971</v>
      </c>
    </row>
    <row r="288" spans="2:65" s="1" customFormat="1">
      <c r="B288" s="42"/>
      <c r="C288" s="64"/>
      <c r="D288" s="227" t="s">
        <v>506</v>
      </c>
      <c r="E288" s="64"/>
      <c r="F288" s="274" t="s">
        <v>8970</v>
      </c>
      <c r="G288" s="64"/>
      <c r="H288" s="64"/>
      <c r="I288" s="177"/>
      <c r="J288" s="64"/>
      <c r="K288" s="64"/>
      <c r="L288" s="62"/>
      <c r="M288" s="223"/>
      <c r="N288" s="43"/>
      <c r="O288" s="43"/>
      <c r="P288" s="43"/>
      <c r="Q288" s="43"/>
      <c r="R288" s="43"/>
      <c r="S288" s="43"/>
      <c r="T288" s="79"/>
      <c r="AT288" s="25" t="s">
        <v>506</v>
      </c>
      <c r="AU288" s="25" t="s">
        <v>82</v>
      </c>
    </row>
    <row r="289" spans="2:65" s="1" customFormat="1" ht="25.5" customHeight="1">
      <c r="B289" s="42"/>
      <c r="C289" s="209" t="s">
        <v>1426</v>
      </c>
      <c r="D289" s="209" t="s">
        <v>498</v>
      </c>
      <c r="E289" s="210" t="s">
        <v>8972</v>
      </c>
      <c r="F289" s="211" t="s">
        <v>8973</v>
      </c>
      <c r="G289" s="212" t="s">
        <v>1025</v>
      </c>
      <c r="H289" s="213">
        <v>2</v>
      </c>
      <c r="I289" s="214"/>
      <c r="J289" s="215">
        <f>ROUND(I289*H289,2)</f>
        <v>0</v>
      </c>
      <c r="K289" s="211" t="s">
        <v>501</v>
      </c>
      <c r="L289" s="62"/>
      <c r="M289" s="216" t="s">
        <v>23</v>
      </c>
      <c r="N289" s="217" t="s">
        <v>44</v>
      </c>
      <c r="O289" s="43"/>
      <c r="P289" s="218">
        <f>O289*H289</f>
        <v>0</v>
      </c>
      <c r="Q289" s="218">
        <v>2.085E-2</v>
      </c>
      <c r="R289" s="218">
        <f>Q289*H289</f>
        <v>4.1700000000000001E-2</v>
      </c>
      <c r="S289" s="218">
        <v>0</v>
      </c>
      <c r="T289" s="219">
        <f>S289*H289</f>
        <v>0</v>
      </c>
      <c r="AR289" s="25" t="s">
        <v>775</v>
      </c>
      <c r="AT289" s="25" t="s">
        <v>498</v>
      </c>
      <c r="AU289" s="25" t="s">
        <v>82</v>
      </c>
      <c r="AY289" s="25" t="s">
        <v>492</v>
      </c>
      <c r="BE289" s="220">
        <f>IF(N289="základní",J289,0)</f>
        <v>0</v>
      </c>
      <c r="BF289" s="220">
        <f>IF(N289="snížená",J289,0)</f>
        <v>0</v>
      </c>
      <c r="BG289" s="220">
        <f>IF(N289="zákl. přenesená",J289,0)</f>
        <v>0</v>
      </c>
      <c r="BH289" s="220">
        <f>IF(N289="sníž. přenesená",J289,0)</f>
        <v>0</v>
      </c>
      <c r="BI289" s="220">
        <f>IF(N289="nulová",J289,0)</f>
        <v>0</v>
      </c>
      <c r="BJ289" s="25" t="s">
        <v>80</v>
      </c>
      <c r="BK289" s="220">
        <f>ROUND(I289*H289,2)</f>
        <v>0</v>
      </c>
      <c r="BL289" s="25" t="s">
        <v>775</v>
      </c>
      <c r="BM289" s="25" t="s">
        <v>8974</v>
      </c>
    </row>
    <row r="290" spans="2:65" s="1" customFormat="1">
      <c r="B290" s="42"/>
      <c r="C290" s="64"/>
      <c r="D290" s="227" t="s">
        <v>506</v>
      </c>
      <c r="E290" s="64"/>
      <c r="F290" s="274" t="s">
        <v>8973</v>
      </c>
      <c r="G290" s="64"/>
      <c r="H290" s="64"/>
      <c r="I290" s="177"/>
      <c r="J290" s="64"/>
      <c r="K290" s="64"/>
      <c r="L290" s="62"/>
      <c r="M290" s="223"/>
      <c r="N290" s="43"/>
      <c r="O290" s="43"/>
      <c r="P290" s="43"/>
      <c r="Q290" s="43"/>
      <c r="R290" s="43"/>
      <c r="S290" s="43"/>
      <c r="T290" s="79"/>
      <c r="AT290" s="25" t="s">
        <v>506</v>
      </c>
      <c r="AU290" s="25" t="s">
        <v>82</v>
      </c>
    </row>
    <row r="291" spans="2:65" s="1" customFormat="1" ht="25.5" customHeight="1">
      <c r="B291" s="42"/>
      <c r="C291" s="209" t="s">
        <v>1432</v>
      </c>
      <c r="D291" s="209" t="s">
        <v>498</v>
      </c>
      <c r="E291" s="210" t="s">
        <v>8975</v>
      </c>
      <c r="F291" s="211" t="s">
        <v>8976</v>
      </c>
      <c r="G291" s="212" t="s">
        <v>1025</v>
      </c>
      <c r="H291" s="213">
        <v>2</v>
      </c>
      <c r="I291" s="214"/>
      <c r="J291" s="215">
        <f>ROUND(I291*H291,2)</f>
        <v>0</v>
      </c>
      <c r="K291" s="211" t="s">
        <v>501</v>
      </c>
      <c r="L291" s="62"/>
      <c r="M291" s="216" t="s">
        <v>23</v>
      </c>
      <c r="N291" s="217" t="s">
        <v>44</v>
      </c>
      <c r="O291" s="43"/>
      <c r="P291" s="218">
        <f>O291*H291</f>
        <v>0</v>
      </c>
      <c r="Q291" s="218">
        <v>2.853E-2</v>
      </c>
      <c r="R291" s="218">
        <f>Q291*H291</f>
        <v>5.706E-2</v>
      </c>
      <c r="S291" s="218">
        <v>0</v>
      </c>
      <c r="T291" s="219">
        <f>S291*H291</f>
        <v>0</v>
      </c>
      <c r="AR291" s="25" t="s">
        <v>775</v>
      </c>
      <c r="AT291" s="25" t="s">
        <v>498</v>
      </c>
      <c r="AU291" s="25" t="s">
        <v>82</v>
      </c>
      <c r="AY291" s="25" t="s">
        <v>492</v>
      </c>
      <c r="BE291" s="220">
        <f>IF(N291="základní",J291,0)</f>
        <v>0</v>
      </c>
      <c r="BF291" s="220">
        <f>IF(N291="snížená",J291,0)</f>
        <v>0</v>
      </c>
      <c r="BG291" s="220">
        <f>IF(N291="zákl. přenesená",J291,0)</f>
        <v>0</v>
      </c>
      <c r="BH291" s="220">
        <f>IF(N291="sníž. přenesená",J291,0)</f>
        <v>0</v>
      </c>
      <c r="BI291" s="220">
        <f>IF(N291="nulová",J291,0)</f>
        <v>0</v>
      </c>
      <c r="BJ291" s="25" t="s">
        <v>80</v>
      </c>
      <c r="BK291" s="220">
        <f>ROUND(I291*H291,2)</f>
        <v>0</v>
      </c>
      <c r="BL291" s="25" t="s">
        <v>775</v>
      </c>
      <c r="BM291" s="25" t="s">
        <v>8977</v>
      </c>
    </row>
    <row r="292" spans="2:65" s="1" customFormat="1">
      <c r="B292" s="42"/>
      <c r="C292" s="64"/>
      <c r="D292" s="227" t="s">
        <v>506</v>
      </c>
      <c r="E292" s="64"/>
      <c r="F292" s="274" t="s">
        <v>8976</v>
      </c>
      <c r="G292" s="64"/>
      <c r="H292" s="64"/>
      <c r="I292" s="177"/>
      <c r="J292" s="64"/>
      <c r="K292" s="64"/>
      <c r="L292" s="62"/>
      <c r="M292" s="223"/>
      <c r="N292" s="43"/>
      <c r="O292" s="43"/>
      <c r="P292" s="43"/>
      <c r="Q292" s="43"/>
      <c r="R292" s="43"/>
      <c r="S292" s="43"/>
      <c r="T292" s="79"/>
      <c r="AT292" s="25" t="s">
        <v>506</v>
      </c>
      <c r="AU292" s="25" t="s">
        <v>82</v>
      </c>
    </row>
    <row r="293" spans="2:65" s="1" customFormat="1" ht="25.5" customHeight="1">
      <c r="B293" s="42"/>
      <c r="C293" s="209" t="s">
        <v>1440</v>
      </c>
      <c r="D293" s="209" t="s">
        <v>498</v>
      </c>
      <c r="E293" s="210" t="s">
        <v>8978</v>
      </c>
      <c r="F293" s="211" t="s">
        <v>8979</v>
      </c>
      <c r="G293" s="212" t="s">
        <v>1025</v>
      </c>
      <c r="H293" s="213">
        <v>8</v>
      </c>
      <c r="I293" s="214"/>
      <c r="J293" s="215">
        <f>ROUND(I293*H293,2)</f>
        <v>0</v>
      </c>
      <c r="K293" s="211" t="s">
        <v>501</v>
      </c>
      <c r="L293" s="62"/>
      <c r="M293" s="216" t="s">
        <v>23</v>
      </c>
      <c r="N293" s="217" t="s">
        <v>44</v>
      </c>
      <c r="O293" s="43"/>
      <c r="P293" s="218">
        <f>O293*H293</f>
        <v>0</v>
      </c>
      <c r="Q293" s="218">
        <v>1.6299999999999999E-3</v>
      </c>
      <c r="R293" s="218">
        <f>Q293*H293</f>
        <v>1.304E-2</v>
      </c>
      <c r="S293" s="218">
        <v>0</v>
      </c>
      <c r="T293" s="219">
        <f>S293*H293</f>
        <v>0</v>
      </c>
      <c r="AR293" s="25" t="s">
        <v>775</v>
      </c>
      <c r="AT293" s="25" t="s">
        <v>498</v>
      </c>
      <c r="AU293" s="25" t="s">
        <v>82</v>
      </c>
      <c r="AY293" s="25" t="s">
        <v>492</v>
      </c>
      <c r="BE293" s="220">
        <f>IF(N293="základní",J293,0)</f>
        <v>0</v>
      </c>
      <c r="BF293" s="220">
        <f>IF(N293="snížená",J293,0)</f>
        <v>0</v>
      </c>
      <c r="BG293" s="220">
        <f>IF(N293="zákl. přenesená",J293,0)</f>
        <v>0</v>
      </c>
      <c r="BH293" s="220">
        <f>IF(N293="sníž. přenesená",J293,0)</f>
        <v>0</v>
      </c>
      <c r="BI293" s="220">
        <f>IF(N293="nulová",J293,0)</f>
        <v>0</v>
      </c>
      <c r="BJ293" s="25" t="s">
        <v>80</v>
      </c>
      <c r="BK293" s="220">
        <f>ROUND(I293*H293,2)</f>
        <v>0</v>
      </c>
      <c r="BL293" s="25" t="s">
        <v>775</v>
      </c>
      <c r="BM293" s="25" t="s">
        <v>8980</v>
      </c>
    </row>
    <row r="294" spans="2:65" s="1" customFormat="1">
      <c r="B294" s="42"/>
      <c r="C294" s="64"/>
      <c r="D294" s="227" t="s">
        <v>506</v>
      </c>
      <c r="E294" s="64"/>
      <c r="F294" s="274" t="s">
        <v>8979</v>
      </c>
      <c r="G294" s="64"/>
      <c r="H294" s="64"/>
      <c r="I294" s="177"/>
      <c r="J294" s="64"/>
      <c r="K294" s="64"/>
      <c r="L294" s="62"/>
      <c r="M294" s="223"/>
      <c r="N294" s="43"/>
      <c r="O294" s="43"/>
      <c r="P294" s="43"/>
      <c r="Q294" s="43"/>
      <c r="R294" s="43"/>
      <c r="S294" s="43"/>
      <c r="T294" s="79"/>
      <c r="AT294" s="25" t="s">
        <v>506</v>
      </c>
      <c r="AU294" s="25" t="s">
        <v>82</v>
      </c>
    </row>
    <row r="295" spans="2:65" s="1" customFormat="1" ht="25.5" customHeight="1">
      <c r="B295" s="42"/>
      <c r="C295" s="209" t="s">
        <v>1448</v>
      </c>
      <c r="D295" s="209" t="s">
        <v>498</v>
      </c>
      <c r="E295" s="210" t="s">
        <v>8981</v>
      </c>
      <c r="F295" s="211" t="s">
        <v>8982</v>
      </c>
      <c r="G295" s="212" t="s">
        <v>832</v>
      </c>
      <c r="H295" s="213">
        <v>955</v>
      </c>
      <c r="I295" s="214"/>
      <c r="J295" s="215">
        <f>ROUND(I295*H295,2)</f>
        <v>0</v>
      </c>
      <c r="K295" s="211" t="s">
        <v>501</v>
      </c>
      <c r="L295" s="62"/>
      <c r="M295" s="216" t="s">
        <v>23</v>
      </c>
      <c r="N295" s="217" t="s">
        <v>44</v>
      </c>
      <c r="O295" s="43"/>
      <c r="P295" s="218">
        <f>O295*H295</f>
        <v>0</v>
      </c>
      <c r="Q295" s="218">
        <v>0</v>
      </c>
      <c r="R295" s="218">
        <f>Q295*H295</f>
        <v>0</v>
      </c>
      <c r="S295" s="218">
        <v>0</v>
      </c>
      <c r="T295" s="219">
        <f>S295*H295</f>
        <v>0</v>
      </c>
      <c r="AR295" s="25" t="s">
        <v>775</v>
      </c>
      <c r="AT295" s="25" t="s">
        <v>498</v>
      </c>
      <c r="AU295" s="25" t="s">
        <v>82</v>
      </c>
      <c r="AY295" s="25" t="s">
        <v>492</v>
      </c>
      <c r="BE295" s="220">
        <f>IF(N295="základní",J295,0)</f>
        <v>0</v>
      </c>
      <c r="BF295" s="220">
        <f>IF(N295="snížená",J295,0)</f>
        <v>0</v>
      </c>
      <c r="BG295" s="220">
        <f>IF(N295="zákl. přenesená",J295,0)</f>
        <v>0</v>
      </c>
      <c r="BH295" s="220">
        <f>IF(N295="sníž. přenesená",J295,0)</f>
        <v>0</v>
      </c>
      <c r="BI295" s="220">
        <f>IF(N295="nulová",J295,0)</f>
        <v>0</v>
      </c>
      <c r="BJ295" s="25" t="s">
        <v>80</v>
      </c>
      <c r="BK295" s="220">
        <f>ROUND(I295*H295,2)</f>
        <v>0</v>
      </c>
      <c r="BL295" s="25" t="s">
        <v>775</v>
      </c>
      <c r="BM295" s="25" t="s">
        <v>8983</v>
      </c>
    </row>
    <row r="296" spans="2:65" s="1" customFormat="1" ht="24">
      <c r="B296" s="42"/>
      <c r="C296" s="64"/>
      <c r="D296" s="221" t="s">
        <v>506</v>
      </c>
      <c r="E296" s="64"/>
      <c r="F296" s="222" t="s">
        <v>8982</v>
      </c>
      <c r="G296" s="64"/>
      <c r="H296" s="64"/>
      <c r="I296" s="177"/>
      <c r="J296" s="64"/>
      <c r="K296" s="64"/>
      <c r="L296" s="62"/>
      <c r="M296" s="223"/>
      <c r="N296" s="43"/>
      <c r="O296" s="43"/>
      <c r="P296" s="43"/>
      <c r="Q296" s="43"/>
      <c r="R296" s="43"/>
      <c r="S296" s="43"/>
      <c r="T296" s="79"/>
      <c r="AT296" s="25" t="s">
        <v>506</v>
      </c>
      <c r="AU296" s="25" t="s">
        <v>82</v>
      </c>
    </row>
    <row r="297" spans="2:65" s="1" customFormat="1" ht="36">
      <c r="B297" s="42"/>
      <c r="C297" s="64"/>
      <c r="D297" s="221" t="s">
        <v>509</v>
      </c>
      <c r="E297" s="64"/>
      <c r="F297" s="224" t="s">
        <v>8984</v>
      </c>
      <c r="G297" s="64"/>
      <c r="H297" s="64"/>
      <c r="I297" s="177"/>
      <c r="J297" s="64"/>
      <c r="K297" s="64"/>
      <c r="L297" s="62"/>
      <c r="M297" s="223"/>
      <c r="N297" s="43"/>
      <c r="O297" s="43"/>
      <c r="P297" s="43"/>
      <c r="Q297" s="43"/>
      <c r="R297" s="43"/>
      <c r="S297" s="43"/>
      <c r="T297" s="79"/>
      <c r="AT297" s="25" t="s">
        <v>509</v>
      </c>
      <c r="AU297" s="25" t="s">
        <v>82</v>
      </c>
    </row>
    <row r="298" spans="2:65" s="12" customFormat="1">
      <c r="B298" s="225"/>
      <c r="C298" s="226"/>
      <c r="D298" s="227" t="s">
        <v>513</v>
      </c>
      <c r="E298" s="228" t="s">
        <v>23</v>
      </c>
      <c r="F298" s="229" t="s">
        <v>8985</v>
      </c>
      <c r="G298" s="226"/>
      <c r="H298" s="230">
        <v>955</v>
      </c>
      <c r="I298" s="231"/>
      <c r="J298" s="226"/>
      <c r="K298" s="226"/>
      <c r="L298" s="232"/>
      <c r="M298" s="233"/>
      <c r="N298" s="234"/>
      <c r="O298" s="234"/>
      <c r="P298" s="234"/>
      <c r="Q298" s="234"/>
      <c r="R298" s="234"/>
      <c r="S298" s="234"/>
      <c r="T298" s="235"/>
      <c r="AT298" s="236" t="s">
        <v>513</v>
      </c>
      <c r="AU298" s="236" t="s">
        <v>82</v>
      </c>
      <c r="AV298" s="12" t="s">
        <v>82</v>
      </c>
      <c r="AW298" s="12" t="s">
        <v>36</v>
      </c>
      <c r="AX298" s="12" t="s">
        <v>80</v>
      </c>
      <c r="AY298" s="236" t="s">
        <v>492</v>
      </c>
    </row>
    <row r="299" spans="2:65" s="1" customFormat="1" ht="25.5" customHeight="1">
      <c r="B299" s="42"/>
      <c r="C299" s="209" t="s">
        <v>1452</v>
      </c>
      <c r="D299" s="209" t="s">
        <v>498</v>
      </c>
      <c r="E299" s="210" t="s">
        <v>8986</v>
      </c>
      <c r="F299" s="211" t="s">
        <v>8987</v>
      </c>
      <c r="G299" s="212" t="s">
        <v>832</v>
      </c>
      <c r="H299" s="213">
        <v>320</v>
      </c>
      <c r="I299" s="214"/>
      <c r="J299" s="215">
        <f>ROUND(I299*H299,2)</f>
        <v>0</v>
      </c>
      <c r="K299" s="211" t="s">
        <v>501</v>
      </c>
      <c r="L299" s="62"/>
      <c r="M299" s="216" t="s">
        <v>23</v>
      </c>
      <c r="N299" s="217" t="s">
        <v>44</v>
      </c>
      <c r="O299" s="43"/>
      <c r="P299" s="218">
        <f>O299*H299</f>
        <v>0</v>
      </c>
      <c r="Q299" s="218">
        <v>0</v>
      </c>
      <c r="R299" s="218">
        <f>Q299*H299</f>
        <v>0</v>
      </c>
      <c r="S299" s="218">
        <v>0</v>
      </c>
      <c r="T299" s="219">
        <f>S299*H299</f>
        <v>0</v>
      </c>
      <c r="AR299" s="25" t="s">
        <v>775</v>
      </c>
      <c r="AT299" s="25" t="s">
        <v>498</v>
      </c>
      <c r="AU299" s="25" t="s">
        <v>82</v>
      </c>
      <c r="AY299" s="25" t="s">
        <v>492</v>
      </c>
      <c r="BE299" s="220">
        <f>IF(N299="základní",J299,0)</f>
        <v>0</v>
      </c>
      <c r="BF299" s="220">
        <f>IF(N299="snížená",J299,0)</f>
        <v>0</v>
      </c>
      <c r="BG299" s="220">
        <f>IF(N299="zákl. přenesená",J299,0)</f>
        <v>0</v>
      </c>
      <c r="BH299" s="220">
        <f>IF(N299="sníž. přenesená",J299,0)</f>
        <v>0</v>
      </c>
      <c r="BI299" s="220">
        <f>IF(N299="nulová",J299,0)</f>
        <v>0</v>
      </c>
      <c r="BJ299" s="25" t="s">
        <v>80</v>
      </c>
      <c r="BK299" s="220">
        <f>ROUND(I299*H299,2)</f>
        <v>0</v>
      </c>
      <c r="BL299" s="25" t="s">
        <v>775</v>
      </c>
      <c r="BM299" s="25" t="s">
        <v>8988</v>
      </c>
    </row>
    <row r="300" spans="2:65" s="1" customFormat="1" ht="24">
      <c r="B300" s="42"/>
      <c r="C300" s="64"/>
      <c r="D300" s="221" t="s">
        <v>506</v>
      </c>
      <c r="E300" s="64"/>
      <c r="F300" s="222" t="s">
        <v>8987</v>
      </c>
      <c r="G300" s="64"/>
      <c r="H300" s="64"/>
      <c r="I300" s="177"/>
      <c r="J300" s="64"/>
      <c r="K300" s="64"/>
      <c r="L300" s="62"/>
      <c r="M300" s="223"/>
      <c r="N300" s="43"/>
      <c r="O300" s="43"/>
      <c r="P300" s="43"/>
      <c r="Q300" s="43"/>
      <c r="R300" s="43"/>
      <c r="S300" s="43"/>
      <c r="T300" s="79"/>
      <c r="AT300" s="25" t="s">
        <v>506</v>
      </c>
      <c r="AU300" s="25" t="s">
        <v>82</v>
      </c>
    </row>
    <row r="301" spans="2:65" s="1" customFormat="1" ht="36">
      <c r="B301" s="42"/>
      <c r="C301" s="64"/>
      <c r="D301" s="227" t="s">
        <v>509</v>
      </c>
      <c r="E301" s="64"/>
      <c r="F301" s="273" t="s">
        <v>8984</v>
      </c>
      <c r="G301" s="64"/>
      <c r="H301" s="64"/>
      <c r="I301" s="177"/>
      <c r="J301" s="64"/>
      <c r="K301" s="64"/>
      <c r="L301" s="62"/>
      <c r="M301" s="223"/>
      <c r="N301" s="43"/>
      <c r="O301" s="43"/>
      <c r="P301" s="43"/>
      <c r="Q301" s="43"/>
      <c r="R301" s="43"/>
      <c r="S301" s="43"/>
      <c r="T301" s="79"/>
      <c r="AT301" s="25" t="s">
        <v>509</v>
      </c>
      <c r="AU301" s="25" t="s">
        <v>82</v>
      </c>
    </row>
    <row r="302" spans="2:65" s="1" customFormat="1" ht="38.25" customHeight="1">
      <c r="B302" s="42"/>
      <c r="C302" s="209" t="s">
        <v>1458</v>
      </c>
      <c r="D302" s="209" t="s">
        <v>498</v>
      </c>
      <c r="E302" s="210" t="s">
        <v>8989</v>
      </c>
      <c r="F302" s="211" t="s">
        <v>8990</v>
      </c>
      <c r="G302" s="212" t="s">
        <v>832</v>
      </c>
      <c r="H302" s="213">
        <v>826</v>
      </c>
      <c r="I302" s="214"/>
      <c r="J302" s="215">
        <f>ROUND(I302*H302,2)</f>
        <v>0</v>
      </c>
      <c r="K302" s="211" t="s">
        <v>501</v>
      </c>
      <c r="L302" s="62"/>
      <c r="M302" s="216" t="s">
        <v>23</v>
      </c>
      <c r="N302" s="217" t="s">
        <v>44</v>
      </c>
      <c r="O302" s="43"/>
      <c r="P302" s="218">
        <f>O302*H302</f>
        <v>0</v>
      </c>
      <c r="Q302" s="218">
        <v>0</v>
      </c>
      <c r="R302" s="218">
        <f>Q302*H302</f>
        <v>0</v>
      </c>
      <c r="S302" s="218">
        <v>0</v>
      </c>
      <c r="T302" s="219">
        <f>S302*H302</f>
        <v>0</v>
      </c>
      <c r="AR302" s="25" t="s">
        <v>775</v>
      </c>
      <c r="AT302" s="25" t="s">
        <v>498</v>
      </c>
      <c r="AU302" s="25" t="s">
        <v>82</v>
      </c>
      <c r="AY302" s="25" t="s">
        <v>492</v>
      </c>
      <c r="BE302" s="220">
        <f>IF(N302="základní",J302,0)</f>
        <v>0</v>
      </c>
      <c r="BF302" s="220">
        <f>IF(N302="snížená",J302,0)</f>
        <v>0</v>
      </c>
      <c r="BG302" s="220">
        <f>IF(N302="zákl. přenesená",J302,0)</f>
        <v>0</v>
      </c>
      <c r="BH302" s="220">
        <f>IF(N302="sníž. přenesená",J302,0)</f>
        <v>0</v>
      </c>
      <c r="BI302" s="220">
        <f>IF(N302="nulová",J302,0)</f>
        <v>0</v>
      </c>
      <c r="BJ302" s="25" t="s">
        <v>80</v>
      </c>
      <c r="BK302" s="220">
        <f>ROUND(I302*H302,2)</f>
        <v>0</v>
      </c>
      <c r="BL302" s="25" t="s">
        <v>775</v>
      </c>
      <c r="BM302" s="25" t="s">
        <v>8991</v>
      </c>
    </row>
    <row r="303" spans="2:65" s="1" customFormat="1" ht="24">
      <c r="B303" s="42"/>
      <c r="C303" s="64"/>
      <c r="D303" s="221" t="s">
        <v>506</v>
      </c>
      <c r="E303" s="64"/>
      <c r="F303" s="222" t="s">
        <v>8990</v>
      </c>
      <c r="G303" s="64"/>
      <c r="H303" s="64"/>
      <c r="I303" s="177"/>
      <c r="J303" s="64"/>
      <c r="K303" s="64"/>
      <c r="L303" s="62"/>
      <c r="M303" s="223"/>
      <c r="N303" s="43"/>
      <c r="O303" s="43"/>
      <c r="P303" s="43"/>
      <c r="Q303" s="43"/>
      <c r="R303" s="43"/>
      <c r="S303" s="43"/>
      <c r="T303" s="79"/>
      <c r="AT303" s="25" t="s">
        <v>506</v>
      </c>
      <c r="AU303" s="25" t="s">
        <v>82</v>
      </c>
    </row>
    <row r="304" spans="2:65" s="1" customFormat="1" ht="36">
      <c r="B304" s="42"/>
      <c r="C304" s="64"/>
      <c r="D304" s="221" t="s">
        <v>509</v>
      </c>
      <c r="E304" s="64"/>
      <c r="F304" s="224" t="s">
        <v>8984</v>
      </c>
      <c r="G304" s="64"/>
      <c r="H304" s="64"/>
      <c r="I304" s="177"/>
      <c r="J304" s="64"/>
      <c r="K304" s="64"/>
      <c r="L304" s="62"/>
      <c r="M304" s="223"/>
      <c r="N304" s="43"/>
      <c r="O304" s="43"/>
      <c r="P304" s="43"/>
      <c r="Q304" s="43"/>
      <c r="R304" s="43"/>
      <c r="S304" s="43"/>
      <c r="T304" s="79"/>
      <c r="AT304" s="25" t="s">
        <v>509</v>
      </c>
      <c r="AU304" s="25" t="s">
        <v>82</v>
      </c>
    </row>
    <row r="305" spans="2:65" s="12" customFormat="1">
      <c r="B305" s="225"/>
      <c r="C305" s="226"/>
      <c r="D305" s="227" t="s">
        <v>513</v>
      </c>
      <c r="E305" s="228" t="s">
        <v>23</v>
      </c>
      <c r="F305" s="229" t="s">
        <v>8992</v>
      </c>
      <c r="G305" s="226"/>
      <c r="H305" s="230">
        <v>826</v>
      </c>
      <c r="I305" s="231"/>
      <c r="J305" s="226"/>
      <c r="K305" s="226"/>
      <c r="L305" s="232"/>
      <c r="M305" s="233"/>
      <c r="N305" s="234"/>
      <c r="O305" s="234"/>
      <c r="P305" s="234"/>
      <c r="Q305" s="234"/>
      <c r="R305" s="234"/>
      <c r="S305" s="234"/>
      <c r="T305" s="235"/>
      <c r="AT305" s="236" t="s">
        <v>513</v>
      </c>
      <c r="AU305" s="236" t="s">
        <v>82</v>
      </c>
      <c r="AV305" s="12" t="s">
        <v>82</v>
      </c>
      <c r="AW305" s="12" t="s">
        <v>36</v>
      </c>
      <c r="AX305" s="12" t="s">
        <v>80</v>
      </c>
      <c r="AY305" s="236" t="s">
        <v>492</v>
      </c>
    </row>
    <row r="306" spans="2:65" s="1" customFormat="1" ht="38.25" customHeight="1">
      <c r="B306" s="42"/>
      <c r="C306" s="209" t="s">
        <v>1462</v>
      </c>
      <c r="D306" s="209" t="s">
        <v>498</v>
      </c>
      <c r="E306" s="210" t="s">
        <v>8993</v>
      </c>
      <c r="F306" s="211" t="s">
        <v>8994</v>
      </c>
      <c r="G306" s="212" t="s">
        <v>832</v>
      </c>
      <c r="H306" s="213">
        <v>36</v>
      </c>
      <c r="I306" s="214"/>
      <c r="J306" s="215">
        <f>ROUND(I306*H306,2)</f>
        <v>0</v>
      </c>
      <c r="K306" s="211" t="s">
        <v>501</v>
      </c>
      <c r="L306" s="62"/>
      <c r="M306" s="216" t="s">
        <v>23</v>
      </c>
      <c r="N306" s="217" t="s">
        <v>44</v>
      </c>
      <c r="O306" s="43"/>
      <c r="P306" s="218">
        <f>O306*H306</f>
        <v>0</v>
      </c>
      <c r="Q306" s="218">
        <v>0</v>
      </c>
      <c r="R306" s="218">
        <f>Q306*H306</f>
        <v>0</v>
      </c>
      <c r="S306" s="218">
        <v>0</v>
      </c>
      <c r="T306" s="219">
        <f>S306*H306</f>
        <v>0</v>
      </c>
      <c r="AR306" s="25" t="s">
        <v>775</v>
      </c>
      <c r="AT306" s="25" t="s">
        <v>498</v>
      </c>
      <c r="AU306" s="25" t="s">
        <v>82</v>
      </c>
      <c r="AY306" s="25" t="s">
        <v>492</v>
      </c>
      <c r="BE306" s="220">
        <f>IF(N306="základní",J306,0)</f>
        <v>0</v>
      </c>
      <c r="BF306" s="220">
        <f>IF(N306="snížená",J306,0)</f>
        <v>0</v>
      </c>
      <c r="BG306" s="220">
        <f>IF(N306="zákl. přenesená",J306,0)</f>
        <v>0</v>
      </c>
      <c r="BH306" s="220">
        <f>IF(N306="sníž. přenesená",J306,0)</f>
        <v>0</v>
      </c>
      <c r="BI306" s="220">
        <f>IF(N306="nulová",J306,0)</f>
        <v>0</v>
      </c>
      <c r="BJ306" s="25" t="s">
        <v>80</v>
      </c>
      <c r="BK306" s="220">
        <f>ROUND(I306*H306,2)</f>
        <v>0</v>
      </c>
      <c r="BL306" s="25" t="s">
        <v>775</v>
      </c>
      <c r="BM306" s="25" t="s">
        <v>8995</v>
      </c>
    </row>
    <row r="307" spans="2:65" s="1" customFormat="1" ht="24">
      <c r="B307" s="42"/>
      <c r="C307" s="64"/>
      <c r="D307" s="221" t="s">
        <v>506</v>
      </c>
      <c r="E307" s="64"/>
      <c r="F307" s="222" t="s">
        <v>8994</v>
      </c>
      <c r="G307" s="64"/>
      <c r="H307" s="64"/>
      <c r="I307" s="177"/>
      <c r="J307" s="64"/>
      <c r="K307" s="64"/>
      <c r="L307" s="62"/>
      <c r="M307" s="223"/>
      <c r="N307" s="43"/>
      <c r="O307" s="43"/>
      <c r="P307" s="43"/>
      <c r="Q307" s="43"/>
      <c r="R307" s="43"/>
      <c r="S307" s="43"/>
      <c r="T307" s="79"/>
      <c r="AT307" s="25" t="s">
        <v>506</v>
      </c>
      <c r="AU307" s="25" t="s">
        <v>82</v>
      </c>
    </row>
    <row r="308" spans="2:65" s="1" customFormat="1" ht="36">
      <c r="B308" s="42"/>
      <c r="C308" s="64"/>
      <c r="D308" s="227" t="s">
        <v>509</v>
      </c>
      <c r="E308" s="64"/>
      <c r="F308" s="273" t="s">
        <v>8984</v>
      </c>
      <c r="G308" s="64"/>
      <c r="H308" s="64"/>
      <c r="I308" s="177"/>
      <c r="J308" s="64"/>
      <c r="K308" s="64"/>
      <c r="L308" s="62"/>
      <c r="M308" s="223"/>
      <c r="N308" s="43"/>
      <c r="O308" s="43"/>
      <c r="P308" s="43"/>
      <c r="Q308" s="43"/>
      <c r="R308" s="43"/>
      <c r="S308" s="43"/>
      <c r="T308" s="79"/>
      <c r="AT308" s="25" t="s">
        <v>509</v>
      </c>
      <c r="AU308" s="25" t="s">
        <v>82</v>
      </c>
    </row>
    <row r="309" spans="2:65" s="1" customFormat="1" ht="16.5" customHeight="1">
      <c r="B309" s="42"/>
      <c r="C309" s="209" t="s">
        <v>1490</v>
      </c>
      <c r="D309" s="209" t="s">
        <v>498</v>
      </c>
      <c r="E309" s="210" t="s">
        <v>8996</v>
      </c>
      <c r="F309" s="211" t="s">
        <v>8997</v>
      </c>
      <c r="G309" s="212" t="s">
        <v>832</v>
      </c>
      <c r="H309" s="213">
        <v>2538</v>
      </c>
      <c r="I309" s="214"/>
      <c r="J309" s="215">
        <f>ROUND(I309*H309,2)</f>
        <v>0</v>
      </c>
      <c r="K309" s="211" t="s">
        <v>501</v>
      </c>
      <c r="L309" s="62"/>
      <c r="M309" s="216" t="s">
        <v>23</v>
      </c>
      <c r="N309" s="217" t="s">
        <v>44</v>
      </c>
      <c r="O309" s="43"/>
      <c r="P309" s="218">
        <f>O309*H309</f>
        <v>0</v>
      </c>
      <c r="Q309" s="218">
        <v>4.6999999999999999E-4</v>
      </c>
      <c r="R309" s="218">
        <f>Q309*H309</f>
        <v>1.19286</v>
      </c>
      <c r="S309" s="218">
        <v>0</v>
      </c>
      <c r="T309" s="219">
        <f>S309*H309</f>
        <v>0</v>
      </c>
      <c r="AR309" s="25" t="s">
        <v>775</v>
      </c>
      <c r="AT309" s="25" t="s">
        <v>498</v>
      </c>
      <c r="AU309" s="25" t="s">
        <v>82</v>
      </c>
      <c r="AY309" s="25" t="s">
        <v>492</v>
      </c>
      <c r="BE309" s="220">
        <f>IF(N309="základní",J309,0)</f>
        <v>0</v>
      </c>
      <c r="BF309" s="220">
        <f>IF(N309="snížená",J309,0)</f>
        <v>0</v>
      </c>
      <c r="BG309" s="220">
        <f>IF(N309="zákl. přenesená",J309,0)</f>
        <v>0</v>
      </c>
      <c r="BH309" s="220">
        <f>IF(N309="sníž. přenesená",J309,0)</f>
        <v>0</v>
      </c>
      <c r="BI309" s="220">
        <f>IF(N309="nulová",J309,0)</f>
        <v>0</v>
      </c>
      <c r="BJ309" s="25" t="s">
        <v>80</v>
      </c>
      <c r="BK309" s="220">
        <f>ROUND(I309*H309,2)</f>
        <v>0</v>
      </c>
      <c r="BL309" s="25" t="s">
        <v>775</v>
      </c>
      <c r="BM309" s="25" t="s">
        <v>8998</v>
      </c>
    </row>
    <row r="310" spans="2:65" s="1" customFormat="1">
      <c r="B310" s="42"/>
      <c r="C310" s="64"/>
      <c r="D310" s="227" t="s">
        <v>506</v>
      </c>
      <c r="E310" s="64"/>
      <c r="F310" s="274" t="s">
        <v>8997</v>
      </c>
      <c r="G310" s="64"/>
      <c r="H310" s="64"/>
      <c r="I310" s="177"/>
      <c r="J310" s="64"/>
      <c r="K310" s="64"/>
      <c r="L310" s="62"/>
      <c r="M310" s="223"/>
      <c r="N310" s="43"/>
      <c r="O310" s="43"/>
      <c r="P310" s="43"/>
      <c r="Q310" s="43"/>
      <c r="R310" s="43"/>
      <c r="S310" s="43"/>
      <c r="T310" s="79"/>
      <c r="AT310" s="25" t="s">
        <v>506</v>
      </c>
      <c r="AU310" s="25" t="s">
        <v>82</v>
      </c>
    </row>
    <row r="311" spans="2:65" s="1" customFormat="1" ht="16.5" customHeight="1">
      <c r="B311" s="42"/>
      <c r="C311" s="209" t="s">
        <v>1497</v>
      </c>
      <c r="D311" s="209" t="s">
        <v>498</v>
      </c>
      <c r="E311" s="210" t="s">
        <v>8999</v>
      </c>
      <c r="F311" s="211" t="s">
        <v>9000</v>
      </c>
      <c r="G311" s="212" t="s">
        <v>832</v>
      </c>
      <c r="H311" s="213">
        <v>1003</v>
      </c>
      <c r="I311" s="214"/>
      <c r="J311" s="215">
        <f>ROUND(I311*H311,2)</f>
        <v>0</v>
      </c>
      <c r="K311" s="211" t="s">
        <v>501</v>
      </c>
      <c r="L311" s="62"/>
      <c r="M311" s="216" t="s">
        <v>23</v>
      </c>
      <c r="N311" s="217" t="s">
        <v>44</v>
      </c>
      <c r="O311" s="43"/>
      <c r="P311" s="218">
        <f>O311*H311</f>
        <v>0</v>
      </c>
      <c r="Q311" s="218">
        <v>7.2000000000000005E-4</v>
      </c>
      <c r="R311" s="218">
        <f>Q311*H311</f>
        <v>0.72216000000000002</v>
      </c>
      <c r="S311" s="218">
        <v>0</v>
      </c>
      <c r="T311" s="219">
        <f>S311*H311</f>
        <v>0</v>
      </c>
      <c r="AR311" s="25" t="s">
        <v>775</v>
      </c>
      <c r="AT311" s="25" t="s">
        <v>498</v>
      </c>
      <c r="AU311" s="25" t="s">
        <v>82</v>
      </c>
      <c r="AY311" s="25" t="s">
        <v>492</v>
      </c>
      <c r="BE311" s="220">
        <f>IF(N311="základní",J311,0)</f>
        <v>0</v>
      </c>
      <c r="BF311" s="220">
        <f>IF(N311="snížená",J311,0)</f>
        <v>0</v>
      </c>
      <c r="BG311" s="220">
        <f>IF(N311="zákl. přenesená",J311,0)</f>
        <v>0</v>
      </c>
      <c r="BH311" s="220">
        <f>IF(N311="sníž. přenesená",J311,0)</f>
        <v>0</v>
      </c>
      <c r="BI311" s="220">
        <f>IF(N311="nulová",J311,0)</f>
        <v>0</v>
      </c>
      <c r="BJ311" s="25" t="s">
        <v>80</v>
      </c>
      <c r="BK311" s="220">
        <f>ROUND(I311*H311,2)</f>
        <v>0</v>
      </c>
      <c r="BL311" s="25" t="s">
        <v>775</v>
      </c>
      <c r="BM311" s="25" t="s">
        <v>9001</v>
      </c>
    </row>
    <row r="312" spans="2:65" s="1" customFormat="1">
      <c r="B312" s="42"/>
      <c r="C312" s="64"/>
      <c r="D312" s="227" t="s">
        <v>506</v>
      </c>
      <c r="E312" s="64"/>
      <c r="F312" s="274" t="s">
        <v>9000</v>
      </c>
      <c r="G312" s="64"/>
      <c r="H312" s="64"/>
      <c r="I312" s="177"/>
      <c r="J312" s="64"/>
      <c r="K312" s="64"/>
      <c r="L312" s="62"/>
      <c r="M312" s="223"/>
      <c r="N312" s="43"/>
      <c r="O312" s="43"/>
      <c r="P312" s="43"/>
      <c r="Q312" s="43"/>
      <c r="R312" s="43"/>
      <c r="S312" s="43"/>
      <c r="T312" s="79"/>
      <c r="AT312" s="25" t="s">
        <v>506</v>
      </c>
      <c r="AU312" s="25" t="s">
        <v>82</v>
      </c>
    </row>
    <row r="313" spans="2:65" s="1" customFormat="1" ht="16.5" customHeight="1">
      <c r="B313" s="42"/>
      <c r="C313" s="209" t="s">
        <v>1502</v>
      </c>
      <c r="D313" s="209" t="s">
        <v>498</v>
      </c>
      <c r="E313" s="210" t="s">
        <v>9002</v>
      </c>
      <c r="F313" s="211" t="s">
        <v>9003</v>
      </c>
      <c r="G313" s="212" t="s">
        <v>832</v>
      </c>
      <c r="H313" s="213">
        <v>967</v>
      </c>
      <c r="I313" s="214"/>
      <c r="J313" s="215">
        <f>ROUND(I313*H313,2)</f>
        <v>0</v>
      </c>
      <c r="K313" s="211" t="s">
        <v>501</v>
      </c>
      <c r="L313" s="62"/>
      <c r="M313" s="216" t="s">
        <v>23</v>
      </c>
      <c r="N313" s="217" t="s">
        <v>44</v>
      </c>
      <c r="O313" s="43"/>
      <c r="P313" s="218">
        <f>O313*H313</f>
        <v>0</v>
      </c>
      <c r="Q313" s="218">
        <v>7.1000000000000002E-4</v>
      </c>
      <c r="R313" s="218">
        <f>Q313*H313</f>
        <v>0.68657000000000001</v>
      </c>
      <c r="S313" s="218">
        <v>0</v>
      </c>
      <c r="T313" s="219">
        <f>S313*H313</f>
        <v>0</v>
      </c>
      <c r="AR313" s="25" t="s">
        <v>775</v>
      </c>
      <c r="AT313" s="25" t="s">
        <v>498</v>
      </c>
      <c r="AU313" s="25" t="s">
        <v>82</v>
      </c>
      <c r="AY313" s="25" t="s">
        <v>492</v>
      </c>
      <c r="BE313" s="220">
        <f>IF(N313="základní",J313,0)</f>
        <v>0</v>
      </c>
      <c r="BF313" s="220">
        <f>IF(N313="snížená",J313,0)</f>
        <v>0</v>
      </c>
      <c r="BG313" s="220">
        <f>IF(N313="zákl. přenesená",J313,0)</f>
        <v>0</v>
      </c>
      <c r="BH313" s="220">
        <f>IF(N313="sníž. přenesená",J313,0)</f>
        <v>0</v>
      </c>
      <c r="BI313" s="220">
        <f>IF(N313="nulová",J313,0)</f>
        <v>0</v>
      </c>
      <c r="BJ313" s="25" t="s">
        <v>80</v>
      </c>
      <c r="BK313" s="220">
        <f>ROUND(I313*H313,2)</f>
        <v>0</v>
      </c>
      <c r="BL313" s="25" t="s">
        <v>775</v>
      </c>
      <c r="BM313" s="25" t="s">
        <v>9004</v>
      </c>
    </row>
    <row r="314" spans="2:65" s="1" customFormat="1">
      <c r="B314" s="42"/>
      <c r="C314" s="64"/>
      <c r="D314" s="227" t="s">
        <v>506</v>
      </c>
      <c r="E314" s="64"/>
      <c r="F314" s="274" t="s">
        <v>9003</v>
      </c>
      <c r="G314" s="64"/>
      <c r="H314" s="64"/>
      <c r="I314" s="177"/>
      <c r="J314" s="64"/>
      <c r="K314" s="64"/>
      <c r="L314" s="62"/>
      <c r="M314" s="223"/>
      <c r="N314" s="43"/>
      <c r="O314" s="43"/>
      <c r="P314" s="43"/>
      <c r="Q314" s="43"/>
      <c r="R314" s="43"/>
      <c r="S314" s="43"/>
      <c r="T314" s="79"/>
      <c r="AT314" s="25" t="s">
        <v>506</v>
      </c>
      <c r="AU314" s="25" t="s">
        <v>82</v>
      </c>
    </row>
    <row r="315" spans="2:65" s="1" customFormat="1" ht="16.5" customHeight="1">
      <c r="B315" s="42"/>
      <c r="C315" s="209" t="s">
        <v>1529</v>
      </c>
      <c r="D315" s="209" t="s">
        <v>498</v>
      </c>
      <c r="E315" s="210" t="s">
        <v>9005</v>
      </c>
      <c r="F315" s="211" t="s">
        <v>9006</v>
      </c>
      <c r="G315" s="212" t="s">
        <v>832</v>
      </c>
      <c r="H315" s="213">
        <v>659</v>
      </c>
      <c r="I315" s="214"/>
      <c r="J315" s="215">
        <f>ROUND(I315*H315,2)</f>
        <v>0</v>
      </c>
      <c r="K315" s="211" t="s">
        <v>501</v>
      </c>
      <c r="L315" s="62"/>
      <c r="M315" s="216" t="s">
        <v>23</v>
      </c>
      <c r="N315" s="217" t="s">
        <v>44</v>
      </c>
      <c r="O315" s="43"/>
      <c r="P315" s="218">
        <f>O315*H315</f>
        <v>0</v>
      </c>
      <c r="Q315" s="218">
        <v>1.2800000000000001E-3</v>
      </c>
      <c r="R315" s="218">
        <f>Q315*H315</f>
        <v>0.84352000000000005</v>
      </c>
      <c r="S315" s="218">
        <v>0</v>
      </c>
      <c r="T315" s="219">
        <f>S315*H315</f>
        <v>0</v>
      </c>
      <c r="AR315" s="25" t="s">
        <v>775</v>
      </c>
      <c r="AT315" s="25" t="s">
        <v>498</v>
      </c>
      <c r="AU315" s="25" t="s">
        <v>82</v>
      </c>
      <c r="AY315" s="25" t="s">
        <v>492</v>
      </c>
      <c r="BE315" s="220">
        <f>IF(N315="základní",J315,0)</f>
        <v>0</v>
      </c>
      <c r="BF315" s="220">
        <f>IF(N315="snížená",J315,0)</f>
        <v>0</v>
      </c>
      <c r="BG315" s="220">
        <f>IF(N315="zákl. přenesená",J315,0)</f>
        <v>0</v>
      </c>
      <c r="BH315" s="220">
        <f>IF(N315="sníž. přenesená",J315,0)</f>
        <v>0</v>
      </c>
      <c r="BI315" s="220">
        <f>IF(N315="nulová",J315,0)</f>
        <v>0</v>
      </c>
      <c r="BJ315" s="25" t="s">
        <v>80</v>
      </c>
      <c r="BK315" s="220">
        <f>ROUND(I315*H315,2)</f>
        <v>0</v>
      </c>
      <c r="BL315" s="25" t="s">
        <v>775</v>
      </c>
      <c r="BM315" s="25" t="s">
        <v>9007</v>
      </c>
    </row>
    <row r="316" spans="2:65" s="1" customFormat="1">
      <c r="B316" s="42"/>
      <c r="C316" s="64"/>
      <c r="D316" s="227" t="s">
        <v>506</v>
      </c>
      <c r="E316" s="64"/>
      <c r="F316" s="274" t="s">
        <v>9006</v>
      </c>
      <c r="G316" s="64"/>
      <c r="H316" s="64"/>
      <c r="I316" s="177"/>
      <c r="J316" s="64"/>
      <c r="K316" s="64"/>
      <c r="L316" s="62"/>
      <c r="M316" s="223"/>
      <c r="N316" s="43"/>
      <c r="O316" s="43"/>
      <c r="P316" s="43"/>
      <c r="Q316" s="43"/>
      <c r="R316" s="43"/>
      <c r="S316" s="43"/>
      <c r="T316" s="79"/>
      <c r="AT316" s="25" t="s">
        <v>506</v>
      </c>
      <c r="AU316" s="25" t="s">
        <v>82</v>
      </c>
    </row>
    <row r="317" spans="2:65" s="1" customFormat="1" ht="16.5" customHeight="1">
      <c r="B317" s="42"/>
      <c r="C317" s="209" t="s">
        <v>1535</v>
      </c>
      <c r="D317" s="209" t="s">
        <v>498</v>
      </c>
      <c r="E317" s="210" t="s">
        <v>9008</v>
      </c>
      <c r="F317" s="211" t="s">
        <v>9009</v>
      </c>
      <c r="G317" s="212" t="s">
        <v>832</v>
      </c>
      <c r="H317" s="213">
        <v>151</v>
      </c>
      <c r="I317" s="214"/>
      <c r="J317" s="215">
        <f>ROUND(I317*H317,2)</f>
        <v>0</v>
      </c>
      <c r="K317" s="211" t="s">
        <v>501</v>
      </c>
      <c r="L317" s="62"/>
      <c r="M317" s="216" t="s">
        <v>23</v>
      </c>
      <c r="N317" s="217" t="s">
        <v>44</v>
      </c>
      <c r="O317" s="43"/>
      <c r="P317" s="218">
        <f>O317*H317</f>
        <v>0</v>
      </c>
      <c r="Q317" s="218">
        <v>1.6100000000000001E-3</v>
      </c>
      <c r="R317" s="218">
        <f>Q317*H317</f>
        <v>0.24311000000000002</v>
      </c>
      <c r="S317" s="218">
        <v>0</v>
      </c>
      <c r="T317" s="219">
        <f>S317*H317</f>
        <v>0</v>
      </c>
      <c r="AR317" s="25" t="s">
        <v>775</v>
      </c>
      <c r="AT317" s="25" t="s">
        <v>498</v>
      </c>
      <c r="AU317" s="25" t="s">
        <v>82</v>
      </c>
      <c r="AY317" s="25" t="s">
        <v>492</v>
      </c>
      <c r="BE317" s="220">
        <f>IF(N317="základní",J317,0)</f>
        <v>0</v>
      </c>
      <c r="BF317" s="220">
        <f>IF(N317="snížená",J317,0)</f>
        <v>0</v>
      </c>
      <c r="BG317" s="220">
        <f>IF(N317="zákl. přenesená",J317,0)</f>
        <v>0</v>
      </c>
      <c r="BH317" s="220">
        <f>IF(N317="sníž. přenesená",J317,0)</f>
        <v>0</v>
      </c>
      <c r="BI317" s="220">
        <f>IF(N317="nulová",J317,0)</f>
        <v>0</v>
      </c>
      <c r="BJ317" s="25" t="s">
        <v>80</v>
      </c>
      <c r="BK317" s="220">
        <f>ROUND(I317*H317,2)</f>
        <v>0</v>
      </c>
      <c r="BL317" s="25" t="s">
        <v>775</v>
      </c>
      <c r="BM317" s="25" t="s">
        <v>9010</v>
      </c>
    </row>
    <row r="318" spans="2:65" s="1" customFormat="1">
      <c r="B318" s="42"/>
      <c r="C318" s="64"/>
      <c r="D318" s="227" t="s">
        <v>506</v>
      </c>
      <c r="E318" s="64"/>
      <c r="F318" s="274" t="s">
        <v>9009</v>
      </c>
      <c r="G318" s="64"/>
      <c r="H318" s="64"/>
      <c r="I318" s="177"/>
      <c r="J318" s="64"/>
      <c r="K318" s="64"/>
      <c r="L318" s="62"/>
      <c r="M318" s="223"/>
      <c r="N318" s="43"/>
      <c r="O318" s="43"/>
      <c r="P318" s="43"/>
      <c r="Q318" s="43"/>
      <c r="R318" s="43"/>
      <c r="S318" s="43"/>
      <c r="T318" s="79"/>
      <c r="AT318" s="25" t="s">
        <v>506</v>
      </c>
      <c r="AU318" s="25" t="s">
        <v>82</v>
      </c>
    </row>
    <row r="319" spans="2:65" s="1" customFormat="1" ht="16.5" customHeight="1">
      <c r="B319" s="42"/>
      <c r="C319" s="209" t="s">
        <v>1541</v>
      </c>
      <c r="D319" s="209" t="s">
        <v>498</v>
      </c>
      <c r="E319" s="210" t="s">
        <v>9011</v>
      </c>
      <c r="F319" s="211" t="s">
        <v>9012</v>
      </c>
      <c r="G319" s="212" t="s">
        <v>832</v>
      </c>
      <c r="H319" s="213">
        <v>61</v>
      </c>
      <c r="I319" s="214"/>
      <c r="J319" s="215">
        <f>ROUND(I319*H319,2)</f>
        <v>0</v>
      </c>
      <c r="K319" s="211" t="s">
        <v>501</v>
      </c>
      <c r="L319" s="62"/>
      <c r="M319" s="216" t="s">
        <v>23</v>
      </c>
      <c r="N319" s="217" t="s">
        <v>44</v>
      </c>
      <c r="O319" s="43"/>
      <c r="P319" s="218">
        <f>O319*H319</f>
        <v>0</v>
      </c>
      <c r="Q319" s="218">
        <v>1.9599999999999999E-3</v>
      </c>
      <c r="R319" s="218">
        <f>Q319*H319</f>
        <v>0.11956</v>
      </c>
      <c r="S319" s="218">
        <v>0</v>
      </c>
      <c r="T319" s="219">
        <f>S319*H319</f>
        <v>0</v>
      </c>
      <c r="AR319" s="25" t="s">
        <v>775</v>
      </c>
      <c r="AT319" s="25" t="s">
        <v>498</v>
      </c>
      <c r="AU319" s="25" t="s">
        <v>82</v>
      </c>
      <c r="AY319" s="25" t="s">
        <v>492</v>
      </c>
      <c r="BE319" s="220">
        <f>IF(N319="základní",J319,0)</f>
        <v>0</v>
      </c>
      <c r="BF319" s="220">
        <f>IF(N319="snížená",J319,0)</f>
        <v>0</v>
      </c>
      <c r="BG319" s="220">
        <f>IF(N319="zákl. přenesená",J319,0)</f>
        <v>0</v>
      </c>
      <c r="BH319" s="220">
        <f>IF(N319="sníž. přenesená",J319,0)</f>
        <v>0</v>
      </c>
      <c r="BI319" s="220">
        <f>IF(N319="nulová",J319,0)</f>
        <v>0</v>
      </c>
      <c r="BJ319" s="25" t="s">
        <v>80</v>
      </c>
      <c r="BK319" s="220">
        <f>ROUND(I319*H319,2)</f>
        <v>0</v>
      </c>
      <c r="BL319" s="25" t="s">
        <v>775</v>
      </c>
      <c r="BM319" s="25" t="s">
        <v>9013</v>
      </c>
    </row>
    <row r="320" spans="2:65" s="1" customFormat="1">
      <c r="B320" s="42"/>
      <c r="C320" s="64"/>
      <c r="D320" s="227" t="s">
        <v>506</v>
      </c>
      <c r="E320" s="64"/>
      <c r="F320" s="274" t="s">
        <v>9012</v>
      </c>
      <c r="G320" s="64"/>
      <c r="H320" s="64"/>
      <c r="I320" s="177"/>
      <c r="J320" s="64"/>
      <c r="K320" s="64"/>
      <c r="L320" s="62"/>
      <c r="M320" s="223"/>
      <c r="N320" s="43"/>
      <c r="O320" s="43"/>
      <c r="P320" s="43"/>
      <c r="Q320" s="43"/>
      <c r="R320" s="43"/>
      <c r="S320" s="43"/>
      <c r="T320" s="79"/>
      <c r="AT320" s="25" t="s">
        <v>506</v>
      </c>
      <c r="AU320" s="25" t="s">
        <v>82</v>
      </c>
    </row>
    <row r="321" spans="2:65" s="1" customFormat="1" ht="16.5" customHeight="1">
      <c r="B321" s="42"/>
      <c r="C321" s="209" t="s">
        <v>1546</v>
      </c>
      <c r="D321" s="209" t="s">
        <v>498</v>
      </c>
      <c r="E321" s="210" t="s">
        <v>9014</v>
      </c>
      <c r="F321" s="211" t="s">
        <v>9015</v>
      </c>
      <c r="G321" s="212" t="s">
        <v>832</v>
      </c>
      <c r="H321" s="213">
        <v>84</v>
      </c>
      <c r="I321" s="214"/>
      <c r="J321" s="215">
        <f>ROUND(I321*H321,2)</f>
        <v>0</v>
      </c>
      <c r="K321" s="211" t="s">
        <v>501</v>
      </c>
      <c r="L321" s="62"/>
      <c r="M321" s="216" t="s">
        <v>23</v>
      </c>
      <c r="N321" s="217" t="s">
        <v>44</v>
      </c>
      <c r="O321" s="43"/>
      <c r="P321" s="218">
        <f>O321*H321</f>
        <v>0</v>
      </c>
      <c r="Q321" s="218">
        <v>3.3899999999999998E-3</v>
      </c>
      <c r="R321" s="218">
        <f>Q321*H321</f>
        <v>0.28475999999999996</v>
      </c>
      <c r="S321" s="218">
        <v>0</v>
      </c>
      <c r="T321" s="219">
        <f>S321*H321</f>
        <v>0</v>
      </c>
      <c r="AR321" s="25" t="s">
        <v>775</v>
      </c>
      <c r="AT321" s="25" t="s">
        <v>498</v>
      </c>
      <c r="AU321" s="25" t="s">
        <v>82</v>
      </c>
      <c r="AY321" s="25" t="s">
        <v>492</v>
      </c>
      <c r="BE321" s="220">
        <f>IF(N321="základní",J321,0)</f>
        <v>0</v>
      </c>
      <c r="BF321" s="220">
        <f>IF(N321="snížená",J321,0)</f>
        <v>0</v>
      </c>
      <c r="BG321" s="220">
        <f>IF(N321="zákl. přenesená",J321,0)</f>
        <v>0</v>
      </c>
      <c r="BH321" s="220">
        <f>IF(N321="sníž. přenesená",J321,0)</f>
        <v>0</v>
      </c>
      <c r="BI321" s="220">
        <f>IF(N321="nulová",J321,0)</f>
        <v>0</v>
      </c>
      <c r="BJ321" s="25" t="s">
        <v>80</v>
      </c>
      <c r="BK321" s="220">
        <f>ROUND(I321*H321,2)</f>
        <v>0</v>
      </c>
      <c r="BL321" s="25" t="s">
        <v>775</v>
      </c>
      <c r="BM321" s="25" t="s">
        <v>9016</v>
      </c>
    </row>
    <row r="322" spans="2:65" s="1" customFormat="1">
      <c r="B322" s="42"/>
      <c r="C322" s="64"/>
      <c r="D322" s="227" t="s">
        <v>506</v>
      </c>
      <c r="E322" s="64"/>
      <c r="F322" s="274" t="s">
        <v>9015</v>
      </c>
      <c r="G322" s="64"/>
      <c r="H322" s="64"/>
      <c r="I322" s="177"/>
      <c r="J322" s="64"/>
      <c r="K322" s="64"/>
      <c r="L322" s="62"/>
      <c r="M322" s="223"/>
      <c r="N322" s="43"/>
      <c r="O322" s="43"/>
      <c r="P322" s="43"/>
      <c r="Q322" s="43"/>
      <c r="R322" s="43"/>
      <c r="S322" s="43"/>
      <c r="T322" s="79"/>
      <c r="AT322" s="25" t="s">
        <v>506</v>
      </c>
      <c r="AU322" s="25" t="s">
        <v>82</v>
      </c>
    </row>
    <row r="323" spans="2:65" s="1" customFormat="1" ht="25.5" customHeight="1">
      <c r="B323" s="42"/>
      <c r="C323" s="209" t="s">
        <v>1554</v>
      </c>
      <c r="D323" s="209" t="s">
        <v>498</v>
      </c>
      <c r="E323" s="210" t="s">
        <v>9017</v>
      </c>
      <c r="F323" s="211" t="s">
        <v>9018</v>
      </c>
      <c r="G323" s="212" t="s">
        <v>1025</v>
      </c>
      <c r="H323" s="213">
        <v>700</v>
      </c>
      <c r="I323" s="214"/>
      <c r="J323" s="215">
        <f>ROUND(I323*H323,2)</f>
        <v>0</v>
      </c>
      <c r="K323" s="211" t="s">
        <v>501</v>
      </c>
      <c r="L323" s="62"/>
      <c r="M323" s="216" t="s">
        <v>23</v>
      </c>
      <c r="N323" s="217" t="s">
        <v>44</v>
      </c>
      <c r="O323" s="43"/>
      <c r="P323" s="218">
        <f>O323*H323</f>
        <v>0</v>
      </c>
      <c r="Q323" s="218">
        <v>1.0000000000000001E-5</v>
      </c>
      <c r="R323" s="218">
        <f>Q323*H323</f>
        <v>7.0000000000000001E-3</v>
      </c>
      <c r="S323" s="218">
        <v>0</v>
      </c>
      <c r="T323" s="219">
        <f>S323*H323</f>
        <v>0</v>
      </c>
      <c r="AR323" s="25" t="s">
        <v>775</v>
      </c>
      <c r="AT323" s="25" t="s">
        <v>498</v>
      </c>
      <c r="AU323" s="25" t="s">
        <v>82</v>
      </c>
      <c r="AY323" s="25" t="s">
        <v>492</v>
      </c>
      <c r="BE323" s="220">
        <f>IF(N323="základní",J323,0)</f>
        <v>0</v>
      </c>
      <c r="BF323" s="220">
        <f>IF(N323="snížená",J323,0)</f>
        <v>0</v>
      </c>
      <c r="BG323" s="220">
        <f>IF(N323="zákl. přenesená",J323,0)</f>
        <v>0</v>
      </c>
      <c r="BH323" s="220">
        <f>IF(N323="sníž. přenesená",J323,0)</f>
        <v>0</v>
      </c>
      <c r="BI323" s="220">
        <f>IF(N323="nulová",J323,0)</f>
        <v>0</v>
      </c>
      <c r="BJ323" s="25" t="s">
        <v>80</v>
      </c>
      <c r="BK323" s="220">
        <f>ROUND(I323*H323,2)</f>
        <v>0</v>
      </c>
      <c r="BL323" s="25" t="s">
        <v>775</v>
      </c>
      <c r="BM323" s="25" t="s">
        <v>9019</v>
      </c>
    </row>
    <row r="324" spans="2:65" s="1" customFormat="1" ht="24">
      <c r="B324" s="42"/>
      <c r="C324" s="64"/>
      <c r="D324" s="227" t="s">
        <v>506</v>
      </c>
      <c r="E324" s="64"/>
      <c r="F324" s="274" t="s">
        <v>9018</v>
      </c>
      <c r="G324" s="64"/>
      <c r="H324" s="64"/>
      <c r="I324" s="177"/>
      <c r="J324" s="64"/>
      <c r="K324" s="64"/>
      <c r="L324" s="62"/>
      <c r="M324" s="223"/>
      <c r="N324" s="43"/>
      <c r="O324" s="43"/>
      <c r="P324" s="43"/>
      <c r="Q324" s="43"/>
      <c r="R324" s="43"/>
      <c r="S324" s="43"/>
      <c r="T324" s="79"/>
      <c r="AT324" s="25" t="s">
        <v>506</v>
      </c>
      <c r="AU324" s="25" t="s">
        <v>82</v>
      </c>
    </row>
    <row r="325" spans="2:65" s="1" customFormat="1" ht="25.5" customHeight="1">
      <c r="B325" s="42"/>
      <c r="C325" s="209" t="s">
        <v>1563</v>
      </c>
      <c r="D325" s="209" t="s">
        <v>498</v>
      </c>
      <c r="E325" s="210" t="s">
        <v>9020</v>
      </c>
      <c r="F325" s="211" t="s">
        <v>9021</v>
      </c>
      <c r="G325" s="212" t="s">
        <v>1025</v>
      </c>
      <c r="H325" s="213">
        <v>24</v>
      </c>
      <c r="I325" s="214"/>
      <c r="J325" s="215">
        <f>ROUND(I325*H325,2)</f>
        <v>0</v>
      </c>
      <c r="K325" s="211" t="s">
        <v>501</v>
      </c>
      <c r="L325" s="62"/>
      <c r="M325" s="216" t="s">
        <v>23</v>
      </c>
      <c r="N325" s="217" t="s">
        <v>44</v>
      </c>
      <c r="O325" s="43"/>
      <c r="P325" s="218">
        <f>O325*H325</f>
        <v>0</v>
      </c>
      <c r="Q325" s="218">
        <v>1.0000000000000001E-5</v>
      </c>
      <c r="R325" s="218">
        <f>Q325*H325</f>
        <v>2.4000000000000003E-4</v>
      </c>
      <c r="S325" s="218">
        <v>0</v>
      </c>
      <c r="T325" s="219">
        <f>S325*H325</f>
        <v>0</v>
      </c>
      <c r="AR325" s="25" t="s">
        <v>775</v>
      </c>
      <c r="AT325" s="25" t="s">
        <v>498</v>
      </c>
      <c r="AU325" s="25" t="s">
        <v>82</v>
      </c>
      <c r="AY325" s="25" t="s">
        <v>492</v>
      </c>
      <c r="BE325" s="220">
        <f>IF(N325="základní",J325,0)</f>
        <v>0</v>
      </c>
      <c r="BF325" s="220">
        <f>IF(N325="snížená",J325,0)</f>
        <v>0</v>
      </c>
      <c r="BG325" s="220">
        <f>IF(N325="zákl. přenesená",J325,0)</f>
        <v>0</v>
      </c>
      <c r="BH325" s="220">
        <f>IF(N325="sníž. přenesená",J325,0)</f>
        <v>0</v>
      </c>
      <c r="BI325" s="220">
        <f>IF(N325="nulová",J325,0)</f>
        <v>0</v>
      </c>
      <c r="BJ325" s="25" t="s">
        <v>80</v>
      </c>
      <c r="BK325" s="220">
        <f>ROUND(I325*H325,2)</f>
        <v>0</v>
      </c>
      <c r="BL325" s="25" t="s">
        <v>775</v>
      </c>
      <c r="BM325" s="25" t="s">
        <v>9022</v>
      </c>
    </row>
    <row r="326" spans="2:65" s="1" customFormat="1" ht="24">
      <c r="B326" s="42"/>
      <c r="C326" s="64"/>
      <c r="D326" s="227" t="s">
        <v>506</v>
      </c>
      <c r="E326" s="64"/>
      <c r="F326" s="274" t="s">
        <v>9021</v>
      </c>
      <c r="G326" s="64"/>
      <c r="H326" s="64"/>
      <c r="I326" s="177"/>
      <c r="J326" s="64"/>
      <c r="K326" s="64"/>
      <c r="L326" s="62"/>
      <c r="M326" s="223"/>
      <c r="N326" s="43"/>
      <c r="O326" s="43"/>
      <c r="P326" s="43"/>
      <c r="Q326" s="43"/>
      <c r="R326" s="43"/>
      <c r="S326" s="43"/>
      <c r="T326" s="79"/>
      <c r="AT326" s="25" t="s">
        <v>506</v>
      </c>
      <c r="AU326" s="25" t="s">
        <v>82</v>
      </c>
    </row>
    <row r="327" spans="2:65" s="1" customFormat="1" ht="16.5" customHeight="1">
      <c r="B327" s="42"/>
      <c r="C327" s="209" t="s">
        <v>1567</v>
      </c>
      <c r="D327" s="209" t="s">
        <v>498</v>
      </c>
      <c r="E327" s="210" t="s">
        <v>9023</v>
      </c>
      <c r="F327" s="211" t="s">
        <v>9024</v>
      </c>
      <c r="G327" s="212" t="s">
        <v>1025</v>
      </c>
      <c r="H327" s="213">
        <v>22</v>
      </c>
      <c r="I327" s="214"/>
      <c r="J327" s="215">
        <f>ROUND(I327*H327,2)</f>
        <v>0</v>
      </c>
      <c r="K327" s="211" t="s">
        <v>501</v>
      </c>
      <c r="L327" s="62"/>
      <c r="M327" s="216" t="s">
        <v>23</v>
      </c>
      <c r="N327" s="217" t="s">
        <v>44</v>
      </c>
      <c r="O327" s="43"/>
      <c r="P327" s="218">
        <f>O327*H327</f>
        <v>0</v>
      </c>
      <c r="Q327" s="218">
        <v>1.1E-4</v>
      </c>
      <c r="R327" s="218">
        <f>Q327*H327</f>
        <v>2.4200000000000003E-3</v>
      </c>
      <c r="S327" s="218">
        <v>0</v>
      </c>
      <c r="T327" s="219">
        <f>S327*H327</f>
        <v>0</v>
      </c>
      <c r="AR327" s="25" t="s">
        <v>775</v>
      </c>
      <c r="AT327" s="25" t="s">
        <v>498</v>
      </c>
      <c r="AU327" s="25" t="s">
        <v>82</v>
      </c>
      <c r="AY327" s="25" t="s">
        <v>492</v>
      </c>
      <c r="BE327" s="220">
        <f>IF(N327="základní",J327,0)</f>
        <v>0</v>
      </c>
      <c r="BF327" s="220">
        <f>IF(N327="snížená",J327,0)</f>
        <v>0</v>
      </c>
      <c r="BG327" s="220">
        <f>IF(N327="zákl. přenesená",J327,0)</f>
        <v>0</v>
      </c>
      <c r="BH327" s="220">
        <f>IF(N327="sníž. přenesená",J327,0)</f>
        <v>0</v>
      </c>
      <c r="BI327" s="220">
        <f>IF(N327="nulová",J327,0)</f>
        <v>0</v>
      </c>
      <c r="BJ327" s="25" t="s">
        <v>80</v>
      </c>
      <c r="BK327" s="220">
        <f>ROUND(I327*H327,2)</f>
        <v>0</v>
      </c>
      <c r="BL327" s="25" t="s">
        <v>775</v>
      </c>
      <c r="BM327" s="25" t="s">
        <v>9025</v>
      </c>
    </row>
    <row r="328" spans="2:65" s="1" customFormat="1">
      <c r="B328" s="42"/>
      <c r="C328" s="64"/>
      <c r="D328" s="221" t="s">
        <v>506</v>
      </c>
      <c r="E328" s="64"/>
      <c r="F328" s="222" t="s">
        <v>9024</v>
      </c>
      <c r="G328" s="64"/>
      <c r="H328" s="64"/>
      <c r="I328" s="177"/>
      <c r="J328" s="64"/>
      <c r="K328" s="64"/>
      <c r="L328" s="62"/>
      <c r="M328" s="223"/>
      <c r="N328" s="43"/>
      <c r="O328" s="43"/>
      <c r="P328" s="43"/>
      <c r="Q328" s="43"/>
      <c r="R328" s="43"/>
      <c r="S328" s="43"/>
      <c r="T328" s="79"/>
      <c r="AT328" s="25" t="s">
        <v>506</v>
      </c>
      <c r="AU328" s="25" t="s">
        <v>82</v>
      </c>
    </row>
    <row r="329" spans="2:65" s="1" customFormat="1" ht="36">
      <c r="B329" s="42"/>
      <c r="C329" s="64"/>
      <c r="D329" s="227" t="s">
        <v>2254</v>
      </c>
      <c r="E329" s="64"/>
      <c r="F329" s="273" t="s">
        <v>9026</v>
      </c>
      <c r="G329" s="64"/>
      <c r="H329" s="64"/>
      <c r="I329" s="177"/>
      <c r="J329" s="64"/>
      <c r="K329" s="64"/>
      <c r="L329" s="62"/>
      <c r="M329" s="223"/>
      <c r="N329" s="43"/>
      <c r="O329" s="43"/>
      <c r="P329" s="43"/>
      <c r="Q329" s="43"/>
      <c r="R329" s="43"/>
      <c r="S329" s="43"/>
      <c r="T329" s="79"/>
      <c r="AT329" s="25" t="s">
        <v>2254</v>
      </c>
      <c r="AU329" s="25" t="s">
        <v>82</v>
      </c>
    </row>
    <row r="330" spans="2:65" s="1" customFormat="1" ht="16.5" customHeight="1">
      <c r="B330" s="42"/>
      <c r="C330" s="209" t="s">
        <v>1571</v>
      </c>
      <c r="D330" s="209" t="s">
        <v>498</v>
      </c>
      <c r="E330" s="210" t="s">
        <v>9027</v>
      </c>
      <c r="F330" s="211" t="s">
        <v>9028</v>
      </c>
      <c r="G330" s="212" t="s">
        <v>1025</v>
      </c>
      <c r="H330" s="213">
        <v>72</v>
      </c>
      <c r="I330" s="214"/>
      <c r="J330" s="215">
        <f>ROUND(I330*H330,2)</f>
        <v>0</v>
      </c>
      <c r="K330" s="211" t="s">
        <v>501</v>
      </c>
      <c r="L330" s="62"/>
      <c r="M330" s="216" t="s">
        <v>23</v>
      </c>
      <c r="N330" s="217" t="s">
        <v>44</v>
      </c>
      <c r="O330" s="43"/>
      <c r="P330" s="218">
        <f>O330*H330</f>
        <v>0</v>
      </c>
      <c r="Q330" s="218">
        <v>1.6000000000000001E-4</v>
      </c>
      <c r="R330" s="218">
        <f>Q330*H330</f>
        <v>1.1520000000000001E-2</v>
      </c>
      <c r="S330" s="218">
        <v>0</v>
      </c>
      <c r="T330" s="219">
        <f>S330*H330</f>
        <v>0</v>
      </c>
      <c r="AR330" s="25" t="s">
        <v>775</v>
      </c>
      <c r="AT330" s="25" t="s">
        <v>498</v>
      </c>
      <c r="AU330" s="25" t="s">
        <v>82</v>
      </c>
      <c r="AY330" s="25" t="s">
        <v>492</v>
      </c>
      <c r="BE330" s="220">
        <f>IF(N330="základní",J330,0)</f>
        <v>0</v>
      </c>
      <c r="BF330" s="220">
        <f>IF(N330="snížená",J330,0)</f>
        <v>0</v>
      </c>
      <c r="BG330" s="220">
        <f>IF(N330="zákl. přenesená",J330,0)</f>
        <v>0</v>
      </c>
      <c r="BH330" s="220">
        <f>IF(N330="sníž. přenesená",J330,0)</f>
        <v>0</v>
      </c>
      <c r="BI330" s="220">
        <f>IF(N330="nulová",J330,0)</f>
        <v>0</v>
      </c>
      <c r="BJ330" s="25" t="s">
        <v>80</v>
      </c>
      <c r="BK330" s="220">
        <f>ROUND(I330*H330,2)</f>
        <v>0</v>
      </c>
      <c r="BL330" s="25" t="s">
        <v>775</v>
      </c>
      <c r="BM330" s="25" t="s">
        <v>9029</v>
      </c>
    </row>
    <row r="331" spans="2:65" s="1" customFormat="1">
      <c r="B331" s="42"/>
      <c r="C331" s="64"/>
      <c r="D331" s="221" t="s">
        <v>506</v>
      </c>
      <c r="E331" s="64"/>
      <c r="F331" s="222" t="s">
        <v>9028</v>
      </c>
      <c r="G331" s="64"/>
      <c r="H331" s="64"/>
      <c r="I331" s="177"/>
      <c r="J331" s="64"/>
      <c r="K331" s="64"/>
      <c r="L331" s="62"/>
      <c r="M331" s="223"/>
      <c r="N331" s="43"/>
      <c r="O331" s="43"/>
      <c r="P331" s="43"/>
      <c r="Q331" s="43"/>
      <c r="R331" s="43"/>
      <c r="S331" s="43"/>
      <c r="T331" s="79"/>
      <c r="AT331" s="25" t="s">
        <v>506</v>
      </c>
      <c r="AU331" s="25" t="s">
        <v>82</v>
      </c>
    </row>
    <row r="332" spans="2:65" s="1" customFormat="1" ht="36">
      <c r="B332" s="42"/>
      <c r="C332" s="64"/>
      <c r="D332" s="227" t="s">
        <v>2254</v>
      </c>
      <c r="E332" s="64"/>
      <c r="F332" s="273" t="s">
        <v>9026</v>
      </c>
      <c r="G332" s="64"/>
      <c r="H332" s="64"/>
      <c r="I332" s="177"/>
      <c r="J332" s="64"/>
      <c r="K332" s="64"/>
      <c r="L332" s="62"/>
      <c r="M332" s="223"/>
      <c r="N332" s="43"/>
      <c r="O332" s="43"/>
      <c r="P332" s="43"/>
      <c r="Q332" s="43"/>
      <c r="R332" s="43"/>
      <c r="S332" s="43"/>
      <c r="T332" s="79"/>
      <c r="AT332" s="25" t="s">
        <v>2254</v>
      </c>
      <c r="AU332" s="25" t="s">
        <v>82</v>
      </c>
    </row>
    <row r="333" spans="2:65" s="1" customFormat="1" ht="16.5" customHeight="1">
      <c r="B333" s="42"/>
      <c r="C333" s="209" t="s">
        <v>1578</v>
      </c>
      <c r="D333" s="209" t="s">
        <v>498</v>
      </c>
      <c r="E333" s="210" t="s">
        <v>9030</v>
      </c>
      <c r="F333" s="211" t="s">
        <v>9031</v>
      </c>
      <c r="G333" s="212" t="s">
        <v>1025</v>
      </c>
      <c r="H333" s="213">
        <v>132</v>
      </c>
      <c r="I333" s="214"/>
      <c r="J333" s="215">
        <f>ROUND(I333*H333,2)</f>
        <v>0</v>
      </c>
      <c r="K333" s="211" t="s">
        <v>501</v>
      </c>
      <c r="L333" s="62"/>
      <c r="M333" s="216" t="s">
        <v>23</v>
      </c>
      <c r="N333" s="217" t="s">
        <v>44</v>
      </c>
      <c r="O333" s="43"/>
      <c r="P333" s="218">
        <f>O333*H333</f>
        <v>0</v>
      </c>
      <c r="Q333" s="218">
        <v>2.4000000000000001E-4</v>
      </c>
      <c r="R333" s="218">
        <f>Q333*H333</f>
        <v>3.168E-2</v>
      </c>
      <c r="S333" s="218">
        <v>0</v>
      </c>
      <c r="T333" s="219">
        <f>S333*H333</f>
        <v>0</v>
      </c>
      <c r="AR333" s="25" t="s">
        <v>775</v>
      </c>
      <c r="AT333" s="25" t="s">
        <v>498</v>
      </c>
      <c r="AU333" s="25" t="s">
        <v>82</v>
      </c>
      <c r="AY333" s="25" t="s">
        <v>492</v>
      </c>
      <c r="BE333" s="220">
        <f>IF(N333="základní",J333,0)</f>
        <v>0</v>
      </c>
      <c r="BF333" s="220">
        <f>IF(N333="snížená",J333,0)</f>
        <v>0</v>
      </c>
      <c r="BG333" s="220">
        <f>IF(N333="zákl. přenesená",J333,0)</f>
        <v>0</v>
      </c>
      <c r="BH333" s="220">
        <f>IF(N333="sníž. přenesená",J333,0)</f>
        <v>0</v>
      </c>
      <c r="BI333" s="220">
        <f>IF(N333="nulová",J333,0)</f>
        <v>0</v>
      </c>
      <c r="BJ333" s="25" t="s">
        <v>80</v>
      </c>
      <c r="BK333" s="220">
        <f>ROUND(I333*H333,2)</f>
        <v>0</v>
      </c>
      <c r="BL333" s="25" t="s">
        <v>775</v>
      </c>
      <c r="BM333" s="25" t="s">
        <v>9032</v>
      </c>
    </row>
    <row r="334" spans="2:65" s="1" customFormat="1">
      <c r="B334" s="42"/>
      <c r="C334" s="64"/>
      <c r="D334" s="221" t="s">
        <v>506</v>
      </c>
      <c r="E334" s="64"/>
      <c r="F334" s="222" t="s">
        <v>9031</v>
      </c>
      <c r="G334" s="64"/>
      <c r="H334" s="64"/>
      <c r="I334" s="177"/>
      <c r="J334" s="64"/>
      <c r="K334" s="64"/>
      <c r="L334" s="62"/>
      <c r="M334" s="223"/>
      <c r="N334" s="43"/>
      <c r="O334" s="43"/>
      <c r="P334" s="43"/>
      <c r="Q334" s="43"/>
      <c r="R334" s="43"/>
      <c r="S334" s="43"/>
      <c r="T334" s="79"/>
      <c r="AT334" s="25" t="s">
        <v>506</v>
      </c>
      <c r="AU334" s="25" t="s">
        <v>82</v>
      </c>
    </row>
    <row r="335" spans="2:65" s="1" customFormat="1" ht="36">
      <c r="B335" s="42"/>
      <c r="C335" s="64"/>
      <c r="D335" s="227" t="s">
        <v>2254</v>
      </c>
      <c r="E335" s="64"/>
      <c r="F335" s="273" t="s">
        <v>9026</v>
      </c>
      <c r="G335" s="64"/>
      <c r="H335" s="64"/>
      <c r="I335" s="177"/>
      <c r="J335" s="64"/>
      <c r="K335" s="64"/>
      <c r="L335" s="62"/>
      <c r="M335" s="223"/>
      <c r="N335" s="43"/>
      <c r="O335" s="43"/>
      <c r="P335" s="43"/>
      <c r="Q335" s="43"/>
      <c r="R335" s="43"/>
      <c r="S335" s="43"/>
      <c r="T335" s="79"/>
      <c r="AT335" s="25" t="s">
        <v>2254</v>
      </c>
      <c r="AU335" s="25" t="s">
        <v>82</v>
      </c>
    </row>
    <row r="336" spans="2:65" s="1" customFormat="1" ht="16.5" customHeight="1">
      <c r="B336" s="42"/>
      <c r="C336" s="209" t="s">
        <v>1584</v>
      </c>
      <c r="D336" s="209" t="s">
        <v>498</v>
      </c>
      <c r="E336" s="210" t="s">
        <v>9033</v>
      </c>
      <c r="F336" s="211" t="s">
        <v>9034</v>
      </c>
      <c r="G336" s="212" t="s">
        <v>1025</v>
      </c>
      <c r="H336" s="213">
        <v>56</v>
      </c>
      <c r="I336" s="214"/>
      <c r="J336" s="215">
        <f>ROUND(I336*H336,2)</f>
        <v>0</v>
      </c>
      <c r="K336" s="211" t="s">
        <v>501</v>
      </c>
      <c r="L336" s="62"/>
      <c r="M336" s="216" t="s">
        <v>23</v>
      </c>
      <c r="N336" s="217" t="s">
        <v>44</v>
      </c>
      <c r="O336" s="43"/>
      <c r="P336" s="218">
        <f>O336*H336</f>
        <v>0</v>
      </c>
      <c r="Q336" s="218">
        <v>3.6000000000000002E-4</v>
      </c>
      <c r="R336" s="218">
        <f>Q336*H336</f>
        <v>2.0160000000000001E-2</v>
      </c>
      <c r="S336" s="218">
        <v>0</v>
      </c>
      <c r="T336" s="219">
        <f>S336*H336</f>
        <v>0</v>
      </c>
      <c r="AR336" s="25" t="s">
        <v>775</v>
      </c>
      <c r="AT336" s="25" t="s">
        <v>498</v>
      </c>
      <c r="AU336" s="25" t="s">
        <v>82</v>
      </c>
      <c r="AY336" s="25" t="s">
        <v>492</v>
      </c>
      <c r="BE336" s="220">
        <f>IF(N336="základní",J336,0)</f>
        <v>0</v>
      </c>
      <c r="BF336" s="220">
        <f>IF(N336="snížená",J336,0)</f>
        <v>0</v>
      </c>
      <c r="BG336" s="220">
        <f>IF(N336="zákl. přenesená",J336,0)</f>
        <v>0</v>
      </c>
      <c r="BH336" s="220">
        <f>IF(N336="sníž. přenesená",J336,0)</f>
        <v>0</v>
      </c>
      <c r="BI336" s="220">
        <f>IF(N336="nulová",J336,0)</f>
        <v>0</v>
      </c>
      <c r="BJ336" s="25" t="s">
        <v>80</v>
      </c>
      <c r="BK336" s="220">
        <f>ROUND(I336*H336,2)</f>
        <v>0</v>
      </c>
      <c r="BL336" s="25" t="s">
        <v>775</v>
      </c>
      <c r="BM336" s="25" t="s">
        <v>9035</v>
      </c>
    </row>
    <row r="337" spans="2:65" s="1" customFormat="1">
      <c r="B337" s="42"/>
      <c r="C337" s="64"/>
      <c r="D337" s="221" t="s">
        <v>506</v>
      </c>
      <c r="E337" s="64"/>
      <c r="F337" s="222" t="s">
        <v>9034</v>
      </c>
      <c r="G337" s="64"/>
      <c r="H337" s="64"/>
      <c r="I337" s="177"/>
      <c r="J337" s="64"/>
      <c r="K337" s="64"/>
      <c r="L337" s="62"/>
      <c r="M337" s="223"/>
      <c r="N337" s="43"/>
      <c r="O337" s="43"/>
      <c r="P337" s="43"/>
      <c r="Q337" s="43"/>
      <c r="R337" s="43"/>
      <c r="S337" s="43"/>
      <c r="T337" s="79"/>
      <c r="AT337" s="25" t="s">
        <v>506</v>
      </c>
      <c r="AU337" s="25" t="s">
        <v>82</v>
      </c>
    </row>
    <row r="338" spans="2:65" s="1" customFormat="1" ht="36">
      <c r="B338" s="42"/>
      <c r="C338" s="64"/>
      <c r="D338" s="227" t="s">
        <v>2254</v>
      </c>
      <c r="E338" s="64"/>
      <c r="F338" s="273" t="s">
        <v>9026</v>
      </c>
      <c r="G338" s="64"/>
      <c r="H338" s="64"/>
      <c r="I338" s="177"/>
      <c r="J338" s="64"/>
      <c r="K338" s="64"/>
      <c r="L338" s="62"/>
      <c r="M338" s="223"/>
      <c r="N338" s="43"/>
      <c r="O338" s="43"/>
      <c r="P338" s="43"/>
      <c r="Q338" s="43"/>
      <c r="R338" s="43"/>
      <c r="S338" s="43"/>
      <c r="T338" s="79"/>
      <c r="AT338" s="25" t="s">
        <v>2254</v>
      </c>
      <c r="AU338" s="25" t="s">
        <v>82</v>
      </c>
    </row>
    <row r="339" spans="2:65" s="1" customFormat="1" ht="16.5" customHeight="1">
      <c r="B339" s="42"/>
      <c r="C339" s="209" t="s">
        <v>1591</v>
      </c>
      <c r="D339" s="209" t="s">
        <v>498</v>
      </c>
      <c r="E339" s="210" t="s">
        <v>9036</v>
      </c>
      <c r="F339" s="211" t="s">
        <v>9037</v>
      </c>
      <c r="G339" s="212" t="s">
        <v>1025</v>
      </c>
      <c r="H339" s="213">
        <v>2</v>
      </c>
      <c r="I339" s="214"/>
      <c r="J339" s="215">
        <f>ROUND(I339*H339,2)</f>
        <v>0</v>
      </c>
      <c r="K339" s="211" t="s">
        <v>501</v>
      </c>
      <c r="L339" s="62"/>
      <c r="M339" s="216" t="s">
        <v>23</v>
      </c>
      <c r="N339" s="217" t="s">
        <v>44</v>
      </c>
      <c r="O339" s="43"/>
      <c r="P339" s="218">
        <f>O339*H339</f>
        <v>0</v>
      </c>
      <c r="Q339" s="218">
        <v>6.3000000000000003E-4</v>
      </c>
      <c r="R339" s="218">
        <f>Q339*H339</f>
        <v>1.2600000000000001E-3</v>
      </c>
      <c r="S339" s="218">
        <v>0</v>
      </c>
      <c r="T339" s="219">
        <f>S339*H339</f>
        <v>0</v>
      </c>
      <c r="AR339" s="25" t="s">
        <v>775</v>
      </c>
      <c r="AT339" s="25" t="s">
        <v>498</v>
      </c>
      <c r="AU339" s="25" t="s">
        <v>82</v>
      </c>
      <c r="AY339" s="25" t="s">
        <v>492</v>
      </c>
      <c r="BE339" s="220">
        <f>IF(N339="základní",J339,0)</f>
        <v>0</v>
      </c>
      <c r="BF339" s="220">
        <f>IF(N339="snížená",J339,0)</f>
        <v>0</v>
      </c>
      <c r="BG339" s="220">
        <f>IF(N339="zákl. přenesená",J339,0)</f>
        <v>0</v>
      </c>
      <c r="BH339" s="220">
        <f>IF(N339="sníž. přenesená",J339,0)</f>
        <v>0</v>
      </c>
      <c r="BI339" s="220">
        <f>IF(N339="nulová",J339,0)</f>
        <v>0</v>
      </c>
      <c r="BJ339" s="25" t="s">
        <v>80</v>
      </c>
      <c r="BK339" s="220">
        <f>ROUND(I339*H339,2)</f>
        <v>0</v>
      </c>
      <c r="BL339" s="25" t="s">
        <v>775</v>
      </c>
      <c r="BM339" s="25" t="s">
        <v>9038</v>
      </c>
    </row>
    <row r="340" spans="2:65" s="1" customFormat="1">
      <c r="B340" s="42"/>
      <c r="C340" s="64"/>
      <c r="D340" s="221" t="s">
        <v>506</v>
      </c>
      <c r="E340" s="64"/>
      <c r="F340" s="222" t="s">
        <v>9037</v>
      </c>
      <c r="G340" s="64"/>
      <c r="H340" s="64"/>
      <c r="I340" s="177"/>
      <c r="J340" s="64"/>
      <c r="K340" s="64"/>
      <c r="L340" s="62"/>
      <c r="M340" s="223"/>
      <c r="N340" s="43"/>
      <c r="O340" s="43"/>
      <c r="P340" s="43"/>
      <c r="Q340" s="43"/>
      <c r="R340" s="43"/>
      <c r="S340" s="43"/>
      <c r="T340" s="79"/>
      <c r="AT340" s="25" t="s">
        <v>506</v>
      </c>
      <c r="AU340" s="25" t="s">
        <v>82</v>
      </c>
    </row>
    <row r="341" spans="2:65" s="1" customFormat="1" ht="36">
      <c r="B341" s="42"/>
      <c r="C341" s="64"/>
      <c r="D341" s="227" t="s">
        <v>2254</v>
      </c>
      <c r="E341" s="64"/>
      <c r="F341" s="273" t="s">
        <v>9026</v>
      </c>
      <c r="G341" s="64"/>
      <c r="H341" s="64"/>
      <c r="I341" s="177"/>
      <c r="J341" s="64"/>
      <c r="K341" s="64"/>
      <c r="L341" s="62"/>
      <c r="M341" s="223"/>
      <c r="N341" s="43"/>
      <c r="O341" s="43"/>
      <c r="P341" s="43"/>
      <c r="Q341" s="43"/>
      <c r="R341" s="43"/>
      <c r="S341" s="43"/>
      <c r="T341" s="79"/>
      <c r="AT341" s="25" t="s">
        <v>2254</v>
      </c>
      <c r="AU341" s="25" t="s">
        <v>82</v>
      </c>
    </row>
    <row r="342" spans="2:65" s="1" customFormat="1" ht="16.5" customHeight="1">
      <c r="B342" s="42"/>
      <c r="C342" s="209" t="s">
        <v>1596</v>
      </c>
      <c r="D342" s="209" t="s">
        <v>498</v>
      </c>
      <c r="E342" s="210" t="s">
        <v>9039</v>
      </c>
      <c r="F342" s="211" t="s">
        <v>9040</v>
      </c>
      <c r="G342" s="212" t="s">
        <v>832</v>
      </c>
      <c r="H342" s="213">
        <v>5318</v>
      </c>
      <c r="I342" s="214"/>
      <c r="J342" s="215">
        <f>ROUND(I342*H342,2)</f>
        <v>0</v>
      </c>
      <c r="K342" s="211" t="s">
        <v>501</v>
      </c>
      <c r="L342" s="62"/>
      <c r="M342" s="216" t="s">
        <v>23</v>
      </c>
      <c r="N342" s="217" t="s">
        <v>44</v>
      </c>
      <c r="O342" s="43"/>
      <c r="P342" s="218">
        <f>O342*H342</f>
        <v>0</v>
      </c>
      <c r="Q342" s="218">
        <v>0</v>
      </c>
      <c r="R342" s="218">
        <f>Q342*H342</f>
        <v>0</v>
      </c>
      <c r="S342" s="218">
        <v>0</v>
      </c>
      <c r="T342" s="219">
        <f>S342*H342</f>
        <v>0</v>
      </c>
      <c r="AR342" s="25" t="s">
        <v>775</v>
      </c>
      <c r="AT342" s="25" t="s">
        <v>498</v>
      </c>
      <c r="AU342" s="25" t="s">
        <v>82</v>
      </c>
      <c r="AY342" s="25" t="s">
        <v>492</v>
      </c>
      <c r="BE342" s="220">
        <f>IF(N342="základní",J342,0)</f>
        <v>0</v>
      </c>
      <c r="BF342" s="220">
        <f>IF(N342="snížená",J342,0)</f>
        <v>0</v>
      </c>
      <c r="BG342" s="220">
        <f>IF(N342="zákl. přenesená",J342,0)</f>
        <v>0</v>
      </c>
      <c r="BH342" s="220">
        <f>IF(N342="sníž. přenesená",J342,0)</f>
        <v>0</v>
      </c>
      <c r="BI342" s="220">
        <f>IF(N342="nulová",J342,0)</f>
        <v>0</v>
      </c>
      <c r="BJ342" s="25" t="s">
        <v>80</v>
      </c>
      <c r="BK342" s="220">
        <f>ROUND(I342*H342,2)</f>
        <v>0</v>
      </c>
      <c r="BL342" s="25" t="s">
        <v>775</v>
      </c>
      <c r="BM342" s="25" t="s">
        <v>9041</v>
      </c>
    </row>
    <row r="343" spans="2:65" s="1" customFormat="1">
      <c r="B343" s="42"/>
      <c r="C343" s="64"/>
      <c r="D343" s="221" t="s">
        <v>506</v>
      </c>
      <c r="E343" s="64"/>
      <c r="F343" s="222" t="s">
        <v>9040</v>
      </c>
      <c r="G343" s="64"/>
      <c r="H343" s="64"/>
      <c r="I343" s="177"/>
      <c r="J343" s="64"/>
      <c r="K343" s="64"/>
      <c r="L343" s="62"/>
      <c r="M343" s="223"/>
      <c r="N343" s="43"/>
      <c r="O343" s="43"/>
      <c r="P343" s="43"/>
      <c r="Q343" s="43"/>
      <c r="R343" s="43"/>
      <c r="S343" s="43"/>
      <c r="T343" s="79"/>
      <c r="AT343" s="25" t="s">
        <v>506</v>
      </c>
      <c r="AU343" s="25" t="s">
        <v>82</v>
      </c>
    </row>
    <row r="344" spans="2:65" s="12" customFormat="1">
      <c r="B344" s="225"/>
      <c r="C344" s="226"/>
      <c r="D344" s="227" t="s">
        <v>513</v>
      </c>
      <c r="E344" s="228" t="s">
        <v>23</v>
      </c>
      <c r="F344" s="229" t="s">
        <v>9042</v>
      </c>
      <c r="G344" s="226"/>
      <c r="H344" s="230">
        <v>5318</v>
      </c>
      <c r="I344" s="231"/>
      <c r="J344" s="226"/>
      <c r="K344" s="226"/>
      <c r="L344" s="232"/>
      <c r="M344" s="233"/>
      <c r="N344" s="234"/>
      <c r="O344" s="234"/>
      <c r="P344" s="234"/>
      <c r="Q344" s="234"/>
      <c r="R344" s="234"/>
      <c r="S344" s="234"/>
      <c r="T344" s="235"/>
      <c r="AT344" s="236" t="s">
        <v>513</v>
      </c>
      <c r="AU344" s="236" t="s">
        <v>82</v>
      </c>
      <c r="AV344" s="12" t="s">
        <v>82</v>
      </c>
      <c r="AW344" s="12" t="s">
        <v>36</v>
      </c>
      <c r="AX344" s="12" t="s">
        <v>80</v>
      </c>
      <c r="AY344" s="236" t="s">
        <v>492</v>
      </c>
    </row>
    <row r="345" spans="2:65" s="1" customFormat="1" ht="16.5" customHeight="1">
      <c r="B345" s="42"/>
      <c r="C345" s="209" t="s">
        <v>1603</v>
      </c>
      <c r="D345" s="209" t="s">
        <v>498</v>
      </c>
      <c r="E345" s="210" t="s">
        <v>9043</v>
      </c>
      <c r="F345" s="211" t="s">
        <v>9044</v>
      </c>
      <c r="G345" s="212" t="s">
        <v>832</v>
      </c>
      <c r="H345" s="213">
        <v>145</v>
      </c>
      <c r="I345" s="214"/>
      <c r="J345" s="215">
        <f>ROUND(I345*H345,2)</f>
        <v>0</v>
      </c>
      <c r="K345" s="211" t="s">
        <v>501</v>
      </c>
      <c r="L345" s="62"/>
      <c r="M345" s="216" t="s">
        <v>23</v>
      </c>
      <c r="N345" s="217" t="s">
        <v>44</v>
      </c>
      <c r="O345" s="43"/>
      <c r="P345" s="218">
        <f>O345*H345</f>
        <v>0</v>
      </c>
      <c r="Q345" s="218">
        <v>0</v>
      </c>
      <c r="R345" s="218">
        <f>Q345*H345</f>
        <v>0</v>
      </c>
      <c r="S345" s="218">
        <v>0</v>
      </c>
      <c r="T345" s="219">
        <f>S345*H345</f>
        <v>0</v>
      </c>
      <c r="AR345" s="25" t="s">
        <v>775</v>
      </c>
      <c r="AT345" s="25" t="s">
        <v>498</v>
      </c>
      <c r="AU345" s="25" t="s">
        <v>82</v>
      </c>
      <c r="AY345" s="25" t="s">
        <v>492</v>
      </c>
      <c r="BE345" s="220">
        <f>IF(N345="základní",J345,0)</f>
        <v>0</v>
      </c>
      <c r="BF345" s="220">
        <f>IF(N345="snížená",J345,0)</f>
        <v>0</v>
      </c>
      <c r="BG345" s="220">
        <f>IF(N345="zákl. přenesená",J345,0)</f>
        <v>0</v>
      </c>
      <c r="BH345" s="220">
        <f>IF(N345="sníž. přenesená",J345,0)</f>
        <v>0</v>
      </c>
      <c r="BI345" s="220">
        <f>IF(N345="nulová",J345,0)</f>
        <v>0</v>
      </c>
      <c r="BJ345" s="25" t="s">
        <v>80</v>
      </c>
      <c r="BK345" s="220">
        <f>ROUND(I345*H345,2)</f>
        <v>0</v>
      </c>
      <c r="BL345" s="25" t="s">
        <v>775</v>
      </c>
      <c r="BM345" s="25" t="s">
        <v>9045</v>
      </c>
    </row>
    <row r="346" spans="2:65" s="1" customFormat="1">
      <c r="B346" s="42"/>
      <c r="C346" s="64"/>
      <c r="D346" s="221" t="s">
        <v>506</v>
      </c>
      <c r="E346" s="64"/>
      <c r="F346" s="222" t="s">
        <v>9044</v>
      </c>
      <c r="G346" s="64"/>
      <c r="H346" s="64"/>
      <c r="I346" s="177"/>
      <c r="J346" s="64"/>
      <c r="K346" s="64"/>
      <c r="L346" s="62"/>
      <c r="M346" s="223"/>
      <c r="N346" s="43"/>
      <c r="O346" s="43"/>
      <c r="P346" s="43"/>
      <c r="Q346" s="43"/>
      <c r="R346" s="43"/>
      <c r="S346" s="43"/>
      <c r="T346" s="79"/>
      <c r="AT346" s="25" t="s">
        <v>506</v>
      </c>
      <c r="AU346" s="25" t="s">
        <v>82</v>
      </c>
    </row>
    <row r="347" spans="2:65" s="12" customFormat="1">
      <c r="B347" s="225"/>
      <c r="C347" s="226"/>
      <c r="D347" s="227" t="s">
        <v>513</v>
      </c>
      <c r="E347" s="228" t="s">
        <v>23</v>
      </c>
      <c r="F347" s="229" t="s">
        <v>9046</v>
      </c>
      <c r="G347" s="226"/>
      <c r="H347" s="230">
        <v>145</v>
      </c>
      <c r="I347" s="231"/>
      <c r="J347" s="226"/>
      <c r="K347" s="226"/>
      <c r="L347" s="232"/>
      <c r="M347" s="233"/>
      <c r="N347" s="234"/>
      <c r="O347" s="234"/>
      <c r="P347" s="234"/>
      <c r="Q347" s="234"/>
      <c r="R347" s="234"/>
      <c r="S347" s="234"/>
      <c r="T347" s="235"/>
      <c r="AT347" s="236" t="s">
        <v>513</v>
      </c>
      <c r="AU347" s="236" t="s">
        <v>82</v>
      </c>
      <c r="AV347" s="12" t="s">
        <v>82</v>
      </c>
      <c r="AW347" s="12" t="s">
        <v>36</v>
      </c>
      <c r="AX347" s="12" t="s">
        <v>80</v>
      </c>
      <c r="AY347" s="236" t="s">
        <v>492</v>
      </c>
    </row>
    <row r="348" spans="2:65" s="1" customFormat="1" ht="38.25" customHeight="1">
      <c r="B348" s="42"/>
      <c r="C348" s="209" t="s">
        <v>1608</v>
      </c>
      <c r="D348" s="209" t="s">
        <v>498</v>
      </c>
      <c r="E348" s="210" t="s">
        <v>9047</v>
      </c>
      <c r="F348" s="211" t="s">
        <v>9048</v>
      </c>
      <c r="G348" s="212" t="s">
        <v>795</v>
      </c>
      <c r="H348" s="213">
        <v>14.63</v>
      </c>
      <c r="I348" s="214"/>
      <c r="J348" s="215">
        <f>ROUND(I348*H348,2)</f>
        <v>0</v>
      </c>
      <c r="K348" s="211" t="s">
        <v>501</v>
      </c>
      <c r="L348" s="62"/>
      <c r="M348" s="216" t="s">
        <v>23</v>
      </c>
      <c r="N348" s="217" t="s">
        <v>44</v>
      </c>
      <c r="O348" s="43"/>
      <c r="P348" s="218">
        <f>O348*H348</f>
        <v>0</v>
      </c>
      <c r="Q348" s="218">
        <v>0</v>
      </c>
      <c r="R348" s="218">
        <f>Q348*H348</f>
        <v>0</v>
      </c>
      <c r="S348" s="218">
        <v>0</v>
      </c>
      <c r="T348" s="219">
        <f>S348*H348</f>
        <v>0</v>
      </c>
      <c r="AR348" s="25" t="s">
        <v>775</v>
      </c>
      <c r="AT348" s="25" t="s">
        <v>498</v>
      </c>
      <c r="AU348" s="25" t="s">
        <v>82</v>
      </c>
      <c r="AY348" s="25" t="s">
        <v>492</v>
      </c>
      <c r="BE348" s="220">
        <f>IF(N348="základní",J348,0)</f>
        <v>0</v>
      </c>
      <c r="BF348" s="220">
        <f>IF(N348="snížená",J348,0)</f>
        <v>0</v>
      </c>
      <c r="BG348" s="220">
        <f>IF(N348="zákl. přenesená",J348,0)</f>
        <v>0</v>
      </c>
      <c r="BH348" s="220">
        <f>IF(N348="sníž. přenesená",J348,0)</f>
        <v>0</v>
      </c>
      <c r="BI348" s="220">
        <f>IF(N348="nulová",J348,0)</f>
        <v>0</v>
      </c>
      <c r="BJ348" s="25" t="s">
        <v>80</v>
      </c>
      <c r="BK348" s="220">
        <f>ROUND(I348*H348,2)</f>
        <v>0</v>
      </c>
      <c r="BL348" s="25" t="s">
        <v>775</v>
      </c>
      <c r="BM348" s="25" t="s">
        <v>9049</v>
      </c>
    </row>
    <row r="349" spans="2:65" s="1" customFormat="1" ht="24">
      <c r="B349" s="42"/>
      <c r="C349" s="64"/>
      <c r="D349" s="221" t="s">
        <v>506</v>
      </c>
      <c r="E349" s="64"/>
      <c r="F349" s="222" t="s">
        <v>9048</v>
      </c>
      <c r="G349" s="64"/>
      <c r="H349" s="64"/>
      <c r="I349" s="177"/>
      <c r="J349" s="64"/>
      <c r="K349" s="64"/>
      <c r="L349" s="62"/>
      <c r="M349" s="223"/>
      <c r="N349" s="43"/>
      <c r="O349" s="43"/>
      <c r="P349" s="43"/>
      <c r="Q349" s="43"/>
      <c r="R349" s="43"/>
      <c r="S349" s="43"/>
      <c r="T349" s="79"/>
      <c r="AT349" s="25" t="s">
        <v>506</v>
      </c>
      <c r="AU349" s="25" t="s">
        <v>82</v>
      </c>
    </row>
    <row r="350" spans="2:65" s="1" customFormat="1" ht="108">
      <c r="B350" s="42"/>
      <c r="C350" s="64"/>
      <c r="D350" s="227" t="s">
        <v>509</v>
      </c>
      <c r="E350" s="64"/>
      <c r="F350" s="273" t="s">
        <v>8855</v>
      </c>
      <c r="G350" s="64"/>
      <c r="H350" s="64"/>
      <c r="I350" s="177"/>
      <c r="J350" s="64"/>
      <c r="K350" s="64"/>
      <c r="L350" s="62"/>
      <c r="M350" s="223"/>
      <c r="N350" s="43"/>
      <c r="O350" s="43"/>
      <c r="P350" s="43"/>
      <c r="Q350" s="43"/>
      <c r="R350" s="43"/>
      <c r="S350" s="43"/>
      <c r="T350" s="79"/>
      <c r="AT350" s="25" t="s">
        <v>509</v>
      </c>
      <c r="AU350" s="25" t="s">
        <v>82</v>
      </c>
    </row>
    <row r="351" spans="2:65" s="1" customFormat="1" ht="38.25" customHeight="1">
      <c r="B351" s="42"/>
      <c r="C351" s="209" t="s">
        <v>1613</v>
      </c>
      <c r="D351" s="209" t="s">
        <v>498</v>
      </c>
      <c r="E351" s="210" t="s">
        <v>9050</v>
      </c>
      <c r="F351" s="211" t="s">
        <v>9051</v>
      </c>
      <c r="G351" s="212" t="s">
        <v>795</v>
      </c>
      <c r="H351" s="213">
        <v>14.63</v>
      </c>
      <c r="I351" s="214"/>
      <c r="J351" s="215">
        <f>ROUND(I351*H351,2)</f>
        <v>0</v>
      </c>
      <c r="K351" s="211" t="s">
        <v>501</v>
      </c>
      <c r="L351" s="62"/>
      <c r="M351" s="216" t="s">
        <v>23</v>
      </c>
      <c r="N351" s="217" t="s">
        <v>44</v>
      </c>
      <c r="O351" s="43"/>
      <c r="P351" s="218">
        <f>O351*H351</f>
        <v>0</v>
      </c>
      <c r="Q351" s="218">
        <v>0</v>
      </c>
      <c r="R351" s="218">
        <f>Q351*H351</f>
        <v>0</v>
      </c>
      <c r="S351" s="218">
        <v>0</v>
      </c>
      <c r="T351" s="219">
        <f>S351*H351</f>
        <v>0</v>
      </c>
      <c r="AR351" s="25" t="s">
        <v>775</v>
      </c>
      <c r="AT351" s="25" t="s">
        <v>498</v>
      </c>
      <c r="AU351" s="25" t="s">
        <v>82</v>
      </c>
      <c r="AY351" s="25" t="s">
        <v>492</v>
      </c>
      <c r="BE351" s="220">
        <f>IF(N351="základní",J351,0)</f>
        <v>0</v>
      </c>
      <c r="BF351" s="220">
        <f>IF(N351="snížená",J351,0)</f>
        <v>0</v>
      </c>
      <c r="BG351" s="220">
        <f>IF(N351="zákl. přenesená",J351,0)</f>
        <v>0</v>
      </c>
      <c r="BH351" s="220">
        <f>IF(N351="sníž. přenesená",J351,0)</f>
        <v>0</v>
      </c>
      <c r="BI351" s="220">
        <f>IF(N351="nulová",J351,0)</f>
        <v>0</v>
      </c>
      <c r="BJ351" s="25" t="s">
        <v>80</v>
      </c>
      <c r="BK351" s="220">
        <f>ROUND(I351*H351,2)</f>
        <v>0</v>
      </c>
      <c r="BL351" s="25" t="s">
        <v>775</v>
      </c>
      <c r="BM351" s="25" t="s">
        <v>9052</v>
      </c>
    </row>
    <row r="352" spans="2:65" s="1" customFormat="1" ht="36">
      <c r="B352" s="42"/>
      <c r="C352" s="64"/>
      <c r="D352" s="221" t="s">
        <v>506</v>
      </c>
      <c r="E352" s="64"/>
      <c r="F352" s="222" t="s">
        <v>9051</v>
      </c>
      <c r="G352" s="64"/>
      <c r="H352" s="64"/>
      <c r="I352" s="177"/>
      <c r="J352" s="64"/>
      <c r="K352" s="64"/>
      <c r="L352" s="62"/>
      <c r="M352" s="223"/>
      <c r="N352" s="43"/>
      <c r="O352" s="43"/>
      <c r="P352" s="43"/>
      <c r="Q352" s="43"/>
      <c r="R352" s="43"/>
      <c r="S352" s="43"/>
      <c r="T352" s="79"/>
      <c r="AT352" s="25" t="s">
        <v>506</v>
      </c>
      <c r="AU352" s="25" t="s">
        <v>82</v>
      </c>
    </row>
    <row r="353" spans="2:65" s="1" customFormat="1" ht="108">
      <c r="B353" s="42"/>
      <c r="C353" s="64"/>
      <c r="D353" s="221" t="s">
        <v>509</v>
      </c>
      <c r="E353" s="64"/>
      <c r="F353" s="224" t="s">
        <v>8855</v>
      </c>
      <c r="G353" s="64"/>
      <c r="H353" s="64"/>
      <c r="I353" s="177"/>
      <c r="J353" s="64"/>
      <c r="K353" s="64"/>
      <c r="L353" s="62"/>
      <c r="M353" s="223"/>
      <c r="N353" s="43"/>
      <c r="O353" s="43"/>
      <c r="P353" s="43"/>
      <c r="Q353" s="43"/>
      <c r="R353" s="43"/>
      <c r="S353" s="43"/>
      <c r="T353" s="79"/>
      <c r="AT353" s="25" t="s">
        <v>509</v>
      </c>
      <c r="AU353" s="25" t="s">
        <v>82</v>
      </c>
    </row>
    <row r="354" spans="2:65" s="11" customFormat="1" ht="29.85" customHeight="1">
      <c r="B354" s="192"/>
      <c r="C354" s="193"/>
      <c r="D354" s="206" t="s">
        <v>72</v>
      </c>
      <c r="E354" s="207" t="s">
        <v>5362</v>
      </c>
      <c r="F354" s="207" t="s">
        <v>9053</v>
      </c>
      <c r="G354" s="193"/>
      <c r="H354" s="193"/>
      <c r="I354" s="196"/>
      <c r="J354" s="208">
        <f>BK354</f>
        <v>0</v>
      </c>
      <c r="K354" s="193"/>
      <c r="L354" s="198"/>
      <c r="M354" s="199"/>
      <c r="N354" s="200"/>
      <c r="O354" s="200"/>
      <c r="P354" s="201">
        <f>SUM(P355:P530)</f>
        <v>0</v>
      </c>
      <c r="Q354" s="200"/>
      <c r="R354" s="201">
        <f>SUM(R355:R530)</f>
        <v>1.2934999999999999</v>
      </c>
      <c r="S354" s="200"/>
      <c r="T354" s="202">
        <f>SUM(T355:T530)</f>
        <v>0</v>
      </c>
      <c r="AR354" s="203" t="s">
        <v>82</v>
      </c>
      <c r="AT354" s="204" t="s">
        <v>72</v>
      </c>
      <c r="AU354" s="204" t="s">
        <v>80</v>
      </c>
      <c r="AY354" s="203" t="s">
        <v>492</v>
      </c>
      <c r="BK354" s="205">
        <f>SUM(BK355:BK530)</f>
        <v>0</v>
      </c>
    </row>
    <row r="355" spans="2:65" s="1" customFormat="1" ht="16.5" customHeight="1">
      <c r="B355" s="42"/>
      <c r="C355" s="209" t="s">
        <v>1619</v>
      </c>
      <c r="D355" s="209" t="s">
        <v>498</v>
      </c>
      <c r="E355" s="210" t="s">
        <v>9054</v>
      </c>
      <c r="F355" s="211" t="s">
        <v>9055</v>
      </c>
      <c r="G355" s="212" t="s">
        <v>8881</v>
      </c>
      <c r="H355" s="213">
        <v>3</v>
      </c>
      <c r="I355" s="214"/>
      <c r="J355" s="215">
        <f>ROUND(I355*H355,2)</f>
        <v>0</v>
      </c>
      <c r="K355" s="211" t="s">
        <v>501</v>
      </c>
      <c r="L355" s="62"/>
      <c r="M355" s="216" t="s">
        <v>23</v>
      </c>
      <c r="N355" s="217" t="s">
        <v>44</v>
      </c>
      <c r="O355" s="43"/>
      <c r="P355" s="218">
        <f>O355*H355</f>
        <v>0</v>
      </c>
      <c r="Q355" s="218">
        <v>4.8900000000000002E-3</v>
      </c>
      <c r="R355" s="218">
        <f>Q355*H355</f>
        <v>1.4670000000000001E-2</v>
      </c>
      <c r="S355" s="218">
        <v>0</v>
      </c>
      <c r="T355" s="219">
        <f>S355*H355</f>
        <v>0</v>
      </c>
      <c r="AR355" s="25" t="s">
        <v>775</v>
      </c>
      <c r="AT355" s="25" t="s">
        <v>498</v>
      </c>
      <c r="AU355" s="25" t="s">
        <v>82</v>
      </c>
      <c r="AY355" s="25" t="s">
        <v>492</v>
      </c>
      <c r="BE355" s="220">
        <f>IF(N355="základní",J355,0)</f>
        <v>0</v>
      </c>
      <c r="BF355" s="220">
        <f>IF(N355="snížená",J355,0)</f>
        <v>0</v>
      </c>
      <c r="BG355" s="220">
        <f>IF(N355="zákl. přenesená",J355,0)</f>
        <v>0</v>
      </c>
      <c r="BH355" s="220">
        <f>IF(N355="sníž. přenesená",J355,0)</f>
        <v>0</v>
      </c>
      <c r="BI355" s="220">
        <f>IF(N355="nulová",J355,0)</f>
        <v>0</v>
      </c>
      <c r="BJ355" s="25" t="s">
        <v>80</v>
      </c>
      <c r="BK355" s="220">
        <f>ROUND(I355*H355,2)</f>
        <v>0</v>
      </c>
      <c r="BL355" s="25" t="s">
        <v>775</v>
      </c>
      <c r="BM355" s="25" t="s">
        <v>9056</v>
      </c>
    </row>
    <row r="356" spans="2:65" s="1" customFormat="1">
      <c r="B356" s="42"/>
      <c r="C356" s="64"/>
      <c r="D356" s="227" t="s">
        <v>506</v>
      </c>
      <c r="E356" s="64"/>
      <c r="F356" s="274" t="s">
        <v>9055</v>
      </c>
      <c r="G356" s="64"/>
      <c r="H356" s="64"/>
      <c r="I356" s="177"/>
      <c r="J356" s="64"/>
      <c r="K356" s="64"/>
      <c r="L356" s="62"/>
      <c r="M356" s="223"/>
      <c r="N356" s="43"/>
      <c r="O356" s="43"/>
      <c r="P356" s="43"/>
      <c r="Q356" s="43"/>
      <c r="R356" s="43"/>
      <c r="S356" s="43"/>
      <c r="T356" s="79"/>
      <c r="AT356" s="25" t="s">
        <v>506</v>
      </c>
      <c r="AU356" s="25" t="s">
        <v>82</v>
      </c>
    </row>
    <row r="357" spans="2:65" s="1" customFormat="1" ht="25.5" customHeight="1">
      <c r="B357" s="42"/>
      <c r="C357" s="209" t="s">
        <v>1624</v>
      </c>
      <c r="D357" s="209" t="s">
        <v>498</v>
      </c>
      <c r="E357" s="210" t="s">
        <v>9057</v>
      </c>
      <c r="F357" s="211" t="s">
        <v>9058</v>
      </c>
      <c r="G357" s="212" t="s">
        <v>8881</v>
      </c>
      <c r="H357" s="213">
        <v>3</v>
      </c>
      <c r="I357" s="214"/>
      <c r="J357" s="215">
        <f>ROUND(I357*H357,2)</f>
        <v>0</v>
      </c>
      <c r="K357" s="211" t="s">
        <v>8774</v>
      </c>
      <c r="L357" s="62"/>
      <c r="M357" s="216" t="s">
        <v>23</v>
      </c>
      <c r="N357" s="217" t="s">
        <v>44</v>
      </c>
      <c r="O357" s="43"/>
      <c r="P357" s="218">
        <f>O357*H357</f>
        <v>0</v>
      </c>
      <c r="Q357" s="218">
        <v>4.8900000000000002E-3</v>
      </c>
      <c r="R357" s="218">
        <f>Q357*H357</f>
        <v>1.4670000000000001E-2</v>
      </c>
      <c r="S357" s="218">
        <v>0</v>
      </c>
      <c r="T357" s="219">
        <f>S357*H357</f>
        <v>0</v>
      </c>
      <c r="AR357" s="25" t="s">
        <v>775</v>
      </c>
      <c r="AT357" s="25" t="s">
        <v>498</v>
      </c>
      <c r="AU357" s="25" t="s">
        <v>82</v>
      </c>
      <c r="AY357" s="25" t="s">
        <v>492</v>
      </c>
      <c r="BE357" s="220">
        <f>IF(N357="základní",J357,0)</f>
        <v>0</v>
      </c>
      <c r="BF357" s="220">
        <f>IF(N357="snížená",J357,0)</f>
        <v>0</v>
      </c>
      <c r="BG357" s="220">
        <f>IF(N357="zákl. přenesená",J357,0)</f>
        <v>0</v>
      </c>
      <c r="BH357" s="220">
        <f>IF(N357="sníž. přenesená",J357,0)</f>
        <v>0</v>
      </c>
      <c r="BI357" s="220">
        <f>IF(N357="nulová",J357,0)</f>
        <v>0</v>
      </c>
      <c r="BJ357" s="25" t="s">
        <v>80</v>
      </c>
      <c r="BK357" s="220">
        <f>ROUND(I357*H357,2)</f>
        <v>0</v>
      </c>
      <c r="BL357" s="25" t="s">
        <v>775</v>
      </c>
      <c r="BM357" s="25" t="s">
        <v>9059</v>
      </c>
    </row>
    <row r="358" spans="2:65" s="1" customFormat="1" ht="24">
      <c r="B358" s="42"/>
      <c r="C358" s="64"/>
      <c r="D358" s="221" t="s">
        <v>506</v>
      </c>
      <c r="E358" s="64"/>
      <c r="F358" s="222" t="s">
        <v>9058</v>
      </c>
      <c r="G358" s="64"/>
      <c r="H358" s="64"/>
      <c r="I358" s="177"/>
      <c r="J358" s="64"/>
      <c r="K358" s="64"/>
      <c r="L358" s="62"/>
      <c r="M358" s="223"/>
      <c r="N358" s="43"/>
      <c r="O358" s="43"/>
      <c r="P358" s="43"/>
      <c r="Q358" s="43"/>
      <c r="R358" s="43"/>
      <c r="S358" s="43"/>
      <c r="T358" s="79"/>
      <c r="AT358" s="25" t="s">
        <v>506</v>
      </c>
      <c r="AU358" s="25" t="s">
        <v>82</v>
      </c>
    </row>
    <row r="359" spans="2:65" s="1" customFormat="1" ht="48">
      <c r="B359" s="42"/>
      <c r="C359" s="64"/>
      <c r="D359" s="227" t="s">
        <v>2254</v>
      </c>
      <c r="E359" s="64"/>
      <c r="F359" s="273" t="s">
        <v>9060</v>
      </c>
      <c r="G359" s="64"/>
      <c r="H359" s="64"/>
      <c r="I359" s="177"/>
      <c r="J359" s="64"/>
      <c r="K359" s="64"/>
      <c r="L359" s="62"/>
      <c r="M359" s="223"/>
      <c r="N359" s="43"/>
      <c r="O359" s="43"/>
      <c r="P359" s="43"/>
      <c r="Q359" s="43"/>
      <c r="R359" s="43"/>
      <c r="S359" s="43"/>
      <c r="T359" s="79"/>
      <c r="AT359" s="25" t="s">
        <v>2254</v>
      </c>
      <c r="AU359" s="25" t="s">
        <v>82</v>
      </c>
    </row>
    <row r="360" spans="2:65" s="1" customFormat="1" ht="16.5" customHeight="1">
      <c r="B360" s="42"/>
      <c r="C360" s="209" t="s">
        <v>1629</v>
      </c>
      <c r="D360" s="209" t="s">
        <v>498</v>
      </c>
      <c r="E360" s="210" t="s">
        <v>9061</v>
      </c>
      <c r="F360" s="211" t="s">
        <v>9062</v>
      </c>
      <c r="G360" s="212" t="s">
        <v>8881</v>
      </c>
      <c r="H360" s="213">
        <v>3</v>
      </c>
      <c r="I360" s="214"/>
      <c r="J360" s="215">
        <f>ROUND(I360*H360,2)</f>
        <v>0</v>
      </c>
      <c r="K360" s="211" t="s">
        <v>501</v>
      </c>
      <c r="L360" s="62"/>
      <c r="M360" s="216" t="s">
        <v>23</v>
      </c>
      <c r="N360" s="217" t="s">
        <v>44</v>
      </c>
      <c r="O360" s="43"/>
      <c r="P360" s="218">
        <f>O360*H360</f>
        <v>0</v>
      </c>
      <c r="Q360" s="218">
        <v>2.9739999999999999E-2</v>
      </c>
      <c r="R360" s="218">
        <f>Q360*H360</f>
        <v>8.9219999999999994E-2</v>
      </c>
      <c r="S360" s="218">
        <v>0</v>
      </c>
      <c r="T360" s="219">
        <f>S360*H360</f>
        <v>0</v>
      </c>
      <c r="AR360" s="25" t="s">
        <v>775</v>
      </c>
      <c r="AT360" s="25" t="s">
        <v>498</v>
      </c>
      <c r="AU360" s="25" t="s">
        <v>82</v>
      </c>
      <c r="AY360" s="25" t="s">
        <v>492</v>
      </c>
      <c r="BE360" s="220">
        <f>IF(N360="základní",J360,0)</f>
        <v>0</v>
      </c>
      <c r="BF360" s="220">
        <f>IF(N360="snížená",J360,0)</f>
        <v>0</v>
      </c>
      <c r="BG360" s="220">
        <f>IF(N360="zákl. přenesená",J360,0)</f>
        <v>0</v>
      </c>
      <c r="BH360" s="220">
        <f>IF(N360="sníž. přenesená",J360,0)</f>
        <v>0</v>
      </c>
      <c r="BI360" s="220">
        <f>IF(N360="nulová",J360,0)</f>
        <v>0</v>
      </c>
      <c r="BJ360" s="25" t="s">
        <v>80</v>
      </c>
      <c r="BK360" s="220">
        <f>ROUND(I360*H360,2)</f>
        <v>0</v>
      </c>
      <c r="BL360" s="25" t="s">
        <v>775</v>
      </c>
      <c r="BM360" s="25" t="s">
        <v>9063</v>
      </c>
    </row>
    <row r="361" spans="2:65" s="1" customFormat="1">
      <c r="B361" s="42"/>
      <c r="C361" s="64"/>
      <c r="D361" s="227" t="s">
        <v>506</v>
      </c>
      <c r="E361" s="64"/>
      <c r="F361" s="274" t="s">
        <v>9062</v>
      </c>
      <c r="G361" s="64"/>
      <c r="H361" s="64"/>
      <c r="I361" s="177"/>
      <c r="J361" s="64"/>
      <c r="K361" s="64"/>
      <c r="L361" s="62"/>
      <c r="M361" s="223"/>
      <c r="N361" s="43"/>
      <c r="O361" s="43"/>
      <c r="P361" s="43"/>
      <c r="Q361" s="43"/>
      <c r="R361" s="43"/>
      <c r="S361" s="43"/>
      <c r="T361" s="79"/>
      <c r="AT361" s="25" t="s">
        <v>506</v>
      </c>
      <c r="AU361" s="25" t="s">
        <v>82</v>
      </c>
    </row>
    <row r="362" spans="2:65" s="1" customFormat="1" ht="25.5" customHeight="1">
      <c r="B362" s="42"/>
      <c r="C362" s="209" t="s">
        <v>1636</v>
      </c>
      <c r="D362" s="209" t="s">
        <v>498</v>
      </c>
      <c r="E362" s="210" t="s">
        <v>9064</v>
      </c>
      <c r="F362" s="211" t="s">
        <v>9065</v>
      </c>
      <c r="G362" s="212" t="s">
        <v>8881</v>
      </c>
      <c r="H362" s="213">
        <v>3</v>
      </c>
      <c r="I362" s="214"/>
      <c r="J362" s="215">
        <f>ROUND(I362*H362,2)</f>
        <v>0</v>
      </c>
      <c r="K362" s="211" t="s">
        <v>501</v>
      </c>
      <c r="L362" s="62"/>
      <c r="M362" s="216" t="s">
        <v>23</v>
      </c>
      <c r="N362" s="217" t="s">
        <v>44</v>
      </c>
      <c r="O362" s="43"/>
      <c r="P362" s="218">
        <f>O362*H362</f>
        <v>0</v>
      </c>
      <c r="Q362" s="218">
        <v>8.6599999999999993E-3</v>
      </c>
      <c r="R362" s="218">
        <f>Q362*H362</f>
        <v>2.5979999999999996E-2</v>
      </c>
      <c r="S362" s="218">
        <v>0</v>
      </c>
      <c r="T362" s="219">
        <f>S362*H362</f>
        <v>0</v>
      </c>
      <c r="AR362" s="25" t="s">
        <v>775</v>
      </c>
      <c r="AT362" s="25" t="s">
        <v>498</v>
      </c>
      <c r="AU362" s="25" t="s">
        <v>82</v>
      </c>
      <c r="AY362" s="25" t="s">
        <v>492</v>
      </c>
      <c r="BE362" s="220">
        <f>IF(N362="základní",J362,0)</f>
        <v>0</v>
      </c>
      <c r="BF362" s="220">
        <f>IF(N362="snížená",J362,0)</f>
        <v>0</v>
      </c>
      <c r="BG362" s="220">
        <f>IF(N362="zákl. přenesená",J362,0)</f>
        <v>0</v>
      </c>
      <c r="BH362" s="220">
        <f>IF(N362="sníž. přenesená",J362,0)</f>
        <v>0</v>
      </c>
      <c r="BI362" s="220">
        <f>IF(N362="nulová",J362,0)</f>
        <v>0</v>
      </c>
      <c r="BJ362" s="25" t="s">
        <v>80</v>
      </c>
      <c r="BK362" s="220">
        <f>ROUND(I362*H362,2)</f>
        <v>0</v>
      </c>
      <c r="BL362" s="25" t="s">
        <v>775</v>
      </c>
      <c r="BM362" s="25" t="s">
        <v>9066</v>
      </c>
    </row>
    <row r="363" spans="2:65" s="1" customFormat="1" ht="24">
      <c r="B363" s="42"/>
      <c r="C363" s="64"/>
      <c r="D363" s="227" t="s">
        <v>506</v>
      </c>
      <c r="E363" s="64"/>
      <c r="F363" s="274" t="s">
        <v>9065</v>
      </c>
      <c r="G363" s="64"/>
      <c r="H363" s="64"/>
      <c r="I363" s="177"/>
      <c r="J363" s="64"/>
      <c r="K363" s="64"/>
      <c r="L363" s="62"/>
      <c r="M363" s="223"/>
      <c r="N363" s="43"/>
      <c r="O363" s="43"/>
      <c r="P363" s="43"/>
      <c r="Q363" s="43"/>
      <c r="R363" s="43"/>
      <c r="S363" s="43"/>
      <c r="T363" s="79"/>
      <c r="AT363" s="25" t="s">
        <v>506</v>
      </c>
      <c r="AU363" s="25" t="s">
        <v>82</v>
      </c>
    </row>
    <row r="364" spans="2:65" s="1" customFormat="1" ht="25.5" customHeight="1">
      <c r="B364" s="42"/>
      <c r="C364" s="209" t="s">
        <v>1643</v>
      </c>
      <c r="D364" s="209" t="s">
        <v>498</v>
      </c>
      <c r="E364" s="210" t="s">
        <v>9067</v>
      </c>
      <c r="F364" s="211" t="s">
        <v>9068</v>
      </c>
      <c r="G364" s="212" t="s">
        <v>8881</v>
      </c>
      <c r="H364" s="213">
        <v>9</v>
      </c>
      <c r="I364" s="214"/>
      <c r="J364" s="215">
        <f>ROUND(I364*H364,2)</f>
        <v>0</v>
      </c>
      <c r="K364" s="211" t="s">
        <v>501</v>
      </c>
      <c r="L364" s="62"/>
      <c r="M364" s="216" t="s">
        <v>23</v>
      </c>
      <c r="N364" s="217" t="s">
        <v>44</v>
      </c>
      <c r="O364" s="43"/>
      <c r="P364" s="218">
        <f>O364*H364</f>
        <v>0</v>
      </c>
      <c r="Q364" s="218">
        <v>1.626E-2</v>
      </c>
      <c r="R364" s="218">
        <f>Q364*H364</f>
        <v>0.14634</v>
      </c>
      <c r="S364" s="218">
        <v>0</v>
      </c>
      <c r="T364" s="219">
        <f>S364*H364</f>
        <v>0</v>
      </c>
      <c r="AR364" s="25" t="s">
        <v>775</v>
      </c>
      <c r="AT364" s="25" t="s">
        <v>498</v>
      </c>
      <c r="AU364" s="25" t="s">
        <v>82</v>
      </c>
      <c r="AY364" s="25" t="s">
        <v>492</v>
      </c>
      <c r="BE364" s="220">
        <f>IF(N364="základní",J364,0)</f>
        <v>0</v>
      </c>
      <c r="BF364" s="220">
        <f>IF(N364="snížená",J364,0)</f>
        <v>0</v>
      </c>
      <c r="BG364" s="220">
        <f>IF(N364="zákl. přenesená",J364,0)</f>
        <v>0</v>
      </c>
      <c r="BH364" s="220">
        <f>IF(N364="sníž. přenesená",J364,0)</f>
        <v>0</v>
      </c>
      <c r="BI364" s="220">
        <f>IF(N364="nulová",J364,0)</f>
        <v>0</v>
      </c>
      <c r="BJ364" s="25" t="s">
        <v>80</v>
      </c>
      <c r="BK364" s="220">
        <f>ROUND(I364*H364,2)</f>
        <v>0</v>
      </c>
      <c r="BL364" s="25" t="s">
        <v>775</v>
      </c>
      <c r="BM364" s="25" t="s">
        <v>9069</v>
      </c>
    </row>
    <row r="365" spans="2:65" s="1" customFormat="1" ht="24">
      <c r="B365" s="42"/>
      <c r="C365" s="64"/>
      <c r="D365" s="227" t="s">
        <v>506</v>
      </c>
      <c r="E365" s="64"/>
      <c r="F365" s="274" t="s">
        <v>9068</v>
      </c>
      <c r="G365" s="64"/>
      <c r="H365" s="64"/>
      <c r="I365" s="177"/>
      <c r="J365" s="64"/>
      <c r="K365" s="64"/>
      <c r="L365" s="62"/>
      <c r="M365" s="223"/>
      <c r="N365" s="43"/>
      <c r="O365" s="43"/>
      <c r="P365" s="43"/>
      <c r="Q365" s="43"/>
      <c r="R365" s="43"/>
      <c r="S365" s="43"/>
      <c r="T365" s="79"/>
      <c r="AT365" s="25" t="s">
        <v>506</v>
      </c>
      <c r="AU365" s="25" t="s">
        <v>82</v>
      </c>
    </row>
    <row r="366" spans="2:65" s="1" customFormat="1" ht="25.5" customHeight="1">
      <c r="B366" s="42"/>
      <c r="C366" s="209" t="s">
        <v>1650</v>
      </c>
      <c r="D366" s="209" t="s">
        <v>498</v>
      </c>
      <c r="E366" s="210" t="s">
        <v>9070</v>
      </c>
      <c r="F366" s="211" t="s">
        <v>9071</v>
      </c>
      <c r="G366" s="212" t="s">
        <v>8881</v>
      </c>
      <c r="H366" s="213">
        <v>2</v>
      </c>
      <c r="I366" s="214"/>
      <c r="J366" s="215">
        <f>ROUND(I366*H366,2)</f>
        <v>0</v>
      </c>
      <c r="K366" s="211" t="s">
        <v>501</v>
      </c>
      <c r="L366" s="62"/>
      <c r="M366" s="216" t="s">
        <v>23</v>
      </c>
      <c r="N366" s="217" t="s">
        <v>44</v>
      </c>
      <c r="O366" s="43"/>
      <c r="P366" s="218">
        <f>O366*H366</f>
        <v>0</v>
      </c>
      <c r="Q366" s="218">
        <v>9.4199999999999996E-3</v>
      </c>
      <c r="R366" s="218">
        <f>Q366*H366</f>
        <v>1.8839999999999999E-2</v>
      </c>
      <c r="S366" s="218">
        <v>0</v>
      </c>
      <c r="T366" s="219">
        <f>S366*H366</f>
        <v>0</v>
      </c>
      <c r="AR366" s="25" t="s">
        <v>775</v>
      </c>
      <c r="AT366" s="25" t="s">
        <v>498</v>
      </c>
      <c r="AU366" s="25" t="s">
        <v>82</v>
      </c>
      <c r="AY366" s="25" t="s">
        <v>492</v>
      </c>
      <c r="BE366" s="220">
        <f>IF(N366="základní",J366,0)</f>
        <v>0</v>
      </c>
      <c r="BF366" s="220">
        <f>IF(N366="snížená",J366,0)</f>
        <v>0</v>
      </c>
      <c r="BG366" s="220">
        <f>IF(N366="zákl. přenesená",J366,0)</f>
        <v>0</v>
      </c>
      <c r="BH366" s="220">
        <f>IF(N366="sníž. přenesená",J366,0)</f>
        <v>0</v>
      </c>
      <c r="BI366" s="220">
        <f>IF(N366="nulová",J366,0)</f>
        <v>0</v>
      </c>
      <c r="BJ366" s="25" t="s">
        <v>80</v>
      </c>
      <c r="BK366" s="220">
        <f>ROUND(I366*H366,2)</f>
        <v>0</v>
      </c>
      <c r="BL366" s="25" t="s">
        <v>775</v>
      </c>
      <c r="BM366" s="25" t="s">
        <v>9072</v>
      </c>
    </row>
    <row r="367" spans="2:65" s="1" customFormat="1" ht="24">
      <c r="B367" s="42"/>
      <c r="C367" s="64"/>
      <c r="D367" s="227" t="s">
        <v>506</v>
      </c>
      <c r="E367" s="64"/>
      <c r="F367" s="274" t="s">
        <v>9071</v>
      </c>
      <c r="G367" s="64"/>
      <c r="H367" s="64"/>
      <c r="I367" s="177"/>
      <c r="J367" s="64"/>
      <c r="K367" s="64"/>
      <c r="L367" s="62"/>
      <c r="M367" s="223"/>
      <c r="N367" s="43"/>
      <c r="O367" s="43"/>
      <c r="P367" s="43"/>
      <c r="Q367" s="43"/>
      <c r="R367" s="43"/>
      <c r="S367" s="43"/>
      <c r="T367" s="79"/>
      <c r="AT367" s="25" t="s">
        <v>506</v>
      </c>
      <c r="AU367" s="25" t="s">
        <v>82</v>
      </c>
    </row>
    <row r="368" spans="2:65" s="1" customFormat="1" ht="25.5" customHeight="1">
      <c r="B368" s="42"/>
      <c r="C368" s="209" t="s">
        <v>1656</v>
      </c>
      <c r="D368" s="209" t="s">
        <v>498</v>
      </c>
      <c r="E368" s="210" t="s">
        <v>9073</v>
      </c>
      <c r="F368" s="211" t="s">
        <v>9074</v>
      </c>
      <c r="G368" s="212" t="s">
        <v>8881</v>
      </c>
      <c r="H368" s="213">
        <v>3</v>
      </c>
      <c r="I368" s="214"/>
      <c r="J368" s="215">
        <f>ROUND(I368*H368,2)</f>
        <v>0</v>
      </c>
      <c r="K368" s="211" t="s">
        <v>501</v>
      </c>
      <c r="L368" s="62"/>
      <c r="M368" s="216" t="s">
        <v>23</v>
      </c>
      <c r="N368" s="217" t="s">
        <v>44</v>
      </c>
      <c r="O368" s="43"/>
      <c r="P368" s="218">
        <f>O368*H368</f>
        <v>0</v>
      </c>
      <c r="Q368" s="218">
        <v>1.218E-2</v>
      </c>
      <c r="R368" s="218">
        <f>Q368*H368</f>
        <v>3.6540000000000003E-2</v>
      </c>
      <c r="S368" s="218">
        <v>0</v>
      </c>
      <c r="T368" s="219">
        <f>S368*H368</f>
        <v>0</v>
      </c>
      <c r="AR368" s="25" t="s">
        <v>775</v>
      </c>
      <c r="AT368" s="25" t="s">
        <v>498</v>
      </c>
      <c r="AU368" s="25" t="s">
        <v>82</v>
      </c>
      <c r="AY368" s="25" t="s">
        <v>492</v>
      </c>
      <c r="BE368" s="220">
        <f>IF(N368="základní",J368,0)</f>
        <v>0</v>
      </c>
      <c r="BF368" s="220">
        <f>IF(N368="snížená",J368,0)</f>
        <v>0</v>
      </c>
      <c r="BG368" s="220">
        <f>IF(N368="zákl. přenesená",J368,0)</f>
        <v>0</v>
      </c>
      <c r="BH368" s="220">
        <f>IF(N368="sníž. přenesená",J368,0)</f>
        <v>0</v>
      </c>
      <c r="BI368" s="220">
        <f>IF(N368="nulová",J368,0)</f>
        <v>0</v>
      </c>
      <c r="BJ368" s="25" t="s">
        <v>80</v>
      </c>
      <c r="BK368" s="220">
        <f>ROUND(I368*H368,2)</f>
        <v>0</v>
      </c>
      <c r="BL368" s="25" t="s">
        <v>775</v>
      </c>
      <c r="BM368" s="25" t="s">
        <v>9075</v>
      </c>
    </row>
    <row r="369" spans="2:65" s="1" customFormat="1" ht="24">
      <c r="B369" s="42"/>
      <c r="C369" s="64"/>
      <c r="D369" s="227" t="s">
        <v>506</v>
      </c>
      <c r="E369" s="64"/>
      <c r="F369" s="274" t="s">
        <v>9074</v>
      </c>
      <c r="G369" s="64"/>
      <c r="H369" s="64"/>
      <c r="I369" s="177"/>
      <c r="J369" s="64"/>
      <c r="K369" s="64"/>
      <c r="L369" s="62"/>
      <c r="M369" s="223"/>
      <c r="N369" s="43"/>
      <c r="O369" s="43"/>
      <c r="P369" s="43"/>
      <c r="Q369" s="43"/>
      <c r="R369" s="43"/>
      <c r="S369" s="43"/>
      <c r="T369" s="79"/>
      <c r="AT369" s="25" t="s">
        <v>506</v>
      </c>
      <c r="AU369" s="25" t="s">
        <v>82</v>
      </c>
    </row>
    <row r="370" spans="2:65" s="1" customFormat="1" ht="25.5" customHeight="1">
      <c r="B370" s="42"/>
      <c r="C370" s="209" t="s">
        <v>452</v>
      </c>
      <c r="D370" s="209" t="s">
        <v>498</v>
      </c>
      <c r="E370" s="210" t="s">
        <v>9076</v>
      </c>
      <c r="F370" s="211" t="s">
        <v>9077</v>
      </c>
      <c r="G370" s="212" t="s">
        <v>8881</v>
      </c>
      <c r="H370" s="213">
        <v>6</v>
      </c>
      <c r="I370" s="214"/>
      <c r="J370" s="215">
        <f>ROUND(I370*H370,2)</f>
        <v>0</v>
      </c>
      <c r="K370" s="211" t="s">
        <v>501</v>
      </c>
      <c r="L370" s="62"/>
      <c r="M370" s="216" t="s">
        <v>23</v>
      </c>
      <c r="N370" s="217" t="s">
        <v>44</v>
      </c>
      <c r="O370" s="43"/>
      <c r="P370" s="218">
        <f>O370*H370</f>
        <v>0</v>
      </c>
      <c r="Q370" s="218">
        <v>1.7350000000000001E-2</v>
      </c>
      <c r="R370" s="218">
        <f>Q370*H370</f>
        <v>0.1041</v>
      </c>
      <c r="S370" s="218">
        <v>0</v>
      </c>
      <c r="T370" s="219">
        <f>S370*H370</f>
        <v>0</v>
      </c>
      <c r="AR370" s="25" t="s">
        <v>775</v>
      </c>
      <c r="AT370" s="25" t="s">
        <v>498</v>
      </c>
      <c r="AU370" s="25" t="s">
        <v>82</v>
      </c>
      <c r="AY370" s="25" t="s">
        <v>492</v>
      </c>
      <c r="BE370" s="220">
        <f>IF(N370="základní",J370,0)</f>
        <v>0</v>
      </c>
      <c r="BF370" s="220">
        <f>IF(N370="snížená",J370,0)</f>
        <v>0</v>
      </c>
      <c r="BG370" s="220">
        <f>IF(N370="zákl. přenesená",J370,0)</f>
        <v>0</v>
      </c>
      <c r="BH370" s="220">
        <f>IF(N370="sníž. přenesená",J370,0)</f>
        <v>0</v>
      </c>
      <c r="BI370" s="220">
        <f>IF(N370="nulová",J370,0)</f>
        <v>0</v>
      </c>
      <c r="BJ370" s="25" t="s">
        <v>80</v>
      </c>
      <c r="BK370" s="220">
        <f>ROUND(I370*H370,2)</f>
        <v>0</v>
      </c>
      <c r="BL370" s="25" t="s">
        <v>775</v>
      </c>
      <c r="BM370" s="25" t="s">
        <v>9078</v>
      </c>
    </row>
    <row r="371" spans="2:65" s="1" customFormat="1" ht="24">
      <c r="B371" s="42"/>
      <c r="C371" s="64"/>
      <c r="D371" s="227" t="s">
        <v>506</v>
      </c>
      <c r="E371" s="64"/>
      <c r="F371" s="274" t="s">
        <v>9077</v>
      </c>
      <c r="G371" s="64"/>
      <c r="H371" s="64"/>
      <c r="I371" s="177"/>
      <c r="J371" s="64"/>
      <c r="K371" s="64"/>
      <c r="L371" s="62"/>
      <c r="M371" s="223"/>
      <c r="N371" s="43"/>
      <c r="O371" s="43"/>
      <c r="P371" s="43"/>
      <c r="Q371" s="43"/>
      <c r="R371" s="43"/>
      <c r="S371" s="43"/>
      <c r="T371" s="79"/>
      <c r="AT371" s="25" t="s">
        <v>506</v>
      </c>
      <c r="AU371" s="25" t="s">
        <v>82</v>
      </c>
    </row>
    <row r="372" spans="2:65" s="1" customFormat="1" ht="16.5" customHeight="1">
      <c r="B372" s="42"/>
      <c r="C372" s="209" t="s">
        <v>1667</v>
      </c>
      <c r="D372" s="209" t="s">
        <v>498</v>
      </c>
      <c r="E372" s="210" t="s">
        <v>9079</v>
      </c>
      <c r="F372" s="211" t="s">
        <v>9080</v>
      </c>
      <c r="G372" s="212" t="s">
        <v>8881</v>
      </c>
      <c r="H372" s="213">
        <v>2</v>
      </c>
      <c r="I372" s="214"/>
      <c r="J372" s="215">
        <f>ROUND(I372*H372,2)</f>
        <v>0</v>
      </c>
      <c r="K372" s="211" t="s">
        <v>501</v>
      </c>
      <c r="L372" s="62"/>
      <c r="M372" s="216" t="s">
        <v>23</v>
      </c>
      <c r="N372" s="217" t="s">
        <v>44</v>
      </c>
      <c r="O372" s="43"/>
      <c r="P372" s="218">
        <f>O372*H372</f>
        <v>0</v>
      </c>
      <c r="Q372" s="218">
        <v>3.47E-3</v>
      </c>
      <c r="R372" s="218">
        <f>Q372*H372</f>
        <v>6.94E-3</v>
      </c>
      <c r="S372" s="218">
        <v>0</v>
      </c>
      <c r="T372" s="219">
        <f>S372*H372</f>
        <v>0</v>
      </c>
      <c r="AR372" s="25" t="s">
        <v>775</v>
      </c>
      <c r="AT372" s="25" t="s">
        <v>498</v>
      </c>
      <c r="AU372" s="25" t="s">
        <v>82</v>
      </c>
      <c r="AY372" s="25" t="s">
        <v>492</v>
      </c>
      <c r="BE372" s="220">
        <f>IF(N372="základní",J372,0)</f>
        <v>0</v>
      </c>
      <c r="BF372" s="220">
        <f>IF(N372="snížená",J372,0)</f>
        <v>0</v>
      </c>
      <c r="BG372" s="220">
        <f>IF(N372="zákl. přenesená",J372,0)</f>
        <v>0</v>
      </c>
      <c r="BH372" s="220">
        <f>IF(N372="sníž. přenesená",J372,0)</f>
        <v>0</v>
      </c>
      <c r="BI372" s="220">
        <f>IF(N372="nulová",J372,0)</f>
        <v>0</v>
      </c>
      <c r="BJ372" s="25" t="s">
        <v>80</v>
      </c>
      <c r="BK372" s="220">
        <f>ROUND(I372*H372,2)</f>
        <v>0</v>
      </c>
      <c r="BL372" s="25" t="s">
        <v>775</v>
      </c>
      <c r="BM372" s="25" t="s">
        <v>9081</v>
      </c>
    </row>
    <row r="373" spans="2:65" s="1" customFormat="1">
      <c r="B373" s="42"/>
      <c r="C373" s="64"/>
      <c r="D373" s="227" t="s">
        <v>506</v>
      </c>
      <c r="E373" s="64"/>
      <c r="F373" s="274" t="s">
        <v>9080</v>
      </c>
      <c r="G373" s="64"/>
      <c r="H373" s="64"/>
      <c r="I373" s="177"/>
      <c r="J373" s="64"/>
      <c r="K373" s="64"/>
      <c r="L373" s="62"/>
      <c r="M373" s="223"/>
      <c r="N373" s="43"/>
      <c r="O373" s="43"/>
      <c r="P373" s="43"/>
      <c r="Q373" s="43"/>
      <c r="R373" s="43"/>
      <c r="S373" s="43"/>
      <c r="T373" s="79"/>
      <c r="AT373" s="25" t="s">
        <v>506</v>
      </c>
      <c r="AU373" s="25" t="s">
        <v>82</v>
      </c>
    </row>
    <row r="374" spans="2:65" s="1" customFormat="1" ht="16.5" customHeight="1">
      <c r="B374" s="42"/>
      <c r="C374" s="209" t="s">
        <v>1674</v>
      </c>
      <c r="D374" s="209" t="s">
        <v>498</v>
      </c>
      <c r="E374" s="210" t="s">
        <v>9082</v>
      </c>
      <c r="F374" s="211" t="s">
        <v>9083</v>
      </c>
      <c r="G374" s="212" t="s">
        <v>8881</v>
      </c>
      <c r="H374" s="213">
        <v>2</v>
      </c>
      <c r="I374" s="214"/>
      <c r="J374" s="215">
        <f>ROUND(I374*H374,2)</f>
        <v>0</v>
      </c>
      <c r="K374" s="211" t="s">
        <v>501</v>
      </c>
      <c r="L374" s="62"/>
      <c r="M374" s="216" t="s">
        <v>23</v>
      </c>
      <c r="N374" s="217" t="s">
        <v>44</v>
      </c>
      <c r="O374" s="43"/>
      <c r="P374" s="218">
        <f>O374*H374</f>
        <v>0</v>
      </c>
      <c r="Q374" s="218">
        <v>4.2700000000000004E-3</v>
      </c>
      <c r="R374" s="218">
        <f>Q374*H374</f>
        <v>8.5400000000000007E-3</v>
      </c>
      <c r="S374" s="218">
        <v>0</v>
      </c>
      <c r="T374" s="219">
        <f>S374*H374</f>
        <v>0</v>
      </c>
      <c r="AR374" s="25" t="s">
        <v>775</v>
      </c>
      <c r="AT374" s="25" t="s">
        <v>498</v>
      </c>
      <c r="AU374" s="25" t="s">
        <v>82</v>
      </c>
      <c r="AY374" s="25" t="s">
        <v>492</v>
      </c>
      <c r="BE374" s="220">
        <f>IF(N374="základní",J374,0)</f>
        <v>0</v>
      </c>
      <c r="BF374" s="220">
        <f>IF(N374="snížená",J374,0)</f>
        <v>0</v>
      </c>
      <c r="BG374" s="220">
        <f>IF(N374="zákl. přenesená",J374,0)</f>
        <v>0</v>
      </c>
      <c r="BH374" s="220">
        <f>IF(N374="sníž. přenesená",J374,0)</f>
        <v>0</v>
      </c>
      <c r="BI374" s="220">
        <f>IF(N374="nulová",J374,0)</f>
        <v>0</v>
      </c>
      <c r="BJ374" s="25" t="s">
        <v>80</v>
      </c>
      <c r="BK374" s="220">
        <f>ROUND(I374*H374,2)</f>
        <v>0</v>
      </c>
      <c r="BL374" s="25" t="s">
        <v>775</v>
      </c>
      <c r="BM374" s="25" t="s">
        <v>9084</v>
      </c>
    </row>
    <row r="375" spans="2:65" s="1" customFormat="1">
      <c r="B375" s="42"/>
      <c r="C375" s="64"/>
      <c r="D375" s="227" t="s">
        <v>506</v>
      </c>
      <c r="E375" s="64"/>
      <c r="F375" s="274" t="s">
        <v>9083</v>
      </c>
      <c r="G375" s="64"/>
      <c r="H375" s="64"/>
      <c r="I375" s="177"/>
      <c r="J375" s="64"/>
      <c r="K375" s="64"/>
      <c r="L375" s="62"/>
      <c r="M375" s="223"/>
      <c r="N375" s="43"/>
      <c r="O375" s="43"/>
      <c r="P375" s="43"/>
      <c r="Q375" s="43"/>
      <c r="R375" s="43"/>
      <c r="S375" s="43"/>
      <c r="T375" s="79"/>
      <c r="AT375" s="25" t="s">
        <v>506</v>
      </c>
      <c r="AU375" s="25" t="s">
        <v>82</v>
      </c>
    </row>
    <row r="376" spans="2:65" s="1" customFormat="1" ht="16.5" customHeight="1">
      <c r="B376" s="42"/>
      <c r="C376" s="209" t="s">
        <v>1684</v>
      </c>
      <c r="D376" s="209" t="s">
        <v>498</v>
      </c>
      <c r="E376" s="210" t="s">
        <v>9085</v>
      </c>
      <c r="F376" s="211" t="s">
        <v>9086</v>
      </c>
      <c r="G376" s="212" t="s">
        <v>8881</v>
      </c>
      <c r="H376" s="213">
        <v>6</v>
      </c>
      <c r="I376" s="214"/>
      <c r="J376" s="215">
        <f>ROUND(I376*H376,2)</f>
        <v>0</v>
      </c>
      <c r="K376" s="211" t="s">
        <v>501</v>
      </c>
      <c r="L376" s="62"/>
      <c r="M376" s="216" t="s">
        <v>23</v>
      </c>
      <c r="N376" s="217" t="s">
        <v>44</v>
      </c>
      <c r="O376" s="43"/>
      <c r="P376" s="218">
        <f>O376*H376</f>
        <v>0</v>
      </c>
      <c r="Q376" s="218">
        <v>6.8999999999999999E-3</v>
      </c>
      <c r="R376" s="218">
        <f>Q376*H376</f>
        <v>4.1399999999999999E-2</v>
      </c>
      <c r="S376" s="218">
        <v>0</v>
      </c>
      <c r="T376" s="219">
        <f>S376*H376</f>
        <v>0</v>
      </c>
      <c r="AR376" s="25" t="s">
        <v>775</v>
      </c>
      <c r="AT376" s="25" t="s">
        <v>498</v>
      </c>
      <c r="AU376" s="25" t="s">
        <v>82</v>
      </c>
      <c r="AY376" s="25" t="s">
        <v>492</v>
      </c>
      <c r="BE376" s="220">
        <f>IF(N376="základní",J376,0)</f>
        <v>0</v>
      </c>
      <c r="BF376" s="220">
        <f>IF(N376="snížená",J376,0)</f>
        <v>0</v>
      </c>
      <c r="BG376" s="220">
        <f>IF(N376="zákl. přenesená",J376,0)</f>
        <v>0</v>
      </c>
      <c r="BH376" s="220">
        <f>IF(N376="sníž. přenesená",J376,0)</f>
        <v>0</v>
      </c>
      <c r="BI376" s="220">
        <f>IF(N376="nulová",J376,0)</f>
        <v>0</v>
      </c>
      <c r="BJ376" s="25" t="s">
        <v>80</v>
      </c>
      <c r="BK376" s="220">
        <f>ROUND(I376*H376,2)</f>
        <v>0</v>
      </c>
      <c r="BL376" s="25" t="s">
        <v>775</v>
      </c>
      <c r="BM376" s="25" t="s">
        <v>9087</v>
      </c>
    </row>
    <row r="377" spans="2:65" s="1" customFormat="1">
      <c r="B377" s="42"/>
      <c r="C377" s="64"/>
      <c r="D377" s="227" t="s">
        <v>506</v>
      </c>
      <c r="E377" s="64"/>
      <c r="F377" s="274" t="s">
        <v>9086</v>
      </c>
      <c r="G377" s="64"/>
      <c r="H377" s="64"/>
      <c r="I377" s="177"/>
      <c r="J377" s="64"/>
      <c r="K377" s="64"/>
      <c r="L377" s="62"/>
      <c r="M377" s="223"/>
      <c r="N377" s="43"/>
      <c r="O377" s="43"/>
      <c r="P377" s="43"/>
      <c r="Q377" s="43"/>
      <c r="R377" s="43"/>
      <c r="S377" s="43"/>
      <c r="T377" s="79"/>
      <c r="AT377" s="25" t="s">
        <v>506</v>
      </c>
      <c r="AU377" s="25" t="s">
        <v>82</v>
      </c>
    </row>
    <row r="378" spans="2:65" s="1" customFormat="1" ht="16.5" customHeight="1">
      <c r="B378" s="42"/>
      <c r="C378" s="209" t="s">
        <v>326</v>
      </c>
      <c r="D378" s="209" t="s">
        <v>498</v>
      </c>
      <c r="E378" s="210" t="s">
        <v>9088</v>
      </c>
      <c r="F378" s="211" t="s">
        <v>9089</v>
      </c>
      <c r="G378" s="212" t="s">
        <v>8881</v>
      </c>
      <c r="H378" s="213">
        <v>2</v>
      </c>
      <c r="I378" s="214"/>
      <c r="J378" s="215">
        <f>ROUND(I378*H378,2)</f>
        <v>0</v>
      </c>
      <c r="K378" s="211" t="s">
        <v>501</v>
      </c>
      <c r="L378" s="62"/>
      <c r="M378" s="216" t="s">
        <v>23</v>
      </c>
      <c r="N378" s="217" t="s">
        <v>44</v>
      </c>
      <c r="O378" s="43"/>
      <c r="P378" s="218">
        <f>O378*H378</f>
        <v>0</v>
      </c>
      <c r="Q378" s="218">
        <v>1.3140000000000001E-2</v>
      </c>
      <c r="R378" s="218">
        <f>Q378*H378</f>
        <v>2.6280000000000001E-2</v>
      </c>
      <c r="S378" s="218">
        <v>0</v>
      </c>
      <c r="T378" s="219">
        <f>S378*H378</f>
        <v>0</v>
      </c>
      <c r="AR378" s="25" t="s">
        <v>775</v>
      </c>
      <c r="AT378" s="25" t="s">
        <v>498</v>
      </c>
      <c r="AU378" s="25" t="s">
        <v>82</v>
      </c>
      <c r="AY378" s="25" t="s">
        <v>492</v>
      </c>
      <c r="BE378" s="220">
        <f>IF(N378="základní",J378,0)</f>
        <v>0</v>
      </c>
      <c r="BF378" s="220">
        <f>IF(N378="snížená",J378,0)</f>
        <v>0</v>
      </c>
      <c r="BG378" s="220">
        <f>IF(N378="zákl. přenesená",J378,0)</f>
        <v>0</v>
      </c>
      <c r="BH378" s="220">
        <f>IF(N378="sníž. přenesená",J378,0)</f>
        <v>0</v>
      </c>
      <c r="BI378" s="220">
        <f>IF(N378="nulová",J378,0)</f>
        <v>0</v>
      </c>
      <c r="BJ378" s="25" t="s">
        <v>80</v>
      </c>
      <c r="BK378" s="220">
        <f>ROUND(I378*H378,2)</f>
        <v>0</v>
      </c>
      <c r="BL378" s="25" t="s">
        <v>775</v>
      </c>
      <c r="BM378" s="25" t="s">
        <v>9090</v>
      </c>
    </row>
    <row r="379" spans="2:65" s="1" customFormat="1">
      <c r="B379" s="42"/>
      <c r="C379" s="64"/>
      <c r="D379" s="227" t="s">
        <v>506</v>
      </c>
      <c r="E379" s="64"/>
      <c r="F379" s="274" t="s">
        <v>9089</v>
      </c>
      <c r="G379" s="64"/>
      <c r="H379" s="64"/>
      <c r="I379" s="177"/>
      <c r="J379" s="64"/>
      <c r="K379" s="64"/>
      <c r="L379" s="62"/>
      <c r="M379" s="223"/>
      <c r="N379" s="43"/>
      <c r="O379" s="43"/>
      <c r="P379" s="43"/>
      <c r="Q379" s="43"/>
      <c r="R379" s="43"/>
      <c r="S379" s="43"/>
      <c r="T379" s="79"/>
      <c r="AT379" s="25" t="s">
        <v>506</v>
      </c>
      <c r="AU379" s="25" t="s">
        <v>82</v>
      </c>
    </row>
    <row r="380" spans="2:65" s="1" customFormat="1" ht="25.5" customHeight="1">
      <c r="B380" s="42"/>
      <c r="C380" s="209" t="s">
        <v>1702</v>
      </c>
      <c r="D380" s="209" t="s">
        <v>498</v>
      </c>
      <c r="E380" s="210" t="s">
        <v>9091</v>
      </c>
      <c r="F380" s="211" t="s">
        <v>9092</v>
      </c>
      <c r="G380" s="212" t="s">
        <v>8881</v>
      </c>
      <c r="H380" s="213">
        <v>3</v>
      </c>
      <c r="I380" s="214"/>
      <c r="J380" s="215">
        <f>ROUND(I380*H380,2)</f>
        <v>0</v>
      </c>
      <c r="K380" s="211" t="s">
        <v>501</v>
      </c>
      <c r="L380" s="62"/>
      <c r="M380" s="216" t="s">
        <v>23</v>
      </c>
      <c r="N380" s="217" t="s">
        <v>44</v>
      </c>
      <c r="O380" s="43"/>
      <c r="P380" s="218">
        <f>O380*H380</f>
        <v>0</v>
      </c>
      <c r="Q380" s="218">
        <v>2.121E-2</v>
      </c>
      <c r="R380" s="218">
        <f>Q380*H380</f>
        <v>6.3629999999999992E-2</v>
      </c>
      <c r="S380" s="218">
        <v>0</v>
      </c>
      <c r="T380" s="219">
        <f>S380*H380</f>
        <v>0</v>
      </c>
      <c r="AR380" s="25" t="s">
        <v>775</v>
      </c>
      <c r="AT380" s="25" t="s">
        <v>498</v>
      </c>
      <c r="AU380" s="25" t="s">
        <v>82</v>
      </c>
      <c r="AY380" s="25" t="s">
        <v>492</v>
      </c>
      <c r="BE380" s="220">
        <f>IF(N380="základní",J380,0)</f>
        <v>0</v>
      </c>
      <c r="BF380" s="220">
        <f>IF(N380="snížená",J380,0)</f>
        <v>0</v>
      </c>
      <c r="BG380" s="220">
        <f>IF(N380="zákl. přenesená",J380,0)</f>
        <v>0</v>
      </c>
      <c r="BH380" s="220">
        <f>IF(N380="sníž. přenesená",J380,0)</f>
        <v>0</v>
      </c>
      <c r="BI380" s="220">
        <f>IF(N380="nulová",J380,0)</f>
        <v>0</v>
      </c>
      <c r="BJ380" s="25" t="s">
        <v>80</v>
      </c>
      <c r="BK380" s="220">
        <f>ROUND(I380*H380,2)</f>
        <v>0</v>
      </c>
      <c r="BL380" s="25" t="s">
        <v>775</v>
      </c>
      <c r="BM380" s="25" t="s">
        <v>9093</v>
      </c>
    </row>
    <row r="381" spans="2:65" s="1" customFormat="1">
      <c r="B381" s="42"/>
      <c r="C381" s="64"/>
      <c r="D381" s="227" t="s">
        <v>506</v>
      </c>
      <c r="E381" s="64"/>
      <c r="F381" s="274" t="s">
        <v>9092</v>
      </c>
      <c r="G381" s="64"/>
      <c r="H381" s="64"/>
      <c r="I381" s="177"/>
      <c r="J381" s="64"/>
      <c r="K381" s="64"/>
      <c r="L381" s="62"/>
      <c r="M381" s="223"/>
      <c r="N381" s="43"/>
      <c r="O381" s="43"/>
      <c r="P381" s="43"/>
      <c r="Q381" s="43"/>
      <c r="R381" s="43"/>
      <c r="S381" s="43"/>
      <c r="T381" s="79"/>
      <c r="AT381" s="25" t="s">
        <v>506</v>
      </c>
      <c r="AU381" s="25" t="s">
        <v>82</v>
      </c>
    </row>
    <row r="382" spans="2:65" s="1" customFormat="1" ht="25.5" customHeight="1">
      <c r="B382" s="42"/>
      <c r="C382" s="209" t="s">
        <v>1708</v>
      </c>
      <c r="D382" s="209" t="s">
        <v>498</v>
      </c>
      <c r="E382" s="210" t="s">
        <v>9094</v>
      </c>
      <c r="F382" s="211" t="s">
        <v>9095</v>
      </c>
      <c r="G382" s="212" t="s">
        <v>8881</v>
      </c>
      <c r="H382" s="213">
        <v>4</v>
      </c>
      <c r="I382" s="214"/>
      <c r="J382" s="215">
        <f>ROUND(I382*H382,2)</f>
        <v>0</v>
      </c>
      <c r="K382" s="211" t="s">
        <v>501</v>
      </c>
      <c r="L382" s="62"/>
      <c r="M382" s="216" t="s">
        <v>23</v>
      </c>
      <c r="N382" s="217" t="s">
        <v>44</v>
      </c>
      <c r="O382" s="43"/>
      <c r="P382" s="218">
        <f>O382*H382</f>
        <v>0</v>
      </c>
      <c r="Q382" s="218">
        <v>1.191E-2</v>
      </c>
      <c r="R382" s="218">
        <f>Q382*H382</f>
        <v>4.7640000000000002E-2</v>
      </c>
      <c r="S382" s="218">
        <v>0</v>
      </c>
      <c r="T382" s="219">
        <f>S382*H382</f>
        <v>0</v>
      </c>
      <c r="AR382" s="25" t="s">
        <v>775</v>
      </c>
      <c r="AT382" s="25" t="s">
        <v>498</v>
      </c>
      <c r="AU382" s="25" t="s">
        <v>82</v>
      </c>
      <c r="AY382" s="25" t="s">
        <v>492</v>
      </c>
      <c r="BE382" s="220">
        <f>IF(N382="základní",J382,0)</f>
        <v>0</v>
      </c>
      <c r="BF382" s="220">
        <f>IF(N382="snížená",J382,0)</f>
        <v>0</v>
      </c>
      <c r="BG382" s="220">
        <f>IF(N382="zákl. přenesená",J382,0)</f>
        <v>0</v>
      </c>
      <c r="BH382" s="220">
        <f>IF(N382="sníž. přenesená",J382,0)</f>
        <v>0</v>
      </c>
      <c r="BI382" s="220">
        <f>IF(N382="nulová",J382,0)</f>
        <v>0</v>
      </c>
      <c r="BJ382" s="25" t="s">
        <v>80</v>
      </c>
      <c r="BK382" s="220">
        <f>ROUND(I382*H382,2)</f>
        <v>0</v>
      </c>
      <c r="BL382" s="25" t="s">
        <v>775</v>
      </c>
      <c r="BM382" s="25" t="s">
        <v>9096</v>
      </c>
    </row>
    <row r="383" spans="2:65" s="1" customFormat="1" ht="24">
      <c r="B383" s="42"/>
      <c r="C383" s="64"/>
      <c r="D383" s="227" t="s">
        <v>506</v>
      </c>
      <c r="E383" s="64"/>
      <c r="F383" s="274" t="s">
        <v>9095</v>
      </c>
      <c r="G383" s="64"/>
      <c r="H383" s="64"/>
      <c r="I383" s="177"/>
      <c r="J383" s="64"/>
      <c r="K383" s="64"/>
      <c r="L383" s="62"/>
      <c r="M383" s="223"/>
      <c r="N383" s="43"/>
      <c r="O383" s="43"/>
      <c r="P383" s="43"/>
      <c r="Q383" s="43"/>
      <c r="R383" s="43"/>
      <c r="S383" s="43"/>
      <c r="T383" s="79"/>
      <c r="AT383" s="25" t="s">
        <v>506</v>
      </c>
      <c r="AU383" s="25" t="s">
        <v>82</v>
      </c>
    </row>
    <row r="384" spans="2:65" s="1" customFormat="1" ht="25.5" customHeight="1">
      <c r="B384" s="42"/>
      <c r="C384" s="209" t="s">
        <v>1716</v>
      </c>
      <c r="D384" s="209" t="s">
        <v>498</v>
      </c>
      <c r="E384" s="210" t="s">
        <v>9097</v>
      </c>
      <c r="F384" s="211" t="s">
        <v>9098</v>
      </c>
      <c r="G384" s="212" t="s">
        <v>8881</v>
      </c>
      <c r="H384" s="213">
        <v>9</v>
      </c>
      <c r="I384" s="214"/>
      <c r="J384" s="215">
        <f>ROUND(I384*H384,2)</f>
        <v>0</v>
      </c>
      <c r="K384" s="211" t="s">
        <v>501</v>
      </c>
      <c r="L384" s="62"/>
      <c r="M384" s="216" t="s">
        <v>23</v>
      </c>
      <c r="N384" s="217" t="s">
        <v>44</v>
      </c>
      <c r="O384" s="43"/>
      <c r="P384" s="218">
        <f>O384*H384</f>
        <v>0</v>
      </c>
      <c r="Q384" s="218">
        <v>1.4670000000000001E-2</v>
      </c>
      <c r="R384" s="218">
        <f>Q384*H384</f>
        <v>0.13203000000000001</v>
      </c>
      <c r="S384" s="218">
        <v>0</v>
      </c>
      <c r="T384" s="219">
        <f>S384*H384</f>
        <v>0</v>
      </c>
      <c r="AR384" s="25" t="s">
        <v>775</v>
      </c>
      <c r="AT384" s="25" t="s">
        <v>498</v>
      </c>
      <c r="AU384" s="25" t="s">
        <v>82</v>
      </c>
      <c r="AY384" s="25" t="s">
        <v>492</v>
      </c>
      <c r="BE384" s="220">
        <f>IF(N384="základní",J384,0)</f>
        <v>0</v>
      </c>
      <c r="BF384" s="220">
        <f>IF(N384="snížená",J384,0)</f>
        <v>0</v>
      </c>
      <c r="BG384" s="220">
        <f>IF(N384="zákl. přenesená",J384,0)</f>
        <v>0</v>
      </c>
      <c r="BH384" s="220">
        <f>IF(N384="sníž. přenesená",J384,0)</f>
        <v>0</v>
      </c>
      <c r="BI384" s="220">
        <f>IF(N384="nulová",J384,0)</f>
        <v>0</v>
      </c>
      <c r="BJ384" s="25" t="s">
        <v>80</v>
      </c>
      <c r="BK384" s="220">
        <f>ROUND(I384*H384,2)</f>
        <v>0</v>
      </c>
      <c r="BL384" s="25" t="s">
        <v>775</v>
      </c>
      <c r="BM384" s="25" t="s">
        <v>9099</v>
      </c>
    </row>
    <row r="385" spans="2:65" s="1" customFormat="1" ht="24">
      <c r="B385" s="42"/>
      <c r="C385" s="64"/>
      <c r="D385" s="227" t="s">
        <v>506</v>
      </c>
      <c r="E385" s="64"/>
      <c r="F385" s="274" t="s">
        <v>9098</v>
      </c>
      <c r="G385" s="64"/>
      <c r="H385" s="64"/>
      <c r="I385" s="177"/>
      <c r="J385" s="64"/>
      <c r="K385" s="64"/>
      <c r="L385" s="62"/>
      <c r="M385" s="223"/>
      <c r="N385" s="43"/>
      <c r="O385" s="43"/>
      <c r="P385" s="43"/>
      <c r="Q385" s="43"/>
      <c r="R385" s="43"/>
      <c r="S385" s="43"/>
      <c r="T385" s="79"/>
      <c r="AT385" s="25" t="s">
        <v>506</v>
      </c>
      <c r="AU385" s="25" t="s">
        <v>82</v>
      </c>
    </row>
    <row r="386" spans="2:65" s="1" customFormat="1" ht="25.5" customHeight="1">
      <c r="B386" s="42"/>
      <c r="C386" s="209" t="s">
        <v>1725</v>
      </c>
      <c r="D386" s="209" t="s">
        <v>498</v>
      </c>
      <c r="E386" s="210" t="s">
        <v>9100</v>
      </c>
      <c r="F386" s="211" t="s">
        <v>9101</v>
      </c>
      <c r="G386" s="212" t="s">
        <v>8881</v>
      </c>
      <c r="H386" s="213">
        <v>2</v>
      </c>
      <c r="I386" s="214"/>
      <c r="J386" s="215">
        <f>ROUND(I386*H386,2)</f>
        <v>0</v>
      </c>
      <c r="K386" s="211" t="s">
        <v>501</v>
      </c>
      <c r="L386" s="62"/>
      <c r="M386" s="216" t="s">
        <v>23</v>
      </c>
      <c r="N386" s="217" t="s">
        <v>44</v>
      </c>
      <c r="O386" s="43"/>
      <c r="P386" s="218">
        <f>O386*H386</f>
        <v>0</v>
      </c>
      <c r="Q386" s="218">
        <v>3.0120000000000001E-2</v>
      </c>
      <c r="R386" s="218">
        <f>Q386*H386</f>
        <v>6.0240000000000002E-2</v>
      </c>
      <c r="S386" s="218">
        <v>0</v>
      </c>
      <c r="T386" s="219">
        <f>S386*H386</f>
        <v>0</v>
      </c>
      <c r="AR386" s="25" t="s">
        <v>775</v>
      </c>
      <c r="AT386" s="25" t="s">
        <v>498</v>
      </c>
      <c r="AU386" s="25" t="s">
        <v>82</v>
      </c>
      <c r="AY386" s="25" t="s">
        <v>492</v>
      </c>
      <c r="BE386" s="220">
        <f>IF(N386="základní",J386,0)</f>
        <v>0</v>
      </c>
      <c r="BF386" s="220">
        <f>IF(N386="snížená",J386,0)</f>
        <v>0</v>
      </c>
      <c r="BG386" s="220">
        <f>IF(N386="zákl. přenesená",J386,0)</f>
        <v>0</v>
      </c>
      <c r="BH386" s="220">
        <f>IF(N386="sníž. přenesená",J386,0)</f>
        <v>0</v>
      </c>
      <c r="BI386" s="220">
        <f>IF(N386="nulová",J386,0)</f>
        <v>0</v>
      </c>
      <c r="BJ386" s="25" t="s">
        <v>80</v>
      </c>
      <c r="BK386" s="220">
        <f>ROUND(I386*H386,2)</f>
        <v>0</v>
      </c>
      <c r="BL386" s="25" t="s">
        <v>775</v>
      </c>
      <c r="BM386" s="25" t="s">
        <v>9102</v>
      </c>
    </row>
    <row r="387" spans="2:65" s="1" customFormat="1" ht="24">
      <c r="B387" s="42"/>
      <c r="C387" s="64"/>
      <c r="D387" s="227" t="s">
        <v>506</v>
      </c>
      <c r="E387" s="64"/>
      <c r="F387" s="274" t="s">
        <v>9101</v>
      </c>
      <c r="G387" s="64"/>
      <c r="H387" s="64"/>
      <c r="I387" s="177"/>
      <c r="J387" s="64"/>
      <c r="K387" s="64"/>
      <c r="L387" s="62"/>
      <c r="M387" s="223"/>
      <c r="N387" s="43"/>
      <c r="O387" s="43"/>
      <c r="P387" s="43"/>
      <c r="Q387" s="43"/>
      <c r="R387" s="43"/>
      <c r="S387" s="43"/>
      <c r="T387" s="79"/>
      <c r="AT387" s="25" t="s">
        <v>506</v>
      </c>
      <c r="AU387" s="25" t="s">
        <v>82</v>
      </c>
    </row>
    <row r="388" spans="2:65" s="1" customFormat="1" ht="16.5" customHeight="1">
      <c r="B388" s="42"/>
      <c r="C388" s="209" t="s">
        <v>1741</v>
      </c>
      <c r="D388" s="209" t="s">
        <v>498</v>
      </c>
      <c r="E388" s="210" t="s">
        <v>9103</v>
      </c>
      <c r="F388" s="211" t="s">
        <v>9104</v>
      </c>
      <c r="G388" s="212" t="s">
        <v>1025</v>
      </c>
      <c r="H388" s="213">
        <v>39</v>
      </c>
      <c r="I388" s="214"/>
      <c r="J388" s="215">
        <f>ROUND(I388*H388,2)</f>
        <v>0</v>
      </c>
      <c r="K388" s="211" t="s">
        <v>501</v>
      </c>
      <c r="L388" s="62"/>
      <c r="M388" s="216" t="s">
        <v>23</v>
      </c>
      <c r="N388" s="217" t="s">
        <v>44</v>
      </c>
      <c r="O388" s="43"/>
      <c r="P388" s="218">
        <f>O388*H388</f>
        <v>0</v>
      </c>
      <c r="Q388" s="218">
        <v>3.5E-4</v>
      </c>
      <c r="R388" s="218">
        <f>Q388*H388</f>
        <v>1.3650000000000001E-2</v>
      </c>
      <c r="S388" s="218">
        <v>0</v>
      </c>
      <c r="T388" s="219">
        <f>S388*H388</f>
        <v>0</v>
      </c>
      <c r="AR388" s="25" t="s">
        <v>775</v>
      </c>
      <c r="AT388" s="25" t="s">
        <v>498</v>
      </c>
      <c r="AU388" s="25" t="s">
        <v>82</v>
      </c>
      <c r="AY388" s="25" t="s">
        <v>492</v>
      </c>
      <c r="BE388" s="220">
        <f>IF(N388="základní",J388,0)</f>
        <v>0</v>
      </c>
      <c r="BF388" s="220">
        <f>IF(N388="snížená",J388,0)</f>
        <v>0</v>
      </c>
      <c r="BG388" s="220">
        <f>IF(N388="zákl. přenesená",J388,0)</f>
        <v>0</v>
      </c>
      <c r="BH388" s="220">
        <f>IF(N388="sníž. přenesená",J388,0)</f>
        <v>0</v>
      </c>
      <c r="BI388" s="220">
        <f>IF(N388="nulová",J388,0)</f>
        <v>0</v>
      </c>
      <c r="BJ388" s="25" t="s">
        <v>80</v>
      </c>
      <c r="BK388" s="220">
        <f>ROUND(I388*H388,2)</f>
        <v>0</v>
      </c>
      <c r="BL388" s="25" t="s">
        <v>775</v>
      </c>
      <c r="BM388" s="25" t="s">
        <v>9105</v>
      </c>
    </row>
    <row r="389" spans="2:65" s="1" customFormat="1">
      <c r="B389" s="42"/>
      <c r="C389" s="64"/>
      <c r="D389" s="221" t="s">
        <v>506</v>
      </c>
      <c r="E389" s="64"/>
      <c r="F389" s="222" t="s">
        <v>9104</v>
      </c>
      <c r="G389" s="64"/>
      <c r="H389" s="64"/>
      <c r="I389" s="177"/>
      <c r="J389" s="64"/>
      <c r="K389" s="64"/>
      <c r="L389" s="62"/>
      <c r="M389" s="223"/>
      <c r="N389" s="43"/>
      <c r="O389" s="43"/>
      <c r="P389" s="43"/>
      <c r="Q389" s="43"/>
      <c r="R389" s="43"/>
      <c r="S389" s="43"/>
      <c r="T389" s="79"/>
      <c r="AT389" s="25" t="s">
        <v>506</v>
      </c>
      <c r="AU389" s="25" t="s">
        <v>82</v>
      </c>
    </row>
    <row r="390" spans="2:65" s="1" customFormat="1" ht="24">
      <c r="B390" s="42"/>
      <c r="C390" s="64"/>
      <c r="D390" s="221" t="s">
        <v>2254</v>
      </c>
      <c r="E390" s="64"/>
      <c r="F390" s="224" t="s">
        <v>9106</v>
      </c>
      <c r="G390" s="64"/>
      <c r="H390" s="64"/>
      <c r="I390" s="177"/>
      <c r="J390" s="64"/>
      <c r="K390" s="64"/>
      <c r="L390" s="62"/>
      <c r="M390" s="223"/>
      <c r="N390" s="43"/>
      <c r="O390" s="43"/>
      <c r="P390" s="43"/>
      <c r="Q390" s="43"/>
      <c r="R390" s="43"/>
      <c r="S390" s="43"/>
      <c r="T390" s="79"/>
      <c r="AT390" s="25" t="s">
        <v>2254</v>
      </c>
      <c r="AU390" s="25" t="s">
        <v>82</v>
      </c>
    </row>
    <row r="391" spans="2:65" s="12" customFormat="1">
      <c r="B391" s="225"/>
      <c r="C391" s="226"/>
      <c r="D391" s="227" t="s">
        <v>513</v>
      </c>
      <c r="E391" s="228" t="s">
        <v>23</v>
      </c>
      <c r="F391" s="229" t="s">
        <v>9107</v>
      </c>
      <c r="G391" s="226"/>
      <c r="H391" s="230">
        <v>39</v>
      </c>
      <c r="I391" s="231"/>
      <c r="J391" s="226"/>
      <c r="K391" s="226"/>
      <c r="L391" s="232"/>
      <c r="M391" s="233"/>
      <c r="N391" s="234"/>
      <c r="O391" s="234"/>
      <c r="P391" s="234"/>
      <c r="Q391" s="234"/>
      <c r="R391" s="234"/>
      <c r="S391" s="234"/>
      <c r="T391" s="235"/>
      <c r="AT391" s="236" t="s">
        <v>513</v>
      </c>
      <c r="AU391" s="236" t="s">
        <v>82</v>
      </c>
      <c r="AV391" s="12" t="s">
        <v>82</v>
      </c>
      <c r="AW391" s="12" t="s">
        <v>36</v>
      </c>
      <c r="AX391" s="12" t="s">
        <v>80</v>
      </c>
      <c r="AY391" s="236" t="s">
        <v>492</v>
      </c>
    </row>
    <row r="392" spans="2:65" s="1" customFormat="1" ht="16.5" customHeight="1">
      <c r="B392" s="42"/>
      <c r="C392" s="209" t="s">
        <v>1748</v>
      </c>
      <c r="D392" s="209" t="s">
        <v>498</v>
      </c>
      <c r="E392" s="210" t="s">
        <v>9108</v>
      </c>
      <c r="F392" s="211" t="s">
        <v>9109</v>
      </c>
      <c r="G392" s="212" t="s">
        <v>1025</v>
      </c>
      <c r="H392" s="213">
        <v>4</v>
      </c>
      <c r="I392" s="214"/>
      <c r="J392" s="215">
        <f>ROUND(I392*H392,2)</f>
        <v>0</v>
      </c>
      <c r="K392" s="211" t="s">
        <v>501</v>
      </c>
      <c r="L392" s="62"/>
      <c r="M392" s="216" t="s">
        <v>23</v>
      </c>
      <c r="N392" s="217" t="s">
        <v>44</v>
      </c>
      <c r="O392" s="43"/>
      <c r="P392" s="218">
        <f>O392*H392</f>
        <v>0</v>
      </c>
      <c r="Q392" s="218">
        <v>1E-4</v>
      </c>
      <c r="R392" s="218">
        <f>Q392*H392</f>
        <v>4.0000000000000002E-4</v>
      </c>
      <c r="S392" s="218">
        <v>0</v>
      </c>
      <c r="T392" s="219">
        <f>S392*H392</f>
        <v>0</v>
      </c>
      <c r="AR392" s="25" t="s">
        <v>775</v>
      </c>
      <c r="AT392" s="25" t="s">
        <v>498</v>
      </c>
      <c r="AU392" s="25" t="s">
        <v>82</v>
      </c>
      <c r="AY392" s="25" t="s">
        <v>492</v>
      </c>
      <c r="BE392" s="220">
        <f>IF(N392="základní",J392,0)</f>
        <v>0</v>
      </c>
      <c r="BF392" s="220">
        <f>IF(N392="snížená",J392,0)</f>
        <v>0</v>
      </c>
      <c r="BG392" s="220">
        <f>IF(N392="zákl. přenesená",J392,0)</f>
        <v>0</v>
      </c>
      <c r="BH392" s="220">
        <f>IF(N392="sníž. přenesená",J392,0)</f>
        <v>0</v>
      </c>
      <c r="BI392" s="220">
        <f>IF(N392="nulová",J392,0)</f>
        <v>0</v>
      </c>
      <c r="BJ392" s="25" t="s">
        <v>80</v>
      </c>
      <c r="BK392" s="220">
        <f>ROUND(I392*H392,2)</f>
        <v>0</v>
      </c>
      <c r="BL392" s="25" t="s">
        <v>775</v>
      </c>
      <c r="BM392" s="25" t="s">
        <v>9110</v>
      </c>
    </row>
    <row r="393" spans="2:65" s="1" customFormat="1">
      <c r="B393" s="42"/>
      <c r="C393" s="64"/>
      <c r="D393" s="221" t="s">
        <v>506</v>
      </c>
      <c r="E393" s="64"/>
      <c r="F393" s="222" t="s">
        <v>9109</v>
      </c>
      <c r="G393" s="64"/>
      <c r="H393" s="64"/>
      <c r="I393" s="177"/>
      <c r="J393" s="64"/>
      <c r="K393" s="64"/>
      <c r="L393" s="62"/>
      <c r="M393" s="223"/>
      <c r="N393" s="43"/>
      <c r="O393" s="43"/>
      <c r="P393" s="43"/>
      <c r="Q393" s="43"/>
      <c r="R393" s="43"/>
      <c r="S393" s="43"/>
      <c r="T393" s="79"/>
      <c r="AT393" s="25" t="s">
        <v>506</v>
      </c>
      <c r="AU393" s="25" t="s">
        <v>82</v>
      </c>
    </row>
    <row r="394" spans="2:65" s="1" customFormat="1" ht="24">
      <c r="B394" s="42"/>
      <c r="C394" s="64"/>
      <c r="D394" s="227" t="s">
        <v>2254</v>
      </c>
      <c r="E394" s="64"/>
      <c r="F394" s="273" t="s">
        <v>9111</v>
      </c>
      <c r="G394" s="64"/>
      <c r="H394" s="64"/>
      <c r="I394" s="177"/>
      <c r="J394" s="64"/>
      <c r="K394" s="64"/>
      <c r="L394" s="62"/>
      <c r="M394" s="223"/>
      <c r="N394" s="43"/>
      <c r="O394" s="43"/>
      <c r="P394" s="43"/>
      <c r="Q394" s="43"/>
      <c r="R394" s="43"/>
      <c r="S394" s="43"/>
      <c r="T394" s="79"/>
      <c r="AT394" s="25" t="s">
        <v>2254</v>
      </c>
      <c r="AU394" s="25" t="s">
        <v>82</v>
      </c>
    </row>
    <row r="395" spans="2:65" s="1" customFormat="1" ht="16.5" customHeight="1">
      <c r="B395" s="42"/>
      <c r="C395" s="209" t="s">
        <v>1761</v>
      </c>
      <c r="D395" s="209" t="s">
        <v>498</v>
      </c>
      <c r="E395" s="210" t="s">
        <v>9112</v>
      </c>
      <c r="F395" s="211" t="s">
        <v>9113</v>
      </c>
      <c r="G395" s="212" t="s">
        <v>1025</v>
      </c>
      <c r="H395" s="213">
        <v>19</v>
      </c>
      <c r="I395" s="214"/>
      <c r="J395" s="215">
        <f>ROUND(I395*H395,2)</f>
        <v>0</v>
      </c>
      <c r="K395" s="211" t="s">
        <v>501</v>
      </c>
      <c r="L395" s="62"/>
      <c r="M395" s="216" t="s">
        <v>23</v>
      </c>
      <c r="N395" s="217" t="s">
        <v>44</v>
      </c>
      <c r="O395" s="43"/>
      <c r="P395" s="218">
        <f>O395*H395</f>
        <v>0</v>
      </c>
      <c r="Q395" s="218">
        <v>1.2E-4</v>
      </c>
      <c r="R395" s="218">
        <f>Q395*H395</f>
        <v>2.2799999999999999E-3</v>
      </c>
      <c r="S395" s="218">
        <v>0</v>
      </c>
      <c r="T395" s="219">
        <f>S395*H395</f>
        <v>0</v>
      </c>
      <c r="AR395" s="25" t="s">
        <v>775</v>
      </c>
      <c r="AT395" s="25" t="s">
        <v>498</v>
      </c>
      <c r="AU395" s="25" t="s">
        <v>82</v>
      </c>
      <c r="AY395" s="25" t="s">
        <v>492</v>
      </c>
      <c r="BE395" s="220">
        <f>IF(N395="základní",J395,0)</f>
        <v>0</v>
      </c>
      <c r="BF395" s="220">
        <f>IF(N395="snížená",J395,0)</f>
        <v>0</v>
      </c>
      <c r="BG395" s="220">
        <f>IF(N395="zákl. přenesená",J395,0)</f>
        <v>0</v>
      </c>
      <c r="BH395" s="220">
        <f>IF(N395="sníž. přenesená",J395,0)</f>
        <v>0</v>
      </c>
      <c r="BI395" s="220">
        <f>IF(N395="nulová",J395,0)</f>
        <v>0</v>
      </c>
      <c r="BJ395" s="25" t="s">
        <v>80</v>
      </c>
      <c r="BK395" s="220">
        <f>ROUND(I395*H395,2)</f>
        <v>0</v>
      </c>
      <c r="BL395" s="25" t="s">
        <v>775</v>
      </c>
      <c r="BM395" s="25" t="s">
        <v>9114</v>
      </c>
    </row>
    <row r="396" spans="2:65" s="1" customFormat="1">
      <c r="B396" s="42"/>
      <c r="C396" s="64"/>
      <c r="D396" s="227" t="s">
        <v>506</v>
      </c>
      <c r="E396" s="64"/>
      <c r="F396" s="274" t="s">
        <v>9113</v>
      </c>
      <c r="G396" s="64"/>
      <c r="H396" s="64"/>
      <c r="I396" s="177"/>
      <c r="J396" s="64"/>
      <c r="K396" s="64"/>
      <c r="L396" s="62"/>
      <c r="M396" s="223"/>
      <c r="N396" s="43"/>
      <c r="O396" s="43"/>
      <c r="P396" s="43"/>
      <c r="Q396" s="43"/>
      <c r="R396" s="43"/>
      <c r="S396" s="43"/>
      <c r="T396" s="79"/>
      <c r="AT396" s="25" t="s">
        <v>506</v>
      </c>
      <c r="AU396" s="25" t="s">
        <v>82</v>
      </c>
    </row>
    <row r="397" spans="2:65" s="1" customFormat="1" ht="16.5" customHeight="1">
      <c r="B397" s="42"/>
      <c r="C397" s="209" t="s">
        <v>1772</v>
      </c>
      <c r="D397" s="209" t="s">
        <v>498</v>
      </c>
      <c r="E397" s="210" t="s">
        <v>9115</v>
      </c>
      <c r="F397" s="211" t="s">
        <v>9116</v>
      </c>
      <c r="G397" s="212" t="s">
        <v>1025</v>
      </c>
      <c r="H397" s="213">
        <v>1</v>
      </c>
      <c r="I397" s="214"/>
      <c r="J397" s="215">
        <f>ROUND(I397*H397,2)</f>
        <v>0</v>
      </c>
      <c r="K397" s="211" t="s">
        <v>501</v>
      </c>
      <c r="L397" s="62"/>
      <c r="M397" s="216" t="s">
        <v>23</v>
      </c>
      <c r="N397" s="217" t="s">
        <v>44</v>
      </c>
      <c r="O397" s="43"/>
      <c r="P397" s="218">
        <f>O397*H397</f>
        <v>0</v>
      </c>
      <c r="Q397" s="218">
        <v>1.6000000000000001E-4</v>
      </c>
      <c r="R397" s="218">
        <f>Q397*H397</f>
        <v>1.6000000000000001E-4</v>
      </c>
      <c r="S397" s="218">
        <v>0</v>
      </c>
      <c r="T397" s="219">
        <f>S397*H397</f>
        <v>0</v>
      </c>
      <c r="AR397" s="25" t="s">
        <v>775</v>
      </c>
      <c r="AT397" s="25" t="s">
        <v>498</v>
      </c>
      <c r="AU397" s="25" t="s">
        <v>82</v>
      </c>
      <c r="AY397" s="25" t="s">
        <v>492</v>
      </c>
      <c r="BE397" s="220">
        <f>IF(N397="základní",J397,0)</f>
        <v>0</v>
      </c>
      <c r="BF397" s="220">
        <f>IF(N397="snížená",J397,0)</f>
        <v>0</v>
      </c>
      <c r="BG397" s="220">
        <f>IF(N397="zákl. přenesená",J397,0)</f>
        <v>0</v>
      </c>
      <c r="BH397" s="220">
        <f>IF(N397="sníž. přenesená",J397,0)</f>
        <v>0</v>
      </c>
      <c r="BI397" s="220">
        <f>IF(N397="nulová",J397,0)</f>
        <v>0</v>
      </c>
      <c r="BJ397" s="25" t="s">
        <v>80</v>
      </c>
      <c r="BK397" s="220">
        <f>ROUND(I397*H397,2)</f>
        <v>0</v>
      </c>
      <c r="BL397" s="25" t="s">
        <v>775</v>
      </c>
      <c r="BM397" s="25" t="s">
        <v>9117</v>
      </c>
    </row>
    <row r="398" spans="2:65" s="1" customFormat="1">
      <c r="B398" s="42"/>
      <c r="C398" s="64"/>
      <c r="D398" s="227" t="s">
        <v>506</v>
      </c>
      <c r="E398" s="64"/>
      <c r="F398" s="274" t="s">
        <v>9116</v>
      </c>
      <c r="G398" s="64"/>
      <c r="H398" s="64"/>
      <c r="I398" s="177"/>
      <c r="J398" s="64"/>
      <c r="K398" s="64"/>
      <c r="L398" s="62"/>
      <c r="M398" s="223"/>
      <c r="N398" s="43"/>
      <c r="O398" s="43"/>
      <c r="P398" s="43"/>
      <c r="Q398" s="43"/>
      <c r="R398" s="43"/>
      <c r="S398" s="43"/>
      <c r="T398" s="79"/>
      <c r="AT398" s="25" t="s">
        <v>506</v>
      </c>
      <c r="AU398" s="25" t="s">
        <v>82</v>
      </c>
    </row>
    <row r="399" spans="2:65" s="1" customFormat="1" ht="16.5" customHeight="1">
      <c r="B399" s="42"/>
      <c r="C399" s="209" t="s">
        <v>1779</v>
      </c>
      <c r="D399" s="209" t="s">
        <v>498</v>
      </c>
      <c r="E399" s="210" t="s">
        <v>9118</v>
      </c>
      <c r="F399" s="211" t="s">
        <v>9119</v>
      </c>
      <c r="G399" s="212" t="s">
        <v>1025</v>
      </c>
      <c r="H399" s="213">
        <v>1</v>
      </c>
      <c r="I399" s="214"/>
      <c r="J399" s="215">
        <f>ROUND(I399*H399,2)</f>
        <v>0</v>
      </c>
      <c r="K399" s="211" t="s">
        <v>501</v>
      </c>
      <c r="L399" s="62"/>
      <c r="M399" s="216" t="s">
        <v>23</v>
      </c>
      <c r="N399" s="217" t="s">
        <v>44</v>
      </c>
      <c r="O399" s="43"/>
      <c r="P399" s="218">
        <f>O399*H399</f>
        <v>0</v>
      </c>
      <c r="Q399" s="218">
        <v>2.3000000000000001E-4</v>
      </c>
      <c r="R399" s="218">
        <f>Q399*H399</f>
        <v>2.3000000000000001E-4</v>
      </c>
      <c r="S399" s="218">
        <v>0</v>
      </c>
      <c r="T399" s="219">
        <f>S399*H399</f>
        <v>0</v>
      </c>
      <c r="AR399" s="25" t="s">
        <v>775</v>
      </c>
      <c r="AT399" s="25" t="s">
        <v>498</v>
      </c>
      <c r="AU399" s="25" t="s">
        <v>82</v>
      </c>
      <c r="AY399" s="25" t="s">
        <v>492</v>
      </c>
      <c r="BE399" s="220">
        <f>IF(N399="základní",J399,0)</f>
        <v>0</v>
      </c>
      <c r="BF399" s="220">
        <f>IF(N399="snížená",J399,0)</f>
        <v>0</v>
      </c>
      <c r="BG399" s="220">
        <f>IF(N399="zákl. přenesená",J399,0)</f>
        <v>0</v>
      </c>
      <c r="BH399" s="220">
        <f>IF(N399="sníž. přenesená",J399,0)</f>
        <v>0</v>
      </c>
      <c r="BI399" s="220">
        <f>IF(N399="nulová",J399,0)</f>
        <v>0</v>
      </c>
      <c r="BJ399" s="25" t="s">
        <v>80</v>
      </c>
      <c r="BK399" s="220">
        <f>ROUND(I399*H399,2)</f>
        <v>0</v>
      </c>
      <c r="BL399" s="25" t="s">
        <v>775</v>
      </c>
      <c r="BM399" s="25" t="s">
        <v>9120</v>
      </c>
    </row>
    <row r="400" spans="2:65" s="1" customFormat="1">
      <c r="B400" s="42"/>
      <c r="C400" s="64"/>
      <c r="D400" s="227" t="s">
        <v>506</v>
      </c>
      <c r="E400" s="64"/>
      <c r="F400" s="274" t="s">
        <v>9119</v>
      </c>
      <c r="G400" s="64"/>
      <c r="H400" s="64"/>
      <c r="I400" s="177"/>
      <c r="J400" s="64"/>
      <c r="K400" s="64"/>
      <c r="L400" s="62"/>
      <c r="M400" s="223"/>
      <c r="N400" s="43"/>
      <c r="O400" s="43"/>
      <c r="P400" s="43"/>
      <c r="Q400" s="43"/>
      <c r="R400" s="43"/>
      <c r="S400" s="43"/>
      <c r="T400" s="79"/>
      <c r="AT400" s="25" t="s">
        <v>506</v>
      </c>
      <c r="AU400" s="25" t="s">
        <v>82</v>
      </c>
    </row>
    <row r="401" spans="2:65" s="1" customFormat="1" ht="16.5" customHeight="1">
      <c r="B401" s="42"/>
      <c r="C401" s="209" t="s">
        <v>1785</v>
      </c>
      <c r="D401" s="209" t="s">
        <v>498</v>
      </c>
      <c r="E401" s="210" t="s">
        <v>9121</v>
      </c>
      <c r="F401" s="211" t="s">
        <v>9122</v>
      </c>
      <c r="G401" s="212" t="s">
        <v>1025</v>
      </c>
      <c r="H401" s="213">
        <v>2</v>
      </c>
      <c r="I401" s="214"/>
      <c r="J401" s="215">
        <f>ROUND(I401*H401,2)</f>
        <v>0</v>
      </c>
      <c r="K401" s="211" t="s">
        <v>501</v>
      </c>
      <c r="L401" s="62"/>
      <c r="M401" s="216" t="s">
        <v>23</v>
      </c>
      <c r="N401" s="217" t="s">
        <v>44</v>
      </c>
      <c r="O401" s="43"/>
      <c r="P401" s="218">
        <f>O401*H401</f>
        <v>0</v>
      </c>
      <c r="Q401" s="218">
        <v>3.8000000000000002E-4</v>
      </c>
      <c r="R401" s="218">
        <f>Q401*H401</f>
        <v>7.6000000000000004E-4</v>
      </c>
      <c r="S401" s="218">
        <v>0</v>
      </c>
      <c r="T401" s="219">
        <f>S401*H401</f>
        <v>0</v>
      </c>
      <c r="AR401" s="25" t="s">
        <v>775</v>
      </c>
      <c r="AT401" s="25" t="s">
        <v>498</v>
      </c>
      <c r="AU401" s="25" t="s">
        <v>82</v>
      </c>
      <c r="AY401" s="25" t="s">
        <v>492</v>
      </c>
      <c r="BE401" s="220">
        <f>IF(N401="základní",J401,0)</f>
        <v>0</v>
      </c>
      <c r="BF401" s="220">
        <f>IF(N401="snížená",J401,0)</f>
        <v>0</v>
      </c>
      <c r="BG401" s="220">
        <f>IF(N401="zákl. přenesená",J401,0)</f>
        <v>0</v>
      </c>
      <c r="BH401" s="220">
        <f>IF(N401="sníž. přenesená",J401,0)</f>
        <v>0</v>
      </c>
      <c r="BI401" s="220">
        <f>IF(N401="nulová",J401,0)</f>
        <v>0</v>
      </c>
      <c r="BJ401" s="25" t="s">
        <v>80</v>
      </c>
      <c r="BK401" s="220">
        <f>ROUND(I401*H401,2)</f>
        <v>0</v>
      </c>
      <c r="BL401" s="25" t="s">
        <v>775</v>
      </c>
      <c r="BM401" s="25" t="s">
        <v>9123</v>
      </c>
    </row>
    <row r="402" spans="2:65" s="1" customFormat="1">
      <c r="B402" s="42"/>
      <c r="C402" s="64"/>
      <c r="D402" s="227" t="s">
        <v>506</v>
      </c>
      <c r="E402" s="64"/>
      <c r="F402" s="274" t="s">
        <v>9122</v>
      </c>
      <c r="G402" s="64"/>
      <c r="H402" s="64"/>
      <c r="I402" s="177"/>
      <c r="J402" s="64"/>
      <c r="K402" s="64"/>
      <c r="L402" s="62"/>
      <c r="M402" s="223"/>
      <c r="N402" s="43"/>
      <c r="O402" s="43"/>
      <c r="P402" s="43"/>
      <c r="Q402" s="43"/>
      <c r="R402" s="43"/>
      <c r="S402" s="43"/>
      <c r="T402" s="79"/>
      <c r="AT402" s="25" t="s">
        <v>506</v>
      </c>
      <c r="AU402" s="25" t="s">
        <v>82</v>
      </c>
    </row>
    <row r="403" spans="2:65" s="1" customFormat="1" ht="16.5" customHeight="1">
      <c r="B403" s="42"/>
      <c r="C403" s="209" t="s">
        <v>1793</v>
      </c>
      <c r="D403" s="209" t="s">
        <v>498</v>
      </c>
      <c r="E403" s="210" t="s">
        <v>9124</v>
      </c>
      <c r="F403" s="211" t="s">
        <v>9125</v>
      </c>
      <c r="G403" s="212" t="s">
        <v>1025</v>
      </c>
      <c r="H403" s="213">
        <v>8</v>
      </c>
      <c r="I403" s="214"/>
      <c r="J403" s="215">
        <f>ROUND(I403*H403,2)</f>
        <v>0</v>
      </c>
      <c r="K403" s="211" t="s">
        <v>501</v>
      </c>
      <c r="L403" s="62"/>
      <c r="M403" s="216" t="s">
        <v>23</v>
      </c>
      <c r="N403" s="217" t="s">
        <v>44</v>
      </c>
      <c r="O403" s="43"/>
      <c r="P403" s="218">
        <f>O403*H403</f>
        <v>0</v>
      </c>
      <c r="Q403" s="218">
        <v>6.0000000000000002E-5</v>
      </c>
      <c r="R403" s="218">
        <f>Q403*H403</f>
        <v>4.8000000000000001E-4</v>
      </c>
      <c r="S403" s="218">
        <v>0</v>
      </c>
      <c r="T403" s="219">
        <f>S403*H403</f>
        <v>0</v>
      </c>
      <c r="AR403" s="25" t="s">
        <v>775</v>
      </c>
      <c r="AT403" s="25" t="s">
        <v>498</v>
      </c>
      <c r="AU403" s="25" t="s">
        <v>82</v>
      </c>
      <c r="AY403" s="25" t="s">
        <v>492</v>
      </c>
      <c r="BE403" s="220">
        <f>IF(N403="základní",J403,0)</f>
        <v>0</v>
      </c>
      <c r="BF403" s="220">
        <f>IF(N403="snížená",J403,0)</f>
        <v>0</v>
      </c>
      <c r="BG403" s="220">
        <f>IF(N403="zákl. přenesená",J403,0)</f>
        <v>0</v>
      </c>
      <c r="BH403" s="220">
        <f>IF(N403="sníž. přenesená",J403,0)</f>
        <v>0</v>
      </c>
      <c r="BI403" s="220">
        <f>IF(N403="nulová",J403,0)</f>
        <v>0</v>
      </c>
      <c r="BJ403" s="25" t="s">
        <v>80</v>
      </c>
      <c r="BK403" s="220">
        <f>ROUND(I403*H403,2)</f>
        <v>0</v>
      </c>
      <c r="BL403" s="25" t="s">
        <v>775</v>
      </c>
      <c r="BM403" s="25" t="s">
        <v>9126</v>
      </c>
    </row>
    <row r="404" spans="2:65" s="1" customFormat="1">
      <c r="B404" s="42"/>
      <c r="C404" s="64"/>
      <c r="D404" s="227" t="s">
        <v>506</v>
      </c>
      <c r="E404" s="64"/>
      <c r="F404" s="274" t="s">
        <v>9125</v>
      </c>
      <c r="G404" s="64"/>
      <c r="H404" s="64"/>
      <c r="I404" s="177"/>
      <c r="J404" s="64"/>
      <c r="K404" s="64"/>
      <c r="L404" s="62"/>
      <c r="M404" s="223"/>
      <c r="N404" s="43"/>
      <c r="O404" s="43"/>
      <c r="P404" s="43"/>
      <c r="Q404" s="43"/>
      <c r="R404" s="43"/>
      <c r="S404" s="43"/>
      <c r="T404" s="79"/>
      <c r="AT404" s="25" t="s">
        <v>506</v>
      </c>
      <c r="AU404" s="25" t="s">
        <v>82</v>
      </c>
    </row>
    <row r="405" spans="2:65" s="1" customFormat="1" ht="16.5" customHeight="1">
      <c r="B405" s="42"/>
      <c r="C405" s="209" t="s">
        <v>1818</v>
      </c>
      <c r="D405" s="209" t="s">
        <v>498</v>
      </c>
      <c r="E405" s="210" t="s">
        <v>9127</v>
      </c>
      <c r="F405" s="211" t="s">
        <v>9128</v>
      </c>
      <c r="G405" s="212" t="s">
        <v>1025</v>
      </c>
      <c r="H405" s="213">
        <v>25</v>
      </c>
      <c r="I405" s="214"/>
      <c r="J405" s="215">
        <f>ROUND(I405*H405,2)</f>
        <v>0</v>
      </c>
      <c r="K405" s="211" t="s">
        <v>501</v>
      </c>
      <c r="L405" s="62"/>
      <c r="M405" s="216" t="s">
        <v>23</v>
      </c>
      <c r="N405" s="217" t="s">
        <v>44</v>
      </c>
      <c r="O405" s="43"/>
      <c r="P405" s="218">
        <f>O405*H405</f>
        <v>0</v>
      </c>
      <c r="Q405" s="218">
        <v>2.3000000000000001E-4</v>
      </c>
      <c r="R405" s="218">
        <f>Q405*H405</f>
        <v>5.7499999999999999E-3</v>
      </c>
      <c r="S405" s="218">
        <v>0</v>
      </c>
      <c r="T405" s="219">
        <f>S405*H405</f>
        <v>0</v>
      </c>
      <c r="AR405" s="25" t="s">
        <v>775</v>
      </c>
      <c r="AT405" s="25" t="s">
        <v>498</v>
      </c>
      <c r="AU405" s="25" t="s">
        <v>82</v>
      </c>
      <c r="AY405" s="25" t="s">
        <v>492</v>
      </c>
      <c r="BE405" s="220">
        <f>IF(N405="základní",J405,0)</f>
        <v>0</v>
      </c>
      <c r="BF405" s="220">
        <f>IF(N405="snížená",J405,0)</f>
        <v>0</v>
      </c>
      <c r="BG405" s="220">
        <f>IF(N405="zákl. přenesená",J405,0)</f>
        <v>0</v>
      </c>
      <c r="BH405" s="220">
        <f>IF(N405="sníž. přenesená",J405,0)</f>
        <v>0</v>
      </c>
      <c r="BI405" s="220">
        <f>IF(N405="nulová",J405,0)</f>
        <v>0</v>
      </c>
      <c r="BJ405" s="25" t="s">
        <v>80</v>
      </c>
      <c r="BK405" s="220">
        <f>ROUND(I405*H405,2)</f>
        <v>0</v>
      </c>
      <c r="BL405" s="25" t="s">
        <v>775</v>
      </c>
      <c r="BM405" s="25" t="s">
        <v>9129</v>
      </c>
    </row>
    <row r="406" spans="2:65" s="1" customFormat="1">
      <c r="B406" s="42"/>
      <c r="C406" s="64"/>
      <c r="D406" s="227" t="s">
        <v>506</v>
      </c>
      <c r="E406" s="64"/>
      <c r="F406" s="274" t="s">
        <v>9128</v>
      </c>
      <c r="G406" s="64"/>
      <c r="H406" s="64"/>
      <c r="I406" s="177"/>
      <c r="J406" s="64"/>
      <c r="K406" s="64"/>
      <c r="L406" s="62"/>
      <c r="M406" s="223"/>
      <c r="N406" s="43"/>
      <c r="O406" s="43"/>
      <c r="P406" s="43"/>
      <c r="Q406" s="43"/>
      <c r="R406" s="43"/>
      <c r="S406" s="43"/>
      <c r="T406" s="79"/>
      <c r="AT406" s="25" t="s">
        <v>506</v>
      </c>
      <c r="AU406" s="25" t="s">
        <v>82</v>
      </c>
    </row>
    <row r="407" spans="2:65" s="1" customFormat="1" ht="16.5" customHeight="1">
      <c r="B407" s="42"/>
      <c r="C407" s="209" t="s">
        <v>1825</v>
      </c>
      <c r="D407" s="209" t="s">
        <v>498</v>
      </c>
      <c r="E407" s="210" t="s">
        <v>9130</v>
      </c>
      <c r="F407" s="211" t="s">
        <v>9131</v>
      </c>
      <c r="G407" s="212" t="s">
        <v>1025</v>
      </c>
      <c r="H407" s="213">
        <v>16</v>
      </c>
      <c r="I407" s="214"/>
      <c r="J407" s="215">
        <f>ROUND(I407*H407,2)</f>
        <v>0</v>
      </c>
      <c r="K407" s="211" t="s">
        <v>501</v>
      </c>
      <c r="L407" s="62"/>
      <c r="M407" s="216" t="s">
        <v>23</v>
      </c>
      <c r="N407" s="217" t="s">
        <v>44</v>
      </c>
      <c r="O407" s="43"/>
      <c r="P407" s="218">
        <f>O407*H407</f>
        <v>0</v>
      </c>
      <c r="Q407" s="218">
        <v>1.8000000000000001E-4</v>
      </c>
      <c r="R407" s="218">
        <f>Q407*H407</f>
        <v>2.8800000000000002E-3</v>
      </c>
      <c r="S407" s="218">
        <v>0</v>
      </c>
      <c r="T407" s="219">
        <f>S407*H407</f>
        <v>0</v>
      </c>
      <c r="AR407" s="25" t="s">
        <v>775</v>
      </c>
      <c r="AT407" s="25" t="s">
        <v>498</v>
      </c>
      <c r="AU407" s="25" t="s">
        <v>82</v>
      </c>
      <c r="AY407" s="25" t="s">
        <v>492</v>
      </c>
      <c r="BE407" s="220">
        <f>IF(N407="základní",J407,0)</f>
        <v>0</v>
      </c>
      <c r="BF407" s="220">
        <f>IF(N407="snížená",J407,0)</f>
        <v>0</v>
      </c>
      <c r="BG407" s="220">
        <f>IF(N407="zákl. přenesená",J407,0)</f>
        <v>0</v>
      </c>
      <c r="BH407" s="220">
        <f>IF(N407="sníž. přenesená",J407,0)</f>
        <v>0</v>
      </c>
      <c r="BI407" s="220">
        <f>IF(N407="nulová",J407,0)</f>
        <v>0</v>
      </c>
      <c r="BJ407" s="25" t="s">
        <v>80</v>
      </c>
      <c r="BK407" s="220">
        <f>ROUND(I407*H407,2)</f>
        <v>0</v>
      </c>
      <c r="BL407" s="25" t="s">
        <v>775</v>
      </c>
      <c r="BM407" s="25" t="s">
        <v>9132</v>
      </c>
    </row>
    <row r="408" spans="2:65" s="1" customFormat="1">
      <c r="B408" s="42"/>
      <c r="C408" s="64"/>
      <c r="D408" s="221" t="s">
        <v>506</v>
      </c>
      <c r="E408" s="64"/>
      <c r="F408" s="222" t="s">
        <v>9131</v>
      </c>
      <c r="G408" s="64"/>
      <c r="H408" s="64"/>
      <c r="I408" s="177"/>
      <c r="J408" s="64"/>
      <c r="K408" s="64"/>
      <c r="L408" s="62"/>
      <c r="M408" s="223"/>
      <c r="N408" s="43"/>
      <c r="O408" s="43"/>
      <c r="P408" s="43"/>
      <c r="Q408" s="43"/>
      <c r="R408" s="43"/>
      <c r="S408" s="43"/>
      <c r="T408" s="79"/>
      <c r="AT408" s="25" t="s">
        <v>506</v>
      </c>
      <c r="AU408" s="25" t="s">
        <v>82</v>
      </c>
    </row>
    <row r="409" spans="2:65" s="1" customFormat="1" ht="36">
      <c r="B409" s="42"/>
      <c r="C409" s="64"/>
      <c r="D409" s="221" t="s">
        <v>509</v>
      </c>
      <c r="E409" s="64"/>
      <c r="F409" s="224" t="s">
        <v>9133</v>
      </c>
      <c r="G409" s="64"/>
      <c r="H409" s="64"/>
      <c r="I409" s="177"/>
      <c r="J409" s="64"/>
      <c r="K409" s="64"/>
      <c r="L409" s="62"/>
      <c r="M409" s="223"/>
      <c r="N409" s="43"/>
      <c r="O409" s="43"/>
      <c r="P409" s="43"/>
      <c r="Q409" s="43"/>
      <c r="R409" s="43"/>
      <c r="S409" s="43"/>
      <c r="T409" s="79"/>
      <c r="AT409" s="25" t="s">
        <v>509</v>
      </c>
      <c r="AU409" s="25" t="s">
        <v>82</v>
      </c>
    </row>
    <row r="410" spans="2:65" s="1" customFormat="1" ht="48">
      <c r="B410" s="42"/>
      <c r="C410" s="64"/>
      <c r="D410" s="227" t="s">
        <v>2254</v>
      </c>
      <c r="E410" s="64"/>
      <c r="F410" s="273" t="s">
        <v>9134</v>
      </c>
      <c r="G410" s="64"/>
      <c r="H410" s="64"/>
      <c r="I410" s="177"/>
      <c r="J410" s="64"/>
      <c r="K410" s="64"/>
      <c r="L410" s="62"/>
      <c r="M410" s="223"/>
      <c r="N410" s="43"/>
      <c r="O410" s="43"/>
      <c r="P410" s="43"/>
      <c r="Q410" s="43"/>
      <c r="R410" s="43"/>
      <c r="S410" s="43"/>
      <c r="T410" s="79"/>
      <c r="AT410" s="25" t="s">
        <v>2254</v>
      </c>
      <c r="AU410" s="25" t="s">
        <v>82</v>
      </c>
    </row>
    <row r="411" spans="2:65" s="1" customFormat="1" ht="16.5" customHeight="1">
      <c r="B411" s="42"/>
      <c r="C411" s="209" t="s">
        <v>332</v>
      </c>
      <c r="D411" s="209" t="s">
        <v>498</v>
      </c>
      <c r="E411" s="210" t="s">
        <v>9135</v>
      </c>
      <c r="F411" s="211" t="s">
        <v>9136</v>
      </c>
      <c r="G411" s="212" t="s">
        <v>1025</v>
      </c>
      <c r="H411" s="213">
        <v>5</v>
      </c>
      <c r="I411" s="214"/>
      <c r="J411" s="215">
        <f>ROUND(I411*H411,2)</f>
        <v>0</v>
      </c>
      <c r="K411" s="211" t="s">
        <v>8774</v>
      </c>
      <c r="L411" s="62"/>
      <c r="M411" s="216" t="s">
        <v>23</v>
      </c>
      <c r="N411" s="217" t="s">
        <v>44</v>
      </c>
      <c r="O411" s="43"/>
      <c r="P411" s="218">
        <f>O411*H411</f>
        <v>0</v>
      </c>
      <c r="Q411" s="218">
        <v>1.8000000000000001E-4</v>
      </c>
      <c r="R411" s="218">
        <f>Q411*H411</f>
        <v>9.0000000000000008E-4</v>
      </c>
      <c r="S411" s="218">
        <v>0</v>
      </c>
      <c r="T411" s="219">
        <f>S411*H411</f>
        <v>0</v>
      </c>
      <c r="AR411" s="25" t="s">
        <v>775</v>
      </c>
      <c r="AT411" s="25" t="s">
        <v>498</v>
      </c>
      <c r="AU411" s="25" t="s">
        <v>82</v>
      </c>
      <c r="AY411" s="25" t="s">
        <v>492</v>
      </c>
      <c r="BE411" s="220">
        <f>IF(N411="základní",J411,0)</f>
        <v>0</v>
      </c>
      <c r="BF411" s="220">
        <f>IF(N411="snížená",J411,0)</f>
        <v>0</v>
      </c>
      <c r="BG411" s="220">
        <f>IF(N411="zákl. přenesená",J411,0)</f>
        <v>0</v>
      </c>
      <c r="BH411" s="220">
        <f>IF(N411="sníž. přenesená",J411,0)</f>
        <v>0</v>
      </c>
      <c r="BI411" s="220">
        <f>IF(N411="nulová",J411,0)</f>
        <v>0</v>
      </c>
      <c r="BJ411" s="25" t="s">
        <v>80</v>
      </c>
      <c r="BK411" s="220">
        <f>ROUND(I411*H411,2)</f>
        <v>0</v>
      </c>
      <c r="BL411" s="25" t="s">
        <v>775</v>
      </c>
      <c r="BM411" s="25" t="s">
        <v>9137</v>
      </c>
    </row>
    <row r="412" spans="2:65" s="1" customFormat="1">
      <c r="B412" s="42"/>
      <c r="C412" s="64"/>
      <c r="D412" s="221" t="s">
        <v>506</v>
      </c>
      <c r="E412" s="64"/>
      <c r="F412" s="222" t="s">
        <v>9136</v>
      </c>
      <c r="G412" s="64"/>
      <c r="H412" s="64"/>
      <c r="I412" s="177"/>
      <c r="J412" s="64"/>
      <c r="K412" s="64"/>
      <c r="L412" s="62"/>
      <c r="M412" s="223"/>
      <c r="N412" s="43"/>
      <c r="O412" s="43"/>
      <c r="P412" s="43"/>
      <c r="Q412" s="43"/>
      <c r="R412" s="43"/>
      <c r="S412" s="43"/>
      <c r="T412" s="79"/>
      <c r="AT412" s="25" t="s">
        <v>506</v>
      </c>
      <c r="AU412" s="25" t="s">
        <v>82</v>
      </c>
    </row>
    <row r="413" spans="2:65" s="1" customFormat="1" ht="48">
      <c r="B413" s="42"/>
      <c r="C413" s="64"/>
      <c r="D413" s="227" t="s">
        <v>2254</v>
      </c>
      <c r="E413" s="64"/>
      <c r="F413" s="273" t="s">
        <v>9138</v>
      </c>
      <c r="G413" s="64"/>
      <c r="H413" s="64"/>
      <c r="I413" s="177"/>
      <c r="J413" s="64"/>
      <c r="K413" s="64"/>
      <c r="L413" s="62"/>
      <c r="M413" s="223"/>
      <c r="N413" s="43"/>
      <c r="O413" s="43"/>
      <c r="P413" s="43"/>
      <c r="Q413" s="43"/>
      <c r="R413" s="43"/>
      <c r="S413" s="43"/>
      <c r="T413" s="79"/>
      <c r="AT413" s="25" t="s">
        <v>2254</v>
      </c>
      <c r="AU413" s="25" t="s">
        <v>82</v>
      </c>
    </row>
    <row r="414" spans="2:65" s="1" customFormat="1" ht="16.5" customHeight="1">
      <c r="B414" s="42"/>
      <c r="C414" s="209" t="s">
        <v>1837</v>
      </c>
      <c r="D414" s="209" t="s">
        <v>498</v>
      </c>
      <c r="E414" s="210" t="s">
        <v>9139</v>
      </c>
      <c r="F414" s="211" t="s">
        <v>9140</v>
      </c>
      <c r="G414" s="212" t="s">
        <v>1025</v>
      </c>
      <c r="H414" s="213">
        <v>3</v>
      </c>
      <c r="I414" s="214"/>
      <c r="J414" s="215">
        <f>ROUND(I414*H414,2)</f>
        <v>0</v>
      </c>
      <c r="K414" s="211" t="s">
        <v>501</v>
      </c>
      <c r="L414" s="62"/>
      <c r="M414" s="216" t="s">
        <v>23</v>
      </c>
      <c r="N414" s="217" t="s">
        <v>44</v>
      </c>
      <c r="O414" s="43"/>
      <c r="P414" s="218">
        <f>O414*H414</f>
        <v>0</v>
      </c>
      <c r="Q414" s="218">
        <v>2.9999999999999997E-4</v>
      </c>
      <c r="R414" s="218">
        <f>Q414*H414</f>
        <v>8.9999999999999998E-4</v>
      </c>
      <c r="S414" s="218">
        <v>0</v>
      </c>
      <c r="T414" s="219">
        <f>S414*H414</f>
        <v>0</v>
      </c>
      <c r="AR414" s="25" t="s">
        <v>775</v>
      </c>
      <c r="AT414" s="25" t="s">
        <v>498</v>
      </c>
      <c r="AU414" s="25" t="s">
        <v>82</v>
      </c>
      <c r="AY414" s="25" t="s">
        <v>492</v>
      </c>
      <c r="BE414" s="220">
        <f>IF(N414="základní",J414,0)</f>
        <v>0</v>
      </c>
      <c r="BF414" s="220">
        <f>IF(N414="snížená",J414,0)</f>
        <v>0</v>
      </c>
      <c r="BG414" s="220">
        <f>IF(N414="zákl. přenesená",J414,0)</f>
        <v>0</v>
      </c>
      <c r="BH414" s="220">
        <f>IF(N414="sníž. přenesená",J414,0)</f>
        <v>0</v>
      </c>
      <c r="BI414" s="220">
        <f>IF(N414="nulová",J414,0)</f>
        <v>0</v>
      </c>
      <c r="BJ414" s="25" t="s">
        <v>80</v>
      </c>
      <c r="BK414" s="220">
        <f>ROUND(I414*H414,2)</f>
        <v>0</v>
      </c>
      <c r="BL414" s="25" t="s">
        <v>775</v>
      </c>
      <c r="BM414" s="25" t="s">
        <v>9141</v>
      </c>
    </row>
    <row r="415" spans="2:65" s="1" customFormat="1">
      <c r="B415" s="42"/>
      <c r="C415" s="64"/>
      <c r="D415" s="221" t="s">
        <v>506</v>
      </c>
      <c r="E415" s="64"/>
      <c r="F415" s="222" t="s">
        <v>9140</v>
      </c>
      <c r="G415" s="64"/>
      <c r="H415" s="64"/>
      <c r="I415" s="177"/>
      <c r="J415" s="64"/>
      <c r="K415" s="64"/>
      <c r="L415" s="62"/>
      <c r="M415" s="223"/>
      <c r="N415" s="43"/>
      <c r="O415" s="43"/>
      <c r="P415" s="43"/>
      <c r="Q415" s="43"/>
      <c r="R415" s="43"/>
      <c r="S415" s="43"/>
      <c r="T415" s="79"/>
      <c r="AT415" s="25" t="s">
        <v>506</v>
      </c>
      <c r="AU415" s="25" t="s">
        <v>82</v>
      </c>
    </row>
    <row r="416" spans="2:65" s="1" customFormat="1" ht="36">
      <c r="B416" s="42"/>
      <c r="C416" s="64"/>
      <c r="D416" s="221" t="s">
        <v>509</v>
      </c>
      <c r="E416" s="64"/>
      <c r="F416" s="224" t="s">
        <v>9133</v>
      </c>
      <c r="G416" s="64"/>
      <c r="H416" s="64"/>
      <c r="I416" s="177"/>
      <c r="J416" s="64"/>
      <c r="K416" s="64"/>
      <c r="L416" s="62"/>
      <c r="M416" s="223"/>
      <c r="N416" s="43"/>
      <c r="O416" s="43"/>
      <c r="P416" s="43"/>
      <c r="Q416" s="43"/>
      <c r="R416" s="43"/>
      <c r="S416" s="43"/>
      <c r="T416" s="79"/>
      <c r="AT416" s="25" t="s">
        <v>509</v>
      </c>
      <c r="AU416" s="25" t="s">
        <v>82</v>
      </c>
    </row>
    <row r="417" spans="2:65" s="1" customFormat="1" ht="48">
      <c r="B417" s="42"/>
      <c r="C417" s="64"/>
      <c r="D417" s="227" t="s">
        <v>2254</v>
      </c>
      <c r="E417" s="64"/>
      <c r="F417" s="273" t="s">
        <v>9134</v>
      </c>
      <c r="G417" s="64"/>
      <c r="H417" s="64"/>
      <c r="I417" s="177"/>
      <c r="J417" s="64"/>
      <c r="K417" s="64"/>
      <c r="L417" s="62"/>
      <c r="M417" s="223"/>
      <c r="N417" s="43"/>
      <c r="O417" s="43"/>
      <c r="P417" s="43"/>
      <c r="Q417" s="43"/>
      <c r="R417" s="43"/>
      <c r="S417" s="43"/>
      <c r="T417" s="79"/>
      <c r="AT417" s="25" t="s">
        <v>2254</v>
      </c>
      <c r="AU417" s="25" t="s">
        <v>82</v>
      </c>
    </row>
    <row r="418" spans="2:65" s="1" customFormat="1" ht="16.5" customHeight="1">
      <c r="B418" s="42"/>
      <c r="C418" s="209" t="s">
        <v>1842</v>
      </c>
      <c r="D418" s="209" t="s">
        <v>498</v>
      </c>
      <c r="E418" s="210" t="s">
        <v>9142</v>
      </c>
      <c r="F418" s="211" t="s">
        <v>9143</v>
      </c>
      <c r="G418" s="212" t="s">
        <v>1025</v>
      </c>
      <c r="H418" s="213">
        <v>2</v>
      </c>
      <c r="I418" s="214"/>
      <c r="J418" s="215">
        <f>ROUND(I418*H418,2)</f>
        <v>0</v>
      </c>
      <c r="K418" s="211" t="s">
        <v>501</v>
      </c>
      <c r="L418" s="62"/>
      <c r="M418" s="216" t="s">
        <v>23</v>
      </c>
      <c r="N418" s="217" t="s">
        <v>44</v>
      </c>
      <c r="O418" s="43"/>
      <c r="P418" s="218">
        <f>O418*H418</f>
        <v>0</v>
      </c>
      <c r="Q418" s="218">
        <v>5.9999999999999995E-4</v>
      </c>
      <c r="R418" s="218">
        <f>Q418*H418</f>
        <v>1.1999999999999999E-3</v>
      </c>
      <c r="S418" s="218">
        <v>0</v>
      </c>
      <c r="T418" s="219">
        <f>S418*H418</f>
        <v>0</v>
      </c>
      <c r="AR418" s="25" t="s">
        <v>775</v>
      </c>
      <c r="AT418" s="25" t="s">
        <v>498</v>
      </c>
      <c r="AU418" s="25" t="s">
        <v>82</v>
      </c>
      <c r="AY418" s="25" t="s">
        <v>492</v>
      </c>
      <c r="BE418" s="220">
        <f>IF(N418="základní",J418,0)</f>
        <v>0</v>
      </c>
      <c r="BF418" s="220">
        <f>IF(N418="snížená",J418,0)</f>
        <v>0</v>
      </c>
      <c r="BG418" s="220">
        <f>IF(N418="zákl. přenesená",J418,0)</f>
        <v>0</v>
      </c>
      <c r="BH418" s="220">
        <f>IF(N418="sníž. přenesená",J418,0)</f>
        <v>0</v>
      </c>
      <c r="BI418" s="220">
        <f>IF(N418="nulová",J418,0)</f>
        <v>0</v>
      </c>
      <c r="BJ418" s="25" t="s">
        <v>80</v>
      </c>
      <c r="BK418" s="220">
        <f>ROUND(I418*H418,2)</f>
        <v>0</v>
      </c>
      <c r="BL418" s="25" t="s">
        <v>775</v>
      </c>
      <c r="BM418" s="25" t="s">
        <v>9144</v>
      </c>
    </row>
    <row r="419" spans="2:65" s="1" customFormat="1">
      <c r="B419" s="42"/>
      <c r="C419" s="64"/>
      <c r="D419" s="221" t="s">
        <v>506</v>
      </c>
      <c r="E419" s="64"/>
      <c r="F419" s="222" t="s">
        <v>9143</v>
      </c>
      <c r="G419" s="64"/>
      <c r="H419" s="64"/>
      <c r="I419" s="177"/>
      <c r="J419" s="64"/>
      <c r="K419" s="64"/>
      <c r="L419" s="62"/>
      <c r="M419" s="223"/>
      <c r="N419" s="43"/>
      <c r="O419" s="43"/>
      <c r="P419" s="43"/>
      <c r="Q419" s="43"/>
      <c r="R419" s="43"/>
      <c r="S419" s="43"/>
      <c r="T419" s="79"/>
      <c r="AT419" s="25" t="s">
        <v>506</v>
      </c>
      <c r="AU419" s="25" t="s">
        <v>82</v>
      </c>
    </row>
    <row r="420" spans="2:65" s="1" customFormat="1" ht="36">
      <c r="B420" s="42"/>
      <c r="C420" s="64"/>
      <c r="D420" s="221" t="s">
        <v>509</v>
      </c>
      <c r="E420" s="64"/>
      <c r="F420" s="224" t="s">
        <v>9133</v>
      </c>
      <c r="G420" s="64"/>
      <c r="H420" s="64"/>
      <c r="I420" s="177"/>
      <c r="J420" s="64"/>
      <c r="K420" s="64"/>
      <c r="L420" s="62"/>
      <c r="M420" s="223"/>
      <c r="N420" s="43"/>
      <c r="O420" s="43"/>
      <c r="P420" s="43"/>
      <c r="Q420" s="43"/>
      <c r="R420" s="43"/>
      <c r="S420" s="43"/>
      <c r="T420" s="79"/>
      <c r="AT420" s="25" t="s">
        <v>509</v>
      </c>
      <c r="AU420" s="25" t="s">
        <v>82</v>
      </c>
    </row>
    <row r="421" spans="2:65" s="1" customFormat="1" ht="48">
      <c r="B421" s="42"/>
      <c r="C421" s="64"/>
      <c r="D421" s="227" t="s">
        <v>2254</v>
      </c>
      <c r="E421" s="64"/>
      <c r="F421" s="273" t="s">
        <v>9134</v>
      </c>
      <c r="G421" s="64"/>
      <c r="H421" s="64"/>
      <c r="I421" s="177"/>
      <c r="J421" s="64"/>
      <c r="K421" s="64"/>
      <c r="L421" s="62"/>
      <c r="M421" s="223"/>
      <c r="N421" s="43"/>
      <c r="O421" s="43"/>
      <c r="P421" s="43"/>
      <c r="Q421" s="43"/>
      <c r="R421" s="43"/>
      <c r="S421" s="43"/>
      <c r="T421" s="79"/>
      <c r="AT421" s="25" t="s">
        <v>2254</v>
      </c>
      <c r="AU421" s="25" t="s">
        <v>82</v>
      </c>
    </row>
    <row r="422" spans="2:65" s="1" customFormat="1" ht="25.5" customHeight="1">
      <c r="B422" s="42"/>
      <c r="C422" s="209" t="s">
        <v>1848</v>
      </c>
      <c r="D422" s="209" t="s">
        <v>498</v>
      </c>
      <c r="E422" s="210" t="s">
        <v>9145</v>
      </c>
      <c r="F422" s="211" t="s">
        <v>9146</v>
      </c>
      <c r="G422" s="212" t="s">
        <v>2537</v>
      </c>
      <c r="H422" s="213">
        <v>2</v>
      </c>
      <c r="I422" s="214"/>
      <c r="J422" s="215">
        <f>ROUND(I422*H422,2)</f>
        <v>0</v>
      </c>
      <c r="K422" s="211" t="s">
        <v>8774</v>
      </c>
      <c r="L422" s="62"/>
      <c r="M422" s="216" t="s">
        <v>23</v>
      </c>
      <c r="N422" s="217" t="s">
        <v>44</v>
      </c>
      <c r="O422" s="43"/>
      <c r="P422" s="218">
        <f>O422*H422</f>
        <v>0</v>
      </c>
      <c r="Q422" s="218">
        <v>1.5E-3</v>
      </c>
      <c r="R422" s="218">
        <f>Q422*H422</f>
        <v>3.0000000000000001E-3</v>
      </c>
      <c r="S422" s="218">
        <v>0</v>
      </c>
      <c r="T422" s="219">
        <f>S422*H422</f>
        <v>0</v>
      </c>
      <c r="AR422" s="25" t="s">
        <v>775</v>
      </c>
      <c r="AT422" s="25" t="s">
        <v>498</v>
      </c>
      <c r="AU422" s="25" t="s">
        <v>82</v>
      </c>
      <c r="AY422" s="25" t="s">
        <v>492</v>
      </c>
      <c r="BE422" s="220">
        <f>IF(N422="základní",J422,0)</f>
        <v>0</v>
      </c>
      <c r="BF422" s="220">
        <f>IF(N422="snížená",J422,0)</f>
        <v>0</v>
      </c>
      <c r="BG422" s="220">
        <f>IF(N422="zákl. přenesená",J422,0)</f>
        <v>0</v>
      </c>
      <c r="BH422" s="220">
        <f>IF(N422="sníž. přenesená",J422,0)</f>
        <v>0</v>
      </c>
      <c r="BI422" s="220">
        <f>IF(N422="nulová",J422,0)</f>
        <v>0</v>
      </c>
      <c r="BJ422" s="25" t="s">
        <v>80</v>
      </c>
      <c r="BK422" s="220">
        <f>ROUND(I422*H422,2)</f>
        <v>0</v>
      </c>
      <c r="BL422" s="25" t="s">
        <v>775</v>
      </c>
      <c r="BM422" s="25" t="s">
        <v>9147</v>
      </c>
    </row>
    <row r="423" spans="2:65" s="1" customFormat="1" ht="24">
      <c r="B423" s="42"/>
      <c r="C423" s="64"/>
      <c r="D423" s="221" t="s">
        <v>506</v>
      </c>
      <c r="E423" s="64"/>
      <c r="F423" s="222" t="s">
        <v>9146</v>
      </c>
      <c r="G423" s="64"/>
      <c r="H423" s="64"/>
      <c r="I423" s="177"/>
      <c r="J423" s="64"/>
      <c r="K423" s="64"/>
      <c r="L423" s="62"/>
      <c r="M423" s="223"/>
      <c r="N423" s="43"/>
      <c r="O423" s="43"/>
      <c r="P423" s="43"/>
      <c r="Q423" s="43"/>
      <c r="R423" s="43"/>
      <c r="S423" s="43"/>
      <c r="T423" s="79"/>
      <c r="AT423" s="25" t="s">
        <v>506</v>
      </c>
      <c r="AU423" s="25" t="s">
        <v>82</v>
      </c>
    </row>
    <row r="424" spans="2:65" s="1" customFormat="1" ht="48">
      <c r="B424" s="42"/>
      <c r="C424" s="64"/>
      <c r="D424" s="227" t="s">
        <v>2254</v>
      </c>
      <c r="E424" s="64"/>
      <c r="F424" s="273" t="s">
        <v>9148</v>
      </c>
      <c r="G424" s="64"/>
      <c r="H424" s="64"/>
      <c r="I424" s="177"/>
      <c r="J424" s="64"/>
      <c r="K424" s="64"/>
      <c r="L424" s="62"/>
      <c r="M424" s="223"/>
      <c r="N424" s="43"/>
      <c r="O424" s="43"/>
      <c r="P424" s="43"/>
      <c r="Q424" s="43"/>
      <c r="R424" s="43"/>
      <c r="S424" s="43"/>
      <c r="T424" s="79"/>
      <c r="AT424" s="25" t="s">
        <v>2254</v>
      </c>
      <c r="AU424" s="25" t="s">
        <v>82</v>
      </c>
    </row>
    <row r="425" spans="2:65" s="1" customFormat="1" ht="25.5" customHeight="1">
      <c r="B425" s="42"/>
      <c r="C425" s="209" t="s">
        <v>1853</v>
      </c>
      <c r="D425" s="209" t="s">
        <v>498</v>
      </c>
      <c r="E425" s="210" t="s">
        <v>9149</v>
      </c>
      <c r="F425" s="211" t="s">
        <v>9150</v>
      </c>
      <c r="G425" s="212" t="s">
        <v>2537</v>
      </c>
      <c r="H425" s="213">
        <v>10</v>
      </c>
      <c r="I425" s="214"/>
      <c r="J425" s="215">
        <f>ROUND(I425*H425,2)</f>
        <v>0</v>
      </c>
      <c r="K425" s="211" t="s">
        <v>8774</v>
      </c>
      <c r="L425" s="62"/>
      <c r="M425" s="216" t="s">
        <v>23</v>
      </c>
      <c r="N425" s="217" t="s">
        <v>44</v>
      </c>
      <c r="O425" s="43"/>
      <c r="P425" s="218">
        <f>O425*H425</f>
        <v>0</v>
      </c>
      <c r="Q425" s="218">
        <v>1.5E-3</v>
      </c>
      <c r="R425" s="218">
        <f>Q425*H425</f>
        <v>1.4999999999999999E-2</v>
      </c>
      <c r="S425" s="218">
        <v>0</v>
      </c>
      <c r="T425" s="219">
        <f>S425*H425</f>
        <v>0</v>
      </c>
      <c r="AR425" s="25" t="s">
        <v>775</v>
      </c>
      <c r="AT425" s="25" t="s">
        <v>498</v>
      </c>
      <c r="AU425" s="25" t="s">
        <v>82</v>
      </c>
      <c r="AY425" s="25" t="s">
        <v>492</v>
      </c>
      <c r="BE425" s="220">
        <f>IF(N425="základní",J425,0)</f>
        <v>0</v>
      </c>
      <c r="BF425" s="220">
        <f>IF(N425="snížená",J425,0)</f>
        <v>0</v>
      </c>
      <c r="BG425" s="220">
        <f>IF(N425="zákl. přenesená",J425,0)</f>
        <v>0</v>
      </c>
      <c r="BH425" s="220">
        <f>IF(N425="sníž. přenesená",J425,0)</f>
        <v>0</v>
      </c>
      <c r="BI425" s="220">
        <f>IF(N425="nulová",J425,0)</f>
        <v>0</v>
      </c>
      <c r="BJ425" s="25" t="s">
        <v>80</v>
      </c>
      <c r="BK425" s="220">
        <f>ROUND(I425*H425,2)</f>
        <v>0</v>
      </c>
      <c r="BL425" s="25" t="s">
        <v>775</v>
      </c>
      <c r="BM425" s="25" t="s">
        <v>9151</v>
      </c>
    </row>
    <row r="426" spans="2:65" s="1" customFormat="1" ht="24">
      <c r="B426" s="42"/>
      <c r="C426" s="64"/>
      <c r="D426" s="221" t="s">
        <v>506</v>
      </c>
      <c r="E426" s="64"/>
      <c r="F426" s="222" t="s">
        <v>9150</v>
      </c>
      <c r="G426" s="64"/>
      <c r="H426" s="64"/>
      <c r="I426" s="177"/>
      <c r="J426" s="64"/>
      <c r="K426" s="64"/>
      <c r="L426" s="62"/>
      <c r="M426" s="223"/>
      <c r="N426" s="43"/>
      <c r="O426" s="43"/>
      <c r="P426" s="43"/>
      <c r="Q426" s="43"/>
      <c r="R426" s="43"/>
      <c r="S426" s="43"/>
      <c r="T426" s="79"/>
      <c r="AT426" s="25" t="s">
        <v>506</v>
      </c>
      <c r="AU426" s="25" t="s">
        <v>82</v>
      </c>
    </row>
    <row r="427" spans="2:65" s="1" customFormat="1" ht="48">
      <c r="B427" s="42"/>
      <c r="C427" s="64"/>
      <c r="D427" s="227" t="s">
        <v>2254</v>
      </c>
      <c r="E427" s="64"/>
      <c r="F427" s="273" t="s">
        <v>9148</v>
      </c>
      <c r="G427" s="64"/>
      <c r="H427" s="64"/>
      <c r="I427" s="177"/>
      <c r="J427" s="64"/>
      <c r="K427" s="64"/>
      <c r="L427" s="62"/>
      <c r="M427" s="223"/>
      <c r="N427" s="43"/>
      <c r="O427" s="43"/>
      <c r="P427" s="43"/>
      <c r="Q427" s="43"/>
      <c r="R427" s="43"/>
      <c r="S427" s="43"/>
      <c r="T427" s="79"/>
      <c r="AT427" s="25" t="s">
        <v>2254</v>
      </c>
      <c r="AU427" s="25" t="s">
        <v>82</v>
      </c>
    </row>
    <row r="428" spans="2:65" s="1" customFormat="1" ht="25.5" customHeight="1">
      <c r="B428" s="42"/>
      <c r="C428" s="209" t="s">
        <v>1858</v>
      </c>
      <c r="D428" s="209" t="s">
        <v>498</v>
      </c>
      <c r="E428" s="210" t="s">
        <v>9152</v>
      </c>
      <c r="F428" s="211" t="s">
        <v>9153</v>
      </c>
      <c r="G428" s="212" t="s">
        <v>2537</v>
      </c>
      <c r="H428" s="213">
        <v>3</v>
      </c>
      <c r="I428" s="214"/>
      <c r="J428" s="215">
        <f>ROUND(I428*H428,2)</f>
        <v>0</v>
      </c>
      <c r="K428" s="211" t="s">
        <v>8774</v>
      </c>
      <c r="L428" s="62"/>
      <c r="M428" s="216" t="s">
        <v>23</v>
      </c>
      <c r="N428" s="217" t="s">
        <v>44</v>
      </c>
      <c r="O428" s="43"/>
      <c r="P428" s="218">
        <f>O428*H428</f>
        <v>0</v>
      </c>
      <c r="Q428" s="218">
        <v>1.5E-3</v>
      </c>
      <c r="R428" s="218">
        <f>Q428*H428</f>
        <v>4.5000000000000005E-3</v>
      </c>
      <c r="S428" s="218">
        <v>0</v>
      </c>
      <c r="T428" s="219">
        <f>S428*H428</f>
        <v>0</v>
      </c>
      <c r="AR428" s="25" t="s">
        <v>775</v>
      </c>
      <c r="AT428" s="25" t="s">
        <v>498</v>
      </c>
      <c r="AU428" s="25" t="s">
        <v>82</v>
      </c>
      <c r="AY428" s="25" t="s">
        <v>492</v>
      </c>
      <c r="BE428" s="220">
        <f>IF(N428="základní",J428,0)</f>
        <v>0</v>
      </c>
      <c r="BF428" s="220">
        <f>IF(N428="snížená",J428,0)</f>
        <v>0</v>
      </c>
      <c r="BG428" s="220">
        <f>IF(N428="zákl. přenesená",J428,0)</f>
        <v>0</v>
      </c>
      <c r="BH428" s="220">
        <f>IF(N428="sníž. přenesená",J428,0)</f>
        <v>0</v>
      </c>
      <c r="BI428" s="220">
        <f>IF(N428="nulová",J428,0)</f>
        <v>0</v>
      </c>
      <c r="BJ428" s="25" t="s">
        <v>80</v>
      </c>
      <c r="BK428" s="220">
        <f>ROUND(I428*H428,2)</f>
        <v>0</v>
      </c>
      <c r="BL428" s="25" t="s">
        <v>775</v>
      </c>
      <c r="BM428" s="25" t="s">
        <v>9154</v>
      </c>
    </row>
    <row r="429" spans="2:65" s="1" customFormat="1" ht="24">
      <c r="B429" s="42"/>
      <c r="C429" s="64"/>
      <c r="D429" s="221" t="s">
        <v>506</v>
      </c>
      <c r="E429" s="64"/>
      <c r="F429" s="222" t="s">
        <v>9153</v>
      </c>
      <c r="G429" s="64"/>
      <c r="H429" s="64"/>
      <c r="I429" s="177"/>
      <c r="J429" s="64"/>
      <c r="K429" s="64"/>
      <c r="L429" s="62"/>
      <c r="M429" s="223"/>
      <c r="N429" s="43"/>
      <c r="O429" s="43"/>
      <c r="P429" s="43"/>
      <c r="Q429" s="43"/>
      <c r="R429" s="43"/>
      <c r="S429" s="43"/>
      <c r="T429" s="79"/>
      <c r="AT429" s="25" t="s">
        <v>506</v>
      </c>
      <c r="AU429" s="25" t="s">
        <v>82</v>
      </c>
    </row>
    <row r="430" spans="2:65" s="1" customFormat="1" ht="48">
      <c r="B430" s="42"/>
      <c r="C430" s="64"/>
      <c r="D430" s="227" t="s">
        <v>2254</v>
      </c>
      <c r="E430" s="64"/>
      <c r="F430" s="273" t="s">
        <v>9148</v>
      </c>
      <c r="G430" s="64"/>
      <c r="H430" s="64"/>
      <c r="I430" s="177"/>
      <c r="J430" s="64"/>
      <c r="K430" s="64"/>
      <c r="L430" s="62"/>
      <c r="M430" s="223"/>
      <c r="N430" s="43"/>
      <c r="O430" s="43"/>
      <c r="P430" s="43"/>
      <c r="Q430" s="43"/>
      <c r="R430" s="43"/>
      <c r="S430" s="43"/>
      <c r="T430" s="79"/>
      <c r="AT430" s="25" t="s">
        <v>2254</v>
      </c>
      <c r="AU430" s="25" t="s">
        <v>82</v>
      </c>
    </row>
    <row r="431" spans="2:65" s="1" customFormat="1" ht="25.5" customHeight="1">
      <c r="B431" s="42"/>
      <c r="C431" s="209" t="s">
        <v>1869</v>
      </c>
      <c r="D431" s="209" t="s">
        <v>498</v>
      </c>
      <c r="E431" s="210" t="s">
        <v>9155</v>
      </c>
      <c r="F431" s="211" t="s">
        <v>9156</v>
      </c>
      <c r="G431" s="212" t="s">
        <v>2537</v>
      </c>
      <c r="H431" s="213">
        <v>3</v>
      </c>
      <c r="I431" s="214"/>
      <c r="J431" s="215">
        <f>ROUND(I431*H431,2)</f>
        <v>0</v>
      </c>
      <c r="K431" s="211" t="s">
        <v>8774</v>
      </c>
      <c r="L431" s="62"/>
      <c r="M431" s="216" t="s">
        <v>23</v>
      </c>
      <c r="N431" s="217" t="s">
        <v>44</v>
      </c>
      <c r="O431" s="43"/>
      <c r="P431" s="218">
        <f>O431*H431</f>
        <v>0</v>
      </c>
      <c r="Q431" s="218">
        <v>1.5E-3</v>
      </c>
      <c r="R431" s="218">
        <f>Q431*H431</f>
        <v>4.5000000000000005E-3</v>
      </c>
      <c r="S431" s="218">
        <v>0</v>
      </c>
      <c r="T431" s="219">
        <f>S431*H431</f>
        <v>0</v>
      </c>
      <c r="AR431" s="25" t="s">
        <v>775</v>
      </c>
      <c r="AT431" s="25" t="s">
        <v>498</v>
      </c>
      <c r="AU431" s="25" t="s">
        <v>82</v>
      </c>
      <c r="AY431" s="25" t="s">
        <v>492</v>
      </c>
      <c r="BE431" s="220">
        <f>IF(N431="základní",J431,0)</f>
        <v>0</v>
      </c>
      <c r="BF431" s="220">
        <f>IF(N431="snížená",J431,0)</f>
        <v>0</v>
      </c>
      <c r="BG431" s="220">
        <f>IF(N431="zákl. přenesená",J431,0)</f>
        <v>0</v>
      </c>
      <c r="BH431" s="220">
        <f>IF(N431="sníž. přenesená",J431,0)</f>
        <v>0</v>
      </c>
      <c r="BI431" s="220">
        <f>IF(N431="nulová",J431,0)</f>
        <v>0</v>
      </c>
      <c r="BJ431" s="25" t="s">
        <v>80</v>
      </c>
      <c r="BK431" s="220">
        <f>ROUND(I431*H431,2)</f>
        <v>0</v>
      </c>
      <c r="BL431" s="25" t="s">
        <v>775</v>
      </c>
      <c r="BM431" s="25" t="s">
        <v>9157</v>
      </c>
    </row>
    <row r="432" spans="2:65" s="1" customFormat="1" ht="24">
      <c r="B432" s="42"/>
      <c r="C432" s="64"/>
      <c r="D432" s="221" t="s">
        <v>506</v>
      </c>
      <c r="E432" s="64"/>
      <c r="F432" s="222" t="s">
        <v>9156</v>
      </c>
      <c r="G432" s="64"/>
      <c r="H432" s="64"/>
      <c r="I432" s="177"/>
      <c r="J432" s="64"/>
      <c r="K432" s="64"/>
      <c r="L432" s="62"/>
      <c r="M432" s="223"/>
      <c r="N432" s="43"/>
      <c r="O432" s="43"/>
      <c r="P432" s="43"/>
      <c r="Q432" s="43"/>
      <c r="R432" s="43"/>
      <c r="S432" s="43"/>
      <c r="T432" s="79"/>
      <c r="AT432" s="25" t="s">
        <v>506</v>
      </c>
      <c r="AU432" s="25" t="s">
        <v>82</v>
      </c>
    </row>
    <row r="433" spans="2:65" s="1" customFormat="1" ht="48">
      <c r="B433" s="42"/>
      <c r="C433" s="64"/>
      <c r="D433" s="227" t="s">
        <v>2254</v>
      </c>
      <c r="E433" s="64"/>
      <c r="F433" s="273" t="s">
        <v>9148</v>
      </c>
      <c r="G433" s="64"/>
      <c r="H433" s="64"/>
      <c r="I433" s="177"/>
      <c r="J433" s="64"/>
      <c r="K433" s="64"/>
      <c r="L433" s="62"/>
      <c r="M433" s="223"/>
      <c r="N433" s="43"/>
      <c r="O433" s="43"/>
      <c r="P433" s="43"/>
      <c r="Q433" s="43"/>
      <c r="R433" s="43"/>
      <c r="S433" s="43"/>
      <c r="T433" s="79"/>
      <c r="AT433" s="25" t="s">
        <v>2254</v>
      </c>
      <c r="AU433" s="25" t="s">
        <v>82</v>
      </c>
    </row>
    <row r="434" spans="2:65" s="1" customFormat="1" ht="25.5" customHeight="1">
      <c r="B434" s="42"/>
      <c r="C434" s="209" t="s">
        <v>1875</v>
      </c>
      <c r="D434" s="209" t="s">
        <v>498</v>
      </c>
      <c r="E434" s="210" t="s">
        <v>9158</v>
      </c>
      <c r="F434" s="211" t="s">
        <v>9159</v>
      </c>
      <c r="G434" s="212" t="s">
        <v>2537</v>
      </c>
      <c r="H434" s="213">
        <v>2</v>
      </c>
      <c r="I434" s="214"/>
      <c r="J434" s="215">
        <f>ROUND(I434*H434,2)</f>
        <v>0</v>
      </c>
      <c r="K434" s="211" t="s">
        <v>8774</v>
      </c>
      <c r="L434" s="62"/>
      <c r="M434" s="216" t="s">
        <v>23</v>
      </c>
      <c r="N434" s="217" t="s">
        <v>44</v>
      </c>
      <c r="O434" s="43"/>
      <c r="P434" s="218">
        <f>O434*H434</f>
        <v>0</v>
      </c>
      <c r="Q434" s="218">
        <v>1.4999999999999999E-2</v>
      </c>
      <c r="R434" s="218">
        <f>Q434*H434</f>
        <v>0.03</v>
      </c>
      <c r="S434" s="218">
        <v>0</v>
      </c>
      <c r="T434" s="219">
        <f>S434*H434</f>
        <v>0</v>
      </c>
      <c r="AR434" s="25" t="s">
        <v>775</v>
      </c>
      <c r="AT434" s="25" t="s">
        <v>498</v>
      </c>
      <c r="AU434" s="25" t="s">
        <v>82</v>
      </c>
      <c r="AY434" s="25" t="s">
        <v>492</v>
      </c>
      <c r="BE434" s="220">
        <f>IF(N434="základní",J434,0)</f>
        <v>0</v>
      </c>
      <c r="BF434" s="220">
        <f>IF(N434="snížená",J434,0)</f>
        <v>0</v>
      </c>
      <c r="BG434" s="220">
        <f>IF(N434="zákl. přenesená",J434,0)</f>
        <v>0</v>
      </c>
      <c r="BH434" s="220">
        <f>IF(N434="sníž. přenesená",J434,0)</f>
        <v>0</v>
      </c>
      <c r="BI434" s="220">
        <f>IF(N434="nulová",J434,0)</f>
        <v>0</v>
      </c>
      <c r="BJ434" s="25" t="s">
        <v>80</v>
      </c>
      <c r="BK434" s="220">
        <f>ROUND(I434*H434,2)</f>
        <v>0</v>
      </c>
      <c r="BL434" s="25" t="s">
        <v>775</v>
      </c>
      <c r="BM434" s="25" t="s">
        <v>9160</v>
      </c>
    </row>
    <row r="435" spans="2:65" s="1" customFormat="1" ht="24">
      <c r="B435" s="42"/>
      <c r="C435" s="64"/>
      <c r="D435" s="221" t="s">
        <v>506</v>
      </c>
      <c r="E435" s="64"/>
      <c r="F435" s="222" t="s">
        <v>9159</v>
      </c>
      <c r="G435" s="64"/>
      <c r="H435" s="64"/>
      <c r="I435" s="177"/>
      <c r="J435" s="64"/>
      <c r="K435" s="64"/>
      <c r="L435" s="62"/>
      <c r="M435" s="223"/>
      <c r="N435" s="43"/>
      <c r="O435" s="43"/>
      <c r="P435" s="43"/>
      <c r="Q435" s="43"/>
      <c r="R435" s="43"/>
      <c r="S435" s="43"/>
      <c r="T435" s="79"/>
      <c r="AT435" s="25" t="s">
        <v>506</v>
      </c>
      <c r="AU435" s="25" t="s">
        <v>82</v>
      </c>
    </row>
    <row r="436" spans="2:65" s="1" customFormat="1" ht="48">
      <c r="B436" s="42"/>
      <c r="C436" s="64"/>
      <c r="D436" s="227" t="s">
        <v>2254</v>
      </c>
      <c r="E436" s="64"/>
      <c r="F436" s="273" t="s">
        <v>9148</v>
      </c>
      <c r="G436" s="64"/>
      <c r="H436" s="64"/>
      <c r="I436" s="177"/>
      <c r="J436" s="64"/>
      <c r="K436" s="64"/>
      <c r="L436" s="62"/>
      <c r="M436" s="223"/>
      <c r="N436" s="43"/>
      <c r="O436" s="43"/>
      <c r="P436" s="43"/>
      <c r="Q436" s="43"/>
      <c r="R436" s="43"/>
      <c r="S436" s="43"/>
      <c r="T436" s="79"/>
      <c r="AT436" s="25" t="s">
        <v>2254</v>
      </c>
      <c r="AU436" s="25" t="s">
        <v>82</v>
      </c>
    </row>
    <row r="437" spans="2:65" s="1" customFormat="1" ht="25.5" customHeight="1">
      <c r="B437" s="42"/>
      <c r="C437" s="209" t="s">
        <v>1880</v>
      </c>
      <c r="D437" s="209" t="s">
        <v>498</v>
      </c>
      <c r="E437" s="210" t="s">
        <v>9161</v>
      </c>
      <c r="F437" s="211" t="s">
        <v>9162</v>
      </c>
      <c r="G437" s="212" t="s">
        <v>2537</v>
      </c>
      <c r="H437" s="213">
        <v>2</v>
      </c>
      <c r="I437" s="214"/>
      <c r="J437" s="215">
        <f>ROUND(I437*H437,2)</f>
        <v>0</v>
      </c>
      <c r="K437" s="211" t="s">
        <v>8774</v>
      </c>
      <c r="L437" s="62"/>
      <c r="M437" s="216" t="s">
        <v>23</v>
      </c>
      <c r="N437" s="217" t="s">
        <v>44</v>
      </c>
      <c r="O437" s="43"/>
      <c r="P437" s="218">
        <f>O437*H437</f>
        <v>0</v>
      </c>
      <c r="Q437" s="218">
        <v>1E-3</v>
      </c>
      <c r="R437" s="218">
        <f>Q437*H437</f>
        <v>2E-3</v>
      </c>
      <c r="S437" s="218">
        <v>0</v>
      </c>
      <c r="T437" s="219">
        <f>S437*H437</f>
        <v>0</v>
      </c>
      <c r="AR437" s="25" t="s">
        <v>775</v>
      </c>
      <c r="AT437" s="25" t="s">
        <v>498</v>
      </c>
      <c r="AU437" s="25" t="s">
        <v>82</v>
      </c>
      <c r="AY437" s="25" t="s">
        <v>492</v>
      </c>
      <c r="BE437" s="220">
        <f>IF(N437="základní",J437,0)</f>
        <v>0</v>
      </c>
      <c r="BF437" s="220">
        <f>IF(N437="snížená",J437,0)</f>
        <v>0</v>
      </c>
      <c r="BG437" s="220">
        <f>IF(N437="zákl. přenesená",J437,0)</f>
        <v>0</v>
      </c>
      <c r="BH437" s="220">
        <f>IF(N437="sníž. přenesená",J437,0)</f>
        <v>0</v>
      </c>
      <c r="BI437" s="220">
        <f>IF(N437="nulová",J437,0)</f>
        <v>0</v>
      </c>
      <c r="BJ437" s="25" t="s">
        <v>80</v>
      </c>
      <c r="BK437" s="220">
        <f>ROUND(I437*H437,2)</f>
        <v>0</v>
      </c>
      <c r="BL437" s="25" t="s">
        <v>775</v>
      </c>
      <c r="BM437" s="25" t="s">
        <v>9163</v>
      </c>
    </row>
    <row r="438" spans="2:65" s="1" customFormat="1" ht="24">
      <c r="B438" s="42"/>
      <c r="C438" s="64"/>
      <c r="D438" s="221" t="s">
        <v>506</v>
      </c>
      <c r="E438" s="64"/>
      <c r="F438" s="222" t="s">
        <v>9162</v>
      </c>
      <c r="G438" s="64"/>
      <c r="H438" s="64"/>
      <c r="I438" s="177"/>
      <c r="J438" s="64"/>
      <c r="K438" s="64"/>
      <c r="L438" s="62"/>
      <c r="M438" s="223"/>
      <c r="N438" s="43"/>
      <c r="O438" s="43"/>
      <c r="P438" s="43"/>
      <c r="Q438" s="43"/>
      <c r="R438" s="43"/>
      <c r="S438" s="43"/>
      <c r="T438" s="79"/>
      <c r="AT438" s="25" t="s">
        <v>506</v>
      </c>
      <c r="AU438" s="25" t="s">
        <v>82</v>
      </c>
    </row>
    <row r="439" spans="2:65" s="1" customFormat="1" ht="48">
      <c r="B439" s="42"/>
      <c r="C439" s="64"/>
      <c r="D439" s="227" t="s">
        <v>2254</v>
      </c>
      <c r="E439" s="64"/>
      <c r="F439" s="273" t="s">
        <v>9148</v>
      </c>
      <c r="G439" s="64"/>
      <c r="H439" s="64"/>
      <c r="I439" s="177"/>
      <c r="J439" s="64"/>
      <c r="K439" s="64"/>
      <c r="L439" s="62"/>
      <c r="M439" s="223"/>
      <c r="N439" s="43"/>
      <c r="O439" s="43"/>
      <c r="P439" s="43"/>
      <c r="Q439" s="43"/>
      <c r="R439" s="43"/>
      <c r="S439" s="43"/>
      <c r="T439" s="79"/>
      <c r="AT439" s="25" t="s">
        <v>2254</v>
      </c>
      <c r="AU439" s="25" t="s">
        <v>82</v>
      </c>
    </row>
    <row r="440" spans="2:65" s="1" customFormat="1" ht="25.5" customHeight="1">
      <c r="B440" s="42"/>
      <c r="C440" s="209" t="s">
        <v>1887</v>
      </c>
      <c r="D440" s="209" t="s">
        <v>498</v>
      </c>
      <c r="E440" s="210" t="s">
        <v>9164</v>
      </c>
      <c r="F440" s="211" t="s">
        <v>9165</v>
      </c>
      <c r="G440" s="212" t="s">
        <v>2537</v>
      </c>
      <c r="H440" s="213">
        <v>10</v>
      </c>
      <c r="I440" s="214"/>
      <c r="J440" s="215">
        <f>ROUND(I440*H440,2)</f>
        <v>0</v>
      </c>
      <c r="K440" s="211" t="s">
        <v>8774</v>
      </c>
      <c r="L440" s="62"/>
      <c r="M440" s="216" t="s">
        <v>23</v>
      </c>
      <c r="N440" s="217" t="s">
        <v>44</v>
      </c>
      <c r="O440" s="43"/>
      <c r="P440" s="218">
        <f>O440*H440</f>
        <v>0</v>
      </c>
      <c r="Q440" s="218">
        <v>1E-3</v>
      </c>
      <c r="R440" s="218">
        <f>Q440*H440</f>
        <v>0.01</v>
      </c>
      <c r="S440" s="218">
        <v>0</v>
      </c>
      <c r="T440" s="219">
        <f>S440*H440</f>
        <v>0</v>
      </c>
      <c r="AR440" s="25" t="s">
        <v>775</v>
      </c>
      <c r="AT440" s="25" t="s">
        <v>498</v>
      </c>
      <c r="AU440" s="25" t="s">
        <v>82</v>
      </c>
      <c r="AY440" s="25" t="s">
        <v>492</v>
      </c>
      <c r="BE440" s="220">
        <f>IF(N440="základní",J440,0)</f>
        <v>0</v>
      </c>
      <c r="BF440" s="220">
        <f>IF(N440="snížená",J440,0)</f>
        <v>0</v>
      </c>
      <c r="BG440" s="220">
        <f>IF(N440="zákl. přenesená",J440,0)</f>
        <v>0</v>
      </c>
      <c r="BH440" s="220">
        <f>IF(N440="sníž. přenesená",J440,0)</f>
        <v>0</v>
      </c>
      <c r="BI440" s="220">
        <f>IF(N440="nulová",J440,0)</f>
        <v>0</v>
      </c>
      <c r="BJ440" s="25" t="s">
        <v>80</v>
      </c>
      <c r="BK440" s="220">
        <f>ROUND(I440*H440,2)</f>
        <v>0</v>
      </c>
      <c r="BL440" s="25" t="s">
        <v>775</v>
      </c>
      <c r="BM440" s="25" t="s">
        <v>9166</v>
      </c>
    </row>
    <row r="441" spans="2:65" s="1" customFormat="1" ht="24">
      <c r="B441" s="42"/>
      <c r="C441" s="64"/>
      <c r="D441" s="221" t="s">
        <v>506</v>
      </c>
      <c r="E441" s="64"/>
      <c r="F441" s="222" t="s">
        <v>9165</v>
      </c>
      <c r="G441" s="64"/>
      <c r="H441" s="64"/>
      <c r="I441" s="177"/>
      <c r="J441" s="64"/>
      <c r="K441" s="64"/>
      <c r="L441" s="62"/>
      <c r="M441" s="223"/>
      <c r="N441" s="43"/>
      <c r="O441" s="43"/>
      <c r="P441" s="43"/>
      <c r="Q441" s="43"/>
      <c r="R441" s="43"/>
      <c r="S441" s="43"/>
      <c r="T441" s="79"/>
      <c r="AT441" s="25" t="s">
        <v>506</v>
      </c>
      <c r="AU441" s="25" t="s">
        <v>82</v>
      </c>
    </row>
    <row r="442" spans="2:65" s="1" customFormat="1" ht="48">
      <c r="B442" s="42"/>
      <c r="C442" s="64"/>
      <c r="D442" s="227" t="s">
        <v>2254</v>
      </c>
      <c r="E442" s="64"/>
      <c r="F442" s="273" t="s">
        <v>9148</v>
      </c>
      <c r="G442" s="64"/>
      <c r="H442" s="64"/>
      <c r="I442" s="177"/>
      <c r="J442" s="64"/>
      <c r="K442" s="64"/>
      <c r="L442" s="62"/>
      <c r="M442" s="223"/>
      <c r="N442" s="43"/>
      <c r="O442" s="43"/>
      <c r="P442" s="43"/>
      <c r="Q442" s="43"/>
      <c r="R442" s="43"/>
      <c r="S442" s="43"/>
      <c r="T442" s="79"/>
      <c r="AT442" s="25" t="s">
        <v>2254</v>
      </c>
      <c r="AU442" s="25" t="s">
        <v>82</v>
      </c>
    </row>
    <row r="443" spans="2:65" s="1" customFormat="1" ht="25.5" customHeight="1">
      <c r="B443" s="42"/>
      <c r="C443" s="209" t="s">
        <v>1893</v>
      </c>
      <c r="D443" s="209" t="s">
        <v>498</v>
      </c>
      <c r="E443" s="210" t="s">
        <v>9167</v>
      </c>
      <c r="F443" s="211" t="s">
        <v>9168</v>
      </c>
      <c r="G443" s="212" t="s">
        <v>2537</v>
      </c>
      <c r="H443" s="213">
        <v>3</v>
      </c>
      <c r="I443" s="214"/>
      <c r="J443" s="215">
        <f>ROUND(I443*H443,2)</f>
        <v>0</v>
      </c>
      <c r="K443" s="211" t="s">
        <v>8774</v>
      </c>
      <c r="L443" s="62"/>
      <c r="M443" s="216" t="s">
        <v>23</v>
      </c>
      <c r="N443" s="217" t="s">
        <v>44</v>
      </c>
      <c r="O443" s="43"/>
      <c r="P443" s="218">
        <f>O443*H443</f>
        <v>0</v>
      </c>
      <c r="Q443" s="218">
        <v>1E-3</v>
      </c>
      <c r="R443" s="218">
        <f>Q443*H443</f>
        <v>3.0000000000000001E-3</v>
      </c>
      <c r="S443" s="218">
        <v>0</v>
      </c>
      <c r="T443" s="219">
        <f>S443*H443</f>
        <v>0</v>
      </c>
      <c r="AR443" s="25" t="s">
        <v>775</v>
      </c>
      <c r="AT443" s="25" t="s">
        <v>498</v>
      </c>
      <c r="AU443" s="25" t="s">
        <v>82</v>
      </c>
      <c r="AY443" s="25" t="s">
        <v>492</v>
      </c>
      <c r="BE443" s="220">
        <f>IF(N443="základní",J443,0)</f>
        <v>0</v>
      </c>
      <c r="BF443" s="220">
        <f>IF(N443="snížená",J443,0)</f>
        <v>0</v>
      </c>
      <c r="BG443" s="220">
        <f>IF(N443="zákl. přenesená",J443,0)</f>
        <v>0</v>
      </c>
      <c r="BH443" s="220">
        <f>IF(N443="sníž. přenesená",J443,0)</f>
        <v>0</v>
      </c>
      <c r="BI443" s="220">
        <f>IF(N443="nulová",J443,0)</f>
        <v>0</v>
      </c>
      <c r="BJ443" s="25" t="s">
        <v>80</v>
      </c>
      <c r="BK443" s="220">
        <f>ROUND(I443*H443,2)</f>
        <v>0</v>
      </c>
      <c r="BL443" s="25" t="s">
        <v>775</v>
      </c>
      <c r="BM443" s="25" t="s">
        <v>9169</v>
      </c>
    </row>
    <row r="444" spans="2:65" s="1" customFormat="1" ht="24">
      <c r="B444" s="42"/>
      <c r="C444" s="64"/>
      <c r="D444" s="221" t="s">
        <v>506</v>
      </c>
      <c r="E444" s="64"/>
      <c r="F444" s="222" t="s">
        <v>9168</v>
      </c>
      <c r="G444" s="64"/>
      <c r="H444" s="64"/>
      <c r="I444" s="177"/>
      <c r="J444" s="64"/>
      <c r="K444" s="64"/>
      <c r="L444" s="62"/>
      <c r="M444" s="223"/>
      <c r="N444" s="43"/>
      <c r="O444" s="43"/>
      <c r="P444" s="43"/>
      <c r="Q444" s="43"/>
      <c r="R444" s="43"/>
      <c r="S444" s="43"/>
      <c r="T444" s="79"/>
      <c r="AT444" s="25" t="s">
        <v>506</v>
      </c>
      <c r="AU444" s="25" t="s">
        <v>82</v>
      </c>
    </row>
    <row r="445" spans="2:65" s="1" customFormat="1" ht="48">
      <c r="B445" s="42"/>
      <c r="C445" s="64"/>
      <c r="D445" s="227" t="s">
        <v>2254</v>
      </c>
      <c r="E445" s="64"/>
      <c r="F445" s="273" t="s">
        <v>9148</v>
      </c>
      <c r="G445" s="64"/>
      <c r="H445" s="64"/>
      <c r="I445" s="177"/>
      <c r="J445" s="64"/>
      <c r="K445" s="64"/>
      <c r="L445" s="62"/>
      <c r="M445" s="223"/>
      <c r="N445" s="43"/>
      <c r="O445" s="43"/>
      <c r="P445" s="43"/>
      <c r="Q445" s="43"/>
      <c r="R445" s="43"/>
      <c r="S445" s="43"/>
      <c r="T445" s="79"/>
      <c r="AT445" s="25" t="s">
        <v>2254</v>
      </c>
      <c r="AU445" s="25" t="s">
        <v>82</v>
      </c>
    </row>
    <row r="446" spans="2:65" s="1" customFormat="1" ht="25.5" customHeight="1">
      <c r="B446" s="42"/>
      <c r="C446" s="209" t="s">
        <v>1904</v>
      </c>
      <c r="D446" s="209" t="s">
        <v>498</v>
      </c>
      <c r="E446" s="210" t="s">
        <v>9170</v>
      </c>
      <c r="F446" s="211" t="s">
        <v>9171</v>
      </c>
      <c r="G446" s="212" t="s">
        <v>2537</v>
      </c>
      <c r="H446" s="213">
        <v>1</v>
      </c>
      <c r="I446" s="214"/>
      <c r="J446" s="215">
        <f>ROUND(I446*H446,2)</f>
        <v>0</v>
      </c>
      <c r="K446" s="211" t="s">
        <v>8774</v>
      </c>
      <c r="L446" s="62"/>
      <c r="M446" s="216" t="s">
        <v>23</v>
      </c>
      <c r="N446" s="217" t="s">
        <v>44</v>
      </c>
      <c r="O446" s="43"/>
      <c r="P446" s="218">
        <f>O446*H446</f>
        <v>0</v>
      </c>
      <c r="Q446" s="218">
        <v>1E-3</v>
      </c>
      <c r="R446" s="218">
        <f>Q446*H446</f>
        <v>1E-3</v>
      </c>
      <c r="S446" s="218">
        <v>0</v>
      </c>
      <c r="T446" s="219">
        <f>S446*H446</f>
        <v>0</v>
      </c>
      <c r="AR446" s="25" t="s">
        <v>775</v>
      </c>
      <c r="AT446" s="25" t="s">
        <v>498</v>
      </c>
      <c r="AU446" s="25" t="s">
        <v>82</v>
      </c>
      <c r="AY446" s="25" t="s">
        <v>492</v>
      </c>
      <c r="BE446" s="220">
        <f>IF(N446="základní",J446,0)</f>
        <v>0</v>
      </c>
      <c r="BF446" s="220">
        <f>IF(N446="snížená",J446,0)</f>
        <v>0</v>
      </c>
      <c r="BG446" s="220">
        <f>IF(N446="zákl. přenesená",J446,0)</f>
        <v>0</v>
      </c>
      <c r="BH446" s="220">
        <f>IF(N446="sníž. přenesená",J446,0)</f>
        <v>0</v>
      </c>
      <c r="BI446" s="220">
        <f>IF(N446="nulová",J446,0)</f>
        <v>0</v>
      </c>
      <c r="BJ446" s="25" t="s">
        <v>80</v>
      </c>
      <c r="BK446" s="220">
        <f>ROUND(I446*H446,2)</f>
        <v>0</v>
      </c>
      <c r="BL446" s="25" t="s">
        <v>775</v>
      </c>
      <c r="BM446" s="25" t="s">
        <v>9172</v>
      </c>
    </row>
    <row r="447" spans="2:65" s="1" customFormat="1" ht="24">
      <c r="B447" s="42"/>
      <c r="C447" s="64"/>
      <c r="D447" s="221" t="s">
        <v>506</v>
      </c>
      <c r="E447" s="64"/>
      <c r="F447" s="222" t="s">
        <v>9171</v>
      </c>
      <c r="G447" s="64"/>
      <c r="H447" s="64"/>
      <c r="I447" s="177"/>
      <c r="J447" s="64"/>
      <c r="K447" s="64"/>
      <c r="L447" s="62"/>
      <c r="M447" s="223"/>
      <c r="N447" s="43"/>
      <c r="O447" s="43"/>
      <c r="P447" s="43"/>
      <c r="Q447" s="43"/>
      <c r="R447" s="43"/>
      <c r="S447" s="43"/>
      <c r="T447" s="79"/>
      <c r="AT447" s="25" t="s">
        <v>506</v>
      </c>
      <c r="AU447" s="25" t="s">
        <v>82</v>
      </c>
    </row>
    <row r="448" spans="2:65" s="1" customFormat="1" ht="48">
      <c r="B448" s="42"/>
      <c r="C448" s="64"/>
      <c r="D448" s="227" t="s">
        <v>2254</v>
      </c>
      <c r="E448" s="64"/>
      <c r="F448" s="273" t="s">
        <v>9148</v>
      </c>
      <c r="G448" s="64"/>
      <c r="H448" s="64"/>
      <c r="I448" s="177"/>
      <c r="J448" s="64"/>
      <c r="K448" s="64"/>
      <c r="L448" s="62"/>
      <c r="M448" s="223"/>
      <c r="N448" s="43"/>
      <c r="O448" s="43"/>
      <c r="P448" s="43"/>
      <c r="Q448" s="43"/>
      <c r="R448" s="43"/>
      <c r="S448" s="43"/>
      <c r="T448" s="79"/>
      <c r="AT448" s="25" t="s">
        <v>2254</v>
      </c>
      <c r="AU448" s="25" t="s">
        <v>82</v>
      </c>
    </row>
    <row r="449" spans="2:65" s="1" customFormat="1" ht="25.5" customHeight="1">
      <c r="B449" s="42"/>
      <c r="C449" s="209" t="s">
        <v>1908</v>
      </c>
      <c r="D449" s="209" t="s">
        <v>498</v>
      </c>
      <c r="E449" s="210" t="s">
        <v>9173</v>
      </c>
      <c r="F449" s="211" t="s">
        <v>9174</v>
      </c>
      <c r="G449" s="212" t="s">
        <v>2537</v>
      </c>
      <c r="H449" s="213">
        <v>2</v>
      </c>
      <c r="I449" s="214"/>
      <c r="J449" s="215">
        <f>ROUND(I449*H449,2)</f>
        <v>0</v>
      </c>
      <c r="K449" s="211" t="s">
        <v>8774</v>
      </c>
      <c r="L449" s="62"/>
      <c r="M449" s="216" t="s">
        <v>23</v>
      </c>
      <c r="N449" s="217" t="s">
        <v>44</v>
      </c>
      <c r="O449" s="43"/>
      <c r="P449" s="218">
        <f>O449*H449</f>
        <v>0</v>
      </c>
      <c r="Q449" s="218">
        <v>1E-3</v>
      </c>
      <c r="R449" s="218">
        <f>Q449*H449</f>
        <v>2E-3</v>
      </c>
      <c r="S449" s="218">
        <v>0</v>
      </c>
      <c r="T449" s="219">
        <f>S449*H449</f>
        <v>0</v>
      </c>
      <c r="AR449" s="25" t="s">
        <v>775</v>
      </c>
      <c r="AT449" s="25" t="s">
        <v>498</v>
      </c>
      <c r="AU449" s="25" t="s">
        <v>82</v>
      </c>
      <c r="AY449" s="25" t="s">
        <v>492</v>
      </c>
      <c r="BE449" s="220">
        <f>IF(N449="základní",J449,0)</f>
        <v>0</v>
      </c>
      <c r="BF449" s="220">
        <f>IF(N449="snížená",J449,0)</f>
        <v>0</v>
      </c>
      <c r="BG449" s="220">
        <f>IF(N449="zákl. přenesená",J449,0)</f>
        <v>0</v>
      </c>
      <c r="BH449" s="220">
        <f>IF(N449="sníž. přenesená",J449,0)</f>
        <v>0</v>
      </c>
      <c r="BI449" s="220">
        <f>IF(N449="nulová",J449,0)</f>
        <v>0</v>
      </c>
      <c r="BJ449" s="25" t="s">
        <v>80</v>
      </c>
      <c r="BK449" s="220">
        <f>ROUND(I449*H449,2)</f>
        <v>0</v>
      </c>
      <c r="BL449" s="25" t="s">
        <v>775</v>
      </c>
      <c r="BM449" s="25" t="s">
        <v>9175</v>
      </c>
    </row>
    <row r="450" spans="2:65" s="1" customFormat="1" ht="24">
      <c r="B450" s="42"/>
      <c r="C450" s="64"/>
      <c r="D450" s="221" t="s">
        <v>506</v>
      </c>
      <c r="E450" s="64"/>
      <c r="F450" s="222" t="s">
        <v>9174</v>
      </c>
      <c r="G450" s="64"/>
      <c r="H450" s="64"/>
      <c r="I450" s="177"/>
      <c r="J450" s="64"/>
      <c r="K450" s="64"/>
      <c r="L450" s="62"/>
      <c r="M450" s="223"/>
      <c r="N450" s="43"/>
      <c r="O450" s="43"/>
      <c r="P450" s="43"/>
      <c r="Q450" s="43"/>
      <c r="R450" s="43"/>
      <c r="S450" s="43"/>
      <c r="T450" s="79"/>
      <c r="AT450" s="25" t="s">
        <v>506</v>
      </c>
      <c r="AU450" s="25" t="s">
        <v>82</v>
      </c>
    </row>
    <row r="451" spans="2:65" s="1" customFormat="1" ht="48">
      <c r="B451" s="42"/>
      <c r="C451" s="64"/>
      <c r="D451" s="227" t="s">
        <v>2254</v>
      </c>
      <c r="E451" s="64"/>
      <c r="F451" s="273" t="s">
        <v>9148</v>
      </c>
      <c r="G451" s="64"/>
      <c r="H451" s="64"/>
      <c r="I451" s="177"/>
      <c r="J451" s="64"/>
      <c r="K451" s="64"/>
      <c r="L451" s="62"/>
      <c r="M451" s="223"/>
      <c r="N451" s="43"/>
      <c r="O451" s="43"/>
      <c r="P451" s="43"/>
      <c r="Q451" s="43"/>
      <c r="R451" s="43"/>
      <c r="S451" s="43"/>
      <c r="T451" s="79"/>
      <c r="AT451" s="25" t="s">
        <v>2254</v>
      </c>
      <c r="AU451" s="25" t="s">
        <v>82</v>
      </c>
    </row>
    <row r="452" spans="2:65" s="1" customFormat="1" ht="25.5" customHeight="1">
      <c r="B452" s="42"/>
      <c r="C452" s="209" t="s">
        <v>1913</v>
      </c>
      <c r="D452" s="209" t="s">
        <v>498</v>
      </c>
      <c r="E452" s="210" t="s">
        <v>9176</v>
      </c>
      <c r="F452" s="211" t="s">
        <v>9177</v>
      </c>
      <c r="G452" s="212" t="s">
        <v>2537</v>
      </c>
      <c r="H452" s="213">
        <v>2</v>
      </c>
      <c r="I452" s="214"/>
      <c r="J452" s="215">
        <f>ROUND(I452*H452,2)</f>
        <v>0</v>
      </c>
      <c r="K452" s="211" t="s">
        <v>8774</v>
      </c>
      <c r="L452" s="62"/>
      <c r="M452" s="216" t="s">
        <v>23</v>
      </c>
      <c r="N452" s="217" t="s">
        <v>44</v>
      </c>
      <c r="O452" s="43"/>
      <c r="P452" s="218">
        <f>O452*H452</f>
        <v>0</v>
      </c>
      <c r="Q452" s="218">
        <v>1E-3</v>
      </c>
      <c r="R452" s="218">
        <f>Q452*H452</f>
        <v>2E-3</v>
      </c>
      <c r="S452" s="218">
        <v>0</v>
      </c>
      <c r="T452" s="219">
        <f>S452*H452</f>
        <v>0</v>
      </c>
      <c r="AR452" s="25" t="s">
        <v>775</v>
      </c>
      <c r="AT452" s="25" t="s">
        <v>498</v>
      </c>
      <c r="AU452" s="25" t="s">
        <v>82</v>
      </c>
      <c r="AY452" s="25" t="s">
        <v>492</v>
      </c>
      <c r="BE452" s="220">
        <f>IF(N452="základní",J452,0)</f>
        <v>0</v>
      </c>
      <c r="BF452" s="220">
        <f>IF(N452="snížená",J452,0)</f>
        <v>0</v>
      </c>
      <c r="BG452" s="220">
        <f>IF(N452="zákl. přenesená",J452,0)</f>
        <v>0</v>
      </c>
      <c r="BH452" s="220">
        <f>IF(N452="sníž. přenesená",J452,0)</f>
        <v>0</v>
      </c>
      <c r="BI452" s="220">
        <f>IF(N452="nulová",J452,0)</f>
        <v>0</v>
      </c>
      <c r="BJ452" s="25" t="s">
        <v>80</v>
      </c>
      <c r="BK452" s="220">
        <f>ROUND(I452*H452,2)</f>
        <v>0</v>
      </c>
      <c r="BL452" s="25" t="s">
        <v>775</v>
      </c>
      <c r="BM452" s="25" t="s">
        <v>9178</v>
      </c>
    </row>
    <row r="453" spans="2:65" s="1" customFormat="1" ht="24">
      <c r="B453" s="42"/>
      <c r="C453" s="64"/>
      <c r="D453" s="221" t="s">
        <v>506</v>
      </c>
      <c r="E453" s="64"/>
      <c r="F453" s="222" t="s">
        <v>9177</v>
      </c>
      <c r="G453" s="64"/>
      <c r="H453" s="64"/>
      <c r="I453" s="177"/>
      <c r="J453" s="64"/>
      <c r="K453" s="64"/>
      <c r="L453" s="62"/>
      <c r="M453" s="223"/>
      <c r="N453" s="43"/>
      <c r="O453" s="43"/>
      <c r="P453" s="43"/>
      <c r="Q453" s="43"/>
      <c r="R453" s="43"/>
      <c r="S453" s="43"/>
      <c r="T453" s="79"/>
      <c r="AT453" s="25" t="s">
        <v>506</v>
      </c>
      <c r="AU453" s="25" t="s">
        <v>82</v>
      </c>
    </row>
    <row r="454" spans="2:65" s="1" customFormat="1" ht="48">
      <c r="B454" s="42"/>
      <c r="C454" s="64"/>
      <c r="D454" s="227" t="s">
        <v>2254</v>
      </c>
      <c r="E454" s="64"/>
      <c r="F454" s="273" t="s">
        <v>9148</v>
      </c>
      <c r="G454" s="64"/>
      <c r="H454" s="64"/>
      <c r="I454" s="177"/>
      <c r="J454" s="64"/>
      <c r="K454" s="64"/>
      <c r="L454" s="62"/>
      <c r="M454" s="223"/>
      <c r="N454" s="43"/>
      <c r="O454" s="43"/>
      <c r="P454" s="43"/>
      <c r="Q454" s="43"/>
      <c r="R454" s="43"/>
      <c r="S454" s="43"/>
      <c r="T454" s="79"/>
      <c r="AT454" s="25" t="s">
        <v>2254</v>
      </c>
      <c r="AU454" s="25" t="s">
        <v>82</v>
      </c>
    </row>
    <row r="455" spans="2:65" s="1" customFormat="1" ht="25.5" customHeight="1">
      <c r="B455" s="42"/>
      <c r="C455" s="209" t="s">
        <v>344</v>
      </c>
      <c r="D455" s="209" t="s">
        <v>498</v>
      </c>
      <c r="E455" s="210" t="s">
        <v>9179</v>
      </c>
      <c r="F455" s="211" t="s">
        <v>9180</v>
      </c>
      <c r="G455" s="212" t="s">
        <v>1025</v>
      </c>
      <c r="H455" s="213">
        <v>334</v>
      </c>
      <c r="I455" s="214"/>
      <c r="J455" s="215">
        <f>ROUND(I455*H455,2)</f>
        <v>0</v>
      </c>
      <c r="K455" s="211" t="s">
        <v>501</v>
      </c>
      <c r="L455" s="62"/>
      <c r="M455" s="216" t="s">
        <v>23</v>
      </c>
      <c r="N455" s="217" t="s">
        <v>44</v>
      </c>
      <c r="O455" s="43"/>
      <c r="P455" s="218">
        <f>O455*H455</f>
        <v>0</v>
      </c>
      <c r="Q455" s="218">
        <v>2.5999999999999998E-4</v>
      </c>
      <c r="R455" s="218">
        <f>Q455*H455</f>
        <v>8.6839999999999987E-2</v>
      </c>
      <c r="S455" s="218">
        <v>0</v>
      </c>
      <c r="T455" s="219">
        <f>S455*H455</f>
        <v>0</v>
      </c>
      <c r="AR455" s="25" t="s">
        <v>775</v>
      </c>
      <c r="AT455" s="25" t="s">
        <v>498</v>
      </c>
      <c r="AU455" s="25" t="s">
        <v>82</v>
      </c>
      <c r="AY455" s="25" t="s">
        <v>492</v>
      </c>
      <c r="BE455" s="220">
        <f>IF(N455="základní",J455,0)</f>
        <v>0</v>
      </c>
      <c r="BF455" s="220">
        <f>IF(N455="snížená",J455,0)</f>
        <v>0</v>
      </c>
      <c r="BG455" s="220">
        <f>IF(N455="zákl. přenesená",J455,0)</f>
        <v>0</v>
      </c>
      <c r="BH455" s="220">
        <f>IF(N455="sníž. přenesená",J455,0)</f>
        <v>0</v>
      </c>
      <c r="BI455" s="220">
        <f>IF(N455="nulová",J455,0)</f>
        <v>0</v>
      </c>
      <c r="BJ455" s="25" t="s">
        <v>80</v>
      </c>
      <c r="BK455" s="220">
        <f>ROUND(I455*H455,2)</f>
        <v>0</v>
      </c>
      <c r="BL455" s="25" t="s">
        <v>775</v>
      </c>
      <c r="BM455" s="25" t="s">
        <v>9181</v>
      </c>
    </row>
    <row r="456" spans="2:65" s="1" customFormat="1" ht="24">
      <c r="B456" s="42"/>
      <c r="C456" s="64"/>
      <c r="D456" s="221" t="s">
        <v>506</v>
      </c>
      <c r="E456" s="64"/>
      <c r="F456" s="222" t="s">
        <v>9180</v>
      </c>
      <c r="G456" s="64"/>
      <c r="H456" s="64"/>
      <c r="I456" s="177"/>
      <c r="J456" s="64"/>
      <c r="K456" s="64"/>
      <c r="L456" s="62"/>
      <c r="M456" s="223"/>
      <c r="N456" s="43"/>
      <c r="O456" s="43"/>
      <c r="P456" s="43"/>
      <c r="Q456" s="43"/>
      <c r="R456" s="43"/>
      <c r="S456" s="43"/>
      <c r="T456" s="79"/>
      <c r="AT456" s="25" t="s">
        <v>506</v>
      </c>
      <c r="AU456" s="25" t="s">
        <v>82</v>
      </c>
    </row>
    <row r="457" spans="2:65" s="1" customFormat="1" ht="36">
      <c r="B457" s="42"/>
      <c r="C457" s="64"/>
      <c r="D457" s="221" t="s">
        <v>509</v>
      </c>
      <c r="E457" s="64"/>
      <c r="F457" s="224" t="s">
        <v>9133</v>
      </c>
      <c r="G457" s="64"/>
      <c r="H457" s="64"/>
      <c r="I457" s="177"/>
      <c r="J457" s="64"/>
      <c r="K457" s="64"/>
      <c r="L457" s="62"/>
      <c r="M457" s="223"/>
      <c r="N457" s="43"/>
      <c r="O457" s="43"/>
      <c r="P457" s="43"/>
      <c r="Q457" s="43"/>
      <c r="R457" s="43"/>
      <c r="S457" s="43"/>
      <c r="T457" s="79"/>
      <c r="AT457" s="25" t="s">
        <v>509</v>
      </c>
      <c r="AU457" s="25" t="s">
        <v>82</v>
      </c>
    </row>
    <row r="458" spans="2:65" s="1" customFormat="1" ht="36">
      <c r="B458" s="42"/>
      <c r="C458" s="64"/>
      <c r="D458" s="227" t="s">
        <v>2254</v>
      </c>
      <c r="E458" s="64"/>
      <c r="F458" s="273" t="s">
        <v>9182</v>
      </c>
      <c r="G458" s="64"/>
      <c r="H458" s="64"/>
      <c r="I458" s="177"/>
      <c r="J458" s="64"/>
      <c r="K458" s="64"/>
      <c r="L458" s="62"/>
      <c r="M458" s="223"/>
      <c r="N458" s="43"/>
      <c r="O458" s="43"/>
      <c r="P458" s="43"/>
      <c r="Q458" s="43"/>
      <c r="R458" s="43"/>
      <c r="S458" s="43"/>
      <c r="T458" s="79"/>
      <c r="AT458" s="25" t="s">
        <v>2254</v>
      </c>
      <c r="AU458" s="25" t="s">
        <v>82</v>
      </c>
    </row>
    <row r="459" spans="2:65" s="1" customFormat="1" ht="38.25" customHeight="1">
      <c r="B459" s="42"/>
      <c r="C459" s="209" t="s">
        <v>1922</v>
      </c>
      <c r="D459" s="209" t="s">
        <v>498</v>
      </c>
      <c r="E459" s="210" t="s">
        <v>9183</v>
      </c>
      <c r="F459" s="211" t="s">
        <v>9184</v>
      </c>
      <c r="G459" s="212" t="s">
        <v>1025</v>
      </c>
      <c r="H459" s="213">
        <v>95</v>
      </c>
      <c r="I459" s="214"/>
      <c r="J459" s="215">
        <f>ROUND(I459*H459,2)</f>
        <v>0</v>
      </c>
      <c r="K459" s="211" t="s">
        <v>501</v>
      </c>
      <c r="L459" s="62"/>
      <c r="M459" s="216" t="s">
        <v>23</v>
      </c>
      <c r="N459" s="217" t="s">
        <v>44</v>
      </c>
      <c r="O459" s="43"/>
      <c r="P459" s="218">
        <f>O459*H459</f>
        <v>0</v>
      </c>
      <c r="Q459" s="218">
        <v>1.3999999999999999E-4</v>
      </c>
      <c r="R459" s="218">
        <f>Q459*H459</f>
        <v>1.3299999999999999E-2</v>
      </c>
      <c r="S459" s="218">
        <v>0</v>
      </c>
      <c r="T459" s="219">
        <f>S459*H459</f>
        <v>0</v>
      </c>
      <c r="AR459" s="25" t="s">
        <v>775</v>
      </c>
      <c r="AT459" s="25" t="s">
        <v>498</v>
      </c>
      <c r="AU459" s="25" t="s">
        <v>82</v>
      </c>
      <c r="AY459" s="25" t="s">
        <v>492</v>
      </c>
      <c r="BE459" s="220">
        <f>IF(N459="základní",J459,0)</f>
        <v>0</v>
      </c>
      <c r="BF459" s="220">
        <f>IF(N459="snížená",J459,0)</f>
        <v>0</v>
      </c>
      <c r="BG459" s="220">
        <f>IF(N459="zákl. přenesená",J459,0)</f>
        <v>0</v>
      </c>
      <c r="BH459" s="220">
        <f>IF(N459="sníž. přenesená",J459,0)</f>
        <v>0</v>
      </c>
      <c r="BI459" s="220">
        <f>IF(N459="nulová",J459,0)</f>
        <v>0</v>
      </c>
      <c r="BJ459" s="25" t="s">
        <v>80</v>
      </c>
      <c r="BK459" s="220">
        <f>ROUND(I459*H459,2)</f>
        <v>0</v>
      </c>
      <c r="BL459" s="25" t="s">
        <v>775</v>
      </c>
      <c r="BM459" s="25" t="s">
        <v>9185</v>
      </c>
    </row>
    <row r="460" spans="2:65" s="1" customFormat="1" ht="24">
      <c r="B460" s="42"/>
      <c r="C460" s="64"/>
      <c r="D460" s="221" t="s">
        <v>506</v>
      </c>
      <c r="E460" s="64"/>
      <c r="F460" s="222" t="s">
        <v>9184</v>
      </c>
      <c r="G460" s="64"/>
      <c r="H460" s="64"/>
      <c r="I460" s="177"/>
      <c r="J460" s="64"/>
      <c r="K460" s="64"/>
      <c r="L460" s="62"/>
      <c r="M460" s="223"/>
      <c r="N460" s="43"/>
      <c r="O460" s="43"/>
      <c r="P460" s="43"/>
      <c r="Q460" s="43"/>
      <c r="R460" s="43"/>
      <c r="S460" s="43"/>
      <c r="T460" s="79"/>
      <c r="AT460" s="25" t="s">
        <v>506</v>
      </c>
      <c r="AU460" s="25" t="s">
        <v>82</v>
      </c>
    </row>
    <row r="461" spans="2:65" s="1" customFormat="1" ht="36">
      <c r="B461" s="42"/>
      <c r="C461" s="64"/>
      <c r="D461" s="221" t="s">
        <v>509</v>
      </c>
      <c r="E461" s="64"/>
      <c r="F461" s="224" t="s">
        <v>9133</v>
      </c>
      <c r="G461" s="64"/>
      <c r="H461" s="64"/>
      <c r="I461" s="177"/>
      <c r="J461" s="64"/>
      <c r="K461" s="64"/>
      <c r="L461" s="62"/>
      <c r="M461" s="223"/>
      <c r="N461" s="43"/>
      <c r="O461" s="43"/>
      <c r="P461" s="43"/>
      <c r="Q461" s="43"/>
      <c r="R461" s="43"/>
      <c r="S461" s="43"/>
      <c r="T461" s="79"/>
      <c r="AT461" s="25" t="s">
        <v>509</v>
      </c>
      <c r="AU461" s="25" t="s">
        <v>82</v>
      </c>
    </row>
    <row r="462" spans="2:65" s="1" customFormat="1" ht="36">
      <c r="B462" s="42"/>
      <c r="C462" s="64"/>
      <c r="D462" s="227" t="s">
        <v>2254</v>
      </c>
      <c r="E462" s="64"/>
      <c r="F462" s="273" t="s">
        <v>9186</v>
      </c>
      <c r="G462" s="64"/>
      <c r="H462" s="64"/>
      <c r="I462" s="177"/>
      <c r="J462" s="64"/>
      <c r="K462" s="64"/>
      <c r="L462" s="62"/>
      <c r="M462" s="223"/>
      <c r="N462" s="43"/>
      <c r="O462" s="43"/>
      <c r="P462" s="43"/>
      <c r="Q462" s="43"/>
      <c r="R462" s="43"/>
      <c r="S462" s="43"/>
      <c r="T462" s="79"/>
      <c r="AT462" s="25" t="s">
        <v>2254</v>
      </c>
      <c r="AU462" s="25" t="s">
        <v>82</v>
      </c>
    </row>
    <row r="463" spans="2:65" s="1" customFormat="1" ht="38.25" customHeight="1">
      <c r="B463" s="42"/>
      <c r="C463" s="209" t="s">
        <v>1927</v>
      </c>
      <c r="D463" s="209" t="s">
        <v>498</v>
      </c>
      <c r="E463" s="210" t="s">
        <v>9187</v>
      </c>
      <c r="F463" s="211" t="s">
        <v>9188</v>
      </c>
      <c r="G463" s="212" t="s">
        <v>1025</v>
      </c>
      <c r="H463" s="213">
        <v>28</v>
      </c>
      <c r="I463" s="214"/>
      <c r="J463" s="215">
        <f>ROUND(I463*H463,2)</f>
        <v>0</v>
      </c>
      <c r="K463" s="211" t="s">
        <v>501</v>
      </c>
      <c r="L463" s="62"/>
      <c r="M463" s="216" t="s">
        <v>23</v>
      </c>
      <c r="N463" s="217" t="s">
        <v>44</v>
      </c>
      <c r="O463" s="43"/>
      <c r="P463" s="218">
        <f>O463*H463</f>
        <v>0</v>
      </c>
      <c r="Q463" s="218">
        <v>1.4999999999999999E-4</v>
      </c>
      <c r="R463" s="218">
        <f>Q463*H463</f>
        <v>4.1999999999999997E-3</v>
      </c>
      <c r="S463" s="218">
        <v>0</v>
      </c>
      <c r="T463" s="219">
        <f>S463*H463</f>
        <v>0</v>
      </c>
      <c r="AR463" s="25" t="s">
        <v>775</v>
      </c>
      <c r="AT463" s="25" t="s">
        <v>498</v>
      </c>
      <c r="AU463" s="25" t="s">
        <v>82</v>
      </c>
      <c r="AY463" s="25" t="s">
        <v>492</v>
      </c>
      <c r="BE463" s="220">
        <f>IF(N463="základní",J463,0)</f>
        <v>0</v>
      </c>
      <c r="BF463" s="220">
        <f>IF(N463="snížená",J463,0)</f>
        <v>0</v>
      </c>
      <c r="BG463" s="220">
        <f>IF(N463="zákl. přenesená",J463,0)</f>
        <v>0</v>
      </c>
      <c r="BH463" s="220">
        <f>IF(N463="sníž. přenesená",J463,0)</f>
        <v>0</v>
      </c>
      <c r="BI463" s="220">
        <f>IF(N463="nulová",J463,0)</f>
        <v>0</v>
      </c>
      <c r="BJ463" s="25" t="s">
        <v>80</v>
      </c>
      <c r="BK463" s="220">
        <f>ROUND(I463*H463,2)</f>
        <v>0</v>
      </c>
      <c r="BL463" s="25" t="s">
        <v>775</v>
      </c>
      <c r="BM463" s="25" t="s">
        <v>9189</v>
      </c>
    </row>
    <row r="464" spans="2:65" s="1" customFormat="1" ht="36">
      <c r="B464" s="42"/>
      <c r="C464" s="64"/>
      <c r="D464" s="221" t="s">
        <v>506</v>
      </c>
      <c r="E464" s="64"/>
      <c r="F464" s="222" t="s">
        <v>9188</v>
      </c>
      <c r="G464" s="64"/>
      <c r="H464" s="64"/>
      <c r="I464" s="177"/>
      <c r="J464" s="64"/>
      <c r="K464" s="64"/>
      <c r="L464" s="62"/>
      <c r="M464" s="223"/>
      <c r="N464" s="43"/>
      <c r="O464" s="43"/>
      <c r="P464" s="43"/>
      <c r="Q464" s="43"/>
      <c r="R464" s="43"/>
      <c r="S464" s="43"/>
      <c r="T464" s="79"/>
      <c r="AT464" s="25" t="s">
        <v>506</v>
      </c>
      <c r="AU464" s="25" t="s">
        <v>82</v>
      </c>
    </row>
    <row r="465" spans="2:65" s="1" customFormat="1" ht="36">
      <c r="B465" s="42"/>
      <c r="C465" s="64"/>
      <c r="D465" s="227" t="s">
        <v>509</v>
      </c>
      <c r="E465" s="64"/>
      <c r="F465" s="273" t="s">
        <v>9133</v>
      </c>
      <c r="G465" s="64"/>
      <c r="H465" s="64"/>
      <c r="I465" s="177"/>
      <c r="J465" s="64"/>
      <c r="K465" s="64"/>
      <c r="L465" s="62"/>
      <c r="M465" s="223"/>
      <c r="N465" s="43"/>
      <c r="O465" s="43"/>
      <c r="P465" s="43"/>
      <c r="Q465" s="43"/>
      <c r="R465" s="43"/>
      <c r="S465" s="43"/>
      <c r="T465" s="79"/>
      <c r="AT465" s="25" t="s">
        <v>509</v>
      </c>
      <c r="AU465" s="25" t="s">
        <v>82</v>
      </c>
    </row>
    <row r="466" spans="2:65" s="1" customFormat="1" ht="16.5" customHeight="1">
      <c r="B466" s="42"/>
      <c r="C466" s="209" t="s">
        <v>1932</v>
      </c>
      <c r="D466" s="209" t="s">
        <v>498</v>
      </c>
      <c r="E466" s="210" t="s">
        <v>9190</v>
      </c>
      <c r="F466" s="211" t="s">
        <v>9191</v>
      </c>
      <c r="G466" s="212" t="s">
        <v>1025</v>
      </c>
      <c r="H466" s="213">
        <v>21</v>
      </c>
      <c r="I466" s="214"/>
      <c r="J466" s="215">
        <f>ROUND(I466*H466,2)</f>
        <v>0</v>
      </c>
      <c r="K466" s="211" t="s">
        <v>501</v>
      </c>
      <c r="L466" s="62"/>
      <c r="M466" s="216" t="s">
        <v>23</v>
      </c>
      <c r="N466" s="217" t="s">
        <v>44</v>
      </c>
      <c r="O466" s="43"/>
      <c r="P466" s="218">
        <f>O466*H466</f>
        <v>0</v>
      </c>
      <c r="Q466" s="218">
        <v>1.1E-4</v>
      </c>
      <c r="R466" s="218">
        <f>Q466*H466</f>
        <v>2.31E-3</v>
      </c>
      <c r="S466" s="218">
        <v>0</v>
      </c>
      <c r="T466" s="219">
        <f>S466*H466</f>
        <v>0</v>
      </c>
      <c r="AR466" s="25" t="s">
        <v>775</v>
      </c>
      <c r="AT466" s="25" t="s">
        <v>498</v>
      </c>
      <c r="AU466" s="25" t="s">
        <v>82</v>
      </c>
      <c r="AY466" s="25" t="s">
        <v>492</v>
      </c>
      <c r="BE466" s="220">
        <f>IF(N466="základní",J466,0)</f>
        <v>0</v>
      </c>
      <c r="BF466" s="220">
        <f>IF(N466="snížená",J466,0)</f>
        <v>0</v>
      </c>
      <c r="BG466" s="220">
        <f>IF(N466="zákl. přenesená",J466,0)</f>
        <v>0</v>
      </c>
      <c r="BH466" s="220">
        <f>IF(N466="sníž. přenesená",J466,0)</f>
        <v>0</v>
      </c>
      <c r="BI466" s="220">
        <f>IF(N466="nulová",J466,0)</f>
        <v>0</v>
      </c>
      <c r="BJ466" s="25" t="s">
        <v>80</v>
      </c>
      <c r="BK466" s="220">
        <f>ROUND(I466*H466,2)</f>
        <v>0</v>
      </c>
      <c r="BL466" s="25" t="s">
        <v>775</v>
      </c>
      <c r="BM466" s="25" t="s">
        <v>9192</v>
      </c>
    </row>
    <row r="467" spans="2:65" s="1" customFormat="1">
      <c r="B467" s="42"/>
      <c r="C467" s="64"/>
      <c r="D467" s="227" t="s">
        <v>506</v>
      </c>
      <c r="E467" s="64"/>
      <c r="F467" s="274" t="s">
        <v>9191</v>
      </c>
      <c r="G467" s="64"/>
      <c r="H467" s="64"/>
      <c r="I467" s="177"/>
      <c r="J467" s="64"/>
      <c r="K467" s="64"/>
      <c r="L467" s="62"/>
      <c r="M467" s="223"/>
      <c r="N467" s="43"/>
      <c r="O467" s="43"/>
      <c r="P467" s="43"/>
      <c r="Q467" s="43"/>
      <c r="R467" s="43"/>
      <c r="S467" s="43"/>
      <c r="T467" s="79"/>
      <c r="AT467" s="25" t="s">
        <v>506</v>
      </c>
      <c r="AU467" s="25" t="s">
        <v>82</v>
      </c>
    </row>
    <row r="468" spans="2:65" s="1" customFormat="1" ht="16.5" customHeight="1">
      <c r="B468" s="42"/>
      <c r="C468" s="209" t="s">
        <v>1937</v>
      </c>
      <c r="D468" s="209" t="s">
        <v>498</v>
      </c>
      <c r="E468" s="210" t="s">
        <v>9193</v>
      </c>
      <c r="F468" s="211" t="s">
        <v>9194</v>
      </c>
      <c r="G468" s="212" t="s">
        <v>1025</v>
      </c>
      <c r="H468" s="213">
        <v>1</v>
      </c>
      <c r="I468" s="214"/>
      <c r="J468" s="215">
        <f>ROUND(I468*H468,2)</f>
        <v>0</v>
      </c>
      <c r="K468" s="211" t="s">
        <v>501</v>
      </c>
      <c r="L468" s="62"/>
      <c r="M468" s="216" t="s">
        <v>23</v>
      </c>
      <c r="N468" s="217" t="s">
        <v>44</v>
      </c>
      <c r="O468" s="43"/>
      <c r="P468" s="218">
        <f>O468*H468</f>
        <v>0</v>
      </c>
      <c r="Q468" s="218">
        <v>1.2999999999999999E-4</v>
      </c>
      <c r="R468" s="218">
        <f>Q468*H468</f>
        <v>1.2999999999999999E-4</v>
      </c>
      <c r="S468" s="218">
        <v>0</v>
      </c>
      <c r="T468" s="219">
        <f>S468*H468</f>
        <v>0</v>
      </c>
      <c r="AR468" s="25" t="s">
        <v>775</v>
      </c>
      <c r="AT468" s="25" t="s">
        <v>498</v>
      </c>
      <c r="AU468" s="25" t="s">
        <v>82</v>
      </c>
      <c r="AY468" s="25" t="s">
        <v>492</v>
      </c>
      <c r="BE468" s="220">
        <f>IF(N468="základní",J468,0)</f>
        <v>0</v>
      </c>
      <c r="BF468" s="220">
        <f>IF(N468="snížená",J468,0)</f>
        <v>0</v>
      </c>
      <c r="BG468" s="220">
        <f>IF(N468="zákl. přenesená",J468,0)</f>
        <v>0</v>
      </c>
      <c r="BH468" s="220">
        <f>IF(N468="sníž. přenesená",J468,0)</f>
        <v>0</v>
      </c>
      <c r="BI468" s="220">
        <f>IF(N468="nulová",J468,0)</f>
        <v>0</v>
      </c>
      <c r="BJ468" s="25" t="s">
        <v>80</v>
      </c>
      <c r="BK468" s="220">
        <f>ROUND(I468*H468,2)</f>
        <v>0</v>
      </c>
      <c r="BL468" s="25" t="s">
        <v>775</v>
      </c>
      <c r="BM468" s="25" t="s">
        <v>9195</v>
      </c>
    </row>
    <row r="469" spans="2:65" s="1" customFormat="1">
      <c r="B469" s="42"/>
      <c r="C469" s="64"/>
      <c r="D469" s="227" t="s">
        <v>506</v>
      </c>
      <c r="E469" s="64"/>
      <c r="F469" s="274" t="s">
        <v>9194</v>
      </c>
      <c r="G469" s="64"/>
      <c r="H469" s="64"/>
      <c r="I469" s="177"/>
      <c r="J469" s="64"/>
      <c r="K469" s="64"/>
      <c r="L469" s="62"/>
      <c r="M469" s="223"/>
      <c r="N469" s="43"/>
      <c r="O469" s="43"/>
      <c r="P469" s="43"/>
      <c r="Q469" s="43"/>
      <c r="R469" s="43"/>
      <c r="S469" s="43"/>
      <c r="T469" s="79"/>
      <c r="AT469" s="25" t="s">
        <v>506</v>
      </c>
      <c r="AU469" s="25" t="s">
        <v>82</v>
      </c>
    </row>
    <row r="470" spans="2:65" s="1" customFormat="1" ht="16.5" customHeight="1">
      <c r="B470" s="42"/>
      <c r="C470" s="209" t="s">
        <v>1942</v>
      </c>
      <c r="D470" s="209" t="s">
        <v>498</v>
      </c>
      <c r="E470" s="210" t="s">
        <v>9196</v>
      </c>
      <c r="F470" s="211" t="s">
        <v>9197</v>
      </c>
      <c r="G470" s="212" t="s">
        <v>1025</v>
      </c>
      <c r="H470" s="213">
        <v>1</v>
      </c>
      <c r="I470" s="214"/>
      <c r="J470" s="215">
        <f>ROUND(I470*H470,2)</f>
        <v>0</v>
      </c>
      <c r="K470" s="211" t="s">
        <v>501</v>
      </c>
      <c r="L470" s="62"/>
      <c r="M470" s="216" t="s">
        <v>23</v>
      </c>
      <c r="N470" s="217" t="s">
        <v>44</v>
      </c>
      <c r="O470" s="43"/>
      <c r="P470" s="218">
        <f>O470*H470</f>
        <v>0</v>
      </c>
      <c r="Q470" s="218">
        <v>7.7999999999999999E-4</v>
      </c>
      <c r="R470" s="218">
        <f>Q470*H470</f>
        <v>7.7999999999999999E-4</v>
      </c>
      <c r="S470" s="218">
        <v>0</v>
      </c>
      <c r="T470" s="219">
        <f>S470*H470</f>
        <v>0</v>
      </c>
      <c r="AR470" s="25" t="s">
        <v>775</v>
      </c>
      <c r="AT470" s="25" t="s">
        <v>498</v>
      </c>
      <c r="AU470" s="25" t="s">
        <v>82</v>
      </c>
      <c r="AY470" s="25" t="s">
        <v>492</v>
      </c>
      <c r="BE470" s="220">
        <f>IF(N470="základní",J470,0)</f>
        <v>0</v>
      </c>
      <c r="BF470" s="220">
        <f>IF(N470="snížená",J470,0)</f>
        <v>0</v>
      </c>
      <c r="BG470" s="220">
        <f>IF(N470="zákl. přenesená",J470,0)</f>
        <v>0</v>
      </c>
      <c r="BH470" s="220">
        <f>IF(N470="sníž. přenesená",J470,0)</f>
        <v>0</v>
      </c>
      <c r="BI470" s="220">
        <f>IF(N470="nulová",J470,0)</f>
        <v>0</v>
      </c>
      <c r="BJ470" s="25" t="s">
        <v>80</v>
      </c>
      <c r="BK470" s="220">
        <f>ROUND(I470*H470,2)</f>
        <v>0</v>
      </c>
      <c r="BL470" s="25" t="s">
        <v>775</v>
      </c>
      <c r="BM470" s="25" t="s">
        <v>9198</v>
      </c>
    </row>
    <row r="471" spans="2:65" s="1" customFormat="1">
      <c r="B471" s="42"/>
      <c r="C471" s="64"/>
      <c r="D471" s="227" t="s">
        <v>506</v>
      </c>
      <c r="E471" s="64"/>
      <c r="F471" s="274" t="s">
        <v>9197</v>
      </c>
      <c r="G471" s="64"/>
      <c r="H471" s="64"/>
      <c r="I471" s="177"/>
      <c r="J471" s="64"/>
      <c r="K471" s="64"/>
      <c r="L471" s="62"/>
      <c r="M471" s="223"/>
      <c r="N471" s="43"/>
      <c r="O471" s="43"/>
      <c r="P471" s="43"/>
      <c r="Q471" s="43"/>
      <c r="R471" s="43"/>
      <c r="S471" s="43"/>
      <c r="T471" s="79"/>
      <c r="AT471" s="25" t="s">
        <v>506</v>
      </c>
      <c r="AU471" s="25" t="s">
        <v>82</v>
      </c>
    </row>
    <row r="472" spans="2:65" s="1" customFormat="1" ht="16.5" customHeight="1">
      <c r="B472" s="42"/>
      <c r="C472" s="209" t="s">
        <v>1947</v>
      </c>
      <c r="D472" s="209" t="s">
        <v>498</v>
      </c>
      <c r="E472" s="210" t="s">
        <v>9199</v>
      </c>
      <c r="F472" s="211" t="s">
        <v>9200</v>
      </c>
      <c r="G472" s="212" t="s">
        <v>1025</v>
      </c>
      <c r="H472" s="213">
        <v>334</v>
      </c>
      <c r="I472" s="214"/>
      <c r="J472" s="215">
        <f>ROUND(I472*H472,2)</f>
        <v>0</v>
      </c>
      <c r="K472" s="211" t="s">
        <v>501</v>
      </c>
      <c r="L472" s="62"/>
      <c r="M472" s="216" t="s">
        <v>23</v>
      </c>
      <c r="N472" s="217" t="s">
        <v>44</v>
      </c>
      <c r="O472" s="43"/>
      <c r="P472" s="218">
        <f>O472*H472</f>
        <v>0</v>
      </c>
      <c r="Q472" s="218">
        <v>2.4000000000000001E-4</v>
      </c>
      <c r="R472" s="218">
        <f>Q472*H472</f>
        <v>8.0159999999999995E-2</v>
      </c>
      <c r="S472" s="218">
        <v>0</v>
      </c>
      <c r="T472" s="219">
        <f>S472*H472</f>
        <v>0</v>
      </c>
      <c r="AR472" s="25" t="s">
        <v>775</v>
      </c>
      <c r="AT472" s="25" t="s">
        <v>498</v>
      </c>
      <c r="AU472" s="25" t="s">
        <v>82</v>
      </c>
      <c r="AY472" s="25" t="s">
        <v>492</v>
      </c>
      <c r="BE472" s="220">
        <f>IF(N472="základní",J472,0)</f>
        <v>0</v>
      </c>
      <c r="BF472" s="220">
        <f>IF(N472="snížená",J472,0)</f>
        <v>0</v>
      </c>
      <c r="BG472" s="220">
        <f>IF(N472="zákl. přenesená",J472,0)</f>
        <v>0</v>
      </c>
      <c r="BH472" s="220">
        <f>IF(N472="sníž. přenesená",J472,0)</f>
        <v>0</v>
      </c>
      <c r="BI472" s="220">
        <f>IF(N472="nulová",J472,0)</f>
        <v>0</v>
      </c>
      <c r="BJ472" s="25" t="s">
        <v>80</v>
      </c>
      <c r="BK472" s="220">
        <f>ROUND(I472*H472,2)</f>
        <v>0</v>
      </c>
      <c r="BL472" s="25" t="s">
        <v>775</v>
      </c>
      <c r="BM472" s="25" t="s">
        <v>9201</v>
      </c>
    </row>
    <row r="473" spans="2:65" s="1" customFormat="1">
      <c r="B473" s="42"/>
      <c r="C473" s="64"/>
      <c r="D473" s="221" t="s">
        <v>506</v>
      </c>
      <c r="E473" s="64"/>
      <c r="F473" s="222" t="s">
        <v>9200</v>
      </c>
      <c r="G473" s="64"/>
      <c r="H473" s="64"/>
      <c r="I473" s="177"/>
      <c r="J473" s="64"/>
      <c r="K473" s="64"/>
      <c r="L473" s="62"/>
      <c r="M473" s="223"/>
      <c r="N473" s="43"/>
      <c r="O473" s="43"/>
      <c r="P473" s="43"/>
      <c r="Q473" s="43"/>
      <c r="R473" s="43"/>
      <c r="S473" s="43"/>
      <c r="T473" s="79"/>
      <c r="AT473" s="25" t="s">
        <v>506</v>
      </c>
      <c r="AU473" s="25" t="s">
        <v>82</v>
      </c>
    </row>
    <row r="474" spans="2:65" s="1" customFormat="1" ht="36">
      <c r="B474" s="42"/>
      <c r="C474" s="64"/>
      <c r="D474" s="227" t="s">
        <v>2254</v>
      </c>
      <c r="E474" s="64"/>
      <c r="F474" s="273" t="s">
        <v>9202</v>
      </c>
      <c r="G474" s="64"/>
      <c r="H474" s="64"/>
      <c r="I474" s="177"/>
      <c r="J474" s="64"/>
      <c r="K474" s="64"/>
      <c r="L474" s="62"/>
      <c r="M474" s="223"/>
      <c r="N474" s="43"/>
      <c r="O474" s="43"/>
      <c r="P474" s="43"/>
      <c r="Q474" s="43"/>
      <c r="R474" s="43"/>
      <c r="S474" s="43"/>
      <c r="T474" s="79"/>
      <c r="AT474" s="25" t="s">
        <v>2254</v>
      </c>
      <c r="AU474" s="25" t="s">
        <v>82</v>
      </c>
    </row>
    <row r="475" spans="2:65" s="1" customFormat="1" ht="38.25" customHeight="1">
      <c r="B475" s="42"/>
      <c r="C475" s="209" t="s">
        <v>1952</v>
      </c>
      <c r="D475" s="209" t="s">
        <v>498</v>
      </c>
      <c r="E475" s="210" t="s">
        <v>9203</v>
      </c>
      <c r="F475" s="211" t="s">
        <v>9204</v>
      </c>
      <c r="G475" s="212" t="s">
        <v>1025</v>
      </c>
      <c r="H475" s="213">
        <v>28</v>
      </c>
      <c r="I475" s="214"/>
      <c r="J475" s="215">
        <f>ROUND(I475*H475,2)</f>
        <v>0</v>
      </c>
      <c r="K475" s="211" t="s">
        <v>8774</v>
      </c>
      <c r="L475" s="62"/>
      <c r="M475" s="216" t="s">
        <v>23</v>
      </c>
      <c r="N475" s="217" t="s">
        <v>44</v>
      </c>
      <c r="O475" s="43"/>
      <c r="P475" s="218">
        <f>O475*H475</f>
        <v>0</v>
      </c>
      <c r="Q475" s="218">
        <v>7.1000000000000002E-4</v>
      </c>
      <c r="R475" s="218">
        <f>Q475*H475</f>
        <v>1.9880000000000002E-2</v>
      </c>
      <c r="S475" s="218">
        <v>0</v>
      </c>
      <c r="T475" s="219">
        <f>S475*H475</f>
        <v>0</v>
      </c>
      <c r="AR475" s="25" t="s">
        <v>775</v>
      </c>
      <c r="AT475" s="25" t="s">
        <v>498</v>
      </c>
      <c r="AU475" s="25" t="s">
        <v>82</v>
      </c>
      <c r="AY475" s="25" t="s">
        <v>492</v>
      </c>
      <c r="BE475" s="220">
        <f>IF(N475="základní",J475,0)</f>
        <v>0</v>
      </c>
      <c r="BF475" s="220">
        <f>IF(N475="snížená",J475,0)</f>
        <v>0</v>
      </c>
      <c r="BG475" s="220">
        <f>IF(N475="zákl. přenesená",J475,0)</f>
        <v>0</v>
      </c>
      <c r="BH475" s="220">
        <f>IF(N475="sníž. přenesená",J475,0)</f>
        <v>0</v>
      </c>
      <c r="BI475" s="220">
        <f>IF(N475="nulová",J475,0)</f>
        <v>0</v>
      </c>
      <c r="BJ475" s="25" t="s">
        <v>80</v>
      </c>
      <c r="BK475" s="220">
        <f>ROUND(I475*H475,2)</f>
        <v>0</v>
      </c>
      <c r="BL475" s="25" t="s">
        <v>775</v>
      </c>
      <c r="BM475" s="25" t="s">
        <v>9205</v>
      </c>
    </row>
    <row r="476" spans="2:65" s="1" customFormat="1" ht="24">
      <c r="B476" s="42"/>
      <c r="C476" s="64"/>
      <c r="D476" s="221" t="s">
        <v>506</v>
      </c>
      <c r="E476" s="64"/>
      <c r="F476" s="222" t="s">
        <v>9204</v>
      </c>
      <c r="G476" s="64"/>
      <c r="H476" s="64"/>
      <c r="I476" s="177"/>
      <c r="J476" s="64"/>
      <c r="K476" s="64"/>
      <c r="L476" s="62"/>
      <c r="M476" s="223"/>
      <c r="N476" s="43"/>
      <c r="O476" s="43"/>
      <c r="P476" s="43"/>
      <c r="Q476" s="43"/>
      <c r="R476" s="43"/>
      <c r="S476" s="43"/>
      <c r="T476" s="79"/>
      <c r="AT476" s="25" t="s">
        <v>506</v>
      </c>
      <c r="AU476" s="25" t="s">
        <v>82</v>
      </c>
    </row>
    <row r="477" spans="2:65" s="1" customFormat="1" ht="36">
      <c r="B477" s="42"/>
      <c r="C477" s="64"/>
      <c r="D477" s="227" t="s">
        <v>2254</v>
      </c>
      <c r="E477" s="64"/>
      <c r="F477" s="273" t="s">
        <v>9206</v>
      </c>
      <c r="G477" s="64"/>
      <c r="H477" s="64"/>
      <c r="I477" s="177"/>
      <c r="J477" s="64"/>
      <c r="K477" s="64"/>
      <c r="L477" s="62"/>
      <c r="M477" s="223"/>
      <c r="N477" s="43"/>
      <c r="O477" s="43"/>
      <c r="P477" s="43"/>
      <c r="Q477" s="43"/>
      <c r="R477" s="43"/>
      <c r="S477" s="43"/>
      <c r="T477" s="79"/>
      <c r="AT477" s="25" t="s">
        <v>2254</v>
      </c>
      <c r="AU477" s="25" t="s">
        <v>82</v>
      </c>
    </row>
    <row r="478" spans="2:65" s="1" customFormat="1" ht="16.5" customHeight="1">
      <c r="B478" s="42"/>
      <c r="C478" s="209" t="s">
        <v>1958</v>
      </c>
      <c r="D478" s="209" t="s">
        <v>498</v>
      </c>
      <c r="E478" s="210" t="s">
        <v>9207</v>
      </c>
      <c r="F478" s="211" t="s">
        <v>9208</v>
      </c>
      <c r="G478" s="212" t="s">
        <v>1025</v>
      </c>
      <c r="H478" s="213">
        <v>95</v>
      </c>
      <c r="I478" s="214"/>
      <c r="J478" s="215">
        <f>ROUND(I478*H478,2)</f>
        <v>0</v>
      </c>
      <c r="K478" s="211" t="s">
        <v>501</v>
      </c>
      <c r="L478" s="62"/>
      <c r="M478" s="216" t="s">
        <v>23</v>
      </c>
      <c r="N478" s="217" t="s">
        <v>44</v>
      </c>
      <c r="O478" s="43"/>
      <c r="P478" s="218">
        <f>O478*H478</f>
        <v>0</v>
      </c>
      <c r="Q478" s="218">
        <v>2.2000000000000001E-4</v>
      </c>
      <c r="R478" s="218">
        <f>Q478*H478</f>
        <v>2.0900000000000002E-2</v>
      </c>
      <c r="S478" s="218">
        <v>0</v>
      </c>
      <c r="T478" s="219">
        <f>S478*H478</f>
        <v>0</v>
      </c>
      <c r="AR478" s="25" t="s">
        <v>775</v>
      </c>
      <c r="AT478" s="25" t="s">
        <v>498</v>
      </c>
      <c r="AU478" s="25" t="s">
        <v>82</v>
      </c>
      <c r="AY478" s="25" t="s">
        <v>492</v>
      </c>
      <c r="BE478" s="220">
        <f>IF(N478="základní",J478,0)</f>
        <v>0</v>
      </c>
      <c r="BF478" s="220">
        <f>IF(N478="snížená",J478,0)</f>
        <v>0</v>
      </c>
      <c r="BG478" s="220">
        <f>IF(N478="zákl. přenesená",J478,0)</f>
        <v>0</v>
      </c>
      <c r="BH478" s="220">
        <f>IF(N478="sníž. přenesená",J478,0)</f>
        <v>0</v>
      </c>
      <c r="BI478" s="220">
        <f>IF(N478="nulová",J478,0)</f>
        <v>0</v>
      </c>
      <c r="BJ478" s="25" t="s">
        <v>80</v>
      </c>
      <c r="BK478" s="220">
        <f>ROUND(I478*H478,2)</f>
        <v>0</v>
      </c>
      <c r="BL478" s="25" t="s">
        <v>775</v>
      </c>
      <c r="BM478" s="25" t="s">
        <v>9209</v>
      </c>
    </row>
    <row r="479" spans="2:65" s="1" customFormat="1">
      <c r="B479" s="42"/>
      <c r="C479" s="64"/>
      <c r="D479" s="227" t="s">
        <v>506</v>
      </c>
      <c r="E479" s="64"/>
      <c r="F479" s="274" t="s">
        <v>9208</v>
      </c>
      <c r="G479" s="64"/>
      <c r="H479" s="64"/>
      <c r="I479" s="177"/>
      <c r="J479" s="64"/>
      <c r="K479" s="64"/>
      <c r="L479" s="62"/>
      <c r="M479" s="223"/>
      <c r="N479" s="43"/>
      <c r="O479" s="43"/>
      <c r="P479" s="43"/>
      <c r="Q479" s="43"/>
      <c r="R479" s="43"/>
      <c r="S479" s="43"/>
      <c r="T479" s="79"/>
      <c r="AT479" s="25" t="s">
        <v>506</v>
      </c>
      <c r="AU479" s="25" t="s">
        <v>82</v>
      </c>
    </row>
    <row r="480" spans="2:65" s="1" customFormat="1" ht="16.5" customHeight="1">
      <c r="B480" s="42"/>
      <c r="C480" s="209" t="s">
        <v>1966</v>
      </c>
      <c r="D480" s="209" t="s">
        <v>498</v>
      </c>
      <c r="E480" s="210" t="s">
        <v>9210</v>
      </c>
      <c r="F480" s="211" t="s">
        <v>9211</v>
      </c>
      <c r="G480" s="212" t="s">
        <v>1025</v>
      </c>
      <c r="H480" s="213">
        <v>2</v>
      </c>
      <c r="I480" s="214"/>
      <c r="J480" s="215">
        <f>ROUND(I480*H480,2)</f>
        <v>0</v>
      </c>
      <c r="K480" s="211" t="s">
        <v>501</v>
      </c>
      <c r="L480" s="62"/>
      <c r="M480" s="216" t="s">
        <v>23</v>
      </c>
      <c r="N480" s="217" t="s">
        <v>44</v>
      </c>
      <c r="O480" s="43"/>
      <c r="P480" s="218">
        <f>O480*H480</f>
        <v>0</v>
      </c>
      <c r="Q480" s="218">
        <v>2.7E-4</v>
      </c>
      <c r="R480" s="218">
        <f>Q480*H480</f>
        <v>5.4000000000000001E-4</v>
      </c>
      <c r="S480" s="218">
        <v>0</v>
      </c>
      <c r="T480" s="219">
        <f>S480*H480</f>
        <v>0</v>
      </c>
      <c r="AR480" s="25" t="s">
        <v>775</v>
      </c>
      <c r="AT480" s="25" t="s">
        <v>498</v>
      </c>
      <c r="AU480" s="25" t="s">
        <v>82</v>
      </c>
      <c r="AY480" s="25" t="s">
        <v>492</v>
      </c>
      <c r="BE480" s="220">
        <f>IF(N480="základní",J480,0)</f>
        <v>0</v>
      </c>
      <c r="BF480" s="220">
        <f>IF(N480="snížená",J480,0)</f>
        <v>0</v>
      </c>
      <c r="BG480" s="220">
        <f>IF(N480="zákl. přenesená",J480,0)</f>
        <v>0</v>
      </c>
      <c r="BH480" s="220">
        <f>IF(N480="sníž. přenesená",J480,0)</f>
        <v>0</v>
      </c>
      <c r="BI480" s="220">
        <f>IF(N480="nulová",J480,0)</f>
        <v>0</v>
      </c>
      <c r="BJ480" s="25" t="s">
        <v>80</v>
      </c>
      <c r="BK480" s="220">
        <f>ROUND(I480*H480,2)</f>
        <v>0</v>
      </c>
      <c r="BL480" s="25" t="s">
        <v>775</v>
      </c>
      <c r="BM480" s="25" t="s">
        <v>9212</v>
      </c>
    </row>
    <row r="481" spans="2:65" s="1" customFormat="1">
      <c r="B481" s="42"/>
      <c r="C481" s="64"/>
      <c r="D481" s="227" t="s">
        <v>506</v>
      </c>
      <c r="E481" s="64"/>
      <c r="F481" s="274" t="s">
        <v>9211</v>
      </c>
      <c r="G481" s="64"/>
      <c r="H481" s="64"/>
      <c r="I481" s="177"/>
      <c r="J481" s="64"/>
      <c r="K481" s="64"/>
      <c r="L481" s="62"/>
      <c r="M481" s="223"/>
      <c r="N481" s="43"/>
      <c r="O481" s="43"/>
      <c r="P481" s="43"/>
      <c r="Q481" s="43"/>
      <c r="R481" s="43"/>
      <c r="S481" s="43"/>
      <c r="T481" s="79"/>
      <c r="AT481" s="25" t="s">
        <v>506</v>
      </c>
      <c r="AU481" s="25" t="s">
        <v>82</v>
      </c>
    </row>
    <row r="482" spans="2:65" s="1" customFormat="1" ht="25.5" customHeight="1">
      <c r="B482" s="42"/>
      <c r="C482" s="209" t="s">
        <v>1971</v>
      </c>
      <c r="D482" s="209" t="s">
        <v>498</v>
      </c>
      <c r="E482" s="210" t="s">
        <v>9213</v>
      </c>
      <c r="F482" s="211" t="s">
        <v>9214</v>
      </c>
      <c r="G482" s="212" t="s">
        <v>1025</v>
      </c>
      <c r="H482" s="213">
        <v>1</v>
      </c>
      <c r="I482" s="214"/>
      <c r="J482" s="215">
        <f>ROUND(I482*H482,2)</f>
        <v>0</v>
      </c>
      <c r="K482" s="211" t="s">
        <v>501</v>
      </c>
      <c r="L482" s="62"/>
      <c r="M482" s="216" t="s">
        <v>23</v>
      </c>
      <c r="N482" s="217" t="s">
        <v>44</v>
      </c>
      <c r="O482" s="43"/>
      <c r="P482" s="218">
        <f>O482*H482</f>
        <v>0</v>
      </c>
      <c r="Q482" s="218">
        <v>1.9000000000000001E-4</v>
      </c>
      <c r="R482" s="218">
        <f>Q482*H482</f>
        <v>1.9000000000000001E-4</v>
      </c>
      <c r="S482" s="218">
        <v>0</v>
      </c>
      <c r="T482" s="219">
        <f>S482*H482</f>
        <v>0</v>
      </c>
      <c r="AR482" s="25" t="s">
        <v>775</v>
      </c>
      <c r="AT482" s="25" t="s">
        <v>498</v>
      </c>
      <c r="AU482" s="25" t="s">
        <v>82</v>
      </c>
      <c r="AY482" s="25" t="s">
        <v>492</v>
      </c>
      <c r="BE482" s="220">
        <f>IF(N482="základní",J482,0)</f>
        <v>0</v>
      </c>
      <c r="BF482" s="220">
        <f>IF(N482="snížená",J482,0)</f>
        <v>0</v>
      </c>
      <c r="BG482" s="220">
        <f>IF(N482="zákl. přenesená",J482,0)</f>
        <v>0</v>
      </c>
      <c r="BH482" s="220">
        <f>IF(N482="sníž. přenesená",J482,0)</f>
        <v>0</v>
      </c>
      <c r="BI482" s="220">
        <f>IF(N482="nulová",J482,0)</f>
        <v>0</v>
      </c>
      <c r="BJ482" s="25" t="s">
        <v>80</v>
      </c>
      <c r="BK482" s="220">
        <f>ROUND(I482*H482,2)</f>
        <v>0</v>
      </c>
      <c r="BL482" s="25" t="s">
        <v>775</v>
      </c>
      <c r="BM482" s="25" t="s">
        <v>9215</v>
      </c>
    </row>
    <row r="483" spans="2:65" s="1" customFormat="1">
      <c r="B483" s="42"/>
      <c r="C483" s="64"/>
      <c r="D483" s="227" t="s">
        <v>506</v>
      </c>
      <c r="E483" s="64"/>
      <c r="F483" s="274" t="s">
        <v>9214</v>
      </c>
      <c r="G483" s="64"/>
      <c r="H483" s="64"/>
      <c r="I483" s="177"/>
      <c r="J483" s="64"/>
      <c r="K483" s="64"/>
      <c r="L483" s="62"/>
      <c r="M483" s="223"/>
      <c r="N483" s="43"/>
      <c r="O483" s="43"/>
      <c r="P483" s="43"/>
      <c r="Q483" s="43"/>
      <c r="R483" s="43"/>
      <c r="S483" s="43"/>
      <c r="T483" s="79"/>
      <c r="AT483" s="25" t="s">
        <v>506</v>
      </c>
      <c r="AU483" s="25" t="s">
        <v>82</v>
      </c>
    </row>
    <row r="484" spans="2:65" s="1" customFormat="1" ht="25.5" customHeight="1">
      <c r="B484" s="42"/>
      <c r="C484" s="209" t="s">
        <v>1977</v>
      </c>
      <c r="D484" s="209" t="s">
        <v>498</v>
      </c>
      <c r="E484" s="210" t="s">
        <v>9216</v>
      </c>
      <c r="F484" s="211" t="s">
        <v>9217</v>
      </c>
      <c r="G484" s="212" t="s">
        <v>1025</v>
      </c>
      <c r="H484" s="213">
        <v>7</v>
      </c>
      <c r="I484" s="214"/>
      <c r="J484" s="215">
        <f>ROUND(I484*H484,2)</f>
        <v>0</v>
      </c>
      <c r="K484" s="211" t="s">
        <v>501</v>
      </c>
      <c r="L484" s="62"/>
      <c r="M484" s="216" t="s">
        <v>23</v>
      </c>
      <c r="N484" s="217" t="s">
        <v>44</v>
      </c>
      <c r="O484" s="43"/>
      <c r="P484" s="218">
        <f>O484*H484</f>
        <v>0</v>
      </c>
      <c r="Q484" s="218">
        <v>3.3E-4</v>
      </c>
      <c r="R484" s="218">
        <f>Q484*H484</f>
        <v>2.31E-3</v>
      </c>
      <c r="S484" s="218">
        <v>0</v>
      </c>
      <c r="T484" s="219">
        <f>S484*H484</f>
        <v>0</v>
      </c>
      <c r="AR484" s="25" t="s">
        <v>775</v>
      </c>
      <c r="AT484" s="25" t="s">
        <v>498</v>
      </c>
      <c r="AU484" s="25" t="s">
        <v>82</v>
      </c>
      <c r="AY484" s="25" t="s">
        <v>492</v>
      </c>
      <c r="BE484" s="220">
        <f>IF(N484="základní",J484,0)</f>
        <v>0</v>
      </c>
      <c r="BF484" s="220">
        <f>IF(N484="snížená",J484,0)</f>
        <v>0</v>
      </c>
      <c r="BG484" s="220">
        <f>IF(N484="zákl. přenesená",J484,0)</f>
        <v>0</v>
      </c>
      <c r="BH484" s="220">
        <f>IF(N484="sníž. přenesená",J484,0)</f>
        <v>0</v>
      </c>
      <c r="BI484" s="220">
        <f>IF(N484="nulová",J484,0)</f>
        <v>0</v>
      </c>
      <c r="BJ484" s="25" t="s">
        <v>80</v>
      </c>
      <c r="BK484" s="220">
        <f>ROUND(I484*H484,2)</f>
        <v>0</v>
      </c>
      <c r="BL484" s="25" t="s">
        <v>775</v>
      </c>
      <c r="BM484" s="25" t="s">
        <v>9218</v>
      </c>
    </row>
    <row r="485" spans="2:65" s="1" customFormat="1">
      <c r="B485" s="42"/>
      <c r="C485" s="64"/>
      <c r="D485" s="227" t="s">
        <v>506</v>
      </c>
      <c r="E485" s="64"/>
      <c r="F485" s="274" t="s">
        <v>9217</v>
      </c>
      <c r="G485" s="64"/>
      <c r="H485" s="64"/>
      <c r="I485" s="177"/>
      <c r="J485" s="64"/>
      <c r="K485" s="64"/>
      <c r="L485" s="62"/>
      <c r="M485" s="223"/>
      <c r="N485" s="43"/>
      <c r="O485" s="43"/>
      <c r="P485" s="43"/>
      <c r="Q485" s="43"/>
      <c r="R485" s="43"/>
      <c r="S485" s="43"/>
      <c r="T485" s="79"/>
      <c r="AT485" s="25" t="s">
        <v>506</v>
      </c>
      <c r="AU485" s="25" t="s">
        <v>82</v>
      </c>
    </row>
    <row r="486" spans="2:65" s="1" customFormat="1" ht="25.5" customHeight="1">
      <c r="B486" s="42"/>
      <c r="C486" s="209" t="s">
        <v>1982</v>
      </c>
      <c r="D486" s="209" t="s">
        <v>498</v>
      </c>
      <c r="E486" s="210" t="s">
        <v>9219</v>
      </c>
      <c r="F486" s="211" t="s">
        <v>9220</v>
      </c>
      <c r="G486" s="212" t="s">
        <v>1025</v>
      </c>
      <c r="H486" s="213">
        <v>14</v>
      </c>
      <c r="I486" s="214"/>
      <c r="J486" s="215">
        <f>ROUND(I486*H486,2)</f>
        <v>0</v>
      </c>
      <c r="K486" s="211" t="s">
        <v>501</v>
      </c>
      <c r="L486" s="62"/>
      <c r="M486" s="216" t="s">
        <v>23</v>
      </c>
      <c r="N486" s="217" t="s">
        <v>44</v>
      </c>
      <c r="O486" s="43"/>
      <c r="P486" s="218">
        <f>O486*H486</f>
        <v>0</v>
      </c>
      <c r="Q486" s="218">
        <v>5.6999999999999998E-4</v>
      </c>
      <c r="R486" s="218">
        <f>Q486*H486</f>
        <v>7.9799999999999992E-3</v>
      </c>
      <c r="S486" s="218">
        <v>0</v>
      </c>
      <c r="T486" s="219">
        <f>S486*H486</f>
        <v>0</v>
      </c>
      <c r="AR486" s="25" t="s">
        <v>775</v>
      </c>
      <c r="AT486" s="25" t="s">
        <v>498</v>
      </c>
      <c r="AU486" s="25" t="s">
        <v>82</v>
      </c>
      <c r="AY486" s="25" t="s">
        <v>492</v>
      </c>
      <c r="BE486" s="220">
        <f>IF(N486="základní",J486,0)</f>
        <v>0</v>
      </c>
      <c r="BF486" s="220">
        <f>IF(N486="snížená",J486,0)</f>
        <v>0</v>
      </c>
      <c r="BG486" s="220">
        <f>IF(N486="zákl. přenesená",J486,0)</f>
        <v>0</v>
      </c>
      <c r="BH486" s="220">
        <f>IF(N486="sníž. přenesená",J486,0)</f>
        <v>0</v>
      </c>
      <c r="BI486" s="220">
        <f>IF(N486="nulová",J486,0)</f>
        <v>0</v>
      </c>
      <c r="BJ486" s="25" t="s">
        <v>80</v>
      </c>
      <c r="BK486" s="220">
        <f>ROUND(I486*H486,2)</f>
        <v>0</v>
      </c>
      <c r="BL486" s="25" t="s">
        <v>775</v>
      </c>
      <c r="BM486" s="25" t="s">
        <v>9221</v>
      </c>
    </row>
    <row r="487" spans="2:65" s="1" customFormat="1">
      <c r="B487" s="42"/>
      <c r="C487" s="64"/>
      <c r="D487" s="227" t="s">
        <v>506</v>
      </c>
      <c r="E487" s="64"/>
      <c r="F487" s="274" t="s">
        <v>9220</v>
      </c>
      <c r="G487" s="64"/>
      <c r="H487" s="64"/>
      <c r="I487" s="177"/>
      <c r="J487" s="64"/>
      <c r="K487" s="64"/>
      <c r="L487" s="62"/>
      <c r="M487" s="223"/>
      <c r="N487" s="43"/>
      <c r="O487" s="43"/>
      <c r="P487" s="43"/>
      <c r="Q487" s="43"/>
      <c r="R487" s="43"/>
      <c r="S487" s="43"/>
      <c r="T487" s="79"/>
      <c r="AT487" s="25" t="s">
        <v>506</v>
      </c>
      <c r="AU487" s="25" t="s">
        <v>82</v>
      </c>
    </row>
    <row r="488" spans="2:65" s="1" customFormat="1" ht="25.5" customHeight="1">
      <c r="B488" s="42"/>
      <c r="C488" s="209" t="s">
        <v>1987</v>
      </c>
      <c r="D488" s="209" t="s">
        <v>498</v>
      </c>
      <c r="E488" s="210" t="s">
        <v>9222</v>
      </c>
      <c r="F488" s="211" t="s">
        <v>9223</v>
      </c>
      <c r="G488" s="212" t="s">
        <v>1025</v>
      </c>
      <c r="H488" s="213">
        <v>2</v>
      </c>
      <c r="I488" s="214"/>
      <c r="J488" s="215">
        <f>ROUND(I488*H488,2)</f>
        <v>0</v>
      </c>
      <c r="K488" s="211" t="s">
        <v>501</v>
      </c>
      <c r="L488" s="62"/>
      <c r="M488" s="216" t="s">
        <v>23</v>
      </c>
      <c r="N488" s="217" t="s">
        <v>44</v>
      </c>
      <c r="O488" s="43"/>
      <c r="P488" s="218">
        <f>O488*H488</f>
        <v>0</v>
      </c>
      <c r="Q488" s="218">
        <v>1.24E-3</v>
      </c>
      <c r="R488" s="218">
        <f>Q488*H488</f>
        <v>2.48E-3</v>
      </c>
      <c r="S488" s="218">
        <v>0</v>
      </c>
      <c r="T488" s="219">
        <f>S488*H488</f>
        <v>0</v>
      </c>
      <c r="AR488" s="25" t="s">
        <v>775</v>
      </c>
      <c r="AT488" s="25" t="s">
        <v>498</v>
      </c>
      <c r="AU488" s="25" t="s">
        <v>82</v>
      </c>
      <c r="AY488" s="25" t="s">
        <v>492</v>
      </c>
      <c r="BE488" s="220">
        <f>IF(N488="základní",J488,0)</f>
        <v>0</v>
      </c>
      <c r="BF488" s="220">
        <f>IF(N488="snížená",J488,0)</f>
        <v>0</v>
      </c>
      <c r="BG488" s="220">
        <f>IF(N488="zákl. přenesená",J488,0)</f>
        <v>0</v>
      </c>
      <c r="BH488" s="220">
        <f>IF(N488="sníž. přenesená",J488,0)</f>
        <v>0</v>
      </c>
      <c r="BI488" s="220">
        <f>IF(N488="nulová",J488,0)</f>
        <v>0</v>
      </c>
      <c r="BJ488" s="25" t="s">
        <v>80</v>
      </c>
      <c r="BK488" s="220">
        <f>ROUND(I488*H488,2)</f>
        <v>0</v>
      </c>
      <c r="BL488" s="25" t="s">
        <v>775</v>
      </c>
      <c r="BM488" s="25" t="s">
        <v>9224</v>
      </c>
    </row>
    <row r="489" spans="2:65" s="1" customFormat="1">
      <c r="B489" s="42"/>
      <c r="C489" s="64"/>
      <c r="D489" s="227" t="s">
        <v>506</v>
      </c>
      <c r="E489" s="64"/>
      <c r="F489" s="274" t="s">
        <v>9223</v>
      </c>
      <c r="G489" s="64"/>
      <c r="H489" s="64"/>
      <c r="I489" s="177"/>
      <c r="J489" s="64"/>
      <c r="K489" s="64"/>
      <c r="L489" s="62"/>
      <c r="M489" s="223"/>
      <c r="N489" s="43"/>
      <c r="O489" s="43"/>
      <c r="P489" s="43"/>
      <c r="Q489" s="43"/>
      <c r="R489" s="43"/>
      <c r="S489" s="43"/>
      <c r="T489" s="79"/>
      <c r="AT489" s="25" t="s">
        <v>506</v>
      </c>
      <c r="AU489" s="25" t="s">
        <v>82</v>
      </c>
    </row>
    <row r="490" spans="2:65" s="1" customFormat="1" ht="25.5" customHeight="1">
      <c r="B490" s="42"/>
      <c r="C490" s="209" t="s">
        <v>1993</v>
      </c>
      <c r="D490" s="209" t="s">
        <v>498</v>
      </c>
      <c r="E490" s="210" t="s">
        <v>9225</v>
      </c>
      <c r="F490" s="211" t="s">
        <v>9226</v>
      </c>
      <c r="G490" s="212" t="s">
        <v>1025</v>
      </c>
      <c r="H490" s="213">
        <v>1</v>
      </c>
      <c r="I490" s="214"/>
      <c r="J490" s="215">
        <f>ROUND(I490*H490,2)</f>
        <v>0</v>
      </c>
      <c r="K490" s="211" t="s">
        <v>501</v>
      </c>
      <c r="L490" s="62"/>
      <c r="M490" s="216" t="s">
        <v>23</v>
      </c>
      <c r="N490" s="217" t="s">
        <v>44</v>
      </c>
      <c r="O490" s="43"/>
      <c r="P490" s="218">
        <f>O490*H490</f>
        <v>0</v>
      </c>
      <c r="Q490" s="218">
        <v>1.14E-3</v>
      </c>
      <c r="R490" s="218">
        <f>Q490*H490</f>
        <v>1.14E-3</v>
      </c>
      <c r="S490" s="218">
        <v>0</v>
      </c>
      <c r="T490" s="219">
        <f>S490*H490</f>
        <v>0</v>
      </c>
      <c r="AR490" s="25" t="s">
        <v>775</v>
      </c>
      <c r="AT490" s="25" t="s">
        <v>498</v>
      </c>
      <c r="AU490" s="25" t="s">
        <v>82</v>
      </c>
      <c r="AY490" s="25" t="s">
        <v>492</v>
      </c>
      <c r="BE490" s="220">
        <f>IF(N490="základní",J490,0)</f>
        <v>0</v>
      </c>
      <c r="BF490" s="220">
        <f>IF(N490="snížená",J490,0)</f>
        <v>0</v>
      </c>
      <c r="BG490" s="220">
        <f>IF(N490="zákl. přenesená",J490,0)</f>
        <v>0</v>
      </c>
      <c r="BH490" s="220">
        <f>IF(N490="sníž. přenesená",J490,0)</f>
        <v>0</v>
      </c>
      <c r="BI490" s="220">
        <f>IF(N490="nulová",J490,0)</f>
        <v>0</v>
      </c>
      <c r="BJ490" s="25" t="s">
        <v>80</v>
      </c>
      <c r="BK490" s="220">
        <f>ROUND(I490*H490,2)</f>
        <v>0</v>
      </c>
      <c r="BL490" s="25" t="s">
        <v>775</v>
      </c>
      <c r="BM490" s="25" t="s">
        <v>9227</v>
      </c>
    </row>
    <row r="491" spans="2:65" s="1" customFormat="1">
      <c r="B491" s="42"/>
      <c r="C491" s="64"/>
      <c r="D491" s="227" t="s">
        <v>506</v>
      </c>
      <c r="E491" s="64"/>
      <c r="F491" s="274" t="s">
        <v>9226</v>
      </c>
      <c r="G491" s="64"/>
      <c r="H491" s="64"/>
      <c r="I491" s="177"/>
      <c r="J491" s="64"/>
      <c r="K491" s="64"/>
      <c r="L491" s="62"/>
      <c r="M491" s="223"/>
      <c r="N491" s="43"/>
      <c r="O491" s="43"/>
      <c r="P491" s="43"/>
      <c r="Q491" s="43"/>
      <c r="R491" s="43"/>
      <c r="S491" s="43"/>
      <c r="T491" s="79"/>
      <c r="AT491" s="25" t="s">
        <v>506</v>
      </c>
      <c r="AU491" s="25" t="s">
        <v>82</v>
      </c>
    </row>
    <row r="492" spans="2:65" s="1" customFormat="1" ht="25.5" customHeight="1">
      <c r="B492" s="42"/>
      <c r="C492" s="209" t="s">
        <v>2000</v>
      </c>
      <c r="D492" s="209" t="s">
        <v>498</v>
      </c>
      <c r="E492" s="210" t="s">
        <v>9228</v>
      </c>
      <c r="F492" s="211" t="s">
        <v>9229</v>
      </c>
      <c r="G492" s="212" t="s">
        <v>1025</v>
      </c>
      <c r="H492" s="213">
        <v>1</v>
      </c>
      <c r="I492" s="214"/>
      <c r="J492" s="215">
        <f>ROUND(I492*H492,2)</f>
        <v>0</v>
      </c>
      <c r="K492" s="211" t="s">
        <v>501</v>
      </c>
      <c r="L492" s="62"/>
      <c r="M492" s="216" t="s">
        <v>23</v>
      </c>
      <c r="N492" s="217" t="s">
        <v>44</v>
      </c>
      <c r="O492" s="43"/>
      <c r="P492" s="218">
        <f>O492*H492</f>
        <v>0</v>
      </c>
      <c r="Q492" s="218">
        <v>1.73E-3</v>
      </c>
      <c r="R492" s="218">
        <f>Q492*H492</f>
        <v>1.73E-3</v>
      </c>
      <c r="S492" s="218">
        <v>0</v>
      </c>
      <c r="T492" s="219">
        <f>S492*H492</f>
        <v>0</v>
      </c>
      <c r="AR492" s="25" t="s">
        <v>775</v>
      </c>
      <c r="AT492" s="25" t="s">
        <v>498</v>
      </c>
      <c r="AU492" s="25" t="s">
        <v>82</v>
      </c>
      <c r="AY492" s="25" t="s">
        <v>492</v>
      </c>
      <c r="BE492" s="220">
        <f>IF(N492="základní",J492,0)</f>
        <v>0</v>
      </c>
      <c r="BF492" s="220">
        <f>IF(N492="snížená",J492,0)</f>
        <v>0</v>
      </c>
      <c r="BG492" s="220">
        <f>IF(N492="zákl. přenesená",J492,0)</f>
        <v>0</v>
      </c>
      <c r="BH492" s="220">
        <f>IF(N492="sníž. přenesená",J492,0)</f>
        <v>0</v>
      </c>
      <c r="BI492" s="220">
        <f>IF(N492="nulová",J492,0)</f>
        <v>0</v>
      </c>
      <c r="BJ492" s="25" t="s">
        <v>80</v>
      </c>
      <c r="BK492" s="220">
        <f>ROUND(I492*H492,2)</f>
        <v>0</v>
      </c>
      <c r="BL492" s="25" t="s">
        <v>775</v>
      </c>
      <c r="BM492" s="25" t="s">
        <v>9230</v>
      </c>
    </row>
    <row r="493" spans="2:65" s="1" customFormat="1">
      <c r="B493" s="42"/>
      <c r="C493" s="64"/>
      <c r="D493" s="227" t="s">
        <v>506</v>
      </c>
      <c r="E493" s="64"/>
      <c r="F493" s="274" t="s">
        <v>9229</v>
      </c>
      <c r="G493" s="64"/>
      <c r="H493" s="64"/>
      <c r="I493" s="177"/>
      <c r="J493" s="64"/>
      <c r="K493" s="64"/>
      <c r="L493" s="62"/>
      <c r="M493" s="223"/>
      <c r="N493" s="43"/>
      <c r="O493" s="43"/>
      <c r="P493" s="43"/>
      <c r="Q493" s="43"/>
      <c r="R493" s="43"/>
      <c r="S493" s="43"/>
      <c r="T493" s="79"/>
      <c r="AT493" s="25" t="s">
        <v>506</v>
      </c>
      <c r="AU493" s="25" t="s">
        <v>82</v>
      </c>
    </row>
    <row r="494" spans="2:65" s="1" customFormat="1" ht="25.5" customHeight="1">
      <c r="B494" s="42"/>
      <c r="C494" s="209" t="s">
        <v>2005</v>
      </c>
      <c r="D494" s="209" t="s">
        <v>498</v>
      </c>
      <c r="E494" s="210" t="s">
        <v>9231</v>
      </c>
      <c r="F494" s="211" t="s">
        <v>9232</v>
      </c>
      <c r="G494" s="212" t="s">
        <v>1025</v>
      </c>
      <c r="H494" s="213">
        <v>2</v>
      </c>
      <c r="I494" s="214"/>
      <c r="J494" s="215">
        <f>ROUND(I494*H494,2)</f>
        <v>0</v>
      </c>
      <c r="K494" s="211" t="s">
        <v>501</v>
      </c>
      <c r="L494" s="62"/>
      <c r="M494" s="216" t="s">
        <v>23</v>
      </c>
      <c r="N494" s="217" t="s">
        <v>44</v>
      </c>
      <c r="O494" s="43"/>
      <c r="P494" s="218">
        <f>O494*H494</f>
        <v>0</v>
      </c>
      <c r="Q494" s="218">
        <v>2.1000000000000001E-4</v>
      </c>
      <c r="R494" s="218">
        <f>Q494*H494</f>
        <v>4.2000000000000002E-4</v>
      </c>
      <c r="S494" s="218">
        <v>0</v>
      </c>
      <c r="T494" s="219">
        <f>S494*H494</f>
        <v>0</v>
      </c>
      <c r="AR494" s="25" t="s">
        <v>775</v>
      </c>
      <c r="AT494" s="25" t="s">
        <v>498</v>
      </c>
      <c r="AU494" s="25" t="s">
        <v>82</v>
      </c>
      <c r="AY494" s="25" t="s">
        <v>492</v>
      </c>
      <c r="BE494" s="220">
        <f>IF(N494="základní",J494,0)</f>
        <v>0</v>
      </c>
      <c r="BF494" s="220">
        <f>IF(N494="snížená",J494,0)</f>
        <v>0</v>
      </c>
      <c r="BG494" s="220">
        <f>IF(N494="zákl. přenesená",J494,0)</f>
        <v>0</v>
      </c>
      <c r="BH494" s="220">
        <f>IF(N494="sníž. přenesená",J494,0)</f>
        <v>0</v>
      </c>
      <c r="BI494" s="220">
        <f>IF(N494="nulová",J494,0)</f>
        <v>0</v>
      </c>
      <c r="BJ494" s="25" t="s">
        <v>80</v>
      </c>
      <c r="BK494" s="220">
        <f>ROUND(I494*H494,2)</f>
        <v>0</v>
      </c>
      <c r="BL494" s="25" t="s">
        <v>775</v>
      </c>
      <c r="BM494" s="25" t="s">
        <v>9233</v>
      </c>
    </row>
    <row r="495" spans="2:65" s="1" customFormat="1">
      <c r="B495" s="42"/>
      <c r="C495" s="64"/>
      <c r="D495" s="227" t="s">
        <v>506</v>
      </c>
      <c r="E495" s="64"/>
      <c r="F495" s="274" t="s">
        <v>9232</v>
      </c>
      <c r="G495" s="64"/>
      <c r="H495" s="64"/>
      <c r="I495" s="177"/>
      <c r="J495" s="64"/>
      <c r="K495" s="64"/>
      <c r="L495" s="62"/>
      <c r="M495" s="223"/>
      <c r="N495" s="43"/>
      <c r="O495" s="43"/>
      <c r="P495" s="43"/>
      <c r="Q495" s="43"/>
      <c r="R495" s="43"/>
      <c r="S495" s="43"/>
      <c r="T495" s="79"/>
      <c r="AT495" s="25" t="s">
        <v>506</v>
      </c>
      <c r="AU495" s="25" t="s">
        <v>82</v>
      </c>
    </row>
    <row r="496" spans="2:65" s="1" customFormat="1" ht="25.5" customHeight="1">
      <c r="B496" s="42"/>
      <c r="C496" s="209" t="s">
        <v>2011</v>
      </c>
      <c r="D496" s="209" t="s">
        <v>498</v>
      </c>
      <c r="E496" s="210" t="s">
        <v>9234</v>
      </c>
      <c r="F496" s="211" t="s">
        <v>9235</v>
      </c>
      <c r="G496" s="212" t="s">
        <v>1025</v>
      </c>
      <c r="H496" s="213">
        <v>16</v>
      </c>
      <c r="I496" s="214"/>
      <c r="J496" s="215">
        <f>ROUND(I496*H496,2)</f>
        <v>0</v>
      </c>
      <c r="K496" s="211" t="s">
        <v>501</v>
      </c>
      <c r="L496" s="62"/>
      <c r="M496" s="216" t="s">
        <v>23</v>
      </c>
      <c r="N496" s="217" t="s">
        <v>44</v>
      </c>
      <c r="O496" s="43"/>
      <c r="P496" s="218">
        <f>O496*H496</f>
        <v>0</v>
      </c>
      <c r="Q496" s="218">
        <v>3.4000000000000002E-4</v>
      </c>
      <c r="R496" s="218">
        <f>Q496*H496</f>
        <v>5.4400000000000004E-3</v>
      </c>
      <c r="S496" s="218">
        <v>0</v>
      </c>
      <c r="T496" s="219">
        <f>S496*H496</f>
        <v>0</v>
      </c>
      <c r="AR496" s="25" t="s">
        <v>775</v>
      </c>
      <c r="AT496" s="25" t="s">
        <v>498</v>
      </c>
      <c r="AU496" s="25" t="s">
        <v>82</v>
      </c>
      <c r="AY496" s="25" t="s">
        <v>492</v>
      </c>
      <c r="BE496" s="220">
        <f>IF(N496="základní",J496,0)</f>
        <v>0</v>
      </c>
      <c r="BF496" s="220">
        <f>IF(N496="snížená",J496,0)</f>
        <v>0</v>
      </c>
      <c r="BG496" s="220">
        <f>IF(N496="zákl. přenesená",J496,0)</f>
        <v>0</v>
      </c>
      <c r="BH496" s="220">
        <f>IF(N496="sníž. přenesená",J496,0)</f>
        <v>0</v>
      </c>
      <c r="BI496" s="220">
        <f>IF(N496="nulová",J496,0)</f>
        <v>0</v>
      </c>
      <c r="BJ496" s="25" t="s">
        <v>80</v>
      </c>
      <c r="BK496" s="220">
        <f>ROUND(I496*H496,2)</f>
        <v>0</v>
      </c>
      <c r="BL496" s="25" t="s">
        <v>775</v>
      </c>
      <c r="BM496" s="25" t="s">
        <v>9236</v>
      </c>
    </row>
    <row r="497" spans="2:65" s="1" customFormat="1">
      <c r="B497" s="42"/>
      <c r="C497" s="64"/>
      <c r="D497" s="227" t="s">
        <v>506</v>
      </c>
      <c r="E497" s="64"/>
      <c r="F497" s="274" t="s">
        <v>9235</v>
      </c>
      <c r="G497" s="64"/>
      <c r="H497" s="64"/>
      <c r="I497" s="177"/>
      <c r="J497" s="64"/>
      <c r="K497" s="64"/>
      <c r="L497" s="62"/>
      <c r="M497" s="223"/>
      <c r="N497" s="43"/>
      <c r="O497" s="43"/>
      <c r="P497" s="43"/>
      <c r="Q497" s="43"/>
      <c r="R497" s="43"/>
      <c r="S497" s="43"/>
      <c r="T497" s="79"/>
      <c r="AT497" s="25" t="s">
        <v>506</v>
      </c>
      <c r="AU497" s="25" t="s">
        <v>82</v>
      </c>
    </row>
    <row r="498" spans="2:65" s="1" customFormat="1" ht="25.5" customHeight="1">
      <c r="B498" s="42"/>
      <c r="C498" s="209" t="s">
        <v>2021</v>
      </c>
      <c r="D498" s="209" t="s">
        <v>498</v>
      </c>
      <c r="E498" s="210" t="s">
        <v>9237</v>
      </c>
      <c r="F498" s="211" t="s">
        <v>9238</v>
      </c>
      <c r="G498" s="212" t="s">
        <v>1025</v>
      </c>
      <c r="H498" s="213">
        <v>28</v>
      </c>
      <c r="I498" s="214"/>
      <c r="J498" s="215">
        <f>ROUND(I498*H498,2)</f>
        <v>0</v>
      </c>
      <c r="K498" s="211" t="s">
        <v>501</v>
      </c>
      <c r="L498" s="62"/>
      <c r="M498" s="216" t="s">
        <v>23</v>
      </c>
      <c r="N498" s="217" t="s">
        <v>44</v>
      </c>
      <c r="O498" s="43"/>
      <c r="P498" s="218">
        <f>O498*H498</f>
        <v>0</v>
      </c>
      <c r="Q498" s="218">
        <v>5.0000000000000001E-4</v>
      </c>
      <c r="R498" s="218">
        <f>Q498*H498</f>
        <v>1.4E-2</v>
      </c>
      <c r="S498" s="218">
        <v>0</v>
      </c>
      <c r="T498" s="219">
        <f>S498*H498</f>
        <v>0</v>
      </c>
      <c r="AR498" s="25" t="s">
        <v>775</v>
      </c>
      <c r="AT498" s="25" t="s">
        <v>498</v>
      </c>
      <c r="AU498" s="25" t="s">
        <v>82</v>
      </c>
      <c r="AY498" s="25" t="s">
        <v>492</v>
      </c>
      <c r="BE498" s="220">
        <f>IF(N498="základní",J498,0)</f>
        <v>0</v>
      </c>
      <c r="BF498" s="220">
        <f>IF(N498="snížená",J498,0)</f>
        <v>0</v>
      </c>
      <c r="BG498" s="220">
        <f>IF(N498="zákl. přenesená",J498,0)</f>
        <v>0</v>
      </c>
      <c r="BH498" s="220">
        <f>IF(N498="sníž. přenesená",J498,0)</f>
        <v>0</v>
      </c>
      <c r="BI498" s="220">
        <f>IF(N498="nulová",J498,0)</f>
        <v>0</v>
      </c>
      <c r="BJ498" s="25" t="s">
        <v>80</v>
      </c>
      <c r="BK498" s="220">
        <f>ROUND(I498*H498,2)</f>
        <v>0</v>
      </c>
      <c r="BL498" s="25" t="s">
        <v>775</v>
      </c>
      <c r="BM498" s="25" t="s">
        <v>9239</v>
      </c>
    </row>
    <row r="499" spans="2:65" s="1" customFormat="1">
      <c r="B499" s="42"/>
      <c r="C499" s="64"/>
      <c r="D499" s="227" t="s">
        <v>506</v>
      </c>
      <c r="E499" s="64"/>
      <c r="F499" s="274" t="s">
        <v>9238</v>
      </c>
      <c r="G499" s="64"/>
      <c r="H499" s="64"/>
      <c r="I499" s="177"/>
      <c r="J499" s="64"/>
      <c r="K499" s="64"/>
      <c r="L499" s="62"/>
      <c r="M499" s="223"/>
      <c r="N499" s="43"/>
      <c r="O499" s="43"/>
      <c r="P499" s="43"/>
      <c r="Q499" s="43"/>
      <c r="R499" s="43"/>
      <c r="S499" s="43"/>
      <c r="T499" s="79"/>
      <c r="AT499" s="25" t="s">
        <v>506</v>
      </c>
      <c r="AU499" s="25" t="s">
        <v>82</v>
      </c>
    </row>
    <row r="500" spans="2:65" s="1" customFormat="1" ht="25.5" customHeight="1">
      <c r="B500" s="42"/>
      <c r="C500" s="209" t="s">
        <v>2029</v>
      </c>
      <c r="D500" s="209" t="s">
        <v>498</v>
      </c>
      <c r="E500" s="210" t="s">
        <v>9240</v>
      </c>
      <c r="F500" s="211" t="s">
        <v>9241</v>
      </c>
      <c r="G500" s="212" t="s">
        <v>1025</v>
      </c>
      <c r="H500" s="213">
        <v>4</v>
      </c>
      <c r="I500" s="214"/>
      <c r="J500" s="215">
        <f>ROUND(I500*H500,2)</f>
        <v>0</v>
      </c>
      <c r="K500" s="211" t="s">
        <v>501</v>
      </c>
      <c r="L500" s="62"/>
      <c r="M500" s="216" t="s">
        <v>23</v>
      </c>
      <c r="N500" s="217" t="s">
        <v>44</v>
      </c>
      <c r="O500" s="43"/>
      <c r="P500" s="218">
        <f>O500*H500</f>
        <v>0</v>
      </c>
      <c r="Q500" s="218">
        <v>6.9999999999999999E-4</v>
      </c>
      <c r="R500" s="218">
        <f>Q500*H500</f>
        <v>2.8E-3</v>
      </c>
      <c r="S500" s="218">
        <v>0</v>
      </c>
      <c r="T500" s="219">
        <f>S500*H500</f>
        <v>0</v>
      </c>
      <c r="AR500" s="25" t="s">
        <v>775</v>
      </c>
      <c r="AT500" s="25" t="s">
        <v>498</v>
      </c>
      <c r="AU500" s="25" t="s">
        <v>82</v>
      </c>
      <c r="AY500" s="25" t="s">
        <v>492</v>
      </c>
      <c r="BE500" s="220">
        <f>IF(N500="základní",J500,0)</f>
        <v>0</v>
      </c>
      <c r="BF500" s="220">
        <f>IF(N500="snížená",J500,0)</f>
        <v>0</v>
      </c>
      <c r="BG500" s="220">
        <f>IF(N500="zákl. přenesená",J500,0)</f>
        <v>0</v>
      </c>
      <c r="BH500" s="220">
        <f>IF(N500="sníž. přenesená",J500,0)</f>
        <v>0</v>
      </c>
      <c r="BI500" s="220">
        <f>IF(N500="nulová",J500,0)</f>
        <v>0</v>
      </c>
      <c r="BJ500" s="25" t="s">
        <v>80</v>
      </c>
      <c r="BK500" s="220">
        <f>ROUND(I500*H500,2)</f>
        <v>0</v>
      </c>
      <c r="BL500" s="25" t="s">
        <v>775</v>
      </c>
      <c r="BM500" s="25" t="s">
        <v>9242</v>
      </c>
    </row>
    <row r="501" spans="2:65" s="1" customFormat="1">
      <c r="B501" s="42"/>
      <c r="C501" s="64"/>
      <c r="D501" s="227" t="s">
        <v>506</v>
      </c>
      <c r="E501" s="64"/>
      <c r="F501" s="274" t="s">
        <v>9241</v>
      </c>
      <c r="G501" s="64"/>
      <c r="H501" s="64"/>
      <c r="I501" s="177"/>
      <c r="J501" s="64"/>
      <c r="K501" s="64"/>
      <c r="L501" s="62"/>
      <c r="M501" s="223"/>
      <c r="N501" s="43"/>
      <c r="O501" s="43"/>
      <c r="P501" s="43"/>
      <c r="Q501" s="43"/>
      <c r="R501" s="43"/>
      <c r="S501" s="43"/>
      <c r="T501" s="79"/>
      <c r="AT501" s="25" t="s">
        <v>506</v>
      </c>
      <c r="AU501" s="25" t="s">
        <v>82</v>
      </c>
    </row>
    <row r="502" spans="2:65" s="1" customFormat="1" ht="25.5" customHeight="1">
      <c r="B502" s="42"/>
      <c r="C502" s="209" t="s">
        <v>2034</v>
      </c>
      <c r="D502" s="209" t="s">
        <v>498</v>
      </c>
      <c r="E502" s="210" t="s">
        <v>9243</v>
      </c>
      <c r="F502" s="211" t="s">
        <v>9244</v>
      </c>
      <c r="G502" s="212" t="s">
        <v>1025</v>
      </c>
      <c r="H502" s="213">
        <v>2</v>
      </c>
      <c r="I502" s="214"/>
      <c r="J502" s="215">
        <f>ROUND(I502*H502,2)</f>
        <v>0</v>
      </c>
      <c r="K502" s="211" t="s">
        <v>501</v>
      </c>
      <c r="L502" s="62"/>
      <c r="M502" s="216" t="s">
        <v>23</v>
      </c>
      <c r="N502" s="217" t="s">
        <v>44</v>
      </c>
      <c r="O502" s="43"/>
      <c r="P502" s="218">
        <f>O502*H502</f>
        <v>0</v>
      </c>
      <c r="Q502" s="218">
        <v>1.07E-3</v>
      </c>
      <c r="R502" s="218">
        <f>Q502*H502</f>
        <v>2.14E-3</v>
      </c>
      <c r="S502" s="218">
        <v>0</v>
      </c>
      <c r="T502" s="219">
        <f>S502*H502</f>
        <v>0</v>
      </c>
      <c r="AR502" s="25" t="s">
        <v>775</v>
      </c>
      <c r="AT502" s="25" t="s">
        <v>498</v>
      </c>
      <c r="AU502" s="25" t="s">
        <v>82</v>
      </c>
      <c r="AY502" s="25" t="s">
        <v>492</v>
      </c>
      <c r="BE502" s="220">
        <f>IF(N502="základní",J502,0)</f>
        <v>0</v>
      </c>
      <c r="BF502" s="220">
        <f>IF(N502="snížená",J502,0)</f>
        <v>0</v>
      </c>
      <c r="BG502" s="220">
        <f>IF(N502="zákl. přenesená",J502,0)</f>
        <v>0</v>
      </c>
      <c r="BH502" s="220">
        <f>IF(N502="sníž. přenesená",J502,0)</f>
        <v>0</v>
      </c>
      <c r="BI502" s="220">
        <f>IF(N502="nulová",J502,0)</f>
        <v>0</v>
      </c>
      <c r="BJ502" s="25" t="s">
        <v>80</v>
      </c>
      <c r="BK502" s="220">
        <f>ROUND(I502*H502,2)</f>
        <v>0</v>
      </c>
      <c r="BL502" s="25" t="s">
        <v>775</v>
      </c>
      <c r="BM502" s="25" t="s">
        <v>9245</v>
      </c>
    </row>
    <row r="503" spans="2:65" s="1" customFormat="1">
      <c r="B503" s="42"/>
      <c r="C503" s="64"/>
      <c r="D503" s="227" t="s">
        <v>506</v>
      </c>
      <c r="E503" s="64"/>
      <c r="F503" s="274" t="s">
        <v>9244</v>
      </c>
      <c r="G503" s="64"/>
      <c r="H503" s="64"/>
      <c r="I503" s="177"/>
      <c r="J503" s="64"/>
      <c r="K503" s="64"/>
      <c r="L503" s="62"/>
      <c r="M503" s="223"/>
      <c r="N503" s="43"/>
      <c r="O503" s="43"/>
      <c r="P503" s="43"/>
      <c r="Q503" s="43"/>
      <c r="R503" s="43"/>
      <c r="S503" s="43"/>
      <c r="T503" s="79"/>
      <c r="AT503" s="25" t="s">
        <v>506</v>
      </c>
      <c r="AU503" s="25" t="s">
        <v>82</v>
      </c>
    </row>
    <row r="504" spans="2:65" s="1" customFormat="1" ht="25.5" customHeight="1">
      <c r="B504" s="42"/>
      <c r="C504" s="209" t="s">
        <v>2040</v>
      </c>
      <c r="D504" s="209" t="s">
        <v>498</v>
      </c>
      <c r="E504" s="210" t="s">
        <v>9246</v>
      </c>
      <c r="F504" s="211" t="s">
        <v>9247</v>
      </c>
      <c r="G504" s="212" t="s">
        <v>1025</v>
      </c>
      <c r="H504" s="213">
        <v>5</v>
      </c>
      <c r="I504" s="214"/>
      <c r="J504" s="215">
        <f>ROUND(I504*H504,2)</f>
        <v>0</v>
      </c>
      <c r="K504" s="211" t="s">
        <v>501</v>
      </c>
      <c r="L504" s="62"/>
      <c r="M504" s="216" t="s">
        <v>23</v>
      </c>
      <c r="N504" s="217" t="s">
        <v>44</v>
      </c>
      <c r="O504" s="43"/>
      <c r="P504" s="218">
        <f>O504*H504</f>
        <v>0</v>
      </c>
      <c r="Q504" s="218">
        <v>1.6800000000000001E-3</v>
      </c>
      <c r="R504" s="218">
        <f>Q504*H504</f>
        <v>8.4000000000000012E-3</v>
      </c>
      <c r="S504" s="218">
        <v>0</v>
      </c>
      <c r="T504" s="219">
        <f>S504*H504</f>
        <v>0</v>
      </c>
      <c r="AR504" s="25" t="s">
        <v>775</v>
      </c>
      <c r="AT504" s="25" t="s">
        <v>498</v>
      </c>
      <c r="AU504" s="25" t="s">
        <v>82</v>
      </c>
      <c r="AY504" s="25" t="s">
        <v>492</v>
      </c>
      <c r="BE504" s="220">
        <f>IF(N504="základní",J504,0)</f>
        <v>0</v>
      </c>
      <c r="BF504" s="220">
        <f>IF(N504="snížená",J504,0)</f>
        <v>0</v>
      </c>
      <c r="BG504" s="220">
        <f>IF(N504="zákl. přenesená",J504,0)</f>
        <v>0</v>
      </c>
      <c r="BH504" s="220">
        <f>IF(N504="sníž. přenesená",J504,0)</f>
        <v>0</v>
      </c>
      <c r="BI504" s="220">
        <f>IF(N504="nulová",J504,0)</f>
        <v>0</v>
      </c>
      <c r="BJ504" s="25" t="s">
        <v>80</v>
      </c>
      <c r="BK504" s="220">
        <f>ROUND(I504*H504,2)</f>
        <v>0</v>
      </c>
      <c r="BL504" s="25" t="s">
        <v>775</v>
      </c>
      <c r="BM504" s="25" t="s">
        <v>9248</v>
      </c>
    </row>
    <row r="505" spans="2:65" s="1" customFormat="1">
      <c r="B505" s="42"/>
      <c r="C505" s="64"/>
      <c r="D505" s="227" t="s">
        <v>506</v>
      </c>
      <c r="E505" s="64"/>
      <c r="F505" s="274" t="s">
        <v>9247</v>
      </c>
      <c r="G505" s="64"/>
      <c r="H505" s="64"/>
      <c r="I505" s="177"/>
      <c r="J505" s="64"/>
      <c r="K505" s="64"/>
      <c r="L505" s="62"/>
      <c r="M505" s="223"/>
      <c r="N505" s="43"/>
      <c r="O505" s="43"/>
      <c r="P505" s="43"/>
      <c r="Q505" s="43"/>
      <c r="R505" s="43"/>
      <c r="S505" s="43"/>
      <c r="T505" s="79"/>
      <c r="AT505" s="25" t="s">
        <v>506</v>
      </c>
      <c r="AU505" s="25" t="s">
        <v>82</v>
      </c>
    </row>
    <row r="506" spans="2:65" s="1" customFormat="1" ht="25.5" customHeight="1">
      <c r="B506" s="42"/>
      <c r="C506" s="209" t="s">
        <v>2046</v>
      </c>
      <c r="D506" s="209" t="s">
        <v>498</v>
      </c>
      <c r="E506" s="210" t="s">
        <v>9249</v>
      </c>
      <c r="F506" s="211" t="s">
        <v>9250</v>
      </c>
      <c r="G506" s="212" t="s">
        <v>1025</v>
      </c>
      <c r="H506" s="213">
        <v>60</v>
      </c>
      <c r="I506" s="214"/>
      <c r="J506" s="215">
        <f>ROUND(I506*H506,2)</f>
        <v>0</v>
      </c>
      <c r="K506" s="211" t="s">
        <v>501</v>
      </c>
      <c r="L506" s="62"/>
      <c r="M506" s="216" t="s">
        <v>23</v>
      </c>
      <c r="N506" s="217" t="s">
        <v>44</v>
      </c>
      <c r="O506" s="43"/>
      <c r="P506" s="218">
        <f>O506*H506</f>
        <v>0</v>
      </c>
      <c r="Q506" s="218">
        <v>5.6999999999999998E-4</v>
      </c>
      <c r="R506" s="218">
        <f>Q506*H506</f>
        <v>3.4200000000000001E-2</v>
      </c>
      <c r="S506" s="218">
        <v>0</v>
      </c>
      <c r="T506" s="219">
        <f>S506*H506</f>
        <v>0</v>
      </c>
      <c r="AR506" s="25" t="s">
        <v>775</v>
      </c>
      <c r="AT506" s="25" t="s">
        <v>498</v>
      </c>
      <c r="AU506" s="25" t="s">
        <v>82</v>
      </c>
      <c r="AY506" s="25" t="s">
        <v>492</v>
      </c>
      <c r="BE506" s="220">
        <f>IF(N506="základní",J506,0)</f>
        <v>0</v>
      </c>
      <c r="BF506" s="220">
        <f>IF(N506="snížená",J506,0)</f>
        <v>0</v>
      </c>
      <c r="BG506" s="220">
        <f>IF(N506="zákl. přenesená",J506,0)</f>
        <v>0</v>
      </c>
      <c r="BH506" s="220">
        <f>IF(N506="sníž. přenesená",J506,0)</f>
        <v>0</v>
      </c>
      <c r="BI506" s="220">
        <f>IF(N506="nulová",J506,0)</f>
        <v>0</v>
      </c>
      <c r="BJ506" s="25" t="s">
        <v>80</v>
      </c>
      <c r="BK506" s="220">
        <f>ROUND(I506*H506,2)</f>
        <v>0</v>
      </c>
      <c r="BL506" s="25" t="s">
        <v>775</v>
      </c>
      <c r="BM506" s="25" t="s">
        <v>9251</v>
      </c>
    </row>
    <row r="507" spans="2:65" s="1" customFormat="1" ht="24">
      <c r="B507" s="42"/>
      <c r="C507" s="64"/>
      <c r="D507" s="221" t="s">
        <v>506</v>
      </c>
      <c r="E507" s="64"/>
      <c r="F507" s="222" t="s">
        <v>9250</v>
      </c>
      <c r="G507" s="64"/>
      <c r="H507" s="64"/>
      <c r="I507" s="177"/>
      <c r="J507" s="64"/>
      <c r="K507" s="64"/>
      <c r="L507" s="62"/>
      <c r="M507" s="223"/>
      <c r="N507" s="43"/>
      <c r="O507" s="43"/>
      <c r="P507" s="43"/>
      <c r="Q507" s="43"/>
      <c r="R507" s="43"/>
      <c r="S507" s="43"/>
      <c r="T507" s="79"/>
      <c r="AT507" s="25" t="s">
        <v>506</v>
      </c>
      <c r="AU507" s="25" t="s">
        <v>82</v>
      </c>
    </row>
    <row r="508" spans="2:65" s="1" customFormat="1" ht="24">
      <c r="B508" s="42"/>
      <c r="C508" s="64"/>
      <c r="D508" s="227" t="s">
        <v>2254</v>
      </c>
      <c r="E508" s="64"/>
      <c r="F508" s="273" t="s">
        <v>9252</v>
      </c>
      <c r="G508" s="64"/>
      <c r="H508" s="64"/>
      <c r="I508" s="177"/>
      <c r="J508" s="64"/>
      <c r="K508" s="64"/>
      <c r="L508" s="62"/>
      <c r="M508" s="223"/>
      <c r="N508" s="43"/>
      <c r="O508" s="43"/>
      <c r="P508" s="43"/>
      <c r="Q508" s="43"/>
      <c r="R508" s="43"/>
      <c r="S508" s="43"/>
      <c r="T508" s="79"/>
      <c r="AT508" s="25" t="s">
        <v>2254</v>
      </c>
      <c r="AU508" s="25" t="s">
        <v>82</v>
      </c>
    </row>
    <row r="509" spans="2:65" s="1" customFormat="1" ht="25.5" customHeight="1">
      <c r="B509" s="42"/>
      <c r="C509" s="209" t="s">
        <v>2051</v>
      </c>
      <c r="D509" s="209" t="s">
        <v>498</v>
      </c>
      <c r="E509" s="210" t="s">
        <v>9253</v>
      </c>
      <c r="F509" s="211" t="s">
        <v>9254</v>
      </c>
      <c r="G509" s="212" t="s">
        <v>1025</v>
      </c>
      <c r="H509" s="213">
        <v>10</v>
      </c>
      <c r="I509" s="214"/>
      <c r="J509" s="215">
        <f>ROUND(I509*H509,2)</f>
        <v>0</v>
      </c>
      <c r="K509" s="211" t="s">
        <v>501</v>
      </c>
      <c r="L509" s="62"/>
      <c r="M509" s="216" t="s">
        <v>23</v>
      </c>
      <c r="N509" s="217" t="s">
        <v>44</v>
      </c>
      <c r="O509" s="43"/>
      <c r="P509" s="218">
        <f>O509*H509</f>
        <v>0</v>
      </c>
      <c r="Q509" s="218">
        <v>2.2100000000000002E-3</v>
      </c>
      <c r="R509" s="218">
        <f>Q509*H509</f>
        <v>2.2100000000000002E-2</v>
      </c>
      <c r="S509" s="218">
        <v>0</v>
      </c>
      <c r="T509" s="219">
        <f>S509*H509</f>
        <v>0</v>
      </c>
      <c r="AR509" s="25" t="s">
        <v>775</v>
      </c>
      <c r="AT509" s="25" t="s">
        <v>498</v>
      </c>
      <c r="AU509" s="25" t="s">
        <v>82</v>
      </c>
      <c r="AY509" s="25" t="s">
        <v>492</v>
      </c>
      <c r="BE509" s="220">
        <f>IF(N509="základní",J509,0)</f>
        <v>0</v>
      </c>
      <c r="BF509" s="220">
        <f>IF(N509="snížená",J509,0)</f>
        <v>0</v>
      </c>
      <c r="BG509" s="220">
        <f>IF(N509="zákl. přenesená",J509,0)</f>
        <v>0</v>
      </c>
      <c r="BH509" s="220">
        <f>IF(N509="sníž. přenesená",J509,0)</f>
        <v>0</v>
      </c>
      <c r="BI509" s="220">
        <f>IF(N509="nulová",J509,0)</f>
        <v>0</v>
      </c>
      <c r="BJ509" s="25" t="s">
        <v>80</v>
      </c>
      <c r="BK509" s="220">
        <f>ROUND(I509*H509,2)</f>
        <v>0</v>
      </c>
      <c r="BL509" s="25" t="s">
        <v>775</v>
      </c>
      <c r="BM509" s="25" t="s">
        <v>9255</v>
      </c>
    </row>
    <row r="510" spans="2:65" s="1" customFormat="1" ht="24">
      <c r="B510" s="42"/>
      <c r="C510" s="64"/>
      <c r="D510" s="221" t="s">
        <v>506</v>
      </c>
      <c r="E510" s="64"/>
      <c r="F510" s="222" t="s">
        <v>9254</v>
      </c>
      <c r="G510" s="64"/>
      <c r="H510" s="64"/>
      <c r="I510" s="177"/>
      <c r="J510" s="64"/>
      <c r="K510" s="64"/>
      <c r="L510" s="62"/>
      <c r="M510" s="223"/>
      <c r="N510" s="43"/>
      <c r="O510" s="43"/>
      <c r="P510" s="43"/>
      <c r="Q510" s="43"/>
      <c r="R510" s="43"/>
      <c r="S510" s="43"/>
      <c r="T510" s="79"/>
      <c r="AT510" s="25" t="s">
        <v>506</v>
      </c>
      <c r="AU510" s="25" t="s">
        <v>82</v>
      </c>
    </row>
    <row r="511" spans="2:65" s="1" customFormat="1" ht="24">
      <c r="B511" s="42"/>
      <c r="C511" s="64"/>
      <c r="D511" s="227" t="s">
        <v>2254</v>
      </c>
      <c r="E511" s="64"/>
      <c r="F511" s="273" t="s">
        <v>9256</v>
      </c>
      <c r="G511" s="64"/>
      <c r="H511" s="64"/>
      <c r="I511" s="177"/>
      <c r="J511" s="64"/>
      <c r="K511" s="64"/>
      <c r="L511" s="62"/>
      <c r="M511" s="223"/>
      <c r="N511" s="43"/>
      <c r="O511" s="43"/>
      <c r="P511" s="43"/>
      <c r="Q511" s="43"/>
      <c r="R511" s="43"/>
      <c r="S511" s="43"/>
      <c r="T511" s="79"/>
      <c r="AT511" s="25" t="s">
        <v>2254</v>
      </c>
      <c r="AU511" s="25" t="s">
        <v>82</v>
      </c>
    </row>
    <row r="512" spans="2:65" s="1" customFormat="1" ht="16.5" customHeight="1">
      <c r="B512" s="42"/>
      <c r="C512" s="209" t="s">
        <v>2056</v>
      </c>
      <c r="D512" s="209" t="s">
        <v>498</v>
      </c>
      <c r="E512" s="210" t="s">
        <v>9257</v>
      </c>
      <c r="F512" s="211" t="s">
        <v>9258</v>
      </c>
      <c r="G512" s="212" t="s">
        <v>1025</v>
      </c>
      <c r="H512" s="213">
        <v>54</v>
      </c>
      <c r="I512" s="214"/>
      <c r="J512" s="215">
        <f>ROUND(I512*H512,2)</f>
        <v>0</v>
      </c>
      <c r="K512" s="211" t="s">
        <v>501</v>
      </c>
      <c r="L512" s="62"/>
      <c r="M512" s="216" t="s">
        <v>23</v>
      </c>
      <c r="N512" s="217" t="s">
        <v>44</v>
      </c>
      <c r="O512" s="43"/>
      <c r="P512" s="218">
        <f>O512*H512</f>
        <v>0</v>
      </c>
      <c r="Q512" s="218">
        <v>2.4000000000000001E-4</v>
      </c>
      <c r="R512" s="218">
        <f>Q512*H512</f>
        <v>1.2960000000000001E-2</v>
      </c>
      <c r="S512" s="218">
        <v>0</v>
      </c>
      <c r="T512" s="219">
        <f>S512*H512</f>
        <v>0</v>
      </c>
      <c r="AR512" s="25" t="s">
        <v>775</v>
      </c>
      <c r="AT512" s="25" t="s">
        <v>498</v>
      </c>
      <c r="AU512" s="25" t="s">
        <v>82</v>
      </c>
      <c r="AY512" s="25" t="s">
        <v>492</v>
      </c>
      <c r="BE512" s="220">
        <f>IF(N512="základní",J512,0)</f>
        <v>0</v>
      </c>
      <c r="BF512" s="220">
        <f>IF(N512="snížená",J512,0)</f>
        <v>0</v>
      </c>
      <c r="BG512" s="220">
        <f>IF(N512="zákl. přenesená",J512,0)</f>
        <v>0</v>
      </c>
      <c r="BH512" s="220">
        <f>IF(N512="sníž. přenesená",J512,0)</f>
        <v>0</v>
      </c>
      <c r="BI512" s="220">
        <f>IF(N512="nulová",J512,0)</f>
        <v>0</v>
      </c>
      <c r="BJ512" s="25" t="s">
        <v>80</v>
      </c>
      <c r="BK512" s="220">
        <f>ROUND(I512*H512,2)</f>
        <v>0</v>
      </c>
      <c r="BL512" s="25" t="s">
        <v>775</v>
      </c>
      <c r="BM512" s="25" t="s">
        <v>9259</v>
      </c>
    </row>
    <row r="513" spans="2:65" s="1" customFormat="1">
      <c r="B513" s="42"/>
      <c r="C513" s="64"/>
      <c r="D513" s="221" t="s">
        <v>506</v>
      </c>
      <c r="E513" s="64"/>
      <c r="F513" s="222" t="s">
        <v>9258</v>
      </c>
      <c r="G513" s="64"/>
      <c r="H513" s="64"/>
      <c r="I513" s="177"/>
      <c r="J513" s="64"/>
      <c r="K513" s="64"/>
      <c r="L513" s="62"/>
      <c r="M513" s="223"/>
      <c r="N513" s="43"/>
      <c r="O513" s="43"/>
      <c r="P513" s="43"/>
      <c r="Q513" s="43"/>
      <c r="R513" s="43"/>
      <c r="S513" s="43"/>
      <c r="T513" s="79"/>
      <c r="AT513" s="25" t="s">
        <v>506</v>
      </c>
      <c r="AU513" s="25" t="s">
        <v>82</v>
      </c>
    </row>
    <row r="514" spans="2:65" s="1" customFormat="1" ht="36">
      <c r="B514" s="42"/>
      <c r="C514" s="64"/>
      <c r="D514" s="221" t="s">
        <v>509</v>
      </c>
      <c r="E514" s="64"/>
      <c r="F514" s="224" t="s">
        <v>9260</v>
      </c>
      <c r="G514" s="64"/>
      <c r="H514" s="64"/>
      <c r="I514" s="177"/>
      <c r="J514" s="64"/>
      <c r="K514" s="64"/>
      <c r="L514" s="62"/>
      <c r="M514" s="223"/>
      <c r="N514" s="43"/>
      <c r="O514" s="43"/>
      <c r="P514" s="43"/>
      <c r="Q514" s="43"/>
      <c r="R514" s="43"/>
      <c r="S514" s="43"/>
      <c r="T514" s="79"/>
      <c r="AT514" s="25" t="s">
        <v>509</v>
      </c>
      <c r="AU514" s="25" t="s">
        <v>82</v>
      </c>
    </row>
    <row r="515" spans="2:65" s="1" customFormat="1" ht="24">
      <c r="B515" s="42"/>
      <c r="C515" s="64"/>
      <c r="D515" s="227" t="s">
        <v>2254</v>
      </c>
      <c r="E515" s="64"/>
      <c r="F515" s="273" t="s">
        <v>9261</v>
      </c>
      <c r="G515" s="64"/>
      <c r="H515" s="64"/>
      <c r="I515" s="177"/>
      <c r="J515" s="64"/>
      <c r="K515" s="64"/>
      <c r="L515" s="62"/>
      <c r="M515" s="223"/>
      <c r="N515" s="43"/>
      <c r="O515" s="43"/>
      <c r="P515" s="43"/>
      <c r="Q515" s="43"/>
      <c r="R515" s="43"/>
      <c r="S515" s="43"/>
      <c r="T515" s="79"/>
      <c r="AT515" s="25" t="s">
        <v>2254</v>
      </c>
      <c r="AU515" s="25" t="s">
        <v>82</v>
      </c>
    </row>
    <row r="516" spans="2:65" s="1" customFormat="1" ht="16.5" customHeight="1">
      <c r="B516" s="42"/>
      <c r="C516" s="209" t="s">
        <v>2068</v>
      </c>
      <c r="D516" s="209" t="s">
        <v>498</v>
      </c>
      <c r="E516" s="210" t="s">
        <v>9262</v>
      </c>
      <c r="F516" s="211" t="s">
        <v>9263</v>
      </c>
      <c r="G516" s="212" t="s">
        <v>1025</v>
      </c>
      <c r="H516" s="213">
        <v>2</v>
      </c>
      <c r="I516" s="214"/>
      <c r="J516" s="215">
        <f>ROUND(I516*H516,2)</f>
        <v>0</v>
      </c>
      <c r="K516" s="211" t="s">
        <v>501</v>
      </c>
      <c r="L516" s="62"/>
      <c r="M516" s="216" t="s">
        <v>23</v>
      </c>
      <c r="N516" s="217" t="s">
        <v>44</v>
      </c>
      <c r="O516" s="43"/>
      <c r="P516" s="218">
        <f>O516*H516</f>
        <v>0</v>
      </c>
      <c r="Q516" s="218">
        <v>2.5999999999999998E-4</v>
      </c>
      <c r="R516" s="218">
        <f>Q516*H516</f>
        <v>5.1999999999999995E-4</v>
      </c>
      <c r="S516" s="218">
        <v>0</v>
      </c>
      <c r="T516" s="219">
        <f>S516*H516</f>
        <v>0</v>
      </c>
      <c r="AR516" s="25" t="s">
        <v>775</v>
      </c>
      <c r="AT516" s="25" t="s">
        <v>498</v>
      </c>
      <c r="AU516" s="25" t="s">
        <v>82</v>
      </c>
      <c r="AY516" s="25" t="s">
        <v>492</v>
      </c>
      <c r="BE516" s="220">
        <f>IF(N516="základní",J516,0)</f>
        <v>0</v>
      </c>
      <c r="BF516" s="220">
        <f>IF(N516="snížená",J516,0)</f>
        <v>0</v>
      </c>
      <c r="BG516" s="220">
        <f>IF(N516="zákl. přenesená",J516,0)</f>
        <v>0</v>
      </c>
      <c r="BH516" s="220">
        <f>IF(N516="sníž. přenesená",J516,0)</f>
        <v>0</v>
      </c>
      <c r="BI516" s="220">
        <f>IF(N516="nulová",J516,0)</f>
        <v>0</v>
      </c>
      <c r="BJ516" s="25" t="s">
        <v>80</v>
      </c>
      <c r="BK516" s="220">
        <f>ROUND(I516*H516,2)</f>
        <v>0</v>
      </c>
      <c r="BL516" s="25" t="s">
        <v>775</v>
      </c>
      <c r="BM516" s="25" t="s">
        <v>9264</v>
      </c>
    </row>
    <row r="517" spans="2:65" s="1" customFormat="1">
      <c r="B517" s="42"/>
      <c r="C517" s="64"/>
      <c r="D517" s="221" t="s">
        <v>506</v>
      </c>
      <c r="E517" s="64"/>
      <c r="F517" s="222" t="s">
        <v>9263</v>
      </c>
      <c r="G517" s="64"/>
      <c r="H517" s="64"/>
      <c r="I517" s="177"/>
      <c r="J517" s="64"/>
      <c r="K517" s="64"/>
      <c r="L517" s="62"/>
      <c r="M517" s="223"/>
      <c r="N517" s="43"/>
      <c r="O517" s="43"/>
      <c r="P517" s="43"/>
      <c r="Q517" s="43"/>
      <c r="R517" s="43"/>
      <c r="S517" s="43"/>
      <c r="T517" s="79"/>
      <c r="AT517" s="25" t="s">
        <v>506</v>
      </c>
      <c r="AU517" s="25" t="s">
        <v>82</v>
      </c>
    </row>
    <row r="518" spans="2:65" s="1" customFormat="1" ht="36">
      <c r="B518" s="42"/>
      <c r="C518" s="64"/>
      <c r="D518" s="221" t="s">
        <v>509</v>
      </c>
      <c r="E518" s="64"/>
      <c r="F518" s="224" t="s">
        <v>9260</v>
      </c>
      <c r="G518" s="64"/>
      <c r="H518" s="64"/>
      <c r="I518" s="177"/>
      <c r="J518" s="64"/>
      <c r="K518" s="64"/>
      <c r="L518" s="62"/>
      <c r="M518" s="223"/>
      <c r="N518" s="43"/>
      <c r="O518" s="43"/>
      <c r="P518" s="43"/>
      <c r="Q518" s="43"/>
      <c r="R518" s="43"/>
      <c r="S518" s="43"/>
      <c r="T518" s="79"/>
      <c r="AT518" s="25" t="s">
        <v>509</v>
      </c>
      <c r="AU518" s="25" t="s">
        <v>82</v>
      </c>
    </row>
    <row r="519" spans="2:65" s="1" customFormat="1" ht="24">
      <c r="B519" s="42"/>
      <c r="C519" s="64"/>
      <c r="D519" s="227" t="s">
        <v>2254</v>
      </c>
      <c r="E519" s="64"/>
      <c r="F519" s="273" t="s">
        <v>9261</v>
      </c>
      <c r="G519" s="64"/>
      <c r="H519" s="64"/>
      <c r="I519" s="177"/>
      <c r="J519" s="64"/>
      <c r="K519" s="64"/>
      <c r="L519" s="62"/>
      <c r="M519" s="223"/>
      <c r="N519" s="43"/>
      <c r="O519" s="43"/>
      <c r="P519" s="43"/>
      <c r="Q519" s="43"/>
      <c r="R519" s="43"/>
      <c r="S519" s="43"/>
      <c r="T519" s="79"/>
      <c r="AT519" s="25" t="s">
        <v>2254</v>
      </c>
      <c r="AU519" s="25" t="s">
        <v>82</v>
      </c>
    </row>
    <row r="520" spans="2:65" s="1" customFormat="1" ht="16.5" customHeight="1">
      <c r="B520" s="42"/>
      <c r="C520" s="209" t="s">
        <v>2073</v>
      </c>
      <c r="D520" s="209" t="s">
        <v>498</v>
      </c>
      <c r="E520" s="210" t="s">
        <v>9265</v>
      </c>
      <c r="F520" s="211" t="s">
        <v>9266</v>
      </c>
      <c r="G520" s="212" t="s">
        <v>1025</v>
      </c>
      <c r="H520" s="213">
        <v>2</v>
      </c>
      <c r="I520" s="214"/>
      <c r="J520" s="215">
        <f>ROUND(I520*H520,2)</f>
        <v>0</v>
      </c>
      <c r="K520" s="211" t="s">
        <v>8774</v>
      </c>
      <c r="L520" s="62"/>
      <c r="M520" s="216" t="s">
        <v>23</v>
      </c>
      <c r="N520" s="217" t="s">
        <v>44</v>
      </c>
      <c r="O520" s="43"/>
      <c r="P520" s="218">
        <f>O520*H520</f>
        <v>0</v>
      </c>
      <c r="Q520" s="218">
        <v>1E-3</v>
      </c>
      <c r="R520" s="218">
        <f>Q520*H520</f>
        <v>2E-3</v>
      </c>
      <c r="S520" s="218">
        <v>0</v>
      </c>
      <c r="T520" s="219">
        <f>S520*H520</f>
        <v>0</v>
      </c>
      <c r="AR520" s="25" t="s">
        <v>775</v>
      </c>
      <c r="AT520" s="25" t="s">
        <v>498</v>
      </c>
      <c r="AU520" s="25" t="s">
        <v>82</v>
      </c>
      <c r="AY520" s="25" t="s">
        <v>492</v>
      </c>
      <c r="BE520" s="220">
        <f>IF(N520="základní",J520,0)</f>
        <v>0</v>
      </c>
      <c r="BF520" s="220">
        <f>IF(N520="snížená",J520,0)</f>
        <v>0</v>
      </c>
      <c r="BG520" s="220">
        <f>IF(N520="zákl. přenesená",J520,0)</f>
        <v>0</v>
      </c>
      <c r="BH520" s="220">
        <f>IF(N520="sníž. přenesená",J520,0)</f>
        <v>0</v>
      </c>
      <c r="BI520" s="220">
        <f>IF(N520="nulová",J520,0)</f>
        <v>0</v>
      </c>
      <c r="BJ520" s="25" t="s">
        <v>80</v>
      </c>
      <c r="BK520" s="220">
        <f>ROUND(I520*H520,2)</f>
        <v>0</v>
      </c>
      <c r="BL520" s="25" t="s">
        <v>775</v>
      </c>
      <c r="BM520" s="25" t="s">
        <v>9267</v>
      </c>
    </row>
    <row r="521" spans="2:65" s="1" customFormat="1">
      <c r="B521" s="42"/>
      <c r="C521" s="64"/>
      <c r="D521" s="227" t="s">
        <v>506</v>
      </c>
      <c r="E521" s="64"/>
      <c r="F521" s="274" t="s">
        <v>9266</v>
      </c>
      <c r="G521" s="64"/>
      <c r="H521" s="64"/>
      <c r="I521" s="177"/>
      <c r="J521" s="64"/>
      <c r="K521" s="64"/>
      <c r="L521" s="62"/>
      <c r="M521" s="223"/>
      <c r="N521" s="43"/>
      <c r="O521" s="43"/>
      <c r="P521" s="43"/>
      <c r="Q521" s="43"/>
      <c r="R521" s="43"/>
      <c r="S521" s="43"/>
      <c r="T521" s="79"/>
      <c r="AT521" s="25" t="s">
        <v>506</v>
      </c>
      <c r="AU521" s="25" t="s">
        <v>82</v>
      </c>
    </row>
    <row r="522" spans="2:65" s="1" customFormat="1" ht="38.25" customHeight="1">
      <c r="B522" s="42"/>
      <c r="C522" s="209" t="s">
        <v>2077</v>
      </c>
      <c r="D522" s="209" t="s">
        <v>498</v>
      </c>
      <c r="E522" s="210" t="s">
        <v>9268</v>
      </c>
      <c r="F522" s="211" t="s">
        <v>9269</v>
      </c>
      <c r="G522" s="212" t="s">
        <v>795</v>
      </c>
      <c r="H522" s="213">
        <v>1.294</v>
      </c>
      <c r="I522" s="214"/>
      <c r="J522" s="215">
        <f>ROUND(I522*H522,2)</f>
        <v>0</v>
      </c>
      <c r="K522" s="211" t="s">
        <v>501</v>
      </c>
      <c r="L522" s="62"/>
      <c r="M522" s="216" t="s">
        <v>23</v>
      </c>
      <c r="N522" s="217" t="s">
        <v>44</v>
      </c>
      <c r="O522" s="43"/>
      <c r="P522" s="218">
        <f>O522*H522</f>
        <v>0</v>
      </c>
      <c r="Q522" s="218">
        <v>0</v>
      </c>
      <c r="R522" s="218">
        <f>Q522*H522</f>
        <v>0</v>
      </c>
      <c r="S522" s="218">
        <v>0</v>
      </c>
      <c r="T522" s="219">
        <f>S522*H522</f>
        <v>0</v>
      </c>
      <c r="AR522" s="25" t="s">
        <v>775</v>
      </c>
      <c r="AT522" s="25" t="s">
        <v>498</v>
      </c>
      <c r="AU522" s="25" t="s">
        <v>82</v>
      </c>
      <c r="AY522" s="25" t="s">
        <v>492</v>
      </c>
      <c r="BE522" s="220">
        <f>IF(N522="základní",J522,0)</f>
        <v>0</v>
      </c>
      <c r="BF522" s="220">
        <f>IF(N522="snížená",J522,0)</f>
        <v>0</v>
      </c>
      <c r="BG522" s="220">
        <f>IF(N522="zákl. přenesená",J522,0)</f>
        <v>0</v>
      </c>
      <c r="BH522" s="220">
        <f>IF(N522="sníž. přenesená",J522,0)</f>
        <v>0</v>
      </c>
      <c r="BI522" s="220">
        <f>IF(N522="nulová",J522,0)</f>
        <v>0</v>
      </c>
      <c r="BJ522" s="25" t="s">
        <v>80</v>
      </c>
      <c r="BK522" s="220">
        <f>ROUND(I522*H522,2)</f>
        <v>0</v>
      </c>
      <c r="BL522" s="25" t="s">
        <v>775</v>
      </c>
      <c r="BM522" s="25" t="s">
        <v>9270</v>
      </c>
    </row>
    <row r="523" spans="2:65" s="1" customFormat="1" ht="24">
      <c r="B523" s="42"/>
      <c r="C523" s="64"/>
      <c r="D523" s="221" t="s">
        <v>506</v>
      </c>
      <c r="E523" s="64"/>
      <c r="F523" s="222" t="s">
        <v>9269</v>
      </c>
      <c r="G523" s="64"/>
      <c r="H523" s="64"/>
      <c r="I523" s="177"/>
      <c r="J523" s="64"/>
      <c r="K523" s="64"/>
      <c r="L523" s="62"/>
      <c r="M523" s="223"/>
      <c r="N523" s="43"/>
      <c r="O523" s="43"/>
      <c r="P523" s="43"/>
      <c r="Q523" s="43"/>
      <c r="R523" s="43"/>
      <c r="S523" s="43"/>
      <c r="T523" s="79"/>
      <c r="AT523" s="25" t="s">
        <v>506</v>
      </c>
      <c r="AU523" s="25" t="s">
        <v>82</v>
      </c>
    </row>
    <row r="524" spans="2:65" s="1" customFormat="1" ht="108">
      <c r="B524" s="42"/>
      <c r="C524" s="64"/>
      <c r="D524" s="227" t="s">
        <v>509</v>
      </c>
      <c r="E524" s="64"/>
      <c r="F524" s="273" t="s">
        <v>9271</v>
      </c>
      <c r="G524" s="64"/>
      <c r="H524" s="64"/>
      <c r="I524" s="177"/>
      <c r="J524" s="64"/>
      <c r="K524" s="64"/>
      <c r="L524" s="62"/>
      <c r="M524" s="223"/>
      <c r="N524" s="43"/>
      <c r="O524" s="43"/>
      <c r="P524" s="43"/>
      <c r="Q524" s="43"/>
      <c r="R524" s="43"/>
      <c r="S524" s="43"/>
      <c r="T524" s="79"/>
      <c r="AT524" s="25" t="s">
        <v>509</v>
      </c>
      <c r="AU524" s="25" t="s">
        <v>82</v>
      </c>
    </row>
    <row r="525" spans="2:65" s="1" customFormat="1" ht="38.25" customHeight="1">
      <c r="B525" s="42"/>
      <c r="C525" s="209" t="s">
        <v>2081</v>
      </c>
      <c r="D525" s="209" t="s">
        <v>498</v>
      </c>
      <c r="E525" s="210" t="s">
        <v>9272</v>
      </c>
      <c r="F525" s="211" t="s">
        <v>9273</v>
      </c>
      <c r="G525" s="212" t="s">
        <v>795</v>
      </c>
      <c r="H525" s="213">
        <v>1.294</v>
      </c>
      <c r="I525" s="214"/>
      <c r="J525" s="215">
        <f>ROUND(I525*H525,2)</f>
        <v>0</v>
      </c>
      <c r="K525" s="211" t="s">
        <v>501</v>
      </c>
      <c r="L525" s="62"/>
      <c r="M525" s="216" t="s">
        <v>23</v>
      </c>
      <c r="N525" s="217" t="s">
        <v>44</v>
      </c>
      <c r="O525" s="43"/>
      <c r="P525" s="218">
        <f>O525*H525</f>
        <v>0</v>
      </c>
      <c r="Q525" s="218">
        <v>0</v>
      </c>
      <c r="R525" s="218">
        <f>Q525*H525</f>
        <v>0</v>
      </c>
      <c r="S525" s="218">
        <v>0</v>
      </c>
      <c r="T525" s="219">
        <f>S525*H525</f>
        <v>0</v>
      </c>
      <c r="AR525" s="25" t="s">
        <v>775</v>
      </c>
      <c r="AT525" s="25" t="s">
        <v>498</v>
      </c>
      <c r="AU525" s="25" t="s">
        <v>82</v>
      </c>
      <c r="AY525" s="25" t="s">
        <v>492</v>
      </c>
      <c r="BE525" s="220">
        <f>IF(N525="základní",J525,0)</f>
        <v>0</v>
      </c>
      <c r="BF525" s="220">
        <f>IF(N525="snížená",J525,0)</f>
        <v>0</v>
      </c>
      <c r="BG525" s="220">
        <f>IF(N525="zákl. přenesená",J525,0)</f>
        <v>0</v>
      </c>
      <c r="BH525" s="220">
        <f>IF(N525="sníž. přenesená",J525,0)</f>
        <v>0</v>
      </c>
      <c r="BI525" s="220">
        <f>IF(N525="nulová",J525,0)</f>
        <v>0</v>
      </c>
      <c r="BJ525" s="25" t="s">
        <v>80</v>
      </c>
      <c r="BK525" s="220">
        <f>ROUND(I525*H525,2)</f>
        <v>0</v>
      </c>
      <c r="BL525" s="25" t="s">
        <v>775</v>
      </c>
      <c r="BM525" s="25" t="s">
        <v>9274</v>
      </c>
    </row>
    <row r="526" spans="2:65" s="1" customFormat="1" ht="24">
      <c r="B526" s="42"/>
      <c r="C526" s="64"/>
      <c r="D526" s="221" t="s">
        <v>506</v>
      </c>
      <c r="E526" s="64"/>
      <c r="F526" s="222" t="s">
        <v>9273</v>
      </c>
      <c r="G526" s="64"/>
      <c r="H526" s="64"/>
      <c r="I526" s="177"/>
      <c r="J526" s="64"/>
      <c r="K526" s="64"/>
      <c r="L526" s="62"/>
      <c r="M526" s="223"/>
      <c r="N526" s="43"/>
      <c r="O526" s="43"/>
      <c r="P526" s="43"/>
      <c r="Q526" s="43"/>
      <c r="R526" s="43"/>
      <c r="S526" s="43"/>
      <c r="T526" s="79"/>
      <c r="AT526" s="25" t="s">
        <v>506</v>
      </c>
      <c r="AU526" s="25" t="s">
        <v>82</v>
      </c>
    </row>
    <row r="527" spans="2:65" s="1" customFormat="1" ht="108">
      <c r="B527" s="42"/>
      <c r="C527" s="64"/>
      <c r="D527" s="227" t="s">
        <v>509</v>
      </c>
      <c r="E527" s="64"/>
      <c r="F527" s="273" t="s">
        <v>9271</v>
      </c>
      <c r="G527" s="64"/>
      <c r="H527" s="64"/>
      <c r="I527" s="177"/>
      <c r="J527" s="64"/>
      <c r="K527" s="64"/>
      <c r="L527" s="62"/>
      <c r="M527" s="223"/>
      <c r="N527" s="43"/>
      <c r="O527" s="43"/>
      <c r="P527" s="43"/>
      <c r="Q527" s="43"/>
      <c r="R527" s="43"/>
      <c r="S527" s="43"/>
      <c r="T527" s="79"/>
      <c r="AT527" s="25" t="s">
        <v>509</v>
      </c>
      <c r="AU527" s="25" t="s">
        <v>82</v>
      </c>
    </row>
    <row r="528" spans="2:65" s="1" customFormat="1" ht="38.25" customHeight="1">
      <c r="B528" s="42"/>
      <c r="C528" s="209" t="s">
        <v>2092</v>
      </c>
      <c r="D528" s="209" t="s">
        <v>498</v>
      </c>
      <c r="E528" s="210" t="s">
        <v>9275</v>
      </c>
      <c r="F528" s="211" t="s">
        <v>9276</v>
      </c>
      <c r="G528" s="212" t="s">
        <v>795</v>
      </c>
      <c r="H528" s="213">
        <v>1.294</v>
      </c>
      <c r="I528" s="214"/>
      <c r="J528" s="215">
        <f>ROUND(I528*H528,2)</f>
        <v>0</v>
      </c>
      <c r="K528" s="211" t="s">
        <v>501</v>
      </c>
      <c r="L528" s="62"/>
      <c r="M528" s="216" t="s">
        <v>23</v>
      </c>
      <c r="N528" s="217" t="s">
        <v>44</v>
      </c>
      <c r="O528" s="43"/>
      <c r="P528" s="218">
        <f>O528*H528</f>
        <v>0</v>
      </c>
      <c r="Q528" s="218">
        <v>0</v>
      </c>
      <c r="R528" s="218">
        <f>Q528*H528</f>
        <v>0</v>
      </c>
      <c r="S528" s="218">
        <v>0</v>
      </c>
      <c r="T528" s="219">
        <f>S528*H528</f>
        <v>0</v>
      </c>
      <c r="AR528" s="25" t="s">
        <v>775</v>
      </c>
      <c r="AT528" s="25" t="s">
        <v>498</v>
      </c>
      <c r="AU528" s="25" t="s">
        <v>82</v>
      </c>
      <c r="AY528" s="25" t="s">
        <v>492</v>
      </c>
      <c r="BE528" s="220">
        <f>IF(N528="základní",J528,0)</f>
        <v>0</v>
      </c>
      <c r="BF528" s="220">
        <f>IF(N528="snížená",J528,0)</f>
        <v>0</v>
      </c>
      <c r="BG528" s="220">
        <f>IF(N528="zákl. přenesená",J528,0)</f>
        <v>0</v>
      </c>
      <c r="BH528" s="220">
        <f>IF(N528="sníž. přenesená",J528,0)</f>
        <v>0</v>
      </c>
      <c r="BI528" s="220">
        <f>IF(N528="nulová",J528,0)</f>
        <v>0</v>
      </c>
      <c r="BJ528" s="25" t="s">
        <v>80</v>
      </c>
      <c r="BK528" s="220">
        <f>ROUND(I528*H528,2)</f>
        <v>0</v>
      </c>
      <c r="BL528" s="25" t="s">
        <v>775</v>
      </c>
      <c r="BM528" s="25" t="s">
        <v>9277</v>
      </c>
    </row>
    <row r="529" spans="2:65" s="1" customFormat="1" ht="24">
      <c r="B529" s="42"/>
      <c r="C529" s="64"/>
      <c r="D529" s="221" t="s">
        <v>506</v>
      </c>
      <c r="E529" s="64"/>
      <c r="F529" s="222" t="s">
        <v>9276</v>
      </c>
      <c r="G529" s="64"/>
      <c r="H529" s="64"/>
      <c r="I529" s="177"/>
      <c r="J529" s="64"/>
      <c r="K529" s="64"/>
      <c r="L529" s="62"/>
      <c r="M529" s="223"/>
      <c r="N529" s="43"/>
      <c r="O529" s="43"/>
      <c r="P529" s="43"/>
      <c r="Q529" s="43"/>
      <c r="R529" s="43"/>
      <c r="S529" s="43"/>
      <c r="T529" s="79"/>
      <c r="AT529" s="25" t="s">
        <v>506</v>
      </c>
      <c r="AU529" s="25" t="s">
        <v>82</v>
      </c>
    </row>
    <row r="530" spans="2:65" s="1" customFormat="1" ht="108">
      <c r="B530" s="42"/>
      <c r="C530" s="64"/>
      <c r="D530" s="221" t="s">
        <v>509</v>
      </c>
      <c r="E530" s="64"/>
      <c r="F530" s="224" t="s">
        <v>9271</v>
      </c>
      <c r="G530" s="64"/>
      <c r="H530" s="64"/>
      <c r="I530" s="177"/>
      <c r="J530" s="64"/>
      <c r="K530" s="64"/>
      <c r="L530" s="62"/>
      <c r="M530" s="223"/>
      <c r="N530" s="43"/>
      <c r="O530" s="43"/>
      <c r="P530" s="43"/>
      <c r="Q530" s="43"/>
      <c r="R530" s="43"/>
      <c r="S530" s="43"/>
      <c r="T530" s="79"/>
      <c r="AT530" s="25" t="s">
        <v>509</v>
      </c>
      <c r="AU530" s="25" t="s">
        <v>82</v>
      </c>
    </row>
    <row r="531" spans="2:65" s="11" customFormat="1" ht="29.85" customHeight="1">
      <c r="B531" s="192"/>
      <c r="C531" s="193"/>
      <c r="D531" s="206" t="s">
        <v>72</v>
      </c>
      <c r="E531" s="207" t="s">
        <v>5366</v>
      </c>
      <c r="F531" s="207" t="s">
        <v>9278</v>
      </c>
      <c r="G531" s="193"/>
      <c r="H531" s="193"/>
      <c r="I531" s="196"/>
      <c r="J531" s="208">
        <f>BK531</f>
        <v>0</v>
      </c>
      <c r="K531" s="193"/>
      <c r="L531" s="198"/>
      <c r="M531" s="199"/>
      <c r="N531" s="200"/>
      <c r="O531" s="200"/>
      <c r="P531" s="201">
        <f>SUM(P532:P632)</f>
        <v>0</v>
      </c>
      <c r="Q531" s="200"/>
      <c r="R531" s="201">
        <f>SUM(R532:R632)</f>
        <v>10.901949999999998</v>
      </c>
      <c r="S531" s="200"/>
      <c r="T531" s="202">
        <f>SUM(T532:T632)</f>
        <v>0</v>
      </c>
      <c r="AR531" s="203" t="s">
        <v>82</v>
      </c>
      <c r="AT531" s="204" t="s">
        <v>72</v>
      </c>
      <c r="AU531" s="204" t="s">
        <v>80</v>
      </c>
      <c r="AY531" s="203" t="s">
        <v>492</v>
      </c>
      <c r="BK531" s="205">
        <f>SUM(BK532:BK632)</f>
        <v>0</v>
      </c>
    </row>
    <row r="532" spans="2:65" s="1" customFormat="1" ht="38.25" customHeight="1">
      <c r="B532" s="42"/>
      <c r="C532" s="209" t="s">
        <v>2096</v>
      </c>
      <c r="D532" s="209" t="s">
        <v>498</v>
      </c>
      <c r="E532" s="210" t="s">
        <v>9279</v>
      </c>
      <c r="F532" s="211" t="s">
        <v>9280</v>
      </c>
      <c r="G532" s="212" t="s">
        <v>1025</v>
      </c>
      <c r="H532" s="213">
        <v>17</v>
      </c>
      <c r="I532" s="214"/>
      <c r="J532" s="215">
        <f>ROUND(I532*H532,2)</f>
        <v>0</v>
      </c>
      <c r="K532" s="211" t="s">
        <v>501</v>
      </c>
      <c r="L532" s="62"/>
      <c r="M532" s="216" t="s">
        <v>23</v>
      </c>
      <c r="N532" s="217" t="s">
        <v>44</v>
      </c>
      <c r="O532" s="43"/>
      <c r="P532" s="218">
        <f>O532*H532</f>
        <v>0</v>
      </c>
      <c r="Q532" s="218">
        <v>1.0749999999999999E-2</v>
      </c>
      <c r="R532" s="218">
        <f>Q532*H532</f>
        <v>0.18275</v>
      </c>
      <c r="S532" s="218">
        <v>0</v>
      </c>
      <c r="T532" s="219">
        <f>S532*H532</f>
        <v>0</v>
      </c>
      <c r="AR532" s="25" t="s">
        <v>775</v>
      </c>
      <c r="AT532" s="25" t="s">
        <v>498</v>
      </c>
      <c r="AU532" s="25" t="s">
        <v>82</v>
      </c>
      <c r="AY532" s="25" t="s">
        <v>492</v>
      </c>
      <c r="BE532" s="220">
        <f>IF(N532="základní",J532,0)</f>
        <v>0</v>
      </c>
      <c r="BF532" s="220">
        <f>IF(N532="snížená",J532,0)</f>
        <v>0</v>
      </c>
      <c r="BG532" s="220">
        <f>IF(N532="zákl. přenesená",J532,0)</f>
        <v>0</v>
      </c>
      <c r="BH532" s="220">
        <f>IF(N532="sníž. přenesená",J532,0)</f>
        <v>0</v>
      </c>
      <c r="BI532" s="220">
        <f>IF(N532="nulová",J532,0)</f>
        <v>0</v>
      </c>
      <c r="BJ532" s="25" t="s">
        <v>80</v>
      </c>
      <c r="BK532" s="220">
        <f>ROUND(I532*H532,2)</f>
        <v>0</v>
      </c>
      <c r="BL532" s="25" t="s">
        <v>775</v>
      </c>
      <c r="BM532" s="25" t="s">
        <v>9281</v>
      </c>
    </row>
    <row r="533" spans="2:65" s="1" customFormat="1" ht="24">
      <c r="B533" s="42"/>
      <c r="C533" s="64"/>
      <c r="D533" s="221" t="s">
        <v>506</v>
      </c>
      <c r="E533" s="64"/>
      <c r="F533" s="222" t="s">
        <v>9280</v>
      </c>
      <c r="G533" s="64"/>
      <c r="H533" s="64"/>
      <c r="I533" s="177"/>
      <c r="J533" s="64"/>
      <c r="K533" s="64"/>
      <c r="L533" s="62"/>
      <c r="M533" s="223"/>
      <c r="N533" s="43"/>
      <c r="O533" s="43"/>
      <c r="P533" s="43"/>
      <c r="Q533" s="43"/>
      <c r="R533" s="43"/>
      <c r="S533" s="43"/>
      <c r="T533" s="79"/>
      <c r="AT533" s="25" t="s">
        <v>506</v>
      </c>
      <c r="AU533" s="25" t="s">
        <v>82</v>
      </c>
    </row>
    <row r="534" spans="2:65" s="1" customFormat="1" ht="36">
      <c r="B534" s="42"/>
      <c r="C534" s="64"/>
      <c r="D534" s="227" t="s">
        <v>509</v>
      </c>
      <c r="E534" s="64"/>
      <c r="F534" s="273" t="s">
        <v>9282</v>
      </c>
      <c r="G534" s="64"/>
      <c r="H534" s="64"/>
      <c r="I534" s="177"/>
      <c r="J534" s="64"/>
      <c r="K534" s="64"/>
      <c r="L534" s="62"/>
      <c r="M534" s="223"/>
      <c r="N534" s="43"/>
      <c r="O534" s="43"/>
      <c r="P534" s="43"/>
      <c r="Q534" s="43"/>
      <c r="R534" s="43"/>
      <c r="S534" s="43"/>
      <c r="T534" s="79"/>
      <c r="AT534" s="25" t="s">
        <v>509</v>
      </c>
      <c r="AU534" s="25" t="s">
        <v>82</v>
      </c>
    </row>
    <row r="535" spans="2:65" s="1" customFormat="1" ht="38.25" customHeight="1">
      <c r="B535" s="42"/>
      <c r="C535" s="209" t="s">
        <v>2101</v>
      </c>
      <c r="D535" s="209" t="s">
        <v>498</v>
      </c>
      <c r="E535" s="210" t="s">
        <v>9283</v>
      </c>
      <c r="F535" s="211" t="s">
        <v>9284</v>
      </c>
      <c r="G535" s="212" t="s">
        <v>1025</v>
      </c>
      <c r="H535" s="213">
        <v>3</v>
      </c>
      <c r="I535" s="214"/>
      <c r="J535" s="215">
        <f>ROUND(I535*H535,2)</f>
        <v>0</v>
      </c>
      <c r="K535" s="211" t="s">
        <v>501</v>
      </c>
      <c r="L535" s="62"/>
      <c r="M535" s="216" t="s">
        <v>23</v>
      </c>
      <c r="N535" s="217" t="s">
        <v>44</v>
      </c>
      <c r="O535" s="43"/>
      <c r="P535" s="218">
        <f>O535*H535</f>
        <v>0</v>
      </c>
      <c r="Q535" s="218">
        <v>1.2460000000000001E-2</v>
      </c>
      <c r="R535" s="218">
        <f>Q535*H535</f>
        <v>3.7380000000000004E-2</v>
      </c>
      <c r="S535" s="218">
        <v>0</v>
      </c>
      <c r="T535" s="219">
        <f>S535*H535</f>
        <v>0</v>
      </c>
      <c r="AR535" s="25" t="s">
        <v>775</v>
      </c>
      <c r="AT535" s="25" t="s">
        <v>498</v>
      </c>
      <c r="AU535" s="25" t="s">
        <v>82</v>
      </c>
      <c r="AY535" s="25" t="s">
        <v>492</v>
      </c>
      <c r="BE535" s="220">
        <f>IF(N535="základní",J535,0)</f>
        <v>0</v>
      </c>
      <c r="BF535" s="220">
        <f>IF(N535="snížená",J535,0)</f>
        <v>0</v>
      </c>
      <c r="BG535" s="220">
        <f>IF(N535="zákl. přenesená",J535,0)</f>
        <v>0</v>
      </c>
      <c r="BH535" s="220">
        <f>IF(N535="sníž. přenesená",J535,0)</f>
        <v>0</v>
      </c>
      <c r="BI535" s="220">
        <f>IF(N535="nulová",J535,0)</f>
        <v>0</v>
      </c>
      <c r="BJ535" s="25" t="s">
        <v>80</v>
      </c>
      <c r="BK535" s="220">
        <f>ROUND(I535*H535,2)</f>
        <v>0</v>
      </c>
      <c r="BL535" s="25" t="s">
        <v>775</v>
      </c>
      <c r="BM535" s="25" t="s">
        <v>9285</v>
      </c>
    </row>
    <row r="536" spans="2:65" s="1" customFormat="1" ht="24">
      <c r="B536" s="42"/>
      <c r="C536" s="64"/>
      <c r="D536" s="221" t="s">
        <v>506</v>
      </c>
      <c r="E536" s="64"/>
      <c r="F536" s="222" t="s">
        <v>9284</v>
      </c>
      <c r="G536" s="64"/>
      <c r="H536" s="64"/>
      <c r="I536" s="177"/>
      <c r="J536" s="64"/>
      <c r="K536" s="64"/>
      <c r="L536" s="62"/>
      <c r="M536" s="223"/>
      <c r="N536" s="43"/>
      <c r="O536" s="43"/>
      <c r="P536" s="43"/>
      <c r="Q536" s="43"/>
      <c r="R536" s="43"/>
      <c r="S536" s="43"/>
      <c r="T536" s="79"/>
      <c r="AT536" s="25" t="s">
        <v>506</v>
      </c>
      <c r="AU536" s="25" t="s">
        <v>82</v>
      </c>
    </row>
    <row r="537" spans="2:65" s="1" customFormat="1" ht="36">
      <c r="B537" s="42"/>
      <c r="C537" s="64"/>
      <c r="D537" s="227" t="s">
        <v>509</v>
      </c>
      <c r="E537" s="64"/>
      <c r="F537" s="273" t="s">
        <v>9282</v>
      </c>
      <c r="G537" s="64"/>
      <c r="H537" s="64"/>
      <c r="I537" s="177"/>
      <c r="J537" s="64"/>
      <c r="K537" s="64"/>
      <c r="L537" s="62"/>
      <c r="M537" s="223"/>
      <c r="N537" s="43"/>
      <c r="O537" s="43"/>
      <c r="P537" s="43"/>
      <c r="Q537" s="43"/>
      <c r="R537" s="43"/>
      <c r="S537" s="43"/>
      <c r="T537" s="79"/>
      <c r="AT537" s="25" t="s">
        <v>509</v>
      </c>
      <c r="AU537" s="25" t="s">
        <v>82</v>
      </c>
    </row>
    <row r="538" spans="2:65" s="1" customFormat="1" ht="38.25" customHeight="1">
      <c r="B538" s="42"/>
      <c r="C538" s="209" t="s">
        <v>2108</v>
      </c>
      <c r="D538" s="209" t="s">
        <v>498</v>
      </c>
      <c r="E538" s="210" t="s">
        <v>9286</v>
      </c>
      <c r="F538" s="211" t="s">
        <v>9287</v>
      </c>
      <c r="G538" s="212" t="s">
        <v>1025</v>
      </c>
      <c r="H538" s="213">
        <v>1</v>
      </c>
      <c r="I538" s="214"/>
      <c r="J538" s="215">
        <f>ROUND(I538*H538,2)</f>
        <v>0</v>
      </c>
      <c r="K538" s="211" t="s">
        <v>501</v>
      </c>
      <c r="L538" s="62"/>
      <c r="M538" s="216" t="s">
        <v>23</v>
      </c>
      <c r="N538" s="217" t="s">
        <v>44</v>
      </c>
      <c r="O538" s="43"/>
      <c r="P538" s="218">
        <f>O538*H538</f>
        <v>0</v>
      </c>
      <c r="Q538" s="218">
        <v>1.4149999999999999E-2</v>
      </c>
      <c r="R538" s="218">
        <f>Q538*H538</f>
        <v>1.4149999999999999E-2</v>
      </c>
      <c r="S538" s="218">
        <v>0</v>
      </c>
      <c r="T538" s="219">
        <f>S538*H538</f>
        <v>0</v>
      </c>
      <c r="AR538" s="25" t="s">
        <v>775</v>
      </c>
      <c r="AT538" s="25" t="s">
        <v>498</v>
      </c>
      <c r="AU538" s="25" t="s">
        <v>82</v>
      </c>
      <c r="AY538" s="25" t="s">
        <v>492</v>
      </c>
      <c r="BE538" s="220">
        <f>IF(N538="základní",J538,0)</f>
        <v>0</v>
      </c>
      <c r="BF538" s="220">
        <f>IF(N538="snížená",J538,0)</f>
        <v>0</v>
      </c>
      <c r="BG538" s="220">
        <f>IF(N538="zákl. přenesená",J538,0)</f>
        <v>0</v>
      </c>
      <c r="BH538" s="220">
        <f>IF(N538="sníž. přenesená",J538,0)</f>
        <v>0</v>
      </c>
      <c r="BI538" s="220">
        <f>IF(N538="nulová",J538,0)</f>
        <v>0</v>
      </c>
      <c r="BJ538" s="25" t="s">
        <v>80</v>
      </c>
      <c r="BK538" s="220">
        <f>ROUND(I538*H538,2)</f>
        <v>0</v>
      </c>
      <c r="BL538" s="25" t="s">
        <v>775</v>
      </c>
      <c r="BM538" s="25" t="s">
        <v>9288</v>
      </c>
    </row>
    <row r="539" spans="2:65" s="1" customFormat="1" ht="24">
      <c r="B539" s="42"/>
      <c r="C539" s="64"/>
      <c r="D539" s="221" t="s">
        <v>506</v>
      </c>
      <c r="E539" s="64"/>
      <c r="F539" s="222" t="s">
        <v>9287</v>
      </c>
      <c r="G539" s="64"/>
      <c r="H539" s="64"/>
      <c r="I539" s="177"/>
      <c r="J539" s="64"/>
      <c r="K539" s="64"/>
      <c r="L539" s="62"/>
      <c r="M539" s="223"/>
      <c r="N539" s="43"/>
      <c r="O539" s="43"/>
      <c r="P539" s="43"/>
      <c r="Q539" s="43"/>
      <c r="R539" s="43"/>
      <c r="S539" s="43"/>
      <c r="T539" s="79"/>
      <c r="AT539" s="25" t="s">
        <v>506</v>
      </c>
      <c r="AU539" s="25" t="s">
        <v>82</v>
      </c>
    </row>
    <row r="540" spans="2:65" s="1" customFormat="1" ht="36">
      <c r="B540" s="42"/>
      <c r="C540" s="64"/>
      <c r="D540" s="227" t="s">
        <v>509</v>
      </c>
      <c r="E540" s="64"/>
      <c r="F540" s="273" t="s">
        <v>9282</v>
      </c>
      <c r="G540" s="64"/>
      <c r="H540" s="64"/>
      <c r="I540" s="177"/>
      <c r="J540" s="64"/>
      <c r="K540" s="64"/>
      <c r="L540" s="62"/>
      <c r="M540" s="223"/>
      <c r="N540" s="43"/>
      <c r="O540" s="43"/>
      <c r="P540" s="43"/>
      <c r="Q540" s="43"/>
      <c r="R540" s="43"/>
      <c r="S540" s="43"/>
      <c r="T540" s="79"/>
      <c r="AT540" s="25" t="s">
        <v>509</v>
      </c>
      <c r="AU540" s="25" t="s">
        <v>82</v>
      </c>
    </row>
    <row r="541" spans="2:65" s="1" customFormat="1" ht="38.25" customHeight="1">
      <c r="B541" s="42"/>
      <c r="C541" s="209" t="s">
        <v>2113</v>
      </c>
      <c r="D541" s="209" t="s">
        <v>498</v>
      </c>
      <c r="E541" s="210" t="s">
        <v>9289</v>
      </c>
      <c r="F541" s="211" t="s">
        <v>9290</v>
      </c>
      <c r="G541" s="212" t="s">
        <v>1025</v>
      </c>
      <c r="H541" s="213">
        <v>2</v>
      </c>
      <c r="I541" s="214"/>
      <c r="J541" s="215">
        <f>ROUND(I541*H541,2)</f>
        <v>0</v>
      </c>
      <c r="K541" s="211" t="s">
        <v>501</v>
      </c>
      <c r="L541" s="62"/>
      <c r="M541" s="216" t="s">
        <v>23</v>
      </c>
      <c r="N541" s="217" t="s">
        <v>44</v>
      </c>
      <c r="O541" s="43"/>
      <c r="P541" s="218">
        <f>O541*H541</f>
        <v>0</v>
      </c>
      <c r="Q541" s="218">
        <v>1.6539999999999999E-2</v>
      </c>
      <c r="R541" s="218">
        <f>Q541*H541</f>
        <v>3.3079999999999998E-2</v>
      </c>
      <c r="S541" s="218">
        <v>0</v>
      </c>
      <c r="T541" s="219">
        <f>S541*H541</f>
        <v>0</v>
      </c>
      <c r="AR541" s="25" t="s">
        <v>775</v>
      </c>
      <c r="AT541" s="25" t="s">
        <v>498</v>
      </c>
      <c r="AU541" s="25" t="s">
        <v>82</v>
      </c>
      <c r="AY541" s="25" t="s">
        <v>492</v>
      </c>
      <c r="BE541" s="220">
        <f>IF(N541="základní",J541,0)</f>
        <v>0</v>
      </c>
      <c r="BF541" s="220">
        <f>IF(N541="snížená",J541,0)</f>
        <v>0</v>
      </c>
      <c r="BG541" s="220">
        <f>IF(N541="zákl. přenesená",J541,0)</f>
        <v>0</v>
      </c>
      <c r="BH541" s="220">
        <f>IF(N541="sníž. přenesená",J541,0)</f>
        <v>0</v>
      </c>
      <c r="BI541" s="220">
        <f>IF(N541="nulová",J541,0)</f>
        <v>0</v>
      </c>
      <c r="BJ541" s="25" t="s">
        <v>80</v>
      </c>
      <c r="BK541" s="220">
        <f>ROUND(I541*H541,2)</f>
        <v>0</v>
      </c>
      <c r="BL541" s="25" t="s">
        <v>775</v>
      </c>
      <c r="BM541" s="25" t="s">
        <v>9291</v>
      </c>
    </row>
    <row r="542" spans="2:65" s="1" customFormat="1" ht="24">
      <c r="B542" s="42"/>
      <c r="C542" s="64"/>
      <c r="D542" s="221" t="s">
        <v>506</v>
      </c>
      <c r="E542" s="64"/>
      <c r="F542" s="222" t="s">
        <v>9290</v>
      </c>
      <c r="G542" s="64"/>
      <c r="H542" s="64"/>
      <c r="I542" s="177"/>
      <c r="J542" s="64"/>
      <c r="K542" s="64"/>
      <c r="L542" s="62"/>
      <c r="M542" s="223"/>
      <c r="N542" s="43"/>
      <c r="O542" s="43"/>
      <c r="P542" s="43"/>
      <c r="Q542" s="43"/>
      <c r="R542" s="43"/>
      <c r="S542" s="43"/>
      <c r="T542" s="79"/>
      <c r="AT542" s="25" t="s">
        <v>506</v>
      </c>
      <c r="AU542" s="25" t="s">
        <v>82</v>
      </c>
    </row>
    <row r="543" spans="2:65" s="1" customFormat="1" ht="36">
      <c r="B543" s="42"/>
      <c r="C543" s="64"/>
      <c r="D543" s="227" t="s">
        <v>509</v>
      </c>
      <c r="E543" s="64"/>
      <c r="F543" s="273" t="s">
        <v>9282</v>
      </c>
      <c r="G543" s="64"/>
      <c r="H543" s="64"/>
      <c r="I543" s="177"/>
      <c r="J543" s="64"/>
      <c r="K543" s="64"/>
      <c r="L543" s="62"/>
      <c r="M543" s="223"/>
      <c r="N543" s="43"/>
      <c r="O543" s="43"/>
      <c r="P543" s="43"/>
      <c r="Q543" s="43"/>
      <c r="R543" s="43"/>
      <c r="S543" s="43"/>
      <c r="T543" s="79"/>
      <c r="AT543" s="25" t="s">
        <v>509</v>
      </c>
      <c r="AU543" s="25" t="s">
        <v>82</v>
      </c>
    </row>
    <row r="544" spans="2:65" s="1" customFormat="1" ht="38.25" customHeight="1">
      <c r="B544" s="42"/>
      <c r="C544" s="209" t="s">
        <v>2119</v>
      </c>
      <c r="D544" s="209" t="s">
        <v>498</v>
      </c>
      <c r="E544" s="210" t="s">
        <v>9292</v>
      </c>
      <c r="F544" s="211" t="s">
        <v>9293</v>
      </c>
      <c r="G544" s="212" t="s">
        <v>1025</v>
      </c>
      <c r="H544" s="213">
        <v>6</v>
      </c>
      <c r="I544" s="214"/>
      <c r="J544" s="215">
        <f>ROUND(I544*H544,2)</f>
        <v>0</v>
      </c>
      <c r="K544" s="211" t="s">
        <v>501</v>
      </c>
      <c r="L544" s="62"/>
      <c r="M544" s="216" t="s">
        <v>23</v>
      </c>
      <c r="N544" s="217" t="s">
        <v>44</v>
      </c>
      <c r="O544" s="43"/>
      <c r="P544" s="218">
        <f>O544*H544</f>
        <v>0</v>
      </c>
      <c r="Q544" s="218">
        <v>1.8929999999999999E-2</v>
      </c>
      <c r="R544" s="218">
        <f>Q544*H544</f>
        <v>0.11357999999999999</v>
      </c>
      <c r="S544" s="218">
        <v>0</v>
      </c>
      <c r="T544" s="219">
        <f>S544*H544</f>
        <v>0</v>
      </c>
      <c r="AR544" s="25" t="s">
        <v>775</v>
      </c>
      <c r="AT544" s="25" t="s">
        <v>498</v>
      </c>
      <c r="AU544" s="25" t="s">
        <v>82</v>
      </c>
      <c r="AY544" s="25" t="s">
        <v>492</v>
      </c>
      <c r="BE544" s="220">
        <f>IF(N544="základní",J544,0)</f>
        <v>0</v>
      </c>
      <c r="BF544" s="220">
        <f>IF(N544="snížená",J544,0)</f>
        <v>0</v>
      </c>
      <c r="BG544" s="220">
        <f>IF(N544="zákl. přenesená",J544,0)</f>
        <v>0</v>
      </c>
      <c r="BH544" s="220">
        <f>IF(N544="sníž. přenesená",J544,0)</f>
        <v>0</v>
      </c>
      <c r="BI544" s="220">
        <f>IF(N544="nulová",J544,0)</f>
        <v>0</v>
      </c>
      <c r="BJ544" s="25" t="s">
        <v>80</v>
      </c>
      <c r="BK544" s="220">
        <f>ROUND(I544*H544,2)</f>
        <v>0</v>
      </c>
      <c r="BL544" s="25" t="s">
        <v>775</v>
      </c>
      <c r="BM544" s="25" t="s">
        <v>9294</v>
      </c>
    </row>
    <row r="545" spans="2:65" s="1" customFormat="1" ht="24">
      <c r="B545" s="42"/>
      <c r="C545" s="64"/>
      <c r="D545" s="221" t="s">
        <v>506</v>
      </c>
      <c r="E545" s="64"/>
      <c r="F545" s="222" t="s">
        <v>9293</v>
      </c>
      <c r="G545" s="64"/>
      <c r="H545" s="64"/>
      <c r="I545" s="177"/>
      <c r="J545" s="64"/>
      <c r="K545" s="64"/>
      <c r="L545" s="62"/>
      <c r="M545" s="223"/>
      <c r="N545" s="43"/>
      <c r="O545" s="43"/>
      <c r="P545" s="43"/>
      <c r="Q545" s="43"/>
      <c r="R545" s="43"/>
      <c r="S545" s="43"/>
      <c r="T545" s="79"/>
      <c r="AT545" s="25" t="s">
        <v>506</v>
      </c>
      <c r="AU545" s="25" t="s">
        <v>82</v>
      </c>
    </row>
    <row r="546" spans="2:65" s="1" customFormat="1" ht="36">
      <c r="B546" s="42"/>
      <c r="C546" s="64"/>
      <c r="D546" s="227" t="s">
        <v>509</v>
      </c>
      <c r="E546" s="64"/>
      <c r="F546" s="273" t="s">
        <v>9282</v>
      </c>
      <c r="G546" s="64"/>
      <c r="H546" s="64"/>
      <c r="I546" s="177"/>
      <c r="J546" s="64"/>
      <c r="K546" s="64"/>
      <c r="L546" s="62"/>
      <c r="M546" s="223"/>
      <c r="N546" s="43"/>
      <c r="O546" s="43"/>
      <c r="P546" s="43"/>
      <c r="Q546" s="43"/>
      <c r="R546" s="43"/>
      <c r="S546" s="43"/>
      <c r="T546" s="79"/>
      <c r="AT546" s="25" t="s">
        <v>509</v>
      </c>
      <c r="AU546" s="25" t="s">
        <v>82</v>
      </c>
    </row>
    <row r="547" spans="2:65" s="1" customFormat="1" ht="38.25" customHeight="1">
      <c r="B547" s="42"/>
      <c r="C547" s="209" t="s">
        <v>2125</v>
      </c>
      <c r="D547" s="209" t="s">
        <v>498</v>
      </c>
      <c r="E547" s="210" t="s">
        <v>9295</v>
      </c>
      <c r="F547" s="211" t="s">
        <v>9296</v>
      </c>
      <c r="G547" s="212" t="s">
        <v>1025</v>
      </c>
      <c r="H547" s="213">
        <v>7</v>
      </c>
      <c r="I547" s="214"/>
      <c r="J547" s="215">
        <f>ROUND(I547*H547,2)</f>
        <v>0</v>
      </c>
      <c r="K547" s="211" t="s">
        <v>501</v>
      </c>
      <c r="L547" s="62"/>
      <c r="M547" s="216" t="s">
        <v>23</v>
      </c>
      <c r="N547" s="217" t="s">
        <v>44</v>
      </c>
      <c r="O547" s="43"/>
      <c r="P547" s="218">
        <f>O547*H547</f>
        <v>0</v>
      </c>
      <c r="Q547" s="218">
        <v>2.1319999999999999E-2</v>
      </c>
      <c r="R547" s="218">
        <f>Q547*H547</f>
        <v>0.14923999999999998</v>
      </c>
      <c r="S547" s="218">
        <v>0</v>
      </c>
      <c r="T547" s="219">
        <f>S547*H547</f>
        <v>0</v>
      </c>
      <c r="AR547" s="25" t="s">
        <v>775</v>
      </c>
      <c r="AT547" s="25" t="s">
        <v>498</v>
      </c>
      <c r="AU547" s="25" t="s">
        <v>82</v>
      </c>
      <c r="AY547" s="25" t="s">
        <v>492</v>
      </c>
      <c r="BE547" s="220">
        <f>IF(N547="základní",J547,0)</f>
        <v>0</v>
      </c>
      <c r="BF547" s="220">
        <f>IF(N547="snížená",J547,0)</f>
        <v>0</v>
      </c>
      <c r="BG547" s="220">
        <f>IF(N547="zákl. přenesená",J547,0)</f>
        <v>0</v>
      </c>
      <c r="BH547" s="220">
        <f>IF(N547="sníž. přenesená",J547,0)</f>
        <v>0</v>
      </c>
      <c r="BI547" s="220">
        <f>IF(N547="nulová",J547,0)</f>
        <v>0</v>
      </c>
      <c r="BJ547" s="25" t="s">
        <v>80</v>
      </c>
      <c r="BK547" s="220">
        <f>ROUND(I547*H547,2)</f>
        <v>0</v>
      </c>
      <c r="BL547" s="25" t="s">
        <v>775</v>
      </c>
      <c r="BM547" s="25" t="s">
        <v>9297</v>
      </c>
    </row>
    <row r="548" spans="2:65" s="1" customFormat="1" ht="24">
      <c r="B548" s="42"/>
      <c r="C548" s="64"/>
      <c r="D548" s="221" t="s">
        <v>506</v>
      </c>
      <c r="E548" s="64"/>
      <c r="F548" s="222" t="s">
        <v>9296</v>
      </c>
      <c r="G548" s="64"/>
      <c r="H548" s="64"/>
      <c r="I548" s="177"/>
      <c r="J548" s="64"/>
      <c r="K548" s="64"/>
      <c r="L548" s="62"/>
      <c r="M548" s="223"/>
      <c r="N548" s="43"/>
      <c r="O548" s="43"/>
      <c r="P548" s="43"/>
      <c r="Q548" s="43"/>
      <c r="R548" s="43"/>
      <c r="S548" s="43"/>
      <c r="T548" s="79"/>
      <c r="AT548" s="25" t="s">
        <v>506</v>
      </c>
      <c r="AU548" s="25" t="s">
        <v>82</v>
      </c>
    </row>
    <row r="549" spans="2:65" s="1" customFormat="1" ht="36">
      <c r="B549" s="42"/>
      <c r="C549" s="64"/>
      <c r="D549" s="227" t="s">
        <v>509</v>
      </c>
      <c r="E549" s="64"/>
      <c r="F549" s="273" t="s">
        <v>9282</v>
      </c>
      <c r="G549" s="64"/>
      <c r="H549" s="64"/>
      <c r="I549" s="177"/>
      <c r="J549" s="64"/>
      <c r="K549" s="64"/>
      <c r="L549" s="62"/>
      <c r="M549" s="223"/>
      <c r="N549" s="43"/>
      <c r="O549" s="43"/>
      <c r="P549" s="43"/>
      <c r="Q549" s="43"/>
      <c r="R549" s="43"/>
      <c r="S549" s="43"/>
      <c r="T549" s="79"/>
      <c r="AT549" s="25" t="s">
        <v>509</v>
      </c>
      <c r="AU549" s="25" t="s">
        <v>82</v>
      </c>
    </row>
    <row r="550" spans="2:65" s="1" customFormat="1" ht="38.25" customHeight="1">
      <c r="B550" s="42"/>
      <c r="C550" s="209" t="s">
        <v>2129</v>
      </c>
      <c r="D550" s="209" t="s">
        <v>498</v>
      </c>
      <c r="E550" s="210" t="s">
        <v>9298</v>
      </c>
      <c r="F550" s="211" t="s">
        <v>9299</v>
      </c>
      <c r="G550" s="212" t="s">
        <v>1025</v>
      </c>
      <c r="H550" s="213">
        <v>13</v>
      </c>
      <c r="I550" s="214"/>
      <c r="J550" s="215">
        <f>ROUND(I550*H550,2)</f>
        <v>0</v>
      </c>
      <c r="K550" s="211" t="s">
        <v>501</v>
      </c>
      <c r="L550" s="62"/>
      <c r="M550" s="216" t="s">
        <v>23</v>
      </c>
      <c r="N550" s="217" t="s">
        <v>44</v>
      </c>
      <c r="O550" s="43"/>
      <c r="P550" s="218">
        <f>O550*H550</f>
        <v>0</v>
      </c>
      <c r="Q550" s="218">
        <v>2.3709999999999998E-2</v>
      </c>
      <c r="R550" s="218">
        <f>Q550*H550</f>
        <v>0.30823</v>
      </c>
      <c r="S550" s="218">
        <v>0</v>
      </c>
      <c r="T550" s="219">
        <f>S550*H550</f>
        <v>0</v>
      </c>
      <c r="AR550" s="25" t="s">
        <v>775</v>
      </c>
      <c r="AT550" s="25" t="s">
        <v>498</v>
      </c>
      <c r="AU550" s="25" t="s">
        <v>82</v>
      </c>
      <c r="AY550" s="25" t="s">
        <v>492</v>
      </c>
      <c r="BE550" s="220">
        <f>IF(N550="základní",J550,0)</f>
        <v>0</v>
      </c>
      <c r="BF550" s="220">
        <f>IF(N550="snížená",J550,0)</f>
        <v>0</v>
      </c>
      <c r="BG550" s="220">
        <f>IF(N550="zákl. přenesená",J550,0)</f>
        <v>0</v>
      </c>
      <c r="BH550" s="220">
        <f>IF(N550="sníž. přenesená",J550,0)</f>
        <v>0</v>
      </c>
      <c r="BI550" s="220">
        <f>IF(N550="nulová",J550,0)</f>
        <v>0</v>
      </c>
      <c r="BJ550" s="25" t="s">
        <v>80</v>
      </c>
      <c r="BK550" s="220">
        <f>ROUND(I550*H550,2)</f>
        <v>0</v>
      </c>
      <c r="BL550" s="25" t="s">
        <v>775</v>
      </c>
      <c r="BM550" s="25" t="s">
        <v>9300</v>
      </c>
    </row>
    <row r="551" spans="2:65" s="1" customFormat="1" ht="24">
      <c r="B551" s="42"/>
      <c r="C551" s="64"/>
      <c r="D551" s="221" t="s">
        <v>506</v>
      </c>
      <c r="E551" s="64"/>
      <c r="F551" s="222" t="s">
        <v>9299</v>
      </c>
      <c r="G551" s="64"/>
      <c r="H551" s="64"/>
      <c r="I551" s="177"/>
      <c r="J551" s="64"/>
      <c r="K551" s="64"/>
      <c r="L551" s="62"/>
      <c r="M551" s="223"/>
      <c r="N551" s="43"/>
      <c r="O551" s="43"/>
      <c r="P551" s="43"/>
      <c r="Q551" s="43"/>
      <c r="R551" s="43"/>
      <c r="S551" s="43"/>
      <c r="T551" s="79"/>
      <c r="AT551" s="25" t="s">
        <v>506</v>
      </c>
      <c r="AU551" s="25" t="s">
        <v>82</v>
      </c>
    </row>
    <row r="552" spans="2:65" s="1" customFormat="1" ht="36">
      <c r="B552" s="42"/>
      <c r="C552" s="64"/>
      <c r="D552" s="227" t="s">
        <v>509</v>
      </c>
      <c r="E552" s="64"/>
      <c r="F552" s="273" t="s">
        <v>9282</v>
      </c>
      <c r="G552" s="64"/>
      <c r="H552" s="64"/>
      <c r="I552" s="177"/>
      <c r="J552" s="64"/>
      <c r="K552" s="64"/>
      <c r="L552" s="62"/>
      <c r="M552" s="223"/>
      <c r="N552" s="43"/>
      <c r="O552" s="43"/>
      <c r="P552" s="43"/>
      <c r="Q552" s="43"/>
      <c r="R552" s="43"/>
      <c r="S552" s="43"/>
      <c r="T552" s="79"/>
      <c r="AT552" s="25" t="s">
        <v>509</v>
      </c>
      <c r="AU552" s="25" t="s">
        <v>82</v>
      </c>
    </row>
    <row r="553" spans="2:65" s="1" customFormat="1" ht="38.25" customHeight="1">
      <c r="B553" s="42"/>
      <c r="C553" s="209" t="s">
        <v>2133</v>
      </c>
      <c r="D553" s="209" t="s">
        <v>498</v>
      </c>
      <c r="E553" s="210" t="s">
        <v>9301</v>
      </c>
      <c r="F553" s="211" t="s">
        <v>9302</v>
      </c>
      <c r="G553" s="212" t="s">
        <v>1025</v>
      </c>
      <c r="H553" s="213">
        <v>24</v>
      </c>
      <c r="I553" s="214"/>
      <c r="J553" s="215">
        <f>ROUND(I553*H553,2)</f>
        <v>0</v>
      </c>
      <c r="K553" s="211" t="s">
        <v>501</v>
      </c>
      <c r="L553" s="62"/>
      <c r="M553" s="216" t="s">
        <v>23</v>
      </c>
      <c r="N553" s="217" t="s">
        <v>44</v>
      </c>
      <c r="O553" s="43"/>
      <c r="P553" s="218">
        <f>O553*H553</f>
        <v>0</v>
      </c>
      <c r="Q553" s="218">
        <v>2.6100000000000002E-2</v>
      </c>
      <c r="R553" s="218">
        <f>Q553*H553</f>
        <v>0.62640000000000007</v>
      </c>
      <c r="S553" s="218">
        <v>0</v>
      </c>
      <c r="T553" s="219">
        <f>S553*H553</f>
        <v>0</v>
      </c>
      <c r="AR553" s="25" t="s">
        <v>775</v>
      </c>
      <c r="AT553" s="25" t="s">
        <v>498</v>
      </c>
      <c r="AU553" s="25" t="s">
        <v>82</v>
      </c>
      <c r="AY553" s="25" t="s">
        <v>492</v>
      </c>
      <c r="BE553" s="220">
        <f>IF(N553="základní",J553,0)</f>
        <v>0</v>
      </c>
      <c r="BF553" s="220">
        <f>IF(N553="snížená",J553,0)</f>
        <v>0</v>
      </c>
      <c r="BG553" s="220">
        <f>IF(N553="zákl. přenesená",J553,0)</f>
        <v>0</v>
      </c>
      <c r="BH553" s="220">
        <f>IF(N553="sníž. přenesená",J553,0)</f>
        <v>0</v>
      </c>
      <c r="BI553" s="220">
        <f>IF(N553="nulová",J553,0)</f>
        <v>0</v>
      </c>
      <c r="BJ553" s="25" t="s">
        <v>80</v>
      </c>
      <c r="BK553" s="220">
        <f>ROUND(I553*H553,2)</f>
        <v>0</v>
      </c>
      <c r="BL553" s="25" t="s">
        <v>775</v>
      </c>
      <c r="BM553" s="25" t="s">
        <v>9303</v>
      </c>
    </row>
    <row r="554" spans="2:65" s="1" customFormat="1" ht="24">
      <c r="B554" s="42"/>
      <c r="C554" s="64"/>
      <c r="D554" s="221" t="s">
        <v>506</v>
      </c>
      <c r="E554" s="64"/>
      <c r="F554" s="222" t="s">
        <v>9302</v>
      </c>
      <c r="G554" s="64"/>
      <c r="H554" s="64"/>
      <c r="I554" s="177"/>
      <c r="J554" s="64"/>
      <c r="K554" s="64"/>
      <c r="L554" s="62"/>
      <c r="M554" s="223"/>
      <c r="N554" s="43"/>
      <c r="O554" s="43"/>
      <c r="P554" s="43"/>
      <c r="Q554" s="43"/>
      <c r="R554" s="43"/>
      <c r="S554" s="43"/>
      <c r="T554" s="79"/>
      <c r="AT554" s="25" t="s">
        <v>506</v>
      </c>
      <c r="AU554" s="25" t="s">
        <v>82</v>
      </c>
    </row>
    <row r="555" spans="2:65" s="1" customFormat="1" ht="36">
      <c r="B555" s="42"/>
      <c r="C555" s="64"/>
      <c r="D555" s="227" t="s">
        <v>509</v>
      </c>
      <c r="E555" s="64"/>
      <c r="F555" s="273" t="s">
        <v>9282</v>
      </c>
      <c r="G555" s="64"/>
      <c r="H555" s="64"/>
      <c r="I555" s="177"/>
      <c r="J555" s="64"/>
      <c r="K555" s="64"/>
      <c r="L555" s="62"/>
      <c r="M555" s="223"/>
      <c r="N555" s="43"/>
      <c r="O555" s="43"/>
      <c r="P555" s="43"/>
      <c r="Q555" s="43"/>
      <c r="R555" s="43"/>
      <c r="S555" s="43"/>
      <c r="T555" s="79"/>
      <c r="AT555" s="25" t="s">
        <v>509</v>
      </c>
      <c r="AU555" s="25" t="s">
        <v>82</v>
      </c>
    </row>
    <row r="556" spans="2:65" s="1" customFormat="1" ht="38.25" customHeight="1">
      <c r="B556" s="42"/>
      <c r="C556" s="209" t="s">
        <v>2139</v>
      </c>
      <c r="D556" s="209" t="s">
        <v>498</v>
      </c>
      <c r="E556" s="210" t="s">
        <v>9304</v>
      </c>
      <c r="F556" s="211" t="s">
        <v>9305</v>
      </c>
      <c r="G556" s="212" t="s">
        <v>1025</v>
      </c>
      <c r="H556" s="213">
        <v>5</v>
      </c>
      <c r="I556" s="214"/>
      <c r="J556" s="215">
        <f>ROUND(I556*H556,2)</f>
        <v>0</v>
      </c>
      <c r="K556" s="211" t="s">
        <v>501</v>
      </c>
      <c r="L556" s="62"/>
      <c r="M556" s="216" t="s">
        <v>23</v>
      </c>
      <c r="N556" s="217" t="s">
        <v>44</v>
      </c>
      <c r="O556" s="43"/>
      <c r="P556" s="218">
        <f>O556*H556</f>
        <v>0</v>
      </c>
      <c r="Q556" s="218">
        <v>2.7199999999999998E-2</v>
      </c>
      <c r="R556" s="218">
        <f>Q556*H556</f>
        <v>0.13599999999999998</v>
      </c>
      <c r="S556" s="218">
        <v>0</v>
      </c>
      <c r="T556" s="219">
        <f>S556*H556</f>
        <v>0</v>
      </c>
      <c r="AR556" s="25" t="s">
        <v>775</v>
      </c>
      <c r="AT556" s="25" t="s">
        <v>498</v>
      </c>
      <c r="AU556" s="25" t="s">
        <v>82</v>
      </c>
      <c r="AY556" s="25" t="s">
        <v>492</v>
      </c>
      <c r="BE556" s="220">
        <f>IF(N556="základní",J556,0)</f>
        <v>0</v>
      </c>
      <c r="BF556" s="220">
        <f>IF(N556="snížená",J556,0)</f>
        <v>0</v>
      </c>
      <c r="BG556" s="220">
        <f>IF(N556="zákl. přenesená",J556,0)</f>
        <v>0</v>
      </c>
      <c r="BH556" s="220">
        <f>IF(N556="sníž. přenesená",J556,0)</f>
        <v>0</v>
      </c>
      <c r="BI556" s="220">
        <f>IF(N556="nulová",J556,0)</f>
        <v>0</v>
      </c>
      <c r="BJ556" s="25" t="s">
        <v>80</v>
      </c>
      <c r="BK556" s="220">
        <f>ROUND(I556*H556,2)</f>
        <v>0</v>
      </c>
      <c r="BL556" s="25" t="s">
        <v>775</v>
      </c>
      <c r="BM556" s="25" t="s">
        <v>9306</v>
      </c>
    </row>
    <row r="557" spans="2:65" s="1" customFormat="1" ht="24">
      <c r="B557" s="42"/>
      <c r="C557" s="64"/>
      <c r="D557" s="221" t="s">
        <v>506</v>
      </c>
      <c r="E557" s="64"/>
      <c r="F557" s="222" t="s">
        <v>9305</v>
      </c>
      <c r="G557" s="64"/>
      <c r="H557" s="64"/>
      <c r="I557" s="177"/>
      <c r="J557" s="64"/>
      <c r="K557" s="64"/>
      <c r="L557" s="62"/>
      <c r="M557" s="223"/>
      <c r="N557" s="43"/>
      <c r="O557" s="43"/>
      <c r="P557" s="43"/>
      <c r="Q557" s="43"/>
      <c r="R557" s="43"/>
      <c r="S557" s="43"/>
      <c r="T557" s="79"/>
      <c r="AT557" s="25" t="s">
        <v>506</v>
      </c>
      <c r="AU557" s="25" t="s">
        <v>82</v>
      </c>
    </row>
    <row r="558" spans="2:65" s="1" customFormat="1" ht="36">
      <c r="B558" s="42"/>
      <c r="C558" s="64"/>
      <c r="D558" s="227" t="s">
        <v>509</v>
      </c>
      <c r="E558" s="64"/>
      <c r="F558" s="273" t="s">
        <v>9282</v>
      </c>
      <c r="G558" s="64"/>
      <c r="H558" s="64"/>
      <c r="I558" s="177"/>
      <c r="J558" s="64"/>
      <c r="K558" s="64"/>
      <c r="L558" s="62"/>
      <c r="M558" s="223"/>
      <c r="N558" s="43"/>
      <c r="O558" s="43"/>
      <c r="P558" s="43"/>
      <c r="Q558" s="43"/>
      <c r="R558" s="43"/>
      <c r="S558" s="43"/>
      <c r="T558" s="79"/>
      <c r="AT558" s="25" t="s">
        <v>509</v>
      </c>
      <c r="AU558" s="25" t="s">
        <v>82</v>
      </c>
    </row>
    <row r="559" spans="2:65" s="1" customFormat="1" ht="38.25" customHeight="1">
      <c r="B559" s="42"/>
      <c r="C559" s="209" t="s">
        <v>2147</v>
      </c>
      <c r="D559" s="209" t="s">
        <v>498</v>
      </c>
      <c r="E559" s="210" t="s">
        <v>9307</v>
      </c>
      <c r="F559" s="211" t="s">
        <v>9308</v>
      </c>
      <c r="G559" s="212" t="s">
        <v>1025</v>
      </c>
      <c r="H559" s="213">
        <v>21</v>
      </c>
      <c r="I559" s="214"/>
      <c r="J559" s="215">
        <f>ROUND(I559*H559,2)</f>
        <v>0</v>
      </c>
      <c r="K559" s="211" t="s">
        <v>501</v>
      </c>
      <c r="L559" s="62"/>
      <c r="M559" s="216" t="s">
        <v>23</v>
      </c>
      <c r="N559" s="217" t="s">
        <v>44</v>
      </c>
      <c r="O559" s="43"/>
      <c r="P559" s="218">
        <f>O559*H559</f>
        <v>0</v>
      </c>
      <c r="Q559" s="218">
        <v>3.0880000000000001E-2</v>
      </c>
      <c r="R559" s="218">
        <f>Q559*H559</f>
        <v>0.64848000000000006</v>
      </c>
      <c r="S559" s="218">
        <v>0</v>
      </c>
      <c r="T559" s="219">
        <f>S559*H559</f>
        <v>0</v>
      </c>
      <c r="AR559" s="25" t="s">
        <v>775</v>
      </c>
      <c r="AT559" s="25" t="s">
        <v>498</v>
      </c>
      <c r="AU559" s="25" t="s">
        <v>82</v>
      </c>
      <c r="AY559" s="25" t="s">
        <v>492</v>
      </c>
      <c r="BE559" s="220">
        <f>IF(N559="základní",J559,0)</f>
        <v>0</v>
      </c>
      <c r="BF559" s="220">
        <f>IF(N559="snížená",J559,0)</f>
        <v>0</v>
      </c>
      <c r="BG559" s="220">
        <f>IF(N559="zákl. přenesená",J559,0)</f>
        <v>0</v>
      </c>
      <c r="BH559" s="220">
        <f>IF(N559="sníž. přenesená",J559,0)</f>
        <v>0</v>
      </c>
      <c r="BI559" s="220">
        <f>IF(N559="nulová",J559,0)</f>
        <v>0</v>
      </c>
      <c r="BJ559" s="25" t="s">
        <v>80</v>
      </c>
      <c r="BK559" s="220">
        <f>ROUND(I559*H559,2)</f>
        <v>0</v>
      </c>
      <c r="BL559" s="25" t="s">
        <v>775</v>
      </c>
      <c r="BM559" s="25" t="s">
        <v>9309</v>
      </c>
    </row>
    <row r="560" spans="2:65" s="1" customFormat="1" ht="24">
      <c r="B560" s="42"/>
      <c r="C560" s="64"/>
      <c r="D560" s="221" t="s">
        <v>506</v>
      </c>
      <c r="E560" s="64"/>
      <c r="F560" s="222" t="s">
        <v>9308</v>
      </c>
      <c r="G560" s="64"/>
      <c r="H560" s="64"/>
      <c r="I560" s="177"/>
      <c r="J560" s="64"/>
      <c r="K560" s="64"/>
      <c r="L560" s="62"/>
      <c r="M560" s="223"/>
      <c r="N560" s="43"/>
      <c r="O560" s="43"/>
      <c r="P560" s="43"/>
      <c r="Q560" s="43"/>
      <c r="R560" s="43"/>
      <c r="S560" s="43"/>
      <c r="T560" s="79"/>
      <c r="AT560" s="25" t="s">
        <v>506</v>
      </c>
      <c r="AU560" s="25" t="s">
        <v>82</v>
      </c>
    </row>
    <row r="561" spans="2:65" s="1" customFormat="1" ht="36">
      <c r="B561" s="42"/>
      <c r="C561" s="64"/>
      <c r="D561" s="227" t="s">
        <v>509</v>
      </c>
      <c r="E561" s="64"/>
      <c r="F561" s="273" t="s">
        <v>9282</v>
      </c>
      <c r="G561" s="64"/>
      <c r="H561" s="64"/>
      <c r="I561" s="177"/>
      <c r="J561" s="64"/>
      <c r="K561" s="64"/>
      <c r="L561" s="62"/>
      <c r="M561" s="223"/>
      <c r="N561" s="43"/>
      <c r="O561" s="43"/>
      <c r="P561" s="43"/>
      <c r="Q561" s="43"/>
      <c r="R561" s="43"/>
      <c r="S561" s="43"/>
      <c r="T561" s="79"/>
      <c r="AT561" s="25" t="s">
        <v>509</v>
      </c>
      <c r="AU561" s="25" t="s">
        <v>82</v>
      </c>
    </row>
    <row r="562" spans="2:65" s="1" customFormat="1" ht="38.25" customHeight="1">
      <c r="B562" s="42"/>
      <c r="C562" s="209" t="s">
        <v>2153</v>
      </c>
      <c r="D562" s="209" t="s">
        <v>498</v>
      </c>
      <c r="E562" s="210" t="s">
        <v>9310</v>
      </c>
      <c r="F562" s="211" t="s">
        <v>9311</v>
      </c>
      <c r="G562" s="212" t="s">
        <v>1025</v>
      </c>
      <c r="H562" s="213">
        <v>108</v>
      </c>
      <c r="I562" s="214"/>
      <c r="J562" s="215">
        <f>ROUND(I562*H562,2)</f>
        <v>0</v>
      </c>
      <c r="K562" s="211" t="s">
        <v>501</v>
      </c>
      <c r="L562" s="62"/>
      <c r="M562" s="216" t="s">
        <v>23</v>
      </c>
      <c r="N562" s="217" t="s">
        <v>44</v>
      </c>
      <c r="O562" s="43"/>
      <c r="P562" s="218">
        <f>O562*H562</f>
        <v>0</v>
      </c>
      <c r="Q562" s="218">
        <v>3.5659999999999997E-2</v>
      </c>
      <c r="R562" s="218">
        <f>Q562*H562</f>
        <v>3.8512799999999996</v>
      </c>
      <c r="S562" s="218">
        <v>0</v>
      </c>
      <c r="T562" s="219">
        <f>S562*H562</f>
        <v>0</v>
      </c>
      <c r="AR562" s="25" t="s">
        <v>775</v>
      </c>
      <c r="AT562" s="25" t="s">
        <v>498</v>
      </c>
      <c r="AU562" s="25" t="s">
        <v>82</v>
      </c>
      <c r="AY562" s="25" t="s">
        <v>492</v>
      </c>
      <c r="BE562" s="220">
        <f>IF(N562="základní",J562,0)</f>
        <v>0</v>
      </c>
      <c r="BF562" s="220">
        <f>IF(N562="snížená",J562,0)</f>
        <v>0</v>
      </c>
      <c r="BG562" s="220">
        <f>IF(N562="zákl. přenesená",J562,0)</f>
        <v>0</v>
      </c>
      <c r="BH562" s="220">
        <f>IF(N562="sníž. přenesená",J562,0)</f>
        <v>0</v>
      </c>
      <c r="BI562" s="220">
        <f>IF(N562="nulová",J562,0)</f>
        <v>0</v>
      </c>
      <c r="BJ562" s="25" t="s">
        <v>80</v>
      </c>
      <c r="BK562" s="220">
        <f>ROUND(I562*H562,2)</f>
        <v>0</v>
      </c>
      <c r="BL562" s="25" t="s">
        <v>775</v>
      </c>
      <c r="BM562" s="25" t="s">
        <v>9312</v>
      </c>
    </row>
    <row r="563" spans="2:65" s="1" customFormat="1" ht="24">
      <c r="B563" s="42"/>
      <c r="C563" s="64"/>
      <c r="D563" s="221" t="s">
        <v>506</v>
      </c>
      <c r="E563" s="64"/>
      <c r="F563" s="222" t="s">
        <v>9311</v>
      </c>
      <c r="G563" s="64"/>
      <c r="H563" s="64"/>
      <c r="I563" s="177"/>
      <c r="J563" s="64"/>
      <c r="K563" s="64"/>
      <c r="L563" s="62"/>
      <c r="M563" s="223"/>
      <c r="N563" s="43"/>
      <c r="O563" s="43"/>
      <c r="P563" s="43"/>
      <c r="Q563" s="43"/>
      <c r="R563" s="43"/>
      <c r="S563" s="43"/>
      <c r="T563" s="79"/>
      <c r="AT563" s="25" t="s">
        <v>506</v>
      </c>
      <c r="AU563" s="25" t="s">
        <v>82</v>
      </c>
    </row>
    <row r="564" spans="2:65" s="1" customFormat="1" ht="36">
      <c r="B564" s="42"/>
      <c r="C564" s="64"/>
      <c r="D564" s="227" t="s">
        <v>509</v>
      </c>
      <c r="E564" s="64"/>
      <c r="F564" s="273" t="s">
        <v>9282</v>
      </c>
      <c r="G564" s="64"/>
      <c r="H564" s="64"/>
      <c r="I564" s="177"/>
      <c r="J564" s="64"/>
      <c r="K564" s="64"/>
      <c r="L564" s="62"/>
      <c r="M564" s="223"/>
      <c r="N564" s="43"/>
      <c r="O564" s="43"/>
      <c r="P564" s="43"/>
      <c r="Q564" s="43"/>
      <c r="R564" s="43"/>
      <c r="S564" s="43"/>
      <c r="T564" s="79"/>
      <c r="AT564" s="25" t="s">
        <v>509</v>
      </c>
      <c r="AU564" s="25" t="s">
        <v>82</v>
      </c>
    </row>
    <row r="565" spans="2:65" s="1" customFormat="1" ht="38.25" customHeight="1">
      <c r="B565" s="42"/>
      <c r="C565" s="209" t="s">
        <v>2160</v>
      </c>
      <c r="D565" s="209" t="s">
        <v>498</v>
      </c>
      <c r="E565" s="210" t="s">
        <v>9313</v>
      </c>
      <c r="F565" s="211" t="s">
        <v>9314</v>
      </c>
      <c r="G565" s="212" t="s">
        <v>1025</v>
      </c>
      <c r="H565" s="213">
        <v>45</v>
      </c>
      <c r="I565" s="214"/>
      <c r="J565" s="215">
        <f>ROUND(I565*H565,2)</f>
        <v>0</v>
      </c>
      <c r="K565" s="211" t="s">
        <v>501</v>
      </c>
      <c r="L565" s="62"/>
      <c r="M565" s="216" t="s">
        <v>23</v>
      </c>
      <c r="N565" s="217" t="s">
        <v>44</v>
      </c>
      <c r="O565" s="43"/>
      <c r="P565" s="218">
        <f>O565*H565</f>
        <v>0</v>
      </c>
      <c r="Q565" s="218">
        <v>4.0439999999999997E-2</v>
      </c>
      <c r="R565" s="218">
        <f>Q565*H565</f>
        <v>1.8197999999999999</v>
      </c>
      <c r="S565" s="218">
        <v>0</v>
      </c>
      <c r="T565" s="219">
        <f>S565*H565</f>
        <v>0</v>
      </c>
      <c r="AR565" s="25" t="s">
        <v>775</v>
      </c>
      <c r="AT565" s="25" t="s">
        <v>498</v>
      </c>
      <c r="AU565" s="25" t="s">
        <v>82</v>
      </c>
      <c r="AY565" s="25" t="s">
        <v>492</v>
      </c>
      <c r="BE565" s="220">
        <f>IF(N565="základní",J565,0)</f>
        <v>0</v>
      </c>
      <c r="BF565" s="220">
        <f>IF(N565="snížená",J565,0)</f>
        <v>0</v>
      </c>
      <c r="BG565" s="220">
        <f>IF(N565="zákl. přenesená",J565,0)</f>
        <v>0</v>
      </c>
      <c r="BH565" s="220">
        <f>IF(N565="sníž. přenesená",J565,0)</f>
        <v>0</v>
      </c>
      <c r="BI565" s="220">
        <f>IF(N565="nulová",J565,0)</f>
        <v>0</v>
      </c>
      <c r="BJ565" s="25" t="s">
        <v>80</v>
      </c>
      <c r="BK565" s="220">
        <f>ROUND(I565*H565,2)</f>
        <v>0</v>
      </c>
      <c r="BL565" s="25" t="s">
        <v>775</v>
      </c>
      <c r="BM565" s="25" t="s">
        <v>9315</v>
      </c>
    </row>
    <row r="566" spans="2:65" s="1" customFormat="1" ht="24">
      <c r="B566" s="42"/>
      <c r="C566" s="64"/>
      <c r="D566" s="221" t="s">
        <v>506</v>
      </c>
      <c r="E566" s="64"/>
      <c r="F566" s="222" t="s">
        <v>9314</v>
      </c>
      <c r="G566" s="64"/>
      <c r="H566" s="64"/>
      <c r="I566" s="177"/>
      <c r="J566" s="64"/>
      <c r="K566" s="64"/>
      <c r="L566" s="62"/>
      <c r="M566" s="223"/>
      <c r="N566" s="43"/>
      <c r="O566" s="43"/>
      <c r="P566" s="43"/>
      <c r="Q566" s="43"/>
      <c r="R566" s="43"/>
      <c r="S566" s="43"/>
      <c r="T566" s="79"/>
      <c r="AT566" s="25" t="s">
        <v>506</v>
      </c>
      <c r="AU566" s="25" t="s">
        <v>82</v>
      </c>
    </row>
    <row r="567" spans="2:65" s="1" customFormat="1" ht="36">
      <c r="B567" s="42"/>
      <c r="C567" s="64"/>
      <c r="D567" s="227" t="s">
        <v>509</v>
      </c>
      <c r="E567" s="64"/>
      <c r="F567" s="273" t="s">
        <v>9282</v>
      </c>
      <c r="G567" s="64"/>
      <c r="H567" s="64"/>
      <c r="I567" s="177"/>
      <c r="J567" s="64"/>
      <c r="K567" s="64"/>
      <c r="L567" s="62"/>
      <c r="M567" s="223"/>
      <c r="N567" s="43"/>
      <c r="O567" s="43"/>
      <c r="P567" s="43"/>
      <c r="Q567" s="43"/>
      <c r="R567" s="43"/>
      <c r="S567" s="43"/>
      <c r="T567" s="79"/>
      <c r="AT567" s="25" t="s">
        <v>509</v>
      </c>
      <c r="AU567" s="25" t="s">
        <v>82</v>
      </c>
    </row>
    <row r="568" spans="2:65" s="1" customFormat="1" ht="38.25" customHeight="1">
      <c r="B568" s="42"/>
      <c r="C568" s="209" t="s">
        <v>2166</v>
      </c>
      <c r="D568" s="209" t="s">
        <v>498</v>
      </c>
      <c r="E568" s="210" t="s">
        <v>9316</v>
      </c>
      <c r="F568" s="211" t="s">
        <v>9317</v>
      </c>
      <c r="G568" s="212" t="s">
        <v>1025</v>
      </c>
      <c r="H568" s="213">
        <v>6</v>
      </c>
      <c r="I568" s="214"/>
      <c r="J568" s="215">
        <f>ROUND(I568*H568,2)</f>
        <v>0</v>
      </c>
      <c r="K568" s="211" t="s">
        <v>501</v>
      </c>
      <c r="L568" s="62"/>
      <c r="M568" s="216" t="s">
        <v>23</v>
      </c>
      <c r="N568" s="217" t="s">
        <v>44</v>
      </c>
      <c r="O568" s="43"/>
      <c r="P568" s="218">
        <f>O568*H568</f>
        <v>0</v>
      </c>
      <c r="Q568" s="218">
        <v>1.6549999999999999E-2</v>
      </c>
      <c r="R568" s="218">
        <f>Q568*H568</f>
        <v>9.9299999999999999E-2</v>
      </c>
      <c r="S568" s="218">
        <v>0</v>
      </c>
      <c r="T568" s="219">
        <f>S568*H568</f>
        <v>0</v>
      </c>
      <c r="AR568" s="25" t="s">
        <v>775</v>
      </c>
      <c r="AT568" s="25" t="s">
        <v>498</v>
      </c>
      <c r="AU568" s="25" t="s">
        <v>82</v>
      </c>
      <c r="AY568" s="25" t="s">
        <v>492</v>
      </c>
      <c r="BE568" s="220">
        <f>IF(N568="základní",J568,0)</f>
        <v>0</v>
      </c>
      <c r="BF568" s="220">
        <f>IF(N568="snížená",J568,0)</f>
        <v>0</v>
      </c>
      <c r="BG568" s="220">
        <f>IF(N568="zákl. přenesená",J568,0)</f>
        <v>0</v>
      </c>
      <c r="BH568" s="220">
        <f>IF(N568="sníž. přenesená",J568,0)</f>
        <v>0</v>
      </c>
      <c r="BI568" s="220">
        <f>IF(N568="nulová",J568,0)</f>
        <v>0</v>
      </c>
      <c r="BJ568" s="25" t="s">
        <v>80</v>
      </c>
      <c r="BK568" s="220">
        <f>ROUND(I568*H568,2)</f>
        <v>0</v>
      </c>
      <c r="BL568" s="25" t="s">
        <v>775</v>
      </c>
      <c r="BM568" s="25" t="s">
        <v>9318</v>
      </c>
    </row>
    <row r="569" spans="2:65" s="1" customFormat="1" ht="24">
      <c r="B569" s="42"/>
      <c r="C569" s="64"/>
      <c r="D569" s="221" t="s">
        <v>506</v>
      </c>
      <c r="E569" s="64"/>
      <c r="F569" s="222" t="s">
        <v>9317</v>
      </c>
      <c r="G569" s="64"/>
      <c r="H569" s="64"/>
      <c r="I569" s="177"/>
      <c r="J569" s="64"/>
      <c r="K569" s="64"/>
      <c r="L569" s="62"/>
      <c r="M569" s="223"/>
      <c r="N569" s="43"/>
      <c r="O569" s="43"/>
      <c r="P569" s="43"/>
      <c r="Q569" s="43"/>
      <c r="R569" s="43"/>
      <c r="S569" s="43"/>
      <c r="T569" s="79"/>
      <c r="AT569" s="25" t="s">
        <v>506</v>
      </c>
      <c r="AU569" s="25" t="s">
        <v>82</v>
      </c>
    </row>
    <row r="570" spans="2:65" s="1" customFormat="1" ht="36">
      <c r="B570" s="42"/>
      <c r="C570" s="64"/>
      <c r="D570" s="227" t="s">
        <v>509</v>
      </c>
      <c r="E570" s="64"/>
      <c r="F570" s="273" t="s">
        <v>9282</v>
      </c>
      <c r="G570" s="64"/>
      <c r="H570" s="64"/>
      <c r="I570" s="177"/>
      <c r="J570" s="64"/>
      <c r="K570" s="64"/>
      <c r="L570" s="62"/>
      <c r="M570" s="223"/>
      <c r="N570" s="43"/>
      <c r="O570" s="43"/>
      <c r="P570" s="43"/>
      <c r="Q570" s="43"/>
      <c r="R570" s="43"/>
      <c r="S570" s="43"/>
      <c r="T570" s="79"/>
      <c r="AT570" s="25" t="s">
        <v>509</v>
      </c>
      <c r="AU570" s="25" t="s">
        <v>82</v>
      </c>
    </row>
    <row r="571" spans="2:65" s="1" customFormat="1" ht="38.25" customHeight="1">
      <c r="B571" s="42"/>
      <c r="C571" s="209" t="s">
        <v>2180</v>
      </c>
      <c r="D571" s="209" t="s">
        <v>498</v>
      </c>
      <c r="E571" s="210" t="s">
        <v>9319</v>
      </c>
      <c r="F571" s="211" t="s">
        <v>9320</v>
      </c>
      <c r="G571" s="212" t="s">
        <v>1025</v>
      </c>
      <c r="H571" s="213">
        <v>2</v>
      </c>
      <c r="I571" s="214"/>
      <c r="J571" s="215">
        <f>ROUND(I571*H571,2)</f>
        <v>0</v>
      </c>
      <c r="K571" s="211" t="s">
        <v>501</v>
      </c>
      <c r="L571" s="62"/>
      <c r="M571" s="216" t="s">
        <v>23</v>
      </c>
      <c r="N571" s="217" t="s">
        <v>44</v>
      </c>
      <c r="O571" s="43"/>
      <c r="P571" s="218">
        <f>O571*H571</f>
        <v>0</v>
      </c>
      <c r="Q571" s="218">
        <v>2.5159999999999998E-2</v>
      </c>
      <c r="R571" s="218">
        <f>Q571*H571</f>
        <v>5.0319999999999997E-2</v>
      </c>
      <c r="S571" s="218">
        <v>0</v>
      </c>
      <c r="T571" s="219">
        <f>S571*H571</f>
        <v>0</v>
      </c>
      <c r="AR571" s="25" t="s">
        <v>775</v>
      </c>
      <c r="AT571" s="25" t="s">
        <v>498</v>
      </c>
      <c r="AU571" s="25" t="s">
        <v>82</v>
      </c>
      <c r="AY571" s="25" t="s">
        <v>492</v>
      </c>
      <c r="BE571" s="220">
        <f>IF(N571="základní",J571,0)</f>
        <v>0</v>
      </c>
      <c r="BF571" s="220">
        <f>IF(N571="snížená",J571,0)</f>
        <v>0</v>
      </c>
      <c r="BG571" s="220">
        <f>IF(N571="zákl. přenesená",J571,0)</f>
        <v>0</v>
      </c>
      <c r="BH571" s="220">
        <f>IF(N571="sníž. přenesená",J571,0)</f>
        <v>0</v>
      </c>
      <c r="BI571" s="220">
        <f>IF(N571="nulová",J571,0)</f>
        <v>0</v>
      </c>
      <c r="BJ571" s="25" t="s">
        <v>80</v>
      </c>
      <c r="BK571" s="220">
        <f>ROUND(I571*H571,2)</f>
        <v>0</v>
      </c>
      <c r="BL571" s="25" t="s">
        <v>775</v>
      </c>
      <c r="BM571" s="25" t="s">
        <v>9321</v>
      </c>
    </row>
    <row r="572" spans="2:65" s="1" customFormat="1" ht="24">
      <c r="B572" s="42"/>
      <c r="C572" s="64"/>
      <c r="D572" s="221" t="s">
        <v>506</v>
      </c>
      <c r="E572" s="64"/>
      <c r="F572" s="222" t="s">
        <v>9320</v>
      </c>
      <c r="G572" s="64"/>
      <c r="H572" s="64"/>
      <c r="I572" s="177"/>
      <c r="J572" s="64"/>
      <c r="K572" s="64"/>
      <c r="L572" s="62"/>
      <c r="M572" s="223"/>
      <c r="N572" s="43"/>
      <c r="O572" s="43"/>
      <c r="P572" s="43"/>
      <c r="Q572" s="43"/>
      <c r="R572" s="43"/>
      <c r="S572" s="43"/>
      <c r="T572" s="79"/>
      <c r="AT572" s="25" t="s">
        <v>506</v>
      </c>
      <c r="AU572" s="25" t="s">
        <v>82</v>
      </c>
    </row>
    <row r="573" spans="2:65" s="1" customFormat="1" ht="36">
      <c r="B573" s="42"/>
      <c r="C573" s="64"/>
      <c r="D573" s="227" t="s">
        <v>509</v>
      </c>
      <c r="E573" s="64"/>
      <c r="F573" s="273" t="s">
        <v>9282</v>
      </c>
      <c r="G573" s="64"/>
      <c r="H573" s="64"/>
      <c r="I573" s="177"/>
      <c r="J573" s="64"/>
      <c r="K573" s="64"/>
      <c r="L573" s="62"/>
      <c r="M573" s="223"/>
      <c r="N573" s="43"/>
      <c r="O573" s="43"/>
      <c r="P573" s="43"/>
      <c r="Q573" s="43"/>
      <c r="R573" s="43"/>
      <c r="S573" s="43"/>
      <c r="T573" s="79"/>
      <c r="AT573" s="25" t="s">
        <v>509</v>
      </c>
      <c r="AU573" s="25" t="s">
        <v>82</v>
      </c>
    </row>
    <row r="574" spans="2:65" s="1" customFormat="1" ht="38.25" customHeight="1">
      <c r="B574" s="42"/>
      <c r="C574" s="209" t="s">
        <v>2187</v>
      </c>
      <c r="D574" s="209" t="s">
        <v>498</v>
      </c>
      <c r="E574" s="210" t="s">
        <v>9322</v>
      </c>
      <c r="F574" s="211" t="s">
        <v>9323</v>
      </c>
      <c r="G574" s="212" t="s">
        <v>1025</v>
      </c>
      <c r="H574" s="213">
        <v>2</v>
      </c>
      <c r="I574" s="214"/>
      <c r="J574" s="215">
        <f>ROUND(I574*H574,2)</f>
        <v>0</v>
      </c>
      <c r="K574" s="211" t="s">
        <v>501</v>
      </c>
      <c r="L574" s="62"/>
      <c r="M574" s="216" t="s">
        <v>23</v>
      </c>
      <c r="N574" s="217" t="s">
        <v>44</v>
      </c>
      <c r="O574" s="43"/>
      <c r="P574" s="218">
        <f>O574*H574</f>
        <v>0</v>
      </c>
      <c r="Q574" s="218">
        <v>3.09E-2</v>
      </c>
      <c r="R574" s="218">
        <f>Q574*H574</f>
        <v>6.1800000000000001E-2</v>
      </c>
      <c r="S574" s="218">
        <v>0</v>
      </c>
      <c r="T574" s="219">
        <f>S574*H574</f>
        <v>0</v>
      </c>
      <c r="AR574" s="25" t="s">
        <v>775</v>
      </c>
      <c r="AT574" s="25" t="s">
        <v>498</v>
      </c>
      <c r="AU574" s="25" t="s">
        <v>82</v>
      </c>
      <c r="AY574" s="25" t="s">
        <v>492</v>
      </c>
      <c r="BE574" s="220">
        <f>IF(N574="základní",J574,0)</f>
        <v>0</v>
      </c>
      <c r="BF574" s="220">
        <f>IF(N574="snížená",J574,0)</f>
        <v>0</v>
      </c>
      <c r="BG574" s="220">
        <f>IF(N574="zákl. přenesená",J574,0)</f>
        <v>0</v>
      </c>
      <c r="BH574" s="220">
        <f>IF(N574="sníž. přenesená",J574,0)</f>
        <v>0</v>
      </c>
      <c r="BI574" s="220">
        <f>IF(N574="nulová",J574,0)</f>
        <v>0</v>
      </c>
      <c r="BJ574" s="25" t="s">
        <v>80</v>
      </c>
      <c r="BK574" s="220">
        <f>ROUND(I574*H574,2)</f>
        <v>0</v>
      </c>
      <c r="BL574" s="25" t="s">
        <v>775</v>
      </c>
      <c r="BM574" s="25" t="s">
        <v>9324</v>
      </c>
    </row>
    <row r="575" spans="2:65" s="1" customFormat="1" ht="24">
      <c r="B575" s="42"/>
      <c r="C575" s="64"/>
      <c r="D575" s="221" t="s">
        <v>506</v>
      </c>
      <c r="E575" s="64"/>
      <c r="F575" s="222" t="s">
        <v>9323</v>
      </c>
      <c r="G575" s="64"/>
      <c r="H575" s="64"/>
      <c r="I575" s="177"/>
      <c r="J575" s="64"/>
      <c r="K575" s="64"/>
      <c r="L575" s="62"/>
      <c r="M575" s="223"/>
      <c r="N575" s="43"/>
      <c r="O575" s="43"/>
      <c r="P575" s="43"/>
      <c r="Q575" s="43"/>
      <c r="R575" s="43"/>
      <c r="S575" s="43"/>
      <c r="T575" s="79"/>
      <c r="AT575" s="25" t="s">
        <v>506</v>
      </c>
      <c r="AU575" s="25" t="s">
        <v>82</v>
      </c>
    </row>
    <row r="576" spans="2:65" s="1" customFormat="1" ht="36">
      <c r="B576" s="42"/>
      <c r="C576" s="64"/>
      <c r="D576" s="227" t="s">
        <v>509</v>
      </c>
      <c r="E576" s="64"/>
      <c r="F576" s="273" t="s">
        <v>9282</v>
      </c>
      <c r="G576" s="64"/>
      <c r="H576" s="64"/>
      <c r="I576" s="177"/>
      <c r="J576" s="64"/>
      <c r="K576" s="64"/>
      <c r="L576" s="62"/>
      <c r="M576" s="223"/>
      <c r="N576" s="43"/>
      <c r="O576" s="43"/>
      <c r="P576" s="43"/>
      <c r="Q576" s="43"/>
      <c r="R576" s="43"/>
      <c r="S576" s="43"/>
      <c r="T576" s="79"/>
      <c r="AT576" s="25" t="s">
        <v>509</v>
      </c>
      <c r="AU576" s="25" t="s">
        <v>82</v>
      </c>
    </row>
    <row r="577" spans="2:65" s="1" customFormat="1" ht="38.25" customHeight="1">
      <c r="B577" s="42"/>
      <c r="C577" s="209" t="s">
        <v>2194</v>
      </c>
      <c r="D577" s="209" t="s">
        <v>498</v>
      </c>
      <c r="E577" s="210" t="s">
        <v>9325</v>
      </c>
      <c r="F577" s="211" t="s">
        <v>9326</v>
      </c>
      <c r="G577" s="212" t="s">
        <v>1025</v>
      </c>
      <c r="H577" s="213">
        <v>2</v>
      </c>
      <c r="I577" s="214"/>
      <c r="J577" s="215">
        <f>ROUND(I577*H577,2)</f>
        <v>0</v>
      </c>
      <c r="K577" s="211" t="s">
        <v>501</v>
      </c>
      <c r="L577" s="62"/>
      <c r="M577" s="216" t="s">
        <v>23</v>
      </c>
      <c r="N577" s="217" t="s">
        <v>44</v>
      </c>
      <c r="O577" s="43"/>
      <c r="P577" s="218">
        <f>O577*H577</f>
        <v>0</v>
      </c>
      <c r="Q577" s="218">
        <v>2.0750000000000001E-2</v>
      </c>
      <c r="R577" s="218">
        <f>Q577*H577</f>
        <v>4.1500000000000002E-2</v>
      </c>
      <c r="S577" s="218">
        <v>0</v>
      </c>
      <c r="T577" s="219">
        <f>S577*H577</f>
        <v>0</v>
      </c>
      <c r="AR577" s="25" t="s">
        <v>775</v>
      </c>
      <c r="AT577" s="25" t="s">
        <v>498</v>
      </c>
      <c r="AU577" s="25" t="s">
        <v>82</v>
      </c>
      <c r="AY577" s="25" t="s">
        <v>492</v>
      </c>
      <c r="BE577" s="220">
        <f>IF(N577="základní",J577,0)</f>
        <v>0</v>
      </c>
      <c r="BF577" s="220">
        <f>IF(N577="snížená",J577,0)</f>
        <v>0</v>
      </c>
      <c r="BG577" s="220">
        <f>IF(N577="zákl. přenesená",J577,0)</f>
        <v>0</v>
      </c>
      <c r="BH577" s="220">
        <f>IF(N577="sníž. přenesená",J577,0)</f>
        <v>0</v>
      </c>
      <c r="BI577" s="220">
        <f>IF(N577="nulová",J577,0)</f>
        <v>0</v>
      </c>
      <c r="BJ577" s="25" t="s">
        <v>80</v>
      </c>
      <c r="BK577" s="220">
        <f>ROUND(I577*H577,2)</f>
        <v>0</v>
      </c>
      <c r="BL577" s="25" t="s">
        <v>775</v>
      </c>
      <c r="BM577" s="25" t="s">
        <v>9327</v>
      </c>
    </row>
    <row r="578" spans="2:65" s="1" customFormat="1" ht="24">
      <c r="B578" s="42"/>
      <c r="C578" s="64"/>
      <c r="D578" s="221" t="s">
        <v>506</v>
      </c>
      <c r="E578" s="64"/>
      <c r="F578" s="222" t="s">
        <v>9326</v>
      </c>
      <c r="G578" s="64"/>
      <c r="H578" s="64"/>
      <c r="I578" s="177"/>
      <c r="J578" s="64"/>
      <c r="K578" s="64"/>
      <c r="L578" s="62"/>
      <c r="M578" s="223"/>
      <c r="N578" s="43"/>
      <c r="O578" s="43"/>
      <c r="P578" s="43"/>
      <c r="Q578" s="43"/>
      <c r="R578" s="43"/>
      <c r="S578" s="43"/>
      <c r="T578" s="79"/>
      <c r="AT578" s="25" t="s">
        <v>506</v>
      </c>
      <c r="AU578" s="25" t="s">
        <v>82</v>
      </c>
    </row>
    <row r="579" spans="2:65" s="1" customFormat="1" ht="36">
      <c r="B579" s="42"/>
      <c r="C579" s="64"/>
      <c r="D579" s="227" t="s">
        <v>509</v>
      </c>
      <c r="E579" s="64"/>
      <c r="F579" s="273" t="s">
        <v>9282</v>
      </c>
      <c r="G579" s="64"/>
      <c r="H579" s="64"/>
      <c r="I579" s="177"/>
      <c r="J579" s="64"/>
      <c r="K579" s="64"/>
      <c r="L579" s="62"/>
      <c r="M579" s="223"/>
      <c r="N579" s="43"/>
      <c r="O579" s="43"/>
      <c r="P579" s="43"/>
      <c r="Q579" s="43"/>
      <c r="R579" s="43"/>
      <c r="S579" s="43"/>
      <c r="T579" s="79"/>
      <c r="AT579" s="25" t="s">
        <v>509</v>
      </c>
      <c r="AU579" s="25" t="s">
        <v>82</v>
      </c>
    </row>
    <row r="580" spans="2:65" s="1" customFormat="1" ht="38.25" customHeight="1">
      <c r="B580" s="42"/>
      <c r="C580" s="209" t="s">
        <v>2199</v>
      </c>
      <c r="D580" s="209" t="s">
        <v>498</v>
      </c>
      <c r="E580" s="210" t="s">
        <v>9328</v>
      </c>
      <c r="F580" s="211" t="s">
        <v>9329</v>
      </c>
      <c r="G580" s="212" t="s">
        <v>1025</v>
      </c>
      <c r="H580" s="213">
        <v>2</v>
      </c>
      <c r="I580" s="214"/>
      <c r="J580" s="215">
        <f>ROUND(I580*H580,2)</f>
        <v>0</v>
      </c>
      <c r="K580" s="211" t="s">
        <v>501</v>
      </c>
      <c r="L580" s="62"/>
      <c r="M580" s="216" t="s">
        <v>23</v>
      </c>
      <c r="N580" s="217" t="s">
        <v>44</v>
      </c>
      <c r="O580" s="43"/>
      <c r="P580" s="218">
        <f>O580*H580</f>
        <v>0</v>
      </c>
      <c r="Q580" s="218">
        <v>2.3400000000000001E-2</v>
      </c>
      <c r="R580" s="218">
        <f>Q580*H580</f>
        <v>4.6800000000000001E-2</v>
      </c>
      <c r="S580" s="218">
        <v>0</v>
      </c>
      <c r="T580" s="219">
        <f>S580*H580</f>
        <v>0</v>
      </c>
      <c r="AR580" s="25" t="s">
        <v>775</v>
      </c>
      <c r="AT580" s="25" t="s">
        <v>498</v>
      </c>
      <c r="AU580" s="25" t="s">
        <v>82</v>
      </c>
      <c r="AY580" s="25" t="s">
        <v>492</v>
      </c>
      <c r="BE580" s="220">
        <f>IF(N580="základní",J580,0)</f>
        <v>0</v>
      </c>
      <c r="BF580" s="220">
        <f>IF(N580="snížená",J580,0)</f>
        <v>0</v>
      </c>
      <c r="BG580" s="220">
        <f>IF(N580="zákl. přenesená",J580,0)</f>
        <v>0</v>
      </c>
      <c r="BH580" s="220">
        <f>IF(N580="sníž. přenesená",J580,0)</f>
        <v>0</v>
      </c>
      <c r="BI580" s="220">
        <f>IF(N580="nulová",J580,0)</f>
        <v>0</v>
      </c>
      <c r="BJ580" s="25" t="s">
        <v>80</v>
      </c>
      <c r="BK580" s="220">
        <f>ROUND(I580*H580,2)</f>
        <v>0</v>
      </c>
      <c r="BL580" s="25" t="s">
        <v>775</v>
      </c>
      <c r="BM580" s="25" t="s">
        <v>9330</v>
      </c>
    </row>
    <row r="581" spans="2:65" s="1" customFormat="1" ht="24">
      <c r="B581" s="42"/>
      <c r="C581" s="64"/>
      <c r="D581" s="221" t="s">
        <v>506</v>
      </c>
      <c r="E581" s="64"/>
      <c r="F581" s="222" t="s">
        <v>9329</v>
      </c>
      <c r="G581" s="64"/>
      <c r="H581" s="64"/>
      <c r="I581" s="177"/>
      <c r="J581" s="64"/>
      <c r="K581" s="64"/>
      <c r="L581" s="62"/>
      <c r="M581" s="223"/>
      <c r="N581" s="43"/>
      <c r="O581" s="43"/>
      <c r="P581" s="43"/>
      <c r="Q581" s="43"/>
      <c r="R581" s="43"/>
      <c r="S581" s="43"/>
      <c r="T581" s="79"/>
      <c r="AT581" s="25" t="s">
        <v>506</v>
      </c>
      <c r="AU581" s="25" t="s">
        <v>82</v>
      </c>
    </row>
    <row r="582" spans="2:65" s="1" customFormat="1" ht="36">
      <c r="B582" s="42"/>
      <c r="C582" s="64"/>
      <c r="D582" s="227" t="s">
        <v>509</v>
      </c>
      <c r="E582" s="64"/>
      <c r="F582" s="273" t="s">
        <v>9282</v>
      </c>
      <c r="G582" s="64"/>
      <c r="H582" s="64"/>
      <c r="I582" s="177"/>
      <c r="J582" s="64"/>
      <c r="K582" s="64"/>
      <c r="L582" s="62"/>
      <c r="M582" s="223"/>
      <c r="N582" s="43"/>
      <c r="O582" s="43"/>
      <c r="P582" s="43"/>
      <c r="Q582" s="43"/>
      <c r="R582" s="43"/>
      <c r="S582" s="43"/>
      <c r="T582" s="79"/>
      <c r="AT582" s="25" t="s">
        <v>509</v>
      </c>
      <c r="AU582" s="25" t="s">
        <v>82</v>
      </c>
    </row>
    <row r="583" spans="2:65" s="1" customFormat="1" ht="38.25" customHeight="1">
      <c r="B583" s="42"/>
      <c r="C583" s="209" t="s">
        <v>2205</v>
      </c>
      <c r="D583" s="209" t="s">
        <v>498</v>
      </c>
      <c r="E583" s="210" t="s">
        <v>9331</v>
      </c>
      <c r="F583" s="211" t="s">
        <v>9332</v>
      </c>
      <c r="G583" s="212" t="s">
        <v>1025</v>
      </c>
      <c r="H583" s="213">
        <v>4</v>
      </c>
      <c r="I583" s="214"/>
      <c r="J583" s="215">
        <f>ROUND(I583*H583,2)</f>
        <v>0</v>
      </c>
      <c r="K583" s="211" t="s">
        <v>501</v>
      </c>
      <c r="L583" s="62"/>
      <c r="M583" s="216" t="s">
        <v>23</v>
      </c>
      <c r="N583" s="217" t="s">
        <v>44</v>
      </c>
      <c r="O583" s="43"/>
      <c r="P583" s="218">
        <f>O583*H583</f>
        <v>0</v>
      </c>
      <c r="Q583" s="218">
        <v>3.4000000000000002E-2</v>
      </c>
      <c r="R583" s="218">
        <f>Q583*H583</f>
        <v>0.13600000000000001</v>
      </c>
      <c r="S583" s="218">
        <v>0</v>
      </c>
      <c r="T583" s="219">
        <f>S583*H583</f>
        <v>0</v>
      </c>
      <c r="AR583" s="25" t="s">
        <v>775</v>
      </c>
      <c r="AT583" s="25" t="s">
        <v>498</v>
      </c>
      <c r="AU583" s="25" t="s">
        <v>82</v>
      </c>
      <c r="AY583" s="25" t="s">
        <v>492</v>
      </c>
      <c r="BE583" s="220">
        <f>IF(N583="základní",J583,0)</f>
        <v>0</v>
      </c>
      <c r="BF583" s="220">
        <f>IF(N583="snížená",J583,0)</f>
        <v>0</v>
      </c>
      <c r="BG583" s="220">
        <f>IF(N583="zákl. přenesená",J583,0)</f>
        <v>0</v>
      </c>
      <c r="BH583" s="220">
        <f>IF(N583="sníž. přenesená",J583,0)</f>
        <v>0</v>
      </c>
      <c r="BI583" s="220">
        <f>IF(N583="nulová",J583,0)</f>
        <v>0</v>
      </c>
      <c r="BJ583" s="25" t="s">
        <v>80</v>
      </c>
      <c r="BK583" s="220">
        <f>ROUND(I583*H583,2)</f>
        <v>0</v>
      </c>
      <c r="BL583" s="25" t="s">
        <v>775</v>
      </c>
      <c r="BM583" s="25" t="s">
        <v>9333</v>
      </c>
    </row>
    <row r="584" spans="2:65" s="1" customFormat="1" ht="24">
      <c r="B584" s="42"/>
      <c r="C584" s="64"/>
      <c r="D584" s="221" t="s">
        <v>506</v>
      </c>
      <c r="E584" s="64"/>
      <c r="F584" s="222" t="s">
        <v>9332</v>
      </c>
      <c r="G584" s="64"/>
      <c r="H584" s="64"/>
      <c r="I584" s="177"/>
      <c r="J584" s="64"/>
      <c r="K584" s="64"/>
      <c r="L584" s="62"/>
      <c r="M584" s="223"/>
      <c r="N584" s="43"/>
      <c r="O584" s="43"/>
      <c r="P584" s="43"/>
      <c r="Q584" s="43"/>
      <c r="R584" s="43"/>
      <c r="S584" s="43"/>
      <c r="T584" s="79"/>
      <c r="AT584" s="25" t="s">
        <v>506</v>
      </c>
      <c r="AU584" s="25" t="s">
        <v>82</v>
      </c>
    </row>
    <row r="585" spans="2:65" s="1" customFormat="1" ht="36">
      <c r="B585" s="42"/>
      <c r="C585" s="64"/>
      <c r="D585" s="227" t="s">
        <v>509</v>
      </c>
      <c r="E585" s="64"/>
      <c r="F585" s="273" t="s">
        <v>9282</v>
      </c>
      <c r="G585" s="64"/>
      <c r="H585" s="64"/>
      <c r="I585" s="177"/>
      <c r="J585" s="64"/>
      <c r="K585" s="64"/>
      <c r="L585" s="62"/>
      <c r="M585" s="223"/>
      <c r="N585" s="43"/>
      <c r="O585" s="43"/>
      <c r="P585" s="43"/>
      <c r="Q585" s="43"/>
      <c r="R585" s="43"/>
      <c r="S585" s="43"/>
      <c r="T585" s="79"/>
      <c r="AT585" s="25" t="s">
        <v>509</v>
      </c>
      <c r="AU585" s="25" t="s">
        <v>82</v>
      </c>
    </row>
    <row r="586" spans="2:65" s="1" customFormat="1" ht="38.25" customHeight="1">
      <c r="B586" s="42"/>
      <c r="C586" s="209" t="s">
        <v>2209</v>
      </c>
      <c r="D586" s="209" t="s">
        <v>498</v>
      </c>
      <c r="E586" s="210" t="s">
        <v>9334</v>
      </c>
      <c r="F586" s="211" t="s">
        <v>9335</v>
      </c>
      <c r="G586" s="212" t="s">
        <v>1025</v>
      </c>
      <c r="H586" s="213">
        <v>54</v>
      </c>
      <c r="I586" s="214"/>
      <c r="J586" s="215">
        <f>ROUND(I586*H586,2)</f>
        <v>0</v>
      </c>
      <c r="K586" s="211" t="s">
        <v>501</v>
      </c>
      <c r="L586" s="62"/>
      <c r="M586" s="216" t="s">
        <v>23</v>
      </c>
      <c r="N586" s="217" t="s">
        <v>44</v>
      </c>
      <c r="O586" s="43"/>
      <c r="P586" s="218">
        <f>O586*H586</f>
        <v>0</v>
      </c>
      <c r="Q586" s="218">
        <v>3.9300000000000002E-2</v>
      </c>
      <c r="R586" s="218">
        <f>Q586*H586</f>
        <v>2.1222000000000003</v>
      </c>
      <c r="S586" s="218">
        <v>0</v>
      </c>
      <c r="T586" s="219">
        <f>S586*H586</f>
        <v>0</v>
      </c>
      <c r="AR586" s="25" t="s">
        <v>775</v>
      </c>
      <c r="AT586" s="25" t="s">
        <v>498</v>
      </c>
      <c r="AU586" s="25" t="s">
        <v>82</v>
      </c>
      <c r="AY586" s="25" t="s">
        <v>492</v>
      </c>
      <c r="BE586" s="220">
        <f>IF(N586="základní",J586,0)</f>
        <v>0</v>
      </c>
      <c r="BF586" s="220">
        <f>IF(N586="snížená",J586,0)</f>
        <v>0</v>
      </c>
      <c r="BG586" s="220">
        <f>IF(N586="zákl. přenesená",J586,0)</f>
        <v>0</v>
      </c>
      <c r="BH586" s="220">
        <f>IF(N586="sníž. přenesená",J586,0)</f>
        <v>0</v>
      </c>
      <c r="BI586" s="220">
        <f>IF(N586="nulová",J586,0)</f>
        <v>0</v>
      </c>
      <c r="BJ586" s="25" t="s">
        <v>80</v>
      </c>
      <c r="BK586" s="220">
        <f>ROUND(I586*H586,2)</f>
        <v>0</v>
      </c>
      <c r="BL586" s="25" t="s">
        <v>775</v>
      </c>
      <c r="BM586" s="25" t="s">
        <v>9336</v>
      </c>
    </row>
    <row r="587" spans="2:65" s="1" customFormat="1" ht="24">
      <c r="B587" s="42"/>
      <c r="C587" s="64"/>
      <c r="D587" s="221" t="s">
        <v>506</v>
      </c>
      <c r="E587" s="64"/>
      <c r="F587" s="222" t="s">
        <v>9335</v>
      </c>
      <c r="G587" s="64"/>
      <c r="H587" s="64"/>
      <c r="I587" s="177"/>
      <c r="J587" s="64"/>
      <c r="K587" s="64"/>
      <c r="L587" s="62"/>
      <c r="M587" s="223"/>
      <c r="N587" s="43"/>
      <c r="O587" s="43"/>
      <c r="P587" s="43"/>
      <c r="Q587" s="43"/>
      <c r="R587" s="43"/>
      <c r="S587" s="43"/>
      <c r="T587" s="79"/>
      <c r="AT587" s="25" t="s">
        <v>506</v>
      </c>
      <c r="AU587" s="25" t="s">
        <v>82</v>
      </c>
    </row>
    <row r="588" spans="2:65" s="1" customFormat="1" ht="36">
      <c r="B588" s="42"/>
      <c r="C588" s="64"/>
      <c r="D588" s="227" t="s">
        <v>509</v>
      </c>
      <c r="E588" s="64"/>
      <c r="F588" s="273" t="s">
        <v>9282</v>
      </c>
      <c r="G588" s="64"/>
      <c r="H588" s="64"/>
      <c r="I588" s="177"/>
      <c r="J588" s="64"/>
      <c r="K588" s="64"/>
      <c r="L588" s="62"/>
      <c r="M588" s="223"/>
      <c r="N588" s="43"/>
      <c r="O588" s="43"/>
      <c r="P588" s="43"/>
      <c r="Q588" s="43"/>
      <c r="R588" s="43"/>
      <c r="S588" s="43"/>
      <c r="T588" s="79"/>
      <c r="AT588" s="25" t="s">
        <v>509</v>
      </c>
      <c r="AU588" s="25" t="s">
        <v>82</v>
      </c>
    </row>
    <row r="589" spans="2:65" s="1" customFormat="1" ht="38.25" customHeight="1">
      <c r="B589" s="42"/>
      <c r="C589" s="209" t="s">
        <v>2214</v>
      </c>
      <c r="D589" s="209" t="s">
        <v>498</v>
      </c>
      <c r="E589" s="210" t="s">
        <v>9337</v>
      </c>
      <c r="F589" s="211" t="s">
        <v>9338</v>
      </c>
      <c r="G589" s="212" t="s">
        <v>1025</v>
      </c>
      <c r="H589" s="213">
        <v>4</v>
      </c>
      <c r="I589" s="214"/>
      <c r="J589" s="215">
        <f>ROUND(I589*H589,2)</f>
        <v>0</v>
      </c>
      <c r="K589" s="211" t="s">
        <v>501</v>
      </c>
      <c r="L589" s="62"/>
      <c r="M589" s="216" t="s">
        <v>23</v>
      </c>
      <c r="N589" s="217" t="s">
        <v>44</v>
      </c>
      <c r="O589" s="43"/>
      <c r="P589" s="218">
        <f>O589*H589</f>
        <v>0</v>
      </c>
      <c r="Q589" s="218">
        <v>4.4600000000000001E-2</v>
      </c>
      <c r="R589" s="218">
        <f>Q589*H589</f>
        <v>0.1784</v>
      </c>
      <c r="S589" s="218">
        <v>0</v>
      </c>
      <c r="T589" s="219">
        <f>S589*H589</f>
        <v>0</v>
      </c>
      <c r="AR589" s="25" t="s">
        <v>775</v>
      </c>
      <c r="AT589" s="25" t="s">
        <v>498</v>
      </c>
      <c r="AU589" s="25" t="s">
        <v>82</v>
      </c>
      <c r="AY589" s="25" t="s">
        <v>492</v>
      </c>
      <c r="BE589" s="220">
        <f>IF(N589="základní",J589,0)</f>
        <v>0</v>
      </c>
      <c r="BF589" s="220">
        <f>IF(N589="snížená",J589,0)</f>
        <v>0</v>
      </c>
      <c r="BG589" s="220">
        <f>IF(N589="zákl. přenesená",J589,0)</f>
        <v>0</v>
      </c>
      <c r="BH589" s="220">
        <f>IF(N589="sníž. přenesená",J589,0)</f>
        <v>0</v>
      </c>
      <c r="BI589" s="220">
        <f>IF(N589="nulová",J589,0)</f>
        <v>0</v>
      </c>
      <c r="BJ589" s="25" t="s">
        <v>80</v>
      </c>
      <c r="BK589" s="220">
        <f>ROUND(I589*H589,2)</f>
        <v>0</v>
      </c>
      <c r="BL589" s="25" t="s">
        <v>775</v>
      </c>
      <c r="BM589" s="25" t="s">
        <v>9339</v>
      </c>
    </row>
    <row r="590" spans="2:65" s="1" customFormat="1" ht="24">
      <c r="B590" s="42"/>
      <c r="C590" s="64"/>
      <c r="D590" s="221" t="s">
        <v>506</v>
      </c>
      <c r="E590" s="64"/>
      <c r="F590" s="222" t="s">
        <v>9338</v>
      </c>
      <c r="G590" s="64"/>
      <c r="H590" s="64"/>
      <c r="I590" s="177"/>
      <c r="J590" s="64"/>
      <c r="K590" s="64"/>
      <c r="L590" s="62"/>
      <c r="M590" s="223"/>
      <c r="N590" s="43"/>
      <c r="O590" s="43"/>
      <c r="P590" s="43"/>
      <c r="Q590" s="43"/>
      <c r="R590" s="43"/>
      <c r="S590" s="43"/>
      <c r="T590" s="79"/>
      <c r="AT590" s="25" t="s">
        <v>506</v>
      </c>
      <c r="AU590" s="25" t="s">
        <v>82</v>
      </c>
    </row>
    <row r="591" spans="2:65" s="1" customFormat="1" ht="36">
      <c r="B591" s="42"/>
      <c r="C591" s="64"/>
      <c r="D591" s="227" t="s">
        <v>509</v>
      </c>
      <c r="E591" s="64"/>
      <c r="F591" s="273" t="s">
        <v>9282</v>
      </c>
      <c r="G591" s="64"/>
      <c r="H591" s="64"/>
      <c r="I591" s="177"/>
      <c r="J591" s="64"/>
      <c r="K591" s="64"/>
      <c r="L591" s="62"/>
      <c r="M591" s="223"/>
      <c r="N591" s="43"/>
      <c r="O591" s="43"/>
      <c r="P591" s="43"/>
      <c r="Q591" s="43"/>
      <c r="R591" s="43"/>
      <c r="S591" s="43"/>
      <c r="T591" s="79"/>
      <c r="AT591" s="25" t="s">
        <v>509</v>
      </c>
      <c r="AU591" s="25" t="s">
        <v>82</v>
      </c>
    </row>
    <row r="592" spans="2:65" s="1" customFormat="1" ht="38.25" customHeight="1">
      <c r="B592" s="42"/>
      <c r="C592" s="209" t="s">
        <v>2220</v>
      </c>
      <c r="D592" s="209" t="s">
        <v>498</v>
      </c>
      <c r="E592" s="210" t="s">
        <v>9340</v>
      </c>
      <c r="F592" s="211" t="s">
        <v>9341</v>
      </c>
      <c r="G592" s="212" t="s">
        <v>1025</v>
      </c>
      <c r="H592" s="213">
        <v>1</v>
      </c>
      <c r="I592" s="214"/>
      <c r="J592" s="215">
        <f>ROUND(I592*H592,2)</f>
        <v>0</v>
      </c>
      <c r="K592" s="211" t="s">
        <v>501</v>
      </c>
      <c r="L592" s="62"/>
      <c r="M592" s="216" t="s">
        <v>23</v>
      </c>
      <c r="N592" s="217" t="s">
        <v>44</v>
      </c>
      <c r="O592" s="43"/>
      <c r="P592" s="218">
        <f>O592*H592</f>
        <v>0</v>
      </c>
      <c r="Q592" s="218">
        <v>5.0999999999999997E-2</v>
      </c>
      <c r="R592" s="218">
        <f>Q592*H592</f>
        <v>5.0999999999999997E-2</v>
      </c>
      <c r="S592" s="218">
        <v>0</v>
      </c>
      <c r="T592" s="219">
        <f>S592*H592</f>
        <v>0</v>
      </c>
      <c r="AR592" s="25" t="s">
        <v>775</v>
      </c>
      <c r="AT592" s="25" t="s">
        <v>498</v>
      </c>
      <c r="AU592" s="25" t="s">
        <v>82</v>
      </c>
      <c r="AY592" s="25" t="s">
        <v>492</v>
      </c>
      <c r="BE592" s="220">
        <f>IF(N592="základní",J592,0)</f>
        <v>0</v>
      </c>
      <c r="BF592" s="220">
        <f>IF(N592="snížená",J592,0)</f>
        <v>0</v>
      </c>
      <c r="BG592" s="220">
        <f>IF(N592="zákl. přenesená",J592,0)</f>
        <v>0</v>
      </c>
      <c r="BH592" s="220">
        <f>IF(N592="sníž. přenesená",J592,0)</f>
        <v>0</v>
      </c>
      <c r="BI592" s="220">
        <f>IF(N592="nulová",J592,0)</f>
        <v>0</v>
      </c>
      <c r="BJ592" s="25" t="s">
        <v>80</v>
      </c>
      <c r="BK592" s="220">
        <f>ROUND(I592*H592,2)</f>
        <v>0</v>
      </c>
      <c r="BL592" s="25" t="s">
        <v>775</v>
      </c>
      <c r="BM592" s="25" t="s">
        <v>9342</v>
      </c>
    </row>
    <row r="593" spans="2:65" s="1" customFormat="1" ht="24">
      <c r="B593" s="42"/>
      <c r="C593" s="64"/>
      <c r="D593" s="221" t="s">
        <v>506</v>
      </c>
      <c r="E593" s="64"/>
      <c r="F593" s="222" t="s">
        <v>9341</v>
      </c>
      <c r="G593" s="64"/>
      <c r="H593" s="64"/>
      <c r="I593" s="177"/>
      <c r="J593" s="64"/>
      <c r="K593" s="64"/>
      <c r="L593" s="62"/>
      <c r="M593" s="223"/>
      <c r="N593" s="43"/>
      <c r="O593" s="43"/>
      <c r="P593" s="43"/>
      <c r="Q593" s="43"/>
      <c r="R593" s="43"/>
      <c r="S593" s="43"/>
      <c r="T593" s="79"/>
      <c r="AT593" s="25" t="s">
        <v>506</v>
      </c>
      <c r="AU593" s="25" t="s">
        <v>82</v>
      </c>
    </row>
    <row r="594" spans="2:65" s="1" customFormat="1" ht="36">
      <c r="B594" s="42"/>
      <c r="C594" s="64"/>
      <c r="D594" s="227" t="s">
        <v>509</v>
      </c>
      <c r="E594" s="64"/>
      <c r="F594" s="273" t="s">
        <v>9282</v>
      </c>
      <c r="G594" s="64"/>
      <c r="H594" s="64"/>
      <c r="I594" s="177"/>
      <c r="J594" s="64"/>
      <c r="K594" s="64"/>
      <c r="L594" s="62"/>
      <c r="M594" s="223"/>
      <c r="N594" s="43"/>
      <c r="O594" s="43"/>
      <c r="P594" s="43"/>
      <c r="Q594" s="43"/>
      <c r="R594" s="43"/>
      <c r="S594" s="43"/>
      <c r="T594" s="79"/>
      <c r="AT594" s="25" t="s">
        <v>509</v>
      </c>
      <c r="AU594" s="25" t="s">
        <v>82</v>
      </c>
    </row>
    <row r="595" spans="2:65" s="1" customFormat="1" ht="38.25" customHeight="1">
      <c r="B595" s="42"/>
      <c r="C595" s="209" t="s">
        <v>2225</v>
      </c>
      <c r="D595" s="209" t="s">
        <v>498</v>
      </c>
      <c r="E595" s="210" t="s">
        <v>9343</v>
      </c>
      <c r="F595" s="211" t="s">
        <v>9344</v>
      </c>
      <c r="G595" s="212" t="s">
        <v>1025</v>
      </c>
      <c r="H595" s="213">
        <v>1</v>
      </c>
      <c r="I595" s="214"/>
      <c r="J595" s="215">
        <f>ROUND(I595*H595,2)</f>
        <v>0</v>
      </c>
      <c r="K595" s="211" t="s">
        <v>501</v>
      </c>
      <c r="L595" s="62"/>
      <c r="M595" s="216" t="s">
        <v>23</v>
      </c>
      <c r="N595" s="217" t="s">
        <v>44</v>
      </c>
      <c r="O595" s="43"/>
      <c r="P595" s="218">
        <f>O595*H595</f>
        <v>0</v>
      </c>
      <c r="Q595" s="218">
        <v>2.9149999999999999E-2</v>
      </c>
      <c r="R595" s="218">
        <f>Q595*H595</f>
        <v>2.9149999999999999E-2</v>
      </c>
      <c r="S595" s="218">
        <v>0</v>
      </c>
      <c r="T595" s="219">
        <f>S595*H595</f>
        <v>0</v>
      </c>
      <c r="AR595" s="25" t="s">
        <v>775</v>
      </c>
      <c r="AT595" s="25" t="s">
        <v>498</v>
      </c>
      <c r="AU595" s="25" t="s">
        <v>82</v>
      </c>
      <c r="AY595" s="25" t="s">
        <v>492</v>
      </c>
      <c r="BE595" s="220">
        <f>IF(N595="základní",J595,0)</f>
        <v>0</v>
      </c>
      <c r="BF595" s="220">
        <f>IF(N595="snížená",J595,0)</f>
        <v>0</v>
      </c>
      <c r="BG595" s="220">
        <f>IF(N595="zákl. přenesená",J595,0)</f>
        <v>0</v>
      </c>
      <c r="BH595" s="220">
        <f>IF(N595="sníž. přenesená",J595,0)</f>
        <v>0</v>
      </c>
      <c r="BI595" s="220">
        <f>IF(N595="nulová",J595,0)</f>
        <v>0</v>
      </c>
      <c r="BJ595" s="25" t="s">
        <v>80</v>
      </c>
      <c r="BK595" s="220">
        <f>ROUND(I595*H595,2)</f>
        <v>0</v>
      </c>
      <c r="BL595" s="25" t="s">
        <v>775</v>
      </c>
      <c r="BM595" s="25" t="s">
        <v>9345</v>
      </c>
    </row>
    <row r="596" spans="2:65" s="1" customFormat="1" ht="24">
      <c r="B596" s="42"/>
      <c r="C596" s="64"/>
      <c r="D596" s="221" t="s">
        <v>506</v>
      </c>
      <c r="E596" s="64"/>
      <c r="F596" s="222" t="s">
        <v>9344</v>
      </c>
      <c r="G596" s="64"/>
      <c r="H596" s="64"/>
      <c r="I596" s="177"/>
      <c r="J596" s="64"/>
      <c r="K596" s="64"/>
      <c r="L596" s="62"/>
      <c r="M596" s="223"/>
      <c r="N596" s="43"/>
      <c r="O596" s="43"/>
      <c r="P596" s="43"/>
      <c r="Q596" s="43"/>
      <c r="R596" s="43"/>
      <c r="S596" s="43"/>
      <c r="T596" s="79"/>
      <c r="AT596" s="25" t="s">
        <v>506</v>
      </c>
      <c r="AU596" s="25" t="s">
        <v>82</v>
      </c>
    </row>
    <row r="597" spans="2:65" s="1" customFormat="1" ht="36">
      <c r="B597" s="42"/>
      <c r="C597" s="64"/>
      <c r="D597" s="227" t="s">
        <v>509</v>
      </c>
      <c r="E597" s="64"/>
      <c r="F597" s="273" t="s">
        <v>9282</v>
      </c>
      <c r="G597" s="64"/>
      <c r="H597" s="64"/>
      <c r="I597" s="177"/>
      <c r="J597" s="64"/>
      <c r="K597" s="64"/>
      <c r="L597" s="62"/>
      <c r="M597" s="223"/>
      <c r="N597" s="43"/>
      <c r="O597" s="43"/>
      <c r="P597" s="43"/>
      <c r="Q597" s="43"/>
      <c r="R597" s="43"/>
      <c r="S597" s="43"/>
      <c r="T597" s="79"/>
      <c r="AT597" s="25" t="s">
        <v>509</v>
      </c>
      <c r="AU597" s="25" t="s">
        <v>82</v>
      </c>
    </row>
    <row r="598" spans="2:65" s="1" customFormat="1" ht="38.25" customHeight="1">
      <c r="B598" s="42"/>
      <c r="C598" s="209" t="s">
        <v>2231</v>
      </c>
      <c r="D598" s="209" t="s">
        <v>498</v>
      </c>
      <c r="E598" s="210" t="s">
        <v>9346</v>
      </c>
      <c r="F598" s="211" t="s">
        <v>9347</v>
      </c>
      <c r="G598" s="212" t="s">
        <v>1025</v>
      </c>
      <c r="H598" s="213">
        <v>1</v>
      </c>
      <c r="I598" s="214"/>
      <c r="J598" s="215">
        <f>ROUND(I598*H598,2)</f>
        <v>0</v>
      </c>
      <c r="K598" s="211" t="s">
        <v>501</v>
      </c>
      <c r="L598" s="62"/>
      <c r="M598" s="216" t="s">
        <v>23</v>
      </c>
      <c r="N598" s="217" t="s">
        <v>44</v>
      </c>
      <c r="O598" s="43"/>
      <c r="P598" s="218">
        <f>O598*H598</f>
        <v>0</v>
      </c>
      <c r="Q598" s="218">
        <v>3.4540000000000001E-2</v>
      </c>
      <c r="R598" s="218">
        <f>Q598*H598</f>
        <v>3.4540000000000001E-2</v>
      </c>
      <c r="S598" s="218">
        <v>0</v>
      </c>
      <c r="T598" s="219">
        <f>S598*H598</f>
        <v>0</v>
      </c>
      <c r="AR598" s="25" t="s">
        <v>775</v>
      </c>
      <c r="AT598" s="25" t="s">
        <v>498</v>
      </c>
      <c r="AU598" s="25" t="s">
        <v>82</v>
      </c>
      <c r="AY598" s="25" t="s">
        <v>492</v>
      </c>
      <c r="BE598" s="220">
        <f>IF(N598="základní",J598,0)</f>
        <v>0</v>
      </c>
      <c r="BF598" s="220">
        <f>IF(N598="snížená",J598,0)</f>
        <v>0</v>
      </c>
      <c r="BG598" s="220">
        <f>IF(N598="zákl. přenesená",J598,0)</f>
        <v>0</v>
      </c>
      <c r="BH598" s="220">
        <f>IF(N598="sníž. přenesená",J598,0)</f>
        <v>0</v>
      </c>
      <c r="BI598" s="220">
        <f>IF(N598="nulová",J598,0)</f>
        <v>0</v>
      </c>
      <c r="BJ598" s="25" t="s">
        <v>80</v>
      </c>
      <c r="BK598" s="220">
        <f>ROUND(I598*H598,2)</f>
        <v>0</v>
      </c>
      <c r="BL598" s="25" t="s">
        <v>775</v>
      </c>
      <c r="BM598" s="25" t="s">
        <v>9348</v>
      </c>
    </row>
    <row r="599" spans="2:65" s="1" customFormat="1" ht="24">
      <c r="B599" s="42"/>
      <c r="C599" s="64"/>
      <c r="D599" s="221" t="s">
        <v>506</v>
      </c>
      <c r="E599" s="64"/>
      <c r="F599" s="222" t="s">
        <v>9347</v>
      </c>
      <c r="G599" s="64"/>
      <c r="H599" s="64"/>
      <c r="I599" s="177"/>
      <c r="J599" s="64"/>
      <c r="K599" s="64"/>
      <c r="L599" s="62"/>
      <c r="M599" s="223"/>
      <c r="N599" s="43"/>
      <c r="O599" s="43"/>
      <c r="P599" s="43"/>
      <c r="Q599" s="43"/>
      <c r="R599" s="43"/>
      <c r="S599" s="43"/>
      <c r="T599" s="79"/>
      <c r="AT599" s="25" t="s">
        <v>506</v>
      </c>
      <c r="AU599" s="25" t="s">
        <v>82</v>
      </c>
    </row>
    <row r="600" spans="2:65" s="1" customFormat="1" ht="36">
      <c r="B600" s="42"/>
      <c r="C600" s="64"/>
      <c r="D600" s="227" t="s">
        <v>509</v>
      </c>
      <c r="E600" s="64"/>
      <c r="F600" s="273" t="s">
        <v>9282</v>
      </c>
      <c r="G600" s="64"/>
      <c r="H600" s="64"/>
      <c r="I600" s="177"/>
      <c r="J600" s="64"/>
      <c r="K600" s="64"/>
      <c r="L600" s="62"/>
      <c r="M600" s="223"/>
      <c r="N600" s="43"/>
      <c r="O600" s="43"/>
      <c r="P600" s="43"/>
      <c r="Q600" s="43"/>
      <c r="R600" s="43"/>
      <c r="S600" s="43"/>
      <c r="T600" s="79"/>
      <c r="AT600" s="25" t="s">
        <v>509</v>
      </c>
      <c r="AU600" s="25" t="s">
        <v>82</v>
      </c>
    </row>
    <row r="601" spans="2:65" s="1" customFormat="1" ht="38.25" customHeight="1">
      <c r="B601" s="42"/>
      <c r="C601" s="209" t="s">
        <v>2237</v>
      </c>
      <c r="D601" s="209" t="s">
        <v>498</v>
      </c>
      <c r="E601" s="210" t="s">
        <v>9349</v>
      </c>
      <c r="F601" s="211" t="s">
        <v>9350</v>
      </c>
      <c r="G601" s="212" t="s">
        <v>1025</v>
      </c>
      <c r="H601" s="213">
        <v>2</v>
      </c>
      <c r="I601" s="214"/>
      <c r="J601" s="215">
        <f>ROUND(I601*H601,2)</f>
        <v>0</v>
      </c>
      <c r="K601" s="211" t="s">
        <v>501</v>
      </c>
      <c r="L601" s="62"/>
      <c r="M601" s="216" t="s">
        <v>23</v>
      </c>
      <c r="N601" s="217" t="s">
        <v>44</v>
      </c>
      <c r="O601" s="43"/>
      <c r="P601" s="218">
        <f>O601*H601</f>
        <v>0</v>
      </c>
      <c r="Q601" s="218">
        <v>3.993E-2</v>
      </c>
      <c r="R601" s="218">
        <f>Q601*H601</f>
        <v>7.986E-2</v>
      </c>
      <c r="S601" s="218">
        <v>0</v>
      </c>
      <c r="T601" s="219">
        <f>S601*H601</f>
        <v>0</v>
      </c>
      <c r="AR601" s="25" t="s">
        <v>775</v>
      </c>
      <c r="AT601" s="25" t="s">
        <v>498</v>
      </c>
      <c r="AU601" s="25" t="s">
        <v>82</v>
      </c>
      <c r="AY601" s="25" t="s">
        <v>492</v>
      </c>
      <c r="BE601" s="220">
        <f>IF(N601="základní",J601,0)</f>
        <v>0</v>
      </c>
      <c r="BF601" s="220">
        <f>IF(N601="snížená",J601,0)</f>
        <v>0</v>
      </c>
      <c r="BG601" s="220">
        <f>IF(N601="zákl. přenesená",J601,0)</f>
        <v>0</v>
      </c>
      <c r="BH601" s="220">
        <f>IF(N601="sníž. přenesená",J601,0)</f>
        <v>0</v>
      </c>
      <c r="BI601" s="220">
        <f>IF(N601="nulová",J601,0)</f>
        <v>0</v>
      </c>
      <c r="BJ601" s="25" t="s">
        <v>80</v>
      </c>
      <c r="BK601" s="220">
        <f>ROUND(I601*H601,2)</f>
        <v>0</v>
      </c>
      <c r="BL601" s="25" t="s">
        <v>775</v>
      </c>
      <c r="BM601" s="25" t="s">
        <v>9351</v>
      </c>
    </row>
    <row r="602" spans="2:65" s="1" customFormat="1" ht="24">
      <c r="B602" s="42"/>
      <c r="C602" s="64"/>
      <c r="D602" s="221" t="s">
        <v>506</v>
      </c>
      <c r="E602" s="64"/>
      <c r="F602" s="222" t="s">
        <v>9350</v>
      </c>
      <c r="G602" s="64"/>
      <c r="H602" s="64"/>
      <c r="I602" s="177"/>
      <c r="J602" s="64"/>
      <c r="K602" s="64"/>
      <c r="L602" s="62"/>
      <c r="M602" s="223"/>
      <c r="N602" s="43"/>
      <c r="O602" s="43"/>
      <c r="P602" s="43"/>
      <c r="Q602" s="43"/>
      <c r="R602" s="43"/>
      <c r="S602" s="43"/>
      <c r="T602" s="79"/>
      <c r="AT602" s="25" t="s">
        <v>506</v>
      </c>
      <c r="AU602" s="25" t="s">
        <v>82</v>
      </c>
    </row>
    <row r="603" spans="2:65" s="1" customFormat="1" ht="36">
      <c r="B603" s="42"/>
      <c r="C603" s="64"/>
      <c r="D603" s="227" t="s">
        <v>509</v>
      </c>
      <c r="E603" s="64"/>
      <c r="F603" s="273" t="s">
        <v>9282</v>
      </c>
      <c r="G603" s="64"/>
      <c r="H603" s="64"/>
      <c r="I603" s="177"/>
      <c r="J603" s="64"/>
      <c r="K603" s="64"/>
      <c r="L603" s="62"/>
      <c r="M603" s="223"/>
      <c r="N603" s="43"/>
      <c r="O603" s="43"/>
      <c r="P603" s="43"/>
      <c r="Q603" s="43"/>
      <c r="R603" s="43"/>
      <c r="S603" s="43"/>
      <c r="T603" s="79"/>
      <c r="AT603" s="25" t="s">
        <v>509</v>
      </c>
      <c r="AU603" s="25" t="s">
        <v>82</v>
      </c>
    </row>
    <row r="604" spans="2:65" s="1" customFormat="1" ht="38.25" customHeight="1">
      <c r="B604" s="42"/>
      <c r="C604" s="209" t="s">
        <v>2248</v>
      </c>
      <c r="D604" s="209" t="s">
        <v>498</v>
      </c>
      <c r="E604" s="210" t="s">
        <v>9352</v>
      </c>
      <c r="F604" s="211" t="s">
        <v>9353</v>
      </c>
      <c r="G604" s="212" t="s">
        <v>1025</v>
      </c>
      <c r="H604" s="213">
        <v>1</v>
      </c>
      <c r="I604" s="214"/>
      <c r="J604" s="215">
        <f>ROUND(I604*H604,2)</f>
        <v>0</v>
      </c>
      <c r="K604" s="211" t="s">
        <v>501</v>
      </c>
      <c r="L604" s="62"/>
      <c r="M604" s="216" t="s">
        <v>23</v>
      </c>
      <c r="N604" s="217" t="s">
        <v>44</v>
      </c>
      <c r="O604" s="43"/>
      <c r="P604" s="218">
        <f>O604*H604</f>
        <v>0</v>
      </c>
      <c r="Q604" s="218">
        <v>5.0709999999999998E-2</v>
      </c>
      <c r="R604" s="218">
        <f>Q604*H604</f>
        <v>5.0709999999999998E-2</v>
      </c>
      <c r="S604" s="218">
        <v>0</v>
      </c>
      <c r="T604" s="219">
        <f>S604*H604</f>
        <v>0</v>
      </c>
      <c r="AR604" s="25" t="s">
        <v>775</v>
      </c>
      <c r="AT604" s="25" t="s">
        <v>498</v>
      </c>
      <c r="AU604" s="25" t="s">
        <v>82</v>
      </c>
      <c r="AY604" s="25" t="s">
        <v>492</v>
      </c>
      <c r="BE604" s="220">
        <f>IF(N604="základní",J604,0)</f>
        <v>0</v>
      </c>
      <c r="BF604" s="220">
        <f>IF(N604="snížená",J604,0)</f>
        <v>0</v>
      </c>
      <c r="BG604" s="220">
        <f>IF(N604="zákl. přenesená",J604,0)</f>
        <v>0</v>
      </c>
      <c r="BH604" s="220">
        <f>IF(N604="sníž. přenesená",J604,0)</f>
        <v>0</v>
      </c>
      <c r="BI604" s="220">
        <f>IF(N604="nulová",J604,0)</f>
        <v>0</v>
      </c>
      <c r="BJ604" s="25" t="s">
        <v>80</v>
      </c>
      <c r="BK604" s="220">
        <f>ROUND(I604*H604,2)</f>
        <v>0</v>
      </c>
      <c r="BL604" s="25" t="s">
        <v>775</v>
      </c>
      <c r="BM604" s="25" t="s">
        <v>9354</v>
      </c>
    </row>
    <row r="605" spans="2:65" s="1" customFormat="1" ht="24">
      <c r="B605" s="42"/>
      <c r="C605" s="64"/>
      <c r="D605" s="221" t="s">
        <v>506</v>
      </c>
      <c r="E605" s="64"/>
      <c r="F605" s="222" t="s">
        <v>9353</v>
      </c>
      <c r="G605" s="64"/>
      <c r="H605" s="64"/>
      <c r="I605" s="177"/>
      <c r="J605" s="64"/>
      <c r="K605" s="64"/>
      <c r="L605" s="62"/>
      <c r="M605" s="223"/>
      <c r="N605" s="43"/>
      <c r="O605" s="43"/>
      <c r="P605" s="43"/>
      <c r="Q605" s="43"/>
      <c r="R605" s="43"/>
      <c r="S605" s="43"/>
      <c r="T605" s="79"/>
      <c r="AT605" s="25" t="s">
        <v>506</v>
      </c>
      <c r="AU605" s="25" t="s">
        <v>82</v>
      </c>
    </row>
    <row r="606" spans="2:65" s="1" customFormat="1" ht="36">
      <c r="B606" s="42"/>
      <c r="C606" s="64"/>
      <c r="D606" s="227" t="s">
        <v>509</v>
      </c>
      <c r="E606" s="64"/>
      <c r="F606" s="273" t="s">
        <v>9282</v>
      </c>
      <c r="G606" s="64"/>
      <c r="H606" s="64"/>
      <c r="I606" s="177"/>
      <c r="J606" s="64"/>
      <c r="K606" s="64"/>
      <c r="L606" s="62"/>
      <c r="M606" s="223"/>
      <c r="N606" s="43"/>
      <c r="O606" s="43"/>
      <c r="P606" s="43"/>
      <c r="Q606" s="43"/>
      <c r="R606" s="43"/>
      <c r="S606" s="43"/>
      <c r="T606" s="79"/>
      <c r="AT606" s="25" t="s">
        <v>509</v>
      </c>
      <c r="AU606" s="25" t="s">
        <v>82</v>
      </c>
    </row>
    <row r="607" spans="2:65" s="1" customFormat="1" ht="25.5" customHeight="1">
      <c r="B607" s="42"/>
      <c r="C607" s="209" t="s">
        <v>2264</v>
      </c>
      <c r="D607" s="209" t="s">
        <v>498</v>
      </c>
      <c r="E607" s="210" t="s">
        <v>9355</v>
      </c>
      <c r="F607" s="211" t="s">
        <v>9356</v>
      </c>
      <c r="G607" s="212" t="s">
        <v>1025</v>
      </c>
      <c r="H607" s="213">
        <v>334</v>
      </c>
      <c r="I607" s="214"/>
      <c r="J607" s="215">
        <f>ROUND(I607*H607,2)</f>
        <v>0</v>
      </c>
      <c r="K607" s="211" t="s">
        <v>501</v>
      </c>
      <c r="L607" s="62"/>
      <c r="M607" s="216" t="s">
        <v>23</v>
      </c>
      <c r="N607" s="217" t="s">
        <v>44</v>
      </c>
      <c r="O607" s="43"/>
      <c r="P607" s="218">
        <f>O607*H607</f>
        <v>0</v>
      </c>
      <c r="Q607" s="218">
        <v>0</v>
      </c>
      <c r="R607" s="218">
        <f>Q607*H607</f>
        <v>0</v>
      </c>
      <c r="S607" s="218">
        <v>0</v>
      </c>
      <c r="T607" s="219">
        <f>S607*H607</f>
        <v>0</v>
      </c>
      <c r="AR607" s="25" t="s">
        <v>775</v>
      </c>
      <c r="AT607" s="25" t="s">
        <v>498</v>
      </c>
      <c r="AU607" s="25" t="s">
        <v>82</v>
      </c>
      <c r="AY607" s="25" t="s">
        <v>492</v>
      </c>
      <c r="BE607" s="220">
        <f>IF(N607="základní",J607,0)</f>
        <v>0</v>
      </c>
      <c r="BF607" s="220">
        <f>IF(N607="snížená",J607,0)</f>
        <v>0</v>
      </c>
      <c r="BG607" s="220">
        <f>IF(N607="zákl. přenesená",J607,0)</f>
        <v>0</v>
      </c>
      <c r="BH607" s="220">
        <f>IF(N607="sníž. přenesená",J607,0)</f>
        <v>0</v>
      </c>
      <c r="BI607" s="220">
        <f>IF(N607="nulová",J607,0)</f>
        <v>0</v>
      </c>
      <c r="BJ607" s="25" t="s">
        <v>80</v>
      </c>
      <c r="BK607" s="220">
        <f>ROUND(I607*H607,2)</f>
        <v>0</v>
      </c>
      <c r="BL607" s="25" t="s">
        <v>775</v>
      </c>
      <c r="BM607" s="25" t="s">
        <v>9357</v>
      </c>
    </row>
    <row r="608" spans="2:65" s="1" customFormat="1" ht="24">
      <c r="B608" s="42"/>
      <c r="C608" s="64"/>
      <c r="D608" s="227" t="s">
        <v>506</v>
      </c>
      <c r="E608" s="64"/>
      <c r="F608" s="274" t="s">
        <v>9356</v>
      </c>
      <c r="G608" s="64"/>
      <c r="H608" s="64"/>
      <c r="I608" s="177"/>
      <c r="J608" s="64"/>
      <c r="K608" s="64"/>
      <c r="L608" s="62"/>
      <c r="M608" s="223"/>
      <c r="N608" s="43"/>
      <c r="O608" s="43"/>
      <c r="P608" s="43"/>
      <c r="Q608" s="43"/>
      <c r="R608" s="43"/>
      <c r="S608" s="43"/>
      <c r="T608" s="79"/>
      <c r="AT608" s="25" t="s">
        <v>506</v>
      </c>
      <c r="AU608" s="25" t="s">
        <v>82</v>
      </c>
    </row>
    <row r="609" spans="2:65" s="1" customFormat="1" ht="25.5" customHeight="1">
      <c r="B609" s="42"/>
      <c r="C609" s="209" t="s">
        <v>2274</v>
      </c>
      <c r="D609" s="209" t="s">
        <v>498</v>
      </c>
      <c r="E609" s="210" t="s">
        <v>9358</v>
      </c>
      <c r="F609" s="211" t="s">
        <v>9359</v>
      </c>
      <c r="G609" s="212" t="s">
        <v>1025</v>
      </c>
      <c r="H609" s="213">
        <v>28</v>
      </c>
      <c r="I609" s="214"/>
      <c r="J609" s="215">
        <f>ROUND(I609*H609,2)</f>
        <v>0</v>
      </c>
      <c r="K609" s="211" t="s">
        <v>501</v>
      </c>
      <c r="L609" s="62"/>
      <c r="M609" s="216" t="s">
        <v>23</v>
      </c>
      <c r="N609" s="217" t="s">
        <v>44</v>
      </c>
      <c r="O609" s="43"/>
      <c r="P609" s="218">
        <f>O609*H609</f>
        <v>0</v>
      </c>
      <c r="Q609" s="218">
        <v>0</v>
      </c>
      <c r="R609" s="218">
        <f>Q609*H609</f>
        <v>0</v>
      </c>
      <c r="S609" s="218">
        <v>0</v>
      </c>
      <c r="T609" s="219">
        <f>S609*H609</f>
        <v>0</v>
      </c>
      <c r="AR609" s="25" t="s">
        <v>775</v>
      </c>
      <c r="AT609" s="25" t="s">
        <v>498</v>
      </c>
      <c r="AU609" s="25" t="s">
        <v>82</v>
      </c>
      <c r="AY609" s="25" t="s">
        <v>492</v>
      </c>
      <c r="BE609" s="220">
        <f>IF(N609="základní",J609,0)</f>
        <v>0</v>
      </c>
      <c r="BF609" s="220">
        <f>IF(N609="snížená",J609,0)</f>
        <v>0</v>
      </c>
      <c r="BG609" s="220">
        <f>IF(N609="zákl. přenesená",J609,0)</f>
        <v>0</v>
      </c>
      <c r="BH609" s="220">
        <f>IF(N609="sníž. přenesená",J609,0)</f>
        <v>0</v>
      </c>
      <c r="BI609" s="220">
        <f>IF(N609="nulová",J609,0)</f>
        <v>0</v>
      </c>
      <c r="BJ609" s="25" t="s">
        <v>80</v>
      </c>
      <c r="BK609" s="220">
        <f>ROUND(I609*H609,2)</f>
        <v>0</v>
      </c>
      <c r="BL609" s="25" t="s">
        <v>775</v>
      </c>
      <c r="BM609" s="25" t="s">
        <v>9360</v>
      </c>
    </row>
    <row r="610" spans="2:65" s="1" customFormat="1">
      <c r="B610" s="42"/>
      <c r="C610" s="64"/>
      <c r="D610" s="221" t="s">
        <v>506</v>
      </c>
      <c r="E610" s="64"/>
      <c r="F610" s="222" t="s">
        <v>9359</v>
      </c>
      <c r="G610" s="64"/>
      <c r="H610" s="64"/>
      <c r="I610" s="177"/>
      <c r="J610" s="64"/>
      <c r="K610" s="64"/>
      <c r="L610" s="62"/>
      <c r="M610" s="223"/>
      <c r="N610" s="43"/>
      <c r="O610" s="43"/>
      <c r="P610" s="43"/>
      <c r="Q610" s="43"/>
      <c r="R610" s="43"/>
      <c r="S610" s="43"/>
      <c r="T610" s="79"/>
      <c r="AT610" s="25" t="s">
        <v>506</v>
      </c>
      <c r="AU610" s="25" t="s">
        <v>82</v>
      </c>
    </row>
    <row r="611" spans="2:65" s="1" customFormat="1" ht="60">
      <c r="B611" s="42"/>
      <c r="C611" s="64"/>
      <c r="D611" s="227" t="s">
        <v>509</v>
      </c>
      <c r="E611" s="64"/>
      <c r="F611" s="273" t="s">
        <v>9361</v>
      </c>
      <c r="G611" s="64"/>
      <c r="H611" s="64"/>
      <c r="I611" s="177"/>
      <c r="J611" s="64"/>
      <c r="K611" s="64"/>
      <c r="L611" s="62"/>
      <c r="M611" s="223"/>
      <c r="N611" s="43"/>
      <c r="O611" s="43"/>
      <c r="P611" s="43"/>
      <c r="Q611" s="43"/>
      <c r="R611" s="43"/>
      <c r="S611" s="43"/>
      <c r="T611" s="79"/>
      <c r="AT611" s="25" t="s">
        <v>509</v>
      </c>
      <c r="AU611" s="25" t="s">
        <v>82</v>
      </c>
    </row>
    <row r="612" spans="2:65" s="1" customFormat="1" ht="38.25" customHeight="1">
      <c r="B612" s="42"/>
      <c r="C612" s="209" t="s">
        <v>2281</v>
      </c>
      <c r="D612" s="209" t="s">
        <v>498</v>
      </c>
      <c r="E612" s="210" t="s">
        <v>9362</v>
      </c>
      <c r="F612" s="211" t="s">
        <v>9363</v>
      </c>
      <c r="G612" s="212" t="s">
        <v>1025</v>
      </c>
      <c r="H612" s="213">
        <v>8</v>
      </c>
      <c r="I612" s="214"/>
      <c r="J612" s="215">
        <f>ROUND(I612*H612,2)</f>
        <v>0</v>
      </c>
      <c r="K612" s="211" t="s">
        <v>8774</v>
      </c>
      <c r="L612" s="62"/>
      <c r="M612" s="216" t="s">
        <v>23</v>
      </c>
      <c r="N612" s="217" t="s">
        <v>44</v>
      </c>
      <c r="O612" s="43"/>
      <c r="P612" s="218">
        <f>O612*H612</f>
        <v>0</v>
      </c>
      <c r="Q612" s="218">
        <v>0</v>
      </c>
      <c r="R612" s="218">
        <f>Q612*H612</f>
        <v>0</v>
      </c>
      <c r="S612" s="218">
        <v>0</v>
      </c>
      <c r="T612" s="219">
        <f>S612*H612</f>
        <v>0</v>
      </c>
      <c r="AR612" s="25" t="s">
        <v>775</v>
      </c>
      <c r="AT612" s="25" t="s">
        <v>498</v>
      </c>
      <c r="AU612" s="25" t="s">
        <v>82</v>
      </c>
      <c r="AY612" s="25" t="s">
        <v>492</v>
      </c>
      <c r="BE612" s="220">
        <f>IF(N612="základní",J612,0)</f>
        <v>0</v>
      </c>
      <c r="BF612" s="220">
        <f>IF(N612="snížená",J612,0)</f>
        <v>0</v>
      </c>
      <c r="BG612" s="220">
        <f>IF(N612="zákl. přenesená",J612,0)</f>
        <v>0</v>
      </c>
      <c r="BH612" s="220">
        <f>IF(N612="sníž. přenesená",J612,0)</f>
        <v>0</v>
      </c>
      <c r="BI612" s="220">
        <f>IF(N612="nulová",J612,0)</f>
        <v>0</v>
      </c>
      <c r="BJ612" s="25" t="s">
        <v>80</v>
      </c>
      <c r="BK612" s="220">
        <f>ROUND(I612*H612,2)</f>
        <v>0</v>
      </c>
      <c r="BL612" s="25" t="s">
        <v>775</v>
      </c>
      <c r="BM612" s="25" t="s">
        <v>9364</v>
      </c>
    </row>
    <row r="613" spans="2:65" s="1" customFormat="1" ht="24">
      <c r="B613" s="42"/>
      <c r="C613" s="64"/>
      <c r="D613" s="227" t="s">
        <v>506</v>
      </c>
      <c r="E613" s="64"/>
      <c r="F613" s="274" t="s">
        <v>9363</v>
      </c>
      <c r="G613" s="64"/>
      <c r="H613" s="64"/>
      <c r="I613" s="177"/>
      <c r="J613" s="64"/>
      <c r="K613" s="64"/>
      <c r="L613" s="62"/>
      <c r="M613" s="223"/>
      <c r="N613" s="43"/>
      <c r="O613" s="43"/>
      <c r="P613" s="43"/>
      <c r="Q613" s="43"/>
      <c r="R613" s="43"/>
      <c r="S613" s="43"/>
      <c r="T613" s="79"/>
      <c r="AT613" s="25" t="s">
        <v>506</v>
      </c>
      <c r="AU613" s="25" t="s">
        <v>82</v>
      </c>
    </row>
    <row r="614" spans="2:65" s="1" customFormat="1" ht="38.25" customHeight="1">
      <c r="B614" s="42"/>
      <c r="C614" s="209" t="s">
        <v>2285</v>
      </c>
      <c r="D614" s="209" t="s">
        <v>498</v>
      </c>
      <c r="E614" s="210" t="s">
        <v>9365</v>
      </c>
      <c r="F614" s="211" t="s">
        <v>9366</v>
      </c>
      <c r="G614" s="212" t="s">
        <v>1025</v>
      </c>
      <c r="H614" s="213">
        <v>8</v>
      </c>
      <c r="I614" s="214"/>
      <c r="J614" s="215">
        <f>ROUND(I614*H614,2)</f>
        <v>0</v>
      </c>
      <c r="K614" s="211" t="s">
        <v>8774</v>
      </c>
      <c r="L614" s="62"/>
      <c r="M614" s="216" t="s">
        <v>23</v>
      </c>
      <c r="N614" s="217" t="s">
        <v>44</v>
      </c>
      <c r="O614" s="43"/>
      <c r="P614" s="218">
        <f>O614*H614</f>
        <v>0</v>
      </c>
      <c r="Q614" s="218">
        <v>0</v>
      </c>
      <c r="R614" s="218">
        <f>Q614*H614</f>
        <v>0</v>
      </c>
      <c r="S614" s="218">
        <v>0</v>
      </c>
      <c r="T614" s="219">
        <f>S614*H614</f>
        <v>0</v>
      </c>
      <c r="AR614" s="25" t="s">
        <v>775</v>
      </c>
      <c r="AT614" s="25" t="s">
        <v>498</v>
      </c>
      <c r="AU614" s="25" t="s">
        <v>82</v>
      </c>
      <c r="AY614" s="25" t="s">
        <v>492</v>
      </c>
      <c r="BE614" s="220">
        <f>IF(N614="základní",J614,0)</f>
        <v>0</v>
      </c>
      <c r="BF614" s="220">
        <f>IF(N614="snížená",J614,0)</f>
        <v>0</v>
      </c>
      <c r="BG614" s="220">
        <f>IF(N614="zákl. přenesená",J614,0)</f>
        <v>0</v>
      </c>
      <c r="BH614" s="220">
        <f>IF(N614="sníž. přenesená",J614,0)</f>
        <v>0</v>
      </c>
      <c r="BI614" s="220">
        <f>IF(N614="nulová",J614,0)</f>
        <v>0</v>
      </c>
      <c r="BJ614" s="25" t="s">
        <v>80</v>
      </c>
      <c r="BK614" s="220">
        <f>ROUND(I614*H614,2)</f>
        <v>0</v>
      </c>
      <c r="BL614" s="25" t="s">
        <v>775</v>
      </c>
      <c r="BM614" s="25" t="s">
        <v>9367</v>
      </c>
    </row>
    <row r="615" spans="2:65" s="1" customFormat="1" ht="24">
      <c r="B615" s="42"/>
      <c r="C615" s="64"/>
      <c r="D615" s="227" t="s">
        <v>506</v>
      </c>
      <c r="E615" s="64"/>
      <c r="F615" s="274" t="s">
        <v>9366</v>
      </c>
      <c r="G615" s="64"/>
      <c r="H615" s="64"/>
      <c r="I615" s="177"/>
      <c r="J615" s="64"/>
      <c r="K615" s="64"/>
      <c r="L615" s="62"/>
      <c r="M615" s="223"/>
      <c r="N615" s="43"/>
      <c r="O615" s="43"/>
      <c r="P615" s="43"/>
      <c r="Q615" s="43"/>
      <c r="R615" s="43"/>
      <c r="S615" s="43"/>
      <c r="T615" s="79"/>
      <c r="AT615" s="25" t="s">
        <v>506</v>
      </c>
      <c r="AU615" s="25" t="s">
        <v>82</v>
      </c>
    </row>
    <row r="616" spans="2:65" s="1" customFormat="1" ht="25.5" customHeight="1">
      <c r="B616" s="42"/>
      <c r="C616" s="209" t="s">
        <v>2289</v>
      </c>
      <c r="D616" s="209" t="s">
        <v>498</v>
      </c>
      <c r="E616" s="210" t="s">
        <v>9368</v>
      </c>
      <c r="F616" s="211" t="s">
        <v>9369</v>
      </c>
      <c r="G616" s="212" t="s">
        <v>1025</v>
      </c>
      <c r="H616" s="213">
        <v>3</v>
      </c>
      <c r="I616" s="214"/>
      <c r="J616" s="215">
        <f>ROUND(I616*H616,2)</f>
        <v>0</v>
      </c>
      <c r="K616" s="211" t="s">
        <v>8774</v>
      </c>
      <c r="L616" s="62"/>
      <c r="M616" s="216" t="s">
        <v>23</v>
      </c>
      <c r="N616" s="217" t="s">
        <v>44</v>
      </c>
      <c r="O616" s="43"/>
      <c r="P616" s="218">
        <f>O616*H616</f>
        <v>0</v>
      </c>
      <c r="Q616" s="218">
        <v>0</v>
      </c>
      <c r="R616" s="218">
        <f>Q616*H616</f>
        <v>0</v>
      </c>
      <c r="S616" s="218">
        <v>0</v>
      </c>
      <c r="T616" s="219">
        <f>S616*H616</f>
        <v>0</v>
      </c>
      <c r="AR616" s="25" t="s">
        <v>775</v>
      </c>
      <c r="AT616" s="25" t="s">
        <v>498</v>
      </c>
      <c r="AU616" s="25" t="s">
        <v>82</v>
      </c>
      <c r="AY616" s="25" t="s">
        <v>492</v>
      </c>
      <c r="BE616" s="220">
        <f>IF(N616="základní",J616,0)</f>
        <v>0</v>
      </c>
      <c r="BF616" s="220">
        <f>IF(N616="snížená",J616,0)</f>
        <v>0</v>
      </c>
      <c r="BG616" s="220">
        <f>IF(N616="zákl. přenesená",J616,0)</f>
        <v>0</v>
      </c>
      <c r="BH616" s="220">
        <f>IF(N616="sníž. přenesená",J616,0)</f>
        <v>0</v>
      </c>
      <c r="BI616" s="220">
        <f>IF(N616="nulová",J616,0)</f>
        <v>0</v>
      </c>
      <c r="BJ616" s="25" t="s">
        <v>80</v>
      </c>
      <c r="BK616" s="220">
        <f>ROUND(I616*H616,2)</f>
        <v>0</v>
      </c>
      <c r="BL616" s="25" t="s">
        <v>775</v>
      </c>
      <c r="BM616" s="25" t="s">
        <v>9370</v>
      </c>
    </row>
    <row r="617" spans="2:65" s="1" customFormat="1" ht="24">
      <c r="B617" s="42"/>
      <c r="C617" s="64"/>
      <c r="D617" s="227" t="s">
        <v>506</v>
      </c>
      <c r="E617" s="64"/>
      <c r="F617" s="274" t="s">
        <v>9369</v>
      </c>
      <c r="G617" s="64"/>
      <c r="H617" s="64"/>
      <c r="I617" s="177"/>
      <c r="J617" s="64"/>
      <c r="K617" s="64"/>
      <c r="L617" s="62"/>
      <c r="M617" s="223"/>
      <c r="N617" s="43"/>
      <c r="O617" s="43"/>
      <c r="P617" s="43"/>
      <c r="Q617" s="43"/>
      <c r="R617" s="43"/>
      <c r="S617" s="43"/>
      <c r="T617" s="79"/>
      <c r="AT617" s="25" t="s">
        <v>506</v>
      </c>
      <c r="AU617" s="25" t="s">
        <v>82</v>
      </c>
    </row>
    <row r="618" spans="2:65" s="1" customFormat="1" ht="25.5" customHeight="1">
      <c r="B618" s="42"/>
      <c r="C618" s="209" t="s">
        <v>2292</v>
      </c>
      <c r="D618" s="209" t="s">
        <v>498</v>
      </c>
      <c r="E618" s="210" t="s">
        <v>9371</v>
      </c>
      <c r="F618" s="211" t="s">
        <v>9372</v>
      </c>
      <c r="G618" s="212" t="s">
        <v>1025</v>
      </c>
      <c r="H618" s="213">
        <v>4</v>
      </c>
      <c r="I618" s="214"/>
      <c r="J618" s="215">
        <f>ROUND(I618*H618,2)</f>
        <v>0</v>
      </c>
      <c r="K618" s="211" t="s">
        <v>8774</v>
      </c>
      <c r="L618" s="62"/>
      <c r="M618" s="216" t="s">
        <v>23</v>
      </c>
      <c r="N618" s="217" t="s">
        <v>44</v>
      </c>
      <c r="O618" s="43"/>
      <c r="P618" s="218">
        <f>O618*H618</f>
        <v>0</v>
      </c>
      <c r="Q618" s="218">
        <v>0</v>
      </c>
      <c r="R618" s="218">
        <f>Q618*H618</f>
        <v>0</v>
      </c>
      <c r="S618" s="218">
        <v>0</v>
      </c>
      <c r="T618" s="219">
        <f>S618*H618</f>
        <v>0</v>
      </c>
      <c r="AR618" s="25" t="s">
        <v>775</v>
      </c>
      <c r="AT618" s="25" t="s">
        <v>498</v>
      </c>
      <c r="AU618" s="25" t="s">
        <v>82</v>
      </c>
      <c r="AY618" s="25" t="s">
        <v>492</v>
      </c>
      <c r="BE618" s="220">
        <f>IF(N618="základní",J618,0)</f>
        <v>0</v>
      </c>
      <c r="BF618" s="220">
        <f>IF(N618="snížená",J618,0)</f>
        <v>0</v>
      </c>
      <c r="BG618" s="220">
        <f>IF(N618="zákl. přenesená",J618,0)</f>
        <v>0</v>
      </c>
      <c r="BH618" s="220">
        <f>IF(N618="sníž. přenesená",J618,0)</f>
        <v>0</v>
      </c>
      <c r="BI618" s="220">
        <f>IF(N618="nulová",J618,0)</f>
        <v>0</v>
      </c>
      <c r="BJ618" s="25" t="s">
        <v>80</v>
      </c>
      <c r="BK618" s="220">
        <f>ROUND(I618*H618,2)</f>
        <v>0</v>
      </c>
      <c r="BL618" s="25" t="s">
        <v>775</v>
      </c>
      <c r="BM618" s="25" t="s">
        <v>9373</v>
      </c>
    </row>
    <row r="619" spans="2:65" s="1" customFormat="1" ht="24">
      <c r="B619" s="42"/>
      <c r="C619" s="64"/>
      <c r="D619" s="227" t="s">
        <v>506</v>
      </c>
      <c r="E619" s="64"/>
      <c r="F619" s="274" t="s">
        <v>9372</v>
      </c>
      <c r="G619" s="64"/>
      <c r="H619" s="64"/>
      <c r="I619" s="177"/>
      <c r="J619" s="64"/>
      <c r="K619" s="64"/>
      <c r="L619" s="62"/>
      <c r="M619" s="223"/>
      <c r="N619" s="43"/>
      <c r="O619" s="43"/>
      <c r="P619" s="43"/>
      <c r="Q619" s="43"/>
      <c r="R619" s="43"/>
      <c r="S619" s="43"/>
      <c r="T619" s="79"/>
      <c r="AT619" s="25" t="s">
        <v>506</v>
      </c>
      <c r="AU619" s="25" t="s">
        <v>82</v>
      </c>
    </row>
    <row r="620" spans="2:65" s="1" customFormat="1" ht="25.5" customHeight="1">
      <c r="B620" s="42"/>
      <c r="C620" s="209" t="s">
        <v>2296</v>
      </c>
      <c r="D620" s="209" t="s">
        <v>498</v>
      </c>
      <c r="E620" s="210" t="s">
        <v>9374</v>
      </c>
      <c r="F620" s="211" t="s">
        <v>9375</v>
      </c>
      <c r="G620" s="212" t="s">
        <v>1025</v>
      </c>
      <c r="H620" s="213">
        <v>1</v>
      </c>
      <c r="I620" s="214"/>
      <c r="J620" s="215">
        <f>ROUND(I620*H620,2)</f>
        <v>0</v>
      </c>
      <c r="K620" s="211" t="s">
        <v>8774</v>
      </c>
      <c r="L620" s="62"/>
      <c r="M620" s="216" t="s">
        <v>23</v>
      </c>
      <c r="N620" s="217" t="s">
        <v>44</v>
      </c>
      <c r="O620" s="43"/>
      <c r="P620" s="218">
        <f>O620*H620</f>
        <v>0</v>
      </c>
      <c r="Q620" s="218">
        <v>0</v>
      </c>
      <c r="R620" s="218">
        <f>Q620*H620</f>
        <v>0</v>
      </c>
      <c r="S620" s="218">
        <v>0</v>
      </c>
      <c r="T620" s="219">
        <f>S620*H620</f>
        <v>0</v>
      </c>
      <c r="AR620" s="25" t="s">
        <v>775</v>
      </c>
      <c r="AT620" s="25" t="s">
        <v>498</v>
      </c>
      <c r="AU620" s="25" t="s">
        <v>82</v>
      </c>
      <c r="AY620" s="25" t="s">
        <v>492</v>
      </c>
      <c r="BE620" s="220">
        <f>IF(N620="základní",J620,0)</f>
        <v>0</v>
      </c>
      <c r="BF620" s="220">
        <f>IF(N620="snížená",J620,0)</f>
        <v>0</v>
      </c>
      <c r="BG620" s="220">
        <f>IF(N620="zákl. přenesená",J620,0)</f>
        <v>0</v>
      </c>
      <c r="BH620" s="220">
        <f>IF(N620="sníž. přenesená",J620,0)</f>
        <v>0</v>
      </c>
      <c r="BI620" s="220">
        <f>IF(N620="nulová",J620,0)</f>
        <v>0</v>
      </c>
      <c r="BJ620" s="25" t="s">
        <v>80</v>
      </c>
      <c r="BK620" s="220">
        <f>ROUND(I620*H620,2)</f>
        <v>0</v>
      </c>
      <c r="BL620" s="25" t="s">
        <v>775</v>
      </c>
      <c r="BM620" s="25" t="s">
        <v>9376</v>
      </c>
    </row>
    <row r="621" spans="2:65" s="1" customFormat="1" ht="24">
      <c r="B621" s="42"/>
      <c r="C621" s="64"/>
      <c r="D621" s="227" t="s">
        <v>506</v>
      </c>
      <c r="E621" s="64"/>
      <c r="F621" s="274" t="s">
        <v>9375</v>
      </c>
      <c r="G621" s="64"/>
      <c r="H621" s="64"/>
      <c r="I621" s="177"/>
      <c r="J621" s="64"/>
      <c r="K621" s="64"/>
      <c r="L621" s="62"/>
      <c r="M621" s="223"/>
      <c r="N621" s="43"/>
      <c r="O621" s="43"/>
      <c r="P621" s="43"/>
      <c r="Q621" s="43"/>
      <c r="R621" s="43"/>
      <c r="S621" s="43"/>
      <c r="T621" s="79"/>
      <c r="AT621" s="25" t="s">
        <v>506</v>
      </c>
      <c r="AU621" s="25" t="s">
        <v>82</v>
      </c>
    </row>
    <row r="622" spans="2:65" s="1" customFormat="1" ht="25.5" customHeight="1">
      <c r="B622" s="42"/>
      <c r="C622" s="209" t="s">
        <v>2299</v>
      </c>
      <c r="D622" s="209" t="s">
        <v>498</v>
      </c>
      <c r="E622" s="210" t="s">
        <v>9377</v>
      </c>
      <c r="F622" s="211" t="s">
        <v>9378</v>
      </c>
      <c r="G622" s="212" t="s">
        <v>1025</v>
      </c>
      <c r="H622" s="213">
        <v>4</v>
      </c>
      <c r="I622" s="214"/>
      <c r="J622" s="215">
        <f>ROUND(I622*H622,2)</f>
        <v>0</v>
      </c>
      <c r="K622" s="211" t="s">
        <v>8774</v>
      </c>
      <c r="L622" s="62"/>
      <c r="M622" s="216" t="s">
        <v>23</v>
      </c>
      <c r="N622" s="217" t="s">
        <v>44</v>
      </c>
      <c r="O622" s="43"/>
      <c r="P622" s="218">
        <f>O622*H622</f>
        <v>0</v>
      </c>
      <c r="Q622" s="218">
        <v>0</v>
      </c>
      <c r="R622" s="218">
        <f>Q622*H622</f>
        <v>0</v>
      </c>
      <c r="S622" s="218">
        <v>0</v>
      </c>
      <c r="T622" s="219">
        <f>S622*H622</f>
        <v>0</v>
      </c>
      <c r="AR622" s="25" t="s">
        <v>775</v>
      </c>
      <c r="AT622" s="25" t="s">
        <v>498</v>
      </c>
      <c r="AU622" s="25" t="s">
        <v>82</v>
      </c>
      <c r="AY622" s="25" t="s">
        <v>492</v>
      </c>
      <c r="BE622" s="220">
        <f>IF(N622="základní",J622,0)</f>
        <v>0</v>
      </c>
      <c r="BF622" s="220">
        <f>IF(N622="snížená",J622,0)</f>
        <v>0</v>
      </c>
      <c r="BG622" s="220">
        <f>IF(N622="zákl. přenesená",J622,0)</f>
        <v>0</v>
      </c>
      <c r="BH622" s="220">
        <f>IF(N622="sníž. přenesená",J622,0)</f>
        <v>0</v>
      </c>
      <c r="BI622" s="220">
        <f>IF(N622="nulová",J622,0)</f>
        <v>0</v>
      </c>
      <c r="BJ622" s="25" t="s">
        <v>80</v>
      </c>
      <c r="BK622" s="220">
        <f>ROUND(I622*H622,2)</f>
        <v>0</v>
      </c>
      <c r="BL622" s="25" t="s">
        <v>775</v>
      </c>
      <c r="BM622" s="25" t="s">
        <v>9379</v>
      </c>
    </row>
    <row r="623" spans="2:65" s="1" customFormat="1" ht="24">
      <c r="B623" s="42"/>
      <c r="C623" s="64"/>
      <c r="D623" s="227" t="s">
        <v>506</v>
      </c>
      <c r="E623" s="64"/>
      <c r="F623" s="274" t="s">
        <v>9378</v>
      </c>
      <c r="G623" s="64"/>
      <c r="H623" s="64"/>
      <c r="I623" s="177"/>
      <c r="J623" s="64"/>
      <c r="K623" s="64"/>
      <c r="L623" s="62"/>
      <c r="M623" s="223"/>
      <c r="N623" s="43"/>
      <c r="O623" s="43"/>
      <c r="P623" s="43"/>
      <c r="Q623" s="43"/>
      <c r="R623" s="43"/>
      <c r="S623" s="43"/>
      <c r="T623" s="79"/>
      <c r="AT623" s="25" t="s">
        <v>506</v>
      </c>
      <c r="AU623" s="25" t="s">
        <v>82</v>
      </c>
    </row>
    <row r="624" spans="2:65" s="1" customFormat="1" ht="38.25" customHeight="1">
      <c r="B624" s="42"/>
      <c r="C624" s="209" t="s">
        <v>2302</v>
      </c>
      <c r="D624" s="209" t="s">
        <v>498</v>
      </c>
      <c r="E624" s="210" t="s">
        <v>9380</v>
      </c>
      <c r="F624" s="211" t="s">
        <v>9381</v>
      </c>
      <c r="G624" s="212" t="s">
        <v>795</v>
      </c>
      <c r="H624" s="213">
        <v>10.901999999999999</v>
      </c>
      <c r="I624" s="214"/>
      <c r="J624" s="215">
        <f>ROUND(I624*H624,2)</f>
        <v>0</v>
      </c>
      <c r="K624" s="211" t="s">
        <v>501</v>
      </c>
      <c r="L624" s="62"/>
      <c r="M624" s="216" t="s">
        <v>23</v>
      </c>
      <c r="N624" s="217" t="s">
        <v>44</v>
      </c>
      <c r="O624" s="43"/>
      <c r="P624" s="218">
        <f>O624*H624</f>
        <v>0</v>
      </c>
      <c r="Q624" s="218">
        <v>0</v>
      </c>
      <c r="R624" s="218">
        <f>Q624*H624</f>
        <v>0</v>
      </c>
      <c r="S624" s="218">
        <v>0</v>
      </c>
      <c r="T624" s="219">
        <f>S624*H624</f>
        <v>0</v>
      </c>
      <c r="AR624" s="25" t="s">
        <v>775</v>
      </c>
      <c r="AT624" s="25" t="s">
        <v>498</v>
      </c>
      <c r="AU624" s="25" t="s">
        <v>82</v>
      </c>
      <c r="AY624" s="25" t="s">
        <v>492</v>
      </c>
      <c r="BE624" s="220">
        <f>IF(N624="základní",J624,0)</f>
        <v>0</v>
      </c>
      <c r="BF624" s="220">
        <f>IF(N624="snížená",J624,0)</f>
        <v>0</v>
      </c>
      <c r="BG624" s="220">
        <f>IF(N624="zákl. přenesená",J624,0)</f>
        <v>0</v>
      </c>
      <c r="BH624" s="220">
        <f>IF(N624="sníž. přenesená",J624,0)</f>
        <v>0</v>
      </c>
      <c r="BI624" s="220">
        <f>IF(N624="nulová",J624,0)</f>
        <v>0</v>
      </c>
      <c r="BJ624" s="25" t="s">
        <v>80</v>
      </c>
      <c r="BK624" s="220">
        <f>ROUND(I624*H624,2)</f>
        <v>0</v>
      </c>
      <c r="BL624" s="25" t="s">
        <v>775</v>
      </c>
      <c r="BM624" s="25" t="s">
        <v>9382</v>
      </c>
    </row>
    <row r="625" spans="2:65" s="1" customFormat="1" ht="24">
      <c r="B625" s="42"/>
      <c r="C625" s="64"/>
      <c r="D625" s="221" t="s">
        <v>506</v>
      </c>
      <c r="E625" s="64"/>
      <c r="F625" s="222" t="s">
        <v>9381</v>
      </c>
      <c r="G625" s="64"/>
      <c r="H625" s="64"/>
      <c r="I625" s="177"/>
      <c r="J625" s="64"/>
      <c r="K625" s="64"/>
      <c r="L625" s="62"/>
      <c r="M625" s="223"/>
      <c r="N625" s="43"/>
      <c r="O625" s="43"/>
      <c r="P625" s="43"/>
      <c r="Q625" s="43"/>
      <c r="R625" s="43"/>
      <c r="S625" s="43"/>
      <c r="T625" s="79"/>
      <c r="AT625" s="25" t="s">
        <v>506</v>
      </c>
      <c r="AU625" s="25" t="s">
        <v>82</v>
      </c>
    </row>
    <row r="626" spans="2:65" s="1" customFormat="1" ht="108">
      <c r="B626" s="42"/>
      <c r="C626" s="64"/>
      <c r="D626" s="227" t="s">
        <v>509</v>
      </c>
      <c r="E626" s="64"/>
      <c r="F626" s="273" t="s">
        <v>9383</v>
      </c>
      <c r="G626" s="64"/>
      <c r="H626" s="64"/>
      <c r="I626" s="177"/>
      <c r="J626" s="64"/>
      <c r="K626" s="64"/>
      <c r="L626" s="62"/>
      <c r="M626" s="223"/>
      <c r="N626" s="43"/>
      <c r="O626" s="43"/>
      <c r="P626" s="43"/>
      <c r="Q626" s="43"/>
      <c r="R626" s="43"/>
      <c r="S626" s="43"/>
      <c r="T626" s="79"/>
      <c r="AT626" s="25" t="s">
        <v>509</v>
      </c>
      <c r="AU626" s="25" t="s">
        <v>82</v>
      </c>
    </row>
    <row r="627" spans="2:65" s="1" customFormat="1" ht="38.25" customHeight="1">
      <c r="B627" s="42"/>
      <c r="C627" s="209" t="s">
        <v>2305</v>
      </c>
      <c r="D627" s="209" t="s">
        <v>498</v>
      </c>
      <c r="E627" s="210" t="s">
        <v>9384</v>
      </c>
      <c r="F627" s="211" t="s">
        <v>9385</v>
      </c>
      <c r="G627" s="212" t="s">
        <v>795</v>
      </c>
      <c r="H627" s="213">
        <v>10.901999999999999</v>
      </c>
      <c r="I627" s="214"/>
      <c r="J627" s="215">
        <f>ROUND(I627*H627,2)</f>
        <v>0</v>
      </c>
      <c r="K627" s="211" t="s">
        <v>501</v>
      </c>
      <c r="L627" s="62"/>
      <c r="M627" s="216" t="s">
        <v>23</v>
      </c>
      <c r="N627" s="217" t="s">
        <v>44</v>
      </c>
      <c r="O627" s="43"/>
      <c r="P627" s="218">
        <f>O627*H627</f>
        <v>0</v>
      </c>
      <c r="Q627" s="218">
        <v>0</v>
      </c>
      <c r="R627" s="218">
        <f>Q627*H627</f>
        <v>0</v>
      </c>
      <c r="S627" s="218">
        <v>0</v>
      </c>
      <c r="T627" s="219">
        <f>S627*H627</f>
        <v>0</v>
      </c>
      <c r="AR627" s="25" t="s">
        <v>775</v>
      </c>
      <c r="AT627" s="25" t="s">
        <v>498</v>
      </c>
      <c r="AU627" s="25" t="s">
        <v>82</v>
      </c>
      <c r="AY627" s="25" t="s">
        <v>492</v>
      </c>
      <c r="BE627" s="220">
        <f>IF(N627="základní",J627,0)</f>
        <v>0</v>
      </c>
      <c r="BF627" s="220">
        <f>IF(N627="snížená",J627,0)</f>
        <v>0</v>
      </c>
      <c r="BG627" s="220">
        <f>IF(N627="zákl. přenesená",J627,0)</f>
        <v>0</v>
      </c>
      <c r="BH627" s="220">
        <f>IF(N627="sníž. přenesená",J627,0)</f>
        <v>0</v>
      </c>
      <c r="BI627" s="220">
        <f>IF(N627="nulová",J627,0)</f>
        <v>0</v>
      </c>
      <c r="BJ627" s="25" t="s">
        <v>80</v>
      </c>
      <c r="BK627" s="220">
        <f>ROUND(I627*H627,2)</f>
        <v>0</v>
      </c>
      <c r="BL627" s="25" t="s">
        <v>775</v>
      </c>
      <c r="BM627" s="25" t="s">
        <v>9386</v>
      </c>
    </row>
    <row r="628" spans="2:65" s="1" customFormat="1" ht="24">
      <c r="B628" s="42"/>
      <c r="C628" s="64"/>
      <c r="D628" s="221" t="s">
        <v>506</v>
      </c>
      <c r="E628" s="64"/>
      <c r="F628" s="222" t="s">
        <v>9385</v>
      </c>
      <c r="G628" s="64"/>
      <c r="H628" s="64"/>
      <c r="I628" s="177"/>
      <c r="J628" s="64"/>
      <c r="K628" s="64"/>
      <c r="L628" s="62"/>
      <c r="M628" s="223"/>
      <c r="N628" s="43"/>
      <c r="O628" s="43"/>
      <c r="P628" s="43"/>
      <c r="Q628" s="43"/>
      <c r="R628" s="43"/>
      <c r="S628" s="43"/>
      <c r="T628" s="79"/>
      <c r="AT628" s="25" t="s">
        <v>506</v>
      </c>
      <c r="AU628" s="25" t="s">
        <v>82</v>
      </c>
    </row>
    <row r="629" spans="2:65" s="1" customFormat="1" ht="108">
      <c r="B629" s="42"/>
      <c r="C629" s="64"/>
      <c r="D629" s="227" t="s">
        <v>509</v>
      </c>
      <c r="E629" s="64"/>
      <c r="F629" s="273" t="s">
        <v>9383</v>
      </c>
      <c r="G629" s="64"/>
      <c r="H629" s="64"/>
      <c r="I629" s="177"/>
      <c r="J629" s="64"/>
      <c r="K629" s="64"/>
      <c r="L629" s="62"/>
      <c r="M629" s="223"/>
      <c r="N629" s="43"/>
      <c r="O629" s="43"/>
      <c r="P629" s="43"/>
      <c r="Q629" s="43"/>
      <c r="R629" s="43"/>
      <c r="S629" s="43"/>
      <c r="T629" s="79"/>
      <c r="AT629" s="25" t="s">
        <v>509</v>
      </c>
      <c r="AU629" s="25" t="s">
        <v>82</v>
      </c>
    </row>
    <row r="630" spans="2:65" s="1" customFormat="1" ht="38.25" customHeight="1">
      <c r="B630" s="42"/>
      <c r="C630" s="209" t="s">
        <v>2308</v>
      </c>
      <c r="D630" s="209" t="s">
        <v>498</v>
      </c>
      <c r="E630" s="210" t="s">
        <v>9387</v>
      </c>
      <c r="F630" s="211" t="s">
        <v>9388</v>
      </c>
      <c r="G630" s="212" t="s">
        <v>795</v>
      </c>
      <c r="H630" s="213">
        <v>10.901999999999999</v>
      </c>
      <c r="I630" s="214"/>
      <c r="J630" s="215">
        <f>ROUND(I630*H630,2)</f>
        <v>0</v>
      </c>
      <c r="K630" s="211" t="s">
        <v>501</v>
      </c>
      <c r="L630" s="62"/>
      <c r="M630" s="216" t="s">
        <v>23</v>
      </c>
      <c r="N630" s="217" t="s">
        <v>44</v>
      </c>
      <c r="O630" s="43"/>
      <c r="P630" s="218">
        <f>O630*H630</f>
        <v>0</v>
      </c>
      <c r="Q630" s="218">
        <v>0</v>
      </c>
      <c r="R630" s="218">
        <f>Q630*H630</f>
        <v>0</v>
      </c>
      <c r="S630" s="218">
        <v>0</v>
      </c>
      <c r="T630" s="219">
        <f>S630*H630</f>
        <v>0</v>
      </c>
      <c r="AR630" s="25" t="s">
        <v>775</v>
      </c>
      <c r="AT630" s="25" t="s">
        <v>498</v>
      </c>
      <c r="AU630" s="25" t="s">
        <v>82</v>
      </c>
      <c r="AY630" s="25" t="s">
        <v>492</v>
      </c>
      <c r="BE630" s="220">
        <f>IF(N630="základní",J630,0)</f>
        <v>0</v>
      </c>
      <c r="BF630" s="220">
        <f>IF(N630="snížená",J630,0)</f>
        <v>0</v>
      </c>
      <c r="BG630" s="220">
        <f>IF(N630="zákl. přenesená",J630,0)</f>
        <v>0</v>
      </c>
      <c r="BH630" s="220">
        <f>IF(N630="sníž. přenesená",J630,0)</f>
        <v>0</v>
      </c>
      <c r="BI630" s="220">
        <f>IF(N630="nulová",J630,0)</f>
        <v>0</v>
      </c>
      <c r="BJ630" s="25" t="s">
        <v>80</v>
      </c>
      <c r="BK630" s="220">
        <f>ROUND(I630*H630,2)</f>
        <v>0</v>
      </c>
      <c r="BL630" s="25" t="s">
        <v>775</v>
      </c>
      <c r="BM630" s="25" t="s">
        <v>9389</v>
      </c>
    </row>
    <row r="631" spans="2:65" s="1" customFormat="1" ht="24">
      <c r="B631" s="42"/>
      <c r="C631" s="64"/>
      <c r="D631" s="221" t="s">
        <v>506</v>
      </c>
      <c r="E631" s="64"/>
      <c r="F631" s="222" t="s">
        <v>9388</v>
      </c>
      <c r="G631" s="64"/>
      <c r="H631" s="64"/>
      <c r="I631" s="177"/>
      <c r="J631" s="64"/>
      <c r="K631" s="64"/>
      <c r="L631" s="62"/>
      <c r="M631" s="223"/>
      <c r="N631" s="43"/>
      <c r="O631" s="43"/>
      <c r="P631" s="43"/>
      <c r="Q631" s="43"/>
      <c r="R631" s="43"/>
      <c r="S631" s="43"/>
      <c r="T631" s="79"/>
      <c r="AT631" s="25" t="s">
        <v>506</v>
      </c>
      <c r="AU631" s="25" t="s">
        <v>82</v>
      </c>
    </row>
    <row r="632" spans="2:65" s="1" customFormat="1" ht="108">
      <c r="B632" s="42"/>
      <c r="C632" s="64"/>
      <c r="D632" s="221" t="s">
        <v>509</v>
      </c>
      <c r="E632" s="64"/>
      <c r="F632" s="224" t="s">
        <v>9383</v>
      </c>
      <c r="G632" s="64"/>
      <c r="H632" s="64"/>
      <c r="I632" s="177"/>
      <c r="J632" s="64"/>
      <c r="K632" s="64"/>
      <c r="L632" s="62"/>
      <c r="M632" s="223"/>
      <c r="N632" s="43"/>
      <c r="O632" s="43"/>
      <c r="P632" s="43"/>
      <c r="Q632" s="43"/>
      <c r="R632" s="43"/>
      <c r="S632" s="43"/>
      <c r="T632" s="79"/>
      <c r="AT632" s="25" t="s">
        <v>509</v>
      </c>
      <c r="AU632" s="25" t="s">
        <v>82</v>
      </c>
    </row>
    <row r="633" spans="2:65" s="11" customFormat="1" ht="29.85" customHeight="1">
      <c r="B633" s="192"/>
      <c r="C633" s="193"/>
      <c r="D633" s="206" t="s">
        <v>72</v>
      </c>
      <c r="E633" s="207" t="s">
        <v>5372</v>
      </c>
      <c r="F633" s="207" t="s">
        <v>5373</v>
      </c>
      <c r="G633" s="193"/>
      <c r="H633" s="193"/>
      <c r="I633" s="196"/>
      <c r="J633" s="208">
        <f>BK633</f>
        <v>0</v>
      </c>
      <c r="K633" s="193"/>
      <c r="L633" s="198"/>
      <c r="M633" s="199"/>
      <c r="N633" s="200"/>
      <c r="O633" s="200"/>
      <c r="P633" s="201">
        <f>SUM(P634:P669)</f>
        <v>0</v>
      </c>
      <c r="Q633" s="200"/>
      <c r="R633" s="201">
        <f>SUM(R634:R669)</f>
        <v>0.53400000000000003</v>
      </c>
      <c r="S633" s="200"/>
      <c r="T633" s="202">
        <f>SUM(T634:T669)</f>
        <v>0</v>
      </c>
      <c r="AR633" s="203" t="s">
        <v>82</v>
      </c>
      <c r="AT633" s="204" t="s">
        <v>72</v>
      </c>
      <c r="AU633" s="204" t="s">
        <v>80</v>
      </c>
      <c r="AY633" s="203" t="s">
        <v>492</v>
      </c>
      <c r="BK633" s="205">
        <f>SUM(BK634:BK669)</f>
        <v>0</v>
      </c>
    </row>
    <row r="634" spans="2:65" s="1" customFormat="1" ht="25.5" customHeight="1">
      <c r="B634" s="42"/>
      <c r="C634" s="209" t="s">
        <v>2311</v>
      </c>
      <c r="D634" s="209" t="s">
        <v>498</v>
      </c>
      <c r="E634" s="210" t="s">
        <v>6224</v>
      </c>
      <c r="F634" s="211" t="s">
        <v>6227</v>
      </c>
      <c r="G634" s="212" t="s">
        <v>6197</v>
      </c>
      <c r="H634" s="213">
        <v>8900</v>
      </c>
      <c r="I634" s="214"/>
      <c r="J634" s="215">
        <f>ROUND(I634*H634,2)</f>
        <v>0</v>
      </c>
      <c r="K634" s="211" t="s">
        <v>501</v>
      </c>
      <c r="L634" s="62"/>
      <c r="M634" s="216" t="s">
        <v>23</v>
      </c>
      <c r="N634" s="217" t="s">
        <v>44</v>
      </c>
      <c r="O634" s="43"/>
      <c r="P634" s="218">
        <f>O634*H634</f>
        <v>0</v>
      </c>
      <c r="Q634" s="218">
        <v>6.0000000000000002E-5</v>
      </c>
      <c r="R634" s="218">
        <f>Q634*H634</f>
        <v>0.53400000000000003</v>
      </c>
      <c r="S634" s="218">
        <v>0</v>
      </c>
      <c r="T634" s="219">
        <f>S634*H634</f>
        <v>0</v>
      </c>
      <c r="AR634" s="25" t="s">
        <v>775</v>
      </c>
      <c r="AT634" s="25" t="s">
        <v>498</v>
      </c>
      <c r="AU634" s="25" t="s">
        <v>82</v>
      </c>
      <c r="AY634" s="25" t="s">
        <v>492</v>
      </c>
      <c r="BE634" s="220">
        <f>IF(N634="základní",J634,0)</f>
        <v>0</v>
      </c>
      <c r="BF634" s="220">
        <f>IF(N634="snížená",J634,0)</f>
        <v>0</v>
      </c>
      <c r="BG634" s="220">
        <f>IF(N634="zákl. přenesená",J634,0)</f>
        <v>0</v>
      </c>
      <c r="BH634" s="220">
        <f>IF(N634="sníž. přenesená",J634,0)</f>
        <v>0</v>
      </c>
      <c r="BI634" s="220">
        <f>IF(N634="nulová",J634,0)</f>
        <v>0</v>
      </c>
      <c r="BJ634" s="25" t="s">
        <v>80</v>
      </c>
      <c r="BK634" s="220">
        <f>ROUND(I634*H634,2)</f>
        <v>0</v>
      </c>
      <c r="BL634" s="25" t="s">
        <v>775</v>
      </c>
      <c r="BM634" s="25" t="s">
        <v>9390</v>
      </c>
    </row>
    <row r="635" spans="2:65" s="1" customFormat="1">
      <c r="B635" s="42"/>
      <c r="C635" s="64"/>
      <c r="D635" s="221" t="s">
        <v>506</v>
      </c>
      <c r="E635" s="64"/>
      <c r="F635" s="222" t="s">
        <v>6227</v>
      </c>
      <c r="G635" s="64"/>
      <c r="H635" s="64"/>
      <c r="I635" s="177"/>
      <c r="J635" s="64"/>
      <c r="K635" s="64"/>
      <c r="L635" s="62"/>
      <c r="M635" s="223"/>
      <c r="N635" s="43"/>
      <c r="O635" s="43"/>
      <c r="P635" s="43"/>
      <c r="Q635" s="43"/>
      <c r="R635" s="43"/>
      <c r="S635" s="43"/>
      <c r="T635" s="79"/>
      <c r="AT635" s="25" t="s">
        <v>506</v>
      </c>
      <c r="AU635" s="25" t="s">
        <v>82</v>
      </c>
    </row>
    <row r="636" spans="2:65" s="1" customFormat="1" ht="24">
      <c r="B636" s="42"/>
      <c r="C636" s="64"/>
      <c r="D636" s="221" t="s">
        <v>509</v>
      </c>
      <c r="E636" s="64"/>
      <c r="F636" s="224" t="s">
        <v>9391</v>
      </c>
      <c r="G636" s="64"/>
      <c r="H636" s="64"/>
      <c r="I636" s="177"/>
      <c r="J636" s="64"/>
      <c r="K636" s="64"/>
      <c r="L636" s="62"/>
      <c r="M636" s="223"/>
      <c r="N636" s="43"/>
      <c r="O636" s="43"/>
      <c r="P636" s="43"/>
      <c r="Q636" s="43"/>
      <c r="R636" s="43"/>
      <c r="S636" s="43"/>
      <c r="T636" s="79"/>
      <c r="AT636" s="25" t="s">
        <v>509</v>
      </c>
      <c r="AU636" s="25" t="s">
        <v>82</v>
      </c>
    </row>
    <row r="637" spans="2:65" s="1" customFormat="1" ht="36">
      <c r="B637" s="42"/>
      <c r="C637" s="64"/>
      <c r="D637" s="221" t="s">
        <v>2254</v>
      </c>
      <c r="E637" s="64"/>
      <c r="F637" s="224" t="s">
        <v>9392</v>
      </c>
      <c r="G637" s="64"/>
      <c r="H637" s="64"/>
      <c r="I637" s="177"/>
      <c r="J637" s="64"/>
      <c r="K637" s="64"/>
      <c r="L637" s="62"/>
      <c r="M637" s="223"/>
      <c r="N637" s="43"/>
      <c r="O637" s="43"/>
      <c r="P637" s="43"/>
      <c r="Q637" s="43"/>
      <c r="R637" s="43"/>
      <c r="S637" s="43"/>
      <c r="T637" s="79"/>
      <c r="AT637" s="25" t="s">
        <v>2254</v>
      </c>
      <c r="AU637" s="25" t="s">
        <v>82</v>
      </c>
    </row>
    <row r="638" spans="2:65" s="13" customFormat="1">
      <c r="B638" s="237"/>
      <c r="C638" s="238"/>
      <c r="D638" s="221" t="s">
        <v>513</v>
      </c>
      <c r="E638" s="239" t="s">
        <v>23</v>
      </c>
      <c r="F638" s="240" t="s">
        <v>9393</v>
      </c>
      <c r="G638" s="238"/>
      <c r="H638" s="241" t="s">
        <v>23</v>
      </c>
      <c r="I638" s="242"/>
      <c r="J638" s="238"/>
      <c r="K638" s="238"/>
      <c r="L638" s="243"/>
      <c r="M638" s="244"/>
      <c r="N638" s="245"/>
      <c r="O638" s="245"/>
      <c r="P638" s="245"/>
      <c r="Q638" s="245"/>
      <c r="R638" s="245"/>
      <c r="S638" s="245"/>
      <c r="T638" s="246"/>
      <c r="AT638" s="247" t="s">
        <v>513</v>
      </c>
      <c r="AU638" s="247" t="s">
        <v>82</v>
      </c>
      <c r="AV638" s="13" t="s">
        <v>80</v>
      </c>
      <c r="AW638" s="13" t="s">
        <v>36</v>
      </c>
      <c r="AX638" s="13" t="s">
        <v>73</v>
      </c>
      <c r="AY638" s="247" t="s">
        <v>492</v>
      </c>
    </row>
    <row r="639" spans="2:65" s="12" customFormat="1">
      <c r="B639" s="225"/>
      <c r="C639" s="226"/>
      <c r="D639" s="221" t="s">
        <v>513</v>
      </c>
      <c r="E639" s="248" t="s">
        <v>23</v>
      </c>
      <c r="F639" s="249" t="s">
        <v>9394</v>
      </c>
      <c r="G639" s="226"/>
      <c r="H639" s="250">
        <v>150</v>
      </c>
      <c r="I639" s="231"/>
      <c r="J639" s="226"/>
      <c r="K639" s="226"/>
      <c r="L639" s="232"/>
      <c r="M639" s="233"/>
      <c r="N639" s="234"/>
      <c r="O639" s="234"/>
      <c r="P639" s="234"/>
      <c r="Q639" s="234"/>
      <c r="R639" s="234"/>
      <c r="S639" s="234"/>
      <c r="T639" s="235"/>
      <c r="AT639" s="236" t="s">
        <v>513</v>
      </c>
      <c r="AU639" s="236" t="s">
        <v>82</v>
      </c>
      <c r="AV639" s="12" t="s">
        <v>82</v>
      </c>
      <c r="AW639" s="12" t="s">
        <v>36</v>
      </c>
      <c r="AX639" s="12" t="s">
        <v>73</v>
      </c>
      <c r="AY639" s="236" t="s">
        <v>492</v>
      </c>
    </row>
    <row r="640" spans="2:65" s="13" customFormat="1">
      <c r="B640" s="237"/>
      <c r="C640" s="238"/>
      <c r="D640" s="221" t="s">
        <v>513</v>
      </c>
      <c r="E640" s="239" t="s">
        <v>23</v>
      </c>
      <c r="F640" s="240" t="s">
        <v>9395</v>
      </c>
      <c r="G640" s="238"/>
      <c r="H640" s="241" t="s">
        <v>23</v>
      </c>
      <c r="I640" s="242"/>
      <c r="J640" s="238"/>
      <c r="K640" s="238"/>
      <c r="L640" s="243"/>
      <c r="M640" s="244"/>
      <c r="N640" s="245"/>
      <c r="O640" s="245"/>
      <c r="P640" s="245"/>
      <c r="Q640" s="245"/>
      <c r="R640" s="245"/>
      <c r="S640" s="245"/>
      <c r="T640" s="246"/>
      <c r="AT640" s="247" t="s">
        <v>513</v>
      </c>
      <c r="AU640" s="247" t="s">
        <v>82</v>
      </c>
      <c r="AV640" s="13" t="s">
        <v>80</v>
      </c>
      <c r="AW640" s="13" t="s">
        <v>36</v>
      </c>
      <c r="AX640" s="13" t="s">
        <v>73</v>
      </c>
      <c r="AY640" s="247" t="s">
        <v>492</v>
      </c>
    </row>
    <row r="641" spans="2:51" s="12" customFormat="1">
      <c r="B641" s="225"/>
      <c r="C641" s="226"/>
      <c r="D641" s="221" t="s">
        <v>513</v>
      </c>
      <c r="E641" s="248" t="s">
        <v>23</v>
      </c>
      <c r="F641" s="249" t="s">
        <v>9396</v>
      </c>
      <c r="G641" s="226"/>
      <c r="H641" s="250">
        <v>1800</v>
      </c>
      <c r="I641" s="231"/>
      <c r="J641" s="226"/>
      <c r="K641" s="226"/>
      <c r="L641" s="232"/>
      <c r="M641" s="233"/>
      <c r="N641" s="234"/>
      <c r="O641" s="234"/>
      <c r="P641" s="234"/>
      <c r="Q641" s="234"/>
      <c r="R641" s="234"/>
      <c r="S641" s="234"/>
      <c r="T641" s="235"/>
      <c r="AT641" s="236" t="s">
        <v>513</v>
      </c>
      <c r="AU641" s="236" t="s">
        <v>82</v>
      </c>
      <c r="AV641" s="12" t="s">
        <v>82</v>
      </c>
      <c r="AW641" s="12" t="s">
        <v>36</v>
      </c>
      <c r="AX641" s="12" t="s">
        <v>73</v>
      </c>
      <c r="AY641" s="236" t="s">
        <v>492</v>
      </c>
    </row>
    <row r="642" spans="2:51" s="13" customFormat="1">
      <c r="B642" s="237"/>
      <c r="C642" s="238"/>
      <c r="D642" s="221" t="s">
        <v>513</v>
      </c>
      <c r="E642" s="239" t="s">
        <v>23</v>
      </c>
      <c r="F642" s="240" t="s">
        <v>9397</v>
      </c>
      <c r="G642" s="238"/>
      <c r="H642" s="241" t="s">
        <v>23</v>
      </c>
      <c r="I642" s="242"/>
      <c r="J642" s="238"/>
      <c r="K642" s="238"/>
      <c r="L642" s="243"/>
      <c r="M642" s="244"/>
      <c r="N642" s="245"/>
      <c r="O642" s="245"/>
      <c r="P642" s="245"/>
      <c r="Q642" s="245"/>
      <c r="R642" s="245"/>
      <c r="S642" s="245"/>
      <c r="T642" s="246"/>
      <c r="AT642" s="247" t="s">
        <v>513</v>
      </c>
      <c r="AU642" s="247" t="s">
        <v>82</v>
      </c>
      <c r="AV642" s="13" t="s">
        <v>80</v>
      </c>
      <c r="AW642" s="13" t="s">
        <v>36</v>
      </c>
      <c r="AX642" s="13" t="s">
        <v>73</v>
      </c>
      <c r="AY642" s="247" t="s">
        <v>492</v>
      </c>
    </row>
    <row r="643" spans="2:51" s="12" customFormat="1">
      <c r="B643" s="225"/>
      <c r="C643" s="226"/>
      <c r="D643" s="221" t="s">
        <v>513</v>
      </c>
      <c r="E643" s="248" t="s">
        <v>23</v>
      </c>
      <c r="F643" s="249" t="s">
        <v>9398</v>
      </c>
      <c r="G643" s="226"/>
      <c r="H643" s="250">
        <v>150</v>
      </c>
      <c r="I643" s="231"/>
      <c r="J643" s="226"/>
      <c r="K643" s="226"/>
      <c r="L643" s="232"/>
      <c r="M643" s="233"/>
      <c r="N643" s="234"/>
      <c r="O643" s="234"/>
      <c r="P643" s="234"/>
      <c r="Q643" s="234"/>
      <c r="R643" s="234"/>
      <c r="S643" s="234"/>
      <c r="T643" s="235"/>
      <c r="AT643" s="236" t="s">
        <v>513</v>
      </c>
      <c r="AU643" s="236" t="s">
        <v>82</v>
      </c>
      <c r="AV643" s="12" t="s">
        <v>82</v>
      </c>
      <c r="AW643" s="12" t="s">
        <v>36</v>
      </c>
      <c r="AX643" s="12" t="s">
        <v>73</v>
      </c>
      <c r="AY643" s="236" t="s">
        <v>492</v>
      </c>
    </row>
    <row r="644" spans="2:51" s="13" customFormat="1">
      <c r="B644" s="237"/>
      <c r="C644" s="238"/>
      <c r="D644" s="221" t="s">
        <v>513</v>
      </c>
      <c r="E644" s="239" t="s">
        <v>23</v>
      </c>
      <c r="F644" s="240" t="s">
        <v>9399</v>
      </c>
      <c r="G644" s="238"/>
      <c r="H644" s="241" t="s">
        <v>23</v>
      </c>
      <c r="I644" s="242"/>
      <c r="J644" s="238"/>
      <c r="K644" s="238"/>
      <c r="L644" s="243"/>
      <c r="M644" s="244"/>
      <c r="N644" s="245"/>
      <c r="O644" s="245"/>
      <c r="P644" s="245"/>
      <c r="Q644" s="245"/>
      <c r="R644" s="245"/>
      <c r="S644" s="245"/>
      <c r="T644" s="246"/>
      <c r="AT644" s="247" t="s">
        <v>513</v>
      </c>
      <c r="AU644" s="247" t="s">
        <v>82</v>
      </c>
      <c r="AV644" s="13" t="s">
        <v>80</v>
      </c>
      <c r="AW644" s="13" t="s">
        <v>36</v>
      </c>
      <c r="AX644" s="13" t="s">
        <v>73</v>
      </c>
      <c r="AY644" s="247" t="s">
        <v>492</v>
      </c>
    </row>
    <row r="645" spans="2:51" s="12" customFormat="1">
      <c r="B645" s="225"/>
      <c r="C645" s="226"/>
      <c r="D645" s="221" t="s">
        <v>513</v>
      </c>
      <c r="E645" s="248" t="s">
        <v>23</v>
      </c>
      <c r="F645" s="249" t="s">
        <v>9400</v>
      </c>
      <c r="G645" s="226"/>
      <c r="H645" s="250">
        <v>840</v>
      </c>
      <c r="I645" s="231"/>
      <c r="J645" s="226"/>
      <c r="K645" s="226"/>
      <c r="L645" s="232"/>
      <c r="M645" s="233"/>
      <c r="N645" s="234"/>
      <c r="O645" s="234"/>
      <c r="P645" s="234"/>
      <c r="Q645" s="234"/>
      <c r="R645" s="234"/>
      <c r="S645" s="234"/>
      <c r="T645" s="235"/>
      <c r="AT645" s="236" t="s">
        <v>513</v>
      </c>
      <c r="AU645" s="236" t="s">
        <v>82</v>
      </c>
      <c r="AV645" s="12" t="s">
        <v>82</v>
      </c>
      <c r="AW645" s="12" t="s">
        <v>36</v>
      </c>
      <c r="AX645" s="12" t="s">
        <v>73</v>
      </c>
      <c r="AY645" s="236" t="s">
        <v>492</v>
      </c>
    </row>
    <row r="646" spans="2:51" s="13" customFormat="1">
      <c r="B646" s="237"/>
      <c r="C646" s="238"/>
      <c r="D646" s="221" t="s">
        <v>513</v>
      </c>
      <c r="E646" s="239" t="s">
        <v>23</v>
      </c>
      <c r="F646" s="240" t="s">
        <v>9401</v>
      </c>
      <c r="G646" s="238"/>
      <c r="H646" s="241" t="s">
        <v>23</v>
      </c>
      <c r="I646" s="242"/>
      <c r="J646" s="238"/>
      <c r="K646" s="238"/>
      <c r="L646" s="243"/>
      <c r="M646" s="244"/>
      <c r="N646" s="245"/>
      <c r="O646" s="245"/>
      <c r="P646" s="245"/>
      <c r="Q646" s="245"/>
      <c r="R646" s="245"/>
      <c r="S646" s="245"/>
      <c r="T646" s="246"/>
      <c r="AT646" s="247" t="s">
        <v>513</v>
      </c>
      <c r="AU646" s="247" t="s">
        <v>82</v>
      </c>
      <c r="AV646" s="13" t="s">
        <v>80</v>
      </c>
      <c r="AW646" s="13" t="s">
        <v>36</v>
      </c>
      <c r="AX646" s="13" t="s">
        <v>73</v>
      </c>
      <c r="AY646" s="247" t="s">
        <v>492</v>
      </c>
    </row>
    <row r="647" spans="2:51" s="12" customFormat="1">
      <c r="B647" s="225"/>
      <c r="C647" s="226"/>
      <c r="D647" s="221" t="s">
        <v>513</v>
      </c>
      <c r="E647" s="248" t="s">
        <v>23</v>
      </c>
      <c r="F647" s="249" t="s">
        <v>9402</v>
      </c>
      <c r="G647" s="226"/>
      <c r="H647" s="250">
        <v>490</v>
      </c>
      <c r="I647" s="231"/>
      <c r="J647" s="226"/>
      <c r="K647" s="226"/>
      <c r="L647" s="232"/>
      <c r="M647" s="233"/>
      <c r="N647" s="234"/>
      <c r="O647" s="234"/>
      <c r="P647" s="234"/>
      <c r="Q647" s="234"/>
      <c r="R647" s="234"/>
      <c r="S647" s="234"/>
      <c r="T647" s="235"/>
      <c r="AT647" s="236" t="s">
        <v>513</v>
      </c>
      <c r="AU647" s="236" t="s">
        <v>82</v>
      </c>
      <c r="AV647" s="12" t="s">
        <v>82</v>
      </c>
      <c r="AW647" s="12" t="s">
        <v>36</v>
      </c>
      <c r="AX647" s="12" t="s">
        <v>73</v>
      </c>
      <c r="AY647" s="236" t="s">
        <v>492</v>
      </c>
    </row>
    <row r="648" spans="2:51" s="13" customFormat="1">
      <c r="B648" s="237"/>
      <c r="C648" s="238"/>
      <c r="D648" s="221" t="s">
        <v>513</v>
      </c>
      <c r="E648" s="239" t="s">
        <v>23</v>
      </c>
      <c r="F648" s="240" t="s">
        <v>9403</v>
      </c>
      <c r="G648" s="238"/>
      <c r="H648" s="241" t="s">
        <v>23</v>
      </c>
      <c r="I648" s="242"/>
      <c r="J648" s="238"/>
      <c r="K648" s="238"/>
      <c r="L648" s="243"/>
      <c r="M648" s="244"/>
      <c r="N648" s="245"/>
      <c r="O648" s="245"/>
      <c r="P648" s="245"/>
      <c r="Q648" s="245"/>
      <c r="R648" s="245"/>
      <c r="S648" s="245"/>
      <c r="T648" s="246"/>
      <c r="AT648" s="247" t="s">
        <v>513</v>
      </c>
      <c r="AU648" s="247" t="s">
        <v>82</v>
      </c>
      <c r="AV648" s="13" t="s">
        <v>80</v>
      </c>
      <c r="AW648" s="13" t="s">
        <v>36</v>
      </c>
      <c r="AX648" s="13" t="s">
        <v>73</v>
      </c>
      <c r="AY648" s="247" t="s">
        <v>492</v>
      </c>
    </row>
    <row r="649" spans="2:51" s="12" customFormat="1">
      <c r="B649" s="225"/>
      <c r="C649" s="226"/>
      <c r="D649" s="221" t="s">
        <v>513</v>
      </c>
      <c r="E649" s="248" t="s">
        <v>23</v>
      </c>
      <c r="F649" s="249" t="s">
        <v>9398</v>
      </c>
      <c r="G649" s="226"/>
      <c r="H649" s="250">
        <v>150</v>
      </c>
      <c r="I649" s="231"/>
      <c r="J649" s="226"/>
      <c r="K649" s="226"/>
      <c r="L649" s="232"/>
      <c r="M649" s="233"/>
      <c r="N649" s="234"/>
      <c r="O649" s="234"/>
      <c r="P649" s="234"/>
      <c r="Q649" s="234"/>
      <c r="R649" s="234"/>
      <c r="S649" s="234"/>
      <c r="T649" s="235"/>
      <c r="AT649" s="236" t="s">
        <v>513</v>
      </c>
      <c r="AU649" s="236" t="s">
        <v>82</v>
      </c>
      <c r="AV649" s="12" t="s">
        <v>82</v>
      </c>
      <c r="AW649" s="12" t="s">
        <v>36</v>
      </c>
      <c r="AX649" s="12" t="s">
        <v>73</v>
      </c>
      <c r="AY649" s="236" t="s">
        <v>492</v>
      </c>
    </row>
    <row r="650" spans="2:51" s="13" customFormat="1">
      <c r="B650" s="237"/>
      <c r="C650" s="238"/>
      <c r="D650" s="221" t="s">
        <v>513</v>
      </c>
      <c r="E650" s="239" t="s">
        <v>23</v>
      </c>
      <c r="F650" s="240" t="s">
        <v>9404</v>
      </c>
      <c r="G650" s="238"/>
      <c r="H650" s="241" t="s">
        <v>23</v>
      </c>
      <c r="I650" s="242"/>
      <c r="J650" s="238"/>
      <c r="K650" s="238"/>
      <c r="L650" s="243"/>
      <c r="M650" s="244"/>
      <c r="N650" s="245"/>
      <c r="O650" s="245"/>
      <c r="P650" s="245"/>
      <c r="Q650" s="245"/>
      <c r="R650" s="245"/>
      <c r="S650" s="245"/>
      <c r="T650" s="246"/>
      <c r="AT650" s="247" t="s">
        <v>513</v>
      </c>
      <c r="AU650" s="247" t="s">
        <v>82</v>
      </c>
      <c r="AV650" s="13" t="s">
        <v>80</v>
      </c>
      <c r="AW650" s="13" t="s">
        <v>36</v>
      </c>
      <c r="AX650" s="13" t="s">
        <v>73</v>
      </c>
      <c r="AY650" s="247" t="s">
        <v>492</v>
      </c>
    </row>
    <row r="651" spans="2:51" s="12" customFormat="1">
      <c r="B651" s="225"/>
      <c r="C651" s="226"/>
      <c r="D651" s="221" t="s">
        <v>513</v>
      </c>
      <c r="E651" s="248" t="s">
        <v>23</v>
      </c>
      <c r="F651" s="249" t="s">
        <v>9405</v>
      </c>
      <c r="G651" s="226"/>
      <c r="H651" s="250">
        <v>340</v>
      </c>
      <c r="I651" s="231"/>
      <c r="J651" s="226"/>
      <c r="K651" s="226"/>
      <c r="L651" s="232"/>
      <c r="M651" s="233"/>
      <c r="N651" s="234"/>
      <c r="O651" s="234"/>
      <c r="P651" s="234"/>
      <c r="Q651" s="234"/>
      <c r="R651" s="234"/>
      <c r="S651" s="234"/>
      <c r="T651" s="235"/>
      <c r="AT651" s="236" t="s">
        <v>513</v>
      </c>
      <c r="AU651" s="236" t="s">
        <v>82</v>
      </c>
      <c r="AV651" s="12" t="s">
        <v>82</v>
      </c>
      <c r="AW651" s="12" t="s">
        <v>36</v>
      </c>
      <c r="AX651" s="12" t="s">
        <v>73</v>
      </c>
      <c r="AY651" s="236" t="s">
        <v>492</v>
      </c>
    </row>
    <row r="652" spans="2:51" s="13" customFormat="1">
      <c r="B652" s="237"/>
      <c r="C652" s="238"/>
      <c r="D652" s="221" t="s">
        <v>513</v>
      </c>
      <c r="E652" s="239" t="s">
        <v>23</v>
      </c>
      <c r="F652" s="240" t="s">
        <v>9406</v>
      </c>
      <c r="G652" s="238"/>
      <c r="H652" s="241" t="s">
        <v>23</v>
      </c>
      <c r="I652" s="242"/>
      <c r="J652" s="238"/>
      <c r="K652" s="238"/>
      <c r="L652" s="243"/>
      <c r="M652" s="244"/>
      <c r="N652" s="245"/>
      <c r="O652" s="245"/>
      <c r="P652" s="245"/>
      <c r="Q652" s="245"/>
      <c r="R652" s="245"/>
      <c r="S652" s="245"/>
      <c r="T652" s="246"/>
      <c r="AT652" s="247" t="s">
        <v>513</v>
      </c>
      <c r="AU652" s="247" t="s">
        <v>82</v>
      </c>
      <c r="AV652" s="13" t="s">
        <v>80</v>
      </c>
      <c r="AW652" s="13" t="s">
        <v>36</v>
      </c>
      <c r="AX652" s="13" t="s">
        <v>73</v>
      </c>
      <c r="AY652" s="247" t="s">
        <v>492</v>
      </c>
    </row>
    <row r="653" spans="2:51" s="12" customFormat="1">
      <c r="B653" s="225"/>
      <c r="C653" s="226"/>
      <c r="D653" s="221" t="s">
        <v>513</v>
      </c>
      <c r="E653" s="248" t="s">
        <v>23</v>
      </c>
      <c r="F653" s="249" t="s">
        <v>9407</v>
      </c>
      <c r="G653" s="226"/>
      <c r="H653" s="250">
        <v>96</v>
      </c>
      <c r="I653" s="231"/>
      <c r="J653" s="226"/>
      <c r="K653" s="226"/>
      <c r="L653" s="232"/>
      <c r="M653" s="233"/>
      <c r="N653" s="234"/>
      <c r="O653" s="234"/>
      <c r="P653" s="234"/>
      <c r="Q653" s="234"/>
      <c r="R653" s="234"/>
      <c r="S653" s="234"/>
      <c r="T653" s="235"/>
      <c r="AT653" s="236" t="s">
        <v>513</v>
      </c>
      <c r="AU653" s="236" t="s">
        <v>82</v>
      </c>
      <c r="AV653" s="12" t="s">
        <v>82</v>
      </c>
      <c r="AW653" s="12" t="s">
        <v>36</v>
      </c>
      <c r="AX653" s="12" t="s">
        <v>73</v>
      </c>
      <c r="AY653" s="236" t="s">
        <v>492</v>
      </c>
    </row>
    <row r="654" spans="2:51" s="13" customFormat="1">
      <c r="B654" s="237"/>
      <c r="C654" s="238"/>
      <c r="D654" s="221" t="s">
        <v>513</v>
      </c>
      <c r="E654" s="239" t="s">
        <v>23</v>
      </c>
      <c r="F654" s="240" t="s">
        <v>9408</v>
      </c>
      <c r="G654" s="238"/>
      <c r="H654" s="241" t="s">
        <v>23</v>
      </c>
      <c r="I654" s="242"/>
      <c r="J654" s="238"/>
      <c r="K654" s="238"/>
      <c r="L654" s="243"/>
      <c r="M654" s="244"/>
      <c r="N654" s="245"/>
      <c r="O654" s="245"/>
      <c r="P654" s="245"/>
      <c r="Q654" s="245"/>
      <c r="R654" s="245"/>
      <c r="S654" s="245"/>
      <c r="T654" s="246"/>
      <c r="AT654" s="247" t="s">
        <v>513</v>
      </c>
      <c r="AU654" s="247" t="s">
        <v>82</v>
      </c>
      <c r="AV654" s="13" t="s">
        <v>80</v>
      </c>
      <c r="AW654" s="13" t="s">
        <v>36</v>
      </c>
      <c r="AX654" s="13" t="s">
        <v>73</v>
      </c>
      <c r="AY654" s="247" t="s">
        <v>492</v>
      </c>
    </row>
    <row r="655" spans="2:51" s="12" customFormat="1">
      <c r="B655" s="225"/>
      <c r="C655" s="226"/>
      <c r="D655" s="221" t="s">
        <v>513</v>
      </c>
      <c r="E655" s="248" t="s">
        <v>23</v>
      </c>
      <c r="F655" s="249" t="s">
        <v>9409</v>
      </c>
      <c r="G655" s="226"/>
      <c r="H655" s="250">
        <v>4300</v>
      </c>
      <c r="I655" s="231"/>
      <c r="J655" s="226"/>
      <c r="K655" s="226"/>
      <c r="L655" s="232"/>
      <c r="M655" s="233"/>
      <c r="N655" s="234"/>
      <c r="O655" s="234"/>
      <c r="P655" s="234"/>
      <c r="Q655" s="234"/>
      <c r="R655" s="234"/>
      <c r="S655" s="234"/>
      <c r="T655" s="235"/>
      <c r="AT655" s="236" t="s">
        <v>513</v>
      </c>
      <c r="AU655" s="236" t="s">
        <v>82</v>
      </c>
      <c r="AV655" s="12" t="s">
        <v>82</v>
      </c>
      <c r="AW655" s="12" t="s">
        <v>36</v>
      </c>
      <c r="AX655" s="12" t="s">
        <v>73</v>
      </c>
      <c r="AY655" s="236" t="s">
        <v>492</v>
      </c>
    </row>
    <row r="656" spans="2:51" s="13" customFormat="1">
      <c r="B656" s="237"/>
      <c r="C656" s="238"/>
      <c r="D656" s="221" t="s">
        <v>513</v>
      </c>
      <c r="E656" s="239" t="s">
        <v>23</v>
      </c>
      <c r="F656" s="240" t="s">
        <v>9410</v>
      </c>
      <c r="G656" s="238"/>
      <c r="H656" s="241" t="s">
        <v>23</v>
      </c>
      <c r="I656" s="242"/>
      <c r="J656" s="238"/>
      <c r="K656" s="238"/>
      <c r="L656" s="243"/>
      <c r="M656" s="244"/>
      <c r="N656" s="245"/>
      <c r="O656" s="245"/>
      <c r="P656" s="245"/>
      <c r="Q656" s="245"/>
      <c r="R656" s="245"/>
      <c r="S656" s="245"/>
      <c r="T656" s="246"/>
      <c r="AT656" s="247" t="s">
        <v>513</v>
      </c>
      <c r="AU656" s="247" t="s">
        <v>82</v>
      </c>
      <c r="AV656" s="13" t="s">
        <v>80</v>
      </c>
      <c r="AW656" s="13" t="s">
        <v>36</v>
      </c>
      <c r="AX656" s="13" t="s">
        <v>73</v>
      </c>
      <c r="AY656" s="247" t="s">
        <v>492</v>
      </c>
    </row>
    <row r="657" spans="2:65" s="12" customFormat="1">
      <c r="B657" s="225"/>
      <c r="C657" s="226"/>
      <c r="D657" s="221" t="s">
        <v>513</v>
      </c>
      <c r="E657" s="248" t="s">
        <v>23</v>
      </c>
      <c r="F657" s="249" t="s">
        <v>9411</v>
      </c>
      <c r="G657" s="226"/>
      <c r="H657" s="250">
        <v>440</v>
      </c>
      <c r="I657" s="231"/>
      <c r="J657" s="226"/>
      <c r="K657" s="226"/>
      <c r="L657" s="232"/>
      <c r="M657" s="233"/>
      <c r="N657" s="234"/>
      <c r="O657" s="234"/>
      <c r="P657" s="234"/>
      <c r="Q657" s="234"/>
      <c r="R657" s="234"/>
      <c r="S657" s="234"/>
      <c r="T657" s="235"/>
      <c r="AT657" s="236" t="s">
        <v>513</v>
      </c>
      <c r="AU657" s="236" t="s">
        <v>82</v>
      </c>
      <c r="AV657" s="12" t="s">
        <v>82</v>
      </c>
      <c r="AW657" s="12" t="s">
        <v>36</v>
      </c>
      <c r="AX657" s="12" t="s">
        <v>73</v>
      </c>
      <c r="AY657" s="236" t="s">
        <v>492</v>
      </c>
    </row>
    <row r="658" spans="2:65" s="13" customFormat="1">
      <c r="B658" s="237"/>
      <c r="C658" s="238"/>
      <c r="D658" s="221" t="s">
        <v>513</v>
      </c>
      <c r="E658" s="239" t="s">
        <v>23</v>
      </c>
      <c r="F658" s="240" t="s">
        <v>9412</v>
      </c>
      <c r="G658" s="238"/>
      <c r="H658" s="241" t="s">
        <v>23</v>
      </c>
      <c r="I658" s="242"/>
      <c r="J658" s="238"/>
      <c r="K658" s="238"/>
      <c r="L658" s="243"/>
      <c r="M658" s="244"/>
      <c r="N658" s="245"/>
      <c r="O658" s="245"/>
      <c r="P658" s="245"/>
      <c r="Q658" s="245"/>
      <c r="R658" s="245"/>
      <c r="S658" s="245"/>
      <c r="T658" s="246"/>
      <c r="AT658" s="247" t="s">
        <v>513</v>
      </c>
      <c r="AU658" s="247" t="s">
        <v>82</v>
      </c>
      <c r="AV658" s="13" t="s">
        <v>80</v>
      </c>
      <c r="AW658" s="13" t="s">
        <v>36</v>
      </c>
      <c r="AX658" s="13" t="s">
        <v>73</v>
      </c>
      <c r="AY658" s="247" t="s">
        <v>492</v>
      </c>
    </row>
    <row r="659" spans="2:65" s="12" customFormat="1">
      <c r="B659" s="225"/>
      <c r="C659" s="226"/>
      <c r="D659" s="221" t="s">
        <v>513</v>
      </c>
      <c r="E659" s="248" t="s">
        <v>23</v>
      </c>
      <c r="F659" s="249" t="s">
        <v>9413</v>
      </c>
      <c r="G659" s="226"/>
      <c r="H659" s="250">
        <v>144</v>
      </c>
      <c r="I659" s="231"/>
      <c r="J659" s="226"/>
      <c r="K659" s="226"/>
      <c r="L659" s="232"/>
      <c r="M659" s="233"/>
      <c r="N659" s="234"/>
      <c r="O659" s="234"/>
      <c r="P659" s="234"/>
      <c r="Q659" s="234"/>
      <c r="R659" s="234"/>
      <c r="S659" s="234"/>
      <c r="T659" s="235"/>
      <c r="AT659" s="236" t="s">
        <v>513</v>
      </c>
      <c r="AU659" s="236" t="s">
        <v>82</v>
      </c>
      <c r="AV659" s="12" t="s">
        <v>82</v>
      </c>
      <c r="AW659" s="12" t="s">
        <v>36</v>
      </c>
      <c r="AX659" s="12" t="s">
        <v>73</v>
      </c>
      <c r="AY659" s="236" t="s">
        <v>492</v>
      </c>
    </row>
    <row r="660" spans="2:65" s="14" customFormat="1">
      <c r="B660" s="251"/>
      <c r="C660" s="252"/>
      <c r="D660" s="227" t="s">
        <v>513</v>
      </c>
      <c r="E660" s="253" t="s">
        <v>23</v>
      </c>
      <c r="F660" s="254" t="s">
        <v>560</v>
      </c>
      <c r="G660" s="252"/>
      <c r="H660" s="255">
        <v>8900</v>
      </c>
      <c r="I660" s="256"/>
      <c r="J660" s="252"/>
      <c r="K660" s="252"/>
      <c r="L660" s="257"/>
      <c r="M660" s="258"/>
      <c r="N660" s="259"/>
      <c r="O660" s="259"/>
      <c r="P660" s="259"/>
      <c r="Q660" s="259"/>
      <c r="R660" s="259"/>
      <c r="S660" s="259"/>
      <c r="T660" s="260"/>
      <c r="AT660" s="261" t="s">
        <v>513</v>
      </c>
      <c r="AU660" s="261" t="s">
        <v>82</v>
      </c>
      <c r="AV660" s="14" t="s">
        <v>502</v>
      </c>
      <c r="AW660" s="14" t="s">
        <v>36</v>
      </c>
      <c r="AX660" s="14" t="s">
        <v>80</v>
      </c>
      <c r="AY660" s="261" t="s">
        <v>492</v>
      </c>
    </row>
    <row r="661" spans="2:65" s="1" customFormat="1" ht="16.5" customHeight="1">
      <c r="B661" s="42"/>
      <c r="C661" s="209" t="s">
        <v>2314</v>
      </c>
      <c r="D661" s="209" t="s">
        <v>498</v>
      </c>
      <c r="E661" s="210" t="s">
        <v>9414</v>
      </c>
      <c r="F661" s="211" t="s">
        <v>9415</v>
      </c>
      <c r="G661" s="212" t="s">
        <v>6197</v>
      </c>
      <c r="H661" s="213">
        <v>8900</v>
      </c>
      <c r="I661" s="214"/>
      <c r="J661" s="215">
        <f>ROUND(I661*H661,2)</f>
        <v>0</v>
      </c>
      <c r="K661" s="211" t="s">
        <v>8774</v>
      </c>
      <c r="L661" s="62"/>
      <c r="M661" s="216" t="s">
        <v>23</v>
      </c>
      <c r="N661" s="217" t="s">
        <v>44</v>
      </c>
      <c r="O661" s="43"/>
      <c r="P661" s="218">
        <f>O661*H661</f>
        <v>0</v>
      </c>
      <c r="Q661" s="218">
        <v>0</v>
      </c>
      <c r="R661" s="218">
        <f>Q661*H661</f>
        <v>0</v>
      </c>
      <c r="S661" s="218">
        <v>0</v>
      </c>
      <c r="T661" s="219">
        <f>S661*H661</f>
        <v>0</v>
      </c>
      <c r="AR661" s="25" t="s">
        <v>775</v>
      </c>
      <c r="AT661" s="25" t="s">
        <v>498</v>
      </c>
      <c r="AU661" s="25" t="s">
        <v>82</v>
      </c>
      <c r="AY661" s="25" t="s">
        <v>492</v>
      </c>
      <c r="BE661" s="220">
        <f>IF(N661="základní",J661,0)</f>
        <v>0</v>
      </c>
      <c r="BF661" s="220">
        <f>IF(N661="snížená",J661,0)</f>
        <v>0</v>
      </c>
      <c r="BG661" s="220">
        <f>IF(N661="zákl. přenesená",J661,0)</f>
        <v>0</v>
      </c>
      <c r="BH661" s="220">
        <f>IF(N661="sníž. přenesená",J661,0)</f>
        <v>0</v>
      </c>
      <c r="BI661" s="220">
        <f>IF(N661="nulová",J661,0)</f>
        <v>0</v>
      </c>
      <c r="BJ661" s="25" t="s">
        <v>80</v>
      </c>
      <c r="BK661" s="220">
        <f>ROUND(I661*H661,2)</f>
        <v>0</v>
      </c>
      <c r="BL661" s="25" t="s">
        <v>775</v>
      </c>
      <c r="BM661" s="25" t="s">
        <v>9416</v>
      </c>
    </row>
    <row r="662" spans="2:65" s="1" customFormat="1">
      <c r="B662" s="42"/>
      <c r="C662" s="64"/>
      <c r="D662" s="221" t="s">
        <v>506</v>
      </c>
      <c r="E662" s="64"/>
      <c r="F662" s="222" t="s">
        <v>9415</v>
      </c>
      <c r="G662" s="64"/>
      <c r="H662" s="64"/>
      <c r="I662" s="177"/>
      <c r="J662" s="64"/>
      <c r="K662" s="64"/>
      <c r="L662" s="62"/>
      <c r="M662" s="223"/>
      <c r="N662" s="43"/>
      <c r="O662" s="43"/>
      <c r="P662" s="43"/>
      <c r="Q662" s="43"/>
      <c r="R662" s="43"/>
      <c r="S662" s="43"/>
      <c r="T662" s="79"/>
      <c r="AT662" s="25" t="s">
        <v>506</v>
      </c>
      <c r="AU662" s="25" t="s">
        <v>82</v>
      </c>
    </row>
    <row r="663" spans="2:65" s="1" customFormat="1" ht="36">
      <c r="B663" s="42"/>
      <c r="C663" s="64"/>
      <c r="D663" s="227" t="s">
        <v>2254</v>
      </c>
      <c r="E663" s="64"/>
      <c r="F663" s="273" t="s">
        <v>9392</v>
      </c>
      <c r="G663" s="64"/>
      <c r="H663" s="64"/>
      <c r="I663" s="177"/>
      <c r="J663" s="64"/>
      <c r="K663" s="64"/>
      <c r="L663" s="62"/>
      <c r="M663" s="223"/>
      <c r="N663" s="43"/>
      <c r="O663" s="43"/>
      <c r="P663" s="43"/>
      <c r="Q663" s="43"/>
      <c r="R663" s="43"/>
      <c r="S663" s="43"/>
      <c r="T663" s="79"/>
      <c r="AT663" s="25" t="s">
        <v>2254</v>
      </c>
      <c r="AU663" s="25" t="s">
        <v>82</v>
      </c>
    </row>
    <row r="664" spans="2:65" s="1" customFormat="1" ht="38.25" customHeight="1">
      <c r="B664" s="42"/>
      <c r="C664" s="209" t="s">
        <v>2317</v>
      </c>
      <c r="D664" s="209" t="s">
        <v>498</v>
      </c>
      <c r="E664" s="210" t="s">
        <v>6772</v>
      </c>
      <c r="F664" s="211" t="s">
        <v>6775</v>
      </c>
      <c r="G664" s="212" t="s">
        <v>795</v>
      </c>
      <c r="H664" s="213">
        <v>8.9</v>
      </c>
      <c r="I664" s="214"/>
      <c r="J664" s="215">
        <f>ROUND(I664*H664,2)</f>
        <v>0</v>
      </c>
      <c r="K664" s="211" t="s">
        <v>501</v>
      </c>
      <c r="L664" s="62"/>
      <c r="M664" s="216" t="s">
        <v>23</v>
      </c>
      <c r="N664" s="217" t="s">
        <v>44</v>
      </c>
      <c r="O664" s="43"/>
      <c r="P664" s="218">
        <f>O664*H664</f>
        <v>0</v>
      </c>
      <c r="Q664" s="218">
        <v>0</v>
      </c>
      <c r="R664" s="218">
        <f>Q664*H664</f>
        <v>0</v>
      </c>
      <c r="S664" s="218">
        <v>0</v>
      </c>
      <c r="T664" s="219">
        <f>S664*H664</f>
        <v>0</v>
      </c>
      <c r="AR664" s="25" t="s">
        <v>775</v>
      </c>
      <c r="AT664" s="25" t="s">
        <v>498</v>
      </c>
      <c r="AU664" s="25" t="s">
        <v>82</v>
      </c>
      <c r="AY664" s="25" t="s">
        <v>492</v>
      </c>
      <c r="BE664" s="220">
        <f>IF(N664="základní",J664,0)</f>
        <v>0</v>
      </c>
      <c r="BF664" s="220">
        <f>IF(N664="snížená",J664,0)</f>
        <v>0</v>
      </c>
      <c r="BG664" s="220">
        <f>IF(N664="zákl. přenesená",J664,0)</f>
        <v>0</v>
      </c>
      <c r="BH664" s="220">
        <f>IF(N664="sníž. přenesená",J664,0)</f>
        <v>0</v>
      </c>
      <c r="BI664" s="220">
        <f>IF(N664="nulová",J664,0)</f>
        <v>0</v>
      </c>
      <c r="BJ664" s="25" t="s">
        <v>80</v>
      </c>
      <c r="BK664" s="220">
        <f>ROUND(I664*H664,2)</f>
        <v>0</v>
      </c>
      <c r="BL664" s="25" t="s">
        <v>775</v>
      </c>
      <c r="BM664" s="25" t="s">
        <v>9417</v>
      </c>
    </row>
    <row r="665" spans="2:65" s="1" customFormat="1" ht="24">
      <c r="B665" s="42"/>
      <c r="C665" s="64"/>
      <c r="D665" s="221" t="s">
        <v>506</v>
      </c>
      <c r="E665" s="64"/>
      <c r="F665" s="222" t="s">
        <v>6775</v>
      </c>
      <c r="G665" s="64"/>
      <c r="H665" s="64"/>
      <c r="I665" s="177"/>
      <c r="J665" s="64"/>
      <c r="K665" s="64"/>
      <c r="L665" s="62"/>
      <c r="M665" s="223"/>
      <c r="N665" s="43"/>
      <c r="O665" s="43"/>
      <c r="P665" s="43"/>
      <c r="Q665" s="43"/>
      <c r="R665" s="43"/>
      <c r="S665" s="43"/>
      <c r="T665" s="79"/>
      <c r="AT665" s="25" t="s">
        <v>506</v>
      </c>
      <c r="AU665" s="25" t="s">
        <v>82</v>
      </c>
    </row>
    <row r="666" spans="2:65" s="1" customFormat="1" ht="108">
      <c r="B666" s="42"/>
      <c r="C666" s="64"/>
      <c r="D666" s="227" t="s">
        <v>509</v>
      </c>
      <c r="E666" s="64"/>
      <c r="F666" s="273" t="s">
        <v>9418</v>
      </c>
      <c r="G666" s="64"/>
      <c r="H666" s="64"/>
      <c r="I666" s="177"/>
      <c r="J666" s="64"/>
      <c r="K666" s="64"/>
      <c r="L666" s="62"/>
      <c r="M666" s="223"/>
      <c r="N666" s="43"/>
      <c r="O666" s="43"/>
      <c r="P666" s="43"/>
      <c r="Q666" s="43"/>
      <c r="R666" s="43"/>
      <c r="S666" s="43"/>
      <c r="T666" s="79"/>
      <c r="AT666" s="25" t="s">
        <v>509</v>
      </c>
      <c r="AU666" s="25" t="s">
        <v>82</v>
      </c>
    </row>
    <row r="667" spans="2:65" s="1" customFormat="1" ht="38.25" customHeight="1">
      <c r="B667" s="42"/>
      <c r="C667" s="209" t="s">
        <v>338</v>
      </c>
      <c r="D667" s="209" t="s">
        <v>498</v>
      </c>
      <c r="E667" s="210" t="s">
        <v>9419</v>
      </c>
      <c r="F667" s="211" t="s">
        <v>9420</v>
      </c>
      <c r="G667" s="212" t="s">
        <v>795</v>
      </c>
      <c r="H667" s="213">
        <v>8.9</v>
      </c>
      <c r="I667" s="214"/>
      <c r="J667" s="215">
        <f>ROUND(I667*H667,2)</f>
        <v>0</v>
      </c>
      <c r="K667" s="211" t="s">
        <v>501</v>
      </c>
      <c r="L667" s="62"/>
      <c r="M667" s="216" t="s">
        <v>23</v>
      </c>
      <c r="N667" s="217" t="s">
        <v>44</v>
      </c>
      <c r="O667" s="43"/>
      <c r="P667" s="218">
        <f>O667*H667</f>
        <v>0</v>
      </c>
      <c r="Q667" s="218">
        <v>0</v>
      </c>
      <c r="R667" s="218">
        <f>Q667*H667</f>
        <v>0</v>
      </c>
      <c r="S667" s="218">
        <v>0</v>
      </c>
      <c r="T667" s="219">
        <f>S667*H667</f>
        <v>0</v>
      </c>
      <c r="AR667" s="25" t="s">
        <v>775</v>
      </c>
      <c r="AT667" s="25" t="s">
        <v>498</v>
      </c>
      <c r="AU667" s="25" t="s">
        <v>82</v>
      </c>
      <c r="AY667" s="25" t="s">
        <v>492</v>
      </c>
      <c r="BE667" s="220">
        <f>IF(N667="základní",J667,0)</f>
        <v>0</v>
      </c>
      <c r="BF667" s="220">
        <f>IF(N667="snížená",J667,0)</f>
        <v>0</v>
      </c>
      <c r="BG667" s="220">
        <f>IF(N667="zákl. přenesená",J667,0)</f>
        <v>0</v>
      </c>
      <c r="BH667" s="220">
        <f>IF(N667="sníž. přenesená",J667,0)</f>
        <v>0</v>
      </c>
      <c r="BI667" s="220">
        <f>IF(N667="nulová",J667,0)</f>
        <v>0</v>
      </c>
      <c r="BJ667" s="25" t="s">
        <v>80</v>
      </c>
      <c r="BK667" s="220">
        <f>ROUND(I667*H667,2)</f>
        <v>0</v>
      </c>
      <c r="BL667" s="25" t="s">
        <v>775</v>
      </c>
      <c r="BM667" s="25" t="s">
        <v>9421</v>
      </c>
    </row>
    <row r="668" spans="2:65" s="1" customFormat="1" ht="36">
      <c r="B668" s="42"/>
      <c r="C668" s="64"/>
      <c r="D668" s="221" t="s">
        <v>506</v>
      </c>
      <c r="E668" s="64"/>
      <c r="F668" s="222" t="s">
        <v>9420</v>
      </c>
      <c r="G668" s="64"/>
      <c r="H668" s="64"/>
      <c r="I668" s="177"/>
      <c r="J668" s="64"/>
      <c r="K668" s="64"/>
      <c r="L668" s="62"/>
      <c r="M668" s="223"/>
      <c r="N668" s="43"/>
      <c r="O668" s="43"/>
      <c r="P668" s="43"/>
      <c r="Q668" s="43"/>
      <c r="R668" s="43"/>
      <c r="S668" s="43"/>
      <c r="T668" s="79"/>
      <c r="AT668" s="25" t="s">
        <v>506</v>
      </c>
      <c r="AU668" s="25" t="s">
        <v>82</v>
      </c>
    </row>
    <row r="669" spans="2:65" s="1" customFormat="1" ht="108">
      <c r="B669" s="42"/>
      <c r="C669" s="64"/>
      <c r="D669" s="221" t="s">
        <v>509</v>
      </c>
      <c r="E669" s="64"/>
      <c r="F669" s="224" t="s">
        <v>9418</v>
      </c>
      <c r="G669" s="64"/>
      <c r="H669" s="64"/>
      <c r="I669" s="177"/>
      <c r="J669" s="64"/>
      <c r="K669" s="64"/>
      <c r="L669" s="62"/>
      <c r="M669" s="223"/>
      <c r="N669" s="43"/>
      <c r="O669" s="43"/>
      <c r="P669" s="43"/>
      <c r="Q669" s="43"/>
      <c r="R669" s="43"/>
      <c r="S669" s="43"/>
      <c r="T669" s="79"/>
      <c r="AT669" s="25" t="s">
        <v>509</v>
      </c>
      <c r="AU669" s="25" t="s">
        <v>82</v>
      </c>
    </row>
    <row r="670" spans="2:65" s="11" customFormat="1" ht="29.85" customHeight="1">
      <c r="B670" s="192"/>
      <c r="C670" s="193"/>
      <c r="D670" s="206" t="s">
        <v>72</v>
      </c>
      <c r="E670" s="207" t="s">
        <v>5560</v>
      </c>
      <c r="F670" s="207" t="s">
        <v>7230</v>
      </c>
      <c r="G670" s="193"/>
      <c r="H670" s="193"/>
      <c r="I670" s="196"/>
      <c r="J670" s="208">
        <f>BK670</f>
        <v>0</v>
      </c>
      <c r="K670" s="193"/>
      <c r="L670" s="198"/>
      <c r="M670" s="199"/>
      <c r="N670" s="200"/>
      <c r="O670" s="200"/>
      <c r="P670" s="201">
        <f>SUM(P671:P688)</f>
        <v>0</v>
      </c>
      <c r="Q670" s="200"/>
      <c r="R670" s="201">
        <f>SUM(R671:R688)</f>
        <v>0.25430999999999998</v>
      </c>
      <c r="S670" s="200"/>
      <c r="T670" s="202">
        <f>SUM(T671:T688)</f>
        <v>0</v>
      </c>
      <c r="AR670" s="203" t="s">
        <v>82</v>
      </c>
      <c r="AT670" s="204" t="s">
        <v>72</v>
      </c>
      <c r="AU670" s="204" t="s">
        <v>80</v>
      </c>
      <c r="AY670" s="203" t="s">
        <v>492</v>
      </c>
      <c r="BK670" s="205">
        <f>SUM(BK671:BK688)</f>
        <v>0</v>
      </c>
    </row>
    <row r="671" spans="2:65" s="1" customFormat="1" ht="25.5" customHeight="1">
      <c r="B671" s="42"/>
      <c r="C671" s="209" t="s">
        <v>2326</v>
      </c>
      <c r="D671" s="209" t="s">
        <v>498</v>
      </c>
      <c r="E671" s="210" t="s">
        <v>9422</v>
      </c>
      <c r="F671" s="211" t="s">
        <v>9423</v>
      </c>
      <c r="G671" s="212" t="s">
        <v>180</v>
      </c>
      <c r="H671" s="213">
        <v>578.5</v>
      </c>
      <c r="I671" s="214"/>
      <c r="J671" s="215">
        <f>ROUND(I671*H671,2)</f>
        <v>0</v>
      </c>
      <c r="K671" s="211" t="s">
        <v>501</v>
      </c>
      <c r="L671" s="62"/>
      <c r="M671" s="216" t="s">
        <v>23</v>
      </c>
      <c r="N671" s="217" t="s">
        <v>44</v>
      </c>
      <c r="O671" s="43"/>
      <c r="P671" s="218">
        <f>O671*H671</f>
        <v>0</v>
      </c>
      <c r="Q671" s="218">
        <v>1.7000000000000001E-4</v>
      </c>
      <c r="R671" s="218">
        <f>Q671*H671</f>
        <v>9.8345000000000002E-2</v>
      </c>
      <c r="S671" s="218">
        <v>0</v>
      </c>
      <c r="T671" s="219">
        <f>S671*H671</f>
        <v>0</v>
      </c>
      <c r="AR671" s="25" t="s">
        <v>775</v>
      </c>
      <c r="AT671" s="25" t="s">
        <v>498</v>
      </c>
      <c r="AU671" s="25" t="s">
        <v>82</v>
      </c>
      <c r="AY671" s="25" t="s">
        <v>492</v>
      </c>
      <c r="BE671" s="220">
        <f>IF(N671="základní",J671,0)</f>
        <v>0</v>
      </c>
      <c r="BF671" s="220">
        <f>IF(N671="snížená",J671,0)</f>
        <v>0</v>
      </c>
      <c r="BG671" s="220">
        <f>IF(N671="zákl. přenesená",J671,0)</f>
        <v>0</v>
      </c>
      <c r="BH671" s="220">
        <f>IF(N671="sníž. přenesená",J671,0)</f>
        <v>0</v>
      </c>
      <c r="BI671" s="220">
        <f>IF(N671="nulová",J671,0)</f>
        <v>0</v>
      </c>
      <c r="BJ671" s="25" t="s">
        <v>80</v>
      </c>
      <c r="BK671" s="220">
        <f>ROUND(I671*H671,2)</f>
        <v>0</v>
      </c>
      <c r="BL671" s="25" t="s">
        <v>775</v>
      </c>
      <c r="BM671" s="25" t="s">
        <v>9424</v>
      </c>
    </row>
    <row r="672" spans="2:65" s="1" customFormat="1">
      <c r="B672" s="42"/>
      <c r="C672" s="64"/>
      <c r="D672" s="221" t="s">
        <v>506</v>
      </c>
      <c r="E672" s="64"/>
      <c r="F672" s="222" t="s">
        <v>9423</v>
      </c>
      <c r="G672" s="64"/>
      <c r="H672" s="64"/>
      <c r="I672" s="177"/>
      <c r="J672" s="64"/>
      <c r="K672" s="64"/>
      <c r="L672" s="62"/>
      <c r="M672" s="223"/>
      <c r="N672" s="43"/>
      <c r="O672" s="43"/>
      <c r="P672" s="43"/>
      <c r="Q672" s="43"/>
      <c r="R672" s="43"/>
      <c r="S672" s="43"/>
      <c r="T672" s="79"/>
      <c r="AT672" s="25" t="s">
        <v>506</v>
      </c>
      <c r="AU672" s="25" t="s">
        <v>82</v>
      </c>
    </row>
    <row r="673" spans="2:65" s="12" customFormat="1">
      <c r="B673" s="225"/>
      <c r="C673" s="226"/>
      <c r="D673" s="227" t="s">
        <v>513</v>
      </c>
      <c r="E673" s="228" t="s">
        <v>23</v>
      </c>
      <c r="F673" s="229" t="s">
        <v>9425</v>
      </c>
      <c r="G673" s="226"/>
      <c r="H673" s="230">
        <v>578.5</v>
      </c>
      <c r="I673" s="231"/>
      <c r="J673" s="226"/>
      <c r="K673" s="226"/>
      <c r="L673" s="232"/>
      <c r="M673" s="233"/>
      <c r="N673" s="234"/>
      <c r="O673" s="234"/>
      <c r="P673" s="234"/>
      <c r="Q673" s="234"/>
      <c r="R673" s="234"/>
      <c r="S673" s="234"/>
      <c r="T673" s="235"/>
      <c r="AT673" s="236" t="s">
        <v>513</v>
      </c>
      <c r="AU673" s="236" t="s">
        <v>82</v>
      </c>
      <c r="AV673" s="12" t="s">
        <v>82</v>
      </c>
      <c r="AW673" s="12" t="s">
        <v>36</v>
      </c>
      <c r="AX673" s="12" t="s">
        <v>80</v>
      </c>
      <c r="AY673" s="236" t="s">
        <v>492</v>
      </c>
    </row>
    <row r="674" spans="2:65" s="1" customFormat="1" ht="25.5" customHeight="1">
      <c r="B674" s="42"/>
      <c r="C674" s="209" t="s">
        <v>2330</v>
      </c>
      <c r="D674" s="209" t="s">
        <v>498</v>
      </c>
      <c r="E674" s="210" t="s">
        <v>7253</v>
      </c>
      <c r="F674" s="211" t="s">
        <v>7256</v>
      </c>
      <c r="G674" s="212" t="s">
        <v>180</v>
      </c>
      <c r="H674" s="213">
        <v>578.5</v>
      </c>
      <c r="I674" s="214"/>
      <c r="J674" s="215">
        <f>ROUND(I674*H674,2)</f>
        <v>0</v>
      </c>
      <c r="K674" s="211" t="s">
        <v>501</v>
      </c>
      <c r="L674" s="62"/>
      <c r="M674" s="216" t="s">
        <v>23</v>
      </c>
      <c r="N674" s="217" t="s">
        <v>44</v>
      </c>
      <c r="O674" s="43"/>
      <c r="P674" s="218">
        <f>O674*H674</f>
        <v>0</v>
      </c>
      <c r="Q674" s="218">
        <v>1.2E-4</v>
      </c>
      <c r="R674" s="218">
        <f>Q674*H674</f>
        <v>6.9419999999999996E-2</v>
      </c>
      <c r="S674" s="218">
        <v>0</v>
      </c>
      <c r="T674" s="219">
        <f>S674*H674</f>
        <v>0</v>
      </c>
      <c r="AR674" s="25" t="s">
        <v>775</v>
      </c>
      <c r="AT674" s="25" t="s">
        <v>498</v>
      </c>
      <c r="AU674" s="25" t="s">
        <v>82</v>
      </c>
      <c r="AY674" s="25" t="s">
        <v>492</v>
      </c>
      <c r="BE674" s="220">
        <f>IF(N674="základní",J674,0)</f>
        <v>0</v>
      </c>
      <c r="BF674" s="220">
        <f>IF(N674="snížená",J674,0)</f>
        <v>0</v>
      </c>
      <c r="BG674" s="220">
        <f>IF(N674="zákl. přenesená",J674,0)</f>
        <v>0</v>
      </c>
      <c r="BH674" s="220">
        <f>IF(N674="sníž. přenesená",J674,0)</f>
        <v>0</v>
      </c>
      <c r="BI674" s="220">
        <f>IF(N674="nulová",J674,0)</f>
        <v>0</v>
      </c>
      <c r="BJ674" s="25" t="s">
        <v>80</v>
      </c>
      <c r="BK674" s="220">
        <f>ROUND(I674*H674,2)</f>
        <v>0</v>
      </c>
      <c r="BL674" s="25" t="s">
        <v>775</v>
      </c>
      <c r="BM674" s="25" t="s">
        <v>9426</v>
      </c>
    </row>
    <row r="675" spans="2:65" s="1" customFormat="1">
      <c r="B675" s="42"/>
      <c r="C675" s="64"/>
      <c r="D675" s="221" t="s">
        <v>506</v>
      </c>
      <c r="E675" s="64"/>
      <c r="F675" s="222" t="s">
        <v>7256</v>
      </c>
      <c r="G675" s="64"/>
      <c r="H675" s="64"/>
      <c r="I675" s="177"/>
      <c r="J675" s="64"/>
      <c r="K675" s="64"/>
      <c r="L675" s="62"/>
      <c r="M675" s="223"/>
      <c r="N675" s="43"/>
      <c r="O675" s="43"/>
      <c r="P675" s="43"/>
      <c r="Q675" s="43"/>
      <c r="R675" s="43"/>
      <c r="S675" s="43"/>
      <c r="T675" s="79"/>
      <c r="AT675" s="25" t="s">
        <v>506</v>
      </c>
      <c r="AU675" s="25" t="s">
        <v>82</v>
      </c>
    </row>
    <row r="676" spans="2:65" s="12" customFormat="1">
      <c r="B676" s="225"/>
      <c r="C676" s="226"/>
      <c r="D676" s="227" t="s">
        <v>513</v>
      </c>
      <c r="E676" s="228" t="s">
        <v>23</v>
      </c>
      <c r="F676" s="229" t="s">
        <v>9425</v>
      </c>
      <c r="G676" s="226"/>
      <c r="H676" s="230">
        <v>578.5</v>
      </c>
      <c r="I676" s="231"/>
      <c r="J676" s="226"/>
      <c r="K676" s="226"/>
      <c r="L676" s="232"/>
      <c r="M676" s="233"/>
      <c r="N676" s="234"/>
      <c r="O676" s="234"/>
      <c r="P676" s="234"/>
      <c r="Q676" s="234"/>
      <c r="R676" s="234"/>
      <c r="S676" s="234"/>
      <c r="T676" s="235"/>
      <c r="AT676" s="236" t="s">
        <v>513</v>
      </c>
      <c r="AU676" s="236" t="s">
        <v>82</v>
      </c>
      <c r="AV676" s="12" t="s">
        <v>82</v>
      </c>
      <c r="AW676" s="12" t="s">
        <v>36</v>
      </c>
      <c r="AX676" s="12" t="s">
        <v>80</v>
      </c>
      <c r="AY676" s="236" t="s">
        <v>492</v>
      </c>
    </row>
    <row r="677" spans="2:65" s="1" customFormat="1" ht="25.5" customHeight="1">
      <c r="B677" s="42"/>
      <c r="C677" s="209" t="s">
        <v>2333</v>
      </c>
      <c r="D677" s="209" t="s">
        <v>498</v>
      </c>
      <c r="E677" s="210" t="s">
        <v>9427</v>
      </c>
      <c r="F677" s="211" t="s">
        <v>9428</v>
      </c>
      <c r="G677" s="212" t="s">
        <v>832</v>
      </c>
      <c r="H677" s="213">
        <v>1275</v>
      </c>
      <c r="I677" s="214"/>
      <c r="J677" s="215">
        <f>ROUND(I677*H677,2)</f>
        <v>0</v>
      </c>
      <c r="K677" s="211" t="s">
        <v>501</v>
      </c>
      <c r="L677" s="62"/>
      <c r="M677" s="216" t="s">
        <v>23</v>
      </c>
      <c r="N677" s="217" t="s">
        <v>44</v>
      </c>
      <c r="O677" s="43"/>
      <c r="P677" s="218">
        <f>O677*H677</f>
        <v>0</v>
      </c>
      <c r="Q677" s="218">
        <v>2.0000000000000002E-5</v>
      </c>
      <c r="R677" s="218">
        <f>Q677*H677</f>
        <v>2.5500000000000002E-2</v>
      </c>
      <c r="S677" s="218">
        <v>0</v>
      </c>
      <c r="T677" s="219">
        <f>S677*H677</f>
        <v>0</v>
      </c>
      <c r="AR677" s="25" t="s">
        <v>775</v>
      </c>
      <c r="AT677" s="25" t="s">
        <v>498</v>
      </c>
      <c r="AU677" s="25" t="s">
        <v>82</v>
      </c>
      <c r="AY677" s="25" t="s">
        <v>492</v>
      </c>
      <c r="BE677" s="220">
        <f>IF(N677="základní",J677,0)</f>
        <v>0</v>
      </c>
      <c r="BF677" s="220">
        <f>IF(N677="snížená",J677,0)</f>
        <v>0</v>
      </c>
      <c r="BG677" s="220">
        <f>IF(N677="zákl. přenesená",J677,0)</f>
        <v>0</v>
      </c>
      <c r="BH677" s="220">
        <f>IF(N677="sníž. přenesená",J677,0)</f>
        <v>0</v>
      </c>
      <c r="BI677" s="220">
        <f>IF(N677="nulová",J677,0)</f>
        <v>0</v>
      </c>
      <c r="BJ677" s="25" t="s">
        <v>80</v>
      </c>
      <c r="BK677" s="220">
        <f>ROUND(I677*H677,2)</f>
        <v>0</v>
      </c>
      <c r="BL677" s="25" t="s">
        <v>775</v>
      </c>
      <c r="BM677" s="25" t="s">
        <v>9429</v>
      </c>
    </row>
    <row r="678" spans="2:65" s="1" customFormat="1" ht="24">
      <c r="B678" s="42"/>
      <c r="C678" s="64"/>
      <c r="D678" s="221" t="s">
        <v>506</v>
      </c>
      <c r="E678" s="64"/>
      <c r="F678" s="222" t="s">
        <v>9428</v>
      </c>
      <c r="G678" s="64"/>
      <c r="H678" s="64"/>
      <c r="I678" s="177"/>
      <c r="J678" s="64"/>
      <c r="K678" s="64"/>
      <c r="L678" s="62"/>
      <c r="M678" s="223"/>
      <c r="N678" s="43"/>
      <c r="O678" s="43"/>
      <c r="P678" s="43"/>
      <c r="Q678" s="43"/>
      <c r="R678" s="43"/>
      <c r="S678" s="43"/>
      <c r="T678" s="79"/>
      <c r="AT678" s="25" t="s">
        <v>506</v>
      </c>
      <c r="AU678" s="25" t="s">
        <v>82</v>
      </c>
    </row>
    <row r="679" spans="2:65" s="12" customFormat="1">
      <c r="B679" s="225"/>
      <c r="C679" s="226"/>
      <c r="D679" s="227" t="s">
        <v>513</v>
      </c>
      <c r="E679" s="228" t="s">
        <v>23</v>
      </c>
      <c r="F679" s="229" t="s">
        <v>9430</v>
      </c>
      <c r="G679" s="226"/>
      <c r="H679" s="230">
        <v>1275</v>
      </c>
      <c r="I679" s="231"/>
      <c r="J679" s="226"/>
      <c r="K679" s="226"/>
      <c r="L679" s="232"/>
      <c r="M679" s="233"/>
      <c r="N679" s="234"/>
      <c r="O679" s="234"/>
      <c r="P679" s="234"/>
      <c r="Q679" s="234"/>
      <c r="R679" s="234"/>
      <c r="S679" s="234"/>
      <c r="T679" s="235"/>
      <c r="AT679" s="236" t="s">
        <v>513</v>
      </c>
      <c r="AU679" s="236" t="s">
        <v>82</v>
      </c>
      <c r="AV679" s="12" t="s">
        <v>82</v>
      </c>
      <c r="AW679" s="12" t="s">
        <v>36</v>
      </c>
      <c r="AX679" s="12" t="s">
        <v>80</v>
      </c>
      <c r="AY679" s="236" t="s">
        <v>492</v>
      </c>
    </row>
    <row r="680" spans="2:65" s="1" customFormat="1" ht="25.5" customHeight="1">
      <c r="B680" s="42"/>
      <c r="C680" s="209" t="s">
        <v>2336</v>
      </c>
      <c r="D680" s="209" t="s">
        <v>498</v>
      </c>
      <c r="E680" s="210" t="s">
        <v>9431</v>
      </c>
      <c r="F680" s="211" t="s">
        <v>9432</v>
      </c>
      <c r="G680" s="212" t="s">
        <v>832</v>
      </c>
      <c r="H680" s="213">
        <v>1146</v>
      </c>
      <c r="I680" s="214"/>
      <c r="J680" s="215">
        <f>ROUND(I680*H680,2)</f>
        <v>0</v>
      </c>
      <c r="K680" s="211" t="s">
        <v>501</v>
      </c>
      <c r="L680" s="62"/>
      <c r="M680" s="216" t="s">
        <v>23</v>
      </c>
      <c r="N680" s="217" t="s">
        <v>44</v>
      </c>
      <c r="O680" s="43"/>
      <c r="P680" s="218">
        <f>O680*H680</f>
        <v>0</v>
      </c>
      <c r="Q680" s="218">
        <v>5.0000000000000002E-5</v>
      </c>
      <c r="R680" s="218">
        <f>Q680*H680</f>
        <v>5.7300000000000004E-2</v>
      </c>
      <c r="S680" s="218">
        <v>0</v>
      </c>
      <c r="T680" s="219">
        <f>S680*H680</f>
        <v>0</v>
      </c>
      <c r="AR680" s="25" t="s">
        <v>775</v>
      </c>
      <c r="AT680" s="25" t="s">
        <v>498</v>
      </c>
      <c r="AU680" s="25" t="s">
        <v>82</v>
      </c>
      <c r="AY680" s="25" t="s">
        <v>492</v>
      </c>
      <c r="BE680" s="220">
        <f>IF(N680="základní",J680,0)</f>
        <v>0</v>
      </c>
      <c r="BF680" s="220">
        <f>IF(N680="snížená",J680,0)</f>
        <v>0</v>
      </c>
      <c r="BG680" s="220">
        <f>IF(N680="zákl. přenesená",J680,0)</f>
        <v>0</v>
      </c>
      <c r="BH680" s="220">
        <f>IF(N680="sníž. přenesená",J680,0)</f>
        <v>0</v>
      </c>
      <c r="BI680" s="220">
        <f>IF(N680="nulová",J680,0)</f>
        <v>0</v>
      </c>
      <c r="BJ680" s="25" t="s">
        <v>80</v>
      </c>
      <c r="BK680" s="220">
        <f>ROUND(I680*H680,2)</f>
        <v>0</v>
      </c>
      <c r="BL680" s="25" t="s">
        <v>775</v>
      </c>
      <c r="BM680" s="25" t="s">
        <v>9433</v>
      </c>
    </row>
    <row r="681" spans="2:65" s="1" customFormat="1" ht="24">
      <c r="B681" s="42"/>
      <c r="C681" s="64"/>
      <c r="D681" s="221" t="s">
        <v>506</v>
      </c>
      <c r="E681" s="64"/>
      <c r="F681" s="222" t="s">
        <v>9432</v>
      </c>
      <c r="G681" s="64"/>
      <c r="H681" s="64"/>
      <c r="I681" s="177"/>
      <c r="J681" s="64"/>
      <c r="K681" s="64"/>
      <c r="L681" s="62"/>
      <c r="M681" s="223"/>
      <c r="N681" s="43"/>
      <c r="O681" s="43"/>
      <c r="P681" s="43"/>
      <c r="Q681" s="43"/>
      <c r="R681" s="43"/>
      <c r="S681" s="43"/>
      <c r="T681" s="79"/>
      <c r="AT681" s="25" t="s">
        <v>506</v>
      </c>
      <c r="AU681" s="25" t="s">
        <v>82</v>
      </c>
    </row>
    <row r="682" spans="2:65" s="12" customFormat="1">
      <c r="B682" s="225"/>
      <c r="C682" s="226"/>
      <c r="D682" s="227" t="s">
        <v>513</v>
      </c>
      <c r="E682" s="228" t="s">
        <v>23</v>
      </c>
      <c r="F682" s="229" t="s">
        <v>8801</v>
      </c>
      <c r="G682" s="226"/>
      <c r="H682" s="230">
        <v>1146</v>
      </c>
      <c r="I682" s="231"/>
      <c r="J682" s="226"/>
      <c r="K682" s="226"/>
      <c r="L682" s="232"/>
      <c r="M682" s="233"/>
      <c r="N682" s="234"/>
      <c r="O682" s="234"/>
      <c r="P682" s="234"/>
      <c r="Q682" s="234"/>
      <c r="R682" s="234"/>
      <c r="S682" s="234"/>
      <c r="T682" s="235"/>
      <c r="AT682" s="236" t="s">
        <v>513</v>
      </c>
      <c r="AU682" s="236" t="s">
        <v>82</v>
      </c>
      <c r="AV682" s="12" t="s">
        <v>82</v>
      </c>
      <c r="AW682" s="12" t="s">
        <v>36</v>
      </c>
      <c r="AX682" s="12" t="s">
        <v>80</v>
      </c>
      <c r="AY682" s="236" t="s">
        <v>492</v>
      </c>
    </row>
    <row r="683" spans="2:65" s="1" customFormat="1" ht="25.5" customHeight="1">
      <c r="B683" s="42"/>
      <c r="C683" s="209" t="s">
        <v>2339</v>
      </c>
      <c r="D683" s="209" t="s">
        <v>498</v>
      </c>
      <c r="E683" s="210" t="s">
        <v>9434</v>
      </c>
      <c r="F683" s="211" t="s">
        <v>9435</v>
      </c>
      <c r="G683" s="212" t="s">
        <v>832</v>
      </c>
      <c r="H683" s="213">
        <v>36</v>
      </c>
      <c r="I683" s="214"/>
      <c r="J683" s="215">
        <f>ROUND(I683*H683,2)</f>
        <v>0</v>
      </c>
      <c r="K683" s="211" t="s">
        <v>501</v>
      </c>
      <c r="L683" s="62"/>
      <c r="M683" s="216" t="s">
        <v>23</v>
      </c>
      <c r="N683" s="217" t="s">
        <v>44</v>
      </c>
      <c r="O683" s="43"/>
      <c r="P683" s="218">
        <f>O683*H683</f>
        <v>0</v>
      </c>
      <c r="Q683" s="218">
        <v>6.9999999999999994E-5</v>
      </c>
      <c r="R683" s="218">
        <f>Q683*H683</f>
        <v>2.5199999999999997E-3</v>
      </c>
      <c r="S683" s="218">
        <v>0</v>
      </c>
      <c r="T683" s="219">
        <f>S683*H683</f>
        <v>0</v>
      </c>
      <c r="AR683" s="25" t="s">
        <v>775</v>
      </c>
      <c r="AT683" s="25" t="s">
        <v>498</v>
      </c>
      <c r="AU683" s="25" t="s">
        <v>82</v>
      </c>
      <c r="AY683" s="25" t="s">
        <v>492</v>
      </c>
      <c r="BE683" s="220">
        <f>IF(N683="základní",J683,0)</f>
        <v>0</v>
      </c>
      <c r="BF683" s="220">
        <f>IF(N683="snížená",J683,0)</f>
        <v>0</v>
      </c>
      <c r="BG683" s="220">
        <f>IF(N683="zákl. přenesená",J683,0)</f>
        <v>0</v>
      </c>
      <c r="BH683" s="220">
        <f>IF(N683="sníž. přenesená",J683,0)</f>
        <v>0</v>
      </c>
      <c r="BI683" s="220">
        <f>IF(N683="nulová",J683,0)</f>
        <v>0</v>
      </c>
      <c r="BJ683" s="25" t="s">
        <v>80</v>
      </c>
      <c r="BK683" s="220">
        <f>ROUND(I683*H683,2)</f>
        <v>0</v>
      </c>
      <c r="BL683" s="25" t="s">
        <v>775</v>
      </c>
      <c r="BM683" s="25" t="s">
        <v>9436</v>
      </c>
    </row>
    <row r="684" spans="2:65" s="1" customFormat="1" ht="24">
      <c r="B684" s="42"/>
      <c r="C684" s="64"/>
      <c r="D684" s="227" t="s">
        <v>506</v>
      </c>
      <c r="E684" s="64"/>
      <c r="F684" s="274" t="s">
        <v>9435</v>
      </c>
      <c r="G684" s="64"/>
      <c r="H684" s="64"/>
      <c r="I684" s="177"/>
      <c r="J684" s="64"/>
      <c r="K684" s="64"/>
      <c r="L684" s="62"/>
      <c r="M684" s="223"/>
      <c r="N684" s="43"/>
      <c r="O684" s="43"/>
      <c r="P684" s="43"/>
      <c r="Q684" s="43"/>
      <c r="R684" s="43"/>
      <c r="S684" s="43"/>
      <c r="T684" s="79"/>
      <c r="AT684" s="25" t="s">
        <v>506</v>
      </c>
      <c r="AU684" s="25" t="s">
        <v>82</v>
      </c>
    </row>
    <row r="685" spans="2:65" s="1" customFormat="1" ht="25.5" customHeight="1">
      <c r="B685" s="42"/>
      <c r="C685" s="209" t="s">
        <v>2343</v>
      </c>
      <c r="D685" s="209" t="s">
        <v>498</v>
      </c>
      <c r="E685" s="210" t="s">
        <v>9437</v>
      </c>
      <c r="F685" s="211" t="s">
        <v>9438</v>
      </c>
      <c r="G685" s="212" t="s">
        <v>832</v>
      </c>
      <c r="H685" s="213">
        <v>6.5</v>
      </c>
      <c r="I685" s="214"/>
      <c r="J685" s="215">
        <f>ROUND(I685*H685,2)</f>
        <v>0</v>
      </c>
      <c r="K685" s="211" t="s">
        <v>501</v>
      </c>
      <c r="L685" s="62"/>
      <c r="M685" s="216" t="s">
        <v>23</v>
      </c>
      <c r="N685" s="217" t="s">
        <v>44</v>
      </c>
      <c r="O685" s="43"/>
      <c r="P685" s="218">
        <f>O685*H685</f>
        <v>0</v>
      </c>
      <c r="Q685" s="218">
        <v>9.0000000000000006E-5</v>
      </c>
      <c r="R685" s="218">
        <f>Q685*H685</f>
        <v>5.8500000000000002E-4</v>
      </c>
      <c r="S685" s="218">
        <v>0</v>
      </c>
      <c r="T685" s="219">
        <f>S685*H685</f>
        <v>0</v>
      </c>
      <c r="AR685" s="25" t="s">
        <v>775</v>
      </c>
      <c r="AT685" s="25" t="s">
        <v>498</v>
      </c>
      <c r="AU685" s="25" t="s">
        <v>82</v>
      </c>
      <c r="AY685" s="25" t="s">
        <v>492</v>
      </c>
      <c r="BE685" s="220">
        <f>IF(N685="základní",J685,0)</f>
        <v>0</v>
      </c>
      <c r="BF685" s="220">
        <f>IF(N685="snížená",J685,0)</f>
        <v>0</v>
      </c>
      <c r="BG685" s="220">
        <f>IF(N685="zákl. přenesená",J685,0)</f>
        <v>0</v>
      </c>
      <c r="BH685" s="220">
        <f>IF(N685="sníž. přenesená",J685,0)</f>
        <v>0</v>
      </c>
      <c r="BI685" s="220">
        <f>IF(N685="nulová",J685,0)</f>
        <v>0</v>
      </c>
      <c r="BJ685" s="25" t="s">
        <v>80</v>
      </c>
      <c r="BK685" s="220">
        <f>ROUND(I685*H685,2)</f>
        <v>0</v>
      </c>
      <c r="BL685" s="25" t="s">
        <v>775</v>
      </c>
      <c r="BM685" s="25" t="s">
        <v>9439</v>
      </c>
    </row>
    <row r="686" spans="2:65" s="1" customFormat="1" ht="24">
      <c r="B686" s="42"/>
      <c r="C686" s="64"/>
      <c r="D686" s="227" t="s">
        <v>506</v>
      </c>
      <c r="E686" s="64"/>
      <c r="F686" s="274" t="s">
        <v>9438</v>
      </c>
      <c r="G686" s="64"/>
      <c r="H686" s="64"/>
      <c r="I686" s="177"/>
      <c r="J686" s="64"/>
      <c r="K686" s="64"/>
      <c r="L686" s="62"/>
      <c r="M686" s="223"/>
      <c r="N686" s="43"/>
      <c r="O686" s="43"/>
      <c r="P686" s="43"/>
      <c r="Q686" s="43"/>
      <c r="R686" s="43"/>
      <c r="S686" s="43"/>
      <c r="T686" s="79"/>
      <c r="AT686" s="25" t="s">
        <v>506</v>
      </c>
      <c r="AU686" s="25" t="s">
        <v>82</v>
      </c>
    </row>
    <row r="687" spans="2:65" s="1" customFormat="1" ht="25.5" customHeight="1">
      <c r="B687" s="42"/>
      <c r="C687" s="209" t="s">
        <v>2346</v>
      </c>
      <c r="D687" s="209" t="s">
        <v>498</v>
      </c>
      <c r="E687" s="210" t="s">
        <v>9440</v>
      </c>
      <c r="F687" s="211" t="s">
        <v>9441</v>
      </c>
      <c r="G687" s="212" t="s">
        <v>832</v>
      </c>
      <c r="H687" s="213">
        <v>32</v>
      </c>
      <c r="I687" s="214"/>
      <c r="J687" s="215">
        <f>ROUND(I687*H687,2)</f>
        <v>0</v>
      </c>
      <c r="K687" s="211" t="s">
        <v>501</v>
      </c>
      <c r="L687" s="62"/>
      <c r="M687" s="216" t="s">
        <v>23</v>
      </c>
      <c r="N687" s="217" t="s">
        <v>44</v>
      </c>
      <c r="O687" s="43"/>
      <c r="P687" s="218">
        <f>O687*H687</f>
        <v>0</v>
      </c>
      <c r="Q687" s="218">
        <v>2.0000000000000002E-5</v>
      </c>
      <c r="R687" s="218">
        <f>Q687*H687</f>
        <v>6.4000000000000005E-4</v>
      </c>
      <c r="S687" s="218">
        <v>0</v>
      </c>
      <c r="T687" s="219">
        <f>S687*H687</f>
        <v>0</v>
      </c>
      <c r="AR687" s="25" t="s">
        <v>775</v>
      </c>
      <c r="AT687" s="25" t="s">
        <v>498</v>
      </c>
      <c r="AU687" s="25" t="s">
        <v>82</v>
      </c>
      <c r="AY687" s="25" t="s">
        <v>492</v>
      </c>
      <c r="BE687" s="220">
        <f>IF(N687="základní",J687,0)</f>
        <v>0</v>
      </c>
      <c r="BF687" s="220">
        <f>IF(N687="snížená",J687,0)</f>
        <v>0</v>
      </c>
      <c r="BG687" s="220">
        <f>IF(N687="zákl. přenesená",J687,0)</f>
        <v>0</v>
      </c>
      <c r="BH687" s="220">
        <f>IF(N687="sníž. přenesená",J687,0)</f>
        <v>0</v>
      </c>
      <c r="BI687" s="220">
        <f>IF(N687="nulová",J687,0)</f>
        <v>0</v>
      </c>
      <c r="BJ687" s="25" t="s">
        <v>80</v>
      </c>
      <c r="BK687" s="220">
        <f>ROUND(I687*H687,2)</f>
        <v>0</v>
      </c>
      <c r="BL687" s="25" t="s">
        <v>775</v>
      </c>
      <c r="BM687" s="25" t="s">
        <v>9442</v>
      </c>
    </row>
    <row r="688" spans="2:65" s="1" customFormat="1" ht="24">
      <c r="B688" s="42"/>
      <c r="C688" s="64"/>
      <c r="D688" s="221" t="s">
        <v>506</v>
      </c>
      <c r="E688" s="64"/>
      <c r="F688" s="222" t="s">
        <v>9441</v>
      </c>
      <c r="G688" s="64"/>
      <c r="H688" s="64"/>
      <c r="I688" s="177"/>
      <c r="J688" s="64"/>
      <c r="K688" s="64"/>
      <c r="L688" s="62"/>
      <c r="M688" s="223"/>
      <c r="N688" s="43"/>
      <c r="O688" s="43"/>
      <c r="P688" s="43"/>
      <c r="Q688" s="43"/>
      <c r="R688" s="43"/>
      <c r="S688" s="43"/>
      <c r="T688" s="79"/>
      <c r="AT688" s="25" t="s">
        <v>506</v>
      </c>
      <c r="AU688" s="25" t="s">
        <v>82</v>
      </c>
    </row>
    <row r="689" spans="2:65" s="11" customFormat="1" ht="37.35" customHeight="1">
      <c r="B689" s="192"/>
      <c r="C689" s="193"/>
      <c r="D689" s="206" t="s">
        <v>72</v>
      </c>
      <c r="E689" s="290" t="s">
        <v>7371</v>
      </c>
      <c r="F689" s="290" t="s">
        <v>7372</v>
      </c>
      <c r="G689" s="193"/>
      <c r="H689" s="193"/>
      <c r="I689" s="196"/>
      <c r="J689" s="291">
        <f>BK689</f>
        <v>0</v>
      </c>
      <c r="K689" s="193"/>
      <c r="L689" s="198"/>
      <c r="M689" s="199"/>
      <c r="N689" s="200"/>
      <c r="O689" s="200"/>
      <c r="P689" s="201">
        <f>SUM(P690:P728)</f>
        <v>0</v>
      </c>
      <c r="Q689" s="200"/>
      <c r="R689" s="201">
        <f>SUM(R690:R728)</f>
        <v>0</v>
      </c>
      <c r="S689" s="200"/>
      <c r="T689" s="202">
        <f>SUM(T690:T728)</f>
        <v>0</v>
      </c>
      <c r="AR689" s="203" t="s">
        <v>502</v>
      </c>
      <c r="AT689" s="204" t="s">
        <v>72</v>
      </c>
      <c r="AU689" s="204" t="s">
        <v>73</v>
      </c>
      <c r="AY689" s="203" t="s">
        <v>492</v>
      </c>
      <c r="BK689" s="205">
        <f>SUM(BK690:BK728)</f>
        <v>0</v>
      </c>
    </row>
    <row r="690" spans="2:65" s="1" customFormat="1" ht="25.5" customHeight="1">
      <c r="B690" s="42"/>
      <c r="C690" s="209" t="s">
        <v>2350</v>
      </c>
      <c r="D690" s="209" t="s">
        <v>498</v>
      </c>
      <c r="E690" s="210" t="s">
        <v>9443</v>
      </c>
      <c r="F690" s="211" t="s">
        <v>9444</v>
      </c>
      <c r="G690" s="212" t="s">
        <v>9445</v>
      </c>
      <c r="H690" s="213">
        <v>1546</v>
      </c>
      <c r="I690" s="214"/>
      <c r="J690" s="215">
        <f>ROUND(I690*H690,2)</f>
        <v>0</v>
      </c>
      <c r="K690" s="211" t="s">
        <v>501</v>
      </c>
      <c r="L690" s="62"/>
      <c r="M690" s="216" t="s">
        <v>23</v>
      </c>
      <c r="N690" s="217" t="s">
        <v>44</v>
      </c>
      <c r="O690" s="43"/>
      <c r="P690" s="218">
        <f>O690*H690</f>
        <v>0</v>
      </c>
      <c r="Q690" s="218">
        <v>0</v>
      </c>
      <c r="R690" s="218">
        <f>Q690*H690</f>
        <v>0</v>
      </c>
      <c r="S690" s="218">
        <v>0</v>
      </c>
      <c r="T690" s="219">
        <f>S690*H690</f>
        <v>0</v>
      </c>
      <c r="AR690" s="25" t="s">
        <v>4344</v>
      </c>
      <c r="AT690" s="25" t="s">
        <v>498</v>
      </c>
      <c r="AU690" s="25" t="s">
        <v>80</v>
      </c>
      <c r="AY690" s="25" t="s">
        <v>492</v>
      </c>
      <c r="BE690" s="220">
        <f>IF(N690="základní",J690,0)</f>
        <v>0</v>
      </c>
      <c r="BF690" s="220">
        <f>IF(N690="snížená",J690,0)</f>
        <v>0</v>
      </c>
      <c r="BG690" s="220">
        <f>IF(N690="zákl. přenesená",J690,0)</f>
        <v>0</v>
      </c>
      <c r="BH690" s="220">
        <f>IF(N690="sníž. přenesená",J690,0)</f>
        <v>0</v>
      </c>
      <c r="BI690" s="220">
        <f>IF(N690="nulová",J690,0)</f>
        <v>0</v>
      </c>
      <c r="BJ690" s="25" t="s">
        <v>80</v>
      </c>
      <c r="BK690" s="220">
        <f>ROUND(I690*H690,2)</f>
        <v>0</v>
      </c>
      <c r="BL690" s="25" t="s">
        <v>4344</v>
      </c>
      <c r="BM690" s="25" t="s">
        <v>9446</v>
      </c>
    </row>
    <row r="691" spans="2:65" s="1" customFormat="1" ht="24">
      <c r="B691" s="42"/>
      <c r="C691" s="64"/>
      <c r="D691" s="221" t="s">
        <v>506</v>
      </c>
      <c r="E691" s="64"/>
      <c r="F691" s="222" t="s">
        <v>9444</v>
      </c>
      <c r="G691" s="64"/>
      <c r="H691" s="64"/>
      <c r="I691" s="177"/>
      <c r="J691" s="64"/>
      <c r="K691" s="64"/>
      <c r="L691" s="62"/>
      <c r="M691" s="223"/>
      <c r="N691" s="43"/>
      <c r="O691" s="43"/>
      <c r="P691" s="43"/>
      <c r="Q691" s="43"/>
      <c r="R691" s="43"/>
      <c r="S691" s="43"/>
      <c r="T691" s="79"/>
      <c r="AT691" s="25" t="s">
        <v>506</v>
      </c>
      <c r="AU691" s="25" t="s">
        <v>80</v>
      </c>
    </row>
    <row r="692" spans="2:65" s="1" customFormat="1" ht="24">
      <c r="B692" s="42"/>
      <c r="C692" s="64"/>
      <c r="D692" s="221" t="s">
        <v>2254</v>
      </c>
      <c r="E692" s="64"/>
      <c r="F692" s="224" t="s">
        <v>9447</v>
      </c>
      <c r="G692" s="64"/>
      <c r="H692" s="64"/>
      <c r="I692" s="177"/>
      <c r="J692" s="64"/>
      <c r="K692" s="64"/>
      <c r="L692" s="62"/>
      <c r="M692" s="223"/>
      <c r="N692" s="43"/>
      <c r="O692" s="43"/>
      <c r="P692" s="43"/>
      <c r="Q692" s="43"/>
      <c r="R692" s="43"/>
      <c r="S692" s="43"/>
      <c r="T692" s="79"/>
      <c r="AT692" s="25" t="s">
        <v>2254</v>
      </c>
      <c r="AU692" s="25" t="s">
        <v>80</v>
      </c>
    </row>
    <row r="693" spans="2:65" s="13" customFormat="1">
      <c r="B693" s="237"/>
      <c r="C693" s="238"/>
      <c r="D693" s="221" t="s">
        <v>513</v>
      </c>
      <c r="E693" s="239" t="s">
        <v>23</v>
      </c>
      <c r="F693" s="240" t="s">
        <v>9448</v>
      </c>
      <c r="G693" s="238"/>
      <c r="H693" s="241" t="s">
        <v>23</v>
      </c>
      <c r="I693" s="242"/>
      <c r="J693" s="238"/>
      <c r="K693" s="238"/>
      <c r="L693" s="243"/>
      <c r="M693" s="244"/>
      <c r="N693" s="245"/>
      <c r="O693" s="245"/>
      <c r="P693" s="245"/>
      <c r="Q693" s="245"/>
      <c r="R693" s="245"/>
      <c r="S693" s="245"/>
      <c r="T693" s="246"/>
      <c r="AT693" s="247" t="s">
        <v>513</v>
      </c>
      <c r="AU693" s="247" t="s">
        <v>80</v>
      </c>
      <c r="AV693" s="13" t="s">
        <v>80</v>
      </c>
      <c r="AW693" s="13" t="s">
        <v>36</v>
      </c>
      <c r="AX693" s="13" t="s">
        <v>73</v>
      </c>
      <c r="AY693" s="247" t="s">
        <v>492</v>
      </c>
    </row>
    <row r="694" spans="2:65" s="12" customFormat="1">
      <c r="B694" s="225"/>
      <c r="C694" s="226"/>
      <c r="D694" s="221" t="s">
        <v>513</v>
      </c>
      <c r="E694" s="248" t="s">
        <v>23</v>
      </c>
      <c r="F694" s="249" t="s">
        <v>9449</v>
      </c>
      <c r="G694" s="226"/>
      <c r="H694" s="250">
        <v>1086</v>
      </c>
      <c r="I694" s="231"/>
      <c r="J694" s="226"/>
      <c r="K694" s="226"/>
      <c r="L694" s="232"/>
      <c r="M694" s="233"/>
      <c r="N694" s="234"/>
      <c r="O694" s="234"/>
      <c r="P694" s="234"/>
      <c r="Q694" s="234"/>
      <c r="R694" s="234"/>
      <c r="S694" s="234"/>
      <c r="T694" s="235"/>
      <c r="AT694" s="236" t="s">
        <v>513</v>
      </c>
      <c r="AU694" s="236" t="s">
        <v>80</v>
      </c>
      <c r="AV694" s="12" t="s">
        <v>82</v>
      </c>
      <c r="AW694" s="12" t="s">
        <v>36</v>
      </c>
      <c r="AX694" s="12" t="s">
        <v>73</v>
      </c>
      <c r="AY694" s="236" t="s">
        <v>492</v>
      </c>
    </row>
    <row r="695" spans="2:65" s="13" customFormat="1">
      <c r="B695" s="237"/>
      <c r="C695" s="238"/>
      <c r="D695" s="221" t="s">
        <v>513</v>
      </c>
      <c r="E695" s="239" t="s">
        <v>23</v>
      </c>
      <c r="F695" s="240" t="s">
        <v>9450</v>
      </c>
      <c r="G695" s="238"/>
      <c r="H695" s="241" t="s">
        <v>23</v>
      </c>
      <c r="I695" s="242"/>
      <c r="J695" s="238"/>
      <c r="K695" s="238"/>
      <c r="L695" s="243"/>
      <c r="M695" s="244"/>
      <c r="N695" s="245"/>
      <c r="O695" s="245"/>
      <c r="P695" s="245"/>
      <c r="Q695" s="245"/>
      <c r="R695" s="245"/>
      <c r="S695" s="245"/>
      <c r="T695" s="246"/>
      <c r="AT695" s="247" t="s">
        <v>513</v>
      </c>
      <c r="AU695" s="247" t="s">
        <v>80</v>
      </c>
      <c r="AV695" s="13" t="s">
        <v>80</v>
      </c>
      <c r="AW695" s="13" t="s">
        <v>36</v>
      </c>
      <c r="AX695" s="13" t="s">
        <v>73</v>
      </c>
      <c r="AY695" s="247" t="s">
        <v>492</v>
      </c>
    </row>
    <row r="696" spans="2:65" s="12" customFormat="1">
      <c r="B696" s="225"/>
      <c r="C696" s="226"/>
      <c r="D696" s="221" t="s">
        <v>513</v>
      </c>
      <c r="E696" s="248" t="s">
        <v>23</v>
      </c>
      <c r="F696" s="249" t="s">
        <v>9451</v>
      </c>
      <c r="G696" s="226"/>
      <c r="H696" s="250">
        <v>420</v>
      </c>
      <c r="I696" s="231"/>
      <c r="J696" s="226"/>
      <c r="K696" s="226"/>
      <c r="L696" s="232"/>
      <c r="M696" s="233"/>
      <c r="N696" s="234"/>
      <c r="O696" s="234"/>
      <c r="P696" s="234"/>
      <c r="Q696" s="234"/>
      <c r="R696" s="234"/>
      <c r="S696" s="234"/>
      <c r="T696" s="235"/>
      <c r="AT696" s="236" t="s">
        <v>513</v>
      </c>
      <c r="AU696" s="236" t="s">
        <v>80</v>
      </c>
      <c r="AV696" s="12" t="s">
        <v>82</v>
      </c>
      <c r="AW696" s="12" t="s">
        <v>36</v>
      </c>
      <c r="AX696" s="12" t="s">
        <v>73</v>
      </c>
      <c r="AY696" s="236" t="s">
        <v>492</v>
      </c>
    </row>
    <row r="697" spans="2:65" s="13" customFormat="1">
      <c r="B697" s="237"/>
      <c r="C697" s="238"/>
      <c r="D697" s="221" t="s">
        <v>513</v>
      </c>
      <c r="E697" s="239" t="s">
        <v>23</v>
      </c>
      <c r="F697" s="240" t="s">
        <v>9452</v>
      </c>
      <c r="G697" s="238"/>
      <c r="H697" s="241" t="s">
        <v>23</v>
      </c>
      <c r="I697" s="242"/>
      <c r="J697" s="238"/>
      <c r="K697" s="238"/>
      <c r="L697" s="243"/>
      <c r="M697" s="244"/>
      <c r="N697" s="245"/>
      <c r="O697" s="245"/>
      <c r="P697" s="245"/>
      <c r="Q697" s="245"/>
      <c r="R697" s="245"/>
      <c r="S697" s="245"/>
      <c r="T697" s="246"/>
      <c r="AT697" s="247" t="s">
        <v>513</v>
      </c>
      <c r="AU697" s="247" t="s">
        <v>80</v>
      </c>
      <c r="AV697" s="13" t="s">
        <v>80</v>
      </c>
      <c r="AW697" s="13" t="s">
        <v>36</v>
      </c>
      <c r="AX697" s="13" t="s">
        <v>73</v>
      </c>
      <c r="AY697" s="247" t="s">
        <v>492</v>
      </c>
    </row>
    <row r="698" spans="2:65" s="12" customFormat="1">
      <c r="B698" s="225"/>
      <c r="C698" s="226"/>
      <c r="D698" s="221" t="s">
        <v>513</v>
      </c>
      <c r="E698" s="248" t="s">
        <v>23</v>
      </c>
      <c r="F698" s="249" t="s">
        <v>9453</v>
      </c>
      <c r="G698" s="226"/>
      <c r="H698" s="250">
        <v>40</v>
      </c>
      <c r="I698" s="231"/>
      <c r="J698" s="226"/>
      <c r="K698" s="226"/>
      <c r="L698" s="232"/>
      <c r="M698" s="233"/>
      <c r="N698" s="234"/>
      <c r="O698" s="234"/>
      <c r="P698" s="234"/>
      <c r="Q698" s="234"/>
      <c r="R698" s="234"/>
      <c r="S698" s="234"/>
      <c r="T698" s="235"/>
      <c r="AT698" s="236" t="s">
        <v>513</v>
      </c>
      <c r="AU698" s="236" t="s">
        <v>80</v>
      </c>
      <c r="AV698" s="12" t="s">
        <v>82</v>
      </c>
      <c r="AW698" s="12" t="s">
        <v>36</v>
      </c>
      <c r="AX698" s="12" t="s">
        <v>73</v>
      </c>
      <c r="AY698" s="236" t="s">
        <v>492</v>
      </c>
    </row>
    <row r="699" spans="2:65" s="14" customFormat="1">
      <c r="B699" s="251"/>
      <c r="C699" s="252"/>
      <c r="D699" s="227" t="s">
        <v>513</v>
      </c>
      <c r="E699" s="253" t="s">
        <v>23</v>
      </c>
      <c r="F699" s="254" t="s">
        <v>560</v>
      </c>
      <c r="G699" s="252"/>
      <c r="H699" s="255">
        <v>1546</v>
      </c>
      <c r="I699" s="256"/>
      <c r="J699" s="252"/>
      <c r="K699" s="252"/>
      <c r="L699" s="257"/>
      <c r="M699" s="258"/>
      <c r="N699" s="259"/>
      <c r="O699" s="259"/>
      <c r="P699" s="259"/>
      <c r="Q699" s="259"/>
      <c r="R699" s="259"/>
      <c r="S699" s="259"/>
      <c r="T699" s="260"/>
      <c r="AT699" s="261" t="s">
        <v>513</v>
      </c>
      <c r="AU699" s="261" t="s">
        <v>80</v>
      </c>
      <c r="AV699" s="14" t="s">
        <v>502</v>
      </c>
      <c r="AW699" s="14" t="s">
        <v>36</v>
      </c>
      <c r="AX699" s="14" t="s">
        <v>80</v>
      </c>
      <c r="AY699" s="261" t="s">
        <v>492</v>
      </c>
    </row>
    <row r="700" spans="2:65" s="1" customFormat="1" ht="25.5" customHeight="1">
      <c r="B700" s="42"/>
      <c r="C700" s="209" t="s">
        <v>2353</v>
      </c>
      <c r="D700" s="209" t="s">
        <v>498</v>
      </c>
      <c r="E700" s="210" t="s">
        <v>9454</v>
      </c>
      <c r="F700" s="211" t="s">
        <v>9455</v>
      </c>
      <c r="G700" s="212" t="s">
        <v>9445</v>
      </c>
      <c r="H700" s="213">
        <v>1278</v>
      </c>
      <c r="I700" s="214"/>
      <c r="J700" s="215">
        <f>ROUND(I700*H700,2)</f>
        <v>0</v>
      </c>
      <c r="K700" s="211" t="s">
        <v>501</v>
      </c>
      <c r="L700" s="62"/>
      <c r="M700" s="216" t="s">
        <v>23</v>
      </c>
      <c r="N700" s="217" t="s">
        <v>44</v>
      </c>
      <c r="O700" s="43"/>
      <c r="P700" s="218">
        <f>O700*H700</f>
        <v>0</v>
      </c>
      <c r="Q700" s="218">
        <v>0</v>
      </c>
      <c r="R700" s="218">
        <f>Q700*H700</f>
        <v>0</v>
      </c>
      <c r="S700" s="218">
        <v>0</v>
      </c>
      <c r="T700" s="219">
        <f>S700*H700</f>
        <v>0</v>
      </c>
      <c r="AR700" s="25" t="s">
        <v>4344</v>
      </c>
      <c r="AT700" s="25" t="s">
        <v>498</v>
      </c>
      <c r="AU700" s="25" t="s">
        <v>80</v>
      </c>
      <c r="AY700" s="25" t="s">
        <v>492</v>
      </c>
      <c r="BE700" s="220">
        <f>IF(N700="základní",J700,0)</f>
        <v>0</v>
      </c>
      <c r="BF700" s="220">
        <f>IF(N700="snížená",J700,0)</f>
        <v>0</v>
      </c>
      <c r="BG700" s="220">
        <f>IF(N700="zákl. přenesená",J700,0)</f>
        <v>0</v>
      </c>
      <c r="BH700" s="220">
        <f>IF(N700="sníž. přenesená",J700,0)</f>
        <v>0</v>
      </c>
      <c r="BI700" s="220">
        <f>IF(N700="nulová",J700,0)</f>
        <v>0</v>
      </c>
      <c r="BJ700" s="25" t="s">
        <v>80</v>
      </c>
      <c r="BK700" s="220">
        <f>ROUND(I700*H700,2)</f>
        <v>0</v>
      </c>
      <c r="BL700" s="25" t="s">
        <v>4344</v>
      </c>
      <c r="BM700" s="25" t="s">
        <v>9456</v>
      </c>
    </row>
    <row r="701" spans="2:65" s="1" customFormat="1" ht="24">
      <c r="B701" s="42"/>
      <c r="C701" s="64"/>
      <c r="D701" s="221" t="s">
        <v>506</v>
      </c>
      <c r="E701" s="64"/>
      <c r="F701" s="222" t="s">
        <v>9455</v>
      </c>
      <c r="G701" s="64"/>
      <c r="H701" s="64"/>
      <c r="I701" s="177"/>
      <c r="J701" s="64"/>
      <c r="K701" s="64"/>
      <c r="L701" s="62"/>
      <c r="M701" s="223"/>
      <c r="N701" s="43"/>
      <c r="O701" s="43"/>
      <c r="P701" s="43"/>
      <c r="Q701" s="43"/>
      <c r="R701" s="43"/>
      <c r="S701" s="43"/>
      <c r="T701" s="79"/>
      <c r="AT701" s="25" t="s">
        <v>506</v>
      </c>
      <c r="AU701" s="25" t="s">
        <v>80</v>
      </c>
    </row>
    <row r="702" spans="2:65" s="1" customFormat="1" ht="24">
      <c r="B702" s="42"/>
      <c r="C702" s="64"/>
      <c r="D702" s="221" t="s">
        <v>2254</v>
      </c>
      <c r="E702" s="64"/>
      <c r="F702" s="224" t="s">
        <v>9447</v>
      </c>
      <c r="G702" s="64"/>
      <c r="H702" s="64"/>
      <c r="I702" s="177"/>
      <c r="J702" s="64"/>
      <c r="K702" s="64"/>
      <c r="L702" s="62"/>
      <c r="M702" s="223"/>
      <c r="N702" s="43"/>
      <c r="O702" s="43"/>
      <c r="P702" s="43"/>
      <c r="Q702" s="43"/>
      <c r="R702" s="43"/>
      <c r="S702" s="43"/>
      <c r="T702" s="79"/>
      <c r="AT702" s="25" t="s">
        <v>2254</v>
      </c>
      <c r="AU702" s="25" t="s">
        <v>80</v>
      </c>
    </row>
    <row r="703" spans="2:65" s="13" customFormat="1">
      <c r="B703" s="237"/>
      <c r="C703" s="238"/>
      <c r="D703" s="221" t="s">
        <v>513</v>
      </c>
      <c r="E703" s="239" t="s">
        <v>23</v>
      </c>
      <c r="F703" s="240" t="s">
        <v>9457</v>
      </c>
      <c r="G703" s="238"/>
      <c r="H703" s="241" t="s">
        <v>23</v>
      </c>
      <c r="I703" s="242"/>
      <c r="J703" s="238"/>
      <c r="K703" s="238"/>
      <c r="L703" s="243"/>
      <c r="M703" s="244"/>
      <c r="N703" s="245"/>
      <c r="O703" s="245"/>
      <c r="P703" s="245"/>
      <c r="Q703" s="245"/>
      <c r="R703" s="245"/>
      <c r="S703" s="245"/>
      <c r="T703" s="246"/>
      <c r="AT703" s="247" t="s">
        <v>513</v>
      </c>
      <c r="AU703" s="247" t="s">
        <v>80</v>
      </c>
      <c r="AV703" s="13" t="s">
        <v>80</v>
      </c>
      <c r="AW703" s="13" t="s">
        <v>36</v>
      </c>
      <c r="AX703" s="13" t="s">
        <v>73</v>
      </c>
      <c r="AY703" s="247" t="s">
        <v>492</v>
      </c>
    </row>
    <row r="704" spans="2:65" s="12" customFormat="1">
      <c r="B704" s="225"/>
      <c r="C704" s="226"/>
      <c r="D704" s="221" t="s">
        <v>513</v>
      </c>
      <c r="E704" s="248" t="s">
        <v>23</v>
      </c>
      <c r="F704" s="249" t="s">
        <v>9458</v>
      </c>
      <c r="G704" s="226"/>
      <c r="H704" s="250">
        <v>30</v>
      </c>
      <c r="I704" s="231"/>
      <c r="J704" s="226"/>
      <c r="K704" s="226"/>
      <c r="L704" s="232"/>
      <c r="M704" s="233"/>
      <c r="N704" s="234"/>
      <c r="O704" s="234"/>
      <c r="P704" s="234"/>
      <c r="Q704" s="234"/>
      <c r="R704" s="234"/>
      <c r="S704" s="234"/>
      <c r="T704" s="235"/>
      <c r="AT704" s="236" t="s">
        <v>513</v>
      </c>
      <c r="AU704" s="236" t="s">
        <v>80</v>
      </c>
      <c r="AV704" s="12" t="s">
        <v>82</v>
      </c>
      <c r="AW704" s="12" t="s">
        <v>36</v>
      </c>
      <c r="AX704" s="12" t="s">
        <v>73</v>
      </c>
      <c r="AY704" s="236" t="s">
        <v>492</v>
      </c>
    </row>
    <row r="705" spans="2:65" s="13" customFormat="1">
      <c r="B705" s="237"/>
      <c r="C705" s="238"/>
      <c r="D705" s="221" t="s">
        <v>513</v>
      </c>
      <c r="E705" s="239" t="s">
        <v>23</v>
      </c>
      <c r="F705" s="240" t="s">
        <v>9459</v>
      </c>
      <c r="G705" s="238"/>
      <c r="H705" s="241" t="s">
        <v>23</v>
      </c>
      <c r="I705" s="242"/>
      <c r="J705" s="238"/>
      <c r="K705" s="238"/>
      <c r="L705" s="243"/>
      <c r="M705" s="244"/>
      <c r="N705" s="245"/>
      <c r="O705" s="245"/>
      <c r="P705" s="245"/>
      <c r="Q705" s="245"/>
      <c r="R705" s="245"/>
      <c r="S705" s="245"/>
      <c r="T705" s="246"/>
      <c r="AT705" s="247" t="s">
        <v>513</v>
      </c>
      <c r="AU705" s="247" t="s">
        <v>80</v>
      </c>
      <c r="AV705" s="13" t="s">
        <v>80</v>
      </c>
      <c r="AW705" s="13" t="s">
        <v>36</v>
      </c>
      <c r="AX705" s="13" t="s">
        <v>73</v>
      </c>
      <c r="AY705" s="247" t="s">
        <v>492</v>
      </c>
    </row>
    <row r="706" spans="2:65" s="12" customFormat="1">
      <c r="B706" s="225"/>
      <c r="C706" s="226"/>
      <c r="D706" s="221" t="s">
        <v>513</v>
      </c>
      <c r="E706" s="248" t="s">
        <v>23</v>
      </c>
      <c r="F706" s="249" t="s">
        <v>9460</v>
      </c>
      <c r="G706" s="226"/>
      <c r="H706" s="250">
        <v>96</v>
      </c>
      <c r="I706" s="231"/>
      <c r="J706" s="226"/>
      <c r="K706" s="226"/>
      <c r="L706" s="232"/>
      <c r="M706" s="233"/>
      <c r="N706" s="234"/>
      <c r="O706" s="234"/>
      <c r="P706" s="234"/>
      <c r="Q706" s="234"/>
      <c r="R706" s="234"/>
      <c r="S706" s="234"/>
      <c r="T706" s="235"/>
      <c r="AT706" s="236" t="s">
        <v>513</v>
      </c>
      <c r="AU706" s="236" t="s">
        <v>80</v>
      </c>
      <c r="AV706" s="12" t="s">
        <v>82</v>
      </c>
      <c r="AW706" s="12" t="s">
        <v>36</v>
      </c>
      <c r="AX706" s="12" t="s">
        <v>73</v>
      </c>
      <c r="AY706" s="236" t="s">
        <v>492</v>
      </c>
    </row>
    <row r="707" spans="2:65" s="13" customFormat="1" ht="24">
      <c r="B707" s="237"/>
      <c r="C707" s="238"/>
      <c r="D707" s="221" t="s">
        <v>513</v>
      </c>
      <c r="E707" s="239" t="s">
        <v>23</v>
      </c>
      <c r="F707" s="240" t="s">
        <v>9461</v>
      </c>
      <c r="G707" s="238"/>
      <c r="H707" s="241" t="s">
        <v>23</v>
      </c>
      <c r="I707" s="242"/>
      <c r="J707" s="238"/>
      <c r="K707" s="238"/>
      <c r="L707" s="243"/>
      <c r="M707" s="244"/>
      <c r="N707" s="245"/>
      <c r="O707" s="245"/>
      <c r="P707" s="245"/>
      <c r="Q707" s="245"/>
      <c r="R707" s="245"/>
      <c r="S707" s="245"/>
      <c r="T707" s="246"/>
      <c r="AT707" s="247" t="s">
        <v>513</v>
      </c>
      <c r="AU707" s="247" t="s">
        <v>80</v>
      </c>
      <c r="AV707" s="13" t="s">
        <v>80</v>
      </c>
      <c r="AW707" s="13" t="s">
        <v>36</v>
      </c>
      <c r="AX707" s="13" t="s">
        <v>73</v>
      </c>
      <c r="AY707" s="247" t="s">
        <v>492</v>
      </c>
    </row>
    <row r="708" spans="2:65" s="12" customFormat="1">
      <c r="B708" s="225"/>
      <c r="C708" s="226"/>
      <c r="D708" s="221" t="s">
        <v>513</v>
      </c>
      <c r="E708" s="248" t="s">
        <v>23</v>
      </c>
      <c r="F708" s="249" t="s">
        <v>9462</v>
      </c>
      <c r="G708" s="226"/>
      <c r="H708" s="250">
        <v>1080</v>
      </c>
      <c r="I708" s="231"/>
      <c r="J708" s="226"/>
      <c r="K708" s="226"/>
      <c r="L708" s="232"/>
      <c r="M708" s="233"/>
      <c r="N708" s="234"/>
      <c r="O708" s="234"/>
      <c r="P708" s="234"/>
      <c r="Q708" s="234"/>
      <c r="R708" s="234"/>
      <c r="S708" s="234"/>
      <c r="T708" s="235"/>
      <c r="AT708" s="236" t="s">
        <v>513</v>
      </c>
      <c r="AU708" s="236" t="s">
        <v>80</v>
      </c>
      <c r="AV708" s="12" t="s">
        <v>82</v>
      </c>
      <c r="AW708" s="12" t="s">
        <v>36</v>
      </c>
      <c r="AX708" s="12" t="s">
        <v>73</v>
      </c>
      <c r="AY708" s="236" t="s">
        <v>492</v>
      </c>
    </row>
    <row r="709" spans="2:65" s="13" customFormat="1">
      <c r="B709" s="237"/>
      <c r="C709" s="238"/>
      <c r="D709" s="221" t="s">
        <v>513</v>
      </c>
      <c r="E709" s="239" t="s">
        <v>23</v>
      </c>
      <c r="F709" s="240" t="s">
        <v>9463</v>
      </c>
      <c r="G709" s="238"/>
      <c r="H709" s="241" t="s">
        <v>23</v>
      </c>
      <c r="I709" s="242"/>
      <c r="J709" s="238"/>
      <c r="K709" s="238"/>
      <c r="L709" s="243"/>
      <c r="M709" s="244"/>
      <c r="N709" s="245"/>
      <c r="O709" s="245"/>
      <c r="P709" s="245"/>
      <c r="Q709" s="245"/>
      <c r="R709" s="245"/>
      <c r="S709" s="245"/>
      <c r="T709" s="246"/>
      <c r="AT709" s="247" t="s">
        <v>513</v>
      </c>
      <c r="AU709" s="247" t="s">
        <v>80</v>
      </c>
      <c r="AV709" s="13" t="s">
        <v>80</v>
      </c>
      <c r="AW709" s="13" t="s">
        <v>36</v>
      </c>
      <c r="AX709" s="13" t="s">
        <v>73</v>
      </c>
      <c r="AY709" s="247" t="s">
        <v>492</v>
      </c>
    </row>
    <row r="710" spans="2:65" s="12" customFormat="1">
      <c r="B710" s="225"/>
      <c r="C710" s="226"/>
      <c r="D710" s="221" t="s">
        <v>513</v>
      </c>
      <c r="E710" s="248" t="s">
        <v>23</v>
      </c>
      <c r="F710" s="249" t="s">
        <v>9464</v>
      </c>
      <c r="G710" s="226"/>
      <c r="H710" s="250">
        <v>72</v>
      </c>
      <c r="I710" s="231"/>
      <c r="J710" s="226"/>
      <c r="K710" s="226"/>
      <c r="L710" s="232"/>
      <c r="M710" s="233"/>
      <c r="N710" s="234"/>
      <c r="O710" s="234"/>
      <c r="P710" s="234"/>
      <c r="Q710" s="234"/>
      <c r="R710" s="234"/>
      <c r="S710" s="234"/>
      <c r="T710" s="235"/>
      <c r="AT710" s="236" t="s">
        <v>513</v>
      </c>
      <c r="AU710" s="236" t="s">
        <v>80</v>
      </c>
      <c r="AV710" s="12" t="s">
        <v>82</v>
      </c>
      <c r="AW710" s="12" t="s">
        <v>36</v>
      </c>
      <c r="AX710" s="12" t="s">
        <v>73</v>
      </c>
      <c r="AY710" s="236" t="s">
        <v>492</v>
      </c>
    </row>
    <row r="711" spans="2:65" s="14" customFormat="1">
      <c r="B711" s="251"/>
      <c r="C711" s="252"/>
      <c r="D711" s="227" t="s">
        <v>513</v>
      </c>
      <c r="E711" s="253" t="s">
        <v>23</v>
      </c>
      <c r="F711" s="254" t="s">
        <v>560</v>
      </c>
      <c r="G711" s="252"/>
      <c r="H711" s="255">
        <v>1278</v>
      </c>
      <c r="I711" s="256"/>
      <c r="J711" s="252"/>
      <c r="K711" s="252"/>
      <c r="L711" s="257"/>
      <c r="M711" s="258"/>
      <c r="N711" s="259"/>
      <c r="O711" s="259"/>
      <c r="P711" s="259"/>
      <c r="Q711" s="259"/>
      <c r="R711" s="259"/>
      <c r="S711" s="259"/>
      <c r="T711" s="260"/>
      <c r="AT711" s="261" t="s">
        <v>513</v>
      </c>
      <c r="AU711" s="261" t="s">
        <v>80</v>
      </c>
      <c r="AV711" s="14" t="s">
        <v>502</v>
      </c>
      <c r="AW711" s="14" t="s">
        <v>36</v>
      </c>
      <c r="AX711" s="14" t="s">
        <v>80</v>
      </c>
      <c r="AY711" s="261" t="s">
        <v>492</v>
      </c>
    </row>
    <row r="712" spans="2:65" s="1" customFormat="1" ht="25.5" customHeight="1">
      <c r="B712" s="42"/>
      <c r="C712" s="209" t="s">
        <v>2357</v>
      </c>
      <c r="D712" s="209" t="s">
        <v>498</v>
      </c>
      <c r="E712" s="210" t="s">
        <v>9465</v>
      </c>
      <c r="F712" s="211" t="s">
        <v>9466</v>
      </c>
      <c r="G712" s="212" t="s">
        <v>9445</v>
      </c>
      <c r="H712" s="213">
        <v>1508</v>
      </c>
      <c r="I712" s="214"/>
      <c r="J712" s="215">
        <f>ROUND(I712*H712,2)</f>
        <v>0</v>
      </c>
      <c r="K712" s="211" t="s">
        <v>501</v>
      </c>
      <c r="L712" s="62"/>
      <c r="M712" s="216" t="s">
        <v>23</v>
      </c>
      <c r="N712" s="217" t="s">
        <v>44</v>
      </c>
      <c r="O712" s="43"/>
      <c r="P712" s="218">
        <f>O712*H712</f>
        <v>0</v>
      </c>
      <c r="Q712" s="218">
        <v>0</v>
      </c>
      <c r="R712" s="218">
        <f>Q712*H712</f>
        <v>0</v>
      </c>
      <c r="S712" s="218">
        <v>0</v>
      </c>
      <c r="T712" s="219">
        <f>S712*H712</f>
        <v>0</v>
      </c>
      <c r="AR712" s="25" t="s">
        <v>4344</v>
      </c>
      <c r="AT712" s="25" t="s">
        <v>498</v>
      </c>
      <c r="AU712" s="25" t="s">
        <v>80</v>
      </c>
      <c r="AY712" s="25" t="s">
        <v>492</v>
      </c>
      <c r="BE712" s="220">
        <f>IF(N712="základní",J712,0)</f>
        <v>0</v>
      </c>
      <c r="BF712" s="220">
        <f>IF(N712="snížená",J712,0)</f>
        <v>0</v>
      </c>
      <c r="BG712" s="220">
        <f>IF(N712="zákl. přenesená",J712,0)</f>
        <v>0</v>
      </c>
      <c r="BH712" s="220">
        <f>IF(N712="sníž. přenesená",J712,0)</f>
        <v>0</v>
      </c>
      <c r="BI712" s="220">
        <f>IF(N712="nulová",J712,0)</f>
        <v>0</v>
      </c>
      <c r="BJ712" s="25" t="s">
        <v>80</v>
      </c>
      <c r="BK712" s="220">
        <f>ROUND(I712*H712,2)</f>
        <v>0</v>
      </c>
      <c r="BL712" s="25" t="s">
        <v>4344</v>
      </c>
      <c r="BM712" s="25" t="s">
        <v>9467</v>
      </c>
    </row>
    <row r="713" spans="2:65" s="1" customFormat="1" ht="24">
      <c r="B713" s="42"/>
      <c r="C713" s="64"/>
      <c r="D713" s="221" t="s">
        <v>506</v>
      </c>
      <c r="E713" s="64"/>
      <c r="F713" s="222" t="s">
        <v>9466</v>
      </c>
      <c r="G713" s="64"/>
      <c r="H713" s="64"/>
      <c r="I713" s="177"/>
      <c r="J713" s="64"/>
      <c r="K713" s="64"/>
      <c r="L713" s="62"/>
      <c r="M713" s="223"/>
      <c r="N713" s="43"/>
      <c r="O713" s="43"/>
      <c r="P713" s="43"/>
      <c r="Q713" s="43"/>
      <c r="R713" s="43"/>
      <c r="S713" s="43"/>
      <c r="T713" s="79"/>
      <c r="AT713" s="25" t="s">
        <v>506</v>
      </c>
      <c r="AU713" s="25" t="s">
        <v>80</v>
      </c>
    </row>
    <row r="714" spans="2:65" s="1" customFormat="1" ht="24">
      <c r="B714" s="42"/>
      <c r="C714" s="64"/>
      <c r="D714" s="221" t="s">
        <v>2254</v>
      </c>
      <c r="E714" s="64"/>
      <c r="F714" s="224" t="s">
        <v>9447</v>
      </c>
      <c r="G714" s="64"/>
      <c r="H714" s="64"/>
      <c r="I714" s="177"/>
      <c r="J714" s="64"/>
      <c r="K714" s="64"/>
      <c r="L714" s="62"/>
      <c r="M714" s="223"/>
      <c r="N714" s="43"/>
      <c r="O714" s="43"/>
      <c r="P714" s="43"/>
      <c r="Q714" s="43"/>
      <c r="R714" s="43"/>
      <c r="S714" s="43"/>
      <c r="T714" s="79"/>
      <c r="AT714" s="25" t="s">
        <v>2254</v>
      </c>
      <c r="AU714" s="25" t="s">
        <v>80</v>
      </c>
    </row>
    <row r="715" spans="2:65" s="13" customFormat="1">
      <c r="B715" s="237"/>
      <c r="C715" s="238"/>
      <c r="D715" s="221" t="s">
        <v>513</v>
      </c>
      <c r="E715" s="239" t="s">
        <v>23</v>
      </c>
      <c r="F715" s="240" t="s">
        <v>9468</v>
      </c>
      <c r="G715" s="238"/>
      <c r="H715" s="241" t="s">
        <v>23</v>
      </c>
      <c r="I715" s="242"/>
      <c r="J715" s="238"/>
      <c r="K715" s="238"/>
      <c r="L715" s="243"/>
      <c r="M715" s="244"/>
      <c r="N715" s="245"/>
      <c r="O715" s="245"/>
      <c r="P715" s="245"/>
      <c r="Q715" s="245"/>
      <c r="R715" s="245"/>
      <c r="S715" s="245"/>
      <c r="T715" s="246"/>
      <c r="AT715" s="247" t="s">
        <v>513</v>
      </c>
      <c r="AU715" s="247" t="s">
        <v>80</v>
      </c>
      <c r="AV715" s="13" t="s">
        <v>80</v>
      </c>
      <c r="AW715" s="13" t="s">
        <v>36</v>
      </c>
      <c r="AX715" s="13" t="s">
        <v>73</v>
      </c>
      <c r="AY715" s="247" t="s">
        <v>492</v>
      </c>
    </row>
    <row r="716" spans="2:65" s="12" customFormat="1">
      <c r="B716" s="225"/>
      <c r="C716" s="226"/>
      <c r="D716" s="221" t="s">
        <v>513</v>
      </c>
      <c r="E716" s="248" t="s">
        <v>23</v>
      </c>
      <c r="F716" s="249" t="s">
        <v>9469</v>
      </c>
      <c r="G716" s="226"/>
      <c r="H716" s="250">
        <v>840</v>
      </c>
      <c r="I716" s="231"/>
      <c r="J716" s="226"/>
      <c r="K716" s="226"/>
      <c r="L716" s="232"/>
      <c r="M716" s="233"/>
      <c r="N716" s="234"/>
      <c r="O716" s="234"/>
      <c r="P716" s="234"/>
      <c r="Q716" s="234"/>
      <c r="R716" s="234"/>
      <c r="S716" s="234"/>
      <c r="T716" s="235"/>
      <c r="AT716" s="236" t="s">
        <v>513</v>
      </c>
      <c r="AU716" s="236" t="s">
        <v>80</v>
      </c>
      <c r="AV716" s="12" t="s">
        <v>82</v>
      </c>
      <c r="AW716" s="12" t="s">
        <v>36</v>
      </c>
      <c r="AX716" s="12" t="s">
        <v>73</v>
      </c>
      <c r="AY716" s="236" t="s">
        <v>492</v>
      </c>
    </row>
    <row r="717" spans="2:65" s="13" customFormat="1">
      <c r="B717" s="237"/>
      <c r="C717" s="238"/>
      <c r="D717" s="221" t="s">
        <v>513</v>
      </c>
      <c r="E717" s="239" t="s">
        <v>23</v>
      </c>
      <c r="F717" s="240" t="s">
        <v>9470</v>
      </c>
      <c r="G717" s="238"/>
      <c r="H717" s="241" t="s">
        <v>23</v>
      </c>
      <c r="I717" s="242"/>
      <c r="J717" s="238"/>
      <c r="K717" s="238"/>
      <c r="L717" s="243"/>
      <c r="M717" s="244"/>
      <c r="N717" s="245"/>
      <c r="O717" s="245"/>
      <c r="P717" s="245"/>
      <c r="Q717" s="245"/>
      <c r="R717" s="245"/>
      <c r="S717" s="245"/>
      <c r="T717" s="246"/>
      <c r="AT717" s="247" t="s">
        <v>513</v>
      </c>
      <c r="AU717" s="247" t="s">
        <v>80</v>
      </c>
      <c r="AV717" s="13" t="s">
        <v>80</v>
      </c>
      <c r="AW717" s="13" t="s">
        <v>36</v>
      </c>
      <c r="AX717" s="13" t="s">
        <v>73</v>
      </c>
      <c r="AY717" s="247" t="s">
        <v>492</v>
      </c>
    </row>
    <row r="718" spans="2:65" s="12" customFormat="1">
      <c r="B718" s="225"/>
      <c r="C718" s="226"/>
      <c r="D718" s="221" t="s">
        <v>513</v>
      </c>
      <c r="E718" s="248" t="s">
        <v>23</v>
      </c>
      <c r="F718" s="249" t="s">
        <v>9471</v>
      </c>
      <c r="G718" s="226"/>
      <c r="H718" s="250">
        <v>48</v>
      </c>
      <c r="I718" s="231"/>
      <c r="J718" s="226"/>
      <c r="K718" s="226"/>
      <c r="L718" s="232"/>
      <c r="M718" s="233"/>
      <c r="N718" s="234"/>
      <c r="O718" s="234"/>
      <c r="P718" s="234"/>
      <c r="Q718" s="234"/>
      <c r="R718" s="234"/>
      <c r="S718" s="234"/>
      <c r="T718" s="235"/>
      <c r="AT718" s="236" t="s">
        <v>513</v>
      </c>
      <c r="AU718" s="236" t="s">
        <v>80</v>
      </c>
      <c r="AV718" s="12" t="s">
        <v>82</v>
      </c>
      <c r="AW718" s="12" t="s">
        <v>36</v>
      </c>
      <c r="AX718" s="12" t="s">
        <v>73</v>
      </c>
      <c r="AY718" s="236" t="s">
        <v>492</v>
      </c>
    </row>
    <row r="719" spans="2:65" s="13" customFormat="1" ht="24">
      <c r="B719" s="237"/>
      <c r="C719" s="238"/>
      <c r="D719" s="221" t="s">
        <v>513</v>
      </c>
      <c r="E719" s="239" t="s">
        <v>23</v>
      </c>
      <c r="F719" s="240" t="s">
        <v>9472</v>
      </c>
      <c r="G719" s="238"/>
      <c r="H719" s="241" t="s">
        <v>23</v>
      </c>
      <c r="I719" s="242"/>
      <c r="J719" s="238"/>
      <c r="K719" s="238"/>
      <c r="L719" s="243"/>
      <c r="M719" s="244"/>
      <c r="N719" s="245"/>
      <c r="O719" s="245"/>
      <c r="P719" s="245"/>
      <c r="Q719" s="245"/>
      <c r="R719" s="245"/>
      <c r="S719" s="245"/>
      <c r="T719" s="246"/>
      <c r="AT719" s="247" t="s">
        <v>513</v>
      </c>
      <c r="AU719" s="247" t="s">
        <v>80</v>
      </c>
      <c r="AV719" s="13" t="s">
        <v>80</v>
      </c>
      <c r="AW719" s="13" t="s">
        <v>36</v>
      </c>
      <c r="AX719" s="13" t="s">
        <v>73</v>
      </c>
      <c r="AY719" s="247" t="s">
        <v>492</v>
      </c>
    </row>
    <row r="720" spans="2:65" s="12" customFormat="1">
      <c r="B720" s="225"/>
      <c r="C720" s="226"/>
      <c r="D720" s="221" t="s">
        <v>513</v>
      </c>
      <c r="E720" s="248" t="s">
        <v>23</v>
      </c>
      <c r="F720" s="249" t="s">
        <v>9473</v>
      </c>
      <c r="G720" s="226"/>
      <c r="H720" s="250">
        <v>427</v>
      </c>
      <c r="I720" s="231"/>
      <c r="J720" s="226"/>
      <c r="K720" s="226"/>
      <c r="L720" s="232"/>
      <c r="M720" s="233"/>
      <c r="N720" s="234"/>
      <c r="O720" s="234"/>
      <c r="P720" s="234"/>
      <c r="Q720" s="234"/>
      <c r="R720" s="234"/>
      <c r="S720" s="234"/>
      <c r="T720" s="235"/>
      <c r="AT720" s="236" t="s">
        <v>513</v>
      </c>
      <c r="AU720" s="236" t="s">
        <v>80</v>
      </c>
      <c r="AV720" s="12" t="s">
        <v>82</v>
      </c>
      <c r="AW720" s="12" t="s">
        <v>36</v>
      </c>
      <c r="AX720" s="12" t="s">
        <v>73</v>
      </c>
      <c r="AY720" s="236" t="s">
        <v>492</v>
      </c>
    </row>
    <row r="721" spans="2:65" s="13" customFormat="1">
      <c r="B721" s="237"/>
      <c r="C721" s="238"/>
      <c r="D721" s="221" t="s">
        <v>513</v>
      </c>
      <c r="E721" s="239" t="s">
        <v>23</v>
      </c>
      <c r="F721" s="240" t="s">
        <v>9474</v>
      </c>
      <c r="G721" s="238"/>
      <c r="H721" s="241" t="s">
        <v>23</v>
      </c>
      <c r="I721" s="242"/>
      <c r="J721" s="238"/>
      <c r="K721" s="238"/>
      <c r="L721" s="243"/>
      <c r="M721" s="244"/>
      <c r="N721" s="245"/>
      <c r="O721" s="245"/>
      <c r="P721" s="245"/>
      <c r="Q721" s="245"/>
      <c r="R721" s="245"/>
      <c r="S721" s="245"/>
      <c r="T721" s="246"/>
      <c r="AT721" s="247" t="s">
        <v>513</v>
      </c>
      <c r="AU721" s="247" t="s">
        <v>80</v>
      </c>
      <c r="AV721" s="13" t="s">
        <v>80</v>
      </c>
      <c r="AW721" s="13" t="s">
        <v>36</v>
      </c>
      <c r="AX721" s="13" t="s">
        <v>73</v>
      </c>
      <c r="AY721" s="247" t="s">
        <v>492</v>
      </c>
    </row>
    <row r="722" spans="2:65" s="12" customFormat="1">
      <c r="B722" s="225"/>
      <c r="C722" s="226"/>
      <c r="D722" s="221" t="s">
        <v>513</v>
      </c>
      <c r="E722" s="248" t="s">
        <v>23</v>
      </c>
      <c r="F722" s="249" t="s">
        <v>9475</v>
      </c>
      <c r="G722" s="226"/>
      <c r="H722" s="250">
        <v>29</v>
      </c>
      <c r="I722" s="231"/>
      <c r="J722" s="226"/>
      <c r="K722" s="226"/>
      <c r="L722" s="232"/>
      <c r="M722" s="233"/>
      <c r="N722" s="234"/>
      <c r="O722" s="234"/>
      <c r="P722" s="234"/>
      <c r="Q722" s="234"/>
      <c r="R722" s="234"/>
      <c r="S722" s="234"/>
      <c r="T722" s="235"/>
      <c r="AT722" s="236" t="s">
        <v>513</v>
      </c>
      <c r="AU722" s="236" t="s">
        <v>80</v>
      </c>
      <c r="AV722" s="12" t="s">
        <v>82</v>
      </c>
      <c r="AW722" s="12" t="s">
        <v>36</v>
      </c>
      <c r="AX722" s="12" t="s">
        <v>73</v>
      </c>
      <c r="AY722" s="236" t="s">
        <v>492</v>
      </c>
    </row>
    <row r="723" spans="2:65" s="13" customFormat="1">
      <c r="B723" s="237"/>
      <c r="C723" s="238"/>
      <c r="D723" s="221" t="s">
        <v>513</v>
      </c>
      <c r="E723" s="239" t="s">
        <v>23</v>
      </c>
      <c r="F723" s="240" t="s">
        <v>9476</v>
      </c>
      <c r="G723" s="238"/>
      <c r="H723" s="241" t="s">
        <v>23</v>
      </c>
      <c r="I723" s="242"/>
      <c r="J723" s="238"/>
      <c r="K723" s="238"/>
      <c r="L723" s="243"/>
      <c r="M723" s="244"/>
      <c r="N723" s="245"/>
      <c r="O723" s="245"/>
      <c r="P723" s="245"/>
      <c r="Q723" s="245"/>
      <c r="R723" s="245"/>
      <c r="S723" s="245"/>
      <c r="T723" s="246"/>
      <c r="AT723" s="247" t="s">
        <v>513</v>
      </c>
      <c r="AU723" s="247" t="s">
        <v>80</v>
      </c>
      <c r="AV723" s="13" t="s">
        <v>80</v>
      </c>
      <c r="AW723" s="13" t="s">
        <v>36</v>
      </c>
      <c r="AX723" s="13" t="s">
        <v>73</v>
      </c>
      <c r="AY723" s="247" t="s">
        <v>492</v>
      </c>
    </row>
    <row r="724" spans="2:65" s="12" customFormat="1">
      <c r="B724" s="225"/>
      <c r="C724" s="226"/>
      <c r="D724" s="221" t="s">
        <v>513</v>
      </c>
      <c r="E724" s="248" t="s">
        <v>23</v>
      </c>
      <c r="F724" s="249" t="s">
        <v>800</v>
      </c>
      <c r="G724" s="226"/>
      <c r="H724" s="250">
        <v>20</v>
      </c>
      <c r="I724" s="231"/>
      <c r="J724" s="226"/>
      <c r="K724" s="226"/>
      <c r="L724" s="232"/>
      <c r="M724" s="233"/>
      <c r="N724" s="234"/>
      <c r="O724" s="234"/>
      <c r="P724" s="234"/>
      <c r="Q724" s="234"/>
      <c r="R724" s="234"/>
      <c r="S724" s="234"/>
      <c r="T724" s="235"/>
      <c r="AT724" s="236" t="s">
        <v>513</v>
      </c>
      <c r="AU724" s="236" t="s">
        <v>80</v>
      </c>
      <c r="AV724" s="12" t="s">
        <v>82</v>
      </c>
      <c r="AW724" s="12" t="s">
        <v>36</v>
      </c>
      <c r="AX724" s="12" t="s">
        <v>73</v>
      </c>
      <c r="AY724" s="236" t="s">
        <v>492</v>
      </c>
    </row>
    <row r="725" spans="2:65" s="13" customFormat="1">
      <c r="B725" s="237"/>
      <c r="C725" s="238"/>
      <c r="D725" s="221" t="s">
        <v>513</v>
      </c>
      <c r="E725" s="239" t="s">
        <v>23</v>
      </c>
      <c r="F725" s="240" t="s">
        <v>9477</v>
      </c>
      <c r="G725" s="238"/>
      <c r="H725" s="241" t="s">
        <v>23</v>
      </c>
      <c r="I725" s="242"/>
      <c r="J725" s="238"/>
      <c r="K725" s="238"/>
      <c r="L725" s="243"/>
      <c r="M725" s="244"/>
      <c r="N725" s="245"/>
      <c r="O725" s="245"/>
      <c r="P725" s="245"/>
      <c r="Q725" s="245"/>
      <c r="R725" s="245"/>
      <c r="S725" s="245"/>
      <c r="T725" s="246"/>
      <c r="AT725" s="247" t="s">
        <v>513</v>
      </c>
      <c r="AU725" s="247" t="s">
        <v>80</v>
      </c>
      <c r="AV725" s="13" t="s">
        <v>80</v>
      </c>
      <c r="AW725" s="13" t="s">
        <v>36</v>
      </c>
      <c r="AX725" s="13" t="s">
        <v>73</v>
      </c>
      <c r="AY725" s="247" t="s">
        <v>492</v>
      </c>
    </row>
    <row r="726" spans="2:65" s="12" customFormat="1">
      <c r="B726" s="225"/>
      <c r="C726" s="226"/>
      <c r="D726" s="221" t="s">
        <v>513</v>
      </c>
      <c r="E726" s="248" t="s">
        <v>23</v>
      </c>
      <c r="F726" s="249" t="s">
        <v>9478</v>
      </c>
      <c r="G726" s="226"/>
      <c r="H726" s="250">
        <v>144</v>
      </c>
      <c r="I726" s="231"/>
      <c r="J726" s="226"/>
      <c r="K726" s="226"/>
      <c r="L726" s="232"/>
      <c r="M726" s="233"/>
      <c r="N726" s="234"/>
      <c r="O726" s="234"/>
      <c r="P726" s="234"/>
      <c r="Q726" s="234"/>
      <c r="R726" s="234"/>
      <c r="S726" s="234"/>
      <c r="T726" s="235"/>
      <c r="AT726" s="236" t="s">
        <v>513</v>
      </c>
      <c r="AU726" s="236" t="s">
        <v>80</v>
      </c>
      <c r="AV726" s="12" t="s">
        <v>82</v>
      </c>
      <c r="AW726" s="12" t="s">
        <v>36</v>
      </c>
      <c r="AX726" s="12" t="s">
        <v>73</v>
      </c>
      <c r="AY726" s="236" t="s">
        <v>492</v>
      </c>
    </row>
    <row r="727" spans="2:65" s="13" customFormat="1" ht="24">
      <c r="B727" s="237"/>
      <c r="C727" s="238"/>
      <c r="D727" s="221" t="s">
        <v>513</v>
      </c>
      <c r="E727" s="239" t="s">
        <v>23</v>
      </c>
      <c r="F727" s="240" t="s">
        <v>9479</v>
      </c>
      <c r="G727" s="238"/>
      <c r="H727" s="241" t="s">
        <v>23</v>
      </c>
      <c r="I727" s="242"/>
      <c r="J727" s="238"/>
      <c r="K727" s="238"/>
      <c r="L727" s="243"/>
      <c r="M727" s="244"/>
      <c r="N727" s="245"/>
      <c r="O727" s="245"/>
      <c r="P727" s="245"/>
      <c r="Q727" s="245"/>
      <c r="R727" s="245"/>
      <c r="S727" s="245"/>
      <c r="T727" s="246"/>
      <c r="AT727" s="247" t="s">
        <v>513</v>
      </c>
      <c r="AU727" s="247" t="s">
        <v>80</v>
      </c>
      <c r="AV727" s="13" t="s">
        <v>80</v>
      </c>
      <c r="AW727" s="13" t="s">
        <v>36</v>
      </c>
      <c r="AX727" s="13" t="s">
        <v>73</v>
      </c>
      <c r="AY727" s="247" t="s">
        <v>492</v>
      </c>
    </row>
    <row r="728" spans="2:65" s="14" customFormat="1">
      <c r="B728" s="251"/>
      <c r="C728" s="252"/>
      <c r="D728" s="221" t="s">
        <v>513</v>
      </c>
      <c r="E728" s="275" t="s">
        <v>23</v>
      </c>
      <c r="F728" s="276" t="s">
        <v>560</v>
      </c>
      <c r="G728" s="252"/>
      <c r="H728" s="277">
        <v>1508</v>
      </c>
      <c r="I728" s="256"/>
      <c r="J728" s="252"/>
      <c r="K728" s="252"/>
      <c r="L728" s="257"/>
      <c r="M728" s="258"/>
      <c r="N728" s="259"/>
      <c r="O728" s="259"/>
      <c r="P728" s="259"/>
      <c r="Q728" s="259"/>
      <c r="R728" s="259"/>
      <c r="S728" s="259"/>
      <c r="T728" s="260"/>
      <c r="AT728" s="261" t="s">
        <v>513</v>
      </c>
      <c r="AU728" s="261" t="s">
        <v>80</v>
      </c>
      <c r="AV728" s="14" t="s">
        <v>502</v>
      </c>
      <c r="AW728" s="14" t="s">
        <v>36</v>
      </c>
      <c r="AX728" s="14" t="s">
        <v>80</v>
      </c>
      <c r="AY728" s="261" t="s">
        <v>492</v>
      </c>
    </row>
    <row r="729" spans="2:65" s="11" customFormat="1" ht="37.35" customHeight="1">
      <c r="B729" s="192"/>
      <c r="C729" s="193"/>
      <c r="D729" s="194" t="s">
        <v>72</v>
      </c>
      <c r="E729" s="195" t="s">
        <v>9480</v>
      </c>
      <c r="F729" s="195" t="s">
        <v>9481</v>
      </c>
      <c r="G729" s="193"/>
      <c r="H729" s="193"/>
      <c r="I729" s="196"/>
      <c r="J729" s="197">
        <f>BK729</f>
        <v>0</v>
      </c>
      <c r="K729" s="193"/>
      <c r="L729" s="198"/>
      <c r="M729" s="199"/>
      <c r="N729" s="200"/>
      <c r="O729" s="200"/>
      <c r="P729" s="201">
        <f>P730</f>
        <v>0</v>
      </c>
      <c r="Q729" s="200"/>
      <c r="R729" s="201">
        <f>R730</f>
        <v>0</v>
      </c>
      <c r="S729" s="200"/>
      <c r="T729" s="202">
        <f>T730</f>
        <v>0</v>
      </c>
      <c r="AR729" s="203" t="s">
        <v>502</v>
      </c>
      <c r="AT729" s="204" t="s">
        <v>72</v>
      </c>
      <c r="AU729" s="204" t="s">
        <v>73</v>
      </c>
      <c r="AY729" s="203" t="s">
        <v>492</v>
      </c>
      <c r="BK729" s="205">
        <f>BK730</f>
        <v>0</v>
      </c>
    </row>
    <row r="730" spans="2:65" s="11" customFormat="1" ht="19.95" customHeight="1">
      <c r="B730" s="192"/>
      <c r="C730" s="193"/>
      <c r="D730" s="206" t="s">
        <v>72</v>
      </c>
      <c r="E730" s="207" t="s">
        <v>9482</v>
      </c>
      <c r="F730" s="207" t="s">
        <v>9481</v>
      </c>
      <c r="G730" s="193"/>
      <c r="H730" s="193"/>
      <c r="I730" s="196"/>
      <c r="J730" s="208">
        <f>BK730</f>
        <v>0</v>
      </c>
      <c r="K730" s="193"/>
      <c r="L730" s="198"/>
      <c r="M730" s="199"/>
      <c r="N730" s="200"/>
      <c r="O730" s="200"/>
      <c r="P730" s="201">
        <f>SUM(P731:P748)</f>
        <v>0</v>
      </c>
      <c r="Q730" s="200"/>
      <c r="R730" s="201">
        <f>SUM(R731:R748)</f>
        <v>0</v>
      </c>
      <c r="S730" s="200"/>
      <c r="T730" s="202">
        <f>SUM(T731:T748)</f>
        <v>0</v>
      </c>
      <c r="AR730" s="203" t="s">
        <v>502</v>
      </c>
      <c r="AT730" s="204" t="s">
        <v>72</v>
      </c>
      <c r="AU730" s="204" t="s">
        <v>80</v>
      </c>
      <c r="AY730" s="203" t="s">
        <v>492</v>
      </c>
      <c r="BK730" s="205">
        <f>SUM(BK731:BK748)</f>
        <v>0</v>
      </c>
    </row>
    <row r="731" spans="2:65" s="1" customFormat="1" ht="38.25" customHeight="1">
      <c r="B731" s="42"/>
      <c r="C731" s="209" t="s">
        <v>2360</v>
      </c>
      <c r="D731" s="209" t="s">
        <v>498</v>
      </c>
      <c r="E731" s="210" t="s">
        <v>9483</v>
      </c>
      <c r="F731" s="211" t="s">
        <v>9484</v>
      </c>
      <c r="G731" s="212" t="s">
        <v>2537</v>
      </c>
      <c r="H731" s="213">
        <v>420</v>
      </c>
      <c r="I731" s="214"/>
      <c r="J731" s="215">
        <f>ROUND(I731*H731,2)</f>
        <v>0</v>
      </c>
      <c r="K731" s="211" t="s">
        <v>8774</v>
      </c>
      <c r="L731" s="62"/>
      <c r="M731" s="216" t="s">
        <v>23</v>
      </c>
      <c r="N731" s="217" t="s">
        <v>44</v>
      </c>
      <c r="O731" s="43"/>
      <c r="P731" s="218">
        <f>O731*H731</f>
        <v>0</v>
      </c>
      <c r="Q731" s="218">
        <v>0</v>
      </c>
      <c r="R731" s="218">
        <f>Q731*H731</f>
        <v>0</v>
      </c>
      <c r="S731" s="218">
        <v>0</v>
      </c>
      <c r="T731" s="219">
        <f>S731*H731</f>
        <v>0</v>
      </c>
      <c r="AR731" s="25" t="s">
        <v>4344</v>
      </c>
      <c r="AT731" s="25" t="s">
        <v>498</v>
      </c>
      <c r="AU731" s="25" t="s">
        <v>82</v>
      </c>
      <c r="AY731" s="25" t="s">
        <v>492</v>
      </c>
      <c r="BE731" s="220">
        <f>IF(N731="základní",J731,0)</f>
        <v>0</v>
      </c>
      <c r="BF731" s="220">
        <f>IF(N731="snížená",J731,0)</f>
        <v>0</v>
      </c>
      <c r="BG731" s="220">
        <f>IF(N731="zákl. přenesená",J731,0)</f>
        <v>0</v>
      </c>
      <c r="BH731" s="220">
        <f>IF(N731="sníž. přenesená",J731,0)</f>
        <v>0</v>
      </c>
      <c r="BI731" s="220">
        <f>IF(N731="nulová",J731,0)</f>
        <v>0</v>
      </c>
      <c r="BJ731" s="25" t="s">
        <v>80</v>
      </c>
      <c r="BK731" s="220">
        <f>ROUND(I731*H731,2)</f>
        <v>0</v>
      </c>
      <c r="BL731" s="25" t="s">
        <v>4344</v>
      </c>
      <c r="BM731" s="25" t="s">
        <v>9485</v>
      </c>
    </row>
    <row r="732" spans="2:65" s="1" customFormat="1" ht="24">
      <c r="B732" s="42"/>
      <c r="C732" s="64"/>
      <c r="D732" s="221" t="s">
        <v>506</v>
      </c>
      <c r="E732" s="64"/>
      <c r="F732" s="222" t="s">
        <v>9484</v>
      </c>
      <c r="G732" s="64"/>
      <c r="H732" s="64"/>
      <c r="I732" s="177"/>
      <c r="J732" s="64"/>
      <c r="K732" s="64"/>
      <c r="L732" s="62"/>
      <c r="M732" s="223"/>
      <c r="N732" s="43"/>
      <c r="O732" s="43"/>
      <c r="P732" s="43"/>
      <c r="Q732" s="43"/>
      <c r="R732" s="43"/>
      <c r="S732" s="43"/>
      <c r="T732" s="79"/>
      <c r="AT732" s="25" t="s">
        <v>506</v>
      </c>
      <c r="AU732" s="25" t="s">
        <v>82</v>
      </c>
    </row>
    <row r="733" spans="2:65" s="1" customFormat="1" ht="36">
      <c r="B733" s="42"/>
      <c r="C733" s="64"/>
      <c r="D733" s="221" t="s">
        <v>2254</v>
      </c>
      <c r="E733" s="64"/>
      <c r="F733" s="224" t="s">
        <v>9486</v>
      </c>
      <c r="G733" s="64"/>
      <c r="H733" s="64"/>
      <c r="I733" s="177"/>
      <c r="J733" s="64"/>
      <c r="K733" s="64"/>
      <c r="L733" s="62"/>
      <c r="M733" s="223"/>
      <c r="N733" s="43"/>
      <c r="O733" s="43"/>
      <c r="P733" s="43"/>
      <c r="Q733" s="43"/>
      <c r="R733" s="43"/>
      <c r="S733" s="43"/>
      <c r="T733" s="79"/>
      <c r="AT733" s="25" t="s">
        <v>2254</v>
      </c>
      <c r="AU733" s="25" t="s">
        <v>82</v>
      </c>
    </row>
    <row r="734" spans="2:65" s="13" customFormat="1">
      <c r="B734" s="237"/>
      <c r="C734" s="238"/>
      <c r="D734" s="221" t="s">
        <v>513</v>
      </c>
      <c r="E734" s="239" t="s">
        <v>23</v>
      </c>
      <c r="F734" s="240" t="s">
        <v>9487</v>
      </c>
      <c r="G734" s="238"/>
      <c r="H734" s="241" t="s">
        <v>23</v>
      </c>
      <c r="I734" s="242"/>
      <c r="J734" s="238"/>
      <c r="K734" s="238"/>
      <c r="L734" s="243"/>
      <c r="M734" s="244"/>
      <c r="N734" s="245"/>
      <c r="O734" s="245"/>
      <c r="P734" s="245"/>
      <c r="Q734" s="245"/>
      <c r="R734" s="245"/>
      <c r="S734" s="245"/>
      <c r="T734" s="246"/>
      <c r="AT734" s="247" t="s">
        <v>513</v>
      </c>
      <c r="AU734" s="247" t="s">
        <v>82</v>
      </c>
      <c r="AV734" s="13" t="s">
        <v>80</v>
      </c>
      <c r="AW734" s="13" t="s">
        <v>36</v>
      </c>
      <c r="AX734" s="13" t="s">
        <v>73</v>
      </c>
      <c r="AY734" s="247" t="s">
        <v>492</v>
      </c>
    </row>
    <row r="735" spans="2:65" s="12" customFormat="1">
      <c r="B735" s="225"/>
      <c r="C735" s="226"/>
      <c r="D735" s="227" t="s">
        <v>513</v>
      </c>
      <c r="E735" s="228" t="s">
        <v>23</v>
      </c>
      <c r="F735" s="229" t="s">
        <v>9488</v>
      </c>
      <c r="G735" s="226"/>
      <c r="H735" s="230">
        <v>420</v>
      </c>
      <c r="I735" s="231"/>
      <c r="J735" s="226"/>
      <c r="K735" s="226"/>
      <c r="L735" s="232"/>
      <c r="M735" s="233"/>
      <c r="N735" s="234"/>
      <c r="O735" s="234"/>
      <c r="P735" s="234"/>
      <c r="Q735" s="234"/>
      <c r="R735" s="234"/>
      <c r="S735" s="234"/>
      <c r="T735" s="235"/>
      <c r="AT735" s="236" t="s">
        <v>513</v>
      </c>
      <c r="AU735" s="236" t="s">
        <v>82</v>
      </c>
      <c r="AV735" s="12" t="s">
        <v>82</v>
      </c>
      <c r="AW735" s="12" t="s">
        <v>36</v>
      </c>
      <c r="AX735" s="12" t="s">
        <v>80</v>
      </c>
      <c r="AY735" s="236" t="s">
        <v>492</v>
      </c>
    </row>
    <row r="736" spans="2:65" s="1" customFormat="1" ht="38.25" customHeight="1">
      <c r="B736" s="42"/>
      <c r="C736" s="209" t="s">
        <v>2363</v>
      </c>
      <c r="D736" s="209" t="s">
        <v>498</v>
      </c>
      <c r="E736" s="210" t="s">
        <v>9489</v>
      </c>
      <c r="F736" s="211" t="s">
        <v>9484</v>
      </c>
      <c r="G736" s="212" t="s">
        <v>2537</v>
      </c>
      <c r="H736" s="213">
        <v>22</v>
      </c>
      <c r="I736" s="214"/>
      <c r="J736" s="215">
        <f>ROUND(I736*H736,2)</f>
        <v>0</v>
      </c>
      <c r="K736" s="211" t="s">
        <v>8774</v>
      </c>
      <c r="L736" s="62"/>
      <c r="M736" s="216" t="s">
        <v>23</v>
      </c>
      <c r="N736" s="217" t="s">
        <v>44</v>
      </c>
      <c r="O736" s="43"/>
      <c r="P736" s="218">
        <f>O736*H736</f>
        <v>0</v>
      </c>
      <c r="Q736" s="218">
        <v>0</v>
      </c>
      <c r="R736" s="218">
        <f>Q736*H736</f>
        <v>0</v>
      </c>
      <c r="S736" s="218">
        <v>0</v>
      </c>
      <c r="T736" s="219">
        <f>S736*H736</f>
        <v>0</v>
      </c>
      <c r="AR736" s="25" t="s">
        <v>4344</v>
      </c>
      <c r="AT736" s="25" t="s">
        <v>498</v>
      </c>
      <c r="AU736" s="25" t="s">
        <v>82</v>
      </c>
      <c r="AY736" s="25" t="s">
        <v>492</v>
      </c>
      <c r="BE736" s="220">
        <f>IF(N736="základní",J736,0)</f>
        <v>0</v>
      </c>
      <c r="BF736" s="220">
        <f>IF(N736="snížená",J736,0)</f>
        <v>0</v>
      </c>
      <c r="BG736" s="220">
        <f>IF(N736="zákl. přenesená",J736,0)</f>
        <v>0</v>
      </c>
      <c r="BH736" s="220">
        <f>IF(N736="sníž. přenesená",J736,0)</f>
        <v>0</v>
      </c>
      <c r="BI736" s="220">
        <f>IF(N736="nulová",J736,0)</f>
        <v>0</v>
      </c>
      <c r="BJ736" s="25" t="s">
        <v>80</v>
      </c>
      <c r="BK736" s="220">
        <f>ROUND(I736*H736,2)</f>
        <v>0</v>
      </c>
      <c r="BL736" s="25" t="s">
        <v>4344</v>
      </c>
      <c r="BM736" s="25" t="s">
        <v>9490</v>
      </c>
    </row>
    <row r="737" spans="2:65" s="1" customFormat="1" ht="24">
      <c r="B737" s="42"/>
      <c r="C737" s="64"/>
      <c r="D737" s="221" t="s">
        <v>506</v>
      </c>
      <c r="E737" s="64"/>
      <c r="F737" s="222" t="s">
        <v>9484</v>
      </c>
      <c r="G737" s="64"/>
      <c r="H737" s="64"/>
      <c r="I737" s="177"/>
      <c r="J737" s="64"/>
      <c r="K737" s="64"/>
      <c r="L737" s="62"/>
      <c r="M737" s="223"/>
      <c r="N737" s="43"/>
      <c r="O737" s="43"/>
      <c r="P737" s="43"/>
      <c r="Q737" s="43"/>
      <c r="R737" s="43"/>
      <c r="S737" s="43"/>
      <c r="T737" s="79"/>
      <c r="AT737" s="25" t="s">
        <v>506</v>
      </c>
      <c r="AU737" s="25" t="s">
        <v>82</v>
      </c>
    </row>
    <row r="738" spans="2:65" s="1" customFormat="1" ht="36">
      <c r="B738" s="42"/>
      <c r="C738" s="64"/>
      <c r="D738" s="221" t="s">
        <v>2254</v>
      </c>
      <c r="E738" s="64"/>
      <c r="F738" s="224" t="s">
        <v>9486</v>
      </c>
      <c r="G738" s="64"/>
      <c r="H738" s="64"/>
      <c r="I738" s="177"/>
      <c r="J738" s="64"/>
      <c r="K738" s="64"/>
      <c r="L738" s="62"/>
      <c r="M738" s="223"/>
      <c r="N738" s="43"/>
      <c r="O738" s="43"/>
      <c r="P738" s="43"/>
      <c r="Q738" s="43"/>
      <c r="R738" s="43"/>
      <c r="S738" s="43"/>
      <c r="T738" s="79"/>
      <c r="AT738" s="25" t="s">
        <v>2254</v>
      </c>
      <c r="AU738" s="25" t="s">
        <v>82</v>
      </c>
    </row>
    <row r="739" spans="2:65" s="13" customFormat="1">
      <c r="B739" s="237"/>
      <c r="C739" s="238"/>
      <c r="D739" s="221" t="s">
        <v>513</v>
      </c>
      <c r="E739" s="239" t="s">
        <v>23</v>
      </c>
      <c r="F739" s="240" t="s">
        <v>9491</v>
      </c>
      <c r="G739" s="238"/>
      <c r="H739" s="241" t="s">
        <v>23</v>
      </c>
      <c r="I739" s="242"/>
      <c r="J739" s="238"/>
      <c r="K739" s="238"/>
      <c r="L739" s="243"/>
      <c r="M739" s="244"/>
      <c r="N739" s="245"/>
      <c r="O739" s="245"/>
      <c r="P739" s="245"/>
      <c r="Q739" s="245"/>
      <c r="R739" s="245"/>
      <c r="S739" s="245"/>
      <c r="T739" s="246"/>
      <c r="AT739" s="247" t="s">
        <v>513</v>
      </c>
      <c r="AU739" s="247" t="s">
        <v>82</v>
      </c>
      <c r="AV739" s="13" t="s">
        <v>80</v>
      </c>
      <c r="AW739" s="13" t="s">
        <v>36</v>
      </c>
      <c r="AX739" s="13" t="s">
        <v>73</v>
      </c>
      <c r="AY739" s="247" t="s">
        <v>492</v>
      </c>
    </row>
    <row r="740" spans="2:65" s="12" customFormat="1">
      <c r="B740" s="225"/>
      <c r="C740" s="226"/>
      <c r="D740" s="227" t="s">
        <v>513</v>
      </c>
      <c r="E740" s="228" t="s">
        <v>23</v>
      </c>
      <c r="F740" s="229" t="s">
        <v>9492</v>
      </c>
      <c r="G740" s="226"/>
      <c r="H740" s="230">
        <v>22</v>
      </c>
      <c r="I740" s="231"/>
      <c r="J740" s="226"/>
      <c r="K740" s="226"/>
      <c r="L740" s="232"/>
      <c r="M740" s="233"/>
      <c r="N740" s="234"/>
      <c r="O740" s="234"/>
      <c r="P740" s="234"/>
      <c r="Q740" s="234"/>
      <c r="R740" s="234"/>
      <c r="S740" s="234"/>
      <c r="T740" s="235"/>
      <c r="AT740" s="236" t="s">
        <v>513</v>
      </c>
      <c r="AU740" s="236" t="s">
        <v>82</v>
      </c>
      <c r="AV740" s="12" t="s">
        <v>82</v>
      </c>
      <c r="AW740" s="12" t="s">
        <v>36</v>
      </c>
      <c r="AX740" s="12" t="s">
        <v>80</v>
      </c>
      <c r="AY740" s="236" t="s">
        <v>492</v>
      </c>
    </row>
    <row r="741" spans="2:65" s="1" customFormat="1" ht="38.25" customHeight="1">
      <c r="B741" s="42"/>
      <c r="C741" s="209" t="s">
        <v>2366</v>
      </c>
      <c r="D741" s="209" t="s">
        <v>498</v>
      </c>
      <c r="E741" s="210" t="s">
        <v>9493</v>
      </c>
      <c r="F741" s="211" t="s">
        <v>9494</v>
      </c>
      <c r="G741" s="212" t="s">
        <v>2537</v>
      </c>
      <c r="H741" s="213">
        <v>128</v>
      </c>
      <c r="I741" s="214"/>
      <c r="J741" s="215">
        <f>ROUND(I741*H741,2)</f>
        <v>0</v>
      </c>
      <c r="K741" s="211" t="s">
        <v>8774</v>
      </c>
      <c r="L741" s="62"/>
      <c r="M741" s="216" t="s">
        <v>23</v>
      </c>
      <c r="N741" s="217" t="s">
        <v>44</v>
      </c>
      <c r="O741" s="43"/>
      <c r="P741" s="218">
        <f>O741*H741</f>
        <v>0</v>
      </c>
      <c r="Q741" s="218">
        <v>0</v>
      </c>
      <c r="R741" s="218">
        <f>Q741*H741</f>
        <v>0</v>
      </c>
      <c r="S741" s="218">
        <v>0</v>
      </c>
      <c r="T741" s="219">
        <f>S741*H741</f>
        <v>0</v>
      </c>
      <c r="AR741" s="25" t="s">
        <v>4344</v>
      </c>
      <c r="AT741" s="25" t="s">
        <v>498</v>
      </c>
      <c r="AU741" s="25" t="s">
        <v>82</v>
      </c>
      <c r="AY741" s="25" t="s">
        <v>492</v>
      </c>
      <c r="BE741" s="220">
        <f>IF(N741="základní",J741,0)</f>
        <v>0</v>
      </c>
      <c r="BF741" s="220">
        <f>IF(N741="snížená",J741,0)</f>
        <v>0</v>
      </c>
      <c r="BG741" s="220">
        <f>IF(N741="zákl. přenesená",J741,0)</f>
        <v>0</v>
      </c>
      <c r="BH741" s="220">
        <f>IF(N741="sníž. přenesená",J741,0)</f>
        <v>0</v>
      </c>
      <c r="BI741" s="220">
        <f>IF(N741="nulová",J741,0)</f>
        <v>0</v>
      </c>
      <c r="BJ741" s="25" t="s">
        <v>80</v>
      </c>
      <c r="BK741" s="220">
        <f>ROUND(I741*H741,2)</f>
        <v>0</v>
      </c>
      <c r="BL741" s="25" t="s">
        <v>4344</v>
      </c>
      <c r="BM741" s="25" t="s">
        <v>9495</v>
      </c>
    </row>
    <row r="742" spans="2:65" s="1" customFormat="1" ht="24">
      <c r="B742" s="42"/>
      <c r="C742" s="64"/>
      <c r="D742" s="221" t="s">
        <v>506</v>
      </c>
      <c r="E742" s="64"/>
      <c r="F742" s="222" t="s">
        <v>9494</v>
      </c>
      <c r="G742" s="64"/>
      <c r="H742" s="64"/>
      <c r="I742" s="177"/>
      <c r="J742" s="64"/>
      <c r="K742" s="64"/>
      <c r="L742" s="62"/>
      <c r="M742" s="223"/>
      <c r="N742" s="43"/>
      <c r="O742" s="43"/>
      <c r="P742" s="43"/>
      <c r="Q742" s="43"/>
      <c r="R742" s="43"/>
      <c r="S742" s="43"/>
      <c r="T742" s="79"/>
      <c r="AT742" s="25" t="s">
        <v>506</v>
      </c>
      <c r="AU742" s="25" t="s">
        <v>82</v>
      </c>
    </row>
    <row r="743" spans="2:65" s="1" customFormat="1" ht="36">
      <c r="B743" s="42"/>
      <c r="C743" s="64"/>
      <c r="D743" s="221" t="s">
        <v>2254</v>
      </c>
      <c r="E743" s="64"/>
      <c r="F743" s="224" t="s">
        <v>9486</v>
      </c>
      <c r="G743" s="64"/>
      <c r="H743" s="64"/>
      <c r="I743" s="177"/>
      <c r="J743" s="64"/>
      <c r="K743" s="64"/>
      <c r="L743" s="62"/>
      <c r="M743" s="223"/>
      <c r="N743" s="43"/>
      <c r="O743" s="43"/>
      <c r="P743" s="43"/>
      <c r="Q743" s="43"/>
      <c r="R743" s="43"/>
      <c r="S743" s="43"/>
      <c r="T743" s="79"/>
      <c r="AT743" s="25" t="s">
        <v>2254</v>
      </c>
      <c r="AU743" s="25" t="s">
        <v>82</v>
      </c>
    </row>
    <row r="744" spans="2:65" s="13" customFormat="1">
      <c r="B744" s="237"/>
      <c r="C744" s="238"/>
      <c r="D744" s="221" t="s">
        <v>513</v>
      </c>
      <c r="E744" s="239" t="s">
        <v>23</v>
      </c>
      <c r="F744" s="240" t="s">
        <v>9496</v>
      </c>
      <c r="G744" s="238"/>
      <c r="H744" s="241" t="s">
        <v>23</v>
      </c>
      <c r="I744" s="242"/>
      <c r="J744" s="238"/>
      <c r="K744" s="238"/>
      <c r="L744" s="243"/>
      <c r="M744" s="244"/>
      <c r="N744" s="245"/>
      <c r="O744" s="245"/>
      <c r="P744" s="245"/>
      <c r="Q744" s="245"/>
      <c r="R744" s="245"/>
      <c r="S744" s="245"/>
      <c r="T744" s="246"/>
      <c r="AT744" s="247" t="s">
        <v>513</v>
      </c>
      <c r="AU744" s="247" t="s">
        <v>82</v>
      </c>
      <c r="AV744" s="13" t="s">
        <v>80</v>
      </c>
      <c r="AW744" s="13" t="s">
        <v>36</v>
      </c>
      <c r="AX744" s="13" t="s">
        <v>73</v>
      </c>
      <c r="AY744" s="247" t="s">
        <v>492</v>
      </c>
    </row>
    <row r="745" spans="2:65" s="12" customFormat="1">
      <c r="B745" s="225"/>
      <c r="C745" s="226"/>
      <c r="D745" s="227" t="s">
        <v>513</v>
      </c>
      <c r="E745" s="228" t="s">
        <v>23</v>
      </c>
      <c r="F745" s="229" t="s">
        <v>9497</v>
      </c>
      <c r="G745" s="226"/>
      <c r="H745" s="230">
        <v>128</v>
      </c>
      <c r="I745" s="231"/>
      <c r="J745" s="226"/>
      <c r="K745" s="226"/>
      <c r="L745" s="232"/>
      <c r="M745" s="233"/>
      <c r="N745" s="234"/>
      <c r="O745" s="234"/>
      <c r="P745" s="234"/>
      <c r="Q745" s="234"/>
      <c r="R745" s="234"/>
      <c r="S745" s="234"/>
      <c r="T745" s="235"/>
      <c r="AT745" s="236" t="s">
        <v>513</v>
      </c>
      <c r="AU745" s="236" t="s">
        <v>82</v>
      </c>
      <c r="AV745" s="12" t="s">
        <v>82</v>
      </c>
      <c r="AW745" s="12" t="s">
        <v>36</v>
      </c>
      <c r="AX745" s="12" t="s">
        <v>80</v>
      </c>
      <c r="AY745" s="236" t="s">
        <v>492</v>
      </c>
    </row>
    <row r="746" spans="2:65" s="1" customFormat="1" ht="16.5" customHeight="1">
      <c r="B746" s="42"/>
      <c r="C746" s="209" t="s">
        <v>2369</v>
      </c>
      <c r="D746" s="209" t="s">
        <v>498</v>
      </c>
      <c r="E746" s="210" t="s">
        <v>9498</v>
      </c>
      <c r="F746" s="211" t="s">
        <v>9499</v>
      </c>
      <c r="G746" s="212" t="s">
        <v>2537</v>
      </c>
      <c r="H746" s="213">
        <v>5</v>
      </c>
      <c r="I746" s="214"/>
      <c r="J746" s="215">
        <f>ROUND(I746*H746,2)</f>
        <v>0</v>
      </c>
      <c r="K746" s="211" t="s">
        <v>8774</v>
      </c>
      <c r="L746" s="62"/>
      <c r="M746" s="216" t="s">
        <v>23</v>
      </c>
      <c r="N746" s="217" t="s">
        <v>44</v>
      </c>
      <c r="O746" s="43"/>
      <c r="P746" s="218">
        <f>O746*H746</f>
        <v>0</v>
      </c>
      <c r="Q746" s="218">
        <v>0</v>
      </c>
      <c r="R746" s="218">
        <f>Q746*H746</f>
        <v>0</v>
      </c>
      <c r="S746" s="218">
        <v>0</v>
      </c>
      <c r="T746" s="219">
        <f>S746*H746</f>
        <v>0</v>
      </c>
      <c r="AR746" s="25" t="s">
        <v>4344</v>
      </c>
      <c r="AT746" s="25" t="s">
        <v>498</v>
      </c>
      <c r="AU746" s="25" t="s">
        <v>82</v>
      </c>
      <c r="AY746" s="25" t="s">
        <v>492</v>
      </c>
      <c r="BE746" s="220">
        <f>IF(N746="základní",J746,0)</f>
        <v>0</v>
      </c>
      <c r="BF746" s="220">
        <f>IF(N746="snížená",J746,0)</f>
        <v>0</v>
      </c>
      <c r="BG746" s="220">
        <f>IF(N746="zákl. přenesená",J746,0)</f>
        <v>0</v>
      </c>
      <c r="BH746" s="220">
        <f>IF(N746="sníž. přenesená",J746,0)</f>
        <v>0</v>
      </c>
      <c r="BI746" s="220">
        <f>IF(N746="nulová",J746,0)</f>
        <v>0</v>
      </c>
      <c r="BJ746" s="25" t="s">
        <v>80</v>
      </c>
      <c r="BK746" s="220">
        <f>ROUND(I746*H746,2)</f>
        <v>0</v>
      </c>
      <c r="BL746" s="25" t="s">
        <v>4344</v>
      </c>
      <c r="BM746" s="25" t="s">
        <v>9500</v>
      </c>
    </row>
    <row r="747" spans="2:65" s="1" customFormat="1">
      <c r="B747" s="42"/>
      <c r="C747" s="64"/>
      <c r="D747" s="221" t="s">
        <v>506</v>
      </c>
      <c r="E747" s="64"/>
      <c r="F747" s="222" t="s">
        <v>9499</v>
      </c>
      <c r="G747" s="64"/>
      <c r="H747" s="64"/>
      <c r="I747" s="177"/>
      <c r="J747" s="64"/>
      <c r="K747" s="64"/>
      <c r="L747" s="62"/>
      <c r="M747" s="223"/>
      <c r="N747" s="43"/>
      <c r="O747" s="43"/>
      <c r="P747" s="43"/>
      <c r="Q747" s="43"/>
      <c r="R747" s="43"/>
      <c r="S747" s="43"/>
      <c r="T747" s="79"/>
      <c r="AT747" s="25" t="s">
        <v>506</v>
      </c>
      <c r="AU747" s="25" t="s">
        <v>82</v>
      </c>
    </row>
    <row r="748" spans="2:65" s="1" customFormat="1" ht="24">
      <c r="B748" s="42"/>
      <c r="C748" s="64"/>
      <c r="D748" s="221" t="s">
        <v>2254</v>
      </c>
      <c r="E748" s="64"/>
      <c r="F748" s="224" t="s">
        <v>9501</v>
      </c>
      <c r="G748" s="64"/>
      <c r="H748" s="64"/>
      <c r="I748" s="177"/>
      <c r="J748" s="64"/>
      <c r="K748" s="64"/>
      <c r="L748" s="62"/>
      <c r="M748" s="292"/>
      <c r="N748" s="293"/>
      <c r="O748" s="293"/>
      <c r="P748" s="293"/>
      <c r="Q748" s="293"/>
      <c r="R748" s="293"/>
      <c r="S748" s="293"/>
      <c r="T748" s="294"/>
      <c r="AT748" s="25" t="s">
        <v>2254</v>
      </c>
      <c r="AU748" s="25" t="s">
        <v>82</v>
      </c>
    </row>
    <row r="749" spans="2:65" s="1" customFormat="1" ht="6.9" customHeight="1">
      <c r="B749" s="57"/>
      <c r="C749" s="58"/>
      <c r="D749" s="58"/>
      <c r="E749" s="58"/>
      <c r="F749" s="58"/>
      <c r="G749" s="58"/>
      <c r="H749" s="58"/>
      <c r="I749" s="151"/>
      <c r="J749" s="58"/>
      <c r="K749" s="58"/>
      <c r="L749" s="62"/>
    </row>
  </sheetData>
  <sheetProtection password="CC35" sheet="1" objects="1" scenarios="1" formatCells="0" formatColumns="0" formatRows="0" sort="0" autoFilter="0"/>
  <autoFilter ref="C98:K748"/>
  <mergeCells count="16">
    <mergeCell ref="G1:H1"/>
    <mergeCell ref="E49:H49"/>
    <mergeCell ref="E53:H53"/>
    <mergeCell ref="E51:H51"/>
    <mergeCell ref="E55:H55"/>
    <mergeCell ref="E7:H7"/>
    <mergeCell ref="E11:H11"/>
    <mergeCell ref="E9:H9"/>
    <mergeCell ref="E13:H13"/>
    <mergeCell ref="E28:H28"/>
    <mergeCell ref="L2:V2"/>
    <mergeCell ref="E85:H85"/>
    <mergeCell ref="E89:H89"/>
    <mergeCell ref="E87:H87"/>
    <mergeCell ref="E91:H91"/>
    <mergeCell ref="J59:J60"/>
  </mergeCells>
  <hyperlinks>
    <hyperlink ref="F1:G1" location="C2" display="1) Krycí list soupisu"/>
    <hyperlink ref="G1:H1" location="C62" display="2) Rekapitulace"/>
    <hyperlink ref="J1" location="C9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888"/>
  <sheetViews>
    <sheetView showGridLines="0" workbookViewId="0">
      <pane ySplit="1" topLeftCell="A2" activePane="bottomLeft" state="frozen"/>
      <selection pane="bottomLeft"/>
    </sheetView>
  </sheetViews>
  <sheetFormatPr defaultRowHeight="12"/>
  <cols>
    <col min="1" max="1" width="8.28515625" customWidth="1"/>
    <col min="2" max="2" width="1.7109375" customWidth="1"/>
    <col min="3" max="3" width="4.140625" customWidth="1"/>
    <col min="4" max="4" width="4.28515625" customWidth="1"/>
    <col min="5" max="5" width="17.140625" customWidth="1"/>
    <col min="6" max="6" width="75" customWidth="1"/>
    <col min="7" max="7" width="8.7109375" customWidth="1"/>
    <col min="8" max="8" width="11.140625" customWidth="1"/>
    <col min="9" max="9" width="12.7109375" style="121" customWidth="1"/>
    <col min="10" max="10" width="23.42578125" customWidth="1"/>
    <col min="11" max="11" width="15.42578125" customWidth="1"/>
    <col min="13" max="18" width="9.28515625" hidden="1"/>
    <col min="19" max="19" width="8.140625" hidden="1" customWidth="1"/>
    <col min="20" max="20" width="29.710937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1" spans="1:70" ht="21.75" customHeight="1">
      <c r="A1" s="22"/>
      <c r="B1" s="122"/>
      <c r="C1" s="122"/>
      <c r="D1" s="123" t="s">
        <v>1</v>
      </c>
      <c r="E1" s="122"/>
      <c r="F1" s="124" t="s">
        <v>174</v>
      </c>
      <c r="G1" s="422" t="s">
        <v>175</v>
      </c>
      <c r="H1" s="422"/>
      <c r="I1" s="125"/>
      <c r="J1" s="124" t="s">
        <v>176</v>
      </c>
      <c r="K1" s="123" t="s">
        <v>177</v>
      </c>
      <c r="L1" s="124" t="s">
        <v>178</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 customHeight="1">
      <c r="L2" s="380"/>
      <c r="M2" s="380"/>
      <c r="N2" s="380"/>
      <c r="O2" s="380"/>
      <c r="P2" s="380"/>
      <c r="Q2" s="380"/>
      <c r="R2" s="380"/>
      <c r="S2" s="380"/>
      <c r="T2" s="380"/>
      <c r="U2" s="380"/>
      <c r="V2" s="380"/>
      <c r="AT2" s="25" t="s">
        <v>115</v>
      </c>
    </row>
    <row r="3" spans="1:70" ht="6.9" customHeight="1">
      <c r="B3" s="26"/>
      <c r="C3" s="27"/>
      <c r="D3" s="27"/>
      <c r="E3" s="27"/>
      <c r="F3" s="27"/>
      <c r="G3" s="27"/>
      <c r="H3" s="27"/>
      <c r="I3" s="127"/>
      <c r="J3" s="27"/>
      <c r="K3" s="28"/>
      <c r="AT3" s="25" t="s">
        <v>82</v>
      </c>
    </row>
    <row r="4" spans="1:70" ht="36.9" customHeight="1">
      <c r="B4" s="29"/>
      <c r="C4" s="30"/>
      <c r="D4" s="31" t="s">
        <v>184</v>
      </c>
      <c r="E4" s="30"/>
      <c r="F4" s="30"/>
      <c r="G4" s="30"/>
      <c r="H4" s="30"/>
      <c r="I4" s="128"/>
      <c r="J4" s="30"/>
      <c r="K4" s="32"/>
      <c r="M4" s="33" t="s">
        <v>12</v>
      </c>
      <c r="AT4" s="25" t="s">
        <v>6</v>
      </c>
    </row>
    <row r="5" spans="1:70" ht="6.9" customHeight="1">
      <c r="B5" s="29"/>
      <c r="C5" s="30"/>
      <c r="D5" s="30"/>
      <c r="E5" s="30"/>
      <c r="F5" s="30"/>
      <c r="G5" s="30"/>
      <c r="H5" s="30"/>
      <c r="I5" s="128"/>
      <c r="J5" s="30"/>
      <c r="K5" s="32"/>
    </row>
    <row r="6" spans="1:70" ht="13.2">
      <c r="B6" s="29"/>
      <c r="C6" s="30"/>
      <c r="D6" s="38" t="s">
        <v>18</v>
      </c>
      <c r="E6" s="30"/>
      <c r="F6" s="30"/>
      <c r="G6" s="30"/>
      <c r="H6" s="30"/>
      <c r="I6" s="128"/>
      <c r="J6" s="30"/>
      <c r="K6" s="32"/>
    </row>
    <row r="7" spans="1:70" ht="16.5" customHeight="1">
      <c r="B7" s="29"/>
      <c r="C7" s="30"/>
      <c r="D7" s="30"/>
      <c r="E7" s="423" t="str">
        <f>'Rekapitulace stavby'!K6</f>
        <v>ZČU - STRADI - STRATEGICKÁ DISLOKACE ZČU - FZS</v>
      </c>
      <c r="F7" s="429"/>
      <c r="G7" s="429"/>
      <c r="H7" s="429"/>
      <c r="I7" s="128"/>
      <c r="J7" s="30"/>
      <c r="K7" s="32"/>
    </row>
    <row r="8" spans="1:70" ht="13.2">
      <c r="B8" s="29"/>
      <c r="C8" s="30"/>
      <c r="D8" s="38" t="s">
        <v>193</v>
      </c>
      <c r="E8" s="30"/>
      <c r="F8" s="30"/>
      <c r="G8" s="30"/>
      <c r="H8" s="30"/>
      <c r="I8" s="128"/>
      <c r="J8" s="30"/>
      <c r="K8" s="32"/>
    </row>
    <row r="9" spans="1:70" ht="16.5" customHeight="1">
      <c r="B9" s="29"/>
      <c r="C9" s="30"/>
      <c r="D9" s="30"/>
      <c r="E9" s="423" t="s">
        <v>196</v>
      </c>
      <c r="F9" s="410"/>
      <c r="G9" s="410"/>
      <c r="H9" s="410"/>
      <c r="I9" s="128"/>
      <c r="J9" s="30"/>
      <c r="K9" s="32"/>
    </row>
    <row r="10" spans="1:70" ht="13.2">
      <c r="B10" s="29"/>
      <c r="C10" s="30"/>
      <c r="D10" s="38" t="s">
        <v>199</v>
      </c>
      <c r="E10" s="30"/>
      <c r="F10" s="30"/>
      <c r="G10" s="30"/>
      <c r="H10" s="30"/>
      <c r="I10" s="128"/>
      <c r="J10" s="30"/>
      <c r="K10" s="32"/>
    </row>
    <row r="11" spans="1:70" s="1" customFormat="1" ht="16.5" customHeight="1">
      <c r="B11" s="42"/>
      <c r="C11" s="43"/>
      <c r="D11" s="43"/>
      <c r="E11" s="402" t="s">
        <v>8720</v>
      </c>
      <c r="F11" s="424"/>
      <c r="G11" s="424"/>
      <c r="H11" s="424"/>
      <c r="I11" s="129"/>
      <c r="J11" s="43"/>
      <c r="K11" s="46"/>
    </row>
    <row r="12" spans="1:70" s="1" customFormat="1" ht="13.2">
      <c r="B12" s="42"/>
      <c r="C12" s="43"/>
      <c r="D12" s="38" t="s">
        <v>7448</v>
      </c>
      <c r="E12" s="43"/>
      <c r="F12" s="43"/>
      <c r="G12" s="43"/>
      <c r="H12" s="43"/>
      <c r="I12" s="129"/>
      <c r="J12" s="43"/>
      <c r="K12" s="46"/>
    </row>
    <row r="13" spans="1:70" s="1" customFormat="1" ht="36.9" customHeight="1">
      <c r="B13" s="42"/>
      <c r="C13" s="43"/>
      <c r="D13" s="43"/>
      <c r="E13" s="425" t="s">
        <v>9502</v>
      </c>
      <c r="F13" s="424"/>
      <c r="G13" s="424"/>
      <c r="H13" s="424"/>
      <c r="I13" s="129"/>
      <c r="J13" s="43"/>
      <c r="K13" s="46"/>
    </row>
    <row r="14" spans="1:70" s="1" customFormat="1">
      <c r="B14" s="42"/>
      <c r="C14" s="43"/>
      <c r="D14" s="43"/>
      <c r="E14" s="43"/>
      <c r="F14" s="43"/>
      <c r="G14" s="43"/>
      <c r="H14" s="43"/>
      <c r="I14" s="129"/>
      <c r="J14" s="43"/>
      <c r="K14" s="46"/>
    </row>
    <row r="15" spans="1:70" s="1" customFormat="1" ht="14.4" customHeight="1">
      <c r="B15" s="42"/>
      <c r="C15" s="43"/>
      <c r="D15" s="38" t="s">
        <v>20</v>
      </c>
      <c r="E15" s="43"/>
      <c r="F15" s="36" t="s">
        <v>23</v>
      </c>
      <c r="G15" s="43"/>
      <c r="H15" s="43"/>
      <c r="I15" s="130" t="s">
        <v>22</v>
      </c>
      <c r="J15" s="36" t="s">
        <v>23</v>
      </c>
      <c r="K15" s="46"/>
    </row>
    <row r="16" spans="1:70" s="1" customFormat="1" ht="14.4" customHeight="1">
      <c r="B16" s="42"/>
      <c r="C16" s="43"/>
      <c r="D16" s="38" t="s">
        <v>24</v>
      </c>
      <c r="E16" s="43"/>
      <c r="F16" s="36" t="s">
        <v>25</v>
      </c>
      <c r="G16" s="43"/>
      <c r="H16" s="43"/>
      <c r="I16" s="130" t="s">
        <v>26</v>
      </c>
      <c r="J16" s="131" t="str">
        <f>'Rekapitulace stavby'!AN8</f>
        <v>23. 3. 2017</v>
      </c>
      <c r="K16" s="46"/>
    </row>
    <row r="17" spans="2:11" s="1" customFormat="1" ht="10.95" customHeight="1">
      <c r="B17" s="42"/>
      <c r="C17" s="43"/>
      <c r="D17" s="43"/>
      <c r="E17" s="43"/>
      <c r="F17" s="43"/>
      <c r="G17" s="43"/>
      <c r="H17" s="43"/>
      <c r="I17" s="129"/>
      <c r="J17" s="43"/>
      <c r="K17" s="46"/>
    </row>
    <row r="18" spans="2:11" s="1" customFormat="1" ht="14.4" customHeight="1">
      <c r="B18" s="42"/>
      <c r="C18" s="43"/>
      <c r="D18" s="38" t="s">
        <v>28</v>
      </c>
      <c r="E18" s="43"/>
      <c r="F18" s="43"/>
      <c r="G18" s="43"/>
      <c r="H18" s="43"/>
      <c r="I18" s="130" t="s">
        <v>29</v>
      </c>
      <c r="J18" s="36" t="s">
        <v>23</v>
      </c>
      <c r="K18" s="46"/>
    </row>
    <row r="19" spans="2:11" s="1" customFormat="1" ht="18" customHeight="1">
      <c r="B19" s="42"/>
      <c r="C19" s="43"/>
      <c r="D19" s="43"/>
      <c r="E19" s="36" t="s">
        <v>30</v>
      </c>
      <c r="F19" s="43"/>
      <c r="G19" s="43"/>
      <c r="H19" s="43"/>
      <c r="I19" s="130" t="s">
        <v>31</v>
      </c>
      <c r="J19" s="36" t="s">
        <v>23</v>
      </c>
      <c r="K19" s="46"/>
    </row>
    <row r="20" spans="2:11" s="1" customFormat="1" ht="6.9" customHeight="1">
      <c r="B20" s="42"/>
      <c r="C20" s="43"/>
      <c r="D20" s="43"/>
      <c r="E20" s="43"/>
      <c r="F20" s="43"/>
      <c r="G20" s="43"/>
      <c r="H20" s="43"/>
      <c r="I20" s="129"/>
      <c r="J20" s="43"/>
      <c r="K20" s="46"/>
    </row>
    <row r="21" spans="2:11" s="1" customFormat="1" ht="14.4" customHeight="1">
      <c r="B21" s="42"/>
      <c r="C21" s="43"/>
      <c r="D21" s="38" t="s">
        <v>32</v>
      </c>
      <c r="E21" s="43"/>
      <c r="F21" s="43"/>
      <c r="G21" s="43"/>
      <c r="H21" s="43"/>
      <c r="I21" s="130" t="s">
        <v>29</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30" t="s">
        <v>31</v>
      </c>
      <c r="J22" s="36" t="str">
        <f>IF('Rekapitulace stavby'!AN14="Vyplň údaj","",IF('Rekapitulace stavby'!AN14="","",'Rekapitulace stavby'!AN14))</f>
        <v/>
      </c>
      <c r="K22" s="46"/>
    </row>
    <row r="23" spans="2:11" s="1" customFormat="1" ht="6.9" customHeight="1">
      <c r="B23" s="42"/>
      <c r="C23" s="43"/>
      <c r="D23" s="43"/>
      <c r="E23" s="43"/>
      <c r="F23" s="43"/>
      <c r="G23" s="43"/>
      <c r="H23" s="43"/>
      <c r="I23" s="129"/>
      <c r="J23" s="43"/>
      <c r="K23" s="46"/>
    </row>
    <row r="24" spans="2:11" s="1" customFormat="1" ht="14.4" customHeight="1">
      <c r="B24" s="42"/>
      <c r="C24" s="43"/>
      <c r="D24" s="38" t="s">
        <v>34</v>
      </c>
      <c r="E24" s="43"/>
      <c r="F24" s="43"/>
      <c r="G24" s="43"/>
      <c r="H24" s="43"/>
      <c r="I24" s="130" t="s">
        <v>29</v>
      </c>
      <c r="J24" s="36" t="s">
        <v>23</v>
      </c>
      <c r="K24" s="46"/>
    </row>
    <row r="25" spans="2:11" s="1" customFormat="1" ht="18" customHeight="1">
      <c r="B25" s="42"/>
      <c r="C25" s="43"/>
      <c r="D25" s="43"/>
      <c r="E25" s="36" t="s">
        <v>35</v>
      </c>
      <c r="F25" s="43"/>
      <c r="G25" s="43"/>
      <c r="H25" s="43"/>
      <c r="I25" s="130" t="s">
        <v>31</v>
      </c>
      <c r="J25" s="36" t="s">
        <v>23</v>
      </c>
      <c r="K25" s="46"/>
    </row>
    <row r="26" spans="2:11" s="1" customFormat="1" ht="6.9" customHeight="1">
      <c r="B26" s="42"/>
      <c r="C26" s="43"/>
      <c r="D26" s="43"/>
      <c r="E26" s="43"/>
      <c r="F26" s="43"/>
      <c r="G26" s="43"/>
      <c r="H26" s="43"/>
      <c r="I26" s="129"/>
      <c r="J26" s="43"/>
      <c r="K26" s="46"/>
    </row>
    <row r="27" spans="2:11" s="1" customFormat="1" ht="14.4" customHeight="1">
      <c r="B27" s="42"/>
      <c r="C27" s="43"/>
      <c r="D27" s="38" t="s">
        <v>37</v>
      </c>
      <c r="E27" s="43"/>
      <c r="F27" s="43"/>
      <c r="G27" s="43"/>
      <c r="H27" s="43"/>
      <c r="I27" s="129"/>
      <c r="J27" s="43"/>
      <c r="K27" s="46"/>
    </row>
    <row r="28" spans="2:11" s="7" customFormat="1" ht="71.25" customHeight="1">
      <c r="B28" s="132"/>
      <c r="C28" s="133"/>
      <c r="D28" s="133"/>
      <c r="E28" s="414" t="s">
        <v>38</v>
      </c>
      <c r="F28" s="414"/>
      <c r="G28" s="414"/>
      <c r="H28" s="414"/>
      <c r="I28" s="134"/>
      <c r="J28" s="133"/>
      <c r="K28" s="135"/>
    </row>
    <row r="29" spans="2:11" s="1" customFormat="1" ht="6.9" customHeight="1">
      <c r="B29" s="42"/>
      <c r="C29" s="43"/>
      <c r="D29" s="43"/>
      <c r="E29" s="43"/>
      <c r="F29" s="43"/>
      <c r="G29" s="43"/>
      <c r="H29" s="43"/>
      <c r="I29" s="129"/>
      <c r="J29" s="43"/>
      <c r="K29" s="46"/>
    </row>
    <row r="30" spans="2:11" s="1" customFormat="1" ht="6.9" customHeight="1">
      <c r="B30" s="42"/>
      <c r="C30" s="43"/>
      <c r="D30" s="86"/>
      <c r="E30" s="86"/>
      <c r="F30" s="86"/>
      <c r="G30" s="86"/>
      <c r="H30" s="86"/>
      <c r="I30" s="137"/>
      <c r="J30" s="86"/>
      <c r="K30" s="138"/>
    </row>
    <row r="31" spans="2:11" s="1" customFormat="1" ht="25.35" customHeight="1">
      <c r="B31" s="42"/>
      <c r="C31" s="43"/>
      <c r="D31" s="139" t="s">
        <v>39</v>
      </c>
      <c r="E31" s="43"/>
      <c r="F31" s="43"/>
      <c r="G31" s="43"/>
      <c r="H31" s="43"/>
      <c r="I31" s="129"/>
      <c r="J31" s="140">
        <f>ROUND(J155,2)</f>
        <v>0</v>
      </c>
      <c r="K31" s="46"/>
    </row>
    <row r="32" spans="2:11" s="1" customFormat="1" ht="6.9" customHeight="1">
      <c r="B32" s="42"/>
      <c r="C32" s="43"/>
      <c r="D32" s="86"/>
      <c r="E32" s="86"/>
      <c r="F32" s="86"/>
      <c r="G32" s="86"/>
      <c r="H32" s="86"/>
      <c r="I32" s="137"/>
      <c r="J32" s="86"/>
      <c r="K32" s="138"/>
    </row>
    <row r="33" spans="2:11" s="1" customFormat="1" ht="14.4" customHeight="1">
      <c r="B33" s="42"/>
      <c r="C33" s="43"/>
      <c r="D33" s="43"/>
      <c r="E33" s="43"/>
      <c r="F33" s="47" t="s">
        <v>41</v>
      </c>
      <c r="G33" s="43"/>
      <c r="H33" s="43"/>
      <c r="I33" s="141" t="s">
        <v>40</v>
      </c>
      <c r="J33" s="47" t="s">
        <v>42</v>
      </c>
      <c r="K33" s="46"/>
    </row>
    <row r="34" spans="2:11" s="1" customFormat="1" ht="14.4" customHeight="1">
      <c r="B34" s="42"/>
      <c r="C34" s="43"/>
      <c r="D34" s="50" t="s">
        <v>43</v>
      </c>
      <c r="E34" s="50" t="s">
        <v>44</v>
      </c>
      <c r="F34" s="142">
        <f>ROUND(SUM(BE155:BE1887), 2)</f>
        <v>0</v>
      </c>
      <c r="G34" s="43"/>
      <c r="H34" s="43"/>
      <c r="I34" s="143">
        <v>0.21</v>
      </c>
      <c r="J34" s="142">
        <f>ROUND(ROUND((SUM(BE155:BE1887)), 2)*I34, 2)</f>
        <v>0</v>
      </c>
      <c r="K34" s="46"/>
    </row>
    <row r="35" spans="2:11" s="1" customFormat="1" ht="14.4" customHeight="1">
      <c r="B35" s="42"/>
      <c r="C35" s="43"/>
      <c r="D35" s="43"/>
      <c r="E35" s="50" t="s">
        <v>45</v>
      </c>
      <c r="F35" s="142">
        <f>ROUND(SUM(BF155:BF1887), 2)</f>
        <v>0</v>
      </c>
      <c r="G35" s="43"/>
      <c r="H35" s="43"/>
      <c r="I35" s="143">
        <v>0.15</v>
      </c>
      <c r="J35" s="142">
        <f>ROUND(ROUND((SUM(BF155:BF1887)), 2)*I35, 2)</f>
        <v>0</v>
      </c>
      <c r="K35" s="46"/>
    </row>
    <row r="36" spans="2:11" s="1" customFormat="1" ht="14.4" hidden="1" customHeight="1">
      <c r="B36" s="42"/>
      <c r="C36" s="43"/>
      <c r="D36" s="43"/>
      <c r="E36" s="50" t="s">
        <v>46</v>
      </c>
      <c r="F36" s="142">
        <f>ROUND(SUM(BG155:BG1887), 2)</f>
        <v>0</v>
      </c>
      <c r="G36" s="43"/>
      <c r="H36" s="43"/>
      <c r="I36" s="143">
        <v>0.21</v>
      </c>
      <c r="J36" s="142">
        <v>0</v>
      </c>
      <c r="K36" s="46"/>
    </row>
    <row r="37" spans="2:11" s="1" customFormat="1" ht="14.4" hidden="1" customHeight="1">
      <c r="B37" s="42"/>
      <c r="C37" s="43"/>
      <c r="D37" s="43"/>
      <c r="E37" s="50" t="s">
        <v>47</v>
      </c>
      <c r="F37" s="142">
        <f>ROUND(SUM(BH155:BH1887), 2)</f>
        <v>0</v>
      </c>
      <c r="G37" s="43"/>
      <c r="H37" s="43"/>
      <c r="I37" s="143">
        <v>0.15</v>
      </c>
      <c r="J37" s="142">
        <v>0</v>
      </c>
      <c r="K37" s="46"/>
    </row>
    <row r="38" spans="2:11" s="1" customFormat="1" ht="14.4" hidden="1" customHeight="1">
      <c r="B38" s="42"/>
      <c r="C38" s="43"/>
      <c r="D38" s="43"/>
      <c r="E38" s="50" t="s">
        <v>48</v>
      </c>
      <c r="F38" s="142">
        <f>ROUND(SUM(BI155:BI1887), 2)</f>
        <v>0</v>
      </c>
      <c r="G38" s="43"/>
      <c r="H38" s="43"/>
      <c r="I38" s="143">
        <v>0</v>
      </c>
      <c r="J38" s="142">
        <v>0</v>
      </c>
      <c r="K38" s="46"/>
    </row>
    <row r="39" spans="2:11" s="1" customFormat="1" ht="6.9" customHeight="1">
      <c r="B39" s="42"/>
      <c r="C39" s="43"/>
      <c r="D39" s="43"/>
      <c r="E39" s="43"/>
      <c r="F39" s="43"/>
      <c r="G39" s="43"/>
      <c r="H39" s="43"/>
      <c r="I39" s="129"/>
      <c r="J39" s="43"/>
      <c r="K39" s="46"/>
    </row>
    <row r="40" spans="2:11" s="1" customFormat="1" ht="25.35" customHeight="1">
      <c r="B40" s="42"/>
      <c r="C40" s="144"/>
      <c r="D40" s="145" t="s">
        <v>49</v>
      </c>
      <c r="E40" s="80"/>
      <c r="F40" s="80"/>
      <c r="G40" s="146" t="s">
        <v>50</v>
      </c>
      <c r="H40" s="147" t="s">
        <v>51</v>
      </c>
      <c r="I40" s="148"/>
      <c r="J40" s="149">
        <f>SUM(J31:J38)</f>
        <v>0</v>
      </c>
      <c r="K40" s="150"/>
    </row>
    <row r="41" spans="2:11" s="1" customFormat="1" ht="14.4" customHeight="1">
      <c r="B41" s="57"/>
      <c r="C41" s="58"/>
      <c r="D41" s="58"/>
      <c r="E41" s="58"/>
      <c r="F41" s="58"/>
      <c r="G41" s="58"/>
      <c r="H41" s="58"/>
      <c r="I41" s="151"/>
      <c r="J41" s="58"/>
      <c r="K41" s="59"/>
    </row>
    <row r="45" spans="2:11" s="1" customFormat="1" ht="6.9" customHeight="1">
      <c r="B45" s="152"/>
      <c r="C45" s="153"/>
      <c r="D45" s="153"/>
      <c r="E45" s="153"/>
      <c r="F45" s="153"/>
      <c r="G45" s="153"/>
      <c r="H45" s="153"/>
      <c r="I45" s="154"/>
      <c r="J45" s="153"/>
      <c r="K45" s="155"/>
    </row>
    <row r="46" spans="2:11" s="1" customFormat="1" ht="36.9" customHeight="1">
      <c r="B46" s="42"/>
      <c r="C46" s="31" t="s">
        <v>265</v>
      </c>
      <c r="D46" s="43"/>
      <c r="E46" s="43"/>
      <c r="F46" s="43"/>
      <c r="G46" s="43"/>
      <c r="H46" s="43"/>
      <c r="I46" s="129"/>
      <c r="J46" s="43"/>
      <c r="K46" s="46"/>
    </row>
    <row r="47" spans="2:11" s="1" customFormat="1" ht="6.9" customHeight="1">
      <c r="B47" s="42"/>
      <c r="C47" s="43"/>
      <c r="D47" s="43"/>
      <c r="E47" s="43"/>
      <c r="F47" s="43"/>
      <c r="G47" s="43"/>
      <c r="H47" s="43"/>
      <c r="I47" s="129"/>
      <c r="J47" s="43"/>
      <c r="K47" s="46"/>
    </row>
    <row r="48" spans="2:11" s="1" customFormat="1" ht="14.4" customHeight="1">
      <c r="B48" s="42"/>
      <c r="C48" s="38" t="s">
        <v>18</v>
      </c>
      <c r="D48" s="43"/>
      <c r="E48" s="43"/>
      <c r="F48" s="43"/>
      <c r="G48" s="43"/>
      <c r="H48" s="43"/>
      <c r="I48" s="129"/>
      <c r="J48" s="43"/>
      <c r="K48" s="46"/>
    </row>
    <row r="49" spans="2:47" s="1" customFormat="1" ht="16.5" customHeight="1">
      <c r="B49" s="42"/>
      <c r="C49" s="43"/>
      <c r="D49" s="43"/>
      <c r="E49" s="423" t="str">
        <f>E7</f>
        <v>ZČU - STRADI - STRATEGICKÁ DISLOKACE ZČU - FZS</v>
      </c>
      <c r="F49" s="429"/>
      <c r="G49" s="429"/>
      <c r="H49" s="429"/>
      <c r="I49" s="129"/>
      <c r="J49" s="43"/>
      <c r="K49" s="46"/>
    </row>
    <row r="50" spans="2:47" ht="13.2">
      <c r="B50" s="29"/>
      <c r="C50" s="38" t="s">
        <v>193</v>
      </c>
      <c r="D50" s="30"/>
      <c r="E50" s="30"/>
      <c r="F50" s="30"/>
      <c r="G50" s="30"/>
      <c r="H50" s="30"/>
      <c r="I50" s="128"/>
      <c r="J50" s="30"/>
      <c r="K50" s="32"/>
    </row>
    <row r="51" spans="2:47" ht="16.5" customHeight="1">
      <c r="B51" s="29"/>
      <c r="C51" s="30"/>
      <c r="D51" s="30"/>
      <c r="E51" s="423" t="s">
        <v>196</v>
      </c>
      <c r="F51" s="410"/>
      <c r="G51" s="410"/>
      <c r="H51" s="410"/>
      <c r="I51" s="128"/>
      <c r="J51" s="30"/>
      <c r="K51" s="32"/>
    </row>
    <row r="52" spans="2:47" ht="13.2">
      <c r="B52" s="29"/>
      <c r="C52" s="38" t="s">
        <v>199</v>
      </c>
      <c r="D52" s="30"/>
      <c r="E52" s="30"/>
      <c r="F52" s="30"/>
      <c r="G52" s="30"/>
      <c r="H52" s="30"/>
      <c r="I52" s="128"/>
      <c r="J52" s="30"/>
      <c r="K52" s="32"/>
    </row>
    <row r="53" spans="2:47" s="1" customFormat="1" ht="16.5" customHeight="1">
      <c r="B53" s="42"/>
      <c r="C53" s="43"/>
      <c r="D53" s="43"/>
      <c r="E53" s="402" t="s">
        <v>8720</v>
      </c>
      <c r="F53" s="424"/>
      <c r="G53" s="424"/>
      <c r="H53" s="424"/>
      <c r="I53" s="129"/>
      <c r="J53" s="43"/>
      <c r="K53" s="46"/>
    </row>
    <row r="54" spans="2:47" s="1" customFormat="1" ht="14.4" customHeight="1">
      <c r="B54" s="42"/>
      <c r="C54" s="38" t="s">
        <v>7448</v>
      </c>
      <c r="D54" s="43"/>
      <c r="E54" s="43"/>
      <c r="F54" s="43"/>
      <c r="G54" s="43"/>
      <c r="H54" s="43"/>
      <c r="I54" s="129"/>
      <c r="J54" s="43"/>
      <c r="K54" s="46"/>
    </row>
    <row r="55" spans="2:47" s="1" customFormat="1" ht="17.25" customHeight="1">
      <c r="B55" s="42"/>
      <c r="C55" s="43"/>
      <c r="D55" s="43"/>
      <c r="E55" s="425" t="str">
        <f>E13</f>
        <v>D.1.4.b - Zařízení pro ochlazování staveb a zařízení vzduchotechniky</v>
      </c>
      <c r="F55" s="424"/>
      <c r="G55" s="424"/>
      <c r="H55" s="424"/>
      <c r="I55" s="129"/>
      <c r="J55" s="43"/>
      <c r="K55" s="46"/>
    </row>
    <row r="56" spans="2:47" s="1" customFormat="1" ht="6.9" customHeight="1">
      <c r="B56" s="42"/>
      <c r="C56" s="43"/>
      <c r="D56" s="43"/>
      <c r="E56" s="43"/>
      <c r="F56" s="43"/>
      <c r="G56" s="43"/>
      <c r="H56" s="43"/>
      <c r="I56" s="129"/>
      <c r="J56" s="43"/>
      <c r="K56" s="46"/>
    </row>
    <row r="57" spans="2:47" s="1" customFormat="1" ht="18" customHeight="1">
      <c r="B57" s="42"/>
      <c r="C57" s="38" t="s">
        <v>24</v>
      </c>
      <c r="D57" s="43"/>
      <c r="E57" s="43"/>
      <c r="F57" s="36" t="str">
        <f>F16</f>
        <v>Tylova 59, Jižní Předměstí, 301 00 Plzeň</v>
      </c>
      <c r="G57" s="43"/>
      <c r="H57" s="43"/>
      <c r="I57" s="130" t="s">
        <v>26</v>
      </c>
      <c r="J57" s="131" t="str">
        <f>IF(J16="","",J16)</f>
        <v>23. 3. 2017</v>
      </c>
      <c r="K57" s="46"/>
    </row>
    <row r="58" spans="2:47" s="1" customFormat="1" ht="6.9" customHeight="1">
      <c r="B58" s="42"/>
      <c r="C58" s="43"/>
      <c r="D58" s="43"/>
      <c r="E58" s="43"/>
      <c r="F58" s="43"/>
      <c r="G58" s="43"/>
      <c r="H58" s="43"/>
      <c r="I58" s="129"/>
      <c r="J58" s="43"/>
      <c r="K58" s="46"/>
    </row>
    <row r="59" spans="2:47" s="1" customFormat="1" ht="13.2">
      <c r="B59" s="42"/>
      <c r="C59" s="38" t="s">
        <v>28</v>
      </c>
      <c r="D59" s="43"/>
      <c r="E59" s="43"/>
      <c r="F59" s="36" t="str">
        <f>E19</f>
        <v>ZČU v Plzni, Univerzitní 8, Plzeň</v>
      </c>
      <c r="G59" s="43"/>
      <c r="H59" s="43"/>
      <c r="I59" s="130" t="s">
        <v>34</v>
      </c>
      <c r="J59" s="414" t="str">
        <f>E25</f>
        <v>ATELIER SOUKUP OPL ŠVEHLA s.r.o.</v>
      </c>
      <c r="K59" s="46"/>
    </row>
    <row r="60" spans="2:47" s="1" customFormat="1" ht="14.4" customHeight="1">
      <c r="B60" s="42"/>
      <c r="C60" s="38" t="s">
        <v>32</v>
      </c>
      <c r="D60" s="43"/>
      <c r="E60" s="43"/>
      <c r="F60" s="36" t="str">
        <f>IF(E22="","",E22)</f>
        <v/>
      </c>
      <c r="G60" s="43"/>
      <c r="H60" s="43"/>
      <c r="I60" s="129"/>
      <c r="J60" s="426"/>
      <c r="K60" s="46"/>
    </row>
    <row r="61" spans="2:47" s="1" customFormat="1" ht="10.35" customHeight="1">
      <c r="B61" s="42"/>
      <c r="C61" s="43"/>
      <c r="D61" s="43"/>
      <c r="E61" s="43"/>
      <c r="F61" s="43"/>
      <c r="G61" s="43"/>
      <c r="H61" s="43"/>
      <c r="I61" s="129"/>
      <c r="J61" s="43"/>
      <c r="K61" s="46"/>
    </row>
    <row r="62" spans="2:47" s="1" customFormat="1" ht="29.25" customHeight="1">
      <c r="B62" s="42"/>
      <c r="C62" s="156" t="s">
        <v>293</v>
      </c>
      <c r="D62" s="144"/>
      <c r="E62" s="144"/>
      <c r="F62" s="144"/>
      <c r="G62" s="144"/>
      <c r="H62" s="144"/>
      <c r="I62" s="157"/>
      <c r="J62" s="158" t="s">
        <v>294</v>
      </c>
      <c r="K62" s="159"/>
    </row>
    <row r="63" spans="2:47" s="1" customFormat="1" ht="10.35" customHeight="1">
      <c r="B63" s="42"/>
      <c r="C63" s="43"/>
      <c r="D63" s="43"/>
      <c r="E63" s="43"/>
      <c r="F63" s="43"/>
      <c r="G63" s="43"/>
      <c r="H63" s="43"/>
      <c r="I63" s="129"/>
      <c r="J63" s="43"/>
      <c r="K63" s="46"/>
    </row>
    <row r="64" spans="2:47" s="1" customFormat="1" ht="29.25" customHeight="1">
      <c r="B64" s="42"/>
      <c r="C64" s="160" t="s">
        <v>299</v>
      </c>
      <c r="D64" s="43"/>
      <c r="E64" s="43"/>
      <c r="F64" s="43"/>
      <c r="G64" s="43"/>
      <c r="H64" s="43"/>
      <c r="I64" s="129"/>
      <c r="J64" s="140">
        <f>J155</f>
        <v>0</v>
      </c>
      <c r="K64" s="46"/>
      <c r="AU64" s="25" t="s">
        <v>300</v>
      </c>
    </row>
    <row r="65" spans="2:11" s="8" customFormat="1" ht="24.9" customHeight="1">
      <c r="B65" s="161"/>
      <c r="C65" s="162"/>
      <c r="D65" s="163" t="s">
        <v>9503</v>
      </c>
      <c r="E65" s="164"/>
      <c r="F65" s="164"/>
      <c r="G65" s="164"/>
      <c r="H65" s="164"/>
      <c r="I65" s="165"/>
      <c r="J65" s="166">
        <f>J156</f>
        <v>0</v>
      </c>
      <c r="K65" s="167"/>
    </row>
    <row r="66" spans="2:11" s="8" customFormat="1" ht="24.9" customHeight="1">
      <c r="B66" s="161"/>
      <c r="C66" s="162"/>
      <c r="D66" s="163" t="s">
        <v>9504</v>
      </c>
      <c r="E66" s="164"/>
      <c r="F66" s="164"/>
      <c r="G66" s="164"/>
      <c r="H66" s="164"/>
      <c r="I66" s="165"/>
      <c r="J66" s="166">
        <f>J181</f>
        <v>0</v>
      </c>
      <c r="K66" s="167"/>
    </row>
    <row r="67" spans="2:11" s="8" customFormat="1" ht="24.9" customHeight="1">
      <c r="B67" s="161"/>
      <c r="C67" s="162"/>
      <c r="D67" s="163" t="s">
        <v>9505</v>
      </c>
      <c r="E67" s="164"/>
      <c r="F67" s="164"/>
      <c r="G67" s="164"/>
      <c r="H67" s="164"/>
      <c r="I67" s="165"/>
      <c r="J67" s="166">
        <f>J206</f>
        <v>0</v>
      </c>
      <c r="K67" s="167"/>
    </row>
    <row r="68" spans="2:11" s="8" customFormat="1" ht="24.9" customHeight="1">
      <c r="B68" s="161"/>
      <c r="C68" s="162"/>
      <c r="D68" s="163" t="s">
        <v>9506</v>
      </c>
      <c r="E68" s="164"/>
      <c r="F68" s="164"/>
      <c r="G68" s="164"/>
      <c r="H68" s="164"/>
      <c r="I68" s="165"/>
      <c r="J68" s="166">
        <f>J232</f>
        <v>0</v>
      </c>
      <c r="K68" s="167"/>
    </row>
    <row r="69" spans="2:11" s="8" customFormat="1" ht="24.9" customHeight="1">
      <c r="B69" s="161"/>
      <c r="C69" s="162"/>
      <c r="D69" s="163" t="s">
        <v>9507</v>
      </c>
      <c r="E69" s="164"/>
      <c r="F69" s="164"/>
      <c r="G69" s="164"/>
      <c r="H69" s="164"/>
      <c r="I69" s="165"/>
      <c r="J69" s="166">
        <f>J252</f>
        <v>0</v>
      </c>
      <c r="K69" s="167"/>
    </row>
    <row r="70" spans="2:11" s="8" customFormat="1" ht="24.9" customHeight="1">
      <c r="B70" s="161"/>
      <c r="C70" s="162"/>
      <c r="D70" s="163" t="s">
        <v>9508</v>
      </c>
      <c r="E70" s="164"/>
      <c r="F70" s="164"/>
      <c r="G70" s="164"/>
      <c r="H70" s="164"/>
      <c r="I70" s="165"/>
      <c r="J70" s="166">
        <f>J309</f>
        <v>0</v>
      </c>
      <c r="K70" s="167"/>
    </row>
    <row r="71" spans="2:11" s="8" customFormat="1" ht="24.9" customHeight="1">
      <c r="B71" s="161"/>
      <c r="C71" s="162"/>
      <c r="D71" s="163" t="s">
        <v>9509</v>
      </c>
      <c r="E71" s="164"/>
      <c r="F71" s="164"/>
      <c r="G71" s="164"/>
      <c r="H71" s="164"/>
      <c r="I71" s="165"/>
      <c r="J71" s="166">
        <f>J331</f>
        <v>0</v>
      </c>
      <c r="K71" s="167"/>
    </row>
    <row r="72" spans="2:11" s="8" customFormat="1" ht="24.9" customHeight="1">
      <c r="B72" s="161"/>
      <c r="C72" s="162"/>
      <c r="D72" s="163" t="s">
        <v>9510</v>
      </c>
      <c r="E72" s="164"/>
      <c r="F72" s="164"/>
      <c r="G72" s="164"/>
      <c r="H72" s="164"/>
      <c r="I72" s="165"/>
      <c r="J72" s="166">
        <f>J376</f>
        <v>0</v>
      </c>
      <c r="K72" s="167"/>
    </row>
    <row r="73" spans="2:11" s="8" customFormat="1" ht="24.9" customHeight="1">
      <c r="B73" s="161"/>
      <c r="C73" s="162"/>
      <c r="D73" s="163" t="s">
        <v>9511</v>
      </c>
      <c r="E73" s="164"/>
      <c r="F73" s="164"/>
      <c r="G73" s="164"/>
      <c r="H73" s="164"/>
      <c r="I73" s="165"/>
      <c r="J73" s="166">
        <f>J415</f>
        <v>0</v>
      </c>
      <c r="K73" s="167"/>
    </row>
    <row r="74" spans="2:11" s="8" customFormat="1" ht="24.9" customHeight="1">
      <c r="B74" s="161"/>
      <c r="C74" s="162"/>
      <c r="D74" s="163" t="s">
        <v>9512</v>
      </c>
      <c r="E74" s="164"/>
      <c r="F74" s="164"/>
      <c r="G74" s="164"/>
      <c r="H74" s="164"/>
      <c r="I74" s="165"/>
      <c r="J74" s="166">
        <f>J441</f>
        <v>0</v>
      </c>
      <c r="K74" s="167"/>
    </row>
    <row r="75" spans="2:11" s="8" customFormat="1" ht="24.9" customHeight="1">
      <c r="B75" s="161"/>
      <c r="C75" s="162"/>
      <c r="D75" s="163" t="s">
        <v>9513</v>
      </c>
      <c r="E75" s="164"/>
      <c r="F75" s="164"/>
      <c r="G75" s="164"/>
      <c r="H75" s="164"/>
      <c r="I75" s="165"/>
      <c r="J75" s="166">
        <f>J499</f>
        <v>0</v>
      </c>
      <c r="K75" s="167"/>
    </row>
    <row r="76" spans="2:11" s="8" customFormat="1" ht="24.9" customHeight="1">
      <c r="B76" s="161"/>
      <c r="C76" s="162"/>
      <c r="D76" s="163" t="s">
        <v>9514</v>
      </c>
      <c r="E76" s="164"/>
      <c r="F76" s="164"/>
      <c r="G76" s="164"/>
      <c r="H76" s="164"/>
      <c r="I76" s="165"/>
      <c r="J76" s="166">
        <f>J577</f>
        <v>0</v>
      </c>
      <c r="K76" s="167"/>
    </row>
    <row r="77" spans="2:11" s="8" customFormat="1" ht="24.9" customHeight="1">
      <c r="B77" s="161"/>
      <c r="C77" s="162"/>
      <c r="D77" s="163" t="s">
        <v>9515</v>
      </c>
      <c r="E77" s="164"/>
      <c r="F77" s="164"/>
      <c r="G77" s="164"/>
      <c r="H77" s="164"/>
      <c r="I77" s="165"/>
      <c r="J77" s="166">
        <f>J610</f>
        <v>0</v>
      </c>
      <c r="K77" s="167"/>
    </row>
    <row r="78" spans="2:11" s="8" customFormat="1" ht="24.9" customHeight="1">
      <c r="B78" s="161"/>
      <c r="C78" s="162"/>
      <c r="D78" s="163" t="s">
        <v>9516</v>
      </c>
      <c r="E78" s="164"/>
      <c r="F78" s="164"/>
      <c r="G78" s="164"/>
      <c r="H78" s="164"/>
      <c r="I78" s="165"/>
      <c r="J78" s="166">
        <f>J628</f>
        <v>0</v>
      </c>
      <c r="K78" s="167"/>
    </row>
    <row r="79" spans="2:11" s="8" customFormat="1" ht="24.9" customHeight="1">
      <c r="B79" s="161"/>
      <c r="C79" s="162"/>
      <c r="D79" s="163" t="s">
        <v>9517</v>
      </c>
      <c r="E79" s="164"/>
      <c r="F79" s="164"/>
      <c r="G79" s="164"/>
      <c r="H79" s="164"/>
      <c r="I79" s="165"/>
      <c r="J79" s="166">
        <f>J661</f>
        <v>0</v>
      </c>
      <c r="K79" s="167"/>
    </row>
    <row r="80" spans="2:11" s="8" customFormat="1" ht="24.9" customHeight="1">
      <c r="B80" s="161"/>
      <c r="C80" s="162"/>
      <c r="D80" s="163" t="s">
        <v>9518</v>
      </c>
      <c r="E80" s="164"/>
      <c r="F80" s="164"/>
      <c r="G80" s="164"/>
      <c r="H80" s="164"/>
      <c r="I80" s="165"/>
      <c r="J80" s="166">
        <f>J713</f>
        <v>0</v>
      </c>
      <c r="K80" s="167"/>
    </row>
    <row r="81" spans="2:11" s="8" customFormat="1" ht="24.9" customHeight="1">
      <c r="B81" s="161"/>
      <c r="C81" s="162"/>
      <c r="D81" s="163" t="s">
        <v>9519</v>
      </c>
      <c r="E81" s="164"/>
      <c r="F81" s="164"/>
      <c r="G81" s="164"/>
      <c r="H81" s="164"/>
      <c r="I81" s="165"/>
      <c r="J81" s="166">
        <f>J773</f>
        <v>0</v>
      </c>
      <c r="K81" s="167"/>
    </row>
    <row r="82" spans="2:11" s="8" customFormat="1" ht="24.9" customHeight="1">
      <c r="B82" s="161"/>
      <c r="C82" s="162"/>
      <c r="D82" s="163" t="s">
        <v>9520</v>
      </c>
      <c r="E82" s="164"/>
      <c r="F82" s="164"/>
      <c r="G82" s="164"/>
      <c r="H82" s="164"/>
      <c r="I82" s="165"/>
      <c r="J82" s="166">
        <f>J837</f>
        <v>0</v>
      </c>
      <c r="K82" s="167"/>
    </row>
    <row r="83" spans="2:11" s="8" customFormat="1" ht="24.9" customHeight="1">
      <c r="B83" s="161"/>
      <c r="C83" s="162"/>
      <c r="D83" s="163" t="s">
        <v>9521</v>
      </c>
      <c r="E83" s="164"/>
      <c r="F83" s="164"/>
      <c r="G83" s="164"/>
      <c r="H83" s="164"/>
      <c r="I83" s="165"/>
      <c r="J83" s="166">
        <f>J869</f>
        <v>0</v>
      </c>
      <c r="K83" s="167"/>
    </row>
    <row r="84" spans="2:11" s="8" customFormat="1" ht="24.9" customHeight="1">
      <c r="B84" s="161"/>
      <c r="C84" s="162"/>
      <c r="D84" s="163" t="s">
        <v>9522</v>
      </c>
      <c r="E84" s="164"/>
      <c r="F84" s="164"/>
      <c r="G84" s="164"/>
      <c r="H84" s="164"/>
      <c r="I84" s="165"/>
      <c r="J84" s="166">
        <f>J917</f>
        <v>0</v>
      </c>
      <c r="K84" s="167"/>
    </row>
    <row r="85" spans="2:11" s="8" customFormat="1" ht="24.9" customHeight="1">
      <c r="B85" s="161"/>
      <c r="C85" s="162"/>
      <c r="D85" s="163" t="s">
        <v>9523</v>
      </c>
      <c r="E85" s="164"/>
      <c r="F85" s="164"/>
      <c r="G85" s="164"/>
      <c r="H85" s="164"/>
      <c r="I85" s="165"/>
      <c r="J85" s="166">
        <f>J944</f>
        <v>0</v>
      </c>
      <c r="K85" s="167"/>
    </row>
    <row r="86" spans="2:11" s="8" customFormat="1" ht="24.9" customHeight="1">
      <c r="B86" s="161"/>
      <c r="C86" s="162"/>
      <c r="D86" s="163" t="s">
        <v>9524</v>
      </c>
      <c r="E86" s="164"/>
      <c r="F86" s="164"/>
      <c r="G86" s="164"/>
      <c r="H86" s="164"/>
      <c r="I86" s="165"/>
      <c r="J86" s="166">
        <f>J991</f>
        <v>0</v>
      </c>
      <c r="K86" s="167"/>
    </row>
    <row r="87" spans="2:11" s="8" customFormat="1" ht="24.9" customHeight="1">
      <c r="B87" s="161"/>
      <c r="C87" s="162"/>
      <c r="D87" s="163" t="s">
        <v>9525</v>
      </c>
      <c r="E87" s="164"/>
      <c r="F87" s="164"/>
      <c r="G87" s="164"/>
      <c r="H87" s="164"/>
      <c r="I87" s="165"/>
      <c r="J87" s="166">
        <f>J1016</f>
        <v>0</v>
      </c>
      <c r="K87" s="167"/>
    </row>
    <row r="88" spans="2:11" s="8" customFormat="1" ht="24.9" customHeight="1">
      <c r="B88" s="161"/>
      <c r="C88" s="162"/>
      <c r="D88" s="163" t="s">
        <v>9526</v>
      </c>
      <c r="E88" s="164"/>
      <c r="F88" s="164"/>
      <c r="G88" s="164"/>
      <c r="H88" s="164"/>
      <c r="I88" s="165"/>
      <c r="J88" s="166">
        <f>J1047</f>
        <v>0</v>
      </c>
      <c r="K88" s="167"/>
    </row>
    <row r="89" spans="2:11" s="8" customFormat="1" ht="24.9" customHeight="1">
      <c r="B89" s="161"/>
      <c r="C89" s="162"/>
      <c r="D89" s="163" t="s">
        <v>9527</v>
      </c>
      <c r="E89" s="164"/>
      <c r="F89" s="164"/>
      <c r="G89" s="164"/>
      <c r="H89" s="164"/>
      <c r="I89" s="165"/>
      <c r="J89" s="166">
        <f>J1093</f>
        <v>0</v>
      </c>
      <c r="K89" s="167"/>
    </row>
    <row r="90" spans="2:11" s="8" customFormat="1" ht="24.9" customHeight="1">
      <c r="B90" s="161"/>
      <c r="C90" s="162"/>
      <c r="D90" s="163" t="s">
        <v>9528</v>
      </c>
      <c r="E90" s="164"/>
      <c r="F90" s="164"/>
      <c r="G90" s="164"/>
      <c r="H90" s="164"/>
      <c r="I90" s="165"/>
      <c r="J90" s="166">
        <f>J1127</f>
        <v>0</v>
      </c>
      <c r="K90" s="167"/>
    </row>
    <row r="91" spans="2:11" s="9" customFormat="1" ht="19.95" customHeight="1">
      <c r="B91" s="169"/>
      <c r="C91" s="170"/>
      <c r="D91" s="171" t="s">
        <v>9529</v>
      </c>
      <c r="E91" s="172"/>
      <c r="F91" s="172"/>
      <c r="G91" s="172"/>
      <c r="H91" s="172"/>
      <c r="I91" s="173"/>
      <c r="J91" s="174">
        <f>J1128</f>
        <v>0</v>
      </c>
      <c r="K91" s="175"/>
    </row>
    <row r="92" spans="2:11" s="8" customFormat="1" ht="24.9" customHeight="1">
      <c r="B92" s="161"/>
      <c r="C92" s="162"/>
      <c r="D92" s="163" t="s">
        <v>9530</v>
      </c>
      <c r="E92" s="164"/>
      <c r="F92" s="164"/>
      <c r="G92" s="164"/>
      <c r="H92" s="164"/>
      <c r="I92" s="165"/>
      <c r="J92" s="166">
        <f>J1139</f>
        <v>0</v>
      </c>
      <c r="K92" s="167"/>
    </row>
    <row r="93" spans="2:11" s="8" customFormat="1" ht="24.9" customHeight="1">
      <c r="B93" s="161"/>
      <c r="C93" s="162"/>
      <c r="D93" s="163" t="s">
        <v>9531</v>
      </c>
      <c r="E93" s="164"/>
      <c r="F93" s="164"/>
      <c r="G93" s="164"/>
      <c r="H93" s="164"/>
      <c r="I93" s="165"/>
      <c r="J93" s="166">
        <f>J1193</f>
        <v>0</v>
      </c>
      <c r="K93" s="167"/>
    </row>
    <row r="94" spans="2:11" s="9" customFormat="1" ht="19.95" customHeight="1">
      <c r="B94" s="169"/>
      <c r="C94" s="170"/>
      <c r="D94" s="171" t="s">
        <v>9529</v>
      </c>
      <c r="E94" s="172"/>
      <c r="F94" s="172"/>
      <c r="G94" s="172"/>
      <c r="H94" s="172"/>
      <c r="I94" s="173"/>
      <c r="J94" s="174">
        <f>J1194</f>
        <v>0</v>
      </c>
      <c r="K94" s="175"/>
    </row>
    <row r="95" spans="2:11" s="8" customFormat="1" ht="24.9" customHeight="1">
      <c r="B95" s="161"/>
      <c r="C95" s="162"/>
      <c r="D95" s="163" t="s">
        <v>9532</v>
      </c>
      <c r="E95" s="164"/>
      <c r="F95" s="164"/>
      <c r="G95" s="164"/>
      <c r="H95" s="164"/>
      <c r="I95" s="165"/>
      <c r="J95" s="166">
        <f>J1205</f>
        <v>0</v>
      </c>
      <c r="K95" s="167"/>
    </row>
    <row r="96" spans="2:11" s="8" customFormat="1" ht="24.9" customHeight="1">
      <c r="B96" s="161"/>
      <c r="C96" s="162"/>
      <c r="D96" s="163" t="s">
        <v>9533</v>
      </c>
      <c r="E96" s="164"/>
      <c r="F96" s="164"/>
      <c r="G96" s="164"/>
      <c r="H96" s="164"/>
      <c r="I96" s="165"/>
      <c r="J96" s="166">
        <f>J1223</f>
        <v>0</v>
      </c>
      <c r="K96" s="167"/>
    </row>
    <row r="97" spans="2:11" s="8" customFormat="1" ht="24.9" customHeight="1">
      <c r="B97" s="161"/>
      <c r="C97" s="162"/>
      <c r="D97" s="163" t="s">
        <v>9534</v>
      </c>
      <c r="E97" s="164"/>
      <c r="F97" s="164"/>
      <c r="G97" s="164"/>
      <c r="H97" s="164"/>
      <c r="I97" s="165"/>
      <c r="J97" s="166">
        <f>J1269</f>
        <v>0</v>
      </c>
      <c r="K97" s="167"/>
    </row>
    <row r="98" spans="2:11" s="8" customFormat="1" ht="24.9" customHeight="1">
      <c r="B98" s="161"/>
      <c r="C98" s="162"/>
      <c r="D98" s="163" t="s">
        <v>9535</v>
      </c>
      <c r="E98" s="164"/>
      <c r="F98" s="164"/>
      <c r="G98" s="164"/>
      <c r="H98" s="164"/>
      <c r="I98" s="165"/>
      <c r="J98" s="166">
        <f>J1308</f>
        <v>0</v>
      </c>
      <c r="K98" s="167"/>
    </row>
    <row r="99" spans="2:11" s="8" customFormat="1" ht="24.9" customHeight="1">
      <c r="B99" s="161"/>
      <c r="C99" s="162"/>
      <c r="D99" s="163" t="s">
        <v>9536</v>
      </c>
      <c r="E99" s="164"/>
      <c r="F99" s="164"/>
      <c r="G99" s="164"/>
      <c r="H99" s="164"/>
      <c r="I99" s="165"/>
      <c r="J99" s="166">
        <f>J1351</f>
        <v>0</v>
      </c>
      <c r="K99" s="167"/>
    </row>
    <row r="100" spans="2:11" s="8" customFormat="1" ht="24.9" customHeight="1">
      <c r="B100" s="161"/>
      <c r="C100" s="162"/>
      <c r="D100" s="163" t="s">
        <v>9537</v>
      </c>
      <c r="E100" s="164"/>
      <c r="F100" s="164"/>
      <c r="G100" s="164"/>
      <c r="H100" s="164"/>
      <c r="I100" s="165"/>
      <c r="J100" s="166">
        <f>J1365</f>
        <v>0</v>
      </c>
      <c r="K100" s="167"/>
    </row>
    <row r="101" spans="2:11" s="8" customFormat="1" ht="24.9" customHeight="1">
      <c r="B101" s="161"/>
      <c r="C101" s="162"/>
      <c r="D101" s="163" t="s">
        <v>9538</v>
      </c>
      <c r="E101" s="164"/>
      <c r="F101" s="164"/>
      <c r="G101" s="164"/>
      <c r="H101" s="164"/>
      <c r="I101" s="165"/>
      <c r="J101" s="166">
        <f>J1409</f>
        <v>0</v>
      </c>
      <c r="K101" s="167"/>
    </row>
    <row r="102" spans="2:11" s="8" customFormat="1" ht="24.9" customHeight="1">
      <c r="B102" s="161"/>
      <c r="C102" s="162"/>
      <c r="D102" s="163" t="s">
        <v>9539</v>
      </c>
      <c r="E102" s="164"/>
      <c r="F102" s="164"/>
      <c r="G102" s="164"/>
      <c r="H102" s="164"/>
      <c r="I102" s="165"/>
      <c r="J102" s="166">
        <f>J1442</f>
        <v>0</v>
      </c>
      <c r="K102" s="167"/>
    </row>
    <row r="103" spans="2:11" s="8" customFormat="1" ht="24.9" customHeight="1">
      <c r="B103" s="161"/>
      <c r="C103" s="162"/>
      <c r="D103" s="163" t="s">
        <v>9540</v>
      </c>
      <c r="E103" s="164"/>
      <c r="F103" s="164"/>
      <c r="G103" s="164"/>
      <c r="H103" s="164"/>
      <c r="I103" s="165"/>
      <c r="J103" s="166">
        <f>J1490</f>
        <v>0</v>
      </c>
      <c r="K103" s="167"/>
    </row>
    <row r="104" spans="2:11" s="8" customFormat="1" ht="24.9" customHeight="1">
      <c r="B104" s="161"/>
      <c r="C104" s="162"/>
      <c r="D104" s="163" t="s">
        <v>9541</v>
      </c>
      <c r="E104" s="164"/>
      <c r="F104" s="164"/>
      <c r="G104" s="164"/>
      <c r="H104" s="164"/>
      <c r="I104" s="165"/>
      <c r="J104" s="166">
        <f>J1544</f>
        <v>0</v>
      </c>
      <c r="K104" s="167"/>
    </row>
    <row r="105" spans="2:11" s="8" customFormat="1" ht="24.9" customHeight="1">
      <c r="B105" s="161"/>
      <c r="C105" s="162"/>
      <c r="D105" s="163" t="s">
        <v>9542</v>
      </c>
      <c r="E105" s="164"/>
      <c r="F105" s="164"/>
      <c r="G105" s="164"/>
      <c r="H105" s="164"/>
      <c r="I105" s="165"/>
      <c r="J105" s="166">
        <f>J1579</f>
        <v>0</v>
      </c>
      <c r="K105" s="167"/>
    </row>
    <row r="106" spans="2:11" s="9" customFormat="1" ht="19.95" customHeight="1">
      <c r="B106" s="169"/>
      <c r="C106" s="170"/>
      <c r="D106" s="171" t="s">
        <v>9543</v>
      </c>
      <c r="E106" s="172"/>
      <c r="F106" s="172"/>
      <c r="G106" s="172"/>
      <c r="H106" s="172"/>
      <c r="I106" s="173"/>
      <c r="J106" s="174">
        <f>J1580</f>
        <v>0</v>
      </c>
      <c r="K106" s="175"/>
    </row>
    <row r="107" spans="2:11" s="8" customFormat="1" ht="24.9" customHeight="1">
      <c r="B107" s="161"/>
      <c r="C107" s="162"/>
      <c r="D107" s="163" t="s">
        <v>9544</v>
      </c>
      <c r="E107" s="164"/>
      <c r="F107" s="164"/>
      <c r="G107" s="164"/>
      <c r="H107" s="164"/>
      <c r="I107" s="165"/>
      <c r="J107" s="166">
        <f>J1613</f>
        <v>0</v>
      </c>
      <c r="K107" s="167"/>
    </row>
    <row r="108" spans="2:11" s="9" customFormat="1" ht="19.95" customHeight="1">
      <c r="B108" s="169"/>
      <c r="C108" s="170"/>
      <c r="D108" s="171" t="s">
        <v>9543</v>
      </c>
      <c r="E108" s="172"/>
      <c r="F108" s="172"/>
      <c r="G108" s="172"/>
      <c r="H108" s="172"/>
      <c r="I108" s="173"/>
      <c r="J108" s="174">
        <f>J1614</f>
        <v>0</v>
      </c>
      <c r="K108" s="175"/>
    </row>
    <row r="109" spans="2:11" s="8" customFormat="1" ht="24.9" customHeight="1">
      <c r="B109" s="161"/>
      <c r="C109" s="162"/>
      <c r="D109" s="163" t="s">
        <v>9545</v>
      </c>
      <c r="E109" s="164"/>
      <c r="F109" s="164"/>
      <c r="G109" s="164"/>
      <c r="H109" s="164"/>
      <c r="I109" s="165"/>
      <c r="J109" s="166">
        <f>J1641</f>
        <v>0</v>
      </c>
      <c r="K109" s="167"/>
    </row>
    <row r="110" spans="2:11" s="9" customFormat="1" ht="19.95" customHeight="1">
      <c r="B110" s="169"/>
      <c r="C110" s="170"/>
      <c r="D110" s="171" t="s">
        <v>9543</v>
      </c>
      <c r="E110" s="172"/>
      <c r="F110" s="172"/>
      <c r="G110" s="172"/>
      <c r="H110" s="172"/>
      <c r="I110" s="173"/>
      <c r="J110" s="174">
        <f>J1642</f>
        <v>0</v>
      </c>
      <c r="K110" s="175"/>
    </row>
    <row r="111" spans="2:11" s="8" customFormat="1" ht="24.9" customHeight="1">
      <c r="B111" s="161"/>
      <c r="C111" s="162"/>
      <c r="D111" s="163" t="s">
        <v>9546</v>
      </c>
      <c r="E111" s="164"/>
      <c r="F111" s="164"/>
      <c r="G111" s="164"/>
      <c r="H111" s="164"/>
      <c r="I111" s="165"/>
      <c r="J111" s="166">
        <f>J1667</f>
        <v>0</v>
      </c>
      <c r="K111" s="167"/>
    </row>
    <row r="112" spans="2:11" s="9" customFormat="1" ht="19.95" customHeight="1">
      <c r="B112" s="169"/>
      <c r="C112" s="170"/>
      <c r="D112" s="171" t="s">
        <v>9543</v>
      </c>
      <c r="E112" s="172"/>
      <c r="F112" s="172"/>
      <c r="G112" s="172"/>
      <c r="H112" s="172"/>
      <c r="I112" s="173"/>
      <c r="J112" s="174">
        <f>J1668</f>
        <v>0</v>
      </c>
      <c r="K112" s="175"/>
    </row>
    <row r="113" spans="2:11" s="8" customFormat="1" ht="24.9" customHeight="1">
      <c r="B113" s="161"/>
      <c r="C113" s="162"/>
      <c r="D113" s="163" t="s">
        <v>9547</v>
      </c>
      <c r="E113" s="164"/>
      <c r="F113" s="164"/>
      <c r="G113" s="164"/>
      <c r="H113" s="164"/>
      <c r="I113" s="165"/>
      <c r="J113" s="166">
        <f>J1692</f>
        <v>0</v>
      </c>
      <c r="K113" s="167"/>
    </row>
    <row r="114" spans="2:11" s="9" customFormat="1" ht="19.95" customHeight="1">
      <c r="B114" s="169"/>
      <c r="C114" s="170"/>
      <c r="D114" s="171" t="s">
        <v>9543</v>
      </c>
      <c r="E114" s="172"/>
      <c r="F114" s="172"/>
      <c r="G114" s="172"/>
      <c r="H114" s="172"/>
      <c r="I114" s="173"/>
      <c r="J114" s="174">
        <f>J1693</f>
        <v>0</v>
      </c>
      <c r="K114" s="175"/>
    </row>
    <row r="115" spans="2:11" s="8" customFormat="1" ht="24.9" customHeight="1">
      <c r="B115" s="161"/>
      <c r="C115" s="162"/>
      <c r="D115" s="163" t="s">
        <v>9548</v>
      </c>
      <c r="E115" s="164"/>
      <c r="F115" s="164"/>
      <c r="G115" s="164"/>
      <c r="H115" s="164"/>
      <c r="I115" s="165"/>
      <c r="J115" s="166">
        <f>J1708</f>
        <v>0</v>
      </c>
      <c r="K115" s="167"/>
    </row>
    <row r="116" spans="2:11" s="9" customFormat="1" ht="19.95" customHeight="1">
      <c r="B116" s="169"/>
      <c r="C116" s="170"/>
      <c r="D116" s="171" t="s">
        <v>9543</v>
      </c>
      <c r="E116" s="172"/>
      <c r="F116" s="172"/>
      <c r="G116" s="172"/>
      <c r="H116" s="172"/>
      <c r="I116" s="173"/>
      <c r="J116" s="174">
        <f>J1709</f>
        <v>0</v>
      </c>
      <c r="K116" s="175"/>
    </row>
    <row r="117" spans="2:11" s="8" customFormat="1" ht="24.9" customHeight="1">
      <c r="B117" s="161"/>
      <c r="C117" s="162"/>
      <c r="D117" s="163" t="s">
        <v>9549</v>
      </c>
      <c r="E117" s="164"/>
      <c r="F117" s="164"/>
      <c r="G117" s="164"/>
      <c r="H117" s="164"/>
      <c r="I117" s="165"/>
      <c r="J117" s="166">
        <f>J1732</f>
        <v>0</v>
      </c>
      <c r="K117" s="167"/>
    </row>
    <row r="118" spans="2:11" s="9" customFormat="1" ht="19.95" customHeight="1">
      <c r="B118" s="169"/>
      <c r="C118" s="170"/>
      <c r="D118" s="171" t="s">
        <v>9543</v>
      </c>
      <c r="E118" s="172"/>
      <c r="F118" s="172"/>
      <c r="G118" s="172"/>
      <c r="H118" s="172"/>
      <c r="I118" s="173"/>
      <c r="J118" s="174">
        <f>J1733</f>
        <v>0</v>
      </c>
      <c r="K118" s="175"/>
    </row>
    <row r="119" spans="2:11" s="8" customFormat="1" ht="24.9" customHeight="1">
      <c r="B119" s="161"/>
      <c r="C119" s="162"/>
      <c r="D119" s="163" t="s">
        <v>9550</v>
      </c>
      <c r="E119" s="164"/>
      <c r="F119" s="164"/>
      <c r="G119" s="164"/>
      <c r="H119" s="164"/>
      <c r="I119" s="165"/>
      <c r="J119" s="166">
        <f>J1756</f>
        <v>0</v>
      </c>
      <c r="K119" s="167"/>
    </row>
    <row r="120" spans="2:11" s="9" customFormat="1" ht="19.95" customHeight="1">
      <c r="B120" s="169"/>
      <c r="C120" s="170"/>
      <c r="D120" s="171" t="s">
        <v>9543</v>
      </c>
      <c r="E120" s="172"/>
      <c r="F120" s="172"/>
      <c r="G120" s="172"/>
      <c r="H120" s="172"/>
      <c r="I120" s="173"/>
      <c r="J120" s="174">
        <f>J1757</f>
        <v>0</v>
      </c>
      <c r="K120" s="175"/>
    </row>
    <row r="121" spans="2:11" s="8" customFormat="1" ht="24.9" customHeight="1">
      <c r="B121" s="161"/>
      <c r="C121" s="162"/>
      <c r="D121" s="163" t="s">
        <v>9551</v>
      </c>
      <c r="E121" s="164"/>
      <c r="F121" s="164"/>
      <c r="G121" s="164"/>
      <c r="H121" s="164"/>
      <c r="I121" s="165"/>
      <c r="J121" s="166">
        <f>J1780</f>
        <v>0</v>
      </c>
      <c r="K121" s="167"/>
    </row>
    <row r="122" spans="2:11" s="9" customFormat="1" ht="19.95" customHeight="1">
      <c r="B122" s="169"/>
      <c r="C122" s="170"/>
      <c r="D122" s="171" t="s">
        <v>9543</v>
      </c>
      <c r="E122" s="172"/>
      <c r="F122" s="172"/>
      <c r="G122" s="172"/>
      <c r="H122" s="172"/>
      <c r="I122" s="173"/>
      <c r="J122" s="174">
        <f>J1781</f>
        <v>0</v>
      </c>
      <c r="K122" s="175"/>
    </row>
    <row r="123" spans="2:11" s="8" customFormat="1" ht="24.9" customHeight="1">
      <c r="B123" s="161"/>
      <c r="C123" s="162"/>
      <c r="D123" s="163" t="s">
        <v>9552</v>
      </c>
      <c r="E123" s="164"/>
      <c r="F123" s="164"/>
      <c r="G123" s="164"/>
      <c r="H123" s="164"/>
      <c r="I123" s="165"/>
      <c r="J123" s="166">
        <f>J1804</f>
        <v>0</v>
      </c>
      <c r="K123" s="167"/>
    </row>
    <row r="124" spans="2:11" s="9" customFormat="1" ht="19.95" customHeight="1">
      <c r="B124" s="169"/>
      <c r="C124" s="170"/>
      <c r="D124" s="171" t="s">
        <v>9529</v>
      </c>
      <c r="E124" s="172"/>
      <c r="F124" s="172"/>
      <c r="G124" s="172"/>
      <c r="H124" s="172"/>
      <c r="I124" s="173"/>
      <c r="J124" s="174">
        <f>J1805</f>
        <v>0</v>
      </c>
      <c r="K124" s="175"/>
    </row>
    <row r="125" spans="2:11" s="8" customFormat="1" ht="24.9" customHeight="1">
      <c r="B125" s="161"/>
      <c r="C125" s="162"/>
      <c r="D125" s="163" t="s">
        <v>9553</v>
      </c>
      <c r="E125" s="164"/>
      <c r="F125" s="164"/>
      <c r="G125" s="164"/>
      <c r="H125" s="164"/>
      <c r="I125" s="165"/>
      <c r="J125" s="166">
        <f>J1816</f>
        <v>0</v>
      </c>
      <c r="K125" s="167"/>
    </row>
    <row r="126" spans="2:11" s="8" customFormat="1" ht="24.9" customHeight="1">
      <c r="B126" s="161"/>
      <c r="C126" s="162"/>
      <c r="D126" s="163" t="s">
        <v>9554</v>
      </c>
      <c r="E126" s="164"/>
      <c r="F126" s="164"/>
      <c r="G126" s="164"/>
      <c r="H126" s="164"/>
      <c r="I126" s="165"/>
      <c r="J126" s="166">
        <f>J1851</f>
        <v>0</v>
      </c>
      <c r="K126" s="167"/>
    </row>
    <row r="127" spans="2:11" s="8" customFormat="1" ht="24.9" customHeight="1">
      <c r="B127" s="161"/>
      <c r="C127" s="162"/>
      <c r="D127" s="163" t="s">
        <v>9555</v>
      </c>
      <c r="E127" s="164"/>
      <c r="F127" s="164"/>
      <c r="G127" s="164"/>
      <c r="H127" s="164"/>
      <c r="I127" s="165"/>
      <c r="J127" s="166">
        <f>J1860</f>
        <v>0</v>
      </c>
      <c r="K127" s="167"/>
    </row>
    <row r="128" spans="2:11" s="8" customFormat="1" ht="24.9" customHeight="1">
      <c r="B128" s="161"/>
      <c r="C128" s="162"/>
      <c r="D128" s="163" t="s">
        <v>9556</v>
      </c>
      <c r="E128" s="164"/>
      <c r="F128" s="164"/>
      <c r="G128" s="164"/>
      <c r="H128" s="164"/>
      <c r="I128" s="165"/>
      <c r="J128" s="166">
        <f>J1863</f>
        <v>0</v>
      </c>
      <c r="K128" s="167"/>
    </row>
    <row r="129" spans="2:12" s="8" customFormat="1" ht="24.9" customHeight="1">
      <c r="B129" s="161"/>
      <c r="C129" s="162"/>
      <c r="D129" s="163" t="s">
        <v>9557</v>
      </c>
      <c r="E129" s="164"/>
      <c r="F129" s="164"/>
      <c r="G129" s="164"/>
      <c r="H129" s="164"/>
      <c r="I129" s="165"/>
      <c r="J129" s="166">
        <f>J1866</f>
        <v>0</v>
      </c>
      <c r="K129" s="167"/>
    </row>
    <row r="130" spans="2:12" s="8" customFormat="1" ht="24.9" customHeight="1">
      <c r="B130" s="161"/>
      <c r="C130" s="162"/>
      <c r="D130" s="163" t="s">
        <v>9558</v>
      </c>
      <c r="E130" s="164"/>
      <c r="F130" s="164"/>
      <c r="G130" s="164"/>
      <c r="H130" s="164"/>
      <c r="I130" s="165"/>
      <c r="J130" s="166">
        <f>J1875</f>
        <v>0</v>
      </c>
      <c r="K130" s="167"/>
    </row>
    <row r="131" spans="2:12" s="8" customFormat="1" ht="24.9" customHeight="1">
      <c r="B131" s="161"/>
      <c r="C131" s="162"/>
      <c r="D131" s="163" t="s">
        <v>9559</v>
      </c>
      <c r="E131" s="164"/>
      <c r="F131" s="164"/>
      <c r="G131" s="164"/>
      <c r="H131" s="164"/>
      <c r="I131" s="165"/>
      <c r="J131" s="166">
        <f>J1881</f>
        <v>0</v>
      </c>
      <c r="K131" s="167"/>
    </row>
    <row r="132" spans="2:12" s="1" customFormat="1" ht="21.75" customHeight="1">
      <c r="B132" s="42"/>
      <c r="C132" s="43"/>
      <c r="D132" s="43"/>
      <c r="E132" s="43"/>
      <c r="F132" s="43"/>
      <c r="G132" s="43"/>
      <c r="H132" s="43"/>
      <c r="I132" s="129"/>
      <c r="J132" s="43"/>
      <c r="K132" s="46"/>
    </row>
    <row r="133" spans="2:12" s="1" customFormat="1" ht="6.9" customHeight="1">
      <c r="B133" s="57"/>
      <c r="C133" s="58"/>
      <c r="D133" s="58"/>
      <c r="E133" s="58"/>
      <c r="F133" s="58"/>
      <c r="G133" s="58"/>
      <c r="H133" s="58"/>
      <c r="I133" s="151"/>
      <c r="J133" s="58"/>
      <c r="K133" s="59"/>
    </row>
    <row r="137" spans="2:12" s="1" customFormat="1" ht="6.9" customHeight="1">
      <c r="B137" s="60"/>
      <c r="C137" s="61"/>
      <c r="D137" s="61"/>
      <c r="E137" s="61"/>
      <c r="F137" s="61"/>
      <c r="G137" s="61"/>
      <c r="H137" s="61"/>
      <c r="I137" s="154"/>
      <c r="J137" s="61"/>
      <c r="K137" s="61"/>
      <c r="L137" s="62"/>
    </row>
    <row r="138" spans="2:12" s="1" customFormat="1" ht="36.9" customHeight="1">
      <c r="B138" s="42"/>
      <c r="C138" s="63" t="s">
        <v>444</v>
      </c>
      <c r="D138" s="64"/>
      <c r="E138" s="64"/>
      <c r="F138" s="64"/>
      <c r="G138" s="64"/>
      <c r="H138" s="64"/>
      <c r="I138" s="177"/>
      <c r="J138" s="64"/>
      <c r="K138" s="64"/>
      <c r="L138" s="62"/>
    </row>
    <row r="139" spans="2:12" s="1" customFormat="1" ht="6.9" customHeight="1">
      <c r="B139" s="42"/>
      <c r="C139" s="64"/>
      <c r="D139" s="64"/>
      <c r="E139" s="64"/>
      <c r="F139" s="64"/>
      <c r="G139" s="64"/>
      <c r="H139" s="64"/>
      <c r="I139" s="177"/>
      <c r="J139" s="64"/>
      <c r="K139" s="64"/>
      <c r="L139" s="62"/>
    </row>
    <row r="140" spans="2:12" s="1" customFormat="1" ht="14.4" customHeight="1">
      <c r="B140" s="42"/>
      <c r="C140" s="66" t="s">
        <v>18</v>
      </c>
      <c r="D140" s="64"/>
      <c r="E140" s="64"/>
      <c r="F140" s="64"/>
      <c r="G140" s="64"/>
      <c r="H140" s="64"/>
      <c r="I140" s="177"/>
      <c r="J140" s="64"/>
      <c r="K140" s="64"/>
      <c r="L140" s="62"/>
    </row>
    <row r="141" spans="2:12" s="1" customFormat="1" ht="16.5" customHeight="1">
      <c r="B141" s="42"/>
      <c r="C141" s="64"/>
      <c r="D141" s="64"/>
      <c r="E141" s="427" t="str">
        <f>E7</f>
        <v>ZČU - STRADI - STRATEGICKÁ DISLOKACE ZČU - FZS</v>
      </c>
      <c r="F141" s="428"/>
      <c r="G141" s="428"/>
      <c r="H141" s="428"/>
      <c r="I141" s="177"/>
      <c r="J141" s="64"/>
      <c r="K141" s="64"/>
      <c r="L141" s="62"/>
    </row>
    <row r="142" spans="2:12" ht="13.2">
      <c r="B142" s="29"/>
      <c r="C142" s="66" t="s">
        <v>193</v>
      </c>
      <c r="D142" s="178"/>
      <c r="E142" s="178"/>
      <c r="F142" s="178"/>
      <c r="G142" s="178"/>
      <c r="H142" s="178"/>
      <c r="J142" s="178"/>
      <c r="K142" s="178"/>
      <c r="L142" s="179"/>
    </row>
    <row r="143" spans="2:12" ht="16.5" customHeight="1">
      <c r="B143" s="29"/>
      <c r="C143" s="178"/>
      <c r="D143" s="178"/>
      <c r="E143" s="427" t="s">
        <v>196</v>
      </c>
      <c r="F143" s="431"/>
      <c r="G143" s="431"/>
      <c r="H143" s="431"/>
      <c r="J143" s="178"/>
      <c r="K143" s="178"/>
      <c r="L143" s="179"/>
    </row>
    <row r="144" spans="2:12" ht="13.2">
      <c r="B144" s="29"/>
      <c r="C144" s="66" t="s">
        <v>199</v>
      </c>
      <c r="D144" s="178"/>
      <c r="E144" s="178"/>
      <c r="F144" s="178"/>
      <c r="G144" s="178"/>
      <c r="H144" s="178"/>
      <c r="J144" s="178"/>
      <c r="K144" s="178"/>
      <c r="L144" s="179"/>
    </row>
    <row r="145" spans="2:65" s="1" customFormat="1" ht="16.5" customHeight="1">
      <c r="B145" s="42"/>
      <c r="C145" s="64"/>
      <c r="D145" s="64"/>
      <c r="E145" s="430" t="s">
        <v>8720</v>
      </c>
      <c r="F145" s="421"/>
      <c r="G145" s="421"/>
      <c r="H145" s="421"/>
      <c r="I145" s="177"/>
      <c r="J145" s="64"/>
      <c r="K145" s="64"/>
      <c r="L145" s="62"/>
    </row>
    <row r="146" spans="2:65" s="1" customFormat="1" ht="14.4" customHeight="1">
      <c r="B146" s="42"/>
      <c r="C146" s="66" t="s">
        <v>7448</v>
      </c>
      <c r="D146" s="64"/>
      <c r="E146" s="64"/>
      <c r="F146" s="64"/>
      <c r="G146" s="64"/>
      <c r="H146" s="64"/>
      <c r="I146" s="177"/>
      <c r="J146" s="64"/>
      <c r="K146" s="64"/>
      <c r="L146" s="62"/>
    </row>
    <row r="147" spans="2:65" s="1" customFormat="1" ht="17.25" customHeight="1">
      <c r="B147" s="42"/>
      <c r="C147" s="64"/>
      <c r="D147" s="64"/>
      <c r="E147" s="393" t="str">
        <f>E13</f>
        <v>D.1.4.b - Zařízení pro ochlazování staveb a zařízení vzduchotechniky</v>
      </c>
      <c r="F147" s="421"/>
      <c r="G147" s="421"/>
      <c r="H147" s="421"/>
      <c r="I147" s="177"/>
      <c r="J147" s="64"/>
      <c r="K147" s="64"/>
      <c r="L147" s="62"/>
    </row>
    <row r="148" spans="2:65" s="1" customFormat="1" ht="6.9" customHeight="1">
      <c r="B148" s="42"/>
      <c r="C148" s="64"/>
      <c r="D148" s="64"/>
      <c r="E148" s="64"/>
      <c r="F148" s="64"/>
      <c r="G148" s="64"/>
      <c r="H148" s="64"/>
      <c r="I148" s="177"/>
      <c r="J148" s="64"/>
      <c r="K148" s="64"/>
      <c r="L148" s="62"/>
    </row>
    <row r="149" spans="2:65" s="1" customFormat="1" ht="18" customHeight="1">
      <c r="B149" s="42"/>
      <c r="C149" s="66" t="s">
        <v>24</v>
      </c>
      <c r="D149" s="64"/>
      <c r="E149" s="64"/>
      <c r="F149" s="180" t="str">
        <f>F16</f>
        <v>Tylova 59, Jižní Předměstí, 301 00 Plzeň</v>
      </c>
      <c r="G149" s="64"/>
      <c r="H149" s="64"/>
      <c r="I149" s="181" t="s">
        <v>26</v>
      </c>
      <c r="J149" s="74" t="str">
        <f>IF(J16="","",J16)</f>
        <v>23. 3. 2017</v>
      </c>
      <c r="K149" s="64"/>
      <c r="L149" s="62"/>
    </row>
    <row r="150" spans="2:65" s="1" customFormat="1" ht="6.9" customHeight="1">
      <c r="B150" s="42"/>
      <c r="C150" s="64"/>
      <c r="D150" s="64"/>
      <c r="E150" s="64"/>
      <c r="F150" s="64"/>
      <c r="G150" s="64"/>
      <c r="H150" s="64"/>
      <c r="I150" s="177"/>
      <c r="J150" s="64"/>
      <c r="K150" s="64"/>
      <c r="L150" s="62"/>
    </row>
    <row r="151" spans="2:65" s="1" customFormat="1" ht="13.2">
      <c r="B151" s="42"/>
      <c r="C151" s="66" t="s">
        <v>28</v>
      </c>
      <c r="D151" s="64"/>
      <c r="E151" s="64"/>
      <c r="F151" s="180" t="str">
        <f>E19</f>
        <v>ZČU v Plzni, Univerzitní 8, Plzeň</v>
      </c>
      <c r="G151" s="64"/>
      <c r="H151" s="64"/>
      <c r="I151" s="181" t="s">
        <v>34</v>
      </c>
      <c r="J151" s="180" t="str">
        <f>E25</f>
        <v>ATELIER SOUKUP OPL ŠVEHLA s.r.o.</v>
      </c>
      <c r="K151" s="64"/>
      <c r="L151" s="62"/>
    </row>
    <row r="152" spans="2:65" s="1" customFormat="1" ht="14.4" customHeight="1">
      <c r="B152" s="42"/>
      <c r="C152" s="66" t="s">
        <v>32</v>
      </c>
      <c r="D152" s="64"/>
      <c r="E152" s="64"/>
      <c r="F152" s="180" t="str">
        <f>IF(E22="","",E22)</f>
        <v/>
      </c>
      <c r="G152" s="64"/>
      <c r="H152" s="64"/>
      <c r="I152" s="177"/>
      <c r="J152" s="64"/>
      <c r="K152" s="64"/>
      <c r="L152" s="62"/>
    </row>
    <row r="153" spans="2:65" s="1" customFormat="1" ht="10.35" customHeight="1">
      <c r="B153" s="42"/>
      <c r="C153" s="64"/>
      <c r="D153" s="64"/>
      <c r="E153" s="64"/>
      <c r="F153" s="64"/>
      <c r="G153" s="64"/>
      <c r="H153" s="64"/>
      <c r="I153" s="177"/>
      <c r="J153" s="64"/>
      <c r="K153" s="64"/>
      <c r="L153" s="62"/>
    </row>
    <row r="154" spans="2:65" s="10" customFormat="1" ht="29.25" customHeight="1">
      <c r="B154" s="182"/>
      <c r="C154" s="183" t="s">
        <v>473</v>
      </c>
      <c r="D154" s="184" t="s">
        <v>58</v>
      </c>
      <c r="E154" s="184" t="s">
        <v>54</v>
      </c>
      <c r="F154" s="184" t="s">
        <v>474</v>
      </c>
      <c r="G154" s="184" t="s">
        <v>475</v>
      </c>
      <c r="H154" s="184" t="s">
        <v>476</v>
      </c>
      <c r="I154" s="185" t="s">
        <v>477</v>
      </c>
      <c r="J154" s="184" t="s">
        <v>294</v>
      </c>
      <c r="K154" s="186" t="s">
        <v>478</v>
      </c>
      <c r="L154" s="187"/>
      <c r="M154" s="82" t="s">
        <v>479</v>
      </c>
      <c r="N154" s="83" t="s">
        <v>43</v>
      </c>
      <c r="O154" s="83" t="s">
        <v>480</v>
      </c>
      <c r="P154" s="83" t="s">
        <v>481</v>
      </c>
      <c r="Q154" s="83" t="s">
        <v>482</v>
      </c>
      <c r="R154" s="83" t="s">
        <v>483</v>
      </c>
      <c r="S154" s="83" t="s">
        <v>484</v>
      </c>
      <c r="T154" s="84" t="s">
        <v>485</v>
      </c>
    </row>
    <row r="155" spans="2:65" s="1" customFormat="1" ht="29.25" customHeight="1">
      <c r="B155" s="42"/>
      <c r="C155" s="88" t="s">
        <v>299</v>
      </c>
      <c r="D155" s="64"/>
      <c r="E155" s="64"/>
      <c r="F155" s="64"/>
      <c r="G155" s="64"/>
      <c r="H155" s="64"/>
      <c r="I155" s="177"/>
      <c r="J155" s="188">
        <f>BK155</f>
        <v>0</v>
      </c>
      <c r="K155" s="64"/>
      <c r="L155" s="62"/>
      <c r="M155" s="85"/>
      <c r="N155" s="86"/>
      <c r="O155" s="86"/>
      <c r="P155" s="189">
        <f>P156+P181+P206+P232+P252+P309+P331+P376+P415+P441+P499+P577+P610+P628+P661+P713+P773+P837+P869+P917+P944+P991+P1016+P1047+P1093+P1127+P1139+P1193+P1205+P1223+P1269+P1308+P1351+P1365+P1409+P1442+P1490+P1544+P1579+P1613+P1641+P1667+P1692+P1708+P1732+P1756+P1780+P1804+P1816+P1851+P1860+P1863+P1866+P1875+P1881</f>
        <v>0</v>
      </c>
      <c r="Q155" s="86"/>
      <c r="R155" s="189">
        <f>R156+R181+R206+R232+R252+R309+R331+R376+R415+R441+R499+R577+R610+R628+R661+R713+R773+R837+R869+R917+R944+R991+R1016+R1047+R1093+R1127+R1139+R1193+R1205+R1223+R1269+R1308+R1351+R1365+R1409+R1442+R1490+R1544+R1579+R1613+R1641+R1667+R1692+R1708+R1732+R1756+R1780+R1804+R1816+R1851+R1860+R1863+R1866+R1875+R1881</f>
        <v>205911.40909090915</v>
      </c>
      <c r="S155" s="86"/>
      <c r="T155" s="190">
        <f>T156+T181+T206+T232+T252+T309+T331+T376+T415+T441+T499+T577+T610+T628+T661+T713+T773+T837+T869+T917+T944+T991+T1016+T1047+T1093+T1127+T1139+T1193+T1205+T1223+T1269+T1308+T1351+T1365+T1409+T1442+T1490+T1544+T1579+T1613+T1641+T1667+T1692+T1708+T1732+T1756+T1780+T1804+T1816+T1851+T1860+T1863+T1866+T1875+T1881</f>
        <v>0</v>
      </c>
      <c r="AT155" s="25" t="s">
        <v>72</v>
      </c>
      <c r="AU155" s="25" t="s">
        <v>300</v>
      </c>
      <c r="BK155" s="191">
        <f>BK156+BK181+BK206+BK232+BK252+BK309+BK331+BK376+BK415+BK441+BK499+BK577+BK610+BK628+BK661+BK713+BK773+BK837+BK869+BK917+BK944+BK991+BK1016+BK1047+BK1093+BK1127+BK1139+BK1193+BK1205+BK1223+BK1269+BK1308+BK1351+BK1365+BK1409+BK1442+BK1490+BK1544+BK1579+BK1613+BK1641+BK1667+BK1692+BK1708+BK1732+BK1756+BK1780+BK1804+BK1816+BK1851+BK1860+BK1863+BK1866+BK1875+BK1881</f>
        <v>0</v>
      </c>
    </row>
    <row r="156" spans="2:65" s="11" customFormat="1" ht="37.35" customHeight="1">
      <c r="B156" s="192"/>
      <c r="C156" s="193"/>
      <c r="D156" s="206" t="s">
        <v>72</v>
      </c>
      <c r="E156" s="290" t="s">
        <v>77</v>
      </c>
      <c r="F156" s="290" t="s">
        <v>9560</v>
      </c>
      <c r="G156" s="193"/>
      <c r="H156" s="193"/>
      <c r="I156" s="196"/>
      <c r="J156" s="291">
        <f>BK156</f>
        <v>0</v>
      </c>
      <c r="K156" s="193"/>
      <c r="L156" s="198"/>
      <c r="M156" s="199"/>
      <c r="N156" s="200"/>
      <c r="O156" s="200"/>
      <c r="P156" s="201">
        <f>SUM(P157:P180)</f>
        <v>0</v>
      </c>
      <c r="Q156" s="200"/>
      <c r="R156" s="201">
        <f>SUM(R157:R180)</f>
        <v>3783</v>
      </c>
      <c r="S156" s="200"/>
      <c r="T156" s="202">
        <f>SUM(T157:T180)</f>
        <v>0</v>
      </c>
      <c r="AR156" s="203" t="s">
        <v>80</v>
      </c>
      <c r="AT156" s="204" t="s">
        <v>72</v>
      </c>
      <c r="AU156" s="204" t="s">
        <v>73</v>
      </c>
      <c r="AY156" s="203" t="s">
        <v>492</v>
      </c>
      <c r="BK156" s="205">
        <f>SUM(BK157:BK180)</f>
        <v>0</v>
      </c>
    </row>
    <row r="157" spans="2:65" s="1" customFormat="1" ht="16.5" customHeight="1">
      <c r="B157" s="42"/>
      <c r="C157" s="209" t="s">
        <v>80</v>
      </c>
      <c r="D157" s="209" t="s">
        <v>498</v>
      </c>
      <c r="E157" s="210" t="s">
        <v>9561</v>
      </c>
      <c r="F157" s="211" t="s">
        <v>9562</v>
      </c>
      <c r="G157" s="212" t="s">
        <v>2537</v>
      </c>
      <c r="H157" s="213">
        <v>1</v>
      </c>
      <c r="I157" s="214"/>
      <c r="J157" s="215">
        <f>ROUND(I157*H157,2)</f>
        <v>0</v>
      </c>
      <c r="K157" s="211" t="s">
        <v>23</v>
      </c>
      <c r="L157" s="62"/>
      <c r="M157" s="216" t="s">
        <v>23</v>
      </c>
      <c r="N157" s="217" t="s">
        <v>44</v>
      </c>
      <c r="O157" s="43"/>
      <c r="P157" s="218">
        <f>O157*H157</f>
        <v>0</v>
      </c>
      <c r="Q157" s="218">
        <v>453</v>
      </c>
      <c r="R157" s="218">
        <f>Q157*H157</f>
        <v>453</v>
      </c>
      <c r="S157" s="218">
        <v>0</v>
      </c>
      <c r="T157" s="219">
        <f>S157*H157</f>
        <v>0</v>
      </c>
      <c r="AR157" s="25" t="s">
        <v>502</v>
      </c>
      <c r="AT157" s="25" t="s">
        <v>498</v>
      </c>
      <c r="AU157" s="25" t="s">
        <v>80</v>
      </c>
      <c r="AY157" s="25" t="s">
        <v>492</v>
      </c>
      <c r="BE157" s="220">
        <f>IF(N157="základní",J157,0)</f>
        <v>0</v>
      </c>
      <c r="BF157" s="220">
        <f>IF(N157="snížená",J157,0)</f>
        <v>0</v>
      </c>
      <c r="BG157" s="220">
        <f>IF(N157="zákl. přenesená",J157,0)</f>
        <v>0</v>
      </c>
      <c r="BH157" s="220">
        <f>IF(N157="sníž. přenesená",J157,0)</f>
        <v>0</v>
      </c>
      <c r="BI157" s="220">
        <f>IF(N157="nulová",J157,0)</f>
        <v>0</v>
      </c>
      <c r="BJ157" s="25" t="s">
        <v>80</v>
      </c>
      <c r="BK157" s="220">
        <f>ROUND(I157*H157,2)</f>
        <v>0</v>
      </c>
      <c r="BL157" s="25" t="s">
        <v>502</v>
      </c>
      <c r="BM157" s="25" t="s">
        <v>82</v>
      </c>
    </row>
    <row r="158" spans="2:65" s="1" customFormat="1">
      <c r="B158" s="42"/>
      <c r="C158" s="64"/>
      <c r="D158" s="221" t="s">
        <v>506</v>
      </c>
      <c r="E158" s="64"/>
      <c r="F158" s="222" t="s">
        <v>9562</v>
      </c>
      <c r="G158" s="64"/>
      <c r="H158" s="64"/>
      <c r="I158" s="177"/>
      <c r="J158" s="64"/>
      <c r="K158" s="64"/>
      <c r="L158" s="62"/>
      <c r="M158" s="223"/>
      <c r="N158" s="43"/>
      <c r="O158" s="43"/>
      <c r="P158" s="43"/>
      <c r="Q158" s="43"/>
      <c r="R158" s="43"/>
      <c r="S158" s="43"/>
      <c r="T158" s="79"/>
      <c r="AT158" s="25" t="s">
        <v>506</v>
      </c>
      <c r="AU158" s="25" t="s">
        <v>80</v>
      </c>
    </row>
    <row r="159" spans="2:65" s="1" customFormat="1" ht="24">
      <c r="B159" s="42"/>
      <c r="C159" s="64"/>
      <c r="D159" s="227" t="s">
        <v>2254</v>
      </c>
      <c r="E159" s="64"/>
      <c r="F159" s="273" t="s">
        <v>9563</v>
      </c>
      <c r="G159" s="64"/>
      <c r="H159" s="64"/>
      <c r="I159" s="177"/>
      <c r="J159" s="64"/>
      <c r="K159" s="64"/>
      <c r="L159" s="62"/>
      <c r="M159" s="223"/>
      <c r="N159" s="43"/>
      <c r="O159" s="43"/>
      <c r="P159" s="43"/>
      <c r="Q159" s="43"/>
      <c r="R159" s="43"/>
      <c r="S159" s="43"/>
      <c r="T159" s="79"/>
      <c r="AT159" s="25" t="s">
        <v>2254</v>
      </c>
      <c r="AU159" s="25" t="s">
        <v>80</v>
      </c>
    </row>
    <row r="160" spans="2:65" s="1" customFormat="1" ht="16.5" customHeight="1">
      <c r="B160" s="42"/>
      <c r="C160" s="209" t="s">
        <v>82</v>
      </c>
      <c r="D160" s="209" t="s">
        <v>498</v>
      </c>
      <c r="E160" s="210" t="s">
        <v>9564</v>
      </c>
      <c r="F160" s="211" t="s">
        <v>9565</v>
      </c>
      <c r="G160" s="212" t="s">
        <v>2537</v>
      </c>
      <c r="H160" s="213">
        <v>12</v>
      </c>
      <c r="I160" s="214"/>
      <c r="J160" s="215">
        <f>ROUND(I160*H160,2)</f>
        <v>0</v>
      </c>
      <c r="K160" s="211" t="s">
        <v>23</v>
      </c>
      <c r="L160" s="62"/>
      <c r="M160" s="216" t="s">
        <v>23</v>
      </c>
      <c r="N160" s="217" t="s">
        <v>44</v>
      </c>
      <c r="O160" s="43"/>
      <c r="P160" s="218">
        <f>O160*H160</f>
        <v>0</v>
      </c>
      <c r="Q160" s="218">
        <v>2</v>
      </c>
      <c r="R160" s="218">
        <f>Q160*H160</f>
        <v>24</v>
      </c>
      <c r="S160" s="218">
        <v>0</v>
      </c>
      <c r="T160" s="219">
        <f>S160*H160</f>
        <v>0</v>
      </c>
      <c r="AR160" s="25" t="s">
        <v>502</v>
      </c>
      <c r="AT160" s="25" t="s">
        <v>498</v>
      </c>
      <c r="AU160" s="25" t="s">
        <v>80</v>
      </c>
      <c r="AY160" s="25" t="s">
        <v>492</v>
      </c>
      <c r="BE160" s="220">
        <f>IF(N160="základní",J160,0)</f>
        <v>0</v>
      </c>
      <c r="BF160" s="220">
        <f>IF(N160="snížená",J160,0)</f>
        <v>0</v>
      </c>
      <c r="BG160" s="220">
        <f>IF(N160="zákl. přenesená",J160,0)</f>
        <v>0</v>
      </c>
      <c r="BH160" s="220">
        <f>IF(N160="sníž. přenesená",J160,0)</f>
        <v>0</v>
      </c>
      <c r="BI160" s="220">
        <f>IF(N160="nulová",J160,0)</f>
        <v>0</v>
      </c>
      <c r="BJ160" s="25" t="s">
        <v>80</v>
      </c>
      <c r="BK160" s="220">
        <f>ROUND(I160*H160,2)</f>
        <v>0</v>
      </c>
      <c r="BL160" s="25" t="s">
        <v>502</v>
      </c>
      <c r="BM160" s="25" t="s">
        <v>502</v>
      </c>
    </row>
    <row r="161" spans="2:65" s="1" customFormat="1">
      <c r="B161" s="42"/>
      <c r="C161" s="64"/>
      <c r="D161" s="227" t="s">
        <v>506</v>
      </c>
      <c r="E161" s="64"/>
      <c r="F161" s="274" t="s">
        <v>9566</v>
      </c>
      <c r="G161" s="64"/>
      <c r="H161" s="64"/>
      <c r="I161" s="177"/>
      <c r="J161" s="64"/>
      <c r="K161" s="64"/>
      <c r="L161" s="62"/>
      <c r="M161" s="223"/>
      <c r="N161" s="43"/>
      <c r="O161" s="43"/>
      <c r="P161" s="43"/>
      <c r="Q161" s="43"/>
      <c r="R161" s="43"/>
      <c r="S161" s="43"/>
      <c r="T161" s="79"/>
      <c r="AT161" s="25" t="s">
        <v>506</v>
      </c>
      <c r="AU161" s="25" t="s">
        <v>80</v>
      </c>
    </row>
    <row r="162" spans="2:65" s="1" customFormat="1" ht="16.5" customHeight="1">
      <c r="B162" s="42"/>
      <c r="C162" s="209" t="s">
        <v>93</v>
      </c>
      <c r="D162" s="209" t="s">
        <v>498</v>
      </c>
      <c r="E162" s="210" t="s">
        <v>9567</v>
      </c>
      <c r="F162" s="211" t="s">
        <v>9568</v>
      </c>
      <c r="G162" s="212" t="s">
        <v>2537</v>
      </c>
      <c r="H162" s="213">
        <v>1</v>
      </c>
      <c r="I162" s="214"/>
      <c r="J162" s="215">
        <f>ROUND(I162*H162,2)</f>
        <v>0</v>
      </c>
      <c r="K162" s="211" t="s">
        <v>23</v>
      </c>
      <c r="L162" s="62"/>
      <c r="M162" s="216" t="s">
        <v>23</v>
      </c>
      <c r="N162" s="217" t="s">
        <v>44</v>
      </c>
      <c r="O162" s="43"/>
      <c r="P162" s="218">
        <f>O162*H162</f>
        <v>0</v>
      </c>
      <c r="Q162" s="218">
        <v>2</v>
      </c>
      <c r="R162" s="218">
        <f>Q162*H162</f>
        <v>2</v>
      </c>
      <c r="S162" s="218">
        <v>0</v>
      </c>
      <c r="T162" s="219">
        <f>S162*H162</f>
        <v>0</v>
      </c>
      <c r="AR162" s="25" t="s">
        <v>502</v>
      </c>
      <c r="AT162" s="25" t="s">
        <v>498</v>
      </c>
      <c r="AU162" s="25" t="s">
        <v>80</v>
      </c>
      <c r="AY162" s="25" t="s">
        <v>492</v>
      </c>
      <c r="BE162" s="220">
        <f>IF(N162="základní",J162,0)</f>
        <v>0</v>
      </c>
      <c r="BF162" s="220">
        <f>IF(N162="snížená",J162,0)</f>
        <v>0</v>
      </c>
      <c r="BG162" s="220">
        <f>IF(N162="zákl. přenesená",J162,0)</f>
        <v>0</v>
      </c>
      <c r="BH162" s="220">
        <f>IF(N162="sníž. přenesená",J162,0)</f>
        <v>0</v>
      </c>
      <c r="BI162" s="220">
        <f>IF(N162="nulová",J162,0)</f>
        <v>0</v>
      </c>
      <c r="BJ162" s="25" t="s">
        <v>80</v>
      </c>
      <c r="BK162" s="220">
        <f>ROUND(I162*H162,2)</f>
        <v>0</v>
      </c>
      <c r="BL162" s="25" t="s">
        <v>502</v>
      </c>
      <c r="BM162" s="25" t="s">
        <v>577</v>
      </c>
    </row>
    <row r="163" spans="2:65" s="1" customFormat="1">
      <c r="B163" s="42"/>
      <c r="C163" s="64"/>
      <c r="D163" s="227" t="s">
        <v>506</v>
      </c>
      <c r="E163" s="64"/>
      <c r="F163" s="274" t="s">
        <v>9568</v>
      </c>
      <c r="G163" s="64"/>
      <c r="H163" s="64"/>
      <c r="I163" s="177"/>
      <c r="J163" s="64"/>
      <c r="K163" s="64"/>
      <c r="L163" s="62"/>
      <c r="M163" s="223"/>
      <c r="N163" s="43"/>
      <c r="O163" s="43"/>
      <c r="P163" s="43"/>
      <c r="Q163" s="43"/>
      <c r="R163" s="43"/>
      <c r="S163" s="43"/>
      <c r="T163" s="79"/>
      <c r="AT163" s="25" t="s">
        <v>506</v>
      </c>
      <c r="AU163" s="25" t="s">
        <v>80</v>
      </c>
    </row>
    <row r="164" spans="2:65" s="1" customFormat="1" ht="16.5" customHeight="1">
      <c r="B164" s="42"/>
      <c r="C164" s="209" t="s">
        <v>502</v>
      </c>
      <c r="D164" s="209" t="s">
        <v>498</v>
      </c>
      <c r="E164" s="210" t="s">
        <v>9569</v>
      </c>
      <c r="F164" s="211" t="s">
        <v>9570</v>
      </c>
      <c r="G164" s="212" t="s">
        <v>2537</v>
      </c>
      <c r="H164" s="213">
        <v>1</v>
      </c>
      <c r="I164" s="214"/>
      <c r="J164" s="215">
        <f>ROUND(I164*H164,2)</f>
        <v>0</v>
      </c>
      <c r="K164" s="211" t="s">
        <v>23</v>
      </c>
      <c r="L164" s="62"/>
      <c r="M164" s="216" t="s">
        <v>23</v>
      </c>
      <c r="N164" s="217" t="s">
        <v>44</v>
      </c>
      <c r="O164" s="43"/>
      <c r="P164" s="218">
        <f>O164*H164</f>
        <v>0</v>
      </c>
      <c r="Q164" s="218">
        <v>6</v>
      </c>
      <c r="R164" s="218">
        <f>Q164*H164</f>
        <v>6</v>
      </c>
      <c r="S164" s="218">
        <v>0</v>
      </c>
      <c r="T164" s="219">
        <f>S164*H164</f>
        <v>0</v>
      </c>
      <c r="AR164" s="25" t="s">
        <v>502</v>
      </c>
      <c r="AT164" s="25" t="s">
        <v>498</v>
      </c>
      <c r="AU164" s="25" t="s">
        <v>80</v>
      </c>
      <c r="AY164" s="25" t="s">
        <v>492</v>
      </c>
      <c r="BE164" s="220">
        <f>IF(N164="základní",J164,0)</f>
        <v>0</v>
      </c>
      <c r="BF164" s="220">
        <f>IF(N164="snížená",J164,0)</f>
        <v>0</v>
      </c>
      <c r="BG164" s="220">
        <f>IF(N164="zákl. přenesená",J164,0)</f>
        <v>0</v>
      </c>
      <c r="BH164" s="220">
        <f>IF(N164="sníž. přenesená",J164,0)</f>
        <v>0</v>
      </c>
      <c r="BI164" s="220">
        <f>IF(N164="nulová",J164,0)</f>
        <v>0</v>
      </c>
      <c r="BJ164" s="25" t="s">
        <v>80</v>
      </c>
      <c r="BK164" s="220">
        <f>ROUND(I164*H164,2)</f>
        <v>0</v>
      </c>
      <c r="BL164" s="25" t="s">
        <v>502</v>
      </c>
      <c r="BM164" s="25" t="s">
        <v>604</v>
      </c>
    </row>
    <row r="165" spans="2:65" s="1" customFormat="1">
      <c r="B165" s="42"/>
      <c r="C165" s="64"/>
      <c r="D165" s="227" t="s">
        <v>506</v>
      </c>
      <c r="E165" s="64"/>
      <c r="F165" s="274" t="s">
        <v>9571</v>
      </c>
      <c r="G165" s="64"/>
      <c r="H165" s="64"/>
      <c r="I165" s="177"/>
      <c r="J165" s="64"/>
      <c r="K165" s="64"/>
      <c r="L165" s="62"/>
      <c r="M165" s="223"/>
      <c r="N165" s="43"/>
      <c r="O165" s="43"/>
      <c r="P165" s="43"/>
      <c r="Q165" s="43"/>
      <c r="R165" s="43"/>
      <c r="S165" s="43"/>
      <c r="T165" s="79"/>
      <c r="AT165" s="25" t="s">
        <v>506</v>
      </c>
      <c r="AU165" s="25" t="s">
        <v>80</v>
      </c>
    </row>
    <row r="166" spans="2:65" s="1" customFormat="1" ht="25.5" customHeight="1">
      <c r="B166" s="42"/>
      <c r="C166" s="209" t="s">
        <v>563</v>
      </c>
      <c r="D166" s="209" t="s">
        <v>498</v>
      </c>
      <c r="E166" s="210" t="s">
        <v>9572</v>
      </c>
      <c r="F166" s="211" t="s">
        <v>9573</v>
      </c>
      <c r="G166" s="212" t="s">
        <v>2537</v>
      </c>
      <c r="H166" s="213">
        <v>1</v>
      </c>
      <c r="I166" s="214"/>
      <c r="J166" s="215">
        <f>ROUND(I166*H166,2)</f>
        <v>0</v>
      </c>
      <c r="K166" s="211" t="s">
        <v>23</v>
      </c>
      <c r="L166" s="62"/>
      <c r="M166" s="216" t="s">
        <v>23</v>
      </c>
      <c r="N166" s="217" t="s">
        <v>44</v>
      </c>
      <c r="O166" s="43"/>
      <c r="P166" s="218">
        <f>O166*H166</f>
        <v>0</v>
      </c>
      <c r="Q166" s="218">
        <v>230</v>
      </c>
      <c r="R166" s="218">
        <f>Q166*H166</f>
        <v>230</v>
      </c>
      <c r="S166" s="218">
        <v>0</v>
      </c>
      <c r="T166" s="219">
        <f>S166*H166</f>
        <v>0</v>
      </c>
      <c r="AR166" s="25" t="s">
        <v>502</v>
      </c>
      <c r="AT166" s="25" t="s">
        <v>498</v>
      </c>
      <c r="AU166" s="25" t="s">
        <v>80</v>
      </c>
      <c r="AY166" s="25" t="s">
        <v>492</v>
      </c>
      <c r="BE166" s="220">
        <f>IF(N166="základní",J166,0)</f>
        <v>0</v>
      </c>
      <c r="BF166" s="220">
        <f>IF(N166="snížená",J166,0)</f>
        <v>0</v>
      </c>
      <c r="BG166" s="220">
        <f>IF(N166="zákl. přenesená",J166,0)</f>
        <v>0</v>
      </c>
      <c r="BH166" s="220">
        <f>IF(N166="sníž. přenesená",J166,0)</f>
        <v>0</v>
      </c>
      <c r="BI166" s="220">
        <f>IF(N166="nulová",J166,0)</f>
        <v>0</v>
      </c>
      <c r="BJ166" s="25" t="s">
        <v>80</v>
      </c>
      <c r="BK166" s="220">
        <f>ROUND(I166*H166,2)</f>
        <v>0</v>
      </c>
      <c r="BL166" s="25" t="s">
        <v>502</v>
      </c>
      <c r="BM166" s="25" t="s">
        <v>255</v>
      </c>
    </row>
    <row r="167" spans="2:65" s="1" customFormat="1" ht="24">
      <c r="B167" s="42"/>
      <c r="C167" s="64"/>
      <c r="D167" s="221" t="s">
        <v>506</v>
      </c>
      <c r="E167" s="64"/>
      <c r="F167" s="222" t="s">
        <v>9573</v>
      </c>
      <c r="G167" s="64"/>
      <c r="H167" s="64"/>
      <c r="I167" s="177"/>
      <c r="J167" s="64"/>
      <c r="K167" s="64"/>
      <c r="L167" s="62"/>
      <c r="M167" s="223"/>
      <c r="N167" s="43"/>
      <c r="O167" s="43"/>
      <c r="P167" s="43"/>
      <c r="Q167" s="43"/>
      <c r="R167" s="43"/>
      <c r="S167" s="43"/>
      <c r="T167" s="79"/>
      <c r="AT167" s="25" t="s">
        <v>506</v>
      </c>
      <c r="AU167" s="25" t="s">
        <v>80</v>
      </c>
    </row>
    <row r="168" spans="2:65" s="1" customFormat="1" ht="24">
      <c r="B168" s="42"/>
      <c r="C168" s="64"/>
      <c r="D168" s="227" t="s">
        <v>2254</v>
      </c>
      <c r="E168" s="64"/>
      <c r="F168" s="273" t="s">
        <v>9574</v>
      </c>
      <c r="G168" s="64"/>
      <c r="H168" s="64"/>
      <c r="I168" s="177"/>
      <c r="J168" s="64"/>
      <c r="K168" s="64"/>
      <c r="L168" s="62"/>
      <c r="M168" s="223"/>
      <c r="N168" s="43"/>
      <c r="O168" s="43"/>
      <c r="P168" s="43"/>
      <c r="Q168" s="43"/>
      <c r="R168" s="43"/>
      <c r="S168" s="43"/>
      <c r="T168" s="79"/>
      <c r="AT168" s="25" t="s">
        <v>2254</v>
      </c>
      <c r="AU168" s="25" t="s">
        <v>80</v>
      </c>
    </row>
    <row r="169" spans="2:65" s="1" customFormat="1" ht="16.5" customHeight="1">
      <c r="B169" s="42"/>
      <c r="C169" s="209" t="s">
        <v>577</v>
      </c>
      <c r="D169" s="209" t="s">
        <v>498</v>
      </c>
      <c r="E169" s="210" t="s">
        <v>9575</v>
      </c>
      <c r="F169" s="211" t="s">
        <v>9576</v>
      </c>
      <c r="G169" s="212" t="s">
        <v>9577</v>
      </c>
      <c r="H169" s="213">
        <v>3</v>
      </c>
      <c r="I169" s="214"/>
      <c r="J169" s="215">
        <f>ROUND(I169*H169,2)</f>
        <v>0</v>
      </c>
      <c r="K169" s="211" t="s">
        <v>23</v>
      </c>
      <c r="L169" s="62"/>
      <c r="M169" s="216" t="s">
        <v>23</v>
      </c>
      <c r="N169" s="217" t="s">
        <v>44</v>
      </c>
      <c r="O169" s="43"/>
      <c r="P169" s="218">
        <f>O169*H169</f>
        <v>0</v>
      </c>
      <c r="Q169" s="218">
        <v>74</v>
      </c>
      <c r="R169" s="218">
        <f>Q169*H169</f>
        <v>222</v>
      </c>
      <c r="S169" s="218">
        <v>0</v>
      </c>
      <c r="T169" s="219">
        <f>S169*H169</f>
        <v>0</v>
      </c>
      <c r="AR169" s="25" t="s">
        <v>502</v>
      </c>
      <c r="AT169" s="25" t="s">
        <v>498</v>
      </c>
      <c r="AU169" s="25" t="s">
        <v>80</v>
      </c>
      <c r="AY169" s="25" t="s">
        <v>492</v>
      </c>
      <c r="BE169" s="220">
        <f>IF(N169="základní",J169,0)</f>
        <v>0</v>
      </c>
      <c r="BF169" s="220">
        <f>IF(N169="snížená",J169,0)</f>
        <v>0</v>
      </c>
      <c r="BG169" s="220">
        <f>IF(N169="zákl. přenesená",J169,0)</f>
        <v>0</v>
      </c>
      <c r="BH169" s="220">
        <f>IF(N169="sníž. přenesená",J169,0)</f>
        <v>0</v>
      </c>
      <c r="BI169" s="220">
        <f>IF(N169="nulová",J169,0)</f>
        <v>0</v>
      </c>
      <c r="BJ169" s="25" t="s">
        <v>80</v>
      </c>
      <c r="BK169" s="220">
        <f>ROUND(I169*H169,2)</f>
        <v>0</v>
      </c>
      <c r="BL169" s="25" t="s">
        <v>502</v>
      </c>
      <c r="BM169" s="25" t="s">
        <v>742</v>
      </c>
    </row>
    <row r="170" spans="2:65" s="1" customFormat="1">
      <c r="B170" s="42"/>
      <c r="C170" s="64"/>
      <c r="D170" s="227" t="s">
        <v>506</v>
      </c>
      <c r="E170" s="64"/>
      <c r="F170" s="274" t="s">
        <v>9576</v>
      </c>
      <c r="G170" s="64"/>
      <c r="H170" s="64"/>
      <c r="I170" s="177"/>
      <c r="J170" s="64"/>
      <c r="K170" s="64"/>
      <c r="L170" s="62"/>
      <c r="M170" s="223"/>
      <c r="N170" s="43"/>
      <c r="O170" s="43"/>
      <c r="P170" s="43"/>
      <c r="Q170" s="43"/>
      <c r="R170" s="43"/>
      <c r="S170" s="43"/>
      <c r="T170" s="79"/>
      <c r="AT170" s="25" t="s">
        <v>506</v>
      </c>
      <c r="AU170" s="25" t="s">
        <v>80</v>
      </c>
    </row>
    <row r="171" spans="2:65" s="1" customFormat="1" ht="16.5" customHeight="1">
      <c r="B171" s="42"/>
      <c r="C171" s="209" t="s">
        <v>591</v>
      </c>
      <c r="D171" s="209" t="s">
        <v>498</v>
      </c>
      <c r="E171" s="210" t="s">
        <v>9578</v>
      </c>
      <c r="F171" s="211" t="s">
        <v>9579</v>
      </c>
      <c r="G171" s="212" t="s">
        <v>9577</v>
      </c>
      <c r="H171" s="213">
        <v>4</v>
      </c>
      <c r="I171" s="214"/>
      <c r="J171" s="215">
        <f>ROUND(I171*H171,2)</f>
        <v>0</v>
      </c>
      <c r="K171" s="211" t="s">
        <v>23</v>
      </c>
      <c r="L171" s="62"/>
      <c r="M171" s="216" t="s">
        <v>23</v>
      </c>
      <c r="N171" s="217" t="s">
        <v>44</v>
      </c>
      <c r="O171" s="43"/>
      <c r="P171" s="218">
        <f>O171*H171</f>
        <v>0</v>
      </c>
      <c r="Q171" s="218">
        <v>74</v>
      </c>
      <c r="R171" s="218">
        <f>Q171*H171</f>
        <v>296</v>
      </c>
      <c r="S171" s="218">
        <v>0</v>
      </c>
      <c r="T171" s="219">
        <f>S171*H171</f>
        <v>0</v>
      </c>
      <c r="AR171" s="25" t="s">
        <v>502</v>
      </c>
      <c r="AT171" s="25" t="s">
        <v>498</v>
      </c>
      <c r="AU171" s="25" t="s">
        <v>80</v>
      </c>
      <c r="AY171" s="25" t="s">
        <v>492</v>
      </c>
      <c r="BE171" s="220">
        <f>IF(N171="základní",J171,0)</f>
        <v>0</v>
      </c>
      <c r="BF171" s="220">
        <f>IF(N171="snížená",J171,0)</f>
        <v>0</v>
      </c>
      <c r="BG171" s="220">
        <f>IF(N171="zákl. přenesená",J171,0)</f>
        <v>0</v>
      </c>
      <c r="BH171" s="220">
        <f>IF(N171="sníž. přenesená",J171,0)</f>
        <v>0</v>
      </c>
      <c r="BI171" s="220">
        <f>IF(N171="nulová",J171,0)</f>
        <v>0</v>
      </c>
      <c r="BJ171" s="25" t="s">
        <v>80</v>
      </c>
      <c r="BK171" s="220">
        <f>ROUND(I171*H171,2)</f>
        <v>0</v>
      </c>
      <c r="BL171" s="25" t="s">
        <v>502</v>
      </c>
      <c r="BM171" s="25" t="s">
        <v>765</v>
      </c>
    </row>
    <row r="172" spans="2:65" s="1" customFormat="1">
      <c r="B172" s="42"/>
      <c r="C172" s="64"/>
      <c r="D172" s="227" t="s">
        <v>506</v>
      </c>
      <c r="E172" s="64"/>
      <c r="F172" s="274" t="s">
        <v>9579</v>
      </c>
      <c r="G172" s="64"/>
      <c r="H172" s="64"/>
      <c r="I172" s="177"/>
      <c r="J172" s="64"/>
      <c r="K172" s="64"/>
      <c r="L172" s="62"/>
      <c r="M172" s="223"/>
      <c r="N172" s="43"/>
      <c r="O172" s="43"/>
      <c r="P172" s="43"/>
      <c r="Q172" s="43"/>
      <c r="R172" s="43"/>
      <c r="S172" s="43"/>
      <c r="T172" s="79"/>
      <c r="AT172" s="25" t="s">
        <v>506</v>
      </c>
      <c r="AU172" s="25" t="s">
        <v>80</v>
      </c>
    </row>
    <row r="173" spans="2:65" s="1" customFormat="1" ht="16.5" customHeight="1">
      <c r="B173" s="42"/>
      <c r="C173" s="209" t="s">
        <v>604</v>
      </c>
      <c r="D173" s="209" t="s">
        <v>498</v>
      </c>
      <c r="E173" s="210" t="s">
        <v>9580</v>
      </c>
      <c r="F173" s="211" t="s">
        <v>9581</v>
      </c>
      <c r="G173" s="212" t="s">
        <v>9577</v>
      </c>
      <c r="H173" s="213">
        <v>2</v>
      </c>
      <c r="I173" s="214"/>
      <c r="J173" s="215">
        <f>ROUND(I173*H173,2)</f>
        <v>0</v>
      </c>
      <c r="K173" s="211" t="s">
        <v>23</v>
      </c>
      <c r="L173" s="62"/>
      <c r="M173" s="216" t="s">
        <v>23</v>
      </c>
      <c r="N173" s="217" t="s">
        <v>44</v>
      </c>
      <c r="O173" s="43"/>
      <c r="P173" s="218">
        <f>O173*H173</f>
        <v>0</v>
      </c>
      <c r="Q173" s="218">
        <v>59</v>
      </c>
      <c r="R173" s="218">
        <f>Q173*H173</f>
        <v>118</v>
      </c>
      <c r="S173" s="218">
        <v>0</v>
      </c>
      <c r="T173" s="219">
        <f>S173*H173</f>
        <v>0</v>
      </c>
      <c r="AR173" s="25" t="s">
        <v>502</v>
      </c>
      <c r="AT173" s="25" t="s">
        <v>498</v>
      </c>
      <c r="AU173" s="25" t="s">
        <v>80</v>
      </c>
      <c r="AY173" s="25" t="s">
        <v>492</v>
      </c>
      <c r="BE173" s="220">
        <f>IF(N173="základní",J173,0)</f>
        <v>0</v>
      </c>
      <c r="BF173" s="220">
        <f>IF(N173="snížená",J173,0)</f>
        <v>0</v>
      </c>
      <c r="BG173" s="220">
        <f>IF(N173="zákl. přenesená",J173,0)</f>
        <v>0</v>
      </c>
      <c r="BH173" s="220">
        <f>IF(N173="sníž. přenesená",J173,0)</f>
        <v>0</v>
      </c>
      <c r="BI173" s="220">
        <f>IF(N173="nulová",J173,0)</f>
        <v>0</v>
      </c>
      <c r="BJ173" s="25" t="s">
        <v>80</v>
      </c>
      <c r="BK173" s="220">
        <f>ROUND(I173*H173,2)</f>
        <v>0</v>
      </c>
      <c r="BL173" s="25" t="s">
        <v>502</v>
      </c>
      <c r="BM173" s="25" t="s">
        <v>775</v>
      </c>
    </row>
    <row r="174" spans="2:65" s="1" customFormat="1">
      <c r="B174" s="42"/>
      <c r="C174" s="64"/>
      <c r="D174" s="227" t="s">
        <v>506</v>
      </c>
      <c r="E174" s="64"/>
      <c r="F174" s="274" t="s">
        <v>9581</v>
      </c>
      <c r="G174" s="64"/>
      <c r="H174" s="64"/>
      <c r="I174" s="177"/>
      <c r="J174" s="64"/>
      <c r="K174" s="64"/>
      <c r="L174" s="62"/>
      <c r="M174" s="223"/>
      <c r="N174" s="43"/>
      <c r="O174" s="43"/>
      <c r="P174" s="43"/>
      <c r="Q174" s="43"/>
      <c r="R174" s="43"/>
      <c r="S174" s="43"/>
      <c r="T174" s="79"/>
      <c r="AT174" s="25" t="s">
        <v>506</v>
      </c>
      <c r="AU174" s="25" t="s">
        <v>80</v>
      </c>
    </row>
    <row r="175" spans="2:65" s="1" customFormat="1" ht="16.5" customHeight="1">
      <c r="B175" s="42"/>
      <c r="C175" s="209" t="s">
        <v>617</v>
      </c>
      <c r="D175" s="209" t="s">
        <v>498</v>
      </c>
      <c r="E175" s="210" t="s">
        <v>9582</v>
      </c>
      <c r="F175" s="211" t="s">
        <v>9583</v>
      </c>
      <c r="G175" s="212" t="s">
        <v>9577</v>
      </c>
      <c r="H175" s="213">
        <v>19</v>
      </c>
      <c r="I175" s="214"/>
      <c r="J175" s="215">
        <f>ROUND(I175*H175,2)</f>
        <v>0</v>
      </c>
      <c r="K175" s="211" t="s">
        <v>23</v>
      </c>
      <c r="L175" s="62"/>
      <c r="M175" s="216" t="s">
        <v>23</v>
      </c>
      <c r="N175" s="217" t="s">
        <v>44</v>
      </c>
      <c r="O175" s="43"/>
      <c r="P175" s="218">
        <f>O175*H175</f>
        <v>0</v>
      </c>
      <c r="Q175" s="218">
        <v>51</v>
      </c>
      <c r="R175" s="218">
        <f>Q175*H175</f>
        <v>969</v>
      </c>
      <c r="S175" s="218">
        <v>0</v>
      </c>
      <c r="T175" s="219">
        <f>S175*H175</f>
        <v>0</v>
      </c>
      <c r="AR175" s="25" t="s">
        <v>502</v>
      </c>
      <c r="AT175" s="25" t="s">
        <v>498</v>
      </c>
      <c r="AU175" s="25" t="s">
        <v>80</v>
      </c>
      <c r="AY175" s="25" t="s">
        <v>492</v>
      </c>
      <c r="BE175" s="220">
        <f>IF(N175="základní",J175,0)</f>
        <v>0</v>
      </c>
      <c r="BF175" s="220">
        <f>IF(N175="snížená",J175,0)</f>
        <v>0</v>
      </c>
      <c r="BG175" s="220">
        <f>IF(N175="zákl. přenesená",J175,0)</f>
        <v>0</v>
      </c>
      <c r="BH175" s="220">
        <f>IF(N175="sníž. přenesená",J175,0)</f>
        <v>0</v>
      </c>
      <c r="BI175" s="220">
        <f>IF(N175="nulová",J175,0)</f>
        <v>0</v>
      </c>
      <c r="BJ175" s="25" t="s">
        <v>80</v>
      </c>
      <c r="BK175" s="220">
        <f>ROUND(I175*H175,2)</f>
        <v>0</v>
      </c>
      <c r="BL175" s="25" t="s">
        <v>502</v>
      </c>
      <c r="BM175" s="25" t="s">
        <v>787</v>
      </c>
    </row>
    <row r="176" spans="2:65" s="1" customFormat="1">
      <c r="B176" s="42"/>
      <c r="C176" s="64"/>
      <c r="D176" s="227" t="s">
        <v>506</v>
      </c>
      <c r="E176" s="64"/>
      <c r="F176" s="274" t="s">
        <v>9583</v>
      </c>
      <c r="G176" s="64"/>
      <c r="H176" s="64"/>
      <c r="I176" s="177"/>
      <c r="J176" s="64"/>
      <c r="K176" s="64"/>
      <c r="L176" s="62"/>
      <c r="M176" s="223"/>
      <c r="N176" s="43"/>
      <c r="O176" s="43"/>
      <c r="P176" s="43"/>
      <c r="Q176" s="43"/>
      <c r="R176" s="43"/>
      <c r="S176" s="43"/>
      <c r="T176" s="79"/>
      <c r="AT176" s="25" t="s">
        <v>506</v>
      </c>
      <c r="AU176" s="25" t="s">
        <v>80</v>
      </c>
    </row>
    <row r="177" spans="2:65" s="1" customFormat="1" ht="16.5" customHeight="1">
      <c r="B177" s="42"/>
      <c r="C177" s="209" t="s">
        <v>255</v>
      </c>
      <c r="D177" s="209" t="s">
        <v>498</v>
      </c>
      <c r="E177" s="210" t="s">
        <v>9584</v>
      </c>
      <c r="F177" s="211" t="s">
        <v>9585</v>
      </c>
      <c r="G177" s="212" t="s">
        <v>9577</v>
      </c>
      <c r="H177" s="213">
        <v>11</v>
      </c>
      <c r="I177" s="214"/>
      <c r="J177" s="215">
        <f>ROUND(I177*H177,2)</f>
        <v>0</v>
      </c>
      <c r="K177" s="211" t="s">
        <v>23</v>
      </c>
      <c r="L177" s="62"/>
      <c r="M177" s="216" t="s">
        <v>23</v>
      </c>
      <c r="N177" s="217" t="s">
        <v>44</v>
      </c>
      <c r="O177" s="43"/>
      <c r="P177" s="218">
        <f>O177*H177</f>
        <v>0</v>
      </c>
      <c r="Q177" s="218">
        <v>43</v>
      </c>
      <c r="R177" s="218">
        <f>Q177*H177</f>
        <v>473</v>
      </c>
      <c r="S177" s="218">
        <v>0</v>
      </c>
      <c r="T177" s="219">
        <f>S177*H177</f>
        <v>0</v>
      </c>
      <c r="AR177" s="25" t="s">
        <v>502</v>
      </c>
      <c r="AT177" s="25" t="s">
        <v>498</v>
      </c>
      <c r="AU177" s="25" t="s">
        <v>80</v>
      </c>
      <c r="AY177" s="25" t="s">
        <v>492</v>
      </c>
      <c r="BE177" s="220">
        <f>IF(N177="základní",J177,0)</f>
        <v>0</v>
      </c>
      <c r="BF177" s="220">
        <f>IF(N177="snížená",J177,0)</f>
        <v>0</v>
      </c>
      <c r="BG177" s="220">
        <f>IF(N177="zákl. přenesená",J177,0)</f>
        <v>0</v>
      </c>
      <c r="BH177" s="220">
        <f>IF(N177="sníž. přenesená",J177,0)</f>
        <v>0</v>
      </c>
      <c r="BI177" s="220">
        <f>IF(N177="nulová",J177,0)</f>
        <v>0</v>
      </c>
      <c r="BJ177" s="25" t="s">
        <v>80</v>
      </c>
      <c r="BK177" s="220">
        <f>ROUND(I177*H177,2)</f>
        <v>0</v>
      </c>
      <c r="BL177" s="25" t="s">
        <v>502</v>
      </c>
      <c r="BM177" s="25" t="s">
        <v>800</v>
      </c>
    </row>
    <row r="178" spans="2:65" s="1" customFormat="1">
      <c r="B178" s="42"/>
      <c r="C178" s="64"/>
      <c r="D178" s="227" t="s">
        <v>506</v>
      </c>
      <c r="E178" s="64"/>
      <c r="F178" s="274" t="s">
        <v>9585</v>
      </c>
      <c r="G178" s="64"/>
      <c r="H178" s="64"/>
      <c r="I178" s="177"/>
      <c r="J178" s="64"/>
      <c r="K178" s="64"/>
      <c r="L178" s="62"/>
      <c r="M178" s="223"/>
      <c r="N178" s="43"/>
      <c r="O178" s="43"/>
      <c r="P178" s="43"/>
      <c r="Q178" s="43"/>
      <c r="R178" s="43"/>
      <c r="S178" s="43"/>
      <c r="T178" s="79"/>
      <c r="AT178" s="25" t="s">
        <v>506</v>
      </c>
      <c r="AU178" s="25" t="s">
        <v>80</v>
      </c>
    </row>
    <row r="179" spans="2:65" s="1" customFormat="1" ht="16.5" customHeight="1">
      <c r="B179" s="42"/>
      <c r="C179" s="209" t="s">
        <v>727</v>
      </c>
      <c r="D179" s="209" t="s">
        <v>498</v>
      </c>
      <c r="E179" s="210" t="s">
        <v>9586</v>
      </c>
      <c r="F179" s="211" t="s">
        <v>9587</v>
      </c>
      <c r="G179" s="212" t="s">
        <v>9577</v>
      </c>
      <c r="H179" s="213">
        <v>30</v>
      </c>
      <c r="I179" s="214"/>
      <c r="J179" s="215">
        <f>ROUND(I179*H179,2)</f>
        <v>0</v>
      </c>
      <c r="K179" s="211" t="s">
        <v>23</v>
      </c>
      <c r="L179" s="62"/>
      <c r="M179" s="216" t="s">
        <v>23</v>
      </c>
      <c r="N179" s="217" t="s">
        <v>44</v>
      </c>
      <c r="O179" s="43"/>
      <c r="P179" s="218">
        <f>O179*H179</f>
        <v>0</v>
      </c>
      <c r="Q179" s="218">
        <v>33</v>
      </c>
      <c r="R179" s="218">
        <f>Q179*H179</f>
        <v>990</v>
      </c>
      <c r="S179" s="218">
        <v>0</v>
      </c>
      <c r="T179" s="219">
        <f>S179*H179</f>
        <v>0</v>
      </c>
      <c r="AR179" s="25" t="s">
        <v>502</v>
      </c>
      <c r="AT179" s="25" t="s">
        <v>498</v>
      </c>
      <c r="AU179" s="25" t="s">
        <v>80</v>
      </c>
      <c r="AY179" s="25" t="s">
        <v>492</v>
      </c>
      <c r="BE179" s="220">
        <f>IF(N179="základní",J179,0)</f>
        <v>0</v>
      </c>
      <c r="BF179" s="220">
        <f>IF(N179="snížená",J179,0)</f>
        <v>0</v>
      </c>
      <c r="BG179" s="220">
        <f>IF(N179="zákl. přenesená",J179,0)</f>
        <v>0</v>
      </c>
      <c r="BH179" s="220">
        <f>IF(N179="sníž. přenesená",J179,0)</f>
        <v>0</v>
      </c>
      <c r="BI179" s="220">
        <f>IF(N179="nulová",J179,0)</f>
        <v>0</v>
      </c>
      <c r="BJ179" s="25" t="s">
        <v>80</v>
      </c>
      <c r="BK179" s="220">
        <f>ROUND(I179*H179,2)</f>
        <v>0</v>
      </c>
      <c r="BL179" s="25" t="s">
        <v>502</v>
      </c>
      <c r="BM179" s="25" t="s">
        <v>308</v>
      </c>
    </row>
    <row r="180" spans="2:65" s="1" customFormat="1">
      <c r="B180" s="42"/>
      <c r="C180" s="64"/>
      <c r="D180" s="221" t="s">
        <v>506</v>
      </c>
      <c r="E180" s="64"/>
      <c r="F180" s="222" t="s">
        <v>9587</v>
      </c>
      <c r="G180" s="64"/>
      <c r="H180" s="64"/>
      <c r="I180" s="177"/>
      <c r="J180" s="64"/>
      <c r="K180" s="64"/>
      <c r="L180" s="62"/>
      <c r="M180" s="223"/>
      <c r="N180" s="43"/>
      <c r="O180" s="43"/>
      <c r="P180" s="43"/>
      <c r="Q180" s="43"/>
      <c r="R180" s="43"/>
      <c r="S180" s="43"/>
      <c r="T180" s="79"/>
      <c r="AT180" s="25" t="s">
        <v>506</v>
      </c>
      <c r="AU180" s="25" t="s">
        <v>80</v>
      </c>
    </row>
    <row r="181" spans="2:65" s="11" customFormat="1" ht="37.35" customHeight="1">
      <c r="B181" s="192"/>
      <c r="C181" s="193"/>
      <c r="D181" s="206" t="s">
        <v>72</v>
      </c>
      <c r="E181" s="290" t="s">
        <v>156</v>
      </c>
      <c r="F181" s="290" t="s">
        <v>9588</v>
      </c>
      <c r="G181" s="193"/>
      <c r="H181" s="193"/>
      <c r="I181" s="196"/>
      <c r="J181" s="291">
        <f>BK181</f>
        <v>0</v>
      </c>
      <c r="K181" s="193"/>
      <c r="L181" s="198"/>
      <c r="M181" s="199"/>
      <c r="N181" s="200"/>
      <c r="O181" s="200"/>
      <c r="P181" s="201">
        <f>SUM(P182:P205)</f>
        <v>0</v>
      </c>
      <c r="Q181" s="200"/>
      <c r="R181" s="201">
        <f>SUM(R182:R205)</f>
        <v>3908</v>
      </c>
      <c r="S181" s="200"/>
      <c r="T181" s="202">
        <f>SUM(T182:T205)</f>
        <v>0</v>
      </c>
      <c r="AR181" s="203" t="s">
        <v>80</v>
      </c>
      <c r="AT181" s="204" t="s">
        <v>72</v>
      </c>
      <c r="AU181" s="204" t="s">
        <v>73</v>
      </c>
      <c r="AY181" s="203" t="s">
        <v>492</v>
      </c>
      <c r="BK181" s="205">
        <f>SUM(BK182:BK205)</f>
        <v>0</v>
      </c>
    </row>
    <row r="182" spans="2:65" s="1" customFormat="1" ht="16.5" customHeight="1">
      <c r="B182" s="42"/>
      <c r="C182" s="209" t="s">
        <v>742</v>
      </c>
      <c r="D182" s="209" t="s">
        <v>498</v>
      </c>
      <c r="E182" s="210" t="s">
        <v>9561</v>
      </c>
      <c r="F182" s="211" t="s">
        <v>9562</v>
      </c>
      <c r="G182" s="212" t="s">
        <v>2537</v>
      </c>
      <c r="H182" s="213">
        <v>1</v>
      </c>
      <c r="I182" s="214"/>
      <c r="J182" s="215">
        <f>ROUND(I182*H182,2)</f>
        <v>0</v>
      </c>
      <c r="K182" s="211" t="s">
        <v>23</v>
      </c>
      <c r="L182" s="62"/>
      <c r="M182" s="216" t="s">
        <v>23</v>
      </c>
      <c r="N182" s="217" t="s">
        <v>44</v>
      </c>
      <c r="O182" s="43"/>
      <c r="P182" s="218">
        <f>O182*H182</f>
        <v>0</v>
      </c>
      <c r="Q182" s="218">
        <v>453</v>
      </c>
      <c r="R182" s="218">
        <f>Q182*H182</f>
        <v>453</v>
      </c>
      <c r="S182" s="218">
        <v>0</v>
      </c>
      <c r="T182" s="219">
        <f>S182*H182</f>
        <v>0</v>
      </c>
      <c r="AR182" s="25" t="s">
        <v>502</v>
      </c>
      <c r="AT182" s="25" t="s">
        <v>498</v>
      </c>
      <c r="AU182" s="25" t="s">
        <v>80</v>
      </c>
      <c r="AY182" s="25" t="s">
        <v>492</v>
      </c>
      <c r="BE182" s="220">
        <f>IF(N182="základní",J182,0)</f>
        <v>0</v>
      </c>
      <c r="BF182" s="220">
        <f>IF(N182="snížená",J182,0)</f>
        <v>0</v>
      </c>
      <c r="BG182" s="220">
        <f>IF(N182="zákl. přenesená",J182,0)</f>
        <v>0</v>
      </c>
      <c r="BH182" s="220">
        <f>IF(N182="sníž. přenesená",J182,0)</f>
        <v>0</v>
      </c>
      <c r="BI182" s="220">
        <f>IF(N182="nulová",J182,0)</f>
        <v>0</v>
      </c>
      <c r="BJ182" s="25" t="s">
        <v>80</v>
      </c>
      <c r="BK182" s="220">
        <f>ROUND(I182*H182,2)</f>
        <v>0</v>
      </c>
      <c r="BL182" s="25" t="s">
        <v>502</v>
      </c>
      <c r="BM182" s="25" t="s">
        <v>838</v>
      </c>
    </row>
    <row r="183" spans="2:65" s="1" customFormat="1">
      <c r="B183" s="42"/>
      <c r="C183" s="64"/>
      <c r="D183" s="221" t="s">
        <v>506</v>
      </c>
      <c r="E183" s="64"/>
      <c r="F183" s="222" t="s">
        <v>9562</v>
      </c>
      <c r="G183" s="64"/>
      <c r="H183" s="64"/>
      <c r="I183" s="177"/>
      <c r="J183" s="64"/>
      <c r="K183" s="64"/>
      <c r="L183" s="62"/>
      <c r="M183" s="223"/>
      <c r="N183" s="43"/>
      <c r="O183" s="43"/>
      <c r="P183" s="43"/>
      <c r="Q183" s="43"/>
      <c r="R183" s="43"/>
      <c r="S183" s="43"/>
      <c r="T183" s="79"/>
      <c r="AT183" s="25" t="s">
        <v>506</v>
      </c>
      <c r="AU183" s="25" t="s">
        <v>80</v>
      </c>
    </row>
    <row r="184" spans="2:65" s="1" customFormat="1" ht="24">
      <c r="B184" s="42"/>
      <c r="C184" s="64"/>
      <c r="D184" s="227" t="s">
        <v>2254</v>
      </c>
      <c r="E184" s="64"/>
      <c r="F184" s="273" t="s">
        <v>9563</v>
      </c>
      <c r="G184" s="64"/>
      <c r="H184" s="64"/>
      <c r="I184" s="177"/>
      <c r="J184" s="64"/>
      <c r="K184" s="64"/>
      <c r="L184" s="62"/>
      <c r="M184" s="223"/>
      <c r="N184" s="43"/>
      <c r="O184" s="43"/>
      <c r="P184" s="43"/>
      <c r="Q184" s="43"/>
      <c r="R184" s="43"/>
      <c r="S184" s="43"/>
      <c r="T184" s="79"/>
      <c r="AT184" s="25" t="s">
        <v>2254</v>
      </c>
      <c r="AU184" s="25" t="s">
        <v>80</v>
      </c>
    </row>
    <row r="185" spans="2:65" s="1" customFormat="1" ht="16.5" customHeight="1">
      <c r="B185" s="42"/>
      <c r="C185" s="209" t="s">
        <v>752</v>
      </c>
      <c r="D185" s="209" t="s">
        <v>498</v>
      </c>
      <c r="E185" s="210" t="s">
        <v>9564</v>
      </c>
      <c r="F185" s="211" t="s">
        <v>9565</v>
      </c>
      <c r="G185" s="212" t="s">
        <v>2537</v>
      </c>
      <c r="H185" s="213">
        <v>12</v>
      </c>
      <c r="I185" s="214"/>
      <c r="J185" s="215">
        <f>ROUND(I185*H185,2)</f>
        <v>0</v>
      </c>
      <c r="K185" s="211" t="s">
        <v>23</v>
      </c>
      <c r="L185" s="62"/>
      <c r="M185" s="216" t="s">
        <v>23</v>
      </c>
      <c r="N185" s="217" t="s">
        <v>44</v>
      </c>
      <c r="O185" s="43"/>
      <c r="P185" s="218">
        <f>O185*H185</f>
        <v>0</v>
      </c>
      <c r="Q185" s="218">
        <v>2</v>
      </c>
      <c r="R185" s="218">
        <f>Q185*H185</f>
        <v>24</v>
      </c>
      <c r="S185" s="218">
        <v>0</v>
      </c>
      <c r="T185" s="219">
        <f>S185*H185</f>
        <v>0</v>
      </c>
      <c r="AR185" s="25" t="s">
        <v>502</v>
      </c>
      <c r="AT185" s="25" t="s">
        <v>498</v>
      </c>
      <c r="AU185" s="25" t="s">
        <v>80</v>
      </c>
      <c r="AY185" s="25" t="s">
        <v>492</v>
      </c>
      <c r="BE185" s="220">
        <f>IF(N185="základní",J185,0)</f>
        <v>0</v>
      </c>
      <c r="BF185" s="220">
        <f>IF(N185="snížená",J185,0)</f>
        <v>0</v>
      </c>
      <c r="BG185" s="220">
        <f>IF(N185="zákl. přenesená",J185,0)</f>
        <v>0</v>
      </c>
      <c r="BH185" s="220">
        <f>IF(N185="sníž. přenesená",J185,0)</f>
        <v>0</v>
      </c>
      <c r="BI185" s="220">
        <f>IF(N185="nulová",J185,0)</f>
        <v>0</v>
      </c>
      <c r="BJ185" s="25" t="s">
        <v>80</v>
      </c>
      <c r="BK185" s="220">
        <f>ROUND(I185*H185,2)</f>
        <v>0</v>
      </c>
      <c r="BL185" s="25" t="s">
        <v>502</v>
      </c>
      <c r="BM185" s="25" t="s">
        <v>927</v>
      </c>
    </row>
    <row r="186" spans="2:65" s="1" customFormat="1">
      <c r="B186" s="42"/>
      <c r="C186" s="64"/>
      <c r="D186" s="227" t="s">
        <v>506</v>
      </c>
      <c r="E186" s="64"/>
      <c r="F186" s="274" t="s">
        <v>9566</v>
      </c>
      <c r="G186" s="64"/>
      <c r="H186" s="64"/>
      <c r="I186" s="177"/>
      <c r="J186" s="64"/>
      <c r="K186" s="64"/>
      <c r="L186" s="62"/>
      <c r="M186" s="223"/>
      <c r="N186" s="43"/>
      <c r="O186" s="43"/>
      <c r="P186" s="43"/>
      <c r="Q186" s="43"/>
      <c r="R186" s="43"/>
      <c r="S186" s="43"/>
      <c r="T186" s="79"/>
      <c r="AT186" s="25" t="s">
        <v>506</v>
      </c>
      <c r="AU186" s="25" t="s">
        <v>80</v>
      </c>
    </row>
    <row r="187" spans="2:65" s="1" customFormat="1" ht="16.5" customHeight="1">
      <c r="B187" s="42"/>
      <c r="C187" s="209" t="s">
        <v>765</v>
      </c>
      <c r="D187" s="209" t="s">
        <v>498</v>
      </c>
      <c r="E187" s="210" t="s">
        <v>9567</v>
      </c>
      <c r="F187" s="211" t="s">
        <v>9568</v>
      </c>
      <c r="G187" s="212" t="s">
        <v>2537</v>
      </c>
      <c r="H187" s="213">
        <v>1</v>
      </c>
      <c r="I187" s="214"/>
      <c r="J187" s="215">
        <f>ROUND(I187*H187,2)</f>
        <v>0</v>
      </c>
      <c r="K187" s="211" t="s">
        <v>23</v>
      </c>
      <c r="L187" s="62"/>
      <c r="M187" s="216" t="s">
        <v>23</v>
      </c>
      <c r="N187" s="217" t="s">
        <v>44</v>
      </c>
      <c r="O187" s="43"/>
      <c r="P187" s="218">
        <f>O187*H187</f>
        <v>0</v>
      </c>
      <c r="Q187" s="218">
        <v>2</v>
      </c>
      <c r="R187" s="218">
        <f>Q187*H187</f>
        <v>2</v>
      </c>
      <c r="S187" s="218">
        <v>0</v>
      </c>
      <c r="T187" s="219">
        <f>S187*H187</f>
        <v>0</v>
      </c>
      <c r="AR187" s="25" t="s">
        <v>502</v>
      </c>
      <c r="AT187" s="25" t="s">
        <v>498</v>
      </c>
      <c r="AU187" s="25" t="s">
        <v>80</v>
      </c>
      <c r="AY187" s="25" t="s">
        <v>492</v>
      </c>
      <c r="BE187" s="220">
        <f>IF(N187="základní",J187,0)</f>
        <v>0</v>
      </c>
      <c r="BF187" s="220">
        <f>IF(N187="snížená",J187,0)</f>
        <v>0</v>
      </c>
      <c r="BG187" s="220">
        <f>IF(N187="zákl. přenesená",J187,0)</f>
        <v>0</v>
      </c>
      <c r="BH187" s="220">
        <f>IF(N187="sníž. přenesená",J187,0)</f>
        <v>0</v>
      </c>
      <c r="BI187" s="220">
        <f>IF(N187="nulová",J187,0)</f>
        <v>0</v>
      </c>
      <c r="BJ187" s="25" t="s">
        <v>80</v>
      </c>
      <c r="BK187" s="220">
        <f>ROUND(I187*H187,2)</f>
        <v>0</v>
      </c>
      <c r="BL187" s="25" t="s">
        <v>502</v>
      </c>
      <c r="BM187" s="25" t="s">
        <v>940</v>
      </c>
    </row>
    <row r="188" spans="2:65" s="1" customFormat="1">
      <c r="B188" s="42"/>
      <c r="C188" s="64"/>
      <c r="D188" s="227" t="s">
        <v>506</v>
      </c>
      <c r="E188" s="64"/>
      <c r="F188" s="274" t="s">
        <v>9568</v>
      </c>
      <c r="G188" s="64"/>
      <c r="H188" s="64"/>
      <c r="I188" s="177"/>
      <c r="J188" s="64"/>
      <c r="K188" s="64"/>
      <c r="L188" s="62"/>
      <c r="M188" s="223"/>
      <c r="N188" s="43"/>
      <c r="O188" s="43"/>
      <c r="P188" s="43"/>
      <c r="Q188" s="43"/>
      <c r="R188" s="43"/>
      <c r="S188" s="43"/>
      <c r="T188" s="79"/>
      <c r="AT188" s="25" t="s">
        <v>506</v>
      </c>
      <c r="AU188" s="25" t="s">
        <v>80</v>
      </c>
    </row>
    <row r="189" spans="2:65" s="1" customFormat="1" ht="16.5" customHeight="1">
      <c r="B189" s="42"/>
      <c r="C189" s="209" t="s">
        <v>10</v>
      </c>
      <c r="D189" s="209" t="s">
        <v>498</v>
      </c>
      <c r="E189" s="210" t="s">
        <v>9589</v>
      </c>
      <c r="F189" s="211" t="s">
        <v>9571</v>
      </c>
      <c r="G189" s="212" t="s">
        <v>2537</v>
      </c>
      <c r="H189" s="213">
        <v>1</v>
      </c>
      <c r="I189" s="214"/>
      <c r="J189" s="215">
        <f>ROUND(I189*H189,2)</f>
        <v>0</v>
      </c>
      <c r="K189" s="211" t="s">
        <v>23</v>
      </c>
      <c r="L189" s="62"/>
      <c r="M189" s="216" t="s">
        <v>23</v>
      </c>
      <c r="N189" s="217" t="s">
        <v>44</v>
      </c>
      <c r="O189" s="43"/>
      <c r="P189" s="218">
        <f>O189*H189</f>
        <v>0</v>
      </c>
      <c r="Q189" s="218">
        <v>6</v>
      </c>
      <c r="R189" s="218">
        <f>Q189*H189</f>
        <v>6</v>
      </c>
      <c r="S189" s="218">
        <v>0</v>
      </c>
      <c r="T189" s="219">
        <f>S189*H189</f>
        <v>0</v>
      </c>
      <c r="AR189" s="25" t="s">
        <v>502</v>
      </c>
      <c r="AT189" s="25" t="s">
        <v>498</v>
      </c>
      <c r="AU189" s="25" t="s">
        <v>80</v>
      </c>
      <c r="AY189" s="25" t="s">
        <v>492</v>
      </c>
      <c r="BE189" s="220">
        <f>IF(N189="základní",J189,0)</f>
        <v>0</v>
      </c>
      <c r="BF189" s="220">
        <f>IF(N189="snížená",J189,0)</f>
        <v>0</v>
      </c>
      <c r="BG189" s="220">
        <f>IF(N189="zákl. přenesená",J189,0)</f>
        <v>0</v>
      </c>
      <c r="BH189" s="220">
        <f>IF(N189="sníž. přenesená",J189,0)</f>
        <v>0</v>
      </c>
      <c r="BI189" s="220">
        <f>IF(N189="nulová",J189,0)</f>
        <v>0</v>
      </c>
      <c r="BJ189" s="25" t="s">
        <v>80</v>
      </c>
      <c r="BK189" s="220">
        <f>ROUND(I189*H189,2)</f>
        <v>0</v>
      </c>
      <c r="BL189" s="25" t="s">
        <v>502</v>
      </c>
      <c r="BM189" s="25" t="s">
        <v>958</v>
      </c>
    </row>
    <row r="190" spans="2:65" s="1" customFormat="1">
      <c r="B190" s="42"/>
      <c r="C190" s="64"/>
      <c r="D190" s="227" t="s">
        <v>506</v>
      </c>
      <c r="E190" s="64"/>
      <c r="F190" s="274" t="s">
        <v>9571</v>
      </c>
      <c r="G190" s="64"/>
      <c r="H190" s="64"/>
      <c r="I190" s="177"/>
      <c r="J190" s="64"/>
      <c r="K190" s="64"/>
      <c r="L190" s="62"/>
      <c r="M190" s="223"/>
      <c r="N190" s="43"/>
      <c r="O190" s="43"/>
      <c r="P190" s="43"/>
      <c r="Q190" s="43"/>
      <c r="R190" s="43"/>
      <c r="S190" s="43"/>
      <c r="T190" s="79"/>
      <c r="AT190" s="25" t="s">
        <v>506</v>
      </c>
      <c r="AU190" s="25" t="s">
        <v>80</v>
      </c>
    </row>
    <row r="191" spans="2:65" s="1" customFormat="1" ht="25.5" customHeight="1">
      <c r="B191" s="42"/>
      <c r="C191" s="209" t="s">
        <v>775</v>
      </c>
      <c r="D191" s="209" t="s">
        <v>498</v>
      </c>
      <c r="E191" s="210" t="s">
        <v>9572</v>
      </c>
      <c r="F191" s="211" t="s">
        <v>9573</v>
      </c>
      <c r="G191" s="212" t="s">
        <v>2537</v>
      </c>
      <c r="H191" s="213">
        <v>1</v>
      </c>
      <c r="I191" s="214"/>
      <c r="J191" s="215">
        <f>ROUND(I191*H191,2)</f>
        <v>0</v>
      </c>
      <c r="K191" s="211" t="s">
        <v>23</v>
      </c>
      <c r="L191" s="62"/>
      <c r="M191" s="216" t="s">
        <v>23</v>
      </c>
      <c r="N191" s="217" t="s">
        <v>44</v>
      </c>
      <c r="O191" s="43"/>
      <c r="P191" s="218">
        <f>O191*H191</f>
        <v>0</v>
      </c>
      <c r="Q191" s="218">
        <v>230</v>
      </c>
      <c r="R191" s="218">
        <f>Q191*H191</f>
        <v>230</v>
      </c>
      <c r="S191" s="218">
        <v>0</v>
      </c>
      <c r="T191" s="219">
        <f>S191*H191</f>
        <v>0</v>
      </c>
      <c r="AR191" s="25" t="s">
        <v>502</v>
      </c>
      <c r="AT191" s="25" t="s">
        <v>498</v>
      </c>
      <c r="AU191" s="25" t="s">
        <v>80</v>
      </c>
      <c r="AY191" s="25" t="s">
        <v>492</v>
      </c>
      <c r="BE191" s="220">
        <f>IF(N191="základní",J191,0)</f>
        <v>0</v>
      </c>
      <c r="BF191" s="220">
        <f>IF(N191="snížená",J191,0)</f>
        <v>0</v>
      </c>
      <c r="BG191" s="220">
        <f>IF(N191="zákl. přenesená",J191,0)</f>
        <v>0</v>
      </c>
      <c r="BH191" s="220">
        <f>IF(N191="sníž. přenesená",J191,0)</f>
        <v>0</v>
      </c>
      <c r="BI191" s="220">
        <f>IF(N191="nulová",J191,0)</f>
        <v>0</v>
      </c>
      <c r="BJ191" s="25" t="s">
        <v>80</v>
      </c>
      <c r="BK191" s="220">
        <f>ROUND(I191*H191,2)</f>
        <v>0</v>
      </c>
      <c r="BL191" s="25" t="s">
        <v>502</v>
      </c>
      <c r="BM191" s="25" t="s">
        <v>977</v>
      </c>
    </row>
    <row r="192" spans="2:65" s="1" customFormat="1" ht="24">
      <c r="B192" s="42"/>
      <c r="C192" s="64"/>
      <c r="D192" s="221" t="s">
        <v>506</v>
      </c>
      <c r="E192" s="64"/>
      <c r="F192" s="222" t="s">
        <v>9573</v>
      </c>
      <c r="G192" s="64"/>
      <c r="H192" s="64"/>
      <c r="I192" s="177"/>
      <c r="J192" s="64"/>
      <c r="K192" s="64"/>
      <c r="L192" s="62"/>
      <c r="M192" s="223"/>
      <c r="N192" s="43"/>
      <c r="O192" s="43"/>
      <c r="P192" s="43"/>
      <c r="Q192" s="43"/>
      <c r="R192" s="43"/>
      <c r="S192" s="43"/>
      <c r="T192" s="79"/>
      <c r="AT192" s="25" t="s">
        <v>506</v>
      </c>
      <c r="AU192" s="25" t="s">
        <v>80</v>
      </c>
    </row>
    <row r="193" spans="2:65" s="1" customFormat="1" ht="24">
      <c r="B193" s="42"/>
      <c r="C193" s="64"/>
      <c r="D193" s="227" t="s">
        <v>2254</v>
      </c>
      <c r="E193" s="64"/>
      <c r="F193" s="273" t="s">
        <v>9574</v>
      </c>
      <c r="G193" s="64"/>
      <c r="H193" s="64"/>
      <c r="I193" s="177"/>
      <c r="J193" s="64"/>
      <c r="K193" s="64"/>
      <c r="L193" s="62"/>
      <c r="M193" s="223"/>
      <c r="N193" s="43"/>
      <c r="O193" s="43"/>
      <c r="P193" s="43"/>
      <c r="Q193" s="43"/>
      <c r="R193" s="43"/>
      <c r="S193" s="43"/>
      <c r="T193" s="79"/>
      <c r="AT193" s="25" t="s">
        <v>2254</v>
      </c>
      <c r="AU193" s="25" t="s">
        <v>80</v>
      </c>
    </row>
    <row r="194" spans="2:65" s="1" customFormat="1" ht="16.5" customHeight="1">
      <c r="B194" s="42"/>
      <c r="C194" s="209" t="s">
        <v>781</v>
      </c>
      <c r="D194" s="209" t="s">
        <v>498</v>
      </c>
      <c r="E194" s="210" t="s">
        <v>9575</v>
      </c>
      <c r="F194" s="211" t="s">
        <v>9576</v>
      </c>
      <c r="G194" s="212" t="s">
        <v>9577</v>
      </c>
      <c r="H194" s="213">
        <v>3</v>
      </c>
      <c r="I194" s="214"/>
      <c r="J194" s="215">
        <f>ROUND(I194*H194,2)</f>
        <v>0</v>
      </c>
      <c r="K194" s="211" t="s">
        <v>23</v>
      </c>
      <c r="L194" s="62"/>
      <c r="M194" s="216" t="s">
        <v>23</v>
      </c>
      <c r="N194" s="217" t="s">
        <v>44</v>
      </c>
      <c r="O194" s="43"/>
      <c r="P194" s="218">
        <f>O194*H194</f>
        <v>0</v>
      </c>
      <c r="Q194" s="218">
        <v>74</v>
      </c>
      <c r="R194" s="218">
        <f>Q194*H194</f>
        <v>222</v>
      </c>
      <c r="S194" s="218">
        <v>0</v>
      </c>
      <c r="T194" s="219">
        <f>S194*H194</f>
        <v>0</v>
      </c>
      <c r="AR194" s="25" t="s">
        <v>502</v>
      </c>
      <c r="AT194" s="25" t="s">
        <v>498</v>
      </c>
      <c r="AU194" s="25" t="s">
        <v>80</v>
      </c>
      <c r="AY194" s="25" t="s">
        <v>492</v>
      </c>
      <c r="BE194" s="220">
        <f>IF(N194="základní",J194,0)</f>
        <v>0</v>
      </c>
      <c r="BF194" s="220">
        <f>IF(N194="snížená",J194,0)</f>
        <v>0</v>
      </c>
      <c r="BG194" s="220">
        <f>IF(N194="zákl. přenesená",J194,0)</f>
        <v>0</v>
      </c>
      <c r="BH194" s="220">
        <f>IF(N194="sníž. přenesená",J194,0)</f>
        <v>0</v>
      </c>
      <c r="BI194" s="220">
        <f>IF(N194="nulová",J194,0)</f>
        <v>0</v>
      </c>
      <c r="BJ194" s="25" t="s">
        <v>80</v>
      </c>
      <c r="BK194" s="220">
        <f>ROUND(I194*H194,2)</f>
        <v>0</v>
      </c>
      <c r="BL194" s="25" t="s">
        <v>502</v>
      </c>
      <c r="BM194" s="25" t="s">
        <v>1008</v>
      </c>
    </row>
    <row r="195" spans="2:65" s="1" customFormat="1">
      <c r="B195" s="42"/>
      <c r="C195" s="64"/>
      <c r="D195" s="227" t="s">
        <v>506</v>
      </c>
      <c r="E195" s="64"/>
      <c r="F195" s="274" t="s">
        <v>9576</v>
      </c>
      <c r="G195" s="64"/>
      <c r="H195" s="64"/>
      <c r="I195" s="177"/>
      <c r="J195" s="64"/>
      <c r="K195" s="64"/>
      <c r="L195" s="62"/>
      <c r="M195" s="223"/>
      <c r="N195" s="43"/>
      <c r="O195" s="43"/>
      <c r="P195" s="43"/>
      <c r="Q195" s="43"/>
      <c r="R195" s="43"/>
      <c r="S195" s="43"/>
      <c r="T195" s="79"/>
      <c r="AT195" s="25" t="s">
        <v>506</v>
      </c>
      <c r="AU195" s="25" t="s">
        <v>80</v>
      </c>
    </row>
    <row r="196" spans="2:65" s="1" customFormat="1" ht="16.5" customHeight="1">
      <c r="B196" s="42"/>
      <c r="C196" s="209" t="s">
        <v>787</v>
      </c>
      <c r="D196" s="209" t="s">
        <v>498</v>
      </c>
      <c r="E196" s="210" t="s">
        <v>9578</v>
      </c>
      <c r="F196" s="211" t="s">
        <v>9579</v>
      </c>
      <c r="G196" s="212" t="s">
        <v>9577</v>
      </c>
      <c r="H196" s="213">
        <v>4</v>
      </c>
      <c r="I196" s="214"/>
      <c r="J196" s="215">
        <f>ROUND(I196*H196,2)</f>
        <v>0</v>
      </c>
      <c r="K196" s="211" t="s">
        <v>23</v>
      </c>
      <c r="L196" s="62"/>
      <c r="M196" s="216" t="s">
        <v>23</v>
      </c>
      <c r="N196" s="217" t="s">
        <v>44</v>
      </c>
      <c r="O196" s="43"/>
      <c r="P196" s="218">
        <f>O196*H196</f>
        <v>0</v>
      </c>
      <c r="Q196" s="218">
        <v>74</v>
      </c>
      <c r="R196" s="218">
        <f>Q196*H196</f>
        <v>296</v>
      </c>
      <c r="S196" s="218">
        <v>0</v>
      </c>
      <c r="T196" s="219">
        <f>S196*H196</f>
        <v>0</v>
      </c>
      <c r="AR196" s="25" t="s">
        <v>502</v>
      </c>
      <c r="AT196" s="25" t="s">
        <v>498</v>
      </c>
      <c r="AU196" s="25" t="s">
        <v>80</v>
      </c>
      <c r="AY196" s="25" t="s">
        <v>492</v>
      </c>
      <c r="BE196" s="220">
        <f>IF(N196="základní",J196,0)</f>
        <v>0</v>
      </c>
      <c r="BF196" s="220">
        <f>IF(N196="snížená",J196,0)</f>
        <v>0</v>
      </c>
      <c r="BG196" s="220">
        <f>IF(N196="zákl. přenesená",J196,0)</f>
        <v>0</v>
      </c>
      <c r="BH196" s="220">
        <f>IF(N196="sníž. přenesená",J196,0)</f>
        <v>0</v>
      </c>
      <c r="BI196" s="220">
        <f>IF(N196="nulová",J196,0)</f>
        <v>0</v>
      </c>
      <c r="BJ196" s="25" t="s">
        <v>80</v>
      </c>
      <c r="BK196" s="220">
        <f>ROUND(I196*H196,2)</f>
        <v>0</v>
      </c>
      <c r="BL196" s="25" t="s">
        <v>502</v>
      </c>
      <c r="BM196" s="25" t="s">
        <v>1022</v>
      </c>
    </row>
    <row r="197" spans="2:65" s="1" customFormat="1">
      <c r="B197" s="42"/>
      <c r="C197" s="64"/>
      <c r="D197" s="227" t="s">
        <v>506</v>
      </c>
      <c r="E197" s="64"/>
      <c r="F197" s="274" t="s">
        <v>9579</v>
      </c>
      <c r="G197" s="64"/>
      <c r="H197" s="64"/>
      <c r="I197" s="177"/>
      <c r="J197" s="64"/>
      <c r="K197" s="64"/>
      <c r="L197" s="62"/>
      <c r="M197" s="223"/>
      <c r="N197" s="43"/>
      <c r="O197" s="43"/>
      <c r="P197" s="43"/>
      <c r="Q197" s="43"/>
      <c r="R197" s="43"/>
      <c r="S197" s="43"/>
      <c r="T197" s="79"/>
      <c r="AT197" s="25" t="s">
        <v>506</v>
      </c>
      <c r="AU197" s="25" t="s">
        <v>80</v>
      </c>
    </row>
    <row r="198" spans="2:65" s="1" customFormat="1" ht="16.5" customHeight="1">
      <c r="B198" s="42"/>
      <c r="C198" s="209" t="s">
        <v>792</v>
      </c>
      <c r="D198" s="209" t="s">
        <v>498</v>
      </c>
      <c r="E198" s="210" t="s">
        <v>9580</v>
      </c>
      <c r="F198" s="211" t="s">
        <v>9581</v>
      </c>
      <c r="G198" s="212" t="s">
        <v>9577</v>
      </c>
      <c r="H198" s="213">
        <v>3</v>
      </c>
      <c r="I198" s="214"/>
      <c r="J198" s="215">
        <f>ROUND(I198*H198,2)</f>
        <v>0</v>
      </c>
      <c r="K198" s="211" t="s">
        <v>23</v>
      </c>
      <c r="L198" s="62"/>
      <c r="M198" s="216" t="s">
        <v>23</v>
      </c>
      <c r="N198" s="217" t="s">
        <v>44</v>
      </c>
      <c r="O198" s="43"/>
      <c r="P198" s="218">
        <f>O198*H198</f>
        <v>0</v>
      </c>
      <c r="Q198" s="218">
        <v>59</v>
      </c>
      <c r="R198" s="218">
        <f>Q198*H198</f>
        <v>177</v>
      </c>
      <c r="S198" s="218">
        <v>0</v>
      </c>
      <c r="T198" s="219">
        <f>S198*H198</f>
        <v>0</v>
      </c>
      <c r="AR198" s="25" t="s">
        <v>502</v>
      </c>
      <c r="AT198" s="25" t="s">
        <v>498</v>
      </c>
      <c r="AU198" s="25" t="s">
        <v>80</v>
      </c>
      <c r="AY198" s="25" t="s">
        <v>492</v>
      </c>
      <c r="BE198" s="220">
        <f>IF(N198="základní",J198,0)</f>
        <v>0</v>
      </c>
      <c r="BF198" s="220">
        <f>IF(N198="snížená",J198,0)</f>
        <v>0</v>
      </c>
      <c r="BG198" s="220">
        <f>IF(N198="zákl. přenesená",J198,0)</f>
        <v>0</v>
      </c>
      <c r="BH198" s="220">
        <f>IF(N198="sníž. přenesená",J198,0)</f>
        <v>0</v>
      </c>
      <c r="BI198" s="220">
        <f>IF(N198="nulová",J198,0)</f>
        <v>0</v>
      </c>
      <c r="BJ198" s="25" t="s">
        <v>80</v>
      </c>
      <c r="BK198" s="220">
        <f>ROUND(I198*H198,2)</f>
        <v>0</v>
      </c>
      <c r="BL198" s="25" t="s">
        <v>502</v>
      </c>
      <c r="BM198" s="25" t="s">
        <v>1039</v>
      </c>
    </row>
    <row r="199" spans="2:65" s="1" customFormat="1">
      <c r="B199" s="42"/>
      <c r="C199" s="64"/>
      <c r="D199" s="227" t="s">
        <v>506</v>
      </c>
      <c r="E199" s="64"/>
      <c r="F199" s="274" t="s">
        <v>9581</v>
      </c>
      <c r="G199" s="64"/>
      <c r="H199" s="64"/>
      <c r="I199" s="177"/>
      <c r="J199" s="64"/>
      <c r="K199" s="64"/>
      <c r="L199" s="62"/>
      <c r="M199" s="223"/>
      <c r="N199" s="43"/>
      <c r="O199" s="43"/>
      <c r="P199" s="43"/>
      <c r="Q199" s="43"/>
      <c r="R199" s="43"/>
      <c r="S199" s="43"/>
      <c r="T199" s="79"/>
      <c r="AT199" s="25" t="s">
        <v>506</v>
      </c>
      <c r="AU199" s="25" t="s">
        <v>80</v>
      </c>
    </row>
    <row r="200" spans="2:65" s="1" customFormat="1" ht="16.5" customHeight="1">
      <c r="B200" s="42"/>
      <c r="C200" s="209" t="s">
        <v>800</v>
      </c>
      <c r="D200" s="209" t="s">
        <v>498</v>
      </c>
      <c r="E200" s="210" t="s">
        <v>9582</v>
      </c>
      <c r="F200" s="211" t="s">
        <v>9583</v>
      </c>
      <c r="G200" s="212" t="s">
        <v>9577</v>
      </c>
      <c r="H200" s="213">
        <v>19</v>
      </c>
      <c r="I200" s="214"/>
      <c r="J200" s="215">
        <f>ROUND(I200*H200,2)</f>
        <v>0</v>
      </c>
      <c r="K200" s="211" t="s">
        <v>23</v>
      </c>
      <c r="L200" s="62"/>
      <c r="M200" s="216" t="s">
        <v>23</v>
      </c>
      <c r="N200" s="217" t="s">
        <v>44</v>
      </c>
      <c r="O200" s="43"/>
      <c r="P200" s="218">
        <f>O200*H200</f>
        <v>0</v>
      </c>
      <c r="Q200" s="218">
        <v>51</v>
      </c>
      <c r="R200" s="218">
        <f>Q200*H200</f>
        <v>969</v>
      </c>
      <c r="S200" s="218">
        <v>0</v>
      </c>
      <c r="T200" s="219">
        <f>S200*H200</f>
        <v>0</v>
      </c>
      <c r="AR200" s="25" t="s">
        <v>502</v>
      </c>
      <c r="AT200" s="25" t="s">
        <v>498</v>
      </c>
      <c r="AU200" s="25" t="s">
        <v>80</v>
      </c>
      <c r="AY200" s="25" t="s">
        <v>492</v>
      </c>
      <c r="BE200" s="220">
        <f>IF(N200="základní",J200,0)</f>
        <v>0</v>
      </c>
      <c r="BF200" s="220">
        <f>IF(N200="snížená",J200,0)</f>
        <v>0</v>
      </c>
      <c r="BG200" s="220">
        <f>IF(N200="zákl. přenesená",J200,0)</f>
        <v>0</v>
      </c>
      <c r="BH200" s="220">
        <f>IF(N200="sníž. přenesená",J200,0)</f>
        <v>0</v>
      </c>
      <c r="BI200" s="220">
        <f>IF(N200="nulová",J200,0)</f>
        <v>0</v>
      </c>
      <c r="BJ200" s="25" t="s">
        <v>80</v>
      </c>
      <c r="BK200" s="220">
        <f>ROUND(I200*H200,2)</f>
        <v>0</v>
      </c>
      <c r="BL200" s="25" t="s">
        <v>502</v>
      </c>
      <c r="BM200" s="25" t="s">
        <v>1055</v>
      </c>
    </row>
    <row r="201" spans="2:65" s="1" customFormat="1">
      <c r="B201" s="42"/>
      <c r="C201" s="64"/>
      <c r="D201" s="227" t="s">
        <v>506</v>
      </c>
      <c r="E201" s="64"/>
      <c r="F201" s="274" t="s">
        <v>9583</v>
      </c>
      <c r="G201" s="64"/>
      <c r="H201" s="64"/>
      <c r="I201" s="177"/>
      <c r="J201" s="64"/>
      <c r="K201" s="64"/>
      <c r="L201" s="62"/>
      <c r="M201" s="223"/>
      <c r="N201" s="43"/>
      <c r="O201" s="43"/>
      <c r="P201" s="43"/>
      <c r="Q201" s="43"/>
      <c r="R201" s="43"/>
      <c r="S201" s="43"/>
      <c r="T201" s="79"/>
      <c r="AT201" s="25" t="s">
        <v>506</v>
      </c>
      <c r="AU201" s="25" t="s">
        <v>80</v>
      </c>
    </row>
    <row r="202" spans="2:65" s="1" customFormat="1" ht="16.5" customHeight="1">
      <c r="B202" s="42"/>
      <c r="C202" s="209" t="s">
        <v>9</v>
      </c>
      <c r="D202" s="209" t="s">
        <v>498</v>
      </c>
      <c r="E202" s="210" t="s">
        <v>9584</v>
      </c>
      <c r="F202" s="211" t="s">
        <v>9585</v>
      </c>
      <c r="G202" s="212" t="s">
        <v>9577</v>
      </c>
      <c r="H202" s="213">
        <v>11</v>
      </c>
      <c r="I202" s="214"/>
      <c r="J202" s="215">
        <f>ROUND(I202*H202,2)</f>
        <v>0</v>
      </c>
      <c r="K202" s="211" t="s">
        <v>23</v>
      </c>
      <c r="L202" s="62"/>
      <c r="M202" s="216" t="s">
        <v>23</v>
      </c>
      <c r="N202" s="217" t="s">
        <v>44</v>
      </c>
      <c r="O202" s="43"/>
      <c r="P202" s="218">
        <f>O202*H202</f>
        <v>0</v>
      </c>
      <c r="Q202" s="218">
        <v>43</v>
      </c>
      <c r="R202" s="218">
        <f>Q202*H202</f>
        <v>473</v>
      </c>
      <c r="S202" s="218">
        <v>0</v>
      </c>
      <c r="T202" s="219">
        <f>S202*H202</f>
        <v>0</v>
      </c>
      <c r="AR202" s="25" t="s">
        <v>502</v>
      </c>
      <c r="AT202" s="25" t="s">
        <v>498</v>
      </c>
      <c r="AU202" s="25" t="s">
        <v>80</v>
      </c>
      <c r="AY202" s="25" t="s">
        <v>492</v>
      </c>
      <c r="BE202" s="220">
        <f>IF(N202="základní",J202,0)</f>
        <v>0</v>
      </c>
      <c r="BF202" s="220">
        <f>IF(N202="snížená",J202,0)</f>
        <v>0</v>
      </c>
      <c r="BG202" s="220">
        <f>IF(N202="zákl. přenesená",J202,0)</f>
        <v>0</v>
      </c>
      <c r="BH202" s="220">
        <f>IF(N202="sníž. přenesená",J202,0)</f>
        <v>0</v>
      </c>
      <c r="BI202" s="220">
        <f>IF(N202="nulová",J202,0)</f>
        <v>0</v>
      </c>
      <c r="BJ202" s="25" t="s">
        <v>80</v>
      </c>
      <c r="BK202" s="220">
        <f>ROUND(I202*H202,2)</f>
        <v>0</v>
      </c>
      <c r="BL202" s="25" t="s">
        <v>502</v>
      </c>
      <c r="BM202" s="25" t="s">
        <v>1067</v>
      </c>
    </row>
    <row r="203" spans="2:65" s="1" customFormat="1">
      <c r="B203" s="42"/>
      <c r="C203" s="64"/>
      <c r="D203" s="227" t="s">
        <v>506</v>
      </c>
      <c r="E203" s="64"/>
      <c r="F203" s="274" t="s">
        <v>9585</v>
      </c>
      <c r="G203" s="64"/>
      <c r="H203" s="64"/>
      <c r="I203" s="177"/>
      <c r="J203" s="64"/>
      <c r="K203" s="64"/>
      <c r="L203" s="62"/>
      <c r="M203" s="223"/>
      <c r="N203" s="43"/>
      <c r="O203" s="43"/>
      <c r="P203" s="43"/>
      <c r="Q203" s="43"/>
      <c r="R203" s="43"/>
      <c r="S203" s="43"/>
      <c r="T203" s="79"/>
      <c r="AT203" s="25" t="s">
        <v>506</v>
      </c>
      <c r="AU203" s="25" t="s">
        <v>80</v>
      </c>
    </row>
    <row r="204" spans="2:65" s="1" customFormat="1" ht="16.5" customHeight="1">
      <c r="B204" s="42"/>
      <c r="C204" s="209" t="s">
        <v>308</v>
      </c>
      <c r="D204" s="209" t="s">
        <v>498</v>
      </c>
      <c r="E204" s="210" t="s">
        <v>9586</v>
      </c>
      <c r="F204" s="211" t="s">
        <v>9587</v>
      </c>
      <c r="G204" s="212" t="s">
        <v>9577</v>
      </c>
      <c r="H204" s="213">
        <v>32</v>
      </c>
      <c r="I204" s="214"/>
      <c r="J204" s="215">
        <f>ROUND(I204*H204,2)</f>
        <v>0</v>
      </c>
      <c r="K204" s="211" t="s">
        <v>23</v>
      </c>
      <c r="L204" s="62"/>
      <c r="M204" s="216" t="s">
        <v>23</v>
      </c>
      <c r="N204" s="217" t="s">
        <v>44</v>
      </c>
      <c r="O204" s="43"/>
      <c r="P204" s="218">
        <f>O204*H204</f>
        <v>0</v>
      </c>
      <c r="Q204" s="218">
        <v>33</v>
      </c>
      <c r="R204" s="218">
        <f>Q204*H204</f>
        <v>1056</v>
      </c>
      <c r="S204" s="218">
        <v>0</v>
      </c>
      <c r="T204" s="219">
        <f>S204*H204</f>
        <v>0</v>
      </c>
      <c r="AR204" s="25" t="s">
        <v>502</v>
      </c>
      <c r="AT204" s="25" t="s">
        <v>498</v>
      </c>
      <c r="AU204" s="25" t="s">
        <v>80</v>
      </c>
      <c r="AY204" s="25" t="s">
        <v>492</v>
      </c>
      <c r="BE204" s="220">
        <f>IF(N204="základní",J204,0)</f>
        <v>0</v>
      </c>
      <c r="BF204" s="220">
        <f>IF(N204="snížená",J204,0)</f>
        <v>0</v>
      </c>
      <c r="BG204" s="220">
        <f>IF(N204="zákl. přenesená",J204,0)</f>
        <v>0</v>
      </c>
      <c r="BH204" s="220">
        <f>IF(N204="sníž. přenesená",J204,0)</f>
        <v>0</v>
      </c>
      <c r="BI204" s="220">
        <f>IF(N204="nulová",J204,0)</f>
        <v>0</v>
      </c>
      <c r="BJ204" s="25" t="s">
        <v>80</v>
      </c>
      <c r="BK204" s="220">
        <f>ROUND(I204*H204,2)</f>
        <v>0</v>
      </c>
      <c r="BL204" s="25" t="s">
        <v>502</v>
      </c>
      <c r="BM204" s="25" t="s">
        <v>1079</v>
      </c>
    </row>
    <row r="205" spans="2:65" s="1" customFormat="1">
      <c r="B205" s="42"/>
      <c r="C205" s="64"/>
      <c r="D205" s="221" t="s">
        <v>506</v>
      </c>
      <c r="E205" s="64"/>
      <c r="F205" s="222" t="s">
        <v>9587</v>
      </c>
      <c r="G205" s="64"/>
      <c r="H205" s="64"/>
      <c r="I205" s="177"/>
      <c r="J205" s="64"/>
      <c r="K205" s="64"/>
      <c r="L205" s="62"/>
      <c r="M205" s="223"/>
      <c r="N205" s="43"/>
      <c r="O205" s="43"/>
      <c r="P205" s="43"/>
      <c r="Q205" s="43"/>
      <c r="R205" s="43"/>
      <c r="S205" s="43"/>
      <c r="T205" s="79"/>
      <c r="AT205" s="25" t="s">
        <v>506</v>
      </c>
      <c r="AU205" s="25" t="s">
        <v>80</v>
      </c>
    </row>
    <row r="206" spans="2:65" s="11" customFormat="1" ht="37.35" customHeight="1">
      <c r="B206" s="192"/>
      <c r="C206" s="193"/>
      <c r="D206" s="206" t="s">
        <v>72</v>
      </c>
      <c r="E206" s="290" t="s">
        <v>4874</v>
      </c>
      <c r="F206" s="290" t="s">
        <v>9590</v>
      </c>
      <c r="G206" s="193"/>
      <c r="H206" s="193"/>
      <c r="I206" s="196"/>
      <c r="J206" s="291">
        <f>BK206</f>
        <v>0</v>
      </c>
      <c r="K206" s="193"/>
      <c r="L206" s="198"/>
      <c r="M206" s="199"/>
      <c r="N206" s="200"/>
      <c r="O206" s="200"/>
      <c r="P206" s="201">
        <f>SUM(P207:P231)</f>
        <v>0</v>
      </c>
      <c r="Q206" s="200"/>
      <c r="R206" s="201">
        <f>SUM(R207:R231)</f>
        <v>3675.5</v>
      </c>
      <c r="S206" s="200"/>
      <c r="T206" s="202">
        <f>SUM(T207:T231)</f>
        <v>0</v>
      </c>
      <c r="AR206" s="203" t="s">
        <v>80</v>
      </c>
      <c r="AT206" s="204" t="s">
        <v>72</v>
      </c>
      <c r="AU206" s="204" t="s">
        <v>73</v>
      </c>
      <c r="AY206" s="203" t="s">
        <v>492</v>
      </c>
      <c r="BK206" s="205">
        <f>SUM(BK207:BK231)</f>
        <v>0</v>
      </c>
    </row>
    <row r="207" spans="2:65" s="1" customFormat="1" ht="16.5" customHeight="1">
      <c r="B207" s="42"/>
      <c r="C207" s="209" t="s">
        <v>829</v>
      </c>
      <c r="D207" s="209" t="s">
        <v>498</v>
      </c>
      <c r="E207" s="210" t="s">
        <v>9591</v>
      </c>
      <c r="F207" s="211" t="s">
        <v>9592</v>
      </c>
      <c r="G207" s="212" t="s">
        <v>2537</v>
      </c>
      <c r="H207" s="213">
        <v>1</v>
      </c>
      <c r="I207" s="214"/>
      <c r="J207" s="215">
        <f>ROUND(I207*H207,2)</f>
        <v>0</v>
      </c>
      <c r="K207" s="211" t="s">
        <v>23</v>
      </c>
      <c r="L207" s="62"/>
      <c r="M207" s="216" t="s">
        <v>23</v>
      </c>
      <c r="N207" s="217" t="s">
        <v>44</v>
      </c>
      <c r="O207" s="43"/>
      <c r="P207" s="218">
        <f>O207*H207</f>
        <v>0</v>
      </c>
      <c r="Q207" s="218">
        <v>647</v>
      </c>
      <c r="R207" s="218">
        <f>Q207*H207</f>
        <v>647</v>
      </c>
      <c r="S207" s="218">
        <v>0</v>
      </c>
      <c r="T207" s="219">
        <f>S207*H207</f>
        <v>0</v>
      </c>
      <c r="AR207" s="25" t="s">
        <v>502</v>
      </c>
      <c r="AT207" s="25" t="s">
        <v>498</v>
      </c>
      <c r="AU207" s="25" t="s">
        <v>80</v>
      </c>
      <c r="AY207" s="25" t="s">
        <v>492</v>
      </c>
      <c r="BE207" s="220">
        <f>IF(N207="základní",J207,0)</f>
        <v>0</v>
      </c>
      <c r="BF207" s="220">
        <f>IF(N207="snížená",J207,0)</f>
        <v>0</v>
      </c>
      <c r="BG207" s="220">
        <f>IF(N207="zákl. přenesená",J207,0)</f>
        <v>0</v>
      </c>
      <c r="BH207" s="220">
        <f>IF(N207="sníž. přenesená",J207,0)</f>
        <v>0</v>
      </c>
      <c r="BI207" s="220">
        <f>IF(N207="nulová",J207,0)</f>
        <v>0</v>
      </c>
      <c r="BJ207" s="25" t="s">
        <v>80</v>
      </c>
      <c r="BK207" s="220">
        <f>ROUND(I207*H207,2)</f>
        <v>0</v>
      </c>
      <c r="BL207" s="25" t="s">
        <v>502</v>
      </c>
      <c r="BM207" s="25" t="s">
        <v>1089</v>
      </c>
    </row>
    <row r="208" spans="2:65" s="1" customFormat="1">
      <c r="B208" s="42"/>
      <c r="C208" s="64"/>
      <c r="D208" s="221" t="s">
        <v>506</v>
      </c>
      <c r="E208" s="64"/>
      <c r="F208" s="222" t="s">
        <v>9592</v>
      </c>
      <c r="G208" s="64"/>
      <c r="H208" s="64"/>
      <c r="I208" s="177"/>
      <c r="J208" s="64"/>
      <c r="K208" s="64"/>
      <c r="L208" s="62"/>
      <c r="M208" s="223"/>
      <c r="N208" s="43"/>
      <c r="O208" s="43"/>
      <c r="P208" s="43"/>
      <c r="Q208" s="43"/>
      <c r="R208" s="43"/>
      <c r="S208" s="43"/>
      <c r="T208" s="79"/>
      <c r="AT208" s="25" t="s">
        <v>506</v>
      </c>
      <c r="AU208" s="25" t="s">
        <v>80</v>
      </c>
    </row>
    <row r="209" spans="2:65" s="1" customFormat="1" ht="24">
      <c r="B209" s="42"/>
      <c r="C209" s="64"/>
      <c r="D209" s="227" t="s">
        <v>2254</v>
      </c>
      <c r="E209" s="64"/>
      <c r="F209" s="273" t="s">
        <v>9563</v>
      </c>
      <c r="G209" s="64"/>
      <c r="H209" s="64"/>
      <c r="I209" s="177"/>
      <c r="J209" s="64"/>
      <c r="K209" s="64"/>
      <c r="L209" s="62"/>
      <c r="M209" s="223"/>
      <c r="N209" s="43"/>
      <c r="O209" s="43"/>
      <c r="P209" s="43"/>
      <c r="Q209" s="43"/>
      <c r="R209" s="43"/>
      <c r="S209" s="43"/>
      <c r="T209" s="79"/>
      <c r="AT209" s="25" t="s">
        <v>2254</v>
      </c>
      <c r="AU209" s="25" t="s">
        <v>80</v>
      </c>
    </row>
    <row r="210" spans="2:65" s="1" customFormat="1" ht="16.5" customHeight="1">
      <c r="B210" s="42"/>
      <c r="C210" s="209" t="s">
        <v>838</v>
      </c>
      <c r="D210" s="209" t="s">
        <v>498</v>
      </c>
      <c r="E210" s="210" t="s">
        <v>9593</v>
      </c>
      <c r="F210" s="211" t="s">
        <v>9594</v>
      </c>
      <c r="G210" s="212" t="s">
        <v>2537</v>
      </c>
      <c r="H210" s="213">
        <v>1</v>
      </c>
      <c r="I210" s="214"/>
      <c r="J210" s="215">
        <f>ROUND(I210*H210,2)</f>
        <v>0</v>
      </c>
      <c r="K210" s="211" t="s">
        <v>23</v>
      </c>
      <c r="L210" s="62"/>
      <c r="M210" s="216" t="s">
        <v>23</v>
      </c>
      <c r="N210" s="217" t="s">
        <v>44</v>
      </c>
      <c r="O210" s="43"/>
      <c r="P210" s="218">
        <f>O210*H210</f>
        <v>0</v>
      </c>
      <c r="Q210" s="218">
        <v>9</v>
      </c>
      <c r="R210" s="218">
        <f>Q210*H210</f>
        <v>9</v>
      </c>
      <c r="S210" s="218">
        <v>0</v>
      </c>
      <c r="T210" s="219">
        <f>S210*H210</f>
        <v>0</v>
      </c>
      <c r="AR210" s="25" t="s">
        <v>502</v>
      </c>
      <c r="AT210" s="25" t="s">
        <v>498</v>
      </c>
      <c r="AU210" s="25" t="s">
        <v>80</v>
      </c>
      <c r="AY210" s="25" t="s">
        <v>492</v>
      </c>
      <c r="BE210" s="220">
        <f>IF(N210="základní",J210,0)</f>
        <v>0</v>
      </c>
      <c r="BF210" s="220">
        <f>IF(N210="snížená",J210,0)</f>
        <v>0</v>
      </c>
      <c r="BG210" s="220">
        <f>IF(N210="zákl. přenesená",J210,0)</f>
        <v>0</v>
      </c>
      <c r="BH210" s="220">
        <f>IF(N210="sníž. přenesená",J210,0)</f>
        <v>0</v>
      </c>
      <c r="BI210" s="220">
        <f>IF(N210="nulová",J210,0)</f>
        <v>0</v>
      </c>
      <c r="BJ210" s="25" t="s">
        <v>80</v>
      </c>
      <c r="BK210" s="220">
        <f>ROUND(I210*H210,2)</f>
        <v>0</v>
      </c>
      <c r="BL210" s="25" t="s">
        <v>502</v>
      </c>
      <c r="BM210" s="25" t="s">
        <v>1102</v>
      </c>
    </row>
    <row r="211" spans="2:65" s="1" customFormat="1">
      <c r="B211" s="42"/>
      <c r="C211" s="64"/>
      <c r="D211" s="227" t="s">
        <v>506</v>
      </c>
      <c r="E211" s="64"/>
      <c r="F211" s="274" t="s">
        <v>9595</v>
      </c>
      <c r="G211" s="64"/>
      <c r="H211" s="64"/>
      <c r="I211" s="177"/>
      <c r="J211" s="64"/>
      <c r="K211" s="64"/>
      <c r="L211" s="62"/>
      <c r="M211" s="223"/>
      <c r="N211" s="43"/>
      <c r="O211" s="43"/>
      <c r="P211" s="43"/>
      <c r="Q211" s="43"/>
      <c r="R211" s="43"/>
      <c r="S211" s="43"/>
      <c r="T211" s="79"/>
      <c r="AT211" s="25" t="s">
        <v>506</v>
      </c>
      <c r="AU211" s="25" t="s">
        <v>80</v>
      </c>
    </row>
    <row r="212" spans="2:65" s="1" customFormat="1" ht="16.5" customHeight="1">
      <c r="B212" s="42"/>
      <c r="C212" s="209" t="s">
        <v>888</v>
      </c>
      <c r="D212" s="209" t="s">
        <v>498</v>
      </c>
      <c r="E212" s="210" t="s">
        <v>9596</v>
      </c>
      <c r="F212" s="211" t="s">
        <v>9597</v>
      </c>
      <c r="G212" s="212" t="s">
        <v>2537</v>
      </c>
      <c r="H212" s="213">
        <v>1</v>
      </c>
      <c r="I212" s="214"/>
      <c r="J212" s="215">
        <f>ROUND(I212*H212,2)</f>
        <v>0</v>
      </c>
      <c r="K212" s="211" t="s">
        <v>23</v>
      </c>
      <c r="L212" s="62"/>
      <c r="M212" s="216" t="s">
        <v>23</v>
      </c>
      <c r="N212" s="217" t="s">
        <v>44</v>
      </c>
      <c r="O212" s="43"/>
      <c r="P212" s="218">
        <f>O212*H212</f>
        <v>0</v>
      </c>
      <c r="Q212" s="218">
        <v>25</v>
      </c>
      <c r="R212" s="218">
        <f>Q212*H212</f>
        <v>25</v>
      </c>
      <c r="S212" s="218">
        <v>0</v>
      </c>
      <c r="T212" s="219">
        <f>S212*H212</f>
        <v>0</v>
      </c>
      <c r="AR212" s="25" t="s">
        <v>502</v>
      </c>
      <c r="AT212" s="25" t="s">
        <v>498</v>
      </c>
      <c r="AU212" s="25" t="s">
        <v>80</v>
      </c>
      <c r="AY212" s="25" t="s">
        <v>492</v>
      </c>
      <c r="BE212" s="220">
        <f>IF(N212="základní",J212,0)</f>
        <v>0</v>
      </c>
      <c r="BF212" s="220">
        <f>IF(N212="snížená",J212,0)</f>
        <v>0</v>
      </c>
      <c r="BG212" s="220">
        <f>IF(N212="zákl. přenesená",J212,0)</f>
        <v>0</v>
      </c>
      <c r="BH212" s="220">
        <f>IF(N212="sníž. přenesená",J212,0)</f>
        <v>0</v>
      </c>
      <c r="BI212" s="220">
        <f>IF(N212="nulová",J212,0)</f>
        <v>0</v>
      </c>
      <c r="BJ212" s="25" t="s">
        <v>80</v>
      </c>
      <c r="BK212" s="220">
        <f>ROUND(I212*H212,2)</f>
        <v>0</v>
      </c>
      <c r="BL212" s="25" t="s">
        <v>502</v>
      </c>
      <c r="BM212" s="25" t="s">
        <v>1119</v>
      </c>
    </row>
    <row r="213" spans="2:65" s="1" customFormat="1">
      <c r="B213" s="42"/>
      <c r="C213" s="64"/>
      <c r="D213" s="227" t="s">
        <v>506</v>
      </c>
      <c r="E213" s="64"/>
      <c r="F213" s="274" t="s">
        <v>9597</v>
      </c>
      <c r="G213" s="64"/>
      <c r="H213" s="64"/>
      <c r="I213" s="177"/>
      <c r="J213" s="64"/>
      <c r="K213" s="64"/>
      <c r="L213" s="62"/>
      <c r="M213" s="223"/>
      <c r="N213" s="43"/>
      <c r="O213" s="43"/>
      <c r="P213" s="43"/>
      <c r="Q213" s="43"/>
      <c r="R213" s="43"/>
      <c r="S213" s="43"/>
      <c r="T213" s="79"/>
      <c r="AT213" s="25" t="s">
        <v>506</v>
      </c>
      <c r="AU213" s="25" t="s">
        <v>80</v>
      </c>
    </row>
    <row r="214" spans="2:65" s="1" customFormat="1" ht="16.5" customHeight="1">
      <c r="B214" s="42"/>
      <c r="C214" s="209" t="s">
        <v>927</v>
      </c>
      <c r="D214" s="209" t="s">
        <v>498</v>
      </c>
      <c r="E214" s="210" t="s">
        <v>9598</v>
      </c>
      <c r="F214" s="211" t="s">
        <v>9599</v>
      </c>
      <c r="G214" s="212" t="s">
        <v>2537</v>
      </c>
      <c r="H214" s="213">
        <v>2</v>
      </c>
      <c r="I214" s="214"/>
      <c r="J214" s="215">
        <f>ROUND(I214*H214,2)</f>
        <v>0</v>
      </c>
      <c r="K214" s="211" t="s">
        <v>23</v>
      </c>
      <c r="L214" s="62"/>
      <c r="M214" s="216" t="s">
        <v>23</v>
      </c>
      <c r="N214" s="217" t="s">
        <v>44</v>
      </c>
      <c r="O214" s="43"/>
      <c r="P214" s="218">
        <f>O214*H214</f>
        <v>0</v>
      </c>
      <c r="Q214" s="218">
        <v>12.5</v>
      </c>
      <c r="R214" s="218">
        <f>Q214*H214</f>
        <v>25</v>
      </c>
      <c r="S214" s="218">
        <v>0</v>
      </c>
      <c r="T214" s="219">
        <f>S214*H214</f>
        <v>0</v>
      </c>
      <c r="AR214" s="25" t="s">
        <v>502</v>
      </c>
      <c r="AT214" s="25" t="s">
        <v>498</v>
      </c>
      <c r="AU214" s="25" t="s">
        <v>80</v>
      </c>
      <c r="AY214" s="25" t="s">
        <v>492</v>
      </c>
      <c r="BE214" s="220">
        <f>IF(N214="základní",J214,0)</f>
        <v>0</v>
      </c>
      <c r="BF214" s="220">
        <f>IF(N214="snížená",J214,0)</f>
        <v>0</v>
      </c>
      <c r="BG214" s="220">
        <f>IF(N214="zákl. přenesená",J214,0)</f>
        <v>0</v>
      </c>
      <c r="BH214" s="220">
        <f>IF(N214="sníž. přenesená",J214,0)</f>
        <v>0</v>
      </c>
      <c r="BI214" s="220">
        <f>IF(N214="nulová",J214,0)</f>
        <v>0</v>
      </c>
      <c r="BJ214" s="25" t="s">
        <v>80</v>
      </c>
      <c r="BK214" s="220">
        <f>ROUND(I214*H214,2)</f>
        <v>0</v>
      </c>
      <c r="BL214" s="25" t="s">
        <v>502</v>
      </c>
      <c r="BM214" s="25" t="s">
        <v>1162</v>
      </c>
    </row>
    <row r="215" spans="2:65" s="1" customFormat="1">
      <c r="B215" s="42"/>
      <c r="C215" s="64"/>
      <c r="D215" s="227" t="s">
        <v>506</v>
      </c>
      <c r="E215" s="64"/>
      <c r="F215" s="274" t="s">
        <v>9600</v>
      </c>
      <c r="G215" s="64"/>
      <c r="H215" s="64"/>
      <c r="I215" s="177"/>
      <c r="J215" s="64"/>
      <c r="K215" s="64"/>
      <c r="L215" s="62"/>
      <c r="M215" s="223"/>
      <c r="N215" s="43"/>
      <c r="O215" s="43"/>
      <c r="P215" s="43"/>
      <c r="Q215" s="43"/>
      <c r="R215" s="43"/>
      <c r="S215" s="43"/>
      <c r="T215" s="79"/>
      <c r="AT215" s="25" t="s">
        <v>506</v>
      </c>
      <c r="AU215" s="25" t="s">
        <v>80</v>
      </c>
    </row>
    <row r="216" spans="2:65" s="1" customFormat="1" ht="16.5" customHeight="1">
      <c r="B216" s="42"/>
      <c r="C216" s="209" t="s">
        <v>933</v>
      </c>
      <c r="D216" s="209" t="s">
        <v>498</v>
      </c>
      <c r="E216" s="210" t="s">
        <v>9601</v>
      </c>
      <c r="F216" s="211" t="s">
        <v>9602</v>
      </c>
      <c r="G216" s="212" t="s">
        <v>2537</v>
      </c>
      <c r="H216" s="213">
        <v>2</v>
      </c>
      <c r="I216" s="214"/>
      <c r="J216" s="215">
        <f>ROUND(I216*H216,2)</f>
        <v>0</v>
      </c>
      <c r="K216" s="211" t="s">
        <v>23</v>
      </c>
      <c r="L216" s="62"/>
      <c r="M216" s="216" t="s">
        <v>23</v>
      </c>
      <c r="N216" s="217" t="s">
        <v>44</v>
      </c>
      <c r="O216" s="43"/>
      <c r="P216" s="218">
        <f>O216*H216</f>
        <v>0</v>
      </c>
      <c r="Q216" s="218">
        <v>20.5</v>
      </c>
      <c r="R216" s="218">
        <f>Q216*H216</f>
        <v>41</v>
      </c>
      <c r="S216" s="218">
        <v>0</v>
      </c>
      <c r="T216" s="219">
        <f>S216*H216</f>
        <v>0</v>
      </c>
      <c r="AR216" s="25" t="s">
        <v>502</v>
      </c>
      <c r="AT216" s="25" t="s">
        <v>498</v>
      </c>
      <c r="AU216" s="25" t="s">
        <v>80</v>
      </c>
      <c r="AY216" s="25" t="s">
        <v>492</v>
      </c>
      <c r="BE216" s="220">
        <f>IF(N216="základní",J216,0)</f>
        <v>0</v>
      </c>
      <c r="BF216" s="220">
        <f>IF(N216="snížená",J216,0)</f>
        <v>0</v>
      </c>
      <c r="BG216" s="220">
        <f>IF(N216="zákl. přenesená",J216,0)</f>
        <v>0</v>
      </c>
      <c r="BH216" s="220">
        <f>IF(N216="sníž. přenesená",J216,0)</f>
        <v>0</v>
      </c>
      <c r="BI216" s="220">
        <f>IF(N216="nulová",J216,0)</f>
        <v>0</v>
      </c>
      <c r="BJ216" s="25" t="s">
        <v>80</v>
      </c>
      <c r="BK216" s="220">
        <f>ROUND(I216*H216,2)</f>
        <v>0</v>
      </c>
      <c r="BL216" s="25" t="s">
        <v>502</v>
      </c>
      <c r="BM216" s="25" t="s">
        <v>1184</v>
      </c>
    </row>
    <row r="217" spans="2:65" s="1" customFormat="1">
      <c r="B217" s="42"/>
      <c r="C217" s="64"/>
      <c r="D217" s="227" t="s">
        <v>506</v>
      </c>
      <c r="E217" s="64"/>
      <c r="F217" s="274" t="s">
        <v>9603</v>
      </c>
      <c r="G217" s="64"/>
      <c r="H217" s="64"/>
      <c r="I217" s="177"/>
      <c r="J217" s="64"/>
      <c r="K217" s="64"/>
      <c r="L217" s="62"/>
      <c r="M217" s="223"/>
      <c r="N217" s="43"/>
      <c r="O217" s="43"/>
      <c r="P217" s="43"/>
      <c r="Q217" s="43"/>
      <c r="R217" s="43"/>
      <c r="S217" s="43"/>
      <c r="T217" s="79"/>
      <c r="AT217" s="25" t="s">
        <v>506</v>
      </c>
      <c r="AU217" s="25" t="s">
        <v>80</v>
      </c>
    </row>
    <row r="218" spans="2:65" s="1" customFormat="1" ht="16.5" customHeight="1">
      <c r="B218" s="42"/>
      <c r="C218" s="209" t="s">
        <v>940</v>
      </c>
      <c r="D218" s="209" t="s">
        <v>498</v>
      </c>
      <c r="E218" s="210" t="s">
        <v>9604</v>
      </c>
      <c r="F218" s="211" t="s">
        <v>9605</v>
      </c>
      <c r="G218" s="212" t="s">
        <v>2537</v>
      </c>
      <c r="H218" s="213">
        <v>1</v>
      </c>
      <c r="I218" s="214"/>
      <c r="J218" s="215">
        <f>ROUND(I218*H218,2)</f>
        <v>0</v>
      </c>
      <c r="K218" s="211" t="s">
        <v>23</v>
      </c>
      <c r="L218" s="62"/>
      <c r="M218" s="216" t="s">
        <v>23</v>
      </c>
      <c r="N218" s="217" t="s">
        <v>44</v>
      </c>
      <c r="O218" s="43"/>
      <c r="P218" s="218">
        <f>O218*H218</f>
        <v>0</v>
      </c>
      <c r="Q218" s="218">
        <v>2</v>
      </c>
      <c r="R218" s="218">
        <f>Q218*H218</f>
        <v>2</v>
      </c>
      <c r="S218" s="218">
        <v>0</v>
      </c>
      <c r="T218" s="219">
        <f>S218*H218</f>
        <v>0</v>
      </c>
      <c r="AR218" s="25" t="s">
        <v>502</v>
      </c>
      <c r="AT218" s="25" t="s">
        <v>498</v>
      </c>
      <c r="AU218" s="25" t="s">
        <v>80</v>
      </c>
      <c r="AY218" s="25" t="s">
        <v>492</v>
      </c>
      <c r="BE218" s="220">
        <f>IF(N218="základní",J218,0)</f>
        <v>0</v>
      </c>
      <c r="BF218" s="220">
        <f>IF(N218="snížená",J218,0)</f>
        <v>0</v>
      </c>
      <c r="BG218" s="220">
        <f>IF(N218="zákl. přenesená",J218,0)</f>
        <v>0</v>
      </c>
      <c r="BH218" s="220">
        <f>IF(N218="sníž. přenesená",J218,0)</f>
        <v>0</v>
      </c>
      <c r="BI218" s="220">
        <f>IF(N218="nulová",J218,0)</f>
        <v>0</v>
      </c>
      <c r="BJ218" s="25" t="s">
        <v>80</v>
      </c>
      <c r="BK218" s="220">
        <f>ROUND(I218*H218,2)</f>
        <v>0</v>
      </c>
      <c r="BL218" s="25" t="s">
        <v>502</v>
      </c>
      <c r="BM218" s="25" t="s">
        <v>1234</v>
      </c>
    </row>
    <row r="219" spans="2:65" s="1" customFormat="1">
      <c r="B219" s="42"/>
      <c r="C219" s="64"/>
      <c r="D219" s="227" t="s">
        <v>506</v>
      </c>
      <c r="E219" s="64"/>
      <c r="F219" s="274" t="s">
        <v>9605</v>
      </c>
      <c r="G219" s="64"/>
      <c r="H219" s="64"/>
      <c r="I219" s="177"/>
      <c r="J219" s="64"/>
      <c r="K219" s="64"/>
      <c r="L219" s="62"/>
      <c r="M219" s="223"/>
      <c r="N219" s="43"/>
      <c r="O219" s="43"/>
      <c r="P219" s="43"/>
      <c r="Q219" s="43"/>
      <c r="R219" s="43"/>
      <c r="S219" s="43"/>
      <c r="T219" s="79"/>
      <c r="AT219" s="25" t="s">
        <v>506</v>
      </c>
      <c r="AU219" s="25" t="s">
        <v>80</v>
      </c>
    </row>
    <row r="220" spans="2:65" s="1" customFormat="1" ht="16.5" customHeight="1">
      <c r="B220" s="42"/>
      <c r="C220" s="209" t="s">
        <v>952</v>
      </c>
      <c r="D220" s="209" t="s">
        <v>498</v>
      </c>
      <c r="E220" s="210" t="s">
        <v>9606</v>
      </c>
      <c r="F220" s="211" t="s">
        <v>9607</v>
      </c>
      <c r="G220" s="212" t="s">
        <v>2537</v>
      </c>
      <c r="H220" s="213">
        <v>6</v>
      </c>
      <c r="I220" s="214"/>
      <c r="J220" s="215">
        <f>ROUND(I220*H220,2)</f>
        <v>0</v>
      </c>
      <c r="K220" s="211" t="s">
        <v>23</v>
      </c>
      <c r="L220" s="62"/>
      <c r="M220" s="216" t="s">
        <v>23</v>
      </c>
      <c r="N220" s="217" t="s">
        <v>44</v>
      </c>
      <c r="O220" s="43"/>
      <c r="P220" s="218">
        <f>O220*H220</f>
        <v>0</v>
      </c>
      <c r="Q220" s="218">
        <v>2.5</v>
      </c>
      <c r="R220" s="218">
        <f>Q220*H220</f>
        <v>15</v>
      </c>
      <c r="S220" s="218">
        <v>0</v>
      </c>
      <c r="T220" s="219">
        <f>S220*H220</f>
        <v>0</v>
      </c>
      <c r="AR220" s="25" t="s">
        <v>502</v>
      </c>
      <c r="AT220" s="25" t="s">
        <v>498</v>
      </c>
      <c r="AU220" s="25" t="s">
        <v>80</v>
      </c>
      <c r="AY220" s="25" t="s">
        <v>492</v>
      </c>
      <c r="BE220" s="220">
        <f>IF(N220="základní",J220,0)</f>
        <v>0</v>
      </c>
      <c r="BF220" s="220">
        <f>IF(N220="snížená",J220,0)</f>
        <v>0</v>
      </c>
      <c r="BG220" s="220">
        <f>IF(N220="zákl. přenesená",J220,0)</f>
        <v>0</v>
      </c>
      <c r="BH220" s="220">
        <f>IF(N220="sníž. přenesená",J220,0)</f>
        <v>0</v>
      </c>
      <c r="BI220" s="220">
        <f>IF(N220="nulová",J220,0)</f>
        <v>0</v>
      </c>
      <c r="BJ220" s="25" t="s">
        <v>80</v>
      </c>
      <c r="BK220" s="220">
        <f>ROUND(I220*H220,2)</f>
        <v>0</v>
      </c>
      <c r="BL220" s="25" t="s">
        <v>502</v>
      </c>
      <c r="BM220" s="25" t="s">
        <v>1278</v>
      </c>
    </row>
    <row r="221" spans="2:65" s="1" customFormat="1">
      <c r="B221" s="42"/>
      <c r="C221" s="64"/>
      <c r="D221" s="227" t="s">
        <v>506</v>
      </c>
      <c r="E221" s="64"/>
      <c r="F221" s="274" t="s">
        <v>9608</v>
      </c>
      <c r="G221" s="64"/>
      <c r="H221" s="64"/>
      <c r="I221" s="177"/>
      <c r="J221" s="64"/>
      <c r="K221" s="64"/>
      <c r="L221" s="62"/>
      <c r="M221" s="223"/>
      <c r="N221" s="43"/>
      <c r="O221" s="43"/>
      <c r="P221" s="43"/>
      <c r="Q221" s="43"/>
      <c r="R221" s="43"/>
      <c r="S221" s="43"/>
      <c r="T221" s="79"/>
      <c r="AT221" s="25" t="s">
        <v>506</v>
      </c>
      <c r="AU221" s="25" t="s">
        <v>80</v>
      </c>
    </row>
    <row r="222" spans="2:65" s="1" customFormat="1" ht="16.5" customHeight="1">
      <c r="B222" s="42"/>
      <c r="C222" s="209" t="s">
        <v>958</v>
      </c>
      <c r="D222" s="209" t="s">
        <v>498</v>
      </c>
      <c r="E222" s="210" t="s">
        <v>9609</v>
      </c>
      <c r="F222" s="211" t="s">
        <v>9610</v>
      </c>
      <c r="G222" s="212" t="s">
        <v>2537</v>
      </c>
      <c r="H222" s="213">
        <v>2</v>
      </c>
      <c r="I222" s="214"/>
      <c r="J222" s="215">
        <f>ROUND(I222*H222,2)</f>
        <v>0</v>
      </c>
      <c r="K222" s="211" t="s">
        <v>23</v>
      </c>
      <c r="L222" s="62"/>
      <c r="M222" s="216" t="s">
        <v>23</v>
      </c>
      <c r="N222" s="217" t="s">
        <v>44</v>
      </c>
      <c r="O222" s="43"/>
      <c r="P222" s="218">
        <f>O222*H222</f>
        <v>0</v>
      </c>
      <c r="Q222" s="218">
        <v>12</v>
      </c>
      <c r="R222" s="218">
        <f>Q222*H222</f>
        <v>24</v>
      </c>
      <c r="S222" s="218">
        <v>0</v>
      </c>
      <c r="T222" s="219">
        <f>S222*H222</f>
        <v>0</v>
      </c>
      <c r="AR222" s="25" t="s">
        <v>502</v>
      </c>
      <c r="AT222" s="25" t="s">
        <v>498</v>
      </c>
      <c r="AU222" s="25" t="s">
        <v>80</v>
      </c>
      <c r="AY222" s="25" t="s">
        <v>492</v>
      </c>
      <c r="BE222" s="220">
        <f>IF(N222="základní",J222,0)</f>
        <v>0</v>
      </c>
      <c r="BF222" s="220">
        <f>IF(N222="snížená",J222,0)</f>
        <v>0</v>
      </c>
      <c r="BG222" s="220">
        <f>IF(N222="zákl. přenesená",J222,0)</f>
        <v>0</v>
      </c>
      <c r="BH222" s="220">
        <f>IF(N222="sníž. přenesená",J222,0)</f>
        <v>0</v>
      </c>
      <c r="BI222" s="220">
        <f>IF(N222="nulová",J222,0)</f>
        <v>0</v>
      </c>
      <c r="BJ222" s="25" t="s">
        <v>80</v>
      </c>
      <c r="BK222" s="220">
        <f>ROUND(I222*H222,2)</f>
        <v>0</v>
      </c>
      <c r="BL222" s="25" t="s">
        <v>502</v>
      </c>
      <c r="BM222" s="25" t="s">
        <v>1299</v>
      </c>
    </row>
    <row r="223" spans="2:65" s="1" customFormat="1">
      <c r="B223" s="42"/>
      <c r="C223" s="64"/>
      <c r="D223" s="227" t="s">
        <v>506</v>
      </c>
      <c r="E223" s="64"/>
      <c r="F223" s="274" t="s">
        <v>9611</v>
      </c>
      <c r="G223" s="64"/>
      <c r="H223" s="64"/>
      <c r="I223" s="177"/>
      <c r="J223" s="64"/>
      <c r="K223" s="64"/>
      <c r="L223" s="62"/>
      <c r="M223" s="223"/>
      <c r="N223" s="43"/>
      <c r="O223" s="43"/>
      <c r="P223" s="43"/>
      <c r="Q223" s="43"/>
      <c r="R223" s="43"/>
      <c r="S223" s="43"/>
      <c r="T223" s="79"/>
      <c r="AT223" s="25" t="s">
        <v>506</v>
      </c>
      <c r="AU223" s="25" t="s">
        <v>80</v>
      </c>
    </row>
    <row r="224" spans="2:65" s="1" customFormat="1" ht="16.5" customHeight="1">
      <c r="B224" s="42"/>
      <c r="C224" s="209" t="s">
        <v>965</v>
      </c>
      <c r="D224" s="209" t="s">
        <v>498</v>
      </c>
      <c r="E224" s="210" t="s">
        <v>9612</v>
      </c>
      <c r="F224" s="211" t="s">
        <v>9613</v>
      </c>
      <c r="G224" s="212" t="s">
        <v>9577</v>
      </c>
      <c r="H224" s="213">
        <v>63</v>
      </c>
      <c r="I224" s="214"/>
      <c r="J224" s="215">
        <f>ROUND(I224*H224,2)</f>
        <v>0</v>
      </c>
      <c r="K224" s="211" t="s">
        <v>23</v>
      </c>
      <c r="L224" s="62"/>
      <c r="M224" s="216" t="s">
        <v>23</v>
      </c>
      <c r="N224" s="217" t="s">
        <v>44</v>
      </c>
      <c r="O224" s="43"/>
      <c r="P224" s="218">
        <f>O224*H224</f>
        <v>0</v>
      </c>
      <c r="Q224" s="218">
        <v>5.0999999999999996</v>
      </c>
      <c r="R224" s="218">
        <f>Q224*H224</f>
        <v>321.29999999999995</v>
      </c>
      <c r="S224" s="218">
        <v>0</v>
      </c>
      <c r="T224" s="219">
        <f>S224*H224</f>
        <v>0</v>
      </c>
      <c r="AR224" s="25" t="s">
        <v>502</v>
      </c>
      <c r="AT224" s="25" t="s">
        <v>498</v>
      </c>
      <c r="AU224" s="25" t="s">
        <v>80</v>
      </c>
      <c r="AY224" s="25" t="s">
        <v>492</v>
      </c>
      <c r="BE224" s="220">
        <f>IF(N224="základní",J224,0)</f>
        <v>0</v>
      </c>
      <c r="BF224" s="220">
        <f>IF(N224="snížená",J224,0)</f>
        <v>0</v>
      </c>
      <c r="BG224" s="220">
        <f>IF(N224="zákl. přenesená",J224,0)</f>
        <v>0</v>
      </c>
      <c r="BH224" s="220">
        <f>IF(N224="sníž. přenesená",J224,0)</f>
        <v>0</v>
      </c>
      <c r="BI224" s="220">
        <f>IF(N224="nulová",J224,0)</f>
        <v>0</v>
      </c>
      <c r="BJ224" s="25" t="s">
        <v>80</v>
      </c>
      <c r="BK224" s="220">
        <f>ROUND(I224*H224,2)</f>
        <v>0</v>
      </c>
      <c r="BL224" s="25" t="s">
        <v>502</v>
      </c>
      <c r="BM224" s="25" t="s">
        <v>1316</v>
      </c>
    </row>
    <row r="225" spans="2:65" s="1" customFormat="1">
      <c r="B225" s="42"/>
      <c r="C225" s="64"/>
      <c r="D225" s="227" t="s">
        <v>506</v>
      </c>
      <c r="E225" s="64"/>
      <c r="F225" s="274" t="s">
        <v>9614</v>
      </c>
      <c r="G225" s="64"/>
      <c r="H225" s="64"/>
      <c r="I225" s="177"/>
      <c r="J225" s="64"/>
      <c r="K225" s="64"/>
      <c r="L225" s="62"/>
      <c r="M225" s="223"/>
      <c r="N225" s="43"/>
      <c r="O225" s="43"/>
      <c r="P225" s="43"/>
      <c r="Q225" s="43"/>
      <c r="R225" s="43"/>
      <c r="S225" s="43"/>
      <c r="T225" s="79"/>
      <c r="AT225" s="25" t="s">
        <v>506</v>
      </c>
      <c r="AU225" s="25" t="s">
        <v>80</v>
      </c>
    </row>
    <row r="226" spans="2:65" s="1" customFormat="1" ht="16.5" customHeight="1">
      <c r="B226" s="42"/>
      <c r="C226" s="209" t="s">
        <v>977</v>
      </c>
      <c r="D226" s="209" t="s">
        <v>498</v>
      </c>
      <c r="E226" s="210" t="s">
        <v>9615</v>
      </c>
      <c r="F226" s="211" t="s">
        <v>9616</v>
      </c>
      <c r="G226" s="212" t="s">
        <v>9577</v>
      </c>
      <c r="H226" s="213">
        <v>36</v>
      </c>
      <c r="I226" s="214"/>
      <c r="J226" s="215">
        <f>ROUND(I226*H226,2)</f>
        <v>0</v>
      </c>
      <c r="K226" s="211" t="s">
        <v>23</v>
      </c>
      <c r="L226" s="62"/>
      <c r="M226" s="216" t="s">
        <v>23</v>
      </c>
      <c r="N226" s="217" t="s">
        <v>44</v>
      </c>
      <c r="O226" s="43"/>
      <c r="P226" s="218">
        <f>O226*H226</f>
        <v>0</v>
      </c>
      <c r="Q226" s="218">
        <v>4.2</v>
      </c>
      <c r="R226" s="218">
        <f>Q226*H226</f>
        <v>151.20000000000002</v>
      </c>
      <c r="S226" s="218">
        <v>0</v>
      </c>
      <c r="T226" s="219">
        <f>S226*H226</f>
        <v>0</v>
      </c>
      <c r="AR226" s="25" t="s">
        <v>502</v>
      </c>
      <c r="AT226" s="25" t="s">
        <v>498</v>
      </c>
      <c r="AU226" s="25" t="s">
        <v>80</v>
      </c>
      <c r="AY226" s="25" t="s">
        <v>492</v>
      </c>
      <c r="BE226" s="220">
        <f>IF(N226="základní",J226,0)</f>
        <v>0</v>
      </c>
      <c r="BF226" s="220">
        <f>IF(N226="snížená",J226,0)</f>
        <v>0</v>
      </c>
      <c r="BG226" s="220">
        <f>IF(N226="zákl. přenesená",J226,0)</f>
        <v>0</v>
      </c>
      <c r="BH226" s="220">
        <f>IF(N226="sníž. přenesená",J226,0)</f>
        <v>0</v>
      </c>
      <c r="BI226" s="220">
        <f>IF(N226="nulová",J226,0)</f>
        <v>0</v>
      </c>
      <c r="BJ226" s="25" t="s">
        <v>80</v>
      </c>
      <c r="BK226" s="220">
        <f>ROUND(I226*H226,2)</f>
        <v>0</v>
      </c>
      <c r="BL226" s="25" t="s">
        <v>502</v>
      </c>
      <c r="BM226" s="25" t="s">
        <v>1331</v>
      </c>
    </row>
    <row r="227" spans="2:65" s="1" customFormat="1">
      <c r="B227" s="42"/>
      <c r="C227" s="64"/>
      <c r="D227" s="227" t="s">
        <v>506</v>
      </c>
      <c r="E227" s="64"/>
      <c r="F227" s="274" t="s">
        <v>9617</v>
      </c>
      <c r="G227" s="64"/>
      <c r="H227" s="64"/>
      <c r="I227" s="177"/>
      <c r="J227" s="64"/>
      <c r="K227" s="64"/>
      <c r="L227" s="62"/>
      <c r="M227" s="223"/>
      <c r="N227" s="43"/>
      <c r="O227" s="43"/>
      <c r="P227" s="43"/>
      <c r="Q227" s="43"/>
      <c r="R227" s="43"/>
      <c r="S227" s="43"/>
      <c r="T227" s="79"/>
      <c r="AT227" s="25" t="s">
        <v>506</v>
      </c>
      <c r="AU227" s="25" t="s">
        <v>80</v>
      </c>
    </row>
    <row r="228" spans="2:65" s="1" customFormat="1" ht="16.5" customHeight="1">
      <c r="B228" s="42"/>
      <c r="C228" s="209" t="s">
        <v>993</v>
      </c>
      <c r="D228" s="209" t="s">
        <v>498</v>
      </c>
      <c r="E228" s="210" t="s">
        <v>9618</v>
      </c>
      <c r="F228" s="211" t="s">
        <v>9619</v>
      </c>
      <c r="G228" s="212" t="s">
        <v>9577</v>
      </c>
      <c r="H228" s="213">
        <v>4</v>
      </c>
      <c r="I228" s="214"/>
      <c r="J228" s="215">
        <f>ROUND(I228*H228,2)</f>
        <v>0</v>
      </c>
      <c r="K228" s="211" t="s">
        <v>23</v>
      </c>
      <c r="L228" s="62"/>
      <c r="M228" s="216" t="s">
        <v>23</v>
      </c>
      <c r="N228" s="217" t="s">
        <v>44</v>
      </c>
      <c r="O228" s="43"/>
      <c r="P228" s="218">
        <f>O228*H228</f>
        <v>0</v>
      </c>
      <c r="Q228" s="218">
        <v>51</v>
      </c>
      <c r="R228" s="218">
        <f>Q228*H228</f>
        <v>204</v>
      </c>
      <c r="S228" s="218">
        <v>0</v>
      </c>
      <c r="T228" s="219">
        <f>S228*H228</f>
        <v>0</v>
      </c>
      <c r="AR228" s="25" t="s">
        <v>502</v>
      </c>
      <c r="AT228" s="25" t="s">
        <v>498</v>
      </c>
      <c r="AU228" s="25" t="s">
        <v>80</v>
      </c>
      <c r="AY228" s="25" t="s">
        <v>492</v>
      </c>
      <c r="BE228" s="220">
        <f>IF(N228="základní",J228,0)</f>
        <v>0</v>
      </c>
      <c r="BF228" s="220">
        <f>IF(N228="snížená",J228,0)</f>
        <v>0</v>
      </c>
      <c r="BG228" s="220">
        <f>IF(N228="zákl. přenesená",J228,0)</f>
        <v>0</v>
      </c>
      <c r="BH228" s="220">
        <f>IF(N228="sníž. přenesená",J228,0)</f>
        <v>0</v>
      </c>
      <c r="BI228" s="220">
        <f>IF(N228="nulová",J228,0)</f>
        <v>0</v>
      </c>
      <c r="BJ228" s="25" t="s">
        <v>80</v>
      </c>
      <c r="BK228" s="220">
        <f>ROUND(I228*H228,2)</f>
        <v>0</v>
      </c>
      <c r="BL228" s="25" t="s">
        <v>502</v>
      </c>
      <c r="BM228" s="25" t="s">
        <v>1365</v>
      </c>
    </row>
    <row r="229" spans="2:65" s="1" customFormat="1">
      <c r="B229" s="42"/>
      <c r="C229" s="64"/>
      <c r="D229" s="227" t="s">
        <v>506</v>
      </c>
      <c r="E229" s="64"/>
      <c r="F229" s="274" t="s">
        <v>9619</v>
      </c>
      <c r="G229" s="64"/>
      <c r="H229" s="64"/>
      <c r="I229" s="177"/>
      <c r="J229" s="64"/>
      <c r="K229" s="64"/>
      <c r="L229" s="62"/>
      <c r="M229" s="223"/>
      <c r="N229" s="43"/>
      <c r="O229" s="43"/>
      <c r="P229" s="43"/>
      <c r="Q229" s="43"/>
      <c r="R229" s="43"/>
      <c r="S229" s="43"/>
      <c r="T229" s="79"/>
      <c r="AT229" s="25" t="s">
        <v>506</v>
      </c>
      <c r="AU229" s="25" t="s">
        <v>80</v>
      </c>
    </row>
    <row r="230" spans="2:65" s="1" customFormat="1" ht="16.5" customHeight="1">
      <c r="B230" s="42"/>
      <c r="C230" s="209" t="s">
        <v>1008</v>
      </c>
      <c r="D230" s="209" t="s">
        <v>498</v>
      </c>
      <c r="E230" s="210" t="s">
        <v>9586</v>
      </c>
      <c r="F230" s="211" t="s">
        <v>9587</v>
      </c>
      <c r="G230" s="212" t="s">
        <v>9577</v>
      </c>
      <c r="H230" s="213">
        <v>67</v>
      </c>
      <c r="I230" s="214"/>
      <c r="J230" s="215">
        <f>ROUND(I230*H230,2)</f>
        <v>0</v>
      </c>
      <c r="K230" s="211" t="s">
        <v>23</v>
      </c>
      <c r="L230" s="62"/>
      <c r="M230" s="216" t="s">
        <v>23</v>
      </c>
      <c r="N230" s="217" t="s">
        <v>44</v>
      </c>
      <c r="O230" s="43"/>
      <c r="P230" s="218">
        <f>O230*H230</f>
        <v>0</v>
      </c>
      <c r="Q230" s="218">
        <v>33</v>
      </c>
      <c r="R230" s="218">
        <f>Q230*H230</f>
        <v>2211</v>
      </c>
      <c r="S230" s="218">
        <v>0</v>
      </c>
      <c r="T230" s="219">
        <f>S230*H230</f>
        <v>0</v>
      </c>
      <c r="AR230" s="25" t="s">
        <v>502</v>
      </c>
      <c r="AT230" s="25" t="s">
        <v>498</v>
      </c>
      <c r="AU230" s="25" t="s">
        <v>80</v>
      </c>
      <c r="AY230" s="25" t="s">
        <v>492</v>
      </c>
      <c r="BE230" s="220">
        <f>IF(N230="základní",J230,0)</f>
        <v>0</v>
      </c>
      <c r="BF230" s="220">
        <f>IF(N230="snížená",J230,0)</f>
        <v>0</v>
      </c>
      <c r="BG230" s="220">
        <f>IF(N230="zákl. přenesená",J230,0)</f>
        <v>0</v>
      </c>
      <c r="BH230" s="220">
        <f>IF(N230="sníž. přenesená",J230,0)</f>
        <v>0</v>
      </c>
      <c r="BI230" s="220">
        <f>IF(N230="nulová",J230,0)</f>
        <v>0</v>
      </c>
      <c r="BJ230" s="25" t="s">
        <v>80</v>
      </c>
      <c r="BK230" s="220">
        <f>ROUND(I230*H230,2)</f>
        <v>0</v>
      </c>
      <c r="BL230" s="25" t="s">
        <v>502</v>
      </c>
      <c r="BM230" s="25" t="s">
        <v>1393</v>
      </c>
    </row>
    <row r="231" spans="2:65" s="1" customFormat="1">
      <c r="B231" s="42"/>
      <c r="C231" s="64"/>
      <c r="D231" s="221" t="s">
        <v>506</v>
      </c>
      <c r="E231" s="64"/>
      <c r="F231" s="222" t="s">
        <v>9587</v>
      </c>
      <c r="G231" s="64"/>
      <c r="H231" s="64"/>
      <c r="I231" s="177"/>
      <c r="J231" s="64"/>
      <c r="K231" s="64"/>
      <c r="L231" s="62"/>
      <c r="M231" s="223"/>
      <c r="N231" s="43"/>
      <c r="O231" s="43"/>
      <c r="P231" s="43"/>
      <c r="Q231" s="43"/>
      <c r="R231" s="43"/>
      <c r="S231" s="43"/>
      <c r="T231" s="79"/>
      <c r="AT231" s="25" t="s">
        <v>506</v>
      </c>
      <c r="AU231" s="25" t="s">
        <v>80</v>
      </c>
    </row>
    <row r="232" spans="2:65" s="11" customFormat="1" ht="37.35" customHeight="1">
      <c r="B232" s="192"/>
      <c r="C232" s="193"/>
      <c r="D232" s="206" t="s">
        <v>72</v>
      </c>
      <c r="E232" s="290" t="s">
        <v>5912</v>
      </c>
      <c r="F232" s="290" t="s">
        <v>9620</v>
      </c>
      <c r="G232" s="193"/>
      <c r="H232" s="193"/>
      <c r="I232" s="196"/>
      <c r="J232" s="291">
        <f>BK232</f>
        <v>0</v>
      </c>
      <c r="K232" s="193"/>
      <c r="L232" s="198"/>
      <c r="M232" s="199"/>
      <c r="N232" s="200"/>
      <c r="O232" s="200"/>
      <c r="P232" s="201">
        <f>SUM(P233:P251)</f>
        <v>0</v>
      </c>
      <c r="Q232" s="200"/>
      <c r="R232" s="201">
        <f>SUM(R233:R251)</f>
        <v>133.6</v>
      </c>
      <c r="S232" s="200"/>
      <c r="T232" s="202">
        <f>SUM(T233:T251)</f>
        <v>0</v>
      </c>
      <c r="AR232" s="203" t="s">
        <v>80</v>
      </c>
      <c r="AT232" s="204" t="s">
        <v>72</v>
      </c>
      <c r="AU232" s="204" t="s">
        <v>73</v>
      </c>
      <c r="AY232" s="203" t="s">
        <v>492</v>
      </c>
      <c r="BK232" s="205">
        <f>SUM(BK233:BK251)</f>
        <v>0</v>
      </c>
    </row>
    <row r="233" spans="2:65" s="1" customFormat="1" ht="16.5" customHeight="1">
      <c r="B233" s="42"/>
      <c r="C233" s="209" t="s">
        <v>497</v>
      </c>
      <c r="D233" s="209" t="s">
        <v>498</v>
      </c>
      <c r="E233" s="210" t="s">
        <v>9621</v>
      </c>
      <c r="F233" s="211" t="s">
        <v>9622</v>
      </c>
      <c r="G233" s="212" t="s">
        <v>2537</v>
      </c>
      <c r="H233" s="213">
        <v>1</v>
      </c>
      <c r="I233" s="214"/>
      <c r="J233" s="215">
        <f>ROUND(I233*H233,2)</f>
        <v>0</v>
      </c>
      <c r="K233" s="211" t="s">
        <v>23</v>
      </c>
      <c r="L233" s="62"/>
      <c r="M233" s="216" t="s">
        <v>23</v>
      </c>
      <c r="N233" s="217" t="s">
        <v>44</v>
      </c>
      <c r="O233" s="43"/>
      <c r="P233" s="218">
        <f>O233*H233</f>
        <v>0</v>
      </c>
      <c r="Q233" s="218">
        <v>2.7</v>
      </c>
      <c r="R233" s="218">
        <f>Q233*H233</f>
        <v>2.7</v>
      </c>
      <c r="S233" s="218">
        <v>0</v>
      </c>
      <c r="T233" s="219">
        <f>S233*H233</f>
        <v>0</v>
      </c>
      <c r="AR233" s="25" t="s">
        <v>502</v>
      </c>
      <c r="AT233" s="25" t="s">
        <v>498</v>
      </c>
      <c r="AU233" s="25" t="s">
        <v>80</v>
      </c>
      <c r="AY233" s="25" t="s">
        <v>492</v>
      </c>
      <c r="BE233" s="220">
        <f>IF(N233="základní",J233,0)</f>
        <v>0</v>
      </c>
      <c r="BF233" s="220">
        <f>IF(N233="snížená",J233,0)</f>
        <v>0</v>
      </c>
      <c r="BG233" s="220">
        <f>IF(N233="zákl. přenesená",J233,0)</f>
        <v>0</v>
      </c>
      <c r="BH233" s="220">
        <f>IF(N233="sníž. přenesená",J233,0)</f>
        <v>0</v>
      </c>
      <c r="BI233" s="220">
        <f>IF(N233="nulová",J233,0)</f>
        <v>0</v>
      </c>
      <c r="BJ233" s="25" t="s">
        <v>80</v>
      </c>
      <c r="BK233" s="220">
        <f>ROUND(I233*H233,2)</f>
        <v>0</v>
      </c>
      <c r="BL233" s="25" t="s">
        <v>502</v>
      </c>
      <c r="BM233" s="25" t="s">
        <v>1407</v>
      </c>
    </row>
    <row r="234" spans="2:65" s="1" customFormat="1">
      <c r="B234" s="42"/>
      <c r="C234" s="64"/>
      <c r="D234" s="221" t="s">
        <v>506</v>
      </c>
      <c r="E234" s="64"/>
      <c r="F234" s="222" t="s">
        <v>9622</v>
      </c>
      <c r="G234" s="64"/>
      <c r="H234" s="64"/>
      <c r="I234" s="177"/>
      <c r="J234" s="64"/>
      <c r="K234" s="64"/>
      <c r="L234" s="62"/>
      <c r="M234" s="223"/>
      <c r="N234" s="43"/>
      <c r="O234" s="43"/>
      <c r="P234" s="43"/>
      <c r="Q234" s="43"/>
      <c r="R234" s="43"/>
      <c r="S234" s="43"/>
      <c r="T234" s="79"/>
      <c r="AT234" s="25" t="s">
        <v>506</v>
      </c>
      <c r="AU234" s="25" t="s">
        <v>80</v>
      </c>
    </row>
    <row r="235" spans="2:65" s="1" customFormat="1" ht="24">
      <c r="B235" s="42"/>
      <c r="C235" s="64"/>
      <c r="D235" s="227" t="s">
        <v>2254</v>
      </c>
      <c r="E235" s="64"/>
      <c r="F235" s="273" t="s">
        <v>9623</v>
      </c>
      <c r="G235" s="64"/>
      <c r="H235" s="64"/>
      <c r="I235" s="177"/>
      <c r="J235" s="64"/>
      <c r="K235" s="64"/>
      <c r="L235" s="62"/>
      <c r="M235" s="223"/>
      <c r="N235" s="43"/>
      <c r="O235" s="43"/>
      <c r="P235" s="43"/>
      <c r="Q235" s="43"/>
      <c r="R235" s="43"/>
      <c r="S235" s="43"/>
      <c r="T235" s="79"/>
      <c r="AT235" s="25" t="s">
        <v>2254</v>
      </c>
      <c r="AU235" s="25" t="s">
        <v>80</v>
      </c>
    </row>
    <row r="236" spans="2:65" s="1" customFormat="1" ht="16.5" customHeight="1">
      <c r="B236" s="42"/>
      <c r="C236" s="209" t="s">
        <v>1022</v>
      </c>
      <c r="D236" s="209" t="s">
        <v>498</v>
      </c>
      <c r="E236" s="210" t="s">
        <v>9624</v>
      </c>
      <c r="F236" s="211" t="s">
        <v>9625</v>
      </c>
      <c r="G236" s="212" t="s">
        <v>2537</v>
      </c>
      <c r="H236" s="213">
        <v>2</v>
      </c>
      <c r="I236" s="214"/>
      <c r="J236" s="215">
        <f>ROUND(I236*H236,2)</f>
        <v>0</v>
      </c>
      <c r="K236" s="211" t="s">
        <v>23</v>
      </c>
      <c r="L236" s="62"/>
      <c r="M236" s="216" t="s">
        <v>23</v>
      </c>
      <c r="N236" s="217" t="s">
        <v>44</v>
      </c>
      <c r="O236" s="43"/>
      <c r="P236" s="218">
        <f>O236*H236</f>
        <v>0</v>
      </c>
      <c r="Q236" s="218">
        <v>0</v>
      </c>
      <c r="R236" s="218">
        <f>Q236*H236</f>
        <v>0</v>
      </c>
      <c r="S236" s="218">
        <v>0</v>
      </c>
      <c r="T236" s="219">
        <f>S236*H236</f>
        <v>0</v>
      </c>
      <c r="AR236" s="25" t="s">
        <v>502</v>
      </c>
      <c r="AT236" s="25" t="s">
        <v>498</v>
      </c>
      <c r="AU236" s="25" t="s">
        <v>80</v>
      </c>
      <c r="AY236" s="25" t="s">
        <v>492</v>
      </c>
      <c r="BE236" s="220">
        <f>IF(N236="základní",J236,0)</f>
        <v>0</v>
      </c>
      <c r="BF236" s="220">
        <f>IF(N236="snížená",J236,0)</f>
        <v>0</v>
      </c>
      <c r="BG236" s="220">
        <f>IF(N236="zákl. přenesená",J236,0)</f>
        <v>0</v>
      </c>
      <c r="BH236" s="220">
        <f>IF(N236="sníž. přenesená",J236,0)</f>
        <v>0</v>
      </c>
      <c r="BI236" s="220">
        <f>IF(N236="nulová",J236,0)</f>
        <v>0</v>
      </c>
      <c r="BJ236" s="25" t="s">
        <v>80</v>
      </c>
      <c r="BK236" s="220">
        <f>ROUND(I236*H236,2)</f>
        <v>0</v>
      </c>
      <c r="BL236" s="25" t="s">
        <v>502</v>
      </c>
      <c r="BM236" s="25" t="s">
        <v>1419</v>
      </c>
    </row>
    <row r="237" spans="2:65" s="1" customFormat="1">
      <c r="B237" s="42"/>
      <c r="C237" s="64"/>
      <c r="D237" s="227" t="s">
        <v>506</v>
      </c>
      <c r="E237" s="64"/>
      <c r="F237" s="274" t="s">
        <v>9625</v>
      </c>
      <c r="G237" s="64"/>
      <c r="H237" s="64"/>
      <c r="I237" s="177"/>
      <c r="J237" s="64"/>
      <c r="K237" s="64"/>
      <c r="L237" s="62"/>
      <c r="M237" s="223"/>
      <c r="N237" s="43"/>
      <c r="O237" s="43"/>
      <c r="P237" s="43"/>
      <c r="Q237" s="43"/>
      <c r="R237" s="43"/>
      <c r="S237" s="43"/>
      <c r="T237" s="79"/>
      <c r="AT237" s="25" t="s">
        <v>506</v>
      </c>
      <c r="AU237" s="25" t="s">
        <v>80</v>
      </c>
    </row>
    <row r="238" spans="2:65" s="1" customFormat="1" ht="16.5" customHeight="1">
      <c r="B238" s="42"/>
      <c r="C238" s="209" t="s">
        <v>1034</v>
      </c>
      <c r="D238" s="209" t="s">
        <v>498</v>
      </c>
      <c r="E238" s="210" t="s">
        <v>9626</v>
      </c>
      <c r="F238" s="211" t="s">
        <v>9627</v>
      </c>
      <c r="G238" s="212" t="s">
        <v>2537</v>
      </c>
      <c r="H238" s="213">
        <v>1</v>
      </c>
      <c r="I238" s="214"/>
      <c r="J238" s="215">
        <f>ROUND(I238*H238,2)</f>
        <v>0</v>
      </c>
      <c r="K238" s="211" t="s">
        <v>23</v>
      </c>
      <c r="L238" s="62"/>
      <c r="M238" s="216" t="s">
        <v>23</v>
      </c>
      <c r="N238" s="217" t="s">
        <v>44</v>
      </c>
      <c r="O238" s="43"/>
      <c r="P238" s="218">
        <f>O238*H238</f>
        <v>0</v>
      </c>
      <c r="Q238" s="218">
        <v>0</v>
      </c>
      <c r="R238" s="218">
        <f>Q238*H238</f>
        <v>0</v>
      </c>
      <c r="S238" s="218">
        <v>0</v>
      </c>
      <c r="T238" s="219">
        <f>S238*H238</f>
        <v>0</v>
      </c>
      <c r="AR238" s="25" t="s">
        <v>502</v>
      </c>
      <c r="AT238" s="25" t="s">
        <v>498</v>
      </c>
      <c r="AU238" s="25" t="s">
        <v>80</v>
      </c>
      <c r="AY238" s="25" t="s">
        <v>492</v>
      </c>
      <c r="BE238" s="220">
        <f>IF(N238="základní",J238,0)</f>
        <v>0</v>
      </c>
      <c r="BF238" s="220">
        <f>IF(N238="snížená",J238,0)</f>
        <v>0</v>
      </c>
      <c r="BG238" s="220">
        <f>IF(N238="zákl. přenesená",J238,0)</f>
        <v>0</v>
      </c>
      <c r="BH238" s="220">
        <f>IF(N238="sníž. přenesená",J238,0)</f>
        <v>0</v>
      </c>
      <c r="BI238" s="220">
        <f>IF(N238="nulová",J238,0)</f>
        <v>0</v>
      </c>
      <c r="BJ238" s="25" t="s">
        <v>80</v>
      </c>
      <c r="BK238" s="220">
        <f>ROUND(I238*H238,2)</f>
        <v>0</v>
      </c>
      <c r="BL238" s="25" t="s">
        <v>502</v>
      </c>
      <c r="BM238" s="25" t="s">
        <v>1432</v>
      </c>
    </row>
    <row r="239" spans="2:65" s="1" customFormat="1">
      <c r="B239" s="42"/>
      <c r="C239" s="64"/>
      <c r="D239" s="227" t="s">
        <v>506</v>
      </c>
      <c r="E239" s="64"/>
      <c r="F239" s="274" t="s">
        <v>9628</v>
      </c>
      <c r="G239" s="64"/>
      <c r="H239" s="64"/>
      <c r="I239" s="177"/>
      <c r="J239" s="64"/>
      <c r="K239" s="64"/>
      <c r="L239" s="62"/>
      <c r="M239" s="223"/>
      <c r="N239" s="43"/>
      <c r="O239" s="43"/>
      <c r="P239" s="43"/>
      <c r="Q239" s="43"/>
      <c r="R239" s="43"/>
      <c r="S239" s="43"/>
      <c r="T239" s="79"/>
      <c r="AT239" s="25" t="s">
        <v>506</v>
      </c>
      <c r="AU239" s="25" t="s">
        <v>80</v>
      </c>
    </row>
    <row r="240" spans="2:65" s="1" customFormat="1" ht="16.5" customHeight="1">
      <c r="B240" s="42"/>
      <c r="C240" s="209" t="s">
        <v>1039</v>
      </c>
      <c r="D240" s="209" t="s">
        <v>498</v>
      </c>
      <c r="E240" s="210" t="s">
        <v>9629</v>
      </c>
      <c r="F240" s="211" t="s">
        <v>9630</v>
      </c>
      <c r="G240" s="212" t="s">
        <v>2537</v>
      </c>
      <c r="H240" s="213">
        <v>1</v>
      </c>
      <c r="I240" s="214"/>
      <c r="J240" s="215">
        <f>ROUND(I240*H240,2)</f>
        <v>0</v>
      </c>
      <c r="K240" s="211" t="s">
        <v>23</v>
      </c>
      <c r="L240" s="62"/>
      <c r="M240" s="216" t="s">
        <v>23</v>
      </c>
      <c r="N240" s="217" t="s">
        <v>44</v>
      </c>
      <c r="O240" s="43"/>
      <c r="P240" s="218">
        <f>O240*H240</f>
        <v>0</v>
      </c>
      <c r="Q240" s="218">
        <v>0.7</v>
      </c>
      <c r="R240" s="218">
        <f>Q240*H240</f>
        <v>0.7</v>
      </c>
      <c r="S240" s="218">
        <v>0</v>
      </c>
      <c r="T240" s="219">
        <f>S240*H240</f>
        <v>0</v>
      </c>
      <c r="AR240" s="25" t="s">
        <v>502</v>
      </c>
      <c r="AT240" s="25" t="s">
        <v>498</v>
      </c>
      <c r="AU240" s="25" t="s">
        <v>80</v>
      </c>
      <c r="AY240" s="25" t="s">
        <v>492</v>
      </c>
      <c r="BE240" s="220">
        <f>IF(N240="základní",J240,0)</f>
        <v>0</v>
      </c>
      <c r="BF240" s="220">
        <f>IF(N240="snížená",J240,0)</f>
        <v>0</v>
      </c>
      <c r="BG240" s="220">
        <f>IF(N240="zákl. přenesená",J240,0)</f>
        <v>0</v>
      </c>
      <c r="BH240" s="220">
        <f>IF(N240="sníž. přenesená",J240,0)</f>
        <v>0</v>
      </c>
      <c r="BI240" s="220">
        <f>IF(N240="nulová",J240,0)</f>
        <v>0</v>
      </c>
      <c r="BJ240" s="25" t="s">
        <v>80</v>
      </c>
      <c r="BK240" s="220">
        <f>ROUND(I240*H240,2)</f>
        <v>0</v>
      </c>
      <c r="BL240" s="25" t="s">
        <v>502</v>
      </c>
      <c r="BM240" s="25" t="s">
        <v>1448</v>
      </c>
    </row>
    <row r="241" spans="2:65" s="1" customFormat="1">
      <c r="B241" s="42"/>
      <c r="C241" s="64"/>
      <c r="D241" s="227" t="s">
        <v>506</v>
      </c>
      <c r="E241" s="64"/>
      <c r="F241" s="274" t="s">
        <v>9630</v>
      </c>
      <c r="G241" s="64"/>
      <c r="H241" s="64"/>
      <c r="I241" s="177"/>
      <c r="J241" s="64"/>
      <c r="K241" s="64"/>
      <c r="L241" s="62"/>
      <c r="M241" s="223"/>
      <c r="N241" s="43"/>
      <c r="O241" s="43"/>
      <c r="P241" s="43"/>
      <c r="Q241" s="43"/>
      <c r="R241" s="43"/>
      <c r="S241" s="43"/>
      <c r="T241" s="79"/>
      <c r="AT241" s="25" t="s">
        <v>506</v>
      </c>
      <c r="AU241" s="25" t="s">
        <v>80</v>
      </c>
    </row>
    <row r="242" spans="2:65" s="1" customFormat="1" ht="16.5" customHeight="1">
      <c r="B242" s="42"/>
      <c r="C242" s="209" t="s">
        <v>1044</v>
      </c>
      <c r="D242" s="209" t="s">
        <v>498</v>
      </c>
      <c r="E242" s="210" t="s">
        <v>9631</v>
      </c>
      <c r="F242" s="211" t="s">
        <v>9632</v>
      </c>
      <c r="G242" s="212" t="s">
        <v>2537</v>
      </c>
      <c r="H242" s="213">
        <v>2</v>
      </c>
      <c r="I242" s="214"/>
      <c r="J242" s="215">
        <f>ROUND(I242*H242,2)</f>
        <v>0</v>
      </c>
      <c r="K242" s="211" t="s">
        <v>23</v>
      </c>
      <c r="L242" s="62"/>
      <c r="M242" s="216" t="s">
        <v>23</v>
      </c>
      <c r="N242" s="217" t="s">
        <v>44</v>
      </c>
      <c r="O242" s="43"/>
      <c r="P242" s="218">
        <f>O242*H242</f>
        <v>0</v>
      </c>
      <c r="Q242" s="218">
        <v>3</v>
      </c>
      <c r="R242" s="218">
        <f>Q242*H242</f>
        <v>6</v>
      </c>
      <c r="S242" s="218">
        <v>0</v>
      </c>
      <c r="T242" s="219">
        <f>S242*H242</f>
        <v>0</v>
      </c>
      <c r="AR242" s="25" t="s">
        <v>502</v>
      </c>
      <c r="AT242" s="25" t="s">
        <v>498</v>
      </c>
      <c r="AU242" s="25" t="s">
        <v>80</v>
      </c>
      <c r="AY242" s="25" t="s">
        <v>492</v>
      </c>
      <c r="BE242" s="220">
        <f>IF(N242="základní",J242,0)</f>
        <v>0</v>
      </c>
      <c r="BF242" s="220">
        <f>IF(N242="snížená",J242,0)</f>
        <v>0</v>
      </c>
      <c r="BG242" s="220">
        <f>IF(N242="zákl. přenesená",J242,0)</f>
        <v>0</v>
      </c>
      <c r="BH242" s="220">
        <f>IF(N242="sníž. přenesená",J242,0)</f>
        <v>0</v>
      </c>
      <c r="BI242" s="220">
        <f>IF(N242="nulová",J242,0)</f>
        <v>0</v>
      </c>
      <c r="BJ242" s="25" t="s">
        <v>80</v>
      </c>
      <c r="BK242" s="220">
        <f>ROUND(I242*H242,2)</f>
        <v>0</v>
      </c>
      <c r="BL242" s="25" t="s">
        <v>502</v>
      </c>
      <c r="BM242" s="25" t="s">
        <v>1458</v>
      </c>
    </row>
    <row r="243" spans="2:65" s="1" customFormat="1">
      <c r="B243" s="42"/>
      <c r="C243" s="64"/>
      <c r="D243" s="227" t="s">
        <v>506</v>
      </c>
      <c r="E243" s="64"/>
      <c r="F243" s="274" t="s">
        <v>9632</v>
      </c>
      <c r="G243" s="64"/>
      <c r="H243" s="64"/>
      <c r="I243" s="177"/>
      <c r="J243" s="64"/>
      <c r="K243" s="64"/>
      <c r="L243" s="62"/>
      <c r="M243" s="223"/>
      <c r="N243" s="43"/>
      <c r="O243" s="43"/>
      <c r="P243" s="43"/>
      <c r="Q243" s="43"/>
      <c r="R243" s="43"/>
      <c r="S243" s="43"/>
      <c r="T243" s="79"/>
      <c r="AT243" s="25" t="s">
        <v>506</v>
      </c>
      <c r="AU243" s="25" t="s">
        <v>80</v>
      </c>
    </row>
    <row r="244" spans="2:65" s="1" customFormat="1" ht="16.5" customHeight="1">
      <c r="B244" s="42"/>
      <c r="C244" s="209" t="s">
        <v>1055</v>
      </c>
      <c r="D244" s="209" t="s">
        <v>498</v>
      </c>
      <c r="E244" s="210" t="s">
        <v>9633</v>
      </c>
      <c r="F244" s="211" t="s">
        <v>9634</v>
      </c>
      <c r="G244" s="212" t="s">
        <v>2537</v>
      </c>
      <c r="H244" s="213">
        <v>4</v>
      </c>
      <c r="I244" s="214"/>
      <c r="J244" s="215">
        <f>ROUND(I244*H244,2)</f>
        <v>0</v>
      </c>
      <c r="K244" s="211" t="s">
        <v>23</v>
      </c>
      <c r="L244" s="62"/>
      <c r="M244" s="216" t="s">
        <v>23</v>
      </c>
      <c r="N244" s="217" t="s">
        <v>44</v>
      </c>
      <c r="O244" s="43"/>
      <c r="P244" s="218">
        <f>O244*H244</f>
        <v>0</v>
      </c>
      <c r="Q244" s="218">
        <v>1.1000000000000001</v>
      </c>
      <c r="R244" s="218">
        <f>Q244*H244</f>
        <v>4.4000000000000004</v>
      </c>
      <c r="S244" s="218">
        <v>0</v>
      </c>
      <c r="T244" s="219">
        <f>S244*H244</f>
        <v>0</v>
      </c>
      <c r="AR244" s="25" t="s">
        <v>502</v>
      </c>
      <c r="AT244" s="25" t="s">
        <v>498</v>
      </c>
      <c r="AU244" s="25" t="s">
        <v>80</v>
      </c>
      <c r="AY244" s="25" t="s">
        <v>492</v>
      </c>
      <c r="BE244" s="220">
        <f>IF(N244="základní",J244,0)</f>
        <v>0</v>
      </c>
      <c r="BF244" s="220">
        <f>IF(N244="snížená",J244,0)</f>
        <v>0</v>
      </c>
      <c r="BG244" s="220">
        <f>IF(N244="zákl. přenesená",J244,0)</f>
        <v>0</v>
      </c>
      <c r="BH244" s="220">
        <f>IF(N244="sníž. přenesená",J244,0)</f>
        <v>0</v>
      </c>
      <c r="BI244" s="220">
        <f>IF(N244="nulová",J244,0)</f>
        <v>0</v>
      </c>
      <c r="BJ244" s="25" t="s">
        <v>80</v>
      </c>
      <c r="BK244" s="220">
        <f>ROUND(I244*H244,2)</f>
        <v>0</v>
      </c>
      <c r="BL244" s="25" t="s">
        <v>502</v>
      </c>
      <c r="BM244" s="25" t="s">
        <v>1490</v>
      </c>
    </row>
    <row r="245" spans="2:65" s="1" customFormat="1">
      <c r="B245" s="42"/>
      <c r="C245" s="64"/>
      <c r="D245" s="227" t="s">
        <v>506</v>
      </c>
      <c r="E245" s="64"/>
      <c r="F245" s="274" t="s">
        <v>9634</v>
      </c>
      <c r="G245" s="64"/>
      <c r="H245" s="64"/>
      <c r="I245" s="177"/>
      <c r="J245" s="64"/>
      <c r="K245" s="64"/>
      <c r="L245" s="62"/>
      <c r="M245" s="223"/>
      <c r="N245" s="43"/>
      <c r="O245" s="43"/>
      <c r="P245" s="43"/>
      <c r="Q245" s="43"/>
      <c r="R245" s="43"/>
      <c r="S245" s="43"/>
      <c r="T245" s="79"/>
      <c r="AT245" s="25" t="s">
        <v>506</v>
      </c>
      <c r="AU245" s="25" t="s">
        <v>80</v>
      </c>
    </row>
    <row r="246" spans="2:65" s="1" customFormat="1" ht="16.5" customHeight="1">
      <c r="B246" s="42"/>
      <c r="C246" s="209" t="s">
        <v>1060</v>
      </c>
      <c r="D246" s="209" t="s">
        <v>498</v>
      </c>
      <c r="E246" s="210" t="s">
        <v>9635</v>
      </c>
      <c r="F246" s="211" t="s">
        <v>9636</v>
      </c>
      <c r="G246" s="212" t="s">
        <v>2537</v>
      </c>
      <c r="H246" s="213">
        <v>1</v>
      </c>
      <c r="I246" s="214"/>
      <c r="J246" s="215">
        <f>ROUND(I246*H246,2)</f>
        <v>0</v>
      </c>
      <c r="K246" s="211" t="s">
        <v>23</v>
      </c>
      <c r="L246" s="62"/>
      <c r="M246" s="216" t="s">
        <v>23</v>
      </c>
      <c r="N246" s="217" t="s">
        <v>44</v>
      </c>
      <c r="O246" s="43"/>
      <c r="P246" s="218">
        <f>O246*H246</f>
        <v>0</v>
      </c>
      <c r="Q246" s="218">
        <v>3</v>
      </c>
      <c r="R246" s="218">
        <f>Q246*H246</f>
        <v>3</v>
      </c>
      <c r="S246" s="218">
        <v>0</v>
      </c>
      <c r="T246" s="219">
        <f>S246*H246</f>
        <v>0</v>
      </c>
      <c r="AR246" s="25" t="s">
        <v>502</v>
      </c>
      <c r="AT246" s="25" t="s">
        <v>498</v>
      </c>
      <c r="AU246" s="25" t="s">
        <v>80</v>
      </c>
      <c r="AY246" s="25" t="s">
        <v>492</v>
      </c>
      <c r="BE246" s="220">
        <f>IF(N246="základní",J246,0)</f>
        <v>0</v>
      </c>
      <c r="BF246" s="220">
        <f>IF(N246="snížená",J246,0)</f>
        <v>0</v>
      </c>
      <c r="BG246" s="220">
        <f>IF(N246="zákl. přenesená",J246,0)</f>
        <v>0</v>
      </c>
      <c r="BH246" s="220">
        <f>IF(N246="sníž. přenesená",J246,0)</f>
        <v>0</v>
      </c>
      <c r="BI246" s="220">
        <f>IF(N246="nulová",J246,0)</f>
        <v>0</v>
      </c>
      <c r="BJ246" s="25" t="s">
        <v>80</v>
      </c>
      <c r="BK246" s="220">
        <f>ROUND(I246*H246,2)</f>
        <v>0</v>
      </c>
      <c r="BL246" s="25" t="s">
        <v>502</v>
      </c>
      <c r="BM246" s="25" t="s">
        <v>1502</v>
      </c>
    </row>
    <row r="247" spans="2:65" s="1" customFormat="1">
      <c r="B247" s="42"/>
      <c r="C247" s="64"/>
      <c r="D247" s="227" t="s">
        <v>506</v>
      </c>
      <c r="E247" s="64"/>
      <c r="F247" s="274" t="s">
        <v>9636</v>
      </c>
      <c r="G247" s="64"/>
      <c r="H247" s="64"/>
      <c r="I247" s="177"/>
      <c r="J247" s="64"/>
      <c r="K247" s="64"/>
      <c r="L247" s="62"/>
      <c r="M247" s="223"/>
      <c r="N247" s="43"/>
      <c r="O247" s="43"/>
      <c r="P247" s="43"/>
      <c r="Q247" s="43"/>
      <c r="R247" s="43"/>
      <c r="S247" s="43"/>
      <c r="T247" s="79"/>
      <c r="AT247" s="25" t="s">
        <v>506</v>
      </c>
      <c r="AU247" s="25" t="s">
        <v>80</v>
      </c>
    </row>
    <row r="248" spans="2:65" s="1" customFormat="1" ht="16.5" customHeight="1">
      <c r="B248" s="42"/>
      <c r="C248" s="209" t="s">
        <v>1067</v>
      </c>
      <c r="D248" s="209" t="s">
        <v>498</v>
      </c>
      <c r="E248" s="210" t="s">
        <v>9637</v>
      </c>
      <c r="F248" s="211" t="s">
        <v>9638</v>
      </c>
      <c r="G248" s="212" t="s">
        <v>9577</v>
      </c>
      <c r="H248" s="213">
        <v>1</v>
      </c>
      <c r="I248" s="214"/>
      <c r="J248" s="215">
        <f>ROUND(I248*H248,2)</f>
        <v>0</v>
      </c>
      <c r="K248" s="211" t="s">
        <v>23</v>
      </c>
      <c r="L248" s="62"/>
      <c r="M248" s="216" t="s">
        <v>23</v>
      </c>
      <c r="N248" s="217" t="s">
        <v>44</v>
      </c>
      <c r="O248" s="43"/>
      <c r="P248" s="218">
        <f>O248*H248</f>
        <v>0</v>
      </c>
      <c r="Q248" s="218">
        <v>3.4</v>
      </c>
      <c r="R248" s="218">
        <f>Q248*H248</f>
        <v>3.4</v>
      </c>
      <c r="S248" s="218">
        <v>0</v>
      </c>
      <c r="T248" s="219">
        <f>S248*H248</f>
        <v>0</v>
      </c>
      <c r="AR248" s="25" t="s">
        <v>502</v>
      </c>
      <c r="AT248" s="25" t="s">
        <v>498</v>
      </c>
      <c r="AU248" s="25" t="s">
        <v>80</v>
      </c>
      <c r="AY248" s="25" t="s">
        <v>492</v>
      </c>
      <c r="BE248" s="220">
        <f>IF(N248="základní",J248,0)</f>
        <v>0</v>
      </c>
      <c r="BF248" s="220">
        <f>IF(N248="snížená",J248,0)</f>
        <v>0</v>
      </c>
      <c r="BG248" s="220">
        <f>IF(N248="zákl. přenesená",J248,0)</f>
        <v>0</v>
      </c>
      <c r="BH248" s="220">
        <f>IF(N248="sníž. přenesená",J248,0)</f>
        <v>0</v>
      </c>
      <c r="BI248" s="220">
        <f>IF(N248="nulová",J248,0)</f>
        <v>0</v>
      </c>
      <c r="BJ248" s="25" t="s">
        <v>80</v>
      </c>
      <c r="BK248" s="220">
        <f>ROUND(I248*H248,2)</f>
        <v>0</v>
      </c>
      <c r="BL248" s="25" t="s">
        <v>502</v>
      </c>
      <c r="BM248" s="25" t="s">
        <v>1535</v>
      </c>
    </row>
    <row r="249" spans="2:65" s="1" customFormat="1">
      <c r="B249" s="42"/>
      <c r="C249" s="64"/>
      <c r="D249" s="227" t="s">
        <v>506</v>
      </c>
      <c r="E249" s="64"/>
      <c r="F249" s="274" t="s">
        <v>9639</v>
      </c>
      <c r="G249" s="64"/>
      <c r="H249" s="64"/>
      <c r="I249" s="177"/>
      <c r="J249" s="64"/>
      <c r="K249" s="64"/>
      <c r="L249" s="62"/>
      <c r="M249" s="223"/>
      <c r="N249" s="43"/>
      <c r="O249" s="43"/>
      <c r="P249" s="43"/>
      <c r="Q249" s="43"/>
      <c r="R249" s="43"/>
      <c r="S249" s="43"/>
      <c r="T249" s="79"/>
      <c r="AT249" s="25" t="s">
        <v>506</v>
      </c>
      <c r="AU249" s="25" t="s">
        <v>80</v>
      </c>
    </row>
    <row r="250" spans="2:65" s="1" customFormat="1" ht="16.5" customHeight="1">
      <c r="B250" s="42"/>
      <c r="C250" s="209" t="s">
        <v>1073</v>
      </c>
      <c r="D250" s="209" t="s">
        <v>498</v>
      </c>
      <c r="E250" s="210" t="s">
        <v>9640</v>
      </c>
      <c r="F250" s="211" t="s">
        <v>9641</v>
      </c>
      <c r="G250" s="212" t="s">
        <v>9577</v>
      </c>
      <c r="H250" s="213">
        <v>42</v>
      </c>
      <c r="I250" s="214"/>
      <c r="J250" s="215">
        <f>ROUND(I250*H250,2)</f>
        <v>0</v>
      </c>
      <c r="K250" s="211" t="s">
        <v>23</v>
      </c>
      <c r="L250" s="62"/>
      <c r="M250" s="216" t="s">
        <v>23</v>
      </c>
      <c r="N250" s="217" t="s">
        <v>44</v>
      </c>
      <c r="O250" s="43"/>
      <c r="P250" s="218">
        <f>O250*H250</f>
        <v>0</v>
      </c>
      <c r="Q250" s="218">
        <v>2.7</v>
      </c>
      <c r="R250" s="218">
        <f>Q250*H250</f>
        <v>113.4</v>
      </c>
      <c r="S250" s="218">
        <v>0</v>
      </c>
      <c r="T250" s="219">
        <f>S250*H250</f>
        <v>0</v>
      </c>
      <c r="AR250" s="25" t="s">
        <v>502</v>
      </c>
      <c r="AT250" s="25" t="s">
        <v>498</v>
      </c>
      <c r="AU250" s="25" t="s">
        <v>80</v>
      </c>
      <c r="AY250" s="25" t="s">
        <v>492</v>
      </c>
      <c r="BE250" s="220">
        <f>IF(N250="základní",J250,0)</f>
        <v>0</v>
      </c>
      <c r="BF250" s="220">
        <f>IF(N250="snížená",J250,0)</f>
        <v>0</v>
      </c>
      <c r="BG250" s="220">
        <f>IF(N250="zákl. přenesená",J250,0)</f>
        <v>0</v>
      </c>
      <c r="BH250" s="220">
        <f>IF(N250="sníž. přenesená",J250,0)</f>
        <v>0</v>
      </c>
      <c r="BI250" s="220">
        <f>IF(N250="nulová",J250,0)</f>
        <v>0</v>
      </c>
      <c r="BJ250" s="25" t="s">
        <v>80</v>
      </c>
      <c r="BK250" s="220">
        <f>ROUND(I250*H250,2)</f>
        <v>0</v>
      </c>
      <c r="BL250" s="25" t="s">
        <v>502</v>
      </c>
      <c r="BM250" s="25" t="s">
        <v>1546</v>
      </c>
    </row>
    <row r="251" spans="2:65" s="1" customFormat="1">
      <c r="B251" s="42"/>
      <c r="C251" s="64"/>
      <c r="D251" s="221" t="s">
        <v>506</v>
      </c>
      <c r="E251" s="64"/>
      <c r="F251" s="222" t="s">
        <v>9642</v>
      </c>
      <c r="G251" s="64"/>
      <c r="H251" s="64"/>
      <c r="I251" s="177"/>
      <c r="J251" s="64"/>
      <c r="K251" s="64"/>
      <c r="L251" s="62"/>
      <c r="M251" s="223"/>
      <c r="N251" s="43"/>
      <c r="O251" s="43"/>
      <c r="P251" s="43"/>
      <c r="Q251" s="43"/>
      <c r="R251" s="43"/>
      <c r="S251" s="43"/>
      <c r="T251" s="79"/>
      <c r="AT251" s="25" t="s">
        <v>506</v>
      </c>
      <c r="AU251" s="25" t="s">
        <v>80</v>
      </c>
    </row>
    <row r="252" spans="2:65" s="11" customFormat="1" ht="37.35" customHeight="1">
      <c r="B252" s="192"/>
      <c r="C252" s="193"/>
      <c r="D252" s="206" t="s">
        <v>72</v>
      </c>
      <c r="E252" s="290" t="s">
        <v>5933</v>
      </c>
      <c r="F252" s="290" t="s">
        <v>9643</v>
      </c>
      <c r="G252" s="193"/>
      <c r="H252" s="193"/>
      <c r="I252" s="196"/>
      <c r="J252" s="291">
        <f>BK252</f>
        <v>0</v>
      </c>
      <c r="K252" s="193"/>
      <c r="L252" s="198"/>
      <c r="M252" s="199"/>
      <c r="N252" s="200"/>
      <c r="O252" s="200"/>
      <c r="P252" s="201">
        <f>SUM(P253:P308)</f>
        <v>0</v>
      </c>
      <c r="Q252" s="200"/>
      <c r="R252" s="201">
        <f>SUM(R253:R308)</f>
        <v>1727.2000000000003</v>
      </c>
      <c r="S252" s="200"/>
      <c r="T252" s="202">
        <f>SUM(T253:T308)</f>
        <v>0</v>
      </c>
      <c r="AR252" s="203" t="s">
        <v>80</v>
      </c>
      <c r="AT252" s="204" t="s">
        <v>72</v>
      </c>
      <c r="AU252" s="204" t="s">
        <v>73</v>
      </c>
      <c r="AY252" s="203" t="s">
        <v>492</v>
      </c>
      <c r="BK252" s="205">
        <f>SUM(BK253:BK308)</f>
        <v>0</v>
      </c>
    </row>
    <row r="253" spans="2:65" s="1" customFormat="1" ht="25.5" customHeight="1">
      <c r="B253" s="42"/>
      <c r="C253" s="209" t="s">
        <v>1079</v>
      </c>
      <c r="D253" s="209" t="s">
        <v>498</v>
      </c>
      <c r="E253" s="210" t="s">
        <v>9644</v>
      </c>
      <c r="F253" s="211" t="s">
        <v>9645</v>
      </c>
      <c r="G253" s="212" t="s">
        <v>2537</v>
      </c>
      <c r="H253" s="213">
        <v>2</v>
      </c>
      <c r="I253" s="214"/>
      <c r="J253" s="215">
        <f>ROUND(I253*H253,2)</f>
        <v>0</v>
      </c>
      <c r="K253" s="211" t="s">
        <v>23</v>
      </c>
      <c r="L253" s="62"/>
      <c r="M253" s="216" t="s">
        <v>23</v>
      </c>
      <c r="N253" s="217" t="s">
        <v>44</v>
      </c>
      <c r="O253" s="43"/>
      <c r="P253" s="218">
        <f>O253*H253</f>
        <v>0</v>
      </c>
      <c r="Q253" s="218">
        <v>32.5</v>
      </c>
      <c r="R253" s="218">
        <f>Q253*H253</f>
        <v>65</v>
      </c>
      <c r="S253" s="218">
        <v>0</v>
      </c>
      <c r="T253" s="219">
        <f>S253*H253</f>
        <v>0</v>
      </c>
      <c r="AR253" s="25" t="s">
        <v>502</v>
      </c>
      <c r="AT253" s="25" t="s">
        <v>498</v>
      </c>
      <c r="AU253" s="25" t="s">
        <v>80</v>
      </c>
      <c r="AY253" s="25" t="s">
        <v>492</v>
      </c>
      <c r="BE253" s="220">
        <f>IF(N253="základní",J253,0)</f>
        <v>0</v>
      </c>
      <c r="BF253" s="220">
        <f>IF(N253="snížená",J253,0)</f>
        <v>0</v>
      </c>
      <c r="BG253" s="220">
        <f>IF(N253="zákl. přenesená",J253,0)</f>
        <v>0</v>
      </c>
      <c r="BH253" s="220">
        <f>IF(N253="sníž. přenesená",J253,0)</f>
        <v>0</v>
      </c>
      <c r="BI253" s="220">
        <f>IF(N253="nulová",J253,0)</f>
        <v>0</v>
      </c>
      <c r="BJ253" s="25" t="s">
        <v>80</v>
      </c>
      <c r="BK253" s="220">
        <f>ROUND(I253*H253,2)</f>
        <v>0</v>
      </c>
      <c r="BL253" s="25" t="s">
        <v>502</v>
      </c>
      <c r="BM253" s="25" t="s">
        <v>1563</v>
      </c>
    </row>
    <row r="254" spans="2:65" s="1" customFormat="1">
      <c r="B254" s="42"/>
      <c r="C254" s="64"/>
      <c r="D254" s="221" t="s">
        <v>506</v>
      </c>
      <c r="E254" s="64"/>
      <c r="F254" s="222" t="s">
        <v>9646</v>
      </c>
      <c r="G254" s="64"/>
      <c r="H254" s="64"/>
      <c r="I254" s="177"/>
      <c r="J254" s="64"/>
      <c r="K254" s="64"/>
      <c r="L254" s="62"/>
      <c r="M254" s="223"/>
      <c r="N254" s="43"/>
      <c r="O254" s="43"/>
      <c r="P254" s="43"/>
      <c r="Q254" s="43"/>
      <c r="R254" s="43"/>
      <c r="S254" s="43"/>
      <c r="T254" s="79"/>
      <c r="AT254" s="25" t="s">
        <v>506</v>
      </c>
      <c r="AU254" s="25" t="s">
        <v>80</v>
      </c>
    </row>
    <row r="255" spans="2:65" s="1" customFormat="1" ht="24">
      <c r="B255" s="42"/>
      <c r="C255" s="64"/>
      <c r="D255" s="227" t="s">
        <v>2254</v>
      </c>
      <c r="E255" s="64"/>
      <c r="F255" s="273" t="s">
        <v>9623</v>
      </c>
      <c r="G255" s="64"/>
      <c r="H255" s="64"/>
      <c r="I255" s="177"/>
      <c r="J255" s="64"/>
      <c r="K255" s="64"/>
      <c r="L255" s="62"/>
      <c r="M255" s="223"/>
      <c r="N255" s="43"/>
      <c r="O255" s="43"/>
      <c r="P255" s="43"/>
      <c r="Q255" s="43"/>
      <c r="R255" s="43"/>
      <c r="S255" s="43"/>
      <c r="T255" s="79"/>
      <c r="AT255" s="25" t="s">
        <v>2254</v>
      </c>
      <c r="AU255" s="25" t="s">
        <v>80</v>
      </c>
    </row>
    <row r="256" spans="2:65" s="1" customFormat="1" ht="16.5" customHeight="1">
      <c r="B256" s="42"/>
      <c r="C256" s="209" t="s">
        <v>1084</v>
      </c>
      <c r="D256" s="209" t="s">
        <v>498</v>
      </c>
      <c r="E256" s="210" t="s">
        <v>9647</v>
      </c>
      <c r="F256" s="211" t="s">
        <v>9648</v>
      </c>
      <c r="G256" s="212" t="s">
        <v>2537</v>
      </c>
      <c r="H256" s="213">
        <v>4</v>
      </c>
      <c r="I256" s="214"/>
      <c r="J256" s="215">
        <f>ROUND(I256*H256,2)</f>
        <v>0</v>
      </c>
      <c r="K256" s="211" t="s">
        <v>23</v>
      </c>
      <c r="L256" s="62"/>
      <c r="M256" s="216" t="s">
        <v>23</v>
      </c>
      <c r="N256" s="217" t="s">
        <v>44</v>
      </c>
      <c r="O256" s="43"/>
      <c r="P256" s="218">
        <f>O256*H256</f>
        <v>0</v>
      </c>
      <c r="Q256" s="218">
        <v>0</v>
      </c>
      <c r="R256" s="218">
        <f>Q256*H256</f>
        <v>0</v>
      </c>
      <c r="S256" s="218">
        <v>0</v>
      </c>
      <c r="T256" s="219">
        <f>S256*H256</f>
        <v>0</v>
      </c>
      <c r="AR256" s="25" t="s">
        <v>502</v>
      </c>
      <c r="AT256" s="25" t="s">
        <v>498</v>
      </c>
      <c r="AU256" s="25" t="s">
        <v>80</v>
      </c>
      <c r="AY256" s="25" t="s">
        <v>492</v>
      </c>
      <c r="BE256" s="220">
        <f>IF(N256="základní",J256,0)</f>
        <v>0</v>
      </c>
      <c r="BF256" s="220">
        <f>IF(N256="snížená",J256,0)</f>
        <v>0</v>
      </c>
      <c r="BG256" s="220">
        <f>IF(N256="zákl. přenesená",J256,0)</f>
        <v>0</v>
      </c>
      <c r="BH256" s="220">
        <f>IF(N256="sníž. přenesená",J256,0)</f>
        <v>0</v>
      </c>
      <c r="BI256" s="220">
        <f>IF(N256="nulová",J256,0)</f>
        <v>0</v>
      </c>
      <c r="BJ256" s="25" t="s">
        <v>80</v>
      </c>
      <c r="BK256" s="220">
        <f>ROUND(I256*H256,2)</f>
        <v>0</v>
      </c>
      <c r="BL256" s="25" t="s">
        <v>502</v>
      </c>
      <c r="BM256" s="25" t="s">
        <v>1571</v>
      </c>
    </row>
    <row r="257" spans="2:65" s="1" customFormat="1">
      <c r="B257" s="42"/>
      <c r="C257" s="64"/>
      <c r="D257" s="227" t="s">
        <v>506</v>
      </c>
      <c r="E257" s="64"/>
      <c r="F257" s="274" t="s">
        <v>9648</v>
      </c>
      <c r="G257" s="64"/>
      <c r="H257" s="64"/>
      <c r="I257" s="177"/>
      <c r="J257" s="64"/>
      <c r="K257" s="64"/>
      <c r="L257" s="62"/>
      <c r="M257" s="223"/>
      <c r="N257" s="43"/>
      <c r="O257" s="43"/>
      <c r="P257" s="43"/>
      <c r="Q257" s="43"/>
      <c r="R257" s="43"/>
      <c r="S257" s="43"/>
      <c r="T257" s="79"/>
      <c r="AT257" s="25" t="s">
        <v>506</v>
      </c>
      <c r="AU257" s="25" t="s">
        <v>80</v>
      </c>
    </row>
    <row r="258" spans="2:65" s="1" customFormat="1" ht="16.5" customHeight="1">
      <c r="B258" s="42"/>
      <c r="C258" s="209" t="s">
        <v>1089</v>
      </c>
      <c r="D258" s="209" t="s">
        <v>498</v>
      </c>
      <c r="E258" s="210" t="s">
        <v>9621</v>
      </c>
      <c r="F258" s="211" t="s">
        <v>9622</v>
      </c>
      <c r="G258" s="212" t="s">
        <v>2537</v>
      </c>
      <c r="H258" s="213">
        <v>4</v>
      </c>
      <c r="I258" s="214"/>
      <c r="J258" s="215">
        <f>ROUND(I258*H258,2)</f>
        <v>0</v>
      </c>
      <c r="K258" s="211" t="s">
        <v>23</v>
      </c>
      <c r="L258" s="62"/>
      <c r="M258" s="216" t="s">
        <v>23</v>
      </c>
      <c r="N258" s="217" t="s">
        <v>44</v>
      </c>
      <c r="O258" s="43"/>
      <c r="P258" s="218">
        <f>O258*H258</f>
        <v>0</v>
      </c>
      <c r="Q258" s="218">
        <v>2.7</v>
      </c>
      <c r="R258" s="218">
        <f>Q258*H258</f>
        <v>10.8</v>
      </c>
      <c r="S258" s="218">
        <v>0</v>
      </c>
      <c r="T258" s="219">
        <f>S258*H258</f>
        <v>0</v>
      </c>
      <c r="AR258" s="25" t="s">
        <v>502</v>
      </c>
      <c r="AT258" s="25" t="s">
        <v>498</v>
      </c>
      <c r="AU258" s="25" t="s">
        <v>80</v>
      </c>
      <c r="AY258" s="25" t="s">
        <v>492</v>
      </c>
      <c r="BE258" s="220">
        <f>IF(N258="základní",J258,0)</f>
        <v>0</v>
      </c>
      <c r="BF258" s="220">
        <f>IF(N258="snížená",J258,0)</f>
        <v>0</v>
      </c>
      <c r="BG258" s="220">
        <f>IF(N258="zákl. přenesená",J258,0)</f>
        <v>0</v>
      </c>
      <c r="BH258" s="220">
        <f>IF(N258="sníž. přenesená",J258,0)</f>
        <v>0</v>
      </c>
      <c r="BI258" s="220">
        <f>IF(N258="nulová",J258,0)</f>
        <v>0</v>
      </c>
      <c r="BJ258" s="25" t="s">
        <v>80</v>
      </c>
      <c r="BK258" s="220">
        <f>ROUND(I258*H258,2)</f>
        <v>0</v>
      </c>
      <c r="BL258" s="25" t="s">
        <v>502</v>
      </c>
      <c r="BM258" s="25" t="s">
        <v>1584</v>
      </c>
    </row>
    <row r="259" spans="2:65" s="1" customFormat="1">
      <c r="B259" s="42"/>
      <c r="C259" s="64"/>
      <c r="D259" s="221" t="s">
        <v>506</v>
      </c>
      <c r="E259" s="64"/>
      <c r="F259" s="222" t="s">
        <v>9622</v>
      </c>
      <c r="G259" s="64"/>
      <c r="H259" s="64"/>
      <c r="I259" s="177"/>
      <c r="J259" s="64"/>
      <c r="K259" s="64"/>
      <c r="L259" s="62"/>
      <c r="M259" s="223"/>
      <c r="N259" s="43"/>
      <c r="O259" s="43"/>
      <c r="P259" s="43"/>
      <c r="Q259" s="43"/>
      <c r="R259" s="43"/>
      <c r="S259" s="43"/>
      <c r="T259" s="79"/>
      <c r="AT259" s="25" t="s">
        <v>506</v>
      </c>
      <c r="AU259" s="25" t="s">
        <v>80</v>
      </c>
    </row>
    <row r="260" spans="2:65" s="1" customFormat="1" ht="24">
      <c r="B260" s="42"/>
      <c r="C260" s="64"/>
      <c r="D260" s="227" t="s">
        <v>2254</v>
      </c>
      <c r="E260" s="64"/>
      <c r="F260" s="273" t="s">
        <v>9623</v>
      </c>
      <c r="G260" s="64"/>
      <c r="H260" s="64"/>
      <c r="I260" s="177"/>
      <c r="J260" s="64"/>
      <c r="K260" s="64"/>
      <c r="L260" s="62"/>
      <c r="M260" s="223"/>
      <c r="N260" s="43"/>
      <c r="O260" s="43"/>
      <c r="P260" s="43"/>
      <c r="Q260" s="43"/>
      <c r="R260" s="43"/>
      <c r="S260" s="43"/>
      <c r="T260" s="79"/>
      <c r="AT260" s="25" t="s">
        <v>2254</v>
      </c>
      <c r="AU260" s="25" t="s">
        <v>80</v>
      </c>
    </row>
    <row r="261" spans="2:65" s="1" customFormat="1" ht="16.5" customHeight="1">
      <c r="B261" s="42"/>
      <c r="C261" s="209" t="s">
        <v>1095</v>
      </c>
      <c r="D261" s="209" t="s">
        <v>498</v>
      </c>
      <c r="E261" s="210" t="s">
        <v>9624</v>
      </c>
      <c r="F261" s="211" t="s">
        <v>9625</v>
      </c>
      <c r="G261" s="212" t="s">
        <v>2537</v>
      </c>
      <c r="H261" s="213">
        <v>8</v>
      </c>
      <c r="I261" s="214"/>
      <c r="J261" s="215">
        <f>ROUND(I261*H261,2)</f>
        <v>0</v>
      </c>
      <c r="K261" s="211" t="s">
        <v>23</v>
      </c>
      <c r="L261" s="62"/>
      <c r="M261" s="216" t="s">
        <v>23</v>
      </c>
      <c r="N261" s="217" t="s">
        <v>44</v>
      </c>
      <c r="O261" s="43"/>
      <c r="P261" s="218">
        <f>O261*H261</f>
        <v>0</v>
      </c>
      <c r="Q261" s="218">
        <v>0</v>
      </c>
      <c r="R261" s="218">
        <f>Q261*H261</f>
        <v>0</v>
      </c>
      <c r="S261" s="218">
        <v>0</v>
      </c>
      <c r="T261" s="219">
        <f>S261*H261</f>
        <v>0</v>
      </c>
      <c r="AR261" s="25" t="s">
        <v>502</v>
      </c>
      <c r="AT261" s="25" t="s">
        <v>498</v>
      </c>
      <c r="AU261" s="25" t="s">
        <v>80</v>
      </c>
      <c r="AY261" s="25" t="s">
        <v>492</v>
      </c>
      <c r="BE261" s="220">
        <f>IF(N261="základní",J261,0)</f>
        <v>0</v>
      </c>
      <c r="BF261" s="220">
        <f>IF(N261="snížená",J261,0)</f>
        <v>0</v>
      </c>
      <c r="BG261" s="220">
        <f>IF(N261="zákl. přenesená",J261,0)</f>
        <v>0</v>
      </c>
      <c r="BH261" s="220">
        <f>IF(N261="sníž. přenesená",J261,0)</f>
        <v>0</v>
      </c>
      <c r="BI261" s="220">
        <f>IF(N261="nulová",J261,0)</f>
        <v>0</v>
      </c>
      <c r="BJ261" s="25" t="s">
        <v>80</v>
      </c>
      <c r="BK261" s="220">
        <f>ROUND(I261*H261,2)</f>
        <v>0</v>
      </c>
      <c r="BL261" s="25" t="s">
        <v>502</v>
      </c>
      <c r="BM261" s="25" t="s">
        <v>1596</v>
      </c>
    </row>
    <row r="262" spans="2:65" s="1" customFormat="1">
      <c r="B262" s="42"/>
      <c r="C262" s="64"/>
      <c r="D262" s="227" t="s">
        <v>506</v>
      </c>
      <c r="E262" s="64"/>
      <c r="F262" s="274" t="s">
        <v>9625</v>
      </c>
      <c r="G262" s="64"/>
      <c r="H262" s="64"/>
      <c r="I262" s="177"/>
      <c r="J262" s="64"/>
      <c r="K262" s="64"/>
      <c r="L262" s="62"/>
      <c r="M262" s="223"/>
      <c r="N262" s="43"/>
      <c r="O262" s="43"/>
      <c r="P262" s="43"/>
      <c r="Q262" s="43"/>
      <c r="R262" s="43"/>
      <c r="S262" s="43"/>
      <c r="T262" s="79"/>
      <c r="AT262" s="25" t="s">
        <v>506</v>
      </c>
      <c r="AU262" s="25" t="s">
        <v>80</v>
      </c>
    </row>
    <row r="263" spans="2:65" s="1" customFormat="1" ht="16.5" customHeight="1">
      <c r="B263" s="42"/>
      <c r="C263" s="209" t="s">
        <v>1102</v>
      </c>
      <c r="D263" s="209" t="s">
        <v>498</v>
      </c>
      <c r="E263" s="210" t="s">
        <v>9649</v>
      </c>
      <c r="F263" s="211" t="s">
        <v>9650</v>
      </c>
      <c r="G263" s="212" t="s">
        <v>2537</v>
      </c>
      <c r="H263" s="213">
        <v>2</v>
      </c>
      <c r="I263" s="214"/>
      <c r="J263" s="215">
        <f>ROUND(I263*H263,2)</f>
        <v>0</v>
      </c>
      <c r="K263" s="211" t="s">
        <v>23</v>
      </c>
      <c r="L263" s="62"/>
      <c r="M263" s="216" t="s">
        <v>23</v>
      </c>
      <c r="N263" s="217" t="s">
        <v>44</v>
      </c>
      <c r="O263" s="43"/>
      <c r="P263" s="218">
        <f>O263*H263</f>
        <v>0</v>
      </c>
      <c r="Q263" s="218">
        <v>13</v>
      </c>
      <c r="R263" s="218">
        <f>Q263*H263</f>
        <v>26</v>
      </c>
      <c r="S263" s="218">
        <v>0</v>
      </c>
      <c r="T263" s="219">
        <f>S263*H263</f>
        <v>0</v>
      </c>
      <c r="AR263" s="25" t="s">
        <v>502</v>
      </c>
      <c r="AT263" s="25" t="s">
        <v>498</v>
      </c>
      <c r="AU263" s="25" t="s">
        <v>80</v>
      </c>
      <c r="AY263" s="25" t="s">
        <v>492</v>
      </c>
      <c r="BE263" s="220">
        <f>IF(N263="základní",J263,0)</f>
        <v>0</v>
      </c>
      <c r="BF263" s="220">
        <f>IF(N263="snížená",J263,0)</f>
        <v>0</v>
      </c>
      <c r="BG263" s="220">
        <f>IF(N263="zákl. přenesená",J263,0)</f>
        <v>0</v>
      </c>
      <c r="BH263" s="220">
        <f>IF(N263="sníž. přenesená",J263,0)</f>
        <v>0</v>
      </c>
      <c r="BI263" s="220">
        <f>IF(N263="nulová",J263,0)</f>
        <v>0</v>
      </c>
      <c r="BJ263" s="25" t="s">
        <v>80</v>
      </c>
      <c r="BK263" s="220">
        <f>ROUND(I263*H263,2)</f>
        <v>0</v>
      </c>
      <c r="BL263" s="25" t="s">
        <v>502</v>
      </c>
      <c r="BM263" s="25" t="s">
        <v>1608</v>
      </c>
    </row>
    <row r="264" spans="2:65" s="1" customFormat="1">
      <c r="B264" s="42"/>
      <c r="C264" s="64"/>
      <c r="D264" s="227" t="s">
        <v>506</v>
      </c>
      <c r="E264" s="64"/>
      <c r="F264" s="274" t="s">
        <v>9650</v>
      </c>
      <c r="G264" s="64"/>
      <c r="H264" s="64"/>
      <c r="I264" s="177"/>
      <c r="J264" s="64"/>
      <c r="K264" s="64"/>
      <c r="L264" s="62"/>
      <c r="M264" s="223"/>
      <c r="N264" s="43"/>
      <c r="O264" s="43"/>
      <c r="P264" s="43"/>
      <c r="Q264" s="43"/>
      <c r="R264" s="43"/>
      <c r="S264" s="43"/>
      <c r="T264" s="79"/>
      <c r="AT264" s="25" t="s">
        <v>506</v>
      </c>
      <c r="AU264" s="25" t="s">
        <v>80</v>
      </c>
    </row>
    <row r="265" spans="2:65" s="1" customFormat="1" ht="16.5" customHeight="1">
      <c r="B265" s="42"/>
      <c r="C265" s="209" t="s">
        <v>1109</v>
      </c>
      <c r="D265" s="209" t="s">
        <v>498</v>
      </c>
      <c r="E265" s="210" t="s">
        <v>9651</v>
      </c>
      <c r="F265" s="211" t="s">
        <v>9652</v>
      </c>
      <c r="G265" s="212" t="s">
        <v>2537</v>
      </c>
      <c r="H265" s="213">
        <v>4</v>
      </c>
      <c r="I265" s="214"/>
      <c r="J265" s="215">
        <f>ROUND(I265*H265,2)</f>
        <v>0</v>
      </c>
      <c r="K265" s="211" t="s">
        <v>23</v>
      </c>
      <c r="L265" s="62"/>
      <c r="M265" s="216" t="s">
        <v>23</v>
      </c>
      <c r="N265" s="217" t="s">
        <v>44</v>
      </c>
      <c r="O265" s="43"/>
      <c r="P265" s="218">
        <f>O265*H265</f>
        <v>0</v>
      </c>
      <c r="Q265" s="218">
        <v>23</v>
      </c>
      <c r="R265" s="218">
        <f>Q265*H265</f>
        <v>92</v>
      </c>
      <c r="S265" s="218">
        <v>0</v>
      </c>
      <c r="T265" s="219">
        <f>S265*H265</f>
        <v>0</v>
      </c>
      <c r="AR265" s="25" t="s">
        <v>502</v>
      </c>
      <c r="AT265" s="25" t="s">
        <v>498</v>
      </c>
      <c r="AU265" s="25" t="s">
        <v>80</v>
      </c>
      <c r="AY265" s="25" t="s">
        <v>492</v>
      </c>
      <c r="BE265" s="220">
        <f>IF(N265="základní",J265,0)</f>
        <v>0</v>
      </c>
      <c r="BF265" s="220">
        <f>IF(N265="snížená",J265,0)</f>
        <v>0</v>
      </c>
      <c r="BG265" s="220">
        <f>IF(N265="zákl. přenesená",J265,0)</f>
        <v>0</v>
      </c>
      <c r="BH265" s="220">
        <f>IF(N265="sníž. přenesená",J265,0)</f>
        <v>0</v>
      </c>
      <c r="BI265" s="220">
        <f>IF(N265="nulová",J265,0)</f>
        <v>0</v>
      </c>
      <c r="BJ265" s="25" t="s">
        <v>80</v>
      </c>
      <c r="BK265" s="220">
        <f>ROUND(I265*H265,2)</f>
        <v>0</v>
      </c>
      <c r="BL265" s="25" t="s">
        <v>502</v>
      </c>
      <c r="BM265" s="25" t="s">
        <v>1619</v>
      </c>
    </row>
    <row r="266" spans="2:65" s="1" customFormat="1">
      <c r="B266" s="42"/>
      <c r="C266" s="64"/>
      <c r="D266" s="227" t="s">
        <v>506</v>
      </c>
      <c r="E266" s="64"/>
      <c r="F266" s="274" t="s">
        <v>9653</v>
      </c>
      <c r="G266" s="64"/>
      <c r="H266" s="64"/>
      <c r="I266" s="177"/>
      <c r="J266" s="64"/>
      <c r="K266" s="64"/>
      <c r="L266" s="62"/>
      <c r="M266" s="223"/>
      <c r="N266" s="43"/>
      <c r="O266" s="43"/>
      <c r="P266" s="43"/>
      <c r="Q266" s="43"/>
      <c r="R266" s="43"/>
      <c r="S266" s="43"/>
      <c r="T266" s="79"/>
      <c r="AT266" s="25" t="s">
        <v>506</v>
      </c>
      <c r="AU266" s="25" t="s">
        <v>80</v>
      </c>
    </row>
    <row r="267" spans="2:65" s="1" customFormat="1" ht="16.5" customHeight="1">
      <c r="B267" s="42"/>
      <c r="C267" s="209" t="s">
        <v>1119</v>
      </c>
      <c r="D267" s="209" t="s">
        <v>498</v>
      </c>
      <c r="E267" s="210" t="s">
        <v>9654</v>
      </c>
      <c r="F267" s="211" t="s">
        <v>9655</v>
      </c>
      <c r="G267" s="212" t="s">
        <v>2537</v>
      </c>
      <c r="H267" s="213">
        <v>1</v>
      </c>
      <c r="I267" s="214"/>
      <c r="J267" s="215">
        <f>ROUND(I267*H267,2)</f>
        <v>0</v>
      </c>
      <c r="K267" s="211" t="s">
        <v>23</v>
      </c>
      <c r="L267" s="62"/>
      <c r="M267" s="216" t="s">
        <v>23</v>
      </c>
      <c r="N267" s="217" t="s">
        <v>44</v>
      </c>
      <c r="O267" s="43"/>
      <c r="P267" s="218">
        <f>O267*H267</f>
        <v>0</v>
      </c>
      <c r="Q267" s="218">
        <v>12.5</v>
      </c>
      <c r="R267" s="218">
        <f>Q267*H267</f>
        <v>12.5</v>
      </c>
      <c r="S267" s="218">
        <v>0</v>
      </c>
      <c r="T267" s="219">
        <f>S267*H267</f>
        <v>0</v>
      </c>
      <c r="AR267" s="25" t="s">
        <v>502</v>
      </c>
      <c r="AT267" s="25" t="s">
        <v>498</v>
      </c>
      <c r="AU267" s="25" t="s">
        <v>80</v>
      </c>
      <c r="AY267" s="25" t="s">
        <v>492</v>
      </c>
      <c r="BE267" s="220">
        <f>IF(N267="základní",J267,0)</f>
        <v>0</v>
      </c>
      <c r="BF267" s="220">
        <f>IF(N267="snížená",J267,0)</f>
        <v>0</v>
      </c>
      <c r="BG267" s="220">
        <f>IF(N267="zákl. přenesená",J267,0)</f>
        <v>0</v>
      </c>
      <c r="BH267" s="220">
        <f>IF(N267="sníž. přenesená",J267,0)</f>
        <v>0</v>
      </c>
      <c r="BI267" s="220">
        <f>IF(N267="nulová",J267,0)</f>
        <v>0</v>
      </c>
      <c r="BJ267" s="25" t="s">
        <v>80</v>
      </c>
      <c r="BK267" s="220">
        <f>ROUND(I267*H267,2)</f>
        <v>0</v>
      </c>
      <c r="BL267" s="25" t="s">
        <v>502</v>
      </c>
      <c r="BM267" s="25" t="s">
        <v>1629</v>
      </c>
    </row>
    <row r="268" spans="2:65" s="1" customFormat="1">
      <c r="B268" s="42"/>
      <c r="C268" s="64"/>
      <c r="D268" s="227" t="s">
        <v>506</v>
      </c>
      <c r="E268" s="64"/>
      <c r="F268" s="274" t="s">
        <v>9656</v>
      </c>
      <c r="G268" s="64"/>
      <c r="H268" s="64"/>
      <c r="I268" s="177"/>
      <c r="J268" s="64"/>
      <c r="K268" s="64"/>
      <c r="L268" s="62"/>
      <c r="M268" s="223"/>
      <c r="N268" s="43"/>
      <c r="O268" s="43"/>
      <c r="P268" s="43"/>
      <c r="Q268" s="43"/>
      <c r="R268" s="43"/>
      <c r="S268" s="43"/>
      <c r="T268" s="79"/>
      <c r="AT268" s="25" t="s">
        <v>506</v>
      </c>
      <c r="AU268" s="25" t="s">
        <v>80</v>
      </c>
    </row>
    <row r="269" spans="2:65" s="1" customFormat="1" ht="16.5" customHeight="1">
      <c r="B269" s="42"/>
      <c r="C269" s="209" t="s">
        <v>1149</v>
      </c>
      <c r="D269" s="209" t="s">
        <v>498</v>
      </c>
      <c r="E269" s="210" t="s">
        <v>9604</v>
      </c>
      <c r="F269" s="211" t="s">
        <v>9605</v>
      </c>
      <c r="G269" s="212" t="s">
        <v>2537</v>
      </c>
      <c r="H269" s="213">
        <v>2</v>
      </c>
      <c r="I269" s="214"/>
      <c r="J269" s="215">
        <f>ROUND(I269*H269,2)</f>
        <v>0</v>
      </c>
      <c r="K269" s="211" t="s">
        <v>23</v>
      </c>
      <c r="L269" s="62"/>
      <c r="M269" s="216" t="s">
        <v>23</v>
      </c>
      <c r="N269" s="217" t="s">
        <v>44</v>
      </c>
      <c r="O269" s="43"/>
      <c r="P269" s="218">
        <f>O269*H269</f>
        <v>0</v>
      </c>
      <c r="Q269" s="218">
        <v>2</v>
      </c>
      <c r="R269" s="218">
        <f>Q269*H269</f>
        <v>4</v>
      </c>
      <c r="S269" s="218">
        <v>0</v>
      </c>
      <c r="T269" s="219">
        <f>S269*H269</f>
        <v>0</v>
      </c>
      <c r="AR269" s="25" t="s">
        <v>502</v>
      </c>
      <c r="AT269" s="25" t="s">
        <v>498</v>
      </c>
      <c r="AU269" s="25" t="s">
        <v>80</v>
      </c>
      <c r="AY269" s="25" t="s">
        <v>492</v>
      </c>
      <c r="BE269" s="220">
        <f>IF(N269="základní",J269,0)</f>
        <v>0</v>
      </c>
      <c r="BF269" s="220">
        <f>IF(N269="snížená",J269,0)</f>
        <v>0</v>
      </c>
      <c r="BG269" s="220">
        <f>IF(N269="zákl. přenesená",J269,0)</f>
        <v>0</v>
      </c>
      <c r="BH269" s="220">
        <f>IF(N269="sníž. přenesená",J269,0)</f>
        <v>0</v>
      </c>
      <c r="BI269" s="220">
        <f>IF(N269="nulová",J269,0)</f>
        <v>0</v>
      </c>
      <c r="BJ269" s="25" t="s">
        <v>80</v>
      </c>
      <c r="BK269" s="220">
        <f>ROUND(I269*H269,2)</f>
        <v>0</v>
      </c>
      <c r="BL269" s="25" t="s">
        <v>502</v>
      </c>
      <c r="BM269" s="25" t="s">
        <v>1643</v>
      </c>
    </row>
    <row r="270" spans="2:65" s="1" customFormat="1">
      <c r="B270" s="42"/>
      <c r="C270" s="64"/>
      <c r="D270" s="227" t="s">
        <v>506</v>
      </c>
      <c r="E270" s="64"/>
      <c r="F270" s="274" t="s">
        <v>9605</v>
      </c>
      <c r="G270" s="64"/>
      <c r="H270" s="64"/>
      <c r="I270" s="177"/>
      <c r="J270" s="64"/>
      <c r="K270" s="64"/>
      <c r="L270" s="62"/>
      <c r="M270" s="223"/>
      <c r="N270" s="43"/>
      <c r="O270" s="43"/>
      <c r="P270" s="43"/>
      <c r="Q270" s="43"/>
      <c r="R270" s="43"/>
      <c r="S270" s="43"/>
      <c r="T270" s="79"/>
      <c r="AT270" s="25" t="s">
        <v>506</v>
      </c>
      <c r="AU270" s="25" t="s">
        <v>80</v>
      </c>
    </row>
    <row r="271" spans="2:65" s="1" customFormat="1" ht="16.5" customHeight="1">
      <c r="B271" s="42"/>
      <c r="C271" s="209" t="s">
        <v>1162</v>
      </c>
      <c r="D271" s="209" t="s">
        <v>498</v>
      </c>
      <c r="E271" s="210" t="s">
        <v>9657</v>
      </c>
      <c r="F271" s="211" t="s">
        <v>9658</v>
      </c>
      <c r="G271" s="212" t="s">
        <v>2537</v>
      </c>
      <c r="H271" s="213">
        <v>9</v>
      </c>
      <c r="I271" s="214"/>
      <c r="J271" s="215">
        <f>ROUND(I271*H271,2)</f>
        <v>0</v>
      </c>
      <c r="K271" s="211" t="s">
        <v>23</v>
      </c>
      <c r="L271" s="62"/>
      <c r="M271" s="216" t="s">
        <v>23</v>
      </c>
      <c r="N271" s="217" t="s">
        <v>44</v>
      </c>
      <c r="O271" s="43"/>
      <c r="P271" s="218">
        <f>O271*H271</f>
        <v>0</v>
      </c>
      <c r="Q271" s="218">
        <v>15</v>
      </c>
      <c r="R271" s="218">
        <f>Q271*H271</f>
        <v>135</v>
      </c>
      <c r="S271" s="218">
        <v>0</v>
      </c>
      <c r="T271" s="219">
        <f>S271*H271</f>
        <v>0</v>
      </c>
      <c r="AR271" s="25" t="s">
        <v>502</v>
      </c>
      <c r="AT271" s="25" t="s">
        <v>498</v>
      </c>
      <c r="AU271" s="25" t="s">
        <v>80</v>
      </c>
      <c r="AY271" s="25" t="s">
        <v>492</v>
      </c>
      <c r="BE271" s="220">
        <f>IF(N271="základní",J271,0)</f>
        <v>0</v>
      </c>
      <c r="BF271" s="220">
        <f>IF(N271="snížená",J271,0)</f>
        <v>0</v>
      </c>
      <c r="BG271" s="220">
        <f>IF(N271="zákl. přenesená",J271,0)</f>
        <v>0</v>
      </c>
      <c r="BH271" s="220">
        <f>IF(N271="sníž. přenesená",J271,0)</f>
        <v>0</v>
      </c>
      <c r="BI271" s="220">
        <f>IF(N271="nulová",J271,0)</f>
        <v>0</v>
      </c>
      <c r="BJ271" s="25" t="s">
        <v>80</v>
      </c>
      <c r="BK271" s="220">
        <f>ROUND(I271*H271,2)</f>
        <v>0</v>
      </c>
      <c r="BL271" s="25" t="s">
        <v>502</v>
      </c>
      <c r="BM271" s="25" t="s">
        <v>1656</v>
      </c>
    </row>
    <row r="272" spans="2:65" s="1" customFormat="1">
      <c r="B272" s="42"/>
      <c r="C272" s="64"/>
      <c r="D272" s="227" t="s">
        <v>506</v>
      </c>
      <c r="E272" s="64"/>
      <c r="F272" s="274" t="s">
        <v>9659</v>
      </c>
      <c r="G272" s="64"/>
      <c r="H272" s="64"/>
      <c r="I272" s="177"/>
      <c r="J272" s="64"/>
      <c r="K272" s="64"/>
      <c r="L272" s="62"/>
      <c r="M272" s="223"/>
      <c r="N272" s="43"/>
      <c r="O272" s="43"/>
      <c r="P272" s="43"/>
      <c r="Q272" s="43"/>
      <c r="R272" s="43"/>
      <c r="S272" s="43"/>
      <c r="T272" s="79"/>
      <c r="AT272" s="25" t="s">
        <v>506</v>
      </c>
      <c r="AU272" s="25" t="s">
        <v>80</v>
      </c>
    </row>
    <row r="273" spans="2:65" s="1" customFormat="1" ht="16.5" customHeight="1">
      <c r="B273" s="42"/>
      <c r="C273" s="209" t="s">
        <v>1173</v>
      </c>
      <c r="D273" s="209" t="s">
        <v>498</v>
      </c>
      <c r="E273" s="210" t="s">
        <v>9660</v>
      </c>
      <c r="F273" s="211" t="s">
        <v>9661</v>
      </c>
      <c r="G273" s="212" t="s">
        <v>2537</v>
      </c>
      <c r="H273" s="213">
        <v>1</v>
      </c>
      <c r="I273" s="214"/>
      <c r="J273" s="215">
        <f>ROUND(I273*H273,2)</f>
        <v>0</v>
      </c>
      <c r="K273" s="211" t="s">
        <v>23</v>
      </c>
      <c r="L273" s="62"/>
      <c r="M273" s="216" t="s">
        <v>23</v>
      </c>
      <c r="N273" s="217" t="s">
        <v>44</v>
      </c>
      <c r="O273" s="43"/>
      <c r="P273" s="218">
        <f>O273*H273</f>
        <v>0</v>
      </c>
      <c r="Q273" s="218">
        <v>14</v>
      </c>
      <c r="R273" s="218">
        <f>Q273*H273</f>
        <v>14</v>
      </c>
      <c r="S273" s="218">
        <v>0</v>
      </c>
      <c r="T273" s="219">
        <f>S273*H273</f>
        <v>0</v>
      </c>
      <c r="AR273" s="25" t="s">
        <v>502</v>
      </c>
      <c r="AT273" s="25" t="s">
        <v>498</v>
      </c>
      <c r="AU273" s="25" t="s">
        <v>80</v>
      </c>
      <c r="AY273" s="25" t="s">
        <v>492</v>
      </c>
      <c r="BE273" s="220">
        <f>IF(N273="základní",J273,0)</f>
        <v>0</v>
      </c>
      <c r="BF273" s="220">
        <f>IF(N273="snížená",J273,0)</f>
        <v>0</v>
      </c>
      <c r="BG273" s="220">
        <f>IF(N273="zákl. přenesená",J273,0)</f>
        <v>0</v>
      </c>
      <c r="BH273" s="220">
        <f>IF(N273="sníž. přenesená",J273,0)</f>
        <v>0</v>
      </c>
      <c r="BI273" s="220">
        <f>IF(N273="nulová",J273,0)</f>
        <v>0</v>
      </c>
      <c r="BJ273" s="25" t="s">
        <v>80</v>
      </c>
      <c r="BK273" s="220">
        <f>ROUND(I273*H273,2)</f>
        <v>0</v>
      </c>
      <c r="BL273" s="25" t="s">
        <v>502</v>
      </c>
      <c r="BM273" s="25" t="s">
        <v>1667</v>
      </c>
    </row>
    <row r="274" spans="2:65" s="1" customFormat="1">
      <c r="B274" s="42"/>
      <c r="C274" s="64"/>
      <c r="D274" s="227" t="s">
        <v>506</v>
      </c>
      <c r="E274" s="64"/>
      <c r="F274" s="274" t="s">
        <v>9661</v>
      </c>
      <c r="G274" s="64"/>
      <c r="H274" s="64"/>
      <c r="I274" s="177"/>
      <c r="J274" s="64"/>
      <c r="K274" s="64"/>
      <c r="L274" s="62"/>
      <c r="M274" s="223"/>
      <c r="N274" s="43"/>
      <c r="O274" s="43"/>
      <c r="P274" s="43"/>
      <c r="Q274" s="43"/>
      <c r="R274" s="43"/>
      <c r="S274" s="43"/>
      <c r="T274" s="79"/>
      <c r="AT274" s="25" t="s">
        <v>506</v>
      </c>
      <c r="AU274" s="25" t="s">
        <v>80</v>
      </c>
    </row>
    <row r="275" spans="2:65" s="1" customFormat="1" ht="16.5" customHeight="1">
      <c r="B275" s="42"/>
      <c r="C275" s="209" t="s">
        <v>1184</v>
      </c>
      <c r="D275" s="209" t="s">
        <v>498</v>
      </c>
      <c r="E275" s="210" t="s">
        <v>9662</v>
      </c>
      <c r="F275" s="211" t="s">
        <v>9663</v>
      </c>
      <c r="G275" s="212" t="s">
        <v>2537</v>
      </c>
      <c r="H275" s="213">
        <v>1</v>
      </c>
      <c r="I275" s="214"/>
      <c r="J275" s="215">
        <f>ROUND(I275*H275,2)</f>
        <v>0</v>
      </c>
      <c r="K275" s="211" t="s">
        <v>23</v>
      </c>
      <c r="L275" s="62"/>
      <c r="M275" s="216" t="s">
        <v>23</v>
      </c>
      <c r="N275" s="217" t="s">
        <v>44</v>
      </c>
      <c r="O275" s="43"/>
      <c r="P275" s="218">
        <f>O275*H275</f>
        <v>0</v>
      </c>
      <c r="Q275" s="218">
        <v>2.6</v>
      </c>
      <c r="R275" s="218">
        <f>Q275*H275</f>
        <v>2.6</v>
      </c>
      <c r="S275" s="218">
        <v>0</v>
      </c>
      <c r="T275" s="219">
        <f>S275*H275</f>
        <v>0</v>
      </c>
      <c r="AR275" s="25" t="s">
        <v>502</v>
      </c>
      <c r="AT275" s="25" t="s">
        <v>498</v>
      </c>
      <c r="AU275" s="25" t="s">
        <v>80</v>
      </c>
      <c r="AY275" s="25" t="s">
        <v>492</v>
      </c>
      <c r="BE275" s="220">
        <f>IF(N275="základní",J275,0)</f>
        <v>0</v>
      </c>
      <c r="BF275" s="220">
        <f>IF(N275="snížená",J275,0)</f>
        <v>0</v>
      </c>
      <c r="BG275" s="220">
        <f>IF(N275="zákl. přenesená",J275,0)</f>
        <v>0</v>
      </c>
      <c r="BH275" s="220">
        <f>IF(N275="sníž. přenesená",J275,0)</f>
        <v>0</v>
      </c>
      <c r="BI275" s="220">
        <f>IF(N275="nulová",J275,0)</f>
        <v>0</v>
      </c>
      <c r="BJ275" s="25" t="s">
        <v>80</v>
      </c>
      <c r="BK275" s="220">
        <f>ROUND(I275*H275,2)</f>
        <v>0</v>
      </c>
      <c r="BL275" s="25" t="s">
        <v>502</v>
      </c>
      <c r="BM275" s="25" t="s">
        <v>1684</v>
      </c>
    </row>
    <row r="276" spans="2:65" s="1" customFormat="1">
      <c r="B276" s="42"/>
      <c r="C276" s="64"/>
      <c r="D276" s="227" t="s">
        <v>506</v>
      </c>
      <c r="E276" s="64"/>
      <c r="F276" s="274" t="s">
        <v>9663</v>
      </c>
      <c r="G276" s="64"/>
      <c r="H276" s="64"/>
      <c r="I276" s="177"/>
      <c r="J276" s="64"/>
      <c r="K276" s="64"/>
      <c r="L276" s="62"/>
      <c r="M276" s="223"/>
      <c r="N276" s="43"/>
      <c r="O276" s="43"/>
      <c r="P276" s="43"/>
      <c r="Q276" s="43"/>
      <c r="R276" s="43"/>
      <c r="S276" s="43"/>
      <c r="T276" s="79"/>
      <c r="AT276" s="25" t="s">
        <v>506</v>
      </c>
      <c r="AU276" s="25" t="s">
        <v>80</v>
      </c>
    </row>
    <row r="277" spans="2:65" s="1" customFormat="1" ht="16.5" customHeight="1">
      <c r="B277" s="42"/>
      <c r="C277" s="209" t="s">
        <v>1227</v>
      </c>
      <c r="D277" s="209" t="s">
        <v>498</v>
      </c>
      <c r="E277" s="210" t="s">
        <v>9626</v>
      </c>
      <c r="F277" s="211" t="s">
        <v>9627</v>
      </c>
      <c r="G277" s="212" t="s">
        <v>2537</v>
      </c>
      <c r="H277" s="213">
        <v>2</v>
      </c>
      <c r="I277" s="214"/>
      <c r="J277" s="215">
        <f>ROUND(I277*H277,2)</f>
        <v>0</v>
      </c>
      <c r="K277" s="211" t="s">
        <v>23</v>
      </c>
      <c r="L277" s="62"/>
      <c r="M277" s="216" t="s">
        <v>23</v>
      </c>
      <c r="N277" s="217" t="s">
        <v>44</v>
      </c>
      <c r="O277" s="43"/>
      <c r="P277" s="218">
        <f>O277*H277</f>
        <v>0</v>
      </c>
      <c r="Q277" s="218">
        <v>0</v>
      </c>
      <c r="R277" s="218">
        <f>Q277*H277</f>
        <v>0</v>
      </c>
      <c r="S277" s="218">
        <v>0</v>
      </c>
      <c r="T277" s="219">
        <f>S277*H277</f>
        <v>0</v>
      </c>
      <c r="AR277" s="25" t="s">
        <v>502</v>
      </c>
      <c r="AT277" s="25" t="s">
        <v>498</v>
      </c>
      <c r="AU277" s="25" t="s">
        <v>80</v>
      </c>
      <c r="AY277" s="25" t="s">
        <v>492</v>
      </c>
      <c r="BE277" s="220">
        <f>IF(N277="základní",J277,0)</f>
        <v>0</v>
      </c>
      <c r="BF277" s="220">
        <f>IF(N277="snížená",J277,0)</f>
        <v>0</v>
      </c>
      <c r="BG277" s="220">
        <f>IF(N277="zákl. přenesená",J277,0)</f>
        <v>0</v>
      </c>
      <c r="BH277" s="220">
        <f>IF(N277="sníž. přenesená",J277,0)</f>
        <v>0</v>
      </c>
      <c r="BI277" s="220">
        <f>IF(N277="nulová",J277,0)</f>
        <v>0</v>
      </c>
      <c r="BJ277" s="25" t="s">
        <v>80</v>
      </c>
      <c r="BK277" s="220">
        <f>ROUND(I277*H277,2)</f>
        <v>0</v>
      </c>
      <c r="BL277" s="25" t="s">
        <v>502</v>
      </c>
      <c r="BM277" s="25" t="s">
        <v>1702</v>
      </c>
    </row>
    <row r="278" spans="2:65" s="1" customFormat="1">
      <c r="B278" s="42"/>
      <c r="C278" s="64"/>
      <c r="D278" s="227" t="s">
        <v>506</v>
      </c>
      <c r="E278" s="64"/>
      <c r="F278" s="274" t="s">
        <v>9628</v>
      </c>
      <c r="G278" s="64"/>
      <c r="H278" s="64"/>
      <c r="I278" s="177"/>
      <c r="J278" s="64"/>
      <c r="K278" s="64"/>
      <c r="L278" s="62"/>
      <c r="M278" s="223"/>
      <c r="N278" s="43"/>
      <c r="O278" s="43"/>
      <c r="P278" s="43"/>
      <c r="Q278" s="43"/>
      <c r="R278" s="43"/>
      <c r="S278" s="43"/>
      <c r="T278" s="79"/>
      <c r="AT278" s="25" t="s">
        <v>506</v>
      </c>
      <c r="AU278" s="25" t="s">
        <v>80</v>
      </c>
    </row>
    <row r="279" spans="2:65" s="1" customFormat="1" ht="16.5" customHeight="1">
      <c r="B279" s="42"/>
      <c r="C279" s="209" t="s">
        <v>1234</v>
      </c>
      <c r="D279" s="209" t="s">
        <v>498</v>
      </c>
      <c r="E279" s="210" t="s">
        <v>9629</v>
      </c>
      <c r="F279" s="211" t="s">
        <v>9630</v>
      </c>
      <c r="G279" s="212" t="s">
        <v>2537</v>
      </c>
      <c r="H279" s="213">
        <v>4</v>
      </c>
      <c r="I279" s="214"/>
      <c r="J279" s="215">
        <f>ROUND(I279*H279,2)</f>
        <v>0</v>
      </c>
      <c r="K279" s="211" t="s">
        <v>23</v>
      </c>
      <c r="L279" s="62"/>
      <c r="M279" s="216" t="s">
        <v>23</v>
      </c>
      <c r="N279" s="217" t="s">
        <v>44</v>
      </c>
      <c r="O279" s="43"/>
      <c r="P279" s="218">
        <f>O279*H279</f>
        <v>0</v>
      </c>
      <c r="Q279" s="218">
        <v>0.7</v>
      </c>
      <c r="R279" s="218">
        <f>Q279*H279</f>
        <v>2.8</v>
      </c>
      <c r="S279" s="218">
        <v>0</v>
      </c>
      <c r="T279" s="219">
        <f>S279*H279</f>
        <v>0</v>
      </c>
      <c r="AR279" s="25" t="s">
        <v>502</v>
      </c>
      <c r="AT279" s="25" t="s">
        <v>498</v>
      </c>
      <c r="AU279" s="25" t="s">
        <v>80</v>
      </c>
      <c r="AY279" s="25" t="s">
        <v>492</v>
      </c>
      <c r="BE279" s="220">
        <f>IF(N279="základní",J279,0)</f>
        <v>0</v>
      </c>
      <c r="BF279" s="220">
        <f>IF(N279="snížená",J279,0)</f>
        <v>0</v>
      </c>
      <c r="BG279" s="220">
        <f>IF(N279="zákl. přenesená",J279,0)</f>
        <v>0</v>
      </c>
      <c r="BH279" s="220">
        <f>IF(N279="sníž. přenesená",J279,0)</f>
        <v>0</v>
      </c>
      <c r="BI279" s="220">
        <f>IF(N279="nulová",J279,0)</f>
        <v>0</v>
      </c>
      <c r="BJ279" s="25" t="s">
        <v>80</v>
      </c>
      <c r="BK279" s="220">
        <f>ROUND(I279*H279,2)</f>
        <v>0</v>
      </c>
      <c r="BL279" s="25" t="s">
        <v>502</v>
      </c>
      <c r="BM279" s="25" t="s">
        <v>1716</v>
      </c>
    </row>
    <row r="280" spans="2:65" s="1" customFormat="1">
      <c r="B280" s="42"/>
      <c r="C280" s="64"/>
      <c r="D280" s="227" t="s">
        <v>506</v>
      </c>
      <c r="E280" s="64"/>
      <c r="F280" s="274" t="s">
        <v>9630</v>
      </c>
      <c r="G280" s="64"/>
      <c r="H280" s="64"/>
      <c r="I280" s="177"/>
      <c r="J280" s="64"/>
      <c r="K280" s="64"/>
      <c r="L280" s="62"/>
      <c r="M280" s="223"/>
      <c r="N280" s="43"/>
      <c r="O280" s="43"/>
      <c r="P280" s="43"/>
      <c r="Q280" s="43"/>
      <c r="R280" s="43"/>
      <c r="S280" s="43"/>
      <c r="T280" s="79"/>
      <c r="AT280" s="25" t="s">
        <v>506</v>
      </c>
      <c r="AU280" s="25" t="s">
        <v>80</v>
      </c>
    </row>
    <row r="281" spans="2:65" s="1" customFormat="1" ht="16.5" customHeight="1">
      <c r="B281" s="42"/>
      <c r="C281" s="209" t="s">
        <v>1271</v>
      </c>
      <c r="D281" s="209" t="s">
        <v>498</v>
      </c>
      <c r="E281" s="210" t="s">
        <v>9633</v>
      </c>
      <c r="F281" s="211" t="s">
        <v>9634</v>
      </c>
      <c r="G281" s="212" t="s">
        <v>2537</v>
      </c>
      <c r="H281" s="213">
        <v>3</v>
      </c>
      <c r="I281" s="214"/>
      <c r="J281" s="215">
        <f>ROUND(I281*H281,2)</f>
        <v>0</v>
      </c>
      <c r="K281" s="211" t="s">
        <v>23</v>
      </c>
      <c r="L281" s="62"/>
      <c r="M281" s="216" t="s">
        <v>23</v>
      </c>
      <c r="N281" s="217" t="s">
        <v>44</v>
      </c>
      <c r="O281" s="43"/>
      <c r="P281" s="218">
        <f>O281*H281</f>
        <v>0</v>
      </c>
      <c r="Q281" s="218">
        <v>1.1000000000000001</v>
      </c>
      <c r="R281" s="218">
        <f>Q281*H281</f>
        <v>3.3000000000000003</v>
      </c>
      <c r="S281" s="218">
        <v>0</v>
      </c>
      <c r="T281" s="219">
        <f>S281*H281</f>
        <v>0</v>
      </c>
      <c r="AR281" s="25" t="s">
        <v>502</v>
      </c>
      <c r="AT281" s="25" t="s">
        <v>498</v>
      </c>
      <c r="AU281" s="25" t="s">
        <v>80</v>
      </c>
      <c r="AY281" s="25" t="s">
        <v>492</v>
      </c>
      <c r="BE281" s="220">
        <f>IF(N281="základní",J281,0)</f>
        <v>0</v>
      </c>
      <c r="BF281" s="220">
        <f>IF(N281="snížená",J281,0)</f>
        <v>0</v>
      </c>
      <c r="BG281" s="220">
        <f>IF(N281="zákl. přenesená",J281,0)</f>
        <v>0</v>
      </c>
      <c r="BH281" s="220">
        <f>IF(N281="sníž. přenesená",J281,0)</f>
        <v>0</v>
      </c>
      <c r="BI281" s="220">
        <f>IF(N281="nulová",J281,0)</f>
        <v>0</v>
      </c>
      <c r="BJ281" s="25" t="s">
        <v>80</v>
      </c>
      <c r="BK281" s="220">
        <f>ROUND(I281*H281,2)</f>
        <v>0</v>
      </c>
      <c r="BL281" s="25" t="s">
        <v>502</v>
      </c>
      <c r="BM281" s="25" t="s">
        <v>1741</v>
      </c>
    </row>
    <row r="282" spans="2:65" s="1" customFormat="1">
      <c r="B282" s="42"/>
      <c r="C282" s="64"/>
      <c r="D282" s="227" t="s">
        <v>506</v>
      </c>
      <c r="E282" s="64"/>
      <c r="F282" s="274" t="s">
        <v>9634</v>
      </c>
      <c r="G282" s="64"/>
      <c r="H282" s="64"/>
      <c r="I282" s="177"/>
      <c r="J282" s="64"/>
      <c r="K282" s="64"/>
      <c r="L282" s="62"/>
      <c r="M282" s="223"/>
      <c r="N282" s="43"/>
      <c r="O282" s="43"/>
      <c r="P282" s="43"/>
      <c r="Q282" s="43"/>
      <c r="R282" s="43"/>
      <c r="S282" s="43"/>
      <c r="T282" s="79"/>
      <c r="AT282" s="25" t="s">
        <v>506</v>
      </c>
      <c r="AU282" s="25" t="s">
        <v>80</v>
      </c>
    </row>
    <row r="283" spans="2:65" s="1" customFormat="1" ht="16.5" customHeight="1">
      <c r="B283" s="42"/>
      <c r="C283" s="209" t="s">
        <v>1278</v>
      </c>
      <c r="D283" s="209" t="s">
        <v>498</v>
      </c>
      <c r="E283" s="210" t="s">
        <v>9664</v>
      </c>
      <c r="F283" s="211" t="s">
        <v>9665</v>
      </c>
      <c r="G283" s="212" t="s">
        <v>2537</v>
      </c>
      <c r="H283" s="213">
        <v>1</v>
      </c>
      <c r="I283" s="214"/>
      <c r="J283" s="215">
        <f>ROUND(I283*H283,2)</f>
        <v>0</v>
      </c>
      <c r="K283" s="211" t="s">
        <v>23</v>
      </c>
      <c r="L283" s="62"/>
      <c r="M283" s="216" t="s">
        <v>23</v>
      </c>
      <c r="N283" s="217" t="s">
        <v>44</v>
      </c>
      <c r="O283" s="43"/>
      <c r="P283" s="218">
        <f>O283*H283</f>
        <v>0</v>
      </c>
      <c r="Q283" s="218">
        <v>37</v>
      </c>
      <c r="R283" s="218">
        <f>Q283*H283</f>
        <v>37</v>
      </c>
      <c r="S283" s="218">
        <v>0</v>
      </c>
      <c r="T283" s="219">
        <f>S283*H283</f>
        <v>0</v>
      </c>
      <c r="AR283" s="25" t="s">
        <v>502</v>
      </c>
      <c r="AT283" s="25" t="s">
        <v>498</v>
      </c>
      <c r="AU283" s="25" t="s">
        <v>80</v>
      </c>
      <c r="AY283" s="25" t="s">
        <v>492</v>
      </c>
      <c r="BE283" s="220">
        <f>IF(N283="základní",J283,0)</f>
        <v>0</v>
      </c>
      <c r="BF283" s="220">
        <f>IF(N283="snížená",J283,0)</f>
        <v>0</v>
      </c>
      <c r="BG283" s="220">
        <f>IF(N283="zákl. přenesená",J283,0)</f>
        <v>0</v>
      </c>
      <c r="BH283" s="220">
        <f>IF(N283="sníž. přenesená",J283,0)</f>
        <v>0</v>
      </c>
      <c r="BI283" s="220">
        <f>IF(N283="nulová",J283,0)</f>
        <v>0</v>
      </c>
      <c r="BJ283" s="25" t="s">
        <v>80</v>
      </c>
      <c r="BK283" s="220">
        <f>ROUND(I283*H283,2)</f>
        <v>0</v>
      </c>
      <c r="BL283" s="25" t="s">
        <v>502</v>
      </c>
      <c r="BM283" s="25" t="s">
        <v>1761</v>
      </c>
    </row>
    <row r="284" spans="2:65" s="1" customFormat="1">
      <c r="B284" s="42"/>
      <c r="C284" s="64"/>
      <c r="D284" s="227" t="s">
        <v>506</v>
      </c>
      <c r="E284" s="64"/>
      <c r="F284" s="274" t="s">
        <v>9665</v>
      </c>
      <c r="G284" s="64"/>
      <c r="H284" s="64"/>
      <c r="I284" s="177"/>
      <c r="J284" s="64"/>
      <c r="K284" s="64"/>
      <c r="L284" s="62"/>
      <c r="M284" s="223"/>
      <c r="N284" s="43"/>
      <c r="O284" s="43"/>
      <c r="P284" s="43"/>
      <c r="Q284" s="43"/>
      <c r="R284" s="43"/>
      <c r="S284" s="43"/>
      <c r="T284" s="79"/>
      <c r="AT284" s="25" t="s">
        <v>506</v>
      </c>
      <c r="AU284" s="25" t="s">
        <v>80</v>
      </c>
    </row>
    <row r="285" spans="2:65" s="1" customFormat="1" ht="16.5" customHeight="1">
      <c r="B285" s="42"/>
      <c r="C285" s="209" t="s">
        <v>1284</v>
      </c>
      <c r="D285" s="209" t="s">
        <v>498</v>
      </c>
      <c r="E285" s="210" t="s">
        <v>9666</v>
      </c>
      <c r="F285" s="211" t="s">
        <v>9667</v>
      </c>
      <c r="G285" s="212" t="s">
        <v>2537</v>
      </c>
      <c r="H285" s="213">
        <v>1</v>
      </c>
      <c r="I285" s="214"/>
      <c r="J285" s="215">
        <f>ROUND(I285*H285,2)</f>
        <v>0</v>
      </c>
      <c r="K285" s="211" t="s">
        <v>23</v>
      </c>
      <c r="L285" s="62"/>
      <c r="M285" s="216" t="s">
        <v>23</v>
      </c>
      <c r="N285" s="217" t="s">
        <v>44</v>
      </c>
      <c r="O285" s="43"/>
      <c r="P285" s="218">
        <f>O285*H285</f>
        <v>0</v>
      </c>
      <c r="Q285" s="218">
        <v>4.8</v>
      </c>
      <c r="R285" s="218">
        <f>Q285*H285</f>
        <v>4.8</v>
      </c>
      <c r="S285" s="218">
        <v>0</v>
      </c>
      <c r="T285" s="219">
        <f>S285*H285</f>
        <v>0</v>
      </c>
      <c r="AR285" s="25" t="s">
        <v>502</v>
      </c>
      <c r="AT285" s="25" t="s">
        <v>498</v>
      </c>
      <c r="AU285" s="25" t="s">
        <v>80</v>
      </c>
      <c r="AY285" s="25" t="s">
        <v>492</v>
      </c>
      <c r="BE285" s="220">
        <f>IF(N285="základní",J285,0)</f>
        <v>0</v>
      </c>
      <c r="BF285" s="220">
        <f>IF(N285="snížená",J285,0)</f>
        <v>0</v>
      </c>
      <c r="BG285" s="220">
        <f>IF(N285="zákl. přenesená",J285,0)</f>
        <v>0</v>
      </c>
      <c r="BH285" s="220">
        <f>IF(N285="sníž. přenesená",J285,0)</f>
        <v>0</v>
      </c>
      <c r="BI285" s="220">
        <f>IF(N285="nulová",J285,0)</f>
        <v>0</v>
      </c>
      <c r="BJ285" s="25" t="s">
        <v>80</v>
      </c>
      <c r="BK285" s="220">
        <f>ROUND(I285*H285,2)</f>
        <v>0</v>
      </c>
      <c r="BL285" s="25" t="s">
        <v>502</v>
      </c>
      <c r="BM285" s="25" t="s">
        <v>1779</v>
      </c>
    </row>
    <row r="286" spans="2:65" s="1" customFormat="1">
      <c r="B286" s="42"/>
      <c r="C286" s="64"/>
      <c r="D286" s="227" t="s">
        <v>506</v>
      </c>
      <c r="E286" s="64"/>
      <c r="F286" s="274" t="s">
        <v>9667</v>
      </c>
      <c r="G286" s="64"/>
      <c r="H286" s="64"/>
      <c r="I286" s="177"/>
      <c r="J286" s="64"/>
      <c r="K286" s="64"/>
      <c r="L286" s="62"/>
      <c r="M286" s="223"/>
      <c r="N286" s="43"/>
      <c r="O286" s="43"/>
      <c r="P286" s="43"/>
      <c r="Q286" s="43"/>
      <c r="R286" s="43"/>
      <c r="S286" s="43"/>
      <c r="T286" s="79"/>
      <c r="AT286" s="25" t="s">
        <v>506</v>
      </c>
      <c r="AU286" s="25" t="s">
        <v>80</v>
      </c>
    </row>
    <row r="287" spans="2:65" s="1" customFormat="1" ht="16.5" customHeight="1">
      <c r="B287" s="42"/>
      <c r="C287" s="209" t="s">
        <v>1299</v>
      </c>
      <c r="D287" s="209" t="s">
        <v>498</v>
      </c>
      <c r="E287" s="210" t="s">
        <v>9631</v>
      </c>
      <c r="F287" s="211" t="s">
        <v>9632</v>
      </c>
      <c r="G287" s="212" t="s">
        <v>2537</v>
      </c>
      <c r="H287" s="213">
        <v>2</v>
      </c>
      <c r="I287" s="214"/>
      <c r="J287" s="215">
        <f>ROUND(I287*H287,2)</f>
        <v>0</v>
      </c>
      <c r="K287" s="211" t="s">
        <v>23</v>
      </c>
      <c r="L287" s="62"/>
      <c r="M287" s="216" t="s">
        <v>23</v>
      </c>
      <c r="N287" s="217" t="s">
        <v>44</v>
      </c>
      <c r="O287" s="43"/>
      <c r="P287" s="218">
        <f>O287*H287</f>
        <v>0</v>
      </c>
      <c r="Q287" s="218">
        <v>3</v>
      </c>
      <c r="R287" s="218">
        <f>Q287*H287</f>
        <v>6</v>
      </c>
      <c r="S287" s="218">
        <v>0</v>
      </c>
      <c r="T287" s="219">
        <f>S287*H287</f>
        <v>0</v>
      </c>
      <c r="AR287" s="25" t="s">
        <v>502</v>
      </c>
      <c r="AT287" s="25" t="s">
        <v>498</v>
      </c>
      <c r="AU287" s="25" t="s">
        <v>80</v>
      </c>
      <c r="AY287" s="25" t="s">
        <v>492</v>
      </c>
      <c r="BE287" s="220">
        <f>IF(N287="základní",J287,0)</f>
        <v>0</v>
      </c>
      <c r="BF287" s="220">
        <f>IF(N287="snížená",J287,0)</f>
        <v>0</v>
      </c>
      <c r="BG287" s="220">
        <f>IF(N287="zákl. přenesená",J287,0)</f>
        <v>0</v>
      </c>
      <c r="BH287" s="220">
        <f>IF(N287="sníž. přenesená",J287,0)</f>
        <v>0</v>
      </c>
      <c r="BI287" s="220">
        <f>IF(N287="nulová",J287,0)</f>
        <v>0</v>
      </c>
      <c r="BJ287" s="25" t="s">
        <v>80</v>
      </c>
      <c r="BK287" s="220">
        <f>ROUND(I287*H287,2)</f>
        <v>0</v>
      </c>
      <c r="BL287" s="25" t="s">
        <v>502</v>
      </c>
      <c r="BM287" s="25" t="s">
        <v>1793</v>
      </c>
    </row>
    <row r="288" spans="2:65" s="1" customFormat="1">
      <c r="B288" s="42"/>
      <c r="C288" s="64"/>
      <c r="D288" s="227" t="s">
        <v>506</v>
      </c>
      <c r="E288" s="64"/>
      <c r="F288" s="274" t="s">
        <v>9632</v>
      </c>
      <c r="G288" s="64"/>
      <c r="H288" s="64"/>
      <c r="I288" s="177"/>
      <c r="J288" s="64"/>
      <c r="K288" s="64"/>
      <c r="L288" s="62"/>
      <c r="M288" s="223"/>
      <c r="N288" s="43"/>
      <c r="O288" s="43"/>
      <c r="P288" s="43"/>
      <c r="Q288" s="43"/>
      <c r="R288" s="43"/>
      <c r="S288" s="43"/>
      <c r="T288" s="79"/>
      <c r="AT288" s="25" t="s">
        <v>506</v>
      </c>
      <c r="AU288" s="25" t="s">
        <v>80</v>
      </c>
    </row>
    <row r="289" spans="2:65" s="1" customFormat="1" ht="16.5" customHeight="1">
      <c r="B289" s="42"/>
      <c r="C289" s="209" t="s">
        <v>1306</v>
      </c>
      <c r="D289" s="209" t="s">
        <v>498</v>
      </c>
      <c r="E289" s="210" t="s">
        <v>9668</v>
      </c>
      <c r="F289" s="211" t="s">
        <v>9669</v>
      </c>
      <c r="G289" s="212" t="s">
        <v>2537</v>
      </c>
      <c r="H289" s="213">
        <v>2</v>
      </c>
      <c r="I289" s="214"/>
      <c r="J289" s="215">
        <f>ROUND(I289*H289,2)</f>
        <v>0</v>
      </c>
      <c r="K289" s="211" t="s">
        <v>23</v>
      </c>
      <c r="L289" s="62"/>
      <c r="M289" s="216" t="s">
        <v>23</v>
      </c>
      <c r="N289" s="217" t="s">
        <v>44</v>
      </c>
      <c r="O289" s="43"/>
      <c r="P289" s="218">
        <f>O289*H289</f>
        <v>0</v>
      </c>
      <c r="Q289" s="218">
        <v>41</v>
      </c>
      <c r="R289" s="218">
        <f>Q289*H289</f>
        <v>82</v>
      </c>
      <c r="S289" s="218">
        <v>0</v>
      </c>
      <c r="T289" s="219">
        <f>S289*H289</f>
        <v>0</v>
      </c>
      <c r="AR289" s="25" t="s">
        <v>502</v>
      </c>
      <c r="AT289" s="25" t="s">
        <v>498</v>
      </c>
      <c r="AU289" s="25" t="s">
        <v>80</v>
      </c>
      <c r="AY289" s="25" t="s">
        <v>492</v>
      </c>
      <c r="BE289" s="220">
        <f>IF(N289="základní",J289,0)</f>
        <v>0</v>
      </c>
      <c r="BF289" s="220">
        <f>IF(N289="snížená",J289,0)</f>
        <v>0</v>
      </c>
      <c r="BG289" s="220">
        <f>IF(N289="zákl. přenesená",J289,0)</f>
        <v>0</v>
      </c>
      <c r="BH289" s="220">
        <f>IF(N289="sníž. přenesená",J289,0)</f>
        <v>0</v>
      </c>
      <c r="BI289" s="220">
        <f>IF(N289="nulová",J289,0)</f>
        <v>0</v>
      </c>
      <c r="BJ289" s="25" t="s">
        <v>80</v>
      </c>
      <c r="BK289" s="220">
        <f>ROUND(I289*H289,2)</f>
        <v>0</v>
      </c>
      <c r="BL289" s="25" t="s">
        <v>502</v>
      </c>
      <c r="BM289" s="25" t="s">
        <v>1825</v>
      </c>
    </row>
    <row r="290" spans="2:65" s="1" customFormat="1">
      <c r="B290" s="42"/>
      <c r="C290" s="64"/>
      <c r="D290" s="227" t="s">
        <v>506</v>
      </c>
      <c r="E290" s="64"/>
      <c r="F290" s="274" t="s">
        <v>9669</v>
      </c>
      <c r="G290" s="64"/>
      <c r="H290" s="64"/>
      <c r="I290" s="177"/>
      <c r="J290" s="64"/>
      <c r="K290" s="64"/>
      <c r="L290" s="62"/>
      <c r="M290" s="223"/>
      <c r="N290" s="43"/>
      <c r="O290" s="43"/>
      <c r="P290" s="43"/>
      <c r="Q290" s="43"/>
      <c r="R290" s="43"/>
      <c r="S290" s="43"/>
      <c r="T290" s="79"/>
      <c r="AT290" s="25" t="s">
        <v>506</v>
      </c>
      <c r="AU290" s="25" t="s">
        <v>80</v>
      </c>
    </row>
    <row r="291" spans="2:65" s="1" customFormat="1" ht="16.5" customHeight="1">
      <c r="B291" s="42"/>
      <c r="C291" s="209" t="s">
        <v>1316</v>
      </c>
      <c r="D291" s="209" t="s">
        <v>498</v>
      </c>
      <c r="E291" s="210" t="s">
        <v>9670</v>
      </c>
      <c r="F291" s="211" t="s">
        <v>9671</v>
      </c>
      <c r="G291" s="212" t="s">
        <v>2537</v>
      </c>
      <c r="H291" s="213">
        <v>1</v>
      </c>
      <c r="I291" s="214"/>
      <c r="J291" s="215">
        <f>ROUND(I291*H291,2)</f>
        <v>0</v>
      </c>
      <c r="K291" s="211" t="s">
        <v>23</v>
      </c>
      <c r="L291" s="62"/>
      <c r="M291" s="216" t="s">
        <v>23</v>
      </c>
      <c r="N291" s="217" t="s">
        <v>44</v>
      </c>
      <c r="O291" s="43"/>
      <c r="P291" s="218">
        <f>O291*H291</f>
        <v>0</v>
      </c>
      <c r="Q291" s="218">
        <v>21</v>
      </c>
      <c r="R291" s="218">
        <f>Q291*H291</f>
        <v>21</v>
      </c>
      <c r="S291" s="218">
        <v>0</v>
      </c>
      <c r="T291" s="219">
        <f>S291*H291</f>
        <v>0</v>
      </c>
      <c r="AR291" s="25" t="s">
        <v>502</v>
      </c>
      <c r="AT291" s="25" t="s">
        <v>498</v>
      </c>
      <c r="AU291" s="25" t="s">
        <v>80</v>
      </c>
      <c r="AY291" s="25" t="s">
        <v>492</v>
      </c>
      <c r="BE291" s="220">
        <f>IF(N291="základní",J291,0)</f>
        <v>0</v>
      </c>
      <c r="BF291" s="220">
        <f>IF(N291="snížená",J291,0)</f>
        <v>0</v>
      </c>
      <c r="BG291" s="220">
        <f>IF(N291="zákl. přenesená",J291,0)</f>
        <v>0</v>
      </c>
      <c r="BH291" s="220">
        <f>IF(N291="sníž. přenesená",J291,0)</f>
        <v>0</v>
      </c>
      <c r="BI291" s="220">
        <f>IF(N291="nulová",J291,0)</f>
        <v>0</v>
      </c>
      <c r="BJ291" s="25" t="s">
        <v>80</v>
      </c>
      <c r="BK291" s="220">
        <f>ROUND(I291*H291,2)</f>
        <v>0</v>
      </c>
      <c r="BL291" s="25" t="s">
        <v>502</v>
      </c>
      <c r="BM291" s="25" t="s">
        <v>1837</v>
      </c>
    </row>
    <row r="292" spans="2:65" s="1" customFormat="1">
      <c r="B292" s="42"/>
      <c r="C292" s="64"/>
      <c r="D292" s="227" t="s">
        <v>506</v>
      </c>
      <c r="E292" s="64"/>
      <c r="F292" s="274" t="s">
        <v>9672</v>
      </c>
      <c r="G292" s="64"/>
      <c r="H292" s="64"/>
      <c r="I292" s="177"/>
      <c r="J292" s="64"/>
      <c r="K292" s="64"/>
      <c r="L292" s="62"/>
      <c r="M292" s="223"/>
      <c r="N292" s="43"/>
      <c r="O292" s="43"/>
      <c r="P292" s="43"/>
      <c r="Q292" s="43"/>
      <c r="R292" s="43"/>
      <c r="S292" s="43"/>
      <c r="T292" s="79"/>
      <c r="AT292" s="25" t="s">
        <v>506</v>
      </c>
      <c r="AU292" s="25" t="s">
        <v>80</v>
      </c>
    </row>
    <row r="293" spans="2:65" s="1" customFormat="1" ht="16.5" customHeight="1">
      <c r="B293" s="42"/>
      <c r="C293" s="209" t="s">
        <v>1324</v>
      </c>
      <c r="D293" s="209" t="s">
        <v>498</v>
      </c>
      <c r="E293" s="210" t="s">
        <v>9673</v>
      </c>
      <c r="F293" s="211" t="s">
        <v>9674</v>
      </c>
      <c r="G293" s="212" t="s">
        <v>2537</v>
      </c>
      <c r="H293" s="213">
        <v>1</v>
      </c>
      <c r="I293" s="214"/>
      <c r="J293" s="215">
        <f>ROUND(I293*H293,2)</f>
        <v>0</v>
      </c>
      <c r="K293" s="211" t="s">
        <v>23</v>
      </c>
      <c r="L293" s="62"/>
      <c r="M293" s="216" t="s">
        <v>23</v>
      </c>
      <c r="N293" s="217" t="s">
        <v>44</v>
      </c>
      <c r="O293" s="43"/>
      <c r="P293" s="218">
        <f>O293*H293</f>
        <v>0</v>
      </c>
      <c r="Q293" s="218">
        <v>2.6</v>
      </c>
      <c r="R293" s="218">
        <f>Q293*H293</f>
        <v>2.6</v>
      </c>
      <c r="S293" s="218">
        <v>0</v>
      </c>
      <c r="T293" s="219">
        <f>S293*H293</f>
        <v>0</v>
      </c>
      <c r="AR293" s="25" t="s">
        <v>502</v>
      </c>
      <c r="AT293" s="25" t="s">
        <v>498</v>
      </c>
      <c r="AU293" s="25" t="s">
        <v>80</v>
      </c>
      <c r="AY293" s="25" t="s">
        <v>492</v>
      </c>
      <c r="BE293" s="220">
        <f>IF(N293="základní",J293,0)</f>
        <v>0</v>
      </c>
      <c r="BF293" s="220">
        <f>IF(N293="snížená",J293,0)</f>
        <v>0</v>
      </c>
      <c r="BG293" s="220">
        <f>IF(N293="zákl. přenesená",J293,0)</f>
        <v>0</v>
      </c>
      <c r="BH293" s="220">
        <f>IF(N293="sníž. přenesená",J293,0)</f>
        <v>0</v>
      </c>
      <c r="BI293" s="220">
        <f>IF(N293="nulová",J293,0)</f>
        <v>0</v>
      </c>
      <c r="BJ293" s="25" t="s">
        <v>80</v>
      </c>
      <c r="BK293" s="220">
        <f>ROUND(I293*H293,2)</f>
        <v>0</v>
      </c>
      <c r="BL293" s="25" t="s">
        <v>502</v>
      </c>
      <c r="BM293" s="25" t="s">
        <v>1848</v>
      </c>
    </row>
    <row r="294" spans="2:65" s="1" customFormat="1">
      <c r="B294" s="42"/>
      <c r="C294" s="64"/>
      <c r="D294" s="227" t="s">
        <v>506</v>
      </c>
      <c r="E294" s="64"/>
      <c r="F294" s="274" t="s">
        <v>9675</v>
      </c>
      <c r="G294" s="64"/>
      <c r="H294" s="64"/>
      <c r="I294" s="177"/>
      <c r="J294" s="64"/>
      <c r="K294" s="64"/>
      <c r="L294" s="62"/>
      <c r="M294" s="223"/>
      <c r="N294" s="43"/>
      <c r="O294" s="43"/>
      <c r="P294" s="43"/>
      <c r="Q294" s="43"/>
      <c r="R294" s="43"/>
      <c r="S294" s="43"/>
      <c r="T294" s="79"/>
      <c r="AT294" s="25" t="s">
        <v>506</v>
      </c>
      <c r="AU294" s="25" t="s">
        <v>80</v>
      </c>
    </row>
    <row r="295" spans="2:65" s="1" customFormat="1" ht="16.5" customHeight="1">
      <c r="B295" s="42"/>
      <c r="C295" s="209" t="s">
        <v>1331</v>
      </c>
      <c r="D295" s="209" t="s">
        <v>498</v>
      </c>
      <c r="E295" s="210" t="s">
        <v>9676</v>
      </c>
      <c r="F295" s="211" t="s">
        <v>9677</v>
      </c>
      <c r="G295" s="212" t="s">
        <v>2537</v>
      </c>
      <c r="H295" s="213">
        <v>1</v>
      </c>
      <c r="I295" s="214"/>
      <c r="J295" s="215">
        <f>ROUND(I295*H295,2)</f>
        <v>0</v>
      </c>
      <c r="K295" s="211" t="s">
        <v>23</v>
      </c>
      <c r="L295" s="62"/>
      <c r="M295" s="216" t="s">
        <v>23</v>
      </c>
      <c r="N295" s="217" t="s">
        <v>44</v>
      </c>
      <c r="O295" s="43"/>
      <c r="P295" s="218">
        <f>O295*H295</f>
        <v>0</v>
      </c>
      <c r="Q295" s="218">
        <v>1.2</v>
      </c>
      <c r="R295" s="218">
        <f>Q295*H295</f>
        <v>1.2</v>
      </c>
      <c r="S295" s="218">
        <v>0</v>
      </c>
      <c r="T295" s="219">
        <f>S295*H295</f>
        <v>0</v>
      </c>
      <c r="AR295" s="25" t="s">
        <v>502</v>
      </c>
      <c r="AT295" s="25" t="s">
        <v>498</v>
      </c>
      <c r="AU295" s="25" t="s">
        <v>80</v>
      </c>
      <c r="AY295" s="25" t="s">
        <v>492</v>
      </c>
      <c r="BE295" s="220">
        <f>IF(N295="základní",J295,0)</f>
        <v>0</v>
      </c>
      <c r="BF295" s="220">
        <f>IF(N295="snížená",J295,0)</f>
        <v>0</v>
      </c>
      <c r="BG295" s="220">
        <f>IF(N295="zákl. přenesená",J295,0)</f>
        <v>0</v>
      </c>
      <c r="BH295" s="220">
        <f>IF(N295="sníž. přenesená",J295,0)</f>
        <v>0</v>
      </c>
      <c r="BI295" s="220">
        <f>IF(N295="nulová",J295,0)</f>
        <v>0</v>
      </c>
      <c r="BJ295" s="25" t="s">
        <v>80</v>
      </c>
      <c r="BK295" s="220">
        <f>ROUND(I295*H295,2)</f>
        <v>0</v>
      </c>
      <c r="BL295" s="25" t="s">
        <v>502</v>
      </c>
      <c r="BM295" s="25" t="s">
        <v>1858</v>
      </c>
    </row>
    <row r="296" spans="2:65" s="1" customFormat="1">
      <c r="B296" s="42"/>
      <c r="C296" s="64"/>
      <c r="D296" s="227" t="s">
        <v>506</v>
      </c>
      <c r="E296" s="64"/>
      <c r="F296" s="274" t="s">
        <v>9678</v>
      </c>
      <c r="G296" s="64"/>
      <c r="H296" s="64"/>
      <c r="I296" s="177"/>
      <c r="J296" s="64"/>
      <c r="K296" s="64"/>
      <c r="L296" s="62"/>
      <c r="M296" s="223"/>
      <c r="N296" s="43"/>
      <c r="O296" s="43"/>
      <c r="P296" s="43"/>
      <c r="Q296" s="43"/>
      <c r="R296" s="43"/>
      <c r="S296" s="43"/>
      <c r="T296" s="79"/>
      <c r="AT296" s="25" t="s">
        <v>506</v>
      </c>
      <c r="AU296" s="25" t="s">
        <v>80</v>
      </c>
    </row>
    <row r="297" spans="2:65" s="1" customFormat="1" ht="16.5" customHeight="1">
      <c r="B297" s="42"/>
      <c r="C297" s="209" t="s">
        <v>1337</v>
      </c>
      <c r="D297" s="209" t="s">
        <v>498</v>
      </c>
      <c r="E297" s="210" t="s">
        <v>9679</v>
      </c>
      <c r="F297" s="211" t="s">
        <v>9680</v>
      </c>
      <c r="G297" s="212" t="s">
        <v>2537</v>
      </c>
      <c r="H297" s="213">
        <v>2</v>
      </c>
      <c r="I297" s="214"/>
      <c r="J297" s="215">
        <f>ROUND(I297*H297,2)</f>
        <v>0</v>
      </c>
      <c r="K297" s="211" t="s">
        <v>23</v>
      </c>
      <c r="L297" s="62"/>
      <c r="M297" s="216" t="s">
        <v>23</v>
      </c>
      <c r="N297" s="217" t="s">
        <v>44</v>
      </c>
      <c r="O297" s="43"/>
      <c r="P297" s="218">
        <f>O297*H297</f>
        <v>0</v>
      </c>
      <c r="Q297" s="218">
        <v>3.6</v>
      </c>
      <c r="R297" s="218">
        <f>Q297*H297</f>
        <v>7.2</v>
      </c>
      <c r="S297" s="218">
        <v>0</v>
      </c>
      <c r="T297" s="219">
        <f>S297*H297</f>
        <v>0</v>
      </c>
      <c r="AR297" s="25" t="s">
        <v>502</v>
      </c>
      <c r="AT297" s="25" t="s">
        <v>498</v>
      </c>
      <c r="AU297" s="25" t="s">
        <v>80</v>
      </c>
      <c r="AY297" s="25" t="s">
        <v>492</v>
      </c>
      <c r="BE297" s="220">
        <f>IF(N297="základní",J297,0)</f>
        <v>0</v>
      </c>
      <c r="BF297" s="220">
        <f>IF(N297="snížená",J297,0)</f>
        <v>0</v>
      </c>
      <c r="BG297" s="220">
        <f>IF(N297="zákl. přenesená",J297,0)</f>
        <v>0</v>
      </c>
      <c r="BH297" s="220">
        <f>IF(N297="sníž. přenesená",J297,0)</f>
        <v>0</v>
      </c>
      <c r="BI297" s="220">
        <f>IF(N297="nulová",J297,0)</f>
        <v>0</v>
      </c>
      <c r="BJ297" s="25" t="s">
        <v>80</v>
      </c>
      <c r="BK297" s="220">
        <f>ROUND(I297*H297,2)</f>
        <v>0</v>
      </c>
      <c r="BL297" s="25" t="s">
        <v>502</v>
      </c>
      <c r="BM297" s="25" t="s">
        <v>1875</v>
      </c>
    </row>
    <row r="298" spans="2:65" s="1" customFormat="1">
      <c r="B298" s="42"/>
      <c r="C298" s="64"/>
      <c r="D298" s="227" t="s">
        <v>506</v>
      </c>
      <c r="E298" s="64"/>
      <c r="F298" s="274" t="s">
        <v>9680</v>
      </c>
      <c r="G298" s="64"/>
      <c r="H298" s="64"/>
      <c r="I298" s="177"/>
      <c r="J298" s="64"/>
      <c r="K298" s="64"/>
      <c r="L298" s="62"/>
      <c r="M298" s="223"/>
      <c r="N298" s="43"/>
      <c r="O298" s="43"/>
      <c r="P298" s="43"/>
      <c r="Q298" s="43"/>
      <c r="R298" s="43"/>
      <c r="S298" s="43"/>
      <c r="T298" s="79"/>
      <c r="AT298" s="25" t="s">
        <v>506</v>
      </c>
      <c r="AU298" s="25" t="s">
        <v>80</v>
      </c>
    </row>
    <row r="299" spans="2:65" s="1" customFormat="1" ht="16.5" customHeight="1">
      <c r="B299" s="42"/>
      <c r="C299" s="209" t="s">
        <v>1365</v>
      </c>
      <c r="D299" s="209" t="s">
        <v>498</v>
      </c>
      <c r="E299" s="210" t="s">
        <v>9681</v>
      </c>
      <c r="F299" s="211" t="s">
        <v>9682</v>
      </c>
      <c r="G299" s="212" t="s">
        <v>2537</v>
      </c>
      <c r="H299" s="213">
        <v>2</v>
      </c>
      <c r="I299" s="214"/>
      <c r="J299" s="215">
        <f>ROUND(I299*H299,2)</f>
        <v>0</v>
      </c>
      <c r="K299" s="211" t="s">
        <v>23</v>
      </c>
      <c r="L299" s="62"/>
      <c r="M299" s="216" t="s">
        <v>23</v>
      </c>
      <c r="N299" s="217" t="s">
        <v>44</v>
      </c>
      <c r="O299" s="43"/>
      <c r="P299" s="218">
        <f>O299*H299</f>
        <v>0</v>
      </c>
      <c r="Q299" s="218">
        <v>4</v>
      </c>
      <c r="R299" s="218">
        <f>Q299*H299</f>
        <v>8</v>
      </c>
      <c r="S299" s="218">
        <v>0</v>
      </c>
      <c r="T299" s="219">
        <f>S299*H299</f>
        <v>0</v>
      </c>
      <c r="AR299" s="25" t="s">
        <v>502</v>
      </c>
      <c r="AT299" s="25" t="s">
        <v>498</v>
      </c>
      <c r="AU299" s="25" t="s">
        <v>80</v>
      </c>
      <c r="AY299" s="25" t="s">
        <v>492</v>
      </c>
      <c r="BE299" s="220">
        <f>IF(N299="základní",J299,0)</f>
        <v>0</v>
      </c>
      <c r="BF299" s="220">
        <f>IF(N299="snížená",J299,0)</f>
        <v>0</v>
      </c>
      <c r="BG299" s="220">
        <f>IF(N299="zákl. přenesená",J299,0)</f>
        <v>0</v>
      </c>
      <c r="BH299" s="220">
        <f>IF(N299="sníž. přenesená",J299,0)</f>
        <v>0</v>
      </c>
      <c r="BI299" s="220">
        <f>IF(N299="nulová",J299,0)</f>
        <v>0</v>
      </c>
      <c r="BJ299" s="25" t="s">
        <v>80</v>
      </c>
      <c r="BK299" s="220">
        <f>ROUND(I299*H299,2)</f>
        <v>0</v>
      </c>
      <c r="BL299" s="25" t="s">
        <v>502</v>
      </c>
      <c r="BM299" s="25" t="s">
        <v>1887</v>
      </c>
    </row>
    <row r="300" spans="2:65" s="1" customFormat="1">
      <c r="B300" s="42"/>
      <c r="C300" s="64"/>
      <c r="D300" s="227" t="s">
        <v>506</v>
      </c>
      <c r="E300" s="64"/>
      <c r="F300" s="274" t="s">
        <v>9682</v>
      </c>
      <c r="G300" s="64"/>
      <c r="H300" s="64"/>
      <c r="I300" s="177"/>
      <c r="J300" s="64"/>
      <c r="K300" s="64"/>
      <c r="L300" s="62"/>
      <c r="M300" s="223"/>
      <c r="N300" s="43"/>
      <c r="O300" s="43"/>
      <c r="P300" s="43"/>
      <c r="Q300" s="43"/>
      <c r="R300" s="43"/>
      <c r="S300" s="43"/>
      <c r="T300" s="79"/>
      <c r="AT300" s="25" t="s">
        <v>506</v>
      </c>
      <c r="AU300" s="25" t="s">
        <v>80</v>
      </c>
    </row>
    <row r="301" spans="2:65" s="1" customFormat="1" ht="16.5" customHeight="1">
      <c r="B301" s="42"/>
      <c r="C301" s="209" t="s">
        <v>1381</v>
      </c>
      <c r="D301" s="209" t="s">
        <v>498</v>
      </c>
      <c r="E301" s="210" t="s">
        <v>9683</v>
      </c>
      <c r="F301" s="211" t="s">
        <v>9684</v>
      </c>
      <c r="G301" s="212" t="s">
        <v>9577</v>
      </c>
      <c r="H301" s="213">
        <v>28</v>
      </c>
      <c r="I301" s="214"/>
      <c r="J301" s="215">
        <f>ROUND(I301*H301,2)</f>
        <v>0</v>
      </c>
      <c r="K301" s="211" t="s">
        <v>23</v>
      </c>
      <c r="L301" s="62"/>
      <c r="M301" s="216" t="s">
        <v>23</v>
      </c>
      <c r="N301" s="217" t="s">
        <v>44</v>
      </c>
      <c r="O301" s="43"/>
      <c r="P301" s="218">
        <f>O301*H301</f>
        <v>0</v>
      </c>
      <c r="Q301" s="218">
        <v>7.4</v>
      </c>
      <c r="R301" s="218">
        <f>Q301*H301</f>
        <v>207.20000000000002</v>
      </c>
      <c r="S301" s="218">
        <v>0</v>
      </c>
      <c r="T301" s="219">
        <f>S301*H301</f>
        <v>0</v>
      </c>
      <c r="AR301" s="25" t="s">
        <v>502</v>
      </c>
      <c r="AT301" s="25" t="s">
        <v>498</v>
      </c>
      <c r="AU301" s="25" t="s">
        <v>80</v>
      </c>
      <c r="AY301" s="25" t="s">
        <v>492</v>
      </c>
      <c r="BE301" s="220">
        <f>IF(N301="základní",J301,0)</f>
        <v>0</v>
      </c>
      <c r="BF301" s="220">
        <f>IF(N301="snížená",J301,0)</f>
        <v>0</v>
      </c>
      <c r="BG301" s="220">
        <f>IF(N301="zákl. přenesená",J301,0)</f>
        <v>0</v>
      </c>
      <c r="BH301" s="220">
        <f>IF(N301="sníž. přenesená",J301,0)</f>
        <v>0</v>
      </c>
      <c r="BI301" s="220">
        <f>IF(N301="nulová",J301,0)</f>
        <v>0</v>
      </c>
      <c r="BJ301" s="25" t="s">
        <v>80</v>
      </c>
      <c r="BK301" s="220">
        <f>ROUND(I301*H301,2)</f>
        <v>0</v>
      </c>
      <c r="BL301" s="25" t="s">
        <v>502</v>
      </c>
      <c r="BM301" s="25" t="s">
        <v>1904</v>
      </c>
    </row>
    <row r="302" spans="2:65" s="1" customFormat="1">
      <c r="B302" s="42"/>
      <c r="C302" s="64"/>
      <c r="D302" s="227" t="s">
        <v>506</v>
      </c>
      <c r="E302" s="64"/>
      <c r="F302" s="274" t="s">
        <v>9685</v>
      </c>
      <c r="G302" s="64"/>
      <c r="H302" s="64"/>
      <c r="I302" s="177"/>
      <c r="J302" s="64"/>
      <c r="K302" s="64"/>
      <c r="L302" s="62"/>
      <c r="M302" s="223"/>
      <c r="N302" s="43"/>
      <c r="O302" s="43"/>
      <c r="P302" s="43"/>
      <c r="Q302" s="43"/>
      <c r="R302" s="43"/>
      <c r="S302" s="43"/>
      <c r="T302" s="79"/>
      <c r="AT302" s="25" t="s">
        <v>506</v>
      </c>
      <c r="AU302" s="25" t="s">
        <v>80</v>
      </c>
    </row>
    <row r="303" spans="2:65" s="1" customFormat="1" ht="16.5" customHeight="1">
      <c r="B303" s="42"/>
      <c r="C303" s="209" t="s">
        <v>1393</v>
      </c>
      <c r="D303" s="209" t="s">
        <v>498</v>
      </c>
      <c r="E303" s="210" t="s">
        <v>9686</v>
      </c>
      <c r="F303" s="211" t="s">
        <v>9687</v>
      </c>
      <c r="G303" s="212" t="s">
        <v>9577</v>
      </c>
      <c r="H303" s="213">
        <v>5</v>
      </c>
      <c r="I303" s="214"/>
      <c r="J303" s="215">
        <f>ROUND(I303*H303,2)</f>
        <v>0</v>
      </c>
      <c r="K303" s="211" t="s">
        <v>23</v>
      </c>
      <c r="L303" s="62"/>
      <c r="M303" s="216" t="s">
        <v>23</v>
      </c>
      <c r="N303" s="217" t="s">
        <v>44</v>
      </c>
      <c r="O303" s="43"/>
      <c r="P303" s="218">
        <f>O303*H303</f>
        <v>0</v>
      </c>
      <c r="Q303" s="218">
        <v>4.2</v>
      </c>
      <c r="R303" s="218">
        <f>Q303*H303</f>
        <v>21</v>
      </c>
      <c r="S303" s="218">
        <v>0</v>
      </c>
      <c r="T303" s="219">
        <f>S303*H303</f>
        <v>0</v>
      </c>
      <c r="AR303" s="25" t="s">
        <v>502</v>
      </c>
      <c r="AT303" s="25" t="s">
        <v>498</v>
      </c>
      <c r="AU303" s="25" t="s">
        <v>80</v>
      </c>
      <c r="AY303" s="25" t="s">
        <v>492</v>
      </c>
      <c r="BE303" s="220">
        <f>IF(N303="základní",J303,0)</f>
        <v>0</v>
      </c>
      <c r="BF303" s="220">
        <f>IF(N303="snížená",J303,0)</f>
        <v>0</v>
      </c>
      <c r="BG303" s="220">
        <f>IF(N303="zákl. přenesená",J303,0)</f>
        <v>0</v>
      </c>
      <c r="BH303" s="220">
        <f>IF(N303="sníž. přenesená",J303,0)</f>
        <v>0</v>
      </c>
      <c r="BI303" s="220">
        <f>IF(N303="nulová",J303,0)</f>
        <v>0</v>
      </c>
      <c r="BJ303" s="25" t="s">
        <v>80</v>
      </c>
      <c r="BK303" s="220">
        <f>ROUND(I303*H303,2)</f>
        <v>0</v>
      </c>
      <c r="BL303" s="25" t="s">
        <v>502</v>
      </c>
      <c r="BM303" s="25" t="s">
        <v>1913</v>
      </c>
    </row>
    <row r="304" spans="2:65" s="1" customFormat="1">
      <c r="B304" s="42"/>
      <c r="C304" s="64"/>
      <c r="D304" s="227" t="s">
        <v>506</v>
      </c>
      <c r="E304" s="64"/>
      <c r="F304" s="274" t="s">
        <v>9688</v>
      </c>
      <c r="G304" s="64"/>
      <c r="H304" s="64"/>
      <c r="I304" s="177"/>
      <c r="J304" s="64"/>
      <c r="K304" s="64"/>
      <c r="L304" s="62"/>
      <c r="M304" s="223"/>
      <c r="N304" s="43"/>
      <c r="O304" s="43"/>
      <c r="P304" s="43"/>
      <c r="Q304" s="43"/>
      <c r="R304" s="43"/>
      <c r="S304" s="43"/>
      <c r="T304" s="79"/>
      <c r="AT304" s="25" t="s">
        <v>506</v>
      </c>
      <c r="AU304" s="25" t="s">
        <v>80</v>
      </c>
    </row>
    <row r="305" spans="2:65" s="1" customFormat="1" ht="16.5" customHeight="1">
      <c r="B305" s="42"/>
      <c r="C305" s="209" t="s">
        <v>1400</v>
      </c>
      <c r="D305" s="209" t="s">
        <v>498</v>
      </c>
      <c r="E305" s="210" t="s">
        <v>9689</v>
      </c>
      <c r="F305" s="211" t="s">
        <v>9690</v>
      </c>
      <c r="G305" s="212" t="s">
        <v>9577</v>
      </c>
      <c r="H305" s="213">
        <v>26</v>
      </c>
      <c r="I305" s="214"/>
      <c r="J305" s="215">
        <f>ROUND(I305*H305,2)</f>
        <v>0</v>
      </c>
      <c r="K305" s="211" t="s">
        <v>23</v>
      </c>
      <c r="L305" s="62"/>
      <c r="M305" s="216" t="s">
        <v>23</v>
      </c>
      <c r="N305" s="217" t="s">
        <v>44</v>
      </c>
      <c r="O305" s="43"/>
      <c r="P305" s="218">
        <f>O305*H305</f>
        <v>0</v>
      </c>
      <c r="Q305" s="218">
        <v>2.7</v>
      </c>
      <c r="R305" s="218">
        <f>Q305*H305</f>
        <v>70.2</v>
      </c>
      <c r="S305" s="218">
        <v>0</v>
      </c>
      <c r="T305" s="219">
        <f>S305*H305</f>
        <v>0</v>
      </c>
      <c r="AR305" s="25" t="s">
        <v>502</v>
      </c>
      <c r="AT305" s="25" t="s">
        <v>498</v>
      </c>
      <c r="AU305" s="25" t="s">
        <v>80</v>
      </c>
      <c r="AY305" s="25" t="s">
        <v>492</v>
      </c>
      <c r="BE305" s="220">
        <f>IF(N305="základní",J305,0)</f>
        <v>0</v>
      </c>
      <c r="BF305" s="220">
        <f>IF(N305="snížená",J305,0)</f>
        <v>0</v>
      </c>
      <c r="BG305" s="220">
        <f>IF(N305="zákl. přenesená",J305,0)</f>
        <v>0</v>
      </c>
      <c r="BH305" s="220">
        <f>IF(N305="sníž. přenesená",J305,0)</f>
        <v>0</v>
      </c>
      <c r="BI305" s="220">
        <f>IF(N305="nulová",J305,0)</f>
        <v>0</v>
      </c>
      <c r="BJ305" s="25" t="s">
        <v>80</v>
      </c>
      <c r="BK305" s="220">
        <f>ROUND(I305*H305,2)</f>
        <v>0</v>
      </c>
      <c r="BL305" s="25" t="s">
        <v>502</v>
      </c>
      <c r="BM305" s="25" t="s">
        <v>1922</v>
      </c>
    </row>
    <row r="306" spans="2:65" s="1" customFormat="1">
      <c r="B306" s="42"/>
      <c r="C306" s="64"/>
      <c r="D306" s="227" t="s">
        <v>506</v>
      </c>
      <c r="E306" s="64"/>
      <c r="F306" s="274" t="s">
        <v>9691</v>
      </c>
      <c r="G306" s="64"/>
      <c r="H306" s="64"/>
      <c r="I306" s="177"/>
      <c r="J306" s="64"/>
      <c r="K306" s="64"/>
      <c r="L306" s="62"/>
      <c r="M306" s="223"/>
      <c r="N306" s="43"/>
      <c r="O306" s="43"/>
      <c r="P306" s="43"/>
      <c r="Q306" s="43"/>
      <c r="R306" s="43"/>
      <c r="S306" s="43"/>
      <c r="T306" s="79"/>
      <c r="AT306" s="25" t="s">
        <v>506</v>
      </c>
      <c r="AU306" s="25" t="s">
        <v>80</v>
      </c>
    </row>
    <row r="307" spans="2:65" s="1" customFormat="1" ht="16.5" customHeight="1">
      <c r="B307" s="42"/>
      <c r="C307" s="209" t="s">
        <v>1407</v>
      </c>
      <c r="D307" s="209" t="s">
        <v>498</v>
      </c>
      <c r="E307" s="210" t="s">
        <v>9586</v>
      </c>
      <c r="F307" s="211" t="s">
        <v>9587</v>
      </c>
      <c r="G307" s="212" t="s">
        <v>9577</v>
      </c>
      <c r="H307" s="213">
        <v>27</v>
      </c>
      <c r="I307" s="214"/>
      <c r="J307" s="215">
        <f>ROUND(I307*H307,2)</f>
        <v>0</v>
      </c>
      <c r="K307" s="211" t="s">
        <v>23</v>
      </c>
      <c r="L307" s="62"/>
      <c r="M307" s="216" t="s">
        <v>23</v>
      </c>
      <c r="N307" s="217" t="s">
        <v>44</v>
      </c>
      <c r="O307" s="43"/>
      <c r="P307" s="218">
        <f>O307*H307</f>
        <v>0</v>
      </c>
      <c r="Q307" s="218">
        <v>33</v>
      </c>
      <c r="R307" s="218">
        <f>Q307*H307</f>
        <v>891</v>
      </c>
      <c r="S307" s="218">
        <v>0</v>
      </c>
      <c r="T307" s="219">
        <f>S307*H307</f>
        <v>0</v>
      </c>
      <c r="AR307" s="25" t="s">
        <v>502</v>
      </c>
      <c r="AT307" s="25" t="s">
        <v>498</v>
      </c>
      <c r="AU307" s="25" t="s">
        <v>80</v>
      </c>
      <c r="AY307" s="25" t="s">
        <v>492</v>
      </c>
      <c r="BE307" s="220">
        <f>IF(N307="základní",J307,0)</f>
        <v>0</v>
      </c>
      <c r="BF307" s="220">
        <f>IF(N307="snížená",J307,0)</f>
        <v>0</v>
      </c>
      <c r="BG307" s="220">
        <f>IF(N307="zákl. přenesená",J307,0)</f>
        <v>0</v>
      </c>
      <c r="BH307" s="220">
        <f>IF(N307="sníž. přenesená",J307,0)</f>
        <v>0</v>
      </c>
      <c r="BI307" s="220">
        <f>IF(N307="nulová",J307,0)</f>
        <v>0</v>
      </c>
      <c r="BJ307" s="25" t="s">
        <v>80</v>
      </c>
      <c r="BK307" s="220">
        <f>ROUND(I307*H307,2)</f>
        <v>0</v>
      </c>
      <c r="BL307" s="25" t="s">
        <v>502</v>
      </c>
      <c r="BM307" s="25" t="s">
        <v>1932</v>
      </c>
    </row>
    <row r="308" spans="2:65" s="1" customFormat="1">
      <c r="B308" s="42"/>
      <c r="C308" s="64"/>
      <c r="D308" s="221" t="s">
        <v>506</v>
      </c>
      <c r="E308" s="64"/>
      <c r="F308" s="222" t="s">
        <v>9587</v>
      </c>
      <c r="G308" s="64"/>
      <c r="H308" s="64"/>
      <c r="I308" s="177"/>
      <c r="J308" s="64"/>
      <c r="K308" s="64"/>
      <c r="L308" s="62"/>
      <c r="M308" s="223"/>
      <c r="N308" s="43"/>
      <c r="O308" s="43"/>
      <c r="P308" s="43"/>
      <c r="Q308" s="43"/>
      <c r="R308" s="43"/>
      <c r="S308" s="43"/>
      <c r="T308" s="79"/>
      <c r="AT308" s="25" t="s">
        <v>506</v>
      </c>
      <c r="AU308" s="25" t="s">
        <v>80</v>
      </c>
    </row>
    <row r="309" spans="2:65" s="11" customFormat="1" ht="37.35" customHeight="1">
      <c r="B309" s="192"/>
      <c r="C309" s="193"/>
      <c r="D309" s="206" t="s">
        <v>72</v>
      </c>
      <c r="E309" s="290" t="s">
        <v>5916</v>
      </c>
      <c r="F309" s="290" t="s">
        <v>9692</v>
      </c>
      <c r="G309" s="193"/>
      <c r="H309" s="193"/>
      <c r="I309" s="196"/>
      <c r="J309" s="291">
        <f>BK309</f>
        <v>0</v>
      </c>
      <c r="K309" s="193"/>
      <c r="L309" s="198"/>
      <c r="M309" s="199"/>
      <c r="N309" s="200"/>
      <c r="O309" s="200"/>
      <c r="P309" s="201">
        <f>SUM(P310:P330)</f>
        <v>0</v>
      </c>
      <c r="Q309" s="200"/>
      <c r="R309" s="201">
        <f>SUM(R310:R330)</f>
        <v>1269.2</v>
      </c>
      <c r="S309" s="200"/>
      <c r="T309" s="202">
        <f>SUM(T310:T330)</f>
        <v>0</v>
      </c>
      <c r="AR309" s="203" t="s">
        <v>80</v>
      </c>
      <c r="AT309" s="204" t="s">
        <v>72</v>
      </c>
      <c r="AU309" s="204" t="s">
        <v>73</v>
      </c>
      <c r="AY309" s="203" t="s">
        <v>492</v>
      </c>
      <c r="BK309" s="205">
        <f>SUM(BK310:BK330)</f>
        <v>0</v>
      </c>
    </row>
    <row r="310" spans="2:65" s="1" customFormat="1" ht="16.5" customHeight="1">
      <c r="B310" s="42"/>
      <c r="C310" s="209" t="s">
        <v>1414</v>
      </c>
      <c r="D310" s="209" t="s">
        <v>498</v>
      </c>
      <c r="E310" s="210" t="s">
        <v>9693</v>
      </c>
      <c r="F310" s="211" t="s">
        <v>9694</v>
      </c>
      <c r="G310" s="212" t="s">
        <v>2537</v>
      </c>
      <c r="H310" s="213">
        <v>2</v>
      </c>
      <c r="I310" s="214"/>
      <c r="J310" s="215">
        <f>ROUND(I310*H310,2)</f>
        <v>0</v>
      </c>
      <c r="K310" s="211" t="s">
        <v>23</v>
      </c>
      <c r="L310" s="62"/>
      <c r="M310" s="216" t="s">
        <v>23</v>
      </c>
      <c r="N310" s="217" t="s">
        <v>44</v>
      </c>
      <c r="O310" s="43"/>
      <c r="P310" s="218">
        <f>O310*H310</f>
        <v>0</v>
      </c>
      <c r="Q310" s="218">
        <v>7</v>
      </c>
      <c r="R310" s="218">
        <f>Q310*H310</f>
        <v>14</v>
      </c>
      <c r="S310" s="218">
        <v>0</v>
      </c>
      <c r="T310" s="219">
        <f>S310*H310</f>
        <v>0</v>
      </c>
      <c r="AR310" s="25" t="s">
        <v>502</v>
      </c>
      <c r="AT310" s="25" t="s">
        <v>498</v>
      </c>
      <c r="AU310" s="25" t="s">
        <v>80</v>
      </c>
      <c r="AY310" s="25" t="s">
        <v>492</v>
      </c>
      <c r="BE310" s="220">
        <f>IF(N310="základní",J310,0)</f>
        <v>0</v>
      </c>
      <c r="BF310" s="220">
        <f>IF(N310="snížená",J310,0)</f>
        <v>0</v>
      </c>
      <c r="BG310" s="220">
        <f>IF(N310="zákl. přenesená",J310,0)</f>
        <v>0</v>
      </c>
      <c r="BH310" s="220">
        <f>IF(N310="sníž. přenesená",J310,0)</f>
        <v>0</v>
      </c>
      <c r="BI310" s="220">
        <f>IF(N310="nulová",J310,0)</f>
        <v>0</v>
      </c>
      <c r="BJ310" s="25" t="s">
        <v>80</v>
      </c>
      <c r="BK310" s="220">
        <f>ROUND(I310*H310,2)</f>
        <v>0</v>
      </c>
      <c r="BL310" s="25" t="s">
        <v>502</v>
      </c>
      <c r="BM310" s="25" t="s">
        <v>1942</v>
      </c>
    </row>
    <row r="311" spans="2:65" s="1" customFormat="1">
      <c r="B311" s="42"/>
      <c r="C311" s="64"/>
      <c r="D311" s="221" t="s">
        <v>506</v>
      </c>
      <c r="E311" s="64"/>
      <c r="F311" s="222" t="s">
        <v>9694</v>
      </c>
      <c r="G311" s="64"/>
      <c r="H311" s="64"/>
      <c r="I311" s="177"/>
      <c r="J311" s="64"/>
      <c r="K311" s="64"/>
      <c r="L311" s="62"/>
      <c r="M311" s="223"/>
      <c r="N311" s="43"/>
      <c r="O311" s="43"/>
      <c r="P311" s="43"/>
      <c r="Q311" s="43"/>
      <c r="R311" s="43"/>
      <c r="S311" s="43"/>
      <c r="T311" s="79"/>
      <c r="AT311" s="25" t="s">
        <v>506</v>
      </c>
      <c r="AU311" s="25" t="s">
        <v>80</v>
      </c>
    </row>
    <row r="312" spans="2:65" s="1" customFormat="1" ht="24">
      <c r="B312" s="42"/>
      <c r="C312" s="64"/>
      <c r="D312" s="227" t="s">
        <v>2254</v>
      </c>
      <c r="E312" s="64"/>
      <c r="F312" s="273" t="s">
        <v>9623</v>
      </c>
      <c r="G312" s="64"/>
      <c r="H312" s="64"/>
      <c r="I312" s="177"/>
      <c r="J312" s="64"/>
      <c r="K312" s="64"/>
      <c r="L312" s="62"/>
      <c r="M312" s="223"/>
      <c r="N312" s="43"/>
      <c r="O312" s="43"/>
      <c r="P312" s="43"/>
      <c r="Q312" s="43"/>
      <c r="R312" s="43"/>
      <c r="S312" s="43"/>
      <c r="T312" s="79"/>
      <c r="AT312" s="25" t="s">
        <v>2254</v>
      </c>
      <c r="AU312" s="25" t="s">
        <v>80</v>
      </c>
    </row>
    <row r="313" spans="2:65" s="1" customFormat="1" ht="16.5" customHeight="1">
      <c r="B313" s="42"/>
      <c r="C313" s="209" t="s">
        <v>1419</v>
      </c>
      <c r="D313" s="209" t="s">
        <v>498</v>
      </c>
      <c r="E313" s="210" t="s">
        <v>9695</v>
      </c>
      <c r="F313" s="211" t="s">
        <v>9696</v>
      </c>
      <c r="G313" s="212" t="s">
        <v>2537</v>
      </c>
      <c r="H313" s="213">
        <v>4</v>
      </c>
      <c r="I313" s="214"/>
      <c r="J313" s="215">
        <f>ROUND(I313*H313,2)</f>
        <v>0</v>
      </c>
      <c r="K313" s="211" t="s">
        <v>23</v>
      </c>
      <c r="L313" s="62"/>
      <c r="M313" s="216" t="s">
        <v>23</v>
      </c>
      <c r="N313" s="217" t="s">
        <v>44</v>
      </c>
      <c r="O313" s="43"/>
      <c r="P313" s="218">
        <f>O313*H313</f>
        <v>0</v>
      </c>
      <c r="Q313" s="218">
        <v>0</v>
      </c>
      <c r="R313" s="218">
        <f>Q313*H313</f>
        <v>0</v>
      </c>
      <c r="S313" s="218">
        <v>0</v>
      </c>
      <c r="T313" s="219">
        <f>S313*H313</f>
        <v>0</v>
      </c>
      <c r="AR313" s="25" t="s">
        <v>502</v>
      </c>
      <c r="AT313" s="25" t="s">
        <v>498</v>
      </c>
      <c r="AU313" s="25" t="s">
        <v>80</v>
      </c>
      <c r="AY313" s="25" t="s">
        <v>492</v>
      </c>
      <c r="BE313" s="220">
        <f>IF(N313="základní",J313,0)</f>
        <v>0</v>
      </c>
      <c r="BF313" s="220">
        <f>IF(N313="snížená",J313,0)</f>
        <v>0</v>
      </c>
      <c r="BG313" s="220">
        <f>IF(N313="zákl. přenesená",J313,0)</f>
        <v>0</v>
      </c>
      <c r="BH313" s="220">
        <f>IF(N313="sníž. přenesená",J313,0)</f>
        <v>0</v>
      </c>
      <c r="BI313" s="220">
        <f>IF(N313="nulová",J313,0)</f>
        <v>0</v>
      </c>
      <c r="BJ313" s="25" t="s">
        <v>80</v>
      </c>
      <c r="BK313" s="220">
        <f>ROUND(I313*H313,2)</f>
        <v>0</v>
      </c>
      <c r="BL313" s="25" t="s">
        <v>502</v>
      </c>
      <c r="BM313" s="25" t="s">
        <v>1952</v>
      </c>
    </row>
    <row r="314" spans="2:65" s="1" customFormat="1">
      <c r="B314" s="42"/>
      <c r="C314" s="64"/>
      <c r="D314" s="227" t="s">
        <v>506</v>
      </c>
      <c r="E314" s="64"/>
      <c r="F314" s="274" t="s">
        <v>9696</v>
      </c>
      <c r="G314" s="64"/>
      <c r="H314" s="64"/>
      <c r="I314" s="177"/>
      <c r="J314" s="64"/>
      <c r="K314" s="64"/>
      <c r="L314" s="62"/>
      <c r="M314" s="223"/>
      <c r="N314" s="43"/>
      <c r="O314" s="43"/>
      <c r="P314" s="43"/>
      <c r="Q314" s="43"/>
      <c r="R314" s="43"/>
      <c r="S314" s="43"/>
      <c r="T314" s="79"/>
      <c r="AT314" s="25" t="s">
        <v>506</v>
      </c>
      <c r="AU314" s="25" t="s">
        <v>80</v>
      </c>
    </row>
    <row r="315" spans="2:65" s="1" customFormat="1" ht="16.5" customHeight="1">
      <c r="B315" s="42"/>
      <c r="C315" s="209" t="s">
        <v>1426</v>
      </c>
      <c r="D315" s="209" t="s">
        <v>498</v>
      </c>
      <c r="E315" s="210" t="s">
        <v>9697</v>
      </c>
      <c r="F315" s="211" t="s">
        <v>9698</v>
      </c>
      <c r="G315" s="212" t="s">
        <v>2537</v>
      </c>
      <c r="H315" s="213">
        <v>2</v>
      </c>
      <c r="I315" s="214"/>
      <c r="J315" s="215">
        <f>ROUND(I315*H315,2)</f>
        <v>0</v>
      </c>
      <c r="K315" s="211" t="s">
        <v>23</v>
      </c>
      <c r="L315" s="62"/>
      <c r="M315" s="216" t="s">
        <v>23</v>
      </c>
      <c r="N315" s="217" t="s">
        <v>44</v>
      </c>
      <c r="O315" s="43"/>
      <c r="P315" s="218">
        <f>O315*H315</f>
        <v>0</v>
      </c>
      <c r="Q315" s="218">
        <v>3.3</v>
      </c>
      <c r="R315" s="218">
        <f>Q315*H315</f>
        <v>6.6</v>
      </c>
      <c r="S315" s="218">
        <v>0</v>
      </c>
      <c r="T315" s="219">
        <f>S315*H315</f>
        <v>0</v>
      </c>
      <c r="AR315" s="25" t="s">
        <v>502</v>
      </c>
      <c r="AT315" s="25" t="s">
        <v>498</v>
      </c>
      <c r="AU315" s="25" t="s">
        <v>80</v>
      </c>
      <c r="AY315" s="25" t="s">
        <v>492</v>
      </c>
      <c r="BE315" s="220">
        <f>IF(N315="základní",J315,0)</f>
        <v>0</v>
      </c>
      <c r="BF315" s="220">
        <f>IF(N315="snížená",J315,0)</f>
        <v>0</v>
      </c>
      <c r="BG315" s="220">
        <f>IF(N315="zákl. přenesená",J315,0)</f>
        <v>0</v>
      </c>
      <c r="BH315" s="220">
        <f>IF(N315="sníž. přenesená",J315,0)</f>
        <v>0</v>
      </c>
      <c r="BI315" s="220">
        <f>IF(N315="nulová",J315,0)</f>
        <v>0</v>
      </c>
      <c r="BJ315" s="25" t="s">
        <v>80</v>
      </c>
      <c r="BK315" s="220">
        <f>ROUND(I315*H315,2)</f>
        <v>0</v>
      </c>
      <c r="BL315" s="25" t="s">
        <v>502</v>
      </c>
      <c r="BM315" s="25" t="s">
        <v>1966</v>
      </c>
    </row>
    <row r="316" spans="2:65" s="1" customFormat="1">
      <c r="B316" s="42"/>
      <c r="C316" s="64"/>
      <c r="D316" s="227" t="s">
        <v>506</v>
      </c>
      <c r="E316" s="64"/>
      <c r="F316" s="274" t="s">
        <v>9698</v>
      </c>
      <c r="G316" s="64"/>
      <c r="H316" s="64"/>
      <c r="I316" s="177"/>
      <c r="J316" s="64"/>
      <c r="K316" s="64"/>
      <c r="L316" s="62"/>
      <c r="M316" s="223"/>
      <c r="N316" s="43"/>
      <c r="O316" s="43"/>
      <c r="P316" s="43"/>
      <c r="Q316" s="43"/>
      <c r="R316" s="43"/>
      <c r="S316" s="43"/>
      <c r="T316" s="79"/>
      <c r="AT316" s="25" t="s">
        <v>506</v>
      </c>
      <c r="AU316" s="25" t="s">
        <v>80</v>
      </c>
    </row>
    <row r="317" spans="2:65" s="1" customFormat="1" ht="16.5" customHeight="1">
      <c r="B317" s="42"/>
      <c r="C317" s="209" t="s">
        <v>1432</v>
      </c>
      <c r="D317" s="209" t="s">
        <v>498</v>
      </c>
      <c r="E317" s="210" t="s">
        <v>9699</v>
      </c>
      <c r="F317" s="211" t="s">
        <v>9700</v>
      </c>
      <c r="G317" s="212" t="s">
        <v>2537</v>
      </c>
      <c r="H317" s="213">
        <v>1</v>
      </c>
      <c r="I317" s="214"/>
      <c r="J317" s="215">
        <f>ROUND(I317*H317,2)</f>
        <v>0</v>
      </c>
      <c r="K317" s="211" t="s">
        <v>23</v>
      </c>
      <c r="L317" s="62"/>
      <c r="M317" s="216" t="s">
        <v>23</v>
      </c>
      <c r="N317" s="217" t="s">
        <v>44</v>
      </c>
      <c r="O317" s="43"/>
      <c r="P317" s="218">
        <f>O317*H317</f>
        <v>0</v>
      </c>
      <c r="Q317" s="218">
        <v>25</v>
      </c>
      <c r="R317" s="218">
        <f>Q317*H317</f>
        <v>25</v>
      </c>
      <c r="S317" s="218">
        <v>0</v>
      </c>
      <c r="T317" s="219">
        <f>S317*H317</f>
        <v>0</v>
      </c>
      <c r="AR317" s="25" t="s">
        <v>502</v>
      </c>
      <c r="AT317" s="25" t="s">
        <v>498</v>
      </c>
      <c r="AU317" s="25" t="s">
        <v>80</v>
      </c>
      <c r="AY317" s="25" t="s">
        <v>492</v>
      </c>
      <c r="BE317" s="220">
        <f>IF(N317="základní",J317,0)</f>
        <v>0</v>
      </c>
      <c r="BF317" s="220">
        <f>IF(N317="snížená",J317,0)</f>
        <v>0</v>
      </c>
      <c r="BG317" s="220">
        <f>IF(N317="zákl. přenesená",J317,0)</f>
        <v>0</v>
      </c>
      <c r="BH317" s="220">
        <f>IF(N317="sníž. přenesená",J317,0)</f>
        <v>0</v>
      </c>
      <c r="BI317" s="220">
        <f>IF(N317="nulová",J317,0)</f>
        <v>0</v>
      </c>
      <c r="BJ317" s="25" t="s">
        <v>80</v>
      </c>
      <c r="BK317" s="220">
        <f>ROUND(I317*H317,2)</f>
        <v>0</v>
      </c>
      <c r="BL317" s="25" t="s">
        <v>502</v>
      </c>
      <c r="BM317" s="25" t="s">
        <v>1977</v>
      </c>
    </row>
    <row r="318" spans="2:65" s="1" customFormat="1">
      <c r="B318" s="42"/>
      <c r="C318" s="64"/>
      <c r="D318" s="227" t="s">
        <v>506</v>
      </c>
      <c r="E318" s="64"/>
      <c r="F318" s="274" t="s">
        <v>9701</v>
      </c>
      <c r="G318" s="64"/>
      <c r="H318" s="64"/>
      <c r="I318" s="177"/>
      <c r="J318" s="64"/>
      <c r="K318" s="64"/>
      <c r="L318" s="62"/>
      <c r="M318" s="223"/>
      <c r="N318" s="43"/>
      <c r="O318" s="43"/>
      <c r="P318" s="43"/>
      <c r="Q318" s="43"/>
      <c r="R318" s="43"/>
      <c r="S318" s="43"/>
      <c r="T318" s="79"/>
      <c r="AT318" s="25" t="s">
        <v>506</v>
      </c>
      <c r="AU318" s="25" t="s">
        <v>80</v>
      </c>
    </row>
    <row r="319" spans="2:65" s="1" customFormat="1" ht="16.5" customHeight="1">
      <c r="B319" s="42"/>
      <c r="C319" s="209" t="s">
        <v>1440</v>
      </c>
      <c r="D319" s="209" t="s">
        <v>498</v>
      </c>
      <c r="E319" s="210" t="s">
        <v>9702</v>
      </c>
      <c r="F319" s="211" t="s">
        <v>9703</v>
      </c>
      <c r="G319" s="212" t="s">
        <v>2537</v>
      </c>
      <c r="H319" s="213">
        <v>2</v>
      </c>
      <c r="I319" s="214"/>
      <c r="J319" s="215">
        <f>ROUND(I319*H319,2)</f>
        <v>0</v>
      </c>
      <c r="K319" s="211" t="s">
        <v>23</v>
      </c>
      <c r="L319" s="62"/>
      <c r="M319" s="216" t="s">
        <v>23</v>
      </c>
      <c r="N319" s="217" t="s">
        <v>44</v>
      </c>
      <c r="O319" s="43"/>
      <c r="P319" s="218">
        <f>O319*H319</f>
        <v>0</v>
      </c>
      <c r="Q319" s="218">
        <v>12.5</v>
      </c>
      <c r="R319" s="218">
        <f>Q319*H319</f>
        <v>25</v>
      </c>
      <c r="S319" s="218">
        <v>0</v>
      </c>
      <c r="T319" s="219">
        <f>S319*H319</f>
        <v>0</v>
      </c>
      <c r="AR319" s="25" t="s">
        <v>502</v>
      </c>
      <c r="AT319" s="25" t="s">
        <v>498</v>
      </c>
      <c r="AU319" s="25" t="s">
        <v>80</v>
      </c>
      <c r="AY319" s="25" t="s">
        <v>492</v>
      </c>
      <c r="BE319" s="220">
        <f>IF(N319="základní",J319,0)</f>
        <v>0</v>
      </c>
      <c r="BF319" s="220">
        <f>IF(N319="snížená",J319,0)</f>
        <v>0</v>
      </c>
      <c r="BG319" s="220">
        <f>IF(N319="zákl. přenesená",J319,0)</f>
        <v>0</v>
      </c>
      <c r="BH319" s="220">
        <f>IF(N319="sníž. přenesená",J319,0)</f>
        <v>0</v>
      </c>
      <c r="BI319" s="220">
        <f>IF(N319="nulová",J319,0)</f>
        <v>0</v>
      </c>
      <c r="BJ319" s="25" t="s">
        <v>80</v>
      </c>
      <c r="BK319" s="220">
        <f>ROUND(I319*H319,2)</f>
        <v>0</v>
      </c>
      <c r="BL319" s="25" t="s">
        <v>502</v>
      </c>
      <c r="BM319" s="25" t="s">
        <v>1987</v>
      </c>
    </row>
    <row r="320" spans="2:65" s="1" customFormat="1">
      <c r="B320" s="42"/>
      <c r="C320" s="64"/>
      <c r="D320" s="227" t="s">
        <v>506</v>
      </c>
      <c r="E320" s="64"/>
      <c r="F320" s="274" t="s">
        <v>9704</v>
      </c>
      <c r="G320" s="64"/>
      <c r="H320" s="64"/>
      <c r="I320" s="177"/>
      <c r="J320" s="64"/>
      <c r="K320" s="64"/>
      <c r="L320" s="62"/>
      <c r="M320" s="223"/>
      <c r="N320" s="43"/>
      <c r="O320" s="43"/>
      <c r="P320" s="43"/>
      <c r="Q320" s="43"/>
      <c r="R320" s="43"/>
      <c r="S320" s="43"/>
      <c r="T320" s="79"/>
      <c r="AT320" s="25" t="s">
        <v>506</v>
      </c>
      <c r="AU320" s="25" t="s">
        <v>80</v>
      </c>
    </row>
    <row r="321" spans="2:65" s="1" customFormat="1" ht="16.5" customHeight="1">
      <c r="B321" s="42"/>
      <c r="C321" s="209" t="s">
        <v>1448</v>
      </c>
      <c r="D321" s="209" t="s">
        <v>498</v>
      </c>
      <c r="E321" s="210" t="s">
        <v>9705</v>
      </c>
      <c r="F321" s="211" t="s">
        <v>9706</v>
      </c>
      <c r="G321" s="212" t="s">
        <v>2537</v>
      </c>
      <c r="H321" s="213">
        <v>2</v>
      </c>
      <c r="I321" s="214"/>
      <c r="J321" s="215">
        <f>ROUND(I321*H321,2)</f>
        <v>0</v>
      </c>
      <c r="K321" s="211" t="s">
        <v>23</v>
      </c>
      <c r="L321" s="62"/>
      <c r="M321" s="216" t="s">
        <v>23</v>
      </c>
      <c r="N321" s="217" t="s">
        <v>44</v>
      </c>
      <c r="O321" s="43"/>
      <c r="P321" s="218">
        <f>O321*H321</f>
        <v>0</v>
      </c>
      <c r="Q321" s="218">
        <v>4</v>
      </c>
      <c r="R321" s="218">
        <f>Q321*H321</f>
        <v>8</v>
      </c>
      <c r="S321" s="218">
        <v>0</v>
      </c>
      <c r="T321" s="219">
        <f>S321*H321</f>
        <v>0</v>
      </c>
      <c r="AR321" s="25" t="s">
        <v>502</v>
      </c>
      <c r="AT321" s="25" t="s">
        <v>498</v>
      </c>
      <c r="AU321" s="25" t="s">
        <v>80</v>
      </c>
      <c r="AY321" s="25" t="s">
        <v>492</v>
      </c>
      <c r="BE321" s="220">
        <f>IF(N321="základní",J321,0)</f>
        <v>0</v>
      </c>
      <c r="BF321" s="220">
        <f>IF(N321="snížená",J321,0)</f>
        <v>0</v>
      </c>
      <c r="BG321" s="220">
        <f>IF(N321="zákl. přenesená",J321,0)</f>
        <v>0</v>
      </c>
      <c r="BH321" s="220">
        <f>IF(N321="sníž. přenesená",J321,0)</f>
        <v>0</v>
      </c>
      <c r="BI321" s="220">
        <f>IF(N321="nulová",J321,0)</f>
        <v>0</v>
      </c>
      <c r="BJ321" s="25" t="s">
        <v>80</v>
      </c>
      <c r="BK321" s="220">
        <f>ROUND(I321*H321,2)</f>
        <v>0</v>
      </c>
      <c r="BL321" s="25" t="s">
        <v>502</v>
      </c>
      <c r="BM321" s="25" t="s">
        <v>2000</v>
      </c>
    </row>
    <row r="322" spans="2:65" s="1" customFormat="1">
      <c r="B322" s="42"/>
      <c r="C322" s="64"/>
      <c r="D322" s="227" t="s">
        <v>506</v>
      </c>
      <c r="E322" s="64"/>
      <c r="F322" s="274" t="s">
        <v>9706</v>
      </c>
      <c r="G322" s="64"/>
      <c r="H322" s="64"/>
      <c r="I322" s="177"/>
      <c r="J322" s="64"/>
      <c r="K322" s="64"/>
      <c r="L322" s="62"/>
      <c r="M322" s="223"/>
      <c r="N322" s="43"/>
      <c r="O322" s="43"/>
      <c r="P322" s="43"/>
      <c r="Q322" s="43"/>
      <c r="R322" s="43"/>
      <c r="S322" s="43"/>
      <c r="T322" s="79"/>
      <c r="AT322" s="25" t="s">
        <v>506</v>
      </c>
      <c r="AU322" s="25" t="s">
        <v>80</v>
      </c>
    </row>
    <row r="323" spans="2:65" s="1" customFormat="1" ht="16.5" customHeight="1">
      <c r="B323" s="42"/>
      <c r="C323" s="209" t="s">
        <v>1452</v>
      </c>
      <c r="D323" s="209" t="s">
        <v>498</v>
      </c>
      <c r="E323" s="210" t="s">
        <v>9707</v>
      </c>
      <c r="F323" s="211" t="s">
        <v>9708</v>
      </c>
      <c r="G323" s="212" t="s">
        <v>2537</v>
      </c>
      <c r="H323" s="213">
        <v>2</v>
      </c>
      <c r="I323" s="214"/>
      <c r="J323" s="215">
        <f>ROUND(I323*H323,2)</f>
        <v>0</v>
      </c>
      <c r="K323" s="211" t="s">
        <v>23</v>
      </c>
      <c r="L323" s="62"/>
      <c r="M323" s="216" t="s">
        <v>23</v>
      </c>
      <c r="N323" s="217" t="s">
        <v>44</v>
      </c>
      <c r="O323" s="43"/>
      <c r="P323" s="218">
        <f>O323*H323</f>
        <v>0</v>
      </c>
      <c r="Q323" s="218">
        <v>26</v>
      </c>
      <c r="R323" s="218">
        <f>Q323*H323</f>
        <v>52</v>
      </c>
      <c r="S323" s="218">
        <v>0</v>
      </c>
      <c r="T323" s="219">
        <f>S323*H323</f>
        <v>0</v>
      </c>
      <c r="AR323" s="25" t="s">
        <v>502</v>
      </c>
      <c r="AT323" s="25" t="s">
        <v>498</v>
      </c>
      <c r="AU323" s="25" t="s">
        <v>80</v>
      </c>
      <c r="AY323" s="25" t="s">
        <v>492</v>
      </c>
      <c r="BE323" s="220">
        <f>IF(N323="základní",J323,0)</f>
        <v>0</v>
      </c>
      <c r="BF323" s="220">
        <f>IF(N323="snížená",J323,0)</f>
        <v>0</v>
      </c>
      <c r="BG323" s="220">
        <f>IF(N323="zákl. přenesená",J323,0)</f>
        <v>0</v>
      </c>
      <c r="BH323" s="220">
        <f>IF(N323="sníž. přenesená",J323,0)</f>
        <v>0</v>
      </c>
      <c r="BI323" s="220">
        <f>IF(N323="nulová",J323,0)</f>
        <v>0</v>
      </c>
      <c r="BJ323" s="25" t="s">
        <v>80</v>
      </c>
      <c r="BK323" s="220">
        <f>ROUND(I323*H323,2)</f>
        <v>0</v>
      </c>
      <c r="BL323" s="25" t="s">
        <v>502</v>
      </c>
      <c r="BM323" s="25" t="s">
        <v>2011</v>
      </c>
    </row>
    <row r="324" spans="2:65" s="1" customFormat="1">
      <c r="B324" s="42"/>
      <c r="C324" s="64"/>
      <c r="D324" s="227" t="s">
        <v>506</v>
      </c>
      <c r="E324" s="64"/>
      <c r="F324" s="274" t="s">
        <v>9708</v>
      </c>
      <c r="G324" s="64"/>
      <c r="H324" s="64"/>
      <c r="I324" s="177"/>
      <c r="J324" s="64"/>
      <c r="K324" s="64"/>
      <c r="L324" s="62"/>
      <c r="M324" s="223"/>
      <c r="N324" s="43"/>
      <c r="O324" s="43"/>
      <c r="P324" s="43"/>
      <c r="Q324" s="43"/>
      <c r="R324" s="43"/>
      <c r="S324" s="43"/>
      <c r="T324" s="79"/>
      <c r="AT324" s="25" t="s">
        <v>506</v>
      </c>
      <c r="AU324" s="25" t="s">
        <v>80</v>
      </c>
    </row>
    <row r="325" spans="2:65" s="1" customFormat="1" ht="16.5" customHeight="1">
      <c r="B325" s="42"/>
      <c r="C325" s="209" t="s">
        <v>1458</v>
      </c>
      <c r="D325" s="209" t="s">
        <v>498</v>
      </c>
      <c r="E325" s="210" t="s">
        <v>9709</v>
      </c>
      <c r="F325" s="211" t="s">
        <v>9710</v>
      </c>
      <c r="G325" s="212" t="s">
        <v>2537</v>
      </c>
      <c r="H325" s="213">
        <v>1</v>
      </c>
      <c r="I325" s="214"/>
      <c r="J325" s="215">
        <f>ROUND(I325*H325,2)</f>
        <v>0</v>
      </c>
      <c r="K325" s="211" t="s">
        <v>23</v>
      </c>
      <c r="L325" s="62"/>
      <c r="M325" s="216" t="s">
        <v>23</v>
      </c>
      <c r="N325" s="217" t="s">
        <v>44</v>
      </c>
      <c r="O325" s="43"/>
      <c r="P325" s="218">
        <f>O325*H325</f>
        <v>0</v>
      </c>
      <c r="Q325" s="218">
        <v>16</v>
      </c>
      <c r="R325" s="218">
        <f>Q325*H325</f>
        <v>16</v>
      </c>
      <c r="S325" s="218">
        <v>0</v>
      </c>
      <c r="T325" s="219">
        <f>S325*H325</f>
        <v>0</v>
      </c>
      <c r="AR325" s="25" t="s">
        <v>502</v>
      </c>
      <c r="AT325" s="25" t="s">
        <v>498</v>
      </c>
      <c r="AU325" s="25" t="s">
        <v>80</v>
      </c>
      <c r="AY325" s="25" t="s">
        <v>492</v>
      </c>
      <c r="BE325" s="220">
        <f>IF(N325="základní",J325,0)</f>
        <v>0</v>
      </c>
      <c r="BF325" s="220">
        <f>IF(N325="snížená",J325,0)</f>
        <v>0</v>
      </c>
      <c r="BG325" s="220">
        <f>IF(N325="zákl. přenesená",J325,0)</f>
        <v>0</v>
      </c>
      <c r="BH325" s="220">
        <f>IF(N325="sníž. přenesená",J325,0)</f>
        <v>0</v>
      </c>
      <c r="BI325" s="220">
        <f>IF(N325="nulová",J325,0)</f>
        <v>0</v>
      </c>
      <c r="BJ325" s="25" t="s">
        <v>80</v>
      </c>
      <c r="BK325" s="220">
        <f>ROUND(I325*H325,2)</f>
        <v>0</v>
      </c>
      <c r="BL325" s="25" t="s">
        <v>502</v>
      </c>
      <c r="BM325" s="25" t="s">
        <v>2029</v>
      </c>
    </row>
    <row r="326" spans="2:65" s="1" customFormat="1">
      <c r="B326" s="42"/>
      <c r="C326" s="64"/>
      <c r="D326" s="227" t="s">
        <v>506</v>
      </c>
      <c r="E326" s="64"/>
      <c r="F326" s="274" t="s">
        <v>9710</v>
      </c>
      <c r="G326" s="64"/>
      <c r="H326" s="64"/>
      <c r="I326" s="177"/>
      <c r="J326" s="64"/>
      <c r="K326" s="64"/>
      <c r="L326" s="62"/>
      <c r="M326" s="223"/>
      <c r="N326" s="43"/>
      <c r="O326" s="43"/>
      <c r="P326" s="43"/>
      <c r="Q326" s="43"/>
      <c r="R326" s="43"/>
      <c r="S326" s="43"/>
      <c r="T326" s="79"/>
      <c r="AT326" s="25" t="s">
        <v>506</v>
      </c>
      <c r="AU326" s="25" t="s">
        <v>80</v>
      </c>
    </row>
    <row r="327" spans="2:65" s="1" customFormat="1" ht="16.5" customHeight="1">
      <c r="B327" s="42"/>
      <c r="C327" s="209" t="s">
        <v>1462</v>
      </c>
      <c r="D327" s="209" t="s">
        <v>498</v>
      </c>
      <c r="E327" s="210" t="s">
        <v>9711</v>
      </c>
      <c r="F327" s="211" t="s">
        <v>9712</v>
      </c>
      <c r="G327" s="212" t="s">
        <v>9577</v>
      </c>
      <c r="H327" s="213">
        <v>26</v>
      </c>
      <c r="I327" s="214"/>
      <c r="J327" s="215">
        <f>ROUND(I327*H327,2)</f>
        <v>0</v>
      </c>
      <c r="K327" s="211" t="s">
        <v>23</v>
      </c>
      <c r="L327" s="62"/>
      <c r="M327" s="216" t="s">
        <v>23</v>
      </c>
      <c r="N327" s="217" t="s">
        <v>44</v>
      </c>
      <c r="O327" s="43"/>
      <c r="P327" s="218">
        <f>O327*H327</f>
        <v>0</v>
      </c>
      <c r="Q327" s="218">
        <v>5.0999999999999996</v>
      </c>
      <c r="R327" s="218">
        <f>Q327*H327</f>
        <v>132.6</v>
      </c>
      <c r="S327" s="218">
        <v>0</v>
      </c>
      <c r="T327" s="219">
        <f>S327*H327</f>
        <v>0</v>
      </c>
      <c r="AR327" s="25" t="s">
        <v>502</v>
      </c>
      <c r="AT327" s="25" t="s">
        <v>498</v>
      </c>
      <c r="AU327" s="25" t="s">
        <v>80</v>
      </c>
      <c r="AY327" s="25" t="s">
        <v>492</v>
      </c>
      <c r="BE327" s="220">
        <f>IF(N327="základní",J327,0)</f>
        <v>0</v>
      </c>
      <c r="BF327" s="220">
        <f>IF(N327="snížená",J327,0)</f>
        <v>0</v>
      </c>
      <c r="BG327" s="220">
        <f>IF(N327="zákl. přenesená",J327,0)</f>
        <v>0</v>
      </c>
      <c r="BH327" s="220">
        <f>IF(N327="sníž. přenesená",J327,0)</f>
        <v>0</v>
      </c>
      <c r="BI327" s="220">
        <f>IF(N327="nulová",J327,0)</f>
        <v>0</v>
      </c>
      <c r="BJ327" s="25" t="s">
        <v>80</v>
      </c>
      <c r="BK327" s="220">
        <f>ROUND(I327*H327,2)</f>
        <v>0</v>
      </c>
      <c r="BL327" s="25" t="s">
        <v>502</v>
      </c>
      <c r="BM327" s="25" t="s">
        <v>2040</v>
      </c>
    </row>
    <row r="328" spans="2:65" s="1" customFormat="1">
      <c r="B328" s="42"/>
      <c r="C328" s="64"/>
      <c r="D328" s="227" t="s">
        <v>506</v>
      </c>
      <c r="E328" s="64"/>
      <c r="F328" s="274" t="s">
        <v>9713</v>
      </c>
      <c r="G328" s="64"/>
      <c r="H328" s="64"/>
      <c r="I328" s="177"/>
      <c r="J328" s="64"/>
      <c r="K328" s="64"/>
      <c r="L328" s="62"/>
      <c r="M328" s="223"/>
      <c r="N328" s="43"/>
      <c r="O328" s="43"/>
      <c r="P328" s="43"/>
      <c r="Q328" s="43"/>
      <c r="R328" s="43"/>
      <c r="S328" s="43"/>
      <c r="T328" s="79"/>
      <c r="AT328" s="25" t="s">
        <v>506</v>
      </c>
      <c r="AU328" s="25" t="s">
        <v>80</v>
      </c>
    </row>
    <row r="329" spans="2:65" s="1" customFormat="1" ht="16.5" customHeight="1">
      <c r="B329" s="42"/>
      <c r="C329" s="209" t="s">
        <v>1490</v>
      </c>
      <c r="D329" s="209" t="s">
        <v>498</v>
      </c>
      <c r="E329" s="210" t="s">
        <v>9714</v>
      </c>
      <c r="F329" s="211" t="s">
        <v>9715</v>
      </c>
      <c r="G329" s="212" t="s">
        <v>9577</v>
      </c>
      <c r="H329" s="213">
        <v>30</v>
      </c>
      <c r="I329" s="214"/>
      <c r="J329" s="215">
        <f>ROUND(I329*H329,2)</f>
        <v>0</v>
      </c>
      <c r="K329" s="211" t="s">
        <v>23</v>
      </c>
      <c r="L329" s="62"/>
      <c r="M329" s="216" t="s">
        <v>23</v>
      </c>
      <c r="N329" s="217" t="s">
        <v>44</v>
      </c>
      <c r="O329" s="43"/>
      <c r="P329" s="218">
        <f>O329*H329</f>
        <v>0</v>
      </c>
      <c r="Q329" s="218">
        <v>33</v>
      </c>
      <c r="R329" s="218">
        <f>Q329*H329</f>
        <v>990</v>
      </c>
      <c r="S329" s="218">
        <v>0</v>
      </c>
      <c r="T329" s="219">
        <f>S329*H329</f>
        <v>0</v>
      </c>
      <c r="AR329" s="25" t="s">
        <v>502</v>
      </c>
      <c r="AT329" s="25" t="s">
        <v>498</v>
      </c>
      <c r="AU329" s="25" t="s">
        <v>80</v>
      </c>
      <c r="AY329" s="25" t="s">
        <v>492</v>
      </c>
      <c r="BE329" s="220">
        <f>IF(N329="základní",J329,0)</f>
        <v>0</v>
      </c>
      <c r="BF329" s="220">
        <f>IF(N329="snížená",J329,0)</f>
        <v>0</v>
      </c>
      <c r="BG329" s="220">
        <f>IF(N329="zákl. přenesená",J329,0)</f>
        <v>0</v>
      </c>
      <c r="BH329" s="220">
        <f>IF(N329="sníž. přenesená",J329,0)</f>
        <v>0</v>
      </c>
      <c r="BI329" s="220">
        <f>IF(N329="nulová",J329,0)</f>
        <v>0</v>
      </c>
      <c r="BJ329" s="25" t="s">
        <v>80</v>
      </c>
      <c r="BK329" s="220">
        <f>ROUND(I329*H329,2)</f>
        <v>0</v>
      </c>
      <c r="BL329" s="25" t="s">
        <v>502</v>
      </c>
      <c r="BM329" s="25" t="s">
        <v>2051</v>
      </c>
    </row>
    <row r="330" spans="2:65" s="1" customFormat="1">
      <c r="B330" s="42"/>
      <c r="C330" s="64"/>
      <c r="D330" s="221" t="s">
        <v>506</v>
      </c>
      <c r="E330" s="64"/>
      <c r="F330" s="222" t="s">
        <v>9715</v>
      </c>
      <c r="G330" s="64"/>
      <c r="H330" s="64"/>
      <c r="I330" s="177"/>
      <c r="J330" s="64"/>
      <c r="K330" s="64"/>
      <c r="L330" s="62"/>
      <c r="M330" s="223"/>
      <c r="N330" s="43"/>
      <c r="O330" s="43"/>
      <c r="P330" s="43"/>
      <c r="Q330" s="43"/>
      <c r="R330" s="43"/>
      <c r="S330" s="43"/>
      <c r="T330" s="79"/>
      <c r="AT330" s="25" t="s">
        <v>506</v>
      </c>
      <c r="AU330" s="25" t="s">
        <v>80</v>
      </c>
    </row>
    <row r="331" spans="2:65" s="11" customFormat="1" ht="37.35" customHeight="1">
      <c r="B331" s="192"/>
      <c r="C331" s="193"/>
      <c r="D331" s="206" t="s">
        <v>72</v>
      </c>
      <c r="E331" s="290" t="s">
        <v>5920</v>
      </c>
      <c r="F331" s="290" t="s">
        <v>9716</v>
      </c>
      <c r="G331" s="193"/>
      <c r="H331" s="193"/>
      <c r="I331" s="196"/>
      <c r="J331" s="291">
        <f>BK331</f>
        <v>0</v>
      </c>
      <c r="K331" s="193"/>
      <c r="L331" s="198"/>
      <c r="M331" s="199"/>
      <c r="N331" s="200"/>
      <c r="O331" s="200"/>
      <c r="P331" s="201">
        <f>SUM(P332:P375)</f>
        <v>0</v>
      </c>
      <c r="Q331" s="200"/>
      <c r="R331" s="201">
        <f>SUM(R332:R375)</f>
        <v>1390</v>
      </c>
      <c r="S331" s="200"/>
      <c r="T331" s="202">
        <f>SUM(T332:T375)</f>
        <v>0</v>
      </c>
      <c r="AR331" s="203" t="s">
        <v>80</v>
      </c>
      <c r="AT331" s="204" t="s">
        <v>72</v>
      </c>
      <c r="AU331" s="204" t="s">
        <v>73</v>
      </c>
      <c r="AY331" s="203" t="s">
        <v>492</v>
      </c>
      <c r="BK331" s="205">
        <f>SUM(BK332:BK375)</f>
        <v>0</v>
      </c>
    </row>
    <row r="332" spans="2:65" s="1" customFormat="1" ht="25.5" customHeight="1">
      <c r="B332" s="42"/>
      <c r="C332" s="209" t="s">
        <v>1497</v>
      </c>
      <c r="D332" s="209" t="s">
        <v>498</v>
      </c>
      <c r="E332" s="210" t="s">
        <v>9717</v>
      </c>
      <c r="F332" s="211" t="s">
        <v>9718</v>
      </c>
      <c r="G332" s="212" t="s">
        <v>2537</v>
      </c>
      <c r="H332" s="213">
        <v>19</v>
      </c>
      <c r="I332" s="214"/>
      <c r="J332" s="215">
        <f>ROUND(I332*H332,2)</f>
        <v>0</v>
      </c>
      <c r="K332" s="211" t="s">
        <v>23</v>
      </c>
      <c r="L332" s="62"/>
      <c r="M332" s="216" t="s">
        <v>23</v>
      </c>
      <c r="N332" s="217" t="s">
        <v>44</v>
      </c>
      <c r="O332" s="43"/>
      <c r="P332" s="218">
        <f>O332*H332</f>
        <v>0</v>
      </c>
      <c r="Q332" s="218">
        <v>2.7</v>
      </c>
      <c r="R332" s="218">
        <f>Q332*H332</f>
        <v>51.300000000000004</v>
      </c>
      <c r="S332" s="218">
        <v>0</v>
      </c>
      <c r="T332" s="219">
        <f>S332*H332</f>
        <v>0</v>
      </c>
      <c r="AR332" s="25" t="s">
        <v>502</v>
      </c>
      <c r="AT332" s="25" t="s">
        <v>498</v>
      </c>
      <c r="AU332" s="25" t="s">
        <v>80</v>
      </c>
      <c r="AY332" s="25" t="s">
        <v>492</v>
      </c>
      <c r="BE332" s="220">
        <f>IF(N332="základní",J332,0)</f>
        <v>0</v>
      </c>
      <c r="BF332" s="220">
        <f>IF(N332="snížená",J332,0)</f>
        <v>0</v>
      </c>
      <c r="BG332" s="220">
        <f>IF(N332="zákl. přenesená",J332,0)</f>
        <v>0</v>
      </c>
      <c r="BH332" s="220">
        <f>IF(N332="sníž. přenesená",J332,0)</f>
        <v>0</v>
      </c>
      <c r="BI332" s="220">
        <f>IF(N332="nulová",J332,0)</f>
        <v>0</v>
      </c>
      <c r="BJ332" s="25" t="s">
        <v>80</v>
      </c>
      <c r="BK332" s="220">
        <f>ROUND(I332*H332,2)</f>
        <v>0</v>
      </c>
      <c r="BL332" s="25" t="s">
        <v>502</v>
      </c>
      <c r="BM332" s="25" t="s">
        <v>2068</v>
      </c>
    </row>
    <row r="333" spans="2:65" s="1" customFormat="1">
      <c r="B333" s="42"/>
      <c r="C333" s="64"/>
      <c r="D333" s="221" t="s">
        <v>506</v>
      </c>
      <c r="E333" s="64"/>
      <c r="F333" s="222" t="s">
        <v>9718</v>
      </c>
      <c r="G333" s="64"/>
      <c r="H333" s="64"/>
      <c r="I333" s="177"/>
      <c r="J333" s="64"/>
      <c r="K333" s="64"/>
      <c r="L333" s="62"/>
      <c r="M333" s="223"/>
      <c r="N333" s="43"/>
      <c r="O333" s="43"/>
      <c r="P333" s="43"/>
      <c r="Q333" s="43"/>
      <c r="R333" s="43"/>
      <c r="S333" s="43"/>
      <c r="T333" s="79"/>
      <c r="AT333" s="25" t="s">
        <v>506</v>
      </c>
      <c r="AU333" s="25" t="s">
        <v>80</v>
      </c>
    </row>
    <row r="334" spans="2:65" s="1" customFormat="1" ht="24">
      <c r="B334" s="42"/>
      <c r="C334" s="64"/>
      <c r="D334" s="227" t="s">
        <v>2254</v>
      </c>
      <c r="E334" s="64"/>
      <c r="F334" s="273" t="s">
        <v>9623</v>
      </c>
      <c r="G334" s="64"/>
      <c r="H334" s="64"/>
      <c r="I334" s="177"/>
      <c r="J334" s="64"/>
      <c r="K334" s="64"/>
      <c r="L334" s="62"/>
      <c r="M334" s="223"/>
      <c r="N334" s="43"/>
      <c r="O334" s="43"/>
      <c r="P334" s="43"/>
      <c r="Q334" s="43"/>
      <c r="R334" s="43"/>
      <c r="S334" s="43"/>
      <c r="T334" s="79"/>
      <c r="AT334" s="25" t="s">
        <v>2254</v>
      </c>
      <c r="AU334" s="25" t="s">
        <v>80</v>
      </c>
    </row>
    <row r="335" spans="2:65" s="1" customFormat="1" ht="16.5" customHeight="1">
      <c r="B335" s="42"/>
      <c r="C335" s="209" t="s">
        <v>1502</v>
      </c>
      <c r="D335" s="209" t="s">
        <v>498</v>
      </c>
      <c r="E335" s="210" t="s">
        <v>9624</v>
      </c>
      <c r="F335" s="211" t="s">
        <v>9625</v>
      </c>
      <c r="G335" s="212" t="s">
        <v>2537</v>
      </c>
      <c r="H335" s="213">
        <v>38</v>
      </c>
      <c r="I335" s="214"/>
      <c r="J335" s="215">
        <f>ROUND(I335*H335,2)</f>
        <v>0</v>
      </c>
      <c r="K335" s="211" t="s">
        <v>23</v>
      </c>
      <c r="L335" s="62"/>
      <c r="M335" s="216" t="s">
        <v>23</v>
      </c>
      <c r="N335" s="217" t="s">
        <v>44</v>
      </c>
      <c r="O335" s="43"/>
      <c r="P335" s="218">
        <f>O335*H335</f>
        <v>0</v>
      </c>
      <c r="Q335" s="218">
        <v>0</v>
      </c>
      <c r="R335" s="218">
        <f>Q335*H335</f>
        <v>0</v>
      </c>
      <c r="S335" s="218">
        <v>0</v>
      </c>
      <c r="T335" s="219">
        <f>S335*H335</f>
        <v>0</v>
      </c>
      <c r="AR335" s="25" t="s">
        <v>502</v>
      </c>
      <c r="AT335" s="25" t="s">
        <v>498</v>
      </c>
      <c r="AU335" s="25" t="s">
        <v>80</v>
      </c>
      <c r="AY335" s="25" t="s">
        <v>492</v>
      </c>
      <c r="BE335" s="220">
        <f>IF(N335="základní",J335,0)</f>
        <v>0</v>
      </c>
      <c r="BF335" s="220">
        <f>IF(N335="snížená",J335,0)</f>
        <v>0</v>
      </c>
      <c r="BG335" s="220">
        <f>IF(N335="zákl. přenesená",J335,0)</f>
        <v>0</v>
      </c>
      <c r="BH335" s="220">
        <f>IF(N335="sníž. přenesená",J335,0)</f>
        <v>0</v>
      </c>
      <c r="BI335" s="220">
        <f>IF(N335="nulová",J335,0)</f>
        <v>0</v>
      </c>
      <c r="BJ335" s="25" t="s">
        <v>80</v>
      </c>
      <c r="BK335" s="220">
        <f>ROUND(I335*H335,2)</f>
        <v>0</v>
      </c>
      <c r="BL335" s="25" t="s">
        <v>502</v>
      </c>
      <c r="BM335" s="25" t="s">
        <v>2077</v>
      </c>
    </row>
    <row r="336" spans="2:65" s="1" customFormat="1">
      <c r="B336" s="42"/>
      <c r="C336" s="64"/>
      <c r="D336" s="227" t="s">
        <v>506</v>
      </c>
      <c r="E336" s="64"/>
      <c r="F336" s="274" t="s">
        <v>9625</v>
      </c>
      <c r="G336" s="64"/>
      <c r="H336" s="64"/>
      <c r="I336" s="177"/>
      <c r="J336" s="64"/>
      <c r="K336" s="64"/>
      <c r="L336" s="62"/>
      <c r="M336" s="223"/>
      <c r="N336" s="43"/>
      <c r="O336" s="43"/>
      <c r="P336" s="43"/>
      <c r="Q336" s="43"/>
      <c r="R336" s="43"/>
      <c r="S336" s="43"/>
      <c r="T336" s="79"/>
      <c r="AT336" s="25" t="s">
        <v>506</v>
      </c>
      <c r="AU336" s="25" t="s">
        <v>80</v>
      </c>
    </row>
    <row r="337" spans="2:65" s="1" customFormat="1" ht="25.5" customHeight="1">
      <c r="B337" s="42"/>
      <c r="C337" s="209" t="s">
        <v>1529</v>
      </c>
      <c r="D337" s="209" t="s">
        <v>498</v>
      </c>
      <c r="E337" s="210" t="s">
        <v>9719</v>
      </c>
      <c r="F337" s="211" t="s">
        <v>9720</v>
      </c>
      <c r="G337" s="212" t="s">
        <v>2537</v>
      </c>
      <c r="H337" s="213">
        <v>2</v>
      </c>
      <c r="I337" s="214"/>
      <c r="J337" s="215">
        <f>ROUND(I337*H337,2)</f>
        <v>0</v>
      </c>
      <c r="K337" s="211" t="s">
        <v>23</v>
      </c>
      <c r="L337" s="62"/>
      <c r="M337" s="216" t="s">
        <v>23</v>
      </c>
      <c r="N337" s="217" t="s">
        <v>44</v>
      </c>
      <c r="O337" s="43"/>
      <c r="P337" s="218">
        <f>O337*H337</f>
        <v>0</v>
      </c>
      <c r="Q337" s="218">
        <v>2</v>
      </c>
      <c r="R337" s="218">
        <f>Q337*H337</f>
        <v>4</v>
      </c>
      <c r="S337" s="218">
        <v>0</v>
      </c>
      <c r="T337" s="219">
        <f>S337*H337</f>
        <v>0</v>
      </c>
      <c r="AR337" s="25" t="s">
        <v>502</v>
      </c>
      <c r="AT337" s="25" t="s">
        <v>498</v>
      </c>
      <c r="AU337" s="25" t="s">
        <v>80</v>
      </c>
      <c r="AY337" s="25" t="s">
        <v>492</v>
      </c>
      <c r="BE337" s="220">
        <f>IF(N337="základní",J337,0)</f>
        <v>0</v>
      </c>
      <c r="BF337" s="220">
        <f>IF(N337="snížená",J337,0)</f>
        <v>0</v>
      </c>
      <c r="BG337" s="220">
        <f>IF(N337="zákl. přenesená",J337,0)</f>
        <v>0</v>
      </c>
      <c r="BH337" s="220">
        <f>IF(N337="sníž. přenesená",J337,0)</f>
        <v>0</v>
      </c>
      <c r="BI337" s="220">
        <f>IF(N337="nulová",J337,0)</f>
        <v>0</v>
      </c>
      <c r="BJ337" s="25" t="s">
        <v>80</v>
      </c>
      <c r="BK337" s="220">
        <f>ROUND(I337*H337,2)</f>
        <v>0</v>
      </c>
      <c r="BL337" s="25" t="s">
        <v>502</v>
      </c>
      <c r="BM337" s="25" t="s">
        <v>2092</v>
      </c>
    </row>
    <row r="338" spans="2:65" s="1" customFormat="1">
      <c r="B338" s="42"/>
      <c r="C338" s="64"/>
      <c r="D338" s="221" t="s">
        <v>506</v>
      </c>
      <c r="E338" s="64"/>
      <c r="F338" s="222" t="s">
        <v>9720</v>
      </c>
      <c r="G338" s="64"/>
      <c r="H338" s="64"/>
      <c r="I338" s="177"/>
      <c r="J338" s="64"/>
      <c r="K338" s="64"/>
      <c r="L338" s="62"/>
      <c r="M338" s="223"/>
      <c r="N338" s="43"/>
      <c r="O338" s="43"/>
      <c r="P338" s="43"/>
      <c r="Q338" s="43"/>
      <c r="R338" s="43"/>
      <c r="S338" s="43"/>
      <c r="T338" s="79"/>
      <c r="AT338" s="25" t="s">
        <v>506</v>
      </c>
      <c r="AU338" s="25" t="s">
        <v>80</v>
      </c>
    </row>
    <row r="339" spans="2:65" s="1" customFormat="1" ht="24">
      <c r="B339" s="42"/>
      <c r="C339" s="64"/>
      <c r="D339" s="227" t="s">
        <v>2254</v>
      </c>
      <c r="E339" s="64"/>
      <c r="F339" s="273" t="s">
        <v>9623</v>
      </c>
      <c r="G339" s="64"/>
      <c r="H339" s="64"/>
      <c r="I339" s="177"/>
      <c r="J339" s="64"/>
      <c r="K339" s="64"/>
      <c r="L339" s="62"/>
      <c r="M339" s="223"/>
      <c r="N339" s="43"/>
      <c r="O339" s="43"/>
      <c r="P339" s="43"/>
      <c r="Q339" s="43"/>
      <c r="R339" s="43"/>
      <c r="S339" s="43"/>
      <c r="T339" s="79"/>
      <c r="AT339" s="25" t="s">
        <v>2254</v>
      </c>
      <c r="AU339" s="25" t="s">
        <v>80</v>
      </c>
    </row>
    <row r="340" spans="2:65" s="1" customFormat="1" ht="16.5" customHeight="1">
      <c r="B340" s="42"/>
      <c r="C340" s="209" t="s">
        <v>1535</v>
      </c>
      <c r="D340" s="209" t="s">
        <v>498</v>
      </c>
      <c r="E340" s="210" t="s">
        <v>9721</v>
      </c>
      <c r="F340" s="211" t="s">
        <v>9722</v>
      </c>
      <c r="G340" s="212" t="s">
        <v>2537</v>
      </c>
      <c r="H340" s="213">
        <v>4</v>
      </c>
      <c r="I340" s="214"/>
      <c r="J340" s="215">
        <f>ROUND(I340*H340,2)</f>
        <v>0</v>
      </c>
      <c r="K340" s="211" t="s">
        <v>23</v>
      </c>
      <c r="L340" s="62"/>
      <c r="M340" s="216" t="s">
        <v>23</v>
      </c>
      <c r="N340" s="217" t="s">
        <v>44</v>
      </c>
      <c r="O340" s="43"/>
      <c r="P340" s="218">
        <f>O340*H340</f>
        <v>0</v>
      </c>
      <c r="Q340" s="218">
        <v>0</v>
      </c>
      <c r="R340" s="218">
        <f>Q340*H340</f>
        <v>0</v>
      </c>
      <c r="S340" s="218">
        <v>0</v>
      </c>
      <c r="T340" s="219">
        <f>S340*H340</f>
        <v>0</v>
      </c>
      <c r="AR340" s="25" t="s">
        <v>502</v>
      </c>
      <c r="AT340" s="25" t="s">
        <v>498</v>
      </c>
      <c r="AU340" s="25" t="s">
        <v>80</v>
      </c>
      <c r="AY340" s="25" t="s">
        <v>492</v>
      </c>
      <c r="BE340" s="220">
        <f>IF(N340="základní",J340,0)</f>
        <v>0</v>
      </c>
      <c r="BF340" s="220">
        <f>IF(N340="snížená",J340,0)</f>
        <v>0</v>
      </c>
      <c r="BG340" s="220">
        <f>IF(N340="zákl. přenesená",J340,0)</f>
        <v>0</v>
      </c>
      <c r="BH340" s="220">
        <f>IF(N340="sníž. přenesená",J340,0)</f>
        <v>0</v>
      </c>
      <c r="BI340" s="220">
        <f>IF(N340="nulová",J340,0)</f>
        <v>0</v>
      </c>
      <c r="BJ340" s="25" t="s">
        <v>80</v>
      </c>
      <c r="BK340" s="220">
        <f>ROUND(I340*H340,2)</f>
        <v>0</v>
      </c>
      <c r="BL340" s="25" t="s">
        <v>502</v>
      </c>
      <c r="BM340" s="25" t="s">
        <v>2101</v>
      </c>
    </row>
    <row r="341" spans="2:65" s="1" customFormat="1">
      <c r="B341" s="42"/>
      <c r="C341" s="64"/>
      <c r="D341" s="227" t="s">
        <v>506</v>
      </c>
      <c r="E341" s="64"/>
      <c r="F341" s="274" t="s">
        <v>9722</v>
      </c>
      <c r="G341" s="64"/>
      <c r="H341" s="64"/>
      <c r="I341" s="177"/>
      <c r="J341" s="64"/>
      <c r="K341" s="64"/>
      <c r="L341" s="62"/>
      <c r="M341" s="223"/>
      <c r="N341" s="43"/>
      <c r="O341" s="43"/>
      <c r="P341" s="43"/>
      <c r="Q341" s="43"/>
      <c r="R341" s="43"/>
      <c r="S341" s="43"/>
      <c r="T341" s="79"/>
      <c r="AT341" s="25" t="s">
        <v>506</v>
      </c>
      <c r="AU341" s="25" t="s">
        <v>80</v>
      </c>
    </row>
    <row r="342" spans="2:65" s="1" customFormat="1" ht="16.5" customHeight="1">
      <c r="B342" s="42"/>
      <c r="C342" s="209" t="s">
        <v>1541</v>
      </c>
      <c r="D342" s="209" t="s">
        <v>498</v>
      </c>
      <c r="E342" s="210" t="s">
        <v>9723</v>
      </c>
      <c r="F342" s="211" t="s">
        <v>9724</v>
      </c>
      <c r="G342" s="212" t="s">
        <v>2537</v>
      </c>
      <c r="H342" s="213">
        <v>19</v>
      </c>
      <c r="I342" s="214"/>
      <c r="J342" s="215">
        <f>ROUND(I342*H342,2)</f>
        <v>0</v>
      </c>
      <c r="K342" s="211" t="s">
        <v>23</v>
      </c>
      <c r="L342" s="62"/>
      <c r="M342" s="216" t="s">
        <v>23</v>
      </c>
      <c r="N342" s="217" t="s">
        <v>44</v>
      </c>
      <c r="O342" s="43"/>
      <c r="P342" s="218">
        <f>O342*H342</f>
        <v>0</v>
      </c>
      <c r="Q342" s="218">
        <v>3</v>
      </c>
      <c r="R342" s="218">
        <f>Q342*H342</f>
        <v>57</v>
      </c>
      <c r="S342" s="218">
        <v>0</v>
      </c>
      <c r="T342" s="219">
        <f>S342*H342</f>
        <v>0</v>
      </c>
      <c r="AR342" s="25" t="s">
        <v>502</v>
      </c>
      <c r="AT342" s="25" t="s">
        <v>498</v>
      </c>
      <c r="AU342" s="25" t="s">
        <v>80</v>
      </c>
      <c r="AY342" s="25" t="s">
        <v>492</v>
      </c>
      <c r="BE342" s="220">
        <f>IF(N342="základní",J342,0)</f>
        <v>0</v>
      </c>
      <c r="BF342" s="220">
        <f>IF(N342="snížená",J342,0)</f>
        <v>0</v>
      </c>
      <c r="BG342" s="220">
        <f>IF(N342="zákl. přenesená",J342,0)</f>
        <v>0</v>
      </c>
      <c r="BH342" s="220">
        <f>IF(N342="sníž. přenesená",J342,0)</f>
        <v>0</v>
      </c>
      <c r="BI342" s="220">
        <f>IF(N342="nulová",J342,0)</f>
        <v>0</v>
      </c>
      <c r="BJ342" s="25" t="s">
        <v>80</v>
      </c>
      <c r="BK342" s="220">
        <f>ROUND(I342*H342,2)</f>
        <v>0</v>
      </c>
      <c r="BL342" s="25" t="s">
        <v>502</v>
      </c>
      <c r="BM342" s="25" t="s">
        <v>2113</v>
      </c>
    </row>
    <row r="343" spans="2:65" s="1" customFormat="1">
      <c r="B343" s="42"/>
      <c r="C343" s="64"/>
      <c r="D343" s="227" t="s">
        <v>506</v>
      </c>
      <c r="E343" s="64"/>
      <c r="F343" s="274" t="s">
        <v>9724</v>
      </c>
      <c r="G343" s="64"/>
      <c r="H343" s="64"/>
      <c r="I343" s="177"/>
      <c r="J343" s="64"/>
      <c r="K343" s="64"/>
      <c r="L343" s="62"/>
      <c r="M343" s="223"/>
      <c r="N343" s="43"/>
      <c r="O343" s="43"/>
      <c r="P343" s="43"/>
      <c r="Q343" s="43"/>
      <c r="R343" s="43"/>
      <c r="S343" s="43"/>
      <c r="T343" s="79"/>
      <c r="AT343" s="25" t="s">
        <v>506</v>
      </c>
      <c r="AU343" s="25" t="s">
        <v>80</v>
      </c>
    </row>
    <row r="344" spans="2:65" s="1" customFormat="1" ht="16.5" customHeight="1">
      <c r="B344" s="42"/>
      <c r="C344" s="209" t="s">
        <v>1546</v>
      </c>
      <c r="D344" s="209" t="s">
        <v>498</v>
      </c>
      <c r="E344" s="210" t="s">
        <v>9725</v>
      </c>
      <c r="F344" s="211" t="s">
        <v>9726</v>
      </c>
      <c r="G344" s="212" t="s">
        <v>2537</v>
      </c>
      <c r="H344" s="213">
        <v>2</v>
      </c>
      <c r="I344" s="214"/>
      <c r="J344" s="215">
        <f>ROUND(I344*H344,2)</f>
        <v>0</v>
      </c>
      <c r="K344" s="211" t="s">
        <v>23</v>
      </c>
      <c r="L344" s="62"/>
      <c r="M344" s="216" t="s">
        <v>23</v>
      </c>
      <c r="N344" s="217" t="s">
        <v>44</v>
      </c>
      <c r="O344" s="43"/>
      <c r="P344" s="218">
        <f>O344*H344</f>
        <v>0</v>
      </c>
      <c r="Q344" s="218">
        <v>2.6</v>
      </c>
      <c r="R344" s="218">
        <f>Q344*H344</f>
        <v>5.2</v>
      </c>
      <c r="S344" s="218">
        <v>0</v>
      </c>
      <c r="T344" s="219">
        <f>S344*H344</f>
        <v>0</v>
      </c>
      <c r="AR344" s="25" t="s">
        <v>502</v>
      </c>
      <c r="AT344" s="25" t="s">
        <v>498</v>
      </c>
      <c r="AU344" s="25" t="s">
        <v>80</v>
      </c>
      <c r="AY344" s="25" t="s">
        <v>492</v>
      </c>
      <c r="BE344" s="220">
        <f>IF(N344="základní",J344,0)</f>
        <v>0</v>
      </c>
      <c r="BF344" s="220">
        <f>IF(N344="snížená",J344,0)</f>
        <v>0</v>
      </c>
      <c r="BG344" s="220">
        <f>IF(N344="zákl. přenesená",J344,0)</f>
        <v>0</v>
      </c>
      <c r="BH344" s="220">
        <f>IF(N344="sníž. přenesená",J344,0)</f>
        <v>0</v>
      </c>
      <c r="BI344" s="220">
        <f>IF(N344="nulová",J344,0)</f>
        <v>0</v>
      </c>
      <c r="BJ344" s="25" t="s">
        <v>80</v>
      </c>
      <c r="BK344" s="220">
        <f>ROUND(I344*H344,2)</f>
        <v>0</v>
      </c>
      <c r="BL344" s="25" t="s">
        <v>502</v>
      </c>
      <c r="BM344" s="25" t="s">
        <v>2125</v>
      </c>
    </row>
    <row r="345" spans="2:65" s="1" customFormat="1">
      <c r="B345" s="42"/>
      <c r="C345" s="64"/>
      <c r="D345" s="227" t="s">
        <v>506</v>
      </c>
      <c r="E345" s="64"/>
      <c r="F345" s="274" t="s">
        <v>9726</v>
      </c>
      <c r="G345" s="64"/>
      <c r="H345" s="64"/>
      <c r="I345" s="177"/>
      <c r="J345" s="64"/>
      <c r="K345" s="64"/>
      <c r="L345" s="62"/>
      <c r="M345" s="223"/>
      <c r="N345" s="43"/>
      <c r="O345" s="43"/>
      <c r="P345" s="43"/>
      <c r="Q345" s="43"/>
      <c r="R345" s="43"/>
      <c r="S345" s="43"/>
      <c r="T345" s="79"/>
      <c r="AT345" s="25" t="s">
        <v>506</v>
      </c>
      <c r="AU345" s="25" t="s">
        <v>80</v>
      </c>
    </row>
    <row r="346" spans="2:65" s="1" customFormat="1" ht="16.5" customHeight="1">
      <c r="B346" s="42"/>
      <c r="C346" s="209" t="s">
        <v>1554</v>
      </c>
      <c r="D346" s="209" t="s">
        <v>498</v>
      </c>
      <c r="E346" s="210" t="s">
        <v>9657</v>
      </c>
      <c r="F346" s="211" t="s">
        <v>9658</v>
      </c>
      <c r="G346" s="212" t="s">
        <v>2537</v>
      </c>
      <c r="H346" s="213">
        <v>8</v>
      </c>
      <c r="I346" s="214"/>
      <c r="J346" s="215">
        <f>ROUND(I346*H346,2)</f>
        <v>0</v>
      </c>
      <c r="K346" s="211" t="s">
        <v>23</v>
      </c>
      <c r="L346" s="62"/>
      <c r="M346" s="216" t="s">
        <v>23</v>
      </c>
      <c r="N346" s="217" t="s">
        <v>44</v>
      </c>
      <c r="O346" s="43"/>
      <c r="P346" s="218">
        <f>O346*H346</f>
        <v>0</v>
      </c>
      <c r="Q346" s="218">
        <v>15</v>
      </c>
      <c r="R346" s="218">
        <f>Q346*H346</f>
        <v>120</v>
      </c>
      <c r="S346" s="218">
        <v>0</v>
      </c>
      <c r="T346" s="219">
        <f>S346*H346</f>
        <v>0</v>
      </c>
      <c r="AR346" s="25" t="s">
        <v>502</v>
      </c>
      <c r="AT346" s="25" t="s">
        <v>498</v>
      </c>
      <c r="AU346" s="25" t="s">
        <v>80</v>
      </c>
      <c r="AY346" s="25" t="s">
        <v>492</v>
      </c>
      <c r="BE346" s="220">
        <f>IF(N346="základní",J346,0)</f>
        <v>0</v>
      </c>
      <c r="BF346" s="220">
        <f>IF(N346="snížená",J346,0)</f>
        <v>0</v>
      </c>
      <c r="BG346" s="220">
        <f>IF(N346="zákl. přenesená",J346,0)</f>
        <v>0</v>
      </c>
      <c r="BH346" s="220">
        <f>IF(N346="sníž. přenesená",J346,0)</f>
        <v>0</v>
      </c>
      <c r="BI346" s="220">
        <f>IF(N346="nulová",J346,0)</f>
        <v>0</v>
      </c>
      <c r="BJ346" s="25" t="s">
        <v>80</v>
      </c>
      <c r="BK346" s="220">
        <f>ROUND(I346*H346,2)</f>
        <v>0</v>
      </c>
      <c r="BL346" s="25" t="s">
        <v>502</v>
      </c>
      <c r="BM346" s="25" t="s">
        <v>2133</v>
      </c>
    </row>
    <row r="347" spans="2:65" s="1" customFormat="1">
      <c r="B347" s="42"/>
      <c r="C347" s="64"/>
      <c r="D347" s="227" t="s">
        <v>506</v>
      </c>
      <c r="E347" s="64"/>
      <c r="F347" s="274" t="s">
        <v>9659</v>
      </c>
      <c r="G347" s="64"/>
      <c r="H347" s="64"/>
      <c r="I347" s="177"/>
      <c r="J347" s="64"/>
      <c r="K347" s="64"/>
      <c r="L347" s="62"/>
      <c r="M347" s="223"/>
      <c r="N347" s="43"/>
      <c r="O347" s="43"/>
      <c r="P347" s="43"/>
      <c r="Q347" s="43"/>
      <c r="R347" s="43"/>
      <c r="S347" s="43"/>
      <c r="T347" s="79"/>
      <c r="AT347" s="25" t="s">
        <v>506</v>
      </c>
      <c r="AU347" s="25" t="s">
        <v>80</v>
      </c>
    </row>
    <row r="348" spans="2:65" s="1" customFormat="1" ht="16.5" customHeight="1">
      <c r="B348" s="42"/>
      <c r="C348" s="209" t="s">
        <v>1563</v>
      </c>
      <c r="D348" s="209" t="s">
        <v>498</v>
      </c>
      <c r="E348" s="210" t="s">
        <v>9727</v>
      </c>
      <c r="F348" s="211" t="s">
        <v>9728</v>
      </c>
      <c r="G348" s="212" t="s">
        <v>2537</v>
      </c>
      <c r="H348" s="213">
        <v>8</v>
      </c>
      <c r="I348" s="214"/>
      <c r="J348" s="215">
        <f>ROUND(I348*H348,2)</f>
        <v>0</v>
      </c>
      <c r="K348" s="211" t="s">
        <v>23</v>
      </c>
      <c r="L348" s="62"/>
      <c r="M348" s="216" t="s">
        <v>23</v>
      </c>
      <c r="N348" s="217" t="s">
        <v>44</v>
      </c>
      <c r="O348" s="43"/>
      <c r="P348" s="218">
        <f>O348*H348</f>
        <v>0</v>
      </c>
      <c r="Q348" s="218">
        <v>0.5</v>
      </c>
      <c r="R348" s="218">
        <f>Q348*H348</f>
        <v>4</v>
      </c>
      <c r="S348" s="218">
        <v>0</v>
      </c>
      <c r="T348" s="219">
        <f>S348*H348</f>
        <v>0</v>
      </c>
      <c r="AR348" s="25" t="s">
        <v>502</v>
      </c>
      <c r="AT348" s="25" t="s">
        <v>498</v>
      </c>
      <c r="AU348" s="25" t="s">
        <v>80</v>
      </c>
      <c r="AY348" s="25" t="s">
        <v>492</v>
      </c>
      <c r="BE348" s="220">
        <f>IF(N348="základní",J348,0)</f>
        <v>0</v>
      </c>
      <c r="BF348" s="220">
        <f>IF(N348="snížená",J348,0)</f>
        <v>0</v>
      </c>
      <c r="BG348" s="220">
        <f>IF(N348="zákl. přenesená",J348,0)</f>
        <v>0</v>
      </c>
      <c r="BH348" s="220">
        <f>IF(N348="sníž. přenesená",J348,0)</f>
        <v>0</v>
      </c>
      <c r="BI348" s="220">
        <f>IF(N348="nulová",J348,0)</f>
        <v>0</v>
      </c>
      <c r="BJ348" s="25" t="s">
        <v>80</v>
      </c>
      <c r="BK348" s="220">
        <f>ROUND(I348*H348,2)</f>
        <v>0</v>
      </c>
      <c r="BL348" s="25" t="s">
        <v>502</v>
      </c>
      <c r="BM348" s="25" t="s">
        <v>2147</v>
      </c>
    </row>
    <row r="349" spans="2:65" s="1" customFormat="1">
      <c r="B349" s="42"/>
      <c r="C349" s="64"/>
      <c r="D349" s="227" t="s">
        <v>506</v>
      </c>
      <c r="E349" s="64"/>
      <c r="F349" s="274" t="s">
        <v>9728</v>
      </c>
      <c r="G349" s="64"/>
      <c r="H349" s="64"/>
      <c r="I349" s="177"/>
      <c r="J349" s="64"/>
      <c r="K349" s="64"/>
      <c r="L349" s="62"/>
      <c r="M349" s="223"/>
      <c r="N349" s="43"/>
      <c r="O349" s="43"/>
      <c r="P349" s="43"/>
      <c r="Q349" s="43"/>
      <c r="R349" s="43"/>
      <c r="S349" s="43"/>
      <c r="T349" s="79"/>
      <c r="AT349" s="25" t="s">
        <v>506</v>
      </c>
      <c r="AU349" s="25" t="s">
        <v>80</v>
      </c>
    </row>
    <row r="350" spans="2:65" s="1" customFormat="1" ht="16.5" customHeight="1">
      <c r="B350" s="42"/>
      <c r="C350" s="209" t="s">
        <v>1567</v>
      </c>
      <c r="D350" s="209" t="s">
        <v>498</v>
      </c>
      <c r="E350" s="210" t="s">
        <v>9729</v>
      </c>
      <c r="F350" s="211" t="s">
        <v>9730</v>
      </c>
      <c r="G350" s="212" t="s">
        <v>2537</v>
      </c>
      <c r="H350" s="213">
        <v>18</v>
      </c>
      <c r="I350" s="214"/>
      <c r="J350" s="215">
        <f>ROUND(I350*H350,2)</f>
        <v>0</v>
      </c>
      <c r="K350" s="211" t="s">
        <v>23</v>
      </c>
      <c r="L350" s="62"/>
      <c r="M350" s="216" t="s">
        <v>23</v>
      </c>
      <c r="N350" s="217" t="s">
        <v>44</v>
      </c>
      <c r="O350" s="43"/>
      <c r="P350" s="218">
        <f>O350*H350</f>
        <v>0</v>
      </c>
      <c r="Q350" s="218">
        <v>0.3</v>
      </c>
      <c r="R350" s="218">
        <f>Q350*H350</f>
        <v>5.3999999999999995</v>
      </c>
      <c r="S350" s="218">
        <v>0</v>
      </c>
      <c r="T350" s="219">
        <f>S350*H350</f>
        <v>0</v>
      </c>
      <c r="AR350" s="25" t="s">
        <v>502</v>
      </c>
      <c r="AT350" s="25" t="s">
        <v>498</v>
      </c>
      <c r="AU350" s="25" t="s">
        <v>80</v>
      </c>
      <c r="AY350" s="25" t="s">
        <v>492</v>
      </c>
      <c r="BE350" s="220">
        <f>IF(N350="základní",J350,0)</f>
        <v>0</v>
      </c>
      <c r="BF350" s="220">
        <f>IF(N350="snížená",J350,0)</f>
        <v>0</v>
      </c>
      <c r="BG350" s="220">
        <f>IF(N350="zákl. přenesená",J350,0)</f>
        <v>0</v>
      </c>
      <c r="BH350" s="220">
        <f>IF(N350="sníž. přenesená",J350,0)</f>
        <v>0</v>
      </c>
      <c r="BI350" s="220">
        <f>IF(N350="nulová",J350,0)</f>
        <v>0</v>
      </c>
      <c r="BJ350" s="25" t="s">
        <v>80</v>
      </c>
      <c r="BK350" s="220">
        <f>ROUND(I350*H350,2)</f>
        <v>0</v>
      </c>
      <c r="BL350" s="25" t="s">
        <v>502</v>
      </c>
      <c r="BM350" s="25" t="s">
        <v>2160</v>
      </c>
    </row>
    <row r="351" spans="2:65" s="1" customFormat="1">
      <c r="B351" s="42"/>
      <c r="C351" s="64"/>
      <c r="D351" s="227" t="s">
        <v>506</v>
      </c>
      <c r="E351" s="64"/>
      <c r="F351" s="274" t="s">
        <v>9730</v>
      </c>
      <c r="G351" s="64"/>
      <c r="H351" s="64"/>
      <c r="I351" s="177"/>
      <c r="J351" s="64"/>
      <c r="K351" s="64"/>
      <c r="L351" s="62"/>
      <c r="M351" s="223"/>
      <c r="N351" s="43"/>
      <c r="O351" s="43"/>
      <c r="P351" s="43"/>
      <c r="Q351" s="43"/>
      <c r="R351" s="43"/>
      <c r="S351" s="43"/>
      <c r="T351" s="79"/>
      <c r="AT351" s="25" t="s">
        <v>506</v>
      </c>
      <c r="AU351" s="25" t="s">
        <v>80</v>
      </c>
    </row>
    <row r="352" spans="2:65" s="1" customFormat="1" ht="16.5" customHeight="1">
      <c r="B352" s="42"/>
      <c r="C352" s="209" t="s">
        <v>1571</v>
      </c>
      <c r="D352" s="209" t="s">
        <v>498</v>
      </c>
      <c r="E352" s="210" t="s">
        <v>9731</v>
      </c>
      <c r="F352" s="211" t="s">
        <v>9732</v>
      </c>
      <c r="G352" s="212" t="s">
        <v>2537</v>
      </c>
      <c r="H352" s="213">
        <v>42</v>
      </c>
      <c r="I352" s="214"/>
      <c r="J352" s="215">
        <f>ROUND(I352*H352,2)</f>
        <v>0</v>
      </c>
      <c r="K352" s="211" t="s">
        <v>23</v>
      </c>
      <c r="L352" s="62"/>
      <c r="M352" s="216" t="s">
        <v>23</v>
      </c>
      <c r="N352" s="217" t="s">
        <v>44</v>
      </c>
      <c r="O352" s="43"/>
      <c r="P352" s="218">
        <f>O352*H352</f>
        <v>0</v>
      </c>
      <c r="Q352" s="218">
        <v>0.2</v>
      </c>
      <c r="R352" s="218">
        <f>Q352*H352</f>
        <v>8.4</v>
      </c>
      <c r="S352" s="218">
        <v>0</v>
      </c>
      <c r="T352" s="219">
        <f>S352*H352</f>
        <v>0</v>
      </c>
      <c r="AR352" s="25" t="s">
        <v>502</v>
      </c>
      <c r="AT352" s="25" t="s">
        <v>498</v>
      </c>
      <c r="AU352" s="25" t="s">
        <v>80</v>
      </c>
      <c r="AY352" s="25" t="s">
        <v>492</v>
      </c>
      <c r="BE352" s="220">
        <f>IF(N352="základní",J352,0)</f>
        <v>0</v>
      </c>
      <c r="BF352" s="220">
        <f>IF(N352="snížená",J352,0)</f>
        <v>0</v>
      </c>
      <c r="BG352" s="220">
        <f>IF(N352="zákl. přenesená",J352,0)</f>
        <v>0</v>
      </c>
      <c r="BH352" s="220">
        <f>IF(N352="sníž. přenesená",J352,0)</f>
        <v>0</v>
      </c>
      <c r="BI352" s="220">
        <f>IF(N352="nulová",J352,0)</f>
        <v>0</v>
      </c>
      <c r="BJ352" s="25" t="s">
        <v>80</v>
      </c>
      <c r="BK352" s="220">
        <f>ROUND(I352*H352,2)</f>
        <v>0</v>
      </c>
      <c r="BL352" s="25" t="s">
        <v>502</v>
      </c>
      <c r="BM352" s="25" t="s">
        <v>2180</v>
      </c>
    </row>
    <row r="353" spans="2:65" s="1" customFormat="1">
      <c r="B353" s="42"/>
      <c r="C353" s="64"/>
      <c r="D353" s="227" t="s">
        <v>506</v>
      </c>
      <c r="E353" s="64"/>
      <c r="F353" s="274" t="s">
        <v>9732</v>
      </c>
      <c r="G353" s="64"/>
      <c r="H353" s="64"/>
      <c r="I353" s="177"/>
      <c r="J353" s="64"/>
      <c r="K353" s="64"/>
      <c r="L353" s="62"/>
      <c r="M353" s="223"/>
      <c r="N353" s="43"/>
      <c r="O353" s="43"/>
      <c r="P353" s="43"/>
      <c r="Q353" s="43"/>
      <c r="R353" s="43"/>
      <c r="S353" s="43"/>
      <c r="T353" s="79"/>
      <c r="AT353" s="25" t="s">
        <v>506</v>
      </c>
      <c r="AU353" s="25" t="s">
        <v>80</v>
      </c>
    </row>
    <row r="354" spans="2:65" s="1" customFormat="1" ht="16.5" customHeight="1">
      <c r="B354" s="42"/>
      <c r="C354" s="209" t="s">
        <v>1578</v>
      </c>
      <c r="D354" s="209" t="s">
        <v>498</v>
      </c>
      <c r="E354" s="210" t="s">
        <v>9626</v>
      </c>
      <c r="F354" s="211" t="s">
        <v>9627</v>
      </c>
      <c r="G354" s="212" t="s">
        <v>2537</v>
      </c>
      <c r="H354" s="213">
        <v>6</v>
      </c>
      <c r="I354" s="214"/>
      <c r="J354" s="215">
        <f>ROUND(I354*H354,2)</f>
        <v>0</v>
      </c>
      <c r="K354" s="211" t="s">
        <v>23</v>
      </c>
      <c r="L354" s="62"/>
      <c r="M354" s="216" t="s">
        <v>23</v>
      </c>
      <c r="N354" s="217" t="s">
        <v>44</v>
      </c>
      <c r="O354" s="43"/>
      <c r="P354" s="218">
        <f>O354*H354</f>
        <v>0</v>
      </c>
      <c r="Q354" s="218">
        <v>0</v>
      </c>
      <c r="R354" s="218">
        <f>Q354*H354</f>
        <v>0</v>
      </c>
      <c r="S354" s="218">
        <v>0</v>
      </c>
      <c r="T354" s="219">
        <f>S354*H354</f>
        <v>0</v>
      </c>
      <c r="AR354" s="25" t="s">
        <v>502</v>
      </c>
      <c r="AT354" s="25" t="s">
        <v>498</v>
      </c>
      <c r="AU354" s="25" t="s">
        <v>80</v>
      </c>
      <c r="AY354" s="25" t="s">
        <v>492</v>
      </c>
      <c r="BE354" s="220">
        <f>IF(N354="základní",J354,0)</f>
        <v>0</v>
      </c>
      <c r="BF354" s="220">
        <f>IF(N354="snížená",J354,0)</f>
        <v>0</v>
      </c>
      <c r="BG354" s="220">
        <f>IF(N354="zákl. přenesená",J354,0)</f>
        <v>0</v>
      </c>
      <c r="BH354" s="220">
        <f>IF(N354="sníž. přenesená",J354,0)</f>
        <v>0</v>
      </c>
      <c r="BI354" s="220">
        <f>IF(N354="nulová",J354,0)</f>
        <v>0</v>
      </c>
      <c r="BJ354" s="25" t="s">
        <v>80</v>
      </c>
      <c r="BK354" s="220">
        <f>ROUND(I354*H354,2)</f>
        <v>0</v>
      </c>
      <c r="BL354" s="25" t="s">
        <v>502</v>
      </c>
      <c r="BM354" s="25" t="s">
        <v>2194</v>
      </c>
    </row>
    <row r="355" spans="2:65" s="1" customFormat="1">
      <c r="B355" s="42"/>
      <c r="C355" s="64"/>
      <c r="D355" s="227" t="s">
        <v>506</v>
      </c>
      <c r="E355" s="64"/>
      <c r="F355" s="274" t="s">
        <v>9628</v>
      </c>
      <c r="G355" s="64"/>
      <c r="H355" s="64"/>
      <c r="I355" s="177"/>
      <c r="J355" s="64"/>
      <c r="K355" s="64"/>
      <c r="L355" s="62"/>
      <c r="M355" s="223"/>
      <c r="N355" s="43"/>
      <c r="O355" s="43"/>
      <c r="P355" s="43"/>
      <c r="Q355" s="43"/>
      <c r="R355" s="43"/>
      <c r="S355" s="43"/>
      <c r="T355" s="79"/>
      <c r="AT355" s="25" t="s">
        <v>506</v>
      </c>
      <c r="AU355" s="25" t="s">
        <v>80</v>
      </c>
    </row>
    <row r="356" spans="2:65" s="1" customFormat="1" ht="16.5" customHeight="1">
      <c r="B356" s="42"/>
      <c r="C356" s="209" t="s">
        <v>1584</v>
      </c>
      <c r="D356" s="209" t="s">
        <v>498</v>
      </c>
      <c r="E356" s="210" t="s">
        <v>9733</v>
      </c>
      <c r="F356" s="211" t="s">
        <v>9734</v>
      </c>
      <c r="G356" s="212" t="s">
        <v>2537</v>
      </c>
      <c r="H356" s="213">
        <v>4</v>
      </c>
      <c r="I356" s="214"/>
      <c r="J356" s="215">
        <f>ROUND(I356*H356,2)</f>
        <v>0</v>
      </c>
      <c r="K356" s="211" t="s">
        <v>23</v>
      </c>
      <c r="L356" s="62"/>
      <c r="M356" s="216" t="s">
        <v>23</v>
      </c>
      <c r="N356" s="217" t="s">
        <v>44</v>
      </c>
      <c r="O356" s="43"/>
      <c r="P356" s="218">
        <f>O356*H356</f>
        <v>0</v>
      </c>
      <c r="Q356" s="218">
        <v>0</v>
      </c>
      <c r="R356" s="218">
        <f>Q356*H356</f>
        <v>0</v>
      </c>
      <c r="S356" s="218">
        <v>0</v>
      </c>
      <c r="T356" s="219">
        <f>S356*H356</f>
        <v>0</v>
      </c>
      <c r="AR356" s="25" t="s">
        <v>502</v>
      </c>
      <c r="AT356" s="25" t="s">
        <v>498</v>
      </c>
      <c r="AU356" s="25" t="s">
        <v>80</v>
      </c>
      <c r="AY356" s="25" t="s">
        <v>492</v>
      </c>
      <c r="BE356" s="220">
        <f>IF(N356="základní",J356,0)</f>
        <v>0</v>
      </c>
      <c r="BF356" s="220">
        <f>IF(N356="snížená",J356,0)</f>
        <v>0</v>
      </c>
      <c r="BG356" s="220">
        <f>IF(N356="zákl. přenesená",J356,0)</f>
        <v>0</v>
      </c>
      <c r="BH356" s="220">
        <f>IF(N356="sníž. přenesená",J356,0)</f>
        <v>0</v>
      </c>
      <c r="BI356" s="220">
        <f>IF(N356="nulová",J356,0)</f>
        <v>0</v>
      </c>
      <c r="BJ356" s="25" t="s">
        <v>80</v>
      </c>
      <c r="BK356" s="220">
        <f>ROUND(I356*H356,2)</f>
        <v>0</v>
      </c>
      <c r="BL356" s="25" t="s">
        <v>502</v>
      </c>
      <c r="BM356" s="25" t="s">
        <v>2205</v>
      </c>
    </row>
    <row r="357" spans="2:65" s="1" customFormat="1">
      <c r="B357" s="42"/>
      <c r="C357" s="64"/>
      <c r="D357" s="227" t="s">
        <v>506</v>
      </c>
      <c r="E357" s="64"/>
      <c r="F357" s="274" t="s">
        <v>9735</v>
      </c>
      <c r="G357" s="64"/>
      <c r="H357" s="64"/>
      <c r="I357" s="177"/>
      <c r="J357" s="64"/>
      <c r="K357" s="64"/>
      <c r="L357" s="62"/>
      <c r="M357" s="223"/>
      <c r="N357" s="43"/>
      <c r="O357" s="43"/>
      <c r="P357" s="43"/>
      <c r="Q357" s="43"/>
      <c r="R357" s="43"/>
      <c r="S357" s="43"/>
      <c r="T357" s="79"/>
      <c r="AT357" s="25" t="s">
        <v>506</v>
      </c>
      <c r="AU357" s="25" t="s">
        <v>80</v>
      </c>
    </row>
    <row r="358" spans="2:65" s="1" customFormat="1" ht="16.5" customHeight="1">
      <c r="B358" s="42"/>
      <c r="C358" s="209" t="s">
        <v>1591</v>
      </c>
      <c r="D358" s="209" t="s">
        <v>498</v>
      </c>
      <c r="E358" s="210" t="s">
        <v>9736</v>
      </c>
      <c r="F358" s="211" t="s">
        <v>9737</v>
      </c>
      <c r="G358" s="212" t="s">
        <v>2537</v>
      </c>
      <c r="H358" s="213">
        <v>8</v>
      </c>
      <c r="I358" s="214"/>
      <c r="J358" s="215">
        <f>ROUND(I358*H358,2)</f>
        <v>0</v>
      </c>
      <c r="K358" s="211" t="s">
        <v>23</v>
      </c>
      <c r="L358" s="62"/>
      <c r="M358" s="216" t="s">
        <v>23</v>
      </c>
      <c r="N358" s="217" t="s">
        <v>44</v>
      </c>
      <c r="O358" s="43"/>
      <c r="P358" s="218">
        <f>O358*H358</f>
        <v>0</v>
      </c>
      <c r="Q358" s="218">
        <v>0</v>
      </c>
      <c r="R358" s="218">
        <f>Q358*H358</f>
        <v>0</v>
      </c>
      <c r="S358" s="218">
        <v>0</v>
      </c>
      <c r="T358" s="219">
        <f>S358*H358</f>
        <v>0</v>
      </c>
      <c r="AR358" s="25" t="s">
        <v>502</v>
      </c>
      <c r="AT358" s="25" t="s">
        <v>498</v>
      </c>
      <c r="AU358" s="25" t="s">
        <v>80</v>
      </c>
      <c r="AY358" s="25" t="s">
        <v>492</v>
      </c>
      <c r="BE358" s="220">
        <f>IF(N358="základní",J358,0)</f>
        <v>0</v>
      </c>
      <c r="BF358" s="220">
        <f>IF(N358="snížená",J358,0)</f>
        <v>0</v>
      </c>
      <c r="BG358" s="220">
        <f>IF(N358="zákl. přenesená",J358,0)</f>
        <v>0</v>
      </c>
      <c r="BH358" s="220">
        <f>IF(N358="sníž. přenesená",J358,0)</f>
        <v>0</v>
      </c>
      <c r="BI358" s="220">
        <f>IF(N358="nulová",J358,0)</f>
        <v>0</v>
      </c>
      <c r="BJ358" s="25" t="s">
        <v>80</v>
      </c>
      <c r="BK358" s="220">
        <f>ROUND(I358*H358,2)</f>
        <v>0</v>
      </c>
      <c r="BL358" s="25" t="s">
        <v>502</v>
      </c>
      <c r="BM358" s="25" t="s">
        <v>2214</v>
      </c>
    </row>
    <row r="359" spans="2:65" s="1" customFormat="1">
      <c r="B359" s="42"/>
      <c r="C359" s="64"/>
      <c r="D359" s="227" t="s">
        <v>506</v>
      </c>
      <c r="E359" s="64"/>
      <c r="F359" s="274" t="s">
        <v>9738</v>
      </c>
      <c r="G359" s="64"/>
      <c r="H359" s="64"/>
      <c r="I359" s="177"/>
      <c r="J359" s="64"/>
      <c r="K359" s="64"/>
      <c r="L359" s="62"/>
      <c r="M359" s="223"/>
      <c r="N359" s="43"/>
      <c r="O359" s="43"/>
      <c r="P359" s="43"/>
      <c r="Q359" s="43"/>
      <c r="R359" s="43"/>
      <c r="S359" s="43"/>
      <c r="T359" s="79"/>
      <c r="AT359" s="25" t="s">
        <v>506</v>
      </c>
      <c r="AU359" s="25" t="s">
        <v>80</v>
      </c>
    </row>
    <row r="360" spans="2:65" s="1" customFormat="1" ht="16.5" customHeight="1">
      <c r="B360" s="42"/>
      <c r="C360" s="209" t="s">
        <v>1596</v>
      </c>
      <c r="D360" s="209" t="s">
        <v>498</v>
      </c>
      <c r="E360" s="210" t="s">
        <v>9739</v>
      </c>
      <c r="F360" s="211" t="s">
        <v>9740</v>
      </c>
      <c r="G360" s="212" t="s">
        <v>2537</v>
      </c>
      <c r="H360" s="213">
        <v>2</v>
      </c>
      <c r="I360" s="214"/>
      <c r="J360" s="215">
        <f>ROUND(I360*H360,2)</f>
        <v>0</v>
      </c>
      <c r="K360" s="211" t="s">
        <v>23</v>
      </c>
      <c r="L360" s="62"/>
      <c r="M360" s="216" t="s">
        <v>23</v>
      </c>
      <c r="N360" s="217" t="s">
        <v>44</v>
      </c>
      <c r="O360" s="43"/>
      <c r="P360" s="218">
        <f>O360*H360</f>
        <v>0</v>
      </c>
      <c r="Q360" s="218">
        <v>1.2</v>
      </c>
      <c r="R360" s="218">
        <f>Q360*H360</f>
        <v>2.4</v>
      </c>
      <c r="S360" s="218">
        <v>0</v>
      </c>
      <c r="T360" s="219">
        <f>S360*H360</f>
        <v>0</v>
      </c>
      <c r="AR360" s="25" t="s">
        <v>502</v>
      </c>
      <c r="AT360" s="25" t="s">
        <v>498</v>
      </c>
      <c r="AU360" s="25" t="s">
        <v>80</v>
      </c>
      <c r="AY360" s="25" t="s">
        <v>492</v>
      </c>
      <c r="BE360" s="220">
        <f>IF(N360="základní",J360,0)</f>
        <v>0</v>
      </c>
      <c r="BF360" s="220">
        <f>IF(N360="snížená",J360,0)</f>
        <v>0</v>
      </c>
      <c r="BG360" s="220">
        <f>IF(N360="zákl. přenesená",J360,0)</f>
        <v>0</v>
      </c>
      <c r="BH360" s="220">
        <f>IF(N360="sníž. přenesená",J360,0)</f>
        <v>0</v>
      </c>
      <c r="BI360" s="220">
        <f>IF(N360="nulová",J360,0)</f>
        <v>0</v>
      </c>
      <c r="BJ360" s="25" t="s">
        <v>80</v>
      </c>
      <c r="BK360" s="220">
        <f>ROUND(I360*H360,2)</f>
        <v>0</v>
      </c>
      <c r="BL360" s="25" t="s">
        <v>502</v>
      </c>
      <c r="BM360" s="25" t="s">
        <v>2225</v>
      </c>
    </row>
    <row r="361" spans="2:65" s="1" customFormat="1">
      <c r="B361" s="42"/>
      <c r="C361" s="64"/>
      <c r="D361" s="227" t="s">
        <v>506</v>
      </c>
      <c r="E361" s="64"/>
      <c r="F361" s="274" t="s">
        <v>9740</v>
      </c>
      <c r="G361" s="64"/>
      <c r="H361" s="64"/>
      <c r="I361" s="177"/>
      <c r="J361" s="64"/>
      <c r="K361" s="64"/>
      <c r="L361" s="62"/>
      <c r="M361" s="223"/>
      <c r="N361" s="43"/>
      <c r="O361" s="43"/>
      <c r="P361" s="43"/>
      <c r="Q361" s="43"/>
      <c r="R361" s="43"/>
      <c r="S361" s="43"/>
      <c r="T361" s="79"/>
      <c r="AT361" s="25" t="s">
        <v>506</v>
      </c>
      <c r="AU361" s="25" t="s">
        <v>80</v>
      </c>
    </row>
    <row r="362" spans="2:65" s="1" customFormat="1" ht="16.5" customHeight="1">
      <c r="B362" s="42"/>
      <c r="C362" s="209" t="s">
        <v>1603</v>
      </c>
      <c r="D362" s="209" t="s">
        <v>498</v>
      </c>
      <c r="E362" s="210" t="s">
        <v>9741</v>
      </c>
      <c r="F362" s="211" t="s">
        <v>9742</v>
      </c>
      <c r="G362" s="212" t="s">
        <v>2537</v>
      </c>
      <c r="H362" s="213">
        <v>1</v>
      </c>
      <c r="I362" s="214"/>
      <c r="J362" s="215">
        <f>ROUND(I362*H362,2)</f>
        <v>0</v>
      </c>
      <c r="K362" s="211" t="s">
        <v>23</v>
      </c>
      <c r="L362" s="62"/>
      <c r="M362" s="216" t="s">
        <v>23</v>
      </c>
      <c r="N362" s="217" t="s">
        <v>44</v>
      </c>
      <c r="O362" s="43"/>
      <c r="P362" s="218">
        <f>O362*H362</f>
        <v>0</v>
      </c>
      <c r="Q362" s="218">
        <v>0.7</v>
      </c>
      <c r="R362" s="218">
        <f>Q362*H362</f>
        <v>0.7</v>
      </c>
      <c r="S362" s="218">
        <v>0</v>
      </c>
      <c r="T362" s="219">
        <f>S362*H362</f>
        <v>0</v>
      </c>
      <c r="AR362" s="25" t="s">
        <v>502</v>
      </c>
      <c r="AT362" s="25" t="s">
        <v>498</v>
      </c>
      <c r="AU362" s="25" t="s">
        <v>80</v>
      </c>
      <c r="AY362" s="25" t="s">
        <v>492</v>
      </c>
      <c r="BE362" s="220">
        <f>IF(N362="základní",J362,0)</f>
        <v>0</v>
      </c>
      <c r="BF362" s="220">
        <f>IF(N362="snížená",J362,0)</f>
        <v>0</v>
      </c>
      <c r="BG362" s="220">
        <f>IF(N362="zákl. přenesená",J362,0)</f>
        <v>0</v>
      </c>
      <c r="BH362" s="220">
        <f>IF(N362="sníž. přenesená",J362,0)</f>
        <v>0</v>
      </c>
      <c r="BI362" s="220">
        <f>IF(N362="nulová",J362,0)</f>
        <v>0</v>
      </c>
      <c r="BJ362" s="25" t="s">
        <v>80</v>
      </c>
      <c r="BK362" s="220">
        <f>ROUND(I362*H362,2)</f>
        <v>0</v>
      </c>
      <c r="BL362" s="25" t="s">
        <v>502</v>
      </c>
      <c r="BM362" s="25" t="s">
        <v>2237</v>
      </c>
    </row>
    <row r="363" spans="2:65" s="1" customFormat="1">
      <c r="B363" s="42"/>
      <c r="C363" s="64"/>
      <c r="D363" s="227" t="s">
        <v>506</v>
      </c>
      <c r="E363" s="64"/>
      <c r="F363" s="274" t="s">
        <v>9742</v>
      </c>
      <c r="G363" s="64"/>
      <c r="H363" s="64"/>
      <c r="I363" s="177"/>
      <c r="J363" s="64"/>
      <c r="K363" s="64"/>
      <c r="L363" s="62"/>
      <c r="M363" s="223"/>
      <c r="N363" s="43"/>
      <c r="O363" s="43"/>
      <c r="P363" s="43"/>
      <c r="Q363" s="43"/>
      <c r="R363" s="43"/>
      <c r="S363" s="43"/>
      <c r="T363" s="79"/>
      <c r="AT363" s="25" t="s">
        <v>506</v>
      </c>
      <c r="AU363" s="25" t="s">
        <v>80</v>
      </c>
    </row>
    <row r="364" spans="2:65" s="1" customFormat="1" ht="16.5" customHeight="1">
      <c r="B364" s="42"/>
      <c r="C364" s="209" t="s">
        <v>1608</v>
      </c>
      <c r="D364" s="209" t="s">
        <v>498</v>
      </c>
      <c r="E364" s="210" t="s">
        <v>9743</v>
      </c>
      <c r="F364" s="211" t="s">
        <v>9744</v>
      </c>
      <c r="G364" s="212" t="s">
        <v>2537</v>
      </c>
      <c r="H364" s="213">
        <v>4</v>
      </c>
      <c r="I364" s="214"/>
      <c r="J364" s="215">
        <f>ROUND(I364*H364,2)</f>
        <v>0</v>
      </c>
      <c r="K364" s="211" t="s">
        <v>23</v>
      </c>
      <c r="L364" s="62"/>
      <c r="M364" s="216" t="s">
        <v>23</v>
      </c>
      <c r="N364" s="217" t="s">
        <v>44</v>
      </c>
      <c r="O364" s="43"/>
      <c r="P364" s="218">
        <f>O364*H364</f>
        <v>0</v>
      </c>
      <c r="Q364" s="218">
        <v>1.2</v>
      </c>
      <c r="R364" s="218">
        <f>Q364*H364</f>
        <v>4.8</v>
      </c>
      <c r="S364" s="218">
        <v>0</v>
      </c>
      <c r="T364" s="219">
        <f>S364*H364</f>
        <v>0</v>
      </c>
      <c r="AR364" s="25" t="s">
        <v>502</v>
      </c>
      <c r="AT364" s="25" t="s">
        <v>498</v>
      </c>
      <c r="AU364" s="25" t="s">
        <v>80</v>
      </c>
      <c r="AY364" s="25" t="s">
        <v>492</v>
      </c>
      <c r="BE364" s="220">
        <f>IF(N364="základní",J364,0)</f>
        <v>0</v>
      </c>
      <c r="BF364" s="220">
        <f>IF(N364="snížená",J364,0)</f>
        <v>0</v>
      </c>
      <c r="BG364" s="220">
        <f>IF(N364="zákl. přenesená",J364,0)</f>
        <v>0</v>
      </c>
      <c r="BH364" s="220">
        <f>IF(N364="sníž. přenesená",J364,0)</f>
        <v>0</v>
      </c>
      <c r="BI364" s="220">
        <f>IF(N364="nulová",J364,0)</f>
        <v>0</v>
      </c>
      <c r="BJ364" s="25" t="s">
        <v>80</v>
      </c>
      <c r="BK364" s="220">
        <f>ROUND(I364*H364,2)</f>
        <v>0</v>
      </c>
      <c r="BL364" s="25" t="s">
        <v>502</v>
      </c>
      <c r="BM364" s="25" t="s">
        <v>2264</v>
      </c>
    </row>
    <row r="365" spans="2:65" s="1" customFormat="1">
      <c r="B365" s="42"/>
      <c r="C365" s="64"/>
      <c r="D365" s="227" t="s">
        <v>506</v>
      </c>
      <c r="E365" s="64"/>
      <c r="F365" s="274" t="s">
        <v>9744</v>
      </c>
      <c r="G365" s="64"/>
      <c r="H365" s="64"/>
      <c r="I365" s="177"/>
      <c r="J365" s="64"/>
      <c r="K365" s="64"/>
      <c r="L365" s="62"/>
      <c r="M365" s="223"/>
      <c r="N365" s="43"/>
      <c r="O365" s="43"/>
      <c r="P365" s="43"/>
      <c r="Q365" s="43"/>
      <c r="R365" s="43"/>
      <c r="S365" s="43"/>
      <c r="T365" s="79"/>
      <c r="AT365" s="25" t="s">
        <v>506</v>
      </c>
      <c r="AU365" s="25" t="s">
        <v>80</v>
      </c>
    </row>
    <row r="366" spans="2:65" s="1" customFormat="1" ht="16.5" customHeight="1">
      <c r="B366" s="42"/>
      <c r="C366" s="209" t="s">
        <v>1613</v>
      </c>
      <c r="D366" s="209" t="s">
        <v>498</v>
      </c>
      <c r="E366" s="210" t="s">
        <v>9745</v>
      </c>
      <c r="F366" s="211" t="s">
        <v>9746</v>
      </c>
      <c r="G366" s="212" t="s">
        <v>2537</v>
      </c>
      <c r="H366" s="213">
        <v>1</v>
      </c>
      <c r="I366" s="214"/>
      <c r="J366" s="215">
        <f>ROUND(I366*H366,2)</f>
        <v>0</v>
      </c>
      <c r="K366" s="211" t="s">
        <v>23</v>
      </c>
      <c r="L366" s="62"/>
      <c r="M366" s="216" t="s">
        <v>23</v>
      </c>
      <c r="N366" s="217" t="s">
        <v>44</v>
      </c>
      <c r="O366" s="43"/>
      <c r="P366" s="218">
        <f>O366*H366</f>
        <v>0</v>
      </c>
      <c r="Q366" s="218">
        <v>14</v>
      </c>
      <c r="R366" s="218">
        <f>Q366*H366</f>
        <v>14</v>
      </c>
      <c r="S366" s="218">
        <v>0</v>
      </c>
      <c r="T366" s="219">
        <f>S366*H366</f>
        <v>0</v>
      </c>
      <c r="AR366" s="25" t="s">
        <v>502</v>
      </c>
      <c r="AT366" s="25" t="s">
        <v>498</v>
      </c>
      <c r="AU366" s="25" t="s">
        <v>80</v>
      </c>
      <c r="AY366" s="25" t="s">
        <v>492</v>
      </c>
      <c r="BE366" s="220">
        <f>IF(N366="základní",J366,0)</f>
        <v>0</v>
      </c>
      <c r="BF366" s="220">
        <f>IF(N366="snížená",J366,0)</f>
        <v>0</v>
      </c>
      <c r="BG366" s="220">
        <f>IF(N366="zákl. přenesená",J366,0)</f>
        <v>0</v>
      </c>
      <c r="BH366" s="220">
        <f>IF(N366="sníž. přenesená",J366,0)</f>
        <v>0</v>
      </c>
      <c r="BI366" s="220">
        <f>IF(N366="nulová",J366,0)</f>
        <v>0</v>
      </c>
      <c r="BJ366" s="25" t="s">
        <v>80</v>
      </c>
      <c r="BK366" s="220">
        <f>ROUND(I366*H366,2)</f>
        <v>0</v>
      </c>
      <c r="BL366" s="25" t="s">
        <v>502</v>
      </c>
      <c r="BM366" s="25" t="s">
        <v>2281</v>
      </c>
    </row>
    <row r="367" spans="2:65" s="1" customFormat="1">
      <c r="B367" s="42"/>
      <c r="C367" s="64"/>
      <c r="D367" s="227" t="s">
        <v>506</v>
      </c>
      <c r="E367" s="64"/>
      <c r="F367" s="274" t="s">
        <v>9746</v>
      </c>
      <c r="G367" s="64"/>
      <c r="H367" s="64"/>
      <c r="I367" s="177"/>
      <c r="J367" s="64"/>
      <c r="K367" s="64"/>
      <c r="L367" s="62"/>
      <c r="M367" s="223"/>
      <c r="N367" s="43"/>
      <c r="O367" s="43"/>
      <c r="P367" s="43"/>
      <c r="Q367" s="43"/>
      <c r="R367" s="43"/>
      <c r="S367" s="43"/>
      <c r="T367" s="79"/>
      <c r="AT367" s="25" t="s">
        <v>506</v>
      </c>
      <c r="AU367" s="25" t="s">
        <v>80</v>
      </c>
    </row>
    <row r="368" spans="2:65" s="1" customFormat="1" ht="16.5" customHeight="1">
      <c r="B368" s="42"/>
      <c r="C368" s="209" t="s">
        <v>1619</v>
      </c>
      <c r="D368" s="209" t="s">
        <v>498</v>
      </c>
      <c r="E368" s="210" t="s">
        <v>9747</v>
      </c>
      <c r="F368" s="211" t="s">
        <v>9748</v>
      </c>
      <c r="G368" s="212" t="s">
        <v>2537</v>
      </c>
      <c r="H368" s="213">
        <v>2</v>
      </c>
      <c r="I368" s="214"/>
      <c r="J368" s="215">
        <f>ROUND(I368*H368,2)</f>
        <v>0</v>
      </c>
      <c r="K368" s="211" t="s">
        <v>23</v>
      </c>
      <c r="L368" s="62"/>
      <c r="M368" s="216" t="s">
        <v>23</v>
      </c>
      <c r="N368" s="217" t="s">
        <v>44</v>
      </c>
      <c r="O368" s="43"/>
      <c r="P368" s="218">
        <f>O368*H368</f>
        <v>0</v>
      </c>
      <c r="Q368" s="218">
        <v>3.8</v>
      </c>
      <c r="R368" s="218">
        <f>Q368*H368</f>
        <v>7.6</v>
      </c>
      <c r="S368" s="218">
        <v>0</v>
      </c>
      <c r="T368" s="219">
        <f>S368*H368</f>
        <v>0</v>
      </c>
      <c r="AR368" s="25" t="s">
        <v>502</v>
      </c>
      <c r="AT368" s="25" t="s">
        <v>498</v>
      </c>
      <c r="AU368" s="25" t="s">
        <v>80</v>
      </c>
      <c r="AY368" s="25" t="s">
        <v>492</v>
      </c>
      <c r="BE368" s="220">
        <f>IF(N368="základní",J368,0)</f>
        <v>0</v>
      </c>
      <c r="BF368" s="220">
        <f>IF(N368="snížená",J368,0)</f>
        <v>0</v>
      </c>
      <c r="BG368" s="220">
        <f>IF(N368="zákl. přenesená",J368,0)</f>
        <v>0</v>
      </c>
      <c r="BH368" s="220">
        <f>IF(N368="sníž. přenesená",J368,0)</f>
        <v>0</v>
      </c>
      <c r="BI368" s="220">
        <f>IF(N368="nulová",J368,0)</f>
        <v>0</v>
      </c>
      <c r="BJ368" s="25" t="s">
        <v>80</v>
      </c>
      <c r="BK368" s="220">
        <f>ROUND(I368*H368,2)</f>
        <v>0</v>
      </c>
      <c r="BL368" s="25" t="s">
        <v>502</v>
      </c>
      <c r="BM368" s="25" t="s">
        <v>2289</v>
      </c>
    </row>
    <row r="369" spans="2:65" s="1" customFormat="1">
      <c r="B369" s="42"/>
      <c r="C369" s="64"/>
      <c r="D369" s="227" t="s">
        <v>506</v>
      </c>
      <c r="E369" s="64"/>
      <c r="F369" s="274" t="s">
        <v>9748</v>
      </c>
      <c r="G369" s="64"/>
      <c r="H369" s="64"/>
      <c r="I369" s="177"/>
      <c r="J369" s="64"/>
      <c r="K369" s="64"/>
      <c r="L369" s="62"/>
      <c r="M369" s="223"/>
      <c r="N369" s="43"/>
      <c r="O369" s="43"/>
      <c r="P369" s="43"/>
      <c r="Q369" s="43"/>
      <c r="R369" s="43"/>
      <c r="S369" s="43"/>
      <c r="T369" s="79"/>
      <c r="AT369" s="25" t="s">
        <v>506</v>
      </c>
      <c r="AU369" s="25" t="s">
        <v>80</v>
      </c>
    </row>
    <row r="370" spans="2:65" s="1" customFormat="1" ht="16.5" customHeight="1">
      <c r="B370" s="42"/>
      <c r="C370" s="209" t="s">
        <v>1624</v>
      </c>
      <c r="D370" s="209" t="s">
        <v>498</v>
      </c>
      <c r="E370" s="210" t="s">
        <v>9749</v>
      </c>
      <c r="F370" s="211" t="s">
        <v>9750</v>
      </c>
      <c r="G370" s="212" t="s">
        <v>9577</v>
      </c>
      <c r="H370" s="213">
        <v>83</v>
      </c>
      <c r="I370" s="214"/>
      <c r="J370" s="215">
        <f>ROUND(I370*H370,2)</f>
        <v>0</v>
      </c>
      <c r="K370" s="211" t="s">
        <v>23</v>
      </c>
      <c r="L370" s="62"/>
      <c r="M370" s="216" t="s">
        <v>23</v>
      </c>
      <c r="N370" s="217" t="s">
        <v>44</v>
      </c>
      <c r="O370" s="43"/>
      <c r="P370" s="218">
        <f>O370*H370</f>
        <v>0</v>
      </c>
      <c r="Q370" s="218">
        <v>3.4</v>
      </c>
      <c r="R370" s="218">
        <f>Q370*H370</f>
        <v>282.2</v>
      </c>
      <c r="S370" s="218">
        <v>0</v>
      </c>
      <c r="T370" s="219">
        <f>S370*H370</f>
        <v>0</v>
      </c>
      <c r="AR370" s="25" t="s">
        <v>502</v>
      </c>
      <c r="AT370" s="25" t="s">
        <v>498</v>
      </c>
      <c r="AU370" s="25" t="s">
        <v>80</v>
      </c>
      <c r="AY370" s="25" t="s">
        <v>492</v>
      </c>
      <c r="BE370" s="220">
        <f>IF(N370="základní",J370,0)</f>
        <v>0</v>
      </c>
      <c r="BF370" s="220">
        <f>IF(N370="snížená",J370,0)</f>
        <v>0</v>
      </c>
      <c r="BG370" s="220">
        <f>IF(N370="zákl. přenesená",J370,0)</f>
        <v>0</v>
      </c>
      <c r="BH370" s="220">
        <f>IF(N370="sníž. přenesená",J370,0)</f>
        <v>0</v>
      </c>
      <c r="BI370" s="220">
        <f>IF(N370="nulová",J370,0)</f>
        <v>0</v>
      </c>
      <c r="BJ370" s="25" t="s">
        <v>80</v>
      </c>
      <c r="BK370" s="220">
        <f>ROUND(I370*H370,2)</f>
        <v>0</v>
      </c>
      <c r="BL370" s="25" t="s">
        <v>502</v>
      </c>
      <c r="BM370" s="25" t="s">
        <v>2296</v>
      </c>
    </row>
    <row r="371" spans="2:65" s="1" customFormat="1">
      <c r="B371" s="42"/>
      <c r="C371" s="64"/>
      <c r="D371" s="227" t="s">
        <v>506</v>
      </c>
      <c r="E371" s="64"/>
      <c r="F371" s="274" t="s">
        <v>9751</v>
      </c>
      <c r="G371" s="64"/>
      <c r="H371" s="64"/>
      <c r="I371" s="177"/>
      <c r="J371" s="64"/>
      <c r="K371" s="64"/>
      <c r="L371" s="62"/>
      <c r="M371" s="223"/>
      <c r="N371" s="43"/>
      <c r="O371" s="43"/>
      <c r="P371" s="43"/>
      <c r="Q371" s="43"/>
      <c r="R371" s="43"/>
      <c r="S371" s="43"/>
      <c r="T371" s="79"/>
      <c r="AT371" s="25" t="s">
        <v>506</v>
      </c>
      <c r="AU371" s="25" t="s">
        <v>80</v>
      </c>
    </row>
    <row r="372" spans="2:65" s="1" customFormat="1" ht="16.5" customHeight="1">
      <c r="B372" s="42"/>
      <c r="C372" s="209" t="s">
        <v>1629</v>
      </c>
      <c r="D372" s="209" t="s">
        <v>498</v>
      </c>
      <c r="E372" s="210" t="s">
        <v>9689</v>
      </c>
      <c r="F372" s="211" t="s">
        <v>9690</v>
      </c>
      <c r="G372" s="212" t="s">
        <v>9577</v>
      </c>
      <c r="H372" s="213">
        <v>160</v>
      </c>
      <c r="I372" s="214"/>
      <c r="J372" s="215">
        <f>ROUND(I372*H372,2)</f>
        <v>0</v>
      </c>
      <c r="K372" s="211" t="s">
        <v>23</v>
      </c>
      <c r="L372" s="62"/>
      <c r="M372" s="216" t="s">
        <v>23</v>
      </c>
      <c r="N372" s="217" t="s">
        <v>44</v>
      </c>
      <c r="O372" s="43"/>
      <c r="P372" s="218">
        <f>O372*H372</f>
        <v>0</v>
      </c>
      <c r="Q372" s="218">
        <v>2.7</v>
      </c>
      <c r="R372" s="218">
        <f>Q372*H372</f>
        <v>432</v>
      </c>
      <c r="S372" s="218">
        <v>0</v>
      </c>
      <c r="T372" s="219">
        <f>S372*H372</f>
        <v>0</v>
      </c>
      <c r="AR372" s="25" t="s">
        <v>502</v>
      </c>
      <c r="AT372" s="25" t="s">
        <v>498</v>
      </c>
      <c r="AU372" s="25" t="s">
        <v>80</v>
      </c>
      <c r="AY372" s="25" t="s">
        <v>492</v>
      </c>
      <c r="BE372" s="220">
        <f>IF(N372="základní",J372,0)</f>
        <v>0</v>
      </c>
      <c r="BF372" s="220">
        <f>IF(N372="snížená",J372,0)</f>
        <v>0</v>
      </c>
      <c r="BG372" s="220">
        <f>IF(N372="zákl. přenesená",J372,0)</f>
        <v>0</v>
      </c>
      <c r="BH372" s="220">
        <f>IF(N372="sníž. přenesená",J372,0)</f>
        <v>0</v>
      </c>
      <c r="BI372" s="220">
        <f>IF(N372="nulová",J372,0)</f>
        <v>0</v>
      </c>
      <c r="BJ372" s="25" t="s">
        <v>80</v>
      </c>
      <c r="BK372" s="220">
        <f>ROUND(I372*H372,2)</f>
        <v>0</v>
      </c>
      <c r="BL372" s="25" t="s">
        <v>502</v>
      </c>
      <c r="BM372" s="25" t="s">
        <v>2302</v>
      </c>
    </row>
    <row r="373" spans="2:65" s="1" customFormat="1">
      <c r="B373" s="42"/>
      <c r="C373" s="64"/>
      <c r="D373" s="227" t="s">
        <v>506</v>
      </c>
      <c r="E373" s="64"/>
      <c r="F373" s="274" t="s">
        <v>9691</v>
      </c>
      <c r="G373" s="64"/>
      <c r="H373" s="64"/>
      <c r="I373" s="177"/>
      <c r="J373" s="64"/>
      <c r="K373" s="64"/>
      <c r="L373" s="62"/>
      <c r="M373" s="223"/>
      <c r="N373" s="43"/>
      <c r="O373" s="43"/>
      <c r="P373" s="43"/>
      <c r="Q373" s="43"/>
      <c r="R373" s="43"/>
      <c r="S373" s="43"/>
      <c r="T373" s="79"/>
      <c r="AT373" s="25" t="s">
        <v>506</v>
      </c>
      <c r="AU373" s="25" t="s">
        <v>80</v>
      </c>
    </row>
    <row r="374" spans="2:65" s="1" customFormat="1" ht="16.5" customHeight="1">
      <c r="B374" s="42"/>
      <c r="C374" s="209" t="s">
        <v>1636</v>
      </c>
      <c r="D374" s="209" t="s">
        <v>498</v>
      </c>
      <c r="E374" s="210" t="s">
        <v>9752</v>
      </c>
      <c r="F374" s="211" t="s">
        <v>9753</v>
      </c>
      <c r="G374" s="212" t="s">
        <v>9577</v>
      </c>
      <c r="H374" s="213">
        <v>23</v>
      </c>
      <c r="I374" s="214"/>
      <c r="J374" s="215">
        <f>ROUND(I374*H374,2)</f>
        <v>0</v>
      </c>
      <c r="K374" s="211" t="s">
        <v>23</v>
      </c>
      <c r="L374" s="62"/>
      <c r="M374" s="216" t="s">
        <v>23</v>
      </c>
      <c r="N374" s="217" t="s">
        <v>44</v>
      </c>
      <c r="O374" s="43"/>
      <c r="P374" s="218">
        <f>O374*H374</f>
        <v>0</v>
      </c>
      <c r="Q374" s="218">
        <v>17</v>
      </c>
      <c r="R374" s="218">
        <f>Q374*H374</f>
        <v>391</v>
      </c>
      <c r="S374" s="218">
        <v>0</v>
      </c>
      <c r="T374" s="219">
        <f>S374*H374</f>
        <v>0</v>
      </c>
      <c r="AR374" s="25" t="s">
        <v>502</v>
      </c>
      <c r="AT374" s="25" t="s">
        <v>498</v>
      </c>
      <c r="AU374" s="25" t="s">
        <v>80</v>
      </c>
      <c r="AY374" s="25" t="s">
        <v>492</v>
      </c>
      <c r="BE374" s="220">
        <f>IF(N374="základní",J374,0)</f>
        <v>0</v>
      </c>
      <c r="BF374" s="220">
        <f>IF(N374="snížená",J374,0)</f>
        <v>0</v>
      </c>
      <c r="BG374" s="220">
        <f>IF(N374="zákl. přenesená",J374,0)</f>
        <v>0</v>
      </c>
      <c r="BH374" s="220">
        <f>IF(N374="sníž. přenesená",J374,0)</f>
        <v>0</v>
      </c>
      <c r="BI374" s="220">
        <f>IF(N374="nulová",J374,0)</f>
        <v>0</v>
      </c>
      <c r="BJ374" s="25" t="s">
        <v>80</v>
      </c>
      <c r="BK374" s="220">
        <f>ROUND(I374*H374,2)</f>
        <v>0</v>
      </c>
      <c r="BL374" s="25" t="s">
        <v>502</v>
      </c>
      <c r="BM374" s="25" t="s">
        <v>2308</v>
      </c>
    </row>
    <row r="375" spans="2:65" s="1" customFormat="1">
      <c r="B375" s="42"/>
      <c r="C375" s="64"/>
      <c r="D375" s="221" t="s">
        <v>506</v>
      </c>
      <c r="E375" s="64"/>
      <c r="F375" s="222" t="s">
        <v>9753</v>
      </c>
      <c r="G375" s="64"/>
      <c r="H375" s="64"/>
      <c r="I375" s="177"/>
      <c r="J375" s="64"/>
      <c r="K375" s="64"/>
      <c r="L375" s="62"/>
      <c r="M375" s="223"/>
      <c r="N375" s="43"/>
      <c r="O375" s="43"/>
      <c r="P375" s="43"/>
      <c r="Q375" s="43"/>
      <c r="R375" s="43"/>
      <c r="S375" s="43"/>
      <c r="T375" s="79"/>
      <c r="AT375" s="25" t="s">
        <v>506</v>
      </c>
      <c r="AU375" s="25" t="s">
        <v>80</v>
      </c>
    </row>
    <row r="376" spans="2:65" s="11" customFormat="1" ht="37.35" customHeight="1">
      <c r="B376" s="192"/>
      <c r="C376" s="193"/>
      <c r="D376" s="206" t="s">
        <v>72</v>
      </c>
      <c r="E376" s="290" t="s">
        <v>5003</v>
      </c>
      <c r="F376" s="290" t="s">
        <v>9754</v>
      </c>
      <c r="G376" s="193"/>
      <c r="H376" s="193"/>
      <c r="I376" s="196"/>
      <c r="J376" s="291">
        <f>BK376</f>
        <v>0</v>
      </c>
      <c r="K376" s="193"/>
      <c r="L376" s="198"/>
      <c r="M376" s="199"/>
      <c r="N376" s="200"/>
      <c r="O376" s="200"/>
      <c r="P376" s="201">
        <f>SUM(P377:P414)</f>
        <v>0</v>
      </c>
      <c r="Q376" s="200"/>
      <c r="R376" s="201">
        <f>SUM(R377:R414)</f>
        <v>893.30000000000007</v>
      </c>
      <c r="S376" s="200"/>
      <c r="T376" s="202">
        <f>SUM(T377:T414)</f>
        <v>0</v>
      </c>
      <c r="AR376" s="203" t="s">
        <v>80</v>
      </c>
      <c r="AT376" s="204" t="s">
        <v>72</v>
      </c>
      <c r="AU376" s="204" t="s">
        <v>73</v>
      </c>
      <c r="AY376" s="203" t="s">
        <v>492</v>
      </c>
      <c r="BK376" s="205">
        <f>SUM(BK377:BK414)</f>
        <v>0</v>
      </c>
    </row>
    <row r="377" spans="2:65" s="1" customFormat="1" ht="25.5" customHeight="1">
      <c r="B377" s="42"/>
      <c r="C377" s="209" t="s">
        <v>1643</v>
      </c>
      <c r="D377" s="209" t="s">
        <v>498</v>
      </c>
      <c r="E377" s="210" t="s">
        <v>9719</v>
      </c>
      <c r="F377" s="211" t="s">
        <v>9720</v>
      </c>
      <c r="G377" s="212" t="s">
        <v>2537</v>
      </c>
      <c r="H377" s="213">
        <v>4</v>
      </c>
      <c r="I377" s="214"/>
      <c r="J377" s="215">
        <f>ROUND(I377*H377,2)</f>
        <v>0</v>
      </c>
      <c r="K377" s="211" t="s">
        <v>23</v>
      </c>
      <c r="L377" s="62"/>
      <c r="M377" s="216" t="s">
        <v>23</v>
      </c>
      <c r="N377" s="217" t="s">
        <v>44</v>
      </c>
      <c r="O377" s="43"/>
      <c r="P377" s="218">
        <f>O377*H377</f>
        <v>0</v>
      </c>
      <c r="Q377" s="218">
        <v>2</v>
      </c>
      <c r="R377" s="218">
        <f>Q377*H377</f>
        <v>8</v>
      </c>
      <c r="S377" s="218">
        <v>0</v>
      </c>
      <c r="T377" s="219">
        <f>S377*H377</f>
        <v>0</v>
      </c>
      <c r="AR377" s="25" t="s">
        <v>502</v>
      </c>
      <c r="AT377" s="25" t="s">
        <v>498</v>
      </c>
      <c r="AU377" s="25" t="s">
        <v>80</v>
      </c>
      <c r="AY377" s="25" t="s">
        <v>492</v>
      </c>
      <c r="BE377" s="220">
        <f>IF(N377="základní",J377,0)</f>
        <v>0</v>
      </c>
      <c r="BF377" s="220">
        <f>IF(N377="snížená",J377,0)</f>
        <v>0</v>
      </c>
      <c r="BG377" s="220">
        <f>IF(N377="zákl. přenesená",J377,0)</f>
        <v>0</v>
      </c>
      <c r="BH377" s="220">
        <f>IF(N377="sníž. přenesená",J377,0)</f>
        <v>0</v>
      </c>
      <c r="BI377" s="220">
        <f>IF(N377="nulová",J377,0)</f>
        <v>0</v>
      </c>
      <c r="BJ377" s="25" t="s">
        <v>80</v>
      </c>
      <c r="BK377" s="220">
        <f>ROUND(I377*H377,2)</f>
        <v>0</v>
      </c>
      <c r="BL377" s="25" t="s">
        <v>502</v>
      </c>
      <c r="BM377" s="25" t="s">
        <v>2314</v>
      </c>
    </row>
    <row r="378" spans="2:65" s="1" customFormat="1">
      <c r="B378" s="42"/>
      <c r="C378" s="64"/>
      <c r="D378" s="221" t="s">
        <v>506</v>
      </c>
      <c r="E378" s="64"/>
      <c r="F378" s="222" t="s">
        <v>9720</v>
      </c>
      <c r="G378" s="64"/>
      <c r="H378" s="64"/>
      <c r="I378" s="177"/>
      <c r="J378" s="64"/>
      <c r="K378" s="64"/>
      <c r="L378" s="62"/>
      <c r="M378" s="223"/>
      <c r="N378" s="43"/>
      <c r="O378" s="43"/>
      <c r="P378" s="43"/>
      <c r="Q378" s="43"/>
      <c r="R378" s="43"/>
      <c r="S378" s="43"/>
      <c r="T378" s="79"/>
      <c r="AT378" s="25" t="s">
        <v>506</v>
      </c>
      <c r="AU378" s="25" t="s">
        <v>80</v>
      </c>
    </row>
    <row r="379" spans="2:65" s="1" customFormat="1" ht="24">
      <c r="B379" s="42"/>
      <c r="C379" s="64"/>
      <c r="D379" s="227" t="s">
        <v>2254</v>
      </c>
      <c r="E379" s="64"/>
      <c r="F379" s="273" t="s">
        <v>9623</v>
      </c>
      <c r="G379" s="64"/>
      <c r="H379" s="64"/>
      <c r="I379" s="177"/>
      <c r="J379" s="64"/>
      <c r="K379" s="64"/>
      <c r="L379" s="62"/>
      <c r="M379" s="223"/>
      <c r="N379" s="43"/>
      <c r="O379" s="43"/>
      <c r="P379" s="43"/>
      <c r="Q379" s="43"/>
      <c r="R379" s="43"/>
      <c r="S379" s="43"/>
      <c r="T379" s="79"/>
      <c r="AT379" s="25" t="s">
        <v>2254</v>
      </c>
      <c r="AU379" s="25" t="s">
        <v>80</v>
      </c>
    </row>
    <row r="380" spans="2:65" s="1" customFormat="1" ht="16.5" customHeight="1">
      <c r="B380" s="42"/>
      <c r="C380" s="209" t="s">
        <v>1650</v>
      </c>
      <c r="D380" s="209" t="s">
        <v>498</v>
      </c>
      <c r="E380" s="210" t="s">
        <v>9755</v>
      </c>
      <c r="F380" s="211" t="s">
        <v>9756</v>
      </c>
      <c r="G380" s="212" t="s">
        <v>2537</v>
      </c>
      <c r="H380" s="213">
        <v>8</v>
      </c>
      <c r="I380" s="214"/>
      <c r="J380" s="215">
        <f>ROUND(I380*H380,2)</f>
        <v>0</v>
      </c>
      <c r="K380" s="211" t="s">
        <v>23</v>
      </c>
      <c r="L380" s="62"/>
      <c r="M380" s="216" t="s">
        <v>23</v>
      </c>
      <c r="N380" s="217" t="s">
        <v>44</v>
      </c>
      <c r="O380" s="43"/>
      <c r="P380" s="218">
        <f>O380*H380</f>
        <v>0</v>
      </c>
      <c r="Q380" s="218">
        <v>0</v>
      </c>
      <c r="R380" s="218">
        <f>Q380*H380</f>
        <v>0</v>
      </c>
      <c r="S380" s="218">
        <v>0</v>
      </c>
      <c r="T380" s="219">
        <f>S380*H380</f>
        <v>0</v>
      </c>
      <c r="AR380" s="25" t="s">
        <v>502</v>
      </c>
      <c r="AT380" s="25" t="s">
        <v>498</v>
      </c>
      <c r="AU380" s="25" t="s">
        <v>80</v>
      </c>
      <c r="AY380" s="25" t="s">
        <v>492</v>
      </c>
      <c r="BE380" s="220">
        <f>IF(N380="základní",J380,0)</f>
        <v>0</v>
      </c>
      <c r="BF380" s="220">
        <f>IF(N380="snížená",J380,0)</f>
        <v>0</v>
      </c>
      <c r="BG380" s="220">
        <f>IF(N380="zákl. přenesená",J380,0)</f>
        <v>0</v>
      </c>
      <c r="BH380" s="220">
        <f>IF(N380="sníž. přenesená",J380,0)</f>
        <v>0</v>
      </c>
      <c r="BI380" s="220">
        <f>IF(N380="nulová",J380,0)</f>
        <v>0</v>
      </c>
      <c r="BJ380" s="25" t="s">
        <v>80</v>
      </c>
      <c r="BK380" s="220">
        <f>ROUND(I380*H380,2)</f>
        <v>0</v>
      </c>
      <c r="BL380" s="25" t="s">
        <v>502</v>
      </c>
      <c r="BM380" s="25" t="s">
        <v>338</v>
      </c>
    </row>
    <row r="381" spans="2:65" s="1" customFormat="1">
      <c r="B381" s="42"/>
      <c r="C381" s="64"/>
      <c r="D381" s="227" t="s">
        <v>506</v>
      </c>
      <c r="E381" s="64"/>
      <c r="F381" s="274" t="s">
        <v>9756</v>
      </c>
      <c r="G381" s="64"/>
      <c r="H381" s="64"/>
      <c r="I381" s="177"/>
      <c r="J381" s="64"/>
      <c r="K381" s="64"/>
      <c r="L381" s="62"/>
      <c r="M381" s="223"/>
      <c r="N381" s="43"/>
      <c r="O381" s="43"/>
      <c r="P381" s="43"/>
      <c r="Q381" s="43"/>
      <c r="R381" s="43"/>
      <c r="S381" s="43"/>
      <c r="T381" s="79"/>
      <c r="AT381" s="25" t="s">
        <v>506</v>
      </c>
      <c r="AU381" s="25" t="s">
        <v>80</v>
      </c>
    </row>
    <row r="382" spans="2:65" s="1" customFormat="1" ht="25.5" customHeight="1">
      <c r="B382" s="42"/>
      <c r="C382" s="209" t="s">
        <v>1656</v>
      </c>
      <c r="D382" s="209" t="s">
        <v>498</v>
      </c>
      <c r="E382" s="210" t="s">
        <v>9717</v>
      </c>
      <c r="F382" s="211" t="s">
        <v>9718</v>
      </c>
      <c r="G382" s="212" t="s">
        <v>2537</v>
      </c>
      <c r="H382" s="213">
        <v>10</v>
      </c>
      <c r="I382" s="214"/>
      <c r="J382" s="215">
        <f>ROUND(I382*H382,2)</f>
        <v>0</v>
      </c>
      <c r="K382" s="211" t="s">
        <v>23</v>
      </c>
      <c r="L382" s="62"/>
      <c r="M382" s="216" t="s">
        <v>23</v>
      </c>
      <c r="N382" s="217" t="s">
        <v>44</v>
      </c>
      <c r="O382" s="43"/>
      <c r="P382" s="218">
        <f>O382*H382</f>
        <v>0</v>
      </c>
      <c r="Q382" s="218">
        <v>2.7</v>
      </c>
      <c r="R382" s="218">
        <f>Q382*H382</f>
        <v>27</v>
      </c>
      <c r="S382" s="218">
        <v>0</v>
      </c>
      <c r="T382" s="219">
        <f>S382*H382</f>
        <v>0</v>
      </c>
      <c r="AR382" s="25" t="s">
        <v>502</v>
      </c>
      <c r="AT382" s="25" t="s">
        <v>498</v>
      </c>
      <c r="AU382" s="25" t="s">
        <v>80</v>
      </c>
      <c r="AY382" s="25" t="s">
        <v>492</v>
      </c>
      <c r="BE382" s="220">
        <f>IF(N382="základní",J382,0)</f>
        <v>0</v>
      </c>
      <c r="BF382" s="220">
        <f>IF(N382="snížená",J382,0)</f>
        <v>0</v>
      </c>
      <c r="BG382" s="220">
        <f>IF(N382="zákl. přenesená",J382,0)</f>
        <v>0</v>
      </c>
      <c r="BH382" s="220">
        <f>IF(N382="sníž. přenesená",J382,0)</f>
        <v>0</v>
      </c>
      <c r="BI382" s="220">
        <f>IF(N382="nulová",J382,0)</f>
        <v>0</v>
      </c>
      <c r="BJ382" s="25" t="s">
        <v>80</v>
      </c>
      <c r="BK382" s="220">
        <f>ROUND(I382*H382,2)</f>
        <v>0</v>
      </c>
      <c r="BL382" s="25" t="s">
        <v>502</v>
      </c>
      <c r="BM382" s="25" t="s">
        <v>2330</v>
      </c>
    </row>
    <row r="383" spans="2:65" s="1" customFormat="1">
      <c r="B383" s="42"/>
      <c r="C383" s="64"/>
      <c r="D383" s="221" t="s">
        <v>506</v>
      </c>
      <c r="E383" s="64"/>
      <c r="F383" s="222" t="s">
        <v>9718</v>
      </c>
      <c r="G383" s="64"/>
      <c r="H383" s="64"/>
      <c r="I383" s="177"/>
      <c r="J383" s="64"/>
      <c r="K383" s="64"/>
      <c r="L383" s="62"/>
      <c r="M383" s="223"/>
      <c r="N383" s="43"/>
      <c r="O383" s="43"/>
      <c r="P383" s="43"/>
      <c r="Q383" s="43"/>
      <c r="R383" s="43"/>
      <c r="S383" s="43"/>
      <c r="T383" s="79"/>
      <c r="AT383" s="25" t="s">
        <v>506</v>
      </c>
      <c r="AU383" s="25" t="s">
        <v>80</v>
      </c>
    </row>
    <row r="384" spans="2:65" s="1" customFormat="1" ht="24">
      <c r="B384" s="42"/>
      <c r="C384" s="64"/>
      <c r="D384" s="227" t="s">
        <v>2254</v>
      </c>
      <c r="E384" s="64"/>
      <c r="F384" s="273" t="s">
        <v>9623</v>
      </c>
      <c r="G384" s="64"/>
      <c r="H384" s="64"/>
      <c r="I384" s="177"/>
      <c r="J384" s="64"/>
      <c r="K384" s="64"/>
      <c r="L384" s="62"/>
      <c r="M384" s="223"/>
      <c r="N384" s="43"/>
      <c r="O384" s="43"/>
      <c r="P384" s="43"/>
      <c r="Q384" s="43"/>
      <c r="R384" s="43"/>
      <c r="S384" s="43"/>
      <c r="T384" s="79"/>
      <c r="AT384" s="25" t="s">
        <v>2254</v>
      </c>
      <c r="AU384" s="25" t="s">
        <v>80</v>
      </c>
    </row>
    <row r="385" spans="2:65" s="1" customFormat="1" ht="16.5" customHeight="1">
      <c r="B385" s="42"/>
      <c r="C385" s="209" t="s">
        <v>452</v>
      </c>
      <c r="D385" s="209" t="s">
        <v>498</v>
      </c>
      <c r="E385" s="210" t="s">
        <v>9624</v>
      </c>
      <c r="F385" s="211" t="s">
        <v>9625</v>
      </c>
      <c r="G385" s="212" t="s">
        <v>2537</v>
      </c>
      <c r="H385" s="213">
        <v>20</v>
      </c>
      <c r="I385" s="214"/>
      <c r="J385" s="215">
        <f>ROUND(I385*H385,2)</f>
        <v>0</v>
      </c>
      <c r="K385" s="211" t="s">
        <v>23</v>
      </c>
      <c r="L385" s="62"/>
      <c r="M385" s="216" t="s">
        <v>23</v>
      </c>
      <c r="N385" s="217" t="s">
        <v>44</v>
      </c>
      <c r="O385" s="43"/>
      <c r="P385" s="218">
        <f>O385*H385</f>
        <v>0</v>
      </c>
      <c r="Q385" s="218">
        <v>0</v>
      </c>
      <c r="R385" s="218">
        <f>Q385*H385</f>
        <v>0</v>
      </c>
      <c r="S385" s="218">
        <v>0</v>
      </c>
      <c r="T385" s="219">
        <f>S385*H385</f>
        <v>0</v>
      </c>
      <c r="AR385" s="25" t="s">
        <v>502</v>
      </c>
      <c r="AT385" s="25" t="s">
        <v>498</v>
      </c>
      <c r="AU385" s="25" t="s">
        <v>80</v>
      </c>
      <c r="AY385" s="25" t="s">
        <v>492</v>
      </c>
      <c r="BE385" s="220">
        <f>IF(N385="základní",J385,0)</f>
        <v>0</v>
      </c>
      <c r="BF385" s="220">
        <f>IF(N385="snížená",J385,0)</f>
        <v>0</v>
      </c>
      <c r="BG385" s="220">
        <f>IF(N385="zákl. přenesená",J385,0)</f>
        <v>0</v>
      </c>
      <c r="BH385" s="220">
        <f>IF(N385="sníž. přenesená",J385,0)</f>
        <v>0</v>
      </c>
      <c r="BI385" s="220">
        <f>IF(N385="nulová",J385,0)</f>
        <v>0</v>
      </c>
      <c r="BJ385" s="25" t="s">
        <v>80</v>
      </c>
      <c r="BK385" s="220">
        <f>ROUND(I385*H385,2)</f>
        <v>0</v>
      </c>
      <c r="BL385" s="25" t="s">
        <v>502</v>
      </c>
      <c r="BM385" s="25" t="s">
        <v>2336</v>
      </c>
    </row>
    <row r="386" spans="2:65" s="1" customFormat="1">
      <c r="B386" s="42"/>
      <c r="C386" s="64"/>
      <c r="D386" s="227" t="s">
        <v>506</v>
      </c>
      <c r="E386" s="64"/>
      <c r="F386" s="274" t="s">
        <v>9625</v>
      </c>
      <c r="G386" s="64"/>
      <c r="H386" s="64"/>
      <c r="I386" s="177"/>
      <c r="J386" s="64"/>
      <c r="K386" s="64"/>
      <c r="L386" s="62"/>
      <c r="M386" s="223"/>
      <c r="N386" s="43"/>
      <c r="O386" s="43"/>
      <c r="P386" s="43"/>
      <c r="Q386" s="43"/>
      <c r="R386" s="43"/>
      <c r="S386" s="43"/>
      <c r="T386" s="79"/>
      <c r="AT386" s="25" t="s">
        <v>506</v>
      </c>
      <c r="AU386" s="25" t="s">
        <v>80</v>
      </c>
    </row>
    <row r="387" spans="2:65" s="1" customFormat="1" ht="16.5" customHeight="1">
      <c r="B387" s="42"/>
      <c r="C387" s="209" t="s">
        <v>1667</v>
      </c>
      <c r="D387" s="209" t="s">
        <v>498</v>
      </c>
      <c r="E387" s="210" t="s">
        <v>9725</v>
      </c>
      <c r="F387" s="211" t="s">
        <v>9726</v>
      </c>
      <c r="G387" s="212" t="s">
        <v>2537</v>
      </c>
      <c r="H387" s="213">
        <v>4</v>
      </c>
      <c r="I387" s="214"/>
      <c r="J387" s="215">
        <f>ROUND(I387*H387,2)</f>
        <v>0</v>
      </c>
      <c r="K387" s="211" t="s">
        <v>23</v>
      </c>
      <c r="L387" s="62"/>
      <c r="M387" s="216" t="s">
        <v>23</v>
      </c>
      <c r="N387" s="217" t="s">
        <v>44</v>
      </c>
      <c r="O387" s="43"/>
      <c r="P387" s="218">
        <f>O387*H387</f>
        <v>0</v>
      </c>
      <c r="Q387" s="218">
        <v>2.6</v>
      </c>
      <c r="R387" s="218">
        <f>Q387*H387</f>
        <v>10.4</v>
      </c>
      <c r="S387" s="218">
        <v>0</v>
      </c>
      <c r="T387" s="219">
        <f>S387*H387</f>
        <v>0</v>
      </c>
      <c r="AR387" s="25" t="s">
        <v>502</v>
      </c>
      <c r="AT387" s="25" t="s">
        <v>498</v>
      </c>
      <c r="AU387" s="25" t="s">
        <v>80</v>
      </c>
      <c r="AY387" s="25" t="s">
        <v>492</v>
      </c>
      <c r="BE387" s="220">
        <f>IF(N387="základní",J387,0)</f>
        <v>0</v>
      </c>
      <c r="BF387" s="220">
        <f>IF(N387="snížená",J387,0)</f>
        <v>0</v>
      </c>
      <c r="BG387" s="220">
        <f>IF(N387="zákl. přenesená",J387,0)</f>
        <v>0</v>
      </c>
      <c r="BH387" s="220">
        <f>IF(N387="sníž. přenesená",J387,0)</f>
        <v>0</v>
      </c>
      <c r="BI387" s="220">
        <f>IF(N387="nulová",J387,0)</f>
        <v>0</v>
      </c>
      <c r="BJ387" s="25" t="s">
        <v>80</v>
      </c>
      <c r="BK387" s="220">
        <f>ROUND(I387*H387,2)</f>
        <v>0</v>
      </c>
      <c r="BL387" s="25" t="s">
        <v>502</v>
      </c>
      <c r="BM387" s="25" t="s">
        <v>2343</v>
      </c>
    </row>
    <row r="388" spans="2:65" s="1" customFormat="1">
      <c r="B388" s="42"/>
      <c r="C388" s="64"/>
      <c r="D388" s="227" t="s">
        <v>506</v>
      </c>
      <c r="E388" s="64"/>
      <c r="F388" s="274" t="s">
        <v>9726</v>
      </c>
      <c r="G388" s="64"/>
      <c r="H388" s="64"/>
      <c r="I388" s="177"/>
      <c r="J388" s="64"/>
      <c r="K388" s="64"/>
      <c r="L388" s="62"/>
      <c r="M388" s="223"/>
      <c r="N388" s="43"/>
      <c r="O388" s="43"/>
      <c r="P388" s="43"/>
      <c r="Q388" s="43"/>
      <c r="R388" s="43"/>
      <c r="S388" s="43"/>
      <c r="T388" s="79"/>
      <c r="AT388" s="25" t="s">
        <v>506</v>
      </c>
      <c r="AU388" s="25" t="s">
        <v>80</v>
      </c>
    </row>
    <row r="389" spans="2:65" s="1" customFormat="1" ht="16.5" customHeight="1">
      <c r="B389" s="42"/>
      <c r="C389" s="209" t="s">
        <v>1674</v>
      </c>
      <c r="D389" s="209" t="s">
        <v>498</v>
      </c>
      <c r="E389" s="210" t="s">
        <v>9723</v>
      </c>
      <c r="F389" s="211" t="s">
        <v>9724</v>
      </c>
      <c r="G389" s="212" t="s">
        <v>2537</v>
      </c>
      <c r="H389" s="213">
        <v>10</v>
      </c>
      <c r="I389" s="214"/>
      <c r="J389" s="215">
        <f>ROUND(I389*H389,2)</f>
        <v>0</v>
      </c>
      <c r="K389" s="211" t="s">
        <v>23</v>
      </c>
      <c r="L389" s="62"/>
      <c r="M389" s="216" t="s">
        <v>23</v>
      </c>
      <c r="N389" s="217" t="s">
        <v>44</v>
      </c>
      <c r="O389" s="43"/>
      <c r="P389" s="218">
        <f>O389*H389</f>
        <v>0</v>
      </c>
      <c r="Q389" s="218">
        <v>3</v>
      </c>
      <c r="R389" s="218">
        <f>Q389*H389</f>
        <v>30</v>
      </c>
      <c r="S389" s="218">
        <v>0</v>
      </c>
      <c r="T389" s="219">
        <f>S389*H389</f>
        <v>0</v>
      </c>
      <c r="AR389" s="25" t="s">
        <v>502</v>
      </c>
      <c r="AT389" s="25" t="s">
        <v>498</v>
      </c>
      <c r="AU389" s="25" t="s">
        <v>80</v>
      </c>
      <c r="AY389" s="25" t="s">
        <v>492</v>
      </c>
      <c r="BE389" s="220">
        <f>IF(N389="základní",J389,0)</f>
        <v>0</v>
      </c>
      <c r="BF389" s="220">
        <f>IF(N389="snížená",J389,0)</f>
        <v>0</v>
      </c>
      <c r="BG389" s="220">
        <f>IF(N389="zákl. přenesená",J389,0)</f>
        <v>0</v>
      </c>
      <c r="BH389" s="220">
        <f>IF(N389="sníž. přenesená",J389,0)</f>
        <v>0</v>
      </c>
      <c r="BI389" s="220">
        <f>IF(N389="nulová",J389,0)</f>
        <v>0</v>
      </c>
      <c r="BJ389" s="25" t="s">
        <v>80</v>
      </c>
      <c r="BK389" s="220">
        <f>ROUND(I389*H389,2)</f>
        <v>0</v>
      </c>
      <c r="BL389" s="25" t="s">
        <v>502</v>
      </c>
      <c r="BM389" s="25" t="s">
        <v>2350</v>
      </c>
    </row>
    <row r="390" spans="2:65" s="1" customFormat="1">
      <c r="B390" s="42"/>
      <c r="C390" s="64"/>
      <c r="D390" s="227" t="s">
        <v>506</v>
      </c>
      <c r="E390" s="64"/>
      <c r="F390" s="274" t="s">
        <v>9724</v>
      </c>
      <c r="G390" s="64"/>
      <c r="H390" s="64"/>
      <c r="I390" s="177"/>
      <c r="J390" s="64"/>
      <c r="K390" s="64"/>
      <c r="L390" s="62"/>
      <c r="M390" s="223"/>
      <c r="N390" s="43"/>
      <c r="O390" s="43"/>
      <c r="P390" s="43"/>
      <c r="Q390" s="43"/>
      <c r="R390" s="43"/>
      <c r="S390" s="43"/>
      <c r="T390" s="79"/>
      <c r="AT390" s="25" t="s">
        <v>506</v>
      </c>
      <c r="AU390" s="25" t="s">
        <v>80</v>
      </c>
    </row>
    <row r="391" spans="2:65" s="1" customFormat="1" ht="16.5" customHeight="1">
      <c r="B391" s="42"/>
      <c r="C391" s="209" t="s">
        <v>1684</v>
      </c>
      <c r="D391" s="209" t="s">
        <v>498</v>
      </c>
      <c r="E391" s="210" t="s">
        <v>9757</v>
      </c>
      <c r="F391" s="211" t="s">
        <v>9659</v>
      </c>
      <c r="G391" s="212" t="s">
        <v>2537</v>
      </c>
      <c r="H391" s="213">
        <v>9</v>
      </c>
      <c r="I391" s="214"/>
      <c r="J391" s="215">
        <f>ROUND(I391*H391,2)</f>
        <v>0</v>
      </c>
      <c r="K391" s="211" t="s">
        <v>23</v>
      </c>
      <c r="L391" s="62"/>
      <c r="M391" s="216" t="s">
        <v>23</v>
      </c>
      <c r="N391" s="217" t="s">
        <v>44</v>
      </c>
      <c r="O391" s="43"/>
      <c r="P391" s="218">
        <f>O391*H391</f>
        <v>0</v>
      </c>
      <c r="Q391" s="218">
        <v>15</v>
      </c>
      <c r="R391" s="218">
        <f>Q391*H391</f>
        <v>135</v>
      </c>
      <c r="S391" s="218">
        <v>0</v>
      </c>
      <c r="T391" s="219">
        <f>S391*H391</f>
        <v>0</v>
      </c>
      <c r="AR391" s="25" t="s">
        <v>502</v>
      </c>
      <c r="AT391" s="25" t="s">
        <v>498</v>
      </c>
      <c r="AU391" s="25" t="s">
        <v>80</v>
      </c>
      <c r="AY391" s="25" t="s">
        <v>492</v>
      </c>
      <c r="BE391" s="220">
        <f>IF(N391="základní",J391,0)</f>
        <v>0</v>
      </c>
      <c r="BF391" s="220">
        <f>IF(N391="snížená",J391,0)</f>
        <v>0</v>
      </c>
      <c r="BG391" s="220">
        <f>IF(N391="zákl. přenesená",J391,0)</f>
        <v>0</v>
      </c>
      <c r="BH391" s="220">
        <f>IF(N391="sníž. přenesená",J391,0)</f>
        <v>0</v>
      </c>
      <c r="BI391" s="220">
        <f>IF(N391="nulová",J391,0)</f>
        <v>0</v>
      </c>
      <c r="BJ391" s="25" t="s">
        <v>80</v>
      </c>
      <c r="BK391" s="220">
        <f>ROUND(I391*H391,2)</f>
        <v>0</v>
      </c>
      <c r="BL391" s="25" t="s">
        <v>502</v>
      </c>
      <c r="BM391" s="25" t="s">
        <v>2357</v>
      </c>
    </row>
    <row r="392" spans="2:65" s="1" customFormat="1">
      <c r="B392" s="42"/>
      <c r="C392" s="64"/>
      <c r="D392" s="227" t="s">
        <v>506</v>
      </c>
      <c r="E392" s="64"/>
      <c r="F392" s="274" t="s">
        <v>9659</v>
      </c>
      <c r="G392" s="64"/>
      <c r="H392" s="64"/>
      <c r="I392" s="177"/>
      <c r="J392" s="64"/>
      <c r="K392" s="64"/>
      <c r="L392" s="62"/>
      <c r="M392" s="223"/>
      <c r="N392" s="43"/>
      <c r="O392" s="43"/>
      <c r="P392" s="43"/>
      <c r="Q392" s="43"/>
      <c r="R392" s="43"/>
      <c r="S392" s="43"/>
      <c r="T392" s="79"/>
      <c r="AT392" s="25" t="s">
        <v>506</v>
      </c>
      <c r="AU392" s="25" t="s">
        <v>80</v>
      </c>
    </row>
    <row r="393" spans="2:65" s="1" customFormat="1" ht="16.5" customHeight="1">
      <c r="B393" s="42"/>
      <c r="C393" s="209" t="s">
        <v>326</v>
      </c>
      <c r="D393" s="209" t="s">
        <v>498</v>
      </c>
      <c r="E393" s="210" t="s">
        <v>9626</v>
      </c>
      <c r="F393" s="211" t="s">
        <v>9627</v>
      </c>
      <c r="G393" s="212" t="s">
        <v>2537</v>
      </c>
      <c r="H393" s="213">
        <v>3</v>
      </c>
      <c r="I393" s="214"/>
      <c r="J393" s="215">
        <f>ROUND(I393*H393,2)</f>
        <v>0</v>
      </c>
      <c r="K393" s="211" t="s">
        <v>23</v>
      </c>
      <c r="L393" s="62"/>
      <c r="M393" s="216" t="s">
        <v>23</v>
      </c>
      <c r="N393" s="217" t="s">
        <v>44</v>
      </c>
      <c r="O393" s="43"/>
      <c r="P393" s="218">
        <f>O393*H393</f>
        <v>0</v>
      </c>
      <c r="Q393" s="218">
        <v>0</v>
      </c>
      <c r="R393" s="218">
        <f>Q393*H393</f>
        <v>0</v>
      </c>
      <c r="S393" s="218">
        <v>0</v>
      </c>
      <c r="T393" s="219">
        <f>S393*H393</f>
        <v>0</v>
      </c>
      <c r="AR393" s="25" t="s">
        <v>502</v>
      </c>
      <c r="AT393" s="25" t="s">
        <v>498</v>
      </c>
      <c r="AU393" s="25" t="s">
        <v>80</v>
      </c>
      <c r="AY393" s="25" t="s">
        <v>492</v>
      </c>
      <c r="BE393" s="220">
        <f>IF(N393="základní",J393,0)</f>
        <v>0</v>
      </c>
      <c r="BF393" s="220">
        <f>IF(N393="snížená",J393,0)</f>
        <v>0</v>
      </c>
      <c r="BG393" s="220">
        <f>IF(N393="zákl. přenesená",J393,0)</f>
        <v>0</v>
      </c>
      <c r="BH393" s="220">
        <f>IF(N393="sníž. přenesená",J393,0)</f>
        <v>0</v>
      </c>
      <c r="BI393" s="220">
        <f>IF(N393="nulová",J393,0)</f>
        <v>0</v>
      </c>
      <c r="BJ393" s="25" t="s">
        <v>80</v>
      </c>
      <c r="BK393" s="220">
        <f>ROUND(I393*H393,2)</f>
        <v>0</v>
      </c>
      <c r="BL393" s="25" t="s">
        <v>502</v>
      </c>
      <c r="BM393" s="25" t="s">
        <v>2363</v>
      </c>
    </row>
    <row r="394" spans="2:65" s="1" customFormat="1">
      <c r="B394" s="42"/>
      <c r="C394" s="64"/>
      <c r="D394" s="227" t="s">
        <v>506</v>
      </c>
      <c r="E394" s="64"/>
      <c r="F394" s="274" t="s">
        <v>9628</v>
      </c>
      <c r="G394" s="64"/>
      <c r="H394" s="64"/>
      <c r="I394" s="177"/>
      <c r="J394" s="64"/>
      <c r="K394" s="64"/>
      <c r="L394" s="62"/>
      <c r="M394" s="223"/>
      <c r="N394" s="43"/>
      <c r="O394" s="43"/>
      <c r="P394" s="43"/>
      <c r="Q394" s="43"/>
      <c r="R394" s="43"/>
      <c r="S394" s="43"/>
      <c r="T394" s="79"/>
      <c r="AT394" s="25" t="s">
        <v>506</v>
      </c>
      <c r="AU394" s="25" t="s">
        <v>80</v>
      </c>
    </row>
    <row r="395" spans="2:65" s="1" customFormat="1" ht="16.5" customHeight="1">
      <c r="B395" s="42"/>
      <c r="C395" s="209" t="s">
        <v>1702</v>
      </c>
      <c r="D395" s="209" t="s">
        <v>498</v>
      </c>
      <c r="E395" s="210" t="s">
        <v>9733</v>
      </c>
      <c r="F395" s="211" t="s">
        <v>9734</v>
      </c>
      <c r="G395" s="212" t="s">
        <v>2537</v>
      </c>
      <c r="H395" s="213">
        <v>3</v>
      </c>
      <c r="I395" s="214"/>
      <c r="J395" s="215">
        <f>ROUND(I395*H395,2)</f>
        <v>0</v>
      </c>
      <c r="K395" s="211" t="s">
        <v>23</v>
      </c>
      <c r="L395" s="62"/>
      <c r="M395" s="216" t="s">
        <v>23</v>
      </c>
      <c r="N395" s="217" t="s">
        <v>44</v>
      </c>
      <c r="O395" s="43"/>
      <c r="P395" s="218">
        <f>O395*H395</f>
        <v>0</v>
      </c>
      <c r="Q395" s="218">
        <v>0</v>
      </c>
      <c r="R395" s="218">
        <f>Q395*H395</f>
        <v>0</v>
      </c>
      <c r="S395" s="218">
        <v>0</v>
      </c>
      <c r="T395" s="219">
        <f>S395*H395</f>
        <v>0</v>
      </c>
      <c r="AR395" s="25" t="s">
        <v>502</v>
      </c>
      <c r="AT395" s="25" t="s">
        <v>498</v>
      </c>
      <c r="AU395" s="25" t="s">
        <v>80</v>
      </c>
      <c r="AY395" s="25" t="s">
        <v>492</v>
      </c>
      <c r="BE395" s="220">
        <f>IF(N395="základní",J395,0)</f>
        <v>0</v>
      </c>
      <c r="BF395" s="220">
        <f>IF(N395="snížená",J395,0)</f>
        <v>0</v>
      </c>
      <c r="BG395" s="220">
        <f>IF(N395="zákl. přenesená",J395,0)</f>
        <v>0</v>
      </c>
      <c r="BH395" s="220">
        <f>IF(N395="sníž. přenesená",J395,0)</f>
        <v>0</v>
      </c>
      <c r="BI395" s="220">
        <f>IF(N395="nulová",J395,0)</f>
        <v>0</v>
      </c>
      <c r="BJ395" s="25" t="s">
        <v>80</v>
      </c>
      <c r="BK395" s="220">
        <f>ROUND(I395*H395,2)</f>
        <v>0</v>
      </c>
      <c r="BL395" s="25" t="s">
        <v>502</v>
      </c>
      <c r="BM395" s="25" t="s">
        <v>2369</v>
      </c>
    </row>
    <row r="396" spans="2:65" s="1" customFormat="1">
      <c r="B396" s="42"/>
      <c r="C396" s="64"/>
      <c r="D396" s="227" t="s">
        <v>506</v>
      </c>
      <c r="E396" s="64"/>
      <c r="F396" s="274" t="s">
        <v>9735</v>
      </c>
      <c r="G396" s="64"/>
      <c r="H396" s="64"/>
      <c r="I396" s="177"/>
      <c r="J396" s="64"/>
      <c r="K396" s="64"/>
      <c r="L396" s="62"/>
      <c r="M396" s="223"/>
      <c r="N396" s="43"/>
      <c r="O396" s="43"/>
      <c r="P396" s="43"/>
      <c r="Q396" s="43"/>
      <c r="R396" s="43"/>
      <c r="S396" s="43"/>
      <c r="T396" s="79"/>
      <c r="AT396" s="25" t="s">
        <v>506</v>
      </c>
      <c r="AU396" s="25" t="s">
        <v>80</v>
      </c>
    </row>
    <row r="397" spans="2:65" s="1" customFormat="1" ht="16.5" customHeight="1">
      <c r="B397" s="42"/>
      <c r="C397" s="209" t="s">
        <v>1708</v>
      </c>
      <c r="D397" s="209" t="s">
        <v>498</v>
      </c>
      <c r="E397" s="210" t="s">
        <v>9736</v>
      </c>
      <c r="F397" s="211" t="s">
        <v>9737</v>
      </c>
      <c r="G397" s="212" t="s">
        <v>2537</v>
      </c>
      <c r="H397" s="213">
        <v>5</v>
      </c>
      <c r="I397" s="214"/>
      <c r="J397" s="215">
        <f>ROUND(I397*H397,2)</f>
        <v>0</v>
      </c>
      <c r="K397" s="211" t="s">
        <v>23</v>
      </c>
      <c r="L397" s="62"/>
      <c r="M397" s="216" t="s">
        <v>23</v>
      </c>
      <c r="N397" s="217" t="s">
        <v>44</v>
      </c>
      <c r="O397" s="43"/>
      <c r="P397" s="218">
        <f>O397*H397</f>
        <v>0</v>
      </c>
      <c r="Q397" s="218">
        <v>0</v>
      </c>
      <c r="R397" s="218">
        <f>Q397*H397</f>
        <v>0</v>
      </c>
      <c r="S397" s="218">
        <v>0</v>
      </c>
      <c r="T397" s="219">
        <f>S397*H397</f>
        <v>0</v>
      </c>
      <c r="AR397" s="25" t="s">
        <v>502</v>
      </c>
      <c r="AT397" s="25" t="s">
        <v>498</v>
      </c>
      <c r="AU397" s="25" t="s">
        <v>80</v>
      </c>
      <c r="AY397" s="25" t="s">
        <v>492</v>
      </c>
      <c r="BE397" s="220">
        <f>IF(N397="základní",J397,0)</f>
        <v>0</v>
      </c>
      <c r="BF397" s="220">
        <f>IF(N397="snížená",J397,0)</f>
        <v>0</v>
      </c>
      <c r="BG397" s="220">
        <f>IF(N397="zákl. přenesená",J397,0)</f>
        <v>0</v>
      </c>
      <c r="BH397" s="220">
        <f>IF(N397="sníž. přenesená",J397,0)</f>
        <v>0</v>
      </c>
      <c r="BI397" s="220">
        <f>IF(N397="nulová",J397,0)</f>
        <v>0</v>
      </c>
      <c r="BJ397" s="25" t="s">
        <v>80</v>
      </c>
      <c r="BK397" s="220">
        <f>ROUND(I397*H397,2)</f>
        <v>0</v>
      </c>
      <c r="BL397" s="25" t="s">
        <v>502</v>
      </c>
      <c r="BM397" s="25" t="s">
        <v>2375</v>
      </c>
    </row>
    <row r="398" spans="2:65" s="1" customFormat="1">
      <c r="B398" s="42"/>
      <c r="C398" s="64"/>
      <c r="D398" s="227" t="s">
        <v>506</v>
      </c>
      <c r="E398" s="64"/>
      <c r="F398" s="274" t="s">
        <v>9738</v>
      </c>
      <c r="G398" s="64"/>
      <c r="H398" s="64"/>
      <c r="I398" s="177"/>
      <c r="J398" s="64"/>
      <c r="K398" s="64"/>
      <c r="L398" s="62"/>
      <c r="M398" s="223"/>
      <c r="N398" s="43"/>
      <c r="O398" s="43"/>
      <c r="P398" s="43"/>
      <c r="Q398" s="43"/>
      <c r="R398" s="43"/>
      <c r="S398" s="43"/>
      <c r="T398" s="79"/>
      <c r="AT398" s="25" t="s">
        <v>506</v>
      </c>
      <c r="AU398" s="25" t="s">
        <v>80</v>
      </c>
    </row>
    <row r="399" spans="2:65" s="1" customFormat="1" ht="16.5" customHeight="1">
      <c r="B399" s="42"/>
      <c r="C399" s="209" t="s">
        <v>1716</v>
      </c>
      <c r="D399" s="209" t="s">
        <v>498</v>
      </c>
      <c r="E399" s="210" t="s">
        <v>9727</v>
      </c>
      <c r="F399" s="211" t="s">
        <v>9728</v>
      </c>
      <c r="G399" s="212" t="s">
        <v>2537</v>
      </c>
      <c r="H399" s="213">
        <v>2</v>
      </c>
      <c r="I399" s="214"/>
      <c r="J399" s="215">
        <f>ROUND(I399*H399,2)</f>
        <v>0</v>
      </c>
      <c r="K399" s="211" t="s">
        <v>23</v>
      </c>
      <c r="L399" s="62"/>
      <c r="M399" s="216" t="s">
        <v>23</v>
      </c>
      <c r="N399" s="217" t="s">
        <v>44</v>
      </c>
      <c r="O399" s="43"/>
      <c r="P399" s="218">
        <f>O399*H399</f>
        <v>0</v>
      </c>
      <c r="Q399" s="218">
        <v>0.5</v>
      </c>
      <c r="R399" s="218">
        <f>Q399*H399</f>
        <v>1</v>
      </c>
      <c r="S399" s="218">
        <v>0</v>
      </c>
      <c r="T399" s="219">
        <f>S399*H399</f>
        <v>0</v>
      </c>
      <c r="AR399" s="25" t="s">
        <v>502</v>
      </c>
      <c r="AT399" s="25" t="s">
        <v>498</v>
      </c>
      <c r="AU399" s="25" t="s">
        <v>80</v>
      </c>
      <c r="AY399" s="25" t="s">
        <v>492</v>
      </c>
      <c r="BE399" s="220">
        <f>IF(N399="základní",J399,0)</f>
        <v>0</v>
      </c>
      <c r="BF399" s="220">
        <f>IF(N399="snížená",J399,0)</f>
        <v>0</v>
      </c>
      <c r="BG399" s="220">
        <f>IF(N399="zákl. přenesená",J399,0)</f>
        <v>0</v>
      </c>
      <c r="BH399" s="220">
        <f>IF(N399="sníž. přenesená",J399,0)</f>
        <v>0</v>
      </c>
      <c r="BI399" s="220">
        <f>IF(N399="nulová",J399,0)</f>
        <v>0</v>
      </c>
      <c r="BJ399" s="25" t="s">
        <v>80</v>
      </c>
      <c r="BK399" s="220">
        <f>ROUND(I399*H399,2)</f>
        <v>0</v>
      </c>
      <c r="BL399" s="25" t="s">
        <v>502</v>
      </c>
      <c r="BM399" s="25" t="s">
        <v>2381</v>
      </c>
    </row>
    <row r="400" spans="2:65" s="1" customFormat="1">
      <c r="B400" s="42"/>
      <c r="C400" s="64"/>
      <c r="D400" s="227" t="s">
        <v>506</v>
      </c>
      <c r="E400" s="64"/>
      <c r="F400" s="274" t="s">
        <v>9728</v>
      </c>
      <c r="G400" s="64"/>
      <c r="H400" s="64"/>
      <c r="I400" s="177"/>
      <c r="J400" s="64"/>
      <c r="K400" s="64"/>
      <c r="L400" s="62"/>
      <c r="M400" s="223"/>
      <c r="N400" s="43"/>
      <c r="O400" s="43"/>
      <c r="P400" s="43"/>
      <c r="Q400" s="43"/>
      <c r="R400" s="43"/>
      <c r="S400" s="43"/>
      <c r="T400" s="79"/>
      <c r="AT400" s="25" t="s">
        <v>506</v>
      </c>
      <c r="AU400" s="25" t="s">
        <v>80</v>
      </c>
    </row>
    <row r="401" spans="2:65" s="1" customFormat="1" ht="16.5" customHeight="1">
      <c r="B401" s="42"/>
      <c r="C401" s="209" t="s">
        <v>1725</v>
      </c>
      <c r="D401" s="209" t="s">
        <v>498</v>
      </c>
      <c r="E401" s="210" t="s">
        <v>9729</v>
      </c>
      <c r="F401" s="211" t="s">
        <v>9730</v>
      </c>
      <c r="G401" s="212" t="s">
        <v>2537</v>
      </c>
      <c r="H401" s="213">
        <v>16</v>
      </c>
      <c r="I401" s="214"/>
      <c r="J401" s="215">
        <f>ROUND(I401*H401,2)</f>
        <v>0</v>
      </c>
      <c r="K401" s="211" t="s">
        <v>23</v>
      </c>
      <c r="L401" s="62"/>
      <c r="M401" s="216" t="s">
        <v>23</v>
      </c>
      <c r="N401" s="217" t="s">
        <v>44</v>
      </c>
      <c r="O401" s="43"/>
      <c r="P401" s="218">
        <f>O401*H401</f>
        <v>0</v>
      </c>
      <c r="Q401" s="218">
        <v>0.3</v>
      </c>
      <c r="R401" s="218">
        <f>Q401*H401</f>
        <v>4.8</v>
      </c>
      <c r="S401" s="218">
        <v>0</v>
      </c>
      <c r="T401" s="219">
        <f>S401*H401</f>
        <v>0</v>
      </c>
      <c r="AR401" s="25" t="s">
        <v>502</v>
      </c>
      <c r="AT401" s="25" t="s">
        <v>498</v>
      </c>
      <c r="AU401" s="25" t="s">
        <v>80</v>
      </c>
      <c r="AY401" s="25" t="s">
        <v>492</v>
      </c>
      <c r="BE401" s="220">
        <f>IF(N401="základní",J401,0)</f>
        <v>0</v>
      </c>
      <c r="BF401" s="220">
        <f>IF(N401="snížená",J401,0)</f>
        <v>0</v>
      </c>
      <c r="BG401" s="220">
        <f>IF(N401="zákl. přenesená",J401,0)</f>
        <v>0</v>
      </c>
      <c r="BH401" s="220">
        <f>IF(N401="sníž. přenesená",J401,0)</f>
        <v>0</v>
      </c>
      <c r="BI401" s="220">
        <f>IF(N401="nulová",J401,0)</f>
        <v>0</v>
      </c>
      <c r="BJ401" s="25" t="s">
        <v>80</v>
      </c>
      <c r="BK401" s="220">
        <f>ROUND(I401*H401,2)</f>
        <v>0</v>
      </c>
      <c r="BL401" s="25" t="s">
        <v>502</v>
      </c>
      <c r="BM401" s="25" t="s">
        <v>2387</v>
      </c>
    </row>
    <row r="402" spans="2:65" s="1" customFormat="1">
      <c r="B402" s="42"/>
      <c r="C402" s="64"/>
      <c r="D402" s="227" t="s">
        <v>506</v>
      </c>
      <c r="E402" s="64"/>
      <c r="F402" s="274" t="s">
        <v>9730</v>
      </c>
      <c r="G402" s="64"/>
      <c r="H402" s="64"/>
      <c r="I402" s="177"/>
      <c r="J402" s="64"/>
      <c r="K402" s="64"/>
      <c r="L402" s="62"/>
      <c r="M402" s="223"/>
      <c r="N402" s="43"/>
      <c r="O402" s="43"/>
      <c r="P402" s="43"/>
      <c r="Q402" s="43"/>
      <c r="R402" s="43"/>
      <c r="S402" s="43"/>
      <c r="T402" s="79"/>
      <c r="AT402" s="25" t="s">
        <v>506</v>
      </c>
      <c r="AU402" s="25" t="s">
        <v>80</v>
      </c>
    </row>
    <row r="403" spans="2:65" s="1" customFormat="1" ht="16.5" customHeight="1">
      <c r="B403" s="42"/>
      <c r="C403" s="209" t="s">
        <v>1741</v>
      </c>
      <c r="D403" s="209" t="s">
        <v>498</v>
      </c>
      <c r="E403" s="210" t="s">
        <v>9731</v>
      </c>
      <c r="F403" s="211" t="s">
        <v>9732</v>
      </c>
      <c r="G403" s="212" t="s">
        <v>2537</v>
      </c>
      <c r="H403" s="213">
        <v>29</v>
      </c>
      <c r="I403" s="214"/>
      <c r="J403" s="215">
        <f>ROUND(I403*H403,2)</f>
        <v>0</v>
      </c>
      <c r="K403" s="211" t="s">
        <v>23</v>
      </c>
      <c r="L403" s="62"/>
      <c r="M403" s="216" t="s">
        <v>23</v>
      </c>
      <c r="N403" s="217" t="s">
        <v>44</v>
      </c>
      <c r="O403" s="43"/>
      <c r="P403" s="218">
        <f>O403*H403</f>
        <v>0</v>
      </c>
      <c r="Q403" s="218">
        <v>0.2</v>
      </c>
      <c r="R403" s="218">
        <f>Q403*H403</f>
        <v>5.8000000000000007</v>
      </c>
      <c r="S403" s="218">
        <v>0</v>
      </c>
      <c r="T403" s="219">
        <f>S403*H403</f>
        <v>0</v>
      </c>
      <c r="AR403" s="25" t="s">
        <v>502</v>
      </c>
      <c r="AT403" s="25" t="s">
        <v>498</v>
      </c>
      <c r="AU403" s="25" t="s">
        <v>80</v>
      </c>
      <c r="AY403" s="25" t="s">
        <v>492</v>
      </c>
      <c r="BE403" s="220">
        <f>IF(N403="základní",J403,0)</f>
        <v>0</v>
      </c>
      <c r="BF403" s="220">
        <f>IF(N403="snížená",J403,0)</f>
        <v>0</v>
      </c>
      <c r="BG403" s="220">
        <f>IF(N403="zákl. přenesená",J403,0)</f>
        <v>0</v>
      </c>
      <c r="BH403" s="220">
        <f>IF(N403="sníž. přenesená",J403,0)</f>
        <v>0</v>
      </c>
      <c r="BI403" s="220">
        <f>IF(N403="nulová",J403,0)</f>
        <v>0</v>
      </c>
      <c r="BJ403" s="25" t="s">
        <v>80</v>
      </c>
      <c r="BK403" s="220">
        <f>ROUND(I403*H403,2)</f>
        <v>0</v>
      </c>
      <c r="BL403" s="25" t="s">
        <v>502</v>
      </c>
      <c r="BM403" s="25" t="s">
        <v>2393</v>
      </c>
    </row>
    <row r="404" spans="2:65" s="1" customFormat="1">
      <c r="B404" s="42"/>
      <c r="C404" s="64"/>
      <c r="D404" s="227" t="s">
        <v>506</v>
      </c>
      <c r="E404" s="64"/>
      <c r="F404" s="274" t="s">
        <v>9732</v>
      </c>
      <c r="G404" s="64"/>
      <c r="H404" s="64"/>
      <c r="I404" s="177"/>
      <c r="J404" s="64"/>
      <c r="K404" s="64"/>
      <c r="L404" s="62"/>
      <c r="M404" s="223"/>
      <c r="N404" s="43"/>
      <c r="O404" s="43"/>
      <c r="P404" s="43"/>
      <c r="Q404" s="43"/>
      <c r="R404" s="43"/>
      <c r="S404" s="43"/>
      <c r="T404" s="79"/>
      <c r="AT404" s="25" t="s">
        <v>506</v>
      </c>
      <c r="AU404" s="25" t="s">
        <v>80</v>
      </c>
    </row>
    <row r="405" spans="2:65" s="1" customFormat="1" ht="16.5" customHeight="1">
      <c r="B405" s="42"/>
      <c r="C405" s="209" t="s">
        <v>1748</v>
      </c>
      <c r="D405" s="209" t="s">
        <v>498</v>
      </c>
      <c r="E405" s="210" t="s">
        <v>9758</v>
      </c>
      <c r="F405" s="211" t="s">
        <v>9759</v>
      </c>
      <c r="G405" s="212" t="s">
        <v>2537</v>
      </c>
      <c r="H405" s="213">
        <v>1</v>
      </c>
      <c r="I405" s="214"/>
      <c r="J405" s="215">
        <f>ROUND(I405*H405,2)</f>
        <v>0</v>
      </c>
      <c r="K405" s="211" t="s">
        <v>23</v>
      </c>
      <c r="L405" s="62"/>
      <c r="M405" s="216" t="s">
        <v>23</v>
      </c>
      <c r="N405" s="217" t="s">
        <v>44</v>
      </c>
      <c r="O405" s="43"/>
      <c r="P405" s="218">
        <f>O405*H405</f>
        <v>0</v>
      </c>
      <c r="Q405" s="218">
        <v>9.5</v>
      </c>
      <c r="R405" s="218">
        <f>Q405*H405</f>
        <v>9.5</v>
      </c>
      <c r="S405" s="218">
        <v>0</v>
      </c>
      <c r="T405" s="219">
        <f>S405*H405</f>
        <v>0</v>
      </c>
      <c r="AR405" s="25" t="s">
        <v>502</v>
      </c>
      <c r="AT405" s="25" t="s">
        <v>498</v>
      </c>
      <c r="AU405" s="25" t="s">
        <v>80</v>
      </c>
      <c r="AY405" s="25" t="s">
        <v>492</v>
      </c>
      <c r="BE405" s="220">
        <f>IF(N405="základní",J405,0)</f>
        <v>0</v>
      </c>
      <c r="BF405" s="220">
        <f>IF(N405="snížená",J405,0)</f>
        <v>0</v>
      </c>
      <c r="BG405" s="220">
        <f>IF(N405="zákl. přenesená",J405,0)</f>
        <v>0</v>
      </c>
      <c r="BH405" s="220">
        <f>IF(N405="sníž. přenesená",J405,0)</f>
        <v>0</v>
      </c>
      <c r="BI405" s="220">
        <f>IF(N405="nulová",J405,0)</f>
        <v>0</v>
      </c>
      <c r="BJ405" s="25" t="s">
        <v>80</v>
      </c>
      <c r="BK405" s="220">
        <f>ROUND(I405*H405,2)</f>
        <v>0</v>
      </c>
      <c r="BL405" s="25" t="s">
        <v>502</v>
      </c>
      <c r="BM405" s="25" t="s">
        <v>2403</v>
      </c>
    </row>
    <row r="406" spans="2:65" s="1" customFormat="1">
      <c r="B406" s="42"/>
      <c r="C406" s="64"/>
      <c r="D406" s="227" t="s">
        <v>506</v>
      </c>
      <c r="E406" s="64"/>
      <c r="F406" s="274" t="s">
        <v>9759</v>
      </c>
      <c r="G406" s="64"/>
      <c r="H406" s="64"/>
      <c r="I406" s="177"/>
      <c r="J406" s="64"/>
      <c r="K406" s="64"/>
      <c r="L406" s="62"/>
      <c r="M406" s="223"/>
      <c r="N406" s="43"/>
      <c r="O406" s="43"/>
      <c r="P406" s="43"/>
      <c r="Q406" s="43"/>
      <c r="R406" s="43"/>
      <c r="S406" s="43"/>
      <c r="T406" s="79"/>
      <c r="AT406" s="25" t="s">
        <v>506</v>
      </c>
      <c r="AU406" s="25" t="s">
        <v>80</v>
      </c>
    </row>
    <row r="407" spans="2:65" s="1" customFormat="1" ht="16.5" customHeight="1">
      <c r="B407" s="42"/>
      <c r="C407" s="209" t="s">
        <v>1761</v>
      </c>
      <c r="D407" s="209" t="s">
        <v>498</v>
      </c>
      <c r="E407" s="210" t="s">
        <v>9747</v>
      </c>
      <c r="F407" s="211" t="s">
        <v>9748</v>
      </c>
      <c r="G407" s="212" t="s">
        <v>2537</v>
      </c>
      <c r="H407" s="213">
        <v>2</v>
      </c>
      <c r="I407" s="214"/>
      <c r="J407" s="215">
        <f>ROUND(I407*H407,2)</f>
        <v>0</v>
      </c>
      <c r="K407" s="211" t="s">
        <v>23</v>
      </c>
      <c r="L407" s="62"/>
      <c r="M407" s="216" t="s">
        <v>23</v>
      </c>
      <c r="N407" s="217" t="s">
        <v>44</v>
      </c>
      <c r="O407" s="43"/>
      <c r="P407" s="218">
        <f>O407*H407</f>
        <v>0</v>
      </c>
      <c r="Q407" s="218">
        <v>3.8</v>
      </c>
      <c r="R407" s="218">
        <f>Q407*H407</f>
        <v>7.6</v>
      </c>
      <c r="S407" s="218">
        <v>0</v>
      </c>
      <c r="T407" s="219">
        <f>S407*H407</f>
        <v>0</v>
      </c>
      <c r="AR407" s="25" t="s">
        <v>502</v>
      </c>
      <c r="AT407" s="25" t="s">
        <v>498</v>
      </c>
      <c r="AU407" s="25" t="s">
        <v>80</v>
      </c>
      <c r="AY407" s="25" t="s">
        <v>492</v>
      </c>
      <c r="BE407" s="220">
        <f>IF(N407="základní",J407,0)</f>
        <v>0</v>
      </c>
      <c r="BF407" s="220">
        <f>IF(N407="snížená",J407,0)</f>
        <v>0</v>
      </c>
      <c r="BG407" s="220">
        <f>IF(N407="zákl. přenesená",J407,0)</f>
        <v>0</v>
      </c>
      <c r="BH407" s="220">
        <f>IF(N407="sníž. přenesená",J407,0)</f>
        <v>0</v>
      </c>
      <c r="BI407" s="220">
        <f>IF(N407="nulová",J407,0)</f>
        <v>0</v>
      </c>
      <c r="BJ407" s="25" t="s">
        <v>80</v>
      </c>
      <c r="BK407" s="220">
        <f>ROUND(I407*H407,2)</f>
        <v>0</v>
      </c>
      <c r="BL407" s="25" t="s">
        <v>502</v>
      </c>
      <c r="BM407" s="25" t="s">
        <v>2410</v>
      </c>
    </row>
    <row r="408" spans="2:65" s="1" customFormat="1">
      <c r="B408" s="42"/>
      <c r="C408" s="64"/>
      <c r="D408" s="227" t="s">
        <v>506</v>
      </c>
      <c r="E408" s="64"/>
      <c r="F408" s="274" t="s">
        <v>9748</v>
      </c>
      <c r="G408" s="64"/>
      <c r="H408" s="64"/>
      <c r="I408" s="177"/>
      <c r="J408" s="64"/>
      <c r="K408" s="64"/>
      <c r="L408" s="62"/>
      <c r="M408" s="223"/>
      <c r="N408" s="43"/>
      <c r="O408" s="43"/>
      <c r="P408" s="43"/>
      <c r="Q408" s="43"/>
      <c r="R408" s="43"/>
      <c r="S408" s="43"/>
      <c r="T408" s="79"/>
      <c r="AT408" s="25" t="s">
        <v>506</v>
      </c>
      <c r="AU408" s="25" t="s">
        <v>80</v>
      </c>
    </row>
    <row r="409" spans="2:65" s="1" customFormat="1" ht="16.5" customHeight="1">
      <c r="B409" s="42"/>
      <c r="C409" s="209" t="s">
        <v>1772</v>
      </c>
      <c r="D409" s="209" t="s">
        <v>498</v>
      </c>
      <c r="E409" s="210" t="s">
        <v>9749</v>
      </c>
      <c r="F409" s="211" t="s">
        <v>9750</v>
      </c>
      <c r="G409" s="212" t="s">
        <v>9577</v>
      </c>
      <c r="H409" s="213">
        <v>39</v>
      </c>
      <c r="I409" s="214"/>
      <c r="J409" s="215">
        <f>ROUND(I409*H409,2)</f>
        <v>0</v>
      </c>
      <c r="K409" s="211" t="s">
        <v>23</v>
      </c>
      <c r="L409" s="62"/>
      <c r="M409" s="216" t="s">
        <v>23</v>
      </c>
      <c r="N409" s="217" t="s">
        <v>44</v>
      </c>
      <c r="O409" s="43"/>
      <c r="P409" s="218">
        <f>O409*H409</f>
        <v>0</v>
      </c>
      <c r="Q409" s="218">
        <v>3.4</v>
      </c>
      <c r="R409" s="218">
        <f>Q409*H409</f>
        <v>132.6</v>
      </c>
      <c r="S409" s="218">
        <v>0</v>
      </c>
      <c r="T409" s="219">
        <f>S409*H409</f>
        <v>0</v>
      </c>
      <c r="AR409" s="25" t="s">
        <v>502</v>
      </c>
      <c r="AT409" s="25" t="s">
        <v>498</v>
      </c>
      <c r="AU409" s="25" t="s">
        <v>80</v>
      </c>
      <c r="AY409" s="25" t="s">
        <v>492</v>
      </c>
      <c r="BE409" s="220">
        <f>IF(N409="základní",J409,0)</f>
        <v>0</v>
      </c>
      <c r="BF409" s="220">
        <f>IF(N409="snížená",J409,0)</f>
        <v>0</v>
      </c>
      <c r="BG409" s="220">
        <f>IF(N409="zákl. přenesená",J409,0)</f>
        <v>0</v>
      </c>
      <c r="BH409" s="220">
        <f>IF(N409="sníž. přenesená",J409,0)</f>
        <v>0</v>
      </c>
      <c r="BI409" s="220">
        <f>IF(N409="nulová",J409,0)</f>
        <v>0</v>
      </c>
      <c r="BJ409" s="25" t="s">
        <v>80</v>
      </c>
      <c r="BK409" s="220">
        <f>ROUND(I409*H409,2)</f>
        <v>0</v>
      </c>
      <c r="BL409" s="25" t="s">
        <v>502</v>
      </c>
      <c r="BM409" s="25" t="s">
        <v>2415</v>
      </c>
    </row>
    <row r="410" spans="2:65" s="1" customFormat="1">
      <c r="B410" s="42"/>
      <c r="C410" s="64"/>
      <c r="D410" s="227" t="s">
        <v>506</v>
      </c>
      <c r="E410" s="64"/>
      <c r="F410" s="274" t="s">
        <v>9751</v>
      </c>
      <c r="G410" s="64"/>
      <c r="H410" s="64"/>
      <c r="I410" s="177"/>
      <c r="J410" s="64"/>
      <c r="K410" s="64"/>
      <c r="L410" s="62"/>
      <c r="M410" s="223"/>
      <c r="N410" s="43"/>
      <c r="O410" s="43"/>
      <c r="P410" s="43"/>
      <c r="Q410" s="43"/>
      <c r="R410" s="43"/>
      <c r="S410" s="43"/>
      <c r="T410" s="79"/>
      <c r="AT410" s="25" t="s">
        <v>506</v>
      </c>
      <c r="AU410" s="25" t="s">
        <v>80</v>
      </c>
    </row>
    <row r="411" spans="2:65" s="1" customFormat="1" ht="16.5" customHeight="1">
      <c r="B411" s="42"/>
      <c r="C411" s="209" t="s">
        <v>1779</v>
      </c>
      <c r="D411" s="209" t="s">
        <v>498</v>
      </c>
      <c r="E411" s="210" t="s">
        <v>9760</v>
      </c>
      <c r="F411" s="211" t="s">
        <v>9761</v>
      </c>
      <c r="G411" s="212" t="s">
        <v>9577</v>
      </c>
      <c r="H411" s="213">
        <v>108</v>
      </c>
      <c r="I411" s="214"/>
      <c r="J411" s="215">
        <f>ROUND(I411*H411,2)</f>
        <v>0</v>
      </c>
      <c r="K411" s="211" t="s">
        <v>23</v>
      </c>
      <c r="L411" s="62"/>
      <c r="M411" s="216" t="s">
        <v>23</v>
      </c>
      <c r="N411" s="217" t="s">
        <v>44</v>
      </c>
      <c r="O411" s="43"/>
      <c r="P411" s="218">
        <f>O411*H411</f>
        <v>0</v>
      </c>
      <c r="Q411" s="218">
        <v>2.7</v>
      </c>
      <c r="R411" s="218">
        <f>Q411*H411</f>
        <v>291.60000000000002</v>
      </c>
      <c r="S411" s="218">
        <v>0</v>
      </c>
      <c r="T411" s="219">
        <f>S411*H411</f>
        <v>0</v>
      </c>
      <c r="AR411" s="25" t="s">
        <v>502</v>
      </c>
      <c r="AT411" s="25" t="s">
        <v>498</v>
      </c>
      <c r="AU411" s="25" t="s">
        <v>80</v>
      </c>
      <c r="AY411" s="25" t="s">
        <v>492</v>
      </c>
      <c r="BE411" s="220">
        <f>IF(N411="základní",J411,0)</f>
        <v>0</v>
      </c>
      <c r="BF411" s="220">
        <f>IF(N411="snížená",J411,0)</f>
        <v>0</v>
      </c>
      <c r="BG411" s="220">
        <f>IF(N411="zákl. přenesená",J411,0)</f>
        <v>0</v>
      </c>
      <c r="BH411" s="220">
        <f>IF(N411="sníž. přenesená",J411,0)</f>
        <v>0</v>
      </c>
      <c r="BI411" s="220">
        <f>IF(N411="nulová",J411,0)</f>
        <v>0</v>
      </c>
      <c r="BJ411" s="25" t="s">
        <v>80</v>
      </c>
      <c r="BK411" s="220">
        <f>ROUND(I411*H411,2)</f>
        <v>0</v>
      </c>
      <c r="BL411" s="25" t="s">
        <v>502</v>
      </c>
      <c r="BM411" s="25" t="s">
        <v>2425</v>
      </c>
    </row>
    <row r="412" spans="2:65" s="1" customFormat="1">
      <c r="B412" s="42"/>
      <c r="C412" s="64"/>
      <c r="D412" s="227" t="s">
        <v>506</v>
      </c>
      <c r="E412" s="64"/>
      <c r="F412" s="274" t="s">
        <v>9762</v>
      </c>
      <c r="G412" s="64"/>
      <c r="H412" s="64"/>
      <c r="I412" s="177"/>
      <c r="J412" s="64"/>
      <c r="K412" s="64"/>
      <c r="L412" s="62"/>
      <c r="M412" s="223"/>
      <c r="N412" s="43"/>
      <c r="O412" s="43"/>
      <c r="P412" s="43"/>
      <c r="Q412" s="43"/>
      <c r="R412" s="43"/>
      <c r="S412" s="43"/>
      <c r="T412" s="79"/>
      <c r="AT412" s="25" t="s">
        <v>506</v>
      </c>
      <c r="AU412" s="25" t="s">
        <v>80</v>
      </c>
    </row>
    <row r="413" spans="2:65" s="1" customFormat="1" ht="16.5" customHeight="1">
      <c r="B413" s="42"/>
      <c r="C413" s="209" t="s">
        <v>1785</v>
      </c>
      <c r="D413" s="209" t="s">
        <v>498</v>
      </c>
      <c r="E413" s="210" t="s">
        <v>9763</v>
      </c>
      <c r="F413" s="211" t="s">
        <v>9764</v>
      </c>
      <c r="G413" s="212" t="s">
        <v>9577</v>
      </c>
      <c r="H413" s="213">
        <v>23</v>
      </c>
      <c r="I413" s="214"/>
      <c r="J413" s="215">
        <f>ROUND(I413*H413,2)</f>
        <v>0</v>
      </c>
      <c r="K413" s="211" t="s">
        <v>23</v>
      </c>
      <c r="L413" s="62"/>
      <c r="M413" s="216" t="s">
        <v>23</v>
      </c>
      <c r="N413" s="217" t="s">
        <v>44</v>
      </c>
      <c r="O413" s="43"/>
      <c r="P413" s="218">
        <f>O413*H413</f>
        <v>0</v>
      </c>
      <c r="Q413" s="218">
        <v>10</v>
      </c>
      <c r="R413" s="218">
        <f>Q413*H413</f>
        <v>230</v>
      </c>
      <c r="S413" s="218">
        <v>0</v>
      </c>
      <c r="T413" s="219">
        <f>S413*H413</f>
        <v>0</v>
      </c>
      <c r="AR413" s="25" t="s">
        <v>502</v>
      </c>
      <c r="AT413" s="25" t="s">
        <v>498</v>
      </c>
      <c r="AU413" s="25" t="s">
        <v>80</v>
      </c>
      <c r="AY413" s="25" t="s">
        <v>492</v>
      </c>
      <c r="BE413" s="220">
        <f>IF(N413="základní",J413,0)</f>
        <v>0</v>
      </c>
      <c r="BF413" s="220">
        <f>IF(N413="snížená",J413,0)</f>
        <v>0</v>
      </c>
      <c r="BG413" s="220">
        <f>IF(N413="zákl. přenesená",J413,0)</f>
        <v>0</v>
      </c>
      <c r="BH413" s="220">
        <f>IF(N413="sníž. přenesená",J413,0)</f>
        <v>0</v>
      </c>
      <c r="BI413" s="220">
        <f>IF(N413="nulová",J413,0)</f>
        <v>0</v>
      </c>
      <c r="BJ413" s="25" t="s">
        <v>80</v>
      </c>
      <c r="BK413" s="220">
        <f>ROUND(I413*H413,2)</f>
        <v>0</v>
      </c>
      <c r="BL413" s="25" t="s">
        <v>502</v>
      </c>
      <c r="BM413" s="25" t="s">
        <v>2433</v>
      </c>
    </row>
    <row r="414" spans="2:65" s="1" customFormat="1">
      <c r="B414" s="42"/>
      <c r="C414" s="64"/>
      <c r="D414" s="221" t="s">
        <v>506</v>
      </c>
      <c r="E414" s="64"/>
      <c r="F414" s="222" t="s">
        <v>9764</v>
      </c>
      <c r="G414" s="64"/>
      <c r="H414" s="64"/>
      <c r="I414" s="177"/>
      <c r="J414" s="64"/>
      <c r="K414" s="64"/>
      <c r="L414" s="62"/>
      <c r="M414" s="223"/>
      <c r="N414" s="43"/>
      <c r="O414" s="43"/>
      <c r="P414" s="43"/>
      <c r="Q414" s="43"/>
      <c r="R414" s="43"/>
      <c r="S414" s="43"/>
      <c r="T414" s="79"/>
      <c r="AT414" s="25" t="s">
        <v>506</v>
      </c>
      <c r="AU414" s="25" t="s">
        <v>80</v>
      </c>
    </row>
    <row r="415" spans="2:65" s="11" customFormat="1" ht="37.35" customHeight="1">
      <c r="B415" s="192"/>
      <c r="C415" s="193"/>
      <c r="D415" s="206" t="s">
        <v>72</v>
      </c>
      <c r="E415" s="290" t="s">
        <v>5946</v>
      </c>
      <c r="F415" s="290" t="s">
        <v>9765</v>
      </c>
      <c r="G415" s="193"/>
      <c r="H415" s="193"/>
      <c r="I415" s="196"/>
      <c r="J415" s="291">
        <f>BK415</f>
        <v>0</v>
      </c>
      <c r="K415" s="193"/>
      <c r="L415" s="198"/>
      <c r="M415" s="199"/>
      <c r="N415" s="200"/>
      <c r="O415" s="200"/>
      <c r="P415" s="201">
        <f>SUM(P416:P440)</f>
        <v>0</v>
      </c>
      <c r="Q415" s="200"/>
      <c r="R415" s="201">
        <f>SUM(R416:R440)</f>
        <v>855.2</v>
      </c>
      <c r="S415" s="200"/>
      <c r="T415" s="202">
        <f>SUM(T416:T440)</f>
        <v>0</v>
      </c>
      <c r="AR415" s="203" t="s">
        <v>80</v>
      </c>
      <c r="AT415" s="204" t="s">
        <v>72</v>
      </c>
      <c r="AU415" s="204" t="s">
        <v>73</v>
      </c>
      <c r="AY415" s="203" t="s">
        <v>492</v>
      </c>
      <c r="BK415" s="205">
        <f>SUM(BK416:BK440)</f>
        <v>0</v>
      </c>
    </row>
    <row r="416" spans="2:65" s="1" customFormat="1" ht="16.5" customHeight="1">
      <c r="B416" s="42"/>
      <c r="C416" s="209" t="s">
        <v>1793</v>
      </c>
      <c r="D416" s="209" t="s">
        <v>498</v>
      </c>
      <c r="E416" s="210" t="s">
        <v>9766</v>
      </c>
      <c r="F416" s="211" t="s">
        <v>9592</v>
      </c>
      <c r="G416" s="212" t="s">
        <v>2537</v>
      </c>
      <c r="H416" s="213">
        <v>1</v>
      </c>
      <c r="I416" s="214"/>
      <c r="J416" s="215">
        <f>ROUND(I416*H416,2)</f>
        <v>0</v>
      </c>
      <c r="K416" s="211" t="s">
        <v>23</v>
      </c>
      <c r="L416" s="62"/>
      <c r="M416" s="216" t="s">
        <v>23</v>
      </c>
      <c r="N416" s="217" t="s">
        <v>44</v>
      </c>
      <c r="O416" s="43"/>
      <c r="P416" s="218">
        <f>O416*H416</f>
        <v>0</v>
      </c>
      <c r="Q416" s="218">
        <v>459</v>
      </c>
      <c r="R416" s="218">
        <f>Q416*H416</f>
        <v>459</v>
      </c>
      <c r="S416" s="218">
        <v>0</v>
      </c>
      <c r="T416" s="219">
        <f>S416*H416</f>
        <v>0</v>
      </c>
      <c r="AR416" s="25" t="s">
        <v>502</v>
      </c>
      <c r="AT416" s="25" t="s">
        <v>498</v>
      </c>
      <c r="AU416" s="25" t="s">
        <v>80</v>
      </c>
      <c r="AY416" s="25" t="s">
        <v>492</v>
      </c>
      <c r="BE416" s="220">
        <f>IF(N416="základní",J416,0)</f>
        <v>0</v>
      </c>
      <c r="BF416" s="220">
        <f>IF(N416="snížená",J416,0)</f>
        <v>0</v>
      </c>
      <c r="BG416" s="220">
        <f>IF(N416="zákl. přenesená",J416,0)</f>
        <v>0</v>
      </c>
      <c r="BH416" s="220">
        <f>IF(N416="sníž. přenesená",J416,0)</f>
        <v>0</v>
      </c>
      <c r="BI416" s="220">
        <f>IF(N416="nulová",J416,0)</f>
        <v>0</v>
      </c>
      <c r="BJ416" s="25" t="s">
        <v>80</v>
      </c>
      <c r="BK416" s="220">
        <f>ROUND(I416*H416,2)</f>
        <v>0</v>
      </c>
      <c r="BL416" s="25" t="s">
        <v>502</v>
      </c>
      <c r="BM416" s="25" t="s">
        <v>2441</v>
      </c>
    </row>
    <row r="417" spans="2:65" s="1" customFormat="1">
      <c r="B417" s="42"/>
      <c r="C417" s="64"/>
      <c r="D417" s="221" t="s">
        <v>506</v>
      </c>
      <c r="E417" s="64"/>
      <c r="F417" s="222" t="s">
        <v>9592</v>
      </c>
      <c r="G417" s="64"/>
      <c r="H417" s="64"/>
      <c r="I417" s="177"/>
      <c r="J417" s="64"/>
      <c r="K417" s="64"/>
      <c r="L417" s="62"/>
      <c r="M417" s="223"/>
      <c r="N417" s="43"/>
      <c r="O417" s="43"/>
      <c r="P417" s="43"/>
      <c r="Q417" s="43"/>
      <c r="R417" s="43"/>
      <c r="S417" s="43"/>
      <c r="T417" s="79"/>
      <c r="AT417" s="25" t="s">
        <v>506</v>
      </c>
      <c r="AU417" s="25" t="s">
        <v>80</v>
      </c>
    </row>
    <row r="418" spans="2:65" s="1" customFormat="1" ht="24">
      <c r="B418" s="42"/>
      <c r="C418" s="64"/>
      <c r="D418" s="227" t="s">
        <v>2254</v>
      </c>
      <c r="E418" s="64"/>
      <c r="F418" s="273" t="s">
        <v>9563</v>
      </c>
      <c r="G418" s="64"/>
      <c r="H418" s="64"/>
      <c r="I418" s="177"/>
      <c r="J418" s="64"/>
      <c r="K418" s="64"/>
      <c r="L418" s="62"/>
      <c r="M418" s="223"/>
      <c r="N418" s="43"/>
      <c r="O418" s="43"/>
      <c r="P418" s="43"/>
      <c r="Q418" s="43"/>
      <c r="R418" s="43"/>
      <c r="S418" s="43"/>
      <c r="T418" s="79"/>
      <c r="AT418" s="25" t="s">
        <v>2254</v>
      </c>
      <c r="AU418" s="25" t="s">
        <v>80</v>
      </c>
    </row>
    <row r="419" spans="2:65" s="1" customFormat="1" ht="16.5" customHeight="1">
      <c r="B419" s="42"/>
      <c r="C419" s="209" t="s">
        <v>1818</v>
      </c>
      <c r="D419" s="209" t="s">
        <v>498</v>
      </c>
      <c r="E419" s="210" t="s">
        <v>9767</v>
      </c>
      <c r="F419" s="211" t="s">
        <v>9768</v>
      </c>
      <c r="G419" s="212" t="s">
        <v>2537</v>
      </c>
      <c r="H419" s="213">
        <v>1</v>
      </c>
      <c r="I419" s="214"/>
      <c r="J419" s="215">
        <f>ROUND(I419*H419,2)</f>
        <v>0</v>
      </c>
      <c r="K419" s="211" t="s">
        <v>23</v>
      </c>
      <c r="L419" s="62"/>
      <c r="M419" s="216" t="s">
        <v>23</v>
      </c>
      <c r="N419" s="217" t="s">
        <v>44</v>
      </c>
      <c r="O419" s="43"/>
      <c r="P419" s="218">
        <f>O419*H419</f>
        <v>0</v>
      </c>
      <c r="Q419" s="218">
        <v>44.6</v>
      </c>
      <c r="R419" s="218">
        <f>Q419*H419</f>
        <v>44.6</v>
      </c>
      <c r="S419" s="218">
        <v>0</v>
      </c>
      <c r="T419" s="219">
        <f>S419*H419</f>
        <v>0</v>
      </c>
      <c r="AR419" s="25" t="s">
        <v>502</v>
      </c>
      <c r="AT419" s="25" t="s">
        <v>498</v>
      </c>
      <c r="AU419" s="25" t="s">
        <v>80</v>
      </c>
      <c r="AY419" s="25" t="s">
        <v>492</v>
      </c>
      <c r="BE419" s="220">
        <f>IF(N419="základní",J419,0)</f>
        <v>0</v>
      </c>
      <c r="BF419" s="220">
        <f>IF(N419="snížená",J419,0)</f>
        <v>0</v>
      </c>
      <c r="BG419" s="220">
        <f>IF(N419="zákl. přenesená",J419,0)</f>
        <v>0</v>
      </c>
      <c r="BH419" s="220">
        <f>IF(N419="sníž. přenesená",J419,0)</f>
        <v>0</v>
      </c>
      <c r="BI419" s="220">
        <f>IF(N419="nulová",J419,0)</f>
        <v>0</v>
      </c>
      <c r="BJ419" s="25" t="s">
        <v>80</v>
      </c>
      <c r="BK419" s="220">
        <f>ROUND(I419*H419,2)</f>
        <v>0</v>
      </c>
      <c r="BL419" s="25" t="s">
        <v>502</v>
      </c>
      <c r="BM419" s="25" t="s">
        <v>2450</v>
      </c>
    </row>
    <row r="420" spans="2:65" s="1" customFormat="1">
      <c r="B420" s="42"/>
      <c r="C420" s="64"/>
      <c r="D420" s="221" t="s">
        <v>506</v>
      </c>
      <c r="E420" s="64"/>
      <c r="F420" s="222" t="s">
        <v>9768</v>
      </c>
      <c r="G420" s="64"/>
      <c r="H420" s="64"/>
      <c r="I420" s="177"/>
      <c r="J420" s="64"/>
      <c r="K420" s="64"/>
      <c r="L420" s="62"/>
      <c r="M420" s="223"/>
      <c r="N420" s="43"/>
      <c r="O420" s="43"/>
      <c r="P420" s="43"/>
      <c r="Q420" s="43"/>
      <c r="R420" s="43"/>
      <c r="S420" s="43"/>
      <c r="T420" s="79"/>
      <c r="AT420" s="25" t="s">
        <v>506</v>
      </c>
      <c r="AU420" s="25" t="s">
        <v>80</v>
      </c>
    </row>
    <row r="421" spans="2:65" s="1" customFormat="1" ht="36">
      <c r="B421" s="42"/>
      <c r="C421" s="64"/>
      <c r="D421" s="227" t="s">
        <v>2254</v>
      </c>
      <c r="E421" s="64"/>
      <c r="F421" s="273" t="s">
        <v>9769</v>
      </c>
      <c r="G421" s="64"/>
      <c r="H421" s="64"/>
      <c r="I421" s="177"/>
      <c r="J421" s="64"/>
      <c r="K421" s="64"/>
      <c r="L421" s="62"/>
      <c r="M421" s="223"/>
      <c r="N421" s="43"/>
      <c r="O421" s="43"/>
      <c r="P421" s="43"/>
      <c r="Q421" s="43"/>
      <c r="R421" s="43"/>
      <c r="S421" s="43"/>
      <c r="T421" s="79"/>
      <c r="AT421" s="25" t="s">
        <v>2254</v>
      </c>
      <c r="AU421" s="25" t="s">
        <v>80</v>
      </c>
    </row>
    <row r="422" spans="2:65" s="1" customFormat="1" ht="16.5" customHeight="1">
      <c r="B422" s="42"/>
      <c r="C422" s="209" t="s">
        <v>1825</v>
      </c>
      <c r="D422" s="209" t="s">
        <v>498</v>
      </c>
      <c r="E422" s="210" t="s">
        <v>9770</v>
      </c>
      <c r="F422" s="211" t="s">
        <v>9771</v>
      </c>
      <c r="G422" s="212" t="s">
        <v>2537</v>
      </c>
      <c r="H422" s="213">
        <v>1</v>
      </c>
      <c r="I422" s="214"/>
      <c r="J422" s="215">
        <f>ROUND(I422*H422,2)</f>
        <v>0</v>
      </c>
      <c r="K422" s="211" t="s">
        <v>23</v>
      </c>
      <c r="L422" s="62"/>
      <c r="M422" s="216" t="s">
        <v>23</v>
      </c>
      <c r="N422" s="217" t="s">
        <v>44</v>
      </c>
      <c r="O422" s="43"/>
      <c r="P422" s="218">
        <f>O422*H422</f>
        <v>0</v>
      </c>
      <c r="Q422" s="218">
        <v>0</v>
      </c>
      <c r="R422" s="218">
        <f>Q422*H422</f>
        <v>0</v>
      </c>
      <c r="S422" s="218">
        <v>0</v>
      </c>
      <c r="T422" s="219">
        <f>S422*H422</f>
        <v>0</v>
      </c>
      <c r="AR422" s="25" t="s">
        <v>502</v>
      </c>
      <c r="AT422" s="25" t="s">
        <v>498</v>
      </c>
      <c r="AU422" s="25" t="s">
        <v>80</v>
      </c>
      <c r="AY422" s="25" t="s">
        <v>492</v>
      </c>
      <c r="BE422" s="220">
        <f>IF(N422="základní",J422,0)</f>
        <v>0</v>
      </c>
      <c r="BF422" s="220">
        <f>IF(N422="snížená",J422,0)</f>
        <v>0</v>
      </c>
      <c r="BG422" s="220">
        <f>IF(N422="zákl. přenesená",J422,0)</f>
        <v>0</v>
      </c>
      <c r="BH422" s="220">
        <f>IF(N422="sníž. přenesená",J422,0)</f>
        <v>0</v>
      </c>
      <c r="BI422" s="220">
        <f>IF(N422="nulová",J422,0)</f>
        <v>0</v>
      </c>
      <c r="BJ422" s="25" t="s">
        <v>80</v>
      </c>
      <c r="BK422" s="220">
        <f>ROUND(I422*H422,2)</f>
        <v>0</v>
      </c>
      <c r="BL422" s="25" t="s">
        <v>502</v>
      </c>
      <c r="BM422" s="25" t="s">
        <v>2458</v>
      </c>
    </row>
    <row r="423" spans="2:65" s="1" customFormat="1">
      <c r="B423" s="42"/>
      <c r="C423" s="64"/>
      <c r="D423" s="221" t="s">
        <v>506</v>
      </c>
      <c r="E423" s="64"/>
      <c r="F423" s="222" t="s">
        <v>9771</v>
      </c>
      <c r="G423" s="64"/>
      <c r="H423" s="64"/>
      <c r="I423" s="177"/>
      <c r="J423" s="64"/>
      <c r="K423" s="64"/>
      <c r="L423" s="62"/>
      <c r="M423" s="223"/>
      <c r="N423" s="43"/>
      <c r="O423" s="43"/>
      <c r="P423" s="43"/>
      <c r="Q423" s="43"/>
      <c r="R423" s="43"/>
      <c r="S423" s="43"/>
      <c r="T423" s="79"/>
      <c r="AT423" s="25" t="s">
        <v>506</v>
      </c>
      <c r="AU423" s="25" t="s">
        <v>80</v>
      </c>
    </row>
    <row r="424" spans="2:65" s="1" customFormat="1" ht="24">
      <c r="B424" s="42"/>
      <c r="C424" s="64"/>
      <c r="D424" s="227" t="s">
        <v>2254</v>
      </c>
      <c r="E424" s="64"/>
      <c r="F424" s="273" t="s">
        <v>9772</v>
      </c>
      <c r="G424" s="64"/>
      <c r="H424" s="64"/>
      <c r="I424" s="177"/>
      <c r="J424" s="64"/>
      <c r="K424" s="64"/>
      <c r="L424" s="62"/>
      <c r="M424" s="223"/>
      <c r="N424" s="43"/>
      <c r="O424" s="43"/>
      <c r="P424" s="43"/>
      <c r="Q424" s="43"/>
      <c r="R424" s="43"/>
      <c r="S424" s="43"/>
      <c r="T424" s="79"/>
      <c r="AT424" s="25" t="s">
        <v>2254</v>
      </c>
      <c r="AU424" s="25" t="s">
        <v>80</v>
      </c>
    </row>
    <row r="425" spans="2:65" s="1" customFormat="1" ht="16.5" customHeight="1">
      <c r="B425" s="42"/>
      <c r="C425" s="209" t="s">
        <v>332</v>
      </c>
      <c r="D425" s="209" t="s">
        <v>498</v>
      </c>
      <c r="E425" s="210" t="s">
        <v>9773</v>
      </c>
      <c r="F425" s="211" t="s">
        <v>9774</v>
      </c>
      <c r="G425" s="212" t="s">
        <v>9577</v>
      </c>
      <c r="H425" s="213">
        <v>30</v>
      </c>
      <c r="I425" s="214"/>
      <c r="J425" s="215">
        <f>ROUND(I425*H425,2)</f>
        <v>0</v>
      </c>
      <c r="K425" s="211" t="s">
        <v>23</v>
      </c>
      <c r="L425" s="62"/>
      <c r="M425" s="216" t="s">
        <v>23</v>
      </c>
      <c r="N425" s="217" t="s">
        <v>44</v>
      </c>
      <c r="O425" s="43"/>
      <c r="P425" s="218">
        <f>O425*H425</f>
        <v>0</v>
      </c>
      <c r="Q425" s="218">
        <v>1</v>
      </c>
      <c r="R425" s="218">
        <f>Q425*H425</f>
        <v>30</v>
      </c>
      <c r="S425" s="218">
        <v>0</v>
      </c>
      <c r="T425" s="219">
        <f>S425*H425</f>
        <v>0</v>
      </c>
      <c r="AR425" s="25" t="s">
        <v>502</v>
      </c>
      <c r="AT425" s="25" t="s">
        <v>498</v>
      </c>
      <c r="AU425" s="25" t="s">
        <v>80</v>
      </c>
      <c r="AY425" s="25" t="s">
        <v>492</v>
      </c>
      <c r="BE425" s="220">
        <f>IF(N425="základní",J425,0)</f>
        <v>0</v>
      </c>
      <c r="BF425" s="220">
        <f>IF(N425="snížená",J425,0)</f>
        <v>0</v>
      </c>
      <c r="BG425" s="220">
        <f>IF(N425="zákl. přenesená",J425,0)</f>
        <v>0</v>
      </c>
      <c r="BH425" s="220">
        <f>IF(N425="sníž. přenesená",J425,0)</f>
        <v>0</v>
      </c>
      <c r="BI425" s="220">
        <f>IF(N425="nulová",J425,0)</f>
        <v>0</v>
      </c>
      <c r="BJ425" s="25" t="s">
        <v>80</v>
      </c>
      <c r="BK425" s="220">
        <f>ROUND(I425*H425,2)</f>
        <v>0</v>
      </c>
      <c r="BL425" s="25" t="s">
        <v>502</v>
      </c>
      <c r="BM425" s="25" t="s">
        <v>2465</v>
      </c>
    </row>
    <row r="426" spans="2:65" s="1" customFormat="1">
      <c r="B426" s="42"/>
      <c r="C426" s="64"/>
      <c r="D426" s="227" t="s">
        <v>506</v>
      </c>
      <c r="E426" s="64"/>
      <c r="F426" s="274" t="s">
        <v>9774</v>
      </c>
      <c r="G426" s="64"/>
      <c r="H426" s="64"/>
      <c r="I426" s="177"/>
      <c r="J426" s="64"/>
      <c r="K426" s="64"/>
      <c r="L426" s="62"/>
      <c r="M426" s="223"/>
      <c r="N426" s="43"/>
      <c r="O426" s="43"/>
      <c r="P426" s="43"/>
      <c r="Q426" s="43"/>
      <c r="R426" s="43"/>
      <c r="S426" s="43"/>
      <c r="T426" s="79"/>
      <c r="AT426" s="25" t="s">
        <v>506</v>
      </c>
      <c r="AU426" s="25" t="s">
        <v>80</v>
      </c>
    </row>
    <row r="427" spans="2:65" s="1" customFormat="1" ht="16.5" customHeight="1">
      <c r="B427" s="42"/>
      <c r="C427" s="209" t="s">
        <v>1837</v>
      </c>
      <c r="D427" s="209" t="s">
        <v>498</v>
      </c>
      <c r="E427" s="210" t="s">
        <v>9775</v>
      </c>
      <c r="F427" s="211" t="s">
        <v>9776</v>
      </c>
      <c r="G427" s="212" t="s">
        <v>2537</v>
      </c>
      <c r="H427" s="213">
        <v>2</v>
      </c>
      <c r="I427" s="214"/>
      <c r="J427" s="215">
        <f>ROUND(I427*H427,2)</f>
        <v>0</v>
      </c>
      <c r="K427" s="211" t="s">
        <v>23</v>
      </c>
      <c r="L427" s="62"/>
      <c r="M427" s="216" t="s">
        <v>23</v>
      </c>
      <c r="N427" s="217" t="s">
        <v>44</v>
      </c>
      <c r="O427" s="43"/>
      <c r="P427" s="218">
        <f>O427*H427</f>
        <v>0</v>
      </c>
      <c r="Q427" s="218">
        <v>2.5</v>
      </c>
      <c r="R427" s="218">
        <f>Q427*H427</f>
        <v>5</v>
      </c>
      <c r="S427" s="218">
        <v>0</v>
      </c>
      <c r="T427" s="219">
        <f>S427*H427</f>
        <v>0</v>
      </c>
      <c r="AR427" s="25" t="s">
        <v>502</v>
      </c>
      <c r="AT427" s="25" t="s">
        <v>498</v>
      </c>
      <c r="AU427" s="25" t="s">
        <v>80</v>
      </c>
      <c r="AY427" s="25" t="s">
        <v>492</v>
      </c>
      <c r="BE427" s="220">
        <f>IF(N427="základní",J427,0)</f>
        <v>0</v>
      </c>
      <c r="BF427" s="220">
        <f>IF(N427="snížená",J427,0)</f>
        <v>0</v>
      </c>
      <c r="BG427" s="220">
        <f>IF(N427="zákl. přenesená",J427,0)</f>
        <v>0</v>
      </c>
      <c r="BH427" s="220">
        <f>IF(N427="sníž. přenesená",J427,0)</f>
        <v>0</v>
      </c>
      <c r="BI427" s="220">
        <f>IF(N427="nulová",J427,0)</f>
        <v>0</v>
      </c>
      <c r="BJ427" s="25" t="s">
        <v>80</v>
      </c>
      <c r="BK427" s="220">
        <f>ROUND(I427*H427,2)</f>
        <v>0</v>
      </c>
      <c r="BL427" s="25" t="s">
        <v>502</v>
      </c>
      <c r="BM427" s="25" t="s">
        <v>2471</v>
      </c>
    </row>
    <row r="428" spans="2:65" s="1" customFormat="1">
      <c r="B428" s="42"/>
      <c r="C428" s="64"/>
      <c r="D428" s="227" t="s">
        <v>506</v>
      </c>
      <c r="E428" s="64"/>
      <c r="F428" s="274" t="s">
        <v>9777</v>
      </c>
      <c r="G428" s="64"/>
      <c r="H428" s="64"/>
      <c r="I428" s="177"/>
      <c r="J428" s="64"/>
      <c r="K428" s="64"/>
      <c r="L428" s="62"/>
      <c r="M428" s="223"/>
      <c r="N428" s="43"/>
      <c r="O428" s="43"/>
      <c r="P428" s="43"/>
      <c r="Q428" s="43"/>
      <c r="R428" s="43"/>
      <c r="S428" s="43"/>
      <c r="T428" s="79"/>
      <c r="AT428" s="25" t="s">
        <v>506</v>
      </c>
      <c r="AU428" s="25" t="s">
        <v>80</v>
      </c>
    </row>
    <row r="429" spans="2:65" s="1" customFormat="1" ht="16.5" customHeight="1">
      <c r="B429" s="42"/>
      <c r="C429" s="209" t="s">
        <v>1842</v>
      </c>
      <c r="D429" s="209" t="s">
        <v>498</v>
      </c>
      <c r="E429" s="210" t="s">
        <v>9778</v>
      </c>
      <c r="F429" s="211" t="s">
        <v>9779</v>
      </c>
      <c r="G429" s="212" t="s">
        <v>2537</v>
      </c>
      <c r="H429" s="213">
        <v>2</v>
      </c>
      <c r="I429" s="214"/>
      <c r="J429" s="215">
        <f>ROUND(I429*H429,2)</f>
        <v>0</v>
      </c>
      <c r="K429" s="211" t="s">
        <v>23</v>
      </c>
      <c r="L429" s="62"/>
      <c r="M429" s="216" t="s">
        <v>23</v>
      </c>
      <c r="N429" s="217" t="s">
        <v>44</v>
      </c>
      <c r="O429" s="43"/>
      <c r="P429" s="218">
        <f>O429*H429</f>
        <v>0</v>
      </c>
      <c r="Q429" s="218">
        <v>2</v>
      </c>
      <c r="R429" s="218">
        <f>Q429*H429</f>
        <v>4</v>
      </c>
      <c r="S429" s="218">
        <v>0</v>
      </c>
      <c r="T429" s="219">
        <f>S429*H429</f>
        <v>0</v>
      </c>
      <c r="AR429" s="25" t="s">
        <v>502</v>
      </c>
      <c r="AT429" s="25" t="s">
        <v>498</v>
      </c>
      <c r="AU429" s="25" t="s">
        <v>80</v>
      </c>
      <c r="AY429" s="25" t="s">
        <v>492</v>
      </c>
      <c r="BE429" s="220">
        <f>IF(N429="základní",J429,0)</f>
        <v>0</v>
      </c>
      <c r="BF429" s="220">
        <f>IF(N429="snížená",J429,0)</f>
        <v>0</v>
      </c>
      <c r="BG429" s="220">
        <f>IF(N429="zákl. přenesená",J429,0)</f>
        <v>0</v>
      </c>
      <c r="BH429" s="220">
        <f>IF(N429="sníž. přenesená",J429,0)</f>
        <v>0</v>
      </c>
      <c r="BI429" s="220">
        <f>IF(N429="nulová",J429,0)</f>
        <v>0</v>
      </c>
      <c r="BJ429" s="25" t="s">
        <v>80</v>
      </c>
      <c r="BK429" s="220">
        <f>ROUND(I429*H429,2)</f>
        <v>0</v>
      </c>
      <c r="BL429" s="25" t="s">
        <v>502</v>
      </c>
      <c r="BM429" s="25" t="s">
        <v>2479</v>
      </c>
    </row>
    <row r="430" spans="2:65" s="1" customFormat="1">
      <c r="B430" s="42"/>
      <c r="C430" s="64"/>
      <c r="D430" s="227" t="s">
        <v>506</v>
      </c>
      <c r="E430" s="64"/>
      <c r="F430" s="274" t="s">
        <v>9780</v>
      </c>
      <c r="G430" s="64"/>
      <c r="H430" s="64"/>
      <c r="I430" s="177"/>
      <c r="J430" s="64"/>
      <c r="K430" s="64"/>
      <c r="L430" s="62"/>
      <c r="M430" s="223"/>
      <c r="N430" s="43"/>
      <c r="O430" s="43"/>
      <c r="P430" s="43"/>
      <c r="Q430" s="43"/>
      <c r="R430" s="43"/>
      <c r="S430" s="43"/>
      <c r="T430" s="79"/>
      <c r="AT430" s="25" t="s">
        <v>506</v>
      </c>
      <c r="AU430" s="25" t="s">
        <v>80</v>
      </c>
    </row>
    <row r="431" spans="2:65" s="1" customFormat="1" ht="16.5" customHeight="1">
      <c r="B431" s="42"/>
      <c r="C431" s="209" t="s">
        <v>1848</v>
      </c>
      <c r="D431" s="209" t="s">
        <v>498</v>
      </c>
      <c r="E431" s="210" t="s">
        <v>9781</v>
      </c>
      <c r="F431" s="211" t="s">
        <v>9782</v>
      </c>
      <c r="G431" s="212" t="s">
        <v>2537</v>
      </c>
      <c r="H431" s="213">
        <v>2</v>
      </c>
      <c r="I431" s="214"/>
      <c r="J431" s="215">
        <f>ROUND(I431*H431,2)</f>
        <v>0</v>
      </c>
      <c r="K431" s="211" t="s">
        <v>23</v>
      </c>
      <c r="L431" s="62"/>
      <c r="M431" s="216" t="s">
        <v>23</v>
      </c>
      <c r="N431" s="217" t="s">
        <v>44</v>
      </c>
      <c r="O431" s="43"/>
      <c r="P431" s="218">
        <f>O431*H431</f>
        <v>0</v>
      </c>
      <c r="Q431" s="218">
        <v>10.5</v>
      </c>
      <c r="R431" s="218">
        <f>Q431*H431</f>
        <v>21</v>
      </c>
      <c r="S431" s="218">
        <v>0</v>
      </c>
      <c r="T431" s="219">
        <f>S431*H431</f>
        <v>0</v>
      </c>
      <c r="AR431" s="25" t="s">
        <v>502</v>
      </c>
      <c r="AT431" s="25" t="s">
        <v>498</v>
      </c>
      <c r="AU431" s="25" t="s">
        <v>80</v>
      </c>
      <c r="AY431" s="25" t="s">
        <v>492</v>
      </c>
      <c r="BE431" s="220">
        <f>IF(N431="základní",J431,0)</f>
        <v>0</v>
      </c>
      <c r="BF431" s="220">
        <f>IF(N431="snížená",J431,0)</f>
        <v>0</v>
      </c>
      <c r="BG431" s="220">
        <f>IF(N431="zákl. přenesená",J431,0)</f>
        <v>0</v>
      </c>
      <c r="BH431" s="220">
        <f>IF(N431="sníž. přenesená",J431,0)</f>
        <v>0</v>
      </c>
      <c r="BI431" s="220">
        <f>IF(N431="nulová",J431,0)</f>
        <v>0</v>
      </c>
      <c r="BJ431" s="25" t="s">
        <v>80</v>
      </c>
      <c r="BK431" s="220">
        <f>ROUND(I431*H431,2)</f>
        <v>0</v>
      </c>
      <c r="BL431" s="25" t="s">
        <v>502</v>
      </c>
      <c r="BM431" s="25" t="s">
        <v>216</v>
      </c>
    </row>
    <row r="432" spans="2:65" s="1" customFormat="1">
      <c r="B432" s="42"/>
      <c r="C432" s="64"/>
      <c r="D432" s="227" t="s">
        <v>506</v>
      </c>
      <c r="E432" s="64"/>
      <c r="F432" s="274" t="s">
        <v>9783</v>
      </c>
      <c r="G432" s="64"/>
      <c r="H432" s="64"/>
      <c r="I432" s="177"/>
      <c r="J432" s="64"/>
      <c r="K432" s="64"/>
      <c r="L432" s="62"/>
      <c r="M432" s="223"/>
      <c r="N432" s="43"/>
      <c r="O432" s="43"/>
      <c r="P432" s="43"/>
      <c r="Q432" s="43"/>
      <c r="R432" s="43"/>
      <c r="S432" s="43"/>
      <c r="T432" s="79"/>
      <c r="AT432" s="25" t="s">
        <v>506</v>
      </c>
      <c r="AU432" s="25" t="s">
        <v>80</v>
      </c>
    </row>
    <row r="433" spans="2:65" s="1" customFormat="1" ht="16.5" customHeight="1">
      <c r="B433" s="42"/>
      <c r="C433" s="209" t="s">
        <v>1853</v>
      </c>
      <c r="D433" s="209" t="s">
        <v>498</v>
      </c>
      <c r="E433" s="210" t="s">
        <v>9784</v>
      </c>
      <c r="F433" s="211" t="s">
        <v>9785</v>
      </c>
      <c r="G433" s="212" t="s">
        <v>2537</v>
      </c>
      <c r="H433" s="213">
        <v>4</v>
      </c>
      <c r="I433" s="214"/>
      <c r="J433" s="215">
        <f>ROUND(I433*H433,2)</f>
        <v>0</v>
      </c>
      <c r="K433" s="211" t="s">
        <v>23</v>
      </c>
      <c r="L433" s="62"/>
      <c r="M433" s="216" t="s">
        <v>23</v>
      </c>
      <c r="N433" s="217" t="s">
        <v>44</v>
      </c>
      <c r="O433" s="43"/>
      <c r="P433" s="218">
        <f>O433*H433</f>
        <v>0</v>
      </c>
      <c r="Q433" s="218">
        <v>9</v>
      </c>
      <c r="R433" s="218">
        <f>Q433*H433</f>
        <v>36</v>
      </c>
      <c r="S433" s="218">
        <v>0</v>
      </c>
      <c r="T433" s="219">
        <f>S433*H433</f>
        <v>0</v>
      </c>
      <c r="AR433" s="25" t="s">
        <v>502</v>
      </c>
      <c r="AT433" s="25" t="s">
        <v>498</v>
      </c>
      <c r="AU433" s="25" t="s">
        <v>80</v>
      </c>
      <c r="AY433" s="25" t="s">
        <v>492</v>
      </c>
      <c r="BE433" s="220">
        <f>IF(N433="základní",J433,0)</f>
        <v>0</v>
      </c>
      <c r="BF433" s="220">
        <f>IF(N433="snížená",J433,0)</f>
        <v>0</v>
      </c>
      <c r="BG433" s="220">
        <f>IF(N433="zákl. přenesená",J433,0)</f>
        <v>0</v>
      </c>
      <c r="BH433" s="220">
        <f>IF(N433="sníž. přenesená",J433,0)</f>
        <v>0</v>
      </c>
      <c r="BI433" s="220">
        <f>IF(N433="nulová",J433,0)</f>
        <v>0</v>
      </c>
      <c r="BJ433" s="25" t="s">
        <v>80</v>
      </c>
      <c r="BK433" s="220">
        <f>ROUND(I433*H433,2)</f>
        <v>0</v>
      </c>
      <c r="BL433" s="25" t="s">
        <v>502</v>
      </c>
      <c r="BM433" s="25" t="s">
        <v>2490</v>
      </c>
    </row>
    <row r="434" spans="2:65" s="1" customFormat="1">
      <c r="B434" s="42"/>
      <c r="C434" s="64"/>
      <c r="D434" s="227" t="s">
        <v>506</v>
      </c>
      <c r="E434" s="64"/>
      <c r="F434" s="274" t="s">
        <v>9785</v>
      </c>
      <c r="G434" s="64"/>
      <c r="H434" s="64"/>
      <c r="I434" s="177"/>
      <c r="J434" s="64"/>
      <c r="K434" s="64"/>
      <c r="L434" s="62"/>
      <c r="M434" s="223"/>
      <c r="N434" s="43"/>
      <c r="O434" s="43"/>
      <c r="P434" s="43"/>
      <c r="Q434" s="43"/>
      <c r="R434" s="43"/>
      <c r="S434" s="43"/>
      <c r="T434" s="79"/>
      <c r="AT434" s="25" t="s">
        <v>506</v>
      </c>
      <c r="AU434" s="25" t="s">
        <v>80</v>
      </c>
    </row>
    <row r="435" spans="2:65" s="1" customFormat="1" ht="16.5" customHeight="1">
      <c r="B435" s="42"/>
      <c r="C435" s="209" t="s">
        <v>1858</v>
      </c>
      <c r="D435" s="209" t="s">
        <v>498</v>
      </c>
      <c r="E435" s="210" t="s">
        <v>9711</v>
      </c>
      <c r="F435" s="211" t="s">
        <v>9712</v>
      </c>
      <c r="G435" s="212" t="s">
        <v>9577</v>
      </c>
      <c r="H435" s="213">
        <v>6</v>
      </c>
      <c r="I435" s="214"/>
      <c r="J435" s="215">
        <f>ROUND(I435*H435,2)</f>
        <v>0</v>
      </c>
      <c r="K435" s="211" t="s">
        <v>23</v>
      </c>
      <c r="L435" s="62"/>
      <c r="M435" s="216" t="s">
        <v>23</v>
      </c>
      <c r="N435" s="217" t="s">
        <v>44</v>
      </c>
      <c r="O435" s="43"/>
      <c r="P435" s="218">
        <f>O435*H435</f>
        <v>0</v>
      </c>
      <c r="Q435" s="218">
        <v>5.0999999999999996</v>
      </c>
      <c r="R435" s="218">
        <f>Q435*H435</f>
        <v>30.599999999999998</v>
      </c>
      <c r="S435" s="218">
        <v>0</v>
      </c>
      <c r="T435" s="219">
        <f>S435*H435</f>
        <v>0</v>
      </c>
      <c r="AR435" s="25" t="s">
        <v>502</v>
      </c>
      <c r="AT435" s="25" t="s">
        <v>498</v>
      </c>
      <c r="AU435" s="25" t="s">
        <v>80</v>
      </c>
      <c r="AY435" s="25" t="s">
        <v>492</v>
      </c>
      <c r="BE435" s="220">
        <f>IF(N435="základní",J435,0)</f>
        <v>0</v>
      </c>
      <c r="BF435" s="220">
        <f>IF(N435="snížená",J435,0)</f>
        <v>0</v>
      </c>
      <c r="BG435" s="220">
        <f>IF(N435="zákl. přenesená",J435,0)</f>
        <v>0</v>
      </c>
      <c r="BH435" s="220">
        <f>IF(N435="sníž. přenesená",J435,0)</f>
        <v>0</v>
      </c>
      <c r="BI435" s="220">
        <f>IF(N435="nulová",J435,0)</f>
        <v>0</v>
      </c>
      <c r="BJ435" s="25" t="s">
        <v>80</v>
      </c>
      <c r="BK435" s="220">
        <f>ROUND(I435*H435,2)</f>
        <v>0</v>
      </c>
      <c r="BL435" s="25" t="s">
        <v>502</v>
      </c>
      <c r="BM435" s="25" t="s">
        <v>2498</v>
      </c>
    </row>
    <row r="436" spans="2:65" s="1" customFormat="1">
      <c r="B436" s="42"/>
      <c r="C436" s="64"/>
      <c r="D436" s="227" t="s">
        <v>506</v>
      </c>
      <c r="E436" s="64"/>
      <c r="F436" s="274" t="s">
        <v>9713</v>
      </c>
      <c r="G436" s="64"/>
      <c r="H436" s="64"/>
      <c r="I436" s="177"/>
      <c r="J436" s="64"/>
      <c r="K436" s="64"/>
      <c r="L436" s="62"/>
      <c r="M436" s="223"/>
      <c r="N436" s="43"/>
      <c r="O436" s="43"/>
      <c r="P436" s="43"/>
      <c r="Q436" s="43"/>
      <c r="R436" s="43"/>
      <c r="S436" s="43"/>
      <c r="T436" s="79"/>
      <c r="AT436" s="25" t="s">
        <v>506</v>
      </c>
      <c r="AU436" s="25" t="s">
        <v>80</v>
      </c>
    </row>
    <row r="437" spans="2:65" s="1" customFormat="1" ht="16.5" customHeight="1">
      <c r="B437" s="42"/>
      <c r="C437" s="209" t="s">
        <v>1869</v>
      </c>
      <c r="D437" s="209" t="s">
        <v>498</v>
      </c>
      <c r="E437" s="210" t="s">
        <v>9786</v>
      </c>
      <c r="F437" s="211" t="s">
        <v>9787</v>
      </c>
      <c r="G437" s="212" t="s">
        <v>9577</v>
      </c>
      <c r="H437" s="213">
        <v>30</v>
      </c>
      <c r="I437" s="214"/>
      <c r="J437" s="215">
        <f>ROUND(I437*H437,2)</f>
        <v>0</v>
      </c>
      <c r="K437" s="211" t="s">
        <v>23</v>
      </c>
      <c r="L437" s="62"/>
      <c r="M437" s="216" t="s">
        <v>23</v>
      </c>
      <c r="N437" s="217" t="s">
        <v>44</v>
      </c>
      <c r="O437" s="43"/>
      <c r="P437" s="218">
        <f>O437*H437</f>
        <v>0</v>
      </c>
      <c r="Q437" s="218">
        <v>4.2</v>
      </c>
      <c r="R437" s="218">
        <f>Q437*H437</f>
        <v>126</v>
      </c>
      <c r="S437" s="218">
        <v>0</v>
      </c>
      <c r="T437" s="219">
        <f>S437*H437</f>
        <v>0</v>
      </c>
      <c r="AR437" s="25" t="s">
        <v>502</v>
      </c>
      <c r="AT437" s="25" t="s">
        <v>498</v>
      </c>
      <c r="AU437" s="25" t="s">
        <v>80</v>
      </c>
      <c r="AY437" s="25" t="s">
        <v>492</v>
      </c>
      <c r="BE437" s="220">
        <f>IF(N437="základní",J437,0)</f>
        <v>0</v>
      </c>
      <c r="BF437" s="220">
        <f>IF(N437="snížená",J437,0)</f>
        <v>0</v>
      </c>
      <c r="BG437" s="220">
        <f>IF(N437="zákl. přenesená",J437,0)</f>
        <v>0</v>
      </c>
      <c r="BH437" s="220">
        <f>IF(N437="sníž. přenesená",J437,0)</f>
        <v>0</v>
      </c>
      <c r="BI437" s="220">
        <f>IF(N437="nulová",J437,0)</f>
        <v>0</v>
      </c>
      <c r="BJ437" s="25" t="s">
        <v>80</v>
      </c>
      <c r="BK437" s="220">
        <f>ROUND(I437*H437,2)</f>
        <v>0</v>
      </c>
      <c r="BL437" s="25" t="s">
        <v>502</v>
      </c>
      <c r="BM437" s="25" t="s">
        <v>2505</v>
      </c>
    </row>
    <row r="438" spans="2:65" s="1" customFormat="1">
      <c r="B438" s="42"/>
      <c r="C438" s="64"/>
      <c r="D438" s="227" t="s">
        <v>506</v>
      </c>
      <c r="E438" s="64"/>
      <c r="F438" s="274" t="s">
        <v>9788</v>
      </c>
      <c r="G438" s="64"/>
      <c r="H438" s="64"/>
      <c r="I438" s="177"/>
      <c r="J438" s="64"/>
      <c r="K438" s="64"/>
      <c r="L438" s="62"/>
      <c r="M438" s="223"/>
      <c r="N438" s="43"/>
      <c r="O438" s="43"/>
      <c r="P438" s="43"/>
      <c r="Q438" s="43"/>
      <c r="R438" s="43"/>
      <c r="S438" s="43"/>
      <c r="T438" s="79"/>
      <c r="AT438" s="25" t="s">
        <v>506</v>
      </c>
      <c r="AU438" s="25" t="s">
        <v>80</v>
      </c>
    </row>
    <row r="439" spans="2:65" s="1" customFormat="1" ht="16.5" customHeight="1">
      <c r="B439" s="42"/>
      <c r="C439" s="209" t="s">
        <v>1875</v>
      </c>
      <c r="D439" s="209" t="s">
        <v>498</v>
      </c>
      <c r="E439" s="210" t="s">
        <v>9789</v>
      </c>
      <c r="F439" s="211" t="s">
        <v>9790</v>
      </c>
      <c r="G439" s="212" t="s">
        <v>9577</v>
      </c>
      <c r="H439" s="213">
        <v>3</v>
      </c>
      <c r="I439" s="214"/>
      <c r="J439" s="215">
        <f>ROUND(I439*H439,2)</f>
        <v>0</v>
      </c>
      <c r="K439" s="211" t="s">
        <v>23</v>
      </c>
      <c r="L439" s="62"/>
      <c r="M439" s="216" t="s">
        <v>23</v>
      </c>
      <c r="N439" s="217" t="s">
        <v>44</v>
      </c>
      <c r="O439" s="43"/>
      <c r="P439" s="218">
        <f>O439*H439</f>
        <v>0</v>
      </c>
      <c r="Q439" s="218">
        <v>33</v>
      </c>
      <c r="R439" s="218">
        <f>Q439*H439</f>
        <v>99</v>
      </c>
      <c r="S439" s="218">
        <v>0</v>
      </c>
      <c r="T439" s="219">
        <f>S439*H439</f>
        <v>0</v>
      </c>
      <c r="AR439" s="25" t="s">
        <v>502</v>
      </c>
      <c r="AT439" s="25" t="s">
        <v>498</v>
      </c>
      <c r="AU439" s="25" t="s">
        <v>80</v>
      </c>
      <c r="AY439" s="25" t="s">
        <v>492</v>
      </c>
      <c r="BE439" s="220">
        <f>IF(N439="základní",J439,0)</f>
        <v>0</v>
      </c>
      <c r="BF439" s="220">
        <f>IF(N439="snížená",J439,0)</f>
        <v>0</v>
      </c>
      <c r="BG439" s="220">
        <f>IF(N439="zákl. přenesená",J439,0)</f>
        <v>0</v>
      </c>
      <c r="BH439" s="220">
        <f>IF(N439="sníž. přenesená",J439,0)</f>
        <v>0</v>
      </c>
      <c r="BI439" s="220">
        <f>IF(N439="nulová",J439,0)</f>
        <v>0</v>
      </c>
      <c r="BJ439" s="25" t="s">
        <v>80</v>
      </c>
      <c r="BK439" s="220">
        <f>ROUND(I439*H439,2)</f>
        <v>0</v>
      </c>
      <c r="BL439" s="25" t="s">
        <v>502</v>
      </c>
      <c r="BM439" s="25" t="s">
        <v>2512</v>
      </c>
    </row>
    <row r="440" spans="2:65" s="1" customFormat="1">
      <c r="B440" s="42"/>
      <c r="C440" s="64"/>
      <c r="D440" s="221" t="s">
        <v>506</v>
      </c>
      <c r="E440" s="64"/>
      <c r="F440" s="222" t="s">
        <v>9790</v>
      </c>
      <c r="G440" s="64"/>
      <c r="H440" s="64"/>
      <c r="I440" s="177"/>
      <c r="J440" s="64"/>
      <c r="K440" s="64"/>
      <c r="L440" s="62"/>
      <c r="M440" s="223"/>
      <c r="N440" s="43"/>
      <c r="O440" s="43"/>
      <c r="P440" s="43"/>
      <c r="Q440" s="43"/>
      <c r="R440" s="43"/>
      <c r="S440" s="43"/>
      <c r="T440" s="79"/>
      <c r="AT440" s="25" t="s">
        <v>506</v>
      </c>
      <c r="AU440" s="25" t="s">
        <v>80</v>
      </c>
    </row>
    <row r="441" spans="2:65" s="11" customFormat="1" ht="37.35" customHeight="1">
      <c r="B441" s="192"/>
      <c r="C441" s="193"/>
      <c r="D441" s="206" t="s">
        <v>72</v>
      </c>
      <c r="E441" s="290" t="s">
        <v>4878</v>
      </c>
      <c r="F441" s="290" t="s">
        <v>9791</v>
      </c>
      <c r="G441" s="193"/>
      <c r="H441" s="193"/>
      <c r="I441" s="196"/>
      <c r="J441" s="291">
        <f>BK441</f>
        <v>0</v>
      </c>
      <c r="K441" s="193"/>
      <c r="L441" s="198"/>
      <c r="M441" s="199"/>
      <c r="N441" s="200"/>
      <c r="O441" s="200"/>
      <c r="P441" s="201">
        <f>SUM(P442:P498)</f>
        <v>0</v>
      </c>
      <c r="Q441" s="200"/>
      <c r="R441" s="201">
        <f>SUM(R442:R498)</f>
        <v>22541.1</v>
      </c>
      <c r="S441" s="200"/>
      <c r="T441" s="202">
        <f>SUM(T442:T498)</f>
        <v>0</v>
      </c>
      <c r="AR441" s="203" t="s">
        <v>80</v>
      </c>
      <c r="AT441" s="204" t="s">
        <v>72</v>
      </c>
      <c r="AU441" s="204" t="s">
        <v>73</v>
      </c>
      <c r="AY441" s="203" t="s">
        <v>492</v>
      </c>
      <c r="BK441" s="205">
        <f>SUM(BK442:BK498)</f>
        <v>0</v>
      </c>
    </row>
    <row r="442" spans="2:65" s="1" customFormat="1" ht="16.5" customHeight="1">
      <c r="B442" s="42"/>
      <c r="C442" s="209" t="s">
        <v>1880</v>
      </c>
      <c r="D442" s="209" t="s">
        <v>498</v>
      </c>
      <c r="E442" s="210" t="s">
        <v>9792</v>
      </c>
      <c r="F442" s="211" t="s">
        <v>9793</v>
      </c>
      <c r="G442" s="212" t="s">
        <v>2537</v>
      </c>
      <c r="H442" s="213">
        <v>1</v>
      </c>
      <c r="I442" s="214"/>
      <c r="J442" s="215">
        <f>ROUND(I442*H442,2)</f>
        <v>0</v>
      </c>
      <c r="K442" s="211" t="s">
        <v>23</v>
      </c>
      <c r="L442" s="62"/>
      <c r="M442" s="216" t="s">
        <v>23</v>
      </c>
      <c r="N442" s="217" t="s">
        <v>44</v>
      </c>
      <c r="O442" s="43"/>
      <c r="P442" s="218">
        <f>O442*H442</f>
        <v>0</v>
      </c>
      <c r="Q442" s="218">
        <v>3535</v>
      </c>
      <c r="R442" s="218">
        <f>Q442*H442</f>
        <v>3535</v>
      </c>
      <c r="S442" s="218">
        <v>0</v>
      </c>
      <c r="T442" s="219">
        <f>S442*H442</f>
        <v>0</v>
      </c>
      <c r="AR442" s="25" t="s">
        <v>502</v>
      </c>
      <c r="AT442" s="25" t="s">
        <v>498</v>
      </c>
      <c r="AU442" s="25" t="s">
        <v>80</v>
      </c>
      <c r="AY442" s="25" t="s">
        <v>492</v>
      </c>
      <c r="BE442" s="220">
        <f>IF(N442="základní",J442,0)</f>
        <v>0</v>
      </c>
      <c r="BF442" s="220">
        <f>IF(N442="snížená",J442,0)</f>
        <v>0</v>
      </c>
      <c r="BG442" s="220">
        <f>IF(N442="zákl. přenesená",J442,0)</f>
        <v>0</v>
      </c>
      <c r="BH442" s="220">
        <f>IF(N442="sníž. přenesená",J442,0)</f>
        <v>0</v>
      </c>
      <c r="BI442" s="220">
        <f>IF(N442="nulová",J442,0)</f>
        <v>0</v>
      </c>
      <c r="BJ442" s="25" t="s">
        <v>80</v>
      </c>
      <c r="BK442" s="220">
        <f>ROUND(I442*H442,2)</f>
        <v>0</v>
      </c>
      <c r="BL442" s="25" t="s">
        <v>502</v>
      </c>
      <c r="BM442" s="25" t="s">
        <v>2520</v>
      </c>
    </row>
    <row r="443" spans="2:65" s="1" customFormat="1">
      <c r="B443" s="42"/>
      <c r="C443" s="64"/>
      <c r="D443" s="221" t="s">
        <v>506</v>
      </c>
      <c r="E443" s="64"/>
      <c r="F443" s="222" t="s">
        <v>9793</v>
      </c>
      <c r="G443" s="64"/>
      <c r="H443" s="64"/>
      <c r="I443" s="177"/>
      <c r="J443" s="64"/>
      <c r="K443" s="64"/>
      <c r="L443" s="62"/>
      <c r="M443" s="223"/>
      <c r="N443" s="43"/>
      <c r="O443" s="43"/>
      <c r="P443" s="43"/>
      <c r="Q443" s="43"/>
      <c r="R443" s="43"/>
      <c r="S443" s="43"/>
      <c r="T443" s="79"/>
      <c r="AT443" s="25" t="s">
        <v>506</v>
      </c>
      <c r="AU443" s="25" t="s">
        <v>80</v>
      </c>
    </row>
    <row r="444" spans="2:65" s="1" customFormat="1" ht="24">
      <c r="B444" s="42"/>
      <c r="C444" s="64"/>
      <c r="D444" s="227" t="s">
        <v>2254</v>
      </c>
      <c r="E444" s="64"/>
      <c r="F444" s="273" t="s">
        <v>9563</v>
      </c>
      <c r="G444" s="64"/>
      <c r="H444" s="64"/>
      <c r="I444" s="177"/>
      <c r="J444" s="64"/>
      <c r="K444" s="64"/>
      <c r="L444" s="62"/>
      <c r="M444" s="223"/>
      <c r="N444" s="43"/>
      <c r="O444" s="43"/>
      <c r="P444" s="43"/>
      <c r="Q444" s="43"/>
      <c r="R444" s="43"/>
      <c r="S444" s="43"/>
      <c r="T444" s="79"/>
      <c r="AT444" s="25" t="s">
        <v>2254</v>
      </c>
      <c r="AU444" s="25" t="s">
        <v>80</v>
      </c>
    </row>
    <row r="445" spans="2:65" s="1" customFormat="1" ht="16.5" customHeight="1">
      <c r="B445" s="42"/>
      <c r="C445" s="209" t="s">
        <v>1887</v>
      </c>
      <c r="D445" s="209" t="s">
        <v>498</v>
      </c>
      <c r="E445" s="210" t="s">
        <v>9794</v>
      </c>
      <c r="F445" s="211" t="s">
        <v>9768</v>
      </c>
      <c r="G445" s="212" t="s">
        <v>2537</v>
      </c>
      <c r="H445" s="213">
        <v>3</v>
      </c>
      <c r="I445" s="214"/>
      <c r="J445" s="215">
        <f>ROUND(I445*H445,2)</f>
        <v>0</v>
      </c>
      <c r="K445" s="211" t="s">
        <v>23</v>
      </c>
      <c r="L445" s="62"/>
      <c r="M445" s="216" t="s">
        <v>23</v>
      </c>
      <c r="N445" s="217" t="s">
        <v>44</v>
      </c>
      <c r="O445" s="43"/>
      <c r="P445" s="218">
        <f>O445*H445</f>
        <v>0</v>
      </c>
      <c r="Q445" s="218">
        <v>144</v>
      </c>
      <c r="R445" s="218">
        <f>Q445*H445</f>
        <v>432</v>
      </c>
      <c r="S445" s="218">
        <v>0</v>
      </c>
      <c r="T445" s="219">
        <f>S445*H445</f>
        <v>0</v>
      </c>
      <c r="AR445" s="25" t="s">
        <v>502</v>
      </c>
      <c r="AT445" s="25" t="s">
        <v>498</v>
      </c>
      <c r="AU445" s="25" t="s">
        <v>80</v>
      </c>
      <c r="AY445" s="25" t="s">
        <v>492</v>
      </c>
      <c r="BE445" s="220">
        <f>IF(N445="základní",J445,0)</f>
        <v>0</v>
      </c>
      <c r="BF445" s="220">
        <f>IF(N445="snížená",J445,0)</f>
        <v>0</v>
      </c>
      <c r="BG445" s="220">
        <f>IF(N445="zákl. přenesená",J445,0)</f>
        <v>0</v>
      </c>
      <c r="BH445" s="220">
        <f>IF(N445="sníž. přenesená",J445,0)</f>
        <v>0</v>
      </c>
      <c r="BI445" s="220">
        <f>IF(N445="nulová",J445,0)</f>
        <v>0</v>
      </c>
      <c r="BJ445" s="25" t="s">
        <v>80</v>
      </c>
      <c r="BK445" s="220">
        <f>ROUND(I445*H445,2)</f>
        <v>0</v>
      </c>
      <c r="BL445" s="25" t="s">
        <v>502</v>
      </c>
      <c r="BM445" s="25" t="s">
        <v>2528</v>
      </c>
    </row>
    <row r="446" spans="2:65" s="1" customFormat="1">
      <c r="B446" s="42"/>
      <c r="C446" s="64"/>
      <c r="D446" s="221" t="s">
        <v>506</v>
      </c>
      <c r="E446" s="64"/>
      <c r="F446" s="222" t="s">
        <v>9768</v>
      </c>
      <c r="G446" s="64"/>
      <c r="H446" s="64"/>
      <c r="I446" s="177"/>
      <c r="J446" s="64"/>
      <c r="K446" s="64"/>
      <c r="L446" s="62"/>
      <c r="M446" s="223"/>
      <c r="N446" s="43"/>
      <c r="O446" s="43"/>
      <c r="P446" s="43"/>
      <c r="Q446" s="43"/>
      <c r="R446" s="43"/>
      <c r="S446" s="43"/>
      <c r="T446" s="79"/>
      <c r="AT446" s="25" t="s">
        <v>506</v>
      </c>
      <c r="AU446" s="25" t="s">
        <v>80</v>
      </c>
    </row>
    <row r="447" spans="2:65" s="1" customFormat="1" ht="36">
      <c r="B447" s="42"/>
      <c r="C447" s="64"/>
      <c r="D447" s="227" t="s">
        <v>2254</v>
      </c>
      <c r="E447" s="64"/>
      <c r="F447" s="273" t="s">
        <v>9795</v>
      </c>
      <c r="G447" s="64"/>
      <c r="H447" s="64"/>
      <c r="I447" s="177"/>
      <c r="J447" s="64"/>
      <c r="K447" s="64"/>
      <c r="L447" s="62"/>
      <c r="M447" s="223"/>
      <c r="N447" s="43"/>
      <c r="O447" s="43"/>
      <c r="P447" s="43"/>
      <c r="Q447" s="43"/>
      <c r="R447" s="43"/>
      <c r="S447" s="43"/>
      <c r="T447" s="79"/>
      <c r="AT447" s="25" t="s">
        <v>2254</v>
      </c>
      <c r="AU447" s="25" t="s">
        <v>80</v>
      </c>
    </row>
    <row r="448" spans="2:65" s="1" customFormat="1" ht="16.5" customHeight="1">
      <c r="B448" s="42"/>
      <c r="C448" s="209" t="s">
        <v>1893</v>
      </c>
      <c r="D448" s="209" t="s">
        <v>498</v>
      </c>
      <c r="E448" s="210" t="s">
        <v>9770</v>
      </c>
      <c r="F448" s="211" t="s">
        <v>9771</v>
      </c>
      <c r="G448" s="212" t="s">
        <v>2537</v>
      </c>
      <c r="H448" s="213">
        <v>3</v>
      </c>
      <c r="I448" s="214"/>
      <c r="J448" s="215">
        <f>ROUND(I448*H448,2)</f>
        <v>0</v>
      </c>
      <c r="K448" s="211" t="s">
        <v>23</v>
      </c>
      <c r="L448" s="62"/>
      <c r="M448" s="216" t="s">
        <v>23</v>
      </c>
      <c r="N448" s="217" t="s">
        <v>44</v>
      </c>
      <c r="O448" s="43"/>
      <c r="P448" s="218">
        <f>O448*H448</f>
        <v>0</v>
      </c>
      <c r="Q448" s="218">
        <v>0</v>
      </c>
      <c r="R448" s="218">
        <f>Q448*H448</f>
        <v>0</v>
      </c>
      <c r="S448" s="218">
        <v>0</v>
      </c>
      <c r="T448" s="219">
        <f>S448*H448</f>
        <v>0</v>
      </c>
      <c r="AR448" s="25" t="s">
        <v>502</v>
      </c>
      <c r="AT448" s="25" t="s">
        <v>498</v>
      </c>
      <c r="AU448" s="25" t="s">
        <v>80</v>
      </c>
      <c r="AY448" s="25" t="s">
        <v>492</v>
      </c>
      <c r="BE448" s="220">
        <f>IF(N448="základní",J448,0)</f>
        <v>0</v>
      </c>
      <c r="BF448" s="220">
        <f>IF(N448="snížená",J448,0)</f>
        <v>0</v>
      </c>
      <c r="BG448" s="220">
        <f>IF(N448="zákl. přenesená",J448,0)</f>
        <v>0</v>
      </c>
      <c r="BH448" s="220">
        <f>IF(N448="sníž. přenesená",J448,0)</f>
        <v>0</v>
      </c>
      <c r="BI448" s="220">
        <f>IF(N448="nulová",J448,0)</f>
        <v>0</v>
      </c>
      <c r="BJ448" s="25" t="s">
        <v>80</v>
      </c>
      <c r="BK448" s="220">
        <f>ROUND(I448*H448,2)</f>
        <v>0</v>
      </c>
      <c r="BL448" s="25" t="s">
        <v>502</v>
      </c>
      <c r="BM448" s="25" t="s">
        <v>2539</v>
      </c>
    </row>
    <row r="449" spans="2:65" s="1" customFormat="1">
      <c r="B449" s="42"/>
      <c r="C449" s="64"/>
      <c r="D449" s="221" t="s">
        <v>506</v>
      </c>
      <c r="E449" s="64"/>
      <c r="F449" s="222" t="s">
        <v>9771</v>
      </c>
      <c r="G449" s="64"/>
      <c r="H449" s="64"/>
      <c r="I449" s="177"/>
      <c r="J449" s="64"/>
      <c r="K449" s="64"/>
      <c r="L449" s="62"/>
      <c r="M449" s="223"/>
      <c r="N449" s="43"/>
      <c r="O449" s="43"/>
      <c r="P449" s="43"/>
      <c r="Q449" s="43"/>
      <c r="R449" s="43"/>
      <c r="S449" s="43"/>
      <c r="T449" s="79"/>
      <c r="AT449" s="25" t="s">
        <v>506</v>
      </c>
      <c r="AU449" s="25" t="s">
        <v>80</v>
      </c>
    </row>
    <row r="450" spans="2:65" s="1" customFormat="1" ht="24">
      <c r="B450" s="42"/>
      <c r="C450" s="64"/>
      <c r="D450" s="227" t="s">
        <v>2254</v>
      </c>
      <c r="E450" s="64"/>
      <c r="F450" s="273" t="s">
        <v>9772</v>
      </c>
      <c r="G450" s="64"/>
      <c r="H450" s="64"/>
      <c r="I450" s="177"/>
      <c r="J450" s="64"/>
      <c r="K450" s="64"/>
      <c r="L450" s="62"/>
      <c r="M450" s="223"/>
      <c r="N450" s="43"/>
      <c r="O450" s="43"/>
      <c r="P450" s="43"/>
      <c r="Q450" s="43"/>
      <c r="R450" s="43"/>
      <c r="S450" s="43"/>
      <c r="T450" s="79"/>
      <c r="AT450" s="25" t="s">
        <v>2254</v>
      </c>
      <c r="AU450" s="25" t="s">
        <v>80</v>
      </c>
    </row>
    <row r="451" spans="2:65" s="1" customFormat="1" ht="16.5" customHeight="1">
      <c r="B451" s="42"/>
      <c r="C451" s="209" t="s">
        <v>1904</v>
      </c>
      <c r="D451" s="209" t="s">
        <v>498</v>
      </c>
      <c r="E451" s="210" t="s">
        <v>9773</v>
      </c>
      <c r="F451" s="211" t="s">
        <v>9774</v>
      </c>
      <c r="G451" s="212" t="s">
        <v>9577</v>
      </c>
      <c r="H451" s="213">
        <v>150</v>
      </c>
      <c r="I451" s="214"/>
      <c r="J451" s="215">
        <f>ROUND(I451*H451,2)</f>
        <v>0</v>
      </c>
      <c r="K451" s="211" t="s">
        <v>23</v>
      </c>
      <c r="L451" s="62"/>
      <c r="M451" s="216" t="s">
        <v>23</v>
      </c>
      <c r="N451" s="217" t="s">
        <v>44</v>
      </c>
      <c r="O451" s="43"/>
      <c r="P451" s="218">
        <f>O451*H451</f>
        <v>0</v>
      </c>
      <c r="Q451" s="218">
        <v>1</v>
      </c>
      <c r="R451" s="218">
        <f>Q451*H451</f>
        <v>150</v>
      </c>
      <c r="S451" s="218">
        <v>0</v>
      </c>
      <c r="T451" s="219">
        <f>S451*H451</f>
        <v>0</v>
      </c>
      <c r="AR451" s="25" t="s">
        <v>502</v>
      </c>
      <c r="AT451" s="25" t="s">
        <v>498</v>
      </c>
      <c r="AU451" s="25" t="s">
        <v>80</v>
      </c>
      <c r="AY451" s="25" t="s">
        <v>492</v>
      </c>
      <c r="BE451" s="220">
        <f>IF(N451="základní",J451,0)</f>
        <v>0</v>
      </c>
      <c r="BF451" s="220">
        <f>IF(N451="snížená",J451,0)</f>
        <v>0</v>
      </c>
      <c r="BG451" s="220">
        <f>IF(N451="zákl. přenesená",J451,0)</f>
        <v>0</v>
      </c>
      <c r="BH451" s="220">
        <f>IF(N451="sníž. přenesená",J451,0)</f>
        <v>0</v>
      </c>
      <c r="BI451" s="220">
        <f>IF(N451="nulová",J451,0)</f>
        <v>0</v>
      </c>
      <c r="BJ451" s="25" t="s">
        <v>80</v>
      </c>
      <c r="BK451" s="220">
        <f>ROUND(I451*H451,2)</f>
        <v>0</v>
      </c>
      <c r="BL451" s="25" t="s">
        <v>502</v>
      </c>
      <c r="BM451" s="25" t="s">
        <v>2551</v>
      </c>
    </row>
    <row r="452" spans="2:65" s="1" customFormat="1">
      <c r="B452" s="42"/>
      <c r="C452" s="64"/>
      <c r="D452" s="227" t="s">
        <v>506</v>
      </c>
      <c r="E452" s="64"/>
      <c r="F452" s="274" t="s">
        <v>9774</v>
      </c>
      <c r="G452" s="64"/>
      <c r="H452" s="64"/>
      <c r="I452" s="177"/>
      <c r="J452" s="64"/>
      <c r="K452" s="64"/>
      <c r="L452" s="62"/>
      <c r="M452" s="223"/>
      <c r="N452" s="43"/>
      <c r="O452" s="43"/>
      <c r="P452" s="43"/>
      <c r="Q452" s="43"/>
      <c r="R452" s="43"/>
      <c r="S452" s="43"/>
      <c r="T452" s="79"/>
      <c r="AT452" s="25" t="s">
        <v>506</v>
      </c>
      <c r="AU452" s="25" t="s">
        <v>80</v>
      </c>
    </row>
    <row r="453" spans="2:65" s="1" customFormat="1" ht="16.5" customHeight="1">
      <c r="B453" s="42"/>
      <c r="C453" s="209" t="s">
        <v>1908</v>
      </c>
      <c r="D453" s="209" t="s">
        <v>498</v>
      </c>
      <c r="E453" s="210" t="s">
        <v>9796</v>
      </c>
      <c r="F453" s="211" t="s">
        <v>9797</v>
      </c>
      <c r="G453" s="212" t="s">
        <v>2537</v>
      </c>
      <c r="H453" s="213">
        <v>2</v>
      </c>
      <c r="I453" s="214"/>
      <c r="J453" s="215">
        <f>ROUND(I453*H453,2)</f>
        <v>0</v>
      </c>
      <c r="K453" s="211" t="s">
        <v>23</v>
      </c>
      <c r="L453" s="62"/>
      <c r="M453" s="216" t="s">
        <v>23</v>
      </c>
      <c r="N453" s="217" t="s">
        <v>44</v>
      </c>
      <c r="O453" s="43"/>
      <c r="P453" s="218">
        <f>O453*H453</f>
        <v>0</v>
      </c>
      <c r="Q453" s="218">
        <v>18</v>
      </c>
      <c r="R453" s="218">
        <f>Q453*H453</f>
        <v>36</v>
      </c>
      <c r="S453" s="218">
        <v>0</v>
      </c>
      <c r="T453" s="219">
        <f>S453*H453</f>
        <v>0</v>
      </c>
      <c r="AR453" s="25" t="s">
        <v>502</v>
      </c>
      <c r="AT453" s="25" t="s">
        <v>498</v>
      </c>
      <c r="AU453" s="25" t="s">
        <v>80</v>
      </c>
      <c r="AY453" s="25" t="s">
        <v>492</v>
      </c>
      <c r="BE453" s="220">
        <f>IF(N453="základní",J453,0)</f>
        <v>0</v>
      </c>
      <c r="BF453" s="220">
        <f>IF(N453="snížená",J453,0)</f>
        <v>0</v>
      </c>
      <c r="BG453" s="220">
        <f>IF(N453="zákl. přenesená",J453,0)</f>
        <v>0</v>
      </c>
      <c r="BH453" s="220">
        <f>IF(N453="sníž. přenesená",J453,0)</f>
        <v>0</v>
      </c>
      <c r="BI453" s="220">
        <f>IF(N453="nulová",J453,0)</f>
        <v>0</v>
      </c>
      <c r="BJ453" s="25" t="s">
        <v>80</v>
      </c>
      <c r="BK453" s="220">
        <f>ROUND(I453*H453,2)</f>
        <v>0</v>
      </c>
      <c r="BL453" s="25" t="s">
        <v>502</v>
      </c>
      <c r="BM453" s="25" t="s">
        <v>2564</v>
      </c>
    </row>
    <row r="454" spans="2:65" s="1" customFormat="1">
      <c r="B454" s="42"/>
      <c r="C454" s="64"/>
      <c r="D454" s="227" t="s">
        <v>506</v>
      </c>
      <c r="E454" s="64"/>
      <c r="F454" s="274" t="s">
        <v>9797</v>
      </c>
      <c r="G454" s="64"/>
      <c r="H454" s="64"/>
      <c r="I454" s="177"/>
      <c r="J454" s="64"/>
      <c r="K454" s="64"/>
      <c r="L454" s="62"/>
      <c r="M454" s="223"/>
      <c r="N454" s="43"/>
      <c r="O454" s="43"/>
      <c r="P454" s="43"/>
      <c r="Q454" s="43"/>
      <c r="R454" s="43"/>
      <c r="S454" s="43"/>
      <c r="T454" s="79"/>
      <c r="AT454" s="25" t="s">
        <v>506</v>
      </c>
      <c r="AU454" s="25" t="s">
        <v>80</v>
      </c>
    </row>
    <row r="455" spans="2:65" s="1" customFormat="1" ht="16.5" customHeight="1">
      <c r="B455" s="42"/>
      <c r="C455" s="209" t="s">
        <v>1913</v>
      </c>
      <c r="D455" s="209" t="s">
        <v>498</v>
      </c>
      <c r="E455" s="210" t="s">
        <v>9798</v>
      </c>
      <c r="F455" s="211" t="s">
        <v>9799</v>
      </c>
      <c r="G455" s="212" t="s">
        <v>2537</v>
      </c>
      <c r="H455" s="213">
        <v>32</v>
      </c>
      <c r="I455" s="214"/>
      <c r="J455" s="215">
        <f>ROUND(I455*H455,2)</f>
        <v>0</v>
      </c>
      <c r="K455" s="211" t="s">
        <v>23</v>
      </c>
      <c r="L455" s="62"/>
      <c r="M455" s="216" t="s">
        <v>23</v>
      </c>
      <c r="N455" s="217" t="s">
        <v>44</v>
      </c>
      <c r="O455" s="43"/>
      <c r="P455" s="218">
        <f>O455*H455</f>
        <v>0</v>
      </c>
      <c r="Q455" s="218">
        <v>9</v>
      </c>
      <c r="R455" s="218">
        <f>Q455*H455</f>
        <v>288</v>
      </c>
      <c r="S455" s="218">
        <v>0</v>
      </c>
      <c r="T455" s="219">
        <f>S455*H455</f>
        <v>0</v>
      </c>
      <c r="AR455" s="25" t="s">
        <v>502</v>
      </c>
      <c r="AT455" s="25" t="s">
        <v>498</v>
      </c>
      <c r="AU455" s="25" t="s">
        <v>80</v>
      </c>
      <c r="AY455" s="25" t="s">
        <v>492</v>
      </c>
      <c r="BE455" s="220">
        <f>IF(N455="základní",J455,0)</f>
        <v>0</v>
      </c>
      <c r="BF455" s="220">
        <f>IF(N455="snížená",J455,0)</f>
        <v>0</v>
      </c>
      <c r="BG455" s="220">
        <f>IF(N455="zákl. přenesená",J455,0)</f>
        <v>0</v>
      </c>
      <c r="BH455" s="220">
        <f>IF(N455="sníž. přenesená",J455,0)</f>
        <v>0</v>
      </c>
      <c r="BI455" s="220">
        <f>IF(N455="nulová",J455,0)</f>
        <v>0</v>
      </c>
      <c r="BJ455" s="25" t="s">
        <v>80</v>
      </c>
      <c r="BK455" s="220">
        <f>ROUND(I455*H455,2)</f>
        <v>0</v>
      </c>
      <c r="BL455" s="25" t="s">
        <v>502</v>
      </c>
      <c r="BM455" s="25" t="s">
        <v>2578</v>
      </c>
    </row>
    <row r="456" spans="2:65" s="1" customFormat="1">
      <c r="B456" s="42"/>
      <c r="C456" s="64"/>
      <c r="D456" s="221" t="s">
        <v>506</v>
      </c>
      <c r="E456" s="64"/>
      <c r="F456" s="222" t="s">
        <v>9799</v>
      </c>
      <c r="G456" s="64"/>
      <c r="H456" s="64"/>
      <c r="I456" s="177"/>
      <c r="J456" s="64"/>
      <c r="K456" s="64"/>
      <c r="L456" s="62"/>
      <c r="M456" s="223"/>
      <c r="N456" s="43"/>
      <c r="O456" s="43"/>
      <c r="P456" s="43"/>
      <c r="Q456" s="43"/>
      <c r="R456" s="43"/>
      <c r="S456" s="43"/>
      <c r="T456" s="79"/>
      <c r="AT456" s="25" t="s">
        <v>506</v>
      </c>
      <c r="AU456" s="25" t="s">
        <v>80</v>
      </c>
    </row>
    <row r="457" spans="2:65" s="1" customFormat="1" ht="24">
      <c r="B457" s="42"/>
      <c r="C457" s="64"/>
      <c r="D457" s="227" t="s">
        <v>2254</v>
      </c>
      <c r="E457" s="64"/>
      <c r="F457" s="273" t="s">
        <v>9800</v>
      </c>
      <c r="G457" s="64"/>
      <c r="H457" s="64"/>
      <c r="I457" s="177"/>
      <c r="J457" s="64"/>
      <c r="K457" s="64"/>
      <c r="L457" s="62"/>
      <c r="M457" s="223"/>
      <c r="N457" s="43"/>
      <c r="O457" s="43"/>
      <c r="P457" s="43"/>
      <c r="Q457" s="43"/>
      <c r="R457" s="43"/>
      <c r="S457" s="43"/>
      <c r="T457" s="79"/>
      <c r="AT457" s="25" t="s">
        <v>2254</v>
      </c>
      <c r="AU457" s="25" t="s">
        <v>80</v>
      </c>
    </row>
    <row r="458" spans="2:65" s="1" customFormat="1" ht="16.5" customHeight="1">
      <c r="B458" s="42"/>
      <c r="C458" s="209" t="s">
        <v>344</v>
      </c>
      <c r="D458" s="209" t="s">
        <v>498</v>
      </c>
      <c r="E458" s="210" t="s">
        <v>9801</v>
      </c>
      <c r="F458" s="211" t="s">
        <v>9802</v>
      </c>
      <c r="G458" s="212" t="s">
        <v>2537</v>
      </c>
      <c r="H458" s="213">
        <v>2</v>
      </c>
      <c r="I458" s="214"/>
      <c r="J458" s="215">
        <f>ROUND(I458*H458,2)</f>
        <v>0</v>
      </c>
      <c r="K458" s="211" t="s">
        <v>23</v>
      </c>
      <c r="L458" s="62"/>
      <c r="M458" s="216" t="s">
        <v>23</v>
      </c>
      <c r="N458" s="217" t="s">
        <v>44</v>
      </c>
      <c r="O458" s="43"/>
      <c r="P458" s="218">
        <f>O458*H458</f>
        <v>0</v>
      </c>
      <c r="Q458" s="218">
        <v>50</v>
      </c>
      <c r="R458" s="218">
        <f>Q458*H458</f>
        <v>100</v>
      </c>
      <c r="S458" s="218">
        <v>0</v>
      </c>
      <c r="T458" s="219">
        <f>S458*H458</f>
        <v>0</v>
      </c>
      <c r="AR458" s="25" t="s">
        <v>502</v>
      </c>
      <c r="AT458" s="25" t="s">
        <v>498</v>
      </c>
      <c r="AU458" s="25" t="s">
        <v>80</v>
      </c>
      <c r="AY458" s="25" t="s">
        <v>492</v>
      </c>
      <c r="BE458" s="220">
        <f>IF(N458="základní",J458,0)</f>
        <v>0</v>
      </c>
      <c r="BF458" s="220">
        <f>IF(N458="snížená",J458,0)</f>
        <v>0</v>
      </c>
      <c r="BG458" s="220">
        <f>IF(N458="zákl. přenesená",J458,0)</f>
        <v>0</v>
      </c>
      <c r="BH458" s="220">
        <f>IF(N458="sníž. přenesená",J458,0)</f>
        <v>0</v>
      </c>
      <c r="BI458" s="220">
        <f>IF(N458="nulová",J458,0)</f>
        <v>0</v>
      </c>
      <c r="BJ458" s="25" t="s">
        <v>80</v>
      </c>
      <c r="BK458" s="220">
        <f>ROUND(I458*H458,2)</f>
        <v>0</v>
      </c>
      <c r="BL458" s="25" t="s">
        <v>502</v>
      </c>
      <c r="BM458" s="25" t="s">
        <v>2589</v>
      </c>
    </row>
    <row r="459" spans="2:65" s="1" customFormat="1">
      <c r="B459" s="42"/>
      <c r="C459" s="64"/>
      <c r="D459" s="227" t="s">
        <v>506</v>
      </c>
      <c r="E459" s="64"/>
      <c r="F459" s="274" t="s">
        <v>9803</v>
      </c>
      <c r="G459" s="64"/>
      <c r="H459" s="64"/>
      <c r="I459" s="177"/>
      <c r="J459" s="64"/>
      <c r="K459" s="64"/>
      <c r="L459" s="62"/>
      <c r="M459" s="223"/>
      <c r="N459" s="43"/>
      <c r="O459" s="43"/>
      <c r="P459" s="43"/>
      <c r="Q459" s="43"/>
      <c r="R459" s="43"/>
      <c r="S459" s="43"/>
      <c r="T459" s="79"/>
      <c r="AT459" s="25" t="s">
        <v>506</v>
      </c>
      <c r="AU459" s="25" t="s">
        <v>80</v>
      </c>
    </row>
    <row r="460" spans="2:65" s="1" customFormat="1" ht="16.5" customHeight="1">
      <c r="B460" s="42"/>
      <c r="C460" s="209" t="s">
        <v>1922</v>
      </c>
      <c r="D460" s="209" t="s">
        <v>498</v>
      </c>
      <c r="E460" s="210" t="s">
        <v>9804</v>
      </c>
      <c r="F460" s="211" t="s">
        <v>9805</v>
      </c>
      <c r="G460" s="212" t="s">
        <v>2537</v>
      </c>
      <c r="H460" s="213">
        <v>2</v>
      </c>
      <c r="I460" s="214"/>
      <c r="J460" s="215">
        <f>ROUND(I460*H460,2)</f>
        <v>0</v>
      </c>
      <c r="K460" s="211" t="s">
        <v>23</v>
      </c>
      <c r="L460" s="62"/>
      <c r="M460" s="216" t="s">
        <v>23</v>
      </c>
      <c r="N460" s="217" t="s">
        <v>44</v>
      </c>
      <c r="O460" s="43"/>
      <c r="P460" s="218">
        <f>O460*H460</f>
        <v>0</v>
      </c>
      <c r="Q460" s="218">
        <v>20</v>
      </c>
      <c r="R460" s="218">
        <f>Q460*H460</f>
        <v>40</v>
      </c>
      <c r="S460" s="218">
        <v>0</v>
      </c>
      <c r="T460" s="219">
        <f>S460*H460</f>
        <v>0</v>
      </c>
      <c r="AR460" s="25" t="s">
        <v>502</v>
      </c>
      <c r="AT460" s="25" t="s">
        <v>498</v>
      </c>
      <c r="AU460" s="25" t="s">
        <v>80</v>
      </c>
      <c r="AY460" s="25" t="s">
        <v>492</v>
      </c>
      <c r="BE460" s="220">
        <f>IF(N460="základní",J460,0)</f>
        <v>0</v>
      </c>
      <c r="BF460" s="220">
        <f>IF(N460="snížená",J460,0)</f>
        <v>0</v>
      </c>
      <c r="BG460" s="220">
        <f>IF(N460="zákl. přenesená",J460,0)</f>
        <v>0</v>
      </c>
      <c r="BH460" s="220">
        <f>IF(N460="sníž. přenesená",J460,0)</f>
        <v>0</v>
      </c>
      <c r="BI460" s="220">
        <f>IF(N460="nulová",J460,0)</f>
        <v>0</v>
      </c>
      <c r="BJ460" s="25" t="s">
        <v>80</v>
      </c>
      <c r="BK460" s="220">
        <f>ROUND(I460*H460,2)</f>
        <v>0</v>
      </c>
      <c r="BL460" s="25" t="s">
        <v>502</v>
      </c>
      <c r="BM460" s="25" t="s">
        <v>2604</v>
      </c>
    </row>
    <row r="461" spans="2:65" s="1" customFormat="1">
      <c r="B461" s="42"/>
      <c r="C461" s="64"/>
      <c r="D461" s="227" t="s">
        <v>506</v>
      </c>
      <c r="E461" s="64"/>
      <c r="F461" s="274" t="s">
        <v>9805</v>
      </c>
      <c r="G461" s="64"/>
      <c r="H461" s="64"/>
      <c r="I461" s="177"/>
      <c r="J461" s="64"/>
      <c r="K461" s="64"/>
      <c r="L461" s="62"/>
      <c r="M461" s="223"/>
      <c r="N461" s="43"/>
      <c r="O461" s="43"/>
      <c r="P461" s="43"/>
      <c r="Q461" s="43"/>
      <c r="R461" s="43"/>
      <c r="S461" s="43"/>
      <c r="T461" s="79"/>
      <c r="AT461" s="25" t="s">
        <v>506</v>
      </c>
      <c r="AU461" s="25" t="s">
        <v>80</v>
      </c>
    </row>
    <row r="462" spans="2:65" s="1" customFormat="1" ht="16.5" customHeight="1">
      <c r="B462" s="42"/>
      <c r="C462" s="209" t="s">
        <v>1927</v>
      </c>
      <c r="D462" s="209" t="s">
        <v>498</v>
      </c>
      <c r="E462" s="210" t="s">
        <v>9806</v>
      </c>
      <c r="F462" s="211" t="s">
        <v>9807</v>
      </c>
      <c r="G462" s="212" t="s">
        <v>2537</v>
      </c>
      <c r="H462" s="213">
        <v>2</v>
      </c>
      <c r="I462" s="214"/>
      <c r="J462" s="215">
        <f>ROUND(I462*H462,2)</f>
        <v>0</v>
      </c>
      <c r="K462" s="211" t="s">
        <v>23</v>
      </c>
      <c r="L462" s="62"/>
      <c r="M462" s="216" t="s">
        <v>23</v>
      </c>
      <c r="N462" s="217" t="s">
        <v>44</v>
      </c>
      <c r="O462" s="43"/>
      <c r="P462" s="218">
        <f>O462*H462</f>
        <v>0</v>
      </c>
      <c r="Q462" s="218">
        <v>50</v>
      </c>
      <c r="R462" s="218">
        <f>Q462*H462</f>
        <v>100</v>
      </c>
      <c r="S462" s="218">
        <v>0</v>
      </c>
      <c r="T462" s="219">
        <f>S462*H462</f>
        <v>0</v>
      </c>
      <c r="AR462" s="25" t="s">
        <v>502</v>
      </c>
      <c r="AT462" s="25" t="s">
        <v>498</v>
      </c>
      <c r="AU462" s="25" t="s">
        <v>80</v>
      </c>
      <c r="AY462" s="25" t="s">
        <v>492</v>
      </c>
      <c r="BE462" s="220">
        <f>IF(N462="základní",J462,0)</f>
        <v>0</v>
      </c>
      <c r="BF462" s="220">
        <f>IF(N462="snížená",J462,0)</f>
        <v>0</v>
      </c>
      <c r="BG462" s="220">
        <f>IF(N462="zákl. přenesená",J462,0)</f>
        <v>0</v>
      </c>
      <c r="BH462" s="220">
        <f>IF(N462="sníž. přenesená",J462,0)</f>
        <v>0</v>
      </c>
      <c r="BI462" s="220">
        <f>IF(N462="nulová",J462,0)</f>
        <v>0</v>
      </c>
      <c r="BJ462" s="25" t="s">
        <v>80</v>
      </c>
      <c r="BK462" s="220">
        <f>ROUND(I462*H462,2)</f>
        <v>0</v>
      </c>
      <c r="BL462" s="25" t="s">
        <v>502</v>
      </c>
      <c r="BM462" s="25" t="s">
        <v>2619</v>
      </c>
    </row>
    <row r="463" spans="2:65" s="1" customFormat="1">
      <c r="B463" s="42"/>
      <c r="C463" s="64"/>
      <c r="D463" s="227" t="s">
        <v>506</v>
      </c>
      <c r="E463" s="64"/>
      <c r="F463" s="274" t="s">
        <v>9807</v>
      </c>
      <c r="G463" s="64"/>
      <c r="H463" s="64"/>
      <c r="I463" s="177"/>
      <c r="J463" s="64"/>
      <c r="K463" s="64"/>
      <c r="L463" s="62"/>
      <c r="M463" s="223"/>
      <c r="N463" s="43"/>
      <c r="O463" s="43"/>
      <c r="P463" s="43"/>
      <c r="Q463" s="43"/>
      <c r="R463" s="43"/>
      <c r="S463" s="43"/>
      <c r="T463" s="79"/>
      <c r="AT463" s="25" t="s">
        <v>506</v>
      </c>
      <c r="AU463" s="25" t="s">
        <v>80</v>
      </c>
    </row>
    <row r="464" spans="2:65" s="1" customFormat="1" ht="16.5" customHeight="1">
      <c r="B464" s="42"/>
      <c r="C464" s="209" t="s">
        <v>1932</v>
      </c>
      <c r="D464" s="209" t="s">
        <v>498</v>
      </c>
      <c r="E464" s="210" t="s">
        <v>9808</v>
      </c>
      <c r="F464" s="211" t="s">
        <v>9809</v>
      </c>
      <c r="G464" s="212" t="s">
        <v>2537</v>
      </c>
      <c r="H464" s="213">
        <v>2</v>
      </c>
      <c r="I464" s="214"/>
      <c r="J464" s="215">
        <f>ROUND(I464*H464,2)</f>
        <v>0</v>
      </c>
      <c r="K464" s="211" t="s">
        <v>23</v>
      </c>
      <c r="L464" s="62"/>
      <c r="M464" s="216" t="s">
        <v>23</v>
      </c>
      <c r="N464" s="217" t="s">
        <v>44</v>
      </c>
      <c r="O464" s="43"/>
      <c r="P464" s="218">
        <f>O464*H464</f>
        <v>0</v>
      </c>
      <c r="Q464" s="218">
        <v>10</v>
      </c>
      <c r="R464" s="218">
        <f>Q464*H464</f>
        <v>20</v>
      </c>
      <c r="S464" s="218">
        <v>0</v>
      </c>
      <c r="T464" s="219">
        <f>S464*H464</f>
        <v>0</v>
      </c>
      <c r="AR464" s="25" t="s">
        <v>502</v>
      </c>
      <c r="AT464" s="25" t="s">
        <v>498</v>
      </c>
      <c r="AU464" s="25" t="s">
        <v>80</v>
      </c>
      <c r="AY464" s="25" t="s">
        <v>492</v>
      </c>
      <c r="BE464" s="220">
        <f>IF(N464="základní",J464,0)</f>
        <v>0</v>
      </c>
      <c r="BF464" s="220">
        <f>IF(N464="snížená",J464,0)</f>
        <v>0</v>
      </c>
      <c r="BG464" s="220">
        <f>IF(N464="zákl. přenesená",J464,0)</f>
        <v>0</v>
      </c>
      <c r="BH464" s="220">
        <f>IF(N464="sníž. přenesená",J464,0)</f>
        <v>0</v>
      </c>
      <c r="BI464" s="220">
        <f>IF(N464="nulová",J464,0)</f>
        <v>0</v>
      </c>
      <c r="BJ464" s="25" t="s">
        <v>80</v>
      </c>
      <c r="BK464" s="220">
        <f>ROUND(I464*H464,2)</f>
        <v>0</v>
      </c>
      <c r="BL464" s="25" t="s">
        <v>502</v>
      </c>
      <c r="BM464" s="25" t="s">
        <v>2635</v>
      </c>
    </row>
    <row r="465" spans="2:65" s="1" customFormat="1">
      <c r="B465" s="42"/>
      <c r="C465" s="64"/>
      <c r="D465" s="227" t="s">
        <v>506</v>
      </c>
      <c r="E465" s="64"/>
      <c r="F465" s="274" t="s">
        <v>9809</v>
      </c>
      <c r="G465" s="64"/>
      <c r="H465" s="64"/>
      <c r="I465" s="177"/>
      <c r="J465" s="64"/>
      <c r="K465" s="64"/>
      <c r="L465" s="62"/>
      <c r="M465" s="223"/>
      <c r="N465" s="43"/>
      <c r="O465" s="43"/>
      <c r="P465" s="43"/>
      <c r="Q465" s="43"/>
      <c r="R465" s="43"/>
      <c r="S465" s="43"/>
      <c r="T465" s="79"/>
      <c r="AT465" s="25" t="s">
        <v>506</v>
      </c>
      <c r="AU465" s="25" t="s">
        <v>80</v>
      </c>
    </row>
    <row r="466" spans="2:65" s="1" customFormat="1" ht="16.5" customHeight="1">
      <c r="B466" s="42"/>
      <c r="C466" s="209" t="s">
        <v>1937</v>
      </c>
      <c r="D466" s="209" t="s">
        <v>498</v>
      </c>
      <c r="E466" s="210" t="s">
        <v>9810</v>
      </c>
      <c r="F466" s="211" t="s">
        <v>9811</v>
      </c>
      <c r="G466" s="212" t="s">
        <v>2537</v>
      </c>
      <c r="H466" s="213">
        <v>2</v>
      </c>
      <c r="I466" s="214"/>
      <c r="J466" s="215">
        <f>ROUND(I466*H466,2)</f>
        <v>0</v>
      </c>
      <c r="K466" s="211" t="s">
        <v>23</v>
      </c>
      <c r="L466" s="62"/>
      <c r="M466" s="216" t="s">
        <v>23</v>
      </c>
      <c r="N466" s="217" t="s">
        <v>44</v>
      </c>
      <c r="O466" s="43"/>
      <c r="P466" s="218">
        <f>O466*H466</f>
        <v>0</v>
      </c>
      <c r="Q466" s="218">
        <v>24</v>
      </c>
      <c r="R466" s="218">
        <f>Q466*H466</f>
        <v>48</v>
      </c>
      <c r="S466" s="218">
        <v>0</v>
      </c>
      <c r="T466" s="219">
        <f>S466*H466</f>
        <v>0</v>
      </c>
      <c r="AR466" s="25" t="s">
        <v>502</v>
      </c>
      <c r="AT466" s="25" t="s">
        <v>498</v>
      </c>
      <c r="AU466" s="25" t="s">
        <v>80</v>
      </c>
      <c r="AY466" s="25" t="s">
        <v>492</v>
      </c>
      <c r="BE466" s="220">
        <f>IF(N466="základní",J466,0)</f>
        <v>0</v>
      </c>
      <c r="BF466" s="220">
        <f>IF(N466="snížená",J466,0)</f>
        <v>0</v>
      </c>
      <c r="BG466" s="220">
        <f>IF(N466="zákl. přenesená",J466,0)</f>
        <v>0</v>
      </c>
      <c r="BH466" s="220">
        <f>IF(N466="sníž. přenesená",J466,0)</f>
        <v>0</v>
      </c>
      <c r="BI466" s="220">
        <f>IF(N466="nulová",J466,0)</f>
        <v>0</v>
      </c>
      <c r="BJ466" s="25" t="s">
        <v>80</v>
      </c>
      <c r="BK466" s="220">
        <f>ROUND(I466*H466,2)</f>
        <v>0</v>
      </c>
      <c r="BL466" s="25" t="s">
        <v>502</v>
      </c>
      <c r="BM466" s="25" t="s">
        <v>2648</v>
      </c>
    </row>
    <row r="467" spans="2:65" s="1" customFormat="1">
      <c r="B467" s="42"/>
      <c r="C467" s="64"/>
      <c r="D467" s="227" t="s">
        <v>506</v>
      </c>
      <c r="E467" s="64"/>
      <c r="F467" s="274" t="s">
        <v>9811</v>
      </c>
      <c r="G467" s="64"/>
      <c r="H467" s="64"/>
      <c r="I467" s="177"/>
      <c r="J467" s="64"/>
      <c r="K467" s="64"/>
      <c r="L467" s="62"/>
      <c r="M467" s="223"/>
      <c r="N467" s="43"/>
      <c r="O467" s="43"/>
      <c r="P467" s="43"/>
      <c r="Q467" s="43"/>
      <c r="R467" s="43"/>
      <c r="S467" s="43"/>
      <c r="T467" s="79"/>
      <c r="AT467" s="25" t="s">
        <v>506</v>
      </c>
      <c r="AU467" s="25" t="s">
        <v>80</v>
      </c>
    </row>
    <row r="468" spans="2:65" s="1" customFormat="1" ht="16.5" customHeight="1">
      <c r="B468" s="42"/>
      <c r="C468" s="209" t="s">
        <v>1942</v>
      </c>
      <c r="D468" s="209" t="s">
        <v>498</v>
      </c>
      <c r="E468" s="210" t="s">
        <v>9812</v>
      </c>
      <c r="F468" s="211" t="s">
        <v>9813</v>
      </c>
      <c r="G468" s="212" t="s">
        <v>2537</v>
      </c>
      <c r="H468" s="213">
        <v>1</v>
      </c>
      <c r="I468" s="214"/>
      <c r="J468" s="215">
        <f>ROUND(I468*H468,2)</f>
        <v>0</v>
      </c>
      <c r="K468" s="211" t="s">
        <v>23</v>
      </c>
      <c r="L468" s="62"/>
      <c r="M468" s="216" t="s">
        <v>23</v>
      </c>
      <c r="N468" s="217" t="s">
        <v>44</v>
      </c>
      <c r="O468" s="43"/>
      <c r="P468" s="218">
        <f>O468*H468</f>
        <v>0</v>
      </c>
      <c r="Q468" s="218">
        <v>22</v>
      </c>
      <c r="R468" s="218">
        <f>Q468*H468</f>
        <v>22</v>
      </c>
      <c r="S468" s="218">
        <v>0</v>
      </c>
      <c r="T468" s="219">
        <f>S468*H468</f>
        <v>0</v>
      </c>
      <c r="AR468" s="25" t="s">
        <v>502</v>
      </c>
      <c r="AT468" s="25" t="s">
        <v>498</v>
      </c>
      <c r="AU468" s="25" t="s">
        <v>80</v>
      </c>
      <c r="AY468" s="25" t="s">
        <v>492</v>
      </c>
      <c r="BE468" s="220">
        <f>IF(N468="základní",J468,0)</f>
        <v>0</v>
      </c>
      <c r="BF468" s="220">
        <f>IF(N468="snížená",J468,0)</f>
        <v>0</v>
      </c>
      <c r="BG468" s="220">
        <f>IF(N468="zákl. přenesená",J468,0)</f>
        <v>0</v>
      </c>
      <c r="BH468" s="220">
        <f>IF(N468="sníž. přenesená",J468,0)</f>
        <v>0</v>
      </c>
      <c r="BI468" s="220">
        <f>IF(N468="nulová",J468,0)</f>
        <v>0</v>
      </c>
      <c r="BJ468" s="25" t="s">
        <v>80</v>
      </c>
      <c r="BK468" s="220">
        <f>ROUND(I468*H468,2)</f>
        <v>0</v>
      </c>
      <c r="BL468" s="25" t="s">
        <v>502</v>
      </c>
      <c r="BM468" s="25" t="s">
        <v>2659</v>
      </c>
    </row>
    <row r="469" spans="2:65" s="1" customFormat="1">
      <c r="B469" s="42"/>
      <c r="C469" s="64"/>
      <c r="D469" s="227" t="s">
        <v>506</v>
      </c>
      <c r="E469" s="64"/>
      <c r="F469" s="274" t="s">
        <v>9813</v>
      </c>
      <c r="G469" s="64"/>
      <c r="H469" s="64"/>
      <c r="I469" s="177"/>
      <c r="J469" s="64"/>
      <c r="K469" s="64"/>
      <c r="L469" s="62"/>
      <c r="M469" s="223"/>
      <c r="N469" s="43"/>
      <c r="O469" s="43"/>
      <c r="P469" s="43"/>
      <c r="Q469" s="43"/>
      <c r="R469" s="43"/>
      <c r="S469" s="43"/>
      <c r="T469" s="79"/>
      <c r="AT469" s="25" t="s">
        <v>506</v>
      </c>
      <c r="AU469" s="25" t="s">
        <v>80</v>
      </c>
    </row>
    <row r="470" spans="2:65" s="1" customFormat="1" ht="16.5" customHeight="1">
      <c r="B470" s="42"/>
      <c r="C470" s="209" t="s">
        <v>1947</v>
      </c>
      <c r="D470" s="209" t="s">
        <v>498</v>
      </c>
      <c r="E470" s="210" t="s">
        <v>9814</v>
      </c>
      <c r="F470" s="211" t="s">
        <v>9815</v>
      </c>
      <c r="G470" s="212" t="s">
        <v>2537</v>
      </c>
      <c r="H470" s="213">
        <v>1</v>
      </c>
      <c r="I470" s="214"/>
      <c r="J470" s="215">
        <f>ROUND(I470*H470,2)</f>
        <v>0</v>
      </c>
      <c r="K470" s="211" t="s">
        <v>23</v>
      </c>
      <c r="L470" s="62"/>
      <c r="M470" s="216" t="s">
        <v>23</v>
      </c>
      <c r="N470" s="217" t="s">
        <v>44</v>
      </c>
      <c r="O470" s="43"/>
      <c r="P470" s="218">
        <f>O470*H470</f>
        <v>0</v>
      </c>
      <c r="Q470" s="218">
        <v>56</v>
      </c>
      <c r="R470" s="218">
        <f>Q470*H470</f>
        <v>56</v>
      </c>
      <c r="S470" s="218">
        <v>0</v>
      </c>
      <c r="T470" s="219">
        <f>S470*H470</f>
        <v>0</v>
      </c>
      <c r="AR470" s="25" t="s">
        <v>502</v>
      </c>
      <c r="AT470" s="25" t="s">
        <v>498</v>
      </c>
      <c r="AU470" s="25" t="s">
        <v>80</v>
      </c>
      <c r="AY470" s="25" t="s">
        <v>492</v>
      </c>
      <c r="BE470" s="220">
        <f>IF(N470="základní",J470,0)</f>
        <v>0</v>
      </c>
      <c r="BF470" s="220">
        <f>IF(N470="snížená",J470,0)</f>
        <v>0</v>
      </c>
      <c r="BG470" s="220">
        <f>IF(N470="zákl. přenesená",J470,0)</f>
        <v>0</v>
      </c>
      <c r="BH470" s="220">
        <f>IF(N470="sníž. přenesená",J470,0)</f>
        <v>0</v>
      </c>
      <c r="BI470" s="220">
        <f>IF(N470="nulová",J470,0)</f>
        <v>0</v>
      </c>
      <c r="BJ470" s="25" t="s">
        <v>80</v>
      </c>
      <c r="BK470" s="220">
        <f>ROUND(I470*H470,2)</f>
        <v>0</v>
      </c>
      <c r="BL470" s="25" t="s">
        <v>502</v>
      </c>
      <c r="BM470" s="25" t="s">
        <v>2670</v>
      </c>
    </row>
    <row r="471" spans="2:65" s="1" customFormat="1">
      <c r="B471" s="42"/>
      <c r="C471" s="64"/>
      <c r="D471" s="227" t="s">
        <v>506</v>
      </c>
      <c r="E471" s="64"/>
      <c r="F471" s="274" t="s">
        <v>9815</v>
      </c>
      <c r="G471" s="64"/>
      <c r="H471" s="64"/>
      <c r="I471" s="177"/>
      <c r="J471" s="64"/>
      <c r="K471" s="64"/>
      <c r="L471" s="62"/>
      <c r="M471" s="223"/>
      <c r="N471" s="43"/>
      <c r="O471" s="43"/>
      <c r="P471" s="43"/>
      <c r="Q471" s="43"/>
      <c r="R471" s="43"/>
      <c r="S471" s="43"/>
      <c r="T471" s="79"/>
      <c r="AT471" s="25" t="s">
        <v>506</v>
      </c>
      <c r="AU471" s="25" t="s">
        <v>80</v>
      </c>
    </row>
    <row r="472" spans="2:65" s="1" customFormat="1" ht="16.5" customHeight="1">
      <c r="B472" s="42"/>
      <c r="C472" s="209" t="s">
        <v>1952</v>
      </c>
      <c r="D472" s="209" t="s">
        <v>498</v>
      </c>
      <c r="E472" s="210" t="s">
        <v>9816</v>
      </c>
      <c r="F472" s="211" t="s">
        <v>9817</v>
      </c>
      <c r="G472" s="212" t="s">
        <v>2537</v>
      </c>
      <c r="H472" s="213">
        <v>1</v>
      </c>
      <c r="I472" s="214"/>
      <c r="J472" s="215">
        <f>ROUND(I472*H472,2)</f>
        <v>0</v>
      </c>
      <c r="K472" s="211" t="s">
        <v>23</v>
      </c>
      <c r="L472" s="62"/>
      <c r="M472" s="216" t="s">
        <v>23</v>
      </c>
      <c r="N472" s="217" t="s">
        <v>44</v>
      </c>
      <c r="O472" s="43"/>
      <c r="P472" s="218">
        <f>O472*H472</f>
        <v>0</v>
      </c>
      <c r="Q472" s="218">
        <v>13</v>
      </c>
      <c r="R472" s="218">
        <f>Q472*H472</f>
        <v>13</v>
      </c>
      <c r="S472" s="218">
        <v>0</v>
      </c>
      <c r="T472" s="219">
        <f>S472*H472</f>
        <v>0</v>
      </c>
      <c r="AR472" s="25" t="s">
        <v>502</v>
      </c>
      <c r="AT472" s="25" t="s">
        <v>498</v>
      </c>
      <c r="AU472" s="25" t="s">
        <v>80</v>
      </c>
      <c r="AY472" s="25" t="s">
        <v>492</v>
      </c>
      <c r="BE472" s="220">
        <f>IF(N472="základní",J472,0)</f>
        <v>0</v>
      </c>
      <c r="BF472" s="220">
        <f>IF(N472="snížená",J472,0)</f>
        <v>0</v>
      </c>
      <c r="BG472" s="220">
        <f>IF(N472="zákl. přenesená",J472,0)</f>
        <v>0</v>
      </c>
      <c r="BH472" s="220">
        <f>IF(N472="sníž. přenesená",J472,0)</f>
        <v>0</v>
      </c>
      <c r="BI472" s="220">
        <f>IF(N472="nulová",J472,0)</f>
        <v>0</v>
      </c>
      <c r="BJ472" s="25" t="s">
        <v>80</v>
      </c>
      <c r="BK472" s="220">
        <f>ROUND(I472*H472,2)</f>
        <v>0</v>
      </c>
      <c r="BL472" s="25" t="s">
        <v>502</v>
      </c>
      <c r="BM472" s="25" t="s">
        <v>2683</v>
      </c>
    </row>
    <row r="473" spans="2:65" s="1" customFormat="1">
      <c r="B473" s="42"/>
      <c r="C473" s="64"/>
      <c r="D473" s="227" t="s">
        <v>506</v>
      </c>
      <c r="E473" s="64"/>
      <c r="F473" s="274" t="s">
        <v>9817</v>
      </c>
      <c r="G473" s="64"/>
      <c r="H473" s="64"/>
      <c r="I473" s="177"/>
      <c r="J473" s="64"/>
      <c r="K473" s="64"/>
      <c r="L473" s="62"/>
      <c r="M473" s="223"/>
      <c r="N473" s="43"/>
      <c r="O473" s="43"/>
      <c r="P473" s="43"/>
      <c r="Q473" s="43"/>
      <c r="R473" s="43"/>
      <c r="S473" s="43"/>
      <c r="T473" s="79"/>
      <c r="AT473" s="25" t="s">
        <v>506</v>
      </c>
      <c r="AU473" s="25" t="s">
        <v>80</v>
      </c>
    </row>
    <row r="474" spans="2:65" s="1" customFormat="1" ht="16.5" customHeight="1">
      <c r="B474" s="42"/>
      <c r="C474" s="209" t="s">
        <v>1958</v>
      </c>
      <c r="D474" s="209" t="s">
        <v>498</v>
      </c>
      <c r="E474" s="210" t="s">
        <v>9818</v>
      </c>
      <c r="F474" s="211" t="s">
        <v>9819</v>
      </c>
      <c r="G474" s="212" t="s">
        <v>2537</v>
      </c>
      <c r="H474" s="213">
        <v>1</v>
      </c>
      <c r="I474" s="214"/>
      <c r="J474" s="215">
        <f>ROUND(I474*H474,2)</f>
        <v>0</v>
      </c>
      <c r="K474" s="211" t="s">
        <v>23</v>
      </c>
      <c r="L474" s="62"/>
      <c r="M474" s="216" t="s">
        <v>23</v>
      </c>
      <c r="N474" s="217" t="s">
        <v>44</v>
      </c>
      <c r="O474" s="43"/>
      <c r="P474" s="218">
        <f>O474*H474</f>
        <v>0</v>
      </c>
      <c r="Q474" s="218">
        <v>40</v>
      </c>
      <c r="R474" s="218">
        <f>Q474*H474</f>
        <v>40</v>
      </c>
      <c r="S474" s="218">
        <v>0</v>
      </c>
      <c r="T474" s="219">
        <f>S474*H474</f>
        <v>0</v>
      </c>
      <c r="AR474" s="25" t="s">
        <v>502</v>
      </c>
      <c r="AT474" s="25" t="s">
        <v>498</v>
      </c>
      <c r="AU474" s="25" t="s">
        <v>80</v>
      </c>
      <c r="AY474" s="25" t="s">
        <v>492</v>
      </c>
      <c r="BE474" s="220">
        <f>IF(N474="základní",J474,0)</f>
        <v>0</v>
      </c>
      <c r="BF474" s="220">
        <f>IF(N474="snížená",J474,0)</f>
        <v>0</v>
      </c>
      <c r="BG474" s="220">
        <f>IF(N474="zákl. přenesená",J474,0)</f>
        <v>0</v>
      </c>
      <c r="BH474" s="220">
        <f>IF(N474="sníž. přenesená",J474,0)</f>
        <v>0</v>
      </c>
      <c r="BI474" s="220">
        <f>IF(N474="nulová",J474,0)</f>
        <v>0</v>
      </c>
      <c r="BJ474" s="25" t="s">
        <v>80</v>
      </c>
      <c r="BK474" s="220">
        <f>ROUND(I474*H474,2)</f>
        <v>0</v>
      </c>
      <c r="BL474" s="25" t="s">
        <v>502</v>
      </c>
      <c r="BM474" s="25" t="s">
        <v>2697</v>
      </c>
    </row>
    <row r="475" spans="2:65" s="1" customFormat="1">
      <c r="B475" s="42"/>
      <c r="C475" s="64"/>
      <c r="D475" s="227" t="s">
        <v>506</v>
      </c>
      <c r="E475" s="64"/>
      <c r="F475" s="274" t="s">
        <v>9819</v>
      </c>
      <c r="G475" s="64"/>
      <c r="H475" s="64"/>
      <c r="I475" s="177"/>
      <c r="J475" s="64"/>
      <c r="K475" s="64"/>
      <c r="L475" s="62"/>
      <c r="M475" s="223"/>
      <c r="N475" s="43"/>
      <c r="O475" s="43"/>
      <c r="P475" s="43"/>
      <c r="Q475" s="43"/>
      <c r="R475" s="43"/>
      <c r="S475" s="43"/>
      <c r="T475" s="79"/>
      <c r="AT475" s="25" t="s">
        <v>506</v>
      </c>
      <c r="AU475" s="25" t="s">
        <v>80</v>
      </c>
    </row>
    <row r="476" spans="2:65" s="1" customFormat="1" ht="16.5" customHeight="1">
      <c r="B476" s="42"/>
      <c r="C476" s="209" t="s">
        <v>1966</v>
      </c>
      <c r="D476" s="209" t="s">
        <v>498</v>
      </c>
      <c r="E476" s="210" t="s">
        <v>9820</v>
      </c>
      <c r="F476" s="211" t="s">
        <v>9821</v>
      </c>
      <c r="G476" s="212" t="s">
        <v>2537</v>
      </c>
      <c r="H476" s="213">
        <v>16</v>
      </c>
      <c r="I476" s="214"/>
      <c r="J476" s="215">
        <f>ROUND(I476*H476,2)</f>
        <v>0</v>
      </c>
      <c r="K476" s="211" t="s">
        <v>23</v>
      </c>
      <c r="L476" s="62"/>
      <c r="M476" s="216" t="s">
        <v>23</v>
      </c>
      <c r="N476" s="217" t="s">
        <v>44</v>
      </c>
      <c r="O476" s="43"/>
      <c r="P476" s="218">
        <f>O476*H476</f>
        <v>0</v>
      </c>
      <c r="Q476" s="218">
        <v>13.1</v>
      </c>
      <c r="R476" s="218">
        <f>Q476*H476</f>
        <v>209.6</v>
      </c>
      <c r="S476" s="218">
        <v>0</v>
      </c>
      <c r="T476" s="219">
        <f>S476*H476</f>
        <v>0</v>
      </c>
      <c r="AR476" s="25" t="s">
        <v>502</v>
      </c>
      <c r="AT476" s="25" t="s">
        <v>498</v>
      </c>
      <c r="AU476" s="25" t="s">
        <v>80</v>
      </c>
      <c r="AY476" s="25" t="s">
        <v>492</v>
      </c>
      <c r="BE476" s="220">
        <f>IF(N476="základní",J476,0)</f>
        <v>0</v>
      </c>
      <c r="BF476" s="220">
        <f>IF(N476="snížená",J476,0)</f>
        <v>0</v>
      </c>
      <c r="BG476" s="220">
        <f>IF(N476="zákl. přenesená",J476,0)</f>
        <v>0</v>
      </c>
      <c r="BH476" s="220">
        <f>IF(N476="sníž. přenesená",J476,0)</f>
        <v>0</v>
      </c>
      <c r="BI476" s="220">
        <f>IF(N476="nulová",J476,0)</f>
        <v>0</v>
      </c>
      <c r="BJ476" s="25" t="s">
        <v>80</v>
      </c>
      <c r="BK476" s="220">
        <f>ROUND(I476*H476,2)</f>
        <v>0</v>
      </c>
      <c r="BL476" s="25" t="s">
        <v>502</v>
      </c>
      <c r="BM476" s="25" t="s">
        <v>2710</v>
      </c>
    </row>
    <row r="477" spans="2:65" s="1" customFormat="1">
      <c r="B477" s="42"/>
      <c r="C477" s="64"/>
      <c r="D477" s="221" t="s">
        <v>506</v>
      </c>
      <c r="E477" s="64"/>
      <c r="F477" s="222" t="s">
        <v>9821</v>
      </c>
      <c r="G477" s="64"/>
      <c r="H477" s="64"/>
      <c r="I477" s="177"/>
      <c r="J477" s="64"/>
      <c r="K477" s="64"/>
      <c r="L477" s="62"/>
      <c r="M477" s="223"/>
      <c r="N477" s="43"/>
      <c r="O477" s="43"/>
      <c r="P477" s="43"/>
      <c r="Q477" s="43"/>
      <c r="R477" s="43"/>
      <c r="S477" s="43"/>
      <c r="T477" s="79"/>
      <c r="AT477" s="25" t="s">
        <v>506</v>
      </c>
      <c r="AU477" s="25" t="s">
        <v>80</v>
      </c>
    </row>
    <row r="478" spans="2:65" s="1" customFormat="1" ht="24">
      <c r="B478" s="42"/>
      <c r="C478" s="64"/>
      <c r="D478" s="227" t="s">
        <v>2254</v>
      </c>
      <c r="E478" s="64"/>
      <c r="F478" s="273" t="s">
        <v>9800</v>
      </c>
      <c r="G478" s="64"/>
      <c r="H478" s="64"/>
      <c r="I478" s="177"/>
      <c r="J478" s="64"/>
      <c r="K478" s="64"/>
      <c r="L478" s="62"/>
      <c r="M478" s="223"/>
      <c r="N478" s="43"/>
      <c r="O478" s="43"/>
      <c r="P478" s="43"/>
      <c r="Q478" s="43"/>
      <c r="R478" s="43"/>
      <c r="S478" s="43"/>
      <c r="T478" s="79"/>
      <c r="AT478" s="25" t="s">
        <v>2254</v>
      </c>
      <c r="AU478" s="25" t="s">
        <v>80</v>
      </c>
    </row>
    <row r="479" spans="2:65" s="1" customFormat="1" ht="16.5" customHeight="1">
      <c r="B479" s="42"/>
      <c r="C479" s="209" t="s">
        <v>1971</v>
      </c>
      <c r="D479" s="209" t="s">
        <v>498</v>
      </c>
      <c r="E479" s="210" t="s">
        <v>9822</v>
      </c>
      <c r="F479" s="211" t="s">
        <v>9823</v>
      </c>
      <c r="G479" s="212" t="s">
        <v>2537</v>
      </c>
      <c r="H479" s="213">
        <v>10</v>
      </c>
      <c r="I479" s="214"/>
      <c r="J479" s="215">
        <f>ROUND(I479*H479,2)</f>
        <v>0</v>
      </c>
      <c r="K479" s="211" t="s">
        <v>23</v>
      </c>
      <c r="L479" s="62"/>
      <c r="M479" s="216" t="s">
        <v>23</v>
      </c>
      <c r="N479" s="217" t="s">
        <v>44</v>
      </c>
      <c r="O479" s="43"/>
      <c r="P479" s="218">
        <f>O479*H479</f>
        <v>0</v>
      </c>
      <c r="Q479" s="218">
        <v>0</v>
      </c>
      <c r="R479" s="218">
        <f>Q479*H479</f>
        <v>0</v>
      </c>
      <c r="S479" s="218">
        <v>0</v>
      </c>
      <c r="T479" s="219">
        <f>S479*H479</f>
        <v>0</v>
      </c>
      <c r="AR479" s="25" t="s">
        <v>502</v>
      </c>
      <c r="AT479" s="25" t="s">
        <v>498</v>
      </c>
      <c r="AU479" s="25" t="s">
        <v>80</v>
      </c>
      <c r="AY479" s="25" t="s">
        <v>492</v>
      </c>
      <c r="BE479" s="220">
        <f>IF(N479="základní",J479,0)</f>
        <v>0</v>
      </c>
      <c r="BF479" s="220">
        <f>IF(N479="snížená",J479,0)</f>
        <v>0</v>
      </c>
      <c r="BG479" s="220">
        <f>IF(N479="zákl. přenesená",J479,0)</f>
        <v>0</v>
      </c>
      <c r="BH479" s="220">
        <f>IF(N479="sníž. přenesená",J479,0)</f>
        <v>0</v>
      </c>
      <c r="BI479" s="220">
        <f>IF(N479="nulová",J479,0)</f>
        <v>0</v>
      </c>
      <c r="BJ479" s="25" t="s">
        <v>80</v>
      </c>
      <c r="BK479" s="220">
        <f>ROUND(I479*H479,2)</f>
        <v>0</v>
      </c>
      <c r="BL479" s="25" t="s">
        <v>502</v>
      </c>
      <c r="BM479" s="25" t="s">
        <v>2722</v>
      </c>
    </row>
    <row r="480" spans="2:65" s="1" customFormat="1">
      <c r="B480" s="42"/>
      <c r="C480" s="64"/>
      <c r="D480" s="227" t="s">
        <v>506</v>
      </c>
      <c r="E480" s="64"/>
      <c r="F480" s="274" t="s">
        <v>9823</v>
      </c>
      <c r="G480" s="64"/>
      <c r="H480" s="64"/>
      <c r="I480" s="177"/>
      <c r="J480" s="64"/>
      <c r="K480" s="64"/>
      <c r="L480" s="62"/>
      <c r="M480" s="223"/>
      <c r="N480" s="43"/>
      <c r="O480" s="43"/>
      <c r="P480" s="43"/>
      <c r="Q480" s="43"/>
      <c r="R480" s="43"/>
      <c r="S480" s="43"/>
      <c r="T480" s="79"/>
      <c r="AT480" s="25" t="s">
        <v>506</v>
      </c>
      <c r="AU480" s="25" t="s">
        <v>80</v>
      </c>
    </row>
    <row r="481" spans="2:65" s="1" customFormat="1" ht="16.5" customHeight="1">
      <c r="B481" s="42"/>
      <c r="C481" s="209" t="s">
        <v>1977</v>
      </c>
      <c r="D481" s="209" t="s">
        <v>498</v>
      </c>
      <c r="E481" s="210" t="s">
        <v>9824</v>
      </c>
      <c r="F481" s="211" t="s">
        <v>9825</v>
      </c>
      <c r="G481" s="212" t="s">
        <v>2537</v>
      </c>
      <c r="H481" s="213">
        <v>2</v>
      </c>
      <c r="I481" s="214"/>
      <c r="J481" s="215">
        <f>ROUND(I481*H481,2)</f>
        <v>0</v>
      </c>
      <c r="K481" s="211" t="s">
        <v>23</v>
      </c>
      <c r="L481" s="62"/>
      <c r="M481" s="216" t="s">
        <v>23</v>
      </c>
      <c r="N481" s="217" t="s">
        <v>44</v>
      </c>
      <c r="O481" s="43"/>
      <c r="P481" s="218">
        <f>O481*H481</f>
        <v>0</v>
      </c>
      <c r="Q481" s="218">
        <v>0</v>
      </c>
      <c r="R481" s="218">
        <f>Q481*H481</f>
        <v>0</v>
      </c>
      <c r="S481" s="218">
        <v>0</v>
      </c>
      <c r="T481" s="219">
        <f>S481*H481</f>
        <v>0</v>
      </c>
      <c r="AR481" s="25" t="s">
        <v>502</v>
      </c>
      <c r="AT481" s="25" t="s">
        <v>498</v>
      </c>
      <c r="AU481" s="25" t="s">
        <v>80</v>
      </c>
      <c r="AY481" s="25" t="s">
        <v>492</v>
      </c>
      <c r="BE481" s="220">
        <f>IF(N481="základní",J481,0)</f>
        <v>0</v>
      </c>
      <c r="BF481" s="220">
        <f>IF(N481="snížená",J481,0)</f>
        <v>0</v>
      </c>
      <c r="BG481" s="220">
        <f>IF(N481="zákl. přenesená",J481,0)</f>
        <v>0</v>
      </c>
      <c r="BH481" s="220">
        <f>IF(N481="sníž. přenesená",J481,0)</f>
        <v>0</v>
      </c>
      <c r="BI481" s="220">
        <f>IF(N481="nulová",J481,0)</f>
        <v>0</v>
      </c>
      <c r="BJ481" s="25" t="s">
        <v>80</v>
      </c>
      <c r="BK481" s="220">
        <f>ROUND(I481*H481,2)</f>
        <v>0</v>
      </c>
      <c r="BL481" s="25" t="s">
        <v>502</v>
      </c>
      <c r="BM481" s="25" t="s">
        <v>2737</v>
      </c>
    </row>
    <row r="482" spans="2:65" s="1" customFormat="1">
      <c r="B482" s="42"/>
      <c r="C482" s="64"/>
      <c r="D482" s="227" t="s">
        <v>506</v>
      </c>
      <c r="E482" s="64"/>
      <c r="F482" s="274" t="s">
        <v>9825</v>
      </c>
      <c r="G482" s="64"/>
      <c r="H482" s="64"/>
      <c r="I482" s="177"/>
      <c r="J482" s="64"/>
      <c r="K482" s="64"/>
      <c r="L482" s="62"/>
      <c r="M482" s="223"/>
      <c r="N482" s="43"/>
      <c r="O482" s="43"/>
      <c r="P482" s="43"/>
      <c r="Q482" s="43"/>
      <c r="R482" s="43"/>
      <c r="S482" s="43"/>
      <c r="T482" s="79"/>
      <c r="AT482" s="25" t="s">
        <v>506</v>
      </c>
      <c r="AU482" s="25" t="s">
        <v>80</v>
      </c>
    </row>
    <row r="483" spans="2:65" s="1" customFormat="1" ht="16.5" customHeight="1">
      <c r="B483" s="42"/>
      <c r="C483" s="209" t="s">
        <v>1982</v>
      </c>
      <c r="D483" s="209" t="s">
        <v>498</v>
      </c>
      <c r="E483" s="210" t="s">
        <v>9826</v>
      </c>
      <c r="F483" s="211" t="s">
        <v>9827</v>
      </c>
      <c r="G483" s="212" t="s">
        <v>9577</v>
      </c>
      <c r="H483" s="213">
        <v>80</v>
      </c>
      <c r="I483" s="214"/>
      <c r="J483" s="215">
        <f>ROUND(I483*H483,2)</f>
        <v>0</v>
      </c>
      <c r="K483" s="211" t="s">
        <v>23</v>
      </c>
      <c r="L483" s="62"/>
      <c r="M483" s="216" t="s">
        <v>23</v>
      </c>
      <c r="N483" s="217" t="s">
        <v>44</v>
      </c>
      <c r="O483" s="43"/>
      <c r="P483" s="218">
        <f>O483*H483</f>
        <v>0</v>
      </c>
      <c r="Q483" s="218">
        <v>7.4</v>
      </c>
      <c r="R483" s="218">
        <f>Q483*H483</f>
        <v>592</v>
      </c>
      <c r="S483" s="218">
        <v>0</v>
      </c>
      <c r="T483" s="219">
        <f>S483*H483</f>
        <v>0</v>
      </c>
      <c r="AR483" s="25" t="s">
        <v>502</v>
      </c>
      <c r="AT483" s="25" t="s">
        <v>498</v>
      </c>
      <c r="AU483" s="25" t="s">
        <v>80</v>
      </c>
      <c r="AY483" s="25" t="s">
        <v>492</v>
      </c>
      <c r="BE483" s="220">
        <f>IF(N483="základní",J483,0)</f>
        <v>0</v>
      </c>
      <c r="BF483" s="220">
        <f>IF(N483="snížená",J483,0)</f>
        <v>0</v>
      </c>
      <c r="BG483" s="220">
        <f>IF(N483="zákl. přenesená",J483,0)</f>
        <v>0</v>
      </c>
      <c r="BH483" s="220">
        <f>IF(N483="sníž. přenesená",J483,0)</f>
        <v>0</v>
      </c>
      <c r="BI483" s="220">
        <f>IF(N483="nulová",J483,0)</f>
        <v>0</v>
      </c>
      <c r="BJ483" s="25" t="s">
        <v>80</v>
      </c>
      <c r="BK483" s="220">
        <f>ROUND(I483*H483,2)</f>
        <v>0</v>
      </c>
      <c r="BL483" s="25" t="s">
        <v>502</v>
      </c>
      <c r="BM483" s="25" t="s">
        <v>2746</v>
      </c>
    </row>
    <row r="484" spans="2:65" s="1" customFormat="1">
      <c r="B484" s="42"/>
      <c r="C484" s="64"/>
      <c r="D484" s="227" t="s">
        <v>506</v>
      </c>
      <c r="E484" s="64"/>
      <c r="F484" s="274" t="s">
        <v>9828</v>
      </c>
      <c r="G484" s="64"/>
      <c r="H484" s="64"/>
      <c r="I484" s="177"/>
      <c r="J484" s="64"/>
      <c r="K484" s="64"/>
      <c r="L484" s="62"/>
      <c r="M484" s="223"/>
      <c r="N484" s="43"/>
      <c r="O484" s="43"/>
      <c r="P484" s="43"/>
      <c r="Q484" s="43"/>
      <c r="R484" s="43"/>
      <c r="S484" s="43"/>
      <c r="T484" s="79"/>
      <c r="AT484" s="25" t="s">
        <v>506</v>
      </c>
      <c r="AU484" s="25" t="s">
        <v>80</v>
      </c>
    </row>
    <row r="485" spans="2:65" s="1" customFormat="1" ht="16.5" customHeight="1">
      <c r="B485" s="42"/>
      <c r="C485" s="209" t="s">
        <v>1987</v>
      </c>
      <c r="D485" s="209" t="s">
        <v>498</v>
      </c>
      <c r="E485" s="210" t="s">
        <v>9829</v>
      </c>
      <c r="F485" s="211" t="s">
        <v>9830</v>
      </c>
      <c r="G485" s="212" t="s">
        <v>9577</v>
      </c>
      <c r="H485" s="213">
        <v>55</v>
      </c>
      <c r="I485" s="214"/>
      <c r="J485" s="215">
        <f>ROUND(I485*H485,2)</f>
        <v>0</v>
      </c>
      <c r="K485" s="211" t="s">
        <v>23</v>
      </c>
      <c r="L485" s="62"/>
      <c r="M485" s="216" t="s">
        <v>23</v>
      </c>
      <c r="N485" s="217" t="s">
        <v>44</v>
      </c>
      <c r="O485" s="43"/>
      <c r="P485" s="218">
        <f>O485*H485</f>
        <v>0</v>
      </c>
      <c r="Q485" s="218">
        <v>4.7</v>
      </c>
      <c r="R485" s="218">
        <f>Q485*H485</f>
        <v>258.5</v>
      </c>
      <c r="S485" s="218">
        <v>0</v>
      </c>
      <c r="T485" s="219">
        <f>S485*H485</f>
        <v>0</v>
      </c>
      <c r="AR485" s="25" t="s">
        <v>502</v>
      </c>
      <c r="AT485" s="25" t="s">
        <v>498</v>
      </c>
      <c r="AU485" s="25" t="s">
        <v>80</v>
      </c>
      <c r="AY485" s="25" t="s">
        <v>492</v>
      </c>
      <c r="BE485" s="220">
        <f>IF(N485="základní",J485,0)</f>
        <v>0</v>
      </c>
      <c r="BF485" s="220">
        <f>IF(N485="snížená",J485,0)</f>
        <v>0</v>
      </c>
      <c r="BG485" s="220">
        <f>IF(N485="zákl. přenesená",J485,0)</f>
        <v>0</v>
      </c>
      <c r="BH485" s="220">
        <f>IF(N485="sníž. přenesená",J485,0)</f>
        <v>0</v>
      </c>
      <c r="BI485" s="220">
        <f>IF(N485="nulová",J485,0)</f>
        <v>0</v>
      </c>
      <c r="BJ485" s="25" t="s">
        <v>80</v>
      </c>
      <c r="BK485" s="220">
        <f>ROUND(I485*H485,2)</f>
        <v>0</v>
      </c>
      <c r="BL485" s="25" t="s">
        <v>502</v>
      </c>
      <c r="BM485" s="25" t="s">
        <v>2767</v>
      </c>
    </row>
    <row r="486" spans="2:65" s="1" customFormat="1">
      <c r="B486" s="42"/>
      <c r="C486" s="64"/>
      <c r="D486" s="227" t="s">
        <v>506</v>
      </c>
      <c r="E486" s="64"/>
      <c r="F486" s="274" t="s">
        <v>9831</v>
      </c>
      <c r="G486" s="64"/>
      <c r="H486" s="64"/>
      <c r="I486" s="177"/>
      <c r="J486" s="64"/>
      <c r="K486" s="64"/>
      <c r="L486" s="62"/>
      <c r="M486" s="223"/>
      <c r="N486" s="43"/>
      <c r="O486" s="43"/>
      <c r="P486" s="43"/>
      <c r="Q486" s="43"/>
      <c r="R486" s="43"/>
      <c r="S486" s="43"/>
      <c r="T486" s="79"/>
      <c r="AT486" s="25" t="s">
        <v>506</v>
      </c>
      <c r="AU486" s="25" t="s">
        <v>80</v>
      </c>
    </row>
    <row r="487" spans="2:65" s="1" customFormat="1" ht="16.5" customHeight="1">
      <c r="B487" s="42"/>
      <c r="C487" s="209" t="s">
        <v>1993</v>
      </c>
      <c r="D487" s="209" t="s">
        <v>498</v>
      </c>
      <c r="E487" s="210" t="s">
        <v>9832</v>
      </c>
      <c r="F487" s="211" t="s">
        <v>9833</v>
      </c>
      <c r="G487" s="212" t="s">
        <v>9577</v>
      </c>
      <c r="H487" s="213">
        <v>12</v>
      </c>
      <c r="I487" s="214"/>
      <c r="J487" s="215">
        <f>ROUND(I487*H487,2)</f>
        <v>0</v>
      </c>
      <c r="K487" s="211" t="s">
        <v>23</v>
      </c>
      <c r="L487" s="62"/>
      <c r="M487" s="216" t="s">
        <v>23</v>
      </c>
      <c r="N487" s="217" t="s">
        <v>44</v>
      </c>
      <c r="O487" s="43"/>
      <c r="P487" s="218">
        <f>O487*H487</f>
        <v>0</v>
      </c>
      <c r="Q487" s="218">
        <v>87</v>
      </c>
      <c r="R487" s="218">
        <f>Q487*H487</f>
        <v>1044</v>
      </c>
      <c r="S487" s="218">
        <v>0</v>
      </c>
      <c r="T487" s="219">
        <f>S487*H487</f>
        <v>0</v>
      </c>
      <c r="AR487" s="25" t="s">
        <v>502</v>
      </c>
      <c r="AT487" s="25" t="s">
        <v>498</v>
      </c>
      <c r="AU487" s="25" t="s">
        <v>80</v>
      </c>
      <c r="AY487" s="25" t="s">
        <v>492</v>
      </c>
      <c r="BE487" s="220">
        <f>IF(N487="základní",J487,0)</f>
        <v>0</v>
      </c>
      <c r="BF487" s="220">
        <f>IF(N487="snížená",J487,0)</f>
        <v>0</v>
      </c>
      <c r="BG487" s="220">
        <f>IF(N487="zákl. přenesená",J487,0)</f>
        <v>0</v>
      </c>
      <c r="BH487" s="220">
        <f>IF(N487="sníž. přenesená",J487,0)</f>
        <v>0</v>
      </c>
      <c r="BI487" s="220">
        <f>IF(N487="nulová",J487,0)</f>
        <v>0</v>
      </c>
      <c r="BJ487" s="25" t="s">
        <v>80</v>
      </c>
      <c r="BK487" s="220">
        <f>ROUND(I487*H487,2)</f>
        <v>0</v>
      </c>
      <c r="BL487" s="25" t="s">
        <v>502</v>
      </c>
      <c r="BM487" s="25" t="s">
        <v>2806</v>
      </c>
    </row>
    <row r="488" spans="2:65" s="1" customFormat="1">
      <c r="B488" s="42"/>
      <c r="C488" s="64"/>
      <c r="D488" s="227" t="s">
        <v>506</v>
      </c>
      <c r="E488" s="64"/>
      <c r="F488" s="274" t="s">
        <v>9833</v>
      </c>
      <c r="G488" s="64"/>
      <c r="H488" s="64"/>
      <c r="I488" s="177"/>
      <c r="J488" s="64"/>
      <c r="K488" s="64"/>
      <c r="L488" s="62"/>
      <c r="M488" s="223"/>
      <c r="N488" s="43"/>
      <c r="O488" s="43"/>
      <c r="P488" s="43"/>
      <c r="Q488" s="43"/>
      <c r="R488" s="43"/>
      <c r="S488" s="43"/>
      <c r="T488" s="79"/>
      <c r="AT488" s="25" t="s">
        <v>506</v>
      </c>
      <c r="AU488" s="25" t="s">
        <v>80</v>
      </c>
    </row>
    <row r="489" spans="2:65" s="1" customFormat="1" ht="16.5" customHeight="1">
      <c r="B489" s="42"/>
      <c r="C489" s="209" t="s">
        <v>2000</v>
      </c>
      <c r="D489" s="209" t="s">
        <v>498</v>
      </c>
      <c r="E489" s="210" t="s">
        <v>9575</v>
      </c>
      <c r="F489" s="211" t="s">
        <v>9576</v>
      </c>
      <c r="G489" s="212" t="s">
        <v>9577</v>
      </c>
      <c r="H489" s="213">
        <v>5</v>
      </c>
      <c r="I489" s="214"/>
      <c r="J489" s="215">
        <f>ROUND(I489*H489,2)</f>
        <v>0</v>
      </c>
      <c r="K489" s="211" t="s">
        <v>23</v>
      </c>
      <c r="L489" s="62"/>
      <c r="M489" s="216" t="s">
        <v>23</v>
      </c>
      <c r="N489" s="217" t="s">
        <v>44</v>
      </c>
      <c r="O489" s="43"/>
      <c r="P489" s="218">
        <f>O489*H489</f>
        <v>0</v>
      </c>
      <c r="Q489" s="218">
        <v>74</v>
      </c>
      <c r="R489" s="218">
        <f>Q489*H489</f>
        <v>370</v>
      </c>
      <c r="S489" s="218">
        <v>0</v>
      </c>
      <c r="T489" s="219">
        <f>S489*H489</f>
        <v>0</v>
      </c>
      <c r="AR489" s="25" t="s">
        <v>502</v>
      </c>
      <c r="AT489" s="25" t="s">
        <v>498</v>
      </c>
      <c r="AU489" s="25" t="s">
        <v>80</v>
      </c>
      <c r="AY489" s="25" t="s">
        <v>492</v>
      </c>
      <c r="BE489" s="220">
        <f>IF(N489="základní",J489,0)</f>
        <v>0</v>
      </c>
      <c r="BF489" s="220">
        <f>IF(N489="snížená",J489,0)</f>
        <v>0</v>
      </c>
      <c r="BG489" s="220">
        <f>IF(N489="zákl. přenesená",J489,0)</f>
        <v>0</v>
      </c>
      <c r="BH489" s="220">
        <f>IF(N489="sníž. přenesená",J489,0)</f>
        <v>0</v>
      </c>
      <c r="BI489" s="220">
        <f>IF(N489="nulová",J489,0)</f>
        <v>0</v>
      </c>
      <c r="BJ489" s="25" t="s">
        <v>80</v>
      </c>
      <c r="BK489" s="220">
        <f>ROUND(I489*H489,2)</f>
        <v>0</v>
      </c>
      <c r="BL489" s="25" t="s">
        <v>502</v>
      </c>
      <c r="BM489" s="25" t="s">
        <v>2839</v>
      </c>
    </row>
    <row r="490" spans="2:65" s="1" customFormat="1">
      <c r="B490" s="42"/>
      <c r="C490" s="64"/>
      <c r="D490" s="227" t="s">
        <v>506</v>
      </c>
      <c r="E490" s="64"/>
      <c r="F490" s="274" t="s">
        <v>9576</v>
      </c>
      <c r="G490" s="64"/>
      <c r="H490" s="64"/>
      <c r="I490" s="177"/>
      <c r="J490" s="64"/>
      <c r="K490" s="64"/>
      <c r="L490" s="62"/>
      <c r="M490" s="223"/>
      <c r="N490" s="43"/>
      <c r="O490" s="43"/>
      <c r="P490" s="43"/>
      <c r="Q490" s="43"/>
      <c r="R490" s="43"/>
      <c r="S490" s="43"/>
      <c r="T490" s="79"/>
      <c r="AT490" s="25" t="s">
        <v>506</v>
      </c>
      <c r="AU490" s="25" t="s">
        <v>80</v>
      </c>
    </row>
    <row r="491" spans="2:65" s="1" customFormat="1" ht="16.5" customHeight="1">
      <c r="B491" s="42"/>
      <c r="C491" s="209" t="s">
        <v>2005</v>
      </c>
      <c r="D491" s="209" t="s">
        <v>498</v>
      </c>
      <c r="E491" s="210" t="s">
        <v>9834</v>
      </c>
      <c r="F491" s="211" t="s">
        <v>9835</v>
      </c>
      <c r="G491" s="212" t="s">
        <v>9577</v>
      </c>
      <c r="H491" s="213">
        <v>52</v>
      </c>
      <c r="I491" s="214"/>
      <c r="J491" s="215">
        <f>ROUND(I491*H491,2)</f>
        <v>0</v>
      </c>
      <c r="K491" s="211" t="s">
        <v>23</v>
      </c>
      <c r="L491" s="62"/>
      <c r="M491" s="216" t="s">
        <v>23</v>
      </c>
      <c r="N491" s="217" t="s">
        <v>44</v>
      </c>
      <c r="O491" s="43"/>
      <c r="P491" s="218">
        <f>O491*H491</f>
        <v>0</v>
      </c>
      <c r="Q491" s="218">
        <v>74</v>
      </c>
      <c r="R491" s="218">
        <f>Q491*H491</f>
        <v>3848</v>
      </c>
      <c r="S491" s="218">
        <v>0</v>
      </c>
      <c r="T491" s="219">
        <f>S491*H491</f>
        <v>0</v>
      </c>
      <c r="AR491" s="25" t="s">
        <v>502</v>
      </c>
      <c r="AT491" s="25" t="s">
        <v>498</v>
      </c>
      <c r="AU491" s="25" t="s">
        <v>80</v>
      </c>
      <c r="AY491" s="25" t="s">
        <v>492</v>
      </c>
      <c r="BE491" s="220">
        <f>IF(N491="základní",J491,0)</f>
        <v>0</v>
      </c>
      <c r="BF491" s="220">
        <f>IF(N491="snížená",J491,0)</f>
        <v>0</v>
      </c>
      <c r="BG491" s="220">
        <f>IF(N491="zákl. přenesená",J491,0)</f>
        <v>0</v>
      </c>
      <c r="BH491" s="220">
        <f>IF(N491="sníž. přenesená",J491,0)</f>
        <v>0</v>
      </c>
      <c r="BI491" s="220">
        <f>IF(N491="nulová",J491,0)</f>
        <v>0</v>
      </c>
      <c r="BJ491" s="25" t="s">
        <v>80</v>
      </c>
      <c r="BK491" s="220">
        <f>ROUND(I491*H491,2)</f>
        <v>0</v>
      </c>
      <c r="BL491" s="25" t="s">
        <v>502</v>
      </c>
      <c r="BM491" s="25" t="s">
        <v>2861</v>
      </c>
    </row>
    <row r="492" spans="2:65" s="1" customFormat="1">
      <c r="B492" s="42"/>
      <c r="C492" s="64"/>
      <c r="D492" s="227" t="s">
        <v>506</v>
      </c>
      <c r="E492" s="64"/>
      <c r="F492" s="274" t="s">
        <v>9835</v>
      </c>
      <c r="G492" s="64"/>
      <c r="H492" s="64"/>
      <c r="I492" s="177"/>
      <c r="J492" s="64"/>
      <c r="K492" s="64"/>
      <c r="L492" s="62"/>
      <c r="M492" s="223"/>
      <c r="N492" s="43"/>
      <c r="O492" s="43"/>
      <c r="P492" s="43"/>
      <c r="Q492" s="43"/>
      <c r="R492" s="43"/>
      <c r="S492" s="43"/>
      <c r="T492" s="79"/>
      <c r="AT492" s="25" t="s">
        <v>506</v>
      </c>
      <c r="AU492" s="25" t="s">
        <v>80</v>
      </c>
    </row>
    <row r="493" spans="2:65" s="1" customFormat="1" ht="16.5" customHeight="1">
      <c r="B493" s="42"/>
      <c r="C493" s="209" t="s">
        <v>2011</v>
      </c>
      <c r="D493" s="209" t="s">
        <v>498</v>
      </c>
      <c r="E493" s="210" t="s">
        <v>9584</v>
      </c>
      <c r="F493" s="211" t="s">
        <v>9585</v>
      </c>
      <c r="G493" s="212" t="s">
        <v>9577</v>
      </c>
      <c r="H493" s="213">
        <v>142</v>
      </c>
      <c r="I493" s="214"/>
      <c r="J493" s="215">
        <f>ROUND(I493*H493,2)</f>
        <v>0</v>
      </c>
      <c r="K493" s="211" t="s">
        <v>23</v>
      </c>
      <c r="L493" s="62"/>
      <c r="M493" s="216" t="s">
        <v>23</v>
      </c>
      <c r="N493" s="217" t="s">
        <v>44</v>
      </c>
      <c r="O493" s="43"/>
      <c r="P493" s="218">
        <f>O493*H493</f>
        <v>0</v>
      </c>
      <c r="Q493" s="218">
        <v>43</v>
      </c>
      <c r="R493" s="218">
        <f>Q493*H493</f>
        <v>6106</v>
      </c>
      <c r="S493" s="218">
        <v>0</v>
      </c>
      <c r="T493" s="219">
        <f>S493*H493</f>
        <v>0</v>
      </c>
      <c r="AR493" s="25" t="s">
        <v>502</v>
      </c>
      <c r="AT493" s="25" t="s">
        <v>498</v>
      </c>
      <c r="AU493" s="25" t="s">
        <v>80</v>
      </c>
      <c r="AY493" s="25" t="s">
        <v>492</v>
      </c>
      <c r="BE493" s="220">
        <f>IF(N493="základní",J493,0)</f>
        <v>0</v>
      </c>
      <c r="BF493" s="220">
        <f>IF(N493="snížená",J493,0)</f>
        <v>0</v>
      </c>
      <c r="BG493" s="220">
        <f>IF(N493="zákl. přenesená",J493,0)</f>
        <v>0</v>
      </c>
      <c r="BH493" s="220">
        <f>IF(N493="sníž. přenesená",J493,0)</f>
        <v>0</v>
      </c>
      <c r="BI493" s="220">
        <f>IF(N493="nulová",J493,0)</f>
        <v>0</v>
      </c>
      <c r="BJ493" s="25" t="s">
        <v>80</v>
      </c>
      <c r="BK493" s="220">
        <f>ROUND(I493*H493,2)</f>
        <v>0</v>
      </c>
      <c r="BL493" s="25" t="s">
        <v>502</v>
      </c>
      <c r="BM493" s="25" t="s">
        <v>2890</v>
      </c>
    </row>
    <row r="494" spans="2:65" s="1" customFormat="1">
      <c r="B494" s="42"/>
      <c r="C494" s="64"/>
      <c r="D494" s="227" t="s">
        <v>506</v>
      </c>
      <c r="E494" s="64"/>
      <c r="F494" s="274" t="s">
        <v>9585</v>
      </c>
      <c r="G494" s="64"/>
      <c r="H494" s="64"/>
      <c r="I494" s="177"/>
      <c r="J494" s="64"/>
      <c r="K494" s="64"/>
      <c r="L494" s="62"/>
      <c r="M494" s="223"/>
      <c r="N494" s="43"/>
      <c r="O494" s="43"/>
      <c r="P494" s="43"/>
      <c r="Q494" s="43"/>
      <c r="R494" s="43"/>
      <c r="S494" s="43"/>
      <c r="T494" s="79"/>
      <c r="AT494" s="25" t="s">
        <v>506</v>
      </c>
      <c r="AU494" s="25" t="s">
        <v>80</v>
      </c>
    </row>
    <row r="495" spans="2:65" s="1" customFormat="1" ht="16.5" customHeight="1">
      <c r="B495" s="42"/>
      <c r="C495" s="209" t="s">
        <v>2021</v>
      </c>
      <c r="D495" s="209" t="s">
        <v>498</v>
      </c>
      <c r="E495" s="210" t="s">
        <v>9836</v>
      </c>
      <c r="F495" s="211" t="s">
        <v>9837</v>
      </c>
      <c r="G495" s="212" t="s">
        <v>9577</v>
      </c>
      <c r="H495" s="213">
        <v>145</v>
      </c>
      <c r="I495" s="214"/>
      <c r="J495" s="215">
        <f>ROUND(I495*H495,2)</f>
        <v>0</v>
      </c>
      <c r="K495" s="211" t="s">
        <v>23</v>
      </c>
      <c r="L495" s="62"/>
      <c r="M495" s="216" t="s">
        <v>23</v>
      </c>
      <c r="N495" s="217" t="s">
        <v>44</v>
      </c>
      <c r="O495" s="43"/>
      <c r="P495" s="218">
        <f>O495*H495</f>
        <v>0</v>
      </c>
      <c r="Q495" s="218">
        <v>33</v>
      </c>
      <c r="R495" s="218">
        <f>Q495*H495</f>
        <v>4785</v>
      </c>
      <c r="S495" s="218">
        <v>0</v>
      </c>
      <c r="T495" s="219">
        <f>S495*H495</f>
        <v>0</v>
      </c>
      <c r="AR495" s="25" t="s">
        <v>502</v>
      </c>
      <c r="AT495" s="25" t="s">
        <v>498</v>
      </c>
      <c r="AU495" s="25" t="s">
        <v>80</v>
      </c>
      <c r="AY495" s="25" t="s">
        <v>492</v>
      </c>
      <c r="BE495" s="220">
        <f>IF(N495="základní",J495,0)</f>
        <v>0</v>
      </c>
      <c r="BF495" s="220">
        <f>IF(N495="snížená",J495,0)</f>
        <v>0</v>
      </c>
      <c r="BG495" s="220">
        <f>IF(N495="zákl. přenesená",J495,0)</f>
        <v>0</v>
      </c>
      <c r="BH495" s="220">
        <f>IF(N495="sníž. přenesená",J495,0)</f>
        <v>0</v>
      </c>
      <c r="BI495" s="220">
        <f>IF(N495="nulová",J495,0)</f>
        <v>0</v>
      </c>
      <c r="BJ495" s="25" t="s">
        <v>80</v>
      </c>
      <c r="BK495" s="220">
        <f>ROUND(I495*H495,2)</f>
        <v>0</v>
      </c>
      <c r="BL495" s="25" t="s">
        <v>502</v>
      </c>
      <c r="BM495" s="25" t="s">
        <v>2907</v>
      </c>
    </row>
    <row r="496" spans="2:65" s="1" customFormat="1">
      <c r="B496" s="42"/>
      <c r="C496" s="64"/>
      <c r="D496" s="227" t="s">
        <v>506</v>
      </c>
      <c r="E496" s="64"/>
      <c r="F496" s="274" t="s">
        <v>9837</v>
      </c>
      <c r="G496" s="64"/>
      <c r="H496" s="64"/>
      <c r="I496" s="177"/>
      <c r="J496" s="64"/>
      <c r="K496" s="64"/>
      <c r="L496" s="62"/>
      <c r="M496" s="223"/>
      <c r="N496" s="43"/>
      <c r="O496" s="43"/>
      <c r="P496" s="43"/>
      <c r="Q496" s="43"/>
      <c r="R496" s="43"/>
      <c r="S496" s="43"/>
      <c r="T496" s="79"/>
      <c r="AT496" s="25" t="s">
        <v>506</v>
      </c>
      <c r="AU496" s="25" t="s">
        <v>80</v>
      </c>
    </row>
    <row r="497" spans="2:65" s="1" customFormat="1" ht="16.5" customHeight="1">
      <c r="B497" s="42"/>
      <c r="C497" s="209" t="s">
        <v>2029</v>
      </c>
      <c r="D497" s="209" t="s">
        <v>498</v>
      </c>
      <c r="E497" s="210" t="s">
        <v>9838</v>
      </c>
      <c r="F497" s="211" t="s">
        <v>9839</v>
      </c>
      <c r="G497" s="212" t="s">
        <v>9577</v>
      </c>
      <c r="H497" s="213">
        <v>32</v>
      </c>
      <c r="I497" s="214"/>
      <c r="J497" s="215">
        <f>ROUND(I497*H497,2)</f>
        <v>0</v>
      </c>
      <c r="K497" s="211" t="s">
        <v>23</v>
      </c>
      <c r="L497" s="62"/>
      <c r="M497" s="216" t="s">
        <v>23</v>
      </c>
      <c r="N497" s="217" t="s">
        <v>44</v>
      </c>
      <c r="O497" s="43"/>
      <c r="P497" s="218">
        <f>O497*H497</f>
        <v>0</v>
      </c>
      <c r="Q497" s="218">
        <v>14</v>
      </c>
      <c r="R497" s="218">
        <f>Q497*H497</f>
        <v>448</v>
      </c>
      <c r="S497" s="218">
        <v>0</v>
      </c>
      <c r="T497" s="219">
        <f>S497*H497</f>
        <v>0</v>
      </c>
      <c r="AR497" s="25" t="s">
        <v>502</v>
      </c>
      <c r="AT497" s="25" t="s">
        <v>498</v>
      </c>
      <c r="AU497" s="25" t="s">
        <v>80</v>
      </c>
      <c r="AY497" s="25" t="s">
        <v>492</v>
      </c>
      <c r="BE497" s="220">
        <f>IF(N497="základní",J497,0)</f>
        <v>0</v>
      </c>
      <c r="BF497" s="220">
        <f>IF(N497="snížená",J497,0)</f>
        <v>0</v>
      </c>
      <c r="BG497" s="220">
        <f>IF(N497="zákl. přenesená",J497,0)</f>
        <v>0</v>
      </c>
      <c r="BH497" s="220">
        <f>IF(N497="sníž. přenesená",J497,0)</f>
        <v>0</v>
      </c>
      <c r="BI497" s="220">
        <f>IF(N497="nulová",J497,0)</f>
        <v>0</v>
      </c>
      <c r="BJ497" s="25" t="s">
        <v>80</v>
      </c>
      <c r="BK497" s="220">
        <f>ROUND(I497*H497,2)</f>
        <v>0</v>
      </c>
      <c r="BL497" s="25" t="s">
        <v>502</v>
      </c>
      <c r="BM497" s="25" t="s">
        <v>2922</v>
      </c>
    </row>
    <row r="498" spans="2:65" s="1" customFormat="1">
      <c r="B498" s="42"/>
      <c r="C498" s="64"/>
      <c r="D498" s="221" t="s">
        <v>506</v>
      </c>
      <c r="E498" s="64"/>
      <c r="F498" s="222" t="s">
        <v>9839</v>
      </c>
      <c r="G498" s="64"/>
      <c r="H498" s="64"/>
      <c r="I498" s="177"/>
      <c r="J498" s="64"/>
      <c r="K498" s="64"/>
      <c r="L498" s="62"/>
      <c r="M498" s="223"/>
      <c r="N498" s="43"/>
      <c r="O498" s="43"/>
      <c r="P498" s="43"/>
      <c r="Q498" s="43"/>
      <c r="R498" s="43"/>
      <c r="S498" s="43"/>
      <c r="T498" s="79"/>
      <c r="AT498" s="25" t="s">
        <v>506</v>
      </c>
      <c r="AU498" s="25" t="s">
        <v>80</v>
      </c>
    </row>
    <row r="499" spans="2:65" s="11" customFormat="1" ht="37.35" customHeight="1">
      <c r="B499" s="192"/>
      <c r="C499" s="193"/>
      <c r="D499" s="206" t="s">
        <v>72</v>
      </c>
      <c r="E499" s="290" t="s">
        <v>5937</v>
      </c>
      <c r="F499" s="290" t="s">
        <v>9840</v>
      </c>
      <c r="G499" s="193"/>
      <c r="H499" s="193"/>
      <c r="I499" s="196"/>
      <c r="J499" s="291">
        <f>BK499</f>
        <v>0</v>
      </c>
      <c r="K499" s="193"/>
      <c r="L499" s="198"/>
      <c r="M499" s="199"/>
      <c r="N499" s="200"/>
      <c r="O499" s="200"/>
      <c r="P499" s="201">
        <f>SUM(P500:P576)</f>
        <v>0</v>
      </c>
      <c r="Q499" s="200"/>
      <c r="R499" s="201">
        <f>SUM(R500:R576)</f>
        <v>7873.7999999999993</v>
      </c>
      <c r="S499" s="200"/>
      <c r="T499" s="202">
        <f>SUM(T500:T576)</f>
        <v>0</v>
      </c>
      <c r="AR499" s="203" t="s">
        <v>80</v>
      </c>
      <c r="AT499" s="204" t="s">
        <v>72</v>
      </c>
      <c r="AU499" s="204" t="s">
        <v>73</v>
      </c>
      <c r="AY499" s="203" t="s">
        <v>492</v>
      </c>
      <c r="BK499" s="205">
        <f>SUM(BK500:BK576)</f>
        <v>0</v>
      </c>
    </row>
    <row r="500" spans="2:65" s="1" customFormat="1" ht="16.5" customHeight="1">
      <c r="B500" s="42"/>
      <c r="C500" s="209" t="s">
        <v>2034</v>
      </c>
      <c r="D500" s="209" t="s">
        <v>498</v>
      </c>
      <c r="E500" s="210" t="s">
        <v>9841</v>
      </c>
      <c r="F500" s="211" t="s">
        <v>9793</v>
      </c>
      <c r="G500" s="212" t="s">
        <v>2537</v>
      </c>
      <c r="H500" s="213">
        <v>1</v>
      </c>
      <c r="I500" s="214"/>
      <c r="J500" s="215">
        <f>ROUND(I500*H500,2)</f>
        <v>0</v>
      </c>
      <c r="K500" s="211" t="s">
        <v>23</v>
      </c>
      <c r="L500" s="62"/>
      <c r="M500" s="216" t="s">
        <v>23</v>
      </c>
      <c r="N500" s="217" t="s">
        <v>44</v>
      </c>
      <c r="O500" s="43"/>
      <c r="P500" s="218">
        <f>O500*H500</f>
        <v>0</v>
      </c>
      <c r="Q500" s="218">
        <v>1894</v>
      </c>
      <c r="R500" s="218">
        <f>Q500*H500</f>
        <v>1894</v>
      </c>
      <c r="S500" s="218">
        <v>0</v>
      </c>
      <c r="T500" s="219">
        <f>S500*H500</f>
        <v>0</v>
      </c>
      <c r="AR500" s="25" t="s">
        <v>502</v>
      </c>
      <c r="AT500" s="25" t="s">
        <v>498</v>
      </c>
      <c r="AU500" s="25" t="s">
        <v>80</v>
      </c>
      <c r="AY500" s="25" t="s">
        <v>492</v>
      </c>
      <c r="BE500" s="220">
        <f>IF(N500="základní",J500,0)</f>
        <v>0</v>
      </c>
      <c r="BF500" s="220">
        <f>IF(N500="snížená",J500,0)</f>
        <v>0</v>
      </c>
      <c r="BG500" s="220">
        <f>IF(N500="zákl. přenesená",J500,0)</f>
        <v>0</v>
      </c>
      <c r="BH500" s="220">
        <f>IF(N500="sníž. přenesená",J500,0)</f>
        <v>0</v>
      </c>
      <c r="BI500" s="220">
        <f>IF(N500="nulová",J500,0)</f>
        <v>0</v>
      </c>
      <c r="BJ500" s="25" t="s">
        <v>80</v>
      </c>
      <c r="BK500" s="220">
        <f>ROUND(I500*H500,2)</f>
        <v>0</v>
      </c>
      <c r="BL500" s="25" t="s">
        <v>502</v>
      </c>
      <c r="BM500" s="25" t="s">
        <v>2959</v>
      </c>
    </row>
    <row r="501" spans="2:65" s="1" customFormat="1">
      <c r="B501" s="42"/>
      <c r="C501" s="64"/>
      <c r="D501" s="221" t="s">
        <v>506</v>
      </c>
      <c r="E501" s="64"/>
      <c r="F501" s="222" t="s">
        <v>9793</v>
      </c>
      <c r="G501" s="64"/>
      <c r="H501" s="64"/>
      <c r="I501" s="177"/>
      <c r="J501" s="64"/>
      <c r="K501" s="64"/>
      <c r="L501" s="62"/>
      <c r="M501" s="223"/>
      <c r="N501" s="43"/>
      <c r="O501" s="43"/>
      <c r="P501" s="43"/>
      <c r="Q501" s="43"/>
      <c r="R501" s="43"/>
      <c r="S501" s="43"/>
      <c r="T501" s="79"/>
      <c r="AT501" s="25" t="s">
        <v>506</v>
      </c>
      <c r="AU501" s="25" t="s">
        <v>80</v>
      </c>
    </row>
    <row r="502" spans="2:65" s="1" customFormat="1" ht="24">
      <c r="B502" s="42"/>
      <c r="C502" s="64"/>
      <c r="D502" s="227" t="s">
        <v>2254</v>
      </c>
      <c r="E502" s="64"/>
      <c r="F502" s="273" t="s">
        <v>9563</v>
      </c>
      <c r="G502" s="64"/>
      <c r="H502" s="64"/>
      <c r="I502" s="177"/>
      <c r="J502" s="64"/>
      <c r="K502" s="64"/>
      <c r="L502" s="62"/>
      <c r="M502" s="223"/>
      <c r="N502" s="43"/>
      <c r="O502" s="43"/>
      <c r="P502" s="43"/>
      <c r="Q502" s="43"/>
      <c r="R502" s="43"/>
      <c r="S502" s="43"/>
      <c r="T502" s="79"/>
      <c r="AT502" s="25" t="s">
        <v>2254</v>
      </c>
      <c r="AU502" s="25" t="s">
        <v>80</v>
      </c>
    </row>
    <row r="503" spans="2:65" s="1" customFormat="1" ht="16.5" customHeight="1">
      <c r="B503" s="42"/>
      <c r="C503" s="209" t="s">
        <v>2040</v>
      </c>
      <c r="D503" s="209" t="s">
        <v>498</v>
      </c>
      <c r="E503" s="210" t="s">
        <v>9842</v>
      </c>
      <c r="F503" s="211" t="s">
        <v>9768</v>
      </c>
      <c r="G503" s="212" t="s">
        <v>2537</v>
      </c>
      <c r="H503" s="213">
        <v>2</v>
      </c>
      <c r="I503" s="214"/>
      <c r="J503" s="215">
        <f>ROUND(I503*H503,2)</f>
        <v>0</v>
      </c>
      <c r="K503" s="211" t="s">
        <v>23</v>
      </c>
      <c r="L503" s="62"/>
      <c r="M503" s="216" t="s">
        <v>23</v>
      </c>
      <c r="N503" s="217" t="s">
        <v>44</v>
      </c>
      <c r="O503" s="43"/>
      <c r="P503" s="218">
        <f>O503*H503</f>
        <v>0</v>
      </c>
      <c r="Q503" s="218">
        <v>96</v>
      </c>
      <c r="R503" s="218">
        <f>Q503*H503</f>
        <v>192</v>
      </c>
      <c r="S503" s="218">
        <v>0</v>
      </c>
      <c r="T503" s="219">
        <f>S503*H503</f>
        <v>0</v>
      </c>
      <c r="AR503" s="25" t="s">
        <v>502</v>
      </c>
      <c r="AT503" s="25" t="s">
        <v>498</v>
      </c>
      <c r="AU503" s="25" t="s">
        <v>80</v>
      </c>
      <c r="AY503" s="25" t="s">
        <v>492</v>
      </c>
      <c r="BE503" s="220">
        <f>IF(N503="základní",J503,0)</f>
        <v>0</v>
      </c>
      <c r="BF503" s="220">
        <f>IF(N503="snížená",J503,0)</f>
        <v>0</v>
      </c>
      <c r="BG503" s="220">
        <f>IF(N503="zákl. přenesená",J503,0)</f>
        <v>0</v>
      </c>
      <c r="BH503" s="220">
        <f>IF(N503="sníž. přenesená",J503,0)</f>
        <v>0</v>
      </c>
      <c r="BI503" s="220">
        <f>IF(N503="nulová",J503,0)</f>
        <v>0</v>
      </c>
      <c r="BJ503" s="25" t="s">
        <v>80</v>
      </c>
      <c r="BK503" s="220">
        <f>ROUND(I503*H503,2)</f>
        <v>0</v>
      </c>
      <c r="BL503" s="25" t="s">
        <v>502</v>
      </c>
      <c r="BM503" s="25" t="s">
        <v>2976</v>
      </c>
    </row>
    <row r="504" spans="2:65" s="1" customFormat="1">
      <c r="B504" s="42"/>
      <c r="C504" s="64"/>
      <c r="D504" s="221" t="s">
        <v>506</v>
      </c>
      <c r="E504" s="64"/>
      <c r="F504" s="222" t="s">
        <v>9768</v>
      </c>
      <c r="G504" s="64"/>
      <c r="H504" s="64"/>
      <c r="I504" s="177"/>
      <c r="J504" s="64"/>
      <c r="K504" s="64"/>
      <c r="L504" s="62"/>
      <c r="M504" s="223"/>
      <c r="N504" s="43"/>
      <c r="O504" s="43"/>
      <c r="P504" s="43"/>
      <c r="Q504" s="43"/>
      <c r="R504" s="43"/>
      <c r="S504" s="43"/>
      <c r="T504" s="79"/>
      <c r="AT504" s="25" t="s">
        <v>506</v>
      </c>
      <c r="AU504" s="25" t="s">
        <v>80</v>
      </c>
    </row>
    <row r="505" spans="2:65" s="1" customFormat="1" ht="36">
      <c r="B505" s="42"/>
      <c r="C505" s="64"/>
      <c r="D505" s="227" t="s">
        <v>2254</v>
      </c>
      <c r="E505" s="64"/>
      <c r="F505" s="273" t="s">
        <v>9795</v>
      </c>
      <c r="G505" s="64"/>
      <c r="H505" s="64"/>
      <c r="I505" s="177"/>
      <c r="J505" s="64"/>
      <c r="K505" s="64"/>
      <c r="L505" s="62"/>
      <c r="M505" s="223"/>
      <c r="N505" s="43"/>
      <c r="O505" s="43"/>
      <c r="P505" s="43"/>
      <c r="Q505" s="43"/>
      <c r="R505" s="43"/>
      <c r="S505" s="43"/>
      <c r="T505" s="79"/>
      <c r="AT505" s="25" t="s">
        <v>2254</v>
      </c>
      <c r="AU505" s="25" t="s">
        <v>80</v>
      </c>
    </row>
    <row r="506" spans="2:65" s="1" customFormat="1" ht="16.5" customHeight="1">
      <c r="B506" s="42"/>
      <c r="C506" s="209" t="s">
        <v>2046</v>
      </c>
      <c r="D506" s="209" t="s">
        <v>498</v>
      </c>
      <c r="E506" s="210" t="s">
        <v>9770</v>
      </c>
      <c r="F506" s="211" t="s">
        <v>9771</v>
      </c>
      <c r="G506" s="212" t="s">
        <v>2537</v>
      </c>
      <c r="H506" s="213">
        <v>2</v>
      </c>
      <c r="I506" s="214"/>
      <c r="J506" s="215">
        <f>ROUND(I506*H506,2)</f>
        <v>0</v>
      </c>
      <c r="K506" s="211" t="s">
        <v>23</v>
      </c>
      <c r="L506" s="62"/>
      <c r="M506" s="216" t="s">
        <v>23</v>
      </c>
      <c r="N506" s="217" t="s">
        <v>44</v>
      </c>
      <c r="O506" s="43"/>
      <c r="P506" s="218">
        <f>O506*H506</f>
        <v>0</v>
      </c>
      <c r="Q506" s="218">
        <v>0</v>
      </c>
      <c r="R506" s="218">
        <f>Q506*H506</f>
        <v>0</v>
      </c>
      <c r="S506" s="218">
        <v>0</v>
      </c>
      <c r="T506" s="219">
        <f>S506*H506</f>
        <v>0</v>
      </c>
      <c r="AR506" s="25" t="s">
        <v>502</v>
      </c>
      <c r="AT506" s="25" t="s">
        <v>498</v>
      </c>
      <c r="AU506" s="25" t="s">
        <v>80</v>
      </c>
      <c r="AY506" s="25" t="s">
        <v>492</v>
      </c>
      <c r="BE506" s="220">
        <f>IF(N506="základní",J506,0)</f>
        <v>0</v>
      </c>
      <c r="BF506" s="220">
        <f>IF(N506="snížená",J506,0)</f>
        <v>0</v>
      </c>
      <c r="BG506" s="220">
        <f>IF(N506="zákl. přenesená",J506,0)</f>
        <v>0</v>
      </c>
      <c r="BH506" s="220">
        <f>IF(N506="sníž. přenesená",J506,0)</f>
        <v>0</v>
      </c>
      <c r="BI506" s="220">
        <f>IF(N506="nulová",J506,0)</f>
        <v>0</v>
      </c>
      <c r="BJ506" s="25" t="s">
        <v>80</v>
      </c>
      <c r="BK506" s="220">
        <f>ROUND(I506*H506,2)</f>
        <v>0</v>
      </c>
      <c r="BL506" s="25" t="s">
        <v>502</v>
      </c>
      <c r="BM506" s="25" t="s">
        <v>2996</v>
      </c>
    </row>
    <row r="507" spans="2:65" s="1" customFormat="1">
      <c r="B507" s="42"/>
      <c r="C507" s="64"/>
      <c r="D507" s="221" t="s">
        <v>506</v>
      </c>
      <c r="E507" s="64"/>
      <c r="F507" s="222" t="s">
        <v>9771</v>
      </c>
      <c r="G507" s="64"/>
      <c r="H507" s="64"/>
      <c r="I507" s="177"/>
      <c r="J507" s="64"/>
      <c r="K507" s="64"/>
      <c r="L507" s="62"/>
      <c r="M507" s="223"/>
      <c r="N507" s="43"/>
      <c r="O507" s="43"/>
      <c r="P507" s="43"/>
      <c r="Q507" s="43"/>
      <c r="R507" s="43"/>
      <c r="S507" s="43"/>
      <c r="T507" s="79"/>
      <c r="AT507" s="25" t="s">
        <v>506</v>
      </c>
      <c r="AU507" s="25" t="s">
        <v>80</v>
      </c>
    </row>
    <row r="508" spans="2:65" s="1" customFormat="1" ht="24">
      <c r="B508" s="42"/>
      <c r="C508" s="64"/>
      <c r="D508" s="227" t="s">
        <v>2254</v>
      </c>
      <c r="E508" s="64"/>
      <c r="F508" s="273" t="s">
        <v>9772</v>
      </c>
      <c r="G508" s="64"/>
      <c r="H508" s="64"/>
      <c r="I508" s="177"/>
      <c r="J508" s="64"/>
      <c r="K508" s="64"/>
      <c r="L508" s="62"/>
      <c r="M508" s="223"/>
      <c r="N508" s="43"/>
      <c r="O508" s="43"/>
      <c r="P508" s="43"/>
      <c r="Q508" s="43"/>
      <c r="R508" s="43"/>
      <c r="S508" s="43"/>
      <c r="T508" s="79"/>
      <c r="AT508" s="25" t="s">
        <v>2254</v>
      </c>
      <c r="AU508" s="25" t="s">
        <v>80</v>
      </c>
    </row>
    <row r="509" spans="2:65" s="1" customFormat="1" ht="16.5" customHeight="1">
      <c r="B509" s="42"/>
      <c r="C509" s="209" t="s">
        <v>2051</v>
      </c>
      <c r="D509" s="209" t="s">
        <v>498</v>
      </c>
      <c r="E509" s="210" t="s">
        <v>9773</v>
      </c>
      <c r="F509" s="211" t="s">
        <v>9774</v>
      </c>
      <c r="G509" s="212" t="s">
        <v>9577</v>
      </c>
      <c r="H509" s="213">
        <v>80</v>
      </c>
      <c r="I509" s="214"/>
      <c r="J509" s="215">
        <f>ROUND(I509*H509,2)</f>
        <v>0</v>
      </c>
      <c r="K509" s="211" t="s">
        <v>23</v>
      </c>
      <c r="L509" s="62"/>
      <c r="M509" s="216" t="s">
        <v>23</v>
      </c>
      <c r="N509" s="217" t="s">
        <v>44</v>
      </c>
      <c r="O509" s="43"/>
      <c r="P509" s="218">
        <f>O509*H509</f>
        <v>0</v>
      </c>
      <c r="Q509" s="218">
        <v>1</v>
      </c>
      <c r="R509" s="218">
        <f>Q509*H509</f>
        <v>80</v>
      </c>
      <c r="S509" s="218">
        <v>0</v>
      </c>
      <c r="T509" s="219">
        <f>S509*H509</f>
        <v>0</v>
      </c>
      <c r="AR509" s="25" t="s">
        <v>502</v>
      </c>
      <c r="AT509" s="25" t="s">
        <v>498</v>
      </c>
      <c r="AU509" s="25" t="s">
        <v>80</v>
      </c>
      <c r="AY509" s="25" t="s">
        <v>492</v>
      </c>
      <c r="BE509" s="220">
        <f>IF(N509="základní",J509,0)</f>
        <v>0</v>
      </c>
      <c r="BF509" s="220">
        <f>IF(N509="snížená",J509,0)</f>
        <v>0</v>
      </c>
      <c r="BG509" s="220">
        <f>IF(N509="zákl. přenesená",J509,0)</f>
        <v>0</v>
      </c>
      <c r="BH509" s="220">
        <f>IF(N509="sníž. přenesená",J509,0)</f>
        <v>0</v>
      </c>
      <c r="BI509" s="220">
        <f>IF(N509="nulová",J509,0)</f>
        <v>0</v>
      </c>
      <c r="BJ509" s="25" t="s">
        <v>80</v>
      </c>
      <c r="BK509" s="220">
        <f>ROUND(I509*H509,2)</f>
        <v>0</v>
      </c>
      <c r="BL509" s="25" t="s">
        <v>502</v>
      </c>
      <c r="BM509" s="25" t="s">
        <v>3012</v>
      </c>
    </row>
    <row r="510" spans="2:65" s="1" customFormat="1">
      <c r="B510" s="42"/>
      <c r="C510" s="64"/>
      <c r="D510" s="227" t="s">
        <v>506</v>
      </c>
      <c r="E510" s="64"/>
      <c r="F510" s="274" t="s">
        <v>9774</v>
      </c>
      <c r="G510" s="64"/>
      <c r="H510" s="64"/>
      <c r="I510" s="177"/>
      <c r="J510" s="64"/>
      <c r="K510" s="64"/>
      <c r="L510" s="62"/>
      <c r="M510" s="223"/>
      <c r="N510" s="43"/>
      <c r="O510" s="43"/>
      <c r="P510" s="43"/>
      <c r="Q510" s="43"/>
      <c r="R510" s="43"/>
      <c r="S510" s="43"/>
      <c r="T510" s="79"/>
      <c r="AT510" s="25" t="s">
        <v>506</v>
      </c>
      <c r="AU510" s="25" t="s">
        <v>80</v>
      </c>
    </row>
    <row r="511" spans="2:65" s="1" customFormat="1" ht="16.5" customHeight="1">
      <c r="B511" s="42"/>
      <c r="C511" s="209" t="s">
        <v>2056</v>
      </c>
      <c r="D511" s="209" t="s">
        <v>498</v>
      </c>
      <c r="E511" s="210" t="s">
        <v>9843</v>
      </c>
      <c r="F511" s="211" t="s">
        <v>9844</v>
      </c>
      <c r="G511" s="212" t="s">
        <v>2537</v>
      </c>
      <c r="H511" s="213">
        <v>2</v>
      </c>
      <c r="I511" s="214"/>
      <c r="J511" s="215">
        <f>ROUND(I511*H511,2)</f>
        <v>0</v>
      </c>
      <c r="K511" s="211" t="s">
        <v>23</v>
      </c>
      <c r="L511" s="62"/>
      <c r="M511" s="216" t="s">
        <v>23</v>
      </c>
      <c r="N511" s="217" t="s">
        <v>44</v>
      </c>
      <c r="O511" s="43"/>
      <c r="P511" s="218">
        <f>O511*H511</f>
        <v>0</v>
      </c>
      <c r="Q511" s="218">
        <v>28.5</v>
      </c>
      <c r="R511" s="218">
        <f>Q511*H511</f>
        <v>57</v>
      </c>
      <c r="S511" s="218">
        <v>0</v>
      </c>
      <c r="T511" s="219">
        <f>S511*H511</f>
        <v>0</v>
      </c>
      <c r="AR511" s="25" t="s">
        <v>502</v>
      </c>
      <c r="AT511" s="25" t="s">
        <v>498</v>
      </c>
      <c r="AU511" s="25" t="s">
        <v>80</v>
      </c>
      <c r="AY511" s="25" t="s">
        <v>492</v>
      </c>
      <c r="BE511" s="220">
        <f>IF(N511="základní",J511,0)</f>
        <v>0</v>
      </c>
      <c r="BF511" s="220">
        <f>IF(N511="snížená",J511,0)</f>
        <v>0</v>
      </c>
      <c r="BG511" s="220">
        <f>IF(N511="zákl. přenesená",J511,0)</f>
        <v>0</v>
      </c>
      <c r="BH511" s="220">
        <f>IF(N511="sníž. přenesená",J511,0)</f>
        <v>0</v>
      </c>
      <c r="BI511" s="220">
        <f>IF(N511="nulová",J511,0)</f>
        <v>0</v>
      </c>
      <c r="BJ511" s="25" t="s">
        <v>80</v>
      </c>
      <c r="BK511" s="220">
        <f>ROUND(I511*H511,2)</f>
        <v>0</v>
      </c>
      <c r="BL511" s="25" t="s">
        <v>502</v>
      </c>
      <c r="BM511" s="25" t="s">
        <v>3025</v>
      </c>
    </row>
    <row r="512" spans="2:65" s="1" customFormat="1">
      <c r="B512" s="42"/>
      <c r="C512" s="64"/>
      <c r="D512" s="227" t="s">
        <v>506</v>
      </c>
      <c r="E512" s="64"/>
      <c r="F512" s="274" t="s">
        <v>9845</v>
      </c>
      <c r="G512" s="64"/>
      <c r="H512" s="64"/>
      <c r="I512" s="177"/>
      <c r="J512" s="64"/>
      <c r="K512" s="64"/>
      <c r="L512" s="62"/>
      <c r="M512" s="223"/>
      <c r="N512" s="43"/>
      <c r="O512" s="43"/>
      <c r="P512" s="43"/>
      <c r="Q512" s="43"/>
      <c r="R512" s="43"/>
      <c r="S512" s="43"/>
      <c r="T512" s="79"/>
      <c r="AT512" s="25" t="s">
        <v>506</v>
      </c>
      <c r="AU512" s="25" t="s">
        <v>80</v>
      </c>
    </row>
    <row r="513" spans="2:65" s="1" customFormat="1" ht="16.5" customHeight="1">
      <c r="B513" s="42"/>
      <c r="C513" s="209" t="s">
        <v>2068</v>
      </c>
      <c r="D513" s="209" t="s">
        <v>498</v>
      </c>
      <c r="E513" s="210" t="s">
        <v>9808</v>
      </c>
      <c r="F513" s="211" t="s">
        <v>9809</v>
      </c>
      <c r="G513" s="212" t="s">
        <v>2537</v>
      </c>
      <c r="H513" s="213">
        <v>1</v>
      </c>
      <c r="I513" s="214"/>
      <c r="J513" s="215">
        <f>ROUND(I513*H513,2)</f>
        <v>0</v>
      </c>
      <c r="K513" s="211" t="s">
        <v>23</v>
      </c>
      <c r="L513" s="62"/>
      <c r="M513" s="216" t="s">
        <v>23</v>
      </c>
      <c r="N513" s="217" t="s">
        <v>44</v>
      </c>
      <c r="O513" s="43"/>
      <c r="P513" s="218">
        <f>O513*H513</f>
        <v>0</v>
      </c>
      <c r="Q513" s="218">
        <v>10</v>
      </c>
      <c r="R513" s="218">
        <f>Q513*H513</f>
        <v>10</v>
      </c>
      <c r="S513" s="218">
        <v>0</v>
      </c>
      <c r="T513" s="219">
        <f>S513*H513</f>
        <v>0</v>
      </c>
      <c r="AR513" s="25" t="s">
        <v>502</v>
      </c>
      <c r="AT513" s="25" t="s">
        <v>498</v>
      </c>
      <c r="AU513" s="25" t="s">
        <v>80</v>
      </c>
      <c r="AY513" s="25" t="s">
        <v>492</v>
      </c>
      <c r="BE513" s="220">
        <f>IF(N513="základní",J513,0)</f>
        <v>0</v>
      </c>
      <c r="BF513" s="220">
        <f>IF(N513="snížená",J513,0)</f>
        <v>0</v>
      </c>
      <c r="BG513" s="220">
        <f>IF(N513="zákl. přenesená",J513,0)</f>
        <v>0</v>
      </c>
      <c r="BH513" s="220">
        <f>IF(N513="sníž. přenesená",J513,0)</f>
        <v>0</v>
      </c>
      <c r="BI513" s="220">
        <f>IF(N513="nulová",J513,0)</f>
        <v>0</v>
      </c>
      <c r="BJ513" s="25" t="s">
        <v>80</v>
      </c>
      <c r="BK513" s="220">
        <f>ROUND(I513*H513,2)</f>
        <v>0</v>
      </c>
      <c r="BL513" s="25" t="s">
        <v>502</v>
      </c>
      <c r="BM513" s="25" t="s">
        <v>3036</v>
      </c>
    </row>
    <row r="514" spans="2:65" s="1" customFormat="1">
      <c r="B514" s="42"/>
      <c r="C514" s="64"/>
      <c r="D514" s="227" t="s">
        <v>506</v>
      </c>
      <c r="E514" s="64"/>
      <c r="F514" s="274" t="s">
        <v>9809</v>
      </c>
      <c r="G514" s="64"/>
      <c r="H514" s="64"/>
      <c r="I514" s="177"/>
      <c r="J514" s="64"/>
      <c r="K514" s="64"/>
      <c r="L514" s="62"/>
      <c r="M514" s="223"/>
      <c r="N514" s="43"/>
      <c r="O514" s="43"/>
      <c r="P514" s="43"/>
      <c r="Q514" s="43"/>
      <c r="R514" s="43"/>
      <c r="S514" s="43"/>
      <c r="T514" s="79"/>
      <c r="AT514" s="25" t="s">
        <v>506</v>
      </c>
      <c r="AU514" s="25" t="s">
        <v>80</v>
      </c>
    </row>
    <row r="515" spans="2:65" s="1" customFormat="1" ht="16.5" customHeight="1">
      <c r="B515" s="42"/>
      <c r="C515" s="209" t="s">
        <v>2073</v>
      </c>
      <c r="D515" s="209" t="s">
        <v>498</v>
      </c>
      <c r="E515" s="210" t="s">
        <v>9810</v>
      </c>
      <c r="F515" s="211" t="s">
        <v>9811</v>
      </c>
      <c r="G515" s="212" t="s">
        <v>2537</v>
      </c>
      <c r="H515" s="213">
        <v>1</v>
      </c>
      <c r="I515" s="214"/>
      <c r="J515" s="215">
        <f>ROUND(I515*H515,2)</f>
        <v>0</v>
      </c>
      <c r="K515" s="211" t="s">
        <v>23</v>
      </c>
      <c r="L515" s="62"/>
      <c r="M515" s="216" t="s">
        <v>23</v>
      </c>
      <c r="N515" s="217" t="s">
        <v>44</v>
      </c>
      <c r="O515" s="43"/>
      <c r="P515" s="218">
        <f>O515*H515</f>
        <v>0</v>
      </c>
      <c r="Q515" s="218">
        <v>24</v>
      </c>
      <c r="R515" s="218">
        <f>Q515*H515</f>
        <v>24</v>
      </c>
      <c r="S515" s="218">
        <v>0</v>
      </c>
      <c r="T515" s="219">
        <f>S515*H515</f>
        <v>0</v>
      </c>
      <c r="AR515" s="25" t="s">
        <v>502</v>
      </c>
      <c r="AT515" s="25" t="s">
        <v>498</v>
      </c>
      <c r="AU515" s="25" t="s">
        <v>80</v>
      </c>
      <c r="AY515" s="25" t="s">
        <v>492</v>
      </c>
      <c r="BE515" s="220">
        <f>IF(N515="základní",J515,0)</f>
        <v>0</v>
      </c>
      <c r="BF515" s="220">
        <f>IF(N515="snížená",J515,0)</f>
        <v>0</v>
      </c>
      <c r="BG515" s="220">
        <f>IF(N515="zákl. přenesená",J515,0)</f>
        <v>0</v>
      </c>
      <c r="BH515" s="220">
        <f>IF(N515="sníž. přenesená",J515,0)</f>
        <v>0</v>
      </c>
      <c r="BI515" s="220">
        <f>IF(N515="nulová",J515,0)</f>
        <v>0</v>
      </c>
      <c r="BJ515" s="25" t="s">
        <v>80</v>
      </c>
      <c r="BK515" s="220">
        <f>ROUND(I515*H515,2)</f>
        <v>0</v>
      </c>
      <c r="BL515" s="25" t="s">
        <v>502</v>
      </c>
      <c r="BM515" s="25" t="s">
        <v>3064</v>
      </c>
    </row>
    <row r="516" spans="2:65" s="1" customFormat="1">
      <c r="B516" s="42"/>
      <c r="C516" s="64"/>
      <c r="D516" s="227" t="s">
        <v>506</v>
      </c>
      <c r="E516" s="64"/>
      <c r="F516" s="274" t="s">
        <v>9811</v>
      </c>
      <c r="G516" s="64"/>
      <c r="H516" s="64"/>
      <c r="I516" s="177"/>
      <c r="J516" s="64"/>
      <c r="K516" s="64"/>
      <c r="L516" s="62"/>
      <c r="M516" s="223"/>
      <c r="N516" s="43"/>
      <c r="O516" s="43"/>
      <c r="P516" s="43"/>
      <c r="Q516" s="43"/>
      <c r="R516" s="43"/>
      <c r="S516" s="43"/>
      <c r="T516" s="79"/>
      <c r="AT516" s="25" t="s">
        <v>506</v>
      </c>
      <c r="AU516" s="25" t="s">
        <v>80</v>
      </c>
    </row>
    <row r="517" spans="2:65" s="1" customFormat="1" ht="16.5" customHeight="1">
      <c r="B517" s="42"/>
      <c r="C517" s="209" t="s">
        <v>2077</v>
      </c>
      <c r="D517" s="209" t="s">
        <v>498</v>
      </c>
      <c r="E517" s="210" t="s">
        <v>9816</v>
      </c>
      <c r="F517" s="211" t="s">
        <v>9817</v>
      </c>
      <c r="G517" s="212" t="s">
        <v>2537</v>
      </c>
      <c r="H517" s="213">
        <v>1</v>
      </c>
      <c r="I517" s="214"/>
      <c r="J517" s="215">
        <f>ROUND(I517*H517,2)</f>
        <v>0</v>
      </c>
      <c r="K517" s="211" t="s">
        <v>23</v>
      </c>
      <c r="L517" s="62"/>
      <c r="M517" s="216" t="s">
        <v>23</v>
      </c>
      <c r="N517" s="217" t="s">
        <v>44</v>
      </c>
      <c r="O517" s="43"/>
      <c r="P517" s="218">
        <f>O517*H517</f>
        <v>0</v>
      </c>
      <c r="Q517" s="218">
        <v>13</v>
      </c>
      <c r="R517" s="218">
        <f>Q517*H517</f>
        <v>13</v>
      </c>
      <c r="S517" s="218">
        <v>0</v>
      </c>
      <c r="T517" s="219">
        <f>S517*H517</f>
        <v>0</v>
      </c>
      <c r="AR517" s="25" t="s">
        <v>502</v>
      </c>
      <c r="AT517" s="25" t="s">
        <v>498</v>
      </c>
      <c r="AU517" s="25" t="s">
        <v>80</v>
      </c>
      <c r="AY517" s="25" t="s">
        <v>492</v>
      </c>
      <c r="BE517" s="220">
        <f>IF(N517="základní",J517,0)</f>
        <v>0</v>
      </c>
      <c r="BF517" s="220">
        <f>IF(N517="snížená",J517,0)</f>
        <v>0</v>
      </c>
      <c r="BG517" s="220">
        <f>IF(N517="zákl. přenesená",J517,0)</f>
        <v>0</v>
      </c>
      <c r="BH517" s="220">
        <f>IF(N517="sníž. přenesená",J517,0)</f>
        <v>0</v>
      </c>
      <c r="BI517" s="220">
        <f>IF(N517="nulová",J517,0)</f>
        <v>0</v>
      </c>
      <c r="BJ517" s="25" t="s">
        <v>80</v>
      </c>
      <c r="BK517" s="220">
        <f>ROUND(I517*H517,2)</f>
        <v>0</v>
      </c>
      <c r="BL517" s="25" t="s">
        <v>502</v>
      </c>
      <c r="BM517" s="25" t="s">
        <v>3080</v>
      </c>
    </row>
    <row r="518" spans="2:65" s="1" customFormat="1">
      <c r="B518" s="42"/>
      <c r="C518" s="64"/>
      <c r="D518" s="227" t="s">
        <v>506</v>
      </c>
      <c r="E518" s="64"/>
      <c r="F518" s="274" t="s">
        <v>9817</v>
      </c>
      <c r="G518" s="64"/>
      <c r="H518" s="64"/>
      <c r="I518" s="177"/>
      <c r="J518" s="64"/>
      <c r="K518" s="64"/>
      <c r="L518" s="62"/>
      <c r="M518" s="223"/>
      <c r="N518" s="43"/>
      <c r="O518" s="43"/>
      <c r="P518" s="43"/>
      <c r="Q518" s="43"/>
      <c r="R518" s="43"/>
      <c r="S518" s="43"/>
      <c r="T518" s="79"/>
      <c r="AT518" s="25" t="s">
        <v>506</v>
      </c>
      <c r="AU518" s="25" t="s">
        <v>80</v>
      </c>
    </row>
    <row r="519" spans="2:65" s="1" customFormat="1" ht="16.5" customHeight="1">
      <c r="B519" s="42"/>
      <c r="C519" s="209" t="s">
        <v>2081</v>
      </c>
      <c r="D519" s="209" t="s">
        <v>498</v>
      </c>
      <c r="E519" s="210" t="s">
        <v>9818</v>
      </c>
      <c r="F519" s="211" t="s">
        <v>9819</v>
      </c>
      <c r="G519" s="212" t="s">
        <v>2537</v>
      </c>
      <c r="H519" s="213">
        <v>1</v>
      </c>
      <c r="I519" s="214"/>
      <c r="J519" s="215">
        <f>ROUND(I519*H519,2)</f>
        <v>0</v>
      </c>
      <c r="K519" s="211" t="s">
        <v>23</v>
      </c>
      <c r="L519" s="62"/>
      <c r="M519" s="216" t="s">
        <v>23</v>
      </c>
      <c r="N519" s="217" t="s">
        <v>44</v>
      </c>
      <c r="O519" s="43"/>
      <c r="P519" s="218">
        <f>O519*H519</f>
        <v>0</v>
      </c>
      <c r="Q519" s="218">
        <v>40</v>
      </c>
      <c r="R519" s="218">
        <f>Q519*H519</f>
        <v>40</v>
      </c>
      <c r="S519" s="218">
        <v>0</v>
      </c>
      <c r="T519" s="219">
        <f>S519*H519</f>
        <v>0</v>
      </c>
      <c r="AR519" s="25" t="s">
        <v>502</v>
      </c>
      <c r="AT519" s="25" t="s">
        <v>498</v>
      </c>
      <c r="AU519" s="25" t="s">
        <v>80</v>
      </c>
      <c r="AY519" s="25" t="s">
        <v>492</v>
      </c>
      <c r="BE519" s="220">
        <f>IF(N519="základní",J519,0)</f>
        <v>0</v>
      </c>
      <c r="BF519" s="220">
        <f>IF(N519="snížená",J519,0)</f>
        <v>0</v>
      </c>
      <c r="BG519" s="220">
        <f>IF(N519="zákl. přenesená",J519,0)</f>
        <v>0</v>
      </c>
      <c r="BH519" s="220">
        <f>IF(N519="sníž. přenesená",J519,0)</f>
        <v>0</v>
      </c>
      <c r="BI519" s="220">
        <f>IF(N519="nulová",J519,0)</f>
        <v>0</v>
      </c>
      <c r="BJ519" s="25" t="s">
        <v>80</v>
      </c>
      <c r="BK519" s="220">
        <f>ROUND(I519*H519,2)</f>
        <v>0</v>
      </c>
      <c r="BL519" s="25" t="s">
        <v>502</v>
      </c>
      <c r="BM519" s="25" t="s">
        <v>3091</v>
      </c>
    </row>
    <row r="520" spans="2:65" s="1" customFormat="1">
      <c r="B520" s="42"/>
      <c r="C520" s="64"/>
      <c r="D520" s="227" t="s">
        <v>506</v>
      </c>
      <c r="E520" s="64"/>
      <c r="F520" s="274" t="s">
        <v>9819</v>
      </c>
      <c r="G520" s="64"/>
      <c r="H520" s="64"/>
      <c r="I520" s="177"/>
      <c r="J520" s="64"/>
      <c r="K520" s="64"/>
      <c r="L520" s="62"/>
      <c r="M520" s="223"/>
      <c r="N520" s="43"/>
      <c r="O520" s="43"/>
      <c r="P520" s="43"/>
      <c r="Q520" s="43"/>
      <c r="R520" s="43"/>
      <c r="S520" s="43"/>
      <c r="T520" s="79"/>
      <c r="AT520" s="25" t="s">
        <v>506</v>
      </c>
      <c r="AU520" s="25" t="s">
        <v>80</v>
      </c>
    </row>
    <row r="521" spans="2:65" s="1" customFormat="1" ht="16.5" customHeight="1">
      <c r="B521" s="42"/>
      <c r="C521" s="209" t="s">
        <v>2092</v>
      </c>
      <c r="D521" s="209" t="s">
        <v>498</v>
      </c>
      <c r="E521" s="210" t="s">
        <v>9846</v>
      </c>
      <c r="F521" s="211" t="s">
        <v>9847</v>
      </c>
      <c r="G521" s="212" t="s">
        <v>2537</v>
      </c>
      <c r="H521" s="213">
        <v>4</v>
      </c>
      <c r="I521" s="214"/>
      <c r="J521" s="215">
        <f>ROUND(I521*H521,2)</f>
        <v>0</v>
      </c>
      <c r="K521" s="211" t="s">
        <v>23</v>
      </c>
      <c r="L521" s="62"/>
      <c r="M521" s="216" t="s">
        <v>23</v>
      </c>
      <c r="N521" s="217" t="s">
        <v>44</v>
      </c>
      <c r="O521" s="43"/>
      <c r="P521" s="218">
        <f>O521*H521</f>
        <v>0</v>
      </c>
      <c r="Q521" s="218">
        <v>4</v>
      </c>
      <c r="R521" s="218">
        <f>Q521*H521</f>
        <v>16</v>
      </c>
      <c r="S521" s="218">
        <v>0</v>
      </c>
      <c r="T521" s="219">
        <f>S521*H521</f>
        <v>0</v>
      </c>
      <c r="AR521" s="25" t="s">
        <v>502</v>
      </c>
      <c r="AT521" s="25" t="s">
        <v>498</v>
      </c>
      <c r="AU521" s="25" t="s">
        <v>80</v>
      </c>
      <c r="AY521" s="25" t="s">
        <v>492</v>
      </c>
      <c r="BE521" s="220">
        <f>IF(N521="základní",J521,0)</f>
        <v>0</v>
      </c>
      <c r="BF521" s="220">
        <f>IF(N521="snížená",J521,0)</f>
        <v>0</v>
      </c>
      <c r="BG521" s="220">
        <f>IF(N521="zákl. přenesená",J521,0)</f>
        <v>0</v>
      </c>
      <c r="BH521" s="220">
        <f>IF(N521="sníž. přenesená",J521,0)</f>
        <v>0</v>
      </c>
      <c r="BI521" s="220">
        <f>IF(N521="nulová",J521,0)</f>
        <v>0</v>
      </c>
      <c r="BJ521" s="25" t="s">
        <v>80</v>
      </c>
      <c r="BK521" s="220">
        <f>ROUND(I521*H521,2)</f>
        <v>0</v>
      </c>
      <c r="BL521" s="25" t="s">
        <v>502</v>
      </c>
      <c r="BM521" s="25" t="s">
        <v>3109</v>
      </c>
    </row>
    <row r="522" spans="2:65" s="1" customFormat="1">
      <c r="B522" s="42"/>
      <c r="C522" s="64"/>
      <c r="D522" s="221" t="s">
        <v>506</v>
      </c>
      <c r="E522" s="64"/>
      <c r="F522" s="222" t="s">
        <v>9847</v>
      </c>
      <c r="G522" s="64"/>
      <c r="H522" s="64"/>
      <c r="I522" s="177"/>
      <c r="J522" s="64"/>
      <c r="K522" s="64"/>
      <c r="L522" s="62"/>
      <c r="M522" s="223"/>
      <c r="N522" s="43"/>
      <c r="O522" s="43"/>
      <c r="P522" s="43"/>
      <c r="Q522" s="43"/>
      <c r="R522" s="43"/>
      <c r="S522" s="43"/>
      <c r="T522" s="79"/>
      <c r="AT522" s="25" t="s">
        <v>506</v>
      </c>
      <c r="AU522" s="25" t="s">
        <v>80</v>
      </c>
    </row>
    <row r="523" spans="2:65" s="1" customFormat="1" ht="24">
      <c r="B523" s="42"/>
      <c r="C523" s="64"/>
      <c r="D523" s="227" t="s">
        <v>2254</v>
      </c>
      <c r="E523" s="64"/>
      <c r="F523" s="273" t="s">
        <v>9800</v>
      </c>
      <c r="G523" s="64"/>
      <c r="H523" s="64"/>
      <c r="I523" s="177"/>
      <c r="J523" s="64"/>
      <c r="K523" s="64"/>
      <c r="L523" s="62"/>
      <c r="M523" s="223"/>
      <c r="N523" s="43"/>
      <c r="O523" s="43"/>
      <c r="P523" s="43"/>
      <c r="Q523" s="43"/>
      <c r="R523" s="43"/>
      <c r="S523" s="43"/>
      <c r="T523" s="79"/>
      <c r="AT523" s="25" t="s">
        <v>2254</v>
      </c>
      <c r="AU523" s="25" t="s">
        <v>80</v>
      </c>
    </row>
    <row r="524" spans="2:65" s="1" customFormat="1" ht="16.5" customHeight="1">
      <c r="B524" s="42"/>
      <c r="C524" s="209" t="s">
        <v>2096</v>
      </c>
      <c r="D524" s="209" t="s">
        <v>498</v>
      </c>
      <c r="E524" s="210" t="s">
        <v>9848</v>
      </c>
      <c r="F524" s="211" t="s">
        <v>9849</v>
      </c>
      <c r="G524" s="212" t="s">
        <v>2537</v>
      </c>
      <c r="H524" s="213">
        <v>1</v>
      </c>
      <c r="I524" s="214"/>
      <c r="J524" s="215">
        <f>ROUND(I524*H524,2)</f>
        <v>0</v>
      </c>
      <c r="K524" s="211" t="s">
        <v>23</v>
      </c>
      <c r="L524" s="62"/>
      <c r="M524" s="216" t="s">
        <v>23</v>
      </c>
      <c r="N524" s="217" t="s">
        <v>44</v>
      </c>
      <c r="O524" s="43"/>
      <c r="P524" s="218">
        <f>O524*H524</f>
        <v>0</v>
      </c>
      <c r="Q524" s="218">
        <v>0</v>
      </c>
      <c r="R524" s="218">
        <f>Q524*H524</f>
        <v>0</v>
      </c>
      <c r="S524" s="218">
        <v>0</v>
      </c>
      <c r="T524" s="219">
        <f>S524*H524</f>
        <v>0</v>
      </c>
      <c r="AR524" s="25" t="s">
        <v>502</v>
      </c>
      <c r="AT524" s="25" t="s">
        <v>498</v>
      </c>
      <c r="AU524" s="25" t="s">
        <v>80</v>
      </c>
      <c r="AY524" s="25" t="s">
        <v>492</v>
      </c>
      <c r="BE524" s="220">
        <f>IF(N524="základní",J524,0)</f>
        <v>0</v>
      </c>
      <c r="BF524" s="220">
        <f>IF(N524="snížená",J524,0)</f>
        <v>0</v>
      </c>
      <c r="BG524" s="220">
        <f>IF(N524="zákl. přenesená",J524,0)</f>
        <v>0</v>
      </c>
      <c r="BH524" s="220">
        <f>IF(N524="sníž. přenesená",J524,0)</f>
        <v>0</v>
      </c>
      <c r="BI524" s="220">
        <f>IF(N524="nulová",J524,0)</f>
        <v>0</v>
      </c>
      <c r="BJ524" s="25" t="s">
        <v>80</v>
      </c>
      <c r="BK524" s="220">
        <f>ROUND(I524*H524,2)</f>
        <v>0</v>
      </c>
      <c r="BL524" s="25" t="s">
        <v>502</v>
      </c>
      <c r="BM524" s="25" t="s">
        <v>3122</v>
      </c>
    </row>
    <row r="525" spans="2:65" s="1" customFormat="1">
      <c r="B525" s="42"/>
      <c r="C525" s="64"/>
      <c r="D525" s="227" t="s">
        <v>506</v>
      </c>
      <c r="E525" s="64"/>
      <c r="F525" s="274" t="s">
        <v>9849</v>
      </c>
      <c r="G525" s="64"/>
      <c r="H525" s="64"/>
      <c r="I525" s="177"/>
      <c r="J525" s="64"/>
      <c r="K525" s="64"/>
      <c r="L525" s="62"/>
      <c r="M525" s="223"/>
      <c r="N525" s="43"/>
      <c r="O525" s="43"/>
      <c r="P525" s="43"/>
      <c r="Q525" s="43"/>
      <c r="R525" s="43"/>
      <c r="S525" s="43"/>
      <c r="T525" s="79"/>
      <c r="AT525" s="25" t="s">
        <v>506</v>
      </c>
      <c r="AU525" s="25" t="s">
        <v>80</v>
      </c>
    </row>
    <row r="526" spans="2:65" s="1" customFormat="1" ht="16.5" customHeight="1">
      <c r="B526" s="42"/>
      <c r="C526" s="209" t="s">
        <v>2101</v>
      </c>
      <c r="D526" s="209" t="s">
        <v>498</v>
      </c>
      <c r="E526" s="210" t="s">
        <v>9850</v>
      </c>
      <c r="F526" s="211" t="s">
        <v>9851</v>
      </c>
      <c r="G526" s="212" t="s">
        <v>2537</v>
      </c>
      <c r="H526" s="213">
        <v>1</v>
      </c>
      <c r="I526" s="214"/>
      <c r="J526" s="215">
        <f>ROUND(I526*H526,2)</f>
        <v>0</v>
      </c>
      <c r="K526" s="211" t="s">
        <v>23</v>
      </c>
      <c r="L526" s="62"/>
      <c r="M526" s="216" t="s">
        <v>23</v>
      </c>
      <c r="N526" s="217" t="s">
        <v>44</v>
      </c>
      <c r="O526" s="43"/>
      <c r="P526" s="218">
        <f>O526*H526</f>
        <v>0</v>
      </c>
      <c r="Q526" s="218">
        <v>6.2</v>
      </c>
      <c r="R526" s="218">
        <f>Q526*H526</f>
        <v>6.2</v>
      </c>
      <c r="S526" s="218">
        <v>0</v>
      </c>
      <c r="T526" s="219">
        <f>S526*H526</f>
        <v>0</v>
      </c>
      <c r="AR526" s="25" t="s">
        <v>502</v>
      </c>
      <c r="AT526" s="25" t="s">
        <v>498</v>
      </c>
      <c r="AU526" s="25" t="s">
        <v>80</v>
      </c>
      <c r="AY526" s="25" t="s">
        <v>492</v>
      </c>
      <c r="BE526" s="220">
        <f>IF(N526="základní",J526,0)</f>
        <v>0</v>
      </c>
      <c r="BF526" s="220">
        <f>IF(N526="snížená",J526,0)</f>
        <v>0</v>
      </c>
      <c r="BG526" s="220">
        <f>IF(N526="zákl. přenesená",J526,0)</f>
        <v>0</v>
      </c>
      <c r="BH526" s="220">
        <f>IF(N526="sníž. přenesená",J526,0)</f>
        <v>0</v>
      </c>
      <c r="BI526" s="220">
        <f>IF(N526="nulová",J526,0)</f>
        <v>0</v>
      </c>
      <c r="BJ526" s="25" t="s">
        <v>80</v>
      </c>
      <c r="BK526" s="220">
        <f>ROUND(I526*H526,2)</f>
        <v>0</v>
      </c>
      <c r="BL526" s="25" t="s">
        <v>502</v>
      </c>
      <c r="BM526" s="25" t="s">
        <v>3136</v>
      </c>
    </row>
    <row r="527" spans="2:65" s="1" customFormat="1">
      <c r="B527" s="42"/>
      <c r="C527" s="64"/>
      <c r="D527" s="221" t="s">
        <v>506</v>
      </c>
      <c r="E527" s="64"/>
      <c r="F527" s="222" t="s">
        <v>9851</v>
      </c>
      <c r="G527" s="64"/>
      <c r="H527" s="64"/>
      <c r="I527" s="177"/>
      <c r="J527" s="64"/>
      <c r="K527" s="64"/>
      <c r="L527" s="62"/>
      <c r="M527" s="223"/>
      <c r="N527" s="43"/>
      <c r="O527" s="43"/>
      <c r="P527" s="43"/>
      <c r="Q527" s="43"/>
      <c r="R527" s="43"/>
      <c r="S527" s="43"/>
      <c r="T527" s="79"/>
      <c r="AT527" s="25" t="s">
        <v>506</v>
      </c>
      <c r="AU527" s="25" t="s">
        <v>80</v>
      </c>
    </row>
    <row r="528" spans="2:65" s="1" customFormat="1" ht="24">
      <c r="B528" s="42"/>
      <c r="C528" s="64"/>
      <c r="D528" s="227" t="s">
        <v>2254</v>
      </c>
      <c r="E528" s="64"/>
      <c r="F528" s="273" t="s">
        <v>9800</v>
      </c>
      <c r="G528" s="64"/>
      <c r="H528" s="64"/>
      <c r="I528" s="177"/>
      <c r="J528" s="64"/>
      <c r="K528" s="64"/>
      <c r="L528" s="62"/>
      <c r="M528" s="223"/>
      <c r="N528" s="43"/>
      <c r="O528" s="43"/>
      <c r="P528" s="43"/>
      <c r="Q528" s="43"/>
      <c r="R528" s="43"/>
      <c r="S528" s="43"/>
      <c r="T528" s="79"/>
      <c r="AT528" s="25" t="s">
        <v>2254</v>
      </c>
      <c r="AU528" s="25" t="s">
        <v>80</v>
      </c>
    </row>
    <row r="529" spans="2:65" s="1" customFormat="1" ht="16.5" customHeight="1">
      <c r="B529" s="42"/>
      <c r="C529" s="209" t="s">
        <v>2108</v>
      </c>
      <c r="D529" s="209" t="s">
        <v>498</v>
      </c>
      <c r="E529" s="210" t="s">
        <v>9852</v>
      </c>
      <c r="F529" s="211" t="s">
        <v>9853</v>
      </c>
      <c r="G529" s="212" t="s">
        <v>2537</v>
      </c>
      <c r="H529" s="213">
        <v>1</v>
      </c>
      <c r="I529" s="214"/>
      <c r="J529" s="215">
        <f>ROUND(I529*H529,2)</f>
        <v>0</v>
      </c>
      <c r="K529" s="211" t="s">
        <v>23</v>
      </c>
      <c r="L529" s="62"/>
      <c r="M529" s="216" t="s">
        <v>23</v>
      </c>
      <c r="N529" s="217" t="s">
        <v>44</v>
      </c>
      <c r="O529" s="43"/>
      <c r="P529" s="218">
        <f>O529*H529</f>
        <v>0</v>
      </c>
      <c r="Q529" s="218">
        <v>6.2</v>
      </c>
      <c r="R529" s="218">
        <f>Q529*H529</f>
        <v>6.2</v>
      </c>
      <c r="S529" s="218">
        <v>0</v>
      </c>
      <c r="T529" s="219">
        <f>S529*H529</f>
        <v>0</v>
      </c>
      <c r="AR529" s="25" t="s">
        <v>502</v>
      </c>
      <c r="AT529" s="25" t="s">
        <v>498</v>
      </c>
      <c r="AU529" s="25" t="s">
        <v>80</v>
      </c>
      <c r="AY529" s="25" t="s">
        <v>492</v>
      </c>
      <c r="BE529" s="220">
        <f>IF(N529="základní",J529,0)</f>
        <v>0</v>
      </c>
      <c r="BF529" s="220">
        <f>IF(N529="snížená",J529,0)</f>
        <v>0</v>
      </c>
      <c r="BG529" s="220">
        <f>IF(N529="zákl. přenesená",J529,0)</f>
        <v>0</v>
      </c>
      <c r="BH529" s="220">
        <f>IF(N529="sníž. přenesená",J529,0)</f>
        <v>0</v>
      </c>
      <c r="BI529" s="220">
        <f>IF(N529="nulová",J529,0)</f>
        <v>0</v>
      </c>
      <c r="BJ529" s="25" t="s">
        <v>80</v>
      </c>
      <c r="BK529" s="220">
        <f>ROUND(I529*H529,2)</f>
        <v>0</v>
      </c>
      <c r="BL529" s="25" t="s">
        <v>502</v>
      </c>
      <c r="BM529" s="25" t="s">
        <v>3149</v>
      </c>
    </row>
    <row r="530" spans="2:65" s="1" customFormat="1">
      <c r="B530" s="42"/>
      <c r="C530" s="64"/>
      <c r="D530" s="221" t="s">
        <v>506</v>
      </c>
      <c r="E530" s="64"/>
      <c r="F530" s="222" t="s">
        <v>9853</v>
      </c>
      <c r="G530" s="64"/>
      <c r="H530" s="64"/>
      <c r="I530" s="177"/>
      <c r="J530" s="64"/>
      <c r="K530" s="64"/>
      <c r="L530" s="62"/>
      <c r="M530" s="223"/>
      <c r="N530" s="43"/>
      <c r="O530" s="43"/>
      <c r="P530" s="43"/>
      <c r="Q530" s="43"/>
      <c r="R530" s="43"/>
      <c r="S530" s="43"/>
      <c r="T530" s="79"/>
      <c r="AT530" s="25" t="s">
        <v>506</v>
      </c>
      <c r="AU530" s="25" t="s">
        <v>80</v>
      </c>
    </row>
    <row r="531" spans="2:65" s="1" customFormat="1" ht="24">
      <c r="B531" s="42"/>
      <c r="C531" s="64"/>
      <c r="D531" s="227" t="s">
        <v>2254</v>
      </c>
      <c r="E531" s="64"/>
      <c r="F531" s="273" t="s">
        <v>9800</v>
      </c>
      <c r="G531" s="64"/>
      <c r="H531" s="64"/>
      <c r="I531" s="177"/>
      <c r="J531" s="64"/>
      <c r="K531" s="64"/>
      <c r="L531" s="62"/>
      <c r="M531" s="223"/>
      <c r="N531" s="43"/>
      <c r="O531" s="43"/>
      <c r="P531" s="43"/>
      <c r="Q531" s="43"/>
      <c r="R531" s="43"/>
      <c r="S531" s="43"/>
      <c r="T531" s="79"/>
      <c r="AT531" s="25" t="s">
        <v>2254</v>
      </c>
      <c r="AU531" s="25" t="s">
        <v>80</v>
      </c>
    </row>
    <row r="532" spans="2:65" s="1" customFormat="1" ht="16.5" customHeight="1">
      <c r="B532" s="42"/>
      <c r="C532" s="209" t="s">
        <v>2113</v>
      </c>
      <c r="D532" s="209" t="s">
        <v>498</v>
      </c>
      <c r="E532" s="210" t="s">
        <v>9854</v>
      </c>
      <c r="F532" s="211" t="s">
        <v>9855</v>
      </c>
      <c r="G532" s="212" t="s">
        <v>2537</v>
      </c>
      <c r="H532" s="213">
        <v>1</v>
      </c>
      <c r="I532" s="214"/>
      <c r="J532" s="215">
        <f>ROUND(I532*H532,2)</f>
        <v>0</v>
      </c>
      <c r="K532" s="211" t="s">
        <v>23</v>
      </c>
      <c r="L532" s="62"/>
      <c r="M532" s="216" t="s">
        <v>23</v>
      </c>
      <c r="N532" s="217" t="s">
        <v>44</v>
      </c>
      <c r="O532" s="43"/>
      <c r="P532" s="218">
        <f>O532*H532</f>
        <v>0</v>
      </c>
      <c r="Q532" s="218">
        <v>6.2</v>
      </c>
      <c r="R532" s="218">
        <f>Q532*H532</f>
        <v>6.2</v>
      </c>
      <c r="S532" s="218">
        <v>0</v>
      </c>
      <c r="T532" s="219">
        <f>S532*H532</f>
        <v>0</v>
      </c>
      <c r="AR532" s="25" t="s">
        <v>502</v>
      </c>
      <c r="AT532" s="25" t="s">
        <v>498</v>
      </c>
      <c r="AU532" s="25" t="s">
        <v>80</v>
      </c>
      <c r="AY532" s="25" t="s">
        <v>492</v>
      </c>
      <c r="BE532" s="220">
        <f>IF(N532="základní",J532,0)</f>
        <v>0</v>
      </c>
      <c r="BF532" s="220">
        <f>IF(N532="snížená",J532,0)</f>
        <v>0</v>
      </c>
      <c r="BG532" s="220">
        <f>IF(N532="zákl. přenesená",J532,0)</f>
        <v>0</v>
      </c>
      <c r="BH532" s="220">
        <f>IF(N532="sníž. přenesená",J532,0)</f>
        <v>0</v>
      </c>
      <c r="BI532" s="220">
        <f>IF(N532="nulová",J532,0)</f>
        <v>0</v>
      </c>
      <c r="BJ532" s="25" t="s">
        <v>80</v>
      </c>
      <c r="BK532" s="220">
        <f>ROUND(I532*H532,2)</f>
        <v>0</v>
      </c>
      <c r="BL532" s="25" t="s">
        <v>502</v>
      </c>
      <c r="BM532" s="25" t="s">
        <v>3162</v>
      </c>
    </row>
    <row r="533" spans="2:65" s="1" customFormat="1">
      <c r="B533" s="42"/>
      <c r="C533" s="64"/>
      <c r="D533" s="221" t="s">
        <v>506</v>
      </c>
      <c r="E533" s="64"/>
      <c r="F533" s="222" t="s">
        <v>9855</v>
      </c>
      <c r="G533" s="64"/>
      <c r="H533" s="64"/>
      <c r="I533" s="177"/>
      <c r="J533" s="64"/>
      <c r="K533" s="64"/>
      <c r="L533" s="62"/>
      <c r="M533" s="223"/>
      <c r="N533" s="43"/>
      <c r="O533" s="43"/>
      <c r="P533" s="43"/>
      <c r="Q533" s="43"/>
      <c r="R533" s="43"/>
      <c r="S533" s="43"/>
      <c r="T533" s="79"/>
      <c r="AT533" s="25" t="s">
        <v>506</v>
      </c>
      <c r="AU533" s="25" t="s">
        <v>80</v>
      </c>
    </row>
    <row r="534" spans="2:65" s="1" customFormat="1" ht="24">
      <c r="B534" s="42"/>
      <c r="C534" s="64"/>
      <c r="D534" s="227" t="s">
        <v>2254</v>
      </c>
      <c r="E534" s="64"/>
      <c r="F534" s="273" t="s">
        <v>9800</v>
      </c>
      <c r="G534" s="64"/>
      <c r="H534" s="64"/>
      <c r="I534" s="177"/>
      <c r="J534" s="64"/>
      <c r="K534" s="64"/>
      <c r="L534" s="62"/>
      <c r="M534" s="223"/>
      <c r="N534" s="43"/>
      <c r="O534" s="43"/>
      <c r="P534" s="43"/>
      <c r="Q534" s="43"/>
      <c r="R534" s="43"/>
      <c r="S534" s="43"/>
      <c r="T534" s="79"/>
      <c r="AT534" s="25" t="s">
        <v>2254</v>
      </c>
      <c r="AU534" s="25" t="s">
        <v>80</v>
      </c>
    </row>
    <row r="535" spans="2:65" s="1" customFormat="1" ht="16.5" customHeight="1">
      <c r="B535" s="42"/>
      <c r="C535" s="209" t="s">
        <v>2119</v>
      </c>
      <c r="D535" s="209" t="s">
        <v>498</v>
      </c>
      <c r="E535" s="210" t="s">
        <v>9856</v>
      </c>
      <c r="F535" s="211" t="s">
        <v>9857</v>
      </c>
      <c r="G535" s="212" t="s">
        <v>2537</v>
      </c>
      <c r="H535" s="213">
        <v>2</v>
      </c>
      <c r="I535" s="214"/>
      <c r="J535" s="215">
        <f>ROUND(I535*H535,2)</f>
        <v>0</v>
      </c>
      <c r="K535" s="211" t="s">
        <v>23</v>
      </c>
      <c r="L535" s="62"/>
      <c r="M535" s="216" t="s">
        <v>23</v>
      </c>
      <c r="N535" s="217" t="s">
        <v>44</v>
      </c>
      <c r="O535" s="43"/>
      <c r="P535" s="218">
        <f>O535*H535</f>
        <v>0</v>
      </c>
      <c r="Q535" s="218">
        <v>1.5</v>
      </c>
      <c r="R535" s="218">
        <f>Q535*H535</f>
        <v>3</v>
      </c>
      <c r="S535" s="218">
        <v>0</v>
      </c>
      <c r="T535" s="219">
        <f>S535*H535</f>
        <v>0</v>
      </c>
      <c r="AR535" s="25" t="s">
        <v>502</v>
      </c>
      <c r="AT535" s="25" t="s">
        <v>498</v>
      </c>
      <c r="AU535" s="25" t="s">
        <v>80</v>
      </c>
      <c r="AY535" s="25" t="s">
        <v>492</v>
      </c>
      <c r="BE535" s="220">
        <f>IF(N535="základní",J535,0)</f>
        <v>0</v>
      </c>
      <c r="BF535" s="220">
        <f>IF(N535="snížená",J535,0)</f>
        <v>0</v>
      </c>
      <c r="BG535" s="220">
        <f>IF(N535="zákl. přenesená",J535,0)</f>
        <v>0</v>
      </c>
      <c r="BH535" s="220">
        <f>IF(N535="sníž. přenesená",J535,0)</f>
        <v>0</v>
      </c>
      <c r="BI535" s="220">
        <f>IF(N535="nulová",J535,0)</f>
        <v>0</v>
      </c>
      <c r="BJ535" s="25" t="s">
        <v>80</v>
      </c>
      <c r="BK535" s="220">
        <f>ROUND(I535*H535,2)</f>
        <v>0</v>
      </c>
      <c r="BL535" s="25" t="s">
        <v>502</v>
      </c>
      <c r="BM535" s="25" t="s">
        <v>3174</v>
      </c>
    </row>
    <row r="536" spans="2:65" s="1" customFormat="1">
      <c r="B536" s="42"/>
      <c r="C536" s="64"/>
      <c r="D536" s="227" t="s">
        <v>506</v>
      </c>
      <c r="E536" s="64"/>
      <c r="F536" s="274" t="s">
        <v>9857</v>
      </c>
      <c r="G536" s="64"/>
      <c r="H536" s="64"/>
      <c r="I536" s="177"/>
      <c r="J536" s="64"/>
      <c r="K536" s="64"/>
      <c r="L536" s="62"/>
      <c r="M536" s="223"/>
      <c r="N536" s="43"/>
      <c r="O536" s="43"/>
      <c r="P536" s="43"/>
      <c r="Q536" s="43"/>
      <c r="R536" s="43"/>
      <c r="S536" s="43"/>
      <c r="T536" s="79"/>
      <c r="AT536" s="25" t="s">
        <v>506</v>
      </c>
      <c r="AU536" s="25" t="s">
        <v>80</v>
      </c>
    </row>
    <row r="537" spans="2:65" s="1" customFormat="1" ht="16.5" customHeight="1">
      <c r="B537" s="42"/>
      <c r="C537" s="209" t="s">
        <v>2125</v>
      </c>
      <c r="D537" s="209" t="s">
        <v>498</v>
      </c>
      <c r="E537" s="210" t="s">
        <v>9858</v>
      </c>
      <c r="F537" s="211" t="s">
        <v>9859</v>
      </c>
      <c r="G537" s="212" t="s">
        <v>2537</v>
      </c>
      <c r="H537" s="213">
        <v>1</v>
      </c>
      <c r="I537" s="214"/>
      <c r="J537" s="215">
        <f>ROUND(I537*H537,2)</f>
        <v>0</v>
      </c>
      <c r="K537" s="211" t="s">
        <v>23</v>
      </c>
      <c r="L537" s="62"/>
      <c r="M537" s="216" t="s">
        <v>23</v>
      </c>
      <c r="N537" s="217" t="s">
        <v>44</v>
      </c>
      <c r="O537" s="43"/>
      <c r="P537" s="218">
        <f>O537*H537</f>
        <v>0</v>
      </c>
      <c r="Q537" s="218">
        <v>3</v>
      </c>
      <c r="R537" s="218">
        <f>Q537*H537</f>
        <v>3</v>
      </c>
      <c r="S537" s="218">
        <v>0</v>
      </c>
      <c r="T537" s="219">
        <f>S537*H537</f>
        <v>0</v>
      </c>
      <c r="AR537" s="25" t="s">
        <v>502</v>
      </c>
      <c r="AT537" s="25" t="s">
        <v>498</v>
      </c>
      <c r="AU537" s="25" t="s">
        <v>80</v>
      </c>
      <c r="AY537" s="25" t="s">
        <v>492</v>
      </c>
      <c r="BE537" s="220">
        <f>IF(N537="základní",J537,0)</f>
        <v>0</v>
      </c>
      <c r="BF537" s="220">
        <f>IF(N537="snížená",J537,0)</f>
        <v>0</v>
      </c>
      <c r="BG537" s="220">
        <f>IF(N537="zákl. přenesená",J537,0)</f>
        <v>0</v>
      </c>
      <c r="BH537" s="220">
        <f>IF(N537="sníž. přenesená",J537,0)</f>
        <v>0</v>
      </c>
      <c r="BI537" s="220">
        <f>IF(N537="nulová",J537,0)</f>
        <v>0</v>
      </c>
      <c r="BJ537" s="25" t="s">
        <v>80</v>
      </c>
      <c r="BK537" s="220">
        <f>ROUND(I537*H537,2)</f>
        <v>0</v>
      </c>
      <c r="BL537" s="25" t="s">
        <v>502</v>
      </c>
      <c r="BM537" s="25" t="s">
        <v>3188</v>
      </c>
    </row>
    <row r="538" spans="2:65" s="1" customFormat="1">
      <c r="B538" s="42"/>
      <c r="C538" s="64"/>
      <c r="D538" s="227" t="s">
        <v>506</v>
      </c>
      <c r="E538" s="64"/>
      <c r="F538" s="274" t="s">
        <v>9859</v>
      </c>
      <c r="G538" s="64"/>
      <c r="H538" s="64"/>
      <c r="I538" s="177"/>
      <c r="J538" s="64"/>
      <c r="K538" s="64"/>
      <c r="L538" s="62"/>
      <c r="M538" s="223"/>
      <c r="N538" s="43"/>
      <c r="O538" s="43"/>
      <c r="P538" s="43"/>
      <c r="Q538" s="43"/>
      <c r="R538" s="43"/>
      <c r="S538" s="43"/>
      <c r="T538" s="79"/>
      <c r="AT538" s="25" t="s">
        <v>506</v>
      </c>
      <c r="AU538" s="25" t="s">
        <v>80</v>
      </c>
    </row>
    <row r="539" spans="2:65" s="1" customFormat="1" ht="16.5" customHeight="1">
      <c r="B539" s="42"/>
      <c r="C539" s="209" t="s">
        <v>2129</v>
      </c>
      <c r="D539" s="209" t="s">
        <v>498</v>
      </c>
      <c r="E539" s="210" t="s">
        <v>9860</v>
      </c>
      <c r="F539" s="211" t="s">
        <v>9861</v>
      </c>
      <c r="G539" s="212" t="s">
        <v>2537</v>
      </c>
      <c r="H539" s="213">
        <v>3</v>
      </c>
      <c r="I539" s="214"/>
      <c r="J539" s="215">
        <f>ROUND(I539*H539,2)</f>
        <v>0</v>
      </c>
      <c r="K539" s="211" t="s">
        <v>23</v>
      </c>
      <c r="L539" s="62"/>
      <c r="M539" s="216" t="s">
        <v>23</v>
      </c>
      <c r="N539" s="217" t="s">
        <v>44</v>
      </c>
      <c r="O539" s="43"/>
      <c r="P539" s="218">
        <f>O539*H539</f>
        <v>0</v>
      </c>
      <c r="Q539" s="218">
        <v>5</v>
      </c>
      <c r="R539" s="218">
        <f>Q539*H539</f>
        <v>15</v>
      </c>
      <c r="S539" s="218">
        <v>0</v>
      </c>
      <c r="T539" s="219">
        <f>S539*H539</f>
        <v>0</v>
      </c>
      <c r="AR539" s="25" t="s">
        <v>502</v>
      </c>
      <c r="AT539" s="25" t="s">
        <v>498</v>
      </c>
      <c r="AU539" s="25" t="s">
        <v>80</v>
      </c>
      <c r="AY539" s="25" t="s">
        <v>492</v>
      </c>
      <c r="BE539" s="220">
        <f>IF(N539="základní",J539,0)</f>
        <v>0</v>
      </c>
      <c r="BF539" s="220">
        <f>IF(N539="snížená",J539,0)</f>
        <v>0</v>
      </c>
      <c r="BG539" s="220">
        <f>IF(N539="zákl. přenesená",J539,0)</f>
        <v>0</v>
      </c>
      <c r="BH539" s="220">
        <f>IF(N539="sníž. přenesená",J539,0)</f>
        <v>0</v>
      </c>
      <c r="BI539" s="220">
        <f>IF(N539="nulová",J539,0)</f>
        <v>0</v>
      </c>
      <c r="BJ539" s="25" t="s">
        <v>80</v>
      </c>
      <c r="BK539" s="220">
        <f>ROUND(I539*H539,2)</f>
        <v>0</v>
      </c>
      <c r="BL539" s="25" t="s">
        <v>502</v>
      </c>
      <c r="BM539" s="25" t="s">
        <v>3207</v>
      </c>
    </row>
    <row r="540" spans="2:65" s="1" customFormat="1">
      <c r="B540" s="42"/>
      <c r="C540" s="64"/>
      <c r="D540" s="227" t="s">
        <v>506</v>
      </c>
      <c r="E540" s="64"/>
      <c r="F540" s="274" t="s">
        <v>9861</v>
      </c>
      <c r="G540" s="64"/>
      <c r="H540" s="64"/>
      <c r="I540" s="177"/>
      <c r="J540" s="64"/>
      <c r="K540" s="64"/>
      <c r="L540" s="62"/>
      <c r="M540" s="223"/>
      <c r="N540" s="43"/>
      <c r="O540" s="43"/>
      <c r="P540" s="43"/>
      <c r="Q540" s="43"/>
      <c r="R540" s="43"/>
      <c r="S540" s="43"/>
      <c r="T540" s="79"/>
      <c r="AT540" s="25" t="s">
        <v>506</v>
      </c>
      <c r="AU540" s="25" t="s">
        <v>80</v>
      </c>
    </row>
    <row r="541" spans="2:65" s="1" customFormat="1" ht="16.5" customHeight="1">
      <c r="B541" s="42"/>
      <c r="C541" s="209" t="s">
        <v>2133</v>
      </c>
      <c r="D541" s="209" t="s">
        <v>498</v>
      </c>
      <c r="E541" s="210" t="s">
        <v>9862</v>
      </c>
      <c r="F541" s="211" t="s">
        <v>9863</v>
      </c>
      <c r="G541" s="212" t="s">
        <v>2537</v>
      </c>
      <c r="H541" s="213">
        <v>2</v>
      </c>
      <c r="I541" s="214"/>
      <c r="J541" s="215">
        <f>ROUND(I541*H541,2)</f>
        <v>0</v>
      </c>
      <c r="K541" s="211" t="s">
        <v>23</v>
      </c>
      <c r="L541" s="62"/>
      <c r="M541" s="216" t="s">
        <v>23</v>
      </c>
      <c r="N541" s="217" t="s">
        <v>44</v>
      </c>
      <c r="O541" s="43"/>
      <c r="P541" s="218">
        <f>O541*H541</f>
        <v>0</v>
      </c>
      <c r="Q541" s="218">
        <v>5</v>
      </c>
      <c r="R541" s="218">
        <f>Q541*H541</f>
        <v>10</v>
      </c>
      <c r="S541" s="218">
        <v>0</v>
      </c>
      <c r="T541" s="219">
        <f>S541*H541</f>
        <v>0</v>
      </c>
      <c r="AR541" s="25" t="s">
        <v>502</v>
      </c>
      <c r="AT541" s="25" t="s">
        <v>498</v>
      </c>
      <c r="AU541" s="25" t="s">
        <v>80</v>
      </c>
      <c r="AY541" s="25" t="s">
        <v>492</v>
      </c>
      <c r="BE541" s="220">
        <f>IF(N541="základní",J541,0)</f>
        <v>0</v>
      </c>
      <c r="BF541" s="220">
        <f>IF(N541="snížená",J541,0)</f>
        <v>0</v>
      </c>
      <c r="BG541" s="220">
        <f>IF(N541="zákl. přenesená",J541,0)</f>
        <v>0</v>
      </c>
      <c r="BH541" s="220">
        <f>IF(N541="sníž. přenesená",J541,0)</f>
        <v>0</v>
      </c>
      <c r="BI541" s="220">
        <f>IF(N541="nulová",J541,0)</f>
        <v>0</v>
      </c>
      <c r="BJ541" s="25" t="s">
        <v>80</v>
      </c>
      <c r="BK541" s="220">
        <f>ROUND(I541*H541,2)</f>
        <v>0</v>
      </c>
      <c r="BL541" s="25" t="s">
        <v>502</v>
      </c>
      <c r="BM541" s="25" t="s">
        <v>3223</v>
      </c>
    </row>
    <row r="542" spans="2:65" s="1" customFormat="1">
      <c r="B542" s="42"/>
      <c r="C542" s="64"/>
      <c r="D542" s="227" t="s">
        <v>506</v>
      </c>
      <c r="E542" s="64"/>
      <c r="F542" s="274" t="s">
        <v>9863</v>
      </c>
      <c r="G542" s="64"/>
      <c r="H542" s="64"/>
      <c r="I542" s="177"/>
      <c r="J542" s="64"/>
      <c r="K542" s="64"/>
      <c r="L542" s="62"/>
      <c r="M542" s="223"/>
      <c r="N542" s="43"/>
      <c r="O542" s="43"/>
      <c r="P542" s="43"/>
      <c r="Q542" s="43"/>
      <c r="R542" s="43"/>
      <c r="S542" s="43"/>
      <c r="T542" s="79"/>
      <c r="AT542" s="25" t="s">
        <v>506</v>
      </c>
      <c r="AU542" s="25" t="s">
        <v>80</v>
      </c>
    </row>
    <row r="543" spans="2:65" s="1" customFormat="1" ht="16.5" customHeight="1">
      <c r="B543" s="42"/>
      <c r="C543" s="209" t="s">
        <v>2139</v>
      </c>
      <c r="D543" s="209" t="s">
        <v>498</v>
      </c>
      <c r="E543" s="210" t="s">
        <v>9864</v>
      </c>
      <c r="F543" s="211" t="s">
        <v>9865</v>
      </c>
      <c r="G543" s="212" t="s">
        <v>2537</v>
      </c>
      <c r="H543" s="213">
        <v>1</v>
      </c>
      <c r="I543" s="214"/>
      <c r="J543" s="215">
        <f>ROUND(I543*H543,2)</f>
        <v>0</v>
      </c>
      <c r="K543" s="211" t="s">
        <v>23</v>
      </c>
      <c r="L543" s="62"/>
      <c r="M543" s="216" t="s">
        <v>23</v>
      </c>
      <c r="N543" s="217" t="s">
        <v>44</v>
      </c>
      <c r="O543" s="43"/>
      <c r="P543" s="218">
        <f>O543*H543</f>
        <v>0</v>
      </c>
      <c r="Q543" s="218">
        <v>11</v>
      </c>
      <c r="R543" s="218">
        <f>Q543*H543</f>
        <v>11</v>
      </c>
      <c r="S543" s="218">
        <v>0</v>
      </c>
      <c r="T543" s="219">
        <f>S543*H543</f>
        <v>0</v>
      </c>
      <c r="AR543" s="25" t="s">
        <v>502</v>
      </c>
      <c r="AT543" s="25" t="s">
        <v>498</v>
      </c>
      <c r="AU543" s="25" t="s">
        <v>80</v>
      </c>
      <c r="AY543" s="25" t="s">
        <v>492</v>
      </c>
      <c r="BE543" s="220">
        <f>IF(N543="základní",J543,0)</f>
        <v>0</v>
      </c>
      <c r="BF543" s="220">
        <f>IF(N543="snížená",J543,0)</f>
        <v>0</v>
      </c>
      <c r="BG543" s="220">
        <f>IF(N543="zákl. přenesená",J543,0)</f>
        <v>0</v>
      </c>
      <c r="BH543" s="220">
        <f>IF(N543="sníž. přenesená",J543,0)</f>
        <v>0</v>
      </c>
      <c r="BI543" s="220">
        <f>IF(N543="nulová",J543,0)</f>
        <v>0</v>
      </c>
      <c r="BJ543" s="25" t="s">
        <v>80</v>
      </c>
      <c r="BK543" s="220">
        <f>ROUND(I543*H543,2)</f>
        <v>0</v>
      </c>
      <c r="BL543" s="25" t="s">
        <v>502</v>
      </c>
      <c r="BM543" s="25" t="s">
        <v>3250</v>
      </c>
    </row>
    <row r="544" spans="2:65" s="1" customFormat="1">
      <c r="B544" s="42"/>
      <c r="C544" s="64"/>
      <c r="D544" s="227" t="s">
        <v>506</v>
      </c>
      <c r="E544" s="64"/>
      <c r="F544" s="274" t="s">
        <v>9865</v>
      </c>
      <c r="G544" s="64"/>
      <c r="H544" s="64"/>
      <c r="I544" s="177"/>
      <c r="J544" s="64"/>
      <c r="K544" s="64"/>
      <c r="L544" s="62"/>
      <c r="M544" s="223"/>
      <c r="N544" s="43"/>
      <c r="O544" s="43"/>
      <c r="P544" s="43"/>
      <c r="Q544" s="43"/>
      <c r="R544" s="43"/>
      <c r="S544" s="43"/>
      <c r="T544" s="79"/>
      <c r="AT544" s="25" t="s">
        <v>506</v>
      </c>
      <c r="AU544" s="25" t="s">
        <v>80</v>
      </c>
    </row>
    <row r="545" spans="2:65" s="1" customFormat="1" ht="16.5" customHeight="1">
      <c r="B545" s="42"/>
      <c r="C545" s="209" t="s">
        <v>2147</v>
      </c>
      <c r="D545" s="209" t="s">
        <v>498</v>
      </c>
      <c r="E545" s="210" t="s">
        <v>9866</v>
      </c>
      <c r="F545" s="211" t="s">
        <v>9867</v>
      </c>
      <c r="G545" s="212" t="s">
        <v>2537</v>
      </c>
      <c r="H545" s="213">
        <v>1</v>
      </c>
      <c r="I545" s="214"/>
      <c r="J545" s="215">
        <f>ROUND(I545*H545,2)</f>
        <v>0</v>
      </c>
      <c r="K545" s="211" t="s">
        <v>23</v>
      </c>
      <c r="L545" s="62"/>
      <c r="M545" s="216" t="s">
        <v>23</v>
      </c>
      <c r="N545" s="217" t="s">
        <v>44</v>
      </c>
      <c r="O545" s="43"/>
      <c r="P545" s="218">
        <f>O545*H545</f>
        <v>0</v>
      </c>
      <c r="Q545" s="218">
        <v>25</v>
      </c>
      <c r="R545" s="218">
        <f>Q545*H545</f>
        <v>25</v>
      </c>
      <c r="S545" s="218">
        <v>0</v>
      </c>
      <c r="T545" s="219">
        <f>S545*H545</f>
        <v>0</v>
      </c>
      <c r="AR545" s="25" t="s">
        <v>502</v>
      </c>
      <c r="AT545" s="25" t="s">
        <v>498</v>
      </c>
      <c r="AU545" s="25" t="s">
        <v>80</v>
      </c>
      <c r="AY545" s="25" t="s">
        <v>492</v>
      </c>
      <c r="BE545" s="220">
        <f>IF(N545="základní",J545,0)</f>
        <v>0</v>
      </c>
      <c r="BF545" s="220">
        <f>IF(N545="snížená",J545,0)</f>
        <v>0</v>
      </c>
      <c r="BG545" s="220">
        <f>IF(N545="zákl. přenesená",J545,0)</f>
        <v>0</v>
      </c>
      <c r="BH545" s="220">
        <f>IF(N545="sníž. přenesená",J545,0)</f>
        <v>0</v>
      </c>
      <c r="BI545" s="220">
        <f>IF(N545="nulová",J545,0)</f>
        <v>0</v>
      </c>
      <c r="BJ545" s="25" t="s">
        <v>80</v>
      </c>
      <c r="BK545" s="220">
        <f>ROUND(I545*H545,2)</f>
        <v>0</v>
      </c>
      <c r="BL545" s="25" t="s">
        <v>502</v>
      </c>
      <c r="BM545" s="25" t="s">
        <v>3263</v>
      </c>
    </row>
    <row r="546" spans="2:65" s="1" customFormat="1">
      <c r="B546" s="42"/>
      <c r="C546" s="64"/>
      <c r="D546" s="227" t="s">
        <v>506</v>
      </c>
      <c r="E546" s="64"/>
      <c r="F546" s="274" t="s">
        <v>9867</v>
      </c>
      <c r="G546" s="64"/>
      <c r="H546" s="64"/>
      <c r="I546" s="177"/>
      <c r="J546" s="64"/>
      <c r="K546" s="64"/>
      <c r="L546" s="62"/>
      <c r="M546" s="223"/>
      <c r="N546" s="43"/>
      <c r="O546" s="43"/>
      <c r="P546" s="43"/>
      <c r="Q546" s="43"/>
      <c r="R546" s="43"/>
      <c r="S546" s="43"/>
      <c r="T546" s="79"/>
      <c r="AT546" s="25" t="s">
        <v>506</v>
      </c>
      <c r="AU546" s="25" t="s">
        <v>80</v>
      </c>
    </row>
    <row r="547" spans="2:65" s="1" customFormat="1" ht="16.5" customHeight="1">
      <c r="B547" s="42"/>
      <c r="C547" s="209" t="s">
        <v>2153</v>
      </c>
      <c r="D547" s="209" t="s">
        <v>498</v>
      </c>
      <c r="E547" s="210" t="s">
        <v>9868</v>
      </c>
      <c r="F547" s="211" t="s">
        <v>9869</v>
      </c>
      <c r="G547" s="212" t="s">
        <v>2537</v>
      </c>
      <c r="H547" s="213">
        <v>1</v>
      </c>
      <c r="I547" s="214"/>
      <c r="J547" s="215">
        <f>ROUND(I547*H547,2)</f>
        <v>0</v>
      </c>
      <c r="K547" s="211" t="s">
        <v>23</v>
      </c>
      <c r="L547" s="62"/>
      <c r="M547" s="216" t="s">
        <v>23</v>
      </c>
      <c r="N547" s="217" t="s">
        <v>44</v>
      </c>
      <c r="O547" s="43"/>
      <c r="P547" s="218">
        <f>O547*H547</f>
        <v>0</v>
      </c>
      <c r="Q547" s="218">
        <v>23</v>
      </c>
      <c r="R547" s="218">
        <f>Q547*H547</f>
        <v>23</v>
      </c>
      <c r="S547" s="218">
        <v>0</v>
      </c>
      <c r="T547" s="219">
        <f>S547*H547</f>
        <v>0</v>
      </c>
      <c r="AR547" s="25" t="s">
        <v>502</v>
      </c>
      <c r="AT547" s="25" t="s">
        <v>498</v>
      </c>
      <c r="AU547" s="25" t="s">
        <v>80</v>
      </c>
      <c r="AY547" s="25" t="s">
        <v>492</v>
      </c>
      <c r="BE547" s="220">
        <f>IF(N547="základní",J547,0)</f>
        <v>0</v>
      </c>
      <c r="BF547" s="220">
        <f>IF(N547="snížená",J547,0)</f>
        <v>0</v>
      </c>
      <c r="BG547" s="220">
        <f>IF(N547="zákl. přenesená",J547,0)</f>
        <v>0</v>
      </c>
      <c r="BH547" s="220">
        <f>IF(N547="sníž. přenesená",J547,0)</f>
        <v>0</v>
      </c>
      <c r="BI547" s="220">
        <f>IF(N547="nulová",J547,0)</f>
        <v>0</v>
      </c>
      <c r="BJ547" s="25" t="s">
        <v>80</v>
      </c>
      <c r="BK547" s="220">
        <f>ROUND(I547*H547,2)</f>
        <v>0</v>
      </c>
      <c r="BL547" s="25" t="s">
        <v>502</v>
      </c>
      <c r="BM547" s="25" t="s">
        <v>3277</v>
      </c>
    </row>
    <row r="548" spans="2:65" s="1" customFormat="1">
      <c r="B548" s="42"/>
      <c r="C548" s="64"/>
      <c r="D548" s="227" t="s">
        <v>506</v>
      </c>
      <c r="E548" s="64"/>
      <c r="F548" s="274" t="s">
        <v>9869</v>
      </c>
      <c r="G548" s="64"/>
      <c r="H548" s="64"/>
      <c r="I548" s="177"/>
      <c r="J548" s="64"/>
      <c r="K548" s="64"/>
      <c r="L548" s="62"/>
      <c r="M548" s="223"/>
      <c r="N548" s="43"/>
      <c r="O548" s="43"/>
      <c r="P548" s="43"/>
      <c r="Q548" s="43"/>
      <c r="R548" s="43"/>
      <c r="S548" s="43"/>
      <c r="T548" s="79"/>
      <c r="AT548" s="25" t="s">
        <v>506</v>
      </c>
      <c r="AU548" s="25" t="s">
        <v>80</v>
      </c>
    </row>
    <row r="549" spans="2:65" s="1" customFormat="1" ht="16.5" customHeight="1">
      <c r="B549" s="42"/>
      <c r="C549" s="209" t="s">
        <v>2160</v>
      </c>
      <c r="D549" s="209" t="s">
        <v>498</v>
      </c>
      <c r="E549" s="210" t="s">
        <v>9870</v>
      </c>
      <c r="F549" s="211" t="s">
        <v>9871</v>
      </c>
      <c r="G549" s="212" t="s">
        <v>2537</v>
      </c>
      <c r="H549" s="213">
        <v>1</v>
      </c>
      <c r="I549" s="214"/>
      <c r="J549" s="215">
        <f>ROUND(I549*H549,2)</f>
        <v>0</v>
      </c>
      <c r="K549" s="211" t="s">
        <v>23</v>
      </c>
      <c r="L549" s="62"/>
      <c r="M549" s="216" t="s">
        <v>23</v>
      </c>
      <c r="N549" s="217" t="s">
        <v>44</v>
      </c>
      <c r="O549" s="43"/>
      <c r="P549" s="218">
        <f>O549*H549</f>
        <v>0</v>
      </c>
      <c r="Q549" s="218">
        <v>39</v>
      </c>
      <c r="R549" s="218">
        <f>Q549*H549</f>
        <v>39</v>
      </c>
      <c r="S549" s="218">
        <v>0</v>
      </c>
      <c r="T549" s="219">
        <f>S549*H549</f>
        <v>0</v>
      </c>
      <c r="AR549" s="25" t="s">
        <v>502</v>
      </c>
      <c r="AT549" s="25" t="s">
        <v>498</v>
      </c>
      <c r="AU549" s="25" t="s">
        <v>80</v>
      </c>
      <c r="AY549" s="25" t="s">
        <v>492</v>
      </c>
      <c r="BE549" s="220">
        <f>IF(N549="základní",J549,0)</f>
        <v>0</v>
      </c>
      <c r="BF549" s="220">
        <f>IF(N549="snížená",J549,0)</f>
        <v>0</v>
      </c>
      <c r="BG549" s="220">
        <f>IF(N549="zákl. přenesená",J549,0)</f>
        <v>0</v>
      </c>
      <c r="BH549" s="220">
        <f>IF(N549="sníž. přenesená",J549,0)</f>
        <v>0</v>
      </c>
      <c r="BI549" s="220">
        <f>IF(N549="nulová",J549,0)</f>
        <v>0</v>
      </c>
      <c r="BJ549" s="25" t="s">
        <v>80</v>
      </c>
      <c r="BK549" s="220">
        <f>ROUND(I549*H549,2)</f>
        <v>0</v>
      </c>
      <c r="BL549" s="25" t="s">
        <v>502</v>
      </c>
      <c r="BM549" s="25" t="s">
        <v>3289</v>
      </c>
    </row>
    <row r="550" spans="2:65" s="1" customFormat="1">
      <c r="B550" s="42"/>
      <c r="C550" s="64"/>
      <c r="D550" s="227" t="s">
        <v>506</v>
      </c>
      <c r="E550" s="64"/>
      <c r="F550" s="274" t="s">
        <v>9871</v>
      </c>
      <c r="G550" s="64"/>
      <c r="H550" s="64"/>
      <c r="I550" s="177"/>
      <c r="J550" s="64"/>
      <c r="K550" s="64"/>
      <c r="L550" s="62"/>
      <c r="M550" s="223"/>
      <c r="N550" s="43"/>
      <c r="O550" s="43"/>
      <c r="P550" s="43"/>
      <c r="Q550" s="43"/>
      <c r="R550" s="43"/>
      <c r="S550" s="43"/>
      <c r="T550" s="79"/>
      <c r="AT550" s="25" t="s">
        <v>506</v>
      </c>
      <c r="AU550" s="25" t="s">
        <v>80</v>
      </c>
    </row>
    <row r="551" spans="2:65" s="1" customFormat="1" ht="16.5" customHeight="1">
      <c r="B551" s="42"/>
      <c r="C551" s="209" t="s">
        <v>2166</v>
      </c>
      <c r="D551" s="209" t="s">
        <v>498</v>
      </c>
      <c r="E551" s="210" t="s">
        <v>9872</v>
      </c>
      <c r="F551" s="211" t="s">
        <v>9873</v>
      </c>
      <c r="G551" s="212" t="s">
        <v>2537</v>
      </c>
      <c r="H551" s="213">
        <v>1</v>
      </c>
      <c r="I551" s="214"/>
      <c r="J551" s="215">
        <f>ROUND(I551*H551,2)</f>
        <v>0</v>
      </c>
      <c r="K551" s="211" t="s">
        <v>23</v>
      </c>
      <c r="L551" s="62"/>
      <c r="M551" s="216" t="s">
        <v>23</v>
      </c>
      <c r="N551" s="217" t="s">
        <v>44</v>
      </c>
      <c r="O551" s="43"/>
      <c r="P551" s="218">
        <f>O551*H551</f>
        <v>0</v>
      </c>
      <c r="Q551" s="218">
        <v>1.5</v>
      </c>
      <c r="R551" s="218">
        <f>Q551*H551</f>
        <v>1.5</v>
      </c>
      <c r="S551" s="218">
        <v>0</v>
      </c>
      <c r="T551" s="219">
        <f>S551*H551</f>
        <v>0</v>
      </c>
      <c r="AR551" s="25" t="s">
        <v>502</v>
      </c>
      <c r="AT551" s="25" t="s">
        <v>498</v>
      </c>
      <c r="AU551" s="25" t="s">
        <v>80</v>
      </c>
      <c r="AY551" s="25" t="s">
        <v>492</v>
      </c>
      <c r="BE551" s="220">
        <f>IF(N551="základní",J551,0)</f>
        <v>0</v>
      </c>
      <c r="BF551" s="220">
        <f>IF(N551="snížená",J551,0)</f>
        <v>0</v>
      </c>
      <c r="BG551" s="220">
        <f>IF(N551="zákl. přenesená",J551,0)</f>
        <v>0</v>
      </c>
      <c r="BH551" s="220">
        <f>IF(N551="sníž. přenesená",J551,0)</f>
        <v>0</v>
      </c>
      <c r="BI551" s="220">
        <f>IF(N551="nulová",J551,0)</f>
        <v>0</v>
      </c>
      <c r="BJ551" s="25" t="s">
        <v>80</v>
      </c>
      <c r="BK551" s="220">
        <f>ROUND(I551*H551,2)</f>
        <v>0</v>
      </c>
      <c r="BL551" s="25" t="s">
        <v>502</v>
      </c>
      <c r="BM551" s="25" t="s">
        <v>3303</v>
      </c>
    </row>
    <row r="552" spans="2:65" s="1" customFormat="1">
      <c r="B552" s="42"/>
      <c r="C552" s="64"/>
      <c r="D552" s="227" t="s">
        <v>506</v>
      </c>
      <c r="E552" s="64"/>
      <c r="F552" s="274" t="s">
        <v>9873</v>
      </c>
      <c r="G552" s="64"/>
      <c r="H552" s="64"/>
      <c r="I552" s="177"/>
      <c r="J552" s="64"/>
      <c r="K552" s="64"/>
      <c r="L552" s="62"/>
      <c r="M552" s="223"/>
      <c r="N552" s="43"/>
      <c r="O552" s="43"/>
      <c r="P552" s="43"/>
      <c r="Q552" s="43"/>
      <c r="R552" s="43"/>
      <c r="S552" s="43"/>
      <c r="T552" s="79"/>
      <c r="AT552" s="25" t="s">
        <v>506</v>
      </c>
      <c r="AU552" s="25" t="s">
        <v>80</v>
      </c>
    </row>
    <row r="553" spans="2:65" s="1" customFormat="1" ht="16.5" customHeight="1">
      <c r="B553" s="42"/>
      <c r="C553" s="209" t="s">
        <v>2180</v>
      </c>
      <c r="D553" s="209" t="s">
        <v>498</v>
      </c>
      <c r="E553" s="210" t="s">
        <v>9874</v>
      </c>
      <c r="F553" s="211" t="s">
        <v>9875</v>
      </c>
      <c r="G553" s="212" t="s">
        <v>9577</v>
      </c>
      <c r="H553" s="213">
        <v>6</v>
      </c>
      <c r="I553" s="214"/>
      <c r="J553" s="215">
        <f>ROUND(I553*H553,2)</f>
        <v>0</v>
      </c>
      <c r="K553" s="211" t="s">
        <v>23</v>
      </c>
      <c r="L553" s="62"/>
      <c r="M553" s="216" t="s">
        <v>23</v>
      </c>
      <c r="N553" s="217" t="s">
        <v>44</v>
      </c>
      <c r="O553" s="43"/>
      <c r="P553" s="218">
        <f>O553*H553</f>
        <v>0</v>
      </c>
      <c r="Q553" s="218">
        <v>5.0999999999999996</v>
      </c>
      <c r="R553" s="218">
        <f>Q553*H553</f>
        <v>30.599999999999998</v>
      </c>
      <c r="S553" s="218">
        <v>0</v>
      </c>
      <c r="T553" s="219">
        <f>S553*H553</f>
        <v>0</v>
      </c>
      <c r="AR553" s="25" t="s">
        <v>502</v>
      </c>
      <c r="AT553" s="25" t="s">
        <v>498</v>
      </c>
      <c r="AU553" s="25" t="s">
        <v>80</v>
      </c>
      <c r="AY553" s="25" t="s">
        <v>492</v>
      </c>
      <c r="BE553" s="220">
        <f>IF(N553="základní",J553,0)</f>
        <v>0</v>
      </c>
      <c r="BF553" s="220">
        <f>IF(N553="snížená",J553,0)</f>
        <v>0</v>
      </c>
      <c r="BG553" s="220">
        <f>IF(N553="zákl. přenesená",J553,0)</f>
        <v>0</v>
      </c>
      <c r="BH553" s="220">
        <f>IF(N553="sníž. přenesená",J553,0)</f>
        <v>0</v>
      </c>
      <c r="BI553" s="220">
        <f>IF(N553="nulová",J553,0)</f>
        <v>0</v>
      </c>
      <c r="BJ553" s="25" t="s">
        <v>80</v>
      </c>
      <c r="BK553" s="220">
        <f>ROUND(I553*H553,2)</f>
        <v>0</v>
      </c>
      <c r="BL553" s="25" t="s">
        <v>502</v>
      </c>
      <c r="BM553" s="25" t="s">
        <v>3315</v>
      </c>
    </row>
    <row r="554" spans="2:65" s="1" customFormat="1">
      <c r="B554" s="42"/>
      <c r="C554" s="64"/>
      <c r="D554" s="227" t="s">
        <v>506</v>
      </c>
      <c r="E554" s="64"/>
      <c r="F554" s="274" t="s">
        <v>9876</v>
      </c>
      <c r="G554" s="64"/>
      <c r="H554" s="64"/>
      <c r="I554" s="177"/>
      <c r="J554" s="64"/>
      <c r="K554" s="64"/>
      <c r="L554" s="62"/>
      <c r="M554" s="223"/>
      <c r="N554" s="43"/>
      <c r="O554" s="43"/>
      <c r="P554" s="43"/>
      <c r="Q554" s="43"/>
      <c r="R554" s="43"/>
      <c r="S554" s="43"/>
      <c r="T554" s="79"/>
      <c r="AT554" s="25" t="s">
        <v>506</v>
      </c>
      <c r="AU554" s="25" t="s">
        <v>80</v>
      </c>
    </row>
    <row r="555" spans="2:65" s="1" customFormat="1" ht="16.5" customHeight="1">
      <c r="B555" s="42"/>
      <c r="C555" s="209" t="s">
        <v>2187</v>
      </c>
      <c r="D555" s="209" t="s">
        <v>498</v>
      </c>
      <c r="E555" s="210" t="s">
        <v>9877</v>
      </c>
      <c r="F555" s="211" t="s">
        <v>9878</v>
      </c>
      <c r="G555" s="212" t="s">
        <v>9577</v>
      </c>
      <c r="H555" s="213">
        <v>8</v>
      </c>
      <c r="I555" s="214"/>
      <c r="J555" s="215">
        <f>ROUND(I555*H555,2)</f>
        <v>0</v>
      </c>
      <c r="K555" s="211" t="s">
        <v>23</v>
      </c>
      <c r="L555" s="62"/>
      <c r="M555" s="216" t="s">
        <v>23</v>
      </c>
      <c r="N555" s="217" t="s">
        <v>44</v>
      </c>
      <c r="O555" s="43"/>
      <c r="P555" s="218">
        <f>O555*H555</f>
        <v>0</v>
      </c>
      <c r="Q555" s="218">
        <v>3.4</v>
      </c>
      <c r="R555" s="218">
        <f>Q555*H555</f>
        <v>27.2</v>
      </c>
      <c r="S555" s="218">
        <v>0</v>
      </c>
      <c r="T555" s="219">
        <f>S555*H555</f>
        <v>0</v>
      </c>
      <c r="AR555" s="25" t="s">
        <v>502</v>
      </c>
      <c r="AT555" s="25" t="s">
        <v>498</v>
      </c>
      <c r="AU555" s="25" t="s">
        <v>80</v>
      </c>
      <c r="AY555" s="25" t="s">
        <v>492</v>
      </c>
      <c r="BE555" s="220">
        <f>IF(N555="základní",J555,0)</f>
        <v>0</v>
      </c>
      <c r="BF555" s="220">
        <f>IF(N555="snížená",J555,0)</f>
        <v>0</v>
      </c>
      <c r="BG555" s="220">
        <f>IF(N555="zákl. přenesená",J555,0)</f>
        <v>0</v>
      </c>
      <c r="BH555" s="220">
        <f>IF(N555="sníž. přenesená",J555,0)</f>
        <v>0</v>
      </c>
      <c r="BI555" s="220">
        <f>IF(N555="nulová",J555,0)</f>
        <v>0</v>
      </c>
      <c r="BJ555" s="25" t="s">
        <v>80</v>
      </c>
      <c r="BK555" s="220">
        <f>ROUND(I555*H555,2)</f>
        <v>0</v>
      </c>
      <c r="BL555" s="25" t="s">
        <v>502</v>
      </c>
      <c r="BM555" s="25" t="s">
        <v>3324</v>
      </c>
    </row>
    <row r="556" spans="2:65" s="1" customFormat="1">
      <c r="B556" s="42"/>
      <c r="C556" s="64"/>
      <c r="D556" s="227" t="s">
        <v>506</v>
      </c>
      <c r="E556" s="64"/>
      <c r="F556" s="274" t="s">
        <v>9879</v>
      </c>
      <c r="G556" s="64"/>
      <c r="H556" s="64"/>
      <c r="I556" s="177"/>
      <c r="J556" s="64"/>
      <c r="K556" s="64"/>
      <c r="L556" s="62"/>
      <c r="M556" s="223"/>
      <c r="N556" s="43"/>
      <c r="O556" s="43"/>
      <c r="P556" s="43"/>
      <c r="Q556" s="43"/>
      <c r="R556" s="43"/>
      <c r="S556" s="43"/>
      <c r="T556" s="79"/>
      <c r="AT556" s="25" t="s">
        <v>506</v>
      </c>
      <c r="AU556" s="25" t="s">
        <v>80</v>
      </c>
    </row>
    <row r="557" spans="2:65" s="1" customFormat="1" ht="16.5" customHeight="1">
      <c r="B557" s="42"/>
      <c r="C557" s="209" t="s">
        <v>2194</v>
      </c>
      <c r="D557" s="209" t="s">
        <v>498</v>
      </c>
      <c r="E557" s="210" t="s">
        <v>9880</v>
      </c>
      <c r="F557" s="211" t="s">
        <v>9881</v>
      </c>
      <c r="G557" s="212" t="s">
        <v>9577</v>
      </c>
      <c r="H557" s="213">
        <v>9</v>
      </c>
      <c r="I557" s="214"/>
      <c r="J557" s="215">
        <f>ROUND(I557*H557,2)</f>
        <v>0</v>
      </c>
      <c r="K557" s="211" t="s">
        <v>23</v>
      </c>
      <c r="L557" s="62"/>
      <c r="M557" s="216" t="s">
        <v>23</v>
      </c>
      <c r="N557" s="217" t="s">
        <v>44</v>
      </c>
      <c r="O557" s="43"/>
      <c r="P557" s="218">
        <f>O557*H557</f>
        <v>0</v>
      </c>
      <c r="Q557" s="218">
        <v>9.5</v>
      </c>
      <c r="R557" s="218">
        <f>Q557*H557</f>
        <v>85.5</v>
      </c>
      <c r="S557" s="218">
        <v>0</v>
      </c>
      <c r="T557" s="219">
        <f>S557*H557</f>
        <v>0</v>
      </c>
      <c r="AR557" s="25" t="s">
        <v>502</v>
      </c>
      <c r="AT557" s="25" t="s">
        <v>498</v>
      </c>
      <c r="AU557" s="25" t="s">
        <v>80</v>
      </c>
      <c r="AY557" s="25" t="s">
        <v>492</v>
      </c>
      <c r="BE557" s="220">
        <f>IF(N557="základní",J557,0)</f>
        <v>0</v>
      </c>
      <c r="BF557" s="220">
        <f>IF(N557="snížená",J557,0)</f>
        <v>0</v>
      </c>
      <c r="BG557" s="220">
        <f>IF(N557="zákl. přenesená",J557,0)</f>
        <v>0</v>
      </c>
      <c r="BH557" s="220">
        <f>IF(N557="sníž. přenesená",J557,0)</f>
        <v>0</v>
      </c>
      <c r="BI557" s="220">
        <f>IF(N557="nulová",J557,0)</f>
        <v>0</v>
      </c>
      <c r="BJ557" s="25" t="s">
        <v>80</v>
      </c>
      <c r="BK557" s="220">
        <f>ROUND(I557*H557,2)</f>
        <v>0</v>
      </c>
      <c r="BL557" s="25" t="s">
        <v>502</v>
      </c>
      <c r="BM557" s="25" t="s">
        <v>3336</v>
      </c>
    </row>
    <row r="558" spans="2:65" s="1" customFormat="1">
      <c r="B558" s="42"/>
      <c r="C558" s="64"/>
      <c r="D558" s="227" t="s">
        <v>506</v>
      </c>
      <c r="E558" s="64"/>
      <c r="F558" s="274" t="s">
        <v>9882</v>
      </c>
      <c r="G558" s="64"/>
      <c r="H558" s="64"/>
      <c r="I558" s="177"/>
      <c r="J558" s="64"/>
      <c r="K558" s="64"/>
      <c r="L558" s="62"/>
      <c r="M558" s="223"/>
      <c r="N558" s="43"/>
      <c r="O558" s="43"/>
      <c r="P558" s="43"/>
      <c r="Q558" s="43"/>
      <c r="R558" s="43"/>
      <c r="S558" s="43"/>
      <c r="T558" s="79"/>
      <c r="AT558" s="25" t="s">
        <v>506</v>
      </c>
      <c r="AU558" s="25" t="s">
        <v>80</v>
      </c>
    </row>
    <row r="559" spans="2:65" s="1" customFormat="1" ht="16.5" customHeight="1">
      <c r="B559" s="42"/>
      <c r="C559" s="209" t="s">
        <v>2199</v>
      </c>
      <c r="D559" s="209" t="s">
        <v>498</v>
      </c>
      <c r="E559" s="210" t="s">
        <v>9883</v>
      </c>
      <c r="F559" s="211" t="s">
        <v>9884</v>
      </c>
      <c r="G559" s="212" t="s">
        <v>9577</v>
      </c>
      <c r="H559" s="213">
        <v>14</v>
      </c>
      <c r="I559" s="214"/>
      <c r="J559" s="215">
        <f>ROUND(I559*H559,2)</f>
        <v>0</v>
      </c>
      <c r="K559" s="211" t="s">
        <v>23</v>
      </c>
      <c r="L559" s="62"/>
      <c r="M559" s="216" t="s">
        <v>23</v>
      </c>
      <c r="N559" s="217" t="s">
        <v>44</v>
      </c>
      <c r="O559" s="43"/>
      <c r="P559" s="218">
        <f>O559*H559</f>
        <v>0</v>
      </c>
      <c r="Q559" s="218">
        <v>5.0999999999999996</v>
      </c>
      <c r="R559" s="218">
        <f>Q559*H559</f>
        <v>71.399999999999991</v>
      </c>
      <c r="S559" s="218">
        <v>0</v>
      </c>
      <c r="T559" s="219">
        <f>S559*H559</f>
        <v>0</v>
      </c>
      <c r="AR559" s="25" t="s">
        <v>502</v>
      </c>
      <c r="AT559" s="25" t="s">
        <v>498</v>
      </c>
      <c r="AU559" s="25" t="s">
        <v>80</v>
      </c>
      <c r="AY559" s="25" t="s">
        <v>492</v>
      </c>
      <c r="BE559" s="220">
        <f>IF(N559="základní",J559,0)</f>
        <v>0</v>
      </c>
      <c r="BF559" s="220">
        <f>IF(N559="snížená",J559,0)</f>
        <v>0</v>
      </c>
      <c r="BG559" s="220">
        <f>IF(N559="zákl. přenesená",J559,0)</f>
        <v>0</v>
      </c>
      <c r="BH559" s="220">
        <f>IF(N559="sníž. přenesená",J559,0)</f>
        <v>0</v>
      </c>
      <c r="BI559" s="220">
        <f>IF(N559="nulová",J559,0)</f>
        <v>0</v>
      </c>
      <c r="BJ559" s="25" t="s">
        <v>80</v>
      </c>
      <c r="BK559" s="220">
        <f>ROUND(I559*H559,2)</f>
        <v>0</v>
      </c>
      <c r="BL559" s="25" t="s">
        <v>502</v>
      </c>
      <c r="BM559" s="25" t="s">
        <v>3349</v>
      </c>
    </row>
    <row r="560" spans="2:65" s="1" customFormat="1">
      <c r="B560" s="42"/>
      <c r="C560" s="64"/>
      <c r="D560" s="227" t="s">
        <v>506</v>
      </c>
      <c r="E560" s="64"/>
      <c r="F560" s="274" t="s">
        <v>9885</v>
      </c>
      <c r="G560" s="64"/>
      <c r="H560" s="64"/>
      <c r="I560" s="177"/>
      <c r="J560" s="64"/>
      <c r="K560" s="64"/>
      <c r="L560" s="62"/>
      <c r="M560" s="223"/>
      <c r="N560" s="43"/>
      <c r="O560" s="43"/>
      <c r="P560" s="43"/>
      <c r="Q560" s="43"/>
      <c r="R560" s="43"/>
      <c r="S560" s="43"/>
      <c r="T560" s="79"/>
      <c r="AT560" s="25" t="s">
        <v>506</v>
      </c>
      <c r="AU560" s="25" t="s">
        <v>80</v>
      </c>
    </row>
    <row r="561" spans="2:65" s="1" customFormat="1" ht="16.5" customHeight="1">
      <c r="B561" s="42"/>
      <c r="C561" s="209" t="s">
        <v>2205</v>
      </c>
      <c r="D561" s="209" t="s">
        <v>498</v>
      </c>
      <c r="E561" s="210" t="s">
        <v>9886</v>
      </c>
      <c r="F561" s="211" t="s">
        <v>9887</v>
      </c>
      <c r="G561" s="212" t="s">
        <v>9577</v>
      </c>
      <c r="H561" s="213">
        <v>33</v>
      </c>
      <c r="I561" s="214"/>
      <c r="J561" s="215">
        <f>ROUND(I561*H561,2)</f>
        <v>0</v>
      </c>
      <c r="K561" s="211" t="s">
        <v>23</v>
      </c>
      <c r="L561" s="62"/>
      <c r="M561" s="216" t="s">
        <v>23</v>
      </c>
      <c r="N561" s="217" t="s">
        <v>44</v>
      </c>
      <c r="O561" s="43"/>
      <c r="P561" s="218">
        <f>O561*H561</f>
        <v>0</v>
      </c>
      <c r="Q561" s="218">
        <v>14</v>
      </c>
      <c r="R561" s="218">
        <f>Q561*H561</f>
        <v>462</v>
      </c>
      <c r="S561" s="218">
        <v>0</v>
      </c>
      <c r="T561" s="219">
        <f>S561*H561</f>
        <v>0</v>
      </c>
      <c r="AR561" s="25" t="s">
        <v>502</v>
      </c>
      <c r="AT561" s="25" t="s">
        <v>498</v>
      </c>
      <c r="AU561" s="25" t="s">
        <v>80</v>
      </c>
      <c r="AY561" s="25" t="s">
        <v>492</v>
      </c>
      <c r="BE561" s="220">
        <f>IF(N561="základní",J561,0)</f>
        <v>0</v>
      </c>
      <c r="BF561" s="220">
        <f>IF(N561="snížená",J561,0)</f>
        <v>0</v>
      </c>
      <c r="BG561" s="220">
        <f>IF(N561="zákl. přenesená",J561,0)</f>
        <v>0</v>
      </c>
      <c r="BH561" s="220">
        <f>IF(N561="sníž. přenesená",J561,0)</f>
        <v>0</v>
      </c>
      <c r="BI561" s="220">
        <f>IF(N561="nulová",J561,0)</f>
        <v>0</v>
      </c>
      <c r="BJ561" s="25" t="s">
        <v>80</v>
      </c>
      <c r="BK561" s="220">
        <f>ROUND(I561*H561,2)</f>
        <v>0</v>
      </c>
      <c r="BL561" s="25" t="s">
        <v>502</v>
      </c>
      <c r="BM561" s="25" t="s">
        <v>3365</v>
      </c>
    </row>
    <row r="562" spans="2:65" s="1" customFormat="1">
      <c r="B562" s="42"/>
      <c r="C562" s="64"/>
      <c r="D562" s="227" t="s">
        <v>506</v>
      </c>
      <c r="E562" s="64"/>
      <c r="F562" s="274" t="s">
        <v>9887</v>
      </c>
      <c r="G562" s="64"/>
      <c r="H562" s="64"/>
      <c r="I562" s="177"/>
      <c r="J562" s="64"/>
      <c r="K562" s="64"/>
      <c r="L562" s="62"/>
      <c r="M562" s="223"/>
      <c r="N562" s="43"/>
      <c r="O562" s="43"/>
      <c r="P562" s="43"/>
      <c r="Q562" s="43"/>
      <c r="R562" s="43"/>
      <c r="S562" s="43"/>
      <c r="T562" s="79"/>
      <c r="AT562" s="25" t="s">
        <v>506</v>
      </c>
      <c r="AU562" s="25" t="s">
        <v>80</v>
      </c>
    </row>
    <row r="563" spans="2:65" s="1" customFormat="1" ht="16.5" customHeight="1">
      <c r="B563" s="42"/>
      <c r="C563" s="209" t="s">
        <v>2209</v>
      </c>
      <c r="D563" s="209" t="s">
        <v>498</v>
      </c>
      <c r="E563" s="210" t="s">
        <v>9888</v>
      </c>
      <c r="F563" s="211" t="s">
        <v>9889</v>
      </c>
      <c r="G563" s="212" t="s">
        <v>9577</v>
      </c>
      <c r="H563" s="213">
        <v>36</v>
      </c>
      <c r="I563" s="214"/>
      <c r="J563" s="215">
        <f>ROUND(I563*H563,2)</f>
        <v>0</v>
      </c>
      <c r="K563" s="211" t="s">
        <v>23</v>
      </c>
      <c r="L563" s="62"/>
      <c r="M563" s="216" t="s">
        <v>23</v>
      </c>
      <c r="N563" s="217" t="s">
        <v>44</v>
      </c>
      <c r="O563" s="43"/>
      <c r="P563" s="218">
        <f>O563*H563</f>
        <v>0</v>
      </c>
      <c r="Q563" s="218">
        <v>17</v>
      </c>
      <c r="R563" s="218">
        <f>Q563*H563</f>
        <v>612</v>
      </c>
      <c r="S563" s="218">
        <v>0</v>
      </c>
      <c r="T563" s="219">
        <f>S563*H563</f>
        <v>0</v>
      </c>
      <c r="AR563" s="25" t="s">
        <v>502</v>
      </c>
      <c r="AT563" s="25" t="s">
        <v>498</v>
      </c>
      <c r="AU563" s="25" t="s">
        <v>80</v>
      </c>
      <c r="AY563" s="25" t="s">
        <v>492</v>
      </c>
      <c r="BE563" s="220">
        <f>IF(N563="základní",J563,0)</f>
        <v>0</v>
      </c>
      <c r="BF563" s="220">
        <f>IF(N563="snížená",J563,0)</f>
        <v>0</v>
      </c>
      <c r="BG563" s="220">
        <f>IF(N563="zákl. přenesená",J563,0)</f>
        <v>0</v>
      </c>
      <c r="BH563" s="220">
        <f>IF(N563="sníž. přenesená",J563,0)</f>
        <v>0</v>
      </c>
      <c r="BI563" s="220">
        <f>IF(N563="nulová",J563,0)</f>
        <v>0</v>
      </c>
      <c r="BJ563" s="25" t="s">
        <v>80</v>
      </c>
      <c r="BK563" s="220">
        <f>ROUND(I563*H563,2)</f>
        <v>0</v>
      </c>
      <c r="BL563" s="25" t="s">
        <v>502</v>
      </c>
      <c r="BM563" s="25" t="s">
        <v>3381</v>
      </c>
    </row>
    <row r="564" spans="2:65" s="1" customFormat="1">
      <c r="B564" s="42"/>
      <c r="C564" s="64"/>
      <c r="D564" s="227" t="s">
        <v>506</v>
      </c>
      <c r="E564" s="64"/>
      <c r="F564" s="274" t="s">
        <v>9889</v>
      </c>
      <c r="G564" s="64"/>
      <c r="H564" s="64"/>
      <c r="I564" s="177"/>
      <c r="J564" s="64"/>
      <c r="K564" s="64"/>
      <c r="L564" s="62"/>
      <c r="M564" s="223"/>
      <c r="N564" s="43"/>
      <c r="O564" s="43"/>
      <c r="P564" s="43"/>
      <c r="Q564" s="43"/>
      <c r="R564" s="43"/>
      <c r="S564" s="43"/>
      <c r="T564" s="79"/>
      <c r="AT564" s="25" t="s">
        <v>506</v>
      </c>
      <c r="AU564" s="25" t="s">
        <v>80</v>
      </c>
    </row>
    <row r="565" spans="2:65" s="1" customFormat="1" ht="16.5" customHeight="1">
      <c r="B565" s="42"/>
      <c r="C565" s="209" t="s">
        <v>2214</v>
      </c>
      <c r="D565" s="209" t="s">
        <v>498</v>
      </c>
      <c r="E565" s="210" t="s">
        <v>9586</v>
      </c>
      <c r="F565" s="211" t="s">
        <v>9587</v>
      </c>
      <c r="G565" s="212" t="s">
        <v>9577</v>
      </c>
      <c r="H565" s="213">
        <v>49</v>
      </c>
      <c r="I565" s="214"/>
      <c r="J565" s="215">
        <f>ROUND(I565*H565,2)</f>
        <v>0</v>
      </c>
      <c r="K565" s="211" t="s">
        <v>23</v>
      </c>
      <c r="L565" s="62"/>
      <c r="M565" s="216" t="s">
        <v>23</v>
      </c>
      <c r="N565" s="217" t="s">
        <v>44</v>
      </c>
      <c r="O565" s="43"/>
      <c r="P565" s="218">
        <f>O565*H565</f>
        <v>0</v>
      </c>
      <c r="Q565" s="218">
        <v>33</v>
      </c>
      <c r="R565" s="218">
        <f>Q565*H565</f>
        <v>1617</v>
      </c>
      <c r="S565" s="218">
        <v>0</v>
      </c>
      <c r="T565" s="219">
        <f>S565*H565</f>
        <v>0</v>
      </c>
      <c r="AR565" s="25" t="s">
        <v>502</v>
      </c>
      <c r="AT565" s="25" t="s">
        <v>498</v>
      </c>
      <c r="AU565" s="25" t="s">
        <v>80</v>
      </c>
      <c r="AY565" s="25" t="s">
        <v>492</v>
      </c>
      <c r="BE565" s="220">
        <f>IF(N565="základní",J565,0)</f>
        <v>0</v>
      </c>
      <c r="BF565" s="220">
        <f>IF(N565="snížená",J565,0)</f>
        <v>0</v>
      </c>
      <c r="BG565" s="220">
        <f>IF(N565="zákl. přenesená",J565,0)</f>
        <v>0</v>
      </c>
      <c r="BH565" s="220">
        <f>IF(N565="sníž. přenesená",J565,0)</f>
        <v>0</v>
      </c>
      <c r="BI565" s="220">
        <f>IF(N565="nulová",J565,0)</f>
        <v>0</v>
      </c>
      <c r="BJ565" s="25" t="s">
        <v>80</v>
      </c>
      <c r="BK565" s="220">
        <f>ROUND(I565*H565,2)</f>
        <v>0</v>
      </c>
      <c r="BL565" s="25" t="s">
        <v>502</v>
      </c>
      <c r="BM565" s="25" t="s">
        <v>3397</v>
      </c>
    </row>
    <row r="566" spans="2:65" s="1" customFormat="1">
      <c r="B566" s="42"/>
      <c r="C566" s="64"/>
      <c r="D566" s="227" t="s">
        <v>506</v>
      </c>
      <c r="E566" s="64"/>
      <c r="F566" s="274" t="s">
        <v>9587</v>
      </c>
      <c r="G566" s="64"/>
      <c r="H566" s="64"/>
      <c r="I566" s="177"/>
      <c r="J566" s="64"/>
      <c r="K566" s="64"/>
      <c r="L566" s="62"/>
      <c r="M566" s="223"/>
      <c r="N566" s="43"/>
      <c r="O566" s="43"/>
      <c r="P566" s="43"/>
      <c r="Q566" s="43"/>
      <c r="R566" s="43"/>
      <c r="S566" s="43"/>
      <c r="T566" s="79"/>
      <c r="AT566" s="25" t="s">
        <v>506</v>
      </c>
      <c r="AU566" s="25" t="s">
        <v>80</v>
      </c>
    </row>
    <row r="567" spans="2:65" s="1" customFormat="1" ht="16.5" customHeight="1">
      <c r="B567" s="42"/>
      <c r="C567" s="209" t="s">
        <v>2220</v>
      </c>
      <c r="D567" s="209" t="s">
        <v>498</v>
      </c>
      <c r="E567" s="210" t="s">
        <v>9890</v>
      </c>
      <c r="F567" s="211" t="s">
        <v>9891</v>
      </c>
      <c r="G567" s="212" t="s">
        <v>9577</v>
      </c>
      <c r="H567" s="213">
        <v>2</v>
      </c>
      <c r="I567" s="214"/>
      <c r="J567" s="215">
        <f>ROUND(I567*H567,2)</f>
        <v>0</v>
      </c>
      <c r="K567" s="211" t="s">
        <v>23</v>
      </c>
      <c r="L567" s="62"/>
      <c r="M567" s="216" t="s">
        <v>23</v>
      </c>
      <c r="N567" s="217" t="s">
        <v>44</v>
      </c>
      <c r="O567" s="43"/>
      <c r="P567" s="218">
        <f>O567*H567</f>
        <v>0</v>
      </c>
      <c r="Q567" s="218">
        <v>51</v>
      </c>
      <c r="R567" s="218">
        <f>Q567*H567</f>
        <v>102</v>
      </c>
      <c r="S567" s="218">
        <v>0</v>
      </c>
      <c r="T567" s="219">
        <f>S567*H567</f>
        <v>0</v>
      </c>
      <c r="AR567" s="25" t="s">
        <v>502</v>
      </c>
      <c r="AT567" s="25" t="s">
        <v>498</v>
      </c>
      <c r="AU567" s="25" t="s">
        <v>80</v>
      </c>
      <c r="AY567" s="25" t="s">
        <v>492</v>
      </c>
      <c r="BE567" s="220">
        <f>IF(N567="základní",J567,0)</f>
        <v>0</v>
      </c>
      <c r="BF567" s="220">
        <f>IF(N567="snížená",J567,0)</f>
        <v>0</v>
      </c>
      <c r="BG567" s="220">
        <f>IF(N567="zákl. přenesená",J567,0)</f>
        <v>0</v>
      </c>
      <c r="BH567" s="220">
        <f>IF(N567="sníž. přenesená",J567,0)</f>
        <v>0</v>
      </c>
      <c r="BI567" s="220">
        <f>IF(N567="nulová",J567,0)</f>
        <v>0</v>
      </c>
      <c r="BJ567" s="25" t="s">
        <v>80</v>
      </c>
      <c r="BK567" s="220">
        <f>ROUND(I567*H567,2)</f>
        <v>0</v>
      </c>
      <c r="BL567" s="25" t="s">
        <v>502</v>
      </c>
      <c r="BM567" s="25" t="s">
        <v>3409</v>
      </c>
    </row>
    <row r="568" spans="2:65" s="1" customFormat="1">
      <c r="B568" s="42"/>
      <c r="C568" s="64"/>
      <c r="D568" s="227" t="s">
        <v>506</v>
      </c>
      <c r="E568" s="64"/>
      <c r="F568" s="274" t="s">
        <v>9891</v>
      </c>
      <c r="G568" s="64"/>
      <c r="H568" s="64"/>
      <c r="I568" s="177"/>
      <c r="J568" s="64"/>
      <c r="K568" s="64"/>
      <c r="L568" s="62"/>
      <c r="M568" s="223"/>
      <c r="N568" s="43"/>
      <c r="O568" s="43"/>
      <c r="P568" s="43"/>
      <c r="Q568" s="43"/>
      <c r="R568" s="43"/>
      <c r="S568" s="43"/>
      <c r="T568" s="79"/>
      <c r="AT568" s="25" t="s">
        <v>506</v>
      </c>
      <c r="AU568" s="25" t="s">
        <v>80</v>
      </c>
    </row>
    <row r="569" spans="2:65" s="1" customFormat="1" ht="16.5" customHeight="1">
      <c r="B569" s="42"/>
      <c r="C569" s="209" t="s">
        <v>2225</v>
      </c>
      <c r="D569" s="209" t="s">
        <v>498</v>
      </c>
      <c r="E569" s="210" t="s">
        <v>9892</v>
      </c>
      <c r="F569" s="211" t="s">
        <v>9893</v>
      </c>
      <c r="G569" s="212" t="s">
        <v>9577</v>
      </c>
      <c r="H569" s="213">
        <v>31</v>
      </c>
      <c r="I569" s="214"/>
      <c r="J569" s="215">
        <f>ROUND(I569*H569,2)</f>
        <v>0</v>
      </c>
      <c r="K569" s="211" t="s">
        <v>23</v>
      </c>
      <c r="L569" s="62"/>
      <c r="M569" s="216" t="s">
        <v>23</v>
      </c>
      <c r="N569" s="217" t="s">
        <v>44</v>
      </c>
      <c r="O569" s="43"/>
      <c r="P569" s="218">
        <f>O569*H569</f>
        <v>0</v>
      </c>
      <c r="Q569" s="218">
        <v>14</v>
      </c>
      <c r="R569" s="218">
        <f>Q569*H569</f>
        <v>434</v>
      </c>
      <c r="S569" s="218">
        <v>0</v>
      </c>
      <c r="T569" s="219">
        <f>S569*H569</f>
        <v>0</v>
      </c>
      <c r="AR569" s="25" t="s">
        <v>502</v>
      </c>
      <c r="AT569" s="25" t="s">
        <v>498</v>
      </c>
      <c r="AU569" s="25" t="s">
        <v>80</v>
      </c>
      <c r="AY569" s="25" t="s">
        <v>492</v>
      </c>
      <c r="BE569" s="220">
        <f>IF(N569="základní",J569,0)</f>
        <v>0</v>
      </c>
      <c r="BF569" s="220">
        <f>IF(N569="snížená",J569,0)</f>
        <v>0</v>
      </c>
      <c r="BG569" s="220">
        <f>IF(N569="zákl. přenesená",J569,0)</f>
        <v>0</v>
      </c>
      <c r="BH569" s="220">
        <f>IF(N569="sníž. přenesená",J569,0)</f>
        <v>0</v>
      </c>
      <c r="BI569" s="220">
        <f>IF(N569="nulová",J569,0)</f>
        <v>0</v>
      </c>
      <c r="BJ569" s="25" t="s">
        <v>80</v>
      </c>
      <c r="BK569" s="220">
        <f>ROUND(I569*H569,2)</f>
        <v>0</v>
      </c>
      <c r="BL569" s="25" t="s">
        <v>502</v>
      </c>
      <c r="BM569" s="25" t="s">
        <v>3422</v>
      </c>
    </row>
    <row r="570" spans="2:65" s="1" customFormat="1">
      <c r="B570" s="42"/>
      <c r="C570" s="64"/>
      <c r="D570" s="227" t="s">
        <v>506</v>
      </c>
      <c r="E570" s="64"/>
      <c r="F570" s="274" t="s">
        <v>9893</v>
      </c>
      <c r="G570" s="64"/>
      <c r="H570" s="64"/>
      <c r="I570" s="177"/>
      <c r="J570" s="64"/>
      <c r="K570" s="64"/>
      <c r="L570" s="62"/>
      <c r="M570" s="223"/>
      <c r="N570" s="43"/>
      <c r="O570" s="43"/>
      <c r="P570" s="43"/>
      <c r="Q570" s="43"/>
      <c r="R570" s="43"/>
      <c r="S570" s="43"/>
      <c r="T570" s="79"/>
      <c r="AT570" s="25" t="s">
        <v>506</v>
      </c>
      <c r="AU570" s="25" t="s">
        <v>80</v>
      </c>
    </row>
    <row r="571" spans="2:65" s="1" customFormat="1" ht="16.5" customHeight="1">
      <c r="B571" s="42"/>
      <c r="C571" s="209" t="s">
        <v>2231</v>
      </c>
      <c r="D571" s="209" t="s">
        <v>498</v>
      </c>
      <c r="E571" s="210" t="s">
        <v>9894</v>
      </c>
      <c r="F571" s="211" t="s">
        <v>9895</v>
      </c>
      <c r="G571" s="212" t="s">
        <v>9577</v>
      </c>
      <c r="H571" s="213">
        <v>14</v>
      </c>
      <c r="I571" s="214"/>
      <c r="J571" s="215">
        <f>ROUND(I571*H571,2)</f>
        <v>0</v>
      </c>
      <c r="K571" s="211" t="s">
        <v>23</v>
      </c>
      <c r="L571" s="62"/>
      <c r="M571" s="216" t="s">
        <v>23</v>
      </c>
      <c r="N571" s="217" t="s">
        <v>44</v>
      </c>
      <c r="O571" s="43"/>
      <c r="P571" s="218">
        <f>O571*H571</f>
        <v>0</v>
      </c>
      <c r="Q571" s="218">
        <v>17</v>
      </c>
      <c r="R571" s="218">
        <f>Q571*H571</f>
        <v>238</v>
      </c>
      <c r="S571" s="218">
        <v>0</v>
      </c>
      <c r="T571" s="219">
        <f>S571*H571</f>
        <v>0</v>
      </c>
      <c r="AR571" s="25" t="s">
        <v>502</v>
      </c>
      <c r="AT571" s="25" t="s">
        <v>498</v>
      </c>
      <c r="AU571" s="25" t="s">
        <v>80</v>
      </c>
      <c r="AY571" s="25" t="s">
        <v>492</v>
      </c>
      <c r="BE571" s="220">
        <f>IF(N571="základní",J571,0)</f>
        <v>0</v>
      </c>
      <c r="BF571" s="220">
        <f>IF(N571="snížená",J571,0)</f>
        <v>0</v>
      </c>
      <c r="BG571" s="220">
        <f>IF(N571="zákl. přenesená",J571,0)</f>
        <v>0</v>
      </c>
      <c r="BH571" s="220">
        <f>IF(N571="sníž. přenesená",J571,0)</f>
        <v>0</v>
      </c>
      <c r="BI571" s="220">
        <f>IF(N571="nulová",J571,0)</f>
        <v>0</v>
      </c>
      <c r="BJ571" s="25" t="s">
        <v>80</v>
      </c>
      <c r="BK571" s="220">
        <f>ROUND(I571*H571,2)</f>
        <v>0</v>
      </c>
      <c r="BL571" s="25" t="s">
        <v>502</v>
      </c>
      <c r="BM571" s="25" t="s">
        <v>3435</v>
      </c>
    </row>
    <row r="572" spans="2:65" s="1" customFormat="1">
      <c r="B572" s="42"/>
      <c r="C572" s="64"/>
      <c r="D572" s="227" t="s">
        <v>506</v>
      </c>
      <c r="E572" s="64"/>
      <c r="F572" s="274" t="s">
        <v>9895</v>
      </c>
      <c r="G572" s="64"/>
      <c r="H572" s="64"/>
      <c r="I572" s="177"/>
      <c r="J572" s="64"/>
      <c r="K572" s="64"/>
      <c r="L572" s="62"/>
      <c r="M572" s="223"/>
      <c r="N572" s="43"/>
      <c r="O572" s="43"/>
      <c r="P572" s="43"/>
      <c r="Q572" s="43"/>
      <c r="R572" s="43"/>
      <c r="S572" s="43"/>
      <c r="T572" s="79"/>
      <c r="AT572" s="25" t="s">
        <v>506</v>
      </c>
      <c r="AU572" s="25" t="s">
        <v>80</v>
      </c>
    </row>
    <row r="573" spans="2:65" s="1" customFormat="1" ht="16.5" customHeight="1">
      <c r="B573" s="42"/>
      <c r="C573" s="209" t="s">
        <v>2237</v>
      </c>
      <c r="D573" s="209" t="s">
        <v>498</v>
      </c>
      <c r="E573" s="210" t="s">
        <v>9896</v>
      </c>
      <c r="F573" s="211" t="s">
        <v>9897</v>
      </c>
      <c r="G573" s="212" t="s">
        <v>9577</v>
      </c>
      <c r="H573" s="213">
        <v>49</v>
      </c>
      <c r="I573" s="214"/>
      <c r="J573" s="215">
        <f>ROUND(I573*H573,2)</f>
        <v>0</v>
      </c>
      <c r="K573" s="211" t="s">
        <v>23</v>
      </c>
      <c r="L573" s="62"/>
      <c r="M573" s="216" t="s">
        <v>23</v>
      </c>
      <c r="N573" s="217" t="s">
        <v>44</v>
      </c>
      <c r="O573" s="43"/>
      <c r="P573" s="218">
        <f>O573*H573</f>
        <v>0</v>
      </c>
      <c r="Q573" s="218">
        <v>33</v>
      </c>
      <c r="R573" s="218">
        <f>Q573*H573</f>
        <v>1617</v>
      </c>
      <c r="S573" s="218">
        <v>0</v>
      </c>
      <c r="T573" s="219">
        <f>S573*H573</f>
        <v>0</v>
      </c>
      <c r="AR573" s="25" t="s">
        <v>502</v>
      </c>
      <c r="AT573" s="25" t="s">
        <v>498</v>
      </c>
      <c r="AU573" s="25" t="s">
        <v>80</v>
      </c>
      <c r="AY573" s="25" t="s">
        <v>492</v>
      </c>
      <c r="BE573" s="220">
        <f>IF(N573="základní",J573,0)</f>
        <v>0</v>
      </c>
      <c r="BF573" s="220">
        <f>IF(N573="snížená",J573,0)</f>
        <v>0</v>
      </c>
      <c r="BG573" s="220">
        <f>IF(N573="zákl. přenesená",J573,0)</f>
        <v>0</v>
      </c>
      <c r="BH573" s="220">
        <f>IF(N573="sníž. přenesená",J573,0)</f>
        <v>0</v>
      </c>
      <c r="BI573" s="220">
        <f>IF(N573="nulová",J573,0)</f>
        <v>0</v>
      </c>
      <c r="BJ573" s="25" t="s">
        <v>80</v>
      </c>
      <c r="BK573" s="220">
        <f>ROUND(I573*H573,2)</f>
        <v>0</v>
      </c>
      <c r="BL573" s="25" t="s">
        <v>502</v>
      </c>
      <c r="BM573" s="25" t="s">
        <v>3447</v>
      </c>
    </row>
    <row r="574" spans="2:65" s="1" customFormat="1">
      <c r="B574" s="42"/>
      <c r="C574" s="64"/>
      <c r="D574" s="227" t="s">
        <v>506</v>
      </c>
      <c r="E574" s="64"/>
      <c r="F574" s="274" t="s">
        <v>9897</v>
      </c>
      <c r="G574" s="64"/>
      <c r="H574" s="64"/>
      <c r="I574" s="177"/>
      <c r="J574" s="64"/>
      <c r="K574" s="64"/>
      <c r="L574" s="62"/>
      <c r="M574" s="223"/>
      <c r="N574" s="43"/>
      <c r="O574" s="43"/>
      <c r="P574" s="43"/>
      <c r="Q574" s="43"/>
      <c r="R574" s="43"/>
      <c r="S574" s="43"/>
      <c r="T574" s="79"/>
      <c r="AT574" s="25" t="s">
        <v>506</v>
      </c>
      <c r="AU574" s="25" t="s">
        <v>80</v>
      </c>
    </row>
    <row r="575" spans="2:65" s="1" customFormat="1" ht="16.5" customHeight="1">
      <c r="B575" s="42"/>
      <c r="C575" s="209" t="s">
        <v>2248</v>
      </c>
      <c r="D575" s="209" t="s">
        <v>498</v>
      </c>
      <c r="E575" s="210" t="s">
        <v>9898</v>
      </c>
      <c r="F575" s="211" t="s">
        <v>9899</v>
      </c>
      <c r="G575" s="212" t="s">
        <v>9577</v>
      </c>
      <c r="H575" s="213">
        <v>2</v>
      </c>
      <c r="I575" s="214"/>
      <c r="J575" s="215">
        <f>ROUND(I575*H575,2)</f>
        <v>0</v>
      </c>
      <c r="K575" s="211" t="s">
        <v>23</v>
      </c>
      <c r="L575" s="62"/>
      <c r="M575" s="216" t="s">
        <v>23</v>
      </c>
      <c r="N575" s="217" t="s">
        <v>44</v>
      </c>
      <c r="O575" s="43"/>
      <c r="P575" s="218">
        <f>O575*H575</f>
        <v>0</v>
      </c>
      <c r="Q575" s="218">
        <v>51</v>
      </c>
      <c r="R575" s="218">
        <f>Q575*H575</f>
        <v>102</v>
      </c>
      <c r="S575" s="218">
        <v>0</v>
      </c>
      <c r="T575" s="219">
        <f>S575*H575</f>
        <v>0</v>
      </c>
      <c r="AR575" s="25" t="s">
        <v>502</v>
      </c>
      <c r="AT575" s="25" t="s">
        <v>498</v>
      </c>
      <c r="AU575" s="25" t="s">
        <v>80</v>
      </c>
      <c r="AY575" s="25" t="s">
        <v>492</v>
      </c>
      <c r="BE575" s="220">
        <f>IF(N575="základní",J575,0)</f>
        <v>0</v>
      </c>
      <c r="BF575" s="220">
        <f>IF(N575="snížená",J575,0)</f>
        <v>0</v>
      </c>
      <c r="BG575" s="220">
        <f>IF(N575="zákl. přenesená",J575,0)</f>
        <v>0</v>
      </c>
      <c r="BH575" s="220">
        <f>IF(N575="sníž. přenesená",J575,0)</f>
        <v>0</v>
      </c>
      <c r="BI575" s="220">
        <f>IF(N575="nulová",J575,0)</f>
        <v>0</v>
      </c>
      <c r="BJ575" s="25" t="s">
        <v>80</v>
      </c>
      <c r="BK575" s="220">
        <f>ROUND(I575*H575,2)</f>
        <v>0</v>
      </c>
      <c r="BL575" s="25" t="s">
        <v>502</v>
      </c>
      <c r="BM575" s="25" t="s">
        <v>3458</v>
      </c>
    </row>
    <row r="576" spans="2:65" s="1" customFormat="1">
      <c r="B576" s="42"/>
      <c r="C576" s="64"/>
      <c r="D576" s="221" t="s">
        <v>506</v>
      </c>
      <c r="E576" s="64"/>
      <c r="F576" s="222" t="s">
        <v>9899</v>
      </c>
      <c r="G576" s="64"/>
      <c r="H576" s="64"/>
      <c r="I576" s="177"/>
      <c r="J576" s="64"/>
      <c r="K576" s="64"/>
      <c r="L576" s="62"/>
      <c r="M576" s="223"/>
      <c r="N576" s="43"/>
      <c r="O576" s="43"/>
      <c r="P576" s="43"/>
      <c r="Q576" s="43"/>
      <c r="R576" s="43"/>
      <c r="S576" s="43"/>
      <c r="T576" s="79"/>
      <c r="AT576" s="25" t="s">
        <v>506</v>
      </c>
      <c r="AU576" s="25" t="s">
        <v>80</v>
      </c>
    </row>
    <row r="577" spans="2:65" s="11" customFormat="1" ht="37.35" customHeight="1">
      <c r="B577" s="192"/>
      <c r="C577" s="193"/>
      <c r="D577" s="206" t="s">
        <v>72</v>
      </c>
      <c r="E577" s="290" t="s">
        <v>4933</v>
      </c>
      <c r="F577" s="290" t="s">
        <v>9900</v>
      </c>
      <c r="G577" s="193"/>
      <c r="H577" s="193"/>
      <c r="I577" s="196"/>
      <c r="J577" s="291">
        <f>BK577</f>
        <v>0</v>
      </c>
      <c r="K577" s="193"/>
      <c r="L577" s="198"/>
      <c r="M577" s="199"/>
      <c r="N577" s="200"/>
      <c r="O577" s="200"/>
      <c r="P577" s="201">
        <f>SUM(P578:P609)</f>
        <v>0</v>
      </c>
      <c r="Q577" s="200"/>
      <c r="R577" s="201">
        <f>SUM(R578:R609)</f>
        <v>294</v>
      </c>
      <c r="S577" s="200"/>
      <c r="T577" s="202">
        <f>SUM(T578:T609)</f>
        <v>0</v>
      </c>
      <c r="AR577" s="203" t="s">
        <v>80</v>
      </c>
      <c r="AT577" s="204" t="s">
        <v>72</v>
      </c>
      <c r="AU577" s="204" t="s">
        <v>73</v>
      </c>
      <c r="AY577" s="203" t="s">
        <v>492</v>
      </c>
      <c r="BK577" s="205">
        <f>SUM(BK578:BK609)</f>
        <v>0</v>
      </c>
    </row>
    <row r="578" spans="2:65" s="1" customFormat="1" ht="16.5" customHeight="1">
      <c r="B578" s="42"/>
      <c r="C578" s="209" t="s">
        <v>2264</v>
      </c>
      <c r="D578" s="209" t="s">
        <v>498</v>
      </c>
      <c r="E578" s="210" t="s">
        <v>9901</v>
      </c>
      <c r="F578" s="211" t="s">
        <v>9902</v>
      </c>
      <c r="G578" s="212" t="s">
        <v>2537</v>
      </c>
      <c r="H578" s="213">
        <v>1</v>
      </c>
      <c r="I578" s="214"/>
      <c r="J578" s="215">
        <f>ROUND(I578*H578,2)</f>
        <v>0</v>
      </c>
      <c r="K578" s="211" t="s">
        <v>23</v>
      </c>
      <c r="L578" s="62"/>
      <c r="M578" s="216" t="s">
        <v>23</v>
      </c>
      <c r="N578" s="217" t="s">
        <v>44</v>
      </c>
      <c r="O578" s="43"/>
      <c r="P578" s="218">
        <f>O578*H578</f>
        <v>0</v>
      </c>
      <c r="Q578" s="218">
        <v>160</v>
      </c>
      <c r="R578" s="218">
        <f>Q578*H578</f>
        <v>160</v>
      </c>
      <c r="S578" s="218">
        <v>0</v>
      </c>
      <c r="T578" s="219">
        <f>S578*H578</f>
        <v>0</v>
      </c>
      <c r="AR578" s="25" t="s">
        <v>502</v>
      </c>
      <c r="AT578" s="25" t="s">
        <v>498</v>
      </c>
      <c r="AU578" s="25" t="s">
        <v>80</v>
      </c>
      <c r="AY578" s="25" t="s">
        <v>492</v>
      </c>
      <c r="BE578" s="220">
        <f>IF(N578="základní",J578,0)</f>
        <v>0</v>
      </c>
      <c r="BF578" s="220">
        <f>IF(N578="snížená",J578,0)</f>
        <v>0</v>
      </c>
      <c r="BG578" s="220">
        <f>IF(N578="zákl. přenesená",J578,0)</f>
        <v>0</v>
      </c>
      <c r="BH578" s="220">
        <f>IF(N578="sníž. přenesená",J578,0)</f>
        <v>0</v>
      </c>
      <c r="BI578" s="220">
        <f>IF(N578="nulová",J578,0)</f>
        <v>0</v>
      </c>
      <c r="BJ578" s="25" t="s">
        <v>80</v>
      </c>
      <c r="BK578" s="220">
        <f>ROUND(I578*H578,2)</f>
        <v>0</v>
      </c>
      <c r="BL578" s="25" t="s">
        <v>502</v>
      </c>
      <c r="BM578" s="25" t="s">
        <v>3470</v>
      </c>
    </row>
    <row r="579" spans="2:65" s="1" customFormat="1">
      <c r="B579" s="42"/>
      <c r="C579" s="64"/>
      <c r="D579" s="221" t="s">
        <v>506</v>
      </c>
      <c r="E579" s="64"/>
      <c r="F579" s="222" t="s">
        <v>9903</v>
      </c>
      <c r="G579" s="64"/>
      <c r="H579" s="64"/>
      <c r="I579" s="177"/>
      <c r="J579" s="64"/>
      <c r="K579" s="64"/>
      <c r="L579" s="62"/>
      <c r="M579" s="223"/>
      <c r="N579" s="43"/>
      <c r="O579" s="43"/>
      <c r="P579" s="43"/>
      <c r="Q579" s="43"/>
      <c r="R579" s="43"/>
      <c r="S579" s="43"/>
      <c r="T579" s="79"/>
      <c r="AT579" s="25" t="s">
        <v>506</v>
      </c>
      <c r="AU579" s="25" t="s">
        <v>80</v>
      </c>
    </row>
    <row r="580" spans="2:65" s="1" customFormat="1" ht="36">
      <c r="B580" s="42"/>
      <c r="C580" s="64"/>
      <c r="D580" s="227" t="s">
        <v>2254</v>
      </c>
      <c r="E580" s="64"/>
      <c r="F580" s="273" t="s">
        <v>9904</v>
      </c>
      <c r="G580" s="64"/>
      <c r="H580" s="64"/>
      <c r="I580" s="177"/>
      <c r="J580" s="64"/>
      <c r="K580" s="64"/>
      <c r="L580" s="62"/>
      <c r="M580" s="223"/>
      <c r="N580" s="43"/>
      <c r="O580" s="43"/>
      <c r="P580" s="43"/>
      <c r="Q580" s="43"/>
      <c r="R580" s="43"/>
      <c r="S580" s="43"/>
      <c r="T580" s="79"/>
      <c r="AT580" s="25" t="s">
        <v>2254</v>
      </c>
      <c r="AU580" s="25" t="s">
        <v>80</v>
      </c>
    </row>
    <row r="581" spans="2:65" s="1" customFormat="1" ht="16.5" customHeight="1">
      <c r="B581" s="42"/>
      <c r="C581" s="209" t="s">
        <v>2274</v>
      </c>
      <c r="D581" s="209" t="s">
        <v>498</v>
      </c>
      <c r="E581" s="210" t="s">
        <v>9905</v>
      </c>
      <c r="F581" s="211" t="s">
        <v>9906</v>
      </c>
      <c r="G581" s="212" t="s">
        <v>2537</v>
      </c>
      <c r="H581" s="213">
        <v>1</v>
      </c>
      <c r="I581" s="214"/>
      <c r="J581" s="215">
        <f>ROUND(I581*H581,2)</f>
        <v>0</v>
      </c>
      <c r="K581" s="211" t="s">
        <v>23</v>
      </c>
      <c r="L581" s="62"/>
      <c r="M581" s="216" t="s">
        <v>23</v>
      </c>
      <c r="N581" s="217" t="s">
        <v>44</v>
      </c>
      <c r="O581" s="43"/>
      <c r="P581" s="218">
        <f>O581*H581</f>
        <v>0</v>
      </c>
      <c r="Q581" s="218">
        <v>3.2</v>
      </c>
      <c r="R581" s="218">
        <f>Q581*H581</f>
        <v>3.2</v>
      </c>
      <c r="S581" s="218">
        <v>0</v>
      </c>
      <c r="T581" s="219">
        <f>S581*H581</f>
        <v>0</v>
      </c>
      <c r="AR581" s="25" t="s">
        <v>502</v>
      </c>
      <c r="AT581" s="25" t="s">
        <v>498</v>
      </c>
      <c r="AU581" s="25" t="s">
        <v>80</v>
      </c>
      <c r="AY581" s="25" t="s">
        <v>492</v>
      </c>
      <c r="BE581" s="220">
        <f>IF(N581="základní",J581,0)</f>
        <v>0</v>
      </c>
      <c r="BF581" s="220">
        <f>IF(N581="snížená",J581,0)</f>
        <v>0</v>
      </c>
      <c r="BG581" s="220">
        <f>IF(N581="zákl. přenesená",J581,0)</f>
        <v>0</v>
      </c>
      <c r="BH581" s="220">
        <f>IF(N581="sníž. přenesená",J581,0)</f>
        <v>0</v>
      </c>
      <c r="BI581" s="220">
        <f>IF(N581="nulová",J581,0)</f>
        <v>0</v>
      </c>
      <c r="BJ581" s="25" t="s">
        <v>80</v>
      </c>
      <c r="BK581" s="220">
        <f>ROUND(I581*H581,2)</f>
        <v>0</v>
      </c>
      <c r="BL581" s="25" t="s">
        <v>502</v>
      </c>
      <c r="BM581" s="25" t="s">
        <v>3484</v>
      </c>
    </row>
    <row r="582" spans="2:65" s="1" customFormat="1">
      <c r="B582" s="42"/>
      <c r="C582" s="64"/>
      <c r="D582" s="227" t="s">
        <v>506</v>
      </c>
      <c r="E582" s="64"/>
      <c r="F582" s="274" t="s">
        <v>9906</v>
      </c>
      <c r="G582" s="64"/>
      <c r="H582" s="64"/>
      <c r="I582" s="177"/>
      <c r="J582" s="64"/>
      <c r="K582" s="64"/>
      <c r="L582" s="62"/>
      <c r="M582" s="223"/>
      <c r="N582" s="43"/>
      <c r="O582" s="43"/>
      <c r="P582" s="43"/>
      <c r="Q582" s="43"/>
      <c r="R582" s="43"/>
      <c r="S582" s="43"/>
      <c r="T582" s="79"/>
      <c r="AT582" s="25" t="s">
        <v>506</v>
      </c>
      <c r="AU582" s="25" t="s">
        <v>80</v>
      </c>
    </row>
    <row r="583" spans="2:65" s="1" customFormat="1" ht="16.5" customHeight="1">
      <c r="B583" s="42"/>
      <c r="C583" s="209" t="s">
        <v>2281</v>
      </c>
      <c r="D583" s="209" t="s">
        <v>498</v>
      </c>
      <c r="E583" s="210" t="s">
        <v>9631</v>
      </c>
      <c r="F583" s="211" t="s">
        <v>9632</v>
      </c>
      <c r="G583" s="212" t="s">
        <v>2537</v>
      </c>
      <c r="H583" s="213">
        <v>1</v>
      </c>
      <c r="I583" s="214"/>
      <c r="J583" s="215">
        <f>ROUND(I583*H583,2)</f>
        <v>0</v>
      </c>
      <c r="K583" s="211" t="s">
        <v>23</v>
      </c>
      <c r="L583" s="62"/>
      <c r="M583" s="216" t="s">
        <v>23</v>
      </c>
      <c r="N583" s="217" t="s">
        <v>44</v>
      </c>
      <c r="O583" s="43"/>
      <c r="P583" s="218">
        <f>O583*H583</f>
        <v>0</v>
      </c>
      <c r="Q583" s="218">
        <v>3</v>
      </c>
      <c r="R583" s="218">
        <f>Q583*H583</f>
        <v>3</v>
      </c>
      <c r="S583" s="218">
        <v>0</v>
      </c>
      <c r="T583" s="219">
        <f>S583*H583</f>
        <v>0</v>
      </c>
      <c r="AR583" s="25" t="s">
        <v>502</v>
      </c>
      <c r="AT583" s="25" t="s">
        <v>498</v>
      </c>
      <c r="AU583" s="25" t="s">
        <v>80</v>
      </c>
      <c r="AY583" s="25" t="s">
        <v>492</v>
      </c>
      <c r="BE583" s="220">
        <f>IF(N583="základní",J583,0)</f>
        <v>0</v>
      </c>
      <c r="BF583" s="220">
        <f>IF(N583="snížená",J583,0)</f>
        <v>0</v>
      </c>
      <c r="BG583" s="220">
        <f>IF(N583="zákl. přenesená",J583,0)</f>
        <v>0</v>
      </c>
      <c r="BH583" s="220">
        <f>IF(N583="sníž. přenesená",J583,0)</f>
        <v>0</v>
      </c>
      <c r="BI583" s="220">
        <f>IF(N583="nulová",J583,0)</f>
        <v>0</v>
      </c>
      <c r="BJ583" s="25" t="s">
        <v>80</v>
      </c>
      <c r="BK583" s="220">
        <f>ROUND(I583*H583,2)</f>
        <v>0</v>
      </c>
      <c r="BL583" s="25" t="s">
        <v>502</v>
      </c>
      <c r="BM583" s="25" t="s">
        <v>3502</v>
      </c>
    </row>
    <row r="584" spans="2:65" s="1" customFormat="1">
      <c r="B584" s="42"/>
      <c r="C584" s="64"/>
      <c r="D584" s="227" t="s">
        <v>506</v>
      </c>
      <c r="E584" s="64"/>
      <c r="F584" s="274" t="s">
        <v>9632</v>
      </c>
      <c r="G584" s="64"/>
      <c r="H584" s="64"/>
      <c r="I584" s="177"/>
      <c r="J584" s="64"/>
      <c r="K584" s="64"/>
      <c r="L584" s="62"/>
      <c r="M584" s="223"/>
      <c r="N584" s="43"/>
      <c r="O584" s="43"/>
      <c r="P584" s="43"/>
      <c r="Q584" s="43"/>
      <c r="R584" s="43"/>
      <c r="S584" s="43"/>
      <c r="T584" s="79"/>
      <c r="AT584" s="25" t="s">
        <v>506</v>
      </c>
      <c r="AU584" s="25" t="s">
        <v>80</v>
      </c>
    </row>
    <row r="585" spans="2:65" s="1" customFormat="1" ht="16.5" customHeight="1">
      <c r="B585" s="42"/>
      <c r="C585" s="209" t="s">
        <v>2285</v>
      </c>
      <c r="D585" s="209" t="s">
        <v>498</v>
      </c>
      <c r="E585" s="210" t="s">
        <v>9907</v>
      </c>
      <c r="F585" s="211" t="s">
        <v>9908</v>
      </c>
      <c r="G585" s="212" t="s">
        <v>2537</v>
      </c>
      <c r="H585" s="213">
        <v>1</v>
      </c>
      <c r="I585" s="214"/>
      <c r="J585" s="215">
        <f>ROUND(I585*H585,2)</f>
        <v>0</v>
      </c>
      <c r="K585" s="211" t="s">
        <v>23</v>
      </c>
      <c r="L585" s="62"/>
      <c r="M585" s="216" t="s">
        <v>23</v>
      </c>
      <c r="N585" s="217" t="s">
        <v>44</v>
      </c>
      <c r="O585" s="43"/>
      <c r="P585" s="218">
        <f>O585*H585</f>
        <v>0</v>
      </c>
      <c r="Q585" s="218">
        <v>3</v>
      </c>
      <c r="R585" s="218">
        <f>Q585*H585</f>
        <v>3</v>
      </c>
      <c r="S585" s="218">
        <v>0</v>
      </c>
      <c r="T585" s="219">
        <f>S585*H585</f>
        <v>0</v>
      </c>
      <c r="AR585" s="25" t="s">
        <v>502</v>
      </c>
      <c r="AT585" s="25" t="s">
        <v>498</v>
      </c>
      <c r="AU585" s="25" t="s">
        <v>80</v>
      </c>
      <c r="AY585" s="25" t="s">
        <v>492</v>
      </c>
      <c r="BE585" s="220">
        <f>IF(N585="základní",J585,0)</f>
        <v>0</v>
      </c>
      <c r="BF585" s="220">
        <f>IF(N585="snížená",J585,0)</f>
        <v>0</v>
      </c>
      <c r="BG585" s="220">
        <f>IF(N585="zákl. přenesená",J585,0)</f>
        <v>0</v>
      </c>
      <c r="BH585" s="220">
        <f>IF(N585="sníž. přenesená",J585,0)</f>
        <v>0</v>
      </c>
      <c r="BI585" s="220">
        <f>IF(N585="nulová",J585,0)</f>
        <v>0</v>
      </c>
      <c r="BJ585" s="25" t="s">
        <v>80</v>
      </c>
      <c r="BK585" s="220">
        <f>ROUND(I585*H585,2)</f>
        <v>0</v>
      </c>
      <c r="BL585" s="25" t="s">
        <v>502</v>
      </c>
      <c r="BM585" s="25" t="s">
        <v>3518</v>
      </c>
    </row>
    <row r="586" spans="2:65" s="1" customFormat="1">
      <c r="B586" s="42"/>
      <c r="C586" s="64"/>
      <c r="D586" s="227" t="s">
        <v>506</v>
      </c>
      <c r="E586" s="64"/>
      <c r="F586" s="274" t="s">
        <v>9908</v>
      </c>
      <c r="G586" s="64"/>
      <c r="H586" s="64"/>
      <c r="I586" s="177"/>
      <c r="J586" s="64"/>
      <c r="K586" s="64"/>
      <c r="L586" s="62"/>
      <c r="M586" s="223"/>
      <c r="N586" s="43"/>
      <c r="O586" s="43"/>
      <c r="P586" s="43"/>
      <c r="Q586" s="43"/>
      <c r="R586" s="43"/>
      <c r="S586" s="43"/>
      <c r="T586" s="79"/>
      <c r="AT586" s="25" t="s">
        <v>506</v>
      </c>
      <c r="AU586" s="25" t="s">
        <v>80</v>
      </c>
    </row>
    <row r="587" spans="2:65" s="1" customFormat="1" ht="16.5" customHeight="1">
      <c r="B587" s="42"/>
      <c r="C587" s="209" t="s">
        <v>2289</v>
      </c>
      <c r="D587" s="209" t="s">
        <v>498</v>
      </c>
      <c r="E587" s="210" t="s">
        <v>9626</v>
      </c>
      <c r="F587" s="211" t="s">
        <v>9627</v>
      </c>
      <c r="G587" s="212" t="s">
        <v>2537</v>
      </c>
      <c r="H587" s="213">
        <v>1</v>
      </c>
      <c r="I587" s="214"/>
      <c r="J587" s="215">
        <f>ROUND(I587*H587,2)</f>
        <v>0</v>
      </c>
      <c r="K587" s="211" t="s">
        <v>23</v>
      </c>
      <c r="L587" s="62"/>
      <c r="M587" s="216" t="s">
        <v>23</v>
      </c>
      <c r="N587" s="217" t="s">
        <v>44</v>
      </c>
      <c r="O587" s="43"/>
      <c r="P587" s="218">
        <f>O587*H587</f>
        <v>0</v>
      </c>
      <c r="Q587" s="218">
        <v>0</v>
      </c>
      <c r="R587" s="218">
        <f>Q587*H587</f>
        <v>0</v>
      </c>
      <c r="S587" s="218">
        <v>0</v>
      </c>
      <c r="T587" s="219">
        <f>S587*H587</f>
        <v>0</v>
      </c>
      <c r="AR587" s="25" t="s">
        <v>502</v>
      </c>
      <c r="AT587" s="25" t="s">
        <v>498</v>
      </c>
      <c r="AU587" s="25" t="s">
        <v>80</v>
      </c>
      <c r="AY587" s="25" t="s">
        <v>492</v>
      </c>
      <c r="BE587" s="220">
        <f>IF(N587="základní",J587,0)</f>
        <v>0</v>
      </c>
      <c r="BF587" s="220">
        <f>IF(N587="snížená",J587,0)</f>
        <v>0</v>
      </c>
      <c r="BG587" s="220">
        <f>IF(N587="zákl. přenesená",J587,0)</f>
        <v>0</v>
      </c>
      <c r="BH587" s="220">
        <f>IF(N587="sníž. přenesená",J587,0)</f>
        <v>0</v>
      </c>
      <c r="BI587" s="220">
        <f>IF(N587="nulová",J587,0)</f>
        <v>0</v>
      </c>
      <c r="BJ587" s="25" t="s">
        <v>80</v>
      </c>
      <c r="BK587" s="220">
        <f>ROUND(I587*H587,2)</f>
        <v>0</v>
      </c>
      <c r="BL587" s="25" t="s">
        <v>502</v>
      </c>
      <c r="BM587" s="25" t="s">
        <v>3533</v>
      </c>
    </row>
    <row r="588" spans="2:65" s="1" customFormat="1">
      <c r="B588" s="42"/>
      <c r="C588" s="64"/>
      <c r="D588" s="227" t="s">
        <v>506</v>
      </c>
      <c r="E588" s="64"/>
      <c r="F588" s="274" t="s">
        <v>9628</v>
      </c>
      <c r="G588" s="64"/>
      <c r="H588" s="64"/>
      <c r="I588" s="177"/>
      <c r="J588" s="64"/>
      <c r="K588" s="64"/>
      <c r="L588" s="62"/>
      <c r="M588" s="223"/>
      <c r="N588" s="43"/>
      <c r="O588" s="43"/>
      <c r="P588" s="43"/>
      <c r="Q588" s="43"/>
      <c r="R588" s="43"/>
      <c r="S588" s="43"/>
      <c r="T588" s="79"/>
      <c r="AT588" s="25" t="s">
        <v>506</v>
      </c>
      <c r="AU588" s="25" t="s">
        <v>80</v>
      </c>
    </row>
    <row r="589" spans="2:65" s="1" customFormat="1" ht="16.5" customHeight="1">
      <c r="B589" s="42"/>
      <c r="C589" s="209" t="s">
        <v>2292</v>
      </c>
      <c r="D589" s="209" t="s">
        <v>498</v>
      </c>
      <c r="E589" s="210" t="s">
        <v>9909</v>
      </c>
      <c r="F589" s="211" t="s">
        <v>9910</v>
      </c>
      <c r="G589" s="212" t="s">
        <v>2537</v>
      </c>
      <c r="H589" s="213">
        <v>2</v>
      </c>
      <c r="I589" s="214"/>
      <c r="J589" s="215">
        <f>ROUND(I589*H589,2)</f>
        <v>0</v>
      </c>
      <c r="K589" s="211" t="s">
        <v>23</v>
      </c>
      <c r="L589" s="62"/>
      <c r="M589" s="216" t="s">
        <v>23</v>
      </c>
      <c r="N589" s="217" t="s">
        <v>44</v>
      </c>
      <c r="O589" s="43"/>
      <c r="P589" s="218">
        <f>O589*H589</f>
        <v>0</v>
      </c>
      <c r="Q589" s="218">
        <v>6</v>
      </c>
      <c r="R589" s="218">
        <f>Q589*H589</f>
        <v>12</v>
      </c>
      <c r="S589" s="218">
        <v>0</v>
      </c>
      <c r="T589" s="219">
        <f>S589*H589</f>
        <v>0</v>
      </c>
      <c r="AR589" s="25" t="s">
        <v>502</v>
      </c>
      <c r="AT589" s="25" t="s">
        <v>498</v>
      </c>
      <c r="AU589" s="25" t="s">
        <v>80</v>
      </c>
      <c r="AY589" s="25" t="s">
        <v>492</v>
      </c>
      <c r="BE589" s="220">
        <f>IF(N589="základní",J589,0)</f>
        <v>0</v>
      </c>
      <c r="BF589" s="220">
        <f>IF(N589="snížená",J589,0)</f>
        <v>0</v>
      </c>
      <c r="BG589" s="220">
        <f>IF(N589="zákl. přenesená",J589,0)</f>
        <v>0</v>
      </c>
      <c r="BH589" s="220">
        <f>IF(N589="sníž. přenesená",J589,0)</f>
        <v>0</v>
      </c>
      <c r="BI589" s="220">
        <f>IF(N589="nulová",J589,0)</f>
        <v>0</v>
      </c>
      <c r="BJ589" s="25" t="s">
        <v>80</v>
      </c>
      <c r="BK589" s="220">
        <f>ROUND(I589*H589,2)</f>
        <v>0</v>
      </c>
      <c r="BL589" s="25" t="s">
        <v>502</v>
      </c>
      <c r="BM589" s="25" t="s">
        <v>3569</v>
      </c>
    </row>
    <row r="590" spans="2:65" s="1" customFormat="1">
      <c r="B590" s="42"/>
      <c r="C590" s="64"/>
      <c r="D590" s="227" t="s">
        <v>506</v>
      </c>
      <c r="E590" s="64"/>
      <c r="F590" s="274" t="s">
        <v>9910</v>
      </c>
      <c r="G590" s="64"/>
      <c r="H590" s="64"/>
      <c r="I590" s="177"/>
      <c r="J590" s="64"/>
      <c r="K590" s="64"/>
      <c r="L590" s="62"/>
      <c r="M590" s="223"/>
      <c r="N590" s="43"/>
      <c r="O590" s="43"/>
      <c r="P590" s="43"/>
      <c r="Q590" s="43"/>
      <c r="R590" s="43"/>
      <c r="S590" s="43"/>
      <c r="T590" s="79"/>
      <c r="AT590" s="25" t="s">
        <v>506</v>
      </c>
      <c r="AU590" s="25" t="s">
        <v>80</v>
      </c>
    </row>
    <row r="591" spans="2:65" s="1" customFormat="1" ht="16.5" customHeight="1">
      <c r="B591" s="42"/>
      <c r="C591" s="209" t="s">
        <v>2296</v>
      </c>
      <c r="D591" s="209" t="s">
        <v>498</v>
      </c>
      <c r="E591" s="210" t="s">
        <v>9736</v>
      </c>
      <c r="F591" s="211" t="s">
        <v>9737</v>
      </c>
      <c r="G591" s="212" t="s">
        <v>2537</v>
      </c>
      <c r="H591" s="213">
        <v>1</v>
      </c>
      <c r="I591" s="214"/>
      <c r="J591" s="215">
        <f>ROUND(I591*H591,2)</f>
        <v>0</v>
      </c>
      <c r="K591" s="211" t="s">
        <v>23</v>
      </c>
      <c r="L591" s="62"/>
      <c r="M591" s="216" t="s">
        <v>23</v>
      </c>
      <c r="N591" s="217" t="s">
        <v>44</v>
      </c>
      <c r="O591" s="43"/>
      <c r="P591" s="218">
        <f>O591*H591</f>
        <v>0</v>
      </c>
      <c r="Q591" s="218">
        <v>0</v>
      </c>
      <c r="R591" s="218">
        <f>Q591*H591</f>
        <v>0</v>
      </c>
      <c r="S591" s="218">
        <v>0</v>
      </c>
      <c r="T591" s="219">
        <f>S591*H591</f>
        <v>0</v>
      </c>
      <c r="AR591" s="25" t="s">
        <v>502</v>
      </c>
      <c r="AT591" s="25" t="s">
        <v>498</v>
      </c>
      <c r="AU591" s="25" t="s">
        <v>80</v>
      </c>
      <c r="AY591" s="25" t="s">
        <v>492</v>
      </c>
      <c r="BE591" s="220">
        <f>IF(N591="základní",J591,0)</f>
        <v>0</v>
      </c>
      <c r="BF591" s="220">
        <f>IF(N591="snížená",J591,0)</f>
        <v>0</v>
      </c>
      <c r="BG591" s="220">
        <f>IF(N591="zákl. přenesená",J591,0)</f>
        <v>0</v>
      </c>
      <c r="BH591" s="220">
        <f>IF(N591="sníž. přenesená",J591,0)</f>
        <v>0</v>
      </c>
      <c r="BI591" s="220">
        <f>IF(N591="nulová",J591,0)</f>
        <v>0</v>
      </c>
      <c r="BJ591" s="25" t="s">
        <v>80</v>
      </c>
      <c r="BK591" s="220">
        <f>ROUND(I591*H591,2)</f>
        <v>0</v>
      </c>
      <c r="BL591" s="25" t="s">
        <v>502</v>
      </c>
      <c r="BM591" s="25" t="s">
        <v>3579</v>
      </c>
    </row>
    <row r="592" spans="2:65" s="1" customFormat="1">
      <c r="B592" s="42"/>
      <c r="C592" s="64"/>
      <c r="D592" s="227" t="s">
        <v>506</v>
      </c>
      <c r="E592" s="64"/>
      <c r="F592" s="274" t="s">
        <v>9738</v>
      </c>
      <c r="G592" s="64"/>
      <c r="H592" s="64"/>
      <c r="I592" s="177"/>
      <c r="J592" s="64"/>
      <c r="K592" s="64"/>
      <c r="L592" s="62"/>
      <c r="M592" s="223"/>
      <c r="N592" s="43"/>
      <c r="O592" s="43"/>
      <c r="P592" s="43"/>
      <c r="Q592" s="43"/>
      <c r="R592" s="43"/>
      <c r="S592" s="43"/>
      <c r="T592" s="79"/>
      <c r="AT592" s="25" t="s">
        <v>506</v>
      </c>
      <c r="AU592" s="25" t="s">
        <v>80</v>
      </c>
    </row>
    <row r="593" spans="2:65" s="1" customFormat="1" ht="16.5" customHeight="1">
      <c r="B593" s="42"/>
      <c r="C593" s="209" t="s">
        <v>2299</v>
      </c>
      <c r="D593" s="209" t="s">
        <v>498</v>
      </c>
      <c r="E593" s="210" t="s">
        <v>9852</v>
      </c>
      <c r="F593" s="211" t="s">
        <v>9853</v>
      </c>
      <c r="G593" s="212" t="s">
        <v>2537</v>
      </c>
      <c r="H593" s="213">
        <v>1</v>
      </c>
      <c r="I593" s="214"/>
      <c r="J593" s="215">
        <f>ROUND(I593*H593,2)</f>
        <v>0</v>
      </c>
      <c r="K593" s="211" t="s">
        <v>23</v>
      </c>
      <c r="L593" s="62"/>
      <c r="M593" s="216" t="s">
        <v>23</v>
      </c>
      <c r="N593" s="217" t="s">
        <v>44</v>
      </c>
      <c r="O593" s="43"/>
      <c r="P593" s="218">
        <f>O593*H593</f>
        <v>0</v>
      </c>
      <c r="Q593" s="218">
        <v>6.2</v>
      </c>
      <c r="R593" s="218">
        <f>Q593*H593</f>
        <v>6.2</v>
      </c>
      <c r="S593" s="218">
        <v>0</v>
      </c>
      <c r="T593" s="219">
        <f>S593*H593</f>
        <v>0</v>
      </c>
      <c r="AR593" s="25" t="s">
        <v>502</v>
      </c>
      <c r="AT593" s="25" t="s">
        <v>498</v>
      </c>
      <c r="AU593" s="25" t="s">
        <v>80</v>
      </c>
      <c r="AY593" s="25" t="s">
        <v>492</v>
      </c>
      <c r="BE593" s="220">
        <f>IF(N593="základní",J593,0)</f>
        <v>0</v>
      </c>
      <c r="BF593" s="220">
        <f>IF(N593="snížená",J593,0)</f>
        <v>0</v>
      </c>
      <c r="BG593" s="220">
        <f>IF(N593="zákl. přenesená",J593,0)</f>
        <v>0</v>
      </c>
      <c r="BH593" s="220">
        <f>IF(N593="sníž. přenesená",J593,0)</f>
        <v>0</v>
      </c>
      <c r="BI593" s="220">
        <f>IF(N593="nulová",J593,0)</f>
        <v>0</v>
      </c>
      <c r="BJ593" s="25" t="s">
        <v>80</v>
      </c>
      <c r="BK593" s="220">
        <f>ROUND(I593*H593,2)</f>
        <v>0</v>
      </c>
      <c r="BL593" s="25" t="s">
        <v>502</v>
      </c>
      <c r="BM593" s="25" t="s">
        <v>3588</v>
      </c>
    </row>
    <row r="594" spans="2:65" s="1" customFormat="1">
      <c r="B594" s="42"/>
      <c r="C594" s="64"/>
      <c r="D594" s="221" t="s">
        <v>506</v>
      </c>
      <c r="E594" s="64"/>
      <c r="F594" s="222" t="s">
        <v>9853</v>
      </c>
      <c r="G594" s="64"/>
      <c r="H594" s="64"/>
      <c r="I594" s="177"/>
      <c r="J594" s="64"/>
      <c r="K594" s="64"/>
      <c r="L594" s="62"/>
      <c r="M594" s="223"/>
      <c r="N594" s="43"/>
      <c r="O594" s="43"/>
      <c r="P594" s="43"/>
      <c r="Q594" s="43"/>
      <c r="R594" s="43"/>
      <c r="S594" s="43"/>
      <c r="T594" s="79"/>
      <c r="AT594" s="25" t="s">
        <v>506</v>
      </c>
      <c r="AU594" s="25" t="s">
        <v>80</v>
      </c>
    </row>
    <row r="595" spans="2:65" s="1" customFormat="1" ht="24">
      <c r="B595" s="42"/>
      <c r="C595" s="64"/>
      <c r="D595" s="227" t="s">
        <v>2254</v>
      </c>
      <c r="E595" s="64"/>
      <c r="F595" s="273" t="s">
        <v>9800</v>
      </c>
      <c r="G595" s="64"/>
      <c r="H595" s="64"/>
      <c r="I595" s="177"/>
      <c r="J595" s="64"/>
      <c r="K595" s="64"/>
      <c r="L595" s="62"/>
      <c r="M595" s="223"/>
      <c r="N595" s="43"/>
      <c r="O595" s="43"/>
      <c r="P595" s="43"/>
      <c r="Q595" s="43"/>
      <c r="R595" s="43"/>
      <c r="S595" s="43"/>
      <c r="T595" s="79"/>
      <c r="AT595" s="25" t="s">
        <v>2254</v>
      </c>
      <c r="AU595" s="25" t="s">
        <v>80</v>
      </c>
    </row>
    <row r="596" spans="2:65" s="1" customFormat="1" ht="16.5" customHeight="1">
      <c r="B596" s="42"/>
      <c r="C596" s="209" t="s">
        <v>2302</v>
      </c>
      <c r="D596" s="209" t="s">
        <v>498</v>
      </c>
      <c r="E596" s="210" t="s">
        <v>9727</v>
      </c>
      <c r="F596" s="211" t="s">
        <v>9728</v>
      </c>
      <c r="G596" s="212" t="s">
        <v>2537</v>
      </c>
      <c r="H596" s="213">
        <v>1</v>
      </c>
      <c r="I596" s="214"/>
      <c r="J596" s="215">
        <f>ROUND(I596*H596,2)</f>
        <v>0</v>
      </c>
      <c r="K596" s="211" t="s">
        <v>23</v>
      </c>
      <c r="L596" s="62"/>
      <c r="M596" s="216" t="s">
        <v>23</v>
      </c>
      <c r="N596" s="217" t="s">
        <v>44</v>
      </c>
      <c r="O596" s="43"/>
      <c r="P596" s="218">
        <f>O596*H596</f>
        <v>0</v>
      </c>
      <c r="Q596" s="218">
        <v>0.5</v>
      </c>
      <c r="R596" s="218">
        <f>Q596*H596</f>
        <v>0.5</v>
      </c>
      <c r="S596" s="218">
        <v>0</v>
      </c>
      <c r="T596" s="219">
        <f>S596*H596</f>
        <v>0</v>
      </c>
      <c r="AR596" s="25" t="s">
        <v>502</v>
      </c>
      <c r="AT596" s="25" t="s">
        <v>498</v>
      </c>
      <c r="AU596" s="25" t="s">
        <v>80</v>
      </c>
      <c r="AY596" s="25" t="s">
        <v>492</v>
      </c>
      <c r="BE596" s="220">
        <f>IF(N596="základní",J596,0)</f>
        <v>0</v>
      </c>
      <c r="BF596" s="220">
        <f>IF(N596="snížená",J596,0)</f>
        <v>0</v>
      </c>
      <c r="BG596" s="220">
        <f>IF(N596="zákl. přenesená",J596,0)</f>
        <v>0</v>
      </c>
      <c r="BH596" s="220">
        <f>IF(N596="sníž. přenesená",J596,0)</f>
        <v>0</v>
      </c>
      <c r="BI596" s="220">
        <f>IF(N596="nulová",J596,0)</f>
        <v>0</v>
      </c>
      <c r="BJ596" s="25" t="s">
        <v>80</v>
      </c>
      <c r="BK596" s="220">
        <f>ROUND(I596*H596,2)</f>
        <v>0</v>
      </c>
      <c r="BL596" s="25" t="s">
        <v>502</v>
      </c>
      <c r="BM596" s="25" t="s">
        <v>3603</v>
      </c>
    </row>
    <row r="597" spans="2:65" s="1" customFormat="1">
      <c r="B597" s="42"/>
      <c r="C597" s="64"/>
      <c r="D597" s="227" t="s">
        <v>506</v>
      </c>
      <c r="E597" s="64"/>
      <c r="F597" s="274" t="s">
        <v>9728</v>
      </c>
      <c r="G597" s="64"/>
      <c r="H597" s="64"/>
      <c r="I597" s="177"/>
      <c r="J597" s="64"/>
      <c r="K597" s="64"/>
      <c r="L597" s="62"/>
      <c r="M597" s="223"/>
      <c r="N597" s="43"/>
      <c r="O597" s="43"/>
      <c r="P597" s="43"/>
      <c r="Q597" s="43"/>
      <c r="R597" s="43"/>
      <c r="S597" s="43"/>
      <c r="T597" s="79"/>
      <c r="AT597" s="25" t="s">
        <v>506</v>
      </c>
      <c r="AU597" s="25" t="s">
        <v>80</v>
      </c>
    </row>
    <row r="598" spans="2:65" s="1" customFormat="1" ht="16.5" customHeight="1">
      <c r="B598" s="42"/>
      <c r="C598" s="209" t="s">
        <v>2305</v>
      </c>
      <c r="D598" s="209" t="s">
        <v>498</v>
      </c>
      <c r="E598" s="210" t="s">
        <v>9731</v>
      </c>
      <c r="F598" s="211" t="s">
        <v>9732</v>
      </c>
      <c r="G598" s="212" t="s">
        <v>2537</v>
      </c>
      <c r="H598" s="213">
        <v>1</v>
      </c>
      <c r="I598" s="214"/>
      <c r="J598" s="215">
        <f>ROUND(I598*H598,2)</f>
        <v>0</v>
      </c>
      <c r="K598" s="211" t="s">
        <v>23</v>
      </c>
      <c r="L598" s="62"/>
      <c r="M598" s="216" t="s">
        <v>23</v>
      </c>
      <c r="N598" s="217" t="s">
        <v>44</v>
      </c>
      <c r="O598" s="43"/>
      <c r="P598" s="218">
        <f>O598*H598</f>
        <v>0</v>
      </c>
      <c r="Q598" s="218">
        <v>0.2</v>
      </c>
      <c r="R598" s="218">
        <f>Q598*H598</f>
        <v>0.2</v>
      </c>
      <c r="S598" s="218">
        <v>0</v>
      </c>
      <c r="T598" s="219">
        <f>S598*H598</f>
        <v>0</v>
      </c>
      <c r="AR598" s="25" t="s">
        <v>502</v>
      </c>
      <c r="AT598" s="25" t="s">
        <v>498</v>
      </c>
      <c r="AU598" s="25" t="s">
        <v>80</v>
      </c>
      <c r="AY598" s="25" t="s">
        <v>492</v>
      </c>
      <c r="BE598" s="220">
        <f>IF(N598="základní",J598,0)</f>
        <v>0</v>
      </c>
      <c r="BF598" s="220">
        <f>IF(N598="snížená",J598,0)</f>
        <v>0</v>
      </c>
      <c r="BG598" s="220">
        <f>IF(N598="zákl. přenesená",J598,0)</f>
        <v>0</v>
      </c>
      <c r="BH598" s="220">
        <f>IF(N598="sníž. přenesená",J598,0)</f>
        <v>0</v>
      </c>
      <c r="BI598" s="220">
        <f>IF(N598="nulová",J598,0)</f>
        <v>0</v>
      </c>
      <c r="BJ598" s="25" t="s">
        <v>80</v>
      </c>
      <c r="BK598" s="220">
        <f>ROUND(I598*H598,2)</f>
        <v>0</v>
      </c>
      <c r="BL598" s="25" t="s">
        <v>502</v>
      </c>
      <c r="BM598" s="25" t="s">
        <v>3621</v>
      </c>
    </row>
    <row r="599" spans="2:65" s="1" customFormat="1">
      <c r="B599" s="42"/>
      <c r="C599" s="64"/>
      <c r="D599" s="227" t="s">
        <v>506</v>
      </c>
      <c r="E599" s="64"/>
      <c r="F599" s="274" t="s">
        <v>9732</v>
      </c>
      <c r="G599" s="64"/>
      <c r="H599" s="64"/>
      <c r="I599" s="177"/>
      <c r="J599" s="64"/>
      <c r="K599" s="64"/>
      <c r="L599" s="62"/>
      <c r="M599" s="223"/>
      <c r="N599" s="43"/>
      <c r="O599" s="43"/>
      <c r="P599" s="43"/>
      <c r="Q599" s="43"/>
      <c r="R599" s="43"/>
      <c r="S599" s="43"/>
      <c r="T599" s="79"/>
      <c r="AT599" s="25" t="s">
        <v>506</v>
      </c>
      <c r="AU599" s="25" t="s">
        <v>80</v>
      </c>
    </row>
    <row r="600" spans="2:65" s="1" customFormat="1" ht="16.5" customHeight="1">
      <c r="B600" s="42"/>
      <c r="C600" s="209" t="s">
        <v>2308</v>
      </c>
      <c r="D600" s="209" t="s">
        <v>498</v>
      </c>
      <c r="E600" s="210" t="s">
        <v>9729</v>
      </c>
      <c r="F600" s="211" t="s">
        <v>9730</v>
      </c>
      <c r="G600" s="212" t="s">
        <v>2537</v>
      </c>
      <c r="H600" s="213">
        <v>1</v>
      </c>
      <c r="I600" s="214"/>
      <c r="J600" s="215">
        <f>ROUND(I600*H600,2)</f>
        <v>0</v>
      </c>
      <c r="K600" s="211" t="s">
        <v>23</v>
      </c>
      <c r="L600" s="62"/>
      <c r="M600" s="216" t="s">
        <v>23</v>
      </c>
      <c r="N600" s="217" t="s">
        <v>44</v>
      </c>
      <c r="O600" s="43"/>
      <c r="P600" s="218">
        <f>O600*H600</f>
        <v>0</v>
      </c>
      <c r="Q600" s="218">
        <v>0.3</v>
      </c>
      <c r="R600" s="218">
        <f>Q600*H600</f>
        <v>0.3</v>
      </c>
      <c r="S600" s="218">
        <v>0</v>
      </c>
      <c r="T600" s="219">
        <f>S600*H600</f>
        <v>0</v>
      </c>
      <c r="AR600" s="25" t="s">
        <v>502</v>
      </c>
      <c r="AT600" s="25" t="s">
        <v>498</v>
      </c>
      <c r="AU600" s="25" t="s">
        <v>80</v>
      </c>
      <c r="AY600" s="25" t="s">
        <v>492</v>
      </c>
      <c r="BE600" s="220">
        <f>IF(N600="základní",J600,0)</f>
        <v>0</v>
      </c>
      <c r="BF600" s="220">
        <f>IF(N600="snížená",J600,0)</f>
        <v>0</v>
      </c>
      <c r="BG600" s="220">
        <f>IF(N600="zákl. přenesená",J600,0)</f>
        <v>0</v>
      </c>
      <c r="BH600" s="220">
        <f>IF(N600="sníž. přenesená",J600,0)</f>
        <v>0</v>
      </c>
      <c r="BI600" s="220">
        <f>IF(N600="nulová",J600,0)</f>
        <v>0</v>
      </c>
      <c r="BJ600" s="25" t="s">
        <v>80</v>
      </c>
      <c r="BK600" s="220">
        <f>ROUND(I600*H600,2)</f>
        <v>0</v>
      </c>
      <c r="BL600" s="25" t="s">
        <v>502</v>
      </c>
      <c r="BM600" s="25" t="s">
        <v>3635</v>
      </c>
    </row>
    <row r="601" spans="2:65" s="1" customFormat="1">
      <c r="B601" s="42"/>
      <c r="C601" s="64"/>
      <c r="D601" s="227" t="s">
        <v>506</v>
      </c>
      <c r="E601" s="64"/>
      <c r="F601" s="274" t="s">
        <v>9730</v>
      </c>
      <c r="G601" s="64"/>
      <c r="H601" s="64"/>
      <c r="I601" s="177"/>
      <c r="J601" s="64"/>
      <c r="K601" s="64"/>
      <c r="L601" s="62"/>
      <c r="M601" s="223"/>
      <c r="N601" s="43"/>
      <c r="O601" s="43"/>
      <c r="P601" s="43"/>
      <c r="Q601" s="43"/>
      <c r="R601" s="43"/>
      <c r="S601" s="43"/>
      <c r="T601" s="79"/>
      <c r="AT601" s="25" t="s">
        <v>506</v>
      </c>
      <c r="AU601" s="25" t="s">
        <v>80</v>
      </c>
    </row>
    <row r="602" spans="2:65" s="1" customFormat="1" ht="16.5" customHeight="1">
      <c r="B602" s="42"/>
      <c r="C602" s="209" t="s">
        <v>2311</v>
      </c>
      <c r="D602" s="209" t="s">
        <v>498</v>
      </c>
      <c r="E602" s="210" t="s">
        <v>9733</v>
      </c>
      <c r="F602" s="211" t="s">
        <v>9734</v>
      </c>
      <c r="G602" s="212" t="s">
        <v>2537</v>
      </c>
      <c r="H602" s="213">
        <v>1</v>
      </c>
      <c r="I602" s="214"/>
      <c r="J602" s="215">
        <f>ROUND(I602*H602,2)</f>
        <v>0</v>
      </c>
      <c r="K602" s="211" t="s">
        <v>23</v>
      </c>
      <c r="L602" s="62"/>
      <c r="M602" s="216" t="s">
        <v>23</v>
      </c>
      <c r="N602" s="217" t="s">
        <v>44</v>
      </c>
      <c r="O602" s="43"/>
      <c r="P602" s="218">
        <f>O602*H602</f>
        <v>0</v>
      </c>
      <c r="Q602" s="218">
        <v>0</v>
      </c>
      <c r="R602" s="218">
        <f>Q602*H602</f>
        <v>0</v>
      </c>
      <c r="S602" s="218">
        <v>0</v>
      </c>
      <c r="T602" s="219">
        <f>S602*H602</f>
        <v>0</v>
      </c>
      <c r="AR602" s="25" t="s">
        <v>502</v>
      </c>
      <c r="AT602" s="25" t="s">
        <v>498</v>
      </c>
      <c r="AU602" s="25" t="s">
        <v>80</v>
      </c>
      <c r="AY602" s="25" t="s">
        <v>492</v>
      </c>
      <c r="BE602" s="220">
        <f>IF(N602="základní",J602,0)</f>
        <v>0</v>
      </c>
      <c r="BF602" s="220">
        <f>IF(N602="snížená",J602,0)</f>
        <v>0</v>
      </c>
      <c r="BG602" s="220">
        <f>IF(N602="zákl. přenesená",J602,0)</f>
        <v>0</v>
      </c>
      <c r="BH602" s="220">
        <f>IF(N602="sníž. přenesená",J602,0)</f>
        <v>0</v>
      </c>
      <c r="BI602" s="220">
        <f>IF(N602="nulová",J602,0)</f>
        <v>0</v>
      </c>
      <c r="BJ602" s="25" t="s">
        <v>80</v>
      </c>
      <c r="BK602" s="220">
        <f>ROUND(I602*H602,2)</f>
        <v>0</v>
      </c>
      <c r="BL602" s="25" t="s">
        <v>502</v>
      </c>
      <c r="BM602" s="25" t="s">
        <v>3644</v>
      </c>
    </row>
    <row r="603" spans="2:65" s="1" customFormat="1">
      <c r="B603" s="42"/>
      <c r="C603" s="64"/>
      <c r="D603" s="227" t="s">
        <v>506</v>
      </c>
      <c r="E603" s="64"/>
      <c r="F603" s="274" t="s">
        <v>9735</v>
      </c>
      <c r="G603" s="64"/>
      <c r="H603" s="64"/>
      <c r="I603" s="177"/>
      <c r="J603" s="64"/>
      <c r="K603" s="64"/>
      <c r="L603" s="62"/>
      <c r="M603" s="223"/>
      <c r="N603" s="43"/>
      <c r="O603" s="43"/>
      <c r="P603" s="43"/>
      <c r="Q603" s="43"/>
      <c r="R603" s="43"/>
      <c r="S603" s="43"/>
      <c r="T603" s="79"/>
      <c r="AT603" s="25" t="s">
        <v>506</v>
      </c>
      <c r="AU603" s="25" t="s">
        <v>80</v>
      </c>
    </row>
    <row r="604" spans="2:65" s="1" customFormat="1" ht="16.5" customHeight="1">
      <c r="B604" s="42"/>
      <c r="C604" s="209" t="s">
        <v>2314</v>
      </c>
      <c r="D604" s="209" t="s">
        <v>498</v>
      </c>
      <c r="E604" s="210" t="s">
        <v>9911</v>
      </c>
      <c r="F604" s="211" t="s">
        <v>9912</v>
      </c>
      <c r="G604" s="212" t="s">
        <v>2537</v>
      </c>
      <c r="H604" s="213">
        <v>1</v>
      </c>
      <c r="I604" s="214"/>
      <c r="J604" s="215">
        <f>ROUND(I604*H604,2)</f>
        <v>0</v>
      </c>
      <c r="K604" s="211" t="s">
        <v>23</v>
      </c>
      <c r="L604" s="62"/>
      <c r="M604" s="216" t="s">
        <v>23</v>
      </c>
      <c r="N604" s="217" t="s">
        <v>44</v>
      </c>
      <c r="O604" s="43"/>
      <c r="P604" s="218">
        <f>O604*H604</f>
        <v>0</v>
      </c>
      <c r="Q604" s="218">
        <v>0.2</v>
      </c>
      <c r="R604" s="218">
        <f>Q604*H604</f>
        <v>0.2</v>
      </c>
      <c r="S604" s="218">
        <v>0</v>
      </c>
      <c r="T604" s="219">
        <f>S604*H604</f>
        <v>0</v>
      </c>
      <c r="AR604" s="25" t="s">
        <v>502</v>
      </c>
      <c r="AT604" s="25" t="s">
        <v>498</v>
      </c>
      <c r="AU604" s="25" t="s">
        <v>80</v>
      </c>
      <c r="AY604" s="25" t="s">
        <v>492</v>
      </c>
      <c r="BE604" s="220">
        <f>IF(N604="základní",J604,0)</f>
        <v>0</v>
      </c>
      <c r="BF604" s="220">
        <f>IF(N604="snížená",J604,0)</f>
        <v>0</v>
      </c>
      <c r="BG604" s="220">
        <f>IF(N604="zákl. přenesená",J604,0)</f>
        <v>0</v>
      </c>
      <c r="BH604" s="220">
        <f>IF(N604="sníž. přenesená",J604,0)</f>
        <v>0</v>
      </c>
      <c r="BI604" s="220">
        <f>IF(N604="nulová",J604,0)</f>
        <v>0</v>
      </c>
      <c r="BJ604" s="25" t="s">
        <v>80</v>
      </c>
      <c r="BK604" s="220">
        <f>ROUND(I604*H604,2)</f>
        <v>0</v>
      </c>
      <c r="BL604" s="25" t="s">
        <v>502</v>
      </c>
      <c r="BM604" s="25" t="s">
        <v>3655</v>
      </c>
    </row>
    <row r="605" spans="2:65" s="1" customFormat="1">
      <c r="B605" s="42"/>
      <c r="C605" s="64"/>
      <c r="D605" s="227" t="s">
        <v>506</v>
      </c>
      <c r="E605" s="64"/>
      <c r="F605" s="274" t="s">
        <v>9912</v>
      </c>
      <c r="G605" s="64"/>
      <c r="H605" s="64"/>
      <c r="I605" s="177"/>
      <c r="J605" s="64"/>
      <c r="K605" s="64"/>
      <c r="L605" s="62"/>
      <c r="M605" s="223"/>
      <c r="N605" s="43"/>
      <c r="O605" s="43"/>
      <c r="P605" s="43"/>
      <c r="Q605" s="43"/>
      <c r="R605" s="43"/>
      <c r="S605" s="43"/>
      <c r="T605" s="79"/>
      <c r="AT605" s="25" t="s">
        <v>506</v>
      </c>
      <c r="AU605" s="25" t="s">
        <v>80</v>
      </c>
    </row>
    <row r="606" spans="2:65" s="1" customFormat="1" ht="16.5" customHeight="1">
      <c r="B606" s="42"/>
      <c r="C606" s="209" t="s">
        <v>2317</v>
      </c>
      <c r="D606" s="209" t="s">
        <v>498</v>
      </c>
      <c r="E606" s="210" t="s">
        <v>9913</v>
      </c>
      <c r="F606" s="211" t="s">
        <v>9914</v>
      </c>
      <c r="G606" s="212" t="s">
        <v>9577</v>
      </c>
      <c r="H606" s="213">
        <v>4</v>
      </c>
      <c r="I606" s="214"/>
      <c r="J606" s="215">
        <f>ROUND(I606*H606,2)</f>
        <v>0</v>
      </c>
      <c r="K606" s="211" t="s">
        <v>23</v>
      </c>
      <c r="L606" s="62"/>
      <c r="M606" s="216" t="s">
        <v>23</v>
      </c>
      <c r="N606" s="217" t="s">
        <v>44</v>
      </c>
      <c r="O606" s="43"/>
      <c r="P606" s="218">
        <f>O606*H606</f>
        <v>0</v>
      </c>
      <c r="Q606" s="218">
        <v>3.4</v>
      </c>
      <c r="R606" s="218">
        <f>Q606*H606</f>
        <v>13.6</v>
      </c>
      <c r="S606" s="218">
        <v>0</v>
      </c>
      <c r="T606" s="219">
        <f>S606*H606</f>
        <v>0</v>
      </c>
      <c r="AR606" s="25" t="s">
        <v>502</v>
      </c>
      <c r="AT606" s="25" t="s">
        <v>498</v>
      </c>
      <c r="AU606" s="25" t="s">
        <v>80</v>
      </c>
      <c r="AY606" s="25" t="s">
        <v>492</v>
      </c>
      <c r="BE606" s="220">
        <f>IF(N606="základní",J606,0)</f>
        <v>0</v>
      </c>
      <c r="BF606" s="220">
        <f>IF(N606="snížená",J606,0)</f>
        <v>0</v>
      </c>
      <c r="BG606" s="220">
        <f>IF(N606="zákl. přenesená",J606,0)</f>
        <v>0</v>
      </c>
      <c r="BH606" s="220">
        <f>IF(N606="sníž. přenesená",J606,0)</f>
        <v>0</v>
      </c>
      <c r="BI606" s="220">
        <f>IF(N606="nulová",J606,0)</f>
        <v>0</v>
      </c>
      <c r="BJ606" s="25" t="s">
        <v>80</v>
      </c>
      <c r="BK606" s="220">
        <f>ROUND(I606*H606,2)</f>
        <v>0</v>
      </c>
      <c r="BL606" s="25" t="s">
        <v>502</v>
      </c>
      <c r="BM606" s="25" t="s">
        <v>3683</v>
      </c>
    </row>
    <row r="607" spans="2:65" s="1" customFormat="1">
      <c r="B607" s="42"/>
      <c r="C607" s="64"/>
      <c r="D607" s="227" t="s">
        <v>506</v>
      </c>
      <c r="E607" s="64"/>
      <c r="F607" s="274" t="s">
        <v>9915</v>
      </c>
      <c r="G607" s="64"/>
      <c r="H607" s="64"/>
      <c r="I607" s="177"/>
      <c r="J607" s="64"/>
      <c r="K607" s="64"/>
      <c r="L607" s="62"/>
      <c r="M607" s="223"/>
      <c r="N607" s="43"/>
      <c r="O607" s="43"/>
      <c r="P607" s="43"/>
      <c r="Q607" s="43"/>
      <c r="R607" s="43"/>
      <c r="S607" s="43"/>
      <c r="T607" s="79"/>
      <c r="AT607" s="25" t="s">
        <v>506</v>
      </c>
      <c r="AU607" s="25" t="s">
        <v>80</v>
      </c>
    </row>
    <row r="608" spans="2:65" s="1" customFormat="1" ht="16.5" customHeight="1">
      <c r="B608" s="42"/>
      <c r="C608" s="209" t="s">
        <v>338</v>
      </c>
      <c r="D608" s="209" t="s">
        <v>498</v>
      </c>
      <c r="E608" s="210" t="s">
        <v>9760</v>
      </c>
      <c r="F608" s="211" t="s">
        <v>9761</v>
      </c>
      <c r="G608" s="212" t="s">
        <v>9577</v>
      </c>
      <c r="H608" s="213">
        <v>34</v>
      </c>
      <c r="I608" s="214"/>
      <c r="J608" s="215">
        <f>ROUND(I608*H608,2)</f>
        <v>0</v>
      </c>
      <c r="K608" s="211" t="s">
        <v>23</v>
      </c>
      <c r="L608" s="62"/>
      <c r="M608" s="216" t="s">
        <v>23</v>
      </c>
      <c r="N608" s="217" t="s">
        <v>44</v>
      </c>
      <c r="O608" s="43"/>
      <c r="P608" s="218">
        <f>O608*H608</f>
        <v>0</v>
      </c>
      <c r="Q608" s="218">
        <v>2.7</v>
      </c>
      <c r="R608" s="218">
        <f>Q608*H608</f>
        <v>91.800000000000011</v>
      </c>
      <c r="S608" s="218">
        <v>0</v>
      </c>
      <c r="T608" s="219">
        <f>S608*H608</f>
        <v>0</v>
      </c>
      <c r="AR608" s="25" t="s">
        <v>502</v>
      </c>
      <c r="AT608" s="25" t="s">
        <v>498</v>
      </c>
      <c r="AU608" s="25" t="s">
        <v>80</v>
      </c>
      <c r="AY608" s="25" t="s">
        <v>492</v>
      </c>
      <c r="BE608" s="220">
        <f>IF(N608="základní",J608,0)</f>
        <v>0</v>
      </c>
      <c r="BF608" s="220">
        <f>IF(N608="snížená",J608,0)</f>
        <v>0</v>
      </c>
      <c r="BG608" s="220">
        <f>IF(N608="zákl. přenesená",J608,0)</f>
        <v>0</v>
      </c>
      <c r="BH608" s="220">
        <f>IF(N608="sníž. přenesená",J608,0)</f>
        <v>0</v>
      </c>
      <c r="BI608" s="220">
        <f>IF(N608="nulová",J608,0)</f>
        <v>0</v>
      </c>
      <c r="BJ608" s="25" t="s">
        <v>80</v>
      </c>
      <c r="BK608" s="220">
        <f>ROUND(I608*H608,2)</f>
        <v>0</v>
      </c>
      <c r="BL608" s="25" t="s">
        <v>502</v>
      </c>
      <c r="BM608" s="25" t="s">
        <v>3695</v>
      </c>
    </row>
    <row r="609" spans="2:65" s="1" customFormat="1">
      <c r="B609" s="42"/>
      <c r="C609" s="64"/>
      <c r="D609" s="221" t="s">
        <v>506</v>
      </c>
      <c r="E609" s="64"/>
      <c r="F609" s="222" t="s">
        <v>9762</v>
      </c>
      <c r="G609" s="64"/>
      <c r="H609" s="64"/>
      <c r="I609" s="177"/>
      <c r="J609" s="64"/>
      <c r="K609" s="64"/>
      <c r="L609" s="62"/>
      <c r="M609" s="223"/>
      <c r="N609" s="43"/>
      <c r="O609" s="43"/>
      <c r="P609" s="43"/>
      <c r="Q609" s="43"/>
      <c r="R609" s="43"/>
      <c r="S609" s="43"/>
      <c r="T609" s="79"/>
      <c r="AT609" s="25" t="s">
        <v>506</v>
      </c>
      <c r="AU609" s="25" t="s">
        <v>80</v>
      </c>
    </row>
    <row r="610" spans="2:65" s="11" customFormat="1" ht="37.35" customHeight="1">
      <c r="B610" s="192"/>
      <c r="C610" s="193"/>
      <c r="D610" s="206" t="s">
        <v>72</v>
      </c>
      <c r="E610" s="290" t="s">
        <v>5007</v>
      </c>
      <c r="F610" s="290" t="s">
        <v>9916</v>
      </c>
      <c r="G610" s="193"/>
      <c r="H610" s="193"/>
      <c r="I610" s="196"/>
      <c r="J610" s="291">
        <f>BK610</f>
        <v>0</v>
      </c>
      <c r="K610" s="193"/>
      <c r="L610" s="198"/>
      <c r="M610" s="199"/>
      <c r="N610" s="200"/>
      <c r="O610" s="200"/>
      <c r="P610" s="201">
        <f>SUM(P611:P627)</f>
        <v>0</v>
      </c>
      <c r="Q610" s="200"/>
      <c r="R610" s="201">
        <f>SUM(R611:R627)</f>
        <v>190.6</v>
      </c>
      <c r="S610" s="200"/>
      <c r="T610" s="202">
        <f>SUM(T611:T627)</f>
        <v>0</v>
      </c>
      <c r="AR610" s="203" t="s">
        <v>80</v>
      </c>
      <c r="AT610" s="204" t="s">
        <v>72</v>
      </c>
      <c r="AU610" s="204" t="s">
        <v>73</v>
      </c>
      <c r="AY610" s="203" t="s">
        <v>492</v>
      </c>
      <c r="BK610" s="205">
        <f>SUM(BK611:BK627)</f>
        <v>0</v>
      </c>
    </row>
    <row r="611" spans="2:65" s="1" customFormat="1" ht="16.5" customHeight="1">
      <c r="B611" s="42"/>
      <c r="C611" s="209" t="s">
        <v>2326</v>
      </c>
      <c r="D611" s="209" t="s">
        <v>498</v>
      </c>
      <c r="E611" s="210" t="s">
        <v>9693</v>
      </c>
      <c r="F611" s="211" t="s">
        <v>9694</v>
      </c>
      <c r="G611" s="212" t="s">
        <v>2537</v>
      </c>
      <c r="H611" s="213">
        <v>2</v>
      </c>
      <c r="I611" s="214"/>
      <c r="J611" s="215">
        <f>ROUND(I611*H611,2)</f>
        <v>0</v>
      </c>
      <c r="K611" s="211" t="s">
        <v>23</v>
      </c>
      <c r="L611" s="62"/>
      <c r="M611" s="216" t="s">
        <v>23</v>
      </c>
      <c r="N611" s="217" t="s">
        <v>44</v>
      </c>
      <c r="O611" s="43"/>
      <c r="P611" s="218">
        <f>O611*H611</f>
        <v>0</v>
      </c>
      <c r="Q611" s="218">
        <v>7</v>
      </c>
      <c r="R611" s="218">
        <f>Q611*H611</f>
        <v>14</v>
      </c>
      <c r="S611" s="218">
        <v>0</v>
      </c>
      <c r="T611" s="219">
        <f>S611*H611</f>
        <v>0</v>
      </c>
      <c r="AR611" s="25" t="s">
        <v>502</v>
      </c>
      <c r="AT611" s="25" t="s">
        <v>498</v>
      </c>
      <c r="AU611" s="25" t="s">
        <v>80</v>
      </c>
      <c r="AY611" s="25" t="s">
        <v>492</v>
      </c>
      <c r="BE611" s="220">
        <f>IF(N611="základní",J611,0)</f>
        <v>0</v>
      </c>
      <c r="BF611" s="220">
        <f>IF(N611="snížená",J611,0)</f>
        <v>0</v>
      </c>
      <c r="BG611" s="220">
        <f>IF(N611="zákl. přenesená",J611,0)</f>
        <v>0</v>
      </c>
      <c r="BH611" s="220">
        <f>IF(N611="sníž. přenesená",J611,0)</f>
        <v>0</v>
      </c>
      <c r="BI611" s="220">
        <f>IF(N611="nulová",J611,0)</f>
        <v>0</v>
      </c>
      <c r="BJ611" s="25" t="s">
        <v>80</v>
      </c>
      <c r="BK611" s="220">
        <f>ROUND(I611*H611,2)</f>
        <v>0</v>
      </c>
      <c r="BL611" s="25" t="s">
        <v>502</v>
      </c>
      <c r="BM611" s="25" t="s">
        <v>3706</v>
      </c>
    </row>
    <row r="612" spans="2:65" s="1" customFormat="1">
      <c r="B612" s="42"/>
      <c r="C612" s="64"/>
      <c r="D612" s="221" t="s">
        <v>506</v>
      </c>
      <c r="E612" s="64"/>
      <c r="F612" s="222" t="s">
        <v>9694</v>
      </c>
      <c r="G612" s="64"/>
      <c r="H612" s="64"/>
      <c r="I612" s="177"/>
      <c r="J612" s="64"/>
      <c r="K612" s="64"/>
      <c r="L612" s="62"/>
      <c r="M612" s="223"/>
      <c r="N612" s="43"/>
      <c r="O612" s="43"/>
      <c r="P612" s="43"/>
      <c r="Q612" s="43"/>
      <c r="R612" s="43"/>
      <c r="S612" s="43"/>
      <c r="T612" s="79"/>
      <c r="AT612" s="25" t="s">
        <v>506</v>
      </c>
      <c r="AU612" s="25" t="s">
        <v>80</v>
      </c>
    </row>
    <row r="613" spans="2:65" s="1" customFormat="1" ht="24">
      <c r="B613" s="42"/>
      <c r="C613" s="64"/>
      <c r="D613" s="227" t="s">
        <v>2254</v>
      </c>
      <c r="E613" s="64"/>
      <c r="F613" s="273" t="s">
        <v>9917</v>
      </c>
      <c r="G613" s="64"/>
      <c r="H613" s="64"/>
      <c r="I613" s="177"/>
      <c r="J613" s="64"/>
      <c r="K613" s="64"/>
      <c r="L613" s="62"/>
      <c r="M613" s="223"/>
      <c r="N613" s="43"/>
      <c r="O613" s="43"/>
      <c r="P613" s="43"/>
      <c r="Q613" s="43"/>
      <c r="R613" s="43"/>
      <c r="S613" s="43"/>
      <c r="T613" s="79"/>
      <c r="AT613" s="25" t="s">
        <v>2254</v>
      </c>
      <c r="AU613" s="25" t="s">
        <v>80</v>
      </c>
    </row>
    <row r="614" spans="2:65" s="1" customFormat="1" ht="16.5" customHeight="1">
      <c r="B614" s="42"/>
      <c r="C614" s="209" t="s">
        <v>2330</v>
      </c>
      <c r="D614" s="209" t="s">
        <v>498</v>
      </c>
      <c r="E614" s="210" t="s">
        <v>9695</v>
      </c>
      <c r="F614" s="211" t="s">
        <v>9696</v>
      </c>
      <c r="G614" s="212" t="s">
        <v>2537</v>
      </c>
      <c r="H614" s="213">
        <v>4</v>
      </c>
      <c r="I614" s="214"/>
      <c r="J614" s="215">
        <f>ROUND(I614*H614,2)</f>
        <v>0</v>
      </c>
      <c r="K614" s="211" t="s">
        <v>23</v>
      </c>
      <c r="L614" s="62"/>
      <c r="M614" s="216" t="s">
        <v>23</v>
      </c>
      <c r="N614" s="217" t="s">
        <v>44</v>
      </c>
      <c r="O614" s="43"/>
      <c r="P614" s="218">
        <f>O614*H614</f>
        <v>0</v>
      </c>
      <c r="Q614" s="218">
        <v>0</v>
      </c>
      <c r="R614" s="218">
        <f>Q614*H614</f>
        <v>0</v>
      </c>
      <c r="S614" s="218">
        <v>0</v>
      </c>
      <c r="T614" s="219">
        <f>S614*H614</f>
        <v>0</v>
      </c>
      <c r="AR614" s="25" t="s">
        <v>502</v>
      </c>
      <c r="AT614" s="25" t="s">
        <v>498</v>
      </c>
      <c r="AU614" s="25" t="s">
        <v>80</v>
      </c>
      <c r="AY614" s="25" t="s">
        <v>492</v>
      </c>
      <c r="BE614" s="220">
        <f>IF(N614="základní",J614,0)</f>
        <v>0</v>
      </c>
      <c r="BF614" s="220">
        <f>IF(N614="snížená",J614,0)</f>
        <v>0</v>
      </c>
      <c r="BG614" s="220">
        <f>IF(N614="zákl. přenesená",J614,0)</f>
        <v>0</v>
      </c>
      <c r="BH614" s="220">
        <f>IF(N614="sníž. přenesená",J614,0)</f>
        <v>0</v>
      </c>
      <c r="BI614" s="220">
        <f>IF(N614="nulová",J614,0)</f>
        <v>0</v>
      </c>
      <c r="BJ614" s="25" t="s">
        <v>80</v>
      </c>
      <c r="BK614" s="220">
        <f>ROUND(I614*H614,2)</f>
        <v>0</v>
      </c>
      <c r="BL614" s="25" t="s">
        <v>502</v>
      </c>
      <c r="BM614" s="25" t="s">
        <v>3720</v>
      </c>
    </row>
    <row r="615" spans="2:65" s="1" customFormat="1">
      <c r="B615" s="42"/>
      <c r="C615" s="64"/>
      <c r="D615" s="227" t="s">
        <v>506</v>
      </c>
      <c r="E615" s="64"/>
      <c r="F615" s="274" t="s">
        <v>9696</v>
      </c>
      <c r="G615" s="64"/>
      <c r="H615" s="64"/>
      <c r="I615" s="177"/>
      <c r="J615" s="64"/>
      <c r="K615" s="64"/>
      <c r="L615" s="62"/>
      <c r="M615" s="223"/>
      <c r="N615" s="43"/>
      <c r="O615" s="43"/>
      <c r="P615" s="43"/>
      <c r="Q615" s="43"/>
      <c r="R615" s="43"/>
      <c r="S615" s="43"/>
      <c r="T615" s="79"/>
      <c r="AT615" s="25" t="s">
        <v>506</v>
      </c>
      <c r="AU615" s="25" t="s">
        <v>80</v>
      </c>
    </row>
    <row r="616" spans="2:65" s="1" customFormat="1" ht="16.5" customHeight="1">
      <c r="B616" s="42"/>
      <c r="C616" s="209" t="s">
        <v>2333</v>
      </c>
      <c r="D616" s="209" t="s">
        <v>498</v>
      </c>
      <c r="E616" s="210" t="s">
        <v>9918</v>
      </c>
      <c r="F616" s="211" t="s">
        <v>9919</v>
      </c>
      <c r="G616" s="212" t="s">
        <v>2537</v>
      </c>
      <c r="H616" s="213">
        <v>1</v>
      </c>
      <c r="I616" s="214"/>
      <c r="J616" s="215">
        <f>ROUND(I616*H616,2)</f>
        <v>0</v>
      </c>
      <c r="K616" s="211" t="s">
        <v>23</v>
      </c>
      <c r="L616" s="62"/>
      <c r="M616" s="216" t="s">
        <v>23</v>
      </c>
      <c r="N616" s="217" t="s">
        <v>44</v>
      </c>
      <c r="O616" s="43"/>
      <c r="P616" s="218">
        <f>O616*H616</f>
        <v>0</v>
      </c>
      <c r="Q616" s="218">
        <v>2.5</v>
      </c>
      <c r="R616" s="218">
        <f>Q616*H616</f>
        <v>2.5</v>
      </c>
      <c r="S616" s="218">
        <v>0</v>
      </c>
      <c r="T616" s="219">
        <f>S616*H616</f>
        <v>0</v>
      </c>
      <c r="AR616" s="25" t="s">
        <v>502</v>
      </c>
      <c r="AT616" s="25" t="s">
        <v>498</v>
      </c>
      <c r="AU616" s="25" t="s">
        <v>80</v>
      </c>
      <c r="AY616" s="25" t="s">
        <v>492</v>
      </c>
      <c r="BE616" s="220">
        <f>IF(N616="základní",J616,0)</f>
        <v>0</v>
      </c>
      <c r="BF616" s="220">
        <f>IF(N616="snížená",J616,0)</f>
        <v>0</v>
      </c>
      <c r="BG616" s="220">
        <f>IF(N616="zákl. přenesená",J616,0)</f>
        <v>0</v>
      </c>
      <c r="BH616" s="220">
        <f>IF(N616="sníž. přenesená",J616,0)</f>
        <v>0</v>
      </c>
      <c r="BI616" s="220">
        <f>IF(N616="nulová",J616,0)</f>
        <v>0</v>
      </c>
      <c r="BJ616" s="25" t="s">
        <v>80</v>
      </c>
      <c r="BK616" s="220">
        <f>ROUND(I616*H616,2)</f>
        <v>0</v>
      </c>
      <c r="BL616" s="25" t="s">
        <v>502</v>
      </c>
      <c r="BM616" s="25" t="s">
        <v>3735</v>
      </c>
    </row>
    <row r="617" spans="2:65" s="1" customFormat="1">
      <c r="B617" s="42"/>
      <c r="C617" s="64"/>
      <c r="D617" s="227" t="s">
        <v>506</v>
      </c>
      <c r="E617" s="64"/>
      <c r="F617" s="274" t="s">
        <v>9919</v>
      </c>
      <c r="G617" s="64"/>
      <c r="H617" s="64"/>
      <c r="I617" s="177"/>
      <c r="J617" s="64"/>
      <c r="K617" s="64"/>
      <c r="L617" s="62"/>
      <c r="M617" s="223"/>
      <c r="N617" s="43"/>
      <c r="O617" s="43"/>
      <c r="P617" s="43"/>
      <c r="Q617" s="43"/>
      <c r="R617" s="43"/>
      <c r="S617" s="43"/>
      <c r="T617" s="79"/>
      <c r="AT617" s="25" t="s">
        <v>506</v>
      </c>
      <c r="AU617" s="25" t="s">
        <v>80</v>
      </c>
    </row>
    <row r="618" spans="2:65" s="1" customFormat="1" ht="16.5" customHeight="1">
      <c r="B618" s="42"/>
      <c r="C618" s="209" t="s">
        <v>2336</v>
      </c>
      <c r="D618" s="209" t="s">
        <v>498</v>
      </c>
      <c r="E618" s="210" t="s">
        <v>9920</v>
      </c>
      <c r="F618" s="211" t="s">
        <v>9921</v>
      </c>
      <c r="G618" s="212" t="s">
        <v>2537</v>
      </c>
      <c r="H618" s="213">
        <v>2</v>
      </c>
      <c r="I618" s="214"/>
      <c r="J618" s="215">
        <f>ROUND(I618*H618,2)</f>
        <v>0</v>
      </c>
      <c r="K618" s="211" t="s">
        <v>23</v>
      </c>
      <c r="L618" s="62"/>
      <c r="M618" s="216" t="s">
        <v>23</v>
      </c>
      <c r="N618" s="217" t="s">
        <v>44</v>
      </c>
      <c r="O618" s="43"/>
      <c r="P618" s="218">
        <f>O618*H618</f>
        <v>0</v>
      </c>
      <c r="Q618" s="218">
        <v>12</v>
      </c>
      <c r="R618" s="218">
        <f>Q618*H618</f>
        <v>24</v>
      </c>
      <c r="S618" s="218">
        <v>0</v>
      </c>
      <c r="T618" s="219">
        <f>S618*H618</f>
        <v>0</v>
      </c>
      <c r="AR618" s="25" t="s">
        <v>502</v>
      </c>
      <c r="AT618" s="25" t="s">
        <v>498</v>
      </c>
      <c r="AU618" s="25" t="s">
        <v>80</v>
      </c>
      <c r="AY618" s="25" t="s">
        <v>492</v>
      </c>
      <c r="BE618" s="220">
        <f>IF(N618="základní",J618,0)</f>
        <v>0</v>
      </c>
      <c r="BF618" s="220">
        <f>IF(N618="snížená",J618,0)</f>
        <v>0</v>
      </c>
      <c r="BG618" s="220">
        <f>IF(N618="zákl. přenesená",J618,0)</f>
        <v>0</v>
      </c>
      <c r="BH618" s="220">
        <f>IF(N618="sníž. přenesená",J618,0)</f>
        <v>0</v>
      </c>
      <c r="BI618" s="220">
        <f>IF(N618="nulová",J618,0)</f>
        <v>0</v>
      </c>
      <c r="BJ618" s="25" t="s">
        <v>80</v>
      </c>
      <c r="BK618" s="220">
        <f>ROUND(I618*H618,2)</f>
        <v>0</v>
      </c>
      <c r="BL618" s="25" t="s">
        <v>502</v>
      </c>
      <c r="BM618" s="25" t="s">
        <v>3744</v>
      </c>
    </row>
    <row r="619" spans="2:65" s="1" customFormat="1">
      <c r="B619" s="42"/>
      <c r="C619" s="64"/>
      <c r="D619" s="227" t="s">
        <v>506</v>
      </c>
      <c r="E619" s="64"/>
      <c r="F619" s="274" t="s">
        <v>9921</v>
      </c>
      <c r="G619" s="64"/>
      <c r="H619" s="64"/>
      <c r="I619" s="177"/>
      <c r="J619" s="64"/>
      <c r="K619" s="64"/>
      <c r="L619" s="62"/>
      <c r="M619" s="223"/>
      <c r="N619" s="43"/>
      <c r="O619" s="43"/>
      <c r="P619" s="43"/>
      <c r="Q619" s="43"/>
      <c r="R619" s="43"/>
      <c r="S619" s="43"/>
      <c r="T619" s="79"/>
      <c r="AT619" s="25" t="s">
        <v>506</v>
      </c>
      <c r="AU619" s="25" t="s">
        <v>80</v>
      </c>
    </row>
    <row r="620" spans="2:65" s="1" customFormat="1" ht="16.5" customHeight="1">
      <c r="B620" s="42"/>
      <c r="C620" s="209" t="s">
        <v>2339</v>
      </c>
      <c r="D620" s="209" t="s">
        <v>498</v>
      </c>
      <c r="E620" s="210" t="s">
        <v>9922</v>
      </c>
      <c r="F620" s="211" t="s">
        <v>9923</v>
      </c>
      <c r="G620" s="212" t="s">
        <v>2537</v>
      </c>
      <c r="H620" s="213">
        <v>2</v>
      </c>
      <c r="I620" s="214"/>
      <c r="J620" s="215">
        <f>ROUND(I620*H620,2)</f>
        <v>0</v>
      </c>
      <c r="K620" s="211" t="s">
        <v>23</v>
      </c>
      <c r="L620" s="62"/>
      <c r="M620" s="216" t="s">
        <v>23</v>
      </c>
      <c r="N620" s="217" t="s">
        <v>44</v>
      </c>
      <c r="O620" s="43"/>
      <c r="P620" s="218">
        <f>O620*H620</f>
        <v>0</v>
      </c>
      <c r="Q620" s="218">
        <v>3</v>
      </c>
      <c r="R620" s="218">
        <f>Q620*H620</f>
        <v>6</v>
      </c>
      <c r="S620" s="218">
        <v>0</v>
      </c>
      <c r="T620" s="219">
        <f>S620*H620</f>
        <v>0</v>
      </c>
      <c r="AR620" s="25" t="s">
        <v>502</v>
      </c>
      <c r="AT620" s="25" t="s">
        <v>498</v>
      </c>
      <c r="AU620" s="25" t="s">
        <v>80</v>
      </c>
      <c r="AY620" s="25" t="s">
        <v>492</v>
      </c>
      <c r="BE620" s="220">
        <f>IF(N620="základní",J620,0)</f>
        <v>0</v>
      </c>
      <c r="BF620" s="220">
        <f>IF(N620="snížená",J620,0)</f>
        <v>0</v>
      </c>
      <c r="BG620" s="220">
        <f>IF(N620="zákl. přenesená",J620,0)</f>
        <v>0</v>
      </c>
      <c r="BH620" s="220">
        <f>IF(N620="sníž. přenesená",J620,0)</f>
        <v>0</v>
      </c>
      <c r="BI620" s="220">
        <f>IF(N620="nulová",J620,0)</f>
        <v>0</v>
      </c>
      <c r="BJ620" s="25" t="s">
        <v>80</v>
      </c>
      <c r="BK620" s="220">
        <f>ROUND(I620*H620,2)</f>
        <v>0</v>
      </c>
      <c r="BL620" s="25" t="s">
        <v>502</v>
      </c>
      <c r="BM620" s="25" t="s">
        <v>3754</v>
      </c>
    </row>
    <row r="621" spans="2:65" s="1" customFormat="1">
      <c r="B621" s="42"/>
      <c r="C621" s="64"/>
      <c r="D621" s="227" t="s">
        <v>506</v>
      </c>
      <c r="E621" s="64"/>
      <c r="F621" s="274" t="s">
        <v>9923</v>
      </c>
      <c r="G621" s="64"/>
      <c r="H621" s="64"/>
      <c r="I621" s="177"/>
      <c r="J621" s="64"/>
      <c r="K621" s="64"/>
      <c r="L621" s="62"/>
      <c r="M621" s="223"/>
      <c r="N621" s="43"/>
      <c r="O621" s="43"/>
      <c r="P621" s="43"/>
      <c r="Q621" s="43"/>
      <c r="R621" s="43"/>
      <c r="S621" s="43"/>
      <c r="T621" s="79"/>
      <c r="AT621" s="25" t="s">
        <v>506</v>
      </c>
      <c r="AU621" s="25" t="s">
        <v>80</v>
      </c>
    </row>
    <row r="622" spans="2:65" s="1" customFormat="1" ht="16.5" customHeight="1">
      <c r="B622" s="42"/>
      <c r="C622" s="209" t="s">
        <v>2343</v>
      </c>
      <c r="D622" s="209" t="s">
        <v>498</v>
      </c>
      <c r="E622" s="210" t="s">
        <v>9924</v>
      </c>
      <c r="F622" s="211" t="s">
        <v>9925</v>
      </c>
      <c r="G622" s="212" t="s">
        <v>2537</v>
      </c>
      <c r="H622" s="213">
        <v>3</v>
      </c>
      <c r="I622" s="214"/>
      <c r="J622" s="215">
        <f>ROUND(I622*H622,2)</f>
        <v>0</v>
      </c>
      <c r="K622" s="211" t="s">
        <v>23</v>
      </c>
      <c r="L622" s="62"/>
      <c r="M622" s="216" t="s">
        <v>23</v>
      </c>
      <c r="N622" s="217" t="s">
        <v>44</v>
      </c>
      <c r="O622" s="43"/>
      <c r="P622" s="218">
        <f>O622*H622</f>
        <v>0</v>
      </c>
      <c r="Q622" s="218">
        <v>2.5</v>
      </c>
      <c r="R622" s="218">
        <f>Q622*H622</f>
        <v>7.5</v>
      </c>
      <c r="S622" s="218">
        <v>0</v>
      </c>
      <c r="T622" s="219">
        <f>S622*H622</f>
        <v>0</v>
      </c>
      <c r="AR622" s="25" t="s">
        <v>502</v>
      </c>
      <c r="AT622" s="25" t="s">
        <v>498</v>
      </c>
      <c r="AU622" s="25" t="s">
        <v>80</v>
      </c>
      <c r="AY622" s="25" t="s">
        <v>492</v>
      </c>
      <c r="BE622" s="220">
        <f>IF(N622="základní",J622,0)</f>
        <v>0</v>
      </c>
      <c r="BF622" s="220">
        <f>IF(N622="snížená",J622,0)</f>
        <v>0</v>
      </c>
      <c r="BG622" s="220">
        <f>IF(N622="zákl. přenesená",J622,0)</f>
        <v>0</v>
      </c>
      <c r="BH622" s="220">
        <f>IF(N622="sníž. přenesená",J622,0)</f>
        <v>0</v>
      </c>
      <c r="BI622" s="220">
        <f>IF(N622="nulová",J622,0)</f>
        <v>0</v>
      </c>
      <c r="BJ622" s="25" t="s">
        <v>80</v>
      </c>
      <c r="BK622" s="220">
        <f>ROUND(I622*H622,2)</f>
        <v>0</v>
      </c>
      <c r="BL622" s="25" t="s">
        <v>502</v>
      </c>
      <c r="BM622" s="25" t="s">
        <v>3764</v>
      </c>
    </row>
    <row r="623" spans="2:65" s="1" customFormat="1">
      <c r="B623" s="42"/>
      <c r="C623" s="64"/>
      <c r="D623" s="227" t="s">
        <v>506</v>
      </c>
      <c r="E623" s="64"/>
      <c r="F623" s="274" t="s">
        <v>9926</v>
      </c>
      <c r="G623" s="64"/>
      <c r="H623" s="64"/>
      <c r="I623" s="177"/>
      <c r="J623" s="64"/>
      <c r="K623" s="64"/>
      <c r="L623" s="62"/>
      <c r="M623" s="223"/>
      <c r="N623" s="43"/>
      <c r="O623" s="43"/>
      <c r="P623" s="43"/>
      <c r="Q623" s="43"/>
      <c r="R623" s="43"/>
      <c r="S623" s="43"/>
      <c r="T623" s="79"/>
      <c r="AT623" s="25" t="s">
        <v>506</v>
      </c>
      <c r="AU623" s="25" t="s">
        <v>80</v>
      </c>
    </row>
    <row r="624" spans="2:65" s="1" customFormat="1" ht="16.5" customHeight="1">
      <c r="B624" s="42"/>
      <c r="C624" s="209" t="s">
        <v>2346</v>
      </c>
      <c r="D624" s="209" t="s">
        <v>498</v>
      </c>
      <c r="E624" s="210" t="s">
        <v>9927</v>
      </c>
      <c r="F624" s="211" t="s">
        <v>9928</v>
      </c>
      <c r="G624" s="212" t="s">
        <v>2537</v>
      </c>
      <c r="H624" s="213">
        <v>2</v>
      </c>
      <c r="I624" s="214"/>
      <c r="J624" s="215">
        <f>ROUND(I624*H624,2)</f>
        <v>0</v>
      </c>
      <c r="K624" s="211" t="s">
        <v>23</v>
      </c>
      <c r="L624" s="62"/>
      <c r="M624" s="216" t="s">
        <v>23</v>
      </c>
      <c r="N624" s="217" t="s">
        <v>44</v>
      </c>
      <c r="O624" s="43"/>
      <c r="P624" s="218">
        <f>O624*H624</f>
        <v>0</v>
      </c>
      <c r="Q624" s="218">
        <v>2</v>
      </c>
      <c r="R624" s="218">
        <f>Q624*H624</f>
        <v>4</v>
      </c>
      <c r="S624" s="218">
        <v>0</v>
      </c>
      <c r="T624" s="219">
        <f>S624*H624</f>
        <v>0</v>
      </c>
      <c r="AR624" s="25" t="s">
        <v>502</v>
      </c>
      <c r="AT624" s="25" t="s">
        <v>498</v>
      </c>
      <c r="AU624" s="25" t="s">
        <v>80</v>
      </c>
      <c r="AY624" s="25" t="s">
        <v>492</v>
      </c>
      <c r="BE624" s="220">
        <f>IF(N624="základní",J624,0)</f>
        <v>0</v>
      </c>
      <c r="BF624" s="220">
        <f>IF(N624="snížená",J624,0)</f>
        <v>0</v>
      </c>
      <c r="BG624" s="220">
        <f>IF(N624="zákl. přenesená",J624,0)</f>
        <v>0</v>
      </c>
      <c r="BH624" s="220">
        <f>IF(N624="sníž. přenesená",J624,0)</f>
        <v>0</v>
      </c>
      <c r="BI624" s="220">
        <f>IF(N624="nulová",J624,0)</f>
        <v>0</v>
      </c>
      <c r="BJ624" s="25" t="s">
        <v>80</v>
      </c>
      <c r="BK624" s="220">
        <f>ROUND(I624*H624,2)</f>
        <v>0</v>
      </c>
      <c r="BL624" s="25" t="s">
        <v>502</v>
      </c>
      <c r="BM624" s="25" t="s">
        <v>3774</v>
      </c>
    </row>
    <row r="625" spans="2:65" s="1" customFormat="1">
      <c r="B625" s="42"/>
      <c r="C625" s="64"/>
      <c r="D625" s="227" t="s">
        <v>506</v>
      </c>
      <c r="E625" s="64"/>
      <c r="F625" s="274" t="s">
        <v>9929</v>
      </c>
      <c r="G625" s="64"/>
      <c r="H625" s="64"/>
      <c r="I625" s="177"/>
      <c r="J625" s="64"/>
      <c r="K625" s="64"/>
      <c r="L625" s="62"/>
      <c r="M625" s="223"/>
      <c r="N625" s="43"/>
      <c r="O625" s="43"/>
      <c r="P625" s="43"/>
      <c r="Q625" s="43"/>
      <c r="R625" s="43"/>
      <c r="S625" s="43"/>
      <c r="T625" s="79"/>
      <c r="AT625" s="25" t="s">
        <v>506</v>
      </c>
      <c r="AU625" s="25" t="s">
        <v>80</v>
      </c>
    </row>
    <row r="626" spans="2:65" s="1" customFormat="1" ht="16.5" customHeight="1">
      <c r="B626" s="42"/>
      <c r="C626" s="209" t="s">
        <v>2350</v>
      </c>
      <c r="D626" s="209" t="s">
        <v>498</v>
      </c>
      <c r="E626" s="210" t="s">
        <v>9612</v>
      </c>
      <c r="F626" s="211" t="s">
        <v>9613</v>
      </c>
      <c r="G626" s="212" t="s">
        <v>9577</v>
      </c>
      <c r="H626" s="213">
        <v>26</v>
      </c>
      <c r="I626" s="214"/>
      <c r="J626" s="215">
        <f>ROUND(I626*H626,2)</f>
        <v>0</v>
      </c>
      <c r="K626" s="211" t="s">
        <v>23</v>
      </c>
      <c r="L626" s="62"/>
      <c r="M626" s="216" t="s">
        <v>23</v>
      </c>
      <c r="N626" s="217" t="s">
        <v>44</v>
      </c>
      <c r="O626" s="43"/>
      <c r="P626" s="218">
        <f>O626*H626</f>
        <v>0</v>
      </c>
      <c r="Q626" s="218">
        <v>5.0999999999999996</v>
      </c>
      <c r="R626" s="218">
        <f>Q626*H626</f>
        <v>132.6</v>
      </c>
      <c r="S626" s="218">
        <v>0</v>
      </c>
      <c r="T626" s="219">
        <f>S626*H626</f>
        <v>0</v>
      </c>
      <c r="AR626" s="25" t="s">
        <v>502</v>
      </c>
      <c r="AT626" s="25" t="s">
        <v>498</v>
      </c>
      <c r="AU626" s="25" t="s">
        <v>80</v>
      </c>
      <c r="AY626" s="25" t="s">
        <v>492</v>
      </c>
      <c r="BE626" s="220">
        <f>IF(N626="základní",J626,0)</f>
        <v>0</v>
      </c>
      <c r="BF626" s="220">
        <f>IF(N626="snížená",J626,0)</f>
        <v>0</v>
      </c>
      <c r="BG626" s="220">
        <f>IF(N626="zákl. přenesená",J626,0)</f>
        <v>0</v>
      </c>
      <c r="BH626" s="220">
        <f>IF(N626="sníž. přenesená",J626,0)</f>
        <v>0</v>
      </c>
      <c r="BI626" s="220">
        <f>IF(N626="nulová",J626,0)</f>
        <v>0</v>
      </c>
      <c r="BJ626" s="25" t="s">
        <v>80</v>
      </c>
      <c r="BK626" s="220">
        <f>ROUND(I626*H626,2)</f>
        <v>0</v>
      </c>
      <c r="BL626" s="25" t="s">
        <v>502</v>
      </c>
      <c r="BM626" s="25" t="s">
        <v>1739</v>
      </c>
    </row>
    <row r="627" spans="2:65" s="1" customFormat="1">
      <c r="B627" s="42"/>
      <c r="C627" s="64"/>
      <c r="D627" s="221" t="s">
        <v>506</v>
      </c>
      <c r="E627" s="64"/>
      <c r="F627" s="222" t="s">
        <v>9614</v>
      </c>
      <c r="G627" s="64"/>
      <c r="H627" s="64"/>
      <c r="I627" s="177"/>
      <c r="J627" s="64"/>
      <c r="K627" s="64"/>
      <c r="L627" s="62"/>
      <c r="M627" s="223"/>
      <c r="N627" s="43"/>
      <c r="O627" s="43"/>
      <c r="P627" s="43"/>
      <c r="Q627" s="43"/>
      <c r="R627" s="43"/>
      <c r="S627" s="43"/>
      <c r="T627" s="79"/>
      <c r="AT627" s="25" t="s">
        <v>506</v>
      </c>
      <c r="AU627" s="25" t="s">
        <v>80</v>
      </c>
    </row>
    <row r="628" spans="2:65" s="11" customFormat="1" ht="37.35" customHeight="1">
      <c r="B628" s="192"/>
      <c r="C628" s="193"/>
      <c r="D628" s="206" t="s">
        <v>72</v>
      </c>
      <c r="E628" s="290" t="s">
        <v>4882</v>
      </c>
      <c r="F628" s="290" t="s">
        <v>9930</v>
      </c>
      <c r="G628" s="193"/>
      <c r="H628" s="193"/>
      <c r="I628" s="196"/>
      <c r="J628" s="291">
        <f>BK628</f>
        <v>0</v>
      </c>
      <c r="K628" s="193"/>
      <c r="L628" s="198"/>
      <c r="M628" s="199"/>
      <c r="N628" s="200"/>
      <c r="O628" s="200"/>
      <c r="P628" s="201">
        <f>SUM(P629:P660)</f>
        <v>0</v>
      </c>
      <c r="Q628" s="200"/>
      <c r="R628" s="201">
        <f>SUM(R629:R660)</f>
        <v>1268.4000000000001</v>
      </c>
      <c r="S628" s="200"/>
      <c r="T628" s="202">
        <f>SUM(T629:T660)</f>
        <v>0</v>
      </c>
      <c r="AR628" s="203" t="s">
        <v>80</v>
      </c>
      <c r="AT628" s="204" t="s">
        <v>72</v>
      </c>
      <c r="AU628" s="204" t="s">
        <v>73</v>
      </c>
      <c r="AY628" s="203" t="s">
        <v>492</v>
      </c>
      <c r="BK628" s="205">
        <f>SUM(BK629:BK660)</f>
        <v>0</v>
      </c>
    </row>
    <row r="629" spans="2:65" s="1" customFormat="1" ht="16.5" customHeight="1">
      <c r="B629" s="42"/>
      <c r="C629" s="209" t="s">
        <v>2353</v>
      </c>
      <c r="D629" s="209" t="s">
        <v>498</v>
      </c>
      <c r="E629" s="210" t="s">
        <v>9766</v>
      </c>
      <c r="F629" s="211" t="s">
        <v>9592</v>
      </c>
      <c r="G629" s="212" t="s">
        <v>2537</v>
      </c>
      <c r="H629" s="213">
        <v>1</v>
      </c>
      <c r="I629" s="214"/>
      <c r="J629" s="215">
        <f>ROUND(I629*H629,2)</f>
        <v>0</v>
      </c>
      <c r="K629" s="211" t="s">
        <v>23</v>
      </c>
      <c r="L629" s="62"/>
      <c r="M629" s="216" t="s">
        <v>23</v>
      </c>
      <c r="N629" s="217" t="s">
        <v>44</v>
      </c>
      <c r="O629" s="43"/>
      <c r="P629" s="218">
        <f>O629*H629</f>
        <v>0</v>
      </c>
      <c r="Q629" s="218">
        <v>459</v>
      </c>
      <c r="R629" s="218">
        <f>Q629*H629</f>
        <v>459</v>
      </c>
      <c r="S629" s="218">
        <v>0</v>
      </c>
      <c r="T629" s="219">
        <f>S629*H629</f>
        <v>0</v>
      </c>
      <c r="AR629" s="25" t="s">
        <v>502</v>
      </c>
      <c r="AT629" s="25" t="s">
        <v>498</v>
      </c>
      <c r="AU629" s="25" t="s">
        <v>80</v>
      </c>
      <c r="AY629" s="25" t="s">
        <v>492</v>
      </c>
      <c r="BE629" s="220">
        <f>IF(N629="základní",J629,0)</f>
        <v>0</v>
      </c>
      <c r="BF629" s="220">
        <f>IF(N629="snížená",J629,0)</f>
        <v>0</v>
      </c>
      <c r="BG629" s="220">
        <f>IF(N629="zákl. přenesená",J629,0)</f>
        <v>0</v>
      </c>
      <c r="BH629" s="220">
        <f>IF(N629="sníž. přenesená",J629,0)</f>
        <v>0</v>
      </c>
      <c r="BI629" s="220">
        <f>IF(N629="nulová",J629,0)</f>
        <v>0</v>
      </c>
      <c r="BJ629" s="25" t="s">
        <v>80</v>
      </c>
      <c r="BK629" s="220">
        <f>ROUND(I629*H629,2)</f>
        <v>0</v>
      </c>
      <c r="BL629" s="25" t="s">
        <v>502</v>
      </c>
      <c r="BM629" s="25" t="s">
        <v>3792</v>
      </c>
    </row>
    <row r="630" spans="2:65" s="1" customFormat="1">
      <c r="B630" s="42"/>
      <c r="C630" s="64"/>
      <c r="D630" s="221" t="s">
        <v>506</v>
      </c>
      <c r="E630" s="64"/>
      <c r="F630" s="222" t="s">
        <v>9592</v>
      </c>
      <c r="G630" s="64"/>
      <c r="H630" s="64"/>
      <c r="I630" s="177"/>
      <c r="J630" s="64"/>
      <c r="K630" s="64"/>
      <c r="L630" s="62"/>
      <c r="M630" s="223"/>
      <c r="N630" s="43"/>
      <c r="O630" s="43"/>
      <c r="P630" s="43"/>
      <c r="Q630" s="43"/>
      <c r="R630" s="43"/>
      <c r="S630" s="43"/>
      <c r="T630" s="79"/>
      <c r="AT630" s="25" t="s">
        <v>506</v>
      </c>
      <c r="AU630" s="25" t="s">
        <v>80</v>
      </c>
    </row>
    <row r="631" spans="2:65" s="1" customFormat="1" ht="24">
      <c r="B631" s="42"/>
      <c r="C631" s="64"/>
      <c r="D631" s="227" t="s">
        <v>2254</v>
      </c>
      <c r="E631" s="64"/>
      <c r="F631" s="273" t="s">
        <v>9563</v>
      </c>
      <c r="G631" s="64"/>
      <c r="H631" s="64"/>
      <c r="I631" s="177"/>
      <c r="J631" s="64"/>
      <c r="K631" s="64"/>
      <c r="L631" s="62"/>
      <c r="M631" s="223"/>
      <c r="N631" s="43"/>
      <c r="O631" s="43"/>
      <c r="P631" s="43"/>
      <c r="Q631" s="43"/>
      <c r="R631" s="43"/>
      <c r="S631" s="43"/>
      <c r="T631" s="79"/>
      <c r="AT631" s="25" t="s">
        <v>2254</v>
      </c>
      <c r="AU631" s="25" t="s">
        <v>80</v>
      </c>
    </row>
    <row r="632" spans="2:65" s="1" customFormat="1" ht="16.5" customHeight="1">
      <c r="B632" s="42"/>
      <c r="C632" s="209" t="s">
        <v>2357</v>
      </c>
      <c r="D632" s="209" t="s">
        <v>498</v>
      </c>
      <c r="E632" s="210" t="s">
        <v>9767</v>
      </c>
      <c r="F632" s="211" t="s">
        <v>9768</v>
      </c>
      <c r="G632" s="212" t="s">
        <v>2537</v>
      </c>
      <c r="H632" s="213">
        <v>1</v>
      </c>
      <c r="I632" s="214"/>
      <c r="J632" s="215">
        <f>ROUND(I632*H632,2)</f>
        <v>0</v>
      </c>
      <c r="K632" s="211" t="s">
        <v>23</v>
      </c>
      <c r="L632" s="62"/>
      <c r="M632" s="216" t="s">
        <v>23</v>
      </c>
      <c r="N632" s="217" t="s">
        <v>44</v>
      </c>
      <c r="O632" s="43"/>
      <c r="P632" s="218">
        <f>O632*H632</f>
        <v>0</v>
      </c>
      <c r="Q632" s="218">
        <v>44.6</v>
      </c>
      <c r="R632" s="218">
        <f>Q632*H632</f>
        <v>44.6</v>
      </c>
      <c r="S632" s="218">
        <v>0</v>
      </c>
      <c r="T632" s="219">
        <f>S632*H632</f>
        <v>0</v>
      </c>
      <c r="AR632" s="25" t="s">
        <v>502</v>
      </c>
      <c r="AT632" s="25" t="s">
        <v>498</v>
      </c>
      <c r="AU632" s="25" t="s">
        <v>80</v>
      </c>
      <c r="AY632" s="25" t="s">
        <v>492</v>
      </c>
      <c r="BE632" s="220">
        <f>IF(N632="základní",J632,0)</f>
        <v>0</v>
      </c>
      <c r="BF632" s="220">
        <f>IF(N632="snížená",J632,0)</f>
        <v>0</v>
      </c>
      <c r="BG632" s="220">
        <f>IF(N632="zákl. přenesená",J632,0)</f>
        <v>0</v>
      </c>
      <c r="BH632" s="220">
        <f>IF(N632="sníž. přenesená",J632,0)</f>
        <v>0</v>
      </c>
      <c r="BI632" s="220">
        <f>IF(N632="nulová",J632,0)</f>
        <v>0</v>
      </c>
      <c r="BJ632" s="25" t="s">
        <v>80</v>
      </c>
      <c r="BK632" s="220">
        <f>ROUND(I632*H632,2)</f>
        <v>0</v>
      </c>
      <c r="BL632" s="25" t="s">
        <v>502</v>
      </c>
      <c r="BM632" s="25" t="s">
        <v>3811</v>
      </c>
    </row>
    <row r="633" spans="2:65" s="1" customFormat="1">
      <c r="B633" s="42"/>
      <c r="C633" s="64"/>
      <c r="D633" s="221" t="s">
        <v>506</v>
      </c>
      <c r="E633" s="64"/>
      <c r="F633" s="222" t="s">
        <v>9768</v>
      </c>
      <c r="G633" s="64"/>
      <c r="H633" s="64"/>
      <c r="I633" s="177"/>
      <c r="J633" s="64"/>
      <c r="K633" s="64"/>
      <c r="L633" s="62"/>
      <c r="M633" s="223"/>
      <c r="N633" s="43"/>
      <c r="O633" s="43"/>
      <c r="P633" s="43"/>
      <c r="Q633" s="43"/>
      <c r="R633" s="43"/>
      <c r="S633" s="43"/>
      <c r="T633" s="79"/>
      <c r="AT633" s="25" t="s">
        <v>506</v>
      </c>
      <c r="AU633" s="25" t="s">
        <v>80</v>
      </c>
    </row>
    <row r="634" spans="2:65" s="1" customFormat="1" ht="36">
      <c r="B634" s="42"/>
      <c r="C634" s="64"/>
      <c r="D634" s="227" t="s">
        <v>2254</v>
      </c>
      <c r="E634" s="64"/>
      <c r="F634" s="273" t="s">
        <v>9769</v>
      </c>
      <c r="G634" s="64"/>
      <c r="H634" s="64"/>
      <c r="I634" s="177"/>
      <c r="J634" s="64"/>
      <c r="K634" s="64"/>
      <c r="L634" s="62"/>
      <c r="M634" s="223"/>
      <c r="N634" s="43"/>
      <c r="O634" s="43"/>
      <c r="P634" s="43"/>
      <c r="Q634" s="43"/>
      <c r="R634" s="43"/>
      <c r="S634" s="43"/>
      <c r="T634" s="79"/>
      <c r="AT634" s="25" t="s">
        <v>2254</v>
      </c>
      <c r="AU634" s="25" t="s">
        <v>80</v>
      </c>
    </row>
    <row r="635" spans="2:65" s="1" customFormat="1" ht="16.5" customHeight="1">
      <c r="B635" s="42"/>
      <c r="C635" s="209" t="s">
        <v>2360</v>
      </c>
      <c r="D635" s="209" t="s">
        <v>498</v>
      </c>
      <c r="E635" s="210" t="s">
        <v>9770</v>
      </c>
      <c r="F635" s="211" t="s">
        <v>9771</v>
      </c>
      <c r="G635" s="212" t="s">
        <v>2537</v>
      </c>
      <c r="H635" s="213">
        <v>1</v>
      </c>
      <c r="I635" s="214"/>
      <c r="J635" s="215">
        <f>ROUND(I635*H635,2)</f>
        <v>0</v>
      </c>
      <c r="K635" s="211" t="s">
        <v>23</v>
      </c>
      <c r="L635" s="62"/>
      <c r="M635" s="216" t="s">
        <v>23</v>
      </c>
      <c r="N635" s="217" t="s">
        <v>44</v>
      </c>
      <c r="O635" s="43"/>
      <c r="P635" s="218">
        <f>O635*H635</f>
        <v>0</v>
      </c>
      <c r="Q635" s="218">
        <v>0</v>
      </c>
      <c r="R635" s="218">
        <f>Q635*H635</f>
        <v>0</v>
      </c>
      <c r="S635" s="218">
        <v>0</v>
      </c>
      <c r="T635" s="219">
        <f>S635*H635</f>
        <v>0</v>
      </c>
      <c r="AR635" s="25" t="s">
        <v>502</v>
      </c>
      <c r="AT635" s="25" t="s">
        <v>498</v>
      </c>
      <c r="AU635" s="25" t="s">
        <v>80</v>
      </c>
      <c r="AY635" s="25" t="s">
        <v>492</v>
      </c>
      <c r="BE635" s="220">
        <f>IF(N635="základní",J635,0)</f>
        <v>0</v>
      </c>
      <c r="BF635" s="220">
        <f>IF(N635="snížená",J635,0)</f>
        <v>0</v>
      </c>
      <c r="BG635" s="220">
        <f>IF(N635="zákl. přenesená",J635,0)</f>
        <v>0</v>
      </c>
      <c r="BH635" s="220">
        <f>IF(N635="sníž. přenesená",J635,0)</f>
        <v>0</v>
      </c>
      <c r="BI635" s="220">
        <f>IF(N635="nulová",J635,0)</f>
        <v>0</v>
      </c>
      <c r="BJ635" s="25" t="s">
        <v>80</v>
      </c>
      <c r="BK635" s="220">
        <f>ROUND(I635*H635,2)</f>
        <v>0</v>
      </c>
      <c r="BL635" s="25" t="s">
        <v>502</v>
      </c>
      <c r="BM635" s="25" t="s">
        <v>3823</v>
      </c>
    </row>
    <row r="636" spans="2:65" s="1" customFormat="1">
      <c r="B636" s="42"/>
      <c r="C636" s="64"/>
      <c r="D636" s="221" t="s">
        <v>506</v>
      </c>
      <c r="E636" s="64"/>
      <c r="F636" s="222" t="s">
        <v>9771</v>
      </c>
      <c r="G636" s="64"/>
      <c r="H636" s="64"/>
      <c r="I636" s="177"/>
      <c r="J636" s="64"/>
      <c r="K636" s="64"/>
      <c r="L636" s="62"/>
      <c r="M636" s="223"/>
      <c r="N636" s="43"/>
      <c r="O636" s="43"/>
      <c r="P636" s="43"/>
      <c r="Q636" s="43"/>
      <c r="R636" s="43"/>
      <c r="S636" s="43"/>
      <c r="T636" s="79"/>
      <c r="AT636" s="25" t="s">
        <v>506</v>
      </c>
      <c r="AU636" s="25" t="s">
        <v>80</v>
      </c>
    </row>
    <row r="637" spans="2:65" s="1" customFormat="1" ht="24">
      <c r="B637" s="42"/>
      <c r="C637" s="64"/>
      <c r="D637" s="227" t="s">
        <v>2254</v>
      </c>
      <c r="E637" s="64"/>
      <c r="F637" s="273" t="s">
        <v>9772</v>
      </c>
      <c r="G637" s="64"/>
      <c r="H637" s="64"/>
      <c r="I637" s="177"/>
      <c r="J637" s="64"/>
      <c r="K637" s="64"/>
      <c r="L637" s="62"/>
      <c r="M637" s="223"/>
      <c r="N637" s="43"/>
      <c r="O637" s="43"/>
      <c r="P637" s="43"/>
      <c r="Q637" s="43"/>
      <c r="R637" s="43"/>
      <c r="S637" s="43"/>
      <c r="T637" s="79"/>
      <c r="AT637" s="25" t="s">
        <v>2254</v>
      </c>
      <c r="AU637" s="25" t="s">
        <v>80</v>
      </c>
    </row>
    <row r="638" spans="2:65" s="1" customFormat="1" ht="16.5" customHeight="1">
      <c r="B638" s="42"/>
      <c r="C638" s="209" t="s">
        <v>2363</v>
      </c>
      <c r="D638" s="209" t="s">
        <v>498</v>
      </c>
      <c r="E638" s="210" t="s">
        <v>9773</v>
      </c>
      <c r="F638" s="211" t="s">
        <v>9774</v>
      </c>
      <c r="G638" s="212" t="s">
        <v>9577</v>
      </c>
      <c r="H638" s="213">
        <v>30</v>
      </c>
      <c r="I638" s="214"/>
      <c r="J638" s="215">
        <f>ROUND(I638*H638,2)</f>
        <v>0</v>
      </c>
      <c r="K638" s="211" t="s">
        <v>23</v>
      </c>
      <c r="L638" s="62"/>
      <c r="M638" s="216" t="s">
        <v>23</v>
      </c>
      <c r="N638" s="217" t="s">
        <v>44</v>
      </c>
      <c r="O638" s="43"/>
      <c r="P638" s="218">
        <f>O638*H638</f>
        <v>0</v>
      </c>
      <c r="Q638" s="218">
        <v>1</v>
      </c>
      <c r="R638" s="218">
        <f>Q638*H638</f>
        <v>30</v>
      </c>
      <c r="S638" s="218">
        <v>0</v>
      </c>
      <c r="T638" s="219">
        <f>S638*H638</f>
        <v>0</v>
      </c>
      <c r="AR638" s="25" t="s">
        <v>502</v>
      </c>
      <c r="AT638" s="25" t="s">
        <v>498</v>
      </c>
      <c r="AU638" s="25" t="s">
        <v>80</v>
      </c>
      <c r="AY638" s="25" t="s">
        <v>492</v>
      </c>
      <c r="BE638" s="220">
        <f>IF(N638="základní",J638,0)</f>
        <v>0</v>
      </c>
      <c r="BF638" s="220">
        <f>IF(N638="snížená",J638,0)</f>
        <v>0</v>
      </c>
      <c r="BG638" s="220">
        <f>IF(N638="zákl. přenesená",J638,0)</f>
        <v>0</v>
      </c>
      <c r="BH638" s="220">
        <f>IF(N638="sníž. přenesená",J638,0)</f>
        <v>0</v>
      </c>
      <c r="BI638" s="220">
        <f>IF(N638="nulová",J638,0)</f>
        <v>0</v>
      </c>
      <c r="BJ638" s="25" t="s">
        <v>80</v>
      </c>
      <c r="BK638" s="220">
        <f>ROUND(I638*H638,2)</f>
        <v>0</v>
      </c>
      <c r="BL638" s="25" t="s">
        <v>502</v>
      </c>
      <c r="BM638" s="25" t="s">
        <v>3840</v>
      </c>
    </row>
    <row r="639" spans="2:65" s="1" customFormat="1">
      <c r="B639" s="42"/>
      <c r="C639" s="64"/>
      <c r="D639" s="227" t="s">
        <v>506</v>
      </c>
      <c r="E639" s="64"/>
      <c r="F639" s="274" t="s">
        <v>9774</v>
      </c>
      <c r="G639" s="64"/>
      <c r="H639" s="64"/>
      <c r="I639" s="177"/>
      <c r="J639" s="64"/>
      <c r="K639" s="64"/>
      <c r="L639" s="62"/>
      <c r="M639" s="223"/>
      <c r="N639" s="43"/>
      <c r="O639" s="43"/>
      <c r="P639" s="43"/>
      <c r="Q639" s="43"/>
      <c r="R639" s="43"/>
      <c r="S639" s="43"/>
      <c r="T639" s="79"/>
      <c r="AT639" s="25" t="s">
        <v>506</v>
      </c>
      <c r="AU639" s="25" t="s">
        <v>80</v>
      </c>
    </row>
    <row r="640" spans="2:65" s="1" customFormat="1" ht="16.5" customHeight="1">
      <c r="B640" s="42"/>
      <c r="C640" s="209" t="s">
        <v>2366</v>
      </c>
      <c r="D640" s="209" t="s">
        <v>498</v>
      </c>
      <c r="E640" s="210" t="s">
        <v>9931</v>
      </c>
      <c r="F640" s="211" t="s">
        <v>9932</v>
      </c>
      <c r="G640" s="212" t="s">
        <v>2537</v>
      </c>
      <c r="H640" s="213">
        <v>2</v>
      </c>
      <c r="I640" s="214"/>
      <c r="J640" s="215">
        <f>ROUND(I640*H640,2)</f>
        <v>0</v>
      </c>
      <c r="K640" s="211" t="s">
        <v>23</v>
      </c>
      <c r="L640" s="62"/>
      <c r="M640" s="216" t="s">
        <v>23</v>
      </c>
      <c r="N640" s="217" t="s">
        <v>44</v>
      </c>
      <c r="O640" s="43"/>
      <c r="P640" s="218">
        <f>O640*H640</f>
        <v>0</v>
      </c>
      <c r="Q640" s="218">
        <v>10.5</v>
      </c>
      <c r="R640" s="218">
        <f>Q640*H640</f>
        <v>21</v>
      </c>
      <c r="S640" s="218">
        <v>0</v>
      </c>
      <c r="T640" s="219">
        <f>S640*H640</f>
        <v>0</v>
      </c>
      <c r="AR640" s="25" t="s">
        <v>502</v>
      </c>
      <c r="AT640" s="25" t="s">
        <v>498</v>
      </c>
      <c r="AU640" s="25" t="s">
        <v>80</v>
      </c>
      <c r="AY640" s="25" t="s">
        <v>492</v>
      </c>
      <c r="BE640" s="220">
        <f>IF(N640="základní",J640,0)</f>
        <v>0</v>
      </c>
      <c r="BF640" s="220">
        <f>IF(N640="snížená",J640,0)</f>
        <v>0</v>
      </c>
      <c r="BG640" s="220">
        <f>IF(N640="zákl. přenesená",J640,0)</f>
        <v>0</v>
      </c>
      <c r="BH640" s="220">
        <f>IF(N640="sníž. přenesená",J640,0)</f>
        <v>0</v>
      </c>
      <c r="BI640" s="220">
        <f>IF(N640="nulová",J640,0)</f>
        <v>0</v>
      </c>
      <c r="BJ640" s="25" t="s">
        <v>80</v>
      </c>
      <c r="BK640" s="220">
        <f>ROUND(I640*H640,2)</f>
        <v>0</v>
      </c>
      <c r="BL640" s="25" t="s">
        <v>502</v>
      </c>
      <c r="BM640" s="25" t="s">
        <v>3854</v>
      </c>
    </row>
    <row r="641" spans="2:65" s="1" customFormat="1">
      <c r="B641" s="42"/>
      <c r="C641" s="64"/>
      <c r="D641" s="227" t="s">
        <v>506</v>
      </c>
      <c r="E641" s="64"/>
      <c r="F641" s="274" t="s">
        <v>9933</v>
      </c>
      <c r="G641" s="64"/>
      <c r="H641" s="64"/>
      <c r="I641" s="177"/>
      <c r="J641" s="64"/>
      <c r="K641" s="64"/>
      <c r="L641" s="62"/>
      <c r="M641" s="223"/>
      <c r="N641" s="43"/>
      <c r="O641" s="43"/>
      <c r="P641" s="43"/>
      <c r="Q641" s="43"/>
      <c r="R641" s="43"/>
      <c r="S641" s="43"/>
      <c r="T641" s="79"/>
      <c r="AT641" s="25" t="s">
        <v>506</v>
      </c>
      <c r="AU641" s="25" t="s">
        <v>80</v>
      </c>
    </row>
    <row r="642" spans="2:65" s="1" customFormat="1" ht="16.5" customHeight="1">
      <c r="B642" s="42"/>
      <c r="C642" s="209" t="s">
        <v>2369</v>
      </c>
      <c r="D642" s="209" t="s">
        <v>498</v>
      </c>
      <c r="E642" s="210" t="s">
        <v>9934</v>
      </c>
      <c r="F642" s="211" t="s">
        <v>9935</v>
      </c>
      <c r="G642" s="212" t="s">
        <v>2537</v>
      </c>
      <c r="H642" s="213">
        <v>2</v>
      </c>
      <c r="I642" s="214"/>
      <c r="J642" s="215">
        <f>ROUND(I642*H642,2)</f>
        <v>0</v>
      </c>
      <c r="K642" s="211" t="s">
        <v>23</v>
      </c>
      <c r="L642" s="62"/>
      <c r="M642" s="216" t="s">
        <v>23</v>
      </c>
      <c r="N642" s="217" t="s">
        <v>44</v>
      </c>
      <c r="O642" s="43"/>
      <c r="P642" s="218">
        <f>O642*H642</f>
        <v>0</v>
      </c>
      <c r="Q642" s="218">
        <v>13.5</v>
      </c>
      <c r="R642" s="218">
        <f>Q642*H642</f>
        <v>27</v>
      </c>
      <c r="S642" s="218">
        <v>0</v>
      </c>
      <c r="T642" s="219">
        <f>S642*H642</f>
        <v>0</v>
      </c>
      <c r="AR642" s="25" t="s">
        <v>502</v>
      </c>
      <c r="AT642" s="25" t="s">
        <v>498</v>
      </c>
      <c r="AU642" s="25" t="s">
        <v>80</v>
      </c>
      <c r="AY642" s="25" t="s">
        <v>492</v>
      </c>
      <c r="BE642" s="220">
        <f>IF(N642="základní",J642,0)</f>
        <v>0</v>
      </c>
      <c r="BF642" s="220">
        <f>IF(N642="snížená",J642,0)</f>
        <v>0</v>
      </c>
      <c r="BG642" s="220">
        <f>IF(N642="zákl. přenesená",J642,0)</f>
        <v>0</v>
      </c>
      <c r="BH642" s="220">
        <f>IF(N642="sníž. přenesená",J642,0)</f>
        <v>0</v>
      </c>
      <c r="BI642" s="220">
        <f>IF(N642="nulová",J642,0)</f>
        <v>0</v>
      </c>
      <c r="BJ642" s="25" t="s">
        <v>80</v>
      </c>
      <c r="BK642" s="220">
        <f>ROUND(I642*H642,2)</f>
        <v>0</v>
      </c>
      <c r="BL642" s="25" t="s">
        <v>502</v>
      </c>
      <c r="BM642" s="25" t="s">
        <v>3946</v>
      </c>
    </row>
    <row r="643" spans="2:65" s="1" customFormat="1">
      <c r="B643" s="42"/>
      <c r="C643" s="64"/>
      <c r="D643" s="227" t="s">
        <v>506</v>
      </c>
      <c r="E643" s="64"/>
      <c r="F643" s="274" t="s">
        <v>9936</v>
      </c>
      <c r="G643" s="64"/>
      <c r="H643" s="64"/>
      <c r="I643" s="177"/>
      <c r="J643" s="64"/>
      <c r="K643" s="64"/>
      <c r="L643" s="62"/>
      <c r="M643" s="223"/>
      <c r="N643" s="43"/>
      <c r="O643" s="43"/>
      <c r="P643" s="43"/>
      <c r="Q643" s="43"/>
      <c r="R643" s="43"/>
      <c r="S643" s="43"/>
      <c r="T643" s="79"/>
      <c r="AT643" s="25" t="s">
        <v>506</v>
      </c>
      <c r="AU643" s="25" t="s">
        <v>80</v>
      </c>
    </row>
    <row r="644" spans="2:65" s="1" customFormat="1" ht="16.5" customHeight="1">
      <c r="B644" s="42"/>
      <c r="C644" s="209" t="s">
        <v>2372</v>
      </c>
      <c r="D644" s="209" t="s">
        <v>498</v>
      </c>
      <c r="E644" s="210" t="s">
        <v>9784</v>
      </c>
      <c r="F644" s="211" t="s">
        <v>9785</v>
      </c>
      <c r="G644" s="212" t="s">
        <v>2537</v>
      </c>
      <c r="H644" s="213">
        <v>3</v>
      </c>
      <c r="I644" s="214"/>
      <c r="J644" s="215">
        <f>ROUND(I644*H644,2)</f>
        <v>0</v>
      </c>
      <c r="K644" s="211" t="s">
        <v>23</v>
      </c>
      <c r="L644" s="62"/>
      <c r="M644" s="216" t="s">
        <v>23</v>
      </c>
      <c r="N644" s="217" t="s">
        <v>44</v>
      </c>
      <c r="O644" s="43"/>
      <c r="P644" s="218">
        <f>O644*H644</f>
        <v>0</v>
      </c>
      <c r="Q644" s="218">
        <v>9</v>
      </c>
      <c r="R644" s="218">
        <f>Q644*H644</f>
        <v>27</v>
      </c>
      <c r="S644" s="218">
        <v>0</v>
      </c>
      <c r="T644" s="219">
        <f>S644*H644</f>
        <v>0</v>
      </c>
      <c r="AR644" s="25" t="s">
        <v>502</v>
      </c>
      <c r="AT644" s="25" t="s">
        <v>498</v>
      </c>
      <c r="AU644" s="25" t="s">
        <v>80</v>
      </c>
      <c r="AY644" s="25" t="s">
        <v>492</v>
      </c>
      <c r="BE644" s="220">
        <f>IF(N644="základní",J644,0)</f>
        <v>0</v>
      </c>
      <c r="BF644" s="220">
        <f>IF(N644="snížená",J644,0)</f>
        <v>0</v>
      </c>
      <c r="BG644" s="220">
        <f>IF(N644="zákl. přenesená",J644,0)</f>
        <v>0</v>
      </c>
      <c r="BH644" s="220">
        <f>IF(N644="sníž. přenesená",J644,0)</f>
        <v>0</v>
      </c>
      <c r="BI644" s="220">
        <f>IF(N644="nulová",J644,0)</f>
        <v>0</v>
      </c>
      <c r="BJ644" s="25" t="s">
        <v>80</v>
      </c>
      <c r="BK644" s="220">
        <f>ROUND(I644*H644,2)</f>
        <v>0</v>
      </c>
      <c r="BL644" s="25" t="s">
        <v>502</v>
      </c>
      <c r="BM644" s="25" t="s">
        <v>3962</v>
      </c>
    </row>
    <row r="645" spans="2:65" s="1" customFormat="1">
      <c r="B645" s="42"/>
      <c r="C645" s="64"/>
      <c r="D645" s="227" t="s">
        <v>506</v>
      </c>
      <c r="E645" s="64"/>
      <c r="F645" s="274" t="s">
        <v>9785</v>
      </c>
      <c r="G645" s="64"/>
      <c r="H645" s="64"/>
      <c r="I645" s="177"/>
      <c r="J645" s="64"/>
      <c r="K645" s="64"/>
      <c r="L645" s="62"/>
      <c r="M645" s="223"/>
      <c r="N645" s="43"/>
      <c r="O645" s="43"/>
      <c r="P645" s="43"/>
      <c r="Q645" s="43"/>
      <c r="R645" s="43"/>
      <c r="S645" s="43"/>
      <c r="T645" s="79"/>
      <c r="AT645" s="25" t="s">
        <v>506</v>
      </c>
      <c r="AU645" s="25" t="s">
        <v>80</v>
      </c>
    </row>
    <row r="646" spans="2:65" s="1" customFormat="1" ht="16.5" customHeight="1">
      <c r="B646" s="42"/>
      <c r="C646" s="209" t="s">
        <v>2375</v>
      </c>
      <c r="D646" s="209" t="s">
        <v>498</v>
      </c>
      <c r="E646" s="210" t="s">
        <v>9937</v>
      </c>
      <c r="F646" s="211" t="s">
        <v>9938</v>
      </c>
      <c r="G646" s="212" t="s">
        <v>2537</v>
      </c>
      <c r="H646" s="213">
        <v>1</v>
      </c>
      <c r="I646" s="214"/>
      <c r="J646" s="215">
        <f>ROUND(I646*H646,2)</f>
        <v>0</v>
      </c>
      <c r="K646" s="211" t="s">
        <v>23</v>
      </c>
      <c r="L646" s="62"/>
      <c r="M646" s="216" t="s">
        <v>23</v>
      </c>
      <c r="N646" s="217" t="s">
        <v>44</v>
      </c>
      <c r="O646" s="43"/>
      <c r="P646" s="218">
        <f>O646*H646</f>
        <v>0</v>
      </c>
      <c r="Q646" s="218">
        <v>0</v>
      </c>
      <c r="R646" s="218">
        <f>Q646*H646</f>
        <v>0</v>
      </c>
      <c r="S646" s="218">
        <v>0</v>
      </c>
      <c r="T646" s="219">
        <f>S646*H646</f>
        <v>0</v>
      </c>
      <c r="AR646" s="25" t="s">
        <v>502</v>
      </c>
      <c r="AT646" s="25" t="s">
        <v>498</v>
      </c>
      <c r="AU646" s="25" t="s">
        <v>80</v>
      </c>
      <c r="AY646" s="25" t="s">
        <v>492</v>
      </c>
      <c r="BE646" s="220">
        <f>IF(N646="základní",J646,0)</f>
        <v>0</v>
      </c>
      <c r="BF646" s="220">
        <f>IF(N646="snížená",J646,0)</f>
        <v>0</v>
      </c>
      <c r="BG646" s="220">
        <f>IF(N646="zákl. přenesená",J646,0)</f>
        <v>0</v>
      </c>
      <c r="BH646" s="220">
        <f>IF(N646="sníž. přenesená",J646,0)</f>
        <v>0</v>
      </c>
      <c r="BI646" s="220">
        <f>IF(N646="nulová",J646,0)</f>
        <v>0</v>
      </c>
      <c r="BJ646" s="25" t="s">
        <v>80</v>
      </c>
      <c r="BK646" s="220">
        <f>ROUND(I646*H646,2)</f>
        <v>0</v>
      </c>
      <c r="BL646" s="25" t="s">
        <v>502</v>
      </c>
      <c r="BM646" s="25" t="s">
        <v>3973</v>
      </c>
    </row>
    <row r="647" spans="2:65" s="1" customFormat="1">
      <c r="B647" s="42"/>
      <c r="C647" s="64"/>
      <c r="D647" s="227" t="s">
        <v>506</v>
      </c>
      <c r="E647" s="64"/>
      <c r="F647" s="274" t="s">
        <v>9823</v>
      </c>
      <c r="G647" s="64"/>
      <c r="H647" s="64"/>
      <c r="I647" s="177"/>
      <c r="J647" s="64"/>
      <c r="K647" s="64"/>
      <c r="L647" s="62"/>
      <c r="M647" s="223"/>
      <c r="N647" s="43"/>
      <c r="O647" s="43"/>
      <c r="P647" s="43"/>
      <c r="Q647" s="43"/>
      <c r="R647" s="43"/>
      <c r="S647" s="43"/>
      <c r="T647" s="79"/>
      <c r="AT647" s="25" t="s">
        <v>506</v>
      </c>
      <c r="AU647" s="25" t="s">
        <v>80</v>
      </c>
    </row>
    <row r="648" spans="2:65" s="1" customFormat="1" ht="16.5" customHeight="1">
      <c r="B648" s="42"/>
      <c r="C648" s="209" t="s">
        <v>2378</v>
      </c>
      <c r="D648" s="209" t="s">
        <v>498</v>
      </c>
      <c r="E648" s="210" t="s">
        <v>9939</v>
      </c>
      <c r="F648" s="211" t="s">
        <v>9940</v>
      </c>
      <c r="G648" s="212" t="s">
        <v>2537</v>
      </c>
      <c r="H648" s="213">
        <v>2</v>
      </c>
      <c r="I648" s="214"/>
      <c r="J648" s="215">
        <f>ROUND(I648*H648,2)</f>
        <v>0</v>
      </c>
      <c r="K648" s="211" t="s">
        <v>23</v>
      </c>
      <c r="L648" s="62"/>
      <c r="M648" s="216" t="s">
        <v>23</v>
      </c>
      <c r="N648" s="217" t="s">
        <v>44</v>
      </c>
      <c r="O648" s="43"/>
      <c r="P648" s="218">
        <f>O648*H648</f>
        <v>0</v>
      </c>
      <c r="Q648" s="218">
        <v>13.1</v>
      </c>
      <c r="R648" s="218">
        <f>Q648*H648</f>
        <v>26.2</v>
      </c>
      <c r="S648" s="218">
        <v>0</v>
      </c>
      <c r="T648" s="219">
        <f>S648*H648</f>
        <v>0</v>
      </c>
      <c r="AR648" s="25" t="s">
        <v>502</v>
      </c>
      <c r="AT648" s="25" t="s">
        <v>498</v>
      </c>
      <c r="AU648" s="25" t="s">
        <v>80</v>
      </c>
      <c r="AY648" s="25" t="s">
        <v>492</v>
      </c>
      <c r="BE648" s="220">
        <f>IF(N648="základní",J648,0)</f>
        <v>0</v>
      </c>
      <c r="BF648" s="220">
        <f>IF(N648="snížená",J648,0)</f>
        <v>0</v>
      </c>
      <c r="BG648" s="220">
        <f>IF(N648="zákl. přenesená",J648,0)</f>
        <v>0</v>
      </c>
      <c r="BH648" s="220">
        <f>IF(N648="sníž. přenesená",J648,0)</f>
        <v>0</v>
      </c>
      <c r="BI648" s="220">
        <f>IF(N648="nulová",J648,0)</f>
        <v>0</v>
      </c>
      <c r="BJ648" s="25" t="s">
        <v>80</v>
      </c>
      <c r="BK648" s="220">
        <f>ROUND(I648*H648,2)</f>
        <v>0</v>
      </c>
      <c r="BL648" s="25" t="s">
        <v>502</v>
      </c>
      <c r="BM648" s="25" t="s">
        <v>3982</v>
      </c>
    </row>
    <row r="649" spans="2:65" s="1" customFormat="1">
      <c r="B649" s="42"/>
      <c r="C649" s="64"/>
      <c r="D649" s="221" t="s">
        <v>506</v>
      </c>
      <c r="E649" s="64"/>
      <c r="F649" s="222" t="s">
        <v>9940</v>
      </c>
      <c r="G649" s="64"/>
      <c r="H649" s="64"/>
      <c r="I649" s="177"/>
      <c r="J649" s="64"/>
      <c r="K649" s="64"/>
      <c r="L649" s="62"/>
      <c r="M649" s="223"/>
      <c r="N649" s="43"/>
      <c r="O649" s="43"/>
      <c r="P649" s="43"/>
      <c r="Q649" s="43"/>
      <c r="R649" s="43"/>
      <c r="S649" s="43"/>
      <c r="T649" s="79"/>
      <c r="AT649" s="25" t="s">
        <v>506</v>
      </c>
      <c r="AU649" s="25" t="s">
        <v>80</v>
      </c>
    </row>
    <row r="650" spans="2:65" s="1" customFormat="1" ht="24">
      <c r="B650" s="42"/>
      <c r="C650" s="64"/>
      <c r="D650" s="227" t="s">
        <v>2254</v>
      </c>
      <c r="E650" s="64"/>
      <c r="F650" s="273" t="s">
        <v>9800</v>
      </c>
      <c r="G650" s="64"/>
      <c r="H650" s="64"/>
      <c r="I650" s="177"/>
      <c r="J650" s="64"/>
      <c r="K650" s="64"/>
      <c r="L650" s="62"/>
      <c r="M650" s="223"/>
      <c r="N650" s="43"/>
      <c r="O650" s="43"/>
      <c r="P650" s="43"/>
      <c r="Q650" s="43"/>
      <c r="R650" s="43"/>
      <c r="S650" s="43"/>
      <c r="T650" s="79"/>
      <c r="AT650" s="25" t="s">
        <v>2254</v>
      </c>
      <c r="AU650" s="25" t="s">
        <v>80</v>
      </c>
    </row>
    <row r="651" spans="2:65" s="1" customFormat="1" ht="16.5" customHeight="1">
      <c r="B651" s="42"/>
      <c r="C651" s="209" t="s">
        <v>2381</v>
      </c>
      <c r="D651" s="209" t="s">
        <v>498</v>
      </c>
      <c r="E651" s="210" t="s">
        <v>9941</v>
      </c>
      <c r="F651" s="211" t="s">
        <v>9942</v>
      </c>
      <c r="G651" s="212" t="s">
        <v>2537</v>
      </c>
      <c r="H651" s="213">
        <v>1</v>
      </c>
      <c r="I651" s="214"/>
      <c r="J651" s="215">
        <f>ROUND(I651*H651,2)</f>
        <v>0</v>
      </c>
      <c r="K651" s="211" t="s">
        <v>23</v>
      </c>
      <c r="L651" s="62"/>
      <c r="M651" s="216" t="s">
        <v>23</v>
      </c>
      <c r="N651" s="217" t="s">
        <v>44</v>
      </c>
      <c r="O651" s="43"/>
      <c r="P651" s="218">
        <f>O651*H651</f>
        <v>0</v>
      </c>
      <c r="Q651" s="218">
        <v>0</v>
      </c>
      <c r="R651" s="218">
        <f>Q651*H651</f>
        <v>0</v>
      </c>
      <c r="S651" s="218">
        <v>0</v>
      </c>
      <c r="T651" s="219">
        <f>S651*H651</f>
        <v>0</v>
      </c>
      <c r="AR651" s="25" t="s">
        <v>502</v>
      </c>
      <c r="AT651" s="25" t="s">
        <v>498</v>
      </c>
      <c r="AU651" s="25" t="s">
        <v>80</v>
      </c>
      <c r="AY651" s="25" t="s">
        <v>492</v>
      </c>
      <c r="BE651" s="220">
        <f>IF(N651="základní",J651,0)</f>
        <v>0</v>
      </c>
      <c r="BF651" s="220">
        <f>IF(N651="snížená",J651,0)</f>
        <v>0</v>
      </c>
      <c r="BG651" s="220">
        <f>IF(N651="zákl. přenesená",J651,0)</f>
        <v>0</v>
      </c>
      <c r="BH651" s="220">
        <f>IF(N651="sníž. přenesená",J651,0)</f>
        <v>0</v>
      </c>
      <c r="BI651" s="220">
        <f>IF(N651="nulová",J651,0)</f>
        <v>0</v>
      </c>
      <c r="BJ651" s="25" t="s">
        <v>80</v>
      </c>
      <c r="BK651" s="220">
        <f>ROUND(I651*H651,2)</f>
        <v>0</v>
      </c>
      <c r="BL651" s="25" t="s">
        <v>502</v>
      </c>
      <c r="BM651" s="25" t="s">
        <v>3992</v>
      </c>
    </row>
    <row r="652" spans="2:65" s="1" customFormat="1">
      <c r="B652" s="42"/>
      <c r="C652" s="64"/>
      <c r="D652" s="227" t="s">
        <v>506</v>
      </c>
      <c r="E652" s="64"/>
      <c r="F652" s="274" t="s">
        <v>9849</v>
      </c>
      <c r="G652" s="64"/>
      <c r="H652" s="64"/>
      <c r="I652" s="177"/>
      <c r="J652" s="64"/>
      <c r="K652" s="64"/>
      <c r="L652" s="62"/>
      <c r="M652" s="223"/>
      <c r="N652" s="43"/>
      <c r="O652" s="43"/>
      <c r="P652" s="43"/>
      <c r="Q652" s="43"/>
      <c r="R652" s="43"/>
      <c r="S652" s="43"/>
      <c r="T652" s="79"/>
      <c r="AT652" s="25" t="s">
        <v>506</v>
      </c>
      <c r="AU652" s="25" t="s">
        <v>80</v>
      </c>
    </row>
    <row r="653" spans="2:65" s="1" customFormat="1" ht="16.5" customHeight="1">
      <c r="B653" s="42"/>
      <c r="C653" s="209" t="s">
        <v>2384</v>
      </c>
      <c r="D653" s="209" t="s">
        <v>498</v>
      </c>
      <c r="E653" s="210" t="s">
        <v>9943</v>
      </c>
      <c r="F653" s="211" t="s">
        <v>9944</v>
      </c>
      <c r="G653" s="212" t="s">
        <v>2537</v>
      </c>
      <c r="H653" s="213">
        <v>2</v>
      </c>
      <c r="I653" s="214"/>
      <c r="J653" s="215">
        <f>ROUND(I653*H653,2)</f>
        <v>0</v>
      </c>
      <c r="K653" s="211" t="s">
        <v>23</v>
      </c>
      <c r="L653" s="62"/>
      <c r="M653" s="216" t="s">
        <v>23</v>
      </c>
      <c r="N653" s="217" t="s">
        <v>44</v>
      </c>
      <c r="O653" s="43"/>
      <c r="P653" s="218">
        <f>O653*H653</f>
        <v>0</v>
      </c>
      <c r="Q653" s="218">
        <v>2</v>
      </c>
      <c r="R653" s="218">
        <f>Q653*H653</f>
        <v>4</v>
      </c>
      <c r="S653" s="218">
        <v>0</v>
      </c>
      <c r="T653" s="219">
        <f>S653*H653</f>
        <v>0</v>
      </c>
      <c r="AR653" s="25" t="s">
        <v>502</v>
      </c>
      <c r="AT653" s="25" t="s">
        <v>498</v>
      </c>
      <c r="AU653" s="25" t="s">
        <v>80</v>
      </c>
      <c r="AY653" s="25" t="s">
        <v>492</v>
      </c>
      <c r="BE653" s="220">
        <f>IF(N653="základní",J653,0)</f>
        <v>0</v>
      </c>
      <c r="BF653" s="220">
        <f>IF(N653="snížená",J653,0)</f>
        <v>0</v>
      </c>
      <c r="BG653" s="220">
        <f>IF(N653="zákl. přenesená",J653,0)</f>
        <v>0</v>
      </c>
      <c r="BH653" s="220">
        <f>IF(N653="sníž. přenesená",J653,0)</f>
        <v>0</v>
      </c>
      <c r="BI653" s="220">
        <f>IF(N653="nulová",J653,0)</f>
        <v>0</v>
      </c>
      <c r="BJ653" s="25" t="s">
        <v>80</v>
      </c>
      <c r="BK653" s="220">
        <f>ROUND(I653*H653,2)</f>
        <v>0</v>
      </c>
      <c r="BL653" s="25" t="s">
        <v>502</v>
      </c>
      <c r="BM653" s="25" t="s">
        <v>4000</v>
      </c>
    </row>
    <row r="654" spans="2:65" s="1" customFormat="1">
      <c r="B654" s="42"/>
      <c r="C654" s="64"/>
      <c r="D654" s="227" t="s">
        <v>506</v>
      </c>
      <c r="E654" s="64"/>
      <c r="F654" s="274" t="s">
        <v>9945</v>
      </c>
      <c r="G654" s="64"/>
      <c r="H654" s="64"/>
      <c r="I654" s="177"/>
      <c r="J654" s="64"/>
      <c r="K654" s="64"/>
      <c r="L654" s="62"/>
      <c r="M654" s="223"/>
      <c r="N654" s="43"/>
      <c r="O654" s="43"/>
      <c r="P654" s="43"/>
      <c r="Q654" s="43"/>
      <c r="R654" s="43"/>
      <c r="S654" s="43"/>
      <c r="T654" s="79"/>
      <c r="AT654" s="25" t="s">
        <v>506</v>
      </c>
      <c r="AU654" s="25" t="s">
        <v>80</v>
      </c>
    </row>
    <row r="655" spans="2:65" s="1" customFormat="1" ht="16.5" customHeight="1">
      <c r="B655" s="42"/>
      <c r="C655" s="209" t="s">
        <v>2387</v>
      </c>
      <c r="D655" s="209" t="s">
        <v>498</v>
      </c>
      <c r="E655" s="210" t="s">
        <v>9786</v>
      </c>
      <c r="F655" s="211" t="s">
        <v>9787</v>
      </c>
      <c r="G655" s="212" t="s">
        <v>9577</v>
      </c>
      <c r="H655" s="213">
        <v>43</v>
      </c>
      <c r="I655" s="214"/>
      <c r="J655" s="215">
        <f>ROUND(I655*H655,2)</f>
        <v>0</v>
      </c>
      <c r="K655" s="211" t="s">
        <v>23</v>
      </c>
      <c r="L655" s="62"/>
      <c r="M655" s="216" t="s">
        <v>23</v>
      </c>
      <c r="N655" s="217" t="s">
        <v>44</v>
      </c>
      <c r="O655" s="43"/>
      <c r="P655" s="218">
        <f>O655*H655</f>
        <v>0</v>
      </c>
      <c r="Q655" s="218">
        <v>4.2</v>
      </c>
      <c r="R655" s="218">
        <f>Q655*H655</f>
        <v>180.6</v>
      </c>
      <c r="S655" s="218">
        <v>0</v>
      </c>
      <c r="T655" s="219">
        <f>S655*H655</f>
        <v>0</v>
      </c>
      <c r="AR655" s="25" t="s">
        <v>502</v>
      </c>
      <c r="AT655" s="25" t="s">
        <v>498</v>
      </c>
      <c r="AU655" s="25" t="s">
        <v>80</v>
      </c>
      <c r="AY655" s="25" t="s">
        <v>492</v>
      </c>
      <c r="BE655" s="220">
        <f>IF(N655="základní",J655,0)</f>
        <v>0</v>
      </c>
      <c r="BF655" s="220">
        <f>IF(N655="snížená",J655,0)</f>
        <v>0</v>
      </c>
      <c r="BG655" s="220">
        <f>IF(N655="zákl. přenesená",J655,0)</f>
        <v>0</v>
      </c>
      <c r="BH655" s="220">
        <f>IF(N655="sníž. přenesená",J655,0)</f>
        <v>0</v>
      </c>
      <c r="BI655" s="220">
        <f>IF(N655="nulová",J655,0)</f>
        <v>0</v>
      </c>
      <c r="BJ655" s="25" t="s">
        <v>80</v>
      </c>
      <c r="BK655" s="220">
        <f>ROUND(I655*H655,2)</f>
        <v>0</v>
      </c>
      <c r="BL655" s="25" t="s">
        <v>502</v>
      </c>
      <c r="BM655" s="25" t="s">
        <v>4014</v>
      </c>
    </row>
    <row r="656" spans="2:65" s="1" customFormat="1">
      <c r="B656" s="42"/>
      <c r="C656" s="64"/>
      <c r="D656" s="227" t="s">
        <v>506</v>
      </c>
      <c r="E656" s="64"/>
      <c r="F656" s="274" t="s">
        <v>9788</v>
      </c>
      <c r="G656" s="64"/>
      <c r="H656" s="64"/>
      <c r="I656" s="177"/>
      <c r="J656" s="64"/>
      <c r="K656" s="64"/>
      <c r="L656" s="62"/>
      <c r="M656" s="223"/>
      <c r="N656" s="43"/>
      <c r="O656" s="43"/>
      <c r="P656" s="43"/>
      <c r="Q656" s="43"/>
      <c r="R656" s="43"/>
      <c r="S656" s="43"/>
      <c r="T656" s="79"/>
      <c r="AT656" s="25" t="s">
        <v>506</v>
      </c>
      <c r="AU656" s="25" t="s">
        <v>80</v>
      </c>
    </row>
    <row r="657" spans="2:65" s="1" customFormat="1" ht="16.5" customHeight="1">
      <c r="B657" s="42"/>
      <c r="C657" s="209" t="s">
        <v>2390</v>
      </c>
      <c r="D657" s="209" t="s">
        <v>498</v>
      </c>
      <c r="E657" s="210" t="s">
        <v>9946</v>
      </c>
      <c r="F657" s="211" t="s">
        <v>9947</v>
      </c>
      <c r="G657" s="212" t="s">
        <v>9577</v>
      </c>
      <c r="H657" s="213">
        <v>35</v>
      </c>
      <c r="I657" s="214"/>
      <c r="J657" s="215">
        <f>ROUND(I657*H657,2)</f>
        <v>0</v>
      </c>
      <c r="K657" s="211" t="s">
        <v>23</v>
      </c>
      <c r="L657" s="62"/>
      <c r="M657" s="216" t="s">
        <v>23</v>
      </c>
      <c r="N657" s="217" t="s">
        <v>44</v>
      </c>
      <c r="O657" s="43"/>
      <c r="P657" s="218">
        <f>O657*H657</f>
        <v>0</v>
      </c>
      <c r="Q657" s="218">
        <v>10</v>
      </c>
      <c r="R657" s="218">
        <f>Q657*H657</f>
        <v>350</v>
      </c>
      <c r="S657" s="218">
        <v>0</v>
      </c>
      <c r="T657" s="219">
        <f>S657*H657</f>
        <v>0</v>
      </c>
      <c r="AR657" s="25" t="s">
        <v>502</v>
      </c>
      <c r="AT657" s="25" t="s">
        <v>498</v>
      </c>
      <c r="AU657" s="25" t="s">
        <v>80</v>
      </c>
      <c r="AY657" s="25" t="s">
        <v>492</v>
      </c>
      <c r="BE657" s="220">
        <f>IF(N657="základní",J657,0)</f>
        <v>0</v>
      </c>
      <c r="BF657" s="220">
        <f>IF(N657="snížená",J657,0)</f>
        <v>0</v>
      </c>
      <c r="BG657" s="220">
        <f>IF(N657="zákl. přenesená",J657,0)</f>
        <v>0</v>
      </c>
      <c r="BH657" s="220">
        <f>IF(N657="sníž. přenesená",J657,0)</f>
        <v>0</v>
      </c>
      <c r="BI657" s="220">
        <f>IF(N657="nulová",J657,0)</f>
        <v>0</v>
      </c>
      <c r="BJ657" s="25" t="s">
        <v>80</v>
      </c>
      <c r="BK657" s="220">
        <f>ROUND(I657*H657,2)</f>
        <v>0</v>
      </c>
      <c r="BL657" s="25" t="s">
        <v>502</v>
      </c>
      <c r="BM657" s="25" t="s">
        <v>4033</v>
      </c>
    </row>
    <row r="658" spans="2:65" s="1" customFormat="1">
      <c r="B658" s="42"/>
      <c r="C658" s="64"/>
      <c r="D658" s="227" t="s">
        <v>506</v>
      </c>
      <c r="E658" s="64"/>
      <c r="F658" s="274" t="s">
        <v>9947</v>
      </c>
      <c r="G658" s="64"/>
      <c r="H658" s="64"/>
      <c r="I658" s="177"/>
      <c r="J658" s="64"/>
      <c r="K658" s="64"/>
      <c r="L658" s="62"/>
      <c r="M658" s="223"/>
      <c r="N658" s="43"/>
      <c r="O658" s="43"/>
      <c r="P658" s="43"/>
      <c r="Q658" s="43"/>
      <c r="R658" s="43"/>
      <c r="S658" s="43"/>
      <c r="T658" s="79"/>
      <c r="AT658" s="25" t="s">
        <v>506</v>
      </c>
      <c r="AU658" s="25" t="s">
        <v>80</v>
      </c>
    </row>
    <row r="659" spans="2:65" s="1" customFormat="1" ht="16.5" customHeight="1">
      <c r="B659" s="42"/>
      <c r="C659" s="209" t="s">
        <v>2393</v>
      </c>
      <c r="D659" s="209" t="s">
        <v>498</v>
      </c>
      <c r="E659" s="210" t="s">
        <v>9789</v>
      </c>
      <c r="F659" s="211" t="s">
        <v>9790</v>
      </c>
      <c r="G659" s="212" t="s">
        <v>9577</v>
      </c>
      <c r="H659" s="213">
        <v>3</v>
      </c>
      <c r="I659" s="214"/>
      <c r="J659" s="215">
        <f>ROUND(I659*H659,2)</f>
        <v>0</v>
      </c>
      <c r="K659" s="211" t="s">
        <v>23</v>
      </c>
      <c r="L659" s="62"/>
      <c r="M659" s="216" t="s">
        <v>23</v>
      </c>
      <c r="N659" s="217" t="s">
        <v>44</v>
      </c>
      <c r="O659" s="43"/>
      <c r="P659" s="218">
        <f>O659*H659</f>
        <v>0</v>
      </c>
      <c r="Q659" s="218">
        <v>33</v>
      </c>
      <c r="R659" s="218">
        <f>Q659*H659</f>
        <v>99</v>
      </c>
      <c r="S659" s="218">
        <v>0</v>
      </c>
      <c r="T659" s="219">
        <f>S659*H659</f>
        <v>0</v>
      </c>
      <c r="AR659" s="25" t="s">
        <v>502</v>
      </c>
      <c r="AT659" s="25" t="s">
        <v>498</v>
      </c>
      <c r="AU659" s="25" t="s">
        <v>80</v>
      </c>
      <c r="AY659" s="25" t="s">
        <v>492</v>
      </c>
      <c r="BE659" s="220">
        <f>IF(N659="základní",J659,0)</f>
        <v>0</v>
      </c>
      <c r="BF659" s="220">
        <f>IF(N659="snížená",J659,0)</f>
        <v>0</v>
      </c>
      <c r="BG659" s="220">
        <f>IF(N659="zákl. přenesená",J659,0)</f>
        <v>0</v>
      </c>
      <c r="BH659" s="220">
        <f>IF(N659="sníž. přenesená",J659,0)</f>
        <v>0</v>
      </c>
      <c r="BI659" s="220">
        <f>IF(N659="nulová",J659,0)</f>
        <v>0</v>
      </c>
      <c r="BJ659" s="25" t="s">
        <v>80</v>
      </c>
      <c r="BK659" s="220">
        <f>ROUND(I659*H659,2)</f>
        <v>0</v>
      </c>
      <c r="BL659" s="25" t="s">
        <v>502</v>
      </c>
      <c r="BM659" s="25" t="s">
        <v>4046</v>
      </c>
    </row>
    <row r="660" spans="2:65" s="1" customFormat="1">
      <c r="B660" s="42"/>
      <c r="C660" s="64"/>
      <c r="D660" s="221" t="s">
        <v>506</v>
      </c>
      <c r="E660" s="64"/>
      <c r="F660" s="222" t="s">
        <v>9790</v>
      </c>
      <c r="G660" s="64"/>
      <c r="H660" s="64"/>
      <c r="I660" s="177"/>
      <c r="J660" s="64"/>
      <c r="K660" s="64"/>
      <c r="L660" s="62"/>
      <c r="M660" s="223"/>
      <c r="N660" s="43"/>
      <c r="O660" s="43"/>
      <c r="P660" s="43"/>
      <c r="Q660" s="43"/>
      <c r="R660" s="43"/>
      <c r="S660" s="43"/>
      <c r="T660" s="79"/>
      <c r="AT660" s="25" t="s">
        <v>506</v>
      </c>
      <c r="AU660" s="25" t="s">
        <v>80</v>
      </c>
    </row>
    <row r="661" spans="2:65" s="11" customFormat="1" ht="37.35" customHeight="1">
      <c r="B661" s="192"/>
      <c r="C661" s="193"/>
      <c r="D661" s="206" t="s">
        <v>72</v>
      </c>
      <c r="E661" s="290" t="s">
        <v>5011</v>
      </c>
      <c r="F661" s="290" t="s">
        <v>9948</v>
      </c>
      <c r="G661" s="193"/>
      <c r="H661" s="193"/>
      <c r="I661" s="196"/>
      <c r="J661" s="291">
        <f>BK661</f>
        <v>0</v>
      </c>
      <c r="K661" s="193"/>
      <c r="L661" s="198"/>
      <c r="M661" s="199"/>
      <c r="N661" s="200"/>
      <c r="O661" s="200"/>
      <c r="P661" s="201">
        <f>SUM(P662:P712)</f>
        <v>0</v>
      </c>
      <c r="Q661" s="200"/>
      <c r="R661" s="201">
        <f>SUM(R662:R712)</f>
        <v>2838</v>
      </c>
      <c r="S661" s="200"/>
      <c r="T661" s="202">
        <f>SUM(T662:T712)</f>
        <v>0</v>
      </c>
      <c r="AR661" s="203" t="s">
        <v>80</v>
      </c>
      <c r="AT661" s="204" t="s">
        <v>72</v>
      </c>
      <c r="AU661" s="204" t="s">
        <v>73</v>
      </c>
      <c r="AY661" s="203" t="s">
        <v>492</v>
      </c>
      <c r="BK661" s="205">
        <f>SUM(BK662:BK712)</f>
        <v>0</v>
      </c>
    </row>
    <row r="662" spans="2:65" s="1" customFormat="1" ht="16.5" customHeight="1">
      <c r="B662" s="42"/>
      <c r="C662" s="209" t="s">
        <v>2399</v>
      </c>
      <c r="D662" s="209" t="s">
        <v>498</v>
      </c>
      <c r="E662" s="210" t="s">
        <v>9949</v>
      </c>
      <c r="F662" s="211" t="s">
        <v>9562</v>
      </c>
      <c r="G662" s="212" t="s">
        <v>2537</v>
      </c>
      <c r="H662" s="213">
        <v>1</v>
      </c>
      <c r="I662" s="214"/>
      <c r="J662" s="215">
        <f>ROUND(I662*H662,2)</f>
        <v>0</v>
      </c>
      <c r="K662" s="211" t="s">
        <v>23</v>
      </c>
      <c r="L662" s="62"/>
      <c r="M662" s="216" t="s">
        <v>23</v>
      </c>
      <c r="N662" s="217" t="s">
        <v>44</v>
      </c>
      <c r="O662" s="43"/>
      <c r="P662" s="218">
        <f>O662*H662</f>
        <v>0</v>
      </c>
      <c r="Q662" s="218">
        <v>1120</v>
      </c>
      <c r="R662" s="218">
        <f>Q662*H662</f>
        <v>1120</v>
      </c>
      <c r="S662" s="218">
        <v>0</v>
      </c>
      <c r="T662" s="219">
        <f>S662*H662</f>
        <v>0</v>
      </c>
      <c r="AR662" s="25" t="s">
        <v>502</v>
      </c>
      <c r="AT662" s="25" t="s">
        <v>498</v>
      </c>
      <c r="AU662" s="25" t="s">
        <v>80</v>
      </c>
      <c r="AY662" s="25" t="s">
        <v>492</v>
      </c>
      <c r="BE662" s="220">
        <f>IF(N662="základní",J662,0)</f>
        <v>0</v>
      </c>
      <c r="BF662" s="220">
        <f>IF(N662="snížená",J662,0)</f>
        <v>0</v>
      </c>
      <c r="BG662" s="220">
        <f>IF(N662="zákl. přenesená",J662,0)</f>
        <v>0</v>
      </c>
      <c r="BH662" s="220">
        <f>IF(N662="sníž. přenesená",J662,0)</f>
        <v>0</v>
      </c>
      <c r="BI662" s="220">
        <f>IF(N662="nulová",J662,0)</f>
        <v>0</v>
      </c>
      <c r="BJ662" s="25" t="s">
        <v>80</v>
      </c>
      <c r="BK662" s="220">
        <f>ROUND(I662*H662,2)</f>
        <v>0</v>
      </c>
      <c r="BL662" s="25" t="s">
        <v>502</v>
      </c>
      <c r="BM662" s="25" t="s">
        <v>4058</v>
      </c>
    </row>
    <row r="663" spans="2:65" s="1" customFormat="1">
      <c r="B663" s="42"/>
      <c r="C663" s="64"/>
      <c r="D663" s="221" t="s">
        <v>506</v>
      </c>
      <c r="E663" s="64"/>
      <c r="F663" s="222" t="s">
        <v>9562</v>
      </c>
      <c r="G663" s="64"/>
      <c r="H663" s="64"/>
      <c r="I663" s="177"/>
      <c r="J663" s="64"/>
      <c r="K663" s="64"/>
      <c r="L663" s="62"/>
      <c r="M663" s="223"/>
      <c r="N663" s="43"/>
      <c r="O663" s="43"/>
      <c r="P663" s="43"/>
      <c r="Q663" s="43"/>
      <c r="R663" s="43"/>
      <c r="S663" s="43"/>
      <c r="T663" s="79"/>
      <c r="AT663" s="25" t="s">
        <v>506</v>
      </c>
      <c r="AU663" s="25" t="s">
        <v>80</v>
      </c>
    </row>
    <row r="664" spans="2:65" s="1" customFormat="1" ht="24">
      <c r="B664" s="42"/>
      <c r="C664" s="64"/>
      <c r="D664" s="227" t="s">
        <v>2254</v>
      </c>
      <c r="E664" s="64"/>
      <c r="F664" s="273" t="s">
        <v>9563</v>
      </c>
      <c r="G664" s="64"/>
      <c r="H664" s="64"/>
      <c r="I664" s="177"/>
      <c r="J664" s="64"/>
      <c r="K664" s="64"/>
      <c r="L664" s="62"/>
      <c r="M664" s="223"/>
      <c r="N664" s="43"/>
      <c r="O664" s="43"/>
      <c r="P664" s="43"/>
      <c r="Q664" s="43"/>
      <c r="R664" s="43"/>
      <c r="S664" s="43"/>
      <c r="T664" s="79"/>
      <c r="AT664" s="25" t="s">
        <v>2254</v>
      </c>
      <c r="AU664" s="25" t="s">
        <v>80</v>
      </c>
    </row>
    <row r="665" spans="2:65" s="1" customFormat="1" ht="16.5" customHeight="1">
      <c r="B665" s="42"/>
      <c r="C665" s="209" t="s">
        <v>2403</v>
      </c>
      <c r="D665" s="209" t="s">
        <v>498</v>
      </c>
      <c r="E665" s="210" t="s">
        <v>9950</v>
      </c>
      <c r="F665" s="211" t="s">
        <v>9768</v>
      </c>
      <c r="G665" s="212" t="s">
        <v>2537</v>
      </c>
      <c r="H665" s="213">
        <v>2</v>
      </c>
      <c r="I665" s="214"/>
      <c r="J665" s="215">
        <f>ROUND(I665*H665,2)</f>
        <v>0</v>
      </c>
      <c r="K665" s="211" t="s">
        <v>23</v>
      </c>
      <c r="L665" s="62"/>
      <c r="M665" s="216" t="s">
        <v>23</v>
      </c>
      <c r="N665" s="217" t="s">
        <v>44</v>
      </c>
      <c r="O665" s="43"/>
      <c r="P665" s="218">
        <f>O665*H665</f>
        <v>0</v>
      </c>
      <c r="Q665" s="218">
        <v>56.1</v>
      </c>
      <c r="R665" s="218">
        <f>Q665*H665</f>
        <v>112.2</v>
      </c>
      <c r="S665" s="218">
        <v>0</v>
      </c>
      <c r="T665" s="219">
        <f>S665*H665</f>
        <v>0</v>
      </c>
      <c r="AR665" s="25" t="s">
        <v>502</v>
      </c>
      <c r="AT665" s="25" t="s">
        <v>498</v>
      </c>
      <c r="AU665" s="25" t="s">
        <v>80</v>
      </c>
      <c r="AY665" s="25" t="s">
        <v>492</v>
      </c>
      <c r="BE665" s="220">
        <f>IF(N665="základní",J665,0)</f>
        <v>0</v>
      </c>
      <c r="BF665" s="220">
        <f>IF(N665="snížená",J665,0)</f>
        <v>0</v>
      </c>
      <c r="BG665" s="220">
        <f>IF(N665="zákl. přenesená",J665,0)</f>
        <v>0</v>
      </c>
      <c r="BH665" s="220">
        <f>IF(N665="sníž. přenesená",J665,0)</f>
        <v>0</v>
      </c>
      <c r="BI665" s="220">
        <f>IF(N665="nulová",J665,0)</f>
        <v>0</v>
      </c>
      <c r="BJ665" s="25" t="s">
        <v>80</v>
      </c>
      <c r="BK665" s="220">
        <f>ROUND(I665*H665,2)</f>
        <v>0</v>
      </c>
      <c r="BL665" s="25" t="s">
        <v>502</v>
      </c>
      <c r="BM665" s="25" t="s">
        <v>4071</v>
      </c>
    </row>
    <row r="666" spans="2:65" s="1" customFormat="1">
      <c r="B666" s="42"/>
      <c r="C666" s="64"/>
      <c r="D666" s="221" t="s">
        <v>506</v>
      </c>
      <c r="E666" s="64"/>
      <c r="F666" s="222" t="s">
        <v>9768</v>
      </c>
      <c r="G666" s="64"/>
      <c r="H666" s="64"/>
      <c r="I666" s="177"/>
      <c r="J666" s="64"/>
      <c r="K666" s="64"/>
      <c r="L666" s="62"/>
      <c r="M666" s="223"/>
      <c r="N666" s="43"/>
      <c r="O666" s="43"/>
      <c r="P666" s="43"/>
      <c r="Q666" s="43"/>
      <c r="R666" s="43"/>
      <c r="S666" s="43"/>
      <c r="T666" s="79"/>
      <c r="AT666" s="25" t="s">
        <v>506</v>
      </c>
      <c r="AU666" s="25" t="s">
        <v>80</v>
      </c>
    </row>
    <row r="667" spans="2:65" s="1" customFormat="1" ht="36">
      <c r="B667" s="42"/>
      <c r="C667" s="64"/>
      <c r="D667" s="227" t="s">
        <v>2254</v>
      </c>
      <c r="E667" s="64"/>
      <c r="F667" s="273" t="s">
        <v>9951</v>
      </c>
      <c r="G667" s="64"/>
      <c r="H667" s="64"/>
      <c r="I667" s="177"/>
      <c r="J667" s="64"/>
      <c r="K667" s="64"/>
      <c r="L667" s="62"/>
      <c r="M667" s="223"/>
      <c r="N667" s="43"/>
      <c r="O667" s="43"/>
      <c r="P667" s="43"/>
      <c r="Q667" s="43"/>
      <c r="R667" s="43"/>
      <c r="S667" s="43"/>
      <c r="T667" s="79"/>
      <c r="AT667" s="25" t="s">
        <v>2254</v>
      </c>
      <c r="AU667" s="25" t="s">
        <v>80</v>
      </c>
    </row>
    <row r="668" spans="2:65" s="1" customFormat="1" ht="16.5" customHeight="1">
      <c r="B668" s="42"/>
      <c r="C668" s="209" t="s">
        <v>2406</v>
      </c>
      <c r="D668" s="209" t="s">
        <v>498</v>
      </c>
      <c r="E668" s="210" t="s">
        <v>9770</v>
      </c>
      <c r="F668" s="211" t="s">
        <v>9771</v>
      </c>
      <c r="G668" s="212" t="s">
        <v>2537</v>
      </c>
      <c r="H668" s="213">
        <v>2</v>
      </c>
      <c r="I668" s="214"/>
      <c r="J668" s="215">
        <f>ROUND(I668*H668,2)</f>
        <v>0</v>
      </c>
      <c r="K668" s="211" t="s">
        <v>23</v>
      </c>
      <c r="L668" s="62"/>
      <c r="M668" s="216" t="s">
        <v>23</v>
      </c>
      <c r="N668" s="217" t="s">
        <v>44</v>
      </c>
      <c r="O668" s="43"/>
      <c r="P668" s="218">
        <f>O668*H668</f>
        <v>0</v>
      </c>
      <c r="Q668" s="218">
        <v>0</v>
      </c>
      <c r="R668" s="218">
        <f>Q668*H668</f>
        <v>0</v>
      </c>
      <c r="S668" s="218">
        <v>0</v>
      </c>
      <c r="T668" s="219">
        <f>S668*H668</f>
        <v>0</v>
      </c>
      <c r="AR668" s="25" t="s">
        <v>502</v>
      </c>
      <c r="AT668" s="25" t="s">
        <v>498</v>
      </c>
      <c r="AU668" s="25" t="s">
        <v>80</v>
      </c>
      <c r="AY668" s="25" t="s">
        <v>492</v>
      </c>
      <c r="BE668" s="220">
        <f>IF(N668="základní",J668,0)</f>
        <v>0</v>
      </c>
      <c r="BF668" s="220">
        <f>IF(N668="snížená",J668,0)</f>
        <v>0</v>
      </c>
      <c r="BG668" s="220">
        <f>IF(N668="zákl. přenesená",J668,0)</f>
        <v>0</v>
      </c>
      <c r="BH668" s="220">
        <f>IF(N668="sníž. přenesená",J668,0)</f>
        <v>0</v>
      </c>
      <c r="BI668" s="220">
        <f>IF(N668="nulová",J668,0)</f>
        <v>0</v>
      </c>
      <c r="BJ668" s="25" t="s">
        <v>80</v>
      </c>
      <c r="BK668" s="220">
        <f>ROUND(I668*H668,2)</f>
        <v>0</v>
      </c>
      <c r="BL668" s="25" t="s">
        <v>502</v>
      </c>
      <c r="BM668" s="25" t="s">
        <v>4084</v>
      </c>
    </row>
    <row r="669" spans="2:65" s="1" customFormat="1">
      <c r="B669" s="42"/>
      <c r="C669" s="64"/>
      <c r="D669" s="221" t="s">
        <v>506</v>
      </c>
      <c r="E669" s="64"/>
      <c r="F669" s="222" t="s">
        <v>9771</v>
      </c>
      <c r="G669" s="64"/>
      <c r="H669" s="64"/>
      <c r="I669" s="177"/>
      <c r="J669" s="64"/>
      <c r="K669" s="64"/>
      <c r="L669" s="62"/>
      <c r="M669" s="223"/>
      <c r="N669" s="43"/>
      <c r="O669" s="43"/>
      <c r="P669" s="43"/>
      <c r="Q669" s="43"/>
      <c r="R669" s="43"/>
      <c r="S669" s="43"/>
      <c r="T669" s="79"/>
      <c r="AT669" s="25" t="s">
        <v>506</v>
      </c>
      <c r="AU669" s="25" t="s">
        <v>80</v>
      </c>
    </row>
    <row r="670" spans="2:65" s="1" customFormat="1" ht="24">
      <c r="B670" s="42"/>
      <c r="C670" s="64"/>
      <c r="D670" s="227" t="s">
        <v>2254</v>
      </c>
      <c r="E670" s="64"/>
      <c r="F670" s="273" t="s">
        <v>9772</v>
      </c>
      <c r="G670" s="64"/>
      <c r="H670" s="64"/>
      <c r="I670" s="177"/>
      <c r="J670" s="64"/>
      <c r="K670" s="64"/>
      <c r="L670" s="62"/>
      <c r="M670" s="223"/>
      <c r="N670" s="43"/>
      <c r="O670" s="43"/>
      <c r="P670" s="43"/>
      <c r="Q670" s="43"/>
      <c r="R670" s="43"/>
      <c r="S670" s="43"/>
      <c r="T670" s="79"/>
      <c r="AT670" s="25" t="s">
        <v>2254</v>
      </c>
      <c r="AU670" s="25" t="s">
        <v>80</v>
      </c>
    </row>
    <row r="671" spans="2:65" s="1" customFormat="1" ht="16.5" customHeight="1">
      <c r="B671" s="42"/>
      <c r="C671" s="209" t="s">
        <v>2410</v>
      </c>
      <c r="D671" s="209" t="s">
        <v>498</v>
      </c>
      <c r="E671" s="210" t="s">
        <v>9773</v>
      </c>
      <c r="F671" s="211" t="s">
        <v>9774</v>
      </c>
      <c r="G671" s="212" t="s">
        <v>9577</v>
      </c>
      <c r="H671" s="213">
        <v>18</v>
      </c>
      <c r="I671" s="214"/>
      <c r="J671" s="215">
        <f>ROUND(I671*H671,2)</f>
        <v>0</v>
      </c>
      <c r="K671" s="211" t="s">
        <v>23</v>
      </c>
      <c r="L671" s="62"/>
      <c r="M671" s="216" t="s">
        <v>23</v>
      </c>
      <c r="N671" s="217" t="s">
        <v>44</v>
      </c>
      <c r="O671" s="43"/>
      <c r="P671" s="218">
        <f>O671*H671</f>
        <v>0</v>
      </c>
      <c r="Q671" s="218">
        <v>1</v>
      </c>
      <c r="R671" s="218">
        <f>Q671*H671</f>
        <v>18</v>
      </c>
      <c r="S671" s="218">
        <v>0</v>
      </c>
      <c r="T671" s="219">
        <f>S671*H671</f>
        <v>0</v>
      </c>
      <c r="AR671" s="25" t="s">
        <v>502</v>
      </c>
      <c r="AT671" s="25" t="s">
        <v>498</v>
      </c>
      <c r="AU671" s="25" t="s">
        <v>80</v>
      </c>
      <c r="AY671" s="25" t="s">
        <v>492</v>
      </c>
      <c r="BE671" s="220">
        <f>IF(N671="základní",J671,0)</f>
        <v>0</v>
      </c>
      <c r="BF671" s="220">
        <f>IF(N671="snížená",J671,0)</f>
        <v>0</v>
      </c>
      <c r="BG671" s="220">
        <f>IF(N671="zákl. přenesená",J671,0)</f>
        <v>0</v>
      </c>
      <c r="BH671" s="220">
        <f>IF(N671="sníž. přenesená",J671,0)</f>
        <v>0</v>
      </c>
      <c r="BI671" s="220">
        <f>IF(N671="nulová",J671,0)</f>
        <v>0</v>
      </c>
      <c r="BJ671" s="25" t="s">
        <v>80</v>
      </c>
      <c r="BK671" s="220">
        <f>ROUND(I671*H671,2)</f>
        <v>0</v>
      </c>
      <c r="BL671" s="25" t="s">
        <v>502</v>
      </c>
      <c r="BM671" s="25" t="s">
        <v>4096</v>
      </c>
    </row>
    <row r="672" spans="2:65" s="1" customFormat="1">
      <c r="B672" s="42"/>
      <c r="C672" s="64"/>
      <c r="D672" s="227" t="s">
        <v>506</v>
      </c>
      <c r="E672" s="64"/>
      <c r="F672" s="274" t="s">
        <v>9774</v>
      </c>
      <c r="G672" s="64"/>
      <c r="H672" s="64"/>
      <c r="I672" s="177"/>
      <c r="J672" s="64"/>
      <c r="K672" s="64"/>
      <c r="L672" s="62"/>
      <c r="M672" s="223"/>
      <c r="N672" s="43"/>
      <c r="O672" s="43"/>
      <c r="P672" s="43"/>
      <c r="Q672" s="43"/>
      <c r="R672" s="43"/>
      <c r="S672" s="43"/>
      <c r="T672" s="79"/>
      <c r="AT672" s="25" t="s">
        <v>506</v>
      </c>
      <c r="AU672" s="25" t="s">
        <v>80</v>
      </c>
    </row>
    <row r="673" spans="2:65" s="1" customFormat="1" ht="16.5" customHeight="1">
      <c r="B673" s="42"/>
      <c r="C673" s="209" t="s">
        <v>335</v>
      </c>
      <c r="D673" s="209" t="s">
        <v>498</v>
      </c>
      <c r="E673" s="210" t="s">
        <v>9952</v>
      </c>
      <c r="F673" s="211" t="s">
        <v>9953</v>
      </c>
      <c r="G673" s="212" t="s">
        <v>2537</v>
      </c>
      <c r="H673" s="213">
        <v>2</v>
      </c>
      <c r="I673" s="214"/>
      <c r="J673" s="215">
        <f>ROUND(I673*H673,2)</f>
        <v>0</v>
      </c>
      <c r="K673" s="211" t="s">
        <v>23</v>
      </c>
      <c r="L673" s="62"/>
      <c r="M673" s="216" t="s">
        <v>23</v>
      </c>
      <c r="N673" s="217" t="s">
        <v>44</v>
      </c>
      <c r="O673" s="43"/>
      <c r="P673" s="218">
        <f>O673*H673</f>
        <v>0</v>
      </c>
      <c r="Q673" s="218">
        <v>16</v>
      </c>
      <c r="R673" s="218">
        <f>Q673*H673</f>
        <v>32</v>
      </c>
      <c r="S673" s="218">
        <v>0</v>
      </c>
      <c r="T673" s="219">
        <f>S673*H673</f>
        <v>0</v>
      </c>
      <c r="AR673" s="25" t="s">
        <v>502</v>
      </c>
      <c r="AT673" s="25" t="s">
        <v>498</v>
      </c>
      <c r="AU673" s="25" t="s">
        <v>80</v>
      </c>
      <c r="AY673" s="25" t="s">
        <v>492</v>
      </c>
      <c r="BE673" s="220">
        <f>IF(N673="základní",J673,0)</f>
        <v>0</v>
      </c>
      <c r="BF673" s="220">
        <f>IF(N673="snížená",J673,0)</f>
        <v>0</v>
      </c>
      <c r="BG673" s="220">
        <f>IF(N673="zákl. přenesená",J673,0)</f>
        <v>0</v>
      </c>
      <c r="BH673" s="220">
        <f>IF(N673="sníž. přenesená",J673,0)</f>
        <v>0</v>
      </c>
      <c r="BI673" s="220">
        <f>IF(N673="nulová",J673,0)</f>
        <v>0</v>
      </c>
      <c r="BJ673" s="25" t="s">
        <v>80</v>
      </c>
      <c r="BK673" s="220">
        <f>ROUND(I673*H673,2)</f>
        <v>0</v>
      </c>
      <c r="BL673" s="25" t="s">
        <v>502</v>
      </c>
      <c r="BM673" s="25" t="s">
        <v>4109</v>
      </c>
    </row>
    <row r="674" spans="2:65" s="1" customFormat="1">
      <c r="B674" s="42"/>
      <c r="C674" s="64"/>
      <c r="D674" s="227" t="s">
        <v>506</v>
      </c>
      <c r="E674" s="64"/>
      <c r="F674" s="274" t="s">
        <v>9954</v>
      </c>
      <c r="G674" s="64"/>
      <c r="H674" s="64"/>
      <c r="I674" s="177"/>
      <c r="J674" s="64"/>
      <c r="K674" s="64"/>
      <c r="L674" s="62"/>
      <c r="M674" s="223"/>
      <c r="N674" s="43"/>
      <c r="O674" s="43"/>
      <c r="P674" s="43"/>
      <c r="Q674" s="43"/>
      <c r="R674" s="43"/>
      <c r="S674" s="43"/>
      <c r="T674" s="79"/>
      <c r="AT674" s="25" t="s">
        <v>506</v>
      </c>
      <c r="AU674" s="25" t="s">
        <v>80</v>
      </c>
    </row>
    <row r="675" spans="2:65" s="1" customFormat="1" ht="25.5" customHeight="1">
      <c r="B675" s="42"/>
      <c r="C675" s="209" t="s">
        <v>2415</v>
      </c>
      <c r="D675" s="209" t="s">
        <v>498</v>
      </c>
      <c r="E675" s="210" t="s">
        <v>9955</v>
      </c>
      <c r="F675" s="211" t="s">
        <v>9956</v>
      </c>
      <c r="G675" s="212" t="s">
        <v>2537</v>
      </c>
      <c r="H675" s="213">
        <v>4</v>
      </c>
      <c r="I675" s="214"/>
      <c r="J675" s="215">
        <f>ROUND(I675*H675,2)</f>
        <v>0</v>
      </c>
      <c r="K675" s="211" t="s">
        <v>23</v>
      </c>
      <c r="L675" s="62"/>
      <c r="M675" s="216" t="s">
        <v>23</v>
      </c>
      <c r="N675" s="217" t="s">
        <v>44</v>
      </c>
      <c r="O675" s="43"/>
      <c r="P675" s="218">
        <f>O675*H675</f>
        <v>0</v>
      </c>
      <c r="Q675" s="218">
        <v>14</v>
      </c>
      <c r="R675" s="218">
        <f>Q675*H675</f>
        <v>56</v>
      </c>
      <c r="S675" s="218">
        <v>0</v>
      </c>
      <c r="T675" s="219">
        <f>S675*H675</f>
        <v>0</v>
      </c>
      <c r="AR675" s="25" t="s">
        <v>502</v>
      </c>
      <c r="AT675" s="25" t="s">
        <v>498</v>
      </c>
      <c r="AU675" s="25" t="s">
        <v>80</v>
      </c>
      <c r="AY675" s="25" t="s">
        <v>492</v>
      </c>
      <c r="BE675" s="220">
        <f>IF(N675="základní",J675,0)</f>
        <v>0</v>
      </c>
      <c r="BF675" s="220">
        <f>IF(N675="snížená",J675,0)</f>
        <v>0</v>
      </c>
      <c r="BG675" s="220">
        <f>IF(N675="zákl. přenesená",J675,0)</f>
        <v>0</v>
      </c>
      <c r="BH675" s="220">
        <f>IF(N675="sníž. přenesená",J675,0)</f>
        <v>0</v>
      </c>
      <c r="BI675" s="220">
        <f>IF(N675="nulová",J675,0)</f>
        <v>0</v>
      </c>
      <c r="BJ675" s="25" t="s">
        <v>80</v>
      </c>
      <c r="BK675" s="220">
        <f>ROUND(I675*H675,2)</f>
        <v>0</v>
      </c>
      <c r="BL675" s="25" t="s">
        <v>502</v>
      </c>
      <c r="BM675" s="25" t="s">
        <v>4121</v>
      </c>
    </row>
    <row r="676" spans="2:65" s="1" customFormat="1" ht="24">
      <c r="B676" s="42"/>
      <c r="C676" s="64"/>
      <c r="D676" s="227" t="s">
        <v>506</v>
      </c>
      <c r="E676" s="64"/>
      <c r="F676" s="274" t="s">
        <v>9956</v>
      </c>
      <c r="G676" s="64"/>
      <c r="H676" s="64"/>
      <c r="I676" s="177"/>
      <c r="J676" s="64"/>
      <c r="K676" s="64"/>
      <c r="L676" s="62"/>
      <c r="M676" s="223"/>
      <c r="N676" s="43"/>
      <c r="O676" s="43"/>
      <c r="P676" s="43"/>
      <c r="Q676" s="43"/>
      <c r="R676" s="43"/>
      <c r="S676" s="43"/>
      <c r="T676" s="79"/>
      <c r="AT676" s="25" t="s">
        <v>506</v>
      </c>
      <c r="AU676" s="25" t="s">
        <v>80</v>
      </c>
    </row>
    <row r="677" spans="2:65" s="1" customFormat="1" ht="16.5" customHeight="1">
      <c r="B677" s="42"/>
      <c r="C677" s="209" t="s">
        <v>2418</v>
      </c>
      <c r="D677" s="209" t="s">
        <v>498</v>
      </c>
      <c r="E677" s="210" t="s">
        <v>9957</v>
      </c>
      <c r="F677" s="211" t="s">
        <v>9958</v>
      </c>
      <c r="G677" s="212" t="s">
        <v>2537</v>
      </c>
      <c r="H677" s="213">
        <v>4</v>
      </c>
      <c r="I677" s="214"/>
      <c r="J677" s="215">
        <f>ROUND(I677*H677,2)</f>
        <v>0</v>
      </c>
      <c r="K677" s="211" t="s">
        <v>23</v>
      </c>
      <c r="L677" s="62"/>
      <c r="M677" s="216" t="s">
        <v>23</v>
      </c>
      <c r="N677" s="217" t="s">
        <v>44</v>
      </c>
      <c r="O677" s="43"/>
      <c r="P677" s="218">
        <f>O677*H677</f>
        <v>0</v>
      </c>
      <c r="Q677" s="218">
        <v>20</v>
      </c>
      <c r="R677" s="218">
        <f>Q677*H677</f>
        <v>80</v>
      </c>
      <c r="S677" s="218">
        <v>0</v>
      </c>
      <c r="T677" s="219">
        <f>S677*H677</f>
        <v>0</v>
      </c>
      <c r="AR677" s="25" t="s">
        <v>502</v>
      </c>
      <c r="AT677" s="25" t="s">
        <v>498</v>
      </c>
      <c r="AU677" s="25" t="s">
        <v>80</v>
      </c>
      <c r="AY677" s="25" t="s">
        <v>492</v>
      </c>
      <c r="BE677" s="220">
        <f>IF(N677="základní",J677,0)</f>
        <v>0</v>
      </c>
      <c r="BF677" s="220">
        <f>IF(N677="snížená",J677,0)</f>
        <v>0</v>
      </c>
      <c r="BG677" s="220">
        <f>IF(N677="zákl. přenesená",J677,0)</f>
        <v>0</v>
      </c>
      <c r="BH677" s="220">
        <f>IF(N677="sníž. přenesená",J677,0)</f>
        <v>0</v>
      </c>
      <c r="BI677" s="220">
        <f>IF(N677="nulová",J677,0)</f>
        <v>0</v>
      </c>
      <c r="BJ677" s="25" t="s">
        <v>80</v>
      </c>
      <c r="BK677" s="220">
        <f>ROUND(I677*H677,2)</f>
        <v>0</v>
      </c>
      <c r="BL677" s="25" t="s">
        <v>502</v>
      </c>
      <c r="BM677" s="25" t="s">
        <v>4133</v>
      </c>
    </row>
    <row r="678" spans="2:65" s="1" customFormat="1">
      <c r="B678" s="42"/>
      <c r="C678" s="64"/>
      <c r="D678" s="227" t="s">
        <v>506</v>
      </c>
      <c r="E678" s="64"/>
      <c r="F678" s="274" t="s">
        <v>9958</v>
      </c>
      <c r="G678" s="64"/>
      <c r="H678" s="64"/>
      <c r="I678" s="177"/>
      <c r="J678" s="64"/>
      <c r="K678" s="64"/>
      <c r="L678" s="62"/>
      <c r="M678" s="223"/>
      <c r="N678" s="43"/>
      <c r="O678" s="43"/>
      <c r="P678" s="43"/>
      <c r="Q678" s="43"/>
      <c r="R678" s="43"/>
      <c r="S678" s="43"/>
      <c r="T678" s="79"/>
      <c r="AT678" s="25" t="s">
        <v>506</v>
      </c>
      <c r="AU678" s="25" t="s">
        <v>80</v>
      </c>
    </row>
    <row r="679" spans="2:65" s="1" customFormat="1" ht="16.5" customHeight="1">
      <c r="B679" s="42"/>
      <c r="C679" s="209" t="s">
        <v>2425</v>
      </c>
      <c r="D679" s="209" t="s">
        <v>498</v>
      </c>
      <c r="E679" s="210" t="s">
        <v>9959</v>
      </c>
      <c r="F679" s="211" t="s">
        <v>9960</v>
      </c>
      <c r="G679" s="212" t="s">
        <v>2537</v>
      </c>
      <c r="H679" s="213">
        <v>2</v>
      </c>
      <c r="I679" s="214"/>
      <c r="J679" s="215">
        <f>ROUND(I679*H679,2)</f>
        <v>0</v>
      </c>
      <c r="K679" s="211" t="s">
        <v>23</v>
      </c>
      <c r="L679" s="62"/>
      <c r="M679" s="216" t="s">
        <v>23</v>
      </c>
      <c r="N679" s="217" t="s">
        <v>44</v>
      </c>
      <c r="O679" s="43"/>
      <c r="P679" s="218">
        <f>O679*H679</f>
        <v>0</v>
      </c>
      <c r="Q679" s="218">
        <v>13.5</v>
      </c>
      <c r="R679" s="218">
        <f>Q679*H679</f>
        <v>27</v>
      </c>
      <c r="S679" s="218">
        <v>0</v>
      </c>
      <c r="T679" s="219">
        <f>S679*H679</f>
        <v>0</v>
      </c>
      <c r="AR679" s="25" t="s">
        <v>502</v>
      </c>
      <c r="AT679" s="25" t="s">
        <v>498</v>
      </c>
      <c r="AU679" s="25" t="s">
        <v>80</v>
      </c>
      <c r="AY679" s="25" t="s">
        <v>492</v>
      </c>
      <c r="BE679" s="220">
        <f>IF(N679="základní",J679,0)</f>
        <v>0</v>
      </c>
      <c r="BF679" s="220">
        <f>IF(N679="snížená",J679,0)</f>
        <v>0</v>
      </c>
      <c r="BG679" s="220">
        <f>IF(N679="zákl. přenesená",J679,0)</f>
        <v>0</v>
      </c>
      <c r="BH679" s="220">
        <f>IF(N679="sníž. přenesená",J679,0)</f>
        <v>0</v>
      </c>
      <c r="BI679" s="220">
        <f>IF(N679="nulová",J679,0)</f>
        <v>0</v>
      </c>
      <c r="BJ679" s="25" t="s">
        <v>80</v>
      </c>
      <c r="BK679" s="220">
        <f>ROUND(I679*H679,2)</f>
        <v>0</v>
      </c>
      <c r="BL679" s="25" t="s">
        <v>502</v>
      </c>
      <c r="BM679" s="25" t="s">
        <v>4145</v>
      </c>
    </row>
    <row r="680" spans="2:65" s="1" customFormat="1">
      <c r="B680" s="42"/>
      <c r="C680" s="64"/>
      <c r="D680" s="227" t="s">
        <v>506</v>
      </c>
      <c r="E680" s="64"/>
      <c r="F680" s="274" t="s">
        <v>9961</v>
      </c>
      <c r="G680" s="64"/>
      <c r="H680" s="64"/>
      <c r="I680" s="177"/>
      <c r="J680" s="64"/>
      <c r="K680" s="64"/>
      <c r="L680" s="62"/>
      <c r="M680" s="223"/>
      <c r="N680" s="43"/>
      <c r="O680" s="43"/>
      <c r="P680" s="43"/>
      <c r="Q680" s="43"/>
      <c r="R680" s="43"/>
      <c r="S680" s="43"/>
      <c r="T680" s="79"/>
      <c r="AT680" s="25" t="s">
        <v>506</v>
      </c>
      <c r="AU680" s="25" t="s">
        <v>80</v>
      </c>
    </row>
    <row r="681" spans="2:65" s="1" customFormat="1" ht="16.5" customHeight="1">
      <c r="B681" s="42"/>
      <c r="C681" s="209" t="s">
        <v>2429</v>
      </c>
      <c r="D681" s="209" t="s">
        <v>498</v>
      </c>
      <c r="E681" s="210" t="s">
        <v>9962</v>
      </c>
      <c r="F681" s="211" t="s">
        <v>9963</v>
      </c>
      <c r="G681" s="212" t="s">
        <v>2537</v>
      </c>
      <c r="H681" s="213">
        <v>2</v>
      </c>
      <c r="I681" s="214"/>
      <c r="J681" s="215">
        <f>ROUND(I681*H681,2)</f>
        <v>0</v>
      </c>
      <c r="K681" s="211" t="s">
        <v>23</v>
      </c>
      <c r="L681" s="62"/>
      <c r="M681" s="216" t="s">
        <v>23</v>
      </c>
      <c r="N681" s="217" t="s">
        <v>44</v>
      </c>
      <c r="O681" s="43"/>
      <c r="P681" s="218">
        <f>O681*H681</f>
        <v>0</v>
      </c>
      <c r="Q681" s="218">
        <v>7</v>
      </c>
      <c r="R681" s="218">
        <f>Q681*H681</f>
        <v>14</v>
      </c>
      <c r="S681" s="218">
        <v>0</v>
      </c>
      <c r="T681" s="219">
        <f>S681*H681</f>
        <v>0</v>
      </c>
      <c r="AR681" s="25" t="s">
        <v>502</v>
      </c>
      <c r="AT681" s="25" t="s">
        <v>498</v>
      </c>
      <c r="AU681" s="25" t="s">
        <v>80</v>
      </c>
      <c r="AY681" s="25" t="s">
        <v>492</v>
      </c>
      <c r="BE681" s="220">
        <f>IF(N681="základní",J681,0)</f>
        <v>0</v>
      </c>
      <c r="BF681" s="220">
        <f>IF(N681="snížená",J681,0)</f>
        <v>0</v>
      </c>
      <c r="BG681" s="220">
        <f>IF(N681="zákl. přenesená",J681,0)</f>
        <v>0</v>
      </c>
      <c r="BH681" s="220">
        <f>IF(N681="sníž. přenesená",J681,0)</f>
        <v>0</v>
      </c>
      <c r="BI681" s="220">
        <f>IF(N681="nulová",J681,0)</f>
        <v>0</v>
      </c>
      <c r="BJ681" s="25" t="s">
        <v>80</v>
      </c>
      <c r="BK681" s="220">
        <f>ROUND(I681*H681,2)</f>
        <v>0</v>
      </c>
      <c r="BL681" s="25" t="s">
        <v>502</v>
      </c>
      <c r="BM681" s="25" t="s">
        <v>4155</v>
      </c>
    </row>
    <row r="682" spans="2:65" s="1" customFormat="1">
      <c r="B682" s="42"/>
      <c r="C682" s="64"/>
      <c r="D682" s="221" t="s">
        <v>506</v>
      </c>
      <c r="E682" s="64"/>
      <c r="F682" s="222" t="s">
        <v>9963</v>
      </c>
      <c r="G682" s="64"/>
      <c r="H682" s="64"/>
      <c r="I682" s="177"/>
      <c r="J682" s="64"/>
      <c r="K682" s="64"/>
      <c r="L682" s="62"/>
      <c r="M682" s="223"/>
      <c r="N682" s="43"/>
      <c r="O682" s="43"/>
      <c r="P682" s="43"/>
      <c r="Q682" s="43"/>
      <c r="R682" s="43"/>
      <c r="S682" s="43"/>
      <c r="T682" s="79"/>
      <c r="AT682" s="25" t="s">
        <v>506</v>
      </c>
      <c r="AU682" s="25" t="s">
        <v>80</v>
      </c>
    </row>
    <row r="683" spans="2:65" s="1" customFormat="1" ht="24">
      <c r="B683" s="42"/>
      <c r="C683" s="64"/>
      <c r="D683" s="227" t="s">
        <v>2254</v>
      </c>
      <c r="E683" s="64"/>
      <c r="F683" s="273" t="s">
        <v>9800</v>
      </c>
      <c r="G683" s="64"/>
      <c r="H683" s="64"/>
      <c r="I683" s="177"/>
      <c r="J683" s="64"/>
      <c r="K683" s="64"/>
      <c r="L683" s="62"/>
      <c r="M683" s="223"/>
      <c r="N683" s="43"/>
      <c r="O683" s="43"/>
      <c r="P683" s="43"/>
      <c r="Q683" s="43"/>
      <c r="R683" s="43"/>
      <c r="S683" s="43"/>
      <c r="T683" s="79"/>
      <c r="AT683" s="25" t="s">
        <v>2254</v>
      </c>
      <c r="AU683" s="25" t="s">
        <v>80</v>
      </c>
    </row>
    <row r="684" spans="2:65" s="1" customFormat="1" ht="16.5" customHeight="1">
      <c r="B684" s="42"/>
      <c r="C684" s="209" t="s">
        <v>2433</v>
      </c>
      <c r="D684" s="209" t="s">
        <v>498</v>
      </c>
      <c r="E684" s="210" t="s">
        <v>9964</v>
      </c>
      <c r="F684" s="211" t="s">
        <v>9853</v>
      </c>
      <c r="G684" s="212" t="s">
        <v>2537</v>
      </c>
      <c r="H684" s="213">
        <v>8</v>
      </c>
      <c r="I684" s="214"/>
      <c r="J684" s="215">
        <f>ROUND(I684*H684,2)</f>
        <v>0</v>
      </c>
      <c r="K684" s="211" t="s">
        <v>23</v>
      </c>
      <c r="L684" s="62"/>
      <c r="M684" s="216" t="s">
        <v>23</v>
      </c>
      <c r="N684" s="217" t="s">
        <v>44</v>
      </c>
      <c r="O684" s="43"/>
      <c r="P684" s="218">
        <f>O684*H684</f>
        <v>0</v>
      </c>
      <c r="Q684" s="218">
        <v>6.2</v>
      </c>
      <c r="R684" s="218">
        <f>Q684*H684</f>
        <v>49.6</v>
      </c>
      <c r="S684" s="218">
        <v>0</v>
      </c>
      <c r="T684" s="219">
        <f>S684*H684</f>
        <v>0</v>
      </c>
      <c r="AR684" s="25" t="s">
        <v>502</v>
      </c>
      <c r="AT684" s="25" t="s">
        <v>498</v>
      </c>
      <c r="AU684" s="25" t="s">
        <v>80</v>
      </c>
      <c r="AY684" s="25" t="s">
        <v>492</v>
      </c>
      <c r="BE684" s="220">
        <f>IF(N684="základní",J684,0)</f>
        <v>0</v>
      </c>
      <c r="BF684" s="220">
        <f>IF(N684="snížená",J684,0)</f>
        <v>0</v>
      </c>
      <c r="BG684" s="220">
        <f>IF(N684="zákl. přenesená",J684,0)</f>
        <v>0</v>
      </c>
      <c r="BH684" s="220">
        <f>IF(N684="sníž. přenesená",J684,0)</f>
        <v>0</v>
      </c>
      <c r="BI684" s="220">
        <f>IF(N684="nulová",J684,0)</f>
        <v>0</v>
      </c>
      <c r="BJ684" s="25" t="s">
        <v>80</v>
      </c>
      <c r="BK684" s="220">
        <f>ROUND(I684*H684,2)</f>
        <v>0</v>
      </c>
      <c r="BL684" s="25" t="s">
        <v>502</v>
      </c>
      <c r="BM684" s="25" t="s">
        <v>4165</v>
      </c>
    </row>
    <row r="685" spans="2:65" s="1" customFormat="1">
      <c r="B685" s="42"/>
      <c r="C685" s="64"/>
      <c r="D685" s="221" t="s">
        <v>506</v>
      </c>
      <c r="E685" s="64"/>
      <c r="F685" s="222" t="s">
        <v>9853</v>
      </c>
      <c r="G685" s="64"/>
      <c r="H685" s="64"/>
      <c r="I685" s="177"/>
      <c r="J685" s="64"/>
      <c r="K685" s="64"/>
      <c r="L685" s="62"/>
      <c r="M685" s="223"/>
      <c r="N685" s="43"/>
      <c r="O685" s="43"/>
      <c r="P685" s="43"/>
      <c r="Q685" s="43"/>
      <c r="R685" s="43"/>
      <c r="S685" s="43"/>
      <c r="T685" s="79"/>
      <c r="AT685" s="25" t="s">
        <v>506</v>
      </c>
      <c r="AU685" s="25" t="s">
        <v>80</v>
      </c>
    </row>
    <row r="686" spans="2:65" s="1" customFormat="1" ht="24">
      <c r="B686" s="42"/>
      <c r="C686" s="64"/>
      <c r="D686" s="227" t="s">
        <v>2254</v>
      </c>
      <c r="E686" s="64"/>
      <c r="F686" s="273" t="s">
        <v>9800</v>
      </c>
      <c r="G686" s="64"/>
      <c r="H686" s="64"/>
      <c r="I686" s="177"/>
      <c r="J686" s="64"/>
      <c r="K686" s="64"/>
      <c r="L686" s="62"/>
      <c r="M686" s="223"/>
      <c r="N686" s="43"/>
      <c r="O686" s="43"/>
      <c r="P686" s="43"/>
      <c r="Q686" s="43"/>
      <c r="R686" s="43"/>
      <c r="S686" s="43"/>
      <c r="T686" s="79"/>
      <c r="AT686" s="25" t="s">
        <v>2254</v>
      </c>
      <c r="AU686" s="25" t="s">
        <v>80</v>
      </c>
    </row>
    <row r="687" spans="2:65" s="1" customFormat="1" ht="16.5" customHeight="1">
      <c r="B687" s="42"/>
      <c r="C687" s="209" t="s">
        <v>2437</v>
      </c>
      <c r="D687" s="209" t="s">
        <v>498</v>
      </c>
      <c r="E687" s="210" t="s">
        <v>9941</v>
      </c>
      <c r="F687" s="211" t="s">
        <v>9942</v>
      </c>
      <c r="G687" s="212" t="s">
        <v>2537</v>
      </c>
      <c r="H687" s="213">
        <v>3</v>
      </c>
      <c r="I687" s="214"/>
      <c r="J687" s="215">
        <f>ROUND(I687*H687,2)</f>
        <v>0</v>
      </c>
      <c r="K687" s="211" t="s">
        <v>23</v>
      </c>
      <c r="L687" s="62"/>
      <c r="M687" s="216" t="s">
        <v>23</v>
      </c>
      <c r="N687" s="217" t="s">
        <v>44</v>
      </c>
      <c r="O687" s="43"/>
      <c r="P687" s="218">
        <f>O687*H687</f>
        <v>0</v>
      </c>
      <c r="Q687" s="218">
        <v>0</v>
      </c>
      <c r="R687" s="218">
        <f>Q687*H687</f>
        <v>0</v>
      </c>
      <c r="S687" s="218">
        <v>0</v>
      </c>
      <c r="T687" s="219">
        <f>S687*H687</f>
        <v>0</v>
      </c>
      <c r="AR687" s="25" t="s">
        <v>502</v>
      </c>
      <c r="AT687" s="25" t="s">
        <v>498</v>
      </c>
      <c r="AU687" s="25" t="s">
        <v>80</v>
      </c>
      <c r="AY687" s="25" t="s">
        <v>492</v>
      </c>
      <c r="BE687" s="220">
        <f>IF(N687="základní",J687,0)</f>
        <v>0</v>
      </c>
      <c r="BF687" s="220">
        <f>IF(N687="snížená",J687,0)</f>
        <v>0</v>
      </c>
      <c r="BG687" s="220">
        <f>IF(N687="zákl. přenesená",J687,0)</f>
        <v>0</v>
      </c>
      <c r="BH687" s="220">
        <f>IF(N687="sníž. přenesená",J687,0)</f>
        <v>0</v>
      </c>
      <c r="BI687" s="220">
        <f>IF(N687="nulová",J687,0)</f>
        <v>0</v>
      </c>
      <c r="BJ687" s="25" t="s">
        <v>80</v>
      </c>
      <c r="BK687" s="220">
        <f>ROUND(I687*H687,2)</f>
        <v>0</v>
      </c>
      <c r="BL687" s="25" t="s">
        <v>502</v>
      </c>
      <c r="BM687" s="25" t="s">
        <v>4175</v>
      </c>
    </row>
    <row r="688" spans="2:65" s="1" customFormat="1">
      <c r="B688" s="42"/>
      <c r="C688" s="64"/>
      <c r="D688" s="227" t="s">
        <v>506</v>
      </c>
      <c r="E688" s="64"/>
      <c r="F688" s="274" t="s">
        <v>9849</v>
      </c>
      <c r="G688" s="64"/>
      <c r="H688" s="64"/>
      <c r="I688" s="177"/>
      <c r="J688" s="64"/>
      <c r="K688" s="64"/>
      <c r="L688" s="62"/>
      <c r="M688" s="223"/>
      <c r="N688" s="43"/>
      <c r="O688" s="43"/>
      <c r="P688" s="43"/>
      <c r="Q688" s="43"/>
      <c r="R688" s="43"/>
      <c r="S688" s="43"/>
      <c r="T688" s="79"/>
      <c r="AT688" s="25" t="s">
        <v>506</v>
      </c>
      <c r="AU688" s="25" t="s">
        <v>80</v>
      </c>
    </row>
    <row r="689" spans="2:65" s="1" customFormat="1" ht="16.5" customHeight="1">
      <c r="B689" s="42"/>
      <c r="C689" s="209" t="s">
        <v>2441</v>
      </c>
      <c r="D689" s="209" t="s">
        <v>498</v>
      </c>
      <c r="E689" s="210" t="s">
        <v>9965</v>
      </c>
      <c r="F689" s="211" t="s">
        <v>9966</v>
      </c>
      <c r="G689" s="212" t="s">
        <v>2537</v>
      </c>
      <c r="H689" s="213">
        <v>4</v>
      </c>
      <c r="I689" s="214"/>
      <c r="J689" s="215">
        <f>ROUND(I689*H689,2)</f>
        <v>0</v>
      </c>
      <c r="K689" s="211" t="s">
        <v>23</v>
      </c>
      <c r="L689" s="62"/>
      <c r="M689" s="216" t="s">
        <v>23</v>
      </c>
      <c r="N689" s="217" t="s">
        <v>44</v>
      </c>
      <c r="O689" s="43"/>
      <c r="P689" s="218">
        <f>O689*H689</f>
        <v>0</v>
      </c>
      <c r="Q689" s="218">
        <v>2</v>
      </c>
      <c r="R689" s="218">
        <f>Q689*H689</f>
        <v>8</v>
      </c>
      <c r="S689" s="218">
        <v>0</v>
      </c>
      <c r="T689" s="219">
        <f>S689*H689</f>
        <v>0</v>
      </c>
      <c r="AR689" s="25" t="s">
        <v>502</v>
      </c>
      <c r="AT689" s="25" t="s">
        <v>498</v>
      </c>
      <c r="AU689" s="25" t="s">
        <v>80</v>
      </c>
      <c r="AY689" s="25" t="s">
        <v>492</v>
      </c>
      <c r="BE689" s="220">
        <f>IF(N689="základní",J689,0)</f>
        <v>0</v>
      </c>
      <c r="BF689" s="220">
        <f>IF(N689="snížená",J689,0)</f>
        <v>0</v>
      </c>
      <c r="BG689" s="220">
        <f>IF(N689="zákl. přenesená",J689,0)</f>
        <v>0</v>
      </c>
      <c r="BH689" s="220">
        <f>IF(N689="sníž. přenesená",J689,0)</f>
        <v>0</v>
      </c>
      <c r="BI689" s="220">
        <f>IF(N689="nulová",J689,0)</f>
        <v>0</v>
      </c>
      <c r="BJ689" s="25" t="s">
        <v>80</v>
      </c>
      <c r="BK689" s="220">
        <f>ROUND(I689*H689,2)</f>
        <v>0</v>
      </c>
      <c r="BL689" s="25" t="s">
        <v>502</v>
      </c>
      <c r="BM689" s="25" t="s">
        <v>4185</v>
      </c>
    </row>
    <row r="690" spans="2:65" s="1" customFormat="1">
      <c r="B690" s="42"/>
      <c r="C690" s="64"/>
      <c r="D690" s="227" t="s">
        <v>506</v>
      </c>
      <c r="E690" s="64"/>
      <c r="F690" s="274" t="s">
        <v>9967</v>
      </c>
      <c r="G690" s="64"/>
      <c r="H690" s="64"/>
      <c r="I690" s="177"/>
      <c r="J690" s="64"/>
      <c r="K690" s="64"/>
      <c r="L690" s="62"/>
      <c r="M690" s="223"/>
      <c r="N690" s="43"/>
      <c r="O690" s="43"/>
      <c r="P690" s="43"/>
      <c r="Q690" s="43"/>
      <c r="R690" s="43"/>
      <c r="S690" s="43"/>
      <c r="T690" s="79"/>
      <c r="AT690" s="25" t="s">
        <v>506</v>
      </c>
      <c r="AU690" s="25" t="s">
        <v>80</v>
      </c>
    </row>
    <row r="691" spans="2:65" s="1" customFormat="1" ht="16.5" customHeight="1">
      <c r="B691" s="42"/>
      <c r="C691" s="209" t="s">
        <v>2444</v>
      </c>
      <c r="D691" s="209" t="s">
        <v>498</v>
      </c>
      <c r="E691" s="210" t="s">
        <v>9626</v>
      </c>
      <c r="F691" s="211" t="s">
        <v>9627</v>
      </c>
      <c r="G691" s="212" t="s">
        <v>2537</v>
      </c>
      <c r="H691" s="213">
        <v>1</v>
      </c>
      <c r="I691" s="214"/>
      <c r="J691" s="215">
        <f>ROUND(I691*H691,2)</f>
        <v>0</v>
      </c>
      <c r="K691" s="211" t="s">
        <v>23</v>
      </c>
      <c r="L691" s="62"/>
      <c r="M691" s="216" t="s">
        <v>23</v>
      </c>
      <c r="N691" s="217" t="s">
        <v>44</v>
      </c>
      <c r="O691" s="43"/>
      <c r="P691" s="218">
        <f>O691*H691</f>
        <v>0</v>
      </c>
      <c r="Q691" s="218">
        <v>0</v>
      </c>
      <c r="R691" s="218">
        <f>Q691*H691</f>
        <v>0</v>
      </c>
      <c r="S691" s="218">
        <v>0</v>
      </c>
      <c r="T691" s="219">
        <f>S691*H691</f>
        <v>0</v>
      </c>
      <c r="AR691" s="25" t="s">
        <v>502</v>
      </c>
      <c r="AT691" s="25" t="s">
        <v>498</v>
      </c>
      <c r="AU691" s="25" t="s">
        <v>80</v>
      </c>
      <c r="AY691" s="25" t="s">
        <v>492</v>
      </c>
      <c r="BE691" s="220">
        <f>IF(N691="základní",J691,0)</f>
        <v>0</v>
      </c>
      <c r="BF691" s="220">
        <f>IF(N691="snížená",J691,0)</f>
        <v>0</v>
      </c>
      <c r="BG691" s="220">
        <f>IF(N691="zákl. přenesená",J691,0)</f>
        <v>0</v>
      </c>
      <c r="BH691" s="220">
        <f>IF(N691="sníž. přenesená",J691,0)</f>
        <v>0</v>
      </c>
      <c r="BI691" s="220">
        <f>IF(N691="nulová",J691,0)</f>
        <v>0</v>
      </c>
      <c r="BJ691" s="25" t="s">
        <v>80</v>
      </c>
      <c r="BK691" s="220">
        <f>ROUND(I691*H691,2)</f>
        <v>0</v>
      </c>
      <c r="BL691" s="25" t="s">
        <v>502</v>
      </c>
      <c r="BM691" s="25" t="s">
        <v>4195</v>
      </c>
    </row>
    <row r="692" spans="2:65" s="1" customFormat="1">
      <c r="B692" s="42"/>
      <c r="C692" s="64"/>
      <c r="D692" s="227" t="s">
        <v>506</v>
      </c>
      <c r="E692" s="64"/>
      <c r="F692" s="274" t="s">
        <v>9628</v>
      </c>
      <c r="G692" s="64"/>
      <c r="H692" s="64"/>
      <c r="I692" s="177"/>
      <c r="J692" s="64"/>
      <c r="K692" s="64"/>
      <c r="L692" s="62"/>
      <c r="M692" s="223"/>
      <c r="N692" s="43"/>
      <c r="O692" s="43"/>
      <c r="P692" s="43"/>
      <c r="Q692" s="43"/>
      <c r="R692" s="43"/>
      <c r="S692" s="43"/>
      <c r="T692" s="79"/>
      <c r="AT692" s="25" t="s">
        <v>506</v>
      </c>
      <c r="AU692" s="25" t="s">
        <v>80</v>
      </c>
    </row>
    <row r="693" spans="2:65" s="1" customFormat="1" ht="16.5" customHeight="1">
      <c r="B693" s="42"/>
      <c r="C693" s="209" t="s">
        <v>2450</v>
      </c>
      <c r="D693" s="209" t="s">
        <v>498</v>
      </c>
      <c r="E693" s="210" t="s">
        <v>9968</v>
      </c>
      <c r="F693" s="211" t="s">
        <v>9630</v>
      </c>
      <c r="G693" s="212" t="s">
        <v>2537</v>
      </c>
      <c r="H693" s="213">
        <v>2</v>
      </c>
      <c r="I693" s="214"/>
      <c r="J693" s="215">
        <f>ROUND(I693*H693,2)</f>
        <v>0</v>
      </c>
      <c r="K693" s="211" t="s">
        <v>23</v>
      </c>
      <c r="L693" s="62"/>
      <c r="M693" s="216" t="s">
        <v>23</v>
      </c>
      <c r="N693" s="217" t="s">
        <v>44</v>
      </c>
      <c r="O693" s="43"/>
      <c r="P693" s="218">
        <f>O693*H693</f>
        <v>0</v>
      </c>
      <c r="Q693" s="218">
        <v>0.7</v>
      </c>
      <c r="R693" s="218">
        <f>Q693*H693</f>
        <v>1.4</v>
      </c>
      <c r="S693" s="218">
        <v>0</v>
      </c>
      <c r="T693" s="219">
        <f>S693*H693</f>
        <v>0</v>
      </c>
      <c r="AR693" s="25" t="s">
        <v>502</v>
      </c>
      <c r="AT693" s="25" t="s">
        <v>498</v>
      </c>
      <c r="AU693" s="25" t="s">
        <v>80</v>
      </c>
      <c r="AY693" s="25" t="s">
        <v>492</v>
      </c>
      <c r="BE693" s="220">
        <f>IF(N693="základní",J693,0)</f>
        <v>0</v>
      </c>
      <c r="BF693" s="220">
        <f>IF(N693="snížená",J693,0)</f>
        <v>0</v>
      </c>
      <c r="BG693" s="220">
        <f>IF(N693="zákl. přenesená",J693,0)</f>
        <v>0</v>
      </c>
      <c r="BH693" s="220">
        <f>IF(N693="sníž. přenesená",J693,0)</f>
        <v>0</v>
      </c>
      <c r="BI693" s="220">
        <f>IF(N693="nulová",J693,0)</f>
        <v>0</v>
      </c>
      <c r="BJ693" s="25" t="s">
        <v>80</v>
      </c>
      <c r="BK693" s="220">
        <f>ROUND(I693*H693,2)</f>
        <v>0</v>
      </c>
      <c r="BL693" s="25" t="s">
        <v>502</v>
      </c>
      <c r="BM693" s="25" t="s">
        <v>4205</v>
      </c>
    </row>
    <row r="694" spans="2:65" s="1" customFormat="1">
      <c r="B694" s="42"/>
      <c r="C694" s="64"/>
      <c r="D694" s="227" t="s">
        <v>506</v>
      </c>
      <c r="E694" s="64"/>
      <c r="F694" s="274" t="s">
        <v>9630</v>
      </c>
      <c r="G694" s="64"/>
      <c r="H694" s="64"/>
      <c r="I694" s="177"/>
      <c r="J694" s="64"/>
      <c r="K694" s="64"/>
      <c r="L694" s="62"/>
      <c r="M694" s="223"/>
      <c r="N694" s="43"/>
      <c r="O694" s="43"/>
      <c r="P694" s="43"/>
      <c r="Q694" s="43"/>
      <c r="R694" s="43"/>
      <c r="S694" s="43"/>
      <c r="T694" s="79"/>
      <c r="AT694" s="25" t="s">
        <v>506</v>
      </c>
      <c r="AU694" s="25" t="s">
        <v>80</v>
      </c>
    </row>
    <row r="695" spans="2:65" s="1" customFormat="1" ht="16.5" customHeight="1">
      <c r="B695" s="42"/>
      <c r="C695" s="209" t="s">
        <v>2454</v>
      </c>
      <c r="D695" s="209" t="s">
        <v>498</v>
      </c>
      <c r="E695" s="210" t="s">
        <v>9969</v>
      </c>
      <c r="F695" s="211" t="s">
        <v>9970</v>
      </c>
      <c r="G695" s="212" t="s">
        <v>2537</v>
      </c>
      <c r="H695" s="213">
        <v>1</v>
      </c>
      <c r="I695" s="214"/>
      <c r="J695" s="215">
        <f>ROUND(I695*H695,2)</f>
        <v>0</v>
      </c>
      <c r="K695" s="211" t="s">
        <v>23</v>
      </c>
      <c r="L695" s="62"/>
      <c r="M695" s="216" t="s">
        <v>23</v>
      </c>
      <c r="N695" s="217" t="s">
        <v>44</v>
      </c>
      <c r="O695" s="43"/>
      <c r="P695" s="218">
        <f>O695*H695</f>
        <v>0</v>
      </c>
      <c r="Q695" s="218">
        <v>2</v>
      </c>
      <c r="R695" s="218">
        <f>Q695*H695</f>
        <v>2</v>
      </c>
      <c r="S695" s="218">
        <v>0</v>
      </c>
      <c r="T695" s="219">
        <f>S695*H695</f>
        <v>0</v>
      </c>
      <c r="AR695" s="25" t="s">
        <v>502</v>
      </c>
      <c r="AT695" s="25" t="s">
        <v>498</v>
      </c>
      <c r="AU695" s="25" t="s">
        <v>80</v>
      </c>
      <c r="AY695" s="25" t="s">
        <v>492</v>
      </c>
      <c r="BE695" s="220">
        <f>IF(N695="základní",J695,0)</f>
        <v>0</v>
      </c>
      <c r="BF695" s="220">
        <f>IF(N695="snížená",J695,0)</f>
        <v>0</v>
      </c>
      <c r="BG695" s="220">
        <f>IF(N695="zákl. přenesená",J695,0)</f>
        <v>0</v>
      </c>
      <c r="BH695" s="220">
        <f>IF(N695="sníž. přenesená",J695,0)</f>
        <v>0</v>
      </c>
      <c r="BI695" s="220">
        <f>IF(N695="nulová",J695,0)</f>
        <v>0</v>
      </c>
      <c r="BJ695" s="25" t="s">
        <v>80</v>
      </c>
      <c r="BK695" s="220">
        <f>ROUND(I695*H695,2)</f>
        <v>0</v>
      </c>
      <c r="BL695" s="25" t="s">
        <v>502</v>
      </c>
      <c r="BM695" s="25" t="s">
        <v>4215</v>
      </c>
    </row>
    <row r="696" spans="2:65" s="1" customFormat="1">
      <c r="B696" s="42"/>
      <c r="C696" s="64"/>
      <c r="D696" s="227" t="s">
        <v>506</v>
      </c>
      <c r="E696" s="64"/>
      <c r="F696" s="274" t="s">
        <v>9970</v>
      </c>
      <c r="G696" s="64"/>
      <c r="H696" s="64"/>
      <c r="I696" s="177"/>
      <c r="J696" s="64"/>
      <c r="K696" s="64"/>
      <c r="L696" s="62"/>
      <c r="M696" s="223"/>
      <c r="N696" s="43"/>
      <c r="O696" s="43"/>
      <c r="P696" s="43"/>
      <c r="Q696" s="43"/>
      <c r="R696" s="43"/>
      <c r="S696" s="43"/>
      <c r="T696" s="79"/>
      <c r="AT696" s="25" t="s">
        <v>506</v>
      </c>
      <c r="AU696" s="25" t="s">
        <v>80</v>
      </c>
    </row>
    <row r="697" spans="2:65" s="1" customFormat="1" ht="16.5" customHeight="1">
      <c r="B697" s="42"/>
      <c r="C697" s="209" t="s">
        <v>2458</v>
      </c>
      <c r="D697" s="209" t="s">
        <v>498</v>
      </c>
      <c r="E697" s="210" t="s">
        <v>9971</v>
      </c>
      <c r="F697" s="211" t="s">
        <v>9972</v>
      </c>
      <c r="G697" s="212" t="s">
        <v>2537</v>
      </c>
      <c r="H697" s="213">
        <v>1</v>
      </c>
      <c r="I697" s="214"/>
      <c r="J697" s="215">
        <f>ROUND(I697*H697,2)</f>
        <v>0</v>
      </c>
      <c r="K697" s="211" t="s">
        <v>23</v>
      </c>
      <c r="L697" s="62"/>
      <c r="M697" s="216" t="s">
        <v>23</v>
      </c>
      <c r="N697" s="217" t="s">
        <v>44</v>
      </c>
      <c r="O697" s="43"/>
      <c r="P697" s="218">
        <f>O697*H697</f>
        <v>0</v>
      </c>
      <c r="Q697" s="218">
        <v>13</v>
      </c>
      <c r="R697" s="218">
        <f>Q697*H697</f>
        <v>13</v>
      </c>
      <c r="S697" s="218">
        <v>0</v>
      </c>
      <c r="T697" s="219">
        <f>S697*H697</f>
        <v>0</v>
      </c>
      <c r="AR697" s="25" t="s">
        <v>502</v>
      </c>
      <c r="AT697" s="25" t="s">
        <v>498</v>
      </c>
      <c r="AU697" s="25" t="s">
        <v>80</v>
      </c>
      <c r="AY697" s="25" t="s">
        <v>492</v>
      </c>
      <c r="BE697" s="220">
        <f>IF(N697="základní",J697,0)</f>
        <v>0</v>
      </c>
      <c r="BF697" s="220">
        <f>IF(N697="snížená",J697,0)</f>
        <v>0</v>
      </c>
      <c r="BG697" s="220">
        <f>IF(N697="zákl. přenesená",J697,0)</f>
        <v>0</v>
      </c>
      <c r="BH697" s="220">
        <f>IF(N697="sníž. přenesená",J697,0)</f>
        <v>0</v>
      </c>
      <c r="BI697" s="220">
        <f>IF(N697="nulová",J697,0)</f>
        <v>0</v>
      </c>
      <c r="BJ697" s="25" t="s">
        <v>80</v>
      </c>
      <c r="BK697" s="220">
        <f>ROUND(I697*H697,2)</f>
        <v>0</v>
      </c>
      <c r="BL697" s="25" t="s">
        <v>502</v>
      </c>
      <c r="BM697" s="25" t="s">
        <v>4225</v>
      </c>
    </row>
    <row r="698" spans="2:65" s="1" customFormat="1">
      <c r="B698" s="42"/>
      <c r="C698" s="64"/>
      <c r="D698" s="227" t="s">
        <v>506</v>
      </c>
      <c r="E698" s="64"/>
      <c r="F698" s="274" t="s">
        <v>9973</v>
      </c>
      <c r="G698" s="64"/>
      <c r="H698" s="64"/>
      <c r="I698" s="177"/>
      <c r="J698" s="64"/>
      <c r="K698" s="64"/>
      <c r="L698" s="62"/>
      <c r="M698" s="223"/>
      <c r="N698" s="43"/>
      <c r="O698" s="43"/>
      <c r="P698" s="43"/>
      <c r="Q698" s="43"/>
      <c r="R698" s="43"/>
      <c r="S698" s="43"/>
      <c r="T698" s="79"/>
      <c r="AT698" s="25" t="s">
        <v>506</v>
      </c>
      <c r="AU698" s="25" t="s">
        <v>80</v>
      </c>
    </row>
    <row r="699" spans="2:65" s="1" customFormat="1" ht="16.5" customHeight="1">
      <c r="B699" s="42"/>
      <c r="C699" s="209" t="s">
        <v>2462</v>
      </c>
      <c r="D699" s="209" t="s">
        <v>498</v>
      </c>
      <c r="E699" s="210" t="s">
        <v>9974</v>
      </c>
      <c r="F699" s="211" t="s">
        <v>9975</v>
      </c>
      <c r="G699" s="212" t="s">
        <v>2537</v>
      </c>
      <c r="H699" s="213">
        <v>2</v>
      </c>
      <c r="I699" s="214"/>
      <c r="J699" s="215">
        <f>ROUND(I699*H699,2)</f>
        <v>0</v>
      </c>
      <c r="K699" s="211" t="s">
        <v>23</v>
      </c>
      <c r="L699" s="62"/>
      <c r="M699" s="216" t="s">
        <v>23</v>
      </c>
      <c r="N699" s="217" t="s">
        <v>44</v>
      </c>
      <c r="O699" s="43"/>
      <c r="P699" s="218">
        <f>O699*H699</f>
        <v>0</v>
      </c>
      <c r="Q699" s="218">
        <v>2</v>
      </c>
      <c r="R699" s="218">
        <f>Q699*H699</f>
        <v>4</v>
      </c>
      <c r="S699" s="218">
        <v>0</v>
      </c>
      <c r="T699" s="219">
        <f>S699*H699</f>
        <v>0</v>
      </c>
      <c r="AR699" s="25" t="s">
        <v>502</v>
      </c>
      <c r="AT699" s="25" t="s">
        <v>498</v>
      </c>
      <c r="AU699" s="25" t="s">
        <v>80</v>
      </c>
      <c r="AY699" s="25" t="s">
        <v>492</v>
      </c>
      <c r="BE699" s="220">
        <f>IF(N699="základní",J699,0)</f>
        <v>0</v>
      </c>
      <c r="BF699" s="220">
        <f>IF(N699="snížená",J699,0)</f>
        <v>0</v>
      </c>
      <c r="BG699" s="220">
        <f>IF(N699="zákl. přenesená",J699,0)</f>
        <v>0</v>
      </c>
      <c r="BH699" s="220">
        <f>IF(N699="sníž. přenesená",J699,0)</f>
        <v>0</v>
      </c>
      <c r="BI699" s="220">
        <f>IF(N699="nulová",J699,0)</f>
        <v>0</v>
      </c>
      <c r="BJ699" s="25" t="s">
        <v>80</v>
      </c>
      <c r="BK699" s="220">
        <f>ROUND(I699*H699,2)</f>
        <v>0</v>
      </c>
      <c r="BL699" s="25" t="s">
        <v>502</v>
      </c>
      <c r="BM699" s="25" t="s">
        <v>4235</v>
      </c>
    </row>
    <row r="700" spans="2:65" s="1" customFormat="1">
      <c r="B700" s="42"/>
      <c r="C700" s="64"/>
      <c r="D700" s="227" t="s">
        <v>506</v>
      </c>
      <c r="E700" s="64"/>
      <c r="F700" s="274" t="s">
        <v>9975</v>
      </c>
      <c r="G700" s="64"/>
      <c r="H700" s="64"/>
      <c r="I700" s="177"/>
      <c r="J700" s="64"/>
      <c r="K700" s="64"/>
      <c r="L700" s="62"/>
      <c r="M700" s="223"/>
      <c r="N700" s="43"/>
      <c r="O700" s="43"/>
      <c r="P700" s="43"/>
      <c r="Q700" s="43"/>
      <c r="R700" s="43"/>
      <c r="S700" s="43"/>
      <c r="T700" s="79"/>
      <c r="AT700" s="25" t="s">
        <v>506</v>
      </c>
      <c r="AU700" s="25" t="s">
        <v>80</v>
      </c>
    </row>
    <row r="701" spans="2:65" s="1" customFormat="1" ht="16.5" customHeight="1">
      <c r="B701" s="42"/>
      <c r="C701" s="209" t="s">
        <v>2465</v>
      </c>
      <c r="D701" s="209" t="s">
        <v>498</v>
      </c>
      <c r="E701" s="210" t="s">
        <v>9976</v>
      </c>
      <c r="F701" s="211" t="s">
        <v>9977</v>
      </c>
      <c r="G701" s="212" t="s">
        <v>2537</v>
      </c>
      <c r="H701" s="213">
        <v>2</v>
      </c>
      <c r="I701" s="214"/>
      <c r="J701" s="215">
        <f>ROUND(I701*H701,2)</f>
        <v>0</v>
      </c>
      <c r="K701" s="211" t="s">
        <v>23</v>
      </c>
      <c r="L701" s="62"/>
      <c r="M701" s="216" t="s">
        <v>23</v>
      </c>
      <c r="N701" s="217" t="s">
        <v>44</v>
      </c>
      <c r="O701" s="43"/>
      <c r="P701" s="218">
        <f>O701*H701</f>
        <v>0</v>
      </c>
      <c r="Q701" s="218">
        <v>12</v>
      </c>
      <c r="R701" s="218">
        <f>Q701*H701</f>
        <v>24</v>
      </c>
      <c r="S701" s="218">
        <v>0</v>
      </c>
      <c r="T701" s="219">
        <f>S701*H701</f>
        <v>0</v>
      </c>
      <c r="AR701" s="25" t="s">
        <v>502</v>
      </c>
      <c r="AT701" s="25" t="s">
        <v>498</v>
      </c>
      <c r="AU701" s="25" t="s">
        <v>80</v>
      </c>
      <c r="AY701" s="25" t="s">
        <v>492</v>
      </c>
      <c r="BE701" s="220">
        <f>IF(N701="základní",J701,0)</f>
        <v>0</v>
      </c>
      <c r="BF701" s="220">
        <f>IF(N701="snížená",J701,0)</f>
        <v>0</v>
      </c>
      <c r="BG701" s="220">
        <f>IF(N701="zákl. přenesená",J701,0)</f>
        <v>0</v>
      </c>
      <c r="BH701" s="220">
        <f>IF(N701="sníž. přenesená",J701,0)</f>
        <v>0</v>
      </c>
      <c r="BI701" s="220">
        <f>IF(N701="nulová",J701,0)</f>
        <v>0</v>
      </c>
      <c r="BJ701" s="25" t="s">
        <v>80</v>
      </c>
      <c r="BK701" s="220">
        <f>ROUND(I701*H701,2)</f>
        <v>0</v>
      </c>
      <c r="BL701" s="25" t="s">
        <v>502</v>
      </c>
      <c r="BM701" s="25" t="s">
        <v>4245</v>
      </c>
    </row>
    <row r="702" spans="2:65" s="1" customFormat="1">
      <c r="B702" s="42"/>
      <c r="C702" s="64"/>
      <c r="D702" s="227" t="s">
        <v>506</v>
      </c>
      <c r="E702" s="64"/>
      <c r="F702" s="274" t="s">
        <v>9978</v>
      </c>
      <c r="G702" s="64"/>
      <c r="H702" s="64"/>
      <c r="I702" s="177"/>
      <c r="J702" s="64"/>
      <c r="K702" s="64"/>
      <c r="L702" s="62"/>
      <c r="M702" s="223"/>
      <c r="N702" s="43"/>
      <c r="O702" s="43"/>
      <c r="P702" s="43"/>
      <c r="Q702" s="43"/>
      <c r="R702" s="43"/>
      <c r="S702" s="43"/>
      <c r="T702" s="79"/>
      <c r="AT702" s="25" t="s">
        <v>506</v>
      </c>
      <c r="AU702" s="25" t="s">
        <v>80</v>
      </c>
    </row>
    <row r="703" spans="2:65" s="1" customFormat="1" ht="16.5" customHeight="1">
      <c r="B703" s="42"/>
      <c r="C703" s="209" t="s">
        <v>341</v>
      </c>
      <c r="D703" s="209" t="s">
        <v>498</v>
      </c>
      <c r="E703" s="210" t="s">
        <v>9749</v>
      </c>
      <c r="F703" s="211" t="s">
        <v>9750</v>
      </c>
      <c r="G703" s="212" t="s">
        <v>9577</v>
      </c>
      <c r="H703" s="213">
        <v>21</v>
      </c>
      <c r="I703" s="214"/>
      <c r="J703" s="215">
        <f>ROUND(I703*H703,2)</f>
        <v>0</v>
      </c>
      <c r="K703" s="211" t="s">
        <v>23</v>
      </c>
      <c r="L703" s="62"/>
      <c r="M703" s="216" t="s">
        <v>23</v>
      </c>
      <c r="N703" s="217" t="s">
        <v>44</v>
      </c>
      <c r="O703" s="43"/>
      <c r="P703" s="218">
        <f>O703*H703</f>
        <v>0</v>
      </c>
      <c r="Q703" s="218">
        <v>3.4</v>
      </c>
      <c r="R703" s="218">
        <f>Q703*H703</f>
        <v>71.399999999999991</v>
      </c>
      <c r="S703" s="218">
        <v>0</v>
      </c>
      <c r="T703" s="219">
        <f>S703*H703</f>
        <v>0</v>
      </c>
      <c r="AR703" s="25" t="s">
        <v>502</v>
      </c>
      <c r="AT703" s="25" t="s">
        <v>498</v>
      </c>
      <c r="AU703" s="25" t="s">
        <v>80</v>
      </c>
      <c r="AY703" s="25" t="s">
        <v>492</v>
      </c>
      <c r="BE703" s="220">
        <f>IF(N703="základní",J703,0)</f>
        <v>0</v>
      </c>
      <c r="BF703" s="220">
        <f>IF(N703="snížená",J703,0)</f>
        <v>0</v>
      </c>
      <c r="BG703" s="220">
        <f>IF(N703="zákl. přenesená",J703,0)</f>
        <v>0</v>
      </c>
      <c r="BH703" s="220">
        <f>IF(N703="sníž. přenesená",J703,0)</f>
        <v>0</v>
      </c>
      <c r="BI703" s="220">
        <f>IF(N703="nulová",J703,0)</f>
        <v>0</v>
      </c>
      <c r="BJ703" s="25" t="s">
        <v>80</v>
      </c>
      <c r="BK703" s="220">
        <f>ROUND(I703*H703,2)</f>
        <v>0</v>
      </c>
      <c r="BL703" s="25" t="s">
        <v>502</v>
      </c>
      <c r="BM703" s="25" t="s">
        <v>4255</v>
      </c>
    </row>
    <row r="704" spans="2:65" s="1" customFormat="1">
      <c r="B704" s="42"/>
      <c r="C704" s="64"/>
      <c r="D704" s="227" t="s">
        <v>506</v>
      </c>
      <c r="E704" s="64"/>
      <c r="F704" s="274" t="s">
        <v>9751</v>
      </c>
      <c r="G704" s="64"/>
      <c r="H704" s="64"/>
      <c r="I704" s="177"/>
      <c r="J704" s="64"/>
      <c r="K704" s="64"/>
      <c r="L704" s="62"/>
      <c r="M704" s="223"/>
      <c r="N704" s="43"/>
      <c r="O704" s="43"/>
      <c r="P704" s="43"/>
      <c r="Q704" s="43"/>
      <c r="R704" s="43"/>
      <c r="S704" s="43"/>
      <c r="T704" s="79"/>
      <c r="AT704" s="25" t="s">
        <v>506</v>
      </c>
      <c r="AU704" s="25" t="s">
        <v>80</v>
      </c>
    </row>
    <row r="705" spans="2:65" s="1" customFormat="1" ht="16.5" customHeight="1">
      <c r="B705" s="42"/>
      <c r="C705" s="209" t="s">
        <v>2471</v>
      </c>
      <c r="D705" s="209" t="s">
        <v>498</v>
      </c>
      <c r="E705" s="210" t="s">
        <v>9760</v>
      </c>
      <c r="F705" s="211" t="s">
        <v>9761</v>
      </c>
      <c r="G705" s="212" t="s">
        <v>9577</v>
      </c>
      <c r="H705" s="213">
        <v>12</v>
      </c>
      <c r="I705" s="214"/>
      <c r="J705" s="215">
        <f>ROUND(I705*H705,2)</f>
        <v>0</v>
      </c>
      <c r="K705" s="211" t="s">
        <v>23</v>
      </c>
      <c r="L705" s="62"/>
      <c r="M705" s="216" t="s">
        <v>23</v>
      </c>
      <c r="N705" s="217" t="s">
        <v>44</v>
      </c>
      <c r="O705" s="43"/>
      <c r="P705" s="218">
        <f>O705*H705</f>
        <v>0</v>
      </c>
      <c r="Q705" s="218">
        <v>2.7</v>
      </c>
      <c r="R705" s="218">
        <f>Q705*H705</f>
        <v>32.400000000000006</v>
      </c>
      <c r="S705" s="218">
        <v>0</v>
      </c>
      <c r="T705" s="219">
        <f>S705*H705</f>
        <v>0</v>
      </c>
      <c r="AR705" s="25" t="s">
        <v>502</v>
      </c>
      <c r="AT705" s="25" t="s">
        <v>498</v>
      </c>
      <c r="AU705" s="25" t="s">
        <v>80</v>
      </c>
      <c r="AY705" s="25" t="s">
        <v>492</v>
      </c>
      <c r="BE705" s="220">
        <f>IF(N705="základní",J705,0)</f>
        <v>0</v>
      </c>
      <c r="BF705" s="220">
        <f>IF(N705="snížená",J705,0)</f>
        <v>0</v>
      </c>
      <c r="BG705" s="220">
        <f>IF(N705="zákl. přenesená",J705,0)</f>
        <v>0</v>
      </c>
      <c r="BH705" s="220">
        <f>IF(N705="sníž. přenesená",J705,0)</f>
        <v>0</v>
      </c>
      <c r="BI705" s="220">
        <f>IF(N705="nulová",J705,0)</f>
        <v>0</v>
      </c>
      <c r="BJ705" s="25" t="s">
        <v>80</v>
      </c>
      <c r="BK705" s="220">
        <f>ROUND(I705*H705,2)</f>
        <v>0</v>
      </c>
      <c r="BL705" s="25" t="s">
        <v>502</v>
      </c>
      <c r="BM705" s="25" t="s">
        <v>4265</v>
      </c>
    </row>
    <row r="706" spans="2:65" s="1" customFormat="1">
      <c r="B706" s="42"/>
      <c r="C706" s="64"/>
      <c r="D706" s="227" t="s">
        <v>506</v>
      </c>
      <c r="E706" s="64"/>
      <c r="F706" s="274" t="s">
        <v>9762</v>
      </c>
      <c r="G706" s="64"/>
      <c r="H706" s="64"/>
      <c r="I706" s="177"/>
      <c r="J706" s="64"/>
      <c r="K706" s="64"/>
      <c r="L706" s="62"/>
      <c r="M706" s="223"/>
      <c r="N706" s="43"/>
      <c r="O706" s="43"/>
      <c r="P706" s="43"/>
      <c r="Q706" s="43"/>
      <c r="R706" s="43"/>
      <c r="S706" s="43"/>
      <c r="T706" s="79"/>
      <c r="AT706" s="25" t="s">
        <v>506</v>
      </c>
      <c r="AU706" s="25" t="s">
        <v>80</v>
      </c>
    </row>
    <row r="707" spans="2:65" s="1" customFormat="1" ht="16.5" customHeight="1">
      <c r="B707" s="42"/>
      <c r="C707" s="209" t="s">
        <v>2475</v>
      </c>
      <c r="D707" s="209" t="s">
        <v>498</v>
      </c>
      <c r="E707" s="210" t="s">
        <v>9979</v>
      </c>
      <c r="F707" s="211" t="s">
        <v>9980</v>
      </c>
      <c r="G707" s="212" t="s">
        <v>9577</v>
      </c>
      <c r="H707" s="213">
        <v>50</v>
      </c>
      <c r="I707" s="214"/>
      <c r="J707" s="215">
        <f>ROUND(I707*H707,2)</f>
        <v>0</v>
      </c>
      <c r="K707" s="211" t="s">
        <v>23</v>
      </c>
      <c r="L707" s="62"/>
      <c r="M707" s="216" t="s">
        <v>23</v>
      </c>
      <c r="N707" s="217" t="s">
        <v>44</v>
      </c>
      <c r="O707" s="43"/>
      <c r="P707" s="218">
        <f>O707*H707</f>
        <v>0</v>
      </c>
      <c r="Q707" s="218">
        <v>10</v>
      </c>
      <c r="R707" s="218">
        <f>Q707*H707</f>
        <v>500</v>
      </c>
      <c r="S707" s="218">
        <v>0</v>
      </c>
      <c r="T707" s="219">
        <f>S707*H707</f>
        <v>0</v>
      </c>
      <c r="AR707" s="25" t="s">
        <v>502</v>
      </c>
      <c r="AT707" s="25" t="s">
        <v>498</v>
      </c>
      <c r="AU707" s="25" t="s">
        <v>80</v>
      </c>
      <c r="AY707" s="25" t="s">
        <v>492</v>
      </c>
      <c r="BE707" s="220">
        <f>IF(N707="základní",J707,0)</f>
        <v>0</v>
      </c>
      <c r="BF707" s="220">
        <f>IF(N707="snížená",J707,0)</f>
        <v>0</v>
      </c>
      <c r="BG707" s="220">
        <f>IF(N707="zákl. přenesená",J707,0)</f>
        <v>0</v>
      </c>
      <c r="BH707" s="220">
        <f>IF(N707="sníž. přenesená",J707,0)</f>
        <v>0</v>
      </c>
      <c r="BI707" s="220">
        <f>IF(N707="nulová",J707,0)</f>
        <v>0</v>
      </c>
      <c r="BJ707" s="25" t="s">
        <v>80</v>
      </c>
      <c r="BK707" s="220">
        <f>ROUND(I707*H707,2)</f>
        <v>0</v>
      </c>
      <c r="BL707" s="25" t="s">
        <v>502</v>
      </c>
      <c r="BM707" s="25" t="s">
        <v>4275</v>
      </c>
    </row>
    <row r="708" spans="2:65" s="1" customFormat="1">
      <c r="B708" s="42"/>
      <c r="C708" s="64"/>
      <c r="D708" s="227" t="s">
        <v>506</v>
      </c>
      <c r="E708" s="64"/>
      <c r="F708" s="274" t="s">
        <v>9980</v>
      </c>
      <c r="G708" s="64"/>
      <c r="H708" s="64"/>
      <c r="I708" s="177"/>
      <c r="J708" s="64"/>
      <c r="K708" s="64"/>
      <c r="L708" s="62"/>
      <c r="M708" s="223"/>
      <c r="N708" s="43"/>
      <c r="O708" s="43"/>
      <c r="P708" s="43"/>
      <c r="Q708" s="43"/>
      <c r="R708" s="43"/>
      <c r="S708" s="43"/>
      <c r="T708" s="79"/>
      <c r="AT708" s="25" t="s">
        <v>506</v>
      </c>
      <c r="AU708" s="25" t="s">
        <v>80</v>
      </c>
    </row>
    <row r="709" spans="2:65" s="1" customFormat="1" ht="16.5" customHeight="1">
      <c r="B709" s="42"/>
      <c r="C709" s="209" t="s">
        <v>2479</v>
      </c>
      <c r="D709" s="209" t="s">
        <v>498</v>
      </c>
      <c r="E709" s="210" t="s">
        <v>9886</v>
      </c>
      <c r="F709" s="211" t="s">
        <v>9887</v>
      </c>
      <c r="G709" s="212" t="s">
        <v>9577</v>
      </c>
      <c r="H709" s="213">
        <v>41</v>
      </c>
      <c r="I709" s="214"/>
      <c r="J709" s="215">
        <f>ROUND(I709*H709,2)</f>
        <v>0</v>
      </c>
      <c r="K709" s="211" t="s">
        <v>23</v>
      </c>
      <c r="L709" s="62"/>
      <c r="M709" s="216" t="s">
        <v>23</v>
      </c>
      <c r="N709" s="217" t="s">
        <v>44</v>
      </c>
      <c r="O709" s="43"/>
      <c r="P709" s="218">
        <f>O709*H709</f>
        <v>0</v>
      </c>
      <c r="Q709" s="218">
        <v>14</v>
      </c>
      <c r="R709" s="218">
        <f>Q709*H709</f>
        <v>574</v>
      </c>
      <c r="S709" s="218">
        <v>0</v>
      </c>
      <c r="T709" s="219">
        <f>S709*H709</f>
        <v>0</v>
      </c>
      <c r="AR709" s="25" t="s">
        <v>502</v>
      </c>
      <c r="AT709" s="25" t="s">
        <v>498</v>
      </c>
      <c r="AU709" s="25" t="s">
        <v>80</v>
      </c>
      <c r="AY709" s="25" t="s">
        <v>492</v>
      </c>
      <c r="BE709" s="220">
        <f>IF(N709="základní",J709,0)</f>
        <v>0</v>
      </c>
      <c r="BF709" s="220">
        <f>IF(N709="snížená",J709,0)</f>
        <v>0</v>
      </c>
      <c r="BG709" s="220">
        <f>IF(N709="zákl. přenesená",J709,0)</f>
        <v>0</v>
      </c>
      <c r="BH709" s="220">
        <f>IF(N709="sníž. přenesená",J709,0)</f>
        <v>0</v>
      </c>
      <c r="BI709" s="220">
        <f>IF(N709="nulová",J709,0)</f>
        <v>0</v>
      </c>
      <c r="BJ709" s="25" t="s">
        <v>80</v>
      </c>
      <c r="BK709" s="220">
        <f>ROUND(I709*H709,2)</f>
        <v>0</v>
      </c>
      <c r="BL709" s="25" t="s">
        <v>502</v>
      </c>
      <c r="BM709" s="25" t="s">
        <v>4285</v>
      </c>
    </row>
    <row r="710" spans="2:65" s="1" customFormat="1">
      <c r="B710" s="42"/>
      <c r="C710" s="64"/>
      <c r="D710" s="227" t="s">
        <v>506</v>
      </c>
      <c r="E710" s="64"/>
      <c r="F710" s="274" t="s">
        <v>9887</v>
      </c>
      <c r="G710" s="64"/>
      <c r="H710" s="64"/>
      <c r="I710" s="177"/>
      <c r="J710" s="64"/>
      <c r="K710" s="64"/>
      <c r="L710" s="62"/>
      <c r="M710" s="223"/>
      <c r="N710" s="43"/>
      <c r="O710" s="43"/>
      <c r="P710" s="43"/>
      <c r="Q710" s="43"/>
      <c r="R710" s="43"/>
      <c r="S710" s="43"/>
      <c r="T710" s="79"/>
      <c r="AT710" s="25" t="s">
        <v>506</v>
      </c>
      <c r="AU710" s="25" t="s">
        <v>80</v>
      </c>
    </row>
    <row r="711" spans="2:65" s="1" customFormat="1" ht="16.5" customHeight="1">
      <c r="B711" s="42"/>
      <c r="C711" s="209" t="s">
        <v>2482</v>
      </c>
      <c r="D711" s="209" t="s">
        <v>498</v>
      </c>
      <c r="E711" s="210" t="s">
        <v>9981</v>
      </c>
      <c r="F711" s="211" t="s">
        <v>9790</v>
      </c>
      <c r="G711" s="212" t="s">
        <v>9577</v>
      </c>
      <c r="H711" s="213">
        <v>3</v>
      </c>
      <c r="I711" s="214"/>
      <c r="J711" s="215">
        <f>ROUND(I711*H711,2)</f>
        <v>0</v>
      </c>
      <c r="K711" s="211" t="s">
        <v>23</v>
      </c>
      <c r="L711" s="62"/>
      <c r="M711" s="216" t="s">
        <v>23</v>
      </c>
      <c r="N711" s="217" t="s">
        <v>44</v>
      </c>
      <c r="O711" s="43"/>
      <c r="P711" s="218">
        <f>O711*H711</f>
        <v>0</v>
      </c>
      <c r="Q711" s="218">
        <v>33</v>
      </c>
      <c r="R711" s="218">
        <f>Q711*H711</f>
        <v>99</v>
      </c>
      <c r="S711" s="218">
        <v>0</v>
      </c>
      <c r="T711" s="219">
        <f>S711*H711</f>
        <v>0</v>
      </c>
      <c r="AR711" s="25" t="s">
        <v>502</v>
      </c>
      <c r="AT711" s="25" t="s">
        <v>498</v>
      </c>
      <c r="AU711" s="25" t="s">
        <v>80</v>
      </c>
      <c r="AY711" s="25" t="s">
        <v>492</v>
      </c>
      <c r="BE711" s="220">
        <f>IF(N711="základní",J711,0)</f>
        <v>0</v>
      </c>
      <c r="BF711" s="220">
        <f>IF(N711="snížená",J711,0)</f>
        <v>0</v>
      </c>
      <c r="BG711" s="220">
        <f>IF(N711="zákl. přenesená",J711,0)</f>
        <v>0</v>
      </c>
      <c r="BH711" s="220">
        <f>IF(N711="sníž. přenesená",J711,0)</f>
        <v>0</v>
      </c>
      <c r="BI711" s="220">
        <f>IF(N711="nulová",J711,0)</f>
        <v>0</v>
      </c>
      <c r="BJ711" s="25" t="s">
        <v>80</v>
      </c>
      <c r="BK711" s="220">
        <f>ROUND(I711*H711,2)</f>
        <v>0</v>
      </c>
      <c r="BL711" s="25" t="s">
        <v>502</v>
      </c>
      <c r="BM711" s="25" t="s">
        <v>4294</v>
      </c>
    </row>
    <row r="712" spans="2:65" s="1" customFormat="1">
      <c r="B712" s="42"/>
      <c r="C712" s="64"/>
      <c r="D712" s="221" t="s">
        <v>506</v>
      </c>
      <c r="E712" s="64"/>
      <c r="F712" s="222" t="s">
        <v>9790</v>
      </c>
      <c r="G712" s="64"/>
      <c r="H712" s="64"/>
      <c r="I712" s="177"/>
      <c r="J712" s="64"/>
      <c r="K712" s="64"/>
      <c r="L712" s="62"/>
      <c r="M712" s="223"/>
      <c r="N712" s="43"/>
      <c r="O712" s="43"/>
      <c r="P712" s="43"/>
      <c r="Q712" s="43"/>
      <c r="R712" s="43"/>
      <c r="S712" s="43"/>
      <c r="T712" s="79"/>
      <c r="AT712" s="25" t="s">
        <v>506</v>
      </c>
      <c r="AU712" s="25" t="s">
        <v>80</v>
      </c>
    </row>
    <row r="713" spans="2:65" s="11" customFormat="1" ht="37.35" customHeight="1">
      <c r="B713" s="192"/>
      <c r="C713" s="193"/>
      <c r="D713" s="206" t="s">
        <v>72</v>
      </c>
      <c r="E713" s="290" t="s">
        <v>4937</v>
      </c>
      <c r="F713" s="290" t="s">
        <v>9982</v>
      </c>
      <c r="G713" s="193"/>
      <c r="H713" s="193"/>
      <c r="I713" s="196"/>
      <c r="J713" s="291">
        <f>BK713</f>
        <v>0</v>
      </c>
      <c r="K713" s="193"/>
      <c r="L713" s="198"/>
      <c r="M713" s="199"/>
      <c r="N713" s="200"/>
      <c r="O713" s="200"/>
      <c r="P713" s="201">
        <f>SUM(P714:P772)</f>
        <v>0</v>
      </c>
      <c r="Q713" s="200"/>
      <c r="R713" s="201">
        <f>SUM(R714:R772)</f>
        <v>3711.4</v>
      </c>
      <c r="S713" s="200"/>
      <c r="T713" s="202">
        <f>SUM(T714:T772)</f>
        <v>0</v>
      </c>
      <c r="AR713" s="203" t="s">
        <v>80</v>
      </c>
      <c r="AT713" s="204" t="s">
        <v>72</v>
      </c>
      <c r="AU713" s="204" t="s">
        <v>73</v>
      </c>
      <c r="AY713" s="203" t="s">
        <v>492</v>
      </c>
      <c r="BK713" s="205">
        <f>SUM(BK714:BK772)</f>
        <v>0</v>
      </c>
    </row>
    <row r="714" spans="2:65" s="1" customFormat="1" ht="16.5" customHeight="1">
      <c r="B714" s="42"/>
      <c r="C714" s="209" t="s">
        <v>216</v>
      </c>
      <c r="D714" s="209" t="s">
        <v>498</v>
      </c>
      <c r="E714" s="210" t="s">
        <v>9983</v>
      </c>
      <c r="F714" s="211" t="s">
        <v>9562</v>
      </c>
      <c r="G714" s="212" t="s">
        <v>2537</v>
      </c>
      <c r="H714" s="213">
        <v>1</v>
      </c>
      <c r="I714" s="214"/>
      <c r="J714" s="215">
        <f>ROUND(I714*H714,2)</f>
        <v>0</v>
      </c>
      <c r="K714" s="211" t="s">
        <v>23</v>
      </c>
      <c r="L714" s="62"/>
      <c r="M714" s="216" t="s">
        <v>23</v>
      </c>
      <c r="N714" s="217" t="s">
        <v>44</v>
      </c>
      <c r="O714" s="43"/>
      <c r="P714" s="218">
        <f>O714*H714</f>
        <v>0</v>
      </c>
      <c r="Q714" s="218">
        <v>1267</v>
      </c>
      <c r="R714" s="218">
        <f>Q714*H714</f>
        <v>1267</v>
      </c>
      <c r="S714" s="218">
        <v>0</v>
      </c>
      <c r="T714" s="219">
        <f>S714*H714</f>
        <v>0</v>
      </c>
      <c r="AR714" s="25" t="s">
        <v>502</v>
      </c>
      <c r="AT714" s="25" t="s">
        <v>498</v>
      </c>
      <c r="AU714" s="25" t="s">
        <v>80</v>
      </c>
      <c r="AY714" s="25" t="s">
        <v>492</v>
      </c>
      <c r="BE714" s="220">
        <f>IF(N714="základní",J714,0)</f>
        <v>0</v>
      </c>
      <c r="BF714" s="220">
        <f>IF(N714="snížená",J714,0)</f>
        <v>0</v>
      </c>
      <c r="BG714" s="220">
        <f>IF(N714="zákl. přenesená",J714,0)</f>
        <v>0</v>
      </c>
      <c r="BH714" s="220">
        <f>IF(N714="sníž. přenesená",J714,0)</f>
        <v>0</v>
      </c>
      <c r="BI714" s="220">
        <f>IF(N714="nulová",J714,0)</f>
        <v>0</v>
      </c>
      <c r="BJ714" s="25" t="s">
        <v>80</v>
      </c>
      <c r="BK714" s="220">
        <f>ROUND(I714*H714,2)</f>
        <v>0</v>
      </c>
      <c r="BL714" s="25" t="s">
        <v>502</v>
      </c>
      <c r="BM714" s="25" t="s">
        <v>4304</v>
      </c>
    </row>
    <row r="715" spans="2:65" s="1" customFormat="1">
      <c r="B715" s="42"/>
      <c r="C715" s="64"/>
      <c r="D715" s="221" t="s">
        <v>506</v>
      </c>
      <c r="E715" s="64"/>
      <c r="F715" s="222" t="s">
        <v>9562</v>
      </c>
      <c r="G715" s="64"/>
      <c r="H715" s="64"/>
      <c r="I715" s="177"/>
      <c r="J715" s="64"/>
      <c r="K715" s="64"/>
      <c r="L715" s="62"/>
      <c r="M715" s="223"/>
      <c r="N715" s="43"/>
      <c r="O715" s="43"/>
      <c r="P715" s="43"/>
      <c r="Q715" s="43"/>
      <c r="R715" s="43"/>
      <c r="S715" s="43"/>
      <c r="T715" s="79"/>
      <c r="AT715" s="25" t="s">
        <v>506</v>
      </c>
      <c r="AU715" s="25" t="s">
        <v>80</v>
      </c>
    </row>
    <row r="716" spans="2:65" s="1" customFormat="1" ht="24">
      <c r="B716" s="42"/>
      <c r="C716" s="64"/>
      <c r="D716" s="227" t="s">
        <v>2254</v>
      </c>
      <c r="E716" s="64"/>
      <c r="F716" s="273" t="s">
        <v>9563</v>
      </c>
      <c r="G716" s="64"/>
      <c r="H716" s="64"/>
      <c r="I716" s="177"/>
      <c r="J716" s="64"/>
      <c r="K716" s="64"/>
      <c r="L716" s="62"/>
      <c r="M716" s="223"/>
      <c r="N716" s="43"/>
      <c r="O716" s="43"/>
      <c r="P716" s="43"/>
      <c r="Q716" s="43"/>
      <c r="R716" s="43"/>
      <c r="S716" s="43"/>
      <c r="T716" s="79"/>
      <c r="AT716" s="25" t="s">
        <v>2254</v>
      </c>
      <c r="AU716" s="25" t="s">
        <v>80</v>
      </c>
    </row>
    <row r="717" spans="2:65" s="1" customFormat="1" ht="16.5" customHeight="1">
      <c r="B717" s="42"/>
      <c r="C717" s="209" t="s">
        <v>1447</v>
      </c>
      <c r="D717" s="209" t="s">
        <v>498</v>
      </c>
      <c r="E717" s="210" t="s">
        <v>9984</v>
      </c>
      <c r="F717" s="211" t="s">
        <v>9768</v>
      </c>
      <c r="G717" s="212" t="s">
        <v>2537</v>
      </c>
      <c r="H717" s="213">
        <v>2</v>
      </c>
      <c r="I717" s="214"/>
      <c r="J717" s="215">
        <f>ROUND(I717*H717,2)</f>
        <v>0</v>
      </c>
      <c r="K717" s="211" t="s">
        <v>23</v>
      </c>
      <c r="L717" s="62"/>
      <c r="M717" s="216" t="s">
        <v>23</v>
      </c>
      <c r="N717" s="217" t="s">
        <v>44</v>
      </c>
      <c r="O717" s="43"/>
      <c r="P717" s="218">
        <f>O717*H717</f>
        <v>0</v>
      </c>
      <c r="Q717" s="218">
        <v>58</v>
      </c>
      <c r="R717" s="218">
        <f>Q717*H717</f>
        <v>116</v>
      </c>
      <c r="S717" s="218">
        <v>0</v>
      </c>
      <c r="T717" s="219">
        <f>S717*H717</f>
        <v>0</v>
      </c>
      <c r="AR717" s="25" t="s">
        <v>502</v>
      </c>
      <c r="AT717" s="25" t="s">
        <v>498</v>
      </c>
      <c r="AU717" s="25" t="s">
        <v>80</v>
      </c>
      <c r="AY717" s="25" t="s">
        <v>492</v>
      </c>
      <c r="BE717" s="220">
        <f>IF(N717="základní",J717,0)</f>
        <v>0</v>
      </c>
      <c r="BF717" s="220">
        <f>IF(N717="snížená",J717,0)</f>
        <v>0</v>
      </c>
      <c r="BG717" s="220">
        <f>IF(N717="zákl. přenesená",J717,0)</f>
        <v>0</v>
      </c>
      <c r="BH717" s="220">
        <f>IF(N717="sníž. přenesená",J717,0)</f>
        <v>0</v>
      </c>
      <c r="BI717" s="220">
        <f>IF(N717="nulová",J717,0)</f>
        <v>0</v>
      </c>
      <c r="BJ717" s="25" t="s">
        <v>80</v>
      </c>
      <c r="BK717" s="220">
        <f>ROUND(I717*H717,2)</f>
        <v>0</v>
      </c>
      <c r="BL717" s="25" t="s">
        <v>502</v>
      </c>
      <c r="BM717" s="25" t="s">
        <v>4314</v>
      </c>
    </row>
    <row r="718" spans="2:65" s="1" customFormat="1">
      <c r="B718" s="42"/>
      <c r="C718" s="64"/>
      <c r="D718" s="221" t="s">
        <v>506</v>
      </c>
      <c r="E718" s="64"/>
      <c r="F718" s="222" t="s">
        <v>9768</v>
      </c>
      <c r="G718" s="64"/>
      <c r="H718" s="64"/>
      <c r="I718" s="177"/>
      <c r="J718" s="64"/>
      <c r="K718" s="64"/>
      <c r="L718" s="62"/>
      <c r="M718" s="223"/>
      <c r="N718" s="43"/>
      <c r="O718" s="43"/>
      <c r="P718" s="43"/>
      <c r="Q718" s="43"/>
      <c r="R718" s="43"/>
      <c r="S718" s="43"/>
      <c r="T718" s="79"/>
      <c r="AT718" s="25" t="s">
        <v>506</v>
      </c>
      <c r="AU718" s="25" t="s">
        <v>80</v>
      </c>
    </row>
    <row r="719" spans="2:65" s="1" customFormat="1" ht="36">
      <c r="B719" s="42"/>
      <c r="C719" s="64"/>
      <c r="D719" s="227" t="s">
        <v>2254</v>
      </c>
      <c r="E719" s="64"/>
      <c r="F719" s="273" t="s">
        <v>9951</v>
      </c>
      <c r="G719" s="64"/>
      <c r="H719" s="64"/>
      <c r="I719" s="177"/>
      <c r="J719" s="64"/>
      <c r="K719" s="64"/>
      <c r="L719" s="62"/>
      <c r="M719" s="223"/>
      <c r="N719" s="43"/>
      <c r="O719" s="43"/>
      <c r="P719" s="43"/>
      <c r="Q719" s="43"/>
      <c r="R719" s="43"/>
      <c r="S719" s="43"/>
      <c r="T719" s="79"/>
      <c r="AT719" s="25" t="s">
        <v>2254</v>
      </c>
      <c r="AU719" s="25" t="s">
        <v>80</v>
      </c>
    </row>
    <row r="720" spans="2:65" s="1" customFormat="1" ht="16.5" customHeight="1">
      <c r="B720" s="42"/>
      <c r="C720" s="209" t="s">
        <v>2490</v>
      </c>
      <c r="D720" s="209" t="s">
        <v>498</v>
      </c>
      <c r="E720" s="210" t="s">
        <v>9770</v>
      </c>
      <c r="F720" s="211" t="s">
        <v>9771</v>
      </c>
      <c r="G720" s="212" t="s">
        <v>2537</v>
      </c>
      <c r="H720" s="213">
        <v>2</v>
      </c>
      <c r="I720" s="214"/>
      <c r="J720" s="215">
        <f>ROUND(I720*H720,2)</f>
        <v>0</v>
      </c>
      <c r="K720" s="211" t="s">
        <v>23</v>
      </c>
      <c r="L720" s="62"/>
      <c r="M720" s="216" t="s">
        <v>23</v>
      </c>
      <c r="N720" s="217" t="s">
        <v>44</v>
      </c>
      <c r="O720" s="43"/>
      <c r="P720" s="218">
        <f>O720*H720</f>
        <v>0</v>
      </c>
      <c r="Q720" s="218">
        <v>0</v>
      </c>
      <c r="R720" s="218">
        <f>Q720*H720</f>
        <v>0</v>
      </c>
      <c r="S720" s="218">
        <v>0</v>
      </c>
      <c r="T720" s="219">
        <f>S720*H720</f>
        <v>0</v>
      </c>
      <c r="AR720" s="25" t="s">
        <v>502</v>
      </c>
      <c r="AT720" s="25" t="s">
        <v>498</v>
      </c>
      <c r="AU720" s="25" t="s">
        <v>80</v>
      </c>
      <c r="AY720" s="25" t="s">
        <v>492</v>
      </c>
      <c r="BE720" s="220">
        <f>IF(N720="základní",J720,0)</f>
        <v>0</v>
      </c>
      <c r="BF720" s="220">
        <f>IF(N720="snížená",J720,0)</f>
        <v>0</v>
      </c>
      <c r="BG720" s="220">
        <f>IF(N720="zákl. přenesená",J720,0)</f>
        <v>0</v>
      </c>
      <c r="BH720" s="220">
        <f>IF(N720="sníž. přenesená",J720,0)</f>
        <v>0</v>
      </c>
      <c r="BI720" s="220">
        <f>IF(N720="nulová",J720,0)</f>
        <v>0</v>
      </c>
      <c r="BJ720" s="25" t="s">
        <v>80</v>
      </c>
      <c r="BK720" s="220">
        <f>ROUND(I720*H720,2)</f>
        <v>0</v>
      </c>
      <c r="BL720" s="25" t="s">
        <v>502</v>
      </c>
      <c r="BM720" s="25" t="s">
        <v>4324</v>
      </c>
    </row>
    <row r="721" spans="2:65" s="1" customFormat="1">
      <c r="B721" s="42"/>
      <c r="C721" s="64"/>
      <c r="D721" s="221" t="s">
        <v>506</v>
      </c>
      <c r="E721" s="64"/>
      <c r="F721" s="222" t="s">
        <v>9771</v>
      </c>
      <c r="G721" s="64"/>
      <c r="H721" s="64"/>
      <c r="I721" s="177"/>
      <c r="J721" s="64"/>
      <c r="K721" s="64"/>
      <c r="L721" s="62"/>
      <c r="M721" s="223"/>
      <c r="N721" s="43"/>
      <c r="O721" s="43"/>
      <c r="P721" s="43"/>
      <c r="Q721" s="43"/>
      <c r="R721" s="43"/>
      <c r="S721" s="43"/>
      <c r="T721" s="79"/>
      <c r="AT721" s="25" t="s">
        <v>506</v>
      </c>
      <c r="AU721" s="25" t="s">
        <v>80</v>
      </c>
    </row>
    <row r="722" spans="2:65" s="1" customFormat="1" ht="24">
      <c r="B722" s="42"/>
      <c r="C722" s="64"/>
      <c r="D722" s="227" t="s">
        <v>2254</v>
      </c>
      <c r="E722" s="64"/>
      <c r="F722" s="273" t="s">
        <v>9772</v>
      </c>
      <c r="G722" s="64"/>
      <c r="H722" s="64"/>
      <c r="I722" s="177"/>
      <c r="J722" s="64"/>
      <c r="K722" s="64"/>
      <c r="L722" s="62"/>
      <c r="M722" s="223"/>
      <c r="N722" s="43"/>
      <c r="O722" s="43"/>
      <c r="P722" s="43"/>
      <c r="Q722" s="43"/>
      <c r="R722" s="43"/>
      <c r="S722" s="43"/>
      <c r="T722" s="79"/>
      <c r="AT722" s="25" t="s">
        <v>2254</v>
      </c>
      <c r="AU722" s="25" t="s">
        <v>80</v>
      </c>
    </row>
    <row r="723" spans="2:65" s="1" customFormat="1" ht="16.5" customHeight="1">
      <c r="B723" s="42"/>
      <c r="C723" s="209" t="s">
        <v>2494</v>
      </c>
      <c r="D723" s="209" t="s">
        <v>498</v>
      </c>
      <c r="E723" s="210" t="s">
        <v>9773</v>
      </c>
      <c r="F723" s="211" t="s">
        <v>9774</v>
      </c>
      <c r="G723" s="212" t="s">
        <v>9577</v>
      </c>
      <c r="H723" s="213">
        <v>17</v>
      </c>
      <c r="I723" s="214"/>
      <c r="J723" s="215">
        <f>ROUND(I723*H723,2)</f>
        <v>0</v>
      </c>
      <c r="K723" s="211" t="s">
        <v>23</v>
      </c>
      <c r="L723" s="62"/>
      <c r="M723" s="216" t="s">
        <v>23</v>
      </c>
      <c r="N723" s="217" t="s">
        <v>44</v>
      </c>
      <c r="O723" s="43"/>
      <c r="P723" s="218">
        <f>O723*H723</f>
        <v>0</v>
      </c>
      <c r="Q723" s="218">
        <v>1</v>
      </c>
      <c r="R723" s="218">
        <f>Q723*H723</f>
        <v>17</v>
      </c>
      <c r="S723" s="218">
        <v>0</v>
      </c>
      <c r="T723" s="219">
        <f>S723*H723</f>
        <v>0</v>
      </c>
      <c r="AR723" s="25" t="s">
        <v>502</v>
      </c>
      <c r="AT723" s="25" t="s">
        <v>498</v>
      </c>
      <c r="AU723" s="25" t="s">
        <v>80</v>
      </c>
      <c r="AY723" s="25" t="s">
        <v>492</v>
      </c>
      <c r="BE723" s="220">
        <f>IF(N723="základní",J723,0)</f>
        <v>0</v>
      </c>
      <c r="BF723" s="220">
        <f>IF(N723="snížená",J723,0)</f>
        <v>0</v>
      </c>
      <c r="BG723" s="220">
        <f>IF(N723="zákl. přenesená",J723,0)</f>
        <v>0</v>
      </c>
      <c r="BH723" s="220">
        <f>IF(N723="sníž. přenesená",J723,0)</f>
        <v>0</v>
      </c>
      <c r="BI723" s="220">
        <f>IF(N723="nulová",J723,0)</f>
        <v>0</v>
      </c>
      <c r="BJ723" s="25" t="s">
        <v>80</v>
      </c>
      <c r="BK723" s="220">
        <f>ROUND(I723*H723,2)</f>
        <v>0</v>
      </c>
      <c r="BL723" s="25" t="s">
        <v>502</v>
      </c>
      <c r="BM723" s="25" t="s">
        <v>4334</v>
      </c>
    </row>
    <row r="724" spans="2:65" s="1" customFormat="1">
      <c r="B724" s="42"/>
      <c r="C724" s="64"/>
      <c r="D724" s="227" t="s">
        <v>506</v>
      </c>
      <c r="E724" s="64"/>
      <c r="F724" s="274" t="s">
        <v>9774</v>
      </c>
      <c r="G724" s="64"/>
      <c r="H724" s="64"/>
      <c r="I724" s="177"/>
      <c r="J724" s="64"/>
      <c r="K724" s="64"/>
      <c r="L724" s="62"/>
      <c r="M724" s="223"/>
      <c r="N724" s="43"/>
      <c r="O724" s="43"/>
      <c r="P724" s="43"/>
      <c r="Q724" s="43"/>
      <c r="R724" s="43"/>
      <c r="S724" s="43"/>
      <c r="T724" s="79"/>
      <c r="AT724" s="25" t="s">
        <v>506</v>
      </c>
      <c r="AU724" s="25" t="s">
        <v>80</v>
      </c>
    </row>
    <row r="725" spans="2:65" s="1" customFormat="1" ht="16.5" customHeight="1">
      <c r="B725" s="42"/>
      <c r="C725" s="209" t="s">
        <v>2498</v>
      </c>
      <c r="D725" s="209" t="s">
        <v>498</v>
      </c>
      <c r="E725" s="210" t="s">
        <v>9985</v>
      </c>
      <c r="F725" s="211" t="s">
        <v>9986</v>
      </c>
      <c r="G725" s="212" t="s">
        <v>2537</v>
      </c>
      <c r="H725" s="213">
        <v>1</v>
      </c>
      <c r="I725" s="214"/>
      <c r="J725" s="215">
        <f>ROUND(I725*H725,2)</f>
        <v>0</v>
      </c>
      <c r="K725" s="211" t="s">
        <v>23</v>
      </c>
      <c r="L725" s="62"/>
      <c r="M725" s="216" t="s">
        <v>23</v>
      </c>
      <c r="N725" s="217" t="s">
        <v>44</v>
      </c>
      <c r="O725" s="43"/>
      <c r="P725" s="218">
        <f>O725*H725</f>
        <v>0</v>
      </c>
      <c r="Q725" s="218">
        <v>15</v>
      </c>
      <c r="R725" s="218">
        <f>Q725*H725</f>
        <v>15</v>
      </c>
      <c r="S725" s="218">
        <v>0</v>
      </c>
      <c r="T725" s="219">
        <f>S725*H725</f>
        <v>0</v>
      </c>
      <c r="AR725" s="25" t="s">
        <v>502</v>
      </c>
      <c r="AT725" s="25" t="s">
        <v>498</v>
      </c>
      <c r="AU725" s="25" t="s">
        <v>80</v>
      </c>
      <c r="AY725" s="25" t="s">
        <v>492</v>
      </c>
      <c r="BE725" s="220">
        <f>IF(N725="základní",J725,0)</f>
        <v>0</v>
      </c>
      <c r="BF725" s="220">
        <f>IF(N725="snížená",J725,0)</f>
        <v>0</v>
      </c>
      <c r="BG725" s="220">
        <f>IF(N725="zákl. přenesená",J725,0)</f>
        <v>0</v>
      </c>
      <c r="BH725" s="220">
        <f>IF(N725="sníž. přenesená",J725,0)</f>
        <v>0</v>
      </c>
      <c r="BI725" s="220">
        <f>IF(N725="nulová",J725,0)</f>
        <v>0</v>
      </c>
      <c r="BJ725" s="25" t="s">
        <v>80</v>
      </c>
      <c r="BK725" s="220">
        <f>ROUND(I725*H725,2)</f>
        <v>0</v>
      </c>
      <c r="BL725" s="25" t="s">
        <v>502</v>
      </c>
      <c r="BM725" s="25" t="s">
        <v>4344</v>
      </c>
    </row>
    <row r="726" spans="2:65" s="1" customFormat="1">
      <c r="B726" s="42"/>
      <c r="C726" s="64"/>
      <c r="D726" s="227" t="s">
        <v>506</v>
      </c>
      <c r="E726" s="64"/>
      <c r="F726" s="274" t="s">
        <v>9987</v>
      </c>
      <c r="G726" s="64"/>
      <c r="H726" s="64"/>
      <c r="I726" s="177"/>
      <c r="J726" s="64"/>
      <c r="K726" s="64"/>
      <c r="L726" s="62"/>
      <c r="M726" s="223"/>
      <c r="N726" s="43"/>
      <c r="O726" s="43"/>
      <c r="P726" s="43"/>
      <c r="Q726" s="43"/>
      <c r="R726" s="43"/>
      <c r="S726" s="43"/>
      <c r="T726" s="79"/>
      <c r="AT726" s="25" t="s">
        <v>506</v>
      </c>
      <c r="AU726" s="25" t="s">
        <v>80</v>
      </c>
    </row>
    <row r="727" spans="2:65" s="1" customFormat="1" ht="16.5" customHeight="1">
      <c r="B727" s="42"/>
      <c r="C727" s="209" t="s">
        <v>2502</v>
      </c>
      <c r="D727" s="209" t="s">
        <v>498</v>
      </c>
      <c r="E727" s="210" t="s">
        <v>9988</v>
      </c>
      <c r="F727" s="211" t="s">
        <v>9989</v>
      </c>
      <c r="G727" s="212" t="s">
        <v>2537</v>
      </c>
      <c r="H727" s="213">
        <v>1</v>
      </c>
      <c r="I727" s="214"/>
      <c r="J727" s="215">
        <f>ROUND(I727*H727,2)</f>
        <v>0</v>
      </c>
      <c r="K727" s="211" t="s">
        <v>23</v>
      </c>
      <c r="L727" s="62"/>
      <c r="M727" s="216" t="s">
        <v>23</v>
      </c>
      <c r="N727" s="217" t="s">
        <v>44</v>
      </c>
      <c r="O727" s="43"/>
      <c r="P727" s="218">
        <f>O727*H727</f>
        <v>0</v>
      </c>
      <c r="Q727" s="218">
        <v>13.5</v>
      </c>
      <c r="R727" s="218">
        <f>Q727*H727</f>
        <v>13.5</v>
      </c>
      <c r="S727" s="218">
        <v>0</v>
      </c>
      <c r="T727" s="219">
        <f>S727*H727</f>
        <v>0</v>
      </c>
      <c r="AR727" s="25" t="s">
        <v>502</v>
      </c>
      <c r="AT727" s="25" t="s">
        <v>498</v>
      </c>
      <c r="AU727" s="25" t="s">
        <v>80</v>
      </c>
      <c r="AY727" s="25" t="s">
        <v>492</v>
      </c>
      <c r="BE727" s="220">
        <f>IF(N727="základní",J727,0)</f>
        <v>0</v>
      </c>
      <c r="BF727" s="220">
        <f>IF(N727="snížená",J727,0)</f>
        <v>0</v>
      </c>
      <c r="BG727" s="220">
        <f>IF(N727="zákl. přenesená",J727,0)</f>
        <v>0</v>
      </c>
      <c r="BH727" s="220">
        <f>IF(N727="sníž. přenesená",J727,0)</f>
        <v>0</v>
      </c>
      <c r="BI727" s="220">
        <f>IF(N727="nulová",J727,0)</f>
        <v>0</v>
      </c>
      <c r="BJ727" s="25" t="s">
        <v>80</v>
      </c>
      <c r="BK727" s="220">
        <f>ROUND(I727*H727,2)</f>
        <v>0</v>
      </c>
      <c r="BL727" s="25" t="s">
        <v>502</v>
      </c>
      <c r="BM727" s="25" t="s">
        <v>4354</v>
      </c>
    </row>
    <row r="728" spans="2:65" s="1" customFormat="1">
      <c r="B728" s="42"/>
      <c r="C728" s="64"/>
      <c r="D728" s="227" t="s">
        <v>506</v>
      </c>
      <c r="E728" s="64"/>
      <c r="F728" s="274" t="s">
        <v>9990</v>
      </c>
      <c r="G728" s="64"/>
      <c r="H728" s="64"/>
      <c r="I728" s="177"/>
      <c r="J728" s="64"/>
      <c r="K728" s="64"/>
      <c r="L728" s="62"/>
      <c r="M728" s="223"/>
      <c r="N728" s="43"/>
      <c r="O728" s="43"/>
      <c r="P728" s="43"/>
      <c r="Q728" s="43"/>
      <c r="R728" s="43"/>
      <c r="S728" s="43"/>
      <c r="T728" s="79"/>
      <c r="AT728" s="25" t="s">
        <v>506</v>
      </c>
      <c r="AU728" s="25" t="s">
        <v>80</v>
      </c>
    </row>
    <row r="729" spans="2:65" s="1" customFormat="1" ht="25.5" customHeight="1">
      <c r="B729" s="42"/>
      <c r="C729" s="209" t="s">
        <v>2505</v>
      </c>
      <c r="D729" s="209" t="s">
        <v>498</v>
      </c>
      <c r="E729" s="210" t="s">
        <v>9955</v>
      </c>
      <c r="F729" s="211" t="s">
        <v>9956</v>
      </c>
      <c r="G729" s="212" t="s">
        <v>2537</v>
      </c>
      <c r="H729" s="213">
        <v>2</v>
      </c>
      <c r="I729" s="214"/>
      <c r="J729" s="215">
        <f>ROUND(I729*H729,2)</f>
        <v>0</v>
      </c>
      <c r="K729" s="211" t="s">
        <v>23</v>
      </c>
      <c r="L729" s="62"/>
      <c r="M729" s="216" t="s">
        <v>23</v>
      </c>
      <c r="N729" s="217" t="s">
        <v>44</v>
      </c>
      <c r="O729" s="43"/>
      <c r="P729" s="218">
        <f>O729*H729</f>
        <v>0</v>
      </c>
      <c r="Q729" s="218">
        <v>14</v>
      </c>
      <c r="R729" s="218">
        <f>Q729*H729</f>
        <v>28</v>
      </c>
      <c r="S729" s="218">
        <v>0</v>
      </c>
      <c r="T729" s="219">
        <f>S729*H729</f>
        <v>0</v>
      </c>
      <c r="AR729" s="25" t="s">
        <v>502</v>
      </c>
      <c r="AT729" s="25" t="s">
        <v>498</v>
      </c>
      <c r="AU729" s="25" t="s">
        <v>80</v>
      </c>
      <c r="AY729" s="25" t="s">
        <v>492</v>
      </c>
      <c r="BE729" s="220">
        <f>IF(N729="základní",J729,0)</f>
        <v>0</v>
      </c>
      <c r="BF729" s="220">
        <f>IF(N729="snížená",J729,0)</f>
        <v>0</v>
      </c>
      <c r="BG729" s="220">
        <f>IF(N729="zákl. přenesená",J729,0)</f>
        <v>0</v>
      </c>
      <c r="BH729" s="220">
        <f>IF(N729="sníž. přenesená",J729,0)</f>
        <v>0</v>
      </c>
      <c r="BI729" s="220">
        <f>IF(N729="nulová",J729,0)</f>
        <v>0</v>
      </c>
      <c r="BJ729" s="25" t="s">
        <v>80</v>
      </c>
      <c r="BK729" s="220">
        <f>ROUND(I729*H729,2)</f>
        <v>0</v>
      </c>
      <c r="BL729" s="25" t="s">
        <v>502</v>
      </c>
      <c r="BM729" s="25" t="s">
        <v>4363</v>
      </c>
    </row>
    <row r="730" spans="2:65" s="1" customFormat="1" ht="24">
      <c r="B730" s="42"/>
      <c r="C730" s="64"/>
      <c r="D730" s="227" t="s">
        <v>506</v>
      </c>
      <c r="E730" s="64"/>
      <c r="F730" s="274" t="s">
        <v>9956</v>
      </c>
      <c r="G730" s="64"/>
      <c r="H730" s="64"/>
      <c r="I730" s="177"/>
      <c r="J730" s="64"/>
      <c r="K730" s="64"/>
      <c r="L730" s="62"/>
      <c r="M730" s="223"/>
      <c r="N730" s="43"/>
      <c r="O730" s="43"/>
      <c r="P730" s="43"/>
      <c r="Q730" s="43"/>
      <c r="R730" s="43"/>
      <c r="S730" s="43"/>
      <c r="T730" s="79"/>
      <c r="AT730" s="25" t="s">
        <v>506</v>
      </c>
      <c r="AU730" s="25" t="s">
        <v>80</v>
      </c>
    </row>
    <row r="731" spans="2:65" s="1" customFormat="1" ht="16.5" customHeight="1">
      <c r="B731" s="42"/>
      <c r="C731" s="209" t="s">
        <v>2509</v>
      </c>
      <c r="D731" s="209" t="s">
        <v>498</v>
      </c>
      <c r="E731" s="210" t="s">
        <v>9957</v>
      </c>
      <c r="F731" s="211" t="s">
        <v>9958</v>
      </c>
      <c r="G731" s="212" t="s">
        <v>2537</v>
      </c>
      <c r="H731" s="213">
        <v>2</v>
      </c>
      <c r="I731" s="214"/>
      <c r="J731" s="215">
        <f>ROUND(I731*H731,2)</f>
        <v>0</v>
      </c>
      <c r="K731" s="211" t="s">
        <v>23</v>
      </c>
      <c r="L731" s="62"/>
      <c r="M731" s="216" t="s">
        <v>23</v>
      </c>
      <c r="N731" s="217" t="s">
        <v>44</v>
      </c>
      <c r="O731" s="43"/>
      <c r="P731" s="218">
        <f>O731*H731</f>
        <v>0</v>
      </c>
      <c r="Q731" s="218">
        <v>20</v>
      </c>
      <c r="R731" s="218">
        <f>Q731*H731</f>
        <v>40</v>
      </c>
      <c r="S731" s="218">
        <v>0</v>
      </c>
      <c r="T731" s="219">
        <f>S731*H731</f>
        <v>0</v>
      </c>
      <c r="AR731" s="25" t="s">
        <v>502</v>
      </c>
      <c r="AT731" s="25" t="s">
        <v>498</v>
      </c>
      <c r="AU731" s="25" t="s">
        <v>80</v>
      </c>
      <c r="AY731" s="25" t="s">
        <v>492</v>
      </c>
      <c r="BE731" s="220">
        <f>IF(N731="základní",J731,0)</f>
        <v>0</v>
      </c>
      <c r="BF731" s="220">
        <f>IF(N731="snížená",J731,0)</f>
        <v>0</v>
      </c>
      <c r="BG731" s="220">
        <f>IF(N731="zákl. přenesená",J731,0)</f>
        <v>0</v>
      </c>
      <c r="BH731" s="220">
        <f>IF(N731="sníž. přenesená",J731,0)</f>
        <v>0</v>
      </c>
      <c r="BI731" s="220">
        <f>IF(N731="nulová",J731,0)</f>
        <v>0</v>
      </c>
      <c r="BJ731" s="25" t="s">
        <v>80</v>
      </c>
      <c r="BK731" s="220">
        <f>ROUND(I731*H731,2)</f>
        <v>0</v>
      </c>
      <c r="BL731" s="25" t="s">
        <v>502</v>
      </c>
      <c r="BM731" s="25" t="s">
        <v>4373</v>
      </c>
    </row>
    <row r="732" spans="2:65" s="1" customFormat="1">
      <c r="B732" s="42"/>
      <c r="C732" s="64"/>
      <c r="D732" s="227" t="s">
        <v>506</v>
      </c>
      <c r="E732" s="64"/>
      <c r="F732" s="274" t="s">
        <v>9958</v>
      </c>
      <c r="G732" s="64"/>
      <c r="H732" s="64"/>
      <c r="I732" s="177"/>
      <c r="J732" s="64"/>
      <c r="K732" s="64"/>
      <c r="L732" s="62"/>
      <c r="M732" s="223"/>
      <c r="N732" s="43"/>
      <c r="O732" s="43"/>
      <c r="P732" s="43"/>
      <c r="Q732" s="43"/>
      <c r="R732" s="43"/>
      <c r="S732" s="43"/>
      <c r="T732" s="79"/>
      <c r="AT732" s="25" t="s">
        <v>506</v>
      </c>
      <c r="AU732" s="25" t="s">
        <v>80</v>
      </c>
    </row>
    <row r="733" spans="2:65" s="1" customFormat="1" ht="25.5" customHeight="1">
      <c r="B733" s="42"/>
      <c r="C733" s="209" t="s">
        <v>2512</v>
      </c>
      <c r="D733" s="209" t="s">
        <v>498</v>
      </c>
      <c r="E733" s="210" t="s">
        <v>9991</v>
      </c>
      <c r="F733" s="211" t="s">
        <v>9992</v>
      </c>
      <c r="G733" s="212" t="s">
        <v>2537</v>
      </c>
      <c r="H733" s="213">
        <v>3</v>
      </c>
      <c r="I733" s="214"/>
      <c r="J733" s="215">
        <f>ROUND(I733*H733,2)</f>
        <v>0</v>
      </c>
      <c r="K733" s="211" t="s">
        <v>23</v>
      </c>
      <c r="L733" s="62"/>
      <c r="M733" s="216" t="s">
        <v>23</v>
      </c>
      <c r="N733" s="217" t="s">
        <v>44</v>
      </c>
      <c r="O733" s="43"/>
      <c r="P733" s="218">
        <f>O733*H733</f>
        <v>0</v>
      </c>
      <c r="Q733" s="218">
        <v>13</v>
      </c>
      <c r="R733" s="218">
        <f>Q733*H733</f>
        <v>39</v>
      </c>
      <c r="S733" s="218">
        <v>0</v>
      </c>
      <c r="T733" s="219">
        <f>S733*H733</f>
        <v>0</v>
      </c>
      <c r="AR733" s="25" t="s">
        <v>502</v>
      </c>
      <c r="AT733" s="25" t="s">
        <v>498</v>
      </c>
      <c r="AU733" s="25" t="s">
        <v>80</v>
      </c>
      <c r="AY733" s="25" t="s">
        <v>492</v>
      </c>
      <c r="BE733" s="220">
        <f>IF(N733="základní",J733,0)</f>
        <v>0</v>
      </c>
      <c r="BF733" s="220">
        <f>IF(N733="snížená",J733,0)</f>
        <v>0</v>
      </c>
      <c r="BG733" s="220">
        <f>IF(N733="zákl. přenesená",J733,0)</f>
        <v>0</v>
      </c>
      <c r="BH733" s="220">
        <f>IF(N733="sníž. přenesená",J733,0)</f>
        <v>0</v>
      </c>
      <c r="BI733" s="220">
        <f>IF(N733="nulová",J733,0)</f>
        <v>0</v>
      </c>
      <c r="BJ733" s="25" t="s">
        <v>80</v>
      </c>
      <c r="BK733" s="220">
        <f>ROUND(I733*H733,2)</f>
        <v>0</v>
      </c>
      <c r="BL733" s="25" t="s">
        <v>502</v>
      </c>
      <c r="BM733" s="25" t="s">
        <v>4383</v>
      </c>
    </row>
    <row r="734" spans="2:65" s="1" customFormat="1">
      <c r="B734" s="42"/>
      <c r="C734" s="64"/>
      <c r="D734" s="227" t="s">
        <v>506</v>
      </c>
      <c r="E734" s="64"/>
      <c r="F734" s="274" t="s">
        <v>9992</v>
      </c>
      <c r="G734" s="64"/>
      <c r="H734" s="64"/>
      <c r="I734" s="177"/>
      <c r="J734" s="64"/>
      <c r="K734" s="64"/>
      <c r="L734" s="62"/>
      <c r="M734" s="223"/>
      <c r="N734" s="43"/>
      <c r="O734" s="43"/>
      <c r="P734" s="43"/>
      <c r="Q734" s="43"/>
      <c r="R734" s="43"/>
      <c r="S734" s="43"/>
      <c r="T734" s="79"/>
      <c r="AT734" s="25" t="s">
        <v>506</v>
      </c>
      <c r="AU734" s="25" t="s">
        <v>80</v>
      </c>
    </row>
    <row r="735" spans="2:65" s="1" customFormat="1" ht="16.5" customHeight="1">
      <c r="B735" s="42"/>
      <c r="C735" s="209" t="s">
        <v>2516</v>
      </c>
      <c r="D735" s="209" t="s">
        <v>498</v>
      </c>
      <c r="E735" s="210" t="s">
        <v>9971</v>
      </c>
      <c r="F735" s="211" t="s">
        <v>9972</v>
      </c>
      <c r="G735" s="212" t="s">
        <v>2537</v>
      </c>
      <c r="H735" s="213">
        <v>3</v>
      </c>
      <c r="I735" s="214"/>
      <c r="J735" s="215">
        <f>ROUND(I735*H735,2)</f>
        <v>0</v>
      </c>
      <c r="K735" s="211" t="s">
        <v>23</v>
      </c>
      <c r="L735" s="62"/>
      <c r="M735" s="216" t="s">
        <v>23</v>
      </c>
      <c r="N735" s="217" t="s">
        <v>44</v>
      </c>
      <c r="O735" s="43"/>
      <c r="P735" s="218">
        <f>O735*H735</f>
        <v>0</v>
      </c>
      <c r="Q735" s="218">
        <v>13</v>
      </c>
      <c r="R735" s="218">
        <f>Q735*H735</f>
        <v>39</v>
      </c>
      <c r="S735" s="218">
        <v>0</v>
      </c>
      <c r="T735" s="219">
        <f>S735*H735</f>
        <v>0</v>
      </c>
      <c r="AR735" s="25" t="s">
        <v>502</v>
      </c>
      <c r="AT735" s="25" t="s">
        <v>498</v>
      </c>
      <c r="AU735" s="25" t="s">
        <v>80</v>
      </c>
      <c r="AY735" s="25" t="s">
        <v>492</v>
      </c>
      <c r="BE735" s="220">
        <f>IF(N735="základní",J735,0)</f>
        <v>0</v>
      </c>
      <c r="BF735" s="220">
        <f>IF(N735="snížená",J735,0)</f>
        <v>0</v>
      </c>
      <c r="BG735" s="220">
        <f>IF(N735="zákl. přenesená",J735,0)</f>
        <v>0</v>
      </c>
      <c r="BH735" s="220">
        <f>IF(N735="sníž. přenesená",J735,0)</f>
        <v>0</v>
      </c>
      <c r="BI735" s="220">
        <f>IF(N735="nulová",J735,0)</f>
        <v>0</v>
      </c>
      <c r="BJ735" s="25" t="s">
        <v>80</v>
      </c>
      <c r="BK735" s="220">
        <f>ROUND(I735*H735,2)</f>
        <v>0</v>
      </c>
      <c r="BL735" s="25" t="s">
        <v>502</v>
      </c>
      <c r="BM735" s="25" t="s">
        <v>4393</v>
      </c>
    </row>
    <row r="736" spans="2:65" s="1" customFormat="1">
      <c r="B736" s="42"/>
      <c r="C736" s="64"/>
      <c r="D736" s="227" t="s">
        <v>506</v>
      </c>
      <c r="E736" s="64"/>
      <c r="F736" s="274" t="s">
        <v>9973</v>
      </c>
      <c r="G736" s="64"/>
      <c r="H736" s="64"/>
      <c r="I736" s="177"/>
      <c r="J736" s="64"/>
      <c r="K736" s="64"/>
      <c r="L736" s="62"/>
      <c r="M736" s="223"/>
      <c r="N736" s="43"/>
      <c r="O736" s="43"/>
      <c r="P736" s="43"/>
      <c r="Q736" s="43"/>
      <c r="R736" s="43"/>
      <c r="S736" s="43"/>
      <c r="T736" s="79"/>
      <c r="AT736" s="25" t="s">
        <v>506</v>
      </c>
      <c r="AU736" s="25" t="s">
        <v>80</v>
      </c>
    </row>
    <row r="737" spans="2:65" s="1" customFormat="1" ht="25.5" customHeight="1">
      <c r="B737" s="42"/>
      <c r="C737" s="209" t="s">
        <v>2520</v>
      </c>
      <c r="D737" s="209" t="s">
        <v>498</v>
      </c>
      <c r="E737" s="210" t="s">
        <v>9993</v>
      </c>
      <c r="F737" s="211" t="s">
        <v>9994</v>
      </c>
      <c r="G737" s="212" t="s">
        <v>2537</v>
      </c>
      <c r="H737" s="213">
        <v>1</v>
      </c>
      <c r="I737" s="214"/>
      <c r="J737" s="215">
        <f>ROUND(I737*H737,2)</f>
        <v>0</v>
      </c>
      <c r="K737" s="211" t="s">
        <v>23</v>
      </c>
      <c r="L737" s="62"/>
      <c r="M737" s="216" t="s">
        <v>23</v>
      </c>
      <c r="N737" s="217" t="s">
        <v>44</v>
      </c>
      <c r="O737" s="43"/>
      <c r="P737" s="218">
        <f>O737*H737</f>
        <v>0</v>
      </c>
      <c r="Q737" s="218">
        <v>17</v>
      </c>
      <c r="R737" s="218">
        <f>Q737*H737</f>
        <v>17</v>
      </c>
      <c r="S737" s="218">
        <v>0</v>
      </c>
      <c r="T737" s="219">
        <f>S737*H737</f>
        <v>0</v>
      </c>
      <c r="AR737" s="25" t="s">
        <v>502</v>
      </c>
      <c r="AT737" s="25" t="s">
        <v>498</v>
      </c>
      <c r="AU737" s="25" t="s">
        <v>80</v>
      </c>
      <c r="AY737" s="25" t="s">
        <v>492</v>
      </c>
      <c r="BE737" s="220">
        <f>IF(N737="základní",J737,0)</f>
        <v>0</v>
      </c>
      <c r="BF737" s="220">
        <f>IF(N737="snížená",J737,0)</f>
        <v>0</v>
      </c>
      <c r="BG737" s="220">
        <f>IF(N737="zákl. přenesená",J737,0)</f>
        <v>0</v>
      </c>
      <c r="BH737" s="220">
        <f>IF(N737="sníž. přenesená",J737,0)</f>
        <v>0</v>
      </c>
      <c r="BI737" s="220">
        <f>IF(N737="nulová",J737,0)</f>
        <v>0</v>
      </c>
      <c r="BJ737" s="25" t="s">
        <v>80</v>
      </c>
      <c r="BK737" s="220">
        <f>ROUND(I737*H737,2)</f>
        <v>0</v>
      </c>
      <c r="BL737" s="25" t="s">
        <v>502</v>
      </c>
      <c r="BM737" s="25" t="s">
        <v>4403</v>
      </c>
    </row>
    <row r="738" spans="2:65" s="1" customFormat="1" ht="24">
      <c r="B738" s="42"/>
      <c r="C738" s="64"/>
      <c r="D738" s="227" t="s">
        <v>506</v>
      </c>
      <c r="E738" s="64"/>
      <c r="F738" s="274" t="s">
        <v>9994</v>
      </c>
      <c r="G738" s="64"/>
      <c r="H738" s="64"/>
      <c r="I738" s="177"/>
      <c r="J738" s="64"/>
      <c r="K738" s="64"/>
      <c r="L738" s="62"/>
      <c r="M738" s="223"/>
      <c r="N738" s="43"/>
      <c r="O738" s="43"/>
      <c r="P738" s="43"/>
      <c r="Q738" s="43"/>
      <c r="R738" s="43"/>
      <c r="S738" s="43"/>
      <c r="T738" s="79"/>
      <c r="AT738" s="25" t="s">
        <v>506</v>
      </c>
      <c r="AU738" s="25" t="s">
        <v>80</v>
      </c>
    </row>
    <row r="739" spans="2:65" s="1" customFormat="1" ht="16.5" customHeight="1">
      <c r="B739" s="42"/>
      <c r="C739" s="209" t="s">
        <v>2523</v>
      </c>
      <c r="D739" s="209" t="s">
        <v>498</v>
      </c>
      <c r="E739" s="210" t="s">
        <v>9866</v>
      </c>
      <c r="F739" s="211" t="s">
        <v>9867</v>
      </c>
      <c r="G739" s="212" t="s">
        <v>2537</v>
      </c>
      <c r="H739" s="213">
        <v>1</v>
      </c>
      <c r="I739" s="214"/>
      <c r="J739" s="215">
        <f>ROUND(I739*H739,2)</f>
        <v>0</v>
      </c>
      <c r="K739" s="211" t="s">
        <v>23</v>
      </c>
      <c r="L739" s="62"/>
      <c r="M739" s="216" t="s">
        <v>23</v>
      </c>
      <c r="N739" s="217" t="s">
        <v>44</v>
      </c>
      <c r="O739" s="43"/>
      <c r="P739" s="218">
        <f>O739*H739</f>
        <v>0</v>
      </c>
      <c r="Q739" s="218">
        <v>25</v>
      </c>
      <c r="R739" s="218">
        <f>Q739*H739</f>
        <v>25</v>
      </c>
      <c r="S739" s="218">
        <v>0</v>
      </c>
      <c r="T739" s="219">
        <f>S739*H739</f>
        <v>0</v>
      </c>
      <c r="AR739" s="25" t="s">
        <v>502</v>
      </c>
      <c r="AT739" s="25" t="s">
        <v>498</v>
      </c>
      <c r="AU739" s="25" t="s">
        <v>80</v>
      </c>
      <c r="AY739" s="25" t="s">
        <v>492</v>
      </c>
      <c r="BE739" s="220">
        <f>IF(N739="základní",J739,0)</f>
        <v>0</v>
      </c>
      <c r="BF739" s="220">
        <f>IF(N739="snížená",J739,0)</f>
        <v>0</v>
      </c>
      <c r="BG739" s="220">
        <f>IF(N739="zákl. přenesená",J739,0)</f>
        <v>0</v>
      </c>
      <c r="BH739" s="220">
        <f>IF(N739="sníž. přenesená",J739,0)</f>
        <v>0</v>
      </c>
      <c r="BI739" s="220">
        <f>IF(N739="nulová",J739,0)</f>
        <v>0</v>
      </c>
      <c r="BJ739" s="25" t="s">
        <v>80</v>
      </c>
      <c r="BK739" s="220">
        <f>ROUND(I739*H739,2)</f>
        <v>0</v>
      </c>
      <c r="BL739" s="25" t="s">
        <v>502</v>
      </c>
      <c r="BM739" s="25" t="s">
        <v>1738</v>
      </c>
    </row>
    <row r="740" spans="2:65" s="1" customFormat="1">
      <c r="B740" s="42"/>
      <c r="C740" s="64"/>
      <c r="D740" s="227" t="s">
        <v>506</v>
      </c>
      <c r="E740" s="64"/>
      <c r="F740" s="274" t="s">
        <v>9867</v>
      </c>
      <c r="G740" s="64"/>
      <c r="H740" s="64"/>
      <c r="I740" s="177"/>
      <c r="J740" s="64"/>
      <c r="K740" s="64"/>
      <c r="L740" s="62"/>
      <c r="M740" s="223"/>
      <c r="N740" s="43"/>
      <c r="O740" s="43"/>
      <c r="P740" s="43"/>
      <c r="Q740" s="43"/>
      <c r="R740" s="43"/>
      <c r="S740" s="43"/>
      <c r="T740" s="79"/>
      <c r="AT740" s="25" t="s">
        <v>506</v>
      </c>
      <c r="AU740" s="25" t="s">
        <v>80</v>
      </c>
    </row>
    <row r="741" spans="2:65" s="1" customFormat="1" ht="16.5" customHeight="1">
      <c r="B741" s="42"/>
      <c r="C741" s="209" t="s">
        <v>2528</v>
      </c>
      <c r="D741" s="209" t="s">
        <v>498</v>
      </c>
      <c r="E741" s="210" t="s">
        <v>9995</v>
      </c>
      <c r="F741" s="211" t="s">
        <v>9996</v>
      </c>
      <c r="G741" s="212" t="s">
        <v>2537</v>
      </c>
      <c r="H741" s="213">
        <v>6</v>
      </c>
      <c r="I741" s="214"/>
      <c r="J741" s="215">
        <f>ROUND(I741*H741,2)</f>
        <v>0</v>
      </c>
      <c r="K741" s="211" t="s">
        <v>23</v>
      </c>
      <c r="L741" s="62"/>
      <c r="M741" s="216" t="s">
        <v>23</v>
      </c>
      <c r="N741" s="217" t="s">
        <v>44</v>
      </c>
      <c r="O741" s="43"/>
      <c r="P741" s="218">
        <f>O741*H741</f>
        <v>0</v>
      </c>
      <c r="Q741" s="218">
        <v>4</v>
      </c>
      <c r="R741" s="218">
        <f>Q741*H741</f>
        <v>24</v>
      </c>
      <c r="S741" s="218">
        <v>0</v>
      </c>
      <c r="T741" s="219">
        <f>S741*H741</f>
        <v>0</v>
      </c>
      <c r="AR741" s="25" t="s">
        <v>502</v>
      </c>
      <c r="AT741" s="25" t="s">
        <v>498</v>
      </c>
      <c r="AU741" s="25" t="s">
        <v>80</v>
      </c>
      <c r="AY741" s="25" t="s">
        <v>492</v>
      </c>
      <c r="BE741" s="220">
        <f>IF(N741="základní",J741,0)</f>
        <v>0</v>
      </c>
      <c r="BF741" s="220">
        <f>IF(N741="snížená",J741,0)</f>
        <v>0</v>
      </c>
      <c r="BG741" s="220">
        <f>IF(N741="zákl. přenesená",J741,0)</f>
        <v>0</v>
      </c>
      <c r="BH741" s="220">
        <f>IF(N741="sníž. přenesená",J741,0)</f>
        <v>0</v>
      </c>
      <c r="BI741" s="220">
        <f>IF(N741="nulová",J741,0)</f>
        <v>0</v>
      </c>
      <c r="BJ741" s="25" t="s">
        <v>80</v>
      </c>
      <c r="BK741" s="220">
        <f>ROUND(I741*H741,2)</f>
        <v>0</v>
      </c>
      <c r="BL741" s="25" t="s">
        <v>502</v>
      </c>
      <c r="BM741" s="25" t="s">
        <v>4422</v>
      </c>
    </row>
    <row r="742" spans="2:65" s="1" customFormat="1">
      <c r="B742" s="42"/>
      <c r="C742" s="64"/>
      <c r="D742" s="221" t="s">
        <v>506</v>
      </c>
      <c r="E742" s="64"/>
      <c r="F742" s="222" t="s">
        <v>9996</v>
      </c>
      <c r="G742" s="64"/>
      <c r="H742" s="64"/>
      <c r="I742" s="177"/>
      <c r="J742" s="64"/>
      <c r="K742" s="64"/>
      <c r="L742" s="62"/>
      <c r="M742" s="223"/>
      <c r="N742" s="43"/>
      <c r="O742" s="43"/>
      <c r="P742" s="43"/>
      <c r="Q742" s="43"/>
      <c r="R742" s="43"/>
      <c r="S742" s="43"/>
      <c r="T742" s="79"/>
      <c r="AT742" s="25" t="s">
        <v>506</v>
      </c>
      <c r="AU742" s="25" t="s">
        <v>80</v>
      </c>
    </row>
    <row r="743" spans="2:65" s="1" customFormat="1" ht="24">
      <c r="B743" s="42"/>
      <c r="C743" s="64"/>
      <c r="D743" s="227" t="s">
        <v>2254</v>
      </c>
      <c r="E743" s="64"/>
      <c r="F743" s="273" t="s">
        <v>9800</v>
      </c>
      <c r="G743" s="64"/>
      <c r="H743" s="64"/>
      <c r="I743" s="177"/>
      <c r="J743" s="64"/>
      <c r="K743" s="64"/>
      <c r="L743" s="62"/>
      <c r="M743" s="223"/>
      <c r="N743" s="43"/>
      <c r="O743" s="43"/>
      <c r="P743" s="43"/>
      <c r="Q743" s="43"/>
      <c r="R743" s="43"/>
      <c r="S743" s="43"/>
      <c r="T743" s="79"/>
      <c r="AT743" s="25" t="s">
        <v>2254</v>
      </c>
      <c r="AU743" s="25" t="s">
        <v>80</v>
      </c>
    </row>
    <row r="744" spans="2:65" s="1" customFormat="1" ht="16.5" customHeight="1">
      <c r="B744" s="42"/>
      <c r="C744" s="209" t="s">
        <v>2534</v>
      </c>
      <c r="D744" s="209" t="s">
        <v>498</v>
      </c>
      <c r="E744" s="210" t="s">
        <v>9798</v>
      </c>
      <c r="F744" s="211" t="s">
        <v>9799</v>
      </c>
      <c r="G744" s="212" t="s">
        <v>2537</v>
      </c>
      <c r="H744" s="213">
        <v>6</v>
      </c>
      <c r="I744" s="214"/>
      <c r="J744" s="215">
        <f>ROUND(I744*H744,2)</f>
        <v>0</v>
      </c>
      <c r="K744" s="211" t="s">
        <v>23</v>
      </c>
      <c r="L744" s="62"/>
      <c r="M744" s="216" t="s">
        <v>23</v>
      </c>
      <c r="N744" s="217" t="s">
        <v>44</v>
      </c>
      <c r="O744" s="43"/>
      <c r="P744" s="218">
        <f>O744*H744</f>
        <v>0</v>
      </c>
      <c r="Q744" s="218">
        <v>9</v>
      </c>
      <c r="R744" s="218">
        <f>Q744*H744</f>
        <v>54</v>
      </c>
      <c r="S744" s="218">
        <v>0</v>
      </c>
      <c r="T744" s="219">
        <f>S744*H744</f>
        <v>0</v>
      </c>
      <c r="AR744" s="25" t="s">
        <v>502</v>
      </c>
      <c r="AT744" s="25" t="s">
        <v>498</v>
      </c>
      <c r="AU744" s="25" t="s">
        <v>80</v>
      </c>
      <c r="AY744" s="25" t="s">
        <v>492</v>
      </c>
      <c r="BE744" s="220">
        <f>IF(N744="základní",J744,0)</f>
        <v>0</v>
      </c>
      <c r="BF744" s="220">
        <f>IF(N744="snížená",J744,0)</f>
        <v>0</v>
      </c>
      <c r="BG744" s="220">
        <f>IF(N744="zákl. přenesená",J744,0)</f>
        <v>0</v>
      </c>
      <c r="BH744" s="220">
        <f>IF(N744="sníž. přenesená",J744,0)</f>
        <v>0</v>
      </c>
      <c r="BI744" s="220">
        <f>IF(N744="nulová",J744,0)</f>
        <v>0</v>
      </c>
      <c r="BJ744" s="25" t="s">
        <v>80</v>
      </c>
      <c r="BK744" s="220">
        <f>ROUND(I744*H744,2)</f>
        <v>0</v>
      </c>
      <c r="BL744" s="25" t="s">
        <v>502</v>
      </c>
      <c r="BM744" s="25" t="s">
        <v>4432</v>
      </c>
    </row>
    <row r="745" spans="2:65" s="1" customFormat="1">
      <c r="B745" s="42"/>
      <c r="C745" s="64"/>
      <c r="D745" s="221" t="s">
        <v>506</v>
      </c>
      <c r="E745" s="64"/>
      <c r="F745" s="222" t="s">
        <v>9799</v>
      </c>
      <c r="G745" s="64"/>
      <c r="H745" s="64"/>
      <c r="I745" s="177"/>
      <c r="J745" s="64"/>
      <c r="K745" s="64"/>
      <c r="L745" s="62"/>
      <c r="M745" s="223"/>
      <c r="N745" s="43"/>
      <c r="O745" s="43"/>
      <c r="P745" s="43"/>
      <c r="Q745" s="43"/>
      <c r="R745" s="43"/>
      <c r="S745" s="43"/>
      <c r="T745" s="79"/>
      <c r="AT745" s="25" t="s">
        <v>506</v>
      </c>
      <c r="AU745" s="25" t="s">
        <v>80</v>
      </c>
    </row>
    <row r="746" spans="2:65" s="1" customFormat="1" ht="24">
      <c r="B746" s="42"/>
      <c r="C746" s="64"/>
      <c r="D746" s="227" t="s">
        <v>2254</v>
      </c>
      <c r="E746" s="64"/>
      <c r="F746" s="273" t="s">
        <v>9800</v>
      </c>
      <c r="G746" s="64"/>
      <c r="H746" s="64"/>
      <c r="I746" s="177"/>
      <c r="J746" s="64"/>
      <c r="K746" s="64"/>
      <c r="L746" s="62"/>
      <c r="M746" s="223"/>
      <c r="N746" s="43"/>
      <c r="O746" s="43"/>
      <c r="P746" s="43"/>
      <c r="Q746" s="43"/>
      <c r="R746" s="43"/>
      <c r="S746" s="43"/>
      <c r="T746" s="79"/>
      <c r="AT746" s="25" t="s">
        <v>2254</v>
      </c>
      <c r="AU746" s="25" t="s">
        <v>80</v>
      </c>
    </row>
    <row r="747" spans="2:65" s="1" customFormat="1" ht="16.5" customHeight="1">
      <c r="B747" s="42"/>
      <c r="C747" s="209" t="s">
        <v>2539</v>
      </c>
      <c r="D747" s="209" t="s">
        <v>498</v>
      </c>
      <c r="E747" s="210" t="s">
        <v>9997</v>
      </c>
      <c r="F747" s="211" t="s">
        <v>9998</v>
      </c>
      <c r="G747" s="212" t="s">
        <v>2537</v>
      </c>
      <c r="H747" s="213">
        <v>3</v>
      </c>
      <c r="I747" s="214"/>
      <c r="J747" s="215">
        <f>ROUND(I747*H747,2)</f>
        <v>0</v>
      </c>
      <c r="K747" s="211" t="s">
        <v>23</v>
      </c>
      <c r="L747" s="62"/>
      <c r="M747" s="216" t="s">
        <v>23</v>
      </c>
      <c r="N747" s="217" t="s">
        <v>44</v>
      </c>
      <c r="O747" s="43"/>
      <c r="P747" s="218">
        <f>O747*H747</f>
        <v>0</v>
      </c>
      <c r="Q747" s="218">
        <v>2</v>
      </c>
      <c r="R747" s="218">
        <f>Q747*H747</f>
        <v>6</v>
      </c>
      <c r="S747" s="218">
        <v>0</v>
      </c>
      <c r="T747" s="219">
        <f>S747*H747</f>
        <v>0</v>
      </c>
      <c r="AR747" s="25" t="s">
        <v>502</v>
      </c>
      <c r="AT747" s="25" t="s">
        <v>498</v>
      </c>
      <c r="AU747" s="25" t="s">
        <v>80</v>
      </c>
      <c r="AY747" s="25" t="s">
        <v>492</v>
      </c>
      <c r="BE747" s="220">
        <f>IF(N747="základní",J747,0)</f>
        <v>0</v>
      </c>
      <c r="BF747" s="220">
        <f>IF(N747="snížená",J747,0)</f>
        <v>0</v>
      </c>
      <c r="BG747" s="220">
        <f>IF(N747="zákl. přenesená",J747,0)</f>
        <v>0</v>
      </c>
      <c r="BH747" s="220">
        <f>IF(N747="sníž. přenesená",J747,0)</f>
        <v>0</v>
      </c>
      <c r="BI747" s="220">
        <f>IF(N747="nulová",J747,0)</f>
        <v>0</v>
      </c>
      <c r="BJ747" s="25" t="s">
        <v>80</v>
      </c>
      <c r="BK747" s="220">
        <f>ROUND(I747*H747,2)</f>
        <v>0</v>
      </c>
      <c r="BL747" s="25" t="s">
        <v>502</v>
      </c>
      <c r="BM747" s="25" t="s">
        <v>4442</v>
      </c>
    </row>
    <row r="748" spans="2:65" s="1" customFormat="1">
      <c r="B748" s="42"/>
      <c r="C748" s="64"/>
      <c r="D748" s="227" t="s">
        <v>506</v>
      </c>
      <c r="E748" s="64"/>
      <c r="F748" s="274" t="s">
        <v>9998</v>
      </c>
      <c r="G748" s="64"/>
      <c r="H748" s="64"/>
      <c r="I748" s="177"/>
      <c r="J748" s="64"/>
      <c r="K748" s="64"/>
      <c r="L748" s="62"/>
      <c r="M748" s="223"/>
      <c r="N748" s="43"/>
      <c r="O748" s="43"/>
      <c r="P748" s="43"/>
      <c r="Q748" s="43"/>
      <c r="R748" s="43"/>
      <c r="S748" s="43"/>
      <c r="T748" s="79"/>
      <c r="AT748" s="25" t="s">
        <v>506</v>
      </c>
      <c r="AU748" s="25" t="s">
        <v>80</v>
      </c>
    </row>
    <row r="749" spans="2:65" s="1" customFormat="1" ht="16.5" customHeight="1">
      <c r="B749" s="42"/>
      <c r="C749" s="209" t="s">
        <v>2547</v>
      </c>
      <c r="D749" s="209" t="s">
        <v>498</v>
      </c>
      <c r="E749" s="210" t="s">
        <v>9999</v>
      </c>
      <c r="F749" s="211" t="s">
        <v>10000</v>
      </c>
      <c r="G749" s="212" t="s">
        <v>2537</v>
      </c>
      <c r="H749" s="213">
        <v>2</v>
      </c>
      <c r="I749" s="214"/>
      <c r="J749" s="215">
        <f>ROUND(I749*H749,2)</f>
        <v>0</v>
      </c>
      <c r="K749" s="211" t="s">
        <v>23</v>
      </c>
      <c r="L749" s="62"/>
      <c r="M749" s="216" t="s">
        <v>23</v>
      </c>
      <c r="N749" s="217" t="s">
        <v>44</v>
      </c>
      <c r="O749" s="43"/>
      <c r="P749" s="218">
        <f>O749*H749</f>
        <v>0</v>
      </c>
      <c r="Q749" s="218">
        <v>2</v>
      </c>
      <c r="R749" s="218">
        <f>Q749*H749</f>
        <v>4</v>
      </c>
      <c r="S749" s="218">
        <v>0</v>
      </c>
      <c r="T749" s="219">
        <f>S749*H749</f>
        <v>0</v>
      </c>
      <c r="AR749" s="25" t="s">
        <v>502</v>
      </c>
      <c r="AT749" s="25" t="s">
        <v>498</v>
      </c>
      <c r="AU749" s="25" t="s">
        <v>80</v>
      </c>
      <c r="AY749" s="25" t="s">
        <v>492</v>
      </c>
      <c r="BE749" s="220">
        <f>IF(N749="základní",J749,0)</f>
        <v>0</v>
      </c>
      <c r="BF749" s="220">
        <f>IF(N749="snížená",J749,0)</f>
        <v>0</v>
      </c>
      <c r="BG749" s="220">
        <f>IF(N749="zákl. přenesená",J749,0)</f>
        <v>0</v>
      </c>
      <c r="BH749" s="220">
        <f>IF(N749="sníž. přenesená",J749,0)</f>
        <v>0</v>
      </c>
      <c r="BI749" s="220">
        <f>IF(N749="nulová",J749,0)</f>
        <v>0</v>
      </c>
      <c r="BJ749" s="25" t="s">
        <v>80</v>
      </c>
      <c r="BK749" s="220">
        <f>ROUND(I749*H749,2)</f>
        <v>0</v>
      </c>
      <c r="BL749" s="25" t="s">
        <v>502</v>
      </c>
      <c r="BM749" s="25" t="s">
        <v>4452</v>
      </c>
    </row>
    <row r="750" spans="2:65" s="1" customFormat="1">
      <c r="B750" s="42"/>
      <c r="C750" s="64"/>
      <c r="D750" s="227" t="s">
        <v>506</v>
      </c>
      <c r="E750" s="64"/>
      <c r="F750" s="274" t="s">
        <v>10001</v>
      </c>
      <c r="G750" s="64"/>
      <c r="H750" s="64"/>
      <c r="I750" s="177"/>
      <c r="J750" s="64"/>
      <c r="K750" s="64"/>
      <c r="L750" s="62"/>
      <c r="M750" s="223"/>
      <c r="N750" s="43"/>
      <c r="O750" s="43"/>
      <c r="P750" s="43"/>
      <c r="Q750" s="43"/>
      <c r="R750" s="43"/>
      <c r="S750" s="43"/>
      <c r="T750" s="79"/>
      <c r="AT750" s="25" t="s">
        <v>506</v>
      </c>
      <c r="AU750" s="25" t="s">
        <v>80</v>
      </c>
    </row>
    <row r="751" spans="2:65" s="1" customFormat="1" ht="16.5" customHeight="1">
      <c r="B751" s="42"/>
      <c r="C751" s="209" t="s">
        <v>2551</v>
      </c>
      <c r="D751" s="209" t="s">
        <v>498</v>
      </c>
      <c r="E751" s="210" t="s">
        <v>9626</v>
      </c>
      <c r="F751" s="211" t="s">
        <v>9627</v>
      </c>
      <c r="G751" s="212" t="s">
        <v>2537</v>
      </c>
      <c r="H751" s="213">
        <v>2</v>
      </c>
      <c r="I751" s="214"/>
      <c r="J751" s="215">
        <f>ROUND(I751*H751,2)</f>
        <v>0</v>
      </c>
      <c r="K751" s="211" t="s">
        <v>23</v>
      </c>
      <c r="L751" s="62"/>
      <c r="M751" s="216" t="s">
        <v>23</v>
      </c>
      <c r="N751" s="217" t="s">
        <v>44</v>
      </c>
      <c r="O751" s="43"/>
      <c r="P751" s="218">
        <f>O751*H751</f>
        <v>0</v>
      </c>
      <c r="Q751" s="218">
        <v>0</v>
      </c>
      <c r="R751" s="218">
        <f>Q751*H751</f>
        <v>0</v>
      </c>
      <c r="S751" s="218">
        <v>0</v>
      </c>
      <c r="T751" s="219">
        <f>S751*H751</f>
        <v>0</v>
      </c>
      <c r="AR751" s="25" t="s">
        <v>502</v>
      </c>
      <c r="AT751" s="25" t="s">
        <v>498</v>
      </c>
      <c r="AU751" s="25" t="s">
        <v>80</v>
      </c>
      <c r="AY751" s="25" t="s">
        <v>492</v>
      </c>
      <c r="BE751" s="220">
        <f>IF(N751="základní",J751,0)</f>
        <v>0</v>
      </c>
      <c r="BF751" s="220">
        <f>IF(N751="snížená",J751,0)</f>
        <v>0</v>
      </c>
      <c r="BG751" s="220">
        <f>IF(N751="zákl. přenesená",J751,0)</f>
        <v>0</v>
      </c>
      <c r="BH751" s="220">
        <f>IF(N751="sníž. přenesená",J751,0)</f>
        <v>0</v>
      </c>
      <c r="BI751" s="220">
        <f>IF(N751="nulová",J751,0)</f>
        <v>0</v>
      </c>
      <c r="BJ751" s="25" t="s">
        <v>80</v>
      </c>
      <c r="BK751" s="220">
        <f>ROUND(I751*H751,2)</f>
        <v>0</v>
      </c>
      <c r="BL751" s="25" t="s">
        <v>502</v>
      </c>
      <c r="BM751" s="25" t="s">
        <v>4462</v>
      </c>
    </row>
    <row r="752" spans="2:65" s="1" customFormat="1">
      <c r="B752" s="42"/>
      <c r="C752" s="64"/>
      <c r="D752" s="227" t="s">
        <v>506</v>
      </c>
      <c r="E752" s="64"/>
      <c r="F752" s="274" t="s">
        <v>9628</v>
      </c>
      <c r="G752" s="64"/>
      <c r="H752" s="64"/>
      <c r="I752" s="177"/>
      <c r="J752" s="64"/>
      <c r="K752" s="64"/>
      <c r="L752" s="62"/>
      <c r="M752" s="223"/>
      <c r="N752" s="43"/>
      <c r="O752" s="43"/>
      <c r="P752" s="43"/>
      <c r="Q752" s="43"/>
      <c r="R752" s="43"/>
      <c r="S752" s="43"/>
      <c r="T752" s="79"/>
      <c r="AT752" s="25" t="s">
        <v>506</v>
      </c>
      <c r="AU752" s="25" t="s">
        <v>80</v>
      </c>
    </row>
    <row r="753" spans="2:65" s="1" customFormat="1" ht="25.5" customHeight="1">
      <c r="B753" s="42"/>
      <c r="C753" s="209" t="s">
        <v>2557</v>
      </c>
      <c r="D753" s="209" t="s">
        <v>498</v>
      </c>
      <c r="E753" s="210" t="s">
        <v>10002</v>
      </c>
      <c r="F753" s="211" t="s">
        <v>10003</v>
      </c>
      <c r="G753" s="212" t="s">
        <v>2537</v>
      </c>
      <c r="H753" s="213">
        <v>1</v>
      </c>
      <c r="I753" s="214"/>
      <c r="J753" s="215">
        <f>ROUND(I753*H753,2)</f>
        <v>0</v>
      </c>
      <c r="K753" s="211" t="s">
        <v>23</v>
      </c>
      <c r="L753" s="62"/>
      <c r="M753" s="216" t="s">
        <v>23</v>
      </c>
      <c r="N753" s="217" t="s">
        <v>44</v>
      </c>
      <c r="O753" s="43"/>
      <c r="P753" s="218">
        <f>O753*H753</f>
        <v>0</v>
      </c>
      <c r="Q753" s="218">
        <v>17</v>
      </c>
      <c r="R753" s="218">
        <f>Q753*H753</f>
        <v>17</v>
      </c>
      <c r="S753" s="218">
        <v>0</v>
      </c>
      <c r="T753" s="219">
        <f>S753*H753</f>
        <v>0</v>
      </c>
      <c r="AR753" s="25" t="s">
        <v>502</v>
      </c>
      <c r="AT753" s="25" t="s">
        <v>498</v>
      </c>
      <c r="AU753" s="25" t="s">
        <v>80</v>
      </c>
      <c r="AY753" s="25" t="s">
        <v>492</v>
      </c>
      <c r="BE753" s="220">
        <f>IF(N753="základní",J753,0)</f>
        <v>0</v>
      </c>
      <c r="BF753" s="220">
        <f>IF(N753="snížená",J753,0)</f>
        <v>0</v>
      </c>
      <c r="BG753" s="220">
        <f>IF(N753="zákl. přenesená",J753,0)</f>
        <v>0</v>
      </c>
      <c r="BH753" s="220">
        <f>IF(N753="sníž. přenesená",J753,0)</f>
        <v>0</v>
      </c>
      <c r="BI753" s="220">
        <f>IF(N753="nulová",J753,0)</f>
        <v>0</v>
      </c>
      <c r="BJ753" s="25" t="s">
        <v>80</v>
      </c>
      <c r="BK753" s="220">
        <f>ROUND(I753*H753,2)</f>
        <v>0</v>
      </c>
      <c r="BL753" s="25" t="s">
        <v>502</v>
      </c>
      <c r="BM753" s="25" t="s">
        <v>4472</v>
      </c>
    </row>
    <row r="754" spans="2:65" s="1" customFormat="1" ht="24">
      <c r="B754" s="42"/>
      <c r="C754" s="64"/>
      <c r="D754" s="227" t="s">
        <v>506</v>
      </c>
      <c r="E754" s="64"/>
      <c r="F754" s="274" t="s">
        <v>10003</v>
      </c>
      <c r="G754" s="64"/>
      <c r="H754" s="64"/>
      <c r="I754" s="177"/>
      <c r="J754" s="64"/>
      <c r="K754" s="64"/>
      <c r="L754" s="62"/>
      <c r="M754" s="223"/>
      <c r="N754" s="43"/>
      <c r="O754" s="43"/>
      <c r="P754" s="43"/>
      <c r="Q754" s="43"/>
      <c r="R754" s="43"/>
      <c r="S754" s="43"/>
      <c r="T754" s="79"/>
      <c r="AT754" s="25" t="s">
        <v>506</v>
      </c>
      <c r="AU754" s="25" t="s">
        <v>80</v>
      </c>
    </row>
    <row r="755" spans="2:65" s="1" customFormat="1" ht="16.5" customHeight="1">
      <c r="B755" s="42"/>
      <c r="C755" s="209" t="s">
        <v>2564</v>
      </c>
      <c r="D755" s="209" t="s">
        <v>498</v>
      </c>
      <c r="E755" s="210" t="s">
        <v>10004</v>
      </c>
      <c r="F755" s="211" t="s">
        <v>10005</v>
      </c>
      <c r="G755" s="212" t="s">
        <v>2537</v>
      </c>
      <c r="H755" s="213">
        <v>1</v>
      </c>
      <c r="I755" s="214"/>
      <c r="J755" s="215">
        <f>ROUND(I755*H755,2)</f>
        <v>0</v>
      </c>
      <c r="K755" s="211" t="s">
        <v>23</v>
      </c>
      <c r="L755" s="62"/>
      <c r="M755" s="216" t="s">
        <v>23</v>
      </c>
      <c r="N755" s="217" t="s">
        <v>44</v>
      </c>
      <c r="O755" s="43"/>
      <c r="P755" s="218">
        <f>O755*H755</f>
        <v>0</v>
      </c>
      <c r="Q755" s="218">
        <v>29</v>
      </c>
      <c r="R755" s="218">
        <f>Q755*H755</f>
        <v>29</v>
      </c>
      <c r="S755" s="218">
        <v>0</v>
      </c>
      <c r="T755" s="219">
        <f>S755*H755</f>
        <v>0</v>
      </c>
      <c r="AR755" s="25" t="s">
        <v>502</v>
      </c>
      <c r="AT755" s="25" t="s">
        <v>498</v>
      </c>
      <c r="AU755" s="25" t="s">
        <v>80</v>
      </c>
      <c r="AY755" s="25" t="s">
        <v>492</v>
      </c>
      <c r="BE755" s="220">
        <f>IF(N755="základní",J755,0)</f>
        <v>0</v>
      </c>
      <c r="BF755" s="220">
        <f>IF(N755="snížená",J755,0)</f>
        <v>0</v>
      </c>
      <c r="BG755" s="220">
        <f>IF(N755="zákl. přenesená",J755,0)</f>
        <v>0</v>
      </c>
      <c r="BH755" s="220">
        <f>IF(N755="sníž. přenesená",J755,0)</f>
        <v>0</v>
      </c>
      <c r="BI755" s="220">
        <f>IF(N755="nulová",J755,0)</f>
        <v>0</v>
      </c>
      <c r="BJ755" s="25" t="s">
        <v>80</v>
      </c>
      <c r="BK755" s="220">
        <f>ROUND(I755*H755,2)</f>
        <v>0</v>
      </c>
      <c r="BL755" s="25" t="s">
        <v>502</v>
      </c>
      <c r="BM755" s="25" t="s">
        <v>4482</v>
      </c>
    </row>
    <row r="756" spans="2:65" s="1" customFormat="1">
      <c r="B756" s="42"/>
      <c r="C756" s="64"/>
      <c r="D756" s="227" t="s">
        <v>506</v>
      </c>
      <c r="E756" s="64"/>
      <c r="F756" s="274" t="s">
        <v>10005</v>
      </c>
      <c r="G756" s="64"/>
      <c r="H756" s="64"/>
      <c r="I756" s="177"/>
      <c r="J756" s="64"/>
      <c r="K756" s="64"/>
      <c r="L756" s="62"/>
      <c r="M756" s="223"/>
      <c r="N756" s="43"/>
      <c r="O756" s="43"/>
      <c r="P756" s="43"/>
      <c r="Q756" s="43"/>
      <c r="R756" s="43"/>
      <c r="S756" s="43"/>
      <c r="T756" s="79"/>
      <c r="AT756" s="25" t="s">
        <v>506</v>
      </c>
      <c r="AU756" s="25" t="s">
        <v>80</v>
      </c>
    </row>
    <row r="757" spans="2:65" s="1" customFormat="1" ht="16.5" customHeight="1">
      <c r="B757" s="42"/>
      <c r="C757" s="209" t="s">
        <v>2571</v>
      </c>
      <c r="D757" s="209" t="s">
        <v>498</v>
      </c>
      <c r="E757" s="210" t="s">
        <v>9941</v>
      </c>
      <c r="F757" s="211" t="s">
        <v>9942</v>
      </c>
      <c r="G757" s="212" t="s">
        <v>2537</v>
      </c>
      <c r="H757" s="213">
        <v>2</v>
      </c>
      <c r="I757" s="214"/>
      <c r="J757" s="215">
        <f>ROUND(I757*H757,2)</f>
        <v>0</v>
      </c>
      <c r="K757" s="211" t="s">
        <v>23</v>
      </c>
      <c r="L757" s="62"/>
      <c r="M757" s="216" t="s">
        <v>23</v>
      </c>
      <c r="N757" s="217" t="s">
        <v>44</v>
      </c>
      <c r="O757" s="43"/>
      <c r="P757" s="218">
        <f>O757*H757</f>
        <v>0</v>
      </c>
      <c r="Q757" s="218">
        <v>0</v>
      </c>
      <c r="R757" s="218">
        <f>Q757*H757</f>
        <v>0</v>
      </c>
      <c r="S757" s="218">
        <v>0</v>
      </c>
      <c r="T757" s="219">
        <f>S757*H757</f>
        <v>0</v>
      </c>
      <c r="AR757" s="25" t="s">
        <v>502</v>
      </c>
      <c r="AT757" s="25" t="s">
        <v>498</v>
      </c>
      <c r="AU757" s="25" t="s">
        <v>80</v>
      </c>
      <c r="AY757" s="25" t="s">
        <v>492</v>
      </c>
      <c r="BE757" s="220">
        <f>IF(N757="základní",J757,0)</f>
        <v>0</v>
      </c>
      <c r="BF757" s="220">
        <f>IF(N757="snížená",J757,0)</f>
        <v>0</v>
      </c>
      <c r="BG757" s="220">
        <f>IF(N757="zákl. přenesená",J757,0)</f>
        <v>0</v>
      </c>
      <c r="BH757" s="220">
        <f>IF(N757="sníž. přenesená",J757,0)</f>
        <v>0</v>
      </c>
      <c r="BI757" s="220">
        <f>IF(N757="nulová",J757,0)</f>
        <v>0</v>
      </c>
      <c r="BJ757" s="25" t="s">
        <v>80</v>
      </c>
      <c r="BK757" s="220">
        <f>ROUND(I757*H757,2)</f>
        <v>0</v>
      </c>
      <c r="BL757" s="25" t="s">
        <v>502</v>
      </c>
      <c r="BM757" s="25" t="s">
        <v>4492</v>
      </c>
    </row>
    <row r="758" spans="2:65" s="1" customFormat="1">
      <c r="B758" s="42"/>
      <c r="C758" s="64"/>
      <c r="D758" s="227" t="s">
        <v>506</v>
      </c>
      <c r="E758" s="64"/>
      <c r="F758" s="274" t="s">
        <v>9849</v>
      </c>
      <c r="G758" s="64"/>
      <c r="H758" s="64"/>
      <c r="I758" s="177"/>
      <c r="J758" s="64"/>
      <c r="K758" s="64"/>
      <c r="L758" s="62"/>
      <c r="M758" s="223"/>
      <c r="N758" s="43"/>
      <c r="O758" s="43"/>
      <c r="P758" s="43"/>
      <c r="Q758" s="43"/>
      <c r="R758" s="43"/>
      <c r="S758" s="43"/>
      <c r="T758" s="79"/>
      <c r="AT758" s="25" t="s">
        <v>506</v>
      </c>
      <c r="AU758" s="25" t="s">
        <v>80</v>
      </c>
    </row>
    <row r="759" spans="2:65" s="1" customFormat="1" ht="16.5" customHeight="1">
      <c r="B759" s="42"/>
      <c r="C759" s="209" t="s">
        <v>2578</v>
      </c>
      <c r="D759" s="209" t="s">
        <v>498</v>
      </c>
      <c r="E759" s="210" t="s">
        <v>10006</v>
      </c>
      <c r="F759" s="211" t="s">
        <v>10007</v>
      </c>
      <c r="G759" s="212" t="s">
        <v>9577</v>
      </c>
      <c r="H759" s="213">
        <v>2</v>
      </c>
      <c r="I759" s="214"/>
      <c r="J759" s="215">
        <f>ROUND(I759*H759,2)</f>
        <v>0</v>
      </c>
      <c r="K759" s="211" t="s">
        <v>23</v>
      </c>
      <c r="L759" s="62"/>
      <c r="M759" s="216" t="s">
        <v>23</v>
      </c>
      <c r="N759" s="217" t="s">
        <v>44</v>
      </c>
      <c r="O759" s="43"/>
      <c r="P759" s="218">
        <f>O759*H759</f>
        <v>0</v>
      </c>
      <c r="Q759" s="218">
        <v>4.2</v>
      </c>
      <c r="R759" s="218">
        <f>Q759*H759</f>
        <v>8.4</v>
      </c>
      <c r="S759" s="218">
        <v>0</v>
      </c>
      <c r="T759" s="219">
        <f>S759*H759</f>
        <v>0</v>
      </c>
      <c r="AR759" s="25" t="s">
        <v>502</v>
      </c>
      <c r="AT759" s="25" t="s">
        <v>498</v>
      </c>
      <c r="AU759" s="25" t="s">
        <v>80</v>
      </c>
      <c r="AY759" s="25" t="s">
        <v>492</v>
      </c>
      <c r="BE759" s="220">
        <f>IF(N759="základní",J759,0)</f>
        <v>0</v>
      </c>
      <c r="BF759" s="220">
        <f>IF(N759="snížená",J759,0)</f>
        <v>0</v>
      </c>
      <c r="BG759" s="220">
        <f>IF(N759="zákl. přenesená",J759,0)</f>
        <v>0</v>
      </c>
      <c r="BH759" s="220">
        <f>IF(N759="sníž. přenesená",J759,0)</f>
        <v>0</v>
      </c>
      <c r="BI759" s="220">
        <f>IF(N759="nulová",J759,0)</f>
        <v>0</v>
      </c>
      <c r="BJ759" s="25" t="s">
        <v>80</v>
      </c>
      <c r="BK759" s="220">
        <f>ROUND(I759*H759,2)</f>
        <v>0</v>
      </c>
      <c r="BL759" s="25" t="s">
        <v>502</v>
      </c>
      <c r="BM759" s="25" t="s">
        <v>4502</v>
      </c>
    </row>
    <row r="760" spans="2:65" s="1" customFormat="1">
      <c r="B760" s="42"/>
      <c r="C760" s="64"/>
      <c r="D760" s="227" t="s">
        <v>506</v>
      </c>
      <c r="E760" s="64"/>
      <c r="F760" s="274" t="s">
        <v>10008</v>
      </c>
      <c r="G760" s="64"/>
      <c r="H760" s="64"/>
      <c r="I760" s="177"/>
      <c r="J760" s="64"/>
      <c r="K760" s="64"/>
      <c r="L760" s="62"/>
      <c r="M760" s="223"/>
      <c r="N760" s="43"/>
      <c r="O760" s="43"/>
      <c r="P760" s="43"/>
      <c r="Q760" s="43"/>
      <c r="R760" s="43"/>
      <c r="S760" s="43"/>
      <c r="T760" s="79"/>
      <c r="AT760" s="25" t="s">
        <v>506</v>
      </c>
      <c r="AU760" s="25" t="s">
        <v>80</v>
      </c>
    </row>
    <row r="761" spans="2:65" s="1" customFormat="1" ht="16.5" customHeight="1">
      <c r="B761" s="42"/>
      <c r="C761" s="209" t="s">
        <v>2583</v>
      </c>
      <c r="D761" s="209" t="s">
        <v>498</v>
      </c>
      <c r="E761" s="210" t="s">
        <v>9877</v>
      </c>
      <c r="F761" s="211" t="s">
        <v>9878</v>
      </c>
      <c r="G761" s="212" t="s">
        <v>9577</v>
      </c>
      <c r="H761" s="213">
        <v>16</v>
      </c>
      <c r="I761" s="214"/>
      <c r="J761" s="215">
        <f>ROUND(I761*H761,2)</f>
        <v>0</v>
      </c>
      <c r="K761" s="211" t="s">
        <v>23</v>
      </c>
      <c r="L761" s="62"/>
      <c r="M761" s="216" t="s">
        <v>23</v>
      </c>
      <c r="N761" s="217" t="s">
        <v>44</v>
      </c>
      <c r="O761" s="43"/>
      <c r="P761" s="218">
        <f>O761*H761</f>
        <v>0</v>
      </c>
      <c r="Q761" s="218">
        <v>3.4</v>
      </c>
      <c r="R761" s="218">
        <f>Q761*H761</f>
        <v>54.4</v>
      </c>
      <c r="S761" s="218">
        <v>0</v>
      </c>
      <c r="T761" s="219">
        <f>S761*H761</f>
        <v>0</v>
      </c>
      <c r="AR761" s="25" t="s">
        <v>502</v>
      </c>
      <c r="AT761" s="25" t="s">
        <v>498</v>
      </c>
      <c r="AU761" s="25" t="s">
        <v>80</v>
      </c>
      <c r="AY761" s="25" t="s">
        <v>492</v>
      </c>
      <c r="BE761" s="220">
        <f>IF(N761="základní",J761,0)</f>
        <v>0</v>
      </c>
      <c r="BF761" s="220">
        <f>IF(N761="snížená",J761,0)</f>
        <v>0</v>
      </c>
      <c r="BG761" s="220">
        <f>IF(N761="zákl. přenesená",J761,0)</f>
        <v>0</v>
      </c>
      <c r="BH761" s="220">
        <f>IF(N761="sníž. přenesená",J761,0)</f>
        <v>0</v>
      </c>
      <c r="BI761" s="220">
        <f>IF(N761="nulová",J761,0)</f>
        <v>0</v>
      </c>
      <c r="BJ761" s="25" t="s">
        <v>80</v>
      </c>
      <c r="BK761" s="220">
        <f>ROUND(I761*H761,2)</f>
        <v>0</v>
      </c>
      <c r="BL761" s="25" t="s">
        <v>502</v>
      </c>
      <c r="BM761" s="25" t="s">
        <v>4512</v>
      </c>
    </row>
    <row r="762" spans="2:65" s="1" customFormat="1">
      <c r="B762" s="42"/>
      <c r="C762" s="64"/>
      <c r="D762" s="227" t="s">
        <v>506</v>
      </c>
      <c r="E762" s="64"/>
      <c r="F762" s="274" t="s">
        <v>9879</v>
      </c>
      <c r="G762" s="64"/>
      <c r="H762" s="64"/>
      <c r="I762" s="177"/>
      <c r="J762" s="64"/>
      <c r="K762" s="64"/>
      <c r="L762" s="62"/>
      <c r="M762" s="223"/>
      <c r="N762" s="43"/>
      <c r="O762" s="43"/>
      <c r="P762" s="43"/>
      <c r="Q762" s="43"/>
      <c r="R762" s="43"/>
      <c r="S762" s="43"/>
      <c r="T762" s="79"/>
      <c r="AT762" s="25" t="s">
        <v>506</v>
      </c>
      <c r="AU762" s="25" t="s">
        <v>80</v>
      </c>
    </row>
    <row r="763" spans="2:65" s="1" customFormat="1" ht="16.5" customHeight="1">
      <c r="B763" s="42"/>
      <c r="C763" s="209" t="s">
        <v>2589</v>
      </c>
      <c r="D763" s="209" t="s">
        <v>498</v>
      </c>
      <c r="E763" s="210" t="s">
        <v>9689</v>
      </c>
      <c r="F763" s="211" t="s">
        <v>9690</v>
      </c>
      <c r="G763" s="212" t="s">
        <v>9577</v>
      </c>
      <c r="H763" s="213">
        <v>3</v>
      </c>
      <c r="I763" s="214"/>
      <c r="J763" s="215">
        <f>ROUND(I763*H763,2)</f>
        <v>0</v>
      </c>
      <c r="K763" s="211" t="s">
        <v>23</v>
      </c>
      <c r="L763" s="62"/>
      <c r="M763" s="216" t="s">
        <v>23</v>
      </c>
      <c r="N763" s="217" t="s">
        <v>44</v>
      </c>
      <c r="O763" s="43"/>
      <c r="P763" s="218">
        <f>O763*H763</f>
        <v>0</v>
      </c>
      <c r="Q763" s="218">
        <v>2.7</v>
      </c>
      <c r="R763" s="218">
        <f>Q763*H763</f>
        <v>8.1000000000000014</v>
      </c>
      <c r="S763" s="218">
        <v>0</v>
      </c>
      <c r="T763" s="219">
        <f>S763*H763</f>
        <v>0</v>
      </c>
      <c r="AR763" s="25" t="s">
        <v>502</v>
      </c>
      <c r="AT763" s="25" t="s">
        <v>498</v>
      </c>
      <c r="AU763" s="25" t="s">
        <v>80</v>
      </c>
      <c r="AY763" s="25" t="s">
        <v>492</v>
      </c>
      <c r="BE763" s="220">
        <f>IF(N763="základní",J763,0)</f>
        <v>0</v>
      </c>
      <c r="BF763" s="220">
        <f>IF(N763="snížená",J763,0)</f>
        <v>0</v>
      </c>
      <c r="BG763" s="220">
        <f>IF(N763="zákl. přenesená",J763,0)</f>
        <v>0</v>
      </c>
      <c r="BH763" s="220">
        <f>IF(N763="sníž. přenesená",J763,0)</f>
        <v>0</v>
      </c>
      <c r="BI763" s="220">
        <f>IF(N763="nulová",J763,0)</f>
        <v>0</v>
      </c>
      <c r="BJ763" s="25" t="s">
        <v>80</v>
      </c>
      <c r="BK763" s="220">
        <f>ROUND(I763*H763,2)</f>
        <v>0</v>
      </c>
      <c r="BL763" s="25" t="s">
        <v>502</v>
      </c>
      <c r="BM763" s="25" t="s">
        <v>4522</v>
      </c>
    </row>
    <row r="764" spans="2:65" s="1" customFormat="1">
      <c r="B764" s="42"/>
      <c r="C764" s="64"/>
      <c r="D764" s="227" t="s">
        <v>506</v>
      </c>
      <c r="E764" s="64"/>
      <c r="F764" s="274" t="s">
        <v>9691</v>
      </c>
      <c r="G764" s="64"/>
      <c r="H764" s="64"/>
      <c r="I764" s="177"/>
      <c r="J764" s="64"/>
      <c r="K764" s="64"/>
      <c r="L764" s="62"/>
      <c r="M764" s="223"/>
      <c r="N764" s="43"/>
      <c r="O764" s="43"/>
      <c r="P764" s="43"/>
      <c r="Q764" s="43"/>
      <c r="R764" s="43"/>
      <c r="S764" s="43"/>
      <c r="T764" s="79"/>
      <c r="AT764" s="25" t="s">
        <v>506</v>
      </c>
      <c r="AU764" s="25" t="s">
        <v>80</v>
      </c>
    </row>
    <row r="765" spans="2:65" s="1" customFormat="1" ht="16.5" customHeight="1">
      <c r="B765" s="42"/>
      <c r="C765" s="209" t="s">
        <v>2596</v>
      </c>
      <c r="D765" s="209" t="s">
        <v>498</v>
      </c>
      <c r="E765" s="210" t="s">
        <v>10009</v>
      </c>
      <c r="F765" s="211" t="s">
        <v>10010</v>
      </c>
      <c r="G765" s="212" t="s">
        <v>9577</v>
      </c>
      <c r="H765" s="213">
        <v>44</v>
      </c>
      <c r="I765" s="214"/>
      <c r="J765" s="215">
        <f>ROUND(I765*H765,2)</f>
        <v>0</v>
      </c>
      <c r="K765" s="211" t="s">
        <v>23</v>
      </c>
      <c r="L765" s="62"/>
      <c r="M765" s="216" t="s">
        <v>23</v>
      </c>
      <c r="N765" s="217" t="s">
        <v>44</v>
      </c>
      <c r="O765" s="43"/>
      <c r="P765" s="218">
        <f>O765*H765</f>
        <v>0</v>
      </c>
      <c r="Q765" s="218">
        <v>9.0909090909090899</v>
      </c>
      <c r="R765" s="218">
        <f>Q765*H765</f>
        <v>399.99999999999994</v>
      </c>
      <c r="S765" s="218">
        <v>0</v>
      </c>
      <c r="T765" s="219">
        <f>S765*H765</f>
        <v>0</v>
      </c>
      <c r="AR765" s="25" t="s">
        <v>502</v>
      </c>
      <c r="AT765" s="25" t="s">
        <v>498</v>
      </c>
      <c r="AU765" s="25" t="s">
        <v>80</v>
      </c>
      <c r="AY765" s="25" t="s">
        <v>492</v>
      </c>
      <c r="BE765" s="220">
        <f>IF(N765="základní",J765,0)</f>
        <v>0</v>
      </c>
      <c r="BF765" s="220">
        <f>IF(N765="snížená",J765,0)</f>
        <v>0</v>
      </c>
      <c r="BG765" s="220">
        <f>IF(N765="zákl. přenesená",J765,0)</f>
        <v>0</v>
      </c>
      <c r="BH765" s="220">
        <f>IF(N765="sníž. přenesená",J765,0)</f>
        <v>0</v>
      </c>
      <c r="BI765" s="220">
        <f>IF(N765="nulová",J765,0)</f>
        <v>0</v>
      </c>
      <c r="BJ765" s="25" t="s">
        <v>80</v>
      </c>
      <c r="BK765" s="220">
        <f>ROUND(I765*H765,2)</f>
        <v>0</v>
      </c>
      <c r="BL765" s="25" t="s">
        <v>502</v>
      </c>
      <c r="BM765" s="25" t="s">
        <v>4532</v>
      </c>
    </row>
    <row r="766" spans="2:65" s="1" customFormat="1">
      <c r="B766" s="42"/>
      <c r="C766" s="64"/>
      <c r="D766" s="227" t="s">
        <v>506</v>
      </c>
      <c r="E766" s="64"/>
      <c r="F766" s="274" t="s">
        <v>10010</v>
      </c>
      <c r="G766" s="64"/>
      <c r="H766" s="64"/>
      <c r="I766" s="177"/>
      <c r="J766" s="64"/>
      <c r="K766" s="64"/>
      <c r="L766" s="62"/>
      <c r="M766" s="223"/>
      <c r="N766" s="43"/>
      <c r="O766" s="43"/>
      <c r="P766" s="43"/>
      <c r="Q766" s="43"/>
      <c r="R766" s="43"/>
      <c r="S766" s="43"/>
      <c r="T766" s="79"/>
      <c r="AT766" s="25" t="s">
        <v>506</v>
      </c>
      <c r="AU766" s="25" t="s">
        <v>80</v>
      </c>
    </row>
    <row r="767" spans="2:65" s="1" customFormat="1" ht="16.5" customHeight="1">
      <c r="B767" s="42"/>
      <c r="C767" s="209" t="s">
        <v>2604</v>
      </c>
      <c r="D767" s="209" t="s">
        <v>498</v>
      </c>
      <c r="E767" s="210" t="s">
        <v>9838</v>
      </c>
      <c r="F767" s="211" t="s">
        <v>9839</v>
      </c>
      <c r="G767" s="212" t="s">
        <v>9577</v>
      </c>
      <c r="H767" s="213">
        <v>58</v>
      </c>
      <c r="I767" s="214"/>
      <c r="J767" s="215">
        <f>ROUND(I767*H767,2)</f>
        <v>0</v>
      </c>
      <c r="K767" s="211" t="s">
        <v>23</v>
      </c>
      <c r="L767" s="62"/>
      <c r="M767" s="216" t="s">
        <v>23</v>
      </c>
      <c r="N767" s="217" t="s">
        <v>44</v>
      </c>
      <c r="O767" s="43"/>
      <c r="P767" s="218">
        <f>O767*H767</f>
        <v>0</v>
      </c>
      <c r="Q767" s="218">
        <v>14</v>
      </c>
      <c r="R767" s="218">
        <f>Q767*H767</f>
        <v>812</v>
      </c>
      <c r="S767" s="218">
        <v>0</v>
      </c>
      <c r="T767" s="219">
        <f>S767*H767</f>
        <v>0</v>
      </c>
      <c r="AR767" s="25" t="s">
        <v>502</v>
      </c>
      <c r="AT767" s="25" t="s">
        <v>498</v>
      </c>
      <c r="AU767" s="25" t="s">
        <v>80</v>
      </c>
      <c r="AY767" s="25" t="s">
        <v>492</v>
      </c>
      <c r="BE767" s="220">
        <f>IF(N767="základní",J767,0)</f>
        <v>0</v>
      </c>
      <c r="BF767" s="220">
        <f>IF(N767="snížená",J767,0)</f>
        <v>0</v>
      </c>
      <c r="BG767" s="220">
        <f>IF(N767="zákl. přenesená",J767,0)</f>
        <v>0</v>
      </c>
      <c r="BH767" s="220">
        <f>IF(N767="sníž. přenesená",J767,0)</f>
        <v>0</v>
      </c>
      <c r="BI767" s="220">
        <f>IF(N767="nulová",J767,0)</f>
        <v>0</v>
      </c>
      <c r="BJ767" s="25" t="s">
        <v>80</v>
      </c>
      <c r="BK767" s="220">
        <f>ROUND(I767*H767,2)</f>
        <v>0</v>
      </c>
      <c r="BL767" s="25" t="s">
        <v>502</v>
      </c>
      <c r="BM767" s="25" t="s">
        <v>4542</v>
      </c>
    </row>
    <row r="768" spans="2:65" s="1" customFormat="1">
      <c r="B768" s="42"/>
      <c r="C768" s="64"/>
      <c r="D768" s="227" t="s">
        <v>506</v>
      </c>
      <c r="E768" s="64"/>
      <c r="F768" s="274" t="s">
        <v>9839</v>
      </c>
      <c r="G768" s="64"/>
      <c r="H768" s="64"/>
      <c r="I768" s="177"/>
      <c r="J768" s="64"/>
      <c r="K768" s="64"/>
      <c r="L768" s="62"/>
      <c r="M768" s="223"/>
      <c r="N768" s="43"/>
      <c r="O768" s="43"/>
      <c r="P768" s="43"/>
      <c r="Q768" s="43"/>
      <c r="R768" s="43"/>
      <c r="S768" s="43"/>
      <c r="T768" s="79"/>
      <c r="AT768" s="25" t="s">
        <v>506</v>
      </c>
      <c r="AU768" s="25" t="s">
        <v>80</v>
      </c>
    </row>
    <row r="769" spans="2:65" s="1" customFormat="1" ht="16.5" customHeight="1">
      <c r="B769" s="42"/>
      <c r="C769" s="209" t="s">
        <v>2611</v>
      </c>
      <c r="D769" s="209" t="s">
        <v>498</v>
      </c>
      <c r="E769" s="210" t="s">
        <v>9888</v>
      </c>
      <c r="F769" s="211" t="s">
        <v>9889</v>
      </c>
      <c r="G769" s="212" t="s">
        <v>9577</v>
      </c>
      <c r="H769" s="213">
        <v>36</v>
      </c>
      <c r="I769" s="214"/>
      <c r="J769" s="215">
        <f>ROUND(I769*H769,2)</f>
        <v>0</v>
      </c>
      <c r="K769" s="211" t="s">
        <v>23</v>
      </c>
      <c r="L769" s="62"/>
      <c r="M769" s="216" t="s">
        <v>23</v>
      </c>
      <c r="N769" s="217" t="s">
        <v>44</v>
      </c>
      <c r="O769" s="43"/>
      <c r="P769" s="218">
        <f>O769*H769</f>
        <v>0</v>
      </c>
      <c r="Q769" s="218">
        <v>17</v>
      </c>
      <c r="R769" s="218">
        <f>Q769*H769</f>
        <v>612</v>
      </c>
      <c r="S769" s="218">
        <v>0</v>
      </c>
      <c r="T769" s="219">
        <f>S769*H769</f>
        <v>0</v>
      </c>
      <c r="AR769" s="25" t="s">
        <v>502</v>
      </c>
      <c r="AT769" s="25" t="s">
        <v>498</v>
      </c>
      <c r="AU769" s="25" t="s">
        <v>80</v>
      </c>
      <c r="AY769" s="25" t="s">
        <v>492</v>
      </c>
      <c r="BE769" s="220">
        <f>IF(N769="základní",J769,0)</f>
        <v>0</v>
      </c>
      <c r="BF769" s="220">
        <f>IF(N769="snížená",J769,0)</f>
        <v>0</v>
      </c>
      <c r="BG769" s="220">
        <f>IF(N769="zákl. přenesená",J769,0)</f>
        <v>0</v>
      </c>
      <c r="BH769" s="220">
        <f>IF(N769="sníž. přenesená",J769,0)</f>
        <v>0</v>
      </c>
      <c r="BI769" s="220">
        <f>IF(N769="nulová",J769,0)</f>
        <v>0</v>
      </c>
      <c r="BJ769" s="25" t="s">
        <v>80</v>
      </c>
      <c r="BK769" s="220">
        <f>ROUND(I769*H769,2)</f>
        <v>0</v>
      </c>
      <c r="BL769" s="25" t="s">
        <v>502</v>
      </c>
      <c r="BM769" s="25" t="s">
        <v>4552</v>
      </c>
    </row>
    <row r="770" spans="2:65" s="1" customFormat="1">
      <c r="B770" s="42"/>
      <c r="C770" s="64"/>
      <c r="D770" s="227" t="s">
        <v>506</v>
      </c>
      <c r="E770" s="64"/>
      <c r="F770" s="274" t="s">
        <v>9889</v>
      </c>
      <c r="G770" s="64"/>
      <c r="H770" s="64"/>
      <c r="I770" s="177"/>
      <c r="J770" s="64"/>
      <c r="K770" s="64"/>
      <c r="L770" s="62"/>
      <c r="M770" s="223"/>
      <c r="N770" s="43"/>
      <c r="O770" s="43"/>
      <c r="P770" s="43"/>
      <c r="Q770" s="43"/>
      <c r="R770" s="43"/>
      <c r="S770" s="43"/>
      <c r="T770" s="79"/>
      <c r="AT770" s="25" t="s">
        <v>506</v>
      </c>
      <c r="AU770" s="25" t="s">
        <v>80</v>
      </c>
    </row>
    <row r="771" spans="2:65" s="1" customFormat="1" ht="16.5" customHeight="1">
      <c r="B771" s="42"/>
      <c r="C771" s="209" t="s">
        <v>2619</v>
      </c>
      <c r="D771" s="209" t="s">
        <v>498</v>
      </c>
      <c r="E771" s="210" t="s">
        <v>9981</v>
      </c>
      <c r="F771" s="211" t="s">
        <v>9790</v>
      </c>
      <c r="G771" s="212" t="s">
        <v>9577</v>
      </c>
      <c r="H771" s="213">
        <v>2</v>
      </c>
      <c r="I771" s="214"/>
      <c r="J771" s="215">
        <f>ROUND(I771*H771,2)</f>
        <v>0</v>
      </c>
      <c r="K771" s="211" t="s">
        <v>23</v>
      </c>
      <c r="L771" s="62"/>
      <c r="M771" s="216" t="s">
        <v>23</v>
      </c>
      <c r="N771" s="217" t="s">
        <v>44</v>
      </c>
      <c r="O771" s="43"/>
      <c r="P771" s="218">
        <f>O771*H771</f>
        <v>0</v>
      </c>
      <c r="Q771" s="218">
        <v>33</v>
      </c>
      <c r="R771" s="218">
        <f>Q771*H771</f>
        <v>66</v>
      </c>
      <c r="S771" s="218">
        <v>0</v>
      </c>
      <c r="T771" s="219">
        <f>S771*H771</f>
        <v>0</v>
      </c>
      <c r="AR771" s="25" t="s">
        <v>502</v>
      </c>
      <c r="AT771" s="25" t="s">
        <v>498</v>
      </c>
      <c r="AU771" s="25" t="s">
        <v>80</v>
      </c>
      <c r="AY771" s="25" t="s">
        <v>492</v>
      </c>
      <c r="BE771" s="220">
        <f>IF(N771="základní",J771,0)</f>
        <v>0</v>
      </c>
      <c r="BF771" s="220">
        <f>IF(N771="snížená",J771,0)</f>
        <v>0</v>
      </c>
      <c r="BG771" s="220">
        <f>IF(N771="zákl. přenesená",J771,0)</f>
        <v>0</v>
      </c>
      <c r="BH771" s="220">
        <f>IF(N771="sníž. přenesená",J771,0)</f>
        <v>0</v>
      </c>
      <c r="BI771" s="220">
        <f>IF(N771="nulová",J771,0)</f>
        <v>0</v>
      </c>
      <c r="BJ771" s="25" t="s">
        <v>80</v>
      </c>
      <c r="BK771" s="220">
        <f>ROUND(I771*H771,2)</f>
        <v>0</v>
      </c>
      <c r="BL771" s="25" t="s">
        <v>502</v>
      </c>
      <c r="BM771" s="25" t="s">
        <v>4562</v>
      </c>
    </row>
    <row r="772" spans="2:65" s="1" customFormat="1">
      <c r="B772" s="42"/>
      <c r="C772" s="64"/>
      <c r="D772" s="221" t="s">
        <v>506</v>
      </c>
      <c r="E772" s="64"/>
      <c r="F772" s="222" t="s">
        <v>9790</v>
      </c>
      <c r="G772" s="64"/>
      <c r="H772" s="64"/>
      <c r="I772" s="177"/>
      <c r="J772" s="64"/>
      <c r="K772" s="64"/>
      <c r="L772" s="62"/>
      <c r="M772" s="223"/>
      <c r="N772" s="43"/>
      <c r="O772" s="43"/>
      <c r="P772" s="43"/>
      <c r="Q772" s="43"/>
      <c r="R772" s="43"/>
      <c r="S772" s="43"/>
      <c r="T772" s="79"/>
      <c r="AT772" s="25" t="s">
        <v>506</v>
      </c>
      <c r="AU772" s="25" t="s">
        <v>80</v>
      </c>
    </row>
    <row r="773" spans="2:65" s="11" customFormat="1" ht="37.35" customHeight="1">
      <c r="B773" s="192"/>
      <c r="C773" s="193"/>
      <c r="D773" s="206" t="s">
        <v>72</v>
      </c>
      <c r="E773" s="290" t="s">
        <v>4941</v>
      </c>
      <c r="F773" s="290" t="s">
        <v>10011</v>
      </c>
      <c r="G773" s="193"/>
      <c r="H773" s="193"/>
      <c r="I773" s="196"/>
      <c r="J773" s="291">
        <f>BK773</f>
        <v>0</v>
      </c>
      <c r="K773" s="193"/>
      <c r="L773" s="198"/>
      <c r="M773" s="199"/>
      <c r="N773" s="200"/>
      <c r="O773" s="200"/>
      <c r="P773" s="201">
        <f>SUM(P774:P836)</f>
        <v>0</v>
      </c>
      <c r="Q773" s="200"/>
      <c r="R773" s="201">
        <f>SUM(R774:R836)</f>
        <v>5433.090909090909</v>
      </c>
      <c r="S773" s="200"/>
      <c r="T773" s="202">
        <f>SUM(T774:T836)</f>
        <v>0</v>
      </c>
      <c r="AR773" s="203" t="s">
        <v>80</v>
      </c>
      <c r="AT773" s="204" t="s">
        <v>72</v>
      </c>
      <c r="AU773" s="204" t="s">
        <v>73</v>
      </c>
      <c r="AY773" s="203" t="s">
        <v>492</v>
      </c>
      <c r="BK773" s="205">
        <f>SUM(BK774:BK836)</f>
        <v>0</v>
      </c>
    </row>
    <row r="774" spans="2:65" s="1" customFormat="1" ht="16.5" customHeight="1">
      <c r="B774" s="42"/>
      <c r="C774" s="209" t="s">
        <v>2629</v>
      </c>
      <c r="D774" s="209" t="s">
        <v>498</v>
      </c>
      <c r="E774" s="210" t="s">
        <v>10012</v>
      </c>
      <c r="F774" s="211" t="s">
        <v>9562</v>
      </c>
      <c r="G774" s="212" t="s">
        <v>2537</v>
      </c>
      <c r="H774" s="213">
        <v>1</v>
      </c>
      <c r="I774" s="214"/>
      <c r="J774" s="215">
        <f>ROUND(I774*H774,2)</f>
        <v>0</v>
      </c>
      <c r="K774" s="211" t="s">
        <v>23</v>
      </c>
      <c r="L774" s="62"/>
      <c r="M774" s="216" t="s">
        <v>23</v>
      </c>
      <c r="N774" s="217" t="s">
        <v>44</v>
      </c>
      <c r="O774" s="43"/>
      <c r="P774" s="218">
        <f>O774*H774</f>
        <v>0</v>
      </c>
      <c r="Q774" s="218">
        <v>1278</v>
      </c>
      <c r="R774" s="218">
        <f>Q774*H774</f>
        <v>1278</v>
      </c>
      <c r="S774" s="218">
        <v>0</v>
      </c>
      <c r="T774" s="219">
        <f>S774*H774</f>
        <v>0</v>
      </c>
      <c r="AR774" s="25" t="s">
        <v>502</v>
      </c>
      <c r="AT774" s="25" t="s">
        <v>498</v>
      </c>
      <c r="AU774" s="25" t="s">
        <v>80</v>
      </c>
      <c r="AY774" s="25" t="s">
        <v>492</v>
      </c>
      <c r="BE774" s="220">
        <f>IF(N774="základní",J774,0)</f>
        <v>0</v>
      </c>
      <c r="BF774" s="220">
        <f>IF(N774="snížená",J774,0)</f>
        <v>0</v>
      </c>
      <c r="BG774" s="220">
        <f>IF(N774="zákl. přenesená",J774,0)</f>
        <v>0</v>
      </c>
      <c r="BH774" s="220">
        <f>IF(N774="sníž. přenesená",J774,0)</f>
        <v>0</v>
      </c>
      <c r="BI774" s="220">
        <f>IF(N774="nulová",J774,0)</f>
        <v>0</v>
      </c>
      <c r="BJ774" s="25" t="s">
        <v>80</v>
      </c>
      <c r="BK774" s="220">
        <f>ROUND(I774*H774,2)</f>
        <v>0</v>
      </c>
      <c r="BL774" s="25" t="s">
        <v>502</v>
      </c>
      <c r="BM774" s="25" t="s">
        <v>4572</v>
      </c>
    </row>
    <row r="775" spans="2:65" s="1" customFormat="1">
      <c r="B775" s="42"/>
      <c r="C775" s="64"/>
      <c r="D775" s="221" t="s">
        <v>506</v>
      </c>
      <c r="E775" s="64"/>
      <c r="F775" s="222" t="s">
        <v>9562</v>
      </c>
      <c r="G775" s="64"/>
      <c r="H775" s="64"/>
      <c r="I775" s="177"/>
      <c r="J775" s="64"/>
      <c r="K775" s="64"/>
      <c r="L775" s="62"/>
      <c r="M775" s="223"/>
      <c r="N775" s="43"/>
      <c r="O775" s="43"/>
      <c r="P775" s="43"/>
      <c r="Q775" s="43"/>
      <c r="R775" s="43"/>
      <c r="S775" s="43"/>
      <c r="T775" s="79"/>
      <c r="AT775" s="25" t="s">
        <v>506</v>
      </c>
      <c r="AU775" s="25" t="s">
        <v>80</v>
      </c>
    </row>
    <row r="776" spans="2:65" s="1" customFormat="1" ht="24">
      <c r="B776" s="42"/>
      <c r="C776" s="64"/>
      <c r="D776" s="227" t="s">
        <v>2254</v>
      </c>
      <c r="E776" s="64"/>
      <c r="F776" s="273" t="s">
        <v>9563</v>
      </c>
      <c r="G776" s="64"/>
      <c r="H776" s="64"/>
      <c r="I776" s="177"/>
      <c r="J776" s="64"/>
      <c r="K776" s="64"/>
      <c r="L776" s="62"/>
      <c r="M776" s="223"/>
      <c r="N776" s="43"/>
      <c r="O776" s="43"/>
      <c r="P776" s="43"/>
      <c r="Q776" s="43"/>
      <c r="R776" s="43"/>
      <c r="S776" s="43"/>
      <c r="T776" s="79"/>
      <c r="AT776" s="25" t="s">
        <v>2254</v>
      </c>
      <c r="AU776" s="25" t="s">
        <v>80</v>
      </c>
    </row>
    <row r="777" spans="2:65" s="1" customFormat="1" ht="16.5" customHeight="1">
      <c r="B777" s="42"/>
      <c r="C777" s="209" t="s">
        <v>2635</v>
      </c>
      <c r="D777" s="209" t="s">
        <v>498</v>
      </c>
      <c r="E777" s="210" t="s">
        <v>10013</v>
      </c>
      <c r="F777" s="211" t="s">
        <v>9768</v>
      </c>
      <c r="G777" s="212" t="s">
        <v>2537</v>
      </c>
      <c r="H777" s="213">
        <v>2</v>
      </c>
      <c r="I777" s="214"/>
      <c r="J777" s="215">
        <f>ROUND(I777*H777,2)</f>
        <v>0</v>
      </c>
      <c r="K777" s="211" t="s">
        <v>23</v>
      </c>
      <c r="L777" s="62"/>
      <c r="M777" s="216" t="s">
        <v>23</v>
      </c>
      <c r="N777" s="217" t="s">
        <v>44</v>
      </c>
      <c r="O777" s="43"/>
      <c r="P777" s="218">
        <f>O777*H777</f>
        <v>0</v>
      </c>
      <c r="Q777" s="218">
        <v>96</v>
      </c>
      <c r="R777" s="218">
        <f>Q777*H777</f>
        <v>192</v>
      </c>
      <c r="S777" s="218">
        <v>0</v>
      </c>
      <c r="T777" s="219">
        <f>S777*H777</f>
        <v>0</v>
      </c>
      <c r="AR777" s="25" t="s">
        <v>502</v>
      </c>
      <c r="AT777" s="25" t="s">
        <v>498</v>
      </c>
      <c r="AU777" s="25" t="s">
        <v>80</v>
      </c>
      <c r="AY777" s="25" t="s">
        <v>492</v>
      </c>
      <c r="BE777" s="220">
        <f>IF(N777="základní",J777,0)</f>
        <v>0</v>
      </c>
      <c r="BF777" s="220">
        <f>IF(N777="snížená",J777,0)</f>
        <v>0</v>
      </c>
      <c r="BG777" s="220">
        <f>IF(N777="zákl. přenesená",J777,0)</f>
        <v>0</v>
      </c>
      <c r="BH777" s="220">
        <f>IF(N777="sníž. přenesená",J777,0)</f>
        <v>0</v>
      </c>
      <c r="BI777" s="220">
        <f>IF(N777="nulová",J777,0)</f>
        <v>0</v>
      </c>
      <c r="BJ777" s="25" t="s">
        <v>80</v>
      </c>
      <c r="BK777" s="220">
        <f>ROUND(I777*H777,2)</f>
        <v>0</v>
      </c>
      <c r="BL777" s="25" t="s">
        <v>502</v>
      </c>
      <c r="BM777" s="25" t="s">
        <v>4582</v>
      </c>
    </row>
    <row r="778" spans="2:65" s="1" customFormat="1">
      <c r="B778" s="42"/>
      <c r="C778" s="64"/>
      <c r="D778" s="221" t="s">
        <v>506</v>
      </c>
      <c r="E778" s="64"/>
      <c r="F778" s="222" t="s">
        <v>9768</v>
      </c>
      <c r="G778" s="64"/>
      <c r="H778" s="64"/>
      <c r="I778" s="177"/>
      <c r="J778" s="64"/>
      <c r="K778" s="64"/>
      <c r="L778" s="62"/>
      <c r="M778" s="223"/>
      <c r="N778" s="43"/>
      <c r="O778" s="43"/>
      <c r="P778" s="43"/>
      <c r="Q778" s="43"/>
      <c r="R778" s="43"/>
      <c r="S778" s="43"/>
      <c r="T778" s="79"/>
      <c r="AT778" s="25" t="s">
        <v>506</v>
      </c>
      <c r="AU778" s="25" t="s">
        <v>80</v>
      </c>
    </row>
    <row r="779" spans="2:65" s="1" customFormat="1" ht="36">
      <c r="B779" s="42"/>
      <c r="C779" s="64"/>
      <c r="D779" s="227" t="s">
        <v>2254</v>
      </c>
      <c r="E779" s="64"/>
      <c r="F779" s="273" t="s">
        <v>9795</v>
      </c>
      <c r="G779" s="64"/>
      <c r="H779" s="64"/>
      <c r="I779" s="177"/>
      <c r="J779" s="64"/>
      <c r="K779" s="64"/>
      <c r="L779" s="62"/>
      <c r="M779" s="223"/>
      <c r="N779" s="43"/>
      <c r="O779" s="43"/>
      <c r="P779" s="43"/>
      <c r="Q779" s="43"/>
      <c r="R779" s="43"/>
      <c r="S779" s="43"/>
      <c r="T779" s="79"/>
      <c r="AT779" s="25" t="s">
        <v>2254</v>
      </c>
      <c r="AU779" s="25" t="s">
        <v>80</v>
      </c>
    </row>
    <row r="780" spans="2:65" s="1" customFormat="1" ht="16.5" customHeight="1">
      <c r="B780" s="42"/>
      <c r="C780" s="209" t="s">
        <v>2641</v>
      </c>
      <c r="D780" s="209" t="s">
        <v>498</v>
      </c>
      <c r="E780" s="210" t="s">
        <v>9770</v>
      </c>
      <c r="F780" s="211" t="s">
        <v>9771</v>
      </c>
      <c r="G780" s="212" t="s">
        <v>2537</v>
      </c>
      <c r="H780" s="213">
        <v>2</v>
      </c>
      <c r="I780" s="214"/>
      <c r="J780" s="215">
        <f>ROUND(I780*H780,2)</f>
        <v>0</v>
      </c>
      <c r="K780" s="211" t="s">
        <v>23</v>
      </c>
      <c r="L780" s="62"/>
      <c r="M780" s="216" t="s">
        <v>23</v>
      </c>
      <c r="N780" s="217" t="s">
        <v>44</v>
      </c>
      <c r="O780" s="43"/>
      <c r="P780" s="218">
        <f>O780*H780</f>
        <v>0</v>
      </c>
      <c r="Q780" s="218">
        <v>0</v>
      </c>
      <c r="R780" s="218">
        <f>Q780*H780</f>
        <v>0</v>
      </c>
      <c r="S780" s="218">
        <v>0</v>
      </c>
      <c r="T780" s="219">
        <f>S780*H780</f>
        <v>0</v>
      </c>
      <c r="AR780" s="25" t="s">
        <v>502</v>
      </c>
      <c r="AT780" s="25" t="s">
        <v>498</v>
      </c>
      <c r="AU780" s="25" t="s">
        <v>80</v>
      </c>
      <c r="AY780" s="25" t="s">
        <v>492</v>
      </c>
      <c r="BE780" s="220">
        <f>IF(N780="základní",J780,0)</f>
        <v>0</v>
      </c>
      <c r="BF780" s="220">
        <f>IF(N780="snížená",J780,0)</f>
        <v>0</v>
      </c>
      <c r="BG780" s="220">
        <f>IF(N780="zákl. přenesená",J780,0)</f>
        <v>0</v>
      </c>
      <c r="BH780" s="220">
        <f>IF(N780="sníž. přenesená",J780,0)</f>
        <v>0</v>
      </c>
      <c r="BI780" s="220">
        <f>IF(N780="nulová",J780,0)</f>
        <v>0</v>
      </c>
      <c r="BJ780" s="25" t="s">
        <v>80</v>
      </c>
      <c r="BK780" s="220">
        <f>ROUND(I780*H780,2)</f>
        <v>0</v>
      </c>
      <c r="BL780" s="25" t="s">
        <v>502</v>
      </c>
      <c r="BM780" s="25" t="s">
        <v>4592</v>
      </c>
    </row>
    <row r="781" spans="2:65" s="1" customFormat="1">
      <c r="B781" s="42"/>
      <c r="C781" s="64"/>
      <c r="D781" s="221" t="s">
        <v>506</v>
      </c>
      <c r="E781" s="64"/>
      <c r="F781" s="222" t="s">
        <v>9771</v>
      </c>
      <c r="G781" s="64"/>
      <c r="H781" s="64"/>
      <c r="I781" s="177"/>
      <c r="J781" s="64"/>
      <c r="K781" s="64"/>
      <c r="L781" s="62"/>
      <c r="M781" s="223"/>
      <c r="N781" s="43"/>
      <c r="O781" s="43"/>
      <c r="P781" s="43"/>
      <c r="Q781" s="43"/>
      <c r="R781" s="43"/>
      <c r="S781" s="43"/>
      <c r="T781" s="79"/>
      <c r="AT781" s="25" t="s">
        <v>506</v>
      </c>
      <c r="AU781" s="25" t="s">
        <v>80</v>
      </c>
    </row>
    <row r="782" spans="2:65" s="1" customFormat="1" ht="24">
      <c r="B782" s="42"/>
      <c r="C782" s="64"/>
      <c r="D782" s="227" t="s">
        <v>2254</v>
      </c>
      <c r="E782" s="64"/>
      <c r="F782" s="273" t="s">
        <v>9772</v>
      </c>
      <c r="G782" s="64"/>
      <c r="H782" s="64"/>
      <c r="I782" s="177"/>
      <c r="J782" s="64"/>
      <c r="K782" s="64"/>
      <c r="L782" s="62"/>
      <c r="M782" s="223"/>
      <c r="N782" s="43"/>
      <c r="O782" s="43"/>
      <c r="P782" s="43"/>
      <c r="Q782" s="43"/>
      <c r="R782" s="43"/>
      <c r="S782" s="43"/>
      <c r="T782" s="79"/>
      <c r="AT782" s="25" t="s">
        <v>2254</v>
      </c>
      <c r="AU782" s="25" t="s">
        <v>80</v>
      </c>
    </row>
    <row r="783" spans="2:65" s="1" customFormat="1" ht="16.5" customHeight="1">
      <c r="B783" s="42"/>
      <c r="C783" s="209" t="s">
        <v>2648</v>
      </c>
      <c r="D783" s="209" t="s">
        <v>498</v>
      </c>
      <c r="E783" s="210" t="s">
        <v>9773</v>
      </c>
      <c r="F783" s="211" t="s">
        <v>9774</v>
      </c>
      <c r="G783" s="212" t="s">
        <v>9577</v>
      </c>
      <c r="H783" s="213">
        <v>18</v>
      </c>
      <c r="I783" s="214"/>
      <c r="J783" s="215">
        <f>ROUND(I783*H783,2)</f>
        <v>0</v>
      </c>
      <c r="K783" s="211" t="s">
        <v>23</v>
      </c>
      <c r="L783" s="62"/>
      <c r="M783" s="216" t="s">
        <v>23</v>
      </c>
      <c r="N783" s="217" t="s">
        <v>44</v>
      </c>
      <c r="O783" s="43"/>
      <c r="P783" s="218">
        <f>O783*H783</f>
        <v>0</v>
      </c>
      <c r="Q783" s="218">
        <v>1</v>
      </c>
      <c r="R783" s="218">
        <f>Q783*H783</f>
        <v>18</v>
      </c>
      <c r="S783" s="218">
        <v>0</v>
      </c>
      <c r="T783" s="219">
        <f>S783*H783</f>
        <v>0</v>
      </c>
      <c r="AR783" s="25" t="s">
        <v>502</v>
      </c>
      <c r="AT783" s="25" t="s">
        <v>498</v>
      </c>
      <c r="AU783" s="25" t="s">
        <v>80</v>
      </c>
      <c r="AY783" s="25" t="s">
        <v>492</v>
      </c>
      <c r="BE783" s="220">
        <f>IF(N783="základní",J783,0)</f>
        <v>0</v>
      </c>
      <c r="BF783" s="220">
        <f>IF(N783="snížená",J783,0)</f>
        <v>0</v>
      </c>
      <c r="BG783" s="220">
        <f>IF(N783="zákl. přenesená",J783,0)</f>
        <v>0</v>
      </c>
      <c r="BH783" s="220">
        <f>IF(N783="sníž. přenesená",J783,0)</f>
        <v>0</v>
      </c>
      <c r="BI783" s="220">
        <f>IF(N783="nulová",J783,0)</f>
        <v>0</v>
      </c>
      <c r="BJ783" s="25" t="s">
        <v>80</v>
      </c>
      <c r="BK783" s="220">
        <f>ROUND(I783*H783,2)</f>
        <v>0</v>
      </c>
      <c r="BL783" s="25" t="s">
        <v>502</v>
      </c>
      <c r="BM783" s="25" t="s">
        <v>4602</v>
      </c>
    </row>
    <row r="784" spans="2:65" s="1" customFormat="1">
      <c r="B784" s="42"/>
      <c r="C784" s="64"/>
      <c r="D784" s="227" t="s">
        <v>506</v>
      </c>
      <c r="E784" s="64"/>
      <c r="F784" s="274" t="s">
        <v>9774</v>
      </c>
      <c r="G784" s="64"/>
      <c r="H784" s="64"/>
      <c r="I784" s="177"/>
      <c r="J784" s="64"/>
      <c r="K784" s="64"/>
      <c r="L784" s="62"/>
      <c r="M784" s="223"/>
      <c r="N784" s="43"/>
      <c r="O784" s="43"/>
      <c r="P784" s="43"/>
      <c r="Q784" s="43"/>
      <c r="R784" s="43"/>
      <c r="S784" s="43"/>
      <c r="T784" s="79"/>
      <c r="AT784" s="25" t="s">
        <v>506</v>
      </c>
      <c r="AU784" s="25" t="s">
        <v>80</v>
      </c>
    </row>
    <row r="785" spans="2:65" s="1" customFormat="1" ht="25.5" customHeight="1">
      <c r="B785" s="42"/>
      <c r="C785" s="209" t="s">
        <v>2654</v>
      </c>
      <c r="D785" s="209" t="s">
        <v>498</v>
      </c>
      <c r="E785" s="210" t="s">
        <v>10014</v>
      </c>
      <c r="F785" s="211" t="s">
        <v>10015</v>
      </c>
      <c r="G785" s="212" t="s">
        <v>2537</v>
      </c>
      <c r="H785" s="213">
        <v>1</v>
      </c>
      <c r="I785" s="214"/>
      <c r="J785" s="215">
        <f>ROUND(I785*H785,2)</f>
        <v>0</v>
      </c>
      <c r="K785" s="211" t="s">
        <v>23</v>
      </c>
      <c r="L785" s="62"/>
      <c r="M785" s="216" t="s">
        <v>23</v>
      </c>
      <c r="N785" s="217" t="s">
        <v>44</v>
      </c>
      <c r="O785" s="43"/>
      <c r="P785" s="218">
        <f>O785*H785</f>
        <v>0</v>
      </c>
      <c r="Q785" s="218">
        <v>16</v>
      </c>
      <c r="R785" s="218">
        <f>Q785*H785</f>
        <v>16</v>
      </c>
      <c r="S785" s="218">
        <v>0</v>
      </c>
      <c r="T785" s="219">
        <f>S785*H785</f>
        <v>0</v>
      </c>
      <c r="AR785" s="25" t="s">
        <v>502</v>
      </c>
      <c r="AT785" s="25" t="s">
        <v>498</v>
      </c>
      <c r="AU785" s="25" t="s">
        <v>80</v>
      </c>
      <c r="AY785" s="25" t="s">
        <v>492</v>
      </c>
      <c r="BE785" s="220">
        <f>IF(N785="základní",J785,0)</f>
        <v>0</v>
      </c>
      <c r="BF785" s="220">
        <f>IF(N785="snížená",J785,0)</f>
        <v>0</v>
      </c>
      <c r="BG785" s="220">
        <f>IF(N785="zákl. přenesená",J785,0)</f>
        <v>0</v>
      </c>
      <c r="BH785" s="220">
        <f>IF(N785="sníž. přenesená",J785,0)</f>
        <v>0</v>
      </c>
      <c r="BI785" s="220">
        <f>IF(N785="nulová",J785,0)</f>
        <v>0</v>
      </c>
      <c r="BJ785" s="25" t="s">
        <v>80</v>
      </c>
      <c r="BK785" s="220">
        <f>ROUND(I785*H785,2)</f>
        <v>0</v>
      </c>
      <c r="BL785" s="25" t="s">
        <v>502</v>
      </c>
      <c r="BM785" s="25" t="s">
        <v>4612</v>
      </c>
    </row>
    <row r="786" spans="2:65" s="1" customFormat="1">
      <c r="B786" s="42"/>
      <c r="C786" s="64"/>
      <c r="D786" s="227" t="s">
        <v>506</v>
      </c>
      <c r="E786" s="64"/>
      <c r="F786" s="274" t="s">
        <v>10015</v>
      </c>
      <c r="G786" s="64"/>
      <c r="H786" s="64"/>
      <c r="I786" s="177"/>
      <c r="J786" s="64"/>
      <c r="K786" s="64"/>
      <c r="L786" s="62"/>
      <c r="M786" s="223"/>
      <c r="N786" s="43"/>
      <c r="O786" s="43"/>
      <c r="P786" s="43"/>
      <c r="Q786" s="43"/>
      <c r="R786" s="43"/>
      <c r="S786" s="43"/>
      <c r="T786" s="79"/>
      <c r="AT786" s="25" t="s">
        <v>506</v>
      </c>
      <c r="AU786" s="25" t="s">
        <v>80</v>
      </c>
    </row>
    <row r="787" spans="2:65" s="1" customFormat="1" ht="16.5" customHeight="1">
      <c r="B787" s="42"/>
      <c r="C787" s="209" t="s">
        <v>2659</v>
      </c>
      <c r="D787" s="209" t="s">
        <v>498</v>
      </c>
      <c r="E787" s="210" t="s">
        <v>10016</v>
      </c>
      <c r="F787" s="211" t="s">
        <v>10017</v>
      </c>
      <c r="G787" s="212" t="s">
        <v>2537</v>
      </c>
      <c r="H787" s="213">
        <v>1</v>
      </c>
      <c r="I787" s="214"/>
      <c r="J787" s="215">
        <f>ROUND(I787*H787,2)</f>
        <v>0</v>
      </c>
      <c r="K787" s="211" t="s">
        <v>23</v>
      </c>
      <c r="L787" s="62"/>
      <c r="M787" s="216" t="s">
        <v>23</v>
      </c>
      <c r="N787" s="217" t="s">
        <v>44</v>
      </c>
      <c r="O787" s="43"/>
      <c r="P787" s="218">
        <f>O787*H787</f>
        <v>0</v>
      </c>
      <c r="Q787" s="218">
        <v>16</v>
      </c>
      <c r="R787" s="218">
        <f>Q787*H787</f>
        <v>16</v>
      </c>
      <c r="S787" s="218">
        <v>0</v>
      </c>
      <c r="T787" s="219">
        <f>S787*H787</f>
        <v>0</v>
      </c>
      <c r="AR787" s="25" t="s">
        <v>502</v>
      </c>
      <c r="AT787" s="25" t="s">
        <v>498</v>
      </c>
      <c r="AU787" s="25" t="s">
        <v>80</v>
      </c>
      <c r="AY787" s="25" t="s">
        <v>492</v>
      </c>
      <c r="BE787" s="220">
        <f>IF(N787="základní",J787,0)</f>
        <v>0</v>
      </c>
      <c r="BF787" s="220">
        <f>IF(N787="snížená",J787,0)</f>
        <v>0</v>
      </c>
      <c r="BG787" s="220">
        <f>IF(N787="zákl. přenesená",J787,0)</f>
        <v>0</v>
      </c>
      <c r="BH787" s="220">
        <f>IF(N787="sníž. přenesená",J787,0)</f>
        <v>0</v>
      </c>
      <c r="BI787" s="220">
        <f>IF(N787="nulová",J787,0)</f>
        <v>0</v>
      </c>
      <c r="BJ787" s="25" t="s">
        <v>80</v>
      </c>
      <c r="BK787" s="220">
        <f>ROUND(I787*H787,2)</f>
        <v>0</v>
      </c>
      <c r="BL787" s="25" t="s">
        <v>502</v>
      </c>
      <c r="BM787" s="25" t="s">
        <v>4622</v>
      </c>
    </row>
    <row r="788" spans="2:65" s="1" customFormat="1">
      <c r="B788" s="42"/>
      <c r="C788" s="64"/>
      <c r="D788" s="227" t="s">
        <v>506</v>
      </c>
      <c r="E788" s="64"/>
      <c r="F788" s="274" t="s">
        <v>10018</v>
      </c>
      <c r="G788" s="64"/>
      <c r="H788" s="64"/>
      <c r="I788" s="177"/>
      <c r="J788" s="64"/>
      <c r="K788" s="64"/>
      <c r="L788" s="62"/>
      <c r="M788" s="223"/>
      <c r="N788" s="43"/>
      <c r="O788" s="43"/>
      <c r="P788" s="43"/>
      <c r="Q788" s="43"/>
      <c r="R788" s="43"/>
      <c r="S788" s="43"/>
      <c r="T788" s="79"/>
      <c r="AT788" s="25" t="s">
        <v>506</v>
      </c>
      <c r="AU788" s="25" t="s">
        <v>80</v>
      </c>
    </row>
    <row r="789" spans="2:65" s="1" customFormat="1" ht="25.5" customHeight="1">
      <c r="B789" s="42"/>
      <c r="C789" s="209" t="s">
        <v>2665</v>
      </c>
      <c r="D789" s="209" t="s">
        <v>498</v>
      </c>
      <c r="E789" s="210" t="s">
        <v>9991</v>
      </c>
      <c r="F789" s="211" t="s">
        <v>9992</v>
      </c>
      <c r="G789" s="212" t="s">
        <v>2537</v>
      </c>
      <c r="H789" s="213">
        <v>5</v>
      </c>
      <c r="I789" s="214"/>
      <c r="J789" s="215">
        <f>ROUND(I789*H789,2)</f>
        <v>0</v>
      </c>
      <c r="K789" s="211" t="s">
        <v>23</v>
      </c>
      <c r="L789" s="62"/>
      <c r="M789" s="216" t="s">
        <v>23</v>
      </c>
      <c r="N789" s="217" t="s">
        <v>44</v>
      </c>
      <c r="O789" s="43"/>
      <c r="P789" s="218">
        <f>O789*H789</f>
        <v>0</v>
      </c>
      <c r="Q789" s="218">
        <v>13</v>
      </c>
      <c r="R789" s="218">
        <f>Q789*H789</f>
        <v>65</v>
      </c>
      <c r="S789" s="218">
        <v>0</v>
      </c>
      <c r="T789" s="219">
        <f>S789*H789</f>
        <v>0</v>
      </c>
      <c r="AR789" s="25" t="s">
        <v>502</v>
      </c>
      <c r="AT789" s="25" t="s">
        <v>498</v>
      </c>
      <c r="AU789" s="25" t="s">
        <v>80</v>
      </c>
      <c r="AY789" s="25" t="s">
        <v>492</v>
      </c>
      <c r="BE789" s="220">
        <f>IF(N789="základní",J789,0)</f>
        <v>0</v>
      </c>
      <c r="BF789" s="220">
        <f>IF(N789="snížená",J789,0)</f>
        <v>0</v>
      </c>
      <c r="BG789" s="220">
        <f>IF(N789="zákl. přenesená",J789,0)</f>
        <v>0</v>
      </c>
      <c r="BH789" s="220">
        <f>IF(N789="sníž. přenesená",J789,0)</f>
        <v>0</v>
      </c>
      <c r="BI789" s="220">
        <f>IF(N789="nulová",J789,0)</f>
        <v>0</v>
      </c>
      <c r="BJ789" s="25" t="s">
        <v>80</v>
      </c>
      <c r="BK789" s="220">
        <f>ROUND(I789*H789,2)</f>
        <v>0</v>
      </c>
      <c r="BL789" s="25" t="s">
        <v>502</v>
      </c>
      <c r="BM789" s="25" t="s">
        <v>4632</v>
      </c>
    </row>
    <row r="790" spans="2:65" s="1" customFormat="1">
      <c r="B790" s="42"/>
      <c r="C790" s="64"/>
      <c r="D790" s="227" t="s">
        <v>506</v>
      </c>
      <c r="E790" s="64"/>
      <c r="F790" s="274" t="s">
        <v>9992</v>
      </c>
      <c r="G790" s="64"/>
      <c r="H790" s="64"/>
      <c r="I790" s="177"/>
      <c r="J790" s="64"/>
      <c r="K790" s="64"/>
      <c r="L790" s="62"/>
      <c r="M790" s="223"/>
      <c r="N790" s="43"/>
      <c r="O790" s="43"/>
      <c r="P790" s="43"/>
      <c r="Q790" s="43"/>
      <c r="R790" s="43"/>
      <c r="S790" s="43"/>
      <c r="T790" s="79"/>
      <c r="AT790" s="25" t="s">
        <v>506</v>
      </c>
      <c r="AU790" s="25" t="s">
        <v>80</v>
      </c>
    </row>
    <row r="791" spans="2:65" s="1" customFormat="1" ht="16.5" customHeight="1">
      <c r="B791" s="42"/>
      <c r="C791" s="209" t="s">
        <v>2670</v>
      </c>
      <c r="D791" s="209" t="s">
        <v>498</v>
      </c>
      <c r="E791" s="210" t="s">
        <v>9971</v>
      </c>
      <c r="F791" s="211" t="s">
        <v>9972</v>
      </c>
      <c r="G791" s="212" t="s">
        <v>2537</v>
      </c>
      <c r="H791" s="213">
        <v>5</v>
      </c>
      <c r="I791" s="214"/>
      <c r="J791" s="215">
        <f>ROUND(I791*H791,2)</f>
        <v>0</v>
      </c>
      <c r="K791" s="211" t="s">
        <v>23</v>
      </c>
      <c r="L791" s="62"/>
      <c r="M791" s="216" t="s">
        <v>23</v>
      </c>
      <c r="N791" s="217" t="s">
        <v>44</v>
      </c>
      <c r="O791" s="43"/>
      <c r="P791" s="218">
        <f>O791*H791</f>
        <v>0</v>
      </c>
      <c r="Q791" s="218">
        <v>13</v>
      </c>
      <c r="R791" s="218">
        <f>Q791*H791</f>
        <v>65</v>
      </c>
      <c r="S791" s="218">
        <v>0</v>
      </c>
      <c r="T791" s="219">
        <f>S791*H791</f>
        <v>0</v>
      </c>
      <c r="AR791" s="25" t="s">
        <v>502</v>
      </c>
      <c r="AT791" s="25" t="s">
        <v>498</v>
      </c>
      <c r="AU791" s="25" t="s">
        <v>80</v>
      </c>
      <c r="AY791" s="25" t="s">
        <v>492</v>
      </c>
      <c r="BE791" s="220">
        <f>IF(N791="základní",J791,0)</f>
        <v>0</v>
      </c>
      <c r="BF791" s="220">
        <f>IF(N791="snížená",J791,0)</f>
        <v>0</v>
      </c>
      <c r="BG791" s="220">
        <f>IF(N791="zákl. přenesená",J791,0)</f>
        <v>0</v>
      </c>
      <c r="BH791" s="220">
        <f>IF(N791="sníž. přenesená",J791,0)</f>
        <v>0</v>
      </c>
      <c r="BI791" s="220">
        <f>IF(N791="nulová",J791,0)</f>
        <v>0</v>
      </c>
      <c r="BJ791" s="25" t="s">
        <v>80</v>
      </c>
      <c r="BK791" s="220">
        <f>ROUND(I791*H791,2)</f>
        <v>0</v>
      </c>
      <c r="BL791" s="25" t="s">
        <v>502</v>
      </c>
      <c r="BM791" s="25" t="s">
        <v>4642</v>
      </c>
    </row>
    <row r="792" spans="2:65" s="1" customFormat="1">
      <c r="B792" s="42"/>
      <c r="C792" s="64"/>
      <c r="D792" s="227" t="s">
        <v>506</v>
      </c>
      <c r="E792" s="64"/>
      <c r="F792" s="274" t="s">
        <v>9973</v>
      </c>
      <c r="G792" s="64"/>
      <c r="H792" s="64"/>
      <c r="I792" s="177"/>
      <c r="J792" s="64"/>
      <c r="K792" s="64"/>
      <c r="L792" s="62"/>
      <c r="M792" s="223"/>
      <c r="N792" s="43"/>
      <c r="O792" s="43"/>
      <c r="P792" s="43"/>
      <c r="Q792" s="43"/>
      <c r="R792" s="43"/>
      <c r="S792" s="43"/>
      <c r="T792" s="79"/>
      <c r="AT792" s="25" t="s">
        <v>506</v>
      </c>
      <c r="AU792" s="25" t="s">
        <v>80</v>
      </c>
    </row>
    <row r="793" spans="2:65" s="1" customFormat="1" ht="25.5" customHeight="1">
      <c r="B793" s="42"/>
      <c r="C793" s="209" t="s">
        <v>2675</v>
      </c>
      <c r="D793" s="209" t="s">
        <v>498</v>
      </c>
      <c r="E793" s="210" t="s">
        <v>10019</v>
      </c>
      <c r="F793" s="211" t="s">
        <v>10020</v>
      </c>
      <c r="G793" s="212" t="s">
        <v>2537</v>
      </c>
      <c r="H793" s="213">
        <v>4</v>
      </c>
      <c r="I793" s="214"/>
      <c r="J793" s="215">
        <f>ROUND(I793*H793,2)</f>
        <v>0</v>
      </c>
      <c r="K793" s="211" t="s">
        <v>23</v>
      </c>
      <c r="L793" s="62"/>
      <c r="M793" s="216" t="s">
        <v>23</v>
      </c>
      <c r="N793" s="217" t="s">
        <v>44</v>
      </c>
      <c r="O793" s="43"/>
      <c r="P793" s="218">
        <f>O793*H793</f>
        <v>0</v>
      </c>
      <c r="Q793" s="218">
        <v>11</v>
      </c>
      <c r="R793" s="218">
        <f>Q793*H793</f>
        <v>44</v>
      </c>
      <c r="S793" s="218">
        <v>0</v>
      </c>
      <c r="T793" s="219">
        <f>S793*H793</f>
        <v>0</v>
      </c>
      <c r="AR793" s="25" t="s">
        <v>502</v>
      </c>
      <c r="AT793" s="25" t="s">
        <v>498</v>
      </c>
      <c r="AU793" s="25" t="s">
        <v>80</v>
      </c>
      <c r="AY793" s="25" t="s">
        <v>492</v>
      </c>
      <c r="BE793" s="220">
        <f>IF(N793="základní",J793,0)</f>
        <v>0</v>
      </c>
      <c r="BF793" s="220">
        <f>IF(N793="snížená",J793,0)</f>
        <v>0</v>
      </c>
      <c r="BG793" s="220">
        <f>IF(N793="zákl. přenesená",J793,0)</f>
        <v>0</v>
      </c>
      <c r="BH793" s="220">
        <f>IF(N793="sníž. přenesená",J793,0)</f>
        <v>0</v>
      </c>
      <c r="BI793" s="220">
        <f>IF(N793="nulová",J793,0)</f>
        <v>0</v>
      </c>
      <c r="BJ793" s="25" t="s">
        <v>80</v>
      </c>
      <c r="BK793" s="220">
        <f>ROUND(I793*H793,2)</f>
        <v>0</v>
      </c>
      <c r="BL793" s="25" t="s">
        <v>502</v>
      </c>
      <c r="BM793" s="25" t="s">
        <v>4652</v>
      </c>
    </row>
    <row r="794" spans="2:65" s="1" customFormat="1">
      <c r="B794" s="42"/>
      <c r="C794" s="64"/>
      <c r="D794" s="227" t="s">
        <v>506</v>
      </c>
      <c r="E794" s="64"/>
      <c r="F794" s="274" t="s">
        <v>10020</v>
      </c>
      <c r="G794" s="64"/>
      <c r="H794" s="64"/>
      <c r="I794" s="177"/>
      <c r="J794" s="64"/>
      <c r="K794" s="64"/>
      <c r="L794" s="62"/>
      <c r="M794" s="223"/>
      <c r="N794" s="43"/>
      <c r="O794" s="43"/>
      <c r="P794" s="43"/>
      <c r="Q794" s="43"/>
      <c r="R794" s="43"/>
      <c r="S794" s="43"/>
      <c r="T794" s="79"/>
      <c r="AT794" s="25" t="s">
        <v>506</v>
      </c>
      <c r="AU794" s="25" t="s">
        <v>80</v>
      </c>
    </row>
    <row r="795" spans="2:65" s="1" customFormat="1" ht="16.5" customHeight="1">
      <c r="B795" s="42"/>
      <c r="C795" s="209" t="s">
        <v>2683</v>
      </c>
      <c r="D795" s="209" t="s">
        <v>498</v>
      </c>
      <c r="E795" s="210" t="s">
        <v>9976</v>
      </c>
      <c r="F795" s="211" t="s">
        <v>9977</v>
      </c>
      <c r="G795" s="212" t="s">
        <v>2537</v>
      </c>
      <c r="H795" s="213">
        <v>4</v>
      </c>
      <c r="I795" s="214"/>
      <c r="J795" s="215">
        <f>ROUND(I795*H795,2)</f>
        <v>0</v>
      </c>
      <c r="K795" s="211" t="s">
        <v>23</v>
      </c>
      <c r="L795" s="62"/>
      <c r="M795" s="216" t="s">
        <v>23</v>
      </c>
      <c r="N795" s="217" t="s">
        <v>44</v>
      </c>
      <c r="O795" s="43"/>
      <c r="P795" s="218">
        <f>O795*H795</f>
        <v>0</v>
      </c>
      <c r="Q795" s="218">
        <v>12</v>
      </c>
      <c r="R795" s="218">
        <f>Q795*H795</f>
        <v>48</v>
      </c>
      <c r="S795" s="218">
        <v>0</v>
      </c>
      <c r="T795" s="219">
        <f>S795*H795</f>
        <v>0</v>
      </c>
      <c r="AR795" s="25" t="s">
        <v>502</v>
      </c>
      <c r="AT795" s="25" t="s">
        <v>498</v>
      </c>
      <c r="AU795" s="25" t="s">
        <v>80</v>
      </c>
      <c r="AY795" s="25" t="s">
        <v>492</v>
      </c>
      <c r="BE795" s="220">
        <f>IF(N795="základní",J795,0)</f>
        <v>0</v>
      </c>
      <c r="BF795" s="220">
        <f>IF(N795="snížená",J795,0)</f>
        <v>0</v>
      </c>
      <c r="BG795" s="220">
        <f>IF(N795="zákl. přenesená",J795,0)</f>
        <v>0</v>
      </c>
      <c r="BH795" s="220">
        <f>IF(N795="sníž. přenesená",J795,0)</f>
        <v>0</v>
      </c>
      <c r="BI795" s="220">
        <f>IF(N795="nulová",J795,0)</f>
        <v>0</v>
      </c>
      <c r="BJ795" s="25" t="s">
        <v>80</v>
      </c>
      <c r="BK795" s="220">
        <f>ROUND(I795*H795,2)</f>
        <v>0</v>
      </c>
      <c r="BL795" s="25" t="s">
        <v>502</v>
      </c>
      <c r="BM795" s="25" t="s">
        <v>4662</v>
      </c>
    </row>
    <row r="796" spans="2:65" s="1" customFormat="1">
      <c r="B796" s="42"/>
      <c r="C796" s="64"/>
      <c r="D796" s="227" t="s">
        <v>506</v>
      </c>
      <c r="E796" s="64"/>
      <c r="F796" s="274" t="s">
        <v>9978</v>
      </c>
      <c r="G796" s="64"/>
      <c r="H796" s="64"/>
      <c r="I796" s="177"/>
      <c r="J796" s="64"/>
      <c r="K796" s="64"/>
      <c r="L796" s="62"/>
      <c r="M796" s="223"/>
      <c r="N796" s="43"/>
      <c r="O796" s="43"/>
      <c r="P796" s="43"/>
      <c r="Q796" s="43"/>
      <c r="R796" s="43"/>
      <c r="S796" s="43"/>
      <c r="T796" s="79"/>
      <c r="AT796" s="25" t="s">
        <v>506</v>
      </c>
      <c r="AU796" s="25" t="s">
        <v>80</v>
      </c>
    </row>
    <row r="797" spans="2:65" s="1" customFormat="1" ht="16.5" customHeight="1">
      <c r="B797" s="42"/>
      <c r="C797" s="209" t="s">
        <v>2691</v>
      </c>
      <c r="D797" s="209" t="s">
        <v>498</v>
      </c>
      <c r="E797" s="210" t="s">
        <v>9852</v>
      </c>
      <c r="F797" s="211" t="s">
        <v>9853</v>
      </c>
      <c r="G797" s="212" t="s">
        <v>2537</v>
      </c>
      <c r="H797" s="213">
        <v>11</v>
      </c>
      <c r="I797" s="214"/>
      <c r="J797" s="215">
        <f>ROUND(I797*H797,2)</f>
        <v>0</v>
      </c>
      <c r="K797" s="211" t="s">
        <v>23</v>
      </c>
      <c r="L797" s="62"/>
      <c r="M797" s="216" t="s">
        <v>23</v>
      </c>
      <c r="N797" s="217" t="s">
        <v>44</v>
      </c>
      <c r="O797" s="43"/>
      <c r="P797" s="218">
        <f>O797*H797</f>
        <v>0</v>
      </c>
      <c r="Q797" s="218">
        <v>6.2</v>
      </c>
      <c r="R797" s="218">
        <f>Q797*H797</f>
        <v>68.2</v>
      </c>
      <c r="S797" s="218">
        <v>0</v>
      </c>
      <c r="T797" s="219">
        <f>S797*H797</f>
        <v>0</v>
      </c>
      <c r="AR797" s="25" t="s">
        <v>502</v>
      </c>
      <c r="AT797" s="25" t="s">
        <v>498</v>
      </c>
      <c r="AU797" s="25" t="s">
        <v>80</v>
      </c>
      <c r="AY797" s="25" t="s">
        <v>492</v>
      </c>
      <c r="BE797" s="220">
        <f>IF(N797="základní",J797,0)</f>
        <v>0</v>
      </c>
      <c r="BF797" s="220">
        <f>IF(N797="snížená",J797,0)</f>
        <v>0</v>
      </c>
      <c r="BG797" s="220">
        <f>IF(N797="zákl. přenesená",J797,0)</f>
        <v>0</v>
      </c>
      <c r="BH797" s="220">
        <f>IF(N797="sníž. přenesená",J797,0)</f>
        <v>0</v>
      </c>
      <c r="BI797" s="220">
        <f>IF(N797="nulová",J797,0)</f>
        <v>0</v>
      </c>
      <c r="BJ797" s="25" t="s">
        <v>80</v>
      </c>
      <c r="BK797" s="220">
        <f>ROUND(I797*H797,2)</f>
        <v>0</v>
      </c>
      <c r="BL797" s="25" t="s">
        <v>502</v>
      </c>
      <c r="BM797" s="25" t="s">
        <v>4671</v>
      </c>
    </row>
    <row r="798" spans="2:65" s="1" customFormat="1">
      <c r="B798" s="42"/>
      <c r="C798" s="64"/>
      <c r="D798" s="221" t="s">
        <v>506</v>
      </c>
      <c r="E798" s="64"/>
      <c r="F798" s="222" t="s">
        <v>9853</v>
      </c>
      <c r="G798" s="64"/>
      <c r="H798" s="64"/>
      <c r="I798" s="177"/>
      <c r="J798" s="64"/>
      <c r="K798" s="64"/>
      <c r="L798" s="62"/>
      <c r="M798" s="223"/>
      <c r="N798" s="43"/>
      <c r="O798" s="43"/>
      <c r="P798" s="43"/>
      <c r="Q798" s="43"/>
      <c r="R798" s="43"/>
      <c r="S798" s="43"/>
      <c r="T798" s="79"/>
      <c r="AT798" s="25" t="s">
        <v>506</v>
      </c>
      <c r="AU798" s="25" t="s">
        <v>80</v>
      </c>
    </row>
    <row r="799" spans="2:65" s="1" customFormat="1" ht="24">
      <c r="B799" s="42"/>
      <c r="C799" s="64"/>
      <c r="D799" s="227" t="s">
        <v>2254</v>
      </c>
      <c r="E799" s="64"/>
      <c r="F799" s="273" t="s">
        <v>9800</v>
      </c>
      <c r="G799" s="64"/>
      <c r="H799" s="64"/>
      <c r="I799" s="177"/>
      <c r="J799" s="64"/>
      <c r="K799" s="64"/>
      <c r="L799" s="62"/>
      <c r="M799" s="223"/>
      <c r="N799" s="43"/>
      <c r="O799" s="43"/>
      <c r="P799" s="43"/>
      <c r="Q799" s="43"/>
      <c r="R799" s="43"/>
      <c r="S799" s="43"/>
      <c r="T799" s="79"/>
      <c r="AT799" s="25" t="s">
        <v>2254</v>
      </c>
      <c r="AU799" s="25" t="s">
        <v>80</v>
      </c>
    </row>
    <row r="800" spans="2:65" s="1" customFormat="1" ht="16.5" customHeight="1">
      <c r="B800" s="42"/>
      <c r="C800" s="209" t="s">
        <v>2697</v>
      </c>
      <c r="D800" s="209" t="s">
        <v>498</v>
      </c>
      <c r="E800" s="210" t="s">
        <v>9995</v>
      </c>
      <c r="F800" s="211" t="s">
        <v>9996</v>
      </c>
      <c r="G800" s="212" t="s">
        <v>2537</v>
      </c>
      <c r="H800" s="213">
        <v>5</v>
      </c>
      <c r="I800" s="214"/>
      <c r="J800" s="215">
        <f>ROUND(I800*H800,2)</f>
        <v>0</v>
      </c>
      <c r="K800" s="211" t="s">
        <v>23</v>
      </c>
      <c r="L800" s="62"/>
      <c r="M800" s="216" t="s">
        <v>23</v>
      </c>
      <c r="N800" s="217" t="s">
        <v>44</v>
      </c>
      <c r="O800" s="43"/>
      <c r="P800" s="218">
        <f>O800*H800</f>
        <v>0</v>
      </c>
      <c r="Q800" s="218">
        <v>4</v>
      </c>
      <c r="R800" s="218">
        <f>Q800*H800</f>
        <v>20</v>
      </c>
      <c r="S800" s="218">
        <v>0</v>
      </c>
      <c r="T800" s="219">
        <f>S800*H800</f>
        <v>0</v>
      </c>
      <c r="AR800" s="25" t="s">
        <v>502</v>
      </c>
      <c r="AT800" s="25" t="s">
        <v>498</v>
      </c>
      <c r="AU800" s="25" t="s">
        <v>80</v>
      </c>
      <c r="AY800" s="25" t="s">
        <v>492</v>
      </c>
      <c r="BE800" s="220">
        <f>IF(N800="základní",J800,0)</f>
        <v>0</v>
      </c>
      <c r="BF800" s="220">
        <f>IF(N800="snížená",J800,0)</f>
        <v>0</v>
      </c>
      <c r="BG800" s="220">
        <f>IF(N800="zákl. přenesená",J800,0)</f>
        <v>0</v>
      </c>
      <c r="BH800" s="220">
        <f>IF(N800="sníž. přenesená",J800,0)</f>
        <v>0</v>
      </c>
      <c r="BI800" s="220">
        <f>IF(N800="nulová",J800,0)</f>
        <v>0</v>
      </c>
      <c r="BJ800" s="25" t="s">
        <v>80</v>
      </c>
      <c r="BK800" s="220">
        <f>ROUND(I800*H800,2)</f>
        <v>0</v>
      </c>
      <c r="BL800" s="25" t="s">
        <v>502</v>
      </c>
      <c r="BM800" s="25" t="s">
        <v>4679</v>
      </c>
    </row>
    <row r="801" spans="2:65" s="1" customFormat="1">
      <c r="B801" s="42"/>
      <c r="C801" s="64"/>
      <c r="D801" s="221" t="s">
        <v>506</v>
      </c>
      <c r="E801" s="64"/>
      <c r="F801" s="222" t="s">
        <v>9996</v>
      </c>
      <c r="G801" s="64"/>
      <c r="H801" s="64"/>
      <c r="I801" s="177"/>
      <c r="J801" s="64"/>
      <c r="K801" s="64"/>
      <c r="L801" s="62"/>
      <c r="M801" s="223"/>
      <c r="N801" s="43"/>
      <c r="O801" s="43"/>
      <c r="P801" s="43"/>
      <c r="Q801" s="43"/>
      <c r="R801" s="43"/>
      <c r="S801" s="43"/>
      <c r="T801" s="79"/>
      <c r="AT801" s="25" t="s">
        <v>506</v>
      </c>
      <c r="AU801" s="25" t="s">
        <v>80</v>
      </c>
    </row>
    <row r="802" spans="2:65" s="1" customFormat="1" ht="24">
      <c r="B802" s="42"/>
      <c r="C802" s="64"/>
      <c r="D802" s="227" t="s">
        <v>2254</v>
      </c>
      <c r="E802" s="64"/>
      <c r="F802" s="273" t="s">
        <v>9800</v>
      </c>
      <c r="G802" s="64"/>
      <c r="H802" s="64"/>
      <c r="I802" s="177"/>
      <c r="J802" s="64"/>
      <c r="K802" s="64"/>
      <c r="L802" s="62"/>
      <c r="M802" s="223"/>
      <c r="N802" s="43"/>
      <c r="O802" s="43"/>
      <c r="P802" s="43"/>
      <c r="Q802" s="43"/>
      <c r="R802" s="43"/>
      <c r="S802" s="43"/>
      <c r="T802" s="79"/>
      <c r="AT802" s="25" t="s">
        <v>2254</v>
      </c>
      <c r="AU802" s="25" t="s">
        <v>80</v>
      </c>
    </row>
    <row r="803" spans="2:65" s="1" customFormat="1" ht="16.5" customHeight="1">
      <c r="B803" s="42"/>
      <c r="C803" s="209" t="s">
        <v>2704</v>
      </c>
      <c r="D803" s="209" t="s">
        <v>498</v>
      </c>
      <c r="E803" s="210" t="s">
        <v>9941</v>
      </c>
      <c r="F803" s="211" t="s">
        <v>9942</v>
      </c>
      <c r="G803" s="212" t="s">
        <v>2537</v>
      </c>
      <c r="H803" s="213">
        <v>3</v>
      </c>
      <c r="I803" s="214"/>
      <c r="J803" s="215">
        <f>ROUND(I803*H803,2)</f>
        <v>0</v>
      </c>
      <c r="K803" s="211" t="s">
        <v>23</v>
      </c>
      <c r="L803" s="62"/>
      <c r="M803" s="216" t="s">
        <v>23</v>
      </c>
      <c r="N803" s="217" t="s">
        <v>44</v>
      </c>
      <c r="O803" s="43"/>
      <c r="P803" s="218">
        <f>O803*H803</f>
        <v>0</v>
      </c>
      <c r="Q803" s="218">
        <v>0</v>
      </c>
      <c r="R803" s="218">
        <f>Q803*H803</f>
        <v>0</v>
      </c>
      <c r="S803" s="218">
        <v>0</v>
      </c>
      <c r="T803" s="219">
        <f>S803*H803</f>
        <v>0</v>
      </c>
      <c r="AR803" s="25" t="s">
        <v>502</v>
      </c>
      <c r="AT803" s="25" t="s">
        <v>498</v>
      </c>
      <c r="AU803" s="25" t="s">
        <v>80</v>
      </c>
      <c r="AY803" s="25" t="s">
        <v>492</v>
      </c>
      <c r="BE803" s="220">
        <f>IF(N803="základní",J803,0)</f>
        <v>0</v>
      </c>
      <c r="BF803" s="220">
        <f>IF(N803="snížená",J803,0)</f>
        <v>0</v>
      </c>
      <c r="BG803" s="220">
        <f>IF(N803="zákl. přenesená",J803,0)</f>
        <v>0</v>
      </c>
      <c r="BH803" s="220">
        <f>IF(N803="sníž. přenesená",J803,0)</f>
        <v>0</v>
      </c>
      <c r="BI803" s="220">
        <f>IF(N803="nulová",J803,0)</f>
        <v>0</v>
      </c>
      <c r="BJ803" s="25" t="s">
        <v>80</v>
      </c>
      <c r="BK803" s="220">
        <f>ROUND(I803*H803,2)</f>
        <v>0</v>
      </c>
      <c r="BL803" s="25" t="s">
        <v>502</v>
      </c>
      <c r="BM803" s="25" t="s">
        <v>4687</v>
      </c>
    </row>
    <row r="804" spans="2:65" s="1" customFormat="1">
      <c r="B804" s="42"/>
      <c r="C804" s="64"/>
      <c r="D804" s="227" t="s">
        <v>506</v>
      </c>
      <c r="E804" s="64"/>
      <c r="F804" s="274" t="s">
        <v>9849</v>
      </c>
      <c r="G804" s="64"/>
      <c r="H804" s="64"/>
      <c r="I804" s="177"/>
      <c r="J804" s="64"/>
      <c r="K804" s="64"/>
      <c r="L804" s="62"/>
      <c r="M804" s="223"/>
      <c r="N804" s="43"/>
      <c r="O804" s="43"/>
      <c r="P804" s="43"/>
      <c r="Q804" s="43"/>
      <c r="R804" s="43"/>
      <c r="S804" s="43"/>
      <c r="T804" s="79"/>
      <c r="AT804" s="25" t="s">
        <v>506</v>
      </c>
      <c r="AU804" s="25" t="s">
        <v>80</v>
      </c>
    </row>
    <row r="805" spans="2:65" s="1" customFormat="1" ht="16.5" customHeight="1">
      <c r="B805" s="42"/>
      <c r="C805" s="209" t="s">
        <v>2710</v>
      </c>
      <c r="D805" s="209" t="s">
        <v>498</v>
      </c>
      <c r="E805" s="210" t="s">
        <v>9626</v>
      </c>
      <c r="F805" s="211" t="s">
        <v>9627</v>
      </c>
      <c r="G805" s="212" t="s">
        <v>2537</v>
      </c>
      <c r="H805" s="213">
        <v>5</v>
      </c>
      <c r="I805" s="214"/>
      <c r="J805" s="215">
        <f>ROUND(I805*H805,2)</f>
        <v>0</v>
      </c>
      <c r="K805" s="211" t="s">
        <v>23</v>
      </c>
      <c r="L805" s="62"/>
      <c r="M805" s="216" t="s">
        <v>23</v>
      </c>
      <c r="N805" s="217" t="s">
        <v>44</v>
      </c>
      <c r="O805" s="43"/>
      <c r="P805" s="218">
        <f>O805*H805</f>
        <v>0</v>
      </c>
      <c r="Q805" s="218">
        <v>0</v>
      </c>
      <c r="R805" s="218">
        <f>Q805*H805</f>
        <v>0</v>
      </c>
      <c r="S805" s="218">
        <v>0</v>
      </c>
      <c r="T805" s="219">
        <f>S805*H805</f>
        <v>0</v>
      </c>
      <c r="AR805" s="25" t="s">
        <v>502</v>
      </c>
      <c r="AT805" s="25" t="s">
        <v>498</v>
      </c>
      <c r="AU805" s="25" t="s">
        <v>80</v>
      </c>
      <c r="AY805" s="25" t="s">
        <v>492</v>
      </c>
      <c r="BE805" s="220">
        <f>IF(N805="základní",J805,0)</f>
        <v>0</v>
      </c>
      <c r="BF805" s="220">
        <f>IF(N805="snížená",J805,0)</f>
        <v>0</v>
      </c>
      <c r="BG805" s="220">
        <f>IF(N805="zákl. přenesená",J805,0)</f>
        <v>0</v>
      </c>
      <c r="BH805" s="220">
        <f>IF(N805="sníž. přenesená",J805,0)</f>
        <v>0</v>
      </c>
      <c r="BI805" s="220">
        <f>IF(N805="nulová",J805,0)</f>
        <v>0</v>
      </c>
      <c r="BJ805" s="25" t="s">
        <v>80</v>
      </c>
      <c r="BK805" s="220">
        <f>ROUND(I805*H805,2)</f>
        <v>0</v>
      </c>
      <c r="BL805" s="25" t="s">
        <v>502</v>
      </c>
      <c r="BM805" s="25" t="s">
        <v>4695</v>
      </c>
    </row>
    <row r="806" spans="2:65" s="1" customFormat="1">
      <c r="B806" s="42"/>
      <c r="C806" s="64"/>
      <c r="D806" s="227" t="s">
        <v>506</v>
      </c>
      <c r="E806" s="64"/>
      <c r="F806" s="274" t="s">
        <v>9628</v>
      </c>
      <c r="G806" s="64"/>
      <c r="H806" s="64"/>
      <c r="I806" s="177"/>
      <c r="J806" s="64"/>
      <c r="K806" s="64"/>
      <c r="L806" s="62"/>
      <c r="M806" s="223"/>
      <c r="N806" s="43"/>
      <c r="O806" s="43"/>
      <c r="P806" s="43"/>
      <c r="Q806" s="43"/>
      <c r="R806" s="43"/>
      <c r="S806" s="43"/>
      <c r="T806" s="79"/>
      <c r="AT806" s="25" t="s">
        <v>506</v>
      </c>
      <c r="AU806" s="25" t="s">
        <v>80</v>
      </c>
    </row>
    <row r="807" spans="2:65" s="1" customFormat="1" ht="16.5" customHeight="1">
      <c r="B807" s="42"/>
      <c r="C807" s="209" t="s">
        <v>2718</v>
      </c>
      <c r="D807" s="209" t="s">
        <v>498</v>
      </c>
      <c r="E807" s="210" t="s">
        <v>9733</v>
      </c>
      <c r="F807" s="211" t="s">
        <v>9734</v>
      </c>
      <c r="G807" s="212" t="s">
        <v>2537</v>
      </c>
      <c r="H807" s="213">
        <v>2</v>
      </c>
      <c r="I807" s="214"/>
      <c r="J807" s="215">
        <f>ROUND(I807*H807,2)</f>
        <v>0</v>
      </c>
      <c r="K807" s="211" t="s">
        <v>23</v>
      </c>
      <c r="L807" s="62"/>
      <c r="M807" s="216" t="s">
        <v>23</v>
      </c>
      <c r="N807" s="217" t="s">
        <v>44</v>
      </c>
      <c r="O807" s="43"/>
      <c r="P807" s="218">
        <f>O807*H807</f>
        <v>0</v>
      </c>
      <c r="Q807" s="218">
        <v>0</v>
      </c>
      <c r="R807" s="218">
        <f>Q807*H807</f>
        <v>0</v>
      </c>
      <c r="S807" s="218">
        <v>0</v>
      </c>
      <c r="T807" s="219">
        <f>S807*H807</f>
        <v>0</v>
      </c>
      <c r="AR807" s="25" t="s">
        <v>502</v>
      </c>
      <c r="AT807" s="25" t="s">
        <v>498</v>
      </c>
      <c r="AU807" s="25" t="s">
        <v>80</v>
      </c>
      <c r="AY807" s="25" t="s">
        <v>492</v>
      </c>
      <c r="BE807" s="220">
        <f>IF(N807="základní",J807,0)</f>
        <v>0</v>
      </c>
      <c r="BF807" s="220">
        <f>IF(N807="snížená",J807,0)</f>
        <v>0</v>
      </c>
      <c r="BG807" s="220">
        <f>IF(N807="zákl. přenesená",J807,0)</f>
        <v>0</v>
      </c>
      <c r="BH807" s="220">
        <f>IF(N807="sníž. přenesená",J807,0)</f>
        <v>0</v>
      </c>
      <c r="BI807" s="220">
        <f>IF(N807="nulová",J807,0)</f>
        <v>0</v>
      </c>
      <c r="BJ807" s="25" t="s">
        <v>80</v>
      </c>
      <c r="BK807" s="220">
        <f>ROUND(I807*H807,2)</f>
        <v>0</v>
      </c>
      <c r="BL807" s="25" t="s">
        <v>502</v>
      </c>
      <c r="BM807" s="25" t="s">
        <v>4703</v>
      </c>
    </row>
    <row r="808" spans="2:65" s="1" customFormat="1">
      <c r="B808" s="42"/>
      <c r="C808" s="64"/>
      <c r="D808" s="227" t="s">
        <v>506</v>
      </c>
      <c r="E808" s="64"/>
      <c r="F808" s="274" t="s">
        <v>9735</v>
      </c>
      <c r="G808" s="64"/>
      <c r="H808" s="64"/>
      <c r="I808" s="177"/>
      <c r="J808" s="64"/>
      <c r="K808" s="64"/>
      <c r="L808" s="62"/>
      <c r="M808" s="223"/>
      <c r="N808" s="43"/>
      <c r="O808" s="43"/>
      <c r="P808" s="43"/>
      <c r="Q808" s="43"/>
      <c r="R808" s="43"/>
      <c r="S808" s="43"/>
      <c r="T808" s="79"/>
      <c r="AT808" s="25" t="s">
        <v>506</v>
      </c>
      <c r="AU808" s="25" t="s">
        <v>80</v>
      </c>
    </row>
    <row r="809" spans="2:65" s="1" customFormat="1" ht="16.5" customHeight="1">
      <c r="B809" s="42"/>
      <c r="C809" s="209" t="s">
        <v>2722</v>
      </c>
      <c r="D809" s="209" t="s">
        <v>498</v>
      </c>
      <c r="E809" s="210" t="s">
        <v>9727</v>
      </c>
      <c r="F809" s="211" t="s">
        <v>9728</v>
      </c>
      <c r="G809" s="212" t="s">
        <v>2537</v>
      </c>
      <c r="H809" s="213">
        <v>12</v>
      </c>
      <c r="I809" s="214"/>
      <c r="J809" s="215">
        <f>ROUND(I809*H809,2)</f>
        <v>0</v>
      </c>
      <c r="K809" s="211" t="s">
        <v>23</v>
      </c>
      <c r="L809" s="62"/>
      <c r="M809" s="216" t="s">
        <v>23</v>
      </c>
      <c r="N809" s="217" t="s">
        <v>44</v>
      </c>
      <c r="O809" s="43"/>
      <c r="P809" s="218">
        <f>O809*H809</f>
        <v>0</v>
      </c>
      <c r="Q809" s="218">
        <v>0.5</v>
      </c>
      <c r="R809" s="218">
        <f>Q809*H809</f>
        <v>6</v>
      </c>
      <c r="S809" s="218">
        <v>0</v>
      </c>
      <c r="T809" s="219">
        <f>S809*H809</f>
        <v>0</v>
      </c>
      <c r="AR809" s="25" t="s">
        <v>502</v>
      </c>
      <c r="AT809" s="25" t="s">
        <v>498</v>
      </c>
      <c r="AU809" s="25" t="s">
        <v>80</v>
      </c>
      <c r="AY809" s="25" t="s">
        <v>492</v>
      </c>
      <c r="BE809" s="220">
        <f>IF(N809="základní",J809,0)</f>
        <v>0</v>
      </c>
      <c r="BF809" s="220">
        <f>IF(N809="snížená",J809,0)</f>
        <v>0</v>
      </c>
      <c r="BG809" s="220">
        <f>IF(N809="zákl. přenesená",J809,0)</f>
        <v>0</v>
      </c>
      <c r="BH809" s="220">
        <f>IF(N809="sníž. přenesená",J809,0)</f>
        <v>0</v>
      </c>
      <c r="BI809" s="220">
        <f>IF(N809="nulová",J809,0)</f>
        <v>0</v>
      </c>
      <c r="BJ809" s="25" t="s">
        <v>80</v>
      </c>
      <c r="BK809" s="220">
        <f>ROUND(I809*H809,2)</f>
        <v>0</v>
      </c>
      <c r="BL809" s="25" t="s">
        <v>502</v>
      </c>
      <c r="BM809" s="25" t="s">
        <v>4711</v>
      </c>
    </row>
    <row r="810" spans="2:65" s="1" customFormat="1">
      <c r="B810" s="42"/>
      <c r="C810" s="64"/>
      <c r="D810" s="227" t="s">
        <v>506</v>
      </c>
      <c r="E810" s="64"/>
      <c r="F810" s="274" t="s">
        <v>9728</v>
      </c>
      <c r="G810" s="64"/>
      <c r="H810" s="64"/>
      <c r="I810" s="177"/>
      <c r="J810" s="64"/>
      <c r="K810" s="64"/>
      <c r="L810" s="62"/>
      <c r="M810" s="223"/>
      <c r="N810" s="43"/>
      <c r="O810" s="43"/>
      <c r="P810" s="43"/>
      <c r="Q810" s="43"/>
      <c r="R810" s="43"/>
      <c r="S810" s="43"/>
      <c r="T810" s="79"/>
      <c r="AT810" s="25" t="s">
        <v>506</v>
      </c>
      <c r="AU810" s="25" t="s">
        <v>80</v>
      </c>
    </row>
    <row r="811" spans="2:65" s="1" customFormat="1" ht="25.5" customHeight="1">
      <c r="B811" s="42"/>
      <c r="C811" s="209" t="s">
        <v>2728</v>
      </c>
      <c r="D811" s="209" t="s">
        <v>498</v>
      </c>
      <c r="E811" s="210" t="s">
        <v>10021</v>
      </c>
      <c r="F811" s="211" t="s">
        <v>10022</v>
      </c>
      <c r="G811" s="212" t="s">
        <v>2537</v>
      </c>
      <c r="H811" s="213">
        <v>1</v>
      </c>
      <c r="I811" s="214"/>
      <c r="J811" s="215">
        <f>ROUND(I811*H811,2)</f>
        <v>0</v>
      </c>
      <c r="K811" s="211" t="s">
        <v>23</v>
      </c>
      <c r="L811" s="62"/>
      <c r="M811" s="216" t="s">
        <v>23</v>
      </c>
      <c r="N811" s="217" t="s">
        <v>44</v>
      </c>
      <c r="O811" s="43"/>
      <c r="P811" s="218">
        <f>O811*H811</f>
        <v>0</v>
      </c>
      <c r="Q811" s="218">
        <v>18</v>
      </c>
      <c r="R811" s="218">
        <f>Q811*H811</f>
        <v>18</v>
      </c>
      <c r="S811" s="218">
        <v>0</v>
      </c>
      <c r="T811" s="219">
        <f>S811*H811</f>
        <v>0</v>
      </c>
      <c r="AR811" s="25" t="s">
        <v>502</v>
      </c>
      <c r="AT811" s="25" t="s">
        <v>498</v>
      </c>
      <c r="AU811" s="25" t="s">
        <v>80</v>
      </c>
      <c r="AY811" s="25" t="s">
        <v>492</v>
      </c>
      <c r="BE811" s="220">
        <f>IF(N811="základní",J811,0)</f>
        <v>0</v>
      </c>
      <c r="BF811" s="220">
        <f>IF(N811="snížená",J811,0)</f>
        <v>0</v>
      </c>
      <c r="BG811" s="220">
        <f>IF(N811="zákl. přenesená",J811,0)</f>
        <v>0</v>
      </c>
      <c r="BH811" s="220">
        <f>IF(N811="sníž. přenesená",J811,0)</f>
        <v>0</v>
      </c>
      <c r="BI811" s="220">
        <f>IF(N811="nulová",J811,0)</f>
        <v>0</v>
      </c>
      <c r="BJ811" s="25" t="s">
        <v>80</v>
      </c>
      <c r="BK811" s="220">
        <f>ROUND(I811*H811,2)</f>
        <v>0</v>
      </c>
      <c r="BL811" s="25" t="s">
        <v>502</v>
      </c>
      <c r="BM811" s="25" t="s">
        <v>3030</v>
      </c>
    </row>
    <row r="812" spans="2:65" s="1" customFormat="1" ht="24">
      <c r="B812" s="42"/>
      <c r="C812" s="64"/>
      <c r="D812" s="227" t="s">
        <v>506</v>
      </c>
      <c r="E812" s="64"/>
      <c r="F812" s="274" t="s">
        <v>10022</v>
      </c>
      <c r="G812" s="64"/>
      <c r="H812" s="64"/>
      <c r="I812" s="177"/>
      <c r="J812" s="64"/>
      <c r="K812" s="64"/>
      <c r="L812" s="62"/>
      <c r="M812" s="223"/>
      <c r="N812" s="43"/>
      <c r="O812" s="43"/>
      <c r="P812" s="43"/>
      <c r="Q812" s="43"/>
      <c r="R812" s="43"/>
      <c r="S812" s="43"/>
      <c r="T812" s="79"/>
      <c r="AT812" s="25" t="s">
        <v>506</v>
      </c>
      <c r="AU812" s="25" t="s">
        <v>80</v>
      </c>
    </row>
    <row r="813" spans="2:65" s="1" customFormat="1" ht="16.5" customHeight="1">
      <c r="B813" s="42"/>
      <c r="C813" s="209" t="s">
        <v>2737</v>
      </c>
      <c r="D813" s="209" t="s">
        <v>498</v>
      </c>
      <c r="E813" s="210" t="s">
        <v>10023</v>
      </c>
      <c r="F813" s="211" t="s">
        <v>10024</v>
      </c>
      <c r="G813" s="212" t="s">
        <v>2537</v>
      </c>
      <c r="H813" s="213">
        <v>1</v>
      </c>
      <c r="I813" s="214"/>
      <c r="J813" s="215">
        <f>ROUND(I813*H813,2)</f>
        <v>0</v>
      </c>
      <c r="K813" s="211" t="s">
        <v>23</v>
      </c>
      <c r="L813" s="62"/>
      <c r="M813" s="216" t="s">
        <v>23</v>
      </c>
      <c r="N813" s="217" t="s">
        <v>44</v>
      </c>
      <c r="O813" s="43"/>
      <c r="P813" s="218">
        <f>O813*H813</f>
        <v>0</v>
      </c>
      <c r="Q813" s="218">
        <v>34</v>
      </c>
      <c r="R813" s="218">
        <f>Q813*H813</f>
        <v>34</v>
      </c>
      <c r="S813" s="218">
        <v>0</v>
      </c>
      <c r="T813" s="219">
        <f>S813*H813</f>
        <v>0</v>
      </c>
      <c r="AR813" s="25" t="s">
        <v>502</v>
      </c>
      <c r="AT813" s="25" t="s">
        <v>498</v>
      </c>
      <c r="AU813" s="25" t="s">
        <v>80</v>
      </c>
      <c r="AY813" s="25" t="s">
        <v>492</v>
      </c>
      <c r="BE813" s="220">
        <f>IF(N813="základní",J813,0)</f>
        <v>0</v>
      </c>
      <c r="BF813" s="220">
        <f>IF(N813="snížená",J813,0)</f>
        <v>0</v>
      </c>
      <c r="BG813" s="220">
        <f>IF(N813="zákl. přenesená",J813,0)</f>
        <v>0</v>
      </c>
      <c r="BH813" s="220">
        <f>IF(N813="sníž. přenesená",J813,0)</f>
        <v>0</v>
      </c>
      <c r="BI813" s="220">
        <f>IF(N813="nulová",J813,0)</f>
        <v>0</v>
      </c>
      <c r="BJ813" s="25" t="s">
        <v>80</v>
      </c>
      <c r="BK813" s="220">
        <f>ROUND(I813*H813,2)</f>
        <v>0</v>
      </c>
      <c r="BL813" s="25" t="s">
        <v>502</v>
      </c>
      <c r="BM813" s="25" t="s">
        <v>4734</v>
      </c>
    </row>
    <row r="814" spans="2:65" s="1" customFormat="1">
      <c r="B814" s="42"/>
      <c r="C814" s="64"/>
      <c r="D814" s="227" t="s">
        <v>506</v>
      </c>
      <c r="E814" s="64"/>
      <c r="F814" s="274" t="s">
        <v>10024</v>
      </c>
      <c r="G814" s="64"/>
      <c r="H814" s="64"/>
      <c r="I814" s="177"/>
      <c r="J814" s="64"/>
      <c r="K814" s="64"/>
      <c r="L814" s="62"/>
      <c r="M814" s="223"/>
      <c r="N814" s="43"/>
      <c r="O814" s="43"/>
      <c r="P814" s="43"/>
      <c r="Q814" s="43"/>
      <c r="R814" s="43"/>
      <c r="S814" s="43"/>
      <c r="T814" s="79"/>
      <c r="AT814" s="25" t="s">
        <v>506</v>
      </c>
      <c r="AU814" s="25" t="s">
        <v>80</v>
      </c>
    </row>
    <row r="815" spans="2:65" s="1" customFormat="1" ht="16.5" customHeight="1">
      <c r="B815" s="42"/>
      <c r="C815" s="209" t="s">
        <v>2741</v>
      </c>
      <c r="D815" s="209" t="s">
        <v>498</v>
      </c>
      <c r="E815" s="210" t="s">
        <v>10025</v>
      </c>
      <c r="F815" s="211" t="s">
        <v>10026</v>
      </c>
      <c r="G815" s="212" t="s">
        <v>2537</v>
      </c>
      <c r="H815" s="213">
        <v>2</v>
      </c>
      <c r="I815" s="214"/>
      <c r="J815" s="215">
        <f>ROUND(I815*H815,2)</f>
        <v>0</v>
      </c>
      <c r="K815" s="211" t="s">
        <v>23</v>
      </c>
      <c r="L815" s="62"/>
      <c r="M815" s="216" t="s">
        <v>23</v>
      </c>
      <c r="N815" s="217" t="s">
        <v>44</v>
      </c>
      <c r="O815" s="43"/>
      <c r="P815" s="218">
        <f>O815*H815</f>
        <v>0</v>
      </c>
      <c r="Q815" s="218">
        <v>2</v>
      </c>
      <c r="R815" s="218">
        <f>Q815*H815</f>
        <v>4</v>
      </c>
      <c r="S815" s="218">
        <v>0</v>
      </c>
      <c r="T815" s="219">
        <f>S815*H815</f>
        <v>0</v>
      </c>
      <c r="AR815" s="25" t="s">
        <v>502</v>
      </c>
      <c r="AT815" s="25" t="s">
        <v>498</v>
      </c>
      <c r="AU815" s="25" t="s">
        <v>80</v>
      </c>
      <c r="AY815" s="25" t="s">
        <v>492</v>
      </c>
      <c r="BE815" s="220">
        <f>IF(N815="základní",J815,0)</f>
        <v>0</v>
      </c>
      <c r="BF815" s="220">
        <f>IF(N815="snížená",J815,0)</f>
        <v>0</v>
      </c>
      <c r="BG815" s="220">
        <f>IF(N815="zákl. přenesená",J815,0)</f>
        <v>0</v>
      </c>
      <c r="BH815" s="220">
        <f>IF(N815="sníž. přenesená",J815,0)</f>
        <v>0</v>
      </c>
      <c r="BI815" s="220">
        <f>IF(N815="nulová",J815,0)</f>
        <v>0</v>
      </c>
      <c r="BJ815" s="25" t="s">
        <v>80</v>
      </c>
      <c r="BK815" s="220">
        <f>ROUND(I815*H815,2)</f>
        <v>0</v>
      </c>
      <c r="BL815" s="25" t="s">
        <v>502</v>
      </c>
      <c r="BM815" s="25" t="s">
        <v>4743</v>
      </c>
    </row>
    <row r="816" spans="2:65" s="1" customFormat="1">
      <c r="B816" s="42"/>
      <c r="C816" s="64"/>
      <c r="D816" s="227" t="s">
        <v>506</v>
      </c>
      <c r="E816" s="64"/>
      <c r="F816" s="274" t="s">
        <v>10027</v>
      </c>
      <c r="G816" s="64"/>
      <c r="H816" s="64"/>
      <c r="I816" s="177"/>
      <c r="J816" s="64"/>
      <c r="K816" s="64"/>
      <c r="L816" s="62"/>
      <c r="M816" s="223"/>
      <c r="N816" s="43"/>
      <c r="O816" s="43"/>
      <c r="P816" s="43"/>
      <c r="Q816" s="43"/>
      <c r="R816" s="43"/>
      <c r="S816" s="43"/>
      <c r="T816" s="79"/>
      <c r="AT816" s="25" t="s">
        <v>506</v>
      </c>
      <c r="AU816" s="25" t="s">
        <v>80</v>
      </c>
    </row>
    <row r="817" spans="2:65" s="1" customFormat="1" ht="16.5" customHeight="1">
      <c r="B817" s="42"/>
      <c r="C817" s="209" t="s">
        <v>2746</v>
      </c>
      <c r="D817" s="209" t="s">
        <v>498</v>
      </c>
      <c r="E817" s="210" t="s">
        <v>9968</v>
      </c>
      <c r="F817" s="211" t="s">
        <v>9630</v>
      </c>
      <c r="G817" s="212" t="s">
        <v>2537</v>
      </c>
      <c r="H817" s="213">
        <v>1</v>
      </c>
      <c r="I817" s="214"/>
      <c r="J817" s="215">
        <f>ROUND(I817*H817,2)</f>
        <v>0</v>
      </c>
      <c r="K817" s="211" t="s">
        <v>23</v>
      </c>
      <c r="L817" s="62"/>
      <c r="M817" s="216" t="s">
        <v>23</v>
      </c>
      <c r="N817" s="217" t="s">
        <v>44</v>
      </c>
      <c r="O817" s="43"/>
      <c r="P817" s="218">
        <f>O817*H817</f>
        <v>0</v>
      </c>
      <c r="Q817" s="218">
        <v>0.7</v>
      </c>
      <c r="R817" s="218">
        <f>Q817*H817</f>
        <v>0.7</v>
      </c>
      <c r="S817" s="218">
        <v>0</v>
      </c>
      <c r="T817" s="219">
        <f>S817*H817</f>
        <v>0</v>
      </c>
      <c r="AR817" s="25" t="s">
        <v>502</v>
      </c>
      <c r="AT817" s="25" t="s">
        <v>498</v>
      </c>
      <c r="AU817" s="25" t="s">
        <v>80</v>
      </c>
      <c r="AY817" s="25" t="s">
        <v>492</v>
      </c>
      <c r="BE817" s="220">
        <f>IF(N817="základní",J817,0)</f>
        <v>0</v>
      </c>
      <c r="BF817" s="220">
        <f>IF(N817="snížená",J817,0)</f>
        <v>0</v>
      </c>
      <c r="BG817" s="220">
        <f>IF(N817="zákl. přenesená",J817,0)</f>
        <v>0</v>
      </c>
      <c r="BH817" s="220">
        <f>IF(N817="sníž. přenesená",J817,0)</f>
        <v>0</v>
      </c>
      <c r="BI817" s="220">
        <f>IF(N817="nulová",J817,0)</f>
        <v>0</v>
      </c>
      <c r="BJ817" s="25" t="s">
        <v>80</v>
      </c>
      <c r="BK817" s="220">
        <f>ROUND(I817*H817,2)</f>
        <v>0</v>
      </c>
      <c r="BL817" s="25" t="s">
        <v>502</v>
      </c>
      <c r="BM817" s="25" t="s">
        <v>4759</v>
      </c>
    </row>
    <row r="818" spans="2:65" s="1" customFormat="1">
      <c r="B818" s="42"/>
      <c r="C818" s="64"/>
      <c r="D818" s="227" t="s">
        <v>506</v>
      </c>
      <c r="E818" s="64"/>
      <c r="F818" s="274" t="s">
        <v>9630</v>
      </c>
      <c r="G818" s="64"/>
      <c r="H818" s="64"/>
      <c r="I818" s="177"/>
      <c r="J818" s="64"/>
      <c r="K818" s="64"/>
      <c r="L818" s="62"/>
      <c r="M818" s="223"/>
      <c r="N818" s="43"/>
      <c r="O818" s="43"/>
      <c r="P818" s="43"/>
      <c r="Q818" s="43"/>
      <c r="R818" s="43"/>
      <c r="S818" s="43"/>
      <c r="T818" s="79"/>
      <c r="AT818" s="25" t="s">
        <v>506</v>
      </c>
      <c r="AU818" s="25" t="s">
        <v>80</v>
      </c>
    </row>
    <row r="819" spans="2:65" s="1" customFormat="1" ht="16.5" customHeight="1">
      <c r="B819" s="42"/>
      <c r="C819" s="209" t="s">
        <v>2753</v>
      </c>
      <c r="D819" s="209" t="s">
        <v>498</v>
      </c>
      <c r="E819" s="210" t="s">
        <v>9729</v>
      </c>
      <c r="F819" s="211" t="s">
        <v>9730</v>
      </c>
      <c r="G819" s="212" t="s">
        <v>2537</v>
      </c>
      <c r="H819" s="213">
        <v>1</v>
      </c>
      <c r="I819" s="214"/>
      <c r="J819" s="215">
        <f>ROUND(I819*H819,2)</f>
        <v>0</v>
      </c>
      <c r="K819" s="211" t="s">
        <v>23</v>
      </c>
      <c r="L819" s="62"/>
      <c r="M819" s="216" t="s">
        <v>23</v>
      </c>
      <c r="N819" s="217" t="s">
        <v>44</v>
      </c>
      <c r="O819" s="43"/>
      <c r="P819" s="218">
        <f>O819*H819</f>
        <v>0</v>
      </c>
      <c r="Q819" s="218">
        <v>0.3</v>
      </c>
      <c r="R819" s="218">
        <f>Q819*H819</f>
        <v>0.3</v>
      </c>
      <c r="S819" s="218">
        <v>0</v>
      </c>
      <c r="T819" s="219">
        <f>S819*H819</f>
        <v>0</v>
      </c>
      <c r="AR819" s="25" t="s">
        <v>502</v>
      </c>
      <c r="AT819" s="25" t="s">
        <v>498</v>
      </c>
      <c r="AU819" s="25" t="s">
        <v>80</v>
      </c>
      <c r="AY819" s="25" t="s">
        <v>492</v>
      </c>
      <c r="BE819" s="220">
        <f>IF(N819="základní",J819,0)</f>
        <v>0</v>
      </c>
      <c r="BF819" s="220">
        <f>IF(N819="snížená",J819,0)</f>
        <v>0</v>
      </c>
      <c r="BG819" s="220">
        <f>IF(N819="zákl. přenesená",J819,0)</f>
        <v>0</v>
      </c>
      <c r="BH819" s="220">
        <f>IF(N819="sníž. přenesená",J819,0)</f>
        <v>0</v>
      </c>
      <c r="BI819" s="220">
        <f>IF(N819="nulová",J819,0)</f>
        <v>0</v>
      </c>
      <c r="BJ819" s="25" t="s">
        <v>80</v>
      </c>
      <c r="BK819" s="220">
        <f>ROUND(I819*H819,2)</f>
        <v>0</v>
      </c>
      <c r="BL819" s="25" t="s">
        <v>502</v>
      </c>
      <c r="BM819" s="25" t="s">
        <v>4770</v>
      </c>
    </row>
    <row r="820" spans="2:65" s="1" customFormat="1">
      <c r="B820" s="42"/>
      <c r="C820" s="64"/>
      <c r="D820" s="227" t="s">
        <v>506</v>
      </c>
      <c r="E820" s="64"/>
      <c r="F820" s="274" t="s">
        <v>9730</v>
      </c>
      <c r="G820" s="64"/>
      <c r="H820" s="64"/>
      <c r="I820" s="177"/>
      <c r="J820" s="64"/>
      <c r="K820" s="64"/>
      <c r="L820" s="62"/>
      <c r="M820" s="223"/>
      <c r="N820" s="43"/>
      <c r="O820" s="43"/>
      <c r="P820" s="43"/>
      <c r="Q820" s="43"/>
      <c r="R820" s="43"/>
      <c r="S820" s="43"/>
      <c r="T820" s="79"/>
      <c r="AT820" s="25" t="s">
        <v>506</v>
      </c>
      <c r="AU820" s="25" t="s">
        <v>80</v>
      </c>
    </row>
    <row r="821" spans="2:65" s="1" customFormat="1" ht="16.5" customHeight="1">
      <c r="B821" s="42"/>
      <c r="C821" s="209" t="s">
        <v>2767</v>
      </c>
      <c r="D821" s="209" t="s">
        <v>498</v>
      </c>
      <c r="E821" s="210" t="s">
        <v>9822</v>
      </c>
      <c r="F821" s="211" t="s">
        <v>9823</v>
      </c>
      <c r="G821" s="212" t="s">
        <v>2537</v>
      </c>
      <c r="H821" s="213">
        <v>1</v>
      </c>
      <c r="I821" s="214"/>
      <c r="J821" s="215">
        <f>ROUND(I821*H821,2)</f>
        <v>0</v>
      </c>
      <c r="K821" s="211" t="s">
        <v>23</v>
      </c>
      <c r="L821" s="62"/>
      <c r="M821" s="216" t="s">
        <v>23</v>
      </c>
      <c r="N821" s="217" t="s">
        <v>44</v>
      </c>
      <c r="O821" s="43"/>
      <c r="P821" s="218">
        <f>O821*H821</f>
        <v>0</v>
      </c>
      <c r="Q821" s="218">
        <v>0</v>
      </c>
      <c r="R821" s="218">
        <f>Q821*H821</f>
        <v>0</v>
      </c>
      <c r="S821" s="218">
        <v>0</v>
      </c>
      <c r="T821" s="219">
        <f>S821*H821</f>
        <v>0</v>
      </c>
      <c r="AR821" s="25" t="s">
        <v>502</v>
      </c>
      <c r="AT821" s="25" t="s">
        <v>498</v>
      </c>
      <c r="AU821" s="25" t="s">
        <v>80</v>
      </c>
      <c r="AY821" s="25" t="s">
        <v>492</v>
      </c>
      <c r="BE821" s="220">
        <f>IF(N821="základní",J821,0)</f>
        <v>0</v>
      </c>
      <c r="BF821" s="220">
        <f>IF(N821="snížená",J821,0)</f>
        <v>0</v>
      </c>
      <c r="BG821" s="220">
        <f>IF(N821="zákl. přenesená",J821,0)</f>
        <v>0</v>
      </c>
      <c r="BH821" s="220">
        <f>IF(N821="sníž. přenesená",J821,0)</f>
        <v>0</v>
      </c>
      <c r="BI821" s="220">
        <f>IF(N821="nulová",J821,0)</f>
        <v>0</v>
      </c>
      <c r="BJ821" s="25" t="s">
        <v>80</v>
      </c>
      <c r="BK821" s="220">
        <f>ROUND(I821*H821,2)</f>
        <v>0</v>
      </c>
      <c r="BL821" s="25" t="s">
        <v>502</v>
      </c>
      <c r="BM821" s="25" t="s">
        <v>4782</v>
      </c>
    </row>
    <row r="822" spans="2:65" s="1" customFormat="1">
      <c r="B822" s="42"/>
      <c r="C822" s="64"/>
      <c r="D822" s="227" t="s">
        <v>506</v>
      </c>
      <c r="E822" s="64"/>
      <c r="F822" s="274" t="s">
        <v>9823</v>
      </c>
      <c r="G822" s="64"/>
      <c r="H822" s="64"/>
      <c r="I822" s="177"/>
      <c r="J822" s="64"/>
      <c r="K822" s="64"/>
      <c r="L822" s="62"/>
      <c r="M822" s="223"/>
      <c r="N822" s="43"/>
      <c r="O822" s="43"/>
      <c r="P822" s="43"/>
      <c r="Q822" s="43"/>
      <c r="R822" s="43"/>
      <c r="S822" s="43"/>
      <c r="T822" s="79"/>
      <c r="AT822" s="25" t="s">
        <v>506</v>
      </c>
      <c r="AU822" s="25" t="s">
        <v>80</v>
      </c>
    </row>
    <row r="823" spans="2:65" s="1" customFormat="1" ht="16.5" customHeight="1">
      <c r="B823" s="42"/>
      <c r="C823" s="209" t="s">
        <v>2795</v>
      </c>
      <c r="D823" s="209" t="s">
        <v>498</v>
      </c>
      <c r="E823" s="210" t="s">
        <v>9615</v>
      </c>
      <c r="F823" s="211" t="s">
        <v>9616</v>
      </c>
      <c r="G823" s="212" t="s">
        <v>9577</v>
      </c>
      <c r="H823" s="213">
        <v>13</v>
      </c>
      <c r="I823" s="214"/>
      <c r="J823" s="215">
        <f>ROUND(I823*H823,2)</f>
        <v>0</v>
      </c>
      <c r="K823" s="211" t="s">
        <v>23</v>
      </c>
      <c r="L823" s="62"/>
      <c r="M823" s="216" t="s">
        <v>23</v>
      </c>
      <c r="N823" s="217" t="s">
        <v>44</v>
      </c>
      <c r="O823" s="43"/>
      <c r="P823" s="218">
        <f>O823*H823</f>
        <v>0</v>
      </c>
      <c r="Q823" s="218">
        <v>4.2</v>
      </c>
      <c r="R823" s="218">
        <f>Q823*H823</f>
        <v>54.6</v>
      </c>
      <c r="S823" s="218">
        <v>0</v>
      </c>
      <c r="T823" s="219">
        <f>S823*H823</f>
        <v>0</v>
      </c>
      <c r="AR823" s="25" t="s">
        <v>502</v>
      </c>
      <c r="AT823" s="25" t="s">
        <v>498</v>
      </c>
      <c r="AU823" s="25" t="s">
        <v>80</v>
      </c>
      <c r="AY823" s="25" t="s">
        <v>492</v>
      </c>
      <c r="BE823" s="220">
        <f>IF(N823="základní",J823,0)</f>
        <v>0</v>
      </c>
      <c r="BF823" s="220">
        <f>IF(N823="snížená",J823,0)</f>
        <v>0</v>
      </c>
      <c r="BG823" s="220">
        <f>IF(N823="zákl. přenesená",J823,0)</f>
        <v>0</v>
      </c>
      <c r="BH823" s="220">
        <f>IF(N823="sníž. přenesená",J823,0)</f>
        <v>0</v>
      </c>
      <c r="BI823" s="220">
        <f>IF(N823="nulová",J823,0)</f>
        <v>0</v>
      </c>
      <c r="BJ823" s="25" t="s">
        <v>80</v>
      </c>
      <c r="BK823" s="220">
        <f>ROUND(I823*H823,2)</f>
        <v>0</v>
      </c>
      <c r="BL823" s="25" t="s">
        <v>502</v>
      </c>
      <c r="BM823" s="25" t="s">
        <v>4792</v>
      </c>
    </row>
    <row r="824" spans="2:65" s="1" customFormat="1">
      <c r="B824" s="42"/>
      <c r="C824" s="64"/>
      <c r="D824" s="227" t="s">
        <v>506</v>
      </c>
      <c r="E824" s="64"/>
      <c r="F824" s="274" t="s">
        <v>9617</v>
      </c>
      <c r="G824" s="64"/>
      <c r="H824" s="64"/>
      <c r="I824" s="177"/>
      <c r="J824" s="64"/>
      <c r="K824" s="64"/>
      <c r="L824" s="62"/>
      <c r="M824" s="223"/>
      <c r="N824" s="43"/>
      <c r="O824" s="43"/>
      <c r="P824" s="43"/>
      <c r="Q824" s="43"/>
      <c r="R824" s="43"/>
      <c r="S824" s="43"/>
      <c r="T824" s="79"/>
      <c r="AT824" s="25" t="s">
        <v>506</v>
      </c>
      <c r="AU824" s="25" t="s">
        <v>80</v>
      </c>
    </row>
    <row r="825" spans="2:65" s="1" customFormat="1" ht="16.5" customHeight="1">
      <c r="B825" s="42"/>
      <c r="C825" s="209" t="s">
        <v>2806</v>
      </c>
      <c r="D825" s="209" t="s">
        <v>498</v>
      </c>
      <c r="E825" s="210" t="s">
        <v>9877</v>
      </c>
      <c r="F825" s="211" t="s">
        <v>9878</v>
      </c>
      <c r="G825" s="212" t="s">
        <v>9577</v>
      </c>
      <c r="H825" s="213">
        <v>65</v>
      </c>
      <c r="I825" s="214"/>
      <c r="J825" s="215">
        <f>ROUND(I825*H825,2)</f>
        <v>0</v>
      </c>
      <c r="K825" s="211" t="s">
        <v>23</v>
      </c>
      <c r="L825" s="62"/>
      <c r="M825" s="216" t="s">
        <v>23</v>
      </c>
      <c r="N825" s="217" t="s">
        <v>44</v>
      </c>
      <c r="O825" s="43"/>
      <c r="P825" s="218">
        <f>O825*H825</f>
        <v>0</v>
      </c>
      <c r="Q825" s="218">
        <v>3.4</v>
      </c>
      <c r="R825" s="218">
        <f>Q825*H825</f>
        <v>221</v>
      </c>
      <c r="S825" s="218">
        <v>0</v>
      </c>
      <c r="T825" s="219">
        <f>S825*H825</f>
        <v>0</v>
      </c>
      <c r="AR825" s="25" t="s">
        <v>502</v>
      </c>
      <c r="AT825" s="25" t="s">
        <v>498</v>
      </c>
      <c r="AU825" s="25" t="s">
        <v>80</v>
      </c>
      <c r="AY825" s="25" t="s">
        <v>492</v>
      </c>
      <c r="BE825" s="220">
        <f>IF(N825="základní",J825,0)</f>
        <v>0</v>
      </c>
      <c r="BF825" s="220">
        <f>IF(N825="snížená",J825,0)</f>
        <v>0</v>
      </c>
      <c r="BG825" s="220">
        <f>IF(N825="zákl. přenesená",J825,0)</f>
        <v>0</v>
      </c>
      <c r="BH825" s="220">
        <f>IF(N825="sníž. přenesená",J825,0)</f>
        <v>0</v>
      </c>
      <c r="BI825" s="220">
        <f>IF(N825="nulová",J825,0)</f>
        <v>0</v>
      </c>
      <c r="BJ825" s="25" t="s">
        <v>80</v>
      </c>
      <c r="BK825" s="220">
        <f>ROUND(I825*H825,2)</f>
        <v>0</v>
      </c>
      <c r="BL825" s="25" t="s">
        <v>502</v>
      </c>
      <c r="BM825" s="25" t="s">
        <v>4800</v>
      </c>
    </row>
    <row r="826" spans="2:65" s="1" customFormat="1">
      <c r="B826" s="42"/>
      <c r="C826" s="64"/>
      <c r="D826" s="227" t="s">
        <v>506</v>
      </c>
      <c r="E826" s="64"/>
      <c r="F826" s="274" t="s">
        <v>9879</v>
      </c>
      <c r="G826" s="64"/>
      <c r="H826" s="64"/>
      <c r="I826" s="177"/>
      <c r="J826" s="64"/>
      <c r="K826" s="64"/>
      <c r="L826" s="62"/>
      <c r="M826" s="223"/>
      <c r="N826" s="43"/>
      <c r="O826" s="43"/>
      <c r="P826" s="43"/>
      <c r="Q826" s="43"/>
      <c r="R826" s="43"/>
      <c r="S826" s="43"/>
      <c r="T826" s="79"/>
      <c r="AT826" s="25" t="s">
        <v>506</v>
      </c>
      <c r="AU826" s="25" t="s">
        <v>80</v>
      </c>
    </row>
    <row r="827" spans="2:65" s="1" customFormat="1" ht="16.5" customHeight="1">
      <c r="B827" s="42"/>
      <c r="C827" s="209" t="s">
        <v>2829</v>
      </c>
      <c r="D827" s="209" t="s">
        <v>498</v>
      </c>
      <c r="E827" s="210" t="s">
        <v>9689</v>
      </c>
      <c r="F827" s="211" t="s">
        <v>9690</v>
      </c>
      <c r="G827" s="212" t="s">
        <v>9577</v>
      </c>
      <c r="H827" s="213">
        <v>26</v>
      </c>
      <c r="I827" s="214"/>
      <c r="J827" s="215">
        <f>ROUND(I827*H827,2)</f>
        <v>0</v>
      </c>
      <c r="K827" s="211" t="s">
        <v>23</v>
      </c>
      <c r="L827" s="62"/>
      <c r="M827" s="216" t="s">
        <v>23</v>
      </c>
      <c r="N827" s="217" t="s">
        <v>44</v>
      </c>
      <c r="O827" s="43"/>
      <c r="P827" s="218">
        <f>O827*H827</f>
        <v>0</v>
      </c>
      <c r="Q827" s="218">
        <v>2.7</v>
      </c>
      <c r="R827" s="218">
        <f>Q827*H827</f>
        <v>70.2</v>
      </c>
      <c r="S827" s="218">
        <v>0</v>
      </c>
      <c r="T827" s="219">
        <f>S827*H827</f>
        <v>0</v>
      </c>
      <c r="AR827" s="25" t="s">
        <v>502</v>
      </c>
      <c r="AT827" s="25" t="s">
        <v>498</v>
      </c>
      <c r="AU827" s="25" t="s">
        <v>80</v>
      </c>
      <c r="AY827" s="25" t="s">
        <v>492</v>
      </c>
      <c r="BE827" s="220">
        <f>IF(N827="základní",J827,0)</f>
        <v>0</v>
      </c>
      <c r="BF827" s="220">
        <f>IF(N827="snížená",J827,0)</f>
        <v>0</v>
      </c>
      <c r="BG827" s="220">
        <f>IF(N827="zákl. přenesená",J827,0)</f>
        <v>0</v>
      </c>
      <c r="BH827" s="220">
        <f>IF(N827="sníž. přenesená",J827,0)</f>
        <v>0</v>
      </c>
      <c r="BI827" s="220">
        <f>IF(N827="nulová",J827,0)</f>
        <v>0</v>
      </c>
      <c r="BJ827" s="25" t="s">
        <v>80</v>
      </c>
      <c r="BK827" s="220">
        <f>ROUND(I827*H827,2)</f>
        <v>0</v>
      </c>
      <c r="BL827" s="25" t="s">
        <v>502</v>
      </c>
      <c r="BM827" s="25" t="s">
        <v>4812</v>
      </c>
    </row>
    <row r="828" spans="2:65" s="1" customFormat="1">
      <c r="B828" s="42"/>
      <c r="C828" s="64"/>
      <c r="D828" s="227" t="s">
        <v>506</v>
      </c>
      <c r="E828" s="64"/>
      <c r="F828" s="274" t="s">
        <v>9691</v>
      </c>
      <c r="G828" s="64"/>
      <c r="H828" s="64"/>
      <c r="I828" s="177"/>
      <c r="J828" s="64"/>
      <c r="K828" s="64"/>
      <c r="L828" s="62"/>
      <c r="M828" s="223"/>
      <c r="N828" s="43"/>
      <c r="O828" s="43"/>
      <c r="P828" s="43"/>
      <c r="Q828" s="43"/>
      <c r="R828" s="43"/>
      <c r="S828" s="43"/>
      <c r="T828" s="79"/>
      <c r="AT828" s="25" t="s">
        <v>506</v>
      </c>
      <c r="AU828" s="25" t="s">
        <v>80</v>
      </c>
    </row>
    <row r="829" spans="2:65" s="1" customFormat="1" ht="16.5" customHeight="1">
      <c r="B829" s="42"/>
      <c r="C829" s="209" t="s">
        <v>2839</v>
      </c>
      <c r="D829" s="209" t="s">
        <v>498</v>
      </c>
      <c r="E829" s="210" t="s">
        <v>9981</v>
      </c>
      <c r="F829" s="211" t="s">
        <v>9790</v>
      </c>
      <c r="G829" s="212" t="s">
        <v>9577</v>
      </c>
      <c r="H829" s="213">
        <v>2</v>
      </c>
      <c r="I829" s="214"/>
      <c r="J829" s="215">
        <f>ROUND(I829*H829,2)</f>
        <v>0</v>
      </c>
      <c r="K829" s="211" t="s">
        <v>23</v>
      </c>
      <c r="L829" s="62"/>
      <c r="M829" s="216" t="s">
        <v>23</v>
      </c>
      <c r="N829" s="217" t="s">
        <v>44</v>
      </c>
      <c r="O829" s="43"/>
      <c r="P829" s="218">
        <f>O829*H829</f>
        <v>0</v>
      </c>
      <c r="Q829" s="218">
        <v>33</v>
      </c>
      <c r="R829" s="218">
        <f>Q829*H829</f>
        <v>66</v>
      </c>
      <c r="S829" s="218">
        <v>0</v>
      </c>
      <c r="T829" s="219">
        <f>S829*H829</f>
        <v>0</v>
      </c>
      <c r="AR829" s="25" t="s">
        <v>502</v>
      </c>
      <c r="AT829" s="25" t="s">
        <v>498</v>
      </c>
      <c r="AU829" s="25" t="s">
        <v>80</v>
      </c>
      <c r="AY829" s="25" t="s">
        <v>492</v>
      </c>
      <c r="BE829" s="220">
        <f>IF(N829="základní",J829,0)</f>
        <v>0</v>
      </c>
      <c r="BF829" s="220">
        <f>IF(N829="snížená",J829,0)</f>
        <v>0</v>
      </c>
      <c r="BG829" s="220">
        <f>IF(N829="zákl. přenesená",J829,0)</f>
        <v>0</v>
      </c>
      <c r="BH829" s="220">
        <f>IF(N829="sníž. přenesená",J829,0)</f>
        <v>0</v>
      </c>
      <c r="BI829" s="220">
        <f>IF(N829="nulová",J829,0)</f>
        <v>0</v>
      </c>
      <c r="BJ829" s="25" t="s">
        <v>80</v>
      </c>
      <c r="BK829" s="220">
        <f>ROUND(I829*H829,2)</f>
        <v>0</v>
      </c>
      <c r="BL829" s="25" t="s">
        <v>502</v>
      </c>
      <c r="BM829" s="25" t="s">
        <v>4824</v>
      </c>
    </row>
    <row r="830" spans="2:65" s="1" customFormat="1">
      <c r="B830" s="42"/>
      <c r="C830" s="64"/>
      <c r="D830" s="227" t="s">
        <v>506</v>
      </c>
      <c r="E830" s="64"/>
      <c r="F830" s="274" t="s">
        <v>9790</v>
      </c>
      <c r="G830" s="64"/>
      <c r="H830" s="64"/>
      <c r="I830" s="177"/>
      <c r="J830" s="64"/>
      <c r="K830" s="64"/>
      <c r="L830" s="62"/>
      <c r="M830" s="223"/>
      <c r="N830" s="43"/>
      <c r="O830" s="43"/>
      <c r="P830" s="43"/>
      <c r="Q830" s="43"/>
      <c r="R830" s="43"/>
      <c r="S830" s="43"/>
      <c r="T830" s="79"/>
      <c r="AT830" s="25" t="s">
        <v>506</v>
      </c>
      <c r="AU830" s="25" t="s">
        <v>80</v>
      </c>
    </row>
    <row r="831" spans="2:65" s="1" customFormat="1" ht="16.5" customHeight="1">
      <c r="B831" s="42"/>
      <c r="C831" s="209" t="s">
        <v>2846</v>
      </c>
      <c r="D831" s="209" t="s">
        <v>498</v>
      </c>
      <c r="E831" s="210" t="s">
        <v>9888</v>
      </c>
      <c r="F831" s="211" t="s">
        <v>9889</v>
      </c>
      <c r="G831" s="212" t="s">
        <v>9577</v>
      </c>
      <c r="H831" s="213">
        <v>115</v>
      </c>
      <c r="I831" s="214"/>
      <c r="J831" s="215">
        <f>ROUND(I831*H831,2)</f>
        <v>0</v>
      </c>
      <c r="K831" s="211" t="s">
        <v>23</v>
      </c>
      <c r="L831" s="62"/>
      <c r="M831" s="216" t="s">
        <v>23</v>
      </c>
      <c r="N831" s="217" t="s">
        <v>44</v>
      </c>
      <c r="O831" s="43"/>
      <c r="P831" s="218">
        <f>O831*H831</f>
        <v>0</v>
      </c>
      <c r="Q831" s="218">
        <v>17</v>
      </c>
      <c r="R831" s="218">
        <f>Q831*H831</f>
        <v>1955</v>
      </c>
      <c r="S831" s="218">
        <v>0</v>
      </c>
      <c r="T831" s="219">
        <f>S831*H831</f>
        <v>0</v>
      </c>
      <c r="AR831" s="25" t="s">
        <v>502</v>
      </c>
      <c r="AT831" s="25" t="s">
        <v>498</v>
      </c>
      <c r="AU831" s="25" t="s">
        <v>80</v>
      </c>
      <c r="AY831" s="25" t="s">
        <v>492</v>
      </c>
      <c r="BE831" s="220">
        <f>IF(N831="základní",J831,0)</f>
        <v>0</v>
      </c>
      <c r="BF831" s="220">
        <f>IF(N831="snížená",J831,0)</f>
        <v>0</v>
      </c>
      <c r="BG831" s="220">
        <f>IF(N831="zákl. přenesená",J831,0)</f>
        <v>0</v>
      </c>
      <c r="BH831" s="220">
        <f>IF(N831="sníž. přenesená",J831,0)</f>
        <v>0</v>
      </c>
      <c r="BI831" s="220">
        <f>IF(N831="nulová",J831,0)</f>
        <v>0</v>
      </c>
      <c r="BJ831" s="25" t="s">
        <v>80</v>
      </c>
      <c r="BK831" s="220">
        <f>ROUND(I831*H831,2)</f>
        <v>0</v>
      </c>
      <c r="BL831" s="25" t="s">
        <v>502</v>
      </c>
      <c r="BM831" s="25" t="s">
        <v>4832</v>
      </c>
    </row>
    <row r="832" spans="2:65" s="1" customFormat="1">
      <c r="B832" s="42"/>
      <c r="C832" s="64"/>
      <c r="D832" s="227" t="s">
        <v>506</v>
      </c>
      <c r="E832" s="64"/>
      <c r="F832" s="274" t="s">
        <v>9889</v>
      </c>
      <c r="G832" s="64"/>
      <c r="H832" s="64"/>
      <c r="I832" s="177"/>
      <c r="J832" s="64"/>
      <c r="K832" s="64"/>
      <c r="L832" s="62"/>
      <c r="M832" s="223"/>
      <c r="N832" s="43"/>
      <c r="O832" s="43"/>
      <c r="P832" s="43"/>
      <c r="Q832" s="43"/>
      <c r="R832" s="43"/>
      <c r="S832" s="43"/>
      <c r="T832" s="79"/>
      <c r="AT832" s="25" t="s">
        <v>506</v>
      </c>
      <c r="AU832" s="25" t="s">
        <v>80</v>
      </c>
    </row>
    <row r="833" spans="2:65" s="1" customFormat="1" ht="16.5" customHeight="1">
      <c r="B833" s="42"/>
      <c r="C833" s="209" t="s">
        <v>2861</v>
      </c>
      <c r="D833" s="209" t="s">
        <v>498</v>
      </c>
      <c r="E833" s="210" t="s">
        <v>9838</v>
      </c>
      <c r="F833" s="211" t="s">
        <v>9839</v>
      </c>
      <c r="G833" s="212" t="s">
        <v>9577</v>
      </c>
      <c r="H833" s="213">
        <v>76</v>
      </c>
      <c r="I833" s="214"/>
      <c r="J833" s="215">
        <f>ROUND(I833*H833,2)</f>
        <v>0</v>
      </c>
      <c r="K833" s="211" t="s">
        <v>23</v>
      </c>
      <c r="L833" s="62"/>
      <c r="M833" s="216" t="s">
        <v>23</v>
      </c>
      <c r="N833" s="217" t="s">
        <v>44</v>
      </c>
      <c r="O833" s="43"/>
      <c r="P833" s="218">
        <f>O833*H833</f>
        <v>0</v>
      </c>
      <c r="Q833" s="218">
        <v>14</v>
      </c>
      <c r="R833" s="218">
        <f>Q833*H833</f>
        <v>1064</v>
      </c>
      <c r="S833" s="218">
        <v>0</v>
      </c>
      <c r="T833" s="219">
        <f>S833*H833</f>
        <v>0</v>
      </c>
      <c r="AR833" s="25" t="s">
        <v>502</v>
      </c>
      <c r="AT833" s="25" t="s">
        <v>498</v>
      </c>
      <c r="AU833" s="25" t="s">
        <v>80</v>
      </c>
      <c r="AY833" s="25" t="s">
        <v>492</v>
      </c>
      <c r="BE833" s="220">
        <f>IF(N833="základní",J833,0)</f>
        <v>0</v>
      </c>
      <c r="BF833" s="220">
        <f>IF(N833="snížená",J833,0)</f>
        <v>0</v>
      </c>
      <c r="BG833" s="220">
        <f>IF(N833="zákl. přenesená",J833,0)</f>
        <v>0</v>
      </c>
      <c r="BH833" s="220">
        <f>IF(N833="sníž. přenesená",J833,0)</f>
        <v>0</v>
      </c>
      <c r="BI833" s="220">
        <f>IF(N833="nulová",J833,0)</f>
        <v>0</v>
      </c>
      <c r="BJ833" s="25" t="s">
        <v>80</v>
      </c>
      <c r="BK833" s="220">
        <f>ROUND(I833*H833,2)</f>
        <v>0</v>
      </c>
      <c r="BL833" s="25" t="s">
        <v>502</v>
      </c>
      <c r="BM833" s="25" t="s">
        <v>4840</v>
      </c>
    </row>
    <row r="834" spans="2:65" s="1" customFormat="1">
      <c r="B834" s="42"/>
      <c r="C834" s="64"/>
      <c r="D834" s="227" t="s">
        <v>506</v>
      </c>
      <c r="E834" s="64"/>
      <c r="F834" s="274" t="s">
        <v>9839</v>
      </c>
      <c r="G834" s="64"/>
      <c r="H834" s="64"/>
      <c r="I834" s="177"/>
      <c r="J834" s="64"/>
      <c r="K834" s="64"/>
      <c r="L834" s="62"/>
      <c r="M834" s="223"/>
      <c r="N834" s="43"/>
      <c r="O834" s="43"/>
      <c r="P834" s="43"/>
      <c r="Q834" s="43"/>
      <c r="R834" s="43"/>
      <c r="S834" s="43"/>
      <c r="T834" s="79"/>
      <c r="AT834" s="25" t="s">
        <v>506</v>
      </c>
      <c r="AU834" s="25" t="s">
        <v>80</v>
      </c>
    </row>
    <row r="835" spans="2:65" s="1" customFormat="1" ht="16.5" customHeight="1">
      <c r="B835" s="42"/>
      <c r="C835" s="209" t="s">
        <v>2880</v>
      </c>
      <c r="D835" s="209" t="s">
        <v>498</v>
      </c>
      <c r="E835" s="210" t="s">
        <v>10009</v>
      </c>
      <c r="F835" s="211" t="s">
        <v>10010</v>
      </c>
      <c r="G835" s="212" t="s">
        <v>9577</v>
      </c>
      <c r="H835" s="213">
        <v>12</v>
      </c>
      <c r="I835" s="214"/>
      <c r="J835" s="215">
        <f>ROUND(I835*H835,2)</f>
        <v>0</v>
      </c>
      <c r="K835" s="211" t="s">
        <v>23</v>
      </c>
      <c r="L835" s="62"/>
      <c r="M835" s="216" t="s">
        <v>23</v>
      </c>
      <c r="N835" s="217" t="s">
        <v>44</v>
      </c>
      <c r="O835" s="43"/>
      <c r="P835" s="218">
        <f>O835*H835</f>
        <v>0</v>
      </c>
      <c r="Q835" s="218">
        <v>9.0909090909090899</v>
      </c>
      <c r="R835" s="218">
        <f>Q835*H835</f>
        <v>109.09090909090908</v>
      </c>
      <c r="S835" s="218">
        <v>0</v>
      </c>
      <c r="T835" s="219">
        <f>S835*H835</f>
        <v>0</v>
      </c>
      <c r="AR835" s="25" t="s">
        <v>502</v>
      </c>
      <c r="AT835" s="25" t="s">
        <v>498</v>
      </c>
      <c r="AU835" s="25" t="s">
        <v>80</v>
      </c>
      <c r="AY835" s="25" t="s">
        <v>492</v>
      </c>
      <c r="BE835" s="220">
        <f>IF(N835="základní",J835,0)</f>
        <v>0</v>
      </c>
      <c r="BF835" s="220">
        <f>IF(N835="snížená",J835,0)</f>
        <v>0</v>
      </c>
      <c r="BG835" s="220">
        <f>IF(N835="zákl. přenesená",J835,0)</f>
        <v>0</v>
      </c>
      <c r="BH835" s="220">
        <f>IF(N835="sníž. přenesená",J835,0)</f>
        <v>0</v>
      </c>
      <c r="BI835" s="220">
        <f>IF(N835="nulová",J835,0)</f>
        <v>0</v>
      </c>
      <c r="BJ835" s="25" t="s">
        <v>80</v>
      </c>
      <c r="BK835" s="220">
        <f>ROUND(I835*H835,2)</f>
        <v>0</v>
      </c>
      <c r="BL835" s="25" t="s">
        <v>502</v>
      </c>
      <c r="BM835" s="25" t="s">
        <v>4848</v>
      </c>
    </row>
    <row r="836" spans="2:65" s="1" customFormat="1">
      <c r="B836" s="42"/>
      <c r="C836" s="64"/>
      <c r="D836" s="221" t="s">
        <v>506</v>
      </c>
      <c r="E836" s="64"/>
      <c r="F836" s="222" t="s">
        <v>10010</v>
      </c>
      <c r="G836" s="64"/>
      <c r="H836" s="64"/>
      <c r="I836" s="177"/>
      <c r="J836" s="64"/>
      <c r="K836" s="64"/>
      <c r="L836" s="62"/>
      <c r="M836" s="223"/>
      <c r="N836" s="43"/>
      <c r="O836" s="43"/>
      <c r="P836" s="43"/>
      <c r="Q836" s="43"/>
      <c r="R836" s="43"/>
      <c r="S836" s="43"/>
      <c r="T836" s="79"/>
      <c r="AT836" s="25" t="s">
        <v>506</v>
      </c>
      <c r="AU836" s="25" t="s">
        <v>80</v>
      </c>
    </row>
    <row r="837" spans="2:65" s="11" customFormat="1" ht="37.35" customHeight="1">
      <c r="B837" s="192"/>
      <c r="C837" s="193"/>
      <c r="D837" s="206" t="s">
        <v>72</v>
      </c>
      <c r="E837" s="290" t="s">
        <v>4886</v>
      </c>
      <c r="F837" s="290" t="s">
        <v>10028</v>
      </c>
      <c r="G837" s="193"/>
      <c r="H837" s="193"/>
      <c r="I837" s="196"/>
      <c r="J837" s="291">
        <f>BK837</f>
        <v>0</v>
      </c>
      <c r="K837" s="193"/>
      <c r="L837" s="198"/>
      <c r="M837" s="199"/>
      <c r="N837" s="200"/>
      <c r="O837" s="200"/>
      <c r="P837" s="201">
        <f>SUM(P838:P868)</f>
        <v>0</v>
      </c>
      <c r="Q837" s="200"/>
      <c r="R837" s="201">
        <f>SUM(R838:R868)</f>
        <v>2814</v>
      </c>
      <c r="S837" s="200"/>
      <c r="T837" s="202">
        <f>SUM(T838:T868)</f>
        <v>0</v>
      </c>
      <c r="AR837" s="203" t="s">
        <v>80</v>
      </c>
      <c r="AT837" s="204" t="s">
        <v>72</v>
      </c>
      <c r="AU837" s="204" t="s">
        <v>73</v>
      </c>
      <c r="AY837" s="203" t="s">
        <v>492</v>
      </c>
      <c r="BK837" s="205">
        <f>SUM(BK838:BK868)</f>
        <v>0</v>
      </c>
    </row>
    <row r="838" spans="2:65" s="1" customFormat="1" ht="16.5" customHeight="1">
      <c r="B838" s="42"/>
      <c r="C838" s="209" t="s">
        <v>2890</v>
      </c>
      <c r="D838" s="209" t="s">
        <v>498</v>
      </c>
      <c r="E838" s="210" t="s">
        <v>10029</v>
      </c>
      <c r="F838" s="211" t="s">
        <v>9793</v>
      </c>
      <c r="G838" s="212" t="s">
        <v>2537</v>
      </c>
      <c r="H838" s="213">
        <v>1</v>
      </c>
      <c r="I838" s="214"/>
      <c r="J838" s="215">
        <f>ROUND(I838*H838,2)</f>
        <v>0</v>
      </c>
      <c r="K838" s="211" t="s">
        <v>23</v>
      </c>
      <c r="L838" s="62"/>
      <c r="M838" s="216" t="s">
        <v>23</v>
      </c>
      <c r="N838" s="217" t="s">
        <v>44</v>
      </c>
      <c r="O838" s="43"/>
      <c r="P838" s="218">
        <f>O838*H838</f>
        <v>0</v>
      </c>
      <c r="Q838" s="218">
        <v>758</v>
      </c>
      <c r="R838" s="218">
        <f>Q838*H838</f>
        <v>758</v>
      </c>
      <c r="S838" s="218">
        <v>0</v>
      </c>
      <c r="T838" s="219">
        <f>S838*H838</f>
        <v>0</v>
      </c>
      <c r="AR838" s="25" t="s">
        <v>502</v>
      </c>
      <c r="AT838" s="25" t="s">
        <v>498</v>
      </c>
      <c r="AU838" s="25" t="s">
        <v>80</v>
      </c>
      <c r="AY838" s="25" t="s">
        <v>492</v>
      </c>
      <c r="BE838" s="220">
        <f>IF(N838="základní",J838,0)</f>
        <v>0</v>
      </c>
      <c r="BF838" s="220">
        <f>IF(N838="snížená",J838,0)</f>
        <v>0</v>
      </c>
      <c r="BG838" s="220">
        <f>IF(N838="zákl. přenesená",J838,0)</f>
        <v>0</v>
      </c>
      <c r="BH838" s="220">
        <f>IF(N838="sníž. přenesená",J838,0)</f>
        <v>0</v>
      </c>
      <c r="BI838" s="220">
        <f>IF(N838="nulová",J838,0)</f>
        <v>0</v>
      </c>
      <c r="BJ838" s="25" t="s">
        <v>80</v>
      </c>
      <c r="BK838" s="220">
        <f>ROUND(I838*H838,2)</f>
        <v>0</v>
      </c>
      <c r="BL838" s="25" t="s">
        <v>502</v>
      </c>
      <c r="BM838" s="25" t="s">
        <v>4856</v>
      </c>
    </row>
    <row r="839" spans="2:65" s="1" customFormat="1">
      <c r="B839" s="42"/>
      <c r="C839" s="64"/>
      <c r="D839" s="221" t="s">
        <v>506</v>
      </c>
      <c r="E839" s="64"/>
      <c r="F839" s="222" t="s">
        <v>9793</v>
      </c>
      <c r="G839" s="64"/>
      <c r="H839" s="64"/>
      <c r="I839" s="177"/>
      <c r="J839" s="64"/>
      <c r="K839" s="64"/>
      <c r="L839" s="62"/>
      <c r="M839" s="223"/>
      <c r="N839" s="43"/>
      <c r="O839" s="43"/>
      <c r="P839" s="43"/>
      <c r="Q839" s="43"/>
      <c r="R839" s="43"/>
      <c r="S839" s="43"/>
      <c r="T839" s="79"/>
      <c r="AT839" s="25" t="s">
        <v>506</v>
      </c>
      <c r="AU839" s="25" t="s">
        <v>80</v>
      </c>
    </row>
    <row r="840" spans="2:65" s="1" customFormat="1" ht="24">
      <c r="B840" s="42"/>
      <c r="C840" s="64"/>
      <c r="D840" s="227" t="s">
        <v>2254</v>
      </c>
      <c r="E840" s="64"/>
      <c r="F840" s="273" t="s">
        <v>9563</v>
      </c>
      <c r="G840" s="64"/>
      <c r="H840" s="64"/>
      <c r="I840" s="177"/>
      <c r="J840" s="64"/>
      <c r="K840" s="64"/>
      <c r="L840" s="62"/>
      <c r="M840" s="223"/>
      <c r="N840" s="43"/>
      <c r="O840" s="43"/>
      <c r="P840" s="43"/>
      <c r="Q840" s="43"/>
      <c r="R840" s="43"/>
      <c r="S840" s="43"/>
      <c r="T840" s="79"/>
      <c r="AT840" s="25" t="s">
        <v>2254</v>
      </c>
      <c r="AU840" s="25" t="s">
        <v>80</v>
      </c>
    </row>
    <row r="841" spans="2:65" s="1" customFormat="1" ht="16.5" customHeight="1">
      <c r="B841" s="42"/>
      <c r="C841" s="209" t="s">
        <v>2900</v>
      </c>
      <c r="D841" s="209" t="s">
        <v>498</v>
      </c>
      <c r="E841" s="210" t="s">
        <v>9950</v>
      </c>
      <c r="F841" s="211" t="s">
        <v>9768</v>
      </c>
      <c r="G841" s="212" t="s">
        <v>2537</v>
      </c>
      <c r="H841" s="213">
        <v>2</v>
      </c>
      <c r="I841" s="214"/>
      <c r="J841" s="215">
        <f>ROUND(I841*H841,2)</f>
        <v>0</v>
      </c>
      <c r="K841" s="211" t="s">
        <v>23</v>
      </c>
      <c r="L841" s="62"/>
      <c r="M841" s="216" t="s">
        <v>23</v>
      </c>
      <c r="N841" s="217" t="s">
        <v>44</v>
      </c>
      <c r="O841" s="43"/>
      <c r="P841" s="218">
        <f>O841*H841</f>
        <v>0</v>
      </c>
      <c r="Q841" s="218">
        <v>56.1</v>
      </c>
      <c r="R841" s="218">
        <f>Q841*H841</f>
        <v>112.2</v>
      </c>
      <c r="S841" s="218">
        <v>0</v>
      </c>
      <c r="T841" s="219">
        <f>S841*H841</f>
        <v>0</v>
      </c>
      <c r="AR841" s="25" t="s">
        <v>502</v>
      </c>
      <c r="AT841" s="25" t="s">
        <v>498</v>
      </c>
      <c r="AU841" s="25" t="s">
        <v>80</v>
      </c>
      <c r="AY841" s="25" t="s">
        <v>492</v>
      </c>
      <c r="BE841" s="220">
        <f>IF(N841="základní",J841,0)</f>
        <v>0</v>
      </c>
      <c r="BF841" s="220">
        <f>IF(N841="snížená",J841,0)</f>
        <v>0</v>
      </c>
      <c r="BG841" s="220">
        <f>IF(N841="zákl. přenesená",J841,0)</f>
        <v>0</v>
      </c>
      <c r="BH841" s="220">
        <f>IF(N841="sníž. přenesená",J841,0)</f>
        <v>0</v>
      </c>
      <c r="BI841" s="220">
        <f>IF(N841="nulová",J841,0)</f>
        <v>0</v>
      </c>
      <c r="BJ841" s="25" t="s">
        <v>80</v>
      </c>
      <c r="BK841" s="220">
        <f>ROUND(I841*H841,2)</f>
        <v>0</v>
      </c>
      <c r="BL841" s="25" t="s">
        <v>502</v>
      </c>
      <c r="BM841" s="25" t="s">
        <v>4865</v>
      </c>
    </row>
    <row r="842" spans="2:65" s="1" customFormat="1">
      <c r="B842" s="42"/>
      <c r="C842" s="64"/>
      <c r="D842" s="221" t="s">
        <v>506</v>
      </c>
      <c r="E842" s="64"/>
      <c r="F842" s="222" t="s">
        <v>9768</v>
      </c>
      <c r="G842" s="64"/>
      <c r="H842" s="64"/>
      <c r="I842" s="177"/>
      <c r="J842" s="64"/>
      <c r="K842" s="64"/>
      <c r="L842" s="62"/>
      <c r="M842" s="223"/>
      <c r="N842" s="43"/>
      <c r="O842" s="43"/>
      <c r="P842" s="43"/>
      <c r="Q842" s="43"/>
      <c r="R842" s="43"/>
      <c r="S842" s="43"/>
      <c r="T842" s="79"/>
      <c r="AT842" s="25" t="s">
        <v>506</v>
      </c>
      <c r="AU842" s="25" t="s">
        <v>80</v>
      </c>
    </row>
    <row r="843" spans="2:65" s="1" customFormat="1" ht="36">
      <c r="B843" s="42"/>
      <c r="C843" s="64"/>
      <c r="D843" s="227" t="s">
        <v>2254</v>
      </c>
      <c r="E843" s="64"/>
      <c r="F843" s="273" t="s">
        <v>9951</v>
      </c>
      <c r="G843" s="64"/>
      <c r="H843" s="64"/>
      <c r="I843" s="177"/>
      <c r="J843" s="64"/>
      <c r="K843" s="64"/>
      <c r="L843" s="62"/>
      <c r="M843" s="223"/>
      <c r="N843" s="43"/>
      <c r="O843" s="43"/>
      <c r="P843" s="43"/>
      <c r="Q843" s="43"/>
      <c r="R843" s="43"/>
      <c r="S843" s="43"/>
      <c r="T843" s="79"/>
      <c r="AT843" s="25" t="s">
        <v>2254</v>
      </c>
      <c r="AU843" s="25" t="s">
        <v>80</v>
      </c>
    </row>
    <row r="844" spans="2:65" s="1" customFormat="1" ht="16.5" customHeight="1">
      <c r="B844" s="42"/>
      <c r="C844" s="209" t="s">
        <v>2907</v>
      </c>
      <c r="D844" s="209" t="s">
        <v>498</v>
      </c>
      <c r="E844" s="210" t="s">
        <v>9770</v>
      </c>
      <c r="F844" s="211" t="s">
        <v>9771</v>
      </c>
      <c r="G844" s="212" t="s">
        <v>2537</v>
      </c>
      <c r="H844" s="213">
        <v>2</v>
      </c>
      <c r="I844" s="214"/>
      <c r="J844" s="215">
        <f>ROUND(I844*H844,2)</f>
        <v>0</v>
      </c>
      <c r="K844" s="211" t="s">
        <v>23</v>
      </c>
      <c r="L844" s="62"/>
      <c r="M844" s="216" t="s">
        <v>23</v>
      </c>
      <c r="N844" s="217" t="s">
        <v>44</v>
      </c>
      <c r="O844" s="43"/>
      <c r="P844" s="218">
        <f>O844*H844</f>
        <v>0</v>
      </c>
      <c r="Q844" s="218">
        <v>0</v>
      </c>
      <c r="R844" s="218">
        <f>Q844*H844</f>
        <v>0</v>
      </c>
      <c r="S844" s="218">
        <v>0</v>
      </c>
      <c r="T844" s="219">
        <f>S844*H844</f>
        <v>0</v>
      </c>
      <c r="AR844" s="25" t="s">
        <v>502</v>
      </c>
      <c r="AT844" s="25" t="s">
        <v>498</v>
      </c>
      <c r="AU844" s="25" t="s">
        <v>80</v>
      </c>
      <c r="AY844" s="25" t="s">
        <v>492</v>
      </c>
      <c r="BE844" s="220">
        <f>IF(N844="základní",J844,0)</f>
        <v>0</v>
      </c>
      <c r="BF844" s="220">
        <f>IF(N844="snížená",J844,0)</f>
        <v>0</v>
      </c>
      <c r="BG844" s="220">
        <f>IF(N844="zákl. přenesená",J844,0)</f>
        <v>0</v>
      </c>
      <c r="BH844" s="220">
        <f>IF(N844="sníž. přenesená",J844,0)</f>
        <v>0</v>
      </c>
      <c r="BI844" s="220">
        <f>IF(N844="nulová",J844,0)</f>
        <v>0</v>
      </c>
      <c r="BJ844" s="25" t="s">
        <v>80</v>
      </c>
      <c r="BK844" s="220">
        <f>ROUND(I844*H844,2)</f>
        <v>0</v>
      </c>
      <c r="BL844" s="25" t="s">
        <v>502</v>
      </c>
      <c r="BM844" s="25" t="s">
        <v>4877</v>
      </c>
    </row>
    <row r="845" spans="2:65" s="1" customFormat="1">
      <c r="B845" s="42"/>
      <c r="C845" s="64"/>
      <c r="D845" s="221" t="s">
        <v>506</v>
      </c>
      <c r="E845" s="64"/>
      <c r="F845" s="222" t="s">
        <v>9771</v>
      </c>
      <c r="G845" s="64"/>
      <c r="H845" s="64"/>
      <c r="I845" s="177"/>
      <c r="J845" s="64"/>
      <c r="K845" s="64"/>
      <c r="L845" s="62"/>
      <c r="M845" s="223"/>
      <c r="N845" s="43"/>
      <c r="O845" s="43"/>
      <c r="P845" s="43"/>
      <c r="Q845" s="43"/>
      <c r="R845" s="43"/>
      <c r="S845" s="43"/>
      <c r="T845" s="79"/>
      <c r="AT845" s="25" t="s">
        <v>506</v>
      </c>
      <c r="AU845" s="25" t="s">
        <v>80</v>
      </c>
    </row>
    <row r="846" spans="2:65" s="1" customFormat="1" ht="24">
      <c r="B846" s="42"/>
      <c r="C846" s="64"/>
      <c r="D846" s="227" t="s">
        <v>2254</v>
      </c>
      <c r="E846" s="64"/>
      <c r="F846" s="273" t="s">
        <v>9772</v>
      </c>
      <c r="G846" s="64"/>
      <c r="H846" s="64"/>
      <c r="I846" s="177"/>
      <c r="J846" s="64"/>
      <c r="K846" s="64"/>
      <c r="L846" s="62"/>
      <c r="M846" s="223"/>
      <c r="N846" s="43"/>
      <c r="O846" s="43"/>
      <c r="P846" s="43"/>
      <c r="Q846" s="43"/>
      <c r="R846" s="43"/>
      <c r="S846" s="43"/>
      <c r="T846" s="79"/>
      <c r="AT846" s="25" t="s">
        <v>2254</v>
      </c>
      <c r="AU846" s="25" t="s">
        <v>80</v>
      </c>
    </row>
    <row r="847" spans="2:65" s="1" customFormat="1" ht="16.5" customHeight="1">
      <c r="B847" s="42"/>
      <c r="C847" s="209" t="s">
        <v>2917</v>
      </c>
      <c r="D847" s="209" t="s">
        <v>498</v>
      </c>
      <c r="E847" s="210" t="s">
        <v>9773</v>
      </c>
      <c r="F847" s="211" t="s">
        <v>9774</v>
      </c>
      <c r="G847" s="212" t="s">
        <v>9577</v>
      </c>
      <c r="H847" s="213">
        <v>80</v>
      </c>
      <c r="I847" s="214"/>
      <c r="J847" s="215">
        <f>ROUND(I847*H847,2)</f>
        <v>0</v>
      </c>
      <c r="K847" s="211" t="s">
        <v>23</v>
      </c>
      <c r="L847" s="62"/>
      <c r="M847" s="216" t="s">
        <v>23</v>
      </c>
      <c r="N847" s="217" t="s">
        <v>44</v>
      </c>
      <c r="O847" s="43"/>
      <c r="P847" s="218">
        <f>O847*H847</f>
        <v>0</v>
      </c>
      <c r="Q847" s="218">
        <v>1</v>
      </c>
      <c r="R847" s="218">
        <f>Q847*H847</f>
        <v>80</v>
      </c>
      <c r="S847" s="218">
        <v>0</v>
      </c>
      <c r="T847" s="219">
        <f>S847*H847</f>
        <v>0</v>
      </c>
      <c r="AR847" s="25" t="s">
        <v>502</v>
      </c>
      <c r="AT847" s="25" t="s">
        <v>498</v>
      </c>
      <c r="AU847" s="25" t="s">
        <v>80</v>
      </c>
      <c r="AY847" s="25" t="s">
        <v>492</v>
      </c>
      <c r="BE847" s="220">
        <f>IF(N847="základní",J847,0)</f>
        <v>0</v>
      </c>
      <c r="BF847" s="220">
        <f>IF(N847="snížená",J847,0)</f>
        <v>0</v>
      </c>
      <c r="BG847" s="220">
        <f>IF(N847="zákl. přenesená",J847,0)</f>
        <v>0</v>
      </c>
      <c r="BH847" s="220">
        <f>IF(N847="sníž. přenesená",J847,0)</f>
        <v>0</v>
      </c>
      <c r="BI847" s="220">
        <f>IF(N847="nulová",J847,0)</f>
        <v>0</v>
      </c>
      <c r="BJ847" s="25" t="s">
        <v>80</v>
      </c>
      <c r="BK847" s="220">
        <f>ROUND(I847*H847,2)</f>
        <v>0</v>
      </c>
      <c r="BL847" s="25" t="s">
        <v>502</v>
      </c>
      <c r="BM847" s="25" t="s">
        <v>4885</v>
      </c>
    </row>
    <row r="848" spans="2:65" s="1" customFormat="1">
      <c r="B848" s="42"/>
      <c r="C848" s="64"/>
      <c r="D848" s="227" t="s">
        <v>506</v>
      </c>
      <c r="E848" s="64"/>
      <c r="F848" s="274" t="s">
        <v>9774</v>
      </c>
      <c r="G848" s="64"/>
      <c r="H848" s="64"/>
      <c r="I848" s="177"/>
      <c r="J848" s="64"/>
      <c r="K848" s="64"/>
      <c r="L848" s="62"/>
      <c r="M848" s="223"/>
      <c r="N848" s="43"/>
      <c r="O848" s="43"/>
      <c r="P848" s="43"/>
      <c r="Q848" s="43"/>
      <c r="R848" s="43"/>
      <c r="S848" s="43"/>
      <c r="T848" s="79"/>
      <c r="AT848" s="25" t="s">
        <v>506</v>
      </c>
      <c r="AU848" s="25" t="s">
        <v>80</v>
      </c>
    </row>
    <row r="849" spans="2:65" s="1" customFormat="1" ht="16.5" customHeight="1">
      <c r="B849" s="42"/>
      <c r="C849" s="209" t="s">
        <v>2922</v>
      </c>
      <c r="D849" s="209" t="s">
        <v>498</v>
      </c>
      <c r="E849" s="210" t="s">
        <v>10030</v>
      </c>
      <c r="F849" s="211" t="s">
        <v>10031</v>
      </c>
      <c r="G849" s="212" t="s">
        <v>2537</v>
      </c>
      <c r="H849" s="213">
        <v>1</v>
      </c>
      <c r="I849" s="214"/>
      <c r="J849" s="215">
        <f>ROUND(I849*H849,2)</f>
        <v>0</v>
      </c>
      <c r="K849" s="211" t="s">
        <v>23</v>
      </c>
      <c r="L849" s="62"/>
      <c r="M849" s="216" t="s">
        <v>23</v>
      </c>
      <c r="N849" s="217" t="s">
        <v>44</v>
      </c>
      <c r="O849" s="43"/>
      <c r="P849" s="218">
        <f>O849*H849</f>
        <v>0</v>
      </c>
      <c r="Q849" s="218">
        <v>35</v>
      </c>
      <c r="R849" s="218">
        <f>Q849*H849</f>
        <v>35</v>
      </c>
      <c r="S849" s="218">
        <v>0</v>
      </c>
      <c r="T849" s="219">
        <f>S849*H849</f>
        <v>0</v>
      </c>
      <c r="AR849" s="25" t="s">
        <v>502</v>
      </c>
      <c r="AT849" s="25" t="s">
        <v>498</v>
      </c>
      <c r="AU849" s="25" t="s">
        <v>80</v>
      </c>
      <c r="AY849" s="25" t="s">
        <v>492</v>
      </c>
      <c r="BE849" s="220">
        <f>IF(N849="základní",J849,0)</f>
        <v>0</v>
      </c>
      <c r="BF849" s="220">
        <f>IF(N849="snížená",J849,0)</f>
        <v>0</v>
      </c>
      <c r="BG849" s="220">
        <f>IF(N849="zákl. přenesená",J849,0)</f>
        <v>0</v>
      </c>
      <c r="BH849" s="220">
        <f>IF(N849="sníž. přenesená",J849,0)</f>
        <v>0</v>
      </c>
      <c r="BI849" s="220">
        <f>IF(N849="nulová",J849,0)</f>
        <v>0</v>
      </c>
      <c r="BJ849" s="25" t="s">
        <v>80</v>
      </c>
      <c r="BK849" s="220">
        <f>ROUND(I849*H849,2)</f>
        <v>0</v>
      </c>
      <c r="BL849" s="25" t="s">
        <v>502</v>
      </c>
      <c r="BM849" s="25" t="s">
        <v>4893</v>
      </c>
    </row>
    <row r="850" spans="2:65" s="1" customFormat="1">
      <c r="B850" s="42"/>
      <c r="C850" s="64"/>
      <c r="D850" s="221" t="s">
        <v>506</v>
      </c>
      <c r="E850" s="64"/>
      <c r="F850" s="222" t="s">
        <v>10031</v>
      </c>
      <c r="G850" s="64"/>
      <c r="H850" s="64"/>
      <c r="I850" s="177"/>
      <c r="J850" s="64"/>
      <c r="K850" s="64"/>
      <c r="L850" s="62"/>
      <c r="M850" s="223"/>
      <c r="N850" s="43"/>
      <c r="O850" s="43"/>
      <c r="P850" s="43"/>
      <c r="Q850" s="43"/>
      <c r="R850" s="43"/>
      <c r="S850" s="43"/>
      <c r="T850" s="79"/>
      <c r="AT850" s="25" t="s">
        <v>506</v>
      </c>
      <c r="AU850" s="25" t="s">
        <v>80</v>
      </c>
    </row>
    <row r="851" spans="2:65" s="1" customFormat="1" ht="24">
      <c r="B851" s="42"/>
      <c r="C851" s="64"/>
      <c r="D851" s="227" t="s">
        <v>2254</v>
      </c>
      <c r="E851" s="64"/>
      <c r="F851" s="273" t="s">
        <v>9772</v>
      </c>
      <c r="G851" s="64"/>
      <c r="H851" s="64"/>
      <c r="I851" s="177"/>
      <c r="J851" s="64"/>
      <c r="K851" s="64"/>
      <c r="L851" s="62"/>
      <c r="M851" s="223"/>
      <c r="N851" s="43"/>
      <c r="O851" s="43"/>
      <c r="P851" s="43"/>
      <c r="Q851" s="43"/>
      <c r="R851" s="43"/>
      <c r="S851" s="43"/>
      <c r="T851" s="79"/>
      <c r="AT851" s="25" t="s">
        <v>2254</v>
      </c>
      <c r="AU851" s="25" t="s">
        <v>80</v>
      </c>
    </row>
    <row r="852" spans="2:65" s="1" customFormat="1" ht="16.5" customHeight="1">
      <c r="B852" s="42"/>
      <c r="C852" s="209" t="s">
        <v>2951</v>
      </c>
      <c r="D852" s="209" t="s">
        <v>498</v>
      </c>
      <c r="E852" s="210" t="s">
        <v>10032</v>
      </c>
      <c r="F852" s="211" t="s">
        <v>10033</v>
      </c>
      <c r="G852" s="212" t="s">
        <v>2537</v>
      </c>
      <c r="H852" s="213">
        <v>2</v>
      </c>
      <c r="I852" s="214"/>
      <c r="J852" s="215">
        <f>ROUND(I852*H852,2)</f>
        <v>0</v>
      </c>
      <c r="K852" s="211" t="s">
        <v>23</v>
      </c>
      <c r="L852" s="62"/>
      <c r="M852" s="216" t="s">
        <v>23</v>
      </c>
      <c r="N852" s="217" t="s">
        <v>44</v>
      </c>
      <c r="O852" s="43"/>
      <c r="P852" s="218">
        <f>O852*H852</f>
        <v>0</v>
      </c>
      <c r="Q852" s="218">
        <v>16.5</v>
      </c>
      <c r="R852" s="218">
        <f>Q852*H852</f>
        <v>33</v>
      </c>
      <c r="S852" s="218">
        <v>0</v>
      </c>
      <c r="T852" s="219">
        <f>S852*H852</f>
        <v>0</v>
      </c>
      <c r="AR852" s="25" t="s">
        <v>502</v>
      </c>
      <c r="AT852" s="25" t="s">
        <v>498</v>
      </c>
      <c r="AU852" s="25" t="s">
        <v>80</v>
      </c>
      <c r="AY852" s="25" t="s">
        <v>492</v>
      </c>
      <c r="BE852" s="220">
        <f>IF(N852="základní",J852,0)</f>
        <v>0</v>
      </c>
      <c r="BF852" s="220">
        <f>IF(N852="snížená",J852,0)</f>
        <v>0</v>
      </c>
      <c r="BG852" s="220">
        <f>IF(N852="zákl. přenesená",J852,0)</f>
        <v>0</v>
      </c>
      <c r="BH852" s="220">
        <f>IF(N852="sníž. přenesená",J852,0)</f>
        <v>0</v>
      </c>
      <c r="BI852" s="220">
        <f>IF(N852="nulová",J852,0)</f>
        <v>0</v>
      </c>
      <c r="BJ852" s="25" t="s">
        <v>80</v>
      </c>
      <c r="BK852" s="220">
        <f>ROUND(I852*H852,2)</f>
        <v>0</v>
      </c>
      <c r="BL852" s="25" t="s">
        <v>502</v>
      </c>
      <c r="BM852" s="25" t="s">
        <v>4901</v>
      </c>
    </row>
    <row r="853" spans="2:65" s="1" customFormat="1">
      <c r="B853" s="42"/>
      <c r="C853" s="64"/>
      <c r="D853" s="227" t="s">
        <v>506</v>
      </c>
      <c r="E853" s="64"/>
      <c r="F853" s="274" t="s">
        <v>10033</v>
      </c>
      <c r="G853" s="64"/>
      <c r="H853" s="64"/>
      <c r="I853" s="177"/>
      <c r="J853" s="64"/>
      <c r="K853" s="64"/>
      <c r="L853" s="62"/>
      <c r="M853" s="223"/>
      <c r="N853" s="43"/>
      <c r="O853" s="43"/>
      <c r="P853" s="43"/>
      <c r="Q853" s="43"/>
      <c r="R853" s="43"/>
      <c r="S853" s="43"/>
      <c r="T853" s="79"/>
      <c r="AT853" s="25" t="s">
        <v>506</v>
      </c>
      <c r="AU853" s="25" t="s">
        <v>80</v>
      </c>
    </row>
    <row r="854" spans="2:65" s="1" customFormat="1" ht="16.5" customHeight="1">
      <c r="B854" s="42"/>
      <c r="C854" s="209" t="s">
        <v>2959</v>
      </c>
      <c r="D854" s="209" t="s">
        <v>498</v>
      </c>
      <c r="E854" s="210" t="s">
        <v>10034</v>
      </c>
      <c r="F854" s="211" t="s">
        <v>10035</v>
      </c>
      <c r="G854" s="212" t="s">
        <v>2537</v>
      </c>
      <c r="H854" s="213">
        <v>6</v>
      </c>
      <c r="I854" s="214"/>
      <c r="J854" s="215">
        <f>ROUND(I854*H854,2)</f>
        <v>0</v>
      </c>
      <c r="K854" s="211" t="s">
        <v>23</v>
      </c>
      <c r="L854" s="62"/>
      <c r="M854" s="216" t="s">
        <v>23</v>
      </c>
      <c r="N854" s="217" t="s">
        <v>44</v>
      </c>
      <c r="O854" s="43"/>
      <c r="P854" s="218">
        <f>O854*H854</f>
        <v>0</v>
      </c>
      <c r="Q854" s="218">
        <v>8.5</v>
      </c>
      <c r="R854" s="218">
        <f>Q854*H854</f>
        <v>51</v>
      </c>
      <c r="S854" s="218">
        <v>0</v>
      </c>
      <c r="T854" s="219">
        <f>S854*H854</f>
        <v>0</v>
      </c>
      <c r="AR854" s="25" t="s">
        <v>502</v>
      </c>
      <c r="AT854" s="25" t="s">
        <v>498</v>
      </c>
      <c r="AU854" s="25" t="s">
        <v>80</v>
      </c>
      <c r="AY854" s="25" t="s">
        <v>492</v>
      </c>
      <c r="BE854" s="220">
        <f>IF(N854="základní",J854,0)</f>
        <v>0</v>
      </c>
      <c r="BF854" s="220">
        <f>IF(N854="snížená",J854,0)</f>
        <v>0</v>
      </c>
      <c r="BG854" s="220">
        <f>IF(N854="zákl. přenesená",J854,0)</f>
        <v>0</v>
      </c>
      <c r="BH854" s="220">
        <f>IF(N854="sníž. přenesená",J854,0)</f>
        <v>0</v>
      </c>
      <c r="BI854" s="220">
        <f>IF(N854="nulová",J854,0)</f>
        <v>0</v>
      </c>
      <c r="BJ854" s="25" t="s">
        <v>80</v>
      </c>
      <c r="BK854" s="220">
        <f>ROUND(I854*H854,2)</f>
        <v>0</v>
      </c>
      <c r="BL854" s="25" t="s">
        <v>502</v>
      </c>
      <c r="BM854" s="25" t="s">
        <v>4909</v>
      </c>
    </row>
    <row r="855" spans="2:65" s="1" customFormat="1">
      <c r="B855" s="42"/>
      <c r="C855" s="64"/>
      <c r="D855" s="221" t="s">
        <v>506</v>
      </c>
      <c r="E855" s="64"/>
      <c r="F855" s="222" t="s">
        <v>10036</v>
      </c>
      <c r="G855" s="64"/>
      <c r="H855" s="64"/>
      <c r="I855" s="177"/>
      <c r="J855" s="64"/>
      <c r="K855" s="64"/>
      <c r="L855" s="62"/>
      <c r="M855" s="223"/>
      <c r="N855" s="43"/>
      <c r="O855" s="43"/>
      <c r="P855" s="43"/>
      <c r="Q855" s="43"/>
      <c r="R855" s="43"/>
      <c r="S855" s="43"/>
      <c r="T855" s="79"/>
      <c r="AT855" s="25" t="s">
        <v>506</v>
      </c>
      <c r="AU855" s="25" t="s">
        <v>80</v>
      </c>
    </row>
    <row r="856" spans="2:65" s="1" customFormat="1" ht="24">
      <c r="B856" s="42"/>
      <c r="C856" s="64"/>
      <c r="D856" s="227" t="s">
        <v>2254</v>
      </c>
      <c r="E856" s="64"/>
      <c r="F856" s="273" t="s">
        <v>9800</v>
      </c>
      <c r="G856" s="64"/>
      <c r="H856" s="64"/>
      <c r="I856" s="177"/>
      <c r="J856" s="64"/>
      <c r="K856" s="64"/>
      <c r="L856" s="62"/>
      <c r="M856" s="223"/>
      <c r="N856" s="43"/>
      <c r="O856" s="43"/>
      <c r="P856" s="43"/>
      <c r="Q856" s="43"/>
      <c r="R856" s="43"/>
      <c r="S856" s="43"/>
      <c r="T856" s="79"/>
      <c r="AT856" s="25" t="s">
        <v>2254</v>
      </c>
      <c r="AU856" s="25" t="s">
        <v>80</v>
      </c>
    </row>
    <row r="857" spans="2:65" s="1" customFormat="1" ht="16.5" customHeight="1">
      <c r="B857" s="42"/>
      <c r="C857" s="209" t="s">
        <v>2968</v>
      </c>
      <c r="D857" s="209" t="s">
        <v>498</v>
      </c>
      <c r="E857" s="210" t="s">
        <v>10037</v>
      </c>
      <c r="F857" s="211" t="s">
        <v>10038</v>
      </c>
      <c r="G857" s="212" t="s">
        <v>2537</v>
      </c>
      <c r="H857" s="213">
        <v>2</v>
      </c>
      <c r="I857" s="214"/>
      <c r="J857" s="215">
        <f>ROUND(I857*H857,2)</f>
        <v>0</v>
      </c>
      <c r="K857" s="211" t="s">
        <v>23</v>
      </c>
      <c r="L857" s="62"/>
      <c r="M857" s="216" t="s">
        <v>23</v>
      </c>
      <c r="N857" s="217" t="s">
        <v>44</v>
      </c>
      <c r="O857" s="43"/>
      <c r="P857" s="218">
        <f>O857*H857</f>
        <v>0</v>
      </c>
      <c r="Q857" s="218">
        <v>2</v>
      </c>
      <c r="R857" s="218">
        <f>Q857*H857</f>
        <v>4</v>
      </c>
      <c r="S857" s="218">
        <v>0</v>
      </c>
      <c r="T857" s="219">
        <f>S857*H857</f>
        <v>0</v>
      </c>
      <c r="AR857" s="25" t="s">
        <v>502</v>
      </c>
      <c r="AT857" s="25" t="s">
        <v>498</v>
      </c>
      <c r="AU857" s="25" t="s">
        <v>80</v>
      </c>
      <c r="AY857" s="25" t="s">
        <v>492</v>
      </c>
      <c r="BE857" s="220">
        <f>IF(N857="základní",J857,0)</f>
        <v>0</v>
      </c>
      <c r="BF857" s="220">
        <f>IF(N857="snížená",J857,0)</f>
        <v>0</v>
      </c>
      <c r="BG857" s="220">
        <f>IF(N857="zákl. přenesená",J857,0)</f>
        <v>0</v>
      </c>
      <c r="BH857" s="220">
        <f>IF(N857="sníž. přenesená",J857,0)</f>
        <v>0</v>
      </c>
      <c r="BI857" s="220">
        <f>IF(N857="nulová",J857,0)</f>
        <v>0</v>
      </c>
      <c r="BJ857" s="25" t="s">
        <v>80</v>
      </c>
      <c r="BK857" s="220">
        <f>ROUND(I857*H857,2)</f>
        <v>0</v>
      </c>
      <c r="BL857" s="25" t="s">
        <v>502</v>
      </c>
      <c r="BM857" s="25" t="s">
        <v>4917</v>
      </c>
    </row>
    <row r="858" spans="2:65" s="1" customFormat="1">
      <c r="B858" s="42"/>
      <c r="C858" s="64"/>
      <c r="D858" s="227" t="s">
        <v>506</v>
      </c>
      <c r="E858" s="64"/>
      <c r="F858" s="274" t="s">
        <v>10039</v>
      </c>
      <c r="G858" s="64"/>
      <c r="H858" s="64"/>
      <c r="I858" s="177"/>
      <c r="J858" s="64"/>
      <c r="K858" s="64"/>
      <c r="L858" s="62"/>
      <c r="M858" s="223"/>
      <c r="N858" s="43"/>
      <c r="O858" s="43"/>
      <c r="P858" s="43"/>
      <c r="Q858" s="43"/>
      <c r="R858" s="43"/>
      <c r="S858" s="43"/>
      <c r="T858" s="79"/>
      <c r="AT858" s="25" t="s">
        <v>506</v>
      </c>
      <c r="AU858" s="25" t="s">
        <v>80</v>
      </c>
    </row>
    <row r="859" spans="2:65" s="1" customFormat="1" ht="16.5" customHeight="1">
      <c r="B859" s="42"/>
      <c r="C859" s="209" t="s">
        <v>2976</v>
      </c>
      <c r="D859" s="209" t="s">
        <v>498</v>
      </c>
      <c r="E859" s="210" t="s">
        <v>9941</v>
      </c>
      <c r="F859" s="211" t="s">
        <v>9942</v>
      </c>
      <c r="G859" s="212" t="s">
        <v>2537</v>
      </c>
      <c r="H859" s="213">
        <v>2</v>
      </c>
      <c r="I859" s="214"/>
      <c r="J859" s="215">
        <f>ROUND(I859*H859,2)</f>
        <v>0</v>
      </c>
      <c r="K859" s="211" t="s">
        <v>23</v>
      </c>
      <c r="L859" s="62"/>
      <c r="M859" s="216" t="s">
        <v>23</v>
      </c>
      <c r="N859" s="217" t="s">
        <v>44</v>
      </c>
      <c r="O859" s="43"/>
      <c r="P859" s="218">
        <f>O859*H859</f>
        <v>0</v>
      </c>
      <c r="Q859" s="218">
        <v>0</v>
      </c>
      <c r="R859" s="218">
        <f>Q859*H859</f>
        <v>0</v>
      </c>
      <c r="S859" s="218">
        <v>0</v>
      </c>
      <c r="T859" s="219">
        <f>S859*H859</f>
        <v>0</v>
      </c>
      <c r="AR859" s="25" t="s">
        <v>502</v>
      </c>
      <c r="AT859" s="25" t="s">
        <v>498</v>
      </c>
      <c r="AU859" s="25" t="s">
        <v>80</v>
      </c>
      <c r="AY859" s="25" t="s">
        <v>492</v>
      </c>
      <c r="BE859" s="220">
        <f>IF(N859="základní",J859,0)</f>
        <v>0</v>
      </c>
      <c r="BF859" s="220">
        <f>IF(N859="snížená",J859,0)</f>
        <v>0</v>
      </c>
      <c r="BG859" s="220">
        <f>IF(N859="zákl. přenesená",J859,0)</f>
        <v>0</v>
      </c>
      <c r="BH859" s="220">
        <f>IF(N859="sníž. přenesená",J859,0)</f>
        <v>0</v>
      </c>
      <c r="BI859" s="220">
        <f>IF(N859="nulová",J859,0)</f>
        <v>0</v>
      </c>
      <c r="BJ859" s="25" t="s">
        <v>80</v>
      </c>
      <c r="BK859" s="220">
        <f>ROUND(I859*H859,2)</f>
        <v>0</v>
      </c>
      <c r="BL859" s="25" t="s">
        <v>502</v>
      </c>
      <c r="BM859" s="25" t="s">
        <v>4925</v>
      </c>
    </row>
    <row r="860" spans="2:65" s="1" customFormat="1">
      <c r="B860" s="42"/>
      <c r="C860" s="64"/>
      <c r="D860" s="227" t="s">
        <v>506</v>
      </c>
      <c r="E860" s="64"/>
      <c r="F860" s="274" t="s">
        <v>9849</v>
      </c>
      <c r="G860" s="64"/>
      <c r="H860" s="64"/>
      <c r="I860" s="177"/>
      <c r="J860" s="64"/>
      <c r="K860" s="64"/>
      <c r="L860" s="62"/>
      <c r="M860" s="223"/>
      <c r="N860" s="43"/>
      <c r="O860" s="43"/>
      <c r="P860" s="43"/>
      <c r="Q860" s="43"/>
      <c r="R860" s="43"/>
      <c r="S860" s="43"/>
      <c r="T860" s="79"/>
      <c r="AT860" s="25" t="s">
        <v>506</v>
      </c>
      <c r="AU860" s="25" t="s">
        <v>80</v>
      </c>
    </row>
    <row r="861" spans="2:65" s="1" customFormat="1" ht="16.5" customHeight="1">
      <c r="B861" s="42"/>
      <c r="C861" s="209" t="s">
        <v>2989</v>
      </c>
      <c r="D861" s="209" t="s">
        <v>498</v>
      </c>
      <c r="E861" s="210" t="s">
        <v>9637</v>
      </c>
      <c r="F861" s="211" t="s">
        <v>9638</v>
      </c>
      <c r="G861" s="212" t="s">
        <v>9577</v>
      </c>
      <c r="H861" s="213">
        <v>2</v>
      </c>
      <c r="I861" s="214"/>
      <c r="J861" s="215">
        <f>ROUND(I861*H861,2)</f>
        <v>0</v>
      </c>
      <c r="K861" s="211" t="s">
        <v>23</v>
      </c>
      <c r="L861" s="62"/>
      <c r="M861" s="216" t="s">
        <v>23</v>
      </c>
      <c r="N861" s="217" t="s">
        <v>44</v>
      </c>
      <c r="O861" s="43"/>
      <c r="P861" s="218">
        <f>O861*H861</f>
        <v>0</v>
      </c>
      <c r="Q861" s="218">
        <v>3.4</v>
      </c>
      <c r="R861" s="218">
        <f>Q861*H861</f>
        <v>6.8</v>
      </c>
      <c r="S861" s="218">
        <v>0</v>
      </c>
      <c r="T861" s="219">
        <f>S861*H861</f>
        <v>0</v>
      </c>
      <c r="AR861" s="25" t="s">
        <v>502</v>
      </c>
      <c r="AT861" s="25" t="s">
        <v>498</v>
      </c>
      <c r="AU861" s="25" t="s">
        <v>80</v>
      </c>
      <c r="AY861" s="25" t="s">
        <v>492</v>
      </c>
      <c r="BE861" s="220">
        <f>IF(N861="základní",J861,0)</f>
        <v>0</v>
      </c>
      <c r="BF861" s="220">
        <f>IF(N861="snížená",J861,0)</f>
        <v>0</v>
      </c>
      <c r="BG861" s="220">
        <f>IF(N861="zákl. přenesená",J861,0)</f>
        <v>0</v>
      </c>
      <c r="BH861" s="220">
        <f>IF(N861="sníž. přenesená",J861,0)</f>
        <v>0</v>
      </c>
      <c r="BI861" s="220">
        <f>IF(N861="nulová",J861,0)</f>
        <v>0</v>
      </c>
      <c r="BJ861" s="25" t="s">
        <v>80</v>
      </c>
      <c r="BK861" s="220">
        <f>ROUND(I861*H861,2)</f>
        <v>0</v>
      </c>
      <c r="BL861" s="25" t="s">
        <v>502</v>
      </c>
      <c r="BM861" s="25" t="s">
        <v>4936</v>
      </c>
    </row>
    <row r="862" spans="2:65" s="1" customFormat="1">
      <c r="B862" s="42"/>
      <c r="C862" s="64"/>
      <c r="D862" s="227" t="s">
        <v>506</v>
      </c>
      <c r="E862" s="64"/>
      <c r="F862" s="274" t="s">
        <v>9639</v>
      </c>
      <c r="G862" s="64"/>
      <c r="H862" s="64"/>
      <c r="I862" s="177"/>
      <c r="J862" s="64"/>
      <c r="K862" s="64"/>
      <c r="L862" s="62"/>
      <c r="M862" s="223"/>
      <c r="N862" s="43"/>
      <c r="O862" s="43"/>
      <c r="P862" s="43"/>
      <c r="Q862" s="43"/>
      <c r="R862" s="43"/>
      <c r="S862" s="43"/>
      <c r="T862" s="79"/>
      <c r="AT862" s="25" t="s">
        <v>506</v>
      </c>
      <c r="AU862" s="25" t="s">
        <v>80</v>
      </c>
    </row>
    <row r="863" spans="2:65" s="1" customFormat="1" ht="16.5" customHeight="1">
      <c r="B863" s="42"/>
      <c r="C863" s="209" t="s">
        <v>2996</v>
      </c>
      <c r="D863" s="209" t="s">
        <v>498</v>
      </c>
      <c r="E863" s="210" t="s">
        <v>10040</v>
      </c>
      <c r="F863" s="211" t="s">
        <v>10041</v>
      </c>
      <c r="G863" s="212" t="s">
        <v>9577</v>
      </c>
      <c r="H863" s="213">
        <v>8</v>
      </c>
      <c r="I863" s="214"/>
      <c r="J863" s="215">
        <f>ROUND(I863*H863,2)</f>
        <v>0</v>
      </c>
      <c r="K863" s="211" t="s">
        <v>23</v>
      </c>
      <c r="L863" s="62"/>
      <c r="M863" s="216" t="s">
        <v>23</v>
      </c>
      <c r="N863" s="217" t="s">
        <v>44</v>
      </c>
      <c r="O863" s="43"/>
      <c r="P863" s="218">
        <f>O863*H863</f>
        <v>0</v>
      </c>
      <c r="Q863" s="218">
        <v>33</v>
      </c>
      <c r="R863" s="218">
        <f>Q863*H863</f>
        <v>264</v>
      </c>
      <c r="S863" s="218">
        <v>0</v>
      </c>
      <c r="T863" s="219">
        <f>S863*H863</f>
        <v>0</v>
      </c>
      <c r="AR863" s="25" t="s">
        <v>502</v>
      </c>
      <c r="AT863" s="25" t="s">
        <v>498</v>
      </c>
      <c r="AU863" s="25" t="s">
        <v>80</v>
      </c>
      <c r="AY863" s="25" t="s">
        <v>492</v>
      </c>
      <c r="BE863" s="220">
        <f>IF(N863="základní",J863,0)</f>
        <v>0</v>
      </c>
      <c r="BF863" s="220">
        <f>IF(N863="snížená",J863,0)</f>
        <v>0</v>
      </c>
      <c r="BG863" s="220">
        <f>IF(N863="zákl. přenesená",J863,0)</f>
        <v>0</v>
      </c>
      <c r="BH863" s="220">
        <f>IF(N863="sníž. přenesená",J863,0)</f>
        <v>0</v>
      </c>
      <c r="BI863" s="220">
        <f>IF(N863="nulová",J863,0)</f>
        <v>0</v>
      </c>
      <c r="BJ863" s="25" t="s">
        <v>80</v>
      </c>
      <c r="BK863" s="220">
        <f>ROUND(I863*H863,2)</f>
        <v>0</v>
      </c>
      <c r="BL863" s="25" t="s">
        <v>502</v>
      </c>
      <c r="BM863" s="25" t="s">
        <v>4944</v>
      </c>
    </row>
    <row r="864" spans="2:65" s="1" customFormat="1">
      <c r="B864" s="42"/>
      <c r="C864" s="64"/>
      <c r="D864" s="227" t="s">
        <v>506</v>
      </c>
      <c r="E864" s="64"/>
      <c r="F864" s="274" t="s">
        <v>10041</v>
      </c>
      <c r="G864" s="64"/>
      <c r="H864" s="64"/>
      <c r="I864" s="177"/>
      <c r="J864" s="64"/>
      <c r="K864" s="64"/>
      <c r="L864" s="62"/>
      <c r="M864" s="223"/>
      <c r="N864" s="43"/>
      <c r="O864" s="43"/>
      <c r="P864" s="43"/>
      <c r="Q864" s="43"/>
      <c r="R864" s="43"/>
      <c r="S864" s="43"/>
      <c r="T864" s="79"/>
      <c r="AT864" s="25" t="s">
        <v>506</v>
      </c>
      <c r="AU864" s="25" t="s">
        <v>80</v>
      </c>
    </row>
    <row r="865" spans="2:65" s="1" customFormat="1" ht="16.5" customHeight="1">
      <c r="B865" s="42"/>
      <c r="C865" s="209" t="s">
        <v>3006</v>
      </c>
      <c r="D865" s="209" t="s">
        <v>498</v>
      </c>
      <c r="E865" s="210" t="s">
        <v>9838</v>
      </c>
      <c r="F865" s="211" t="s">
        <v>9839</v>
      </c>
      <c r="G865" s="212" t="s">
        <v>9577</v>
      </c>
      <c r="H865" s="213">
        <v>95</v>
      </c>
      <c r="I865" s="214"/>
      <c r="J865" s="215">
        <f>ROUND(I865*H865,2)</f>
        <v>0</v>
      </c>
      <c r="K865" s="211" t="s">
        <v>23</v>
      </c>
      <c r="L865" s="62"/>
      <c r="M865" s="216" t="s">
        <v>23</v>
      </c>
      <c r="N865" s="217" t="s">
        <v>44</v>
      </c>
      <c r="O865" s="43"/>
      <c r="P865" s="218">
        <f>O865*H865</f>
        <v>0</v>
      </c>
      <c r="Q865" s="218">
        <v>14</v>
      </c>
      <c r="R865" s="218">
        <f>Q865*H865</f>
        <v>1330</v>
      </c>
      <c r="S865" s="218">
        <v>0</v>
      </c>
      <c r="T865" s="219">
        <f>S865*H865</f>
        <v>0</v>
      </c>
      <c r="AR865" s="25" t="s">
        <v>502</v>
      </c>
      <c r="AT865" s="25" t="s">
        <v>498</v>
      </c>
      <c r="AU865" s="25" t="s">
        <v>80</v>
      </c>
      <c r="AY865" s="25" t="s">
        <v>492</v>
      </c>
      <c r="BE865" s="220">
        <f>IF(N865="základní",J865,0)</f>
        <v>0</v>
      </c>
      <c r="BF865" s="220">
        <f>IF(N865="snížená",J865,0)</f>
        <v>0</v>
      </c>
      <c r="BG865" s="220">
        <f>IF(N865="zákl. přenesená",J865,0)</f>
        <v>0</v>
      </c>
      <c r="BH865" s="220">
        <f>IF(N865="sníž. přenesená",J865,0)</f>
        <v>0</v>
      </c>
      <c r="BI865" s="220">
        <f>IF(N865="nulová",J865,0)</f>
        <v>0</v>
      </c>
      <c r="BJ865" s="25" t="s">
        <v>80</v>
      </c>
      <c r="BK865" s="220">
        <f>ROUND(I865*H865,2)</f>
        <v>0</v>
      </c>
      <c r="BL865" s="25" t="s">
        <v>502</v>
      </c>
      <c r="BM865" s="25" t="s">
        <v>4952</v>
      </c>
    </row>
    <row r="866" spans="2:65" s="1" customFormat="1">
      <c r="B866" s="42"/>
      <c r="C866" s="64"/>
      <c r="D866" s="227" t="s">
        <v>506</v>
      </c>
      <c r="E866" s="64"/>
      <c r="F866" s="274" t="s">
        <v>9839</v>
      </c>
      <c r="G866" s="64"/>
      <c r="H866" s="64"/>
      <c r="I866" s="177"/>
      <c r="J866" s="64"/>
      <c r="K866" s="64"/>
      <c r="L866" s="62"/>
      <c r="M866" s="223"/>
      <c r="N866" s="43"/>
      <c r="O866" s="43"/>
      <c r="P866" s="43"/>
      <c r="Q866" s="43"/>
      <c r="R866" s="43"/>
      <c r="S866" s="43"/>
      <c r="T866" s="79"/>
      <c r="AT866" s="25" t="s">
        <v>506</v>
      </c>
      <c r="AU866" s="25" t="s">
        <v>80</v>
      </c>
    </row>
    <row r="867" spans="2:65" s="1" customFormat="1" ht="16.5" customHeight="1">
      <c r="B867" s="42"/>
      <c r="C867" s="209" t="s">
        <v>3012</v>
      </c>
      <c r="D867" s="209" t="s">
        <v>498</v>
      </c>
      <c r="E867" s="210" t="s">
        <v>9946</v>
      </c>
      <c r="F867" s="211" t="s">
        <v>9947</v>
      </c>
      <c r="G867" s="212" t="s">
        <v>9577</v>
      </c>
      <c r="H867" s="213">
        <v>14</v>
      </c>
      <c r="I867" s="214"/>
      <c r="J867" s="215">
        <f>ROUND(I867*H867,2)</f>
        <v>0</v>
      </c>
      <c r="K867" s="211" t="s">
        <v>23</v>
      </c>
      <c r="L867" s="62"/>
      <c r="M867" s="216" t="s">
        <v>23</v>
      </c>
      <c r="N867" s="217" t="s">
        <v>44</v>
      </c>
      <c r="O867" s="43"/>
      <c r="P867" s="218">
        <f>O867*H867</f>
        <v>0</v>
      </c>
      <c r="Q867" s="218">
        <v>10</v>
      </c>
      <c r="R867" s="218">
        <f>Q867*H867</f>
        <v>140</v>
      </c>
      <c r="S867" s="218">
        <v>0</v>
      </c>
      <c r="T867" s="219">
        <f>S867*H867</f>
        <v>0</v>
      </c>
      <c r="AR867" s="25" t="s">
        <v>502</v>
      </c>
      <c r="AT867" s="25" t="s">
        <v>498</v>
      </c>
      <c r="AU867" s="25" t="s">
        <v>80</v>
      </c>
      <c r="AY867" s="25" t="s">
        <v>492</v>
      </c>
      <c r="BE867" s="220">
        <f>IF(N867="základní",J867,0)</f>
        <v>0</v>
      </c>
      <c r="BF867" s="220">
        <f>IF(N867="snížená",J867,0)</f>
        <v>0</v>
      </c>
      <c r="BG867" s="220">
        <f>IF(N867="zákl. přenesená",J867,0)</f>
        <v>0</v>
      </c>
      <c r="BH867" s="220">
        <f>IF(N867="sníž. přenesená",J867,0)</f>
        <v>0</v>
      </c>
      <c r="BI867" s="220">
        <f>IF(N867="nulová",J867,0)</f>
        <v>0</v>
      </c>
      <c r="BJ867" s="25" t="s">
        <v>80</v>
      </c>
      <c r="BK867" s="220">
        <f>ROUND(I867*H867,2)</f>
        <v>0</v>
      </c>
      <c r="BL867" s="25" t="s">
        <v>502</v>
      </c>
      <c r="BM867" s="25" t="s">
        <v>4960</v>
      </c>
    </row>
    <row r="868" spans="2:65" s="1" customFormat="1">
      <c r="B868" s="42"/>
      <c r="C868" s="64"/>
      <c r="D868" s="221" t="s">
        <v>506</v>
      </c>
      <c r="E868" s="64"/>
      <c r="F868" s="222" t="s">
        <v>9947</v>
      </c>
      <c r="G868" s="64"/>
      <c r="H868" s="64"/>
      <c r="I868" s="177"/>
      <c r="J868" s="64"/>
      <c r="K868" s="64"/>
      <c r="L868" s="62"/>
      <c r="M868" s="223"/>
      <c r="N868" s="43"/>
      <c r="O868" s="43"/>
      <c r="P868" s="43"/>
      <c r="Q868" s="43"/>
      <c r="R868" s="43"/>
      <c r="S868" s="43"/>
      <c r="T868" s="79"/>
      <c r="AT868" s="25" t="s">
        <v>506</v>
      </c>
      <c r="AU868" s="25" t="s">
        <v>80</v>
      </c>
    </row>
    <row r="869" spans="2:65" s="11" customFormat="1" ht="37.35" customHeight="1">
      <c r="B869" s="192"/>
      <c r="C869" s="193"/>
      <c r="D869" s="206" t="s">
        <v>72</v>
      </c>
      <c r="E869" s="290" t="s">
        <v>4890</v>
      </c>
      <c r="F869" s="290" t="s">
        <v>10042</v>
      </c>
      <c r="G869" s="193"/>
      <c r="H869" s="193"/>
      <c r="I869" s="196"/>
      <c r="J869" s="291">
        <f>BK869</f>
        <v>0</v>
      </c>
      <c r="K869" s="193"/>
      <c r="L869" s="198"/>
      <c r="M869" s="199"/>
      <c r="N869" s="200"/>
      <c r="O869" s="200"/>
      <c r="P869" s="201">
        <f>SUM(P870:P916)</f>
        <v>0</v>
      </c>
      <c r="Q869" s="200"/>
      <c r="R869" s="201">
        <f>SUM(R870:R916)</f>
        <v>4259.636363636364</v>
      </c>
      <c r="S869" s="200"/>
      <c r="T869" s="202">
        <f>SUM(T870:T916)</f>
        <v>0</v>
      </c>
      <c r="AR869" s="203" t="s">
        <v>80</v>
      </c>
      <c r="AT869" s="204" t="s">
        <v>72</v>
      </c>
      <c r="AU869" s="204" t="s">
        <v>73</v>
      </c>
      <c r="AY869" s="203" t="s">
        <v>492</v>
      </c>
      <c r="BK869" s="205">
        <f>SUM(BK870:BK916)</f>
        <v>0</v>
      </c>
    </row>
    <row r="870" spans="2:65" s="1" customFormat="1" ht="16.5" customHeight="1">
      <c r="B870" s="42"/>
      <c r="C870" s="209" t="s">
        <v>3019</v>
      </c>
      <c r="D870" s="209" t="s">
        <v>498</v>
      </c>
      <c r="E870" s="210" t="s">
        <v>10043</v>
      </c>
      <c r="F870" s="211" t="s">
        <v>9562</v>
      </c>
      <c r="G870" s="212" t="s">
        <v>2537</v>
      </c>
      <c r="H870" s="213">
        <v>1</v>
      </c>
      <c r="I870" s="214"/>
      <c r="J870" s="215">
        <f>ROUND(I870*H870,2)</f>
        <v>0</v>
      </c>
      <c r="K870" s="211" t="s">
        <v>23</v>
      </c>
      <c r="L870" s="62"/>
      <c r="M870" s="216" t="s">
        <v>23</v>
      </c>
      <c r="N870" s="217" t="s">
        <v>44</v>
      </c>
      <c r="O870" s="43"/>
      <c r="P870" s="218">
        <f>O870*H870</f>
        <v>0</v>
      </c>
      <c r="Q870" s="218">
        <v>1275</v>
      </c>
      <c r="R870" s="218">
        <f>Q870*H870</f>
        <v>1275</v>
      </c>
      <c r="S870" s="218">
        <v>0</v>
      </c>
      <c r="T870" s="219">
        <f>S870*H870</f>
        <v>0</v>
      </c>
      <c r="AR870" s="25" t="s">
        <v>502</v>
      </c>
      <c r="AT870" s="25" t="s">
        <v>498</v>
      </c>
      <c r="AU870" s="25" t="s">
        <v>80</v>
      </c>
      <c r="AY870" s="25" t="s">
        <v>492</v>
      </c>
      <c r="BE870" s="220">
        <f>IF(N870="základní",J870,0)</f>
        <v>0</v>
      </c>
      <c r="BF870" s="220">
        <f>IF(N870="snížená",J870,0)</f>
        <v>0</v>
      </c>
      <c r="BG870" s="220">
        <f>IF(N870="zákl. přenesená",J870,0)</f>
        <v>0</v>
      </c>
      <c r="BH870" s="220">
        <f>IF(N870="sníž. přenesená",J870,0)</f>
        <v>0</v>
      </c>
      <c r="BI870" s="220">
        <f>IF(N870="nulová",J870,0)</f>
        <v>0</v>
      </c>
      <c r="BJ870" s="25" t="s">
        <v>80</v>
      </c>
      <c r="BK870" s="220">
        <f>ROUND(I870*H870,2)</f>
        <v>0</v>
      </c>
      <c r="BL870" s="25" t="s">
        <v>502</v>
      </c>
      <c r="BM870" s="25" t="s">
        <v>4968</v>
      </c>
    </row>
    <row r="871" spans="2:65" s="1" customFormat="1">
      <c r="B871" s="42"/>
      <c r="C871" s="64"/>
      <c r="D871" s="221" t="s">
        <v>506</v>
      </c>
      <c r="E871" s="64"/>
      <c r="F871" s="222" t="s">
        <v>9562</v>
      </c>
      <c r="G871" s="64"/>
      <c r="H871" s="64"/>
      <c r="I871" s="177"/>
      <c r="J871" s="64"/>
      <c r="K871" s="64"/>
      <c r="L871" s="62"/>
      <c r="M871" s="223"/>
      <c r="N871" s="43"/>
      <c r="O871" s="43"/>
      <c r="P871" s="43"/>
      <c r="Q871" s="43"/>
      <c r="R871" s="43"/>
      <c r="S871" s="43"/>
      <c r="T871" s="79"/>
      <c r="AT871" s="25" t="s">
        <v>506</v>
      </c>
      <c r="AU871" s="25" t="s">
        <v>80</v>
      </c>
    </row>
    <row r="872" spans="2:65" s="1" customFormat="1" ht="24">
      <c r="B872" s="42"/>
      <c r="C872" s="64"/>
      <c r="D872" s="227" t="s">
        <v>2254</v>
      </c>
      <c r="E872" s="64"/>
      <c r="F872" s="273" t="s">
        <v>9563</v>
      </c>
      <c r="G872" s="64"/>
      <c r="H872" s="64"/>
      <c r="I872" s="177"/>
      <c r="J872" s="64"/>
      <c r="K872" s="64"/>
      <c r="L872" s="62"/>
      <c r="M872" s="223"/>
      <c r="N872" s="43"/>
      <c r="O872" s="43"/>
      <c r="P872" s="43"/>
      <c r="Q872" s="43"/>
      <c r="R872" s="43"/>
      <c r="S872" s="43"/>
      <c r="T872" s="79"/>
      <c r="AT872" s="25" t="s">
        <v>2254</v>
      </c>
      <c r="AU872" s="25" t="s">
        <v>80</v>
      </c>
    </row>
    <row r="873" spans="2:65" s="1" customFormat="1" ht="16.5" customHeight="1">
      <c r="B873" s="42"/>
      <c r="C873" s="209" t="s">
        <v>3025</v>
      </c>
      <c r="D873" s="209" t="s">
        <v>498</v>
      </c>
      <c r="E873" s="210" t="s">
        <v>10013</v>
      </c>
      <c r="F873" s="211" t="s">
        <v>9768</v>
      </c>
      <c r="G873" s="212" t="s">
        <v>2537</v>
      </c>
      <c r="H873" s="213">
        <v>2</v>
      </c>
      <c r="I873" s="214"/>
      <c r="J873" s="215">
        <f>ROUND(I873*H873,2)</f>
        <v>0</v>
      </c>
      <c r="K873" s="211" t="s">
        <v>23</v>
      </c>
      <c r="L873" s="62"/>
      <c r="M873" s="216" t="s">
        <v>23</v>
      </c>
      <c r="N873" s="217" t="s">
        <v>44</v>
      </c>
      <c r="O873" s="43"/>
      <c r="P873" s="218">
        <f>O873*H873</f>
        <v>0</v>
      </c>
      <c r="Q873" s="218">
        <v>96</v>
      </c>
      <c r="R873" s="218">
        <f>Q873*H873</f>
        <v>192</v>
      </c>
      <c r="S873" s="218">
        <v>0</v>
      </c>
      <c r="T873" s="219">
        <f>S873*H873</f>
        <v>0</v>
      </c>
      <c r="AR873" s="25" t="s">
        <v>502</v>
      </c>
      <c r="AT873" s="25" t="s">
        <v>498</v>
      </c>
      <c r="AU873" s="25" t="s">
        <v>80</v>
      </c>
      <c r="AY873" s="25" t="s">
        <v>492</v>
      </c>
      <c r="BE873" s="220">
        <f>IF(N873="základní",J873,0)</f>
        <v>0</v>
      </c>
      <c r="BF873" s="220">
        <f>IF(N873="snížená",J873,0)</f>
        <v>0</v>
      </c>
      <c r="BG873" s="220">
        <f>IF(N873="zákl. přenesená",J873,0)</f>
        <v>0</v>
      </c>
      <c r="BH873" s="220">
        <f>IF(N873="sníž. přenesená",J873,0)</f>
        <v>0</v>
      </c>
      <c r="BI873" s="220">
        <f>IF(N873="nulová",J873,0)</f>
        <v>0</v>
      </c>
      <c r="BJ873" s="25" t="s">
        <v>80</v>
      </c>
      <c r="BK873" s="220">
        <f>ROUND(I873*H873,2)</f>
        <v>0</v>
      </c>
      <c r="BL873" s="25" t="s">
        <v>502</v>
      </c>
      <c r="BM873" s="25" t="s">
        <v>4976</v>
      </c>
    </row>
    <row r="874" spans="2:65" s="1" customFormat="1">
      <c r="B874" s="42"/>
      <c r="C874" s="64"/>
      <c r="D874" s="221" t="s">
        <v>506</v>
      </c>
      <c r="E874" s="64"/>
      <c r="F874" s="222" t="s">
        <v>9768</v>
      </c>
      <c r="G874" s="64"/>
      <c r="H874" s="64"/>
      <c r="I874" s="177"/>
      <c r="J874" s="64"/>
      <c r="K874" s="64"/>
      <c r="L874" s="62"/>
      <c r="M874" s="223"/>
      <c r="N874" s="43"/>
      <c r="O874" s="43"/>
      <c r="P874" s="43"/>
      <c r="Q874" s="43"/>
      <c r="R874" s="43"/>
      <c r="S874" s="43"/>
      <c r="T874" s="79"/>
      <c r="AT874" s="25" t="s">
        <v>506</v>
      </c>
      <c r="AU874" s="25" t="s">
        <v>80</v>
      </c>
    </row>
    <row r="875" spans="2:65" s="1" customFormat="1" ht="36">
      <c r="B875" s="42"/>
      <c r="C875" s="64"/>
      <c r="D875" s="227" t="s">
        <v>2254</v>
      </c>
      <c r="E875" s="64"/>
      <c r="F875" s="273" t="s">
        <v>9795</v>
      </c>
      <c r="G875" s="64"/>
      <c r="H875" s="64"/>
      <c r="I875" s="177"/>
      <c r="J875" s="64"/>
      <c r="K875" s="64"/>
      <c r="L875" s="62"/>
      <c r="M875" s="223"/>
      <c r="N875" s="43"/>
      <c r="O875" s="43"/>
      <c r="P875" s="43"/>
      <c r="Q875" s="43"/>
      <c r="R875" s="43"/>
      <c r="S875" s="43"/>
      <c r="T875" s="79"/>
      <c r="AT875" s="25" t="s">
        <v>2254</v>
      </c>
      <c r="AU875" s="25" t="s">
        <v>80</v>
      </c>
    </row>
    <row r="876" spans="2:65" s="1" customFormat="1" ht="16.5" customHeight="1">
      <c r="B876" s="42"/>
      <c r="C876" s="209" t="s">
        <v>3031</v>
      </c>
      <c r="D876" s="209" t="s">
        <v>498</v>
      </c>
      <c r="E876" s="210" t="s">
        <v>9770</v>
      </c>
      <c r="F876" s="211" t="s">
        <v>9771</v>
      </c>
      <c r="G876" s="212" t="s">
        <v>2537</v>
      </c>
      <c r="H876" s="213">
        <v>2</v>
      </c>
      <c r="I876" s="214"/>
      <c r="J876" s="215">
        <f>ROUND(I876*H876,2)</f>
        <v>0</v>
      </c>
      <c r="K876" s="211" t="s">
        <v>23</v>
      </c>
      <c r="L876" s="62"/>
      <c r="M876" s="216" t="s">
        <v>23</v>
      </c>
      <c r="N876" s="217" t="s">
        <v>44</v>
      </c>
      <c r="O876" s="43"/>
      <c r="P876" s="218">
        <f>O876*H876</f>
        <v>0</v>
      </c>
      <c r="Q876" s="218">
        <v>0</v>
      </c>
      <c r="R876" s="218">
        <f>Q876*H876</f>
        <v>0</v>
      </c>
      <c r="S876" s="218">
        <v>0</v>
      </c>
      <c r="T876" s="219">
        <f>S876*H876</f>
        <v>0</v>
      </c>
      <c r="AR876" s="25" t="s">
        <v>502</v>
      </c>
      <c r="AT876" s="25" t="s">
        <v>498</v>
      </c>
      <c r="AU876" s="25" t="s">
        <v>80</v>
      </c>
      <c r="AY876" s="25" t="s">
        <v>492</v>
      </c>
      <c r="BE876" s="220">
        <f>IF(N876="základní",J876,0)</f>
        <v>0</v>
      </c>
      <c r="BF876" s="220">
        <f>IF(N876="snížená",J876,0)</f>
        <v>0</v>
      </c>
      <c r="BG876" s="220">
        <f>IF(N876="zákl. přenesená",J876,0)</f>
        <v>0</v>
      </c>
      <c r="BH876" s="220">
        <f>IF(N876="sníž. přenesená",J876,0)</f>
        <v>0</v>
      </c>
      <c r="BI876" s="220">
        <f>IF(N876="nulová",J876,0)</f>
        <v>0</v>
      </c>
      <c r="BJ876" s="25" t="s">
        <v>80</v>
      </c>
      <c r="BK876" s="220">
        <f>ROUND(I876*H876,2)</f>
        <v>0</v>
      </c>
      <c r="BL876" s="25" t="s">
        <v>502</v>
      </c>
      <c r="BM876" s="25" t="s">
        <v>4987</v>
      </c>
    </row>
    <row r="877" spans="2:65" s="1" customFormat="1">
      <c r="B877" s="42"/>
      <c r="C877" s="64"/>
      <c r="D877" s="221" t="s">
        <v>506</v>
      </c>
      <c r="E877" s="64"/>
      <c r="F877" s="222" t="s">
        <v>9771</v>
      </c>
      <c r="G877" s="64"/>
      <c r="H877" s="64"/>
      <c r="I877" s="177"/>
      <c r="J877" s="64"/>
      <c r="K877" s="64"/>
      <c r="L877" s="62"/>
      <c r="M877" s="223"/>
      <c r="N877" s="43"/>
      <c r="O877" s="43"/>
      <c r="P877" s="43"/>
      <c r="Q877" s="43"/>
      <c r="R877" s="43"/>
      <c r="S877" s="43"/>
      <c r="T877" s="79"/>
      <c r="AT877" s="25" t="s">
        <v>506</v>
      </c>
      <c r="AU877" s="25" t="s">
        <v>80</v>
      </c>
    </row>
    <row r="878" spans="2:65" s="1" customFormat="1" ht="24">
      <c r="B878" s="42"/>
      <c r="C878" s="64"/>
      <c r="D878" s="227" t="s">
        <v>2254</v>
      </c>
      <c r="E878" s="64"/>
      <c r="F878" s="273" t="s">
        <v>9772</v>
      </c>
      <c r="G878" s="64"/>
      <c r="H878" s="64"/>
      <c r="I878" s="177"/>
      <c r="J878" s="64"/>
      <c r="K878" s="64"/>
      <c r="L878" s="62"/>
      <c r="M878" s="223"/>
      <c r="N878" s="43"/>
      <c r="O878" s="43"/>
      <c r="P878" s="43"/>
      <c r="Q878" s="43"/>
      <c r="R878" s="43"/>
      <c r="S878" s="43"/>
      <c r="T878" s="79"/>
      <c r="AT878" s="25" t="s">
        <v>2254</v>
      </c>
      <c r="AU878" s="25" t="s">
        <v>80</v>
      </c>
    </row>
    <row r="879" spans="2:65" s="1" customFormat="1" ht="16.5" customHeight="1">
      <c r="B879" s="42"/>
      <c r="C879" s="209" t="s">
        <v>3036</v>
      </c>
      <c r="D879" s="209" t="s">
        <v>498</v>
      </c>
      <c r="E879" s="210" t="s">
        <v>9773</v>
      </c>
      <c r="F879" s="211" t="s">
        <v>9774</v>
      </c>
      <c r="G879" s="212" t="s">
        <v>9577</v>
      </c>
      <c r="H879" s="213">
        <v>18</v>
      </c>
      <c r="I879" s="214"/>
      <c r="J879" s="215">
        <f>ROUND(I879*H879,2)</f>
        <v>0</v>
      </c>
      <c r="K879" s="211" t="s">
        <v>23</v>
      </c>
      <c r="L879" s="62"/>
      <c r="M879" s="216" t="s">
        <v>23</v>
      </c>
      <c r="N879" s="217" t="s">
        <v>44</v>
      </c>
      <c r="O879" s="43"/>
      <c r="P879" s="218">
        <f>O879*H879</f>
        <v>0</v>
      </c>
      <c r="Q879" s="218">
        <v>1</v>
      </c>
      <c r="R879" s="218">
        <f>Q879*H879</f>
        <v>18</v>
      </c>
      <c r="S879" s="218">
        <v>0</v>
      </c>
      <c r="T879" s="219">
        <f>S879*H879</f>
        <v>0</v>
      </c>
      <c r="AR879" s="25" t="s">
        <v>502</v>
      </c>
      <c r="AT879" s="25" t="s">
        <v>498</v>
      </c>
      <c r="AU879" s="25" t="s">
        <v>80</v>
      </c>
      <c r="AY879" s="25" t="s">
        <v>492</v>
      </c>
      <c r="BE879" s="220">
        <f>IF(N879="základní",J879,0)</f>
        <v>0</v>
      </c>
      <c r="BF879" s="220">
        <f>IF(N879="snížená",J879,0)</f>
        <v>0</v>
      </c>
      <c r="BG879" s="220">
        <f>IF(N879="zákl. přenesená",J879,0)</f>
        <v>0</v>
      </c>
      <c r="BH879" s="220">
        <f>IF(N879="sníž. přenesená",J879,0)</f>
        <v>0</v>
      </c>
      <c r="BI879" s="220">
        <f>IF(N879="nulová",J879,0)</f>
        <v>0</v>
      </c>
      <c r="BJ879" s="25" t="s">
        <v>80</v>
      </c>
      <c r="BK879" s="220">
        <f>ROUND(I879*H879,2)</f>
        <v>0</v>
      </c>
      <c r="BL879" s="25" t="s">
        <v>502</v>
      </c>
      <c r="BM879" s="25" t="s">
        <v>4995</v>
      </c>
    </row>
    <row r="880" spans="2:65" s="1" customFormat="1">
      <c r="B880" s="42"/>
      <c r="C880" s="64"/>
      <c r="D880" s="227" t="s">
        <v>506</v>
      </c>
      <c r="E880" s="64"/>
      <c r="F880" s="274" t="s">
        <v>9774</v>
      </c>
      <c r="G880" s="64"/>
      <c r="H880" s="64"/>
      <c r="I880" s="177"/>
      <c r="J880" s="64"/>
      <c r="K880" s="64"/>
      <c r="L880" s="62"/>
      <c r="M880" s="223"/>
      <c r="N880" s="43"/>
      <c r="O880" s="43"/>
      <c r="P880" s="43"/>
      <c r="Q880" s="43"/>
      <c r="R880" s="43"/>
      <c r="S880" s="43"/>
      <c r="T880" s="79"/>
      <c r="AT880" s="25" t="s">
        <v>506</v>
      </c>
      <c r="AU880" s="25" t="s">
        <v>80</v>
      </c>
    </row>
    <row r="881" spans="2:65" s="1" customFormat="1" ht="25.5" customHeight="1">
      <c r="B881" s="42"/>
      <c r="C881" s="209" t="s">
        <v>3055</v>
      </c>
      <c r="D881" s="209" t="s">
        <v>498</v>
      </c>
      <c r="E881" s="210" t="s">
        <v>10044</v>
      </c>
      <c r="F881" s="211" t="s">
        <v>9994</v>
      </c>
      <c r="G881" s="212" t="s">
        <v>2537</v>
      </c>
      <c r="H881" s="213">
        <v>4</v>
      </c>
      <c r="I881" s="214"/>
      <c r="J881" s="215">
        <f>ROUND(I881*H881,2)</f>
        <v>0</v>
      </c>
      <c r="K881" s="211" t="s">
        <v>23</v>
      </c>
      <c r="L881" s="62"/>
      <c r="M881" s="216" t="s">
        <v>23</v>
      </c>
      <c r="N881" s="217" t="s">
        <v>44</v>
      </c>
      <c r="O881" s="43"/>
      <c r="P881" s="218">
        <f>O881*H881</f>
        <v>0</v>
      </c>
      <c r="Q881" s="218">
        <v>17</v>
      </c>
      <c r="R881" s="218">
        <f>Q881*H881</f>
        <v>68</v>
      </c>
      <c r="S881" s="218">
        <v>0</v>
      </c>
      <c r="T881" s="219">
        <f>S881*H881</f>
        <v>0</v>
      </c>
      <c r="AR881" s="25" t="s">
        <v>502</v>
      </c>
      <c r="AT881" s="25" t="s">
        <v>498</v>
      </c>
      <c r="AU881" s="25" t="s">
        <v>80</v>
      </c>
      <c r="AY881" s="25" t="s">
        <v>492</v>
      </c>
      <c r="BE881" s="220">
        <f>IF(N881="základní",J881,0)</f>
        <v>0</v>
      </c>
      <c r="BF881" s="220">
        <f>IF(N881="snížená",J881,0)</f>
        <v>0</v>
      </c>
      <c r="BG881" s="220">
        <f>IF(N881="zákl. přenesená",J881,0)</f>
        <v>0</v>
      </c>
      <c r="BH881" s="220">
        <f>IF(N881="sníž. přenesená",J881,0)</f>
        <v>0</v>
      </c>
      <c r="BI881" s="220">
        <f>IF(N881="nulová",J881,0)</f>
        <v>0</v>
      </c>
      <c r="BJ881" s="25" t="s">
        <v>80</v>
      </c>
      <c r="BK881" s="220">
        <f>ROUND(I881*H881,2)</f>
        <v>0</v>
      </c>
      <c r="BL881" s="25" t="s">
        <v>502</v>
      </c>
      <c r="BM881" s="25" t="s">
        <v>5006</v>
      </c>
    </row>
    <row r="882" spans="2:65" s="1" customFormat="1" ht="24">
      <c r="B882" s="42"/>
      <c r="C882" s="64"/>
      <c r="D882" s="227" t="s">
        <v>506</v>
      </c>
      <c r="E882" s="64"/>
      <c r="F882" s="274" t="s">
        <v>9994</v>
      </c>
      <c r="G882" s="64"/>
      <c r="H882" s="64"/>
      <c r="I882" s="177"/>
      <c r="J882" s="64"/>
      <c r="K882" s="64"/>
      <c r="L882" s="62"/>
      <c r="M882" s="223"/>
      <c r="N882" s="43"/>
      <c r="O882" s="43"/>
      <c r="P882" s="43"/>
      <c r="Q882" s="43"/>
      <c r="R882" s="43"/>
      <c r="S882" s="43"/>
      <c r="T882" s="79"/>
      <c r="AT882" s="25" t="s">
        <v>506</v>
      </c>
      <c r="AU882" s="25" t="s">
        <v>80</v>
      </c>
    </row>
    <row r="883" spans="2:65" s="1" customFormat="1" ht="16.5" customHeight="1">
      <c r="B883" s="42"/>
      <c r="C883" s="209" t="s">
        <v>3064</v>
      </c>
      <c r="D883" s="209" t="s">
        <v>498</v>
      </c>
      <c r="E883" s="210" t="s">
        <v>9866</v>
      </c>
      <c r="F883" s="211" t="s">
        <v>9867</v>
      </c>
      <c r="G883" s="212" t="s">
        <v>2537</v>
      </c>
      <c r="H883" s="213">
        <v>4</v>
      </c>
      <c r="I883" s="214"/>
      <c r="J883" s="215">
        <f>ROUND(I883*H883,2)</f>
        <v>0</v>
      </c>
      <c r="K883" s="211" t="s">
        <v>23</v>
      </c>
      <c r="L883" s="62"/>
      <c r="M883" s="216" t="s">
        <v>23</v>
      </c>
      <c r="N883" s="217" t="s">
        <v>44</v>
      </c>
      <c r="O883" s="43"/>
      <c r="P883" s="218">
        <f>O883*H883</f>
        <v>0</v>
      </c>
      <c r="Q883" s="218">
        <v>25</v>
      </c>
      <c r="R883" s="218">
        <f>Q883*H883</f>
        <v>100</v>
      </c>
      <c r="S883" s="218">
        <v>0</v>
      </c>
      <c r="T883" s="219">
        <f>S883*H883</f>
        <v>0</v>
      </c>
      <c r="AR883" s="25" t="s">
        <v>502</v>
      </c>
      <c r="AT883" s="25" t="s">
        <v>498</v>
      </c>
      <c r="AU883" s="25" t="s">
        <v>80</v>
      </c>
      <c r="AY883" s="25" t="s">
        <v>492</v>
      </c>
      <c r="BE883" s="220">
        <f>IF(N883="základní",J883,0)</f>
        <v>0</v>
      </c>
      <c r="BF883" s="220">
        <f>IF(N883="snížená",J883,0)</f>
        <v>0</v>
      </c>
      <c r="BG883" s="220">
        <f>IF(N883="zákl. přenesená",J883,0)</f>
        <v>0</v>
      </c>
      <c r="BH883" s="220">
        <f>IF(N883="sníž. přenesená",J883,0)</f>
        <v>0</v>
      </c>
      <c r="BI883" s="220">
        <f>IF(N883="nulová",J883,0)</f>
        <v>0</v>
      </c>
      <c r="BJ883" s="25" t="s">
        <v>80</v>
      </c>
      <c r="BK883" s="220">
        <f>ROUND(I883*H883,2)</f>
        <v>0</v>
      </c>
      <c r="BL883" s="25" t="s">
        <v>502</v>
      </c>
      <c r="BM883" s="25" t="s">
        <v>5014</v>
      </c>
    </row>
    <row r="884" spans="2:65" s="1" customFormat="1">
      <c r="B884" s="42"/>
      <c r="C884" s="64"/>
      <c r="D884" s="227" t="s">
        <v>506</v>
      </c>
      <c r="E884" s="64"/>
      <c r="F884" s="274" t="s">
        <v>9867</v>
      </c>
      <c r="G884" s="64"/>
      <c r="H884" s="64"/>
      <c r="I884" s="177"/>
      <c r="J884" s="64"/>
      <c r="K884" s="64"/>
      <c r="L884" s="62"/>
      <c r="M884" s="223"/>
      <c r="N884" s="43"/>
      <c r="O884" s="43"/>
      <c r="P884" s="43"/>
      <c r="Q884" s="43"/>
      <c r="R884" s="43"/>
      <c r="S884" s="43"/>
      <c r="T884" s="79"/>
      <c r="AT884" s="25" t="s">
        <v>506</v>
      </c>
      <c r="AU884" s="25" t="s">
        <v>80</v>
      </c>
    </row>
    <row r="885" spans="2:65" s="1" customFormat="1" ht="25.5" customHeight="1">
      <c r="B885" s="42"/>
      <c r="C885" s="209" t="s">
        <v>3073</v>
      </c>
      <c r="D885" s="209" t="s">
        <v>498</v>
      </c>
      <c r="E885" s="210" t="s">
        <v>9955</v>
      </c>
      <c r="F885" s="211" t="s">
        <v>9956</v>
      </c>
      <c r="G885" s="212" t="s">
        <v>2537</v>
      </c>
      <c r="H885" s="213">
        <v>2</v>
      </c>
      <c r="I885" s="214"/>
      <c r="J885" s="215">
        <f>ROUND(I885*H885,2)</f>
        <v>0</v>
      </c>
      <c r="K885" s="211" t="s">
        <v>23</v>
      </c>
      <c r="L885" s="62"/>
      <c r="M885" s="216" t="s">
        <v>23</v>
      </c>
      <c r="N885" s="217" t="s">
        <v>44</v>
      </c>
      <c r="O885" s="43"/>
      <c r="P885" s="218">
        <f>O885*H885</f>
        <v>0</v>
      </c>
      <c r="Q885" s="218">
        <v>14</v>
      </c>
      <c r="R885" s="218">
        <f>Q885*H885</f>
        <v>28</v>
      </c>
      <c r="S885" s="218">
        <v>0</v>
      </c>
      <c r="T885" s="219">
        <f>S885*H885</f>
        <v>0</v>
      </c>
      <c r="AR885" s="25" t="s">
        <v>502</v>
      </c>
      <c r="AT885" s="25" t="s">
        <v>498</v>
      </c>
      <c r="AU885" s="25" t="s">
        <v>80</v>
      </c>
      <c r="AY885" s="25" t="s">
        <v>492</v>
      </c>
      <c r="BE885" s="220">
        <f>IF(N885="základní",J885,0)</f>
        <v>0</v>
      </c>
      <c r="BF885" s="220">
        <f>IF(N885="snížená",J885,0)</f>
        <v>0</v>
      </c>
      <c r="BG885" s="220">
        <f>IF(N885="zákl. přenesená",J885,0)</f>
        <v>0</v>
      </c>
      <c r="BH885" s="220">
        <f>IF(N885="sníž. přenesená",J885,0)</f>
        <v>0</v>
      </c>
      <c r="BI885" s="220">
        <f>IF(N885="nulová",J885,0)</f>
        <v>0</v>
      </c>
      <c r="BJ885" s="25" t="s">
        <v>80</v>
      </c>
      <c r="BK885" s="220">
        <f>ROUND(I885*H885,2)</f>
        <v>0</v>
      </c>
      <c r="BL885" s="25" t="s">
        <v>502</v>
      </c>
      <c r="BM885" s="25" t="s">
        <v>5022</v>
      </c>
    </row>
    <row r="886" spans="2:65" s="1" customFormat="1" ht="24">
      <c r="B886" s="42"/>
      <c r="C886" s="64"/>
      <c r="D886" s="227" t="s">
        <v>506</v>
      </c>
      <c r="E886" s="64"/>
      <c r="F886" s="274" t="s">
        <v>9956</v>
      </c>
      <c r="G886" s="64"/>
      <c r="H886" s="64"/>
      <c r="I886" s="177"/>
      <c r="J886" s="64"/>
      <c r="K886" s="64"/>
      <c r="L886" s="62"/>
      <c r="M886" s="223"/>
      <c r="N886" s="43"/>
      <c r="O886" s="43"/>
      <c r="P886" s="43"/>
      <c r="Q886" s="43"/>
      <c r="R886" s="43"/>
      <c r="S886" s="43"/>
      <c r="T886" s="79"/>
      <c r="AT886" s="25" t="s">
        <v>506</v>
      </c>
      <c r="AU886" s="25" t="s">
        <v>80</v>
      </c>
    </row>
    <row r="887" spans="2:65" s="1" customFormat="1" ht="16.5" customHeight="1">
      <c r="B887" s="42"/>
      <c r="C887" s="209" t="s">
        <v>3080</v>
      </c>
      <c r="D887" s="209" t="s">
        <v>498</v>
      </c>
      <c r="E887" s="210" t="s">
        <v>9957</v>
      </c>
      <c r="F887" s="211" t="s">
        <v>9958</v>
      </c>
      <c r="G887" s="212" t="s">
        <v>2537</v>
      </c>
      <c r="H887" s="213">
        <v>2</v>
      </c>
      <c r="I887" s="214"/>
      <c r="J887" s="215">
        <f>ROUND(I887*H887,2)</f>
        <v>0</v>
      </c>
      <c r="K887" s="211" t="s">
        <v>23</v>
      </c>
      <c r="L887" s="62"/>
      <c r="M887" s="216" t="s">
        <v>23</v>
      </c>
      <c r="N887" s="217" t="s">
        <v>44</v>
      </c>
      <c r="O887" s="43"/>
      <c r="P887" s="218">
        <f>O887*H887</f>
        <v>0</v>
      </c>
      <c r="Q887" s="218">
        <v>20</v>
      </c>
      <c r="R887" s="218">
        <f>Q887*H887</f>
        <v>40</v>
      </c>
      <c r="S887" s="218">
        <v>0</v>
      </c>
      <c r="T887" s="219">
        <f>S887*H887</f>
        <v>0</v>
      </c>
      <c r="AR887" s="25" t="s">
        <v>502</v>
      </c>
      <c r="AT887" s="25" t="s">
        <v>498</v>
      </c>
      <c r="AU887" s="25" t="s">
        <v>80</v>
      </c>
      <c r="AY887" s="25" t="s">
        <v>492</v>
      </c>
      <c r="BE887" s="220">
        <f>IF(N887="základní",J887,0)</f>
        <v>0</v>
      </c>
      <c r="BF887" s="220">
        <f>IF(N887="snížená",J887,0)</f>
        <v>0</v>
      </c>
      <c r="BG887" s="220">
        <f>IF(N887="zákl. přenesená",J887,0)</f>
        <v>0</v>
      </c>
      <c r="BH887" s="220">
        <f>IF(N887="sníž. přenesená",J887,0)</f>
        <v>0</v>
      </c>
      <c r="BI887" s="220">
        <f>IF(N887="nulová",J887,0)</f>
        <v>0</v>
      </c>
      <c r="BJ887" s="25" t="s">
        <v>80</v>
      </c>
      <c r="BK887" s="220">
        <f>ROUND(I887*H887,2)</f>
        <v>0</v>
      </c>
      <c r="BL887" s="25" t="s">
        <v>502</v>
      </c>
      <c r="BM887" s="25" t="s">
        <v>5030</v>
      </c>
    </row>
    <row r="888" spans="2:65" s="1" customFormat="1">
      <c r="B888" s="42"/>
      <c r="C888" s="64"/>
      <c r="D888" s="227" t="s">
        <v>506</v>
      </c>
      <c r="E888" s="64"/>
      <c r="F888" s="274" t="s">
        <v>9958</v>
      </c>
      <c r="G888" s="64"/>
      <c r="H888" s="64"/>
      <c r="I888" s="177"/>
      <c r="J888" s="64"/>
      <c r="K888" s="64"/>
      <c r="L888" s="62"/>
      <c r="M888" s="223"/>
      <c r="N888" s="43"/>
      <c r="O888" s="43"/>
      <c r="P888" s="43"/>
      <c r="Q888" s="43"/>
      <c r="R888" s="43"/>
      <c r="S888" s="43"/>
      <c r="T888" s="79"/>
      <c r="AT888" s="25" t="s">
        <v>506</v>
      </c>
      <c r="AU888" s="25" t="s">
        <v>80</v>
      </c>
    </row>
    <row r="889" spans="2:65" s="1" customFormat="1" ht="16.5" customHeight="1">
      <c r="B889" s="42"/>
      <c r="C889" s="209" t="s">
        <v>3086</v>
      </c>
      <c r="D889" s="209" t="s">
        <v>498</v>
      </c>
      <c r="E889" s="210" t="s">
        <v>10045</v>
      </c>
      <c r="F889" s="211" t="s">
        <v>10046</v>
      </c>
      <c r="G889" s="212" t="s">
        <v>2537</v>
      </c>
      <c r="H889" s="213">
        <v>2</v>
      </c>
      <c r="I889" s="214"/>
      <c r="J889" s="215">
        <f>ROUND(I889*H889,2)</f>
        <v>0</v>
      </c>
      <c r="K889" s="211" t="s">
        <v>23</v>
      </c>
      <c r="L889" s="62"/>
      <c r="M889" s="216" t="s">
        <v>23</v>
      </c>
      <c r="N889" s="217" t="s">
        <v>44</v>
      </c>
      <c r="O889" s="43"/>
      <c r="P889" s="218">
        <f>O889*H889</f>
        <v>0</v>
      </c>
      <c r="Q889" s="218">
        <v>20</v>
      </c>
      <c r="R889" s="218">
        <f>Q889*H889</f>
        <v>40</v>
      </c>
      <c r="S889" s="218">
        <v>0</v>
      </c>
      <c r="T889" s="219">
        <f>S889*H889</f>
        <v>0</v>
      </c>
      <c r="AR889" s="25" t="s">
        <v>502</v>
      </c>
      <c r="AT889" s="25" t="s">
        <v>498</v>
      </c>
      <c r="AU889" s="25" t="s">
        <v>80</v>
      </c>
      <c r="AY889" s="25" t="s">
        <v>492</v>
      </c>
      <c r="BE889" s="220">
        <f>IF(N889="základní",J889,0)</f>
        <v>0</v>
      </c>
      <c r="BF889" s="220">
        <f>IF(N889="snížená",J889,0)</f>
        <v>0</v>
      </c>
      <c r="BG889" s="220">
        <f>IF(N889="zákl. přenesená",J889,0)</f>
        <v>0</v>
      </c>
      <c r="BH889" s="220">
        <f>IF(N889="sníž. přenesená",J889,0)</f>
        <v>0</v>
      </c>
      <c r="BI889" s="220">
        <f>IF(N889="nulová",J889,0)</f>
        <v>0</v>
      </c>
      <c r="BJ889" s="25" t="s">
        <v>80</v>
      </c>
      <c r="BK889" s="220">
        <f>ROUND(I889*H889,2)</f>
        <v>0</v>
      </c>
      <c r="BL889" s="25" t="s">
        <v>502</v>
      </c>
      <c r="BM889" s="25" t="s">
        <v>5041</v>
      </c>
    </row>
    <row r="890" spans="2:65" s="1" customFormat="1">
      <c r="B890" s="42"/>
      <c r="C890" s="64"/>
      <c r="D890" s="227" t="s">
        <v>506</v>
      </c>
      <c r="E890" s="64"/>
      <c r="F890" s="274" t="s">
        <v>10047</v>
      </c>
      <c r="G890" s="64"/>
      <c r="H890" s="64"/>
      <c r="I890" s="177"/>
      <c r="J890" s="64"/>
      <c r="K890" s="64"/>
      <c r="L890" s="62"/>
      <c r="M890" s="223"/>
      <c r="N890" s="43"/>
      <c r="O890" s="43"/>
      <c r="P890" s="43"/>
      <c r="Q890" s="43"/>
      <c r="R890" s="43"/>
      <c r="S890" s="43"/>
      <c r="T890" s="79"/>
      <c r="AT890" s="25" t="s">
        <v>506</v>
      </c>
      <c r="AU890" s="25" t="s">
        <v>80</v>
      </c>
    </row>
    <row r="891" spans="2:65" s="1" customFormat="1" ht="16.5" customHeight="1">
      <c r="B891" s="42"/>
      <c r="C891" s="209" t="s">
        <v>3091</v>
      </c>
      <c r="D891" s="209" t="s">
        <v>498</v>
      </c>
      <c r="E891" s="210" t="s">
        <v>9798</v>
      </c>
      <c r="F891" s="211" t="s">
        <v>9799</v>
      </c>
      <c r="G891" s="212" t="s">
        <v>2537</v>
      </c>
      <c r="H891" s="213">
        <v>8</v>
      </c>
      <c r="I891" s="214"/>
      <c r="J891" s="215">
        <f>ROUND(I891*H891,2)</f>
        <v>0</v>
      </c>
      <c r="K891" s="211" t="s">
        <v>23</v>
      </c>
      <c r="L891" s="62"/>
      <c r="M891" s="216" t="s">
        <v>23</v>
      </c>
      <c r="N891" s="217" t="s">
        <v>44</v>
      </c>
      <c r="O891" s="43"/>
      <c r="P891" s="218">
        <f>O891*H891</f>
        <v>0</v>
      </c>
      <c r="Q891" s="218">
        <v>9</v>
      </c>
      <c r="R891" s="218">
        <f>Q891*H891</f>
        <v>72</v>
      </c>
      <c r="S891" s="218">
        <v>0</v>
      </c>
      <c r="T891" s="219">
        <f>S891*H891</f>
        <v>0</v>
      </c>
      <c r="AR891" s="25" t="s">
        <v>502</v>
      </c>
      <c r="AT891" s="25" t="s">
        <v>498</v>
      </c>
      <c r="AU891" s="25" t="s">
        <v>80</v>
      </c>
      <c r="AY891" s="25" t="s">
        <v>492</v>
      </c>
      <c r="BE891" s="220">
        <f>IF(N891="základní",J891,0)</f>
        <v>0</v>
      </c>
      <c r="BF891" s="220">
        <f>IF(N891="snížená",J891,0)</f>
        <v>0</v>
      </c>
      <c r="BG891" s="220">
        <f>IF(N891="zákl. přenesená",J891,0)</f>
        <v>0</v>
      </c>
      <c r="BH891" s="220">
        <f>IF(N891="sníž. přenesená",J891,0)</f>
        <v>0</v>
      </c>
      <c r="BI891" s="220">
        <f>IF(N891="nulová",J891,0)</f>
        <v>0</v>
      </c>
      <c r="BJ891" s="25" t="s">
        <v>80</v>
      </c>
      <c r="BK891" s="220">
        <f>ROUND(I891*H891,2)</f>
        <v>0</v>
      </c>
      <c r="BL891" s="25" t="s">
        <v>502</v>
      </c>
      <c r="BM891" s="25" t="s">
        <v>5049</v>
      </c>
    </row>
    <row r="892" spans="2:65" s="1" customFormat="1">
      <c r="B892" s="42"/>
      <c r="C892" s="64"/>
      <c r="D892" s="221" t="s">
        <v>506</v>
      </c>
      <c r="E892" s="64"/>
      <c r="F892" s="222" t="s">
        <v>9799</v>
      </c>
      <c r="G892" s="64"/>
      <c r="H892" s="64"/>
      <c r="I892" s="177"/>
      <c r="J892" s="64"/>
      <c r="K892" s="64"/>
      <c r="L892" s="62"/>
      <c r="M892" s="223"/>
      <c r="N892" s="43"/>
      <c r="O892" s="43"/>
      <c r="P892" s="43"/>
      <c r="Q892" s="43"/>
      <c r="R892" s="43"/>
      <c r="S892" s="43"/>
      <c r="T892" s="79"/>
      <c r="AT892" s="25" t="s">
        <v>506</v>
      </c>
      <c r="AU892" s="25" t="s">
        <v>80</v>
      </c>
    </row>
    <row r="893" spans="2:65" s="1" customFormat="1" ht="24">
      <c r="B893" s="42"/>
      <c r="C893" s="64"/>
      <c r="D893" s="227" t="s">
        <v>2254</v>
      </c>
      <c r="E893" s="64"/>
      <c r="F893" s="273" t="s">
        <v>9800</v>
      </c>
      <c r="G893" s="64"/>
      <c r="H893" s="64"/>
      <c r="I893" s="177"/>
      <c r="J893" s="64"/>
      <c r="K893" s="64"/>
      <c r="L893" s="62"/>
      <c r="M893" s="223"/>
      <c r="N893" s="43"/>
      <c r="O893" s="43"/>
      <c r="P893" s="43"/>
      <c r="Q893" s="43"/>
      <c r="R893" s="43"/>
      <c r="S893" s="43"/>
      <c r="T893" s="79"/>
      <c r="AT893" s="25" t="s">
        <v>2254</v>
      </c>
      <c r="AU893" s="25" t="s">
        <v>80</v>
      </c>
    </row>
    <row r="894" spans="2:65" s="1" customFormat="1" ht="16.5" customHeight="1">
      <c r="B894" s="42"/>
      <c r="C894" s="209" t="s">
        <v>3097</v>
      </c>
      <c r="D894" s="209" t="s">
        <v>498</v>
      </c>
      <c r="E894" s="210" t="s">
        <v>9941</v>
      </c>
      <c r="F894" s="211" t="s">
        <v>9942</v>
      </c>
      <c r="G894" s="212" t="s">
        <v>2537</v>
      </c>
      <c r="H894" s="213">
        <v>3</v>
      </c>
      <c r="I894" s="214"/>
      <c r="J894" s="215">
        <f>ROUND(I894*H894,2)</f>
        <v>0</v>
      </c>
      <c r="K894" s="211" t="s">
        <v>23</v>
      </c>
      <c r="L894" s="62"/>
      <c r="M894" s="216" t="s">
        <v>23</v>
      </c>
      <c r="N894" s="217" t="s">
        <v>44</v>
      </c>
      <c r="O894" s="43"/>
      <c r="P894" s="218">
        <f>O894*H894</f>
        <v>0</v>
      </c>
      <c r="Q894" s="218">
        <v>0</v>
      </c>
      <c r="R894" s="218">
        <f>Q894*H894</f>
        <v>0</v>
      </c>
      <c r="S894" s="218">
        <v>0</v>
      </c>
      <c r="T894" s="219">
        <f>S894*H894</f>
        <v>0</v>
      </c>
      <c r="AR894" s="25" t="s">
        <v>502</v>
      </c>
      <c r="AT894" s="25" t="s">
        <v>498</v>
      </c>
      <c r="AU894" s="25" t="s">
        <v>80</v>
      </c>
      <c r="AY894" s="25" t="s">
        <v>492</v>
      </c>
      <c r="BE894" s="220">
        <f>IF(N894="základní",J894,0)</f>
        <v>0</v>
      </c>
      <c r="BF894" s="220">
        <f>IF(N894="snížená",J894,0)</f>
        <v>0</v>
      </c>
      <c r="BG894" s="220">
        <f>IF(N894="zákl. přenesená",J894,0)</f>
        <v>0</v>
      </c>
      <c r="BH894" s="220">
        <f>IF(N894="sníž. přenesená",J894,0)</f>
        <v>0</v>
      </c>
      <c r="BI894" s="220">
        <f>IF(N894="nulová",J894,0)</f>
        <v>0</v>
      </c>
      <c r="BJ894" s="25" t="s">
        <v>80</v>
      </c>
      <c r="BK894" s="220">
        <f>ROUND(I894*H894,2)</f>
        <v>0</v>
      </c>
      <c r="BL894" s="25" t="s">
        <v>502</v>
      </c>
      <c r="BM894" s="25" t="s">
        <v>5057</v>
      </c>
    </row>
    <row r="895" spans="2:65" s="1" customFormat="1">
      <c r="B895" s="42"/>
      <c r="C895" s="64"/>
      <c r="D895" s="227" t="s">
        <v>506</v>
      </c>
      <c r="E895" s="64"/>
      <c r="F895" s="274" t="s">
        <v>9849</v>
      </c>
      <c r="G895" s="64"/>
      <c r="H895" s="64"/>
      <c r="I895" s="177"/>
      <c r="J895" s="64"/>
      <c r="K895" s="64"/>
      <c r="L895" s="62"/>
      <c r="M895" s="223"/>
      <c r="N895" s="43"/>
      <c r="O895" s="43"/>
      <c r="P895" s="43"/>
      <c r="Q895" s="43"/>
      <c r="R895" s="43"/>
      <c r="S895" s="43"/>
      <c r="T895" s="79"/>
      <c r="AT895" s="25" t="s">
        <v>506</v>
      </c>
      <c r="AU895" s="25" t="s">
        <v>80</v>
      </c>
    </row>
    <row r="896" spans="2:65" s="1" customFormat="1" ht="16.5" customHeight="1">
      <c r="B896" s="42"/>
      <c r="C896" s="209" t="s">
        <v>3109</v>
      </c>
      <c r="D896" s="209" t="s">
        <v>498</v>
      </c>
      <c r="E896" s="210" t="s">
        <v>10048</v>
      </c>
      <c r="F896" s="211" t="s">
        <v>10049</v>
      </c>
      <c r="G896" s="212" t="s">
        <v>2537</v>
      </c>
      <c r="H896" s="213">
        <v>4</v>
      </c>
      <c r="I896" s="214"/>
      <c r="J896" s="215">
        <f>ROUND(I896*H896,2)</f>
        <v>0</v>
      </c>
      <c r="K896" s="211" t="s">
        <v>23</v>
      </c>
      <c r="L896" s="62"/>
      <c r="M896" s="216" t="s">
        <v>23</v>
      </c>
      <c r="N896" s="217" t="s">
        <v>44</v>
      </c>
      <c r="O896" s="43"/>
      <c r="P896" s="218">
        <f>O896*H896</f>
        <v>0</v>
      </c>
      <c r="Q896" s="218">
        <v>6.2</v>
      </c>
      <c r="R896" s="218">
        <f>Q896*H896</f>
        <v>24.8</v>
      </c>
      <c r="S896" s="218">
        <v>0</v>
      </c>
      <c r="T896" s="219">
        <f>S896*H896</f>
        <v>0</v>
      </c>
      <c r="AR896" s="25" t="s">
        <v>502</v>
      </c>
      <c r="AT896" s="25" t="s">
        <v>498</v>
      </c>
      <c r="AU896" s="25" t="s">
        <v>80</v>
      </c>
      <c r="AY896" s="25" t="s">
        <v>492</v>
      </c>
      <c r="BE896" s="220">
        <f>IF(N896="základní",J896,0)</f>
        <v>0</v>
      </c>
      <c r="BF896" s="220">
        <f>IF(N896="snížená",J896,0)</f>
        <v>0</v>
      </c>
      <c r="BG896" s="220">
        <f>IF(N896="zákl. přenesená",J896,0)</f>
        <v>0</v>
      </c>
      <c r="BH896" s="220">
        <f>IF(N896="sníž. přenesená",J896,0)</f>
        <v>0</v>
      </c>
      <c r="BI896" s="220">
        <f>IF(N896="nulová",J896,0)</f>
        <v>0</v>
      </c>
      <c r="BJ896" s="25" t="s">
        <v>80</v>
      </c>
      <c r="BK896" s="220">
        <f>ROUND(I896*H896,2)</f>
        <v>0</v>
      </c>
      <c r="BL896" s="25" t="s">
        <v>502</v>
      </c>
      <c r="BM896" s="25" t="s">
        <v>5065</v>
      </c>
    </row>
    <row r="897" spans="2:65" s="1" customFormat="1">
      <c r="B897" s="42"/>
      <c r="C897" s="64"/>
      <c r="D897" s="221" t="s">
        <v>506</v>
      </c>
      <c r="E897" s="64"/>
      <c r="F897" s="222" t="s">
        <v>9853</v>
      </c>
      <c r="G897" s="64"/>
      <c r="H897" s="64"/>
      <c r="I897" s="177"/>
      <c r="J897" s="64"/>
      <c r="K897" s="64"/>
      <c r="L897" s="62"/>
      <c r="M897" s="223"/>
      <c r="N897" s="43"/>
      <c r="O897" s="43"/>
      <c r="P897" s="43"/>
      <c r="Q897" s="43"/>
      <c r="R897" s="43"/>
      <c r="S897" s="43"/>
      <c r="T897" s="79"/>
      <c r="AT897" s="25" t="s">
        <v>506</v>
      </c>
      <c r="AU897" s="25" t="s">
        <v>80</v>
      </c>
    </row>
    <row r="898" spans="2:65" s="1" customFormat="1" ht="24">
      <c r="B898" s="42"/>
      <c r="C898" s="64"/>
      <c r="D898" s="227" t="s">
        <v>2254</v>
      </c>
      <c r="E898" s="64"/>
      <c r="F898" s="273" t="s">
        <v>9800</v>
      </c>
      <c r="G898" s="64"/>
      <c r="H898" s="64"/>
      <c r="I898" s="177"/>
      <c r="J898" s="64"/>
      <c r="K898" s="64"/>
      <c r="L898" s="62"/>
      <c r="M898" s="223"/>
      <c r="N898" s="43"/>
      <c r="O898" s="43"/>
      <c r="P898" s="43"/>
      <c r="Q898" s="43"/>
      <c r="R898" s="43"/>
      <c r="S898" s="43"/>
      <c r="T898" s="79"/>
      <c r="AT898" s="25" t="s">
        <v>2254</v>
      </c>
      <c r="AU898" s="25" t="s">
        <v>80</v>
      </c>
    </row>
    <row r="899" spans="2:65" s="1" customFormat="1" ht="16.5" customHeight="1">
      <c r="B899" s="42"/>
      <c r="C899" s="209" t="s">
        <v>3115</v>
      </c>
      <c r="D899" s="209" t="s">
        <v>498</v>
      </c>
      <c r="E899" s="210" t="s">
        <v>10050</v>
      </c>
      <c r="F899" s="211" t="s">
        <v>10051</v>
      </c>
      <c r="G899" s="212" t="s">
        <v>2537</v>
      </c>
      <c r="H899" s="213">
        <v>4</v>
      </c>
      <c r="I899" s="214"/>
      <c r="J899" s="215">
        <f>ROUND(I899*H899,2)</f>
        <v>0</v>
      </c>
      <c r="K899" s="211" t="s">
        <v>23</v>
      </c>
      <c r="L899" s="62"/>
      <c r="M899" s="216" t="s">
        <v>23</v>
      </c>
      <c r="N899" s="217" t="s">
        <v>44</v>
      </c>
      <c r="O899" s="43"/>
      <c r="P899" s="218">
        <f>O899*H899</f>
        <v>0</v>
      </c>
      <c r="Q899" s="218">
        <v>2</v>
      </c>
      <c r="R899" s="218">
        <f>Q899*H899</f>
        <v>8</v>
      </c>
      <c r="S899" s="218">
        <v>0</v>
      </c>
      <c r="T899" s="219">
        <f>S899*H899</f>
        <v>0</v>
      </c>
      <c r="AR899" s="25" t="s">
        <v>502</v>
      </c>
      <c r="AT899" s="25" t="s">
        <v>498</v>
      </c>
      <c r="AU899" s="25" t="s">
        <v>80</v>
      </c>
      <c r="AY899" s="25" t="s">
        <v>492</v>
      </c>
      <c r="BE899" s="220">
        <f>IF(N899="základní",J899,0)</f>
        <v>0</v>
      </c>
      <c r="BF899" s="220">
        <f>IF(N899="snížená",J899,0)</f>
        <v>0</v>
      </c>
      <c r="BG899" s="220">
        <f>IF(N899="zákl. přenesená",J899,0)</f>
        <v>0</v>
      </c>
      <c r="BH899" s="220">
        <f>IF(N899="sníž. přenesená",J899,0)</f>
        <v>0</v>
      </c>
      <c r="BI899" s="220">
        <f>IF(N899="nulová",J899,0)</f>
        <v>0</v>
      </c>
      <c r="BJ899" s="25" t="s">
        <v>80</v>
      </c>
      <c r="BK899" s="220">
        <f>ROUND(I899*H899,2)</f>
        <v>0</v>
      </c>
      <c r="BL899" s="25" t="s">
        <v>502</v>
      </c>
      <c r="BM899" s="25" t="s">
        <v>5076</v>
      </c>
    </row>
    <row r="900" spans="2:65" s="1" customFormat="1">
      <c r="B900" s="42"/>
      <c r="C900" s="64"/>
      <c r="D900" s="227" t="s">
        <v>506</v>
      </c>
      <c r="E900" s="64"/>
      <c r="F900" s="274" t="s">
        <v>10052</v>
      </c>
      <c r="G900" s="64"/>
      <c r="H900" s="64"/>
      <c r="I900" s="177"/>
      <c r="J900" s="64"/>
      <c r="K900" s="64"/>
      <c r="L900" s="62"/>
      <c r="M900" s="223"/>
      <c r="N900" s="43"/>
      <c r="O900" s="43"/>
      <c r="P900" s="43"/>
      <c r="Q900" s="43"/>
      <c r="R900" s="43"/>
      <c r="S900" s="43"/>
      <c r="T900" s="79"/>
      <c r="AT900" s="25" t="s">
        <v>506</v>
      </c>
      <c r="AU900" s="25" t="s">
        <v>80</v>
      </c>
    </row>
    <row r="901" spans="2:65" s="1" customFormat="1" ht="16.5" customHeight="1">
      <c r="B901" s="42"/>
      <c r="C901" s="209" t="s">
        <v>3122</v>
      </c>
      <c r="D901" s="209" t="s">
        <v>498</v>
      </c>
      <c r="E901" s="210" t="s">
        <v>10053</v>
      </c>
      <c r="F901" s="211" t="s">
        <v>10054</v>
      </c>
      <c r="G901" s="212" t="s">
        <v>2537</v>
      </c>
      <c r="H901" s="213">
        <v>2</v>
      </c>
      <c r="I901" s="214"/>
      <c r="J901" s="215">
        <f>ROUND(I901*H901,2)</f>
        <v>0</v>
      </c>
      <c r="K901" s="211" t="s">
        <v>23</v>
      </c>
      <c r="L901" s="62"/>
      <c r="M901" s="216" t="s">
        <v>23</v>
      </c>
      <c r="N901" s="217" t="s">
        <v>44</v>
      </c>
      <c r="O901" s="43"/>
      <c r="P901" s="218">
        <f>O901*H901</f>
        <v>0</v>
      </c>
      <c r="Q901" s="218">
        <v>2</v>
      </c>
      <c r="R901" s="218">
        <f>Q901*H901</f>
        <v>4</v>
      </c>
      <c r="S901" s="218">
        <v>0</v>
      </c>
      <c r="T901" s="219">
        <f>S901*H901</f>
        <v>0</v>
      </c>
      <c r="AR901" s="25" t="s">
        <v>502</v>
      </c>
      <c r="AT901" s="25" t="s">
        <v>498</v>
      </c>
      <c r="AU901" s="25" t="s">
        <v>80</v>
      </c>
      <c r="AY901" s="25" t="s">
        <v>492</v>
      </c>
      <c r="BE901" s="220">
        <f>IF(N901="základní",J901,0)</f>
        <v>0</v>
      </c>
      <c r="BF901" s="220">
        <f>IF(N901="snížená",J901,0)</f>
        <v>0</v>
      </c>
      <c r="BG901" s="220">
        <f>IF(N901="zákl. přenesená",J901,0)</f>
        <v>0</v>
      </c>
      <c r="BH901" s="220">
        <f>IF(N901="sníž. přenesená",J901,0)</f>
        <v>0</v>
      </c>
      <c r="BI901" s="220">
        <f>IF(N901="nulová",J901,0)</f>
        <v>0</v>
      </c>
      <c r="BJ901" s="25" t="s">
        <v>80</v>
      </c>
      <c r="BK901" s="220">
        <f>ROUND(I901*H901,2)</f>
        <v>0</v>
      </c>
      <c r="BL901" s="25" t="s">
        <v>502</v>
      </c>
      <c r="BM901" s="25" t="s">
        <v>5084</v>
      </c>
    </row>
    <row r="902" spans="2:65" s="1" customFormat="1">
      <c r="B902" s="42"/>
      <c r="C902" s="64"/>
      <c r="D902" s="227" t="s">
        <v>506</v>
      </c>
      <c r="E902" s="64"/>
      <c r="F902" s="274" t="s">
        <v>10055</v>
      </c>
      <c r="G902" s="64"/>
      <c r="H902" s="64"/>
      <c r="I902" s="177"/>
      <c r="J902" s="64"/>
      <c r="K902" s="64"/>
      <c r="L902" s="62"/>
      <c r="M902" s="223"/>
      <c r="N902" s="43"/>
      <c r="O902" s="43"/>
      <c r="P902" s="43"/>
      <c r="Q902" s="43"/>
      <c r="R902" s="43"/>
      <c r="S902" s="43"/>
      <c r="T902" s="79"/>
      <c r="AT902" s="25" t="s">
        <v>506</v>
      </c>
      <c r="AU902" s="25" t="s">
        <v>80</v>
      </c>
    </row>
    <row r="903" spans="2:65" s="1" customFormat="1" ht="16.5" customHeight="1">
      <c r="B903" s="42"/>
      <c r="C903" s="209" t="s">
        <v>3129</v>
      </c>
      <c r="D903" s="209" t="s">
        <v>498</v>
      </c>
      <c r="E903" s="210" t="s">
        <v>10006</v>
      </c>
      <c r="F903" s="211" t="s">
        <v>10007</v>
      </c>
      <c r="G903" s="212" t="s">
        <v>9577</v>
      </c>
      <c r="H903" s="213">
        <v>3</v>
      </c>
      <c r="I903" s="214"/>
      <c r="J903" s="215">
        <f>ROUND(I903*H903,2)</f>
        <v>0</v>
      </c>
      <c r="K903" s="211" t="s">
        <v>23</v>
      </c>
      <c r="L903" s="62"/>
      <c r="M903" s="216" t="s">
        <v>23</v>
      </c>
      <c r="N903" s="217" t="s">
        <v>44</v>
      </c>
      <c r="O903" s="43"/>
      <c r="P903" s="218">
        <f>O903*H903</f>
        <v>0</v>
      </c>
      <c r="Q903" s="218">
        <v>4.2</v>
      </c>
      <c r="R903" s="218">
        <f>Q903*H903</f>
        <v>12.600000000000001</v>
      </c>
      <c r="S903" s="218">
        <v>0</v>
      </c>
      <c r="T903" s="219">
        <f>S903*H903</f>
        <v>0</v>
      </c>
      <c r="AR903" s="25" t="s">
        <v>502</v>
      </c>
      <c r="AT903" s="25" t="s">
        <v>498</v>
      </c>
      <c r="AU903" s="25" t="s">
        <v>80</v>
      </c>
      <c r="AY903" s="25" t="s">
        <v>492</v>
      </c>
      <c r="BE903" s="220">
        <f>IF(N903="základní",J903,0)</f>
        <v>0</v>
      </c>
      <c r="BF903" s="220">
        <f>IF(N903="snížená",J903,0)</f>
        <v>0</v>
      </c>
      <c r="BG903" s="220">
        <f>IF(N903="zákl. přenesená",J903,0)</f>
        <v>0</v>
      </c>
      <c r="BH903" s="220">
        <f>IF(N903="sníž. přenesená",J903,0)</f>
        <v>0</v>
      </c>
      <c r="BI903" s="220">
        <f>IF(N903="nulová",J903,0)</f>
        <v>0</v>
      </c>
      <c r="BJ903" s="25" t="s">
        <v>80</v>
      </c>
      <c r="BK903" s="220">
        <f>ROUND(I903*H903,2)</f>
        <v>0</v>
      </c>
      <c r="BL903" s="25" t="s">
        <v>502</v>
      </c>
      <c r="BM903" s="25" t="s">
        <v>5092</v>
      </c>
    </row>
    <row r="904" spans="2:65" s="1" customFormat="1">
      <c r="B904" s="42"/>
      <c r="C904" s="64"/>
      <c r="D904" s="227" t="s">
        <v>506</v>
      </c>
      <c r="E904" s="64"/>
      <c r="F904" s="274" t="s">
        <v>10008</v>
      </c>
      <c r="G904" s="64"/>
      <c r="H904" s="64"/>
      <c r="I904" s="177"/>
      <c r="J904" s="64"/>
      <c r="K904" s="64"/>
      <c r="L904" s="62"/>
      <c r="M904" s="223"/>
      <c r="N904" s="43"/>
      <c r="O904" s="43"/>
      <c r="P904" s="43"/>
      <c r="Q904" s="43"/>
      <c r="R904" s="43"/>
      <c r="S904" s="43"/>
      <c r="T904" s="79"/>
      <c r="AT904" s="25" t="s">
        <v>506</v>
      </c>
      <c r="AU904" s="25" t="s">
        <v>80</v>
      </c>
    </row>
    <row r="905" spans="2:65" s="1" customFormat="1" ht="16.5" customHeight="1">
      <c r="B905" s="42"/>
      <c r="C905" s="209" t="s">
        <v>3136</v>
      </c>
      <c r="D905" s="209" t="s">
        <v>498</v>
      </c>
      <c r="E905" s="210" t="s">
        <v>10056</v>
      </c>
      <c r="F905" s="211" t="s">
        <v>10057</v>
      </c>
      <c r="G905" s="212" t="s">
        <v>9577</v>
      </c>
      <c r="H905" s="213">
        <v>6</v>
      </c>
      <c r="I905" s="214"/>
      <c r="J905" s="215">
        <f>ROUND(I905*H905,2)</f>
        <v>0</v>
      </c>
      <c r="K905" s="211" t="s">
        <v>23</v>
      </c>
      <c r="L905" s="62"/>
      <c r="M905" s="216" t="s">
        <v>23</v>
      </c>
      <c r="N905" s="217" t="s">
        <v>44</v>
      </c>
      <c r="O905" s="43"/>
      <c r="P905" s="218">
        <f>O905*H905</f>
        <v>0</v>
      </c>
      <c r="Q905" s="218">
        <v>3.4</v>
      </c>
      <c r="R905" s="218">
        <f>Q905*H905</f>
        <v>20.399999999999999</v>
      </c>
      <c r="S905" s="218">
        <v>0</v>
      </c>
      <c r="T905" s="219">
        <f>S905*H905</f>
        <v>0</v>
      </c>
      <c r="AR905" s="25" t="s">
        <v>502</v>
      </c>
      <c r="AT905" s="25" t="s">
        <v>498</v>
      </c>
      <c r="AU905" s="25" t="s">
        <v>80</v>
      </c>
      <c r="AY905" s="25" t="s">
        <v>492</v>
      </c>
      <c r="BE905" s="220">
        <f>IF(N905="základní",J905,0)</f>
        <v>0</v>
      </c>
      <c r="BF905" s="220">
        <f>IF(N905="snížená",J905,0)</f>
        <v>0</v>
      </c>
      <c r="BG905" s="220">
        <f>IF(N905="zákl. přenesená",J905,0)</f>
        <v>0</v>
      </c>
      <c r="BH905" s="220">
        <f>IF(N905="sníž. přenesená",J905,0)</f>
        <v>0</v>
      </c>
      <c r="BI905" s="220">
        <f>IF(N905="nulová",J905,0)</f>
        <v>0</v>
      </c>
      <c r="BJ905" s="25" t="s">
        <v>80</v>
      </c>
      <c r="BK905" s="220">
        <f>ROUND(I905*H905,2)</f>
        <v>0</v>
      </c>
      <c r="BL905" s="25" t="s">
        <v>502</v>
      </c>
      <c r="BM905" s="25" t="s">
        <v>5100</v>
      </c>
    </row>
    <row r="906" spans="2:65" s="1" customFormat="1">
      <c r="B906" s="42"/>
      <c r="C906" s="64"/>
      <c r="D906" s="227" t="s">
        <v>506</v>
      </c>
      <c r="E906" s="64"/>
      <c r="F906" s="274" t="s">
        <v>10058</v>
      </c>
      <c r="G906" s="64"/>
      <c r="H906" s="64"/>
      <c r="I906" s="177"/>
      <c r="J906" s="64"/>
      <c r="K906" s="64"/>
      <c r="L906" s="62"/>
      <c r="M906" s="223"/>
      <c r="N906" s="43"/>
      <c r="O906" s="43"/>
      <c r="P906" s="43"/>
      <c r="Q906" s="43"/>
      <c r="R906" s="43"/>
      <c r="S906" s="43"/>
      <c r="T906" s="79"/>
      <c r="AT906" s="25" t="s">
        <v>506</v>
      </c>
      <c r="AU906" s="25" t="s">
        <v>80</v>
      </c>
    </row>
    <row r="907" spans="2:65" s="1" customFormat="1" ht="16.5" customHeight="1">
      <c r="B907" s="42"/>
      <c r="C907" s="209" t="s">
        <v>3143</v>
      </c>
      <c r="D907" s="209" t="s">
        <v>498</v>
      </c>
      <c r="E907" s="210" t="s">
        <v>10059</v>
      </c>
      <c r="F907" s="211" t="s">
        <v>10060</v>
      </c>
      <c r="G907" s="212" t="s">
        <v>9577</v>
      </c>
      <c r="H907" s="213">
        <v>6</v>
      </c>
      <c r="I907" s="214"/>
      <c r="J907" s="215">
        <f>ROUND(I907*H907,2)</f>
        <v>0</v>
      </c>
      <c r="K907" s="211" t="s">
        <v>23</v>
      </c>
      <c r="L907" s="62"/>
      <c r="M907" s="216" t="s">
        <v>23</v>
      </c>
      <c r="N907" s="217" t="s">
        <v>44</v>
      </c>
      <c r="O907" s="43"/>
      <c r="P907" s="218">
        <f>O907*H907</f>
        <v>0</v>
      </c>
      <c r="Q907" s="218">
        <v>2.7</v>
      </c>
      <c r="R907" s="218">
        <f>Q907*H907</f>
        <v>16.200000000000003</v>
      </c>
      <c r="S907" s="218">
        <v>0</v>
      </c>
      <c r="T907" s="219">
        <f>S907*H907</f>
        <v>0</v>
      </c>
      <c r="AR907" s="25" t="s">
        <v>502</v>
      </c>
      <c r="AT907" s="25" t="s">
        <v>498</v>
      </c>
      <c r="AU907" s="25" t="s">
        <v>80</v>
      </c>
      <c r="AY907" s="25" t="s">
        <v>492</v>
      </c>
      <c r="BE907" s="220">
        <f>IF(N907="základní",J907,0)</f>
        <v>0</v>
      </c>
      <c r="BF907" s="220">
        <f>IF(N907="snížená",J907,0)</f>
        <v>0</v>
      </c>
      <c r="BG907" s="220">
        <f>IF(N907="zákl. přenesená",J907,0)</f>
        <v>0</v>
      </c>
      <c r="BH907" s="220">
        <f>IF(N907="sníž. přenesená",J907,0)</f>
        <v>0</v>
      </c>
      <c r="BI907" s="220">
        <f>IF(N907="nulová",J907,0)</f>
        <v>0</v>
      </c>
      <c r="BJ907" s="25" t="s">
        <v>80</v>
      </c>
      <c r="BK907" s="220">
        <f>ROUND(I907*H907,2)</f>
        <v>0</v>
      </c>
      <c r="BL907" s="25" t="s">
        <v>502</v>
      </c>
      <c r="BM907" s="25" t="s">
        <v>5108</v>
      </c>
    </row>
    <row r="908" spans="2:65" s="1" customFormat="1">
      <c r="B908" s="42"/>
      <c r="C908" s="64"/>
      <c r="D908" s="227" t="s">
        <v>506</v>
      </c>
      <c r="E908" s="64"/>
      <c r="F908" s="274" t="s">
        <v>10061</v>
      </c>
      <c r="G908" s="64"/>
      <c r="H908" s="64"/>
      <c r="I908" s="177"/>
      <c r="J908" s="64"/>
      <c r="K908" s="64"/>
      <c r="L908" s="62"/>
      <c r="M908" s="223"/>
      <c r="N908" s="43"/>
      <c r="O908" s="43"/>
      <c r="P908" s="43"/>
      <c r="Q908" s="43"/>
      <c r="R908" s="43"/>
      <c r="S908" s="43"/>
      <c r="T908" s="79"/>
      <c r="AT908" s="25" t="s">
        <v>506</v>
      </c>
      <c r="AU908" s="25" t="s">
        <v>80</v>
      </c>
    </row>
    <row r="909" spans="2:65" s="1" customFormat="1" ht="16.5" customHeight="1">
      <c r="B909" s="42"/>
      <c r="C909" s="209" t="s">
        <v>3149</v>
      </c>
      <c r="D909" s="209" t="s">
        <v>498</v>
      </c>
      <c r="E909" s="210" t="s">
        <v>10062</v>
      </c>
      <c r="F909" s="211" t="s">
        <v>9790</v>
      </c>
      <c r="G909" s="212" t="s">
        <v>9577</v>
      </c>
      <c r="H909" s="213">
        <v>2</v>
      </c>
      <c r="I909" s="214"/>
      <c r="J909" s="215">
        <f>ROUND(I909*H909,2)</f>
        <v>0</v>
      </c>
      <c r="K909" s="211" t="s">
        <v>23</v>
      </c>
      <c r="L909" s="62"/>
      <c r="M909" s="216" t="s">
        <v>23</v>
      </c>
      <c r="N909" s="217" t="s">
        <v>44</v>
      </c>
      <c r="O909" s="43"/>
      <c r="P909" s="218">
        <f>O909*H909</f>
        <v>0</v>
      </c>
      <c r="Q909" s="218">
        <v>33</v>
      </c>
      <c r="R909" s="218">
        <f>Q909*H909</f>
        <v>66</v>
      </c>
      <c r="S909" s="218">
        <v>0</v>
      </c>
      <c r="T909" s="219">
        <f>S909*H909</f>
        <v>0</v>
      </c>
      <c r="AR909" s="25" t="s">
        <v>502</v>
      </c>
      <c r="AT909" s="25" t="s">
        <v>498</v>
      </c>
      <c r="AU909" s="25" t="s">
        <v>80</v>
      </c>
      <c r="AY909" s="25" t="s">
        <v>492</v>
      </c>
      <c r="BE909" s="220">
        <f>IF(N909="základní",J909,0)</f>
        <v>0</v>
      </c>
      <c r="BF909" s="220">
        <f>IF(N909="snížená",J909,0)</f>
        <v>0</v>
      </c>
      <c r="BG909" s="220">
        <f>IF(N909="zákl. přenesená",J909,0)</f>
        <v>0</v>
      </c>
      <c r="BH909" s="220">
        <f>IF(N909="sníž. přenesená",J909,0)</f>
        <v>0</v>
      </c>
      <c r="BI909" s="220">
        <f>IF(N909="nulová",J909,0)</f>
        <v>0</v>
      </c>
      <c r="BJ909" s="25" t="s">
        <v>80</v>
      </c>
      <c r="BK909" s="220">
        <f>ROUND(I909*H909,2)</f>
        <v>0</v>
      </c>
      <c r="BL909" s="25" t="s">
        <v>502</v>
      </c>
      <c r="BM909" s="25" t="s">
        <v>5119</v>
      </c>
    </row>
    <row r="910" spans="2:65" s="1" customFormat="1">
      <c r="B910" s="42"/>
      <c r="C910" s="64"/>
      <c r="D910" s="227" t="s">
        <v>506</v>
      </c>
      <c r="E910" s="64"/>
      <c r="F910" s="274" t="s">
        <v>9790</v>
      </c>
      <c r="G910" s="64"/>
      <c r="H910" s="64"/>
      <c r="I910" s="177"/>
      <c r="J910" s="64"/>
      <c r="K910" s="64"/>
      <c r="L910" s="62"/>
      <c r="M910" s="223"/>
      <c r="N910" s="43"/>
      <c r="O910" s="43"/>
      <c r="P910" s="43"/>
      <c r="Q910" s="43"/>
      <c r="R910" s="43"/>
      <c r="S910" s="43"/>
      <c r="T910" s="79"/>
      <c r="AT910" s="25" t="s">
        <v>506</v>
      </c>
      <c r="AU910" s="25" t="s">
        <v>80</v>
      </c>
    </row>
    <row r="911" spans="2:65" s="1" customFormat="1" ht="16.5" customHeight="1">
      <c r="B911" s="42"/>
      <c r="C911" s="209" t="s">
        <v>3156</v>
      </c>
      <c r="D911" s="209" t="s">
        <v>498</v>
      </c>
      <c r="E911" s="210" t="s">
        <v>9888</v>
      </c>
      <c r="F911" s="211" t="s">
        <v>9889</v>
      </c>
      <c r="G911" s="212" t="s">
        <v>9577</v>
      </c>
      <c r="H911" s="213">
        <v>81</v>
      </c>
      <c r="I911" s="214"/>
      <c r="J911" s="215">
        <f>ROUND(I911*H911,2)</f>
        <v>0</v>
      </c>
      <c r="K911" s="211" t="s">
        <v>23</v>
      </c>
      <c r="L911" s="62"/>
      <c r="M911" s="216" t="s">
        <v>23</v>
      </c>
      <c r="N911" s="217" t="s">
        <v>44</v>
      </c>
      <c r="O911" s="43"/>
      <c r="P911" s="218">
        <f>O911*H911</f>
        <v>0</v>
      </c>
      <c r="Q911" s="218">
        <v>17</v>
      </c>
      <c r="R911" s="218">
        <f>Q911*H911</f>
        <v>1377</v>
      </c>
      <c r="S911" s="218">
        <v>0</v>
      </c>
      <c r="T911" s="219">
        <f>S911*H911</f>
        <v>0</v>
      </c>
      <c r="AR911" s="25" t="s">
        <v>502</v>
      </c>
      <c r="AT911" s="25" t="s">
        <v>498</v>
      </c>
      <c r="AU911" s="25" t="s">
        <v>80</v>
      </c>
      <c r="AY911" s="25" t="s">
        <v>492</v>
      </c>
      <c r="BE911" s="220">
        <f>IF(N911="základní",J911,0)</f>
        <v>0</v>
      </c>
      <c r="BF911" s="220">
        <f>IF(N911="snížená",J911,0)</f>
        <v>0</v>
      </c>
      <c r="BG911" s="220">
        <f>IF(N911="zákl. přenesená",J911,0)</f>
        <v>0</v>
      </c>
      <c r="BH911" s="220">
        <f>IF(N911="sníž. přenesená",J911,0)</f>
        <v>0</v>
      </c>
      <c r="BI911" s="220">
        <f>IF(N911="nulová",J911,0)</f>
        <v>0</v>
      </c>
      <c r="BJ911" s="25" t="s">
        <v>80</v>
      </c>
      <c r="BK911" s="220">
        <f>ROUND(I911*H911,2)</f>
        <v>0</v>
      </c>
      <c r="BL911" s="25" t="s">
        <v>502</v>
      </c>
      <c r="BM911" s="25" t="s">
        <v>5127</v>
      </c>
    </row>
    <row r="912" spans="2:65" s="1" customFormat="1">
      <c r="B912" s="42"/>
      <c r="C912" s="64"/>
      <c r="D912" s="227" t="s">
        <v>506</v>
      </c>
      <c r="E912" s="64"/>
      <c r="F912" s="274" t="s">
        <v>9889</v>
      </c>
      <c r="G912" s="64"/>
      <c r="H912" s="64"/>
      <c r="I912" s="177"/>
      <c r="J912" s="64"/>
      <c r="K912" s="64"/>
      <c r="L912" s="62"/>
      <c r="M912" s="223"/>
      <c r="N912" s="43"/>
      <c r="O912" s="43"/>
      <c r="P912" s="43"/>
      <c r="Q912" s="43"/>
      <c r="R912" s="43"/>
      <c r="S912" s="43"/>
      <c r="T912" s="79"/>
      <c r="AT912" s="25" t="s">
        <v>506</v>
      </c>
      <c r="AU912" s="25" t="s">
        <v>80</v>
      </c>
    </row>
    <row r="913" spans="2:65" s="1" customFormat="1" ht="16.5" customHeight="1">
      <c r="B913" s="42"/>
      <c r="C913" s="209" t="s">
        <v>3162</v>
      </c>
      <c r="D913" s="209" t="s">
        <v>498</v>
      </c>
      <c r="E913" s="210" t="s">
        <v>9886</v>
      </c>
      <c r="F913" s="211" t="s">
        <v>9887</v>
      </c>
      <c r="G913" s="212" t="s">
        <v>9577</v>
      </c>
      <c r="H913" s="213">
        <v>31</v>
      </c>
      <c r="I913" s="214"/>
      <c r="J913" s="215">
        <f>ROUND(I913*H913,2)</f>
        <v>0</v>
      </c>
      <c r="K913" s="211" t="s">
        <v>23</v>
      </c>
      <c r="L913" s="62"/>
      <c r="M913" s="216" t="s">
        <v>23</v>
      </c>
      <c r="N913" s="217" t="s">
        <v>44</v>
      </c>
      <c r="O913" s="43"/>
      <c r="P913" s="218">
        <f>O913*H913</f>
        <v>0</v>
      </c>
      <c r="Q913" s="218">
        <v>14</v>
      </c>
      <c r="R913" s="218">
        <f>Q913*H913</f>
        <v>434</v>
      </c>
      <c r="S913" s="218">
        <v>0</v>
      </c>
      <c r="T913" s="219">
        <f>S913*H913</f>
        <v>0</v>
      </c>
      <c r="AR913" s="25" t="s">
        <v>502</v>
      </c>
      <c r="AT913" s="25" t="s">
        <v>498</v>
      </c>
      <c r="AU913" s="25" t="s">
        <v>80</v>
      </c>
      <c r="AY913" s="25" t="s">
        <v>492</v>
      </c>
      <c r="BE913" s="220">
        <f>IF(N913="základní",J913,0)</f>
        <v>0</v>
      </c>
      <c r="BF913" s="220">
        <f>IF(N913="snížená",J913,0)</f>
        <v>0</v>
      </c>
      <c r="BG913" s="220">
        <f>IF(N913="zákl. přenesená",J913,0)</f>
        <v>0</v>
      </c>
      <c r="BH913" s="220">
        <f>IF(N913="sníž. přenesená",J913,0)</f>
        <v>0</v>
      </c>
      <c r="BI913" s="220">
        <f>IF(N913="nulová",J913,0)</f>
        <v>0</v>
      </c>
      <c r="BJ913" s="25" t="s">
        <v>80</v>
      </c>
      <c r="BK913" s="220">
        <f>ROUND(I913*H913,2)</f>
        <v>0</v>
      </c>
      <c r="BL913" s="25" t="s">
        <v>502</v>
      </c>
      <c r="BM913" s="25" t="s">
        <v>5135</v>
      </c>
    </row>
    <row r="914" spans="2:65" s="1" customFormat="1">
      <c r="B914" s="42"/>
      <c r="C914" s="64"/>
      <c r="D914" s="227" t="s">
        <v>506</v>
      </c>
      <c r="E914" s="64"/>
      <c r="F914" s="274" t="s">
        <v>9887</v>
      </c>
      <c r="G914" s="64"/>
      <c r="H914" s="64"/>
      <c r="I914" s="177"/>
      <c r="J914" s="64"/>
      <c r="K914" s="64"/>
      <c r="L914" s="62"/>
      <c r="M914" s="223"/>
      <c r="N914" s="43"/>
      <c r="O914" s="43"/>
      <c r="P914" s="43"/>
      <c r="Q914" s="43"/>
      <c r="R914" s="43"/>
      <c r="S914" s="43"/>
      <c r="T914" s="79"/>
      <c r="AT914" s="25" t="s">
        <v>506</v>
      </c>
      <c r="AU914" s="25" t="s">
        <v>80</v>
      </c>
    </row>
    <row r="915" spans="2:65" s="1" customFormat="1" ht="16.5" customHeight="1">
      <c r="B915" s="42"/>
      <c r="C915" s="209" t="s">
        <v>3168</v>
      </c>
      <c r="D915" s="209" t="s">
        <v>498</v>
      </c>
      <c r="E915" s="210" t="s">
        <v>10009</v>
      </c>
      <c r="F915" s="211" t="s">
        <v>10010</v>
      </c>
      <c r="G915" s="212" t="s">
        <v>9577</v>
      </c>
      <c r="H915" s="213">
        <v>51</v>
      </c>
      <c r="I915" s="214"/>
      <c r="J915" s="215">
        <f>ROUND(I915*H915,2)</f>
        <v>0</v>
      </c>
      <c r="K915" s="211" t="s">
        <v>23</v>
      </c>
      <c r="L915" s="62"/>
      <c r="M915" s="216" t="s">
        <v>23</v>
      </c>
      <c r="N915" s="217" t="s">
        <v>44</v>
      </c>
      <c r="O915" s="43"/>
      <c r="P915" s="218">
        <f>O915*H915</f>
        <v>0</v>
      </c>
      <c r="Q915" s="218">
        <v>9.0909090909090899</v>
      </c>
      <c r="R915" s="218">
        <f>Q915*H915</f>
        <v>463.63636363636357</v>
      </c>
      <c r="S915" s="218">
        <v>0</v>
      </c>
      <c r="T915" s="219">
        <f>S915*H915</f>
        <v>0</v>
      </c>
      <c r="AR915" s="25" t="s">
        <v>502</v>
      </c>
      <c r="AT915" s="25" t="s">
        <v>498</v>
      </c>
      <c r="AU915" s="25" t="s">
        <v>80</v>
      </c>
      <c r="AY915" s="25" t="s">
        <v>492</v>
      </c>
      <c r="BE915" s="220">
        <f>IF(N915="základní",J915,0)</f>
        <v>0</v>
      </c>
      <c r="BF915" s="220">
        <f>IF(N915="snížená",J915,0)</f>
        <v>0</v>
      </c>
      <c r="BG915" s="220">
        <f>IF(N915="zákl. přenesená",J915,0)</f>
        <v>0</v>
      </c>
      <c r="BH915" s="220">
        <f>IF(N915="sníž. přenesená",J915,0)</f>
        <v>0</v>
      </c>
      <c r="BI915" s="220">
        <f>IF(N915="nulová",J915,0)</f>
        <v>0</v>
      </c>
      <c r="BJ915" s="25" t="s">
        <v>80</v>
      </c>
      <c r="BK915" s="220">
        <f>ROUND(I915*H915,2)</f>
        <v>0</v>
      </c>
      <c r="BL915" s="25" t="s">
        <v>502</v>
      </c>
      <c r="BM915" s="25" t="s">
        <v>5144</v>
      </c>
    </row>
    <row r="916" spans="2:65" s="1" customFormat="1">
      <c r="B916" s="42"/>
      <c r="C916" s="64"/>
      <c r="D916" s="221" t="s">
        <v>506</v>
      </c>
      <c r="E916" s="64"/>
      <c r="F916" s="222" t="s">
        <v>10010</v>
      </c>
      <c r="G916" s="64"/>
      <c r="H916" s="64"/>
      <c r="I916" s="177"/>
      <c r="J916" s="64"/>
      <c r="K916" s="64"/>
      <c r="L916" s="62"/>
      <c r="M916" s="223"/>
      <c r="N916" s="43"/>
      <c r="O916" s="43"/>
      <c r="P916" s="43"/>
      <c r="Q916" s="43"/>
      <c r="R916" s="43"/>
      <c r="S916" s="43"/>
      <c r="T916" s="79"/>
      <c r="AT916" s="25" t="s">
        <v>506</v>
      </c>
      <c r="AU916" s="25" t="s">
        <v>80</v>
      </c>
    </row>
    <row r="917" spans="2:65" s="11" customFormat="1" ht="37.35" customHeight="1">
      <c r="B917" s="192"/>
      <c r="C917" s="193"/>
      <c r="D917" s="206" t="s">
        <v>72</v>
      </c>
      <c r="E917" s="290" t="s">
        <v>4894</v>
      </c>
      <c r="F917" s="290" t="s">
        <v>10063</v>
      </c>
      <c r="G917" s="193"/>
      <c r="H917" s="193"/>
      <c r="I917" s="196"/>
      <c r="J917" s="291">
        <f>BK917</f>
        <v>0</v>
      </c>
      <c r="K917" s="193"/>
      <c r="L917" s="198"/>
      <c r="M917" s="199"/>
      <c r="N917" s="200"/>
      <c r="O917" s="200"/>
      <c r="P917" s="201">
        <f>SUM(P918:P943)</f>
        <v>0</v>
      </c>
      <c r="Q917" s="200"/>
      <c r="R917" s="201">
        <f>SUM(R918:R943)</f>
        <v>3430.6</v>
      </c>
      <c r="S917" s="200"/>
      <c r="T917" s="202">
        <f>SUM(T918:T943)</f>
        <v>0</v>
      </c>
      <c r="AR917" s="203" t="s">
        <v>80</v>
      </c>
      <c r="AT917" s="204" t="s">
        <v>72</v>
      </c>
      <c r="AU917" s="204" t="s">
        <v>73</v>
      </c>
      <c r="AY917" s="203" t="s">
        <v>492</v>
      </c>
      <c r="BK917" s="205">
        <f>SUM(BK918:BK943)</f>
        <v>0</v>
      </c>
    </row>
    <row r="918" spans="2:65" s="1" customFormat="1" ht="16.5" customHeight="1">
      <c r="B918" s="42"/>
      <c r="C918" s="209" t="s">
        <v>3174</v>
      </c>
      <c r="D918" s="209" t="s">
        <v>498</v>
      </c>
      <c r="E918" s="210" t="s">
        <v>10043</v>
      </c>
      <c r="F918" s="211" t="s">
        <v>9562</v>
      </c>
      <c r="G918" s="212" t="s">
        <v>2537</v>
      </c>
      <c r="H918" s="213">
        <v>1</v>
      </c>
      <c r="I918" s="214"/>
      <c r="J918" s="215">
        <f>ROUND(I918*H918,2)</f>
        <v>0</v>
      </c>
      <c r="K918" s="211" t="s">
        <v>23</v>
      </c>
      <c r="L918" s="62"/>
      <c r="M918" s="216" t="s">
        <v>23</v>
      </c>
      <c r="N918" s="217" t="s">
        <v>44</v>
      </c>
      <c r="O918" s="43"/>
      <c r="P918" s="218">
        <f>O918*H918</f>
        <v>0</v>
      </c>
      <c r="Q918" s="218">
        <v>1275</v>
      </c>
      <c r="R918" s="218">
        <f>Q918*H918</f>
        <v>1275</v>
      </c>
      <c r="S918" s="218">
        <v>0</v>
      </c>
      <c r="T918" s="219">
        <f>S918*H918</f>
        <v>0</v>
      </c>
      <c r="AR918" s="25" t="s">
        <v>502</v>
      </c>
      <c r="AT918" s="25" t="s">
        <v>498</v>
      </c>
      <c r="AU918" s="25" t="s">
        <v>80</v>
      </c>
      <c r="AY918" s="25" t="s">
        <v>492</v>
      </c>
      <c r="BE918" s="220">
        <f>IF(N918="základní",J918,0)</f>
        <v>0</v>
      </c>
      <c r="BF918" s="220">
        <f>IF(N918="snížená",J918,0)</f>
        <v>0</v>
      </c>
      <c r="BG918" s="220">
        <f>IF(N918="zákl. přenesená",J918,0)</f>
        <v>0</v>
      </c>
      <c r="BH918" s="220">
        <f>IF(N918="sníž. přenesená",J918,0)</f>
        <v>0</v>
      </c>
      <c r="BI918" s="220">
        <f>IF(N918="nulová",J918,0)</f>
        <v>0</v>
      </c>
      <c r="BJ918" s="25" t="s">
        <v>80</v>
      </c>
      <c r="BK918" s="220">
        <f>ROUND(I918*H918,2)</f>
        <v>0</v>
      </c>
      <c r="BL918" s="25" t="s">
        <v>502</v>
      </c>
      <c r="BM918" s="25" t="s">
        <v>5152</v>
      </c>
    </row>
    <row r="919" spans="2:65" s="1" customFormat="1">
      <c r="B919" s="42"/>
      <c r="C919" s="64"/>
      <c r="D919" s="221" t="s">
        <v>506</v>
      </c>
      <c r="E919" s="64"/>
      <c r="F919" s="222" t="s">
        <v>9562</v>
      </c>
      <c r="G919" s="64"/>
      <c r="H919" s="64"/>
      <c r="I919" s="177"/>
      <c r="J919" s="64"/>
      <c r="K919" s="64"/>
      <c r="L919" s="62"/>
      <c r="M919" s="223"/>
      <c r="N919" s="43"/>
      <c r="O919" s="43"/>
      <c r="P919" s="43"/>
      <c r="Q919" s="43"/>
      <c r="R919" s="43"/>
      <c r="S919" s="43"/>
      <c r="T919" s="79"/>
      <c r="AT919" s="25" t="s">
        <v>506</v>
      </c>
      <c r="AU919" s="25" t="s">
        <v>80</v>
      </c>
    </row>
    <row r="920" spans="2:65" s="1" customFormat="1" ht="24">
      <c r="B920" s="42"/>
      <c r="C920" s="64"/>
      <c r="D920" s="227" t="s">
        <v>2254</v>
      </c>
      <c r="E920" s="64"/>
      <c r="F920" s="273" t="s">
        <v>9563</v>
      </c>
      <c r="G920" s="64"/>
      <c r="H920" s="64"/>
      <c r="I920" s="177"/>
      <c r="J920" s="64"/>
      <c r="K920" s="64"/>
      <c r="L920" s="62"/>
      <c r="M920" s="223"/>
      <c r="N920" s="43"/>
      <c r="O920" s="43"/>
      <c r="P920" s="43"/>
      <c r="Q920" s="43"/>
      <c r="R920" s="43"/>
      <c r="S920" s="43"/>
      <c r="T920" s="79"/>
      <c r="AT920" s="25" t="s">
        <v>2254</v>
      </c>
      <c r="AU920" s="25" t="s">
        <v>80</v>
      </c>
    </row>
    <row r="921" spans="2:65" s="1" customFormat="1" ht="16.5" customHeight="1">
      <c r="B921" s="42"/>
      <c r="C921" s="209" t="s">
        <v>3180</v>
      </c>
      <c r="D921" s="209" t="s">
        <v>498</v>
      </c>
      <c r="E921" s="210" t="s">
        <v>10013</v>
      </c>
      <c r="F921" s="211" t="s">
        <v>9768</v>
      </c>
      <c r="G921" s="212" t="s">
        <v>2537</v>
      </c>
      <c r="H921" s="213">
        <v>2</v>
      </c>
      <c r="I921" s="214"/>
      <c r="J921" s="215">
        <f>ROUND(I921*H921,2)</f>
        <v>0</v>
      </c>
      <c r="K921" s="211" t="s">
        <v>23</v>
      </c>
      <c r="L921" s="62"/>
      <c r="M921" s="216" t="s">
        <v>23</v>
      </c>
      <c r="N921" s="217" t="s">
        <v>44</v>
      </c>
      <c r="O921" s="43"/>
      <c r="P921" s="218">
        <f>O921*H921</f>
        <v>0</v>
      </c>
      <c r="Q921" s="218">
        <v>96</v>
      </c>
      <c r="R921" s="218">
        <f>Q921*H921</f>
        <v>192</v>
      </c>
      <c r="S921" s="218">
        <v>0</v>
      </c>
      <c r="T921" s="219">
        <f>S921*H921</f>
        <v>0</v>
      </c>
      <c r="AR921" s="25" t="s">
        <v>502</v>
      </c>
      <c r="AT921" s="25" t="s">
        <v>498</v>
      </c>
      <c r="AU921" s="25" t="s">
        <v>80</v>
      </c>
      <c r="AY921" s="25" t="s">
        <v>492</v>
      </c>
      <c r="BE921" s="220">
        <f>IF(N921="základní",J921,0)</f>
        <v>0</v>
      </c>
      <c r="BF921" s="220">
        <f>IF(N921="snížená",J921,0)</f>
        <v>0</v>
      </c>
      <c r="BG921" s="220">
        <f>IF(N921="zákl. přenesená",J921,0)</f>
        <v>0</v>
      </c>
      <c r="BH921" s="220">
        <f>IF(N921="sníž. přenesená",J921,0)</f>
        <v>0</v>
      </c>
      <c r="BI921" s="220">
        <f>IF(N921="nulová",J921,0)</f>
        <v>0</v>
      </c>
      <c r="BJ921" s="25" t="s">
        <v>80</v>
      </c>
      <c r="BK921" s="220">
        <f>ROUND(I921*H921,2)</f>
        <v>0</v>
      </c>
      <c r="BL921" s="25" t="s">
        <v>502</v>
      </c>
      <c r="BM921" s="25" t="s">
        <v>5162</v>
      </c>
    </row>
    <row r="922" spans="2:65" s="1" customFormat="1">
      <c r="B922" s="42"/>
      <c r="C922" s="64"/>
      <c r="D922" s="221" t="s">
        <v>506</v>
      </c>
      <c r="E922" s="64"/>
      <c r="F922" s="222" t="s">
        <v>9768</v>
      </c>
      <c r="G922" s="64"/>
      <c r="H922" s="64"/>
      <c r="I922" s="177"/>
      <c r="J922" s="64"/>
      <c r="K922" s="64"/>
      <c r="L922" s="62"/>
      <c r="M922" s="223"/>
      <c r="N922" s="43"/>
      <c r="O922" s="43"/>
      <c r="P922" s="43"/>
      <c r="Q922" s="43"/>
      <c r="R922" s="43"/>
      <c r="S922" s="43"/>
      <c r="T922" s="79"/>
      <c r="AT922" s="25" t="s">
        <v>506</v>
      </c>
      <c r="AU922" s="25" t="s">
        <v>80</v>
      </c>
    </row>
    <row r="923" spans="2:65" s="1" customFormat="1" ht="36">
      <c r="B923" s="42"/>
      <c r="C923" s="64"/>
      <c r="D923" s="227" t="s">
        <v>2254</v>
      </c>
      <c r="E923" s="64"/>
      <c r="F923" s="273" t="s">
        <v>9795</v>
      </c>
      <c r="G923" s="64"/>
      <c r="H923" s="64"/>
      <c r="I923" s="177"/>
      <c r="J923" s="64"/>
      <c r="K923" s="64"/>
      <c r="L923" s="62"/>
      <c r="M923" s="223"/>
      <c r="N923" s="43"/>
      <c r="O923" s="43"/>
      <c r="P923" s="43"/>
      <c r="Q923" s="43"/>
      <c r="R923" s="43"/>
      <c r="S923" s="43"/>
      <c r="T923" s="79"/>
      <c r="AT923" s="25" t="s">
        <v>2254</v>
      </c>
      <c r="AU923" s="25" t="s">
        <v>80</v>
      </c>
    </row>
    <row r="924" spans="2:65" s="1" customFormat="1" ht="16.5" customHeight="1">
      <c r="B924" s="42"/>
      <c r="C924" s="209" t="s">
        <v>3188</v>
      </c>
      <c r="D924" s="209" t="s">
        <v>498</v>
      </c>
      <c r="E924" s="210" t="s">
        <v>9770</v>
      </c>
      <c r="F924" s="211" t="s">
        <v>9771</v>
      </c>
      <c r="G924" s="212" t="s">
        <v>2537</v>
      </c>
      <c r="H924" s="213">
        <v>2</v>
      </c>
      <c r="I924" s="214"/>
      <c r="J924" s="215">
        <f>ROUND(I924*H924,2)</f>
        <v>0</v>
      </c>
      <c r="K924" s="211" t="s">
        <v>23</v>
      </c>
      <c r="L924" s="62"/>
      <c r="M924" s="216" t="s">
        <v>23</v>
      </c>
      <c r="N924" s="217" t="s">
        <v>44</v>
      </c>
      <c r="O924" s="43"/>
      <c r="P924" s="218">
        <f>O924*H924</f>
        <v>0</v>
      </c>
      <c r="Q924" s="218">
        <v>0</v>
      </c>
      <c r="R924" s="218">
        <f>Q924*H924</f>
        <v>0</v>
      </c>
      <c r="S924" s="218">
        <v>0</v>
      </c>
      <c r="T924" s="219">
        <f>S924*H924</f>
        <v>0</v>
      </c>
      <c r="AR924" s="25" t="s">
        <v>502</v>
      </c>
      <c r="AT924" s="25" t="s">
        <v>498</v>
      </c>
      <c r="AU924" s="25" t="s">
        <v>80</v>
      </c>
      <c r="AY924" s="25" t="s">
        <v>492</v>
      </c>
      <c r="BE924" s="220">
        <f>IF(N924="základní",J924,0)</f>
        <v>0</v>
      </c>
      <c r="BF924" s="220">
        <f>IF(N924="snížená",J924,0)</f>
        <v>0</v>
      </c>
      <c r="BG924" s="220">
        <f>IF(N924="zákl. přenesená",J924,0)</f>
        <v>0</v>
      </c>
      <c r="BH924" s="220">
        <f>IF(N924="sníž. přenesená",J924,0)</f>
        <v>0</v>
      </c>
      <c r="BI924" s="220">
        <f>IF(N924="nulová",J924,0)</f>
        <v>0</v>
      </c>
      <c r="BJ924" s="25" t="s">
        <v>80</v>
      </c>
      <c r="BK924" s="220">
        <f>ROUND(I924*H924,2)</f>
        <v>0</v>
      </c>
      <c r="BL924" s="25" t="s">
        <v>502</v>
      </c>
      <c r="BM924" s="25" t="s">
        <v>5170</v>
      </c>
    </row>
    <row r="925" spans="2:65" s="1" customFormat="1">
      <c r="B925" s="42"/>
      <c r="C925" s="64"/>
      <c r="D925" s="221" t="s">
        <v>506</v>
      </c>
      <c r="E925" s="64"/>
      <c r="F925" s="222" t="s">
        <v>9771</v>
      </c>
      <c r="G925" s="64"/>
      <c r="H925" s="64"/>
      <c r="I925" s="177"/>
      <c r="J925" s="64"/>
      <c r="K925" s="64"/>
      <c r="L925" s="62"/>
      <c r="M925" s="223"/>
      <c r="N925" s="43"/>
      <c r="O925" s="43"/>
      <c r="P925" s="43"/>
      <c r="Q925" s="43"/>
      <c r="R925" s="43"/>
      <c r="S925" s="43"/>
      <c r="T925" s="79"/>
      <c r="AT925" s="25" t="s">
        <v>506</v>
      </c>
      <c r="AU925" s="25" t="s">
        <v>80</v>
      </c>
    </row>
    <row r="926" spans="2:65" s="1" customFormat="1" ht="24">
      <c r="B926" s="42"/>
      <c r="C926" s="64"/>
      <c r="D926" s="227" t="s">
        <v>2254</v>
      </c>
      <c r="E926" s="64"/>
      <c r="F926" s="273" t="s">
        <v>9772</v>
      </c>
      <c r="G926" s="64"/>
      <c r="H926" s="64"/>
      <c r="I926" s="177"/>
      <c r="J926" s="64"/>
      <c r="K926" s="64"/>
      <c r="L926" s="62"/>
      <c r="M926" s="223"/>
      <c r="N926" s="43"/>
      <c r="O926" s="43"/>
      <c r="P926" s="43"/>
      <c r="Q926" s="43"/>
      <c r="R926" s="43"/>
      <c r="S926" s="43"/>
      <c r="T926" s="79"/>
      <c r="AT926" s="25" t="s">
        <v>2254</v>
      </c>
      <c r="AU926" s="25" t="s">
        <v>80</v>
      </c>
    </row>
    <row r="927" spans="2:65" s="1" customFormat="1" ht="16.5" customHeight="1">
      <c r="B927" s="42"/>
      <c r="C927" s="209" t="s">
        <v>3198</v>
      </c>
      <c r="D927" s="209" t="s">
        <v>498</v>
      </c>
      <c r="E927" s="210" t="s">
        <v>9773</v>
      </c>
      <c r="F927" s="211" t="s">
        <v>9774</v>
      </c>
      <c r="G927" s="212" t="s">
        <v>9577</v>
      </c>
      <c r="H927" s="213">
        <v>18</v>
      </c>
      <c r="I927" s="214"/>
      <c r="J927" s="215">
        <f>ROUND(I927*H927,2)</f>
        <v>0</v>
      </c>
      <c r="K927" s="211" t="s">
        <v>23</v>
      </c>
      <c r="L927" s="62"/>
      <c r="M927" s="216" t="s">
        <v>23</v>
      </c>
      <c r="N927" s="217" t="s">
        <v>44</v>
      </c>
      <c r="O927" s="43"/>
      <c r="P927" s="218">
        <f>O927*H927</f>
        <v>0</v>
      </c>
      <c r="Q927" s="218">
        <v>1</v>
      </c>
      <c r="R927" s="218">
        <f>Q927*H927</f>
        <v>18</v>
      </c>
      <c r="S927" s="218">
        <v>0</v>
      </c>
      <c r="T927" s="219">
        <f>S927*H927</f>
        <v>0</v>
      </c>
      <c r="AR927" s="25" t="s">
        <v>502</v>
      </c>
      <c r="AT927" s="25" t="s">
        <v>498</v>
      </c>
      <c r="AU927" s="25" t="s">
        <v>80</v>
      </c>
      <c r="AY927" s="25" t="s">
        <v>492</v>
      </c>
      <c r="BE927" s="220">
        <f>IF(N927="základní",J927,0)</f>
        <v>0</v>
      </c>
      <c r="BF927" s="220">
        <f>IF(N927="snížená",J927,0)</f>
        <v>0</v>
      </c>
      <c r="BG927" s="220">
        <f>IF(N927="zákl. přenesená",J927,0)</f>
        <v>0</v>
      </c>
      <c r="BH927" s="220">
        <f>IF(N927="sníž. přenesená",J927,0)</f>
        <v>0</v>
      </c>
      <c r="BI927" s="220">
        <f>IF(N927="nulová",J927,0)</f>
        <v>0</v>
      </c>
      <c r="BJ927" s="25" t="s">
        <v>80</v>
      </c>
      <c r="BK927" s="220">
        <f>ROUND(I927*H927,2)</f>
        <v>0</v>
      </c>
      <c r="BL927" s="25" t="s">
        <v>502</v>
      </c>
      <c r="BM927" s="25" t="s">
        <v>5178</v>
      </c>
    </row>
    <row r="928" spans="2:65" s="1" customFormat="1">
      <c r="B928" s="42"/>
      <c r="C928" s="64"/>
      <c r="D928" s="227" t="s">
        <v>506</v>
      </c>
      <c r="E928" s="64"/>
      <c r="F928" s="274" t="s">
        <v>9774</v>
      </c>
      <c r="G928" s="64"/>
      <c r="H928" s="64"/>
      <c r="I928" s="177"/>
      <c r="J928" s="64"/>
      <c r="K928" s="64"/>
      <c r="L928" s="62"/>
      <c r="M928" s="223"/>
      <c r="N928" s="43"/>
      <c r="O928" s="43"/>
      <c r="P928" s="43"/>
      <c r="Q928" s="43"/>
      <c r="R928" s="43"/>
      <c r="S928" s="43"/>
      <c r="T928" s="79"/>
      <c r="AT928" s="25" t="s">
        <v>506</v>
      </c>
      <c r="AU928" s="25" t="s">
        <v>80</v>
      </c>
    </row>
    <row r="929" spans="2:65" s="1" customFormat="1" ht="16.5" customHeight="1">
      <c r="B929" s="42"/>
      <c r="C929" s="209" t="s">
        <v>3207</v>
      </c>
      <c r="D929" s="209" t="s">
        <v>498</v>
      </c>
      <c r="E929" s="210" t="s">
        <v>9798</v>
      </c>
      <c r="F929" s="211" t="s">
        <v>9799</v>
      </c>
      <c r="G929" s="212" t="s">
        <v>2537</v>
      </c>
      <c r="H929" s="213">
        <v>8</v>
      </c>
      <c r="I929" s="214"/>
      <c r="J929" s="215">
        <f>ROUND(I929*H929,2)</f>
        <v>0</v>
      </c>
      <c r="K929" s="211" t="s">
        <v>23</v>
      </c>
      <c r="L929" s="62"/>
      <c r="M929" s="216" t="s">
        <v>23</v>
      </c>
      <c r="N929" s="217" t="s">
        <v>44</v>
      </c>
      <c r="O929" s="43"/>
      <c r="P929" s="218">
        <f>O929*H929</f>
        <v>0</v>
      </c>
      <c r="Q929" s="218">
        <v>9</v>
      </c>
      <c r="R929" s="218">
        <f>Q929*H929</f>
        <v>72</v>
      </c>
      <c r="S929" s="218">
        <v>0</v>
      </c>
      <c r="T929" s="219">
        <f>S929*H929</f>
        <v>0</v>
      </c>
      <c r="AR929" s="25" t="s">
        <v>502</v>
      </c>
      <c r="AT929" s="25" t="s">
        <v>498</v>
      </c>
      <c r="AU929" s="25" t="s">
        <v>80</v>
      </c>
      <c r="AY929" s="25" t="s">
        <v>492</v>
      </c>
      <c r="BE929" s="220">
        <f>IF(N929="základní",J929,0)</f>
        <v>0</v>
      </c>
      <c r="BF929" s="220">
        <f>IF(N929="snížená",J929,0)</f>
        <v>0</v>
      </c>
      <c r="BG929" s="220">
        <f>IF(N929="zákl. přenesená",J929,0)</f>
        <v>0</v>
      </c>
      <c r="BH929" s="220">
        <f>IF(N929="sníž. přenesená",J929,0)</f>
        <v>0</v>
      </c>
      <c r="BI929" s="220">
        <f>IF(N929="nulová",J929,0)</f>
        <v>0</v>
      </c>
      <c r="BJ929" s="25" t="s">
        <v>80</v>
      </c>
      <c r="BK929" s="220">
        <f>ROUND(I929*H929,2)</f>
        <v>0</v>
      </c>
      <c r="BL929" s="25" t="s">
        <v>502</v>
      </c>
      <c r="BM929" s="25" t="s">
        <v>5186</v>
      </c>
    </row>
    <row r="930" spans="2:65" s="1" customFormat="1">
      <c r="B930" s="42"/>
      <c r="C930" s="64"/>
      <c r="D930" s="221" t="s">
        <v>506</v>
      </c>
      <c r="E930" s="64"/>
      <c r="F930" s="222" t="s">
        <v>9799</v>
      </c>
      <c r="G930" s="64"/>
      <c r="H930" s="64"/>
      <c r="I930" s="177"/>
      <c r="J930" s="64"/>
      <c r="K930" s="64"/>
      <c r="L930" s="62"/>
      <c r="M930" s="223"/>
      <c r="N930" s="43"/>
      <c r="O930" s="43"/>
      <c r="P930" s="43"/>
      <c r="Q930" s="43"/>
      <c r="R930" s="43"/>
      <c r="S930" s="43"/>
      <c r="T930" s="79"/>
      <c r="AT930" s="25" t="s">
        <v>506</v>
      </c>
      <c r="AU930" s="25" t="s">
        <v>80</v>
      </c>
    </row>
    <row r="931" spans="2:65" s="1" customFormat="1" ht="24">
      <c r="B931" s="42"/>
      <c r="C931" s="64"/>
      <c r="D931" s="227" t="s">
        <v>2254</v>
      </c>
      <c r="E931" s="64"/>
      <c r="F931" s="273" t="s">
        <v>9800</v>
      </c>
      <c r="G931" s="64"/>
      <c r="H931" s="64"/>
      <c r="I931" s="177"/>
      <c r="J931" s="64"/>
      <c r="K931" s="64"/>
      <c r="L931" s="62"/>
      <c r="M931" s="223"/>
      <c r="N931" s="43"/>
      <c r="O931" s="43"/>
      <c r="P931" s="43"/>
      <c r="Q931" s="43"/>
      <c r="R931" s="43"/>
      <c r="S931" s="43"/>
      <c r="T931" s="79"/>
      <c r="AT931" s="25" t="s">
        <v>2254</v>
      </c>
      <c r="AU931" s="25" t="s">
        <v>80</v>
      </c>
    </row>
    <row r="932" spans="2:65" s="1" customFormat="1" ht="16.5" customHeight="1">
      <c r="B932" s="42"/>
      <c r="C932" s="209" t="s">
        <v>3217</v>
      </c>
      <c r="D932" s="209" t="s">
        <v>498</v>
      </c>
      <c r="E932" s="210" t="s">
        <v>9937</v>
      </c>
      <c r="F932" s="211" t="s">
        <v>9938</v>
      </c>
      <c r="G932" s="212" t="s">
        <v>2537</v>
      </c>
      <c r="H932" s="213">
        <v>2</v>
      </c>
      <c r="I932" s="214"/>
      <c r="J932" s="215">
        <f>ROUND(I932*H932,2)</f>
        <v>0</v>
      </c>
      <c r="K932" s="211" t="s">
        <v>23</v>
      </c>
      <c r="L932" s="62"/>
      <c r="M932" s="216" t="s">
        <v>23</v>
      </c>
      <c r="N932" s="217" t="s">
        <v>44</v>
      </c>
      <c r="O932" s="43"/>
      <c r="P932" s="218">
        <f>O932*H932</f>
        <v>0</v>
      </c>
      <c r="Q932" s="218">
        <v>0</v>
      </c>
      <c r="R932" s="218">
        <f>Q932*H932</f>
        <v>0</v>
      </c>
      <c r="S932" s="218">
        <v>0</v>
      </c>
      <c r="T932" s="219">
        <f>S932*H932</f>
        <v>0</v>
      </c>
      <c r="AR932" s="25" t="s">
        <v>502</v>
      </c>
      <c r="AT932" s="25" t="s">
        <v>498</v>
      </c>
      <c r="AU932" s="25" t="s">
        <v>80</v>
      </c>
      <c r="AY932" s="25" t="s">
        <v>492</v>
      </c>
      <c r="BE932" s="220">
        <f>IF(N932="základní",J932,0)</f>
        <v>0</v>
      </c>
      <c r="BF932" s="220">
        <f>IF(N932="snížená",J932,0)</f>
        <v>0</v>
      </c>
      <c r="BG932" s="220">
        <f>IF(N932="zákl. přenesená",J932,0)</f>
        <v>0</v>
      </c>
      <c r="BH932" s="220">
        <f>IF(N932="sníž. přenesená",J932,0)</f>
        <v>0</v>
      </c>
      <c r="BI932" s="220">
        <f>IF(N932="nulová",J932,0)</f>
        <v>0</v>
      </c>
      <c r="BJ932" s="25" t="s">
        <v>80</v>
      </c>
      <c r="BK932" s="220">
        <f>ROUND(I932*H932,2)</f>
        <v>0</v>
      </c>
      <c r="BL932" s="25" t="s">
        <v>502</v>
      </c>
      <c r="BM932" s="25" t="s">
        <v>5195</v>
      </c>
    </row>
    <row r="933" spans="2:65" s="1" customFormat="1">
      <c r="B933" s="42"/>
      <c r="C933" s="64"/>
      <c r="D933" s="227" t="s">
        <v>506</v>
      </c>
      <c r="E933" s="64"/>
      <c r="F933" s="274" t="s">
        <v>9823</v>
      </c>
      <c r="G933" s="64"/>
      <c r="H933" s="64"/>
      <c r="I933" s="177"/>
      <c r="J933" s="64"/>
      <c r="K933" s="64"/>
      <c r="L933" s="62"/>
      <c r="M933" s="223"/>
      <c r="N933" s="43"/>
      <c r="O933" s="43"/>
      <c r="P933" s="43"/>
      <c r="Q933" s="43"/>
      <c r="R933" s="43"/>
      <c r="S933" s="43"/>
      <c r="T933" s="79"/>
      <c r="AT933" s="25" t="s">
        <v>506</v>
      </c>
      <c r="AU933" s="25" t="s">
        <v>80</v>
      </c>
    </row>
    <row r="934" spans="2:65" s="1" customFormat="1" ht="16.5" customHeight="1">
      <c r="B934" s="42"/>
      <c r="C934" s="209" t="s">
        <v>3223</v>
      </c>
      <c r="D934" s="209" t="s">
        <v>498</v>
      </c>
      <c r="E934" s="210" t="s">
        <v>9999</v>
      </c>
      <c r="F934" s="211" t="s">
        <v>10000</v>
      </c>
      <c r="G934" s="212" t="s">
        <v>2537</v>
      </c>
      <c r="H934" s="213">
        <v>4</v>
      </c>
      <c r="I934" s="214"/>
      <c r="J934" s="215">
        <f>ROUND(I934*H934,2)</f>
        <v>0</v>
      </c>
      <c r="K934" s="211" t="s">
        <v>23</v>
      </c>
      <c r="L934" s="62"/>
      <c r="M934" s="216" t="s">
        <v>23</v>
      </c>
      <c r="N934" s="217" t="s">
        <v>44</v>
      </c>
      <c r="O934" s="43"/>
      <c r="P934" s="218">
        <f>O934*H934</f>
        <v>0</v>
      </c>
      <c r="Q934" s="218">
        <v>2</v>
      </c>
      <c r="R934" s="218">
        <f>Q934*H934</f>
        <v>8</v>
      </c>
      <c r="S934" s="218">
        <v>0</v>
      </c>
      <c r="T934" s="219">
        <f>S934*H934</f>
        <v>0</v>
      </c>
      <c r="AR934" s="25" t="s">
        <v>502</v>
      </c>
      <c r="AT934" s="25" t="s">
        <v>498</v>
      </c>
      <c r="AU934" s="25" t="s">
        <v>80</v>
      </c>
      <c r="AY934" s="25" t="s">
        <v>492</v>
      </c>
      <c r="BE934" s="220">
        <f>IF(N934="základní",J934,0)</f>
        <v>0</v>
      </c>
      <c r="BF934" s="220">
        <f>IF(N934="snížená",J934,0)</f>
        <v>0</v>
      </c>
      <c r="BG934" s="220">
        <f>IF(N934="zákl. přenesená",J934,0)</f>
        <v>0</v>
      </c>
      <c r="BH934" s="220">
        <f>IF(N934="sníž. přenesená",J934,0)</f>
        <v>0</v>
      </c>
      <c r="BI934" s="220">
        <f>IF(N934="nulová",J934,0)</f>
        <v>0</v>
      </c>
      <c r="BJ934" s="25" t="s">
        <v>80</v>
      </c>
      <c r="BK934" s="220">
        <f>ROUND(I934*H934,2)</f>
        <v>0</v>
      </c>
      <c r="BL934" s="25" t="s">
        <v>502</v>
      </c>
      <c r="BM934" s="25" t="s">
        <v>5204</v>
      </c>
    </row>
    <row r="935" spans="2:65" s="1" customFormat="1">
      <c r="B935" s="42"/>
      <c r="C935" s="64"/>
      <c r="D935" s="227" t="s">
        <v>506</v>
      </c>
      <c r="E935" s="64"/>
      <c r="F935" s="274" t="s">
        <v>10001</v>
      </c>
      <c r="G935" s="64"/>
      <c r="H935" s="64"/>
      <c r="I935" s="177"/>
      <c r="J935" s="64"/>
      <c r="K935" s="64"/>
      <c r="L935" s="62"/>
      <c r="M935" s="223"/>
      <c r="N935" s="43"/>
      <c r="O935" s="43"/>
      <c r="P935" s="43"/>
      <c r="Q935" s="43"/>
      <c r="R935" s="43"/>
      <c r="S935" s="43"/>
      <c r="T935" s="79"/>
      <c r="AT935" s="25" t="s">
        <v>506</v>
      </c>
      <c r="AU935" s="25" t="s">
        <v>80</v>
      </c>
    </row>
    <row r="936" spans="2:65" s="1" customFormat="1" ht="16.5" customHeight="1">
      <c r="B936" s="42"/>
      <c r="C936" s="209" t="s">
        <v>3242</v>
      </c>
      <c r="D936" s="209" t="s">
        <v>498</v>
      </c>
      <c r="E936" s="210" t="s">
        <v>10064</v>
      </c>
      <c r="F936" s="211" t="s">
        <v>9687</v>
      </c>
      <c r="G936" s="212" t="s">
        <v>9577</v>
      </c>
      <c r="H936" s="213">
        <v>3</v>
      </c>
      <c r="I936" s="214"/>
      <c r="J936" s="215">
        <f>ROUND(I936*H936,2)</f>
        <v>0</v>
      </c>
      <c r="K936" s="211" t="s">
        <v>23</v>
      </c>
      <c r="L936" s="62"/>
      <c r="M936" s="216" t="s">
        <v>23</v>
      </c>
      <c r="N936" s="217" t="s">
        <v>44</v>
      </c>
      <c r="O936" s="43"/>
      <c r="P936" s="218">
        <f>O936*H936</f>
        <v>0</v>
      </c>
      <c r="Q936" s="218">
        <v>4.2</v>
      </c>
      <c r="R936" s="218">
        <f>Q936*H936</f>
        <v>12.600000000000001</v>
      </c>
      <c r="S936" s="218">
        <v>0</v>
      </c>
      <c r="T936" s="219">
        <f>S936*H936</f>
        <v>0</v>
      </c>
      <c r="AR936" s="25" t="s">
        <v>502</v>
      </c>
      <c r="AT936" s="25" t="s">
        <v>498</v>
      </c>
      <c r="AU936" s="25" t="s">
        <v>80</v>
      </c>
      <c r="AY936" s="25" t="s">
        <v>492</v>
      </c>
      <c r="BE936" s="220">
        <f>IF(N936="základní",J936,0)</f>
        <v>0</v>
      </c>
      <c r="BF936" s="220">
        <f>IF(N936="snížená",J936,0)</f>
        <v>0</v>
      </c>
      <c r="BG936" s="220">
        <f>IF(N936="zákl. přenesená",J936,0)</f>
        <v>0</v>
      </c>
      <c r="BH936" s="220">
        <f>IF(N936="sníž. přenesená",J936,0)</f>
        <v>0</v>
      </c>
      <c r="BI936" s="220">
        <f>IF(N936="nulová",J936,0)</f>
        <v>0</v>
      </c>
      <c r="BJ936" s="25" t="s">
        <v>80</v>
      </c>
      <c r="BK936" s="220">
        <f>ROUND(I936*H936,2)</f>
        <v>0</v>
      </c>
      <c r="BL936" s="25" t="s">
        <v>502</v>
      </c>
      <c r="BM936" s="25" t="s">
        <v>5212</v>
      </c>
    </row>
    <row r="937" spans="2:65" s="1" customFormat="1">
      <c r="B937" s="42"/>
      <c r="C937" s="64"/>
      <c r="D937" s="227" t="s">
        <v>506</v>
      </c>
      <c r="E937" s="64"/>
      <c r="F937" s="274" t="s">
        <v>9688</v>
      </c>
      <c r="G937" s="64"/>
      <c r="H937" s="64"/>
      <c r="I937" s="177"/>
      <c r="J937" s="64"/>
      <c r="K937" s="64"/>
      <c r="L937" s="62"/>
      <c r="M937" s="223"/>
      <c r="N937" s="43"/>
      <c r="O937" s="43"/>
      <c r="P937" s="43"/>
      <c r="Q937" s="43"/>
      <c r="R937" s="43"/>
      <c r="S937" s="43"/>
      <c r="T937" s="79"/>
      <c r="AT937" s="25" t="s">
        <v>506</v>
      </c>
      <c r="AU937" s="25" t="s">
        <v>80</v>
      </c>
    </row>
    <row r="938" spans="2:65" s="1" customFormat="1" ht="16.5" customHeight="1">
      <c r="B938" s="42"/>
      <c r="C938" s="209" t="s">
        <v>3250</v>
      </c>
      <c r="D938" s="209" t="s">
        <v>498</v>
      </c>
      <c r="E938" s="210" t="s">
        <v>10065</v>
      </c>
      <c r="F938" s="211" t="s">
        <v>10066</v>
      </c>
      <c r="G938" s="212" t="s">
        <v>9577</v>
      </c>
      <c r="H938" s="213">
        <v>8</v>
      </c>
      <c r="I938" s="214"/>
      <c r="J938" s="215">
        <f>ROUND(I938*H938,2)</f>
        <v>0</v>
      </c>
      <c r="K938" s="211" t="s">
        <v>23</v>
      </c>
      <c r="L938" s="62"/>
      <c r="M938" s="216" t="s">
        <v>23</v>
      </c>
      <c r="N938" s="217" t="s">
        <v>44</v>
      </c>
      <c r="O938" s="43"/>
      <c r="P938" s="218">
        <f>O938*H938</f>
        <v>0</v>
      </c>
      <c r="Q938" s="218">
        <v>33</v>
      </c>
      <c r="R938" s="218">
        <f>Q938*H938</f>
        <v>264</v>
      </c>
      <c r="S938" s="218">
        <v>0</v>
      </c>
      <c r="T938" s="219">
        <f>S938*H938</f>
        <v>0</v>
      </c>
      <c r="AR938" s="25" t="s">
        <v>502</v>
      </c>
      <c r="AT938" s="25" t="s">
        <v>498</v>
      </c>
      <c r="AU938" s="25" t="s">
        <v>80</v>
      </c>
      <c r="AY938" s="25" t="s">
        <v>492</v>
      </c>
      <c r="BE938" s="220">
        <f>IF(N938="základní",J938,0)</f>
        <v>0</v>
      </c>
      <c r="BF938" s="220">
        <f>IF(N938="snížená",J938,0)</f>
        <v>0</v>
      </c>
      <c r="BG938" s="220">
        <f>IF(N938="zákl. přenesená",J938,0)</f>
        <v>0</v>
      </c>
      <c r="BH938" s="220">
        <f>IF(N938="sníž. přenesená",J938,0)</f>
        <v>0</v>
      </c>
      <c r="BI938" s="220">
        <f>IF(N938="nulová",J938,0)</f>
        <v>0</v>
      </c>
      <c r="BJ938" s="25" t="s">
        <v>80</v>
      </c>
      <c r="BK938" s="220">
        <f>ROUND(I938*H938,2)</f>
        <v>0</v>
      </c>
      <c r="BL938" s="25" t="s">
        <v>502</v>
      </c>
      <c r="BM938" s="25" t="s">
        <v>5220</v>
      </c>
    </row>
    <row r="939" spans="2:65" s="1" customFormat="1">
      <c r="B939" s="42"/>
      <c r="C939" s="64"/>
      <c r="D939" s="227" t="s">
        <v>506</v>
      </c>
      <c r="E939" s="64"/>
      <c r="F939" s="274" t="s">
        <v>10066</v>
      </c>
      <c r="G939" s="64"/>
      <c r="H939" s="64"/>
      <c r="I939" s="177"/>
      <c r="J939" s="64"/>
      <c r="K939" s="64"/>
      <c r="L939" s="62"/>
      <c r="M939" s="223"/>
      <c r="N939" s="43"/>
      <c r="O939" s="43"/>
      <c r="P939" s="43"/>
      <c r="Q939" s="43"/>
      <c r="R939" s="43"/>
      <c r="S939" s="43"/>
      <c r="T939" s="79"/>
      <c r="AT939" s="25" t="s">
        <v>506</v>
      </c>
      <c r="AU939" s="25" t="s">
        <v>80</v>
      </c>
    </row>
    <row r="940" spans="2:65" s="1" customFormat="1" ht="16.5" customHeight="1">
      <c r="B940" s="42"/>
      <c r="C940" s="209" t="s">
        <v>3257</v>
      </c>
      <c r="D940" s="209" t="s">
        <v>498</v>
      </c>
      <c r="E940" s="210" t="s">
        <v>9888</v>
      </c>
      <c r="F940" s="211" t="s">
        <v>9889</v>
      </c>
      <c r="G940" s="212" t="s">
        <v>9577</v>
      </c>
      <c r="H940" s="213">
        <v>49</v>
      </c>
      <c r="I940" s="214"/>
      <c r="J940" s="215">
        <f>ROUND(I940*H940,2)</f>
        <v>0</v>
      </c>
      <c r="K940" s="211" t="s">
        <v>23</v>
      </c>
      <c r="L940" s="62"/>
      <c r="M940" s="216" t="s">
        <v>23</v>
      </c>
      <c r="N940" s="217" t="s">
        <v>44</v>
      </c>
      <c r="O940" s="43"/>
      <c r="P940" s="218">
        <f>O940*H940</f>
        <v>0</v>
      </c>
      <c r="Q940" s="218">
        <v>17</v>
      </c>
      <c r="R940" s="218">
        <f>Q940*H940</f>
        <v>833</v>
      </c>
      <c r="S940" s="218">
        <v>0</v>
      </c>
      <c r="T940" s="219">
        <f>S940*H940</f>
        <v>0</v>
      </c>
      <c r="AR940" s="25" t="s">
        <v>502</v>
      </c>
      <c r="AT940" s="25" t="s">
        <v>498</v>
      </c>
      <c r="AU940" s="25" t="s">
        <v>80</v>
      </c>
      <c r="AY940" s="25" t="s">
        <v>492</v>
      </c>
      <c r="BE940" s="220">
        <f>IF(N940="základní",J940,0)</f>
        <v>0</v>
      </c>
      <c r="BF940" s="220">
        <f>IF(N940="snížená",J940,0)</f>
        <v>0</v>
      </c>
      <c r="BG940" s="220">
        <f>IF(N940="zákl. přenesená",J940,0)</f>
        <v>0</v>
      </c>
      <c r="BH940" s="220">
        <f>IF(N940="sníž. přenesená",J940,0)</f>
        <v>0</v>
      </c>
      <c r="BI940" s="220">
        <f>IF(N940="nulová",J940,0)</f>
        <v>0</v>
      </c>
      <c r="BJ940" s="25" t="s">
        <v>80</v>
      </c>
      <c r="BK940" s="220">
        <f>ROUND(I940*H940,2)</f>
        <v>0</v>
      </c>
      <c r="BL940" s="25" t="s">
        <v>502</v>
      </c>
      <c r="BM940" s="25" t="s">
        <v>5229</v>
      </c>
    </row>
    <row r="941" spans="2:65" s="1" customFormat="1">
      <c r="B941" s="42"/>
      <c r="C941" s="64"/>
      <c r="D941" s="227" t="s">
        <v>506</v>
      </c>
      <c r="E941" s="64"/>
      <c r="F941" s="274" t="s">
        <v>9889</v>
      </c>
      <c r="G941" s="64"/>
      <c r="H941" s="64"/>
      <c r="I941" s="177"/>
      <c r="J941" s="64"/>
      <c r="K941" s="64"/>
      <c r="L941" s="62"/>
      <c r="M941" s="223"/>
      <c r="N941" s="43"/>
      <c r="O941" s="43"/>
      <c r="P941" s="43"/>
      <c r="Q941" s="43"/>
      <c r="R941" s="43"/>
      <c r="S941" s="43"/>
      <c r="T941" s="79"/>
      <c r="AT941" s="25" t="s">
        <v>506</v>
      </c>
      <c r="AU941" s="25" t="s">
        <v>80</v>
      </c>
    </row>
    <row r="942" spans="2:65" s="1" customFormat="1" ht="16.5" customHeight="1">
      <c r="B942" s="42"/>
      <c r="C942" s="209" t="s">
        <v>3263</v>
      </c>
      <c r="D942" s="209" t="s">
        <v>498</v>
      </c>
      <c r="E942" s="210" t="s">
        <v>9886</v>
      </c>
      <c r="F942" s="211" t="s">
        <v>9887</v>
      </c>
      <c r="G942" s="212" t="s">
        <v>9577</v>
      </c>
      <c r="H942" s="213">
        <v>54</v>
      </c>
      <c r="I942" s="214"/>
      <c r="J942" s="215">
        <f>ROUND(I942*H942,2)</f>
        <v>0</v>
      </c>
      <c r="K942" s="211" t="s">
        <v>23</v>
      </c>
      <c r="L942" s="62"/>
      <c r="M942" s="216" t="s">
        <v>23</v>
      </c>
      <c r="N942" s="217" t="s">
        <v>44</v>
      </c>
      <c r="O942" s="43"/>
      <c r="P942" s="218">
        <f>O942*H942</f>
        <v>0</v>
      </c>
      <c r="Q942" s="218">
        <v>14</v>
      </c>
      <c r="R942" s="218">
        <f>Q942*H942</f>
        <v>756</v>
      </c>
      <c r="S942" s="218">
        <v>0</v>
      </c>
      <c r="T942" s="219">
        <f>S942*H942</f>
        <v>0</v>
      </c>
      <c r="AR942" s="25" t="s">
        <v>502</v>
      </c>
      <c r="AT942" s="25" t="s">
        <v>498</v>
      </c>
      <c r="AU942" s="25" t="s">
        <v>80</v>
      </c>
      <c r="AY942" s="25" t="s">
        <v>492</v>
      </c>
      <c r="BE942" s="220">
        <f>IF(N942="základní",J942,0)</f>
        <v>0</v>
      </c>
      <c r="BF942" s="220">
        <f>IF(N942="snížená",J942,0)</f>
        <v>0</v>
      </c>
      <c r="BG942" s="220">
        <f>IF(N942="zákl. přenesená",J942,0)</f>
        <v>0</v>
      </c>
      <c r="BH942" s="220">
        <f>IF(N942="sníž. přenesená",J942,0)</f>
        <v>0</v>
      </c>
      <c r="BI942" s="220">
        <f>IF(N942="nulová",J942,0)</f>
        <v>0</v>
      </c>
      <c r="BJ942" s="25" t="s">
        <v>80</v>
      </c>
      <c r="BK942" s="220">
        <f>ROUND(I942*H942,2)</f>
        <v>0</v>
      </c>
      <c r="BL942" s="25" t="s">
        <v>502</v>
      </c>
      <c r="BM942" s="25" t="s">
        <v>5238</v>
      </c>
    </row>
    <row r="943" spans="2:65" s="1" customFormat="1">
      <c r="B943" s="42"/>
      <c r="C943" s="64"/>
      <c r="D943" s="221" t="s">
        <v>506</v>
      </c>
      <c r="E943" s="64"/>
      <c r="F943" s="222" t="s">
        <v>9887</v>
      </c>
      <c r="G943" s="64"/>
      <c r="H943" s="64"/>
      <c r="I943" s="177"/>
      <c r="J943" s="64"/>
      <c r="K943" s="64"/>
      <c r="L943" s="62"/>
      <c r="M943" s="223"/>
      <c r="N943" s="43"/>
      <c r="O943" s="43"/>
      <c r="P943" s="43"/>
      <c r="Q943" s="43"/>
      <c r="R943" s="43"/>
      <c r="S943" s="43"/>
      <c r="T943" s="79"/>
      <c r="AT943" s="25" t="s">
        <v>506</v>
      </c>
      <c r="AU943" s="25" t="s">
        <v>80</v>
      </c>
    </row>
    <row r="944" spans="2:65" s="11" customFormat="1" ht="37.35" customHeight="1">
      <c r="B944" s="192"/>
      <c r="C944" s="193"/>
      <c r="D944" s="206" t="s">
        <v>72</v>
      </c>
      <c r="E944" s="290" t="s">
        <v>4898</v>
      </c>
      <c r="F944" s="290" t="s">
        <v>10067</v>
      </c>
      <c r="G944" s="193"/>
      <c r="H944" s="193"/>
      <c r="I944" s="196"/>
      <c r="J944" s="291">
        <f>BK944</f>
        <v>0</v>
      </c>
      <c r="K944" s="193"/>
      <c r="L944" s="198"/>
      <c r="M944" s="199"/>
      <c r="N944" s="200"/>
      <c r="O944" s="200"/>
      <c r="P944" s="201">
        <f>SUM(P945:P990)</f>
        <v>0</v>
      </c>
      <c r="Q944" s="200"/>
      <c r="R944" s="201">
        <f>SUM(R945:R990)</f>
        <v>7783.2</v>
      </c>
      <c r="S944" s="200"/>
      <c r="T944" s="202">
        <f>SUM(T945:T990)</f>
        <v>0</v>
      </c>
      <c r="AR944" s="203" t="s">
        <v>80</v>
      </c>
      <c r="AT944" s="204" t="s">
        <v>72</v>
      </c>
      <c r="AU944" s="204" t="s">
        <v>73</v>
      </c>
      <c r="AY944" s="203" t="s">
        <v>492</v>
      </c>
      <c r="BK944" s="205">
        <f>SUM(BK945:BK990)</f>
        <v>0</v>
      </c>
    </row>
    <row r="945" spans="2:65" s="1" customFormat="1" ht="16.5" customHeight="1">
      <c r="B945" s="42"/>
      <c r="C945" s="209" t="s">
        <v>3271</v>
      </c>
      <c r="D945" s="209" t="s">
        <v>498</v>
      </c>
      <c r="E945" s="210" t="s">
        <v>10068</v>
      </c>
      <c r="F945" s="211" t="s">
        <v>9562</v>
      </c>
      <c r="G945" s="212" t="s">
        <v>2537</v>
      </c>
      <c r="H945" s="213">
        <v>1</v>
      </c>
      <c r="I945" s="214"/>
      <c r="J945" s="215">
        <f>ROUND(I945*H945,2)</f>
        <v>0</v>
      </c>
      <c r="K945" s="211" t="s">
        <v>23</v>
      </c>
      <c r="L945" s="62"/>
      <c r="M945" s="216" t="s">
        <v>23</v>
      </c>
      <c r="N945" s="217" t="s">
        <v>44</v>
      </c>
      <c r="O945" s="43"/>
      <c r="P945" s="218">
        <f>O945*H945</f>
        <v>0</v>
      </c>
      <c r="Q945" s="218">
        <v>2135</v>
      </c>
      <c r="R945" s="218">
        <f>Q945*H945</f>
        <v>2135</v>
      </c>
      <c r="S945" s="218">
        <v>0</v>
      </c>
      <c r="T945" s="219">
        <f>S945*H945</f>
        <v>0</v>
      </c>
      <c r="AR945" s="25" t="s">
        <v>502</v>
      </c>
      <c r="AT945" s="25" t="s">
        <v>498</v>
      </c>
      <c r="AU945" s="25" t="s">
        <v>80</v>
      </c>
      <c r="AY945" s="25" t="s">
        <v>492</v>
      </c>
      <c r="BE945" s="220">
        <f>IF(N945="základní",J945,0)</f>
        <v>0</v>
      </c>
      <c r="BF945" s="220">
        <f>IF(N945="snížená",J945,0)</f>
        <v>0</v>
      </c>
      <c r="BG945" s="220">
        <f>IF(N945="zákl. přenesená",J945,0)</f>
        <v>0</v>
      </c>
      <c r="BH945" s="220">
        <f>IF(N945="sníž. přenesená",J945,0)</f>
        <v>0</v>
      </c>
      <c r="BI945" s="220">
        <f>IF(N945="nulová",J945,0)</f>
        <v>0</v>
      </c>
      <c r="BJ945" s="25" t="s">
        <v>80</v>
      </c>
      <c r="BK945" s="220">
        <f>ROUND(I945*H945,2)</f>
        <v>0</v>
      </c>
      <c r="BL945" s="25" t="s">
        <v>502</v>
      </c>
      <c r="BM945" s="25" t="s">
        <v>5248</v>
      </c>
    </row>
    <row r="946" spans="2:65" s="1" customFormat="1">
      <c r="B946" s="42"/>
      <c r="C946" s="64"/>
      <c r="D946" s="221" t="s">
        <v>506</v>
      </c>
      <c r="E946" s="64"/>
      <c r="F946" s="222" t="s">
        <v>9562</v>
      </c>
      <c r="G946" s="64"/>
      <c r="H946" s="64"/>
      <c r="I946" s="177"/>
      <c r="J946" s="64"/>
      <c r="K946" s="64"/>
      <c r="L946" s="62"/>
      <c r="M946" s="223"/>
      <c r="N946" s="43"/>
      <c r="O946" s="43"/>
      <c r="P946" s="43"/>
      <c r="Q946" s="43"/>
      <c r="R946" s="43"/>
      <c r="S946" s="43"/>
      <c r="T946" s="79"/>
      <c r="AT946" s="25" t="s">
        <v>506</v>
      </c>
      <c r="AU946" s="25" t="s">
        <v>80</v>
      </c>
    </row>
    <row r="947" spans="2:65" s="1" customFormat="1" ht="24">
      <c r="B947" s="42"/>
      <c r="C947" s="64"/>
      <c r="D947" s="227" t="s">
        <v>2254</v>
      </c>
      <c r="E947" s="64"/>
      <c r="F947" s="273" t="s">
        <v>9563</v>
      </c>
      <c r="G947" s="64"/>
      <c r="H947" s="64"/>
      <c r="I947" s="177"/>
      <c r="J947" s="64"/>
      <c r="K947" s="64"/>
      <c r="L947" s="62"/>
      <c r="M947" s="223"/>
      <c r="N947" s="43"/>
      <c r="O947" s="43"/>
      <c r="P947" s="43"/>
      <c r="Q947" s="43"/>
      <c r="R947" s="43"/>
      <c r="S947" s="43"/>
      <c r="T947" s="79"/>
      <c r="AT947" s="25" t="s">
        <v>2254</v>
      </c>
      <c r="AU947" s="25" t="s">
        <v>80</v>
      </c>
    </row>
    <row r="948" spans="2:65" s="1" customFormat="1" ht="16.5" customHeight="1">
      <c r="B948" s="42"/>
      <c r="C948" s="209" t="s">
        <v>3277</v>
      </c>
      <c r="D948" s="209" t="s">
        <v>498</v>
      </c>
      <c r="E948" s="210" t="s">
        <v>10069</v>
      </c>
      <c r="F948" s="211" t="s">
        <v>9768</v>
      </c>
      <c r="G948" s="212" t="s">
        <v>2537</v>
      </c>
      <c r="H948" s="213">
        <v>2</v>
      </c>
      <c r="I948" s="214"/>
      <c r="J948" s="215">
        <f>ROUND(I948*H948,2)</f>
        <v>0</v>
      </c>
      <c r="K948" s="211" t="s">
        <v>23</v>
      </c>
      <c r="L948" s="62"/>
      <c r="M948" s="216" t="s">
        <v>23</v>
      </c>
      <c r="N948" s="217" t="s">
        <v>44</v>
      </c>
      <c r="O948" s="43"/>
      <c r="P948" s="218">
        <f>O948*H948</f>
        <v>0</v>
      </c>
      <c r="Q948" s="218">
        <v>110</v>
      </c>
      <c r="R948" s="218">
        <f>Q948*H948</f>
        <v>220</v>
      </c>
      <c r="S948" s="218">
        <v>0</v>
      </c>
      <c r="T948" s="219">
        <f>S948*H948</f>
        <v>0</v>
      </c>
      <c r="AR948" s="25" t="s">
        <v>502</v>
      </c>
      <c r="AT948" s="25" t="s">
        <v>498</v>
      </c>
      <c r="AU948" s="25" t="s">
        <v>80</v>
      </c>
      <c r="AY948" s="25" t="s">
        <v>492</v>
      </c>
      <c r="BE948" s="220">
        <f>IF(N948="základní",J948,0)</f>
        <v>0</v>
      </c>
      <c r="BF948" s="220">
        <f>IF(N948="snížená",J948,0)</f>
        <v>0</v>
      </c>
      <c r="BG948" s="220">
        <f>IF(N948="zákl. přenesená",J948,0)</f>
        <v>0</v>
      </c>
      <c r="BH948" s="220">
        <f>IF(N948="sníž. přenesená",J948,0)</f>
        <v>0</v>
      </c>
      <c r="BI948" s="220">
        <f>IF(N948="nulová",J948,0)</f>
        <v>0</v>
      </c>
      <c r="BJ948" s="25" t="s">
        <v>80</v>
      </c>
      <c r="BK948" s="220">
        <f>ROUND(I948*H948,2)</f>
        <v>0</v>
      </c>
      <c r="BL948" s="25" t="s">
        <v>502</v>
      </c>
      <c r="BM948" s="25" t="s">
        <v>5256</v>
      </c>
    </row>
    <row r="949" spans="2:65" s="1" customFormat="1">
      <c r="B949" s="42"/>
      <c r="C949" s="64"/>
      <c r="D949" s="221" t="s">
        <v>506</v>
      </c>
      <c r="E949" s="64"/>
      <c r="F949" s="222" t="s">
        <v>9768</v>
      </c>
      <c r="G949" s="64"/>
      <c r="H949" s="64"/>
      <c r="I949" s="177"/>
      <c r="J949" s="64"/>
      <c r="K949" s="64"/>
      <c r="L949" s="62"/>
      <c r="M949" s="223"/>
      <c r="N949" s="43"/>
      <c r="O949" s="43"/>
      <c r="P949" s="43"/>
      <c r="Q949" s="43"/>
      <c r="R949" s="43"/>
      <c r="S949" s="43"/>
      <c r="T949" s="79"/>
      <c r="AT949" s="25" t="s">
        <v>506</v>
      </c>
      <c r="AU949" s="25" t="s">
        <v>80</v>
      </c>
    </row>
    <row r="950" spans="2:65" s="1" customFormat="1" ht="36">
      <c r="B950" s="42"/>
      <c r="C950" s="64"/>
      <c r="D950" s="227" t="s">
        <v>2254</v>
      </c>
      <c r="E950" s="64"/>
      <c r="F950" s="273" t="s">
        <v>9795</v>
      </c>
      <c r="G950" s="64"/>
      <c r="H950" s="64"/>
      <c r="I950" s="177"/>
      <c r="J950" s="64"/>
      <c r="K950" s="64"/>
      <c r="L950" s="62"/>
      <c r="M950" s="223"/>
      <c r="N950" s="43"/>
      <c r="O950" s="43"/>
      <c r="P950" s="43"/>
      <c r="Q950" s="43"/>
      <c r="R950" s="43"/>
      <c r="S950" s="43"/>
      <c r="T950" s="79"/>
      <c r="AT950" s="25" t="s">
        <v>2254</v>
      </c>
      <c r="AU950" s="25" t="s">
        <v>80</v>
      </c>
    </row>
    <row r="951" spans="2:65" s="1" customFormat="1" ht="16.5" customHeight="1">
      <c r="B951" s="42"/>
      <c r="C951" s="209" t="s">
        <v>3284</v>
      </c>
      <c r="D951" s="209" t="s">
        <v>498</v>
      </c>
      <c r="E951" s="210" t="s">
        <v>9770</v>
      </c>
      <c r="F951" s="211" t="s">
        <v>9771</v>
      </c>
      <c r="G951" s="212" t="s">
        <v>2537</v>
      </c>
      <c r="H951" s="213">
        <v>2</v>
      </c>
      <c r="I951" s="214"/>
      <c r="J951" s="215">
        <f>ROUND(I951*H951,2)</f>
        <v>0</v>
      </c>
      <c r="K951" s="211" t="s">
        <v>23</v>
      </c>
      <c r="L951" s="62"/>
      <c r="M951" s="216" t="s">
        <v>23</v>
      </c>
      <c r="N951" s="217" t="s">
        <v>44</v>
      </c>
      <c r="O951" s="43"/>
      <c r="P951" s="218">
        <f>O951*H951</f>
        <v>0</v>
      </c>
      <c r="Q951" s="218">
        <v>0</v>
      </c>
      <c r="R951" s="218">
        <f>Q951*H951</f>
        <v>0</v>
      </c>
      <c r="S951" s="218">
        <v>0</v>
      </c>
      <c r="T951" s="219">
        <f>S951*H951</f>
        <v>0</v>
      </c>
      <c r="AR951" s="25" t="s">
        <v>502</v>
      </c>
      <c r="AT951" s="25" t="s">
        <v>498</v>
      </c>
      <c r="AU951" s="25" t="s">
        <v>80</v>
      </c>
      <c r="AY951" s="25" t="s">
        <v>492</v>
      </c>
      <c r="BE951" s="220">
        <f>IF(N951="základní",J951,0)</f>
        <v>0</v>
      </c>
      <c r="BF951" s="220">
        <f>IF(N951="snížená",J951,0)</f>
        <v>0</v>
      </c>
      <c r="BG951" s="220">
        <f>IF(N951="zákl. přenesená",J951,0)</f>
        <v>0</v>
      </c>
      <c r="BH951" s="220">
        <f>IF(N951="sníž. přenesená",J951,0)</f>
        <v>0</v>
      </c>
      <c r="BI951" s="220">
        <f>IF(N951="nulová",J951,0)</f>
        <v>0</v>
      </c>
      <c r="BJ951" s="25" t="s">
        <v>80</v>
      </c>
      <c r="BK951" s="220">
        <f>ROUND(I951*H951,2)</f>
        <v>0</v>
      </c>
      <c r="BL951" s="25" t="s">
        <v>502</v>
      </c>
      <c r="BM951" s="25" t="s">
        <v>5264</v>
      </c>
    </row>
    <row r="952" spans="2:65" s="1" customFormat="1">
      <c r="B952" s="42"/>
      <c r="C952" s="64"/>
      <c r="D952" s="221" t="s">
        <v>506</v>
      </c>
      <c r="E952" s="64"/>
      <c r="F952" s="222" t="s">
        <v>9771</v>
      </c>
      <c r="G952" s="64"/>
      <c r="H952" s="64"/>
      <c r="I952" s="177"/>
      <c r="J952" s="64"/>
      <c r="K952" s="64"/>
      <c r="L952" s="62"/>
      <c r="M952" s="223"/>
      <c r="N952" s="43"/>
      <c r="O952" s="43"/>
      <c r="P952" s="43"/>
      <c r="Q952" s="43"/>
      <c r="R952" s="43"/>
      <c r="S952" s="43"/>
      <c r="T952" s="79"/>
      <c r="AT952" s="25" t="s">
        <v>506</v>
      </c>
      <c r="AU952" s="25" t="s">
        <v>80</v>
      </c>
    </row>
    <row r="953" spans="2:65" s="1" customFormat="1" ht="24">
      <c r="B953" s="42"/>
      <c r="C953" s="64"/>
      <c r="D953" s="227" t="s">
        <v>2254</v>
      </c>
      <c r="E953" s="64"/>
      <c r="F953" s="273" t="s">
        <v>9772</v>
      </c>
      <c r="G953" s="64"/>
      <c r="H953" s="64"/>
      <c r="I953" s="177"/>
      <c r="J953" s="64"/>
      <c r="K953" s="64"/>
      <c r="L953" s="62"/>
      <c r="M953" s="223"/>
      <c r="N953" s="43"/>
      <c r="O953" s="43"/>
      <c r="P953" s="43"/>
      <c r="Q953" s="43"/>
      <c r="R953" s="43"/>
      <c r="S953" s="43"/>
      <c r="T953" s="79"/>
      <c r="AT953" s="25" t="s">
        <v>2254</v>
      </c>
      <c r="AU953" s="25" t="s">
        <v>80</v>
      </c>
    </row>
    <row r="954" spans="2:65" s="1" customFormat="1" ht="16.5" customHeight="1">
      <c r="B954" s="42"/>
      <c r="C954" s="209" t="s">
        <v>3289</v>
      </c>
      <c r="D954" s="209" t="s">
        <v>498</v>
      </c>
      <c r="E954" s="210" t="s">
        <v>9773</v>
      </c>
      <c r="F954" s="211" t="s">
        <v>9774</v>
      </c>
      <c r="G954" s="212" t="s">
        <v>9577</v>
      </c>
      <c r="H954" s="213">
        <v>15</v>
      </c>
      <c r="I954" s="214"/>
      <c r="J954" s="215">
        <f>ROUND(I954*H954,2)</f>
        <v>0</v>
      </c>
      <c r="K954" s="211" t="s">
        <v>23</v>
      </c>
      <c r="L954" s="62"/>
      <c r="M954" s="216" t="s">
        <v>23</v>
      </c>
      <c r="N954" s="217" t="s">
        <v>44</v>
      </c>
      <c r="O954" s="43"/>
      <c r="P954" s="218">
        <f>O954*H954</f>
        <v>0</v>
      </c>
      <c r="Q954" s="218">
        <v>1</v>
      </c>
      <c r="R954" s="218">
        <f>Q954*H954</f>
        <v>15</v>
      </c>
      <c r="S954" s="218">
        <v>0</v>
      </c>
      <c r="T954" s="219">
        <f>S954*H954</f>
        <v>0</v>
      </c>
      <c r="AR954" s="25" t="s">
        <v>502</v>
      </c>
      <c r="AT954" s="25" t="s">
        <v>498</v>
      </c>
      <c r="AU954" s="25" t="s">
        <v>80</v>
      </c>
      <c r="AY954" s="25" t="s">
        <v>492</v>
      </c>
      <c r="BE954" s="220">
        <f>IF(N954="základní",J954,0)</f>
        <v>0</v>
      </c>
      <c r="BF954" s="220">
        <f>IF(N954="snížená",J954,0)</f>
        <v>0</v>
      </c>
      <c r="BG954" s="220">
        <f>IF(N954="zákl. přenesená",J954,0)</f>
        <v>0</v>
      </c>
      <c r="BH954" s="220">
        <f>IF(N954="sníž. přenesená",J954,0)</f>
        <v>0</v>
      </c>
      <c r="BI954" s="220">
        <f>IF(N954="nulová",J954,0)</f>
        <v>0</v>
      </c>
      <c r="BJ954" s="25" t="s">
        <v>80</v>
      </c>
      <c r="BK954" s="220">
        <f>ROUND(I954*H954,2)</f>
        <v>0</v>
      </c>
      <c r="BL954" s="25" t="s">
        <v>502</v>
      </c>
      <c r="BM954" s="25" t="s">
        <v>3363</v>
      </c>
    </row>
    <row r="955" spans="2:65" s="1" customFormat="1">
      <c r="B955" s="42"/>
      <c r="C955" s="64"/>
      <c r="D955" s="227" t="s">
        <v>506</v>
      </c>
      <c r="E955" s="64"/>
      <c r="F955" s="274" t="s">
        <v>9774</v>
      </c>
      <c r="G955" s="64"/>
      <c r="H955" s="64"/>
      <c r="I955" s="177"/>
      <c r="J955" s="64"/>
      <c r="K955" s="64"/>
      <c r="L955" s="62"/>
      <c r="M955" s="223"/>
      <c r="N955" s="43"/>
      <c r="O955" s="43"/>
      <c r="P955" s="43"/>
      <c r="Q955" s="43"/>
      <c r="R955" s="43"/>
      <c r="S955" s="43"/>
      <c r="T955" s="79"/>
      <c r="AT955" s="25" t="s">
        <v>506</v>
      </c>
      <c r="AU955" s="25" t="s">
        <v>80</v>
      </c>
    </row>
    <row r="956" spans="2:65" s="1" customFormat="1" ht="16.5" customHeight="1">
      <c r="B956" s="42"/>
      <c r="C956" s="209" t="s">
        <v>3297</v>
      </c>
      <c r="D956" s="209" t="s">
        <v>498</v>
      </c>
      <c r="E956" s="210" t="s">
        <v>10070</v>
      </c>
      <c r="F956" s="211" t="s">
        <v>10071</v>
      </c>
      <c r="G956" s="212" t="s">
        <v>2537</v>
      </c>
      <c r="H956" s="213">
        <v>2</v>
      </c>
      <c r="I956" s="214"/>
      <c r="J956" s="215">
        <f>ROUND(I956*H956,2)</f>
        <v>0</v>
      </c>
      <c r="K956" s="211" t="s">
        <v>23</v>
      </c>
      <c r="L956" s="62"/>
      <c r="M956" s="216" t="s">
        <v>23</v>
      </c>
      <c r="N956" s="217" t="s">
        <v>44</v>
      </c>
      <c r="O956" s="43"/>
      <c r="P956" s="218">
        <f>O956*H956</f>
        <v>0</v>
      </c>
      <c r="Q956" s="218">
        <v>25.5</v>
      </c>
      <c r="R956" s="218">
        <f>Q956*H956</f>
        <v>51</v>
      </c>
      <c r="S956" s="218">
        <v>0</v>
      </c>
      <c r="T956" s="219">
        <f>S956*H956</f>
        <v>0</v>
      </c>
      <c r="AR956" s="25" t="s">
        <v>502</v>
      </c>
      <c r="AT956" s="25" t="s">
        <v>498</v>
      </c>
      <c r="AU956" s="25" t="s">
        <v>80</v>
      </c>
      <c r="AY956" s="25" t="s">
        <v>492</v>
      </c>
      <c r="BE956" s="220">
        <f>IF(N956="základní",J956,0)</f>
        <v>0</v>
      </c>
      <c r="BF956" s="220">
        <f>IF(N956="snížená",J956,0)</f>
        <v>0</v>
      </c>
      <c r="BG956" s="220">
        <f>IF(N956="zákl. přenesená",J956,0)</f>
        <v>0</v>
      </c>
      <c r="BH956" s="220">
        <f>IF(N956="sníž. přenesená",J956,0)</f>
        <v>0</v>
      </c>
      <c r="BI956" s="220">
        <f>IF(N956="nulová",J956,0)</f>
        <v>0</v>
      </c>
      <c r="BJ956" s="25" t="s">
        <v>80</v>
      </c>
      <c r="BK956" s="220">
        <f>ROUND(I956*H956,2)</f>
        <v>0</v>
      </c>
      <c r="BL956" s="25" t="s">
        <v>502</v>
      </c>
      <c r="BM956" s="25" t="s">
        <v>5277</v>
      </c>
    </row>
    <row r="957" spans="2:65" s="1" customFormat="1">
      <c r="B957" s="42"/>
      <c r="C957" s="64"/>
      <c r="D957" s="227" t="s">
        <v>506</v>
      </c>
      <c r="E957" s="64"/>
      <c r="F957" s="274" t="s">
        <v>10072</v>
      </c>
      <c r="G957" s="64"/>
      <c r="H957" s="64"/>
      <c r="I957" s="177"/>
      <c r="J957" s="64"/>
      <c r="K957" s="64"/>
      <c r="L957" s="62"/>
      <c r="M957" s="223"/>
      <c r="N957" s="43"/>
      <c r="O957" s="43"/>
      <c r="P957" s="43"/>
      <c r="Q957" s="43"/>
      <c r="R957" s="43"/>
      <c r="S957" s="43"/>
      <c r="T957" s="79"/>
      <c r="AT957" s="25" t="s">
        <v>506</v>
      </c>
      <c r="AU957" s="25" t="s">
        <v>80</v>
      </c>
    </row>
    <row r="958" spans="2:65" s="1" customFormat="1" ht="25.5" customHeight="1">
      <c r="B958" s="42"/>
      <c r="C958" s="209" t="s">
        <v>3303</v>
      </c>
      <c r="D958" s="209" t="s">
        <v>498</v>
      </c>
      <c r="E958" s="210" t="s">
        <v>10073</v>
      </c>
      <c r="F958" s="211" t="s">
        <v>10074</v>
      </c>
      <c r="G958" s="212" t="s">
        <v>2537</v>
      </c>
      <c r="H958" s="213">
        <v>2</v>
      </c>
      <c r="I958" s="214"/>
      <c r="J958" s="215">
        <f>ROUND(I958*H958,2)</f>
        <v>0</v>
      </c>
      <c r="K958" s="211" t="s">
        <v>23</v>
      </c>
      <c r="L958" s="62"/>
      <c r="M958" s="216" t="s">
        <v>23</v>
      </c>
      <c r="N958" s="217" t="s">
        <v>44</v>
      </c>
      <c r="O958" s="43"/>
      <c r="P958" s="218">
        <f>O958*H958</f>
        <v>0</v>
      </c>
      <c r="Q958" s="218">
        <v>23</v>
      </c>
      <c r="R958" s="218">
        <f>Q958*H958</f>
        <v>46</v>
      </c>
      <c r="S958" s="218">
        <v>0</v>
      </c>
      <c r="T958" s="219">
        <f>S958*H958</f>
        <v>0</v>
      </c>
      <c r="AR958" s="25" t="s">
        <v>502</v>
      </c>
      <c r="AT958" s="25" t="s">
        <v>498</v>
      </c>
      <c r="AU958" s="25" t="s">
        <v>80</v>
      </c>
      <c r="AY958" s="25" t="s">
        <v>492</v>
      </c>
      <c r="BE958" s="220">
        <f>IF(N958="základní",J958,0)</f>
        <v>0</v>
      </c>
      <c r="BF958" s="220">
        <f>IF(N958="snížená",J958,0)</f>
        <v>0</v>
      </c>
      <c r="BG958" s="220">
        <f>IF(N958="zákl. přenesená",J958,0)</f>
        <v>0</v>
      </c>
      <c r="BH958" s="220">
        <f>IF(N958="sníž. přenesená",J958,0)</f>
        <v>0</v>
      </c>
      <c r="BI958" s="220">
        <f>IF(N958="nulová",J958,0)</f>
        <v>0</v>
      </c>
      <c r="BJ958" s="25" t="s">
        <v>80</v>
      </c>
      <c r="BK958" s="220">
        <f>ROUND(I958*H958,2)</f>
        <v>0</v>
      </c>
      <c r="BL958" s="25" t="s">
        <v>502</v>
      </c>
      <c r="BM958" s="25" t="s">
        <v>5285</v>
      </c>
    </row>
    <row r="959" spans="2:65" s="1" customFormat="1" ht="24">
      <c r="B959" s="42"/>
      <c r="C959" s="64"/>
      <c r="D959" s="227" t="s">
        <v>506</v>
      </c>
      <c r="E959" s="64"/>
      <c r="F959" s="274" t="s">
        <v>10074</v>
      </c>
      <c r="G959" s="64"/>
      <c r="H959" s="64"/>
      <c r="I959" s="177"/>
      <c r="J959" s="64"/>
      <c r="K959" s="64"/>
      <c r="L959" s="62"/>
      <c r="M959" s="223"/>
      <c r="N959" s="43"/>
      <c r="O959" s="43"/>
      <c r="P959" s="43"/>
      <c r="Q959" s="43"/>
      <c r="R959" s="43"/>
      <c r="S959" s="43"/>
      <c r="T959" s="79"/>
      <c r="AT959" s="25" t="s">
        <v>506</v>
      </c>
      <c r="AU959" s="25" t="s">
        <v>80</v>
      </c>
    </row>
    <row r="960" spans="2:65" s="1" customFormat="1" ht="16.5" customHeight="1">
      <c r="B960" s="42"/>
      <c r="C960" s="209" t="s">
        <v>3309</v>
      </c>
      <c r="D960" s="209" t="s">
        <v>498</v>
      </c>
      <c r="E960" s="210" t="s">
        <v>9870</v>
      </c>
      <c r="F960" s="211" t="s">
        <v>9871</v>
      </c>
      <c r="G960" s="212" t="s">
        <v>2537</v>
      </c>
      <c r="H960" s="213">
        <v>2</v>
      </c>
      <c r="I960" s="214"/>
      <c r="J960" s="215">
        <f>ROUND(I960*H960,2)</f>
        <v>0</v>
      </c>
      <c r="K960" s="211" t="s">
        <v>23</v>
      </c>
      <c r="L960" s="62"/>
      <c r="M960" s="216" t="s">
        <v>23</v>
      </c>
      <c r="N960" s="217" t="s">
        <v>44</v>
      </c>
      <c r="O960" s="43"/>
      <c r="P960" s="218">
        <f>O960*H960</f>
        <v>0</v>
      </c>
      <c r="Q960" s="218">
        <v>39</v>
      </c>
      <c r="R960" s="218">
        <f>Q960*H960</f>
        <v>78</v>
      </c>
      <c r="S960" s="218">
        <v>0</v>
      </c>
      <c r="T960" s="219">
        <f>S960*H960</f>
        <v>0</v>
      </c>
      <c r="AR960" s="25" t="s">
        <v>502</v>
      </c>
      <c r="AT960" s="25" t="s">
        <v>498</v>
      </c>
      <c r="AU960" s="25" t="s">
        <v>80</v>
      </c>
      <c r="AY960" s="25" t="s">
        <v>492</v>
      </c>
      <c r="BE960" s="220">
        <f>IF(N960="základní",J960,0)</f>
        <v>0</v>
      </c>
      <c r="BF960" s="220">
        <f>IF(N960="snížená",J960,0)</f>
        <v>0</v>
      </c>
      <c r="BG960" s="220">
        <f>IF(N960="zákl. přenesená",J960,0)</f>
        <v>0</v>
      </c>
      <c r="BH960" s="220">
        <f>IF(N960="sníž. přenesená",J960,0)</f>
        <v>0</v>
      </c>
      <c r="BI960" s="220">
        <f>IF(N960="nulová",J960,0)</f>
        <v>0</v>
      </c>
      <c r="BJ960" s="25" t="s">
        <v>80</v>
      </c>
      <c r="BK960" s="220">
        <f>ROUND(I960*H960,2)</f>
        <v>0</v>
      </c>
      <c r="BL960" s="25" t="s">
        <v>502</v>
      </c>
      <c r="BM960" s="25" t="s">
        <v>5294</v>
      </c>
    </row>
    <row r="961" spans="2:65" s="1" customFormat="1">
      <c r="B961" s="42"/>
      <c r="C961" s="64"/>
      <c r="D961" s="227" t="s">
        <v>506</v>
      </c>
      <c r="E961" s="64"/>
      <c r="F961" s="274" t="s">
        <v>9871</v>
      </c>
      <c r="G961" s="64"/>
      <c r="H961" s="64"/>
      <c r="I961" s="177"/>
      <c r="J961" s="64"/>
      <c r="K961" s="64"/>
      <c r="L961" s="62"/>
      <c r="M961" s="223"/>
      <c r="N961" s="43"/>
      <c r="O961" s="43"/>
      <c r="P961" s="43"/>
      <c r="Q961" s="43"/>
      <c r="R961" s="43"/>
      <c r="S961" s="43"/>
      <c r="T961" s="79"/>
      <c r="AT961" s="25" t="s">
        <v>506</v>
      </c>
      <c r="AU961" s="25" t="s">
        <v>80</v>
      </c>
    </row>
    <row r="962" spans="2:65" s="1" customFormat="1" ht="25.5" customHeight="1">
      <c r="B962" s="42"/>
      <c r="C962" s="209" t="s">
        <v>3315</v>
      </c>
      <c r="D962" s="209" t="s">
        <v>498</v>
      </c>
      <c r="E962" s="210" t="s">
        <v>10075</v>
      </c>
      <c r="F962" s="211" t="s">
        <v>10076</v>
      </c>
      <c r="G962" s="212" t="s">
        <v>2537</v>
      </c>
      <c r="H962" s="213">
        <v>1</v>
      </c>
      <c r="I962" s="214"/>
      <c r="J962" s="215">
        <f>ROUND(I962*H962,2)</f>
        <v>0</v>
      </c>
      <c r="K962" s="211" t="s">
        <v>23</v>
      </c>
      <c r="L962" s="62"/>
      <c r="M962" s="216" t="s">
        <v>23</v>
      </c>
      <c r="N962" s="217" t="s">
        <v>44</v>
      </c>
      <c r="O962" s="43"/>
      <c r="P962" s="218">
        <f>O962*H962</f>
        <v>0</v>
      </c>
      <c r="Q962" s="218">
        <v>20</v>
      </c>
      <c r="R962" s="218">
        <f>Q962*H962</f>
        <v>20</v>
      </c>
      <c r="S962" s="218">
        <v>0</v>
      </c>
      <c r="T962" s="219">
        <f>S962*H962</f>
        <v>0</v>
      </c>
      <c r="AR962" s="25" t="s">
        <v>502</v>
      </c>
      <c r="AT962" s="25" t="s">
        <v>498</v>
      </c>
      <c r="AU962" s="25" t="s">
        <v>80</v>
      </c>
      <c r="AY962" s="25" t="s">
        <v>492</v>
      </c>
      <c r="BE962" s="220">
        <f>IF(N962="základní",J962,0)</f>
        <v>0</v>
      </c>
      <c r="BF962" s="220">
        <f>IF(N962="snížená",J962,0)</f>
        <v>0</v>
      </c>
      <c r="BG962" s="220">
        <f>IF(N962="zákl. přenesená",J962,0)</f>
        <v>0</v>
      </c>
      <c r="BH962" s="220">
        <f>IF(N962="sníž. přenesená",J962,0)</f>
        <v>0</v>
      </c>
      <c r="BI962" s="220">
        <f>IF(N962="nulová",J962,0)</f>
        <v>0</v>
      </c>
      <c r="BJ962" s="25" t="s">
        <v>80</v>
      </c>
      <c r="BK962" s="220">
        <f>ROUND(I962*H962,2)</f>
        <v>0</v>
      </c>
      <c r="BL962" s="25" t="s">
        <v>502</v>
      </c>
      <c r="BM962" s="25" t="s">
        <v>5303</v>
      </c>
    </row>
    <row r="963" spans="2:65" s="1" customFormat="1" ht="24">
      <c r="B963" s="42"/>
      <c r="C963" s="64"/>
      <c r="D963" s="227" t="s">
        <v>506</v>
      </c>
      <c r="E963" s="64"/>
      <c r="F963" s="274" t="s">
        <v>10076</v>
      </c>
      <c r="G963" s="64"/>
      <c r="H963" s="64"/>
      <c r="I963" s="177"/>
      <c r="J963" s="64"/>
      <c r="K963" s="64"/>
      <c r="L963" s="62"/>
      <c r="M963" s="223"/>
      <c r="N963" s="43"/>
      <c r="O963" s="43"/>
      <c r="P963" s="43"/>
      <c r="Q963" s="43"/>
      <c r="R963" s="43"/>
      <c r="S963" s="43"/>
      <c r="T963" s="79"/>
      <c r="AT963" s="25" t="s">
        <v>506</v>
      </c>
      <c r="AU963" s="25" t="s">
        <v>80</v>
      </c>
    </row>
    <row r="964" spans="2:65" s="1" customFormat="1" ht="16.5" customHeight="1">
      <c r="B964" s="42"/>
      <c r="C964" s="209" t="s">
        <v>3320</v>
      </c>
      <c r="D964" s="209" t="s">
        <v>498</v>
      </c>
      <c r="E964" s="210" t="s">
        <v>9818</v>
      </c>
      <c r="F964" s="211" t="s">
        <v>9819</v>
      </c>
      <c r="G964" s="212" t="s">
        <v>2537</v>
      </c>
      <c r="H964" s="213">
        <v>1</v>
      </c>
      <c r="I964" s="214"/>
      <c r="J964" s="215">
        <f>ROUND(I964*H964,2)</f>
        <v>0</v>
      </c>
      <c r="K964" s="211" t="s">
        <v>23</v>
      </c>
      <c r="L964" s="62"/>
      <c r="M964" s="216" t="s">
        <v>23</v>
      </c>
      <c r="N964" s="217" t="s">
        <v>44</v>
      </c>
      <c r="O964" s="43"/>
      <c r="P964" s="218">
        <f>O964*H964</f>
        <v>0</v>
      </c>
      <c r="Q964" s="218">
        <v>40</v>
      </c>
      <c r="R964" s="218">
        <f>Q964*H964</f>
        <v>40</v>
      </c>
      <c r="S964" s="218">
        <v>0</v>
      </c>
      <c r="T964" s="219">
        <f>S964*H964</f>
        <v>0</v>
      </c>
      <c r="AR964" s="25" t="s">
        <v>502</v>
      </c>
      <c r="AT964" s="25" t="s">
        <v>498</v>
      </c>
      <c r="AU964" s="25" t="s">
        <v>80</v>
      </c>
      <c r="AY964" s="25" t="s">
        <v>492</v>
      </c>
      <c r="BE964" s="220">
        <f>IF(N964="základní",J964,0)</f>
        <v>0</v>
      </c>
      <c r="BF964" s="220">
        <f>IF(N964="snížená",J964,0)</f>
        <v>0</v>
      </c>
      <c r="BG964" s="220">
        <f>IF(N964="zákl. přenesená",J964,0)</f>
        <v>0</v>
      </c>
      <c r="BH964" s="220">
        <f>IF(N964="sníž. přenesená",J964,0)</f>
        <v>0</v>
      </c>
      <c r="BI964" s="220">
        <f>IF(N964="nulová",J964,0)</f>
        <v>0</v>
      </c>
      <c r="BJ964" s="25" t="s">
        <v>80</v>
      </c>
      <c r="BK964" s="220">
        <f>ROUND(I964*H964,2)</f>
        <v>0</v>
      </c>
      <c r="BL964" s="25" t="s">
        <v>502</v>
      </c>
      <c r="BM964" s="25" t="s">
        <v>5311</v>
      </c>
    </row>
    <row r="965" spans="2:65" s="1" customFormat="1">
      <c r="B965" s="42"/>
      <c r="C965" s="64"/>
      <c r="D965" s="227" t="s">
        <v>506</v>
      </c>
      <c r="E965" s="64"/>
      <c r="F965" s="274" t="s">
        <v>9819</v>
      </c>
      <c r="G965" s="64"/>
      <c r="H965" s="64"/>
      <c r="I965" s="177"/>
      <c r="J965" s="64"/>
      <c r="K965" s="64"/>
      <c r="L965" s="62"/>
      <c r="M965" s="223"/>
      <c r="N965" s="43"/>
      <c r="O965" s="43"/>
      <c r="P965" s="43"/>
      <c r="Q965" s="43"/>
      <c r="R965" s="43"/>
      <c r="S965" s="43"/>
      <c r="T965" s="79"/>
      <c r="AT965" s="25" t="s">
        <v>506</v>
      </c>
      <c r="AU965" s="25" t="s">
        <v>80</v>
      </c>
    </row>
    <row r="966" spans="2:65" s="1" customFormat="1" ht="16.5" customHeight="1">
      <c r="B966" s="42"/>
      <c r="C966" s="209" t="s">
        <v>3324</v>
      </c>
      <c r="D966" s="209" t="s">
        <v>498</v>
      </c>
      <c r="E966" s="210" t="s">
        <v>9939</v>
      </c>
      <c r="F966" s="211" t="s">
        <v>9940</v>
      </c>
      <c r="G966" s="212" t="s">
        <v>2537</v>
      </c>
      <c r="H966" s="213">
        <v>12</v>
      </c>
      <c r="I966" s="214"/>
      <c r="J966" s="215">
        <f>ROUND(I966*H966,2)</f>
        <v>0</v>
      </c>
      <c r="K966" s="211" t="s">
        <v>23</v>
      </c>
      <c r="L966" s="62"/>
      <c r="M966" s="216" t="s">
        <v>23</v>
      </c>
      <c r="N966" s="217" t="s">
        <v>44</v>
      </c>
      <c r="O966" s="43"/>
      <c r="P966" s="218">
        <f>O966*H966</f>
        <v>0</v>
      </c>
      <c r="Q966" s="218">
        <v>13.1</v>
      </c>
      <c r="R966" s="218">
        <f>Q966*H966</f>
        <v>157.19999999999999</v>
      </c>
      <c r="S966" s="218">
        <v>0</v>
      </c>
      <c r="T966" s="219">
        <f>S966*H966</f>
        <v>0</v>
      </c>
      <c r="AR966" s="25" t="s">
        <v>502</v>
      </c>
      <c r="AT966" s="25" t="s">
        <v>498</v>
      </c>
      <c r="AU966" s="25" t="s">
        <v>80</v>
      </c>
      <c r="AY966" s="25" t="s">
        <v>492</v>
      </c>
      <c r="BE966" s="220">
        <f>IF(N966="základní",J966,0)</f>
        <v>0</v>
      </c>
      <c r="BF966" s="220">
        <f>IF(N966="snížená",J966,0)</f>
        <v>0</v>
      </c>
      <c r="BG966" s="220">
        <f>IF(N966="zákl. přenesená",J966,0)</f>
        <v>0</v>
      </c>
      <c r="BH966" s="220">
        <f>IF(N966="sníž. přenesená",J966,0)</f>
        <v>0</v>
      </c>
      <c r="BI966" s="220">
        <f>IF(N966="nulová",J966,0)</f>
        <v>0</v>
      </c>
      <c r="BJ966" s="25" t="s">
        <v>80</v>
      </c>
      <c r="BK966" s="220">
        <f>ROUND(I966*H966,2)</f>
        <v>0</v>
      </c>
      <c r="BL966" s="25" t="s">
        <v>502</v>
      </c>
      <c r="BM966" s="25" t="s">
        <v>5319</v>
      </c>
    </row>
    <row r="967" spans="2:65" s="1" customFormat="1">
      <c r="B967" s="42"/>
      <c r="C967" s="64"/>
      <c r="D967" s="221" t="s">
        <v>506</v>
      </c>
      <c r="E967" s="64"/>
      <c r="F967" s="222" t="s">
        <v>9940</v>
      </c>
      <c r="G967" s="64"/>
      <c r="H967" s="64"/>
      <c r="I967" s="177"/>
      <c r="J967" s="64"/>
      <c r="K967" s="64"/>
      <c r="L967" s="62"/>
      <c r="M967" s="223"/>
      <c r="N967" s="43"/>
      <c r="O967" s="43"/>
      <c r="P967" s="43"/>
      <c r="Q967" s="43"/>
      <c r="R967" s="43"/>
      <c r="S967" s="43"/>
      <c r="T967" s="79"/>
      <c r="AT967" s="25" t="s">
        <v>506</v>
      </c>
      <c r="AU967" s="25" t="s">
        <v>80</v>
      </c>
    </row>
    <row r="968" spans="2:65" s="1" customFormat="1" ht="24">
      <c r="B968" s="42"/>
      <c r="C968" s="64"/>
      <c r="D968" s="227" t="s">
        <v>2254</v>
      </c>
      <c r="E968" s="64"/>
      <c r="F968" s="273" t="s">
        <v>9800</v>
      </c>
      <c r="G968" s="64"/>
      <c r="H968" s="64"/>
      <c r="I968" s="177"/>
      <c r="J968" s="64"/>
      <c r="K968" s="64"/>
      <c r="L968" s="62"/>
      <c r="M968" s="223"/>
      <c r="N968" s="43"/>
      <c r="O968" s="43"/>
      <c r="P968" s="43"/>
      <c r="Q968" s="43"/>
      <c r="R968" s="43"/>
      <c r="S968" s="43"/>
      <c r="T968" s="79"/>
      <c r="AT968" s="25" t="s">
        <v>2254</v>
      </c>
      <c r="AU968" s="25" t="s">
        <v>80</v>
      </c>
    </row>
    <row r="969" spans="2:65" s="1" customFormat="1" ht="16.5" customHeight="1">
      <c r="B969" s="42"/>
      <c r="C969" s="209" t="s">
        <v>3331</v>
      </c>
      <c r="D969" s="209" t="s">
        <v>498</v>
      </c>
      <c r="E969" s="210" t="s">
        <v>9937</v>
      </c>
      <c r="F969" s="211" t="s">
        <v>9938</v>
      </c>
      <c r="G969" s="212" t="s">
        <v>2537</v>
      </c>
      <c r="H969" s="213">
        <v>4</v>
      </c>
      <c r="I969" s="214"/>
      <c r="J969" s="215">
        <f>ROUND(I969*H969,2)</f>
        <v>0</v>
      </c>
      <c r="K969" s="211" t="s">
        <v>23</v>
      </c>
      <c r="L969" s="62"/>
      <c r="M969" s="216" t="s">
        <v>23</v>
      </c>
      <c r="N969" s="217" t="s">
        <v>44</v>
      </c>
      <c r="O969" s="43"/>
      <c r="P969" s="218">
        <f>O969*H969</f>
        <v>0</v>
      </c>
      <c r="Q969" s="218">
        <v>0</v>
      </c>
      <c r="R969" s="218">
        <f>Q969*H969</f>
        <v>0</v>
      </c>
      <c r="S969" s="218">
        <v>0</v>
      </c>
      <c r="T969" s="219">
        <f>S969*H969</f>
        <v>0</v>
      </c>
      <c r="AR969" s="25" t="s">
        <v>502</v>
      </c>
      <c r="AT969" s="25" t="s">
        <v>498</v>
      </c>
      <c r="AU969" s="25" t="s">
        <v>80</v>
      </c>
      <c r="AY969" s="25" t="s">
        <v>492</v>
      </c>
      <c r="BE969" s="220">
        <f>IF(N969="základní",J969,0)</f>
        <v>0</v>
      </c>
      <c r="BF969" s="220">
        <f>IF(N969="snížená",J969,0)</f>
        <v>0</v>
      </c>
      <c r="BG969" s="220">
        <f>IF(N969="zákl. přenesená",J969,0)</f>
        <v>0</v>
      </c>
      <c r="BH969" s="220">
        <f>IF(N969="sníž. přenesená",J969,0)</f>
        <v>0</v>
      </c>
      <c r="BI969" s="220">
        <f>IF(N969="nulová",J969,0)</f>
        <v>0</v>
      </c>
      <c r="BJ969" s="25" t="s">
        <v>80</v>
      </c>
      <c r="BK969" s="220">
        <f>ROUND(I969*H969,2)</f>
        <v>0</v>
      </c>
      <c r="BL969" s="25" t="s">
        <v>502</v>
      </c>
      <c r="BM969" s="25" t="s">
        <v>5327</v>
      </c>
    </row>
    <row r="970" spans="2:65" s="1" customFormat="1">
      <c r="B970" s="42"/>
      <c r="C970" s="64"/>
      <c r="D970" s="227" t="s">
        <v>506</v>
      </c>
      <c r="E970" s="64"/>
      <c r="F970" s="274" t="s">
        <v>9823</v>
      </c>
      <c r="G970" s="64"/>
      <c r="H970" s="64"/>
      <c r="I970" s="177"/>
      <c r="J970" s="64"/>
      <c r="K970" s="64"/>
      <c r="L970" s="62"/>
      <c r="M970" s="223"/>
      <c r="N970" s="43"/>
      <c r="O970" s="43"/>
      <c r="P970" s="43"/>
      <c r="Q970" s="43"/>
      <c r="R970" s="43"/>
      <c r="S970" s="43"/>
      <c r="T970" s="79"/>
      <c r="AT970" s="25" t="s">
        <v>506</v>
      </c>
      <c r="AU970" s="25" t="s">
        <v>80</v>
      </c>
    </row>
    <row r="971" spans="2:65" s="1" customFormat="1" ht="16.5" customHeight="1">
      <c r="B971" s="42"/>
      <c r="C971" s="209" t="s">
        <v>3336</v>
      </c>
      <c r="D971" s="209" t="s">
        <v>498</v>
      </c>
      <c r="E971" s="210" t="s">
        <v>10077</v>
      </c>
      <c r="F971" s="211" t="s">
        <v>10078</v>
      </c>
      <c r="G971" s="212" t="s">
        <v>2537</v>
      </c>
      <c r="H971" s="213">
        <v>4</v>
      </c>
      <c r="I971" s="214"/>
      <c r="J971" s="215">
        <f>ROUND(I971*H971,2)</f>
        <v>0</v>
      </c>
      <c r="K971" s="211" t="s">
        <v>23</v>
      </c>
      <c r="L971" s="62"/>
      <c r="M971" s="216" t="s">
        <v>23</v>
      </c>
      <c r="N971" s="217" t="s">
        <v>44</v>
      </c>
      <c r="O971" s="43"/>
      <c r="P971" s="218">
        <f>O971*H971</f>
        <v>0</v>
      </c>
      <c r="Q971" s="218">
        <v>2</v>
      </c>
      <c r="R971" s="218">
        <f>Q971*H971</f>
        <v>8</v>
      </c>
      <c r="S971" s="218">
        <v>0</v>
      </c>
      <c r="T971" s="219">
        <f>S971*H971</f>
        <v>0</v>
      </c>
      <c r="AR971" s="25" t="s">
        <v>502</v>
      </c>
      <c r="AT971" s="25" t="s">
        <v>498</v>
      </c>
      <c r="AU971" s="25" t="s">
        <v>80</v>
      </c>
      <c r="AY971" s="25" t="s">
        <v>492</v>
      </c>
      <c r="BE971" s="220">
        <f>IF(N971="základní",J971,0)</f>
        <v>0</v>
      </c>
      <c r="BF971" s="220">
        <f>IF(N971="snížená",J971,0)</f>
        <v>0</v>
      </c>
      <c r="BG971" s="220">
        <f>IF(N971="zákl. přenesená",J971,0)</f>
        <v>0</v>
      </c>
      <c r="BH971" s="220">
        <f>IF(N971="sníž. přenesená",J971,0)</f>
        <v>0</v>
      </c>
      <c r="BI971" s="220">
        <f>IF(N971="nulová",J971,0)</f>
        <v>0</v>
      </c>
      <c r="BJ971" s="25" t="s">
        <v>80</v>
      </c>
      <c r="BK971" s="220">
        <f>ROUND(I971*H971,2)</f>
        <v>0</v>
      </c>
      <c r="BL971" s="25" t="s">
        <v>502</v>
      </c>
      <c r="BM971" s="25" t="s">
        <v>5335</v>
      </c>
    </row>
    <row r="972" spans="2:65" s="1" customFormat="1">
      <c r="B972" s="42"/>
      <c r="C972" s="64"/>
      <c r="D972" s="227" t="s">
        <v>506</v>
      </c>
      <c r="E972" s="64"/>
      <c r="F972" s="274" t="s">
        <v>10079</v>
      </c>
      <c r="G972" s="64"/>
      <c r="H972" s="64"/>
      <c r="I972" s="177"/>
      <c r="J972" s="64"/>
      <c r="K972" s="64"/>
      <c r="L972" s="62"/>
      <c r="M972" s="223"/>
      <c r="N972" s="43"/>
      <c r="O972" s="43"/>
      <c r="P972" s="43"/>
      <c r="Q972" s="43"/>
      <c r="R972" s="43"/>
      <c r="S972" s="43"/>
      <c r="T972" s="79"/>
      <c r="AT972" s="25" t="s">
        <v>506</v>
      </c>
      <c r="AU972" s="25" t="s">
        <v>80</v>
      </c>
    </row>
    <row r="973" spans="2:65" s="1" customFormat="1" ht="16.5" customHeight="1">
      <c r="B973" s="42"/>
      <c r="C973" s="209" t="s">
        <v>3343</v>
      </c>
      <c r="D973" s="209" t="s">
        <v>498</v>
      </c>
      <c r="E973" s="210" t="s">
        <v>9999</v>
      </c>
      <c r="F973" s="211" t="s">
        <v>10000</v>
      </c>
      <c r="G973" s="212" t="s">
        <v>2537</v>
      </c>
      <c r="H973" s="213">
        <v>4</v>
      </c>
      <c r="I973" s="214"/>
      <c r="J973" s="215">
        <f>ROUND(I973*H973,2)</f>
        <v>0</v>
      </c>
      <c r="K973" s="211" t="s">
        <v>23</v>
      </c>
      <c r="L973" s="62"/>
      <c r="M973" s="216" t="s">
        <v>23</v>
      </c>
      <c r="N973" s="217" t="s">
        <v>44</v>
      </c>
      <c r="O973" s="43"/>
      <c r="P973" s="218">
        <f>O973*H973</f>
        <v>0</v>
      </c>
      <c r="Q973" s="218">
        <v>2</v>
      </c>
      <c r="R973" s="218">
        <f>Q973*H973</f>
        <v>8</v>
      </c>
      <c r="S973" s="218">
        <v>0</v>
      </c>
      <c r="T973" s="219">
        <f>S973*H973</f>
        <v>0</v>
      </c>
      <c r="AR973" s="25" t="s">
        <v>502</v>
      </c>
      <c r="AT973" s="25" t="s">
        <v>498</v>
      </c>
      <c r="AU973" s="25" t="s">
        <v>80</v>
      </c>
      <c r="AY973" s="25" t="s">
        <v>492</v>
      </c>
      <c r="BE973" s="220">
        <f>IF(N973="základní",J973,0)</f>
        <v>0</v>
      </c>
      <c r="BF973" s="220">
        <f>IF(N973="snížená",J973,0)</f>
        <v>0</v>
      </c>
      <c r="BG973" s="220">
        <f>IF(N973="zákl. přenesená",J973,0)</f>
        <v>0</v>
      </c>
      <c r="BH973" s="220">
        <f>IF(N973="sníž. přenesená",J973,0)</f>
        <v>0</v>
      </c>
      <c r="BI973" s="220">
        <f>IF(N973="nulová",J973,0)</f>
        <v>0</v>
      </c>
      <c r="BJ973" s="25" t="s">
        <v>80</v>
      </c>
      <c r="BK973" s="220">
        <f>ROUND(I973*H973,2)</f>
        <v>0</v>
      </c>
      <c r="BL973" s="25" t="s">
        <v>502</v>
      </c>
      <c r="BM973" s="25" t="s">
        <v>5343</v>
      </c>
    </row>
    <row r="974" spans="2:65" s="1" customFormat="1">
      <c r="B974" s="42"/>
      <c r="C974" s="64"/>
      <c r="D974" s="227" t="s">
        <v>506</v>
      </c>
      <c r="E974" s="64"/>
      <c r="F974" s="274" t="s">
        <v>10001</v>
      </c>
      <c r="G974" s="64"/>
      <c r="H974" s="64"/>
      <c r="I974" s="177"/>
      <c r="J974" s="64"/>
      <c r="K974" s="64"/>
      <c r="L974" s="62"/>
      <c r="M974" s="223"/>
      <c r="N974" s="43"/>
      <c r="O974" s="43"/>
      <c r="P974" s="43"/>
      <c r="Q974" s="43"/>
      <c r="R974" s="43"/>
      <c r="S974" s="43"/>
      <c r="T974" s="79"/>
      <c r="AT974" s="25" t="s">
        <v>506</v>
      </c>
      <c r="AU974" s="25" t="s">
        <v>80</v>
      </c>
    </row>
    <row r="975" spans="2:65" s="1" customFormat="1" ht="25.5" customHeight="1">
      <c r="B975" s="42"/>
      <c r="C975" s="209" t="s">
        <v>3349</v>
      </c>
      <c r="D975" s="209" t="s">
        <v>498</v>
      </c>
      <c r="E975" s="210" t="s">
        <v>10080</v>
      </c>
      <c r="F975" s="211" t="s">
        <v>10081</v>
      </c>
      <c r="G975" s="212" t="s">
        <v>2537</v>
      </c>
      <c r="H975" s="213">
        <v>1</v>
      </c>
      <c r="I975" s="214"/>
      <c r="J975" s="215">
        <f>ROUND(I975*H975,2)</f>
        <v>0</v>
      </c>
      <c r="K975" s="211" t="s">
        <v>23</v>
      </c>
      <c r="L975" s="62"/>
      <c r="M975" s="216" t="s">
        <v>23</v>
      </c>
      <c r="N975" s="217" t="s">
        <v>44</v>
      </c>
      <c r="O975" s="43"/>
      <c r="P975" s="218">
        <f>O975*H975</f>
        <v>0</v>
      </c>
      <c r="Q975" s="218">
        <v>21</v>
      </c>
      <c r="R975" s="218">
        <f>Q975*H975</f>
        <v>21</v>
      </c>
      <c r="S975" s="218">
        <v>0</v>
      </c>
      <c r="T975" s="219">
        <f>S975*H975</f>
        <v>0</v>
      </c>
      <c r="AR975" s="25" t="s">
        <v>502</v>
      </c>
      <c r="AT975" s="25" t="s">
        <v>498</v>
      </c>
      <c r="AU975" s="25" t="s">
        <v>80</v>
      </c>
      <c r="AY975" s="25" t="s">
        <v>492</v>
      </c>
      <c r="BE975" s="220">
        <f>IF(N975="základní",J975,0)</f>
        <v>0</v>
      </c>
      <c r="BF975" s="220">
        <f>IF(N975="snížená",J975,0)</f>
        <v>0</v>
      </c>
      <c r="BG975" s="220">
        <f>IF(N975="zákl. přenesená",J975,0)</f>
        <v>0</v>
      </c>
      <c r="BH975" s="220">
        <f>IF(N975="sníž. přenesená",J975,0)</f>
        <v>0</v>
      </c>
      <c r="BI975" s="220">
        <f>IF(N975="nulová",J975,0)</f>
        <v>0</v>
      </c>
      <c r="BJ975" s="25" t="s">
        <v>80</v>
      </c>
      <c r="BK975" s="220">
        <f>ROUND(I975*H975,2)</f>
        <v>0</v>
      </c>
      <c r="BL975" s="25" t="s">
        <v>502</v>
      </c>
      <c r="BM975" s="25" t="s">
        <v>5354</v>
      </c>
    </row>
    <row r="976" spans="2:65" s="1" customFormat="1" ht="24">
      <c r="B976" s="42"/>
      <c r="C976" s="64"/>
      <c r="D976" s="227" t="s">
        <v>506</v>
      </c>
      <c r="E976" s="64"/>
      <c r="F976" s="274" t="s">
        <v>10081</v>
      </c>
      <c r="G976" s="64"/>
      <c r="H976" s="64"/>
      <c r="I976" s="177"/>
      <c r="J976" s="64"/>
      <c r="K976" s="64"/>
      <c r="L976" s="62"/>
      <c r="M976" s="223"/>
      <c r="N976" s="43"/>
      <c r="O976" s="43"/>
      <c r="P976" s="43"/>
      <c r="Q976" s="43"/>
      <c r="R976" s="43"/>
      <c r="S976" s="43"/>
      <c r="T976" s="79"/>
      <c r="AT976" s="25" t="s">
        <v>506</v>
      </c>
      <c r="AU976" s="25" t="s">
        <v>80</v>
      </c>
    </row>
    <row r="977" spans="2:65" s="1" customFormat="1" ht="16.5" customHeight="1">
      <c r="B977" s="42"/>
      <c r="C977" s="209" t="s">
        <v>3357</v>
      </c>
      <c r="D977" s="209" t="s">
        <v>498</v>
      </c>
      <c r="E977" s="210" t="s">
        <v>10082</v>
      </c>
      <c r="F977" s="211" t="s">
        <v>10083</v>
      </c>
      <c r="G977" s="212" t="s">
        <v>2537</v>
      </c>
      <c r="H977" s="213">
        <v>1</v>
      </c>
      <c r="I977" s="214"/>
      <c r="J977" s="215">
        <f>ROUND(I977*H977,2)</f>
        <v>0</v>
      </c>
      <c r="K977" s="211" t="s">
        <v>23</v>
      </c>
      <c r="L977" s="62"/>
      <c r="M977" s="216" t="s">
        <v>23</v>
      </c>
      <c r="N977" s="217" t="s">
        <v>44</v>
      </c>
      <c r="O977" s="43"/>
      <c r="P977" s="218">
        <f>O977*H977</f>
        <v>0</v>
      </c>
      <c r="Q977" s="218">
        <v>34</v>
      </c>
      <c r="R977" s="218">
        <f>Q977*H977</f>
        <v>34</v>
      </c>
      <c r="S977" s="218">
        <v>0</v>
      </c>
      <c r="T977" s="219">
        <f>S977*H977</f>
        <v>0</v>
      </c>
      <c r="AR977" s="25" t="s">
        <v>502</v>
      </c>
      <c r="AT977" s="25" t="s">
        <v>498</v>
      </c>
      <c r="AU977" s="25" t="s">
        <v>80</v>
      </c>
      <c r="AY977" s="25" t="s">
        <v>492</v>
      </c>
      <c r="BE977" s="220">
        <f>IF(N977="základní",J977,0)</f>
        <v>0</v>
      </c>
      <c r="BF977" s="220">
        <f>IF(N977="snížená",J977,0)</f>
        <v>0</v>
      </c>
      <c r="BG977" s="220">
        <f>IF(N977="zákl. přenesená",J977,0)</f>
        <v>0</v>
      </c>
      <c r="BH977" s="220">
        <f>IF(N977="sníž. přenesená",J977,0)</f>
        <v>0</v>
      </c>
      <c r="BI977" s="220">
        <f>IF(N977="nulová",J977,0)</f>
        <v>0</v>
      </c>
      <c r="BJ977" s="25" t="s">
        <v>80</v>
      </c>
      <c r="BK977" s="220">
        <f>ROUND(I977*H977,2)</f>
        <v>0</v>
      </c>
      <c r="BL977" s="25" t="s">
        <v>502</v>
      </c>
      <c r="BM977" s="25" t="s">
        <v>5362</v>
      </c>
    </row>
    <row r="978" spans="2:65" s="1" customFormat="1">
      <c r="B978" s="42"/>
      <c r="C978" s="64"/>
      <c r="D978" s="227" t="s">
        <v>506</v>
      </c>
      <c r="E978" s="64"/>
      <c r="F978" s="274" t="s">
        <v>10083</v>
      </c>
      <c r="G978" s="64"/>
      <c r="H978" s="64"/>
      <c r="I978" s="177"/>
      <c r="J978" s="64"/>
      <c r="K978" s="64"/>
      <c r="L978" s="62"/>
      <c r="M978" s="223"/>
      <c r="N978" s="43"/>
      <c r="O978" s="43"/>
      <c r="P978" s="43"/>
      <c r="Q978" s="43"/>
      <c r="R978" s="43"/>
      <c r="S978" s="43"/>
      <c r="T978" s="79"/>
      <c r="AT978" s="25" t="s">
        <v>506</v>
      </c>
      <c r="AU978" s="25" t="s">
        <v>80</v>
      </c>
    </row>
    <row r="979" spans="2:65" s="1" customFormat="1" ht="16.5" customHeight="1">
      <c r="B979" s="42"/>
      <c r="C979" s="209" t="s">
        <v>3365</v>
      </c>
      <c r="D979" s="209" t="s">
        <v>498</v>
      </c>
      <c r="E979" s="210" t="s">
        <v>10064</v>
      </c>
      <c r="F979" s="211" t="s">
        <v>9687</v>
      </c>
      <c r="G979" s="212" t="s">
        <v>9577</v>
      </c>
      <c r="H979" s="213">
        <v>15</v>
      </c>
      <c r="I979" s="214"/>
      <c r="J979" s="215">
        <f>ROUND(I979*H979,2)</f>
        <v>0</v>
      </c>
      <c r="K979" s="211" t="s">
        <v>23</v>
      </c>
      <c r="L979" s="62"/>
      <c r="M979" s="216" t="s">
        <v>23</v>
      </c>
      <c r="N979" s="217" t="s">
        <v>44</v>
      </c>
      <c r="O979" s="43"/>
      <c r="P979" s="218">
        <f>O979*H979</f>
        <v>0</v>
      </c>
      <c r="Q979" s="218">
        <v>4.2</v>
      </c>
      <c r="R979" s="218">
        <f>Q979*H979</f>
        <v>63</v>
      </c>
      <c r="S979" s="218">
        <v>0</v>
      </c>
      <c r="T979" s="219">
        <f>S979*H979</f>
        <v>0</v>
      </c>
      <c r="AR979" s="25" t="s">
        <v>502</v>
      </c>
      <c r="AT979" s="25" t="s">
        <v>498</v>
      </c>
      <c r="AU979" s="25" t="s">
        <v>80</v>
      </c>
      <c r="AY979" s="25" t="s">
        <v>492</v>
      </c>
      <c r="BE979" s="220">
        <f>IF(N979="základní",J979,0)</f>
        <v>0</v>
      </c>
      <c r="BF979" s="220">
        <f>IF(N979="snížená",J979,0)</f>
        <v>0</v>
      </c>
      <c r="BG979" s="220">
        <f>IF(N979="zákl. přenesená",J979,0)</f>
        <v>0</v>
      </c>
      <c r="BH979" s="220">
        <f>IF(N979="sníž. přenesená",J979,0)</f>
        <v>0</v>
      </c>
      <c r="BI979" s="220">
        <f>IF(N979="nulová",J979,0)</f>
        <v>0</v>
      </c>
      <c r="BJ979" s="25" t="s">
        <v>80</v>
      </c>
      <c r="BK979" s="220">
        <f>ROUND(I979*H979,2)</f>
        <v>0</v>
      </c>
      <c r="BL979" s="25" t="s">
        <v>502</v>
      </c>
      <c r="BM979" s="25" t="s">
        <v>5374</v>
      </c>
    </row>
    <row r="980" spans="2:65" s="1" customFormat="1">
      <c r="B980" s="42"/>
      <c r="C980" s="64"/>
      <c r="D980" s="227" t="s">
        <v>506</v>
      </c>
      <c r="E980" s="64"/>
      <c r="F980" s="274" t="s">
        <v>9688</v>
      </c>
      <c r="G980" s="64"/>
      <c r="H980" s="64"/>
      <c r="I980" s="177"/>
      <c r="J980" s="64"/>
      <c r="K980" s="64"/>
      <c r="L980" s="62"/>
      <c r="M980" s="223"/>
      <c r="N980" s="43"/>
      <c r="O980" s="43"/>
      <c r="P980" s="43"/>
      <c r="Q980" s="43"/>
      <c r="R980" s="43"/>
      <c r="S980" s="43"/>
      <c r="T980" s="79"/>
      <c r="AT980" s="25" t="s">
        <v>506</v>
      </c>
      <c r="AU980" s="25" t="s">
        <v>80</v>
      </c>
    </row>
    <row r="981" spans="2:65" s="1" customFormat="1" ht="16.5" customHeight="1">
      <c r="B981" s="42"/>
      <c r="C981" s="209" t="s">
        <v>3375</v>
      </c>
      <c r="D981" s="209" t="s">
        <v>498</v>
      </c>
      <c r="E981" s="210" t="s">
        <v>9890</v>
      </c>
      <c r="F981" s="211" t="s">
        <v>9891</v>
      </c>
      <c r="G981" s="212" t="s">
        <v>9577</v>
      </c>
      <c r="H981" s="213">
        <v>3</v>
      </c>
      <c r="I981" s="214"/>
      <c r="J981" s="215">
        <f>ROUND(I981*H981,2)</f>
        <v>0</v>
      </c>
      <c r="K981" s="211" t="s">
        <v>23</v>
      </c>
      <c r="L981" s="62"/>
      <c r="M981" s="216" t="s">
        <v>23</v>
      </c>
      <c r="N981" s="217" t="s">
        <v>44</v>
      </c>
      <c r="O981" s="43"/>
      <c r="P981" s="218">
        <f>O981*H981</f>
        <v>0</v>
      </c>
      <c r="Q981" s="218">
        <v>51</v>
      </c>
      <c r="R981" s="218">
        <f>Q981*H981</f>
        <v>153</v>
      </c>
      <c r="S981" s="218">
        <v>0</v>
      </c>
      <c r="T981" s="219">
        <f>S981*H981</f>
        <v>0</v>
      </c>
      <c r="AR981" s="25" t="s">
        <v>502</v>
      </c>
      <c r="AT981" s="25" t="s">
        <v>498</v>
      </c>
      <c r="AU981" s="25" t="s">
        <v>80</v>
      </c>
      <c r="AY981" s="25" t="s">
        <v>492</v>
      </c>
      <c r="BE981" s="220">
        <f>IF(N981="základní",J981,0)</f>
        <v>0</v>
      </c>
      <c r="BF981" s="220">
        <f>IF(N981="snížená",J981,0)</f>
        <v>0</v>
      </c>
      <c r="BG981" s="220">
        <f>IF(N981="zákl. přenesená",J981,0)</f>
        <v>0</v>
      </c>
      <c r="BH981" s="220">
        <f>IF(N981="sníž. přenesená",J981,0)</f>
        <v>0</v>
      </c>
      <c r="BI981" s="220">
        <f>IF(N981="nulová",J981,0)</f>
        <v>0</v>
      </c>
      <c r="BJ981" s="25" t="s">
        <v>80</v>
      </c>
      <c r="BK981" s="220">
        <f>ROUND(I981*H981,2)</f>
        <v>0</v>
      </c>
      <c r="BL981" s="25" t="s">
        <v>502</v>
      </c>
      <c r="BM981" s="25" t="s">
        <v>5386</v>
      </c>
    </row>
    <row r="982" spans="2:65" s="1" customFormat="1">
      <c r="B982" s="42"/>
      <c r="C982" s="64"/>
      <c r="D982" s="227" t="s">
        <v>506</v>
      </c>
      <c r="E982" s="64"/>
      <c r="F982" s="274" t="s">
        <v>9891</v>
      </c>
      <c r="G982" s="64"/>
      <c r="H982" s="64"/>
      <c r="I982" s="177"/>
      <c r="J982" s="64"/>
      <c r="K982" s="64"/>
      <c r="L982" s="62"/>
      <c r="M982" s="223"/>
      <c r="N982" s="43"/>
      <c r="O982" s="43"/>
      <c r="P982" s="43"/>
      <c r="Q982" s="43"/>
      <c r="R982" s="43"/>
      <c r="S982" s="43"/>
      <c r="T982" s="79"/>
      <c r="AT982" s="25" t="s">
        <v>506</v>
      </c>
      <c r="AU982" s="25" t="s">
        <v>80</v>
      </c>
    </row>
    <row r="983" spans="2:65" s="1" customFormat="1" ht="16.5" customHeight="1">
      <c r="B983" s="42"/>
      <c r="C983" s="209" t="s">
        <v>3381</v>
      </c>
      <c r="D983" s="209" t="s">
        <v>498</v>
      </c>
      <c r="E983" s="210" t="s">
        <v>9586</v>
      </c>
      <c r="F983" s="211" t="s">
        <v>9587</v>
      </c>
      <c r="G983" s="212" t="s">
        <v>9577</v>
      </c>
      <c r="H983" s="213">
        <v>103</v>
      </c>
      <c r="I983" s="214"/>
      <c r="J983" s="215">
        <f>ROUND(I983*H983,2)</f>
        <v>0</v>
      </c>
      <c r="K983" s="211" t="s">
        <v>23</v>
      </c>
      <c r="L983" s="62"/>
      <c r="M983" s="216" t="s">
        <v>23</v>
      </c>
      <c r="N983" s="217" t="s">
        <v>44</v>
      </c>
      <c r="O983" s="43"/>
      <c r="P983" s="218">
        <f>O983*H983</f>
        <v>0</v>
      </c>
      <c r="Q983" s="218">
        <v>33</v>
      </c>
      <c r="R983" s="218">
        <f>Q983*H983</f>
        <v>3399</v>
      </c>
      <c r="S983" s="218">
        <v>0</v>
      </c>
      <c r="T983" s="219">
        <f>S983*H983</f>
        <v>0</v>
      </c>
      <c r="AR983" s="25" t="s">
        <v>502</v>
      </c>
      <c r="AT983" s="25" t="s">
        <v>498</v>
      </c>
      <c r="AU983" s="25" t="s">
        <v>80</v>
      </c>
      <c r="AY983" s="25" t="s">
        <v>492</v>
      </c>
      <c r="BE983" s="220">
        <f>IF(N983="základní",J983,0)</f>
        <v>0</v>
      </c>
      <c r="BF983" s="220">
        <f>IF(N983="snížená",J983,0)</f>
        <v>0</v>
      </c>
      <c r="BG983" s="220">
        <f>IF(N983="zákl. přenesená",J983,0)</f>
        <v>0</v>
      </c>
      <c r="BH983" s="220">
        <f>IF(N983="sníž. přenesená",J983,0)</f>
        <v>0</v>
      </c>
      <c r="BI983" s="220">
        <f>IF(N983="nulová",J983,0)</f>
        <v>0</v>
      </c>
      <c r="BJ983" s="25" t="s">
        <v>80</v>
      </c>
      <c r="BK983" s="220">
        <f>ROUND(I983*H983,2)</f>
        <v>0</v>
      </c>
      <c r="BL983" s="25" t="s">
        <v>502</v>
      </c>
      <c r="BM983" s="25" t="s">
        <v>5394</v>
      </c>
    </row>
    <row r="984" spans="2:65" s="1" customFormat="1">
      <c r="B984" s="42"/>
      <c r="C984" s="64"/>
      <c r="D984" s="227" t="s">
        <v>506</v>
      </c>
      <c r="E984" s="64"/>
      <c r="F984" s="274" t="s">
        <v>9587</v>
      </c>
      <c r="G984" s="64"/>
      <c r="H984" s="64"/>
      <c r="I984" s="177"/>
      <c r="J984" s="64"/>
      <c r="K984" s="64"/>
      <c r="L984" s="62"/>
      <c r="M984" s="223"/>
      <c r="N984" s="43"/>
      <c r="O984" s="43"/>
      <c r="P984" s="43"/>
      <c r="Q984" s="43"/>
      <c r="R984" s="43"/>
      <c r="S984" s="43"/>
      <c r="T984" s="79"/>
      <c r="AT984" s="25" t="s">
        <v>506</v>
      </c>
      <c r="AU984" s="25" t="s">
        <v>80</v>
      </c>
    </row>
    <row r="985" spans="2:65" s="1" customFormat="1" ht="16.5" customHeight="1">
      <c r="B985" s="42"/>
      <c r="C985" s="209" t="s">
        <v>3393</v>
      </c>
      <c r="D985" s="209" t="s">
        <v>498</v>
      </c>
      <c r="E985" s="210" t="s">
        <v>10084</v>
      </c>
      <c r="F985" s="211" t="s">
        <v>10085</v>
      </c>
      <c r="G985" s="212" t="s">
        <v>9577</v>
      </c>
      <c r="H985" s="213">
        <v>33</v>
      </c>
      <c r="I985" s="214"/>
      <c r="J985" s="215">
        <f>ROUND(I985*H985,2)</f>
        <v>0</v>
      </c>
      <c r="K985" s="211" t="s">
        <v>23</v>
      </c>
      <c r="L985" s="62"/>
      <c r="M985" s="216" t="s">
        <v>23</v>
      </c>
      <c r="N985" s="217" t="s">
        <v>44</v>
      </c>
      <c r="O985" s="43"/>
      <c r="P985" s="218">
        <f>O985*H985</f>
        <v>0</v>
      </c>
      <c r="Q985" s="218">
        <v>17</v>
      </c>
      <c r="R985" s="218">
        <f>Q985*H985</f>
        <v>561</v>
      </c>
      <c r="S985" s="218">
        <v>0</v>
      </c>
      <c r="T985" s="219">
        <f>S985*H985</f>
        <v>0</v>
      </c>
      <c r="AR985" s="25" t="s">
        <v>502</v>
      </c>
      <c r="AT985" s="25" t="s">
        <v>498</v>
      </c>
      <c r="AU985" s="25" t="s">
        <v>80</v>
      </c>
      <c r="AY985" s="25" t="s">
        <v>492</v>
      </c>
      <c r="BE985" s="220">
        <f>IF(N985="základní",J985,0)</f>
        <v>0</v>
      </c>
      <c r="BF985" s="220">
        <f>IF(N985="snížená",J985,0)</f>
        <v>0</v>
      </c>
      <c r="BG985" s="220">
        <f>IF(N985="zákl. přenesená",J985,0)</f>
        <v>0</v>
      </c>
      <c r="BH985" s="220">
        <f>IF(N985="sníž. přenesená",J985,0)</f>
        <v>0</v>
      </c>
      <c r="BI985" s="220">
        <f>IF(N985="nulová",J985,0)</f>
        <v>0</v>
      </c>
      <c r="BJ985" s="25" t="s">
        <v>80</v>
      </c>
      <c r="BK985" s="220">
        <f>ROUND(I985*H985,2)</f>
        <v>0</v>
      </c>
      <c r="BL985" s="25" t="s">
        <v>502</v>
      </c>
      <c r="BM985" s="25" t="s">
        <v>5402</v>
      </c>
    </row>
    <row r="986" spans="2:65" s="1" customFormat="1">
      <c r="B986" s="42"/>
      <c r="C986" s="64"/>
      <c r="D986" s="227" t="s">
        <v>506</v>
      </c>
      <c r="E986" s="64"/>
      <c r="F986" s="274" t="s">
        <v>10085</v>
      </c>
      <c r="G986" s="64"/>
      <c r="H986" s="64"/>
      <c r="I986" s="177"/>
      <c r="J986" s="64"/>
      <c r="K986" s="64"/>
      <c r="L986" s="62"/>
      <c r="M986" s="223"/>
      <c r="N986" s="43"/>
      <c r="O986" s="43"/>
      <c r="P986" s="43"/>
      <c r="Q986" s="43"/>
      <c r="R986" s="43"/>
      <c r="S986" s="43"/>
      <c r="T986" s="79"/>
      <c r="AT986" s="25" t="s">
        <v>506</v>
      </c>
      <c r="AU986" s="25" t="s">
        <v>80</v>
      </c>
    </row>
    <row r="987" spans="2:65" s="1" customFormat="1" ht="16.5" customHeight="1">
      <c r="B987" s="42"/>
      <c r="C987" s="209" t="s">
        <v>3397</v>
      </c>
      <c r="D987" s="209" t="s">
        <v>498</v>
      </c>
      <c r="E987" s="210" t="s">
        <v>9838</v>
      </c>
      <c r="F987" s="211" t="s">
        <v>9839</v>
      </c>
      <c r="G987" s="212" t="s">
        <v>9577</v>
      </c>
      <c r="H987" s="213">
        <v>51</v>
      </c>
      <c r="I987" s="214"/>
      <c r="J987" s="215">
        <f>ROUND(I987*H987,2)</f>
        <v>0</v>
      </c>
      <c r="K987" s="211" t="s">
        <v>23</v>
      </c>
      <c r="L987" s="62"/>
      <c r="M987" s="216" t="s">
        <v>23</v>
      </c>
      <c r="N987" s="217" t="s">
        <v>44</v>
      </c>
      <c r="O987" s="43"/>
      <c r="P987" s="218">
        <f>O987*H987</f>
        <v>0</v>
      </c>
      <c r="Q987" s="218">
        <v>14</v>
      </c>
      <c r="R987" s="218">
        <f>Q987*H987</f>
        <v>714</v>
      </c>
      <c r="S987" s="218">
        <v>0</v>
      </c>
      <c r="T987" s="219">
        <f>S987*H987</f>
        <v>0</v>
      </c>
      <c r="AR987" s="25" t="s">
        <v>502</v>
      </c>
      <c r="AT987" s="25" t="s">
        <v>498</v>
      </c>
      <c r="AU987" s="25" t="s">
        <v>80</v>
      </c>
      <c r="AY987" s="25" t="s">
        <v>492</v>
      </c>
      <c r="BE987" s="220">
        <f>IF(N987="základní",J987,0)</f>
        <v>0</v>
      </c>
      <c r="BF987" s="220">
        <f>IF(N987="snížená",J987,0)</f>
        <v>0</v>
      </c>
      <c r="BG987" s="220">
        <f>IF(N987="zákl. přenesená",J987,0)</f>
        <v>0</v>
      </c>
      <c r="BH987" s="220">
        <f>IF(N987="sníž. přenesená",J987,0)</f>
        <v>0</v>
      </c>
      <c r="BI987" s="220">
        <f>IF(N987="nulová",J987,0)</f>
        <v>0</v>
      </c>
      <c r="BJ987" s="25" t="s">
        <v>80</v>
      </c>
      <c r="BK987" s="220">
        <f>ROUND(I987*H987,2)</f>
        <v>0</v>
      </c>
      <c r="BL987" s="25" t="s">
        <v>502</v>
      </c>
      <c r="BM987" s="25" t="s">
        <v>5409</v>
      </c>
    </row>
    <row r="988" spans="2:65" s="1" customFormat="1">
      <c r="B988" s="42"/>
      <c r="C988" s="64"/>
      <c r="D988" s="227" t="s">
        <v>506</v>
      </c>
      <c r="E988" s="64"/>
      <c r="F988" s="274" t="s">
        <v>9839</v>
      </c>
      <c r="G988" s="64"/>
      <c r="H988" s="64"/>
      <c r="I988" s="177"/>
      <c r="J988" s="64"/>
      <c r="K988" s="64"/>
      <c r="L988" s="62"/>
      <c r="M988" s="223"/>
      <c r="N988" s="43"/>
      <c r="O988" s="43"/>
      <c r="P988" s="43"/>
      <c r="Q988" s="43"/>
      <c r="R988" s="43"/>
      <c r="S988" s="43"/>
      <c r="T988" s="79"/>
      <c r="AT988" s="25" t="s">
        <v>506</v>
      </c>
      <c r="AU988" s="25" t="s">
        <v>80</v>
      </c>
    </row>
    <row r="989" spans="2:65" s="1" customFormat="1" ht="16.5" customHeight="1">
      <c r="B989" s="42"/>
      <c r="C989" s="209" t="s">
        <v>3404</v>
      </c>
      <c r="D989" s="209" t="s">
        <v>498</v>
      </c>
      <c r="E989" s="210" t="s">
        <v>9946</v>
      </c>
      <c r="F989" s="211" t="s">
        <v>9947</v>
      </c>
      <c r="G989" s="212" t="s">
        <v>9577</v>
      </c>
      <c r="H989" s="213">
        <v>6</v>
      </c>
      <c r="I989" s="214"/>
      <c r="J989" s="215">
        <f>ROUND(I989*H989,2)</f>
        <v>0</v>
      </c>
      <c r="K989" s="211" t="s">
        <v>23</v>
      </c>
      <c r="L989" s="62"/>
      <c r="M989" s="216" t="s">
        <v>23</v>
      </c>
      <c r="N989" s="217" t="s">
        <v>44</v>
      </c>
      <c r="O989" s="43"/>
      <c r="P989" s="218">
        <f>O989*H989</f>
        <v>0</v>
      </c>
      <c r="Q989" s="218">
        <v>10</v>
      </c>
      <c r="R989" s="218">
        <f>Q989*H989</f>
        <v>60</v>
      </c>
      <c r="S989" s="218">
        <v>0</v>
      </c>
      <c r="T989" s="219">
        <f>S989*H989</f>
        <v>0</v>
      </c>
      <c r="AR989" s="25" t="s">
        <v>502</v>
      </c>
      <c r="AT989" s="25" t="s">
        <v>498</v>
      </c>
      <c r="AU989" s="25" t="s">
        <v>80</v>
      </c>
      <c r="AY989" s="25" t="s">
        <v>492</v>
      </c>
      <c r="BE989" s="220">
        <f>IF(N989="základní",J989,0)</f>
        <v>0</v>
      </c>
      <c r="BF989" s="220">
        <f>IF(N989="snížená",J989,0)</f>
        <v>0</v>
      </c>
      <c r="BG989" s="220">
        <f>IF(N989="zákl. přenesená",J989,0)</f>
        <v>0</v>
      </c>
      <c r="BH989" s="220">
        <f>IF(N989="sníž. přenesená",J989,0)</f>
        <v>0</v>
      </c>
      <c r="BI989" s="220">
        <f>IF(N989="nulová",J989,0)</f>
        <v>0</v>
      </c>
      <c r="BJ989" s="25" t="s">
        <v>80</v>
      </c>
      <c r="BK989" s="220">
        <f>ROUND(I989*H989,2)</f>
        <v>0</v>
      </c>
      <c r="BL989" s="25" t="s">
        <v>502</v>
      </c>
      <c r="BM989" s="25" t="s">
        <v>5417</v>
      </c>
    </row>
    <row r="990" spans="2:65" s="1" customFormat="1">
      <c r="B990" s="42"/>
      <c r="C990" s="64"/>
      <c r="D990" s="221" t="s">
        <v>506</v>
      </c>
      <c r="E990" s="64"/>
      <c r="F990" s="222" t="s">
        <v>9947</v>
      </c>
      <c r="G990" s="64"/>
      <c r="H990" s="64"/>
      <c r="I990" s="177"/>
      <c r="J990" s="64"/>
      <c r="K990" s="64"/>
      <c r="L990" s="62"/>
      <c r="M990" s="223"/>
      <c r="N990" s="43"/>
      <c r="O990" s="43"/>
      <c r="P990" s="43"/>
      <c r="Q990" s="43"/>
      <c r="R990" s="43"/>
      <c r="S990" s="43"/>
      <c r="T990" s="79"/>
      <c r="AT990" s="25" t="s">
        <v>506</v>
      </c>
      <c r="AU990" s="25" t="s">
        <v>80</v>
      </c>
    </row>
    <row r="991" spans="2:65" s="11" customFormat="1" ht="37.35" customHeight="1">
      <c r="B991" s="192"/>
      <c r="C991" s="193"/>
      <c r="D991" s="206" t="s">
        <v>72</v>
      </c>
      <c r="E991" s="290" t="s">
        <v>4902</v>
      </c>
      <c r="F991" s="290" t="s">
        <v>10086</v>
      </c>
      <c r="G991" s="193"/>
      <c r="H991" s="193"/>
      <c r="I991" s="196"/>
      <c r="J991" s="291">
        <f>BK991</f>
        <v>0</v>
      </c>
      <c r="K991" s="193"/>
      <c r="L991" s="198"/>
      <c r="M991" s="199"/>
      <c r="N991" s="200"/>
      <c r="O991" s="200"/>
      <c r="P991" s="201">
        <f>SUM(P992:P1015)</f>
        <v>0</v>
      </c>
      <c r="Q991" s="200"/>
      <c r="R991" s="201">
        <f>SUM(R992:R1015)</f>
        <v>2328.1999999999998</v>
      </c>
      <c r="S991" s="200"/>
      <c r="T991" s="202">
        <f>SUM(T992:T1015)</f>
        <v>0</v>
      </c>
      <c r="AR991" s="203" t="s">
        <v>80</v>
      </c>
      <c r="AT991" s="204" t="s">
        <v>72</v>
      </c>
      <c r="AU991" s="204" t="s">
        <v>73</v>
      </c>
      <c r="AY991" s="203" t="s">
        <v>492</v>
      </c>
      <c r="BK991" s="205">
        <f>SUM(BK992:BK1015)</f>
        <v>0</v>
      </c>
    </row>
    <row r="992" spans="2:65" s="1" customFormat="1" ht="16.5" customHeight="1">
      <c r="B992" s="42"/>
      <c r="C992" s="209" t="s">
        <v>3409</v>
      </c>
      <c r="D992" s="209" t="s">
        <v>498</v>
      </c>
      <c r="E992" s="210" t="s">
        <v>10087</v>
      </c>
      <c r="F992" s="211" t="s">
        <v>9562</v>
      </c>
      <c r="G992" s="212" t="s">
        <v>2537</v>
      </c>
      <c r="H992" s="213">
        <v>1</v>
      </c>
      <c r="I992" s="214"/>
      <c r="J992" s="215">
        <f>ROUND(I992*H992,2)</f>
        <v>0</v>
      </c>
      <c r="K992" s="211" t="s">
        <v>23</v>
      </c>
      <c r="L992" s="62"/>
      <c r="M992" s="216" t="s">
        <v>23</v>
      </c>
      <c r="N992" s="217" t="s">
        <v>44</v>
      </c>
      <c r="O992" s="43"/>
      <c r="P992" s="218">
        <f>O992*H992</f>
        <v>0</v>
      </c>
      <c r="Q992" s="218">
        <v>1110</v>
      </c>
      <c r="R992" s="218">
        <f>Q992*H992</f>
        <v>1110</v>
      </c>
      <c r="S992" s="218">
        <v>0</v>
      </c>
      <c r="T992" s="219">
        <f>S992*H992</f>
        <v>0</v>
      </c>
      <c r="AR992" s="25" t="s">
        <v>502</v>
      </c>
      <c r="AT992" s="25" t="s">
        <v>498</v>
      </c>
      <c r="AU992" s="25" t="s">
        <v>80</v>
      </c>
      <c r="AY992" s="25" t="s">
        <v>492</v>
      </c>
      <c r="BE992" s="220">
        <f>IF(N992="základní",J992,0)</f>
        <v>0</v>
      </c>
      <c r="BF992" s="220">
        <f>IF(N992="snížená",J992,0)</f>
        <v>0</v>
      </c>
      <c r="BG992" s="220">
        <f>IF(N992="zákl. přenesená",J992,0)</f>
        <v>0</v>
      </c>
      <c r="BH992" s="220">
        <f>IF(N992="sníž. přenesená",J992,0)</f>
        <v>0</v>
      </c>
      <c r="BI992" s="220">
        <f>IF(N992="nulová",J992,0)</f>
        <v>0</v>
      </c>
      <c r="BJ992" s="25" t="s">
        <v>80</v>
      </c>
      <c r="BK992" s="220">
        <f>ROUND(I992*H992,2)</f>
        <v>0</v>
      </c>
      <c r="BL992" s="25" t="s">
        <v>502</v>
      </c>
      <c r="BM992" s="25" t="s">
        <v>5425</v>
      </c>
    </row>
    <row r="993" spans="2:65" s="1" customFormat="1">
      <c r="B993" s="42"/>
      <c r="C993" s="64"/>
      <c r="D993" s="221" t="s">
        <v>506</v>
      </c>
      <c r="E993" s="64"/>
      <c r="F993" s="222" t="s">
        <v>9562</v>
      </c>
      <c r="G993" s="64"/>
      <c r="H993" s="64"/>
      <c r="I993" s="177"/>
      <c r="J993" s="64"/>
      <c r="K993" s="64"/>
      <c r="L993" s="62"/>
      <c r="M993" s="223"/>
      <c r="N993" s="43"/>
      <c r="O993" s="43"/>
      <c r="P993" s="43"/>
      <c r="Q993" s="43"/>
      <c r="R993" s="43"/>
      <c r="S993" s="43"/>
      <c r="T993" s="79"/>
      <c r="AT993" s="25" t="s">
        <v>506</v>
      </c>
      <c r="AU993" s="25" t="s">
        <v>80</v>
      </c>
    </row>
    <row r="994" spans="2:65" s="1" customFormat="1" ht="24">
      <c r="B994" s="42"/>
      <c r="C994" s="64"/>
      <c r="D994" s="227" t="s">
        <v>2254</v>
      </c>
      <c r="E994" s="64"/>
      <c r="F994" s="273" t="s">
        <v>9563</v>
      </c>
      <c r="G994" s="64"/>
      <c r="H994" s="64"/>
      <c r="I994" s="177"/>
      <c r="J994" s="64"/>
      <c r="K994" s="64"/>
      <c r="L994" s="62"/>
      <c r="M994" s="223"/>
      <c r="N994" s="43"/>
      <c r="O994" s="43"/>
      <c r="P994" s="43"/>
      <c r="Q994" s="43"/>
      <c r="R994" s="43"/>
      <c r="S994" s="43"/>
      <c r="T994" s="79"/>
      <c r="AT994" s="25" t="s">
        <v>2254</v>
      </c>
      <c r="AU994" s="25" t="s">
        <v>80</v>
      </c>
    </row>
    <row r="995" spans="2:65" s="1" customFormat="1" ht="16.5" customHeight="1">
      <c r="B995" s="42"/>
      <c r="C995" s="209" t="s">
        <v>3416</v>
      </c>
      <c r="D995" s="209" t="s">
        <v>498</v>
      </c>
      <c r="E995" s="210" t="s">
        <v>10088</v>
      </c>
      <c r="F995" s="211" t="s">
        <v>9768</v>
      </c>
      <c r="G995" s="212" t="s">
        <v>2537</v>
      </c>
      <c r="H995" s="213">
        <v>2</v>
      </c>
      <c r="I995" s="214"/>
      <c r="J995" s="215">
        <f>ROUND(I995*H995,2)</f>
        <v>0</v>
      </c>
      <c r="K995" s="211" t="s">
        <v>23</v>
      </c>
      <c r="L995" s="62"/>
      <c r="M995" s="216" t="s">
        <v>23</v>
      </c>
      <c r="N995" s="217" t="s">
        <v>44</v>
      </c>
      <c r="O995" s="43"/>
      <c r="P995" s="218">
        <f>O995*H995</f>
        <v>0</v>
      </c>
      <c r="Q995" s="218">
        <v>32</v>
      </c>
      <c r="R995" s="218">
        <f>Q995*H995</f>
        <v>64</v>
      </c>
      <c r="S995" s="218">
        <v>0</v>
      </c>
      <c r="T995" s="219">
        <f>S995*H995</f>
        <v>0</v>
      </c>
      <c r="AR995" s="25" t="s">
        <v>502</v>
      </c>
      <c r="AT995" s="25" t="s">
        <v>498</v>
      </c>
      <c r="AU995" s="25" t="s">
        <v>80</v>
      </c>
      <c r="AY995" s="25" t="s">
        <v>492</v>
      </c>
      <c r="BE995" s="220">
        <f>IF(N995="základní",J995,0)</f>
        <v>0</v>
      </c>
      <c r="BF995" s="220">
        <f>IF(N995="snížená",J995,0)</f>
        <v>0</v>
      </c>
      <c r="BG995" s="220">
        <f>IF(N995="zákl. přenesená",J995,0)</f>
        <v>0</v>
      </c>
      <c r="BH995" s="220">
        <f>IF(N995="sníž. přenesená",J995,0)</f>
        <v>0</v>
      </c>
      <c r="BI995" s="220">
        <f>IF(N995="nulová",J995,0)</f>
        <v>0</v>
      </c>
      <c r="BJ995" s="25" t="s">
        <v>80</v>
      </c>
      <c r="BK995" s="220">
        <f>ROUND(I995*H995,2)</f>
        <v>0</v>
      </c>
      <c r="BL995" s="25" t="s">
        <v>502</v>
      </c>
      <c r="BM995" s="25" t="s">
        <v>5433</v>
      </c>
    </row>
    <row r="996" spans="2:65" s="1" customFormat="1">
      <c r="B996" s="42"/>
      <c r="C996" s="64"/>
      <c r="D996" s="221" t="s">
        <v>506</v>
      </c>
      <c r="E996" s="64"/>
      <c r="F996" s="222" t="s">
        <v>9768</v>
      </c>
      <c r="G996" s="64"/>
      <c r="H996" s="64"/>
      <c r="I996" s="177"/>
      <c r="J996" s="64"/>
      <c r="K996" s="64"/>
      <c r="L996" s="62"/>
      <c r="M996" s="223"/>
      <c r="N996" s="43"/>
      <c r="O996" s="43"/>
      <c r="P996" s="43"/>
      <c r="Q996" s="43"/>
      <c r="R996" s="43"/>
      <c r="S996" s="43"/>
      <c r="T996" s="79"/>
      <c r="AT996" s="25" t="s">
        <v>506</v>
      </c>
      <c r="AU996" s="25" t="s">
        <v>80</v>
      </c>
    </row>
    <row r="997" spans="2:65" s="1" customFormat="1" ht="36">
      <c r="B997" s="42"/>
      <c r="C997" s="64"/>
      <c r="D997" s="227" t="s">
        <v>2254</v>
      </c>
      <c r="E997" s="64"/>
      <c r="F997" s="273" t="s">
        <v>10089</v>
      </c>
      <c r="G997" s="64"/>
      <c r="H997" s="64"/>
      <c r="I997" s="177"/>
      <c r="J997" s="64"/>
      <c r="K997" s="64"/>
      <c r="L997" s="62"/>
      <c r="M997" s="223"/>
      <c r="N997" s="43"/>
      <c r="O997" s="43"/>
      <c r="P997" s="43"/>
      <c r="Q997" s="43"/>
      <c r="R997" s="43"/>
      <c r="S997" s="43"/>
      <c r="T997" s="79"/>
      <c r="AT997" s="25" t="s">
        <v>2254</v>
      </c>
      <c r="AU997" s="25" t="s">
        <v>80</v>
      </c>
    </row>
    <row r="998" spans="2:65" s="1" customFormat="1" ht="16.5" customHeight="1">
      <c r="B998" s="42"/>
      <c r="C998" s="209" t="s">
        <v>3422</v>
      </c>
      <c r="D998" s="209" t="s">
        <v>498</v>
      </c>
      <c r="E998" s="210" t="s">
        <v>9770</v>
      </c>
      <c r="F998" s="211" t="s">
        <v>9771</v>
      </c>
      <c r="G998" s="212" t="s">
        <v>2537</v>
      </c>
      <c r="H998" s="213">
        <v>2</v>
      </c>
      <c r="I998" s="214"/>
      <c r="J998" s="215">
        <f>ROUND(I998*H998,2)</f>
        <v>0</v>
      </c>
      <c r="K998" s="211" t="s">
        <v>23</v>
      </c>
      <c r="L998" s="62"/>
      <c r="M998" s="216" t="s">
        <v>23</v>
      </c>
      <c r="N998" s="217" t="s">
        <v>44</v>
      </c>
      <c r="O998" s="43"/>
      <c r="P998" s="218">
        <f>O998*H998</f>
        <v>0</v>
      </c>
      <c r="Q998" s="218">
        <v>0</v>
      </c>
      <c r="R998" s="218">
        <f>Q998*H998</f>
        <v>0</v>
      </c>
      <c r="S998" s="218">
        <v>0</v>
      </c>
      <c r="T998" s="219">
        <f>S998*H998</f>
        <v>0</v>
      </c>
      <c r="AR998" s="25" t="s">
        <v>502</v>
      </c>
      <c r="AT998" s="25" t="s">
        <v>498</v>
      </c>
      <c r="AU998" s="25" t="s">
        <v>80</v>
      </c>
      <c r="AY998" s="25" t="s">
        <v>492</v>
      </c>
      <c r="BE998" s="220">
        <f>IF(N998="základní",J998,0)</f>
        <v>0</v>
      </c>
      <c r="BF998" s="220">
        <f>IF(N998="snížená",J998,0)</f>
        <v>0</v>
      </c>
      <c r="BG998" s="220">
        <f>IF(N998="zákl. přenesená",J998,0)</f>
        <v>0</v>
      </c>
      <c r="BH998" s="220">
        <f>IF(N998="sníž. přenesená",J998,0)</f>
        <v>0</v>
      </c>
      <c r="BI998" s="220">
        <f>IF(N998="nulová",J998,0)</f>
        <v>0</v>
      </c>
      <c r="BJ998" s="25" t="s">
        <v>80</v>
      </c>
      <c r="BK998" s="220">
        <f>ROUND(I998*H998,2)</f>
        <v>0</v>
      </c>
      <c r="BL998" s="25" t="s">
        <v>502</v>
      </c>
      <c r="BM998" s="25" t="s">
        <v>5440</v>
      </c>
    </row>
    <row r="999" spans="2:65" s="1" customFormat="1">
      <c r="B999" s="42"/>
      <c r="C999" s="64"/>
      <c r="D999" s="221" t="s">
        <v>506</v>
      </c>
      <c r="E999" s="64"/>
      <c r="F999" s="222" t="s">
        <v>9771</v>
      </c>
      <c r="G999" s="64"/>
      <c r="H999" s="64"/>
      <c r="I999" s="177"/>
      <c r="J999" s="64"/>
      <c r="K999" s="64"/>
      <c r="L999" s="62"/>
      <c r="M999" s="223"/>
      <c r="N999" s="43"/>
      <c r="O999" s="43"/>
      <c r="P999" s="43"/>
      <c r="Q999" s="43"/>
      <c r="R999" s="43"/>
      <c r="S999" s="43"/>
      <c r="T999" s="79"/>
      <c r="AT999" s="25" t="s">
        <v>506</v>
      </c>
      <c r="AU999" s="25" t="s">
        <v>80</v>
      </c>
    </row>
    <row r="1000" spans="2:65" s="1" customFormat="1" ht="24">
      <c r="B1000" s="42"/>
      <c r="C1000" s="64"/>
      <c r="D1000" s="227" t="s">
        <v>2254</v>
      </c>
      <c r="E1000" s="64"/>
      <c r="F1000" s="273" t="s">
        <v>9772</v>
      </c>
      <c r="G1000" s="64"/>
      <c r="H1000" s="64"/>
      <c r="I1000" s="177"/>
      <c r="J1000" s="64"/>
      <c r="K1000" s="64"/>
      <c r="L1000" s="62"/>
      <c r="M1000" s="223"/>
      <c r="N1000" s="43"/>
      <c r="O1000" s="43"/>
      <c r="P1000" s="43"/>
      <c r="Q1000" s="43"/>
      <c r="R1000" s="43"/>
      <c r="S1000" s="43"/>
      <c r="T1000" s="79"/>
      <c r="AT1000" s="25" t="s">
        <v>2254</v>
      </c>
      <c r="AU1000" s="25" t="s">
        <v>80</v>
      </c>
    </row>
    <row r="1001" spans="2:65" s="1" customFormat="1" ht="16.5" customHeight="1">
      <c r="B1001" s="42"/>
      <c r="C1001" s="209" t="s">
        <v>3428</v>
      </c>
      <c r="D1001" s="209" t="s">
        <v>498</v>
      </c>
      <c r="E1001" s="210" t="s">
        <v>9773</v>
      </c>
      <c r="F1001" s="211" t="s">
        <v>9774</v>
      </c>
      <c r="G1001" s="212" t="s">
        <v>9577</v>
      </c>
      <c r="H1001" s="213">
        <v>23</v>
      </c>
      <c r="I1001" s="214"/>
      <c r="J1001" s="215">
        <f>ROUND(I1001*H1001,2)</f>
        <v>0</v>
      </c>
      <c r="K1001" s="211" t="s">
        <v>23</v>
      </c>
      <c r="L1001" s="62"/>
      <c r="M1001" s="216" t="s">
        <v>23</v>
      </c>
      <c r="N1001" s="217" t="s">
        <v>44</v>
      </c>
      <c r="O1001" s="43"/>
      <c r="P1001" s="218">
        <f>O1001*H1001</f>
        <v>0</v>
      </c>
      <c r="Q1001" s="218">
        <v>1</v>
      </c>
      <c r="R1001" s="218">
        <f>Q1001*H1001</f>
        <v>23</v>
      </c>
      <c r="S1001" s="218">
        <v>0</v>
      </c>
      <c r="T1001" s="219">
        <f>S1001*H1001</f>
        <v>0</v>
      </c>
      <c r="AR1001" s="25" t="s">
        <v>502</v>
      </c>
      <c r="AT1001" s="25" t="s">
        <v>498</v>
      </c>
      <c r="AU1001" s="25" t="s">
        <v>80</v>
      </c>
      <c r="AY1001" s="25" t="s">
        <v>492</v>
      </c>
      <c r="BE1001" s="220">
        <f>IF(N1001="základní",J1001,0)</f>
        <v>0</v>
      </c>
      <c r="BF1001" s="220">
        <f>IF(N1001="snížená",J1001,0)</f>
        <v>0</v>
      </c>
      <c r="BG1001" s="220">
        <f>IF(N1001="zákl. přenesená",J1001,0)</f>
        <v>0</v>
      </c>
      <c r="BH1001" s="220">
        <f>IF(N1001="sníž. přenesená",J1001,0)</f>
        <v>0</v>
      </c>
      <c r="BI1001" s="220">
        <f>IF(N1001="nulová",J1001,0)</f>
        <v>0</v>
      </c>
      <c r="BJ1001" s="25" t="s">
        <v>80</v>
      </c>
      <c r="BK1001" s="220">
        <f>ROUND(I1001*H1001,2)</f>
        <v>0</v>
      </c>
      <c r="BL1001" s="25" t="s">
        <v>502</v>
      </c>
      <c r="BM1001" s="25" t="s">
        <v>5448</v>
      </c>
    </row>
    <row r="1002" spans="2:65" s="1" customFormat="1">
      <c r="B1002" s="42"/>
      <c r="C1002" s="64"/>
      <c r="D1002" s="227" t="s">
        <v>506</v>
      </c>
      <c r="E1002" s="64"/>
      <c r="F1002" s="274" t="s">
        <v>9774</v>
      </c>
      <c r="G1002" s="64"/>
      <c r="H1002" s="64"/>
      <c r="I1002" s="177"/>
      <c r="J1002" s="64"/>
      <c r="K1002" s="64"/>
      <c r="L1002" s="62"/>
      <c r="M1002" s="223"/>
      <c r="N1002" s="43"/>
      <c r="O1002" s="43"/>
      <c r="P1002" s="43"/>
      <c r="Q1002" s="43"/>
      <c r="R1002" s="43"/>
      <c r="S1002" s="43"/>
      <c r="T1002" s="79"/>
      <c r="AT1002" s="25" t="s">
        <v>506</v>
      </c>
      <c r="AU1002" s="25" t="s">
        <v>80</v>
      </c>
    </row>
    <row r="1003" spans="2:65" s="1" customFormat="1" ht="16.5" customHeight="1">
      <c r="B1003" s="42"/>
      <c r="C1003" s="209" t="s">
        <v>3435</v>
      </c>
      <c r="D1003" s="209" t="s">
        <v>498</v>
      </c>
      <c r="E1003" s="210" t="s">
        <v>9962</v>
      </c>
      <c r="F1003" s="211" t="s">
        <v>9963</v>
      </c>
      <c r="G1003" s="212" t="s">
        <v>2537</v>
      </c>
      <c r="H1003" s="213">
        <v>6</v>
      </c>
      <c r="I1003" s="214"/>
      <c r="J1003" s="215">
        <f>ROUND(I1003*H1003,2)</f>
        <v>0</v>
      </c>
      <c r="K1003" s="211" t="s">
        <v>23</v>
      </c>
      <c r="L1003" s="62"/>
      <c r="M1003" s="216" t="s">
        <v>23</v>
      </c>
      <c r="N1003" s="217" t="s">
        <v>44</v>
      </c>
      <c r="O1003" s="43"/>
      <c r="P1003" s="218">
        <f>O1003*H1003</f>
        <v>0</v>
      </c>
      <c r="Q1003" s="218">
        <v>7</v>
      </c>
      <c r="R1003" s="218">
        <f>Q1003*H1003</f>
        <v>42</v>
      </c>
      <c r="S1003" s="218">
        <v>0</v>
      </c>
      <c r="T1003" s="219">
        <f>S1003*H1003</f>
        <v>0</v>
      </c>
      <c r="AR1003" s="25" t="s">
        <v>502</v>
      </c>
      <c r="AT1003" s="25" t="s">
        <v>498</v>
      </c>
      <c r="AU1003" s="25" t="s">
        <v>80</v>
      </c>
      <c r="AY1003" s="25" t="s">
        <v>492</v>
      </c>
      <c r="BE1003" s="220">
        <f>IF(N1003="základní",J1003,0)</f>
        <v>0</v>
      </c>
      <c r="BF1003" s="220">
        <f>IF(N1003="snížená",J1003,0)</f>
        <v>0</v>
      </c>
      <c r="BG1003" s="220">
        <f>IF(N1003="zákl. přenesená",J1003,0)</f>
        <v>0</v>
      </c>
      <c r="BH1003" s="220">
        <f>IF(N1003="sníž. přenesená",J1003,0)</f>
        <v>0</v>
      </c>
      <c r="BI1003" s="220">
        <f>IF(N1003="nulová",J1003,0)</f>
        <v>0</v>
      </c>
      <c r="BJ1003" s="25" t="s">
        <v>80</v>
      </c>
      <c r="BK1003" s="220">
        <f>ROUND(I1003*H1003,2)</f>
        <v>0</v>
      </c>
      <c r="BL1003" s="25" t="s">
        <v>502</v>
      </c>
      <c r="BM1003" s="25" t="s">
        <v>5456</v>
      </c>
    </row>
    <row r="1004" spans="2:65" s="1" customFormat="1">
      <c r="B1004" s="42"/>
      <c r="C1004" s="64"/>
      <c r="D1004" s="221" t="s">
        <v>506</v>
      </c>
      <c r="E1004" s="64"/>
      <c r="F1004" s="222" t="s">
        <v>9963</v>
      </c>
      <c r="G1004" s="64"/>
      <c r="H1004" s="64"/>
      <c r="I1004" s="177"/>
      <c r="J1004" s="64"/>
      <c r="K1004" s="64"/>
      <c r="L1004" s="62"/>
      <c r="M1004" s="223"/>
      <c r="N1004" s="43"/>
      <c r="O1004" s="43"/>
      <c r="P1004" s="43"/>
      <c r="Q1004" s="43"/>
      <c r="R1004" s="43"/>
      <c r="S1004" s="43"/>
      <c r="T1004" s="79"/>
      <c r="AT1004" s="25" t="s">
        <v>506</v>
      </c>
      <c r="AU1004" s="25" t="s">
        <v>80</v>
      </c>
    </row>
    <row r="1005" spans="2:65" s="1" customFormat="1" ht="24">
      <c r="B1005" s="42"/>
      <c r="C1005" s="64"/>
      <c r="D1005" s="227" t="s">
        <v>2254</v>
      </c>
      <c r="E1005" s="64"/>
      <c r="F1005" s="273" t="s">
        <v>9800</v>
      </c>
      <c r="G1005" s="64"/>
      <c r="H1005" s="64"/>
      <c r="I1005" s="177"/>
      <c r="J1005" s="64"/>
      <c r="K1005" s="64"/>
      <c r="L1005" s="62"/>
      <c r="M1005" s="223"/>
      <c r="N1005" s="43"/>
      <c r="O1005" s="43"/>
      <c r="P1005" s="43"/>
      <c r="Q1005" s="43"/>
      <c r="R1005" s="43"/>
      <c r="S1005" s="43"/>
      <c r="T1005" s="79"/>
      <c r="AT1005" s="25" t="s">
        <v>2254</v>
      </c>
      <c r="AU1005" s="25" t="s">
        <v>80</v>
      </c>
    </row>
    <row r="1006" spans="2:65" s="1" customFormat="1" ht="16.5" customHeight="1">
      <c r="B1006" s="42"/>
      <c r="C1006" s="209" t="s">
        <v>3441</v>
      </c>
      <c r="D1006" s="209" t="s">
        <v>498</v>
      </c>
      <c r="E1006" s="210" t="s">
        <v>9626</v>
      </c>
      <c r="F1006" s="211" t="s">
        <v>9627</v>
      </c>
      <c r="G1006" s="212" t="s">
        <v>2537</v>
      </c>
      <c r="H1006" s="213">
        <v>2</v>
      </c>
      <c r="I1006" s="214"/>
      <c r="J1006" s="215">
        <f>ROUND(I1006*H1006,2)</f>
        <v>0</v>
      </c>
      <c r="K1006" s="211" t="s">
        <v>23</v>
      </c>
      <c r="L1006" s="62"/>
      <c r="M1006" s="216" t="s">
        <v>23</v>
      </c>
      <c r="N1006" s="217" t="s">
        <v>44</v>
      </c>
      <c r="O1006" s="43"/>
      <c r="P1006" s="218">
        <f>O1006*H1006</f>
        <v>0</v>
      </c>
      <c r="Q1006" s="218">
        <v>0</v>
      </c>
      <c r="R1006" s="218">
        <f>Q1006*H1006</f>
        <v>0</v>
      </c>
      <c r="S1006" s="218">
        <v>0</v>
      </c>
      <c r="T1006" s="219">
        <f>S1006*H1006</f>
        <v>0</v>
      </c>
      <c r="AR1006" s="25" t="s">
        <v>502</v>
      </c>
      <c r="AT1006" s="25" t="s">
        <v>498</v>
      </c>
      <c r="AU1006" s="25" t="s">
        <v>80</v>
      </c>
      <c r="AY1006" s="25" t="s">
        <v>492</v>
      </c>
      <c r="BE1006" s="220">
        <f>IF(N1006="základní",J1006,0)</f>
        <v>0</v>
      </c>
      <c r="BF1006" s="220">
        <f>IF(N1006="snížená",J1006,0)</f>
        <v>0</v>
      </c>
      <c r="BG1006" s="220">
        <f>IF(N1006="zákl. přenesená",J1006,0)</f>
        <v>0</v>
      </c>
      <c r="BH1006" s="220">
        <f>IF(N1006="sníž. přenesená",J1006,0)</f>
        <v>0</v>
      </c>
      <c r="BI1006" s="220">
        <f>IF(N1006="nulová",J1006,0)</f>
        <v>0</v>
      </c>
      <c r="BJ1006" s="25" t="s">
        <v>80</v>
      </c>
      <c r="BK1006" s="220">
        <f>ROUND(I1006*H1006,2)</f>
        <v>0</v>
      </c>
      <c r="BL1006" s="25" t="s">
        <v>502</v>
      </c>
      <c r="BM1006" s="25" t="s">
        <v>5464</v>
      </c>
    </row>
    <row r="1007" spans="2:65" s="1" customFormat="1">
      <c r="B1007" s="42"/>
      <c r="C1007" s="64"/>
      <c r="D1007" s="227" t="s">
        <v>506</v>
      </c>
      <c r="E1007" s="64"/>
      <c r="F1007" s="274" t="s">
        <v>9628</v>
      </c>
      <c r="G1007" s="64"/>
      <c r="H1007" s="64"/>
      <c r="I1007" s="177"/>
      <c r="J1007" s="64"/>
      <c r="K1007" s="64"/>
      <c r="L1007" s="62"/>
      <c r="M1007" s="223"/>
      <c r="N1007" s="43"/>
      <c r="O1007" s="43"/>
      <c r="P1007" s="43"/>
      <c r="Q1007" s="43"/>
      <c r="R1007" s="43"/>
      <c r="S1007" s="43"/>
      <c r="T1007" s="79"/>
      <c r="AT1007" s="25" t="s">
        <v>506</v>
      </c>
      <c r="AU1007" s="25" t="s">
        <v>80</v>
      </c>
    </row>
    <row r="1008" spans="2:65" s="1" customFormat="1" ht="16.5" customHeight="1">
      <c r="B1008" s="42"/>
      <c r="C1008" s="209" t="s">
        <v>3447</v>
      </c>
      <c r="D1008" s="209" t="s">
        <v>498</v>
      </c>
      <c r="E1008" s="210" t="s">
        <v>10050</v>
      </c>
      <c r="F1008" s="211" t="s">
        <v>10051</v>
      </c>
      <c r="G1008" s="212" t="s">
        <v>2537</v>
      </c>
      <c r="H1008" s="213">
        <v>2</v>
      </c>
      <c r="I1008" s="214"/>
      <c r="J1008" s="215">
        <f>ROUND(I1008*H1008,2)</f>
        <v>0</v>
      </c>
      <c r="K1008" s="211" t="s">
        <v>23</v>
      </c>
      <c r="L1008" s="62"/>
      <c r="M1008" s="216" t="s">
        <v>23</v>
      </c>
      <c r="N1008" s="217" t="s">
        <v>44</v>
      </c>
      <c r="O1008" s="43"/>
      <c r="P1008" s="218">
        <f>O1008*H1008</f>
        <v>0</v>
      </c>
      <c r="Q1008" s="218">
        <v>2</v>
      </c>
      <c r="R1008" s="218">
        <f>Q1008*H1008</f>
        <v>4</v>
      </c>
      <c r="S1008" s="218">
        <v>0</v>
      </c>
      <c r="T1008" s="219">
        <f>S1008*H1008</f>
        <v>0</v>
      </c>
      <c r="AR1008" s="25" t="s">
        <v>502</v>
      </c>
      <c r="AT1008" s="25" t="s">
        <v>498</v>
      </c>
      <c r="AU1008" s="25" t="s">
        <v>80</v>
      </c>
      <c r="AY1008" s="25" t="s">
        <v>492</v>
      </c>
      <c r="BE1008" s="220">
        <f>IF(N1008="základní",J1008,0)</f>
        <v>0</v>
      </c>
      <c r="BF1008" s="220">
        <f>IF(N1008="snížená",J1008,0)</f>
        <v>0</v>
      </c>
      <c r="BG1008" s="220">
        <f>IF(N1008="zákl. přenesená",J1008,0)</f>
        <v>0</v>
      </c>
      <c r="BH1008" s="220">
        <f>IF(N1008="sníž. přenesená",J1008,0)</f>
        <v>0</v>
      </c>
      <c r="BI1008" s="220">
        <f>IF(N1008="nulová",J1008,0)</f>
        <v>0</v>
      </c>
      <c r="BJ1008" s="25" t="s">
        <v>80</v>
      </c>
      <c r="BK1008" s="220">
        <f>ROUND(I1008*H1008,2)</f>
        <v>0</v>
      </c>
      <c r="BL1008" s="25" t="s">
        <v>502</v>
      </c>
      <c r="BM1008" s="25" t="s">
        <v>5472</v>
      </c>
    </row>
    <row r="1009" spans="2:65" s="1" customFormat="1">
      <c r="B1009" s="42"/>
      <c r="C1009" s="64"/>
      <c r="D1009" s="227" t="s">
        <v>506</v>
      </c>
      <c r="E1009" s="64"/>
      <c r="F1009" s="274" t="s">
        <v>10052</v>
      </c>
      <c r="G1009" s="64"/>
      <c r="H1009" s="64"/>
      <c r="I1009" s="177"/>
      <c r="J1009" s="64"/>
      <c r="K1009" s="64"/>
      <c r="L1009" s="62"/>
      <c r="M1009" s="223"/>
      <c r="N1009" s="43"/>
      <c r="O1009" s="43"/>
      <c r="P1009" s="43"/>
      <c r="Q1009" s="43"/>
      <c r="R1009" s="43"/>
      <c r="S1009" s="43"/>
      <c r="T1009" s="79"/>
      <c r="AT1009" s="25" t="s">
        <v>506</v>
      </c>
      <c r="AU1009" s="25" t="s">
        <v>80</v>
      </c>
    </row>
    <row r="1010" spans="2:65" s="1" customFormat="1" ht="16.5" customHeight="1">
      <c r="B1010" s="42"/>
      <c r="C1010" s="209" t="s">
        <v>3453</v>
      </c>
      <c r="D1010" s="209" t="s">
        <v>498</v>
      </c>
      <c r="E1010" s="210" t="s">
        <v>10090</v>
      </c>
      <c r="F1010" s="211" t="s">
        <v>10060</v>
      </c>
      <c r="G1010" s="212" t="s">
        <v>9577</v>
      </c>
      <c r="H1010" s="213">
        <v>6</v>
      </c>
      <c r="I1010" s="214"/>
      <c r="J1010" s="215">
        <f>ROUND(I1010*H1010,2)</f>
        <v>0</v>
      </c>
      <c r="K1010" s="211" t="s">
        <v>23</v>
      </c>
      <c r="L1010" s="62"/>
      <c r="M1010" s="216" t="s">
        <v>23</v>
      </c>
      <c r="N1010" s="217" t="s">
        <v>44</v>
      </c>
      <c r="O1010" s="43"/>
      <c r="P1010" s="218">
        <f>O1010*H1010</f>
        <v>0</v>
      </c>
      <c r="Q1010" s="218">
        <v>2.7</v>
      </c>
      <c r="R1010" s="218">
        <f>Q1010*H1010</f>
        <v>16.200000000000003</v>
      </c>
      <c r="S1010" s="218">
        <v>0</v>
      </c>
      <c r="T1010" s="219">
        <f>S1010*H1010</f>
        <v>0</v>
      </c>
      <c r="AR1010" s="25" t="s">
        <v>502</v>
      </c>
      <c r="AT1010" s="25" t="s">
        <v>498</v>
      </c>
      <c r="AU1010" s="25" t="s">
        <v>80</v>
      </c>
      <c r="AY1010" s="25" t="s">
        <v>492</v>
      </c>
      <c r="BE1010" s="220">
        <f>IF(N1010="základní",J1010,0)</f>
        <v>0</v>
      </c>
      <c r="BF1010" s="220">
        <f>IF(N1010="snížená",J1010,0)</f>
        <v>0</v>
      </c>
      <c r="BG1010" s="220">
        <f>IF(N1010="zákl. přenesená",J1010,0)</f>
        <v>0</v>
      </c>
      <c r="BH1010" s="220">
        <f>IF(N1010="sníž. přenesená",J1010,0)</f>
        <v>0</v>
      </c>
      <c r="BI1010" s="220">
        <f>IF(N1010="nulová",J1010,0)</f>
        <v>0</v>
      </c>
      <c r="BJ1010" s="25" t="s">
        <v>80</v>
      </c>
      <c r="BK1010" s="220">
        <f>ROUND(I1010*H1010,2)</f>
        <v>0</v>
      </c>
      <c r="BL1010" s="25" t="s">
        <v>502</v>
      </c>
      <c r="BM1010" s="25" t="s">
        <v>3653</v>
      </c>
    </row>
    <row r="1011" spans="2:65" s="1" customFormat="1">
      <c r="B1011" s="42"/>
      <c r="C1011" s="64"/>
      <c r="D1011" s="227" t="s">
        <v>506</v>
      </c>
      <c r="E1011" s="64"/>
      <c r="F1011" s="274" t="s">
        <v>10061</v>
      </c>
      <c r="G1011" s="64"/>
      <c r="H1011" s="64"/>
      <c r="I1011" s="177"/>
      <c r="J1011" s="64"/>
      <c r="K1011" s="64"/>
      <c r="L1011" s="62"/>
      <c r="M1011" s="223"/>
      <c r="N1011" s="43"/>
      <c r="O1011" s="43"/>
      <c r="P1011" s="43"/>
      <c r="Q1011" s="43"/>
      <c r="R1011" s="43"/>
      <c r="S1011" s="43"/>
      <c r="T1011" s="79"/>
      <c r="AT1011" s="25" t="s">
        <v>506</v>
      </c>
      <c r="AU1011" s="25" t="s">
        <v>80</v>
      </c>
    </row>
    <row r="1012" spans="2:65" s="1" customFormat="1" ht="16.5" customHeight="1">
      <c r="B1012" s="42"/>
      <c r="C1012" s="209" t="s">
        <v>3458</v>
      </c>
      <c r="D1012" s="209" t="s">
        <v>498</v>
      </c>
      <c r="E1012" s="210" t="s">
        <v>10062</v>
      </c>
      <c r="F1012" s="211" t="s">
        <v>9790</v>
      </c>
      <c r="G1012" s="212" t="s">
        <v>9577</v>
      </c>
      <c r="H1012" s="213">
        <v>3</v>
      </c>
      <c r="I1012" s="214"/>
      <c r="J1012" s="215">
        <f>ROUND(I1012*H1012,2)</f>
        <v>0</v>
      </c>
      <c r="K1012" s="211" t="s">
        <v>23</v>
      </c>
      <c r="L1012" s="62"/>
      <c r="M1012" s="216" t="s">
        <v>23</v>
      </c>
      <c r="N1012" s="217" t="s">
        <v>44</v>
      </c>
      <c r="O1012" s="43"/>
      <c r="P1012" s="218">
        <f>O1012*H1012</f>
        <v>0</v>
      </c>
      <c r="Q1012" s="218">
        <v>33</v>
      </c>
      <c r="R1012" s="218">
        <f>Q1012*H1012</f>
        <v>99</v>
      </c>
      <c r="S1012" s="218">
        <v>0</v>
      </c>
      <c r="T1012" s="219">
        <f>S1012*H1012</f>
        <v>0</v>
      </c>
      <c r="AR1012" s="25" t="s">
        <v>502</v>
      </c>
      <c r="AT1012" s="25" t="s">
        <v>498</v>
      </c>
      <c r="AU1012" s="25" t="s">
        <v>80</v>
      </c>
      <c r="AY1012" s="25" t="s">
        <v>492</v>
      </c>
      <c r="BE1012" s="220">
        <f>IF(N1012="základní",J1012,0)</f>
        <v>0</v>
      </c>
      <c r="BF1012" s="220">
        <f>IF(N1012="snížená",J1012,0)</f>
        <v>0</v>
      </c>
      <c r="BG1012" s="220">
        <f>IF(N1012="zákl. přenesená",J1012,0)</f>
        <v>0</v>
      </c>
      <c r="BH1012" s="220">
        <f>IF(N1012="sníž. přenesená",J1012,0)</f>
        <v>0</v>
      </c>
      <c r="BI1012" s="220">
        <f>IF(N1012="nulová",J1012,0)</f>
        <v>0</v>
      </c>
      <c r="BJ1012" s="25" t="s">
        <v>80</v>
      </c>
      <c r="BK1012" s="220">
        <f>ROUND(I1012*H1012,2)</f>
        <v>0</v>
      </c>
      <c r="BL1012" s="25" t="s">
        <v>502</v>
      </c>
      <c r="BM1012" s="25" t="s">
        <v>4102</v>
      </c>
    </row>
    <row r="1013" spans="2:65" s="1" customFormat="1">
      <c r="B1013" s="42"/>
      <c r="C1013" s="64"/>
      <c r="D1013" s="227" t="s">
        <v>506</v>
      </c>
      <c r="E1013" s="64"/>
      <c r="F1013" s="274" t="s">
        <v>9790</v>
      </c>
      <c r="G1013" s="64"/>
      <c r="H1013" s="64"/>
      <c r="I1013" s="177"/>
      <c r="J1013" s="64"/>
      <c r="K1013" s="64"/>
      <c r="L1013" s="62"/>
      <c r="M1013" s="223"/>
      <c r="N1013" s="43"/>
      <c r="O1013" s="43"/>
      <c r="P1013" s="43"/>
      <c r="Q1013" s="43"/>
      <c r="R1013" s="43"/>
      <c r="S1013" s="43"/>
      <c r="T1013" s="79"/>
      <c r="AT1013" s="25" t="s">
        <v>506</v>
      </c>
      <c r="AU1013" s="25" t="s">
        <v>80</v>
      </c>
    </row>
    <row r="1014" spans="2:65" s="1" customFormat="1" ht="16.5" customHeight="1">
      <c r="B1014" s="42"/>
      <c r="C1014" s="209" t="s">
        <v>3465</v>
      </c>
      <c r="D1014" s="209" t="s">
        <v>498</v>
      </c>
      <c r="E1014" s="210" t="s">
        <v>10091</v>
      </c>
      <c r="F1014" s="211" t="s">
        <v>10092</v>
      </c>
      <c r="G1014" s="212" t="s">
        <v>9577</v>
      </c>
      <c r="H1014" s="213">
        <v>97</v>
      </c>
      <c r="I1014" s="214"/>
      <c r="J1014" s="215">
        <f>ROUND(I1014*H1014,2)</f>
        <v>0</v>
      </c>
      <c r="K1014" s="211" t="s">
        <v>23</v>
      </c>
      <c r="L1014" s="62"/>
      <c r="M1014" s="216" t="s">
        <v>23</v>
      </c>
      <c r="N1014" s="217" t="s">
        <v>44</v>
      </c>
      <c r="O1014" s="43"/>
      <c r="P1014" s="218">
        <f>O1014*H1014</f>
        <v>0</v>
      </c>
      <c r="Q1014" s="218">
        <v>10</v>
      </c>
      <c r="R1014" s="218">
        <f>Q1014*H1014</f>
        <v>970</v>
      </c>
      <c r="S1014" s="218">
        <v>0</v>
      </c>
      <c r="T1014" s="219">
        <f>S1014*H1014</f>
        <v>0</v>
      </c>
      <c r="AR1014" s="25" t="s">
        <v>502</v>
      </c>
      <c r="AT1014" s="25" t="s">
        <v>498</v>
      </c>
      <c r="AU1014" s="25" t="s">
        <v>80</v>
      </c>
      <c r="AY1014" s="25" t="s">
        <v>492</v>
      </c>
      <c r="BE1014" s="220">
        <f>IF(N1014="základní",J1014,0)</f>
        <v>0</v>
      </c>
      <c r="BF1014" s="220">
        <f>IF(N1014="snížená",J1014,0)</f>
        <v>0</v>
      </c>
      <c r="BG1014" s="220">
        <f>IF(N1014="zákl. přenesená",J1014,0)</f>
        <v>0</v>
      </c>
      <c r="BH1014" s="220">
        <f>IF(N1014="sníž. přenesená",J1014,0)</f>
        <v>0</v>
      </c>
      <c r="BI1014" s="220">
        <f>IF(N1014="nulová",J1014,0)</f>
        <v>0</v>
      </c>
      <c r="BJ1014" s="25" t="s">
        <v>80</v>
      </c>
      <c r="BK1014" s="220">
        <f>ROUND(I1014*H1014,2)</f>
        <v>0</v>
      </c>
      <c r="BL1014" s="25" t="s">
        <v>502</v>
      </c>
      <c r="BM1014" s="25" t="s">
        <v>4749</v>
      </c>
    </row>
    <row r="1015" spans="2:65" s="1" customFormat="1">
      <c r="B1015" s="42"/>
      <c r="C1015" s="64"/>
      <c r="D1015" s="221" t="s">
        <v>506</v>
      </c>
      <c r="E1015" s="64"/>
      <c r="F1015" s="222" t="s">
        <v>10092</v>
      </c>
      <c r="G1015" s="64"/>
      <c r="H1015" s="64"/>
      <c r="I1015" s="177"/>
      <c r="J1015" s="64"/>
      <c r="K1015" s="64"/>
      <c r="L1015" s="62"/>
      <c r="M1015" s="223"/>
      <c r="N1015" s="43"/>
      <c r="O1015" s="43"/>
      <c r="P1015" s="43"/>
      <c r="Q1015" s="43"/>
      <c r="R1015" s="43"/>
      <c r="S1015" s="43"/>
      <c r="T1015" s="79"/>
      <c r="AT1015" s="25" t="s">
        <v>506</v>
      </c>
      <c r="AU1015" s="25" t="s">
        <v>80</v>
      </c>
    </row>
    <row r="1016" spans="2:65" s="11" customFormat="1" ht="37.35" customHeight="1">
      <c r="B1016" s="192"/>
      <c r="C1016" s="193"/>
      <c r="D1016" s="206" t="s">
        <v>72</v>
      </c>
      <c r="E1016" s="290" t="s">
        <v>4988</v>
      </c>
      <c r="F1016" s="290" t="s">
        <v>10093</v>
      </c>
      <c r="G1016" s="193"/>
      <c r="H1016" s="193"/>
      <c r="I1016" s="196"/>
      <c r="J1016" s="291">
        <f>BK1016</f>
        <v>0</v>
      </c>
      <c r="K1016" s="193"/>
      <c r="L1016" s="198"/>
      <c r="M1016" s="199"/>
      <c r="N1016" s="200"/>
      <c r="O1016" s="200"/>
      <c r="P1016" s="201">
        <f>SUM(P1017:P1046)</f>
        <v>0</v>
      </c>
      <c r="Q1016" s="200"/>
      <c r="R1016" s="201">
        <f>SUM(R1017:R1046)</f>
        <v>7062</v>
      </c>
      <c r="S1016" s="200"/>
      <c r="T1016" s="202">
        <f>SUM(T1017:T1046)</f>
        <v>0</v>
      </c>
      <c r="AR1016" s="203" t="s">
        <v>80</v>
      </c>
      <c r="AT1016" s="204" t="s">
        <v>72</v>
      </c>
      <c r="AU1016" s="204" t="s">
        <v>73</v>
      </c>
      <c r="AY1016" s="203" t="s">
        <v>492</v>
      </c>
      <c r="BK1016" s="205">
        <f>SUM(BK1017:BK1046)</f>
        <v>0</v>
      </c>
    </row>
    <row r="1017" spans="2:65" s="1" customFormat="1" ht="16.5" customHeight="1">
      <c r="B1017" s="42"/>
      <c r="C1017" s="209" t="s">
        <v>3470</v>
      </c>
      <c r="D1017" s="209" t="s">
        <v>498</v>
      </c>
      <c r="E1017" s="210" t="s">
        <v>10094</v>
      </c>
      <c r="F1017" s="211" t="s">
        <v>9562</v>
      </c>
      <c r="G1017" s="212" t="s">
        <v>2537</v>
      </c>
      <c r="H1017" s="213">
        <v>1</v>
      </c>
      <c r="I1017" s="214"/>
      <c r="J1017" s="215">
        <f>ROUND(I1017*H1017,2)</f>
        <v>0</v>
      </c>
      <c r="K1017" s="211" t="s">
        <v>23</v>
      </c>
      <c r="L1017" s="62"/>
      <c r="M1017" s="216" t="s">
        <v>23</v>
      </c>
      <c r="N1017" s="217" t="s">
        <v>44</v>
      </c>
      <c r="O1017" s="43"/>
      <c r="P1017" s="218">
        <f>O1017*H1017</f>
        <v>0</v>
      </c>
      <c r="Q1017" s="218">
        <v>1875</v>
      </c>
      <c r="R1017" s="218">
        <f>Q1017*H1017</f>
        <v>1875</v>
      </c>
      <c r="S1017" s="218">
        <v>0</v>
      </c>
      <c r="T1017" s="219">
        <f>S1017*H1017</f>
        <v>0</v>
      </c>
      <c r="AR1017" s="25" t="s">
        <v>502</v>
      </c>
      <c r="AT1017" s="25" t="s">
        <v>498</v>
      </c>
      <c r="AU1017" s="25" t="s">
        <v>80</v>
      </c>
      <c r="AY1017" s="25" t="s">
        <v>492</v>
      </c>
      <c r="BE1017" s="220">
        <f>IF(N1017="základní",J1017,0)</f>
        <v>0</v>
      </c>
      <c r="BF1017" s="220">
        <f>IF(N1017="snížená",J1017,0)</f>
        <v>0</v>
      </c>
      <c r="BG1017" s="220">
        <f>IF(N1017="zákl. přenesená",J1017,0)</f>
        <v>0</v>
      </c>
      <c r="BH1017" s="220">
        <f>IF(N1017="sníž. přenesená",J1017,0)</f>
        <v>0</v>
      </c>
      <c r="BI1017" s="220">
        <f>IF(N1017="nulová",J1017,0)</f>
        <v>0</v>
      </c>
      <c r="BJ1017" s="25" t="s">
        <v>80</v>
      </c>
      <c r="BK1017" s="220">
        <f>ROUND(I1017*H1017,2)</f>
        <v>0</v>
      </c>
      <c r="BL1017" s="25" t="s">
        <v>502</v>
      </c>
      <c r="BM1017" s="25" t="s">
        <v>5498</v>
      </c>
    </row>
    <row r="1018" spans="2:65" s="1" customFormat="1">
      <c r="B1018" s="42"/>
      <c r="C1018" s="64"/>
      <c r="D1018" s="221" t="s">
        <v>506</v>
      </c>
      <c r="E1018" s="64"/>
      <c r="F1018" s="222" t="s">
        <v>9562</v>
      </c>
      <c r="G1018" s="64"/>
      <c r="H1018" s="64"/>
      <c r="I1018" s="177"/>
      <c r="J1018" s="64"/>
      <c r="K1018" s="64"/>
      <c r="L1018" s="62"/>
      <c r="M1018" s="223"/>
      <c r="N1018" s="43"/>
      <c r="O1018" s="43"/>
      <c r="P1018" s="43"/>
      <c r="Q1018" s="43"/>
      <c r="R1018" s="43"/>
      <c r="S1018" s="43"/>
      <c r="T1018" s="79"/>
      <c r="AT1018" s="25" t="s">
        <v>506</v>
      </c>
      <c r="AU1018" s="25" t="s">
        <v>80</v>
      </c>
    </row>
    <row r="1019" spans="2:65" s="1" customFormat="1" ht="24">
      <c r="B1019" s="42"/>
      <c r="C1019" s="64"/>
      <c r="D1019" s="227" t="s">
        <v>2254</v>
      </c>
      <c r="E1019" s="64"/>
      <c r="F1019" s="273" t="s">
        <v>9563</v>
      </c>
      <c r="G1019" s="64"/>
      <c r="H1019" s="64"/>
      <c r="I1019" s="177"/>
      <c r="J1019" s="64"/>
      <c r="K1019" s="64"/>
      <c r="L1019" s="62"/>
      <c r="M1019" s="223"/>
      <c r="N1019" s="43"/>
      <c r="O1019" s="43"/>
      <c r="P1019" s="43"/>
      <c r="Q1019" s="43"/>
      <c r="R1019" s="43"/>
      <c r="S1019" s="43"/>
      <c r="T1019" s="79"/>
      <c r="AT1019" s="25" t="s">
        <v>2254</v>
      </c>
      <c r="AU1019" s="25" t="s">
        <v>80</v>
      </c>
    </row>
    <row r="1020" spans="2:65" s="1" customFormat="1" ht="16.5" customHeight="1">
      <c r="B1020" s="42"/>
      <c r="C1020" s="209" t="s">
        <v>3476</v>
      </c>
      <c r="D1020" s="209" t="s">
        <v>498</v>
      </c>
      <c r="E1020" s="210" t="s">
        <v>10095</v>
      </c>
      <c r="F1020" s="211" t="s">
        <v>9768</v>
      </c>
      <c r="G1020" s="212" t="s">
        <v>2537</v>
      </c>
      <c r="H1020" s="213">
        <v>2</v>
      </c>
      <c r="I1020" s="214"/>
      <c r="J1020" s="215">
        <f>ROUND(I1020*H1020,2)</f>
        <v>0</v>
      </c>
      <c r="K1020" s="211" t="s">
        <v>23</v>
      </c>
      <c r="L1020" s="62"/>
      <c r="M1020" s="216" t="s">
        <v>23</v>
      </c>
      <c r="N1020" s="217" t="s">
        <v>44</v>
      </c>
      <c r="O1020" s="43"/>
      <c r="P1020" s="218">
        <f>O1020*H1020</f>
        <v>0</v>
      </c>
      <c r="Q1020" s="218">
        <v>96</v>
      </c>
      <c r="R1020" s="218">
        <f>Q1020*H1020</f>
        <v>192</v>
      </c>
      <c r="S1020" s="218">
        <v>0</v>
      </c>
      <c r="T1020" s="219">
        <f>S1020*H1020</f>
        <v>0</v>
      </c>
      <c r="AR1020" s="25" t="s">
        <v>502</v>
      </c>
      <c r="AT1020" s="25" t="s">
        <v>498</v>
      </c>
      <c r="AU1020" s="25" t="s">
        <v>80</v>
      </c>
      <c r="AY1020" s="25" t="s">
        <v>492</v>
      </c>
      <c r="BE1020" s="220">
        <f>IF(N1020="základní",J1020,0)</f>
        <v>0</v>
      </c>
      <c r="BF1020" s="220">
        <f>IF(N1020="snížená",J1020,0)</f>
        <v>0</v>
      </c>
      <c r="BG1020" s="220">
        <f>IF(N1020="zákl. přenesená",J1020,0)</f>
        <v>0</v>
      </c>
      <c r="BH1020" s="220">
        <f>IF(N1020="sníž. přenesená",J1020,0)</f>
        <v>0</v>
      </c>
      <c r="BI1020" s="220">
        <f>IF(N1020="nulová",J1020,0)</f>
        <v>0</v>
      </c>
      <c r="BJ1020" s="25" t="s">
        <v>80</v>
      </c>
      <c r="BK1020" s="220">
        <f>ROUND(I1020*H1020,2)</f>
        <v>0</v>
      </c>
      <c r="BL1020" s="25" t="s">
        <v>502</v>
      </c>
      <c r="BM1020" s="25" t="s">
        <v>5506</v>
      </c>
    </row>
    <row r="1021" spans="2:65" s="1" customFormat="1">
      <c r="B1021" s="42"/>
      <c r="C1021" s="64"/>
      <c r="D1021" s="221" t="s">
        <v>506</v>
      </c>
      <c r="E1021" s="64"/>
      <c r="F1021" s="222" t="s">
        <v>9768</v>
      </c>
      <c r="G1021" s="64"/>
      <c r="H1021" s="64"/>
      <c r="I1021" s="177"/>
      <c r="J1021" s="64"/>
      <c r="K1021" s="64"/>
      <c r="L1021" s="62"/>
      <c r="M1021" s="223"/>
      <c r="N1021" s="43"/>
      <c r="O1021" s="43"/>
      <c r="P1021" s="43"/>
      <c r="Q1021" s="43"/>
      <c r="R1021" s="43"/>
      <c r="S1021" s="43"/>
      <c r="T1021" s="79"/>
      <c r="AT1021" s="25" t="s">
        <v>506</v>
      </c>
      <c r="AU1021" s="25" t="s">
        <v>80</v>
      </c>
    </row>
    <row r="1022" spans="2:65" s="1" customFormat="1" ht="36">
      <c r="B1022" s="42"/>
      <c r="C1022" s="64"/>
      <c r="D1022" s="227" t="s">
        <v>2254</v>
      </c>
      <c r="E1022" s="64"/>
      <c r="F1022" s="273" t="s">
        <v>9795</v>
      </c>
      <c r="G1022" s="64"/>
      <c r="H1022" s="64"/>
      <c r="I1022" s="177"/>
      <c r="J1022" s="64"/>
      <c r="K1022" s="64"/>
      <c r="L1022" s="62"/>
      <c r="M1022" s="223"/>
      <c r="N1022" s="43"/>
      <c r="O1022" s="43"/>
      <c r="P1022" s="43"/>
      <c r="Q1022" s="43"/>
      <c r="R1022" s="43"/>
      <c r="S1022" s="43"/>
      <c r="T1022" s="79"/>
      <c r="AT1022" s="25" t="s">
        <v>2254</v>
      </c>
      <c r="AU1022" s="25" t="s">
        <v>80</v>
      </c>
    </row>
    <row r="1023" spans="2:65" s="1" customFormat="1" ht="16.5" customHeight="1">
      <c r="B1023" s="42"/>
      <c r="C1023" s="209" t="s">
        <v>3484</v>
      </c>
      <c r="D1023" s="209" t="s">
        <v>498</v>
      </c>
      <c r="E1023" s="210" t="s">
        <v>9770</v>
      </c>
      <c r="F1023" s="211" t="s">
        <v>9771</v>
      </c>
      <c r="G1023" s="212" t="s">
        <v>2537</v>
      </c>
      <c r="H1023" s="213">
        <v>2</v>
      </c>
      <c r="I1023" s="214"/>
      <c r="J1023" s="215">
        <f>ROUND(I1023*H1023,2)</f>
        <v>0</v>
      </c>
      <c r="K1023" s="211" t="s">
        <v>23</v>
      </c>
      <c r="L1023" s="62"/>
      <c r="M1023" s="216" t="s">
        <v>23</v>
      </c>
      <c r="N1023" s="217" t="s">
        <v>44</v>
      </c>
      <c r="O1023" s="43"/>
      <c r="P1023" s="218">
        <f>O1023*H1023</f>
        <v>0</v>
      </c>
      <c r="Q1023" s="218">
        <v>0</v>
      </c>
      <c r="R1023" s="218">
        <f>Q1023*H1023</f>
        <v>0</v>
      </c>
      <c r="S1023" s="218">
        <v>0</v>
      </c>
      <c r="T1023" s="219">
        <f>S1023*H1023</f>
        <v>0</v>
      </c>
      <c r="AR1023" s="25" t="s">
        <v>502</v>
      </c>
      <c r="AT1023" s="25" t="s">
        <v>498</v>
      </c>
      <c r="AU1023" s="25" t="s">
        <v>80</v>
      </c>
      <c r="AY1023" s="25" t="s">
        <v>492</v>
      </c>
      <c r="BE1023" s="220">
        <f>IF(N1023="základní",J1023,0)</f>
        <v>0</v>
      </c>
      <c r="BF1023" s="220">
        <f>IF(N1023="snížená",J1023,0)</f>
        <v>0</v>
      </c>
      <c r="BG1023" s="220">
        <f>IF(N1023="zákl. přenesená",J1023,0)</f>
        <v>0</v>
      </c>
      <c r="BH1023" s="220">
        <f>IF(N1023="sníž. přenesená",J1023,0)</f>
        <v>0</v>
      </c>
      <c r="BI1023" s="220">
        <f>IF(N1023="nulová",J1023,0)</f>
        <v>0</v>
      </c>
      <c r="BJ1023" s="25" t="s">
        <v>80</v>
      </c>
      <c r="BK1023" s="220">
        <f>ROUND(I1023*H1023,2)</f>
        <v>0</v>
      </c>
      <c r="BL1023" s="25" t="s">
        <v>502</v>
      </c>
      <c r="BM1023" s="25" t="s">
        <v>5514</v>
      </c>
    </row>
    <row r="1024" spans="2:65" s="1" customFormat="1">
      <c r="B1024" s="42"/>
      <c r="C1024" s="64"/>
      <c r="D1024" s="221" t="s">
        <v>506</v>
      </c>
      <c r="E1024" s="64"/>
      <c r="F1024" s="222" t="s">
        <v>9771</v>
      </c>
      <c r="G1024" s="64"/>
      <c r="H1024" s="64"/>
      <c r="I1024" s="177"/>
      <c r="J1024" s="64"/>
      <c r="K1024" s="64"/>
      <c r="L1024" s="62"/>
      <c r="M1024" s="223"/>
      <c r="N1024" s="43"/>
      <c r="O1024" s="43"/>
      <c r="P1024" s="43"/>
      <c r="Q1024" s="43"/>
      <c r="R1024" s="43"/>
      <c r="S1024" s="43"/>
      <c r="T1024" s="79"/>
      <c r="AT1024" s="25" t="s">
        <v>506</v>
      </c>
      <c r="AU1024" s="25" t="s">
        <v>80</v>
      </c>
    </row>
    <row r="1025" spans="2:65" s="1" customFormat="1" ht="24">
      <c r="B1025" s="42"/>
      <c r="C1025" s="64"/>
      <c r="D1025" s="227" t="s">
        <v>2254</v>
      </c>
      <c r="E1025" s="64"/>
      <c r="F1025" s="273" t="s">
        <v>9772</v>
      </c>
      <c r="G1025" s="64"/>
      <c r="H1025" s="64"/>
      <c r="I1025" s="177"/>
      <c r="J1025" s="64"/>
      <c r="K1025" s="64"/>
      <c r="L1025" s="62"/>
      <c r="M1025" s="223"/>
      <c r="N1025" s="43"/>
      <c r="O1025" s="43"/>
      <c r="P1025" s="43"/>
      <c r="Q1025" s="43"/>
      <c r="R1025" s="43"/>
      <c r="S1025" s="43"/>
      <c r="T1025" s="79"/>
      <c r="AT1025" s="25" t="s">
        <v>2254</v>
      </c>
      <c r="AU1025" s="25" t="s">
        <v>80</v>
      </c>
    </row>
    <row r="1026" spans="2:65" s="1" customFormat="1" ht="16.5" customHeight="1">
      <c r="B1026" s="42"/>
      <c r="C1026" s="209" t="s">
        <v>3497</v>
      </c>
      <c r="D1026" s="209" t="s">
        <v>498</v>
      </c>
      <c r="E1026" s="210" t="s">
        <v>9773</v>
      </c>
      <c r="F1026" s="211" t="s">
        <v>9774</v>
      </c>
      <c r="G1026" s="212" t="s">
        <v>9577</v>
      </c>
      <c r="H1026" s="213">
        <v>15</v>
      </c>
      <c r="I1026" s="214"/>
      <c r="J1026" s="215">
        <f>ROUND(I1026*H1026,2)</f>
        <v>0</v>
      </c>
      <c r="K1026" s="211" t="s">
        <v>23</v>
      </c>
      <c r="L1026" s="62"/>
      <c r="M1026" s="216" t="s">
        <v>23</v>
      </c>
      <c r="N1026" s="217" t="s">
        <v>44</v>
      </c>
      <c r="O1026" s="43"/>
      <c r="P1026" s="218">
        <f>O1026*H1026</f>
        <v>0</v>
      </c>
      <c r="Q1026" s="218">
        <v>1</v>
      </c>
      <c r="R1026" s="218">
        <f>Q1026*H1026</f>
        <v>15</v>
      </c>
      <c r="S1026" s="218">
        <v>0</v>
      </c>
      <c r="T1026" s="219">
        <f>S1026*H1026</f>
        <v>0</v>
      </c>
      <c r="AR1026" s="25" t="s">
        <v>502</v>
      </c>
      <c r="AT1026" s="25" t="s">
        <v>498</v>
      </c>
      <c r="AU1026" s="25" t="s">
        <v>80</v>
      </c>
      <c r="AY1026" s="25" t="s">
        <v>492</v>
      </c>
      <c r="BE1026" s="220">
        <f>IF(N1026="základní",J1026,0)</f>
        <v>0</v>
      </c>
      <c r="BF1026" s="220">
        <f>IF(N1026="snížená",J1026,0)</f>
        <v>0</v>
      </c>
      <c r="BG1026" s="220">
        <f>IF(N1026="zákl. přenesená",J1026,0)</f>
        <v>0</v>
      </c>
      <c r="BH1026" s="220">
        <f>IF(N1026="sníž. přenesená",J1026,0)</f>
        <v>0</v>
      </c>
      <c r="BI1026" s="220">
        <f>IF(N1026="nulová",J1026,0)</f>
        <v>0</v>
      </c>
      <c r="BJ1026" s="25" t="s">
        <v>80</v>
      </c>
      <c r="BK1026" s="220">
        <f>ROUND(I1026*H1026,2)</f>
        <v>0</v>
      </c>
      <c r="BL1026" s="25" t="s">
        <v>502</v>
      </c>
      <c r="BM1026" s="25" t="s">
        <v>5522</v>
      </c>
    </row>
    <row r="1027" spans="2:65" s="1" customFormat="1">
      <c r="B1027" s="42"/>
      <c r="C1027" s="64"/>
      <c r="D1027" s="227" t="s">
        <v>506</v>
      </c>
      <c r="E1027" s="64"/>
      <c r="F1027" s="274" t="s">
        <v>9774</v>
      </c>
      <c r="G1027" s="64"/>
      <c r="H1027" s="64"/>
      <c r="I1027" s="177"/>
      <c r="J1027" s="64"/>
      <c r="K1027" s="64"/>
      <c r="L1027" s="62"/>
      <c r="M1027" s="223"/>
      <c r="N1027" s="43"/>
      <c r="O1027" s="43"/>
      <c r="P1027" s="43"/>
      <c r="Q1027" s="43"/>
      <c r="R1027" s="43"/>
      <c r="S1027" s="43"/>
      <c r="T1027" s="79"/>
      <c r="AT1027" s="25" t="s">
        <v>506</v>
      </c>
      <c r="AU1027" s="25" t="s">
        <v>80</v>
      </c>
    </row>
    <row r="1028" spans="2:65" s="1" customFormat="1" ht="16.5" customHeight="1">
      <c r="B1028" s="42"/>
      <c r="C1028" s="209" t="s">
        <v>3502</v>
      </c>
      <c r="D1028" s="209" t="s">
        <v>498</v>
      </c>
      <c r="E1028" s="210" t="s">
        <v>9798</v>
      </c>
      <c r="F1028" s="211" t="s">
        <v>9799</v>
      </c>
      <c r="G1028" s="212" t="s">
        <v>2537</v>
      </c>
      <c r="H1028" s="213">
        <v>15</v>
      </c>
      <c r="I1028" s="214"/>
      <c r="J1028" s="215">
        <f>ROUND(I1028*H1028,2)</f>
        <v>0</v>
      </c>
      <c r="K1028" s="211" t="s">
        <v>23</v>
      </c>
      <c r="L1028" s="62"/>
      <c r="M1028" s="216" t="s">
        <v>23</v>
      </c>
      <c r="N1028" s="217" t="s">
        <v>44</v>
      </c>
      <c r="O1028" s="43"/>
      <c r="P1028" s="218">
        <f>O1028*H1028</f>
        <v>0</v>
      </c>
      <c r="Q1028" s="218">
        <v>9</v>
      </c>
      <c r="R1028" s="218">
        <f>Q1028*H1028</f>
        <v>135</v>
      </c>
      <c r="S1028" s="218">
        <v>0</v>
      </c>
      <c r="T1028" s="219">
        <f>S1028*H1028</f>
        <v>0</v>
      </c>
      <c r="AR1028" s="25" t="s">
        <v>502</v>
      </c>
      <c r="AT1028" s="25" t="s">
        <v>498</v>
      </c>
      <c r="AU1028" s="25" t="s">
        <v>80</v>
      </c>
      <c r="AY1028" s="25" t="s">
        <v>492</v>
      </c>
      <c r="BE1028" s="220">
        <f>IF(N1028="základní",J1028,0)</f>
        <v>0</v>
      </c>
      <c r="BF1028" s="220">
        <f>IF(N1028="snížená",J1028,0)</f>
        <v>0</v>
      </c>
      <c r="BG1028" s="220">
        <f>IF(N1028="zákl. přenesená",J1028,0)</f>
        <v>0</v>
      </c>
      <c r="BH1028" s="220">
        <f>IF(N1028="sníž. přenesená",J1028,0)</f>
        <v>0</v>
      </c>
      <c r="BI1028" s="220">
        <f>IF(N1028="nulová",J1028,0)</f>
        <v>0</v>
      </c>
      <c r="BJ1028" s="25" t="s">
        <v>80</v>
      </c>
      <c r="BK1028" s="220">
        <f>ROUND(I1028*H1028,2)</f>
        <v>0</v>
      </c>
      <c r="BL1028" s="25" t="s">
        <v>502</v>
      </c>
      <c r="BM1028" s="25" t="s">
        <v>5530</v>
      </c>
    </row>
    <row r="1029" spans="2:65" s="1" customFormat="1">
      <c r="B1029" s="42"/>
      <c r="C1029" s="64"/>
      <c r="D1029" s="221" t="s">
        <v>506</v>
      </c>
      <c r="E1029" s="64"/>
      <c r="F1029" s="222" t="s">
        <v>9799</v>
      </c>
      <c r="G1029" s="64"/>
      <c r="H1029" s="64"/>
      <c r="I1029" s="177"/>
      <c r="J1029" s="64"/>
      <c r="K1029" s="64"/>
      <c r="L1029" s="62"/>
      <c r="M1029" s="223"/>
      <c r="N1029" s="43"/>
      <c r="O1029" s="43"/>
      <c r="P1029" s="43"/>
      <c r="Q1029" s="43"/>
      <c r="R1029" s="43"/>
      <c r="S1029" s="43"/>
      <c r="T1029" s="79"/>
      <c r="AT1029" s="25" t="s">
        <v>506</v>
      </c>
      <c r="AU1029" s="25" t="s">
        <v>80</v>
      </c>
    </row>
    <row r="1030" spans="2:65" s="1" customFormat="1" ht="24">
      <c r="B1030" s="42"/>
      <c r="C1030" s="64"/>
      <c r="D1030" s="227" t="s">
        <v>2254</v>
      </c>
      <c r="E1030" s="64"/>
      <c r="F1030" s="273" t="s">
        <v>9800</v>
      </c>
      <c r="G1030" s="64"/>
      <c r="H1030" s="64"/>
      <c r="I1030" s="177"/>
      <c r="J1030" s="64"/>
      <c r="K1030" s="64"/>
      <c r="L1030" s="62"/>
      <c r="M1030" s="223"/>
      <c r="N1030" s="43"/>
      <c r="O1030" s="43"/>
      <c r="P1030" s="43"/>
      <c r="Q1030" s="43"/>
      <c r="R1030" s="43"/>
      <c r="S1030" s="43"/>
      <c r="T1030" s="79"/>
      <c r="AT1030" s="25" t="s">
        <v>2254</v>
      </c>
      <c r="AU1030" s="25" t="s">
        <v>80</v>
      </c>
    </row>
    <row r="1031" spans="2:65" s="1" customFormat="1" ht="16.5" customHeight="1">
      <c r="B1031" s="42"/>
      <c r="C1031" s="209" t="s">
        <v>3504</v>
      </c>
      <c r="D1031" s="209" t="s">
        <v>498</v>
      </c>
      <c r="E1031" s="210" t="s">
        <v>9937</v>
      </c>
      <c r="F1031" s="211" t="s">
        <v>9938</v>
      </c>
      <c r="G1031" s="212" t="s">
        <v>2537</v>
      </c>
      <c r="H1031" s="213">
        <v>5</v>
      </c>
      <c r="I1031" s="214"/>
      <c r="J1031" s="215">
        <f>ROUND(I1031*H1031,2)</f>
        <v>0</v>
      </c>
      <c r="K1031" s="211" t="s">
        <v>23</v>
      </c>
      <c r="L1031" s="62"/>
      <c r="M1031" s="216" t="s">
        <v>23</v>
      </c>
      <c r="N1031" s="217" t="s">
        <v>44</v>
      </c>
      <c r="O1031" s="43"/>
      <c r="P1031" s="218">
        <f>O1031*H1031</f>
        <v>0</v>
      </c>
      <c r="Q1031" s="218">
        <v>0</v>
      </c>
      <c r="R1031" s="218">
        <f>Q1031*H1031</f>
        <v>0</v>
      </c>
      <c r="S1031" s="218">
        <v>0</v>
      </c>
      <c r="T1031" s="219">
        <f>S1031*H1031</f>
        <v>0</v>
      </c>
      <c r="AR1031" s="25" t="s">
        <v>502</v>
      </c>
      <c r="AT1031" s="25" t="s">
        <v>498</v>
      </c>
      <c r="AU1031" s="25" t="s">
        <v>80</v>
      </c>
      <c r="AY1031" s="25" t="s">
        <v>492</v>
      </c>
      <c r="BE1031" s="220">
        <f>IF(N1031="základní",J1031,0)</f>
        <v>0</v>
      </c>
      <c r="BF1031" s="220">
        <f>IF(N1031="snížená",J1031,0)</f>
        <v>0</v>
      </c>
      <c r="BG1031" s="220">
        <f>IF(N1031="zákl. přenesená",J1031,0)</f>
        <v>0</v>
      </c>
      <c r="BH1031" s="220">
        <f>IF(N1031="sníž. přenesená",J1031,0)</f>
        <v>0</v>
      </c>
      <c r="BI1031" s="220">
        <f>IF(N1031="nulová",J1031,0)</f>
        <v>0</v>
      </c>
      <c r="BJ1031" s="25" t="s">
        <v>80</v>
      </c>
      <c r="BK1031" s="220">
        <f>ROUND(I1031*H1031,2)</f>
        <v>0</v>
      </c>
      <c r="BL1031" s="25" t="s">
        <v>502</v>
      </c>
      <c r="BM1031" s="25" t="s">
        <v>5538</v>
      </c>
    </row>
    <row r="1032" spans="2:65" s="1" customFormat="1">
      <c r="B1032" s="42"/>
      <c r="C1032" s="64"/>
      <c r="D1032" s="227" t="s">
        <v>506</v>
      </c>
      <c r="E1032" s="64"/>
      <c r="F1032" s="274" t="s">
        <v>9823</v>
      </c>
      <c r="G1032" s="64"/>
      <c r="H1032" s="64"/>
      <c r="I1032" s="177"/>
      <c r="J1032" s="64"/>
      <c r="K1032" s="64"/>
      <c r="L1032" s="62"/>
      <c r="M1032" s="223"/>
      <c r="N1032" s="43"/>
      <c r="O1032" s="43"/>
      <c r="P1032" s="43"/>
      <c r="Q1032" s="43"/>
      <c r="R1032" s="43"/>
      <c r="S1032" s="43"/>
      <c r="T1032" s="79"/>
      <c r="AT1032" s="25" t="s">
        <v>506</v>
      </c>
      <c r="AU1032" s="25" t="s">
        <v>80</v>
      </c>
    </row>
    <row r="1033" spans="2:65" s="1" customFormat="1" ht="16.5" customHeight="1">
      <c r="B1033" s="42"/>
      <c r="C1033" s="209" t="s">
        <v>3518</v>
      </c>
      <c r="D1033" s="209" t="s">
        <v>498</v>
      </c>
      <c r="E1033" s="210" t="s">
        <v>9999</v>
      </c>
      <c r="F1033" s="211" t="s">
        <v>10000</v>
      </c>
      <c r="G1033" s="212" t="s">
        <v>2537</v>
      </c>
      <c r="H1033" s="213">
        <v>6</v>
      </c>
      <c r="I1033" s="214"/>
      <c r="J1033" s="215">
        <f>ROUND(I1033*H1033,2)</f>
        <v>0</v>
      </c>
      <c r="K1033" s="211" t="s">
        <v>23</v>
      </c>
      <c r="L1033" s="62"/>
      <c r="M1033" s="216" t="s">
        <v>23</v>
      </c>
      <c r="N1033" s="217" t="s">
        <v>44</v>
      </c>
      <c r="O1033" s="43"/>
      <c r="P1033" s="218">
        <f>O1033*H1033</f>
        <v>0</v>
      </c>
      <c r="Q1033" s="218">
        <v>2</v>
      </c>
      <c r="R1033" s="218">
        <f>Q1033*H1033</f>
        <v>12</v>
      </c>
      <c r="S1033" s="218">
        <v>0</v>
      </c>
      <c r="T1033" s="219">
        <f>S1033*H1033</f>
        <v>0</v>
      </c>
      <c r="AR1033" s="25" t="s">
        <v>502</v>
      </c>
      <c r="AT1033" s="25" t="s">
        <v>498</v>
      </c>
      <c r="AU1033" s="25" t="s">
        <v>80</v>
      </c>
      <c r="AY1033" s="25" t="s">
        <v>492</v>
      </c>
      <c r="BE1033" s="220">
        <f>IF(N1033="základní",J1033,0)</f>
        <v>0</v>
      </c>
      <c r="BF1033" s="220">
        <f>IF(N1033="snížená",J1033,0)</f>
        <v>0</v>
      </c>
      <c r="BG1033" s="220">
        <f>IF(N1033="zákl. přenesená",J1033,0)</f>
        <v>0</v>
      </c>
      <c r="BH1033" s="220">
        <f>IF(N1033="sníž. přenesená",J1033,0)</f>
        <v>0</v>
      </c>
      <c r="BI1033" s="220">
        <f>IF(N1033="nulová",J1033,0)</f>
        <v>0</v>
      </c>
      <c r="BJ1033" s="25" t="s">
        <v>80</v>
      </c>
      <c r="BK1033" s="220">
        <f>ROUND(I1033*H1033,2)</f>
        <v>0</v>
      </c>
      <c r="BL1033" s="25" t="s">
        <v>502</v>
      </c>
      <c r="BM1033" s="25" t="s">
        <v>5546</v>
      </c>
    </row>
    <row r="1034" spans="2:65" s="1" customFormat="1">
      <c r="B1034" s="42"/>
      <c r="C1034" s="64"/>
      <c r="D1034" s="227" t="s">
        <v>506</v>
      </c>
      <c r="E1034" s="64"/>
      <c r="F1034" s="274" t="s">
        <v>10001</v>
      </c>
      <c r="G1034" s="64"/>
      <c r="H1034" s="64"/>
      <c r="I1034" s="177"/>
      <c r="J1034" s="64"/>
      <c r="K1034" s="64"/>
      <c r="L1034" s="62"/>
      <c r="M1034" s="223"/>
      <c r="N1034" s="43"/>
      <c r="O1034" s="43"/>
      <c r="P1034" s="43"/>
      <c r="Q1034" s="43"/>
      <c r="R1034" s="43"/>
      <c r="S1034" s="43"/>
      <c r="T1034" s="79"/>
      <c r="AT1034" s="25" t="s">
        <v>506</v>
      </c>
      <c r="AU1034" s="25" t="s">
        <v>80</v>
      </c>
    </row>
    <row r="1035" spans="2:65" s="1" customFormat="1" ht="16.5" customHeight="1">
      <c r="B1035" s="42"/>
      <c r="C1035" s="209" t="s">
        <v>3527</v>
      </c>
      <c r="D1035" s="209" t="s">
        <v>498</v>
      </c>
      <c r="E1035" s="210" t="s">
        <v>9615</v>
      </c>
      <c r="F1035" s="211" t="s">
        <v>9616</v>
      </c>
      <c r="G1035" s="212" t="s">
        <v>9577</v>
      </c>
      <c r="H1035" s="213">
        <v>15</v>
      </c>
      <c r="I1035" s="214"/>
      <c r="J1035" s="215">
        <f>ROUND(I1035*H1035,2)</f>
        <v>0</v>
      </c>
      <c r="K1035" s="211" t="s">
        <v>23</v>
      </c>
      <c r="L1035" s="62"/>
      <c r="M1035" s="216" t="s">
        <v>23</v>
      </c>
      <c r="N1035" s="217" t="s">
        <v>44</v>
      </c>
      <c r="O1035" s="43"/>
      <c r="P1035" s="218">
        <f>O1035*H1035</f>
        <v>0</v>
      </c>
      <c r="Q1035" s="218">
        <v>4.2</v>
      </c>
      <c r="R1035" s="218">
        <f>Q1035*H1035</f>
        <v>63</v>
      </c>
      <c r="S1035" s="218">
        <v>0</v>
      </c>
      <c r="T1035" s="219">
        <f>S1035*H1035</f>
        <v>0</v>
      </c>
      <c r="AR1035" s="25" t="s">
        <v>502</v>
      </c>
      <c r="AT1035" s="25" t="s">
        <v>498</v>
      </c>
      <c r="AU1035" s="25" t="s">
        <v>80</v>
      </c>
      <c r="AY1035" s="25" t="s">
        <v>492</v>
      </c>
      <c r="BE1035" s="220">
        <f>IF(N1035="základní",J1035,0)</f>
        <v>0</v>
      </c>
      <c r="BF1035" s="220">
        <f>IF(N1035="snížená",J1035,0)</f>
        <v>0</v>
      </c>
      <c r="BG1035" s="220">
        <f>IF(N1035="zákl. přenesená",J1035,0)</f>
        <v>0</v>
      </c>
      <c r="BH1035" s="220">
        <f>IF(N1035="sníž. přenesená",J1035,0)</f>
        <v>0</v>
      </c>
      <c r="BI1035" s="220">
        <f>IF(N1035="nulová",J1035,0)</f>
        <v>0</v>
      </c>
      <c r="BJ1035" s="25" t="s">
        <v>80</v>
      </c>
      <c r="BK1035" s="220">
        <f>ROUND(I1035*H1035,2)</f>
        <v>0</v>
      </c>
      <c r="BL1035" s="25" t="s">
        <v>502</v>
      </c>
      <c r="BM1035" s="25" t="s">
        <v>5555</v>
      </c>
    </row>
    <row r="1036" spans="2:65" s="1" customFormat="1">
      <c r="B1036" s="42"/>
      <c r="C1036" s="64"/>
      <c r="D1036" s="227" t="s">
        <v>506</v>
      </c>
      <c r="E1036" s="64"/>
      <c r="F1036" s="274" t="s">
        <v>9617</v>
      </c>
      <c r="G1036" s="64"/>
      <c r="H1036" s="64"/>
      <c r="I1036" s="177"/>
      <c r="J1036" s="64"/>
      <c r="K1036" s="64"/>
      <c r="L1036" s="62"/>
      <c r="M1036" s="223"/>
      <c r="N1036" s="43"/>
      <c r="O1036" s="43"/>
      <c r="P1036" s="43"/>
      <c r="Q1036" s="43"/>
      <c r="R1036" s="43"/>
      <c r="S1036" s="43"/>
      <c r="T1036" s="79"/>
      <c r="AT1036" s="25" t="s">
        <v>506</v>
      </c>
      <c r="AU1036" s="25" t="s">
        <v>80</v>
      </c>
    </row>
    <row r="1037" spans="2:65" s="1" customFormat="1" ht="16.5" customHeight="1">
      <c r="B1037" s="42"/>
      <c r="C1037" s="209" t="s">
        <v>3533</v>
      </c>
      <c r="D1037" s="209" t="s">
        <v>498</v>
      </c>
      <c r="E1037" s="210" t="s">
        <v>9890</v>
      </c>
      <c r="F1037" s="211" t="s">
        <v>9891</v>
      </c>
      <c r="G1037" s="212" t="s">
        <v>9577</v>
      </c>
      <c r="H1037" s="213">
        <v>2</v>
      </c>
      <c r="I1037" s="214"/>
      <c r="J1037" s="215">
        <f>ROUND(I1037*H1037,2)</f>
        <v>0</v>
      </c>
      <c r="K1037" s="211" t="s">
        <v>23</v>
      </c>
      <c r="L1037" s="62"/>
      <c r="M1037" s="216" t="s">
        <v>23</v>
      </c>
      <c r="N1037" s="217" t="s">
        <v>44</v>
      </c>
      <c r="O1037" s="43"/>
      <c r="P1037" s="218">
        <f>O1037*H1037</f>
        <v>0</v>
      </c>
      <c r="Q1037" s="218">
        <v>51</v>
      </c>
      <c r="R1037" s="218">
        <f>Q1037*H1037</f>
        <v>102</v>
      </c>
      <c r="S1037" s="218">
        <v>0</v>
      </c>
      <c r="T1037" s="219">
        <f>S1037*H1037</f>
        <v>0</v>
      </c>
      <c r="AR1037" s="25" t="s">
        <v>502</v>
      </c>
      <c r="AT1037" s="25" t="s">
        <v>498</v>
      </c>
      <c r="AU1037" s="25" t="s">
        <v>80</v>
      </c>
      <c r="AY1037" s="25" t="s">
        <v>492</v>
      </c>
      <c r="BE1037" s="220">
        <f>IF(N1037="základní",J1037,0)</f>
        <v>0</v>
      </c>
      <c r="BF1037" s="220">
        <f>IF(N1037="snížená",J1037,0)</f>
        <v>0</v>
      </c>
      <c r="BG1037" s="220">
        <f>IF(N1037="zákl. přenesená",J1037,0)</f>
        <v>0</v>
      </c>
      <c r="BH1037" s="220">
        <f>IF(N1037="sníž. přenesená",J1037,0)</f>
        <v>0</v>
      </c>
      <c r="BI1037" s="220">
        <f>IF(N1037="nulová",J1037,0)</f>
        <v>0</v>
      </c>
      <c r="BJ1037" s="25" t="s">
        <v>80</v>
      </c>
      <c r="BK1037" s="220">
        <f>ROUND(I1037*H1037,2)</f>
        <v>0</v>
      </c>
      <c r="BL1037" s="25" t="s">
        <v>502</v>
      </c>
      <c r="BM1037" s="25" t="s">
        <v>5566</v>
      </c>
    </row>
    <row r="1038" spans="2:65" s="1" customFormat="1">
      <c r="B1038" s="42"/>
      <c r="C1038" s="64"/>
      <c r="D1038" s="227" t="s">
        <v>506</v>
      </c>
      <c r="E1038" s="64"/>
      <c r="F1038" s="274" t="s">
        <v>9891</v>
      </c>
      <c r="G1038" s="64"/>
      <c r="H1038" s="64"/>
      <c r="I1038" s="177"/>
      <c r="J1038" s="64"/>
      <c r="K1038" s="64"/>
      <c r="L1038" s="62"/>
      <c r="M1038" s="223"/>
      <c r="N1038" s="43"/>
      <c r="O1038" s="43"/>
      <c r="P1038" s="43"/>
      <c r="Q1038" s="43"/>
      <c r="R1038" s="43"/>
      <c r="S1038" s="43"/>
      <c r="T1038" s="79"/>
      <c r="AT1038" s="25" t="s">
        <v>506</v>
      </c>
      <c r="AU1038" s="25" t="s">
        <v>80</v>
      </c>
    </row>
    <row r="1039" spans="2:65" s="1" customFormat="1" ht="16.5" customHeight="1">
      <c r="B1039" s="42"/>
      <c r="C1039" s="209" t="s">
        <v>3563</v>
      </c>
      <c r="D1039" s="209" t="s">
        <v>498</v>
      </c>
      <c r="E1039" s="210" t="s">
        <v>10096</v>
      </c>
      <c r="F1039" s="211" t="s">
        <v>10097</v>
      </c>
      <c r="G1039" s="212" t="s">
        <v>9577</v>
      </c>
      <c r="H1039" s="213">
        <v>121</v>
      </c>
      <c r="I1039" s="214"/>
      <c r="J1039" s="215">
        <f>ROUND(I1039*H1039,2)</f>
        <v>0</v>
      </c>
      <c r="K1039" s="211" t="s">
        <v>23</v>
      </c>
      <c r="L1039" s="62"/>
      <c r="M1039" s="216" t="s">
        <v>23</v>
      </c>
      <c r="N1039" s="217" t="s">
        <v>44</v>
      </c>
      <c r="O1039" s="43"/>
      <c r="P1039" s="218">
        <f>O1039*H1039</f>
        <v>0</v>
      </c>
      <c r="Q1039" s="218">
        <v>33</v>
      </c>
      <c r="R1039" s="218">
        <f>Q1039*H1039</f>
        <v>3993</v>
      </c>
      <c r="S1039" s="218">
        <v>0</v>
      </c>
      <c r="T1039" s="219">
        <f>S1039*H1039</f>
        <v>0</v>
      </c>
      <c r="AR1039" s="25" t="s">
        <v>502</v>
      </c>
      <c r="AT1039" s="25" t="s">
        <v>498</v>
      </c>
      <c r="AU1039" s="25" t="s">
        <v>80</v>
      </c>
      <c r="AY1039" s="25" t="s">
        <v>492</v>
      </c>
      <c r="BE1039" s="220">
        <f>IF(N1039="základní",J1039,0)</f>
        <v>0</v>
      </c>
      <c r="BF1039" s="220">
        <f>IF(N1039="snížená",J1039,0)</f>
        <v>0</v>
      </c>
      <c r="BG1039" s="220">
        <f>IF(N1039="zákl. přenesená",J1039,0)</f>
        <v>0</v>
      </c>
      <c r="BH1039" s="220">
        <f>IF(N1039="sníž. přenesená",J1039,0)</f>
        <v>0</v>
      </c>
      <c r="BI1039" s="220">
        <f>IF(N1039="nulová",J1039,0)</f>
        <v>0</v>
      </c>
      <c r="BJ1039" s="25" t="s">
        <v>80</v>
      </c>
      <c r="BK1039" s="220">
        <f>ROUND(I1039*H1039,2)</f>
        <v>0</v>
      </c>
      <c r="BL1039" s="25" t="s">
        <v>502</v>
      </c>
      <c r="BM1039" s="25" t="s">
        <v>5574</v>
      </c>
    </row>
    <row r="1040" spans="2:65" s="1" customFormat="1">
      <c r="B1040" s="42"/>
      <c r="C1040" s="64"/>
      <c r="D1040" s="227" t="s">
        <v>506</v>
      </c>
      <c r="E1040" s="64"/>
      <c r="F1040" s="274" t="s">
        <v>10097</v>
      </c>
      <c r="G1040" s="64"/>
      <c r="H1040" s="64"/>
      <c r="I1040" s="177"/>
      <c r="J1040" s="64"/>
      <c r="K1040" s="64"/>
      <c r="L1040" s="62"/>
      <c r="M1040" s="223"/>
      <c r="N1040" s="43"/>
      <c r="O1040" s="43"/>
      <c r="P1040" s="43"/>
      <c r="Q1040" s="43"/>
      <c r="R1040" s="43"/>
      <c r="S1040" s="43"/>
      <c r="T1040" s="79"/>
      <c r="AT1040" s="25" t="s">
        <v>506</v>
      </c>
      <c r="AU1040" s="25" t="s">
        <v>80</v>
      </c>
    </row>
    <row r="1041" spans="2:65" s="1" customFormat="1" ht="16.5" customHeight="1">
      <c r="B1041" s="42"/>
      <c r="C1041" s="209" t="s">
        <v>3569</v>
      </c>
      <c r="D1041" s="209" t="s">
        <v>498</v>
      </c>
      <c r="E1041" s="210" t="s">
        <v>10098</v>
      </c>
      <c r="F1041" s="211" t="s">
        <v>10099</v>
      </c>
      <c r="G1041" s="212" t="s">
        <v>9577</v>
      </c>
      <c r="H1041" s="213">
        <v>21</v>
      </c>
      <c r="I1041" s="214"/>
      <c r="J1041" s="215">
        <f>ROUND(I1041*H1041,2)</f>
        <v>0</v>
      </c>
      <c r="K1041" s="211" t="s">
        <v>23</v>
      </c>
      <c r="L1041" s="62"/>
      <c r="M1041" s="216" t="s">
        <v>23</v>
      </c>
      <c r="N1041" s="217" t="s">
        <v>44</v>
      </c>
      <c r="O1041" s="43"/>
      <c r="P1041" s="218">
        <f>O1041*H1041</f>
        <v>0</v>
      </c>
      <c r="Q1041" s="218">
        <v>17</v>
      </c>
      <c r="R1041" s="218">
        <f>Q1041*H1041</f>
        <v>357</v>
      </c>
      <c r="S1041" s="218">
        <v>0</v>
      </c>
      <c r="T1041" s="219">
        <f>S1041*H1041</f>
        <v>0</v>
      </c>
      <c r="AR1041" s="25" t="s">
        <v>502</v>
      </c>
      <c r="AT1041" s="25" t="s">
        <v>498</v>
      </c>
      <c r="AU1041" s="25" t="s">
        <v>80</v>
      </c>
      <c r="AY1041" s="25" t="s">
        <v>492</v>
      </c>
      <c r="BE1041" s="220">
        <f>IF(N1041="základní",J1041,0)</f>
        <v>0</v>
      </c>
      <c r="BF1041" s="220">
        <f>IF(N1041="snížená",J1041,0)</f>
        <v>0</v>
      </c>
      <c r="BG1041" s="220">
        <f>IF(N1041="zákl. přenesená",J1041,0)</f>
        <v>0</v>
      </c>
      <c r="BH1041" s="220">
        <f>IF(N1041="sníž. přenesená",J1041,0)</f>
        <v>0</v>
      </c>
      <c r="BI1041" s="220">
        <f>IF(N1041="nulová",J1041,0)</f>
        <v>0</v>
      </c>
      <c r="BJ1041" s="25" t="s">
        <v>80</v>
      </c>
      <c r="BK1041" s="220">
        <f>ROUND(I1041*H1041,2)</f>
        <v>0</v>
      </c>
      <c r="BL1041" s="25" t="s">
        <v>502</v>
      </c>
      <c r="BM1041" s="25" t="s">
        <v>5582</v>
      </c>
    </row>
    <row r="1042" spans="2:65" s="1" customFormat="1">
      <c r="B1042" s="42"/>
      <c r="C1042" s="64"/>
      <c r="D1042" s="227" t="s">
        <v>506</v>
      </c>
      <c r="E1042" s="64"/>
      <c r="F1042" s="274" t="s">
        <v>10099</v>
      </c>
      <c r="G1042" s="64"/>
      <c r="H1042" s="64"/>
      <c r="I1042" s="177"/>
      <c r="J1042" s="64"/>
      <c r="K1042" s="64"/>
      <c r="L1042" s="62"/>
      <c r="M1042" s="223"/>
      <c r="N1042" s="43"/>
      <c r="O1042" s="43"/>
      <c r="P1042" s="43"/>
      <c r="Q1042" s="43"/>
      <c r="R1042" s="43"/>
      <c r="S1042" s="43"/>
      <c r="T1042" s="79"/>
      <c r="AT1042" s="25" t="s">
        <v>506</v>
      </c>
      <c r="AU1042" s="25" t="s">
        <v>80</v>
      </c>
    </row>
    <row r="1043" spans="2:65" s="1" customFormat="1" ht="16.5" customHeight="1">
      <c r="B1043" s="42"/>
      <c r="C1043" s="209" t="s">
        <v>3573</v>
      </c>
      <c r="D1043" s="209" t="s">
        <v>498</v>
      </c>
      <c r="E1043" s="210" t="s">
        <v>9838</v>
      </c>
      <c r="F1043" s="211" t="s">
        <v>9839</v>
      </c>
      <c r="G1043" s="212" t="s">
        <v>9577</v>
      </c>
      <c r="H1043" s="213">
        <v>17</v>
      </c>
      <c r="I1043" s="214"/>
      <c r="J1043" s="215">
        <f>ROUND(I1043*H1043,2)</f>
        <v>0</v>
      </c>
      <c r="K1043" s="211" t="s">
        <v>23</v>
      </c>
      <c r="L1043" s="62"/>
      <c r="M1043" s="216" t="s">
        <v>23</v>
      </c>
      <c r="N1043" s="217" t="s">
        <v>44</v>
      </c>
      <c r="O1043" s="43"/>
      <c r="P1043" s="218">
        <f>O1043*H1043</f>
        <v>0</v>
      </c>
      <c r="Q1043" s="218">
        <v>14</v>
      </c>
      <c r="R1043" s="218">
        <f>Q1043*H1043</f>
        <v>238</v>
      </c>
      <c r="S1043" s="218">
        <v>0</v>
      </c>
      <c r="T1043" s="219">
        <f>S1043*H1043</f>
        <v>0</v>
      </c>
      <c r="AR1043" s="25" t="s">
        <v>502</v>
      </c>
      <c r="AT1043" s="25" t="s">
        <v>498</v>
      </c>
      <c r="AU1043" s="25" t="s">
        <v>80</v>
      </c>
      <c r="AY1043" s="25" t="s">
        <v>492</v>
      </c>
      <c r="BE1043" s="220">
        <f>IF(N1043="základní",J1043,0)</f>
        <v>0</v>
      </c>
      <c r="BF1043" s="220">
        <f>IF(N1043="snížená",J1043,0)</f>
        <v>0</v>
      </c>
      <c r="BG1043" s="220">
        <f>IF(N1043="zákl. přenesená",J1043,0)</f>
        <v>0</v>
      </c>
      <c r="BH1043" s="220">
        <f>IF(N1043="sníž. přenesená",J1043,0)</f>
        <v>0</v>
      </c>
      <c r="BI1043" s="220">
        <f>IF(N1043="nulová",J1043,0)</f>
        <v>0</v>
      </c>
      <c r="BJ1043" s="25" t="s">
        <v>80</v>
      </c>
      <c r="BK1043" s="220">
        <f>ROUND(I1043*H1043,2)</f>
        <v>0</v>
      </c>
      <c r="BL1043" s="25" t="s">
        <v>502</v>
      </c>
      <c r="BM1043" s="25" t="s">
        <v>5591</v>
      </c>
    </row>
    <row r="1044" spans="2:65" s="1" customFormat="1">
      <c r="B1044" s="42"/>
      <c r="C1044" s="64"/>
      <c r="D1044" s="227" t="s">
        <v>506</v>
      </c>
      <c r="E1044" s="64"/>
      <c r="F1044" s="274" t="s">
        <v>9839</v>
      </c>
      <c r="G1044" s="64"/>
      <c r="H1044" s="64"/>
      <c r="I1044" s="177"/>
      <c r="J1044" s="64"/>
      <c r="K1044" s="64"/>
      <c r="L1044" s="62"/>
      <c r="M1044" s="223"/>
      <c r="N1044" s="43"/>
      <c r="O1044" s="43"/>
      <c r="P1044" s="43"/>
      <c r="Q1044" s="43"/>
      <c r="R1044" s="43"/>
      <c r="S1044" s="43"/>
      <c r="T1044" s="79"/>
      <c r="AT1044" s="25" t="s">
        <v>506</v>
      </c>
      <c r="AU1044" s="25" t="s">
        <v>80</v>
      </c>
    </row>
    <row r="1045" spans="2:65" s="1" customFormat="1" ht="16.5" customHeight="1">
      <c r="B1045" s="42"/>
      <c r="C1045" s="209" t="s">
        <v>3579</v>
      </c>
      <c r="D1045" s="209" t="s">
        <v>498</v>
      </c>
      <c r="E1045" s="210" t="s">
        <v>9946</v>
      </c>
      <c r="F1045" s="211" t="s">
        <v>9947</v>
      </c>
      <c r="G1045" s="212" t="s">
        <v>9577</v>
      </c>
      <c r="H1045" s="213">
        <v>8</v>
      </c>
      <c r="I1045" s="214"/>
      <c r="J1045" s="215">
        <f>ROUND(I1045*H1045,2)</f>
        <v>0</v>
      </c>
      <c r="K1045" s="211" t="s">
        <v>23</v>
      </c>
      <c r="L1045" s="62"/>
      <c r="M1045" s="216" t="s">
        <v>23</v>
      </c>
      <c r="N1045" s="217" t="s">
        <v>44</v>
      </c>
      <c r="O1045" s="43"/>
      <c r="P1045" s="218">
        <f>O1045*H1045</f>
        <v>0</v>
      </c>
      <c r="Q1045" s="218">
        <v>10</v>
      </c>
      <c r="R1045" s="218">
        <f>Q1045*H1045</f>
        <v>80</v>
      </c>
      <c r="S1045" s="218">
        <v>0</v>
      </c>
      <c r="T1045" s="219">
        <f>S1045*H1045</f>
        <v>0</v>
      </c>
      <c r="AR1045" s="25" t="s">
        <v>502</v>
      </c>
      <c r="AT1045" s="25" t="s">
        <v>498</v>
      </c>
      <c r="AU1045" s="25" t="s">
        <v>80</v>
      </c>
      <c r="AY1045" s="25" t="s">
        <v>492</v>
      </c>
      <c r="BE1045" s="220">
        <f>IF(N1045="základní",J1045,0)</f>
        <v>0</v>
      </c>
      <c r="BF1045" s="220">
        <f>IF(N1045="snížená",J1045,0)</f>
        <v>0</v>
      </c>
      <c r="BG1045" s="220">
        <f>IF(N1045="zákl. přenesená",J1045,0)</f>
        <v>0</v>
      </c>
      <c r="BH1045" s="220">
        <f>IF(N1045="sníž. přenesená",J1045,0)</f>
        <v>0</v>
      </c>
      <c r="BI1045" s="220">
        <f>IF(N1045="nulová",J1045,0)</f>
        <v>0</v>
      </c>
      <c r="BJ1045" s="25" t="s">
        <v>80</v>
      </c>
      <c r="BK1045" s="220">
        <f>ROUND(I1045*H1045,2)</f>
        <v>0</v>
      </c>
      <c r="BL1045" s="25" t="s">
        <v>502</v>
      </c>
      <c r="BM1045" s="25" t="s">
        <v>5602</v>
      </c>
    </row>
    <row r="1046" spans="2:65" s="1" customFormat="1">
      <c r="B1046" s="42"/>
      <c r="C1046" s="64"/>
      <c r="D1046" s="221" t="s">
        <v>506</v>
      </c>
      <c r="E1046" s="64"/>
      <c r="F1046" s="222" t="s">
        <v>9947</v>
      </c>
      <c r="G1046" s="64"/>
      <c r="H1046" s="64"/>
      <c r="I1046" s="177"/>
      <c r="J1046" s="64"/>
      <c r="K1046" s="64"/>
      <c r="L1046" s="62"/>
      <c r="M1046" s="223"/>
      <c r="N1046" s="43"/>
      <c r="O1046" s="43"/>
      <c r="P1046" s="43"/>
      <c r="Q1046" s="43"/>
      <c r="R1046" s="43"/>
      <c r="S1046" s="43"/>
      <c r="T1046" s="79"/>
      <c r="AT1046" s="25" t="s">
        <v>506</v>
      </c>
      <c r="AU1046" s="25" t="s">
        <v>80</v>
      </c>
    </row>
    <row r="1047" spans="2:65" s="11" customFormat="1" ht="37.35" customHeight="1">
      <c r="B1047" s="192"/>
      <c r="C1047" s="193"/>
      <c r="D1047" s="206" t="s">
        <v>72</v>
      </c>
      <c r="E1047" s="290" t="s">
        <v>4945</v>
      </c>
      <c r="F1047" s="290" t="s">
        <v>10100</v>
      </c>
      <c r="G1047" s="193"/>
      <c r="H1047" s="193"/>
      <c r="I1047" s="196"/>
      <c r="J1047" s="291">
        <f>BK1047</f>
        <v>0</v>
      </c>
      <c r="K1047" s="193"/>
      <c r="L1047" s="198"/>
      <c r="M1047" s="199"/>
      <c r="N1047" s="200"/>
      <c r="O1047" s="200"/>
      <c r="P1047" s="201">
        <f>SUM(P1048:P1092)</f>
        <v>0</v>
      </c>
      <c r="Q1047" s="200"/>
      <c r="R1047" s="201">
        <f>SUM(R1048:R1092)</f>
        <v>6108.4</v>
      </c>
      <c r="S1047" s="200"/>
      <c r="T1047" s="202">
        <f>SUM(T1048:T1092)</f>
        <v>0</v>
      </c>
      <c r="AR1047" s="203" t="s">
        <v>80</v>
      </c>
      <c r="AT1047" s="204" t="s">
        <v>72</v>
      </c>
      <c r="AU1047" s="204" t="s">
        <v>73</v>
      </c>
      <c r="AY1047" s="203" t="s">
        <v>492</v>
      </c>
      <c r="BK1047" s="205">
        <f>SUM(BK1048:BK1092)</f>
        <v>0</v>
      </c>
    </row>
    <row r="1048" spans="2:65" s="1" customFormat="1" ht="16.5" customHeight="1">
      <c r="B1048" s="42"/>
      <c r="C1048" s="209" t="s">
        <v>3582</v>
      </c>
      <c r="D1048" s="209" t="s">
        <v>498</v>
      </c>
      <c r="E1048" s="210" t="s">
        <v>10101</v>
      </c>
      <c r="F1048" s="211" t="s">
        <v>9562</v>
      </c>
      <c r="G1048" s="212" t="s">
        <v>2537</v>
      </c>
      <c r="H1048" s="213">
        <v>1</v>
      </c>
      <c r="I1048" s="214"/>
      <c r="J1048" s="215">
        <f>ROUND(I1048*H1048,2)</f>
        <v>0</v>
      </c>
      <c r="K1048" s="211" t="s">
        <v>23</v>
      </c>
      <c r="L1048" s="62"/>
      <c r="M1048" s="216" t="s">
        <v>23</v>
      </c>
      <c r="N1048" s="217" t="s">
        <v>44</v>
      </c>
      <c r="O1048" s="43"/>
      <c r="P1048" s="218">
        <f>O1048*H1048</f>
        <v>0</v>
      </c>
      <c r="Q1048" s="218">
        <v>1521</v>
      </c>
      <c r="R1048" s="218">
        <f>Q1048*H1048</f>
        <v>1521</v>
      </c>
      <c r="S1048" s="218">
        <v>0</v>
      </c>
      <c r="T1048" s="219">
        <f>S1048*H1048</f>
        <v>0</v>
      </c>
      <c r="AR1048" s="25" t="s">
        <v>502</v>
      </c>
      <c r="AT1048" s="25" t="s">
        <v>498</v>
      </c>
      <c r="AU1048" s="25" t="s">
        <v>80</v>
      </c>
      <c r="AY1048" s="25" t="s">
        <v>492</v>
      </c>
      <c r="BE1048" s="220">
        <f>IF(N1048="základní",J1048,0)</f>
        <v>0</v>
      </c>
      <c r="BF1048" s="220">
        <f>IF(N1048="snížená",J1048,0)</f>
        <v>0</v>
      </c>
      <c r="BG1048" s="220">
        <f>IF(N1048="zákl. přenesená",J1048,0)</f>
        <v>0</v>
      </c>
      <c r="BH1048" s="220">
        <f>IF(N1048="sníž. přenesená",J1048,0)</f>
        <v>0</v>
      </c>
      <c r="BI1048" s="220">
        <f>IF(N1048="nulová",J1048,0)</f>
        <v>0</v>
      </c>
      <c r="BJ1048" s="25" t="s">
        <v>80</v>
      </c>
      <c r="BK1048" s="220">
        <f>ROUND(I1048*H1048,2)</f>
        <v>0</v>
      </c>
      <c r="BL1048" s="25" t="s">
        <v>502</v>
      </c>
      <c r="BM1048" s="25" t="s">
        <v>5610</v>
      </c>
    </row>
    <row r="1049" spans="2:65" s="1" customFormat="1">
      <c r="B1049" s="42"/>
      <c r="C1049" s="64"/>
      <c r="D1049" s="221" t="s">
        <v>506</v>
      </c>
      <c r="E1049" s="64"/>
      <c r="F1049" s="222" t="s">
        <v>9562</v>
      </c>
      <c r="G1049" s="64"/>
      <c r="H1049" s="64"/>
      <c r="I1049" s="177"/>
      <c r="J1049" s="64"/>
      <c r="K1049" s="64"/>
      <c r="L1049" s="62"/>
      <c r="M1049" s="223"/>
      <c r="N1049" s="43"/>
      <c r="O1049" s="43"/>
      <c r="P1049" s="43"/>
      <c r="Q1049" s="43"/>
      <c r="R1049" s="43"/>
      <c r="S1049" s="43"/>
      <c r="T1049" s="79"/>
      <c r="AT1049" s="25" t="s">
        <v>506</v>
      </c>
      <c r="AU1049" s="25" t="s">
        <v>80</v>
      </c>
    </row>
    <row r="1050" spans="2:65" s="1" customFormat="1" ht="24">
      <c r="B1050" s="42"/>
      <c r="C1050" s="64"/>
      <c r="D1050" s="227" t="s">
        <v>2254</v>
      </c>
      <c r="E1050" s="64"/>
      <c r="F1050" s="273" t="s">
        <v>9563</v>
      </c>
      <c r="G1050" s="64"/>
      <c r="H1050" s="64"/>
      <c r="I1050" s="177"/>
      <c r="J1050" s="64"/>
      <c r="K1050" s="64"/>
      <c r="L1050" s="62"/>
      <c r="M1050" s="223"/>
      <c r="N1050" s="43"/>
      <c r="O1050" s="43"/>
      <c r="P1050" s="43"/>
      <c r="Q1050" s="43"/>
      <c r="R1050" s="43"/>
      <c r="S1050" s="43"/>
      <c r="T1050" s="79"/>
      <c r="AT1050" s="25" t="s">
        <v>2254</v>
      </c>
      <c r="AU1050" s="25" t="s">
        <v>80</v>
      </c>
    </row>
    <row r="1051" spans="2:65" s="1" customFormat="1" ht="16.5" customHeight="1">
      <c r="B1051" s="42"/>
      <c r="C1051" s="209" t="s">
        <v>3588</v>
      </c>
      <c r="D1051" s="209" t="s">
        <v>498</v>
      </c>
      <c r="E1051" s="210" t="s">
        <v>10013</v>
      </c>
      <c r="F1051" s="211" t="s">
        <v>9768</v>
      </c>
      <c r="G1051" s="212" t="s">
        <v>2537</v>
      </c>
      <c r="H1051" s="213">
        <v>2</v>
      </c>
      <c r="I1051" s="214"/>
      <c r="J1051" s="215">
        <f>ROUND(I1051*H1051,2)</f>
        <v>0</v>
      </c>
      <c r="K1051" s="211" t="s">
        <v>23</v>
      </c>
      <c r="L1051" s="62"/>
      <c r="M1051" s="216" t="s">
        <v>23</v>
      </c>
      <c r="N1051" s="217" t="s">
        <v>44</v>
      </c>
      <c r="O1051" s="43"/>
      <c r="P1051" s="218">
        <f>O1051*H1051</f>
        <v>0</v>
      </c>
      <c r="Q1051" s="218">
        <v>96</v>
      </c>
      <c r="R1051" s="218">
        <f>Q1051*H1051</f>
        <v>192</v>
      </c>
      <c r="S1051" s="218">
        <v>0</v>
      </c>
      <c r="T1051" s="219">
        <f>S1051*H1051</f>
        <v>0</v>
      </c>
      <c r="AR1051" s="25" t="s">
        <v>502</v>
      </c>
      <c r="AT1051" s="25" t="s">
        <v>498</v>
      </c>
      <c r="AU1051" s="25" t="s">
        <v>80</v>
      </c>
      <c r="AY1051" s="25" t="s">
        <v>492</v>
      </c>
      <c r="BE1051" s="220">
        <f>IF(N1051="základní",J1051,0)</f>
        <v>0</v>
      </c>
      <c r="BF1051" s="220">
        <f>IF(N1051="snížená",J1051,0)</f>
        <v>0</v>
      </c>
      <c r="BG1051" s="220">
        <f>IF(N1051="zákl. přenesená",J1051,0)</f>
        <v>0</v>
      </c>
      <c r="BH1051" s="220">
        <f>IF(N1051="sníž. přenesená",J1051,0)</f>
        <v>0</v>
      </c>
      <c r="BI1051" s="220">
        <f>IF(N1051="nulová",J1051,0)</f>
        <v>0</v>
      </c>
      <c r="BJ1051" s="25" t="s">
        <v>80</v>
      </c>
      <c r="BK1051" s="220">
        <f>ROUND(I1051*H1051,2)</f>
        <v>0</v>
      </c>
      <c r="BL1051" s="25" t="s">
        <v>502</v>
      </c>
      <c r="BM1051" s="25" t="s">
        <v>5618</v>
      </c>
    </row>
    <row r="1052" spans="2:65" s="1" customFormat="1">
      <c r="B1052" s="42"/>
      <c r="C1052" s="64"/>
      <c r="D1052" s="221" t="s">
        <v>506</v>
      </c>
      <c r="E1052" s="64"/>
      <c r="F1052" s="222" t="s">
        <v>9768</v>
      </c>
      <c r="G1052" s="64"/>
      <c r="H1052" s="64"/>
      <c r="I1052" s="177"/>
      <c r="J1052" s="64"/>
      <c r="K1052" s="64"/>
      <c r="L1052" s="62"/>
      <c r="M1052" s="223"/>
      <c r="N1052" s="43"/>
      <c r="O1052" s="43"/>
      <c r="P1052" s="43"/>
      <c r="Q1052" s="43"/>
      <c r="R1052" s="43"/>
      <c r="S1052" s="43"/>
      <c r="T1052" s="79"/>
      <c r="AT1052" s="25" t="s">
        <v>506</v>
      </c>
      <c r="AU1052" s="25" t="s">
        <v>80</v>
      </c>
    </row>
    <row r="1053" spans="2:65" s="1" customFormat="1" ht="36">
      <c r="B1053" s="42"/>
      <c r="C1053" s="64"/>
      <c r="D1053" s="227" t="s">
        <v>2254</v>
      </c>
      <c r="E1053" s="64"/>
      <c r="F1053" s="273" t="s">
        <v>9795</v>
      </c>
      <c r="G1053" s="64"/>
      <c r="H1053" s="64"/>
      <c r="I1053" s="177"/>
      <c r="J1053" s="64"/>
      <c r="K1053" s="64"/>
      <c r="L1053" s="62"/>
      <c r="M1053" s="223"/>
      <c r="N1053" s="43"/>
      <c r="O1053" s="43"/>
      <c r="P1053" s="43"/>
      <c r="Q1053" s="43"/>
      <c r="R1053" s="43"/>
      <c r="S1053" s="43"/>
      <c r="T1053" s="79"/>
      <c r="AT1053" s="25" t="s">
        <v>2254</v>
      </c>
      <c r="AU1053" s="25" t="s">
        <v>80</v>
      </c>
    </row>
    <row r="1054" spans="2:65" s="1" customFormat="1" ht="16.5" customHeight="1">
      <c r="B1054" s="42"/>
      <c r="C1054" s="209" t="s">
        <v>3596</v>
      </c>
      <c r="D1054" s="209" t="s">
        <v>498</v>
      </c>
      <c r="E1054" s="210" t="s">
        <v>9770</v>
      </c>
      <c r="F1054" s="211" t="s">
        <v>9771</v>
      </c>
      <c r="G1054" s="212" t="s">
        <v>2537</v>
      </c>
      <c r="H1054" s="213">
        <v>2</v>
      </c>
      <c r="I1054" s="214"/>
      <c r="J1054" s="215">
        <f>ROUND(I1054*H1054,2)</f>
        <v>0</v>
      </c>
      <c r="K1054" s="211" t="s">
        <v>23</v>
      </c>
      <c r="L1054" s="62"/>
      <c r="M1054" s="216" t="s">
        <v>23</v>
      </c>
      <c r="N1054" s="217" t="s">
        <v>44</v>
      </c>
      <c r="O1054" s="43"/>
      <c r="P1054" s="218">
        <f>O1054*H1054</f>
        <v>0</v>
      </c>
      <c r="Q1054" s="218">
        <v>0</v>
      </c>
      <c r="R1054" s="218">
        <f>Q1054*H1054</f>
        <v>0</v>
      </c>
      <c r="S1054" s="218">
        <v>0</v>
      </c>
      <c r="T1054" s="219">
        <f>S1054*H1054</f>
        <v>0</v>
      </c>
      <c r="AR1054" s="25" t="s">
        <v>502</v>
      </c>
      <c r="AT1054" s="25" t="s">
        <v>498</v>
      </c>
      <c r="AU1054" s="25" t="s">
        <v>80</v>
      </c>
      <c r="AY1054" s="25" t="s">
        <v>492</v>
      </c>
      <c r="BE1054" s="220">
        <f>IF(N1054="základní",J1054,0)</f>
        <v>0</v>
      </c>
      <c r="BF1054" s="220">
        <f>IF(N1054="snížená",J1054,0)</f>
        <v>0</v>
      </c>
      <c r="BG1054" s="220">
        <f>IF(N1054="zákl. přenesená",J1054,0)</f>
        <v>0</v>
      </c>
      <c r="BH1054" s="220">
        <f>IF(N1054="sníž. přenesená",J1054,0)</f>
        <v>0</v>
      </c>
      <c r="BI1054" s="220">
        <f>IF(N1054="nulová",J1054,0)</f>
        <v>0</v>
      </c>
      <c r="BJ1054" s="25" t="s">
        <v>80</v>
      </c>
      <c r="BK1054" s="220">
        <f>ROUND(I1054*H1054,2)</f>
        <v>0</v>
      </c>
      <c r="BL1054" s="25" t="s">
        <v>502</v>
      </c>
      <c r="BM1054" s="25" t="s">
        <v>5626</v>
      </c>
    </row>
    <row r="1055" spans="2:65" s="1" customFormat="1">
      <c r="B1055" s="42"/>
      <c r="C1055" s="64"/>
      <c r="D1055" s="221" t="s">
        <v>506</v>
      </c>
      <c r="E1055" s="64"/>
      <c r="F1055" s="222" t="s">
        <v>9771</v>
      </c>
      <c r="G1055" s="64"/>
      <c r="H1055" s="64"/>
      <c r="I1055" s="177"/>
      <c r="J1055" s="64"/>
      <c r="K1055" s="64"/>
      <c r="L1055" s="62"/>
      <c r="M1055" s="223"/>
      <c r="N1055" s="43"/>
      <c r="O1055" s="43"/>
      <c r="P1055" s="43"/>
      <c r="Q1055" s="43"/>
      <c r="R1055" s="43"/>
      <c r="S1055" s="43"/>
      <c r="T1055" s="79"/>
      <c r="AT1055" s="25" t="s">
        <v>506</v>
      </c>
      <c r="AU1055" s="25" t="s">
        <v>80</v>
      </c>
    </row>
    <row r="1056" spans="2:65" s="1" customFormat="1" ht="24">
      <c r="B1056" s="42"/>
      <c r="C1056" s="64"/>
      <c r="D1056" s="227" t="s">
        <v>2254</v>
      </c>
      <c r="E1056" s="64"/>
      <c r="F1056" s="273" t="s">
        <v>9772</v>
      </c>
      <c r="G1056" s="64"/>
      <c r="H1056" s="64"/>
      <c r="I1056" s="177"/>
      <c r="J1056" s="64"/>
      <c r="K1056" s="64"/>
      <c r="L1056" s="62"/>
      <c r="M1056" s="223"/>
      <c r="N1056" s="43"/>
      <c r="O1056" s="43"/>
      <c r="P1056" s="43"/>
      <c r="Q1056" s="43"/>
      <c r="R1056" s="43"/>
      <c r="S1056" s="43"/>
      <c r="T1056" s="79"/>
      <c r="AT1056" s="25" t="s">
        <v>2254</v>
      </c>
      <c r="AU1056" s="25" t="s">
        <v>80</v>
      </c>
    </row>
    <row r="1057" spans="2:65" s="1" customFormat="1" ht="16.5" customHeight="1">
      <c r="B1057" s="42"/>
      <c r="C1057" s="209" t="s">
        <v>3603</v>
      </c>
      <c r="D1057" s="209" t="s">
        <v>498</v>
      </c>
      <c r="E1057" s="210" t="s">
        <v>9773</v>
      </c>
      <c r="F1057" s="211" t="s">
        <v>9774</v>
      </c>
      <c r="G1057" s="212" t="s">
        <v>9577</v>
      </c>
      <c r="H1057" s="213">
        <v>15</v>
      </c>
      <c r="I1057" s="214"/>
      <c r="J1057" s="215">
        <f>ROUND(I1057*H1057,2)</f>
        <v>0</v>
      </c>
      <c r="K1057" s="211" t="s">
        <v>23</v>
      </c>
      <c r="L1057" s="62"/>
      <c r="M1057" s="216" t="s">
        <v>23</v>
      </c>
      <c r="N1057" s="217" t="s">
        <v>44</v>
      </c>
      <c r="O1057" s="43"/>
      <c r="P1057" s="218">
        <f>O1057*H1057</f>
        <v>0</v>
      </c>
      <c r="Q1057" s="218">
        <v>1</v>
      </c>
      <c r="R1057" s="218">
        <f>Q1057*H1057</f>
        <v>15</v>
      </c>
      <c r="S1057" s="218">
        <v>0</v>
      </c>
      <c r="T1057" s="219">
        <f>S1057*H1057</f>
        <v>0</v>
      </c>
      <c r="AR1057" s="25" t="s">
        <v>502</v>
      </c>
      <c r="AT1057" s="25" t="s">
        <v>498</v>
      </c>
      <c r="AU1057" s="25" t="s">
        <v>80</v>
      </c>
      <c r="AY1057" s="25" t="s">
        <v>492</v>
      </c>
      <c r="BE1057" s="220">
        <f>IF(N1057="základní",J1057,0)</f>
        <v>0</v>
      </c>
      <c r="BF1057" s="220">
        <f>IF(N1057="snížená",J1057,0)</f>
        <v>0</v>
      </c>
      <c r="BG1057" s="220">
        <f>IF(N1057="zákl. přenesená",J1057,0)</f>
        <v>0</v>
      </c>
      <c r="BH1057" s="220">
        <f>IF(N1057="sníž. přenesená",J1057,0)</f>
        <v>0</v>
      </c>
      <c r="BI1057" s="220">
        <f>IF(N1057="nulová",J1057,0)</f>
        <v>0</v>
      </c>
      <c r="BJ1057" s="25" t="s">
        <v>80</v>
      </c>
      <c r="BK1057" s="220">
        <f>ROUND(I1057*H1057,2)</f>
        <v>0</v>
      </c>
      <c r="BL1057" s="25" t="s">
        <v>502</v>
      </c>
      <c r="BM1057" s="25" t="s">
        <v>5634</v>
      </c>
    </row>
    <row r="1058" spans="2:65" s="1" customFormat="1">
      <c r="B1058" s="42"/>
      <c r="C1058" s="64"/>
      <c r="D1058" s="227" t="s">
        <v>506</v>
      </c>
      <c r="E1058" s="64"/>
      <c r="F1058" s="274" t="s">
        <v>9774</v>
      </c>
      <c r="G1058" s="64"/>
      <c r="H1058" s="64"/>
      <c r="I1058" s="177"/>
      <c r="J1058" s="64"/>
      <c r="K1058" s="64"/>
      <c r="L1058" s="62"/>
      <c r="M1058" s="223"/>
      <c r="N1058" s="43"/>
      <c r="O1058" s="43"/>
      <c r="P1058" s="43"/>
      <c r="Q1058" s="43"/>
      <c r="R1058" s="43"/>
      <c r="S1058" s="43"/>
      <c r="T1058" s="79"/>
      <c r="AT1058" s="25" t="s">
        <v>506</v>
      </c>
      <c r="AU1058" s="25" t="s">
        <v>80</v>
      </c>
    </row>
    <row r="1059" spans="2:65" s="1" customFormat="1" ht="25.5" customHeight="1">
      <c r="B1059" s="42"/>
      <c r="C1059" s="209" t="s">
        <v>3609</v>
      </c>
      <c r="D1059" s="209" t="s">
        <v>498</v>
      </c>
      <c r="E1059" s="210" t="s">
        <v>10080</v>
      </c>
      <c r="F1059" s="211" t="s">
        <v>10081</v>
      </c>
      <c r="G1059" s="212" t="s">
        <v>2537</v>
      </c>
      <c r="H1059" s="213">
        <v>2</v>
      </c>
      <c r="I1059" s="214"/>
      <c r="J1059" s="215">
        <f>ROUND(I1059*H1059,2)</f>
        <v>0</v>
      </c>
      <c r="K1059" s="211" t="s">
        <v>23</v>
      </c>
      <c r="L1059" s="62"/>
      <c r="M1059" s="216" t="s">
        <v>23</v>
      </c>
      <c r="N1059" s="217" t="s">
        <v>44</v>
      </c>
      <c r="O1059" s="43"/>
      <c r="P1059" s="218">
        <f>O1059*H1059</f>
        <v>0</v>
      </c>
      <c r="Q1059" s="218">
        <v>21</v>
      </c>
      <c r="R1059" s="218">
        <f>Q1059*H1059</f>
        <v>42</v>
      </c>
      <c r="S1059" s="218">
        <v>0</v>
      </c>
      <c r="T1059" s="219">
        <f>S1059*H1059</f>
        <v>0</v>
      </c>
      <c r="AR1059" s="25" t="s">
        <v>502</v>
      </c>
      <c r="AT1059" s="25" t="s">
        <v>498</v>
      </c>
      <c r="AU1059" s="25" t="s">
        <v>80</v>
      </c>
      <c r="AY1059" s="25" t="s">
        <v>492</v>
      </c>
      <c r="BE1059" s="220">
        <f>IF(N1059="základní",J1059,0)</f>
        <v>0</v>
      </c>
      <c r="BF1059" s="220">
        <f>IF(N1059="snížená",J1059,0)</f>
        <v>0</v>
      </c>
      <c r="BG1059" s="220">
        <f>IF(N1059="zákl. přenesená",J1059,0)</f>
        <v>0</v>
      </c>
      <c r="BH1059" s="220">
        <f>IF(N1059="sníž. přenesená",J1059,0)</f>
        <v>0</v>
      </c>
      <c r="BI1059" s="220">
        <f>IF(N1059="nulová",J1059,0)</f>
        <v>0</v>
      </c>
      <c r="BJ1059" s="25" t="s">
        <v>80</v>
      </c>
      <c r="BK1059" s="220">
        <f>ROUND(I1059*H1059,2)</f>
        <v>0</v>
      </c>
      <c r="BL1059" s="25" t="s">
        <v>502</v>
      </c>
      <c r="BM1059" s="25" t="s">
        <v>5643</v>
      </c>
    </row>
    <row r="1060" spans="2:65" s="1" customFormat="1" ht="24">
      <c r="B1060" s="42"/>
      <c r="C1060" s="64"/>
      <c r="D1060" s="227" t="s">
        <v>506</v>
      </c>
      <c r="E1060" s="64"/>
      <c r="F1060" s="274" t="s">
        <v>10081</v>
      </c>
      <c r="G1060" s="64"/>
      <c r="H1060" s="64"/>
      <c r="I1060" s="177"/>
      <c r="J1060" s="64"/>
      <c r="K1060" s="64"/>
      <c r="L1060" s="62"/>
      <c r="M1060" s="223"/>
      <c r="N1060" s="43"/>
      <c r="O1060" s="43"/>
      <c r="P1060" s="43"/>
      <c r="Q1060" s="43"/>
      <c r="R1060" s="43"/>
      <c r="S1060" s="43"/>
      <c r="T1060" s="79"/>
      <c r="AT1060" s="25" t="s">
        <v>506</v>
      </c>
      <c r="AU1060" s="25" t="s">
        <v>80</v>
      </c>
    </row>
    <row r="1061" spans="2:65" s="1" customFormat="1" ht="16.5" customHeight="1">
      <c r="B1061" s="42"/>
      <c r="C1061" s="209" t="s">
        <v>3621</v>
      </c>
      <c r="D1061" s="209" t="s">
        <v>498</v>
      </c>
      <c r="E1061" s="210" t="s">
        <v>10082</v>
      </c>
      <c r="F1061" s="211" t="s">
        <v>10083</v>
      </c>
      <c r="G1061" s="212" t="s">
        <v>2537</v>
      </c>
      <c r="H1061" s="213">
        <v>2</v>
      </c>
      <c r="I1061" s="214"/>
      <c r="J1061" s="215">
        <f>ROUND(I1061*H1061,2)</f>
        <v>0</v>
      </c>
      <c r="K1061" s="211" t="s">
        <v>23</v>
      </c>
      <c r="L1061" s="62"/>
      <c r="M1061" s="216" t="s">
        <v>23</v>
      </c>
      <c r="N1061" s="217" t="s">
        <v>44</v>
      </c>
      <c r="O1061" s="43"/>
      <c r="P1061" s="218">
        <f>O1061*H1061</f>
        <v>0</v>
      </c>
      <c r="Q1061" s="218">
        <v>34</v>
      </c>
      <c r="R1061" s="218">
        <f>Q1061*H1061</f>
        <v>68</v>
      </c>
      <c r="S1061" s="218">
        <v>0</v>
      </c>
      <c r="T1061" s="219">
        <f>S1061*H1061</f>
        <v>0</v>
      </c>
      <c r="AR1061" s="25" t="s">
        <v>502</v>
      </c>
      <c r="AT1061" s="25" t="s">
        <v>498</v>
      </c>
      <c r="AU1061" s="25" t="s">
        <v>80</v>
      </c>
      <c r="AY1061" s="25" t="s">
        <v>492</v>
      </c>
      <c r="BE1061" s="220">
        <f>IF(N1061="základní",J1061,0)</f>
        <v>0</v>
      </c>
      <c r="BF1061" s="220">
        <f>IF(N1061="snížená",J1061,0)</f>
        <v>0</v>
      </c>
      <c r="BG1061" s="220">
        <f>IF(N1061="zákl. přenesená",J1061,0)</f>
        <v>0</v>
      </c>
      <c r="BH1061" s="220">
        <f>IF(N1061="sníž. přenesená",J1061,0)</f>
        <v>0</v>
      </c>
      <c r="BI1061" s="220">
        <f>IF(N1061="nulová",J1061,0)</f>
        <v>0</v>
      </c>
      <c r="BJ1061" s="25" t="s">
        <v>80</v>
      </c>
      <c r="BK1061" s="220">
        <f>ROUND(I1061*H1061,2)</f>
        <v>0</v>
      </c>
      <c r="BL1061" s="25" t="s">
        <v>502</v>
      </c>
      <c r="BM1061" s="25" t="s">
        <v>5651</v>
      </c>
    </row>
    <row r="1062" spans="2:65" s="1" customFormat="1">
      <c r="B1062" s="42"/>
      <c r="C1062" s="64"/>
      <c r="D1062" s="227" t="s">
        <v>506</v>
      </c>
      <c r="E1062" s="64"/>
      <c r="F1062" s="274" t="s">
        <v>10083</v>
      </c>
      <c r="G1062" s="64"/>
      <c r="H1062" s="64"/>
      <c r="I1062" s="177"/>
      <c r="J1062" s="64"/>
      <c r="K1062" s="64"/>
      <c r="L1062" s="62"/>
      <c r="M1062" s="223"/>
      <c r="N1062" s="43"/>
      <c r="O1062" s="43"/>
      <c r="P1062" s="43"/>
      <c r="Q1062" s="43"/>
      <c r="R1062" s="43"/>
      <c r="S1062" s="43"/>
      <c r="T1062" s="79"/>
      <c r="AT1062" s="25" t="s">
        <v>506</v>
      </c>
      <c r="AU1062" s="25" t="s">
        <v>80</v>
      </c>
    </row>
    <row r="1063" spans="2:65" s="1" customFormat="1" ht="25.5" customHeight="1">
      <c r="B1063" s="42"/>
      <c r="C1063" s="209" t="s">
        <v>3629</v>
      </c>
      <c r="D1063" s="209" t="s">
        <v>498</v>
      </c>
      <c r="E1063" s="210" t="s">
        <v>9955</v>
      </c>
      <c r="F1063" s="211" t="s">
        <v>9956</v>
      </c>
      <c r="G1063" s="212" t="s">
        <v>2537</v>
      </c>
      <c r="H1063" s="213">
        <v>2</v>
      </c>
      <c r="I1063" s="214"/>
      <c r="J1063" s="215">
        <f>ROUND(I1063*H1063,2)</f>
        <v>0</v>
      </c>
      <c r="K1063" s="211" t="s">
        <v>23</v>
      </c>
      <c r="L1063" s="62"/>
      <c r="M1063" s="216" t="s">
        <v>23</v>
      </c>
      <c r="N1063" s="217" t="s">
        <v>44</v>
      </c>
      <c r="O1063" s="43"/>
      <c r="P1063" s="218">
        <f>O1063*H1063</f>
        <v>0</v>
      </c>
      <c r="Q1063" s="218">
        <v>14</v>
      </c>
      <c r="R1063" s="218">
        <f>Q1063*H1063</f>
        <v>28</v>
      </c>
      <c r="S1063" s="218">
        <v>0</v>
      </c>
      <c r="T1063" s="219">
        <f>S1063*H1063</f>
        <v>0</v>
      </c>
      <c r="AR1063" s="25" t="s">
        <v>502</v>
      </c>
      <c r="AT1063" s="25" t="s">
        <v>498</v>
      </c>
      <c r="AU1063" s="25" t="s">
        <v>80</v>
      </c>
      <c r="AY1063" s="25" t="s">
        <v>492</v>
      </c>
      <c r="BE1063" s="220">
        <f>IF(N1063="základní",J1063,0)</f>
        <v>0</v>
      </c>
      <c r="BF1063" s="220">
        <f>IF(N1063="snížená",J1063,0)</f>
        <v>0</v>
      </c>
      <c r="BG1063" s="220">
        <f>IF(N1063="zákl. přenesená",J1063,0)</f>
        <v>0</v>
      </c>
      <c r="BH1063" s="220">
        <f>IF(N1063="sníž. přenesená",J1063,0)</f>
        <v>0</v>
      </c>
      <c r="BI1063" s="220">
        <f>IF(N1063="nulová",J1063,0)</f>
        <v>0</v>
      </c>
      <c r="BJ1063" s="25" t="s">
        <v>80</v>
      </c>
      <c r="BK1063" s="220">
        <f>ROUND(I1063*H1063,2)</f>
        <v>0</v>
      </c>
      <c r="BL1063" s="25" t="s">
        <v>502</v>
      </c>
      <c r="BM1063" s="25" t="s">
        <v>5659</v>
      </c>
    </row>
    <row r="1064" spans="2:65" s="1" customFormat="1" ht="24">
      <c r="B1064" s="42"/>
      <c r="C1064" s="64"/>
      <c r="D1064" s="227" t="s">
        <v>506</v>
      </c>
      <c r="E1064" s="64"/>
      <c r="F1064" s="274" t="s">
        <v>9956</v>
      </c>
      <c r="G1064" s="64"/>
      <c r="H1064" s="64"/>
      <c r="I1064" s="177"/>
      <c r="J1064" s="64"/>
      <c r="K1064" s="64"/>
      <c r="L1064" s="62"/>
      <c r="M1064" s="223"/>
      <c r="N1064" s="43"/>
      <c r="O1064" s="43"/>
      <c r="P1064" s="43"/>
      <c r="Q1064" s="43"/>
      <c r="R1064" s="43"/>
      <c r="S1064" s="43"/>
      <c r="T1064" s="79"/>
      <c r="AT1064" s="25" t="s">
        <v>506</v>
      </c>
      <c r="AU1064" s="25" t="s">
        <v>80</v>
      </c>
    </row>
    <row r="1065" spans="2:65" s="1" customFormat="1" ht="16.5" customHeight="1">
      <c r="B1065" s="42"/>
      <c r="C1065" s="209" t="s">
        <v>3635</v>
      </c>
      <c r="D1065" s="209" t="s">
        <v>498</v>
      </c>
      <c r="E1065" s="210" t="s">
        <v>9957</v>
      </c>
      <c r="F1065" s="211" t="s">
        <v>9958</v>
      </c>
      <c r="G1065" s="212" t="s">
        <v>2537</v>
      </c>
      <c r="H1065" s="213">
        <v>2</v>
      </c>
      <c r="I1065" s="214"/>
      <c r="J1065" s="215">
        <f>ROUND(I1065*H1065,2)</f>
        <v>0</v>
      </c>
      <c r="K1065" s="211" t="s">
        <v>23</v>
      </c>
      <c r="L1065" s="62"/>
      <c r="M1065" s="216" t="s">
        <v>23</v>
      </c>
      <c r="N1065" s="217" t="s">
        <v>44</v>
      </c>
      <c r="O1065" s="43"/>
      <c r="P1065" s="218">
        <f>O1065*H1065</f>
        <v>0</v>
      </c>
      <c r="Q1065" s="218">
        <v>20</v>
      </c>
      <c r="R1065" s="218">
        <f>Q1065*H1065</f>
        <v>40</v>
      </c>
      <c r="S1065" s="218">
        <v>0</v>
      </c>
      <c r="T1065" s="219">
        <f>S1065*H1065</f>
        <v>0</v>
      </c>
      <c r="AR1065" s="25" t="s">
        <v>502</v>
      </c>
      <c r="AT1065" s="25" t="s">
        <v>498</v>
      </c>
      <c r="AU1065" s="25" t="s">
        <v>80</v>
      </c>
      <c r="AY1065" s="25" t="s">
        <v>492</v>
      </c>
      <c r="BE1065" s="220">
        <f>IF(N1065="základní",J1065,0)</f>
        <v>0</v>
      </c>
      <c r="BF1065" s="220">
        <f>IF(N1065="snížená",J1065,0)</f>
        <v>0</v>
      </c>
      <c r="BG1065" s="220">
        <f>IF(N1065="zákl. přenesená",J1065,0)</f>
        <v>0</v>
      </c>
      <c r="BH1065" s="220">
        <f>IF(N1065="sníž. přenesená",J1065,0)</f>
        <v>0</v>
      </c>
      <c r="BI1065" s="220">
        <f>IF(N1065="nulová",J1065,0)</f>
        <v>0</v>
      </c>
      <c r="BJ1065" s="25" t="s">
        <v>80</v>
      </c>
      <c r="BK1065" s="220">
        <f>ROUND(I1065*H1065,2)</f>
        <v>0</v>
      </c>
      <c r="BL1065" s="25" t="s">
        <v>502</v>
      </c>
      <c r="BM1065" s="25" t="s">
        <v>5667</v>
      </c>
    </row>
    <row r="1066" spans="2:65" s="1" customFormat="1">
      <c r="B1066" s="42"/>
      <c r="C1066" s="64"/>
      <c r="D1066" s="227" t="s">
        <v>506</v>
      </c>
      <c r="E1066" s="64"/>
      <c r="F1066" s="274" t="s">
        <v>9958</v>
      </c>
      <c r="G1066" s="64"/>
      <c r="H1066" s="64"/>
      <c r="I1066" s="177"/>
      <c r="J1066" s="64"/>
      <c r="K1066" s="64"/>
      <c r="L1066" s="62"/>
      <c r="M1066" s="223"/>
      <c r="N1066" s="43"/>
      <c r="O1066" s="43"/>
      <c r="P1066" s="43"/>
      <c r="Q1066" s="43"/>
      <c r="R1066" s="43"/>
      <c r="S1066" s="43"/>
      <c r="T1066" s="79"/>
      <c r="AT1066" s="25" t="s">
        <v>506</v>
      </c>
      <c r="AU1066" s="25" t="s">
        <v>80</v>
      </c>
    </row>
    <row r="1067" spans="2:65" s="1" customFormat="1" ht="16.5" customHeight="1">
      <c r="B1067" s="42"/>
      <c r="C1067" s="209" t="s">
        <v>3640</v>
      </c>
      <c r="D1067" s="209" t="s">
        <v>498</v>
      </c>
      <c r="E1067" s="210" t="s">
        <v>9939</v>
      </c>
      <c r="F1067" s="211" t="s">
        <v>9940</v>
      </c>
      <c r="G1067" s="212" t="s">
        <v>2537</v>
      </c>
      <c r="H1067" s="213">
        <v>6</v>
      </c>
      <c r="I1067" s="214"/>
      <c r="J1067" s="215">
        <f>ROUND(I1067*H1067,2)</f>
        <v>0</v>
      </c>
      <c r="K1067" s="211" t="s">
        <v>23</v>
      </c>
      <c r="L1067" s="62"/>
      <c r="M1067" s="216" t="s">
        <v>23</v>
      </c>
      <c r="N1067" s="217" t="s">
        <v>44</v>
      </c>
      <c r="O1067" s="43"/>
      <c r="P1067" s="218">
        <f>O1067*H1067</f>
        <v>0</v>
      </c>
      <c r="Q1067" s="218">
        <v>13.1</v>
      </c>
      <c r="R1067" s="218">
        <f>Q1067*H1067</f>
        <v>78.599999999999994</v>
      </c>
      <c r="S1067" s="218">
        <v>0</v>
      </c>
      <c r="T1067" s="219">
        <f>S1067*H1067</f>
        <v>0</v>
      </c>
      <c r="AR1067" s="25" t="s">
        <v>502</v>
      </c>
      <c r="AT1067" s="25" t="s">
        <v>498</v>
      </c>
      <c r="AU1067" s="25" t="s">
        <v>80</v>
      </c>
      <c r="AY1067" s="25" t="s">
        <v>492</v>
      </c>
      <c r="BE1067" s="220">
        <f>IF(N1067="základní",J1067,0)</f>
        <v>0</v>
      </c>
      <c r="BF1067" s="220">
        <f>IF(N1067="snížená",J1067,0)</f>
        <v>0</v>
      </c>
      <c r="BG1067" s="220">
        <f>IF(N1067="zákl. přenesená",J1067,0)</f>
        <v>0</v>
      </c>
      <c r="BH1067" s="220">
        <f>IF(N1067="sníž. přenesená",J1067,0)</f>
        <v>0</v>
      </c>
      <c r="BI1067" s="220">
        <f>IF(N1067="nulová",J1067,0)</f>
        <v>0</v>
      </c>
      <c r="BJ1067" s="25" t="s">
        <v>80</v>
      </c>
      <c r="BK1067" s="220">
        <f>ROUND(I1067*H1067,2)</f>
        <v>0</v>
      </c>
      <c r="BL1067" s="25" t="s">
        <v>502</v>
      </c>
      <c r="BM1067" s="25" t="s">
        <v>5675</v>
      </c>
    </row>
    <row r="1068" spans="2:65" s="1" customFormat="1">
      <c r="B1068" s="42"/>
      <c r="C1068" s="64"/>
      <c r="D1068" s="221" t="s">
        <v>506</v>
      </c>
      <c r="E1068" s="64"/>
      <c r="F1068" s="222" t="s">
        <v>9940</v>
      </c>
      <c r="G1068" s="64"/>
      <c r="H1068" s="64"/>
      <c r="I1068" s="177"/>
      <c r="J1068" s="64"/>
      <c r="K1068" s="64"/>
      <c r="L1068" s="62"/>
      <c r="M1068" s="223"/>
      <c r="N1068" s="43"/>
      <c r="O1068" s="43"/>
      <c r="P1068" s="43"/>
      <c r="Q1068" s="43"/>
      <c r="R1068" s="43"/>
      <c r="S1068" s="43"/>
      <c r="T1068" s="79"/>
      <c r="AT1068" s="25" t="s">
        <v>506</v>
      </c>
      <c r="AU1068" s="25" t="s">
        <v>80</v>
      </c>
    </row>
    <row r="1069" spans="2:65" s="1" customFormat="1" ht="24">
      <c r="B1069" s="42"/>
      <c r="C1069" s="64"/>
      <c r="D1069" s="227" t="s">
        <v>2254</v>
      </c>
      <c r="E1069" s="64"/>
      <c r="F1069" s="273" t="s">
        <v>9800</v>
      </c>
      <c r="G1069" s="64"/>
      <c r="H1069" s="64"/>
      <c r="I1069" s="177"/>
      <c r="J1069" s="64"/>
      <c r="K1069" s="64"/>
      <c r="L1069" s="62"/>
      <c r="M1069" s="223"/>
      <c r="N1069" s="43"/>
      <c r="O1069" s="43"/>
      <c r="P1069" s="43"/>
      <c r="Q1069" s="43"/>
      <c r="R1069" s="43"/>
      <c r="S1069" s="43"/>
      <c r="T1069" s="79"/>
      <c r="AT1069" s="25" t="s">
        <v>2254</v>
      </c>
      <c r="AU1069" s="25" t="s">
        <v>80</v>
      </c>
    </row>
    <row r="1070" spans="2:65" s="1" customFormat="1" ht="16.5" customHeight="1">
      <c r="B1070" s="42"/>
      <c r="C1070" s="209" t="s">
        <v>3644</v>
      </c>
      <c r="D1070" s="209" t="s">
        <v>498</v>
      </c>
      <c r="E1070" s="210" t="s">
        <v>10102</v>
      </c>
      <c r="F1070" s="211" t="s">
        <v>10103</v>
      </c>
      <c r="G1070" s="212" t="s">
        <v>2537</v>
      </c>
      <c r="H1070" s="213">
        <v>4</v>
      </c>
      <c r="I1070" s="214"/>
      <c r="J1070" s="215">
        <f>ROUND(I1070*H1070,2)</f>
        <v>0</v>
      </c>
      <c r="K1070" s="211" t="s">
        <v>23</v>
      </c>
      <c r="L1070" s="62"/>
      <c r="M1070" s="216" t="s">
        <v>23</v>
      </c>
      <c r="N1070" s="217" t="s">
        <v>44</v>
      </c>
      <c r="O1070" s="43"/>
      <c r="P1070" s="218">
        <f>O1070*H1070</f>
        <v>0</v>
      </c>
      <c r="Q1070" s="218">
        <v>6.2</v>
      </c>
      <c r="R1070" s="218">
        <f>Q1070*H1070</f>
        <v>24.8</v>
      </c>
      <c r="S1070" s="218">
        <v>0</v>
      </c>
      <c r="T1070" s="219">
        <f>S1070*H1070</f>
        <v>0</v>
      </c>
      <c r="AR1070" s="25" t="s">
        <v>502</v>
      </c>
      <c r="AT1070" s="25" t="s">
        <v>498</v>
      </c>
      <c r="AU1070" s="25" t="s">
        <v>80</v>
      </c>
      <c r="AY1070" s="25" t="s">
        <v>492</v>
      </c>
      <c r="BE1070" s="220">
        <f>IF(N1070="základní",J1070,0)</f>
        <v>0</v>
      </c>
      <c r="BF1070" s="220">
        <f>IF(N1070="snížená",J1070,0)</f>
        <v>0</v>
      </c>
      <c r="BG1070" s="220">
        <f>IF(N1070="zákl. přenesená",J1070,0)</f>
        <v>0</v>
      </c>
      <c r="BH1070" s="220">
        <f>IF(N1070="sníž. přenesená",J1070,0)</f>
        <v>0</v>
      </c>
      <c r="BI1070" s="220">
        <f>IF(N1070="nulová",J1070,0)</f>
        <v>0</v>
      </c>
      <c r="BJ1070" s="25" t="s">
        <v>80</v>
      </c>
      <c r="BK1070" s="220">
        <f>ROUND(I1070*H1070,2)</f>
        <v>0</v>
      </c>
      <c r="BL1070" s="25" t="s">
        <v>502</v>
      </c>
      <c r="BM1070" s="25" t="s">
        <v>5683</v>
      </c>
    </row>
    <row r="1071" spans="2:65" s="1" customFormat="1">
      <c r="B1071" s="42"/>
      <c r="C1071" s="64"/>
      <c r="D1071" s="221" t="s">
        <v>506</v>
      </c>
      <c r="E1071" s="64"/>
      <c r="F1071" s="222" t="s">
        <v>10103</v>
      </c>
      <c r="G1071" s="64"/>
      <c r="H1071" s="64"/>
      <c r="I1071" s="177"/>
      <c r="J1071" s="64"/>
      <c r="K1071" s="64"/>
      <c r="L1071" s="62"/>
      <c r="M1071" s="223"/>
      <c r="N1071" s="43"/>
      <c r="O1071" s="43"/>
      <c r="P1071" s="43"/>
      <c r="Q1071" s="43"/>
      <c r="R1071" s="43"/>
      <c r="S1071" s="43"/>
      <c r="T1071" s="79"/>
      <c r="AT1071" s="25" t="s">
        <v>506</v>
      </c>
      <c r="AU1071" s="25" t="s">
        <v>80</v>
      </c>
    </row>
    <row r="1072" spans="2:65" s="1" customFormat="1" ht="24">
      <c r="B1072" s="42"/>
      <c r="C1072" s="64"/>
      <c r="D1072" s="227" t="s">
        <v>2254</v>
      </c>
      <c r="E1072" s="64"/>
      <c r="F1072" s="273" t="s">
        <v>9800</v>
      </c>
      <c r="G1072" s="64"/>
      <c r="H1072" s="64"/>
      <c r="I1072" s="177"/>
      <c r="J1072" s="64"/>
      <c r="K1072" s="64"/>
      <c r="L1072" s="62"/>
      <c r="M1072" s="223"/>
      <c r="N1072" s="43"/>
      <c r="O1072" s="43"/>
      <c r="P1072" s="43"/>
      <c r="Q1072" s="43"/>
      <c r="R1072" s="43"/>
      <c r="S1072" s="43"/>
      <c r="T1072" s="79"/>
      <c r="AT1072" s="25" t="s">
        <v>2254</v>
      </c>
      <c r="AU1072" s="25" t="s">
        <v>80</v>
      </c>
    </row>
    <row r="1073" spans="2:65" s="1" customFormat="1" ht="16.5" customHeight="1">
      <c r="B1073" s="42"/>
      <c r="C1073" s="209" t="s">
        <v>3649</v>
      </c>
      <c r="D1073" s="209" t="s">
        <v>498</v>
      </c>
      <c r="E1073" s="210" t="s">
        <v>9937</v>
      </c>
      <c r="F1073" s="211" t="s">
        <v>9938</v>
      </c>
      <c r="G1073" s="212" t="s">
        <v>2537</v>
      </c>
      <c r="H1073" s="213">
        <v>2</v>
      </c>
      <c r="I1073" s="214"/>
      <c r="J1073" s="215">
        <f>ROUND(I1073*H1073,2)</f>
        <v>0</v>
      </c>
      <c r="K1073" s="211" t="s">
        <v>23</v>
      </c>
      <c r="L1073" s="62"/>
      <c r="M1073" s="216" t="s">
        <v>23</v>
      </c>
      <c r="N1073" s="217" t="s">
        <v>44</v>
      </c>
      <c r="O1073" s="43"/>
      <c r="P1073" s="218">
        <f>O1073*H1073</f>
        <v>0</v>
      </c>
      <c r="Q1073" s="218">
        <v>0</v>
      </c>
      <c r="R1073" s="218">
        <f>Q1073*H1073</f>
        <v>0</v>
      </c>
      <c r="S1073" s="218">
        <v>0</v>
      </c>
      <c r="T1073" s="219">
        <f>S1073*H1073</f>
        <v>0</v>
      </c>
      <c r="AR1073" s="25" t="s">
        <v>502</v>
      </c>
      <c r="AT1073" s="25" t="s">
        <v>498</v>
      </c>
      <c r="AU1073" s="25" t="s">
        <v>80</v>
      </c>
      <c r="AY1073" s="25" t="s">
        <v>492</v>
      </c>
      <c r="BE1073" s="220">
        <f>IF(N1073="základní",J1073,0)</f>
        <v>0</v>
      </c>
      <c r="BF1073" s="220">
        <f>IF(N1073="snížená",J1073,0)</f>
        <v>0</v>
      </c>
      <c r="BG1073" s="220">
        <f>IF(N1073="zákl. přenesená",J1073,0)</f>
        <v>0</v>
      </c>
      <c r="BH1073" s="220">
        <f>IF(N1073="sníž. přenesená",J1073,0)</f>
        <v>0</v>
      </c>
      <c r="BI1073" s="220">
        <f>IF(N1073="nulová",J1073,0)</f>
        <v>0</v>
      </c>
      <c r="BJ1073" s="25" t="s">
        <v>80</v>
      </c>
      <c r="BK1073" s="220">
        <f>ROUND(I1073*H1073,2)</f>
        <v>0</v>
      </c>
      <c r="BL1073" s="25" t="s">
        <v>502</v>
      </c>
      <c r="BM1073" s="25" t="s">
        <v>5691</v>
      </c>
    </row>
    <row r="1074" spans="2:65" s="1" customFormat="1">
      <c r="B1074" s="42"/>
      <c r="C1074" s="64"/>
      <c r="D1074" s="227" t="s">
        <v>506</v>
      </c>
      <c r="E1074" s="64"/>
      <c r="F1074" s="274" t="s">
        <v>9823</v>
      </c>
      <c r="G1074" s="64"/>
      <c r="H1074" s="64"/>
      <c r="I1074" s="177"/>
      <c r="J1074" s="64"/>
      <c r="K1074" s="64"/>
      <c r="L1074" s="62"/>
      <c r="M1074" s="223"/>
      <c r="N1074" s="43"/>
      <c r="O1074" s="43"/>
      <c r="P1074" s="43"/>
      <c r="Q1074" s="43"/>
      <c r="R1074" s="43"/>
      <c r="S1074" s="43"/>
      <c r="T1074" s="79"/>
      <c r="AT1074" s="25" t="s">
        <v>506</v>
      </c>
      <c r="AU1074" s="25" t="s">
        <v>80</v>
      </c>
    </row>
    <row r="1075" spans="2:65" s="1" customFormat="1" ht="16.5" customHeight="1">
      <c r="B1075" s="42"/>
      <c r="C1075" s="209" t="s">
        <v>3655</v>
      </c>
      <c r="D1075" s="209" t="s">
        <v>498</v>
      </c>
      <c r="E1075" s="210" t="s">
        <v>9941</v>
      </c>
      <c r="F1075" s="211" t="s">
        <v>9942</v>
      </c>
      <c r="G1075" s="212" t="s">
        <v>2537</v>
      </c>
      <c r="H1075" s="213">
        <v>2</v>
      </c>
      <c r="I1075" s="214"/>
      <c r="J1075" s="215">
        <f>ROUND(I1075*H1075,2)</f>
        <v>0</v>
      </c>
      <c r="K1075" s="211" t="s">
        <v>23</v>
      </c>
      <c r="L1075" s="62"/>
      <c r="M1075" s="216" t="s">
        <v>23</v>
      </c>
      <c r="N1075" s="217" t="s">
        <v>44</v>
      </c>
      <c r="O1075" s="43"/>
      <c r="P1075" s="218">
        <f>O1075*H1075</f>
        <v>0</v>
      </c>
      <c r="Q1075" s="218">
        <v>0</v>
      </c>
      <c r="R1075" s="218">
        <f>Q1075*H1075</f>
        <v>0</v>
      </c>
      <c r="S1075" s="218">
        <v>0</v>
      </c>
      <c r="T1075" s="219">
        <f>S1075*H1075</f>
        <v>0</v>
      </c>
      <c r="AR1075" s="25" t="s">
        <v>502</v>
      </c>
      <c r="AT1075" s="25" t="s">
        <v>498</v>
      </c>
      <c r="AU1075" s="25" t="s">
        <v>80</v>
      </c>
      <c r="AY1075" s="25" t="s">
        <v>492</v>
      </c>
      <c r="BE1075" s="220">
        <f>IF(N1075="základní",J1075,0)</f>
        <v>0</v>
      </c>
      <c r="BF1075" s="220">
        <f>IF(N1075="snížená",J1075,0)</f>
        <v>0</v>
      </c>
      <c r="BG1075" s="220">
        <f>IF(N1075="zákl. přenesená",J1075,0)</f>
        <v>0</v>
      </c>
      <c r="BH1075" s="220">
        <f>IF(N1075="sníž. přenesená",J1075,0)</f>
        <v>0</v>
      </c>
      <c r="BI1075" s="220">
        <f>IF(N1075="nulová",J1075,0)</f>
        <v>0</v>
      </c>
      <c r="BJ1075" s="25" t="s">
        <v>80</v>
      </c>
      <c r="BK1075" s="220">
        <f>ROUND(I1075*H1075,2)</f>
        <v>0</v>
      </c>
      <c r="BL1075" s="25" t="s">
        <v>502</v>
      </c>
      <c r="BM1075" s="25" t="s">
        <v>5699</v>
      </c>
    </row>
    <row r="1076" spans="2:65" s="1" customFormat="1">
      <c r="B1076" s="42"/>
      <c r="C1076" s="64"/>
      <c r="D1076" s="227" t="s">
        <v>506</v>
      </c>
      <c r="E1076" s="64"/>
      <c r="F1076" s="274" t="s">
        <v>9849</v>
      </c>
      <c r="G1076" s="64"/>
      <c r="H1076" s="64"/>
      <c r="I1076" s="177"/>
      <c r="J1076" s="64"/>
      <c r="K1076" s="64"/>
      <c r="L1076" s="62"/>
      <c r="M1076" s="223"/>
      <c r="N1076" s="43"/>
      <c r="O1076" s="43"/>
      <c r="P1076" s="43"/>
      <c r="Q1076" s="43"/>
      <c r="R1076" s="43"/>
      <c r="S1076" s="43"/>
      <c r="T1076" s="79"/>
      <c r="AT1076" s="25" t="s">
        <v>506</v>
      </c>
      <c r="AU1076" s="25" t="s">
        <v>80</v>
      </c>
    </row>
    <row r="1077" spans="2:65" s="1" customFormat="1" ht="16.5" customHeight="1">
      <c r="B1077" s="42"/>
      <c r="C1077" s="209" t="s">
        <v>3664</v>
      </c>
      <c r="D1077" s="209" t="s">
        <v>498</v>
      </c>
      <c r="E1077" s="210" t="s">
        <v>10104</v>
      </c>
      <c r="F1077" s="211" t="s">
        <v>10079</v>
      </c>
      <c r="G1077" s="212" t="s">
        <v>2537</v>
      </c>
      <c r="H1077" s="213">
        <v>4</v>
      </c>
      <c r="I1077" s="214"/>
      <c r="J1077" s="215">
        <f>ROUND(I1077*H1077,2)</f>
        <v>0</v>
      </c>
      <c r="K1077" s="211" t="s">
        <v>23</v>
      </c>
      <c r="L1077" s="62"/>
      <c r="M1077" s="216" t="s">
        <v>23</v>
      </c>
      <c r="N1077" s="217" t="s">
        <v>44</v>
      </c>
      <c r="O1077" s="43"/>
      <c r="P1077" s="218">
        <f>O1077*H1077</f>
        <v>0</v>
      </c>
      <c r="Q1077" s="218">
        <v>2</v>
      </c>
      <c r="R1077" s="218">
        <f>Q1077*H1077</f>
        <v>8</v>
      </c>
      <c r="S1077" s="218">
        <v>0</v>
      </c>
      <c r="T1077" s="219">
        <f>S1077*H1077</f>
        <v>0</v>
      </c>
      <c r="AR1077" s="25" t="s">
        <v>502</v>
      </c>
      <c r="AT1077" s="25" t="s">
        <v>498</v>
      </c>
      <c r="AU1077" s="25" t="s">
        <v>80</v>
      </c>
      <c r="AY1077" s="25" t="s">
        <v>492</v>
      </c>
      <c r="BE1077" s="220">
        <f>IF(N1077="základní",J1077,0)</f>
        <v>0</v>
      </c>
      <c r="BF1077" s="220">
        <f>IF(N1077="snížená",J1077,0)</f>
        <v>0</v>
      </c>
      <c r="BG1077" s="220">
        <f>IF(N1077="zákl. přenesená",J1077,0)</f>
        <v>0</v>
      </c>
      <c r="BH1077" s="220">
        <f>IF(N1077="sníž. přenesená",J1077,0)</f>
        <v>0</v>
      </c>
      <c r="BI1077" s="220">
        <f>IF(N1077="nulová",J1077,0)</f>
        <v>0</v>
      </c>
      <c r="BJ1077" s="25" t="s">
        <v>80</v>
      </c>
      <c r="BK1077" s="220">
        <f>ROUND(I1077*H1077,2)</f>
        <v>0</v>
      </c>
      <c r="BL1077" s="25" t="s">
        <v>502</v>
      </c>
      <c r="BM1077" s="25" t="s">
        <v>5707</v>
      </c>
    </row>
    <row r="1078" spans="2:65" s="1" customFormat="1">
      <c r="B1078" s="42"/>
      <c r="C1078" s="64"/>
      <c r="D1078" s="227" t="s">
        <v>506</v>
      </c>
      <c r="E1078" s="64"/>
      <c r="F1078" s="274" t="s">
        <v>10079</v>
      </c>
      <c r="G1078" s="64"/>
      <c r="H1078" s="64"/>
      <c r="I1078" s="177"/>
      <c r="J1078" s="64"/>
      <c r="K1078" s="64"/>
      <c r="L1078" s="62"/>
      <c r="M1078" s="223"/>
      <c r="N1078" s="43"/>
      <c r="O1078" s="43"/>
      <c r="P1078" s="43"/>
      <c r="Q1078" s="43"/>
      <c r="R1078" s="43"/>
      <c r="S1078" s="43"/>
      <c r="T1078" s="79"/>
      <c r="AT1078" s="25" t="s">
        <v>506</v>
      </c>
      <c r="AU1078" s="25" t="s">
        <v>80</v>
      </c>
    </row>
    <row r="1079" spans="2:65" s="1" customFormat="1" ht="16.5" customHeight="1">
      <c r="B1079" s="42"/>
      <c r="C1079" s="209" t="s">
        <v>3683</v>
      </c>
      <c r="D1079" s="209" t="s">
        <v>498</v>
      </c>
      <c r="E1079" s="210" t="s">
        <v>10053</v>
      </c>
      <c r="F1079" s="211" t="s">
        <v>10054</v>
      </c>
      <c r="G1079" s="212" t="s">
        <v>2537</v>
      </c>
      <c r="H1079" s="213">
        <v>2</v>
      </c>
      <c r="I1079" s="214"/>
      <c r="J1079" s="215">
        <f>ROUND(I1079*H1079,2)</f>
        <v>0</v>
      </c>
      <c r="K1079" s="211" t="s">
        <v>23</v>
      </c>
      <c r="L1079" s="62"/>
      <c r="M1079" s="216" t="s">
        <v>23</v>
      </c>
      <c r="N1079" s="217" t="s">
        <v>44</v>
      </c>
      <c r="O1079" s="43"/>
      <c r="P1079" s="218">
        <f>O1079*H1079</f>
        <v>0</v>
      </c>
      <c r="Q1079" s="218">
        <v>2</v>
      </c>
      <c r="R1079" s="218">
        <f>Q1079*H1079</f>
        <v>4</v>
      </c>
      <c r="S1079" s="218">
        <v>0</v>
      </c>
      <c r="T1079" s="219">
        <f>S1079*H1079</f>
        <v>0</v>
      </c>
      <c r="AR1079" s="25" t="s">
        <v>502</v>
      </c>
      <c r="AT1079" s="25" t="s">
        <v>498</v>
      </c>
      <c r="AU1079" s="25" t="s">
        <v>80</v>
      </c>
      <c r="AY1079" s="25" t="s">
        <v>492</v>
      </c>
      <c r="BE1079" s="220">
        <f>IF(N1079="základní",J1079,0)</f>
        <v>0</v>
      </c>
      <c r="BF1079" s="220">
        <f>IF(N1079="snížená",J1079,0)</f>
        <v>0</v>
      </c>
      <c r="BG1079" s="220">
        <f>IF(N1079="zákl. přenesená",J1079,0)</f>
        <v>0</v>
      </c>
      <c r="BH1079" s="220">
        <f>IF(N1079="sníž. přenesená",J1079,0)</f>
        <v>0</v>
      </c>
      <c r="BI1079" s="220">
        <f>IF(N1079="nulová",J1079,0)</f>
        <v>0</v>
      </c>
      <c r="BJ1079" s="25" t="s">
        <v>80</v>
      </c>
      <c r="BK1079" s="220">
        <f>ROUND(I1079*H1079,2)</f>
        <v>0</v>
      </c>
      <c r="BL1079" s="25" t="s">
        <v>502</v>
      </c>
      <c r="BM1079" s="25" t="s">
        <v>5716</v>
      </c>
    </row>
    <row r="1080" spans="2:65" s="1" customFormat="1">
      <c r="B1080" s="42"/>
      <c r="C1080" s="64"/>
      <c r="D1080" s="227" t="s">
        <v>506</v>
      </c>
      <c r="E1080" s="64"/>
      <c r="F1080" s="274" t="s">
        <v>10055</v>
      </c>
      <c r="G1080" s="64"/>
      <c r="H1080" s="64"/>
      <c r="I1080" s="177"/>
      <c r="J1080" s="64"/>
      <c r="K1080" s="64"/>
      <c r="L1080" s="62"/>
      <c r="M1080" s="223"/>
      <c r="N1080" s="43"/>
      <c r="O1080" s="43"/>
      <c r="P1080" s="43"/>
      <c r="Q1080" s="43"/>
      <c r="R1080" s="43"/>
      <c r="S1080" s="43"/>
      <c r="T1080" s="79"/>
      <c r="AT1080" s="25" t="s">
        <v>506</v>
      </c>
      <c r="AU1080" s="25" t="s">
        <v>80</v>
      </c>
    </row>
    <row r="1081" spans="2:65" s="1" customFormat="1" ht="16.5" customHeight="1">
      <c r="B1081" s="42"/>
      <c r="C1081" s="209" t="s">
        <v>3690</v>
      </c>
      <c r="D1081" s="209" t="s">
        <v>498</v>
      </c>
      <c r="E1081" s="210" t="s">
        <v>10064</v>
      </c>
      <c r="F1081" s="211" t="s">
        <v>9687</v>
      </c>
      <c r="G1081" s="212" t="s">
        <v>9577</v>
      </c>
      <c r="H1081" s="213">
        <v>5</v>
      </c>
      <c r="I1081" s="214"/>
      <c r="J1081" s="215">
        <f>ROUND(I1081*H1081,2)</f>
        <v>0</v>
      </c>
      <c r="K1081" s="211" t="s">
        <v>23</v>
      </c>
      <c r="L1081" s="62"/>
      <c r="M1081" s="216" t="s">
        <v>23</v>
      </c>
      <c r="N1081" s="217" t="s">
        <v>44</v>
      </c>
      <c r="O1081" s="43"/>
      <c r="P1081" s="218">
        <f>O1081*H1081</f>
        <v>0</v>
      </c>
      <c r="Q1081" s="218">
        <v>4.2</v>
      </c>
      <c r="R1081" s="218">
        <f>Q1081*H1081</f>
        <v>21</v>
      </c>
      <c r="S1081" s="218">
        <v>0</v>
      </c>
      <c r="T1081" s="219">
        <f>S1081*H1081</f>
        <v>0</v>
      </c>
      <c r="AR1081" s="25" t="s">
        <v>502</v>
      </c>
      <c r="AT1081" s="25" t="s">
        <v>498</v>
      </c>
      <c r="AU1081" s="25" t="s">
        <v>80</v>
      </c>
      <c r="AY1081" s="25" t="s">
        <v>492</v>
      </c>
      <c r="BE1081" s="220">
        <f>IF(N1081="základní",J1081,0)</f>
        <v>0</v>
      </c>
      <c r="BF1081" s="220">
        <f>IF(N1081="snížená",J1081,0)</f>
        <v>0</v>
      </c>
      <c r="BG1081" s="220">
        <f>IF(N1081="zákl. přenesená",J1081,0)</f>
        <v>0</v>
      </c>
      <c r="BH1081" s="220">
        <f>IF(N1081="sníž. přenesená",J1081,0)</f>
        <v>0</v>
      </c>
      <c r="BI1081" s="220">
        <f>IF(N1081="nulová",J1081,0)</f>
        <v>0</v>
      </c>
      <c r="BJ1081" s="25" t="s">
        <v>80</v>
      </c>
      <c r="BK1081" s="220">
        <f>ROUND(I1081*H1081,2)</f>
        <v>0</v>
      </c>
      <c r="BL1081" s="25" t="s">
        <v>502</v>
      </c>
      <c r="BM1081" s="25" t="s">
        <v>5725</v>
      </c>
    </row>
    <row r="1082" spans="2:65" s="1" customFormat="1">
      <c r="B1082" s="42"/>
      <c r="C1082" s="64"/>
      <c r="D1082" s="227" t="s">
        <v>506</v>
      </c>
      <c r="E1082" s="64"/>
      <c r="F1082" s="274" t="s">
        <v>9688</v>
      </c>
      <c r="G1082" s="64"/>
      <c r="H1082" s="64"/>
      <c r="I1082" s="177"/>
      <c r="J1082" s="64"/>
      <c r="K1082" s="64"/>
      <c r="L1082" s="62"/>
      <c r="M1082" s="223"/>
      <c r="N1082" s="43"/>
      <c r="O1082" s="43"/>
      <c r="P1082" s="43"/>
      <c r="Q1082" s="43"/>
      <c r="R1082" s="43"/>
      <c r="S1082" s="43"/>
      <c r="T1082" s="79"/>
      <c r="AT1082" s="25" t="s">
        <v>506</v>
      </c>
      <c r="AU1082" s="25" t="s">
        <v>80</v>
      </c>
    </row>
    <row r="1083" spans="2:65" s="1" customFormat="1" ht="16.5" customHeight="1">
      <c r="B1083" s="42"/>
      <c r="C1083" s="209" t="s">
        <v>3695</v>
      </c>
      <c r="D1083" s="209" t="s">
        <v>498</v>
      </c>
      <c r="E1083" s="210" t="s">
        <v>10105</v>
      </c>
      <c r="F1083" s="211" t="s">
        <v>10106</v>
      </c>
      <c r="G1083" s="212" t="s">
        <v>9577</v>
      </c>
      <c r="H1083" s="213">
        <v>3</v>
      </c>
      <c r="I1083" s="214"/>
      <c r="J1083" s="215">
        <f>ROUND(I1083*H1083,2)</f>
        <v>0</v>
      </c>
      <c r="K1083" s="211" t="s">
        <v>23</v>
      </c>
      <c r="L1083" s="62"/>
      <c r="M1083" s="216" t="s">
        <v>23</v>
      </c>
      <c r="N1083" s="217" t="s">
        <v>44</v>
      </c>
      <c r="O1083" s="43"/>
      <c r="P1083" s="218">
        <f>O1083*H1083</f>
        <v>0</v>
      </c>
      <c r="Q1083" s="218">
        <v>43</v>
      </c>
      <c r="R1083" s="218">
        <f>Q1083*H1083</f>
        <v>129</v>
      </c>
      <c r="S1083" s="218">
        <v>0</v>
      </c>
      <c r="T1083" s="219">
        <f>S1083*H1083</f>
        <v>0</v>
      </c>
      <c r="AR1083" s="25" t="s">
        <v>502</v>
      </c>
      <c r="AT1083" s="25" t="s">
        <v>498</v>
      </c>
      <c r="AU1083" s="25" t="s">
        <v>80</v>
      </c>
      <c r="AY1083" s="25" t="s">
        <v>492</v>
      </c>
      <c r="BE1083" s="220">
        <f>IF(N1083="základní",J1083,0)</f>
        <v>0</v>
      </c>
      <c r="BF1083" s="220">
        <f>IF(N1083="snížená",J1083,0)</f>
        <v>0</v>
      </c>
      <c r="BG1083" s="220">
        <f>IF(N1083="zákl. přenesená",J1083,0)</f>
        <v>0</v>
      </c>
      <c r="BH1083" s="220">
        <f>IF(N1083="sníž. přenesená",J1083,0)</f>
        <v>0</v>
      </c>
      <c r="BI1083" s="220">
        <f>IF(N1083="nulová",J1083,0)</f>
        <v>0</v>
      </c>
      <c r="BJ1083" s="25" t="s">
        <v>80</v>
      </c>
      <c r="BK1083" s="220">
        <f>ROUND(I1083*H1083,2)</f>
        <v>0</v>
      </c>
      <c r="BL1083" s="25" t="s">
        <v>502</v>
      </c>
      <c r="BM1083" s="25" t="s">
        <v>5733</v>
      </c>
    </row>
    <row r="1084" spans="2:65" s="1" customFormat="1">
      <c r="B1084" s="42"/>
      <c r="C1084" s="64"/>
      <c r="D1084" s="227" t="s">
        <v>506</v>
      </c>
      <c r="E1084" s="64"/>
      <c r="F1084" s="274" t="s">
        <v>10106</v>
      </c>
      <c r="G1084" s="64"/>
      <c r="H1084" s="64"/>
      <c r="I1084" s="177"/>
      <c r="J1084" s="64"/>
      <c r="K1084" s="64"/>
      <c r="L1084" s="62"/>
      <c r="M1084" s="223"/>
      <c r="N1084" s="43"/>
      <c r="O1084" s="43"/>
      <c r="P1084" s="43"/>
      <c r="Q1084" s="43"/>
      <c r="R1084" s="43"/>
      <c r="S1084" s="43"/>
      <c r="T1084" s="79"/>
      <c r="AT1084" s="25" t="s">
        <v>506</v>
      </c>
      <c r="AU1084" s="25" t="s">
        <v>80</v>
      </c>
    </row>
    <row r="1085" spans="2:65" s="1" customFormat="1" ht="16.5" customHeight="1">
      <c r="B1085" s="42"/>
      <c r="C1085" s="209" t="s">
        <v>3700</v>
      </c>
      <c r="D1085" s="209" t="s">
        <v>498</v>
      </c>
      <c r="E1085" s="210" t="s">
        <v>9586</v>
      </c>
      <c r="F1085" s="211" t="s">
        <v>9587</v>
      </c>
      <c r="G1085" s="212" t="s">
        <v>9577</v>
      </c>
      <c r="H1085" s="213">
        <v>79</v>
      </c>
      <c r="I1085" s="214"/>
      <c r="J1085" s="215">
        <f>ROUND(I1085*H1085,2)</f>
        <v>0</v>
      </c>
      <c r="K1085" s="211" t="s">
        <v>23</v>
      </c>
      <c r="L1085" s="62"/>
      <c r="M1085" s="216" t="s">
        <v>23</v>
      </c>
      <c r="N1085" s="217" t="s">
        <v>44</v>
      </c>
      <c r="O1085" s="43"/>
      <c r="P1085" s="218">
        <f>O1085*H1085</f>
        <v>0</v>
      </c>
      <c r="Q1085" s="218">
        <v>33</v>
      </c>
      <c r="R1085" s="218">
        <f>Q1085*H1085</f>
        <v>2607</v>
      </c>
      <c r="S1085" s="218">
        <v>0</v>
      </c>
      <c r="T1085" s="219">
        <f>S1085*H1085</f>
        <v>0</v>
      </c>
      <c r="AR1085" s="25" t="s">
        <v>502</v>
      </c>
      <c r="AT1085" s="25" t="s">
        <v>498</v>
      </c>
      <c r="AU1085" s="25" t="s">
        <v>80</v>
      </c>
      <c r="AY1085" s="25" t="s">
        <v>492</v>
      </c>
      <c r="BE1085" s="220">
        <f>IF(N1085="základní",J1085,0)</f>
        <v>0</v>
      </c>
      <c r="BF1085" s="220">
        <f>IF(N1085="snížená",J1085,0)</f>
        <v>0</v>
      </c>
      <c r="BG1085" s="220">
        <f>IF(N1085="zákl. přenesená",J1085,0)</f>
        <v>0</v>
      </c>
      <c r="BH1085" s="220">
        <f>IF(N1085="sníž. přenesená",J1085,0)</f>
        <v>0</v>
      </c>
      <c r="BI1085" s="220">
        <f>IF(N1085="nulová",J1085,0)</f>
        <v>0</v>
      </c>
      <c r="BJ1085" s="25" t="s">
        <v>80</v>
      </c>
      <c r="BK1085" s="220">
        <f>ROUND(I1085*H1085,2)</f>
        <v>0</v>
      </c>
      <c r="BL1085" s="25" t="s">
        <v>502</v>
      </c>
      <c r="BM1085" s="25" t="s">
        <v>5741</v>
      </c>
    </row>
    <row r="1086" spans="2:65" s="1" customFormat="1">
      <c r="B1086" s="42"/>
      <c r="C1086" s="64"/>
      <c r="D1086" s="227" t="s">
        <v>506</v>
      </c>
      <c r="E1086" s="64"/>
      <c r="F1086" s="274" t="s">
        <v>9587</v>
      </c>
      <c r="G1086" s="64"/>
      <c r="H1086" s="64"/>
      <c r="I1086" s="177"/>
      <c r="J1086" s="64"/>
      <c r="K1086" s="64"/>
      <c r="L1086" s="62"/>
      <c r="M1086" s="223"/>
      <c r="N1086" s="43"/>
      <c r="O1086" s="43"/>
      <c r="P1086" s="43"/>
      <c r="Q1086" s="43"/>
      <c r="R1086" s="43"/>
      <c r="S1086" s="43"/>
      <c r="T1086" s="79"/>
      <c r="AT1086" s="25" t="s">
        <v>506</v>
      </c>
      <c r="AU1086" s="25" t="s">
        <v>80</v>
      </c>
    </row>
    <row r="1087" spans="2:65" s="1" customFormat="1" ht="16.5" customHeight="1">
      <c r="B1087" s="42"/>
      <c r="C1087" s="209" t="s">
        <v>3706</v>
      </c>
      <c r="D1087" s="209" t="s">
        <v>498</v>
      </c>
      <c r="E1087" s="210" t="s">
        <v>9888</v>
      </c>
      <c r="F1087" s="211" t="s">
        <v>9889</v>
      </c>
      <c r="G1087" s="212" t="s">
        <v>9577</v>
      </c>
      <c r="H1087" s="213">
        <v>18</v>
      </c>
      <c r="I1087" s="214"/>
      <c r="J1087" s="215">
        <f>ROUND(I1087*H1087,2)</f>
        <v>0</v>
      </c>
      <c r="K1087" s="211" t="s">
        <v>23</v>
      </c>
      <c r="L1087" s="62"/>
      <c r="M1087" s="216" t="s">
        <v>23</v>
      </c>
      <c r="N1087" s="217" t="s">
        <v>44</v>
      </c>
      <c r="O1087" s="43"/>
      <c r="P1087" s="218">
        <f>O1087*H1087</f>
        <v>0</v>
      </c>
      <c r="Q1087" s="218">
        <v>17</v>
      </c>
      <c r="R1087" s="218">
        <f>Q1087*H1087</f>
        <v>306</v>
      </c>
      <c r="S1087" s="218">
        <v>0</v>
      </c>
      <c r="T1087" s="219">
        <f>S1087*H1087</f>
        <v>0</v>
      </c>
      <c r="AR1087" s="25" t="s">
        <v>502</v>
      </c>
      <c r="AT1087" s="25" t="s">
        <v>498</v>
      </c>
      <c r="AU1087" s="25" t="s">
        <v>80</v>
      </c>
      <c r="AY1087" s="25" t="s">
        <v>492</v>
      </c>
      <c r="BE1087" s="220">
        <f>IF(N1087="základní",J1087,0)</f>
        <v>0</v>
      </c>
      <c r="BF1087" s="220">
        <f>IF(N1087="snížená",J1087,0)</f>
        <v>0</v>
      </c>
      <c r="BG1087" s="220">
        <f>IF(N1087="zákl. přenesená",J1087,0)</f>
        <v>0</v>
      </c>
      <c r="BH1087" s="220">
        <f>IF(N1087="sníž. přenesená",J1087,0)</f>
        <v>0</v>
      </c>
      <c r="BI1087" s="220">
        <f>IF(N1087="nulová",J1087,0)</f>
        <v>0</v>
      </c>
      <c r="BJ1087" s="25" t="s">
        <v>80</v>
      </c>
      <c r="BK1087" s="220">
        <f>ROUND(I1087*H1087,2)</f>
        <v>0</v>
      </c>
      <c r="BL1087" s="25" t="s">
        <v>502</v>
      </c>
      <c r="BM1087" s="25" t="s">
        <v>5749</v>
      </c>
    </row>
    <row r="1088" spans="2:65" s="1" customFormat="1">
      <c r="B1088" s="42"/>
      <c r="C1088" s="64"/>
      <c r="D1088" s="227" t="s">
        <v>506</v>
      </c>
      <c r="E1088" s="64"/>
      <c r="F1088" s="274" t="s">
        <v>9889</v>
      </c>
      <c r="G1088" s="64"/>
      <c r="H1088" s="64"/>
      <c r="I1088" s="177"/>
      <c r="J1088" s="64"/>
      <c r="K1088" s="64"/>
      <c r="L1088" s="62"/>
      <c r="M1088" s="223"/>
      <c r="N1088" s="43"/>
      <c r="O1088" s="43"/>
      <c r="P1088" s="43"/>
      <c r="Q1088" s="43"/>
      <c r="R1088" s="43"/>
      <c r="S1088" s="43"/>
      <c r="T1088" s="79"/>
      <c r="AT1088" s="25" t="s">
        <v>506</v>
      </c>
      <c r="AU1088" s="25" t="s">
        <v>80</v>
      </c>
    </row>
    <row r="1089" spans="2:65" s="1" customFormat="1" ht="16.5" customHeight="1">
      <c r="B1089" s="42"/>
      <c r="C1089" s="209" t="s">
        <v>3713</v>
      </c>
      <c r="D1089" s="209" t="s">
        <v>498</v>
      </c>
      <c r="E1089" s="210" t="s">
        <v>9886</v>
      </c>
      <c r="F1089" s="211" t="s">
        <v>9887</v>
      </c>
      <c r="G1089" s="212" t="s">
        <v>9577</v>
      </c>
      <c r="H1089" s="213">
        <v>66</v>
      </c>
      <c r="I1089" s="214"/>
      <c r="J1089" s="215">
        <f>ROUND(I1089*H1089,2)</f>
        <v>0</v>
      </c>
      <c r="K1089" s="211" t="s">
        <v>23</v>
      </c>
      <c r="L1089" s="62"/>
      <c r="M1089" s="216" t="s">
        <v>23</v>
      </c>
      <c r="N1089" s="217" t="s">
        <v>44</v>
      </c>
      <c r="O1089" s="43"/>
      <c r="P1089" s="218">
        <f>O1089*H1089</f>
        <v>0</v>
      </c>
      <c r="Q1089" s="218">
        <v>14</v>
      </c>
      <c r="R1089" s="218">
        <f>Q1089*H1089</f>
        <v>924</v>
      </c>
      <c r="S1089" s="218">
        <v>0</v>
      </c>
      <c r="T1089" s="219">
        <f>S1089*H1089</f>
        <v>0</v>
      </c>
      <c r="AR1089" s="25" t="s">
        <v>502</v>
      </c>
      <c r="AT1089" s="25" t="s">
        <v>498</v>
      </c>
      <c r="AU1089" s="25" t="s">
        <v>80</v>
      </c>
      <c r="AY1089" s="25" t="s">
        <v>492</v>
      </c>
      <c r="BE1089" s="220">
        <f>IF(N1089="základní",J1089,0)</f>
        <v>0</v>
      </c>
      <c r="BF1089" s="220">
        <f>IF(N1089="snížená",J1089,0)</f>
        <v>0</v>
      </c>
      <c r="BG1089" s="220">
        <f>IF(N1089="zákl. přenesená",J1089,0)</f>
        <v>0</v>
      </c>
      <c r="BH1089" s="220">
        <f>IF(N1089="sníž. přenesená",J1089,0)</f>
        <v>0</v>
      </c>
      <c r="BI1089" s="220">
        <f>IF(N1089="nulová",J1089,0)</f>
        <v>0</v>
      </c>
      <c r="BJ1089" s="25" t="s">
        <v>80</v>
      </c>
      <c r="BK1089" s="220">
        <f>ROUND(I1089*H1089,2)</f>
        <v>0</v>
      </c>
      <c r="BL1089" s="25" t="s">
        <v>502</v>
      </c>
      <c r="BM1089" s="25" t="s">
        <v>5757</v>
      </c>
    </row>
    <row r="1090" spans="2:65" s="1" customFormat="1">
      <c r="B1090" s="42"/>
      <c r="C1090" s="64"/>
      <c r="D1090" s="227" t="s">
        <v>506</v>
      </c>
      <c r="E1090" s="64"/>
      <c r="F1090" s="274" t="s">
        <v>9887</v>
      </c>
      <c r="G1090" s="64"/>
      <c r="H1090" s="64"/>
      <c r="I1090" s="177"/>
      <c r="J1090" s="64"/>
      <c r="K1090" s="64"/>
      <c r="L1090" s="62"/>
      <c r="M1090" s="223"/>
      <c r="N1090" s="43"/>
      <c r="O1090" s="43"/>
      <c r="P1090" s="43"/>
      <c r="Q1090" s="43"/>
      <c r="R1090" s="43"/>
      <c r="S1090" s="43"/>
      <c r="T1090" s="79"/>
      <c r="AT1090" s="25" t="s">
        <v>506</v>
      </c>
      <c r="AU1090" s="25" t="s">
        <v>80</v>
      </c>
    </row>
    <row r="1091" spans="2:65" s="1" customFormat="1" ht="16.5" customHeight="1">
      <c r="B1091" s="42"/>
      <c r="C1091" s="209" t="s">
        <v>3720</v>
      </c>
      <c r="D1091" s="209" t="s">
        <v>498</v>
      </c>
      <c r="E1091" s="210" t="s">
        <v>9946</v>
      </c>
      <c r="F1091" s="211" t="s">
        <v>9947</v>
      </c>
      <c r="G1091" s="212" t="s">
        <v>9577</v>
      </c>
      <c r="H1091" s="213">
        <v>10</v>
      </c>
      <c r="I1091" s="214"/>
      <c r="J1091" s="215">
        <f>ROUND(I1091*H1091,2)</f>
        <v>0</v>
      </c>
      <c r="K1091" s="211" t="s">
        <v>23</v>
      </c>
      <c r="L1091" s="62"/>
      <c r="M1091" s="216" t="s">
        <v>23</v>
      </c>
      <c r="N1091" s="217" t="s">
        <v>44</v>
      </c>
      <c r="O1091" s="43"/>
      <c r="P1091" s="218">
        <f>O1091*H1091</f>
        <v>0</v>
      </c>
      <c r="Q1091" s="218">
        <v>10</v>
      </c>
      <c r="R1091" s="218">
        <f>Q1091*H1091</f>
        <v>100</v>
      </c>
      <c r="S1091" s="218">
        <v>0</v>
      </c>
      <c r="T1091" s="219">
        <f>S1091*H1091</f>
        <v>0</v>
      </c>
      <c r="AR1091" s="25" t="s">
        <v>502</v>
      </c>
      <c r="AT1091" s="25" t="s">
        <v>498</v>
      </c>
      <c r="AU1091" s="25" t="s">
        <v>80</v>
      </c>
      <c r="AY1091" s="25" t="s">
        <v>492</v>
      </c>
      <c r="BE1091" s="220">
        <f>IF(N1091="základní",J1091,0)</f>
        <v>0</v>
      </c>
      <c r="BF1091" s="220">
        <f>IF(N1091="snížená",J1091,0)</f>
        <v>0</v>
      </c>
      <c r="BG1091" s="220">
        <f>IF(N1091="zákl. přenesená",J1091,0)</f>
        <v>0</v>
      </c>
      <c r="BH1091" s="220">
        <f>IF(N1091="sníž. přenesená",J1091,0)</f>
        <v>0</v>
      </c>
      <c r="BI1091" s="220">
        <f>IF(N1091="nulová",J1091,0)</f>
        <v>0</v>
      </c>
      <c r="BJ1091" s="25" t="s">
        <v>80</v>
      </c>
      <c r="BK1091" s="220">
        <f>ROUND(I1091*H1091,2)</f>
        <v>0</v>
      </c>
      <c r="BL1091" s="25" t="s">
        <v>502</v>
      </c>
      <c r="BM1091" s="25" t="s">
        <v>5765</v>
      </c>
    </row>
    <row r="1092" spans="2:65" s="1" customFormat="1">
      <c r="B1092" s="42"/>
      <c r="C1092" s="64"/>
      <c r="D1092" s="221" t="s">
        <v>506</v>
      </c>
      <c r="E1092" s="64"/>
      <c r="F1092" s="222" t="s">
        <v>9947</v>
      </c>
      <c r="G1092" s="64"/>
      <c r="H1092" s="64"/>
      <c r="I1092" s="177"/>
      <c r="J1092" s="64"/>
      <c r="K1092" s="64"/>
      <c r="L1092" s="62"/>
      <c r="M1092" s="223"/>
      <c r="N1092" s="43"/>
      <c r="O1092" s="43"/>
      <c r="P1092" s="43"/>
      <c r="Q1092" s="43"/>
      <c r="R1092" s="43"/>
      <c r="S1092" s="43"/>
      <c r="T1092" s="79"/>
      <c r="AT1092" s="25" t="s">
        <v>506</v>
      </c>
      <c r="AU1092" s="25" t="s">
        <v>80</v>
      </c>
    </row>
    <row r="1093" spans="2:65" s="11" customFormat="1" ht="37.35" customHeight="1">
      <c r="B1093" s="192"/>
      <c r="C1093" s="193"/>
      <c r="D1093" s="206" t="s">
        <v>72</v>
      </c>
      <c r="E1093" s="290" t="s">
        <v>4906</v>
      </c>
      <c r="F1093" s="290" t="s">
        <v>10107</v>
      </c>
      <c r="G1093" s="193"/>
      <c r="H1093" s="193"/>
      <c r="I1093" s="196"/>
      <c r="J1093" s="291">
        <f>BK1093</f>
        <v>0</v>
      </c>
      <c r="K1093" s="193"/>
      <c r="L1093" s="198"/>
      <c r="M1093" s="199"/>
      <c r="N1093" s="200"/>
      <c r="O1093" s="200"/>
      <c r="P1093" s="201">
        <f>SUM(P1094:P1126)</f>
        <v>0</v>
      </c>
      <c r="Q1093" s="200"/>
      <c r="R1093" s="201">
        <f>SUM(R1094:R1126)</f>
        <v>4746.5</v>
      </c>
      <c r="S1093" s="200"/>
      <c r="T1093" s="202">
        <f>SUM(T1094:T1126)</f>
        <v>0</v>
      </c>
      <c r="AR1093" s="203" t="s">
        <v>80</v>
      </c>
      <c r="AT1093" s="204" t="s">
        <v>72</v>
      </c>
      <c r="AU1093" s="204" t="s">
        <v>73</v>
      </c>
      <c r="AY1093" s="203" t="s">
        <v>492</v>
      </c>
      <c r="BK1093" s="205">
        <f>SUM(BK1094:BK1126)</f>
        <v>0</v>
      </c>
    </row>
    <row r="1094" spans="2:65" s="1" customFormat="1" ht="16.5" customHeight="1">
      <c r="B1094" s="42"/>
      <c r="C1094" s="209" t="s">
        <v>3726</v>
      </c>
      <c r="D1094" s="209" t="s">
        <v>498</v>
      </c>
      <c r="E1094" s="210" t="s">
        <v>10108</v>
      </c>
      <c r="F1094" s="211" t="s">
        <v>9562</v>
      </c>
      <c r="G1094" s="212" t="s">
        <v>2537</v>
      </c>
      <c r="H1094" s="213">
        <v>1</v>
      </c>
      <c r="I1094" s="214"/>
      <c r="J1094" s="215">
        <f>ROUND(I1094*H1094,2)</f>
        <v>0</v>
      </c>
      <c r="K1094" s="211" t="s">
        <v>23</v>
      </c>
      <c r="L1094" s="62"/>
      <c r="M1094" s="216" t="s">
        <v>23</v>
      </c>
      <c r="N1094" s="217" t="s">
        <v>44</v>
      </c>
      <c r="O1094" s="43"/>
      <c r="P1094" s="218">
        <f>O1094*H1094</f>
        <v>0</v>
      </c>
      <c r="Q1094" s="218">
        <v>1543</v>
      </c>
      <c r="R1094" s="218">
        <f>Q1094*H1094</f>
        <v>1543</v>
      </c>
      <c r="S1094" s="218">
        <v>0</v>
      </c>
      <c r="T1094" s="219">
        <f>S1094*H1094</f>
        <v>0</v>
      </c>
      <c r="AR1094" s="25" t="s">
        <v>502</v>
      </c>
      <c r="AT1094" s="25" t="s">
        <v>498</v>
      </c>
      <c r="AU1094" s="25" t="s">
        <v>80</v>
      </c>
      <c r="AY1094" s="25" t="s">
        <v>492</v>
      </c>
      <c r="BE1094" s="220">
        <f>IF(N1094="základní",J1094,0)</f>
        <v>0</v>
      </c>
      <c r="BF1094" s="220">
        <f>IF(N1094="snížená",J1094,0)</f>
        <v>0</v>
      </c>
      <c r="BG1094" s="220">
        <f>IF(N1094="zákl. přenesená",J1094,0)</f>
        <v>0</v>
      </c>
      <c r="BH1094" s="220">
        <f>IF(N1094="sníž. přenesená",J1094,0)</f>
        <v>0</v>
      </c>
      <c r="BI1094" s="220">
        <f>IF(N1094="nulová",J1094,0)</f>
        <v>0</v>
      </c>
      <c r="BJ1094" s="25" t="s">
        <v>80</v>
      </c>
      <c r="BK1094" s="220">
        <f>ROUND(I1094*H1094,2)</f>
        <v>0</v>
      </c>
      <c r="BL1094" s="25" t="s">
        <v>502</v>
      </c>
      <c r="BM1094" s="25" t="s">
        <v>5773</v>
      </c>
    </row>
    <row r="1095" spans="2:65" s="1" customFormat="1">
      <c r="B1095" s="42"/>
      <c r="C1095" s="64"/>
      <c r="D1095" s="221" t="s">
        <v>506</v>
      </c>
      <c r="E1095" s="64"/>
      <c r="F1095" s="222" t="s">
        <v>9562</v>
      </c>
      <c r="G1095" s="64"/>
      <c r="H1095" s="64"/>
      <c r="I1095" s="177"/>
      <c r="J1095" s="64"/>
      <c r="K1095" s="64"/>
      <c r="L1095" s="62"/>
      <c r="M1095" s="223"/>
      <c r="N1095" s="43"/>
      <c r="O1095" s="43"/>
      <c r="P1095" s="43"/>
      <c r="Q1095" s="43"/>
      <c r="R1095" s="43"/>
      <c r="S1095" s="43"/>
      <c r="T1095" s="79"/>
      <c r="AT1095" s="25" t="s">
        <v>506</v>
      </c>
      <c r="AU1095" s="25" t="s">
        <v>80</v>
      </c>
    </row>
    <row r="1096" spans="2:65" s="1" customFormat="1" ht="24">
      <c r="B1096" s="42"/>
      <c r="C1096" s="64"/>
      <c r="D1096" s="227" t="s">
        <v>2254</v>
      </c>
      <c r="E1096" s="64"/>
      <c r="F1096" s="273" t="s">
        <v>9563</v>
      </c>
      <c r="G1096" s="64"/>
      <c r="H1096" s="64"/>
      <c r="I1096" s="177"/>
      <c r="J1096" s="64"/>
      <c r="K1096" s="64"/>
      <c r="L1096" s="62"/>
      <c r="M1096" s="223"/>
      <c r="N1096" s="43"/>
      <c r="O1096" s="43"/>
      <c r="P1096" s="43"/>
      <c r="Q1096" s="43"/>
      <c r="R1096" s="43"/>
      <c r="S1096" s="43"/>
      <c r="T1096" s="79"/>
      <c r="AT1096" s="25" t="s">
        <v>2254</v>
      </c>
      <c r="AU1096" s="25" t="s">
        <v>80</v>
      </c>
    </row>
    <row r="1097" spans="2:65" s="1" customFormat="1" ht="16.5" customHeight="1">
      <c r="B1097" s="42"/>
      <c r="C1097" s="209" t="s">
        <v>3735</v>
      </c>
      <c r="D1097" s="209" t="s">
        <v>498</v>
      </c>
      <c r="E1097" s="210" t="s">
        <v>10013</v>
      </c>
      <c r="F1097" s="211" t="s">
        <v>9768</v>
      </c>
      <c r="G1097" s="212" t="s">
        <v>2537</v>
      </c>
      <c r="H1097" s="213">
        <v>2</v>
      </c>
      <c r="I1097" s="214"/>
      <c r="J1097" s="215">
        <f>ROUND(I1097*H1097,2)</f>
        <v>0</v>
      </c>
      <c r="K1097" s="211" t="s">
        <v>23</v>
      </c>
      <c r="L1097" s="62"/>
      <c r="M1097" s="216" t="s">
        <v>23</v>
      </c>
      <c r="N1097" s="217" t="s">
        <v>44</v>
      </c>
      <c r="O1097" s="43"/>
      <c r="P1097" s="218">
        <f>O1097*H1097</f>
        <v>0</v>
      </c>
      <c r="Q1097" s="218">
        <v>96</v>
      </c>
      <c r="R1097" s="218">
        <f>Q1097*H1097</f>
        <v>192</v>
      </c>
      <c r="S1097" s="218">
        <v>0</v>
      </c>
      <c r="T1097" s="219">
        <f>S1097*H1097</f>
        <v>0</v>
      </c>
      <c r="AR1097" s="25" t="s">
        <v>502</v>
      </c>
      <c r="AT1097" s="25" t="s">
        <v>498</v>
      </c>
      <c r="AU1097" s="25" t="s">
        <v>80</v>
      </c>
      <c r="AY1097" s="25" t="s">
        <v>492</v>
      </c>
      <c r="BE1097" s="220">
        <f>IF(N1097="základní",J1097,0)</f>
        <v>0</v>
      </c>
      <c r="BF1097" s="220">
        <f>IF(N1097="snížená",J1097,0)</f>
        <v>0</v>
      </c>
      <c r="BG1097" s="220">
        <f>IF(N1097="zákl. přenesená",J1097,0)</f>
        <v>0</v>
      </c>
      <c r="BH1097" s="220">
        <f>IF(N1097="sníž. přenesená",J1097,0)</f>
        <v>0</v>
      </c>
      <c r="BI1097" s="220">
        <f>IF(N1097="nulová",J1097,0)</f>
        <v>0</v>
      </c>
      <c r="BJ1097" s="25" t="s">
        <v>80</v>
      </c>
      <c r="BK1097" s="220">
        <f>ROUND(I1097*H1097,2)</f>
        <v>0</v>
      </c>
      <c r="BL1097" s="25" t="s">
        <v>502</v>
      </c>
      <c r="BM1097" s="25" t="s">
        <v>5781</v>
      </c>
    </row>
    <row r="1098" spans="2:65" s="1" customFormat="1">
      <c r="B1098" s="42"/>
      <c r="C1098" s="64"/>
      <c r="D1098" s="221" t="s">
        <v>506</v>
      </c>
      <c r="E1098" s="64"/>
      <c r="F1098" s="222" t="s">
        <v>9768</v>
      </c>
      <c r="G1098" s="64"/>
      <c r="H1098" s="64"/>
      <c r="I1098" s="177"/>
      <c r="J1098" s="64"/>
      <c r="K1098" s="64"/>
      <c r="L1098" s="62"/>
      <c r="M1098" s="223"/>
      <c r="N1098" s="43"/>
      <c r="O1098" s="43"/>
      <c r="P1098" s="43"/>
      <c r="Q1098" s="43"/>
      <c r="R1098" s="43"/>
      <c r="S1098" s="43"/>
      <c r="T1098" s="79"/>
      <c r="AT1098" s="25" t="s">
        <v>506</v>
      </c>
      <c r="AU1098" s="25" t="s">
        <v>80</v>
      </c>
    </row>
    <row r="1099" spans="2:65" s="1" customFormat="1" ht="36">
      <c r="B1099" s="42"/>
      <c r="C1099" s="64"/>
      <c r="D1099" s="227" t="s">
        <v>2254</v>
      </c>
      <c r="E1099" s="64"/>
      <c r="F1099" s="273" t="s">
        <v>9795</v>
      </c>
      <c r="G1099" s="64"/>
      <c r="H1099" s="64"/>
      <c r="I1099" s="177"/>
      <c r="J1099" s="64"/>
      <c r="K1099" s="64"/>
      <c r="L1099" s="62"/>
      <c r="M1099" s="223"/>
      <c r="N1099" s="43"/>
      <c r="O1099" s="43"/>
      <c r="P1099" s="43"/>
      <c r="Q1099" s="43"/>
      <c r="R1099" s="43"/>
      <c r="S1099" s="43"/>
      <c r="T1099" s="79"/>
      <c r="AT1099" s="25" t="s">
        <v>2254</v>
      </c>
      <c r="AU1099" s="25" t="s">
        <v>80</v>
      </c>
    </row>
    <row r="1100" spans="2:65" s="1" customFormat="1" ht="16.5" customHeight="1">
      <c r="B1100" s="42"/>
      <c r="C1100" s="209" t="s">
        <v>3739</v>
      </c>
      <c r="D1100" s="209" t="s">
        <v>498</v>
      </c>
      <c r="E1100" s="210" t="s">
        <v>9770</v>
      </c>
      <c r="F1100" s="211" t="s">
        <v>9771</v>
      </c>
      <c r="G1100" s="212" t="s">
        <v>2537</v>
      </c>
      <c r="H1100" s="213">
        <v>2</v>
      </c>
      <c r="I1100" s="214"/>
      <c r="J1100" s="215">
        <f>ROUND(I1100*H1100,2)</f>
        <v>0</v>
      </c>
      <c r="K1100" s="211" t="s">
        <v>23</v>
      </c>
      <c r="L1100" s="62"/>
      <c r="M1100" s="216" t="s">
        <v>23</v>
      </c>
      <c r="N1100" s="217" t="s">
        <v>44</v>
      </c>
      <c r="O1100" s="43"/>
      <c r="P1100" s="218">
        <f>O1100*H1100</f>
        <v>0</v>
      </c>
      <c r="Q1100" s="218">
        <v>0</v>
      </c>
      <c r="R1100" s="218">
        <f>Q1100*H1100</f>
        <v>0</v>
      </c>
      <c r="S1100" s="218">
        <v>0</v>
      </c>
      <c r="T1100" s="219">
        <f>S1100*H1100</f>
        <v>0</v>
      </c>
      <c r="AR1100" s="25" t="s">
        <v>502</v>
      </c>
      <c r="AT1100" s="25" t="s">
        <v>498</v>
      </c>
      <c r="AU1100" s="25" t="s">
        <v>80</v>
      </c>
      <c r="AY1100" s="25" t="s">
        <v>492</v>
      </c>
      <c r="BE1100" s="220">
        <f>IF(N1100="základní",J1100,0)</f>
        <v>0</v>
      </c>
      <c r="BF1100" s="220">
        <f>IF(N1100="snížená",J1100,0)</f>
        <v>0</v>
      </c>
      <c r="BG1100" s="220">
        <f>IF(N1100="zákl. přenesená",J1100,0)</f>
        <v>0</v>
      </c>
      <c r="BH1100" s="220">
        <f>IF(N1100="sníž. přenesená",J1100,0)</f>
        <v>0</v>
      </c>
      <c r="BI1100" s="220">
        <f>IF(N1100="nulová",J1100,0)</f>
        <v>0</v>
      </c>
      <c r="BJ1100" s="25" t="s">
        <v>80</v>
      </c>
      <c r="BK1100" s="220">
        <f>ROUND(I1100*H1100,2)</f>
        <v>0</v>
      </c>
      <c r="BL1100" s="25" t="s">
        <v>502</v>
      </c>
      <c r="BM1100" s="25" t="s">
        <v>5789</v>
      </c>
    </row>
    <row r="1101" spans="2:65" s="1" customFormat="1">
      <c r="B1101" s="42"/>
      <c r="C1101" s="64"/>
      <c r="D1101" s="221" t="s">
        <v>506</v>
      </c>
      <c r="E1101" s="64"/>
      <c r="F1101" s="222" t="s">
        <v>9771</v>
      </c>
      <c r="G1101" s="64"/>
      <c r="H1101" s="64"/>
      <c r="I1101" s="177"/>
      <c r="J1101" s="64"/>
      <c r="K1101" s="64"/>
      <c r="L1101" s="62"/>
      <c r="M1101" s="223"/>
      <c r="N1101" s="43"/>
      <c r="O1101" s="43"/>
      <c r="P1101" s="43"/>
      <c r="Q1101" s="43"/>
      <c r="R1101" s="43"/>
      <c r="S1101" s="43"/>
      <c r="T1101" s="79"/>
      <c r="AT1101" s="25" t="s">
        <v>506</v>
      </c>
      <c r="AU1101" s="25" t="s">
        <v>80</v>
      </c>
    </row>
    <row r="1102" spans="2:65" s="1" customFormat="1" ht="24">
      <c r="B1102" s="42"/>
      <c r="C1102" s="64"/>
      <c r="D1102" s="227" t="s">
        <v>2254</v>
      </c>
      <c r="E1102" s="64"/>
      <c r="F1102" s="273" t="s">
        <v>9772</v>
      </c>
      <c r="G1102" s="64"/>
      <c r="H1102" s="64"/>
      <c r="I1102" s="177"/>
      <c r="J1102" s="64"/>
      <c r="K1102" s="64"/>
      <c r="L1102" s="62"/>
      <c r="M1102" s="223"/>
      <c r="N1102" s="43"/>
      <c r="O1102" s="43"/>
      <c r="P1102" s="43"/>
      <c r="Q1102" s="43"/>
      <c r="R1102" s="43"/>
      <c r="S1102" s="43"/>
      <c r="T1102" s="79"/>
      <c r="AT1102" s="25" t="s">
        <v>2254</v>
      </c>
      <c r="AU1102" s="25" t="s">
        <v>80</v>
      </c>
    </row>
    <row r="1103" spans="2:65" s="1" customFormat="1" ht="16.5" customHeight="1">
      <c r="B1103" s="42"/>
      <c r="C1103" s="209" t="s">
        <v>3744</v>
      </c>
      <c r="D1103" s="209" t="s">
        <v>498</v>
      </c>
      <c r="E1103" s="210" t="s">
        <v>9773</v>
      </c>
      <c r="F1103" s="211" t="s">
        <v>9774</v>
      </c>
      <c r="G1103" s="212" t="s">
        <v>9577</v>
      </c>
      <c r="H1103" s="213">
        <v>22</v>
      </c>
      <c r="I1103" s="214"/>
      <c r="J1103" s="215">
        <f>ROUND(I1103*H1103,2)</f>
        <v>0</v>
      </c>
      <c r="K1103" s="211" t="s">
        <v>23</v>
      </c>
      <c r="L1103" s="62"/>
      <c r="M1103" s="216" t="s">
        <v>23</v>
      </c>
      <c r="N1103" s="217" t="s">
        <v>44</v>
      </c>
      <c r="O1103" s="43"/>
      <c r="P1103" s="218">
        <f>O1103*H1103</f>
        <v>0</v>
      </c>
      <c r="Q1103" s="218">
        <v>1</v>
      </c>
      <c r="R1103" s="218">
        <f>Q1103*H1103</f>
        <v>22</v>
      </c>
      <c r="S1103" s="218">
        <v>0</v>
      </c>
      <c r="T1103" s="219">
        <f>S1103*H1103</f>
        <v>0</v>
      </c>
      <c r="AR1103" s="25" t="s">
        <v>502</v>
      </c>
      <c r="AT1103" s="25" t="s">
        <v>498</v>
      </c>
      <c r="AU1103" s="25" t="s">
        <v>80</v>
      </c>
      <c r="AY1103" s="25" t="s">
        <v>492</v>
      </c>
      <c r="BE1103" s="220">
        <f>IF(N1103="základní",J1103,0)</f>
        <v>0</v>
      </c>
      <c r="BF1103" s="220">
        <f>IF(N1103="snížená",J1103,0)</f>
        <v>0</v>
      </c>
      <c r="BG1103" s="220">
        <f>IF(N1103="zákl. přenesená",J1103,0)</f>
        <v>0</v>
      </c>
      <c r="BH1103" s="220">
        <f>IF(N1103="sníž. přenesená",J1103,0)</f>
        <v>0</v>
      </c>
      <c r="BI1103" s="220">
        <f>IF(N1103="nulová",J1103,0)</f>
        <v>0</v>
      </c>
      <c r="BJ1103" s="25" t="s">
        <v>80</v>
      </c>
      <c r="BK1103" s="220">
        <f>ROUND(I1103*H1103,2)</f>
        <v>0</v>
      </c>
      <c r="BL1103" s="25" t="s">
        <v>502</v>
      </c>
      <c r="BM1103" s="25" t="s">
        <v>5797</v>
      </c>
    </row>
    <row r="1104" spans="2:65" s="1" customFormat="1">
      <c r="B1104" s="42"/>
      <c r="C1104" s="64"/>
      <c r="D1104" s="227" t="s">
        <v>506</v>
      </c>
      <c r="E1104" s="64"/>
      <c r="F1104" s="274" t="s">
        <v>9774</v>
      </c>
      <c r="G1104" s="64"/>
      <c r="H1104" s="64"/>
      <c r="I1104" s="177"/>
      <c r="J1104" s="64"/>
      <c r="K1104" s="64"/>
      <c r="L1104" s="62"/>
      <c r="M1104" s="223"/>
      <c r="N1104" s="43"/>
      <c r="O1104" s="43"/>
      <c r="P1104" s="43"/>
      <c r="Q1104" s="43"/>
      <c r="R1104" s="43"/>
      <c r="S1104" s="43"/>
      <c r="T1104" s="79"/>
      <c r="AT1104" s="25" t="s">
        <v>506</v>
      </c>
      <c r="AU1104" s="25" t="s">
        <v>80</v>
      </c>
    </row>
    <row r="1105" spans="2:65" s="1" customFormat="1" ht="16.5" customHeight="1">
      <c r="B1105" s="42"/>
      <c r="C1105" s="209" t="s">
        <v>3749</v>
      </c>
      <c r="D1105" s="209" t="s">
        <v>498</v>
      </c>
      <c r="E1105" s="210" t="s">
        <v>9939</v>
      </c>
      <c r="F1105" s="211" t="s">
        <v>9940</v>
      </c>
      <c r="G1105" s="212" t="s">
        <v>2537</v>
      </c>
      <c r="H1105" s="213">
        <v>8</v>
      </c>
      <c r="I1105" s="214"/>
      <c r="J1105" s="215">
        <f>ROUND(I1105*H1105,2)</f>
        <v>0</v>
      </c>
      <c r="K1105" s="211" t="s">
        <v>23</v>
      </c>
      <c r="L1105" s="62"/>
      <c r="M1105" s="216" t="s">
        <v>23</v>
      </c>
      <c r="N1105" s="217" t="s">
        <v>44</v>
      </c>
      <c r="O1105" s="43"/>
      <c r="P1105" s="218">
        <f>O1105*H1105</f>
        <v>0</v>
      </c>
      <c r="Q1105" s="218">
        <v>13.1</v>
      </c>
      <c r="R1105" s="218">
        <f>Q1105*H1105</f>
        <v>104.8</v>
      </c>
      <c r="S1105" s="218">
        <v>0</v>
      </c>
      <c r="T1105" s="219">
        <f>S1105*H1105</f>
        <v>0</v>
      </c>
      <c r="AR1105" s="25" t="s">
        <v>502</v>
      </c>
      <c r="AT1105" s="25" t="s">
        <v>498</v>
      </c>
      <c r="AU1105" s="25" t="s">
        <v>80</v>
      </c>
      <c r="AY1105" s="25" t="s">
        <v>492</v>
      </c>
      <c r="BE1105" s="220">
        <f>IF(N1105="základní",J1105,0)</f>
        <v>0</v>
      </c>
      <c r="BF1105" s="220">
        <f>IF(N1105="snížená",J1105,0)</f>
        <v>0</v>
      </c>
      <c r="BG1105" s="220">
        <f>IF(N1105="zákl. přenesená",J1105,0)</f>
        <v>0</v>
      </c>
      <c r="BH1105" s="220">
        <f>IF(N1105="sníž. přenesená",J1105,0)</f>
        <v>0</v>
      </c>
      <c r="BI1105" s="220">
        <f>IF(N1105="nulová",J1105,0)</f>
        <v>0</v>
      </c>
      <c r="BJ1105" s="25" t="s">
        <v>80</v>
      </c>
      <c r="BK1105" s="220">
        <f>ROUND(I1105*H1105,2)</f>
        <v>0</v>
      </c>
      <c r="BL1105" s="25" t="s">
        <v>502</v>
      </c>
      <c r="BM1105" s="25" t="s">
        <v>5805</v>
      </c>
    </row>
    <row r="1106" spans="2:65" s="1" customFormat="1">
      <c r="B1106" s="42"/>
      <c r="C1106" s="64"/>
      <c r="D1106" s="221" t="s">
        <v>506</v>
      </c>
      <c r="E1106" s="64"/>
      <c r="F1106" s="222" t="s">
        <v>9940</v>
      </c>
      <c r="G1106" s="64"/>
      <c r="H1106" s="64"/>
      <c r="I1106" s="177"/>
      <c r="J1106" s="64"/>
      <c r="K1106" s="64"/>
      <c r="L1106" s="62"/>
      <c r="M1106" s="223"/>
      <c r="N1106" s="43"/>
      <c r="O1106" s="43"/>
      <c r="P1106" s="43"/>
      <c r="Q1106" s="43"/>
      <c r="R1106" s="43"/>
      <c r="S1106" s="43"/>
      <c r="T1106" s="79"/>
      <c r="AT1106" s="25" t="s">
        <v>506</v>
      </c>
      <c r="AU1106" s="25" t="s">
        <v>80</v>
      </c>
    </row>
    <row r="1107" spans="2:65" s="1" customFormat="1" ht="24">
      <c r="B1107" s="42"/>
      <c r="C1107" s="64"/>
      <c r="D1107" s="227" t="s">
        <v>2254</v>
      </c>
      <c r="E1107" s="64"/>
      <c r="F1107" s="273" t="s">
        <v>9800</v>
      </c>
      <c r="G1107" s="64"/>
      <c r="H1107" s="64"/>
      <c r="I1107" s="177"/>
      <c r="J1107" s="64"/>
      <c r="K1107" s="64"/>
      <c r="L1107" s="62"/>
      <c r="M1107" s="223"/>
      <c r="N1107" s="43"/>
      <c r="O1107" s="43"/>
      <c r="P1107" s="43"/>
      <c r="Q1107" s="43"/>
      <c r="R1107" s="43"/>
      <c r="S1107" s="43"/>
      <c r="T1107" s="79"/>
      <c r="AT1107" s="25" t="s">
        <v>2254</v>
      </c>
      <c r="AU1107" s="25" t="s">
        <v>80</v>
      </c>
    </row>
    <row r="1108" spans="2:65" s="1" customFormat="1" ht="16.5" customHeight="1">
      <c r="B1108" s="42"/>
      <c r="C1108" s="209" t="s">
        <v>3754</v>
      </c>
      <c r="D1108" s="209" t="s">
        <v>498</v>
      </c>
      <c r="E1108" s="210" t="s">
        <v>9937</v>
      </c>
      <c r="F1108" s="211" t="s">
        <v>9938</v>
      </c>
      <c r="G1108" s="212" t="s">
        <v>2537</v>
      </c>
      <c r="H1108" s="213">
        <v>2</v>
      </c>
      <c r="I1108" s="214"/>
      <c r="J1108" s="215">
        <f>ROUND(I1108*H1108,2)</f>
        <v>0</v>
      </c>
      <c r="K1108" s="211" t="s">
        <v>23</v>
      </c>
      <c r="L1108" s="62"/>
      <c r="M1108" s="216" t="s">
        <v>23</v>
      </c>
      <c r="N1108" s="217" t="s">
        <v>44</v>
      </c>
      <c r="O1108" s="43"/>
      <c r="P1108" s="218">
        <f>O1108*H1108</f>
        <v>0</v>
      </c>
      <c r="Q1108" s="218">
        <v>0</v>
      </c>
      <c r="R1108" s="218">
        <f>Q1108*H1108</f>
        <v>0</v>
      </c>
      <c r="S1108" s="218">
        <v>0</v>
      </c>
      <c r="T1108" s="219">
        <f>S1108*H1108</f>
        <v>0</v>
      </c>
      <c r="AR1108" s="25" t="s">
        <v>502</v>
      </c>
      <c r="AT1108" s="25" t="s">
        <v>498</v>
      </c>
      <c r="AU1108" s="25" t="s">
        <v>80</v>
      </c>
      <c r="AY1108" s="25" t="s">
        <v>492</v>
      </c>
      <c r="BE1108" s="220">
        <f>IF(N1108="základní",J1108,0)</f>
        <v>0</v>
      </c>
      <c r="BF1108" s="220">
        <f>IF(N1108="snížená",J1108,0)</f>
        <v>0</v>
      </c>
      <c r="BG1108" s="220">
        <f>IF(N1108="zákl. přenesená",J1108,0)</f>
        <v>0</v>
      </c>
      <c r="BH1108" s="220">
        <f>IF(N1108="sníž. přenesená",J1108,0)</f>
        <v>0</v>
      </c>
      <c r="BI1108" s="220">
        <f>IF(N1108="nulová",J1108,0)</f>
        <v>0</v>
      </c>
      <c r="BJ1108" s="25" t="s">
        <v>80</v>
      </c>
      <c r="BK1108" s="220">
        <f>ROUND(I1108*H1108,2)</f>
        <v>0</v>
      </c>
      <c r="BL1108" s="25" t="s">
        <v>502</v>
      </c>
      <c r="BM1108" s="25" t="s">
        <v>5813</v>
      </c>
    </row>
    <row r="1109" spans="2:65" s="1" customFormat="1">
      <c r="B1109" s="42"/>
      <c r="C1109" s="64"/>
      <c r="D1109" s="227" t="s">
        <v>506</v>
      </c>
      <c r="E1109" s="64"/>
      <c r="F1109" s="274" t="s">
        <v>9823</v>
      </c>
      <c r="G1109" s="64"/>
      <c r="H1109" s="64"/>
      <c r="I1109" s="177"/>
      <c r="J1109" s="64"/>
      <c r="K1109" s="64"/>
      <c r="L1109" s="62"/>
      <c r="M1109" s="223"/>
      <c r="N1109" s="43"/>
      <c r="O1109" s="43"/>
      <c r="P1109" s="43"/>
      <c r="Q1109" s="43"/>
      <c r="R1109" s="43"/>
      <c r="S1109" s="43"/>
      <c r="T1109" s="79"/>
      <c r="AT1109" s="25" t="s">
        <v>506</v>
      </c>
      <c r="AU1109" s="25" t="s">
        <v>80</v>
      </c>
    </row>
    <row r="1110" spans="2:65" s="1" customFormat="1" ht="16.5" customHeight="1">
      <c r="B1110" s="42"/>
      <c r="C1110" s="209" t="s">
        <v>3759</v>
      </c>
      <c r="D1110" s="209" t="s">
        <v>498</v>
      </c>
      <c r="E1110" s="210" t="s">
        <v>9962</v>
      </c>
      <c r="F1110" s="211" t="s">
        <v>9963</v>
      </c>
      <c r="G1110" s="212" t="s">
        <v>2537</v>
      </c>
      <c r="H1110" s="213">
        <v>2</v>
      </c>
      <c r="I1110" s="214"/>
      <c r="J1110" s="215">
        <f>ROUND(I1110*H1110,2)</f>
        <v>0</v>
      </c>
      <c r="K1110" s="211" t="s">
        <v>23</v>
      </c>
      <c r="L1110" s="62"/>
      <c r="M1110" s="216" t="s">
        <v>23</v>
      </c>
      <c r="N1110" s="217" t="s">
        <v>44</v>
      </c>
      <c r="O1110" s="43"/>
      <c r="P1110" s="218">
        <f>O1110*H1110</f>
        <v>0</v>
      </c>
      <c r="Q1110" s="218">
        <v>7</v>
      </c>
      <c r="R1110" s="218">
        <f>Q1110*H1110</f>
        <v>14</v>
      </c>
      <c r="S1110" s="218">
        <v>0</v>
      </c>
      <c r="T1110" s="219">
        <f>S1110*H1110</f>
        <v>0</v>
      </c>
      <c r="AR1110" s="25" t="s">
        <v>502</v>
      </c>
      <c r="AT1110" s="25" t="s">
        <v>498</v>
      </c>
      <c r="AU1110" s="25" t="s">
        <v>80</v>
      </c>
      <c r="AY1110" s="25" t="s">
        <v>492</v>
      </c>
      <c r="BE1110" s="220">
        <f>IF(N1110="základní",J1110,0)</f>
        <v>0</v>
      </c>
      <c r="BF1110" s="220">
        <f>IF(N1110="snížená",J1110,0)</f>
        <v>0</v>
      </c>
      <c r="BG1110" s="220">
        <f>IF(N1110="zákl. přenesená",J1110,0)</f>
        <v>0</v>
      </c>
      <c r="BH1110" s="220">
        <f>IF(N1110="sníž. přenesená",J1110,0)</f>
        <v>0</v>
      </c>
      <c r="BI1110" s="220">
        <f>IF(N1110="nulová",J1110,0)</f>
        <v>0</v>
      </c>
      <c r="BJ1110" s="25" t="s">
        <v>80</v>
      </c>
      <c r="BK1110" s="220">
        <f>ROUND(I1110*H1110,2)</f>
        <v>0</v>
      </c>
      <c r="BL1110" s="25" t="s">
        <v>502</v>
      </c>
      <c r="BM1110" s="25" t="s">
        <v>5822</v>
      </c>
    </row>
    <row r="1111" spans="2:65" s="1" customFormat="1">
      <c r="B1111" s="42"/>
      <c r="C1111" s="64"/>
      <c r="D1111" s="221" t="s">
        <v>506</v>
      </c>
      <c r="E1111" s="64"/>
      <c r="F1111" s="222" t="s">
        <v>9963</v>
      </c>
      <c r="G1111" s="64"/>
      <c r="H1111" s="64"/>
      <c r="I1111" s="177"/>
      <c r="J1111" s="64"/>
      <c r="K1111" s="64"/>
      <c r="L1111" s="62"/>
      <c r="M1111" s="223"/>
      <c r="N1111" s="43"/>
      <c r="O1111" s="43"/>
      <c r="P1111" s="43"/>
      <c r="Q1111" s="43"/>
      <c r="R1111" s="43"/>
      <c r="S1111" s="43"/>
      <c r="T1111" s="79"/>
      <c r="AT1111" s="25" t="s">
        <v>506</v>
      </c>
      <c r="AU1111" s="25" t="s">
        <v>80</v>
      </c>
    </row>
    <row r="1112" spans="2:65" s="1" customFormat="1" ht="24">
      <c r="B1112" s="42"/>
      <c r="C1112" s="64"/>
      <c r="D1112" s="227" t="s">
        <v>2254</v>
      </c>
      <c r="E1112" s="64"/>
      <c r="F1112" s="273" t="s">
        <v>9800</v>
      </c>
      <c r="G1112" s="64"/>
      <c r="H1112" s="64"/>
      <c r="I1112" s="177"/>
      <c r="J1112" s="64"/>
      <c r="K1112" s="64"/>
      <c r="L1112" s="62"/>
      <c r="M1112" s="223"/>
      <c r="N1112" s="43"/>
      <c r="O1112" s="43"/>
      <c r="P1112" s="43"/>
      <c r="Q1112" s="43"/>
      <c r="R1112" s="43"/>
      <c r="S1112" s="43"/>
      <c r="T1112" s="79"/>
      <c r="AT1112" s="25" t="s">
        <v>2254</v>
      </c>
      <c r="AU1112" s="25" t="s">
        <v>80</v>
      </c>
    </row>
    <row r="1113" spans="2:65" s="1" customFormat="1" ht="16.5" customHeight="1">
      <c r="B1113" s="42"/>
      <c r="C1113" s="209" t="s">
        <v>3764</v>
      </c>
      <c r="D1113" s="209" t="s">
        <v>498</v>
      </c>
      <c r="E1113" s="210" t="s">
        <v>9626</v>
      </c>
      <c r="F1113" s="211" t="s">
        <v>9627</v>
      </c>
      <c r="G1113" s="212" t="s">
        <v>2537</v>
      </c>
      <c r="H1113" s="213">
        <v>1</v>
      </c>
      <c r="I1113" s="214"/>
      <c r="J1113" s="215">
        <f>ROUND(I1113*H1113,2)</f>
        <v>0</v>
      </c>
      <c r="K1113" s="211" t="s">
        <v>23</v>
      </c>
      <c r="L1113" s="62"/>
      <c r="M1113" s="216" t="s">
        <v>23</v>
      </c>
      <c r="N1113" s="217" t="s">
        <v>44</v>
      </c>
      <c r="O1113" s="43"/>
      <c r="P1113" s="218">
        <f>O1113*H1113</f>
        <v>0</v>
      </c>
      <c r="Q1113" s="218">
        <v>0</v>
      </c>
      <c r="R1113" s="218">
        <f>Q1113*H1113</f>
        <v>0</v>
      </c>
      <c r="S1113" s="218">
        <v>0</v>
      </c>
      <c r="T1113" s="219">
        <f>S1113*H1113</f>
        <v>0</v>
      </c>
      <c r="AR1113" s="25" t="s">
        <v>502</v>
      </c>
      <c r="AT1113" s="25" t="s">
        <v>498</v>
      </c>
      <c r="AU1113" s="25" t="s">
        <v>80</v>
      </c>
      <c r="AY1113" s="25" t="s">
        <v>492</v>
      </c>
      <c r="BE1113" s="220">
        <f>IF(N1113="základní",J1113,0)</f>
        <v>0</v>
      </c>
      <c r="BF1113" s="220">
        <f>IF(N1113="snížená",J1113,0)</f>
        <v>0</v>
      </c>
      <c r="BG1113" s="220">
        <f>IF(N1113="zákl. přenesená",J1113,0)</f>
        <v>0</v>
      </c>
      <c r="BH1113" s="220">
        <f>IF(N1113="sníž. přenesená",J1113,0)</f>
        <v>0</v>
      </c>
      <c r="BI1113" s="220">
        <f>IF(N1113="nulová",J1113,0)</f>
        <v>0</v>
      </c>
      <c r="BJ1113" s="25" t="s">
        <v>80</v>
      </c>
      <c r="BK1113" s="220">
        <f>ROUND(I1113*H1113,2)</f>
        <v>0</v>
      </c>
      <c r="BL1113" s="25" t="s">
        <v>502</v>
      </c>
      <c r="BM1113" s="25" t="s">
        <v>5830</v>
      </c>
    </row>
    <row r="1114" spans="2:65" s="1" customFormat="1">
      <c r="B1114" s="42"/>
      <c r="C1114" s="64"/>
      <c r="D1114" s="227" t="s">
        <v>506</v>
      </c>
      <c r="E1114" s="64"/>
      <c r="F1114" s="274" t="s">
        <v>9628</v>
      </c>
      <c r="G1114" s="64"/>
      <c r="H1114" s="64"/>
      <c r="I1114" s="177"/>
      <c r="J1114" s="64"/>
      <c r="K1114" s="64"/>
      <c r="L1114" s="62"/>
      <c r="M1114" s="223"/>
      <c r="N1114" s="43"/>
      <c r="O1114" s="43"/>
      <c r="P1114" s="43"/>
      <c r="Q1114" s="43"/>
      <c r="R1114" s="43"/>
      <c r="S1114" s="43"/>
      <c r="T1114" s="79"/>
      <c r="AT1114" s="25" t="s">
        <v>506</v>
      </c>
      <c r="AU1114" s="25" t="s">
        <v>80</v>
      </c>
    </row>
    <row r="1115" spans="2:65" s="1" customFormat="1" ht="16.5" customHeight="1">
      <c r="B1115" s="42"/>
      <c r="C1115" s="209" t="s">
        <v>3769</v>
      </c>
      <c r="D1115" s="209" t="s">
        <v>498</v>
      </c>
      <c r="E1115" s="210" t="s">
        <v>9999</v>
      </c>
      <c r="F1115" s="211" t="s">
        <v>10000</v>
      </c>
      <c r="G1115" s="212" t="s">
        <v>2537</v>
      </c>
      <c r="H1115" s="213">
        <v>4</v>
      </c>
      <c r="I1115" s="214"/>
      <c r="J1115" s="215">
        <f>ROUND(I1115*H1115,2)</f>
        <v>0</v>
      </c>
      <c r="K1115" s="211" t="s">
        <v>23</v>
      </c>
      <c r="L1115" s="62"/>
      <c r="M1115" s="216" t="s">
        <v>23</v>
      </c>
      <c r="N1115" s="217" t="s">
        <v>44</v>
      </c>
      <c r="O1115" s="43"/>
      <c r="P1115" s="218">
        <f>O1115*H1115</f>
        <v>0</v>
      </c>
      <c r="Q1115" s="218">
        <v>2</v>
      </c>
      <c r="R1115" s="218">
        <f>Q1115*H1115</f>
        <v>8</v>
      </c>
      <c r="S1115" s="218">
        <v>0</v>
      </c>
      <c r="T1115" s="219">
        <f>S1115*H1115</f>
        <v>0</v>
      </c>
      <c r="AR1115" s="25" t="s">
        <v>502</v>
      </c>
      <c r="AT1115" s="25" t="s">
        <v>498</v>
      </c>
      <c r="AU1115" s="25" t="s">
        <v>80</v>
      </c>
      <c r="AY1115" s="25" t="s">
        <v>492</v>
      </c>
      <c r="BE1115" s="220">
        <f>IF(N1115="základní",J1115,0)</f>
        <v>0</v>
      </c>
      <c r="BF1115" s="220">
        <f>IF(N1115="snížená",J1115,0)</f>
        <v>0</v>
      </c>
      <c r="BG1115" s="220">
        <f>IF(N1115="zákl. přenesená",J1115,0)</f>
        <v>0</v>
      </c>
      <c r="BH1115" s="220">
        <f>IF(N1115="sníž. přenesená",J1115,0)</f>
        <v>0</v>
      </c>
      <c r="BI1115" s="220">
        <f>IF(N1115="nulová",J1115,0)</f>
        <v>0</v>
      </c>
      <c r="BJ1115" s="25" t="s">
        <v>80</v>
      </c>
      <c r="BK1115" s="220">
        <f>ROUND(I1115*H1115,2)</f>
        <v>0</v>
      </c>
      <c r="BL1115" s="25" t="s">
        <v>502</v>
      </c>
      <c r="BM1115" s="25" t="s">
        <v>5838</v>
      </c>
    </row>
    <row r="1116" spans="2:65" s="1" customFormat="1">
      <c r="B1116" s="42"/>
      <c r="C1116" s="64"/>
      <c r="D1116" s="227" t="s">
        <v>506</v>
      </c>
      <c r="E1116" s="64"/>
      <c r="F1116" s="274" t="s">
        <v>10001</v>
      </c>
      <c r="G1116" s="64"/>
      <c r="H1116" s="64"/>
      <c r="I1116" s="177"/>
      <c r="J1116" s="64"/>
      <c r="K1116" s="64"/>
      <c r="L1116" s="62"/>
      <c r="M1116" s="223"/>
      <c r="N1116" s="43"/>
      <c r="O1116" s="43"/>
      <c r="P1116" s="43"/>
      <c r="Q1116" s="43"/>
      <c r="R1116" s="43"/>
      <c r="S1116" s="43"/>
      <c r="T1116" s="79"/>
      <c r="AT1116" s="25" t="s">
        <v>506</v>
      </c>
      <c r="AU1116" s="25" t="s">
        <v>80</v>
      </c>
    </row>
    <row r="1117" spans="2:65" s="1" customFormat="1" ht="16.5" customHeight="1">
      <c r="B1117" s="42"/>
      <c r="C1117" s="209" t="s">
        <v>3774</v>
      </c>
      <c r="D1117" s="209" t="s">
        <v>498</v>
      </c>
      <c r="E1117" s="210" t="s">
        <v>10064</v>
      </c>
      <c r="F1117" s="211" t="s">
        <v>9687</v>
      </c>
      <c r="G1117" s="212" t="s">
        <v>9577</v>
      </c>
      <c r="H1117" s="213">
        <v>8</v>
      </c>
      <c r="I1117" s="214"/>
      <c r="J1117" s="215">
        <f>ROUND(I1117*H1117,2)</f>
        <v>0</v>
      </c>
      <c r="K1117" s="211" t="s">
        <v>23</v>
      </c>
      <c r="L1117" s="62"/>
      <c r="M1117" s="216" t="s">
        <v>23</v>
      </c>
      <c r="N1117" s="217" t="s">
        <v>44</v>
      </c>
      <c r="O1117" s="43"/>
      <c r="P1117" s="218">
        <f>O1117*H1117</f>
        <v>0</v>
      </c>
      <c r="Q1117" s="218">
        <v>4.2</v>
      </c>
      <c r="R1117" s="218">
        <f>Q1117*H1117</f>
        <v>33.6</v>
      </c>
      <c r="S1117" s="218">
        <v>0</v>
      </c>
      <c r="T1117" s="219">
        <f>S1117*H1117</f>
        <v>0</v>
      </c>
      <c r="AR1117" s="25" t="s">
        <v>502</v>
      </c>
      <c r="AT1117" s="25" t="s">
        <v>498</v>
      </c>
      <c r="AU1117" s="25" t="s">
        <v>80</v>
      </c>
      <c r="AY1117" s="25" t="s">
        <v>492</v>
      </c>
      <c r="BE1117" s="220">
        <f>IF(N1117="základní",J1117,0)</f>
        <v>0</v>
      </c>
      <c r="BF1117" s="220">
        <f>IF(N1117="snížená",J1117,0)</f>
        <v>0</v>
      </c>
      <c r="BG1117" s="220">
        <f>IF(N1117="zákl. přenesená",J1117,0)</f>
        <v>0</v>
      </c>
      <c r="BH1117" s="220">
        <f>IF(N1117="sníž. přenesená",J1117,0)</f>
        <v>0</v>
      </c>
      <c r="BI1117" s="220">
        <f>IF(N1117="nulová",J1117,0)</f>
        <v>0</v>
      </c>
      <c r="BJ1117" s="25" t="s">
        <v>80</v>
      </c>
      <c r="BK1117" s="220">
        <f>ROUND(I1117*H1117,2)</f>
        <v>0</v>
      </c>
      <c r="BL1117" s="25" t="s">
        <v>502</v>
      </c>
      <c r="BM1117" s="25" t="s">
        <v>5846</v>
      </c>
    </row>
    <row r="1118" spans="2:65" s="1" customFormat="1">
      <c r="B1118" s="42"/>
      <c r="C1118" s="64"/>
      <c r="D1118" s="227" t="s">
        <v>506</v>
      </c>
      <c r="E1118" s="64"/>
      <c r="F1118" s="274" t="s">
        <v>9688</v>
      </c>
      <c r="G1118" s="64"/>
      <c r="H1118" s="64"/>
      <c r="I1118" s="177"/>
      <c r="J1118" s="64"/>
      <c r="K1118" s="64"/>
      <c r="L1118" s="62"/>
      <c r="M1118" s="223"/>
      <c r="N1118" s="43"/>
      <c r="O1118" s="43"/>
      <c r="P1118" s="43"/>
      <c r="Q1118" s="43"/>
      <c r="R1118" s="43"/>
      <c r="S1118" s="43"/>
      <c r="T1118" s="79"/>
      <c r="AT1118" s="25" t="s">
        <v>506</v>
      </c>
      <c r="AU1118" s="25" t="s">
        <v>80</v>
      </c>
    </row>
    <row r="1119" spans="2:65" s="1" customFormat="1" ht="16.5" customHeight="1">
      <c r="B1119" s="42"/>
      <c r="C1119" s="209" t="s">
        <v>3779</v>
      </c>
      <c r="D1119" s="209" t="s">
        <v>498</v>
      </c>
      <c r="E1119" s="210" t="s">
        <v>10090</v>
      </c>
      <c r="F1119" s="211" t="s">
        <v>10060</v>
      </c>
      <c r="G1119" s="212" t="s">
        <v>9577</v>
      </c>
      <c r="H1119" s="213">
        <v>3</v>
      </c>
      <c r="I1119" s="214"/>
      <c r="J1119" s="215">
        <f>ROUND(I1119*H1119,2)</f>
        <v>0</v>
      </c>
      <c r="K1119" s="211" t="s">
        <v>23</v>
      </c>
      <c r="L1119" s="62"/>
      <c r="M1119" s="216" t="s">
        <v>23</v>
      </c>
      <c r="N1119" s="217" t="s">
        <v>44</v>
      </c>
      <c r="O1119" s="43"/>
      <c r="P1119" s="218">
        <f>O1119*H1119</f>
        <v>0</v>
      </c>
      <c r="Q1119" s="218">
        <v>2.7</v>
      </c>
      <c r="R1119" s="218">
        <f>Q1119*H1119</f>
        <v>8.1000000000000014</v>
      </c>
      <c r="S1119" s="218">
        <v>0</v>
      </c>
      <c r="T1119" s="219">
        <f>S1119*H1119</f>
        <v>0</v>
      </c>
      <c r="AR1119" s="25" t="s">
        <v>502</v>
      </c>
      <c r="AT1119" s="25" t="s">
        <v>498</v>
      </c>
      <c r="AU1119" s="25" t="s">
        <v>80</v>
      </c>
      <c r="AY1119" s="25" t="s">
        <v>492</v>
      </c>
      <c r="BE1119" s="220">
        <f>IF(N1119="základní",J1119,0)</f>
        <v>0</v>
      </c>
      <c r="BF1119" s="220">
        <f>IF(N1119="snížená",J1119,0)</f>
        <v>0</v>
      </c>
      <c r="BG1119" s="220">
        <f>IF(N1119="zákl. přenesená",J1119,0)</f>
        <v>0</v>
      </c>
      <c r="BH1119" s="220">
        <f>IF(N1119="sníž. přenesená",J1119,0)</f>
        <v>0</v>
      </c>
      <c r="BI1119" s="220">
        <f>IF(N1119="nulová",J1119,0)</f>
        <v>0</v>
      </c>
      <c r="BJ1119" s="25" t="s">
        <v>80</v>
      </c>
      <c r="BK1119" s="220">
        <f>ROUND(I1119*H1119,2)</f>
        <v>0</v>
      </c>
      <c r="BL1119" s="25" t="s">
        <v>502</v>
      </c>
      <c r="BM1119" s="25" t="s">
        <v>5854</v>
      </c>
    </row>
    <row r="1120" spans="2:65" s="1" customFormat="1">
      <c r="B1120" s="42"/>
      <c r="C1120" s="64"/>
      <c r="D1120" s="227" t="s">
        <v>506</v>
      </c>
      <c r="E1120" s="64"/>
      <c r="F1120" s="274" t="s">
        <v>10061</v>
      </c>
      <c r="G1120" s="64"/>
      <c r="H1120" s="64"/>
      <c r="I1120" s="177"/>
      <c r="J1120" s="64"/>
      <c r="K1120" s="64"/>
      <c r="L1120" s="62"/>
      <c r="M1120" s="223"/>
      <c r="N1120" s="43"/>
      <c r="O1120" s="43"/>
      <c r="P1120" s="43"/>
      <c r="Q1120" s="43"/>
      <c r="R1120" s="43"/>
      <c r="S1120" s="43"/>
      <c r="T1120" s="79"/>
      <c r="AT1120" s="25" t="s">
        <v>506</v>
      </c>
      <c r="AU1120" s="25" t="s">
        <v>80</v>
      </c>
    </row>
    <row r="1121" spans="2:65" s="1" customFormat="1" ht="16.5" customHeight="1">
      <c r="B1121" s="42"/>
      <c r="C1121" s="209" t="s">
        <v>1739</v>
      </c>
      <c r="D1121" s="209" t="s">
        <v>498</v>
      </c>
      <c r="E1121" s="210" t="s">
        <v>10105</v>
      </c>
      <c r="F1121" s="211" t="s">
        <v>10106</v>
      </c>
      <c r="G1121" s="212" t="s">
        <v>9577</v>
      </c>
      <c r="H1121" s="213">
        <v>3</v>
      </c>
      <c r="I1121" s="214"/>
      <c r="J1121" s="215">
        <f>ROUND(I1121*H1121,2)</f>
        <v>0</v>
      </c>
      <c r="K1121" s="211" t="s">
        <v>23</v>
      </c>
      <c r="L1121" s="62"/>
      <c r="M1121" s="216" t="s">
        <v>23</v>
      </c>
      <c r="N1121" s="217" t="s">
        <v>44</v>
      </c>
      <c r="O1121" s="43"/>
      <c r="P1121" s="218">
        <f>O1121*H1121</f>
        <v>0</v>
      </c>
      <c r="Q1121" s="218">
        <v>43</v>
      </c>
      <c r="R1121" s="218">
        <f>Q1121*H1121</f>
        <v>129</v>
      </c>
      <c r="S1121" s="218">
        <v>0</v>
      </c>
      <c r="T1121" s="219">
        <f>S1121*H1121</f>
        <v>0</v>
      </c>
      <c r="AR1121" s="25" t="s">
        <v>502</v>
      </c>
      <c r="AT1121" s="25" t="s">
        <v>498</v>
      </c>
      <c r="AU1121" s="25" t="s">
        <v>80</v>
      </c>
      <c r="AY1121" s="25" t="s">
        <v>492</v>
      </c>
      <c r="BE1121" s="220">
        <f>IF(N1121="základní",J1121,0)</f>
        <v>0</v>
      </c>
      <c r="BF1121" s="220">
        <f>IF(N1121="snížená",J1121,0)</f>
        <v>0</v>
      </c>
      <c r="BG1121" s="220">
        <f>IF(N1121="zákl. přenesená",J1121,0)</f>
        <v>0</v>
      </c>
      <c r="BH1121" s="220">
        <f>IF(N1121="sníž. přenesená",J1121,0)</f>
        <v>0</v>
      </c>
      <c r="BI1121" s="220">
        <f>IF(N1121="nulová",J1121,0)</f>
        <v>0</v>
      </c>
      <c r="BJ1121" s="25" t="s">
        <v>80</v>
      </c>
      <c r="BK1121" s="220">
        <f>ROUND(I1121*H1121,2)</f>
        <v>0</v>
      </c>
      <c r="BL1121" s="25" t="s">
        <v>502</v>
      </c>
      <c r="BM1121" s="25" t="s">
        <v>5862</v>
      </c>
    </row>
    <row r="1122" spans="2:65" s="1" customFormat="1">
      <c r="B1122" s="42"/>
      <c r="C1122" s="64"/>
      <c r="D1122" s="227" t="s">
        <v>506</v>
      </c>
      <c r="E1122" s="64"/>
      <c r="F1122" s="274" t="s">
        <v>10106</v>
      </c>
      <c r="G1122" s="64"/>
      <c r="H1122" s="64"/>
      <c r="I1122" s="177"/>
      <c r="J1122" s="64"/>
      <c r="K1122" s="64"/>
      <c r="L1122" s="62"/>
      <c r="M1122" s="223"/>
      <c r="N1122" s="43"/>
      <c r="O1122" s="43"/>
      <c r="P1122" s="43"/>
      <c r="Q1122" s="43"/>
      <c r="R1122" s="43"/>
      <c r="S1122" s="43"/>
      <c r="T1122" s="79"/>
      <c r="AT1122" s="25" t="s">
        <v>506</v>
      </c>
      <c r="AU1122" s="25" t="s">
        <v>80</v>
      </c>
    </row>
    <row r="1123" spans="2:65" s="1" customFormat="1" ht="16.5" customHeight="1">
      <c r="B1123" s="42"/>
      <c r="C1123" s="209" t="s">
        <v>3788</v>
      </c>
      <c r="D1123" s="209" t="s">
        <v>498</v>
      </c>
      <c r="E1123" s="210" t="s">
        <v>9586</v>
      </c>
      <c r="F1123" s="211" t="s">
        <v>9587</v>
      </c>
      <c r="G1123" s="212" t="s">
        <v>9577</v>
      </c>
      <c r="H1123" s="213">
        <v>68</v>
      </c>
      <c r="I1123" s="214"/>
      <c r="J1123" s="215">
        <f>ROUND(I1123*H1123,2)</f>
        <v>0</v>
      </c>
      <c r="K1123" s="211" t="s">
        <v>23</v>
      </c>
      <c r="L1123" s="62"/>
      <c r="M1123" s="216" t="s">
        <v>23</v>
      </c>
      <c r="N1123" s="217" t="s">
        <v>44</v>
      </c>
      <c r="O1123" s="43"/>
      <c r="P1123" s="218">
        <f>O1123*H1123</f>
        <v>0</v>
      </c>
      <c r="Q1123" s="218">
        <v>33</v>
      </c>
      <c r="R1123" s="218">
        <f>Q1123*H1123</f>
        <v>2244</v>
      </c>
      <c r="S1123" s="218">
        <v>0</v>
      </c>
      <c r="T1123" s="219">
        <f>S1123*H1123</f>
        <v>0</v>
      </c>
      <c r="AR1123" s="25" t="s">
        <v>502</v>
      </c>
      <c r="AT1123" s="25" t="s">
        <v>498</v>
      </c>
      <c r="AU1123" s="25" t="s">
        <v>80</v>
      </c>
      <c r="AY1123" s="25" t="s">
        <v>492</v>
      </c>
      <c r="BE1123" s="220">
        <f>IF(N1123="základní",J1123,0)</f>
        <v>0</v>
      </c>
      <c r="BF1123" s="220">
        <f>IF(N1123="snížená",J1123,0)</f>
        <v>0</v>
      </c>
      <c r="BG1123" s="220">
        <f>IF(N1123="zákl. přenesená",J1123,0)</f>
        <v>0</v>
      </c>
      <c r="BH1123" s="220">
        <f>IF(N1123="sníž. přenesená",J1123,0)</f>
        <v>0</v>
      </c>
      <c r="BI1123" s="220">
        <f>IF(N1123="nulová",J1123,0)</f>
        <v>0</v>
      </c>
      <c r="BJ1123" s="25" t="s">
        <v>80</v>
      </c>
      <c r="BK1123" s="220">
        <f>ROUND(I1123*H1123,2)</f>
        <v>0</v>
      </c>
      <c r="BL1123" s="25" t="s">
        <v>502</v>
      </c>
      <c r="BM1123" s="25" t="s">
        <v>5870</v>
      </c>
    </row>
    <row r="1124" spans="2:65" s="1" customFormat="1">
      <c r="B1124" s="42"/>
      <c r="C1124" s="64"/>
      <c r="D1124" s="227" t="s">
        <v>506</v>
      </c>
      <c r="E1124" s="64"/>
      <c r="F1124" s="274" t="s">
        <v>9587</v>
      </c>
      <c r="G1124" s="64"/>
      <c r="H1124" s="64"/>
      <c r="I1124" s="177"/>
      <c r="J1124" s="64"/>
      <c r="K1124" s="64"/>
      <c r="L1124" s="62"/>
      <c r="M1124" s="223"/>
      <c r="N1124" s="43"/>
      <c r="O1124" s="43"/>
      <c r="P1124" s="43"/>
      <c r="Q1124" s="43"/>
      <c r="R1124" s="43"/>
      <c r="S1124" s="43"/>
      <c r="T1124" s="79"/>
      <c r="AT1124" s="25" t="s">
        <v>506</v>
      </c>
      <c r="AU1124" s="25" t="s">
        <v>80</v>
      </c>
    </row>
    <row r="1125" spans="2:65" s="1" customFormat="1" ht="16.5" customHeight="1">
      <c r="B1125" s="42"/>
      <c r="C1125" s="209" t="s">
        <v>3792</v>
      </c>
      <c r="D1125" s="209" t="s">
        <v>498</v>
      </c>
      <c r="E1125" s="210" t="s">
        <v>9838</v>
      </c>
      <c r="F1125" s="211" t="s">
        <v>9839</v>
      </c>
      <c r="G1125" s="212" t="s">
        <v>9577</v>
      </c>
      <c r="H1125" s="213">
        <v>32</v>
      </c>
      <c r="I1125" s="214"/>
      <c r="J1125" s="215">
        <f>ROUND(I1125*H1125,2)</f>
        <v>0</v>
      </c>
      <c r="K1125" s="211" t="s">
        <v>23</v>
      </c>
      <c r="L1125" s="62"/>
      <c r="M1125" s="216" t="s">
        <v>23</v>
      </c>
      <c r="N1125" s="217" t="s">
        <v>44</v>
      </c>
      <c r="O1125" s="43"/>
      <c r="P1125" s="218">
        <f>O1125*H1125</f>
        <v>0</v>
      </c>
      <c r="Q1125" s="218">
        <v>14</v>
      </c>
      <c r="R1125" s="218">
        <f>Q1125*H1125</f>
        <v>448</v>
      </c>
      <c r="S1125" s="218">
        <v>0</v>
      </c>
      <c r="T1125" s="219">
        <f>S1125*H1125</f>
        <v>0</v>
      </c>
      <c r="AR1125" s="25" t="s">
        <v>502</v>
      </c>
      <c r="AT1125" s="25" t="s">
        <v>498</v>
      </c>
      <c r="AU1125" s="25" t="s">
        <v>80</v>
      </c>
      <c r="AY1125" s="25" t="s">
        <v>492</v>
      </c>
      <c r="BE1125" s="220">
        <f>IF(N1125="základní",J1125,0)</f>
        <v>0</v>
      </c>
      <c r="BF1125" s="220">
        <f>IF(N1125="snížená",J1125,0)</f>
        <v>0</v>
      </c>
      <c r="BG1125" s="220">
        <f>IF(N1125="zákl. přenesená",J1125,0)</f>
        <v>0</v>
      </c>
      <c r="BH1125" s="220">
        <f>IF(N1125="sníž. přenesená",J1125,0)</f>
        <v>0</v>
      </c>
      <c r="BI1125" s="220">
        <f>IF(N1125="nulová",J1125,0)</f>
        <v>0</v>
      </c>
      <c r="BJ1125" s="25" t="s">
        <v>80</v>
      </c>
      <c r="BK1125" s="220">
        <f>ROUND(I1125*H1125,2)</f>
        <v>0</v>
      </c>
      <c r="BL1125" s="25" t="s">
        <v>502</v>
      </c>
      <c r="BM1125" s="25" t="s">
        <v>5878</v>
      </c>
    </row>
    <row r="1126" spans="2:65" s="1" customFormat="1">
      <c r="B1126" s="42"/>
      <c r="C1126" s="64"/>
      <c r="D1126" s="221" t="s">
        <v>506</v>
      </c>
      <c r="E1126" s="64"/>
      <c r="F1126" s="222" t="s">
        <v>9839</v>
      </c>
      <c r="G1126" s="64"/>
      <c r="H1126" s="64"/>
      <c r="I1126" s="177"/>
      <c r="J1126" s="64"/>
      <c r="K1126" s="64"/>
      <c r="L1126" s="62"/>
      <c r="M1126" s="223"/>
      <c r="N1126" s="43"/>
      <c r="O1126" s="43"/>
      <c r="P1126" s="43"/>
      <c r="Q1126" s="43"/>
      <c r="R1126" s="43"/>
      <c r="S1126" s="43"/>
      <c r="T1126" s="79"/>
      <c r="AT1126" s="25" t="s">
        <v>506</v>
      </c>
      <c r="AU1126" s="25" t="s">
        <v>80</v>
      </c>
    </row>
    <row r="1127" spans="2:65" s="11" customFormat="1" ht="37.35" customHeight="1">
      <c r="B1127" s="192"/>
      <c r="C1127" s="193"/>
      <c r="D1127" s="194" t="s">
        <v>72</v>
      </c>
      <c r="E1127" s="195" t="s">
        <v>5551</v>
      </c>
      <c r="F1127" s="195" t="s">
        <v>10109</v>
      </c>
      <c r="G1127" s="193"/>
      <c r="H1127" s="193"/>
      <c r="I1127" s="196"/>
      <c r="J1127" s="197">
        <f>BK1127</f>
        <v>0</v>
      </c>
      <c r="K1127" s="193"/>
      <c r="L1127" s="198"/>
      <c r="M1127" s="199"/>
      <c r="N1127" s="200"/>
      <c r="O1127" s="200"/>
      <c r="P1127" s="201">
        <f>P1128</f>
        <v>0</v>
      </c>
      <c r="Q1127" s="200"/>
      <c r="R1127" s="201">
        <f>R1128</f>
        <v>124</v>
      </c>
      <c r="S1127" s="200"/>
      <c r="T1127" s="202">
        <f>T1128</f>
        <v>0</v>
      </c>
      <c r="AR1127" s="203" t="s">
        <v>80</v>
      </c>
      <c r="AT1127" s="204" t="s">
        <v>72</v>
      </c>
      <c r="AU1127" s="204" t="s">
        <v>73</v>
      </c>
      <c r="AY1127" s="203" t="s">
        <v>492</v>
      </c>
      <c r="BK1127" s="205">
        <f>BK1128</f>
        <v>0</v>
      </c>
    </row>
    <row r="1128" spans="2:65" s="11" customFormat="1" ht="19.95" customHeight="1">
      <c r="B1128" s="192"/>
      <c r="C1128" s="193"/>
      <c r="D1128" s="206" t="s">
        <v>72</v>
      </c>
      <c r="E1128" s="207" t="s">
        <v>5556</v>
      </c>
      <c r="F1128" s="207" t="s">
        <v>10110</v>
      </c>
      <c r="G1128" s="193"/>
      <c r="H1128" s="193"/>
      <c r="I1128" s="196"/>
      <c r="J1128" s="208">
        <f>BK1128</f>
        <v>0</v>
      </c>
      <c r="K1128" s="193"/>
      <c r="L1128" s="198"/>
      <c r="M1128" s="199"/>
      <c r="N1128" s="200"/>
      <c r="O1128" s="200"/>
      <c r="P1128" s="201">
        <f>SUM(P1129:P1138)</f>
        <v>0</v>
      </c>
      <c r="Q1128" s="200"/>
      <c r="R1128" s="201">
        <f>SUM(R1129:R1138)</f>
        <v>124</v>
      </c>
      <c r="S1128" s="200"/>
      <c r="T1128" s="202">
        <f>SUM(T1129:T1138)</f>
        <v>0</v>
      </c>
      <c r="AR1128" s="203" t="s">
        <v>80</v>
      </c>
      <c r="AT1128" s="204" t="s">
        <v>72</v>
      </c>
      <c r="AU1128" s="204" t="s">
        <v>80</v>
      </c>
      <c r="AY1128" s="203" t="s">
        <v>492</v>
      </c>
      <c r="BK1128" s="205">
        <f>SUM(BK1129:BK1138)</f>
        <v>0</v>
      </c>
    </row>
    <row r="1129" spans="2:65" s="1" customFormat="1" ht="16.5" customHeight="1">
      <c r="B1129" s="42"/>
      <c r="C1129" s="209" t="s">
        <v>3799</v>
      </c>
      <c r="D1129" s="209" t="s">
        <v>498</v>
      </c>
      <c r="E1129" s="210" t="s">
        <v>10111</v>
      </c>
      <c r="F1129" s="211" t="s">
        <v>9768</v>
      </c>
      <c r="G1129" s="212" t="s">
        <v>2537</v>
      </c>
      <c r="H1129" s="213">
        <v>2</v>
      </c>
      <c r="I1129" s="214"/>
      <c r="J1129" s="215">
        <f>ROUND(I1129*H1129,2)</f>
        <v>0</v>
      </c>
      <c r="K1129" s="211" t="s">
        <v>23</v>
      </c>
      <c r="L1129" s="62"/>
      <c r="M1129" s="216" t="s">
        <v>23</v>
      </c>
      <c r="N1129" s="217" t="s">
        <v>44</v>
      </c>
      <c r="O1129" s="43"/>
      <c r="P1129" s="218">
        <f>O1129*H1129</f>
        <v>0</v>
      </c>
      <c r="Q1129" s="218">
        <v>32</v>
      </c>
      <c r="R1129" s="218">
        <f>Q1129*H1129</f>
        <v>64</v>
      </c>
      <c r="S1129" s="218">
        <v>0</v>
      </c>
      <c r="T1129" s="219">
        <f>S1129*H1129</f>
        <v>0</v>
      </c>
      <c r="AR1129" s="25" t="s">
        <v>502</v>
      </c>
      <c r="AT1129" s="25" t="s">
        <v>498</v>
      </c>
      <c r="AU1129" s="25" t="s">
        <v>82</v>
      </c>
      <c r="AY1129" s="25" t="s">
        <v>492</v>
      </c>
      <c r="BE1129" s="220">
        <f>IF(N1129="základní",J1129,0)</f>
        <v>0</v>
      </c>
      <c r="BF1129" s="220">
        <f>IF(N1129="snížená",J1129,0)</f>
        <v>0</v>
      </c>
      <c r="BG1129" s="220">
        <f>IF(N1129="zákl. přenesená",J1129,0)</f>
        <v>0</v>
      </c>
      <c r="BH1129" s="220">
        <f>IF(N1129="sníž. přenesená",J1129,0)</f>
        <v>0</v>
      </c>
      <c r="BI1129" s="220">
        <f>IF(N1129="nulová",J1129,0)</f>
        <v>0</v>
      </c>
      <c r="BJ1129" s="25" t="s">
        <v>80</v>
      </c>
      <c r="BK1129" s="220">
        <f>ROUND(I1129*H1129,2)</f>
        <v>0</v>
      </c>
      <c r="BL1129" s="25" t="s">
        <v>502</v>
      </c>
      <c r="BM1129" s="25" t="s">
        <v>5886</v>
      </c>
    </row>
    <row r="1130" spans="2:65" s="1" customFormat="1">
      <c r="B1130" s="42"/>
      <c r="C1130" s="64"/>
      <c r="D1130" s="221" t="s">
        <v>506</v>
      </c>
      <c r="E1130" s="64"/>
      <c r="F1130" s="222" t="s">
        <v>9768</v>
      </c>
      <c r="G1130" s="64"/>
      <c r="H1130" s="64"/>
      <c r="I1130" s="177"/>
      <c r="J1130" s="64"/>
      <c r="K1130" s="64"/>
      <c r="L1130" s="62"/>
      <c r="M1130" s="223"/>
      <c r="N1130" s="43"/>
      <c r="O1130" s="43"/>
      <c r="P1130" s="43"/>
      <c r="Q1130" s="43"/>
      <c r="R1130" s="43"/>
      <c r="S1130" s="43"/>
      <c r="T1130" s="79"/>
      <c r="AT1130" s="25" t="s">
        <v>506</v>
      </c>
      <c r="AU1130" s="25" t="s">
        <v>82</v>
      </c>
    </row>
    <row r="1131" spans="2:65" s="1" customFormat="1" ht="36">
      <c r="B1131" s="42"/>
      <c r="C1131" s="64"/>
      <c r="D1131" s="227" t="s">
        <v>2254</v>
      </c>
      <c r="E1131" s="64"/>
      <c r="F1131" s="273" t="s">
        <v>10112</v>
      </c>
      <c r="G1131" s="64"/>
      <c r="H1131" s="64"/>
      <c r="I1131" s="177"/>
      <c r="J1131" s="64"/>
      <c r="K1131" s="64"/>
      <c r="L1131" s="62"/>
      <c r="M1131" s="223"/>
      <c r="N1131" s="43"/>
      <c r="O1131" s="43"/>
      <c r="P1131" s="43"/>
      <c r="Q1131" s="43"/>
      <c r="R1131" s="43"/>
      <c r="S1131" s="43"/>
      <c r="T1131" s="79"/>
      <c r="AT1131" s="25" t="s">
        <v>2254</v>
      </c>
      <c r="AU1131" s="25" t="s">
        <v>82</v>
      </c>
    </row>
    <row r="1132" spans="2:65" s="1" customFormat="1" ht="16.5" customHeight="1">
      <c r="B1132" s="42"/>
      <c r="C1132" s="209" t="s">
        <v>3811</v>
      </c>
      <c r="D1132" s="209" t="s">
        <v>498</v>
      </c>
      <c r="E1132" s="210" t="s">
        <v>10113</v>
      </c>
      <c r="F1132" s="211" t="s">
        <v>10114</v>
      </c>
      <c r="G1132" s="212" t="s">
        <v>2537</v>
      </c>
      <c r="H1132" s="213">
        <v>2</v>
      </c>
      <c r="I1132" s="214"/>
      <c r="J1132" s="215">
        <f>ROUND(I1132*H1132,2)</f>
        <v>0</v>
      </c>
      <c r="K1132" s="211" t="s">
        <v>23</v>
      </c>
      <c r="L1132" s="62"/>
      <c r="M1132" s="216" t="s">
        <v>23</v>
      </c>
      <c r="N1132" s="217" t="s">
        <v>44</v>
      </c>
      <c r="O1132" s="43"/>
      <c r="P1132" s="218">
        <f>O1132*H1132</f>
        <v>0</v>
      </c>
      <c r="Q1132" s="218">
        <v>10</v>
      </c>
      <c r="R1132" s="218">
        <f>Q1132*H1132</f>
        <v>20</v>
      </c>
      <c r="S1132" s="218">
        <v>0</v>
      </c>
      <c r="T1132" s="219">
        <f>S1132*H1132</f>
        <v>0</v>
      </c>
      <c r="AR1132" s="25" t="s">
        <v>502</v>
      </c>
      <c r="AT1132" s="25" t="s">
        <v>498</v>
      </c>
      <c r="AU1132" s="25" t="s">
        <v>82</v>
      </c>
      <c r="AY1132" s="25" t="s">
        <v>492</v>
      </c>
      <c r="BE1132" s="220">
        <f>IF(N1132="základní",J1132,0)</f>
        <v>0</v>
      </c>
      <c r="BF1132" s="220">
        <f>IF(N1132="snížená",J1132,0)</f>
        <v>0</v>
      </c>
      <c r="BG1132" s="220">
        <f>IF(N1132="zákl. přenesená",J1132,0)</f>
        <v>0</v>
      </c>
      <c r="BH1132" s="220">
        <f>IF(N1132="sníž. přenesená",J1132,0)</f>
        <v>0</v>
      </c>
      <c r="BI1132" s="220">
        <f>IF(N1132="nulová",J1132,0)</f>
        <v>0</v>
      </c>
      <c r="BJ1132" s="25" t="s">
        <v>80</v>
      </c>
      <c r="BK1132" s="220">
        <f>ROUND(I1132*H1132,2)</f>
        <v>0</v>
      </c>
      <c r="BL1132" s="25" t="s">
        <v>502</v>
      </c>
      <c r="BM1132" s="25" t="s">
        <v>5894</v>
      </c>
    </row>
    <row r="1133" spans="2:65" s="1" customFormat="1">
      <c r="B1133" s="42"/>
      <c r="C1133" s="64"/>
      <c r="D1133" s="221" t="s">
        <v>506</v>
      </c>
      <c r="E1133" s="64"/>
      <c r="F1133" s="222" t="s">
        <v>10115</v>
      </c>
      <c r="G1133" s="64"/>
      <c r="H1133" s="64"/>
      <c r="I1133" s="177"/>
      <c r="J1133" s="64"/>
      <c r="K1133" s="64"/>
      <c r="L1133" s="62"/>
      <c r="M1133" s="223"/>
      <c r="N1133" s="43"/>
      <c r="O1133" s="43"/>
      <c r="P1133" s="43"/>
      <c r="Q1133" s="43"/>
      <c r="R1133" s="43"/>
      <c r="S1133" s="43"/>
      <c r="T1133" s="79"/>
      <c r="AT1133" s="25" t="s">
        <v>506</v>
      </c>
      <c r="AU1133" s="25" t="s">
        <v>82</v>
      </c>
    </row>
    <row r="1134" spans="2:65" s="1" customFormat="1" ht="24">
      <c r="B1134" s="42"/>
      <c r="C1134" s="64"/>
      <c r="D1134" s="227" t="s">
        <v>2254</v>
      </c>
      <c r="E1134" s="64"/>
      <c r="F1134" s="273" t="s">
        <v>10116</v>
      </c>
      <c r="G1134" s="64"/>
      <c r="H1134" s="64"/>
      <c r="I1134" s="177"/>
      <c r="J1134" s="64"/>
      <c r="K1134" s="64"/>
      <c r="L1134" s="62"/>
      <c r="M1134" s="223"/>
      <c r="N1134" s="43"/>
      <c r="O1134" s="43"/>
      <c r="P1134" s="43"/>
      <c r="Q1134" s="43"/>
      <c r="R1134" s="43"/>
      <c r="S1134" s="43"/>
      <c r="T1134" s="79"/>
      <c r="AT1134" s="25" t="s">
        <v>2254</v>
      </c>
      <c r="AU1134" s="25" t="s">
        <v>82</v>
      </c>
    </row>
    <row r="1135" spans="2:65" s="1" customFormat="1" ht="16.5" customHeight="1">
      <c r="B1135" s="42"/>
      <c r="C1135" s="209" t="s">
        <v>3817</v>
      </c>
      <c r="D1135" s="209" t="s">
        <v>498</v>
      </c>
      <c r="E1135" s="210" t="s">
        <v>10117</v>
      </c>
      <c r="F1135" s="211" t="s">
        <v>10118</v>
      </c>
      <c r="G1135" s="212" t="s">
        <v>9577</v>
      </c>
      <c r="H1135" s="213">
        <v>40</v>
      </c>
      <c r="I1135" s="214"/>
      <c r="J1135" s="215">
        <f>ROUND(I1135*H1135,2)</f>
        <v>0</v>
      </c>
      <c r="K1135" s="211" t="s">
        <v>23</v>
      </c>
      <c r="L1135" s="62"/>
      <c r="M1135" s="216" t="s">
        <v>23</v>
      </c>
      <c r="N1135" s="217" t="s">
        <v>44</v>
      </c>
      <c r="O1135" s="43"/>
      <c r="P1135" s="218">
        <f>O1135*H1135</f>
        <v>0</v>
      </c>
      <c r="Q1135" s="218">
        <v>1</v>
      </c>
      <c r="R1135" s="218">
        <f>Q1135*H1135</f>
        <v>40</v>
      </c>
      <c r="S1135" s="218">
        <v>0</v>
      </c>
      <c r="T1135" s="219">
        <f>S1135*H1135</f>
        <v>0</v>
      </c>
      <c r="AR1135" s="25" t="s">
        <v>502</v>
      </c>
      <c r="AT1135" s="25" t="s">
        <v>498</v>
      </c>
      <c r="AU1135" s="25" t="s">
        <v>82</v>
      </c>
      <c r="AY1135" s="25" t="s">
        <v>492</v>
      </c>
      <c r="BE1135" s="220">
        <f>IF(N1135="základní",J1135,0)</f>
        <v>0</v>
      </c>
      <c r="BF1135" s="220">
        <f>IF(N1135="snížená",J1135,0)</f>
        <v>0</v>
      </c>
      <c r="BG1135" s="220">
        <f>IF(N1135="zákl. přenesená",J1135,0)</f>
        <v>0</v>
      </c>
      <c r="BH1135" s="220">
        <f>IF(N1135="sníž. přenesená",J1135,0)</f>
        <v>0</v>
      </c>
      <c r="BI1135" s="220">
        <f>IF(N1135="nulová",J1135,0)</f>
        <v>0</v>
      </c>
      <c r="BJ1135" s="25" t="s">
        <v>80</v>
      </c>
      <c r="BK1135" s="220">
        <f>ROUND(I1135*H1135,2)</f>
        <v>0</v>
      </c>
      <c r="BL1135" s="25" t="s">
        <v>502</v>
      </c>
      <c r="BM1135" s="25" t="s">
        <v>5902</v>
      </c>
    </row>
    <row r="1136" spans="2:65" s="1" customFormat="1">
      <c r="B1136" s="42"/>
      <c r="C1136" s="64"/>
      <c r="D1136" s="227" t="s">
        <v>506</v>
      </c>
      <c r="E1136" s="64"/>
      <c r="F1136" s="274" t="s">
        <v>10118</v>
      </c>
      <c r="G1136" s="64"/>
      <c r="H1136" s="64"/>
      <c r="I1136" s="177"/>
      <c r="J1136" s="64"/>
      <c r="K1136" s="64"/>
      <c r="L1136" s="62"/>
      <c r="M1136" s="223"/>
      <c r="N1136" s="43"/>
      <c r="O1136" s="43"/>
      <c r="P1136" s="43"/>
      <c r="Q1136" s="43"/>
      <c r="R1136" s="43"/>
      <c r="S1136" s="43"/>
      <c r="T1136" s="79"/>
      <c r="AT1136" s="25" t="s">
        <v>506</v>
      </c>
      <c r="AU1136" s="25" t="s">
        <v>82</v>
      </c>
    </row>
    <row r="1137" spans="2:65" s="1" customFormat="1" ht="16.5" customHeight="1">
      <c r="B1137" s="42"/>
      <c r="C1137" s="209" t="s">
        <v>3823</v>
      </c>
      <c r="D1137" s="209" t="s">
        <v>498</v>
      </c>
      <c r="E1137" s="210" t="s">
        <v>10119</v>
      </c>
      <c r="F1137" s="211" t="s">
        <v>10120</v>
      </c>
      <c r="G1137" s="212" t="s">
        <v>2537</v>
      </c>
      <c r="H1137" s="213">
        <v>2</v>
      </c>
      <c r="I1137" s="214"/>
      <c r="J1137" s="215">
        <f>ROUND(I1137*H1137,2)</f>
        <v>0</v>
      </c>
      <c r="K1137" s="211" t="s">
        <v>23</v>
      </c>
      <c r="L1137" s="62"/>
      <c r="M1137" s="216" t="s">
        <v>23</v>
      </c>
      <c r="N1137" s="217" t="s">
        <v>44</v>
      </c>
      <c r="O1137" s="43"/>
      <c r="P1137" s="218">
        <f>O1137*H1137</f>
        <v>0</v>
      </c>
      <c r="Q1137" s="218">
        <v>0</v>
      </c>
      <c r="R1137" s="218">
        <f>Q1137*H1137</f>
        <v>0</v>
      </c>
      <c r="S1137" s="218">
        <v>0</v>
      </c>
      <c r="T1137" s="219">
        <f>S1137*H1137</f>
        <v>0</v>
      </c>
      <c r="AR1137" s="25" t="s">
        <v>502</v>
      </c>
      <c r="AT1137" s="25" t="s">
        <v>498</v>
      </c>
      <c r="AU1137" s="25" t="s">
        <v>82</v>
      </c>
      <c r="AY1137" s="25" t="s">
        <v>492</v>
      </c>
      <c r="BE1137" s="220">
        <f>IF(N1137="základní",J1137,0)</f>
        <v>0</v>
      </c>
      <c r="BF1137" s="220">
        <f>IF(N1137="snížená",J1137,0)</f>
        <v>0</v>
      </c>
      <c r="BG1137" s="220">
        <f>IF(N1137="zákl. přenesená",J1137,0)</f>
        <v>0</v>
      </c>
      <c r="BH1137" s="220">
        <f>IF(N1137="sníž. přenesená",J1137,0)</f>
        <v>0</v>
      </c>
      <c r="BI1137" s="220">
        <f>IF(N1137="nulová",J1137,0)</f>
        <v>0</v>
      </c>
      <c r="BJ1137" s="25" t="s">
        <v>80</v>
      </c>
      <c r="BK1137" s="220">
        <f>ROUND(I1137*H1137,2)</f>
        <v>0</v>
      </c>
      <c r="BL1137" s="25" t="s">
        <v>502</v>
      </c>
      <c r="BM1137" s="25" t="s">
        <v>5911</v>
      </c>
    </row>
    <row r="1138" spans="2:65" s="1" customFormat="1">
      <c r="B1138" s="42"/>
      <c r="C1138" s="64"/>
      <c r="D1138" s="221" t="s">
        <v>506</v>
      </c>
      <c r="E1138" s="64"/>
      <c r="F1138" s="222" t="s">
        <v>10121</v>
      </c>
      <c r="G1138" s="64"/>
      <c r="H1138" s="64"/>
      <c r="I1138" s="177"/>
      <c r="J1138" s="64"/>
      <c r="K1138" s="64"/>
      <c r="L1138" s="62"/>
      <c r="M1138" s="223"/>
      <c r="N1138" s="43"/>
      <c r="O1138" s="43"/>
      <c r="P1138" s="43"/>
      <c r="Q1138" s="43"/>
      <c r="R1138" s="43"/>
      <c r="S1138" s="43"/>
      <c r="T1138" s="79"/>
      <c r="AT1138" s="25" t="s">
        <v>506</v>
      </c>
      <c r="AU1138" s="25" t="s">
        <v>82</v>
      </c>
    </row>
    <row r="1139" spans="2:65" s="11" customFormat="1" ht="37.35" customHeight="1">
      <c r="B1139" s="192"/>
      <c r="C1139" s="193"/>
      <c r="D1139" s="206" t="s">
        <v>72</v>
      </c>
      <c r="E1139" s="290" t="s">
        <v>5149</v>
      </c>
      <c r="F1139" s="290" t="s">
        <v>10122</v>
      </c>
      <c r="G1139" s="193"/>
      <c r="H1139" s="193"/>
      <c r="I1139" s="196"/>
      <c r="J1139" s="291">
        <f>BK1139</f>
        <v>0</v>
      </c>
      <c r="K1139" s="193"/>
      <c r="L1139" s="198"/>
      <c r="M1139" s="199"/>
      <c r="N1139" s="200"/>
      <c r="O1139" s="200"/>
      <c r="P1139" s="201">
        <f>SUM(P1140:P1192)</f>
        <v>0</v>
      </c>
      <c r="Q1139" s="200"/>
      <c r="R1139" s="201">
        <f>SUM(R1140:R1192)</f>
        <v>4116.6000000000004</v>
      </c>
      <c r="S1139" s="200"/>
      <c r="T1139" s="202">
        <f>SUM(T1140:T1192)</f>
        <v>0</v>
      </c>
      <c r="AR1139" s="203" t="s">
        <v>80</v>
      </c>
      <c r="AT1139" s="204" t="s">
        <v>72</v>
      </c>
      <c r="AU1139" s="204" t="s">
        <v>73</v>
      </c>
      <c r="AY1139" s="203" t="s">
        <v>492</v>
      </c>
      <c r="BK1139" s="205">
        <f>SUM(BK1140:BK1192)</f>
        <v>0</v>
      </c>
    </row>
    <row r="1140" spans="2:65" s="1" customFormat="1" ht="16.5" customHeight="1">
      <c r="B1140" s="42"/>
      <c r="C1140" s="209" t="s">
        <v>3829</v>
      </c>
      <c r="D1140" s="209" t="s">
        <v>498</v>
      </c>
      <c r="E1140" s="210" t="s">
        <v>10123</v>
      </c>
      <c r="F1140" s="211" t="s">
        <v>9562</v>
      </c>
      <c r="G1140" s="212" t="s">
        <v>2537</v>
      </c>
      <c r="H1140" s="213">
        <v>1</v>
      </c>
      <c r="I1140" s="214"/>
      <c r="J1140" s="215">
        <f>ROUND(I1140*H1140,2)</f>
        <v>0</v>
      </c>
      <c r="K1140" s="211" t="s">
        <v>23</v>
      </c>
      <c r="L1140" s="62"/>
      <c r="M1140" s="216" t="s">
        <v>23</v>
      </c>
      <c r="N1140" s="217" t="s">
        <v>44</v>
      </c>
      <c r="O1140" s="43"/>
      <c r="P1140" s="218">
        <f>O1140*H1140</f>
        <v>0</v>
      </c>
      <c r="Q1140" s="218">
        <v>1275</v>
      </c>
      <c r="R1140" s="218">
        <f>Q1140*H1140</f>
        <v>1275</v>
      </c>
      <c r="S1140" s="218">
        <v>0</v>
      </c>
      <c r="T1140" s="219">
        <f>S1140*H1140</f>
        <v>0</v>
      </c>
      <c r="AR1140" s="25" t="s">
        <v>502</v>
      </c>
      <c r="AT1140" s="25" t="s">
        <v>498</v>
      </c>
      <c r="AU1140" s="25" t="s">
        <v>80</v>
      </c>
      <c r="AY1140" s="25" t="s">
        <v>492</v>
      </c>
      <c r="BE1140" s="220">
        <f>IF(N1140="základní",J1140,0)</f>
        <v>0</v>
      </c>
      <c r="BF1140" s="220">
        <f>IF(N1140="snížená",J1140,0)</f>
        <v>0</v>
      </c>
      <c r="BG1140" s="220">
        <f>IF(N1140="zákl. přenesená",J1140,0)</f>
        <v>0</v>
      </c>
      <c r="BH1140" s="220">
        <f>IF(N1140="sníž. přenesená",J1140,0)</f>
        <v>0</v>
      </c>
      <c r="BI1140" s="220">
        <f>IF(N1140="nulová",J1140,0)</f>
        <v>0</v>
      </c>
      <c r="BJ1140" s="25" t="s">
        <v>80</v>
      </c>
      <c r="BK1140" s="220">
        <f>ROUND(I1140*H1140,2)</f>
        <v>0</v>
      </c>
      <c r="BL1140" s="25" t="s">
        <v>502</v>
      </c>
      <c r="BM1140" s="25" t="s">
        <v>5919</v>
      </c>
    </row>
    <row r="1141" spans="2:65" s="1" customFormat="1">
      <c r="B1141" s="42"/>
      <c r="C1141" s="64"/>
      <c r="D1141" s="221" t="s">
        <v>506</v>
      </c>
      <c r="E1141" s="64"/>
      <c r="F1141" s="222" t="s">
        <v>9562</v>
      </c>
      <c r="G1141" s="64"/>
      <c r="H1141" s="64"/>
      <c r="I1141" s="177"/>
      <c r="J1141" s="64"/>
      <c r="K1141" s="64"/>
      <c r="L1141" s="62"/>
      <c r="M1141" s="223"/>
      <c r="N1141" s="43"/>
      <c r="O1141" s="43"/>
      <c r="P1141" s="43"/>
      <c r="Q1141" s="43"/>
      <c r="R1141" s="43"/>
      <c r="S1141" s="43"/>
      <c r="T1141" s="79"/>
      <c r="AT1141" s="25" t="s">
        <v>506</v>
      </c>
      <c r="AU1141" s="25" t="s">
        <v>80</v>
      </c>
    </row>
    <row r="1142" spans="2:65" s="1" customFormat="1" ht="24">
      <c r="B1142" s="42"/>
      <c r="C1142" s="64"/>
      <c r="D1142" s="227" t="s">
        <v>2254</v>
      </c>
      <c r="E1142" s="64"/>
      <c r="F1142" s="273" t="s">
        <v>9563</v>
      </c>
      <c r="G1142" s="64"/>
      <c r="H1142" s="64"/>
      <c r="I1142" s="177"/>
      <c r="J1142" s="64"/>
      <c r="K1142" s="64"/>
      <c r="L1142" s="62"/>
      <c r="M1142" s="223"/>
      <c r="N1142" s="43"/>
      <c r="O1142" s="43"/>
      <c r="P1142" s="43"/>
      <c r="Q1142" s="43"/>
      <c r="R1142" s="43"/>
      <c r="S1142" s="43"/>
      <c r="T1142" s="79"/>
      <c r="AT1142" s="25" t="s">
        <v>2254</v>
      </c>
      <c r="AU1142" s="25" t="s">
        <v>80</v>
      </c>
    </row>
    <row r="1143" spans="2:65" s="1" customFormat="1" ht="16.5" customHeight="1">
      <c r="B1143" s="42"/>
      <c r="C1143" s="209" t="s">
        <v>3840</v>
      </c>
      <c r="D1143" s="209" t="s">
        <v>498</v>
      </c>
      <c r="E1143" s="210" t="s">
        <v>10013</v>
      </c>
      <c r="F1143" s="211" t="s">
        <v>9768</v>
      </c>
      <c r="G1143" s="212" t="s">
        <v>2537</v>
      </c>
      <c r="H1143" s="213">
        <v>2</v>
      </c>
      <c r="I1143" s="214"/>
      <c r="J1143" s="215">
        <f>ROUND(I1143*H1143,2)</f>
        <v>0</v>
      </c>
      <c r="K1143" s="211" t="s">
        <v>23</v>
      </c>
      <c r="L1143" s="62"/>
      <c r="M1143" s="216" t="s">
        <v>23</v>
      </c>
      <c r="N1143" s="217" t="s">
        <v>44</v>
      </c>
      <c r="O1143" s="43"/>
      <c r="P1143" s="218">
        <f>O1143*H1143</f>
        <v>0</v>
      </c>
      <c r="Q1143" s="218">
        <v>96</v>
      </c>
      <c r="R1143" s="218">
        <f>Q1143*H1143</f>
        <v>192</v>
      </c>
      <c r="S1143" s="218">
        <v>0</v>
      </c>
      <c r="T1143" s="219">
        <f>S1143*H1143</f>
        <v>0</v>
      </c>
      <c r="AR1143" s="25" t="s">
        <v>502</v>
      </c>
      <c r="AT1143" s="25" t="s">
        <v>498</v>
      </c>
      <c r="AU1143" s="25" t="s">
        <v>80</v>
      </c>
      <c r="AY1143" s="25" t="s">
        <v>492</v>
      </c>
      <c r="BE1143" s="220">
        <f>IF(N1143="základní",J1143,0)</f>
        <v>0</v>
      </c>
      <c r="BF1143" s="220">
        <f>IF(N1143="snížená",J1143,0)</f>
        <v>0</v>
      </c>
      <c r="BG1143" s="220">
        <f>IF(N1143="zákl. přenesená",J1143,0)</f>
        <v>0</v>
      </c>
      <c r="BH1143" s="220">
        <f>IF(N1143="sníž. přenesená",J1143,0)</f>
        <v>0</v>
      </c>
      <c r="BI1143" s="220">
        <f>IF(N1143="nulová",J1143,0)</f>
        <v>0</v>
      </c>
      <c r="BJ1143" s="25" t="s">
        <v>80</v>
      </c>
      <c r="BK1143" s="220">
        <f>ROUND(I1143*H1143,2)</f>
        <v>0</v>
      </c>
      <c r="BL1143" s="25" t="s">
        <v>502</v>
      </c>
      <c r="BM1143" s="25" t="s">
        <v>5929</v>
      </c>
    </row>
    <row r="1144" spans="2:65" s="1" customFormat="1">
      <c r="B1144" s="42"/>
      <c r="C1144" s="64"/>
      <c r="D1144" s="221" t="s">
        <v>506</v>
      </c>
      <c r="E1144" s="64"/>
      <c r="F1144" s="222" t="s">
        <v>9768</v>
      </c>
      <c r="G1144" s="64"/>
      <c r="H1144" s="64"/>
      <c r="I1144" s="177"/>
      <c r="J1144" s="64"/>
      <c r="K1144" s="64"/>
      <c r="L1144" s="62"/>
      <c r="M1144" s="223"/>
      <c r="N1144" s="43"/>
      <c r="O1144" s="43"/>
      <c r="P1144" s="43"/>
      <c r="Q1144" s="43"/>
      <c r="R1144" s="43"/>
      <c r="S1144" s="43"/>
      <c r="T1144" s="79"/>
      <c r="AT1144" s="25" t="s">
        <v>506</v>
      </c>
      <c r="AU1144" s="25" t="s">
        <v>80</v>
      </c>
    </row>
    <row r="1145" spans="2:65" s="1" customFormat="1" ht="36">
      <c r="B1145" s="42"/>
      <c r="C1145" s="64"/>
      <c r="D1145" s="227" t="s">
        <v>2254</v>
      </c>
      <c r="E1145" s="64"/>
      <c r="F1145" s="273" t="s">
        <v>9795</v>
      </c>
      <c r="G1145" s="64"/>
      <c r="H1145" s="64"/>
      <c r="I1145" s="177"/>
      <c r="J1145" s="64"/>
      <c r="K1145" s="64"/>
      <c r="L1145" s="62"/>
      <c r="M1145" s="223"/>
      <c r="N1145" s="43"/>
      <c r="O1145" s="43"/>
      <c r="P1145" s="43"/>
      <c r="Q1145" s="43"/>
      <c r="R1145" s="43"/>
      <c r="S1145" s="43"/>
      <c r="T1145" s="79"/>
      <c r="AT1145" s="25" t="s">
        <v>2254</v>
      </c>
      <c r="AU1145" s="25" t="s">
        <v>80</v>
      </c>
    </row>
    <row r="1146" spans="2:65" s="1" customFormat="1" ht="16.5" customHeight="1">
      <c r="B1146" s="42"/>
      <c r="C1146" s="209" t="s">
        <v>3847</v>
      </c>
      <c r="D1146" s="209" t="s">
        <v>498</v>
      </c>
      <c r="E1146" s="210" t="s">
        <v>9770</v>
      </c>
      <c r="F1146" s="211" t="s">
        <v>9771</v>
      </c>
      <c r="G1146" s="212" t="s">
        <v>2537</v>
      </c>
      <c r="H1146" s="213">
        <v>2</v>
      </c>
      <c r="I1146" s="214"/>
      <c r="J1146" s="215">
        <f>ROUND(I1146*H1146,2)</f>
        <v>0</v>
      </c>
      <c r="K1146" s="211" t="s">
        <v>23</v>
      </c>
      <c r="L1146" s="62"/>
      <c r="M1146" s="216" t="s">
        <v>23</v>
      </c>
      <c r="N1146" s="217" t="s">
        <v>44</v>
      </c>
      <c r="O1146" s="43"/>
      <c r="P1146" s="218">
        <f>O1146*H1146</f>
        <v>0</v>
      </c>
      <c r="Q1146" s="218">
        <v>0</v>
      </c>
      <c r="R1146" s="218">
        <f>Q1146*H1146</f>
        <v>0</v>
      </c>
      <c r="S1146" s="218">
        <v>0</v>
      </c>
      <c r="T1146" s="219">
        <f>S1146*H1146</f>
        <v>0</v>
      </c>
      <c r="AR1146" s="25" t="s">
        <v>502</v>
      </c>
      <c r="AT1146" s="25" t="s">
        <v>498</v>
      </c>
      <c r="AU1146" s="25" t="s">
        <v>80</v>
      </c>
      <c r="AY1146" s="25" t="s">
        <v>492</v>
      </c>
      <c r="BE1146" s="220">
        <f>IF(N1146="základní",J1146,0)</f>
        <v>0</v>
      </c>
      <c r="BF1146" s="220">
        <f>IF(N1146="snížená",J1146,0)</f>
        <v>0</v>
      </c>
      <c r="BG1146" s="220">
        <f>IF(N1146="zákl. přenesená",J1146,0)</f>
        <v>0</v>
      </c>
      <c r="BH1146" s="220">
        <f>IF(N1146="sníž. přenesená",J1146,0)</f>
        <v>0</v>
      </c>
      <c r="BI1146" s="220">
        <f>IF(N1146="nulová",J1146,0)</f>
        <v>0</v>
      </c>
      <c r="BJ1146" s="25" t="s">
        <v>80</v>
      </c>
      <c r="BK1146" s="220">
        <f>ROUND(I1146*H1146,2)</f>
        <v>0</v>
      </c>
      <c r="BL1146" s="25" t="s">
        <v>502</v>
      </c>
      <c r="BM1146" s="25" t="s">
        <v>5936</v>
      </c>
    </row>
    <row r="1147" spans="2:65" s="1" customFormat="1">
      <c r="B1147" s="42"/>
      <c r="C1147" s="64"/>
      <c r="D1147" s="221" t="s">
        <v>506</v>
      </c>
      <c r="E1147" s="64"/>
      <c r="F1147" s="222" t="s">
        <v>9771</v>
      </c>
      <c r="G1147" s="64"/>
      <c r="H1147" s="64"/>
      <c r="I1147" s="177"/>
      <c r="J1147" s="64"/>
      <c r="K1147" s="64"/>
      <c r="L1147" s="62"/>
      <c r="M1147" s="223"/>
      <c r="N1147" s="43"/>
      <c r="O1147" s="43"/>
      <c r="P1147" s="43"/>
      <c r="Q1147" s="43"/>
      <c r="R1147" s="43"/>
      <c r="S1147" s="43"/>
      <c r="T1147" s="79"/>
      <c r="AT1147" s="25" t="s">
        <v>506</v>
      </c>
      <c r="AU1147" s="25" t="s">
        <v>80</v>
      </c>
    </row>
    <row r="1148" spans="2:65" s="1" customFormat="1" ht="24">
      <c r="B1148" s="42"/>
      <c r="C1148" s="64"/>
      <c r="D1148" s="227" t="s">
        <v>2254</v>
      </c>
      <c r="E1148" s="64"/>
      <c r="F1148" s="273" t="s">
        <v>9772</v>
      </c>
      <c r="G1148" s="64"/>
      <c r="H1148" s="64"/>
      <c r="I1148" s="177"/>
      <c r="J1148" s="64"/>
      <c r="K1148" s="64"/>
      <c r="L1148" s="62"/>
      <c r="M1148" s="223"/>
      <c r="N1148" s="43"/>
      <c r="O1148" s="43"/>
      <c r="P1148" s="43"/>
      <c r="Q1148" s="43"/>
      <c r="R1148" s="43"/>
      <c r="S1148" s="43"/>
      <c r="T1148" s="79"/>
      <c r="AT1148" s="25" t="s">
        <v>2254</v>
      </c>
      <c r="AU1148" s="25" t="s">
        <v>80</v>
      </c>
    </row>
    <row r="1149" spans="2:65" s="1" customFormat="1" ht="16.5" customHeight="1">
      <c r="B1149" s="42"/>
      <c r="C1149" s="209" t="s">
        <v>3854</v>
      </c>
      <c r="D1149" s="209" t="s">
        <v>498</v>
      </c>
      <c r="E1149" s="210" t="s">
        <v>9773</v>
      </c>
      <c r="F1149" s="211" t="s">
        <v>9774</v>
      </c>
      <c r="G1149" s="212" t="s">
        <v>9577</v>
      </c>
      <c r="H1149" s="213">
        <v>15</v>
      </c>
      <c r="I1149" s="214"/>
      <c r="J1149" s="215">
        <f>ROUND(I1149*H1149,2)</f>
        <v>0</v>
      </c>
      <c r="K1149" s="211" t="s">
        <v>23</v>
      </c>
      <c r="L1149" s="62"/>
      <c r="M1149" s="216" t="s">
        <v>23</v>
      </c>
      <c r="N1149" s="217" t="s">
        <v>44</v>
      </c>
      <c r="O1149" s="43"/>
      <c r="P1149" s="218">
        <f>O1149*H1149</f>
        <v>0</v>
      </c>
      <c r="Q1149" s="218">
        <v>1</v>
      </c>
      <c r="R1149" s="218">
        <f>Q1149*H1149</f>
        <v>15</v>
      </c>
      <c r="S1149" s="218">
        <v>0</v>
      </c>
      <c r="T1149" s="219">
        <f>S1149*H1149</f>
        <v>0</v>
      </c>
      <c r="AR1149" s="25" t="s">
        <v>502</v>
      </c>
      <c r="AT1149" s="25" t="s">
        <v>498</v>
      </c>
      <c r="AU1149" s="25" t="s">
        <v>80</v>
      </c>
      <c r="AY1149" s="25" t="s">
        <v>492</v>
      </c>
      <c r="BE1149" s="220">
        <f>IF(N1149="základní",J1149,0)</f>
        <v>0</v>
      </c>
      <c r="BF1149" s="220">
        <f>IF(N1149="snížená",J1149,0)</f>
        <v>0</v>
      </c>
      <c r="BG1149" s="220">
        <f>IF(N1149="zákl. přenesená",J1149,0)</f>
        <v>0</v>
      </c>
      <c r="BH1149" s="220">
        <f>IF(N1149="sníž. přenesená",J1149,0)</f>
        <v>0</v>
      </c>
      <c r="BI1149" s="220">
        <f>IF(N1149="nulová",J1149,0)</f>
        <v>0</v>
      </c>
      <c r="BJ1149" s="25" t="s">
        <v>80</v>
      </c>
      <c r="BK1149" s="220">
        <f>ROUND(I1149*H1149,2)</f>
        <v>0</v>
      </c>
      <c r="BL1149" s="25" t="s">
        <v>502</v>
      </c>
      <c r="BM1149" s="25" t="s">
        <v>5945</v>
      </c>
    </row>
    <row r="1150" spans="2:65" s="1" customFormat="1">
      <c r="B1150" s="42"/>
      <c r="C1150" s="64"/>
      <c r="D1150" s="227" t="s">
        <v>506</v>
      </c>
      <c r="E1150" s="64"/>
      <c r="F1150" s="274" t="s">
        <v>9774</v>
      </c>
      <c r="G1150" s="64"/>
      <c r="H1150" s="64"/>
      <c r="I1150" s="177"/>
      <c r="J1150" s="64"/>
      <c r="K1150" s="64"/>
      <c r="L1150" s="62"/>
      <c r="M1150" s="223"/>
      <c r="N1150" s="43"/>
      <c r="O1150" s="43"/>
      <c r="P1150" s="43"/>
      <c r="Q1150" s="43"/>
      <c r="R1150" s="43"/>
      <c r="S1150" s="43"/>
      <c r="T1150" s="79"/>
      <c r="AT1150" s="25" t="s">
        <v>506</v>
      </c>
      <c r="AU1150" s="25" t="s">
        <v>80</v>
      </c>
    </row>
    <row r="1151" spans="2:65" s="1" customFormat="1" ht="25.5" customHeight="1">
      <c r="B1151" s="42"/>
      <c r="C1151" s="209" t="s">
        <v>3864</v>
      </c>
      <c r="D1151" s="209" t="s">
        <v>498</v>
      </c>
      <c r="E1151" s="210" t="s">
        <v>9955</v>
      </c>
      <c r="F1151" s="211" t="s">
        <v>9956</v>
      </c>
      <c r="G1151" s="212" t="s">
        <v>2537</v>
      </c>
      <c r="H1151" s="213">
        <v>2</v>
      </c>
      <c r="I1151" s="214"/>
      <c r="J1151" s="215">
        <f>ROUND(I1151*H1151,2)</f>
        <v>0</v>
      </c>
      <c r="K1151" s="211" t="s">
        <v>23</v>
      </c>
      <c r="L1151" s="62"/>
      <c r="M1151" s="216" t="s">
        <v>23</v>
      </c>
      <c r="N1151" s="217" t="s">
        <v>44</v>
      </c>
      <c r="O1151" s="43"/>
      <c r="P1151" s="218">
        <f>O1151*H1151</f>
        <v>0</v>
      </c>
      <c r="Q1151" s="218">
        <v>14</v>
      </c>
      <c r="R1151" s="218">
        <f>Q1151*H1151</f>
        <v>28</v>
      </c>
      <c r="S1151" s="218">
        <v>0</v>
      </c>
      <c r="T1151" s="219">
        <f>S1151*H1151</f>
        <v>0</v>
      </c>
      <c r="AR1151" s="25" t="s">
        <v>502</v>
      </c>
      <c r="AT1151" s="25" t="s">
        <v>498</v>
      </c>
      <c r="AU1151" s="25" t="s">
        <v>80</v>
      </c>
      <c r="AY1151" s="25" t="s">
        <v>492</v>
      </c>
      <c r="BE1151" s="220">
        <f>IF(N1151="základní",J1151,0)</f>
        <v>0</v>
      </c>
      <c r="BF1151" s="220">
        <f>IF(N1151="snížená",J1151,0)</f>
        <v>0</v>
      </c>
      <c r="BG1151" s="220">
        <f>IF(N1151="zákl. přenesená",J1151,0)</f>
        <v>0</v>
      </c>
      <c r="BH1151" s="220">
        <f>IF(N1151="sníž. přenesená",J1151,0)</f>
        <v>0</v>
      </c>
      <c r="BI1151" s="220">
        <f>IF(N1151="nulová",J1151,0)</f>
        <v>0</v>
      </c>
      <c r="BJ1151" s="25" t="s">
        <v>80</v>
      </c>
      <c r="BK1151" s="220">
        <f>ROUND(I1151*H1151,2)</f>
        <v>0</v>
      </c>
      <c r="BL1151" s="25" t="s">
        <v>502</v>
      </c>
      <c r="BM1151" s="25" t="s">
        <v>5956</v>
      </c>
    </row>
    <row r="1152" spans="2:65" s="1" customFormat="1" ht="24">
      <c r="B1152" s="42"/>
      <c r="C1152" s="64"/>
      <c r="D1152" s="227" t="s">
        <v>506</v>
      </c>
      <c r="E1152" s="64"/>
      <c r="F1152" s="274" t="s">
        <v>9956</v>
      </c>
      <c r="G1152" s="64"/>
      <c r="H1152" s="64"/>
      <c r="I1152" s="177"/>
      <c r="J1152" s="64"/>
      <c r="K1152" s="64"/>
      <c r="L1152" s="62"/>
      <c r="M1152" s="223"/>
      <c r="N1152" s="43"/>
      <c r="O1152" s="43"/>
      <c r="P1152" s="43"/>
      <c r="Q1152" s="43"/>
      <c r="R1152" s="43"/>
      <c r="S1152" s="43"/>
      <c r="T1152" s="79"/>
      <c r="AT1152" s="25" t="s">
        <v>506</v>
      </c>
      <c r="AU1152" s="25" t="s">
        <v>80</v>
      </c>
    </row>
    <row r="1153" spans="2:65" s="1" customFormat="1" ht="16.5" customHeight="1">
      <c r="B1153" s="42"/>
      <c r="C1153" s="209" t="s">
        <v>3946</v>
      </c>
      <c r="D1153" s="209" t="s">
        <v>498</v>
      </c>
      <c r="E1153" s="210" t="s">
        <v>9957</v>
      </c>
      <c r="F1153" s="211" t="s">
        <v>9958</v>
      </c>
      <c r="G1153" s="212" t="s">
        <v>2537</v>
      </c>
      <c r="H1153" s="213">
        <v>2</v>
      </c>
      <c r="I1153" s="214"/>
      <c r="J1153" s="215">
        <f>ROUND(I1153*H1153,2)</f>
        <v>0</v>
      </c>
      <c r="K1153" s="211" t="s">
        <v>23</v>
      </c>
      <c r="L1153" s="62"/>
      <c r="M1153" s="216" t="s">
        <v>23</v>
      </c>
      <c r="N1153" s="217" t="s">
        <v>44</v>
      </c>
      <c r="O1153" s="43"/>
      <c r="P1153" s="218">
        <f>O1153*H1153</f>
        <v>0</v>
      </c>
      <c r="Q1153" s="218">
        <v>20</v>
      </c>
      <c r="R1153" s="218">
        <f>Q1153*H1153</f>
        <v>40</v>
      </c>
      <c r="S1153" s="218">
        <v>0</v>
      </c>
      <c r="T1153" s="219">
        <f>S1153*H1153</f>
        <v>0</v>
      </c>
      <c r="AR1153" s="25" t="s">
        <v>502</v>
      </c>
      <c r="AT1153" s="25" t="s">
        <v>498</v>
      </c>
      <c r="AU1153" s="25" t="s">
        <v>80</v>
      </c>
      <c r="AY1153" s="25" t="s">
        <v>492</v>
      </c>
      <c r="BE1153" s="220">
        <f>IF(N1153="základní",J1153,0)</f>
        <v>0</v>
      </c>
      <c r="BF1153" s="220">
        <f>IF(N1153="snížená",J1153,0)</f>
        <v>0</v>
      </c>
      <c r="BG1153" s="220">
        <f>IF(N1153="zákl. přenesená",J1153,0)</f>
        <v>0</v>
      </c>
      <c r="BH1153" s="220">
        <f>IF(N1153="sníž. přenesená",J1153,0)</f>
        <v>0</v>
      </c>
      <c r="BI1153" s="220">
        <f>IF(N1153="nulová",J1153,0)</f>
        <v>0</v>
      </c>
      <c r="BJ1153" s="25" t="s">
        <v>80</v>
      </c>
      <c r="BK1153" s="220">
        <f>ROUND(I1153*H1153,2)</f>
        <v>0</v>
      </c>
      <c r="BL1153" s="25" t="s">
        <v>502</v>
      </c>
      <c r="BM1153" s="25" t="s">
        <v>5965</v>
      </c>
    </row>
    <row r="1154" spans="2:65" s="1" customFormat="1">
      <c r="B1154" s="42"/>
      <c r="C1154" s="64"/>
      <c r="D1154" s="227" t="s">
        <v>506</v>
      </c>
      <c r="E1154" s="64"/>
      <c r="F1154" s="274" t="s">
        <v>9958</v>
      </c>
      <c r="G1154" s="64"/>
      <c r="H1154" s="64"/>
      <c r="I1154" s="177"/>
      <c r="J1154" s="64"/>
      <c r="K1154" s="64"/>
      <c r="L1154" s="62"/>
      <c r="M1154" s="223"/>
      <c r="N1154" s="43"/>
      <c r="O1154" s="43"/>
      <c r="P1154" s="43"/>
      <c r="Q1154" s="43"/>
      <c r="R1154" s="43"/>
      <c r="S1154" s="43"/>
      <c r="T1154" s="79"/>
      <c r="AT1154" s="25" t="s">
        <v>506</v>
      </c>
      <c r="AU1154" s="25" t="s">
        <v>80</v>
      </c>
    </row>
    <row r="1155" spans="2:65" s="1" customFormat="1" ht="25.5" customHeight="1">
      <c r="B1155" s="42"/>
      <c r="C1155" s="209" t="s">
        <v>3956</v>
      </c>
      <c r="D1155" s="209" t="s">
        <v>498</v>
      </c>
      <c r="E1155" s="210" t="s">
        <v>10002</v>
      </c>
      <c r="F1155" s="211" t="s">
        <v>10003</v>
      </c>
      <c r="G1155" s="212" t="s">
        <v>2537</v>
      </c>
      <c r="H1155" s="213">
        <v>2</v>
      </c>
      <c r="I1155" s="214"/>
      <c r="J1155" s="215">
        <f>ROUND(I1155*H1155,2)</f>
        <v>0</v>
      </c>
      <c r="K1155" s="211" t="s">
        <v>23</v>
      </c>
      <c r="L1155" s="62"/>
      <c r="M1155" s="216" t="s">
        <v>23</v>
      </c>
      <c r="N1155" s="217" t="s">
        <v>44</v>
      </c>
      <c r="O1155" s="43"/>
      <c r="P1155" s="218">
        <f>O1155*H1155</f>
        <v>0</v>
      </c>
      <c r="Q1155" s="218">
        <v>17</v>
      </c>
      <c r="R1155" s="218">
        <f>Q1155*H1155</f>
        <v>34</v>
      </c>
      <c r="S1155" s="218">
        <v>0</v>
      </c>
      <c r="T1155" s="219">
        <f>S1155*H1155</f>
        <v>0</v>
      </c>
      <c r="AR1155" s="25" t="s">
        <v>502</v>
      </c>
      <c r="AT1155" s="25" t="s">
        <v>498</v>
      </c>
      <c r="AU1155" s="25" t="s">
        <v>80</v>
      </c>
      <c r="AY1155" s="25" t="s">
        <v>492</v>
      </c>
      <c r="BE1155" s="220">
        <f>IF(N1155="základní",J1155,0)</f>
        <v>0</v>
      </c>
      <c r="BF1155" s="220">
        <f>IF(N1155="snížená",J1155,0)</f>
        <v>0</v>
      </c>
      <c r="BG1155" s="220">
        <f>IF(N1155="zákl. přenesená",J1155,0)</f>
        <v>0</v>
      </c>
      <c r="BH1155" s="220">
        <f>IF(N1155="sníž. přenesená",J1155,0)</f>
        <v>0</v>
      </c>
      <c r="BI1155" s="220">
        <f>IF(N1155="nulová",J1155,0)</f>
        <v>0</v>
      </c>
      <c r="BJ1155" s="25" t="s">
        <v>80</v>
      </c>
      <c r="BK1155" s="220">
        <f>ROUND(I1155*H1155,2)</f>
        <v>0</v>
      </c>
      <c r="BL1155" s="25" t="s">
        <v>502</v>
      </c>
      <c r="BM1155" s="25" t="s">
        <v>5974</v>
      </c>
    </row>
    <row r="1156" spans="2:65" s="1" customFormat="1" ht="24">
      <c r="B1156" s="42"/>
      <c r="C1156" s="64"/>
      <c r="D1156" s="227" t="s">
        <v>506</v>
      </c>
      <c r="E1156" s="64"/>
      <c r="F1156" s="274" t="s">
        <v>10003</v>
      </c>
      <c r="G1156" s="64"/>
      <c r="H1156" s="64"/>
      <c r="I1156" s="177"/>
      <c r="J1156" s="64"/>
      <c r="K1156" s="64"/>
      <c r="L1156" s="62"/>
      <c r="M1156" s="223"/>
      <c r="N1156" s="43"/>
      <c r="O1156" s="43"/>
      <c r="P1156" s="43"/>
      <c r="Q1156" s="43"/>
      <c r="R1156" s="43"/>
      <c r="S1156" s="43"/>
      <c r="T1156" s="79"/>
      <c r="AT1156" s="25" t="s">
        <v>506</v>
      </c>
      <c r="AU1156" s="25" t="s">
        <v>80</v>
      </c>
    </row>
    <row r="1157" spans="2:65" s="1" customFormat="1" ht="16.5" customHeight="1">
      <c r="B1157" s="42"/>
      <c r="C1157" s="209" t="s">
        <v>3962</v>
      </c>
      <c r="D1157" s="209" t="s">
        <v>498</v>
      </c>
      <c r="E1157" s="210" t="s">
        <v>10004</v>
      </c>
      <c r="F1157" s="211" t="s">
        <v>10005</v>
      </c>
      <c r="G1157" s="212" t="s">
        <v>2537</v>
      </c>
      <c r="H1157" s="213">
        <v>2</v>
      </c>
      <c r="I1157" s="214"/>
      <c r="J1157" s="215">
        <f>ROUND(I1157*H1157,2)</f>
        <v>0</v>
      </c>
      <c r="K1157" s="211" t="s">
        <v>23</v>
      </c>
      <c r="L1157" s="62"/>
      <c r="M1157" s="216" t="s">
        <v>23</v>
      </c>
      <c r="N1157" s="217" t="s">
        <v>44</v>
      </c>
      <c r="O1157" s="43"/>
      <c r="P1157" s="218">
        <f>O1157*H1157</f>
        <v>0</v>
      </c>
      <c r="Q1157" s="218">
        <v>29</v>
      </c>
      <c r="R1157" s="218">
        <f>Q1157*H1157</f>
        <v>58</v>
      </c>
      <c r="S1157" s="218">
        <v>0</v>
      </c>
      <c r="T1157" s="219">
        <f>S1157*H1157</f>
        <v>0</v>
      </c>
      <c r="AR1157" s="25" t="s">
        <v>502</v>
      </c>
      <c r="AT1157" s="25" t="s">
        <v>498</v>
      </c>
      <c r="AU1157" s="25" t="s">
        <v>80</v>
      </c>
      <c r="AY1157" s="25" t="s">
        <v>492</v>
      </c>
      <c r="BE1157" s="220">
        <f>IF(N1157="základní",J1157,0)</f>
        <v>0</v>
      </c>
      <c r="BF1157" s="220">
        <f>IF(N1157="snížená",J1157,0)</f>
        <v>0</v>
      </c>
      <c r="BG1157" s="220">
        <f>IF(N1157="zákl. přenesená",J1157,0)</f>
        <v>0</v>
      </c>
      <c r="BH1157" s="220">
        <f>IF(N1157="sníž. přenesená",J1157,0)</f>
        <v>0</v>
      </c>
      <c r="BI1157" s="220">
        <f>IF(N1157="nulová",J1157,0)</f>
        <v>0</v>
      </c>
      <c r="BJ1157" s="25" t="s">
        <v>80</v>
      </c>
      <c r="BK1157" s="220">
        <f>ROUND(I1157*H1157,2)</f>
        <v>0</v>
      </c>
      <c r="BL1157" s="25" t="s">
        <v>502</v>
      </c>
      <c r="BM1157" s="25" t="s">
        <v>5984</v>
      </c>
    </row>
    <row r="1158" spans="2:65" s="1" customFormat="1">
      <c r="B1158" s="42"/>
      <c r="C1158" s="64"/>
      <c r="D1158" s="227" t="s">
        <v>506</v>
      </c>
      <c r="E1158" s="64"/>
      <c r="F1158" s="274" t="s">
        <v>10005</v>
      </c>
      <c r="G1158" s="64"/>
      <c r="H1158" s="64"/>
      <c r="I1158" s="177"/>
      <c r="J1158" s="64"/>
      <c r="K1158" s="64"/>
      <c r="L1158" s="62"/>
      <c r="M1158" s="223"/>
      <c r="N1158" s="43"/>
      <c r="O1158" s="43"/>
      <c r="P1158" s="43"/>
      <c r="Q1158" s="43"/>
      <c r="R1158" s="43"/>
      <c r="S1158" s="43"/>
      <c r="T1158" s="79"/>
      <c r="AT1158" s="25" t="s">
        <v>506</v>
      </c>
      <c r="AU1158" s="25" t="s">
        <v>80</v>
      </c>
    </row>
    <row r="1159" spans="2:65" s="1" customFormat="1" ht="16.5" customHeight="1">
      <c r="B1159" s="42"/>
      <c r="C1159" s="209" t="s">
        <v>3967</v>
      </c>
      <c r="D1159" s="209" t="s">
        <v>498</v>
      </c>
      <c r="E1159" s="210" t="s">
        <v>9974</v>
      </c>
      <c r="F1159" s="211" t="s">
        <v>9975</v>
      </c>
      <c r="G1159" s="212" t="s">
        <v>2537</v>
      </c>
      <c r="H1159" s="213">
        <v>7</v>
      </c>
      <c r="I1159" s="214"/>
      <c r="J1159" s="215">
        <f>ROUND(I1159*H1159,2)</f>
        <v>0</v>
      </c>
      <c r="K1159" s="211" t="s">
        <v>23</v>
      </c>
      <c r="L1159" s="62"/>
      <c r="M1159" s="216" t="s">
        <v>23</v>
      </c>
      <c r="N1159" s="217" t="s">
        <v>44</v>
      </c>
      <c r="O1159" s="43"/>
      <c r="P1159" s="218">
        <f>O1159*H1159</f>
        <v>0</v>
      </c>
      <c r="Q1159" s="218">
        <v>2</v>
      </c>
      <c r="R1159" s="218">
        <f>Q1159*H1159</f>
        <v>14</v>
      </c>
      <c r="S1159" s="218">
        <v>0</v>
      </c>
      <c r="T1159" s="219">
        <f>S1159*H1159</f>
        <v>0</v>
      </c>
      <c r="AR1159" s="25" t="s">
        <v>502</v>
      </c>
      <c r="AT1159" s="25" t="s">
        <v>498</v>
      </c>
      <c r="AU1159" s="25" t="s">
        <v>80</v>
      </c>
      <c r="AY1159" s="25" t="s">
        <v>492</v>
      </c>
      <c r="BE1159" s="220">
        <f>IF(N1159="základní",J1159,0)</f>
        <v>0</v>
      </c>
      <c r="BF1159" s="220">
        <f>IF(N1159="snížená",J1159,0)</f>
        <v>0</v>
      </c>
      <c r="BG1159" s="220">
        <f>IF(N1159="zákl. přenesená",J1159,0)</f>
        <v>0</v>
      </c>
      <c r="BH1159" s="220">
        <f>IF(N1159="sníž. přenesená",J1159,0)</f>
        <v>0</v>
      </c>
      <c r="BI1159" s="220">
        <f>IF(N1159="nulová",J1159,0)</f>
        <v>0</v>
      </c>
      <c r="BJ1159" s="25" t="s">
        <v>80</v>
      </c>
      <c r="BK1159" s="220">
        <f>ROUND(I1159*H1159,2)</f>
        <v>0</v>
      </c>
      <c r="BL1159" s="25" t="s">
        <v>502</v>
      </c>
      <c r="BM1159" s="25" t="s">
        <v>5995</v>
      </c>
    </row>
    <row r="1160" spans="2:65" s="1" customFormat="1">
      <c r="B1160" s="42"/>
      <c r="C1160" s="64"/>
      <c r="D1160" s="227" t="s">
        <v>506</v>
      </c>
      <c r="E1160" s="64"/>
      <c r="F1160" s="274" t="s">
        <v>9975</v>
      </c>
      <c r="G1160" s="64"/>
      <c r="H1160" s="64"/>
      <c r="I1160" s="177"/>
      <c r="J1160" s="64"/>
      <c r="K1160" s="64"/>
      <c r="L1160" s="62"/>
      <c r="M1160" s="223"/>
      <c r="N1160" s="43"/>
      <c r="O1160" s="43"/>
      <c r="P1160" s="43"/>
      <c r="Q1160" s="43"/>
      <c r="R1160" s="43"/>
      <c r="S1160" s="43"/>
      <c r="T1160" s="79"/>
      <c r="AT1160" s="25" t="s">
        <v>506</v>
      </c>
      <c r="AU1160" s="25" t="s">
        <v>80</v>
      </c>
    </row>
    <row r="1161" spans="2:65" s="1" customFormat="1" ht="16.5" customHeight="1">
      <c r="B1161" s="42"/>
      <c r="C1161" s="209" t="s">
        <v>3973</v>
      </c>
      <c r="D1161" s="209" t="s">
        <v>498</v>
      </c>
      <c r="E1161" s="210" t="s">
        <v>9962</v>
      </c>
      <c r="F1161" s="211" t="s">
        <v>9963</v>
      </c>
      <c r="G1161" s="212" t="s">
        <v>2537</v>
      </c>
      <c r="H1161" s="213">
        <v>6</v>
      </c>
      <c r="I1161" s="214"/>
      <c r="J1161" s="215">
        <f>ROUND(I1161*H1161,2)</f>
        <v>0</v>
      </c>
      <c r="K1161" s="211" t="s">
        <v>23</v>
      </c>
      <c r="L1161" s="62"/>
      <c r="M1161" s="216" t="s">
        <v>23</v>
      </c>
      <c r="N1161" s="217" t="s">
        <v>44</v>
      </c>
      <c r="O1161" s="43"/>
      <c r="P1161" s="218">
        <f>O1161*H1161</f>
        <v>0</v>
      </c>
      <c r="Q1161" s="218">
        <v>7</v>
      </c>
      <c r="R1161" s="218">
        <f>Q1161*H1161</f>
        <v>42</v>
      </c>
      <c r="S1161" s="218">
        <v>0</v>
      </c>
      <c r="T1161" s="219">
        <f>S1161*H1161</f>
        <v>0</v>
      </c>
      <c r="AR1161" s="25" t="s">
        <v>502</v>
      </c>
      <c r="AT1161" s="25" t="s">
        <v>498</v>
      </c>
      <c r="AU1161" s="25" t="s">
        <v>80</v>
      </c>
      <c r="AY1161" s="25" t="s">
        <v>492</v>
      </c>
      <c r="BE1161" s="220">
        <f>IF(N1161="základní",J1161,0)</f>
        <v>0</v>
      </c>
      <c r="BF1161" s="220">
        <f>IF(N1161="snížená",J1161,0)</f>
        <v>0</v>
      </c>
      <c r="BG1161" s="220">
        <f>IF(N1161="zákl. přenesená",J1161,0)</f>
        <v>0</v>
      </c>
      <c r="BH1161" s="220">
        <f>IF(N1161="sníž. přenesená",J1161,0)</f>
        <v>0</v>
      </c>
      <c r="BI1161" s="220">
        <f>IF(N1161="nulová",J1161,0)</f>
        <v>0</v>
      </c>
      <c r="BJ1161" s="25" t="s">
        <v>80</v>
      </c>
      <c r="BK1161" s="220">
        <f>ROUND(I1161*H1161,2)</f>
        <v>0</v>
      </c>
      <c r="BL1161" s="25" t="s">
        <v>502</v>
      </c>
      <c r="BM1161" s="25" t="s">
        <v>6003</v>
      </c>
    </row>
    <row r="1162" spans="2:65" s="1" customFormat="1">
      <c r="B1162" s="42"/>
      <c r="C1162" s="64"/>
      <c r="D1162" s="221" t="s">
        <v>506</v>
      </c>
      <c r="E1162" s="64"/>
      <c r="F1162" s="222" t="s">
        <v>9963</v>
      </c>
      <c r="G1162" s="64"/>
      <c r="H1162" s="64"/>
      <c r="I1162" s="177"/>
      <c r="J1162" s="64"/>
      <c r="K1162" s="64"/>
      <c r="L1162" s="62"/>
      <c r="M1162" s="223"/>
      <c r="N1162" s="43"/>
      <c r="O1162" s="43"/>
      <c r="P1162" s="43"/>
      <c r="Q1162" s="43"/>
      <c r="R1162" s="43"/>
      <c r="S1162" s="43"/>
      <c r="T1162" s="79"/>
      <c r="AT1162" s="25" t="s">
        <v>506</v>
      </c>
      <c r="AU1162" s="25" t="s">
        <v>80</v>
      </c>
    </row>
    <row r="1163" spans="2:65" s="1" customFormat="1" ht="24">
      <c r="B1163" s="42"/>
      <c r="C1163" s="64"/>
      <c r="D1163" s="227" t="s">
        <v>2254</v>
      </c>
      <c r="E1163" s="64"/>
      <c r="F1163" s="273" t="s">
        <v>9800</v>
      </c>
      <c r="G1163" s="64"/>
      <c r="H1163" s="64"/>
      <c r="I1163" s="177"/>
      <c r="J1163" s="64"/>
      <c r="K1163" s="64"/>
      <c r="L1163" s="62"/>
      <c r="M1163" s="223"/>
      <c r="N1163" s="43"/>
      <c r="O1163" s="43"/>
      <c r="P1163" s="43"/>
      <c r="Q1163" s="43"/>
      <c r="R1163" s="43"/>
      <c r="S1163" s="43"/>
      <c r="T1163" s="79"/>
      <c r="AT1163" s="25" t="s">
        <v>2254</v>
      </c>
      <c r="AU1163" s="25" t="s">
        <v>80</v>
      </c>
    </row>
    <row r="1164" spans="2:65" s="1" customFormat="1" ht="16.5" customHeight="1">
      <c r="B1164" s="42"/>
      <c r="C1164" s="209" t="s">
        <v>3977</v>
      </c>
      <c r="D1164" s="209" t="s">
        <v>498</v>
      </c>
      <c r="E1164" s="210" t="s">
        <v>9626</v>
      </c>
      <c r="F1164" s="211" t="s">
        <v>9627</v>
      </c>
      <c r="G1164" s="212" t="s">
        <v>2537</v>
      </c>
      <c r="H1164" s="213">
        <v>6</v>
      </c>
      <c r="I1164" s="214"/>
      <c r="J1164" s="215">
        <f>ROUND(I1164*H1164,2)</f>
        <v>0</v>
      </c>
      <c r="K1164" s="211" t="s">
        <v>23</v>
      </c>
      <c r="L1164" s="62"/>
      <c r="M1164" s="216" t="s">
        <v>23</v>
      </c>
      <c r="N1164" s="217" t="s">
        <v>44</v>
      </c>
      <c r="O1164" s="43"/>
      <c r="P1164" s="218">
        <f>O1164*H1164</f>
        <v>0</v>
      </c>
      <c r="Q1164" s="218">
        <v>0</v>
      </c>
      <c r="R1164" s="218">
        <f>Q1164*H1164</f>
        <v>0</v>
      </c>
      <c r="S1164" s="218">
        <v>0</v>
      </c>
      <c r="T1164" s="219">
        <f>S1164*H1164</f>
        <v>0</v>
      </c>
      <c r="AR1164" s="25" t="s">
        <v>502</v>
      </c>
      <c r="AT1164" s="25" t="s">
        <v>498</v>
      </c>
      <c r="AU1164" s="25" t="s">
        <v>80</v>
      </c>
      <c r="AY1164" s="25" t="s">
        <v>492</v>
      </c>
      <c r="BE1164" s="220">
        <f>IF(N1164="základní",J1164,0)</f>
        <v>0</v>
      </c>
      <c r="BF1164" s="220">
        <f>IF(N1164="snížená",J1164,0)</f>
        <v>0</v>
      </c>
      <c r="BG1164" s="220">
        <f>IF(N1164="zákl. přenesená",J1164,0)</f>
        <v>0</v>
      </c>
      <c r="BH1164" s="220">
        <f>IF(N1164="sníž. přenesená",J1164,0)</f>
        <v>0</v>
      </c>
      <c r="BI1164" s="220">
        <f>IF(N1164="nulová",J1164,0)</f>
        <v>0</v>
      </c>
      <c r="BJ1164" s="25" t="s">
        <v>80</v>
      </c>
      <c r="BK1164" s="220">
        <f>ROUND(I1164*H1164,2)</f>
        <v>0</v>
      </c>
      <c r="BL1164" s="25" t="s">
        <v>502</v>
      </c>
      <c r="BM1164" s="25" t="s">
        <v>6011</v>
      </c>
    </row>
    <row r="1165" spans="2:65" s="1" customFormat="1">
      <c r="B1165" s="42"/>
      <c r="C1165" s="64"/>
      <c r="D1165" s="227" t="s">
        <v>506</v>
      </c>
      <c r="E1165" s="64"/>
      <c r="F1165" s="274" t="s">
        <v>9628</v>
      </c>
      <c r="G1165" s="64"/>
      <c r="H1165" s="64"/>
      <c r="I1165" s="177"/>
      <c r="J1165" s="64"/>
      <c r="K1165" s="64"/>
      <c r="L1165" s="62"/>
      <c r="M1165" s="223"/>
      <c r="N1165" s="43"/>
      <c r="O1165" s="43"/>
      <c r="P1165" s="43"/>
      <c r="Q1165" s="43"/>
      <c r="R1165" s="43"/>
      <c r="S1165" s="43"/>
      <c r="T1165" s="79"/>
      <c r="AT1165" s="25" t="s">
        <v>506</v>
      </c>
      <c r="AU1165" s="25" t="s">
        <v>80</v>
      </c>
    </row>
    <row r="1166" spans="2:65" s="1" customFormat="1" ht="16.5" customHeight="1">
      <c r="B1166" s="42"/>
      <c r="C1166" s="209" t="s">
        <v>3982</v>
      </c>
      <c r="D1166" s="209" t="s">
        <v>498</v>
      </c>
      <c r="E1166" s="210" t="s">
        <v>9962</v>
      </c>
      <c r="F1166" s="211" t="s">
        <v>9963</v>
      </c>
      <c r="G1166" s="212" t="s">
        <v>2537</v>
      </c>
      <c r="H1166" s="213">
        <v>12</v>
      </c>
      <c r="I1166" s="214"/>
      <c r="J1166" s="215">
        <f>ROUND(I1166*H1166,2)</f>
        <v>0</v>
      </c>
      <c r="K1166" s="211" t="s">
        <v>23</v>
      </c>
      <c r="L1166" s="62"/>
      <c r="M1166" s="216" t="s">
        <v>23</v>
      </c>
      <c r="N1166" s="217" t="s">
        <v>44</v>
      </c>
      <c r="O1166" s="43"/>
      <c r="P1166" s="218">
        <f>O1166*H1166</f>
        <v>0</v>
      </c>
      <c r="Q1166" s="218">
        <v>7</v>
      </c>
      <c r="R1166" s="218">
        <f>Q1166*H1166</f>
        <v>84</v>
      </c>
      <c r="S1166" s="218">
        <v>0</v>
      </c>
      <c r="T1166" s="219">
        <f>S1166*H1166</f>
        <v>0</v>
      </c>
      <c r="AR1166" s="25" t="s">
        <v>502</v>
      </c>
      <c r="AT1166" s="25" t="s">
        <v>498</v>
      </c>
      <c r="AU1166" s="25" t="s">
        <v>80</v>
      </c>
      <c r="AY1166" s="25" t="s">
        <v>492</v>
      </c>
      <c r="BE1166" s="220">
        <f>IF(N1166="základní",J1166,0)</f>
        <v>0</v>
      </c>
      <c r="BF1166" s="220">
        <f>IF(N1166="snížená",J1166,0)</f>
        <v>0</v>
      </c>
      <c r="BG1166" s="220">
        <f>IF(N1166="zákl. přenesená",J1166,0)</f>
        <v>0</v>
      </c>
      <c r="BH1166" s="220">
        <f>IF(N1166="sníž. přenesená",J1166,0)</f>
        <v>0</v>
      </c>
      <c r="BI1166" s="220">
        <f>IF(N1166="nulová",J1166,0)</f>
        <v>0</v>
      </c>
      <c r="BJ1166" s="25" t="s">
        <v>80</v>
      </c>
      <c r="BK1166" s="220">
        <f>ROUND(I1166*H1166,2)</f>
        <v>0</v>
      </c>
      <c r="BL1166" s="25" t="s">
        <v>502</v>
      </c>
      <c r="BM1166" s="25" t="s">
        <v>6021</v>
      </c>
    </row>
    <row r="1167" spans="2:65" s="1" customFormat="1">
      <c r="B1167" s="42"/>
      <c r="C1167" s="64"/>
      <c r="D1167" s="221" t="s">
        <v>506</v>
      </c>
      <c r="E1167" s="64"/>
      <c r="F1167" s="222" t="s">
        <v>9963</v>
      </c>
      <c r="G1167" s="64"/>
      <c r="H1167" s="64"/>
      <c r="I1167" s="177"/>
      <c r="J1167" s="64"/>
      <c r="K1167" s="64"/>
      <c r="L1167" s="62"/>
      <c r="M1167" s="223"/>
      <c r="N1167" s="43"/>
      <c r="O1167" s="43"/>
      <c r="P1167" s="43"/>
      <c r="Q1167" s="43"/>
      <c r="R1167" s="43"/>
      <c r="S1167" s="43"/>
      <c r="T1167" s="79"/>
      <c r="AT1167" s="25" t="s">
        <v>506</v>
      </c>
      <c r="AU1167" s="25" t="s">
        <v>80</v>
      </c>
    </row>
    <row r="1168" spans="2:65" s="1" customFormat="1" ht="24">
      <c r="B1168" s="42"/>
      <c r="C1168" s="64"/>
      <c r="D1168" s="227" t="s">
        <v>2254</v>
      </c>
      <c r="E1168" s="64"/>
      <c r="F1168" s="273" t="s">
        <v>9800</v>
      </c>
      <c r="G1168" s="64"/>
      <c r="H1168" s="64"/>
      <c r="I1168" s="177"/>
      <c r="J1168" s="64"/>
      <c r="K1168" s="64"/>
      <c r="L1168" s="62"/>
      <c r="M1168" s="223"/>
      <c r="N1168" s="43"/>
      <c r="O1168" s="43"/>
      <c r="P1168" s="43"/>
      <c r="Q1168" s="43"/>
      <c r="R1168" s="43"/>
      <c r="S1168" s="43"/>
      <c r="T1168" s="79"/>
      <c r="AT1168" s="25" t="s">
        <v>2254</v>
      </c>
      <c r="AU1168" s="25" t="s">
        <v>80</v>
      </c>
    </row>
    <row r="1169" spans="2:65" s="1" customFormat="1" ht="16.5" customHeight="1">
      <c r="B1169" s="42"/>
      <c r="C1169" s="209" t="s">
        <v>3986</v>
      </c>
      <c r="D1169" s="209" t="s">
        <v>498</v>
      </c>
      <c r="E1169" s="210" t="s">
        <v>9999</v>
      </c>
      <c r="F1169" s="211" t="s">
        <v>10000</v>
      </c>
      <c r="G1169" s="212" t="s">
        <v>2537</v>
      </c>
      <c r="H1169" s="213">
        <v>1</v>
      </c>
      <c r="I1169" s="214"/>
      <c r="J1169" s="215">
        <f>ROUND(I1169*H1169,2)</f>
        <v>0</v>
      </c>
      <c r="K1169" s="211" t="s">
        <v>23</v>
      </c>
      <c r="L1169" s="62"/>
      <c r="M1169" s="216" t="s">
        <v>23</v>
      </c>
      <c r="N1169" s="217" t="s">
        <v>44</v>
      </c>
      <c r="O1169" s="43"/>
      <c r="P1169" s="218">
        <f>O1169*H1169</f>
        <v>0</v>
      </c>
      <c r="Q1169" s="218">
        <v>2</v>
      </c>
      <c r="R1169" s="218">
        <f>Q1169*H1169</f>
        <v>2</v>
      </c>
      <c r="S1169" s="218">
        <v>0</v>
      </c>
      <c r="T1169" s="219">
        <f>S1169*H1169</f>
        <v>0</v>
      </c>
      <c r="AR1169" s="25" t="s">
        <v>502</v>
      </c>
      <c r="AT1169" s="25" t="s">
        <v>498</v>
      </c>
      <c r="AU1169" s="25" t="s">
        <v>80</v>
      </c>
      <c r="AY1169" s="25" t="s">
        <v>492</v>
      </c>
      <c r="BE1169" s="220">
        <f>IF(N1169="základní",J1169,0)</f>
        <v>0</v>
      </c>
      <c r="BF1169" s="220">
        <f>IF(N1169="snížená",J1169,0)</f>
        <v>0</v>
      </c>
      <c r="BG1169" s="220">
        <f>IF(N1169="zákl. přenesená",J1169,0)</f>
        <v>0</v>
      </c>
      <c r="BH1169" s="220">
        <f>IF(N1169="sníž. přenesená",J1169,0)</f>
        <v>0</v>
      </c>
      <c r="BI1169" s="220">
        <f>IF(N1169="nulová",J1169,0)</f>
        <v>0</v>
      </c>
      <c r="BJ1169" s="25" t="s">
        <v>80</v>
      </c>
      <c r="BK1169" s="220">
        <f>ROUND(I1169*H1169,2)</f>
        <v>0</v>
      </c>
      <c r="BL1169" s="25" t="s">
        <v>502</v>
      </c>
      <c r="BM1169" s="25" t="s">
        <v>6032</v>
      </c>
    </row>
    <row r="1170" spans="2:65" s="1" customFormat="1">
      <c r="B1170" s="42"/>
      <c r="C1170" s="64"/>
      <c r="D1170" s="227" t="s">
        <v>506</v>
      </c>
      <c r="E1170" s="64"/>
      <c r="F1170" s="274" t="s">
        <v>10001</v>
      </c>
      <c r="G1170" s="64"/>
      <c r="H1170" s="64"/>
      <c r="I1170" s="177"/>
      <c r="J1170" s="64"/>
      <c r="K1170" s="64"/>
      <c r="L1170" s="62"/>
      <c r="M1170" s="223"/>
      <c r="N1170" s="43"/>
      <c r="O1170" s="43"/>
      <c r="P1170" s="43"/>
      <c r="Q1170" s="43"/>
      <c r="R1170" s="43"/>
      <c r="S1170" s="43"/>
      <c r="T1170" s="79"/>
      <c r="AT1170" s="25" t="s">
        <v>506</v>
      </c>
      <c r="AU1170" s="25" t="s">
        <v>80</v>
      </c>
    </row>
    <row r="1171" spans="2:65" s="1" customFormat="1" ht="16.5" customHeight="1">
      <c r="B1171" s="42"/>
      <c r="C1171" s="209" t="s">
        <v>3992</v>
      </c>
      <c r="D1171" s="209" t="s">
        <v>498</v>
      </c>
      <c r="E1171" s="210" t="s">
        <v>9968</v>
      </c>
      <c r="F1171" s="211" t="s">
        <v>9630</v>
      </c>
      <c r="G1171" s="212" t="s">
        <v>2537</v>
      </c>
      <c r="H1171" s="213">
        <v>2</v>
      </c>
      <c r="I1171" s="214"/>
      <c r="J1171" s="215">
        <f>ROUND(I1171*H1171,2)</f>
        <v>0</v>
      </c>
      <c r="K1171" s="211" t="s">
        <v>23</v>
      </c>
      <c r="L1171" s="62"/>
      <c r="M1171" s="216" t="s">
        <v>23</v>
      </c>
      <c r="N1171" s="217" t="s">
        <v>44</v>
      </c>
      <c r="O1171" s="43"/>
      <c r="P1171" s="218">
        <f>O1171*H1171</f>
        <v>0</v>
      </c>
      <c r="Q1171" s="218">
        <v>0.7</v>
      </c>
      <c r="R1171" s="218">
        <f>Q1171*H1171</f>
        <v>1.4</v>
      </c>
      <c r="S1171" s="218">
        <v>0</v>
      </c>
      <c r="T1171" s="219">
        <f>S1171*H1171</f>
        <v>0</v>
      </c>
      <c r="AR1171" s="25" t="s">
        <v>502</v>
      </c>
      <c r="AT1171" s="25" t="s">
        <v>498</v>
      </c>
      <c r="AU1171" s="25" t="s">
        <v>80</v>
      </c>
      <c r="AY1171" s="25" t="s">
        <v>492</v>
      </c>
      <c r="BE1171" s="220">
        <f>IF(N1171="základní",J1171,0)</f>
        <v>0</v>
      </c>
      <c r="BF1171" s="220">
        <f>IF(N1171="snížená",J1171,0)</f>
        <v>0</v>
      </c>
      <c r="BG1171" s="220">
        <f>IF(N1171="zákl. přenesená",J1171,0)</f>
        <v>0</v>
      </c>
      <c r="BH1171" s="220">
        <f>IF(N1171="sníž. přenesená",J1171,0)</f>
        <v>0</v>
      </c>
      <c r="BI1171" s="220">
        <f>IF(N1171="nulová",J1171,0)</f>
        <v>0</v>
      </c>
      <c r="BJ1171" s="25" t="s">
        <v>80</v>
      </c>
      <c r="BK1171" s="220">
        <f>ROUND(I1171*H1171,2)</f>
        <v>0</v>
      </c>
      <c r="BL1171" s="25" t="s">
        <v>502</v>
      </c>
      <c r="BM1171" s="25" t="s">
        <v>6040</v>
      </c>
    </row>
    <row r="1172" spans="2:65" s="1" customFormat="1">
      <c r="B1172" s="42"/>
      <c r="C1172" s="64"/>
      <c r="D1172" s="227" t="s">
        <v>506</v>
      </c>
      <c r="E1172" s="64"/>
      <c r="F1172" s="274" t="s">
        <v>9630</v>
      </c>
      <c r="G1172" s="64"/>
      <c r="H1172" s="64"/>
      <c r="I1172" s="177"/>
      <c r="J1172" s="64"/>
      <c r="K1172" s="64"/>
      <c r="L1172" s="62"/>
      <c r="M1172" s="223"/>
      <c r="N1172" s="43"/>
      <c r="O1172" s="43"/>
      <c r="P1172" s="43"/>
      <c r="Q1172" s="43"/>
      <c r="R1172" s="43"/>
      <c r="S1172" s="43"/>
      <c r="T1172" s="79"/>
      <c r="AT1172" s="25" t="s">
        <v>506</v>
      </c>
      <c r="AU1172" s="25" t="s">
        <v>80</v>
      </c>
    </row>
    <row r="1173" spans="2:65" s="1" customFormat="1" ht="16.5" customHeight="1">
      <c r="B1173" s="42"/>
      <c r="C1173" s="209" t="s">
        <v>3996</v>
      </c>
      <c r="D1173" s="209" t="s">
        <v>498</v>
      </c>
      <c r="E1173" s="210" t="s">
        <v>10050</v>
      </c>
      <c r="F1173" s="211" t="s">
        <v>10051</v>
      </c>
      <c r="G1173" s="212" t="s">
        <v>2537</v>
      </c>
      <c r="H1173" s="213">
        <v>3</v>
      </c>
      <c r="I1173" s="214"/>
      <c r="J1173" s="215">
        <f>ROUND(I1173*H1173,2)</f>
        <v>0</v>
      </c>
      <c r="K1173" s="211" t="s">
        <v>23</v>
      </c>
      <c r="L1173" s="62"/>
      <c r="M1173" s="216" t="s">
        <v>23</v>
      </c>
      <c r="N1173" s="217" t="s">
        <v>44</v>
      </c>
      <c r="O1173" s="43"/>
      <c r="P1173" s="218">
        <f>O1173*H1173</f>
        <v>0</v>
      </c>
      <c r="Q1173" s="218">
        <v>2</v>
      </c>
      <c r="R1173" s="218">
        <f>Q1173*H1173</f>
        <v>6</v>
      </c>
      <c r="S1173" s="218">
        <v>0</v>
      </c>
      <c r="T1173" s="219">
        <f>S1173*H1173</f>
        <v>0</v>
      </c>
      <c r="AR1173" s="25" t="s">
        <v>502</v>
      </c>
      <c r="AT1173" s="25" t="s">
        <v>498</v>
      </c>
      <c r="AU1173" s="25" t="s">
        <v>80</v>
      </c>
      <c r="AY1173" s="25" t="s">
        <v>492</v>
      </c>
      <c r="BE1173" s="220">
        <f>IF(N1173="základní",J1173,0)</f>
        <v>0</v>
      </c>
      <c r="BF1173" s="220">
        <f>IF(N1173="snížená",J1173,0)</f>
        <v>0</v>
      </c>
      <c r="BG1173" s="220">
        <f>IF(N1173="zákl. přenesená",J1173,0)</f>
        <v>0</v>
      </c>
      <c r="BH1173" s="220">
        <f>IF(N1173="sníž. přenesená",J1173,0)</f>
        <v>0</v>
      </c>
      <c r="BI1173" s="220">
        <f>IF(N1173="nulová",J1173,0)</f>
        <v>0</v>
      </c>
      <c r="BJ1173" s="25" t="s">
        <v>80</v>
      </c>
      <c r="BK1173" s="220">
        <f>ROUND(I1173*H1173,2)</f>
        <v>0</v>
      </c>
      <c r="BL1173" s="25" t="s">
        <v>502</v>
      </c>
      <c r="BM1173" s="25" t="s">
        <v>6052</v>
      </c>
    </row>
    <row r="1174" spans="2:65" s="1" customFormat="1">
      <c r="B1174" s="42"/>
      <c r="C1174" s="64"/>
      <c r="D1174" s="227" t="s">
        <v>506</v>
      </c>
      <c r="E1174" s="64"/>
      <c r="F1174" s="274" t="s">
        <v>10052</v>
      </c>
      <c r="G1174" s="64"/>
      <c r="H1174" s="64"/>
      <c r="I1174" s="177"/>
      <c r="J1174" s="64"/>
      <c r="K1174" s="64"/>
      <c r="L1174" s="62"/>
      <c r="M1174" s="223"/>
      <c r="N1174" s="43"/>
      <c r="O1174" s="43"/>
      <c r="P1174" s="43"/>
      <c r="Q1174" s="43"/>
      <c r="R1174" s="43"/>
      <c r="S1174" s="43"/>
      <c r="T1174" s="79"/>
      <c r="AT1174" s="25" t="s">
        <v>506</v>
      </c>
      <c r="AU1174" s="25" t="s">
        <v>80</v>
      </c>
    </row>
    <row r="1175" spans="2:65" s="1" customFormat="1" ht="16.5" customHeight="1">
      <c r="B1175" s="42"/>
      <c r="C1175" s="209" t="s">
        <v>4000</v>
      </c>
      <c r="D1175" s="209" t="s">
        <v>498</v>
      </c>
      <c r="E1175" s="210" t="s">
        <v>9729</v>
      </c>
      <c r="F1175" s="211" t="s">
        <v>9730</v>
      </c>
      <c r="G1175" s="212" t="s">
        <v>2537</v>
      </c>
      <c r="H1175" s="213">
        <v>1</v>
      </c>
      <c r="I1175" s="214"/>
      <c r="J1175" s="215">
        <f>ROUND(I1175*H1175,2)</f>
        <v>0</v>
      </c>
      <c r="K1175" s="211" t="s">
        <v>23</v>
      </c>
      <c r="L1175" s="62"/>
      <c r="M1175" s="216" t="s">
        <v>23</v>
      </c>
      <c r="N1175" s="217" t="s">
        <v>44</v>
      </c>
      <c r="O1175" s="43"/>
      <c r="P1175" s="218">
        <f>O1175*H1175</f>
        <v>0</v>
      </c>
      <c r="Q1175" s="218">
        <v>0.3</v>
      </c>
      <c r="R1175" s="218">
        <f>Q1175*H1175</f>
        <v>0.3</v>
      </c>
      <c r="S1175" s="218">
        <v>0</v>
      </c>
      <c r="T1175" s="219">
        <f>S1175*H1175</f>
        <v>0</v>
      </c>
      <c r="AR1175" s="25" t="s">
        <v>502</v>
      </c>
      <c r="AT1175" s="25" t="s">
        <v>498</v>
      </c>
      <c r="AU1175" s="25" t="s">
        <v>80</v>
      </c>
      <c r="AY1175" s="25" t="s">
        <v>492</v>
      </c>
      <c r="BE1175" s="220">
        <f>IF(N1175="základní",J1175,0)</f>
        <v>0</v>
      </c>
      <c r="BF1175" s="220">
        <f>IF(N1175="snížená",J1175,0)</f>
        <v>0</v>
      </c>
      <c r="BG1175" s="220">
        <f>IF(N1175="zákl. přenesená",J1175,0)</f>
        <v>0</v>
      </c>
      <c r="BH1175" s="220">
        <f>IF(N1175="sníž. přenesená",J1175,0)</f>
        <v>0</v>
      </c>
      <c r="BI1175" s="220">
        <f>IF(N1175="nulová",J1175,0)</f>
        <v>0</v>
      </c>
      <c r="BJ1175" s="25" t="s">
        <v>80</v>
      </c>
      <c r="BK1175" s="220">
        <f>ROUND(I1175*H1175,2)</f>
        <v>0</v>
      </c>
      <c r="BL1175" s="25" t="s">
        <v>502</v>
      </c>
      <c r="BM1175" s="25" t="s">
        <v>6060</v>
      </c>
    </row>
    <row r="1176" spans="2:65" s="1" customFormat="1">
      <c r="B1176" s="42"/>
      <c r="C1176" s="64"/>
      <c r="D1176" s="227" t="s">
        <v>506</v>
      </c>
      <c r="E1176" s="64"/>
      <c r="F1176" s="274" t="s">
        <v>9730</v>
      </c>
      <c r="G1176" s="64"/>
      <c r="H1176" s="64"/>
      <c r="I1176" s="177"/>
      <c r="J1176" s="64"/>
      <c r="K1176" s="64"/>
      <c r="L1176" s="62"/>
      <c r="M1176" s="223"/>
      <c r="N1176" s="43"/>
      <c r="O1176" s="43"/>
      <c r="P1176" s="43"/>
      <c r="Q1176" s="43"/>
      <c r="R1176" s="43"/>
      <c r="S1176" s="43"/>
      <c r="T1176" s="79"/>
      <c r="AT1176" s="25" t="s">
        <v>506</v>
      </c>
      <c r="AU1176" s="25" t="s">
        <v>80</v>
      </c>
    </row>
    <row r="1177" spans="2:65" s="1" customFormat="1" ht="16.5" customHeight="1">
      <c r="B1177" s="42"/>
      <c r="C1177" s="209" t="s">
        <v>4004</v>
      </c>
      <c r="D1177" s="209" t="s">
        <v>498</v>
      </c>
      <c r="E1177" s="210" t="s">
        <v>9733</v>
      </c>
      <c r="F1177" s="211" t="s">
        <v>9734</v>
      </c>
      <c r="G1177" s="212" t="s">
        <v>2537</v>
      </c>
      <c r="H1177" s="213">
        <v>1</v>
      </c>
      <c r="I1177" s="214"/>
      <c r="J1177" s="215">
        <f>ROUND(I1177*H1177,2)</f>
        <v>0</v>
      </c>
      <c r="K1177" s="211" t="s">
        <v>23</v>
      </c>
      <c r="L1177" s="62"/>
      <c r="M1177" s="216" t="s">
        <v>23</v>
      </c>
      <c r="N1177" s="217" t="s">
        <v>44</v>
      </c>
      <c r="O1177" s="43"/>
      <c r="P1177" s="218">
        <f>O1177*H1177</f>
        <v>0</v>
      </c>
      <c r="Q1177" s="218">
        <v>0</v>
      </c>
      <c r="R1177" s="218">
        <f>Q1177*H1177</f>
        <v>0</v>
      </c>
      <c r="S1177" s="218">
        <v>0</v>
      </c>
      <c r="T1177" s="219">
        <f>S1177*H1177</f>
        <v>0</v>
      </c>
      <c r="AR1177" s="25" t="s">
        <v>502</v>
      </c>
      <c r="AT1177" s="25" t="s">
        <v>498</v>
      </c>
      <c r="AU1177" s="25" t="s">
        <v>80</v>
      </c>
      <c r="AY1177" s="25" t="s">
        <v>492</v>
      </c>
      <c r="BE1177" s="220">
        <f>IF(N1177="základní",J1177,0)</f>
        <v>0</v>
      </c>
      <c r="BF1177" s="220">
        <f>IF(N1177="snížená",J1177,0)</f>
        <v>0</v>
      </c>
      <c r="BG1177" s="220">
        <f>IF(N1177="zákl. přenesená",J1177,0)</f>
        <v>0</v>
      </c>
      <c r="BH1177" s="220">
        <f>IF(N1177="sníž. přenesená",J1177,0)</f>
        <v>0</v>
      </c>
      <c r="BI1177" s="220">
        <f>IF(N1177="nulová",J1177,0)</f>
        <v>0</v>
      </c>
      <c r="BJ1177" s="25" t="s">
        <v>80</v>
      </c>
      <c r="BK1177" s="220">
        <f>ROUND(I1177*H1177,2)</f>
        <v>0</v>
      </c>
      <c r="BL1177" s="25" t="s">
        <v>502</v>
      </c>
      <c r="BM1177" s="25" t="s">
        <v>6069</v>
      </c>
    </row>
    <row r="1178" spans="2:65" s="1" customFormat="1">
      <c r="B1178" s="42"/>
      <c r="C1178" s="64"/>
      <c r="D1178" s="227" t="s">
        <v>506</v>
      </c>
      <c r="E1178" s="64"/>
      <c r="F1178" s="274" t="s">
        <v>9735</v>
      </c>
      <c r="G1178" s="64"/>
      <c r="H1178" s="64"/>
      <c r="I1178" s="177"/>
      <c r="J1178" s="64"/>
      <c r="K1178" s="64"/>
      <c r="L1178" s="62"/>
      <c r="M1178" s="223"/>
      <c r="N1178" s="43"/>
      <c r="O1178" s="43"/>
      <c r="P1178" s="43"/>
      <c r="Q1178" s="43"/>
      <c r="R1178" s="43"/>
      <c r="S1178" s="43"/>
      <c r="T1178" s="79"/>
      <c r="AT1178" s="25" t="s">
        <v>506</v>
      </c>
      <c r="AU1178" s="25" t="s">
        <v>80</v>
      </c>
    </row>
    <row r="1179" spans="2:65" s="1" customFormat="1" ht="16.5" customHeight="1">
      <c r="B1179" s="42"/>
      <c r="C1179" s="209" t="s">
        <v>4014</v>
      </c>
      <c r="D1179" s="209" t="s">
        <v>498</v>
      </c>
      <c r="E1179" s="210" t="s">
        <v>10124</v>
      </c>
      <c r="F1179" s="211" t="s">
        <v>10125</v>
      </c>
      <c r="G1179" s="212" t="s">
        <v>2537</v>
      </c>
      <c r="H1179" s="213">
        <v>1</v>
      </c>
      <c r="I1179" s="214"/>
      <c r="J1179" s="215">
        <f>ROUND(I1179*H1179,2)</f>
        <v>0</v>
      </c>
      <c r="K1179" s="211" t="s">
        <v>23</v>
      </c>
      <c r="L1179" s="62"/>
      <c r="M1179" s="216" t="s">
        <v>23</v>
      </c>
      <c r="N1179" s="217" t="s">
        <v>44</v>
      </c>
      <c r="O1179" s="43"/>
      <c r="P1179" s="218">
        <f>O1179*H1179</f>
        <v>0</v>
      </c>
      <c r="Q1179" s="218">
        <v>0</v>
      </c>
      <c r="R1179" s="218">
        <f>Q1179*H1179</f>
        <v>0</v>
      </c>
      <c r="S1179" s="218">
        <v>0</v>
      </c>
      <c r="T1179" s="219">
        <f>S1179*H1179</f>
        <v>0</v>
      </c>
      <c r="AR1179" s="25" t="s">
        <v>502</v>
      </c>
      <c r="AT1179" s="25" t="s">
        <v>498</v>
      </c>
      <c r="AU1179" s="25" t="s">
        <v>80</v>
      </c>
      <c r="AY1179" s="25" t="s">
        <v>492</v>
      </c>
      <c r="BE1179" s="220">
        <f>IF(N1179="základní",J1179,0)</f>
        <v>0</v>
      </c>
      <c r="BF1179" s="220">
        <f>IF(N1179="snížená",J1179,0)</f>
        <v>0</v>
      </c>
      <c r="BG1179" s="220">
        <f>IF(N1179="zákl. přenesená",J1179,0)</f>
        <v>0</v>
      </c>
      <c r="BH1179" s="220">
        <f>IF(N1179="sníž. přenesená",J1179,0)</f>
        <v>0</v>
      </c>
      <c r="BI1179" s="220">
        <f>IF(N1179="nulová",J1179,0)</f>
        <v>0</v>
      </c>
      <c r="BJ1179" s="25" t="s">
        <v>80</v>
      </c>
      <c r="BK1179" s="220">
        <f>ROUND(I1179*H1179,2)</f>
        <v>0</v>
      </c>
      <c r="BL1179" s="25" t="s">
        <v>502</v>
      </c>
      <c r="BM1179" s="25" t="s">
        <v>6078</v>
      </c>
    </row>
    <row r="1180" spans="2:65" s="1" customFormat="1">
      <c r="B1180" s="42"/>
      <c r="C1180" s="64"/>
      <c r="D1180" s="227" t="s">
        <v>506</v>
      </c>
      <c r="E1180" s="64"/>
      <c r="F1180" s="274" t="s">
        <v>10126</v>
      </c>
      <c r="G1180" s="64"/>
      <c r="H1180" s="64"/>
      <c r="I1180" s="177"/>
      <c r="J1180" s="64"/>
      <c r="K1180" s="64"/>
      <c r="L1180" s="62"/>
      <c r="M1180" s="223"/>
      <c r="N1180" s="43"/>
      <c r="O1180" s="43"/>
      <c r="P1180" s="43"/>
      <c r="Q1180" s="43"/>
      <c r="R1180" s="43"/>
      <c r="S1180" s="43"/>
      <c r="T1180" s="79"/>
      <c r="AT1180" s="25" t="s">
        <v>506</v>
      </c>
      <c r="AU1180" s="25" t="s">
        <v>80</v>
      </c>
    </row>
    <row r="1181" spans="2:65" s="1" customFormat="1" ht="16.5" customHeight="1">
      <c r="B1181" s="42"/>
      <c r="C1181" s="209" t="s">
        <v>4024</v>
      </c>
      <c r="D1181" s="209" t="s">
        <v>498</v>
      </c>
      <c r="E1181" s="210" t="s">
        <v>9877</v>
      </c>
      <c r="F1181" s="211" t="s">
        <v>9878</v>
      </c>
      <c r="G1181" s="212" t="s">
        <v>9577</v>
      </c>
      <c r="H1181" s="213">
        <v>11</v>
      </c>
      <c r="I1181" s="214"/>
      <c r="J1181" s="215">
        <f>ROUND(I1181*H1181,2)</f>
        <v>0</v>
      </c>
      <c r="K1181" s="211" t="s">
        <v>23</v>
      </c>
      <c r="L1181" s="62"/>
      <c r="M1181" s="216" t="s">
        <v>23</v>
      </c>
      <c r="N1181" s="217" t="s">
        <v>44</v>
      </c>
      <c r="O1181" s="43"/>
      <c r="P1181" s="218">
        <f>O1181*H1181</f>
        <v>0</v>
      </c>
      <c r="Q1181" s="218">
        <v>3.4</v>
      </c>
      <c r="R1181" s="218">
        <f>Q1181*H1181</f>
        <v>37.4</v>
      </c>
      <c r="S1181" s="218">
        <v>0</v>
      </c>
      <c r="T1181" s="219">
        <f>S1181*H1181</f>
        <v>0</v>
      </c>
      <c r="AR1181" s="25" t="s">
        <v>502</v>
      </c>
      <c r="AT1181" s="25" t="s">
        <v>498</v>
      </c>
      <c r="AU1181" s="25" t="s">
        <v>80</v>
      </c>
      <c r="AY1181" s="25" t="s">
        <v>492</v>
      </c>
      <c r="BE1181" s="220">
        <f>IF(N1181="základní",J1181,0)</f>
        <v>0</v>
      </c>
      <c r="BF1181" s="220">
        <f>IF(N1181="snížená",J1181,0)</f>
        <v>0</v>
      </c>
      <c r="BG1181" s="220">
        <f>IF(N1181="zákl. přenesená",J1181,0)</f>
        <v>0</v>
      </c>
      <c r="BH1181" s="220">
        <f>IF(N1181="sníž. přenesená",J1181,0)</f>
        <v>0</v>
      </c>
      <c r="BI1181" s="220">
        <f>IF(N1181="nulová",J1181,0)</f>
        <v>0</v>
      </c>
      <c r="BJ1181" s="25" t="s">
        <v>80</v>
      </c>
      <c r="BK1181" s="220">
        <f>ROUND(I1181*H1181,2)</f>
        <v>0</v>
      </c>
      <c r="BL1181" s="25" t="s">
        <v>502</v>
      </c>
      <c r="BM1181" s="25" t="s">
        <v>6086</v>
      </c>
    </row>
    <row r="1182" spans="2:65" s="1" customFormat="1">
      <c r="B1182" s="42"/>
      <c r="C1182" s="64"/>
      <c r="D1182" s="227" t="s">
        <v>506</v>
      </c>
      <c r="E1182" s="64"/>
      <c r="F1182" s="274" t="s">
        <v>9879</v>
      </c>
      <c r="G1182" s="64"/>
      <c r="H1182" s="64"/>
      <c r="I1182" s="177"/>
      <c r="J1182" s="64"/>
      <c r="K1182" s="64"/>
      <c r="L1182" s="62"/>
      <c r="M1182" s="223"/>
      <c r="N1182" s="43"/>
      <c r="O1182" s="43"/>
      <c r="P1182" s="43"/>
      <c r="Q1182" s="43"/>
      <c r="R1182" s="43"/>
      <c r="S1182" s="43"/>
      <c r="T1182" s="79"/>
      <c r="AT1182" s="25" t="s">
        <v>506</v>
      </c>
      <c r="AU1182" s="25" t="s">
        <v>80</v>
      </c>
    </row>
    <row r="1183" spans="2:65" s="1" customFormat="1" ht="16.5" customHeight="1">
      <c r="B1183" s="42"/>
      <c r="C1183" s="209" t="s">
        <v>4033</v>
      </c>
      <c r="D1183" s="209" t="s">
        <v>498</v>
      </c>
      <c r="E1183" s="210" t="s">
        <v>9760</v>
      </c>
      <c r="F1183" s="211" t="s">
        <v>9761</v>
      </c>
      <c r="G1183" s="212" t="s">
        <v>9577</v>
      </c>
      <c r="H1183" s="213">
        <v>35</v>
      </c>
      <c r="I1183" s="214"/>
      <c r="J1183" s="215">
        <f>ROUND(I1183*H1183,2)</f>
        <v>0</v>
      </c>
      <c r="K1183" s="211" t="s">
        <v>23</v>
      </c>
      <c r="L1183" s="62"/>
      <c r="M1183" s="216" t="s">
        <v>23</v>
      </c>
      <c r="N1183" s="217" t="s">
        <v>44</v>
      </c>
      <c r="O1183" s="43"/>
      <c r="P1183" s="218">
        <f>O1183*H1183</f>
        <v>0</v>
      </c>
      <c r="Q1183" s="218">
        <v>2.7</v>
      </c>
      <c r="R1183" s="218">
        <f>Q1183*H1183</f>
        <v>94.5</v>
      </c>
      <c r="S1183" s="218">
        <v>0</v>
      </c>
      <c r="T1183" s="219">
        <f>S1183*H1183</f>
        <v>0</v>
      </c>
      <c r="AR1183" s="25" t="s">
        <v>502</v>
      </c>
      <c r="AT1183" s="25" t="s">
        <v>498</v>
      </c>
      <c r="AU1183" s="25" t="s">
        <v>80</v>
      </c>
      <c r="AY1183" s="25" t="s">
        <v>492</v>
      </c>
      <c r="BE1183" s="220">
        <f>IF(N1183="základní",J1183,0)</f>
        <v>0</v>
      </c>
      <c r="BF1183" s="220">
        <f>IF(N1183="snížená",J1183,0)</f>
        <v>0</v>
      </c>
      <c r="BG1183" s="220">
        <f>IF(N1183="zákl. přenesená",J1183,0)</f>
        <v>0</v>
      </c>
      <c r="BH1183" s="220">
        <f>IF(N1183="sníž. přenesená",J1183,0)</f>
        <v>0</v>
      </c>
      <c r="BI1183" s="220">
        <f>IF(N1183="nulová",J1183,0)</f>
        <v>0</v>
      </c>
      <c r="BJ1183" s="25" t="s">
        <v>80</v>
      </c>
      <c r="BK1183" s="220">
        <f>ROUND(I1183*H1183,2)</f>
        <v>0</v>
      </c>
      <c r="BL1183" s="25" t="s">
        <v>502</v>
      </c>
      <c r="BM1183" s="25" t="s">
        <v>6096</v>
      </c>
    </row>
    <row r="1184" spans="2:65" s="1" customFormat="1">
      <c r="B1184" s="42"/>
      <c r="C1184" s="64"/>
      <c r="D1184" s="227" t="s">
        <v>506</v>
      </c>
      <c r="E1184" s="64"/>
      <c r="F1184" s="274" t="s">
        <v>9762</v>
      </c>
      <c r="G1184" s="64"/>
      <c r="H1184" s="64"/>
      <c r="I1184" s="177"/>
      <c r="J1184" s="64"/>
      <c r="K1184" s="64"/>
      <c r="L1184" s="62"/>
      <c r="M1184" s="223"/>
      <c r="N1184" s="43"/>
      <c r="O1184" s="43"/>
      <c r="P1184" s="43"/>
      <c r="Q1184" s="43"/>
      <c r="R1184" s="43"/>
      <c r="S1184" s="43"/>
      <c r="T1184" s="79"/>
      <c r="AT1184" s="25" t="s">
        <v>506</v>
      </c>
      <c r="AU1184" s="25" t="s">
        <v>80</v>
      </c>
    </row>
    <row r="1185" spans="2:65" s="1" customFormat="1" ht="16.5" customHeight="1">
      <c r="B1185" s="42"/>
      <c r="C1185" s="209" t="s">
        <v>4039</v>
      </c>
      <c r="D1185" s="209" t="s">
        <v>498</v>
      </c>
      <c r="E1185" s="210" t="s">
        <v>9789</v>
      </c>
      <c r="F1185" s="211" t="s">
        <v>9790</v>
      </c>
      <c r="G1185" s="212" t="s">
        <v>9577</v>
      </c>
      <c r="H1185" s="213">
        <v>2</v>
      </c>
      <c r="I1185" s="214"/>
      <c r="J1185" s="215">
        <f>ROUND(I1185*H1185,2)</f>
        <v>0</v>
      </c>
      <c r="K1185" s="211" t="s">
        <v>23</v>
      </c>
      <c r="L1185" s="62"/>
      <c r="M1185" s="216" t="s">
        <v>23</v>
      </c>
      <c r="N1185" s="217" t="s">
        <v>44</v>
      </c>
      <c r="O1185" s="43"/>
      <c r="P1185" s="218">
        <f>O1185*H1185</f>
        <v>0</v>
      </c>
      <c r="Q1185" s="218">
        <v>33</v>
      </c>
      <c r="R1185" s="218">
        <f>Q1185*H1185</f>
        <v>66</v>
      </c>
      <c r="S1185" s="218">
        <v>0</v>
      </c>
      <c r="T1185" s="219">
        <f>S1185*H1185</f>
        <v>0</v>
      </c>
      <c r="AR1185" s="25" t="s">
        <v>502</v>
      </c>
      <c r="AT1185" s="25" t="s">
        <v>498</v>
      </c>
      <c r="AU1185" s="25" t="s">
        <v>80</v>
      </c>
      <c r="AY1185" s="25" t="s">
        <v>492</v>
      </c>
      <c r="BE1185" s="220">
        <f>IF(N1185="základní",J1185,0)</f>
        <v>0</v>
      </c>
      <c r="BF1185" s="220">
        <f>IF(N1185="snížená",J1185,0)</f>
        <v>0</v>
      </c>
      <c r="BG1185" s="220">
        <f>IF(N1185="zákl. přenesená",J1185,0)</f>
        <v>0</v>
      </c>
      <c r="BH1185" s="220">
        <f>IF(N1185="sníž. přenesená",J1185,0)</f>
        <v>0</v>
      </c>
      <c r="BI1185" s="220">
        <f>IF(N1185="nulová",J1185,0)</f>
        <v>0</v>
      </c>
      <c r="BJ1185" s="25" t="s">
        <v>80</v>
      </c>
      <c r="BK1185" s="220">
        <f>ROUND(I1185*H1185,2)</f>
        <v>0</v>
      </c>
      <c r="BL1185" s="25" t="s">
        <v>502</v>
      </c>
      <c r="BM1185" s="25" t="s">
        <v>6104</v>
      </c>
    </row>
    <row r="1186" spans="2:65" s="1" customFormat="1">
      <c r="B1186" s="42"/>
      <c r="C1186" s="64"/>
      <c r="D1186" s="227" t="s">
        <v>506</v>
      </c>
      <c r="E1186" s="64"/>
      <c r="F1186" s="274" t="s">
        <v>9790</v>
      </c>
      <c r="G1186" s="64"/>
      <c r="H1186" s="64"/>
      <c r="I1186" s="177"/>
      <c r="J1186" s="64"/>
      <c r="K1186" s="64"/>
      <c r="L1186" s="62"/>
      <c r="M1186" s="223"/>
      <c r="N1186" s="43"/>
      <c r="O1186" s="43"/>
      <c r="P1186" s="43"/>
      <c r="Q1186" s="43"/>
      <c r="R1186" s="43"/>
      <c r="S1186" s="43"/>
      <c r="T1186" s="79"/>
      <c r="AT1186" s="25" t="s">
        <v>506</v>
      </c>
      <c r="AU1186" s="25" t="s">
        <v>80</v>
      </c>
    </row>
    <row r="1187" spans="2:65" s="1" customFormat="1" ht="16.5" customHeight="1">
      <c r="B1187" s="42"/>
      <c r="C1187" s="209" t="s">
        <v>4046</v>
      </c>
      <c r="D1187" s="209" t="s">
        <v>498</v>
      </c>
      <c r="E1187" s="210" t="s">
        <v>10098</v>
      </c>
      <c r="F1187" s="211" t="s">
        <v>10099</v>
      </c>
      <c r="G1187" s="212" t="s">
        <v>9577</v>
      </c>
      <c r="H1187" s="213">
        <v>59</v>
      </c>
      <c r="I1187" s="214"/>
      <c r="J1187" s="215">
        <f>ROUND(I1187*H1187,2)</f>
        <v>0</v>
      </c>
      <c r="K1187" s="211" t="s">
        <v>23</v>
      </c>
      <c r="L1187" s="62"/>
      <c r="M1187" s="216" t="s">
        <v>23</v>
      </c>
      <c r="N1187" s="217" t="s">
        <v>44</v>
      </c>
      <c r="O1187" s="43"/>
      <c r="P1187" s="218">
        <f>O1187*H1187</f>
        <v>0</v>
      </c>
      <c r="Q1187" s="218">
        <v>17</v>
      </c>
      <c r="R1187" s="218">
        <f>Q1187*H1187</f>
        <v>1003</v>
      </c>
      <c r="S1187" s="218">
        <v>0</v>
      </c>
      <c r="T1187" s="219">
        <f>S1187*H1187</f>
        <v>0</v>
      </c>
      <c r="AR1187" s="25" t="s">
        <v>502</v>
      </c>
      <c r="AT1187" s="25" t="s">
        <v>498</v>
      </c>
      <c r="AU1187" s="25" t="s">
        <v>80</v>
      </c>
      <c r="AY1187" s="25" t="s">
        <v>492</v>
      </c>
      <c r="BE1187" s="220">
        <f>IF(N1187="základní",J1187,0)</f>
        <v>0</v>
      </c>
      <c r="BF1187" s="220">
        <f>IF(N1187="snížená",J1187,0)</f>
        <v>0</v>
      </c>
      <c r="BG1187" s="220">
        <f>IF(N1187="zákl. přenesená",J1187,0)</f>
        <v>0</v>
      </c>
      <c r="BH1187" s="220">
        <f>IF(N1187="sníž. přenesená",J1187,0)</f>
        <v>0</v>
      </c>
      <c r="BI1187" s="220">
        <f>IF(N1187="nulová",J1187,0)</f>
        <v>0</v>
      </c>
      <c r="BJ1187" s="25" t="s">
        <v>80</v>
      </c>
      <c r="BK1187" s="220">
        <f>ROUND(I1187*H1187,2)</f>
        <v>0</v>
      </c>
      <c r="BL1187" s="25" t="s">
        <v>502</v>
      </c>
      <c r="BM1187" s="25" t="s">
        <v>6112</v>
      </c>
    </row>
    <row r="1188" spans="2:65" s="1" customFormat="1">
      <c r="B1188" s="42"/>
      <c r="C1188" s="64"/>
      <c r="D1188" s="227" t="s">
        <v>506</v>
      </c>
      <c r="E1188" s="64"/>
      <c r="F1188" s="274" t="s">
        <v>10099</v>
      </c>
      <c r="G1188" s="64"/>
      <c r="H1188" s="64"/>
      <c r="I1188" s="177"/>
      <c r="J1188" s="64"/>
      <c r="K1188" s="64"/>
      <c r="L1188" s="62"/>
      <c r="M1188" s="223"/>
      <c r="N1188" s="43"/>
      <c r="O1188" s="43"/>
      <c r="P1188" s="43"/>
      <c r="Q1188" s="43"/>
      <c r="R1188" s="43"/>
      <c r="S1188" s="43"/>
      <c r="T1188" s="79"/>
      <c r="AT1188" s="25" t="s">
        <v>506</v>
      </c>
      <c r="AU1188" s="25" t="s">
        <v>80</v>
      </c>
    </row>
    <row r="1189" spans="2:65" s="1" customFormat="1" ht="16.5" customHeight="1">
      <c r="B1189" s="42"/>
      <c r="C1189" s="209" t="s">
        <v>4052</v>
      </c>
      <c r="D1189" s="209" t="s">
        <v>498</v>
      </c>
      <c r="E1189" s="210" t="s">
        <v>9838</v>
      </c>
      <c r="F1189" s="211" t="s">
        <v>9839</v>
      </c>
      <c r="G1189" s="212" t="s">
        <v>9577</v>
      </c>
      <c r="H1189" s="213">
        <v>76</v>
      </c>
      <c r="I1189" s="214"/>
      <c r="J1189" s="215">
        <f>ROUND(I1189*H1189,2)</f>
        <v>0</v>
      </c>
      <c r="K1189" s="211" t="s">
        <v>23</v>
      </c>
      <c r="L1189" s="62"/>
      <c r="M1189" s="216" t="s">
        <v>23</v>
      </c>
      <c r="N1189" s="217" t="s">
        <v>44</v>
      </c>
      <c r="O1189" s="43"/>
      <c r="P1189" s="218">
        <f>O1189*H1189</f>
        <v>0</v>
      </c>
      <c r="Q1189" s="218">
        <v>14</v>
      </c>
      <c r="R1189" s="218">
        <f>Q1189*H1189</f>
        <v>1064</v>
      </c>
      <c r="S1189" s="218">
        <v>0</v>
      </c>
      <c r="T1189" s="219">
        <f>S1189*H1189</f>
        <v>0</v>
      </c>
      <c r="AR1189" s="25" t="s">
        <v>502</v>
      </c>
      <c r="AT1189" s="25" t="s">
        <v>498</v>
      </c>
      <c r="AU1189" s="25" t="s">
        <v>80</v>
      </c>
      <c r="AY1189" s="25" t="s">
        <v>492</v>
      </c>
      <c r="BE1189" s="220">
        <f>IF(N1189="základní",J1189,0)</f>
        <v>0</v>
      </c>
      <c r="BF1189" s="220">
        <f>IF(N1189="snížená",J1189,0)</f>
        <v>0</v>
      </c>
      <c r="BG1189" s="220">
        <f>IF(N1189="zákl. přenesená",J1189,0)</f>
        <v>0</v>
      </c>
      <c r="BH1189" s="220">
        <f>IF(N1189="sníž. přenesená",J1189,0)</f>
        <v>0</v>
      </c>
      <c r="BI1189" s="220">
        <f>IF(N1189="nulová",J1189,0)</f>
        <v>0</v>
      </c>
      <c r="BJ1189" s="25" t="s">
        <v>80</v>
      </c>
      <c r="BK1189" s="220">
        <f>ROUND(I1189*H1189,2)</f>
        <v>0</v>
      </c>
      <c r="BL1189" s="25" t="s">
        <v>502</v>
      </c>
      <c r="BM1189" s="25" t="s">
        <v>6130</v>
      </c>
    </row>
    <row r="1190" spans="2:65" s="1" customFormat="1">
      <c r="B1190" s="42"/>
      <c r="C1190" s="64"/>
      <c r="D1190" s="227" t="s">
        <v>506</v>
      </c>
      <c r="E1190" s="64"/>
      <c r="F1190" s="274" t="s">
        <v>9839</v>
      </c>
      <c r="G1190" s="64"/>
      <c r="H1190" s="64"/>
      <c r="I1190" s="177"/>
      <c r="J1190" s="64"/>
      <c r="K1190" s="64"/>
      <c r="L1190" s="62"/>
      <c r="M1190" s="223"/>
      <c r="N1190" s="43"/>
      <c r="O1190" s="43"/>
      <c r="P1190" s="43"/>
      <c r="Q1190" s="43"/>
      <c r="R1190" s="43"/>
      <c r="S1190" s="43"/>
      <c r="T1190" s="79"/>
      <c r="AT1190" s="25" t="s">
        <v>506</v>
      </c>
      <c r="AU1190" s="25" t="s">
        <v>80</v>
      </c>
    </row>
    <row r="1191" spans="2:65" s="1" customFormat="1" ht="16.5" customHeight="1">
      <c r="B1191" s="42"/>
      <c r="C1191" s="209" t="s">
        <v>4058</v>
      </c>
      <c r="D1191" s="209" t="s">
        <v>498</v>
      </c>
      <c r="E1191" s="210" t="s">
        <v>9946</v>
      </c>
      <c r="F1191" s="211" t="s">
        <v>9947</v>
      </c>
      <c r="G1191" s="212" t="s">
        <v>9577</v>
      </c>
      <c r="H1191" s="213">
        <v>6</v>
      </c>
      <c r="I1191" s="214"/>
      <c r="J1191" s="215">
        <f>ROUND(I1191*H1191,2)</f>
        <v>0</v>
      </c>
      <c r="K1191" s="211" t="s">
        <v>23</v>
      </c>
      <c r="L1191" s="62"/>
      <c r="M1191" s="216" t="s">
        <v>23</v>
      </c>
      <c r="N1191" s="217" t="s">
        <v>44</v>
      </c>
      <c r="O1191" s="43"/>
      <c r="P1191" s="218">
        <f>O1191*H1191</f>
        <v>0</v>
      </c>
      <c r="Q1191" s="218">
        <v>10</v>
      </c>
      <c r="R1191" s="218">
        <f>Q1191*H1191</f>
        <v>60</v>
      </c>
      <c r="S1191" s="218">
        <v>0</v>
      </c>
      <c r="T1191" s="219">
        <f>S1191*H1191</f>
        <v>0</v>
      </c>
      <c r="AR1191" s="25" t="s">
        <v>502</v>
      </c>
      <c r="AT1191" s="25" t="s">
        <v>498</v>
      </c>
      <c r="AU1191" s="25" t="s">
        <v>80</v>
      </c>
      <c r="AY1191" s="25" t="s">
        <v>492</v>
      </c>
      <c r="BE1191" s="220">
        <f>IF(N1191="základní",J1191,0)</f>
        <v>0</v>
      </c>
      <c r="BF1191" s="220">
        <f>IF(N1191="snížená",J1191,0)</f>
        <v>0</v>
      </c>
      <c r="BG1191" s="220">
        <f>IF(N1191="zákl. přenesená",J1191,0)</f>
        <v>0</v>
      </c>
      <c r="BH1191" s="220">
        <f>IF(N1191="sníž. přenesená",J1191,0)</f>
        <v>0</v>
      </c>
      <c r="BI1191" s="220">
        <f>IF(N1191="nulová",J1191,0)</f>
        <v>0</v>
      </c>
      <c r="BJ1191" s="25" t="s">
        <v>80</v>
      </c>
      <c r="BK1191" s="220">
        <f>ROUND(I1191*H1191,2)</f>
        <v>0</v>
      </c>
      <c r="BL1191" s="25" t="s">
        <v>502</v>
      </c>
      <c r="BM1191" s="25" t="s">
        <v>6138</v>
      </c>
    </row>
    <row r="1192" spans="2:65" s="1" customFormat="1">
      <c r="B1192" s="42"/>
      <c r="C1192" s="64"/>
      <c r="D1192" s="221" t="s">
        <v>506</v>
      </c>
      <c r="E1192" s="64"/>
      <c r="F1192" s="222" t="s">
        <v>9947</v>
      </c>
      <c r="G1192" s="64"/>
      <c r="H1192" s="64"/>
      <c r="I1192" s="177"/>
      <c r="J1192" s="64"/>
      <c r="K1192" s="64"/>
      <c r="L1192" s="62"/>
      <c r="M1192" s="223"/>
      <c r="N1192" s="43"/>
      <c r="O1192" s="43"/>
      <c r="P1192" s="43"/>
      <c r="Q1192" s="43"/>
      <c r="R1192" s="43"/>
      <c r="S1192" s="43"/>
      <c r="T1192" s="79"/>
      <c r="AT1192" s="25" t="s">
        <v>506</v>
      </c>
      <c r="AU1192" s="25" t="s">
        <v>80</v>
      </c>
    </row>
    <row r="1193" spans="2:65" s="11" customFormat="1" ht="37.35" customHeight="1">
      <c r="B1193" s="192"/>
      <c r="C1193" s="193"/>
      <c r="D1193" s="194" t="s">
        <v>72</v>
      </c>
      <c r="E1193" s="195" t="s">
        <v>4949</v>
      </c>
      <c r="F1193" s="195" t="s">
        <v>10127</v>
      </c>
      <c r="G1193" s="193"/>
      <c r="H1193" s="193"/>
      <c r="I1193" s="196"/>
      <c r="J1193" s="197">
        <f>BK1193</f>
        <v>0</v>
      </c>
      <c r="K1193" s="193"/>
      <c r="L1193" s="198"/>
      <c r="M1193" s="199"/>
      <c r="N1193" s="200"/>
      <c r="O1193" s="200"/>
      <c r="P1193" s="201">
        <f>P1194</f>
        <v>0</v>
      </c>
      <c r="Q1193" s="200"/>
      <c r="R1193" s="201">
        <f>R1194</f>
        <v>154.19999999999999</v>
      </c>
      <c r="S1193" s="200"/>
      <c r="T1193" s="202">
        <f>T1194</f>
        <v>0</v>
      </c>
      <c r="AR1193" s="203" t="s">
        <v>80</v>
      </c>
      <c r="AT1193" s="204" t="s">
        <v>72</v>
      </c>
      <c r="AU1193" s="204" t="s">
        <v>73</v>
      </c>
      <c r="AY1193" s="203" t="s">
        <v>492</v>
      </c>
      <c r="BK1193" s="205">
        <f>BK1194</f>
        <v>0</v>
      </c>
    </row>
    <row r="1194" spans="2:65" s="11" customFormat="1" ht="19.95" customHeight="1">
      <c r="B1194" s="192"/>
      <c r="C1194" s="193"/>
      <c r="D1194" s="206" t="s">
        <v>72</v>
      </c>
      <c r="E1194" s="207" t="s">
        <v>5556</v>
      </c>
      <c r="F1194" s="207" t="s">
        <v>10110</v>
      </c>
      <c r="G1194" s="193"/>
      <c r="H1194" s="193"/>
      <c r="I1194" s="196"/>
      <c r="J1194" s="208">
        <f>BK1194</f>
        <v>0</v>
      </c>
      <c r="K1194" s="193"/>
      <c r="L1194" s="198"/>
      <c r="M1194" s="199"/>
      <c r="N1194" s="200"/>
      <c r="O1194" s="200"/>
      <c r="P1194" s="201">
        <f>SUM(P1195:P1204)</f>
        <v>0</v>
      </c>
      <c r="Q1194" s="200"/>
      <c r="R1194" s="201">
        <f>SUM(R1195:R1204)</f>
        <v>154.19999999999999</v>
      </c>
      <c r="S1194" s="200"/>
      <c r="T1194" s="202">
        <f>SUM(T1195:T1204)</f>
        <v>0</v>
      </c>
      <c r="AR1194" s="203" t="s">
        <v>80</v>
      </c>
      <c r="AT1194" s="204" t="s">
        <v>72</v>
      </c>
      <c r="AU1194" s="204" t="s">
        <v>80</v>
      </c>
      <c r="AY1194" s="203" t="s">
        <v>492</v>
      </c>
      <c r="BK1194" s="205">
        <f>SUM(BK1195:BK1204)</f>
        <v>0</v>
      </c>
    </row>
    <row r="1195" spans="2:65" s="1" customFormat="1" ht="16.5" customHeight="1">
      <c r="B1195" s="42"/>
      <c r="C1195" s="209" t="s">
        <v>4065</v>
      </c>
      <c r="D1195" s="209" t="s">
        <v>498</v>
      </c>
      <c r="E1195" s="210" t="s">
        <v>9767</v>
      </c>
      <c r="F1195" s="211" t="s">
        <v>9768</v>
      </c>
      <c r="G1195" s="212" t="s">
        <v>2537</v>
      </c>
      <c r="H1195" s="213">
        <v>2</v>
      </c>
      <c r="I1195" s="214"/>
      <c r="J1195" s="215">
        <f>ROUND(I1195*H1195,2)</f>
        <v>0</v>
      </c>
      <c r="K1195" s="211" t="s">
        <v>23</v>
      </c>
      <c r="L1195" s="62"/>
      <c r="M1195" s="216" t="s">
        <v>23</v>
      </c>
      <c r="N1195" s="217" t="s">
        <v>44</v>
      </c>
      <c r="O1195" s="43"/>
      <c r="P1195" s="218">
        <f>O1195*H1195</f>
        <v>0</v>
      </c>
      <c r="Q1195" s="218">
        <v>44.6</v>
      </c>
      <c r="R1195" s="218">
        <f>Q1195*H1195</f>
        <v>89.2</v>
      </c>
      <c r="S1195" s="218">
        <v>0</v>
      </c>
      <c r="T1195" s="219">
        <f>S1195*H1195</f>
        <v>0</v>
      </c>
      <c r="AR1195" s="25" t="s">
        <v>502</v>
      </c>
      <c r="AT1195" s="25" t="s">
        <v>498</v>
      </c>
      <c r="AU1195" s="25" t="s">
        <v>82</v>
      </c>
      <c r="AY1195" s="25" t="s">
        <v>492</v>
      </c>
      <c r="BE1195" s="220">
        <f>IF(N1195="základní",J1195,0)</f>
        <v>0</v>
      </c>
      <c r="BF1195" s="220">
        <f>IF(N1195="snížená",J1195,0)</f>
        <v>0</v>
      </c>
      <c r="BG1195" s="220">
        <f>IF(N1195="zákl. přenesená",J1195,0)</f>
        <v>0</v>
      </c>
      <c r="BH1195" s="220">
        <f>IF(N1195="sníž. přenesená",J1195,0)</f>
        <v>0</v>
      </c>
      <c r="BI1195" s="220">
        <f>IF(N1195="nulová",J1195,0)</f>
        <v>0</v>
      </c>
      <c r="BJ1195" s="25" t="s">
        <v>80</v>
      </c>
      <c r="BK1195" s="220">
        <f>ROUND(I1195*H1195,2)</f>
        <v>0</v>
      </c>
      <c r="BL1195" s="25" t="s">
        <v>502</v>
      </c>
      <c r="BM1195" s="25" t="s">
        <v>6146</v>
      </c>
    </row>
    <row r="1196" spans="2:65" s="1" customFormat="1">
      <c r="B1196" s="42"/>
      <c r="C1196" s="64"/>
      <c r="D1196" s="221" t="s">
        <v>506</v>
      </c>
      <c r="E1196" s="64"/>
      <c r="F1196" s="222" t="s">
        <v>9768</v>
      </c>
      <c r="G1196" s="64"/>
      <c r="H1196" s="64"/>
      <c r="I1196" s="177"/>
      <c r="J1196" s="64"/>
      <c r="K1196" s="64"/>
      <c r="L1196" s="62"/>
      <c r="M1196" s="223"/>
      <c r="N1196" s="43"/>
      <c r="O1196" s="43"/>
      <c r="P1196" s="43"/>
      <c r="Q1196" s="43"/>
      <c r="R1196" s="43"/>
      <c r="S1196" s="43"/>
      <c r="T1196" s="79"/>
      <c r="AT1196" s="25" t="s">
        <v>506</v>
      </c>
      <c r="AU1196" s="25" t="s">
        <v>82</v>
      </c>
    </row>
    <row r="1197" spans="2:65" s="1" customFormat="1" ht="36">
      <c r="B1197" s="42"/>
      <c r="C1197" s="64"/>
      <c r="D1197" s="227" t="s">
        <v>2254</v>
      </c>
      <c r="E1197" s="64"/>
      <c r="F1197" s="273" t="s">
        <v>10128</v>
      </c>
      <c r="G1197" s="64"/>
      <c r="H1197" s="64"/>
      <c r="I1197" s="177"/>
      <c r="J1197" s="64"/>
      <c r="K1197" s="64"/>
      <c r="L1197" s="62"/>
      <c r="M1197" s="223"/>
      <c r="N1197" s="43"/>
      <c r="O1197" s="43"/>
      <c r="P1197" s="43"/>
      <c r="Q1197" s="43"/>
      <c r="R1197" s="43"/>
      <c r="S1197" s="43"/>
      <c r="T1197" s="79"/>
      <c r="AT1197" s="25" t="s">
        <v>2254</v>
      </c>
      <c r="AU1197" s="25" t="s">
        <v>82</v>
      </c>
    </row>
    <row r="1198" spans="2:65" s="1" customFormat="1" ht="16.5" customHeight="1">
      <c r="B1198" s="42"/>
      <c r="C1198" s="209" t="s">
        <v>4071</v>
      </c>
      <c r="D1198" s="209" t="s">
        <v>498</v>
      </c>
      <c r="E1198" s="210" t="s">
        <v>10129</v>
      </c>
      <c r="F1198" s="211" t="s">
        <v>10130</v>
      </c>
      <c r="G1198" s="212" t="s">
        <v>2537</v>
      </c>
      <c r="H1198" s="213">
        <v>2</v>
      </c>
      <c r="I1198" s="214"/>
      <c r="J1198" s="215">
        <f>ROUND(I1198*H1198,2)</f>
        <v>0</v>
      </c>
      <c r="K1198" s="211" t="s">
        <v>23</v>
      </c>
      <c r="L1198" s="62"/>
      <c r="M1198" s="216" t="s">
        <v>23</v>
      </c>
      <c r="N1198" s="217" t="s">
        <v>44</v>
      </c>
      <c r="O1198" s="43"/>
      <c r="P1198" s="218">
        <f>O1198*H1198</f>
        <v>0</v>
      </c>
      <c r="Q1198" s="218">
        <v>10</v>
      </c>
      <c r="R1198" s="218">
        <f>Q1198*H1198</f>
        <v>20</v>
      </c>
      <c r="S1198" s="218">
        <v>0</v>
      </c>
      <c r="T1198" s="219">
        <f>S1198*H1198</f>
        <v>0</v>
      </c>
      <c r="AR1198" s="25" t="s">
        <v>502</v>
      </c>
      <c r="AT1198" s="25" t="s">
        <v>498</v>
      </c>
      <c r="AU1198" s="25" t="s">
        <v>82</v>
      </c>
      <c r="AY1198" s="25" t="s">
        <v>492</v>
      </c>
      <c r="BE1198" s="220">
        <f>IF(N1198="základní",J1198,0)</f>
        <v>0</v>
      </c>
      <c r="BF1198" s="220">
        <f>IF(N1198="snížená",J1198,0)</f>
        <v>0</v>
      </c>
      <c r="BG1198" s="220">
        <f>IF(N1198="zákl. přenesená",J1198,0)</f>
        <v>0</v>
      </c>
      <c r="BH1198" s="220">
        <f>IF(N1198="sníž. přenesená",J1198,0)</f>
        <v>0</v>
      </c>
      <c r="BI1198" s="220">
        <f>IF(N1198="nulová",J1198,0)</f>
        <v>0</v>
      </c>
      <c r="BJ1198" s="25" t="s">
        <v>80</v>
      </c>
      <c r="BK1198" s="220">
        <f>ROUND(I1198*H1198,2)</f>
        <v>0</v>
      </c>
      <c r="BL1198" s="25" t="s">
        <v>502</v>
      </c>
      <c r="BM1198" s="25" t="s">
        <v>6154</v>
      </c>
    </row>
    <row r="1199" spans="2:65" s="1" customFormat="1">
      <c r="B1199" s="42"/>
      <c r="C1199" s="64"/>
      <c r="D1199" s="221" t="s">
        <v>506</v>
      </c>
      <c r="E1199" s="64"/>
      <c r="F1199" s="222" t="s">
        <v>10130</v>
      </c>
      <c r="G1199" s="64"/>
      <c r="H1199" s="64"/>
      <c r="I1199" s="177"/>
      <c r="J1199" s="64"/>
      <c r="K1199" s="64"/>
      <c r="L1199" s="62"/>
      <c r="M1199" s="223"/>
      <c r="N1199" s="43"/>
      <c r="O1199" s="43"/>
      <c r="P1199" s="43"/>
      <c r="Q1199" s="43"/>
      <c r="R1199" s="43"/>
      <c r="S1199" s="43"/>
      <c r="T1199" s="79"/>
      <c r="AT1199" s="25" t="s">
        <v>506</v>
      </c>
      <c r="AU1199" s="25" t="s">
        <v>82</v>
      </c>
    </row>
    <row r="1200" spans="2:65" s="1" customFormat="1" ht="24">
      <c r="B1200" s="42"/>
      <c r="C1200" s="64"/>
      <c r="D1200" s="227" t="s">
        <v>2254</v>
      </c>
      <c r="E1200" s="64"/>
      <c r="F1200" s="273" t="s">
        <v>10116</v>
      </c>
      <c r="G1200" s="64"/>
      <c r="H1200" s="64"/>
      <c r="I1200" s="177"/>
      <c r="J1200" s="64"/>
      <c r="K1200" s="64"/>
      <c r="L1200" s="62"/>
      <c r="M1200" s="223"/>
      <c r="N1200" s="43"/>
      <c r="O1200" s="43"/>
      <c r="P1200" s="43"/>
      <c r="Q1200" s="43"/>
      <c r="R1200" s="43"/>
      <c r="S1200" s="43"/>
      <c r="T1200" s="79"/>
      <c r="AT1200" s="25" t="s">
        <v>2254</v>
      </c>
      <c r="AU1200" s="25" t="s">
        <v>82</v>
      </c>
    </row>
    <row r="1201" spans="2:65" s="1" customFormat="1" ht="16.5" customHeight="1">
      <c r="B1201" s="42"/>
      <c r="C1201" s="209" t="s">
        <v>4079</v>
      </c>
      <c r="D1201" s="209" t="s">
        <v>498</v>
      </c>
      <c r="E1201" s="210" t="s">
        <v>10117</v>
      </c>
      <c r="F1201" s="211" t="s">
        <v>10118</v>
      </c>
      <c r="G1201" s="212" t="s">
        <v>9577</v>
      </c>
      <c r="H1201" s="213">
        <v>45</v>
      </c>
      <c r="I1201" s="214"/>
      <c r="J1201" s="215">
        <f>ROUND(I1201*H1201,2)</f>
        <v>0</v>
      </c>
      <c r="K1201" s="211" t="s">
        <v>23</v>
      </c>
      <c r="L1201" s="62"/>
      <c r="M1201" s="216" t="s">
        <v>23</v>
      </c>
      <c r="N1201" s="217" t="s">
        <v>44</v>
      </c>
      <c r="O1201" s="43"/>
      <c r="P1201" s="218">
        <f>O1201*H1201</f>
        <v>0</v>
      </c>
      <c r="Q1201" s="218">
        <v>1</v>
      </c>
      <c r="R1201" s="218">
        <f>Q1201*H1201</f>
        <v>45</v>
      </c>
      <c r="S1201" s="218">
        <v>0</v>
      </c>
      <c r="T1201" s="219">
        <f>S1201*H1201</f>
        <v>0</v>
      </c>
      <c r="AR1201" s="25" t="s">
        <v>502</v>
      </c>
      <c r="AT1201" s="25" t="s">
        <v>498</v>
      </c>
      <c r="AU1201" s="25" t="s">
        <v>82</v>
      </c>
      <c r="AY1201" s="25" t="s">
        <v>492</v>
      </c>
      <c r="BE1201" s="220">
        <f>IF(N1201="základní",J1201,0)</f>
        <v>0</v>
      </c>
      <c r="BF1201" s="220">
        <f>IF(N1201="snížená",J1201,0)</f>
        <v>0</v>
      </c>
      <c r="BG1201" s="220">
        <f>IF(N1201="zákl. přenesená",J1201,0)</f>
        <v>0</v>
      </c>
      <c r="BH1201" s="220">
        <f>IF(N1201="sníž. přenesená",J1201,0)</f>
        <v>0</v>
      </c>
      <c r="BI1201" s="220">
        <f>IF(N1201="nulová",J1201,0)</f>
        <v>0</v>
      </c>
      <c r="BJ1201" s="25" t="s">
        <v>80</v>
      </c>
      <c r="BK1201" s="220">
        <f>ROUND(I1201*H1201,2)</f>
        <v>0</v>
      </c>
      <c r="BL1201" s="25" t="s">
        <v>502</v>
      </c>
      <c r="BM1201" s="25" t="s">
        <v>6162</v>
      </c>
    </row>
    <row r="1202" spans="2:65" s="1" customFormat="1">
      <c r="B1202" s="42"/>
      <c r="C1202" s="64"/>
      <c r="D1202" s="227" t="s">
        <v>506</v>
      </c>
      <c r="E1202" s="64"/>
      <c r="F1202" s="274" t="s">
        <v>10118</v>
      </c>
      <c r="G1202" s="64"/>
      <c r="H1202" s="64"/>
      <c r="I1202" s="177"/>
      <c r="J1202" s="64"/>
      <c r="K1202" s="64"/>
      <c r="L1202" s="62"/>
      <c r="M1202" s="223"/>
      <c r="N1202" s="43"/>
      <c r="O1202" s="43"/>
      <c r="P1202" s="43"/>
      <c r="Q1202" s="43"/>
      <c r="R1202" s="43"/>
      <c r="S1202" s="43"/>
      <c r="T1202" s="79"/>
      <c r="AT1202" s="25" t="s">
        <v>506</v>
      </c>
      <c r="AU1202" s="25" t="s">
        <v>82</v>
      </c>
    </row>
    <row r="1203" spans="2:65" s="1" customFormat="1" ht="16.5" customHeight="1">
      <c r="B1203" s="42"/>
      <c r="C1203" s="209" t="s">
        <v>4084</v>
      </c>
      <c r="D1203" s="209" t="s">
        <v>498</v>
      </c>
      <c r="E1203" s="210" t="s">
        <v>10131</v>
      </c>
      <c r="F1203" s="211" t="s">
        <v>10121</v>
      </c>
      <c r="G1203" s="212" t="s">
        <v>2537</v>
      </c>
      <c r="H1203" s="213">
        <v>2</v>
      </c>
      <c r="I1203" s="214"/>
      <c r="J1203" s="215">
        <f>ROUND(I1203*H1203,2)</f>
        <v>0</v>
      </c>
      <c r="K1203" s="211" t="s">
        <v>23</v>
      </c>
      <c r="L1203" s="62"/>
      <c r="M1203" s="216" t="s">
        <v>23</v>
      </c>
      <c r="N1203" s="217" t="s">
        <v>44</v>
      </c>
      <c r="O1203" s="43"/>
      <c r="P1203" s="218">
        <f>O1203*H1203</f>
        <v>0</v>
      </c>
      <c r="Q1203" s="218">
        <v>0</v>
      </c>
      <c r="R1203" s="218">
        <f>Q1203*H1203</f>
        <v>0</v>
      </c>
      <c r="S1203" s="218">
        <v>0</v>
      </c>
      <c r="T1203" s="219">
        <f>S1203*H1203</f>
        <v>0</v>
      </c>
      <c r="AR1203" s="25" t="s">
        <v>502</v>
      </c>
      <c r="AT1203" s="25" t="s">
        <v>498</v>
      </c>
      <c r="AU1203" s="25" t="s">
        <v>82</v>
      </c>
      <c r="AY1203" s="25" t="s">
        <v>492</v>
      </c>
      <c r="BE1203" s="220">
        <f>IF(N1203="základní",J1203,0)</f>
        <v>0</v>
      </c>
      <c r="BF1203" s="220">
        <f>IF(N1203="snížená",J1203,0)</f>
        <v>0</v>
      </c>
      <c r="BG1203" s="220">
        <f>IF(N1203="zákl. přenesená",J1203,0)</f>
        <v>0</v>
      </c>
      <c r="BH1203" s="220">
        <f>IF(N1203="sníž. přenesená",J1203,0)</f>
        <v>0</v>
      </c>
      <c r="BI1203" s="220">
        <f>IF(N1203="nulová",J1203,0)</f>
        <v>0</v>
      </c>
      <c r="BJ1203" s="25" t="s">
        <v>80</v>
      </c>
      <c r="BK1203" s="220">
        <f>ROUND(I1203*H1203,2)</f>
        <v>0</v>
      </c>
      <c r="BL1203" s="25" t="s">
        <v>502</v>
      </c>
      <c r="BM1203" s="25" t="s">
        <v>2124</v>
      </c>
    </row>
    <row r="1204" spans="2:65" s="1" customFormat="1">
      <c r="B1204" s="42"/>
      <c r="C1204" s="64"/>
      <c r="D1204" s="221" t="s">
        <v>506</v>
      </c>
      <c r="E1204" s="64"/>
      <c r="F1204" s="222" t="s">
        <v>10121</v>
      </c>
      <c r="G1204" s="64"/>
      <c r="H1204" s="64"/>
      <c r="I1204" s="177"/>
      <c r="J1204" s="64"/>
      <c r="K1204" s="64"/>
      <c r="L1204" s="62"/>
      <c r="M1204" s="223"/>
      <c r="N1204" s="43"/>
      <c r="O1204" s="43"/>
      <c r="P1204" s="43"/>
      <c r="Q1204" s="43"/>
      <c r="R1204" s="43"/>
      <c r="S1204" s="43"/>
      <c r="T1204" s="79"/>
      <c r="AT1204" s="25" t="s">
        <v>506</v>
      </c>
      <c r="AU1204" s="25" t="s">
        <v>82</v>
      </c>
    </row>
    <row r="1205" spans="2:65" s="11" customFormat="1" ht="37.35" customHeight="1">
      <c r="B1205" s="192"/>
      <c r="C1205" s="193"/>
      <c r="D1205" s="206" t="s">
        <v>72</v>
      </c>
      <c r="E1205" s="290" t="s">
        <v>5015</v>
      </c>
      <c r="F1205" s="290" t="s">
        <v>10132</v>
      </c>
      <c r="G1205" s="193"/>
      <c r="H1205" s="193"/>
      <c r="I1205" s="196"/>
      <c r="J1205" s="291">
        <f>BK1205</f>
        <v>0</v>
      </c>
      <c r="K1205" s="193"/>
      <c r="L1205" s="198"/>
      <c r="M1205" s="199"/>
      <c r="N1205" s="200"/>
      <c r="O1205" s="200"/>
      <c r="P1205" s="201">
        <f>SUM(P1206:P1222)</f>
        <v>0</v>
      </c>
      <c r="Q1205" s="200"/>
      <c r="R1205" s="201">
        <f>SUM(R1206:R1222)</f>
        <v>139.80000000000001</v>
      </c>
      <c r="S1205" s="200"/>
      <c r="T1205" s="202">
        <f>SUM(T1206:T1222)</f>
        <v>0</v>
      </c>
      <c r="AR1205" s="203" t="s">
        <v>80</v>
      </c>
      <c r="AT1205" s="204" t="s">
        <v>72</v>
      </c>
      <c r="AU1205" s="204" t="s">
        <v>73</v>
      </c>
      <c r="AY1205" s="203" t="s">
        <v>492</v>
      </c>
      <c r="BK1205" s="205">
        <f>SUM(BK1206:BK1222)</f>
        <v>0</v>
      </c>
    </row>
    <row r="1206" spans="2:65" s="1" customFormat="1" ht="25.5" customHeight="1">
      <c r="B1206" s="42"/>
      <c r="C1206" s="209" t="s">
        <v>4090</v>
      </c>
      <c r="D1206" s="209" t="s">
        <v>498</v>
      </c>
      <c r="E1206" s="210" t="s">
        <v>9717</v>
      </c>
      <c r="F1206" s="211" t="s">
        <v>9718</v>
      </c>
      <c r="G1206" s="212" t="s">
        <v>2537</v>
      </c>
      <c r="H1206" s="213">
        <v>3</v>
      </c>
      <c r="I1206" s="214"/>
      <c r="J1206" s="215">
        <f>ROUND(I1206*H1206,2)</f>
        <v>0</v>
      </c>
      <c r="K1206" s="211" t="s">
        <v>23</v>
      </c>
      <c r="L1206" s="62"/>
      <c r="M1206" s="216" t="s">
        <v>23</v>
      </c>
      <c r="N1206" s="217" t="s">
        <v>44</v>
      </c>
      <c r="O1206" s="43"/>
      <c r="P1206" s="218">
        <f>O1206*H1206</f>
        <v>0</v>
      </c>
      <c r="Q1206" s="218">
        <v>2.7</v>
      </c>
      <c r="R1206" s="218">
        <f>Q1206*H1206</f>
        <v>8.1000000000000014</v>
      </c>
      <c r="S1206" s="218">
        <v>0</v>
      </c>
      <c r="T1206" s="219">
        <f>S1206*H1206</f>
        <v>0</v>
      </c>
      <c r="AR1206" s="25" t="s">
        <v>502</v>
      </c>
      <c r="AT1206" s="25" t="s">
        <v>498</v>
      </c>
      <c r="AU1206" s="25" t="s">
        <v>80</v>
      </c>
      <c r="AY1206" s="25" t="s">
        <v>492</v>
      </c>
      <c r="BE1206" s="220">
        <f>IF(N1206="základní",J1206,0)</f>
        <v>0</v>
      </c>
      <c r="BF1206" s="220">
        <f>IF(N1206="snížená",J1206,0)</f>
        <v>0</v>
      </c>
      <c r="BG1206" s="220">
        <f>IF(N1206="zákl. přenesená",J1206,0)</f>
        <v>0</v>
      </c>
      <c r="BH1206" s="220">
        <f>IF(N1206="sníž. přenesená",J1206,0)</f>
        <v>0</v>
      </c>
      <c r="BI1206" s="220">
        <f>IF(N1206="nulová",J1206,0)</f>
        <v>0</v>
      </c>
      <c r="BJ1206" s="25" t="s">
        <v>80</v>
      </c>
      <c r="BK1206" s="220">
        <f>ROUND(I1206*H1206,2)</f>
        <v>0</v>
      </c>
      <c r="BL1206" s="25" t="s">
        <v>502</v>
      </c>
      <c r="BM1206" s="25" t="s">
        <v>6183</v>
      </c>
    </row>
    <row r="1207" spans="2:65" s="1" customFormat="1">
      <c r="B1207" s="42"/>
      <c r="C1207" s="64"/>
      <c r="D1207" s="221" t="s">
        <v>506</v>
      </c>
      <c r="E1207" s="64"/>
      <c r="F1207" s="222" t="s">
        <v>9718</v>
      </c>
      <c r="G1207" s="64"/>
      <c r="H1207" s="64"/>
      <c r="I1207" s="177"/>
      <c r="J1207" s="64"/>
      <c r="K1207" s="64"/>
      <c r="L1207" s="62"/>
      <c r="M1207" s="223"/>
      <c r="N1207" s="43"/>
      <c r="O1207" s="43"/>
      <c r="P1207" s="43"/>
      <c r="Q1207" s="43"/>
      <c r="R1207" s="43"/>
      <c r="S1207" s="43"/>
      <c r="T1207" s="79"/>
      <c r="AT1207" s="25" t="s">
        <v>506</v>
      </c>
      <c r="AU1207" s="25" t="s">
        <v>80</v>
      </c>
    </row>
    <row r="1208" spans="2:65" s="1" customFormat="1" ht="24">
      <c r="B1208" s="42"/>
      <c r="C1208" s="64"/>
      <c r="D1208" s="227" t="s">
        <v>2254</v>
      </c>
      <c r="E1208" s="64"/>
      <c r="F1208" s="273" t="s">
        <v>9623</v>
      </c>
      <c r="G1208" s="64"/>
      <c r="H1208" s="64"/>
      <c r="I1208" s="177"/>
      <c r="J1208" s="64"/>
      <c r="K1208" s="64"/>
      <c r="L1208" s="62"/>
      <c r="M1208" s="223"/>
      <c r="N1208" s="43"/>
      <c r="O1208" s="43"/>
      <c r="P1208" s="43"/>
      <c r="Q1208" s="43"/>
      <c r="R1208" s="43"/>
      <c r="S1208" s="43"/>
      <c r="T1208" s="79"/>
      <c r="AT1208" s="25" t="s">
        <v>2254</v>
      </c>
      <c r="AU1208" s="25" t="s">
        <v>80</v>
      </c>
    </row>
    <row r="1209" spans="2:65" s="1" customFormat="1" ht="16.5" customHeight="1">
      <c r="B1209" s="42"/>
      <c r="C1209" s="209" t="s">
        <v>4096</v>
      </c>
      <c r="D1209" s="209" t="s">
        <v>498</v>
      </c>
      <c r="E1209" s="210" t="s">
        <v>9624</v>
      </c>
      <c r="F1209" s="211" t="s">
        <v>9625</v>
      </c>
      <c r="G1209" s="212" t="s">
        <v>2537</v>
      </c>
      <c r="H1209" s="213">
        <v>6</v>
      </c>
      <c r="I1209" s="214"/>
      <c r="J1209" s="215">
        <f>ROUND(I1209*H1209,2)</f>
        <v>0</v>
      </c>
      <c r="K1209" s="211" t="s">
        <v>23</v>
      </c>
      <c r="L1209" s="62"/>
      <c r="M1209" s="216" t="s">
        <v>23</v>
      </c>
      <c r="N1209" s="217" t="s">
        <v>44</v>
      </c>
      <c r="O1209" s="43"/>
      <c r="P1209" s="218">
        <f>O1209*H1209</f>
        <v>0</v>
      </c>
      <c r="Q1209" s="218">
        <v>0</v>
      </c>
      <c r="R1209" s="218">
        <f>Q1209*H1209</f>
        <v>0</v>
      </c>
      <c r="S1209" s="218">
        <v>0</v>
      </c>
      <c r="T1209" s="219">
        <f>S1209*H1209</f>
        <v>0</v>
      </c>
      <c r="AR1209" s="25" t="s">
        <v>502</v>
      </c>
      <c r="AT1209" s="25" t="s">
        <v>498</v>
      </c>
      <c r="AU1209" s="25" t="s">
        <v>80</v>
      </c>
      <c r="AY1209" s="25" t="s">
        <v>492</v>
      </c>
      <c r="BE1209" s="220">
        <f>IF(N1209="základní",J1209,0)</f>
        <v>0</v>
      </c>
      <c r="BF1209" s="220">
        <f>IF(N1209="snížená",J1209,0)</f>
        <v>0</v>
      </c>
      <c r="BG1209" s="220">
        <f>IF(N1209="zákl. přenesená",J1209,0)</f>
        <v>0</v>
      </c>
      <c r="BH1209" s="220">
        <f>IF(N1209="sníž. přenesená",J1209,0)</f>
        <v>0</v>
      </c>
      <c r="BI1209" s="220">
        <f>IF(N1209="nulová",J1209,0)</f>
        <v>0</v>
      </c>
      <c r="BJ1209" s="25" t="s">
        <v>80</v>
      </c>
      <c r="BK1209" s="220">
        <f>ROUND(I1209*H1209,2)</f>
        <v>0</v>
      </c>
      <c r="BL1209" s="25" t="s">
        <v>502</v>
      </c>
      <c r="BM1209" s="25" t="s">
        <v>6190</v>
      </c>
    </row>
    <row r="1210" spans="2:65" s="1" customFormat="1">
      <c r="B1210" s="42"/>
      <c r="C1210" s="64"/>
      <c r="D1210" s="227" t="s">
        <v>506</v>
      </c>
      <c r="E1210" s="64"/>
      <c r="F1210" s="274" t="s">
        <v>9625</v>
      </c>
      <c r="G1210" s="64"/>
      <c r="H1210" s="64"/>
      <c r="I1210" s="177"/>
      <c r="J1210" s="64"/>
      <c r="K1210" s="64"/>
      <c r="L1210" s="62"/>
      <c r="M1210" s="223"/>
      <c r="N1210" s="43"/>
      <c r="O1210" s="43"/>
      <c r="P1210" s="43"/>
      <c r="Q1210" s="43"/>
      <c r="R1210" s="43"/>
      <c r="S1210" s="43"/>
      <c r="T1210" s="79"/>
      <c r="AT1210" s="25" t="s">
        <v>506</v>
      </c>
      <c r="AU1210" s="25" t="s">
        <v>80</v>
      </c>
    </row>
    <row r="1211" spans="2:65" s="1" customFormat="1" ht="16.5" customHeight="1">
      <c r="B1211" s="42"/>
      <c r="C1211" s="209" t="s">
        <v>4104</v>
      </c>
      <c r="D1211" s="209" t="s">
        <v>498</v>
      </c>
      <c r="E1211" s="210" t="s">
        <v>9723</v>
      </c>
      <c r="F1211" s="211" t="s">
        <v>9724</v>
      </c>
      <c r="G1211" s="212" t="s">
        <v>2537</v>
      </c>
      <c r="H1211" s="213">
        <v>10</v>
      </c>
      <c r="I1211" s="214"/>
      <c r="J1211" s="215">
        <f>ROUND(I1211*H1211,2)</f>
        <v>0</v>
      </c>
      <c r="K1211" s="211" t="s">
        <v>23</v>
      </c>
      <c r="L1211" s="62"/>
      <c r="M1211" s="216" t="s">
        <v>23</v>
      </c>
      <c r="N1211" s="217" t="s">
        <v>44</v>
      </c>
      <c r="O1211" s="43"/>
      <c r="P1211" s="218">
        <f>O1211*H1211</f>
        <v>0</v>
      </c>
      <c r="Q1211" s="218">
        <v>3</v>
      </c>
      <c r="R1211" s="218">
        <f>Q1211*H1211</f>
        <v>30</v>
      </c>
      <c r="S1211" s="218">
        <v>0</v>
      </c>
      <c r="T1211" s="219">
        <f>S1211*H1211</f>
        <v>0</v>
      </c>
      <c r="AR1211" s="25" t="s">
        <v>502</v>
      </c>
      <c r="AT1211" s="25" t="s">
        <v>498</v>
      </c>
      <c r="AU1211" s="25" t="s">
        <v>80</v>
      </c>
      <c r="AY1211" s="25" t="s">
        <v>492</v>
      </c>
      <c r="BE1211" s="220">
        <f>IF(N1211="základní",J1211,0)</f>
        <v>0</v>
      </c>
      <c r="BF1211" s="220">
        <f>IF(N1211="snížená",J1211,0)</f>
        <v>0</v>
      </c>
      <c r="BG1211" s="220">
        <f>IF(N1211="zákl. přenesená",J1211,0)</f>
        <v>0</v>
      </c>
      <c r="BH1211" s="220">
        <f>IF(N1211="sníž. přenesená",J1211,0)</f>
        <v>0</v>
      </c>
      <c r="BI1211" s="220">
        <f>IF(N1211="nulová",J1211,0)</f>
        <v>0</v>
      </c>
      <c r="BJ1211" s="25" t="s">
        <v>80</v>
      </c>
      <c r="BK1211" s="220">
        <f>ROUND(I1211*H1211,2)</f>
        <v>0</v>
      </c>
      <c r="BL1211" s="25" t="s">
        <v>502</v>
      </c>
      <c r="BM1211" s="25" t="s">
        <v>6223</v>
      </c>
    </row>
    <row r="1212" spans="2:65" s="1" customFormat="1">
      <c r="B1212" s="42"/>
      <c r="C1212" s="64"/>
      <c r="D1212" s="227" t="s">
        <v>506</v>
      </c>
      <c r="E1212" s="64"/>
      <c r="F1212" s="274" t="s">
        <v>9724</v>
      </c>
      <c r="G1212" s="64"/>
      <c r="H1212" s="64"/>
      <c r="I1212" s="177"/>
      <c r="J1212" s="64"/>
      <c r="K1212" s="64"/>
      <c r="L1212" s="62"/>
      <c r="M1212" s="223"/>
      <c r="N1212" s="43"/>
      <c r="O1212" s="43"/>
      <c r="P1212" s="43"/>
      <c r="Q1212" s="43"/>
      <c r="R1212" s="43"/>
      <c r="S1212" s="43"/>
      <c r="T1212" s="79"/>
      <c r="AT1212" s="25" t="s">
        <v>506</v>
      </c>
      <c r="AU1212" s="25" t="s">
        <v>80</v>
      </c>
    </row>
    <row r="1213" spans="2:65" s="1" customFormat="1" ht="16.5" customHeight="1">
      <c r="B1213" s="42"/>
      <c r="C1213" s="209" t="s">
        <v>4109</v>
      </c>
      <c r="D1213" s="209" t="s">
        <v>498</v>
      </c>
      <c r="E1213" s="210" t="s">
        <v>9626</v>
      </c>
      <c r="F1213" s="211" t="s">
        <v>9627</v>
      </c>
      <c r="G1213" s="212" t="s">
        <v>2537</v>
      </c>
      <c r="H1213" s="213">
        <v>2</v>
      </c>
      <c r="I1213" s="214"/>
      <c r="J1213" s="215">
        <f>ROUND(I1213*H1213,2)</f>
        <v>0</v>
      </c>
      <c r="K1213" s="211" t="s">
        <v>23</v>
      </c>
      <c r="L1213" s="62"/>
      <c r="M1213" s="216" t="s">
        <v>23</v>
      </c>
      <c r="N1213" s="217" t="s">
        <v>44</v>
      </c>
      <c r="O1213" s="43"/>
      <c r="P1213" s="218">
        <f>O1213*H1213</f>
        <v>0</v>
      </c>
      <c r="Q1213" s="218">
        <v>0</v>
      </c>
      <c r="R1213" s="218">
        <f>Q1213*H1213</f>
        <v>0</v>
      </c>
      <c r="S1213" s="218">
        <v>0</v>
      </c>
      <c r="T1213" s="219">
        <f>S1213*H1213</f>
        <v>0</v>
      </c>
      <c r="AR1213" s="25" t="s">
        <v>502</v>
      </c>
      <c r="AT1213" s="25" t="s">
        <v>498</v>
      </c>
      <c r="AU1213" s="25" t="s">
        <v>80</v>
      </c>
      <c r="AY1213" s="25" t="s">
        <v>492</v>
      </c>
      <c r="BE1213" s="220">
        <f>IF(N1213="základní",J1213,0)</f>
        <v>0</v>
      </c>
      <c r="BF1213" s="220">
        <f>IF(N1213="snížená",J1213,0)</f>
        <v>0</v>
      </c>
      <c r="BG1213" s="220">
        <f>IF(N1213="zákl. přenesená",J1213,0)</f>
        <v>0</v>
      </c>
      <c r="BH1213" s="220">
        <f>IF(N1213="sníž. přenesená",J1213,0)</f>
        <v>0</v>
      </c>
      <c r="BI1213" s="220">
        <f>IF(N1213="nulová",J1213,0)</f>
        <v>0</v>
      </c>
      <c r="BJ1213" s="25" t="s">
        <v>80</v>
      </c>
      <c r="BK1213" s="220">
        <f>ROUND(I1213*H1213,2)</f>
        <v>0</v>
      </c>
      <c r="BL1213" s="25" t="s">
        <v>502</v>
      </c>
      <c r="BM1213" s="25" t="s">
        <v>6248</v>
      </c>
    </row>
    <row r="1214" spans="2:65" s="1" customFormat="1">
      <c r="B1214" s="42"/>
      <c r="C1214" s="64"/>
      <c r="D1214" s="227" t="s">
        <v>506</v>
      </c>
      <c r="E1214" s="64"/>
      <c r="F1214" s="274" t="s">
        <v>9628</v>
      </c>
      <c r="G1214" s="64"/>
      <c r="H1214" s="64"/>
      <c r="I1214" s="177"/>
      <c r="J1214" s="64"/>
      <c r="K1214" s="64"/>
      <c r="L1214" s="62"/>
      <c r="M1214" s="223"/>
      <c r="N1214" s="43"/>
      <c r="O1214" s="43"/>
      <c r="P1214" s="43"/>
      <c r="Q1214" s="43"/>
      <c r="R1214" s="43"/>
      <c r="S1214" s="43"/>
      <c r="T1214" s="79"/>
      <c r="AT1214" s="25" t="s">
        <v>506</v>
      </c>
      <c r="AU1214" s="25" t="s">
        <v>80</v>
      </c>
    </row>
    <row r="1215" spans="2:65" s="1" customFormat="1" ht="16.5" customHeight="1">
      <c r="B1215" s="42"/>
      <c r="C1215" s="209" t="s">
        <v>4114</v>
      </c>
      <c r="D1215" s="209" t="s">
        <v>498</v>
      </c>
      <c r="E1215" s="210" t="s">
        <v>9968</v>
      </c>
      <c r="F1215" s="211" t="s">
        <v>9630</v>
      </c>
      <c r="G1215" s="212" t="s">
        <v>2537</v>
      </c>
      <c r="H1215" s="213">
        <v>3</v>
      </c>
      <c r="I1215" s="214"/>
      <c r="J1215" s="215">
        <f>ROUND(I1215*H1215,2)</f>
        <v>0</v>
      </c>
      <c r="K1215" s="211" t="s">
        <v>23</v>
      </c>
      <c r="L1215" s="62"/>
      <c r="M1215" s="216" t="s">
        <v>23</v>
      </c>
      <c r="N1215" s="217" t="s">
        <v>44</v>
      </c>
      <c r="O1215" s="43"/>
      <c r="P1215" s="218">
        <f>O1215*H1215</f>
        <v>0</v>
      </c>
      <c r="Q1215" s="218">
        <v>0.7</v>
      </c>
      <c r="R1215" s="218">
        <f>Q1215*H1215</f>
        <v>2.0999999999999996</v>
      </c>
      <c r="S1215" s="218">
        <v>0</v>
      </c>
      <c r="T1215" s="219">
        <f>S1215*H1215</f>
        <v>0</v>
      </c>
      <c r="AR1215" s="25" t="s">
        <v>502</v>
      </c>
      <c r="AT1215" s="25" t="s">
        <v>498</v>
      </c>
      <c r="AU1215" s="25" t="s">
        <v>80</v>
      </c>
      <c r="AY1215" s="25" t="s">
        <v>492</v>
      </c>
      <c r="BE1215" s="220">
        <f>IF(N1215="základní",J1215,0)</f>
        <v>0</v>
      </c>
      <c r="BF1215" s="220">
        <f>IF(N1215="snížená",J1215,0)</f>
        <v>0</v>
      </c>
      <c r="BG1215" s="220">
        <f>IF(N1215="zákl. přenesená",J1215,0)</f>
        <v>0</v>
      </c>
      <c r="BH1215" s="220">
        <f>IF(N1215="sníž. přenesená",J1215,0)</f>
        <v>0</v>
      </c>
      <c r="BI1215" s="220">
        <f>IF(N1215="nulová",J1215,0)</f>
        <v>0</v>
      </c>
      <c r="BJ1215" s="25" t="s">
        <v>80</v>
      </c>
      <c r="BK1215" s="220">
        <f>ROUND(I1215*H1215,2)</f>
        <v>0</v>
      </c>
      <c r="BL1215" s="25" t="s">
        <v>502</v>
      </c>
      <c r="BM1215" s="25" t="s">
        <v>6287</v>
      </c>
    </row>
    <row r="1216" spans="2:65" s="1" customFormat="1">
      <c r="B1216" s="42"/>
      <c r="C1216" s="64"/>
      <c r="D1216" s="227" t="s">
        <v>506</v>
      </c>
      <c r="E1216" s="64"/>
      <c r="F1216" s="274" t="s">
        <v>9630</v>
      </c>
      <c r="G1216" s="64"/>
      <c r="H1216" s="64"/>
      <c r="I1216" s="177"/>
      <c r="J1216" s="64"/>
      <c r="K1216" s="64"/>
      <c r="L1216" s="62"/>
      <c r="M1216" s="223"/>
      <c r="N1216" s="43"/>
      <c r="O1216" s="43"/>
      <c r="P1216" s="43"/>
      <c r="Q1216" s="43"/>
      <c r="R1216" s="43"/>
      <c r="S1216" s="43"/>
      <c r="T1216" s="79"/>
      <c r="AT1216" s="25" t="s">
        <v>506</v>
      </c>
      <c r="AU1216" s="25" t="s">
        <v>80</v>
      </c>
    </row>
    <row r="1217" spans="2:65" s="1" customFormat="1" ht="16.5" customHeight="1">
      <c r="B1217" s="42"/>
      <c r="C1217" s="209" t="s">
        <v>4121</v>
      </c>
      <c r="D1217" s="209" t="s">
        <v>498</v>
      </c>
      <c r="E1217" s="210" t="s">
        <v>10133</v>
      </c>
      <c r="F1217" s="211" t="s">
        <v>10134</v>
      </c>
      <c r="G1217" s="212" t="s">
        <v>2537</v>
      </c>
      <c r="H1217" s="213">
        <v>3</v>
      </c>
      <c r="I1217" s="214"/>
      <c r="J1217" s="215">
        <f>ROUND(I1217*H1217,2)</f>
        <v>0</v>
      </c>
      <c r="K1217" s="211" t="s">
        <v>23</v>
      </c>
      <c r="L1217" s="62"/>
      <c r="M1217" s="216" t="s">
        <v>23</v>
      </c>
      <c r="N1217" s="217" t="s">
        <v>44</v>
      </c>
      <c r="O1217" s="43"/>
      <c r="P1217" s="218">
        <f>O1217*H1217</f>
        <v>0</v>
      </c>
      <c r="Q1217" s="218">
        <v>6</v>
      </c>
      <c r="R1217" s="218">
        <f>Q1217*H1217</f>
        <v>18</v>
      </c>
      <c r="S1217" s="218">
        <v>0</v>
      </c>
      <c r="T1217" s="219">
        <f>S1217*H1217</f>
        <v>0</v>
      </c>
      <c r="AR1217" s="25" t="s">
        <v>502</v>
      </c>
      <c r="AT1217" s="25" t="s">
        <v>498</v>
      </c>
      <c r="AU1217" s="25" t="s">
        <v>80</v>
      </c>
      <c r="AY1217" s="25" t="s">
        <v>492</v>
      </c>
      <c r="BE1217" s="220">
        <f>IF(N1217="základní",J1217,0)</f>
        <v>0</v>
      </c>
      <c r="BF1217" s="220">
        <f>IF(N1217="snížená",J1217,0)</f>
        <v>0</v>
      </c>
      <c r="BG1217" s="220">
        <f>IF(N1217="zákl. přenesená",J1217,0)</f>
        <v>0</v>
      </c>
      <c r="BH1217" s="220">
        <f>IF(N1217="sníž. přenesená",J1217,0)</f>
        <v>0</v>
      </c>
      <c r="BI1217" s="220">
        <f>IF(N1217="nulová",J1217,0)</f>
        <v>0</v>
      </c>
      <c r="BJ1217" s="25" t="s">
        <v>80</v>
      </c>
      <c r="BK1217" s="220">
        <f>ROUND(I1217*H1217,2)</f>
        <v>0</v>
      </c>
      <c r="BL1217" s="25" t="s">
        <v>502</v>
      </c>
      <c r="BM1217" s="25" t="s">
        <v>6304</v>
      </c>
    </row>
    <row r="1218" spans="2:65" s="1" customFormat="1">
      <c r="B1218" s="42"/>
      <c r="C1218" s="64"/>
      <c r="D1218" s="227" t="s">
        <v>506</v>
      </c>
      <c r="E1218" s="64"/>
      <c r="F1218" s="274" t="s">
        <v>10134</v>
      </c>
      <c r="G1218" s="64"/>
      <c r="H1218" s="64"/>
      <c r="I1218" s="177"/>
      <c r="J1218" s="64"/>
      <c r="K1218" s="64"/>
      <c r="L1218" s="62"/>
      <c r="M1218" s="223"/>
      <c r="N1218" s="43"/>
      <c r="O1218" s="43"/>
      <c r="P1218" s="43"/>
      <c r="Q1218" s="43"/>
      <c r="R1218" s="43"/>
      <c r="S1218" s="43"/>
      <c r="T1218" s="79"/>
      <c r="AT1218" s="25" t="s">
        <v>506</v>
      </c>
      <c r="AU1218" s="25" t="s">
        <v>80</v>
      </c>
    </row>
    <row r="1219" spans="2:65" s="1" customFormat="1" ht="16.5" customHeight="1">
      <c r="B1219" s="42"/>
      <c r="C1219" s="209" t="s">
        <v>4127</v>
      </c>
      <c r="D1219" s="209" t="s">
        <v>498</v>
      </c>
      <c r="E1219" s="210" t="s">
        <v>9635</v>
      </c>
      <c r="F1219" s="211" t="s">
        <v>9636</v>
      </c>
      <c r="G1219" s="212" t="s">
        <v>2537</v>
      </c>
      <c r="H1219" s="213">
        <v>2</v>
      </c>
      <c r="I1219" s="214"/>
      <c r="J1219" s="215">
        <f>ROUND(I1219*H1219,2)</f>
        <v>0</v>
      </c>
      <c r="K1219" s="211" t="s">
        <v>23</v>
      </c>
      <c r="L1219" s="62"/>
      <c r="M1219" s="216" t="s">
        <v>23</v>
      </c>
      <c r="N1219" s="217" t="s">
        <v>44</v>
      </c>
      <c r="O1219" s="43"/>
      <c r="P1219" s="218">
        <f>O1219*H1219</f>
        <v>0</v>
      </c>
      <c r="Q1219" s="218">
        <v>3</v>
      </c>
      <c r="R1219" s="218">
        <f>Q1219*H1219</f>
        <v>6</v>
      </c>
      <c r="S1219" s="218">
        <v>0</v>
      </c>
      <c r="T1219" s="219">
        <f>S1219*H1219</f>
        <v>0</v>
      </c>
      <c r="AR1219" s="25" t="s">
        <v>502</v>
      </c>
      <c r="AT1219" s="25" t="s">
        <v>498</v>
      </c>
      <c r="AU1219" s="25" t="s">
        <v>80</v>
      </c>
      <c r="AY1219" s="25" t="s">
        <v>492</v>
      </c>
      <c r="BE1219" s="220">
        <f>IF(N1219="základní",J1219,0)</f>
        <v>0</v>
      </c>
      <c r="BF1219" s="220">
        <f>IF(N1219="snížená",J1219,0)</f>
        <v>0</v>
      </c>
      <c r="BG1219" s="220">
        <f>IF(N1219="zákl. přenesená",J1219,0)</f>
        <v>0</v>
      </c>
      <c r="BH1219" s="220">
        <f>IF(N1219="sníž. přenesená",J1219,0)</f>
        <v>0</v>
      </c>
      <c r="BI1219" s="220">
        <f>IF(N1219="nulová",J1219,0)</f>
        <v>0</v>
      </c>
      <c r="BJ1219" s="25" t="s">
        <v>80</v>
      </c>
      <c r="BK1219" s="220">
        <f>ROUND(I1219*H1219,2)</f>
        <v>0</v>
      </c>
      <c r="BL1219" s="25" t="s">
        <v>502</v>
      </c>
      <c r="BM1219" s="25" t="s">
        <v>6313</v>
      </c>
    </row>
    <row r="1220" spans="2:65" s="1" customFormat="1">
      <c r="B1220" s="42"/>
      <c r="C1220" s="64"/>
      <c r="D1220" s="227" t="s">
        <v>506</v>
      </c>
      <c r="E1220" s="64"/>
      <c r="F1220" s="274" t="s">
        <v>9636</v>
      </c>
      <c r="G1220" s="64"/>
      <c r="H1220" s="64"/>
      <c r="I1220" s="177"/>
      <c r="J1220" s="64"/>
      <c r="K1220" s="64"/>
      <c r="L1220" s="62"/>
      <c r="M1220" s="223"/>
      <c r="N1220" s="43"/>
      <c r="O1220" s="43"/>
      <c r="P1220" s="43"/>
      <c r="Q1220" s="43"/>
      <c r="R1220" s="43"/>
      <c r="S1220" s="43"/>
      <c r="T1220" s="79"/>
      <c r="AT1220" s="25" t="s">
        <v>506</v>
      </c>
      <c r="AU1220" s="25" t="s">
        <v>80</v>
      </c>
    </row>
    <row r="1221" spans="2:65" s="1" customFormat="1" ht="16.5" customHeight="1">
      <c r="B1221" s="42"/>
      <c r="C1221" s="209" t="s">
        <v>4133</v>
      </c>
      <c r="D1221" s="209" t="s">
        <v>498</v>
      </c>
      <c r="E1221" s="210" t="s">
        <v>9689</v>
      </c>
      <c r="F1221" s="211" t="s">
        <v>9690</v>
      </c>
      <c r="G1221" s="212" t="s">
        <v>9577</v>
      </c>
      <c r="H1221" s="213">
        <v>28</v>
      </c>
      <c r="I1221" s="214"/>
      <c r="J1221" s="215">
        <f>ROUND(I1221*H1221,2)</f>
        <v>0</v>
      </c>
      <c r="K1221" s="211" t="s">
        <v>23</v>
      </c>
      <c r="L1221" s="62"/>
      <c r="M1221" s="216" t="s">
        <v>23</v>
      </c>
      <c r="N1221" s="217" t="s">
        <v>44</v>
      </c>
      <c r="O1221" s="43"/>
      <c r="P1221" s="218">
        <f>O1221*H1221</f>
        <v>0</v>
      </c>
      <c r="Q1221" s="218">
        <v>2.7</v>
      </c>
      <c r="R1221" s="218">
        <f>Q1221*H1221</f>
        <v>75.600000000000009</v>
      </c>
      <c r="S1221" s="218">
        <v>0</v>
      </c>
      <c r="T1221" s="219">
        <f>S1221*H1221</f>
        <v>0</v>
      </c>
      <c r="AR1221" s="25" t="s">
        <v>502</v>
      </c>
      <c r="AT1221" s="25" t="s">
        <v>498</v>
      </c>
      <c r="AU1221" s="25" t="s">
        <v>80</v>
      </c>
      <c r="AY1221" s="25" t="s">
        <v>492</v>
      </c>
      <c r="BE1221" s="220">
        <f>IF(N1221="základní",J1221,0)</f>
        <v>0</v>
      </c>
      <c r="BF1221" s="220">
        <f>IF(N1221="snížená",J1221,0)</f>
        <v>0</v>
      </c>
      <c r="BG1221" s="220">
        <f>IF(N1221="zákl. přenesená",J1221,0)</f>
        <v>0</v>
      </c>
      <c r="BH1221" s="220">
        <f>IF(N1221="sníž. přenesená",J1221,0)</f>
        <v>0</v>
      </c>
      <c r="BI1221" s="220">
        <f>IF(N1221="nulová",J1221,0)</f>
        <v>0</v>
      </c>
      <c r="BJ1221" s="25" t="s">
        <v>80</v>
      </c>
      <c r="BK1221" s="220">
        <f>ROUND(I1221*H1221,2)</f>
        <v>0</v>
      </c>
      <c r="BL1221" s="25" t="s">
        <v>502</v>
      </c>
      <c r="BM1221" s="25" t="s">
        <v>6323</v>
      </c>
    </row>
    <row r="1222" spans="2:65" s="1" customFormat="1">
      <c r="B1222" s="42"/>
      <c r="C1222" s="64"/>
      <c r="D1222" s="221" t="s">
        <v>506</v>
      </c>
      <c r="E1222" s="64"/>
      <c r="F1222" s="222" t="s">
        <v>9691</v>
      </c>
      <c r="G1222" s="64"/>
      <c r="H1222" s="64"/>
      <c r="I1222" s="177"/>
      <c r="J1222" s="64"/>
      <c r="K1222" s="64"/>
      <c r="L1222" s="62"/>
      <c r="M1222" s="223"/>
      <c r="N1222" s="43"/>
      <c r="O1222" s="43"/>
      <c r="P1222" s="43"/>
      <c r="Q1222" s="43"/>
      <c r="R1222" s="43"/>
      <c r="S1222" s="43"/>
      <c r="T1222" s="79"/>
      <c r="AT1222" s="25" t="s">
        <v>506</v>
      </c>
      <c r="AU1222" s="25" t="s">
        <v>80</v>
      </c>
    </row>
    <row r="1223" spans="2:65" s="11" customFormat="1" ht="37.35" customHeight="1">
      <c r="B1223" s="192"/>
      <c r="C1223" s="193"/>
      <c r="D1223" s="206" t="s">
        <v>72</v>
      </c>
      <c r="E1223" s="290" t="s">
        <v>5019</v>
      </c>
      <c r="F1223" s="290" t="s">
        <v>10135</v>
      </c>
      <c r="G1223" s="193"/>
      <c r="H1223" s="193"/>
      <c r="I1223" s="196"/>
      <c r="J1223" s="291">
        <f>BK1223</f>
        <v>0</v>
      </c>
      <c r="K1223" s="193"/>
      <c r="L1223" s="198"/>
      <c r="M1223" s="199"/>
      <c r="N1223" s="200"/>
      <c r="O1223" s="200"/>
      <c r="P1223" s="201">
        <f>SUM(P1224:P1268)</f>
        <v>0</v>
      </c>
      <c r="Q1223" s="200"/>
      <c r="R1223" s="201">
        <f>SUM(R1224:R1268)</f>
        <v>6183.4</v>
      </c>
      <c r="S1223" s="200"/>
      <c r="T1223" s="202">
        <f>SUM(T1224:T1268)</f>
        <v>0</v>
      </c>
      <c r="AR1223" s="203" t="s">
        <v>80</v>
      </c>
      <c r="AT1223" s="204" t="s">
        <v>72</v>
      </c>
      <c r="AU1223" s="204" t="s">
        <v>73</v>
      </c>
      <c r="AY1223" s="203" t="s">
        <v>492</v>
      </c>
      <c r="BK1223" s="205">
        <f>SUM(BK1224:BK1268)</f>
        <v>0</v>
      </c>
    </row>
    <row r="1224" spans="2:65" s="1" customFormat="1" ht="16.5" customHeight="1">
      <c r="B1224" s="42"/>
      <c r="C1224" s="209" t="s">
        <v>4140</v>
      </c>
      <c r="D1224" s="209" t="s">
        <v>498</v>
      </c>
      <c r="E1224" s="210" t="s">
        <v>10101</v>
      </c>
      <c r="F1224" s="211" t="s">
        <v>9562</v>
      </c>
      <c r="G1224" s="212" t="s">
        <v>2537</v>
      </c>
      <c r="H1224" s="213">
        <v>1</v>
      </c>
      <c r="I1224" s="214"/>
      <c r="J1224" s="215">
        <f>ROUND(I1224*H1224,2)</f>
        <v>0</v>
      </c>
      <c r="K1224" s="211" t="s">
        <v>23</v>
      </c>
      <c r="L1224" s="62"/>
      <c r="M1224" s="216" t="s">
        <v>23</v>
      </c>
      <c r="N1224" s="217" t="s">
        <v>44</v>
      </c>
      <c r="O1224" s="43"/>
      <c r="P1224" s="218">
        <f>O1224*H1224</f>
        <v>0</v>
      </c>
      <c r="Q1224" s="218">
        <v>1521</v>
      </c>
      <c r="R1224" s="218">
        <f>Q1224*H1224</f>
        <v>1521</v>
      </c>
      <c r="S1224" s="218">
        <v>0</v>
      </c>
      <c r="T1224" s="219">
        <f>S1224*H1224</f>
        <v>0</v>
      </c>
      <c r="AR1224" s="25" t="s">
        <v>502</v>
      </c>
      <c r="AT1224" s="25" t="s">
        <v>498</v>
      </c>
      <c r="AU1224" s="25" t="s">
        <v>80</v>
      </c>
      <c r="AY1224" s="25" t="s">
        <v>492</v>
      </c>
      <c r="BE1224" s="220">
        <f>IF(N1224="základní",J1224,0)</f>
        <v>0</v>
      </c>
      <c r="BF1224" s="220">
        <f>IF(N1224="snížená",J1224,0)</f>
        <v>0</v>
      </c>
      <c r="BG1224" s="220">
        <f>IF(N1224="zákl. přenesená",J1224,0)</f>
        <v>0</v>
      </c>
      <c r="BH1224" s="220">
        <f>IF(N1224="sníž. přenesená",J1224,0)</f>
        <v>0</v>
      </c>
      <c r="BI1224" s="220">
        <f>IF(N1224="nulová",J1224,0)</f>
        <v>0</v>
      </c>
      <c r="BJ1224" s="25" t="s">
        <v>80</v>
      </c>
      <c r="BK1224" s="220">
        <f>ROUND(I1224*H1224,2)</f>
        <v>0</v>
      </c>
      <c r="BL1224" s="25" t="s">
        <v>502</v>
      </c>
      <c r="BM1224" s="25" t="s">
        <v>6333</v>
      </c>
    </row>
    <row r="1225" spans="2:65" s="1" customFormat="1">
      <c r="B1225" s="42"/>
      <c r="C1225" s="64"/>
      <c r="D1225" s="221" t="s">
        <v>506</v>
      </c>
      <c r="E1225" s="64"/>
      <c r="F1225" s="222" t="s">
        <v>9562</v>
      </c>
      <c r="G1225" s="64"/>
      <c r="H1225" s="64"/>
      <c r="I1225" s="177"/>
      <c r="J1225" s="64"/>
      <c r="K1225" s="64"/>
      <c r="L1225" s="62"/>
      <c r="M1225" s="223"/>
      <c r="N1225" s="43"/>
      <c r="O1225" s="43"/>
      <c r="P1225" s="43"/>
      <c r="Q1225" s="43"/>
      <c r="R1225" s="43"/>
      <c r="S1225" s="43"/>
      <c r="T1225" s="79"/>
      <c r="AT1225" s="25" t="s">
        <v>506</v>
      </c>
      <c r="AU1225" s="25" t="s">
        <v>80</v>
      </c>
    </row>
    <row r="1226" spans="2:65" s="1" customFormat="1" ht="24">
      <c r="B1226" s="42"/>
      <c r="C1226" s="64"/>
      <c r="D1226" s="227" t="s">
        <v>2254</v>
      </c>
      <c r="E1226" s="64"/>
      <c r="F1226" s="273" t="s">
        <v>9563</v>
      </c>
      <c r="G1226" s="64"/>
      <c r="H1226" s="64"/>
      <c r="I1226" s="177"/>
      <c r="J1226" s="64"/>
      <c r="K1226" s="64"/>
      <c r="L1226" s="62"/>
      <c r="M1226" s="223"/>
      <c r="N1226" s="43"/>
      <c r="O1226" s="43"/>
      <c r="P1226" s="43"/>
      <c r="Q1226" s="43"/>
      <c r="R1226" s="43"/>
      <c r="S1226" s="43"/>
      <c r="T1226" s="79"/>
      <c r="AT1226" s="25" t="s">
        <v>2254</v>
      </c>
      <c r="AU1226" s="25" t="s">
        <v>80</v>
      </c>
    </row>
    <row r="1227" spans="2:65" s="1" customFormat="1" ht="16.5" customHeight="1">
      <c r="B1227" s="42"/>
      <c r="C1227" s="209" t="s">
        <v>4145</v>
      </c>
      <c r="D1227" s="209" t="s">
        <v>498</v>
      </c>
      <c r="E1227" s="210" t="s">
        <v>10013</v>
      </c>
      <c r="F1227" s="211" t="s">
        <v>9768</v>
      </c>
      <c r="G1227" s="212" t="s">
        <v>2537</v>
      </c>
      <c r="H1227" s="213">
        <v>2</v>
      </c>
      <c r="I1227" s="214"/>
      <c r="J1227" s="215">
        <f>ROUND(I1227*H1227,2)</f>
        <v>0</v>
      </c>
      <c r="K1227" s="211" t="s">
        <v>23</v>
      </c>
      <c r="L1227" s="62"/>
      <c r="M1227" s="216" t="s">
        <v>23</v>
      </c>
      <c r="N1227" s="217" t="s">
        <v>44</v>
      </c>
      <c r="O1227" s="43"/>
      <c r="P1227" s="218">
        <f>O1227*H1227</f>
        <v>0</v>
      </c>
      <c r="Q1227" s="218">
        <v>96</v>
      </c>
      <c r="R1227" s="218">
        <f>Q1227*H1227</f>
        <v>192</v>
      </c>
      <c r="S1227" s="218">
        <v>0</v>
      </c>
      <c r="T1227" s="219">
        <f>S1227*H1227</f>
        <v>0</v>
      </c>
      <c r="AR1227" s="25" t="s">
        <v>502</v>
      </c>
      <c r="AT1227" s="25" t="s">
        <v>498</v>
      </c>
      <c r="AU1227" s="25" t="s">
        <v>80</v>
      </c>
      <c r="AY1227" s="25" t="s">
        <v>492</v>
      </c>
      <c r="BE1227" s="220">
        <f>IF(N1227="základní",J1227,0)</f>
        <v>0</v>
      </c>
      <c r="BF1227" s="220">
        <f>IF(N1227="snížená",J1227,0)</f>
        <v>0</v>
      </c>
      <c r="BG1227" s="220">
        <f>IF(N1227="zákl. přenesená",J1227,0)</f>
        <v>0</v>
      </c>
      <c r="BH1227" s="220">
        <f>IF(N1227="sníž. přenesená",J1227,0)</f>
        <v>0</v>
      </c>
      <c r="BI1227" s="220">
        <f>IF(N1227="nulová",J1227,0)</f>
        <v>0</v>
      </c>
      <c r="BJ1227" s="25" t="s">
        <v>80</v>
      </c>
      <c r="BK1227" s="220">
        <f>ROUND(I1227*H1227,2)</f>
        <v>0</v>
      </c>
      <c r="BL1227" s="25" t="s">
        <v>502</v>
      </c>
      <c r="BM1227" s="25" t="s">
        <v>6342</v>
      </c>
    </row>
    <row r="1228" spans="2:65" s="1" customFormat="1">
      <c r="B1228" s="42"/>
      <c r="C1228" s="64"/>
      <c r="D1228" s="221" t="s">
        <v>506</v>
      </c>
      <c r="E1228" s="64"/>
      <c r="F1228" s="222" t="s">
        <v>9768</v>
      </c>
      <c r="G1228" s="64"/>
      <c r="H1228" s="64"/>
      <c r="I1228" s="177"/>
      <c r="J1228" s="64"/>
      <c r="K1228" s="64"/>
      <c r="L1228" s="62"/>
      <c r="M1228" s="223"/>
      <c r="N1228" s="43"/>
      <c r="O1228" s="43"/>
      <c r="P1228" s="43"/>
      <c r="Q1228" s="43"/>
      <c r="R1228" s="43"/>
      <c r="S1228" s="43"/>
      <c r="T1228" s="79"/>
      <c r="AT1228" s="25" t="s">
        <v>506</v>
      </c>
      <c r="AU1228" s="25" t="s">
        <v>80</v>
      </c>
    </row>
    <row r="1229" spans="2:65" s="1" customFormat="1" ht="36">
      <c r="B1229" s="42"/>
      <c r="C1229" s="64"/>
      <c r="D1229" s="227" t="s">
        <v>2254</v>
      </c>
      <c r="E1229" s="64"/>
      <c r="F1229" s="273" t="s">
        <v>9795</v>
      </c>
      <c r="G1229" s="64"/>
      <c r="H1229" s="64"/>
      <c r="I1229" s="177"/>
      <c r="J1229" s="64"/>
      <c r="K1229" s="64"/>
      <c r="L1229" s="62"/>
      <c r="M1229" s="223"/>
      <c r="N1229" s="43"/>
      <c r="O1229" s="43"/>
      <c r="P1229" s="43"/>
      <c r="Q1229" s="43"/>
      <c r="R1229" s="43"/>
      <c r="S1229" s="43"/>
      <c r="T1229" s="79"/>
      <c r="AT1229" s="25" t="s">
        <v>2254</v>
      </c>
      <c r="AU1229" s="25" t="s">
        <v>80</v>
      </c>
    </row>
    <row r="1230" spans="2:65" s="1" customFormat="1" ht="16.5" customHeight="1">
      <c r="B1230" s="42"/>
      <c r="C1230" s="209" t="s">
        <v>4150</v>
      </c>
      <c r="D1230" s="209" t="s">
        <v>498</v>
      </c>
      <c r="E1230" s="210" t="s">
        <v>9770</v>
      </c>
      <c r="F1230" s="211" t="s">
        <v>9771</v>
      </c>
      <c r="G1230" s="212" t="s">
        <v>2537</v>
      </c>
      <c r="H1230" s="213">
        <v>2</v>
      </c>
      <c r="I1230" s="214"/>
      <c r="J1230" s="215">
        <f>ROUND(I1230*H1230,2)</f>
        <v>0</v>
      </c>
      <c r="K1230" s="211" t="s">
        <v>23</v>
      </c>
      <c r="L1230" s="62"/>
      <c r="M1230" s="216" t="s">
        <v>23</v>
      </c>
      <c r="N1230" s="217" t="s">
        <v>44</v>
      </c>
      <c r="O1230" s="43"/>
      <c r="P1230" s="218">
        <f>O1230*H1230</f>
        <v>0</v>
      </c>
      <c r="Q1230" s="218">
        <v>0</v>
      </c>
      <c r="R1230" s="218">
        <f>Q1230*H1230</f>
        <v>0</v>
      </c>
      <c r="S1230" s="218">
        <v>0</v>
      </c>
      <c r="T1230" s="219">
        <f>S1230*H1230</f>
        <v>0</v>
      </c>
      <c r="AR1230" s="25" t="s">
        <v>502</v>
      </c>
      <c r="AT1230" s="25" t="s">
        <v>498</v>
      </c>
      <c r="AU1230" s="25" t="s">
        <v>80</v>
      </c>
      <c r="AY1230" s="25" t="s">
        <v>492</v>
      </c>
      <c r="BE1230" s="220">
        <f>IF(N1230="základní",J1230,0)</f>
        <v>0</v>
      </c>
      <c r="BF1230" s="220">
        <f>IF(N1230="snížená",J1230,0)</f>
        <v>0</v>
      </c>
      <c r="BG1230" s="220">
        <f>IF(N1230="zákl. přenesená",J1230,0)</f>
        <v>0</v>
      </c>
      <c r="BH1230" s="220">
        <f>IF(N1230="sníž. přenesená",J1230,0)</f>
        <v>0</v>
      </c>
      <c r="BI1230" s="220">
        <f>IF(N1230="nulová",J1230,0)</f>
        <v>0</v>
      </c>
      <c r="BJ1230" s="25" t="s">
        <v>80</v>
      </c>
      <c r="BK1230" s="220">
        <f>ROUND(I1230*H1230,2)</f>
        <v>0</v>
      </c>
      <c r="BL1230" s="25" t="s">
        <v>502</v>
      </c>
      <c r="BM1230" s="25" t="s">
        <v>6352</v>
      </c>
    </row>
    <row r="1231" spans="2:65" s="1" customFormat="1">
      <c r="B1231" s="42"/>
      <c r="C1231" s="64"/>
      <c r="D1231" s="221" t="s">
        <v>506</v>
      </c>
      <c r="E1231" s="64"/>
      <c r="F1231" s="222" t="s">
        <v>9771</v>
      </c>
      <c r="G1231" s="64"/>
      <c r="H1231" s="64"/>
      <c r="I1231" s="177"/>
      <c r="J1231" s="64"/>
      <c r="K1231" s="64"/>
      <c r="L1231" s="62"/>
      <c r="M1231" s="223"/>
      <c r="N1231" s="43"/>
      <c r="O1231" s="43"/>
      <c r="P1231" s="43"/>
      <c r="Q1231" s="43"/>
      <c r="R1231" s="43"/>
      <c r="S1231" s="43"/>
      <c r="T1231" s="79"/>
      <c r="AT1231" s="25" t="s">
        <v>506</v>
      </c>
      <c r="AU1231" s="25" t="s">
        <v>80</v>
      </c>
    </row>
    <row r="1232" spans="2:65" s="1" customFormat="1" ht="24">
      <c r="B1232" s="42"/>
      <c r="C1232" s="64"/>
      <c r="D1232" s="227" t="s">
        <v>2254</v>
      </c>
      <c r="E1232" s="64"/>
      <c r="F1232" s="273" t="s">
        <v>9772</v>
      </c>
      <c r="G1232" s="64"/>
      <c r="H1232" s="64"/>
      <c r="I1232" s="177"/>
      <c r="J1232" s="64"/>
      <c r="K1232" s="64"/>
      <c r="L1232" s="62"/>
      <c r="M1232" s="223"/>
      <c r="N1232" s="43"/>
      <c r="O1232" s="43"/>
      <c r="P1232" s="43"/>
      <c r="Q1232" s="43"/>
      <c r="R1232" s="43"/>
      <c r="S1232" s="43"/>
      <c r="T1232" s="79"/>
      <c r="AT1232" s="25" t="s">
        <v>2254</v>
      </c>
      <c r="AU1232" s="25" t="s">
        <v>80</v>
      </c>
    </row>
    <row r="1233" spans="2:65" s="1" customFormat="1" ht="16.5" customHeight="1">
      <c r="B1233" s="42"/>
      <c r="C1233" s="209" t="s">
        <v>4155</v>
      </c>
      <c r="D1233" s="209" t="s">
        <v>498</v>
      </c>
      <c r="E1233" s="210" t="s">
        <v>9773</v>
      </c>
      <c r="F1233" s="211" t="s">
        <v>9774</v>
      </c>
      <c r="G1233" s="212" t="s">
        <v>9577</v>
      </c>
      <c r="H1233" s="213">
        <v>11</v>
      </c>
      <c r="I1233" s="214"/>
      <c r="J1233" s="215">
        <f>ROUND(I1233*H1233,2)</f>
        <v>0</v>
      </c>
      <c r="K1233" s="211" t="s">
        <v>23</v>
      </c>
      <c r="L1233" s="62"/>
      <c r="M1233" s="216" t="s">
        <v>23</v>
      </c>
      <c r="N1233" s="217" t="s">
        <v>44</v>
      </c>
      <c r="O1233" s="43"/>
      <c r="P1233" s="218">
        <f>O1233*H1233</f>
        <v>0</v>
      </c>
      <c r="Q1233" s="218">
        <v>1</v>
      </c>
      <c r="R1233" s="218">
        <f>Q1233*H1233</f>
        <v>11</v>
      </c>
      <c r="S1233" s="218">
        <v>0</v>
      </c>
      <c r="T1233" s="219">
        <f>S1233*H1233</f>
        <v>0</v>
      </c>
      <c r="AR1233" s="25" t="s">
        <v>502</v>
      </c>
      <c r="AT1233" s="25" t="s">
        <v>498</v>
      </c>
      <c r="AU1233" s="25" t="s">
        <v>80</v>
      </c>
      <c r="AY1233" s="25" t="s">
        <v>492</v>
      </c>
      <c r="BE1233" s="220">
        <f>IF(N1233="základní",J1233,0)</f>
        <v>0</v>
      </c>
      <c r="BF1233" s="220">
        <f>IF(N1233="snížená",J1233,0)</f>
        <v>0</v>
      </c>
      <c r="BG1233" s="220">
        <f>IF(N1233="zákl. přenesená",J1233,0)</f>
        <v>0</v>
      </c>
      <c r="BH1233" s="220">
        <f>IF(N1233="sníž. přenesená",J1233,0)</f>
        <v>0</v>
      </c>
      <c r="BI1233" s="220">
        <f>IF(N1233="nulová",J1233,0)</f>
        <v>0</v>
      </c>
      <c r="BJ1233" s="25" t="s">
        <v>80</v>
      </c>
      <c r="BK1233" s="220">
        <f>ROUND(I1233*H1233,2)</f>
        <v>0</v>
      </c>
      <c r="BL1233" s="25" t="s">
        <v>502</v>
      </c>
      <c r="BM1233" s="25" t="s">
        <v>6360</v>
      </c>
    </row>
    <row r="1234" spans="2:65" s="1" customFormat="1">
      <c r="B1234" s="42"/>
      <c r="C1234" s="64"/>
      <c r="D1234" s="227" t="s">
        <v>506</v>
      </c>
      <c r="E1234" s="64"/>
      <c r="F1234" s="274" t="s">
        <v>9774</v>
      </c>
      <c r="G1234" s="64"/>
      <c r="H1234" s="64"/>
      <c r="I1234" s="177"/>
      <c r="J1234" s="64"/>
      <c r="K1234" s="64"/>
      <c r="L1234" s="62"/>
      <c r="M1234" s="223"/>
      <c r="N1234" s="43"/>
      <c r="O1234" s="43"/>
      <c r="P1234" s="43"/>
      <c r="Q1234" s="43"/>
      <c r="R1234" s="43"/>
      <c r="S1234" s="43"/>
      <c r="T1234" s="79"/>
      <c r="AT1234" s="25" t="s">
        <v>506</v>
      </c>
      <c r="AU1234" s="25" t="s">
        <v>80</v>
      </c>
    </row>
    <row r="1235" spans="2:65" s="1" customFormat="1" ht="25.5" customHeight="1">
      <c r="B1235" s="42"/>
      <c r="C1235" s="209" t="s">
        <v>4160</v>
      </c>
      <c r="D1235" s="209" t="s">
        <v>498</v>
      </c>
      <c r="E1235" s="210" t="s">
        <v>10021</v>
      </c>
      <c r="F1235" s="211" t="s">
        <v>10022</v>
      </c>
      <c r="G1235" s="212" t="s">
        <v>2537</v>
      </c>
      <c r="H1235" s="213">
        <v>2</v>
      </c>
      <c r="I1235" s="214"/>
      <c r="J1235" s="215">
        <f>ROUND(I1235*H1235,2)</f>
        <v>0</v>
      </c>
      <c r="K1235" s="211" t="s">
        <v>23</v>
      </c>
      <c r="L1235" s="62"/>
      <c r="M1235" s="216" t="s">
        <v>23</v>
      </c>
      <c r="N1235" s="217" t="s">
        <v>44</v>
      </c>
      <c r="O1235" s="43"/>
      <c r="P1235" s="218">
        <f>O1235*H1235</f>
        <v>0</v>
      </c>
      <c r="Q1235" s="218">
        <v>18</v>
      </c>
      <c r="R1235" s="218">
        <f>Q1235*H1235</f>
        <v>36</v>
      </c>
      <c r="S1235" s="218">
        <v>0</v>
      </c>
      <c r="T1235" s="219">
        <f>S1235*H1235</f>
        <v>0</v>
      </c>
      <c r="AR1235" s="25" t="s">
        <v>502</v>
      </c>
      <c r="AT1235" s="25" t="s">
        <v>498</v>
      </c>
      <c r="AU1235" s="25" t="s">
        <v>80</v>
      </c>
      <c r="AY1235" s="25" t="s">
        <v>492</v>
      </c>
      <c r="BE1235" s="220">
        <f>IF(N1235="základní",J1235,0)</f>
        <v>0</v>
      </c>
      <c r="BF1235" s="220">
        <f>IF(N1235="snížená",J1235,0)</f>
        <v>0</v>
      </c>
      <c r="BG1235" s="220">
        <f>IF(N1235="zákl. přenesená",J1235,0)</f>
        <v>0</v>
      </c>
      <c r="BH1235" s="220">
        <f>IF(N1235="sníž. přenesená",J1235,0)</f>
        <v>0</v>
      </c>
      <c r="BI1235" s="220">
        <f>IF(N1235="nulová",J1235,0)</f>
        <v>0</v>
      </c>
      <c r="BJ1235" s="25" t="s">
        <v>80</v>
      </c>
      <c r="BK1235" s="220">
        <f>ROUND(I1235*H1235,2)</f>
        <v>0</v>
      </c>
      <c r="BL1235" s="25" t="s">
        <v>502</v>
      </c>
      <c r="BM1235" s="25" t="s">
        <v>6370</v>
      </c>
    </row>
    <row r="1236" spans="2:65" s="1" customFormat="1" ht="24">
      <c r="B1236" s="42"/>
      <c r="C1236" s="64"/>
      <c r="D1236" s="227" t="s">
        <v>506</v>
      </c>
      <c r="E1236" s="64"/>
      <c r="F1236" s="274" t="s">
        <v>10022</v>
      </c>
      <c r="G1236" s="64"/>
      <c r="H1236" s="64"/>
      <c r="I1236" s="177"/>
      <c r="J1236" s="64"/>
      <c r="K1236" s="64"/>
      <c r="L1236" s="62"/>
      <c r="M1236" s="223"/>
      <c r="N1236" s="43"/>
      <c r="O1236" s="43"/>
      <c r="P1236" s="43"/>
      <c r="Q1236" s="43"/>
      <c r="R1236" s="43"/>
      <c r="S1236" s="43"/>
      <c r="T1236" s="79"/>
      <c r="AT1236" s="25" t="s">
        <v>506</v>
      </c>
      <c r="AU1236" s="25" t="s">
        <v>80</v>
      </c>
    </row>
    <row r="1237" spans="2:65" s="1" customFormat="1" ht="16.5" customHeight="1">
      <c r="B1237" s="42"/>
      <c r="C1237" s="209" t="s">
        <v>4165</v>
      </c>
      <c r="D1237" s="209" t="s">
        <v>498</v>
      </c>
      <c r="E1237" s="210" t="s">
        <v>10136</v>
      </c>
      <c r="F1237" s="211" t="s">
        <v>10024</v>
      </c>
      <c r="G1237" s="212" t="s">
        <v>2537</v>
      </c>
      <c r="H1237" s="213">
        <v>2</v>
      </c>
      <c r="I1237" s="214"/>
      <c r="J1237" s="215">
        <f>ROUND(I1237*H1237,2)</f>
        <v>0</v>
      </c>
      <c r="K1237" s="211" t="s">
        <v>23</v>
      </c>
      <c r="L1237" s="62"/>
      <c r="M1237" s="216" t="s">
        <v>23</v>
      </c>
      <c r="N1237" s="217" t="s">
        <v>44</v>
      </c>
      <c r="O1237" s="43"/>
      <c r="P1237" s="218">
        <f>O1237*H1237</f>
        <v>0</v>
      </c>
      <c r="Q1237" s="218">
        <v>34</v>
      </c>
      <c r="R1237" s="218">
        <f>Q1237*H1237</f>
        <v>68</v>
      </c>
      <c r="S1237" s="218">
        <v>0</v>
      </c>
      <c r="T1237" s="219">
        <f>S1237*H1237</f>
        <v>0</v>
      </c>
      <c r="AR1237" s="25" t="s">
        <v>502</v>
      </c>
      <c r="AT1237" s="25" t="s">
        <v>498</v>
      </c>
      <c r="AU1237" s="25" t="s">
        <v>80</v>
      </c>
      <c r="AY1237" s="25" t="s">
        <v>492</v>
      </c>
      <c r="BE1237" s="220">
        <f>IF(N1237="základní",J1237,0)</f>
        <v>0</v>
      </c>
      <c r="BF1237" s="220">
        <f>IF(N1237="snížená",J1237,0)</f>
        <v>0</v>
      </c>
      <c r="BG1237" s="220">
        <f>IF(N1237="zákl. přenesená",J1237,0)</f>
        <v>0</v>
      </c>
      <c r="BH1237" s="220">
        <f>IF(N1237="sníž. přenesená",J1237,0)</f>
        <v>0</v>
      </c>
      <c r="BI1237" s="220">
        <f>IF(N1237="nulová",J1237,0)</f>
        <v>0</v>
      </c>
      <c r="BJ1237" s="25" t="s">
        <v>80</v>
      </c>
      <c r="BK1237" s="220">
        <f>ROUND(I1237*H1237,2)</f>
        <v>0</v>
      </c>
      <c r="BL1237" s="25" t="s">
        <v>502</v>
      </c>
      <c r="BM1237" s="25" t="s">
        <v>6380</v>
      </c>
    </row>
    <row r="1238" spans="2:65" s="1" customFormat="1">
      <c r="B1238" s="42"/>
      <c r="C1238" s="64"/>
      <c r="D1238" s="227" t="s">
        <v>506</v>
      </c>
      <c r="E1238" s="64"/>
      <c r="F1238" s="274" t="s">
        <v>10024</v>
      </c>
      <c r="G1238" s="64"/>
      <c r="H1238" s="64"/>
      <c r="I1238" s="177"/>
      <c r="J1238" s="64"/>
      <c r="K1238" s="64"/>
      <c r="L1238" s="62"/>
      <c r="M1238" s="223"/>
      <c r="N1238" s="43"/>
      <c r="O1238" s="43"/>
      <c r="P1238" s="43"/>
      <c r="Q1238" s="43"/>
      <c r="R1238" s="43"/>
      <c r="S1238" s="43"/>
      <c r="T1238" s="79"/>
      <c r="AT1238" s="25" t="s">
        <v>506</v>
      </c>
      <c r="AU1238" s="25" t="s">
        <v>80</v>
      </c>
    </row>
    <row r="1239" spans="2:65" s="1" customFormat="1" ht="25.5" customHeight="1">
      <c r="B1239" s="42"/>
      <c r="C1239" s="209" t="s">
        <v>4170</v>
      </c>
      <c r="D1239" s="209" t="s">
        <v>498</v>
      </c>
      <c r="E1239" s="210" t="s">
        <v>10137</v>
      </c>
      <c r="F1239" s="211" t="s">
        <v>10138</v>
      </c>
      <c r="G1239" s="212" t="s">
        <v>2537</v>
      </c>
      <c r="H1239" s="213">
        <v>2</v>
      </c>
      <c r="I1239" s="214"/>
      <c r="J1239" s="215">
        <f>ROUND(I1239*H1239,2)</f>
        <v>0</v>
      </c>
      <c r="K1239" s="211" t="s">
        <v>23</v>
      </c>
      <c r="L1239" s="62"/>
      <c r="M1239" s="216" t="s">
        <v>23</v>
      </c>
      <c r="N1239" s="217" t="s">
        <v>44</v>
      </c>
      <c r="O1239" s="43"/>
      <c r="P1239" s="218">
        <f>O1239*H1239</f>
        <v>0</v>
      </c>
      <c r="Q1239" s="218">
        <v>14</v>
      </c>
      <c r="R1239" s="218">
        <f>Q1239*H1239</f>
        <v>28</v>
      </c>
      <c r="S1239" s="218">
        <v>0</v>
      </c>
      <c r="T1239" s="219">
        <f>S1239*H1239</f>
        <v>0</v>
      </c>
      <c r="AR1239" s="25" t="s">
        <v>502</v>
      </c>
      <c r="AT1239" s="25" t="s">
        <v>498</v>
      </c>
      <c r="AU1239" s="25" t="s">
        <v>80</v>
      </c>
      <c r="AY1239" s="25" t="s">
        <v>492</v>
      </c>
      <c r="BE1239" s="220">
        <f>IF(N1239="základní",J1239,0)</f>
        <v>0</v>
      </c>
      <c r="BF1239" s="220">
        <f>IF(N1239="snížená",J1239,0)</f>
        <v>0</v>
      </c>
      <c r="BG1239" s="220">
        <f>IF(N1239="zákl. přenesená",J1239,0)</f>
        <v>0</v>
      </c>
      <c r="BH1239" s="220">
        <f>IF(N1239="sníž. přenesená",J1239,0)</f>
        <v>0</v>
      </c>
      <c r="BI1239" s="220">
        <f>IF(N1239="nulová",J1239,0)</f>
        <v>0</v>
      </c>
      <c r="BJ1239" s="25" t="s">
        <v>80</v>
      </c>
      <c r="BK1239" s="220">
        <f>ROUND(I1239*H1239,2)</f>
        <v>0</v>
      </c>
      <c r="BL1239" s="25" t="s">
        <v>502</v>
      </c>
      <c r="BM1239" s="25" t="s">
        <v>6390</v>
      </c>
    </row>
    <row r="1240" spans="2:65" s="1" customFormat="1" ht="24">
      <c r="B1240" s="42"/>
      <c r="C1240" s="64"/>
      <c r="D1240" s="227" t="s">
        <v>506</v>
      </c>
      <c r="E1240" s="64"/>
      <c r="F1240" s="274" t="s">
        <v>10138</v>
      </c>
      <c r="G1240" s="64"/>
      <c r="H1240" s="64"/>
      <c r="I1240" s="177"/>
      <c r="J1240" s="64"/>
      <c r="K1240" s="64"/>
      <c r="L1240" s="62"/>
      <c r="M1240" s="223"/>
      <c r="N1240" s="43"/>
      <c r="O1240" s="43"/>
      <c r="P1240" s="43"/>
      <c r="Q1240" s="43"/>
      <c r="R1240" s="43"/>
      <c r="S1240" s="43"/>
      <c r="T1240" s="79"/>
      <c r="AT1240" s="25" t="s">
        <v>506</v>
      </c>
      <c r="AU1240" s="25" t="s">
        <v>80</v>
      </c>
    </row>
    <row r="1241" spans="2:65" s="1" customFormat="1" ht="16.5" customHeight="1">
      <c r="B1241" s="42"/>
      <c r="C1241" s="209" t="s">
        <v>4175</v>
      </c>
      <c r="D1241" s="209" t="s">
        <v>498</v>
      </c>
      <c r="E1241" s="210" t="s">
        <v>9810</v>
      </c>
      <c r="F1241" s="211" t="s">
        <v>9811</v>
      </c>
      <c r="G1241" s="212" t="s">
        <v>2537</v>
      </c>
      <c r="H1241" s="213">
        <v>2</v>
      </c>
      <c r="I1241" s="214"/>
      <c r="J1241" s="215">
        <f>ROUND(I1241*H1241,2)</f>
        <v>0</v>
      </c>
      <c r="K1241" s="211" t="s">
        <v>23</v>
      </c>
      <c r="L1241" s="62"/>
      <c r="M1241" s="216" t="s">
        <v>23</v>
      </c>
      <c r="N1241" s="217" t="s">
        <v>44</v>
      </c>
      <c r="O1241" s="43"/>
      <c r="P1241" s="218">
        <f>O1241*H1241</f>
        <v>0</v>
      </c>
      <c r="Q1241" s="218">
        <v>24</v>
      </c>
      <c r="R1241" s="218">
        <f>Q1241*H1241</f>
        <v>48</v>
      </c>
      <c r="S1241" s="218">
        <v>0</v>
      </c>
      <c r="T1241" s="219">
        <f>S1241*H1241</f>
        <v>0</v>
      </c>
      <c r="AR1241" s="25" t="s">
        <v>502</v>
      </c>
      <c r="AT1241" s="25" t="s">
        <v>498</v>
      </c>
      <c r="AU1241" s="25" t="s">
        <v>80</v>
      </c>
      <c r="AY1241" s="25" t="s">
        <v>492</v>
      </c>
      <c r="BE1241" s="220">
        <f>IF(N1241="základní",J1241,0)</f>
        <v>0</v>
      </c>
      <c r="BF1241" s="220">
        <f>IF(N1241="snížená",J1241,0)</f>
        <v>0</v>
      </c>
      <c r="BG1241" s="220">
        <f>IF(N1241="zákl. přenesená",J1241,0)</f>
        <v>0</v>
      </c>
      <c r="BH1241" s="220">
        <f>IF(N1241="sníž. přenesená",J1241,0)</f>
        <v>0</v>
      </c>
      <c r="BI1241" s="220">
        <f>IF(N1241="nulová",J1241,0)</f>
        <v>0</v>
      </c>
      <c r="BJ1241" s="25" t="s">
        <v>80</v>
      </c>
      <c r="BK1241" s="220">
        <f>ROUND(I1241*H1241,2)</f>
        <v>0</v>
      </c>
      <c r="BL1241" s="25" t="s">
        <v>502</v>
      </c>
      <c r="BM1241" s="25" t="s">
        <v>6400</v>
      </c>
    </row>
    <row r="1242" spans="2:65" s="1" customFormat="1">
      <c r="B1242" s="42"/>
      <c r="C1242" s="64"/>
      <c r="D1242" s="227" t="s">
        <v>506</v>
      </c>
      <c r="E1242" s="64"/>
      <c r="F1242" s="274" t="s">
        <v>9811</v>
      </c>
      <c r="G1242" s="64"/>
      <c r="H1242" s="64"/>
      <c r="I1242" s="177"/>
      <c r="J1242" s="64"/>
      <c r="K1242" s="64"/>
      <c r="L1242" s="62"/>
      <c r="M1242" s="223"/>
      <c r="N1242" s="43"/>
      <c r="O1242" s="43"/>
      <c r="P1242" s="43"/>
      <c r="Q1242" s="43"/>
      <c r="R1242" s="43"/>
      <c r="S1242" s="43"/>
      <c r="T1242" s="79"/>
      <c r="AT1242" s="25" t="s">
        <v>506</v>
      </c>
      <c r="AU1242" s="25" t="s">
        <v>80</v>
      </c>
    </row>
    <row r="1243" spans="2:65" s="1" customFormat="1" ht="16.5" customHeight="1">
      <c r="B1243" s="42"/>
      <c r="C1243" s="209" t="s">
        <v>4180</v>
      </c>
      <c r="D1243" s="209" t="s">
        <v>498</v>
      </c>
      <c r="E1243" s="210" t="s">
        <v>9798</v>
      </c>
      <c r="F1243" s="211" t="s">
        <v>9799</v>
      </c>
      <c r="G1243" s="212" t="s">
        <v>2537</v>
      </c>
      <c r="H1243" s="213">
        <v>6</v>
      </c>
      <c r="I1243" s="214"/>
      <c r="J1243" s="215">
        <f>ROUND(I1243*H1243,2)</f>
        <v>0</v>
      </c>
      <c r="K1243" s="211" t="s">
        <v>23</v>
      </c>
      <c r="L1243" s="62"/>
      <c r="M1243" s="216" t="s">
        <v>23</v>
      </c>
      <c r="N1243" s="217" t="s">
        <v>44</v>
      </c>
      <c r="O1243" s="43"/>
      <c r="P1243" s="218">
        <f>O1243*H1243</f>
        <v>0</v>
      </c>
      <c r="Q1243" s="218">
        <v>9</v>
      </c>
      <c r="R1243" s="218">
        <f>Q1243*H1243</f>
        <v>54</v>
      </c>
      <c r="S1243" s="218">
        <v>0</v>
      </c>
      <c r="T1243" s="219">
        <f>S1243*H1243</f>
        <v>0</v>
      </c>
      <c r="AR1243" s="25" t="s">
        <v>502</v>
      </c>
      <c r="AT1243" s="25" t="s">
        <v>498</v>
      </c>
      <c r="AU1243" s="25" t="s">
        <v>80</v>
      </c>
      <c r="AY1243" s="25" t="s">
        <v>492</v>
      </c>
      <c r="BE1243" s="220">
        <f>IF(N1243="základní",J1243,0)</f>
        <v>0</v>
      </c>
      <c r="BF1243" s="220">
        <f>IF(N1243="snížená",J1243,0)</f>
        <v>0</v>
      </c>
      <c r="BG1243" s="220">
        <f>IF(N1243="zákl. přenesená",J1243,0)</f>
        <v>0</v>
      </c>
      <c r="BH1243" s="220">
        <f>IF(N1243="sníž. přenesená",J1243,0)</f>
        <v>0</v>
      </c>
      <c r="BI1243" s="220">
        <f>IF(N1243="nulová",J1243,0)</f>
        <v>0</v>
      </c>
      <c r="BJ1243" s="25" t="s">
        <v>80</v>
      </c>
      <c r="BK1243" s="220">
        <f>ROUND(I1243*H1243,2)</f>
        <v>0</v>
      </c>
      <c r="BL1243" s="25" t="s">
        <v>502</v>
      </c>
      <c r="BM1243" s="25" t="s">
        <v>6409</v>
      </c>
    </row>
    <row r="1244" spans="2:65" s="1" customFormat="1">
      <c r="B1244" s="42"/>
      <c r="C1244" s="64"/>
      <c r="D1244" s="221" t="s">
        <v>506</v>
      </c>
      <c r="E1244" s="64"/>
      <c r="F1244" s="222" t="s">
        <v>9799</v>
      </c>
      <c r="G1244" s="64"/>
      <c r="H1244" s="64"/>
      <c r="I1244" s="177"/>
      <c r="J1244" s="64"/>
      <c r="K1244" s="64"/>
      <c r="L1244" s="62"/>
      <c r="M1244" s="223"/>
      <c r="N1244" s="43"/>
      <c r="O1244" s="43"/>
      <c r="P1244" s="43"/>
      <c r="Q1244" s="43"/>
      <c r="R1244" s="43"/>
      <c r="S1244" s="43"/>
      <c r="T1244" s="79"/>
      <c r="AT1244" s="25" t="s">
        <v>506</v>
      </c>
      <c r="AU1244" s="25" t="s">
        <v>80</v>
      </c>
    </row>
    <row r="1245" spans="2:65" s="1" customFormat="1" ht="24">
      <c r="B1245" s="42"/>
      <c r="C1245" s="64"/>
      <c r="D1245" s="227" t="s">
        <v>2254</v>
      </c>
      <c r="E1245" s="64"/>
      <c r="F1245" s="273" t="s">
        <v>9800</v>
      </c>
      <c r="G1245" s="64"/>
      <c r="H1245" s="64"/>
      <c r="I1245" s="177"/>
      <c r="J1245" s="64"/>
      <c r="K1245" s="64"/>
      <c r="L1245" s="62"/>
      <c r="M1245" s="223"/>
      <c r="N1245" s="43"/>
      <c r="O1245" s="43"/>
      <c r="P1245" s="43"/>
      <c r="Q1245" s="43"/>
      <c r="R1245" s="43"/>
      <c r="S1245" s="43"/>
      <c r="T1245" s="79"/>
      <c r="AT1245" s="25" t="s">
        <v>2254</v>
      </c>
      <c r="AU1245" s="25" t="s">
        <v>80</v>
      </c>
    </row>
    <row r="1246" spans="2:65" s="1" customFormat="1" ht="16.5" customHeight="1">
      <c r="B1246" s="42"/>
      <c r="C1246" s="209" t="s">
        <v>4185</v>
      </c>
      <c r="D1246" s="209" t="s">
        <v>498</v>
      </c>
      <c r="E1246" s="210" t="s">
        <v>9798</v>
      </c>
      <c r="F1246" s="211" t="s">
        <v>9799</v>
      </c>
      <c r="G1246" s="212" t="s">
        <v>2537</v>
      </c>
      <c r="H1246" s="213">
        <v>4</v>
      </c>
      <c r="I1246" s="214"/>
      <c r="J1246" s="215">
        <f>ROUND(I1246*H1246,2)</f>
        <v>0</v>
      </c>
      <c r="K1246" s="211" t="s">
        <v>23</v>
      </c>
      <c r="L1246" s="62"/>
      <c r="M1246" s="216" t="s">
        <v>23</v>
      </c>
      <c r="N1246" s="217" t="s">
        <v>44</v>
      </c>
      <c r="O1246" s="43"/>
      <c r="P1246" s="218">
        <f>O1246*H1246</f>
        <v>0</v>
      </c>
      <c r="Q1246" s="218">
        <v>9</v>
      </c>
      <c r="R1246" s="218">
        <f>Q1246*H1246</f>
        <v>36</v>
      </c>
      <c r="S1246" s="218">
        <v>0</v>
      </c>
      <c r="T1246" s="219">
        <f>S1246*H1246</f>
        <v>0</v>
      </c>
      <c r="AR1246" s="25" t="s">
        <v>502</v>
      </c>
      <c r="AT1246" s="25" t="s">
        <v>498</v>
      </c>
      <c r="AU1246" s="25" t="s">
        <v>80</v>
      </c>
      <c r="AY1246" s="25" t="s">
        <v>492</v>
      </c>
      <c r="BE1246" s="220">
        <f>IF(N1246="základní",J1246,0)</f>
        <v>0</v>
      </c>
      <c r="BF1246" s="220">
        <f>IF(N1246="snížená",J1246,0)</f>
        <v>0</v>
      </c>
      <c r="BG1246" s="220">
        <f>IF(N1246="zákl. přenesená",J1246,0)</f>
        <v>0</v>
      </c>
      <c r="BH1246" s="220">
        <f>IF(N1246="sníž. přenesená",J1246,0)</f>
        <v>0</v>
      </c>
      <c r="BI1246" s="220">
        <f>IF(N1246="nulová",J1246,0)</f>
        <v>0</v>
      </c>
      <c r="BJ1246" s="25" t="s">
        <v>80</v>
      </c>
      <c r="BK1246" s="220">
        <f>ROUND(I1246*H1246,2)</f>
        <v>0</v>
      </c>
      <c r="BL1246" s="25" t="s">
        <v>502</v>
      </c>
      <c r="BM1246" s="25" t="s">
        <v>6418</v>
      </c>
    </row>
    <row r="1247" spans="2:65" s="1" customFormat="1">
      <c r="B1247" s="42"/>
      <c r="C1247" s="64"/>
      <c r="D1247" s="221" t="s">
        <v>506</v>
      </c>
      <c r="E1247" s="64"/>
      <c r="F1247" s="222" t="s">
        <v>9799</v>
      </c>
      <c r="G1247" s="64"/>
      <c r="H1247" s="64"/>
      <c r="I1247" s="177"/>
      <c r="J1247" s="64"/>
      <c r="K1247" s="64"/>
      <c r="L1247" s="62"/>
      <c r="M1247" s="223"/>
      <c r="N1247" s="43"/>
      <c r="O1247" s="43"/>
      <c r="P1247" s="43"/>
      <c r="Q1247" s="43"/>
      <c r="R1247" s="43"/>
      <c r="S1247" s="43"/>
      <c r="T1247" s="79"/>
      <c r="AT1247" s="25" t="s">
        <v>506</v>
      </c>
      <c r="AU1247" s="25" t="s">
        <v>80</v>
      </c>
    </row>
    <row r="1248" spans="2:65" s="1" customFormat="1" ht="24">
      <c r="B1248" s="42"/>
      <c r="C1248" s="64"/>
      <c r="D1248" s="227" t="s">
        <v>2254</v>
      </c>
      <c r="E1248" s="64"/>
      <c r="F1248" s="273" t="s">
        <v>9800</v>
      </c>
      <c r="G1248" s="64"/>
      <c r="H1248" s="64"/>
      <c r="I1248" s="177"/>
      <c r="J1248" s="64"/>
      <c r="K1248" s="64"/>
      <c r="L1248" s="62"/>
      <c r="M1248" s="223"/>
      <c r="N1248" s="43"/>
      <c r="O1248" s="43"/>
      <c r="P1248" s="43"/>
      <c r="Q1248" s="43"/>
      <c r="R1248" s="43"/>
      <c r="S1248" s="43"/>
      <c r="T1248" s="79"/>
      <c r="AT1248" s="25" t="s">
        <v>2254</v>
      </c>
      <c r="AU1248" s="25" t="s">
        <v>80</v>
      </c>
    </row>
    <row r="1249" spans="2:65" s="1" customFormat="1" ht="16.5" customHeight="1">
      <c r="B1249" s="42"/>
      <c r="C1249" s="209" t="s">
        <v>4190</v>
      </c>
      <c r="D1249" s="209" t="s">
        <v>498</v>
      </c>
      <c r="E1249" s="210" t="s">
        <v>9937</v>
      </c>
      <c r="F1249" s="211" t="s">
        <v>9938</v>
      </c>
      <c r="G1249" s="212" t="s">
        <v>2537</v>
      </c>
      <c r="H1249" s="213">
        <v>2</v>
      </c>
      <c r="I1249" s="214"/>
      <c r="J1249" s="215">
        <f>ROUND(I1249*H1249,2)</f>
        <v>0</v>
      </c>
      <c r="K1249" s="211" t="s">
        <v>23</v>
      </c>
      <c r="L1249" s="62"/>
      <c r="M1249" s="216" t="s">
        <v>23</v>
      </c>
      <c r="N1249" s="217" t="s">
        <v>44</v>
      </c>
      <c r="O1249" s="43"/>
      <c r="P1249" s="218">
        <f>O1249*H1249</f>
        <v>0</v>
      </c>
      <c r="Q1249" s="218">
        <v>0</v>
      </c>
      <c r="R1249" s="218">
        <f>Q1249*H1249</f>
        <v>0</v>
      </c>
      <c r="S1249" s="218">
        <v>0</v>
      </c>
      <c r="T1249" s="219">
        <f>S1249*H1249</f>
        <v>0</v>
      </c>
      <c r="AR1249" s="25" t="s">
        <v>502</v>
      </c>
      <c r="AT1249" s="25" t="s">
        <v>498</v>
      </c>
      <c r="AU1249" s="25" t="s">
        <v>80</v>
      </c>
      <c r="AY1249" s="25" t="s">
        <v>492</v>
      </c>
      <c r="BE1249" s="220">
        <f>IF(N1249="základní",J1249,0)</f>
        <v>0</v>
      </c>
      <c r="BF1249" s="220">
        <f>IF(N1249="snížená",J1249,0)</f>
        <v>0</v>
      </c>
      <c r="BG1249" s="220">
        <f>IF(N1249="zákl. přenesená",J1249,0)</f>
        <v>0</v>
      </c>
      <c r="BH1249" s="220">
        <f>IF(N1249="sníž. přenesená",J1249,0)</f>
        <v>0</v>
      </c>
      <c r="BI1249" s="220">
        <f>IF(N1249="nulová",J1249,0)</f>
        <v>0</v>
      </c>
      <c r="BJ1249" s="25" t="s">
        <v>80</v>
      </c>
      <c r="BK1249" s="220">
        <f>ROUND(I1249*H1249,2)</f>
        <v>0</v>
      </c>
      <c r="BL1249" s="25" t="s">
        <v>502</v>
      </c>
      <c r="BM1249" s="25" t="s">
        <v>6428</v>
      </c>
    </row>
    <row r="1250" spans="2:65" s="1" customFormat="1">
      <c r="B1250" s="42"/>
      <c r="C1250" s="64"/>
      <c r="D1250" s="227" t="s">
        <v>506</v>
      </c>
      <c r="E1250" s="64"/>
      <c r="F1250" s="274" t="s">
        <v>9823</v>
      </c>
      <c r="G1250" s="64"/>
      <c r="H1250" s="64"/>
      <c r="I1250" s="177"/>
      <c r="J1250" s="64"/>
      <c r="K1250" s="64"/>
      <c r="L1250" s="62"/>
      <c r="M1250" s="223"/>
      <c r="N1250" s="43"/>
      <c r="O1250" s="43"/>
      <c r="P1250" s="43"/>
      <c r="Q1250" s="43"/>
      <c r="R1250" s="43"/>
      <c r="S1250" s="43"/>
      <c r="T1250" s="79"/>
      <c r="AT1250" s="25" t="s">
        <v>506</v>
      </c>
      <c r="AU1250" s="25" t="s">
        <v>80</v>
      </c>
    </row>
    <row r="1251" spans="2:65" s="1" customFormat="1" ht="16.5" customHeight="1">
      <c r="B1251" s="42"/>
      <c r="C1251" s="209" t="s">
        <v>4195</v>
      </c>
      <c r="D1251" s="209" t="s">
        <v>498</v>
      </c>
      <c r="E1251" s="210" t="s">
        <v>9941</v>
      </c>
      <c r="F1251" s="211" t="s">
        <v>9942</v>
      </c>
      <c r="G1251" s="212" t="s">
        <v>2537</v>
      </c>
      <c r="H1251" s="213">
        <v>1</v>
      </c>
      <c r="I1251" s="214"/>
      <c r="J1251" s="215">
        <f>ROUND(I1251*H1251,2)</f>
        <v>0</v>
      </c>
      <c r="K1251" s="211" t="s">
        <v>23</v>
      </c>
      <c r="L1251" s="62"/>
      <c r="M1251" s="216" t="s">
        <v>23</v>
      </c>
      <c r="N1251" s="217" t="s">
        <v>44</v>
      </c>
      <c r="O1251" s="43"/>
      <c r="P1251" s="218">
        <f>O1251*H1251</f>
        <v>0</v>
      </c>
      <c r="Q1251" s="218">
        <v>0</v>
      </c>
      <c r="R1251" s="218">
        <f>Q1251*H1251</f>
        <v>0</v>
      </c>
      <c r="S1251" s="218">
        <v>0</v>
      </c>
      <c r="T1251" s="219">
        <f>S1251*H1251</f>
        <v>0</v>
      </c>
      <c r="AR1251" s="25" t="s">
        <v>502</v>
      </c>
      <c r="AT1251" s="25" t="s">
        <v>498</v>
      </c>
      <c r="AU1251" s="25" t="s">
        <v>80</v>
      </c>
      <c r="AY1251" s="25" t="s">
        <v>492</v>
      </c>
      <c r="BE1251" s="220">
        <f>IF(N1251="základní",J1251,0)</f>
        <v>0</v>
      </c>
      <c r="BF1251" s="220">
        <f>IF(N1251="snížená",J1251,0)</f>
        <v>0</v>
      </c>
      <c r="BG1251" s="220">
        <f>IF(N1251="zákl. přenesená",J1251,0)</f>
        <v>0</v>
      </c>
      <c r="BH1251" s="220">
        <f>IF(N1251="sníž. přenesená",J1251,0)</f>
        <v>0</v>
      </c>
      <c r="BI1251" s="220">
        <f>IF(N1251="nulová",J1251,0)</f>
        <v>0</v>
      </c>
      <c r="BJ1251" s="25" t="s">
        <v>80</v>
      </c>
      <c r="BK1251" s="220">
        <f>ROUND(I1251*H1251,2)</f>
        <v>0</v>
      </c>
      <c r="BL1251" s="25" t="s">
        <v>502</v>
      </c>
      <c r="BM1251" s="25" t="s">
        <v>6438</v>
      </c>
    </row>
    <row r="1252" spans="2:65" s="1" customFormat="1">
      <c r="B1252" s="42"/>
      <c r="C1252" s="64"/>
      <c r="D1252" s="227" t="s">
        <v>506</v>
      </c>
      <c r="E1252" s="64"/>
      <c r="F1252" s="274" t="s">
        <v>9849</v>
      </c>
      <c r="G1252" s="64"/>
      <c r="H1252" s="64"/>
      <c r="I1252" s="177"/>
      <c r="J1252" s="64"/>
      <c r="K1252" s="64"/>
      <c r="L1252" s="62"/>
      <c r="M1252" s="223"/>
      <c r="N1252" s="43"/>
      <c r="O1252" s="43"/>
      <c r="P1252" s="43"/>
      <c r="Q1252" s="43"/>
      <c r="R1252" s="43"/>
      <c r="S1252" s="43"/>
      <c r="T1252" s="79"/>
      <c r="AT1252" s="25" t="s">
        <v>506</v>
      </c>
      <c r="AU1252" s="25" t="s">
        <v>80</v>
      </c>
    </row>
    <row r="1253" spans="2:65" s="1" customFormat="1" ht="16.5" customHeight="1">
      <c r="B1253" s="42"/>
      <c r="C1253" s="209" t="s">
        <v>4200</v>
      </c>
      <c r="D1253" s="209" t="s">
        <v>498</v>
      </c>
      <c r="E1253" s="210" t="s">
        <v>10077</v>
      </c>
      <c r="F1253" s="211" t="s">
        <v>10078</v>
      </c>
      <c r="G1253" s="212" t="s">
        <v>2537</v>
      </c>
      <c r="H1253" s="213">
        <v>6</v>
      </c>
      <c r="I1253" s="214"/>
      <c r="J1253" s="215">
        <f>ROUND(I1253*H1253,2)</f>
        <v>0</v>
      </c>
      <c r="K1253" s="211" t="s">
        <v>23</v>
      </c>
      <c r="L1253" s="62"/>
      <c r="M1253" s="216" t="s">
        <v>23</v>
      </c>
      <c r="N1253" s="217" t="s">
        <v>44</v>
      </c>
      <c r="O1253" s="43"/>
      <c r="P1253" s="218">
        <f>O1253*H1253</f>
        <v>0</v>
      </c>
      <c r="Q1253" s="218">
        <v>2</v>
      </c>
      <c r="R1253" s="218">
        <f>Q1253*H1253</f>
        <v>12</v>
      </c>
      <c r="S1253" s="218">
        <v>0</v>
      </c>
      <c r="T1253" s="219">
        <f>S1253*H1253</f>
        <v>0</v>
      </c>
      <c r="AR1253" s="25" t="s">
        <v>502</v>
      </c>
      <c r="AT1253" s="25" t="s">
        <v>498</v>
      </c>
      <c r="AU1253" s="25" t="s">
        <v>80</v>
      </c>
      <c r="AY1253" s="25" t="s">
        <v>492</v>
      </c>
      <c r="BE1253" s="220">
        <f>IF(N1253="základní",J1253,0)</f>
        <v>0</v>
      </c>
      <c r="BF1253" s="220">
        <f>IF(N1253="snížená",J1253,0)</f>
        <v>0</v>
      </c>
      <c r="BG1253" s="220">
        <f>IF(N1253="zákl. přenesená",J1253,0)</f>
        <v>0</v>
      </c>
      <c r="BH1253" s="220">
        <f>IF(N1253="sníž. přenesená",J1253,0)</f>
        <v>0</v>
      </c>
      <c r="BI1253" s="220">
        <f>IF(N1253="nulová",J1253,0)</f>
        <v>0</v>
      </c>
      <c r="BJ1253" s="25" t="s">
        <v>80</v>
      </c>
      <c r="BK1253" s="220">
        <f>ROUND(I1253*H1253,2)</f>
        <v>0</v>
      </c>
      <c r="BL1253" s="25" t="s">
        <v>502</v>
      </c>
      <c r="BM1253" s="25" t="s">
        <v>6447</v>
      </c>
    </row>
    <row r="1254" spans="2:65" s="1" customFormat="1">
      <c r="B1254" s="42"/>
      <c r="C1254" s="64"/>
      <c r="D1254" s="227" t="s">
        <v>506</v>
      </c>
      <c r="E1254" s="64"/>
      <c r="F1254" s="274" t="s">
        <v>10079</v>
      </c>
      <c r="G1254" s="64"/>
      <c r="H1254" s="64"/>
      <c r="I1254" s="177"/>
      <c r="J1254" s="64"/>
      <c r="K1254" s="64"/>
      <c r="L1254" s="62"/>
      <c r="M1254" s="223"/>
      <c r="N1254" s="43"/>
      <c r="O1254" s="43"/>
      <c r="P1254" s="43"/>
      <c r="Q1254" s="43"/>
      <c r="R1254" s="43"/>
      <c r="S1254" s="43"/>
      <c r="T1254" s="79"/>
      <c r="AT1254" s="25" t="s">
        <v>506</v>
      </c>
      <c r="AU1254" s="25" t="s">
        <v>80</v>
      </c>
    </row>
    <row r="1255" spans="2:65" s="1" customFormat="1" ht="16.5" customHeight="1">
      <c r="B1255" s="42"/>
      <c r="C1255" s="209" t="s">
        <v>4205</v>
      </c>
      <c r="D1255" s="209" t="s">
        <v>498</v>
      </c>
      <c r="E1255" s="210" t="s">
        <v>9786</v>
      </c>
      <c r="F1255" s="211" t="s">
        <v>9787</v>
      </c>
      <c r="G1255" s="212" t="s">
        <v>9577</v>
      </c>
      <c r="H1255" s="213">
        <v>8</v>
      </c>
      <c r="I1255" s="214"/>
      <c r="J1255" s="215">
        <f>ROUND(I1255*H1255,2)</f>
        <v>0</v>
      </c>
      <c r="K1255" s="211" t="s">
        <v>23</v>
      </c>
      <c r="L1255" s="62"/>
      <c r="M1255" s="216" t="s">
        <v>23</v>
      </c>
      <c r="N1255" s="217" t="s">
        <v>44</v>
      </c>
      <c r="O1255" s="43"/>
      <c r="P1255" s="218">
        <f>O1255*H1255</f>
        <v>0</v>
      </c>
      <c r="Q1255" s="218">
        <v>4.2</v>
      </c>
      <c r="R1255" s="218">
        <f>Q1255*H1255</f>
        <v>33.6</v>
      </c>
      <c r="S1255" s="218">
        <v>0</v>
      </c>
      <c r="T1255" s="219">
        <f>S1255*H1255</f>
        <v>0</v>
      </c>
      <c r="AR1255" s="25" t="s">
        <v>502</v>
      </c>
      <c r="AT1255" s="25" t="s">
        <v>498</v>
      </c>
      <c r="AU1255" s="25" t="s">
        <v>80</v>
      </c>
      <c r="AY1255" s="25" t="s">
        <v>492</v>
      </c>
      <c r="BE1255" s="220">
        <f>IF(N1255="základní",J1255,0)</f>
        <v>0</v>
      </c>
      <c r="BF1255" s="220">
        <f>IF(N1255="snížená",J1255,0)</f>
        <v>0</v>
      </c>
      <c r="BG1255" s="220">
        <f>IF(N1255="zákl. přenesená",J1255,0)</f>
        <v>0</v>
      </c>
      <c r="BH1255" s="220">
        <f>IF(N1255="sníž. přenesená",J1255,0)</f>
        <v>0</v>
      </c>
      <c r="BI1255" s="220">
        <f>IF(N1255="nulová",J1255,0)</f>
        <v>0</v>
      </c>
      <c r="BJ1255" s="25" t="s">
        <v>80</v>
      </c>
      <c r="BK1255" s="220">
        <f>ROUND(I1255*H1255,2)</f>
        <v>0</v>
      </c>
      <c r="BL1255" s="25" t="s">
        <v>502</v>
      </c>
      <c r="BM1255" s="25" t="s">
        <v>6457</v>
      </c>
    </row>
    <row r="1256" spans="2:65" s="1" customFormat="1">
      <c r="B1256" s="42"/>
      <c r="C1256" s="64"/>
      <c r="D1256" s="227" t="s">
        <v>506</v>
      </c>
      <c r="E1256" s="64"/>
      <c r="F1256" s="274" t="s">
        <v>9788</v>
      </c>
      <c r="G1256" s="64"/>
      <c r="H1256" s="64"/>
      <c r="I1256" s="177"/>
      <c r="J1256" s="64"/>
      <c r="K1256" s="64"/>
      <c r="L1256" s="62"/>
      <c r="M1256" s="223"/>
      <c r="N1256" s="43"/>
      <c r="O1256" s="43"/>
      <c r="P1256" s="43"/>
      <c r="Q1256" s="43"/>
      <c r="R1256" s="43"/>
      <c r="S1256" s="43"/>
      <c r="T1256" s="79"/>
      <c r="AT1256" s="25" t="s">
        <v>506</v>
      </c>
      <c r="AU1256" s="25" t="s">
        <v>80</v>
      </c>
    </row>
    <row r="1257" spans="2:65" s="1" customFormat="1" ht="16.5" customHeight="1">
      <c r="B1257" s="42"/>
      <c r="C1257" s="209" t="s">
        <v>4210</v>
      </c>
      <c r="D1257" s="209" t="s">
        <v>498</v>
      </c>
      <c r="E1257" s="210" t="s">
        <v>10139</v>
      </c>
      <c r="F1257" s="211" t="s">
        <v>10140</v>
      </c>
      <c r="G1257" s="212" t="s">
        <v>9577</v>
      </c>
      <c r="H1257" s="213">
        <v>7</v>
      </c>
      <c r="I1257" s="214"/>
      <c r="J1257" s="215">
        <f>ROUND(I1257*H1257,2)</f>
        <v>0</v>
      </c>
      <c r="K1257" s="211" t="s">
        <v>23</v>
      </c>
      <c r="L1257" s="62"/>
      <c r="M1257" s="216" t="s">
        <v>23</v>
      </c>
      <c r="N1257" s="217" t="s">
        <v>44</v>
      </c>
      <c r="O1257" s="43"/>
      <c r="P1257" s="218">
        <f>O1257*H1257</f>
        <v>0</v>
      </c>
      <c r="Q1257" s="218">
        <v>3.4</v>
      </c>
      <c r="R1257" s="218">
        <f>Q1257*H1257</f>
        <v>23.8</v>
      </c>
      <c r="S1257" s="218">
        <v>0</v>
      </c>
      <c r="T1257" s="219">
        <f>S1257*H1257</f>
        <v>0</v>
      </c>
      <c r="AR1257" s="25" t="s">
        <v>502</v>
      </c>
      <c r="AT1257" s="25" t="s">
        <v>498</v>
      </c>
      <c r="AU1257" s="25" t="s">
        <v>80</v>
      </c>
      <c r="AY1257" s="25" t="s">
        <v>492</v>
      </c>
      <c r="BE1257" s="220">
        <f>IF(N1257="základní",J1257,0)</f>
        <v>0</v>
      </c>
      <c r="BF1257" s="220">
        <f>IF(N1257="snížená",J1257,0)</f>
        <v>0</v>
      </c>
      <c r="BG1257" s="220">
        <f>IF(N1257="zákl. přenesená",J1257,0)</f>
        <v>0</v>
      </c>
      <c r="BH1257" s="220">
        <f>IF(N1257="sníž. přenesená",J1257,0)</f>
        <v>0</v>
      </c>
      <c r="BI1257" s="220">
        <f>IF(N1257="nulová",J1257,0)</f>
        <v>0</v>
      </c>
      <c r="BJ1257" s="25" t="s">
        <v>80</v>
      </c>
      <c r="BK1257" s="220">
        <f>ROUND(I1257*H1257,2)</f>
        <v>0</v>
      </c>
      <c r="BL1257" s="25" t="s">
        <v>502</v>
      </c>
      <c r="BM1257" s="25" t="s">
        <v>6465</v>
      </c>
    </row>
    <row r="1258" spans="2:65" s="1" customFormat="1">
      <c r="B1258" s="42"/>
      <c r="C1258" s="64"/>
      <c r="D1258" s="227" t="s">
        <v>506</v>
      </c>
      <c r="E1258" s="64"/>
      <c r="F1258" s="274" t="s">
        <v>10141</v>
      </c>
      <c r="G1258" s="64"/>
      <c r="H1258" s="64"/>
      <c r="I1258" s="177"/>
      <c r="J1258" s="64"/>
      <c r="K1258" s="64"/>
      <c r="L1258" s="62"/>
      <c r="M1258" s="223"/>
      <c r="N1258" s="43"/>
      <c r="O1258" s="43"/>
      <c r="P1258" s="43"/>
      <c r="Q1258" s="43"/>
      <c r="R1258" s="43"/>
      <c r="S1258" s="43"/>
      <c r="T1258" s="79"/>
      <c r="AT1258" s="25" t="s">
        <v>506</v>
      </c>
      <c r="AU1258" s="25" t="s">
        <v>80</v>
      </c>
    </row>
    <row r="1259" spans="2:65" s="1" customFormat="1" ht="16.5" customHeight="1">
      <c r="B1259" s="42"/>
      <c r="C1259" s="209" t="s">
        <v>4215</v>
      </c>
      <c r="D1259" s="209" t="s">
        <v>498</v>
      </c>
      <c r="E1259" s="210" t="s">
        <v>10105</v>
      </c>
      <c r="F1259" s="211" t="s">
        <v>10106</v>
      </c>
      <c r="G1259" s="212" t="s">
        <v>9577</v>
      </c>
      <c r="H1259" s="213">
        <v>3</v>
      </c>
      <c r="I1259" s="214"/>
      <c r="J1259" s="215">
        <f>ROUND(I1259*H1259,2)</f>
        <v>0</v>
      </c>
      <c r="K1259" s="211" t="s">
        <v>23</v>
      </c>
      <c r="L1259" s="62"/>
      <c r="M1259" s="216" t="s">
        <v>23</v>
      </c>
      <c r="N1259" s="217" t="s">
        <v>44</v>
      </c>
      <c r="O1259" s="43"/>
      <c r="P1259" s="218">
        <f>O1259*H1259</f>
        <v>0</v>
      </c>
      <c r="Q1259" s="218">
        <v>43</v>
      </c>
      <c r="R1259" s="218">
        <f>Q1259*H1259</f>
        <v>129</v>
      </c>
      <c r="S1259" s="218">
        <v>0</v>
      </c>
      <c r="T1259" s="219">
        <f>S1259*H1259</f>
        <v>0</v>
      </c>
      <c r="AR1259" s="25" t="s">
        <v>502</v>
      </c>
      <c r="AT1259" s="25" t="s">
        <v>498</v>
      </c>
      <c r="AU1259" s="25" t="s">
        <v>80</v>
      </c>
      <c r="AY1259" s="25" t="s">
        <v>492</v>
      </c>
      <c r="BE1259" s="220">
        <f>IF(N1259="základní",J1259,0)</f>
        <v>0</v>
      </c>
      <c r="BF1259" s="220">
        <f>IF(N1259="snížená",J1259,0)</f>
        <v>0</v>
      </c>
      <c r="BG1259" s="220">
        <f>IF(N1259="zákl. přenesená",J1259,0)</f>
        <v>0</v>
      </c>
      <c r="BH1259" s="220">
        <f>IF(N1259="sníž. přenesená",J1259,0)</f>
        <v>0</v>
      </c>
      <c r="BI1259" s="220">
        <f>IF(N1259="nulová",J1259,0)</f>
        <v>0</v>
      </c>
      <c r="BJ1259" s="25" t="s">
        <v>80</v>
      </c>
      <c r="BK1259" s="220">
        <f>ROUND(I1259*H1259,2)</f>
        <v>0</v>
      </c>
      <c r="BL1259" s="25" t="s">
        <v>502</v>
      </c>
      <c r="BM1259" s="25" t="s">
        <v>6474</v>
      </c>
    </row>
    <row r="1260" spans="2:65" s="1" customFormat="1">
      <c r="B1260" s="42"/>
      <c r="C1260" s="64"/>
      <c r="D1260" s="227" t="s">
        <v>506</v>
      </c>
      <c r="E1260" s="64"/>
      <c r="F1260" s="274" t="s">
        <v>10106</v>
      </c>
      <c r="G1260" s="64"/>
      <c r="H1260" s="64"/>
      <c r="I1260" s="177"/>
      <c r="J1260" s="64"/>
      <c r="K1260" s="64"/>
      <c r="L1260" s="62"/>
      <c r="M1260" s="223"/>
      <c r="N1260" s="43"/>
      <c r="O1260" s="43"/>
      <c r="P1260" s="43"/>
      <c r="Q1260" s="43"/>
      <c r="R1260" s="43"/>
      <c r="S1260" s="43"/>
      <c r="T1260" s="79"/>
      <c r="AT1260" s="25" t="s">
        <v>506</v>
      </c>
      <c r="AU1260" s="25" t="s">
        <v>80</v>
      </c>
    </row>
    <row r="1261" spans="2:65" s="1" customFormat="1" ht="16.5" customHeight="1">
      <c r="B1261" s="42"/>
      <c r="C1261" s="209" t="s">
        <v>4220</v>
      </c>
      <c r="D1261" s="209" t="s">
        <v>498</v>
      </c>
      <c r="E1261" s="210" t="s">
        <v>10142</v>
      </c>
      <c r="F1261" s="211" t="s">
        <v>10097</v>
      </c>
      <c r="G1261" s="212" t="s">
        <v>9577</v>
      </c>
      <c r="H1261" s="213">
        <v>62</v>
      </c>
      <c r="I1261" s="214"/>
      <c r="J1261" s="215">
        <f>ROUND(I1261*H1261,2)</f>
        <v>0</v>
      </c>
      <c r="K1261" s="211" t="s">
        <v>23</v>
      </c>
      <c r="L1261" s="62"/>
      <c r="M1261" s="216" t="s">
        <v>23</v>
      </c>
      <c r="N1261" s="217" t="s">
        <v>44</v>
      </c>
      <c r="O1261" s="43"/>
      <c r="P1261" s="218">
        <f>O1261*H1261</f>
        <v>0</v>
      </c>
      <c r="Q1261" s="218">
        <v>33</v>
      </c>
      <c r="R1261" s="218">
        <f>Q1261*H1261</f>
        <v>2046</v>
      </c>
      <c r="S1261" s="218">
        <v>0</v>
      </c>
      <c r="T1261" s="219">
        <f>S1261*H1261</f>
        <v>0</v>
      </c>
      <c r="AR1261" s="25" t="s">
        <v>502</v>
      </c>
      <c r="AT1261" s="25" t="s">
        <v>498</v>
      </c>
      <c r="AU1261" s="25" t="s">
        <v>80</v>
      </c>
      <c r="AY1261" s="25" t="s">
        <v>492</v>
      </c>
      <c r="BE1261" s="220">
        <f>IF(N1261="základní",J1261,0)</f>
        <v>0</v>
      </c>
      <c r="BF1261" s="220">
        <f>IF(N1261="snížená",J1261,0)</f>
        <v>0</v>
      </c>
      <c r="BG1261" s="220">
        <f>IF(N1261="zákl. přenesená",J1261,0)</f>
        <v>0</v>
      </c>
      <c r="BH1261" s="220">
        <f>IF(N1261="sníž. přenesená",J1261,0)</f>
        <v>0</v>
      </c>
      <c r="BI1261" s="220">
        <f>IF(N1261="nulová",J1261,0)</f>
        <v>0</v>
      </c>
      <c r="BJ1261" s="25" t="s">
        <v>80</v>
      </c>
      <c r="BK1261" s="220">
        <f>ROUND(I1261*H1261,2)</f>
        <v>0</v>
      </c>
      <c r="BL1261" s="25" t="s">
        <v>502</v>
      </c>
      <c r="BM1261" s="25" t="s">
        <v>6484</v>
      </c>
    </row>
    <row r="1262" spans="2:65" s="1" customFormat="1">
      <c r="B1262" s="42"/>
      <c r="C1262" s="64"/>
      <c r="D1262" s="227" t="s">
        <v>506</v>
      </c>
      <c r="E1262" s="64"/>
      <c r="F1262" s="274" t="s">
        <v>10097</v>
      </c>
      <c r="G1262" s="64"/>
      <c r="H1262" s="64"/>
      <c r="I1262" s="177"/>
      <c r="J1262" s="64"/>
      <c r="K1262" s="64"/>
      <c r="L1262" s="62"/>
      <c r="M1262" s="223"/>
      <c r="N1262" s="43"/>
      <c r="O1262" s="43"/>
      <c r="P1262" s="43"/>
      <c r="Q1262" s="43"/>
      <c r="R1262" s="43"/>
      <c r="S1262" s="43"/>
      <c r="T1262" s="79"/>
      <c r="AT1262" s="25" t="s">
        <v>506</v>
      </c>
      <c r="AU1262" s="25" t="s">
        <v>80</v>
      </c>
    </row>
    <row r="1263" spans="2:65" s="1" customFormat="1" ht="16.5" customHeight="1">
      <c r="B1263" s="42"/>
      <c r="C1263" s="209" t="s">
        <v>4225</v>
      </c>
      <c r="D1263" s="209" t="s">
        <v>498</v>
      </c>
      <c r="E1263" s="210" t="s">
        <v>10084</v>
      </c>
      <c r="F1263" s="211" t="s">
        <v>10085</v>
      </c>
      <c r="G1263" s="212" t="s">
        <v>9577</v>
      </c>
      <c r="H1263" s="213">
        <v>33</v>
      </c>
      <c r="I1263" s="214"/>
      <c r="J1263" s="215">
        <f>ROUND(I1263*H1263,2)</f>
        <v>0</v>
      </c>
      <c r="K1263" s="211" t="s">
        <v>23</v>
      </c>
      <c r="L1263" s="62"/>
      <c r="M1263" s="216" t="s">
        <v>23</v>
      </c>
      <c r="N1263" s="217" t="s">
        <v>44</v>
      </c>
      <c r="O1263" s="43"/>
      <c r="P1263" s="218">
        <f>O1263*H1263</f>
        <v>0</v>
      </c>
      <c r="Q1263" s="218">
        <v>17</v>
      </c>
      <c r="R1263" s="218">
        <f>Q1263*H1263</f>
        <v>561</v>
      </c>
      <c r="S1263" s="218">
        <v>0</v>
      </c>
      <c r="T1263" s="219">
        <f>S1263*H1263</f>
        <v>0</v>
      </c>
      <c r="AR1263" s="25" t="s">
        <v>502</v>
      </c>
      <c r="AT1263" s="25" t="s">
        <v>498</v>
      </c>
      <c r="AU1263" s="25" t="s">
        <v>80</v>
      </c>
      <c r="AY1263" s="25" t="s">
        <v>492</v>
      </c>
      <c r="BE1263" s="220">
        <f>IF(N1263="základní",J1263,0)</f>
        <v>0</v>
      </c>
      <c r="BF1263" s="220">
        <f>IF(N1263="snížená",J1263,0)</f>
        <v>0</v>
      </c>
      <c r="BG1263" s="220">
        <f>IF(N1263="zákl. přenesená",J1263,0)</f>
        <v>0</v>
      </c>
      <c r="BH1263" s="220">
        <f>IF(N1263="sníž. přenesená",J1263,0)</f>
        <v>0</v>
      </c>
      <c r="BI1263" s="220">
        <f>IF(N1263="nulová",J1263,0)</f>
        <v>0</v>
      </c>
      <c r="BJ1263" s="25" t="s">
        <v>80</v>
      </c>
      <c r="BK1263" s="220">
        <f>ROUND(I1263*H1263,2)</f>
        <v>0</v>
      </c>
      <c r="BL1263" s="25" t="s">
        <v>502</v>
      </c>
      <c r="BM1263" s="25" t="s">
        <v>6496</v>
      </c>
    </row>
    <row r="1264" spans="2:65" s="1" customFormat="1">
      <c r="B1264" s="42"/>
      <c r="C1264" s="64"/>
      <c r="D1264" s="227" t="s">
        <v>506</v>
      </c>
      <c r="E1264" s="64"/>
      <c r="F1264" s="274" t="s">
        <v>10085</v>
      </c>
      <c r="G1264" s="64"/>
      <c r="H1264" s="64"/>
      <c r="I1264" s="177"/>
      <c r="J1264" s="64"/>
      <c r="K1264" s="64"/>
      <c r="L1264" s="62"/>
      <c r="M1264" s="223"/>
      <c r="N1264" s="43"/>
      <c r="O1264" s="43"/>
      <c r="P1264" s="43"/>
      <c r="Q1264" s="43"/>
      <c r="R1264" s="43"/>
      <c r="S1264" s="43"/>
      <c r="T1264" s="79"/>
      <c r="AT1264" s="25" t="s">
        <v>506</v>
      </c>
      <c r="AU1264" s="25" t="s">
        <v>80</v>
      </c>
    </row>
    <row r="1265" spans="2:65" s="1" customFormat="1" ht="16.5" customHeight="1">
      <c r="B1265" s="42"/>
      <c r="C1265" s="209" t="s">
        <v>4230</v>
      </c>
      <c r="D1265" s="209" t="s">
        <v>498</v>
      </c>
      <c r="E1265" s="210" t="s">
        <v>10143</v>
      </c>
      <c r="F1265" s="211" t="s">
        <v>9839</v>
      </c>
      <c r="G1265" s="212" t="s">
        <v>9577</v>
      </c>
      <c r="H1265" s="213">
        <v>86</v>
      </c>
      <c r="I1265" s="214"/>
      <c r="J1265" s="215">
        <f>ROUND(I1265*H1265,2)</f>
        <v>0</v>
      </c>
      <c r="K1265" s="211" t="s">
        <v>23</v>
      </c>
      <c r="L1265" s="62"/>
      <c r="M1265" s="216" t="s">
        <v>23</v>
      </c>
      <c r="N1265" s="217" t="s">
        <v>44</v>
      </c>
      <c r="O1265" s="43"/>
      <c r="P1265" s="218">
        <f>O1265*H1265</f>
        <v>0</v>
      </c>
      <c r="Q1265" s="218">
        <v>14</v>
      </c>
      <c r="R1265" s="218">
        <f>Q1265*H1265</f>
        <v>1204</v>
      </c>
      <c r="S1265" s="218">
        <v>0</v>
      </c>
      <c r="T1265" s="219">
        <f>S1265*H1265</f>
        <v>0</v>
      </c>
      <c r="AR1265" s="25" t="s">
        <v>502</v>
      </c>
      <c r="AT1265" s="25" t="s">
        <v>498</v>
      </c>
      <c r="AU1265" s="25" t="s">
        <v>80</v>
      </c>
      <c r="AY1265" s="25" t="s">
        <v>492</v>
      </c>
      <c r="BE1265" s="220">
        <f>IF(N1265="základní",J1265,0)</f>
        <v>0</v>
      </c>
      <c r="BF1265" s="220">
        <f>IF(N1265="snížená",J1265,0)</f>
        <v>0</v>
      </c>
      <c r="BG1265" s="220">
        <f>IF(N1265="zákl. přenesená",J1265,0)</f>
        <v>0</v>
      </c>
      <c r="BH1265" s="220">
        <f>IF(N1265="sníž. přenesená",J1265,0)</f>
        <v>0</v>
      </c>
      <c r="BI1265" s="220">
        <f>IF(N1265="nulová",J1265,0)</f>
        <v>0</v>
      </c>
      <c r="BJ1265" s="25" t="s">
        <v>80</v>
      </c>
      <c r="BK1265" s="220">
        <f>ROUND(I1265*H1265,2)</f>
        <v>0</v>
      </c>
      <c r="BL1265" s="25" t="s">
        <v>502</v>
      </c>
      <c r="BM1265" s="25" t="s">
        <v>6504</v>
      </c>
    </row>
    <row r="1266" spans="2:65" s="1" customFormat="1">
      <c r="B1266" s="42"/>
      <c r="C1266" s="64"/>
      <c r="D1266" s="227" t="s">
        <v>506</v>
      </c>
      <c r="E1266" s="64"/>
      <c r="F1266" s="274" t="s">
        <v>9839</v>
      </c>
      <c r="G1266" s="64"/>
      <c r="H1266" s="64"/>
      <c r="I1266" s="177"/>
      <c r="J1266" s="64"/>
      <c r="K1266" s="64"/>
      <c r="L1266" s="62"/>
      <c r="M1266" s="223"/>
      <c r="N1266" s="43"/>
      <c r="O1266" s="43"/>
      <c r="P1266" s="43"/>
      <c r="Q1266" s="43"/>
      <c r="R1266" s="43"/>
      <c r="S1266" s="43"/>
      <c r="T1266" s="79"/>
      <c r="AT1266" s="25" t="s">
        <v>506</v>
      </c>
      <c r="AU1266" s="25" t="s">
        <v>80</v>
      </c>
    </row>
    <row r="1267" spans="2:65" s="1" customFormat="1" ht="16.5" customHeight="1">
      <c r="B1267" s="42"/>
      <c r="C1267" s="209" t="s">
        <v>4235</v>
      </c>
      <c r="D1267" s="209" t="s">
        <v>498</v>
      </c>
      <c r="E1267" s="210" t="s">
        <v>9946</v>
      </c>
      <c r="F1267" s="211" t="s">
        <v>9947</v>
      </c>
      <c r="G1267" s="212" t="s">
        <v>9577</v>
      </c>
      <c r="H1267" s="213">
        <v>18</v>
      </c>
      <c r="I1267" s="214"/>
      <c r="J1267" s="215">
        <f>ROUND(I1267*H1267,2)</f>
        <v>0</v>
      </c>
      <c r="K1267" s="211" t="s">
        <v>23</v>
      </c>
      <c r="L1267" s="62"/>
      <c r="M1267" s="216" t="s">
        <v>23</v>
      </c>
      <c r="N1267" s="217" t="s">
        <v>44</v>
      </c>
      <c r="O1267" s="43"/>
      <c r="P1267" s="218">
        <f>O1267*H1267</f>
        <v>0</v>
      </c>
      <c r="Q1267" s="218">
        <v>10</v>
      </c>
      <c r="R1267" s="218">
        <f>Q1267*H1267</f>
        <v>180</v>
      </c>
      <c r="S1267" s="218">
        <v>0</v>
      </c>
      <c r="T1267" s="219">
        <f>S1267*H1267</f>
        <v>0</v>
      </c>
      <c r="AR1267" s="25" t="s">
        <v>502</v>
      </c>
      <c r="AT1267" s="25" t="s">
        <v>498</v>
      </c>
      <c r="AU1267" s="25" t="s">
        <v>80</v>
      </c>
      <c r="AY1267" s="25" t="s">
        <v>492</v>
      </c>
      <c r="BE1267" s="220">
        <f>IF(N1267="základní",J1267,0)</f>
        <v>0</v>
      </c>
      <c r="BF1267" s="220">
        <f>IF(N1267="snížená",J1267,0)</f>
        <v>0</v>
      </c>
      <c r="BG1267" s="220">
        <f>IF(N1267="zákl. přenesená",J1267,0)</f>
        <v>0</v>
      </c>
      <c r="BH1267" s="220">
        <f>IF(N1267="sníž. přenesená",J1267,0)</f>
        <v>0</v>
      </c>
      <c r="BI1267" s="220">
        <f>IF(N1267="nulová",J1267,0)</f>
        <v>0</v>
      </c>
      <c r="BJ1267" s="25" t="s">
        <v>80</v>
      </c>
      <c r="BK1267" s="220">
        <f>ROUND(I1267*H1267,2)</f>
        <v>0</v>
      </c>
      <c r="BL1267" s="25" t="s">
        <v>502</v>
      </c>
      <c r="BM1267" s="25" t="s">
        <v>6512</v>
      </c>
    </row>
    <row r="1268" spans="2:65" s="1" customFormat="1">
      <c r="B1268" s="42"/>
      <c r="C1268" s="64"/>
      <c r="D1268" s="221" t="s">
        <v>506</v>
      </c>
      <c r="E1268" s="64"/>
      <c r="F1268" s="222" t="s">
        <v>9947</v>
      </c>
      <c r="G1268" s="64"/>
      <c r="H1268" s="64"/>
      <c r="I1268" s="177"/>
      <c r="J1268" s="64"/>
      <c r="K1268" s="64"/>
      <c r="L1268" s="62"/>
      <c r="M1268" s="223"/>
      <c r="N1268" s="43"/>
      <c r="O1268" s="43"/>
      <c r="P1268" s="43"/>
      <c r="Q1268" s="43"/>
      <c r="R1268" s="43"/>
      <c r="S1268" s="43"/>
      <c r="T1268" s="79"/>
      <c r="AT1268" s="25" t="s">
        <v>506</v>
      </c>
      <c r="AU1268" s="25" t="s">
        <v>80</v>
      </c>
    </row>
    <row r="1269" spans="2:65" s="11" customFormat="1" ht="37.35" customHeight="1">
      <c r="B1269" s="192"/>
      <c r="C1269" s="193"/>
      <c r="D1269" s="206" t="s">
        <v>72</v>
      </c>
      <c r="E1269" s="290" t="s">
        <v>4953</v>
      </c>
      <c r="F1269" s="290" t="s">
        <v>10144</v>
      </c>
      <c r="G1269" s="193"/>
      <c r="H1269" s="193"/>
      <c r="I1269" s="196"/>
      <c r="J1269" s="291">
        <f>BK1269</f>
        <v>0</v>
      </c>
      <c r="K1269" s="193"/>
      <c r="L1269" s="198"/>
      <c r="M1269" s="199"/>
      <c r="N1269" s="200"/>
      <c r="O1269" s="200"/>
      <c r="P1269" s="201">
        <f>SUM(P1270:P1307)</f>
        <v>0</v>
      </c>
      <c r="Q1269" s="200"/>
      <c r="R1269" s="201">
        <f>SUM(R1270:R1307)</f>
        <v>5435.5</v>
      </c>
      <c r="S1269" s="200"/>
      <c r="T1269" s="202">
        <f>SUM(T1270:T1307)</f>
        <v>0</v>
      </c>
      <c r="AR1269" s="203" t="s">
        <v>80</v>
      </c>
      <c r="AT1269" s="204" t="s">
        <v>72</v>
      </c>
      <c r="AU1269" s="204" t="s">
        <v>73</v>
      </c>
      <c r="AY1269" s="203" t="s">
        <v>492</v>
      </c>
      <c r="BK1269" s="205">
        <f>SUM(BK1270:BK1307)</f>
        <v>0</v>
      </c>
    </row>
    <row r="1270" spans="2:65" s="1" customFormat="1" ht="16.5" customHeight="1">
      <c r="B1270" s="42"/>
      <c r="C1270" s="209" t="s">
        <v>4240</v>
      </c>
      <c r="D1270" s="209" t="s">
        <v>498</v>
      </c>
      <c r="E1270" s="210" t="s">
        <v>10145</v>
      </c>
      <c r="F1270" s="211" t="s">
        <v>9562</v>
      </c>
      <c r="G1270" s="212" t="s">
        <v>2537</v>
      </c>
      <c r="H1270" s="213">
        <v>1</v>
      </c>
      <c r="I1270" s="214"/>
      <c r="J1270" s="215">
        <f>ROUND(I1270*H1270,2)</f>
        <v>0</v>
      </c>
      <c r="K1270" s="211" t="s">
        <v>23</v>
      </c>
      <c r="L1270" s="62"/>
      <c r="M1270" s="216" t="s">
        <v>23</v>
      </c>
      <c r="N1270" s="217" t="s">
        <v>44</v>
      </c>
      <c r="O1270" s="43"/>
      <c r="P1270" s="218">
        <f>O1270*H1270</f>
        <v>0</v>
      </c>
      <c r="Q1270" s="218">
        <v>1512</v>
      </c>
      <c r="R1270" s="218">
        <f>Q1270*H1270</f>
        <v>1512</v>
      </c>
      <c r="S1270" s="218">
        <v>0</v>
      </c>
      <c r="T1270" s="219">
        <f>S1270*H1270</f>
        <v>0</v>
      </c>
      <c r="AR1270" s="25" t="s">
        <v>502</v>
      </c>
      <c r="AT1270" s="25" t="s">
        <v>498</v>
      </c>
      <c r="AU1270" s="25" t="s">
        <v>80</v>
      </c>
      <c r="AY1270" s="25" t="s">
        <v>492</v>
      </c>
      <c r="BE1270" s="220">
        <f>IF(N1270="základní",J1270,0)</f>
        <v>0</v>
      </c>
      <c r="BF1270" s="220">
        <f>IF(N1270="snížená",J1270,0)</f>
        <v>0</v>
      </c>
      <c r="BG1270" s="220">
        <f>IF(N1270="zákl. přenesená",J1270,0)</f>
        <v>0</v>
      </c>
      <c r="BH1270" s="220">
        <f>IF(N1270="sníž. přenesená",J1270,0)</f>
        <v>0</v>
      </c>
      <c r="BI1270" s="220">
        <f>IF(N1270="nulová",J1270,0)</f>
        <v>0</v>
      </c>
      <c r="BJ1270" s="25" t="s">
        <v>80</v>
      </c>
      <c r="BK1270" s="220">
        <f>ROUND(I1270*H1270,2)</f>
        <v>0</v>
      </c>
      <c r="BL1270" s="25" t="s">
        <v>502</v>
      </c>
      <c r="BM1270" s="25" t="s">
        <v>6524</v>
      </c>
    </row>
    <row r="1271" spans="2:65" s="1" customFormat="1">
      <c r="B1271" s="42"/>
      <c r="C1271" s="64"/>
      <c r="D1271" s="221" t="s">
        <v>506</v>
      </c>
      <c r="E1271" s="64"/>
      <c r="F1271" s="222" t="s">
        <v>9562</v>
      </c>
      <c r="G1271" s="64"/>
      <c r="H1271" s="64"/>
      <c r="I1271" s="177"/>
      <c r="J1271" s="64"/>
      <c r="K1271" s="64"/>
      <c r="L1271" s="62"/>
      <c r="M1271" s="223"/>
      <c r="N1271" s="43"/>
      <c r="O1271" s="43"/>
      <c r="P1271" s="43"/>
      <c r="Q1271" s="43"/>
      <c r="R1271" s="43"/>
      <c r="S1271" s="43"/>
      <c r="T1271" s="79"/>
      <c r="AT1271" s="25" t="s">
        <v>506</v>
      </c>
      <c r="AU1271" s="25" t="s">
        <v>80</v>
      </c>
    </row>
    <row r="1272" spans="2:65" s="1" customFormat="1" ht="24">
      <c r="B1272" s="42"/>
      <c r="C1272" s="64"/>
      <c r="D1272" s="227" t="s">
        <v>2254</v>
      </c>
      <c r="E1272" s="64"/>
      <c r="F1272" s="273" t="s">
        <v>9563</v>
      </c>
      <c r="G1272" s="64"/>
      <c r="H1272" s="64"/>
      <c r="I1272" s="177"/>
      <c r="J1272" s="64"/>
      <c r="K1272" s="64"/>
      <c r="L1272" s="62"/>
      <c r="M1272" s="223"/>
      <c r="N1272" s="43"/>
      <c r="O1272" s="43"/>
      <c r="P1272" s="43"/>
      <c r="Q1272" s="43"/>
      <c r="R1272" s="43"/>
      <c r="S1272" s="43"/>
      <c r="T1272" s="79"/>
      <c r="AT1272" s="25" t="s">
        <v>2254</v>
      </c>
      <c r="AU1272" s="25" t="s">
        <v>80</v>
      </c>
    </row>
    <row r="1273" spans="2:65" s="1" customFormat="1" ht="16.5" customHeight="1">
      <c r="B1273" s="42"/>
      <c r="C1273" s="209" t="s">
        <v>4245</v>
      </c>
      <c r="D1273" s="209" t="s">
        <v>498</v>
      </c>
      <c r="E1273" s="210" t="s">
        <v>9842</v>
      </c>
      <c r="F1273" s="211" t="s">
        <v>9768</v>
      </c>
      <c r="G1273" s="212" t="s">
        <v>2537</v>
      </c>
      <c r="H1273" s="213">
        <v>2</v>
      </c>
      <c r="I1273" s="214"/>
      <c r="J1273" s="215">
        <f>ROUND(I1273*H1273,2)</f>
        <v>0</v>
      </c>
      <c r="K1273" s="211" t="s">
        <v>23</v>
      </c>
      <c r="L1273" s="62"/>
      <c r="M1273" s="216" t="s">
        <v>23</v>
      </c>
      <c r="N1273" s="217" t="s">
        <v>44</v>
      </c>
      <c r="O1273" s="43"/>
      <c r="P1273" s="218">
        <f>O1273*H1273</f>
        <v>0</v>
      </c>
      <c r="Q1273" s="218">
        <v>96</v>
      </c>
      <c r="R1273" s="218">
        <f>Q1273*H1273</f>
        <v>192</v>
      </c>
      <c r="S1273" s="218">
        <v>0</v>
      </c>
      <c r="T1273" s="219">
        <f>S1273*H1273</f>
        <v>0</v>
      </c>
      <c r="AR1273" s="25" t="s">
        <v>502</v>
      </c>
      <c r="AT1273" s="25" t="s">
        <v>498</v>
      </c>
      <c r="AU1273" s="25" t="s">
        <v>80</v>
      </c>
      <c r="AY1273" s="25" t="s">
        <v>492</v>
      </c>
      <c r="BE1273" s="220">
        <f>IF(N1273="základní",J1273,0)</f>
        <v>0</v>
      </c>
      <c r="BF1273" s="220">
        <f>IF(N1273="snížená",J1273,0)</f>
        <v>0</v>
      </c>
      <c r="BG1273" s="220">
        <f>IF(N1273="zákl. přenesená",J1273,0)</f>
        <v>0</v>
      </c>
      <c r="BH1273" s="220">
        <f>IF(N1273="sníž. přenesená",J1273,0)</f>
        <v>0</v>
      </c>
      <c r="BI1273" s="220">
        <f>IF(N1273="nulová",J1273,0)</f>
        <v>0</v>
      </c>
      <c r="BJ1273" s="25" t="s">
        <v>80</v>
      </c>
      <c r="BK1273" s="220">
        <f>ROUND(I1273*H1273,2)</f>
        <v>0</v>
      </c>
      <c r="BL1273" s="25" t="s">
        <v>502</v>
      </c>
      <c r="BM1273" s="25" t="s">
        <v>6533</v>
      </c>
    </row>
    <row r="1274" spans="2:65" s="1" customFormat="1">
      <c r="B1274" s="42"/>
      <c r="C1274" s="64"/>
      <c r="D1274" s="221" t="s">
        <v>506</v>
      </c>
      <c r="E1274" s="64"/>
      <c r="F1274" s="222" t="s">
        <v>9768</v>
      </c>
      <c r="G1274" s="64"/>
      <c r="H1274" s="64"/>
      <c r="I1274" s="177"/>
      <c r="J1274" s="64"/>
      <c r="K1274" s="64"/>
      <c r="L1274" s="62"/>
      <c r="M1274" s="223"/>
      <c r="N1274" s="43"/>
      <c r="O1274" s="43"/>
      <c r="P1274" s="43"/>
      <c r="Q1274" s="43"/>
      <c r="R1274" s="43"/>
      <c r="S1274" s="43"/>
      <c r="T1274" s="79"/>
      <c r="AT1274" s="25" t="s">
        <v>506</v>
      </c>
      <c r="AU1274" s="25" t="s">
        <v>80</v>
      </c>
    </row>
    <row r="1275" spans="2:65" s="1" customFormat="1" ht="36">
      <c r="B1275" s="42"/>
      <c r="C1275" s="64"/>
      <c r="D1275" s="227" t="s">
        <v>2254</v>
      </c>
      <c r="E1275" s="64"/>
      <c r="F1275" s="273" t="s">
        <v>9795</v>
      </c>
      <c r="G1275" s="64"/>
      <c r="H1275" s="64"/>
      <c r="I1275" s="177"/>
      <c r="J1275" s="64"/>
      <c r="K1275" s="64"/>
      <c r="L1275" s="62"/>
      <c r="M1275" s="223"/>
      <c r="N1275" s="43"/>
      <c r="O1275" s="43"/>
      <c r="P1275" s="43"/>
      <c r="Q1275" s="43"/>
      <c r="R1275" s="43"/>
      <c r="S1275" s="43"/>
      <c r="T1275" s="79"/>
      <c r="AT1275" s="25" t="s">
        <v>2254</v>
      </c>
      <c r="AU1275" s="25" t="s">
        <v>80</v>
      </c>
    </row>
    <row r="1276" spans="2:65" s="1" customFormat="1" ht="16.5" customHeight="1">
      <c r="B1276" s="42"/>
      <c r="C1276" s="209" t="s">
        <v>4250</v>
      </c>
      <c r="D1276" s="209" t="s">
        <v>498</v>
      </c>
      <c r="E1276" s="210" t="s">
        <v>9770</v>
      </c>
      <c r="F1276" s="211" t="s">
        <v>9771</v>
      </c>
      <c r="G1276" s="212" t="s">
        <v>2537</v>
      </c>
      <c r="H1276" s="213">
        <v>2</v>
      </c>
      <c r="I1276" s="214"/>
      <c r="J1276" s="215">
        <f>ROUND(I1276*H1276,2)</f>
        <v>0</v>
      </c>
      <c r="K1276" s="211" t="s">
        <v>23</v>
      </c>
      <c r="L1276" s="62"/>
      <c r="M1276" s="216" t="s">
        <v>23</v>
      </c>
      <c r="N1276" s="217" t="s">
        <v>44</v>
      </c>
      <c r="O1276" s="43"/>
      <c r="P1276" s="218">
        <f>O1276*H1276</f>
        <v>0</v>
      </c>
      <c r="Q1276" s="218">
        <v>0</v>
      </c>
      <c r="R1276" s="218">
        <f>Q1276*H1276</f>
        <v>0</v>
      </c>
      <c r="S1276" s="218">
        <v>0</v>
      </c>
      <c r="T1276" s="219">
        <f>S1276*H1276</f>
        <v>0</v>
      </c>
      <c r="AR1276" s="25" t="s">
        <v>502</v>
      </c>
      <c r="AT1276" s="25" t="s">
        <v>498</v>
      </c>
      <c r="AU1276" s="25" t="s">
        <v>80</v>
      </c>
      <c r="AY1276" s="25" t="s">
        <v>492</v>
      </c>
      <c r="BE1276" s="220">
        <f>IF(N1276="základní",J1276,0)</f>
        <v>0</v>
      </c>
      <c r="BF1276" s="220">
        <f>IF(N1276="snížená",J1276,0)</f>
        <v>0</v>
      </c>
      <c r="BG1276" s="220">
        <f>IF(N1276="zákl. přenesená",J1276,0)</f>
        <v>0</v>
      </c>
      <c r="BH1276" s="220">
        <f>IF(N1276="sníž. přenesená",J1276,0)</f>
        <v>0</v>
      </c>
      <c r="BI1276" s="220">
        <f>IF(N1276="nulová",J1276,0)</f>
        <v>0</v>
      </c>
      <c r="BJ1276" s="25" t="s">
        <v>80</v>
      </c>
      <c r="BK1276" s="220">
        <f>ROUND(I1276*H1276,2)</f>
        <v>0</v>
      </c>
      <c r="BL1276" s="25" t="s">
        <v>502</v>
      </c>
      <c r="BM1276" s="25" t="s">
        <v>6544</v>
      </c>
    </row>
    <row r="1277" spans="2:65" s="1" customFormat="1">
      <c r="B1277" s="42"/>
      <c r="C1277" s="64"/>
      <c r="D1277" s="221" t="s">
        <v>506</v>
      </c>
      <c r="E1277" s="64"/>
      <c r="F1277" s="222" t="s">
        <v>9771</v>
      </c>
      <c r="G1277" s="64"/>
      <c r="H1277" s="64"/>
      <c r="I1277" s="177"/>
      <c r="J1277" s="64"/>
      <c r="K1277" s="64"/>
      <c r="L1277" s="62"/>
      <c r="M1277" s="223"/>
      <c r="N1277" s="43"/>
      <c r="O1277" s="43"/>
      <c r="P1277" s="43"/>
      <c r="Q1277" s="43"/>
      <c r="R1277" s="43"/>
      <c r="S1277" s="43"/>
      <c r="T1277" s="79"/>
      <c r="AT1277" s="25" t="s">
        <v>506</v>
      </c>
      <c r="AU1277" s="25" t="s">
        <v>80</v>
      </c>
    </row>
    <row r="1278" spans="2:65" s="1" customFormat="1" ht="24">
      <c r="B1278" s="42"/>
      <c r="C1278" s="64"/>
      <c r="D1278" s="227" t="s">
        <v>2254</v>
      </c>
      <c r="E1278" s="64"/>
      <c r="F1278" s="273" t="s">
        <v>9772</v>
      </c>
      <c r="G1278" s="64"/>
      <c r="H1278" s="64"/>
      <c r="I1278" s="177"/>
      <c r="J1278" s="64"/>
      <c r="K1278" s="64"/>
      <c r="L1278" s="62"/>
      <c r="M1278" s="223"/>
      <c r="N1278" s="43"/>
      <c r="O1278" s="43"/>
      <c r="P1278" s="43"/>
      <c r="Q1278" s="43"/>
      <c r="R1278" s="43"/>
      <c r="S1278" s="43"/>
      <c r="T1278" s="79"/>
      <c r="AT1278" s="25" t="s">
        <v>2254</v>
      </c>
      <c r="AU1278" s="25" t="s">
        <v>80</v>
      </c>
    </row>
    <row r="1279" spans="2:65" s="1" customFormat="1" ht="16.5" customHeight="1">
      <c r="B1279" s="42"/>
      <c r="C1279" s="209" t="s">
        <v>4255</v>
      </c>
      <c r="D1279" s="209" t="s">
        <v>498</v>
      </c>
      <c r="E1279" s="210" t="s">
        <v>9773</v>
      </c>
      <c r="F1279" s="211" t="s">
        <v>9774</v>
      </c>
      <c r="G1279" s="212" t="s">
        <v>9577</v>
      </c>
      <c r="H1279" s="213">
        <v>22</v>
      </c>
      <c r="I1279" s="214"/>
      <c r="J1279" s="215">
        <f>ROUND(I1279*H1279,2)</f>
        <v>0</v>
      </c>
      <c r="K1279" s="211" t="s">
        <v>23</v>
      </c>
      <c r="L1279" s="62"/>
      <c r="M1279" s="216" t="s">
        <v>23</v>
      </c>
      <c r="N1279" s="217" t="s">
        <v>44</v>
      </c>
      <c r="O1279" s="43"/>
      <c r="P1279" s="218">
        <f>O1279*H1279</f>
        <v>0</v>
      </c>
      <c r="Q1279" s="218">
        <v>1</v>
      </c>
      <c r="R1279" s="218">
        <f>Q1279*H1279</f>
        <v>22</v>
      </c>
      <c r="S1279" s="218">
        <v>0</v>
      </c>
      <c r="T1279" s="219">
        <f>S1279*H1279</f>
        <v>0</v>
      </c>
      <c r="AR1279" s="25" t="s">
        <v>502</v>
      </c>
      <c r="AT1279" s="25" t="s">
        <v>498</v>
      </c>
      <c r="AU1279" s="25" t="s">
        <v>80</v>
      </c>
      <c r="AY1279" s="25" t="s">
        <v>492</v>
      </c>
      <c r="BE1279" s="220">
        <f>IF(N1279="základní",J1279,0)</f>
        <v>0</v>
      </c>
      <c r="BF1279" s="220">
        <f>IF(N1279="snížená",J1279,0)</f>
        <v>0</v>
      </c>
      <c r="BG1279" s="220">
        <f>IF(N1279="zákl. přenesená",J1279,0)</f>
        <v>0</v>
      </c>
      <c r="BH1279" s="220">
        <f>IF(N1279="sníž. přenesená",J1279,0)</f>
        <v>0</v>
      </c>
      <c r="BI1279" s="220">
        <f>IF(N1279="nulová",J1279,0)</f>
        <v>0</v>
      </c>
      <c r="BJ1279" s="25" t="s">
        <v>80</v>
      </c>
      <c r="BK1279" s="220">
        <f>ROUND(I1279*H1279,2)</f>
        <v>0</v>
      </c>
      <c r="BL1279" s="25" t="s">
        <v>502</v>
      </c>
      <c r="BM1279" s="25" t="s">
        <v>6552</v>
      </c>
    </row>
    <row r="1280" spans="2:65" s="1" customFormat="1">
      <c r="B1280" s="42"/>
      <c r="C1280" s="64"/>
      <c r="D1280" s="227" t="s">
        <v>506</v>
      </c>
      <c r="E1280" s="64"/>
      <c r="F1280" s="274" t="s">
        <v>9774</v>
      </c>
      <c r="G1280" s="64"/>
      <c r="H1280" s="64"/>
      <c r="I1280" s="177"/>
      <c r="J1280" s="64"/>
      <c r="K1280" s="64"/>
      <c r="L1280" s="62"/>
      <c r="M1280" s="223"/>
      <c r="N1280" s="43"/>
      <c r="O1280" s="43"/>
      <c r="P1280" s="43"/>
      <c r="Q1280" s="43"/>
      <c r="R1280" s="43"/>
      <c r="S1280" s="43"/>
      <c r="T1280" s="79"/>
      <c r="AT1280" s="25" t="s">
        <v>506</v>
      </c>
      <c r="AU1280" s="25" t="s">
        <v>80</v>
      </c>
    </row>
    <row r="1281" spans="2:65" s="1" customFormat="1" ht="25.5" customHeight="1">
      <c r="B1281" s="42"/>
      <c r="C1281" s="209" t="s">
        <v>4260</v>
      </c>
      <c r="D1281" s="209" t="s">
        <v>498</v>
      </c>
      <c r="E1281" s="210" t="s">
        <v>10021</v>
      </c>
      <c r="F1281" s="211" t="s">
        <v>10022</v>
      </c>
      <c r="G1281" s="212" t="s">
        <v>2537</v>
      </c>
      <c r="H1281" s="213">
        <v>4</v>
      </c>
      <c r="I1281" s="214"/>
      <c r="J1281" s="215">
        <f>ROUND(I1281*H1281,2)</f>
        <v>0</v>
      </c>
      <c r="K1281" s="211" t="s">
        <v>23</v>
      </c>
      <c r="L1281" s="62"/>
      <c r="M1281" s="216" t="s">
        <v>23</v>
      </c>
      <c r="N1281" s="217" t="s">
        <v>44</v>
      </c>
      <c r="O1281" s="43"/>
      <c r="P1281" s="218">
        <f>O1281*H1281</f>
        <v>0</v>
      </c>
      <c r="Q1281" s="218">
        <v>18</v>
      </c>
      <c r="R1281" s="218">
        <f>Q1281*H1281</f>
        <v>72</v>
      </c>
      <c r="S1281" s="218">
        <v>0</v>
      </c>
      <c r="T1281" s="219">
        <f>S1281*H1281</f>
        <v>0</v>
      </c>
      <c r="AR1281" s="25" t="s">
        <v>502</v>
      </c>
      <c r="AT1281" s="25" t="s">
        <v>498</v>
      </c>
      <c r="AU1281" s="25" t="s">
        <v>80</v>
      </c>
      <c r="AY1281" s="25" t="s">
        <v>492</v>
      </c>
      <c r="BE1281" s="220">
        <f>IF(N1281="základní",J1281,0)</f>
        <v>0</v>
      </c>
      <c r="BF1281" s="220">
        <f>IF(N1281="snížená",J1281,0)</f>
        <v>0</v>
      </c>
      <c r="BG1281" s="220">
        <f>IF(N1281="zákl. přenesená",J1281,0)</f>
        <v>0</v>
      </c>
      <c r="BH1281" s="220">
        <f>IF(N1281="sníž. přenesená",J1281,0)</f>
        <v>0</v>
      </c>
      <c r="BI1281" s="220">
        <f>IF(N1281="nulová",J1281,0)</f>
        <v>0</v>
      </c>
      <c r="BJ1281" s="25" t="s">
        <v>80</v>
      </c>
      <c r="BK1281" s="220">
        <f>ROUND(I1281*H1281,2)</f>
        <v>0</v>
      </c>
      <c r="BL1281" s="25" t="s">
        <v>502</v>
      </c>
      <c r="BM1281" s="25" t="s">
        <v>6563</v>
      </c>
    </row>
    <row r="1282" spans="2:65" s="1" customFormat="1" ht="24">
      <c r="B1282" s="42"/>
      <c r="C1282" s="64"/>
      <c r="D1282" s="227" t="s">
        <v>506</v>
      </c>
      <c r="E1282" s="64"/>
      <c r="F1282" s="274" t="s">
        <v>10022</v>
      </c>
      <c r="G1282" s="64"/>
      <c r="H1282" s="64"/>
      <c r="I1282" s="177"/>
      <c r="J1282" s="64"/>
      <c r="K1282" s="64"/>
      <c r="L1282" s="62"/>
      <c r="M1282" s="223"/>
      <c r="N1282" s="43"/>
      <c r="O1282" s="43"/>
      <c r="P1282" s="43"/>
      <c r="Q1282" s="43"/>
      <c r="R1282" s="43"/>
      <c r="S1282" s="43"/>
      <c r="T1282" s="79"/>
      <c r="AT1282" s="25" t="s">
        <v>506</v>
      </c>
      <c r="AU1282" s="25" t="s">
        <v>80</v>
      </c>
    </row>
    <row r="1283" spans="2:65" s="1" customFormat="1" ht="16.5" customHeight="1">
      <c r="B1283" s="42"/>
      <c r="C1283" s="209" t="s">
        <v>4265</v>
      </c>
      <c r="D1283" s="209" t="s">
        <v>498</v>
      </c>
      <c r="E1283" s="210" t="s">
        <v>10136</v>
      </c>
      <c r="F1283" s="211" t="s">
        <v>10024</v>
      </c>
      <c r="G1283" s="212" t="s">
        <v>2537</v>
      </c>
      <c r="H1283" s="213">
        <v>4</v>
      </c>
      <c r="I1283" s="214"/>
      <c r="J1283" s="215">
        <f>ROUND(I1283*H1283,2)</f>
        <v>0</v>
      </c>
      <c r="K1283" s="211" t="s">
        <v>23</v>
      </c>
      <c r="L1283" s="62"/>
      <c r="M1283" s="216" t="s">
        <v>23</v>
      </c>
      <c r="N1283" s="217" t="s">
        <v>44</v>
      </c>
      <c r="O1283" s="43"/>
      <c r="P1283" s="218">
        <f>O1283*H1283</f>
        <v>0</v>
      </c>
      <c r="Q1283" s="218">
        <v>34</v>
      </c>
      <c r="R1283" s="218">
        <f>Q1283*H1283</f>
        <v>136</v>
      </c>
      <c r="S1283" s="218">
        <v>0</v>
      </c>
      <c r="T1283" s="219">
        <f>S1283*H1283</f>
        <v>0</v>
      </c>
      <c r="AR1283" s="25" t="s">
        <v>502</v>
      </c>
      <c r="AT1283" s="25" t="s">
        <v>498</v>
      </c>
      <c r="AU1283" s="25" t="s">
        <v>80</v>
      </c>
      <c r="AY1283" s="25" t="s">
        <v>492</v>
      </c>
      <c r="BE1283" s="220">
        <f>IF(N1283="základní",J1283,0)</f>
        <v>0</v>
      </c>
      <c r="BF1283" s="220">
        <f>IF(N1283="snížená",J1283,0)</f>
        <v>0</v>
      </c>
      <c r="BG1283" s="220">
        <f>IF(N1283="zákl. přenesená",J1283,0)</f>
        <v>0</v>
      </c>
      <c r="BH1283" s="220">
        <f>IF(N1283="sníž. přenesená",J1283,0)</f>
        <v>0</v>
      </c>
      <c r="BI1283" s="220">
        <f>IF(N1283="nulová",J1283,0)</f>
        <v>0</v>
      </c>
      <c r="BJ1283" s="25" t="s">
        <v>80</v>
      </c>
      <c r="BK1283" s="220">
        <f>ROUND(I1283*H1283,2)</f>
        <v>0</v>
      </c>
      <c r="BL1283" s="25" t="s">
        <v>502</v>
      </c>
      <c r="BM1283" s="25" t="s">
        <v>6571</v>
      </c>
    </row>
    <row r="1284" spans="2:65" s="1" customFormat="1">
      <c r="B1284" s="42"/>
      <c r="C1284" s="64"/>
      <c r="D1284" s="227" t="s">
        <v>506</v>
      </c>
      <c r="E1284" s="64"/>
      <c r="F1284" s="274" t="s">
        <v>10024</v>
      </c>
      <c r="G1284" s="64"/>
      <c r="H1284" s="64"/>
      <c r="I1284" s="177"/>
      <c r="J1284" s="64"/>
      <c r="K1284" s="64"/>
      <c r="L1284" s="62"/>
      <c r="M1284" s="223"/>
      <c r="N1284" s="43"/>
      <c r="O1284" s="43"/>
      <c r="P1284" s="43"/>
      <c r="Q1284" s="43"/>
      <c r="R1284" s="43"/>
      <c r="S1284" s="43"/>
      <c r="T1284" s="79"/>
      <c r="AT1284" s="25" t="s">
        <v>506</v>
      </c>
      <c r="AU1284" s="25" t="s">
        <v>80</v>
      </c>
    </row>
    <row r="1285" spans="2:65" s="1" customFormat="1" ht="16.5" customHeight="1">
      <c r="B1285" s="42"/>
      <c r="C1285" s="209" t="s">
        <v>4270</v>
      </c>
      <c r="D1285" s="209" t="s">
        <v>498</v>
      </c>
      <c r="E1285" s="210" t="s">
        <v>9937</v>
      </c>
      <c r="F1285" s="211" t="s">
        <v>9938</v>
      </c>
      <c r="G1285" s="212" t="s">
        <v>2537</v>
      </c>
      <c r="H1285" s="213">
        <v>5</v>
      </c>
      <c r="I1285" s="214"/>
      <c r="J1285" s="215">
        <f>ROUND(I1285*H1285,2)</f>
        <v>0</v>
      </c>
      <c r="K1285" s="211" t="s">
        <v>23</v>
      </c>
      <c r="L1285" s="62"/>
      <c r="M1285" s="216" t="s">
        <v>23</v>
      </c>
      <c r="N1285" s="217" t="s">
        <v>44</v>
      </c>
      <c r="O1285" s="43"/>
      <c r="P1285" s="218">
        <f>O1285*H1285</f>
        <v>0</v>
      </c>
      <c r="Q1285" s="218">
        <v>0</v>
      </c>
      <c r="R1285" s="218">
        <f>Q1285*H1285</f>
        <v>0</v>
      </c>
      <c r="S1285" s="218">
        <v>0</v>
      </c>
      <c r="T1285" s="219">
        <f>S1285*H1285</f>
        <v>0</v>
      </c>
      <c r="AR1285" s="25" t="s">
        <v>502</v>
      </c>
      <c r="AT1285" s="25" t="s">
        <v>498</v>
      </c>
      <c r="AU1285" s="25" t="s">
        <v>80</v>
      </c>
      <c r="AY1285" s="25" t="s">
        <v>492</v>
      </c>
      <c r="BE1285" s="220">
        <f>IF(N1285="základní",J1285,0)</f>
        <v>0</v>
      </c>
      <c r="BF1285" s="220">
        <f>IF(N1285="snížená",J1285,0)</f>
        <v>0</v>
      </c>
      <c r="BG1285" s="220">
        <f>IF(N1285="zákl. přenesená",J1285,0)</f>
        <v>0</v>
      </c>
      <c r="BH1285" s="220">
        <f>IF(N1285="sníž. přenesená",J1285,0)</f>
        <v>0</v>
      </c>
      <c r="BI1285" s="220">
        <f>IF(N1285="nulová",J1285,0)</f>
        <v>0</v>
      </c>
      <c r="BJ1285" s="25" t="s">
        <v>80</v>
      </c>
      <c r="BK1285" s="220">
        <f>ROUND(I1285*H1285,2)</f>
        <v>0</v>
      </c>
      <c r="BL1285" s="25" t="s">
        <v>502</v>
      </c>
      <c r="BM1285" s="25" t="s">
        <v>6579</v>
      </c>
    </row>
    <row r="1286" spans="2:65" s="1" customFormat="1">
      <c r="B1286" s="42"/>
      <c r="C1286" s="64"/>
      <c r="D1286" s="227" t="s">
        <v>506</v>
      </c>
      <c r="E1286" s="64"/>
      <c r="F1286" s="274" t="s">
        <v>9823</v>
      </c>
      <c r="G1286" s="64"/>
      <c r="H1286" s="64"/>
      <c r="I1286" s="177"/>
      <c r="J1286" s="64"/>
      <c r="K1286" s="64"/>
      <c r="L1286" s="62"/>
      <c r="M1286" s="223"/>
      <c r="N1286" s="43"/>
      <c r="O1286" s="43"/>
      <c r="P1286" s="43"/>
      <c r="Q1286" s="43"/>
      <c r="R1286" s="43"/>
      <c r="S1286" s="43"/>
      <c r="T1286" s="79"/>
      <c r="AT1286" s="25" t="s">
        <v>506</v>
      </c>
      <c r="AU1286" s="25" t="s">
        <v>80</v>
      </c>
    </row>
    <row r="1287" spans="2:65" s="1" customFormat="1" ht="16.5" customHeight="1">
      <c r="B1287" s="42"/>
      <c r="C1287" s="209" t="s">
        <v>4275</v>
      </c>
      <c r="D1287" s="209" t="s">
        <v>498</v>
      </c>
      <c r="E1287" s="210" t="s">
        <v>9798</v>
      </c>
      <c r="F1287" s="211" t="s">
        <v>9799</v>
      </c>
      <c r="G1287" s="212" t="s">
        <v>2537</v>
      </c>
      <c r="H1287" s="213">
        <v>12</v>
      </c>
      <c r="I1287" s="214"/>
      <c r="J1287" s="215">
        <f>ROUND(I1287*H1287,2)</f>
        <v>0</v>
      </c>
      <c r="K1287" s="211" t="s">
        <v>23</v>
      </c>
      <c r="L1287" s="62"/>
      <c r="M1287" s="216" t="s">
        <v>23</v>
      </c>
      <c r="N1287" s="217" t="s">
        <v>44</v>
      </c>
      <c r="O1287" s="43"/>
      <c r="P1287" s="218">
        <f>O1287*H1287</f>
        <v>0</v>
      </c>
      <c r="Q1287" s="218">
        <v>9</v>
      </c>
      <c r="R1287" s="218">
        <f>Q1287*H1287</f>
        <v>108</v>
      </c>
      <c r="S1287" s="218">
        <v>0</v>
      </c>
      <c r="T1287" s="219">
        <f>S1287*H1287</f>
        <v>0</v>
      </c>
      <c r="AR1287" s="25" t="s">
        <v>502</v>
      </c>
      <c r="AT1287" s="25" t="s">
        <v>498</v>
      </c>
      <c r="AU1287" s="25" t="s">
        <v>80</v>
      </c>
      <c r="AY1287" s="25" t="s">
        <v>492</v>
      </c>
      <c r="BE1287" s="220">
        <f>IF(N1287="základní",J1287,0)</f>
        <v>0</v>
      </c>
      <c r="BF1287" s="220">
        <f>IF(N1287="snížená",J1287,0)</f>
        <v>0</v>
      </c>
      <c r="BG1287" s="220">
        <f>IF(N1287="zákl. přenesená",J1287,0)</f>
        <v>0</v>
      </c>
      <c r="BH1287" s="220">
        <f>IF(N1287="sníž. přenesená",J1287,0)</f>
        <v>0</v>
      </c>
      <c r="BI1287" s="220">
        <f>IF(N1287="nulová",J1287,0)</f>
        <v>0</v>
      </c>
      <c r="BJ1287" s="25" t="s">
        <v>80</v>
      </c>
      <c r="BK1287" s="220">
        <f>ROUND(I1287*H1287,2)</f>
        <v>0</v>
      </c>
      <c r="BL1287" s="25" t="s">
        <v>502</v>
      </c>
      <c r="BM1287" s="25" t="s">
        <v>6589</v>
      </c>
    </row>
    <row r="1288" spans="2:65" s="1" customFormat="1">
      <c r="B1288" s="42"/>
      <c r="C1288" s="64"/>
      <c r="D1288" s="221" t="s">
        <v>506</v>
      </c>
      <c r="E1288" s="64"/>
      <c r="F1288" s="222" t="s">
        <v>9799</v>
      </c>
      <c r="G1288" s="64"/>
      <c r="H1288" s="64"/>
      <c r="I1288" s="177"/>
      <c r="J1288" s="64"/>
      <c r="K1288" s="64"/>
      <c r="L1288" s="62"/>
      <c r="M1288" s="223"/>
      <c r="N1288" s="43"/>
      <c r="O1288" s="43"/>
      <c r="P1288" s="43"/>
      <c r="Q1288" s="43"/>
      <c r="R1288" s="43"/>
      <c r="S1288" s="43"/>
      <c r="T1288" s="79"/>
      <c r="AT1288" s="25" t="s">
        <v>506</v>
      </c>
      <c r="AU1288" s="25" t="s">
        <v>80</v>
      </c>
    </row>
    <row r="1289" spans="2:65" s="1" customFormat="1" ht="24">
      <c r="B1289" s="42"/>
      <c r="C1289" s="64"/>
      <c r="D1289" s="227" t="s">
        <v>2254</v>
      </c>
      <c r="E1289" s="64"/>
      <c r="F1289" s="273" t="s">
        <v>9800</v>
      </c>
      <c r="G1289" s="64"/>
      <c r="H1289" s="64"/>
      <c r="I1289" s="177"/>
      <c r="J1289" s="64"/>
      <c r="K1289" s="64"/>
      <c r="L1289" s="62"/>
      <c r="M1289" s="223"/>
      <c r="N1289" s="43"/>
      <c r="O1289" s="43"/>
      <c r="P1289" s="43"/>
      <c r="Q1289" s="43"/>
      <c r="R1289" s="43"/>
      <c r="S1289" s="43"/>
      <c r="T1289" s="79"/>
      <c r="AT1289" s="25" t="s">
        <v>2254</v>
      </c>
      <c r="AU1289" s="25" t="s">
        <v>80</v>
      </c>
    </row>
    <row r="1290" spans="2:65" s="1" customFormat="1" ht="16.5" customHeight="1">
      <c r="B1290" s="42"/>
      <c r="C1290" s="209" t="s">
        <v>4280</v>
      </c>
      <c r="D1290" s="209" t="s">
        <v>498</v>
      </c>
      <c r="E1290" s="210" t="s">
        <v>10025</v>
      </c>
      <c r="F1290" s="211" t="s">
        <v>10026</v>
      </c>
      <c r="G1290" s="212" t="s">
        <v>2537</v>
      </c>
      <c r="H1290" s="213">
        <v>4</v>
      </c>
      <c r="I1290" s="214"/>
      <c r="J1290" s="215">
        <f>ROUND(I1290*H1290,2)</f>
        <v>0</v>
      </c>
      <c r="K1290" s="211" t="s">
        <v>23</v>
      </c>
      <c r="L1290" s="62"/>
      <c r="M1290" s="216" t="s">
        <v>23</v>
      </c>
      <c r="N1290" s="217" t="s">
        <v>44</v>
      </c>
      <c r="O1290" s="43"/>
      <c r="P1290" s="218">
        <f>O1290*H1290</f>
        <v>0</v>
      </c>
      <c r="Q1290" s="218">
        <v>2</v>
      </c>
      <c r="R1290" s="218">
        <f>Q1290*H1290</f>
        <v>8</v>
      </c>
      <c r="S1290" s="218">
        <v>0</v>
      </c>
      <c r="T1290" s="219">
        <f>S1290*H1290</f>
        <v>0</v>
      </c>
      <c r="AR1290" s="25" t="s">
        <v>502</v>
      </c>
      <c r="AT1290" s="25" t="s">
        <v>498</v>
      </c>
      <c r="AU1290" s="25" t="s">
        <v>80</v>
      </c>
      <c r="AY1290" s="25" t="s">
        <v>492</v>
      </c>
      <c r="BE1290" s="220">
        <f>IF(N1290="základní",J1290,0)</f>
        <v>0</v>
      </c>
      <c r="BF1290" s="220">
        <f>IF(N1290="snížená",J1290,0)</f>
        <v>0</v>
      </c>
      <c r="BG1290" s="220">
        <f>IF(N1290="zákl. přenesená",J1290,0)</f>
        <v>0</v>
      </c>
      <c r="BH1290" s="220">
        <f>IF(N1290="sníž. přenesená",J1290,0)</f>
        <v>0</v>
      </c>
      <c r="BI1290" s="220">
        <f>IF(N1290="nulová",J1290,0)</f>
        <v>0</v>
      </c>
      <c r="BJ1290" s="25" t="s">
        <v>80</v>
      </c>
      <c r="BK1290" s="220">
        <f>ROUND(I1290*H1290,2)</f>
        <v>0</v>
      </c>
      <c r="BL1290" s="25" t="s">
        <v>502</v>
      </c>
      <c r="BM1290" s="25" t="s">
        <v>3186</v>
      </c>
    </row>
    <row r="1291" spans="2:65" s="1" customFormat="1">
      <c r="B1291" s="42"/>
      <c r="C1291" s="64"/>
      <c r="D1291" s="227" t="s">
        <v>506</v>
      </c>
      <c r="E1291" s="64"/>
      <c r="F1291" s="274" t="s">
        <v>10027</v>
      </c>
      <c r="G1291" s="64"/>
      <c r="H1291" s="64"/>
      <c r="I1291" s="177"/>
      <c r="J1291" s="64"/>
      <c r="K1291" s="64"/>
      <c r="L1291" s="62"/>
      <c r="M1291" s="223"/>
      <c r="N1291" s="43"/>
      <c r="O1291" s="43"/>
      <c r="P1291" s="43"/>
      <c r="Q1291" s="43"/>
      <c r="R1291" s="43"/>
      <c r="S1291" s="43"/>
      <c r="T1291" s="79"/>
      <c r="AT1291" s="25" t="s">
        <v>506</v>
      </c>
      <c r="AU1291" s="25" t="s">
        <v>80</v>
      </c>
    </row>
    <row r="1292" spans="2:65" s="1" customFormat="1" ht="16.5" customHeight="1">
      <c r="B1292" s="42"/>
      <c r="C1292" s="209" t="s">
        <v>4285</v>
      </c>
      <c r="D1292" s="209" t="s">
        <v>498</v>
      </c>
      <c r="E1292" s="210" t="s">
        <v>10146</v>
      </c>
      <c r="F1292" s="211" t="s">
        <v>10147</v>
      </c>
      <c r="G1292" s="212" t="s">
        <v>2537</v>
      </c>
      <c r="H1292" s="213">
        <v>2</v>
      </c>
      <c r="I1292" s="214"/>
      <c r="J1292" s="215">
        <f>ROUND(I1292*H1292,2)</f>
        <v>0</v>
      </c>
      <c r="K1292" s="211" t="s">
        <v>23</v>
      </c>
      <c r="L1292" s="62"/>
      <c r="M1292" s="216" t="s">
        <v>23</v>
      </c>
      <c r="N1292" s="217" t="s">
        <v>44</v>
      </c>
      <c r="O1292" s="43"/>
      <c r="P1292" s="218">
        <f>O1292*H1292</f>
        <v>0</v>
      </c>
      <c r="Q1292" s="218">
        <v>1.2</v>
      </c>
      <c r="R1292" s="218">
        <f>Q1292*H1292</f>
        <v>2.4</v>
      </c>
      <c r="S1292" s="218">
        <v>0</v>
      </c>
      <c r="T1292" s="219">
        <f>S1292*H1292</f>
        <v>0</v>
      </c>
      <c r="AR1292" s="25" t="s">
        <v>502</v>
      </c>
      <c r="AT1292" s="25" t="s">
        <v>498</v>
      </c>
      <c r="AU1292" s="25" t="s">
        <v>80</v>
      </c>
      <c r="AY1292" s="25" t="s">
        <v>492</v>
      </c>
      <c r="BE1292" s="220">
        <f>IF(N1292="základní",J1292,0)</f>
        <v>0</v>
      </c>
      <c r="BF1292" s="220">
        <f>IF(N1292="snížená",J1292,0)</f>
        <v>0</v>
      </c>
      <c r="BG1292" s="220">
        <f>IF(N1292="zákl. přenesená",J1292,0)</f>
        <v>0</v>
      </c>
      <c r="BH1292" s="220">
        <f>IF(N1292="sníž. přenesená",J1292,0)</f>
        <v>0</v>
      </c>
      <c r="BI1292" s="220">
        <f>IF(N1292="nulová",J1292,0)</f>
        <v>0</v>
      </c>
      <c r="BJ1292" s="25" t="s">
        <v>80</v>
      </c>
      <c r="BK1292" s="220">
        <f>ROUND(I1292*H1292,2)</f>
        <v>0</v>
      </c>
      <c r="BL1292" s="25" t="s">
        <v>502</v>
      </c>
      <c r="BM1292" s="25" t="s">
        <v>6603</v>
      </c>
    </row>
    <row r="1293" spans="2:65" s="1" customFormat="1">
      <c r="B1293" s="42"/>
      <c r="C1293" s="64"/>
      <c r="D1293" s="227" t="s">
        <v>506</v>
      </c>
      <c r="E1293" s="64"/>
      <c r="F1293" s="274" t="s">
        <v>10147</v>
      </c>
      <c r="G1293" s="64"/>
      <c r="H1293" s="64"/>
      <c r="I1293" s="177"/>
      <c r="J1293" s="64"/>
      <c r="K1293" s="64"/>
      <c r="L1293" s="62"/>
      <c r="M1293" s="223"/>
      <c r="N1293" s="43"/>
      <c r="O1293" s="43"/>
      <c r="P1293" s="43"/>
      <c r="Q1293" s="43"/>
      <c r="R1293" s="43"/>
      <c r="S1293" s="43"/>
      <c r="T1293" s="79"/>
      <c r="AT1293" s="25" t="s">
        <v>506</v>
      </c>
      <c r="AU1293" s="25" t="s">
        <v>80</v>
      </c>
    </row>
    <row r="1294" spans="2:65" s="1" customFormat="1" ht="16.5" customHeight="1">
      <c r="B1294" s="42"/>
      <c r="C1294" s="209" t="s">
        <v>1736</v>
      </c>
      <c r="D1294" s="209" t="s">
        <v>498</v>
      </c>
      <c r="E1294" s="210" t="s">
        <v>10148</v>
      </c>
      <c r="F1294" s="211" t="s">
        <v>10149</v>
      </c>
      <c r="G1294" s="212" t="s">
        <v>2537</v>
      </c>
      <c r="H1294" s="213">
        <v>1</v>
      </c>
      <c r="I1294" s="214"/>
      <c r="J1294" s="215">
        <f>ROUND(I1294*H1294,2)</f>
        <v>0</v>
      </c>
      <c r="K1294" s="211" t="s">
        <v>23</v>
      </c>
      <c r="L1294" s="62"/>
      <c r="M1294" s="216" t="s">
        <v>23</v>
      </c>
      <c r="N1294" s="217" t="s">
        <v>44</v>
      </c>
      <c r="O1294" s="43"/>
      <c r="P1294" s="218">
        <f>O1294*H1294</f>
        <v>0</v>
      </c>
      <c r="Q1294" s="218">
        <v>16.5</v>
      </c>
      <c r="R1294" s="218">
        <f>Q1294*H1294</f>
        <v>16.5</v>
      </c>
      <c r="S1294" s="218">
        <v>0</v>
      </c>
      <c r="T1294" s="219">
        <f>S1294*H1294</f>
        <v>0</v>
      </c>
      <c r="AR1294" s="25" t="s">
        <v>502</v>
      </c>
      <c r="AT1294" s="25" t="s">
        <v>498</v>
      </c>
      <c r="AU1294" s="25" t="s">
        <v>80</v>
      </c>
      <c r="AY1294" s="25" t="s">
        <v>492</v>
      </c>
      <c r="BE1294" s="220">
        <f>IF(N1294="základní",J1294,0)</f>
        <v>0</v>
      </c>
      <c r="BF1294" s="220">
        <f>IF(N1294="snížená",J1294,0)</f>
        <v>0</v>
      </c>
      <c r="BG1294" s="220">
        <f>IF(N1294="zákl. přenesená",J1294,0)</f>
        <v>0</v>
      </c>
      <c r="BH1294" s="220">
        <f>IF(N1294="sníž. přenesená",J1294,0)</f>
        <v>0</v>
      </c>
      <c r="BI1294" s="220">
        <f>IF(N1294="nulová",J1294,0)</f>
        <v>0</v>
      </c>
      <c r="BJ1294" s="25" t="s">
        <v>80</v>
      </c>
      <c r="BK1294" s="220">
        <f>ROUND(I1294*H1294,2)</f>
        <v>0</v>
      </c>
      <c r="BL1294" s="25" t="s">
        <v>502</v>
      </c>
      <c r="BM1294" s="25" t="s">
        <v>6611</v>
      </c>
    </row>
    <row r="1295" spans="2:65" s="1" customFormat="1">
      <c r="B1295" s="42"/>
      <c r="C1295" s="64"/>
      <c r="D1295" s="227" t="s">
        <v>506</v>
      </c>
      <c r="E1295" s="64"/>
      <c r="F1295" s="274" t="s">
        <v>10149</v>
      </c>
      <c r="G1295" s="64"/>
      <c r="H1295" s="64"/>
      <c r="I1295" s="177"/>
      <c r="J1295" s="64"/>
      <c r="K1295" s="64"/>
      <c r="L1295" s="62"/>
      <c r="M1295" s="223"/>
      <c r="N1295" s="43"/>
      <c r="O1295" s="43"/>
      <c r="P1295" s="43"/>
      <c r="Q1295" s="43"/>
      <c r="R1295" s="43"/>
      <c r="S1295" s="43"/>
      <c r="T1295" s="79"/>
      <c r="AT1295" s="25" t="s">
        <v>506</v>
      </c>
      <c r="AU1295" s="25" t="s">
        <v>80</v>
      </c>
    </row>
    <row r="1296" spans="2:65" s="1" customFormat="1" ht="16.5" customHeight="1">
      <c r="B1296" s="42"/>
      <c r="C1296" s="209" t="s">
        <v>4294</v>
      </c>
      <c r="D1296" s="209" t="s">
        <v>498</v>
      </c>
      <c r="E1296" s="210" t="s">
        <v>9786</v>
      </c>
      <c r="F1296" s="211" t="s">
        <v>9787</v>
      </c>
      <c r="G1296" s="212" t="s">
        <v>9577</v>
      </c>
      <c r="H1296" s="213">
        <v>18</v>
      </c>
      <c r="I1296" s="214"/>
      <c r="J1296" s="215">
        <f>ROUND(I1296*H1296,2)</f>
        <v>0</v>
      </c>
      <c r="K1296" s="211" t="s">
        <v>23</v>
      </c>
      <c r="L1296" s="62"/>
      <c r="M1296" s="216" t="s">
        <v>23</v>
      </c>
      <c r="N1296" s="217" t="s">
        <v>44</v>
      </c>
      <c r="O1296" s="43"/>
      <c r="P1296" s="218">
        <f>O1296*H1296</f>
        <v>0</v>
      </c>
      <c r="Q1296" s="218">
        <v>4.2</v>
      </c>
      <c r="R1296" s="218">
        <f>Q1296*H1296</f>
        <v>75.600000000000009</v>
      </c>
      <c r="S1296" s="218">
        <v>0</v>
      </c>
      <c r="T1296" s="219">
        <f>S1296*H1296</f>
        <v>0</v>
      </c>
      <c r="AR1296" s="25" t="s">
        <v>502</v>
      </c>
      <c r="AT1296" s="25" t="s">
        <v>498</v>
      </c>
      <c r="AU1296" s="25" t="s">
        <v>80</v>
      </c>
      <c r="AY1296" s="25" t="s">
        <v>492</v>
      </c>
      <c r="BE1296" s="220">
        <f>IF(N1296="základní",J1296,0)</f>
        <v>0</v>
      </c>
      <c r="BF1296" s="220">
        <f>IF(N1296="snížená",J1296,0)</f>
        <v>0</v>
      </c>
      <c r="BG1296" s="220">
        <f>IF(N1296="zákl. přenesená",J1296,0)</f>
        <v>0</v>
      </c>
      <c r="BH1296" s="220">
        <f>IF(N1296="sníž. přenesená",J1296,0)</f>
        <v>0</v>
      </c>
      <c r="BI1296" s="220">
        <f>IF(N1296="nulová",J1296,0)</f>
        <v>0</v>
      </c>
      <c r="BJ1296" s="25" t="s">
        <v>80</v>
      </c>
      <c r="BK1296" s="220">
        <f>ROUND(I1296*H1296,2)</f>
        <v>0</v>
      </c>
      <c r="BL1296" s="25" t="s">
        <v>502</v>
      </c>
      <c r="BM1296" s="25" t="s">
        <v>6619</v>
      </c>
    </row>
    <row r="1297" spans="2:65" s="1" customFormat="1">
      <c r="B1297" s="42"/>
      <c r="C1297" s="64"/>
      <c r="D1297" s="227" t="s">
        <v>506</v>
      </c>
      <c r="E1297" s="64"/>
      <c r="F1297" s="274" t="s">
        <v>9788</v>
      </c>
      <c r="G1297" s="64"/>
      <c r="H1297" s="64"/>
      <c r="I1297" s="177"/>
      <c r="J1297" s="64"/>
      <c r="K1297" s="64"/>
      <c r="L1297" s="62"/>
      <c r="M1297" s="223"/>
      <c r="N1297" s="43"/>
      <c r="O1297" s="43"/>
      <c r="P1297" s="43"/>
      <c r="Q1297" s="43"/>
      <c r="R1297" s="43"/>
      <c r="S1297" s="43"/>
      <c r="T1297" s="79"/>
      <c r="AT1297" s="25" t="s">
        <v>506</v>
      </c>
      <c r="AU1297" s="25" t="s">
        <v>80</v>
      </c>
    </row>
    <row r="1298" spans="2:65" s="1" customFormat="1" ht="16.5" customHeight="1">
      <c r="B1298" s="42"/>
      <c r="C1298" s="209" t="s">
        <v>4299</v>
      </c>
      <c r="D1298" s="209" t="s">
        <v>498</v>
      </c>
      <c r="E1298" s="210" t="s">
        <v>9890</v>
      </c>
      <c r="F1298" s="211" t="s">
        <v>9891</v>
      </c>
      <c r="G1298" s="212" t="s">
        <v>9577</v>
      </c>
      <c r="H1298" s="213">
        <v>5</v>
      </c>
      <c r="I1298" s="214"/>
      <c r="J1298" s="215">
        <f>ROUND(I1298*H1298,2)</f>
        <v>0</v>
      </c>
      <c r="K1298" s="211" t="s">
        <v>23</v>
      </c>
      <c r="L1298" s="62"/>
      <c r="M1298" s="216" t="s">
        <v>23</v>
      </c>
      <c r="N1298" s="217" t="s">
        <v>44</v>
      </c>
      <c r="O1298" s="43"/>
      <c r="P1298" s="218">
        <f>O1298*H1298</f>
        <v>0</v>
      </c>
      <c r="Q1298" s="218">
        <v>51</v>
      </c>
      <c r="R1298" s="218">
        <f>Q1298*H1298</f>
        <v>255</v>
      </c>
      <c r="S1298" s="218">
        <v>0</v>
      </c>
      <c r="T1298" s="219">
        <f>S1298*H1298</f>
        <v>0</v>
      </c>
      <c r="AR1298" s="25" t="s">
        <v>502</v>
      </c>
      <c r="AT1298" s="25" t="s">
        <v>498</v>
      </c>
      <c r="AU1298" s="25" t="s">
        <v>80</v>
      </c>
      <c r="AY1298" s="25" t="s">
        <v>492</v>
      </c>
      <c r="BE1298" s="220">
        <f>IF(N1298="základní",J1298,0)</f>
        <v>0</v>
      </c>
      <c r="BF1298" s="220">
        <f>IF(N1298="snížená",J1298,0)</f>
        <v>0</v>
      </c>
      <c r="BG1298" s="220">
        <f>IF(N1298="zákl. přenesená",J1298,0)</f>
        <v>0</v>
      </c>
      <c r="BH1298" s="220">
        <f>IF(N1298="sníž. přenesená",J1298,0)</f>
        <v>0</v>
      </c>
      <c r="BI1298" s="220">
        <f>IF(N1298="nulová",J1298,0)</f>
        <v>0</v>
      </c>
      <c r="BJ1298" s="25" t="s">
        <v>80</v>
      </c>
      <c r="BK1298" s="220">
        <f>ROUND(I1298*H1298,2)</f>
        <v>0</v>
      </c>
      <c r="BL1298" s="25" t="s">
        <v>502</v>
      </c>
      <c r="BM1298" s="25" t="s">
        <v>6627</v>
      </c>
    </row>
    <row r="1299" spans="2:65" s="1" customFormat="1">
      <c r="B1299" s="42"/>
      <c r="C1299" s="64"/>
      <c r="D1299" s="227" t="s">
        <v>506</v>
      </c>
      <c r="E1299" s="64"/>
      <c r="F1299" s="274" t="s">
        <v>9891</v>
      </c>
      <c r="G1299" s="64"/>
      <c r="H1299" s="64"/>
      <c r="I1299" s="177"/>
      <c r="J1299" s="64"/>
      <c r="K1299" s="64"/>
      <c r="L1299" s="62"/>
      <c r="M1299" s="223"/>
      <c r="N1299" s="43"/>
      <c r="O1299" s="43"/>
      <c r="P1299" s="43"/>
      <c r="Q1299" s="43"/>
      <c r="R1299" s="43"/>
      <c r="S1299" s="43"/>
      <c r="T1299" s="79"/>
      <c r="AT1299" s="25" t="s">
        <v>506</v>
      </c>
      <c r="AU1299" s="25" t="s">
        <v>80</v>
      </c>
    </row>
    <row r="1300" spans="2:65" s="1" customFormat="1" ht="16.5" customHeight="1">
      <c r="B1300" s="42"/>
      <c r="C1300" s="209" t="s">
        <v>4304</v>
      </c>
      <c r="D1300" s="209" t="s">
        <v>498</v>
      </c>
      <c r="E1300" s="210" t="s">
        <v>9586</v>
      </c>
      <c r="F1300" s="211" t="s">
        <v>9587</v>
      </c>
      <c r="G1300" s="212" t="s">
        <v>9577</v>
      </c>
      <c r="H1300" s="213">
        <v>71</v>
      </c>
      <c r="I1300" s="214"/>
      <c r="J1300" s="215">
        <f>ROUND(I1300*H1300,2)</f>
        <v>0</v>
      </c>
      <c r="K1300" s="211" t="s">
        <v>23</v>
      </c>
      <c r="L1300" s="62"/>
      <c r="M1300" s="216" t="s">
        <v>23</v>
      </c>
      <c r="N1300" s="217" t="s">
        <v>44</v>
      </c>
      <c r="O1300" s="43"/>
      <c r="P1300" s="218">
        <f>O1300*H1300</f>
        <v>0</v>
      </c>
      <c r="Q1300" s="218">
        <v>33</v>
      </c>
      <c r="R1300" s="218">
        <f>Q1300*H1300</f>
        <v>2343</v>
      </c>
      <c r="S1300" s="218">
        <v>0</v>
      </c>
      <c r="T1300" s="219">
        <f>S1300*H1300</f>
        <v>0</v>
      </c>
      <c r="AR1300" s="25" t="s">
        <v>502</v>
      </c>
      <c r="AT1300" s="25" t="s">
        <v>498</v>
      </c>
      <c r="AU1300" s="25" t="s">
        <v>80</v>
      </c>
      <c r="AY1300" s="25" t="s">
        <v>492</v>
      </c>
      <c r="BE1300" s="220">
        <f>IF(N1300="základní",J1300,0)</f>
        <v>0</v>
      </c>
      <c r="BF1300" s="220">
        <f>IF(N1300="snížená",J1300,0)</f>
        <v>0</v>
      </c>
      <c r="BG1300" s="220">
        <f>IF(N1300="zákl. přenesená",J1300,0)</f>
        <v>0</v>
      </c>
      <c r="BH1300" s="220">
        <f>IF(N1300="sníž. přenesená",J1300,0)</f>
        <v>0</v>
      </c>
      <c r="BI1300" s="220">
        <f>IF(N1300="nulová",J1300,0)</f>
        <v>0</v>
      </c>
      <c r="BJ1300" s="25" t="s">
        <v>80</v>
      </c>
      <c r="BK1300" s="220">
        <f>ROUND(I1300*H1300,2)</f>
        <v>0</v>
      </c>
      <c r="BL1300" s="25" t="s">
        <v>502</v>
      </c>
      <c r="BM1300" s="25" t="s">
        <v>6635</v>
      </c>
    </row>
    <row r="1301" spans="2:65" s="1" customFormat="1">
      <c r="B1301" s="42"/>
      <c r="C1301" s="64"/>
      <c r="D1301" s="227" t="s">
        <v>506</v>
      </c>
      <c r="E1301" s="64"/>
      <c r="F1301" s="274" t="s">
        <v>9587</v>
      </c>
      <c r="G1301" s="64"/>
      <c r="H1301" s="64"/>
      <c r="I1301" s="177"/>
      <c r="J1301" s="64"/>
      <c r="K1301" s="64"/>
      <c r="L1301" s="62"/>
      <c r="M1301" s="223"/>
      <c r="N1301" s="43"/>
      <c r="O1301" s="43"/>
      <c r="P1301" s="43"/>
      <c r="Q1301" s="43"/>
      <c r="R1301" s="43"/>
      <c r="S1301" s="43"/>
      <c r="T1301" s="79"/>
      <c r="AT1301" s="25" t="s">
        <v>506</v>
      </c>
      <c r="AU1301" s="25" t="s">
        <v>80</v>
      </c>
    </row>
    <row r="1302" spans="2:65" s="1" customFormat="1" ht="16.5" customHeight="1">
      <c r="B1302" s="42"/>
      <c r="C1302" s="209" t="s">
        <v>4309</v>
      </c>
      <c r="D1302" s="209" t="s">
        <v>498</v>
      </c>
      <c r="E1302" s="210" t="s">
        <v>9888</v>
      </c>
      <c r="F1302" s="211" t="s">
        <v>9889</v>
      </c>
      <c r="G1302" s="212" t="s">
        <v>9577</v>
      </c>
      <c r="H1302" s="213">
        <v>25</v>
      </c>
      <c r="I1302" s="214"/>
      <c r="J1302" s="215">
        <f>ROUND(I1302*H1302,2)</f>
        <v>0</v>
      </c>
      <c r="K1302" s="211" t="s">
        <v>23</v>
      </c>
      <c r="L1302" s="62"/>
      <c r="M1302" s="216" t="s">
        <v>23</v>
      </c>
      <c r="N1302" s="217" t="s">
        <v>44</v>
      </c>
      <c r="O1302" s="43"/>
      <c r="P1302" s="218">
        <f>O1302*H1302</f>
        <v>0</v>
      </c>
      <c r="Q1302" s="218">
        <v>17</v>
      </c>
      <c r="R1302" s="218">
        <f>Q1302*H1302</f>
        <v>425</v>
      </c>
      <c r="S1302" s="218">
        <v>0</v>
      </c>
      <c r="T1302" s="219">
        <f>S1302*H1302</f>
        <v>0</v>
      </c>
      <c r="AR1302" s="25" t="s">
        <v>502</v>
      </c>
      <c r="AT1302" s="25" t="s">
        <v>498</v>
      </c>
      <c r="AU1302" s="25" t="s">
        <v>80</v>
      </c>
      <c r="AY1302" s="25" t="s">
        <v>492</v>
      </c>
      <c r="BE1302" s="220">
        <f>IF(N1302="základní",J1302,0)</f>
        <v>0</v>
      </c>
      <c r="BF1302" s="220">
        <f>IF(N1302="snížená",J1302,0)</f>
        <v>0</v>
      </c>
      <c r="BG1302" s="220">
        <f>IF(N1302="zákl. přenesená",J1302,0)</f>
        <v>0</v>
      </c>
      <c r="BH1302" s="220">
        <f>IF(N1302="sníž. přenesená",J1302,0)</f>
        <v>0</v>
      </c>
      <c r="BI1302" s="220">
        <f>IF(N1302="nulová",J1302,0)</f>
        <v>0</v>
      </c>
      <c r="BJ1302" s="25" t="s">
        <v>80</v>
      </c>
      <c r="BK1302" s="220">
        <f>ROUND(I1302*H1302,2)</f>
        <v>0</v>
      </c>
      <c r="BL1302" s="25" t="s">
        <v>502</v>
      </c>
      <c r="BM1302" s="25" t="s">
        <v>6643</v>
      </c>
    </row>
    <row r="1303" spans="2:65" s="1" customFormat="1">
      <c r="B1303" s="42"/>
      <c r="C1303" s="64"/>
      <c r="D1303" s="227" t="s">
        <v>506</v>
      </c>
      <c r="E1303" s="64"/>
      <c r="F1303" s="274" t="s">
        <v>9889</v>
      </c>
      <c r="G1303" s="64"/>
      <c r="H1303" s="64"/>
      <c r="I1303" s="177"/>
      <c r="J1303" s="64"/>
      <c r="K1303" s="64"/>
      <c r="L1303" s="62"/>
      <c r="M1303" s="223"/>
      <c r="N1303" s="43"/>
      <c r="O1303" s="43"/>
      <c r="P1303" s="43"/>
      <c r="Q1303" s="43"/>
      <c r="R1303" s="43"/>
      <c r="S1303" s="43"/>
      <c r="T1303" s="79"/>
      <c r="AT1303" s="25" t="s">
        <v>506</v>
      </c>
      <c r="AU1303" s="25" t="s">
        <v>80</v>
      </c>
    </row>
    <row r="1304" spans="2:65" s="1" customFormat="1" ht="16.5" customHeight="1">
      <c r="B1304" s="42"/>
      <c r="C1304" s="209" t="s">
        <v>4314</v>
      </c>
      <c r="D1304" s="209" t="s">
        <v>498</v>
      </c>
      <c r="E1304" s="210" t="s">
        <v>9886</v>
      </c>
      <c r="F1304" s="211" t="s">
        <v>9887</v>
      </c>
      <c r="G1304" s="212" t="s">
        <v>9577</v>
      </c>
      <c r="H1304" s="213">
        <v>17</v>
      </c>
      <c r="I1304" s="214"/>
      <c r="J1304" s="215">
        <f>ROUND(I1304*H1304,2)</f>
        <v>0</v>
      </c>
      <c r="K1304" s="211" t="s">
        <v>23</v>
      </c>
      <c r="L1304" s="62"/>
      <c r="M1304" s="216" t="s">
        <v>23</v>
      </c>
      <c r="N1304" s="217" t="s">
        <v>44</v>
      </c>
      <c r="O1304" s="43"/>
      <c r="P1304" s="218">
        <f>O1304*H1304</f>
        <v>0</v>
      </c>
      <c r="Q1304" s="218">
        <v>14</v>
      </c>
      <c r="R1304" s="218">
        <f>Q1304*H1304</f>
        <v>238</v>
      </c>
      <c r="S1304" s="218">
        <v>0</v>
      </c>
      <c r="T1304" s="219">
        <f>S1304*H1304</f>
        <v>0</v>
      </c>
      <c r="AR1304" s="25" t="s">
        <v>502</v>
      </c>
      <c r="AT1304" s="25" t="s">
        <v>498</v>
      </c>
      <c r="AU1304" s="25" t="s">
        <v>80</v>
      </c>
      <c r="AY1304" s="25" t="s">
        <v>492</v>
      </c>
      <c r="BE1304" s="220">
        <f>IF(N1304="základní",J1304,0)</f>
        <v>0</v>
      </c>
      <c r="BF1304" s="220">
        <f>IF(N1304="snížená",J1304,0)</f>
        <v>0</v>
      </c>
      <c r="BG1304" s="220">
        <f>IF(N1304="zákl. přenesená",J1304,0)</f>
        <v>0</v>
      </c>
      <c r="BH1304" s="220">
        <f>IF(N1304="sníž. přenesená",J1304,0)</f>
        <v>0</v>
      </c>
      <c r="BI1304" s="220">
        <f>IF(N1304="nulová",J1304,0)</f>
        <v>0</v>
      </c>
      <c r="BJ1304" s="25" t="s">
        <v>80</v>
      </c>
      <c r="BK1304" s="220">
        <f>ROUND(I1304*H1304,2)</f>
        <v>0</v>
      </c>
      <c r="BL1304" s="25" t="s">
        <v>502</v>
      </c>
      <c r="BM1304" s="25" t="s">
        <v>6651</v>
      </c>
    </row>
    <row r="1305" spans="2:65" s="1" customFormat="1">
      <c r="B1305" s="42"/>
      <c r="C1305" s="64"/>
      <c r="D1305" s="227" t="s">
        <v>506</v>
      </c>
      <c r="E1305" s="64"/>
      <c r="F1305" s="274" t="s">
        <v>9887</v>
      </c>
      <c r="G1305" s="64"/>
      <c r="H1305" s="64"/>
      <c r="I1305" s="177"/>
      <c r="J1305" s="64"/>
      <c r="K1305" s="64"/>
      <c r="L1305" s="62"/>
      <c r="M1305" s="223"/>
      <c r="N1305" s="43"/>
      <c r="O1305" s="43"/>
      <c r="P1305" s="43"/>
      <c r="Q1305" s="43"/>
      <c r="R1305" s="43"/>
      <c r="S1305" s="43"/>
      <c r="T1305" s="79"/>
      <c r="AT1305" s="25" t="s">
        <v>506</v>
      </c>
      <c r="AU1305" s="25" t="s">
        <v>80</v>
      </c>
    </row>
    <row r="1306" spans="2:65" s="1" customFormat="1" ht="16.5" customHeight="1">
      <c r="B1306" s="42"/>
      <c r="C1306" s="209" t="s">
        <v>4319</v>
      </c>
      <c r="D1306" s="209" t="s">
        <v>498</v>
      </c>
      <c r="E1306" s="210" t="s">
        <v>10150</v>
      </c>
      <c r="F1306" s="211" t="s">
        <v>10151</v>
      </c>
      <c r="G1306" s="212" t="s">
        <v>9577</v>
      </c>
      <c r="H1306" s="213">
        <v>3</v>
      </c>
      <c r="I1306" s="214"/>
      <c r="J1306" s="215">
        <f>ROUND(I1306*H1306,2)</f>
        <v>0</v>
      </c>
      <c r="K1306" s="211" t="s">
        <v>23</v>
      </c>
      <c r="L1306" s="62"/>
      <c r="M1306" s="216" t="s">
        <v>23</v>
      </c>
      <c r="N1306" s="217" t="s">
        <v>44</v>
      </c>
      <c r="O1306" s="43"/>
      <c r="P1306" s="218">
        <f>O1306*H1306</f>
        <v>0</v>
      </c>
      <c r="Q1306" s="218">
        <v>10</v>
      </c>
      <c r="R1306" s="218">
        <f>Q1306*H1306</f>
        <v>30</v>
      </c>
      <c r="S1306" s="218">
        <v>0</v>
      </c>
      <c r="T1306" s="219">
        <f>S1306*H1306</f>
        <v>0</v>
      </c>
      <c r="AR1306" s="25" t="s">
        <v>502</v>
      </c>
      <c r="AT1306" s="25" t="s">
        <v>498</v>
      </c>
      <c r="AU1306" s="25" t="s">
        <v>80</v>
      </c>
      <c r="AY1306" s="25" t="s">
        <v>492</v>
      </c>
      <c r="BE1306" s="220">
        <f>IF(N1306="základní",J1306,0)</f>
        <v>0</v>
      </c>
      <c r="BF1306" s="220">
        <f>IF(N1306="snížená",J1306,0)</f>
        <v>0</v>
      </c>
      <c r="BG1306" s="220">
        <f>IF(N1306="zákl. přenesená",J1306,0)</f>
        <v>0</v>
      </c>
      <c r="BH1306" s="220">
        <f>IF(N1306="sníž. přenesená",J1306,0)</f>
        <v>0</v>
      </c>
      <c r="BI1306" s="220">
        <f>IF(N1306="nulová",J1306,0)</f>
        <v>0</v>
      </c>
      <c r="BJ1306" s="25" t="s">
        <v>80</v>
      </c>
      <c r="BK1306" s="220">
        <f>ROUND(I1306*H1306,2)</f>
        <v>0</v>
      </c>
      <c r="BL1306" s="25" t="s">
        <v>502</v>
      </c>
      <c r="BM1306" s="25" t="s">
        <v>6659</v>
      </c>
    </row>
    <row r="1307" spans="2:65" s="1" customFormat="1">
      <c r="B1307" s="42"/>
      <c r="C1307" s="64"/>
      <c r="D1307" s="221" t="s">
        <v>506</v>
      </c>
      <c r="E1307" s="64"/>
      <c r="F1307" s="222" t="s">
        <v>10151</v>
      </c>
      <c r="G1307" s="64"/>
      <c r="H1307" s="64"/>
      <c r="I1307" s="177"/>
      <c r="J1307" s="64"/>
      <c r="K1307" s="64"/>
      <c r="L1307" s="62"/>
      <c r="M1307" s="223"/>
      <c r="N1307" s="43"/>
      <c r="O1307" s="43"/>
      <c r="P1307" s="43"/>
      <c r="Q1307" s="43"/>
      <c r="R1307" s="43"/>
      <c r="S1307" s="43"/>
      <c r="T1307" s="79"/>
      <c r="AT1307" s="25" t="s">
        <v>506</v>
      </c>
      <c r="AU1307" s="25" t="s">
        <v>80</v>
      </c>
    </row>
    <row r="1308" spans="2:65" s="11" customFormat="1" ht="37.35" customHeight="1">
      <c r="B1308" s="192"/>
      <c r="C1308" s="193"/>
      <c r="D1308" s="206" t="s">
        <v>72</v>
      </c>
      <c r="E1308" s="290" t="s">
        <v>4957</v>
      </c>
      <c r="F1308" s="290" t="s">
        <v>10152</v>
      </c>
      <c r="G1308" s="193"/>
      <c r="H1308" s="193"/>
      <c r="I1308" s="196"/>
      <c r="J1308" s="291">
        <f>BK1308</f>
        <v>0</v>
      </c>
      <c r="K1308" s="193"/>
      <c r="L1308" s="198"/>
      <c r="M1308" s="199"/>
      <c r="N1308" s="200"/>
      <c r="O1308" s="200"/>
      <c r="P1308" s="201">
        <f>SUM(P1309:P1350)</f>
        <v>0</v>
      </c>
      <c r="Q1308" s="200"/>
      <c r="R1308" s="201">
        <f>SUM(R1309:R1350)</f>
        <v>5901.5</v>
      </c>
      <c r="S1308" s="200"/>
      <c r="T1308" s="202">
        <f>SUM(T1309:T1350)</f>
        <v>0</v>
      </c>
      <c r="AR1308" s="203" t="s">
        <v>80</v>
      </c>
      <c r="AT1308" s="204" t="s">
        <v>72</v>
      </c>
      <c r="AU1308" s="204" t="s">
        <v>73</v>
      </c>
      <c r="AY1308" s="203" t="s">
        <v>492</v>
      </c>
      <c r="BK1308" s="205">
        <f>SUM(BK1309:BK1350)</f>
        <v>0</v>
      </c>
    </row>
    <row r="1309" spans="2:65" s="1" customFormat="1" ht="16.5" customHeight="1">
      <c r="B1309" s="42"/>
      <c r="C1309" s="209" t="s">
        <v>4324</v>
      </c>
      <c r="D1309" s="209" t="s">
        <v>498</v>
      </c>
      <c r="E1309" s="210" t="s">
        <v>10153</v>
      </c>
      <c r="F1309" s="211" t="s">
        <v>9562</v>
      </c>
      <c r="G1309" s="212" t="s">
        <v>2537</v>
      </c>
      <c r="H1309" s="213">
        <v>1</v>
      </c>
      <c r="I1309" s="214"/>
      <c r="J1309" s="215">
        <f>ROUND(I1309*H1309,2)</f>
        <v>0</v>
      </c>
      <c r="K1309" s="211" t="s">
        <v>23</v>
      </c>
      <c r="L1309" s="62"/>
      <c r="M1309" s="216" t="s">
        <v>23</v>
      </c>
      <c r="N1309" s="217" t="s">
        <v>44</v>
      </c>
      <c r="O1309" s="43"/>
      <c r="P1309" s="218">
        <f>O1309*H1309</f>
        <v>0</v>
      </c>
      <c r="Q1309" s="218">
        <v>1512</v>
      </c>
      <c r="R1309" s="218">
        <f>Q1309*H1309</f>
        <v>1512</v>
      </c>
      <c r="S1309" s="218">
        <v>0</v>
      </c>
      <c r="T1309" s="219">
        <f>S1309*H1309</f>
        <v>0</v>
      </c>
      <c r="AR1309" s="25" t="s">
        <v>502</v>
      </c>
      <c r="AT1309" s="25" t="s">
        <v>498</v>
      </c>
      <c r="AU1309" s="25" t="s">
        <v>80</v>
      </c>
      <c r="AY1309" s="25" t="s">
        <v>492</v>
      </c>
      <c r="BE1309" s="220">
        <f>IF(N1309="základní",J1309,0)</f>
        <v>0</v>
      </c>
      <c r="BF1309" s="220">
        <f>IF(N1309="snížená",J1309,0)</f>
        <v>0</v>
      </c>
      <c r="BG1309" s="220">
        <f>IF(N1309="zákl. přenesená",J1309,0)</f>
        <v>0</v>
      </c>
      <c r="BH1309" s="220">
        <f>IF(N1309="sníž. přenesená",J1309,0)</f>
        <v>0</v>
      </c>
      <c r="BI1309" s="220">
        <f>IF(N1309="nulová",J1309,0)</f>
        <v>0</v>
      </c>
      <c r="BJ1309" s="25" t="s">
        <v>80</v>
      </c>
      <c r="BK1309" s="220">
        <f>ROUND(I1309*H1309,2)</f>
        <v>0</v>
      </c>
      <c r="BL1309" s="25" t="s">
        <v>502</v>
      </c>
      <c r="BM1309" s="25" t="s">
        <v>6667</v>
      </c>
    </row>
    <row r="1310" spans="2:65" s="1" customFormat="1">
      <c r="B1310" s="42"/>
      <c r="C1310" s="64"/>
      <c r="D1310" s="221" t="s">
        <v>506</v>
      </c>
      <c r="E1310" s="64"/>
      <c r="F1310" s="222" t="s">
        <v>9562</v>
      </c>
      <c r="G1310" s="64"/>
      <c r="H1310" s="64"/>
      <c r="I1310" s="177"/>
      <c r="J1310" s="64"/>
      <c r="K1310" s="64"/>
      <c r="L1310" s="62"/>
      <c r="M1310" s="223"/>
      <c r="N1310" s="43"/>
      <c r="O1310" s="43"/>
      <c r="P1310" s="43"/>
      <c r="Q1310" s="43"/>
      <c r="R1310" s="43"/>
      <c r="S1310" s="43"/>
      <c r="T1310" s="79"/>
      <c r="AT1310" s="25" t="s">
        <v>506</v>
      </c>
      <c r="AU1310" s="25" t="s">
        <v>80</v>
      </c>
    </row>
    <row r="1311" spans="2:65" s="1" customFormat="1" ht="24">
      <c r="B1311" s="42"/>
      <c r="C1311" s="64"/>
      <c r="D1311" s="227" t="s">
        <v>2254</v>
      </c>
      <c r="E1311" s="64"/>
      <c r="F1311" s="273" t="s">
        <v>9563</v>
      </c>
      <c r="G1311" s="64"/>
      <c r="H1311" s="64"/>
      <c r="I1311" s="177"/>
      <c r="J1311" s="64"/>
      <c r="K1311" s="64"/>
      <c r="L1311" s="62"/>
      <c r="M1311" s="223"/>
      <c r="N1311" s="43"/>
      <c r="O1311" s="43"/>
      <c r="P1311" s="43"/>
      <c r="Q1311" s="43"/>
      <c r="R1311" s="43"/>
      <c r="S1311" s="43"/>
      <c r="T1311" s="79"/>
      <c r="AT1311" s="25" t="s">
        <v>2254</v>
      </c>
      <c r="AU1311" s="25" t="s">
        <v>80</v>
      </c>
    </row>
    <row r="1312" spans="2:65" s="1" customFormat="1" ht="16.5" customHeight="1">
      <c r="B1312" s="42"/>
      <c r="C1312" s="209" t="s">
        <v>4329</v>
      </c>
      <c r="D1312" s="209" t="s">
        <v>498</v>
      </c>
      <c r="E1312" s="210" t="s">
        <v>9842</v>
      </c>
      <c r="F1312" s="211" t="s">
        <v>9768</v>
      </c>
      <c r="G1312" s="212" t="s">
        <v>2537</v>
      </c>
      <c r="H1312" s="213">
        <v>2</v>
      </c>
      <c r="I1312" s="214"/>
      <c r="J1312" s="215">
        <f>ROUND(I1312*H1312,2)</f>
        <v>0</v>
      </c>
      <c r="K1312" s="211" t="s">
        <v>23</v>
      </c>
      <c r="L1312" s="62"/>
      <c r="M1312" s="216" t="s">
        <v>23</v>
      </c>
      <c r="N1312" s="217" t="s">
        <v>44</v>
      </c>
      <c r="O1312" s="43"/>
      <c r="P1312" s="218">
        <f>O1312*H1312</f>
        <v>0</v>
      </c>
      <c r="Q1312" s="218">
        <v>96</v>
      </c>
      <c r="R1312" s="218">
        <f>Q1312*H1312</f>
        <v>192</v>
      </c>
      <c r="S1312" s="218">
        <v>0</v>
      </c>
      <c r="T1312" s="219">
        <f>S1312*H1312</f>
        <v>0</v>
      </c>
      <c r="AR1312" s="25" t="s">
        <v>502</v>
      </c>
      <c r="AT1312" s="25" t="s">
        <v>498</v>
      </c>
      <c r="AU1312" s="25" t="s">
        <v>80</v>
      </c>
      <c r="AY1312" s="25" t="s">
        <v>492</v>
      </c>
      <c r="BE1312" s="220">
        <f>IF(N1312="základní",J1312,0)</f>
        <v>0</v>
      </c>
      <c r="BF1312" s="220">
        <f>IF(N1312="snížená",J1312,0)</f>
        <v>0</v>
      </c>
      <c r="BG1312" s="220">
        <f>IF(N1312="zákl. přenesená",J1312,0)</f>
        <v>0</v>
      </c>
      <c r="BH1312" s="220">
        <f>IF(N1312="sníž. přenesená",J1312,0)</f>
        <v>0</v>
      </c>
      <c r="BI1312" s="220">
        <f>IF(N1312="nulová",J1312,0)</f>
        <v>0</v>
      </c>
      <c r="BJ1312" s="25" t="s">
        <v>80</v>
      </c>
      <c r="BK1312" s="220">
        <f>ROUND(I1312*H1312,2)</f>
        <v>0</v>
      </c>
      <c r="BL1312" s="25" t="s">
        <v>502</v>
      </c>
      <c r="BM1312" s="25" t="s">
        <v>6676</v>
      </c>
    </row>
    <row r="1313" spans="2:65" s="1" customFormat="1">
      <c r="B1313" s="42"/>
      <c r="C1313" s="64"/>
      <c r="D1313" s="221" t="s">
        <v>506</v>
      </c>
      <c r="E1313" s="64"/>
      <c r="F1313" s="222" t="s">
        <v>9768</v>
      </c>
      <c r="G1313" s="64"/>
      <c r="H1313" s="64"/>
      <c r="I1313" s="177"/>
      <c r="J1313" s="64"/>
      <c r="K1313" s="64"/>
      <c r="L1313" s="62"/>
      <c r="M1313" s="223"/>
      <c r="N1313" s="43"/>
      <c r="O1313" s="43"/>
      <c r="P1313" s="43"/>
      <c r="Q1313" s="43"/>
      <c r="R1313" s="43"/>
      <c r="S1313" s="43"/>
      <c r="T1313" s="79"/>
      <c r="AT1313" s="25" t="s">
        <v>506</v>
      </c>
      <c r="AU1313" s="25" t="s">
        <v>80</v>
      </c>
    </row>
    <row r="1314" spans="2:65" s="1" customFormat="1" ht="36">
      <c r="B1314" s="42"/>
      <c r="C1314" s="64"/>
      <c r="D1314" s="227" t="s">
        <v>2254</v>
      </c>
      <c r="E1314" s="64"/>
      <c r="F1314" s="273" t="s">
        <v>9795</v>
      </c>
      <c r="G1314" s="64"/>
      <c r="H1314" s="64"/>
      <c r="I1314" s="177"/>
      <c r="J1314" s="64"/>
      <c r="K1314" s="64"/>
      <c r="L1314" s="62"/>
      <c r="M1314" s="223"/>
      <c r="N1314" s="43"/>
      <c r="O1314" s="43"/>
      <c r="P1314" s="43"/>
      <c r="Q1314" s="43"/>
      <c r="R1314" s="43"/>
      <c r="S1314" s="43"/>
      <c r="T1314" s="79"/>
      <c r="AT1314" s="25" t="s">
        <v>2254</v>
      </c>
      <c r="AU1314" s="25" t="s">
        <v>80</v>
      </c>
    </row>
    <row r="1315" spans="2:65" s="1" customFormat="1" ht="16.5" customHeight="1">
      <c r="B1315" s="42"/>
      <c r="C1315" s="209" t="s">
        <v>4334</v>
      </c>
      <c r="D1315" s="209" t="s">
        <v>498</v>
      </c>
      <c r="E1315" s="210" t="s">
        <v>9770</v>
      </c>
      <c r="F1315" s="211" t="s">
        <v>9771</v>
      </c>
      <c r="G1315" s="212" t="s">
        <v>2537</v>
      </c>
      <c r="H1315" s="213">
        <v>2</v>
      </c>
      <c r="I1315" s="214"/>
      <c r="J1315" s="215">
        <f>ROUND(I1315*H1315,2)</f>
        <v>0</v>
      </c>
      <c r="K1315" s="211" t="s">
        <v>23</v>
      </c>
      <c r="L1315" s="62"/>
      <c r="M1315" s="216" t="s">
        <v>23</v>
      </c>
      <c r="N1315" s="217" t="s">
        <v>44</v>
      </c>
      <c r="O1315" s="43"/>
      <c r="P1315" s="218">
        <f>O1315*H1315</f>
        <v>0</v>
      </c>
      <c r="Q1315" s="218">
        <v>0</v>
      </c>
      <c r="R1315" s="218">
        <f>Q1315*H1315</f>
        <v>0</v>
      </c>
      <c r="S1315" s="218">
        <v>0</v>
      </c>
      <c r="T1315" s="219">
        <f>S1315*H1315</f>
        <v>0</v>
      </c>
      <c r="AR1315" s="25" t="s">
        <v>502</v>
      </c>
      <c r="AT1315" s="25" t="s">
        <v>498</v>
      </c>
      <c r="AU1315" s="25" t="s">
        <v>80</v>
      </c>
      <c r="AY1315" s="25" t="s">
        <v>492</v>
      </c>
      <c r="BE1315" s="220">
        <f>IF(N1315="základní",J1315,0)</f>
        <v>0</v>
      </c>
      <c r="BF1315" s="220">
        <f>IF(N1315="snížená",J1315,0)</f>
        <v>0</v>
      </c>
      <c r="BG1315" s="220">
        <f>IF(N1315="zákl. přenesená",J1315,0)</f>
        <v>0</v>
      </c>
      <c r="BH1315" s="220">
        <f>IF(N1315="sníž. přenesená",J1315,0)</f>
        <v>0</v>
      </c>
      <c r="BI1315" s="220">
        <f>IF(N1315="nulová",J1315,0)</f>
        <v>0</v>
      </c>
      <c r="BJ1315" s="25" t="s">
        <v>80</v>
      </c>
      <c r="BK1315" s="220">
        <f>ROUND(I1315*H1315,2)</f>
        <v>0</v>
      </c>
      <c r="BL1315" s="25" t="s">
        <v>502</v>
      </c>
      <c r="BM1315" s="25" t="s">
        <v>6684</v>
      </c>
    </row>
    <row r="1316" spans="2:65" s="1" customFormat="1">
      <c r="B1316" s="42"/>
      <c r="C1316" s="64"/>
      <c r="D1316" s="221" t="s">
        <v>506</v>
      </c>
      <c r="E1316" s="64"/>
      <c r="F1316" s="222" t="s">
        <v>9771</v>
      </c>
      <c r="G1316" s="64"/>
      <c r="H1316" s="64"/>
      <c r="I1316" s="177"/>
      <c r="J1316" s="64"/>
      <c r="K1316" s="64"/>
      <c r="L1316" s="62"/>
      <c r="M1316" s="223"/>
      <c r="N1316" s="43"/>
      <c r="O1316" s="43"/>
      <c r="P1316" s="43"/>
      <c r="Q1316" s="43"/>
      <c r="R1316" s="43"/>
      <c r="S1316" s="43"/>
      <c r="T1316" s="79"/>
      <c r="AT1316" s="25" t="s">
        <v>506</v>
      </c>
      <c r="AU1316" s="25" t="s">
        <v>80</v>
      </c>
    </row>
    <row r="1317" spans="2:65" s="1" customFormat="1" ht="24">
      <c r="B1317" s="42"/>
      <c r="C1317" s="64"/>
      <c r="D1317" s="227" t="s">
        <v>2254</v>
      </c>
      <c r="E1317" s="64"/>
      <c r="F1317" s="273" t="s">
        <v>9772</v>
      </c>
      <c r="G1317" s="64"/>
      <c r="H1317" s="64"/>
      <c r="I1317" s="177"/>
      <c r="J1317" s="64"/>
      <c r="K1317" s="64"/>
      <c r="L1317" s="62"/>
      <c r="M1317" s="223"/>
      <c r="N1317" s="43"/>
      <c r="O1317" s="43"/>
      <c r="P1317" s="43"/>
      <c r="Q1317" s="43"/>
      <c r="R1317" s="43"/>
      <c r="S1317" s="43"/>
      <c r="T1317" s="79"/>
      <c r="AT1317" s="25" t="s">
        <v>2254</v>
      </c>
      <c r="AU1317" s="25" t="s">
        <v>80</v>
      </c>
    </row>
    <row r="1318" spans="2:65" s="1" customFormat="1" ht="16.5" customHeight="1">
      <c r="B1318" s="42"/>
      <c r="C1318" s="209" t="s">
        <v>4339</v>
      </c>
      <c r="D1318" s="209" t="s">
        <v>498</v>
      </c>
      <c r="E1318" s="210" t="s">
        <v>9773</v>
      </c>
      <c r="F1318" s="211" t="s">
        <v>9774</v>
      </c>
      <c r="G1318" s="212" t="s">
        <v>9577</v>
      </c>
      <c r="H1318" s="213">
        <v>16</v>
      </c>
      <c r="I1318" s="214"/>
      <c r="J1318" s="215">
        <f>ROUND(I1318*H1318,2)</f>
        <v>0</v>
      </c>
      <c r="K1318" s="211" t="s">
        <v>23</v>
      </c>
      <c r="L1318" s="62"/>
      <c r="M1318" s="216" t="s">
        <v>23</v>
      </c>
      <c r="N1318" s="217" t="s">
        <v>44</v>
      </c>
      <c r="O1318" s="43"/>
      <c r="P1318" s="218">
        <f>O1318*H1318</f>
        <v>0</v>
      </c>
      <c r="Q1318" s="218">
        <v>1</v>
      </c>
      <c r="R1318" s="218">
        <f>Q1318*H1318</f>
        <v>16</v>
      </c>
      <c r="S1318" s="218">
        <v>0</v>
      </c>
      <c r="T1318" s="219">
        <f>S1318*H1318</f>
        <v>0</v>
      </c>
      <c r="AR1318" s="25" t="s">
        <v>502</v>
      </c>
      <c r="AT1318" s="25" t="s">
        <v>498</v>
      </c>
      <c r="AU1318" s="25" t="s">
        <v>80</v>
      </c>
      <c r="AY1318" s="25" t="s">
        <v>492</v>
      </c>
      <c r="BE1318" s="220">
        <f>IF(N1318="základní",J1318,0)</f>
        <v>0</v>
      </c>
      <c r="BF1318" s="220">
        <f>IF(N1318="snížená",J1318,0)</f>
        <v>0</v>
      </c>
      <c r="BG1318" s="220">
        <f>IF(N1318="zákl. přenesená",J1318,0)</f>
        <v>0</v>
      </c>
      <c r="BH1318" s="220">
        <f>IF(N1318="sníž. přenesená",J1318,0)</f>
        <v>0</v>
      </c>
      <c r="BI1318" s="220">
        <f>IF(N1318="nulová",J1318,0)</f>
        <v>0</v>
      </c>
      <c r="BJ1318" s="25" t="s">
        <v>80</v>
      </c>
      <c r="BK1318" s="220">
        <f>ROUND(I1318*H1318,2)</f>
        <v>0</v>
      </c>
      <c r="BL1318" s="25" t="s">
        <v>502</v>
      </c>
      <c r="BM1318" s="25" t="s">
        <v>6692</v>
      </c>
    </row>
    <row r="1319" spans="2:65" s="1" customFormat="1">
      <c r="B1319" s="42"/>
      <c r="C1319" s="64"/>
      <c r="D1319" s="227" t="s">
        <v>506</v>
      </c>
      <c r="E1319" s="64"/>
      <c r="F1319" s="274" t="s">
        <v>9774</v>
      </c>
      <c r="G1319" s="64"/>
      <c r="H1319" s="64"/>
      <c r="I1319" s="177"/>
      <c r="J1319" s="64"/>
      <c r="K1319" s="64"/>
      <c r="L1319" s="62"/>
      <c r="M1319" s="223"/>
      <c r="N1319" s="43"/>
      <c r="O1319" s="43"/>
      <c r="P1319" s="43"/>
      <c r="Q1319" s="43"/>
      <c r="R1319" s="43"/>
      <c r="S1319" s="43"/>
      <c r="T1319" s="79"/>
      <c r="AT1319" s="25" t="s">
        <v>506</v>
      </c>
      <c r="AU1319" s="25" t="s">
        <v>80</v>
      </c>
    </row>
    <row r="1320" spans="2:65" s="1" customFormat="1" ht="25.5" customHeight="1">
      <c r="B1320" s="42"/>
      <c r="C1320" s="209" t="s">
        <v>4344</v>
      </c>
      <c r="D1320" s="209" t="s">
        <v>498</v>
      </c>
      <c r="E1320" s="210" t="s">
        <v>10021</v>
      </c>
      <c r="F1320" s="211" t="s">
        <v>10022</v>
      </c>
      <c r="G1320" s="212" t="s">
        <v>2537</v>
      </c>
      <c r="H1320" s="213">
        <v>2</v>
      </c>
      <c r="I1320" s="214"/>
      <c r="J1320" s="215">
        <f>ROUND(I1320*H1320,2)</f>
        <v>0</v>
      </c>
      <c r="K1320" s="211" t="s">
        <v>23</v>
      </c>
      <c r="L1320" s="62"/>
      <c r="M1320" s="216" t="s">
        <v>23</v>
      </c>
      <c r="N1320" s="217" t="s">
        <v>44</v>
      </c>
      <c r="O1320" s="43"/>
      <c r="P1320" s="218">
        <f>O1320*H1320</f>
        <v>0</v>
      </c>
      <c r="Q1320" s="218">
        <v>18</v>
      </c>
      <c r="R1320" s="218">
        <f>Q1320*H1320</f>
        <v>36</v>
      </c>
      <c r="S1320" s="218">
        <v>0</v>
      </c>
      <c r="T1320" s="219">
        <f>S1320*H1320</f>
        <v>0</v>
      </c>
      <c r="AR1320" s="25" t="s">
        <v>502</v>
      </c>
      <c r="AT1320" s="25" t="s">
        <v>498</v>
      </c>
      <c r="AU1320" s="25" t="s">
        <v>80</v>
      </c>
      <c r="AY1320" s="25" t="s">
        <v>492</v>
      </c>
      <c r="BE1320" s="220">
        <f>IF(N1320="základní",J1320,0)</f>
        <v>0</v>
      </c>
      <c r="BF1320" s="220">
        <f>IF(N1320="snížená",J1320,0)</f>
        <v>0</v>
      </c>
      <c r="BG1320" s="220">
        <f>IF(N1320="zákl. přenesená",J1320,0)</f>
        <v>0</v>
      </c>
      <c r="BH1320" s="220">
        <f>IF(N1320="sníž. přenesená",J1320,0)</f>
        <v>0</v>
      </c>
      <c r="BI1320" s="220">
        <f>IF(N1320="nulová",J1320,0)</f>
        <v>0</v>
      </c>
      <c r="BJ1320" s="25" t="s">
        <v>80</v>
      </c>
      <c r="BK1320" s="220">
        <f>ROUND(I1320*H1320,2)</f>
        <v>0</v>
      </c>
      <c r="BL1320" s="25" t="s">
        <v>502</v>
      </c>
      <c r="BM1320" s="25" t="s">
        <v>6700</v>
      </c>
    </row>
    <row r="1321" spans="2:65" s="1" customFormat="1" ht="24">
      <c r="B1321" s="42"/>
      <c r="C1321" s="64"/>
      <c r="D1321" s="227" t="s">
        <v>506</v>
      </c>
      <c r="E1321" s="64"/>
      <c r="F1321" s="274" t="s">
        <v>10022</v>
      </c>
      <c r="G1321" s="64"/>
      <c r="H1321" s="64"/>
      <c r="I1321" s="177"/>
      <c r="J1321" s="64"/>
      <c r="K1321" s="64"/>
      <c r="L1321" s="62"/>
      <c r="M1321" s="223"/>
      <c r="N1321" s="43"/>
      <c r="O1321" s="43"/>
      <c r="P1321" s="43"/>
      <c r="Q1321" s="43"/>
      <c r="R1321" s="43"/>
      <c r="S1321" s="43"/>
      <c r="T1321" s="79"/>
      <c r="AT1321" s="25" t="s">
        <v>506</v>
      </c>
      <c r="AU1321" s="25" t="s">
        <v>80</v>
      </c>
    </row>
    <row r="1322" spans="2:65" s="1" customFormat="1" ht="16.5" customHeight="1">
      <c r="B1322" s="42"/>
      <c r="C1322" s="209" t="s">
        <v>4349</v>
      </c>
      <c r="D1322" s="209" t="s">
        <v>498</v>
      </c>
      <c r="E1322" s="210" t="s">
        <v>10136</v>
      </c>
      <c r="F1322" s="211" t="s">
        <v>10024</v>
      </c>
      <c r="G1322" s="212" t="s">
        <v>2537</v>
      </c>
      <c r="H1322" s="213">
        <v>2</v>
      </c>
      <c r="I1322" s="214"/>
      <c r="J1322" s="215">
        <f>ROUND(I1322*H1322,2)</f>
        <v>0</v>
      </c>
      <c r="K1322" s="211" t="s">
        <v>23</v>
      </c>
      <c r="L1322" s="62"/>
      <c r="M1322" s="216" t="s">
        <v>23</v>
      </c>
      <c r="N1322" s="217" t="s">
        <v>44</v>
      </c>
      <c r="O1322" s="43"/>
      <c r="P1322" s="218">
        <f>O1322*H1322</f>
        <v>0</v>
      </c>
      <c r="Q1322" s="218">
        <v>34</v>
      </c>
      <c r="R1322" s="218">
        <f>Q1322*H1322</f>
        <v>68</v>
      </c>
      <c r="S1322" s="218">
        <v>0</v>
      </c>
      <c r="T1322" s="219">
        <f>S1322*H1322</f>
        <v>0</v>
      </c>
      <c r="AR1322" s="25" t="s">
        <v>502</v>
      </c>
      <c r="AT1322" s="25" t="s">
        <v>498</v>
      </c>
      <c r="AU1322" s="25" t="s">
        <v>80</v>
      </c>
      <c r="AY1322" s="25" t="s">
        <v>492</v>
      </c>
      <c r="BE1322" s="220">
        <f>IF(N1322="základní",J1322,0)</f>
        <v>0</v>
      </c>
      <c r="BF1322" s="220">
        <f>IF(N1322="snížená",J1322,0)</f>
        <v>0</v>
      </c>
      <c r="BG1322" s="220">
        <f>IF(N1322="zákl. přenesená",J1322,0)</f>
        <v>0</v>
      </c>
      <c r="BH1322" s="220">
        <f>IF(N1322="sníž. přenesená",J1322,0)</f>
        <v>0</v>
      </c>
      <c r="BI1322" s="220">
        <f>IF(N1322="nulová",J1322,0)</f>
        <v>0</v>
      </c>
      <c r="BJ1322" s="25" t="s">
        <v>80</v>
      </c>
      <c r="BK1322" s="220">
        <f>ROUND(I1322*H1322,2)</f>
        <v>0</v>
      </c>
      <c r="BL1322" s="25" t="s">
        <v>502</v>
      </c>
      <c r="BM1322" s="25" t="s">
        <v>6708</v>
      </c>
    </row>
    <row r="1323" spans="2:65" s="1" customFormat="1">
      <c r="B1323" s="42"/>
      <c r="C1323" s="64"/>
      <c r="D1323" s="227" t="s">
        <v>506</v>
      </c>
      <c r="E1323" s="64"/>
      <c r="F1323" s="274" t="s">
        <v>10024</v>
      </c>
      <c r="G1323" s="64"/>
      <c r="H1323" s="64"/>
      <c r="I1323" s="177"/>
      <c r="J1323" s="64"/>
      <c r="K1323" s="64"/>
      <c r="L1323" s="62"/>
      <c r="M1323" s="223"/>
      <c r="N1323" s="43"/>
      <c r="O1323" s="43"/>
      <c r="P1323" s="43"/>
      <c r="Q1323" s="43"/>
      <c r="R1323" s="43"/>
      <c r="S1323" s="43"/>
      <c r="T1323" s="79"/>
      <c r="AT1323" s="25" t="s">
        <v>506</v>
      </c>
      <c r="AU1323" s="25" t="s">
        <v>80</v>
      </c>
    </row>
    <row r="1324" spans="2:65" s="1" customFormat="1" ht="16.5" customHeight="1">
      <c r="B1324" s="42"/>
      <c r="C1324" s="209" t="s">
        <v>4354</v>
      </c>
      <c r="D1324" s="209" t="s">
        <v>498</v>
      </c>
      <c r="E1324" s="210" t="s">
        <v>9937</v>
      </c>
      <c r="F1324" s="211" t="s">
        <v>9938</v>
      </c>
      <c r="G1324" s="212" t="s">
        <v>2537</v>
      </c>
      <c r="H1324" s="213">
        <v>4</v>
      </c>
      <c r="I1324" s="214"/>
      <c r="J1324" s="215">
        <f>ROUND(I1324*H1324,2)</f>
        <v>0</v>
      </c>
      <c r="K1324" s="211" t="s">
        <v>23</v>
      </c>
      <c r="L1324" s="62"/>
      <c r="M1324" s="216" t="s">
        <v>23</v>
      </c>
      <c r="N1324" s="217" t="s">
        <v>44</v>
      </c>
      <c r="O1324" s="43"/>
      <c r="P1324" s="218">
        <f>O1324*H1324</f>
        <v>0</v>
      </c>
      <c r="Q1324" s="218">
        <v>0</v>
      </c>
      <c r="R1324" s="218">
        <f>Q1324*H1324</f>
        <v>0</v>
      </c>
      <c r="S1324" s="218">
        <v>0</v>
      </c>
      <c r="T1324" s="219">
        <f>S1324*H1324</f>
        <v>0</v>
      </c>
      <c r="AR1324" s="25" t="s">
        <v>502</v>
      </c>
      <c r="AT1324" s="25" t="s">
        <v>498</v>
      </c>
      <c r="AU1324" s="25" t="s">
        <v>80</v>
      </c>
      <c r="AY1324" s="25" t="s">
        <v>492</v>
      </c>
      <c r="BE1324" s="220">
        <f>IF(N1324="základní",J1324,0)</f>
        <v>0</v>
      </c>
      <c r="BF1324" s="220">
        <f>IF(N1324="snížená",J1324,0)</f>
        <v>0</v>
      </c>
      <c r="BG1324" s="220">
        <f>IF(N1324="zákl. přenesená",J1324,0)</f>
        <v>0</v>
      </c>
      <c r="BH1324" s="220">
        <f>IF(N1324="sníž. přenesená",J1324,0)</f>
        <v>0</v>
      </c>
      <c r="BI1324" s="220">
        <f>IF(N1324="nulová",J1324,0)</f>
        <v>0</v>
      </c>
      <c r="BJ1324" s="25" t="s">
        <v>80</v>
      </c>
      <c r="BK1324" s="220">
        <f>ROUND(I1324*H1324,2)</f>
        <v>0</v>
      </c>
      <c r="BL1324" s="25" t="s">
        <v>502</v>
      </c>
      <c r="BM1324" s="25" t="s">
        <v>6716</v>
      </c>
    </row>
    <row r="1325" spans="2:65" s="1" customFormat="1">
      <c r="B1325" s="42"/>
      <c r="C1325" s="64"/>
      <c r="D1325" s="227" t="s">
        <v>506</v>
      </c>
      <c r="E1325" s="64"/>
      <c r="F1325" s="274" t="s">
        <v>9823</v>
      </c>
      <c r="G1325" s="64"/>
      <c r="H1325" s="64"/>
      <c r="I1325" s="177"/>
      <c r="J1325" s="64"/>
      <c r="K1325" s="64"/>
      <c r="L1325" s="62"/>
      <c r="M1325" s="223"/>
      <c r="N1325" s="43"/>
      <c r="O1325" s="43"/>
      <c r="P1325" s="43"/>
      <c r="Q1325" s="43"/>
      <c r="R1325" s="43"/>
      <c r="S1325" s="43"/>
      <c r="T1325" s="79"/>
      <c r="AT1325" s="25" t="s">
        <v>506</v>
      </c>
      <c r="AU1325" s="25" t="s">
        <v>80</v>
      </c>
    </row>
    <row r="1326" spans="2:65" s="1" customFormat="1" ht="16.5" customHeight="1">
      <c r="B1326" s="42"/>
      <c r="C1326" s="209" t="s">
        <v>2617</v>
      </c>
      <c r="D1326" s="209" t="s">
        <v>498</v>
      </c>
      <c r="E1326" s="210" t="s">
        <v>9798</v>
      </c>
      <c r="F1326" s="211" t="s">
        <v>9799</v>
      </c>
      <c r="G1326" s="212" t="s">
        <v>2537</v>
      </c>
      <c r="H1326" s="213">
        <v>12</v>
      </c>
      <c r="I1326" s="214"/>
      <c r="J1326" s="215">
        <f>ROUND(I1326*H1326,2)</f>
        <v>0</v>
      </c>
      <c r="K1326" s="211" t="s">
        <v>23</v>
      </c>
      <c r="L1326" s="62"/>
      <c r="M1326" s="216" t="s">
        <v>23</v>
      </c>
      <c r="N1326" s="217" t="s">
        <v>44</v>
      </c>
      <c r="O1326" s="43"/>
      <c r="P1326" s="218">
        <f>O1326*H1326</f>
        <v>0</v>
      </c>
      <c r="Q1326" s="218">
        <v>9</v>
      </c>
      <c r="R1326" s="218">
        <f>Q1326*H1326</f>
        <v>108</v>
      </c>
      <c r="S1326" s="218">
        <v>0</v>
      </c>
      <c r="T1326" s="219">
        <f>S1326*H1326</f>
        <v>0</v>
      </c>
      <c r="AR1326" s="25" t="s">
        <v>502</v>
      </c>
      <c r="AT1326" s="25" t="s">
        <v>498</v>
      </c>
      <c r="AU1326" s="25" t="s">
        <v>80</v>
      </c>
      <c r="AY1326" s="25" t="s">
        <v>492</v>
      </c>
      <c r="BE1326" s="220">
        <f>IF(N1326="základní",J1326,0)</f>
        <v>0</v>
      </c>
      <c r="BF1326" s="220">
        <f>IF(N1326="snížená",J1326,0)</f>
        <v>0</v>
      </c>
      <c r="BG1326" s="220">
        <f>IF(N1326="zákl. přenesená",J1326,0)</f>
        <v>0</v>
      </c>
      <c r="BH1326" s="220">
        <f>IF(N1326="sníž. přenesená",J1326,0)</f>
        <v>0</v>
      </c>
      <c r="BI1326" s="220">
        <f>IF(N1326="nulová",J1326,0)</f>
        <v>0</v>
      </c>
      <c r="BJ1326" s="25" t="s">
        <v>80</v>
      </c>
      <c r="BK1326" s="220">
        <f>ROUND(I1326*H1326,2)</f>
        <v>0</v>
      </c>
      <c r="BL1326" s="25" t="s">
        <v>502</v>
      </c>
      <c r="BM1326" s="25" t="s">
        <v>6725</v>
      </c>
    </row>
    <row r="1327" spans="2:65" s="1" customFormat="1">
      <c r="B1327" s="42"/>
      <c r="C1327" s="64"/>
      <c r="D1327" s="221" t="s">
        <v>506</v>
      </c>
      <c r="E1327" s="64"/>
      <c r="F1327" s="222" t="s">
        <v>9799</v>
      </c>
      <c r="G1327" s="64"/>
      <c r="H1327" s="64"/>
      <c r="I1327" s="177"/>
      <c r="J1327" s="64"/>
      <c r="K1327" s="64"/>
      <c r="L1327" s="62"/>
      <c r="M1327" s="223"/>
      <c r="N1327" s="43"/>
      <c r="O1327" s="43"/>
      <c r="P1327" s="43"/>
      <c r="Q1327" s="43"/>
      <c r="R1327" s="43"/>
      <c r="S1327" s="43"/>
      <c r="T1327" s="79"/>
      <c r="AT1327" s="25" t="s">
        <v>506</v>
      </c>
      <c r="AU1327" s="25" t="s">
        <v>80</v>
      </c>
    </row>
    <row r="1328" spans="2:65" s="1" customFormat="1" ht="24">
      <c r="B1328" s="42"/>
      <c r="C1328" s="64"/>
      <c r="D1328" s="227" t="s">
        <v>2254</v>
      </c>
      <c r="E1328" s="64"/>
      <c r="F1328" s="273" t="s">
        <v>9800</v>
      </c>
      <c r="G1328" s="64"/>
      <c r="H1328" s="64"/>
      <c r="I1328" s="177"/>
      <c r="J1328" s="64"/>
      <c r="K1328" s="64"/>
      <c r="L1328" s="62"/>
      <c r="M1328" s="223"/>
      <c r="N1328" s="43"/>
      <c r="O1328" s="43"/>
      <c r="P1328" s="43"/>
      <c r="Q1328" s="43"/>
      <c r="R1328" s="43"/>
      <c r="S1328" s="43"/>
      <c r="T1328" s="79"/>
      <c r="AT1328" s="25" t="s">
        <v>2254</v>
      </c>
      <c r="AU1328" s="25" t="s">
        <v>80</v>
      </c>
    </row>
    <row r="1329" spans="2:65" s="1" customFormat="1" ht="16.5" customHeight="1">
      <c r="B1329" s="42"/>
      <c r="C1329" s="209" t="s">
        <v>4363</v>
      </c>
      <c r="D1329" s="209" t="s">
        <v>498</v>
      </c>
      <c r="E1329" s="210" t="s">
        <v>10154</v>
      </c>
      <c r="F1329" s="211" t="s">
        <v>10027</v>
      </c>
      <c r="G1329" s="212" t="s">
        <v>2537</v>
      </c>
      <c r="H1329" s="213">
        <v>4</v>
      </c>
      <c r="I1329" s="214"/>
      <c r="J1329" s="215">
        <f>ROUND(I1329*H1329,2)</f>
        <v>0</v>
      </c>
      <c r="K1329" s="211" t="s">
        <v>23</v>
      </c>
      <c r="L1329" s="62"/>
      <c r="M1329" s="216" t="s">
        <v>23</v>
      </c>
      <c r="N1329" s="217" t="s">
        <v>44</v>
      </c>
      <c r="O1329" s="43"/>
      <c r="P1329" s="218">
        <f>O1329*H1329</f>
        <v>0</v>
      </c>
      <c r="Q1329" s="218">
        <v>2</v>
      </c>
      <c r="R1329" s="218">
        <f>Q1329*H1329</f>
        <v>8</v>
      </c>
      <c r="S1329" s="218">
        <v>0</v>
      </c>
      <c r="T1329" s="219">
        <f>S1329*H1329</f>
        <v>0</v>
      </c>
      <c r="AR1329" s="25" t="s">
        <v>502</v>
      </c>
      <c r="AT1329" s="25" t="s">
        <v>498</v>
      </c>
      <c r="AU1329" s="25" t="s">
        <v>80</v>
      </c>
      <c r="AY1329" s="25" t="s">
        <v>492</v>
      </c>
      <c r="BE1329" s="220">
        <f>IF(N1329="základní",J1329,0)</f>
        <v>0</v>
      </c>
      <c r="BF1329" s="220">
        <f>IF(N1329="snížená",J1329,0)</f>
        <v>0</v>
      </c>
      <c r="BG1329" s="220">
        <f>IF(N1329="zákl. přenesená",J1329,0)</f>
        <v>0</v>
      </c>
      <c r="BH1329" s="220">
        <f>IF(N1329="sníž. přenesená",J1329,0)</f>
        <v>0</v>
      </c>
      <c r="BI1329" s="220">
        <f>IF(N1329="nulová",J1329,0)</f>
        <v>0</v>
      </c>
      <c r="BJ1329" s="25" t="s">
        <v>80</v>
      </c>
      <c r="BK1329" s="220">
        <f>ROUND(I1329*H1329,2)</f>
        <v>0</v>
      </c>
      <c r="BL1329" s="25" t="s">
        <v>502</v>
      </c>
      <c r="BM1329" s="25" t="s">
        <v>6733</v>
      </c>
    </row>
    <row r="1330" spans="2:65" s="1" customFormat="1">
      <c r="B1330" s="42"/>
      <c r="C1330" s="64"/>
      <c r="D1330" s="227" t="s">
        <v>506</v>
      </c>
      <c r="E1330" s="64"/>
      <c r="F1330" s="274" t="s">
        <v>10027</v>
      </c>
      <c r="G1330" s="64"/>
      <c r="H1330" s="64"/>
      <c r="I1330" s="177"/>
      <c r="J1330" s="64"/>
      <c r="K1330" s="64"/>
      <c r="L1330" s="62"/>
      <c r="M1330" s="223"/>
      <c r="N1330" s="43"/>
      <c r="O1330" s="43"/>
      <c r="P1330" s="43"/>
      <c r="Q1330" s="43"/>
      <c r="R1330" s="43"/>
      <c r="S1330" s="43"/>
      <c r="T1330" s="79"/>
      <c r="AT1330" s="25" t="s">
        <v>506</v>
      </c>
      <c r="AU1330" s="25" t="s">
        <v>80</v>
      </c>
    </row>
    <row r="1331" spans="2:65" s="1" customFormat="1" ht="25.5" customHeight="1">
      <c r="B1331" s="42"/>
      <c r="C1331" s="209" t="s">
        <v>4368</v>
      </c>
      <c r="D1331" s="209" t="s">
        <v>498</v>
      </c>
      <c r="E1331" s="210" t="s">
        <v>9955</v>
      </c>
      <c r="F1331" s="211" t="s">
        <v>9956</v>
      </c>
      <c r="G1331" s="212" t="s">
        <v>2537</v>
      </c>
      <c r="H1331" s="213">
        <v>1</v>
      </c>
      <c r="I1331" s="214"/>
      <c r="J1331" s="215">
        <f>ROUND(I1331*H1331,2)</f>
        <v>0</v>
      </c>
      <c r="K1331" s="211" t="s">
        <v>23</v>
      </c>
      <c r="L1331" s="62"/>
      <c r="M1331" s="216" t="s">
        <v>23</v>
      </c>
      <c r="N1331" s="217" t="s">
        <v>44</v>
      </c>
      <c r="O1331" s="43"/>
      <c r="P1331" s="218">
        <f>O1331*H1331</f>
        <v>0</v>
      </c>
      <c r="Q1331" s="218">
        <v>14</v>
      </c>
      <c r="R1331" s="218">
        <f>Q1331*H1331</f>
        <v>14</v>
      </c>
      <c r="S1331" s="218">
        <v>0</v>
      </c>
      <c r="T1331" s="219">
        <f>S1331*H1331</f>
        <v>0</v>
      </c>
      <c r="AR1331" s="25" t="s">
        <v>502</v>
      </c>
      <c r="AT1331" s="25" t="s">
        <v>498</v>
      </c>
      <c r="AU1331" s="25" t="s">
        <v>80</v>
      </c>
      <c r="AY1331" s="25" t="s">
        <v>492</v>
      </c>
      <c r="BE1331" s="220">
        <f>IF(N1331="základní",J1331,0)</f>
        <v>0</v>
      </c>
      <c r="BF1331" s="220">
        <f>IF(N1331="snížená",J1331,0)</f>
        <v>0</v>
      </c>
      <c r="BG1331" s="220">
        <f>IF(N1331="zákl. přenesená",J1331,0)</f>
        <v>0</v>
      </c>
      <c r="BH1331" s="220">
        <f>IF(N1331="sníž. přenesená",J1331,0)</f>
        <v>0</v>
      </c>
      <c r="BI1331" s="220">
        <f>IF(N1331="nulová",J1331,0)</f>
        <v>0</v>
      </c>
      <c r="BJ1331" s="25" t="s">
        <v>80</v>
      </c>
      <c r="BK1331" s="220">
        <f>ROUND(I1331*H1331,2)</f>
        <v>0</v>
      </c>
      <c r="BL1331" s="25" t="s">
        <v>502</v>
      </c>
      <c r="BM1331" s="25" t="s">
        <v>6744</v>
      </c>
    </row>
    <row r="1332" spans="2:65" s="1" customFormat="1" ht="24">
      <c r="B1332" s="42"/>
      <c r="C1332" s="64"/>
      <c r="D1332" s="227" t="s">
        <v>506</v>
      </c>
      <c r="E1332" s="64"/>
      <c r="F1332" s="274" t="s">
        <v>9956</v>
      </c>
      <c r="G1332" s="64"/>
      <c r="H1332" s="64"/>
      <c r="I1332" s="177"/>
      <c r="J1332" s="64"/>
      <c r="K1332" s="64"/>
      <c r="L1332" s="62"/>
      <c r="M1332" s="223"/>
      <c r="N1332" s="43"/>
      <c r="O1332" s="43"/>
      <c r="P1332" s="43"/>
      <c r="Q1332" s="43"/>
      <c r="R1332" s="43"/>
      <c r="S1332" s="43"/>
      <c r="T1332" s="79"/>
      <c r="AT1332" s="25" t="s">
        <v>506</v>
      </c>
      <c r="AU1332" s="25" t="s">
        <v>80</v>
      </c>
    </row>
    <row r="1333" spans="2:65" s="1" customFormat="1" ht="16.5" customHeight="1">
      <c r="B1333" s="42"/>
      <c r="C1333" s="209" t="s">
        <v>4373</v>
      </c>
      <c r="D1333" s="209" t="s">
        <v>498</v>
      </c>
      <c r="E1333" s="210" t="s">
        <v>9957</v>
      </c>
      <c r="F1333" s="211" t="s">
        <v>9958</v>
      </c>
      <c r="G1333" s="212" t="s">
        <v>2537</v>
      </c>
      <c r="H1333" s="213">
        <v>1</v>
      </c>
      <c r="I1333" s="214"/>
      <c r="J1333" s="215">
        <f>ROUND(I1333*H1333,2)</f>
        <v>0</v>
      </c>
      <c r="K1333" s="211" t="s">
        <v>23</v>
      </c>
      <c r="L1333" s="62"/>
      <c r="M1333" s="216" t="s">
        <v>23</v>
      </c>
      <c r="N1333" s="217" t="s">
        <v>44</v>
      </c>
      <c r="O1333" s="43"/>
      <c r="P1333" s="218">
        <f>O1333*H1333</f>
        <v>0</v>
      </c>
      <c r="Q1333" s="218">
        <v>20</v>
      </c>
      <c r="R1333" s="218">
        <f>Q1333*H1333</f>
        <v>20</v>
      </c>
      <c r="S1333" s="218">
        <v>0</v>
      </c>
      <c r="T1333" s="219">
        <f>S1333*H1333</f>
        <v>0</v>
      </c>
      <c r="AR1333" s="25" t="s">
        <v>502</v>
      </c>
      <c r="AT1333" s="25" t="s">
        <v>498</v>
      </c>
      <c r="AU1333" s="25" t="s">
        <v>80</v>
      </c>
      <c r="AY1333" s="25" t="s">
        <v>492</v>
      </c>
      <c r="BE1333" s="220">
        <f>IF(N1333="základní",J1333,0)</f>
        <v>0</v>
      </c>
      <c r="BF1333" s="220">
        <f>IF(N1333="snížená",J1333,0)</f>
        <v>0</v>
      </c>
      <c r="BG1333" s="220">
        <f>IF(N1333="zákl. přenesená",J1333,0)</f>
        <v>0</v>
      </c>
      <c r="BH1333" s="220">
        <f>IF(N1333="sníž. přenesená",J1333,0)</f>
        <v>0</v>
      </c>
      <c r="BI1333" s="220">
        <f>IF(N1333="nulová",J1333,0)</f>
        <v>0</v>
      </c>
      <c r="BJ1333" s="25" t="s">
        <v>80</v>
      </c>
      <c r="BK1333" s="220">
        <f>ROUND(I1333*H1333,2)</f>
        <v>0</v>
      </c>
      <c r="BL1333" s="25" t="s">
        <v>502</v>
      </c>
      <c r="BM1333" s="25" t="s">
        <v>6758</v>
      </c>
    </row>
    <row r="1334" spans="2:65" s="1" customFormat="1">
      <c r="B1334" s="42"/>
      <c r="C1334" s="64"/>
      <c r="D1334" s="227" t="s">
        <v>506</v>
      </c>
      <c r="E1334" s="64"/>
      <c r="F1334" s="274" t="s">
        <v>9958</v>
      </c>
      <c r="G1334" s="64"/>
      <c r="H1334" s="64"/>
      <c r="I1334" s="177"/>
      <c r="J1334" s="64"/>
      <c r="K1334" s="64"/>
      <c r="L1334" s="62"/>
      <c r="M1334" s="223"/>
      <c r="N1334" s="43"/>
      <c r="O1334" s="43"/>
      <c r="P1334" s="43"/>
      <c r="Q1334" s="43"/>
      <c r="R1334" s="43"/>
      <c r="S1334" s="43"/>
      <c r="T1334" s="79"/>
      <c r="AT1334" s="25" t="s">
        <v>506</v>
      </c>
      <c r="AU1334" s="25" t="s">
        <v>80</v>
      </c>
    </row>
    <row r="1335" spans="2:65" s="1" customFormat="1" ht="16.5" customHeight="1">
      <c r="B1335" s="42"/>
      <c r="C1335" s="209" t="s">
        <v>4378</v>
      </c>
      <c r="D1335" s="209" t="s">
        <v>498</v>
      </c>
      <c r="E1335" s="210" t="s">
        <v>10148</v>
      </c>
      <c r="F1335" s="211" t="s">
        <v>10149</v>
      </c>
      <c r="G1335" s="212" t="s">
        <v>2537</v>
      </c>
      <c r="H1335" s="213">
        <v>1</v>
      </c>
      <c r="I1335" s="214"/>
      <c r="J1335" s="215">
        <f>ROUND(I1335*H1335,2)</f>
        <v>0</v>
      </c>
      <c r="K1335" s="211" t="s">
        <v>23</v>
      </c>
      <c r="L1335" s="62"/>
      <c r="M1335" s="216" t="s">
        <v>23</v>
      </c>
      <c r="N1335" s="217" t="s">
        <v>44</v>
      </c>
      <c r="O1335" s="43"/>
      <c r="P1335" s="218">
        <f>O1335*H1335</f>
        <v>0</v>
      </c>
      <c r="Q1335" s="218">
        <v>16.5</v>
      </c>
      <c r="R1335" s="218">
        <f>Q1335*H1335</f>
        <v>16.5</v>
      </c>
      <c r="S1335" s="218">
        <v>0</v>
      </c>
      <c r="T1335" s="219">
        <f>S1335*H1335</f>
        <v>0</v>
      </c>
      <c r="AR1335" s="25" t="s">
        <v>502</v>
      </c>
      <c r="AT1335" s="25" t="s">
        <v>498</v>
      </c>
      <c r="AU1335" s="25" t="s">
        <v>80</v>
      </c>
      <c r="AY1335" s="25" t="s">
        <v>492</v>
      </c>
      <c r="BE1335" s="220">
        <f>IF(N1335="základní",J1335,0)</f>
        <v>0</v>
      </c>
      <c r="BF1335" s="220">
        <f>IF(N1335="snížená",J1335,0)</f>
        <v>0</v>
      </c>
      <c r="BG1335" s="220">
        <f>IF(N1335="zákl. přenesená",J1335,0)</f>
        <v>0</v>
      </c>
      <c r="BH1335" s="220">
        <f>IF(N1335="sníž. přenesená",J1335,0)</f>
        <v>0</v>
      </c>
      <c r="BI1335" s="220">
        <f>IF(N1335="nulová",J1335,0)</f>
        <v>0</v>
      </c>
      <c r="BJ1335" s="25" t="s">
        <v>80</v>
      </c>
      <c r="BK1335" s="220">
        <f>ROUND(I1335*H1335,2)</f>
        <v>0</v>
      </c>
      <c r="BL1335" s="25" t="s">
        <v>502</v>
      </c>
      <c r="BM1335" s="25" t="s">
        <v>6768</v>
      </c>
    </row>
    <row r="1336" spans="2:65" s="1" customFormat="1">
      <c r="B1336" s="42"/>
      <c r="C1336" s="64"/>
      <c r="D1336" s="227" t="s">
        <v>506</v>
      </c>
      <c r="E1336" s="64"/>
      <c r="F1336" s="274" t="s">
        <v>10149</v>
      </c>
      <c r="G1336" s="64"/>
      <c r="H1336" s="64"/>
      <c r="I1336" s="177"/>
      <c r="J1336" s="64"/>
      <c r="K1336" s="64"/>
      <c r="L1336" s="62"/>
      <c r="M1336" s="223"/>
      <c r="N1336" s="43"/>
      <c r="O1336" s="43"/>
      <c r="P1336" s="43"/>
      <c r="Q1336" s="43"/>
      <c r="R1336" s="43"/>
      <c r="S1336" s="43"/>
      <c r="T1336" s="79"/>
      <c r="AT1336" s="25" t="s">
        <v>506</v>
      </c>
      <c r="AU1336" s="25" t="s">
        <v>80</v>
      </c>
    </row>
    <row r="1337" spans="2:65" s="1" customFormat="1" ht="25.5" customHeight="1">
      <c r="B1337" s="42"/>
      <c r="C1337" s="209" t="s">
        <v>4383</v>
      </c>
      <c r="D1337" s="209" t="s">
        <v>498</v>
      </c>
      <c r="E1337" s="210" t="s">
        <v>10080</v>
      </c>
      <c r="F1337" s="211" t="s">
        <v>10081</v>
      </c>
      <c r="G1337" s="212" t="s">
        <v>2537</v>
      </c>
      <c r="H1337" s="213">
        <v>2</v>
      </c>
      <c r="I1337" s="214"/>
      <c r="J1337" s="215">
        <f>ROUND(I1337*H1337,2)</f>
        <v>0</v>
      </c>
      <c r="K1337" s="211" t="s">
        <v>23</v>
      </c>
      <c r="L1337" s="62"/>
      <c r="M1337" s="216" t="s">
        <v>23</v>
      </c>
      <c r="N1337" s="217" t="s">
        <v>44</v>
      </c>
      <c r="O1337" s="43"/>
      <c r="P1337" s="218">
        <f>O1337*H1337</f>
        <v>0</v>
      </c>
      <c r="Q1337" s="218">
        <v>21</v>
      </c>
      <c r="R1337" s="218">
        <f>Q1337*H1337</f>
        <v>42</v>
      </c>
      <c r="S1337" s="218">
        <v>0</v>
      </c>
      <c r="T1337" s="219">
        <f>S1337*H1337</f>
        <v>0</v>
      </c>
      <c r="AR1337" s="25" t="s">
        <v>502</v>
      </c>
      <c r="AT1337" s="25" t="s">
        <v>498</v>
      </c>
      <c r="AU1337" s="25" t="s">
        <v>80</v>
      </c>
      <c r="AY1337" s="25" t="s">
        <v>492</v>
      </c>
      <c r="BE1337" s="220">
        <f>IF(N1337="základní",J1337,0)</f>
        <v>0</v>
      </c>
      <c r="BF1337" s="220">
        <f>IF(N1337="snížená",J1337,0)</f>
        <v>0</v>
      </c>
      <c r="BG1337" s="220">
        <f>IF(N1337="zákl. přenesená",J1337,0)</f>
        <v>0</v>
      </c>
      <c r="BH1337" s="220">
        <f>IF(N1337="sníž. přenesená",J1337,0)</f>
        <v>0</v>
      </c>
      <c r="BI1337" s="220">
        <f>IF(N1337="nulová",J1337,0)</f>
        <v>0</v>
      </c>
      <c r="BJ1337" s="25" t="s">
        <v>80</v>
      </c>
      <c r="BK1337" s="220">
        <f>ROUND(I1337*H1337,2)</f>
        <v>0</v>
      </c>
      <c r="BL1337" s="25" t="s">
        <v>502</v>
      </c>
      <c r="BM1337" s="25" t="s">
        <v>6778</v>
      </c>
    </row>
    <row r="1338" spans="2:65" s="1" customFormat="1" ht="24">
      <c r="B1338" s="42"/>
      <c r="C1338" s="64"/>
      <c r="D1338" s="227" t="s">
        <v>506</v>
      </c>
      <c r="E1338" s="64"/>
      <c r="F1338" s="274" t="s">
        <v>10081</v>
      </c>
      <c r="G1338" s="64"/>
      <c r="H1338" s="64"/>
      <c r="I1338" s="177"/>
      <c r="J1338" s="64"/>
      <c r="K1338" s="64"/>
      <c r="L1338" s="62"/>
      <c r="M1338" s="223"/>
      <c r="N1338" s="43"/>
      <c r="O1338" s="43"/>
      <c r="P1338" s="43"/>
      <c r="Q1338" s="43"/>
      <c r="R1338" s="43"/>
      <c r="S1338" s="43"/>
      <c r="T1338" s="79"/>
      <c r="AT1338" s="25" t="s">
        <v>506</v>
      </c>
      <c r="AU1338" s="25" t="s">
        <v>80</v>
      </c>
    </row>
    <row r="1339" spans="2:65" s="1" customFormat="1" ht="16.5" customHeight="1">
      <c r="B1339" s="42"/>
      <c r="C1339" s="209" t="s">
        <v>4388</v>
      </c>
      <c r="D1339" s="209" t="s">
        <v>498</v>
      </c>
      <c r="E1339" s="210" t="s">
        <v>10082</v>
      </c>
      <c r="F1339" s="211" t="s">
        <v>10083</v>
      </c>
      <c r="G1339" s="212" t="s">
        <v>2537</v>
      </c>
      <c r="H1339" s="213">
        <v>2</v>
      </c>
      <c r="I1339" s="214"/>
      <c r="J1339" s="215">
        <f>ROUND(I1339*H1339,2)</f>
        <v>0</v>
      </c>
      <c r="K1339" s="211" t="s">
        <v>23</v>
      </c>
      <c r="L1339" s="62"/>
      <c r="M1339" s="216" t="s">
        <v>23</v>
      </c>
      <c r="N1339" s="217" t="s">
        <v>44</v>
      </c>
      <c r="O1339" s="43"/>
      <c r="P1339" s="218">
        <f>O1339*H1339</f>
        <v>0</v>
      </c>
      <c r="Q1339" s="218">
        <v>34</v>
      </c>
      <c r="R1339" s="218">
        <f>Q1339*H1339</f>
        <v>68</v>
      </c>
      <c r="S1339" s="218">
        <v>0</v>
      </c>
      <c r="T1339" s="219">
        <f>S1339*H1339</f>
        <v>0</v>
      </c>
      <c r="AR1339" s="25" t="s">
        <v>502</v>
      </c>
      <c r="AT1339" s="25" t="s">
        <v>498</v>
      </c>
      <c r="AU1339" s="25" t="s">
        <v>80</v>
      </c>
      <c r="AY1339" s="25" t="s">
        <v>492</v>
      </c>
      <c r="BE1339" s="220">
        <f>IF(N1339="základní",J1339,0)</f>
        <v>0</v>
      </c>
      <c r="BF1339" s="220">
        <f>IF(N1339="snížená",J1339,0)</f>
        <v>0</v>
      </c>
      <c r="BG1339" s="220">
        <f>IF(N1339="zákl. přenesená",J1339,0)</f>
        <v>0</v>
      </c>
      <c r="BH1339" s="220">
        <f>IF(N1339="sníž. přenesená",J1339,0)</f>
        <v>0</v>
      </c>
      <c r="BI1339" s="220">
        <f>IF(N1339="nulová",J1339,0)</f>
        <v>0</v>
      </c>
      <c r="BJ1339" s="25" t="s">
        <v>80</v>
      </c>
      <c r="BK1339" s="220">
        <f>ROUND(I1339*H1339,2)</f>
        <v>0</v>
      </c>
      <c r="BL1339" s="25" t="s">
        <v>502</v>
      </c>
      <c r="BM1339" s="25" t="s">
        <v>6793</v>
      </c>
    </row>
    <row r="1340" spans="2:65" s="1" customFormat="1">
      <c r="B1340" s="42"/>
      <c r="C1340" s="64"/>
      <c r="D1340" s="227" t="s">
        <v>506</v>
      </c>
      <c r="E1340" s="64"/>
      <c r="F1340" s="274" t="s">
        <v>10083</v>
      </c>
      <c r="G1340" s="64"/>
      <c r="H1340" s="64"/>
      <c r="I1340" s="177"/>
      <c r="J1340" s="64"/>
      <c r="K1340" s="64"/>
      <c r="L1340" s="62"/>
      <c r="M1340" s="223"/>
      <c r="N1340" s="43"/>
      <c r="O1340" s="43"/>
      <c r="P1340" s="43"/>
      <c r="Q1340" s="43"/>
      <c r="R1340" s="43"/>
      <c r="S1340" s="43"/>
      <c r="T1340" s="79"/>
      <c r="AT1340" s="25" t="s">
        <v>506</v>
      </c>
      <c r="AU1340" s="25" t="s">
        <v>80</v>
      </c>
    </row>
    <row r="1341" spans="2:65" s="1" customFormat="1" ht="16.5" customHeight="1">
      <c r="B1341" s="42"/>
      <c r="C1341" s="209" t="s">
        <v>4393</v>
      </c>
      <c r="D1341" s="209" t="s">
        <v>498</v>
      </c>
      <c r="E1341" s="210" t="s">
        <v>9786</v>
      </c>
      <c r="F1341" s="211" t="s">
        <v>9787</v>
      </c>
      <c r="G1341" s="212" t="s">
        <v>9577</v>
      </c>
      <c r="H1341" s="213">
        <v>20</v>
      </c>
      <c r="I1341" s="214"/>
      <c r="J1341" s="215">
        <f>ROUND(I1341*H1341,2)</f>
        <v>0</v>
      </c>
      <c r="K1341" s="211" t="s">
        <v>23</v>
      </c>
      <c r="L1341" s="62"/>
      <c r="M1341" s="216" t="s">
        <v>23</v>
      </c>
      <c r="N1341" s="217" t="s">
        <v>44</v>
      </c>
      <c r="O1341" s="43"/>
      <c r="P1341" s="218">
        <f>O1341*H1341</f>
        <v>0</v>
      </c>
      <c r="Q1341" s="218">
        <v>4.2</v>
      </c>
      <c r="R1341" s="218">
        <f>Q1341*H1341</f>
        <v>84</v>
      </c>
      <c r="S1341" s="218">
        <v>0</v>
      </c>
      <c r="T1341" s="219">
        <f>S1341*H1341</f>
        <v>0</v>
      </c>
      <c r="AR1341" s="25" t="s">
        <v>502</v>
      </c>
      <c r="AT1341" s="25" t="s">
        <v>498</v>
      </c>
      <c r="AU1341" s="25" t="s">
        <v>80</v>
      </c>
      <c r="AY1341" s="25" t="s">
        <v>492</v>
      </c>
      <c r="BE1341" s="220">
        <f>IF(N1341="základní",J1341,0)</f>
        <v>0</v>
      </c>
      <c r="BF1341" s="220">
        <f>IF(N1341="snížená",J1341,0)</f>
        <v>0</v>
      </c>
      <c r="BG1341" s="220">
        <f>IF(N1341="zákl. přenesená",J1341,0)</f>
        <v>0</v>
      </c>
      <c r="BH1341" s="220">
        <f>IF(N1341="sníž. přenesená",J1341,0)</f>
        <v>0</v>
      </c>
      <c r="BI1341" s="220">
        <f>IF(N1341="nulová",J1341,0)</f>
        <v>0</v>
      </c>
      <c r="BJ1341" s="25" t="s">
        <v>80</v>
      </c>
      <c r="BK1341" s="220">
        <f>ROUND(I1341*H1341,2)</f>
        <v>0</v>
      </c>
      <c r="BL1341" s="25" t="s">
        <v>502</v>
      </c>
      <c r="BM1341" s="25" t="s">
        <v>6808</v>
      </c>
    </row>
    <row r="1342" spans="2:65" s="1" customFormat="1">
      <c r="B1342" s="42"/>
      <c r="C1342" s="64"/>
      <c r="D1342" s="227" t="s">
        <v>506</v>
      </c>
      <c r="E1342" s="64"/>
      <c r="F1342" s="274" t="s">
        <v>9788</v>
      </c>
      <c r="G1342" s="64"/>
      <c r="H1342" s="64"/>
      <c r="I1342" s="177"/>
      <c r="J1342" s="64"/>
      <c r="K1342" s="64"/>
      <c r="L1342" s="62"/>
      <c r="M1342" s="223"/>
      <c r="N1342" s="43"/>
      <c r="O1342" s="43"/>
      <c r="P1342" s="43"/>
      <c r="Q1342" s="43"/>
      <c r="R1342" s="43"/>
      <c r="S1342" s="43"/>
      <c r="T1342" s="79"/>
      <c r="AT1342" s="25" t="s">
        <v>506</v>
      </c>
      <c r="AU1342" s="25" t="s">
        <v>80</v>
      </c>
    </row>
    <row r="1343" spans="2:65" s="1" customFormat="1" ht="16.5" customHeight="1">
      <c r="B1343" s="42"/>
      <c r="C1343" s="209" t="s">
        <v>4398</v>
      </c>
      <c r="D1343" s="209" t="s">
        <v>498</v>
      </c>
      <c r="E1343" s="210" t="s">
        <v>9890</v>
      </c>
      <c r="F1343" s="211" t="s">
        <v>9891</v>
      </c>
      <c r="G1343" s="212" t="s">
        <v>9577</v>
      </c>
      <c r="H1343" s="213">
        <v>5</v>
      </c>
      <c r="I1343" s="214"/>
      <c r="J1343" s="215">
        <f>ROUND(I1343*H1343,2)</f>
        <v>0</v>
      </c>
      <c r="K1343" s="211" t="s">
        <v>23</v>
      </c>
      <c r="L1343" s="62"/>
      <c r="M1343" s="216" t="s">
        <v>23</v>
      </c>
      <c r="N1343" s="217" t="s">
        <v>44</v>
      </c>
      <c r="O1343" s="43"/>
      <c r="P1343" s="218">
        <f>O1343*H1343</f>
        <v>0</v>
      </c>
      <c r="Q1343" s="218">
        <v>51</v>
      </c>
      <c r="R1343" s="218">
        <f>Q1343*H1343</f>
        <v>255</v>
      </c>
      <c r="S1343" s="218">
        <v>0</v>
      </c>
      <c r="T1343" s="219">
        <f>S1343*H1343</f>
        <v>0</v>
      </c>
      <c r="AR1343" s="25" t="s">
        <v>502</v>
      </c>
      <c r="AT1343" s="25" t="s">
        <v>498</v>
      </c>
      <c r="AU1343" s="25" t="s">
        <v>80</v>
      </c>
      <c r="AY1343" s="25" t="s">
        <v>492</v>
      </c>
      <c r="BE1343" s="220">
        <f>IF(N1343="základní",J1343,0)</f>
        <v>0</v>
      </c>
      <c r="BF1343" s="220">
        <f>IF(N1343="snížená",J1343,0)</f>
        <v>0</v>
      </c>
      <c r="BG1343" s="220">
        <f>IF(N1343="zákl. přenesená",J1343,0)</f>
        <v>0</v>
      </c>
      <c r="BH1343" s="220">
        <f>IF(N1343="sníž. přenesená",J1343,0)</f>
        <v>0</v>
      </c>
      <c r="BI1343" s="220">
        <f>IF(N1343="nulová",J1343,0)</f>
        <v>0</v>
      </c>
      <c r="BJ1343" s="25" t="s">
        <v>80</v>
      </c>
      <c r="BK1343" s="220">
        <f>ROUND(I1343*H1343,2)</f>
        <v>0</v>
      </c>
      <c r="BL1343" s="25" t="s">
        <v>502</v>
      </c>
      <c r="BM1343" s="25" t="s">
        <v>6819</v>
      </c>
    </row>
    <row r="1344" spans="2:65" s="1" customFormat="1">
      <c r="B1344" s="42"/>
      <c r="C1344" s="64"/>
      <c r="D1344" s="227" t="s">
        <v>506</v>
      </c>
      <c r="E1344" s="64"/>
      <c r="F1344" s="274" t="s">
        <v>9891</v>
      </c>
      <c r="G1344" s="64"/>
      <c r="H1344" s="64"/>
      <c r="I1344" s="177"/>
      <c r="J1344" s="64"/>
      <c r="K1344" s="64"/>
      <c r="L1344" s="62"/>
      <c r="M1344" s="223"/>
      <c r="N1344" s="43"/>
      <c r="O1344" s="43"/>
      <c r="P1344" s="43"/>
      <c r="Q1344" s="43"/>
      <c r="R1344" s="43"/>
      <c r="S1344" s="43"/>
      <c r="T1344" s="79"/>
      <c r="AT1344" s="25" t="s">
        <v>506</v>
      </c>
      <c r="AU1344" s="25" t="s">
        <v>80</v>
      </c>
    </row>
    <row r="1345" spans="2:65" s="1" customFormat="1" ht="16.5" customHeight="1">
      <c r="B1345" s="42"/>
      <c r="C1345" s="209" t="s">
        <v>4403</v>
      </c>
      <c r="D1345" s="209" t="s">
        <v>498</v>
      </c>
      <c r="E1345" s="210" t="s">
        <v>9586</v>
      </c>
      <c r="F1345" s="211" t="s">
        <v>9587</v>
      </c>
      <c r="G1345" s="212" t="s">
        <v>9577</v>
      </c>
      <c r="H1345" s="213">
        <v>73</v>
      </c>
      <c r="I1345" s="214"/>
      <c r="J1345" s="215">
        <f>ROUND(I1345*H1345,2)</f>
        <v>0</v>
      </c>
      <c r="K1345" s="211" t="s">
        <v>23</v>
      </c>
      <c r="L1345" s="62"/>
      <c r="M1345" s="216" t="s">
        <v>23</v>
      </c>
      <c r="N1345" s="217" t="s">
        <v>44</v>
      </c>
      <c r="O1345" s="43"/>
      <c r="P1345" s="218">
        <f>O1345*H1345</f>
        <v>0</v>
      </c>
      <c r="Q1345" s="218">
        <v>33</v>
      </c>
      <c r="R1345" s="218">
        <f>Q1345*H1345</f>
        <v>2409</v>
      </c>
      <c r="S1345" s="218">
        <v>0</v>
      </c>
      <c r="T1345" s="219">
        <f>S1345*H1345</f>
        <v>0</v>
      </c>
      <c r="AR1345" s="25" t="s">
        <v>502</v>
      </c>
      <c r="AT1345" s="25" t="s">
        <v>498</v>
      </c>
      <c r="AU1345" s="25" t="s">
        <v>80</v>
      </c>
      <c r="AY1345" s="25" t="s">
        <v>492</v>
      </c>
      <c r="BE1345" s="220">
        <f>IF(N1345="základní",J1345,0)</f>
        <v>0</v>
      </c>
      <c r="BF1345" s="220">
        <f>IF(N1345="snížená",J1345,0)</f>
        <v>0</v>
      </c>
      <c r="BG1345" s="220">
        <f>IF(N1345="zákl. přenesená",J1345,0)</f>
        <v>0</v>
      </c>
      <c r="BH1345" s="220">
        <f>IF(N1345="sníž. přenesená",J1345,0)</f>
        <v>0</v>
      </c>
      <c r="BI1345" s="220">
        <f>IF(N1345="nulová",J1345,0)</f>
        <v>0</v>
      </c>
      <c r="BJ1345" s="25" t="s">
        <v>80</v>
      </c>
      <c r="BK1345" s="220">
        <f>ROUND(I1345*H1345,2)</f>
        <v>0</v>
      </c>
      <c r="BL1345" s="25" t="s">
        <v>502</v>
      </c>
      <c r="BM1345" s="25" t="s">
        <v>6893</v>
      </c>
    </row>
    <row r="1346" spans="2:65" s="1" customFormat="1">
      <c r="B1346" s="42"/>
      <c r="C1346" s="64"/>
      <c r="D1346" s="227" t="s">
        <v>506</v>
      </c>
      <c r="E1346" s="64"/>
      <c r="F1346" s="274" t="s">
        <v>9587</v>
      </c>
      <c r="G1346" s="64"/>
      <c r="H1346" s="64"/>
      <c r="I1346" s="177"/>
      <c r="J1346" s="64"/>
      <c r="K1346" s="64"/>
      <c r="L1346" s="62"/>
      <c r="M1346" s="223"/>
      <c r="N1346" s="43"/>
      <c r="O1346" s="43"/>
      <c r="P1346" s="43"/>
      <c r="Q1346" s="43"/>
      <c r="R1346" s="43"/>
      <c r="S1346" s="43"/>
      <c r="T1346" s="79"/>
      <c r="AT1346" s="25" t="s">
        <v>506</v>
      </c>
      <c r="AU1346" s="25" t="s">
        <v>80</v>
      </c>
    </row>
    <row r="1347" spans="2:65" s="1" customFormat="1" ht="16.5" customHeight="1">
      <c r="B1347" s="42"/>
      <c r="C1347" s="209" t="s">
        <v>4408</v>
      </c>
      <c r="D1347" s="209" t="s">
        <v>498</v>
      </c>
      <c r="E1347" s="210" t="s">
        <v>10084</v>
      </c>
      <c r="F1347" s="211" t="s">
        <v>10085</v>
      </c>
      <c r="G1347" s="212" t="s">
        <v>9577</v>
      </c>
      <c r="H1347" s="213">
        <v>29</v>
      </c>
      <c r="I1347" s="214"/>
      <c r="J1347" s="215">
        <f>ROUND(I1347*H1347,2)</f>
        <v>0</v>
      </c>
      <c r="K1347" s="211" t="s">
        <v>23</v>
      </c>
      <c r="L1347" s="62"/>
      <c r="M1347" s="216" t="s">
        <v>23</v>
      </c>
      <c r="N1347" s="217" t="s">
        <v>44</v>
      </c>
      <c r="O1347" s="43"/>
      <c r="P1347" s="218">
        <f>O1347*H1347</f>
        <v>0</v>
      </c>
      <c r="Q1347" s="218">
        <v>17</v>
      </c>
      <c r="R1347" s="218">
        <f>Q1347*H1347</f>
        <v>493</v>
      </c>
      <c r="S1347" s="218">
        <v>0</v>
      </c>
      <c r="T1347" s="219">
        <f>S1347*H1347</f>
        <v>0</v>
      </c>
      <c r="AR1347" s="25" t="s">
        <v>502</v>
      </c>
      <c r="AT1347" s="25" t="s">
        <v>498</v>
      </c>
      <c r="AU1347" s="25" t="s">
        <v>80</v>
      </c>
      <c r="AY1347" s="25" t="s">
        <v>492</v>
      </c>
      <c r="BE1347" s="220">
        <f>IF(N1347="základní",J1347,0)</f>
        <v>0</v>
      </c>
      <c r="BF1347" s="220">
        <f>IF(N1347="snížená",J1347,0)</f>
        <v>0</v>
      </c>
      <c r="BG1347" s="220">
        <f>IF(N1347="zákl. přenesená",J1347,0)</f>
        <v>0</v>
      </c>
      <c r="BH1347" s="220">
        <f>IF(N1347="sníž. přenesená",J1347,0)</f>
        <v>0</v>
      </c>
      <c r="BI1347" s="220">
        <f>IF(N1347="nulová",J1347,0)</f>
        <v>0</v>
      </c>
      <c r="BJ1347" s="25" t="s">
        <v>80</v>
      </c>
      <c r="BK1347" s="220">
        <f>ROUND(I1347*H1347,2)</f>
        <v>0</v>
      </c>
      <c r="BL1347" s="25" t="s">
        <v>502</v>
      </c>
      <c r="BM1347" s="25" t="s">
        <v>6907</v>
      </c>
    </row>
    <row r="1348" spans="2:65" s="1" customFormat="1">
      <c r="B1348" s="42"/>
      <c r="C1348" s="64"/>
      <c r="D1348" s="227" t="s">
        <v>506</v>
      </c>
      <c r="E1348" s="64"/>
      <c r="F1348" s="274" t="s">
        <v>10085</v>
      </c>
      <c r="G1348" s="64"/>
      <c r="H1348" s="64"/>
      <c r="I1348" s="177"/>
      <c r="J1348" s="64"/>
      <c r="K1348" s="64"/>
      <c r="L1348" s="62"/>
      <c r="M1348" s="223"/>
      <c r="N1348" s="43"/>
      <c r="O1348" s="43"/>
      <c r="P1348" s="43"/>
      <c r="Q1348" s="43"/>
      <c r="R1348" s="43"/>
      <c r="S1348" s="43"/>
      <c r="T1348" s="79"/>
      <c r="AT1348" s="25" t="s">
        <v>506</v>
      </c>
      <c r="AU1348" s="25" t="s">
        <v>80</v>
      </c>
    </row>
    <row r="1349" spans="2:65" s="1" customFormat="1" ht="16.5" customHeight="1">
      <c r="B1349" s="42"/>
      <c r="C1349" s="209" t="s">
        <v>1738</v>
      </c>
      <c r="D1349" s="209" t="s">
        <v>498</v>
      </c>
      <c r="E1349" s="210" t="s">
        <v>9886</v>
      </c>
      <c r="F1349" s="211" t="s">
        <v>9887</v>
      </c>
      <c r="G1349" s="212" t="s">
        <v>9577</v>
      </c>
      <c r="H1349" s="213">
        <v>40</v>
      </c>
      <c r="I1349" s="214"/>
      <c r="J1349" s="215">
        <f>ROUND(I1349*H1349,2)</f>
        <v>0</v>
      </c>
      <c r="K1349" s="211" t="s">
        <v>23</v>
      </c>
      <c r="L1349" s="62"/>
      <c r="M1349" s="216" t="s">
        <v>23</v>
      </c>
      <c r="N1349" s="217" t="s">
        <v>44</v>
      </c>
      <c r="O1349" s="43"/>
      <c r="P1349" s="218">
        <f>O1349*H1349</f>
        <v>0</v>
      </c>
      <c r="Q1349" s="218">
        <v>14</v>
      </c>
      <c r="R1349" s="218">
        <f>Q1349*H1349</f>
        <v>560</v>
      </c>
      <c r="S1349" s="218">
        <v>0</v>
      </c>
      <c r="T1349" s="219">
        <f>S1349*H1349</f>
        <v>0</v>
      </c>
      <c r="AR1349" s="25" t="s">
        <v>502</v>
      </c>
      <c r="AT1349" s="25" t="s">
        <v>498</v>
      </c>
      <c r="AU1349" s="25" t="s">
        <v>80</v>
      </c>
      <c r="AY1349" s="25" t="s">
        <v>492</v>
      </c>
      <c r="BE1349" s="220">
        <f>IF(N1349="základní",J1349,0)</f>
        <v>0</v>
      </c>
      <c r="BF1349" s="220">
        <f>IF(N1349="snížená",J1349,0)</f>
        <v>0</v>
      </c>
      <c r="BG1349" s="220">
        <f>IF(N1349="zákl. přenesená",J1349,0)</f>
        <v>0</v>
      </c>
      <c r="BH1349" s="220">
        <f>IF(N1349="sníž. přenesená",J1349,0)</f>
        <v>0</v>
      </c>
      <c r="BI1349" s="220">
        <f>IF(N1349="nulová",J1349,0)</f>
        <v>0</v>
      </c>
      <c r="BJ1349" s="25" t="s">
        <v>80</v>
      </c>
      <c r="BK1349" s="220">
        <f>ROUND(I1349*H1349,2)</f>
        <v>0</v>
      </c>
      <c r="BL1349" s="25" t="s">
        <v>502</v>
      </c>
      <c r="BM1349" s="25" t="s">
        <v>6924</v>
      </c>
    </row>
    <row r="1350" spans="2:65" s="1" customFormat="1">
      <c r="B1350" s="42"/>
      <c r="C1350" s="64"/>
      <c r="D1350" s="221" t="s">
        <v>506</v>
      </c>
      <c r="E1350" s="64"/>
      <c r="F1350" s="222" t="s">
        <v>9887</v>
      </c>
      <c r="G1350" s="64"/>
      <c r="H1350" s="64"/>
      <c r="I1350" s="177"/>
      <c r="J1350" s="64"/>
      <c r="K1350" s="64"/>
      <c r="L1350" s="62"/>
      <c r="M1350" s="223"/>
      <c r="N1350" s="43"/>
      <c r="O1350" s="43"/>
      <c r="P1350" s="43"/>
      <c r="Q1350" s="43"/>
      <c r="R1350" s="43"/>
      <c r="S1350" s="43"/>
      <c r="T1350" s="79"/>
      <c r="AT1350" s="25" t="s">
        <v>506</v>
      </c>
      <c r="AU1350" s="25" t="s">
        <v>80</v>
      </c>
    </row>
    <row r="1351" spans="2:65" s="11" customFormat="1" ht="37.35" customHeight="1">
      <c r="B1351" s="192"/>
      <c r="C1351" s="193"/>
      <c r="D1351" s="206" t="s">
        <v>72</v>
      </c>
      <c r="E1351" s="290" t="s">
        <v>6000</v>
      </c>
      <c r="F1351" s="290" t="s">
        <v>10155</v>
      </c>
      <c r="G1351" s="193"/>
      <c r="H1351" s="193"/>
      <c r="I1351" s="196"/>
      <c r="J1351" s="291">
        <f>BK1351</f>
        <v>0</v>
      </c>
      <c r="K1351" s="193"/>
      <c r="L1351" s="198"/>
      <c r="M1351" s="199"/>
      <c r="N1351" s="200"/>
      <c r="O1351" s="200"/>
      <c r="P1351" s="201">
        <f>SUM(P1352:P1364)</f>
        <v>0</v>
      </c>
      <c r="Q1351" s="200"/>
      <c r="R1351" s="201">
        <f>SUM(R1352:R1364)</f>
        <v>80.099999999999994</v>
      </c>
      <c r="S1351" s="200"/>
      <c r="T1351" s="202">
        <f>SUM(T1352:T1364)</f>
        <v>0</v>
      </c>
      <c r="AR1351" s="203" t="s">
        <v>80</v>
      </c>
      <c r="AT1351" s="204" t="s">
        <v>72</v>
      </c>
      <c r="AU1351" s="204" t="s">
        <v>73</v>
      </c>
      <c r="AY1351" s="203" t="s">
        <v>492</v>
      </c>
      <c r="BK1351" s="205">
        <f>SUM(BK1352:BK1364)</f>
        <v>0</v>
      </c>
    </row>
    <row r="1352" spans="2:65" s="1" customFormat="1" ht="16.5" customHeight="1">
      <c r="B1352" s="42"/>
      <c r="C1352" s="209" t="s">
        <v>4417</v>
      </c>
      <c r="D1352" s="209" t="s">
        <v>498</v>
      </c>
      <c r="E1352" s="210" t="s">
        <v>10156</v>
      </c>
      <c r="F1352" s="211" t="s">
        <v>10157</v>
      </c>
      <c r="G1352" s="212" t="s">
        <v>2537</v>
      </c>
      <c r="H1352" s="213">
        <v>1</v>
      </c>
      <c r="I1352" s="214"/>
      <c r="J1352" s="215">
        <f>ROUND(I1352*H1352,2)</f>
        <v>0</v>
      </c>
      <c r="K1352" s="211" t="s">
        <v>23</v>
      </c>
      <c r="L1352" s="62"/>
      <c r="M1352" s="216" t="s">
        <v>23</v>
      </c>
      <c r="N1352" s="217" t="s">
        <v>44</v>
      </c>
      <c r="O1352" s="43"/>
      <c r="P1352" s="218">
        <f>O1352*H1352</f>
        <v>0</v>
      </c>
      <c r="Q1352" s="218">
        <v>22</v>
      </c>
      <c r="R1352" s="218">
        <f>Q1352*H1352</f>
        <v>22</v>
      </c>
      <c r="S1352" s="218">
        <v>0</v>
      </c>
      <c r="T1352" s="219">
        <f>S1352*H1352</f>
        <v>0</v>
      </c>
      <c r="AR1352" s="25" t="s">
        <v>502</v>
      </c>
      <c r="AT1352" s="25" t="s">
        <v>498</v>
      </c>
      <c r="AU1352" s="25" t="s">
        <v>80</v>
      </c>
      <c r="AY1352" s="25" t="s">
        <v>492</v>
      </c>
      <c r="BE1352" s="220">
        <f>IF(N1352="základní",J1352,0)</f>
        <v>0</v>
      </c>
      <c r="BF1352" s="220">
        <f>IF(N1352="snížená",J1352,0)</f>
        <v>0</v>
      </c>
      <c r="BG1352" s="220">
        <f>IF(N1352="zákl. přenesená",J1352,0)</f>
        <v>0</v>
      </c>
      <c r="BH1352" s="220">
        <f>IF(N1352="sníž. přenesená",J1352,0)</f>
        <v>0</v>
      </c>
      <c r="BI1352" s="220">
        <f>IF(N1352="nulová",J1352,0)</f>
        <v>0</v>
      </c>
      <c r="BJ1352" s="25" t="s">
        <v>80</v>
      </c>
      <c r="BK1352" s="220">
        <f>ROUND(I1352*H1352,2)</f>
        <v>0</v>
      </c>
      <c r="BL1352" s="25" t="s">
        <v>502</v>
      </c>
      <c r="BM1352" s="25" t="s">
        <v>6945</v>
      </c>
    </row>
    <row r="1353" spans="2:65" s="1" customFormat="1">
      <c r="B1353" s="42"/>
      <c r="C1353" s="64"/>
      <c r="D1353" s="221" t="s">
        <v>506</v>
      </c>
      <c r="E1353" s="64"/>
      <c r="F1353" s="222" t="s">
        <v>10158</v>
      </c>
      <c r="G1353" s="64"/>
      <c r="H1353" s="64"/>
      <c r="I1353" s="177"/>
      <c r="J1353" s="64"/>
      <c r="K1353" s="64"/>
      <c r="L1353" s="62"/>
      <c r="M1353" s="223"/>
      <c r="N1353" s="43"/>
      <c r="O1353" s="43"/>
      <c r="P1353" s="43"/>
      <c r="Q1353" s="43"/>
      <c r="R1353" s="43"/>
      <c r="S1353" s="43"/>
      <c r="T1353" s="79"/>
      <c r="AT1353" s="25" t="s">
        <v>506</v>
      </c>
      <c r="AU1353" s="25" t="s">
        <v>80</v>
      </c>
    </row>
    <row r="1354" spans="2:65" s="1" customFormat="1" ht="24">
      <c r="B1354" s="42"/>
      <c r="C1354" s="64"/>
      <c r="D1354" s="227" t="s">
        <v>2254</v>
      </c>
      <c r="E1354" s="64"/>
      <c r="F1354" s="273" t="s">
        <v>9623</v>
      </c>
      <c r="G1354" s="64"/>
      <c r="H1354" s="64"/>
      <c r="I1354" s="177"/>
      <c r="J1354" s="64"/>
      <c r="K1354" s="64"/>
      <c r="L1354" s="62"/>
      <c r="M1354" s="223"/>
      <c r="N1354" s="43"/>
      <c r="O1354" s="43"/>
      <c r="P1354" s="43"/>
      <c r="Q1354" s="43"/>
      <c r="R1354" s="43"/>
      <c r="S1354" s="43"/>
      <c r="T1354" s="79"/>
      <c r="AT1354" s="25" t="s">
        <v>2254</v>
      </c>
      <c r="AU1354" s="25" t="s">
        <v>80</v>
      </c>
    </row>
    <row r="1355" spans="2:65" s="1" customFormat="1" ht="16.5" customHeight="1">
      <c r="B1355" s="42"/>
      <c r="C1355" s="209" t="s">
        <v>4422</v>
      </c>
      <c r="D1355" s="209" t="s">
        <v>498</v>
      </c>
      <c r="E1355" s="210" t="s">
        <v>10159</v>
      </c>
      <c r="F1355" s="211" t="s">
        <v>10160</v>
      </c>
      <c r="G1355" s="212" t="s">
        <v>2537</v>
      </c>
      <c r="H1355" s="213">
        <v>1</v>
      </c>
      <c r="I1355" s="214"/>
      <c r="J1355" s="215">
        <f>ROUND(I1355*H1355,2)</f>
        <v>0</v>
      </c>
      <c r="K1355" s="211" t="s">
        <v>23</v>
      </c>
      <c r="L1355" s="62"/>
      <c r="M1355" s="216" t="s">
        <v>23</v>
      </c>
      <c r="N1355" s="217" t="s">
        <v>44</v>
      </c>
      <c r="O1355" s="43"/>
      <c r="P1355" s="218">
        <f>O1355*H1355</f>
        <v>0</v>
      </c>
      <c r="Q1355" s="218">
        <v>4</v>
      </c>
      <c r="R1355" s="218">
        <f>Q1355*H1355</f>
        <v>4</v>
      </c>
      <c r="S1355" s="218">
        <v>0</v>
      </c>
      <c r="T1355" s="219">
        <f>S1355*H1355</f>
        <v>0</v>
      </c>
      <c r="AR1355" s="25" t="s">
        <v>502</v>
      </c>
      <c r="AT1355" s="25" t="s">
        <v>498</v>
      </c>
      <c r="AU1355" s="25" t="s">
        <v>80</v>
      </c>
      <c r="AY1355" s="25" t="s">
        <v>492</v>
      </c>
      <c r="BE1355" s="220">
        <f>IF(N1355="základní",J1355,0)</f>
        <v>0</v>
      </c>
      <c r="BF1355" s="220">
        <f>IF(N1355="snížená",J1355,0)</f>
        <v>0</v>
      </c>
      <c r="BG1355" s="220">
        <f>IF(N1355="zákl. přenesená",J1355,0)</f>
        <v>0</v>
      </c>
      <c r="BH1355" s="220">
        <f>IF(N1355="sníž. přenesená",J1355,0)</f>
        <v>0</v>
      </c>
      <c r="BI1355" s="220">
        <f>IF(N1355="nulová",J1355,0)</f>
        <v>0</v>
      </c>
      <c r="BJ1355" s="25" t="s">
        <v>80</v>
      </c>
      <c r="BK1355" s="220">
        <f>ROUND(I1355*H1355,2)</f>
        <v>0</v>
      </c>
      <c r="BL1355" s="25" t="s">
        <v>502</v>
      </c>
      <c r="BM1355" s="25" t="s">
        <v>6957</v>
      </c>
    </row>
    <row r="1356" spans="2:65" s="1" customFormat="1">
      <c r="B1356" s="42"/>
      <c r="C1356" s="64"/>
      <c r="D1356" s="227" t="s">
        <v>506</v>
      </c>
      <c r="E1356" s="64"/>
      <c r="F1356" s="274" t="s">
        <v>10160</v>
      </c>
      <c r="G1356" s="64"/>
      <c r="H1356" s="64"/>
      <c r="I1356" s="177"/>
      <c r="J1356" s="64"/>
      <c r="K1356" s="64"/>
      <c r="L1356" s="62"/>
      <c r="M1356" s="223"/>
      <c r="N1356" s="43"/>
      <c r="O1356" s="43"/>
      <c r="P1356" s="43"/>
      <c r="Q1356" s="43"/>
      <c r="R1356" s="43"/>
      <c r="S1356" s="43"/>
      <c r="T1356" s="79"/>
      <c r="AT1356" s="25" t="s">
        <v>506</v>
      </c>
      <c r="AU1356" s="25" t="s">
        <v>80</v>
      </c>
    </row>
    <row r="1357" spans="2:65" s="1" customFormat="1" ht="16.5" customHeight="1">
      <c r="B1357" s="42"/>
      <c r="C1357" s="209" t="s">
        <v>4427</v>
      </c>
      <c r="D1357" s="209" t="s">
        <v>498</v>
      </c>
      <c r="E1357" s="210" t="s">
        <v>10161</v>
      </c>
      <c r="F1357" s="211" t="s">
        <v>10162</v>
      </c>
      <c r="G1357" s="212" t="s">
        <v>2537</v>
      </c>
      <c r="H1357" s="213">
        <v>1</v>
      </c>
      <c r="I1357" s="214"/>
      <c r="J1357" s="215">
        <f>ROUND(I1357*H1357,2)</f>
        <v>0</v>
      </c>
      <c r="K1357" s="211" t="s">
        <v>23</v>
      </c>
      <c r="L1357" s="62"/>
      <c r="M1357" s="216" t="s">
        <v>23</v>
      </c>
      <c r="N1357" s="217" t="s">
        <v>44</v>
      </c>
      <c r="O1357" s="43"/>
      <c r="P1357" s="218">
        <f>O1357*H1357</f>
        <v>0</v>
      </c>
      <c r="Q1357" s="218">
        <v>2</v>
      </c>
      <c r="R1357" s="218">
        <f>Q1357*H1357</f>
        <v>2</v>
      </c>
      <c r="S1357" s="218">
        <v>0</v>
      </c>
      <c r="T1357" s="219">
        <f>S1357*H1357</f>
        <v>0</v>
      </c>
      <c r="AR1357" s="25" t="s">
        <v>502</v>
      </c>
      <c r="AT1357" s="25" t="s">
        <v>498</v>
      </c>
      <c r="AU1357" s="25" t="s">
        <v>80</v>
      </c>
      <c r="AY1357" s="25" t="s">
        <v>492</v>
      </c>
      <c r="BE1357" s="220">
        <f>IF(N1357="základní",J1357,0)</f>
        <v>0</v>
      </c>
      <c r="BF1357" s="220">
        <f>IF(N1357="snížená",J1357,0)</f>
        <v>0</v>
      </c>
      <c r="BG1357" s="220">
        <f>IF(N1357="zákl. přenesená",J1357,0)</f>
        <v>0</v>
      </c>
      <c r="BH1357" s="220">
        <f>IF(N1357="sníž. přenesená",J1357,0)</f>
        <v>0</v>
      </c>
      <c r="BI1357" s="220">
        <f>IF(N1357="nulová",J1357,0)</f>
        <v>0</v>
      </c>
      <c r="BJ1357" s="25" t="s">
        <v>80</v>
      </c>
      <c r="BK1357" s="220">
        <f>ROUND(I1357*H1357,2)</f>
        <v>0</v>
      </c>
      <c r="BL1357" s="25" t="s">
        <v>502</v>
      </c>
      <c r="BM1357" s="25" t="s">
        <v>6966</v>
      </c>
    </row>
    <row r="1358" spans="2:65" s="1" customFormat="1">
      <c r="B1358" s="42"/>
      <c r="C1358" s="64"/>
      <c r="D1358" s="227" t="s">
        <v>506</v>
      </c>
      <c r="E1358" s="64"/>
      <c r="F1358" s="274" t="s">
        <v>10162</v>
      </c>
      <c r="G1358" s="64"/>
      <c r="H1358" s="64"/>
      <c r="I1358" s="177"/>
      <c r="J1358" s="64"/>
      <c r="K1358" s="64"/>
      <c r="L1358" s="62"/>
      <c r="M1358" s="223"/>
      <c r="N1358" s="43"/>
      <c r="O1358" s="43"/>
      <c r="P1358" s="43"/>
      <c r="Q1358" s="43"/>
      <c r="R1358" s="43"/>
      <c r="S1358" s="43"/>
      <c r="T1358" s="79"/>
      <c r="AT1358" s="25" t="s">
        <v>506</v>
      </c>
      <c r="AU1358" s="25" t="s">
        <v>80</v>
      </c>
    </row>
    <row r="1359" spans="2:65" s="1" customFormat="1" ht="16.5" customHeight="1">
      <c r="B1359" s="42"/>
      <c r="C1359" s="209" t="s">
        <v>4432</v>
      </c>
      <c r="D1359" s="209" t="s">
        <v>498</v>
      </c>
      <c r="E1359" s="210" t="s">
        <v>10163</v>
      </c>
      <c r="F1359" s="211" t="s">
        <v>10164</v>
      </c>
      <c r="G1359" s="212" t="s">
        <v>2537</v>
      </c>
      <c r="H1359" s="213">
        <v>1</v>
      </c>
      <c r="I1359" s="214"/>
      <c r="J1359" s="215">
        <f>ROUND(I1359*H1359,2)</f>
        <v>0</v>
      </c>
      <c r="K1359" s="211" t="s">
        <v>23</v>
      </c>
      <c r="L1359" s="62"/>
      <c r="M1359" s="216" t="s">
        <v>23</v>
      </c>
      <c r="N1359" s="217" t="s">
        <v>44</v>
      </c>
      <c r="O1359" s="43"/>
      <c r="P1359" s="218">
        <f>O1359*H1359</f>
        <v>0</v>
      </c>
      <c r="Q1359" s="218">
        <v>1.5</v>
      </c>
      <c r="R1359" s="218">
        <f>Q1359*H1359</f>
        <v>1.5</v>
      </c>
      <c r="S1359" s="218">
        <v>0</v>
      </c>
      <c r="T1359" s="219">
        <f>S1359*H1359</f>
        <v>0</v>
      </c>
      <c r="AR1359" s="25" t="s">
        <v>502</v>
      </c>
      <c r="AT1359" s="25" t="s">
        <v>498</v>
      </c>
      <c r="AU1359" s="25" t="s">
        <v>80</v>
      </c>
      <c r="AY1359" s="25" t="s">
        <v>492</v>
      </c>
      <c r="BE1359" s="220">
        <f>IF(N1359="základní",J1359,0)</f>
        <v>0</v>
      </c>
      <c r="BF1359" s="220">
        <f>IF(N1359="snížená",J1359,0)</f>
        <v>0</v>
      </c>
      <c r="BG1359" s="220">
        <f>IF(N1359="zákl. přenesená",J1359,0)</f>
        <v>0</v>
      </c>
      <c r="BH1359" s="220">
        <f>IF(N1359="sníž. přenesená",J1359,0)</f>
        <v>0</v>
      </c>
      <c r="BI1359" s="220">
        <f>IF(N1359="nulová",J1359,0)</f>
        <v>0</v>
      </c>
      <c r="BJ1359" s="25" t="s">
        <v>80</v>
      </c>
      <c r="BK1359" s="220">
        <f>ROUND(I1359*H1359,2)</f>
        <v>0</v>
      </c>
      <c r="BL1359" s="25" t="s">
        <v>502</v>
      </c>
      <c r="BM1359" s="25" t="s">
        <v>6975</v>
      </c>
    </row>
    <row r="1360" spans="2:65" s="1" customFormat="1">
      <c r="B1360" s="42"/>
      <c r="C1360" s="64"/>
      <c r="D1360" s="227" t="s">
        <v>506</v>
      </c>
      <c r="E1360" s="64"/>
      <c r="F1360" s="274" t="s">
        <v>10164</v>
      </c>
      <c r="G1360" s="64"/>
      <c r="H1360" s="64"/>
      <c r="I1360" s="177"/>
      <c r="J1360" s="64"/>
      <c r="K1360" s="64"/>
      <c r="L1360" s="62"/>
      <c r="M1360" s="223"/>
      <c r="N1360" s="43"/>
      <c r="O1360" s="43"/>
      <c r="P1360" s="43"/>
      <c r="Q1360" s="43"/>
      <c r="R1360" s="43"/>
      <c r="S1360" s="43"/>
      <c r="T1360" s="79"/>
      <c r="AT1360" s="25" t="s">
        <v>506</v>
      </c>
      <c r="AU1360" s="25" t="s">
        <v>80</v>
      </c>
    </row>
    <row r="1361" spans="2:65" s="1" customFormat="1" ht="16.5" customHeight="1">
      <c r="B1361" s="42"/>
      <c r="C1361" s="209" t="s">
        <v>4437</v>
      </c>
      <c r="D1361" s="209" t="s">
        <v>498</v>
      </c>
      <c r="E1361" s="210" t="s">
        <v>10165</v>
      </c>
      <c r="F1361" s="211" t="s">
        <v>10166</v>
      </c>
      <c r="G1361" s="212" t="s">
        <v>2537</v>
      </c>
      <c r="H1361" s="213">
        <v>1</v>
      </c>
      <c r="I1361" s="214"/>
      <c r="J1361" s="215">
        <f>ROUND(I1361*H1361,2)</f>
        <v>0</v>
      </c>
      <c r="K1361" s="211" t="s">
        <v>23</v>
      </c>
      <c r="L1361" s="62"/>
      <c r="M1361" s="216" t="s">
        <v>23</v>
      </c>
      <c r="N1361" s="217" t="s">
        <v>44</v>
      </c>
      <c r="O1361" s="43"/>
      <c r="P1361" s="218">
        <f>O1361*H1361</f>
        <v>0</v>
      </c>
      <c r="Q1361" s="218">
        <v>2</v>
      </c>
      <c r="R1361" s="218">
        <f>Q1361*H1361</f>
        <v>2</v>
      </c>
      <c r="S1361" s="218">
        <v>0</v>
      </c>
      <c r="T1361" s="219">
        <f>S1361*H1361</f>
        <v>0</v>
      </c>
      <c r="AR1361" s="25" t="s">
        <v>502</v>
      </c>
      <c r="AT1361" s="25" t="s">
        <v>498</v>
      </c>
      <c r="AU1361" s="25" t="s">
        <v>80</v>
      </c>
      <c r="AY1361" s="25" t="s">
        <v>492</v>
      </c>
      <c r="BE1361" s="220">
        <f>IF(N1361="základní",J1361,0)</f>
        <v>0</v>
      </c>
      <c r="BF1361" s="220">
        <f>IF(N1361="snížená",J1361,0)</f>
        <v>0</v>
      </c>
      <c r="BG1361" s="220">
        <f>IF(N1361="zákl. přenesená",J1361,0)</f>
        <v>0</v>
      </c>
      <c r="BH1361" s="220">
        <f>IF(N1361="sníž. přenesená",J1361,0)</f>
        <v>0</v>
      </c>
      <c r="BI1361" s="220">
        <f>IF(N1361="nulová",J1361,0)</f>
        <v>0</v>
      </c>
      <c r="BJ1361" s="25" t="s">
        <v>80</v>
      </c>
      <c r="BK1361" s="220">
        <f>ROUND(I1361*H1361,2)</f>
        <v>0</v>
      </c>
      <c r="BL1361" s="25" t="s">
        <v>502</v>
      </c>
      <c r="BM1361" s="25" t="s">
        <v>6985</v>
      </c>
    </row>
    <row r="1362" spans="2:65" s="1" customFormat="1">
      <c r="B1362" s="42"/>
      <c r="C1362" s="64"/>
      <c r="D1362" s="227" t="s">
        <v>506</v>
      </c>
      <c r="E1362" s="64"/>
      <c r="F1362" s="274" t="s">
        <v>10167</v>
      </c>
      <c r="G1362" s="64"/>
      <c r="H1362" s="64"/>
      <c r="I1362" s="177"/>
      <c r="J1362" s="64"/>
      <c r="K1362" s="64"/>
      <c r="L1362" s="62"/>
      <c r="M1362" s="223"/>
      <c r="N1362" s="43"/>
      <c r="O1362" s="43"/>
      <c r="P1362" s="43"/>
      <c r="Q1362" s="43"/>
      <c r="R1362" s="43"/>
      <c r="S1362" s="43"/>
      <c r="T1362" s="79"/>
      <c r="AT1362" s="25" t="s">
        <v>506</v>
      </c>
      <c r="AU1362" s="25" t="s">
        <v>80</v>
      </c>
    </row>
    <row r="1363" spans="2:65" s="1" customFormat="1" ht="16.5" customHeight="1">
      <c r="B1363" s="42"/>
      <c r="C1363" s="209" t="s">
        <v>4442</v>
      </c>
      <c r="D1363" s="209" t="s">
        <v>498</v>
      </c>
      <c r="E1363" s="210" t="s">
        <v>10168</v>
      </c>
      <c r="F1363" s="211" t="s">
        <v>10169</v>
      </c>
      <c r="G1363" s="212" t="s">
        <v>9577</v>
      </c>
      <c r="H1363" s="213">
        <v>18</v>
      </c>
      <c r="I1363" s="214"/>
      <c r="J1363" s="215">
        <f>ROUND(I1363*H1363,2)</f>
        <v>0</v>
      </c>
      <c r="K1363" s="211" t="s">
        <v>23</v>
      </c>
      <c r="L1363" s="62"/>
      <c r="M1363" s="216" t="s">
        <v>23</v>
      </c>
      <c r="N1363" s="217" t="s">
        <v>44</v>
      </c>
      <c r="O1363" s="43"/>
      <c r="P1363" s="218">
        <f>O1363*H1363</f>
        <v>0</v>
      </c>
      <c r="Q1363" s="218">
        <v>2.7</v>
      </c>
      <c r="R1363" s="218">
        <f>Q1363*H1363</f>
        <v>48.6</v>
      </c>
      <c r="S1363" s="218">
        <v>0</v>
      </c>
      <c r="T1363" s="219">
        <f>S1363*H1363</f>
        <v>0</v>
      </c>
      <c r="AR1363" s="25" t="s">
        <v>502</v>
      </c>
      <c r="AT1363" s="25" t="s">
        <v>498</v>
      </c>
      <c r="AU1363" s="25" t="s">
        <v>80</v>
      </c>
      <c r="AY1363" s="25" t="s">
        <v>492</v>
      </c>
      <c r="BE1363" s="220">
        <f>IF(N1363="základní",J1363,0)</f>
        <v>0</v>
      </c>
      <c r="BF1363" s="220">
        <f>IF(N1363="snížená",J1363,0)</f>
        <v>0</v>
      </c>
      <c r="BG1363" s="220">
        <f>IF(N1363="zákl. přenesená",J1363,0)</f>
        <v>0</v>
      </c>
      <c r="BH1363" s="220">
        <f>IF(N1363="sníž. přenesená",J1363,0)</f>
        <v>0</v>
      </c>
      <c r="BI1363" s="220">
        <f>IF(N1363="nulová",J1363,0)</f>
        <v>0</v>
      </c>
      <c r="BJ1363" s="25" t="s">
        <v>80</v>
      </c>
      <c r="BK1363" s="220">
        <f>ROUND(I1363*H1363,2)</f>
        <v>0</v>
      </c>
      <c r="BL1363" s="25" t="s">
        <v>502</v>
      </c>
      <c r="BM1363" s="25" t="s">
        <v>6998</v>
      </c>
    </row>
    <row r="1364" spans="2:65" s="1" customFormat="1">
      <c r="B1364" s="42"/>
      <c r="C1364" s="64"/>
      <c r="D1364" s="221" t="s">
        <v>506</v>
      </c>
      <c r="E1364" s="64"/>
      <c r="F1364" s="222" t="s">
        <v>10170</v>
      </c>
      <c r="G1364" s="64"/>
      <c r="H1364" s="64"/>
      <c r="I1364" s="177"/>
      <c r="J1364" s="64"/>
      <c r="K1364" s="64"/>
      <c r="L1364" s="62"/>
      <c r="M1364" s="223"/>
      <c r="N1364" s="43"/>
      <c r="O1364" s="43"/>
      <c r="P1364" s="43"/>
      <c r="Q1364" s="43"/>
      <c r="R1364" s="43"/>
      <c r="S1364" s="43"/>
      <c r="T1364" s="79"/>
      <c r="AT1364" s="25" t="s">
        <v>506</v>
      </c>
      <c r="AU1364" s="25" t="s">
        <v>80</v>
      </c>
    </row>
    <row r="1365" spans="2:65" s="11" customFormat="1" ht="37.35" customHeight="1">
      <c r="B1365" s="192"/>
      <c r="C1365" s="193"/>
      <c r="D1365" s="206" t="s">
        <v>72</v>
      </c>
      <c r="E1365" s="290" t="s">
        <v>4961</v>
      </c>
      <c r="F1365" s="290" t="s">
        <v>10171</v>
      </c>
      <c r="G1365" s="193"/>
      <c r="H1365" s="193"/>
      <c r="I1365" s="196"/>
      <c r="J1365" s="291">
        <f>BK1365</f>
        <v>0</v>
      </c>
      <c r="K1365" s="193"/>
      <c r="L1365" s="198"/>
      <c r="M1365" s="199"/>
      <c r="N1365" s="200"/>
      <c r="O1365" s="200"/>
      <c r="P1365" s="201">
        <f>SUM(P1366:P1408)</f>
        <v>0</v>
      </c>
      <c r="Q1365" s="200"/>
      <c r="R1365" s="201">
        <f>SUM(R1366:R1408)</f>
        <v>4274.2181818181816</v>
      </c>
      <c r="S1365" s="200"/>
      <c r="T1365" s="202">
        <f>SUM(T1366:T1408)</f>
        <v>0</v>
      </c>
      <c r="AR1365" s="203" t="s">
        <v>80</v>
      </c>
      <c r="AT1365" s="204" t="s">
        <v>72</v>
      </c>
      <c r="AU1365" s="204" t="s">
        <v>73</v>
      </c>
      <c r="AY1365" s="203" t="s">
        <v>492</v>
      </c>
      <c r="BK1365" s="205">
        <f>SUM(BK1366:BK1408)</f>
        <v>0</v>
      </c>
    </row>
    <row r="1366" spans="2:65" s="1" customFormat="1" ht="16.5" customHeight="1">
      <c r="B1366" s="42"/>
      <c r="C1366" s="209" t="s">
        <v>4447</v>
      </c>
      <c r="D1366" s="209" t="s">
        <v>498</v>
      </c>
      <c r="E1366" s="210" t="s">
        <v>10172</v>
      </c>
      <c r="F1366" s="211" t="s">
        <v>9562</v>
      </c>
      <c r="G1366" s="212" t="s">
        <v>2537</v>
      </c>
      <c r="H1366" s="213">
        <v>1</v>
      </c>
      <c r="I1366" s="214"/>
      <c r="J1366" s="215">
        <f>ROUND(I1366*H1366,2)</f>
        <v>0</v>
      </c>
      <c r="K1366" s="211" t="s">
        <v>23</v>
      </c>
      <c r="L1366" s="62"/>
      <c r="M1366" s="216" t="s">
        <v>23</v>
      </c>
      <c r="N1366" s="217" t="s">
        <v>44</v>
      </c>
      <c r="O1366" s="43"/>
      <c r="P1366" s="218">
        <f>O1366*H1366</f>
        <v>0</v>
      </c>
      <c r="Q1366" s="218">
        <v>1415</v>
      </c>
      <c r="R1366" s="218">
        <f>Q1366*H1366</f>
        <v>1415</v>
      </c>
      <c r="S1366" s="218">
        <v>0</v>
      </c>
      <c r="T1366" s="219">
        <f>S1366*H1366</f>
        <v>0</v>
      </c>
      <c r="AR1366" s="25" t="s">
        <v>502</v>
      </c>
      <c r="AT1366" s="25" t="s">
        <v>498</v>
      </c>
      <c r="AU1366" s="25" t="s">
        <v>80</v>
      </c>
      <c r="AY1366" s="25" t="s">
        <v>492</v>
      </c>
      <c r="BE1366" s="220">
        <f>IF(N1366="základní",J1366,0)</f>
        <v>0</v>
      </c>
      <c r="BF1366" s="220">
        <f>IF(N1366="snížená",J1366,0)</f>
        <v>0</v>
      </c>
      <c r="BG1366" s="220">
        <f>IF(N1366="zákl. přenesená",J1366,0)</f>
        <v>0</v>
      </c>
      <c r="BH1366" s="220">
        <f>IF(N1366="sníž. přenesená",J1366,0)</f>
        <v>0</v>
      </c>
      <c r="BI1366" s="220">
        <f>IF(N1366="nulová",J1366,0)</f>
        <v>0</v>
      </c>
      <c r="BJ1366" s="25" t="s">
        <v>80</v>
      </c>
      <c r="BK1366" s="220">
        <f>ROUND(I1366*H1366,2)</f>
        <v>0</v>
      </c>
      <c r="BL1366" s="25" t="s">
        <v>502</v>
      </c>
      <c r="BM1366" s="25" t="s">
        <v>7027</v>
      </c>
    </row>
    <row r="1367" spans="2:65" s="1" customFormat="1">
      <c r="B1367" s="42"/>
      <c r="C1367" s="64"/>
      <c r="D1367" s="221" t="s">
        <v>506</v>
      </c>
      <c r="E1367" s="64"/>
      <c r="F1367" s="222" t="s">
        <v>9562</v>
      </c>
      <c r="G1367" s="64"/>
      <c r="H1367" s="64"/>
      <c r="I1367" s="177"/>
      <c r="J1367" s="64"/>
      <c r="K1367" s="64"/>
      <c r="L1367" s="62"/>
      <c r="M1367" s="223"/>
      <c r="N1367" s="43"/>
      <c r="O1367" s="43"/>
      <c r="P1367" s="43"/>
      <c r="Q1367" s="43"/>
      <c r="R1367" s="43"/>
      <c r="S1367" s="43"/>
      <c r="T1367" s="79"/>
      <c r="AT1367" s="25" t="s">
        <v>506</v>
      </c>
      <c r="AU1367" s="25" t="s">
        <v>80</v>
      </c>
    </row>
    <row r="1368" spans="2:65" s="1" customFormat="1" ht="24">
      <c r="B1368" s="42"/>
      <c r="C1368" s="64"/>
      <c r="D1368" s="227" t="s">
        <v>2254</v>
      </c>
      <c r="E1368" s="64"/>
      <c r="F1368" s="273" t="s">
        <v>9563</v>
      </c>
      <c r="G1368" s="64"/>
      <c r="H1368" s="64"/>
      <c r="I1368" s="177"/>
      <c r="J1368" s="64"/>
      <c r="K1368" s="64"/>
      <c r="L1368" s="62"/>
      <c r="M1368" s="223"/>
      <c r="N1368" s="43"/>
      <c r="O1368" s="43"/>
      <c r="P1368" s="43"/>
      <c r="Q1368" s="43"/>
      <c r="R1368" s="43"/>
      <c r="S1368" s="43"/>
      <c r="T1368" s="79"/>
      <c r="AT1368" s="25" t="s">
        <v>2254</v>
      </c>
      <c r="AU1368" s="25" t="s">
        <v>80</v>
      </c>
    </row>
    <row r="1369" spans="2:65" s="1" customFormat="1" ht="16.5" customHeight="1">
      <c r="B1369" s="42"/>
      <c r="C1369" s="209" t="s">
        <v>4452</v>
      </c>
      <c r="D1369" s="209" t="s">
        <v>498</v>
      </c>
      <c r="E1369" s="210" t="s">
        <v>10173</v>
      </c>
      <c r="F1369" s="211" t="s">
        <v>9768</v>
      </c>
      <c r="G1369" s="212" t="s">
        <v>2537</v>
      </c>
      <c r="H1369" s="213">
        <v>2</v>
      </c>
      <c r="I1369" s="214"/>
      <c r="J1369" s="215">
        <f>ROUND(I1369*H1369,2)</f>
        <v>0</v>
      </c>
      <c r="K1369" s="211" t="s">
        <v>23</v>
      </c>
      <c r="L1369" s="62"/>
      <c r="M1369" s="216" t="s">
        <v>23</v>
      </c>
      <c r="N1369" s="217" t="s">
        <v>44</v>
      </c>
      <c r="O1369" s="43"/>
      <c r="P1369" s="218">
        <f>O1369*H1369</f>
        <v>0</v>
      </c>
      <c r="Q1369" s="218">
        <v>85</v>
      </c>
      <c r="R1369" s="218">
        <f>Q1369*H1369</f>
        <v>170</v>
      </c>
      <c r="S1369" s="218">
        <v>0</v>
      </c>
      <c r="T1369" s="219">
        <f>S1369*H1369</f>
        <v>0</v>
      </c>
      <c r="AR1369" s="25" t="s">
        <v>502</v>
      </c>
      <c r="AT1369" s="25" t="s">
        <v>498</v>
      </c>
      <c r="AU1369" s="25" t="s">
        <v>80</v>
      </c>
      <c r="AY1369" s="25" t="s">
        <v>492</v>
      </c>
      <c r="BE1369" s="220">
        <f>IF(N1369="základní",J1369,0)</f>
        <v>0</v>
      </c>
      <c r="BF1369" s="220">
        <f>IF(N1369="snížená",J1369,0)</f>
        <v>0</v>
      </c>
      <c r="BG1369" s="220">
        <f>IF(N1369="zákl. přenesená",J1369,0)</f>
        <v>0</v>
      </c>
      <c r="BH1369" s="220">
        <f>IF(N1369="sníž. přenesená",J1369,0)</f>
        <v>0</v>
      </c>
      <c r="BI1369" s="220">
        <f>IF(N1369="nulová",J1369,0)</f>
        <v>0</v>
      </c>
      <c r="BJ1369" s="25" t="s">
        <v>80</v>
      </c>
      <c r="BK1369" s="220">
        <f>ROUND(I1369*H1369,2)</f>
        <v>0</v>
      </c>
      <c r="BL1369" s="25" t="s">
        <v>502</v>
      </c>
      <c r="BM1369" s="25" t="s">
        <v>7047</v>
      </c>
    </row>
    <row r="1370" spans="2:65" s="1" customFormat="1">
      <c r="B1370" s="42"/>
      <c r="C1370" s="64"/>
      <c r="D1370" s="221" t="s">
        <v>506</v>
      </c>
      <c r="E1370" s="64"/>
      <c r="F1370" s="222" t="s">
        <v>9768</v>
      </c>
      <c r="G1370" s="64"/>
      <c r="H1370" s="64"/>
      <c r="I1370" s="177"/>
      <c r="J1370" s="64"/>
      <c r="K1370" s="64"/>
      <c r="L1370" s="62"/>
      <c r="M1370" s="223"/>
      <c r="N1370" s="43"/>
      <c r="O1370" s="43"/>
      <c r="P1370" s="43"/>
      <c r="Q1370" s="43"/>
      <c r="R1370" s="43"/>
      <c r="S1370" s="43"/>
      <c r="T1370" s="79"/>
      <c r="AT1370" s="25" t="s">
        <v>506</v>
      </c>
      <c r="AU1370" s="25" t="s">
        <v>80</v>
      </c>
    </row>
    <row r="1371" spans="2:65" s="1" customFormat="1" ht="36">
      <c r="B1371" s="42"/>
      <c r="C1371" s="64"/>
      <c r="D1371" s="227" t="s">
        <v>2254</v>
      </c>
      <c r="E1371" s="64"/>
      <c r="F1371" s="273" t="s">
        <v>9951</v>
      </c>
      <c r="G1371" s="64"/>
      <c r="H1371" s="64"/>
      <c r="I1371" s="177"/>
      <c r="J1371" s="64"/>
      <c r="K1371" s="64"/>
      <c r="L1371" s="62"/>
      <c r="M1371" s="223"/>
      <c r="N1371" s="43"/>
      <c r="O1371" s="43"/>
      <c r="P1371" s="43"/>
      <c r="Q1371" s="43"/>
      <c r="R1371" s="43"/>
      <c r="S1371" s="43"/>
      <c r="T1371" s="79"/>
      <c r="AT1371" s="25" t="s">
        <v>2254</v>
      </c>
      <c r="AU1371" s="25" t="s">
        <v>80</v>
      </c>
    </row>
    <row r="1372" spans="2:65" s="1" customFormat="1" ht="16.5" customHeight="1">
      <c r="B1372" s="42"/>
      <c r="C1372" s="209" t="s">
        <v>4457</v>
      </c>
      <c r="D1372" s="209" t="s">
        <v>498</v>
      </c>
      <c r="E1372" s="210" t="s">
        <v>9770</v>
      </c>
      <c r="F1372" s="211" t="s">
        <v>9771</v>
      </c>
      <c r="G1372" s="212" t="s">
        <v>2537</v>
      </c>
      <c r="H1372" s="213">
        <v>2</v>
      </c>
      <c r="I1372" s="214"/>
      <c r="J1372" s="215">
        <f>ROUND(I1372*H1372,2)</f>
        <v>0</v>
      </c>
      <c r="K1372" s="211" t="s">
        <v>23</v>
      </c>
      <c r="L1372" s="62"/>
      <c r="M1372" s="216" t="s">
        <v>23</v>
      </c>
      <c r="N1372" s="217" t="s">
        <v>44</v>
      </c>
      <c r="O1372" s="43"/>
      <c r="P1372" s="218">
        <f>O1372*H1372</f>
        <v>0</v>
      </c>
      <c r="Q1372" s="218">
        <v>0</v>
      </c>
      <c r="R1372" s="218">
        <f>Q1372*H1372</f>
        <v>0</v>
      </c>
      <c r="S1372" s="218">
        <v>0</v>
      </c>
      <c r="T1372" s="219">
        <f>S1372*H1372</f>
        <v>0</v>
      </c>
      <c r="AR1372" s="25" t="s">
        <v>502</v>
      </c>
      <c r="AT1372" s="25" t="s">
        <v>498</v>
      </c>
      <c r="AU1372" s="25" t="s">
        <v>80</v>
      </c>
      <c r="AY1372" s="25" t="s">
        <v>492</v>
      </c>
      <c r="BE1372" s="220">
        <f>IF(N1372="základní",J1372,0)</f>
        <v>0</v>
      </c>
      <c r="BF1372" s="220">
        <f>IF(N1372="snížená",J1372,0)</f>
        <v>0</v>
      </c>
      <c r="BG1372" s="220">
        <f>IF(N1372="zákl. přenesená",J1372,0)</f>
        <v>0</v>
      </c>
      <c r="BH1372" s="220">
        <f>IF(N1372="sníž. přenesená",J1372,0)</f>
        <v>0</v>
      </c>
      <c r="BI1372" s="220">
        <f>IF(N1372="nulová",J1372,0)</f>
        <v>0</v>
      </c>
      <c r="BJ1372" s="25" t="s">
        <v>80</v>
      </c>
      <c r="BK1372" s="220">
        <f>ROUND(I1372*H1372,2)</f>
        <v>0</v>
      </c>
      <c r="BL1372" s="25" t="s">
        <v>502</v>
      </c>
      <c r="BM1372" s="25" t="s">
        <v>7093</v>
      </c>
    </row>
    <row r="1373" spans="2:65" s="1" customFormat="1">
      <c r="B1373" s="42"/>
      <c r="C1373" s="64"/>
      <c r="D1373" s="221" t="s">
        <v>506</v>
      </c>
      <c r="E1373" s="64"/>
      <c r="F1373" s="222" t="s">
        <v>9771</v>
      </c>
      <c r="G1373" s="64"/>
      <c r="H1373" s="64"/>
      <c r="I1373" s="177"/>
      <c r="J1373" s="64"/>
      <c r="K1373" s="64"/>
      <c r="L1373" s="62"/>
      <c r="M1373" s="223"/>
      <c r="N1373" s="43"/>
      <c r="O1373" s="43"/>
      <c r="P1373" s="43"/>
      <c r="Q1373" s="43"/>
      <c r="R1373" s="43"/>
      <c r="S1373" s="43"/>
      <c r="T1373" s="79"/>
      <c r="AT1373" s="25" t="s">
        <v>506</v>
      </c>
      <c r="AU1373" s="25" t="s">
        <v>80</v>
      </c>
    </row>
    <row r="1374" spans="2:65" s="1" customFormat="1" ht="24">
      <c r="B1374" s="42"/>
      <c r="C1374" s="64"/>
      <c r="D1374" s="227" t="s">
        <v>2254</v>
      </c>
      <c r="E1374" s="64"/>
      <c r="F1374" s="273" t="s">
        <v>9772</v>
      </c>
      <c r="G1374" s="64"/>
      <c r="H1374" s="64"/>
      <c r="I1374" s="177"/>
      <c r="J1374" s="64"/>
      <c r="K1374" s="64"/>
      <c r="L1374" s="62"/>
      <c r="M1374" s="223"/>
      <c r="N1374" s="43"/>
      <c r="O1374" s="43"/>
      <c r="P1374" s="43"/>
      <c r="Q1374" s="43"/>
      <c r="R1374" s="43"/>
      <c r="S1374" s="43"/>
      <c r="T1374" s="79"/>
      <c r="AT1374" s="25" t="s">
        <v>2254</v>
      </c>
      <c r="AU1374" s="25" t="s">
        <v>80</v>
      </c>
    </row>
    <row r="1375" spans="2:65" s="1" customFormat="1" ht="16.5" customHeight="1">
      <c r="B1375" s="42"/>
      <c r="C1375" s="209" t="s">
        <v>4462</v>
      </c>
      <c r="D1375" s="209" t="s">
        <v>498</v>
      </c>
      <c r="E1375" s="210" t="s">
        <v>9773</v>
      </c>
      <c r="F1375" s="211" t="s">
        <v>9774</v>
      </c>
      <c r="G1375" s="212" t="s">
        <v>9577</v>
      </c>
      <c r="H1375" s="213">
        <v>14</v>
      </c>
      <c r="I1375" s="214"/>
      <c r="J1375" s="215">
        <f>ROUND(I1375*H1375,2)</f>
        <v>0</v>
      </c>
      <c r="K1375" s="211" t="s">
        <v>23</v>
      </c>
      <c r="L1375" s="62"/>
      <c r="M1375" s="216" t="s">
        <v>23</v>
      </c>
      <c r="N1375" s="217" t="s">
        <v>44</v>
      </c>
      <c r="O1375" s="43"/>
      <c r="P1375" s="218">
        <f>O1375*H1375</f>
        <v>0</v>
      </c>
      <c r="Q1375" s="218">
        <v>1</v>
      </c>
      <c r="R1375" s="218">
        <f>Q1375*H1375</f>
        <v>14</v>
      </c>
      <c r="S1375" s="218">
        <v>0</v>
      </c>
      <c r="T1375" s="219">
        <f>S1375*H1375</f>
        <v>0</v>
      </c>
      <c r="AR1375" s="25" t="s">
        <v>502</v>
      </c>
      <c r="AT1375" s="25" t="s">
        <v>498</v>
      </c>
      <c r="AU1375" s="25" t="s">
        <v>80</v>
      </c>
      <c r="AY1375" s="25" t="s">
        <v>492</v>
      </c>
      <c r="BE1375" s="220">
        <f>IF(N1375="základní",J1375,0)</f>
        <v>0</v>
      </c>
      <c r="BF1375" s="220">
        <f>IF(N1375="snížená",J1375,0)</f>
        <v>0</v>
      </c>
      <c r="BG1375" s="220">
        <f>IF(N1375="zákl. přenesená",J1375,0)</f>
        <v>0</v>
      </c>
      <c r="BH1375" s="220">
        <f>IF(N1375="sníž. přenesená",J1375,0)</f>
        <v>0</v>
      </c>
      <c r="BI1375" s="220">
        <f>IF(N1375="nulová",J1375,0)</f>
        <v>0</v>
      </c>
      <c r="BJ1375" s="25" t="s">
        <v>80</v>
      </c>
      <c r="BK1375" s="220">
        <f>ROUND(I1375*H1375,2)</f>
        <v>0</v>
      </c>
      <c r="BL1375" s="25" t="s">
        <v>502</v>
      </c>
      <c r="BM1375" s="25" t="s">
        <v>7105</v>
      </c>
    </row>
    <row r="1376" spans="2:65" s="1" customFormat="1">
      <c r="B1376" s="42"/>
      <c r="C1376" s="64"/>
      <c r="D1376" s="227" t="s">
        <v>506</v>
      </c>
      <c r="E1376" s="64"/>
      <c r="F1376" s="274" t="s">
        <v>9774</v>
      </c>
      <c r="G1376" s="64"/>
      <c r="H1376" s="64"/>
      <c r="I1376" s="177"/>
      <c r="J1376" s="64"/>
      <c r="K1376" s="64"/>
      <c r="L1376" s="62"/>
      <c r="M1376" s="223"/>
      <c r="N1376" s="43"/>
      <c r="O1376" s="43"/>
      <c r="P1376" s="43"/>
      <c r="Q1376" s="43"/>
      <c r="R1376" s="43"/>
      <c r="S1376" s="43"/>
      <c r="T1376" s="79"/>
      <c r="AT1376" s="25" t="s">
        <v>506</v>
      </c>
      <c r="AU1376" s="25" t="s">
        <v>80</v>
      </c>
    </row>
    <row r="1377" spans="2:65" s="1" customFormat="1" ht="25.5" customHeight="1">
      <c r="B1377" s="42"/>
      <c r="C1377" s="209" t="s">
        <v>4467</v>
      </c>
      <c r="D1377" s="209" t="s">
        <v>498</v>
      </c>
      <c r="E1377" s="210" t="s">
        <v>9955</v>
      </c>
      <c r="F1377" s="211" t="s">
        <v>9956</v>
      </c>
      <c r="G1377" s="212" t="s">
        <v>2537</v>
      </c>
      <c r="H1377" s="213">
        <v>2</v>
      </c>
      <c r="I1377" s="214"/>
      <c r="J1377" s="215">
        <f>ROUND(I1377*H1377,2)</f>
        <v>0</v>
      </c>
      <c r="K1377" s="211" t="s">
        <v>23</v>
      </c>
      <c r="L1377" s="62"/>
      <c r="M1377" s="216" t="s">
        <v>23</v>
      </c>
      <c r="N1377" s="217" t="s">
        <v>44</v>
      </c>
      <c r="O1377" s="43"/>
      <c r="P1377" s="218">
        <f>O1377*H1377</f>
        <v>0</v>
      </c>
      <c r="Q1377" s="218">
        <v>14</v>
      </c>
      <c r="R1377" s="218">
        <f>Q1377*H1377</f>
        <v>28</v>
      </c>
      <c r="S1377" s="218">
        <v>0</v>
      </c>
      <c r="T1377" s="219">
        <f>S1377*H1377</f>
        <v>0</v>
      </c>
      <c r="AR1377" s="25" t="s">
        <v>502</v>
      </c>
      <c r="AT1377" s="25" t="s">
        <v>498</v>
      </c>
      <c r="AU1377" s="25" t="s">
        <v>80</v>
      </c>
      <c r="AY1377" s="25" t="s">
        <v>492</v>
      </c>
      <c r="BE1377" s="220">
        <f>IF(N1377="základní",J1377,0)</f>
        <v>0</v>
      </c>
      <c r="BF1377" s="220">
        <f>IF(N1377="snížená",J1377,0)</f>
        <v>0</v>
      </c>
      <c r="BG1377" s="220">
        <f>IF(N1377="zákl. přenesená",J1377,0)</f>
        <v>0</v>
      </c>
      <c r="BH1377" s="220">
        <f>IF(N1377="sníž. přenesená",J1377,0)</f>
        <v>0</v>
      </c>
      <c r="BI1377" s="220">
        <f>IF(N1377="nulová",J1377,0)</f>
        <v>0</v>
      </c>
      <c r="BJ1377" s="25" t="s">
        <v>80</v>
      </c>
      <c r="BK1377" s="220">
        <f>ROUND(I1377*H1377,2)</f>
        <v>0</v>
      </c>
      <c r="BL1377" s="25" t="s">
        <v>502</v>
      </c>
      <c r="BM1377" s="25" t="s">
        <v>7122</v>
      </c>
    </row>
    <row r="1378" spans="2:65" s="1" customFormat="1" ht="24">
      <c r="B1378" s="42"/>
      <c r="C1378" s="64"/>
      <c r="D1378" s="227" t="s">
        <v>506</v>
      </c>
      <c r="E1378" s="64"/>
      <c r="F1378" s="274" t="s">
        <v>9956</v>
      </c>
      <c r="G1378" s="64"/>
      <c r="H1378" s="64"/>
      <c r="I1378" s="177"/>
      <c r="J1378" s="64"/>
      <c r="K1378" s="64"/>
      <c r="L1378" s="62"/>
      <c r="M1378" s="223"/>
      <c r="N1378" s="43"/>
      <c r="O1378" s="43"/>
      <c r="P1378" s="43"/>
      <c r="Q1378" s="43"/>
      <c r="R1378" s="43"/>
      <c r="S1378" s="43"/>
      <c r="T1378" s="79"/>
      <c r="AT1378" s="25" t="s">
        <v>506</v>
      </c>
      <c r="AU1378" s="25" t="s">
        <v>80</v>
      </c>
    </row>
    <row r="1379" spans="2:65" s="1" customFormat="1" ht="16.5" customHeight="1">
      <c r="B1379" s="42"/>
      <c r="C1379" s="209" t="s">
        <v>4472</v>
      </c>
      <c r="D1379" s="209" t="s">
        <v>498</v>
      </c>
      <c r="E1379" s="210" t="s">
        <v>9957</v>
      </c>
      <c r="F1379" s="211" t="s">
        <v>9958</v>
      </c>
      <c r="G1379" s="212" t="s">
        <v>2537</v>
      </c>
      <c r="H1379" s="213">
        <v>2</v>
      </c>
      <c r="I1379" s="214"/>
      <c r="J1379" s="215">
        <f>ROUND(I1379*H1379,2)</f>
        <v>0</v>
      </c>
      <c r="K1379" s="211" t="s">
        <v>23</v>
      </c>
      <c r="L1379" s="62"/>
      <c r="M1379" s="216" t="s">
        <v>23</v>
      </c>
      <c r="N1379" s="217" t="s">
        <v>44</v>
      </c>
      <c r="O1379" s="43"/>
      <c r="P1379" s="218">
        <f>O1379*H1379</f>
        <v>0</v>
      </c>
      <c r="Q1379" s="218">
        <v>20</v>
      </c>
      <c r="R1379" s="218">
        <f>Q1379*H1379</f>
        <v>40</v>
      </c>
      <c r="S1379" s="218">
        <v>0</v>
      </c>
      <c r="T1379" s="219">
        <f>S1379*H1379</f>
        <v>0</v>
      </c>
      <c r="AR1379" s="25" t="s">
        <v>502</v>
      </c>
      <c r="AT1379" s="25" t="s">
        <v>498</v>
      </c>
      <c r="AU1379" s="25" t="s">
        <v>80</v>
      </c>
      <c r="AY1379" s="25" t="s">
        <v>492</v>
      </c>
      <c r="BE1379" s="220">
        <f>IF(N1379="základní",J1379,0)</f>
        <v>0</v>
      </c>
      <c r="BF1379" s="220">
        <f>IF(N1379="snížená",J1379,0)</f>
        <v>0</v>
      </c>
      <c r="BG1379" s="220">
        <f>IF(N1379="zákl. přenesená",J1379,0)</f>
        <v>0</v>
      </c>
      <c r="BH1379" s="220">
        <f>IF(N1379="sníž. přenesená",J1379,0)</f>
        <v>0</v>
      </c>
      <c r="BI1379" s="220">
        <f>IF(N1379="nulová",J1379,0)</f>
        <v>0</v>
      </c>
      <c r="BJ1379" s="25" t="s">
        <v>80</v>
      </c>
      <c r="BK1379" s="220">
        <f>ROUND(I1379*H1379,2)</f>
        <v>0</v>
      </c>
      <c r="BL1379" s="25" t="s">
        <v>502</v>
      </c>
      <c r="BM1379" s="25" t="s">
        <v>7130</v>
      </c>
    </row>
    <row r="1380" spans="2:65" s="1" customFormat="1">
      <c r="B1380" s="42"/>
      <c r="C1380" s="64"/>
      <c r="D1380" s="227" t="s">
        <v>506</v>
      </c>
      <c r="E1380" s="64"/>
      <c r="F1380" s="274" t="s">
        <v>9958</v>
      </c>
      <c r="G1380" s="64"/>
      <c r="H1380" s="64"/>
      <c r="I1380" s="177"/>
      <c r="J1380" s="64"/>
      <c r="K1380" s="64"/>
      <c r="L1380" s="62"/>
      <c r="M1380" s="223"/>
      <c r="N1380" s="43"/>
      <c r="O1380" s="43"/>
      <c r="P1380" s="43"/>
      <c r="Q1380" s="43"/>
      <c r="R1380" s="43"/>
      <c r="S1380" s="43"/>
      <c r="T1380" s="79"/>
      <c r="AT1380" s="25" t="s">
        <v>506</v>
      </c>
      <c r="AU1380" s="25" t="s">
        <v>80</v>
      </c>
    </row>
    <row r="1381" spans="2:65" s="1" customFormat="1" ht="25.5" customHeight="1">
      <c r="B1381" s="42"/>
      <c r="C1381" s="209" t="s">
        <v>4477</v>
      </c>
      <c r="D1381" s="209" t="s">
        <v>498</v>
      </c>
      <c r="E1381" s="210" t="s">
        <v>10044</v>
      </c>
      <c r="F1381" s="211" t="s">
        <v>9994</v>
      </c>
      <c r="G1381" s="212" t="s">
        <v>2537</v>
      </c>
      <c r="H1381" s="213">
        <v>4</v>
      </c>
      <c r="I1381" s="214"/>
      <c r="J1381" s="215">
        <f>ROUND(I1381*H1381,2)</f>
        <v>0</v>
      </c>
      <c r="K1381" s="211" t="s">
        <v>23</v>
      </c>
      <c r="L1381" s="62"/>
      <c r="M1381" s="216" t="s">
        <v>23</v>
      </c>
      <c r="N1381" s="217" t="s">
        <v>44</v>
      </c>
      <c r="O1381" s="43"/>
      <c r="P1381" s="218">
        <f>O1381*H1381</f>
        <v>0</v>
      </c>
      <c r="Q1381" s="218">
        <v>17</v>
      </c>
      <c r="R1381" s="218">
        <f>Q1381*H1381</f>
        <v>68</v>
      </c>
      <c r="S1381" s="218">
        <v>0</v>
      </c>
      <c r="T1381" s="219">
        <f>S1381*H1381</f>
        <v>0</v>
      </c>
      <c r="AR1381" s="25" t="s">
        <v>502</v>
      </c>
      <c r="AT1381" s="25" t="s">
        <v>498</v>
      </c>
      <c r="AU1381" s="25" t="s">
        <v>80</v>
      </c>
      <c r="AY1381" s="25" t="s">
        <v>492</v>
      </c>
      <c r="BE1381" s="220">
        <f>IF(N1381="základní",J1381,0)</f>
        <v>0</v>
      </c>
      <c r="BF1381" s="220">
        <f>IF(N1381="snížená",J1381,0)</f>
        <v>0</v>
      </c>
      <c r="BG1381" s="220">
        <f>IF(N1381="zákl. přenesená",J1381,0)</f>
        <v>0</v>
      </c>
      <c r="BH1381" s="220">
        <f>IF(N1381="sníž. přenesená",J1381,0)</f>
        <v>0</v>
      </c>
      <c r="BI1381" s="220">
        <f>IF(N1381="nulová",J1381,0)</f>
        <v>0</v>
      </c>
      <c r="BJ1381" s="25" t="s">
        <v>80</v>
      </c>
      <c r="BK1381" s="220">
        <f>ROUND(I1381*H1381,2)</f>
        <v>0</v>
      </c>
      <c r="BL1381" s="25" t="s">
        <v>502</v>
      </c>
      <c r="BM1381" s="25" t="s">
        <v>7140</v>
      </c>
    </row>
    <row r="1382" spans="2:65" s="1" customFormat="1" ht="24">
      <c r="B1382" s="42"/>
      <c r="C1382" s="64"/>
      <c r="D1382" s="227" t="s">
        <v>506</v>
      </c>
      <c r="E1382" s="64"/>
      <c r="F1382" s="274" t="s">
        <v>9994</v>
      </c>
      <c r="G1382" s="64"/>
      <c r="H1382" s="64"/>
      <c r="I1382" s="177"/>
      <c r="J1382" s="64"/>
      <c r="K1382" s="64"/>
      <c r="L1382" s="62"/>
      <c r="M1382" s="223"/>
      <c r="N1382" s="43"/>
      <c r="O1382" s="43"/>
      <c r="P1382" s="43"/>
      <c r="Q1382" s="43"/>
      <c r="R1382" s="43"/>
      <c r="S1382" s="43"/>
      <c r="T1382" s="79"/>
      <c r="AT1382" s="25" t="s">
        <v>506</v>
      </c>
      <c r="AU1382" s="25" t="s">
        <v>80</v>
      </c>
    </row>
    <row r="1383" spans="2:65" s="1" customFormat="1" ht="16.5" customHeight="1">
      <c r="B1383" s="42"/>
      <c r="C1383" s="209" t="s">
        <v>4482</v>
      </c>
      <c r="D1383" s="209" t="s">
        <v>498</v>
      </c>
      <c r="E1383" s="210" t="s">
        <v>9866</v>
      </c>
      <c r="F1383" s="211" t="s">
        <v>9867</v>
      </c>
      <c r="G1383" s="212" t="s">
        <v>2537</v>
      </c>
      <c r="H1383" s="213">
        <v>4</v>
      </c>
      <c r="I1383" s="214"/>
      <c r="J1383" s="215">
        <f>ROUND(I1383*H1383,2)</f>
        <v>0</v>
      </c>
      <c r="K1383" s="211" t="s">
        <v>23</v>
      </c>
      <c r="L1383" s="62"/>
      <c r="M1383" s="216" t="s">
        <v>23</v>
      </c>
      <c r="N1383" s="217" t="s">
        <v>44</v>
      </c>
      <c r="O1383" s="43"/>
      <c r="P1383" s="218">
        <f>O1383*H1383</f>
        <v>0</v>
      </c>
      <c r="Q1383" s="218">
        <v>25</v>
      </c>
      <c r="R1383" s="218">
        <f>Q1383*H1383</f>
        <v>100</v>
      </c>
      <c r="S1383" s="218">
        <v>0</v>
      </c>
      <c r="T1383" s="219">
        <f>S1383*H1383</f>
        <v>0</v>
      </c>
      <c r="AR1383" s="25" t="s">
        <v>502</v>
      </c>
      <c r="AT1383" s="25" t="s">
        <v>498</v>
      </c>
      <c r="AU1383" s="25" t="s">
        <v>80</v>
      </c>
      <c r="AY1383" s="25" t="s">
        <v>492</v>
      </c>
      <c r="BE1383" s="220">
        <f>IF(N1383="základní",J1383,0)</f>
        <v>0</v>
      </c>
      <c r="BF1383" s="220">
        <f>IF(N1383="snížená",J1383,0)</f>
        <v>0</v>
      </c>
      <c r="BG1383" s="220">
        <f>IF(N1383="zákl. přenesená",J1383,0)</f>
        <v>0</v>
      </c>
      <c r="BH1383" s="220">
        <f>IF(N1383="sníž. přenesená",J1383,0)</f>
        <v>0</v>
      </c>
      <c r="BI1383" s="220">
        <f>IF(N1383="nulová",J1383,0)</f>
        <v>0</v>
      </c>
      <c r="BJ1383" s="25" t="s">
        <v>80</v>
      </c>
      <c r="BK1383" s="220">
        <f>ROUND(I1383*H1383,2)</f>
        <v>0</v>
      </c>
      <c r="BL1383" s="25" t="s">
        <v>502</v>
      </c>
      <c r="BM1383" s="25" t="s">
        <v>7149</v>
      </c>
    </row>
    <row r="1384" spans="2:65" s="1" customFormat="1">
      <c r="B1384" s="42"/>
      <c r="C1384" s="64"/>
      <c r="D1384" s="227" t="s">
        <v>506</v>
      </c>
      <c r="E1384" s="64"/>
      <c r="F1384" s="274" t="s">
        <v>9867</v>
      </c>
      <c r="G1384" s="64"/>
      <c r="H1384" s="64"/>
      <c r="I1384" s="177"/>
      <c r="J1384" s="64"/>
      <c r="K1384" s="64"/>
      <c r="L1384" s="62"/>
      <c r="M1384" s="223"/>
      <c r="N1384" s="43"/>
      <c r="O1384" s="43"/>
      <c r="P1384" s="43"/>
      <c r="Q1384" s="43"/>
      <c r="R1384" s="43"/>
      <c r="S1384" s="43"/>
      <c r="T1384" s="79"/>
      <c r="AT1384" s="25" t="s">
        <v>506</v>
      </c>
      <c r="AU1384" s="25" t="s">
        <v>80</v>
      </c>
    </row>
    <row r="1385" spans="2:65" s="1" customFormat="1" ht="16.5" customHeight="1">
      <c r="B1385" s="42"/>
      <c r="C1385" s="209" t="s">
        <v>4487</v>
      </c>
      <c r="D1385" s="209" t="s">
        <v>498</v>
      </c>
      <c r="E1385" s="210" t="s">
        <v>10174</v>
      </c>
      <c r="F1385" s="211" t="s">
        <v>10175</v>
      </c>
      <c r="G1385" s="212" t="s">
        <v>2537</v>
      </c>
      <c r="H1385" s="213">
        <v>4</v>
      </c>
      <c r="I1385" s="214"/>
      <c r="J1385" s="215">
        <f>ROUND(I1385*H1385,2)</f>
        <v>0</v>
      </c>
      <c r="K1385" s="211" t="s">
        <v>23</v>
      </c>
      <c r="L1385" s="62"/>
      <c r="M1385" s="216" t="s">
        <v>23</v>
      </c>
      <c r="N1385" s="217" t="s">
        <v>44</v>
      </c>
      <c r="O1385" s="43"/>
      <c r="P1385" s="218">
        <f>O1385*H1385</f>
        <v>0</v>
      </c>
      <c r="Q1385" s="218">
        <v>6.2</v>
      </c>
      <c r="R1385" s="218">
        <f>Q1385*H1385</f>
        <v>24.8</v>
      </c>
      <c r="S1385" s="218">
        <v>0</v>
      </c>
      <c r="T1385" s="219">
        <f>S1385*H1385</f>
        <v>0</v>
      </c>
      <c r="AR1385" s="25" t="s">
        <v>502</v>
      </c>
      <c r="AT1385" s="25" t="s">
        <v>498</v>
      </c>
      <c r="AU1385" s="25" t="s">
        <v>80</v>
      </c>
      <c r="AY1385" s="25" t="s">
        <v>492</v>
      </c>
      <c r="BE1385" s="220">
        <f>IF(N1385="základní",J1385,0)</f>
        <v>0</v>
      </c>
      <c r="BF1385" s="220">
        <f>IF(N1385="snížená",J1385,0)</f>
        <v>0</v>
      </c>
      <c r="BG1385" s="220">
        <f>IF(N1385="zákl. přenesená",J1385,0)</f>
        <v>0</v>
      </c>
      <c r="BH1385" s="220">
        <f>IF(N1385="sníž. přenesená",J1385,0)</f>
        <v>0</v>
      </c>
      <c r="BI1385" s="220">
        <f>IF(N1385="nulová",J1385,0)</f>
        <v>0</v>
      </c>
      <c r="BJ1385" s="25" t="s">
        <v>80</v>
      </c>
      <c r="BK1385" s="220">
        <f>ROUND(I1385*H1385,2)</f>
        <v>0</v>
      </c>
      <c r="BL1385" s="25" t="s">
        <v>502</v>
      </c>
      <c r="BM1385" s="25" t="s">
        <v>7163</v>
      </c>
    </row>
    <row r="1386" spans="2:65" s="1" customFormat="1">
      <c r="B1386" s="42"/>
      <c r="C1386" s="64"/>
      <c r="D1386" s="221" t="s">
        <v>506</v>
      </c>
      <c r="E1386" s="64"/>
      <c r="F1386" s="222" t="s">
        <v>10176</v>
      </c>
      <c r="G1386" s="64"/>
      <c r="H1386" s="64"/>
      <c r="I1386" s="177"/>
      <c r="J1386" s="64"/>
      <c r="K1386" s="64"/>
      <c r="L1386" s="62"/>
      <c r="M1386" s="223"/>
      <c r="N1386" s="43"/>
      <c r="O1386" s="43"/>
      <c r="P1386" s="43"/>
      <c r="Q1386" s="43"/>
      <c r="R1386" s="43"/>
      <c r="S1386" s="43"/>
      <c r="T1386" s="79"/>
      <c r="AT1386" s="25" t="s">
        <v>506</v>
      </c>
      <c r="AU1386" s="25" t="s">
        <v>80</v>
      </c>
    </row>
    <row r="1387" spans="2:65" s="1" customFormat="1" ht="24">
      <c r="B1387" s="42"/>
      <c r="C1387" s="64"/>
      <c r="D1387" s="227" t="s">
        <v>2254</v>
      </c>
      <c r="E1387" s="64"/>
      <c r="F1387" s="273" t="s">
        <v>9800</v>
      </c>
      <c r="G1387" s="64"/>
      <c r="H1387" s="64"/>
      <c r="I1387" s="177"/>
      <c r="J1387" s="64"/>
      <c r="K1387" s="64"/>
      <c r="L1387" s="62"/>
      <c r="M1387" s="223"/>
      <c r="N1387" s="43"/>
      <c r="O1387" s="43"/>
      <c r="P1387" s="43"/>
      <c r="Q1387" s="43"/>
      <c r="R1387" s="43"/>
      <c r="S1387" s="43"/>
      <c r="T1387" s="79"/>
      <c r="AT1387" s="25" t="s">
        <v>2254</v>
      </c>
      <c r="AU1387" s="25" t="s">
        <v>80</v>
      </c>
    </row>
    <row r="1388" spans="2:65" s="1" customFormat="1" ht="16.5" customHeight="1">
      <c r="B1388" s="42"/>
      <c r="C1388" s="209" t="s">
        <v>4492</v>
      </c>
      <c r="D1388" s="209" t="s">
        <v>498</v>
      </c>
      <c r="E1388" s="210" t="s">
        <v>9941</v>
      </c>
      <c r="F1388" s="211" t="s">
        <v>9942</v>
      </c>
      <c r="G1388" s="212" t="s">
        <v>2537</v>
      </c>
      <c r="H1388" s="213">
        <v>4</v>
      </c>
      <c r="I1388" s="214"/>
      <c r="J1388" s="215">
        <f>ROUND(I1388*H1388,2)</f>
        <v>0</v>
      </c>
      <c r="K1388" s="211" t="s">
        <v>23</v>
      </c>
      <c r="L1388" s="62"/>
      <c r="M1388" s="216" t="s">
        <v>23</v>
      </c>
      <c r="N1388" s="217" t="s">
        <v>44</v>
      </c>
      <c r="O1388" s="43"/>
      <c r="P1388" s="218">
        <f>O1388*H1388</f>
        <v>0</v>
      </c>
      <c r="Q1388" s="218">
        <v>0</v>
      </c>
      <c r="R1388" s="218">
        <f>Q1388*H1388</f>
        <v>0</v>
      </c>
      <c r="S1388" s="218">
        <v>0</v>
      </c>
      <c r="T1388" s="219">
        <f>S1388*H1388</f>
        <v>0</v>
      </c>
      <c r="AR1388" s="25" t="s">
        <v>502</v>
      </c>
      <c r="AT1388" s="25" t="s">
        <v>498</v>
      </c>
      <c r="AU1388" s="25" t="s">
        <v>80</v>
      </c>
      <c r="AY1388" s="25" t="s">
        <v>492</v>
      </c>
      <c r="BE1388" s="220">
        <f>IF(N1388="základní",J1388,0)</f>
        <v>0</v>
      </c>
      <c r="BF1388" s="220">
        <f>IF(N1388="snížená",J1388,0)</f>
        <v>0</v>
      </c>
      <c r="BG1388" s="220">
        <f>IF(N1388="zákl. přenesená",J1388,0)</f>
        <v>0</v>
      </c>
      <c r="BH1388" s="220">
        <f>IF(N1388="sníž. přenesená",J1388,0)</f>
        <v>0</v>
      </c>
      <c r="BI1388" s="220">
        <f>IF(N1388="nulová",J1388,0)</f>
        <v>0</v>
      </c>
      <c r="BJ1388" s="25" t="s">
        <v>80</v>
      </c>
      <c r="BK1388" s="220">
        <f>ROUND(I1388*H1388,2)</f>
        <v>0</v>
      </c>
      <c r="BL1388" s="25" t="s">
        <v>502</v>
      </c>
      <c r="BM1388" s="25" t="s">
        <v>7174</v>
      </c>
    </row>
    <row r="1389" spans="2:65" s="1" customFormat="1">
      <c r="B1389" s="42"/>
      <c r="C1389" s="64"/>
      <c r="D1389" s="227" t="s">
        <v>506</v>
      </c>
      <c r="E1389" s="64"/>
      <c r="F1389" s="274" t="s">
        <v>9849</v>
      </c>
      <c r="G1389" s="64"/>
      <c r="H1389" s="64"/>
      <c r="I1389" s="177"/>
      <c r="J1389" s="64"/>
      <c r="K1389" s="64"/>
      <c r="L1389" s="62"/>
      <c r="M1389" s="223"/>
      <c r="N1389" s="43"/>
      <c r="O1389" s="43"/>
      <c r="P1389" s="43"/>
      <c r="Q1389" s="43"/>
      <c r="R1389" s="43"/>
      <c r="S1389" s="43"/>
      <c r="T1389" s="79"/>
      <c r="AT1389" s="25" t="s">
        <v>506</v>
      </c>
      <c r="AU1389" s="25" t="s">
        <v>80</v>
      </c>
    </row>
    <row r="1390" spans="2:65" s="1" customFormat="1" ht="16.5" customHeight="1">
      <c r="B1390" s="42"/>
      <c r="C1390" s="209" t="s">
        <v>4497</v>
      </c>
      <c r="D1390" s="209" t="s">
        <v>498</v>
      </c>
      <c r="E1390" s="210" t="s">
        <v>9798</v>
      </c>
      <c r="F1390" s="211" t="s">
        <v>9799</v>
      </c>
      <c r="G1390" s="212" t="s">
        <v>2537</v>
      </c>
      <c r="H1390" s="213">
        <v>8</v>
      </c>
      <c r="I1390" s="214"/>
      <c r="J1390" s="215">
        <f>ROUND(I1390*H1390,2)</f>
        <v>0</v>
      </c>
      <c r="K1390" s="211" t="s">
        <v>23</v>
      </c>
      <c r="L1390" s="62"/>
      <c r="M1390" s="216" t="s">
        <v>23</v>
      </c>
      <c r="N1390" s="217" t="s">
        <v>44</v>
      </c>
      <c r="O1390" s="43"/>
      <c r="P1390" s="218">
        <f>O1390*H1390</f>
        <v>0</v>
      </c>
      <c r="Q1390" s="218">
        <v>9</v>
      </c>
      <c r="R1390" s="218">
        <f>Q1390*H1390</f>
        <v>72</v>
      </c>
      <c r="S1390" s="218">
        <v>0</v>
      </c>
      <c r="T1390" s="219">
        <f>S1390*H1390</f>
        <v>0</v>
      </c>
      <c r="AR1390" s="25" t="s">
        <v>502</v>
      </c>
      <c r="AT1390" s="25" t="s">
        <v>498</v>
      </c>
      <c r="AU1390" s="25" t="s">
        <v>80</v>
      </c>
      <c r="AY1390" s="25" t="s">
        <v>492</v>
      </c>
      <c r="BE1390" s="220">
        <f>IF(N1390="základní",J1390,0)</f>
        <v>0</v>
      </c>
      <c r="BF1390" s="220">
        <f>IF(N1390="snížená",J1390,0)</f>
        <v>0</v>
      </c>
      <c r="BG1390" s="220">
        <f>IF(N1390="zákl. přenesená",J1390,0)</f>
        <v>0</v>
      </c>
      <c r="BH1390" s="220">
        <f>IF(N1390="sníž. přenesená",J1390,0)</f>
        <v>0</v>
      </c>
      <c r="BI1390" s="220">
        <f>IF(N1390="nulová",J1390,0)</f>
        <v>0</v>
      </c>
      <c r="BJ1390" s="25" t="s">
        <v>80</v>
      </c>
      <c r="BK1390" s="220">
        <f>ROUND(I1390*H1390,2)</f>
        <v>0</v>
      </c>
      <c r="BL1390" s="25" t="s">
        <v>502</v>
      </c>
      <c r="BM1390" s="25" t="s">
        <v>7194</v>
      </c>
    </row>
    <row r="1391" spans="2:65" s="1" customFormat="1">
      <c r="B1391" s="42"/>
      <c r="C1391" s="64"/>
      <c r="D1391" s="221" t="s">
        <v>506</v>
      </c>
      <c r="E1391" s="64"/>
      <c r="F1391" s="222" t="s">
        <v>9799</v>
      </c>
      <c r="G1391" s="64"/>
      <c r="H1391" s="64"/>
      <c r="I1391" s="177"/>
      <c r="J1391" s="64"/>
      <c r="K1391" s="64"/>
      <c r="L1391" s="62"/>
      <c r="M1391" s="223"/>
      <c r="N1391" s="43"/>
      <c r="O1391" s="43"/>
      <c r="P1391" s="43"/>
      <c r="Q1391" s="43"/>
      <c r="R1391" s="43"/>
      <c r="S1391" s="43"/>
      <c r="T1391" s="79"/>
      <c r="AT1391" s="25" t="s">
        <v>506</v>
      </c>
      <c r="AU1391" s="25" t="s">
        <v>80</v>
      </c>
    </row>
    <row r="1392" spans="2:65" s="1" customFormat="1" ht="24">
      <c r="B1392" s="42"/>
      <c r="C1392" s="64"/>
      <c r="D1392" s="227" t="s">
        <v>2254</v>
      </c>
      <c r="E1392" s="64"/>
      <c r="F1392" s="273" t="s">
        <v>9800</v>
      </c>
      <c r="G1392" s="64"/>
      <c r="H1392" s="64"/>
      <c r="I1392" s="177"/>
      <c r="J1392" s="64"/>
      <c r="K1392" s="64"/>
      <c r="L1392" s="62"/>
      <c r="M1392" s="223"/>
      <c r="N1392" s="43"/>
      <c r="O1392" s="43"/>
      <c r="P1392" s="43"/>
      <c r="Q1392" s="43"/>
      <c r="R1392" s="43"/>
      <c r="S1392" s="43"/>
      <c r="T1392" s="79"/>
      <c r="AT1392" s="25" t="s">
        <v>2254</v>
      </c>
      <c r="AU1392" s="25" t="s">
        <v>80</v>
      </c>
    </row>
    <row r="1393" spans="2:65" s="1" customFormat="1" ht="16.5" customHeight="1">
      <c r="B1393" s="42"/>
      <c r="C1393" s="209" t="s">
        <v>4502</v>
      </c>
      <c r="D1393" s="209" t="s">
        <v>498</v>
      </c>
      <c r="E1393" s="210" t="s">
        <v>10177</v>
      </c>
      <c r="F1393" s="211" t="s">
        <v>10052</v>
      </c>
      <c r="G1393" s="212" t="s">
        <v>2537</v>
      </c>
      <c r="H1393" s="213">
        <v>4</v>
      </c>
      <c r="I1393" s="214"/>
      <c r="J1393" s="215">
        <f>ROUND(I1393*H1393,2)</f>
        <v>0</v>
      </c>
      <c r="K1393" s="211" t="s">
        <v>23</v>
      </c>
      <c r="L1393" s="62"/>
      <c r="M1393" s="216" t="s">
        <v>23</v>
      </c>
      <c r="N1393" s="217" t="s">
        <v>44</v>
      </c>
      <c r="O1393" s="43"/>
      <c r="P1393" s="218">
        <f>O1393*H1393</f>
        <v>0</v>
      </c>
      <c r="Q1393" s="218">
        <v>2</v>
      </c>
      <c r="R1393" s="218">
        <f>Q1393*H1393</f>
        <v>8</v>
      </c>
      <c r="S1393" s="218">
        <v>0</v>
      </c>
      <c r="T1393" s="219">
        <f>S1393*H1393</f>
        <v>0</v>
      </c>
      <c r="AR1393" s="25" t="s">
        <v>502</v>
      </c>
      <c r="AT1393" s="25" t="s">
        <v>498</v>
      </c>
      <c r="AU1393" s="25" t="s">
        <v>80</v>
      </c>
      <c r="AY1393" s="25" t="s">
        <v>492</v>
      </c>
      <c r="BE1393" s="220">
        <f>IF(N1393="základní",J1393,0)</f>
        <v>0</v>
      </c>
      <c r="BF1393" s="220">
        <f>IF(N1393="snížená",J1393,0)</f>
        <v>0</v>
      </c>
      <c r="BG1393" s="220">
        <f>IF(N1393="zákl. přenesená",J1393,0)</f>
        <v>0</v>
      </c>
      <c r="BH1393" s="220">
        <f>IF(N1393="sníž. přenesená",J1393,0)</f>
        <v>0</v>
      </c>
      <c r="BI1393" s="220">
        <f>IF(N1393="nulová",J1393,0)</f>
        <v>0</v>
      </c>
      <c r="BJ1393" s="25" t="s">
        <v>80</v>
      </c>
      <c r="BK1393" s="220">
        <f>ROUND(I1393*H1393,2)</f>
        <v>0</v>
      </c>
      <c r="BL1393" s="25" t="s">
        <v>502</v>
      </c>
      <c r="BM1393" s="25" t="s">
        <v>7203</v>
      </c>
    </row>
    <row r="1394" spans="2:65" s="1" customFormat="1">
      <c r="B1394" s="42"/>
      <c r="C1394" s="64"/>
      <c r="D1394" s="227" t="s">
        <v>506</v>
      </c>
      <c r="E1394" s="64"/>
      <c r="F1394" s="274" t="s">
        <v>10052</v>
      </c>
      <c r="G1394" s="64"/>
      <c r="H1394" s="64"/>
      <c r="I1394" s="177"/>
      <c r="J1394" s="64"/>
      <c r="K1394" s="64"/>
      <c r="L1394" s="62"/>
      <c r="M1394" s="223"/>
      <c r="N1394" s="43"/>
      <c r="O1394" s="43"/>
      <c r="P1394" s="43"/>
      <c r="Q1394" s="43"/>
      <c r="R1394" s="43"/>
      <c r="S1394" s="43"/>
      <c r="T1394" s="79"/>
      <c r="AT1394" s="25" t="s">
        <v>506</v>
      </c>
      <c r="AU1394" s="25" t="s">
        <v>80</v>
      </c>
    </row>
    <row r="1395" spans="2:65" s="1" customFormat="1" ht="16.5" customHeight="1">
      <c r="B1395" s="42"/>
      <c r="C1395" s="209" t="s">
        <v>4507</v>
      </c>
      <c r="D1395" s="209" t="s">
        <v>498</v>
      </c>
      <c r="E1395" s="210" t="s">
        <v>10053</v>
      </c>
      <c r="F1395" s="211" t="s">
        <v>10054</v>
      </c>
      <c r="G1395" s="212" t="s">
        <v>2537</v>
      </c>
      <c r="H1395" s="213">
        <v>2</v>
      </c>
      <c r="I1395" s="214"/>
      <c r="J1395" s="215">
        <f>ROUND(I1395*H1395,2)</f>
        <v>0</v>
      </c>
      <c r="K1395" s="211" t="s">
        <v>23</v>
      </c>
      <c r="L1395" s="62"/>
      <c r="M1395" s="216" t="s">
        <v>23</v>
      </c>
      <c r="N1395" s="217" t="s">
        <v>44</v>
      </c>
      <c r="O1395" s="43"/>
      <c r="P1395" s="218">
        <f>O1395*H1395</f>
        <v>0</v>
      </c>
      <c r="Q1395" s="218">
        <v>2</v>
      </c>
      <c r="R1395" s="218">
        <f>Q1395*H1395</f>
        <v>4</v>
      </c>
      <c r="S1395" s="218">
        <v>0</v>
      </c>
      <c r="T1395" s="219">
        <f>S1395*H1395</f>
        <v>0</v>
      </c>
      <c r="AR1395" s="25" t="s">
        <v>502</v>
      </c>
      <c r="AT1395" s="25" t="s">
        <v>498</v>
      </c>
      <c r="AU1395" s="25" t="s">
        <v>80</v>
      </c>
      <c r="AY1395" s="25" t="s">
        <v>492</v>
      </c>
      <c r="BE1395" s="220">
        <f>IF(N1395="základní",J1395,0)</f>
        <v>0</v>
      </c>
      <c r="BF1395" s="220">
        <f>IF(N1395="snížená",J1395,0)</f>
        <v>0</v>
      </c>
      <c r="BG1395" s="220">
        <f>IF(N1395="zákl. přenesená",J1395,0)</f>
        <v>0</v>
      </c>
      <c r="BH1395" s="220">
        <f>IF(N1395="sníž. přenesená",J1395,0)</f>
        <v>0</v>
      </c>
      <c r="BI1395" s="220">
        <f>IF(N1395="nulová",J1395,0)</f>
        <v>0</v>
      </c>
      <c r="BJ1395" s="25" t="s">
        <v>80</v>
      </c>
      <c r="BK1395" s="220">
        <f>ROUND(I1395*H1395,2)</f>
        <v>0</v>
      </c>
      <c r="BL1395" s="25" t="s">
        <v>502</v>
      </c>
      <c r="BM1395" s="25" t="s">
        <v>7215</v>
      </c>
    </row>
    <row r="1396" spans="2:65" s="1" customFormat="1">
      <c r="B1396" s="42"/>
      <c r="C1396" s="64"/>
      <c r="D1396" s="227" t="s">
        <v>506</v>
      </c>
      <c r="E1396" s="64"/>
      <c r="F1396" s="274" t="s">
        <v>10055</v>
      </c>
      <c r="G1396" s="64"/>
      <c r="H1396" s="64"/>
      <c r="I1396" s="177"/>
      <c r="J1396" s="64"/>
      <c r="K1396" s="64"/>
      <c r="L1396" s="62"/>
      <c r="M1396" s="223"/>
      <c r="N1396" s="43"/>
      <c r="O1396" s="43"/>
      <c r="P1396" s="43"/>
      <c r="Q1396" s="43"/>
      <c r="R1396" s="43"/>
      <c r="S1396" s="43"/>
      <c r="T1396" s="79"/>
      <c r="AT1396" s="25" t="s">
        <v>506</v>
      </c>
      <c r="AU1396" s="25" t="s">
        <v>80</v>
      </c>
    </row>
    <row r="1397" spans="2:65" s="1" customFormat="1" ht="16.5" customHeight="1">
      <c r="B1397" s="42"/>
      <c r="C1397" s="209" t="s">
        <v>4512</v>
      </c>
      <c r="D1397" s="209" t="s">
        <v>498</v>
      </c>
      <c r="E1397" s="210" t="s">
        <v>10006</v>
      </c>
      <c r="F1397" s="211" t="s">
        <v>10007</v>
      </c>
      <c r="G1397" s="212" t="s">
        <v>9577</v>
      </c>
      <c r="H1397" s="213">
        <v>8</v>
      </c>
      <c r="I1397" s="214"/>
      <c r="J1397" s="215">
        <f>ROUND(I1397*H1397,2)</f>
        <v>0</v>
      </c>
      <c r="K1397" s="211" t="s">
        <v>23</v>
      </c>
      <c r="L1397" s="62"/>
      <c r="M1397" s="216" t="s">
        <v>23</v>
      </c>
      <c r="N1397" s="217" t="s">
        <v>44</v>
      </c>
      <c r="O1397" s="43"/>
      <c r="P1397" s="218">
        <f>O1397*H1397</f>
        <v>0</v>
      </c>
      <c r="Q1397" s="218">
        <v>4.2</v>
      </c>
      <c r="R1397" s="218">
        <f>Q1397*H1397</f>
        <v>33.6</v>
      </c>
      <c r="S1397" s="218">
        <v>0</v>
      </c>
      <c r="T1397" s="219">
        <f>S1397*H1397</f>
        <v>0</v>
      </c>
      <c r="AR1397" s="25" t="s">
        <v>502</v>
      </c>
      <c r="AT1397" s="25" t="s">
        <v>498</v>
      </c>
      <c r="AU1397" s="25" t="s">
        <v>80</v>
      </c>
      <c r="AY1397" s="25" t="s">
        <v>492</v>
      </c>
      <c r="BE1397" s="220">
        <f>IF(N1397="základní",J1397,0)</f>
        <v>0</v>
      </c>
      <c r="BF1397" s="220">
        <f>IF(N1397="snížená",J1397,0)</f>
        <v>0</v>
      </c>
      <c r="BG1397" s="220">
        <f>IF(N1397="zákl. přenesená",J1397,0)</f>
        <v>0</v>
      </c>
      <c r="BH1397" s="220">
        <f>IF(N1397="sníž. přenesená",J1397,0)</f>
        <v>0</v>
      </c>
      <c r="BI1397" s="220">
        <f>IF(N1397="nulová",J1397,0)</f>
        <v>0</v>
      </c>
      <c r="BJ1397" s="25" t="s">
        <v>80</v>
      </c>
      <c r="BK1397" s="220">
        <f>ROUND(I1397*H1397,2)</f>
        <v>0</v>
      </c>
      <c r="BL1397" s="25" t="s">
        <v>502</v>
      </c>
      <c r="BM1397" s="25" t="s">
        <v>7225</v>
      </c>
    </row>
    <row r="1398" spans="2:65" s="1" customFormat="1">
      <c r="B1398" s="42"/>
      <c r="C1398" s="64"/>
      <c r="D1398" s="227" t="s">
        <v>506</v>
      </c>
      <c r="E1398" s="64"/>
      <c r="F1398" s="274" t="s">
        <v>10008</v>
      </c>
      <c r="G1398" s="64"/>
      <c r="H1398" s="64"/>
      <c r="I1398" s="177"/>
      <c r="J1398" s="64"/>
      <c r="K1398" s="64"/>
      <c r="L1398" s="62"/>
      <c r="M1398" s="223"/>
      <c r="N1398" s="43"/>
      <c r="O1398" s="43"/>
      <c r="P1398" s="43"/>
      <c r="Q1398" s="43"/>
      <c r="R1398" s="43"/>
      <c r="S1398" s="43"/>
      <c r="T1398" s="79"/>
      <c r="AT1398" s="25" t="s">
        <v>506</v>
      </c>
      <c r="AU1398" s="25" t="s">
        <v>80</v>
      </c>
    </row>
    <row r="1399" spans="2:65" s="1" customFormat="1" ht="16.5" customHeight="1">
      <c r="B1399" s="42"/>
      <c r="C1399" s="209" t="s">
        <v>4517</v>
      </c>
      <c r="D1399" s="209" t="s">
        <v>498</v>
      </c>
      <c r="E1399" s="210" t="s">
        <v>10178</v>
      </c>
      <c r="F1399" s="211" t="s">
        <v>10179</v>
      </c>
      <c r="G1399" s="212" t="s">
        <v>9577</v>
      </c>
      <c r="H1399" s="213">
        <v>40</v>
      </c>
      <c r="I1399" s="214"/>
      <c r="J1399" s="215">
        <f>ROUND(I1399*H1399,2)</f>
        <v>0</v>
      </c>
      <c r="K1399" s="211" t="s">
        <v>23</v>
      </c>
      <c r="L1399" s="62"/>
      <c r="M1399" s="216" t="s">
        <v>23</v>
      </c>
      <c r="N1399" s="217" t="s">
        <v>44</v>
      </c>
      <c r="O1399" s="43"/>
      <c r="P1399" s="218">
        <f>O1399*H1399</f>
        <v>0</v>
      </c>
      <c r="Q1399" s="218">
        <v>3.4</v>
      </c>
      <c r="R1399" s="218">
        <f>Q1399*H1399</f>
        <v>136</v>
      </c>
      <c r="S1399" s="218">
        <v>0</v>
      </c>
      <c r="T1399" s="219">
        <f>S1399*H1399</f>
        <v>0</v>
      </c>
      <c r="AR1399" s="25" t="s">
        <v>502</v>
      </c>
      <c r="AT1399" s="25" t="s">
        <v>498</v>
      </c>
      <c r="AU1399" s="25" t="s">
        <v>80</v>
      </c>
      <c r="AY1399" s="25" t="s">
        <v>492</v>
      </c>
      <c r="BE1399" s="220">
        <f>IF(N1399="základní",J1399,0)</f>
        <v>0</v>
      </c>
      <c r="BF1399" s="220">
        <f>IF(N1399="snížená",J1399,0)</f>
        <v>0</v>
      </c>
      <c r="BG1399" s="220">
        <f>IF(N1399="zákl. přenesená",J1399,0)</f>
        <v>0</v>
      </c>
      <c r="BH1399" s="220">
        <f>IF(N1399="sníž. přenesená",J1399,0)</f>
        <v>0</v>
      </c>
      <c r="BI1399" s="220">
        <f>IF(N1399="nulová",J1399,0)</f>
        <v>0</v>
      </c>
      <c r="BJ1399" s="25" t="s">
        <v>80</v>
      </c>
      <c r="BK1399" s="220">
        <f>ROUND(I1399*H1399,2)</f>
        <v>0</v>
      </c>
      <c r="BL1399" s="25" t="s">
        <v>502</v>
      </c>
      <c r="BM1399" s="25" t="s">
        <v>7237</v>
      </c>
    </row>
    <row r="1400" spans="2:65" s="1" customFormat="1">
      <c r="B1400" s="42"/>
      <c r="C1400" s="64"/>
      <c r="D1400" s="227" t="s">
        <v>506</v>
      </c>
      <c r="E1400" s="64"/>
      <c r="F1400" s="274" t="s">
        <v>10180</v>
      </c>
      <c r="G1400" s="64"/>
      <c r="H1400" s="64"/>
      <c r="I1400" s="177"/>
      <c r="J1400" s="64"/>
      <c r="K1400" s="64"/>
      <c r="L1400" s="62"/>
      <c r="M1400" s="223"/>
      <c r="N1400" s="43"/>
      <c r="O1400" s="43"/>
      <c r="P1400" s="43"/>
      <c r="Q1400" s="43"/>
      <c r="R1400" s="43"/>
      <c r="S1400" s="43"/>
      <c r="T1400" s="79"/>
      <c r="AT1400" s="25" t="s">
        <v>506</v>
      </c>
      <c r="AU1400" s="25" t="s">
        <v>80</v>
      </c>
    </row>
    <row r="1401" spans="2:65" s="1" customFormat="1" ht="16.5" customHeight="1">
      <c r="B1401" s="42"/>
      <c r="C1401" s="209" t="s">
        <v>4522</v>
      </c>
      <c r="D1401" s="209" t="s">
        <v>498</v>
      </c>
      <c r="E1401" s="210" t="s">
        <v>10105</v>
      </c>
      <c r="F1401" s="211" t="s">
        <v>10106</v>
      </c>
      <c r="G1401" s="212" t="s">
        <v>9577</v>
      </c>
      <c r="H1401" s="213">
        <v>3</v>
      </c>
      <c r="I1401" s="214"/>
      <c r="J1401" s="215">
        <f>ROUND(I1401*H1401,2)</f>
        <v>0</v>
      </c>
      <c r="K1401" s="211" t="s">
        <v>23</v>
      </c>
      <c r="L1401" s="62"/>
      <c r="M1401" s="216" t="s">
        <v>23</v>
      </c>
      <c r="N1401" s="217" t="s">
        <v>44</v>
      </c>
      <c r="O1401" s="43"/>
      <c r="P1401" s="218">
        <f>O1401*H1401</f>
        <v>0</v>
      </c>
      <c r="Q1401" s="218">
        <v>43</v>
      </c>
      <c r="R1401" s="218">
        <f>Q1401*H1401</f>
        <v>129</v>
      </c>
      <c r="S1401" s="218">
        <v>0</v>
      </c>
      <c r="T1401" s="219">
        <f>S1401*H1401</f>
        <v>0</v>
      </c>
      <c r="AR1401" s="25" t="s">
        <v>502</v>
      </c>
      <c r="AT1401" s="25" t="s">
        <v>498</v>
      </c>
      <c r="AU1401" s="25" t="s">
        <v>80</v>
      </c>
      <c r="AY1401" s="25" t="s">
        <v>492</v>
      </c>
      <c r="BE1401" s="220">
        <f>IF(N1401="základní",J1401,0)</f>
        <v>0</v>
      </c>
      <c r="BF1401" s="220">
        <f>IF(N1401="snížená",J1401,0)</f>
        <v>0</v>
      </c>
      <c r="BG1401" s="220">
        <f>IF(N1401="zákl. přenesená",J1401,0)</f>
        <v>0</v>
      </c>
      <c r="BH1401" s="220">
        <f>IF(N1401="sníž. přenesená",J1401,0)</f>
        <v>0</v>
      </c>
      <c r="BI1401" s="220">
        <f>IF(N1401="nulová",J1401,0)</f>
        <v>0</v>
      </c>
      <c r="BJ1401" s="25" t="s">
        <v>80</v>
      </c>
      <c r="BK1401" s="220">
        <f>ROUND(I1401*H1401,2)</f>
        <v>0</v>
      </c>
      <c r="BL1401" s="25" t="s">
        <v>502</v>
      </c>
      <c r="BM1401" s="25" t="s">
        <v>7250</v>
      </c>
    </row>
    <row r="1402" spans="2:65" s="1" customFormat="1">
      <c r="B1402" s="42"/>
      <c r="C1402" s="64"/>
      <c r="D1402" s="227" t="s">
        <v>506</v>
      </c>
      <c r="E1402" s="64"/>
      <c r="F1402" s="274" t="s">
        <v>10106</v>
      </c>
      <c r="G1402" s="64"/>
      <c r="H1402" s="64"/>
      <c r="I1402" s="177"/>
      <c r="J1402" s="64"/>
      <c r="K1402" s="64"/>
      <c r="L1402" s="62"/>
      <c r="M1402" s="223"/>
      <c r="N1402" s="43"/>
      <c r="O1402" s="43"/>
      <c r="P1402" s="43"/>
      <c r="Q1402" s="43"/>
      <c r="R1402" s="43"/>
      <c r="S1402" s="43"/>
      <c r="T1402" s="79"/>
      <c r="AT1402" s="25" t="s">
        <v>506</v>
      </c>
      <c r="AU1402" s="25" t="s">
        <v>80</v>
      </c>
    </row>
    <row r="1403" spans="2:65" s="1" customFormat="1" ht="16.5" customHeight="1">
      <c r="B1403" s="42"/>
      <c r="C1403" s="209" t="s">
        <v>4527</v>
      </c>
      <c r="D1403" s="209" t="s">
        <v>498</v>
      </c>
      <c r="E1403" s="210" t="s">
        <v>9888</v>
      </c>
      <c r="F1403" s="211" t="s">
        <v>9889</v>
      </c>
      <c r="G1403" s="212" t="s">
        <v>9577</v>
      </c>
      <c r="H1403" s="213">
        <v>76</v>
      </c>
      <c r="I1403" s="214"/>
      <c r="J1403" s="215">
        <f>ROUND(I1403*H1403,2)</f>
        <v>0</v>
      </c>
      <c r="K1403" s="211" t="s">
        <v>23</v>
      </c>
      <c r="L1403" s="62"/>
      <c r="M1403" s="216" t="s">
        <v>23</v>
      </c>
      <c r="N1403" s="217" t="s">
        <v>44</v>
      </c>
      <c r="O1403" s="43"/>
      <c r="P1403" s="218">
        <f>O1403*H1403</f>
        <v>0</v>
      </c>
      <c r="Q1403" s="218">
        <v>17</v>
      </c>
      <c r="R1403" s="218">
        <f>Q1403*H1403</f>
        <v>1292</v>
      </c>
      <c r="S1403" s="218">
        <v>0</v>
      </c>
      <c r="T1403" s="219">
        <f>S1403*H1403</f>
        <v>0</v>
      </c>
      <c r="AR1403" s="25" t="s">
        <v>502</v>
      </c>
      <c r="AT1403" s="25" t="s">
        <v>498</v>
      </c>
      <c r="AU1403" s="25" t="s">
        <v>80</v>
      </c>
      <c r="AY1403" s="25" t="s">
        <v>492</v>
      </c>
      <c r="BE1403" s="220">
        <f>IF(N1403="základní",J1403,0)</f>
        <v>0</v>
      </c>
      <c r="BF1403" s="220">
        <f>IF(N1403="snížená",J1403,0)</f>
        <v>0</v>
      </c>
      <c r="BG1403" s="220">
        <f>IF(N1403="zákl. přenesená",J1403,0)</f>
        <v>0</v>
      </c>
      <c r="BH1403" s="220">
        <f>IF(N1403="sníž. přenesená",J1403,0)</f>
        <v>0</v>
      </c>
      <c r="BI1403" s="220">
        <f>IF(N1403="nulová",J1403,0)</f>
        <v>0</v>
      </c>
      <c r="BJ1403" s="25" t="s">
        <v>80</v>
      </c>
      <c r="BK1403" s="220">
        <f>ROUND(I1403*H1403,2)</f>
        <v>0</v>
      </c>
      <c r="BL1403" s="25" t="s">
        <v>502</v>
      </c>
      <c r="BM1403" s="25" t="s">
        <v>7257</v>
      </c>
    </row>
    <row r="1404" spans="2:65" s="1" customFormat="1">
      <c r="B1404" s="42"/>
      <c r="C1404" s="64"/>
      <c r="D1404" s="227" t="s">
        <v>506</v>
      </c>
      <c r="E1404" s="64"/>
      <c r="F1404" s="274" t="s">
        <v>9889</v>
      </c>
      <c r="G1404" s="64"/>
      <c r="H1404" s="64"/>
      <c r="I1404" s="177"/>
      <c r="J1404" s="64"/>
      <c r="K1404" s="64"/>
      <c r="L1404" s="62"/>
      <c r="M1404" s="223"/>
      <c r="N1404" s="43"/>
      <c r="O1404" s="43"/>
      <c r="P1404" s="43"/>
      <c r="Q1404" s="43"/>
      <c r="R1404" s="43"/>
      <c r="S1404" s="43"/>
      <c r="T1404" s="79"/>
      <c r="AT1404" s="25" t="s">
        <v>506</v>
      </c>
      <c r="AU1404" s="25" t="s">
        <v>80</v>
      </c>
    </row>
    <row r="1405" spans="2:65" s="1" customFormat="1" ht="16.5" customHeight="1">
      <c r="B1405" s="42"/>
      <c r="C1405" s="209" t="s">
        <v>4532</v>
      </c>
      <c r="D1405" s="209" t="s">
        <v>498</v>
      </c>
      <c r="E1405" s="210" t="s">
        <v>10143</v>
      </c>
      <c r="F1405" s="211" t="s">
        <v>9839</v>
      </c>
      <c r="G1405" s="212" t="s">
        <v>9577</v>
      </c>
      <c r="H1405" s="213">
        <v>47</v>
      </c>
      <c r="I1405" s="214"/>
      <c r="J1405" s="215">
        <f>ROUND(I1405*H1405,2)</f>
        <v>0</v>
      </c>
      <c r="K1405" s="211" t="s">
        <v>23</v>
      </c>
      <c r="L1405" s="62"/>
      <c r="M1405" s="216" t="s">
        <v>23</v>
      </c>
      <c r="N1405" s="217" t="s">
        <v>44</v>
      </c>
      <c r="O1405" s="43"/>
      <c r="P1405" s="218">
        <f>O1405*H1405</f>
        <v>0</v>
      </c>
      <c r="Q1405" s="218">
        <v>14</v>
      </c>
      <c r="R1405" s="218">
        <f>Q1405*H1405</f>
        <v>658</v>
      </c>
      <c r="S1405" s="218">
        <v>0</v>
      </c>
      <c r="T1405" s="219">
        <f>S1405*H1405</f>
        <v>0</v>
      </c>
      <c r="AR1405" s="25" t="s">
        <v>502</v>
      </c>
      <c r="AT1405" s="25" t="s">
        <v>498</v>
      </c>
      <c r="AU1405" s="25" t="s">
        <v>80</v>
      </c>
      <c r="AY1405" s="25" t="s">
        <v>492</v>
      </c>
      <c r="BE1405" s="220">
        <f>IF(N1405="základní",J1405,0)</f>
        <v>0</v>
      </c>
      <c r="BF1405" s="220">
        <f>IF(N1405="snížená",J1405,0)</f>
        <v>0</v>
      </c>
      <c r="BG1405" s="220">
        <f>IF(N1405="zákl. přenesená",J1405,0)</f>
        <v>0</v>
      </c>
      <c r="BH1405" s="220">
        <f>IF(N1405="sníž. přenesená",J1405,0)</f>
        <v>0</v>
      </c>
      <c r="BI1405" s="220">
        <f>IF(N1405="nulová",J1405,0)</f>
        <v>0</v>
      </c>
      <c r="BJ1405" s="25" t="s">
        <v>80</v>
      </c>
      <c r="BK1405" s="220">
        <f>ROUND(I1405*H1405,2)</f>
        <v>0</v>
      </c>
      <c r="BL1405" s="25" t="s">
        <v>502</v>
      </c>
      <c r="BM1405" s="25" t="s">
        <v>7267</v>
      </c>
    </row>
    <row r="1406" spans="2:65" s="1" customFormat="1">
      <c r="B1406" s="42"/>
      <c r="C1406" s="64"/>
      <c r="D1406" s="227" t="s">
        <v>506</v>
      </c>
      <c r="E1406" s="64"/>
      <c r="F1406" s="274" t="s">
        <v>9839</v>
      </c>
      <c r="G1406" s="64"/>
      <c r="H1406" s="64"/>
      <c r="I1406" s="177"/>
      <c r="J1406" s="64"/>
      <c r="K1406" s="64"/>
      <c r="L1406" s="62"/>
      <c r="M1406" s="223"/>
      <c r="N1406" s="43"/>
      <c r="O1406" s="43"/>
      <c r="P1406" s="43"/>
      <c r="Q1406" s="43"/>
      <c r="R1406" s="43"/>
      <c r="S1406" s="43"/>
      <c r="T1406" s="79"/>
      <c r="AT1406" s="25" t="s">
        <v>506</v>
      </c>
      <c r="AU1406" s="25" t="s">
        <v>80</v>
      </c>
    </row>
    <row r="1407" spans="2:65" s="1" customFormat="1" ht="16.5" customHeight="1">
      <c r="B1407" s="42"/>
      <c r="C1407" s="209" t="s">
        <v>4537</v>
      </c>
      <c r="D1407" s="209" t="s">
        <v>498</v>
      </c>
      <c r="E1407" s="210" t="s">
        <v>10009</v>
      </c>
      <c r="F1407" s="211" t="s">
        <v>10010</v>
      </c>
      <c r="G1407" s="212" t="s">
        <v>9577</v>
      </c>
      <c r="H1407" s="213">
        <v>9</v>
      </c>
      <c r="I1407" s="214"/>
      <c r="J1407" s="215">
        <f>ROUND(I1407*H1407,2)</f>
        <v>0</v>
      </c>
      <c r="K1407" s="211" t="s">
        <v>23</v>
      </c>
      <c r="L1407" s="62"/>
      <c r="M1407" s="216" t="s">
        <v>23</v>
      </c>
      <c r="N1407" s="217" t="s">
        <v>44</v>
      </c>
      <c r="O1407" s="43"/>
      <c r="P1407" s="218">
        <f>O1407*H1407</f>
        <v>0</v>
      </c>
      <c r="Q1407" s="218">
        <v>9.0909090909090899</v>
      </c>
      <c r="R1407" s="218">
        <f>Q1407*H1407</f>
        <v>81.818181818181813</v>
      </c>
      <c r="S1407" s="218">
        <v>0</v>
      </c>
      <c r="T1407" s="219">
        <f>S1407*H1407</f>
        <v>0</v>
      </c>
      <c r="AR1407" s="25" t="s">
        <v>502</v>
      </c>
      <c r="AT1407" s="25" t="s">
        <v>498</v>
      </c>
      <c r="AU1407" s="25" t="s">
        <v>80</v>
      </c>
      <c r="AY1407" s="25" t="s">
        <v>492</v>
      </c>
      <c r="BE1407" s="220">
        <f>IF(N1407="základní",J1407,0)</f>
        <v>0</v>
      </c>
      <c r="BF1407" s="220">
        <f>IF(N1407="snížená",J1407,0)</f>
        <v>0</v>
      </c>
      <c r="BG1407" s="220">
        <f>IF(N1407="zákl. přenesená",J1407,0)</f>
        <v>0</v>
      </c>
      <c r="BH1407" s="220">
        <f>IF(N1407="sníž. přenesená",J1407,0)</f>
        <v>0</v>
      </c>
      <c r="BI1407" s="220">
        <f>IF(N1407="nulová",J1407,0)</f>
        <v>0</v>
      </c>
      <c r="BJ1407" s="25" t="s">
        <v>80</v>
      </c>
      <c r="BK1407" s="220">
        <f>ROUND(I1407*H1407,2)</f>
        <v>0</v>
      </c>
      <c r="BL1407" s="25" t="s">
        <v>502</v>
      </c>
      <c r="BM1407" s="25" t="s">
        <v>7285</v>
      </c>
    </row>
    <row r="1408" spans="2:65" s="1" customFormat="1">
      <c r="B1408" s="42"/>
      <c r="C1408" s="64"/>
      <c r="D1408" s="221" t="s">
        <v>506</v>
      </c>
      <c r="E1408" s="64"/>
      <c r="F1408" s="222" t="s">
        <v>10010</v>
      </c>
      <c r="G1408" s="64"/>
      <c r="H1408" s="64"/>
      <c r="I1408" s="177"/>
      <c r="J1408" s="64"/>
      <c r="K1408" s="64"/>
      <c r="L1408" s="62"/>
      <c r="M1408" s="223"/>
      <c r="N1408" s="43"/>
      <c r="O1408" s="43"/>
      <c r="P1408" s="43"/>
      <c r="Q1408" s="43"/>
      <c r="R1408" s="43"/>
      <c r="S1408" s="43"/>
      <c r="T1408" s="79"/>
      <c r="AT1408" s="25" t="s">
        <v>506</v>
      </c>
      <c r="AU1408" s="25" t="s">
        <v>80</v>
      </c>
    </row>
    <row r="1409" spans="2:65" s="11" customFormat="1" ht="37.35" customHeight="1">
      <c r="B1409" s="192"/>
      <c r="C1409" s="193"/>
      <c r="D1409" s="206" t="s">
        <v>72</v>
      </c>
      <c r="E1409" s="290" t="s">
        <v>4965</v>
      </c>
      <c r="F1409" s="290" t="s">
        <v>10181</v>
      </c>
      <c r="G1409" s="193"/>
      <c r="H1409" s="193"/>
      <c r="I1409" s="196"/>
      <c r="J1409" s="291">
        <f>BK1409</f>
        <v>0</v>
      </c>
      <c r="K1409" s="193"/>
      <c r="L1409" s="198"/>
      <c r="M1409" s="199"/>
      <c r="N1409" s="200"/>
      <c r="O1409" s="200"/>
      <c r="P1409" s="201">
        <f>SUM(P1410:P1441)</f>
        <v>0</v>
      </c>
      <c r="Q1409" s="200"/>
      <c r="R1409" s="201">
        <f>SUM(R1410:R1441)</f>
        <v>2560.2363636363639</v>
      </c>
      <c r="S1409" s="200"/>
      <c r="T1409" s="202">
        <f>SUM(T1410:T1441)</f>
        <v>0</v>
      </c>
      <c r="AR1409" s="203" t="s">
        <v>80</v>
      </c>
      <c r="AT1409" s="204" t="s">
        <v>72</v>
      </c>
      <c r="AU1409" s="204" t="s">
        <v>73</v>
      </c>
      <c r="AY1409" s="203" t="s">
        <v>492</v>
      </c>
      <c r="BK1409" s="205">
        <f>SUM(BK1410:BK1441)</f>
        <v>0</v>
      </c>
    </row>
    <row r="1410" spans="2:65" s="1" customFormat="1" ht="16.5" customHeight="1">
      <c r="B1410" s="42"/>
      <c r="C1410" s="209" t="s">
        <v>4542</v>
      </c>
      <c r="D1410" s="209" t="s">
        <v>498</v>
      </c>
      <c r="E1410" s="210" t="s">
        <v>10182</v>
      </c>
      <c r="F1410" s="211" t="s">
        <v>9562</v>
      </c>
      <c r="G1410" s="212" t="s">
        <v>2537</v>
      </c>
      <c r="H1410" s="213">
        <v>1</v>
      </c>
      <c r="I1410" s="214"/>
      <c r="J1410" s="215">
        <f>ROUND(I1410*H1410,2)</f>
        <v>0</v>
      </c>
      <c r="K1410" s="211" t="s">
        <v>23</v>
      </c>
      <c r="L1410" s="62"/>
      <c r="M1410" s="216" t="s">
        <v>23</v>
      </c>
      <c r="N1410" s="217" t="s">
        <v>44</v>
      </c>
      <c r="O1410" s="43"/>
      <c r="P1410" s="218">
        <f>O1410*H1410</f>
        <v>0</v>
      </c>
      <c r="Q1410" s="218">
        <v>1114</v>
      </c>
      <c r="R1410" s="218">
        <f>Q1410*H1410</f>
        <v>1114</v>
      </c>
      <c r="S1410" s="218">
        <v>0</v>
      </c>
      <c r="T1410" s="219">
        <f>S1410*H1410</f>
        <v>0</v>
      </c>
      <c r="AR1410" s="25" t="s">
        <v>502</v>
      </c>
      <c r="AT1410" s="25" t="s">
        <v>498</v>
      </c>
      <c r="AU1410" s="25" t="s">
        <v>80</v>
      </c>
      <c r="AY1410" s="25" t="s">
        <v>492</v>
      </c>
      <c r="BE1410" s="220">
        <f>IF(N1410="základní",J1410,0)</f>
        <v>0</v>
      </c>
      <c r="BF1410" s="220">
        <f>IF(N1410="snížená",J1410,0)</f>
        <v>0</v>
      </c>
      <c r="BG1410" s="220">
        <f>IF(N1410="zákl. přenesená",J1410,0)</f>
        <v>0</v>
      </c>
      <c r="BH1410" s="220">
        <f>IF(N1410="sníž. přenesená",J1410,0)</f>
        <v>0</v>
      </c>
      <c r="BI1410" s="220">
        <f>IF(N1410="nulová",J1410,0)</f>
        <v>0</v>
      </c>
      <c r="BJ1410" s="25" t="s">
        <v>80</v>
      </c>
      <c r="BK1410" s="220">
        <f>ROUND(I1410*H1410,2)</f>
        <v>0</v>
      </c>
      <c r="BL1410" s="25" t="s">
        <v>502</v>
      </c>
      <c r="BM1410" s="25" t="s">
        <v>7310</v>
      </c>
    </row>
    <row r="1411" spans="2:65" s="1" customFormat="1">
      <c r="B1411" s="42"/>
      <c r="C1411" s="64"/>
      <c r="D1411" s="221" t="s">
        <v>506</v>
      </c>
      <c r="E1411" s="64"/>
      <c r="F1411" s="222" t="s">
        <v>9562</v>
      </c>
      <c r="G1411" s="64"/>
      <c r="H1411" s="64"/>
      <c r="I1411" s="177"/>
      <c r="J1411" s="64"/>
      <c r="K1411" s="64"/>
      <c r="L1411" s="62"/>
      <c r="M1411" s="223"/>
      <c r="N1411" s="43"/>
      <c r="O1411" s="43"/>
      <c r="P1411" s="43"/>
      <c r="Q1411" s="43"/>
      <c r="R1411" s="43"/>
      <c r="S1411" s="43"/>
      <c r="T1411" s="79"/>
      <c r="AT1411" s="25" t="s">
        <v>506</v>
      </c>
      <c r="AU1411" s="25" t="s">
        <v>80</v>
      </c>
    </row>
    <row r="1412" spans="2:65" s="1" customFormat="1" ht="24">
      <c r="B1412" s="42"/>
      <c r="C1412" s="64"/>
      <c r="D1412" s="227" t="s">
        <v>2254</v>
      </c>
      <c r="E1412" s="64"/>
      <c r="F1412" s="273" t="s">
        <v>9563</v>
      </c>
      <c r="G1412" s="64"/>
      <c r="H1412" s="64"/>
      <c r="I1412" s="177"/>
      <c r="J1412" s="64"/>
      <c r="K1412" s="64"/>
      <c r="L1412" s="62"/>
      <c r="M1412" s="223"/>
      <c r="N1412" s="43"/>
      <c r="O1412" s="43"/>
      <c r="P1412" s="43"/>
      <c r="Q1412" s="43"/>
      <c r="R1412" s="43"/>
      <c r="S1412" s="43"/>
      <c r="T1412" s="79"/>
      <c r="AT1412" s="25" t="s">
        <v>2254</v>
      </c>
      <c r="AU1412" s="25" t="s">
        <v>80</v>
      </c>
    </row>
    <row r="1413" spans="2:65" s="1" customFormat="1" ht="16.5" customHeight="1">
      <c r="B1413" s="42"/>
      <c r="C1413" s="209" t="s">
        <v>4547</v>
      </c>
      <c r="D1413" s="209" t="s">
        <v>498</v>
      </c>
      <c r="E1413" s="210" t="s">
        <v>9950</v>
      </c>
      <c r="F1413" s="211" t="s">
        <v>9768</v>
      </c>
      <c r="G1413" s="212" t="s">
        <v>2537</v>
      </c>
      <c r="H1413" s="213">
        <v>2</v>
      </c>
      <c r="I1413" s="214"/>
      <c r="J1413" s="215">
        <f>ROUND(I1413*H1413,2)</f>
        <v>0</v>
      </c>
      <c r="K1413" s="211" t="s">
        <v>23</v>
      </c>
      <c r="L1413" s="62"/>
      <c r="M1413" s="216" t="s">
        <v>23</v>
      </c>
      <c r="N1413" s="217" t="s">
        <v>44</v>
      </c>
      <c r="O1413" s="43"/>
      <c r="P1413" s="218">
        <f>O1413*H1413</f>
        <v>0</v>
      </c>
      <c r="Q1413" s="218">
        <v>56.1</v>
      </c>
      <c r="R1413" s="218">
        <f>Q1413*H1413</f>
        <v>112.2</v>
      </c>
      <c r="S1413" s="218">
        <v>0</v>
      </c>
      <c r="T1413" s="219">
        <f>S1413*H1413</f>
        <v>0</v>
      </c>
      <c r="AR1413" s="25" t="s">
        <v>502</v>
      </c>
      <c r="AT1413" s="25" t="s">
        <v>498</v>
      </c>
      <c r="AU1413" s="25" t="s">
        <v>80</v>
      </c>
      <c r="AY1413" s="25" t="s">
        <v>492</v>
      </c>
      <c r="BE1413" s="220">
        <f>IF(N1413="základní",J1413,0)</f>
        <v>0</v>
      </c>
      <c r="BF1413" s="220">
        <f>IF(N1413="snížená",J1413,0)</f>
        <v>0</v>
      </c>
      <c r="BG1413" s="220">
        <f>IF(N1413="zákl. přenesená",J1413,0)</f>
        <v>0</v>
      </c>
      <c r="BH1413" s="220">
        <f>IF(N1413="sníž. přenesená",J1413,0)</f>
        <v>0</v>
      </c>
      <c r="BI1413" s="220">
        <f>IF(N1413="nulová",J1413,0)</f>
        <v>0</v>
      </c>
      <c r="BJ1413" s="25" t="s">
        <v>80</v>
      </c>
      <c r="BK1413" s="220">
        <f>ROUND(I1413*H1413,2)</f>
        <v>0</v>
      </c>
      <c r="BL1413" s="25" t="s">
        <v>502</v>
      </c>
      <c r="BM1413" s="25" t="s">
        <v>7321</v>
      </c>
    </row>
    <row r="1414" spans="2:65" s="1" customFormat="1">
      <c r="B1414" s="42"/>
      <c r="C1414" s="64"/>
      <c r="D1414" s="221" t="s">
        <v>506</v>
      </c>
      <c r="E1414" s="64"/>
      <c r="F1414" s="222" t="s">
        <v>9768</v>
      </c>
      <c r="G1414" s="64"/>
      <c r="H1414" s="64"/>
      <c r="I1414" s="177"/>
      <c r="J1414" s="64"/>
      <c r="K1414" s="64"/>
      <c r="L1414" s="62"/>
      <c r="M1414" s="223"/>
      <c r="N1414" s="43"/>
      <c r="O1414" s="43"/>
      <c r="P1414" s="43"/>
      <c r="Q1414" s="43"/>
      <c r="R1414" s="43"/>
      <c r="S1414" s="43"/>
      <c r="T1414" s="79"/>
      <c r="AT1414" s="25" t="s">
        <v>506</v>
      </c>
      <c r="AU1414" s="25" t="s">
        <v>80</v>
      </c>
    </row>
    <row r="1415" spans="2:65" s="1" customFormat="1" ht="36">
      <c r="B1415" s="42"/>
      <c r="C1415" s="64"/>
      <c r="D1415" s="227" t="s">
        <v>2254</v>
      </c>
      <c r="E1415" s="64"/>
      <c r="F1415" s="273" t="s">
        <v>9951</v>
      </c>
      <c r="G1415" s="64"/>
      <c r="H1415" s="64"/>
      <c r="I1415" s="177"/>
      <c r="J1415" s="64"/>
      <c r="K1415" s="64"/>
      <c r="L1415" s="62"/>
      <c r="M1415" s="223"/>
      <c r="N1415" s="43"/>
      <c r="O1415" s="43"/>
      <c r="P1415" s="43"/>
      <c r="Q1415" s="43"/>
      <c r="R1415" s="43"/>
      <c r="S1415" s="43"/>
      <c r="T1415" s="79"/>
      <c r="AT1415" s="25" t="s">
        <v>2254</v>
      </c>
      <c r="AU1415" s="25" t="s">
        <v>80</v>
      </c>
    </row>
    <row r="1416" spans="2:65" s="1" customFormat="1" ht="16.5" customHeight="1">
      <c r="B1416" s="42"/>
      <c r="C1416" s="209" t="s">
        <v>4552</v>
      </c>
      <c r="D1416" s="209" t="s">
        <v>498</v>
      </c>
      <c r="E1416" s="210" t="s">
        <v>9770</v>
      </c>
      <c r="F1416" s="211" t="s">
        <v>9771</v>
      </c>
      <c r="G1416" s="212" t="s">
        <v>2537</v>
      </c>
      <c r="H1416" s="213">
        <v>2</v>
      </c>
      <c r="I1416" s="214"/>
      <c r="J1416" s="215">
        <f>ROUND(I1416*H1416,2)</f>
        <v>0</v>
      </c>
      <c r="K1416" s="211" t="s">
        <v>23</v>
      </c>
      <c r="L1416" s="62"/>
      <c r="M1416" s="216" t="s">
        <v>23</v>
      </c>
      <c r="N1416" s="217" t="s">
        <v>44</v>
      </c>
      <c r="O1416" s="43"/>
      <c r="P1416" s="218">
        <f>O1416*H1416</f>
        <v>0</v>
      </c>
      <c r="Q1416" s="218">
        <v>0</v>
      </c>
      <c r="R1416" s="218">
        <f>Q1416*H1416</f>
        <v>0</v>
      </c>
      <c r="S1416" s="218">
        <v>0</v>
      </c>
      <c r="T1416" s="219">
        <f>S1416*H1416</f>
        <v>0</v>
      </c>
      <c r="AR1416" s="25" t="s">
        <v>502</v>
      </c>
      <c r="AT1416" s="25" t="s">
        <v>498</v>
      </c>
      <c r="AU1416" s="25" t="s">
        <v>80</v>
      </c>
      <c r="AY1416" s="25" t="s">
        <v>492</v>
      </c>
      <c r="BE1416" s="220">
        <f>IF(N1416="základní",J1416,0)</f>
        <v>0</v>
      </c>
      <c r="BF1416" s="220">
        <f>IF(N1416="snížená",J1416,0)</f>
        <v>0</v>
      </c>
      <c r="BG1416" s="220">
        <f>IF(N1416="zákl. přenesená",J1416,0)</f>
        <v>0</v>
      </c>
      <c r="BH1416" s="220">
        <f>IF(N1416="sníž. přenesená",J1416,0)</f>
        <v>0</v>
      </c>
      <c r="BI1416" s="220">
        <f>IF(N1416="nulová",J1416,0)</f>
        <v>0</v>
      </c>
      <c r="BJ1416" s="25" t="s">
        <v>80</v>
      </c>
      <c r="BK1416" s="220">
        <f>ROUND(I1416*H1416,2)</f>
        <v>0</v>
      </c>
      <c r="BL1416" s="25" t="s">
        <v>502</v>
      </c>
      <c r="BM1416" s="25" t="s">
        <v>7331</v>
      </c>
    </row>
    <row r="1417" spans="2:65" s="1" customFormat="1">
      <c r="B1417" s="42"/>
      <c r="C1417" s="64"/>
      <c r="D1417" s="221" t="s">
        <v>506</v>
      </c>
      <c r="E1417" s="64"/>
      <c r="F1417" s="222" t="s">
        <v>9771</v>
      </c>
      <c r="G1417" s="64"/>
      <c r="H1417" s="64"/>
      <c r="I1417" s="177"/>
      <c r="J1417" s="64"/>
      <c r="K1417" s="64"/>
      <c r="L1417" s="62"/>
      <c r="M1417" s="223"/>
      <c r="N1417" s="43"/>
      <c r="O1417" s="43"/>
      <c r="P1417" s="43"/>
      <c r="Q1417" s="43"/>
      <c r="R1417" s="43"/>
      <c r="S1417" s="43"/>
      <c r="T1417" s="79"/>
      <c r="AT1417" s="25" t="s">
        <v>506</v>
      </c>
      <c r="AU1417" s="25" t="s">
        <v>80</v>
      </c>
    </row>
    <row r="1418" spans="2:65" s="1" customFormat="1" ht="24">
      <c r="B1418" s="42"/>
      <c r="C1418" s="64"/>
      <c r="D1418" s="227" t="s">
        <v>2254</v>
      </c>
      <c r="E1418" s="64"/>
      <c r="F1418" s="273" t="s">
        <v>9772</v>
      </c>
      <c r="G1418" s="64"/>
      <c r="H1418" s="64"/>
      <c r="I1418" s="177"/>
      <c r="J1418" s="64"/>
      <c r="K1418" s="64"/>
      <c r="L1418" s="62"/>
      <c r="M1418" s="223"/>
      <c r="N1418" s="43"/>
      <c r="O1418" s="43"/>
      <c r="P1418" s="43"/>
      <c r="Q1418" s="43"/>
      <c r="R1418" s="43"/>
      <c r="S1418" s="43"/>
      <c r="T1418" s="79"/>
      <c r="AT1418" s="25" t="s">
        <v>2254</v>
      </c>
      <c r="AU1418" s="25" t="s">
        <v>80</v>
      </c>
    </row>
    <row r="1419" spans="2:65" s="1" customFormat="1" ht="16.5" customHeight="1">
      <c r="B1419" s="42"/>
      <c r="C1419" s="209" t="s">
        <v>4557</v>
      </c>
      <c r="D1419" s="209" t="s">
        <v>498</v>
      </c>
      <c r="E1419" s="210" t="s">
        <v>9773</v>
      </c>
      <c r="F1419" s="211" t="s">
        <v>9774</v>
      </c>
      <c r="G1419" s="212" t="s">
        <v>9577</v>
      </c>
      <c r="H1419" s="213">
        <v>12</v>
      </c>
      <c r="I1419" s="214"/>
      <c r="J1419" s="215">
        <f>ROUND(I1419*H1419,2)</f>
        <v>0</v>
      </c>
      <c r="K1419" s="211" t="s">
        <v>23</v>
      </c>
      <c r="L1419" s="62"/>
      <c r="M1419" s="216" t="s">
        <v>23</v>
      </c>
      <c r="N1419" s="217" t="s">
        <v>44</v>
      </c>
      <c r="O1419" s="43"/>
      <c r="P1419" s="218">
        <f>O1419*H1419</f>
        <v>0</v>
      </c>
      <c r="Q1419" s="218">
        <v>1</v>
      </c>
      <c r="R1419" s="218">
        <f>Q1419*H1419</f>
        <v>12</v>
      </c>
      <c r="S1419" s="218">
        <v>0</v>
      </c>
      <c r="T1419" s="219">
        <f>S1419*H1419</f>
        <v>0</v>
      </c>
      <c r="AR1419" s="25" t="s">
        <v>502</v>
      </c>
      <c r="AT1419" s="25" t="s">
        <v>498</v>
      </c>
      <c r="AU1419" s="25" t="s">
        <v>80</v>
      </c>
      <c r="AY1419" s="25" t="s">
        <v>492</v>
      </c>
      <c r="BE1419" s="220">
        <f>IF(N1419="základní",J1419,0)</f>
        <v>0</v>
      </c>
      <c r="BF1419" s="220">
        <f>IF(N1419="snížená",J1419,0)</f>
        <v>0</v>
      </c>
      <c r="BG1419" s="220">
        <f>IF(N1419="zákl. přenesená",J1419,0)</f>
        <v>0</v>
      </c>
      <c r="BH1419" s="220">
        <f>IF(N1419="sníž. přenesená",J1419,0)</f>
        <v>0</v>
      </c>
      <c r="BI1419" s="220">
        <f>IF(N1419="nulová",J1419,0)</f>
        <v>0</v>
      </c>
      <c r="BJ1419" s="25" t="s">
        <v>80</v>
      </c>
      <c r="BK1419" s="220">
        <f>ROUND(I1419*H1419,2)</f>
        <v>0</v>
      </c>
      <c r="BL1419" s="25" t="s">
        <v>502</v>
      </c>
      <c r="BM1419" s="25" t="s">
        <v>7342</v>
      </c>
    </row>
    <row r="1420" spans="2:65" s="1" customFormat="1">
      <c r="B1420" s="42"/>
      <c r="C1420" s="64"/>
      <c r="D1420" s="227" t="s">
        <v>506</v>
      </c>
      <c r="E1420" s="64"/>
      <c r="F1420" s="274" t="s">
        <v>9774</v>
      </c>
      <c r="G1420" s="64"/>
      <c r="H1420" s="64"/>
      <c r="I1420" s="177"/>
      <c r="J1420" s="64"/>
      <c r="K1420" s="64"/>
      <c r="L1420" s="62"/>
      <c r="M1420" s="223"/>
      <c r="N1420" s="43"/>
      <c r="O1420" s="43"/>
      <c r="P1420" s="43"/>
      <c r="Q1420" s="43"/>
      <c r="R1420" s="43"/>
      <c r="S1420" s="43"/>
      <c r="T1420" s="79"/>
      <c r="AT1420" s="25" t="s">
        <v>506</v>
      </c>
      <c r="AU1420" s="25" t="s">
        <v>80</v>
      </c>
    </row>
    <row r="1421" spans="2:65" s="1" customFormat="1" ht="25.5" customHeight="1">
      <c r="B1421" s="42"/>
      <c r="C1421" s="209" t="s">
        <v>4562</v>
      </c>
      <c r="D1421" s="209" t="s">
        <v>498</v>
      </c>
      <c r="E1421" s="210" t="s">
        <v>10044</v>
      </c>
      <c r="F1421" s="211" t="s">
        <v>9994</v>
      </c>
      <c r="G1421" s="212" t="s">
        <v>2537</v>
      </c>
      <c r="H1421" s="213">
        <v>4</v>
      </c>
      <c r="I1421" s="214"/>
      <c r="J1421" s="215">
        <f>ROUND(I1421*H1421,2)</f>
        <v>0</v>
      </c>
      <c r="K1421" s="211" t="s">
        <v>23</v>
      </c>
      <c r="L1421" s="62"/>
      <c r="M1421" s="216" t="s">
        <v>23</v>
      </c>
      <c r="N1421" s="217" t="s">
        <v>44</v>
      </c>
      <c r="O1421" s="43"/>
      <c r="P1421" s="218">
        <f>O1421*H1421</f>
        <v>0</v>
      </c>
      <c r="Q1421" s="218">
        <v>17</v>
      </c>
      <c r="R1421" s="218">
        <f>Q1421*H1421</f>
        <v>68</v>
      </c>
      <c r="S1421" s="218">
        <v>0</v>
      </c>
      <c r="T1421" s="219">
        <f>S1421*H1421</f>
        <v>0</v>
      </c>
      <c r="AR1421" s="25" t="s">
        <v>502</v>
      </c>
      <c r="AT1421" s="25" t="s">
        <v>498</v>
      </c>
      <c r="AU1421" s="25" t="s">
        <v>80</v>
      </c>
      <c r="AY1421" s="25" t="s">
        <v>492</v>
      </c>
      <c r="BE1421" s="220">
        <f>IF(N1421="základní",J1421,0)</f>
        <v>0</v>
      </c>
      <c r="BF1421" s="220">
        <f>IF(N1421="snížená",J1421,0)</f>
        <v>0</v>
      </c>
      <c r="BG1421" s="220">
        <f>IF(N1421="zákl. přenesená",J1421,0)</f>
        <v>0</v>
      </c>
      <c r="BH1421" s="220">
        <f>IF(N1421="sníž. přenesená",J1421,0)</f>
        <v>0</v>
      </c>
      <c r="BI1421" s="220">
        <f>IF(N1421="nulová",J1421,0)</f>
        <v>0</v>
      </c>
      <c r="BJ1421" s="25" t="s">
        <v>80</v>
      </c>
      <c r="BK1421" s="220">
        <f>ROUND(I1421*H1421,2)</f>
        <v>0</v>
      </c>
      <c r="BL1421" s="25" t="s">
        <v>502</v>
      </c>
      <c r="BM1421" s="25" t="s">
        <v>7352</v>
      </c>
    </row>
    <row r="1422" spans="2:65" s="1" customFormat="1" ht="24">
      <c r="B1422" s="42"/>
      <c r="C1422" s="64"/>
      <c r="D1422" s="227" t="s">
        <v>506</v>
      </c>
      <c r="E1422" s="64"/>
      <c r="F1422" s="274" t="s">
        <v>9994</v>
      </c>
      <c r="G1422" s="64"/>
      <c r="H1422" s="64"/>
      <c r="I1422" s="177"/>
      <c r="J1422" s="64"/>
      <c r="K1422" s="64"/>
      <c r="L1422" s="62"/>
      <c r="M1422" s="223"/>
      <c r="N1422" s="43"/>
      <c r="O1422" s="43"/>
      <c r="P1422" s="43"/>
      <c r="Q1422" s="43"/>
      <c r="R1422" s="43"/>
      <c r="S1422" s="43"/>
      <c r="T1422" s="79"/>
      <c r="AT1422" s="25" t="s">
        <v>506</v>
      </c>
      <c r="AU1422" s="25" t="s">
        <v>80</v>
      </c>
    </row>
    <row r="1423" spans="2:65" s="1" customFormat="1" ht="16.5" customHeight="1">
      <c r="B1423" s="42"/>
      <c r="C1423" s="209" t="s">
        <v>4567</v>
      </c>
      <c r="D1423" s="209" t="s">
        <v>498</v>
      </c>
      <c r="E1423" s="210" t="s">
        <v>9866</v>
      </c>
      <c r="F1423" s="211" t="s">
        <v>9867</v>
      </c>
      <c r="G1423" s="212" t="s">
        <v>2537</v>
      </c>
      <c r="H1423" s="213">
        <v>4</v>
      </c>
      <c r="I1423" s="214"/>
      <c r="J1423" s="215">
        <f>ROUND(I1423*H1423,2)</f>
        <v>0</v>
      </c>
      <c r="K1423" s="211" t="s">
        <v>23</v>
      </c>
      <c r="L1423" s="62"/>
      <c r="M1423" s="216" t="s">
        <v>23</v>
      </c>
      <c r="N1423" s="217" t="s">
        <v>44</v>
      </c>
      <c r="O1423" s="43"/>
      <c r="P1423" s="218">
        <f>O1423*H1423</f>
        <v>0</v>
      </c>
      <c r="Q1423" s="218">
        <v>25</v>
      </c>
      <c r="R1423" s="218">
        <f>Q1423*H1423</f>
        <v>100</v>
      </c>
      <c r="S1423" s="218">
        <v>0</v>
      </c>
      <c r="T1423" s="219">
        <f>S1423*H1423</f>
        <v>0</v>
      </c>
      <c r="AR1423" s="25" t="s">
        <v>502</v>
      </c>
      <c r="AT1423" s="25" t="s">
        <v>498</v>
      </c>
      <c r="AU1423" s="25" t="s">
        <v>80</v>
      </c>
      <c r="AY1423" s="25" t="s">
        <v>492</v>
      </c>
      <c r="BE1423" s="220">
        <f>IF(N1423="základní",J1423,0)</f>
        <v>0</v>
      </c>
      <c r="BF1423" s="220">
        <f>IF(N1423="snížená",J1423,0)</f>
        <v>0</v>
      </c>
      <c r="BG1423" s="220">
        <f>IF(N1423="zákl. přenesená",J1423,0)</f>
        <v>0</v>
      </c>
      <c r="BH1423" s="220">
        <f>IF(N1423="sníž. přenesená",J1423,0)</f>
        <v>0</v>
      </c>
      <c r="BI1423" s="220">
        <f>IF(N1423="nulová",J1423,0)</f>
        <v>0</v>
      </c>
      <c r="BJ1423" s="25" t="s">
        <v>80</v>
      </c>
      <c r="BK1423" s="220">
        <f>ROUND(I1423*H1423,2)</f>
        <v>0</v>
      </c>
      <c r="BL1423" s="25" t="s">
        <v>502</v>
      </c>
      <c r="BM1423" s="25" t="s">
        <v>7362</v>
      </c>
    </row>
    <row r="1424" spans="2:65" s="1" customFormat="1">
      <c r="B1424" s="42"/>
      <c r="C1424" s="64"/>
      <c r="D1424" s="227" t="s">
        <v>506</v>
      </c>
      <c r="E1424" s="64"/>
      <c r="F1424" s="274" t="s">
        <v>9867</v>
      </c>
      <c r="G1424" s="64"/>
      <c r="H1424" s="64"/>
      <c r="I1424" s="177"/>
      <c r="J1424" s="64"/>
      <c r="K1424" s="64"/>
      <c r="L1424" s="62"/>
      <c r="M1424" s="223"/>
      <c r="N1424" s="43"/>
      <c r="O1424" s="43"/>
      <c r="P1424" s="43"/>
      <c r="Q1424" s="43"/>
      <c r="R1424" s="43"/>
      <c r="S1424" s="43"/>
      <c r="T1424" s="79"/>
      <c r="AT1424" s="25" t="s">
        <v>506</v>
      </c>
      <c r="AU1424" s="25" t="s">
        <v>80</v>
      </c>
    </row>
    <row r="1425" spans="2:65" s="1" customFormat="1" ht="16.5" customHeight="1">
      <c r="B1425" s="42"/>
      <c r="C1425" s="209" t="s">
        <v>4572</v>
      </c>
      <c r="D1425" s="209" t="s">
        <v>498</v>
      </c>
      <c r="E1425" s="210" t="s">
        <v>10183</v>
      </c>
      <c r="F1425" s="211" t="s">
        <v>10184</v>
      </c>
      <c r="G1425" s="212" t="s">
        <v>2537</v>
      </c>
      <c r="H1425" s="213">
        <v>12</v>
      </c>
      <c r="I1425" s="214"/>
      <c r="J1425" s="215">
        <f>ROUND(I1425*H1425,2)</f>
        <v>0</v>
      </c>
      <c r="K1425" s="211" t="s">
        <v>23</v>
      </c>
      <c r="L1425" s="62"/>
      <c r="M1425" s="216" t="s">
        <v>23</v>
      </c>
      <c r="N1425" s="217" t="s">
        <v>44</v>
      </c>
      <c r="O1425" s="43"/>
      <c r="P1425" s="218">
        <f>O1425*H1425</f>
        <v>0</v>
      </c>
      <c r="Q1425" s="218">
        <v>4</v>
      </c>
      <c r="R1425" s="218">
        <f>Q1425*H1425</f>
        <v>48</v>
      </c>
      <c r="S1425" s="218">
        <v>0</v>
      </c>
      <c r="T1425" s="219">
        <f>S1425*H1425</f>
        <v>0</v>
      </c>
      <c r="AR1425" s="25" t="s">
        <v>502</v>
      </c>
      <c r="AT1425" s="25" t="s">
        <v>498</v>
      </c>
      <c r="AU1425" s="25" t="s">
        <v>80</v>
      </c>
      <c r="AY1425" s="25" t="s">
        <v>492</v>
      </c>
      <c r="BE1425" s="220">
        <f>IF(N1425="základní",J1425,0)</f>
        <v>0</v>
      </c>
      <c r="BF1425" s="220">
        <f>IF(N1425="snížená",J1425,0)</f>
        <v>0</v>
      </c>
      <c r="BG1425" s="220">
        <f>IF(N1425="zákl. přenesená",J1425,0)</f>
        <v>0</v>
      </c>
      <c r="BH1425" s="220">
        <f>IF(N1425="sníž. přenesená",J1425,0)</f>
        <v>0</v>
      </c>
      <c r="BI1425" s="220">
        <f>IF(N1425="nulová",J1425,0)</f>
        <v>0</v>
      </c>
      <c r="BJ1425" s="25" t="s">
        <v>80</v>
      </c>
      <c r="BK1425" s="220">
        <f>ROUND(I1425*H1425,2)</f>
        <v>0</v>
      </c>
      <c r="BL1425" s="25" t="s">
        <v>502</v>
      </c>
      <c r="BM1425" s="25" t="s">
        <v>7373</v>
      </c>
    </row>
    <row r="1426" spans="2:65" s="1" customFormat="1">
      <c r="B1426" s="42"/>
      <c r="C1426" s="64"/>
      <c r="D1426" s="221" t="s">
        <v>506</v>
      </c>
      <c r="E1426" s="64"/>
      <c r="F1426" s="222" t="s">
        <v>10185</v>
      </c>
      <c r="G1426" s="64"/>
      <c r="H1426" s="64"/>
      <c r="I1426" s="177"/>
      <c r="J1426" s="64"/>
      <c r="K1426" s="64"/>
      <c r="L1426" s="62"/>
      <c r="M1426" s="223"/>
      <c r="N1426" s="43"/>
      <c r="O1426" s="43"/>
      <c r="P1426" s="43"/>
      <c r="Q1426" s="43"/>
      <c r="R1426" s="43"/>
      <c r="S1426" s="43"/>
      <c r="T1426" s="79"/>
      <c r="AT1426" s="25" t="s">
        <v>506</v>
      </c>
      <c r="AU1426" s="25" t="s">
        <v>80</v>
      </c>
    </row>
    <row r="1427" spans="2:65" s="1" customFormat="1" ht="24">
      <c r="B1427" s="42"/>
      <c r="C1427" s="64"/>
      <c r="D1427" s="227" t="s">
        <v>2254</v>
      </c>
      <c r="E1427" s="64"/>
      <c r="F1427" s="273" t="s">
        <v>9800</v>
      </c>
      <c r="G1427" s="64"/>
      <c r="H1427" s="64"/>
      <c r="I1427" s="177"/>
      <c r="J1427" s="64"/>
      <c r="K1427" s="64"/>
      <c r="L1427" s="62"/>
      <c r="M1427" s="223"/>
      <c r="N1427" s="43"/>
      <c r="O1427" s="43"/>
      <c r="P1427" s="43"/>
      <c r="Q1427" s="43"/>
      <c r="R1427" s="43"/>
      <c r="S1427" s="43"/>
      <c r="T1427" s="79"/>
      <c r="AT1427" s="25" t="s">
        <v>2254</v>
      </c>
      <c r="AU1427" s="25" t="s">
        <v>80</v>
      </c>
    </row>
    <row r="1428" spans="2:65" s="1" customFormat="1" ht="16.5" customHeight="1">
      <c r="B1428" s="42"/>
      <c r="C1428" s="209" t="s">
        <v>4577</v>
      </c>
      <c r="D1428" s="209" t="s">
        <v>498</v>
      </c>
      <c r="E1428" s="210" t="s">
        <v>9626</v>
      </c>
      <c r="F1428" s="211" t="s">
        <v>9627</v>
      </c>
      <c r="G1428" s="212" t="s">
        <v>2537</v>
      </c>
      <c r="H1428" s="213">
        <v>4</v>
      </c>
      <c r="I1428" s="214"/>
      <c r="J1428" s="215">
        <f>ROUND(I1428*H1428,2)</f>
        <v>0</v>
      </c>
      <c r="K1428" s="211" t="s">
        <v>23</v>
      </c>
      <c r="L1428" s="62"/>
      <c r="M1428" s="216" t="s">
        <v>23</v>
      </c>
      <c r="N1428" s="217" t="s">
        <v>44</v>
      </c>
      <c r="O1428" s="43"/>
      <c r="P1428" s="218">
        <f>O1428*H1428</f>
        <v>0</v>
      </c>
      <c r="Q1428" s="218">
        <v>0</v>
      </c>
      <c r="R1428" s="218">
        <f>Q1428*H1428</f>
        <v>0</v>
      </c>
      <c r="S1428" s="218">
        <v>0</v>
      </c>
      <c r="T1428" s="219">
        <f>S1428*H1428</f>
        <v>0</v>
      </c>
      <c r="AR1428" s="25" t="s">
        <v>502</v>
      </c>
      <c r="AT1428" s="25" t="s">
        <v>498</v>
      </c>
      <c r="AU1428" s="25" t="s">
        <v>80</v>
      </c>
      <c r="AY1428" s="25" t="s">
        <v>492</v>
      </c>
      <c r="BE1428" s="220">
        <f>IF(N1428="základní",J1428,0)</f>
        <v>0</v>
      </c>
      <c r="BF1428" s="220">
        <f>IF(N1428="snížená",J1428,0)</f>
        <v>0</v>
      </c>
      <c r="BG1428" s="220">
        <f>IF(N1428="zákl. přenesená",J1428,0)</f>
        <v>0</v>
      </c>
      <c r="BH1428" s="220">
        <f>IF(N1428="sníž. přenesená",J1428,0)</f>
        <v>0</v>
      </c>
      <c r="BI1428" s="220">
        <f>IF(N1428="nulová",J1428,0)</f>
        <v>0</v>
      </c>
      <c r="BJ1428" s="25" t="s">
        <v>80</v>
      </c>
      <c r="BK1428" s="220">
        <f>ROUND(I1428*H1428,2)</f>
        <v>0</v>
      </c>
      <c r="BL1428" s="25" t="s">
        <v>502</v>
      </c>
      <c r="BM1428" s="25" t="s">
        <v>7382</v>
      </c>
    </row>
    <row r="1429" spans="2:65" s="1" customFormat="1">
      <c r="B1429" s="42"/>
      <c r="C1429" s="64"/>
      <c r="D1429" s="227" t="s">
        <v>506</v>
      </c>
      <c r="E1429" s="64"/>
      <c r="F1429" s="274" t="s">
        <v>9628</v>
      </c>
      <c r="G1429" s="64"/>
      <c r="H1429" s="64"/>
      <c r="I1429" s="177"/>
      <c r="J1429" s="64"/>
      <c r="K1429" s="64"/>
      <c r="L1429" s="62"/>
      <c r="M1429" s="223"/>
      <c r="N1429" s="43"/>
      <c r="O1429" s="43"/>
      <c r="P1429" s="43"/>
      <c r="Q1429" s="43"/>
      <c r="R1429" s="43"/>
      <c r="S1429" s="43"/>
      <c r="T1429" s="79"/>
      <c r="AT1429" s="25" t="s">
        <v>506</v>
      </c>
      <c r="AU1429" s="25" t="s">
        <v>80</v>
      </c>
    </row>
    <row r="1430" spans="2:65" s="1" customFormat="1" ht="16.5" customHeight="1">
      <c r="B1430" s="42"/>
      <c r="C1430" s="209" t="s">
        <v>4582</v>
      </c>
      <c r="D1430" s="209" t="s">
        <v>498</v>
      </c>
      <c r="E1430" s="210" t="s">
        <v>10050</v>
      </c>
      <c r="F1430" s="211" t="s">
        <v>10051</v>
      </c>
      <c r="G1430" s="212" t="s">
        <v>2537</v>
      </c>
      <c r="H1430" s="213">
        <v>4</v>
      </c>
      <c r="I1430" s="214"/>
      <c r="J1430" s="215">
        <f>ROUND(I1430*H1430,2)</f>
        <v>0</v>
      </c>
      <c r="K1430" s="211" t="s">
        <v>23</v>
      </c>
      <c r="L1430" s="62"/>
      <c r="M1430" s="216" t="s">
        <v>23</v>
      </c>
      <c r="N1430" s="217" t="s">
        <v>44</v>
      </c>
      <c r="O1430" s="43"/>
      <c r="P1430" s="218">
        <f>O1430*H1430</f>
        <v>0</v>
      </c>
      <c r="Q1430" s="218">
        <v>2</v>
      </c>
      <c r="R1430" s="218">
        <f>Q1430*H1430</f>
        <v>8</v>
      </c>
      <c r="S1430" s="218">
        <v>0</v>
      </c>
      <c r="T1430" s="219">
        <f>S1430*H1430</f>
        <v>0</v>
      </c>
      <c r="AR1430" s="25" t="s">
        <v>502</v>
      </c>
      <c r="AT1430" s="25" t="s">
        <v>498</v>
      </c>
      <c r="AU1430" s="25" t="s">
        <v>80</v>
      </c>
      <c r="AY1430" s="25" t="s">
        <v>492</v>
      </c>
      <c r="BE1430" s="220">
        <f>IF(N1430="základní",J1430,0)</f>
        <v>0</v>
      </c>
      <c r="BF1430" s="220">
        <f>IF(N1430="snížená",J1430,0)</f>
        <v>0</v>
      </c>
      <c r="BG1430" s="220">
        <f>IF(N1430="zákl. přenesená",J1430,0)</f>
        <v>0</v>
      </c>
      <c r="BH1430" s="220">
        <f>IF(N1430="sníž. přenesená",J1430,0)</f>
        <v>0</v>
      </c>
      <c r="BI1430" s="220">
        <f>IF(N1430="nulová",J1430,0)</f>
        <v>0</v>
      </c>
      <c r="BJ1430" s="25" t="s">
        <v>80</v>
      </c>
      <c r="BK1430" s="220">
        <f>ROUND(I1430*H1430,2)</f>
        <v>0</v>
      </c>
      <c r="BL1430" s="25" t="s">
        <v>502</v>
      </c>
      <c r="BM1430" s="25" t="s">
        <v>7390</v>
      </c>
    </row>
    <row r="1431" spans="2:65" s="1" customFormat="1">
      <c r="B1431" s="42"/>
      <c r="C1431" s="64"/>
      <c r="D1431" s="227" t="s">
        <v>506</v>
      </c>
      <c r="E1431" s="64"/>
      <c r="F1431" s="274" t="s">
        <v>10052</v>
      </c>
      <c r="G1431" s="64"/>
      <c r="H1431" s="64"/>
      <c r="I1431" s="177"/>
      <c r="J1431" s="64"/>
      <c r="K1431" s="64"/>
      <c r="L1431" s="62"/>
      <c r="M1431" s="223"/>
      <c r="N1431" s="43"/>
      <c r="O1431" s="43"/>
      <c r="P1431" s="43"/>
      <c r="Q1431" s="43"/>
      <c r="R1431" s="43"/>
      <c r="S1431" s="43"/>
      <c r="T1431" s="79"/>
      <c r="AT1431" s="25" t="s">
        <v>506</v>
      </c>
      <c r="AU1431" s="25" t="s">
        <v>80</v>
      </c>
    </row>
    <row r="1432" spans="2:65" s="1" customFormat="1" ht="16.5" customHeight="1">
      <c r="B1432" s="42"/>
      <c r="C1432" s="209" t="s">
        <v>4587</v>
      </c>
      <c r="D1432" s="209" t="s">
        <v>498</v>
      </c>
      <c r="E1432" s="210" t="s">
        <v>9760</v>
      </c>
      <c r="F1432" s="211" t="s">
        <v>9761</v>
      </c>
      <c r="G1432" s="212" t="s">
        <v>9577</v>
      </c>
      <c r="H1432" s="213">
        <v>12</v>
      </c>
      <c r="I1432" s="214"/>
      <c r="J1432" s="215">
        <f>ROUND(I1432*H1432,2)</f>
        <v>0</v>
      </c>
      <c r="K1432" s="211" t="s">
        <v>23</v>
      </c>
      <c r="L1432" s="62"/>
      <c r="M1432" s="216" t="s">
        <v>23</v>
      </c>
      <c r="N1432" s="217" t="s">
        <v>44</v>
      </c>
      <c r="O1432" s="43"/>
      <c r="P1432" s="218">
        <f>O1432*H1432</f>
        <v>0</v>
      </c>
      <c r="Q1432" s="218">
        <v>2.7</v>
      </c>
      <c r="R1432" s="218">
        <f>Q1432*H1432</f>
        <v>32.400000000000006</v>
      </c>
      <c r="S1432" s="218">
        <v>0</v>
      </c>
      <c r="T1432" s="219">
        <f>S1432*H1432</f>
        <v>0</v>
      </c>
      <c r="AR1432" s="25" t="s">
        <v>502</v>
      </c>
      <c r="AT1432" s="25" t="s">
        <v>498</v>
      </c>
      <c r="AU1432" s="25" t="s">
        <v>80</v>
      </c>
      <c r="AY1432" s="25" t="s">
        <v>492</v>
      </c>
      <c r="BE1432" s="220">
        <f>IF(N1432="základní",J1432,0)</f>
        <v>0</v>
      </c>
      <c r="BF1432" s="220">
        <f>IF(N1432="snížená",J1432,0)</f>
        <v>0</v>
      </c>
      <c r="BG1432" s="220">
        <f>IF(N1432="zákl. přenesená",J1432,0)</f>
        <v>0</v>
      </c>
      <c r="BH1432" s="220">
        <f>IF(N1432="sníž. přenesená",J1432,0)</f>
        <v>0</v>
      </c>
      <c r="BI1432" s="220">
        <f>IF(N1432="nulová",J1432,0)</f>
        <v>0</v>
      </c>
      <c r="BJ1432" s="25" t="s">
        <v>80</v>
      </c>
      <c r="BK1432" s="220">
        <f>ROUND(I1432*H1432,2)</f>
        <v>0</v>
      </c>
      <c r="BL1432" s="25" t="s">
        <v>502</v>
      </c>
      <c r="BM1432" s="25" t="s">
        <v>7398</v>
      </c>
    </row>
    <row r="1433" spans="2:65" s="1" customFormat="1">
      <c r="B1433" s="42"/>
      <c r="C1433" s="64"/>
      <c r="D1433" s="227" t="s">
        <v>506</v>
      </c>
      <c r="E1433" s="64"/>
      <c r="F1433" s="274" t="s">
        <v>9762</v>
      </c>
      <c r="G1433" s="64"/>
      <c r="H1433" s="64"/>
      <c r="I1433" s="177"/>
      <c r="J1433" s="64"/>
      <c r="K1433" s="64"/>
      <c r="L1433" s="62"/>
      <c r="M1433" s="223"/>
      <c r="N1433" s="43"/>
      <c r="O1433" s="43"/>
      <c r="P1433" s="43"/>
      <c r="Q1433" s="43"/>
      <c r="R1433" s="43"/>
      <c r="S1433" s="43"/>
      <c r="T1433" s="79"/>
      <c r="AT1433" s="25" t="s">
        <v>506</v>
      </c>
      <c r="AU1433" s="25" t="s">
        <v>80</v>
      </c>
    </row>
    <row r="1434" spans="2:65" s="1" customFormat="1" ht="16.5" customHeight="1">
      <c r="B1434" s="42"/>
      <c r="C1434" s="209" t="s">
        <v>4592</v>
      </c>
      <c r="D1434" s="209" t="s">
        <v>498</v>
      </c>
      <c r="E1434" s="210" t="s">
        <v>9789</v>
      </c>
      <c r="F1434" s="211" t="s">
        <v>9790</v>
      </c>
      <c r="G1434" s="212" t="s">
        <v>9577</v>
      </c>
      <c r="H1434" s="213">
        <v>3</v>
      </c>
      <c r="I1434" s="214"/>
      <c r="J1434" s="215">
        <f>ROUND(I1434*H1434,2)</f>
        <v>0</v>
      </c>
      <c r="K1434" s="211" t="s">
        <v>23</v>
      </c>
      <c r="L1434" s="62"/>
      <c r="M1434" s="216" t="s">
        <v>23</v>
      </c>
      <c r="N1434" s="217" t="s">
        <v>44</v>
      </c>
      <c r="O1434" s="43"/>
      <c r="P1434" s="218">
        <f>O1434*H1434</f>
        <v>0</v>
      </c>
      <c r="Q1434" s="218">
        <v>33</v>
      </c>
      <c r="R1434" s="218">
        <f>Q1434*H1434</f>
        <v>99</v>
      </c>
      <c r="S1434" s="218">
        <v>0</v>
      </c>
      <c r="T1434" s="219">
        <f>S1434*H1434</f>
        <v>0</v>
      </c>
      <c r="AR1434" s="25" t="s">
        <v>502</v>
      </c>
      <c r="AT1434" s="25" t="s">
        <v>498</v>
      </c>
      <c r="AU1434" s="25" t="s">
        <v>80</v>
      </c>
      <c r="AY1434" s="25" t="s">
        <v>492</v>
      </c>
      <c r="BE1434" s="220">
        <f>IF(N1434="základní",J1434,0)</f>
        <v>0</v>
      </c>
      <c r="BF1434" s="220">
        <f>IF(N1434="snížená",J1434,0)</f>
        <v>0</v>
      </c>
      <c r="BG1434" s="220">
        <f>IF(N1434="zákl. přenesená",J1434,0)</f>
        <v>0</v>
      </c>
      <c r="BH1434" s="220">
        <f>IF(N1434="sníž. přenesená",J1434,0)</f>
        <v>0</v>
      </c>
      <c r="BI1434" s="220">
        <f>IF(N1434="nulová",J1434,0)</f>
        <v>0</v>
      </c>
      <c r="BJ1434" s="25" t="s">
        <v>80</v>
      </c>
      <c r="BK1434" s="220">
        <f>ROUND(I1434*H1434,2)</f>
        <v>0</v>
      </c>
      <c r="BL1434" s="25" t="s">
        <v>502</v>
      </c>
      <c r="BM1434" s="25" t="s">
        <v>7406</v>
      </c>
    </row>
    <row r="1435" spans="2:65" s="1" customFormat="1">
      <c r="B1435" s="42"/>
      <c r="C1435" s="64"/>
      <c r="D1435" s="227" t="s">
        <v>506</v>
      </c>
      <c r="E1435" s="64"/>
      <c r="F1435" s="274" t="s">
        <v>9790</v>
      </c>
      <c r="G1435" s="64"/>
      <c r="H1435" s="64"/>
      <c r="I1435" s="177"/>
      <c r="J1435" s="64"/>
      <c r="K1435" s="64"/>
      <c r="L1435" s="62"/>
      <c r="M1435" s="223"/>
      <c r="N1435" s="43"/>
      <c r="O1435" s="43"/>
      <c r="P1435" s="43"/>
      <c r="Q1435" s="43"/>
      <c r="R1435" s="43"/>
      <c r="S1435" s="43"/>
      <c r="T1435" s="79"/>
      <c r="AT1435" s="25" t="s">
        <v>506</v>
      </c>
      <c r="AU1435" s="25" t="s">
        <v>80</v>
      </c>
    </row>
    <row r="1436" spans="2:65" s="1" customFormat="1" ht="16.5" customHeight="1">
      <c r="B1436" s="42"/>
      <c r="C1436" s="209" t="s">
        <v>4597</v>
      </c>
      <c r="D1436" s="209" t="s">
        <v>498</v>
      </c>
      <c r="E1436" s="210" t="s">
        <v>10084</v>
      </c>
      <c r="F1436" s="211" t="s">
        <v>10085</v>
      </c>
      <c r="G1436" s="212" t="s">
        <v>9577</v>
      </c>
      <c r="H1436" s="213">
        <v>15</v>
      </c>
      <c r="I1436" s="214"/>
      <c r="J1436" s="215">
        <f>ROUND(I1436*H1436,2)</f>
        <v>0</v>
      </c>
      <c r="K1436" s="211" t="s">
        <v>23</v>
      </c>
      <c r="L1436" s="62"/>
      <c r="M1436" s="216" t="s">
        <v>23</v>
      </c>
      <c r="N1436" s="217" t="s">
        <v>44</v>
      </c>
      <c r="O1436" s="43"/>
      <c r="P1436" s="218">
        <f>O1436*H1436</f>
        <v>0</v>
      </c>
      <c r="Q1436" s="218">
        <v>17</v>
      </c>
      <c r="R1436" s="218">
        <f>Q1436*H1436</f>
        <v>255</v>
      </c>
      <c r="S1436" s="218">
        <v>0</v>
      </c>
      <c r="T1436" s="219">
        <f>S1436*H1436</f>
        <v>0</v>
      </c>
      <c r="AR1436" s="25" t="s">
        <v>502</v>
      </c>
      <c r="AT1436" s="25" t="s">
        <v>498</v>
      </c>
      <c r="AU1436" s="25" t="s">
        <v>80</v>
      </c>
      <c r="AY1436" s="25" t="s">
        <v>492</v>
      </c>
      <c r="BE1436" s="220">
        <f>IF(N1436="základní",J1436,0)</f>
        <v>0</v>
      </c>
      <c r="BF1436" s="220">
        <f>IF(N1436="snížená",J1436,0)</f>
        <v>0</v>
      </c>
      <c r="BG1436" s="220">
        <f>IF(N1436="zákl. přenesená",J1436,0)</f>
        <v>0</v>
      </c>
      <c r="BH1436" s="220">
        <f>IF(N1436="sníž. přenesená",J1436,0)</f>
        <v>0</v>
      </c>
      <c r="BI1436" s="220">
        <f>IF(N1436="nulová",J1436,0)</f>
        <v>0</v>
      </c>
      <c r="BJ1436" s="25" t="s">
        <v>80</v>
      </c>
      <c r="BK1436" s="220">
        <f>ROUND(I1436*H1436,2)</f>
        <v>0</v>
      </c>
      <c r="BL1436" s="25" t="s">
        <v>502</v>
      </c>
      <c r="BM1436" s="25" t="s">
        <v>7414</v>
      </c>
    </row>
    <row r="1437" spans="2:65" s="1" customFormat="1">
      <c r="B1437" s="42"/>
      <c r="C1437" s="64"/>
      <c r="D1437" s="227" t="s">
        <v>506</v>
      </c>
      <c r="E1437" s="64"/>
      <c r="F1437" s="274" t="s">
        <v>10085</v>
      </c>
      <c r="G1437" s="64"/>
      <c r="H1437" s="64"/>
      <c r="I1437" s="177"/>
      <c r="J1437" s="64"/>
      <c r="K1437" s="64"/>
      <c r="L1437" s="62"/>
      <c r="M1437" s="223"/>
      <c r="N1437" s="43"/>
      <c r="O1437" s="43"/>
      <c r="P1437" s="43"/>
      <c r="Q1437" s="43"/>
      <c r="R1437" s="43"/>
      <c r="S1437" s="43"/>
      <c r="T1437" s="79"/>
      <c r="AT1437" s="25" t="s">
        <v>506</v>
      </c>
      <c r="AU1437" s="25" t="s">
        <v>80</v>
      </c>
    </row>
    <row r="1438" spans="2:65" s="1" customFormat="1" ht="16.5" customHeight="1">
      <c r="B1438" s="42"/>
      <c r="C1438" s="209" t="s">
        <v>4602</v>
      </c>
      <c r="D1438" s="209" t="s">
        <v>498</v>
      </c>
      <c r="E1438" s="210" t="s">
        <v>9886</v>
      </c>
      <c r="F1438" s="211" t="s">
        <v>9887</v>
      </c>
      <c r="G1438" s="212" t="s">
        <v>9577</v>
      </c>
      <c r="H1438" s="213">
        <v>32</v>
      </c>
      <c r="I1438" s="214"/>
      <c r="J1438" s="215">
        <f>ROUND(I1438*H1438,2)</f>
        <v>0</v>
      </c>
      <c r="K1438" s="211" t="s">
        <v>23</v>
      </c>
      <c r="L1438" s="62"/>
      <c r="M1438" s="216" t="s">
        <v>23</v>
      </c>
      <c r="N1438" s="217" t="s">
        <v>44</v>
      </c>
      <c r="O1438" s="43"/>
      <c r="P1438" s="218">
        <f>O1438*H1438</f>
        <v>0</v>
      </c>
      <c r="Q1438" s="218">
        <v>14</v>
      </c>
      <c r="R1438" s="218">
        <f>Q1438*H1438</f>
        <v>448</v>
      </c>
      <c r="S1438" s="218">
        <v>0</v>
      </c>
      <c r="T1438" s="219">
        <f>S1438*H1438</f>
        <v>0</v>
      </c>
      <c r="AR1438" s="25" t="s">
        <v>502</v>
      </c>
      <c r="AT1438" s="25" t="s">
        <v>498</v>
      </c>
      <c r="AU1438" s="25" t="s">
        <v>80</v>
      </c>
      <c r="AY1438" s="25" t="s">
        <v>492</v>
      </c>
      <c r="BE1438" s="220">
        <f>IF(N1438="základní",J1438,0)</f>
        <v>0</v>
      </c>
      <c r="BF1438" s="220">
        <f>IF(N1438="snížená",J1438,0)</f>
        <v>0</v>
      </c>
      <c r="BG1438" s="220">
        <f>IF(N1438="zákl. přenesená",J1438,0)</f>
        <v>0</v>
      </c>
      <c r="BH1438" s="220">
        <f>IF(N1438="sníž. přenesená",J1438,0)</f>
        <v>0</v>
      </c>
      <c r="BI1438" s="220">
        <f>IF(N1438="nulová",J1438,0)</f>
        <v>0</v>
      </c>
      <c r="BJ1438" s="25" t="s">
        <v>80</v>
      </c>
      <c r="BK1438" s="220">
        <f>ROUND(I1438*H1438,2)</f>
        <v>0</v>
      </c>
      <c r="BL1438" s="25" t="s">
        <v>502</v>
      </c>
      <c r="BM1438" s="25" t="s">
        <v>7422</v>
      </c>
    </row>
    <row r="1439" spans="2:65" s="1" customFormat="1">
      <c r="B1439" s="42"/>
      <c r="C1439" s="64"/>
      <c r="D1439" s="227" t="s">
        <v>506</v>
      </c>
      <c r="E1439" s="64"/>
      <c r="F1439" s="274" t="s">
        <v>9887</v>
      </c>
      <c r="G1439" s="64"/>
      <c r="H1439" s="64"/>
      <c r="I1439" s="177"/>
      <c r="J1439" s="64"/>
      <c r="K1439" s="64"/>
      <c r="L1439" s="62"/>
      <c r="M1439" s="223"/>
      <c r="N1439" s="43"/>
      <c r="O1439" s="43"/>
      <c r="P1439" s="43"/>
      <c r="Q1439" s="43"/>
      <c r="R1439" s="43"/>
      <c r="S1439" s="43"/>
      <c r="T1439" s="79"/>
      <c r="AT1439" s="25" t="s">
        <v>506</v>
      </c>
      <c r="AU1439" s="25" t="s">
        <v>80</v>
      </c>
    </row>
    <row r="1440" spans="2:65" s="1" customFormat="1" ht="16.5" customHeight="1">
      <c r="B1440" s="42"/>
      <c r="C1440" s="209" t="s">
        <v>4607</v>
      </c>
      <c r="D1440" s="209" t="s">
        <v>498</v>
      </c>
      <c r="E1440" s="210" t="s">
        <v>10009</v>
      </c>
      <c r="F1440" s="211" t="s">
        <v>10010</v>
      </c>
      <c r="G1440" s="212" t="s">
        <v>9577</v>
      </c>
      <c r="H1440" s="213">
        <v>29</v>
      </c>
      <c r="I1440" s="214"/>
      <c r="J1440" s="215">
        <f>ROUND(I1440*H1440,2)</f>
        <v>0</v>
      </c>
      <c r="K1440" s="211" t="s">
        <v>23</v>
      </c>
      <c r="L1440" s="62"/>
      <c r="M1440" s="216" t="s">
        <v>23</v>
      </c>
      <c r="N1440" s="217" t="s">
        <v>44</v>
      </c>
      <c r="O1440" s="43"/>
      <c r="P1440" s="218">
        <f>O1440*H1440</f>
        <v>0</v>
      </c>
      <c r="Q1440" s="218">
        <v>9.0909090909090899</v>
      </c>
      <c r="R1440" s="218">
        <f>Q1440*H1440</f>
        <v>263.63636363636363</v>
      </c>
      <c r="S1440" s="218">
        <v>0</v>
      </c>
      <c r="T1440" s="219">
        <f>S1440*H1440</f>
        <v>0</v>
      </c>
      <c r="AR1440" s="25" t="s">
        <v>502</v>
      </c>
      <c r="AT1440" s="25" t="s">
        <v>498</v>
      </c>
      <c r="AU1440" s="25" t="s">
        <v>80</v>
      </c>
      <c r="AY1440" s="25" t="s">
        <v>492</v>
      </c>
      <c r="BE1440" s="220">
        <f>IF(N1440="základní",J1440,0)</f>
        <v>0</v>
      </c>
      <c r="BF1440" s="220">
        <f>IF(N1440="snížená",J1440,0)</f>
        <v>0</v>
      </c>
      <c r="BG1440" s="220">
        <f>IF(N1440="zákl. přenesená",J1440,0)</f>
        <v>0</v>
      </c>
      <c r="BH1440" s="220">
        <f>IF(N1440="sníž. přenesená",J1440,0)</f>
        <v>0</v>
      </c>
      <c r="BI1440" s="220">
        <f>IF(N1440="nulová",J1440,0)</f>
        <v>0</v>
      </c>
      <c r="BJ1440" s="25" t="s">
        <v>80</v>
      </c>
      <c r="BK1440" s="220">
        <f>ROUND(I1440*H1440,2)</f>
        <v>0</v>
      </c>
      <c r="BL1440" s="25" t="s">
        <v>502</v>
      </c>
      <c r="BM1440" s="25" t="s">
        <v>7430</v>
      </c>
    </row>
    <row r="1441" spans="2:65" s="1" customFormat="1">
      <c r="B1441" s="42"/>
      <c r="C1441" s="64"/>
      <c r="D1441" s="221" t="s">
        <v>506</v>
      </c>
      <c r="E1441" s="64"/>
      <c r="F1441" s="222" t="s">
        <v>10010</v>
      </c>
      <c r="G1441" s="64"/>
      <c r="H1441" s="64"/>
      <c r="I1441" s="177"/>
      <c r="J1441" s="64"/>
      <c r="K1441" s="64"/>
      <c r="L1441" s="62"/>
      <c r="M1441" s="223"/>
      <c r="N1441" s="43"/>
      <c r="O1441" s="43"/>
      <c r="P1441" s="43"/>
      <c r="Q1441" s="43"/>
      <c r="R1441" s="43"/>
      <c r="S1441" s="43"/>
      <c r="T1441" s="79"/>
      <c r="AT1441" s="25" t="s">
        <v>506</v>
      </c>
      <c r="AU1441" s="25" t="s">
        <v>80</v>
      </c>
    </row>
    <row r="1442" spans="2:65" s="11" customFormat="1" ht="37.35" customHeight="1">
      <c r="B1442" s="192"/>
      <c r="C1442" s="193"/>
      <c r="D1442" s="206" t="s">
        <v>72</v>
      </c>
      <c r="E1442" s="290" t="s">
        <v>5966</v>
      </c>
      <c r="F1442" s="290" t="s">
        <v>10186</v>
      </c>
      <c r="G1442" s="193"/>
      <c r="H1442" s="193"/>
      <c r="I1442" s="196"/>
      <c r="J1442" s="291">
        <f>BK1442</f>
        <v>0</v>
      </c>
      <c r="K1442" s="193"/>
      <c r="L1442" s="198"/>
      <c r="M1442" s="199"/>
      <c r="N1442" s="200"/>
      <c r="O1442" s="200"/>
      <c r="P1442" s="201">
        <f>SUM(P1443:P1489)</f>
        <v>0</v>
      </c>
      <c r="Q1442" s="200"/>
      <c r="R1442" s="201">
        <f>SUM(R1443:R1489)</f>
        <v>3758.6909090909089</v>
      </c>
      <c r="S1442" s="200"/>
      <c r="T1442" s="202">
        <f>SUM(T1443:T1489)</f>
        <v>0</v>
      </c>
      <c r="AR1442" s="203" t="s">
        <v>80</v>
      </c>
      <c r="AT1442" s="204" t="s">
        <v>72</v>
      </c>
      <c r="AU1442" s="204" t="s">
        <v>73</v>
      </c>
      <c r="AY1442" s="203" t="s">
        <v>492</v>
      </c>
      <c r="BK1442" s="205">
        <f>SUM(BK1443:BK1489)</f>
        <v>0</v>
      </c>
    </row>
    <row r="1443" spans="2:65" s="1" customFormat="1" ht="16.5" customHeight="1">
      <c r="B1443" s="42"/>
      <c r="C1443" s="209" t="s">
        <v>4612</v>
      </c>
      <c r="D1443" s="209" t="s">
        <v>498</v>
      </c>
      <c r="E1443" s="210" t="s">
        <v>10101</v>
      </c>
      <c r="F1443" s="211" t="s">
        <v>9562</v>
      </c>
      <c r="G1443" s="212" t="s">
        <v>2537</v>
      </c>
      <c r="H1443" s="213">
        <v>1</v>
      </c>
      <c r="I1443" s="214"/>
      <c r="J1443" s="215">
        <f>ROUND(I1443*H1443,2)</f>
        <v>0</v>
      </c>
      <c r="K1443" s="211" t="s">
        <v>23</v>
      </c>
      <c r="L1443" s="62"/>
      <c r="M1443" s="216" t="s">
        <v>23</v>
      </c>
      <c r="N1443" s="217" t="s">
        <v>44</v>
      </c>
      <c r="O1443" s="43"/>
      <c r="P1443" s="218">
        <f>O1443*H1443</f>
        <v>0</v>
      </c>
      <c r="Q1443" s="218">
        <v>1521</v>
      </c>
      <c r="R1443" s="218">
        <f>Q1443*H1443</f>
        <v>1521</v>
      </c>
      <c r="S1443" s="218">
        <v>0</v>
      </c>
      <c r="T1443" s="219">
        <f>S1443*H1443</f>
        <v>0</v>
      </c>
      <c r="AR1443" s="25" t="s">
        <v>502</v>
      </c>
      <c r="AT1443" s="25" t="s">
        <v>498</v>
      </c>
      <c r="AU1443" s="25" t="s">
        <v>80</v>
      </c>
      <c r="AY1443" s="25" t="s">
        <v>492</v>
      </c>
      <c r="BE1443" s="220">
        <f>IF(N1443="základní",J1443,0)</f>
        <v>0</v>
      </c>
      <c r="BF1443" s="220">
        <f>IF(N1443="snížená",J1443,0)</f>
        <v>0</v>
      </c>
      <c r="BG1443" s="220">
        <f>IF(N1443="zákl. přenesená",J1443,0)</f>
        <v>0</v>
      </c>
      <c r="BH1443" s="220">
        <f>IF(N1443="sníž. přenesená",J1443,0)</f>
        <v>0</v>
      </c>
      <c r="BI1443" s="220">
        <f>IF(N1443="nulová",J1443,0)</f>
        <v>0</v>
      </c>
      <c r="BJ1443" s="25" t="s">
        <v>80</v>
      </c>
      <c r="BK1443" s="220">
        <f>ROUND(I1443*H1443,2)</f>
        <v>0</v>
      </c>
      <c r="BL1443" s="25" t="s">
        <v>502</v>
      </c>
      <c r="BM1443" s="25" t="s">
        <v>7439</v>
      </c>
    </row>
    <row r="1444" spans="2:65" s="1" customFormat="1">
      <c r="B1444" s="42"/>
      <c r="C1444" s="64"/>
      <c r="D1444" s="221" t="s">
        <v>506</v>
      </c>
      <c r="E1444" s="64"/>
      <c r="F1444" s="222" t="s">
        <v>9562</v>
      </c>
      <c r="G1444" s="64"/>
      <c r="H1444" s="64"/>
      <c r="I1444" s="177"/>
      <c r="J1444" s="64"/>
      <c r="K1444" s="64"/>
      <c r="L1444" s="62"/>
      <c r="M1444" s="223"/>
      <c r="N1444" s="43"/>
      <c r="O1444" s="43"/>
      <c r="P1444" s="43"/>
      <c r="Q1444" s="43"/>
      <c r="R1444" s="43"/>
      <c r="S1444" s="43"/>
      <c r="T1444" s="79"/>
      <c r="AT1444" s="25" t="s">
        <v>506</v>
      </c>
      <c r="AU1444" s="25" t="s">
        <v>80</v>
      </c>
    </row>
    <row r="1445" spans="2:65" s="1" customFormat="1" ht="24">
      <c r="B1445" s="42"/>
      <c r="C1445" s="64"/>
      <c r="D1445" s="227" t="s">
        <v>2254</v>
      </c>
      <c r="E1445" s="64"/>
      <c r="F1445" s="273" t="s">
        <v>9563</v>
      </c>
      <c r="G1445" s="64"/>
      <c r="H1445" s="64"/>
      <c r="I1445" s="177"/>
      <c r="J1445" s="64"/>
      <c r="K1445" s="64"/>
      <c r="L1445" s="62"/>
      <c r="M1445" s="223"/>
      <c r="N1445" s="43"/>
      <c r="O1445" s="43"/>
      <c r="P1445" s="43"/>
      <c r="Q1445" s="43"/>
      <c r="R1445" s="43"/>
      <c r="S1445" s="43"/>
      <c r="T1445" s="79"/>
      <c r="AT1445" s="25" t="s">
        <v>2254</v>
      </c>
      <c r="AU1445" s="25" t="s">
        <v>80</v>
      </c>
    </row>
    <row r="1446" spans="2:65" s="1" customFormat="1" ht="16.5" customHeight="1">
      <c r="B1446" s="42"/>
      <c r="C1446" s="209" t="s">
        <v>4617</v>
      </c>
      <c r="D1446" s="209" t="s">
        <v>498</v>
      </c>
      <c r="E1446" s="210" t="s">
        <v>10013</v>
      </c>
      <c r="F1446" s="211" t="s">
        <v>9768</v>
      </c>
      <c r="G1446" s="212" t="s">
        <v>2537</v>
      </c>
      <c r="H1446" s="213">
        <v>2</v>
      </c>
      <c r="I1446" s="214"/>
      <c r="J1446" s="215">
        <f>ROUND(I1446*H1446,2)</f>
        <v>0</v>
      </c>
      <c r="K1446" s="211" t="s">
        <v>23</v>
      </c>
      <c r="L1446" s="62"/>
      <c r="M1446" s="216" t="s">
        <v>23</v>
      </c>
      <c r="N1446" s="217" t="s">
        <v>44</v>
      </c>
      <c r="O1446" s="43"/>
      <c r="P1446" s="218">
        <f>O1446*H1446</f>
        <v>0</v>
      </c>
      <c r="Q1446" s="218">
        <v>96</v>
      </c>
      <c r="R1446" s="218">
        <f>Q1446*H1446</f>
        <v>192</v>
      </c>
      <c r="S1446" s="218">
        <v>0</v>
      </c>
      <c r="T1446" s="219">
        <f>S1446*H1446</f>
        <v>0</v>
      </c>
      <c r="AR1446" s="25" t="s">
        <v>502</v>
      </c>
      <c r="AT1446" s="25" t="s">
        <v>498</v>
      </c>
      <c r="AU1446" s="25" t="s">
        <v>80</v>
      </c>
      <c r="AY1446" s="25" t="s">
        <v>492</v>
      </c>
      <c r="BE1446" s="220">
        <f>IF(N1446="základní",J1446,0)</f>
        <v>0</v>
      </c>
      <c r="BF1446" s="220">
        <f>IF(N1446="snížená",J1446,0)</f>
        <v>0</v>
      </c>
      <c r="BG1446" s="220">
        <f>IF(N1446="zákl. přenesená",J1446,0)</f>
        <v>0</v>
      </c>
      <c r="BH1446" s="220">
        <f>IF(N1446="sníž. přenesená",J1446,0)</f>
        <v>0</v>
      </c>
      <c r="BI1446" s="220">
        <f>IF(N1446="nulová",J1446,0)</f>
        <v>0</v>
      </c>
      <c r="BJ1446" s="25" t="s">
        <v>80</v>
      </c>
      <c r="BK1446" s="220">
        <f>ROUND(I1446*H1446,2)</f>
        <v>0</v>
      </c>
      <c r="BL1446" s="25" t="s">
        <v>502</v>
      </c>
      <c r="BM1446" s="25" t="s">
        <v>10187</v>
      </c>
    </row>
    <row r="1447" spans="2:65" s="1" customFormat="1">
      <c r="B1447" s="42"/>
      <c r="C1447" s="64"/>
      <c r="D1447" s="221" t="s">
        <v>506</v>
      </c>
      <c r="E1447" s="64"/>
      <c r="F1447" s="222" t="s">
        <v>9768</v>
      </c>
      <c r="G1447" s="64"/>
      <c r="H1447" s="64"/>
      <c r="I1447" s="177"/>
      <c r="J1447" s="64"/>
      <c r="K1447" s="64"/>
      <c r="L1447" s="62"/>
      <c r="M1447" s="223"/>
      <c r="N1447" s="43"/>
      <c r="O1447" s="43"/>
      <c r="P1447" s="43"/>
      <c r="Q1447" s="43"/>
      <c r="R1447" s="43"/>
      <c r="S1447" s="43"/>
      <c r="T1447" s="79"/>
      <c r="AT1447" s="25" t="s">
        <v>506</v>
      </c>
      <c r="AU1447" s="25" t="s">
        <v>80</v>
      </c>
    </row>
    <row r="1448" spans="2:65" s="1" customFormat="1" ht="36">
      <c r="B1448" s="42"/>
      <c r="C1448" s="64"/>
      <c r="D1448" s="227" t="s">
        <v>2254</v>
      </c>
      <c r="E1448" s="64"/>
      <c r="F1448" s="273" t="s">
        <v>9795</v>
      </c>
      <c r="G1448" s="64"/>
      <c r="H1448" s="64"/>
      <c r="I1448" s="177"/>
      <c r="J1448" s="64"/>
      <c r="K1448" s="64"/>
      <c r="L1448" s="62"/>
      <c r="M1448" s="223"/>
      <c r="N1448" s="43"/>
      <c r="O1448" s="43"/>
      <c r="P1448" s="43"/>
      <c r="Q1448" s="43"/>
      <c r="R1448" s="43"/>
      <c r="S1448" s="43"/>
      <c r="T1448" s="79"/>
      <c r="AT1448" s="25" t="s">
        <v>2254</v>
      </c>
      <c r="AU1448" s="25" t="s">
        <v>80</v>
      </c>
    </row>
    <row r="1449" spans="2:65" s="1" customFormat="1" ht="16.5" customHeight="1">
      <c r="B1449" s="42"/>
      <c r="C1449" s="209" t="s">
        <v>4622</v>
      </c>
      <c r="D1449" s="209" t="s">
        <v>498</v>
      </c>
      <c r="E1449" s="210" t="s">
        <v>9770</v>
      </c>
      <c r="F1449" s="211" t="s">
        <v>9771</v>
      </c>
      <c r="G1449" s="212" t="s">
        <v>2537</v>
      </c>
      <c r="H1449" s="213">
        <v>2</v>
      </c>
      <c r="I1449" s="214"/>
      <c r="J1449" s="215">
        <f>ROUND(I1449*H1449,2)</f>
        <v>0</v>
      </c>
      <c r="K1449" s="211" t="s">
        <v>23</v>
      </c>
      <c r="L1449" s="62"/>
      <c r="M1449" s="216" t="s">
        <v>23</v>
      </c>
      <c r="N1449" s="217" t="s">
        <v>44</v>
      </c>
      <c r="O1449" s="43"/>
      <c r="P1449" s="218">
        <f>O1449*H1449</f>
        <v>0</v>
      </c>
      <c r="Q1449" s="218">
        <v>0</v>
      </c>
      <c r="R1449" s="218">
        <f>Q1449*H1449</f>
        <v>0</v>
      </c>
      <c r="S1449" s="218">
        <v>0</v>
      </c>
      <c r="T1449" s="219">
        <f>S1449*H1449</f>
        <v>0</v>
      </c>
      <c r="AR1449" s="25" t="s">
        <v>502</v>
      </c>
      <c r="AT1449" s="25" t="s">
        <v>498</v>
      </c>
      <c r="AU1449" s="25" t="s">
        <v>80</v>
      </c>
      <c r="AY1449" s="25" t="s">
        <v>492</v>
      </c>
      <c r="BE1449" s="220">
        <f>IF(N1449="základní",J1449,0)</f>
        <v>0</v>
      </c>
      <c r="BF1449" s="220">
        <f>IF(N1449="snížená",J1449,0)</f>
        <v>0</v>
      </c>
      <c r="BG1449" s="220">
        <f>IF(N1449="zákl. přenesená",J1449,0)</f>
        <v>0</v>
      </c>
      <c r="BH1449" s="220">
        <f>IF(N1449="sníž. přenesená",J1449,0)</f>
        <v>0</v>
      </c>
      <c r="BI1449" s="220">
        <f>IF(N1449="nulová",J1449,0)</f>
        <v>0</v>
      </c>
      <c r="BJ1449" s="25" t="s">
        <v>80</v>
      </c>
      <c r="BK1449" s="220">
        <f>ROUND(I1449*H1449,2)</f>
        <v>0</v>
      </c>
      <c r="BL1449" s="25" t="s">
        <v>502</v>
      </c>
      <c r="BM1449" s="25" t="s">
        <v>10188</v>
      </c>
    </row>
    <row r="1450" spans="2:65" s="1" customFormat="1">
      <c r="B1450" s="42"/>
      <c r="C1450" s="64"/>
      <c r="D1450" s="221" t="s">
        <v>506</v>
      </c>
      <c r="E1450" s="64"/>
      <c r="F1450" s="222" t="s">
        <v>9771</v>
      </c>
      <c r="G1450" s="64"/>
      <c r="H1450" s="64"/>
      <c r="I1450" s="177"/>
      <c r="J1450" s="64"/>
      <c r="K1450" s="64"/>
      <c r="L1450" s="62"/>
      <c r="M1450" s="223"/>
      <c r="N1450" s="43"/>
      <c r="O1450" s="43"/>
      <c r="P1450" s="43"/>
      <c r="Q1450" s="43"/>
      <c r="R1450" s="43"/>
      <c r="S1450" s="43"/>
      <c r="T1450" s="79"/>
      <c r="AT1450" s="25" t="s">
        <v>506</v>
      </c>
      <c r="AU1450" s="25" t="s">
        <v>80</v>
      </c>
    </row>
    <row r="1451" spans="2:65" s="1" customFormat="1" ht="24">
      <c r="B1451" s="42"/>
      <c r="C1451" s="64"/>
      <c r="D1451" s="227" t="s">
        <v>2254</v>
      </c>
      <c r="E1451" s="64"/>
      <c r="F1451" s="273" t="s">
        <v>9772</v>
      </c>
      <c r="G1451" s="64"/>
      <c r="H1451" s="64"/>
      <c r="I1451" s="177"/>
      <c r="J1451" s="64"/>
      <c r="K1451" s="64"/>
      <c r="L1451" s="62"/>
      <c r="M1451" s="223"/>
      <c r="N1451" s="43"/>
      <c r="O1451" s="43"/>
      <c r="P1451" s="43"/>
      <c r="Q1451" s="43"/>
      <c r="R1451" s="43"/>
      <c r="S1451" s="43"/>
      <c r="T1451" s="79"/>
      <c r="AT1451" s="25" t="s">
        <v>2254</v>
      </c>
      <c r="AU1451" s="25" t="s">
        <v>80</v>
      </c>
    </row>
    <row r="1452" spans="2:65" s="1" customFormat="1" ht="16.5" customHeight="1">
      <c r="B1452" s="42"/>
      <c r="C1452" s="209" t="s">
        <v>4627</v>
      </c>
      <c r="D1452" s="209" t="s">
        <v>498</v>
      </c>
      <c r="E1452" s="210" t="s">
        <v>9773</v>
      </c>
      <c r="F1452" s="211" t="s">
        <v>9774</v>
      </c>
      <c r="G1452" s="212" t="s">
        <v>9577</v>
      </c>
      <c r="H1452" s="213">
        <v>14</v>
      </c>
      <c r="I1452" s="214"/>
      <c r="J1452" s="215">
        <f>ROUND(I1452*H1452,2)</f>
        <v>0</v>
      </c>
      <c r="K1452" s="211" t="s">
        <v>23</v>
      </c>
      <c r="L1452" s="62"/>
      <c r="M1452" s="216" t="s">
        <v>23</v>
      </c>
      <c r="N1452" s="217" t="s">
        <v>44</v>
      </c>
      <c r="O1452" s="43"/>
      <c r="P1452" s="218">
        <f>O1452*H1452</f>
        <v>0</v>
      </c>
      <c r="Q1452" s="218">
        <v>1</v>
      </c>
      <c r="R1452" s="218">
        <f>Q1452*H1452</f>
        <v>14</v>
      </c>
      <c r="S1452" s="218">
        <v>0</v>
      </c>
      <c r="T1452" s="219">
        <f>S1452*H1452</f>
        <v>0</v>
      </c>
      <c r="AR1452" s="25" t="s">
        <v>502</v>
      </c>
      <c r="AT1452" s="25" t="s">
        <v>498</v>
      </c>
      <c r="AU1452" s="25" t="s">
        <v>80</v>
      </c>
      <c r="AY1452" s="25" t="s">
        <v>492</v>
      </c>
      <c r="BE1452" s="220">
        <f>IF(N1452="základní",J1452,0)</f>
        <v>0</v>
      </c>
      <c r="BF1452" s="220">
        <f>IF(N1452="snížená",J1452,0)</f>
        <v>0</v>
      </c>
      <c r="BG1452" s="220">
        <f>IF(N1452="zákl. přenesená",J1452,0)</f>
        <v>0</v>
      </c>
      <c r="BH1452" s="220">
        <f>IF(N1452="sníž. přenesená",J1452,0)</f>
        <v>0</v>
      </c>
      <c r="BI1452" s="220">
        <f>IF(N1452="nulová",J1452,0)</f>
        <v>0</v>
      </c>
      <c r="BJ1452" s="25" t="s">
        <v>80</v>
      </c>
      <c r="BK1452" s="220">
        <f>ROUND(I1452*H1452,2)</f>
        <v>0</v>
      </c>
      <c r="BL1452" s="25" t="s">
        <v>502</v>
      </c>
      <c r="BM1452" s="25" t="s">
        <v>10189</v>
      </c>
    </row>
    <row r="1453" spans="2:65" s="1" customFormat="1">
      <c r="B1453" s="42"/>
      <c r="C1453" s="64"/>
      <c r="D1453" s="227" t="s">
        <v>506</v>
      </c>
      <c r="E1453" s="64"/>
      <c r="F1453" s="274" t="s">
        <v>9774</v>
      </c>
      <c r="G1453" s="64"/>
      <c r="H1453" s="64"/>
      <c r="I1453" s="177"/>
      <c r="J1453" s="64"/>
      <c r="K1453" s="64"/>
      <c r="L1453" s="62"/>
      <c r="M1453" s="223"/>
      <c r="N1453" s="43"/>
      <c r="O1453" s="43"/>
      <c r="P1453" s="43"/>
      <c r="Q1453" s="43"/>
      <c r="R1453" s="43"/>
      <c r="S1453" s="43"/>
      <c r="T1453" s="79"/>
      <c r="AT1453" s="25" t="s">
        <v>506</v>
      </c>
      <c r="AU1453" s="25" t="s">
        <v>80</v>
      </c>
    </row>
    <row r="1454" spans="2:65" s="1" customFormat="1" ht="25.5" customHeight="1">
      <c r="B1454" s="42"/>
      <c r="C1454" s="209" t="s">
        <v>4632</v>
      </c>
      <c r="D1454" s="209" t="s">
        <v>498</v>
      </c>
      <c r="E1454" s="210" t="s">
        <v>10021</v>
      </c>
      <c r="F1454" s="211" t="s">
        <v>10022</v>
      </c>
      <c r="G1454" s="212" t="s">
        <v>2537</v>
      </c>
      <c r="H1454" s="213">
        <v>2</v>
      </c>
      <c r="I1454" s="214"/>
      <c r="J1454" s="215">
        <f>ROUND(I1454*H1454,2)</f>
        <v>0</v>
      </c>
      <c r="K1454" s="211" t="s">
        <v>23</v>
      </c>
      <c r="L1454" s="62"/>
      <c r="M1454" s="216" t="s">
        <v>23</v>
      </c>
      <c r="N1454" s="217" t="s">
        <v>44</v>
      </c>
      <c r="O1454" s="43"/>
      <c r="P1454" s="218">
        <f>O1454*H1454</f>
        <v>0</v>
      </c>
      <c r="Q1454" s="218">
        <v>18</v>
      </c>
      <c r="R1454" s="218">
        <f>Q1454*H1454</f>
        <v>36</v>
      </c>
      <c r="S1454" s="218">
        <v>0</v>
      </c>
      <c r="T1454" s="219">
        <f>S1454*H1454</f>
        <v>0</v>
      </c>
      <c r="AR1454" s="25" t="s">
        <v>502</v>
      </c>
      <c r="AT1454" s="25" t="s">
        <v>498</v>
      </c>
      <c r="AU1454" s="25" t="s">
        <v>80</v>
      </c>
      <c r="AY1454" s="25" t="s">
        <v>492</v>
      </c>
      <c r="BE1454" s="220">
        <f>IF(N1454="základní",J1454,0)</f>
        <v>0</v>
      </c>
      <c r="BF1454" s="220">
        <f>IF(N1454="snížená",J1454,0)</f>
        <v>0</v>
      </c>
      <c r="BG1454" s="220">
        <f>IF(N1454="zákl. přenesená",J1454,0)</f>
        <v>0</v>
      </c>
      <c r="BH1454" s="220">
        <f>IF(N1454="sníž. přenesená",J1454,0)</f>
        <v>0</v>
      </c>
      <c r="BI1454" s="220">
        <f>IF(N1454="nulová",J1454,0)</f>
        <v>0</v>
      </c>
      <c r="BJ1454" s="25" t="s">
        <v>80</v>
      </c>
      <c r="BK1454" s="220">
        <f>ROUND(I1454*H1454,2)</f>
        <v>0</v>
      </c>
      <c r="BL1454" s="25" t="s">
        <v>502</v>
      </c>
      <c r="BM1454" s="25" t="s">
        <v>10190</v>
      </c>
    </row>
    <row r="1455" spans="2:65" s="1" customFormat="1" ht="24">
      <c r="B1455" s="42"/>
      <c r="C1455" s="64"/>
      <c r="D1455" s="227" t="s">
        <v>506</v>
      </c>
      <c r="E1455" s="64"/>
      <c r="F1455" s="274" t="s">
        <v>10022</v>
      </c>
      <c r="G1455" s="64"/>
      <c r="H1455" s="64"/>
      <c r="I1455" s="177"/>
      <c r="J1455" s="64"/>
      <c r="K1455" s="64"/>
      <c r="L1455" s="62"/>
      <c r="M1455" s="223"/>
      <c r="N1455" s="43"/>
      <c r="O1455" s="43"/>
      <c r="P1455" s="43"/>
      <c r="Q1455" s="43"/>
      <c r="R1455" s="43"/>
      <c r="S1455" s="43"/>
      <c r="T1455" s="79"/>
      <c r="AT1455" s="25" t="s">
        <v>506</v>
      </c>
      <c r="AU1455" s="25" t="s">
        <v>80</v>
      </c>
    </row>
    <row r="1456" spans="2:65" s="1" customFormat="1" ht="16.5" customHeight="1">
      <c r="B1456" s="42"/>
      <c r="C1456" s="209" t="s">
        <v>4637</v>
      </c>
      <c r="D1456" s="209" t="s">
        <v>498</v>
      </c>
      <c r="E1456" s="210" t="s">
        <v>10136</v>
      </c>
      <c r="F1456" s="211" t="s">
        <v>10024</v>
      </c>
      <c r="G1456" s="212" t="s">
        <v>2537</v>
      </c>
      <c r="H1456" s="213">
        <v>2</v>
      </c>
      <c r="I1456" s="214"/>
      <c r="J1456" s="215">
        <f>ROUND(I1456*H1456,2)</f>
        <v>0</v>
      </c>
      <c r="K1456" s="211" t="s">
        <v>23</v>
      </c>
      <c r="L1456" s="62"/>
      <c r="M1456" s="216" t="s">
        <v>23</v>
      </c>
      <c r="N1456" s="217" t="s">
        <v>44</v>
      </c>
      <c r="O1456" s="43"/>
      <c r="P1456" s="218">
        <f>O1456*H1456</f>
        <v>0</v>
      </c>
      <c r="Q1456" s="218">
        <v>34</v>
      </c>
      <c r="R1456" s="218">
        <f>Q1456*H1456</f>
        <v>68</v>
      </c>
      <c r="S1456" s="218">
        <v>0</v>
      </c>
      <c r="T1456" s="219">
        <f>S1456*H1456</f>
        <v>0</v>
      </c>
      <c r="AR1456" s="25" t="s">
        <v>502</v>
      </c>
      <c r="AT1456" s="25" t="s">
        <v>498</v>
      </c>
      <c r="AU1456" s="25" t="s">
        <v>80</v>
      </c>
      <c r="AY1456" s="25" t="s">
        <v>492</v>
      </c>
      <c r="BE1456" s="220">
        <f>IF(N1456="základní",J1456,0)</f>
        <v>0</v>
      </c>
      <c r="BF1456" s="220">
        <f>IF(N1456="snížená",J1456,0)</f>
        <v>0</v>
      </c>
      <c r="BG1456" s="220">
        <f>IF(N1456="zákl. přenesená",J1456,0)</f>
        <v>0</v>
      </c>
      <c r="BH1456" s="220">
        <f>IF(N1456="sníž. přenesená",J1456,0)</f>
        <v>0</v>
      </c>
      <c r="BI1456" s="220">
        <f>IF(N1456="nulová",J1456,0)</f>
        <v>0</v>
      </c>
      <c r="BJ1456" s="25" t="s">
        <v>80</v>
      </c>
      <c r="BK1456" s="220">
        <f>ROUND(I1456*H1456,2)</f>
        <v>0</v>
      </c>
      <c r="BL1456" s="25" t="s">
        <v>502</v>
      </c>
      <c r="BM1456" s="25" t="s">
        <v>10191</v>
      </c>
    </row>
    <row r="1457" spans="2:65" s="1" customFormat="1">
      <c r="B1457" s="42"/>
      <c r="C1457" s="64"/>
      <c r="D1457" s="227" t="s">
        <v>506</v>
      </c>
      <c r="E1457" s="64"/>
      <c r="F1457" s="274" t="s">
        <v>10024</v>
      </c>
      <c r="G1457" s="64"/>
      <c r="H1457" s="64"/>
      <c r="I1457" s="177"/>
      <c r="J1457" s="64"/>
      <c r="K1457" s="64"/>
      <c r="L1457" s="62"/>
      <c r="M1457" s="223"/>
      <c r="N1457" s="43"/>
      <c r="O1457" s="43"/>
      <c r="P1457" s="43"/>
      <c r="Q1457" s="43"/>
      <c r="R1457" s="43"/>
      <c r="S1457" s="43"/>
      <c r="T1457" s="79"/>
      <c r="AT1457" s="25" t="s">
        <v>506</v>
      </c>
      <c r="AU1457" s="25" t="s">
        <v>80</v>
      </c>
    </row>
    <row r="1458" spans="2:65" s="1" customFormat="1" ht="25.5" customHeight="1">
      <c r="B1458" s="42"/>
      <c r="C1458" s="209" t="s">
        <v>4642</v>
      </c>
      <c r="D1458" s="209" t="s">
        <v>498</v>
      </c>
      <c r="E1458" s="210" t="s">
        <v>10044</v>
      </c>
      <c r="F1458" s="211" t="s">
        <v>9994</v>
      </c>
      <c r="G1458" s="212" t="s">
        <v>2537</v>
      </c>
      <c r="H1458" s="213">
        <v>2</v>
      </c>
      <c r="I1458" s="214"/>
      <c r="J1458" s="215">
        <f>ROUND(I1458*H1458,2)</f>
        <v>0</v>
      </c>
      <c r="K1458" s="211" t="s">
        <v>23</v>
      </c>
      <c r="L1458" s="62"/>
      <c r="M1458" s="216" t="s">
        <v>23</v>
      </c>
      <c r="N1458" s="217" t="s">
        <v>44</v>
      </c>
      <c r="O1458" s="43"/>
      <c r="P1458" s="218">
        <f>O1458*H1458</f>
        <v>0</v>
      </c>
      <c r="Q1458" s="218">
        <v>17</v>
      </c>
      <c r="R1458" s="218">
        <f>Q1458*H1458</f>
        <v>34</v>
      </c>
      <c r="S1458" s="218">
        <v>0</v>
      </c>
      <c r="T1458" s="219">
        <f>S1458*H1458</f>
        <v>0</v>
      </c>
      <c r="AR1458" s="25" t="s">
        <v>502</v>
      </c>
      <c r="AT1458" s="25" t="s">
        <v>498</v>
      </c>
      <c r="AU1458" s="25" t="s">
        <v>80</v>
      </c>
      <c r="AY1458" s="25" t="s">
        <v>492</v>
      </c>
      <c r="BE1458" s="220">
        <f>IF(N1458="základní",J1458,0)</f>
        <v>0</v>
      </c>
      <c r="BF1458" s="220">
        <f>IF(N1458="snížená",J1458,0)</f>
        <v>0</v>
      </c>
      <c r="BG1458" s="220">
        <f>IF(N1458="zákl. přenesená",J1458,0)</f>
        <v>0</v>
      </c>
      <c r="BH1458" s="220">
        <f>IF(N1458="sníž. přenesená",J1458,0)</f>
        <v>0</v>
      </c>
      <c r="BI1458" s="220">
        <f>IF(N1458="nulová",J1458,0)</f>
        <v>0</v>
      </c>
      <c r="BJ1458" s="25" t="s">
        <v>80</v>
      </c>
      <c r="BK1458" s="220">
        <f>ROUND(I1458*H1458,2)</f>
        <v>0</v>
      </c>
      <c r="BL1458" s="25" t="s">
        <v>502</v>
      </c>
      <c r="BM1458" s="25" t="s">
        <v>10192</v>
      </c>
    </row>
    <row r="1459" spans="2:65" s="1" customFormat="1" ht="24">
      <c r="B1459" s="42"/>
      <c r="C1459" s="64"/>
      <c r="D1459" s="227" t="s">
        <v>506</v>
      </c>
      <c r="E1459" s="64"/>
      <c r="F1459" s="274" t="s">
        <v>9994</v>
      </c>
      <c r="G1459" s="64"/>
      <c r="H1459" s="64"/>
      <c r="I1459" s="177"/>
      <c r="J1459" s="64"/>
      <c r="K1459" s="64"/>
      <c r="L1459" s="62"/>
      <c r="M1459" s="223"/>
      <c r="N1459" s="43"/>
      <c r="O1459" s="43"/>
      <c r="P1459" s="43"/>
      <c r="Q1459" s="43"/>
      <c r="R1459" s="43"/>
      <c r="S1459" s="43"/>
      <c r="T1459" s="79"/>
      <c r="AT1459" s="25" t="s">
        <v>506</v>
      </c>
      <c r="AU1459" s="25" t="s">
        <v>80</v>
      </c>
    </row>
    <row r="1460" spans="2:65" s="1" customFormat="1" ht="16.5" customHeight="1">
      <c r="B1460" s="42"/>
      <c r="C1460" s="209" t="s">
        <v>4647</v>
      </c>
      <c r="D1460" s="209" t="s">
        <v>498</v>
      </c>
      <c r="E1460" s="210" t="s">
        <v>9866</v>
      </c>
      <c r="F1460" s="211" t="s">
        <v>9867</v>
      </c>
      <c r="G1460" s="212" t="s">
        <v>2537</v>
      </c>
      <c r="H1460" s="213">
        <v>2</v>
      </c>
      <c r="I1460" s="214"/>
      <c r="J1460" s="215">
        <f>ROUND(I1460*H1460,2)</f>
        <v>0</v>
      </c>
      <c r="K1460" s="211" t="s">
        <v>23</v>
      </c>
      <c r="L1460" s="62"/>
      <c r="M1460" s="216" t="s">
        <v>23</v>
      </c>
      <c r="N1460" s="217" t="s">
        <v>44</v>
      </c>
      <c r="O1460" s="43"/>
      <c r="P1460" s="218">
        <f>O1460*H1460</f>
        <v>0</v>
      </c>
      <c r="Q1460" s="218">
        <v>25</v>
      </c>
      <c r="R1460" s="218">
        <f>Q1460*H1460</f>
        <v>50</v>
      </c>
      <c r="S1460" s="218">
        <v>0</v>
      </c>
      <c r="T1460" s="219">
        <f>S1460*H1460</f>
        <v>0</v>
      </c>
      <c r="AR1460" s="25" t="s">
        <v>502</v>
      </c>
      <c r="AT1460" s="25" t="s">
        <v>498</v>
      </c>
      <c r="AU1460" s="25" t="s">
        <v>80</v>
      </c>
      <c r="AY1460" s="25" t="s">
        <v>492</v>
      </c>
      <c r="BE1460" s="220">
        <f>IF(N1460="základní",J1460,0)</f>
        <v>0</v>
      </c>
      <c r="BF1460" s="220">
        <f>IF(N1460="snížená",J1460,0)</f>
        <v>0</v>
      </c>
      <c r="BG1460" s="220">
        <f>IF(N1460="zákl. přenesená",J1460,0)</f>
        <v>0</v>
      </c>
      <c r="BH1460" s="220">
        <f>IF(N1460="sníž. přenesená",J1460,0)</f>
        <v>0</v>
      </c>
      <c r="BI1460" s="220">
        <f>IF(N1460="nulová",J1460,0)</f>
        <v>0</v>
      </c>
      <c r="BJ1460" s="25" t="s">
        <v>80</v>
      </c>
      <c r="BK1460" s="220">
        <f>ROUND(I1460*H1460,2)</f>
        <v>0</v>
      </c>
      <c r="BL1460" s="25" t="s">
        <v>502</v>
      </c>
      <c r="BM1460" s="25" t="s">
        <v>10193</v>
      </c>
    </row>
    <row r="1461" spans="2:65" s="1" customFormat="1">
      <c r="B1461" s="42"/>
      <c r="C1461" s="64"/>
      <c r="D1461" s="227" t="s">
        <v>506</v>
      </c>
      <c r="E1461" s="64"/>
      <c r="F1461" s="274" t="s">
        <v>9867</v>
      </c>
      <c r="G1461" s="64"/>
      <c r="H1461" s="64"/>
      <c r="I1461" s="177"/>
      <c r="J1461" s="64"/>
      <c r="K1461" s="64"/>
      <c r="L1461" s="62"/>
      <c r="M1461" s="223"/>
      <c r="N1461" s="43"/>
      <c r="O1461" s="43"/>
      <c r="P1461" s="43"/>
      <c r="Q1461" s="43"/>
      <c r="R1461" s="43"/>
      <c r="S1461" s="43"/>
      <c r="T1461" s="79"/>
      <c r="AT1461" s="25" t="s">
        <v>506</v>
      </c>
      <c r="AU1461" s="25" t="s">
        <v>80</v>
      </c>
    </row>
    <row r="1462" spans="2:65" s="1" customFormat="1" ht="16.5" customHeight="1">
      <c r="B1462" s="42"/>
      <c r="C1462" s="209" t="s">
        <v>4652</v>
      </c>
      <c r="D1462" s="209" t="s">
        <v>498</v>
      </c>
      <c r="E1462" s="210" t="s">
        <v>9798</v>
      </c>
      <c r="F1462" s="211" t="s">
        <v>9799</v>
      </c>
      <c r="G1462" s="212" t="s">
        <v>2537</v>
      </c>
      <c r="H1462" s="213">
        <v>4</v>
      </c>
      <c r="I1462" s="214"/>
      <c r="J1462" s="215">
        <f>ROUND(I1462*H1462,2)</f>
        <v>0</v>
      </c>
      <c r="K1462" s="211" t="s">
        <v>23</v>
      </c>
      <c r="L1462" s="62"/>
      <c r="M1462" s="216" t="s">
        <v>23</v>
      </c>
      <c r="N1462" s="217" t="s">
        <v>44</v>
      </c>
      <c r="O1462" s="43"/>
      <c r="P1462" s="218">
        <f>O1462*H1462</f>
        <v>0</v>
      </c>
      <c r="Q1462" s="218">
        <v>9</v>
      </c>
      <c r="R1462" s="218">
        <f>Q1462*H1462</f>
        <v>36</v>
      </c>
      <c r="S1462" s="218">
        <v>0</v>
      </c>
      <c r="T1462" s="219">
        <f>S1462*H1462</f>
        <v>0</v>
      </c>
      <c r="AR1462" s="25" t="s">
        <v>502</v>
      </c>
      <c r="AT1462" s="25" t="s">
        <v>498</v>
      </c>
      <c r="AU1462" s="25" t="s">
        <v>80</v>
      </c>
      <c r="AY1462" s="25" t="s">
        <v>492</v>
      </c>
      <c r="BE1462" s="220">
        <f>IF(N1462="základní",J1462,0)</f>
        <v>0</v>
      </c>
      <c r="BF1462" s="220">
        <f>IF(N1462="snížená",J1462,0)</f>
        <v>0</v>
      </c>
      <c r="BG1462" s="220">
        <f>IF(N1462="zákl. přenesená",J1462,0)</f>
        <v>0</v>
      </c>
      <c r="BH1462" s="220">
        <f>IF(N1462="sníž. přenesená",J1462,0)</f>
        <v>0</v>
      </c>
      <c r="BI1462" s="220">
        <f>IF(N1462="nulová",J1462,0)</f>
        <v>0</v>
      </c>
      <c r="BJ1462" s="25" t="s">
        <v>80</v>
      </c>
      <c r="BK1462" s="220">
        <f>ROUND(I1462*H1462,2)</f>
        <v>0</v>
      </c>
      <c r="BL1462" s="25" t="s">
        <v>502</v>
      </c>
      <c r="BM1462" s="25" t="s">
        <v>10194</v>
      </c>
    </row>
    <row r="1463" spans="2:65" s="1" customFormat="1">
      <c r="B1463" s="42"/>
      <c r="C1463" s="64"/>
      <c r="D1463" s="221" t="s">
        <v>506</v>
      </c>
      <c r="E1463" s="64"/>
      <c r="F1463" s="222" t="s">
        <v>9799</v>
      </c>
      <c r="G1463" s="64"/>
      <c r="H1463" s="64"/>
      <c r="I1463" s="177"/>
      <c r="J1463" s="64"/>
      <c r="K1463" s="64"/>
      <c r="L1463" s="62"/>
      <c r="M1463" s="223"/>
      <c r="N1463" s="43"/>
      <c r="O1463" s="43"/>
      <c r="P1463" s="43"/>
      <c r="Q1463" s="43"/>
      <c r="R1463" s="43"/>
      <c r="S1463" s="43"/>
      <c r="T1463" s="79"/>
      <c r="AT1463" s="25" t="s">
        <v>506</v>
      </c>
      <c r="AU1463" s="25" t="s">
        <v>80</v>
      </c>
    </row>
    <row r="1464" spans="2:65" s="1" customFormat="1" ht="24">
      <c r="B1464" s="42"/>
      <c r="C1464" s="64"/>
      <c r="D1464" s="227" t="s">
        <v>2254</v>
      </c>
      <c r="E1464" s="64"/>
      <c r="F1464" s="273" t="s">
        <v>9800</v>
      </c>
      <c r="G1464" s="64"/>
      <c r="H1464" s="64"/>
      <c r="I1464" s="177"/>
      <c r="J1464" s="64"/>
      <c r="K1464" s="64"/>
      <c r="L1464" s="62"/>
      <c r="M1464" s="223"/>
      <c r="N1464" s="43"/>
      <c r="O1464" s="43"/>
      <c r="P1464" s="43"/>
      <c r="Q1464" s="43"/>
      <c r="R1464" s="43"/>
      <c r="S1464" s="43"/>
      <c r="T1464" s="79"/>
      <c r="AT1464" s="25" t="s">
        <v>2254</v>
      </c>
      <c r="AU1464" s="25" t="s">
        <v>80</v>
      </c>
    </row>
    <row r="1465" spans="2:65" s="1" customFormat="1" ht="16.5" customHeight="1">
      <c r="B1465" s="42"/>
      <c r="C1465" s="209" t="s">
        <v>4657</v>
      </c>
      <c r="D1465" s="209" t="s">
        <v>498</v>
      </c>
      <c r="E1465" s="210" t="s">
        <v>9798</v>
      </c>
      <c r="F1465" s="211" t="s">
        <v>9799</v>
      </c>
      <c r="G1465" s="212" t="s">
        <v>2537</v>
      </c>
      <c r="H1465" s="213">
        <v>6</v>
      </c>
      <c r="I1465" s="214"/>
      <c r="J1465" s="215">
        <f>ROUND(I1465*H1465,2)</f>
        <v>0</v>
      </c>
      <c r="K1465" s="211" t="s">
        <v>23</v>
      </c>
      <c r="L1465" s="62"/>
      <c r="M1465" s="216" t="s">
        <v>23</v>
      </c>
      <c r="N1465" s="217" t="s">
        <v>44</v>
      </c>
      <c r="O1465" s="43"/>
      <c r="P1465" s="218">
        <f>O1465*H1465</f>
        <v>0</v>
      </c>
      <c r="Q1465" s="218">
        <v>9</v>
      </c>
      <c r="R1465" s="218">
        <f>Q1465*H1465</f>
        <v>54</v>
      </c>
      <c r="S1465" s="218">
        <v>0</v>
      </c>
      <c r="T1465" s="219">
        <f>S1465*H1465</f>
        <v>0</v>
      </c>
      <c r="AR1465" s="25" t="s">
        <v>502</v>
      </c>
      <c r="AT1465" s="25" t="s">
        <v>498</v>
      </c>
      <c r="AU1465" s="25" t="s">
        <v>80</v>
      </c>
      <c r="AY1465" s="25" t="s">
        <v>492</v>
      </c>
      <c r="BE1465" s="220">
        <f>IF(N1465="základní",J1465,0)</f>
        <v>0</v>
      </c>
      <c r="BF1465" s="220">
        <f>IF(N1465="snížená",J1465,0)</f>
        <v>0</v>
      </c>
      <c r="BG1465" s="220">
        <f>IF(N1465="zákl. přenesená",J1465,0)</f>
        <v>0</v>
      </c>
      <c r="BH1465" s="220">
        <f>IF(N1465="sníž. přenesená",J1465,0)</f>
        <v>0</v>
      </c>
      <c r="BI1465" s="220">
        <f>IF(N1465="nulová",J1465,0)</f>
        <v>0</v>
      </c>
      <c r="BJ1465" s="25" t="s">
        <v>80</v>
      </c>
      <c r="BK1465" s="220">
        <f>ROUND(I1465*H1465,2)</f>
        <v>0</v>
      </c>
      <c r="BL1465" s="25" t="s">
        <v>502</v>
      </c>
      <c r="BM1465" s="25" t="s">
        <v>10195</v>
      </c>
    </row>
    <row r="1466" spans="2:65" s="1" customFormat="1">
      <c r="B1466" s="42"/>
      <c r="C1466" s="64"/>
      <c r="D1466" s="221" t="s">
        <v>506</v>
      </c>
      <c r="E1466" s="64"/>
      <c r="F1466" s="222" t="s">
        <v>9799</v>
      </c>
      <c r="G1466" s="64"/>
      <c r="H1466" s="64"/>
      <c r="I1466" s="177"/>
      <c r="J1466" s="64"/>
      <c r="K1466" s="64"/>
      <c r="L1466" s="62"/>
      <c r="M1466" s="223"/>
      <c r="N1466" s="43"/>
      <c r="O1466" s="43"/>
      <c r="P1466" s="43"/>
      <c r="Q1466" s="43"/>
      <c r="R1466" s="43"/>
      <c r="S1466" s="43"/>
      <c r="T1466" s="79"/>
      <c r="AT1466" s="25" t="s">
        <v>506</v>
      </c>
      <c r="AU1466" s="25" t="s">
        <v>80</v>
      </c>
    </row>
    <row r="1467" spans="2:65" s="1" customFormat="1" ht="24">
      <c r="B1467" s="42"/>
      <c r="C1467" s="64"/>
      <c r="D1467" s="227" t="s">
        <v>2254</v>
      </c>
      <c r="E1467" s="64"/>
      <c r="F1467" s="273" t="s">
        <v>9800</v>
      </c>
      <c r="G1467" s="64"/>
      <c r="H1467" s="64"/>
      <c r="I1467" s="177"/>
      <c r="J1467" s="64"/>
      <c r="K1467" s="64"/>
      <c r="L1467" s="62"/>
      <c r="M1467" s="223"/>
      <c r="N1467" s="43"/>
      <c r="O1467" s="43"/>
      <c r="P1467" s="43"/>
      <c r="Q1467" s="43"/>
      <c r="R1467" s="43"/>
      <c r="S1467" s="43"/>
      <c r="T1467" s="79"/>
      <c r="AT1467" s="25" t="s">
        <v>2254</v>
      </c>
      <c r="AU1467" s="25" t="s">
        <v>80</v>
      </c>
    </row>
    <row r="1468" spans="2:65" s="1" customFormat="1" ht="16.5" customHeight="1">
      <c r="B1468" s="42"/>
      <c r="C1468" s="209" t="s">
        <v>4662</v>
      </c>
      <c r="D1468" s="209" t="s">
        <v>498</v>
      </c>
      <c r="E1468" s="210" t="s">
        <v>9937</v>
      </c>
      <c r="F1468" s="211" t="s">
        <v>9938</v>
      </c>
      <c r="G1468" s="212" t="s">
        <v>2537</v>
      </c>
      <c r="H1468" s="213">
        <v>2</v>
      </c>
      <c r="I1468" s="214"/>
      <c r="J1468" s="215">
        <f>ROUND(I1468*H1468,2)</f>
        <v>0</v>
      </c>
      <c r="K1468" s="211" t="s">
        <v>23</v>
      </c>
      <c r="L1468" s="62"/>
      <c r="M1468" s="216" t="s">
        <v>23</v>
      </c>
      <c r="N1468" s="217" t="s">
        <v>44</v>
      </c>
      <c r="O1468" s="43"/>
      <c r="P1468" s="218">
        <f>O1468*H1468</f>
        <v>0</v>
      </c>
      <c r="Q1468" s="218">
        <v>0</v>
      </c>
      <c r="R1468" s="218">
        <f>Q1468*H1468</f>
        <v>0</v>
      </c>
      <c r="S1468" s="218">
        <v>0</v>
      </c>
      <c r="T1468" s="219">
        <f>S1468*H1468</f>
        <v>0</v>
      </c>
      <c r="AR1468" s="25" t="s">
        <v>502</v>
      </c>
      <c r="AT1468" s="25" t="s">
        <v>498</v>
      </c>
      <c r="AU1468" s="25" t="s">
        <v>80</v>
      </c>
      <c r="AY1468" s="25" t="s">
        <v>492</v>
      </c>
      <c r="BE1468" s="220">
        <f>IF(N1468="základní",J1468,0)</f>
        <v>0</v>
      </c>
      <c r="BF1468" s="220">
        <f>IF(N1468="snížená",J1468,0)</f>
        <v>0</v>
      </c>
      <c r="BG1468" s="220">
        <f>IF(N1468="zákl. přenesená",J1468,0)</f>
        <v>0</v>
      </c>
      <c r="BH1468" s="220">
        <f>IF(N1468="sníž. přenesená",J1468,0)</f>
        <v>0</v>
      </c>
      <c r="BI1468" s="220">
        <f>IF(N1468="nulová",J1468,0)</f>
        <v>0</v>
      </c>
      <c r="BJ1468" s="25" t="s">
        <v>80</v>
      </c>
      <c r="BK1468" s="220">
        <f>ROUND(I1468*H1468,2)</f>
        <v>0</v>
      </c>
      <c r="BL1468" s="25" t="s">
        <v>502</v>
      </c>
      <c r="BM1468" s="25" t="s">
        <v>10196</v>
      </c>
    </row>
    <row r="1469" spans="2:65" s="1" customFormat="1">
      <c r="B1469" s="42"/>
      <c r="C1469" s="64"/>
      <c r="D1469" s="227" t="s">
        <v>506</v>
      </c>
      <c r="E1469" s="64"/>
      <c r="F1469" s="274" t="s">
        <v>9823</v>
      </c>
      <c r="G1469" s="64"/>
      <c r="H1469" s="64"/>
      <c r="I1469" s="177"/>
      <c r="J1469" s="64"/>
      <c r="K1469" s="64"/>
      <c r="L1469" s="62"/>
      <c r="M1469" s="223"/>
      <c r="N1469" s="43"/>
      <c r="O1469" s="43"/>
      <c r="P1469" s="43"/>
      <c r="Q1469" s="43"/>
      <c r="R1469" s="43"/>
      <c r="S1469" s="43"/>
      <c r="T1469" s="79"/>
      <c r="AT1469" s="25" t="s">
        <v>506</v>
      </c>
      <c r="AU1469" s="25" t="s">
        <v>80</v>
      </c>
    </row>
    <row r="1470" spans="2:65" s="1" customFormat="1" ht="16.5" customHeight="1">
      <c r="B1470" s="42"/>
      <c r="C1470" s="209" t="s">
        <v>4667</v>
      </c>
      <c r="D1470" s="209" t="s">
        <v>498</v>
      </c>
      <c r="E1470" s="210" t="s">
        <v>10104</v>
      </c>
      <c r="F1470" s="211" t="s">
        <v>10079</v>
      </c>
      <c r="G1470" s="212" t="s">
        <v>2537</v>
      </c>
      <c r="H1470" s="213">
        <v>2</v>
      </c>
      <c r="I1470" s="214"/>
      <c r="J1470" s="215">
        <f>ROUND(I1470*H1470,2)</f>
        <v>0</v>
      </c>
      <c r="K1470" s="211" t="s">
        <v>23</v>
      </c>
      <c r="L1470" s="62"/>
      <c r="M1470" s="216" t="s">
        <v>23</v>
      </c>
      <c r="N1470" s="217" t="s">
        <v>44</v>
      </c>
      <c r="O1470" s="43"/>
      <c r="P1470" s="218">
        <f>O1470*H1470</f>
        <v>0</v>
      </c>
      <c r="Q1470" s="218">
        <v>2</v>
      </c>
      <c r="R1470" s="218">
        <f>Q1470*H1470</f>
        <v>4</v>
      </c>
      <c r="S1470" s="218">
        <v>0</v>
      </c>
      <c r="T1470" s="219">
        <f>S1470*H1470</f>
        <v>0</v>
      </c>
      <c r="AR1470" s="25" t="s">
        <v>502</v>
      </c>
      <c r="AT1470" s="25" t="s">
        <v>498</v>
      </c>
      <c r="AU1470" s="25" t="s">
        <v>80</v>
      </c>
      <c r="AY1470" s="25" t="s">
        <v>492</v>
      </c>
      <c r="BE1470" s="220">
        <f>IF(N1470="základní",J1470,0)</f>
        <v>0</v>
      </c>
      <c r="BF1470" s="220">
        <f>IF(N1470="snížená",J1470,0)</f>
        <v>0</v>
      </c>
      <c r="BG1470" s="220">
        <f>IF(N1470="zákl. přenesená",J1470,0)</f>
        <v>0</v>
      </c>
      <c r="BH1470" s="220">
        <f>IF(N1470="sníž. přenesená",J1470,0)</f>
        <v>0</v>
      </c>
      <c r="BI1470" s="220">
        <f>IF(N1470="nulová",J1470,0)</f>
        <v>0</v>
      </c>
      <c r="BJ1470" s="25" t="s">
        <v>80</v>
      </c>
      <c r="BK1470" s="220">
        <f>ROUND(I1470*H1470,2)</f>
        <v>0</v>
      </c>
      <c r="BL1470" s="25" t="s">
        <v>502</v>
      </c>
      <c r="BM1470" s="25" t="s">
        <v>10197</v>
      </c>
    </row>
    <row r="1471" spans="2:65" s="1" customFormat="1">
      <c r="B1471" s="42"/>
      <c r="C1471" s="64"/>
      <c r="D1471" s="227" t="s">
        <v>506</v>
      </c>
      <c r="E1471" s="64"/>
      <c r="F1471" s="274" t="s">
        <v>10079</v>
      </c>
      <c r="G1471" s="64"/>
      <c r="H1471" s="64"/>
      <c r="I1471" s="177"/>
      <c r="J1471" s="64"/>
      <c r="K1471" s="64"/>
      <c r="L1471" s="62"/>
      <c r="M1471" s="223"/>
      <c r="N1471" s="43"/>
      <c r="O1471" s="43"/>
      <c r="P1471" s="43"/>
      <c r="Q1471" s="43"/>
      <c r="R1471" s="43"/>
      <c r="S1471" s="43"/>
      <c r="T1471" s="79"/>
      <c r="AT1471" s="25" t="s">
        <v>506</v>
      </c>
      <c r="AU1471" s="25" t="s">
        <v>80</v>
      </c>
    </row>
    <row r="1472" spans="2:65" s="1" customFormat="1" ht="16.5" customHeight="1">
      <c r="B1472" s="42"/>
      <c r="C1472" s="209" t="s">
        <v>4671</v>
      </c>
      <c r="D1472" s="209" t="s">
        <v>498</v>
      </c>
      <c r="E1472" s="210" t="s">
        <v>9999</v>
      </c>
      <c r="F1472" s="211" t="s">
        <v>10000</v>
      </c>
      <c r="G1472" s="212" t="s">
        <v>2537</v>
      </c>
      <c r="H1472" s="213">
        <v>3</v>
      </c>
      <c r="I1472" s="214"/>
      <c r="J1472" s="215">
        <f>ROUND(I1472*H1472,2)</f>
        <v>0</v>
      </c>
      <c r="K1472" s="211" t="s">
        <v>23</v>
      </c>
      <c r="L1472" s="62"/>
      <c r="M1472" s="216" t="s">
        <v>23</v>
      </c>
      <c r="N1472" s="217" t="s">
        <v>44</v>
      </c>
      <c r="O1472" s="43"/>
      <c r="P1472" s="218">
        <f>O1472*H1472</f>
        <v>0</v>
      </c>
      <c r="Q1472" s="218">
        <v>2</v>
      </c>
      <c r="R1472" s="218">
        <f>Q1472*H1472</f>
        <v>6</v>
      </c>
      <c r="S1472" s="218">
        <v>0</v>
      </c>
      <c r="T1472" s="219">
        <f>S1472*H1472</f>
        <v>0</v>
      </c>
      <c r="AR1472" s="25" t="s">
        <v>502</v>
      </c>
      <c r="AT1472" s="25" t="s">
        <v>498</v>
      </c>
      <c r="AU1472" s="25" t="s">
        <v>80</v>
      </c>
      <c r="AY1472" s="25" t="s">
        <v>492</v>
      </c>
      <c r="BE1472" s="220">
        <f>IF(N1472="základní",J1472,0)</f>
        <v>0</v>
      </c>
      <c r="BF1472" s="220">
        <f>IF(N1472="snížená",J1472,0)</f>
        <v>0</v>
      </c>
      <c r="BG1472" s="220">
        <f>IF(N1472="zákl. přenesená",J1472,0)</f>
        <v>0</v>
      </c>
      <c r="BH1472" s="220">
        <f>IF(N1472="sníž. přenesená",J1472,0)</f>
        <v>0</v>
      </c>
      <c r="BI1472" s="220">
        <f>IF(N1472="nulová",J1472,0)</f>
        <v>0</v>
      </c>
      <c r="BJ1472" s="25" t="s">
        <v>80</v>
      </c>
      <c r="BK1472" s="220">
        <f>ROUND(I1472*H1472,2)</f>
        <v>0</v>
      </c>
      <c r="BL1472" s="25" t="s">
        <v>502</v>
      </c>
      <c r="BM1472" s="25" t="s">
        <v>10198</v>
      </c>
    </row>
    <row r="1473" spans="2:65" s="1" customFormat="1">
      <c r="B1473" s="42"/>
      <c r="C1473" s="64"/>
      <c r="D1473" s="227" t="s">
        <v>506</v>
      </c>
      <c r="E1473" s="64"/>
      <c r="F1473" s="274" t="s">
        <v>10001</v>
      </c>
      <c r="G1473" s="64"/>
      <c r="H1473" s="64"/>
      <c r="I1473" s="177"/>
      <c r="J1473" s="64"/>
      <c r="K1473" s="64"/>
      <c r="L1473" s="62"/>
      <c r="M1473" s="223"/>
      <c r="N1473" s="43"/>
      <c r="O1473" s="43"/>
      <c r="P1473" s="43"/>
      <c r="Q1473" s="43"/>
      <c r="R1473" s="43"/>
      <c r="S1473" s="43"/>
      <c r="T1473" s="79"/>
      <c r="AT1473" s="25" t="s">
        <v>506</v>
      </c>
      <c r="AU1473" s="25" t="s">
        <v>80</v>
      </c>
    </row>
    <row r="1474" spans="2:65" s="1" customFormat="1" ht="16.5" customHeight="1">
      <c r="B1474" s="42"/>
      <c r="C1474" s="209" t="s">
        <v>4675</v>
      </c>
      <c r="D1474" s="209" t="s">
        <v>498</v>
      </c>
      <c r="E1474" s="210" t="s">
        <v>9941</v>
      </c>
      <c r="F1474" s="211" t="s">
        <v>9942</v>
      </c>
      <c r="G1474" s="212" t="s">
        <v>2537</v>
      </c>
      <c r="H1474" s="213">
        <v>2</v>
      </c>
      <c r="I1474" s="214"/>
      <c r="J1474" s="215">
        <f>ROUND(I1474*H1474,2)</f>
        <v>0</v>
      </c>
      <c r="K1474" s="211" t="s">
        <v>23</v>
      </c>
      <c r="L1474" s="62"/>
      <c r="M1474" s="216" t="s">
        <v>23</v>
      </c>
      <c r="N1474" s="217" t="s">
        <v>44</v>
      </c>
      <c r="O1474" s="43"/>
      <c r="P1474" s="218">
        <f>O1474*H1474</f>
        <v>0</v>
      </c>
      <c r="Q1474" s="218">
        <v>0</v>
      </c>
      <c r="R1474" s="218">
        <f>Q1474*H1474</f>
        <v>0</v>
      </c>
      <c r="S1474" s="218">
        <v>0</v>
      </c>
      <c r="T1474" s="219">
        <f>S1474*H1474</f>
        <v>0</v>
      </c>
      <c r="AR1474" s="25" t="s">
        <v>502</v>
      </c>
      <c r="AT1474" s="25" t="s">
        <v>498</v>
      </c>
      <c r="AU1474" s="25" t="s">
        <v>80</v>
      </c>
      <c r="AY1474" s="25" t="s">
        <v>492</v>
      </c>
      <c r="BE1474" s="220">
        <f>IF(N1474="základní",J1474,0)</f>
        <v>0</v>
      </c>
      <c r="BF1474" s="220">
        <f>IF(N1474="snížená",J1474,0)</f>
        <v>0</v>
      </c>
      <c r="BG1474" s="220">
        <f>IF(N1474="zákl. přenesená",J1474,0)</f>
        <v>0</v>
      </c>
      <c r="BH1474" s="220">
        <f>IF(N1474="sníž. přenesená",J1474,0)</f>
        <v>0</v>
      </c>
      <c r="BI1474" s="220">
        <f>IF(N1474="nulová",J1474,0)</f>
        <v>0</v>
      </c>
      <c r="BJ1474" s="25" t="s">
        <v>80</v>
      </c>
      <c r="BK1474" s="220">
        <f>ROUND(I1474*H1474,2)</f>
        <v>0</v>
      </c>
      <c r="BL1474" s="25" t="s">
        <v>502</v>
      </c>
      <c r="BM1474" s="25" t="s">
        <v>10199</v>
      </c>
    </row>
    <row r="1475" spans="2:65" s="1" customFormat="1">
      <c r="B1475" s="42"/>
      <c r="C1475" s="64"/>
      <c r="D1475" s="227" t="s">
        <v>506</v>
      </c>
      <c r="E1475" s="64"/>
      <c r="F1475" s="274" t="s">
        <v>9849</v>
      </c>
      <c r="G1475" s="64"/>
      <c r="H1475" s="64"/>
      <c r="I1475" s="177"/>
      <c r="J1475" s="64"/>
      <c r="K1475" s="64"/>
      <c r="L1475" s="62"/>
      <c r="M1475" s="223"/>
      <c r="N1475" s="43"/>
      <c r="O1475" s="43"/>
      <c r="P1475" s="43"/>
      <c r="Q1475" s="43"/>
      <c r="R1475" s="43"/>
      <c r="S1475" s="43"/>
      <c r="T1475" s="79"/>
      <c r="AT1475" s="25" t="s">
        <v>506</v>
      </c>
      <c r="AU1475" s="25" t="s">
        <v>80</v>
      </c>
    </row>
    <row r="1476" spans="2:65" s="1" customFormat="1" ht="16.5" customHeight="1">
      <c r="B1476" s="42"/>
      <c r="C1476" s="209" t="s">
        <v>4679</v>
      </c>
      <c r="D1476" s="209" t="s">
        <v>498</v>
      </c>
      <c r="E1476" s="210" t="s">
        <v>9786</v>
      </c>
      <c r="F1476" s="211" t="s">
        <v>9787</v>
      </c>
      <c r="G1476" s="212" t="s">
        <v>9577</v>
      </c>
      <c r="H1476" s="213">
        <v>10</v>
      </c>
      <c r="I1476" s="214"/>
      <c r="J1476" s="215">
        <f>ROUND(I1476*H1476,2)</f>
        <v>0</v>
      </c>
      <c r="K1476" s="211" t="s">
        <v>23</v>
      </c>
      <c r="L1476" s="62"/>
      <c r="M1476" s="216" t="s">
        <v>23</v>
      </c>
      <c r="N1476" s="217" t="s">
        <v>44</v>
      </c>
      <c r="O1476" s="43"/>
      <c r="P1476" s="218">
        <f>O1476*H1476</f>
        <v>0</v>
      </c>
      <c r="Q1476" s="218">
        <v>4.2</v>
      </c>
      <c r="R1476" s="218">
        <f>Q1476*H1476</f>
        <v>42</v>
      </c>
      <c r="S1476" s="218">
        <v>0</v>
      </c>
      <c r="T1476" s="219">
        <f>S1476*H1476</f>
        <v>0</v>
      </c>
      <c r="AR1476" s="25" t="s">
        <v>502</v>
      </c>
      <c r="AT1476" s="25" t="s">
        <v>498</v>
      </c>
      <c r="AU1476" s="25" t="s">
        <v>80</v>
      </c>
      <c r="AY1476" s="25" t="s">
        <v>492</v>
      </c>
      <c r="BE1476" s="220">
        <f>IF(N1476="základní",J1476,0)</f>
        <v>0</v>
      </c>
      <c r="BF1476" s="220">
        <f>IF(N1476="snížená",J1476,0)</f>
        <v>0</v>
      </c>
      <c r="BG1476" s="220">
        <f>IF(N1476="zákl. přenesená",J1476,0)</f>
        <v>0</v>
      </c>
      <c r="BH1476" s="220">
        <f>IF(N1476="sníž. přenesená",J1476,0)</f>
        <v>0</v>
      </c>
      <c r="BI1476" s="220">
        <f>IF(N1476="nulová",J1476,0)</f>
        <v>0</v>
      </c>
      <c r="BJ1476" s="25" t="s">
        <v>80</v>
      </c>
      <c r="BK1476" s="220">
        <f>ROUND(I1476*H1476,2)</f>
        <v>0</v>
      </c>
      <c r="BL1476" s="25" t="s">
        <v>502</v>
      </c>
      <c r="BM1476" s="25" t="s">
        <v>10200</v>
      </c>
    </row>
    <row r="1477" spans="2:65" s="1" customFormat="1">
      <c r="B1477" s="42"/>
      <c r="C1477" s="64"/>
      <c r="D1477" s="227" t="s">
        <v>506</v>
      </c>
      <c r="E1477" s="64"/>
      <c r="F1477" s="274" t="s">
        <v>9788</v>
      </c>
      <c r="G1477" s="64"/>
      <c r="H1477" s="64"/>
      <c r="I1477" s="177"/>
      <c r="J1477" s="64"/>
      <c r="K1477" s="64"/>
      <c r="L1477" s="62"/>
      <c r="M1477" s="223"/>
      <c r="N1477" s="43"/>
      <c r="O1477" s="43"/>
      <c r="P1477" s="43"/>
      <c r="Q1477" s="43"/>
      <c r="R1477" s="43"/>
      <c r="S1477" s="43"/>
      <c r="T1477" s="79"/>
      <c r="AT1477" s="25" t="s">
        <v>506</v>
      </c>
      <c r="AU1477" s="25" t="s">
        <v>80</v>
      </c>
    </row>
    <row r="1478" spans="2:65" s="1" customFormat="1" ht="16.5" customHeight="1">
      <c r="B1478" s="42"/>
      <c r="C1478" s="209" t="s">
        <v>4683</v>
      </c>
      <c r="D1478" s="209" t="s">
        <v>498</v>
      </c>
      <c r="E1478" s="210" t="s">
        <v>10056</v>
      </c>
      <c r="F1478" s="211" t="s">
        <v>10057</v>
      </c>
      <c r="G1478" s="212" t="s">
        <v>9577</v>
      </c>
      <c r="H1478" s="213">
        <v>4</v>
      </c>
      <c r="I1478" s="214"/>
      <c r="J1478" s="215">
        <f>ROUND(I1478*H1478,2)</f>
        <v>0</v>
      </c>
      <c r="K1478" s="211" t="s">
        <v>23</v>
      </c>
      <c r="L1478" s="62"/>
      <c r="M1478" s="216" t="s">
        <v>23</v>
      </c>
      <c r="N1478" s="217" t="s">
        <v>44</v>
      </c>
      <c r="O1478" s="43"/>
      <c r="P1478" s="218">
        <f>O1478*H1478</f>
        <v>0</v>
      </c>
      <c r="Q1478" s="218">
        <v>3.4</v>
      </c>
      <c r="R1478" s="218">
        <f>Q1478*H1478</f>
        <v>13.6</v>
      </c>
      <c r="S1478" s="218">
        <v>0</v>
      </c>
      <c r="T1478" s="219">
        <f>S1478*H1478</f>
        <v>0</v>
      </c>
      <c r="AR1478" s="25" t="s">
        <v>502</v>
      </c>
      <c r="AT1478" s="25" t="s">
        <v>498</v>
      </c>
      <c r="AU1478" s="25" t="s">
        <v>80</v>
      </c>
      <c r="AY1478" s="25" t="s">
        <v>492</v>
      </c>
      <c r="BE1478" s="220">
        <f>IF(N1478="základní",J1478,0)</f>
        <v>0</v>
      </c>
      <c r="BF1478" s="220">
        <f>IF(N1478="snížená",J1478,0)</f>
        <v>0</v>
      </c>
      <c r="BG1478" s="220">
        <f>IF(N1478="zákl. přenesená",J1478,0)</f>
        <v>0</v>
      </c>
      <c r="BH1478" s="220">
        <f>IF(N1478="sníž. přenesená",J1478,0)</f>
        <v>0</v>
      </c>
      <c r="BI1478" s="220">
        <f>IF(N1478="nulová",J1478,0)</f>
        <v>0</v>
      </c>
      <c r="BJ1478" s="25" t="s">
        <v>80</v>
      </c>
      <c r="BK1478" s="220">
        <f>ROUND(I1478*H1478,2)</f>
        <v>0</v>
      </c>
      <c r="BL1478" s="25" t="s">
        <v>502</v>
      </c>
      <c r="BM1478" s="25" t="s">
        <v>10201</v>
      </c>
    </row>
    <row r="1479" spans="2:65" s="1" customFormat="1">
      <c r="B1479" s="42"/>
      <c r="C1479" s="64"/>
      <c r="D1479" s="227" t="s">
        <v>506</v>
      </c>
      <c r="E1479" s="64"/>
      <c r="F1479" s="274" t="s">
        <v>10058</v>
      </c>
      <c r="G1479" s="64"/>
      <c r="H1479" s="64"/>
      <c r="I1479" s="177"/>
      <c r="J1479" s="64"/>
      <c r="K1479" s="64"/>
      <c r="L1479" s="62"/>
      <c r="M1479" s="223"/>
      <c r="N1479" s="43"/>
      <c r="O1479" s="43"/>
      <c r="P1479" s="43"/>
      <c r="Q1479" s="43"/>
      <c r="R1479" s="43"/>
      <c r="S1479" s="43"/>
      <c r="T1479" s="79"/>
      <c r="AT1479" s="25" t="s">
        <v>506</v>
      </c>
      <c r="AU1479" s="25" t="s">
        <v>80</v>
      </c>
    </row>
    <row r="1480" spans="2:65" s="1" customFormat="1" ht="16.5" customHeight="1">
      <c r="B1480" s="42"/>
      <c r="C1480" s="209" t="s">
        <v>4687</v>
      </c>
      <c r="D1480" s="209" t="s">
        <v>498</v>
      </c>
      <c r="E1480" s="210" t="s">
        <v>10105</v>
      </c>
      <c r="F1480" s="211" t="s">
        <v>10106</v>
      </c>
      <c r="G1480" s="212" t="s">
        <v>9577</v>
      </c>
      <c r="H1480" s="213">
        <v>3</v>
      </c>
      <c r="I1480" s="214"/>
      <c r="J1480" s="215">
        <f>ROUND(I1480*H1480,2)</f>
        <v>0</v>
      </c>
      <c r="K1480" s="211" t="s">
        <v>23</v>
      </c>
      <c r="L1480" s="62"/>
      <c r="M1480" s="216" t="s">
        <v>23</v>
      </c>
      <c r="N1480" s="217" t="s">
        <v>44</v>
      </c>
      <c r="O1480" s="43"/>
      <c r="P1480" s="218">
        <f>O1480*H1480</f>
        <v>0</v>
      </c>
      <c r="Q1480" s="218">
        <v>43</v>
      </c>
      <c r="R1480" s="218">
        <f>Q1480*H1480</f>
        <v>129</v>
      </c>
      <c r="S1480" s="218">
        <v>0</v>
      </c>
      <c r="T1480" s="219">
        <f>S1480*H1480</f>
        <v>0</v>
      </c>
      <c r="AR1480" s="25" t="s">
        <v>502</v>
      </c>
      <c r="AT1480" s="25" t="s">
        <v>498</v>
      </c>
      <c r="AU1480" s="25" t="s">
        <v>80</v>
      </c>
      <c r="AY1480" s="25" t="s">
        <v>492</v>
      </c>
      <c r="BE1480" s="220">
        <f>IF(N1480="základní",J1480,0)</f>
        <v>0</v>
      </c>
      <c r="BF1480" s="220">
        <f>IF(N1480="snížená",J1480,0)</f>
        <v>0</v>
      </c>
      <c r="BG1480" s="220">
        <f>IF(N1480="zákl. přenesená",J1480,0)</f>
        <v>0</v>
      </c>
      <c r="BH1480" s="220">
        <f>IF(N1480="sníž. přenesená",J1480,0)</f>
        <v>0</v>
      </c>
      <c r="BI1480" s="220">
        <f>IF(N1480="nulová",J1480,0)</f>
        <v>0</v>
      </c>
      <c r="BJ1480" s="25" t="s">
        <v>80</v>
      </c>
      <c r="BK1480" s="220">
        <f>ROUND(I1480*H1480,2)</f>
        <v>0</v>
      </c>
      <c r="BL1480" s="25" t="s">
        <v>502</v>
      </c>
      <c r="BM1480" s="25" t="s">
        <v>10202</v>
      </c>
    </row>
    <row r="1481" spans="2:65" s="1" customFormat="1">
      <c r="B1481" s="42"/>
      <c r="C1481" s="64"/>
      <c r="D1481" s="227" t="s">
        <v>506</v>
      </c>
      <c r="E1481" s="64"/>
      <c r="F1481" s="274" t="s">
        <v>10106</v>
      </c>
      <c r="G1481" s="64"/>
      <c r="H1481" s="64"/>
      <c r="I1481" s="177"/>
      <c r="J1481" s="64"/>
      <c r="K1481" s="64"/>
      <c r="L1481" s="62"/>
      <c r="M1481" s="223"/>
      <c r="N1481" s="43"/>
      <c r="O1481" s="43"/>
      <c r="P1481" s="43"/>
      <c r="Q1481" s="43"/>
      <c r="R1481" s="43"/>
      <c r="S1481" s="43"/>
      <c r="T1481" s="79"/>
      <c r="AT1481" s="25" t="s">
        <v>506</v>
      </c>
      <c r="AU1481" s="25" t="s">
        <v>80</v>
      </c>
    </row>
    <row r="1482" spans="2:65" s="1" customFormat="1" ht="16.5" customHeight="1">
      <c r="B1482" s="42"/>
      <c r="C1482" s="209" t="s">
        <v>4691</v>
      </c>
      <c r="D1482" s="209" t="s">
        <v>498</v>
      </c>
      <c r="E1482" s="210" t="s">
        <v>10203</v>
      </c>
      <c r="F1482" s="211" t="s">
        <v>9837</v>
      </c>
      <c r="G1482" s="212" t="s">
        <v>9577</v>
      </c>
      <c r="H1482" s="213">
        <v>24</v>
      </c>
      <c r="I1482" s="214"/>
      <c r="J1482" s="215">
        <f>ROUND(I1482*H1482,2)</f>
        <v>0</v>
      </c>
      <c r="K1482" s="211" t="s">
        <v>23</v>
      </c>
      <c r="L1482" s="62"/>
      <c r="M1482" s="216" t="s">
        <v>23</v>
      </c>
      <c r="N1482" s="217" t="s">
        <v>44</v>
      </c>
      <c r="O1482" s="43"/>
      <c r="P1482" s="218">
        <f>O1482*H1482</f>
        <v>0</v>
      </c>
      <c r="Q1482" s="218">
        <v>33</v>
      </c>
      <c r="R1482" s="218">
        <f>Q1482*H1482</f>
        <v>792</v>
      </c>
      <c r="S1482" s="218">
        <v>0</v>
      </c>
      <c r="T1482" s="219">
        <f>S1482*H1482</f>
        <v>0</v>
      </c>
      <c r="AR1482" s="25" t="s">
        <v>502</v>
      </c>
      <c r="AT1482" s="25" t="s">
        <v>498</v>
      </c>
      <c r="AU1482" s="25" t="s">
        <v>80</v>
      </c>
      <c r="AY1482" s="25" t="s">
        <v>492</v>
      </c>
      <c r="BE1482" s="220">
        <f>IF(N1482="základní",J1482,0)</f>
        <v>0</v>
      </c>
      <c r="BF1482" s="220">
        <f>IF(N1482="snížená",J1482,0)</f>
        <v>0</v>
      </c>
      <c r="BG1482" s="220">
        <f>IF(N1482="zákl. přenesená",J1482,0)</f>
        <v>0</v>
      </c>
      <c r="BH1482" s="220">
        <f>IF(N1482="sníž. přenesená",J1482,0)</f>
        <v>0</v>
      </c>
      <c r="BI1482" s="220">
        <f>IF(N1482="nulová",J1482,0)</f>
        <v>0</v>
      </c>
      <c r="BJ1482" s="25" t="s">
        <v>80</v>
      </c>
      <c r="BK1482" s="220">
        <f>ROUND(I1482*H1482,2)</f>
        <v>0</v>
      </c>
      <c r="BL1482" s="25" t="s">
        <v>502</v>
      </c>
      <c r="BM1482" s="25" t="s">
        <v>10204</v>
      </c>
    </row>
    <row r="1483" spans="2:65" s="1" customFormat="1">
      <c r="B1483" s="42"/>
      <c r="C1483" s="64"/>
      <c r="D1483" s="227" t="s">
        <v>506</v>
      </c>
      <c r="E1483" s="64"/>
      <c r="F1483" s="274" t="s">
        <v>9837</v>
      </c>
      <c r="G1483" s="64"/>
      <c r="H1483" s="64"/>
      <c r="I1483" s="177"/>
      <c r="J1483" s="64"/>
      <c r="K1483" s="64"/>
      <c r="L1483" s="62"/>
      <c r="M1483" s="223"/>
      <c r="N1483" s="43"/>
      <c r="O1483" s="43"/>
      <c r="P1483" s="43"/>
      <c r="Q1483" s="43"/>
      <c r="R1483" s="43"/>
      <c r="S1483" s="43"/>
      <c r="T1483" s="79"/>
      <c r="AT1483" s="25" t="s">
        <v>506</v>
      </c>
      <c r="AU1483" s="25" t="s">
        <v>80</v>
      </c>
    </row>
    <row r="1484" spans="2:65" s="1" customFormat="1" ht="16.5" customHeight="1">
      <c r="B1484" s="42"/>
      <c r="C1484" s="209" t="s">
        <v>4695</v>
      </c>
      <c r="D1484" s="209" t="s">
        <v>498</v>
      </c>
      <c r="E1484" s="210" t="s">
        <v>10205</v>
      </c>
      <c r="F1484" s="211" t="s">
        <v>10206</v>
      </c>
      <c r="G1484" s="212" t="s">
        <v>9577</v>
      </c>
      <c r="H1484" s="213">
        <v>14</v>
      </c>
      <c r="I1484" s="214"/>
      <c r="J1484" s="215">
        <f>ROUND(I1484*H1484,2)</f>
        <v>0</v>
      </c>
      <c r="K1484" s="211" t="s">
        <v>23</v>
      </c>
      <c r="L1484" s="62"/>
      <c r="M1484" s="216" t="s">
        <v>23</v>
      </c>
      <c r="N1484" s="217" t="s">
        <v>44</v>
      </c>
      <c r="O1484" s="43"/>
      <c r="P1484" s="218">
        <f>O1484*H1484</f>
        <v>0</v>
      </c>
      <c r="Q1484" s="218">
        <v>17</v>
      </c>
      <c r="R1484" s="218">
        <f>Q1484*H1484</f>
        <v>238</v>
      </c>
      <c r="S1484" s="218">
        <v>0</v>
      </c>
      <c r="T1484" s="219">
        <f>S1484*H1484</f>
        <v>0</v>
      </c>
      <c r="AR1484" s="25" t="s">
        <v>502</v>
      </c>
      <c r="AT1484" s="25" t="s">
        <v>498</v>
      </c>
      <c r="AU1484" s="25" t="s">
        <v>80</v>
      </c>
      <c r="AY1484" s="25" t="s">
        <v>492</v>
      </c>
      <c r="BE1484" s="220">
        <f>IF(N1484="základní",J1484,0)</f>
        <v>0</v>
      </c>
      <c r="BF1484" s="220">
        <f>IF(N1484="snížená",J1484,0)</f>
        <v>0</v>
      </c>
      <c r="BG1484" s="220">
        <f>IF(N1484="zákl. přenesená",J1484,0)</f>
        <v>0</v>
      </c>
      <c r="BH1484" s="220">
        <f>IF(N1484="sníž. přenesená",J1484,0)</f>
        <v>0</v>
      </c>
      <c r="BI1484" s="220">
        <f>IF(N1484="nulová",J1484,0)</f>
        <v>0</v>
      </c>
      <c r="BJ1484" s="25" t="s">
        <v>80</v>
      </c>
      <c r="BK1484" s="220">
        <f>ROUND(I1484*H1484,2)</f>
        <v>0</v>
      </c>
      <c r="BL1484" s="25" t="s">
        <v>502</v>
      </c>
      <c r="BM1484" s="25" t="s">
        <v>10207</v>
      </c>
    </row>
    <row r="1485" spans="2:65" s="1" customFormat="1">
      <c r="B1485" s="42"/>
      <c r="C1485" s="64"/>
      <c r="D1485" s="227" t="s">
        <v>506</v>
      </c>
      <c r="E1485" s="64"/>
      <c r="F1485" s="274" t="s">
        <v>10206</v>
      </c>
      <c r="G1485" s="64"/>
      <c r="H1485" s="64"/>
      <c r="I1485" s="177"/>
      <c r="J1485" s="64"/>
      <c r="K1485" s="64"/>
      <c r="L1485" s="62"/>
      <c r="M1485" s="223"/>
      <c r="N1485" s="43"/>
      <c r="O1485" s="43"/>
      <c r="P1485" s="43"/>
      <c r="Q1485" s="43"/>
      <c r="R1485" s="43"/>
      <c r="S1485" s="43"/>
      <c r="T1485" s="79"/>
      <c r="AT1485" s="25" t="s">
        <v>506</v>
      </c>
      <c r="AU1485" s="25" t="s">
        <v>80</v>
      </c>
    </row>
    <row r="1486" spans="2:65" s="1" customFormat="1" ht="16.5" customHeight="1">
      <c r="B1486" s="42"/>
      <c r="C1486" s="209" t="s">
        <v>4699</v>
      </c>
      <c r="D1486" s="209" t="s">
        <v>498</v>
      </c>
      <c r="E1486" s="210" t="s">
        <v>10208</v>
      </c>
      <c r="F1486" s="211" t="s">
        <v>10209</v>
      </c>
      <c r="G1486" s="212" t="s">
        <v>9577</v>
      </c>
      <c r="H1486" s="213">
        <v>30</v>
      </c>
      <c r="I1486" s="214"/>
      <c r="J1486" s="215">
        <f>ROUND(I1486*H1486,2)</f>
        <v>0</v>
      </c>
      <c r="K1486" s="211" t="s">
        <v>23</v>
      </c>
      <c r="L1486" s="62"/>
      <c r="M1486" s="216" t="s">
        <v>23</v>
      </c>
      <c r="N1486" s="217" t="s">
        <v>44</v>
      </c>
      <c r="O1486" s="43"/>
      <c r="P1486" s="218">
        <f>O1486*H1486</f>
        <v>0</v>
      </c>
      <c r="Q1486" s="218">
        <v>14</v>
      </c>
      <c r="R1486" s="218">
        <f>Q1486*H1486</f>
        <v>420</v>
      </c>
      <c r="S1486" s="218">
        <v>0</v>
      </c>
      <c r="T1486" s="219">
        <f>S1486*H1486</f>
        <v>0</v>
      </c>
      <c r="AR1486" s="25" t="s">
        <v>502</v>
      </c>
      <c r="AT1486" s="25" t="s">
        <v>498</v>
      </c>
      <c r="AU1486" s="25" t="s">
        <v>80</v>
      </c>
      <c r="AY1486" s="25" t="s">
        <v>492</v>
      </c>
      <c r="BE1486" s="220">
        <f>IF(N1486="základní",J1486,0)</f>
        <v>0</v>
      </c>
      <c r="BF1486" s="220">
        <f>IF(N1486="snížená",J1486,0)</f>
        <v>0</v>
      </c>
      <c r="BG1486" s="220">
        <f>IF(N1486="zákl. přenesená",J1486,0)</f>
        <v>0</v>
      </c>
      <c r="BH1486" s="220">
        <f>IF(N1486="sníž. přenesená",J1486,0)</f>
        <v>0</v>
      </c>
      <c r="BI1486" s="220">
        <f>IF(N1486="nulová",J1486,0)</f>
        <v>0</v>
      </c>
      <c r="BJ1486" s="25" t="s">
        <v>80</v>
      </c>
      <c r="BK1486" s="220">
        <f>ROUND(I1486*H1486,2)</f>
        <v>0</v>
      </c>
      <c r="BL1486" s="25" t="s">
        <v>502</v>
      </c>
      <c r="BM1486" s="25" t="s">
        <v>10210</v>
      </c>
    </row>
    <row r="1487" spans="2:65" s="1" customFormat="1">
      <c r="B1487" s="42"/>
      <c r="C1487" s="64"/>
      <c r="D1487" s="227" t="s">
        <v>506</v>
      </c>
      <c r="E1487" s="64"/>
      <c r="F1487" s="274" t="s">
        <v>10209</v>
      </c>
      <c r="G1487" s="64"/>
      <c r="H1487" s="64"/>
      <c r="I1487" s="177"/>
      <c r="J1487" s="64"/>
      <c r="K1487" s="64"/>
      <c r="L1487" s="62"/>
      <c r="M1487" s="223"/>
      <c r="N1487" s="43"/>
      <c r="O1487" s="43"/>
      <c r="P1487" s="43"/>
      <c r="Q1487" s="43"/>
      <c r="R1487" s="43"/>
      <c r="S1487" s="43"/>
      <c r="T1487" s="79"/>
      <c r="AT1487" s="25" t="s">
        <v>506</v>
      </c>
      <c r="AU1487" s="25" t="s">
        <v>80</v>
      </c>
    </row>
    <row r="1488" spans="2:65" s="1" customFormat="1" ht="16.5" customHeight="1">
      <c r="B1488" s="42"/>
      <c r="C1488" s="209" t="s">
        <v>4703</v>
      </c>
      <c r="D1488" s="209" t="s">
        <v>498</v>
      </c>
      <c r="E1488" s="210" t="s">
        <v>10009</v>
      </c>
      <c r="F1488" s="211" t="s">
        <v>10010</v>
      </c>
      <c r="G1488" s="212" t="s">
        <v>9577</v>
      </c>
      <c r="H1488" s="213">
        <v>12</v>
      </c>
      <c r="I1488" s="214"/>
      <c r="J1488" s="215">
        <f>ROUND(I1488*H1488,2)</f>
        <v>0</v>
      </c>
      <c r="K1488" s="211" t="s">
        <v>23</v>
      </c>
      <c r="L1488" s="62"/>
      <c r="M1488" s="216" t="s">
        <v>23</v>
      </c>
      <c r="N1488" s="217" t="s">
        <v>44</v>
      </c>
      <c r="O1488" s="43"/>
      <c r="P1488" s="218">
        <f>O1488*H1488</f>
        <v>0</v>
      </c>
      <c r="Q1488" s="218">
        <v>9.0909090909090899</v>
      </c>
      <c r="R1488" s="218">
        <f>Q1488*H1488</f>
        <v>109.09090909090908</v>
      </c>
      <c r="S1488" s="218">
        <v>0</v>
      </c>
      <c r="T1488" s="219">
        <f>S1488*H1488</f>
        <v>0</v>
      </c>
      <c r="AR1488" s="25" t="s">
        <v>502</v>
      </c>
      <c r="AT1488" s="25" t="s">
        <v>498</v>
      </c>
      <c r="AU1488" s="25" t="s">
        <v>80</v>
      </c>
      <c r="AY1488" s="25" t="s">
        <v>492</v>
      </c>
      <c r="BE1488" s="220">
        <f>IF(N1488="základní",J1488,0)</f>
        <v>0</v>
      </c>
      <c r="BF1488" s="220">
        <f>IF(N1488="snížená",J1488,0)</f>
        <v>0</v>
      </c>
      <c r="BG1488" s="220">
        <f>IF(N1488="zákl. přenesená",J1488,0)</f>
        <v>0</v>
      </c>
      <c r="BH1488" s="220">
        <f>IF(N1488="sníž. přenesená",J1488,0)</f>
        <v>0</v>
      </c>
      <c r="BI1488" s="220">
        <f>IF(N1488="nulová",J1488,0)</f>
        <v>0</v>
      </c>
      <c r="BJ1488" s="25" t="s">
        <v>80</v>
      </c>
      <c r="BK1488" s="220">
        <f>ROUND(I1488*H1488,2)</f>
        <v>0</v>
      </c>
      <c r="BL1488" s="25" t="s">
        <v>502</v>
      </c>
      <c r="BM1488" s="25" t="s">
        <v>10211</v>
      </c>
    </row>
    <row r="1489" spans="2:65" s="1" customFormat="1">
      <c r="B1489" s="42"/>
      <c r="C1489" s="64"/>
      <c r="D1489" s="221" t="s">
        <v>506</v>
      </c>
      <c r="E1489" s="64"/>
      <c r="F1489" s="222" t="s">
        <v>10010</v>
      </c>
      <c r="G1489" s="64"/>
      <c r="H1489" s="64"/>
      <c r="I1489" s="177"/>
      <c r="J1489" s="64"/>
      <c r="K1489" s="64"/>
      <c r="L1489" s="62"/>
      <c r="M1489" s="223"/>
      <c r="N1489" s="43"/>
      <c r="O1489" s="43"/>
      <c r="P1489" s="43"/>
      <c r="Q1489" s="43"/>
      <c r="R1489" s="43"/>
      <c r="S1489" s="43"/>
      <c r="T1489" s="79"/>
      <c r="AT1489" s="25" t="s">
        <v>506</v>
      </c>
      <c r="AU1489" s="25" t="s">
        <v>80</v>
      </c>
    </row>
    <row r="1490" spans="2:65" s="11" customFormat="1" ht="37.35" customHeight="1">
      <c r="B1490" s="192"/>
      <c r="C1490" s="193"/>
      <c r="D1490" s="206" t="s">
        <v>72</v>
      </c>
      <c r="E1490" s="290" t="s">
        <v>6004</v>
      </c>
      <c r="F1490" s="290" t="s">
        <v>10212</v>
      </c>
      <c r="G1490" s="193"/>
      <c r="H1490" s="193"/>
      <c r="I1490" s="196"/>
      <c r="J1490" s="291">
        <f>BK1490</f>
        <v>0</v>
      </c>
      <c r="K1490" s="193"/>
      <c r="L1490" s="198"/>
      <c r="M1490" s="199"/>
      <c r="N1490" s="200"/>
      <c r="O1490" s="200"/>
      <c r="P1490" s="201">
        <f>SUM(P1491:P1543)</f>
        <v>0</v>
      </c>
      <c r="Q1490" s="200"/>
      <c r="R1490" s="201">
        <f>SUM(R1491:R1543)</f>
        <v>4383.0363636363636</v>
      </c>
      <c r="S1490" s="200"/>
      <c r="T1490" s="202">
        <f>SUM(T1491:T1543)</f>
        <v>0</v>
      </c>
      <c r="AR1490" s="203" t="s">
        <v>80</v>
      </c>
      <c r="AT1490" s="204" t="s">
        <v>72</v>
      </c>
      <c r="AU1490" s="204" t="s">
        <v>73</v>
      </c>
      <c r="AY1490" s="203" t="s">
        <v>492</v>
      </c>
      <c r="BK1490" s="205">
        <f>SUM(BK1491:BK1543)</f>
        <v>0</v>
      </c>
    </row>
    <row r="1491" spans="2:65" s="1" customFormat="1" ht="16.5" customHeight="1">
      <c r="B1491" s="42"/>
      <c r="C1491" s="209" t="s">
        <v>4707</v>
      </c>
      <c r="D1491" s="209" t="s">
        <v>498</v>
      </c>
      <c r="E1491" s="210" t="s">
        <v>10213</v>
      </c>
      <c r="F1491" s="211" t="s">
        <v>9562</v>
      </c>
      <c r="G1491" s="212" t="s">
        <v>2537</v>
      </c>
      <c r="H1491" s="213">
        <v>1</v>
      </c>
      <c r="I1491" s="214"/>
      <c r="J1491" s="215">
        <f>ROUND(I1491*H1491,2)</f>
        <v>0</v>
      </c>
      <c r="K1491" s="211" t="s">
        <v>23</v>
      </c>
      <c r="L1491" s="62"/>
      <c r="M1491" s="216" t="s">
        <v>23</v>
      </c>
      <c r="N1491" s="217" t="s">
        <v>44</v>
      </c>
      <c r="O1491" s="43"/>
      <c r="P1491" s="218">
        <f>O1491*H1491</f>
        <v>0</v>
      </c>
      <c r="Q1491" s="218">
        <v>1614</v>
      </c>
      <c r="R1491" s="218">
        <f>Q1491*H1491</f>
        <v>1614</v>
      </c>
      <c r="S1491" s="218">
        <v>0</v>
      </c>
      <c r="T1491" s="219">
        <f>S1491*H1491</f>
        <v>0</v>
      </c>
      <c r="AR1491" s="25" t="s">
        <v>502</v>
      </c>
      <c r="AT1491" s="25" t="s">
        <v>498</v>
      </c>
      <c r="AU1491" s="25" t="s">
        <v>80</v>
      </c>
      <c r="AY1491" s="25" t="s">
        <v>492</v>
      </c>
      <c r="BE1491" s="220">
        <f>IF(N1491="základní",J1491,0)</f>
        <v>0</v>
      </c>
      <c r="BF1491" s="220">
        <f>IF(N1491="snížená",J1491,0)</f>
        <v>0</v>
      </c>
      <c r="BG1491" s="220">
        <f>IF(N1491="zákl. přenesená",J1491,0)</f>
        <v>0</v>
      </c>
      <c r="BH1491" s="220">
        <f>IF(N1491="sníž. přenesená",J1491,0)</f>
        <v>0</v>
      </c>
      <c r="BI1491" s="220">
        <f>IF(N1491="nulová",J1491,0)</f>
        <v>0</v>
      </c>
      <c r="BJ1491" s="25" t="s">
        <v>80</v>
      </c>
      <c r="BK1491" s="220">
        <f>ROUND(I1491*H1491,2)</f>
        <v>0</v>
      </c>
      <c r="BL1491" s="25" t="s">
        <v>502</v>
      </c>
      <c r="BM1491" s="25" t="s">
        <v>10214</v>
      </c>
    </row>
    <row r="1492" spans="2:65" s="1" customFormat="1">
      <c r="B1492" s="42"/>
      <c r="C1492" s="64"/>
      <c r="D1492" s="221" t="s">
        <v>506</v>
      </c>
      <c r="E1492" s="64"/>
      <c r="F1492" s="222" t="s">
        <v>9562</v>
      </c>
      <c r="G1492" s="64"/>
      <c r="H1492" s="64"/>
      <c r="I1492" s="177"/>
      <c r="J1492" s="64"/>
      <c r="K1492" s="64"/>
      <c r="L1492" s="62"/>
      <c r="M1492" s="223"/>
      <c r="N1492" s="43"/>
      <c r="O1492" s="43"/>
      <c r="P1492" s="43"/>
      <c r="Q1492" s="43"/>
      <c r="R1492" s="43"/>
      <c r="S1492" s="43"/>
      <c r="T1492" s="79"/>
      <c r="AT1492" s="25" t="s">
        <v>506</v>
      </c>
      <c r="AU1492" s="25" t="s">
        <v>80</v>
      </c>
    </row>
    <row r="1493" spans="2:65" s="1" customFormat="1" ht="24">
      <c r="B1493" s="42"/>
      <c r="C1493" s="64"/>
      <c r="D1493" s="227" t="s">
        <v>2254</v>
      </c>
      <c r="E1493" s="64"/>
      <c r="F1493" s="273" t="s">
        <v>9563</v>
      </c>
      <c r="G1493" s="64"/>
      <c r="H1493" s="64"/>
      <c r="I1493" s="177"/>
      <c r="J1493" s="64"/>
      <c r="K1493" s="64"/>
      <c r="L1493" s="62"/>
      <c r="M1493" s="223"/>
      <c r="N1493" s="43"/>
      <c r="O1493" s="43"/>
      <c r="P1493" s="43"/>
      <c r="Q1493" s="43"/>
      <c r="R1493" s="43"/>
      <c r="S1493" s="43"/>
      <c r="T1493" s="79"/>
      <c r="AT1493" s="25" t="s">
        <v>2254</v>
      </c>
      <c r="AU1493" s="25" t="s">
        <v>80</v>
      </c>
    </row>
    <row r="1494" spans="2:65" s="1" customFormat="1" ht="16.5" customHeight="1">
      <c r="B1494" s="42"/>
      <c r="C1494" s="209" t="s">
        <v>4711</v>
      </c>
      <c r="D1494" s="209" t="s">
        <v>498</v>
      </c>
      <c r="E1494" s="210" t="s">
        <v>9842</v>
      </c>
      <c r="F1494" s="211" t="s">
        <v>9768</v>
      </c>
      <c r="G1494" s="212" t="s">
        <v>2537</v>
      </c>
      <c r="H1494" s="213">
        <v>2</v>
      </c>
      <c r="I1494" s="214"/>
      <c r="J1494" s="215">
        <f>ROUND(I1494*H1494,2)</f>
        <v>0</v>
      </c>
      <c r="K1494" s="211" t="s">
        <v>23</v>
      </c>
      <c r="L1494" s="62"/>
      <c r="M1494" s="216" t="s">
        <v>23</v>
      </c>
      <c r="N1494" s="217" t="s">
        <v>44</v>
      </c>
      <c r="O1494" s="43"/>
      <c r="P1494" s="218">
        <f>O1494*H1494</f>
        <v>0</v>
      </c>
      <c r="Q1494" s="218">
        <v>96</v>
      </c>
      <c r="R1494" s="218">
        <f>Q1494*H1494</f>
        <v>192</v>
      </c>
      <c r="S1494" s="218">
        <v>0</v>
      </c>
      <c r="T1494" s="219">
        <f>S1494*H1494</f>
        <v>0</v>
      </c>
      <c r="AR1494" s="25" t="s">
        <v>502</v>
      </c>
      <c r="AT1494" s="25" t="s">
        <v>498</v>
      </c>
      <c r="AU1494" s="25" t="s">
        <v>80</v>
      </c>
      <c r="AY1494" s="25" t="s">
        <v>492</v>
      </c>
      <c r="BE1494" s="220">
        <f>IF(N1494="základní",J1494,0)</f>
        <v>0</v>
      </c>
      <c r="BF1494" s="220">
        <f>IF(N1494="snížená",J1494,0)</f>
        <v>0</v>
      </c>
      <c r="BG1494" s="220">
        <f>IF(N1494="zákl. přenesená",J1494,0)</f>
        <v>0</v>
      </c>
      <c r="BH1494" s="220">
        <f>IF(N1494="sníž. přenesená",J1494,0)</f>
        <v>0</v>
      </c>
      <c r="BI1494" s="220">
        <f>IF(N1494="nulová",J1494,0)</f>
        <v>0</v>
      </c>
      <c r="BJ1494" s="25" t="s">
        <v>80</v>
      </c>
      <c r="BK1494" s="220">
        <f>ROUND(I1494*H1494,2)</f>
        <v>0</v>
      </c>
      <c r="BL1494" s="25" t="s">
        <v>502</v>
      </c>
      <c r="BM1494" s="25" t="s">
        <v>10215</v>
      </c>
    </row>
    <row r="1495" spans="2:65" s="1" customFormat="1">
      <c r="B1495" s="42"/>
      <c r="C1495" s="64"/>
      <c r="D1495" s="221" t="s">
        <v>506</v>
      </c>
      <c r="E1495" s="64"/>
      <c r="F1495" s="222" t="s">
        <v>9768</v>
      </c>
      <c r="G1495" s="64"/>
      <c r="H1495" s="64"/>
      <c r="I1495" s="177"/>
      <c r="J1495" s="64"/>
      <c r="K1495" s="64"/>
      <c r="L1495" s="62"/>
      <c r="M1495" s="223"/>
      <c r="N1495" s="43"/>
      <c r="O1495" s="43"/>
      <c r="P1495" s="43"/>
      <c r="Q1495" s="43"/>
      <c r="R1495" s="43"/>
      <c r="S1495" s="43"/>
      <c r="T1495" s="79"/>
      <c r="AT1495" s="25" t="s">
        <v>506</v>
      </c>
      <c r="AU1495" s="25" t="s">
        <v>80</v>
      </c>
    </row>
    <row r="1496" spans="2:65" s="1" customFormat="1" ht="36">
      <c r="B1496" s="42"/>
      <c r="C1496" s="64"/>
      <c r="D1496" s="227" t="s">
        <v>2254</v>
      </c>
      <c r="E1496" s="64"/>
      <c r="F1496" s="273" t="s">
        <v>9795</v>
      </c>
      <c r="G1496" s="64"/>
      <c r="H1496" s="64"/>
      <c r="I1496" s="177"/>
      <c r="J1496" s="64"/>
      <c r="K1496" s="64"/>
      <c r="L1496" s="62"/>
      <c r="M1496" s="223"/>
      <c r="N1496" s="43"/>
      <c r="O1496" s="43"/>
      <c r="P1496" s="43"/>
      <c r="Q1496" s="43"/>
      <c r="R1496" s="43"/>
      <c r="S1496" s="43"/>
      <c r="T1496" s="79"/>
      <c r="AT1496" s="25" t="s">
        <v>2254</v>
      </c>
      <c r="AU1496" s="25" t="s">
        <v>80</v>
      </c>
    </row>
    <row r="1497" spans="2:65" s="1" customFormat="1" ht="16.5" customHeight="1">
      <c r="B1497" s="42"/>
      <c r="C1497" s="209" t="s">
        <v>4715</v>
      </c>
      <c r="D1497" s="209" t="s">
        <v>498</v>
      </c>
      <c r="E1497" s="210" t="s">
        <v>9770</v>
      </c>
      <c r="F1497" s="211" t="s">
        <v>9771</v>
      </c>
      <c r="G1497" s="212" t="s">
        <v>2537</v>
      </c>
      <c r="H1497" s="213">
        <v>2</v>
      </c>
      <c r="I1497" s="214"/>
      <c r="J1497" s="215">
        <f>ROUND(I1497*H1497,2)</f>
        <v>0</v>
      </c>
      <c r="K1497" s="211" t="s">
        <v>23</v>
      </c>
      <c r="L1497" s="62"/>
      <c r="M1497" s="216" t="s">
        <v>23</v>
      </c>
      <c r="N1497" s="217" t="s">
        <v>44</v>
      </c>
      <c r="O1497" s="43"/>
      <c r="P1497" s="218">
        <f>O1497*H1497</f>
        <v>0</v>
      </c>
      <c r="Q1497" s="218">
        <v>0</v>
      </c>
      <c r="R1497" s="218">
        <f>Q1497*H1497</f>
        <v>0</v>
      </c>
      <c r="S1497" s="218">
        <v>0</v>
      </c>
      <c r="T1497" s="219">
        <f>S1497*H1497</f>
        <v>0</v>
      </c>
      <c r="AR1497" s="25" t="s">
        <v>502</v>
      </c>
      <c r="AT1497" s="25" t="s">
        <v>498</v>
      </c>
      <c r="AU1497" s="25" t="s">
        <v>80</v>
      </c>
      <c r="AY1497" s="25" t="s">
        <v>492</v>
      </c>
      <c r="BE1497" s="220">
        <f>IF(N1497="základní",J1497,0)</f>
        <v>0</v>
      </c>
      <c r="BF1497" s="220">
        <f>IF(N1497="snížená",J1497,0)</f>
        <v>0</v>
      </c>
      <c r="BG1497" s="220">
        <f>IF(N1497="zákl. přenesená",J1497,0)</f>
        <v>0</v>
      </c>
      <c r="BH1497" s="220">
        <f>IF(N1497="sníž. přenesená",J1497,0)</f>
        <v>0</v>
      </c>
      <c r="BI1497" s="220">
        <f>IF(N1497="nulová",J1497,0)</f>
        <v>0</v>
      </c>
      <c r="BJ1497" s="25" t="s">
        <v>80</v>
      </c>
      <c r="BK1497" s="220">
        <f>ROUND(I1497*H1497,2)</f>
        <v>0</v>
      </c>
      <c r="BL1497" s="25" t="s">
        <v>502</v>
      </c>
      <c r="BM1497" s="25" t="s">
        <v>10216</v>
      </c>
    </row>
    <row r="1498" spans="2:65" s="1" customFormat="1">
      <c r="B1498" s="42"/>
      <c r="C1498" s="64"/>
      <c r="D1498" s="221" t="s">
        <v>506</v>
      </c>
      <c r="E1498" s="64"/>
      <c r="F1498" s="222" t="s">
        <v>9771</v>
      </c>
      <c r="G1498" s="64"/>
      <c r="H1498" s="64"/>
      <c r="I1498" s="177"/>
      <c r="J1498" s="64"/>
      <c r="K1498" s="64"/>
      <c r="L1498" s="62"/>
      <c r="M1498" s="223"/>
      <c r="N1498" s="43"/>
      <c r="O1498" s="43"/>
      <c r="P1498" s="43"/>
      <c r="Q1498" s="43"/>
      <c r="R1498" s="43"/>
      <c r="S1498" s="43"/>
      <c r="T1498" s="79"/>
      <c r="AT1498" s="25" t="s">
        <v>506</v>
      </c>
      <c r="AU1498" s="25" t="s">
        <v>80</v>
      </c>
    </row>
    <row r="1499" spans="2:65" s="1" customFormat="1" ht="24">
      <c r="B1499" s="42"/>
      <c r="C1499" s="64"/>
      <c r="D1499" s="227" t="s">
        <v>2254</v>
      </c>
      <c r="E1499" s="64"/>
      <c r="F1499" s="273" t="s">
        <v>9772</v>
      </c>
      <c r="G1499" s="64"/>
      <c r="H1499" s="64"/>
      <c r="I1499" s="177"/>
      <c r="J1499" s="64"/>
      <c r="K1499" s="64"/>
      <c r="L1499" s="62"/>
      <c r="M1499" s="223"/>
      <c r="N1499" s="43"/>
      <c r="O1499" s="43"/>
      <c r="P1499" s="43"/>
      <c r="Q1499" s="43"/>
      <c r="R1499" s="43"/>
      <c r="S1499" s="43"/>
      <c r="T1499" s="79"/>
      <c r="AT1499" s="25" t="s">
        <v>2254</v>
      </c>
      <c r="AU1499" s="25" t="s">
        <v>80</v>
      </c>
    </row>
    <row r="1500" spans="2:65" s="1" customFormat="1" ht="16.5" customHeight="1">
      <c r="B1500" s="42"/>
      <c r="C1500" s="209" t="s">
        <v>3030</v>
      </c>
      <c r="D1500" s="209" t="s">
        <v>498</v>
      </c>
      <c r="E1500" s="210" t="s">
        <v>9773</v>
      </c>
      <c r="F1500" s="211" t="s">
        <v>9774</v>
      </c>
      <c r="G1500" s="212" t="s">
        <v>9577</v>
      </c>
      <c r="H1500" s="213">
        <v>12</v>
      </c>
      <c r="I1500" s="214"/>
      <c r="J1500" s="215">
        <f>ROUND(I1500*H1500,2)</f>
        <v>0</v>
      </c>
      <c r="K1500" s="211" t="s">
        <v>23</v>
      </c>
      <c r="L1500" s="62"/>
      <c r="M1500" s="216" t="s">
        <v>23</v>
      </c>
      <c r="N1500" s="217" t="s">
        <v>44</v>
      </c>
      <c r="O1500" s="43"/>
      <c r="P1500" s="218">
        <f>O1500*H1500</f>
        <v>0</v>
      </c>
      <c r="Q1500" s="218">
        <v>1</v>
      </c>
      <c r="R1500" s="218">
        <f>Q1500*H1500</f>
        <v>12</v>
      </c>
      <c r="S1500" s="218">
        <v>0</v>
      </c>
      <c r="T1500" s="219">
        <f>S1500*H1500</f>
        <v>0</v>
      </c>
      <c r="AR1500" s="25" t="s">
        <v>502</v>
      </c>
      <c r="AT1500" s="25" t="s">
        <v>498</v>
      </c>
      <c r="AU1500" s="25" t="s">
        <v>80</v>
      </c>
      <c r="AY1500" s="25" t="s">
        <v>492</v>
      </c>
      <c r="BE1500" s="220">
        <f>IF(N1500="základní",J1500,0)</f>
        <v>0</v>
      </c>
      <c r="BF1500" s="220">
        <f>IF(N1500="snížená",J1500,0)</f>
        <v>0</v>
      </c>
      <c r="BG1500" s="220">
        <f>IF(N1500="zákl. přenesená",J1500,0)</f>
        <v>0</v>
      </c>
      <c r="BH1500" s="220">
        <f>IF(N1500="sníž. přenesená",J1500,0)</f>
        <v>0</v>
      </c>
      <c r="BI1500" s="220">
        <f>IF(N1500="nulová",J1500,0)</f>
        <v>0</v>
      </c>
      <c r="BJ1500" s="25" t="s">
        <v>80</v>
      </c>
      <c r="BK1500" s="220">
        <f>ROUND(I1500*H1500,2)</f>
        <v>0</v>
      </c>
      <c r="BL1500" s="25" t="s">
        <v>502</v>
      </c>
      <c r="BM1500" s="25" t="s">
        <v>10217</v>
      </c>
    </row>
    <row r="1501" spans="2:65" s="1" customFormat="1">
      <c r="B1501" s="42"/>
      <c r="C1501" s="64"/>
      <c r="D1501" s="227" t="s">
        <v>506</v>
      </c>
      <c r="E1501" s="64"/>
      <c r="F1501" s="274" t="s">
        <v>9774</v>
      </c>
      <c r="G1501" s="64"/>
      <c r="H1501" s="64"/>
      <c r="I1501" s="177"/>
      <c r="J1501" s="64"/>
      <c r="K1501" s="64"/>
      <c r="L1501" s="62"/>
      <c r="M1501" s="223"/>
      <c r="N1501" s="43"/>
      <c r="O1501" s="43"/>
      <c r="P1501" s="43"/>
      <c r="Q1501" s="43"/>
      <c r="R1501" s="43"/>
      <c r="S1501" s="43"/>
      <c r="T1501" s="79"/>
      <c r="AT1501" s="25" t="s">
        <v>506</v>
      </c>
      <c r="AU1501" s="25" t="s">
        <v>80</v>
      </c>
    </row>
    <row r="1502" spans="2:65" s="1" customFormat="1" ht="25.5" customHeight="1">
      <c r="B1502" s="42"/>
      <c r="C1502" s="209" t="s">
        <v>4726</v>
      </c>
      <c r="D1502" s="209" t="s">
        <v>498</v>
      </c>
      <c r="E1502" s="210" t="s">
        <v>10044</v>
      </c>
      <c r="F1502" s="211" t="s">
        <v>9994</v>
      </c>
      <c r="G1502" s="212" t="s">
        <v>2537</v>
      </c>
      <c r="H1502" s="213">
        <v>4</v>
      </c>
      <c r="I1502" s="214"/>
      <c r="J1502" s="215">
        <f>ROUND(I1502*H1502,2)</f>
        <v>0</v>
      </c>
      <c r="K1502" s="211" t="s">
        <v>23</v>
      </c>
      <c r="L1502" s="62"/>
      <c r="M1502" s="216" t="s">
        <v>23</v>
      </c>
      <c r="N1502" s="217" t="s">
        <v>44</v>
      </c>
      <c r="O1502" s="43"/>
      <c r="P1502" s="218">
        <f>O1502*H1502</f>
        <v>0</v>
      </c>
      <c r="Q1502" s="218">
        <v>17</v>
      </c>
      <c r="R1502" s="218">
        <f>Q1502*H1502</f>
        <v>68</v>
      </c>
      <c r="S1502" s="218">
        <v>0</v>
      </c>
      <c r="T1502" s="219">
        <f>S1502*H1502</f>
        <v>0</v>
      </c>
      <c r="AR1502" s="25" t="s">
        <v>502</v>
      </c>
      <c r="AT1502" s="25" t="s">
        <v>498</v>
      </c>
      <c r="AU1502" s="25" t="s">
        <v>80</v>
      </c>
      <c r="AY1502" s="25" t="s">
        <v>492</v>
      </c>
      <c r="BE1502" s="220">
        <f>IF(N1502="základní",J1502,0)</f>
        <v>0</v>
      </c>
      <c r="BF1502" s="220">
        <f>IF(N1502="snížená",J1502,0)</f>
        <v>0</v>
      </c>
      <c r="BG1502" s="220">
        <f>IF(N1502="zákl. přenesená",J1502,0)</f>
        <v>0</v>
      </c>
      <c r="BH1502" s="220">
        <f>IF(N1502="sníž. přenesená",J1502,0)</f>
        <v>0</v>
      </c>
      <c r="BI1502" s="220">
        <f>IF(N1502="nulová",J1502,0)</f>
        <v>0</v>
      </c>
      <c r="BJ1502" s="25" t="s">
        <v>80</v>
      </c>
      <c r="BK1502" s="220">
        <f>ROUND(I1502*H1502,2)</f>
        <v>0</v>
      </c>
      <c r="BL1502" s="25" t="s">
        <v>502</v>
      </c>
      <c r="BM1502" s="25" t="s">
        <v>10218</v>
      </c>
    </row>
    <row r="1503" spans="2:65" s="1" customFormat="1" ht="24">
      <c r="B1503" s="42"/>
      <c r="C1503" s="64"/>
      <c r="D1503" s="227" t="s">
        <v>506</v>
      </c>
      <c r="E1503" s="64"/>
      <c r="F1503" s="274" t="s">
        <v>9994</v>
      </c>
      <c r="G1503" s="64"/>
      <c r="H1503" s="64"/>
      <c r="I1503" s="177"/>
      <c r="J1503" s="64"/>
      <c r="K1503" s="64"/>
      <c r="L1503" s="62"/>
      <c r="M1503" s="223"/>
      <c r="N1503" s="43"/>
      <c r="O1503" s="43"/>
      <c r="P1503" s="43"/>
      <c r="Q1503" s="43"/>
      <c r="R1503" s="43"/>
      <c r="S1503" s="43"/>
      <c r="T1503" s="79"/>
      <c r="AT1503" s="25" t="s">
        <v>506</v>
      </c>
      <c r="AU1503" s="25" t="s">
        <v>80</v>
      </c>
    </row>
    <row r="1504" spans="2:65" s="1" customFormat="1" ht="16.5" customHeight="1">
      <c r="B1504" s="42"/>
      <c r="C1504" s="209" t="s">
        <v>4734</v>
      </c>
      <c r="D1504" s="209" t="s">
        <v>498</v>
      </c>
      <c r="E1504" s="210" t="s">
        <v>9866</v>
      </c>
      <c r="F1504" s="211" t="s">
        <v>9867</v>
      </c>
      <c r="G1504" s="212" t="s">
        <v>2537</v>
      </c>
      <c r="H1504" s="213">
        <v>4</v>
      </c>
      <c r="I1504" s="214"/>
      <c r="J1504" s="215">
        <f>ROUND(I1504*H1504,2)</f>
        <v>0</v>
      </c>
      <c r="K1504" s="211" t="s">
        <v>23</v>
      </c>
      <c r="L1504" s="62"/>
      <c r="M1504" s="216" t="s">
        <v>23</v>
      </c>
      <c r="N1504" s="217" t="s">
        <v>44</v>
      </c>
      <c r="O1504" s="43"/>
      <c r="P1504" s="218">
        <f>O1504*H1504</f>
        <v>0</v>
      </c>
      <c r="Q1504" s="218">
        <v>25</v>
      </c>
      <c r="R1504" s="218">
        <f>Q1504*H1504</f>
        <v>100</v>
      </c>
      <c r="S1504" s="218">
        <v>0</v>
      </c>
      <c r="T1504" s="219">
        <f>S1504*H1504</f>
        <v>0</v>
      </c>
      <c r="AR1504" s="25" t="s">
        <v>502</v>
      </c>
      <c r="AT1504" s="25" t="s">
        <v>498</v>
      </c>
      <c r="AU1504" s="25" t="s">
        <v>80</v>
      </c>
      <c r="AY1504" s="25" t="s">
        <v>492</v>
      </c>
      <c r="BE1504" s="220">
        <f>IF(N1504="základní",J1504,0)</f>
        <v>0</v>
      </c>
      <c r="BF1504" s="220">
        <f>IF(N1504="snížená",J1504,0)</f>
        <v>0</v>
      </c>
      <c r="BG1504" s="220">
        <f>IF(N1504="zákl. přenesená",J1504,0)</f>
        <v>0</v>
      </c>
      <c r="BH1504" s="220">
        <f>IF(N1504="sníž. přenesená",J1504,0)</f>
        <v>0</v>
      </c>
      <c r="BI1504" s="220">
        <f>IF(N1504="nulová",J1504,0)</f>
        <v>0</v>
      </c>
      <c r="BJ1504" s="25" t="s">
        <v>80</v>
      </c>
      <c r="BK1504" s="220">
        <f>ROUND(I1504*H1504,2)</f>
        <v>0</v>
      </c>
      <c r="BL1504" s="25" t="s">
        <v>502</v>
      </c>
      <c r="BM1504" s="25" t="s">
        <v>10219</v>
      </c>
    </row>
    <row r="1505" spans="2:65" s="1" customFormat="1">
      <c r="B1505" s="42"/>
      <c r="C1505" s="64"/>
      <c r="D1505" s="227" t="s">
        <v>506</v>
      </c>
      <c r="E1505" s="64"/>
      <c r="F1505" s="274" t="s">
        <v>9867</v>
      </c>
      <c r="G1505" s="64"/>
      <c r="H1505" s="64"/>
      <c r="I1505" s="177"/>
      <c r="J1505" s="64"/>
      <c r="K1505" s="64"/>
      <c r="L1505" s="62"/>
      <c r="M1505" s="223"/>
      <c r="N1505" s="43"/>
      <c r="O1505" s="43"/>
      <c r="P1505" s="43"/>
      <c r="Q1505" s="43"/>
      <c r="R1505" s="43"/>
      <c r="S1505" s="43"/>
      <c r="T1505" s="79"/>
      <c r="AT1505" s="25" t="s">
        <v>506</v>
      </c>
      <c r="AU1505" s="25" t="s">
        <v>80</v>
      </c>
    </row>
    <row r="1506" spans="2:65" s="1" customFormat="1" ht="25.5" customHeight="1">
      <c r="B1506" s="42"/>
      <c r="C1506" s="209" t="s">
        <v>4739</v>
      </c>
      <c r="D1506" s="209" t="s">
        <v>498</v>
      </c>
      <c r="E1506" s="210" t="s">
        <v>10220</v>
      </c>
      <c r="F1506" s="211" t="s">
        <v>10221</v>
      </c>
      <c r="G1506" s="212" t="s">
        <v>2537</v>
      </c>
      <c r="H1506" s="213">
        <v>2</v>
      </c>
      <c r="I1506" s="214"/>
      <c r="J1506" s="215">
        <f>ROUND(I1506*H1506,2)</f>
        <v>0</v>
      </c>
      <c r="K1506" s="211" t="s">
        <v>23</v>
      </c>
      <c r="L1506" s="62"/>
      <c r="M1506" s="216" t="s">
        <v>23</v>
      </c>
      <c r="N1506" s="217" t="s">
        <v>44</v>
      </c>
      <c r="O1506" s="43"/>
      <c r="P1506" s="218">
        <f>O1506*H1506</f>
        <v>0</v>
      </c>
      <c r="Q1506" s="218">
        <v>18</v>
      </c>
      <c r="R1506" s="218">
        <f>Q1506*H1506</f>
        <v>36</v>
      </c>
      <c r="S1506" s="218">
        <v>0</v>
      </c>
      <c r="T1506" s="219">
        <f>S1506*H1506</f>
        <v>0</v>
      </c>
      <c r="AR1506" s="25" t="s">
        <v>502</v>
      </c>
      <c r="AT1506" s="25" t="s">
        <v>498</v>
      </c>
      <c r="AU1506" s="25" t="s">
        <v>80</v>
      </c>
      <c r="AY1506" s="25" t="s">
        <v>492</v>
      </c>
      <c r="BE1506" s="220">
        <f>IF(N1506="základní",J1506,0)</f>
        <v>0</v>
      </c>
      <c r="BF1506" s="220">
        <f>IF(N1506="snížená",J1506,0)</f>
        <v>0</v>
      </c>
      <c r="BG1506" s="220">
        <f>IF(N1506="zákl. přenesená",J1506,0)</f>
        <v>0</v>
      </c>
      <c r="BH1506" s="220">
        <f>IF(N1506="sníž. přenesená",J1506,0)</f>
        <v>0</v>
      </c>
      <c r="BI1506" s="220">
        <f>IF(N1506="nulová",J1506,0)</f>
        <v>0</v>
      </c>
      <c r="BJ1506" s="25" t="s">
        <v>80</v>
      </c>
      <c r="BK1506" s="220">
        <f>ROUND(I1506*H1506,2)</f>
        <v>0</v>
      </c>
      <c r="BL1506" s="25" t="s">
        <v>502</v>
      </c>
      <c r="BM1506" s="25" t="s">
        <v>10222</v>
      </c>
    </row>
    <row r="1507" spans="2:65" s="1" customFormat="1" ht="24">
      <c r="B1507" s="42"/>
      <c r="C1507" s="64"/>
      <c r="D1507" s="227" t="s">
        <v>506</v>
      </c>
      <c r="E1507" s="64"/>
      <c r="F1507" s="274" t="s">
        <v>10221</v>
      </c>
      <c r="G1507" s="64"/>
      <c r="H1507" s="64"/>
      <c r="I1507" s="177"/>
      <c r="J1507" s="64"/>
      <c r="K1507" s="64"/>
      <c r="L1507" s="62"/>
      <c r="M1507" s="223"/>
      <c r="N1507" s="43"/>
      <c r="O1507" s="43"/>
      <c r="P1507" s="43"/>
      <c r="Q1507" s="43"/>
      <c r="R1507" s="43"/>
      <c r="S1507" s="43"/>
      <c r="T1507" s="79"/>
      <c r="AT1507" s="25" t="s">
        <v>506</v>
      </c>
      <c r="AU1507" s="25" t="s">
        <v>80</v>
      </c>
    </row>
    <row r="1508" spans="2:65" s="1" customFormat="1" ht="16.5" customHeight="1">
      <c r="B1508" s="42"/>
      <c r="C1508" s="209" t="s">
        <v>4743</v>
      </c>
      <c r="D1508" s="209" t="s">
        <v>498</v>
      </c>
      <c r="E1508" s="210" t="s">
        <v>10223</v>
      </c>
      <c r="F1508" s="211" t="s">
        <v>10224</v>
      </c>
      <c r="G1508" s="212" t="s">
        <v>2537</v>
      </c>
      <c r="H1508" s="213">
        <v>2</v>
      </c>
      <c r="I1508" s="214"/>
      <c r="J1508" s="215">
        <f>ROUND(I1508*H1508,2)</f>
        <v>0</v>
      </c>
      <c r="K1508" s="211" t="s">
        <v>23</v>
      </c>
      <c r="L1508" s="62"/>
      <c r="M1508" s="216" t="s">
        <v>23</v>
      </c>
      <c r="N1508" s="217" t="s">
        <v>44</v>
      </c>
      <c r="O1508" s="43"/>
      <c r="P1508" s="218">
        <f>O1508*H1508</f>
        <v>0</v>
      </c>
      <c r="Q1508" s="218">
        <v>29</v>
      </c>
      <c r="R1508" s="218">
        <f>Q1508*H1508</f>
        <v>58</v>
      </c>
      <c r="S1508" s="218">
        <v>0</v>
      </c>
      <c r="T1508" s="219">
        <f>S1508*H1508</f>
        <v>0</v>
      </c>
      <c r="AR1508" s="25" t="s">
        <v>502</v>
      </c>
      <c r="AT1508" s="25" t="s">
        <v>498</v>
      </c>
      <c r="AU1508" s="25" t="s">
        <v>80</v>
      </c>
      <c r="AY1508" s="25" t="s">
        <v>492</v>
      </c>
      <c r="BE1508" s="220">
        <f>IF(N1508="základní",J1508,0)</f>
        <v>0</v>
      </c>
      <c r="BF1508" s="220">
        <f>IF(N1508="snížená",J1508,0)</f>
        <v>0</v>
      </c>
      <c r="BG1508" s="220">
        <f>IF(N1508="zákl. přenesená",J1508,0)</f>
        <v>0</v>
      </c>
      <c r="BH1508" s="220">
        <f>IF(N1508="sníž. přenesená",J1508,0)</f>
        <v>0</v>
      </c>
      <c r="BI1508" s="220">
        <f>IF(N1508="nulová",J1508,0)</f>
        <v>0</v>
      </c>
      <c r="BJ1508" s="25" t="s">
        <v>80</v>
      </c>
      <c r="BK1508" s="220">
        <f>ROUND(I1508*H1508,2)</f>
        <v>0</v>
      </c>
      <c r="BL1508" s="25" t="s">
        <v>502</v>
      </c>
      <c r="BM1508" s="25" t="s">
        <v>10225</v>
      </c>
    </row>
    <row r="1509" spans="2:65" s="1" customFormat="1">
      <c r="B1509" s="42"/>
      <c r="C1509" s="64"/>
      <c r="D1509" s="227" t="s">
        <v>506</v>
      </c>
      <c r="E1509" s="64"/>
      <c r="F1509" s="274" t="s">
        <v>10224</v>
      </c>
      <c r="G1509" s="64"/>
      <c r="H1509" s="64"/>
      <c r="I1509" s="177"/>
      <c r="J1509" s="64"/>
      <c r="K1509" s="64"/>
      <c r="L1509" s="62"/>
      <c r="M1509" s="223"/>
      <c r="N1509" s="43"/>
      <c r="O1509" s="43"/>
      <c r="P1509" s="43"/>
      <c r="Q1509" s="43"/>
      <c r="R1509" s="43"/>
      <c r="S1509" s="43"/>
      <c r="T1509" s="79"/>
      <c r="AT1509" s="25" t="s">
        <v>506</v>
      </c>
      <c r="AU1509" s="25" t="s">
        <v>80</v>
      </c>
    </row>
    <row r="1510" spans="2:65" s="1" customFormat="1" ht="25.5" customHeight="1">
      <c r="B1510" s="42"/>
      <c r="C1510" s="209" t="s">
        <v>4751</v>
      </c>
      <c r="D1510" s="209" t="s">
        <v>498</v>
      </c>
      <c r="E1510" s="210" t="s">
        <v>9955</v>
      </c>
      <c r="F1510" s="211" t="s">
        <v>9956</v>
      </c>
      <c r="G1510" s="212" t="s">
        <v>2537</v>
      </c>
      <c r="H1510" s="213">
        <v>2</v>
      </c>
      <c r="I1510" s="214"/>
      <c r="J1510" s="215">
        <f>ROUND(I1510*H1510,2)</f>
        <v>0</v>
      </c>
      <c r="K1510" s="211" t="s">
        <v>23</v>
      </c>
      <c r="L1510" s="62"/>
      <c r="M1510" s="216" t="s">
        <v>23</v>
      </c>
      <c r="N1510" s="217" t="s">
        <v>44</v>
      </c>
      <c r="O1510" s="43"/>
      <c r="P1510" s="218">
        <f>O1510*H1510</f>
        <v>0</v>
      </c>
      <c r="Q1510" s="218">
        <v>14</v>
      </c>
      <c r="R1510" s="218">
        <f>Q1510*H1510</f>
        <v>28</v>
      </c>
      <c r="S1510" s="218">
        <v>0</v>
      </c>
      <c r="T1510" s="219">
        <f>S1510*H1510</f>
        <v>0</v>
      </c>
      <c r="AR1510" s="25" t="s">
        <v>502</v>
      </c>
      <c r="AT1510" s="25" t="s">
        <v>498</v>
      </c>
      <c r="AU1510" s="25" t="s">
        <v>80</v>
      </c>
      <c r="AY1510" s="25" t="s">
        <v>492</v>
      </c>
      <c r="BE1510" s="220">
        <f>IF(N1510="základní",J1510,0)</f>
        <v>0</v>
      </c>
      <c r="BF1510" s="220">
        <f>IF(N1510="snížená",J1510,0)</f>
        <v>0</v>
      </c>
      <c r="BG1510" s="220">
        <f>IF(N1510="zákl. přenesená",J1510,0)</f>
        <v>0</v>
      </c>
      <c r="BH1510" s="220">
        <f>IF(N1510="sníž. přenesená",J1510,0)</f>
        <v>0</v>
      </c>
      <c r="BI1510" s="220">
        <f>IF(N1510="nulová",J1510,0)</f>
        <v>0</v>
      </c>
      <c r="BJ1510" s="25" t="s">
        <v>80</v>
      </c>
      <c r="BK1510" s="220">
        <f>ROUND(I1510*H1510,2)</f>
        <v>0</v>
      </c>
      <c r="BL1510" s="25" t="s">
        <v>502</v>
      </c>
      <c r="BM1510" s="25" t="s">
        <v>10226</v>
      </c>
    </row>
    <row r="1511" spans="2:65" s="1" customFormat="1" ht="24">
      <c r="B1511" s="42"/>
      <c r="C1511" s="64"/>
      <c r="D1511" s="227" t="s">
        <v>506</v>
      </c>
      <c r="E1511" s="64"/>
      <c r="F1511" s="274" t="s">
        <v>9956</v>
      </c>
      <c r="G1511" s="64"/>
      <c r="H1511" s="64"/>
      <c r="I1511" s="177"/>
      <c r="J1511" s="64"/>
      <c r="K1511" s="64"/>
      <c r="L1511" s="62"/>
      <c r="M1511" s="223"/>
      <c r="N1511" s="43"/>
      <c r="O1511" s="43"/>
      <c r="P1511" s="43"/>
      <c r="Q1511" s="43"/>
      <c r="R1511" s="43"/>
      <c r="S1511" s="43"/>
      <c r="T1511" s="79"/>
      <c r="AT1511" s="25" t="s">
        <v>506</v>
      </c>
      <c r="AU1511" s="25" t="s">
        <v>80</v>
      </c>
    </row>
    <row r="1512" spans="2:65" s="1" customFormat="1" ht="16.5" customHeight="1">
      <c r="B1512" s="42"/>
      <c r="C1512" s="209" t="s">
        <v>4759</v>
      </c>
      <c r="D1512" s="209" t="s">
        <v>498</v>
      </c>
      <c r="E1512" s="210" t="s">
        <v>9957</v>
      </c>
      <c r="F1512" s="211" t="s">
        <v>9958</v>
      </c>
      <c r="G1512" s="212" t="s">
        <v>2537</v>
      </c>
      <c r="H1512" s="213">
        <v>2</v>
      </c>
      <c r="I1512" s="214"/>
      <c r="J1512" s="215">
        <f>ROUND(I1512*H1512,2)</f>
        <v>0</v>
      </c>
      <c r="K1512" s="211" t="s">
        <v>23</v>
      </c>
      <c r="L1512" s="62"/>
      <c r="M1512" s="216" t="s">
        <v>23</v>
      </c>
      <c r="N1512" s="217" t="s">
        <v>44</v>
      </c>
      <c r="O1512" s="43"/>
      <c r="P1512" s="218">
        <f>O1512*H1512</f>
        <v>0</v>
      </c>
      <c r="Q1512" s="218">
        <v>20</v>
      </c>
      <c r="R1512" s="218">
        <f>Q1512*H1512</f>
        <v>40</v>
      </c>
      <c r="S1512" s="218">
        <v>0</v>
      </c>
      <c r="T1512" s="219">
        <f>S1512*H1512</f>
        <v>0</v>
      </c>
      <c r="AR1512" s="25" t="s">
        <v>502</v>
      </c>
      <c r="AT1512" s="25" t="s">
        <v>498</v>
      </c>
      <c r="AU1512" s="25" t="s">
        <v>80</v>
      </c>
      <c r="AY1512" s="25" t="s">
        <v>492</v>
      </c>
      <c r="BE1512" s="220">
        <f>IF(N1512="základní",J1512,0)</f>
        <v>0</v>
      </c>
      <c r="BF1512" s="220">
        <f>IF(N1512="snížená",J1512,0)</f>
        <v>0</v>
      </c>
      <c r="BG1512" s="220">
        <f>IF(N1512="zákl. přenesená",J1512,0)</f>
        <v>0</v>
      </c>
      <c r="BH1512" s="220">
        <f>IF(N1512="sníž. přenesená",J1512,0)</f>
        <v>0</v>
      </c>
      <c r="BI1512" s="220">
        <f>IF(N1512="nulová",J1512,0)</f>
        <v>0</v>
      </c>
      <c r="BJ1512" s="25" t="s">
        <v>80</v>
      </c>
      <c r="BK1512" s="220">
        <f>ROUND(I1512*H1512,2)</f>
        <v>0</v>
      </c>
      <c r="BL1512" s="25" t="s">
        <v>502</v>
      </c>
      <c r="BM1512" s="25" t="s">
        <v>10227</v>
      </c>
    </row>
    <row r="1513" spans="2:65" s="1" customFormat="1">
      <c r="B1513" s="42"/>
      <c r="C1513" s="64"/>
      <c r="D1513" s="227" t="s">
        <v>506</v>
      </c>
      <c r="E1513" s="64"/>
      <c r="F1513" s="274" t="s">
        <v>9958</v>
      </c>
      <c r="G1513" s="64"/>
      <c r="H1513" s="64"/>
      <c r="I1513" s="177"/>
      <c r="J1513" s="64"/>
      <c r="K1513" s="64"/>
      <c r="L1513" s="62"/>
      <c r="M1513" s="223"/>
      <c r="N1513" s="43"/>
      <c r="O1513" s="43"/>
      <c r="P1513" s="43"/>
      <c r="Q1513" s="43"/>
      <c r="R1513" s="43"/>
      <c r="S1513" s="43"/>
      <c r="T1513" s="79"/>
      <c r="AT1513" s="25" t="s">
        <v>506</v>
      </c>
      <c r="AU1513" s="25" t="s">
        <v>80</v>
      </c>
    </row>
    <row r="1514" spans="2:65" s="1" customFormat="1" ht="16.5" customHeight="1">
      <c r="B1514" s="42"/>
      <c r="C1514" s="209" t="s">
        <v>4763</v>
      </c>
      <c r="D1514" s="209" t="s">
        <v>498</v>
      </c>
      <c r="E1514" s="210" t="s">
        <v>9798</v>
      </c>
      <c r="F1514" s="211" t="s">
        <v>9799</v>
      </c>
      <c r="G1514" s="212" t="s">
        <v>2537</v>
      </c>
      <c r="H1514" s="213">
        <v>12</v>
      </c>
      <c r="I1514" s="214"/>
      <c r="J1514" s="215">
        <f>ROUND(I1514*H1514,2)</f>
        <v>0</v>
      </c>
      <c r="K1514" s="211" t="s">
        <v>23</v>
      </c>
      <c r="L1514" s="62"/>
      <c r="M1514" s="216" t="s">
        <v>23</v>
      </c>
      <c r="N1514" s="217" t="s">
        <v>44</v>
      </c>
      <c r="O1514" s="43"/>
      <c r="P1514" s="218">
        <f>O1514*H1514</f>
        <v>0</v>
      </c>
      <c r="Q1514" s="218">
        <v>9</v>
      </c>
      <c r="R1514" s="218">
        <f>Q1514*H1514</f>
        <v>108</v>
      </c>
      <c r="S1514" s="218">
        <v>0</v>
      </c>
      <c r="T1514" s="219">
        <f>S1514*H1514</f>
        <v>0</v>
      </c>
      <c r="AR1514" s="25" t="s">
        <v>502</v>
      </c>
      <c r="AT1514" s="25" t="s">
        <v>498</v>
      </c>
      <c r="AU1514" s="25" t="s">
        <v>80</v>
      </c>
      <c r="AY1514" s="25" t="s">
        <v>492</v>
      </c>
      <c r="BE1514" s="220">
        <f>IF(N1514="základní",J1514,0)</f>
        <v>0</v>
      </c>
      <c r="BF1514" s="220">
        <f>IF(N1514="snížená",J1514,0)</f>
        <v>0</v>
      </c>
      <c r="BG1514" s="220">
        <f>IF(N1514="zákl. přenesená",J1514,0)</f>
        <v>0</v>
      </c>
      <c r="BH1514" s="220">
        <f>IF(N1514="sníž. přenesená",J1514,0)</f>
        <v>0</v>
      </c>
      <c r="BI1514" s="220">
        <f>IF(N1514="nulová",J1514,0)</f>
        <v>0</v>
      </c>
      <c r="BJ1514" s="25" t="s">
        <v>80</v>
      </c>
      <c r="BK1514" s="220">
        <f>ROUND(I1514*H1514,2)</f>
        <v>0</v>
      </c>
      <c r="BL1514" s="25" t="s">
        <v>502</v>
      </c>
      <c r="BM1514" s="25" t="s">
        <v>10228</v>
      </c>
    </row>
    <row r="1515" spans="2:65" s="1" customFormat="1">
      <c r="B1515" s="42"/>
      <c r="C1515" s="64"/>
      <c r="D1515" s="221" t="s">
        <v>506</v>
      </c>
      <c r="E1515" s="64"/>
      <c r="F1515" s="222" t="s">
        <v>9799</v>
      </c>
      <c r="G1515" s="64"/>
      <c r="H1515" s="64"/>
      <c r="I1515" s="177"/>
      <c r="J1515" s="64"/>
      <c r="K1515" s="64"/>
      <c r="L1515" s="62"/>
      <c r="M1515" s="223"/>
      <c r="N1515" s="43"/>
      <c r="O1515" s="43"/>
      <c r="P1515" s="43"/>
      <c r="Q1515" s="43"/>
      <c r="R1515" s="43"/>
      <c r="S1515" s="43"/>
      <c r="T1515" s="79"/>
      <c r="AT1515" s="25" t="s">
        <v>506</v>
      </c>
      <c r="AU1515" s="25" t="s">
        <v>80</v>
      </c>
    </row>
    <row r="1516" spans="2:65" s="1" customFormat="1" ht="24">
      <c r="B1516" s="42"/>
      <c r="C1516" s="64"/>
      <c r="D1516" s="227" t="s">
        <v>2254</v>
      </c>
      <c r="E1516" s="64"/>
      <c r="F1516" s="273" t="s">
        <v>9800</v>
      </c>
      <c r="G1516" s="64"/>
      <c r="H1516" s="64"/>
      <c r="I1516" s="177"/>
      <c r="J1516" s="64"/>
      <c r="K1516" s="64"/>
      <c r="L1516" s="62"/>
      <c r="M1516" s="223"/>
      <c r="N1516" s="43"/>
      <c r="O1516" s="43"/>
      <c r="P1516" s="43"/>
      <c r="Q1516" s="43"/>
      <c r="R1516" s="43"/>
      <c r="S1516" s="43"/>
      <c r="T1516" s="79"/>
      <c r="AT1516" s="25" t="s">
        <v>2254</v>
      </c>
      <c r="AU1516" s="25" t="s">
        <v>80</v>
      </c>
    </row>
    <row r="1517" spans="2:65" s="1" customFormat="1" ht="16.5" customHeight="1">
      <c r="B1517" s="42"/>
      <c r="C1517" s="209" t="s">
        <v>4770</v>
      </c>
      <c r="D1517" s="209" t="s">
        <v>498</v>
      </c>
      <c r="E1517" s="210" t="s">
        <v>10174</v>
      </c>
      <c r="F1517" s="211" t="s">
        <v>10175</v>
      </c>
      <c r="G1517" s="212" t="s">
        <v>2537</v>
      </c>
      <c r="H1517" s="213">
        <v>4</v>
      </c>
      <c r="I1517" s="214"/>
      <c r="J1517" s="215">
        <f>ROUND(I1517*H1517,2)</f>
        <v>0</v>
      </c>
      <c r="K1517" s="211" t="s">
        <v>23</v>
      </c>
      <c r="L1517" s="62"/>
      <c r="M1517" s="216" t="s">
        <v>23</v>
      </c>
      <c r="N1517" s="217" t="s">
        <v>44</v>
      </c>
      <c r="O1517" s="43"/>
      <c r="P1517" s="218">
        <f>O1517*H1517</f>
        <v>0</v>
      </c>
      <c r="Q1517" s="218">
        <v>6.2</v>
      </c>
      <c r="R1517" s="218">
        <f>Q1517*H1517</f>
        <v>24.8</v>
      </c>
      <c r="S1517" s="218">
        <v>0</v>
      </c>
      <c r="T1517" s="219">
        <f>S1517*H1517</f>
        <v>0</v>
      </c>
      <c r="AR1517" s="25" t="s">
        <v>502</v>
      </c>
      <c r="AT1517" s="25" t="s">
        <v>498</v>
      </c>
      <c r="AU1517" s="25" t="s">
        <v>80</v>
      </c>
      <c r="AY1517" s="25" t="s">
        <v>492</v>
      </c>
      <c r="BE1517" s="220">
        <f>IF(N1517="základní",J1517,0)</f>
        <v>0</v>
      </c>
      <c r="BF1517" s="220">
        <f>IF(N1517="snížená",J1517,0)</f>
        <v>0</v>
      </c>
      <c r="BG1517" s="220">
        <f>IF(N1517="zákl. přenesená",J1517,0)</f>
        <v>0</v>
      </c>
      <c r="BH1517" s="220">
        <f>IF(N1517="sníž. přenesená",J1517,0)</f>
        <v>0</v>
      </c>
      <c r="BI1517" s="220">
        <f>IF(N1517="nulová",J1517,0)</f>
        <v>0</v>
      </c>
      <c r="BJ1517" s="25" t="s">
        <v>80</v>
      </c>
      <c r="BK1517" s="220">
        <f>ROUND(I1517*H1517,2)</f>
        <v>0</v>
      </c>
      <c r="BL1517" s="25" t="s">
        <v>502</v>
      </c>
      <c r="BM1517" s="25" t="s">
        <v>10229</v>
      </c>
    </row>
    <row r="1518" spans="2:65" s="1" customFormat="1">
      <c r="B1518" s="42"/>
      <c r="C1518" s="64"/>
      <c r="D1518" s="221" t="s">
        <v>506</v>
      </c>
      <c r="E1518" s="64"/>
      <c r="F1518" s="222" t="s">
        <v>10176</v>
      </c>
      <c r="G1518" s="64"/>
      <c r="H1518" s="64"/>
      <c r="I1518" s="177"/>
      <c r="J1518" s="64"/>
      <c r="K1518" s="64"/>
      <c r="L1518" s="62"/>
      <c r="M1518" s="223"/>
      <c r="N1518" s="43"/>
      <c r="O1518" s="43"/>
      <c r="P1518" s="43"/>
      <c r="Q1518" s="43"/>
      <c r="R1518" s="43"/>
      <c r="S1518" s="43"/>
      <c r="T1518" s="79"/>
      <c r="AT1518" s="25" t="s">
        <v>506</v>
      </c>
      <c r="AU1518" s="25" t="s">
        <v>80</v>
      </c>
    </row>
    <row r="1519" spans="2:65" s="1" customFormat="1" ht="24">
      <c r="B1519" s="42"/>
      <c r="C1519" s="64"/>
      <c r="D1519" s="227" t="s">
        <v>2254</v>
      </c>
      <c r="E1519" s="64"/>
      <c r="F1519" s="273" t="s">
        <v>9800</v>
      </c>
      <c r="G1519" s="64"/>
      <c r="H1519" s="64"/>
      <c r="I1519" s="177"/>
      <c r="J1519" s="64"/>
      <c r="K1519" s="64"/>
      <c r="L1519" s="62"/>
      <c r="M1519" s="223"/>
      <c r="N1519" s="43"/>
      <c r="O1519" s="43"/>
      <c r="P1519" s="43"/>
      <c r="Q1519" s="43"/>
      <c r="R1519" s="43"/>
      <c r="S1519" s="43"/>
      <c r="T1519" s="79"/>
      <c r="AT1519" s="25" t="s">
        <v>2254</v>
      </c>
      <c r="AU1519" s="25" t="s">
        <v>80</v>
      </c>
    </row>
    <row r="1520" spans="2:65" s="1" customFormat="1" ht="16.5" customHeight="1">
      <c r="B1520" s="42"/>
      <c r="C1520" s="209" t="s">
        <v>4774</v>
      </c>
      <c r="D1520" s="209" t="s">
        <v>498</v>
      </c>
      <c r="E1520" s="210" t="s">
        <v>9941</v>
      </c>
      <c r="F1520" s="211" t="s">
        <v>9942</v>
      </c>
      <c r="G1520" s="212" t="s">
        <v>2537</v>
      </c>
      <c r="H1520" s="213">
        <v>7</v>
      </c>
      <c r="I1520" s="214"/>
      <c r="J1520" s="215">
        <f>ROUND(I1520*H1520,2)</f>
        <v>0</v>
      </c>
      <c r="K1520" s="211" t="s">
        <v>23</v>
      </c>
      <c r="L1520" s="62"/>
      <c r="M1520" s="216" t="s">
        <v>23</v>
      </c>
      <c r="N1520" s="217" t="s">
        <v>44</v>
      </c>
      <c r="O1520" s="43"/>
      <c r="P1520" s="218">
        <f>O1520*H1520</f>
        <v>0</v>
      </c>
      <c r="Q1520" s="218">
        <v>0</v>
      </c>
      <c r="R1520" s="218">
        <f>Q1520*H1520</f>
        <v>0</v>
      </c>
      <c r="S1520" s="218">
        <v>0</v>
      </c>
      <c r="T1520" s="219">
        <f>S1520*H1520</f>
        <v>0</v>
      </c>
      <c r="AR1520" s="25" t="s">
        <v>502</v>
      </c>
      <c r="AT1520" s="25" t="s">
        <v>498</v>
      </c>
      <c r="AU1520" s="25" t="s">
        <v>80</v>
      </c>
      <c r="AY1520" s="25" t="s">
        <v>492</v>
      </c>
      <c r="BE1520" s="220">
        <f>IF(N1520="základní",J1520,0)</f>
        <v>0</v>
      </c>
      <c r="BF1520" s="220">
        <f>IF(N1520="snížená",J1520,0)</f>
        <v>0</v>
      </c>
      <c r="BG1520" s="220">
        <f>IF(N1520="zákl. přenesená",J1520,0)</f>
        <v>0</v>
      </c>
      <c r="BH1520" s="220">
        <f>IF(N1520="sníž. přenesená",J1520,0)</f>
        <v>0</v>
      </c>
      <c r="BI1520" s="220">
        <f>IF(N1520="nulová",J1520,0)</f>
        <v>0</v>
      </c>
      <c r="BJ1520" s="25" t="s">
        <v>80</v>
      </c>
      <c r="BK1520" s="220">
        <f>ROUND(I1520*H1520,2)</f>
        <v>0</v>
      </c>
      <c r="BL1520" s="25" t="s">
        <v>502</v>
      </c>
      <c r="BM1520" s="25" t="s">
        <v>10230</v>
      </c>
    </row>
    <row r="1521" spans="2:65" s="1" customFormat="1">
      <c r="B1521" s="42"/>
      <c r="C1521" s="64"/>
      <c r="D1521" s="227" t="s">
        <v>506</v>
      </c>
      <c r="E1521" s="64"/>
      <c r="F1521" s="274" t="s">
        <v>9849</v>
      </c>
      <c r="G1521" s="64"/>
      <c r="H1521" s="64"/>
      <c r="I1521" s="177"/>
      <c r="J1521" s="64"/>
      <c r="K1521" s="64"/>
      <c r="L1521" s="62"/>
      <c r="M1521" s="223"/>
      <c r="N1521" s="43"/>
      <c r="O1521" s="43"/>
      <c r="P1521" s="43"/>
      <c r="Q1521" s="43"/>
      <c r="R1521" s="43"/>
      <c r="S1521" s="43"/>
      <c r="T1521" s="79"/>
      <c r="AT1521" s="25" t="s">
        <v>506</v>
      </c>
      <c r="AU1521" s="25" t="s">
        <v>80</v>
      </c>
    </row>
    <row r="1522" spans="2:65" s="1" customFormat="1" ht="16.5" customHeight="1">
      <c r="B1522" s="42"/>
      <c r="C1522" s="209" t="s">
        <v>4782</v>
      </c>
      <c r="D1522" s="209" t="s">
        <v>498</v>
      </c>
      <c r="E1522" s="210" t="s">
        <v>10050</v>
      </c>
      <c r="F1522" s="211" t="s">
        <v>10051</v>
      </c>
      <c r="G1522" s="212" t="s">
        <v>2537</v>
      </c>
      <c r="H1522" s="213">
        <v>4</v>
      </c>
      <c r="I1522" s="214"/>
      <c r="J1522" s="215">
        <f>ROUND(I1522*H1522,2)</f>
        <v>0</v>
      </c>
      <c r="K1522" s="211" t="s">
        <v>23</v>
      </c>
      <c r="L1522" s="62"/>
      <c r="M1522" s="216" t="s">
        <v>23</v>
      </c>
      <c r="N1522" s="217" t="s">
        <v>44</v>
      </c>
      <c r="O1522" s="43"/>
      <c r="P1522" s="218">
        <f>O1522*H1522</f>
        <v>0</v>
      </c>
      <c r="Q1522" s="218">
        <v>2</v>
      </c>
      <c r="R1522" s="218">
        <f>Q1522*H1522</f>
        <v>8</v>
      </c>
      <c r="S1522" s="218">
        <v>0</v>
      </c>
      <c r="T1522" s="219">
        <f>S1522*H1522</f>
        <v>0</v>
      </c>
      <c r="AR1522" s="25" t="s">
        <v>502</v>
      </c>
      <c r="AT1522" s="25" t="s">
        <v>498</v>
      </c>
      <c r="AU1522" s="25" t="s">
        <v>80</v>
      </c>
      <c r="AY1522" s="25" t="s">
        <v>492</v>
      </c>
      <c r="BE1522" s="220">
        <f>IF(N1522="základní",J1522,0)</f>
        <v>0</v>
      </c>
      <c r="BF1522" s="220">
        <f>IF(N1522="snížená",J1522,0)</f>
        <v>0</v>
      </c>
      <c r="BG1522" s="220">
        <f>IF(N1522="zákl. přenesená",J1522,0)</f>
        <v>0</v>
      </c>
      <c r="BH1522" s="220">
        <f>IF(N1522="sníž. přenesená",J1522,0)</f>
        <v>0</v>
      </c>
      <c r="BI1522" s="220">
        <f>IF(N1522="nulová",J1522,0)</f>
        <v>0</v>
      </c>
      <c r="BJ1522" s="25" t="s">
        <v>80</v>
      </c>
      <c r="BK1522" s="220">
        <f>ROUND(I1522*H1522,2)</f>
        <v>0</v>
      </c>
      <c r="BL1522" s="25" t="s">
        <v>502</v>
      </c>
      <c r="BM1522" s="25" t="s">
        <v>10231</v>
      </c>
    </row>
    <row r="1523" spans="2:65" s="1" customFormat="1">
      <c r="B1523" s="42"/>
      <c r="C1523" s="64"/>
      <c r="D1523" s="227" t="s">
        <v>506</v>
      </c>
      <c r="E1523" s="64"/>
      <c r="F1523" s="274" t="s">
        <v>10052</v>
      </c>
      <c r="G1523" s="64"/>
      <c r="H1523" s="64"/>
      <c r="I1523" s="177"/>
      <c r="J1523" s="64"/>
      <c r="K1523" s="64"/>
      <c r="L1523" s="62"/>
      <c r="M1523" s="223"/>
      <c r="N1523" s="43"/>
      <c r="O1523" s="43"/>
      <c r="P1523" s="43"/>
      <c r="Q1523" s="43"/>
      <c r="R1523" s="43"/>
      <c r="S1523" s="43"/>
      <c r="T1523" s="79"/>
      <c r="AT1523" s="25" t="s">
        <v>506</v>
      </c>
      <c r="AU1523" s="25" t="s">
        <v>80</v>
      </c>
    </row>
    <row r="1524" spans="2:65" s="1" customFormat="1" ht="16.5" customHeight="1">
      <c r="B1524" s="42"/>
      <c r="C1524" s="209" t="s">
        <v>4787</v>
      </c>
      <c r="D1524" s="209" t="s">
        <v>498</v>
      </c>
      <c r="E1524" s="210" t="s">
        <v>10053</v>
      </c>
      <c r="F1524" s="211" t="s">
        <v>10054</v>
      </c>
      <c r="G1524" s="212" t="s">
        <v>2537</v>
      </c>
      <c r="H1524" s="213">
        <v>2</v>
      </c>
      <c r="I1524" s="214"/>
      <c r="J1524" s="215">
        <f>ROUND(I1524*H1524,2)</f>
        <v>0</v>
      </c>
      <c r="K1524" s="211" t="s">
        <v>23</v>
      </c>
      <c r="L1524" s="62"/>
      <c r="M1524" s="216" t="s">
        <v>23</v>
      </c>
      <c r="N1524" s="217" t="s">
        <v>44</v>
      </c>
      <c r="O1524" s="43"/>
      <c r="P1524" s="218">
        <f>O1524*H1524</f>
        <v>0</v>
      </c>
      <c r="Q1524" s="218">
        <v>2</v>
      </c>
      <c r="R1524" s="218">
        <f>Q1524*H1524</f>
        <v>4</v>
      </c>
      <c r="S1524" s="218">
        <v>0</v>
      </c>
      <c r="T1524" s="219">
        <f>S1524*H1524</f>
        <v>0</v>
      </c>
      <c r="AR1524" s="25" t="s">
        <v>502</v>
      </c>
      <c r="AT1524" s="25" t="s">
        <v>498</v>
      </c>
      <c r="AU1524" s="25" t="s">
        <v>80</v>
      </c>
      <c r="AY1524" s="25" t="s">
        <v>492</v>
      </c>
      <c r="BE1524" s="220">
        <f>IF(N1524="základní",J1524,0)</f>
        <v>0</v>
      </c>
      <c r="BF1524" s="220">
        <f>IF(N1524="snížená",J1524,0)</f>
        <v>0</v>
      </c>
      <c r="BG1524" s="220">
        <f>IF(N1524="zákl. přenesená",J1524,0)</f>
        <v>0</v>
      </c>
      <c r="BH1524" s="220">
        <f>IF(N1524="sníž. přenesená",J1524,0)</f>
        <v>0</v>
      </c>
      <c r="BI1524" s="220">
        <f>IF(N1524="nulová",J1524,0)</f>
        <v>0</v>
      </c>
      <c r="BJ1524" s="25" t="s">
        <v>80</v>
      </c>
      <c r="BK1524" s="220">
        <f>ROUND(I1524*H1524,2)</f>
        <v>0</v>
      </c>
      <c r="BL1524" s="25" t="s">
        <v>502</v>
      </c>
      <c r="BM1524" s="25" t="s">
        <v>10232</v>
      </c>
    </row>
    <row r="1525" spans="2:65" s="1" customFormat="1">
      <c r="B1525" s="42"/>
      <c r="C1525" s="64"/>
      <c r="D1525" s="227" t="s">
        <v>506</v>
      </c>
      <c r="E1525" s="64"/>
      <c r="F1525" s="274" t="s">
        <v>10055</v>
      </c>
      <c r="G1525" s="64"/>
      <c r="H1525" s="64"/>
      <c r="I1525" s="177"/>
      <c r="J1525" s="64"/>
      <c r="K1525" s="64"/>
      <c r="L1525" s="62"/>
      <c r="M1525" s="223"/>
      <c r="N1525" s="43"/>
      <c r="O1525" s="43"/>
      <c r="P1525" s="43"/>
      <c r="Q1525" s="43"/>
      <c r="R1525" s="43"/>
      <c r="S1525" s="43"/>
      <c r="T1525" s="79"/>
      <c r="AT1525" s="25" t="s">
        <v>506</v>
      </c>
      <c r="AU1525" s="25" t="s">
        <v>80</v>
      </c>
    </row>
    <row r="1526" spans="2:65" s="1" customFormat="1" ht="16.5" customHeight="1">
      <c r="B1526" s="42"/>
      <c r="C1526" s="209" t="s">
        <v>4792</v>
      </c>
      <c r="D1526" s="209" t="s">
        <v>498</v>
      </c>
      <c r="E1526" s="210" t="s">
        <v>10077</v>
      </c>
      <c r="F1526" s="211" t="s">
        <v>10078</v>
      </c>
      <c r="G1526" s="212" t="s">
        <v>2537</v>
      </c>
      <c r="H1526" s="213">
        <v>2</v>
      </c>
      <c r="I1526" s="214"/>
      <c r="J1526" s="215">
        <f>ROUND(I1526*H1526,2)</f>
        <v>0</v>
      </c>
      <c r="K1526" s="211" t="s">
        <v>23</v>
      </c>
      <c r="L1526" s="62"/>
      <c r="M1526" s="216" t="s">
        <v>23</v>
      </c>
      <c r="N1526" s="217" t="s">
        <v>44</v>
      </c>
      <c r="O1526" s="43"/>
      <c r="P1526" s="218">
        <f>O1526*H1526</f>
        <v>0</v>
      </c>
      <c r="Q1526" s="218">
        <v>2</v>
      </c>
      <c r="R1526" s="218">
        <f>Q1526*H1526</f>
        <v>4</v>
      </c>
      <c r="S1526" s="218">
        <v>0</v>
      </c>
      <c r="T1526" s="219">
        <f>S1526*H1526</f>
        <v>0</v>
      </c>
      <c r="AR1526" s="25" t="s">
        <v>502</v>
      </c>
      <c r="AT1526" s="25" t="s">
        <v>498</v>
      </c>
      <c r="AU1526" s="25" t="s">
        <v>80</v>
      </c>
      <c r="AY1526" s="25" t="s">
        <v>492</v>
      </c>
      <c r="BE1526" s="220">
        <f>IF(N1526="základní",J1526,0)</f>
        <v>0</v>
      </c>
      <c r="BF1526" s="220">
        <f>IF(N1526="snížená",J1526,0)</f>
        <v>0</v>
      </c>
      <c r="BG1526" s="220">
        <f>IF(N1526="zákl. přenesená",J1526,0)</f>
        <v>0</v>
      </c>
      <c r="BH1526" s="220">
        <f>IF(N1526="sníž. přenesená",J1526,0)</f>
        <v>0</v>
      </c>
      <c r="BI1526" s="220">
        <f>IF(N1526="nulová",J1526,0)</f>
        <v>0</v>
      </c>
      <c r="BJ1526" s="25" t="s">
        <v>80</v>
      </c>
      <c r="BK1526" s="220">
        <f>ROUND(I1526*H1526,2)</f>
        <v>0</v>
      </c>
      <c r="BL1526" s="25" t="s">
        <v>502</v>
      </c>
      <c r="BM1526" s="25" t="s">
        <v>10233</v>
      </c>
    </row>
    <row r="1527" spans="2:65" s="1" customFormat="1">
      <c r="B1527" s="42"/>
      <c r="C1527" s="64"/>
      <c r="D1527" s="227" t="s">
        <v>506</v>
      </c>
      <c r="E1527" s="64"/>
      <c r="F1527" s="274" t="s">
        <v>10079</v>
      </c>
      <c r="G1527" s="64"/>
      <c r="H1527" s="64"/>
      <c r="I1527" s="177"/>
      <c r="J1527" s="64"/>
      <c r="K1527" s="64"/>
      <c r="L1527" s="62"/>
      <c r="M1527" s="223"/>
      <c r="N1527" s="43"/>
      <c r="O1527" s="43"/>
      <c r="P1527" s="43"/>
      <c r="Q1527" s="43"/>
      <c r="R1527" s="43"/>
      <c r="S1527" s="43"/>
      <c r="T1527" s="79"/>
      <c r="AT1527" s="25" t="s">
        <v>506</v>
      </c>
      <c r="AU1527" s="25" t="s">
        <v>80</v>
      </c>
    </row>
    <row r="1528" spans="2:65" s="1" customFormat="1" ht="16.5" customHeight="1">
      <c r="B1528" s="42"/>
      <c r="C1528" s="209" t="s">
        <v>4796</v>
      </c>
      <c r="D1528" s="209" t="s">
        <v>498</v>
      </c>
      <c r="E1528" s="210" t="s">
        <v>10146</v>
      </c>
      <c r="F1528" s="211" t="s">
        <v>10147</v>
      </c>
      <c r="G1528" s="212" t="s">
        <v>2537</v>
      </c>
      <c r="H1528" s="213">
        <v>2</v>
      </c>
      <c r="I1528" s="214"/>
      <c r="J1528" s="215">
        <f>ROUND(I1528*H1528,2)</f>
        <v>0</v>
      </c>
      <c r="K1528" s="211" t="s">
        <v>23</v>
      </c>
      <c r="L1528" s="62"/>
      <c r="M1528" s="216" t="s">
        <v>23</v>
      </c>
      <c r="N1528" s="217" t="s">
        <v>44</v>
      </c>
      <c r="O1528" s="43"/>
      <c r="P1528" s="218">
        <f>O1528*H1528</f>
        <v>0</v>
      </c>
      <c r="Q1528" s="218">
        <v>1.2</v>
      </c>
      <c r="R1528" s="218">
        <f>Q1528*H1528</f>
        <v>2.4</v>
      </c>
      <c r="S1528" s="218">
        <v>0</v>
      </c>
      <c r="T1528" s="219">
        <f>S1528*H1528</f>
        <v>0</v>
      </c>
      <c r="AR1528" s="25" t="s">
        <v>502</v>
      </c>
      <c r="AT1528" s="25" t="s">
        <v>498</v>
      </c>
      <c r="AU1528" s="25" t="s">
        <v>80</v>
      </c>
      <c r="AY1528" s="25" t="s">
        <v>492</v>
      </c>
      <c r="BE1528" s="220">
        <f>IF(N1528="základní",J1528,0)</f>
        <v>0</v>
      </c>
      <c r="BF1528" s="220">
        <f>IF(N1528="snížená",J1528,0)</f>
        <v>0</v>
      </c>
      <c r="BG1528" s="220">
        <f>IF(N1528="zákl. přenesená",J1528,0)</f>
        <v>0</v>
      </c>
      <c r="BH1528" s="220">
        <f>IF(N1528="sníž. přenesená",J1528,0)</f>
        <v>0</v>
      </c>
      <c r="BI1528" s="220">
        <f>IF(N1528="nulová",J1528,0)</f>
        <v>0</v>
      </c>
      <c r="BJ1528" s="25" t="s">
        <v>80</v>
      </c>
      <c r="BK1528" s="220">
        <f>ROUND(I1528*H1528,2)</f>
        <v>0</v>
      </c>
      <c r="BL1528" s="25" t="s">
        <v>502</v>
      </c>
      <c r="BM1528" s="25" t="s">
        <v>10234</v>
      </c>
    </row>
    <row r="1529" spans="2:65" s="1" customFormat="1">
      <c r="B1529" s="42"/>
      <c r="C1529" s="64"/>
      <c r="D1529" s="227" t="s">
        <v>506</v>
      </c>
      <c r="E1529" s="64"/>
      <c r="F1529" s="274" t="s">
        <v>10147</v>
      </c>
      <c r="G1529" s="64"/>
      <c r="H1529" s="64"/>
      <c r="I1529" s="177"/>
      <c r="J1529" s="64"/>
      <c r="K1529" s="64"/>
      <c r="L1529" s="62"/>
      <c r="M1529" s="223"/>
      <c r="N1529" s="43"/>
      <c r="O1529" s="43"/>
      <c r="P1529" s="43"/>
      <c r="Q1529" s="43"/>
      <c r="R1529" s="43"/>
      <c r="S1529" s="43"/>
      <c r="T1529" s="79"/>
      <c r="AT1529" s="25" t="s">
        <v>506</v>
      </c>
      <c r="AU1529" s="25" t="s">
        <v>80</v>
      </c>
    </row>
    <row r="1530" spans="2:65" s="1" customFormat="1" ht="16.5" customHeight="1">
      <c r="B1530" s="42"/>
      <c r="C1530" s="209" t="s">
        <v>4800</v>
      </c>
      <c r="D1530" s="209" t="s">
        <v>498</v>
      </c>
      <c r="E1530" s="210" t="s">
        <v>10006</v>
      </c>
      <c r="F1530" s="211" t="s">
        <v>10007</v>
      </c>
      <c r="G1530" s="212" t="s">
        <v>9577</v>
      </c>
      <c r="H1530" s="213">
        <v>6</v>
      </c>
      <c r="I1530" s="214"/>
      <c r="J1530" s="215">
        <f>ROUND(I1530*H1530,2)</f>
        <v>0</v>
      </c>
      <c r="K1530" s="211" t="s">
        <v>23</v>
      </c>
      <c r="L1530" s="62"/>
      <c r="M1530" s="216" t="s">
        <v>23</v>
      </c>
      <c r="N1530" s="217" t="s">
        <v>44</v>
      </c>
      <c r="O1530" s="43"/>
      <c r="P1530" s="218">
        <f>O1530*H1530</f>
        <v>0</v>
      </c>
      <c r="Q1530" s="218">
        <v>4.2</v>
      </c>
      <c r="R1530" s="218">
        <f>Q1530*H1530</f>
        <v>25.200000000000003</v>
      </c>
      <c r="S1530" s="218">
        <v>0</v>
      </c>
      <c r="T1530" s="219">
        <f>S1530*H1530</f>
        <v>0</v>
      </c>
      <c r="AR1530" s="25" t="s">
        <v>502</v>
      </c>
      <c r="AT1530" s="25" t="s">
        <v>498</v>
      </c>
      <c r="AU1530" s="25" t="s">
        <v>80</v>
      </c>
      <c r="AY1530" s="25" t="s">
        <v>492</v>
      </c>
      <c r="BE1530" s="220">
        <f>IF(N1530="základní",J1530,0)</f>
        <v>0</v>
      </c>
      <c r="BF1530" s="220">
        <f>IF(N1530="snížená",J1530,0)</f>
        <v>0</v>
      </c>
      <c r="BG1530" s="220">
        <f>IF(N1530="zákl. přenesená",J1530,0)</f>
        <v>0</v>
      </c>
      <c r="BH1530" s="220">
        <f>IF(N1530="sníž. přenesená",J1530,0)</f>
        <v>0</v>
      </c>
      <c r="BI1530" s="220">
        <f>IF(N1530="nulová",J1530,0)</f>
        <v>0</v>
      </c>
      <c r="BJ1530" s="25" t="s">
        <v>80</v>
      </c>
      <c r="BK1530" s="220">
        <f>ROUND(I1530*H1530,2)</f>
        <v>0</v>
      </c>
      <c r="BL1530" s="25" t="s">
        <v>502</v>
      </c>
      <c r="BM1530" s="25" t="s">
        <v>10235</v>
      </c>
    </row>
    <row r="1531" spans="2:65" s="1" customFormat="1">
      <c r="B1531" s="42"/>
      <c r="C1531" s="64"/>
      <c r="D1531" s="227" t="s">
        <v>506</v>
      </c>
      <c r="E1531" s="64"/>
      <c r="F1531" s="274" t="s">
        <v>10008</v>
      </c>
      <c r="G1531" s="64"/>
      <c r="H1531" s="64"/>
      <c r="I1531" s="177"/>
      <c r="J1531" s="64"/>
      <c r="K1531" s="64"/>
      <c r="L1531" s="62"/>
      <c r="M1531" s="223"/>
      <c r="N1531" s="43"/>
      <c r="O1531" s="43"/>
      <c r="P1531" s="43"/>
      <c r="Q1531" s="43"/>
      <c r="R1531" s="43"/>
      <c r="S1531" s="43"/>
      <c r="T1531" s="79"/>
      <c r="AT1531" s="25" t="s">
        <v>506</v>
      </c>
      <c r="AU1531" s="25" t="s">
        <v>80</v>
      </c>
    </row>
    <row r="1532" spans="2:65" s="1" customFormat="1" ht="16.5" customHeight="1">
      <c r="B1532" s="42"/>
      <c r="C1532" s="209" t="s">
        <v>4807</v>
      </c>
      <c r="D1532" s="209" t="s">
        <v>498</v>
      </c>
      <c r="E1532" s="210" t="s">
        <v>10056</v>
      </c>
      <c r="F1532" s="211" t="s">
        <v>10057</v>
      </c>
      <c r="G1532" s="212" t="s">
        <v>9577</v>
      </c>
      <c r="H1532" s="213">
        <v>10</v>
      </c>
      <c r="I1532" s="214"/>
      <c r="J1532" s="215">
        <f>ROUND(I1532*H1532,2)</f>
        <v>0</v>
      </c>
      <c r="K1532" s="211" t="s">
        <v>23</v>
      </c>
      <c r="L1532" s="62"/>
      <c r="M1532" s="216" t="s">
        <v>23</v>
      </c>
      <c r="N1532" s="217" t="s">
        <v>44</v>
      </c>
      <c r="O1532" s="43"/>
      <c r="P1532" s="218">
        <f>O1532*H1532</f>
        <v>0</v>
      </c>
      <c r="Q1532" s="218">
        <v>3.4</v>
      </c>
      <c r="R1532" s="218">
        <f>Q1532*H1532</f>
        <v>34</v>
      </c>
      <c r="S1532" s="218">
        <v>0</v>
      </c>
      <c r="T1532" s="219">
        <f>S1532*H1532</f>
        <v>0</v>
      </c>
      <c r="AR1532" s="25" t="s">
        <v>502</v>
      </c>
      <c r="AT1532" s="25" t="s">
        <v>498</v>
      </c>
      <c r="AU1532" s="25" t="s">
        <v>80</v>
      </c>
      <c r="AY1532" s="25" t="s">
        <v>492</v>
      </c>
      <c r="BE1532" s="220">
        <f>IF(N1532="základní",J1532,0)</f>
        <v>0</v>
      </c>
      <c r="BF1532" s="220">
        <f>IF(N1532="snížená",J1532,0)</f>
        <v>0</v>
      </c>
      <c r="BG1532" s="220">
        <f>IF(N1532="zákl. přenesená",J1532,0)</f>
        <v>0</v>
      </c>
      <c r="BH1532" s="220">
        <f>IF(N1532="sníž. přenesená",J1532,0)</f>
        <v>0</v>
      </c>
      <c r="BI1532" s="220">
        <f>IF(N1532="nulová",J1532,0)</f>
        <v>0</v>
      </c>
      <c r="BJ1532" s="25" t="s">
        <v>80</v>
      </c>
      <c r="BK1532" s="220">
        <f>ROUND(I1532*H1532,2)</f>
        <v>0</v>
      </c>
      <c r="BL1532" s="25" t="s">
        <v>502</v>
      </c>
      <c r="BM1532" s="25" t="s">
        <v>10236</v>
      </c>
    </row>
    <row r="1533" spans="2:65" s="1" customFormat="1">
      <c r="B1533" s="42"/>
      <c r="C1533" s="64"/>
      <c r="D1533" s="227" t="s">
        <v>506</v>
      </c>
      <c r="E1533" s="64"/>
      <c r="F1533" s="274" t="s">
        <v>10058</v>
      </c>
      <c r="G1533" s="64"/>
      <c r="H1533" s="64"/>
      <c r="I1533" s="177"/>
      <c r="J1533" s="64"/>
      <c r="K1533" s="64"/>
      <c r="L1533" s="62"/>
      <c r="M1533" s="223"/>
      <c r="N1533" s="43"/>
      <c r="O1533" s="43"/>
      <c r="P1533" s="43"/>
      <c r="Q1533" s="43"/>
      <c r="R1533" s="43"/>
      <c r="S1533" s="43"/>
      <c r="T1533" s="79"/>
      <c r="AT1533" s="25" t="s">
        <v>506</v>
      </c>
      <c r="AU1533" s="25" t="s">
        <v>80</v>
      </c>
    </row>
    <row r="1534" spans="2:65" s="1" customFormat="1" ht="16.5" customHeight="1">
      <c r="B1534" s="42"/>
      <c r="C1534" s="209" t="s">
        <v>4812</v>
      </c>
      <c r="D1534" s="209" t="s">
        <v>498</v>
      </c>
      <c r="E1534" s="210" t="s">
        <v>10105</v>
      </c>
      <c r="F1534" s="211" t="s">
        <v>10106</v>
      </c>
      <c r="G1534" s="212" t="s">
        <v>9577</v>
      </c>
      <c r="H1534" s="213">
        <v>3</v>
      </c>
      <c r="I1534" s="214"/>
      <c r="J1534" s="215">
        <f>ROUND(I1534*H1534,2)</f>
        <v>0</v>
      </c>
      <c r="K1534" s="211" t="s">
        <v>23</v>
      </c>
      <c r="L1534" s="62"/>
      <c r="M1534" s="216" t="s">
        <v>23</v>
      </c>
      <c r="N1534" s="217" t="s">
        <v>44</v>
      </c>
      <c r="O1534" s="43"/>
      <c r="P1534" s="218">
        <f>O1534*H1534</f>
        <v>0</v>
      </c>
      <c r="Q1534" s="218">
        <v>43</v>
      </c>
      <c r="R1534" s="218">
        <f>Q1534*H1534</f>
        <v>129</v>
      </c>
      <c r="S1534" s="218">
        <v>0</v>
      </c>
      <c r="T1534" s="219">
        <f>S1534*H1534</f>
        <v>0</v>
      </c>
      <c r="AR1534" s="25" t="s">
        <v>502</v>
      </c>
      <c r="AT1534" s="25" t="s">
        <v>498</v>
      </c>
      <c r="AU1534" s="25" t="s">
        <v>80</v>
      </c>
      <c r="AY1534" s="25" t="s">
        <v>492</v>
      </c>
      <c r="BE1534" s="220">
        <f>IF(N1534="základní",J1534,0)</f>
        <v>0</v>
      </c>
      <c r="BF1534" s="220">
        <f>IF(N1534="snížená",J1534,0)</f>
        <v>0</v>
      </c>
      <c r="BG1534" s="220">
        <f>IF(N1534="zákl. přenesená",J1534,0)</f>
        <v>0</v>
      </c>
      <c r="BH1534" s="220">
        <f>IF(N1534="sníž. přenesená",J1534,0)</f>
        <v>0</v>
      </c>
      <c r="BI1534" s="220">
        <f>IF(N1534="nulová",J1534,0)</f>
        <v>0</v>
      </c>
      <c r="BJ1534" s="25" t="s">
        <v>80</v>
      </c>
      <c r="BK1534" s="220">
        <f>ROUND(I1534*H1534,2)</f>
        <v>0</v>
      </c>
      <c r="BL1534" s="25" t="s">
        <v>502</v>
      </c>
      <c r="BM1534" s="25" t="s">
        <v>10237</v>
      </c>
    </row>
    <row r="1535" spans="2:65" s="1" customFormat="1">
      <c r="B1535" s="42"/>
      <c r="C1535" s="64"/>
      <c r="D1535" s="227" t="s">
        <v>506</v>
      </c>
      <c r="E1535" s="64"/>
      <c r="F1535" s="274" t="s">
        <v>10106</v>
      </c>
      <c r="G1535" s="64"/>
      <c r="H1535" s="64"/>
      <c r="I1535" s="177"/>
      <c r="J1535" s="64"/>
      <c r="K1535" s="64"/>
      <c r="L1535" s="62"/>
      <c r="M1535" s="223"/>
      <c r="N1535" s="43"/>
      <c r="O1535" s="43"/>
      <c r="P1535" s="43"/>
      <c r="Q1535" s="43"/>
      <c r="R1535" s="43"/>
      <c r="S1535" s="43"/>
      <c r="T1535" s="79"/>
      <c r="AT1535" s="25" t="s">
        <v>506</v>
      </c>
      <c r="AU1535" s="25" t="s">
        <v>80</v>
      </c>
    </row>
    <row r="1536" spans="2:65" s="1" customFormat="1" ht="16.5" customHeight="1">
      <c r="B1536" s="42"/>
      <c r="C1536" s="209" t="s">
        <v>4817</v>
      </c>
      <c r="D1536" s="209" t="s">
        <v>498</v>
      </c>
      <c r="E1536" s="210" t="s">
        <v>10040</v>
      </c>
      <c r="F1536" s="211" t="s">
        <v>10041</v>
      </c>
      <c r="G1536" s="212" t="s">
        <v>9577</v>
      </c>
      <c r="H1536" s="213">
        <v>12</v>
      </c>
      <c r="I1536" s="214"/>
      <c r="J1536" s="215">
        <f>ROUND(I1536*H1536,2)</f>
        <v>0</v>
      </c>
      <c r="K1536" s="211" t="s">
        <v>23</v>
      </c>
      <c r="L1536" s="62"/>
      <c r="M1536" s="216" t="s">
        <v>23</v>
      </c>
      <c r="N1536" s="217" t="s">
        <v>44</v>
      </c>
      <c r="O1536" s="43"/>
      <c r="P1536" s="218">
        <f>O1536*H1536</f>
        <v>0</v>
      </c>
      <c r="Q1536" s="218">
        <v>33</v>
      </c>
      <c r="R1536" s="218">
        <f>Q1536*H1536</f>
        <v>396</v>
      </c>
      <c r="S1536" s="218">
        <v>0</v>
      </c>
      <c r="T1536" s="219">
        <f>S1536*H1536</f>
        <v>0</v>
      </c>
      <c r="AR1536" s="25" t="s">
        <v>502</v>
      </c>
      <c r="AT1536" s="25" t="s">
        <v>498</v>
      </c>
      <c r="AU1536" s="25" t="s">
        <v>80</v>
      </c>
      <c r="AY1536" s="25" t="s">
        <v>492</v>
      </c>
      <c r="BE1536" s="220">
        <f>IF(N1536="základní",J1536,0)</f>
        <v>0</v>
      </c>
      <c r="BF1536" s="220">
        <f>IF(N1536="snížená",J1536,0)</f>
        <v>0</v>
      </c>
      <c r="BG1536" s="220">
        <f>IF(N1536="zákl. přenesená",J1536,0)</f>
        <v>0</v>
      </c>
      <c r="BH1536" s="220">
        <f>IF(N1536="sníž. přenesená",J1536,0)</f>
        <v>0</v>
      </c>
      <c r="BI1536" s="220">
        <f>IF(N1536="nulová",J1536,0)</f>
        <v>0</v>
      </c>
      <c r="BJ1536" s="25" t="s">
        <v>80</v>
      </c>
      <c r="BK1536" s="220">
        <f>ROUND(I1536*H1536,2)</f>
        <v>0</v>
      </c>
      <c r="BL1536" s="25" t="s">
        <v>502</v>
      </c>
      <c r="BM1536" s="25" t="s">
        <v>10238</v>
      </c>
    </row>
    <row r="1537" spans="2:65" s="1" customFormat="1">
      <c r="B1537" s="42"/>
      <c r="C1537" s="64"/>
      <c r="D1537" s="227" t="s">
        <v>506</v>
      </c>
      <c r="E1537" s="64"/>
      <c r="F1537" s="274" t="s">
        <v>10041</v>
      </c>
      <c r="G1537" s="64"/>
      <c r="H1537" s="64"/>
      <c r="I1537" s="177"/>
      <c r="J1537" s="64"/>
      <c r="K1537" s="64"/>
      <c r="L1537" s="62"/>
      <c r="M1537" s="223"/>
      <c r="N1537" s="43"/>
      <c r="O1537" s="43"/>
      <c r="P1537" s="43"/>
      <c r="Q1537" s="43"/>
      <c r="R1537" s="43"/>
      <c r="S1537" s="43"/>
      <c r="T1537" s="79"/>
      <c r="AT1537" s="25" t="s">
        <v>506</v>
      </c>
      <c r="AU1537" s="25" t="s">
        <v>80</v>
      </c>
    </row>
    <row r="1538" spans="2:65" s="1" customFormat="1" ht="16.5" customHeight="1">
      <c r="B1538" s="42"/>
      <c r="C1538" s="209" t="s">
        <v>4824</v>
      </c>
      <c r="D1538" s="209" t="s">
        <v>498</v>
      </c>
      <c r="E1538" s="210" t="s">
        <v>10084</v>
      </c>
      <c r="F1538" s="211" t="s">
        <v>10085</v>
      </c>
      <c r="G1538" s="212" t="s">
        <v>9577</v>
      </c>
      <c r="H1538" s="213">
        <v>34</v>
      </c>
      <c r="I1538" s="214"/>
      <c r="J1538" s="215">
        <f>ROUND(I1538*H1538,2)</f>
        <v>0</v>
      </c>
      <c r="K1538" s="211" t="s">
        <v>23</v>
      </c>
      <c r="L1538" s="62"/>
      <c r="M1538" s="216" t="s">
        <v>23</v>
      </c>
      <c r="N1538" s="217" t="s">
        <v>44</v>
      </c>
      <c r="O1538" s="43"/>
      <c r="P1538" s="218">
        <f>O1538*H1538</f>
        <v>0</v>
      </c>
      <c r="Q1538" s="218">
        <v>17</v>
      </c>
      <c r="R1538" s="218">
        <f>Q1538*H1538</f>
        <v>578</v>
      </c>
      <c r="S1538" s="218">
        <v>0</v>
      </c>
      <c r="T1538" s="219">
        <f>S1538*H1538</f>
        <v>0</v>
      </c>
      <c r="AR1538" s="25" t="s">
        <v>502</v>
      </c>
      <c r="AT1538" s="25" t="s">
        <v>498</v>
      </c>
      <c r="AU1538" s="25" t="s">
        <v>80</v>
      </c>
      <c r="AY1538" s="25" t="s">
        <v>492</v>
      </c>
      <c r="BE1538" s="220">
        <f>IF(N1538="základní",J1538,0)</f>
        <v>0</v>
      </c>
      <c r="BF1538" s="220">
        <f>IF(N1538="snížená",J1538,0)</f>
        <v>0</v>
      </c>
      <c r="BG1538" s="220">
        <f>IF(N1538="zákl. přenesená",J1538,0)</f>
        <v>0</v>
      </c>
      <c r="BH1538" s="220">
        <f>IF(N1538="sníž. přenesená",J1538,0)</f>
        <v>0</v>
      </c>
      <c r="BI1538" s="220">
        <f>IF(N1538="nulová",J1538,0)</f>
        <v>0</v>
      </c>
      <c r="BJ1538" s="25" t="s">
        <v>80</v>
      </c>
      <c r="BK1538" s="220">
        <f>ROUND(I1538*H1538,2)</f>
        <v>0</v>
      </c>
      <c r="BL1538" s="25" t="s">
        <v>502</v>
      </c>
      <c r="BM1538" s="25" t="s">
        <v>10239</v>
      </c>
    </row>
    <row r="1539" spans="2:65" s="1" customFormat="1">
      <c r="B1539" s="42"/>
      <c r="C1539" s="64"/>
      <c r="D1539" s="227" t="s">
        <v>506</v>
      </c>
      <c r="E1539" s="64"/>
      <c r="F1539" s="274" t="s">
        <v>10085</v>
      </c>
      <c r="G1539" s="64"/>
      <c r="H1539" s="64"/>
      <c r="I1539" s="177"/>
      <c r="J1539" s="64"/>
      <c r="K1539" s="64"/>
      <c r="L1539" s="62"/>
      <c r="M1539" s="223"/>
      <c r="N1539" s="43"/>
      <c r="O1539" s="43"/>
      <c r="P1539" s="43"/>
      <c r="Q1539" s="43"/>
      <c r="R1539" s="43"/>
      <c r="S1539" s="43"/>
      <c r="T1539" s="79"/>
      <c r="AT1539" s="25" t="s">
        <v>506</v>
      </c>
      <c r="AU1539" s="25" t="s">
        <v>80</v>
      </c>
    </row>
    <row r="1540" spans="2:65" s="1" customFormat="1" ht="16.5" customHeight="1">
      <c r="B1540" s="42"/>
      <c r="C1540" s="209" t="s">
        <v>4828</v>
      </c>
      <c r="D1540" s="209" t="s">
        <v>498</v>
      </c>
      <c r="E1540" s="210" t="s">
        <v>9886</v>
      </c>
      <c r="F1540" s="211" t="s">
        <v>9887</v>
      </c>
      <c r="G1540" s="212" t="s">
        <v>9577</v>
      </c>
      <c r="H1540" s="213">
        <v>47</v>
      </c>
      <c r="I1540" s="214"/>
      <c r="J1540" s="215">
        <f>ROUND(I1540*H1540,2)</f>
        <v>0</v>
      </c>
      <c r="K1540" s="211" t="s">
        <v>23</v>
      </c>
      <c r="L1540" s="62"/>
      <c r="M1540" s="216" t="s">
        <v>23</v>
      </c>
      <c r="N1540" s="217" t="s">
        <v>44</v>
      </c>
      <c r="O1540" s="43"/>
      <c r="P1540" s="218">
        <f>O1540*H1540</f>
        <v>0</v>
      </c>
      <c r="Q1540" s="218">
        <v>14</v>
      </c>
      <c r="R1540" s="218">
        <f>Q1540*H1540</f>
        <v>658</v>
      </c>
      <c r="S1540" s="218">
        <v>0</v>
      </c>
      <c r="T1540" s="219">
        <f>S1540*H1540</f>
        <v>0</v>
      </c>
      <c r="AR1540" s="25" t="s">
        <v>502</v>
      </c>
      <c r="AT1540" s="25" t="s">
        <v>498</v>
      </c>
      <c r="AU1540" s="25" t="s">
        <v>80</v>
      </c>
      <c r="AY1540" s="25" t="s">
        <v>492</v>
      </c>
      <c r="BE1540" s="220">
        <f>IF(N1540="základní",J1540,0)</f>
        <v>0</v>
      </c>
      <c r="BF1540" s="220">
        <f>IF(N1540="snížená",J1540,0)</f>
        <v>0</v>
      </c>
      <c r="BG1540" s="220">
        <f>IF(N1540="zákl. přenesená",J1540,0)</f>
        <v>0</v>
      </c>
      <c r="BH1540" s="220">
        <f>IF(N1540="sníž. přenesená",J1540,0)</f>
        <v>0</v>
      </c>
      <c r="BI1540" s="220">
        <f>IF(N1540="nulová",J1540,0)</f>
        <v>0</v>
      </c>
      <c r="BJ1540" s="25" t="s">
        <v>80</v>
      </c>
      <c r="BK1540" s="220">
        <f>ROUND(I1540*H1540,2)</f>
        <v>0</v>
      </c>
      <c r="BL1540" s="25" t="s">
        <v>502</v>
      </c>
      <c r="BM1540" s="25" t="s">
        <v>10240</v>
      </c>
    </row>
    <row r="1541" spans="2:65" s="1" customFormat="1">
      <c r="B1541" s="42"/>
      <c r="C1541" s="64"/>
      <c r="D1541" s="227" t="s">
        <v>506</v>
      </c>
      <c r="E1541" s="64"/>
      <c r="F1541" s="274" t="s">
        <v>9887</v>
      </c>
      <c r="G1541" s="64"/>
      <c r="H1541" s="64"/>
      <c r="I1541" s="177"/>
      <c r="J1541" s="64"/>
      <c r="K1541" s="64"/>
      <c r="L1541" s="62"/>
      <c r="M1541" s="223"/>
      <c r="N1541" s="43"/>
      <c r="O1541" s="43"/>
      <c r="P1541" s="43"/>
      <c r="Q1541" s="43"/>
      <c r="R1541" s="43"/>
      <c r="S1541" s="43"/>
      <c r="T1541" s="79"/>
      <c r="AT1541" s="25" t="s">
        <v>506</v>
      </c>
      <c r="AU1541" s="25" t="s">
        <v>80</v>
      </c>
    </row>
    <row r="1542" spans="2:65" s="1" customFormat="1" ht="16.5" customHeight="1">
      <c r="B1542" s="42"/>
      <c r="C1542" s="209" t="s">
        <v>4832</v>
      </c>
      <c r="D1542" s="209" t="s">
        <v>498</v>
      </c>
      <c r="E1542" s="210" t="s">
        <v>10009</v>
      </c>
      <c r="F1542" s="211" t="s">
        <v>10010</v>
      </c>
      <c r="G1542" s="212" t="s">
        <v>9577</v>
      </c>
      <c r="H1542" s="213">
        <v>29</v>
      </c>
      <c r="I1542" s="214"/>
      <c r="J1542" s="215">
        <f>ROUND(I1542*H1542,2)</f>
        <v>0</v>
      </c>
      <c r="K1542" s="211" t="s">
        <v>23</v>
      </c>
      <c r="L1542" s="62"/>
      <c r="M1542" s="216" t="s">
        <v>23</v>
      </c>
      <c r="N1542" s="217" t="s">
        <v>44</v>
      </c>
      <c r="O1542" s="43"/>
      <c r="P1542" s="218">
        <f>O1542*H1542</f>
        <v>0</v>
      </c>
      <c r="Q1542" s="218">
        <v>9.0909090909090899</v>
      </c>
      <c r="R1542" s="218">
        <f>Q1542*H1542</f>
        <v>263.63636363636363</v>
      </c>
      <c r="S1542" s="218">
        <v>0</v>
      </c>
      <c r="T1542" s="219">
        <f>S1542*H1542</f>
        <v>0</v>
      </c>
      <c r="AR1542" s="25" t="s">
        <v>502</v>
      </c>
      <c r="AT1542" s="25" t="s">
        <v>498</v>
      </c>
      <c r="AU1542" s="25" t="s">
        <v>80</v>
      </c>
      <c r="AY1542" s="25" t="s">
        <v>492</v>
      </c>
      <c r="BE1542" s="220">
        <f>IF(N1542="základní",J1542,0)</f>
        <v>0</v>
      </c>
      <c r="BF1542" s="220">
        <f>IF(N1542="snížená",J1542,0)</f>
        <v>0</v>
      </c>
      <c r="BG1542" s="220">
        <f>IF(N1542="zákl. přenesená",J1542,0)</f>
        <v>0</v>
      </c>
      <c r="BH1542" s="220">
        <f>IF(N1542="sníž. přenesená",J1542,0)</f>
        <v>0</v>
      </c>
      <c r="BI1542" s="220">
        <f>IF(N1542="nulová",J1542,0)</f>
        <v>0</v>
      </c>
      <c r="BJ1542" s="25" t="s">
        <v>80</v>
      </c>
      <c r="BK1542" s="220">
        <f>ROUND(I1542*H1542,2)</f>
        <v>0</v>
      </c>
      <c r="BL1542" s="25" t="s">
        <v>502</v>
      </c>
      <c r="BM1542" s="25" t="s">
        <v>10241</v>
      </c>
    </row>
    <row r="1543" spans="2:65" s="1" customFormat="1">
      <c r="B1543" s="42"/>
      <c r="C1543" s="64"/>
      <c r="D1543" s="221" t="s">
        <v>506</v>
      </c>
      <c r="E1543" s="64"/>
      <c r="F1543" s="222" t="s">
        <v>10010</v>
      </c>
      <c r="G1543" s="64"/>
      <c r="H1543" s="64"/>
      <c r="I1543" s="177"/>
      <c r="J1543" s="64"/>
      <c r="K1543" s="64"/>
      <c r="L1543" s="62"/>
      <c r="M1543" s="223"/>
      <c r="N1543" s="43"/>
      <c r="O1543" s="43"/>
      <c r="P1543" s="43"/>
      <c r="Q1543" s="43"/>
      <c r="R1543" s="43"/>
      <c r="S1543" s="43"/>
      <c r="T1543" s="79"/>
      <c r="AT1543" s="25" t="s">
        <v>506</v>
      </c>
      <c r="AU1543" s="25" t="s">
        <v>80</v>
      </c>
    </row>
    <row r="1544" spans="2:65" s="11" customFormat="1" ht="37.35" customHeight="1">
      <c r="B1544" s="192"/>
      <c r="C1544" s="193"/>
      <c r="D1544" s="206" t="s">
        <v>72</v>
      </c>
      <c r="E1544" s="290" t="s">
        <v>6008</v>
      </c>
      <c r="F1544" s="290" t="s">
        <v>10242</v>
      </c>
      <c r="G1544" s="193"/>
      <c r="H1544" s="193"/>
      <c r="I1544" s="196"/>
      <c r="J1544" s="291">
        <f>BK1544</f>
        <v>0</v>
      </c>
      <c r="K1544" s="193"/>
      <c r="L1544" s="198"/>
      <c r="M1544" s="199"/>
      <c r="N1544" s="200"/>
      <c r="O1544" s="200"/>
      <c r="P1544" s="201">
        <f>SUM(P1545:P1578)</f>
        <v>0</v>
      </c>
      <c r="Q1544" s="200"/>
      <c r="R1544" s="201">
        <f>SUM(R1545:R1578)</f>
        <v>2499.8000000000002</v>
      </c>
      <c r="S1544" s="200"/>
      <c r="T1544" s="202">
        <f>SUM(T1545:T1578)</f>
        <v>0</v>
      </c>
      <c r="AR1544" s="203" t="s">
        <v>80</v>
      </c>
      <c r="AT1544" s="204" t="s">
        <v>72</v>
      </c>
      <c r="AU1544" s="204" t="s">
        <v>73</v>
      </c>
      <c r="AY1544" s="203" t="s">
        <v>492</v>
      </c>
      <c r="BK1544" s="205">
        <f>SUM(BK1545:BK1578)</f>
        <v>0</v>
      </c>
    </row>
    <row r="1545" spans="2:65" s="1" customFormat="1" ht="16.5" customHeight="1">
      <c r="B1545" s="42"/>
      <c r="C1545" s="209" t="s">
        <v>4836</v>
      </c>
      <c r="D1545" s="209" t="s">
        <v>498</v>
      </c>
      <c r="E1545" s="210" t="s">
        <v>10243</v>
      </c>
      <c r="F1545" s="211" t="s">
        <v>9562</v>
      </c>
      <c r="G1545" s="212" t="s">
        <v>2537</v>
      </c>
      <c r="H1545" s="213">
        <v>1</v>
      </c>
      <c r="I1545" s="214"/>
      <c r="J1545" s="215">
        <f>ROUND(I1545*H1545,2)</f>
        <v>0</v>
      </c>
      <c r="K1545" s="211" t="s">
        <v>23</v>
      </c>
      <c r="L1545" s="62"/>
      <c r="M1545" s="216" t="s">
        <v>23</v>
      </c>
      <c r="N1545" s="217" t="s">
        <v>44</v>
      </c>
      <c r="O1545" s="43"/>
      <c r="P1545" s="218">
        <f>O1545*H1545</f>
        <v>0</v>
      </c>
      <c r="Q1545" s="218">
        <v>1114</v>
      </c>
      <c r="R1545" s="218">
        <f>Q1545*H1545</f>
        <v>1114</v>
      </c>
      <c r="S1545" s="218">
        <v>0</v>
      </c>
      <c r="T1545" s="219">
        <f>S1545*H1545</f>
        <v>0</v>
      </c>
      <c r="AR1545" s="25" t="s">
        <v>502</v>
      </c>
      <c r="AT1545" s="25" t="s">
        <v>498</v>
      </c>
      <c r="AU1545" s="25" t="s">
        <v>80</v>
      </c>
      <c r="AY1545" s="25" t="s">
        <v>492</v>
      </c>
      <c r="BE1545" s="220">
        <f>IF(N1545="základní",J1545,0)</f>
        <v>0</v>
      </c>
      <c r="BF1545" s="220">
        <f>IF(N1545="snížená",J1545,0)</f>
        <v>0</v>
      </c>
      <c r="BG1545" s="220">
        <f>IF(N1545="zákl. přenesená",J1545,0)</f>
        <v>0</v>
      </c>
      <c r="BH1545" s="220">
        <f>IF(N1545="sníž. přenesená",J1545,0)</f>
        <v>0</v>
      </c>
      <c r="BI1545" s="220">
        <f>IF(N1545="nulová",J1545,0)</f>
        <v>0</v>
      </c>
      <c r="BJ1545" s="25" t="s">
        <v>80</v>
      </c>
      <c r="BK1545" s="220">
        <f>ROUND(I1545*H1545,2)</f>
        <v>0</v>
      </c>
      <c r="BL1545" s="25" t="s">
        <v>502</v>
      </c>
      <c r="BM1545" s="25" t="s">
        <v>10244</v>
      </c>
    </row>
    <row r="1546" spans="2:65" s="1" customFormat="1">
      <c r="B1546" s="42"/>
      <c r="C1546" s="64"/>
      <c r="D1546" s="221" t="s">
        <v>506</v>
      </c>
      <c r="E1546" s="64"/>
      <c r="F1546" s="222" t="s">
        <v>9562</v>
      </c>
      <c r="G1546" s="64"/>
      <c r="H1546" s="64"/>
      <c r="I1546" s="177"/>
      <c r="J1546" s="64"/>
      <c r="K1546" s="64"/>
      <c r="L1546" s="62"/>
      <c r="M1546" s="223"/>
      <c r="N1546" s="43"/>
      <c r="O1546" s="43"/>
      <c r="P1546" s="43"/>
      <c r="Q1546" s="43"/>
      <c r="R1546" s="43"/>
      <c r="S1546" s="43"/>
      <c r="T1546" s="79"/>
      <c r="AT1546" s="25" t="s">
        <v>506</v>
      </c>
      <c r="AU1546" s="25" t="s">
        <v>80</v>
      </c>
    </row>
    <row r="1547" spans="2:65" s="1" customFormat="1" ht="24">
      <c r="B1547" s="42"/>
      <c r="C1547" s="64"/>
      <c r="D1547" s="227" t="s">
        <v>2254</v>
      </c>
      <c r="E1547" s="64"/>
      <c r="F1547" s="273" t="s">
        <v>9563</v>
      </c>
      <c r="G1547" s="64"/>
      <c r="H1547" s="64"/>
      <c r="I1547" s="177"/>
      <c r="J1547" s="64"/>
      <c r="K1547" s="64"/>
      <c r="L1547" s="62"/>
      <c r="M1547" s="223"/>
      <c r="N1547" s="43"/>
      <c r="O1547" s="43"/>
      <c r="P1547" s="43"/>
      <c r="Q1547" s="43"/>
      <c r="R1547" s="43"/>
      <c r="S1547" s="43"/>
      <c r="T1547" s="79"/>
      <c r="AT1547" s="25" t="s">
        <v>2254</v>
      </c>
      <c r="AU1547" s="25" t="s">
        <v>80</v>
      </c>
    </row>
    <row r="1548" spans="2:65" s="1" customFormat="1" ht="16.5" customHeight="1">
      <c r="B1548" s="42"/>
      <c r="C1548" s="209" t="s">
        <v>4840</v>
      </c>
      <c r="D1548" s="209" t="s">
        <v>498</v>
      </c>
      <c r="E1548" s="210" t="s">
        <v>9767</v>
      </c>
      <c r="F1548" s="211" t="s">
        <v>9768</v>
      </c>
      <c r="G1548" s="212" t="s">
        <v>2537</v>
      </c>
      <c r="H1548" s="213">
        <v>2</v>
      </c>
      <c r="I1548" s="214"/>
      <c r="J1548" s="215">
        <f>ROUND(I1548*H1548,2)</f>
        <v>0</v>
      </c>
      <c r="K1548" s="211" t="s">
        <v>23</v>
      </c>
      <c r="L1548" s="62"/>
      <c r="M1548" s="216" t="s">
        <v>23</v>
      </c>
      <c r="N1548" s="217" t="s">
        <v>44</v>
      </c>
      <c r="O1548" s="43"/>
      <c r="P1548" s="218">
        <f>O1548*H1548</f>
        <v>0</v>
      </c>
      <c r="Q1548" s="218">
        <v>44.6</v>
      </c>
      <c r="R1548" s="218">
        <f>Q1548*H1548</f>
        <v>89.2</v>
      </c>
      <c r="S1548" s="218">
        <v>0</v>
      </c>
      <c r="T1548" s="219">
        <f>S1548*H1548</f>
        <v>0</v>
      </c>
      <c r="AR1548" s="25" t="s">
        <v>502</v>
      </c>
      <c r="AT1548" s="25" t="s">
        <v>498</v>
      </c>
      <c r="AU1548" s="25" t="s">
        <v>80</v>
      </c>
      <c r="AY1548" s="25" t="s">
        <v>492</v>
      </c>
      <c r="BE1548" s="220">
        <f>IF(N1548="základní",J1548,0)</f>
        <v>0</v>
      </c>
      <c r="BF1548" s="220">
        <f>IF(N1548="snížená",J1548,0)</f>
        <v>0</v>
      </c>
      <c r="BG1548" s="220">
        <f>IF(N1548="zákl. přenesená",J1548,0)</f>
        <v>0</v>
      </c>
      <c r="BH1548" s="220">
        <f>IF(N1548="sníž. přenesená",J1548,0)</f>
        <v>0</v>
      </c>
      <c r="BI1548" s="220">
        <f>IF(N1548="nulová",J1548,0)</f>
        <v>0</v>
      </c>
      <c r="BJ1548" s="25" t="s">
        <v>80</v>
      </c>
      <c r="BK1548" s="220">
        <f>ROUND(I1548*H1548,2)</f>
        <v>0</v>
      </c>
      <c r="BL1548" s="25" t="s">
        <v>502</v>
      </c>
      <c r="BM1548" s="25" t="s">
        <v>10245</v>
      </c>
    </row>
    <row r="1549" spans="2:65" s="1" customFormat="1">
      <c r="B1549" s="42"/>
      <c r="C1549" s="64"/>
      <c r="D1549" s="221" t="s">
        <v>506</v>
      </c>
      <c r="E1549" s="64"/>
      <c r="F1549" s="222" t="s">
        <v>9768</v>
      </c>
      <c r="G1549" s="64"/>
      <c r="H1549" s="64"/>
      <c r="I1549" s="177"/>
      <c r="J1549" s="64"/>
      <c r="K1549" s="64"/>
      <c r="L1549" s="62"/>
      <c r="M1549" s="223"/>
      <c r="N1549" s="43"/>
      <c r="O1549" s="43"/>
      <c r="P1549" s="43"/>
      <c r="Q1549" s="43"/>
      <c r="R1549" s="43"/>
      <c r="S1549" s="43"/>
      <c r="T1549" s="79"/>
      <c r="AT1549" s="25" t="s">
        <v>506</v>
      </c>
      <c r="AU1549" s="25" t="s">
        <v>80</v>
      </c>
    </row>
    <row r="1550" spans="2:65" s="1" customFormat="1" ht="36">
      <c r="B1550" s="42"/>
      <c r="C1550" s="64"/>
      <c r="D1550" s="227" t="s">
        <v>2254</v>
      </c>
      <c r="E1550" s="64"/>
      <c r="F1550" s="273" t="s">
        <v>9769</v>
      </c>
      <c r="G1550" s="64"/>
      <c r="H1550" s="64"/>
      <c r="I1550" s="177"/>
      <c r="J1550" s="64"/>
      <c r="K1550" s="64"/>
      <c r="L1550" s="62"/>
      <c r="M1550" s="223"/>
      <c r="N1550" s="43"/>
      <c r="O1550" s="43"/>
      <c r="P1550" s="43"/>
      <c r="Q1550" s="43"/>
      <c r="R1550" s="43"/>
      <c r="S1550" s="43"/>
      <c r="T1550" s="79"/>
      <c r="AT1550" s="25" t="s">
        <v>2254</v>
      </c>
      <c r="AU1550" s="25" t="s">
        <v>80</v>
      </c>
    </row>
    <row r="1551" spans="2:65" s="1" customFormat="1" ht="16.5" customHeight="1">
      <c r="B1551" s="42"/>
      <c r="C1551" s="209" t="s">
        <v>4844</v>
      </c>
      <c r="D1551" s="209" t="s">
        <v>498</v>
      </c>
      <c r="E1551" s="210" t="s">
        <v>9770</v>
      </c>
      <c r="F1551" s="211" t="s">
        <v>9771</v>
      </c>
      <c r="G1551" s="212" t="s">
        <v>2537</v>
      </c>
      <c r="H1551" s="213">
        <v>2</v>
      </c>
      <c r="I1551" s="214"/>
      <c r="J1551" s="215">
        <f>ROUND(I1551*H1551,2)</f>
        <v>0</v>
      </c>
      <c r="K1551" s="211" t="s">
        <v>23</v>
      </c>
      <c r="L1551" s="62"/>
      <c r="M1551" s="216" t="s">
        <v>23</v>
      </c>
      <c r="N1551" s="217" t="s">
        <v>44</v>
      </c>
      <c r="O1551" s="43"/>
      <c r="P1551" s="218">
        <f>O1551*H1551</f>
        <v>0</v>
      </c>
      <c r="Q1551" s="218">
        <v>0</v>
      </c>
      <c r="R1551" s="218">
        <f>Q1551*H1551</f>
        <v>0</v>
      </c>
      <c r="S1551" s="218">
        <v>0</v>
      </c>
      <c r="T1551" s="219">
        <f>S1551*H1551</f>
        <v>0</v>
      </c>
      <c r="AR1551" s="25" t="s">
        <v>502</v>
      </c>
      <c r="AT1551" s="25" t="s">
        <v>498</v>
      </c>
      <c r="AU1551" s="25" t="s">
        <v>80</v>
      </c>
      <c r="AY1551" s="25" t="s">
        <v>492</v>
      </c>
      <c r="BE1551" s="220">
        <f>IF(N1551="základní",J1551,0)</f>
        <v>0</v>
      </c>
      <c r="BF1551" s="220">
        <f>IF(N1551="snížená",J1551,0)</f>
        <v>0</v>
      </c>
      <c r="BG1551" s="220">
        <f>IF(N1551="zákl. přenesená",J1551,0)</f>
        <v>0</v>
      </c>
      <c r="BH1551" s="220">
        <f>IF(N1551="sníž. přenesená",J1551,0)</f>
        <v>0</v>
      </c>
      <c r="BI1551" s="220">
        <f>IF(N1551="nulová",J1551,0)</f>
        <v>0</v>
      </c>
      <c r="BJ1551" s="25" t="s">
        <v>80</v>
      </c>
      <c r="BK1551" s="220">
        <f>ROUND(I1551*H1551,2)</f>
        <v>0</v>
      </c>
      <c r="BL1551" s="25" t="s">
        <v>502</v>
      </c>
      <c r="BM1551" s="25" t="s">
        <v>10246</v>
      </c>
    </row>
    <row r="1552" spans="2:65" s="1" customFormat="1">
      <c r="B1552" s="42"/>
      <c r="C1552" s="64"/>
      <c r="D1552" s="221" t="s">
        <v>506</v>
      </c>
      <c r="E1552" s="64"/>
      <c r="F1552" s="222" t="s">
        <v>9771</v>
      </c>
      <c r="G1552" s="64"/>
      <c r="H1552" s="64"/>
      <c r="I1552" s="177"/>
      <c r="J1552" s="64"/>
      <c r="K1552" s="64"/>
      <c r="L1552" s="62"/>
      <c r="M1552" s="223"/>
      <c r="N1552" s="43"/>
      <c r="O1552" s="43"/>
      <c r="P1552" s="43"/>
      <c r="Q1552" s="43"/>
      <c r="R1552" s="43"/>
      <c r="S1552" s="43"/>
      <c r="T1552" s="79"/>
      <c r="AT1552" s="25" t="s">
        <v>506</v>
      </c>
      <c r="AU1552" s="25" t="s">
        <v>80</v>
      </c>
    </row>
    <row r="1553" spans="2:65" s="1" customFormat="1" ht="24">
      <c r="B1553" s="42"/>
      <c r="C1553" s="64"/>
      <c r="D1553" s="227" t="s">
        <v>2254</v>
      </c>
      <c r="E1553" s="64"/>
      <c r="F1553" s="273" t="s">
        <v>9772</v>
      </c>
      <c r="G1553" s="64"/>
      <c r="H1553" s="64"/>
      <c r="I1553" s="177"/>
      <c r="J1553" s="64"/>
      <c r="K1553" s="64"/>
      <c r="L1553" s="62"/>
      <c r="M1553" s="223"/>
      <c r="N1553" s="43"/>
      <c r="O1553" s="43"/>
      <c r="P1553" s="43"/>
      <c r="Q1553" s="43"/>
      <c r="R1553" s="43"/>
      <c r="S1553" s="43"/>
      <c r="T1553" s="79"/>
      <c r="AT1553" s="25" t="s">
        <v>2254</v>
      </c>
      <c r="AU1553" s="25" t="s">
        <v>80</v>
      </c>
    </row>
    <row r="1554" spans="2:65" s="1" customFormat="1" ht="16.5" customHeight="1">
      <c r="B1554" s="42"/>
      <c r="C1554" s="209" t="s">
        <v>4848</v>
      </c>
      <c r="D1554" s="209" t="s">
        <v>498</v>
      </c>
      <c r="E1554" s="210" t="s">
        <v>9773</v>
      </c>
      <c r="F1554" s="211" t="s">
        <v>9774</v>
      </c>
      <c r="G1554" s="212" t="s">
        <v>9577</v>
      </c>
      <c r="H1554" s="213">
        <v>12</v>
      </c>
      <c r="I1554" s="214"/>
      <c r="J1554" s="215">
        <f>ROUND(I1554*H1554,2)</f>
        <v>0</v>
      </c>
      <c r="K1554" s="211" t="s">
        <v>23</v>
      </c>
      <c r="L1554" s="62"/>
      <c r="M1554" s="216" t="s">
        <v>23</v>
      </c>
      <c r="N1554" s="217" t="s">
        <v>44</v>
      </c>
      <c r="O1554" s="43"/>
      <c r="P1554" s="218">
        <f>O1554*H1554</f>
        <v>0</v>
      </c>
      <c r="Q1554" s="218">
        <v>1</v>
      </c>
      <c r="R1554" s="218">
        <f>Q1554*H1554</f>
        <v>12</v>
      </c>
      <c r="S1554" s="218">
        <v>0</v>
      </c>
      <c r="T1554" s="219">
        <f>S1554*H1554</f>
        <v>0</v>
      </c>
      <c r="AR1554" s="25" t="s">
        <v>502</v>
      </c>
      <c r="AT1554" s="25" t="s">
        <v>498</v>
      </c>
      <c r="AU1554" s="25" t="s">
        <v>80</v>
      </c>
      <c r="AY1554" s="25" t="s">
        <v>492</v>
      </c>
      <c r="BE1554" s="220">
        <f>IF(N1554="základní",J1554,0)</f>
        <v>0</v>
      </c>
      <c r="BF1554" s="220">
        <f>IF(N1554="snížená",J1554,0)</f>
        <v>0</v>
      </c>
      <c r="BG1554" s="220">
        <f>IF(N1554="zákl. přenesená",J1554,0)</f>
        <v>0</v>
      </c>
      <c r="BH1554" s="220">
        <f>IF(N1554="sníž. přenesená",J1554,0)</f>
        <v>0</v>
      </c>
      <c r="BI1554" s="220">
        <f>IF(N1554="nulová",J1554,0)</f>
        <v>0</v>
      </c>
      <c r="BJ1554" s="25" t="s">
        <v>80</v>
      </c>
      <c r="BK1554" s="220">
        <f>ROUND(I1554*H1554,2)</f>
        <v>0</v>
      </c>
      <c r="BL1554" s="25" t="s">
        <v>502</v>
      </c>
      <c r="BM1554" s="25" t="s">
        <v>10247</v>
      </c>
    </row>
    <row r="1555" spans="2:65" s="1" customFormat="1">
      <c r="B1555" s="42"/>
      <c r="C1555" s="64"/>
      <c r="D1555" s="227" t="s">
        <v>506</v>
      </c>
      <c r="E1555" s="64"/>
      <c r="F1555" s="274" t="s">
        <v>9774</v>
      </c>
      <c r="G1555" s="64"/>
      <c r="H1555" s="64"/>
      <c r="I1555" s="177"/>
      <c r="J1555" s="64"/>
      <c r="K1555" s="64"/>
      <c r="L1555" s="62"/>
      <c r="M1555" s="223"/>
      <c r="N1555" s="43"/>
      <c r="O1555" s="43"/>
      <c r="P1555" s="43"/>
      <c r="Q1555" s="43"/>
      <c r="R1555" s="43"/>
      <c r="S1555" s="43"/>
      <c r="T1555" s="79"/>
      <c r="AT1555" s="25" t="s">
        <v>506</v>
      </c>
      <c r="AU1555" s="25" t="s">
        <v>80</v>
      </c>
    </row>
    <row r="1556" spans="2:65" s="1" customFormat="1" ht="25.5" customHeight="1">
      <c r="B1556" s="42"/>
      <c r="C1556" s="209" t="s">
        <v>4852</v>
      </c>
      <c r="D1556" s="209" t="s">
        <v>498</v>
      </c>
      <c r="E1556" s="210" t="s">
        <v>9955</v>
      </c>
      <c r="F1556" s="211" t="s">
        <v>9956</v>
      </c>
      <c r="G1556" s="212" t="s">
        <v>2537</v>
      </c>
      <c r="H1556" s="213">
        <v>4</v>
      </c>
      <c r="I1556" s="214"/>
      <c r="J1556" s="215">
        <f>ROUND(I1556*H1556,2)</f>
        <v>0</v>
      </c>
      <c r="K1556" s="211" t="s">
        <v>23</v>
      </c>
      <c r="L1556" s="62"/>
      <c r="M1556" s="216" t="s">
        <v>23</v>
      </c>
      <c r="N1556" s="217" t="s">
        <v>44</v>
      </c>
      <c r="O1556" s="43"/>
      <c r="P1556" s="218">
        <f>O1556*H1556</f>
        <v>0</v>
      </c>
      <c r="Q1556" s="218">
        <v>14</v>
      </c>
      <c r="R1556" s="218">
        <f>Q1556*H1556</f>
        <v>56</v>
      </c>
      <c r="S1556" s="218">
        <v>0</v>
      </c>
      <c r="T1556" s="219">
        <f>S1556*H1556</f>
        <v>0</v>
      </c>
      <c r="AR1556" s="25" t="s">
        <v>502</v>
      </c>
      <c r="AT1556" s="25" t="s">
        <v>498</v>
      </c>
      <c r="AU1556" s="25" t="s">
        <v>80</v>
      </c>
      <c r="AY1556" s="25" t="s">
        <v>492</v>
      </c>
      <c r="BE1556" s="220">
        <f>IF(N1556="základní",J1556,0)</f>
        <v>0</v>
      </c>
      <c r="BF1556" s="220">
        <f>IF(N1556="snížená",J1556,0)</f>
        <v>0</v>
      </c>
      <c r="BG1556" s="220">
        <f>IF(N1556="zákl. přenesená",J1556,0)</f>
        <v>0</v>
      </c>
      <c r="BH1556" s="220">
        <f>IF(N1556="sníž. přenesená",J1556,0)</f>
        <v>0</v>
      </c>
      <c r="BI1556" s="220">
        <f>IF(N1556="nulová",J1556,0)</f>
        <v>0</v>
      </c>
      <c r="BJ1556" s="25" t="s">
        <v>80</v>
      </c>
      <c r="BK1556" s="220">
        <f>ROUND(I1556*H1556,2)</f>
        <v>0</v>
      </c>
      <c r="BL1556" s="25" t="s">
        <v>502</v>
      </c>
      <c r="BM1556" s="25" t="s">
        <v>10248</v>
      </c>
    </row>
    <row r="1557" spans="2:65" s="1" customFormat="1" ht="24">
      <c r="B1557" s="42"/>
      <c r="C1557" s="64"/>
      <c r="D1557" s="227" t="s">
        <v>506</v>
      </c>
      <c r="E1557" s="64"/>
      <c r="F1557" s="274" t="s">
        <v>9956</v>
      </c>
      <c r="G1557" s="64"/>
      <c r="H1557" s="64"/>
      <c r="I1557" s="177"/>
      <c r="J1557" s="64"/>
      <c r="K1557" s="64"/>
      <c r="L1557" s="62"/>
      <c r="M1557" s="223"/>
      <c r="N1557" s="43"/>
      <c r="O1557" s="43"/>
      <c r="P1557" s="43"/>
      <c r="Q1557" s="43"/>
      <c r="R1557" s="43"/>
      <c r="S1557" s="43"/>
      <c r="T1557" s="79"/>
      <c r="AT1557" s="25" t="s">
        <v>506</v>
      </c>
      <c r="AU1557" s="25" t="s">
        <v>80</v>
      </c>
    </row>
    <row r="1558" spans="2:65" s="1" customFormat="1" ht="16.5" customHeight="1">
      <c r="B1558" s="42"/>
      <c r="C1558" s="209" t="s">
        <v>4856</v>
      </c>
      <c r="D1558" s="209" t="s">
        <v>498</v>
      </c>
      <c r="E1558" s="210" t="s">
        <v>9957</v>
      </c>
      <c r="F1558" s="211" t="s">
        <v>9958</v>
      </c>
      <c r="G1558" s="212" t="s">
        <v>2537</v>
      </c>
      <c r="H1558" s="213">
        <v>4</v>
      </c>
      <c r="I1558" s="214"/>
      <c r="J1558" s="215">
        <f>ROUND(I1558*H1558,2)</f>
        <v>0</v>
      </c>
      <c r="K1558" s="211" t="s">
        <v>23</v>
      </c>
      <c r="L1558" s="62"/>
      <c r="M1558" s="216" t="s">
        <v>23</v>
      </c>
      <c r="N1558" s="217" t="s">
        <v>44</v>
      </c>
      <c r="O1558" s="43"/>
      <c r="P1558" s="218">
        <f>O1558*H1558</f>
        <v>0</v>
      </c>
      <c r="Q1558" s="218">
        <v>20</v>
      </c>
      <c r="R1558" s="218">
        <f>Q1558*H1558</f>
        <v>80</v>
      </c>
      <c r="S1558" s="218">
        <v>0</v>
      </c>
      <c r="T1558" s="219">
        <f>S1558*H1558</f>
        <v>0</v>
      </c>
      <c r="AR1558" s="25" t="s">
        <v>502</v>
      </c>
      <c r="AT1558" s="25" t="s">
        <v>498</v>
      </c>
      <c r="AU1558" s="25" t="s">
        <v>80</v>
      </c>
      <c r="AY1558" s="25" t="s">
        <v>492</v>
      </c>
      <c r="BE1558" s="220">
        <f>IF(N1558="základní",J1558,0)</f>
        <v>0</v>
      </c>
      <c r="BF1558" s="220">
        <f>IF(N1558="snížená",J1558,0)</f>
        <v>0</v>
      </c>
      <c r="BG1558" s="220">
        <f>IF(N1558="zákl. přenesená",J1558,0)</f>
        <v>0</v>
      </c>
      <c r="BH1558" s="220">
        <f>IF(N1558="sníž. přenesená",J1558,0)</f>
        <v>0</v>
      </c>
      <c r="BI1558" s="220">
        <f>IF(N1558="nulová",J1558,0)</f>
        <v>0</v>
      </c>
      <c r="BJ1558" s="25" t="s">
        <v>80</v>
      </c>
      <c r="BK1558" s="220">
        <f>ROUND(I1558*H1558,2)</f>
        <v>0</v>
      </c>
      <c r="BL1558" s="25" t="s">
        <v>502</v>
      </c>
      <c r="BM1558" s="25" t="s">
        <v>10249</v>
      </c>
    </row>
    <row r="1559" spans="2:65" s="1" customFormat="1">
      <c r="B1559" s="42"/>
      <c r="C1559" s="64"/>
      <c r="D1559" s="227" t="s">
        <v>506</v>
      </c>
      <c r="E1559" s="64"/>
      <c r="F1559" s="274" t="s">
        <v>9958</v>
      </c>
      <c r="G1559" s="64"/>
      <c r="H1559" s="64"/>
      <c r="I1559" s="177"/>
      <c r="J1559" s="64"/>
      <c r="K1559" s="64"/>
      <c r="L1559" s="62"/>
      <c r="M1559" s="223"/>
      <c r="N1559" s="43"/>
      <c r="O1559" s="43"/>
      <c r="P1559" s="43"/>
      <c r="Q1559" s="43"/>
      <c r="R1559" s="43"/>
      <c r="S1559" s="43"/>
      <c r="T1559" s="79"/>
      <c r="AT1559" s="25" t="s">
        <v>506</v>
      </c>
      <c r="AU1559" s="25" t="s">
        <v>80</v>
      </c>
    </row>
    <row r="1560" spans="2:65" s="1" customFormat="1" ht="16.5" customHeight="1">
      <c r="B1560" s="42"/>
      <c r="C1560" s="209" t="s">
        <v>4860</v>
      </c>
      <c r="D1560" s="209" t="s">
        <v>498</v>
      </c>
      <c r="E1560" s="210" t="s">
        <v>10174</v>
      </c>
      <c r="F1560" s="211" t="s">
        <v>10175</v>
      </c>
      <c r="G1560" s="212" t="s">
        <v>2537</v>
      </c>
      <c r="H1560" s="213">
        <v>8</v>
      </c>
      <c r="I1560" s="214"/>
      <c r="J1560" s="215">
        <f>ROUND(I1560*H1560,2)</f>
        <v>0</v>
      </c>
      <c r="K1560" s="211" t="s">
        <v>23</v>
      </c>
      <c r="L1560" s="62"/>
      <c r="M1560" s="216" t="s">
        <v>23</v>
      </c>
      <c r="N1560" s="217" t="s">
        <v>44</v>
      </c>
      <c r="O1560" s="43"/>
      <c r="P1560" s="218">
        <f>O1560*H1560</f>
        <v>0</v>
      </c>
      <c r="Q1560" s="218">
        <v>6.2</v>
      </c>
      <c r="R1560" s="218">
        <f>Q1560*H1560</f>
        <v>49.6</v>
      </c>
      <c r="S1560" s="218">
        <v>0</v>
      </c>
      <c r="T1560" s="219">
        <f>S1560*H1560</f>
        <v>0</v>
      </c>
      <c r="AR1560" s="25" t="s">
        <v>502</v>
      </c>
      <c r="AT1560" s="25" t="s">
        <v>498</v>
      </c>
      <c r="AU1560" s="25" t="s">
        <v>80</v>
      </c>
      <c r="AY1560" s="25" t="s">
        <v>492</v>
      </c>
      <c r="BE1560" s="220">
        <f>IF(N1560="základní",J1560,0)</f>
        <v>0</v>
      </c>
      <c r="BF1560" s="220">
        <f>IF(N1560="snížená",J1560,0)</f>
        <v>0</v>
      </c>
      <c r="BG1560" s="220">
        <f>IF(N1560="zákl. přenesená",J1560,0)</f>
        <v>0</v>
      </c>
      <c r="BH1560" s="220">
        <f>IF(N1560="sníž. přenesená",J1560,0)</f>
        <v>0</v>
      </c>
      <c r="BI1560" s="220">
        <f>IF(N1560="nulová",J1560,0)</f>
        <v>0</v>
      </c>
      <c r="BJ1560" s="25" t="s">
        <v>80</v>
      </c>
      <c r="BK1560" s="220">
        <f>ROUND(I1560*H1560,2)</f>
        <v>0</v>
      </c>
      <c r="BL1560" s="25" t="s">
        <v>502</v>
      </c>
      <c r="BM1560" s="25" t="s">
        <v>10250</v>
      </c>
    </row>
    <row r="1561" spans="2:65" s="1" customFormat="1">
      <c r="B1561" s="42"/>
      <c r="C1561" s="64"/>
      <c r="D1561" s="221" t="s">
        <v>506</v>
      </c>
      <c r="E1561" s="64"/>
      <c r="F1561" s="222" t="s">
        <v>10176</v>
      </c>
      <c r="G1561" s="64"/>
      <c r="H1561" s="64"/>
      <c r="I1561" s="177"/>
      <c r="J1561" s="64"/>
      <c r="K1561" s="64"/>
      <c r="L1561" s="62"/>
      <c r="M1561" s="223"/>
      <c r="N1561" s="43"/>
      <c r="O1561" s="43"/>
      <c r="P1561" s="43"/>
      <c r="Q1561" s="43"/>
      <c r="R1561" s="43"/>
      <c r="S1561" s="43"/>
      <c r="T1561" s="79"/>
      <c r="AT1561" s="25" t="s">
        <v>506</v>
      </c>
      <c r="AU1561" s="25" t="s">
        <v>80</v>
      </c>
    </row>
    <row r="1562" spans="2:65" s="1" customFormat="1" ht="24">
      <c r="B1562" s="42"/>
      <c r="C1562" s="64"/>
      <c r="D1562" s="227" t="s">
        <v>2254</v>
      </c>
      <c r="E1562" s="64"/>
      <c r="F1562" s="273" t="s">
        <v>9800</v>
      </c>
      <c r="G1562" s="64"/>
      <c r="H1562" s="64"/>
      <c r="I1562" s="177"/>
      <c r="J1562" s="64"/>
      <c r="K1562" s="64"/>
      <c r="L1562" s="62"/>
      <c r="M1562" s="223"/>
      <c r="N1562" s="43"/>
      <c r="O1562" s="43"/>
      <c r="P1562" s="43"/>
      <c r="Q1562" s="43"/>
      <c r="R1562" s="43"/>
      <c r="S1562" s="43"/>
      <c r="T1562" s="79"/>
      <c r="AT1562" s="25" t="s">
        <v>2254</v>
      </c>
      <c r="AU1562" s="25" t="s">
        <v>80</v>
      </c>
    </row>
    <row r="1563" spans="2:65" s="1" customFormat="1" ht="16.5" customHeight="1">
      <c r="B1563" s="42"/>
      <c r="C1563" s="209" t="s">
        <v>4865</v>
      </c>
      <c r="D1563" s="209" t="s">
        <v>498</v>
      </c>
      <c r="E1563" s="210" t="s">
        <v>9941</v>
      </c>
      <c r="F1563" s="211" t="s">
        <v>9942</v>
      </c>
      <c r="G1563" s="212" t="s">
        <v>2537</v>
      </c>
      <c r="H1563" s="213">
        <v>2</v>
      </c>
      <c r="I1563" s="214"/>
      <c r="J1563" s="215">
        <f>ROUND(I1563*H1563,2)</f>
        <v>0</v>
      </c>
      <c r="K1563" s="211" t="s">
        <v>23</v>
      </c>
      <c r="L1563" s="62"/>
      <c r="M1563" s="216" t="s">
        <v>23</v>
      </c>
      <c r="N1563" s="217" t="s">
        <v>44</v>
      </c>
      <c r="O1563" s="43"/>
      <c r="P1563" s="218">
        <f>O1563*H1563</f>
        <v>0</v>
      </c>
      <c r="Q1563" s="218">
        <v>0</v>
      </c>
      <c r="R1563" s="218">
        <f>Q1563*H1563</f>
        <v>0</v>
      </c>
      <c r="S1563" s="218">
        <v>0</v>
      </c>
      <c r="T1563" s="219">
        <f>S1563*H1563</f>
        <v>0</v>
      </c>
      <c r="AR1563" s="25" t="s">
        <v>502</v>
      </c>
      <c r="AT1563" s="25" t="s">
        <v>498</v>
      </c>
      <c r="AU1563" s="25" t="s">
        <v>80</v>
      </c>
      <c r="AY1563" s="25" t="s">
        <v>492</v>
      </c>
      <c r="BE1563" s="220">
        <f>IF(N1563="základní",J1563,0)</f>
        <v>0</v>
      </c>
      <c r="BF1563" s="220">
        <f>IF(N1563="snížená",J1563,0)</f>
        <v>0</v>
      </c>
      <c r="BG1563" s="220">
        <f>IF(N1563="zákl. přenesená",J1563,0)</f>
        <v>0</v>
      </c>
      <c r="BH1563" s="220">
        <f>IF(N1563="sníž. přenesená",J1563,0)</f>
        <v>0</v>
      </c>
      <c r="BI1563" s="220">
        <f>IF(N1563="nulová",J1563,0)</f>
        <v>0</v>
      </c>
      <c r="BJ1563" s="25" t="s">
        <v>80</v>
      </c>
      <c r="BK1563" s="220">
        <f>ROUND(I1563*H1563,2)</f>
        <v>0</v>
      </c>
      <c r="BL1563" s="25" t="s">
        <v>502</v>
      </c>
      <c r="BM1563" s="25" t="s">
        <v>10251</v>
      </c>
    </row>
    <row r="1564" spans="2:65" s="1" customFormat="1">
      <c r="B1564" s="42"/>
      <c r="C1564" s="64"/>
      <c r="D1564" s="227" t="s">
        <v>506</v>
      </c>
      <c r="E1564" s="64"/>
      <c r="F1564" s="274" t="s">
        <v>9849</v>
      </c>
      <c r="G1564" s="64"/>
      <c r="H1564" s="64"/>
      <c r="I1564" s="177"/>
      <c r="J1564" s="64"/>
      <c r="K1564" s="64"/>
      <c r="L1564" s="62"/>
      <c r="M1564" s="223"/>
      <c r="N1564" s="43"/>
      <c r="O1564" s="43"/>
      <c r="P1564" s="43"/>
      <c r="Q1564" s="43"/>
      <c r="R1564" s="43"/>
      <c r="S1564" s="43"/>
      <c r="T1564" s="79"/>
      <c r="AT1564" s="25" t="s">
        <v>506</v>
      </c>
      <c r="AU1564" s="25" t="s">
        <v>80</v>
      </c>
    </row>
    <row r="1565" spans="2:65" s="1" customFormat="1" ht="16.5" customHeight="1">
      <c r="B1565" s="42"/>
      <c r="C1565" s="209" t="s">
        <v>4873</v>
      </c>
      <c r="D1565" s="209" t="s">
        <v>498</v>
      </c>
      <c r="E1565" s="210" t="s">
        <v>10053</v>
      </c>
      <c r="F1565" s="211" t="s">
        <v>10054</v>
      </c>
      <c r="G1565" s="212" t="s">
        <v>2537</v>
      </c>
      <c r="H1565" s="213">
        <v>4</v>
      </c>
      <c r="I1565" s="214"/>
      <c r="J1565" s="215">
        <f>ROUND(I1565*H1565,2)</f>
        <v>0</v>
      </c>
      <c r="K1565" s="211" t="s">
        <v>23</v>
      </c>
      <c r="L1565" s="62"/>
      <c r="M1565" s="216" t="s">
        <v>23</v>
      </c>
      <c r="N1565" s="217" t="s">
        <v>44</v>
      </c>
      <c r="O1565" s="43"/>
      <c r="P1565" s="218">
        <f>O1565*H1565</f>
        <v>0</v>
      </c>
      <c r="Q1565" s="218">
        <v>2</v>
      </c>
      <c r="R1565" s="218">
        <f>Q1565*H1565</f>
        <v>8</v>
      </c>
      <c r="S1565" s="218">
        <v>0</v>
      </c>
      <c r="T1565" s="219">
        <f>S1565*H1565</f>
        <v>0</v>
      </c>
      <c r="AR1565" s="25" t="s">
        <v>502</v>
      </c>
      <c r="AT1565" s="25" t="s">
        <v>498</v>
      </c>
      <c r="AU1565" s="25" t="s">
        <v>80</v>
      </c>
      <c r="AY1565" s="25" t="s">
        <v>492</v>
      </c>
      <c r="BE1565" s="220">
        <f>IF(N1565="základní",J1565,0)</f>
        <v>0</v>
      </c>
      <c r="BF1565" s="220">
        <f>IF(N1565="snížená",J1565,0)</f>
        <v>0</v>
      </c>
      <c r="BG1565" s="220">
        <f>IF(N1565="zákl. přenesená",J1565,0)</f>
        <v>0</v>
      </c>
      <c r="BH1565" s="220">
        <f>IF(N1565="sníž. přenesená",J1565,0)</f>
        <v>0</v>
      </c>
      <c r="BI1565" s="220">
        <f>IF(N1565="nulová",J1565,0)</f>
        <v>0</v>
      </c>
      <c r="BJ1565" s="25" t="s">
        <v>80</v>
      </c>
      <c r="BK1565" s="220">
        <f>ROUND(I1565*H1565,2)</f>
        <v>0</v>
      </c>
      <c r="BL1565" s="25" t="s">
        <v>502</v>
      </c>
      <c r="BM1565" s="25" t="s">
        <v>10252</v>
      </c>
    </row>
    <row r="1566" spans="2:65" s="1" customFormat="1">
      <c r="B1566" s="42"/>
      <c r="C1566" s="64"/>
      <c r="D1566" s="227" t="s">
        <v>506</v>
      </c>
      <c r="E1566" s="64"/>
      <c r="F1566" s="274" t="s">
        <v>10055</v>
      </c>
      <c r="G1566" s="64"/>
      <c r="H1566" s="64"/>
      <c r="I1566" s="177"/>
      <c r="J1566" s="64"/>
      <c r="K1566" s="64"/>
      <c r="L1566" s="62"/>
      <c r="M1566" s="223"/>
      <c r="N1566" s="43"/>
      <c r="O1566" s="43"/>
      <c r="P1566" s="43"/>
      <c r="Q1566" s="43"/>
      <c r="R1566" s="43"/>
      <c r="S1566" s="43"/>
      <c r="T1566" s="79"/>
      <c r="AT1566" s="25" t="s">
        <v>506</v>
      </c>
      <c r="AU1566" s="25" t="s">
        <v>80</v>
      </c>
    </row>
    <row r="1567" spans="2:65" s="1" customFormat="1" ht="16.5" customHeight="1">
      <c r="B1567" s="42"/>
      <c r="C1567" s="209" t="s">
        <v>4877</v>
      </c>
      <c r="D1567" s="209" t="s">
        <v>498</v>
      </c>
      <c r="E1567" s="210" t="s">
        <v>10006</v>
      </c>
      <c r="F1567" s="211" t="s">
        <v>10007</v>
      </c>
      <c r="G1567" s="212" t="s">
        <v>9577</v>
      </c>
      <c r="H1567" s="213">
        <v>4</v>
      </c>
      <c r="I1567" s="214"/>
      <c r="J1567" s="215">
        <f>ROUND(I1567*H1567,2)</f>
        <v>0</v>
      </c>
      <c r="K1567" s="211" t="s">
        <v>23</v>
      </c>
      <c r="L1567" s="62"/>
      <c r="M1567" s="216" t="s">
        <v>23</v>
      </c>
      <c r="N1567" s="217" t="s">
        <v>44</v>
      </c>
      <c r="O1567" s="43"/>
      <c r="P1567" s="218">
        <f>O1567*H1567</f>
        <v>0</v>
      </c>
      <c r="Q1567" s="218">
        <v>4.2</v>
      </c>
      <c r="R1567" s="218">
        <f>Q1567*H1567</f>
        <v>16.8</v>
      </c>
      <c r="S1567" s="218">
        <v>0</v>
      </c>
      <c r="T1567" s="219">
        <f>S1567*H1567</f>
        <v>0</v>
      </c>
      <c r="AR1567" s="25" t="s">
        <v>502</v>
      </c>
      <c r="AT1567" s="25" t="s">
        <v>498</v>
      </c>
      <c r="AU1567" s="25" t="s">
        <v>80</v>
      </c>
      <c r="AY1567" s="25" t="s">
        <v>492</v>
      </c>
      <c r="BE1567" s="220">
        <f>IF(N1567="základní",J1567,0)</f>
        <v>0</v>
      </c>
      <c r="BF1567" s="220">
        <f>IF(N1567="snížená",J1567,0)</f>
        <v>0</v>
      </c>
      <c r="BG1567" s="220">
        <f>IF(N1567="zákl. přenesená",J1567,0)</f>
        <v>0</v>
      </c>
      <c r="BH1567" s="220">
        <f>IF(N1567="sníž. přenesená",J1567,0)</f>
        <v>0</v>
      </c>
      <c r="BI1567" s="220">
        <f>IF(N1567="nulová",J1567,0)</f>
        <v>0</v>
      </c>
      <c r="BJ1567" s="25" t="s">
        <v>80</v>
      </c>
      <c r="BK1567" s="220">
        <f>ROUND(I1567*H1567,2)</f>
        <v>0</v>
      </c>
      <c r="BL1567" s="25" t="s">
        <v>502</v>
      </c>
      <c r="BM1567" s="25" t="s">
        <v>10253</v>
      </c>
    </row>
    <row r="1568" spans="2:65" s="1" customFormat="1">
      <c r="B1568" s="42"/>
      <c r="C1568" s="64"/>
      <c r="D1568" s="227" t="s">
        <v>506</v>
      </c>
      <c r="E1568" s="64"/>
      <c r="F1568" s="274" t="s">
        <v>10008</v>
      </c>
      <c r="G1568" s="64"/>
      <c r="H1568" s="64"/>
      <c r="I1568" s="177"/>
      <c r="J1568" s="64"/>
      <c r="K1568" s="64"/>
      <c r="L1568" s="62"/>
      <c r="M1568" s="223"/>
      <c r="N1568" s="43"/>
      <c r="O1568" s="43"/>
      <c r="P1568" s="43"/>
      <c r="Q1568" s="43"/>
      <c r="R1568" s="43"/>
      <c r="S1568" s="43"/>
      <c r="T1568" s="79"/>
      <c r="AT1568" s="25" t="s">
        <v>506</v>
      </c>
      <c r="AU1568" s="25" t="s">
        <v>80</v>
      </c>
    </row>
    <row r="1569" spans="2:65" s="1" customFormat="1" ht="16.5" customHeight="1">
      <c r="B1569" s="42"/>
      <c r="C1569" s="209" t="s">
        <v>4881</v>
      </c>
      <c r="D1569" s="209" t="s">
        <v>498</v>
      </c>
      <c r="E1569" s="210" t="s">
        <v>10056</v>
      </c>
      <c r="F1569" s="211" t="s">
        <v>10057</v>
      </c>
      <c r="G1569" s="212" t="s">
        <v>9577</v>
      </c>
      <c r="H1569" s="213">
        <v>8</v>
      </c>
      <c r="I1569" s="214"/>
      <c r="J1569" s="215">
        <f>ROUND(I1569*H1569,2)</f>
        <v>0</v>
      </c>
      <c r="K1569" s="211" t="s">
        <v>23</v>
      </c>
      <c r="L1569" s="62"/>
      <c r="M1569" s="216" t="s">
        <v>23</v>
      </c>
      <c r="N1569" s="217" t="s">
        <v>44</v>
      </c>
      <c r="O1569" s="43"/>
      <c r="P1569" s="218">
        <f>O1569*H1569</f>
        <v>0</v>
      </c>
      <c r="Q1569" s="218">
        <v>3.4</v>
      </c>
      <c r="R1569" s="218">
        <f>Q1569*H1569</f>
        <v>27.2</v>
      </c>
      <c r="S1569" s="218">
        <v>0</v>
      </c>
      <c r="T1569" s="219">
        <f>S1569*H1569</f>
        <v>0</v>
      </c>
      <c r="AR1569" s="25" t="s">
        <v>502</v>
      </c>
      <c r="AT1569" s="25" t="s">
        <v>498</v>
      </c>
      <c r="AU1569" s="25" t="s">
        <v>80</v>
      </c>
      <c r="AY1569" s="25" t="s">
        <v>492</v>
      </c>
      <c r="BE1569" s="220">
        <f>IF(N1569="základní",J1569,0)</f>
        <v>0</v>
      </c>
      <c r="BF1569" s="220">
        <f>IF(N1569="snížená",J1569,0)</f>
        <v>0</v>
      </c>
      <c r="BG1569" s="220">
        <f>IF(N1569="zákl. přenesená",J1569,0)</f>
        <v>0</v>
      </c>
      <c r="BH1569" s="220">
        <f>IF(N1569="sníž. přenesená",J1569,0)</f>
        <v>0</v>
      </c>
      <c r="BI1569" s="220">
        <f>IF(N1569="nulová",J1569,0)</f>
        <v>0</v>
      </c>
      <c r="BJ1569" s="25" t="s">
        <v>80</v>
      </c>
      <c r="BK1569" s="220">
        <f>ROUND(I1569*H1569,2)</f>
        <v>0</v>
      </c>
      <c r="BL1569" s="25" t="s">
        <v>502</v>
      </c>
      <c r="BM1569" s="25" t="s">
        <v>10254</v>
      </c>
    </row>
    <row r="1570" spans="2:65" s="1" customFormat="1">
      <c r="B1570" s="42"/>
      <c r="C1570" s="64"/>
      <c r="D1570" s="227" t="s">
        <v>506</v>
      </c>
      <c r="E1570" s="64"/>
      <c r="F1570" s="274" t="s">
        <v>10058</v>
      </c>
      <c r="G1570" s="64"/>
      <c r="H1570" s="64"/>
      <c r="I1570" s="177"/>
      <c r="J1570" s="64"/>
      <c r="K1570" s="64"/>
      <c r="L1570" s="62"/>
      <c r="M1570" s="223"/>
      <c r="N1570" s="43"/>
      <c r="O1570" s="43"/>
      <c r="P1570" s="43"/>
      <c r="Q1570" s="43"/>
      <c r="R1570" s="43"/>
      <c r="S1570" s="43"/>
      <c r="T1570" s="79"/>
      <c r="AT1570" s="25" t="s">
        <v>506</v>
      </c>
      <c r="AU1570" s="25" t="s">
        <v>80</v>
      </c>
    </row>
    <row r="1571" spans="2:65" s="1" customFormat="1" ht="16.5" customHeight="1">
      <c r="B1571" s="42"/>
      <c r="C1571" s="209" t="s">
        <v>4885</v>
      </c>
      <c r="D1571" s="209" t="s">
        <v>498</v>
      </c>
      <c r="E1571" s="210" t="s">
        <v>9789</v>
      </c>
      <c r="F1571" s="211" t="s">
        <v>9790</v>
      </c>
      <c r="G1571" s="212" t="s">
        <v>9577</v>
      </c>
      <c r="H1571" s="213">
        <v>2</v>
      </c>
      <c r="I1571" s="214"/>
      <c r="J1571" s="215">
        <f>ROUND(I1571*H1571,2)</f>
        <v>0</v>
      </c>
      <c r="K1571" s="211" t="s">
        <v>23</v>
      </c>
      <c r="L1571" s="62"/>
      <c r="M1571" s="216" t="s">
        <v>23</v>
      </c>
      <c r="N1571" s="217" t="s">
        <v>44</v>
      </c>
      <c r="O1571" s="43"/>
      <c r="P1571" s="218">
        <f>O1571*H1571</f>
        <v>0</v>
      </c>
      <c r="Q1571" s="218">
        <v>33</v>
      </c>
      <c r="R1571" s="218">
        <f>Q1571*H1571</f>
        <v>66</v>
      </c>
      <c r="S1571" s="218">
        <v>0</v>
      </c>
      <c r="T1571" s="219">
        <f>S1571*H1571</f>
        <v>0</v>
      </c>
      <c r="AR1571" s="25" t="s">
        <v>502</v>
      </c>
      <c r="AT1571" s="25" t="s">
        <v>498</v>
      </c>
      <c r="AU1571" s="25" t="s">
        <v>80</v>
      </c>
      <c r="AY1571" s="25" t="s">
        <v>492</v>
      </c>
      <c r="BE1571" s="220">
        <f>IF(N1571="základní",J1571,0)</f>
        <v>0</v>
      </c>
      <c r="BF1571" s="220">
        <f>IF(N1571="snížená",J1571,0)</f>
        <v>0</v>
      </c>
      <c r="BG1571" s="220">
        <f>IF(N1571="zákl. přenesená",J1571,0)</f>
        <v>0</v>
      </c>
      <c r="BH1571" s="220">
        <f>IF(N1571="sníž. přenesená",J1571,0)</f>
        <v>0</v>
      </c>
      <c r="BI1571" s="220">
        <f>IF(N1571="nulová",J1571,0)</f>
        <v>0</v>
      </c>
      <c r="BJ1571" s="25" t="s">
        <v>80</v>
      </c>
      <c r="BK1571" s="220">
        <f>ROUND(I1571*H1571,2)</f>
        <v>0</v>
      </c>
      <c r="BL1571" s="25" t="s">
        <v>502</v>
      </c>
      <c r="BM1571" s="25" t="s">
        <v>10255</v>
      </c>
    </row>
    <row r="1572" spans="2:65" s="1" customFormat="1">
      <c r="B1572" s="42"/>
      <c r="C1572" s="64"/>
      <c r="D1572" s="227" t="s">
        <v>506</v>
      </c>
      <c r="E1572" s="64"/>
      <c r="F1572" s="274" t="s">
        <v>9790</v>
      </c>
      <c r="G1572" s="64"/>
      <c r="H1572" s="64"/>
      <c r="I1572" s="177"/>
      <c r="J1572" s="64"/>
      <c r="K1572" s="64"/>
      <c r="L1572" s="62"/>
      <c r="M1572" s="223"/>
      <c r="N1572" s="43"/>
      <c r="O1572" s="43"/>
      <c r="P1572" s="43"/>
      <c r="Q1572" s="43"/>
      <c r="R1572" s="43"/>
      <c r="S1572" s="43"/>
      <c r="T1572" s="79"/>
      <c r="AT1572" s="25" t="s">
        <v>506</v>
      </c>
      <c r="AU1572" s="25" t="s">
        <v>80</v>
      </c>
    </row>
    <row r="1573" spans="2:65" s="1" customFormat="1" ht="16.5" customHeight="1">
      <c r="B1573" s="42"/>
      <c r="C1573" s="209" t="s">
        <v>4889</v>
      </c>
      <c r="D1573" s="209" t="s">
        <v>498</v>
      </c>
      <c r="E1573" s="210" t="s">
        <v>10084</v>
      </c>
      <c r="F1573" s="211" t="s">
        <v>10085</v>
      </c>
      <c r="G1573" s="212" t="s">
        <v>9577</v>
      </c>
      <c r="H1573" s="213">
        <v>3</v>
      </c>
      <c r="I1573" s="214"/>
      <c r="J1573" s="215">
        <f>ROUND(I1573*H1573,2)</f>
        <v>0</v>
      </c>
      <c r="K1573" s="211" t="s">
        <v>23</v>
      </c>
      <c r="L1573" s="62"/>
      <c r="M1573" s="216" t="s">
        <v>23</v>
      </c>
      <c r="N1573" s="217" t="s">
        <v>44</v>
      </c>
      <c r="O1573" s="43"/>
      <c r="P1573" s="218">
        <f>O1573*H1573</f>
        <v>0</v>
      </c>
      <c r="Q1573" s="218">
        <v>17</v>
      </c>
      <c r="R1573" s="218">
        <f>Q1573*H1573</f>
        <v>51</v>
      </c>
      <c r="S1573" s="218">
        <v>0</v>
      </c>
      <c r="T1573" s="219">
        <f>S1573*H1573</f>
        <v>0</v>
      </c>
      <c r="AR1573" s="25" t="s">
        <v>502</v>
      </c>
      <c r="AT1573" s="25" t="s">
        <v>498</v>
      </c>
      <c r="AU1573" s="25" t="s">
        <v>80</v>
      </c>
      <c r="AY1573" s="25" t="s">
        <v>492</v>
      </c>
      <c r="BE1573" s="220">
        <f>IF(N1573="základní",J1573,0)</f>
        <v>0</v>
      </c>
      <c r="BF1573" s="220">
        <f>IF(N1573="snížená",J1573,0)</f>
        <v>0</v>
      </c>
      <c r="BG1573" s="220">
        <f>IF(N1573="zákl. přenesená",J1573,0)</f>
        <v>0</v>
      </c>
      <c r="BH1573" s="220">
        <f>IF(N1573="sníž. přenesená",J1573,0)</f>
        <v>0</v>
      </c>
      <c r="BI1573" s="220">
        <f>IF(N1573="nulová",J1573,0)</f>
        <v>0</v>
      </c>
      <c r="BJ1573" s="25" t="s">
        <v>80</v>
      </c>
      <c r="BK1573" s="220">
        <f>ROUND(I1573*H1573,2)</f>
        <v>0</v>
      </c>
      <c r="BL1573" s="25" t="s">
        <v>502</v>
      </c>
      <c r="BM1573" s="25" t="s">
        <v>10256</v>
      </c>
    </row>
    <row r="1574" spans="2:65" s="1" customFormat="1">
      <c r="B1574" s="42"/>
      <c r="C1574" s="64"/>
      <c r="D1574" s="227" t="s">
        <v>506</v>
      </c>
      <c r="E1574" s="64"/>
      <c r="F1574" s="274" t="s">
        <v>10085</v>
      </c>
      <c r="G1574" s="64"/>
      <c r="H1574" s="64"/>
      <c r="I1574" s="177"/>
      <c r="J1574" s="64"/>
      <c r="K1574" s="64"/>
      <c r="L1574" s="62"/>
      <c r="M1574" s="223"/>
      <c r="N1574" s="43"/>
      <c r="O1574" s="43"/>
      <c r="P1574" s="43"/>
      <c r="Q1574" s="43"/>
      <c r="R1574" s="43"/>
      <c r="S1574" s="43"/>
      <c r="T1574" s="79"/>
      <c r="AT1574" s="25" t="s">
        <v>506</v>
      </c>
      <c r="AU1574" s="25" t="s">
        <v>80</v>
      </c>
    </row>
    <row r="1575" spans="2:65" s="1" customFormat="1" ht="16.5" customHeight="1">
      <c r="B1575" s="42"/>
      <c r="C1575" s="209" t="s">
        <v>4893</v>
      </c>
      <c r="D1575" s="209" t="s">
        <v>498</v>
      </c>
      <c r="E1575" s="210" t="s">
        <v>9838</v>
      </c>
      <c r="F1575" s="211" t="s">
        <v>9839</v>
      </c>
      <c r="G1575" s="212" t="s">
        <v>9577</v>
      </c>
      <c r="H1575" s="213">
        <v>45</v>
      </c>
      <c r="I1575" s="214"/>
      <c r="J1575" s="215">
        <f>ROUND(I1575*H1575,2)</f>
        <v>0</v>
      </c>
      <c r="K1575" s="211" t="s">
        <v>23</v>
      </c>
      <c r="L1575" s="62"/>
      <c r="M1575" s="216" t="s">
        <v>23</v>
      </c>
      <c r="N1575" s="217" t="s">
        <v>44</v>
      </c>
      <c r="O1575" s="43"/>
      <c r="P1575" s="218">
        <f>O1575*H1575</f>
        <v>0</v>
      </c>
      <c r="Q1575" s="218">
        <v>14</v>
      </c>
      <c r="R1575" s="218">
        <f>Q1575*H1575</f>
        <v>630</v>
      </c>
      <c r="S1575" s="218">
        <v>0</v>
      </c>
      <c r="T1575" s="219">
        <f>S1575*H1575</f>
        <v>0</v>
      </c>
      <c r="AR1575" s="25" t="s">
        <v>502</v>
      </c>
      <c r="AT1575" s="25" t="s">
        <v>498</v>
      </c>
      <c r="AU1575" s="25" t="s">
        <v>80</v>
      </c>
      <c r="AY1575" s="25" t="s">
        <v>492</v>
      </c>
      <c r="BE1575" s="220">
        <f>IF(N1575="základní",J1575,0)</f>
        <v>0</v>
      </c>
      <c r="BF1575" s="220">
        <f>IF(N1575="snížená",J1575,0)</f>
        <v>0</v>
      </c>
      <c r="BG1575" s="220">
        <f>IF(N1575="zákl. přenesená",J1575,0)</f>
        <v>0</v>
      </c>
      <c r="BH1575" s="220">
        <f>IF(N1575="sníž. přenesená",J1575,0)</f>
        <v>0</v>
      </c>
      <c r="BI1575" s="220">
        <f>IF(N1575="nulová",J1575,0)</f>
        <v>0</v>
      </c>
      <c r="BJ1575" s="25" t="s">
        <v>80</v>
      </c>
      <c r="BK1575" s="220">
        <f>ROUND(I1575*H1575,2)</f>
        <v>0</v>
      </c>
      <c r="BL1575" s="25" t="s">
        <v>502</v>
      </c>
      <c r="BM1575" s="25" t="s">
        <v>10257</v>
      </c>
    </row>
    <row r="1576" spans="2:65" s="1" customFormat="1">
      <c r="B1576" s="42"/>
      <c r="C1576" s="64"/>
      <c r="D1576" s="227" t="s">
        <v>506</v>
      </c>
      <c r="E1576" s="64"/>
      <c r="F1576" s="274" t="s">
        <v>9839</v>
      </c>
      <c r="G1576" s="64"/>
      <c r="H1576" s="64"/>
      <c r="I1576" s="177"/>
      <c r="J1576" s="64"/>
      <c r="K1576" s="64"/>
      <c r="L1576" s="62"/>
      <c r="M1576" s="223"/>
      <c r="N1576" s="43"/>
      <c r="O1576" s="43"/>
      <c r="P1576" s="43"/>
      <c r="Q1576" s="43"/>
      <c r="R1576" s="43"/>
      <c r="S1576" s="43"/>
      <c r="T1576" s="79"/>
      <c r="AT1576" s="25" t="s">
        <v>506</v>
      </c>
      <c r="AU1576" s="25" t="s">
        <v>80</v>
      </c>
    </row>
    <row r="1577" spans="2:65" s="1" customFormat="1" ht="16.5" customHeight="1">
      <c r="B1577" s="42"/>
      <c r="C1577" s="209" t="s">
        <v>4897</v>
      </c>
      <c r="D1577" s="209" t="s">
        <v>498</v>
      </c>
      <c r="E1577" s="210" t="s">
        <v>9946</v>
      </c>
      <c r="F1577" s="211" t="s">
        <v>9947</v>
      </c>
      <c r="G1577" s="212" t="s">
        <v>9577</v>
      </c>
      <c r="H1577" s="213">
        <v>30</v>
      </c>
      <c r="I1577" s="214"/>
      <c r="J1577" s="215">
        <f>ROUND(I1577*H1577,2)</f>
        <v>0</v>
      </c>
      <c r="K1577" s="211" t="s">
        <v>23</v>
      </c>
      <c r="L1577" s="62"/>
      <c r="M1577" s="216" t="s">
        <v>23</v>
      </c>
      <c r="N1577" s="217" t="s">
        <v>44</v>
      </c>
      <c r="O1577" s="43"/>
      <c r="P1577" s="218">
        <f>O1577*H1577</f>
        <v>0</v>
      </c>
      <c r="Q1577" s="218">
        <v>10</v>
      </c>
      <c r="R1577" s="218">
        <f>Q1577*H1577</f>
        <v>300</v>
      </c>
      <c r="S1577" s="218">
        <v>0</v>
      </c>
      <c r="T1577" s="219">
        <f>S1577*H1577</f>
        <v>0</v>
      </c>
      <c r="AR1577" s="25" t="s">
        <v>502</v>
      </c>
      <c r="AT1577" s="25" t="s">
        <v>498</v>
      </c>
      <c r="AU1577" s="25" t="s">
        <v>80</v>
      </c>
      <c r="AY1577" s="25" t="s">
        <v>492</v>
      </c>
      <c r="BE1577" s="220">
        <f>IF(N1577="základní",J1577,0)</f>
        <v>0</v>
      </c>
      <c r="BF1577" s="220">
        <f>IF(N1577="snížená",J1577,0)</f>
        <v>0</v>
      </c>
      <c r="BG1577" s="220">
        <f>IF(N1577="zákl. přenesená",J1577,0)</f>
        <v>0</v>
      </c>
      <c r="BH1577" s="220">
        <f>IF(N1577="sníž. přenesená",J1577,0)</f>
        <v>0</v>
      </c>
      <c r="BI1577" s="220">
        <f>IF(N1577="nulová",J1577,0)</f>
        <v>0</v>
      </c>
      <c r="BJ1577" s="25" t="s">
        <v>80</v>
      </c>
      <c r="BK1577" s="220">
        <f>ROUND(I1577*H1577,2)</f>
        <v>0</v>
      </c>
      <c r="BL1577" s="25" t="s">
        <v>502</v>
      </c>
      <c r="BM1577" s="25" t="s">
        <v>8574</v>
      </c>
    </row>
    <row r="1578" spans="2:65" s="1" customFormat="1">
      <c r="B1578" s="42"/>
      <c r="C1578" s="64"/>
      <c r="D1578" s="221" t="s">
        <v>506</v>
      </c>
      <c r="E1578" s="64"/>
      <c r="F1578" s="222" t="s">
        <v>9947</v>
      </c>
      <c r="G1578" s="64"/>
      <c r="H1578" s="64"/>
      <c r="I1578" s="177"/>
      <c r="J1578" s="64"/>
      <c r="K1578" s="64"/>
      <c r="L1578" s="62"/>
      <c r="M1578" s="223"/>
      <c r="N1578" s="43"/>
      <c r="O1578" s="43"/>
      <c r="P1578" s="43"/>
      <c r="Q1578" s="43"/>
      <c r="R1578" s="43"/>
      <c r="S1578" s="43"/>
      <c r="T1578" s="79"/>
      <c r="AT1578" s="25" t="s">
        <v>506</v>
      </c>
      <c r="AU1578" s="25" t="s">
        <v>80</v>
      </c>
    </row>
    <row r="1579" spans="2:65" s="11" customFormat="1" ht="37.35" customHeight="1">
      <c r="B1579" s="192"/>
      <c r="C1579" s="193"/>
      <c r="D1579" s="194" t="s">
        <v>72</v>
      </c>
      <c r="E1579" s="195" t="s">
        <v>4969</v>
      </c>
      <c r="F1579" s="195" t="s">
        <v>10258</v>
      </c>
      <c r="G1579" s="193"/>
      <c r="H1579" s="193"/>
      <c r="I1579" s="196"/>
      <c r="J1579" s="197">
        <f>BK1579</f>
        <v>0</v>
      </c>
      <c r="K1579" s="193"/>
      <c r="L1579" s="198"/>
      <c r="M1579" s="199"/>
      <c r="N1579" s="200"/>
      <c r="O1579" s="200"/>
      <c r="P1579" s="201">
        <f>P1580</f>
        <v>0</v>
      </c>
      <c r="Q1579" s="200"/>
      <c r="R1579" s="201">
        <f>R1580</f>
        <v>660.6</v>
      </c>
      <c r="S1579" s="200"/>
      <c r="T1579" s="202">
        <f>T1580</f>
        <v>0</v>
      </c>
      <c r="AR1579" s="203" t="s">
        <v>80</v>
      </c>
      <c r="AT1579" s="204" t="s">
        <v>72</v>
      </c>
      <c r="AU1579" s="204" t="s">
        <v>73</v>
      </c>
      <c r="AY1579" s="203" t="s">
        <v>492</v>
      </c>
      <c r="BK1579" s="205">
        <f>BK1580</f>
        <v>0</v>
      </c>
    </row>
    <row r="1580" spans="2:65" s="11" customFormat="1" ht="19.95" customHeight="1">
      <c r="B1580" s="192"/>
      <c r="C1580" s="193"/>
      <c r="D1580" s="206" t="s">
        <v>72</v>
      </c>
      <c r="E1580" s="207" t="s">
        <v>4973</v>
      </c>
      <c r="F1580" s="207" t="s">
        <v>10259</v>
      </c>
      <c r="G1580" s="193"/>
      <c r="H1580" s="193"/>
      <c r="I1580" s="196"/>
      <c r="J1580" s="208">
        <f>BK1580</f>
        <v>0</v>
      </c>
      <c r="K1580" s="193"/>
      <c r="L1580" s="198"/>
      <c r="M1580" s="199"/>
      <c r="N1580" s="200"/>
      <c r="O1580" s="200"/>
      <c r="P1580" s="201">
        <f>SUM(P1581:P1612)</f>
        <v>0</v>
      </c>
      <c r="Q1580" s="200"/>
      <c r="R1580" s="201">
        <f>SUM(R1581:R1612)</f>
        <v>660.6</v>
      </c>
      <c r="S1580" s="200"/>
      <c r="T1580" s="202">
        <f>SUM(T1581:T1612)</f>
        <v>0</v>
      </c>
      <c r="AR1580" s="203" t="s">
        <v>80</v>
      </c>
      <c r="AT1580" s="204" t="s">
        <v>72</v>
      </c>
      <c r="AU1580" s="204" t="s">
        <v>80</v>
      </c>
      <c r="AY1580" s="203" t="s">
        <v>492</v>
      </c>
      <c r="BK1580" s="205">
        <f>SUM(BK1581:BK1612)</f>
        <v>0</v>
      </c>
    </row>
    <row r="1581" spans="2:65" s="1" customFormat="1" ht="16.5" customHeight="1">
      <c r="B1581" s="42"/>
      <c r="C1581" s="209" t="s">
        <v>4901</v>
      </c>
      <c r="D1581" s="209" t="s">
        <v>498</v>
      </c>
      <c r="E1581" s="210" t="s">
        <v>10260</v>
      </c>
      <c r="F1581" s="211" t="s">
        <v>10261</v>
      </c>
      <c r="G1581" s="212" t="s">
        <v>2537</v>
      </c>
      <c r="H1581" s="213">
        <v>1</v>
      </c>
      <c r="I1581" s="214"/>
      <c r="J1581" s="215">
        <f>ROUND(I1581*H1581,2)</f>
        <v>0</v>
      </c>
      <c r="K1581" s="211" t="s">
        <v>23</v>
      </c>
      <c r="L1581" s="62"/>
      <c r="M1581" s="216" t="s">
        <v>23</v>
      </c>
      <c r="N1581" s="217" t="s">
        <v>44</v>
      </c>
      <c r="O1581" s="43"/>
      <c r="P1581" s="218">
        <f>O1581*H1581</f>
        <v>0</v>
      </c>
      <c r="Q1581" s="218">
        <v>245</v>
      </c>
      <c r="R1581" s="218">
        <f>Q1581*H1581</f>
        <v>245</v>
      </c>
      <c r="S1581" s="218">
        <v>0</v>
      </c>
      <c r="T1581" s="219">
        <f>S1581*H1581</f>
        <v>0</v>
      </c>
      <c r="AR1581" s="25" t="s">
        <v>502</v>
      </c>
      <c r="AT1581" s="25" t="s">
        <v>498</v>
      </c>
      <c r="AU1581" s="25" t="s">
        <v>82</v>
      </c>
      <c r="AY1581" s="25" t="s">
        <v>492</v>
      </c>
      <c r="BE1581" s="220">
        <f>IF(N1581="základní",J1581,0)</f>
        <v>0</v>
      </c>
      <c r="BF1581" s="220">
        <f>IF(N1581="snížená",J1581,0)</f>
        <v>0</v>
      </c>
      <c r="BG1581" s="220">
        <f>IF(N1581="zákl. přenesená",J1581,0)</f>
        <v>0</v>
      </c>
      <c r="BH1581" s="220">
        <f>IF(N1581="sníž. přenesená",J1581,0)</f>
        <v>0</v>
      </c>
      <c r="BI1581" s="220">
        <f>IF(N1581="nulová",J1581,0)</f>
        <v>0</v>
      </c>
      <c r="BJ1581" s="25" t="s">
        <v>80</v>
      </c>
      <c r="BK1581" s="220">
        <f>ROUND(I1581*H1581,2)</f>
        <v>0</v>
      </c>
      <c r="BL1581" s="25" t="s">
        <v>502</v>
      </c>
      <c r="BM1581" s="25" t="s">
        <v>10262</v>
      </c>
    </row>
    <row r="1582" spans="2:65" s="1" customFormat="1">
      <c r="B1582" s="42"/>
      <c r="C1582" s="64"/>
      <c r="D1582" s="221" t="s">
        <v>506</v>
      </c>
      <c r="E1582" s="64"/>
      <c r="F1582" s="222" t="s">
        <v>10261</v>
      </c>
      <c r="G1582" s="64"/>
      <c r="H1582" s="64"/>
      <c r="I1582" s="177"/>
      <c r="J1582" s="64"/>
      <c r="K1582" s="64"/>
      <c r="L1582" s="62"/>
      <c r="M1582" s="223"/>
      <c r="N1582" s="43"/>
      <c r="O1582" s="43"/>
      <c r="P1582" s="43"/>
      <c r="Q1582" s="43"/>
      <c r="R1582" s="43"/>
      <c r="S1582" s="43"/>
      <c r="T1582" s="79"/>
      <c r="AT1582" s="25" t="s">
        <v>506</v>
      </c>
      <c r="AU1582" s="25" t="s">
        <v>82</v>
      </c>
    </row>
    <row r="1583" spans="2:65" s="1" customFormat="1" ht="48">
      <c r="B1583" s="42"/>
      <c r="C1583" s="64"/>
      <c r="D1583" s="227" t="s">
        <v>2254</v>
      </c>
      <c r="E1583" s="64"/>
      <c r="F1583" s="273" t="s">
        <v>10263</v>
      </c>
      <c r="G1583" s="64"/>
      <c r="H1583" s="64"/>
      <c r="I1583" s="177"/>
      <c r="J1583" s="64"/>
      <c r="K1583" s="64"/>
      <c r="L1583" s="62"/>
      <c r="M1583" s="223"/>
      <c r="N1583" s="43"/>
      <c r="O1583" s="43"/>
      <c r="P1583" s="43"/>
      <c r="Q1583" s="43"/>
      <c r="R1583" s="43"/>
      <c r="S1583" s="43"/>
      <c r="T1583" s="79"/>
      <c r="AT1583" s="25" t="s">
        <v>2254</v>
      </c>
      <c r="AU1583" s="25" t="s">
        <v>82</v>
      </c>
    </row>
    <row r="1584" spans="2:65" s="1" customFormat="1" ht="16.5" customHeight="1">
      <c r="B1584" s="42"/>
      <c r="C1584" s="209" t="s">
        <v>4905</v>
      </c>
      <c r="D1584" s="209" t="s">
        <v>498</v>
      </c>
      <c r="E1584" s="210" t="s">
        <v>10264</v>
      </c>
      <c r="F1584" s="211" t="s">
        <v>10265</v>
      </c>
      <c r="G1584" s="212" t="s">
        <v>2537</v>
      </c>
      <c r="H1584" s="213">
        <v>1</v>
      </c>
      <c r="I1584" s="214"/>
      <c r="J1584" s="215">
        <f>ROUND(I1584*H1584,2)</f>
        <v>0</v>
      </c>
      <c r="K1584" s="211" t="s">
        <v>23</v>
      </c>
      <c r="L1584" s="62"/>
      <c r="M1584" s="216" t="s">
        <v>23</v>
      </c>
      <c r="N1584" s="217" t="s">
        <v>44</v>
      </c>
      <c r="O1584" s="43"/>
      <c r="P1584" s="218">
        <f>O1584*H1584</f>
        <v>0</v>
      </c>
      <c r="Q1584" s="218">
        <v>12.6</v>
      </c>
      <c r="R1584" s="218">
        <f>Q1584*H1584</f>
        <v>12.6</v>
      </c>
      <c r="S1584" s="218">
        <v>0</v>
      </c>
      <c r="T1584" s="219">
        <f>S1584*H1584</f>
        <v>0</v>
      </c>
      <c r="AR1584" s="25" t="s">
        <v>502</v>
      </c>
      <c r="AT1584" s="25" t="s">
        <v>498</v>
      </c>
      <c r="AU1584" s="25" t="s">
        <v>82</v>
      </c>
      <c r="AY1584" s="25" t="s">
        <v>492</v>
      </c>
      <c r="BE1584" s="220">
        <f>IF(N1584="základní",J1584,0)</f>
        <v>0</v>
      </c>
      <c r="BF1584" s="220">
        <f>IF(N1584="snížená",J1584,0)</f>
        <v>0</v>
      </c>
      <c r="BG1584" s="220">
        <f>IF(N1584="zákl. přenesená",J1584,0)</f>
        <v>0</v>
      </c>
      <c r="BH1584" s="220">
        <f>IF(N1584="sníž. přenesená",J1584,0)</f>
        <v>0</v>
      </c>
      <c r="BI1584" s="220">
        <f>IF(N1584="nulová",J1584,0)</f>
        <v>0</v>
      </c>
      <c r="BJ1584" s="25" t="s">
        <v>80</v>
      </c>
      <c r="BK1584" s="220">
        <f>ROUND(I1584*H1584,2)</f>
        <v>0</v>
      </c>
      <c r="BL1584" s="25" t="s">
        <v>502</v>
      </c>
      <c r="BM1584" s="25" t="s">
        <v>10266</v>
      </c>
    </row>
    <row r="1585" spans="2:65" s="1" customFormat="1">
      <c r="B1585" s="42"/>
      <c r="C1585" s="64"/>
      <c r="D1585" s="221" t="s">
        <v>506</v>
      </c>
      <c r="E1585" s="64"/>
      <c r="F1585" s="222" t="s">
        <v>10267</v>
      </c>
      <c r="G1585" s="64"/>
      <c r="H1585" s="64"/>
      <c r="I1585" s="177"/>
      <c r="J1585" s="64"/>
      <c r="K1585" s="64"/>
      <c r="L1585" s="62"/>
      <c r="M1585" s="223"/>
      <c r="N1585" s="43"/>
      <c r="O1585" s="43"/>
      <c r="P1585" s="43"/>
      <c r="Q1585" s="43"/>
      <c r="R1585" s="43"/>
      <c r="S1585" s="43"/>
      <c r="T1585" s="79"/>
      <c r="AT1585" s="25" t="s">
        <v>506</v>
      </c>
      <c r="AU1585" s="25" t="s">
        <v>82</v>
      </c>
    </row>
    <row r="1586" spans="2:65" s="1" customFormat="1" ht="24">
      <c r="B1586" s="42"/>
      <c r="C1586" s="64"/>
      <c r="D1586" s="227" t="s">
        <v>2254</v>
      </c>
      <c r="E1586" s="64"/>
      <c r="F1586" s="273" t="s">
        <v>10116</v>
      </c>
      <c r="G1586" s="64"/>
      <c r="H1586" s="64"/>
      <c r="I1586" s="177"/>
      <c r="J1586" s="64"/>
      <c r="K1586" s="64"/>
      <c r="L1586" s="62"/>
      <c r="M1586" s="223"/>
      <c r="N1586" s="43"/>
      <c r="O1586" s="43"/>
      <c r="P1586" s="43"/>
      <c r="Q1586" s="43"/>
      <c r="R1586" s="43"/>
      <c r="S1586" s="43"/>
      <c r="T1586" s="79"/>
      <c r="AT1586" s="25" t="s">
        <v>2254</v>
      </c>
      <c r="AU1586" s="25" t="s">
        <v>82</v>
      </c>
    </row>
    <row r="1587" spans="2:65" s="1" customFormat="1" ht="16.5" customHeight="1">
      <c r="B1587" s="42"/>
      <c r="C1587" s="209" t="s">
        <v>4909</v>
      </c>
      <c r="D1587" s="209" t="s">
        <v>498</v>
      </c>
      <c r="E1587" s="210" t="s">
        <v>10268</v>
      </c>
      <c r="F1587" s="211" t="s">
        <v>10265</v>
      </c>
      <c r="G1587" s="212" t="s">
        <v>2537</v>
      </c>
      <c r="H1587" s="213">
        <v>9</v>
      </c>
      <c r="I1587" s="214"/>
      <c r="J1587" s="215">
        <f>ROUND(I1587*H1587,2)</f>
        <v>0</v>
      </c>
      <c r="K1587" s="211" t="s">
        <v>23</v>
      </c>
      <c r="L1587" s="62"/>
      <c r="M1587" s="216" t="s">
        <v>23</v>
      </c>
      <c r="N1587" s="217" t="s">
        <v>44</v>
      </c>
      <c r="O1587" s="43"/>
      <c r="P1587" s="218">
        <f>O1587*H1587</f>
        <v>0</v>
      </c>
      <c r="Q1587" s="218">
        <v>12.6</v>
      </c>
      <c r="R1587" s="218">
        <f>Q1587*H1587</f>
        <v>113.39999999999999</v>
      </c>
      <c r="S1587" s="218">
        <v>0</v>
      </c>
      <c r="T1587" s="219">
        <f>S1587*H1587</f>
        <v>0</v>
      </c>
      <c r="AR1587" s="25" t="s">
        <v>502</v>
      </c>
      <c r="AT1587" s="25" t="s">
        <v>498</v>
      </c>
      <c r="AU1587" s="25" t="s">
        <v>82</v>
      </c>
      <c r="AY1587" s="25" t="s">
        <v>492</v>
      </c>
      <c r="BE1587" s="220">
        <f>IF(N1587="základní",J1587,0)</f>
        <v>0</v>
      </c>
      <c r="BF1587" s="220">
        <f>IF(N1587="snížená",J1587,0)</f>
        <v>0</v>
      </c>
      <c r="BG1587" s="220">
        <f>IF(N1587="zákl. přenesená",J1587,0)</f>
        <v>0</v>
      </c>
      <c r="BH1587" s="220">
        <f>IF(N1587="sníž. přenesená",J1587,0)</f>
        <v>0</v>
      </c>
      <c r="BI1587" s="220">
        <f>IF(N1587="nulová",J1587,0)</f>
        <v>0</v>
      </c>
      <c r="BJ1587" s="25" t="s">
        <v>80</v>
      </c>
      <c r="BK1587" s="220">
        <f>ROUND(I1587*H1587,2)</f>
        <v>0</v>
      </c>
      <c r="BL1587" s="25" t="s">
        <v>502</v>
      </c>
      <c r="BM1587" s="25" t="s">
        <v>10269</v>
      </c>
    </row>
    <row r="1588" spans="2:65" s="1" customFormat="1">
      <c r="B1588" s="42"/>
      <c r="C1588" s="64"/>
      <c r="D1588" s="221" t="s">
        <v>506</v>
      </c>
      <c r="E1588" s="64"/>
      <c r="F1588" s="222" t="s">
        <v>10267</v>
      </c>
      <c r="G1588" s="64"/>
      <c r="H1588" s="64"/>
      <c r="I1588" s="177"/>
      <c r="J1588" s="64"/>
      <c r="K1588" s="64"/>
      <c r="L1588" s="62"/>
      <c r="M1588" s="223"/>
      <c r="N1588" s="43"/>
      <c r="O1588" s="43"/>
      <c r="P1588" s="43"/>
      <c r="Q1588" s="43"/>
      <c r="R1588" s="43"/>
      <c r="S1588" s="43"/>
      <c r="T1588" s="79"/>
      <c r="AT1588" s="25" t="s">
        <v>506</v>
      </c>
      <c r="AU1588" s="25" t="s">
        <v>82</v>
      </c>
    </row>
    <row r="1589" spans="2:65" s="1" customFormat="1" ht="24">
      <c r="B1589" s="42"/>
      <c r="C1589" s="64"/>
      <c r="D1589" s="227" t="s">
        <v>2254</v>
      </c>
      <c r="E1589" s="64"/>
      <c r="F1589" s="273" t="s">
        <v>10116</v>
      </c>
      <c r="G1589" s="64"/>
      <c r="H1589" s="64"/>
      <c r="I1589" s="177"/>
      <c r="J1589" s="64"/>
      <c r="K1589" s="64"/>
      <c r="L1589" s="62"/>
      <c r="M1589" s="223"/>
      <c r="N1589" s="43"/>
      <c r="O1589" s="43"/>
      <c r="P1589" s="43"/>
      <c r="Q1589" s="43"/>
      <c r="R1589" s="43"/>
      <c r="S1589" s="43"/>
      <c r="T1589" s="79"/>
      <c r="AT1589" s="25" t="s">
        <v>2254</v>
      </c>
      <c r="AU1589" s="25" t="s">
        <v>82</v>
      </c>
    </row>
    <row r="1590" spans="2:65" s="1" customFormat="1" ht="16.5" customHeight="1">
      <c r="B1590" s="42"/>
      <c r="C1590" s="209" t="s">
        <v>4913</v>
      </c>
      <c r="D1590" s="209" t="s">
        <v>498</v>
      </c>
      <c r="E1590" s="210" t="s">
        <v>10270</v>
      </c>
      <c r="F1590" s="211" t="s">
        <v>10265</v>
      </c>
      <c r="G1590" s="212" t="s">
        <v>2537</v>
      </c>
      <c r="H1590" s="213">
        <v>5</v>
      </c>
      <c r="I1590" s="214"/>
      <c r="J1590" s="215">
        <f>ROUND(I1590*H1590,2)</f>
        <v>0</v>
      </c>
      <c r="K1590" s="211" t="s">
        <v>23</v>
      </c>
      <c r="L1590" s="62"/>
      <c r="M1590" s="216" t="s">
        <v>23</v>
      </c>
      <c r="N1590" s="217" t="s">
        <v>44</v>
      </c>
      <c r="O1590" s="43"/>
      <c r="P1590" s="218">
        <f>O1590*H1590</f>
        <v>0</v>
      </c>
      <c r="Q1590" s="218">
        <v>13.7</v>
      </c>
      <c r="R1590" s="218">
        <f>Q1590*H1590</f>
        <v>68.5</v>
      </c>
      <c r="S1590" s="218">
        <v>0</v>
      </c>
      <c r="T1590" s="219">
        <f>S1590*H1590</f>
        <v>0</v>
      </c>
      <c r="AR1590" s="25" t="s">
        <v>502</v>
      </c>
      <c r="AT1590" s="25" t="s">
        <v>498</v>
      </c>
      <c r="AU1590" s="25" t="s">
        <v>82</v>
      </c>
      <c r="AY1590" s="25" t="s">
        <v>492</v>
      </c>
      <c r="BE1590" s="220">
        <f>IF(N1590="základní",J1590,0)</f>
        <v>0</v>
      </c>
      <c r="BF1590" s="220">
        <f>IF(N1590="snížená",J1590,0)</f>
        <v>0</v>
      </c>
      <c r="BG1590" s="220">
        <f>IF(N1590="zákl. přenesená",J1590,0)</f>
        <v>0</v>
      </c>
      <c r="BH1590" s="220">
        <f>IF(N1590="sníž. přenesená",J1590,0)</f>
        <v>0</v>
      </c>
      <c r="BI1590" s="220">
        <f>IF(N1590="nulová",J1590,0)</f>
        <v>0</v>
      </c>
      <c r="BJ1590" s="25" t="s">
        <v>80</v>
      </c>
      <c r="BK1590" s="220">
        <f>ROUND(I1590*H1590,2)</f>
        <v>0</v>
      </c>
      <c r="BL1590" s="25" t="s">
        <v>502</v>
      </c>
      <c r="BM1590" s="25" t="s">
        <v>10271</v>
      </c>
    </row>
    <row r="1591" spans="2:65" s="1" customFormat="1">
      <c r="B1591" s="42"/>
      <c r="C1591" s="64"/>
      <c r="D1591" s="221" t="s">
        <v>506</v>
      </c>
      <c r="E1591" s="64"/>
      <c r="F1591" s="222" t="s">
        <v>10267</v>
      </c>
      <c r="G1591" s="64"/>
      <c r="H1591" s="64"/>
      <c r="I1591" s="177"/>
      <c r="J1591" s="64"/>
      <c r="K1591" s="64"/>
      <c r="L1591" s="62"/>
      <c r="M1591" s="223"/>
      <c r="N1591" s="43"/>
      <c r="O1591" s="43"/>
      <c r="P1591" s="43"/>
      <c r="Q1591" s="43"/>
      <c r="R1591" s="43"/>
      <c r="S1591" s="43"/>
      <c r="T1591" s="79"/>
      <c r="AT1591" s="25" t="s">
        <v>506</v>
      </c>
      <c r="AU1591" s="25" t="s">
        <v>82</v>
      </c>
    </row>
    <row r="1592" spans="2:65" s="1" customFormat="1" ht="24">
      <c r="B1592" s="42"/>
      <c r="C1592" s="64"/>
      <c r="D1592" s="227" t="s">
        <v>2254</v>
      </c>
      <c r="E1592" s="64"/>
      <c r="F1592" s="273" t="s">
        <v>10116</v>
      </c>
      <c r="G1592" s="64"/>
      <c r="H1592" s="64"/>
      <c r="I1592" s="177"/>
      <c r="J1592" s="64"/>
      <c r="K1592" s="64"/>
      <c r="L1592" s="62"/>
      <c r="M1592" s="223"/>
      <c r="N1592" s="43"/>
      <c r="O1592" s="43"/>
      <c r="P1592" s="43"/>
      <c r="Q1592" s="43"/>
      <c r="R1592" s="43"/>
      <c r="S1592" s="43"/>
      <c r="T1592" s="79"/>
      <c r="AT1592" s="25" t="s">
        <v>2254</v>
      </c>
      <c r="AU1592" s="25" t="s">
        <v>82</v>
      </c>
    </row>
    <row r="1593" spans="2:65" s="1" customFormat="1" ht="16.5" customHeight="1">
      <c r="B1593" s="42"/>
      <c r="C1593" s="209" t="s">
        <v>4917</v>
      </c>
      <c r="D1593" s="209" t="s">
        <v>498</v>
      </c>
      <c r="E1593" s="210" t="s">
        <v>10272</v>
      </c>
      <c r="F1593" s="211" t="s">
        <v>10265</v>
      </c>
      <c r="G1593" s="212" t="s">
        <v>2537</v>
      </c>
      <c r="H1593" s="213">
        <v>2</v>
      </c>
      <c r="I1593" s="214"/>
      <c r="J1593" s="215">
        <f>ROUND(I1593*H1593,2)</f>
        <v>0</v>
      </c>
      <c r="K1593" s="211" t="s">
        <v>23</v>
      </c>
      <c r="L1593" s="62"/>
      <c r="M1593" s="216" t="s">
        <v>23</v>
      </c>
      <c r="N1593" s="217" t="s">
        <v>44</v>
      </c>
      <c r="O1593" s="43"/>
      <c r="P1593" s="218">
        <f>O1593*H1593</f>
        <v>0</v>
      </c>
      <c r="Q1593" s="218">
        <v>13.7</v>
      </c>
      <c r="R1593" s="218">
        <f>Q1593*H1593</f>
        <v>27.4</v>
      </c>
      <c r="S1593" s="218">
        <v>0</v>
      </c>
      <c r="T1593" s="219">
        <f>S1593*H1593</f>
        <v>0</v>
      </c>
      <c r="AR1593" s="25" t="s">
        <v>502</v>
      </c>
      <c r="AT1593" s="25" t="s">
        <v>498</v>
      </c>
      <c r="AU1593" s="25" t="s">
        <v>82</v>
      </c>
      <c r="AY1593" s="25" t="s">
        <v>492</v>
      </c>
      <c r="BE1593" s="220">
        <f>IF(N1593="základní",J1593,0)</f>
        <v>0</v>
      </c>
      <c r="BF1593" s="220">
        <f>IF(N1593="snížená",J1593,0)</f>
        <v>0</v>
      </c>
      <c r="BG1593" s="220">
        <f>IF(N1593="zákl. přenesená",J1593,0)</f>
        <v>0</v>
      </c>
      <c r="BH1593" s="220">
        <f>IF(N1593="sníž. přenesená",J1593,0)</f>
        <v>0</v>
      </c>
      <c r="BI1593" s="220">
        <f>IF(N1593="nulová",J1593,0)</f>
        <v>0</v>
      </c>
      <c r="BJ1593" s="25" t="s">
        <v>80</v>
      </c>
      <c r="BK1593" s="220">
        <f>ROUND(I1593*H1593,2)</f>
        <v>0</v>
      </c>
      <c r="BL1593" s="25" t="s">
        <v>502</v>
      </c>
      <c r="BM1593" s="25" t="s">
        <v>10273</v>
      </c>
    </row>
    <row r="1594" spans="2:65" s="1" customFormat="1">
      <c r="B1594" s="42"/>
      <c r="C1594" s="64"/>
      <c r="D1594" s="221" t="s">
        <v>506</v>
      </c>
      <c r="E1594" s="64"/>
      <c r="F1594" s="222" t="s">
        <v>10267</v>
      </c>
      <c r="G1594" s="64"/>
      <c r="H1594" s="64"/>
      <c r="I1594" s="177"/>
      <c r="J1594" s="64"/>
      <c r="K1594" s="64"/>
      <c r="L1594" s="62"/>
      <c r="M1594" s="223"/>
      <c r="N1594" s="43"/>
      <c r="O1594" s="43"/>
      <c r="P1594" s="43"/>
      <c r="Q1594" s="43"/>
      <c r="R1594" s="43"/>
      <c r="S1594" s="43"/>
      <c r="T1594" s="79"/>
      <c r="AT1594" s="25" t="s">
        <v>506</v>
      </c>
      <c r="AU1594" s="25" t="s">
        <v>82</v>
      </c>
    </row>
    <row r="1595" spans="2:65" s="1" customFormat="1" ht="24">
      <c r="B1595" s="42"/>
      <c r="C1595" s="64"/>
      <c r="D1595" s="227" t="s">
        <v>2254</v>
      </c>
      <c r="E1595" s="64"/>
      <c r="F1595" s="273" t="s">
        <v>10116</v>
      </c>
      <c r="G1595" s="64"/>
      <c r="H1595" s="64"/>
      <c r="I1595" s="177"/>
      <c r="J1595" s="64"/>
      <c r="K1595" s="64"/>
      <c r="L1595" s="62"/>
      <c r="M1595" s="223"/>
      <c r="N1595" s="43"/>
      <c r="O1595" s="43"/>
      <c r="P1595" s="43"/>
      <c r="Q1595" s="43"/>
      <c r="R1595" s="43"/>
      <c r="S1595" s="43"/>
      <c r="T1595" s="79"/>
      <c r="AT1595" s="25" t="s">
        <v>2254</v>
      </c>
      <c r="AU1595" s="25" t="s">
        <v>82</v>
      </c>
    </row>
    <row r="1596" spans="2:65" s="1" customFormat="1" ht="16.5" customHeight="1">
      <c r="B1596" s="42"/>
      <c r="C1596" s="209" t="s">
        <v>4921</v>
      </c>
      <c r="D1596" s="209" t="s">
        <v>498</v>
      </c>
      <c r="E1596" s="210" t="s">
        <v>10274</v>
      </c>
      <c r="F1596" s="211" t="s">
        <v>10275</v>
      </c>
      <c r="G1596" s="212" t="s">
        <v>2537</v>
      </c>
      <c r="H1596" s="213">
        <v>17</v>
      </c>
      <c r="I1596" s="214"/>
      <c r="J1596" s="215">
        <f>ROUND(I1596*H1596,2)</f>
        <v>0</v>
      </c>
      <c r="K1596" s="211" t="s">
        <v>23</v>
      </c>
      <c r="L1596" s="62"/>
      <c r="M1596" s="216" t="s">
        <v>23</v>
      </c>
      <c r="N1596" s="217" t="s">
        <v>44</v>
      </c>
      <c r="O1596" s="43"/>
      <c r="P1596" s="218">
        <f>O1596*H1596</f>
        <v>0</v>
      </c>
      <c r="Q1596" s="218">
        <v>3</v>
      </c>
      <c r="R1596" s="218">
        <f>Q1596*H1596</f>
        <v>51</v>
      </c>
      <c r="S1596" s="218">
        <v>0</v>
      </c>
      <c r="T1596" s="219">
        <f>S1596*H1596</f>
        <v>0</v>
      </c>
      <c r="AR1596" s="25" t="s">
        <v>502</v>
      </c>
      <c r="AT1596" s="25" t="s">
        <v>498</v>
      </c>
      <c r="AU1596" s="25" t="s">
        <v>82</v>
      </c>
      <c r="AY1596" s="25" t="s">
        <v>492</v>
      </c>
      <c r="BE1596" s="220">
        <f>IF(N1596="základní",J1596,0)</f>
        <v>0</v>
      </c>
      <c r="BF1596" s="220">
        <f>IF(N1596="snížená",J1596,0)</f>
        <v>0</v>
      </c>
      <c r="BG1596" s="220">
        <f>IF(N1596="zákl. přenesená",J1596,0)</f>
        <v>0</v>
      </c>
      <c r="BH1596" s="220">
        <f>IF(N1596="sníž. přenesená",J1596,0)</f>
        <v>0</v>
      </c>
      <c r="BI1596" s="220">
        <f>IF(N1596="nulová",J1596,0)</f>
        <v>0</v>
      </c>
      <c r="BJ1596" s="25" t="s">
        <v>80</v>
      </c>
      <c r="BK1596" s="220">
        <f>ROUND(I1596*H1596,2)</f>
        <v>0</v>
      </c>
      <c r="BL1596" s="25" t="s">
        <v>502</v>
      </c>
      <c r="BM1596" s="25" t="s">
        <v>10276</v>
      </c>
    </row>
    <row r="1597" spans="2:65" s="1" customFormat="1">
      <c r="B1597" s="42"/>
      <c r="C1597" s="64"/>
      <c r="D1597" s="227" t="s">
        <v>506</v>
      </c>
      <c r="E1597" s="64"/>
      <c r="F1597" s="274" t="s">
        <v>10275</v>
      </c>
      <c r="G1597" s="64"/>
      <c r="H1597" s="64"/>
      <c r="I1597" s="177"/>
      <c r="J1597" s="64"/>
      <c r="K1597" s="64"/>
      <c r="L1597" s="62"/>
      <c r="M1597" s="223"/>
      <c r="N1597" s="43"/>
      <c r="O1597" s="43"/>
      <c r="P1597" s="43"/>
      <c r="Q1597" s="43"/>
      <c r="R1597" s="43"/>
      <c r="S1597" s="43"/>
      <c r="T1597" s="79"/>
      <c r="AT1597" s="25" t="s">
        <v>506</v>
      </c>
      <c r="AU1597" s="25" t="s">
        <v>82</v>
      </c>
    </row>
    <row r="1598" spans="2:65" s="1" customFormat="1" ht="16.5" customHeight="1">
      <c r="B1598" s="42"/>
      <c r="C1598" s="209" t="s">
        <v>4925</v>
      </c>
      <c r="D1598" s="209" t="s">
        <v>498</v>
      </c>
      <c r="E1598" s="210" t="s">
        <v>10277</v>
      </c>
      <c r="F1598" s="211" t="s">
        <v>10278</v>
      </c>
      <c r="G1598" s="212" t="s">
        <v>2537</v>
      </c>
      <c r="H1598" s="213">
        <v>1</v>
      </c>
      <c r="I1598" s="214"/>
      <c r="J1598" s="215">
        <f>ROUND(I1598*H1598,2)</f>
        <v>0</v>
      </c>
      <c r="K1598" s="211" t="s">
        <v>23</v>
      </c>
      <c r="L1598" s="62"/>
      <c r="M1598" s="216" t="s">
        <v>23</v>
      </c>
      <c r="N1598" s="217" t="s">
        <v>44</v>
      </c>
      <c r="O1598" s="43"/>
      <c r="P1598" s="218">
        <f>O1598*H1598</f>
        <v>0</v>
      </c>
      <c r="Q1598" s="218">
        <v>14.7</v>
      </c>
      <c r="R1598" s="218">
        <f>Q1598*H1598</f>
        <v>14.7</v>
      </c>
      <c r="S1598" s="218">
        <v>0</v>
      </c>
      <c r="T1598" s="219">
        <f>S1598*H1598</f>
        <v>0</v>
      </c>
      <c r="AR1598" s="25" t="s">
        <v>502</v>
      </c>
      <c r="AT1598" s="25" t="s">
        <v>498</v>
      </c>
      <c r="AU1598" s="25" t="s">
        <v>82</v>
      </c>
      <c r="AY1598" s="25" t="s">
        <v>492</v>
      </c>
      <c r="BE1598" s="220">
        <f>IF(N1598="základní",J1598,0)</f>
        <v>0</v>
      </c>
      <c r="BF1598" s="220">
        <f>IF(N1598="snížená",J1598,0)</f>
        <v>0</v>
      </c>
      <c r="BG1598" s="220">
        <f>IF(N1598="zákl. přenesená",J1598,0)</f>
        <v>0</v>
      </c>
      <c r="BH1598" s="220">
        <f>IF(N1598="sníž. přenesená",J1598,0)</f>
        <v>0</v>
      </c>
      <c r="BI1598" s="220">
        <f>IF(N1598="nulová",J1598,0)</f>
        <v>0</v>
      </c>
      <c r="BJ1598" s="25" t="s">
        <v>80</v>
      </c>
      <c r="BK1598" s="220">
        <f>ROUND(I1598*H1598,2)</f>
        <v>0</v>
      </c>
      <c r="BL1598" s="25" t="s">
        <v>502</v>
      </c>
      <c r="BM1598" s="25" t="s">
        <v>10279</v>
      </c>
    </row>
    <row r="1599" spans="2:65" s="1" customFormat="1">
      <c r="B1599" s="42"/>
      <c r="C1599" s="64"/>
      <c r="D1599" s="221" t="s">
        <v>506</v>
      </c>
      <c r="E1599" s="64"/>
      <c r="F1599" s="222" t="s">
        <v>10278</v>
      </c>
      <c r="G1599" s="64"/>
      <c r="H1599" s="64"/>
      <c r="I1599" s="177"/>
      <c r="J1599" s="64"/>
      <c r="K1599" s="64"/>
      <c r="L1599" s="62"/>
      <c r="M1599" s="223"/>
      <c r="N1599" s="43"/>
      <c r="O1599" s="43"/>
      <c r="P1599" s="43"/>
      <c r="Q1599" s="43"/>
      <c r="R1599" s="43"/>
      <c r="S1599" s="43"/>
      <c r="T1599" s="79"/>
      <c r="AT1599" s="25" t="s">
        <v>506</v>
      </c>
      <c r="AU1599" s="25" t="s">
        <v>82</v>
      </c>
    </row>
    <row r="1600" spans="2:65" s="1" customFormat="1" ht="24">
      <c r="B1600" s="42"/>
      <c r="C1600" s="64"/>
      <c r="D1600" s="227" t="s">
        <v>2254</v>
      </c>
      <c r="E1600" s="64"/>
      <c r="F1600" s="273" t="s">
        <v>10116</v>
      </c>
      <c r="G1600" s="64"/>
      <c r="H1600" s="64"/>
      <c r="I1600" s="177"/>
      <c r="J1600" s="64"/>
      <c r="K1600" s="64"/>
      <c r="L1600" s="62"/>
      <c r="M1600" s="223"/>
      <c r="N1600" s="43"/>
      <c r="O1600" s="43"/>
      <c r="P1600" s="43"/>
      <c r="Q1600" s="43"/>
      <c r="R1600" s="43"/>
      <c r="S1600" s="43"/>
      <c r="T1600" s="79"/>
      <c r="AT1600" s="25" t="s">
        <v>2254</v>
      </c>
      <c r="AU1600" s="25" t="s">
        <v>82</v>
      </c>
    </row>
    <row r="1601" spans="2:65" s="1" customFormat="1" ht="16.5" customHeight="1">
      <c r="B1601" s="42"/>
      <c r="C1601" s="209" t="s">
        <v>4932</v>
      </c>
      <c r="D1601" s="209" t="s">
        <v>498</v>
      </c>
      <c r="E1601" s="210" t="s">
        <v>10280</v>
      </c>
      <c r="F1601" s="211" t="s">
        <v>10281</v>
      </c>
      <c r="G1601" s="212" t="s">
        <v>2537</v>
      </c>
      <c r="H1601" s="213">
        <v>1</v>
      </c>
      <c r="I1601" s="214"/>
      <c r="J1601" s="215">
        <f>ROUND(I1601*H1601,2)</f>
        <v>0</v>
      </c>
      <c r="K1601" s="211" t="s">
        <v>23</v>
      </c>
      <c r="L1601" s="62"/>
      <c r="M1601" s="216" t="s">
        <v>23</v>
      </c>
      <c r="N1601" s="217" t="s">
        <v>44</v>
      </c>
      <c r="O1601" s="43"/>
      <c r="P1601" s="218">
        <f>O1601*H1601</f>
        <v>0</v>
      </c>
      <c r="Q1601" s="218">
        <v>3</v>
      </c>
      <c r="R1601" s="218">
        <f>Q1601*H1601</f>
        <v>3</v>
      </c>
      <c r="S1601" s="218">
        <v>0</v>
      </c>
      <c r="T1601" s="219">
        <f>S1601*H1601</f>
        <v>0</v>
      </c>
      <c r="AR1601" s="25" t="s">
        <v>502</v>
      </c>
      <c r="AT1601" s="25" t="s">
        <v>498</v>
      </c>
      <c r="AU1601" s="25" t="s">
        <v>82</v>
      </c>
      <c r="AY1601" s="25" t="s">
        <v>492</v>
      </c>
      <c r="BE1601" s="220">
        <f>IF(N1601="základní",J1601,0)</f>
        <v>0</v>
      </c>
      <c r="BF1601" s="220">
        <f>IF(N1601="snížená",J1601,0)</f>
        <v>0</v>
      </c>
      <c r="BG1601" s="220">
        <f>IF(N1601="zákl. přenesená",J1601,0)</f>
        <v>0</v>
      </c>
      <c r="BH1601" s="220">
        <f>IF(N1601="sníž. přenesená",J1601,0)</f>
        <v>0</v>
      </c>
      <c r="BI1601" s="220">
        <f>IF(N1601="nulová",J1601,0)</f>
        <v>0</v>
      </c>
      <c r="BJ1601" s="25" t="s">
        <v>80</v>
      </c>
      <c r="BK1601" s="220">
        <f>ROUND(I1601*H1601,2)</f>
        <v>0</v>
      </c>
      <c r="BL1601" s="25" t="s">
        <v>502</v>
      </c>
      <c r="BM1601" s="25" t="s">
        <v>10282</v>
      </c>
    </row>
    <row r="1602" spans="2:65" s="1" customFormat="1">
      <c r="B1602" s="42"/>
      <c r="C1602" s="64"/>
      <c r="D1602" s="227" t="s">
        <v>506</v>
      </c>
      <c r="E1602" s="64"/>
      <c r="F1602" s="274" t="s">
        <v>10281</v>
      </c>
      <c r="G1602" s="64"/>
      <c r="H1602" s="64"/>
      <c r="I1602" s="177"/>
      <c r="J1602" s="64"/>
      <c r="K1602" s="64"/>
      <c r="L1602" s="62"/>
      <c r="M1602" s="223"/>
      <c r="N1602" s="43"/>
      <c r="O1602" s="43"/>
      <c r="P1602" s="43"/>
      <c r="Q1602" s="43"/>
      <c r="R1602" s="43"/>
      <c r="S1602" s="43"/>
      <c r="T1602" s="79"/>
      <c r="AT1602" s="25" t="s">
        <v>506</v>
      </c>
      <c r="AU1602" s="25" t="s">
        <v>82</v>
      </c>
    </row>
    <row r="1603" spans="2:65" s="1" customFormat="1" ht="16.5" customHeight="1">
      <c r="B1603" s="42"/>
      <c r="C1603" s="209" t="s">
        <v>4936</v>
      </c>
      <c r="D1603" s="209" t="s">
        <v>498</v>
      </c>
      <c r="E1603" s="210" t="s">
        <v>10283</v>
      </c>
      <c r="F1603" s="211" t="s">
        <v>10284</v>
      </c>
      <c r="G1603" s="212" t="s">
        <v>2537</v>
      </c>
      <c r="H1603" s="213">
        <v>18</v>
      </c>
      <c r="I1603" s="214"/>
      <c r="J1603" s="215">
        <f>ROUND(I1603*H1603,2)</f>
        <v>0</v>
      </c>
      <c r="K1603" s="211" t="s">
        <v>23</v>
      </c>
      <c r="L1603" s="62"/>
      <c r="M1603" s="216" t="s">
        <v>23</v>
      </c>
      <c r="N1603" s="217" t="s">
        <v>44</v>
      </c>
      <c r="O1603" s="43"/>
      <c r="P1603" s="218">
        <f>O1603*H1603</f>
        <v>0</v>
      </c>
      <c r="Q1603" s="218">
        <v>0</v>
      </c>
      <c r="R1603" s="218">
        <f>Q1603*H1603</f>
        <v>0</v>
      </c>
      <c r="S1603" s="218">
        <v>0</v>
      </c>
      <c r="T1603" s="219">
        <f>S1603*H1603</f>
        <v>0</v>
      </c>
      <c r="AR1603" s="25" t="s">
        <v>502</v>
      </c>
      <c r="AT1603" s="25" t="s">
        <v>498</v>
      </c>
      <c r="AU1603" s="25" t="s">
        <v>82</v>
      </c>
      <c r="AY1603" s="25" t="s">
        <v>492</v>
      </c>
      <c r="BE1603" s="220">
        <f>IF(N1603="základní",J1603,0)</f>
        <v>0</v>
      </c>
      <c r="BF1603" s="220">
        <f>IF(N1603="snížená",J1603,0)</f>
        <v>0</v>
      </c>
      <c r="BG1603" s="220">
        <f>IF(N1603="zákl. přenesená",J1603,0)</f>
        <v>0</v>
      </c>
      <c r="BH1603" s="220">
        <f>IF(N1603="sníž. přenesená",J1603,0)</f>
        <v>0</v>
      </c>
      <c r="BI1603" s="220">
        <f>IF(N1603="nulová",J1603,0)</f>
        <v>0</v>
      </c>
      <c r="BJ1603" s="25" t="s">
        <v>80</v>
      </c>
      <c r="BK1603" s="220">
        <f>ROUND(I1603*H1603,2)</f>
        <v>0</v>
      </c>
      <c r="BL1603" s="25" t="s">
        <v>502</v>
      </c>
      <c r="BM1603" s="25" t="s">
        <v>10285</v>
      </c>
    </row>
    <row r="1604" spans="2:65" s="1" customFormat="1">
      <c r="B1604" s="42"/>
      <c r="C1604" s="64"/>
      <c r="D1604" s="227" t="s">
        <v>506</v>
      </c>
      <c r="E1604" s="64"/>
      <c r="F1604" s="274" t="s">
        <v>10284</v>
      </c>
      <c r="G1604" s="64"/>
      <c r="H1604" s="64"/>
      <c r="I1604" s="177"/>
      <c r="J1604" s="64"/>
      <c r="K1604" s="64"/>
      <c r="L1604" s="62"/>
      <c r="M1604" s="223"/>
      <c r="N1604" s="43"/>
      <c r="O1604" s="43"/>
      <c r="P1604" s="43"/>
      <c r="Q1604" s="43"/>
      <c r="R1604" s="43"/>
      <c r="S1604" s="43"/>
      <c r="T1604" s="79"/>
      <c r="AT1604" s="25" t="s">
        <v>506</v>
      </c>
      <c r="AU1604" s="25" t="s">
        <v>82</v>
      </c>
    </row>
    <row r="1605" spans="2:65" s="1" customFormat="1" ht="16.5" customHeight="1">
      <c r="B1605" s="42"/>
      <c r="C1605" s="209" t="s">
        <v>4940</v>
      </c>
      <c r="D1605" s="209" t="s">
        <v>498</v>
      </c>
      <c r="E1605" s="210" t="s">
        <v>10286</v>
      </c>
      <c r="F1605" s="211" t="s">
        <v>10287</v>
      </c>
      <c r="G1605" s="212" t="s">
        <v>2537</v>
      </c>
      <c r="H1605" s="213">
        <v>16</v>
      </c>
      <c r="I1605" s="214"/>
      <c r="J1605" s="215">
        <f>ROUND(I1605*H1605,2)</f>
        <v>0</v>
      </c>
      <c r="K1605" s="211" t="s">
        <v>23</v>
      </c>
      <c r="L1605" s="62"/>
      <c r="M1605" s="216" t="s">
        <v>23</v>
      </c>
      <c r="N1605" s="217" t="s">
        <v>44</v>
      </c>
      <c r="O1605" s="43"/>
      <c r="P1605" s="218">
        <f>O1605*H1605</f>
        <v>0</v>
      </c>
      <c r="Q1605" s="218">
        <v>0</v>
      </c>
      <c r="R1605" s="218">
        <f>Q1605*H1605</f>
        <v>0</v>
      </c>
      <c r="S1605" s="218">
        <v>0</v>
      </c>
      <c r="T1605" s="219">
        <f>S1605*H1605</f>
        <v>0</v>
      </c>
      <c r="AR1605" s="25" t="s">
        <v>502</v>
      </c>
      <c r="AT1605" s="25" t="s">
        <v>498</v>
      </c>
      <c r="AU1605" s="25" t="s">
        <v>82</v>
      </c>
      <c r="AY1605" s="25" t="s">
        <v>492</v>
      </c>
      <c r="BE1605" s="220">
        <f>IF(N1605="základní",J1605,0)</f>
        <v>0</v>
      </c>
      <c r="BF1605" s="220">
        <f>IF(N1605="snížená",J1605,0)</f>
        <v>0</v>
      </c>
      <c r="BG1605" s="220">
        <f>IF(N1605="zákl. přenesená",J1605,0)</f>
        <v>0</v>
      </c>
      <c r="BH1605" s="220">
        <f>IF(N1605="sníž. přenesená",J1605,0)</f>
        <v>0</v>
      </c>
      <c r="BI1605" s="220">
        <f>IF(N1605="nulová",J1605,0)</f>
        <v>0</v>
      </c>
      <c r="BJ1605" s="25" t="s">
        <v>80</v>
      </c>
      <c r="BK1605" s="220">
        <f>ROUND(I1605*H1605,2)</f>
        <v>0</v>
      </c>
      <c r="BL1605" s="25" t="s">
        <v>502</v>
      </c>
      <c r="BM1605" s="25" t="s">
        <v>10288</v>
      </c>
    </row>
    <row r="1606" spans="2:65" s="1" customFormat="1">
      <c r="B1606" s="42"/>
      <c r="C1606" s="64"/>
      <c r="D1606" s="227" t="s">
        <v>506</v>
      </c>
      <c r="E1606" s="64"/>
      <c r="F1606" s="274" t="s">
        <v>10287</v>
      </c>
      <c r="G1606" s="64"/>
      <c r="H1606" s="64"/>
      <c r="I1606" s="177"/>
      <c r="J1606" s="64"/>
      <c r="K1606" s="64"/>
      <c r="L1606" s="62"/>
      <c r="M1606" s="223"/>
      <c r="N1606" s="43"/>
      <c r="O1606" s="43"/>
      <c r="P1606" s="43"/>
      <c r="Q1606" s="43"/>
      <c r="R1606" s="43"/>
      <c r="S1606" s="43"/>
      <c r="T1606" s="79"/>
      <c r="AT1606" s="25" t="s">
        <v>506</v>
      </c>
      <c r="AU1606" s="25" t="s">
        <v>82</v>
      </c>
    </row>
    <row r="1607" spans="2:65" s="1" customFormat="1" ht="16.5" customHeight="1">
      <c r="B1607" s="42"/>
      <c r="C1607" s="209" t="s">
        <v>4944</v>
      </c>
      <c r="D1607" s="209" t="s">
        <v>498</v>
      </c>
      <c r="E1607" s="210" t="s">
        <v>10289</v>
      </c>
      <c r="F1607" s="211" t="s">
        <v>10290</v>
      </c>
      <c r="G1607" s="212" t="s">
        <v>2537</v>
      </c>
      <c r="H1607" s="213">
        <v>1</v>
      </c>
      <c r="I1607" s="214"/>
      <c r="J1607" s="215">
        <f>ROUND(I1607*H1607,2)</f>
        <v>0</v>
      </c>
      <c r="K1607" s="211" t="s">
        <v>23</v>
      </c>
      <c r="L1607" s="62"/>
      <c r="M1607" s="216" t="s">
        <v>23</v>
      </c>
      <c r="N1607" s="217" t="s">
        <v>44</v>
      </c>
      <c r="O1607" s="43"/>
      <c r="P1607" s="218">
        <f>O1607*H1607</f>
        <v>0</v>
      </c>
      <c r="Q1607" s="218">
        <v>0</v>
      </c>
      <c r="R1607" s="218">
        <f>Q1607*H1607</f>
        <v>0</v>
      </c>
      <c r="S1607" s="218">
        <v>0</v>
      </c>
      <c r="T1607" s="219">
        <f>S1607*H1607</f>
        <v>0</v>
      </c>
      <c r="AR1607" s="25" t="s">
        <v>502</v>
      </c>
      <c r="AT1607" s="25" t="s">
        <v>498</v>
      </c>
      <c r="AU1607" s="25" t="s">
        <v>82</v>
      </c>
      <c r="AY1607" s="25" t="s">
        <v>492</v>
      </c>
      <c r="BE1607" s="220">
        <f>IF(N1607="základní",J1607,0)</f>
        <v>0</v>
      </c>
      <c r="BF1607" s="220">
        <f>IF(N1607="snížená",J1607,0)</f>
        <v>0</v>
      </c>
      <c r="BG1607" s="220">
        <f>IF(N1607="zákl. přenesená",J1607,0)</f>
        <v>0</v>
      </c>
      <c r="BH1607" s="220">
        <f>IF(N1607="sníž. přenesená",J1607,0)</f>
        <v>0</v>
      </c>
      <c r="BI1607" s="220">
        <f>IF(N1607="nulová",J1607,0)</f>
        <v>0</v>
      </c>
      <c r="BJ1607" s="25" t="s">
        <v>80</v>
      </c>
      <c r="BK1607" s="220">
        <f>ROUND(I1607*H1607,2)</f>
        <v>0</v>
      </c>
      <c r="BL1607" s="25" t="s">
        <v>502</v>
      </c>
      <c r="BM1607" s="25" t="s">
        <v>10291</v>
      </c>
    </row>
    <row r="1608" spans="2:65" s="1" customFormat="1">
      <c r="B1608" s="42"/>
      <c r="C1608" s="64"/>
      <c r="D1608" s="227" t="s">
        <v>506</v>
      </c>
      <c r="E1608" s="64"/>
      <c r="F1608" s="274" t="s">
        <v>10290</v>
      </c>
      <c r="G1608" s="64"/>
      <c r="H1608" s="64"/>
      <c r="I1608" s="177"/>
      <c r="J1608" s="64"/>
      <c r="K1608" s="64"/>
      <c r="L1608" s="62"/>
      <c r="M1608" s="223"/>
      <c r="N1608" s="43"/>
      <c r="O1608" s="43"/>
      <c r="P1608" s="43"/>
      <c r="Q1608" s="43"/>
      <c r="R1608" s="43"/>
      <c r="S1608" s="43"/>
      <c r="T1608" s="79"/>
      <c r="AT1608" s="25" t="s">
        <v>506</v>
      </c>
      <c r="AU1608" s="25" t="s">
        <v>82</v>
      </c>
    </row>
    <row r="1609" spans="2:65" s="1" customFormat="1" ht="16.5" customHeight="1">
      <c r="B1609" s="42"/>
      <c r="C1609" s="209" t="s">
        <v>4948</v>
      </c>
      <c r="D1609" s="209" t="s">
        <v>498</v>
      </c>
      <c r="E1609" s="210" t="s">
        <v>10292</v>
      </c>
      <c r="F1609" s="211" t="s">
        <v>10293</v>
      </c>
      <c r="G1609" s="212" t="s">
        <v>2537</v>
      </c>
      <c r="H1609" s="213">
        <v>1</v>
      </c>
      <c r="I1609" s="214"/>
      <c r="J1609" s="215">
        <f>ROUND(I1609*H1609,2)</f>
        <v>0</v>
      </c>
      <c r="K1609" s="211" t="s">
        <v>23</v>
      </c>
      <c r="L1609" s="62"/>
      <c r="M1609" s="216" t="s">
        <v>23</v>
      </c>
      <c r="N1609" s="217" t="s">
        <v>44</v>
      </c>
      <c r="O1609" s="43"/>
      <c r="P1609" s="218">
        <f>O1609*H1609</f>
        <v>0</v>
      </c>
      <c r="Q1609" s="218">
        <v>0</v>
      </c>
      <c r="R1609" s="218">
        <f>Q1609*H1609</f>
        <v>0</v>
      </c>
      <c r="S1609" s="218">
        <v>0</v>
      </c>
      <c r="T1609" s="219">
        <f>S1609*H1609</f>
        <v>0</v>
      </c>
      <c r="AR1609" s="25" t="s">
        <v>502</v>
      </c>
      <c r="AT1609" s="25" t="s">
        <v>498</v>
      </c>
      <c r="AU1609" s="25" t="s">
        <v>82</v>
      </c>
      <c r="AY1609" s="25" t="s">
        <v>492</v>
      </c>
      <c r="BE1609" s="220">
        <f>IF(N1609="základní",J1609,0)</f>
        <v>0</v>
      </c>
      <c r="BF1609" s="220">
        <f>IF(N1609="snížená",J1609,0)</f>
        <v>0</v>
      </c>
      <c r="BG1609" s="220">
        <f>IF(N1609="zákl. přenesená",J1609,0)</f>
        <v>0</v>
      </c>
      <c r="BH1609" s="220">
        <f>IF(N1609="sníž. přenesená",J1609,0)</f>
        <v>0</v>
      </c>
      <c r="BI1609" s="220">
        <f>IF(N1609="nulová",J1609,0)</f>
        <v>0</v>
      </c>
      <c r="BJ1609" s="25" t="s">
        <v>80</v>
      </c>
      <c r="BK1609" s="220">
        <f>ROUND(I1609*H1609,2)</f>
        <v>0</v>
      </c>
      <c r="BL1609" s="25" t="s">
        <v>502</v>
      </c>
      <c r="BM1609" s="25" t="s">
        <v>10294</v>
      </c>
    </row>
    <row r="1610" spans="2:65" s="1" customFormat="1">
      <c r="B1610" s="42"/>
      <c r="C1610" s="64"/>
      <c r="D1610" s="227" t="s">
        <v>506</v>
      </c>
      <c r="E1610" s="64"/>
      <c r="F1610" s="274" t="s">
        <v>10293</v>
      </c>
      <c r="G1610" s="64"/>
      <c r="H1610" s="64"/>
      <c r="I1610" s="177"/>
      <c r="J1610" s="64"/>
      <c r="K1610" s="64"/>
      <c r="L1610" s="62"/>
      <c r="M1610" s="223"/>
      <c r="N1610" s="43"/>
      <c r="O1610" s="43"/>
      <c r="P1610" s="43"/>
      <c r="Q1610" s="43"/>
      <c r="R1610" s="43"/>
      <c r="S1610" s="43"/>
      <c r="T1610" s="79"/>
      <c r="AT1610" s="25" t="s">
        <v>506</v>
      </c>
      <c r="AU1610" s="25" t="s">
        <v>82</v>
      </c>
    </row>
    <row r="1611" spans="2:65" s="1" customFormat="1" ht="16.5" customHeight="1">
      <c r="B1611" s="42"/>
      <c r="C1611" s="209" t="s">
        <v>4952</v>
      </c>
      <c r="D1611" s="209" t="s">
        <v>498</v>
      </c>
      <c r="E1611" s="210" t="s">
        <v>10117</v>
      </c>
      <c r="F1611" s="211" t="s">
        <v>10118</v>
      </c>
      <c r="G1611" s="212" t="s">
        <v>9577</v>
      </c>
      <c r="H1611" s="213">
        <v>125</v>
      </c>
      <c r="I1611" s="214"/>
      <c r="J1611" s="215">
        <f>ROUND(I1611*H1611,2)</f>
        <v>0</v>
      </c>
      <c r="K1611" s="211" t="s">
        <v>23</v>
      </c>
      <c r="L1611" s="62"/>
      <c r="M1611" s="216" t="s">
        <v>23</v>
      </c>
      <c r="N1611" s="217" t="s">
        <v>44</v>
      </c>
      <c r="O1611" s="43"/>
      <c r="P1611" s="218">
        <f>O1611*H1611</f>
        <v>0</v>
      </c>
      <c r="Q1611" s="218">
        <v>1</v>
      </c>
      <c r="R1611" s="218">
        <f>Q1611*H1611</f>
        <v>125</v>
      </c>
      <c r="S1611" s="218">
        <v>0</v>
      </c>
      <c r="T1611" s="219">
        <f>S1611*H1611</f>
        <v>0</v>
      </c>
      <c r="AR1611" s="25" t="s">
        <v>502</v>
      </c>
      <c r="AT1611" s="25" t="s">
        <v>498</v>
      </c>
      <c r="AU1611" s="25" t="s">
        <v>82</v>
      </c>
      <c r="AY1611" s="25" t="s">
        <v>492</v>
      </c>
      <c r="BE1611" s="220">
        <f>IF(N1611="základní",J1611,0)</f>
        <v>0</v>
      </c>
      <c r="BF1611" s="220">
        <f>IF(N1611="snížená",J1611,0)</f>
        <v>0</v>
      </c>
      <c r="BG1611" s="220">
        <f>IF(N1611="zákl. přenesená",J1611,0)</f>
        <v>0</v>
      </c>
      <c r="BH1611" s="220">
        <f>IF(N1611="sníž. přenesená",J1611,0)</f>
        <v>0</v>
      </c>
      <c r="BI1611" s="220">
        <f>IF(N1611="nulová",J1611,0)</f>
        <v>0</v>
      </c>
      <c r="BJ1611" s="25" t="s">
        <v>80</v>
      </c>
      <c r="BK1611" s="220">
        <f>ROUND(I1611*H1611,2)</f>
        <v>0</v>
      </c>
      <c r="BL1611" s="25" t="s">
        <v>502</v>
      </c>
      <c r="BM1611" s="25" t="s">
        <v>10295</v>
      </c>
    </row>
    <row r="1612" spans="2:65" s="1" customFormat="1">
      <c r="B1612" s="42"/>
      <c r="C1612" s="64"/>
      <c r="D1612" s="221" t="s">
        <v>506</v>
      </c>
      <c r="E1612" s="64"/>
      <c r="F1612" s="222" t="s">
        <v>10118</v>
      </c>
      <c r="G1612" s="64"/>
      <c r="H1612" s="64"/>
      <c r="I1612" s="177"/>
      <c r="J1612" s="64"/>
      <c r="K1612" s="64"/>
      <c r="L1612" s="62"/>
      <c r="M1612" s="223"/>
      <c r="N1612" s="43"/>
      <c r="O1612" s="43"/>
      <c r="P1612" s="43"/>
      <c r="Q1612" s="43"/>
      <c r="R1612" s="43"/>
      <c r="S1612" s="43"/>
      <c r="T1612" s="79"/>
      <c r="AT1612" s="25" t="s">
        <v>506</v>
      </c>
      <c r="AU1612" s="25" t="s">
        <v>82</v>
      </c>
    </row>
    <row r="1613" spans="2:65" s="11" customFormat="1" ht="37.35" customHeight="1">
      <c r="B1613" s="192"/>
      <c r="C1613" s="193"/>
      <c r="D1613" s="194" t="s">
        <v>72</v>
      </c>
      <c r="E1613" s="195" t="s">
        <v>5023</v>
      </c>
      <c r="F1613" s="195" t="s">
        <v>10296</v>
      </c>
      <c r="G1613" s="193"/>
      <c r="H1613" s="193"/>
      <c r="I1613" s="196"/>
      <c r="J1613" s="197">
        <f>BK1613</f>
        <v>0</v>
      </c>
      <c r="K1613" s="193"/>
      <c r="L1613" s="198"/>
      <c r="M1613" s="199"/>
      <c r="N1613" s="200"/>
      <c r="O1613" s="200"/>
      <c r="P1613" s="201">
        <f>P1614</f>
        <v>0</v>
      </c>
      <c r="Q1613" s="200"/>
      <c r="R1613" s="201">
        <f>R1614</f>
        <v>818.7</v>
      </c>
      <c r="S1613" s="200"/>
      <c r="T1613" s="202">
        <f>T1614</f>
        <v>0</v>
      </c>
      <c r="AR1613" s="203" t="s">
        <v>80</v>
      </c>
      <c r="AT1613" s="204" t="s">
        <v>72</v>
      </c>
      <c r="AU1613" s="204" t="s">
        <v>73</v>
      </c>
      <c r="AY1613" s="203" t="s">
        <v>492</v>
      </c>
      <c r="BK1613" s="205">
        <f>BK1614</f>
        <v>0</v>
      </c>
    </row>
    <row r="1614" spans="2:65" s="11" customFormat="1" ht="19.95" customHeight="1">
      <c r="B1614" s="192"/>
      <c r="C1614" s="193"/>
      <c r="D1614" s="206" t="s">
        <v>72</v>
      </c>
      <c r="E1614" s="207" t="s">
        <v>4973</v>
      </c>
      <c r="F1614" s="207" t="s">
        <v>10259</v>
      </c>
      <c r="G1614" s="193"/>
      <c r="H1614" s="193"/>
      <c r="I1614" s="196"/>
      <c r="J1614" s="208">
        <f>BK1614</f>
        <v>0</v>
      </c>
      <c r="K1614" s="193"/>
      <c r="L1614" s="198"/>
      <c r="M1614" s="199"/>
      <c r="N1614" s="200"/>
      <c r="O1614" s="200"/>
      <c r="P1614" s="201">
        <f>SUM(P1615:P1640)</f>
        <v>0</v>
      </c>
      <c r="Q1614" s="200"/>
      <c r="R1614" s="201">
        <f>SUM(R1615:R1640)</f>
        <v>818.7</v>
      </c>
      <c r="S1614" s="200"/>
      <c r="T1614" s="202">
        <f>SUM(T1615:T1640)</f>
        <v>0</v>
      </c>
      <c r="AR1614" s="203" t="s">
        <v>80</v>
      </c>
      <c r="AT1614" s="204" t="s">
        <v>72</v>
      </c>
      <c r="AU1614" s="204" t="s">
        <v>80</v>
      </c>
      <c r="AY1614" s="203" t="s">
        <v>492</v>
      </c>
      <c r="BK1614" s="205">
        <f>SUM(BK1615:BK1640)</f>
        <v>0</v>
      </c>
    </row>
    <row r="1615" spans="2:65" s="1" customFormat="1" ht="16.5" customHeight="1">
      <c r="B1615" s="42"/>
      <c r="C1615" s="209" t="s">
        <v>4956</v>
      </c>
      <c r="D1615" s="209" t="s">
        <v>498</v>
      </c>
      <c r="E1615" s="210" t="s">
        <v>10297</v>
      </c>
      <c r="F1615" s="211" t="s">
        <v>10261</v>
      </c>
      <c r="G1615" s="212" t="s">
        <v>2537</v>
      </c>
      <c r="H1615" s="213">
        <v>1</v>
      </c>
      <c r="I1615" s="214"/>
      <c r="J1615" s="215">
        <f>ROUND(I1615*H1615,2)</f>
        <v>0</v>
      </c>
      <c r="K1615" s="211" t="s">
        <v>23</v>
      </c>
      <c r="L1615" s="62"/>
      <c r="M1615" s="216" t="s">
        <v>23</v>
      </c>
      <c r="N1615" s="217" t="s">
        <v>44</v>
      </c>
      <c r="O1615" s="43"/>
      <c r="P1615" s="218">
        <f>O1615*H1615</f>
        <v>0</v>
      </c>
      <c r="Q1615" s="218">
        <v>245</v>
      </c>
      <c r="R1615" s="218">
        <f>Q1615*H1615</f>
        <v>245</v>
      </c>
      <c r="S1615" s="218">
        <v>0</v>
      </c>
      <c r="T1615" s="219">
        <f>S1615*H1615</f>
        <v>0</v>
      </c>
      <c r="AR1615" s="25" t="s">
        <v>502</v>
      </c>
      <c r="AT1615" s="25" t="s">
        <v>498</v>
      </c>
      <c r="AU1615" s="25" t="s">
        <v>82</v>
      </c>
      <c r="AY1615" s="25" t="s">
        <v>492</v>
      </c>
      <c r="BE1615" s="220">
        <f>IF(N1615="základní",J1615,0)</f>
        <v>0</v>
      </c>
      <c r="BF1615" s="220">
        <f>IF(N1615="snížená",J1615,0)</f>
        <v>0</v>
      </c>
      <c r="BG1615" s="220">
        <f>IF(N1615="zákl. přenesená",J1615,0)</f>
        <v>0</v>
      </c>
      <c r="BH1615" s="220">
        <f>IF(N1615="sníž. přenesená",J1615,0)</f>
        <v>0</v>
      </c>
      <c r="BI1615" s="220">
        <f>IF(N1615="nulová",J1615,0)</f>
        <v>0</v>
      </c>
      <c r="BJ1615" s="25" t="s">
        <v>80</v>
      </c>
      <c r="BK1615" s="220">
        <f>ROUND(I1615*H1615,2)</f>
        <v>0</v>
      </c>
      <c r="BL1615" s="25" t="s">
        <v>502</v>
      </c>
      <c r="BM1615" s="25" t="s">
        <v>10298</v>
      </c>
    </row>
    <row r="1616" spans="2:65" s="1" customFormat="1">
      <c r="B1616" s="42"/>
      <c r="C1616" s="64"/>
      <c r="D1616" s="221" t="s">
        <v>506</v>
      </c>
      <c r="E1616" s="64"/>
      <c r="F1616" s="222" t="s">
        <v>10261</v>
      </c>
      <c r="G1616" s="64"/>
      <c r="H1616" s="64"/>
      <c r="I1616" s="177"/>
      <c r="J1616" s="64"/>
      <c r="K1616" s="64"/>
      <c r="L1616" s="62"/>
      <c r="M1616" s="223"/>
      <c r="N1616" s="43"/>
      <c r="O1616" s="43"/>
      <c r="P1616" s="43"/>
      <c r="Q1616" s="43"/>
      <c r="R1616" s="43"/>
      <c r="S1616" s="43"/>
      <c r="T1616" s="79"/>
      <c r="AT1616" s="25" t="s">
        <v>506</v>
      </c>
      <c r="AU1616" s="25" t="s">
        <v>82</v>
      </c>
    </row>
    <row r="1617" spans="2:65" s="1" customFormat="1" ht="48">
      <c r="B1617" s="42"/>
      <c r="C1617" s="64"/>
      <c r="D1617" s="227" t="s">
        <v>2254</v>
      </c>
      <c r="E1617" s="64"/>
      <c r="F1617" s="273" t="s">
        <v>10299</v>
      </c>
      <c r="G1617" s="64"/>
      <c r="H1617" s="64"/>
      <c r="I1617" s="177"/>
      <c r="J1617" s="64"/>
      <c r="K1617" s="64"/>
      <c r="L1617" s="62"/>
      <c r="M1617" s="223"/>
      <c r="N1617" s="43"/>
      <c r="O1617" s="43"/>
      <c r="P1617" s="43"/>
      <c r="Q1617" s="43"/>
      <c r="R1617" s="43"/>
      <c r="S1617" s="43"/>
      <c r="T1617" s="79"/>
      <c r="AT1617" s="25" t="s">
        <v>2254</v>
      </c>
      <c r="AU1617" s="25" t="s">
        <v>82</v>
      </c>
    </row>
    <row r="1618" spans="2:65" s="1" customFormat="1" ht="16.5" customHeight="1">
      <c r="B1618" s="42"/>
      <c r="C1618" s="209" t="s">
        <v>4960</v>
      </c>
      <c r="D1618" s="209" t="s">
        <v>498</v>
      </c>
      <c r="E1618" s="210" t="s">
        <v>10300</v>
      </c>
      <c r="F1618" s="211" t="s">
        <v>10265</v>
      </c>
      <c r="G1618" s="212" t="s">
        <v>2537</v>
      </c>
      <c r="H1618" s="213">
        <v>1</v>
      </c>
      <c r="I1618" s="214"/>
      <c r="J1618" s="215">
        <f>ROUND(I1618*H1618,2)</f>
        <v>0</v>
      </c>
      <c r="K1618" s="211" t="s">
        <v>23</v>
      </c>
      <c r="L1618" s="62"/>
      <c r="M1618" s="216" t="s">
        <v>23</v>
      </c>
      <c r="N1618" s="217" t="s">
        <v>44</v>
      </c>
      <c r="O1618" s="43"/>
      <c r="P1618" s="218">
        <f>O1618*H1618</f>
        <v>0</v>
      </c>
      <c r="Q1618" s="218">
        <v>15</v>
      </c>
      <c r="R1618" s="218">
        <f>Q1618*H1618</f>
        <v>15</v>
      </c>
      <c r="S1618" s="218">
        <v>0</v>
      </c>
      <c r="T1618" s="219">
        <f>S1618*H1618</f>
        <v>0</v>
      </c>
      <c r="AR1618" s="25" t="s">
        <v>502</v>
      </c>
      <c r="AT1618" s="25" t="s">
        <v>498</v>
      </c>
      <c r="AU1618" s="25" t="s">
        <v>82</v>
      </c>
      <c r="AY1618" s="25" t="s">
        <v>492</v>
      </c>
      <c r="BE1618" s="220">
        <f>IF(N1618="základní",J1618,0)</f>
        <v>0</v>
      </c>
      <c r="BF1618" s="220">
        <f>IF(N1618="snížená",J1618,0)</f>
        <v>0</v>
      </c>
      <c r="BG1618" s="220">
        <f>IF(N1618="zákl. přenesená",J1618,0)</f>
        <v>0</v>
      </c>
      <c r="BH1618" s="220">
        <f>IF(N1618="sníž. přenesená",J1618,0)</f>
        <v>0</v>
      </c>
      <c r="BI1618" s="220">
        <f>IF(N1618="nulová",J1618,0)</f>
        <v>0</v>
      </c>
      <c r="BJ1618" s="25" t="s">
        <v>80</v>
      </c>
      <c r="BK1618" s="220">
        <f>ROUND(I1618*H1618,2)</f>
        <v>0</v>
      </c>
      <c r="BL1618" s="25" t="s">
        <v>502</v>
      </c>
      <c r="BM1618" s="25" t="s">
        <v>10301</v>
      </c>
    </row>
    <row r="1619" spans="2:65" s="1" customFormat="1">
      <c r="B1619" s="42"/>
      <c r="C1619" s="64"/>
      <c r="D1619" s="221" t="s">
        <v>506</v>
      </c>
      <c r="E1619" s="64"/>
      <c r="F1619" s="222" t="s">
        <v>10267</v>
      </c>
      <c r="G1619" s="64"/>
      <c r="H1619" s="64"/>
      <c r="I1619" s="177"/>
      <c r="J1619" s="64"/>
      <c r="K1619" s="64"/>
      <c r="L1619" s="62"/>
      <c r="M1619" s="223"/>
      <c r="N1619" s="43"/>
      <c r="O1619" s="43"/>
      <c r="P1619" s="43"/>
      <c r="Q1619" s="43"/>
      <c r="R1619" s="43"/>
      <c r="S1619" s="43"/>
      <c r="T1619" s="79"/>
      <c r="AT1619" s="25" t="s">
        <v>506</v>
      </c>
      <c r="AU1619" s="25" t="s">
        <v>82</v>
      </c>
    </row>
    <row r="1620" spans="2:65" s="1" customFormat="1" ht="24">
      <c r="B1620" s="42"/>
      <c r="C1620" s="64"/>
      <c r="D1620" s="227" t="s">
        <v>2254</v>
      </c>
      <c r="E1620" s="64"/>
      <c r="F1620" s="273" t="s">
        <v>10116</v>
      </c>
      <c r="G1620" s="64"/>
      <c r="H1620" s="64"/>
      <c r="I1620" s="177"/>
      <c r="J1620" s="64"/>
      <c r="K1620" s="64"/>
      <c r="L1620" s="62"/>
      <c r="M1620" s="223"/>
      <c r="N1620" s="43"/>
      <c r="O1620" s="43"/>
      <c r="P1620" s="43"/>
      <c r="Q1620" s="43"/>
      <c r="R1620" s="43"/>
      <c r="S1620" s="43"/>
      <c r="T1620" s="79"/>
      <c r="AT1620" s="25" t="s">
        <v>2254</v>
      </c>
      <c r="AU1620" s="25" t="s">
        <v>82</v>
      </c>
    </row>
    <row r="1621" spans="2:65" s="1" customFormat="1" ht="16.5" customHeight="1">
      <c r="B1621" s="42"/>
      <c r="C1621" s="209" t="s">
        <v>4964</v>
      </c>
      <c r="D1621" s="209" t="s">
        <v>498</v>
      </c>
      <c r="E1621" s="210" t="s">
        <v>10270</v>
      </c>
      <c r="F1621" s="211" t="s">
        <v>10265</v>
      </c>
      <c r="G1621" s="212" t="s">
        <v>2537</v>
      </c>
      <c r="H1621" s="213">
        <v>10</v>
      </c>
      <c r="I1621" s="214"/>
      <c r="J1621" s="215">
        <f>ROUND(I1621*H1621,2)</f>
        <v>0</v>
      </c>
      <c r="K1621" s="211" t="s">
        <v>23</v>
      </c>
      <c r="L1621" s="62"/>
      <c r="M1621" s="216" t="s">
        <v>23</v>
      </c>
      <c r="N1621" s="217" t="s">
        <v>44</v>
      </c>
      <c r="O1621" s="43"/>
      <c r="P1621" s="218">
        <f>O1621*H1621</f>
        <v>0</v>
      </c>
      <c r="Q1621" s="218">
        <v>13.7</v>
      </c>
      <c r="R1621" s="218">
        <f>Q1621*H1621</f>
        <v>137</v>
      </c>
      <c r="S1621" s="218">
        <v>0</v>
      </c>
      <c r="T1621" s="219">
        <f>S1621*H1621</f>
        <v>0</v>
      </c>
      <c r="AR1621" s="25" t="s">
        <v>502</v>
      </c>
      <c r="AT1621" s="25" t="s">
        <v>498</v>
      </c>
      <c r="AU1621" s="25" t="s">
        <v>82</v>
      </c>
      <c r="AY1621" s="25" t="s">
        <v>492</v>
      </c>
      <c r="BE1621" s="220">
        <f>IF(N1621="základní",J1621,0)</f>
        <v>0</v>
      </c>
      <c r="BF1621" s="220">
        <f>IF(N1621="snížená",J1621,0)</f>
        <v>0</v>
      </c>
      <c r="BG1621" s="220">
        <f>IF(N1621="zákl. přenesená",J1621,0)</f>
        <v>0</v>
      </c>
      <c r="BH1621" s="220">
        <f>IF(N1621="sníž. přenesená",J1621,0)</f>
        <v>0</v>
      </c>
      <c r="BI1621" s="220">
        <f>IF(N1621="nulová",J1621,0)</f>
        <v>0</v>
      </c>
      <c r="BJ1621" s="25" t="s">
        <v>80</v>
      </c>
      <c r="BK1621" s="220">
        <f>ROUND(I1621*H1621,2)</f>
        <v>0</v>
      </c>
      <c r="BL1621" s="25" t="s">
        <v>502</v>
      </c>
      <c r="BM1621" s="25" t="s">
        <v>10302</v>
      </c>
    </row>
    <row r="1622" spans="2:65" s="1" customFormat="1">
      <c r="B1622" s="42"/>
      <c r="C1622" s="64"/>
      <c r="D1622" s="221" t="s">
        <v>506</v>
      </c>
      <c r="E1622" s="64"/>
      <c r="F1622" s="222" t="s">
        <v>10267</v>
      </c>
      <c r="G1622" s="64"/>
      <c r="H1622" s="64"/>
      <c r="I1622" s="177"/>
      <c r="J1622" s="64"/>
      <c r="K1622" s="64"/>
      <c r="L1622" s="62"/>
      <c r="M1622" s="223"/>
      <c r="N1622" s="43"/>
      <c r="O1622" s="43"/>
      <c r="P1622" s="43"/>
      <c r="Q1622" s="43"/>
      <c r="R1622" s="43"/>
      <c r="S1622" s="43"/>
      <c r="T1622" s="79"/>
      <c r="AT1622" s="25" t="s">
        <v>506</v>
      </c>
      <c r="AU1622" s="25" t="s">
        <v>82</v>
      </c>
    </row>
    <row r="1623" spans="2:65" s="1" customFormat="1" ht="24">
      <c r="B1623" s="42"/>
      <c r="C1623" s="64"/>
      <c r="D1623" s="227" t="s">
        <v>2254</v>
      </c>
      <c r="E1623" s="64"/>
      <c r="F1623" s="273" t="s">
        <v>10116</v>
      </c>
      <c r="G1623" s="64"/>
      <c r="H1623" s="64"/>
      <c r="I1623" s="177"/>
      <c r="J1623" s="64"/>
      <c r="K1623" s="64"/>
      <c r="L1623" s="62"/>
      <c r="M1623" s="223"/>
      <c r="N1623" s="43"/>
      <c r="O1623" s="43"/>
      <c r="P1623" s="43"/>
      <c r="Q1623" s="43"/>
      <c r="R1623" s="43"/>
      <c r="S1623" s="43"/>
      <c r="T1623" s="79"/>
      <c r="AT1623" s="25" t="s">
        <v>2254</v>
      </c>
      <c r="AU1623" s="25" t="s">
        <v>82</v>
      </c>
    </row>
    <row r="1624" spans="2:65" s="1" customFormat="1" ht="16.5" customHeight="1">
      <c r="B1624" s="42"/>
      <c r="C1624" s="209" t="s">
        <v>4968</v>
      </c>
      <c r="D1624" s="209" t="s">
        <v>498</v>
      </c>
      <c r="E1624" s="210" t="s">
        <v>10272</v>
      </c>
      <c r="F1624" s="211" t="s">
        <v>10265</v>
      </c>
      <c r="G1624" s="212" t="s">
        <v>2537</v>
      </c>
      <c r="H1624" s="213">
        <v>11</v>
      </c>
      <c r="I1624" s="214"/>
      <c r="J1624" s="215">
        <f>ROUND(I1624*H1624,2)</f>
        <v>0</v>
      </c>
      <c r="K1624" s="211" t="s">
        <v>23</v>
      </c>
      <c r="L1624" s="62"/>
      <c r="M1624" s="216" t="s">
        <v>23</v>
      </c>
      <c r="N1624" s="217" t="s">
        <v>44</v>
      </c>
      <c r="O1624" s="43"/>
      <c r="P1624" s="218">
        <f>O1624*H1624</f>
        <v>0</v>
      </c>
      <c r="Q1624" s="218">
        <v>13.7</v>
      </c>
      <c r="R1624" s="218">
        <f>Q1624*H1624</f>
        <v>150.69999999999999</v>
      </c>
      <c r="S1624" s="218">
        <v>0</v>
      </c>
      <c r="T1624" s="219">
        <f>S1624*H1624</f>
        <v>0</v>
      </c>
      <c r="AR1624" s="25" t="s">
        <v>502</v>
      </c>
      <c r="AT1624" s="25" t="s">
        <v>498</v>
      </c>
      <c r="AU1624" s="25" t="s">
        <v>82</v>
      </c>
      <c r="AY1624" s="25" t="s">
        <v>492</v>
      </c>
      <c r="BE1624" s="220">
        <f>IF(N1624="základní",J1624,0)</f>
        <v>0</v>
      </c>
      <c r="BF1624" s="220">
        <f>IF(N1624="snížená",J1624,0)</f>
        <v>0</v>
      </c>
      <c r="BG1624" s="220">
        <f>IF(N1624="zákl. přenesená",J1624,0)</f>
        <v>0</v>
      </c>
      <c r="BH1624" s="220">
        <f>IF(N1624="sníž. přenesená",J1624,0)</f>
        <v>0</v>
      </c>
      <c r="BI1624" s="220">
        <f>IF(N1624="nulová",J1624,0)</f>
        <v>0</v>
      </c>
      <c r="BJ1624" s="25" t="s">
        <v>80</v>
      </c>
      <c r="BK1624" s="220">
        <f>ROUND(I1624*H1624,2)</f>
        <v>0</v>
      </c>
      <c r="BL1624" s="25" t="s">
        <v>502</v>
      </c>
      <c r="BM1624" s="25" t="s">
        <v>10303</v>
      </c>
    </row>
    <row r="1625" spans="2:65" s="1" customFormat="1">
      <c r="B1625" s="42"/>
      <c r="C1625" s="64"/>
      <c r="D1625" s="221" t="s">
        <v>506</v>
      </c>
      <c r="E1625" s="64"/>
      <c r="F1625" s="222" t="s">
        <v>10267</v>
      </c>
      <c r="G1625" s="64"/>
      <c r="H1625" s="64"/>
      <c r="I1625" s="177"/>
      <c r="J1625" s="64"/>
      <c r="K1625" s="64"/>
      <c r="L1625" s="62"/>
      <c r="M1625" s="223"/>
      <c r="N1625" s="43"/>
      <c r="O1625" s="43"/>
      <c r="P1625" s="43"/>
      <c r="Q1625" s="43"/>
      <c r="R1625" s="43"/>
      <c r="S1625" s="43"/>
      <c r="T1625" s="79"/>
      <c r="AT1625" s="25" t="s">
        <v>506</v>
      </c>
      <c r="AU1625" s="25" t="s">
        <v>82</v>
      </c>
    </row>
    <row r="1626" spans="2:65" s="1" customFormat="1" ht="24">
      <c r="B1626" s="42"/>
      <c r="C1626" s="64"/>
      <c r="D1626" s="227" t="s">
        <v>2254</v>
      </c>
      <c r="E1626" s="64"/>
      <c r="F1626" s="273" t="s">
        <v>10116</v>
      </c>
      <c r="G1626" s="64"/>
      <c r="H1626" s="64"/>
      <c r="I1626" s="177"/>
      <c r="J1626" s="64"/>
      <c r="K1626" s="64"/>
      <c r="L1626" s="62"/>
      <c r="M1626" s="223"/>
      <c r="N1626" s="43"/>
      <c r="O1626" s="43"/>
      <c r="P1626" s="43"/>
      <c r="Q1626" s="43"/>
      <c r="R1626" s="43"/>
      <c r="S1626" s="43"/>
      <c r="T1626" s="79"/>
      <c r="AT1626" s="25" t="s">
        <v>2254</v>
      </c>
      <c r="AU1626" s="25" t="s">
        <v>82</v>
      </c>
    </row>
    <row r="1627" spans="2:65" s="1" customFormat="1" ht="16.5" customHeight="1">
      <c r="B1627" s="42"/>
      <c r="C1627" s="209" t="s">
        <v>4972</v>
      </c>
      <c r="D1627" s="209" t="s">
        <v>498</v>
      </c>
      <c r="E1627" s="210" t="s">
        <v>10274</v>
      </c>
      <c r="F1627" s="211" t="s">
        <v>10275</v>
      </c>
      <c r="G1627" s="212" t="s">
        <v>2537</v>
      </c>
      <c r="H1627" s="213">
        <v>22</v>
      </c>
      <c r="I1627" s="214"/>
      <c r="J1627" s="215">
        <f>ROUND(I1627*H1627,2)</f>
        <v>0</v>
      </c>
      <c r="K1627" s="211" t="s">
        <v>23</v>
      </c>
      <c r="L1627" s="62"/>
      <c r="M1627" s="216" t="s">
        <v>23</v>
      </c>
      <c r="N1627" s="217" t="s">
        <v>44</v>
      </c>
      <c r="O1627" s="43"/>
      <c r="P1627" s="218">
        <f>O1627*H1627</f>
        <v>0</v>
      </c>
      <c r="Q1627" s="218">
        <v>3</v>
      </c>
      <c r="R1627" s="218">
        <f>Q1627*H1627</f>
        <v>66</v>
      </c>
      <c r="S1627" s="218">
        <v>0</v>
      </c>
      <c r="T1627" s="219">
        <f>S1627*H1627</f>
        <v>0</v>
      </c>
      <c r="AR1627" s="25" t="s">
        <v>502</v>
      </c>
      <c r="AT1627" s="25" t="s">
        <v>498</v>
      </c>
      <c r="AU1627" s="25" t="s">
        <v>82</v>
      </c>
      <c r="AY1627" s="25" t="s">
        <v>492</v>
      </c>
      <c r="BE1627" s="220">
        <f>IF(N1627="základní",J1627,0)</f>
        <v>0</v>
      </c>
      <c r="BF1627" s="220">
        <f>IF(N1627="snížená",J1627,0)</f>
        <v>0</v>
      </c>
      <c r="BG1627" s="220">
        <f>IF(N1627="zákl. přenesená",J1627,0)</f>
        <v>0</v>
      </c>
      <c r="BH1627" s="220">
        <f>IF(N1627="sníž. přenesená",J1627,0)</f>
        <v>0</v>
      </c>
      <c r="BI1627" s="220">
        <f>IF(N1627="nulová",J1627,0)</f>
        <v>0</v>
      </c>
      <c r="BJ1627" s="25" t="s">
        <v>80</v>
      </c>
      <c r="BK1627" s="220">
        <f>ROUND(I1627*H1627,2)</f>
        <v>0</v>
      </c>
      <c r="BL1627" s="25" t="s">
        <v>502</v>
      </c>
      <c r="BM1627" s="25" t="s">
        <v>10304</v>
      </c>
    </row>
    <row r="1628" spans="2:65" s="1" customFormat="1">
      <c r="B1628" s="42"/>
      <c r="C1628" s="64"/>
      <c r="D1628" s="227" t="s">
        <v>506</v>
      </c>
      <c r="E1628" s="64"/>
      <c r="F1628" s="274" t="s">
        <v>10275</v>
      </c>
      <c r="G1628" s="64"/>
      <c r="H1628" s="64"/>
      <c r="I1628" s="177"/>
      <c r="J1628" s="64"/>
      <c r="K1628" s="64"/>
      <c r="L1628" s="62"/>
      <c r="M1628" s="223"/>
      <c r="N1628" s="43"/>
      <c r="O1628" s="43"/>
      <c r="P1628" s="43"/>
      <c r="Q1628" s="43"/>
      <c r="R1628" s="43"/>
      <c r="S1628" s="43"/>
      <c r="T1628" s="79"/>
      <c r="AT1628" s="25" t="s">
        <v>506</v>
      </c>
      <c r="AU1628" s="25" t="s">
        <v>82</v>
      </c>
    </row>
    <row r="1629" spans="2:65" s="1" customFormat="1" ht="16.5" customHeight="1">
      <c r="B1629" s="42"/>
      <c r="C1629" s="209" t="s">
        <v>4976</v>
      </c>
      <c r="D1629" s="209" t="s">
        <v>498</v>
      </c>
      <c r="E1629" s="210" t="s">
        <v>10283</v>
      </c>
      <c r="F1629" s="211" t="s">
        <v>10284</v>
      </c>
      <c r="G1629" s="212" t="s">
        <v>2537</v>
      </c>
      <c r="H1629" s="213">
        <v>22</v>
      </c>
      <c r="I1629" s="214"/>
      <c r="J1629" s="215">
        <f>ROUND(I1629*H1629,2)</f>
        <v>0</v>
      </c>
      <c r="K1629" s="211" t="s">
        <v>23</v>
      </c>
      <c r="L1629" s="62"/>
      <c r="M1629" s="216" t="s">
        <v>23</v>
      </c>
      <c r="N1629" s="217" t="s">
        <v>44</v>
      </c>
      <c r="O1629" s="43"/>
      <c r="P1629" s="218">
        <f>O1629*H1629</f>
        <v>0</v>
      </c>
      <c r="Q1629" s="218">
        <v>0</v>
      </c>
      <c r="R1629" s="218">
        <f>Q1629*H1629</f>
        <v>0</v>
      </c>
      <c r="S1629" s="218">
        <v>0</v>
      </c>
      <c r="T1629" s="219">
        <f>S1629*H1629</f>
        <v>0</v>
      </c>
      <c r="AR1629" s="25" t="s">
        <v>502</v>
      </c>
      <c r="AT1629" s="25" t="s">
        <v>498</v>
      </c>
      <c r="AU1629" s="25" t="s">
        <v>82</v>
      </c>
      <c r="AY1629" s="25" t="s">
        <v>492</v>
      </c>
      <c r="BE1629" s="220">
        <f>IF(N1629="základní",J1629,0)</f>
        <v>0</v>
      </c>
      <c r="BF1629" s="220">
        <f>IF(N1629="snížená",J1629,0)</f>
        <v>0</v>
      </c>
      <c r="BG1629" s="220">
        <f>IF(N1629="zákl. přenesená",J1629,0)</f>
        <v>0</v>
      </c>
      <c r="BH1629" s="220">
        <f>IF(N1629="sníž. přenesená",J1629,0)</f>
        <v>0</v>
      </c>
      <c r="BI1629" s="220">
        <f>IF(N1629="nulová",J1629,0)</f>
        <v>0</v>
      </c>
      <c r="BJ1629" s="25" t="s">
        <v>80</v>
      </c>
      <c r="BK1629" s="220">
        <f>ROUND(I1629*H1629,2)</f>
        <v>0</v>
      </c>
      <c r="BL1629" s="25" t="s">
        <v>502</v>
      </c>
      <c r="BM1629" s="25" t="s">
        <v>10305</v>
      </c>
    </row>
    <row r="1630" spans="2:65" s="1" customFormat="1">
      <c r="B1630" s="42"/>
      <c r="C1630" s="64"/>
      <c r="D1630" s="227" t="s">
        <v>506</v>
      </c>
      <c r="E1630" s="64"/>
      <c r="F1630" s="274" t="s">
        <v>10284</v>
      </c>
      <c r="G1630" s="64"/>
      <c r="H1630" s="64"/>
      <c r="I1630" s="177"/>
      <c r="J1630" s="64"/>
      <c r="K1630" s="64"/>
      <c r="L1630" s="62"/>
      <c r="M1630" s="223"/>
      <c r="N1630" s="43"/>
      <c r="O1630" s="43"/>
      <c r="P1630" s="43"/>
      <c r="Q1630" s="43"/>
      <c r="R1630" s="43"/>
      <c r="S1630" s="43"/>
      <c r="T1630" s="79"/>
      <c r="AT1630" s="25" t="s">
        <v>506</v>
      </c>
      <c r="AU1630" s="25" t="s">
        <v>82</v>
      </c>
    </row>
    <row r="1631" spans="2:65" s="1" customFormat="1" ht="16.5" customHeight="1">
      <c r="B1631" s="42"/>
      <c r="C1631" s="209" t="s">
        <v>4980</v>
      </c>
      <c r="D1631" s="209" t="s">
        <v>498</v>
      </c>
      <c r="E1631" s="210" t="s">
        <v>10286</v>
      </c>
      <c r="F1631" s="211" t="s">
        <v>10287</v>
      </c>
      <c r="G1631" s="212" t="s">
        <v>2537</v>
      </c>
      <c r="H1631" s="213">
        <v>16</v>
      </c>
      <c r="I1631" s="214"/>
      <c r="J1631" s="215">
        <f>ROUND(I1631*H1631,2)</f>
        <v>0</v>
      </c>
      <c r="K1631" s="211" t="s">
        <v>23</v>
      </c>
      <c r="L1631" s="62"/>
      <c r="M1631" s="216" t="s">
        <v>23</v>
      </c>
      <c r="N1631" s="217" t="s">
        <v>44</v>
      </c>
      <c r="O1631" s="43"/>
      <c r="P1631" s="218">
        <f>O1631*H1631</f>
        <v>0</v>
      </c>
      <c r="Q1631" s="218">
        <v>0</v>
      </c>
      <c r="R1631" s="218">
        <f>Q1631*H1631</f>
        <v>0</v>
      </c>
      <c r="S1631" s="218">
        <v>0</v>
      </c>
      <c r="T1631" s="219">
        <f>S1631*H1631</f>
        <v>0</v>
      </c>
      <c r="AR1631" s="25" t="s">
        <v>502</v>
      </c>
      <c r="AT1631" s="25" t="s">
        <v>498</v>
      </c>
      <c r="AU1631" s="25" t="s">
        <v>82</v>
      </c>
      <c r="AY1631" s="25" t="s">
        <v>492</v>
      </c>
      <c r="BE1631" s="220">
        <f>IF(N1631="základní",J1631,0)</f>
        <v>0</v>
      </c>
      <c r="BF1631" s="220">
        <f>IF(N1631="snížená",J1631,0)</f>
        <v>0</v>
      </c>
      <c r="BG1631" s="220">
        <f>IF(N1631="zákl. přenesená",J1631,0)</f>
        <v>0</v>
      </c>
      <c r="BH1631" s="220">
        <f>IF(N1631="sníž. přenesená",J1631,0)</f>
        <v>0</v>
      </c>
      <c r="BI1631" s="220">
        <f>IF(N1631="nulová",J1631,0)</f>
        <v>0</v>
      </c>
      <c r="BJ1631" s="25" t="s">
        <v>80</v>
      </c>
      <c r="BK1631" s="220">
        <f>ROUND(I1631*H1631,2)</f>
        <v>0</v>
      </c>
      <c r="BL1631" s="25" t="s">
        <v>502</v>
      </c>
      <c r="BM1631" s="25" t="s">
        <v>10306</v>
      </c>
    </row>
    <row r="1632" spans="2:65" s="1" customFormat="1">
      <c r="B1632" s="42"/>
      <c r="C1632" s="64"/>
      <c r="D1632" s="227" t="s">
        <v>506</v>
      </c>
      <c r="E1632" s="64"/>
      <c r="F1632" s="274" t="s">
        <v>10287</v>
      </c>
      <c r="G1632" s="64"/>
      <c r="H1632" s="64"/>
      <c r="I1632" s="177"/>
      <c r="J1632" s="64"/>
      <c r="K1632" s="64"/>
      <c r="L1632" s="62"/>
      <c r="M1632" s="223"/>
      <c r="N1632" s="43"/>
      <c r="O1632" s="43"/>
      <c r="P1632" s="43"/>
      <c r="Q1632" s="43"/>
      <c r="R1632" s="43"/>
      <c r="S1632" s="43"/>
      <c r="T1632" s="79"/>
      <c r="AT1632" s="25" t="s">
        <v>506</v>
      </c>
      <c r="AU1632" s="25" t="s">
        <v>82</v>
      </c>
    </row>
    <row r="1633" spans="2:65" s="1" customFormat="1" ht="16.5" customHeight="1">
      <c r="B1633" s="42"/>
      <c r="C1633" s="209" t="s">
        <v>4987</v>
      </c>
      <c r="D1633" s="209" t="s">
        <v>498</v>
      </c>
      <c r="E1633" s="210" t="s">
        <v>10289</v>
      </c>
      <c r="F1633" s="211" t="s">
        <v>10290</v>
      </c>
      <c r="G1633" s="212" t="s">
        <v>2537</v>
      </c>
      <c r="H1633" s="213">
        <v>3</v>
      </c>
      <c r="I1633" s="214"/>
      <c r="J1633" s="215">
        <f>ROUND(I1633*H1633,2)</f>
        <v>0</v>
      </c>
      <c r="K1633" s="211" t="s">
        <v>23</v>
      </c>
      <c r="L1633" s="62"/>
      <c r="M1633" s="216" t="s">
        <v>23</v>
      </c>
      <c r="N1633" s="217" t="s">
        <v>44</v>
      </c>
      <c r="O1633" s="43"/>
      <c r="P1633" s="218">
        <f>O1633*H1633</f>
        <v>0</v>
      </c>
      <c r="Q1633" s="218">
        <v>0</v>
      </c>
      <c r="R1633" s="218">
        <f>Q1633*H1633</f>
        <v>0</v>
      </c>
      <c r="S1633" s="218">
        <v>0</v>
      </c>
      <c r="T1633" s="219">
        <f>S1633*H1633</f>
        <v>0</v>
      </c>
      <c r="AR1633" s="25" t="s">
        <v>502</v>
      </c>
      <c r="AT1633" s="25" t="s">
        <v>498</v>
      </c>
      <c r="AU1633" s="25" t="s">
        <v>82</v>
      </c>
      <c r="AY1633" s="25" t="s">
        <v>492</v>
      </c>
      <c r="BE1633" s="220">
        <f>IF(N1633="základní",J1633,0)</f>
        <v>0</v>
      </c>
      <c r="BF1633" s="220">
        <f>IF(N1633="snížená",J1633,0)</f>
        <v>0</v>
      </c>
      <c r="BG1633" s="220">
        <f>IF(N1633="zákl. přenesená",J1633,0)</f>
        <v>0</v>
      </c>
      <c r="BH1633" s="220">
        <f>IF(N1633="sníž. přenesená",J1633,0)</f>
        <v>0</v>
      </c>
      <c r="BI1633" s="220">
        <f>IF(N1633="nulová",J1633,0)</f>
        <v>0</v>
      </c>
      <c r="BJ1633" s="25" t="s">
        <v>80</v>
      </c>
      <c r="BK1633" s="220">
        <f>ROUND(I1633*H1633,2)</f>
        <v>0</v>
      </c>
      <c r="BL1633" s="25" t="s">
        <v>502</v>
      </c>
      <c r="BM1633" s="25" t="s">
        <v>10307</v>
      </c>
    </row>
    <row r="1634" spans="2:65" s="1" customFormat="1">
      <c r="B1634" s="42"/>
      <c r="C1634" s="64"/>
      <c r="D1634" s="227" t="s">
        <v>506</v>
      </c>
      <c r="E1634" s="64"/>
      <c r="F1634" s="274" t="s">
        <v>10290</v>
      </c>
      <c r="G1634" s="64"/>
      <c r="H1634" s="64"/>
      <c r="I1634" s="177"/>
      <c r="J1634" s="64"/>
      <c r="K1634" s="64"/>
      <c r="L1634" s="62"/>
      <c r="M1634" s="223"/>
      <c r="N1634" s="43"/>
      <c r="O1634" s="43"/>
      <c r="P1634" s="43"/>
      <c r="Q1634" s="43"/>
      <c r="R1634" s="43"/>
      <c r="S1634" s="43"/>
      <c r="T1634" s="79"/>
      <c r="AT1634" s="25" t="s">
        <v>506</v>
      </c>
      <c r="AU1634" s="25" t="s">
        <v>82</v>
      </c>
    </row>
    <row r="1635" spans="2:65" s="1" customFormat="1" ht="16.5" customHeight="1">
      <c r="B1635" s="42"/>
      <c r="C1635" s="209" t="s">
        <v>4991</v>
      </c>
      <c r="D1635" s="209" t="s">
        <v>498</v>
      </c>
      <c r="E1635" s="210" t="s">
        <v>10292</v>
      </c>
      <c r="F1635" s="211" t="s">
        <v>10293</v>
      </c>
      <c r="G1635" s="212" t="s">
        <v>2537</v>
      </c>
      <c r="H1635" s="213">
        <v>2</v>
      </c>
      <c r="I1635" s="214"/>
      <c r="J1635" s="215">
        <f>ROUND(I1635*H1635,2)</f>
        <v>0</v>
      </c>
      <c r="K1635" s="211" t="s">
        <v>23</v>
      </c>
      <c r="L1635" s="62"/>
      <c r="M1635" s="216" t="s">
        <v>23</v>
      </c>
      <c r="N1635" s="217" t="s">
        <v>44</v>
      </c>
      <c r="O1635" s="43"/>
      <c r="P1635" s="218">
        <f>O1635*H1635</f>
        <v>0</v>
      </c>
      <c r="Q1635" s="218">
        <v>0</v>
      </c>
      <c r="R1635" s="218">
        <f>Q1635*H1635</f>
        <v>0</v>
      </c>
      <c r="S1635" s="218">
        <v>0</v>
      </c>
      <c r="T1635" s="219">
        <f>S1635*H1635</f>
        <v>0</v>
      </c>
      <c r="AR1635" s="25" t="s">
        <v>502</v>
      </c>
      <c r="AT1635" s="25" t="s">
        <v>498</v>
      </c>
      <c r="AU1635" s="25" t="s">
        <v>82</v>
      </c>
      <c r="AY1635" s="25" t="s">
        <v>492</v>
      </c>
      <c r="BE1635" s="220">
        <f>IF(N1635="základní",J1635,0)</f>
        <v>0</v>
      </c>
      <c r="BF1635" s="220">
        <f>IF(N1635="snížená",J1635,0)</f>
        <v>0</v>
      </c>
      <c r="BG1635" s="220">
        <f>IF(N1635="zákl. přenesená",J1635,0)</f>
        <v>0</v>
      </c>
      <c r="BH1635" s="220">
        <f>IF(N1635="sníž. přenesená",J1635,0)</f>
        <v>0</v>
      </c>
      <c r="BI1635" s="220">
        <f>IF(N1635="nulová",J1635,0)</f>
        <v>0</v>
      </c>
      <c r="BJ1635" s="25" t="s">
        <v>80</v>
      </c>
      <c r="BK1635" s="220">
        <f>ROUND(I1635*H1635,2)</f>
        <v>0</v>
      </c>
      <c r="BL1635" s="25" t="s">
        <v>502</v>
      </c>
      <c r="BM1635" s="25" t="s">
        <v>10308</v>
      </c>
    </row>
    <row r="1636" spans="2:65" s="1" customFormat="1">
      <c r="B1636" s="42"/>
      <c r="C1636" s="64"/>
      <c r="D1636" s="227" t="s">
        <v>506</v>
      </c>
      <c r="E1636" s="64"/>
      <c r="F1636" s="274" t="s">
        <v>10293</v>
      </c>
      <c r="G1636" s="64"/>
      <c r="H1636" s="64"/>
      <c r="I1636" s="177"/>
      <c r="J1636" s="64"/>
      <c r="K1636" s="64"/>
      <c r="L1636" s="62"/>
      <c r="M1636" s="223"/>
      <c r="N1636" s="43"/>
      <c r="O1636" s="43"/>
      <c r="P1636" s="43"/>
      <c r="Q1636" s="43"/>
      <c r="R1636" s="43"/>
      <c r="S1636" s="43"/>
      <c r="T1636" s="79"/>
      <c r="AT1636" s="25" t="s">
        <v>506</v>
      </c>
      <c r="AU1636" s="25" t="s">
        <v>82</v>
      </c>
    </row>
    <row r="1637" spans="2:65" s="1" customFormat="1" ht="16.5" customHeight="1">
      <c r="B1637" s="42"/>
      <c r="C1637" s="209" t="s">
        <v>4995</v>
      </c>
      <c r="D1637" s="209" t="s">
        <v>498</v>
      </c>
      <c r="E1637" s="210" t="s">
        <v>10309</v>
      </c>
      <c r="F1637" s="211" t="s">
        <v>10310</v>
      </c>
      <c r="G1637" s="212" t="s">
        <v>2537</v>
      </c>
      <c r="H1637" s="213">
        <v>1</v>
      </c>
      <c r="I1637" s="214"/>
      <c r="J1637" s="215">
        <f>ROUND(I1637*H1637,2)</f>
        <v>0</v>
      </c>
      <c r="K1637" s="211" t="s">
        <v>23</v>
      </c>
      <c r="L1637" s="62"/>
      <c r="M1637" s="216" t="s">
        <v>23</v>
      </c>
      <c r="N1637" s="217" t="s">
        <v>44</v>
      </c>
      <c r="O1637" s="43"/>
      <c r="P1637" s="218">
        <f>O1637*H1637</f>
        <v>0</v>
      </c>
      <c r="Q1637" s="218">
        <v>0</v>
      </c>
      <c r="R1637" s="218">
        <f>Q1637*H1637</f>
        <v>0</v>
      </c>
      <c r="S1637" s="218">
        <v>0</v>
      </c>
      <c r="T1637" s="219">
        <f>S1637*H1637</f>
        <v>0</v>
      </c>
      <c r="AR1637" s="25" t="s">
        <v>502</v>
      </c>
      <c r="AT1637" s="25" t="s">
        <v>498</v>
      </c>
      <c r="AU1637" s="25" t="s">
        <v>82</v>
      </c>
      <c r="AY1637" s="25" t="s">
        <v>492</v>
      </c>
      <c r="BE1637" s="220">
        <f>IF(N1637="základní",J1637,0)</f>
        <v>0</v>
      </c>
      <c r="BF1637" s="220">
        <f>IF(N1637="snížená",J1637,0)</f>
        <v>0</v>
      </c>
      <c r="BG1637" s="220">
        <f>IF(N1637="zákl. přenesená",J1637,0)</f>
        <v>0</v>
      </c>
      <c r="BH1637" s="220">
        <f>IF(N1637="sníž. přenesená",J1637,0)</f>
        <v>0</v>
      </c>
      <c r="BI1637" s="220">
        <f>IF(N1637="nulová",J1637,0)</f>
        <v>0</v>
      </c>
      <c r="BJ1637" s="25" t="s">
        <v>80</v>
      </c>
      <c r="BK1637" s="220">
        <f>ROUND(I1637*H1637,2)</f>
        <v>0</v>
      </c>
      <c r="BL1637" s="25" t="s">
        <v>502</v>
      </c>
      <c r="BM1637" s="25" t="s">
        <v>10311</v>
      </c>
    </row>
    <row r="1638" spans="2:65" s="1" customFormat="1">
      <c r="B1638" s="42"/>
      <c r="C1638" s="64"/>
      <c r="D1638" s="227" t="s">
        <v>506</v>
      </c>
      <c r="E1638" s="64"/>
      <c r="F1638" s="274" t="s">
        <v>10310</v>
      </c>
      <c r="G1638" s="64"/>
      <c r="H1638" s="64"/>
      <c r="I1638" s="177"/>
      <c r="J1638" s="64"/>
      <c r="K1638" s="64"/>
      <c r="L1638" s="62"/>
      <c r="M1638" s="223"/>
      <c r="N1638" s="43"/>
      <c r="O1638" s="43"/>
      <c r="P1638" s="43"/>
      <c r="Q1638" s="43"/>
      <c r="R1638" s="43"/>
      <c r="S1638" s="43"/>
      <c r="T1638" s="79"/>
      <c r="AT1638" s="25" t="s">
        <v>506</v>
      </c>
      <c r="AU1638" s="25" t="s">
        <v>82</v>
      </c>
    </row>
    <row r="1639" spans="2:65" s="1" customFormat="1" ht="16.5" customHeight="1">
      <c r="B1639" s="42"/>
      <c r="C1639" s="209" t="s">
        <v>5002</v>
      </c>
      <c r="D1639" s="209" t="s">
        <v>498</v>
      </c>
      <c r="E1639" s="210" t="s">
        <v>10117</v>
      </c>
      <c r="F1639" s="211" t="s">
        <v>10118</v>
      </c>
      <c r="G1639" s="212" t="s">
        <v>9577</v>
      </c>
      <c r="H1639" s="213">
        <v>205</v>
      </c>
      <c r="I1639" s="214"/>
      <c r="J1639" s="215">
        <f>ROUND(I1639*H1639,2)</f>
        <v>0</v>
      </c>
      <c r="K1639" s="211" t="s">
        <v>23</v>
      </c>
      <c r="L1639" s="62"/>
      <c r="M1639" s="216" t="s">
        <v>23</v>
      </c>
      <c r="N1639" s="217" t="s">
        <v>44</v>
      </c>
      <c r="O1639" s="43"/>
      <c r="P1639" s="218">
        <f>O1639*H1639</f>
        <v>0</v>
      </c>
      <c r="Q1639" s="218">
        <v>1</v>
      </c>
      <c r="R1639" s="218">
        <f>Q1639*H1639</f>
        <v>205</v>
      </c>
      <c r="S1639" s="218">
        <v>0</v>
      </c>
      <c r="T1639" s="219">
        <f>S1639*H1639</f>
        <v>0</v>
      </c>
      <c r="AR1639" s="25" t="s">
        <v>502</v>
      </c>
      <c r="AT1639" s="25" t="s">
        <v>498</v>
      </c>
      <c r="AU1639" s="25" t="s">
        <v>82</v>
      </c>
      <c r="AY1639" s="25" t="s">
        <v>492</v>
      </c>
      <c r="BE1639" s="220">
        <f>IF(N1639="základní",J1639,0)</f>
        <v>0</v>
      </c>
      <c r="BF1639" s="220">
        <f>IF(N1639="snížená",J1639,0)</f>
        <v>0</v>
      </c>
      <c r="BG1639" s="220">
        <f>IF(N1639="zákl. přenesená",J1639,0)</f>
        <v>0</v>
      </c>
      <c r="BH1639" s="220">
        <f>IF(N1639="sníž. přenesená",J1639,0)</f>
        <v>0</v>
      </c>
      <c r="BI1639" s="220">
        <f>IF(N1639="nulová",J1639,0)</f>
        <v>0</v>
      </c>
      <c r="BJ1639" s="25" t="s">
        <v>80</v>
      </c>
      <c r="BK1639" s="220">
        <f>ROUND(I1639*H1639,2)</f>
        <v>0</v>
      </c>
      <c r="BL1639" s="25" t="s">
        <v>502</v>
      </c>
      <c r="BM1639" s="25" t="s">
        <v>10312</v>
      </c>
    </row>
    <row r="1640" spans="2:65" s="1" customFormat="1">
      <c r="B1640" s="42"/>
      <c r="C1640" s="64"/>
      <c r="D1640" s="221" t="s">
        <v>506</v>
      </c>
      <c r="E1640" s="64"/>
      <c r="F1640" s="222" t="s">
        <v>10118</v>
      </c>
      <c r="G1640" s="64"/>
      <c r="H1640" s="64"/>
      <c r="I1640" s="177"/>
      <c r="J1640" s="64"/>
      <c r="K1640" s="64"/>
      <c r="L1640" s="62"/>
      <c r="M1640" s="223"/>
      <c r="N1640" s="43"/>
      <c r="O1640" s="43"/>
      <c r="P1640" s="43"/>
      <c r="Q1640" s="43"/>
      <c r="R1640" s="43"/>
      <c r="S1640" s="43"/>
      <c r="T1640" s="79"/>
      <c r="AT1640" s="25" t="s">
        <v>506</v>
      </c>
      <c r="AU1640" s="25" t="s">
        <v>82</v>
      </c>
    </row>
    <row r="1641" spans="2:65" s="11" customFormat="1" ht="37.35" customHeight="1">
      <c r="B1641" s="192"/>
      <c r="C1641" s="193"/>
      <c r="D1641" s="194" t="s">
        <v>72</v>
      </c>
      <c r="E1641" s="195" t="s">
        <v>4992</v>
      </c>
      <c r="F1641" s="195" t="s">
        <v>10313</v>
      </c>
      <c r="G1641" s="193"/>
      <c r="H1641" s="193"/>
      <c r="I1641" s="196"/>
      <c r="J1641" s="197">
        <f>BK1641</f>
        <v>0</v>
      </c>
      <c r="K1641" s="193"/>
      <c r="L1641" s="198"/>
      <c r="M1641" s="199"/>
      <c r="N1641" s="200"/>
      <c r="O1641" s="200"/>
      <c r="P1641" s="201">
        <f>P1642</f>
        <v>0</v>
      </c>
      <c r="Q1641" s="200"/>
      <c r="R1641" s="201">
        <f>R1642</f>
        <v>676.7</v>
      </c>
      <c r="S1641" s="200"/>
      <c r="T1641" s="202">
        <f>T1642</f>
        <v>0</v>
      </c>
      <c r="AR1641" s="203" t="s">
        <v>80</v>
      </c>
      <c r="AT1641" s="204" t="s">
        <v>72</v>
      </c>
      <c r="AU1641" s="204" t="s">
        <v>73</v>
      </c>
      <c r="AY1641" s="203" t="s">
        <v>492</v>
      </c>
      <c r="BK1641" s="205">
        <f>BK1642</f>
        <v>0</v>
      </c>
    </row>
    <row r="1642" spans="2:65" s="11" customFormat="1" ht="19.95" customHeight="1">
      <c r="B1642" s="192"/>
      <c r="C1642" s="193"/>
      <c r="D1642" s="206" t="s">
        <v>72</v>
      </c>
      <c r="E1642" s="207" t="s">
        <v>4973</v>
      </c>
      <c r="F1642" s="207" t="s">
        <v>10259</v>
      </c>
      <c r="G1642" s="193"/>
      <c r="H1642" s="193"/>
      <c r="I1642" s="196"/>
      <c r="J1642" s="208">
        <f>BK1642</f>
        <v>0</v>
      </c>
      <c r="K1642" s="193"/>
      <c r="L1642" s="198"/>
      <c r="M1642" s="199"/>
      <c r="N1642" s="200"/>
      <c r="O1642" s="200"/>
      <c r="P1642" s="201">
        <f>SUM(P1643:P1666)</f>
        <v>0</v>
      </c>
      <c r="Q1642" s="200"/>
      <c r="R1642" s="201">
        <f>SUM(R1643:R1666)</f>
        <v>676.7</v>
      </c>
      <c r="S1642" s="200"/>
      <c r="T1642" s="202">
        <f>SUM(T1643:T1666)</f>
        <v>0</v>
      </c>
      <c r="AR1642" s="203" t="s">
        <v>80</v>
      </c>
      <c r="AT1642" s="204" t="s">
        <v>72</v>
      </c>
      <c r="AU1642" s="204" t="s">
        <v>80</v>
      </c>
      <c r="AY1642" s="203" t="s">
        <v>492</v>
      </c>
      <c r="BK1642" s="205">
        <f>SUM(BK1643:BK1666)</f>
        <v>0</v>
      </c>
    </row>
    <row r="1643" spans="2:65" s="1" customFormat="1" ht="16.5" customHeight="1">
      <c r="B1643" s="42"/>
      <c r="C1643" s="209" t="s">
        <v>5006</v>
      </c>
      <c r="D1643" s="209" t="s">
        <v>498</v>
      </c>
      <c r="E1643" s="210" t="s">
        <v>10260</v>
      </c>
      <c r="F1643" s="211" t="s">
        <v>10261</v>
      </c>
      <c r="G1643" s="212" t="s">
        <v>2537</v>
      </c>
      <c r="H1643" s="213">
        <v>1</v>
      </c>
      <c r="I1643" s="214"/>
      <c r="J1643" s="215">
        <f>ROUND(I1643*H1643,2)</f>
        <v>0</v>
      </c>
      <c r="K1643" s="211" t="s">
        <v>23</v>
      </c>
      <c r="L1643" s="62"/>
      <c r="M1643" s="216" t="s">
        <v>23</v>
      </c>
      <c r="N1643" s="217" t="s">
        <v>44</v>
      </c>
      <c r="O1643" s="43"/>
      <c r="P1643" s="218">
        <f>O1643*H1643</f>
        <v>0</v>
      </c>
      <c r="Q1643" s="218">
        <v>245</v>
      </c>
      <c r="R1643" s="218">
        <f>Q1643*H1643</f>
        <v>245</v>
      </c>
      <c r="S1643" s="218">
        <v>0</v>
      </c>
      <c r="T1643" s="219">
        <f>S1643*H1643</f>
        <v>0</v>
      </c>
      <c r="AR1643" s="25" t="s">
        <v>502</v>
      </c>
      <c r="AT1643" s="25" t="s">
        <v>498</v>
      </c>
      <c r="AU1643" s="25" t="s">
        <v>82</v>
      </c>
      <c r="AY1643" s="25" t="s">
        <v>492</v>
      </c>
      <c r="BE1643" s="220">
        <f>IF(N1643="základní",J1643,0)</f>
        <v>0</v>
      </c>
      <c r="BF1643" s="220">
        <f>IF(N1643="snížená",J1643,0)</f>
        <v>0</v>
      </c>
      <c r="BG1643" s="220">
        <f>IF(N1643="zákl. přenesená",J1643,0)</f>
        <v>0</v>
      </c>
      <c r="BH1643" s="220">
        <f>IF(N1643="sníž. přenesená",J1643,0)</f>
        <v>0</v>
      </c>
      <c r="BI1643" s="220">
        <f>IF(N1643="nulová",J1643,0)</f>
        <v>0</v>
      </c>
      <c r="BJ1643" s="25" t="s">
        <v>80</v>
      </c>
      <c r="BK1643" s="220">
        <f>ROUND(I1643*H1643,2)</f>
        <v>0</v>
      </c>
      <c r="BL1643" s="25" t="s">
        <v>502</v>
      </c>
      <c r="BM1643" s="25" t="s">
        <v>10314</v>
      </c>
    </row>
    <row r="1644" spans="2:65" s="1" customFormat="1">
      <c r="B1644" s="42"/>
      <c r="C1644" s="64"/>
      <c r="D1644" s="221" t="s">
        <v>506</v>
      </c>
      <c r="E1644" s="64"/>
      <c r="F1644" s="222" t="s">
        <v>10261</v>
      </c>
      <c r="G1644" s="64"/>
      <c r="H1644" s="64"/>
      <c r="I1644" s="177"/>
      <c r="J1644" s="64"/>
      <c r="K1644" s="64"/>
      <c r="L1644" s="62"/>
      <c r="M1644" s="223"/>
      <c r="N1644" s="43"/>
      <c r="O1644" s="43"/>
      <c r="P1644" s="43"/>
      <c r="Q1644" s="43"/>
      <c r="R1644" s="43"/>
      <c r="S1644" s="43"/>
      <c r="T1644" s="79"/>
      <c r="AT1644" s="25" t="s">
        <v>506</v>
      </c>
      <c r="AU1644" s="25" t="s">
        <v>82</v>
      </c>
    </row>
    <row r="1645" spans="2:65" s="1" customFormat="1" ht="48">
      <c r="B1645" s="42"/>
      <c r="C1645" s="64"/>
      <c r="D1645" s="227" t="s">
        <v>2254</v>
      </c>
      <c r="E1645" s="64"/>
      <c r="F1645" s="273" t="s">
        <v>10263</v>
      </c>
      <c r="G1645" s="64"/>
      <c r="H1645" s="64"/>
      <c r="I1645" s="177"/>
      <c r="J1645" s="64"/>
      <c r="K1645" s="64"/>
      <c r="L1645" s="62"/>
      <c r="M1645" s="223"/>
      <c r="N1645" s="43"/>
      <c r="O1645" s="43"/>
      <c r="P1645" s="43"/>
      <c r="Q1645" s="43"/>
      <c r="R1645" s="43"/>
      <c r="S1645" s="43"/>
      <c r="T1645" s="79"/>
      <c r="AT1645" s="25" t="s">
        <v>2254</v>
      </c>
      <c r="AU1645" s="25" t="s">
        <v>82</v>
      </c>
    </row>
    <row r="1646" spans="2:65" s="1" customFormat="1" ht="16.5" customHeight="1">
      <c r="B1646" s="42"/>
      <c r="C1646" s="209" t="s">
        <v>5010</v>
      </c>
      <c r="D1646" s="209" t="s">
        <v>498</v>
      </c>
      <c r="E1646" s="210" t="s">
        <v>10315</v>
      </c>
      <c r="F1646" s="211" t="s">
        <v>10316</v>
      </c>
      <c r="G1646" s="212" t="s">
        <v>2537</v>
      </c>
      <c r="H1646" s="213">
        <v>1</v>
      </c>
      <c r="I1646" s="214"/>
      <c r="J1646" s="215">
        <f>ROUND(I1646*H1646,2)</f>
        <v>0</v>
      </c>
      <c r="K1646" s="211" t="s">
        <v>23</v>
      </c>
      <c r="L1646" s="62"/>
      <c r="M1646" s="216" t="s">
        <v>23</v>
      </c>
      <c r="N1646" s="217" t="s">
        <v>44</v>
      </c>
      <c r="O1646" s="43"/>
      <c r="P1646" s="218">
        <f>O1646*H1646</f>
        <v>0</v>
      </c>
      <c r="Q1646" s="218">
        <v>20.6</v>
      </c>
      <c r="R1646" s="218">
        <f>Q1646*H1646</f>
        <v>20.6</v>
      </c>
      <c r="S1646" s="218">
        <v>0</v>
      </c>
      <c r="T1646" s="219">
        <f>S1646*H1646</f>
        <v>0</v>
      </c>
      <c r="AR1646" s="25" t="s">
        <v>502</v>
      </c>
      <c r="AT1646" s="25" t="s">
        <v>498</v>
      </c>
      <c r="AU1646" s="25" t="s">
        <v>82</v>
      </c>
      <c r="AY1646" s="25" t="s">
        <v>492</v>
      </c>
      <c r="BE1646" s="220">
        <f>IF(N1646="základní",J1646,0)</f>
        <v>0</v>
      </c>
      <c r="BF1646" s="220">
        <f>IF(N1646="snížená",J1646,0)</f>
        <v>0</v>
      </c>
      <c r="BG1646" s="220">
        <f>IF(N1646="zákl. přenesená",J1646,0)</f>
        <v>0</v>
      </c>
      <c r="BH1646" s="220">
        <f>IF(N1646="sníž. přenesená",J1646,0)</f>
        <v>0</v>
      </c>
      <c r="BI1646" s="220">
        <f>IF(N1646="nulová",J1646,0)</f>
        <v>0</v>
      </c>
      <c r="BJ1646" s="25" t="s">
        <v>80</v>
      </c>
      <c r="BK1646" s="220">
        <f>ROUND(I1646*H1646,2)</f>
        <v>0</v>
      </c>
      <c r="BL1646" s="25" t="s">
        <v>502</v>
      </c>
      <c r="BM1646" s="25" t="s">
        <v>10317</v>
      </c>
    </row>
    <row r="1647" spans="2:65" s="1" customFormat="1">
      <c r="B1647" s="42"/>
      <c r="C1647" s="64"/>
      <c r="D1647" s="221" t="s">
        <v>506</v>
      </c>
      <c r="E1647" s="64"/>
      <c r="F1647" s="222" t="s">
        <v>10316</v>
      </c>
      <c r="G1647" s="64"/>
      <c r="H1647" s="64"/>
      <c r="I1647" s="177"/>
      <c r="J1647" s="64"/>
      <c r="K1647" s="64"/>
      <c r="L1647" s="62"/>
      <c r="M1647" s="223"/>
      <c r="N1647" s="43"/>
      <c r="O1647" s="43"/>
      <c r="P1647" s="43"/>
      <c r="Q1647" s="43"/>
      <c r="R1647" s="43"/>
      <c r="S1647" s="43"/>
      <c r="T1647" s="79"/>
      <c r="AT1647" s="25" t="s">
        <v>506</v>
      </c>
      <c r="AU1647" s="25" t="s">
        <v>82</v>
      </c>
    </row>
    <row r="1648" spans="2:65" s="1" customFormat="1" ht="24">
      <c r="B1648" s="42"/>
      <c r="C1648" s="64"/>
      <c r="D1648" s="227" t="s">
        <v>2254</v>
      </c>
      <c r="E1648" s="64"/>
      <c r="F1648" s="273" t="s">
        <v>9772</v>
      </c>
      <c r="G1648" s="64"/>
      <c r="H1648" s="64"/>
      <c r="I1648" s="177"/>
      <c r="J1648" s="64"/>
      <c r="K1648" s="64"/>
      <c r="L1648" s="62"/>
      <c r="M1648" s="223"/>
      <c r="N1648" s="43"/>
      <c r="O1648" s="43"/>
      <c r="P1648" s="43"/>
      <c r="Q1648" s="43"/>
      <c r="R1648" s="43"/>
      <c r="S1648" s="43"/>
      <c r="T1648" s="79"/>
      <c r="AT1648" s="25" t="s">
        <v>2254</v>
      </c>
      <c r="AU1648" s="25" t="s">
        <v>82</v>
      </c>
    </row>
    <row r="1649" spans="2:65" s="1" customFormat="1" ht="16.5" customHeight="1">
      <c r="B1649" s="42"/>
      <c r="C1649" s="209" t="s">
        <v>5014</v>
      </c>
      <c r="D1649" s="209" t="s">
        <v>498</v>
      </c>
      <c r="E1649" s="210" t="s">
        <v>10270</v>
      </c>
      <c r="F1649" s="211" t="s">
        <v>10265</v>
      </c>
      <c r="G1649" s="212" t="s">
        <v>2537</v>
      </c>
      <c r="H1649" s="213">
        <v>6</v>
      </c>
      <c r="I1649" s="214"/>
      <c r="J1649" s="215">
        <f>ROUND(I1649*H1649,2)</f>
        <v>0</v>
      </c>
      <c r="K1649" s="211" t="s">
        <v>23</v>
      </c>
      <c r="L1649" s="62"/>
      <c r="M1649" s="216" t="s">
        <v>23</v>
      </c>
      <c r="N1649" s="217" t="s">
        <v>44</v>
      </c>
      <c r="O1649" s="43"/>
      <c r="P1649" s="218">
        <f>O1649*H1649</f>
        <v>0</v>
      </c>
      <c r="Q1649" s="218">
        <v>13.7</v>
      </c>
      <c r="R1649" s="218">
        <f>Q1649*H1649</f>
        <v>82.199999999999989</v>
      </c>
      <c r="S1649" s="218">
        <v>0</v>
      </c>
      <c r="T1649" s="219">
        <f>S1649*H1649</f>
        <v>0</v>
      </c>
      <c r="AR1649" s="25" t="s">
        <v>502</v>
      </c>
      <c r="AT1649" s="25" t="s">
        <v>498</v>
      </c>
      <c r="AU1649" s="25" t="s">
        <v>82</v>
      </c>
      <c r="AY1649" s="25" t="s">
        <v>492</v>
      </c>
      <c r="BE1649" s="220">
        <f>IF(N1649="základní",J1649,0)</f>
        <v>0</v>
      </c>
      <c r="BF1649" s="220">
        <f>IF(N1649="snížená",J1649,0)</f>
        <v>0</v>
      </c>
      <c r="BG1649" s="220">
        <f>IF(N1649="zákl. přenesená",J1649,0)</f>
        <v>0</v>
      </c>
      <c r="BH1649" s="220">
        <f>IF(N1649="sníž. přenesená",J1649,0)</f>
        <v>0</v>
      </c>
      <c r="BI1649" s="220">
        <f>IF(N1649="nulová",J1649,0)</f>
        <v>0</v>
      </c>
      <c r="BJ1649" s="25" t="s">
        <v>80</v>
      </c>
      <c r="BK1649" s="220">
        <f>ROUND(I1649*H1649,2)</f>
        <v>0</v>
      </c>
      <c r="BL1649" s="25" t="s">
        <v>502</v>
      </c>
      <c r="BM1649" s="25" t="s">
        <v>10318</v>
      </c>
    </row>
    <row r="1650" spans="2:65" s="1" customFormat="1">
      <c r="B1650" s="42"/>
      <c r="C1650" s="64"/>
      <c r="D1650" s="221" t="s">
        <v>506</v>
      </c>
      <c r="E1650" s="64"/>
      <c r="F1650" s="222" t="s">
        <v>10267</v>
      </c>
      <c r="G1650" s="64"/>
      <c r="H1650" s="64"/>
      <c r="I1650" s="177"/>
      <c r="J1650" s="64"/>
      <c r="K1650" s="64"/>
      <c r="L1650" s="62"/>
      <c r="M1650" s="223"/>
      <c r="N1650" s="43"/>
      <c r="O1650" s="43"/>
      <c r="P1650" s="43"/>
      <c r="Q1650" s="43"/>
      <c r="R1650" s="43"/>
      <c r="S1650" s="43"/>
      <c r="T1650" s="79"/>
      <c r="AT1650" s="25" t="s">
        <v>506</v>
      </c>
      <c r="AU1650" s="25" t="s">
        <v>82</v>
      </c>
    </row>
    <row r="1651" spans="2:65" s="1" customFormat="1" ht="24">
      <c r="B1651" s="42"/>
      <c r="C1651" s="64"/>
      <c r="D1651" s="227" t="s">
        <v>2254</v>
      </c>
      <c r="E1651" s="64"/>
      <c r="F1651" s="273" t="s">
        <v>10116</v>
      </c>
      <c r="G1651" s="64"/>
      <c r="H1651" s="64"/>
      <c r="I1651" s="177"/>
      <c r="J1651" s="64"/>
      <c r="K1651" s="64"/>
      <c r="L1651" s="62"/>
      <c r="M1651" s="223"/>
      <c r="N1651" s="43"/>
      <c r="O1651" s="43"/>
      <c r="P1651" s="43"/>
      <c r="Q1651" s="43"/>
      <c r="R1651" s="43"/>
      <c r="S1651" s="43"/>
      <c r="T1651" s="79"/>
      <c r="AT1651" s="25" t="s">
        <v>2254</v>
      </c>
      <c r="AU1651" s="25" t="s">
        <v>82</v>
      </c>
    </row>
    <row r="1652" spans="2:65" s="1" customFormat="1" ht="16.5" customHeight="1">
      <c r="B1652" s="42"/>
      <c r="C1652" s="209" t="s">
        <v>5018</v>
      </c>
      <c r="D1652" s="209" t="s">
        <v>498</v>
      </c>
      <c r="E1652" s="210" t="s">
        <v>10272</v>
      </c>
      <c r="F1652" s="211" t="s">
        <v>10265</v>
      </c>
      <c r="G1652" s="212" t="s">
        <v>2537</v>
      </c>
      <c r="H1652" s="213">
        <v>7</v>
      </c>
      <c r="I1652" s="214"/>
      <c r="J1652" s="215">
        <f>ROUND(I1652*H1652,2)</f>
        <v>0</v>
      </c>
      <c r="K1652" s="211" t="s">
        <v>23</v>
      </c>
      <c r="L1652" s="62"/>
      <c r="M1652" s="216" t="s">
        <v>23</v>
      </c>
      <c r="N1652" s="217" t="s">
        <v>44</v>
      </c>
      <c r="O1652" s="43"/>
      <c r="P1652" s="218">
        <f>O1652*H1652</f>
        <v>0</v>
      </c>
      <c r="Q1652" s="218">
        <v>13.7</v>
      </c>
      <c r="R1652" s="218">
        <f>Q1652*H1652</f>
        <v>95.899999999999991</v>
      </c>
      <c r="S1652" s="218">
        <v>0</v>
      </c>
      <c r="T1652" s="219">
        <f>S1652*H1652</f>
        <v>0</v>
      </c>
      <c r="AR1652" s="25" t="s">
        <v>502</v>
      </c>
      <c r="AT1652" s="25" t="s">
        <v>498</v>
      </c>
      <c r="AU1652" s="25" t="s">
        <v>82</v>
      </c>
      <c r="AY1652" s="25" t="s">
        <v>492</v>
      </c>
      <c r="BE1652" s="220">
        <f>IF(N1652="základní",J1652,0)</f>
        <v>0</v>
      </c>
      <c r="BF1652" s="220">
        <f>IF(N1652="snížená",J1652,0)</f>
        <v>0</v>
      </c>
      <c r="BG1652" s="220">
        <f>IF(N1652="zákl. přenesená",J1652,0)</f>
        <v>0</v>
      </c>
      <c r="BH1652" s="220">
        <f>IF(N1652="sníž. přenesená",J1652,0)</f>
        <v>0</v>
      </c>
      <c r="BI1652" s="220">
        <f>IF(N1652="nulová",J1652,0)</f>
        <v>0</v>
      </c>
      <c r="BJ1652" s="25" t="s">
        <v>80</v>
      </c>
      <c r="BK1652" s="220">
        <f>ROUND(I1652*H1652,2)</f>
        <v>0</v>
      </c>
      <c r="BL1652" s="25" t="s">
        <v>502</v>
      </c>
      <c r="BM1652" s="25" t="s">
        <v>10319</v>
      </c>
    </row>
    <row r="1653" spans="2:65" s="1" customFormat="1">
      <c r="B1653" s="42"/>
      <c r="C1653" s="64"/>
      <c r="D1653" s="221" t="s">
        <v>506</v>
      </c>
      <c r="E1653" s="64"/>
      <c r="F1653" s="222" t="s">
        <v>10267</v>
      </c>
      <c r="G1653" s="64"/>
      <c r="H1653" s="64"/>
      <c r="I1653" s="177"/>
      <c r="J1653" s="64"/>
      <c r="K1653" s="64"/>
      <c r="L1653" s="62"/>
      <c r="M1653" s="223"/>
      <c r="N1653" s="43"/>
      <c r="O1653" s="43"/>
      <c r="P1653" s="43"/>
      <c r="Q1653" s="43"/>
      <c r="R1653" s="43"/>
      <c r="S1653" s="43"/>
      <c r="T1653" s="79"/>
      <c r="AT1653" s="25" t="s">
        <v>506</v>
      </c>
      <c r="AU1653" s="25" t="s">
        <v>82</v>
      </c>
    </row>
    <row r="1654" spans="2:65" s="1" customFormat="1" ht="24">
      <c r="B1654" s="42"/>
      <c r="C1654" s="64"/>
      <c r="D1654" s="227" t="s">
        <v>2254</v>
      </c>
      <c r="E1654" s="64"/>
      <c r="F1654" s="273" t="s">
        <v>10116</v>
      </c>
      <c r="G1654" s="64"/>
      <c r="H1654" s="64"/>
      <c r="I1654" s="177"/>
      <c r="J1654" s="64"/>
      <c r="K1654" s="64"/>
      <c r="L1654" s="62"/>
      <c r="M1654" s="223"/>
      <c r="N1654" s="43"/>
      <c r="O1654" s="43"/>
      <c r="P1654" s="43"/>
      <c r="Q1654" s="43"/>
      <c r="R1654" s="43"/>
      <c r="S1654" s="43"/>
      <c r="T1654" s="79"/>
      <c r="AT1654" s="25" t="s">
        <v>2254</v>
      </c>
      <c r="AU1654" s="25" t="s">
        <v>82</v>
      </c>
    </row>
    <row r="1655" spans="2:65" s="1" customFormat="1" ht="16.5" customHeight="1">
      <c r="B1655" s="42"/>
      <c r="C1655" s="209" t="s">
        <v>5022</v>
      </c>
      <c r="D1655" s="209" t="s">
        <v>498</v>
      </c>
      <c r="E1655" s="210" t="s">
        <v>10274</v>
      </c>
      <c r="F1655" s="211" t="s">
        <v>10275</v>
      </c>
      <c r="G1655" s="212" t="s">
        <v>2537</v>
      </c>
      <c r="H1655" s="213">
        <v>13</v>
      </c>
      <c r="I1655" s="214"/>
      <c r="J1655" s="215">
        <f>ROUND(I1655*H1655,2)</f>
        <v>0</v>
      </c>
      <c r="K1655" s="211" t="s">
        <v>23</v>
      </c>
      <c r="L1655" s="62"/>
      <c r="M1655" s="216" t="s">
        <v>23</v>
      </c>
      <c r="N1655" s="217" t="s">
        <v>44</v>
      </c>
      <c r="O1655" s="43"/>
      <c r="P1655" s="218">
        <f>O1655*H1655</f>
        <v>0</v>
      </c>
      <c r="Q1655" s="218">
        <v>3</v>
      </c>
      <c r="R1655" s="218">
        <f>Q1655*H1655</f>
        <v>39</v>
      </c>
      <c r="S1655" s="218">
        <v>0</v>
      </c>
      <c r="T1655" s="219">
        <f>S1655*H1655</f>
        <v>0</v>
      </c>
      <c r="AR1655" s="25" t="s">
        <v>502</v>
      </c>
      <c r="AT1655" s="25" t="s">
        <v>498</v>
      </c>
      <c r="AU1655" s="25" t="s">
        <v>82</v>
      </c>
      <c r="AY1655" s="25" t="s">
        <v>492</v>
      </c>
      <c r="BE1655" s="220">
        <f>IF(N1655="základní",J1655,0)</f>
        <v>0</v>
      </c>
      <c r="BF1655" s="220">
        <f>IF(N1655="snížená",J1655,0)</f>
        <v>0</v>
      </c>
      <c r="BG1655" s="220">
        <f>IF(N1655="zákl. přenesená",J1655,0)</f>
        <v>0</v>
      </c>
      <c r="BH1655" s="220">
        <f>IF(N1655="sníž. přenesená",J1655,0)</f>
        <v>0</v>
      </c>
      <c r="BI1655" s="220">
        <f>IF(N1655="nulová",J1655,0)</f>
        <v>0</v>
      </c>
      <c r="BJ1655" s="25" t="s">
        <v>80</v>
      </c>
      <c r="BK1655" s="220">
        <f>ROUND(I1655*H1655,2)</f>
        <v>0</v>
      </c>
      <c r="BL1655" s="25" t="s">
        <v>502</v>
      </c>
      <c r="BM1655" s="25" t="s">
        <v>10320</v>
      </c>
    </row>
    <row r="1656" spans="2:65" s="1" customFormat="1">
      <c r="B1656" s="42"/>
      <c r="C1656" s="64"/>
      <c r="D1656" s="227" t="s">
        <v>506</v>
      </c>
      <c r="E1656" s="64"/>
      <c r="F1656" s="274" t="s">
        <v>10275</v>
      </c>
      <c r="G1656" s="64"/>
      <c r="H1656" s="64"/>
      <c r="I1656" s="177"/>
      <c r="J1656" s="64"/>
      <c r="K1656" s="64"/>
      <c r="L1656" s="62"/>
      <c r="M1656" s="223"/>
      <c r="N1656" s="43"/>
      <c r="O1656" s="43"/>
      <c r="P1656" s="43"/>
      <c r="Q1656" s="43"/>
      <c r="R1656" s="43"/>
      <c r="S1656" s="43"/>
      <c r="T1656" s="79"/>
      <c r="AT1656" s="25" t="s">
        <v>506</v>
      </c>
      <c r="AU1656" s="25" t="s">
        <v>82</v>
      </c>
    </row>
    <row r="1657" spans="2:65" s="1" customFormat="1" ht="16.5" customHeight="1">
      <c r="B1657" s="42"/>
      <c r="C1657" s="209" t="s">
        <v>5026</v>
      </c>
      <c r="D1657" s="209" t="s">
        <v>498</v>
      </c>
      <c r="E1657" s="210" t="s">
        <v>10321</v>
      </c>
      <c r="F1657" s="211" t="s">
        <v>10322</v>
      </c>
      <c r="G1657" s="212" t="s">
        <v>2537</v>
      </c>
      <c r="H1657" s="213">
        <v>1</v>
      </c>
      <c r="I1657" s="214"/>
      <c r="J1657" s="215">
        <f>ROUND(I1657*H1657,2)</f>
        <v>0</v>
      </c>
      <c r="K1657" s="211" t="s">
        <v>23</v>
      </c>
      <c r="L1657" s="62"/>
      <c r="M1657" s="216" t="s">
        <v>23</v>
      </c>
      <c r="N1657" s="217" t="s">
        <v>44</v>
      </c>
      <c r="O1657" s="43"/>
      <c r="P1657" s="218">
        <f>O1657*H1657</f>
        <v>0</v>
      </c>
      <c r="Q1657" s="218">
        <v>4</v>
      </c>
      <c r="R1657" s="218">
        <f>Q1657*H1657</f>
        <v>4</v>
      </c>
      <c r="S1657" s="218">
        <v>0</v>
      </c>
      <c r="T1657" s="219">
        <f>S1657*H1657</f>
        <v>0</v>
      </c>
      <c r="AR1657" s="25" t="s">
        <v>502</v>
      </c>
      <c r="AT1657" s="25" t="s">
        <v>498</v>
      </c>
      <c r="AU1657" s="25" t="s">
        <v>82</v>
      </c>
      <c r="AY1657" s="25" t="s">
        <v>492</v>
      </c>
      <c r="BE1657" s="220">
        <f>IF(N1657="základní",J1657,0)</f>
        <v>0</v>
      </c>
      <c r="BF1657" s="220">
        <f>IF(N1657="snížená",J1657,0)</f>
        <v>0</v>
      </c>
      <c r="BG1657" s="220">
        <f>IF(N1657="zákl. přenesená",J1657,0)</f>
        <v>0</v>
      </c>
      <c r="BH1657" s="220">
        <f>IF(N1657="sníž. přenesená",J1657,0)</f>
        <v>0</v>
      </c>
      <c r="BI1657" s="220">
        <f>IF(N1657="nulová",J1657,0)</f>
        <v>0</v>
      </c>
      <c r="BJ1657" s="25" t="s">
        <v>80</v>
      </c>
      <c r="BK1657" s="220">
        <f>ROUND(I1657*H1657,2)</f>
        <v>0</v>
      </c>
      <c r="BL1657" s="25" t="s">
        <v>502</v>
      </c>
      <c r="BM1657" s="25" t="s">
        <v>10323</v>
      </c>
    </row>
    <row r="1658" spans="2:65" s="1" customFormat="1">
      <c r="B1658" s="42"/>
      <c r="C1658" s="64"/>
      <c r="D1658" s="227" t="s">
        <v>506</v>
      </c>
      <c r="E1658" s="64"/>
      <c r="F1658" s="274" t="s">
        <v>10324</v>
      </c>
      <c r="G1658" s="64"/>
      <c r="H1658" s="64"/>
      <c r="I1658" s="177"/>
      <c r="J1658" s="64"/>
      <c r="K1658" s="64"/>
      <c r="L1658" s="62"/>
      <c r="M1658" s="223"/>
      <c r="N1658" s="43"/>
      <c r="O1658" s="43"/>
      <c r="P1658" s="43"/>
      <c r="Q1658" s="43"/>
      <c r="R1658" s="43"/>
      <c r="S1658" s="43"/>
      <c r="T1658" s="79"/>
      <c r="AT1658" s="25" t="s">
        <v>506</v>
      </c>
      <c r="AU1658" s="25" t="s">
        <v>82</v>
      </c>
    </row>
    <row r="1659" spans="2:65" s="1" customFormat="1" ht="16.5" customHeight="1">
      <c r="B1659" s="42"/>
      <c r="C1659" s="209" t="s">
        <v>5030</v>
      </c>
      <c r="D1659" s="209" t="s">
        <v>498</v>
      </c>
      <c r="E1659" s="210" t="s">
        <v>10283</v>
      </c>
      <c r="F1659" s="211" t="s">
        <v>10284</v>
      </c>
      <c r="G1659" s="212" t="s">
        <v>2537</v>
      </c>
      <c r="H1659" s="213">
        <v>14</v>
      </c>
      <c r="I1659" s="214"/>
      <c r="J1659" s="215">
        <f>ROUND(I1659*H1659,2)</f>
        <v>0</v>
      </c>
      <c r="K1659" s="211" t="s">
        <v>23</v>
      </c>
      <c r="L1659" s="62"/>
      <c r="M1659" s="216" t="s">
        <v>23</v>
      </c>
      <c r="N1659" s="217" t="s">
        <v>44</v>
      </c>
      <c r="O1659" s="43"/>
      <c r="P1659" s="218">
        <f>O1659*H1659</f>
        <v>0</v>
      </c>
      <c r="Q1659" s="218">
        <v>0</v>
      </c>
      <c r="R1659" s="218">
        <f>Q1659*H1659</f>
        <v>0</v>
      </c>
      <c r="S1659" s="218">
        <v>0</v>
      </c>
      <c r="T1659" s="219">
        <f>S1659*H1659</f>
        <v>0</v>
      </c>
      <c r="AR1659" s="25" t="s">
        <v>502</v>
      </c>
      <c r="AT1659" s="25" t="s">
        <v>498</v>
      </c>
      <c r="AU1659" s="25" t="s">
        <v>82</v>
      </c>
      <c r="AY1659" s="25" t="s">
        <v>492</v>
      </c>
      <c r="BE1659" s="220">
        <f>IF(N1659="základní",J1659,0)</f>
        <v>0</v>
      </c>
      <c r="BF1659" s="220">
        <f>IF(N1659="snížená",J1659,0)</f>
        <v>0</v>
      </c>
      <c r="BG1659" s="220">
        <f>IF(N1659="zákl. přenesená",J1659,0)</f>
        <v>0</v>
      </c>
      <c r="BH1659" s="220">
        <f>IF(N1659="sníž. přenesená",J1659,0)</f>
        <v>0</v>
      </c>
      <c r="BI1659" s="220">
        <f>IF(N1659="nulová",J1659,0)</f>
        <v>0</v>
      </c>
      <c r="BJ1659" s="25" t="s">
        <v>80</v>
      </c>
      <c r="BK1659" s="220">
        <f>ROUND(I1659*H1659,2)</f>
        <v>0</v>
      </c>
      <c r="BL1659" s="25" t="s">
        <v>502</v>
      </c>
      <c r="BM1659" s="25" t="s">
        <v>10325</v>
      </c>
    </row>
    <row r="1660" spans="2:65" s="1" customFormat="1">
      <c r="B1660" s="42"/>
      <c r="C1660" s="64"/>
      <c r="D1660" s="227" t="s">
        <v>506</v>
      </c>
      <c r="E1660" s="64"/>
      <c r="F1660" s="274" t="s">
        <v>10284</v>
      </c>
      <c r="G1660" s="64"/>
      <c r="H1660" s="64"/>
      <c r="I1660" s="177"/>
      <c r="J1660" s="64"/>
      <c r="K1660" s="64"/>
      <c r="L1660" s="62"/>
      <c r="M1660" s="223"/>
      <c r="N1660" s="43"/>
      <c r="O1660" s="43"/>
      <c r="P1660" s="43"/>
      <c r="Q1660" s="43"/>
      <c r="R1660" s="43"/>
      <c r="S1660" s="43"/>
      <c r="T1660" s="79"/>
      <c r="AT1660" s="25" t="s">
        <v>506</v>
      </c>
      <c r="AU1660" s="25" t="s">
        <v>82</v>
      </c>
    </row>
    <row r="1661" spans="2:65" s="1" customFormat="1" ht="16.5" customHeight="1">
      <c r="B1661" s="42"/>
      <c r="C1661" s="209" t="s">
        <v>5037</v>
      </c>
      <c r="D1661" s="209" t="s">
        <v>498</v>
      </c>
      <c r="E1661" s="210" t="s">
        <v>10286</v>
      </c>
      <c r="F1661" s="211" t="s">
        <v>10287</v>
      </c>
      <c r="G1661" s="212" t="s">
        <v>2537</v>
      </c>
      <c r="H1661" s="213">
        <v>3</v>
      </c>
      <c r="I1661" s="214"/>
      <c r="J1661" s="215">
        <f>ROUND(I1661*H1661,2)</f>
        <v>0</v>
      </c>
      <c r="K1661" s="211" t="s">
        <v>23</v>
      </c>
      <c r="L1661" s="62"/>
      <c r="M1661" s="216" t="s">
        <v>23</v>
      </c>
      <c r="N1661" s="217" t="s">
        <v>44</v>
      </c>
      <c r="O1661" s="43"/>
      <c r="P1661" s="218">
        <f>O1661*H1661</f>
        <v>0</v>
      </c>
      <c r="Q1661" s="218">
        <v>0</v>
      </c>
      <c r="R1661" s="218">
        <f>Q1661*H1661</f>
        <v>0</v>
      </c>
      <c r="S1661" s="218">
        <v>0</v>
      </c>
      <c r="T1661" s="219">
        <f>S1661*H1661</f>
        <v>0</v>
      </c>
      <c r="AR1661" s="25" t="s">
        <v>502</v>
      </c>
      <c r="AT1661" s="25" t="s">
        <v>498</v>
      </c>
      <c r="AU1661" s="25" t="s">
        <v>82</v>
      </c>
      <c r="AY1661" s="25" t="s">
        <v>492</v>
      </c>
      <c r="BE1661" s="220">
        <f>IF(N1661="základní",J1661,0)</f>
        <v>0</v>
      </c>
      <c r="BF1661" s="220">
        <f>IF(N1661="snížená",J1661,0)</f>
        <v>0</v>
      </c>
      <c r="BG1661" s="220">
        <f>IF(N1661="zákl. přenesená",J1661,0)</f>
        <v>0</v>
      </c>
      <c r="BH1661" s="220">
        <f>IF(N1661="sníž. přenesená",J1661,0)</f>
        <v>0</v>
      </c>
      <c r="BI1661" s="220">
        <f>IF(N1661="nulová",J1661,0)</f>
        <v>0</v>
      </c>
      <c r="BJ1661" s="25" t="s">
        <v>80</v>
      </c>
      <c r="BK1661" s="220">
        <f>ROUND(I1661*H1661,2)</f>
        <v>0</v>
      </c>
      <c r="BL1661" s="25" t="s">
        <v>502</v>
      </c>
      <c r="BM1661" s="25" t="s">
        <v>10326</v>
      </c>
    </row>
    <row r="1662" spans="2:65" s="1" customFormat="1">
      <c r="B1662" s="42"/>
      <c r="C1662" s="64"/>
      <c r="D1662" s="227" t="s">
        <v>506</v>
      </c>
      <c r="E1662" s="64"/>
      <c r="F1662" s="274" t="s">
        <v>10287</v>
      </c>
      <c r="G1662" s="64"/>
      <c r="H1662" s="64"/>
      <c r="I1662" s="177"/>
      <c r="J1662" s="64"/>
      <c r="K1662" s="64"/>
      <c r="L1662" s="62"/>
      <c r="M1662" s="223"/>
      <c r="N1662" s="43"/>
      <c r="O1662" s="43"/>
      <c r="P1662" s="43"/>
      <c r="Q1662" s="43"/>
      <c r="R1662" s="43"/>
      <c r="S1662" s="43"/>
      <c r="T1662" s="79"/>
      <c r="AT1662" s="25" t="s">
        <v>506</v>
      </c>
      <c r="AU1662" s="25" t="s">
        <v>82</v>
      </c>
    </row>
    <row r="1663" spans="2:65" s="1" customFormat="1" ht="16.5" customHeight="1">
      <c r="B1663" s="42"/>
      <c r="C1663" s="209" t="s">
        <v>5041</v>
      </c>
      <c r="D1663" s="209" t="s">
        <v>498</v>
      </c>
      <c r="E1663" s="210" t="s">
        <v>10289</v>
      </c>
      <c r="F1663" s="211" t="s">
        <v>10290</v>
      </c>
      <c r="G1663" s="212" t="s">
        <v>2537</v>
      </c>
      <c r="H1663" s="213">
        <v>10</v>
      </c>
      <c r="I1663" s="214"/>
      <c r="J1663" s="215">
        <f>ROUND(I1663*H1663,2)</f>
        <v>0</v>
      </c>
      <c r="K1663" s="211" t="s">
        <v>23</v>
      </c>
      <c r="L1663" s="62"/>
      <c r="M1663" s="216" t="s">
        <v>23</v>
      </c>
      <c r="N1663" s="217" t="s">
        <v>44</v>
      </c>
      <c r="O1663" s="43"/>
      <c r="P1663" s="218">
        <f>O1663*H1663</f>
        <v>0</v>
      </c>
      <c r="Q1663" s="218">
        <v>0</v>
      </c>
      <c r="R1663" s="218">
        <f>Q1663*H1663</f>
        <v>0</v>
      </c>
      <c r="S1663" s="218">
        <v>0</v>
      </c>
      <c r="T1663" s="219">
        <f>S1663*H1663</f>
        <v>0</v>
      </c>
      <c r="AR1663" s="25" t="s">
        <v>502</v>
      </c>
      <c r="AT1663" s="25" t="s">
        <v>498</v>
      </c>
      <c r="AU1663" s="25" t="s">
        <v>82</v>
      </c>
      <c r="AY1663" s="25" t="s">
        <v>492</v>
      </c>
      <c r="BE1663" s="220">
        <f>IF(N1663="základní",J1663,0)</f>
        <v>0</v>
      </c>
      <c r="BF1663" s="220">
        <f>IF(N1663="snížená",J1663,0)</f>
        <v>0</v>
      </c>
      <c r="BG1663" s="220">
        <f>IF(N1663="zákl. přenesená",J1663,0)</f>
        <v>0</v>
      </c>
      <c r="BH1663" s="220">
        <f>IF(N1663="sníž. přenesená",J1663,0)</f>
        <v>0</v>
      </c>
      <c r="BI1663" s="220">
        <f>IF(N1663="nulová",J1663,0)</f>
        <v>0</v>
      </c>
      <c r="BJ1663" s="25" t="s">
        <v>80</v>
      </c>
      <c r="BK1663" s="220">
        <f>ROUND(I1663*H1663,2)</f>
        <v>0</v>
      </c>
      <c r="BL1663" s="25" t="s">
        <v>502</v>
      </c>
      <c r="BM1663" s="25" t="s">
        <v>10327</v>
      </c>
    </row>
    <row r="1664" spans="2:65" s="1" customFormat="1">
      <c r="B1664" s="42"/>
      <c r="C1664" s="64"/>
      <c r="D1664" s="227" t="s">
        <v>506</v>
      </c>
      <c r="E1664" s="64"/>
      <c r="F1664" s="274" t="s">
        <v>10290</v>
      </c>
      <c r="G1664" s="64"/>
      <c r="H1664" s="64"/>
      <c r="I1664" s="177"/>
      <c r="J1664" s="64"/>
      <c r="K1664" s="64"/>
      <c r="L1664" s="62"/>
      <c r="M1664" s="223"/>
      <c r="N1664" s="43"/>
      <c r="O1664" s="43"/>
      <c r="P1664" s="43"/>
      <c r="Q1664" s="43"/>
      <c r="R1664" s="43"/>
      <c r="S1664" s="43"/>
      <c r="T1664" s="79"/>
      <c r="AT1664" s="25" t="s">
        <v>506</v>
      </c>
      <c r="AU1664" s="25" t="s">
        <v>82</v>
      </c>
    </row>
    <row r="1665" spans="2:65" s="1" customFormat="1" ht="16.5" customHeight="1">
      <c r="B1665" s="42"/>
      <c r="C1665" s="209" t="s">
        <v>5045</v>
      </c>
      <c r="D1665" s="209" t="s">
        <v>498</v>
      </c>
      <c r="E1665" s="210" t="s">
        <v>10117</v>
      </c>
      <c r="F1665" s="211" t="s">
        <v>10118</v>
      </c>
      <c r="G1665" s="212" t="s">
        <v>9577</v>
      </c>
      <c r="H1665" s="213">
        <v>190</v>
      </c>
      <c r="I1665" s="214"/>
      <c r="J1665" s="215">
        <f>ROUND(I1665*H1665,2)</f>
        <v>0</v>
      </c>
      <c r="K1665" s="211" t="s">
        <v>23</v>
      </c>
      <c r="L1665" s="62"/>
      <c r="M1665" s="216" t="s">
        <v>23</v>
      </c>
      <c r="N1665" s="217" t="s">
        <v>44</v>
      </c>
      <c r="O1665" s="43"/>
      <c r="P1665" s="218">
        <f>O1665*H1665</f>
        <v>0</v>
      </c>
      <c r="Q1665" s="218">
        <v>1</v>
      </c>
      <c r="R1665" s="218">
        <f>Q1665*H1665</f>
        <v>190</v>
      </c>
      <c r="S1665" s="218">
        <v>0</v>
      </c>
      <c r="T1665" s="219">
        <f>S1665*H1665</f>
        <v>0</v>
      </c>
      <c r="AR1665" s="25" t="s">
        <v>502</v>
      </c>
      <c r="AT1665" s="25" t="s">
        <v>498</v>
      </c>
      <c r="AU1665" s="25" t="s">
        <v>82</v>
      </c>
      <c r="AY1665" s="25" t="s">
        <v>492</v>
      </c>
      <c r="BE1665" s="220">
        <f>IF(N1665="základní",J1665,0)</f>
        <v>0</v>
      </c>
      <c r="BF1665" s="220">
        <f>IF(N1665="snížená",J1665,0)</f>
        <v>0</v>
      </c>
      <c r="BG1665" s="220">
        <f>IF(N1665="zákl. přenesená",J1665,0)</f>
        <v>0</v>
      </c>
      <c r="BH1665" s="220">
        <f>IF(N1665="sníž. přenesená",J1665,0)</f>
        <v>0</v>
      </c>
      <c r="BI1665" s="220">
        <f>IF(N1665="nulová",J1665,0)</f>
        <v>0</v>
      </c>
      <c r="BJ1665" s="25" t="s">
        <v>80</v>
      </c>
      <c r="BK1665" s="220">
        <f>ROUND(I1665*H1665,2)</f>
        <v>0</v>
      </c>
      <c r="BL1665" s="25" t="s">
        <v>502</v>
      </c>
      <c r="BM1665" s="25" t="s">
        <v>10328</v>
      </c>
    </row>
    <row r="1666" spans="2:65" s="1" customFormat="1">
      <c r="B1666" s="42"/>
      <c r="C1666" s="64"/>
      <c r="D1666" s="221" t="s">
        <v>506</v>
      </c>
      <c r="E1666" s="64"/>
      <c r="F1666" s="222" t="s">
        <v>10118</v>
      </c>
      <c r="G1666" s="64"/>
      <c r="H1666" s="64"/>
      <c r="I1666" s="177"/>
      <c r="J1666" s="64"/>
      <c r="K1666" s="64"/>
      <c r="L1666" s="62"/>
      <c r="M1666" s="223"/>
      <c r="N1666" s="43"/>
      <c r="O1666" s="43"/>
      <c r="P1666" s="43"/>
      <c r="Q1666" s="43"/>
      <c r="R1666" s="43"/>
      <c r="S1666" s="43"/>
      <c r="T1666" s="79"/>
      <c r="AT1666" s="25" t="s">
        <v>506</v>
      </c>
      <c r="AU1666" s="25" t="s">
        <v>82</v>
      </c>
    </row>
    <row r="1667" spans="2:65" s="11" customFormat="1" ht="37.35" customHeight="1">
      <c r="B1667" s="192"/>
      <c r="C1667" s="193"/>
      <c r="D1667" s="194" t="s">
        <v>72</v>
      </c>
      <c r="E1667" s="195" t="s">
        <v>4977</v>
      </c>
      <c r="F1667" s="195" t="s">
        <v>10329</v>
      </c>
      <c r="G1667" s="193"/>
      <c r="H1667" s="193"/>
      <c r="I1667" s="196"/>
      <c r="J1667" s="197">
        <f>BK1667</f>
        <v>0</v>
      </c>
      <c r="K1667" s="193"/>
      <c r="L1667" s="198"/>
      <c r="M1667" s="199"/>
      <c r="N1667" s="200"/>
      <c r="O1667" s="200"/>
      <c r="P1667" s="201">
        <f>P1668</f>
        <v>0</v>
      </c>
      <c r="Q1667" s="200"/>
      <c r="R1667" s="201">
        <f>R1668</f>
        <v>324.5</v>
      </c>
      <c r="S1667" s="200"/>
      <c r="T1667" s="202">
        <f>T1668</f>
        <v>0</v>
      </c>
      <c r="AR1667" s="203" t="s">
        <v>80</v>
      </c>
      <c r="AT1667" s="204" t="s">
        <v>72</v>
      </c>
      <c r="AU1667" s="204" t="s">
        <v>73</v>
      </c>
      <c r="AY1667" s="203" t="s">
        <v>492</v>
      </c>
      <c r="BK1667" s="205">
        <f>BK1668</f>
        <v>0</v>
      </c>
    </row>
    <row r="1668" spans="2:65" s="11" customFormat="1" ht="19.95" customHeight="1">
      <c r="B1668" s="192"/>
      <c r="C1668" s="193"/>
      <c r="D1668" s="206" t="s">
        <v>72</v>
      </c>
      <c r="E1668" s="207" t="s">
        <v>4973</v>
      </c>
      <c r="F1668" s="207" t="s">
        <v>10259</v>
      </c>
      <c r="G1668" s="193"/>
      <c r="H1668" s="193"/>
      <c r="I1668" s="196"/>
      <c r="J1668" s="208">
        <f>BK1668</f>
        <v>0</v>
      </c>
      <c r="K1668" s="193"/>
      <c r="L1668" s="198"/>
      <c r="M1668" s="199"/>
      <c r="N1668" s="200"/>
      <c r="O1668" s="200"/>
      <c r="P1668" s="201">
        <f>SUM(P1669:P1691)</f>
        <v>0</v>
      </c>
      <c r="Q1668" s="200"/>
      <c r="R1668" s="201">
        <f>SUM(R1669:R1691)</f>
        <v>324.5</v>
      </c>
      <c r="S1668" s="200"/>
      <c r="T1668" s="202">
        <f>SUM(T1669:T1691)</f>
        <v>0</v>
      </c>
      <c r="AR1668" s="203" t="s">
        <v>80</v>
      </c>
      <c r="AT1668" s="204" t="s">
        <v>72</v>
      </c>
      <c r="AU1668" s="204" t="s">
        <v>80</v>
      </c>
      <c r="AY1668" s="203" t="s">
        <v>492</v>
      </c>
      <c r="BK1668" s="205">
        <f>SUM(BK1669:BK1691)</f>
        <v>0</v>
      </c>
    </row>
    <row r="1669" spans="2:65" s="1" customFormat="1" ht="16.5" customHeight="1">
      <c r="B1669" s="42"/>
      <c r="C1669" s="209" t="s">
        <v>5049</v>
      </c>
      <c r="D1669" s="209" t="s">
        <v>498</v>
      </c>
      <c r="E1669" s="210" t="s">
        <v>10330</v>
      </c>
      <c r="F1669" s="211" t="s">
        <v>10261</v>
      </c>
      <c r="G1669" s="212" t="s">
        <v>2537</v>
      </c>
      <c r="H1669" s="213">
        <v>1</v>
      </c>
      <c r="I1669" s="214"/>
      <c r="J1669" s="215">
        <f>ROUND(I1669*H1669,2)</f>
        <v>0</v>
      </c>
      <c r="K1669" s="211" t="s">
        <v>23</v>
      </c>
      <c r="L1669" s="62"/>
      <c r="M1669" s="216" t="s">
        <v>23</v>
      </c>
      <c r="N1669" s="217" t="s">
        <v>44</v>
      </c>
      <c r="O1669" s="43"/>
      <c r="P1669" s="218">
        <f>O1669*H1669</f>
        <v>0</v>
      </c>
      <c r="Q1669" s="218">
        <v>115</v>
      </c>
      <c r="R1669" s="218">
        <f>Q1669*H1669</f>
        <v>115</v>
      </c>
      <c r="S1669" s="218">
        <v>0</v>
      </c>
      <c r="T1669" s="219">
        <f>S1669*H1669</f>
        <v>0</v>
      </c>
      <c r="AR1669" s="25" t="s">
        <v>502</v>
      </c>
      <c r="AT1669" s="25" t="s">
        <v>498</v>
      </c>
      <c r="AU1669" s="25" t="s">
        <v>82</v>
      </c>
      <c r="AY1669" s="25" t="s">
        <v>492</v>
      </c>
      <c r="BE1669" s="220">
        <f>IF(N1669="základní",J1669,0)</f>
        <v>0</v>
      </c>
      <c r="BF1669" s="220">
        <f>IF(N1669="snížená",J1669,0)</f>
        <v>0</v>
      </c>
      <c r="BG1669" s="220">
        <f>IF(N1669="zákl. přenesená",J1669,0)</f>
        <v>0</v>
      </c>
      <c r="BH1669" s="220">
        <f>IF(N1669="sníž. přenesená",J1669,0)</f>
        <v>0</v>
      </c>
      <c r="BI1669" s="220">
        <f>IF(N1669="nulová",J1669,0)</f>
        <v>0</v>
      </c>
      <c r="BJ1669" s="25" t="s">
        <v>80</v>
      </c>
      <c r="BK1669" s="220">
        <f>ROUND(I1669*H1669,2)</f>
        <v>0</v>
      </c>
      <c r="BL1669" s="25" t="s">
        <v>502</v>
      </c>
      <c r="BM1669" s="25" t="s">
        <v>10331</v>
      </c>
    </row>
    <row r="1670" spans="2:65" s="1" customFormat="1">
      <c r="B1670" s="42"/>
      <c r="C1670" s="64"/>
      <c r="D1670" s="221" t="s">
        <v>506</v>
      </c>
      <c r="E1670" s="64"/>
      <c r="F1670" s="222" t="s">
        <v>10261</v>
      </c>
      <c r="G1670" s="64"/>
      <c r="H1670" s="64"/>
      <c r="I1670" s="177"/>
      <c r="J1670" s="64"/>
      <c r="K1670" s="64"/>
      <c r="L1670" s="62"/>
      <c r="M1670" s="223"/>
      <c r="N1670" s="43"/>
      <c r="O1670" s="43"/>
      <c r="P1670" s="43"/>
      <c r="Q1670" s="43"/>
      <c r="R1670" s="43"/>
      <c r="S1670" s="43"/>
      <c r="T1670" s="79"/>
      <c r="AT1670" s="25" t="s">
        <v>506</v>
      </c>
      <c r="AU1670" s="25" t="s">
        <v>82</v>
      </c>
    </row>
    <row r="1671" spans="2:65" s="1" customFormat="1" ht="48">
      <c r="B1671" s="42"/>
      <c r="C1671" s="64"/>
      <c r="D1671" s="227" t="s">
        <v>2254</v>
      </c>
      <c r="E1671" s="64"/>
      <c r="F1671" s="273" t="s">
        <v>10332</v>
      </c>
      <c r="G1671" s="64"/>
      <c r="H1671" s="64"/>
      <c r="I1671" s="177"/>
      <c r="J1671" s="64"/>
      <c r="K1671" s="64"/>
      <c r="L1671" s="62"/>
      <c r="M1671" s="223"/>
      <c r="N1671" s="43"/>
      <c r="O1671" s="43"/>
      <c r="P1671" s="43"/>
      <c r="Q1671" s="43"/>
      <c r="R1671" s="43"/>
      <c r="S1671" s="43"/>
      <c r="T1671" s="79"/>
      <c r="AT1671" s="25" t="s">
        <v>2254</v>
      </c>
      <c r="AU1671" s="25" t="s">
        <v>82</v>
      </c>
    </row>
    <row r="1672" spans="2:65" s="1" customFormat="1" ht="16.5" customHeight="1">
      <c r="B1672" s="42"/>
      <c r="C1672" s="209" t="s">
        <v>5053</v>
      </c>
      <c r="D1672" s="209" t="s">
        <v>498</v>
      </c>
      <c r="E1672" s="210" t="s">
        <v>10333</v>
      </c>
      <c r="F1672" s="211" t="s">
        <v>10334</v>
      </c>
      <c r="G1672" s="212" t="s">
        <v>2537</v>
      </c>
      <c r="H1672" s="213">
        <v>1</v>
      </c>
      <c r="I1672" s="214"/>
      <c r="J1672" s="215">
        <f>ROUND(I1672*H1672,2)</f>
        <v>0</v>
      </c>
      <c r="K1672" s="211" t="s">
        <v>23</v>
      </c>
      <c r="L1672" s="62"/>
      <c r="M1672" s="216" t="s">
        <v>23</v>
      </c>
      <c r="N1672" s="217" t="s">
        <v>44</v>
      </c>
      <c r="O1672" s="43"/>
      <c r="P1672" s="218">
        <f>O1672*H1672</f>
        <v>0</v>
      </c>
      <c r="Q1672" s="218">
        <v>13</v>
      </c>
      <c r="R1672" s="218">
        <f>Q1672*H1672</f>
        <v>13</v>
      </c>
      <c r="S1672" s="218">
        <v>0</v>
      </c>
      <c r="T1672" s="219">
        <f>S1672*H1672</f>
        <v>0</v>
      </c>
      <c r="AR1672" s="25" t="s">
        <v>502</v>
      </c>
      <c r="AT1672" s="25" t="s">
        <v>498</v>
      </c>
      <c r="AU1672" s="25" t="s">
        <v>82</v>
      </c>
      <c r="AY1672" s="25" t="s">
        <v>492</v>
      </c>
      <c r="BE1672" s="220">
        <f>IF(N1672="základní",J1672,0)</f>
        <v>0</v>
      </c>
      <c r="BF1672" s="220">
        <f>IF(N1672="snížená",J1672,0)</f>
        <v>0</v>
      </c>
      <c r="BG1672" s="220">
        <f>IF(N1672="zákl. přenesená",J1672,0)</f>
        <v>0</v>
      </c>
      <c r="BH1672" s="220">
        <f>IF(N1672="sníž. přenesená",J1672,0)</f>
        <v>0</v>
      </c>
      <c r="BI1672" s="220">
        <f>IF(N1672="nulová",J1672,0)</f>
        <v>0</v>
      </c>
      <c r="BJ1672" s="25" t="s">
        <v>80</v>
      </c>
      <c r="BK1672" s="220">
        <f>ROUND(I1672*H1672,2)</f>
        <v>0</v>
      </c>
      <c r="BL1672" s="25" t="s">
        <v>502</v>
      </c>
      <c r="BM1672" s="25" t="s">
        <v>10335</v>
      </c>
    </row>
    <row r="1673" spans="2:65" s="1" customFormat="1">
      <c r="B1673" s="42"/>
      <c r="C1673" s="64"/>
      <c r="D1673" s="221" t="s">
        <v>506</v>
      </c>
      <c r="E1673" s="64"/>
      <c r="F1673" s="222" t="s">
        <v>10334</v>
      </c>
      <c r="G1673" s="64"/>
      <c r="H1673" s="64"/>
      <c r="I1673" s="177"/>
      <c r="J1673" s="64"/>
      <c r="K1673" s="64"/>
      <c r="L1673" s="62"/>
      <c r="M1673" s="223"/>
      <c r="N1673" s="43"/>
      <c r="O1673" s="43"/>
      <c r="P1673" s="43"/>
      <c r="Q1673" s="43"/>
      <c r="R1673" s="43"/>
      <c r="S1673" s="43"/>
      <c r="T1673" s="79"/>
      <c r="AT1673" s="25" t="s">
        <v>506</v>
      </c>
      <c r="AU1673" s="25" t="s">
        <v>82</v>
      </c>
    </row>
    <row r="1674" spans="2:65" s="1" customFormat="1" ht="24">
      <c r="B1674" s="42"/>
      <c r="C1674" s="64"/>
      <c r="D1674" s="227" t="s">
        <v>2254</v>
      </c>
      <c r="E1674" s="64"/>
      <c r="F1674" s="273" t="s">
        <v>9772</v>
      </c>
      <c r="G1674" s="64"/>
      <c r="H1674" s="64"/>
      <c r="I1674" s="177"/>
      <c r="J1674" s="64"/>
      <c r="K1674" s="64"/>
      <c r="L1674" s="62"/>
      <c r="M1674" s="223"/>
      <c r="N1674" s="43"/>
      <c r="O1674" s="43"/>
      <c r="P1674" s="43"/>
      <c r="Q1674" s="43"/>
      <c r="R1674" s="43"/>
      <c r="S1674" s="43"/>
      <c r="T1674" s="79"/>
      <c r="AT1674" s="25" t="s">
        <v>2254</v>
      </c>
      <c r="AU1674" s="25" t="s">
        <v>82</v>
      </c>
    </row>
    <row r="1675" spans="2:65" s="1" customFormat="1" ht="16.5" customHeight="1">
      <c r="B1675" s="42"/>
      <c r="C1675" s="209" t="s">
        <v>5057</v>
      </c>
      <c r="D1675" s="209" t="s">
        <v>498</v>
      </c>
      <c r="E1675" s="210" t="s">
        <v>10270</v>
      </c>
      <c r="F1675" s="211" t="s">
        <v>10265</v>
      </c>
      <c r="G1675" s="212" t="s">
        <v>2537</v>
      </c>
      <c r="H1675" s="213">
        <v>4</v>
      </c>
      <c r="I1675" s="214"/>
      <c r="J1675" s="215">
        <f>ROUND(I1675*H1675,2)</f>
        <v>0</v>
      </c>
      <c r="K1675" s="211" t="s">
        <v>23</v>
      </c>
      <c r="L1675" s="62"/>
      <c r="M1675" s="216" t="s">
        <v>23</v>
      </c>
      <c r="N1675" s="217" t="s">
        <v>44</v>
      </c>
      <c r="O1675" s="43"/>
      <c r="P1675" s="218">
        <f>O1675*H1675</f>
        <v>0</v>
      </c>
      <c r="Q1675" s="218">
        <v>13.7</v>
      </c>
      <c r="R1675" s="218">
        <f>Q1675*H1675</f>
        <v>54.8</v>
      </c>
      <c r="S1675" s="218">
        <v>0</v>
      </c>
      <c r="T1675" s="219">
        <f>S1675*H1675</f>
        <v>0</v>
      </c>
      <c r="AR1675" s="25" t="s">
        <v>502</v>
      </c>
      <c r="AT1675" s="25" t="s">
        <v>498</v>
      </c>
      <c r="AU1675" s="25" t="s">
        <v>82</v>
      </c>
      <c r="AY1675" s="25" t="s">
        <v>492</v>
      </c>
      <c r="BE1675" s="220">
        <f>IF(N1675="základní",J1675,0)</f>
        <v>0</v>
      </c>
      <c r="BF1675" s="220">
        <f>IF(N1675="snížená",J1675,0)</f>
        <v>0</v>
      </c>
      <c r="BG1675" s="220">
        <f>IF(N1675="zákl. přenesená",J1675,0)</f>
        <v>0</v>
      </c>
      <c r="BH1675" s="220">
        <f>IF(N1675="sníž. přenesená",J1675,0)</f>
        <v>0</v>
      </c>
      <c r="BI1675" s="220">
        <f>IF(N1675="nulová",J1675,0)</f>
        <v>0</v>
      </c>
      <c r="BJ1675" s="25" t="s">
        <v>80</v>
      </c>
      <c r="BK1675" s="220">
        <f>ROUND(I1675*H1675,2)</f>
        <v>0</v>
      </c>
      <c r="BL1675" s="25" t="s">
        <v>502</v>
      </c>
      <c r="BM1675" s="25" t="s">
        <v>10336</v>
      </c>
    </row>
    <row r="1676" spans="2:65" s="1" customFormat="1">
      <c r="B1676" s="42"/>
      <c r="C1676" s="64"/>
      <c r="D1676" s="221" t="s">
        <v>506</v>
      </c>
      <c r="E1676" s="64"/>
      <c r="F1676" s="222" t="s">
        <v>10267</v>
      </c>
      <c r="G1676" s="64"/>
      <c r="H1676" s="64"/>
      <c r="I1676" s="177"/>
      <c r="J1676" s="64"/>
      <c r="K1676" s="64"/>
      <c r="L1676" s="62"/>
      <c r="M1676" s="223"/>
      <c r="N1676" s="43"/>
      <c r="O1676" s="43"/>
      <c r="P1676" s="43"/>
      <c r="Q1676" s="43"/>
      <c r="R1676" s="43"/>
      <c r="S1676" s="43"/>
      <c r="T1676" s="79"/>
      <c r="AT1676" s="25" t="s">
        <v>506</v>
      </c>
      <c r="AU1676" s="25" t="s">
        <v>82</v>
      </c>
    </row>
    <row r="1677" spans="2:65" s="1" customFormat="1" ht="24">
      <c r="B1677" s="42"/>
      <c r="C1677" s="64"/>
      <c r="D1677" s="227" t="s">
        <v>2254</v>
      </c>
      <c r="E1677" s="64"/>
      <c r="F1677" s="273" t="s">
        <v>10116</v>
      </c>
      <c r="G1677" s="64"/>
      <c r="H1677" s="64"/>
      <c r="I1677" s="177"/>
      <c r="J1677" s="64"/>
      <c r="K1677" s="64"/>
      <c r="L1677" s="62"/>
      <c r="M1677" s="223"/>
      <c r="N1677" s="43"/>
      <c r="O1677" s="43"/>
      <c r="P1677" s="43"/>
      <c r="Q1677" s="43"/>
      <c r="R1677" s="43"/>
      <c r="S1677" s="43"/>
      <c r="T1677" s="79"/>
      <c r="AT1677" s="25" t="s">
        <v>2254</v>
      </c>
      <c r="AU1677" s="25" t="s">
        <v>82</v>
      </c>
    </row>
    <row r="1678" spans="2:65" s="1" customFormat="1" ht="16.5" customHeight="1">
      <c r="B1678" s="42"/>
      <c r="C1678" s="209" t="s">
        <v>5061</v>
      </c>
      <c r="D1678" s="209" t="s">
        <v>498</v>
      </c>
      <c r="E1678" s="210" t="s">
        <v>10272</v>
      </c>
      <c r="F1678" s="211" t="s">
        <v>10265</v>
      </c>
      <c r="G1678" s="212" t="s">
        <v>2537</v>
      </c>
      <c r="H1678" s="213">
        <v>1</v>
      </c>
      <c r="I1678" s="214"/>
      <c r="J1678" s="215">
        <f>ROUND(I1678*H1678,2)</f>
        <v>0</v>
      </c>
      <c r="K1678" s="211" t="s">
        <v>23</v>
      </c>
      <c r="L1678" s="62"/>
      <c r="M1678" s="216" t="s">
        <v>23</v>
      </c>
      <c r="N1678" s="217" t="s">
        <v>44</v>
      </c>
      <c r="O1678" s="43"/>
      <c r="P1678" s="218">
        <f>O1678*H1678</f>
        <v>0</v>
      </c>
      <c r="Q1678" s="218">
        <v>13.7</v>
      </c>
      <c r="R1678" s="218">
        <f>Q1678*H1678</f>
        <v>13.7</v>
      </c>
      <c r="S1678" s="218">
        <v>0</v>
      </c>
      <c r="T1678" s="219">
        <f>S1678*H1678</f>
        <v>0</v>
      </c>
      <c r="AR1678" s="25" t="s">
        <v>502</v>
      </c>
      <c r="AT1678" s="25" t="s">
        <v>498</v>
      </c>
      <c r="AU1678" s="25" t="s">
        <v>82</v>
      </c>
      <c r="AY1678" s="25" t="s">
        <v>492</v>
      </c>
      <c r="BE1678" s="220">
        <f>IF(N1678="základní",J1678,0)</f>
        <v>0</v>
      </c>
      <c r="BF1678" s="220">
        <f>IF(N1678="snížená",J1678,0)</f>
        <v>0</v>
      </c>
      <c r="BG1678" s="220">
        <f>IF(N1678="zákl. přenesená",J1678,0)</f>
        <v>0</v>
      </c>
      <c r="BH1678" s="220">
        <f>IF(N1678="sníž. přenesená",J1678,0)</f>
        <v>0</v>
      </c>
      <c r="BI1678" s="220">
        <f>IF(N1678="nulová",J1678,0)</f>
        <v>0</v>
      </c>
      <c r="BJ1678" s="25" t="s">
        <v>80</v>
      </c>
      <c r="BK1678" s="220">
        <f>ROUND(I1678*H1678,2)</f>
        <v>0</v>
      </c>
      <c r="BL1678" s="25" t="s">
        <v>502</v>
      </c>
      <c r="BM1678" s="25" t="s">
        <v>10337</v>
      </c>
    </row>
    <row r="1679" spans="2:65" s="1" customFormat="1">
      <c r="B1679" s="42"/>
      <c r="C1679" s="64"/>
      <c r="D1679" s="221" t="s">
        <v>506</v>
      </c>
      <c r="E1679" s="64"/>
      <c r="F1679" s="222" t="s">
        <v>10267</v>
      </c>
      <c r="G1679" s="64"/>
      <c r="H1679" s="64"/>
      <c r="I1679" s="177"/>
      <c r="J1679" s="64"/>
      <c r="K1679" s="64"/>
      <c r="L1679" s="62"/>
      <c r="M1679" s="223"/>
      <c r="N1679" s="43"/>
      <c r="O1679" s="43"/>
      <c r="P1679" s="43"/>
      <c r="Q1679" s="43"/>
      <c r="R1679" s="43"/>
      <c r="S1679" s="43"/>
      <c r="T1679" s="79"/>
      <c r="AT1679" s="25" t="s">
        <v>506</v>
      </c>
      <c r="AU1679" s="25" t="s">
        <v>82</v>
      </c>
    </row>
    <row r="1680" spans="2:65" s="1" customFormat="1" ht="24">
      <c r="B1680" s="42"/>
      <c r="C1680" s="64"/>
      <c r="D1680" s="227" t="s">
        <v>2254</v>
      </c>
      <c r="E1680" s="64"/>
      <c r="F1680" s="273" t="s">
        <v>10116</v>
      </c>
      <c r="G1680" s="64"/>
      <c r="H1680" s="64"/>
      <c r="I1680" s="177"/>
      <c r="J1680" s="64"/>
      <c r="K1680" s="64"/>
      <c r="L1680" s="62"/>
      <c r="M1680" s="223"/>
      <c r="N1680" s="43"/>
      <c r="O1680" s="43"/>
      <c r="P1680" s="43"/>
      <c r="Q1680" s="43"/>
      <c r="R1680" s="43"/>
      <c r="S1680" s="43"/>
      <c r="T1680" s="79"/>
      <c r="AT1680" s="25" t="s">
        <v>2254</v>
      </c>
      <c r="AU1680" s="25" t="s">
        <v>82</v>
      </c>
    </row>
    <row r="1681" spans="2:65" s="1" customFormat="1" ht="16.5" customHeight="1">
      <c r="B1681" s="42"/>
      <c r="C1681" s="209" t="s">
        <v>5065</v>
      </c>
      <c r="D1681" s="209" t="s">
        <v>498</v>
      </c>
      <c r="E1681" s="210" t="s">
        <v>10338</v>
      </c>
      <c r="F1681" s="211" t="s">
        <v>10265</v>
      </c>
      <c r="G1681" s="212" t="s">
        <v>2537</v>
      </c>
      <c r="H1681" s="213">
        <v>1</v>
      </c>
      <c r="I1681" s="214"/>
      <c r="J1681" s="215">
        <f>ROUND(I1681*H1681,2)</f>
        <v>0</v>
      </c>
      <c r="K1681" s="211" t="s">
        <v>23</v>
      </c>
      <c r="L1681" s="62"/>
      <c r="M1681" s="216" t="s">
        <v>23</v>
      </c>
      <c r="N1681" s="217" t="s">
        <v>44</v>
      </c>
      <c r="O1681" s="43"/>
      <c r="P1681" s="218">
        <f>O1681*H1681</f>
        <v>0</v>
      </c>
      <c r="Q1681" s="218">
        <v>15</v>
      </c>
      <c r="R1681" s="218">
        <f>Q1681*H1681</f>
        <v>15</v>
      </c>
      <c r="S1681" s="218">
        <v>0</v>
      </c>
      <c r="T1681" s="219">
        <f>S1681*H1681</f>
        <v>0</v>
      </c>
      <c r="AR1681" s="25" t="s">
        <v>502</v>
      </c>
      <c r="AT1681" s="25" t="s">
        <v>498</v>
      </c>
      <c r="AU1681" s="25" t="s">
        <v>82</v>
      </c>
      <c r="AY1681" s="25" t="s">
        <v>492</v>
      </c>
      <c r="BE1681" s="220">
        <f>IF(N1681="základní",J1681,0)</f>
        <v>0</v>
      </c>
      <c r="BF1681" s="220">
        <f>IF(N1681="snížená",J1681,0)</f>
        <v>0</v>
      </c>
      <c r="BG1681" s="220">
        <f>IF(N1681="zákl. přenesená",J1681,0)</f>
        <v>0</v>
      </c>
      <c r="BH1681" s="220">
        <f>IF(N1681="sníž. přenesená",J1681,0)</f>
        <v>0</v>
      </c>
      <c r="BI1681" s="220">
        <f>IF(N1681="nulová",J1681,0)</f>
        <v>0</v>
      </c>
      <c r="BJ1681" s="25" t="s">
        <v>80</v>
      </c>
      <c r="BK1681" s="220">
        <f>ROUND(I1681*H1681,2)</f>
        <v>0</v>
      </c>
      <c r="BL1681" s="25" t="s">
        <v>502</v>
      </c>
      <c r="BM1681" s="25" t="s">
        <v>10339</v>
      </c>
    </row>
    <row r="1682" spans="2:65" s="1" customFormat="1">
      <c r="B1682" s="42"/>
      <c r="C1682" s="64"/>
      <c r="D1682" s="221" t="s">
        <v>506</v>
      </c>
      <c r="E1682" s="64"/>
      <c r="F1682" s="222" t="s">
        <v>10267</v>
      </c>
      <c r="G1682" s="64"/>
      <c r="H1682" s="64"/>
      <c r="I1682" s="177"/>
      <c r="J1682" s="64"/>
      <c r="K1682" s="64"/>
      <c r="L1682" s="62"/>
      <c r="M1682" s="223"/>
      <c r="N1682" s="43"/>
      <c r="O1682" s="43"/>
      <c r="P1682" s="43"/>
      <c r="Q1682" s="43"/>
      <c r="R1682" s="43"/>
      <c r="S1682" s="43"/>
      <c r="T1682" s="79"/>
      <c r="AT1682" s="25" t="s">
        <v>506</v>
      </c>
      <c r="AU1682" s="25" t="s">
        <v>82</v>
      </c>
    </row>
    <row r="1683" spans="2:65" s="1" customFormat="1" ht="24">
      <c r="B1683" s="42"/>
      <c r="C1683" s="64"/>
      <c r="D1683" s="227" t="s">
        <v>2254</v>
      </c>
      <c r="E1683" s="64"/>
      <c r="F1683" s="273" t="s">
        <v>10116</v>
      </c>
      <c r="G1683" s="64"/>
      <c r="H1683" s="64"/>
      <c r="I1683" s="177"/>
      <c r="J1683" s="64"/>
      <c r="K1683" s="64"/>
      <c r="L1683" s="62"/>
      <c r="M1683" s="223"/>
      <c r="N1683" s="43"/>
      <c r="O1683" s="43"/>
      <c r="P1683" s="43"/>
      <c r="Q1683" s="43"/>
      <c r="R1683" s="43"/>
      <c r="S1683" s="43"/>
      <c r="T1683" s="79"/>
      <c r="AT1683" s="25" t="s">
        <v>2254</v>
      </c>
      <c r="AU1683" s="25" t="s">
        <v>82</v>
      </c>
    </row>
    <row r="1684" spans="2:65" s="1" customFormat="1" ht="16.5" customHeight="1">
      <c r="B1684" s="42"/>
      <c r="C1684" s="209" t="s">
        <v>5072</v>
      </c>
      <c r="D1684" s="209" t="s">
        <v>498</v>
      </c>
      <c r="E1684" s="210" t="s">
        <v>10274</v>
      </c>
      <c r="F1684" s="211" t="s">
        <v>10275</v>
      </c>
      <c r="G1684" s="212" t="s">
        <v>2537</v>
      </c>
      <c r="H1684" s="213">
        <v>6</v>
      </c>
      <c r="I1684" s="214"/>
      <c r="J1684" s="215">
        <f>ROUND(I1684*H1684,2)</f>
        <v>0</v>
      </c>
      <c r="K1684" s="211" t="s">
        <v>23</v>
      </c>
      <c r="L1684" s="62"/>
      <c r="M1684" s="216" t="s">
        <v>23</v>
      </c>
      <c r="N1684" s="217" t="s">
        <v>44</v>
      </c>
      <c r="O1684" s="43"/>
      <c r="P1684" s="218">
        <f>O1684*H1684</f>
        <v>0</v>
      </c>
      <c r="Q1684" s="218">
        <v>3</v>
      </c>
      <c r="R1684" s="218">
        <f>Q1684*H1684</f>
        <v>18</v>
      </c>
      <c r="S1684" s="218">
        <v>0</v>
      </c>
      <c r="T1684" s="219">
        <f>S1684*H1684</f>
        <v>0</v>
      </c>
      <c r="AR1684" s="25" t="s">
        <v>502</v>
      </c>
      <c r="AT1684" s="25" t="s">
        <v>498</v>
      </c>
      <c r="AU1684" s="25" t="s">
        <v>82</v>
      </c>
      <c r="AY1684" s="25" t="s">
        <v>492</v>
      </c>
      <c r="BE1684" s="220">
        <f>IF(N1684="základní",J1684,0)</f>
        <v>0</v>
      </c>
      <c r="BF1684" s="220">
        <f>IF(N1684="snížená",J1684,0)</f>
        <v>0</v>
      </c>
      <c r="BG1684" s="220">
        <f>IF(N1684="zákl. přenesená",J1684,0)</f>
        <v>0</v>
      </c>
      <c r="BH1684" s="220">
        <f>IF(N1684="sníž. přenesená",J1684,0)</f>
        <v>0</v>
      </c>
      <c r="BI1684" s="220">
        <f>IF(N1684="nulová",J1684,0)</f>
        <v>0</v>
      </c>
      <c r="BJ1684" s="25" t="s">
        <v>80</v>
      </c>
      <c r="BK1684" s="220">
        <f>ROUND(I1684*H1684,2)</f>
        <v>0</v>
      </c>
      <c r="BL1684" s="25" t="s">
        <v>502</v>
      </c>
      <c r="BM1684" s="25" t="s">
        <v>10340</v>
      </c>
    </row>
    <row r="1685" spans="2:65" s="1" customFormat="1">
      <c r="B1685" s="42"/>
      <c r="C1685" s="64"/>
      <c r="D1685" s="227" t="s">
        <v>506</v>
      </c>
      <c r="E1685" s="64"/>
      <c r="F1685" s="274" t="s">
        <v>10275</v>
      </c>
      <c r="G1685" s="64"/>
      <c r="H1685" s="64"/>
      <c r="I1685" s="177"/>
      <c r="J1685" s="64"/>
      <c r="K1685" s="64"/>
      <c r="L1685" s="62"/>
      <c r="M1685" s="223"/>
      <c r="N1685" s="43"/>
      <c r="O1685" s="43"/>
      <c r="P1685" s="43"/>
      <c r="Q1685" s="43"/>
      <c r="R1685" s="43"/>
      <c r="S1685" s="43"/>
      <c r="T1685" s="79"/>
      <c r="AT1685" s="25" t="s">
        <v>506</v>
      </c>
      <c r="AU1685" s="25" t="s">
        <v>82</v>
      </c>
    </row>
    <row r="1686" spans="2:65" s="1" customFormat="1" ht="16.5" customHeight="1">
      <c r="B1686" s="42"/>
      <c r="C1686" s="209" t="s">
        <v>5076</v>
      </c>
      <c r="D1686" s="209" t="s">
        <v>498</v>
      </c>
      <c r="E1686" s="210" t="s">
        <v>10283</v>
      </c>
      <c r="F1686" s="211" t="s">
        <v>10284</v>
      </c>
      <c r="G1686" s="212" t="s">
        <v>2537</v>
      </c>
      <c r="H1686" s="213">
        <v>7</v>
      </c>
      <c r="I1686" s="214"/>
      <c r="J1686" s="215">
        <f>ROUND(I1686*H1686,2)</f>
        <v>0</v>
      </c>
      <c r="K1686" s="211" t="s">
        <v>23</v>
      </c>
      <c r="L1686" s="62"/>
      <c r="M1686" s="216" t="s">
        <v>23</v>
      </c>
      <c r="N1686" s="217" t="s">
        <v>44</v>
      </c>
      <c r="O1686" s="43"/>
      <c r="P1686" s="218">
        <f>O1686*H1686</f>
        <v>0</v>
      </c>
      <c r="Q1686" s="218">
        <v>0</v>
      </c>
      <c r="R1686" s="218">
        <f>Q1686*H1686</f>
        <v>0</v>
      </c>
      <c r="S1686" s="218">
        <v>0</v>
      </c>
      <c r="T1686" s="219">
        <f>S1686*H1686</f>
        <v>0</v>
      </c>
      <c r="AR1686" s="25" t="s">
        <v>502</v>
      </c>
      <c r="AT1686" s="25" t="s">
        <v>498</v>
      </c>
      <c r="AU1686" s="25" t="s">
        <v>82</v>
      </c>
      <c r="AY1686" s="25" t="s">
        <v>492</v>
      </c>
      <c r="BE1686" s="220">
        <f>IF(N1686="základní",J1686,0)</f>
        <v>0</v>
      </c>
      <c r="BF1686" s="220">
        <f>IF(N1686="snížená",J1686,0)</f>
        <v>0</v>
      </c>
      <c r="BG1686" s="220">
        <f>IF(N1686="zákl. přenesená",J1686,0)</f>
        <v>0</v>
      </c>
      <c r="BH1686" s="220">
        <f>IF(N1686="sníž. přenesená",J1686,0)</f>
        <v>0</v>
      </c>
      <c r="BI1686" s="220">
        <f>IF(N1686="nulová",J1686,0)</f>
        <v>0</v>
      </c>
      <c r="BJ1686" s="25" t="s">
        <v>80</v>
      </c>
      <c r="BK1686" s="220">
        <f>ROUND(I1686*H1686,2)</f>
        <v>0</v>
      </c>
      <c r="BL1686" s="25" t="s">
        <v>502</v>
      </c>
      <c r="BM1686" s="25" t="s">
        <v>10341</v>
      </c>
    </row>
    <row r="1687" spans="2:65" s="1" customFormat="1">
      <c r="B1687" s="42"/>
      <c r="C1687" s="64"/>
      <c r="D1687" s="227" t="s">
        <v>506</v>
      </c>
      <c r="E1687" s="64"/>
      <c r="F1687" s="274" t="s">
        <v>10284</v>
      </c>
      <c r="G1687" s="64"/>
      <c r="H1687" s="64"/>
      <c r="I1687" s="177"/>
      <c r="J1687" s="64"/>
      <c r="K1687" s="64"/>
      <c r="L1687" s="62"/>
      <c r="M1687" s="223"/>
      <c r="N1687" s="43"/>
      <c r="O1687" s="43"/>
      <c r="P1687" s="43"/>
      <c r="Q1687" s="43"/>
      <c r="R1687" s="43"/>
      <c r="S1687" s="43"/>
      <c r="T1687" s="79"/>
      <c r="AT1687" s="25" t="s">
        <v>506</v>
      </c>
      <c r="AU1687" s="25" t="s">
        <v>82</v>
      </c>
    </row>
    <row r="1688" spans="2:65" s="1" customFormat="1" ht="16.5" customHeight="1">
      <c r="B1688" s="42"/>
      <c r="C1688" s="209" t="s">
        <v>5080</v>
      </c>
      <c r="D1688" s="209" t="s">
        <v>498</v>
      </c>
      <c r="E1688" s="210" t="s">
        <v>10286</v>
      </c>
      <c r="F1688" s="211" t="s">
        <v>10287</v>
      </c>
      <c r="G1688" s="212" t="s">
        <v>2537</v>
      </c>
      <c r="H1688" s="213">
        <v>6</v>
      </c>
      <c r="I1688" s="214"/>
      <c r="J1688" s="215">
        <f>ROUND(I1688*H1688,2)</f>
        <v>0</v>
      </c>
      <c r="K1688" s="211" t="s">
        <v>23</v>
      </c>
      <c r="L1688" s="62"/>
      <c r="M1688" s="216" t="s">
        <v>23</v>
      </c>
      <c r="N1688" s="217" t="s">
        <v>44</v>
      </c>
      <c r="O1688" s="43"/>
      <c r="P1688" s="218">
        <f>O1688*H1688</f>
        <v>0</v>
      </c>
      <c r="Q1688" s="218">
        <v>0</v>
      </c>
      <c r="R1688" s="218">
        <f>Q1688*H1688</f>
        <v>0</v>
      </c>
      <c r="S1688" s="218">
        <v>0</v>
      </c>
      <c r="T1688" s="219">
        <f>S1688*H1688</f>
        <v>0</v>
      </c>
      <c r="AR1688" s="25" t="s">
        <v>502</v>
      </c>
      <c r="AT1688" s="25" t="s">
        <v>498</v>
      </c>
      <c r="AU1688" s="25" t="s">
        <v>82</v>
      </c>
      <c r="AY1688" s="25" t="s">
        <v>492</v>
      </c>
      <c r="BE1688" s="220">
        <f>IF(N1688="základní",J1688,0)</f>
        <v>0</v>
      </c>
      <c r="BF1688" s="220">
        <f>IF(N1688="snížená",J1688,0)</f>
        <v>0</v>
      </c>
      <c r="BG1688" s="220">
        <f>IF(N1688="zákl. přenesená",J1688,0)</f>
        <v>0</v>
      </c>
      <c r="BH1688" s="220">
        <f>IF(N1688="sníž. přenesená",J1688,0)</f>
        <v>0</v>
      </c>
      <c r="BI1688" s="220">
        <f>IF(N1688="nulová",J1688,0)</f>
        <v>0</v>
      </c>
      <c r="BJ1688" s="25" t="s">
        <v>80</v>
      </c>
      <c r="BK1688" s="220">
        <f>ROUND(I1688*H1688,2)</f>
        <v>0</v>
      </c>
      <c r="BL1688" s="25" t="s">
        <v>502</v>
      </c>
      <c r="BM1688" s="25" t="s">
        <v>10342</v>
      </c>
    </row>
    <row r="1689" spans="2:65" s="1" customFormat="1">
      <c r="B1689" s="42"/>
      <c r="C1689" s="64"/>
      <c r="D1689" s="227" t="s">
        <v>506</v>
      </c>
      <c r="E1689" s="64"/>
      <c r="F1689" s="274" t="s">
        <v>10287</v>
      </c>
      <c r="G1689" s="64"/>
      <c r="H1689" s="64"/>
      <c r="I1689" s="177"/>
      <c r="J1689" s="64"/>
      <c r="K1689" s="64"/>
      <c r="L1689" s="62"/>
      <c r="M1689" s="223"/>
      <c r="N1689" s="43"/>
      <c r="O1689" s="43"/>
      <c r="P1689" s="43"/>
      <c r="Q1689" s="43"/>
      <c r="R1689" s="43"/>
      <c r="S1689" s="43"/>
      <c r="T1689" s="79"/>
      <c r="AT1689" s="25" t="s">
        <v>506</v>
      </c>
      <c r="AU1689" s="25" t="s">
        <v>82</v>
      </c>
    </row>
    <row r="1690" spans="2:65" s="1" customFormat="1" ht="16.5" customHeight="1">
      <c r="B1690" s="42"/>
      <c r="C1690" s="209" t="s">
        <v>5084</v>
      </c>
      <c r="D1690" s="209" t="s">
        <v>498</v>
      </c>
      <c r="E1690" s="210" t="s">
        <v>10117</v>
      </c>
      <c r="F1690" s="211" t="s">
        <v>10118</v>
      </c>
      <c r="G1690" s="212" t="s">
        <v>9577</v>
      </c>
      <c r="H1690" s="213">
        <v>95</v>
      </c>
      <c r="I1690" s="214"/>
      <c r="J1690" s="215">
        <f>ROUND(I1690*H1690,2)</f>
        <v>0</v>
      </c>
      <c r="K1690" s="211" t="s">
        <v>23</v>
      </c>
      <c r="L1690" s="62"/>
      <c r="M1690" s="216" t="s">
        <v>23</v>
      </c>
      <c r="N1690" s="217" t="s">
        <v>44</v>
      </c>
      <c r="O1690" s="43"/>
      <c r="P1690" s="218">
        <f>O1690*H1690</f>
        <v>0</v>
      </c>
      <c r="Q1690" s="218">
        <v>1</v>
      </c>
      <c r="R1690" s="218">
        <f>Q1690*H1690</f>
        <v>95</v>
      </c>
      <c r="S1690" s="218">
        <v>0</v>
      </c>
      <c r="T1690" s="219">
        <f>S1690*H1690</f>
        <v>0</v>
      </c>
      <c r="AR1690" s="25" t="s">
        <v>502</v>
      </c>
      <c r="AT1690" s="25" t="s">
        <v>498</v>
      </c>
      <c r="AU1690" s="25" t="s">
        <v>82</v>
      </c>
      <c r="AY1690" s="25" t="s">
        <v>492</v>
      </c>
      <c r="BE1690" s="220">
        <f>IF(N1690="základní",J1690,0)</f>
        <v>0</v>
      </c>
      <c r="BF1690" s="220">
        <f>IF(N1690="snížená",J1690,0)</f>
        <v>0</v>
      </c>
      <c r="BG1690" s="220">
        <f>IF(N1690="zákl. přenesená",J1690,0)</f>
        <v>0</v>
      </c>
      <c r="BH1690" s="220">
        <f>IF(N1690="sníž. přenesená",J1690,0)</f>
        <v>0</v>
      </c>
      <c r="BI1690" s="220">
        <f>IF(N1690="nulová",J1690,0)</f>
        <v>0</v>
      </c>
      <c r="BJ1690" s="25" t="s">
        <v>80</v>
      </c>
      <c r="BK1690" s="220">
        <f>ROUND(I1690*H1690,2)</f>
        <v>0</v>
      </c>
      <c r="BL1690" s="25" t="s">
        <v>502</v>
      </c>
      <c r="BM1690" s="25" t="s">
        <v>10343</v>
      </c>
    </row>
    <row r="1691" spans="2:65" s="1" customFormat="1">
      <c r="B1691" s="42"/>
      <c r="C1691" s="64"/>
      <c r="D1691" s="221" t="s">
        <v>506</v>
      </c>
      <c r="E1691" s="64"/>
      <c r="F1691" s="222" t="s">
        <v>10118</v>
      </c>
      <c r="G1691" s="64"/>
      <c r="H1691" s="64"/>
      <c r="I1691" s="177"/>
      <c r="J1691" s="64"/>
      <c r="K1691" s="64"/>
      <c r="L1691" s="62"/>
      <c r="M1691" s="223"/>
      <c r="N1691" s="43"/>
      <c r="O1691" s="43"/>
      <c r="P1691" s="43"/>
      <c r="Q1691" s="43"/>
      <c r="R1691" s="43"/>
      <c r="S1691" s="43"/>
      <c r="T1691" s="79"/>
      <c r="AT1691" s="25" t="s">
        <v>506</v>
      </c>
      <c r="AU1691" s="25" t="s">
        <v>82</v>
      </c>
    </row>
    <row r="1692" spans="2:65" s="11" customFormat="1" ht="37.35" customHeight="1">
      <c r="B1692" s="192"/>
      <c r="C1692" s="193"/>
      <c r="D1692" s="194" t="s">
        <v>72</v>
      </c>
      <c r="E1692" s="195" t="s">
        <v>4910</v>
      </c>
      <c r="F1692" s="195" t="s">
        <v>10344</v>
      </c>
      <c r="G1692" s="193"/>
      <c r="H1692" s="193"/>
      <c r="I1692" s="196"/>
      <c r="J1692" s="197">
        <f>BK1692</f>
        <v>0</v>
      </c>
      <c r="K1692" s="193"/>
      <c r="L1692" s="198"/>
      <c r="M1692" s="199"/>
      <c r="N1692" s="200"/>
      <c r="O1692" s="200"/>
      <c r="P1692" s="201">
        <f>P1693</f>
        <v>0</v>
      </c>
      <c r="Q1692" s="200"/>
      <c r="R1692" s="201">
        <f>R1693</f>
        <v>273.5</v>
      </c>
      <c r="S1692" s="200"/>
      <c r="T1692" s="202">
        <f>T1693</f>
        <v>0</v>
      </c>
      <c r="AR1692" s="203" t="s">
        <v>80</v>
      </c>
      <c r="AT1692" s="204" t="s">
        <v>72</v>
      </c>
      <c r="AU1692" s="204" t="s">
        <v>73</v>
      </c>
      <c r="AY1692" s="203" t="s">
        <v>492</v>
      </c>
      <c r="BK1692" s="205">
        <f>BK1693</f>
        <v>0</v>
      </c>
    </row>
    <row r="1693" spans="2:65" s="11" customFormat="1" ht="19.95" customHeight="1">
      <c r="B1693" s="192"/>
      <c r="C1693" s="193"/>
      <c r="D1693" s="206" t="s">
        <v>72</v>
      </c>
      <c r="E1693" s="207" t="s">
        <v>4973</v>
      </c>
      <c r="F1693" s="207" t="s">
        <v>10259</v>
      </c>
      <c r="G1693" s="193"/>
      <c r="H1693" s="193"/>
      <c r="I1693" s="196"/>
      <c r="J1693" s="208">
        <f>BK1693</f>
        <v>0</v>
      </c>
      <c r="K1693" s="193"/>
      <c r="L1693" s="198"/>
      <c r="M1693" s="199"/>
      <c r="N1693" s="200"/>
      <c r="O1693" s="200"/>
      <c r="P1693" s="201">
        <f>SUM(P1694:P1707)</f>
        <v>0</v>
      </c>
      <c r="Q1693" s="200"/>
      <c r="R1693" s="201">
        <f>SUM(R1694:R1707)</f>
        <v>273.5</v>
      </c>
      <c r="S1693" s="200"/>
      <c r="T1693" s="202">
        <f>SUM(T1694:T1707)</f>
        <v>0</v>
      </c>
      <c r="AR1693" s="203" t="s">
        <v>80</v>
      </c>
      <c r="AT1693" s="204" t="s">
        <v>72</v>
      </c>
      <c r="AU1693" s="204" t="s">
        <v>80</v>
      </c>
      <c r="AY1693" s="203" t="s">
        <v>492</v>
      </c>
      <c r="BK1693" s="205">
        <f>SUM(BK1694:BK1707)</f>
        <v>0</v>
      </c>
    </row>
    <row r="1694" spans="2:65" s="1" customFormat="1" ht="16.5" customHeight="1">
      <c r="B1694" s="42"/>
      <c r="C1694" s="209" t="s">
        <v>5088</v>
      </c>
      <c r="D1694" s="209" t="s">
        <v>498</v>
      </c>
      <c r="E1694" s="210" t="s">
        <v>10330</v>
      </c>
      <c r="F1694" s="211" t="s">
        <v>10261</v>
      </c>
      <c r="G1694" s="212" t="s">
        <v>2537</v>
      </c>
      <c r="H1694" s="213">
        <v>1</v>
      </c>
      <c r="I1694" s="214"/>
      <c r="J1694" s="215">
        <f>ROUND(I1694*H1694,2)</f>
        <v>0</v>
      </c>
      <c r="K1694" s="211" t="s">
        <v>23</v>
      </c>
      <c r="L1694" s="62"/>
      <c r="M1694" s="216" t="s">
        <v>23</v>
      </c>
      <c r="N1694" s="217" t="s">
        <v>44</v>
      </c>
      <c r="O1694" s="43"/>
      <c r="P1694" s="218">
        <f>O1694*H1694</f>
        <v>0</v>
      </c>
      <c r="Q1694" s="218">
        <v>115</v>
      </c>
      <c r="R1694" s="218">
        <f>Q1694*H1694</f>
        <v>115</v>
      </c>
      <c r="S1694" s="218">
        <v>0</v>
      </c>
      <c r="T1694" s="219">
        <f>S1694*H1694</f>
        <v>0</v>
      </c>
      <c r="AR1694" s="25" t="s">
        <v>502</v>
      </c>
      <c r="AT1694" s="25" t="s">
        <v>498</v>
      </c>
      <c r="AU1694" s="25" t="s">
        <v>82</v>
      </c>
      <c r="AY1694" s="25" t="s">
        <v>492</v>
      </c>
      <c r="BE1694" s="220">
        <f>IF(N1694="základní",J1694,0)</f>
        <v>0</v>
      </c>
      <c r="BF1694" s="220">
        <f>IF(N1694="snížená",J1694,0)</f>
        <v>0</v>
      </c>
      <c r="BG1694" s="220">
        <f>IF(N1694="zákl. přenesená",J1694,0)</f>
        <v>0</v>
      </c>
      <c r="BH1694" s="220">
        <f>IF(N1694="sníž. přenesená",J1694,0)</f>
        <v>0</v>
      </c>
      <c r="BI1694" s="220">
        <f>IF(N1694="nulová",J1694,0)</f>
        <v>0</v>
      </c>
      <c r="BJ1694" s="25" t="s">
        <v>80</v>
      </c>
      <c r="BK1694" s="220">
        <f>ROUND(I1694*H1694,2)</f>
        <v>0</v>
      </c>
      <c r="BL1694" s="25" t="s">
        <v>502</v>
      </c>
      <c r="BM1694" s="25" t="s">
        <v>10345</v>
      </c>
    </row>
    <row r="1695" spans="2:65" s="1" customFormat="1">
      <c r="B1695" s="42"/>
      <c r="C1695" s="64"/>
      <c r="D1695" s="221" t="s">
        <v>506</v>
      </c>
      <c r="E1695" s="64"/>
      <c r="F1695" s="222" t="s">
        <v>10261</v>
      </c>
      <c r="G1695" s="64"/>
      <c r="H1695" s="64"/>
      <c r="I1695" s="177"/>
      <c r="J1695" s="64"/>
      <c r="K1695" s="64"/>
      <c r="L1695" s="62"/>
      <c r="M1695" s="223"/>
      <c r="N1695" s="43"/>
      <c r="O1695" s="43"/>
      <c r="P1695" s="43"/>
      <c r="Q1695" s="43"/>
      <c r="R1695" s="43"/>
      <c r="S1695" s="43"/>
      <c r="T1695" s="79"/>
      <c r="AT1695" s="25" t="s">
        <v>506</v>
      </c>
      <c r="AU1695" s="25" t="s">
        <v>82</v>
      </c>
    </row>
    <row r="1696" spans="2:65" s="1" customFormat="1" ht="48">
      <c r="B1696" s="42"/>
      <c r="C1696" s="64"/>
      <c r="D1696" s="227" t="s">
        <v>2254</v>
      </c>
      <c r="E1696" s="64"/>
      <c r="F1696" s="273" t="s">
        <v>10332</v>
      </c>
      <c r="G1696" s="64"/>
      <c r="H1696" s="64"/>
      <c r="I1696" s="177"/>
      <c r="J1696" s="64"/>
      <c r="K1696" s="64"/>
      <c r="L1696" s="62"/>
      <c r="M1696" s="223"/>
      <c r="N1696" s="43"/>
      <c r="O1696" s="43"/>
      <c r="P1696" s="43"/>
      <c r="Q1696" s="43"/>
      <c r="R1696" s="43"/>
      <c r="S1696" s="43"/>
      <c r="T1696" s="79"/>
      <c r="AT1696" s="25" t="s">
        <v>2254</v>
      </c>
      <c r="AU1696" s="25" t="s">
        <v>82</v>
      </c>
    </row>
    <row r="1697" spans="2:65" s="1" customFormat="1" ht="16.5" customHeight="1">
      <c r="B1697" s="42"/>
      <c r="C1697" s="209" t="s">
        <v>5092</v>
      </c>
      <c r="D1697" s="209" t="s">
        <v>498</v>
      </c>
      <c r="E1697" s="210" t="s">
        <v>10346</v>
      </c>
      <c r="F1697" s="211" t="s">
        <v>10265</v>
      </c>
      <c r="G1697" s="212" t="s">
        <v>2537</v>
      </c>
      <c r="H1697" s="213">
        <v>5</v>
      </c>
      <c r="I1697" s="214"/>
      <c r="J1697" s="215">
        <f>ROUND(I1697*H1697,2)</f>
        <v>0</v>
      </c>
      <c r="K1697" s="211" t="s">
        <v>23</v>
      </c>
      <c r="L1697" s="62"/>
      <c r="M1697" s="216" t="s">
        <v>23</v>
      </c>
      <c r="N1697" s="217" t="s">
        <v>44</v>
      </c>
      <c r="O1697" s="43"/>
      <c r="P1697" s="218">
        <f>O1697*H1697</f>
        <v>0</v>
      </c>
      <c r="Q1697" s="218">
        <v>13.7</v>
      </c>
      <c r="R1697" s="218">
        <f>Q1697*H1697</f>
        <v>68.5</v>
      </c>
      <c r="S1697" s="218">
        <v>0</v>
      </c>
      <c r="T1697" s="219">
        <f>S1697*H1697</f>
        <v>0</v>
      </c>
      <c r="AR1697" s="25" t="s">
        <v>502</v>
      </c>
      <c r="AT1697" s="25" t="s">
        <v>498</v>
      </c>
      <c r="AU1697" s="25" t="s">
        <v>82</v>
      </c>
      <c r="AY1697" s="25" t="s">
        <v>492</v>
      </c>
      <c r="BE1697" s="220">
        <f>IF(N1697="základní",J1697,0)</f>
        <v>0</v>
      </c>
      <c r="BF1697" s="220">
        <f>IF(N1697="snížená",J1697,0)</f>
        <v>0</v>
      </c>
      <c r="BG1697" s="220">
        <f>IF(N1697="zákl. přenesená",J1697,0)</f>
        <v>0</v>
      </c>
      <c r="BH1697" s="220">
        <f>IF(N1697="sníž. přenesená",J1697,0)</f>
        <v>0</v>
      </c>
      <c r="BI1697" s="220">
        <f>IF(N1697="nulová",J1697,0)</f>
        <v>0</v>
      </c>
      <c r="BJ1697" s="25" t="s">
        <v>80</v>
      </c>
      <c r="BK1697" s="220">
        <f>ROUND(I1697*H1697,2)</f>
        <v>0</v>
      </c>
      <c r="BL1697" s="25" t="s">
        <v>502</v>
      </c>
      <c r="BM1697" s="25" t="s">
        <v>10347</v>
      </c>
    </row>
    <row r="1698" spans="2:65" s="1" customFormat="1">
      <c r="B1698" s="42"/>
      <c r="C1698" s="64"/>
      <c r="D1698" s="221" t="s">
        <v>506</v>
      </c>
      <c r="E1698" s="64"/>
      <c r="F1698" s="222" t="s">
        <v>10267</v>
      </c>
      <c r="G1698" s="64"/>
      <c r="H1698" s="64"/>
      <c r="I1698" s="177"/>
      <c r="J1698" s="64"/>
      <c r="K1698" s="64"/>
      <c r="L1698" s="62"/>
      <c r="M1698" s="223"/>
      <c r="N1698" s="43"/>
      <c r="O1698" s="43"/>
      <c r="P1698" s="43"/>
      <c r="Q1698" s="43"/>
      <c r="R1698" s="43"/>
      <c r="S1698" s="43"/>
      <c r="T1698" s="79"/>
      <c r="AT1698" s="25" t="s">
        <v>506</v>
      </c>
      <c r="AU1698" s="25" t="s">
        <v>82</v>
      </c>
    </row>
    <row r="1699" spans="2:65" s="1" customFormat="1" ht="24">
      <c r="B1699" s="42"/>
      <c r="C1699" s="64"/>
      <c r="D1699" s="227" t="s">
        <v>2254</v>
      </c>
      <c r="E1699" s="64"/>
      <c r="F1699" s="273" t="s">
        <v>10116</v>
      </c>
      <c r="G1699" s="64"/>
      <c r="H1699" s="64"/>
      <c r="I1699" s="177"/>
      <c r="J1699" s="64"/>
      <c r="K1699" s="64"/>
      <c r="L1699" s="62"/>
      <c r="M1699" s="223"/>
      <c r="N1699" s="43"/>
      <c r="O1699" s="43"/>
      <c r="P1699" s="43"/>
      <c r="Q1699" s="43"/>
      <c r="R1699" s="43"/>
      <c r="S1699" s="43"/>
      <c r="T1699" s="79"/>
      <c r="AT1699" s="25" t="s">
        <v>2254</v>
      </c>
      <c r="AU1699" s="25" t="s">
        <v>82</v>
      </c>
    </row>
    <row r="1700" spans="2:65" s="1" customFormat="1" ht="16.5" customHeight="1">
      <c r="B1700" s="42"/>
      <c r="C1700" s="209" t="s">
        <v>5096</v>
      </c>
      <c r="D1700" s="209" t="s">
        <v>498</v>
      </c>
      <c r="E1700" s="210" t="s">
        <v>10274</v>
      </c>
      <c r="F1700" s="211" t="s">
        <v>10275</v>
      </c>
      <c r="G1700" s="212" t="s">
        <v>2537</v>
      </c>
      <c r="H1700" s="213">
        <v>5</v>
      </c>
      <c r="I1700" s="214"/>
      <c r="J1700" s="215">
        <f>ROUND(I1700*H1700,2)</f>
        <v>0</v>
      </c>
      <c r="K1700" s="211" t="s">
        <v>23</v>
      </c>
      <c r="L1700" s="62"/>
      <c r="M1700" s="216" t="s">
        <v>23</v>
      </c>
      <c r="N1700" s="217" t="s">
        <v>44</v>
      </c>
      <c r="O1700" s="43"/>
      <c r="P1700" s="218">
        <f>O1700*H1700</f>
        <v>0</v>
      </c>
      <c r="Q1700" s="218">
        <v>3</v>
      </c>
      <c r="R1700" s="218">
        <f>Q1700*H1700</f>
        <v>15</v>
      </c>
      <c r="S1700" s="218">
        <v>0</v>
      </c>
      <c r="T1700" s="219">
        <f>S1700*H1700</f>
        <v>0</v>
      </c>
      <c r="AR1700" s="25" t="s">
        <v>502</v>
      </c>
      <c r="AT1700" s="25" t="s">
        <v>498</v>
      </c>
      <c r="AU1700" s="25" t="s">
        <v>82</v>
      </c>
      <c r="AY1700" s="25" t="s">
        <v>492</v>
      </c>
      <c r="BE1700" s="220">
        <f>IF(N1700="základní",J1700,0)</f>
        <v>0</v>
      </c>
      <c r="BF1700" s="220">
        <f>IF(N1700="snížená",J1700,0)</f>
        <v>0</v>
      </c>
      <c r="BG1700" s="220">
        <f>IF(N1700="zákl. přenesená",J1700,0)</f>
        <v>0</v>
      </c>
      <c r="BH1700" s="220">
        <f>IF(N1700="sníž. přenesená",J1700,0)</f>
        <v>0</v>
      </c>
      <c r="BI1700" s="220">
        <f>IF(N1700="nulová",J1700,0)</f>
        <v>0</v>
      </c>
      <c r="BJ1700" s="25" t="s">
        <v>80</v>
      </c>
      <c r="BK1700" s="220">
        <f>ROUND(I1700*H1700,2)</f>
        <v>0</v>
      </c>
      <c r="BL1700" s="25" t="s">
        <v>502</v>
      </c>
      <c r="BM1700" s="25" t="s">
        <v>10348</v>
      </c>
    </row>
    <row r="1701" spans="2:65" s="1" customFormat="1">
      <c r="B1701" s="42"/>
      <c r="C1701" s="64"/>
      <c r="D1701" s="227" t="s">
        <v>506</v>
      </c>
      <c r="E1701" s="64"/>
      <c r="F1701" s="274" t="s">
        <v>10275</v>
      </c>
      <c r="G1701" s="64"/>
      <c r="H1701" s="64"/>
      <c r="I1701" s="177"/>
      <c r="J1701" s="64"/>
      <c r="K1701" s="64"/>
      <c r="L1701" s="62"/>
      <c r="M1701" s="223"/>
      <c r="N1701" s="43"/>
      <c r="O1701" s="43"/>
      <c r="P1701" s="43"/>
      <c r="Q1701" s="43"/>
      <c r="R1701" s="43"/>
      <c r="S1701" s="43"/>
      <c r="T1701" s="79"/>
      <c r="AT1701" s="25" t="s">
        <v>506</v>
      </c>
      <c r="AU1701" s="25" t="s">
        <v>82</v>
      </c>
    </row>
    <row r="1702" spans="2:65" s="1" customFormat="1" ht="16.5" customHeight="1">
      <c r="B1702" s="42"/>
      <c r="C1702" s="209" t="s">
        <v>5100</v>
      </c>
      <c r="D1702" s="209" t="s">
        <v>498</v>
      </c>
      <c r="E1702" s="210" t="s">
        <v>10283</v>
      </c>
      <c r="F1702" s="211" t="s">
        <v>10284</v>
      </c>
      <c r="G1702" s="212" t="s">
        <v>2537</v>
      </c>
      <c r="H1702" s="213">
        <v>5</v>
      </c>
      <c r="I1702" s="214"/>
      <c r="J1702" s="215">
        <f>ROUND(I1702*H1702,2)</f>
        <v>0</v>
      </c>
      <c r="K1702" s="211" t="s">
        <v>23</v>
      </c>
      <c r="L1702" s="62"/>
      <c r="M1702" s="216" t="s">
        <v>23</v>
      </c>
      <c r="N1702" s="217" t="s">
        <v>44</v>
      </c>
      <c r="O1702" s="43"/>
      <c r="P1702" s="218">
        <f>O1702*H1702</f>
        <v>0</v>
      </c>
      <c r="Q1702" s="218">
        <v>0</v>
      </c>
      <c r="R1702" s="218">
        <f>Q1702*H1702</f>
        <v>0</v>
      </c>
      <c r="S1702" s="218">
        <v>0</v>
      </c>
      <c r="T1702" s="219">
        <f>S1702*H1702</f>
        <v>0</v>
      </c>
      <c r="AR1702" s="25" t="s">
        <v>502</v>
      </c>
      <c r="AT1702" s="25" t="s">
        <v>498</v>
      </c>
      <c r="AU1702" s="25" t="s">
        <v>82</v>
      </c>
      <c r="AY1702" s="25" t="s">
        <v>492</v>
      </c>
      <c r="BE1702" s="220">
        <f>IF(N1702="základní",J1702,0)</f>
        <v>0</v>
      </c>
      <c r="BF1702" s="220">
        <f>IF(N1702="snížená",J1702,0)</f>
        <v>0</v>
      </c>
      <c r="BG1702" s="220">
        <f>IF(N1702="zákl. přenesená",J1702,0)</f>
        <v>0</v>
      </c>
      <c r="BH1702" s="220">
        <f>IF(N1702="sníž. přenesená",J1702,0)</f>
        <v>0</v>
      </c>
      <c r="BI1702" s="220">
        <f>IF(N1702="nulová",J1702,0)</f>
        <v>0</v>
      </c>
      <c r="BJ1702" s="25" t="s">
        <v>80</v>
      </c>
      <c r="BK1702" s="220">
        <f>ROUND(I1702*H1702,2)</f>
        <v>0</v>
      </c>
      <c r="BL1702" s="25" t="s">
        <v>502</v>
      </c>
      <c r="BM1702" s="25" t="s">
        <v>10349</v>
      </c>
    </row>
    <row r="1703" spans="2:65" s="1" customFormat="1">
      <c r="B1703" s="42"/>
      <c r="C1703" s="64"/>
      <c r="D1703" s="227" t="s">
        <v>506</v>
      </c>
      <c r="E1703" s="64"/>
      <c r="F1703" s="274" t="s">
        <v>10284</v>
      </c>
      <c r="G1703" s="64"/>
      <c r="H1703" s="64"/>
      <c r="I1703" s="177"/>
      <c r="J1703" s="64"/>
      <c r="K1703" s="64"/>
      <c r="L1703" s="62"/>
      <c r="M1703" s="223"/>
      <c r="N1703" s="43"/>
      <c r="O1703" s="43"/>
      <c r="P1703" s="43"/>
      <c r="Q1703" s="43"/>
      <c r="R1703" s="43"/>
      <c r="S1703" s="43"/>
      <c r="T1703" s="79"/>
      <c r="AT1703" s="25" t="s">
        <v>506</v>
      </c>
      <c r="AU1703" s="25" t="s">
        <v>82</v>
      </c>
    </row>
    <row r="1704" spans="2:65" s="1" customFormat="1" ht="16.5" customHeight="1">
      <c r="B1704" s="42"/>
      <c r="C1704" s="209" t="s">
        <v>5104</v>
      </c>
      <c r="D1704" s="209" t="s">
        <v>498</v>
      </c>
      <c r="E1704" s="210" t="s">
        <v>10286</v>
      </c>
      <c r="F1704" s="211" t="s">
        <v>10287</v>
      </c>
      <c r="G1704" s="212" t="s">
        <v>2537</v>
      </c>
      <c r="H1704" s="213">
        <v>4</v>
      </c>
      <c r="I1704" s="214"/>
      <c r="J1704" s="215">
        <f>ROUND(I1704*H1704,2)</f>
        <v>0</v>
      </c>
      <c r="K1704" s="211" t="s">
        <v>23</v>
      </c>
      <c r="L1704" s="62"/>
      <c r="M1704" s="216" t="s">
        <v>23</v>
      </c>
      <c r="N1704" s="217" t="s">
        <v>44</v>
      </c>
      <c r="O1704" s="43"/>
      <c r="P1704" s="218">
        <f>O1704*H1704</f>
        <v>0</v>
      </c>
      <c r="Q1704" s="218">
        <v>0</v>
      </c>
      <c r="R1704" s="218">
        <f>Q1704*H1704</f>
        <v>0</v>
      </c>
      <c r="S1704" s="218">
        <v>0</v>
      </c>
      <c r="T1704" s="219">
        <f>S1704*H1704</f>
        <v>0</v>
      </c>
      <c r="AR1704" s="25" t="s">
        <v>502</v>
      </c>
      <c r="AT1704" s="25" t="s">
        <v>498</v>
      </c>
      <c r="AU1704" s="25" t="s">
        <v>82</v>
      </c>
      <c r="AY1704" s="25" t="s">
        <v>492</v>
      </c>
      <c r="BE1704" s="220">
        <f>IF(N1704="základní",J1704,0)</f>
        <v>0</v>
      </c>
      <c r="BF1704" s="220">
        <f>IF(N1704="snížená",J1704,0)</f>
        <v>0</v>
      </c>
      <c r="BG1704" s="220">
        <f>IF(N1704="zákl. přenesená",J1704,0)</f>
        <v>0</v>
      </c>
      <c r="BH1704" s="220">
        <f>IF(N1704="sníž. přenesená",J1704,0)</f>
        <v>0</v>
      </c>
      <c r="BI1704" s="220">
        <f>IF(N1704="nulová",J1704,0)</f>
        <v>0</v>
      </c>
      <c r="BJ1704" s="25" t="s">
        <v>80</v>
      </c>
      <c r="BK1704" s="220">
        <f>ROUND(I1704*H1704,2)</f>
        <v>0</v>
      </c>
      <c r="BL1704" s="25" t="s">
        <v>502</v>
      </c>
      <c r="BM1704" s="25" t="s">
        <v>10350</v>
      </c>
    </row>
    <row r="1705" spans="2:65" s="1" customFormat="1">
      <c r="B1705" s="42"/>
      <c r="C1705" s="64"/>
      <c r="D1705" s="227" t="s">
        <v>506</v>
      </c>
      <c r="E1705" s="64"/>
      <c r="F1705" s="274" t="s">
        <v>10287</v>
      </c>
      <c r="G1705" s="64"/>
      <c r="H1705" s="64"/>
      <c r="I1705" s="177"/>
      <c r="J1705" s="64"/>
      <c r="K1705" s="64"/>
      <c r="L1705" s="62"/>
      <c r="M1705" s="223"/>
      <c r="N1705" s="43"/>
      <c r="O1705" s="43"/>
      <c r="P1705" s="43"/>
      <c r="Q1705" s="43"/>
      <c r="R1705" s="43"/>
      <c r="S1705" s="43"/>
      <c r="T1705" s="79"/>
      <c r="AT1705" s="25" t="s">
        <v>506</v>
      </c>
      <c r="AU1705" s="25" t="s">
        <v>82</v>
      </c>
    </row>
    <row r="1706" spans="2:65" s="1" customFormat="1" ht="16.5" customHeight="1">
      <c r="B1706" s="42"/>
      <c r="C1706" s="209" t="s">
        <v>5108</v>
      </c>
      <c r="D1706" s="209" t="s">
        <v>498</v>
      </c>
      <c r="E1706" s="210" t="s">
        <v>10117</v>
      </c>
      <c r="F1706" s="211" t="s">
        <v>10118</v>
      </c>
      <c r="G1706" s="212" t="s">
        <v>9577</v>
      </c>
      <c r="H1706" s="213">
        <v>75</v>
      </c>
      <c r="I1706" s="214"/>
      <c r="J1706" s="215">
        <f>ROUND(I1706*H1706,2)</f>
        <v>0</v>
      </c>
      <c r="K1706" s="211" t="s">
        <v>23</v>
      </c>
      <c r="L1706" s="62"/>
      <c r="M1706" s="216" t="s">
        <v>23</v>
      </c>
      <c r="N1706" s="217" t="s">
        <v>44</v>
      </c>
      <c r="O1706" s="43"/>
      <c r="P1706" s="218">
        <f>O1706*H1706</f>
        <v>0</v>
      </c>
      <c r="Q1706" s="218">
        <v>1</v>
      </c>
      <c r="R1706" s="218">
        <f>Q1706*H1706</f>
        <v>75</v>
      </c>
      <c r="S1706" s="218">
        <v>0</v>
      </c>
      <c r="T1706" s="219">
        <f>S1706*H1706</f>
        <v>0</v>
      </c>
      <c r="AR1706" s="25" t="s">
        <v>502</v>
      </c>
      <c r="AT1706" s="25" t="s">
        <v>498</v>
      </c>
      <c r="AU1706" s="25" t="s">
        <v>82</v>
      </c>
      <c r="AY1706" s="25" t="s">
        <v>492</v>
      </c>
      <c r="BE1706" s="220">
        <f>IF(N1706="základní",J1706,0)</f>
        <v>0</v>
      </c>
      <c r="BF1706" s="220">
        <f>IF(N1706="snížená",J1706,0)</f>
        <v>0</v>
      </c>
      <c r="BG1706" s="220">
        <f>IF(N1706="zákl. přenesená",J1706,0)</f>
        <v>0</v>
      </c>
      <c r="BH1706" s="220">
        <f>IF(N1706="sníž. přenesená",J1706,0)</f>
        <v>0</v>
      </c>
      <c r="BI1706" s="220">
        <f>IF(N1706="nulová",J1706,0)</f>
        <v>0</v>
      </c>
      <c r="BJ1706" s="25" t="s">
        <v>80</v>
      </c>
      <c r="BK1706" s="220">
        <f>ROUND(I1706*H1706,2)</f>
        <v>0</v>
      </c>
      <c r="BL1706" s="25" t="s">
        <v>502</v>
      </c>
      <c r="BM1706" s="25" t="s">
        <v>10351</v>
      </c>
    </row>
    <row r="1707" spans="2:65" s="1" customFormat="1">
      <c r="B1707" s="42"/>
      <c r="C1707" s="64"/>
      <c r="D1707" s="221" t="s">
        <v>506</v>
      </c>
      <c r="E1707" s="64"/>
      <c r="F1707" s="222" t="s">
        <v>10118</v>
      </c>
      <c r="G1707" s="64"/>
      <c r="H1707" s="64"/>
      <c r="I1707" s="177"/>
      <c r="J1707" s="64"/>
      <c r="K1707" s="64"/>
      <c r="L1707" s="62"/>
      <c r="M1707" s="223"/>
      <c r="N1707" s="43"/>
      <c r="O1707" s="43"/>
      <c r="P1707" s="43"/>
      <c r="Q1707" s="43"/>
      <c r="R1707" s="43"/>
      <c r="S1707" s="43"/>
      <c r="T1707" s="79"/>
      <c r="AT1707" s="25" t="s">
        <v>506</v>
      </c>
      <c r="AU1707" s="25" t="s">
        <v>82</v>
      </c>
    </row>
    <row r="1708" spans="2:65" s="11" customFormat="1" ht="37.35" customHeight="1">
      <c r="B1708" s="192"/>
      <c r="C1708" s="193"/>
      <c r="D1708" s="194" t="s">
        <v>72</v>
      </c>
      <c r="E1708" s="195" t="s">
        <v>4914</v>
      </c>
      <c r="F1708" s="195" t="s">
        <v>10352</v>
      </c>
      <c r="G1708" s="193"/>
      <c r="H1708" s="193"/>
      <c r="I1708" s="196"/>
      <c r="J1708" s="197">
        <f>BK1708</f>
        <v>0</v>
      </c>
      <c r="K1708" s="193"/>
      <c r="L1708" s="198"/>
      <c r="M1708" s="199"/>
      <c r="N1708" s="200"/>
      <c r="O1708" s="200"/>
      <c r="P1708" s="201">
        <f>P1709</f>
        <v>0</v>
      </c>
      <c r="Q1708" s="200"/>
      <c r="R1708" s="201">
        <f>R1709</f>
        <v>497.79999999999995</v>
      </c>
      <c r="S1708" s="200"/>
      <c r="T1708" s="202">
        <f>T1709</f>
        <v>0</v>
      </c>
      <c r="AR1708" s="203" t="s">
        <v>80</v>
      </c>
      <c r="AT1708" s="204" t="s">
        <v>72</v>
      </c>
      <c r="AU1708" s="204" t="s">
        <v>73</v>
      </c>
      <c r="AY1708" s="203" t="s">
        <v>492</v>
      </c>
      <c r="BK1708" s="205">
        <f>BK1709</f>
        <v>0</v>
      </c>
    </row>
    <row r="1709" spans="2:65" s="11" customFormat="1" ht="19.95" customHeight="1">
      <c r="B1709" s="192"/>
      <c r="C1709" s="193"/>
      <c r="D1709" s="206" t="s">
        <v>72</v>
      </c>
      <c r="E1709" s="207" t="s">
        <v>4973</v>
      </c>
      <c r="F1709" s="207" t="s">
        <v>10259</v>
      </c>
      <c r="G1709" s="193"/>
      <c r="H1709" s="193"/>
      <c r="I1709" s="196"/>
      <c r="J1709" s="208">
        <f>BK1709</f>
        <v>0</v>
      </c>
      <c r="K1709" s="193"/>
      <c r="L1709" s="198"/>
      <c r="M1709" s="199"/>
      <c r="N1709" s="200"/>
      <c r="O1709" s="200"/>
      <c r="P1709" s="201">
        <f>SUM(P1710:P1731)</f>
        <v>0</v>
      </c>
      <c r="Q1709" s="200"/>
      <c r="R1709" s="201">
        <f>SUM(R1710:R1731)</f>
        <v>497.79999999999995</v>
      </c>
      <c r="S1709" s="200"/>
      <c r="T1709" s="202">
        <f>SUM(T1710:T1731)</f>
        <v>0</v>
      </c>
      <c r="AR1709" s="203" t="s">
        <v>80</v>
      </c>
      <c r="AT1709" s="204" t="s">
        <v>72</v>
      </c>
      <c r="AU1709" s="204" t="s">
        <v>80</v>
      </c>
      <c r="AY1709" s="203" t="s">
        <v>492</v>
      </c>
      <c r="BK1709" s="205">
        <f>SUM(BK1710:BK1731)</f>
        <v>0</v>
      </c>
    </row>
    <row r="1710" spans="2:65" s="1" customFormat="1" ht="16.5" customHeight="1">
      <c r="B1710" s="42"/>
      <c r="C1710" s="209" t="s">
        <v>5112</v>
      </c>
      <c r="D1710" s="209" t="s">
        <v>498</v>
      </c>
      <c r="E1710" s="210" t="s">
        <v>10353</v>
      </c>
      <c r="F1710" s="211" t="s">
        <v>10261</v>
      </c>
      <c r="G1710" s="212" t="s">
        <v>2537</v>
      </c>
      <c r="H1710" s="213">
        <v>1</v>
      </c>
      <c r="I1710" s="214"/>
      <c r="J1710" s="215">
        <f>ROUND(I1710*H1710,2)</f>
        <v>0</v>
      </c>
      <c r="K1710" s="211" t="s">
        <v>23</v>
      </c>
      <c r="L1710" s="62"/>
      <c r="M1710" s="216" t="s">
        <v>23</v>
      </c>
      <c r="N1710" s="217" t="s">
        <v>44</v>
      </c>
      <c r="O1710" s="43"/>
      <c r="P1710" s="218">
        <f>O1710*H1710</f>
        <v>0</v>
      </c>
      <c r="Q1710" s="218">
        <v>144</v>
      </c>
      <c r="R1710" s="218">
        <f>Q1710*H1710</f>
        <v>144</v>
      </c>
      <c r="S1710" s="218">
        <v>0</v>
      </c>
      <c r="T1710" s="219">
        <f>S1710*H1710</f>
        <v>0</v>
      </c>
      <c r="AR1710" s="25" t="s">
        <v>502</v>
      </c>
      <c r="AT1710" s="25" t="s">
        <v>498</v>
      </c>
      <c r="AU1710" s="25" t="s">
        <v>82</v>
      </c>
      <c r="AY1710" s="25" t="s">
        <v>492</v>
      </c>
      <c r="BE1710" s="220">
        <f>IF(N1710="základní",J1710,0)</f>
        <v>0</v>
      </c>
      <c r="BF1710" s="220">
        <f>IF(N1710="snížená",J1710,0)</f>
        <v>0</v>
      </c>
      <c r="BG1710" s="220">
        <f>IF(N1710="zákl. přenesená",J1710,0)</f>
        <v>0</v>
      </c>
      <c r="BH1710" s="220">
        <f>IF(N1710="sníž. přenesená",J1710,0)</f>
        <v>0</v>
      </c>
      <c r="BI1710" s="220">
        <f>IF(N1710="nulová",J1710,0)</f>
        <v>0</v>
      </c>
      <c r="BJ1710" s="25" t="s">
        <v>80</v>
      </c>
      <c r="BK1710" s="220">
        <f>ROUND(I1710*H1710,2)</f>
        <v>0</v>
      </c>
      <c r="BL1710" s="25" t="s">
        <v>502</v>
      </c>
      <c r="BM1710" s="25" t="s">
        <v>10354</v>
      </c>
    </row>
    <row r="1711" spans="2:65" s="1" customFormat="1">
      <c r="B1711" s="42"/>
      <c r="C1711" s="64"/>
      <c r="D1711" s="221" t="s">
        <v>506</v>
      </c>
      <c r="E1711" s="64"/>
      <c r="F1711" s="222" t="s">
        <v>10261</v>
      </c>
      <c r="G1711" s="64"/>
      <c r="H1711" s="64"/>
      <c r="I1711" s="177"/>
      <c r="J1711" s="64"/>
      <c r="K1711" s="64"/>
      <c r="L1711" s="62"/>
      <c r="M1711" s="223"/>
      <c r="N1711" s="43"/>
      <c r="O1711" s="43"/>
      <c r="P1711" s="43"/>
      <c r="Q1711" s="43"/>
      <c r="R1711" s="43"/>
      <c r="S1711" s="43"/>
      <c r="T1711" s="79"/>
      <c r="AT1711" s="25" t="s">
        <v>506</v>
      </c>
      <c r="AU1711" s="25" t="s">
        <v>82</v>
      </c>
    </row>
    <row r="1712" spans="2:65" s="1" customFormat="1" ht="48">
      <c r="B1712" s="42"/>
      <c r="C1712" s="64"/>
      <c r="D1712" s="227" t="s">
        <v>2254</v>
      </c>
      <c r="E1712" s="64"/>
      <c r="F1712" s="273" t="s">
        <v>10355</v>
      </c>
      <c r="G1712" s="64"/>
      <c r="H1712" s="64"/>
      <c r="I1712" s="177"/>
      <c r="J1712" s="64"/>
      <c r="K1712" s="64"/>
      <c r="L1712" s="62"/>
      <c r="M1712" s="223"/>
      <c r="N1712" s="43"/>
      <c r="O1712" s="43"/>
      <c r="P1712" s="43"/>
      <c r="Q1712" s="43"/>
      <c r="R1712" s="43"/>
      <c r="S1712" s="43"/>
      <c r="T1712" s="79"/>
      <c r="AT1712" s="25" t="s">
        <v>2254</v>
      </c>
      <c r="AU1712" s="25" t="s">
        <v>82</v>
      </c>
    </row>
    <row r="1713" spans="2:65" s="1" customFormat="1" ht="16.5" customHeight="1">
      <c r="B1713" s="42"/>
      <c r="C1713" s="209" t="s">
        <v>5119</v>
      </c>
      <c r="D1713" s="209" t="s">
        <v>498</v>
      </c>
      <c r="E1713" s="210" t="s">
        <v>10264</v>
      </c>
      <c r="F1713" s="211" t="s">
        <v>10265</v>
      </c>
      <c r="G1713" s="212" t="s">
        <v>2537</v>
      </c>
      <c r="H1713" s="213">
        <v>1</v>
      </c>
      <c r="I1713" s="214"/>
      <c r="J1713" s="215">
        <f>ROUND(I1713*H1713,2)</f>
        <v>0</v>
      </c>
      <c r="K1713" s="211" t="s">
        <v>23</v>
      </c>
      <c r="L1713" s="62"/>
      <c r="M1713" s="216" t="s">
        <v>23</v>
      </c>
      <c r="N1713" s="217" t="s">
        <v>44</v>
      </c>
      <c r="O1713" s="43"/>
      <c r="P1713" s="218">
        <f>O1713*H1713</f>
        <v>0</v>
      </c>
      <c r="Q1713" s="218">
        <v>12.6</v>
      </c>
      <c r="R1713" s="218">
        <f>Q1713*H1713</f>
        <v>12.6</v>
      </c>
      <c r="S1713" s="218">
        <v>0</v>
      </c>
      <c r="T1713" s="219">
        <f>S1713*H1713</f>
        <v>0</v>
      </c>
      <c r="AR1713" s="25" t="s">
        <v>502</v>
      </c>
      <c r="AT1713" s="25" t="s">
        <v>498</v>
      </c>
      <c r="AU1713" s="25" t="s">
        <v>82</v>
      </c>
      <c r="AY1713" s="25" t="s">
        <v>492</v>
      </c>
      <c r="BE1713" s="220">
        <f>IF(N1713="základní",J1713,0)</f>
        <v>0</v>
      </c>
      <c r="BF1713" s="220">
        <f>IF(N1713="snížená",J1713,0)</f>
        <v>0</v>
      </c>
      <c r="BG1713" s="220">
        <f>IF(N1713="zákl. přenesená",J1713,0)</f>
        <v>0</v>
      </c>
      <c r="BH1713" s="220">
        <f>IF(N1713="sníž. přenesená",J1713,0)</f>
        <v>0</v>
      </c>
      <c r="BI1713" s="220">
        <f>IF(N1713="nulová",J1713,0)</f>
        <v>0</v>
      </c>
      <c r="BJ1713" s="25" t="s">
        <v>80</v>
      </c>
      <c r="BK1713" s="220">
        <f>ROUND(I1713*H1713,2)</f>
        <v>0</v>
      </c>
      <c r="BL1713" s="25" t="s">
        <v>502</v>
      </c>
      <c r="BM1713" s="25" t="s">
        <v>10356</v>
      </c>
    </row>
    <row r="1714" spans="2:65" s="1" customFormat="1">
      <c r="B1714" s="42"/>
      <c r="C1714" s="64"/>
      <c r="D1714" s="221" t="s">
        <v>506</v>
      </c>
      <c r="E1714" s="64"/>
      <c r="F1714" s="222" t="s">
        <v>10267</v>
      </c>
      <c r="G1714" s="64"/>
      <c r="H1714" s="64"/>
      <c r="I1714" s="177"/>
      <c r="J1714" s="64"/>
      <c r="K1714" s="64"/>
      <c r="L1714" s="62"/>
      <c r="M1714" s="223"/>
      <c r="N1714" s="43"/>
      <c r="O1714" s="43"/>
      <c r="P1714" s="43"/>
      <c r="Q1714" s="43"/>
      <c r="R1714" s="43"/>
      <c r="S1714" s="43"/>
      <c r="T1714" s="79"/>
      <c r="AT1714" s="25" t="s">
        <v>506</v>
      </c>
      <c r="AU1714" s="25" t="s">
        <v>82</v>
      </c>
    </row>
    <row r="1715" spans="2:65" s="1" customFormat="1" ht="24">
      <c r="B1715" s="42"/>
      <c r="C1715" s="64"/>
      <c r="D1715" s="227" t="s">
        <v>2254</v>
      </c>
      <c r="E1715" s="64"/>
      <c r="F1715" s="273" t="s">
        <v>9772</v>
      </c>
      <c r="G1715" s="64"/>
      <c r="H1715" s="64"/>
      <c r="I1715" s="177"/>
      <c r="J1715" s="64"/>
      <c r="K1715" s="64"/>
      <c r="L1715" s="62"/>
      <c r="M1715" s="223"/>
      <c r="N1715" s="43"/>
      <c r="O1715" s="43"/>
      <c r="P1715" s="43"/>
      <c r="Q1715" s="43"/>
      <c r="R1715" s="43"/>
      <c r="S1715" s="43"/>
      <c r="T1715" s="79"/>
      <c r="AT1715" s="25" t="s">
        <v>2254</v>
      </c>
      <c r="AU1715" s="25" t="s">
        <v>82</v>
      </c>
    </row>
    <row r="1716" spans="2:65" s="1" customFormat="1" ht="16.5" customHeight="1">
      <c r="B1716" s="42"/>
      <c r="C1716" s="209" t="s">
        <v>5123</v>
      </c>
      <c r="D1716" s="209" t="s">
        <v>498</v>
      </c>
      <c r="E1716" s="210" t="s">
        <v>10268</v>
      </c>
      <c r="F1716" s="211" t="s">
        <v>10265</v>
      </c>
      <c r="G1716" s="212" t="s">
        <v>2537</v>
      </c>
      <c r="H1716" s="213">
        <v>5</v>
      </c>
      <c r="I1716" s="214"/>
      <c r="J1716" s="215">
        <f>ROUND(I1716*H1716,2)</f>
        <v>0</v>
      </c>
      <c r="K1716" s="211" t="s">
        <v>23</v>
      </c>
      <c r="L1716" s="62"/>
      <c r="M1716" s="216" t="s">
        <v>23</v>
      </c>
      <c r="N1716" s="217" t="s">
        <v>44</v>
      </c>
      <c r="O1716" s="43"/>
      <c r="P1716" s="218">
        <f>O1716*H1716</f>
        <v>0</v>
      </c>
      <c r="Q1716" s="218">
        <v>12.6</v>
      </c>
      <c r="R1716" s="218">
        <f>Q1716*H1716</f>
        <v>63</v>
      </c>
      <c r="S1716" s="218">
        <v>0</v>
      </c>
      <c r="T1716" s="219">
        <f>S1716*H1716</f>
        <v>0</v>
      </c>
      <c r="AR1716" s="25" t="s">
        <v>502</v>
      </c>
      <c r="AT1716" s="25" t="s">
        <v>498</v>
      </c>
      <c r="AU1716" s="25" t="s">
        <v>82</v>
      </c>
      <c r="AY1716" s="25" t="s">
        <v>492</v>
      </c>
      <c r="BE1716" s="220">
        <f>IF(N1716="základní",J1716,0)</f>
        <v>0</v>
      </c>
      <c r="BF1716" s="220">
        <f>IF(N1716="snížená",J1716,0)</f>
        <v>0</v>
      </c>
      <c r="BG1716" s="220">
        <f>IF(N1716="zákl. přenesená",J1716,0)</f>
        <v>0</v>
      </c>
      <c r="BH1716" s="220">
        <f>IF(N1716="sníž. přenesená",J1716,0)</f>
        <v>0</v>
      </c>
      <c r="BI1716" s="220">
        <f>IF(N1716="nulová",J1716,0)</f>
        <v>0</v>
      </c>
      <c r="BJ1716" s="25" t="s">
        <v>80</v>
      </c>
      <c r="BK1716" s="220">
        <f>ROUND(I1716*H1716,2)</f>
        <v>0</v>
      </c>
      <c r="BL1716" s="25" t="s">
        <v>502</v>
      </c>
      <c r="BM1716" s="25" t="s">
        <v>10357</v>
      </c>
    </row>
    <row r="1717" spans="2:65" s="1" customFormat="1">
      <c r="B1717" s="42"/>
      <c r="C1717" s="64"/>
      <c r="D1717" s="221" t="s">
        <v>506</v>
      </c>
      <c r="E1717" s="64"/>
      <c r="F1717" s="222" t="s">
        <v>10267</v>
      </c>
      <c r="G1717" s="64"/>
      <c r="H1717" s="64"/>
      <c r="I1717" s="177"/>
      <c r="J1717" s="64"/>
      <c r="K1717" s="64"/>
      <c r="L1717" s="62"/>
      <c r="M1717" s="223"/>
      <c r="N1717" s="43"/>
      <c r="O1717" s="43"/>
      <c r="P1717" s="43"/>
      <c r="Q1717" s="43"/>
      <c r="R1717" s="43"/>
      <c r="S1717" s="43"/>
      <c r="T1717" s="79"/>
      <c r="AT1717" s="25" t="s">
        <v>506</v>
      </c>
      <c r="AU1717" s="25" t="s">
        <v>82</v>
      </c>
    </row>
    <row r="1718" spans="2:65" s="1" customFormat="1" ht="24">
      <c r="B1718" s="42"/>
      <c r="C1718" s="64"/>
      <c r="D1718" s="227" t="s">
        <v>2254</v>
      </c>
      <c r="E1718" s="64"/>
      <c r="F1718" s="273" t="s">
        <v>9772</v>
      </c>
      <c r="G1718" s="64"/>
      <c r="H1718" s="64"/>
      <c r="I1718" s="177"/>
      <c r="J1718" s="64"/>
      <c r="K1718" s="64"/>
      <c r="L1718" s="62"/>
      <c r="M1718" s="223"/>
      <c r="N1718" s="43"/>
      <c r="O1718" s="43"/>
      <c r="P1718" s="43"/>
      <c r="Q1718" s="43"/>
      <c r="R1718" s="43"/>
      <c r="S1718" s="43"/>
      <c r="T1718" s="79"/>
      <c r="AT1718" s="25" t="s">
        <v>2254</v>
      </c>
      <c r="AU1718" s="25" t="s">
        <v>82</v>
      </c>
    </row>
    <row r="1719" spans="2:65" s="1" customFormat="1" ht="16.5" customHeight="1">
      <c r="B1719" s="42"/>
      <c r="C1719" s="209" t="s">
        <v>5127</v>
      </c>
      <c r="D1719" s="209" t="s">
        <v>498</v>
      </c>
      <c r="E1719" s="210" t="s">
        <v>10272</v>
      </c>
      <c r="F1719" s="211" t="s">
        <v>10265</v>
      </c>
      <c r="G1719" s="212" t="s">
        <v>2537</v>
      </c>
      <c r="H1719" s="213">
        <v>6</v>
      </c>
      <c r="I1719" s="214"/>
      <c r="J1719" s="215">
        <f>ROUND(I1719*H1719,2)</f>
        <v>0</v>
      </c>
      <c r="K1719" s="211" t="s">
        <v>23</v>
      </c>
      <c r="L1719" s="62"/>
      <c r="M1719" s="216" t="s">
        <v>23</v>
      </c>
      <c r="N1719" s="217" t="s">
        <v>44</v>
      </c>
      <c r="O1719" s="43"/>
      <c r="P1719" s="218">
        <f>O1719*H1719</f>
        <v>0</v>
      </c>
      <c r="Q1719" s="218">
        <v>13.7</v>
      </c>
      <c r="R1719" s="218">
        <f>Q1719*H1719</f>
        <v>82.199999999999989</v>
      </c>
      <c r="S1719" s="218">
        <v>0</v>
      </c>
      <c r="T1719" s="219">
        <f>S1719*H1719</f>
        <v>0</v>
      </c>
      <c r="AR1719" s="25" t="s">
        <v>502</v>
      </c>
      <c r="AT1719" s="25" t="s">
        <v>498</v>
      </c>
      <c r="AU1719" s="25" t="s">
        <v>82</v>
      </c>
      <c r="AY1719" s="25" t="s">
        <v>492</v>
      </c>
      <c r="BE1719" s="220">
        <f>IF(N1719="základní",J1719,0)</f>
        <v>0</v>
      </c>
      <c r="BF1719" s="220">
        <f>IF(N1719="snížená",J1719,0)</f>
        <v>0</v>
      </c>
      <c r="BG1719" s="220">
        <f>IF(N1719="zákl. přenesená",J1719,0)</f>
        <v>0</v>
      </c>
      <c r="BH1719" s="220">
        <f>IF(N1719="sníž. přenesená",J1719,0)</f>
        <v>0</v>
      </c>
      <c r="BI1719" s="220">
        <f>IF(N1719="nulová",J1719,0)</f>
        <v>0</v>
      </c>
      <c r="BJ1719" s="25" t="s">
        <v>80</v>
      </c>
      <c r="BK1719" s="220">
        <f>ROUND(I1719*H1719,2)</f>
        <v>0</v>
      </c>
      <c r="BL1719" s="25" t="s">
        <v>502</v>
      </c>
      <c r="BM1719" s="25" t="s">
        <v>10358</v>
      </c>
    </row>
    <row r="1720" spans="2:65" s="1" customFormat="1">
      <c r="B1720" s="42"/>
      <c r="C1720" s="64"/>
      <c r="D1720" s="221" t="s">
        <v>506</v>
      </c>
      <c r="E1720" s="64"/>
      <c r="F1720" s="222" t="s">
        <v>10267</v>
      </c>
      <c r="G1720" s="64"/>
      <c r="H1720" s="64"/>
      <c r="I1720" s="177"/>
      <c r="J1720" s="64"/>
      <c r="K1720" s="64"/>
      <c r="L1720" s="62"/>
      <c r="M1720" s="223"/>
      <c r="N1720" s="43"/>
      <c r="O1720" s="43"/>
      <c r="P1720" s="43"/>
      <c r="Q1720" s="43"/>
      <c r="R1720" s="43"/>
      <c r="S1720" s="43"/>
      <c r="T1720" s="79"/>
      <c r="AT1720" s="25" t="s">
        <v>506</v>
      </c>
      <c r="AU1720" s="25" t="s">
        <v>82</v>
      </c>
    </row>
    <row r="1721" spans="2:65" s="1" customFormat="1" ht="24">
      <c r="B1721" s="42"/>
      <c r="C1721" s="64"/>
      <c r="D1721" s="227" t="s">
        <v>2254</v>
      </c>
      <c r="E1721" s="64"/>
      <c r="F1721" s="273" t="s">
        <v>10116</v>
      </c>
      <c r="G1721" s="64"/>
      <c r="H1721" s="64"/>
      <c r="I1721" s="177"/>
      <c r="J1721" s="64"/>
      <c r="K1721" s="64"/>
      <c r="L1721" s="62"/>
      <c r="M1721" s="223"/>
      <c r="N1721" s="43"/>
      <c r="O1721" s="43"/>
      <c r="P1721" s="43"/>
      <c r="Q1721" s="43"/>
      <c r="R1721" s="43"/>
      <c r="S1721" s="43"/>
      <c r="T1721" s="79"/>
      <c r="AT1721" s="25" t="s">
        <v>2254</v>
      </c>
      <c r="AU1721" s="25" t="s">
        <v>82</v>
      </c>
    </row>
    <row r="1722" spans="2:65" s="1" customFormat="1" ht="16.5" customHeight="1">
      <c r="B1722" s="42"/>
      <c r="C1722" s="209" t="s">
        <v>5131</v>
      </c>
      <c r="D1722" s="209" t="s">
        <v>498</v>
      </c>
      <c r="E1722" s="210" t="s">
        <v>10274</v>
      </c>
      <c r="F1722" s="211" t="s">
        <v>10275</v>
      </c>
      <c r="G1722" s="212" t="s">
        <v>2537</v>
      </c>
      <c r="H1722" s="213">
        <v>12</v>
      </c>
      <c r="I1722" s="214"/>
      <c r="J1722" s="215">
        <f>ROUND(I1722*H1722,2)</f>
        <v>0</v>
      </c>
      <c r="K1722" s="211" t="s">
        <v>23</v>
      </c>
      <c r="L1722" s="62"/>
      <c r="M1722" s="216" t="s">
        <v>23</v>
      </c>
      <c r="N1722" s="217" t="s">
        <v>44</v>
      </c>
      <c r="O1722" s="43"/>
      <c r="P1722" s="218">
        <f>O1722*H1722</f>
        <v>0</v>
      </c>
      <c r="Q1722" s="218">
        <v>3</v>
      </c>
      <c r="R1722" s="218">
        <f>Q1722*H1722</f>
        <v>36</v>
      </c>
      <c r="S1722" s="218">
        <v>0</v>
      </c>
      <c r="T1722" s="219">
        <f>S1722*H1722</f>
        <v>0</v>
      </c>
      <c r="AR1722" s="25" t="s">
        <v>502</v>
      </c>
      <c r="AT1722" s="25" t="s">
        <v>498</v>
      </c>
      <c r="AU1722" s="25" t="s">
        <v>82</v>
      </c>
      <c r="AY1722" s="25" t="s">
        <v>492</v>
      </c>
      <c r="BE1722" s="220">
        <f>IF(N1722="základní",J1722,0)</f>
        <v>0</v>
      </c>
      <c r="BF1722" s="220">
        <f>IF(N1722="snížená",J1722,0)</f>
        <v>0</v>
      </c>
      <c r="BG1722" s="220">
        <f>IF(N1722="zákl. přenesená",J1722,0)</f>
        <v>0</v>
      </c>
      <c r="BH1722" s="220">
        <f>IF(N1722="sníž. přenesená",J1722,0)</f>
        <v>0</v>
      </c>
      <c r="BI1722" s="220">
        <f>IF(N1722="nulová",J1722,0)</f>
        <v>0</v>
      </c>
      <c r="BJ1722" s="25" t="s">
        <v>80</v>
      </c>
      <c r="BK1722" s="220">
        <f>ROUND(I1722*H1722,2)</f>
        <v>0</v>
      </c>
      <c r="BL1722" s="25" t="s">
        <v>502</v>
      </c>
      <c r="BM1722" s="25" t="s">
        <v>10359</v>
      </c>
    </row>
    <row r="1723" spans="2:65" s="1" customFormat="1">
      <c r="B1723" s="42"/>
      <c r="C1723" s="64"/>
      <c r="D1723" s="227" t="s">
        <v>506</v>
      </c>
      <c r="E1723" s="64"/>
      <c r="F1723" s="274" t="s">
        <v>10275</v>
      </c>
      <c r="G1723" s="64"/>
      <c r="H1723" s="64"/>
      <c r="I1723" s="177"/>
      <c r="J1723" s="64"/>
      <c r="K1723" s="64"/>
      <c r="L1723" s="62"/>
      <c r="M1723" s="223"/>
      <c r="N1723" s="43"/>
      <c r="O1723" s="43"/>
      <c r="P1723" s="43"/>
      <c r="Q1723" s="43"/>
      <c r="R1723" s="43"/>
      <c r="S1723" s="43"/>
      <c r="T1723" s="79"/>
      <c r="AT1723" s="25" t="s">
        <v>506</v>
      </c>
      <c r="AU1723" s="25" t="s">
        <v>82</v>
      </c>
    </row>
    <row r="1724" spans="2:65" s="1" customFormat="1" ht="16.5" customHeight="1">
      <c r="B1724" s="42"/>
      <c r="C1724" s="209" t="s">
        <v>5135</v>
      </c>
      <c r="D1724" s="209" t="s">
        <v>498</v>
      </c>
      <c r="E1724" s="210" t="s">
        <v>10283</v>
      </c>
      <c r="F1724" s="211" t="s">
        <v>10284</v>
      </c>
      <c r="G1724" s="212" t="s">
        <v>2537</v>
      </c>
      <c r="H1724" s="213">
        <v>12</v>
      </c>
      <c r="I1724" s="214"/>
      <c r="J1724" s="215">
        <f>ROUND(I1724*H1724,2)</f>
        <v>0</v>
      </c>
      <c r="K1724" s="211" t="s">
        <v>23</v>
      </c>
      <c r="L1724" s="62"/>
      <c r="M1724" s="216" t="s">
        <v>23</v>
      </c>
      <c r="N1724" s="217" t="s">
        <v>44</v>
      </c>
      <c r="O1724" s="43"/>
      <c r="P1724" s="218">
        <f>O1724*H1724</f>
        <v>0</v>
      </c>
      <c r="Q1724" s="218">
        <v>0</v>
      </c>
      <c r="R1724" s="218">
        <f>Q1724*H1724</f>
        <v>0</v>
      </c>
      <c r="S1724" s="218">
        <v>0</v>
      </c>
      <c r="T1724" s="219">
        <f>S1724*H1724</f>
        <v>0</v>
      </c>
      <c r="AR1724" s="25" t="s">
        <v>502</v>
      </c>
      <c r="AT1724" s="25" t="s">
        <v>498</v>
      </c>
      <c r="AU1724" s="25" t="s">
        <v>82</v>
      </c>
      <c r="AY1724" s="25" t="s">
        <v>492</v>
      </c>
      <c r="BE1724" s="220">
        <f>IF(N1724="základní",J1724,0)</f>
        <v>0</v>
      </c>
      <c r="BF1724" s="220">
        <f>IF(N1724="snížená",J1724,0)</f>
        <v>0</v>
      </c>
      <c r="BG1724" s="220">
        <f>IF(N1724="zákl. přenesená",J1724,0)</f>
        <v>0</v>
      </c>
      <c r="BH1724" s="220">
        <f>IF(N1724="sníž. přenesená",J1724,0)</f>
        <v>0</v>
      </c>
      <c r="BI1724" s="220">
        <f>IF(N1724="nulová",J1724,0)</f>
        <v>0</v>
      </c>
      <c r="BJ1724" s="25" t="s">
        <v>80</v>
      </c>
      <c r="BK1724" s="220">
        <f>ROUND(I1724*H1724,2)</f>
        <v>0</v>
      </c>
      <c r="BL1724" s="25" t="s">
        <v>502</v>
      </c>
      <c r="BM1724" s="25" t="s">
        <v>10360</v>
      </c>
    </row>
    <row r="1725" spans="2:65" s="1" customFormat="1">
      <c r="B1725" s="42"/>
      <c r="C1725" s="64"/>
      <c r="D1725" s="227" t="s">
        <v>506</v>
      </c>
      <c r="E1725" s="64"/>
      <c r="F1725" s="274" t="s">
        <v>10284</v>
      </c>
      <c r="G1725" s="64"/>
      <c r="H1725" s="64"/>
      <c r="I1725" s="177"/>
      <c r="J1725" s="64"/>
      <c r="K1725" s="64"/>
      <c r="L1725" s="62"/>
      <c r="M1725" s="223"/>
      <c r="N1725" s="43"/>
      <c r="O1725" s="43"/>
      <c r="P1725" s="43"/>
      <c r="Q1725" s="43"/>
      <c r="R1725" s="43"/>
      <c r="S1725" s="43"/>
      <c r="T1725" s="79"/>
      <c r="AT1725" s="25" t="s">
        <v>506</v>
      </c>
      <c r="AU1725" s="25" t="s">
        <v>82</v>
      </c>
    </row>
    <row r="1726" spans="2:65" s="1" customFormat="1" ht="16.5" customHeight="1">
      <c r="B1726" s="42"/>
      <c r="C1726" s="209" t="s">
        <v>5139</v>
      </c>
      <c r="D1726" s="209" t="s">
        <v>498</v>
      </c>
      <c r="E1726" s="210" t="s">
        <v>10286</v>
      </c>
      <c r="F1726" s="211" t="s">
        <v>10287</v>
      </c>
      <c r="G1726" s="212" t="s">
        <v>2537</v>
      </c>
      <c r="H1726" s="213">
        <v>4</v>
      </c>
      <c r="I1726" s="214"/>
      <c r="J1726" s="215">
        <f>ROUND(I1726*H1726,2)</f>
        <v>0</v>
      </c>
      <c r="K1726" s="211" t="s">
        <v>23</v>
      </c>
      <c r="L1726" s="62"/>
      <c r="M1726" s="216" t="s">
        <v>23</v>
      </c>
      <c r="N1726" s="217" t="s">
        <v>44</v>
      </c>
      <c r="O1726" s="43"/>
      <c r="P1726" s="218">
        <f>O1726*H1726</f>
        <v>0</v>
      </c>
      <c r="Q1726" s="218">
        <v>0</v>
      </c>
      <c r="R1726" s="218">
        <f>Q1726*H1726</f>
        <v>0</v>
      </c>
      <c r="S1726" s="218">
        <v>0</v>
      </c>
      <c r="T1726" s="219">
        <f>S1726*H1726</f>
        <v>0</v>
      </c>
      <c r="AR1726" s="25" t="s">
        <v>502</v>
      </c>
      <c r="AT1726" s="25" t="s">
        <v>498</v>
      </c>
      <c r="AU1726" s="25" t="s">
        <v>82</v>
      </c>
      <c r="AY1726" s="25" t="s">
        <v>492</v>
      </c>
      <c r="BE1726" s="220">
        <f>IF(N1726="základní",J1726,0)</f>
        <v>0</v>
      </c>
      <c r="BF1726" s="220">
        <f>IF(N1726="snížená",J1726,0)</f>
        <v>0</v>
      </c>
      <c r="BG1726" s="220">
        <f>IF(N1726="zákl. přenesená",J1726,0)</f>
        <v>0</v>
      </c>
      <c r="BH1726" s="220">
        <f>IF(N1726="sníž. přenesená",J1726,0)</f>
        <v>0</v>
      </c>
      <c r="BI1726" s="220">
        <f>IF(N1726="nulová",J1726,0)</f>
        <v>0</v>
      </c>
      <c r="BJ1726" s="25" t="s">
        <v>80</v>
      </c>
      <c r="BK1726" s="220">
        <f>ROUND(I1726*H1726,2)</f>
        <v>0</v>
      </c>
      <c r="BL1726" s="25" t="s">
        <v>502</v>
      </c>
      <c r="BM1726" s="25" t="s">
        <v>10361</v>
      </c>
    </row>
    <row r="1727" spans="2:65" s="1" customFormat="1">
      <c r="B1727" s="42"/>
      <c r="C1727" s="64"/>
      <c r="D1727" s="227" t="s">
        <v>506</v>
      </c>
      <c r="E1727" s="64"/>
      <c r="F1727" s="274" t="s">
        <v>10287</v>
      </c>
      <c r="G1727" s="64"/>
      <c r="H1727" s="64"/>
      <c r="I1727" s="177"/>
      <c r="J1727" s="64"/>
      <c r="K1727" s="64"/>
      <c r="L1727" s="62"/>
      <c r="M1727" s="223"/>
      <c r="N1727" s="43"/>
      <c r="O1727" s="43"/>
      <c r="P1727" s="43"/>
      <c r="Q1727" s="43"/>
      <c r="R1727" s="43"/>
      <c r="S1727" s="43"/>
      <c r="T1727" s="79"/>
      <c r="AT1727" s="25" t="s">
        <v>506</v>
      </c>
      <c r="AU1727" s="25" t="s">
        <v>82</v>
      </c>
    </row>
    <row r="1728" spans="2:65" s="1" customFormat="1" ht="16.5" customHeight="1">
      <c r="B1728" s="42"/>
      <c r="C1728" s="209" t="s">
        <v>5144</v>
      </c>
      <c r="D1728" s="209" t="s">
        <v>498</v>
      </c>
      <c r="E1728" s="210" t="s">
        <v>10289</v>
      </c>
      <c r="F1728" s="211" t="s">
        <v>10290</v>
      </c>
      <c r="G1728" s="212" t="s">
        <v>2537</v>
      </c>
      <c r="H1728" s="213">
        <v>7</v>
      </c>
      <c r="I1728" s="214"/>
      <c r="J1728" s="215">
        <f>ROUND(I1728*H1728,2)</f>
        <v>0</v>
      </c>
      <c r="K1728" s="211" t="s">
        <v>23</v>
      </c>
      <c r="L1728" s="62"/>
      <c r="M1728" s="216" t="s">
        <v>23</v>
      </c>
      <c r="N1728" s="217" t="s">
        <v>44</v>
      </c>
      <c r="O1728" s="43"/>
      <c r="P1728" s="218">
        <f>O1728*H1728</f>
        <v>0</v>
      </c>
      <c r="Q1728" s="218">
        <v>0</v>
      </c>
      <c r="R1728" s="218">
        <f>Q1728*H1728</f>
        <v>0</v>
      </c>
      <c r="S1728" s="218">
        <v>0</v>
      </c>
      <c r="T1728" s="219">
        <f>S1728*H1728</f>
        <v>0</v>
      </c>
      <c r="AR1728" s="25" t="s">
        <v>502</v>
      </c>
      <c r="AT1728" s="25" t="s">
        <v>498</v>
      </c>
      <c r="AU1728" s="25" t="s">
        <v>82</v>
      </c>
      <c r="AY1728" s="25" t="s">
        <v>492</v>
      </c>
      <c r="BE1728" s="220">
        <f>IF(N1728="základní",J1728,0)</f>
        <v>0</v>
      </c>
      <c r="BF1728" s="220">
        <f>IF(N1728="snížená",J1728,0)</f>
        <v>0</v>
      </c>
      <c r="BG1728" s="220">
        <f>IF(N1728="zákl. přenesená",J1728,0)</f>
        <v>0</v>
      </c>
      <c r="BH1728" s="220">
        <f>IF(N1728="sníž. přenesená",J1728,0)</f>
        <v>0</v>
      </c>
      <c r="BI1728" s="220">
        <f>IF(N1728="nulová",J1728,0)</f>
        <v>0</v>
      </c>
      <c r="BJ1728" s="25" t="s">
        <v>80</v>
      </c>
      <c r="BK1728" s="220">
        <f>ROUND(I1728*H1728,2)</f>
        <v>0</v>
      </c>
      <c r="BL1728" s="25" t="s">
        <v>502</v>
      </c>
      <c r="BM1728" s="25" t="s">
        <v>10362</v>
      </c>
    </row>
    <row r="1729" spans="2:65" s="1" customFormat="1">
      <c r="B1729" s="42"/>
      <c r="C1729" s="64"/>
      <c r="D1729" s="227" t="s">
        <v>506</v>
      </c>
      <c r="E1729" s="64"/>
      <c r="F1729" s="274" t="s">
        <v>10290</v>
      </c>
      <c r="G1729" s="64"/>
      <c r="H1729" s="64"/>
      <c r="I1729" s="177"/>
      <c r="J1729" s="64"/>
      <c r="K1729" s="64"/>
      <c r="L1729" s="62"/>
      <c r="M1729" s="223"/>
      <c r="N1729" s="43"/>
      <c r="O1729" s="43"/>
      <c r="P1729" s="43"/>
      <c r="Q1729" s="43"/>
      <c r="R1729" s="43"/>
      <c r="S1729" s="43"/>
      <c r="T1729" s="79"/>
      <c r="AT1729" s="25" t="s">
        <v>506</v>
      </c>
      <c r="AU1729" s="25" t="s">
        <v>82</v>
      </c>
    </row>
    <row r="1730" spans="2:65" s="1" customFormat="1" ht="16.5" customHeight="1">
      <c r="B1730" s="42"/>
      <c r="C1730" s="209" t="s">
        <v>1737</v>
      </c>
      <c r="D1730" s="209" t="s">
        <v>498</v>
      </c>
      <c r="E1730" s="210" t="s">
        <v>10117</v>
      </c>
      <c r="F1730" s="211" t="s">
        <v>10118</v>
      </c>
      <c r="G1730" s="212" t="s">
        <v>9577</v>
      </c>
      <c r="H1730" s="213">
        <v>160</v>
      </c>
      <c r="I1730" s="214"/>
      <c r="J1730" s="215">
        <f>ROUND(I1730*H1730,2)</f>
        <v>0</v>
      </c>
      <c r="K1730" s="211" t="s">
        <v>23</v>
      </c>
      <c r="L1730" s="62"/>
      <c r="M1730" s="216" t="s">
        <v>23</v>
      </c>
      <c r="N1730" s="217" t="s">
        <v>44</v>
      </c>
      <c r="O1730" s="43"/>
      <c r="P1730" s="218">
        <f>O1730*H1730</f>
        <v>0</v>
      </c>
      <c r="Q1730" s="218">
        <v>1</v>
      </c>
      <c r="R1730" s="218">
        <f>Q1730*H1730</f>
        <v>160</v>
      </c>
      <c r="S1730" s="218">
        <v>0</v>
      </c>
      <c r="T1730" s="219">
        <f>S1730*H1730</f>
        <v>0</v>
      </c>
      <c r="AR1730" s="25" t="s">
        <v>502</v>
      </c>
      <c r="AT1730" s="25" t="s">
        <v>498</v>
      </c>
      <c r="AU1730" s="25" t="s">
        <v>82</v>
      </c>
      <c r="AY1730" s="25" t="s">
        <v>492</v>
      </c>
      <c r="BE1730" s="220">
        <f>IF(N1730="základní",J1730,0)</f>
        <v>0</v>
      </c>
      <c r="BF1730" s="220">
        <f>IF(N1730="snížená",J1730,0)</f>
        <v>0</v>
      </c>
      <c r="BG1730" s="220">
        <f>IF(N1730="zákl. přenesená",J1730,0)</f>
        <v>0</v>
      </c>
      <c r="BH1730" s="220">
        <f>IF(N1730="sníž. přenesená",J1730,0)</f>
        <v>0</v>
      </c>
      <c r="BI1730" s="220">
        <f>IF(N1730="nulová",J1730,0)</f>
        <v>0</v>
      </c>
      <c r="BJ1730" s="25" t="s">
        <v>80</v>
      </c>
      <c r="BK1730" s="220">
        <f>ROUND(I1730*H1730,2)</f>
        <v>0</v>
      </c>
      <c r="BL1730" s="25" t="s">
        <v>502</v>
      </c>
      <c r="BM1730" s="25" t="s">
        <v>10363</v>
      </c>
    </row>
    <row r="1731" spans="2:65" s="1" customFormat="1">
      <c r="B1731" s="42"/>
      <c r="C1731" s="64"/>
      <c r="D1731" s="221" t="s">
        <v>506</v>
      </c>
      <c r="E1731" s="64"/>
      <c r="F1731" s="222" t="s">
        <v>10118</v>
      </c>
      <c r="G1731" s="64"/>
      <c r="H1731" s="64"/>
      <c r="I1731" s="177"/>
      <c r="J1731" s="64"/>
      <c r="K1731" s="64"/>
      <c r="L1731" s="62"/>
      <c r="M1731" s="223"/>
      <c r="N1731" s="43"/>
      <c r="O1731" s="43"/>
      <c r="P1731" s="43"/>
      <c r="Q1731" s="43"/>
      <c r="R1731" s="43"/>
      <c r="S1731" s="43"/>
      <c r="T1731" s="79"/>
      <c r="AT1731" s="25" t="s">
        <v>506</v>
      </c>
      <c r="AU1731" s="25" t="s">
        <v>82</v>
      </c>
    </row>
    <row r="1732" spans="2:65" s="11" customFormat="1" ht="37.35" customHeight="1">
      <c r="B1732" s="192"/>
      <c r="C1732" s="193"/>
      <c r="D1732" s="194" t="s">
        <v>72</v>
      </c>
      <c r="E1732" s="195" t="s">
        <v>4918</v>
      </c>
      <c r="F1732" s="195" t="s">
        <v>10364</v>
      </c>
      <c r="G1732" s="193"/>
      <c r="H1732" s="193"/>
      <c r="I1732" s="196"/>
      <c r="J1732" s="197">
        <f>BK1732</f>
        <v>0</v>
      </c>
      <c r="K1732" s="193"/>
      <c r="L1732" s="198"/>
      <c r="M1732" s="199"/>
      <c r="N1732" s="200"/>
      <c r="O1732" s="200"/>
      <c r="P1732" s="201">
        <f>P1733</f>
        <v>0</v>
      </c>
      <c r="Q1732" s="200"/>
      <c r="R1732" s="201">
        <f>R1733</f>
        <v>534.70000000000005</v>
      </c>
      <c r="S1732" s="200"/>
      <c r="T1732" s="202">
        <f>T1733</f>
        <v>0</v>
      </c>
      <c r="AR1732" s="203" t="s">
        <v>80</v>
      </c>
      <c r="AT1732" s="204" t="s">
        <v>72</v>
      </c>
      <c r="AU1732" s="204" t="s">
        <v>73</v>
      </c>
      <c r="AY1732" s="203" t="s">
        <v>492</v>
      </c>
      <c r="BK1732" s="205">
        <f>BK1733</f>
        <v>0</v>
      </c>
    </row>
    <row r="1733" spans="2:65" s="11" customFormat="1" ht="19.95" customHeight="1">
      <c r="B1733" s="192"/>
      <c r="C1733" s="193"/>
      <c r="D1733" s="206" t="s">
        <v>72</v>
      </c>
      <c r="E1733" s="207" t="s">
        <v>4973</v>
      </c>
      <c r="F1733" s="207" t="s">
        <v>10259</v>
      </c>
      <c r="G1733" s="193"/>
      <c r="H1733" s="193"/>
      <c r="I1733" s="196"/>
      <c r="J1733" s="208">
        <f>BK1733</f>
        <v>0</v>
      </c>
      <c r="K1733" s="193"/>
      <c r="L1733" s="198"/>
      <c r="M1733" s="199"/>
      <c r="N1733" s="200"/>
      <c r="O1733" s="200"/>
      <c r="P1733" s="201">
        <f>SUM(P1734:P1755)</f>
        <v>0</v>
      </c>
      <c r="Q1733" s="200"/>
      <c r="R1733" s="201">
        <f>SUM(R1734:R1755)</f>
        <v>534.70000000000005</v>
      </c>
      <c r="S1733" s="200"/>
      <c r="T1733" s="202">
        <f>SUM(T1734:T1755)</f>
        <v>0</v>
      </c>
      <c r="AR1733" s="203" t="s">
        <v>80</v>
      </c>
      <c r="AT1733" s="204" t="s">
        <v>72</v>
      </c>
      <c r="AU1733" s="204" t="s">
        <v>80</v>
      </c>
      <c r="AY1733" s="203" t="s">
        <v>492</v>
      </c>
      <c r="BK1733" s="205">
        <f>SUM(BK1734:BK1755)</f>
        <v>0</v>
      </c>
    </row>
    <row r="1734" spans="2:65" s="1" customFormat="1" ht="16.5" customHeight="1">
      <c r="B1734" s="42"/>
      <c r="C1734" s="209" t="s">
        <v>5152</v>
      </c>
      <c r="D1734" s="209" t="s">
        <v>498</v>
      </c>
      <c r="E1734" s="210" t="s">
        <v>10365</v>
      </c>
      <c r="F1734" s="211" t="s">
        <v>10261</v>
      </c>
      <c r="G1734" s="212" t="s">
        <v>2537</v>
      </c>
      <c r="H1734" s="213">
        <v>1</v>
      </c>
      <c r="I1734" s="214"/>
      <c r="J1734" s="215">
        <f>ROUND(I1734*H1734,2)</f>
        <v>0</v>
      </c>
      <c r="K1734" s="211" t="s">
        <v>23</v>
      </c>
      <c r="L1734" s="62"/>
      <c r="M1734" s="216" t="s">
        <v>23</v>
      </c>
      <c r="N1734" s="217" t="s">
        <v>44</v>
      </c>
      <c r="O1734" s="43"/>
      <c r="P1734" s="218">
        <f>O1734*H1734</f>
        <v>0</v>
      </c>
      <c r="Q1734" s="218">
        <v>208</v>
      </c>
      <c r="R1734" s="218">
        <f>Q1734*H1734</f>
        <v>208</v>
      </c>
      <c r="S1734" s="218">
        <v>0</v>
      </c>
      <c r="T1734" s="219">
        <f>S1734*H1734</f>
        <v>0</v>
      </c>
      <c r="AR1734" s="25" t="s">
        <v>502</v>
      </c>
      <c r="AT1734" s="25" t="s">
        <v>498</v>
      </c>
      <c r="AU1734" s="25" t="s">
        <v>82</v>
      </c>
      <c r="AY1734" s="25" t="s">
        <v>492</v>
      </c>
      <c r="BE1734" s="220">
        <f>IF(N1734="základní",J1734,0)</f>
        <v>0</v>
      </c>
      <c r="BF1734" s="220">
        <f>IF(N1734="snížená",J1734,0)</f>
        <v>0</v>
      </c>
      <c r="BG1734" s="220">
        <f>IF(N1734="zákl. přenesená",J1734,0)</f>
        <v>0</v>
      </c>
      <c r="BH1734" s="220">
        <f>IF(N1734="sníž. přenesená",J1734,0)</f>
        <v>0</v>
      </c>
      <c r="BI1734" s="220">
        <f>IF(N1734="nulová",J1734,0)</f>
        <v>0</v>
      </c>
      <c r="BJ1734" s="25" t="s">
        <v>80</v>
      </c>
      <c r="BK1734" s="220">
        <f>ROUND(I1734*H1734,2)</f>
        <v>0</v>
      </c>
      <c r="BL1734" s="25" t="s">
        <v>502</v>
      </c>
      <c r="BM1734" s="25" t="s">
        <v>10366</v>
      </c>
    </row>
    <row r="1735" spans="2:65" s="1" customFormat="1">
      <c r="B1735" s="42"/>
      <c r="C1735" s="64"/>
      <c r="D1735" s="221" t="s">
        <v>506</v>
      </c>
      <c r="E1735" s="64"/>
      <c r="F1735" s="222" t="s">
        <v>10261</v>
      </c>
      <c r="G1735" s="64"/>
      <c r="H1735" s="64"/>
      <c r="I1735" s="177"/>
      <c r="J1735" s="64"/>
      <c r="K1735" s="64"/>
      <c r="L1735" s="62"/>
      <c r="M1735" s="223"/>
      <c r="N1735" s="43"/>
      <c r="O1735" s="43"/>
      <c r="P1735" s="43"/>
      <c r="Q1735" s="43"/>
      <c r="R1735" s="43"/>
      <c r="S1735" s="43"/>
      <c r="T1735" s="79"/>
      <c r="AT1735" s="25" t="s">
        <v>506</v>
      </c>
      <c r="AU1735" s="25" t="s">
        <v>82</v>
      </c>
    </row>
    <row r="1736" spans="2:65" s="1" customFormat="1" ht="48">
      <c r="B1736" s="42"/>
      <c r="C1736" s="64"/>
      <c r="D1736" s="227" t="s">
        <v>2254</v>
      </c>
      <c r="E1736" s="64"/>
      <c r="F1736" s="273" t="s">
        <v>10367</v>
      </c>
      <c r="G1736" s="64"/>
      <c r="H1736" s="64"/>
      <c r="I1736" s="177"/>
      <c r="J1736" s="64"/>
      <c r="K1736" s="64"/>
      <c r="L1736" s="62"/>
      <c r="M1736" s="223"/>
      <c r="N1736" s="43"/>
      <c r="O1736" s="43"/>
      <c r="P1736" s="43"/>
      <c r="Q1736" s="43"/>
      <c r="R1736" s="43"/>
      <c r="S1736" s="43"/>
      <c r="T1736" s="79"/>
      <c r="AT1736" s="25" t="s">
        <v>2254</v>
      </c>
      <c r="AU1736" s="25" t="s">
        <v>82</v>
      </c>
    </row>
    <row r="1737" spans="2:65" s="1" customFormat="1" ht="16.5" customHeight="1">
      <c r="B1737" s="42"/>
      <c r="C1737" s="209" t="s">
        <v>5158</v>
      </c>
      <c r="D1737" s="209" t="s">
        <v>498</v>
      </c>
      <c r="E1737" s="210" t="s">
        <v>10270</v>
      </c>
      <c r="F1737" s="211" t="s">
        <v>10265</v>
      </c>
      <c r="G1737" s="212" t="s">
        <v>2537</v>
      </c>
      <c r="H1737" s="213">
        <v>9</v>
      </c>
      <c r="I1737" s="214"/>
      <c r="J1737" s="215">
        <f>ROUND(I1737*H1737,2)</f>
        <v>0</v>
      </c>
      <c r="K1737" s="211" t="s">
        <v>23</v>
      </c>
      <c r="L1737" s="62"/>
      <c r="M1737" s="216" t="s">
        <v>23</v>
      </c>
      <c r="N1737" s="217" t="s">
        <v>44</v>
      </c>
      <c r="O1737" s="43"/>
      <c r="P1737" s="218">
        <f>O1737*H1737</f>
        <v>0</v>
      </c>
      <c r="Q1737" s="218">
        <v>13.7</v>
      </c>
      <c r="R1737" s="218">
        <f>Q1737*H1737</f>
        <v>123.3</v>
      </c>
      <c r="S1737" s="218">
        <v>0</v>
      </c>
      <c r="T1737" s="219">
        <f>S1737*H1737</f>
        <v>0</v>
      </c>
      <c r="AR1737" s="25" t="s">
        <v>502</v>
      </c>
      <c r="AT1737" s="25" t="s">
        <v>498</v>
      </c>
      <c r="AU1737" s="25" t="s">
        <v>82</v>
      </c>
      <c r="AY1737" s="25" t="s">
        <v>492</v>
      </c>
      <c r="BE1737" s="220">
        <f>IF(N1737="základní",J1737,0)</f>
        <v>0</v>
      </c>
      <c r="BF1737" s="220">
        <f>IF(N1737="snížená",J1737,0)</f>
        <v>0</v>
      </c>
      <c r="BG1737" s="220">
        <f>IF(N1737="zákl. přenesená",J1737,0)</f>
        <v>0</v>
      </c>
      <c r="BH1737" s="220">
        <f>IF(N1737="sníž. přenesená",J1737,0)</f>
        <v>0</v>
      </c>
      <c r="BI1737" s="220">
        <f>IF(N1737="nulová",J1737,0)</f>
        <v>0</v>
      </c>
      <c r="BJ1737" s="25" t="s">
        <v>80</v>
      </c>
      <c r="BK1737" s="220">
        <f>ROUND(I1737*H1737,2)</f>
        <v>0</v>
      </c>
      <c r="BL1737" s="25" t="s">
        <v>502</v>
      </c>
      <c r="BM1737" s="25" t="s">
        <v>10368</v>
      </c>
    </row>
    <row r="1738" spans="2:65" s="1" customFormat="1">
      <c r="B1738" s="42"/>
      <c r="C1738" s="64"/>
      <c r="D1738" s="221" t="s">
        <v>506</v>
      </c>
      <c r="E1738" s="64"/>
      <c r="F1738" s="222" t="s">
        <v>10267</v>
      </c>
      <c r="G1738" s="64"/>
      <c r="H1738" s="64"/>
      <c r="I1738" s="177"/>
      <c r="J1738" s="64"/>
      <c r="K1738" s="64"/>
      <c r="L1738" s="62"/>
      <c r="M1738" s="223"/>
      <c r="N1738" s="43"/>
      <c r="O1738" s="43"/>
      <c r="P1738" s="43"/>
      <c r="Q1738" s="43"/>
      <c r="R1738" s="43"/>
      <c r="S1738" s="43"/>
      <c r="T1738" s="79"/>
      <c r="AT1738" s="25" t="s">
        <v>506</v>
      </c>
      <c r="AU1738" s="25" t="s">
        <v>82</v>
      </c>
    </row>
    <row r="1739" spans="2:65" s="1" customFormat="1" ht="24">
      <c r="B1739" s="42"/>
      <c r="C1739" s="64"/>
      <c r="D1739" s="227" t="s">
        <v>2254</v>
      </c>
      <c r="E1739" s="64"/>
      <c r="F1739" s="273" t="s">
        <v>10116</v>
      </c>
      <c r="G1739" s="64"/>
      <c r="H1739" s="64"/>
      <c r="I1739" s="177"/>
      <c r="J1739" s="64"/>
      <c r="K1739" s="64"/>
      <c r="L1739" s="62"/>
      <c r="M1739" s="223"/>
      <c r="N1739" s="43"/>
      <c r="O1739" s="43"/>
      <c r="P1739" s="43"/>
      <c r="Q1739" s="43"/>
      <c r="R1739" s="43"/>
      <c r="S1739" s="43"/>
      <c r="T1739" s="79"/>
      <c r="AT1739" s="25" t="s">
        <v>2254</v>
      </c>
      <c r="AU1739" s="25" t="s">
        <v>82</v>
      </c>
    </row>
    <row r="1740" spans="2:65" s="1" customFormat="1" ht="16.5" customHeight="1">
      <c r="B1740" s="42"/>
      <c r="C1740" s="209" t="s">
        <v>5162</v>
      </c>
      <c r="D1740" s="209" t="s">
        <v>498</v>
      </c>
      <c r="E1740" s="210" t="s">
        <v>10272</v>
      </c>
      <c r="F1740" s="211" t="s">
        <v>10265</v>
      </c>
      <c r="G1740" s="212" t="s">
        <v>2537</v>
      </c>
      <c r="H1740" s="213">
        <v>2</v>
      </c>
      <c r="I1740" s="214"/>
      <c r="J1740" s="215">
        <f>ROUND(I1740*H1740,2)</f>
        <v>0</v>
      </c>
      <c r="K1740" s="211" t="s">
        <v>23</v>
      </c>
      <c r="L1740" s="62"/>
      <c r="M1740" s="216" t="s">
        <v>23</v>
      </c>
      <c r="N1740" s="217" t="s">
        <v>44</v>
      </c>
      <c r="O1740" s="43"/>
      <c r="P1740" s="218">
        <f>O1740*H1740</f>
        <v>0</v>
      </c>
      <c r="Q1740" s="218">
        <v>13.7</v>
      </c>
      <c r="R1740" s="218">
        <f>Q1740*H1740</f>
        <v>27.4</v>
      </c>
      <c r="S1740" s="218">
        <v>0</v>
      </c>
      <c r="T1740" s="219">
        <f>S1740*H1740</f>
        <v>0</v>
      </c>
      <c r="AR1740" s="25" t="s">
        <v>502</v>
      </c>
      <c r="AT1740" s="25" t="s">
        <v>498</v>
      </c>
      <c r="AU1740" s="25" t="s">
        <v>82</v>
      </c>
      <c r="AY1740" s="25" t="s">
        <v>492</v>
      </c>
      <c r="BE1740" s="220">
        <f>IF(N1740="základní",J1740,0)</f>
        <v>0</v>
      </c>
      <c r="BF1740" s="220">
        <f>IF(N1740="snížená",J1740,0)</f>
        <v>0</v>
      </c>
      <c r="BG1740" s="220">
        <f>IF(N1740="zákl. přenesená",J1740,0)</f>
        <v>0</v>
      </c>
      <c r="BH1740" s="220">
        <f>IF(N1740="sníž. přenesená",J1740,0)</f>
        <v>0</v>
      </c>
      <c r="BI1740" s="220">
        <f>IF(N1740="nulová",J1740,0)</f>
        <v>0</v>
      </c>
      <c r="BJ1740" s="25" t="s">
        <v>80</v>
      </c>
      <c r="BK1740" s="220">
        <f>ROUND(I1740*H1740,2)</f>
        <v>0</v>
      </c>
      <c r="BL1740" s="25" t="s">
        <v>502</v>
      </c>
      <c r="BM1740" s="25" t="s">
        <v>10369</v>
      </c>
    </row>
    <row r="1741" spans="2:65" s="1" customFormat="1">
      <c r="B1741" s="42"/>
      <c r="C1741" s="64"/>
      <c r="D1741" s="221" t="s">
        <v>506</v>
      </c>
      <c r="E1741" s="64"/>
      <c r="F1741" s="222" t="s">
        <v>10267</v>
      </c>
      <c r="G1741" s="64"/>
      <c r="H1741" s="64"/>
      <c r="I1741" s="177"/>
      <c r="J1741" s="64"/>
      <c r="K1741" s="64"/>
      <c r="L1741" s="62"/>
      <c r="M1741" s="223"/>
      <c r="N1741" s="43"/>
      <c r="O1741" s="43"/>
      <c r="P1741" s="43"/>
      <c r="Q1741" s="43"/>
      <c r="R1741" s="43"/>
      <c r="S1741" s="43"/>
      <c r="T1741" s="79"/>
      <c r="AT1741" s="25" t="s">
        <v>506</v>
      </c>
      <c r="AU1741" s="25" t="s">
        <v>82</v>
      </c>
    </row>
    <row r="1742" spans="2:65" s="1" customFormat="1" ht="24">
      <c r="B1742" s="42"/>
      <c r="C1742" s="64"/>
      <c r="D1742" s="227" t="s">
        <v>2254</v>
      </c>
      <c r="E1742" s="64"/>
      <c r="F1742" s="273" t="s">
        <v>10116</v>
      </c>
      <c r="G1742" s="64"/>
      <c r="H1742" s="64"/>
      <c r="I1742" s="177"/>
      <c r="J1742" s="64"/>
      <c r="K1742" s="64"/>
      <c r="L1742" s="62"/>
      <c r="M1742" s="223"/>
      <c r="N1742" s="43"/>
      <c r="O1742" s="43"/>
      <c r="P1742" s="43"/>
      <c r="Q1742" s="43"/>
      <c r="R1742" s="43"/>
      <c r="S1742" s="43"/>
      <c r="T1742" s="79"/>
      <c r="AT1742" s="25" t="s">
        <v>2254</v>
      </c>
      <c r="AU1742" s="25" t="s">
        <v>82</v>
      </c>
    </row>
    <row r="1743" spans="2:65" s="1" customFormat="1" ht="16.5" customHeight="1">
      <c r="B1743" s="42"/>
      <c r="C1743" s="209" t="s">
        <v>5166</v>
      </c>
      <c r="D1743" s="209" t="s">
        <v>498</v>
      </c>
      <c r="E1743" s="210" t="s">
        <v>10338</v>
      </c>
      <c r="F1743" s="211" t="s">
        <v>10265</v>
      </c>
      <c r="G1743" s="212" t="s">
        <v>2537</v>
      </c>
      <c r="H1743" s="213">
        <v>1</v>
      </c>
      <c r="I1743" s="214"/>
      <c r="J1743" s="215">
        <f>ROUND(I1743*H1743,2)</f>
        <v>0</v>
      </c>
      <c r="K1743" s="211" t="s">
        <v>23</v>
      </c>
      <c r="L1743" s="62"/>
      <c r="M1743" s="216" t="s">
        <v>23</v>
      </c>
      <c r="N1743" s="217" t="s">
        <v>44</v>
      </c>
      <c r="O1743" s="43"/>
      <c r="P1743" s="218">
        <f>O1743*H1743</f>
        <v>0</v>
      </c>
      <c r="Q1743" s="218">
        <v>15</v>
      </c>
      <c r="R1743" s="218">
        <f>Q1743*H1743</f>
        <v>15</v>
      </c>
      <c r="S1743" s="218">
        <v>0</v>
      </c>
      <c r="T1743" s="219">
        <f>S1743*H1743</f>
        <v>0</v>
      </c>
      <c r="AR1743" s="25" t="s">
        <v>502</v>
      </c>
      <c r="AT1743" s="25" t="s">
        <v>498</v>
      </c>
      <c r="AU1743" s="25" t="s">
        <v>82</v>
      </c>
      <c r="AY1743" s="25" t="s">
        <v>492</v>
      </c>
      <c r="BE1743" s="220">
        <f>IF(N1743="základní",J1743,0)</f>
        <v>0</v>
      </c>
      <c r="BF1743" s="220">
        <f>IF(N1743="snížená",J1743,0)</f>
        <v>0</v>
      </c>
      <c r="BG1743" s="220">
        <f>IF(N1743="zákl. přenesená",J1743,0)</f>
        <v>0</v>
      </c>
      <c r="BH1743" s="220">
        <f>IF(N1743="sníž. přenesená",J1743,0)</f>
        <v>0</v>
      </c>
      <c r="BI1743" s="220">
        <f>IF(N1743="nulová",J1743,0)</f>
        <v>0</v>
      </c>
      <c r="BJ1743" s="25" t="s">
        <v>80</v>
      </c>
      <c r="BK1743" s="220">
        <f>ROUND(I1743*H1743,2)</f>
        <v>0</v>
      </c>
      <c r="BL1743" s="25" t="s">
        <v>502</v>
      </c>
      <c r="BM1743" s="25" t="s">
        <v>10370</v>
      </c>
    </row>
    <row r="1744" spans="2:65" s="1" customFormat="1">
      <c r="B1744" s="42"/>
      <c r="C1744" s="64"/>
      <c r="D1744" s="221" t="s">
        <v>506</v>
      </c>
      <c r="E1744" s="64"/>
      <c r="F1744" s="222" t="s">
        <v>10267</v>
      </c>
      <c r="G1744" s="64"/>
      <c r="H1744" s="64"/>
      <c r="I1744" s="177"/>
      <c r="J1744" s="64"/>
      <c r="K1744" s="64"/>
      <c r="L1744" s="62"/>
      <c r="M1744" s="223"/>
      <c r="N1744" s="43"/>
      <c r="O1744" s="43"/>
      <c r="P1744" s="43"/>
      <c r="Q1744" s="43"/>
      <c r="R1744" s="43"/>
      <c r="S1744" s="43"/>
      <c r="T1744" s="79"/>
      <c r="AT1744" s="25" t="s">
        <v>506</v>
      </c>
      <c r="AU1744" s="25" t="s">
        <v>82</v>
      </c>
    </row>
    <row r="1745" spans="2:65" s="1" customFormat="1" ht="24">
      <c r="B1745" s="42"/>
      <c r="C1745" s="64"/>
      <c r="D1745" s="227" t="s">
        <v>2254</v>
      </c>
      <c r="E1745" s="64"/>
      <c r="F1745" s="273" t="s">
        <v>10116</v>
      </c>
      <c r="G1745" s="64"/>
      <c r="H1745" s="64"/>
      <c r="I1745" s="177"/>
      <c r="J1745" s="64"/>
      <c r="K1745" s="64"/>
      <c r="L1745" s="62"/>
      <c r="M1745" s="223"/>
      <c r="N1745" s="43"/>
      <c r="O1745" s="43"/>
      <c r="P1745" s="43"/>
      <c r="Q1745" s="43"/>
      <c r="R1745" s="43"/>
      <c r="S1745" s="43"/>
      <c r="T1745" s="79"/>
      <c r="AT1745" s="25" t="s">
        <v>2254</v>
      </c>
      <c r="AU1745" s="25" t="s">
        <v>82</v>
      </c>
    </row>
    <row r="1746" spans="2:65" s="1" customFormat="1" ht="16.5" customHeight="1">
      <c r="B1746" s="42"/>
      <c r="C1746" s="209" t="s">
        <v>5170</v>
      </c>
      <c r="D1746" s="209" t="s">
        <v>498</v>
      </c>
      <c r="E1746" s="210" t="s">
        <v>10274</v>
      </c>
      <c r="F1746" s="211" t="s">
        <v>10275</v>
      </c>
      <c r="G1746" s="212" t="s">
        <v>2537</v>
      </c>
      <c r="H1746" s="213">
        <v>12</v>
      </c>
      <c r="I1746" s="214"/>
      <c r="J1746" s="215">
        <f>ROUND(I1746*H1746,2)</f>
        <v>0</v>
      </c>
      <c r="K1746" s="211" t="s">
        <v>23</v>
      </c>
      <c r="L1746" s="62"/>
      <c r="M1746" s="216" t="s">
        <v>23</v>
      </c>
      <c r="N1746" s="217" t="s">
        <v>44</v>
      </c>
      <c r="O1746" s="43"/>
      <c r="P1746" s="218">
        <f>O1746*H1746</f>
        <v>0</v>
      </c>
      <c r="Q1746" s="218">
        <v>3</v>
      </c>
      <c r="R1746" s="218">
        <f>Q1746*H1746</f>
        <v>36</v>
      </c>
      <c r="S1746" s="218">
        <v>0</v>
      </c>
      <c r="T1746" s="219">
        <f>S1746*H1746</f>
        <v>0</v>
      </c>
      <c r="AR1746" s="25" t="s">
        <v>502</v>
      </c>
      <c r="AT1746" s="25" t="s">
        <v>498</v>
      </c>
      <c r="AU1746" s="25" t="s">
        <v>82</v>
      </c>
      <c r="AY1746" s="25" t="s">
        <v>492</v>
      </c>
      <c r="BE1746" s="220">
        <f>IF(N1746="základní",J1746,0)</f>
        <v>0</v>
      </c>
      <c r="BF1746" s="220">
        <f>IF(N1746="snížená",J1746,0)</f>
        <v>0</v>
      </c>
      <c r="BG1746" s="220">
        <f>IF(N1746="zákl. přenesená",J1746,0)</f>
        <v>0</v>
      </c>
      <c r="BH1746" s="220">
        <f>IF(N1746="sníž. přenesená",J1746,0)</f>
        <v>0</v>
      </c>
      <c r="BI1746" s="220">
        <f>IF(N1746="nulová",J1746,0)</f>
        <v>0</v>
      </c>
      <c r="BJ1746" s="25" t="s">
        <v>80</v>
      </c>
      <c r="BK1746" s="220">
        <f>ROUND(I1746*H1746,2)</f>
        <v>0</v>
      </c>
      <c r="BL1746" s="25" t="s">
        <v>502</v>
      </c>
      <c r="BM1746" s="25" t="s">
        <v>10371</v>
      </c>
    </row>
    <row r="1747" spans="2:65" s="1" customFormat="1">
      <c r="B1747" s="42"/>
      <c r="C1747" s="64"/>
      <c r="D1747" s="227" t="s">
        <v>506</v>
      </c>
      <c r="E1747" s="64"/>
      <c r="F1747" s="274" t="s">
        <v>10275</v>
      </c>
      <c r="G1747" s="64"/>
      <c r="H1747" s="64"/>
      <c r="I1747" s="177"/>
      <c r="J1747" s="64"/>
      <c r="K1747" s="64"/>
      <c r="L1747" s="62"/>
      <c r="M1747" s="223"/>
      <c r="N1747" s="43"/>
      <c r="O1747" s="43"/>
      <c r="P1747" s="43"/>
      <c r="Q1747" s="43"/>
      <c r="R1747" s="43"/>
      <c r="S1747" s="43"/>
      <c r="T1747" s="79"/>
      <c r="AT1747" s="25" t="s">
        <v>506</v>
      </c>
      <c r="AU1747" s="25" t="s">
        <v>82</v>
      </c>
    </row>
    <row r="1748" spans="2:65" s="1" customFormat="1" ht="16.5" customHeight="1">
      <c r="B1748" s="42"/>
      <c r="C1748" s="209" t="s">
        <v>5174</v>
      </c>
      <c r="D1748" s="209" t="s">
        <v>498</v>
      </c>
      <c r="E1748" s="210" t="s">
        <v>10283</v>
      </c>
      <c r="F1748" s="211" t="s">
        <v>10284</v>
      </c>
      <c r="G1748" s="212" t="s">
        <v>2537</v>
      </c>
      <c r="H1748" s="213">
        <v>12</v>
      </c>
      <c r="I1748" s="214"/>
      <c r="J1748" s="215">
        <f>ROUND(I1748*H1748,2)</f>
        <v>0</v>
      </c>
      <c r="K1748" s="211" t="s">
        <v>23</v>
      </c>
      <c r="L1748" s="62"/>
      <c r="M1748" s="216" t="s">
        <v>23</v>
      </c>
      <c r="N1748" s="217" t="s">
        <v>44</v>
      </c>
      <c r="O1748" s="43"/>
      <c r="P1748" s="218">
        <f>O1748*H1748</f>
        <v>0</v>
      </c>
      <c r="Q1748" s="218">
        <v>0</v>
      </c>
      <c r="R1748" s="218">
        <f>Q1748*H1748</f>
        <v>0</v>
      </c>
      <c r="S1748" s="218">
        <v>0</v>
      </c>
      <c r="T1748" s="219">
        <f>S1748*H1748</f>
        <v>0</v>
      </c>
      <c r="AR1748" s="25" t="s">
        <v>502</v>
      </c>
      <c r="AT1748" s="25" t="s">
        <v>498</v>
      </c>
      <c r="AU1748" s="25" t="s">
        <v>82</v>
      </c>
      <c r="AY1748" s="25" t="s">
        <v>492</v>
      </c>
      <c r="BE1748" s="220">
        <f>IF(N1748="základní",J1748,0)</f>
        <v>0</v>
      </c>
      <c r="BF1748" s="220">
        <f>IF(N1748="snížená",J1748,0)</f>
        <v>0</v>
      </c>
      <c r="BG1748" s="220">
        <f>IF(N1748="zákl. přenesená",J1748,0)</f>
        <v>0</v>
      </c>
      <c r="BH1748" s="220">
        <f>IF(N1748="sníž. přenesená",J1748,0)</f>
        <v>0</v>
      </c>
      <c r="BI1748" s="220">
        <f>IF(N1748="nulová",J1748,0)</f>
        <v>0</v>
      </c>
      <c r="BJ1748" s="25" t="s">
        <v>80</v>
      </c>
      <c r="BK1748" s="220">
        <f>ROUND(I1748*H1748,2)</f>
        <v>0</v>
      </c>
      <c r="BL1748" s="25" t="s">
        <v>502</v>
      </c>
      <c r="BM1748" s="25" t="s">
        <v>10372</v>
      </c>
    </row>
    <row r="1749" spans="2:65" s="1" customFormat="1">
      <c r="B1749" s="42"/>
      <c r="C1749" s="64"/>
      <c r="D1749" s="227" t="s">
        <v>506</v>
      </c>
      <c r="E1749" s="64"/>
      <c r="F1749" s="274" t="s">
        <v>10284</v>
      </c>
      <c r="G1749" s="64"/>
      <c r="H1749" s="64"/>
      <c r="I1749" s="177"/>
      <c r="J1749" s="64"/>
      <c r="K1749" s="64"/>
      <c r="L1749" s="62"/>
      <c r="M1749" s="223"/>
      <c r="N1749" s="43"/>
      <c r="O1749" s="43"/>
      <c r="P1749" s="43"/>
      <c r="Q1749" s="43"/>
      <c r="R1749" s="43"/>
      <c r="S1749" s="43"/>
      <c r="T1749" s="79"/>
      <c r="AT1749" s="25" t="s">
        <v>506</v>
      </c>
      <c r="AU1749" s="25" t="s">
        <v>82</v>
      </c>
    </row>
    <row r="1750" spans="2:65" s="1" customFormat="1" ht="16.5" customHeight="1">
      <c r="B1750" s="42"/>
      <c r="C1750" s="209" t="s">
        <v>5178</v>
      </c>
      <c r="D1750" s="209" t="s">
        <v>498</v>
      </c>
      <c r="E1750" s="210" t="s">
        <v>10286</v>
      </c>
      <c r="F1750" s="211" t="s">
        <v>10287</v>
      </c>
      <c r="G1750" s="212" t="s">
        <v>2537</v>
      </c>
      <c r="H1750" s="213">
        <v>3</v>
      </c>
      <c r="I1750" s="214"/>
      <c r="J1750" s="215">
        <f>ROUND(I1750*H1750,2)</f>
        <v>0</v>
      </c>
      <c r="K1750" s="211" t="s">
        <v>23</v>
      </c>
      <c r="L1750" s="62"/>
      <c r="M1750" s="216" t="s">
        <v>23</v>
      </c>
      <c r="N1750" s="217" t="s">
        <v>44</v>
      </c>
      <c r="O1750" s="43"/>
      <c r="P1750" s="218">
        <f>O1750*H1750</f>
        <v>0</v>
      </c>
      <c r="Q1750" s="218">
        <v>0</v>
      </c>
      <c r="R1750" s="218">
        <f>Q1750*H1750</f>
        <v>0</v>
      </c>
      <c r="S1750" s="218">
        <v>0</v>
      </c>
      <c r="T1750" s="219">
        <f>S1750*H1750</f>
        <v>0</v>
      </c>
      <c r="AR1750" s="25" t="s">
        <v>502</v>
      </c>
      <c r="AT1750" s="25" t="s">
        <v>498</v>
      </c>
      <c r="AU1750" s="25" t="s">
        <v>82</v>
      </c>
      <c r="AY1750" s="25" t="s">
        <v>492</v>
      </c>
      <c r="BE1750" s="220">
        <f>IF(N1750="základní",J1750,0)</f>
        <v>0</v>
      </c>
      <c r="BF1750" s="220">
        <f>IF(N1750="snížená",J1750,0)</f>
        <v>0</v>
      </c>
      <c r="BG1750" s="220">
        <f>IF(N1750="zákl. přenesená",J1750,0)</f>
        <v>0</v>
      </c>
      <c r="BH1750" s="220">
        <f>IF(N1750="sníž. přenesená",J1750,0)</f>
        <v>0</v>
      </c>
      <c r="BI1750" s="220">
        <f>IF(N1750="nulová",J1750,0)</f>
        <v>0</v>
      </c>
      <c r="BJ1750" s="25" t="s">
        <v>80</v>
      </c>
      <c r="BK1750" s="220">
        <f>ROUND(I1750*H1750,2)</f>
        <v>0</v>
      </c>
      <c r="BL1750" s="25" t="s">
        <v>502</v>
      </c>
      <c r="BM1750" s="25" t="s">
        <v>10373</v>
      </c>
    </row>
    <row r="1751" spans="2:65" s="1" customFormat="1">
      <c r="B1751" s="42"/>
      <c r="C1751" s="64"/>
      <c r="D1751" s="227" t="s">
        <v>506</v>
      </c>
      <c r="E1751" s="64"/>
      <c r="F1751" s="274" t="s">
        <v>10287</v>
      </c>
      <c r="G1751" s="64"/>
      <c r="H1751" s="64"/>
      <c r="I1751" s="177"/>
      <c r="J1751" s="64"/>
      <c r="K1751" s="64"/>
      <c r="L1751" s="62"/>
      <c r="M1751" s="223"/>
      <c r="N1751" s="43"/>
      <c r="O1751" s="43"/>
      <c r="P1751" s="43"/>
      <c r="Q1751" s="43"/>
      <c r="R1751" s="43"/>
      <c r="S1751" s="43"/>
      <c r="T1751" s="79"/>
      <c r="AT1751" s="25" t="s">
        <v>506</v>
      </c>
      <c r="AU1751" s="25" t="s">
        <v>82</v>
      </c>
    </row>
    <row r="1752" spans="2:65" s="1" customFormat="1" ht="16.5" customHeight="1">
      <c r="B1752" s="42"/>
      <c r="C1752" s="209" t="s">
        <v>5182</v>
      </c>
      <c r="D1752" s="209" t="s">
        <v>498</v>
      </c>
      <c r="E1752" s="210" t="s">
        <v>10289</v>
      </c>
      <c r="F1752" s="211" t="s">
        <v>10290</v>
      </c>
      <c r="G1752" s="212" t="s">
        <v>2537</v>
      </c>
      <c r="H1752" s="213">
        <v>9</v>
      </c>
      <c r="I1752" s="214"/>
      <c r="J1752" s="215">
        <f>ROUND(I1752*H1752,2)</f>
        <v>0</v>
      </c>
      <c r="K1752" s="211" t="s">
        <v>23</v>
      </c>
      <c r="L1752" s="62"/>
      <c r="M1752" s="216" t="s">
        <v>23</v>
      </c>
      <c r="N1752" s="217" t="s">
        <v>44</v>
      </c>
      <c r="O1752" s="43"/>
      <c r="P1752" s="218">
        <f>O1752*H1752</f>
        <v>0</v>
      </c>
      <c r="Q1752" s="218">
        <v>0</v>
      </c>
      <c r="R1752" s="218">
        <f>Q1752*H1752</f>
        <v>0</v>
      </c>
      <c r="S1752" s="218">
        <v>0</v>
      </c>
      <c r="T1752" s="219">
        <f>S1752*H1752</f>
        <v>0</v>
      </c>
      <c r="AR1752" s="25" t="s">
        <v>502</v>
      </c>
      <c r="AT1752" s="25" t="s">
        <v>498</v>
      </c>
      <c r="AU1752" s="25" t="s">
        <v>82</v>
      </c>
      <c r="AY1752" s="25" t="s">
        <v>492</v>
      </c>
      <c r="BE1752" s="220">
        <f>IF(N1752="základní",J1752,0)</f>
        <v>0</v>
      </c>
      <c r="BF1752" s="220">
        <f>IF(N1752="snížená",J1752,0)</f>
        <v>0</v>
      </c>
      <c r="BG1752" s="220">
        <f>IF(N1752="zákl. přenesená",J1752,0)</f>
        <v>0</v>
      </c>
      <c r="BH1752" s="220">
        <f>IF(N1752="sníž. přenesená",J1752,0)</f>
        <v>0</v>
      </c>
      <c r="BI1752" s="220">
        <f>IF(N1752="nulová",J1752,0)</f>
        <v>0</v>
      </c>
      <c r="BJ1752" s="25" t="s">
        <v>80</v>
      </c>
      <c r="BK1752" s="220">
        <f>ROUND(I1752*H1752,2)</f>
        <v>0</v>
      </c>
      <c r="BL1752" s="25" t="s">
        <v>502</v>
      </c>
      <c r="BM1752" s="25" t="s">
        <v>10374</v>
      </c>
    </row>
    <row r="1753" spans="2:65" s="1" customFormat="1">
      <c r="B1753" s="42"/>
      <c r="C1753" s="64"/>
      <c r="D1753" s="227" t="s">
        <v>506</v>
      </c>
      <c r="E1753" s="64"/>
      <c r="F1753" s="274" t="s">
        <v>10290</v>
      </c>
      <c r="G1753" s="64"/>
      <c r="H1753" s="64"/>
      <c r="I1753" s="177"/>
      <c r="J1753" s="64"/>
      <c r="K1753" s="64"/>
      <c r="L1753" s="62"/>
      <c r="M1753" s="223"/>
      <c r="N1753" s="43"/>
      <c r="O1753" s="43"/>
      <c r="P1753" s="43"/>
      <c r="Q1753" s="43"/>
      <c r="R1753" s="43"/>
      <c r="S1753" s="43"/>
      <c r="T1753" s="79"/>
      <c r="AT1753" s="25" t="s">
        <v>506</v>
      </c>
      <c r="AU1753" s="25" t="s">
        <v>82</v>
      </c>
    </row>
    <row r="1754" spans="2:65" s="1" customFormat="1" ht="16.5" customHeight="1">
      <c r="B1754" s="42"/>
      <c r="C1754" s="209" t="s">
        <v>5186</v>
      </c>
      <c r="D1754" s="209" t="s">
        <v>498</v>
      </c>
      <c r="E1754" s="210" t="s">
        <v>10117</v>
      </c>
      <c r="F1754" s="211" t="s">
        <v>10118</v>
      </c>
      <c r="G1754" s="212" t="s">
        <v>9577</v>
      </c>
      <c r="H1754" s="213">
        <v>125</v>
      </c>
      <c r="I1754" s="214"/>
      <c r="J1754" s="215">
        <f>ROUND(I1754*H1754,2)</f>
        <v>0</v>
      </c>
      <c r="K1754" s="211" t="s">
        <v>23</v>
      </c>
      <c r="L1754" s="62"/>
      <c r="M1754" s="216" t="s">
        <v>23</v>
      </c>
      <c r="N1754" s="217" t="s">
        <v>44</v>
      </c>
      <c r="O1754" s="43"/>
      <c r="P1754" s="218">
        <f>O1754*H1754</f>
        <v>0</v>
      </c>
      <c r="Q1754" s="218">
        <v>1</v>
      </c>
      <c r="R1754" s="218">
        <f>Q1754*H1754</f>
        <v>125</v>
      </c>
      <c r="S1754" s="218">
        <v>0</v>
      </c>
      <c r="T1754" s="219">
        <f>S1754*H1754</f>
        <v>0</v>
      </c>
      <c r="AR1754" s="25" t="s">
        <v>502</v>
      </c>
      <c r="AT1754" s="25" t="s">
        <v>498</v>
      </c>
      <c r="AU1754" s="25" t="s">
        <v>82</v>
      </c>
      <c r="AY1754" s="25" t="s">
        <v>492</v>
      </c>
      <c r="BE1754" s="220">
        <f>IF(N1754="základní",J1754,0)</f>
        <v>0</v>
      </c>
      <c r="BF1754" s="220">
        <f>IF(N1754="snížená",J1754,0)</f>
        <v>0</v>
      </c>
      <c r="BG1754" s="220">
        <f>IF(N1754="zákl. přenesená",J1754,0)</f>
        <v>0</v>
      </c>
      <c r="BH1754" s="220">
        <f>IF(N1754="sníž. přenesená",J1754,0)</f>
        <v>0</v>
      </c>
      <c r="BI1754" s="220">
        <f>IF(N1754="nulová",J1754,0)</f>
        <v>0</v>
      </c>
      <c r="BJ1754" s="25" t="s">
        <v>80</v>
      </c>
      <c r="BK1754" s="220">
        <f>ROUND(I1754*H1754,2)</f>
        <v>0</v>
      </c>
      <c r="BL1754" s="25" t="s">
        <v>502</v>
      </c>
      <c r="BM1754" s="25" t="s">
        <v>10375</v>
      </c>
    </row>
    <row r="1755" spans="2:65" s="1" customFormat="1">
      <c r="B1755" s="42"/>
      <c r="C1755" s="64"/>
      <c r="D1755" s="221" t="s">
        <v>506</v>
      </c>
      <c r="E1755" s="64"/>
      <c r="F1755" s="222" t="s">
        <v>10118</v>
      </c>
      <c r="G1755" s="64"/>
      <c r="H1755" s="64"/>
      <c r="I1755" s="177"/>
      <c r="J1755" s="64"/>
      <c r="K1755" s="64"/>
      <c r="L1755" s="62"/>
      <c r="M1755" s="223"/>
      <c r="N1755" s="43"/>
      <c r="O1755" s="43"/>
      <c r="P1755" s="43"/>
      <c r="Q1755" s="43"/>
      <c r="R1755" s="43"/>
      <c r="S1755" s="43"/>
      <c r="T1755" s="79"/>
      <c r="AT1755" s="25" t="s">
        <v>506</v>
      </c>
      <c r="AU1755" s="25" t="s">
        <v>82</v>
      </c>
    </row>
    <row r="1756" spans="2:65" s="11" customFormat="1" ht="37.35" customHeight="1">
      <c r="B1756" s="192"/>
      <c r="C1756" s="193"/>
      <c r="D1756" s="194" t="s">
        <v>72</v>
      </c>
      <c r="E1756" s="195" t="s">
        <v>5027</v>
      </c>
      <c r="F1756" s="195" t="s">
        <v>10376</v>
      </c>
      <c r="G1756" s="193"/>
      <c r="H1756" s="193"/>
      <c r="I1756" s="196"/>
      <c r="J1756" s="197">
        <f>BK1756</f>
        <v>0</v>
      </c>
      <c r="K1756" s="193"/>
      <c r="L1756" s="198"/>
      <c r="M1756" s="199"/>
      <c r="N1756" s="200"/>
      <c r="O1756" s="200"/>
      <c r="P1756" s="201">
        <f>P1757</f>
        <v>0</v>
      </c>
      <c r="Q1756" s="200"/>
      <c r="R1756" s="201">
        <f>R1757</f>
        <v>529.70000000000005</v>
      </c>
      <c r="S1756" s="200"/>
      <c r="T1756" s="202">
        <f>T1757</f>
        <v>0</v>
      </c>
      <c r="AR1756" s="203" t="s">
        <v>80</v>
      </c>
      <c r="AT1756" s="204" t="s">
        <v>72</v>
      </c>
      <c r="AU1756" s="204" t="s">
        <v>73</v>
      </c>
      <c r="AY1756" s="203" t="s">
        <v>492</v>
      </c>
      <c r="BK1756" s="205">
        <f>BK1757</f>
        <v>0</v>
      </c>
    </row>
    <row r="1757" spans="2:65" s="11" customFormat="1" ht="19.95" customHeight="1">
      <c r="B1757" s="192"/>
      <c r="C1757" s="193"/>
      <c r="D1757" s="206" t="s">
        <v>72</v>
      </c>
      <c r="E1757" s="207" t="s">
        <v>4973</v>
      </c>
      <c r="F1757" s="207" t="s">
        <v>10259</v>
      </c>
      <c r="G1757" s="193"/>
      <c r="H1757" s="193"/>
      <c r="I1757" s="196"/>
      <c r="J1757" s="208">
        <f>BK1757</f>
        <v>0</v>
      </c>
      <c r="K1757" s="193"/>
      <c r="L1757" s="198"/>
      <c r="M1757" s="199"/>
      <c r="N1757" s="200"/>
      <c r="O1757" s="200"/>
      <c r="P1757" s="201">
        <f>SUM(P1758:P1779)</f>
        <v>0</v>
      </c>
      <c r="Q1757" s="200"/>
      <c r="R1757" s="201">
        <f>SUM(R1758:R1779)</f>
        <v>529.70000000000005</v>
      </c>
      <c r="S1757" s="200"/>
      <c r="T1757" s="202">
        <f>SUM(T1758:T1779)</f>
        <v>0</v>
      </c>
      <c r="AR1757" s="203" t="s">
        <v>80</v>
      </c>
      <c r="AT1757" s="204" t="s">
        <v>72</v>
      </c>
      <c r="AU1757" s="204" t="s">
        <v>80</v>
      </c>
      <c r="AY1757" s="203" t="s">
        <v>492</v>
      </c>
      <c r="BK1757" s="205">
        <f>SUM(BK1758:BK1779)</f>
        <v>0</v>
      </c>
    </row>
    <row r="1758" spans="2:65" s="1" customFormat="1" ht="16.5" customHeight="1">
      <c r="B1758" s="42"/>
      <c r="C1758" s="209" t="s">
        <v>5190</v>
      </c>
      <c r="D1758" s="209" t="s">
        <v>498</v>
      </c>
      <c r="E1758" s="210" t="s">
        <v>10365</v>
      </c>
      <c r="F1758" s="211" t="s">
        <v>10261</v>
      </c>
      <c r="G1758" s="212" t="s">
        <v>2537</v>
      </c>
      <c r="H1758" s="213">
        <v>1</v>
      </c>
      <c r="I1758" s="214"/>
      <c r="J1758" s="215">
        <f>ROUND(I1758*H1758,2)</f>
        <v>0</v>
      </c>
      <c r="K1758" s="211" t="s">
        <v>23</v>
      </c>
      <c r="L1758" s="62"/>
      <c r="M1758" s="216" t="s">
        <v>23</v>
      </c>
      <c r="N1758" s="217" t="s">
        <v>44</v>
      </c>
      <c r="O1758" s="43"/>
      <c r="P1758" s="218">
        <f>O1758*H1758</f>
        <v>0</v>
      </c>
      <c r="Q1758" s="218">
        <v>208</v>
      </c>
      <c r="R1758" s="218">
        <f>Q1758*H1758</f>
        <v>208</v>
      </c>
      <c r="S1758" s="218">
        <v>0</v>
      </c>
      <c r="T1758" s="219">
        <f>S1758*H1758</f>
        <v>0</v>
      </c>
      <c r="AR1758" s="25" t="s">
        <v>502</v>
      </c>
      <c r="AT1758" s="25" t="s">
        <v>498</v>
      </c>
      <c r="AU1758" s="25" t="s">
        <v>82</v>
      </c>
      <c r="AY1758" s="25" t="s">
        <v>492</v>
      </c>
      <c r="BE1758" s="220">
        <f>IF(N1758="základní",J1758,0)</f>
        <v>0</v>
      </c>
      <c r="BF1758" s="220">
        <f>IF(N1758="snížená",J1758,0)</f>
        <v>0</v>
      </c>
      <c r="BG1758" s="220">
        <f>IF(N1758="zákl. přenesená",J1758,0)</f>
        <v>0</v>
      </c>
      <c r="BH1758" s="220">
        <f>IF(N1758="sníž. přenesená",J1758,0)</f>
        <v>0</v>
      </c>
      <c r="BI1758" s="220">
        <f>IF(N1758="nulová",J1758,0)</f>
        <v>0</v>
      </c>
      <c r="BJ1758" s="25" t="s">
        <v>80</v>
      </c>
      <c r="BK1758" s="220">
        <f>ROUND(I1758*H1758,2)</f>
        <v>0</v>
      </c>
      <c r="BL1758" s="25" t="s">
        <v>502</v>
      </c>
      <c r="BM1758" s="25" t="s">
        <v>10377</v>
      </c>
    </row>
    <row r="1759" spans="2:65" s="1" customFormat="1">
      <c r="B1759" s="42"/>
      <c r="C1759" s="64"/>
      <c r="D1759" s="221" t="s">
        <v>506</v>
      </c>
      <c r="E1759" s="64"/>
      <c r="F1759" s="222" t="s">
        <v>10261</v>
      </c>
      <c r="G1759" s="64"/>
      <c r="H1759" s="64"/>
      <c r="I1759" s="177"/>
      <c r="J1759" s="64"/>
      <c r="K1759" s="64"/>
      <c r="L1759" s="62"/>
      <c r="M1759" s="223"/>
      <c r="N1759" s="43"/>
      <c r="O1759" s="43"/>
      <c r="P1759" s="43"/>
      <c r="Q1759" s="43"/>
      <c r="R1759" s="43"/>
      <c r="S1759" s="43"/>
      <c r="T1759" s="79"/>
      <c r="AT1759" s="25" t="s">
        <v>506</v>
      </c>
      <c r="AU1759" s="25" t="s">
        <v>82</v>
      </c>
    </row>
    <row r="1760" spans="2:65" s="1" customFormat="1" ht="48">
      <c r="B1760" s="42"/>
      <c r="C1760" s="64"/>
      <c r="D1760" s="227" t="s">
        <v>2254</v>
      </c>
      <c r="E1760" s="64"/>
      <c r="F1760" s="273" t="s">
        <v>10367</v>
      </c>
      <c r="G1760" s="64"/>
      <c r="H1760" s="64"/>
      <c r="I1760" s="177"/>
      <c r="J1760" s="64"/>
      <c r="K1760" s="64"/>
      <c r="L1760" s="62"/>
      <c r="M1760" s="223"/>
      <c r="N1760" s="43"/>
      <c r="O1760" s="43"/>
      <c r="P1760" s="43"/>
      <c r="Q1760" s="43"/>
      <c r="R1760" s="43"/>
      <c r="S1760" s="43"/>
      <c r="T1760" s="79"/>
      <c r="AT1760" s="25" t="s">
        <v>2254</v>
      </c>
      <c r="AU1760" s="25" t="s">
        <v>82</v>
      </c>
    </row>
    <row r="1761" spans="2:65" s="1" customFormat="1" ht="16.5" customHeight="1">
      <c r="B1761" s="42"/>
      <c r="C1761" s="209" t="s">
        <v>5195</v>
      </c>
      <c r="D1761" s="209" t="s">
        <v>498</v>
      </c>
      <c r="E1761" s="210" t="s">
        <v>10270</v>
      </c>
      <c r="F1761" s="211" t="s">
        <v>10265</v>
      </c>
      <c r="G1761" s="212" t="s">
        <v>2537</v>
      </c>
      <c r="H1761" s="213">
        <v>9</v>
      </c>
      <c r="I1761" s="214"/>
      <c r="J1761" s="215">
        <f>ROUND(I1761*H1761,2)</f>
        <v>0</v>
      </c>
      <c r="K1761" s="211" t="s">
        <v>23</v>
      </c>
      <c r="L1761" s="62"/>
      <c r="M1761" s="216" t="s">
        <v>23</v>
      </c>
      <c r="N1761" s="217" t="s">
        <v>44</v>
      </c>
      <c r="O1761" s="43"/>
      <c r="P1761" s="218">
        <f>O1761*H1761</f>
        <v>0</v>
      </c>
      <c r="Q1761" s="218">
        <v>13.7</v>
      </c>
      <c r="R1761" s="218">
        <f>Q1761*H1761</f>
        <v>123.3</v>
      </c>
      <c r="S1761" s="218">
        <v>0</v>
      </c>
      <c r="T1761" s="219">
        <f>S1761*H1761</f>
        <v>0</v>
      </c>
      <c r="AR1761" s="25" t="s">
        <v>502</v>
      </c>
      <c r="AT1761" s="25" t="s">
        <v>498</v>
      </c>
      <c r="AU1761" s="25" t="s">
        <v>82</v>
      </c>
      <c r="AY1761" s="25" t="s">
        <v>492</v>
      </c>
      <c r="BE1761" s="220">
        <f>IF(N1761="základní",J1761,0)</f>
        <v>0</v>
      </c>
      <c r="BF1761" s="220">
        <f>IF(N1761="snížená",J1761,0)</f>
        <v>0</v>
      </c>
      <c r="BG1761" s="220">
        <f>IF(N1761="zákl. přenesená",J1761,0)</f>
        <v>0</v>
      </c>
      <c r="BH1761" s="220">
        <f>IF(N1761="sníž. přenesená",J1761,0)</f>
        <v>0</v>
      </c>
      <c r="BI1761" s="220">
        <f>IF(N1761="nulová",J1761,0)</f>
        <v>0</v>
      </c>
      <c r="BJ1761" s="25" t="s">
        <v>80</v>
      </c>
      <c r="BK1761" s="220">
        <f>ROUND(I1761*H1761,2)</f>
        <v>0</v>
      </c>
      <c r="BL1761" s="25" t="s">
        <v>502</v>
      </c>
      <c r="BM1761" s="25" t="s">
        <v>10378</v>
      </c>
    </row>
    <row r="1762" spans="2:65" s="1" customFormat="1">
      <c r="B1762" s="42"/>
      <c r="C1762" s="64"/>
      <c r="D1762" s="221" t="s">
        <v>506</v>
      </c>
      <c r="E1762" s="64"/>
      <c r="F1762" s="222" t="s">
        <v>10267</v>
      </c>
      <c r="G1762" s="64"/>
      <c r="H1762" s="64"/>
      <c r="I1762" s="177"/>
      <c r="J1762" s="64"/>
      <c r="K1762" s="64"/>
      <c r="L1762" s="62"/>
      <c r="M1762" s="223"/>
      <c r="N1762" s="43"/>
      <c r="O1762" s="43"/>
      <c r="P1762" s="43"/>
      <c r="Q1762" s="43"/>
      <c r="R1762" s="43"/>
      <c r="S1762" s="43"/>
      <c r="T1762" s="79"/>
      <c r="AT1762" s="25" t="s">
        <v>506</v>
      </c>
      <c r="AU1762" s="25" t="s">
        <v>82</v>
      </c>
    </row>
    <row r="1763" spans="2:65" s="1" customFormat="1" ht="24">
      <c r="B1763" s="42"/>
      <c r="C1763" s="64"/>
      <c r="D1763" s="227" t="s">
        <v>2254</v>
      </c>
      <c r="E1763" s="64"/>
      <c r="F1763" s="273" t="s">
        <v>9772</v>
      </c>
      <c r="G1763" s="64"/>
      <c r="H1763" s="64"/>
      <c r="I1763" s="177"/>
      <c r="J1763" s="64"/>
      <c r="K1763" s="64"/>
      <c r="L1763" s="62"/>
      <c r="M1763" s="223"/>
      <c r="N1763" s="43"/>
      <c r="O1763" s="43"/>
      <c r="P1763" s="43"/>
      <c r="Q1763" s="43"/>
      <c r="R1763" s="43"/>
      <c r="S1763" s="43"/>
      <c r="T1763" s="79"/>
      <c r="AT1763" s="25" t="s">
        <v>2254</v>
      </c>
      <c r="AU1763" s="25" t="s">
        <v>82</v>
      </c>
    </row>
    <row r="1764" spans="2:65" s="1" customFormat="1" ht="16.5" customHeight="1">
      <c r="B1764" s="42"/>
      <c r="C1764" s="209" t="s">
        <v>5199</v>
      </c>
      <c r="D1764" s="209" t="s">
        <v>498</v>
      </c>
      <c r="E1764" s="210" t="s">
        <v>10272</v>
      </c>
      <c r="F1764" s="211" t="s">
        <v>10265</v>
      </c>
      <c r="G1764" s="212" t="s">
        <v>2537</v>
      </c>
      <c r="H1764" s="213">
        <v>2</v>
      </c>
      <c r="I1764" s="214"/>
      <c r="J1764" s="215">
        <f>ROUND(I1764*H1764,2)</f>
        <v>0</v>
      </c>
      <c r="K1764" s="211" t="s">
        <v>23</v>
      </c>
      <c r="L1764" s="62"/>
      <c r="M1764" s="216" t="s">
        <v>23</v>
      </c>
      <c r="N1764" s="217" t="s">
        <v>44</v>
      </c>
      <c r="O1764" s="43"/>
      <c r="P1764" s="218">
        <f>O1764*H1764</f>
        <v>0</v>
      </c>
      <c r="Q1764" s="218">
        <v>13.7</v>
      </c>
      <c r="R1764" s="218">
        <f>Q1764*H1764</f>
        <v>27.4</v>
      </c>
      <c r="S1764" s="218">
        <v>0</v>
      </c>
      <c r="T1764" s="219">
        <f>S1764*H1764</f>
        <v>0</v>
      </c>
      <c r="AR1764" s="25" t="s">
        <v>502</v>
      </c>
      <c r="AT1764" s="25" t="s">
        <v>498</v>
      </c>
      <c r="AU1764" s="25" t="s">
        <v>82</v>
      </c>
      <c r="AY1764" s="25" t="s">
        <v>492</v>
      </c>
      <c r="BE1764" s="220">
        <f>IF(N1764="základní",J1764,0)</f>
        <v>0</v>
      </c>
      <c r="BF1764" s="220">
        <f>IF(N1764="snížená",J1764,0)</f>
        <v>0</v>
      </c>
      <c r="BG1764" s="220">
        <f>IF(N1764="zákl. přenesená",J1764,0)</f>
        <v>0</v>
      </c>
      <c r="BH1764" s="220">
        <f>IF(N1764="sníž. přenesená",J1764,0)</f>
        <v>0</v>
      </c>
      <c r="BI1764" s="220">
        <f>IF(N1764="nulová",J1764,0)</f>
        <v>0</v>
      </c>
      <c r="BJ1764" s="25" t="s">
        <v>80</v>
      </c>
      <c r="BK1764" s="220">
        <f>ROUND(I1764*H1764,2)</f>
        <v>0</v>
      </c>
      <c r="BL1764" s="25" t="s">
        <v>502</v>
      </c>
      <c r="BM1764" s="25" t="s">
        <v>10379</v>
      </c>
    </row>
    <row r="1765" spans="2:65" s="1" customFormat="1">
      <c r="B1765" s="42"/>
      <c r="C1765" s="64"/>
      <c r="D1765" s="221" t="s">
        <v>506</v>
      </c>
      <c r="E1765" s="64"/>
      <c r="F1765" s="222" t="s">
        <v>10267</v>
      </c>
      <c r="G1765" s="64"/>
      <c r="H1765" s="64"/>
      <c r="I1765" s="177"/>
      <c r="J1765" s="64"/>
      <c r="K1765" s="64"/>
      <c r="L1765" s="62"/>
      <c r="M1765" s="223"/>
      <c r="N1765" s="43"/>
      <c r="O1765" s="43"/>
      <c r="P1765" s="43"/>
      <c r="Q1765" s="43"/>
      <c r="R1765" s="43"/>
      <c r="S1765" s="43"/>
      <c r="T1765" s="79"/>
      <c r="AT1765" s="25" t="s">
        <v>506</v>
      </c>
      <c r="AU1765" s="25" t="s">
        <v>82</v>
      </c>
    </row>
    <row r="1766" spans="2:65" s="1" customFormat="1" ht="24">
      <c r="B1766" s="42"/>
      <c r="C1766" s="64"/>
      <c r="D1766" s="227" t="s">
        <v>2254</v>
      </c>
      <c r="E1766" s="64"/>
      <c r="F1766" s="273" t="s">
        <v>9772</v>
      </c>
      <c r="G1766" s="64"/>
      <c r="H1766" s="64"/>
      <c r="I1766" s="177"/>
      <c r="J1766" s="64"/>
      <c r="K1766" s="64"/>
      <c r="L1766" s="62"/>
      <c r="M1766" s="223"/>
      <c r="N1766" s="43"/>
      <c r="O1766" s="43"/>
      <c r="P1766" s="43"/>
      <c r="Q1766" s="43"/>
      <c r="R1766" s="43"/>
      <c r="S1766" s="43"/>
      <c r="T1766" s="79"/>
      <c r="AT1766" s="25" t="s">
        <v>2254</v>
      </c>
      <c r="AU1766" s="25" t="s">
        <v>82</v>
      </c>
    </row>
    <row r="1767" spans="2:65" s="1" customFormat="1" ht="16.5" customHeight="1">
      <c r="B1767" s="42"/>
      <c r="C1767" s="209" t="s">
        <v>5204</v>
      </c>
      <c r="D1767" s="209" t="s">
        <v>498</v>
      </c>
      <c r="E1767" s="210" t="s">
        <v>10338</v>
      </c>
      <c r="F1767" s="211" t="s">
        <v>10265</v>
      </c>
      <c r="G1767" s="212" t="s">
        <v>2537</v>
      </c>
      <c r="H1767" s="213">
        <v>1</v>
      </c>
      <c r="I1767" s="214"/>
      <c r="J1767" s="215">
        <f>ROUND(I1767*H1767,2)</f>
        <v>0</v>
      </c>
      <c r="K1767" s="211" t="s">
        <v>23</v>
      </c>
      <c r="L1767" s="62"/>
      <c r="M1767" s="216" t="s">
        <v>23</v>
      </c>
      <c r="N1767" s="217" t="s">
        <v>44</v>
      </c>
      <c r="O1767" s="43"/>
      <c r="P1767" s="218">
        <f>O1767*H1767</f>
        <v>0</v>
      </c>
      <c r="Q1767" s="218">
        <v>15</v>
      </c>
      <c r="R1767" s="218">
        <f>Q1767*H1767</f>
        <v>15</v>
      </c>
      <c r="S1767" s="218">
        <v>0</v>
      </c>
      <c r="T1767" s="219">
        <f>S1767*H1767</f>
        <v>0</v>
      </c>
      <c r="AR1767" s="25" t="s">
        <v>502</v>
      </c>
      <c r="AT1767" s="25" t="s">
        <v>498</v>
      </c>
      <c r="AU1767" s="25" t="s">
        <v>82</v>
      </c>
      <c r="AY1767" s="25" t="s">
        <v>492</v>
      </c>
      <c r="BE1767" s="220">
        <f>IF(N1767="základní",J1767,0)</f>
        <v>0</v>
      </c>
      <c r="BF1767" s="220">
        <f>IF(N1767="snížená",J1767,0)</f>
        <v>0</v>
      </c>
      <c r="BG1767" s="220">
        <f>IF(N1767="zákl. přenesená",J1767,0)</f>
        <v>0</v>
      </c>
      <c r="BH1767" s="220">
        <f>IF(N1767="sníž. přenesená",J1767,0)</f>
        <v>0</v>
      </c>
      <c r="BI1767" s="220">
        <f>IF(N1767="nulová",J1767,0)</f>
        <v>0</v>
      </c>
      <c r="BJ1767" s="25" t="s">
        <v>80</v>
      </c>
      <c r="BK1767" s="220">
        <f>ROUND(I1767*H1767,2)</f>
        <v>0</v>
      </c>
      <c r="BL1767" s="25" t="s">
        <v>502</v>
      </c>
      <c r="BM1767" s="25" t="s">
        <v>10380</v>
      </c>
    </row>
    <row r="1768" spans="2:65" s="1" customFormat="1">
      <c r="B1768" s="42"/>
      <c r="C1768" s="64"/>
      <c r="D1768" s="221" t="s">
        <v>506</v>
      </c>
      <c r="E1768" s="64"/>
      <c r="F1768" s="222" t="s">
        <v>10267</v>
      </c>
      <c r="G1768" s="64"/>
      <c r="H1768" s="64"/>
      <c r="I1768" s="177"/>
      <c r="J1768" s="64"/>
      <c r="K1768" s="64"/>
      <c r="L1768" s="62"/>
      <c r="M1768" s="223"/>
      <c r="N1768" s="43"/>
      <c r="O1768" s="43"/>
      <c r="P1768" s="43"/>
      <c r="Q1768" s="43"/>
      <c r="R1768" s="43"/>
      <c r="S1768" s="43"/>
      <c r="T1768" s="79"/>
      <c r="AT1768" s="25" t="s">
        <v>506</v>
      </c>
      <c r="AU1768" s="25" t="s">
        <v>82</v>
      </c>
    </row>
    <row r="1769" spans="2:65" s="1" customFormat="1" ht="24">
      <c r="B1769" s="42"/>
      <c r="C1769" s="64"/>
      <c r="D1769" s="227" t="s">
        <v>2254</v>
      </c>
      <c r="E1769" s="64"/>
      <c r="F1769" s="273" t="s">
        <v>10116</v>
      </c>
      <c r="G1769" s="64"/>
      <c r="H1769" s="64"/>
      <c r="I1769" s="177"/>
      <c r="J1769" s="64"/>
      <c r="K1769" s="64"/>
      <c r="L1769" s="62"/>
      <c r="M1769" s="223"/>
      <c r="N1769" s="43"/>
      <c r="O1769" s="43"/>
      <c r="P1769" s="43"/>
      <c r="Q1769" s="43"/>
      <c r="R1769" s="43"/>
      <c r="S1769" s="43"/>
      <c r="T1769" s="79"/>
      <c r="AT1769" s="25" t="s">
        <v>2254</v>
      </c>
      <c r="AU1769" s="25" t="s">
        <v>82</v>
      </c>
    </row>
    <row r="1770" spans="2:65" s="1" customFormat="1" ht="16.5" customHeight="1">
      <c r="B1770" s="42"/>
      <c r="C1770" s="209" t="s">
        <v>5208</v>
      </c>
      <c r="D1770" s="209" t="s">
        <v>498</v>
      </c>
      <c r="E1770" s="210" t="s">
        <v>10274</v>
      </c>
      <c r="F1770" s="211" t="s">
        <v>10275</v>
      </c>
      <c r="G1770" s="212" t="s">
        <v>2537</v>
      </c>
      <c r="H1770" s="213">
        <v>12</v>
      </c>
      <c r="I1770" s="214"/>
      <c r="J1770" s="215">
        <f>ROUND(I1770*H1770,2)</f>
        <v>0</v>
      </c>
      <c r="K1770" s="211" t="s">
        <v>23</v>
      </c>
      <c r="L1770" s="62"/>
      <c r="M1770" s="216" t="s">
        <v>23</v>
      </c>
      <c r="N1770" s="217" t="s">
        <v>44</v>
      </c>
      <c r="O1770" s="43"/>
      <c r="P1770" s="218">
        <f>O1770*H1770</f>
        <v>0</v>
      </c>
      <c r="Q1770" s="218">
        <v>3</v>
      </c>
      <c r="R1770" s="218">
        <f>Q1770*H1770</f>
        <v>36</v>
      </c>
      <c r="S1770" s="218">
        <v>0</v>
      </c>
      <c r="T1770" s="219">
        <f>S1770*H1770</f>
        <v>0</v>
      </c>
      <c r="AR1770" s="25" t="s">
        <v>502</v>
      </c>
      <c r="AT1770" s="25" t="s">
        <v>498</v>
      </c>
      <c r="AU1770" s="25" t="s">
        <v>82</v>
      </c>
      <c r="AY1770" s="25" t="s">
        <v>492</v>
      </c>
      <c r="BE1770" s="220">
        <f>IF(N1770="základní",J1770,0)</f>
        <v>0</v>
      </c>
      <c r="BF1770" s="220">
        <f>IF(N1770="snížená",J1770,0)</f>
        <v>0</v>
      </c>
      <c r="BG1770" s="220">
        <f>IF(N1770="zákl. přenesená",J1770,0)</f>
        <v>0</v>
      </c>
      <c r="BH1770" s="220">
        <f>IF(N1770="sníž. přenesená",J1770,0)</f>
        <v>0</v>
      </c>
      <c r="BI1770" s="220">
        <f>IF(N1770="nulová",J1770,0)</f>
        <v>0</v>
      </c>
      <c r="BJ1770" s="25" t="s">
        <v>80</v>
      </c>
      <c r="BK1770" s="220">
        <f>ROUND(I1770*H1770,2)</f>
        <v>0</v>
      </c>
      <c r="BL1770" s="25" t="s">
        <v>502</v>
      </c>
      <c r="BM1770" s="25" t="s">
        <v>10381</v>
      </c>
    </row>
    <row r="1771" spans="2:65" s="1" customFormat="1">
      <c r="B1771" s="42"/>
      <c r="C1771" s="64"/>
      <c r="D1771" s="227" t="s">
        <v>506</v>
      </c>
      <c r="E1771" s="64"/>
      <c r="F1771" s="274" t="s">
        <v>10275</v>
      </c>
      <c r="G1771" s="64"/>
      <c r="H1771" s="64"/>
      <c r="I1771" s="177"/>
      <c r="J1771" s="64"/>
      <c r="K1771" s="64"/>
      <c r="L1771" s="62"/>
      <c r="M1771" s="223"/>
      <c r="N1771" s="43"/>
      <c r="O1771" s="43"/>
      <c r="P1771" s="43"/>
      <c r="Q1771" s="43"/>
      <c r="R1771" s="43"/>
      <c r="S1771" s="43"/>
      <c r="T1771" s="79"/>
      <c r="AT1771" s="25" t="s">
        <v>506</v>
      </c>
      <c r="AU1771" s="25" t="s">
        <v>82</v>
      </c>
    </row>
    <row r="1772" spans="2:65" s="1" customFormat="1" ht="16.5" customHeight="1">
      <c r="B1772" s="42"/>
      <c r="C1772" s="209" t="s">
        <v>5212</v>
      </c>
      <c r="D1772" s="209" t="s">
        <v>498</v>
      </c>
      <c r="E1772" s="210" t="s">
        <v>10283</v>
      </c>
      <c r="F1772" s="211" t="s">
        <v>10284</v>
      </c>
      <c r="G1772" s="212" t="s">
        <v>2537</v>
      </c>
      <c r="H1772" s="213">
        <v>12</v>
      </c>
      <c r="I1772" s="214"/>
      <c r="J1772" s="215">
        <f>ROUND(I1772*H1772,2)</f>
        <v>0</v>
      </c>
      <c r="K1772" s="211" t="s">
        <v>23</v>
      </c>
      <c r="L1772" s="62"/>
      <c r="M1772" s="216" t="s">
        <v>23</v>
      </c>
      <c r="N1772" s="217" t="s">
        <v>44</v>
      </c>
      <c r="O1772" s="43"/>
      <c r="P1772" s="218">
        <f>O1772*H1772</f>
        <v>0</v>
      </c>
      <c r="Q1772" s="218">
        <v>0</v>
      </c>
      <c r="R1772" s="218">
        <f>Q1772*H1772</f>
        <v>0</v>
      </c>
      <c r="S1772" s="218">
        <v>0</v>
      </c>
      <c r="T1772" s="219">
        <f>S1772*H1772</f>
        <v>0</v>
      </c>
      <c r="AR1772" s="25" t="s">
        <v>502</v>
      </c>
      <c r="AT1772" s="25" t="s">
        <v>498</v>
      </c>
      <c r="AU1772" s="25" t="s">
        <v>82</v>
      </c>
      <c r="AY1772" s="25" t="s">
        <v>492</v>
      </c>
      <c r="BE1772" s="220">
        <f>IF(N1772="základní",J1772,0)</f>
        <v>0</v>
      </c>
      <c r="BF1772" s="220">
        <f>IF(N1772="snížená",J1772,0)</f>
        <v>0</v>
      </c>
      <c r="BG1772" s="220">
        <f>IF(N1772="zákl. přenesená",J1772,0)</f>
        <v>0</v>
      </c>
      <c r="BH1772" s="220">
        <f>IF(N1772="sníž. přenesená",J1772,0)</f>
        <v>0</v>
      </c>
      <c r="BI1772" s="220">
        <f>IF(N1772="nulová",J1772,0)</f>
        <v>0</v>
      </c>
      <c r="BJ1772" s="25" t="s">
        <v>80</v>
      </c>
      <c r="BK1772" s="220">
        <f>ROUND(I1772*H1772,2)</f>
        <v>0</v>
      </c>
      <c r="BL1772" s="25" t="s">
        <v>502</v>
      </c>
      <c r="BM1772" s="25" t="s">
        <v>10382</v>
      </c>
    </row>
    <row r="1773" spans="2:65" s="1" customFormat="1">
      <c r="B1773" s="42"/>
      <c r="C1773" s="64"/>
      <c r="D1773" s="227" t="s">
        <v>506</v>
      </c>
      <c r="E1773" s="64"/>
      <c r="F1773" s="274" t="s">
        <v>10284</v>
      </c>
      <c r="G1773" s="64"/>
      <c r="H1773" s="64"/>
      <c r="I1773" s="177"/>
      <c r="J1773" s="64"/>
      <c r="K1773" s="64"/>
      <c r="L1773" s="62"/>
      <c r="M1773" s="223"/>
      <c r="N1773" s="43"/>
      <c r="O1773" s="43"/>
      <c r="P1773" s="43"/>
      <c r="Q1773" s="43"/>
      <c r="R1773" s="43"/>
      <c r="S1773" s="43"/>
      <c r="T1773" s="79"/>
      <c r="AT1773" s="25" t="s">
        <v>506</v>
      </c>
      <c r="AU1773" s="25" t="s">
        <v>82</v>
      </c>
    </row>
    <row r="1774" spans="2:65" s="1" customFormat="1" ht="16.5" customHeight="1">
      <c r="B1774" s="42"/>
      <c r="C1774" s="209" t="s">
        <v>5216</v>
      </c>
      <c r="D1774" s="209" t="s">
        <v>498</v>
      </c>
      <c r="E1774" s="210" t="s">
        <v>10286</v>
      </c>
      <c r="F1774" s="211" t="s">
        <v>10287</v>
      </c>
      <c r="G1774" s="212" t="s">
        <v>2537</v>
      </c>
      <c r="H1774" s="213">
        <v>3</v>
      </c>
      <c r="I1774" s="214"/>
      <c r="J1774" s="215">
        <f>ROUND(I1774*H1774,2)</f>
        <v>0</v>
      </c>
      <c r="K1774" s="211" t="s">
        <v>23</v>
      </c>
      <c r="L1774" s="62"/>
      <c r="M1774" s="216" t="s">
        <v>23</v>
      </c>
      <c r="N1774" s="217" t="s">
        <v>44</v>
      </c>
      <c r="O1774" s="43"/>
      <c r="P1774" s="218">
        <f>O1774*H1774</f>
        <v>0</v>
      </c>
      <c r="Q1774" s="218">
        <v>0</v>
      </c>
      <c r="R1774" s="218">
        <f>Q1774*H1774</f>
        <v>0</v>
      </c>
      <c r="S1774" s="218">
        <v>0</v>
      </c>
      <c r="T1774" s="219">
        <f>S1774*H1774</f>
        <v>0</v>
      </c>
      <c r="AR1774" s="25" t="s">
        <v>502</v>
      </c>
      <c r="AT1774" s="25" t="s">
        <v>498</v>
      </c>
      <c r="AU1774" s="25" t="s">
        <v>82</v>
      </c>
      <c r="AY1774" s="25" t="s">
        <v>492</v>
      </c>
      <c r="BE1774" s="220">
        <f>IF(N1774="základní",J1774,0)</f>
        <v>0</v>
      </c>
      <c r="BF1774" s="220">
        <f>IF(N1774="snížená",J1774,0)</f>
        <v>0</v>
      </c>
      <c r="BG1774" s="220">
        <f>IF(N1774="zákl. přenesená",J1774,0)</f>
        <v>0</v>
      </c>
      <c r="BH1774" s="220">
        <f>IF(N1774="sníž. přenesená",J1774,0)</f>
        <v>0</v>
      </c>
      <c r="BI1774" s="220">
        <f>IF(N1774="nulová",J1774,0)</f>
        <v>0</v>
      </c>
      <c r="BJ1774" s="25" t="s">
        <v>80</v>
      </c>
      <c r="BK1774" s="220">
        <f>ROUND(I1774*H1774,2)</f>
        <v>0</v>
      </c>
      <c r="BL1774" s="25" t="s">
        <v>502</v>
      </c>
      <c r="BM1774" s="25" t="s">
        <v>10383</v>
      </c>
    </row>
    <row r="1775" spans="2:65" s="1" customFormat="1">
      <c r="B1775" s="42"/>
      <c r="C1775" s="64"/>
      <c r="D1775" s="227" t="s">
        <v>506</v>
      </c>
      <c r="E1775" s="64"/>
      <c r="F1775" s="274" t="s">
        <v>10287</v>
      </c>
      <c r="G1775" s="64"/>
      <c r="H1775" s="64"/>
      <c r="I1775" s="177"/>
      <c r="J1775" s="64"/>
      <c r="K1775" s="64"/>
      <c r="L1775" s="62"/>
      <c r="M1775" s="223"/>
      <c r="N1775" s="43"/>
      <c r="O1775" s="43"/>
      <c r="P1775" s="43"/>
      <c r="Q1775" s="43"/>
      <c r="R1775" s="43"/>
      <c r="S1775" s="43"/>
      <c r="T1775" s="79"/>
      <c r="AT1775" s="25" t="s">
        <v>506</v>
      </c>
      <c r="AU1775" s="25" t="s">
        <v>82</v>
      </c>
    </row>
    <row r="1776" spans="2:65" s="1" customFormat="1" ht="16.5" customHeight="1">
      <c r="B1776" s="42"/>
      <c r="C1776" s="209" t="s">
        <v>5220</v>
      </c>
      <c r="D1776" s="209" t="s">
        <v>498</v>
      </c>
      <c r="E1776" s="210" t="s">
        <v>10289</v>
      </c>
      <c r="F1776" s="211" t="s">
        <v>10290</v>
      </c>
      <c r="G1776" s="212" t="s">
        <v>2537</v>
      </c>
      <c r="H1776" s="213">
        <v>8</v>
      </c>
      <c r="I1776" s="214"/>
      <c r="J1776" s="215">
        <f>ROUND(I1776*H1776,2)</f>
        <v>0</v>
      </c>
      <c r="K1776" s="211" t="s">
        <v>23</v>
      </c>
      <c r="L1776" s="62"/>
      <c r="M1776" s="216" t="s">
        <v>23</v>
      </c>
      <c r="N1776" s="217" t="s">
        <v>44</v>
      </c>
      <c r="O1776" s="43"/>
      <c r="P1776" s="218">
        <f>O1776*H1776</f>
        <v>0</v>
      </c>
      <c r="Q1776" s="218">
        <v>0</v>
      </c>
      <c r="R1776" s="218">
        <f>Q1776*H1776</f>
        <v>0</v>
      </c>
      <c r="S1776" s="218">
        <v>0</v>
      </c>
      <c r="T1776" s="219">
        <f>S1776*H1776</f>
        <v>0</v>
      </c>
      <c r="AR1776" s="25" t="s">
        <v>502</v>
      </c>
      <c r="AT1776" s="25" t="s">
        <v>498</v>
      </c>
      <c r="AU1776" s="25" t="s">
        <v>82</v>
      </c>
      <c r="AY1776" s="25" t="s">
        <v>492</v>
      </c>
      <c r="BE1776" s="220">
        <f>IF(N1776="základní",J1776,0)</f>
        <v>0</v>
      </c>
      <c r="BF1776" s="220">
        <f>IF(N1776="snížená",J1776,0)</f>
        <v>0</v>
      </c>
      <c r="BG1776" s="220">
        <f>IF(N1776="zákl. přenesená",J1776,0)</f>
        <v>0</v>
      </c>
      <c r="BH1776" s="220">
        <f>IF(N1776="sníž. přenesená",J1776,0)</f>
        <v>0</v>
      </c>
      <c r="BI1776" s="220">
        <f>IF(N1776="nulová",J1776,0)</f>
        <v>0</v>
      </c>
      <c r="BJ1776" s="25" t="s">
        <v>80</v>
      </c>
      <c r="BK1776" s="220">
        <f>ROUND(I1776*H1776,2)</f>
        <v>0</v>
      </c>
      <c r="BL1776" s="25" t="s">
        <v>502</v>
      </c>
      <c r="BM1776" s="25" t="s">
        <v>10384</v>
      </c>
    </row>
    <row r="1777" spans="2:65" s="1" customFormat="1">
      <c r="B1777" s="42"/>
      <c r="C1777" s="64"/>
      <c r="D1777" s="227" t="s">
        <v>506</v>
      </c>
      <c r="E1777" s="64"/>
      <c r="F1777" s="274" t="s">
        <v>10290</v>
      </c>
      <c r="G1777" s="64"/>
      <c r="H1777" s="64"/>
      <c r="I1777" s="177"/>
      <c r="J1777" s="64"/>
      <c r="K1777" s="64"/>
      <c r="L1777" s="62"/>
      <c r="M1777" s="223"/>
      <c r="N1777" s="43"/>
      <c r="O1777" s="43"/>
      <c r="P1777" s="43"/>
      <c r="Q1777" s="43"/>
      <c r="R1777" s="43"/>
      <c r="S1777" s="43"/>
      <c r="T1777" s="79"/>
      <c r="AT1777" s="25" t="s">
        <v>506</v>
      </c>
      <c r="AU1777" s="25" t="s">
        <v>82</v>
      </c>
    </row>
    <row r="1778" spans="2:65" s="1" customFormat="1" ht="16.5" customHeight="1">
      <c r="B1778" s="42"/>
      <c r="C1778" s="209" t="s">
        <v>5224</v>
      </c>
      <c r="D1778" s="209" t="s">
        <v>498</v>
      </c>
      <c r="E1778" s="210" t="s">
        <v>10117</v>
      </c>
      <c r="F1778" s="211" t="s">
        <v>10118</v>
      </c>
      <c r="G1778" s="212" t="s">
        <v>9577</v>
      </c>
      <c r="H1778" s="213">
        <v>120</v>
      </c>
      <c r="I1778" s="214"/>
      <c r="J1778" s="215">
        <f>ROUND(I1778*H1778,2)</f>
        <v>0</v>
      </c>
      <c r="K1778" s="211" t="s">
        <v>23</v>
      </c>
      <c r="L1778" s="62"/>
      <c r="M1778" s="216" t="s">
        <v>23</v>
      </c>
      <c r="N1778" s="217" t="s">
        <v>44</v>
      </c>
      <c r="O1778" s="43"/>
      <c r="P1778" s="218">
        <f>O1778*H1778</f>
        <v>0</v>
      </c>
      <c r="Q1778" s="218">
        <v>1</v>
      </c>
      <c r="R1778" s="218">
        <f>Q1778*H1778</f>
        <v>120</v>
      </c>
      <c r="S1778" s="218">
        <v>0</v>
      </c>
      <c r="T1778" s="219">
        <f>S1778*H1778</f>
        <v>0</v>
      </c>
      <c r="AR1778" s="25" t="s">
        <v>502</v>
      </c>
      <c r="AT1778" s="25" t="s">
        <v>498</v>
      </c>
      <c r="AU1778" s="25" t="s">
        <v>82</v>
      </c>
      <c r="AY1778" s="25" t="s">
        <v>492</v>
      </c>
      <c r="BE1778" s="220">
        <f>IF(N1778="základní",J1778,0)</f>
        <v>0</v>
      </c>
      <c r="BF1778" s="220">
        <f>IF(N1778="snížená",J1778,0)</f>
        <v>0</v>
      </c>
      <c r="BG1778" s="220">
        <f>IF(N1778="zákl. přenesená",J1778,0)</f>
        <v>0</v>
      </c>
      <c r="BH1778" s="220">
        <f>IF(N1778="sníž. přenesená",J1778,0)</f>
        <v>0</v>
      </c>
      <c r="BI1778" s="220">
        <f>IF(N1778="nulová",J1778,0)</f>
        <v>0</v>
      </c>
      <c r="BJ1778" s="25" t="s">
        <v>80</v>
      </c>
      <c r="BK1778" s="220">
        <f>ROUND(I1778*H1778,2)</f>
        <v>0</v>
      </c>
      <c r="BL1778" s="25" t="s">
        <v>502</v>
      </c>
      <c r="BM1778" s="25" t="s">
        <v>10385</v>
      </c>
    </row>
    <row r="1779" spans="2:65" s="1" customFormat="1">
      <c r="B1779" s="42"/>
      <c r="C1779" s="64"/>
      <c r="D1779" s="221" t="s">
        <v>506</v>
      </c>
      <c r="E1779" s="64"/>
      <c r="F1779" s="222" t="s">
        <v>10118</v>
      </c>
      <c r="G1779" s="64"/>
      <c r="H1779" s="64"/>
      <c r="I1779" s="177"/>
      <c r="J1779" s="64"/>
      <c r="K1779" s="64"/>
      <c r="L1779" s="62"/>
      <c r="M1779" s="223"/>
      <c r="N1779" s="43"/>
      <c r="O1779" s="43"/>
      <c r="P1779" s="43"/>
      <c r="Q1779" s="43"/>
      <c r="R1779" s="43"/>
      <c r="S1779" s="43"/>
      <c r="T1779" s="79"/>
      <c r="AT1779" s="25" t="s">
        <v>506</v>
      </c>
      <c r="AU1779" s="25" t="s">
        <v>82</v>
      </c>
    </row>
    <row r="1780" spans="2:65" s="11" customFormat="1" ht="37.35" customHeight="1">
      <c r="B1780" s="192"/>
      <c r="C1780" s="193"/>
      <c r="D1780" s="194" t="s">
        <v>72</v>
      </c>
      <c r="E1780" s="195" t="s">
        <v>4922</v>
      </c>
      <c r="F1780" s="195" t="s">
        <v>10386</v>
      </c>
      <c r="G1780" s="193"/>
      <c r="H1780" s="193"/>
      <c r="I1780" s="196"/>
      <c r="J1780" s="197">
        <f>BK1780</f>
        <v>0</v>
      </c>
      <c r="K1780" s="193"/>
      <c r="L1780" s="198"/>
      <c r="M1780" s="199"/>
      <c r="N1780" s="200"/>
      <c r="O1780" s="200"/>
      <c r="P1780" s="201">
        <f>P1781</f>
        <v>0</v>
      </c>
      <c r="Q1780" s="200"/>
      <c r="R1780" s="201">
        <f>R1781</f>
        <v>670.69999999999993</v>
      </c>
      <c r="S1780" s="200"/>
      <c r="T1780" s="202">
        <f>T1781</f>
        <v>0</v>
      </c>
      <c r="AR1780" s="203" t="s">
        <v>80</v>
      </c>
      <c r="AT1780" s="204" t="s">
        <v>72</v>
      </c>
      <c r="AU1780" s="204" t="s">
        <v>73</v>
      </c>
      <c r="AY1780" s="203" t="s">
        <v>492</v>
      </c>
      <c r="BK1780" s="205">
        <f>BK1781</f>
        <v>0</v>
      </c>
    </row>
    <row r="1781" spans="2:65" s="11" customFormat="1" ht="19.95" customHeight="1">
      <c r="B1781" s="192"/>
      <c r="C1781" s="193"/>
      <c r="D1781" s="206" t="s">
        <v>72</v>
      </c>
      <c r="E1781" s="207" t="s">
        <v>4973</v>
      </c>
      <c r="F1781" s="207" t="s">
        <v>10259</v>
      </c>
      <c r="G1781" s="193"/>
      <c r="H1781" s="193"/>
      <c r="I1781" s="196"/>
      <c r="J1781" s="208">
        <f>BK1781</f>
        <v>0</v>
      </c>
      <c r="K1781" s="193"/>
      <c r="L1781" s="198"/>
      <c r="M1781" s="199"/>
      <c r="N1781" s="200"/>
      <c r="O1781" s="200"/>
      <c r="P1781" s="201">
        <f>SUM(P1782:P1803)</f>
        <v>0</v>
      </c>
      <c r="Q1781" s="200"/>
      <c r="R1781" s="201">
        <f>SUM(R1782:R1803)</f>
        <v>670.69999999999993</v>
      </c>
      <c r="S1781" s="200"/>
      <c r="T1781" s="202">
        <f>SUM(T1782:T1803)</f>
        <v>0</v>
      </c>
      <c r="AR1781" s="203" t="s">
        <v>80</v>
      </c>
      <c r="AT1781" s="204" t="s">
        <v>72</v>
      </c>
      <c r="AU1781" s="204" t="s">
        <v>80</v>
      </c>
      <c r="AY1781" s="203" t="s">
        <v>492</v>
      </c>
      <c r="BK1781" s="205">
        <f>SUM(BK1782:BK1803)</f>
        <v>0</v>
      </c>
    </row>
    <row r="1782" spans="2:65" s="1" customFormat="1" ht="16.5" customHeight="1">
      <c r="B1782" s="42"/>
      <c r="C1782" s="209" t="s">
        <v>5229</v>
      </c>
      <c r="D1782" s="209" t="s">
        <v>498</v>
      </c>
      <c r="E1782" s="210" t="s">
        <v>10260</v>
      </c>
      <c r="F1782" s="211" t="s">
        <v>10261</v>
      </c>
      <c r="G1782" s="212" t="s">
        <v>2537</v>
      </c>
      <c r="H1782" s="213">
        <v>1</v>
      </c>
      <c r="I1782" s="214"/>
      <c r="J1782" s="215">
        <f>ROUND(I1782*H1782,2)</f>
        <v>0</v>
      </c>
      <c r="K1782" s="211" t="s">
        <v>23</v>
      </c>
      <c r="L1782" s="62"/>
      <c r="M1782" s="216" t="s">
        <v>23</v>
      </c>
      <c r="N1782" s="217" t="s">
        <v>44</v>
      </c>
      <c r="O1782" s="43"/>
      <c r="P1782" s="218">
        <f>O1782*H1782</f>
        <v>0</v>
      </c>
      <c r="Q1782" s="218">
        <v>245</v>
      </c>
      <c r="R1782" s="218">
        <f>Q1782*H1782</f>
        <v>245</v>
      </c>
      <c r="S1782" s="218">
        <v>0</v>
      </c>
      <c r="T1782" s="219">
        <f>S1782*H1782</f>
        <v>0</v>
      </c>
      <c r="AR1782" s="25" t="s">
        <v>502</v>
      </c>
      <c r="AT1782" s="25" t="s">
        <v>498</v>
      </c>
      <c r="AU1782" s="25" t="s">
        <v>82</v>
      </c>
      <c r="AY1782" s="25" t="s">
        <v>492</v>
      </c>
      <c r="BE1782" s="220">
        <f>IF(N1782="základní",J1782,0)</f>
        <v>0</v>
      </c>
      <c r="BF1782" s="220">
        <f>IF(N1782="snížená",J1782,0)</f>
        <v>0</v>
      </c>
      <c r="BG1782" s="220">
        <f>IF(N1782="zákl. přenesená",J1782,0)</f>
        <v>0</v>
      </c>
      <c r="BH1782" s="220">
        <f>IF(N1782="sníž. přenesená",J1782,0)</f>
        <v>0</v>
      </c>
      <c r="BI1782" s="220">
        <f>IF(N1782="nulová",J1782,0)</f>
        <v>0</v>
      </c>
      <c r="BJ1782" s="25" t="s">
        <v>80</v>
      </c>
      <c r="BK1782" s="220">
        <f>ROUND(I1782*H1782,2)</f>
        <v>0</v>
      </c>
      <c r="BL1782" s="25" t="s">
        <v>502</v>
      </c>
      <c r="BM1782" s="25" t="s">
        <v>10387</v>
      </c>
    </row>
    <row r="1783" spans="2:65" s="1" customFormat="1">
      <c r="B1783" s="42"/>
      <c r="C1783" s="64"/>
      <c r="D1783" s="221" t="s">
        <v>506</v>
      </c>
      <c r="E1783" s="64"/>
      <c r="F1783" s="222" t="s">
        <v>10261</v>
      </c>
      <c r="G1783" s="64"/>
      <c r="H1783" s="64"/>
      <c r="I1783" s="177"/>
      <c r="J1783" s="64"/>
      <c r="K1783" s="64"/>
      <c r="L1783" s="62"/>
      <c r="M1783" s="223"/>
      <c r="N1783" s="43"/>
      <c r="O1783" s="43"/>
      <c r="P1783" s="43"/>
      <c r="Q1783" s="43"/>
      <c r="R1783" s="43"/>
      <c r="S1783" s="43"/>
      <c r="T1783" s="79"/>
      <c r="AT1783" s="25" t="s">
        <v>506</v>
      </c>
      <c r="AU1783" s="25" t="s">
        <v>82</v>
      </c>
    </row>
    <row r="1784" spans="2:65" s="1" customFormat="1" ht="48">
      <c r="B1784" s="42"/>
      <c r="C1784" s="64"/>
      <c r="D1784" s="227" t="s">
        <v>2254</v>
      </c>
      <c r="E1784" s="64"/>
      <c r="F1784" s="273" t="s">
        <v>10263</v>
      </c>
      <c r="G1784" s="64"/>
      <c r="H1784" s="64"/>
      <c r="I1784" s="177"/>
      <c r="J1784" s="64"/>
      <c r="K1784" s="64"/>
      <c r="L1784" s="62"/>
      <c r="M1784" s="223"/>
      <c r="N1784" s="43"/>
      <c r="O1784" s="43"/>
      <c r="P1784" s="43"/>
      <c r="Q1784" s="43"/>
      <c r="R1784" s="43"/>
      <c r="S1784" s="43"/>
      <c r="T1784" s="79"/>
      <c r="AT1784" s="25" t="s">
        <v>2254</v>
      </c>
      <c r="AU1784" s="25" t="s">
        <v>82</v>
      </c>
    </row>
    <row r="1785" spans="2:65" s="1" customFormat="1" ht="16.5" customHeight="1">
      <c r="B1785" s="42"/>
      <c r="C1785" s="209" t="s">
        <v>5233</v>
      </c>
      <c r="D1785" s="209" t="s">
        <v>498</v>
      </c>
      <c r="E1785" s="210" t="s">
        <v>10268</v>
      </c>
      <c r="F1785" s="211" t="s">
        <v>10265</v>
      </c>
      <c r="G1785" s="212" t="s">
        <v>2537</v>
      </c>
      <c r="H1785" s="213">
        <v>12</v>
      </c>
      <c r="I1785" s="214"/>
      <c r="J1785" s="215">
        <f>ROUND(I1785*H1785,2)</f>
        <v>0</v>
      </c>
      <c r="K1785" s="211" t="s">
        <v>23</v>
      </c>
      <c r="L1785" s="62"/>
      <c r="M1785" s="216" t="s">
        <v>23</v>
      </c>
      <c r="N1785" s="217" t="s">
        <v>44</v>
      </c>
      <c r="O1785" s="43"/>
      <c r="P1785" s="218">
        <f>O1785*H1785</f>
        <v>0</v>
      </c>
      <c r="Q1785" s="218">
        <v>12.6</v>
      </c>
      <c r="R1785" s="218">
        <f>Q1785*H1785</f>
        <v>151.19999999999999</v>
      </c>
      <c r="S1785" s="218">
        <v>0</v>
      </c>
      <c r="T1785" s="219">
        <f>S1785*H1785</f>
        <v>0</v>
      </c>
      <c r="AR1785" s="25" t="s">
        <v>502</v>
      </c>
      <c r="AT1785" s="25" t="s">
        <v>498</v>
      </c>
      <c r="AU1785" s="25" t="s">
        <v>82</v>
      </c>
      <c r="AY1785" s="25" t="s">
        <v>492</v>
      </c>
      <c r="BE1785" s="220">
        <f>IF(N1785="základní",J1785,0)</f>
        <v>0</v>
      </c>
      <c r="BF1785" s="220">
        <f>IF(N1785="snížená",J1785,0)</f>
        <v>0</v>
      </c>
      <c r="BG1785" s="220">
        <f>IF(N1785="zákl. přenesená",J1785,0)</f>
        <v>0</v>
      </c>
      <c r="BH1785" s="220">
        <f>IF(N1785="sníž. přenesená",J1785,0)</f>
        <v>0</v>
      </c>
      <c r="BI1785" s="220">
        <f>IF(N1785="nulová",J1785,0)</f>
        <v>0</v>
      </c>
      <c r="BJ1785" s="25" t="s">
        <v>80</v>
      </c>
      <c r="BK1785" s="220">
        <f>ROUND(I1785*H1785,2)</f>
        <v>0</v>
      </c>
      <c r="BL1785" s="25" t="s">
        <v>502</v>
      </c>
      <c r="BM1785" s="25" t="s">
        <v>10388</v>
      </c>
    </row>
    <row r="1786" spans="2:65" s="1" customFormat="1">
      <c r="B1786" s="42"/>
      <c r="C1786" s="64"/>
      <c r="D1786" s="221" t="s">
        <v>506</v>
      </c>
      <c r="E1786" s="64"/>
      <c r="F1786" s="222" t="s">
        <v>10267</v>
      </c>
      <c r="G1786" s="64"/>
      <c r="H1786" s="64"/>
      <c r="I1786" s="177"/>
      <c r="J1786" s="64"/>
      <c r="K1786" s="64"/>
      <c r="L1786" s="62"/>
      <c r="M1786" s="223"/>
      <c r="N1786" s="43"/>
      <c r="O1786" s="43"/>
      <c r="P1786" s="43"/>
      <c r="Q1786" s="43"/>
      <c r="R1786" s="43"/>
      <c r="S1786" s="43"/>
      <c r="T1786" s="79"/>
      <c r="AT1786" s="25" t="s">
        <v>506</v>
      </c>
      <c r="AU1786" s="25" t="s">
        <v>82</v>
      </c>
    </row>
    <row r="1787" spans="2:65" s="1" customFormat="1" ht="24">
      <c r="B1787" s="42"/>
      <c r="C1787" s="64"/>
      <c r="D1787" s="227" t="s">
        <v>2254</v>
      </c>
      <c r="E1787" s="64"/>
      <c r="F1787" s="273" t="s">
        <v>9772</v>
      </c>
      <c r="G1787" s="64"/>
      <c r="H1787" s="64"/>
      <c r="I1787" s="177"/>
      <c r="J1787" s="64"/>
      <c r="K1787" s="64"/>
      <c r="L1787" s="62"/>
      <c r="M1787" s="223"/>
      <c r="N1787" s="43"/>
      <c r="O1787" s="43"/>
      <c r="P1787" s="43"/>
      <c r="Q1787" s="43"/>
      <c r="R1787" s="43"/>
      <c r="S1787" s="43"/>
      <c r="T1787" s="79"/>
      <c r="AT1787" s="25" t="s">
        <v>2254</v>
      </c>
      <c r="AU1787" s="25" t="s">
        <v>82</v>
      </c>
    </row>
    <row r="1788" spans="2:65" s="1" customFormat="1" ht="16.5" customHeight="1">
      <c r="B1788" s="42"/>
      <c r="C1788" s="209" t="s">
        <v>5238</v>
      </c>
      <c r="D1788" s="209" t="s">
        <v>498</v>
      </c>
      <c r="E1788" s="210" t="s">
        <v>10270</v>
      </c>
      <c r="F1788" s="211" t="s">
        <v>10265</v>
      </c>
      <c r="G1788" s="212" t="s">
        <v>2537</v>
      </c>
      <c r="H1788" s="213">
        <v>2</v>
      </c>
      <c r="I1788" s="214"/>
      <c r="J1788" s="215">
        <f>ROUND(I1788*H1788,2)</f>
        <v>0</v>
      </c>
      <c r="K1788" s="211" t="s">
        <v>23</v>
      </c>
      <c r="L1788" s="62"/>
      <c r="M1788" s="216" t="s">
        <v>23</v>
      </c>
      <c r="N1788" s="217" t="s">
        <v>44</v>
      </c>
      <c r="O1788" s="43"/>
      <c r="P1788" s="218">
        <f>O1788*H1788</f>
        <v>0</v>
      </c>
      <c r="Q1788" s="218">
        <v>13.7</v>
      </c>
      <c r="R1788" s="218">
        <f>Q1788*H1788</f>
        <v>27.4</v>
      </c>
      <c r="S1788" s="218">
        <v>0</v>
      </c>
      <c r="T1788" s="219">
        <f>S1788*H1788</f>
        <v>0</v>
      </c>
      <c r="AR1788" s="25" t="s">
        <v>502</v>
      </c>
      <c r="AT1788" s="25" t="s">
        <v>498</v>
      </c>
      <c r="AU1788" s="25" t="s">
        <v>82</v>
      </c>
      <c r="AY1788" s="25" t="s">
        <v>492</v>
      </c>
      <c r="BE1788" s="220">
        <f>IF(N1788="základní",J1788,0)</f>
        <v>0</v>
      </c>
      <c r="BF1788" s="220">
        <f>IF(N1788="snížená",J1788,0)</f>
        <v>0</v>
      </c>
      <c r="BG1788" s="220">
        <f>IF(N1788="zákl. přenesená",J1788,0)</f>
        <v>0</v>
      </c>
      <c r="BH1788" s="220">
        <f>IF(N1788="sníž. přenesená",J1788,0)</f>
        <v>0</v>
      </c>
      <c r="BI1788" s="220">
        <f>IF(N1788="nulová",J1788,0)</f>
        <v>0</v>
      </c>
      <c r="BJ1788" s="25" t="s">
        <v>80</v>
      </c>
      <c r="BK1788" s="220">
        <f>ROUND(I1788*H1788,2)</f>
        <v>0</v>
      </c>
      <c r="BL1788" s="25" t="s">
        <v>502</v>
      </c>
      <c r="BM1788" s="25" t="s">
        <v>10389</v>
      </c>
    </row>
    <row r="1789" spans="2:65" s="1" customFormat="1">
      <c r="B1789" s="42"/>
      <c r="C1789" s="64"/>
      <c r="D1789" s="221" t="s">
        <v>506</v>
      </c>
      <c r="E1789" s="64"/>
      <c r="F1789" s="222" t="s">
        <v>10267</v>
      </c>
      <c r="G1789" s="64"/>
      <c r="H1789" s="64"/>
      <c r="I1789" s="177"/>
      <c r="J1789" s="64"/>
      <c r="K1789" s="64"/>
      <c r="L1789" s="62"/>
      <c r="M1789" s="223"/>
      <c r="N1789" s="43"/>
      <c r="O1789" s="43"/>
      <c r="P1789" s="43"/>
      <c r="Q1789" s="43"/>
      <c r="R1789" s="43"/>
      <c r="S1789" s="43"/>
      <c r="T1789" s="79"/>
      <c r="AT1789" s="25" t="s">
        <v>506</v>
      </c>
      <c r="AU1789" s="25" t="s">
        <v>82</v>
      </c>
    </row>
    <row r="1790" spans="2:65" s="1" customFormat="1" ht="24">
      <c r="B1790" s="42"/>
      <c r="C1790" s="64"/>
      <c r="D1790" s="227" t="s">
        <v>2254</v>
      </c>
      <c r="E1790" s="64"/>
      <c r="F1790" s="273" t="s">
        <v>9772</v>
      </c>
      <c r="G1790" s="64"/>
      <c r="H1790" s="64"/>
      <c r="I1790" s="177"/>
      <c r="J1790" s="64"/>
      <c r="K1790" s="64"/>
      <c r="L1790" s="62"/>
      <c r="M1790" s="223"/>
      <c r="N1790" s="43"/>
      <c r="O1790" s="43"/>
      <c r="P1790" s="43"/>
      <c r="Q1790" s="43"/>
      <c r="R1790" s="43"/>
      <c r="S1790" s="43"/>
      <c r="T1790" s="79"/>
      <c r="AT1790" s="25" t="s">
        <v>2254</v>
      </c>
      <c r="AU1790" s="25" t="s">
        <v>82</v>
      </c>
    </row>
    <row r="1791" spans="2:65" s="1" customFormat="1" ht="16.5" customHeight="1">
      <c r="B1791" s="42"/>
      <c r="C1791" s="209" t="s">
        <v>5244</v>
      </c>
      <c r="D1791" s="209" t="s">
        <v>498</v>
      </c>
      <c r="E1791" s="210" t="s">
        <v>10346</v>
      </c>
      <c r="F1791" s="211" t="s">
        <v>10265</v>
      </c>
      <c r="G1791" s="212" t="s">
        <v>2537</v>
      </c>
      <c r="H1791" s="213">
        <v>3</v>
      </c>
      <c r="I1791" s="214"/>
      <c r="J1791" s="215">
        <f>ROUND(I1791*H1791,2)</f>
        <v>0</v>
      </c>
      <c r="K1791" s="211" t="s">
        <v>23</v>
      </c>
      <c r="L1791" s="62"/>
      <c r="M1791" s="216" t="s">
        <v>23</v>
      </c>
      <c r="N1791" s="217" t="s">
        <v>44</v>
      </c>
      <c r="O1791" s="43"/>
      <c r="P1791" s="218">
        <f>O1791*H1791</f>
        <v>0</v>
      </c>
      <c r="Q1791" s="218">
        <v>13.7</v>
      </c>
      <c r="R1791" s="218">
        <f>Q1791*H1791</f>
        <v>41.099999999999994</v>
      </c>
      <c r="S1791" s="218">
        <v>0</v>
      </c>
      <c r="T1791" s="219">
        <f>S1791*H1791</f>
        <v>0</v>
      </c>
      <c r="AR1791" s="25" t="s">
        <v>502</v>
      </c>
      <c r="AT1791" s="25" t="s">
        <v>498</v>
      </c>
      <c r="AU1791" s="25" t="s">
        <v>82</v>
      </c>
      <c r="AY1791" s="25" t="s">
        <v>492</v>
      </c>
      <c r="BE1791" s="220">
        <f>IF(N1791="základní",J1791,0)</f>
        <v>0</v>
      </c>
      <c r="BF1791" s="220">
        <f>IF(N1791="snížená",J1791,0)</f>
        <v>0</v>
      </c>
      <c r="BG1791" s="220">
        <f>IF(N1791="zákl. přenesená",J1791,0)</f>
        <v>0</v>
      </c>
      <c r="BH1791" s="220">
        <f>IF(N1791="sníž. přenesená",J1791,0)</f>
        <v>0</v>
      </c>
      <c r="BI1791" s="220">
        <f>IF(N1791="nulová",J1791,0)</f>
        <v>0</v>
      </c>
      <c r="BJ1791" s="25" t="s">
        <v>80</v>
      </c>
      <c r="BK1791" s="220">
        <f>ROUND(I1791*H1791,2)</f>
        <v>0</v>
      </c>
      <c r="BL1791" s="25" t="s">
        <v>502</v>
      </c>
      <c r="BM1791" s="25" t="s">
        <v>10390</v>
      </c>
    </row>
    <row r="1792" spans="2:65" s="1" customFormat="1">
      <c r="B1792" s="42"/>
      <c r="C1792" s="64"/>
      <c r="D1792" s="221" t="s">
        <v>506</v>
      </c>
      <c r="E1792" s="64"/>
      <c r="F1792" s="222" t="s">
        <v>10267</v>
      </c>
      <c r="G1792" s="64"/>
      <c r="H1792" s="64"/>
      <c r="I1792" s="177"/>
      <c r="J1792" s="64"/>
      <c r="K1792" s="64"/>
      <c r="L1792" s="62"/>
      <c r="M1792" s="223"/>
      <c r="N1792" s="43"/>
      <c r="O1792" s="43"/>
      <c r="P1792" s="43"/>
      <c r="Q1792" s="43"/>
      <c r="R1792" s="43"/>
      <c r="S1792" s="43"/>
      <c r="T1792" s="79"/>
      <c r="AT1792" s="25" t="s">
        <v>506</v>
      </c>
      <c r="AU1792" s="25" t="s">
        <v>82</v>
      </c>
    </row>
    <row r="1793" spans="2:65" s="1" customFormat="1" ht="24">
      <c r="B1793" s="42"/>
      <c r="C1793" s="64"/>
      <c r="D1793" s="227" t="s">
        <v>2254</v>
      </c>
      <c r="E1793" s="64"/>
      <c r="F1793" s="273" t="s">
        <v>10116</v>
      </c>
      <c r="G1793" s="64"/>
      <c r="H1793" s="64"/>
      <c r="I1793" s="177"/>
      <c r="J1793" s="64"/>
      <c r="K1793" s="64"/>
      <c r="L1793" s="62"/>
      <c r="M1793" s="223"/>
      <c r="N1793" s="43"/>
      <c r="O1793" s="43"/>
      <c r="P1793" s="43"/>
      <c r="Q1793" s="43"/>
      <c r="R1793" s="43"/>
      <c r="S1793" s="43"/>
      <c r="T1793" s="79"/>
      <c r="AT1793" s="25" t="s">
        <v>2254</v>
      </c>
      <c r="AU1793" s="25" t="s">
        <v>82</v>
      </c>
    </row>
    <row r="1794" spans="2:65" s="1" customFormat="1" ht="16.5" customHeight="1">
      <c r="B1794" s="42"/>
      <c r="C1794" s="209" t="s">
        <v>5248</v>
      </c>
      <c r="D1794" s="209" t="s">
        <v>498</v>
      </c>
      <c r="E1794" s="210" t="s">
        <v>10274</v>
      </c>
      <c r="F1794" s="211" t="s">
        <v>10275</v>
      </c>
      <c r="G1794" s="212" t="s">
        <v>2537</v>
      </c>
      <c r="H1794" s="213">
        <v>17</v>
      </c>
      <c r="I1794" s="214"/>
      <c r="J1794" s="215">
        <f>ROUND(I1794*H1794,2)</f>
        <v>0</v>
      </c>
      <c r="K1794" s="211" t="s">
        <v>23</v>
      </c>
      <c r="L1794" s="62"/>
      <c r="M1794" s="216" t="s">
        <v>23</v>
      </c>
      <c r="N1794" s="217" t="s">
        <v>44</v>
      </c>
      <c r="O1794" s="43"/>
      <c r="P1794" s="218">
        <f>O1794*H1794</f>
        <v>0</v>
      </c>
      <c r="Q1794" s="218">
        <v>3</v>
      </c>
      <c r="R1794" s="218">
        <f>Q1794*H1794</f>
        <v>51</v>
      </c>
      <c r="S1794" s="218">
        <v>0</v>
      </c>
      <c r="T1794" s="219">
        <f>S1794*H1794</f>
        <v>0</v>
      </c>
      <c r="AR1794" s="25" t="s">
        <v>502</v>
      </c>
      <c r="AT1794" s="25" t="s">
        <v>498</v>
      </c>
      <c r="AU1794" s="25" t="s">
        <v>82</v>
      </c>
      <c r="AY1794" s="25" t="s">
        <v>492</v>
      </c>
      <c r="BE1794" s="220">
        <f>IF(N1794="základní",J1794,0)</f>
        <v>0</v>
      </c>
      <c r="BF1794" s="220">
        <f>IF(N1794="snížená",J1794,0)</f>
        <v>0</v>
      </c>
      <c r="BG1794" s="220">
        <f>IF(N1794="zákl. přenesená",J1794,0)</f>
        <v>0</v>
      </c>
      <c r="BH1794" s="220">
        <f>IF(N1794="sníž. přenesená",J1794,0)</f>
        <v>0</v>
      </c>
      <c r="BI1794" s="220">
        <f>IF(N1794="nulová",J1794,0)</f>
        <v>0</v>
      </c>
      <c r="BJ1794" s="25" t="s">
        <v>80</v>
      </c>
      <c r="BK1794" s="220">
        <f>ROUND(I1794*H1794,2)</f>
        <v>0</v>
      </c>
      <c r="BL1794" s="25" t="s">
        <v>502</v>
      </c>
      <c r="BM1794" s="25" t="s">
        <v>10391</v>
      </c>
    </row>
    <row r="1795" spans="2:65" s="1" customFormat="1">
      <c r="B1795" s="42"/>
      <c r="C1795" s="64"/>
      <c r="D1795" s="227" t="s">
        <v>506</v>
      </c>
      <c r="E1795" s="64"/>
      <c r="F1795" s="274" t="s">
        <v>10275</v>
      </c>
      <c r="G1795" s="64"/>
      <c r="H1795" s="64"/>
      <c r="I1795" s="177"/>
      <c r="J1795" s="64"/>
      <c r="K1795" s="64"/>
      <c r="L1795" s="62"/>
      <c r="M1795" s="223"/>
      <c r="N1795" s="43"/>
      <c r="O1795" s="43"/>
      <c r="P1795" s="43"/>
      <c r="Q1795" s="43"/>
      <c r="R1795" s="43"/>
      <c r="S1795" s="43"/>
      <c r="T1795" s="79"/>
      <c r="AT1795" s="25" t="s">
        <v>506</v>
      </c>
      <c r="AU1795" s="25" t="s">
        <v>82</v>
      </c>
    </row>
    <row r="1796" spans="2:65" s="1" customFormat="1" ht="16.5" customHeight="1">
      <c r="B1796" s="42"/>
      <c r="C1796" s="209" t="s">
        <v>5252</v>
      </c>
      <c r="D1796" s="209" t="s">
        <v>498</v>
      </c>
      <c r="E1796" s="210" t="s">
        <v>10283</v>
      </c>
      <c r="F1796" s="211" t="s">
        <v>10284</v>
      </c>
      <c r="G1796" s="212" t="s">
        <v>2537</v>
      </c>
      <c r="H1796" s="213">
        <v>17</v>
      </c>
      <c r="I1796" s="214"/>
      <c r="J1796" s="215">
        <f>ROUND(I1796*H1796,2)</f>
        <v>0</v>
      </c>
      <c r="K1796" s="211" t="s">
        <v>23</v>
      </c>
      <c r="L1796" s="62"/>
      <c r="M1796" s="216" t="s">
        <v>23</v>
      </c>
      <c r="N1796" s="217" t="s">
        <v>44</v>
      </c>
      <c r="O1796" s="43"/>
      <c r="P1796" s="218">
        <f>O1796*H1796</f>
        <v>0</v>
      </c>
      <c r="Q1796" s="218">
        <v>0</v>
      </c>
      <c r="R1796" s="218">
        <f>Q1796*H1796</f>
        <v>0</v>
      </c>
      <c r="S1796" s="218">
        <v>0</v>
      </c>
      <c r="T1796" s="219">
        <f>S1796*H1796</f>
        <v>0</v>
      </c>
      <c r="AR1796" s="25" t="s">
        <v>502</v>
      </c>
      <c r="AT1796" s="25" t="s">
        <v>498</v>
      </c>
      <c r="AU1796" s="25" t="s">
        <v>82</v>
      </c>
      <c r="AY1796" s="25" t="s">
        <v>492</v>
      </c>
      <c r="BE1796" s="220">
        <f>IF(N1796="základní",J1796,0)</f>
        <v>0</v>
      </c>
      <c r="BF1796" s="220">
        <f>IF(N1796="snížená",J1796,0)</f>
        <v>0</v>
      </c>
      <c r="BG1796" s="220">
        <f>IF(N1796="zákl. přenesená",J1796,0)</f>
        <v>0</v>
      </c>
      <c r="BH1796" s="220">
        <f>IF(N1796="sníž. přenesená",J1796,0)</f>
        <v>0</v>
      </c>
      <c r="BI1796" s="220">
        <f>IF(N1796="nulová",J1796,0)</f>
        <v>0</v>
      </c>
      <c r="BJ1796" s="25" t="s">
        <v>80</v>
      </c>
      <c r="BK1796" s="220">
        <f>ROUND(I1796*H1796,2)</f>
        <v>0</v>
      </c>
      <c r="BL1796" s="25" t="s">
        <v>502</v>
      </c>
      <c r="BM1796" s="25" t="s">
        <v>10392</v>
      </c>
    </row>
    <row r="1797" spans="2:65" s="1" customFormat="1">
      <c r="B1797" s="42"/>
      <c r="C1797" s="64"/>
      <c r="D1797" s="227" t="s">
        <v>506</v>
      </c>
      <c r="E1797" s="64"/>
      <c r="F1797" s="274" t="s">
        <v>10284</v>
      </c>
      <c r="G1797" s="64"/>
      <c r="H1797" s="64"/>
      <c r="I1797" s="177"/>
      <c r="J1797" s="64"/>
      <c r="K1797" s="64"/>
      <c r="L1797" s="62"/>
      <c r="M1797" s="223"/>
      <c r="N1797" s="43"/>
      <c r="O1797" s="43"/>
      <c r="P1797" s="43"/>
      <c r="Q1797" s="43"/>
      <c r="R1797" s="43"/>
      <c r="S1797" s="43"/>
      <c r="T1797" s="79"/>
      <c r="AT1797" s="25" t="s">
        <v>506</v>
      </c>
      <c r="AU1797" s="25" t="s">
        <v>82</v>
      </c>
    </row>
    <row r="1798" spans="2:65" s="1" customFormat="1" ht="16.5" customHeight="1">
      <c r="B1798" s="42"/>
      <c r="C1798" s="209" t="s">
        <v>5256</v>
      </c>
      <c r="D1798" s="209" t="s">
        <v>498</v>
      </c>
      <c r="E1798" s="210" t="s">
        <v>10286</v>
      </c>
      <c r="F1798" s="211" t="s">
        <v>10287</v>
      </c>
      <c r="G1798" s="212" t="s">
        <v>2537</v>
      </c>
      <c r="H1798" s="213">
        <v>3</v>
      </c>
      <c r="I1798" s="214"/>
      <c r="J1798" s="215">
        <f>ROUND(I1798*H1798,2)</f>
        <v>0</v>
      </c>
      <c r="K1798" s="211" t="s">
        <v>23</v>
      </c>
      <c r="L1798" s="62"/>
      <c r="M1798" s="216" t="s">
        <v>23</v>
      </c>
      <c r="N1798" s="217" t="s">
        <v>44</v>
      </c>
      <c r="O1798" s="43"/>
      <c r="P1798" s="218">
        <f>O1798*H1798</f>
        <v>0</v>
      </c>
      <c r="Q1798" s="218">
        <v>0</v>
      </c>
      <c r="R1798" s="218">
        <f>Q1798*H1798</f>
        <v>0</v>
      </c>
      <c r="S1798" s="218">
        <v>0</v>
      </c>
      <c r="T1798" s="219">
        <f>S1798*H1798</f>
        <v>0</v>
      </c>
      <c r="AR1798" s="25" t="s">
        <v>502</v>
      </c>
      <c r="AT1798" s="25" t="s">
        <v>498</v>
      </c>
      <c r="AU1798" s="25" t="s">
        <v>82</v>
      </c>
      <c r="AY1798" s="25" t="s">
        <v>492</v>
      </c>
      <c r="BE1798" s="220">
        <f>IF(N1798="základní",J1798,0)</f>
        <v>0</v>
      </c>
      <c r="BF1798" s="220">
        <f>IF(N1798="snížená",J1798,0)</f>
        <v>0</v>
      </c>
      <c r="BG1798" s="220">
        <f>IF(N1798="zákl. přenesená",J1798,0)</f>
        <v>0</v>
      </c>
      <c r="BH1798" s="220">
        <f>IF(N1798="sníž. přenesená",J1798,0)</f>
        <v>0</v>
      </c>
      <c r="BI1798" s="220">
        <f>IF(N1798="nulová",J1798,0)</f>
        <v>0</v>
      </c>
      <c r="BJ1798" s="25" t="s">
        <v>80</v>
      </c>
      <c r="BK1798" s="220">
        <f>ROUND(I1798*H1798,2)</f>
        <v>0</v>
      </c>
      <c r="BL1798" s="25" t="s">
        <v>502</v>
      </c>
      <c r="BM1798" s="25" t="s">
        <v>10393</v>
      </c>
    </row>
    <row r="1799" spans="2:65" s="1" customFormat="1">
      <c r="B1799" s="42"/>
      <c r="C1799" s="64"/>
      <c r="D1799" s="227" t="s">
        <v>506</v>
      </c>
      <c r="E1799" s="64"/>
      <c r="F1799" s="274" t="s">
        <v>10287</v>
      </c>
      <c r="G1799" s="64"/>
      <c r="H1799" s="64"/>
      <c r="I1799" s="177"/>
      <c r="J1799" s="64"/>
      <c r="K1799" s="64"/>
      <c r="L1799" s="62"/>
      <c r="M1799" s="223"/>
      <c r="N1799" s="43"/>
      <c r="O1799" s="43"/>
      <c r="P1799" s="43"/>
      <c r="Q1799" s="43"/>
      <c r="R1799" s="43"/>
      <c r="S1799" s="43"/>
      <c r="T1799" s="79"/>
      <c r="AT1799" s="25" t="s">
        <v>506</v>
      </c>
      <c r="AU1799" s="25" t="s">
        <v>82</v>
      </c>
    </row>
    <row r="1800" spans="2:65" s="1" customFormat="1" ht="16.5" customHeight="1">
      <c r="B1800" s="42"/>
      <c r="C1800" s="209" t="s">
        <v>5260</v>
      </c>
      <c r="D1800" s="209" t="s">
        <v>498</v>
      </c>
      <c r="E1800" s="210" t="s">
        <v>10289</v>
      </c>
      <c r="F1800" s="211" t="s">
        <v>10290</v>
      </c>
      <c r="G1800" s="212" t="s">
        <v>2537</v>
      </c>
      <c r="H1800" s="213">
        <v>14</v>
      </c>
      <c r="I1800" s="214"/>
      <c r="J1800" s="215">
        <f>ROUND(I1800*H1800,2)</f>
        <v>0</v>
      </c>
      <c r="K1800" s="211" t="s">
        <v>23</v>
      </c>
      <c r="L1800" s="62"/>
      <c r="M1800" s="216" t="s">
        <v>23</v>
      </c>
      <c r="N1800" s="217" t="s">
        <v>44</v>
      </c>
      <c r="O1800" s="43"/>
      <c r="P1800" s="218">
        <f>O1800*H1800</f>
        <v>0</v>
      </c>
      <c r="Q1800" s="218">
        <v>0</v>
      </c>
      <c r="R1800" s="218">
        <f>Q1800*H1800</f>
        <v>0</v>
      </c>
      <c r="S1800" s="218">
        <v>0</v>
      </c>
      <c r="T1800" s="219">
        <f>S1800*H1800</f>
        <v>0</v>
      </c>
      <c r="AR1800" s="25" t="s">
        <v>502</v>
      </c>
      <c r="AT1800" s="25" t="s">
        <v>498</v>
      </c>
      <c r="AU1800" s="25" t="s">
        <v>82</v>
      </c>
      <c r="AY1800" s="25" t="s">
        <v>492</v>
      </c>
      <c r="BE1800" s="220">
        <f>IF(N1800="základní",J1800,0)</f>
        <v>0</v>
      </c>
      <c r="BF1800" s="220">
        <f>IF(N1800="snížená",J1800,0)</f>
        <v>0</v>
      </c>
      <c r="BG1800" s="220">
        <f>IF(N1800="zákl. přenesená",J1800,0)</f>
        <v>0</v>
      </c>
      <c r="BH1800" s="220">
        <f>IF(N1800="sníž. přenesená",J1800,0)</f>
        <v>0</v>
      </c>
      <c r="BI1800" s="220">
        <f>IF(N1800="nulová",J1800,0)</f>
        <v>0</v>
      </c>
      <c r="BJ1800" s="25" t="s">
        <v>80</v>
      </c>
      <c r="BK1800" s="220">
        <f>ROUND(I1800*H1800,2)</f>
        <v>0</v>
      </c>
      <c r="BL1800" s="25" t="s">
        <v>502</v>
      </c>
      <c r="BM1800" s="25" t="s">
        <v>10394</v>
      </c>
    </row>
    <row r="1801" spans="2:65" s="1" customFormat="1">
      <c r="B1801" s="42"/>
      <c r="C1801" s="64"/>
      <c r="D1801" s="227" t="s">
        <v>506</v>
      </c>
      <c r="E1801" s="64"/>
      <c r="F1801" s="274" t="s">
        <v>10290</v>
      </c>
      <c r="G1801" s="64"/>
      <c r="H1801" s="64"/>
      <c r="I1801" s="177"/>
      <c r="J1801" s="64"/>
      <c r="K1801" s="64"/>
      <c r="L1801" s="62"/>
      <c r="M1801" s="223"/>
      <c r="N1801" s="43"/>
      <c r="O1801" s="43"/>
      <c r="P1801" s="43"/>
      <c r="Q1801" s="43"/>
      <c r="R1801" s="43"/>
      <c r="S1801" s="43"/>
      <c r="T1801" s="79"/>
      <c r="AT1801" s="25" t="s">
        <v>506</v>
      </c>
      <c r="AU1801" s="25" t="s">
        <v>82</v>
      </c>
    </row>
    <row r="1802" spans="2:65" s="1" customFormat="1" ht="16.5" customHeight="1">
      <c r="B1802" s="42"/>
      <c r="C1802" s="209" t="s">
        <v>5264</v>
      </c>
      <c r="D1802" s="209" t="s">
        <v>498</v>
      </c>
      <c r="E1802" s="210" t="s">
        <v>10117</v>
      </c>
      <c r="F1802" s="211" t="s">
        <v>10118</v>
      </c>
      <c r="G1802" s="212" t="s">
        <v>9577</v>
      </c>
      <c r="H1802" s="213">
        <v>155</v>
      </c>
      <c r="I1802" s="214"/>
      <c r="J1802" s="215">
        <f>ROUND(I1802*H1802,2)</f>
        <v>0</v>
      </c>
      <c r="K1802" s="211" t="s">
        <v>23</v>
      </c>
      <c r="L1802" s="62"/>
      <c r="M1802" s="216" t="s">
        <v>23</v>
      </c>
      <c r="N1802" s="217" t="s">
        <v>44</v>
      </c>
      <c r="O1802" s="43"/>
      <c r="P1802" s="218">
        <f>O1802*H1802</f>
        <v>0</v>
      </c>
      <c r="Q1802" s="218">
        <v>1</v>
      </c>
      <c r="R1802" s="218">
        <f>Q1802*H1802</f>
        <v>155</v>
      </c>
      <c r="S1802" s="218">
        <v>0</v>
      </c>
      <c r="T1802" s="219">
        <f>S1802*H1802</f>
        <v>0</v>
      </c>
      <c r="AR1802" s="25" t="s">
        <v>502</v>
      </c>
      <c r="AT1802" s="25" t="s">
        <v>498</v>
      </c>
      <c r="AU1802" s="25" t="s">
        <v>82</v>
      </c>
      <c r="AY1802" s="25" t="s">
        <v>492</v>
      </c>
      <c r="BE1802" s="220">
        <f>IF(N1802="základní",J1802,0)</f>
        <v>0</v>
      </c>
      <c r="BF1802" s="220">
        <f>IF(N1802="snížená",J1802,0)</f>
        <v>0</v>
      </c>
      <c r="BG1802" s="220">
        <f>IF(N1802="zákl. přenesená",J1802,0)</f>
        <v>0</v>
      </c>
      <c r="BH1802" s="220">
        <f>IF(N1802="sníž. přenesená",J1802,0)</f>
        <v>0</v>
      </c>
      <c r="BI1802" s="220">
        <f>IF(N1802="nulová",J1802,0)</f>
        <v>0</v>
      </c>
      <c r="BJ1802" s="25" t="s">
        <v>80</v>
      </c>
      <c r="BK1802" s="220">
        <f>ROUND(I1802*H1802,2)</f>
        <v>0</v>
      </c>
      <c r="BL1802" s="25" t="s">
        <v>502</v>
      </c>
      <c r="BM1802" s="25" t="s">
        <v>10395</v>
      </c>
    </row>
    <row r="1803" spans="2:65" s="1" customFormat="1">
      <c r="B1803" s="42"/>
      <c r="C1803" s="64"/>
      <c r="D1803" s="221" t="s">
        <v>506</v>
      </c>
      <c r="E1803" s="64"/>
      <c r="F1803" s="222" t="s">
        <v>10118</v>
      </c>
      <c r="G1803" s="64"/>
      <c r="H1803" s="64"/>
      <c r="I1803" s="177"/>
      <c r="J1803" s="64"/>
      <c r="K1803" s="64"/>
      <c r="L1803" s="62"/>
      <c r="M1803" s="223"/>
      <c r="N1803" s="43"/>
      <c r="O1803" s="43"/>
      <c r="P1803" s="43"/>
      <c r="Q1803" s="43"/>
      <c r="R1803" s="43"/>
      <c r="S1803" s="43"/>
      <c r="T1803" s="79"/>
      <c r="AT1803" s="25" t="s">
        <v>506</v>
      </c>
      <c r="AU1803" s="25" t="s">
        <v>82</v>
      </c>
    </row>
    <row r="1804" spans="2:65" s="11" customFormat="1" ht="37.35" customHeight="1">
      <c r="B1804" s="192"/>
      <c r="C1804" s="193"/>
      <c r="D1804" s="194" t="s">
        <v>72</v>
      </c>
      <c r="E1804" s="195" t="s">
        <v>5159</v>
      </c>
      <c r="F1804" s="195" t="s">
        <v>10396</v>
      </c>
      <c r="G1804" s="193"/>
      <c r="H1804" s="193"/>
      <c r="I1804" s="196"/>
      <c r="J1804" s="197">
        <f>BK1804</f>
        <v>0</v>
      </c>
      <c r="K1804" s="193"/>
      <c r="L1804" s="198"/>
      <c r="M1804" s="199"/>
      <c r="N1804" s="200"/>
      <c r="O1804" s="200"/>
      <c r="P1804" s="201">
        <f>P1805</f>
        <v>0</v>
      </c>
      <c r="Q1804" s="200"/>
      <c r="R1804" s="201">
        <f>R1805</f>
        <v>62</v>
      </c>
      <c r="S1804" s="200"/>
      <c r="T1804" s="202">
        <f>T1805</f>
        <v>0</v>
      </c>
      <c r="AR1804" s="203" t="s">
        <v>80</v>
      </c>
      <c r="AT1804" s="204" t="s">
        <v>72</v>
      </c>
      <c r="AU1804" s="204" t="s">
        <v>73</v>
      </c>
      <c r="AY1804" s="203" t="s">
        <v>492</v>
      </c>
      <c r="BK1804" s="205">
        <f>BK1805</f>
        <v>0</v>
      </c>
    </row>
    <row r="1805" spans="2:65" s="11" customFormat="1" ht="19.95" customHeight="1">
      <c r="B1805" s="192"/>
      <c r="C1805" s="193"/>
      <c r="D1805" s="206" t="s">
        <v>72</v>
      </c>
      <c r="E1805" s="207" t="s">
        <v>5556</v>
      </c>
      <c r="F1805" s="207" t="s">
        <v>10110</v>
      </c>
      <c r="G1805" s="193"/>
      <c r="H1805" s="193"/>
      <c r="I1805" s="196"/>
      <c r="J1805" s="208">
        <f>BK1805</f>
        <v>0</v>
      </c>
      <c r="K1805" s="193"/>
      <c r="L1805" s="198"/>
      <c r="M1805" s="199"/>
      <c r="N1805" s="200"/>
      <c r="O1805" s="200"/>
      <c r="P1805" s="201">
        <f>SUM(P1806:P1815)</f>
        <v>0</v>
      </c>
      <c r="Q1805" s="200"/>
      <c r="R1805" s="201">
        <f>SUM(R1806:R1815)</f>
        <v>62</v>
      </c>
      <c r="S1805" s="200"/>
      <c r="T1805" s="202">
        <f>SUM(T1806:T1815)</f>
        <v>0</v>
      </c>
      <c r="AR1805" s="203" t="s">
        <v>80</v>
      </c>
      <c r="AT1805" s="204" t="s">
        <v>72</v>
      </c>
      <c r="AU1805" s="204" t="s">
        <v>80</v>
      </c>
      <c r="AY1805" s="203" t="s">
        <v>492</v>
      </c>
      <c r="BK1805" s="205">
        <f>SUM(BK1806:BK1815)</f>
        <v>0</v>
      </c>
    </row>
    <row r="1806" spans="2:65" s="1" customFormat="1" ht="16.5" customHeight="1">
      <c r="B1806" s="42"/>
      <c r="C1806" s="209" t="s">
        <v>3196</v>
      </c>
      <c r="D1806" s="209" t="s">
        <v>498</v>
      </c>
      <c r="E1806" s="210" t="s">
        <v>10111</v>
      </c>
      <c r="F1806" s="211" t="s">
        <v>9768</v>
      </c>
      <c r="G1806" s="212" t="s">
        <v>2537</v>
      </c>
      <c r="H1806" s="213">
        <v>1</v>
      </c>
      <c r="I1806" s="214"/>
      <c r="J1806" s="215">
        <f>ROUND(I1806*H1806,2)</f>
        <v>0</v>
      </c>
      <c r="K1806" s="211" t="s">
        <v>23</v>
      </c>
      <c r="L1806" s="62"/>
      <c r="M1806" s="216" t="s">
        <v>23</v>
      </c>
      <c r="N1806" s="217" t="s">
        <v>44</v>
      </c>
      <c r="O1806" s="43"/>
      <c r="P1806" s="218">
        <f>O1806*H1806</f>
        <v>0</v>
      </c>
      <c r="Q1806" s="218">
        <v>32</v>
      </c>
      <c r="R1806" s="218">
        <f>Q1806*H1806</f>
        <v>32</v>
      </c>
      <c r="S1806" s="218">
        <v>0</v>
      </c>
      <c r="T1806" s="219">
        <f>S1806*H1806</f>
        <v>0</v>
      </c>
      <c r="AR1806" s="25" t="s">
        <v>502</v>
      </c>
      <c r="AT1806" s="25" t="s">
        <v>498</v>
      </c>
      <c r="AU1806" s="25" t="s">
        <v>82</v>
      </c>
      <c r="AY1806" s="25" t="s">
        <v>492</v>
      </c>
      <c r="BE1806" s="220">
        <f>IF(N1806="základní",J1806,0)</f>
        <v>0</v>
      </c>
      <c r="BF1806" s="220">
        <f>IF(N1806="snížená",J1806,0)</f>
        <v>0</v>
      </c>
      <c r="BG1806" s="220">
        <f>IF(N1806="zákl. přenesená",J1806,0)</f>
        <v>0</v>
      </c>
      <c r="BH1806" s="220">
        <f>IF(N1806="sníž. přenesená",J1806,0)</f>
        <v>0</v>
      </c>
      <c r="BI1806" s="220">
        <f>IF(N1806="nulová",J1806,0)</f>
        <v>0</v>
      </c>
      <c r="BJ1806" s="25" t="s">
        <v>80</v>
      </c>
      <c r="BK1806" s="220">
        <f>ROUND(I1806*H1806,2)</f>
        <v>0</v>
      </c>
      <c r="BL1806" s="25" t="s">
        <v>502</v>
      </c>
      <c r="BM1806" s="25" t="s">
        <v>10397</v>
      </c>
    </row>
    <row r="1807" spans="2:65" s="1" customFormat="1">
      <c r="B1807" s="42"/>
      <c r="C1807" s="64"/>
      <c r="D1807" s="221" t="s">
        <v>506</v>
      </c>
      <c r="E1807" s="64"/>
      <c r="F1807" s="222" t="s">
        <v>9768</v>
      </c>
      <c r="G1807" s="64"/>
      <c r="H1807" s="64"/>
      <c r="I1807" s="177"/>
      <c r="J1807" s="64"/>
      <c r="K1807" s="64"/>
      <c r="L1807" s="62"/>
      <c r="M1807" s="223"/>
      <c r="N1807" s="43"/>
      <c r="O1807" s="43"/>
      <c r="P1807" s="43"/>
      <c r="Q1807" s="43"/>
      <c r="R1807" s="43"/>
      <c r="S1807" s="43"/>
      <c r="T1807" s="79"/>
      <c r="AT1807" s="25" t="s">
        <v>506</v>
      </c>
      <c r="AU1807" s="25" t="s">
        <v>82</v>
      </c>
    </row>
    <row r="1808" spans="2:65" s="1" customFormat="1" ht="36">
      <c r="B1808" s="42"/>
      <c r="C1808" s="64"/>
      <c r="D1808" s="227" t="s">
        <v>2254</v>
      </c>
      <c r="E1808" s="64"/>
      <c r="F1808" s="273" t="s">
        <v>10112</v>
      </c>
      <c r="G1808" s="64"/>
      <c r="H1808" s="64"/>
      <c r="I1808" s="177"/>
      <c r="J1808" s="64"/>
      <c r="K1808" s="64"/>
      <c r="L1808" s="62"/>
      <c r="M1808" s="223"/>
      <c r="N1808" s="43"/>
      <c r="O1808" s="43"/>
      <c r="P1808" s="43"/>
      <c r="Q1808" s="43"/>
      <c r="R1808" s="43"/>
      <c r="S1808" s="43"/>
      <c r="T1808" s="79"/>
      <c r="AT1808" s="25" t="s">
        <v>2254</v>
      </c>
      <c r="AU1808" s="25" t="s">
        <v>82</v>
      </c>
    </row>
    <row r="1809" spans="2:65" s="1" customFormat="1" ht="16.5" customHeight="1">
      <c r="B1809" s="42"/>
      <c r="C1809" s="209" t="s">
        <v>3363</v>
      </c>
      <c r="D1809" s="209" t="s">
        <v>498</v>
      </c>
      <c r="E1809" s="210" t="s">
        <v>10113</v>
      </c>
      <c r="F1809" s="211" t="s">
        <v>10114</v>
      </c>
      <c r="G1809" s="212" t="s">
        <v>2537</v>
      </c>
      <c r="H1809" s="213">
        <v>1</v>
      </c>
      <c r="I1809" s="214"/>
      <c r="J1809" s="215">
        <f>ROUND(I1809*H1809,2)</f>
        <v>0</v>
      </c>
      <c r="K1809" s="211" t="s">
        <v>23</v>
      </c>
      <c r="L1809" s="62"/>
      <c r="M1809" s="216" t="s">
        <v>23</v>
      </c>
      <c r="N1809" s="217" t="s">
        <v>44</v>
      </c>
      <c r="O1809" s="43"/>
      <c r="P1809" s="218">
        <f>O1809*H1809</f>
        <v>0</v>
      </c>
      <c r="Q1809" s="218">
        <v>10</v>
      </c>
      <c r="R1809" s="218">
        <f>Q1809*H1809</f>
        <v>10</v>
      </c>
      <c r="S1809" s="218">
        <v>0</v>
      </c>
      <c r="T1809" s="219">
        <f>S1809*H1809</f>
        <v>0</v>
      </c>
      <c r="AR1809" s="25" t="s">
        <v>502</v>
      </c>
      <c r="AT1809" s="25" t="s">
        <v>498</v>
      </c>
      <c r="AU1809" s="25" t="s">
        <v>82</v>
      </c>
      <c r="AY1809" s="25" t="s">
        <v>492</v>
      </c>
      <c r="BE1809" s="220">
        <f>IF(N1809="základní",J1809,0)</f>
        <v>0</v>
      </c>
      <c r="BF1809" s="220">
        <f>IF(N1809="snížená",J1809,0)</f>
        <v>0</v>
      </c>
      <c r="BG1809" s="220">
        <f>IF(N1809="zákl. přenesená",J1809,0)</f>
        <v>0</v>
      </c>
      <c r="BH1809" s="220">
        <f>IF(N1809="sníž. přenesená",J1809,0)</f>
        <v>0</v>
      </c>
      <c r="BI1809" s="220">
        <f>IF(N1809="nulová",J1809,0)</f>
        <v>0</v>
      </c>
      <c r="BJ1809" s="25" t="s">
        <v>80</v>
      </c>
      <c r="BK1809" s="220">
        <f>ROUND(I1809*H1809,2)</f>
        <v>0</v>
      </c>
      <c r="BL1809" s="25" t="s">
        <v>502</v>
      </c>
      <c r="BM1809" s="25" t="s">
        <v>10398</v>
      </c>
    </row>
    <row r="1810" spans="2:65" s="1" customFormat="1">
      <c r="B1810" s="42"/>
      <c r="C1810" s="64"/>
      <c r="D1810" s="221" t="s">
        <v>506</v>
      </c>
      <c r="E1810" s="64"/>
      <c r="F1810" s="222" t="s">
        <v>10115</v>
      </c>
      <c r="G1810" s="64"/>
      <c r="H1810" s="64"/>
      <c r="I1810" s="177"/>
      <c r="J1810" s="64"/>
      <c r="K1810" s="64"/>
      <c r="L1810" s="62"/>
      <c r="M1810" s="223"/>
      <c r="N1810" s="43"/>
      <c r="O1810" s="43"/>
      <c r="P1810" s="43"/>
      <c r="Q1810" s="43"/>
      <c r="R1810" s="43"/>
      <c r="S1810" s="43"/>
      <c r="T1810" s="79"/>
      <c r="AT1810" s="25" t="s">
        <v>506</v>
      </c>
      <c r="AU1810" s="25" t="s">
        <v>82</v>
      </c>
    </row>
    <row r="1811" spans="2:65" s="1" customFormat="1" ht="24">
      <c r="B1811" s="42"/>
      <c r="C1811" s="64"/>
      <c r="D1811" s="227" t="s">
        <v>2254</v>
      </c>
      <c r="E1811" s="64"/>
      <c r="F1811" s="273" t="s">
        <v>10116</v>
      </c>
      <c r="G1811" s="64"/>
      <c r="H1811" s="64"/>
      <c r="I1811" s="177"/>
      <c r="J1811" s="64"/>
      <c r="K1811" s="64"/>
      <c r="L1811" s="62"/>
      <c r="M1811" s="223"/>
      <c r="N1811" s="43"/>
      <c r="O1811" s="43"/>
      <c r="P1811" s="43"/>
      <c r="Q1811" s="43"/>
      <c r="R1811" s="43"/>
      <c r="S1811" s="43"/>
      <c r="T1811" s="79"/>
      <c r="AT1811" s="25" t="s">
        <v>2254</v>
      </c>
      <c r="AU1811" s="25" t="s">
        <v>82</v>
      </c>
    </row>
    <row r="1812" spans="2:65" s="1" customFormat="1" ht="16.5" customHeight="1">
      <c r="B1812" s="42"/>
      <c r="C1812" s="209" t="s">
        <v>3482</v>
      </c>
      <c r="D1812" s="209" t="s">
        <v>498</v>
      </c>
      <c r="E1812" s="210" t="s">
        <v>10117</v>
      </c>
      <c r="F1812" s="211" t="s">
        <v>10118</v>
      </c>
      <c r="G1812" s="212" t="s">
        <v>9577</v>
      </c>
      <c r="H1812" s="213">
        <v>20</v>
      </c>
      <c r="I1812" s="214"/>
      <c r="J1812" s="215">
        <f>ROUND(I1812*H1812,2)</f>
        <v>0</v>
      </c>
      <c r="K1812" s="211" t="s">
        <v>23</v>
      </c>
      <c r="L1812" s="62"/>
      <c r="M1812" s="216" t="s">
        <v>23</v>
      </c>
      <c r="N1812" s="217" t="s">
        <v>44</v>
      </c>
      <c r="O1812" s="43"/>
      <c r="P1812" s="218">
        <f>O1812*H1812</f>
        <v>0</v>
      </c>
      <c r="Q1812" s="218">
        <v>1</v>
      </c>
      <c r="R1812" s="218">
        <f>Q1812*H1812</f>
        <v>20</v>
      </c>
      <c r="S1812" s="218">
        <v>0</v>
      </c>
      <c r="T1812" s="219">
        <f>S1812*H1812</f>
        <v>0</v>
      </c>
      <c r="AR1812" s="25" t="s">
        <v>502</v>
      </c>
      <c r="AT1812" s="25" t="s">
        <v>498</v>
      </c>
      <c r="AU1812" s="25" t="s">
        <v>82</v>
      </c>
      <c r="AY1812" s="25" t="s">
        <v>492</v>
      </c>
      <c r="BE1812" s="220">
        <f>IF(N1812="základní",J1812,0)</f>
        <v>0</v>
      </c>
      <c r="BF1812" s="220">
        <f>IF(N1812="snížená",J1812,0)</f>
        <v>0</v>
      </c>
      <c r="BG1812" s="220">
        <f>IF(N1812="zákl. přenesená",J1812,0)</f>
        <v>0</v>
      </c>
      <c r="BH1812" s="220">
        <f>IF(N1812="sníž. přenesená",J1812,0)</f>
        <v>0</v>
      </c>
      <c r="BI1812" s="220">
        <f>IF(N1812="nulová",J1812,0)</f>
        <v>0</v>
      </c>
      <c r="BJ1812" s="25" t="s">
        <v>80</v>
      </c>
      <c r="BK1812" s="220">
        <f>ROUND(I1812*H1812,2)</f>
        <v>0</v>
      </c>
      <c r="BL1812" s="25" t="s">
        <v>502</v>
      </c>
      <c r="BM1812" s="25" t="s">
        <v>10399</v>
      </c>
    </row>
    <row r="1813" spans="2:65" s="1" customFormat="1">
      <c r="B1813" s="42"/>
      <c r="C1813" s="64"/>
      <c r="D1813" s="227" t="s">
        <v>506</v>
      </c>
      <c r="E1813" s="64"/>
      <c r="F1813" s="274" t="s">
        <v>10118</v>
      </c>
      <c r="G1813" s="64"/>
      <c r="H1813" s="64"/>
      <c r="I1813" s="177"/>
      <c r="J1813" s="64"/>
      <c r="K1813" s="64"/>
      <c r="L1813" s="62"/>
      <c r="M1813" s="223"/>
      <c r="N1813" s="43"/>
      <c r="O1813" s="43"/>
      <c r="P1813" s="43"/>
      <c r="Q1813" s="43"/>
      <c r="R1813" s="43"/>
      <c r="S1813" s="43"/>
      <c r="T1813" s="79"/>
      <c r="AT1813" s="25" t="s">
        <v>506</v>
      </c>
      <c r="AU1813" s="25" t="s">
        <v>82</v>
      </c>
    </row>
    <row r="1814" spans="2:65" s="1" customFormat="1" ht="16.5" customHeight="1">
      <c r="B1814" s="42"/>
      <c r="C1814" s="209" t="s">
        <v>5277</v>
      </c>
      <c r="D1814" s="209" t="s">
        <v>498</v>
      </c>
      <c r="E1814" s="210" t="s">
        <v>10400</v>
      </c>
      <c r="F1814" s="211" t="s">
        <v>10120</v>
      </c>
      <c r="G1814" s="212" t="s">
        <v>2537</v>
      </c>
      <c r="H1814" s="213">
        <v>1</v>
      </c>
      <c r="I1814" s="214"/>
      <c r="J1814" s="215">
        <f>ROUND(I1814*H1814,2)</f>
        <v>0</v>
      </c>
      <c r="K1814" s="211" t="s">
        <v>23</v>
      </c>
      <c r="L1814" s="62"/>
      <c r="M1814" s="216" t="s">
        <v>23</v>
      </c>
      <c r="N1814" s="217" t="s">
        <v>44</v>
      </c>
      <c r="O1814" s="43"/>
      <c r="P1814" s="218">
        <f>O1814*H1814</f>
        <v>0</v>
      </c>
      <c r="Q1814" s="218">
        <v>0</v>
      </c>
      <c r="R1814" s="218">
        <f>Q1814*H1814</f>
        <v>0</v>
      </c>
      <c r="S1814" s="218">
        <v>0</v>
      </c>
      <c r="T1814" s="219">
        <f>S1814*H1814</f>
        <v>0</v>
      </c>
      <c r="AR1814" s="25" t="s">
        <v>502</v>
      </c>
      <c r="AT1814" s="25" t="s">
        <v>498</v>
      </c>
      <c r="AU1814" s="25" t="s">
        <v>82</v>
      </c>
      <c r="AY1814" s="25" t="s">
        <v>492</v>
      </c>
      <c r="BE1814" s="220">
        <f>IF(N1814="základní",J1814,0)</f>
        <v>0</v>
      </c>
      <c r="BF1814" s="220">
        <f>IF(N1814="snížená",J1814,0)</f>
        <v>0</v>
      </c>
      <c r="BG1814" s="220">
        <f>IF(N1814="zákl. přenesená",J1814,0)</f>
        <v>0</v>
      </c>
      <c r="BH1814" s="220">
        <f>IF(N1814="sníž. přenesená",J1814,0)</f>
        <v>0</v>
      </c>
      <c r="BI1814" s="220">
        <f>IF(N1814="nulová",J1814,0)</f>
        <v>0</v>
      </c>
      <c r="BJ1814" s="25" t="s">
        <v>80</v>
      </c>
      <c r="BK1814" s="220">
        <f>ROUND(I1814*H1814,2)</f>
        <v>0</v>
      </c>
      <c r="BL1814" s="25" t="s">
        <v>502</v>
      </c>
      <c r="BM1814" s="25" t="s">
        <v>10401</v>
      </c>
    </row>
    <row r="1815" spans="2:65" s="1" customFormat="1">
      <c r="B1815" s="42"/>
      <c r="C1815" s="64"/>
      <c r="D1815" s="221" t="s">
        <v>506</v>
      </c>
      <c r="E1815" s="64"/>
      <c r="F1815" s="222" t="s">
        <v>10121</v>
      </c>
      <c r="G1815" s="64"/>
      <c r="H1815" s="64"/>
      <c r="I1815" s="177"/>
      <c r="J1815" s="64"/>
      <c r="K1815" s="64"/>
      <c r="L1815" s="62"/>
      <c r="M1815" s="223"/>
      <c r="N1815" s="43"/>
      <c r="O1815" s="43"/>
      <c r="P1815" s="43"/>
      <c r="Q1815" s="43"/>
      <c r="R1815" s="43"/>
      <c r="S1815" s="43"/>
      <c r="T1815" s="79"/>
      <c r="AT1815" s="25" t="s">
        <v>506</v>
      </c>
      <c r="AU1815" s="25" t="s">
        <v>82</v>
      </c>
    </row>
    <row r="1816" spans="2:65" s="11" customFormat="1" ht="37.35" customHeight="1">
      <c r="B1816" s="192"/>
      <c r="C1816" s="193"/>
      <c r="D1816" s="206" t="s">
        <v>72</v>
      </c>
      <c r="E1816" s="290" t="s">
        <v>10402</v>
      </c>
      <c r="F1816" s="290" t="s">
        <v>10403</v>
      </c>
      <c r="G1816" s="193"/>
      <c r="H1816" s="193"/>
      <c r="I1816" s="196"/>
      <c r="J1816" s="291">
        <f>BK1816</f>
        <v>0</v>
      </c>
      <c r="K1816" s="193"/>
      <c r="L1816" s="198"/>
      <c r="M1816" s="199"/>
      <c r="N1816" s="200"/>
      <c r="O1816" s="200"/>
      <c r="P1816" s="201">
        <f>SUM(P1817:P1850)</f>
        <v>0</v>
      </c>
      <c r="Q1816" s="200"/>
      <c r="R1816" s="201">
        <f>SUM(R1817:R1850)</f>
        <v>758.5</v>
      </c>
      <c r="S1816" s="200"/>
      <c r="T1816" s="202">
        <f>SUM(T1817:T1850)</f>
        <v>0</v>
      </c>
      <c r="AR1816" s="203" t="s">
        <v>80</v>
      </c>
      <c r="AT1816" s="204" t="s">
        <v>72</v>
      </c>
      <c r="AU1816" s="204" t="s">
        <v>73</v>
      </c>
      <c r="AY1816" s="203" t="s">
        <v>492</v>
      </c>
      <c r="BK1816" s="205">
        <f>SUM(BK1817:BK1850)</f>
        <v>0</v>
      </c>
    </row>
    <row r="1817" spans="2:65" s="1" customFormat="1" ht="25.5" customHeight="1">
      <c r="B1817" s="42"/>
      <c r="C1817" s="209" t="s">
        <v>5281</v>
      </c>
      <c r="D1817" s="209" t="s">
        <v>498</v>
      </c>
      <c r="E1817" s="210" t="s">
        <v>10404</v>
      </c>
      <c r="F1817" s="211" t="s">
        <v>10405</v>
      </c>
      <c r="G1817" s="212" t="s">
        <v>2537</v>
      </c>
      <c r="H1817" s="213">
        <v>2</v>
      </c>
      <c r="I1817" s="214"/>
      <c r="J1817" s="215">
        <f>ROUND(I1817*H1817,2)</f>
        <v>0</v>
      </c>
      <c r="K1817" s="211" t="s">
        <v>23</v>
      </c>
      <c r="L1817" s="62"/>
      <c r="M1817" s="216" t="s">
        <v>23</v>
      </c>
      <c r="N1817" s="217" t="s">
        <v>44</v>
      </c>
      <c r="O1817" s="43"/>
      <c r="P1817" s="218">
        <f>O1817*H1817</f>
        <v>0</v>
      </c>
      <c r="Q1817" s="218">
        <v>8.6999999999999993</v>
      </c>
      <c r="R1817" s="218">
        <f>Q1817*H1817</f>
        <v>17.399999999999999</v>
      </c>
      <c r="S1817" s="218">
        <v>0</v>
      </c>
      <c r="T1817" s="219">
        <f>S1817*H1817</f>
        <v>0</v>
      </c>
      <c r="AR1817" s="25" t="s">
        <v>502</v>
      </c>
      <c r="AT1817" s="25" t="s">
        <v>498</v>
      </c>
      <c r="AU1817" s="25" t="s">
        <v>80</v>
      </c>
      <c r="AY1817" s="25" t="s">
        <v>492</v>
      </c>
      <c r="BE1817" s="220">
        <f>IF(N1817="základní",J1817,0)</f>
        <v>0</v>
      </c>
      <c r="BF1817" s="220">
        <f>IF(N1817="snížená",J1817,0)</f>
        <v>0</v>
      </c>
      <c r="BG1817" s="220">
        <f>IF(N1817="zákl. přenesená",J1817,0)</f>
        <v>0</v>
      </c>
      <c r="BH1817" s="220">
        <f>IF(N1817="sníž. přenesená",J1817,0)</f>
        <v>0</v>
      </c>
      <c r="BI1817" s="220">
        <f>IF(N1817="nulová",J1817,0)</f>
        <v>0</v>
      </c>
      <c r="BJ1817" s="25" t="s">
        <v>80</v>
      </c>
      <c r="BK1817" s="220">
        <f>ROUND(I1817*H1817,2)</f>
        <v>0</v>
      </c>
      <c r="BL1817" s="25" t="s">
        <v>502</v>
      </c>
      <c r="BM1817" s="25" t="s">
        <v>10406</v>
      </c>
    </row>
    <row r="1818" spans="2:65" s="1" customFormat="1">
      <c r="B1818" s="42"/>
      <c r="C1818" s="64"/>
      <c r="D1818" s="221" t="s">
        <v>506</v>
      </c>
      <c r="E1818" s="64"/>
      <c r="F1818" s="222" t="s">
        <v>10405</v>
      </c>
      <c r="G1818" s="64"/>
      <c r="H1818" s="64"/>
      <c r="I1818" s="177"/>
      <c r="J1818" s="64"/>
      <c r="K1818" s="64"/>
      <c r="L1818" s="62"/>
      <c r="M1818" s="223"/>
      <c r="N1818" s="43"/>
      <c r="O1818" s="43"/>
      <c r="P1818" s="43"/>
      <c r="Q1818" s="43"/>
      <c r="R1818" s="43"/>
      <c r="S1818" s="43"/>
      <c r="T1818" s="79"/>
      <c r="AT1818" s="25" t="s">
        <v>506</v>
      </c>
      <c r="AU1818" s="25" t="s">
        <v>80</v>
      </c>
    </row>
    <row r="1819" spans="2:65" s="1" customFormat="1" ht="24">
      <c r="B1819" s="42"/>
      <c r="C1819" s="64"/>
      <c r="D1819" s="227" t="s">
        <v>2254</v>
      </c>
      <c r="E1819" s="64"/>
      <c r="F1819" s="273" t="s">
        <v>9623</v>
      </c>
      <c r="G1819" s="64"/>
      <c r="H1819" s="64"/>
      <c r="I1819" s="177"/>
      <c r="J1819" s="64"/>
      <c r="K1819" s="64"/>
      <c r="L1819" s="62"/>
      <c r="M1819" s="223"/>
      <c r="N1819" s="43"/>
      <c r="O1819" s="43"/>
      <c r="P1819" s="43"/>
      <c r="Q1819" s="43"/>
      <c r="R1819" s="43"/>
      <c r="S1819" s="43"/>
      <c r="T1819" s="79"/>
      <c r="AT1819" s="25" t="s">
        <v>2254</v>
      </c>
      <c r="AU1819" s="25" t="s">
        <v>80</v>
      </c>
    </row>
    <row r="1820" spans="2:65" s="1" customFormat="1" ht="16.5" customHeight="1">
      <c r="B1820" s="42"/>
      <c r="C1820" s="209" t="s">
        <v>5285</v>
      </c>
      <c r="D1820" s="209" t="s">
        <v>498</v>
      </c>
      <c r="E1820" s="210" t="s">
        <v>10407</v>
      </c>
      <c r="F1820" s="211" t="s">
        <v>10408</v>
      </c>
      <c r="G1820" s="212" t="s">
        <v>2537</v>
      </c>
      <c r="H1820" s="213">
        <v>4</v>
      </c>
      <c r="I1820" s="214"/>
      <c r="J1820" s="215">
        <f>ROUND(I1820*H1820,2)</f>
        <v>0</v>
      </c>
      <c r="K1820" s="211" t="s">
        <v>23</v>
      </c>
      <c r="L1820" s="62"/>
      <c r="M1820" s="216" t="s">
        <v>23</v>
      </c>
      <c r="N1820" s="217" t="s">
        <v>44</v>
      </c>
      <c r="O1820" s="43"/>
      <c r="P1820" s="218">
        <f>O1820*H1820</f>
        <v>0</v>
      </c>
      <c r="Q1820" s="218">
        <v>0</v>
      </c>
      <c r="R1820" s="218">
        <f>Q1820*H1820</f>
        <v>0</v>
      </c>
      <c r="S1820" s="218">
        <v>0</v>
      </c>
      <c r="T1820" s="219">
        <f>S1820*H1820</f>
        <v>0</v>
      </c>
      <c r="AR1820" s="25" t="s">
        <v>502</v>
      </c>
      <c r="AT1820" s="25" t="s">
        <v>498</v>
      </c>
      <c r="AU1820" s="25" t="s">
        <v>80</v>
      </c>
      <c r="AY1820" s="25" t="s">
        <v>492</v>
      </c>
      <c r="BE1820" s="220">
        <f>IF(N1820="základní",J1820,0)</f>
        <v>0</v>
      </c>
      <c r="BF1820" s="220">
        <f>IF(N1820="snížená",J1820,0)</f>
        <v>0</v>
      </c>
      <c r="BG1820" s="220">
        <f>IF(N1820="zákl. přenesená",J1820,0)</f>
        <v>0</v>
      </c>
      <c r="BH1820" s="220">
        <f>IF(N1820="sníž. přenesená",J1820,0)</f>
        <v>0</v>
      </c>
      <c r="BI1820" s="220">
        <f>IF(N1820="nulová",J1820,0)</f>
        <v>0</v>
      </c>
      <c r="BJ1820" s="25" t="s">
        <v>80</v>
      </c>
      <c r="BK1820" s="220">
        <f>ROUND(I1820*H1820,2)</f>
        <v>0</v>
      </c>
      <c r="BL1820" s="25" t="s">
        <v>502</v>
      </c>
      <c r="BM1820" s="25" t="s">
        <v>10409</v>
      </c>
    </row>
    <row r="1821" spans="2:65" s="1" customFormat="1">
      <c r="B1821" s="42"/>
      <c r="C1821" s="64"/>
      <c r="D1821" s="227" t="s">
        <v>506</v>
      </c>
      <c r="E1821" s="64"/>
      <c r="F1821" s="274" t="s">
        <v>10408</v>
      </c>
      <c r="G1821" s="64"/>
      <c r="H1821" s="64"/>
      <c r="I1821" s="177"/>
      <c r="J1821" s="64"/>
      <c r="K1821" s="64"/>
      <c r="L1821" s="62"/>
      <c r="M1821" s="223"/>
      <c r="N1821" s="43"/>
      <c r="O1821" s="43"/>
      <c r="P1821" s="43"/>
      <c r="Q1821" s="43"/>
      <c r="R1821" s="43"/>
      <c r="S1821" s="43"/>
      <c r="T1821" s="79"/>
      <c r="AT1821" s="25" t="s">
        <v>506</v>
      </c>
      <c r="AU1821" s="25" t="s">
        <v>80</v>
      </c>
    </row>
    <row r="1822" spans="2:65" s="1" customFormat="1" ht="25.5" customHeight="1">
      <c r="B1822" s="42"/>
      <c r="C1822" s="209" t="s">
        <v>5290</v>
      </c>
      <c r="D1822" s="209" t="s">
        <v>498</v>
      </c>
      <c r="E1822" s="210" t="s">
        <v>10410</v>
      </c>
      <c r="F1822" s="211" t="s">
        <v>10411</v>
      </c>
      <c r="G1822" s="212" t="s">
        <v>2537</v>
      </c>
      <c r="H1822" s="213">
        <v>3</v>
      </c>
      <c r="I1822" s="214"/>
      <c r="J1822" s="215">
        <f>ROUND(I1822*H1822,2)</f>
        <v>0</v>
      </c>
      <c r="K1822" s="211" t="s">
        <v>23</v>
      </c>
      <c r="L1822" s="62"/>
      <c r="M1822" s="216" t="s">
        <v>23</v>
      </c>
      <c r="N1822" s="217" t="s">
        <v>44</v>
      </c>
      <c r="O1822" s="43"/>
      <c r="P1822" s="218">
        <f>O1822*H1822</f>
        <v>0</v>
      </c>
      <c r="Q1822" s="218">
        <v>9.5</v>
      </c>
      <c r="R1822" s="218">
        <f>Q1822*H1822</f>
        <v>28.5</v>
      </c>
      <c r="S1822" s="218">
        <v>0</v>
      </c>
      <c r="T1822" s="219">
        <f>S1822*H1822</f>
        <v>0</v>
      </c>
      <c r="AR1822" s="25" t="s">
        <v>502</v>
      </c>
      <c r="AT1822" s="25" t="s">
        <v>498</v>
      </c>
      <c r="AU1822" s="25" t="s">
        <v>80</v>
      </c>
      <c r="AY1822" s="25" t="s">
        <v>492</v>
      </c>
      <c r="BE1822" s="220">
        <f>IF(N1822="základní",J1822,0)</f>
        <v>0</v>
      </c>
      <c r="BF1822" s="220">
        <f>IF(N1822="snížená",J1822,0)</f>
        <v>0</v>
      </c>
      <c r="BG1822" s="220">
        <f>IF(N1822="zákl. přenesená",J1822,0)</f>
        <v>0</v>
      </c>
      <c r="BH1822" s="220">
        <f>IF(N1822="sníž. přenesená",J1822,0)</f>
        <v>0</v>
      </c>
      <c r="BI1822" s="220">
        <f>IF(N1822="nulová",J1822,0)</f>
        <v>0</v>
      </c>
      <c r="BJ1822" s="25" t="s">
        <v>80</v>
      </c>
      <c r="BK1822" s="220">
        <f>ROUND(I1822*H1822,2)</f>
        <v>0</v>
      </c>
      <c r="BL1822" s="25" t="s">
        <v>502</v>
      </c>
      <c r="BM1822" s="25" t="s">
        <v>10412</v>
      </c>
    </row>
    <row r="1823" spans="2:65" s="1" customFormat="1">
      <c r="B1823" s="42"/>
      <c r="C1823" s="64"/>
      <c r="D1823" s="221" t="s">
        <v>506</v>
      </c>
      <c r="E1823" s="64"/>
      <c r="F1823" s="222" t="s">
        <v>10411</v>
      </c>
      <c r="G1823" s="64"/>
      <c r="H1823" s="64"/>
      <c r="I1823" s="177"/>
      <c r="J1823" s="64"/>
      <c r="K1823" s="64"/>
      <c r="L1823" s="62"/>
      <c r="M1823" s="223"/>
      <c r="N1823" s="43"/>
      <c r="O1823" s="43"/>
      <c r="P1823" s="43"/>
      <c r="Q1823" s="43"/>
      <c r="R1823" s="43"/>
      <c r="S1823" s="43"/>
      <c r="T1823" s="79"/>
      <c r="AT1823" s="25" t="s">
        <v>506</v>
      </c>
      <c r="AU1823" s="25" t="s">
        <v>80</v>
      </c>
    </row>
    <row r="1824" spans="2:65" s="1" customFormat="1" ht="24">
      <c r="B1824" s="42"/>
      <c r="C1824" s="64"/>
      <c r="D1824" s="227" t="s">
        <v>2254</v>
      </c>
      <c r="E1824" s="64"/>
      <c r="F1824" s="273" t="s">
        <v>9623</v>
      </c>
      <c r="G1824" s="64"/>
      <c r="H1824" s="64"/>
      <c r="I1824" s="177"/>
      <c r="J1824" s="64"/>
      <c r="K1824" s="64"/>
      <c r="L1824" s="62"/>
      <c r="M1824" s="223"/>
      <c r="N1824" s="43"/>
      <c r="O1824" s="43"/>
      <c r="P1824" s="43"/>
      <c r="Q1824" s="43"/>
      <c r="R1824" s="43"/>
      <c r="S1824" s="43"/>
      <c r="T1824" s="79"/>
      <c r="AT1824" s="25" t="s">
        <v>2254</v>
      </c>
      <c r="AU1824" s="25" t="s">
        <v>80</v>
      </c>
    </row>
    <row r="1825" spans="2:65" s="1" customFormat="1" ht="16.5" customHeight="1">
      <c r="B1825" s="42"/>
      <c r="C1825" s="209" t="s">
        <v>5294</v>
      </c>
      <c r="D1825" s="209" t="s">
        <v>498</v>
      </c>
      <c r="E1825" s="210" t="s">
        <v>10413</v>
      </c>
      <c r="F1825" s="211" t="s">
        <v>10414</v>
      </c>
      <c r="G1825" s="212" t="s">
        <v>2537</v>
      </c>
      <c r="H1825" s="213">
        <v>6</v>
      </c>
      <c r="I1825" s="214"/>
      <c r="J1825" s="215">
        <f>ROUND(I1825*H1825,2)</f>
        <v>0</v>
      </c>
      <c r="K1825" s="211" t="s">
        <v>23</v>
      </c>
      <c r="L1825" s="62"/>
      <c r="M1825" s="216" t="s">
        <v>23</v>
      </c>
      <c r="N1825" s="217" t="s">
        <v>44</v>
      </c>
      <c r="O1825" s="43"/>
      <c r="P1825" s="218">
        <f>O1825*H1825</f>
        <v>0</v>
      </c>
      <c r="Q1825" s="218">
        <v>0</v>
      </c>
      <c r="R1825" s="218">
        <f>Q1825*H1825</f>
        <v>0</v>
      </c>
      <c r="S1825" s="218">
        <v>0</v>
      </c>
      <c r="T1825" s="219">
        <f>S1825*H1825</f>
        <v>0</v>
      </c>
      <c r="AR1825" s="25" t="s">
        <v>502</v>
      </c>
      <c r="AT1825" s="25" t="s">
        <v>498</v>
      </c>
      <c r="AU1825" s="25" t="s">
        <v>80</v>
      </c>
      <c r="AY1825" s="25" t="s">
        <v>492</v>
      </c>
      <c r="BE1825" s="220">
        <f>IF(N1825="základní",J1825,0)</f>
        <v>0</v>
      </c>
      <c r="BF1825" s="220">
        <f>IF(N1825="snížená",J1825,0)</f>
        <v>0</v>
      </c>
      <c r="BG1825" s="220">
        <f>IF(N1825="zákl. přenesená",J1825,0)</f>
        <v>0</v>
      </c>
      <c r="BH1825" s="220">
        <f>IF(N1825="sníž. přenesená",J1825,0)</f>
        <v>0</v>
      </c>
      <c r="BI1825" s="220">
        <f>IF(N1825="nulová",J1825,0)</f>
        <v>0</v>
      </c>
      <c r="BJ1825" s="25" t="s">
        <v>80</v>
      </c>
      <c r="BK1825" s="220">
        <f>ROUND(I1825*H1825,2)</f>
        <v>0</v>
      </c>
      <c r="BL1825" s="25" t="s">
        <v>502</v>
      </c>
      <c r="BM1825" s="25" t="s">
        <v>10415</v>
      </c>
    </row>
    <row r="1826" spans="2:65" s="1" customFormat="1">
      <c r="B1826" s="42"/>
      <c r="C1826" s="64"/>
      <c r="D1826" s="227" t="s">
        <v>506</v>
      </c>
      <c r="E1826" s="64"/>
      <c r="F1826" s="274" t="s">
        <v>10414</v>
      </c>
      <c r="G1826" s="64"/>
      <c r="H1826" s="64"/>
      <c r="I1826" s="177"/>
      <c r="J1826" s="64"/>
      <c r="K1826" s="64"/>
      <c r="L1826" s="62"/>
      <c r="M1826" s="223"/>
      <c r="N1826" s="43"/>
      <c r="O1826" s="43"/>
      <c r="P1826" s="43"/>
      <c r="Q1826" s="43"/>
      <c r="R1826" s="43"/>
      <c r="S1826" s="43"/>
      <c r="T1826" s="79"/>
      <c r="AT1826" s="25" t="s">
        <v>506</v>
      </c>
      <c r="AU1826" s="25" t="s">
        <v>80</v>
      </c>
    </row>
    <row r="1827" spans="2:65" s="1" customFormat="1" ht="16.5" customHeight="1">
      <c r="B1827" s="42"/>
      <c r="C1827" s="209" t="s">
        <v>5299</v>
      </c>
      <c r="D1827" s="209" t="s">
        <v>498</v>
      </c>
      <c r="E1827" s="210" t="s">
        <v>10416</v>
      </c>
      <c r="F1827" s="211" t="s">
        <v>10417</v>
      </c>
      <c r="G1827" s="212" t="s">
        <v>2537</v>
      </c>
      <c r="H1827" s="213">
        <v>2</v>
      </c>
      <c r="I1827" s="214"/>
      <c r="J1827" s="215">
        <f>ROUND(I1827*H1827,2)</f>
        <v>0</v>
      </c>
      <c r="K1827" s="211" t="s">
        <v>23</v>
      </c>
      <c r="L1827" s="62"/>
      <c r="M1827" s="216" t="s">
        <v>23</v>
      </c>
      <c r="N1827" s="217" t="s">
        <v>44</v>
      </c>
      <c r="O1827" s="43"/>
      <c r="P1827" s="218">
        <f>O1827*H1827</f>
        <v>0</v>
      </c>
      <c r="Q1827" s="218">
        <v>8</v>
      </c>
      <c r="R1827" s="218">
        <f>Q1827*H1827</f>
        <v>16</v>
      </c>
      <c r="S1827" s="218">
        <v>0</v>
      </c>
      <c r="T1827" s="219">
        <f>S1827*H1827</f>
        <v>0</v>
      </c>
      <c r="AR1827" s="25" t="s">
        <v>502</v>
      </c>
      <c r="AT1827" s="25" t="s">
        <v>498</v>
      </c>
      <c r="AU1827" s="25" t="s">
        <v>80</v>
      </c>
      <c r="AY1827" s="25" t="s">
        <v>492</v>
      </c>
      <c r="BE1827" s="220">
        <f>IF(N1827="základní",J1827,0)</f>
        <v>0</v>
      </c>
      <c r="BF1827" s="220">
        <f>IF(N1827="snížená",J1827,0)</f>
        <v>0</v>
      </c>
      <c r="BG1827" s="220">
        <f>IF(N1827="zákl. přenesená",J1827,0)</f>
        <v>0</v>
      </c>
      <c r="BH1827" s="220">
        <f>IF(N1827="sníž. přenesená",J1827,0)</f>
        <v>0</v>
      </c>
      <c r="BI1827" s="220">
        <f>IF(N1827="nulová",J1827,0)</f>
        <v>0</v>
      </c>
      <c r="BJ1827" s="25" t="s">
        <v>80</v>
      </c>
      <c r="BK1827" s="220">
        <f>ROUND(I1827*H1827,2)</f>
        <v>0</v>
      </c>
      <c r="BL1827" s="25" t="s">
        <v>502</v>
      </c>
      <c r="BM1827" s="25" t="s">
        <v>10418</v>
      </c>
    </row>
    <row r="1828" spans="2:65" s="1" customFormat="1">
      <c r="B1828" s="42"/>
      <c r="C1828" s="64"/>
      <c r="D1828" s="227" t="s">
        <v>506</v>
      </c>
      <c r="E1828" s="64"/>
      <c r="F1828" s="274" t="s">
        <v>10417</v>
      </c>
      <c r="G1828" s="64"/>
      <c r="H1828" s="64"/>
      <c r="I1828" s="177"/>
      <c r="J1828" s="64"/>
      <c r="K1828" s="64"/>
      <c r="L1828" s="62"/>
      <c r="M1828" s="223"/>
      <c r="N1828" s="43"/>
      <c r="O1828" s="43"/>
      <c r="P1828" s="43"/>
      <c r="Q1828" s="43"/>
      <c r="R1828" s="43"/>
      <c r="S1828" s="43"/>
      <c r="T1828" s="79"/>
      <c r="AT1828" s="25" t="s">
        <v>506</v>
      </c>
      <c r="AU1828" s="25" t="s">
        <v>80</v>
      </c>
    </row>
    <row r="1829" spans="2:65" s="1" customFormat="1" ht="16.5" customHeight="1">
      <c r="B1829" s="42"/>
      <c r="C1829" s="209" t="s">
        <v>5303</v>
      </c>
      <c r="D1829" s="209" t="s">
        <v>498</v>
      </c>
      <c r="E1829" s="210" t="s">
        <v>9784</v>
      </c>
      <c r="F1829" s="211" t="s">
        <v>9785</v>
      </c>
      <c r="G1829" s="212" t="s">
        <v>2537</v>
      </c>
      <c r="H1829" s="213">
        <v>6</v>
      </c>
      <c r="I1829" s="214"/>
      <c r="J1829" s="215">
        <f>ROUND(I1829*H1829,2)</f>
        <v>0</v>
      </c>
      <c r="K1829" s="211" t="s">
        <v>23</v>
      </c>
      <c r="L1829" s="62"/>
      <c r="M1829" s="216" t="s">
        <v>23</v>
      </c>
      <c r="N1829" s="217" t="s">
        <v>44</v>
      </c>
      <c r="O1829" s="43"/>
      <c r="P1829" s="218">
        <f>O1829*H1829</f>
        <v>0</v>
      </c>
      <c r="Q1829" s="218">
        <v>9</v>
      </c>
      <c r="R1829" s="218">
        <f>Q1829*H1829</f>
        <v>54</v>
      </c>
      <c r="S1829" s="218">
        <v>0</v>
      </c>
      <c r="T1829" s="219">
        <f>S1829*H1829</f>
        <v>0</v>
      </c>
      <c r="AR1829" s="25" t="s">
        <v>502</v>
      </c>
      <c r="AT1829" s="25" t="s">
        <v>498</v>
      </c>
      <c r="AU1829" s="25" t="s">
        <v>80</v>
      </c>
      <c r="AY1829" s="25" t="s">
        <v>492</v>
      </c>
      <c r="BE1829" s="220">
        <f>IF(N1829="základní",J1829,0)</f>
        <v>0</v>
      </c>
      <c r="BF1829" s="220">
        <f>IF(N1829="snížená",J1829,0)</f>
        <v>0</v>
      </c>
      <c r="BG1829" s="220">
        <f>IF(N1829="zákl. přenesená",J1829,0)</f>
        <v>0</v>
      </c>
      <c r="BH1829" s="220">
        <f>IF(N1829="sníž. přenesená",J1829,0)</f>
        <v>0</v>
      </c>
      <c r="BI1829" s="220">
        <f>IF(N1829="nulová",J1829,0)</f>
        <v>0</v>
      </c>
      <c r="BJ1829" s="25" t="s">
        <v>80</v>
      </c>
      <c r="BK1829" s="220">
        <f>ROUND(I1829*H1829,2)</f>
        <v>0</v>
      </c>
      <c r="BL1829" s="25" t="s">
        <v>502</v>
      </c>
      <c r="BM1829" s="25" t="s">
        <v>10419</v>
      </c>
    </row>
    <row r="1830" spans="2:65" s="1" customFormat="1">
      <c r="B1830" s="42"/>
      <c r="C1830" s="64"/>
      <c r="D1830" s="227" t="s">
        <v>506</v>
      </c>
      <c r="E1830" s="64"/>
      <c r="F1830" s="274" t="s">
        <v>9785</v>
      </c>
      <c r="G1830" s="64"/>
      <c r="H1830" s="64"/>
      <c r="I1830" s="177"/>
      <c r="J1830" s="64"/>
      <c r="K1830" s="64"/>
      <c r="L1830" s="62"/>
      <c r="M1830" s="223"/>
      <c r="N1830" s="43"/>
      <c r="O1830" s="43"/>
      <c r="P1830" s="43"/>
      <c r="Q1830" s="43"/>
      <c r="R1830" s="43"/>
      <c r="S1830" s="43"/>
      <c r="T1830" s="79"/>
      <c r="AT1830" s="25" t="s">
        <v>506</v>
      </c>
      <c r="AU1830" s="25" t="s">
        <v>80</v>
      </c>
    </row>
    <row r="1831" spans="2:65" s="1" customFormat="1" ht="16.5" customHeight="1">
      <c r="B1831" s="42"/>
      <c r="C1831" s="209" t="s">
        <v>5307</v>
      </c>
      <c r="D1831" s="209" t="s">
        <v>498</v>
      </c>
      <c r="E1831" s="210" t="s">
        <v>9941</v>
      </c>
      <c r="F1831" s="211" t="s">
        <v>9942</v>
      </c>
      <c r="G1831" s="212" t="s">
        <v>2537</v>
      </c>
      <c r="H1831" s="213">
        <v>2</v>
      </c>
      <c r="I1831" s="214"/>
      <c r="J1831" s="215">
        <f>ROUND(I1831*H1831,2)</f>
        <v>0</v>
      </c>
      <c r="K1831" s="211" t="s">
        <v>23</v>
      </c>
      <c r="L1831" s="62"/>
      <c r="M1831" s="216" t="s">
        <v>23</v>
      </c>
      <c r="N1831" s="217" t="s">
        <v>44</v>
      </c>
      <c r="O1831" s="43"/>
      <c r="P1831" s="218">
        <f>O1831*H1831</f>
        <v>0</v>
      </c>
      <c r="Q1831" s="218">
        <v>0</v>
      </c>
      <c r="R1831" s="218">
        <f>Q1831*H1831</f>
        <v>0</v>
      </c>
      <c r="S1831" s="218">
        <v>0</v>
      </c>
      <c r="T1831" s="219">
        <f>S1831*H1831</f>
        <v>0</v>
      </c>
      <c r="AR1831" s="25" t="s">
        <v>502</v>
      </c>
      <c r="AT1831" s="25" t="s">
        <v>498</v>
      </c>
      <c r="AU1831" s="25" t="s">
        <v>80</v>
      </c>
      <c r="AY1831" s="25" t="s">
        <v>492</v>
      </c>
      <c r="BE1831" s="220">
        <f>IF(N1831="základní",J1831,0)</f>
        <v>0</v>
      </c>
      <c r="BF1831" s="220">
        <f>IF(N1831="snížená",J1831,0)</f>
        <v>0</v>
      </c>
      <c r="BG1831" s="220">
        <f>IF(N1831="zákl. přenesená",J1831,0)</f>
        <v>0</v>
      </c>
      <c r="BH1831" s="220">
        <f>IF(N1831="sníž. přenesená",J1831,0)</f>
        <v>0</v>
      </c>
      <c r="BI1831" s="220">
        <f>IF(N1831="nulová",J1831,0)</f>
        <v>0</v>
      </c>
      <c r="BJ1831" s="25" t="s">
        <v>80</v>
      </c>
      <c r="BK1831" s="220">
        <f>ROUND(I1831*H1831,2)</f>
        <v>0</v>
      </c>
      <c r="BL1831" s="25" t="s">
        <v>502</v>
      </c>
      <c r="BM1831" s="25" t="s">
        <v>10420</v>
      </c>
    </row>
    <row r="1832" spans="2:65" s="1" customFormat="1">
      <c r="B1832" s="42"/>
      <c r="C1832" s="64"/>
      <c r="D1832" s="227" t="s">
        <v>506</v>
      </c>
      <c r="E1832" s="64"/>
      <c r="F1832" s="274" t="s">
        <v>9849</v>
      </c>
      <c r="G1832" s="64"/>
      <c r="H1832" s="64"/>
      <c r="I1832" s="177"/>
      <c r="J1832" s="64"/>
      <c r="K1832" s="64"/>
      <c r="L1832" s="62"/>
      <c r="M1832" s="223"/>
      <c r="N1832" s="43"/>
      <c r="O1832" s="43"/>
      <c r="P1832" s="43"/>
      <c r="Q1832" s="43"/>
      <c r="R1832" s="43"/>
      <c r="S1832" s="43"/>
      <c r="T1832" s="79"/>
      <c r="AT1832" s="25" t="s">
        <v>506</v>
      </c>
      <c r="AU1832" s="25" t="s">
        <v>80</v>
      </c>
    </row>
    <row r="1833" spans="2:65" s="1" customFormat="1" ht="16.5" customHeight="1">
      <c r="B1833" s="42"/>
      <c r="C1833" s="209" t="s">
        <v>5311</v>
      </c>
      <c r="D1833" s="209" t="s">
        <v>498</v>
      </c>
      <c r="E1833" s="210" t="s">
        <v>9937</v>
      </c>
      <c r="F1833" s="211" t="s">
        <v>9938</v>
      </c>
      <c r="G1833" s="212" t="s">
        <v>2537</v>
      </c>
      <c r="H1833" s="213">
        <v>4</v>
      </c>
      <c r="I1833" s="214"/>
      <c r="J1833" s="215">
        <f>ROUND(I1833*H1833,2)</f>
        <v>0</v>
      </c>
      <c r="K1833" s="211" t="s">
        <v>23</v>
      </c>
      <c r="L1833" s="62"/>
      <c r="M1833" s="216" t="s">
        <v>23</v>
      </c>
      <c r="N1833" s="217" t="s">
        <v>44</v>
      </c>
      <c r="O1833" s="43"/>
      <c r="P1833" s="218">
        <f>O1833*H1833</f>
        <v>0</v>
      </c>
      <c r="Q1833" s="218">
        <v>0</v>
      </c>
      <c r="R1833" s="218">
        <f>Q1833*H1833</f>
        <v>0</v>
      </c>
      <c r="S1833" s="218">
        <v>0</v>
      </c>
      <c r="T1833" s="219">
        <f>S1833*H1833</f>
        <v>0</v>
      </c>
      <c r="AR1833" s="25" t="s">
        <v>502</v>
      </c>
      <c r="AT1833" s="25" t="s">
        <v>498</v>
      </c>
      <c r="AU1833" s="25" t="s">
        <v>80</v>
      </c>
      <c r="AY1833" s="25" t="s">
        <v>492</v>
      </c>
      <c r="BE1833" s="220">
        <f>IF(N1833="základní",J1833,0)</f>
        <v>0</v>
      </c>
      <c r="BF1833" s="220">
        <f>IF(N1833="snížená",J1833,0)</f>
        <v>0</v>
      </c>
      <c r="BG1833" s="220">
        <f>IF(N1833="zákl. přenesená",J1833,0)</f>
        <v>0</v>
      </c>
      <c r="BH1833" s="220">
        <f>IF(N1833="sníž. přenesená",J1833,0)</f>
        <v>0</v>
      </c>
      <c r="BI1833" s="220">
        <f>IF(N1833="nulová",J1833,0)</f>
        <v>0</v>
      </c>
      <c r="BJ1833" s="25" t="s">
        <v>80</v>
      </c>
      <c r="BK1833" s="220">
        <f>ROUND(I1833*H1833,2)</f>
        <v>0</v>
      </c>
      <c r="BL1833" s="25" t="s">
        <v>502</v>
      </c>
      <c r="BM1833" s="25" t="s">
        <v>10421</v>
      </c>
    </row>
    <row r="1834" spans="2:65" s="1" customFormat="1">
      <c r="B1834" s="42"/>
      <c r="C1834" s="64"/>
      <c r="D1834" s="227" t="s">
        <v>506</v>
      </c>
      <c r="E1834" s="64"/>
      <c r="F1834" s="274" t="s">
        <v>9823</v>
      </c>
      <c r="G1834" s="64"/>
      <c r="H1834" s="64"/>
      <c r="I1834" s="177"/>
      <c r="J1834" s="64"/>
      <c r="K1834" s="64"/>
      <c r="L1834" s="62"/>
      <c r="M1834" s="223"/>
      <c r="N1834" s="43"/>
      <c r="O1834" s="43"/>
      <c r="P1834" s="43"/>
      <c r="Q1834" s="43"/>
      <c r="R1834" s="43"/>
      <c r="S1834" s="43"/>
      <c r="T1834" s="79"/>
      <c r="AT1834" s="25" t="s">
        <v>506</v>
      </c>
      <c r="AU1834" s="25" t="s">
        <v>80</v>
      </c>
    </row>
    <row r="1835" spans="2:65" s="1" customFormat="1" ht="16.5" customHeight="1">
      <c r="B1835" s="42"/>
      <c r="C1835" s="209" t="s">
        <v>5315</v>
      </c>
      <c r="D1835" s="209" t="s">
        <v>498</v>
      </c>
      <c r="E1835" s="210" t="s">
        <v>10422</v>
      </c>
      <c r="F1835" s="211" t="s">
        <v>9821</v>
      </c>
      <c r="G1835" s="212" t="s">
        <v>2537</v>
      </c>
      <c r="H1835" s="213">
        <v>16</v>
      </c>
      <c r="I1835" s="214"/>
      <c r="J1835" s="215">
        <f>ROUND(I1835*H1835,2)</f>
        <v>0</v>
      </c>
      <c r="K1835" s="211" t="s">
        <v>23</v>
      </c>
      <c r="L1835" s="62"/>
      <c r="M1835" s="216" t="s">
        <v>23</v>
      </c>
      <c r="N1835" s="217" t="s">
        <v>44</v>
      </c>
      <c r="O1835" s="43"/>
      <c r="P1835" s="218">
        <f>O1835*H1835</f>
        <v>0</v>
      </c>
      <c r="Q1835" s="218">
        <v>9.5</v>
      </c>
      <c r="R1835" s="218">
        <f>Q1835*H1835</f>
        <v>152</v>
      </c>
      <c r="S1835" s="218">
        <v>0</v>
      </c>
      <c r="T1835" s="219">
        <f>S1835*H1835</f>
        <v>0</v>
      </c>
      <c r="AR1835" s="25" t="s">
        <v>502</v>
      </c>
      <c r="AT1835" s="25" t="s">
        <v>498</v>
      </c>
      <c r="AU1835" s="25" t="s">
        <v>80</v>
      </c>
      <c r="AY1835" s="25" t="s">
        <v>492</v>
      </c>
      <c r="BE1835" s="220">
        <f>IF(N1835="základní",J1835,0)</f>
        <v>0</v>
      </c>
      <c r="BF1835" s="220">
        <f>IF(N1835="snížená",J1835,0)</f>
        <v>0</v>
      </c>
      <c r="BG1835" s="220">
        <f>IF(N1835="zákl. přenesená",J1835,0)</f>
        <v>0</v>
      </c>
      <c r="BH1835" s="220">
        <f>IF(N1835="sníž. přenesená",J1835,0)</f>
        <v>0</v>
      </c>
      <c r="BI1835" s="220">
        <f>IF(N1835="nulová",J1835,0)</f>
        <v>0</v>
      </c>
      <c r="BJ1835" s="25" t="s">
        <v>80</v>
      </c>
      <c r="BK1835" s="220">
        <f>ROUND(I1835*H1835,2)</f>
        <v>0</v>
      </c>
      <c r="BL1835" s="25" t="s">
        <v>502</v>
      </c>
      <c r="BM1835" s="25" t="s">
        <v>10423</v>
      </c>
    </row>
    <row r="1836" spans="2:65" s="1" customFormat="1">
      <c r="B1836" s="42"/>
      <c r="C1836" s="64"/>
      <c r="D1836" s="221" t="s">
        <v>506</v>
      </c>
      <c r="E1836" s="64"/>
      <c r="F1836" s="222" t="s">
        <v>9821</v>
      </c>
      <c r="G1836" s="64"/>
      <c r="H1836" s="64"/>
      <c r="I1836" s="177"/>
      <c r="J1836" s="64"/>
      <c r="K1836" s="64"/>
      <c r="L1836" s="62"/>
      <c r="M1836" s="223"/>
      <c r="N1836" s="43"/>
      <c r="O1836" s="43"/>
      <c r="P1836" s="43"/>
      <c r="Q1836" s="43"/>
      <c r="R1836" s="43"/>
      <c r="S1836" s="43"/>
      <c r="T1836" s="79"/>
      <c r="AT1836" s="25" t="s">
        <v>506</v>
      </c>
      <c r="AU1836" s="25" t="s">
        <v>80</v>
      </c>
    </row>
    <row r="1837" spans="2:65" s="1" customFormat="1" ht="24">
      <c r="B1837" s="42"/>
      <c r="C1837" s="64"/>
      <c r="D1837" s="227" t="s">
        <v>2254</v>
      </c>
      <c r="E1837" s="64"/>
      <c r="F1837" s="273" t="s">
        <v>9800</v>
      </c>
      <c r="G1837" s="64"/>
      <c r="H1837" s="64"/>
      <c r="I1837" s="177"/>
      <c r="J1837" s="64"/>
      <c r="K1837" s="64"/>
      <c r="L1837" s="62"/>
      <c r="M1837" s="223"/>
      <c r="N1837" s="43"/>
      <c r="O1837" s="43"/>
      <c r="P1837" s="43"/>
      <c r="Q1837" s="43"/>
      <c r="R1837" s="43"/>
      <c r="S1837" s="43"/>
      <c r="T1837" s="79"/>
      <c r="AT1837" s="25" t="s">
        <v>2254</v>
      </c>
      <c r="AU1837" s="25" t="s">
        <v>80</v>
      </c>
    </row>
    <row r="1838" spans="2:65" s="1" customFormat="1" ht="16.5" customHeight="1">
      <c r="B1838" s="42"/>
      <c r="C1838" s="209" t="s">
        <v>5319</v>
      </c>
      <c r="D1838" s="209" t="s">
        <v>498</v>
      </c>
      <c r="E1838" s="210" t="s">
        <v>9798</v>
      </c>
      <c r="F1838" s="211" t="s">
        <v>9799</v>
      </c>
      <c r="G1838" s="212" t="s">
        <v>2537</v>
      </c>
      <c r="H1838" s="213">
        <v>8</v>
      </c>
      <c r="I1838" s="214"/>
      <c r="J1838" s="215">
        <f>ROUND(I1838*H1838,2)</f>
        <v>0</v>
      </c>
      <c r="K1838" s="211" t="s">
        <v>23</v>
      </c>
      <c r="L1838" s="62"/>
      <c r="M1838" s="216" t="s">
        <v>23</v>
      </c>
      <c r="N1838" s="217" t="s">
        <v>44</v>
      </c>
      <c r="O1838" s="43"/>
      <c r="P1838" s="218">
        <f>O1838*H1838</f>
        <v>0</v>
      </c>
      <c r="Q1838" s="218">
        <v>9</v>
      </c>
      <c r="R1838" s="218">
        <f>Q1838*H1838</f>
        <v>72</v>
      </c>
      <c r="S1838" s="218">
        <v>0</v>
      </c>
      <c r="T1838" s="219">
        <f>S1838*H1838</f>
        <v>0</v>
      </c>
      <c r="AR1838" s="25" t="s">
        <v>502</v>
      </c>
      <c r="AT1838" s="25" t="s">
        <v>498</v>
      </c>
      <c r="AU1838" s="25" t="s">
        <v>80</v>
      </c>
      <c r="AY1838" s="25" t="s">
        <v>492</v>
      </c>
      <c r="BE1838" s="220">
        <f>IF(N1838="základní",J1838,0)</f>
        <v>0</v>
      </c>
      <c r="BF1838" s="220">
        <f>IF(N1838="snížená",J1838,0)</f>
        <v>0</v>
      </c>
      <c r="BG1838" s="220">
        <f>IF(N1838="zákl. přenesená",J1838,0)</f>
        <v>0</v>
      </c>
      <c r="BH1838" s="220">
        <f>IF(N1838="sníž. přenesená",J1838,0)</f>
        <v>0</v>
      </c>
      <c r="BI1838" s="220">
        <f>IF(N1838="nulová",J1838,0)</f>
        <v>0</v>
      </c>
      <c r="BJ1838" s="25" t="s">
        <v>80</v>
      </c>
      <c r="BK1838" s="220">
        <f>ROUND(I1838*H1838,2)</f>
        <v>0</v>
      </c>
      <c r="BL1838" s="25" t="s">
        <v>502</v>
      </c>
      <c r="BM1838" s="25" t="s">
        <v>10424</v>
      </c>
    </row>
    <row r="1839" spans="2:65" s="1" customFormat="1">
      <c r="B1839" s="42"/>
      <c r="C1839" s="64"/>
      <c r="D1839" s="221" t="s">
        <v>506</v>
      </c>
      <c r="E1839" s="64"/>
      <c r="F1839" s="222" t="s">
        <v>9799</v>
      </c>
      <c r="G1839" s="64"/>
      <c r="H1839" s="64"/>
      <c r="I1839" s="177"/>
      <c r="J1839" s="64"/>
      <c r="K1839" s="64"/>
      <c r="L1839" s="62"/>
      <c r="M1839" s="223"/>
      <c r="N1839" s="43"/>
      <c r="O1839" s="43"/>
      <c r="P1839" s="43"/>
      <c r="Q1839" s="43"/>
      <c r="R1839" s="43"/>
      <c r="S1839" s="43"/>
      <c r="T1839" s="79"/>
      <c r="AT1839" s="25" t="s">
        <v>506</v>
      </c>
      <c r="AU1839" s="25" t="s">
        <v>80</v>
      </c>
    </row>
    <row r="1840" spans="2:65" s="1" customFormat="1" ht="24">
      <c r="B1840" s="42"/>
      <c r="C1840" s="64"/>
      <c r="D1840" s="227" t="s">
        <v>2254</v>
      </c>
      <c r="E1840" s="64"/>
      <c r="F1840" s="273" t="s">
        <v>9800</v>
      </c>
      <c r="G1840" s="64"/>
      <c r="H1840" s="64"/>
      <c r="I1840" s="177"/>
      <c r="J1840" s="64"/>
      <c r="K1840" s="64"/>
      <c r="L1840" s="62"/>
      <c r="M1840" s="223"/>
      <c r="N1840" s="43"/>
      <c r="O1840" s="43"/>
      <c r="P1840" s="43"/>
      <c r="Q1840" s="43"/>
      <c r="R1840" s="43"/>
      <c r="S1840" s="43"/>
      <c r="T1840" s="79"/>
      <c r="AT1840" s="25" t="s">
        <v>2254</v>
      </c>
      <c r="AU1840" s="25" t="s">
        <v>80</v>
      </c>
    </row>
    <row r="1841" spans="2:65" s="1" customFormat="1" ht="16.5" customHeight="1">
      <c r="B1841" s="42"/>
      <c r="C1841" s="209" t="s">
        <v>5323</v>
      </c>
      <c r="D1841" s="209" t="s">
        <v>498</v>
      </c>
      <c r="E1841" s="210" t="s">
        <v>10425</v>
      </c>
      <c r="F1841" s="211" t="s">
        <v>10426</v>
      </c>
      <c r="G1841" s="212" t="s">
        <v>2537</v>
      </c>
      <c r="H1841" s="213">
        <v>7</v>
      </c>
      <c r="I1841" s="214"/>
      <c r="J1841" s="215">
        <f>ROUND(I1841*H1841,2)</f>
        <v>0</v>
      </c>
      <c r="K1841" s="211" t="s">
        <v>23</v>
      </c>
      <c r="L1841" s="62"/>
      <c r="M1841" s="216" t="s">
        <v>23</v>
      </c>
      <c r="N1841" s="217" t="s">
        <v>44</v>
      </c>
      <c r="O1841" s="43"/>
      <c r="P1841" s="218">
        <f>O1841*H1841</f>
        <v>0</v>
      </c>
      <c r="Q1841" s="218">
        <v>10.5</v>
      </c>
      <c r="R1841" s="218">
        <f>Q1841*H1841</f>
        <v>73.5</v>
      </c>
      <c r="S1841" s="218">
        <v>0</v>
      </c>
      <c r="T1841" s="219">
        <f>S1841*H1841</f>
        <v>0</v>
      </c>
      <c r="AR1841" s="25" t="s">
        <v>502</v>
      </c>
      <c r="AT1841" s="25" t="s">
        <v>498</v>
      </c>
      <c r="AU1841" s="25" t="s">
        <v>80</v>
      </c>
      <c r="AY1841" s="25" t="s">
        <v>492</v>
      </c>
      <c r="BE1841" s="220">
        <f>IF(N1841="základní",J1841,0)</f>
        <v>0</v>
      </c>
      <c r="BF1841" s="220">
        <f>IF(N1841="snížená",J1841,0)</f>
        <v>0</v>
      </c>
      <c r="BG1841" s="220">
        <f>IF(N1841="zákl. přenesená",J1841,0)</f>
        <v>0</v>
      </c>
      <c r="BH1841" s="220">
        <f>IF(N1841="sníž. přenesená",J1841,0)</f>
        <v>0</v>
      </c>
      <c r="BI1841" s="220">
        <f>IF(N1841="nulová",J1841,0)</f>
        <v>0</v>
      </c>
      <c r="BJ1841" s="25" t="s">
        <v>80</v>
      </c>
      <c r="BK1841" s="220">
        <f>ROUND(I1841*H1841,2)</f>
        <v>0</v>
      </c>
      <c r="BL1841" s="25" t="s">
        <v>502</v>
      </c>
      <c r="BM1841" s="25" t="s">
        <v>10427</v>
      </c>
    </row>
    <row r="1842" spans="2:65" s="1" customFormat="1">
      <c r="B1842" s="42"/>
      <c r="C1842" s="64"/>
      <c r="D1842" s="227" t="s">
        <v>506</v>
      </c>
      <c r="E1842" s="64"/>
      <c r="F1842" s="274" t="s">
        <v>10428</v>
      </c>
      <c r="G1842" s="64"/>
      <c r="H1842" s="64"/>
      <c r="I1842" s="177"/>
      <c r="J1842" s="64"/>
      <c r="K1842" s="64"/>
      <c r="L1842" s="62"/>
      <c r="M1842" s="223"/>
      <c r="N1842" s="43"/>
      <c r="O1842" s="43"/>
      <c r="P1842" s="43"/>
      <c r="Q1842" s="43"/>
      <c r="R1842" s="43"/>
      <c r="S1842" s="43"/>
      <c r="T1842" s="79"/>
      <c r="AT1842" s="25" t="s">
        <v>506</v>
      </c>
      <c r="AU1842" s="25" t="s">
        <v>80</v>
      </c>
    </row>
    <row r="1843" spans="2:65" s="1" customFormat="1" ht="16.5" customHeight="1">
      <c r="B1843" s="42"/>
      <c r="C1843" s="209" t="s">
        <v>5327</v>
      </c>
      <c r="D1843" s="209" t="s">
        <v>498</v>
      </c>
      <c r="E1843" s="210" t="s">
        <v>10429</v>
      </c>
      <c r="F1843" s="211" t="s">
        <v>10430</v>
      </c>
      <c r="G1843" s="212" t="s">
        <v>2537</v>
      </c>
      <c r="H1843" s="213">
        <v>2</v>
      </c>
      <c r="I1843" s="214"/>
      <c r="J1843" s="215">
        <f>ROUND(I1843*H1843,2)</f>
        <v>0</v>
      </c>
      <c r="K1843" s="211" t="s">
        <v>23</v>
      </c>
      <c r="L1843" s="62"/>
      <c r="M1843" s="216" t="s">
        <v>23</v>
      </c>
      <c r="N1843" s="217" t="s">
        <v>44</v>
      </c>
      <c r="O1843" s="43"/>
      <c r="P1843" s="218">
        <f>O1843*H1843</f>
        <v>0</v>
      </c>
      <c r="Q1843" s="218">
        <v>36.75</v>
      </c>
      <c r="R1843" s="218">
        <f>Q1843*H1843</f>
        <v>73.5</v>
      </c>
      <c r="S1843" s="218">
        <v>0</v>
      </c>
      <c r="T1843" s="219">
        <f>S1843*H1843</f>
        <v>0</v>
      </c>
      <c r="AR1843" s="25" t="s">
        <v>502</v>
      </c>
      <c r="AT1843" s="25" t="s">
        <v>498</v>
      </c>
      <c r="AU1843" s="25" t="s">
        <v>80</v>
      </c>
      <c r="AY1843" s="25" t="s">
        <v>492</v>
      </c>
      <c r="BE1843" s="220">
        <f>IF(N1843="základní",J1843,0)</f>
        <v>0</v>
      </c>
      <c r="BF1843" s="220">
        <f>IF(N1843="snížená",J1843,0)</f>
        <v>0</v>
      </c>
      <c r="BG1843" s="220">
        <f>IF(N1843="zákl. přenesená",J1843,0)</f>
        <v>0</v>
      </c>
      <c r="BH1843" s="220">
        <f>IF(N1843="sníž. přenesená",J1843,0)</f>
        <v>0</v>
      </c>
      <c r="BI1843" s="220">
        <f>IF(N1843="nulová",J1843,0)</f>
        <v>0</v>
      </c>
      <c r="BJ1843" s="25" t="s">
        <v>80</v>
      </c>
      <c r="BK1843" s="220">
        <f>ROUND(I1843*H1843,2)</f>
        <v>0</v>
      </c>
      <c r="BL1843" s="25" t="s">
        <v>502</v>
      </c>
      <c r="BM1843" s="25" t="s">
        <v>10431</v>
      </c>
    </row>
    <row r="1844" spans="2:65" s="1" customFormat="1">
      <c r="B1844" s="42"/>
      <c r="C1844" s="64"/>
      <c r="D1844" s="227" t="s">
        <v>506</v>
      </c>
      <c r="E1844" s="64"/>
      <c r="F1844" s="274" t="s">
        <v>10432</v>
      </c>
      <c r="G1844" s="64"/>
      <c r="H1844" s="64"/>
      <c r="I1844" s="177"/>
      <c r="J1844" s="64"/>
      <c r="K1844" s="64"/>
      <c r="L1844" s="62"/>
      <c r="M1844" s="223"/>
      <c r="N1844" s="43"/>
      <c r="O1844" s="43"/>
      <c r="P1844" s="43"/>
      <c r="Q1844" s="43"/>
      <c r="R1844" s="43"/>
      <c r="S1844" s="43"/>
      <c r="T1844" s="79"/>
      <c r="AT1844" s="25" t="s">
        <v>506</v>
      </c>
      <c r="AU1844" s="25" t="s">
        <v>80</v>
      </c>
    </row>
    <row r="1845" spans="2:65" s="1" customFormat="1" ht="16.5" customHeight="1">
      <c r="B1845" s="42"/>
      <c r="C1845" s="209" t="s">
        <v>5331</v>
      </c>
      <c r="D1845" s="209" t="s">
        <v>498</v>
      </c>
      <c r="E1845" s="210" t="s">
        <v>10433</v>
      </c>
      <c r="F1845" s="211" t="s">
        <v>10434</v>
      </c>
      <c r="G1845" s="212" t="s">
        <v>2537</v>
      </c>
      <c r="H1845" s="213">
        <v>1</v>
      </c>
      <c r="I1845" s="214"/>
      <c r="J1845" s="215">
        <f>ROUND(I1845*H1845,2)</f>
        <v>0</v>
      </c>
      <c r="K1845" s="211" t="s">
        <v>23</v>
      </c>
      <c r="L1845" s="62"/>
      <c r="M1845" s="216" t="s">
        <v>23</v>
      </c>
      <c r="N1845" s="217" t="s">
        <v>44</v>
      </c>
      <c r="O1845" s="43"/>
      <c r="P1845" s="218">
        <f>O1845*H1845</f>
        <v>0</v>
      </c>
      <c r="Q1845" s="218">
        <v>2</v>
      </c>
      <c r="R1845" s="218">
        <f>Q1845*H1845</f>
        <v>2</v>
      </c>
      <c r="S1845" s="218">
        <v>0</v>
      </c>
      <c r="T1845" s="219">
        <f>S1845*H1845</f>
        <v>0</v>
      </c>
      <c r="AR1845" s="25" t="s">
        <v>502</v>
      </c>
      <c r="AT1845" s="25" t="s">
        <v>498</v>
      </c>
      <c r="AU1845" s="25" t="s">
        <v>80</v>
      </c>
      <c r="AY1845" s="25" t="s">
        <v>492</v>
      </c>
      <c r="BE1845" s="220">
        <f>IF(N1845="základní",J1845,0)</f>
        <v>0</v>
      </c>
      <c r="BF1845" s="220">
        <f>IF(N1845="snížená",J1845,0)</f>
        <v>0</v>
      </c>
      <c r="BG1845" s="220">
        <f>IF(N1845="zákl. přenesená",J1845,0)</f>
        <v>0</v>
      </c>
      <c r="BH1845" s="220">
        <f>IF(N1845="sníž. přenesená",J1845,0)</f>
        <v>0</v>
      </c>
      <c r="BI1845" s="220">
        <f>IF(N1845="nulová",J1845,0)</f>
        <v>0</v>
      </c>
      <c r="BJ1845" s="25" t="s">
        <v>80</v>
      </c>
      <c r="BK1845" s="220">
        <f>ROUND(I1845*H1845,2)</f>
        <v>0</v>
      </c>
      <c r="BL1845" s="25" t="s">
        <v>502</v>
      </c>
      <c r="BM1845" s="25" t="s">
        <v>10435</v>
      </c>
    </row>
    <row r="1846" spans="2:65" s="1" customFormat="1">
      <c r="B1846" s="42"/>
      <c r="C1846" s="64"/>
      <c r="D1846" s="227" t="s">
        <v>506</v>
      </c>
      <c r="E1846" s="64"/>
      <c r="F1846" s="274" t="s">
        <v>10436</v>
      </c>
      <c r="G1846" s="64"/>
      <c r="H1846" s="64"/>
      <c r="I1846" s="177"/>
      <c r="J1846" s="64"/>
      <c r="K1846" s="64"/>
      <c r="L1846" s="62"/>
      <c r="M1846" s="223"/>
      <c r="N1846" s="43"/>
      <c r="O1846" s="43"/>
      <c r="P1846" s="43"/>
      <c r="Q1846" s="43"/>
      <c r="R1846" s="43"/>
      <c r="S1846" s="43"/>
      <c r="T1846" s="79"/>
      <c r="AT1846" s="25" t="s">
        <v>506</v>
      </c>
      <c r="AU1846" s="25" t="s">
        <v>80</v>
      </c>
    </row>
    <row r="1847" spans="2:65" s="1" customFormat="1" ht="16.5" customHeight="1">
      <c r="B1847" s="42"/>
      <c r="C1847" s="209" t="s">
        <v>5335</v>
      </c>
      <c r="D1847" s="209" t="s">
        <v>498</v>
      </c>
      <c r="E1847" s="210" t="s">
        <v>9786</v>
      </c>
      <c r="F1847" s="211" t="s">
        <v>9787</v>
      </c>
      <c r="G1847" s="212" t="s">
        <v>9577</v>
      </c>
      <c r="H1847" s="213">
        <v>48</v>
      </c>
      <c r="I1847" s="214"/>
      <c r="J1847" s="215">
        <f>ROUND(I1847*H1847,2)</f>
        <v>0</v>
      </c>
      <c r="K1847" s="211" t="s">
        <v>23</v>
      </c>
      <c r="L1847" s="62"/>
      <c r="M1847" s="216" t="s">
        <v>23</v>
      </c>
      <c r="N1847" s="217" t="s">
        <v>44</v>
      </c>
      <c r="O1847" s="43"/>
      <c r="P1847" s="218">
        <f>O1847*H1847</f>
        <v>0</v>
      </c>
      <c r="Q1847" s="218">
        <v>4.2</v>
      </c>
      <c r="R1847" s="218">
        <f>Q1847*H1847</f>
        <v>201.60000000000002</v>
      </c>
      <c r="S1847" s="218">
        <v>0</v>
      </c>
      <c r="T1847" s="219">
        <f>S1847*H1847</f>
        <v>0</v>
      </c>
      <c r="AR1847" s="25" t="s">
        <v>502</v>
      </c>
      <c r="AT1847" s="25" t="s">
        <v>498</v>
      </c>
      <c r="AU1847" s="25" t="s">
        <v>80</v>
      </c>
      <c r="AY1847" s="25" t="s">
        <v>492</v>
      </c>
      <c r="BE1847" s="220">
        <f>IF(N1847="základní",J1847,0)</f>
        <v>0</v>
      </c>
      <c r="BF1847" s="220">
        <f>IF(N1847="snížená",J1847,0)</f>
        <v>0</v>
      </c>
      <c r="BG1847" s="220">
        <f>IF(N1847="zákl. přenesená",J1847,0)</f>
        <v>0</v>
      </c>
      <c r="BH1847" s="220">
        <f>IF(N1847="sníž. přenesená",J1847,0)</f>
        <v>0</v>
      </c>
      <c r="BI1847" s="220">
        <f>IF(N1847="nulová",J1847,0)</f>
        <v>0</v>
      </c>
      <c r="BJ1847" s="25" t="s">
        <v>80</v>
      </c>
      <c r="BK1847" s="220">
        <f>ROUND(I1847*H1847,2)</f>
        <v>0</v>
      </c>
      <c r="BL1847" s="25" t="s">
        <v>502</v>
      </c>
      <c r="BM1847" s="25" t="s">
        <v>10437</v>
      </c>
    </row>
    <row r="1848" spans="2:65" s="1" customFormat="1">
      <c r="B1848" s="42"/>
      <c r="C1848" s="64"/>
      <c r="D1848" s="227" t="s">
        <v>506</v>
      </c>
      <c r="E1848" s="64"/>
      <c r="F1848" s="274" t="s">
        <v>9788</v>
      </c>
      <c r="G1848" s="64"/>
      <c r="H1848" s="64"/>
      <c r="I1848" s="177"/>
      <c r="J1848" s="64"/>
      <c r="K1848" s="64"/>
      <c r="L1848" s="62"/>
      <c r="M1848" s="223"/>
      <c r="N1848" s="43"/>
      <c r="O1848" s="43"/>
      <c r="P1848" s="43"/>
      <c r="Q1848" s="43"/>
      <c r="R1848" s="43"/>
      <c r="S1848" s="43"/>
      <c r="T1848" s="79"/>
      <c r="AT1848" s="25" t="s">
        <v>506</v>
      </c>
      <c r="AU1848" s="25" t="s">
        <v>80</v>
      </c>
    </row>
    <row r="1849" spans="2:65" s="1" customFormat="1" ht="16.5" customHeight="1">
      <c r="B1849" s="42"/>
      <c r="C1849" s="209" t="s">
        <v>5339</v>
      </c>
      <c r="D1849" s="209" t="s">
        <v>498</v>
      </c>
      <c r="E1849" s="210" t="s">
        <v>10056</v>
      </c>
      <c r="F1849" s="211" t="s">
        <v>10057</v>
      </c>
      <c r="G1849" s="212" t="s">
        <v>9577</v>
      </c>
      <c r="H1849" s="213">
        <v>20</v>
      </c>
      <c r="I1849" s="214"/>
      <c r="J1849" s="215">
        <f>ROUND(I1849*H1849,2)</f>
        <v>0</v>
      </c>
      <c r="K1849" s="211" t="s">
        <v>23</v>
      </c>
      <c r="L1849" s="62"/>
      <c r="M1849" s="216" t="s">
        <v>23</v>
      </c>
      <c r="N1849" s="217" t="s">
        <v>44</v>
      </c>
      <c r="O1849" s="43"/>
      <c r="P1849" s="218">
        <f>O1849*H1849</f>
        <v>0</v>
      </c>
      <c r="Q1849" s="218">
        <v>3.4</v>
      </c>
      <c r="R1849" s="218">
        <f>Q1849*H1849</f>
        <v>68</v>
      </c>
      <c r="S1849" s="218">
        <v>0</v>
      </c>
      <c r="T1849" s="219">
        <f>S1849*H1849</f>
        <v>0</v>
      </c>
      <c r="AR1849" s="25" t="s">
        <v>502</v>
      </c>
      <c r="AT1849" s="25" t="s">
        <v>498</v>
      </c>
      <c r="AU1849" s="25" t="s">
        <v>80</v>
      </c>
      <c r="AY1849" s="25" t="s">
        <v>492</v>
      </c>
      <c r="BE1849" s="220">
        <f>IF(N1849="základní",J1849,0)</f>
        <v>0</v>
      </c>
      <c r="BF1849" s="220">
        <f>IF(N1849="snížená",J1849,0)</f>
        <v>0</v>
      </c>
      <c r="BG1849" s="220">
        <f>IF(N1849="zákl. přenesená",J1849,0)</f>
        <v>0</v>
      </c>
      <c r="BH1849" s="220">
        <f>IF(N1849="sníž. přenesená",J1849,0)</f>
        <v>0</v>
      </c>
      <c r="BI1849" s="220">
        <f>IF(N1849="nulová",J1849,0)</f>
        <v>0</v>
      </c>
      <c r="BJ1849" s="25" t="s">
        <v>80</v>
      </c>
      <c r="BK1849" s="220">
        <f>ROUND(I1849*H1849,2)</f>
        <v>0</v>
      </c>
      <c r="BL1849" s="25" t="s">
        <v>502</v>
      </c>
      <c r="BM1849" s="25" t="s">
        <v>10438</v>
      </c>
    </row>
    <row r="1850" spans="2:65" s="1" customFormat="1">
      <c r="B1850" s="42"/>
      <c r="C1850" s="64"/>
      <c r="D1850" s="221" t="s">
        <v>506</v>
      </c>
      <c r="E1850" s="64"/>
      <c r="F1850" s="222" t="s">
        <v>10058</v>
      </c>
      <c r="G1850" s="64"/>
      <c r="H1850" s="64"/>
      <c r="I1850" s="177"/>
      <c r="J1850" s="64"/>
      <c r="K1850" s="64"/>
      <c r="L1850" s="62"/>
      <c r="M1850" s="223"/>
      <c r="N1850" s="43"/>
      <c r="O1850" s="43"/>
      <c r="P1850" s="43"/>
      <c r="Q1850" s="43"/>
      <c r="R1850" s="43"/>
      <c r="S1850" s="43"/>
      <c r="T1850" s="79"/>
      <c r="AT1850" s="25" t="s">
        <v>506</v>
      </c>
      <c r="AU1850" s="25" t="s">
        <v>80</v>
      </c>
    </row>
    <row r="1851" spans="2:65" s="11" customFormat="1" ht="37.35" customHeight="1">
      <c r="B1851" s="192"/>
      <c r="C1851" s="193"/>
      <c r="D1851" s="206" t="s">
        <v>72</v>
      </c>
      <c r="E1851" s="290" t="s">
        <v>10439</v>
      </c>
      <c r="F1851" s="290" t="s">
        <v>10440</v>
      </c>
      <c r="G1851" s="193"/>
      <c r="H1851" s="193"/>
      <c r="I1851" s="196"/>
      <c r="J1851" s="291">
        <f>BK1851</f>
        <v>0</v>
      </c>
      <c r="K1851" s="193"/>
      <c r="L1851" s="198"/>
      <c r="M1851" s="199"/>
      <c r="N1851" s="200"/>
      <c r="O1851" s="200"/>
      <c r="P1851" s="201">
        <f>SUM(P1852:P1859)</f>
        <v>0</v>
      </c>
      <c r="Q1851" s="200"/>
      <c r="R1851" s="201">
        <f>SUM(R1852:R1859)</f>
        <v>6260.0000000000009</v>
      </c>
      <c r="S1851" s="200"/>
      <c r="T1851" s="202">
        <f>SUM(T1852:T1859)</f>
        <v>0</v>
      </c>
      <c r="AR1851" s="203" t="s">
        <v>80</v>
      </c>
      <c r="AT1851" s="204" t="s">
        <v>72</v>
      </c>
      <c r="AU1851" s="204" t="s">
        <v>73</v>
      </c>
      <c r="AY1851" s="203" t="s">
        <v>492</v>
      </c>
      <c r="BK1851" s="205">
        <f>SUM(BK1852:BK1859)</f>
        <v>0</v>
      </c>
    </row>
    <row r="1852" spans="2:65" s="1" customFormat="1" ht="16.5" customHeight="1">
      <c r="B1852" s="42"/>
      <c r="C1852" s="209" t="s">
        <v>5343</v>
      </c>
      <c r="D1852" s="209" t="s">
        <v>498</v>
      </c>
      <c r="E1852" s="210" t="s">
        <v>10441</v>
      </c>
      <c r="F1852" s="211" t="s">
        <v>10442</v>
      </c>
      <c r="G1852" s="212" t="s">
        <v>2537</v>
      </c>
      <c r="H1852" s="213">
        <v>12</v>
      </c>
      <c r="I1852" s="214"/>
      <c r="J1852" s="215">
        <f>ROUND(I1852*H1852,2)</f>
        <v>0</v>
      </c>
      <c r="K1852" s="211" t="s">
        <v>23</v>
      </c>
      <c r="L1852" s="62"/>
      <c r="M1852" s="216" t="s">
        <v>23</v>
      </c>
      <c r="N1852" s="217" t="s">
        <v>44</v>
      </c>
      <c r="O1852" s="43"/>
      <c r="P1852" s="218">
        <f>O1852*H1852</f>
        <v>0</v>
      </c>
      <c r="Q1852" s="218">
        <v>133.333333333333</v>
      </c>
      <c r="R1852" s="218">
        <f>Q1852*H1852</f>
        <v>1599.9999999999959</v>
      </c>
      <c r="S1852" s="218">
        <v>0</v>
      </c>
      <c r="T1852" s="219">
        <f>S1852*H1852</f>
        <v>0</v>
      </c>
      <c r="AR1852" s="25" t="s">
        <v>502</v>
      </c>
      <c r="AT1852" s="25" t="s">
        <v>498</v>
      </c>
      <c r="AU1852" s="25" t="s">
        <v>80</v>
      </c>
      <c r="AY1852" s="25" t="s">
        <v>492</v>
      </c>
      <c r="BE1852" s="220">
        <f>IF(N1852="základní",J1852,0)</f>
        <v>0</v>
      </c>
      <c r="BF1852" s="220">
        <f>IF(N1852="snížená",J1852,0)</f>
        <v>0</v>
      </c>
      <c r="BG1852" s="220">
        <f>IF(N1852="zákl. přenesená",J1852,0)</f>
        <v>0</v>
      </c>
      <c r="BH1852" s="220">
        <f>IF(N1852="sníž. přenesená",J1852,0)</f>
        <v>0</v>
      </c>
      <c r="BI1852" s="220">
        <f>IF(N1852="nulová",J1852,0)</f>
        <v>0</v>
      </c>
      <c r="BJ1852" s="25" t="s">
        <v>80</v>
      </c>
      <c r="BK1852" s="220">
        <f>ROUND(I1852*H1852,2)</f>
        <v>0</v>
      </c>
      <c r="BL1852" s="25" t="s">
        <v>502</v>
      </c>
      <c r="BM1852" s="25" t="s">
        <v>10443</v>
      </c>
    </row>
    <row r="1853" spans="2:65" s="1" customFormat="1">
      <c r="B1853" s="42"/>
      <c r="C1853" s="64"/>
      <c r="D1853" s="227" t="s">
        <v>506</v>
      </c>
      <c r="E1853" s="64"/>
      <c r="F1853" s="274" t="s">
        <v>10442</v>
      </c>
      <c r="G1853" s="64"/>
      <c r="H1853" s="64"/>
      <c r="I1853" s="177"/>
      <c r="J1853" s="64"/>
      <c r="K1853" s="64"/>
      <c r="L1853" s="62"/>
      <c r="M1853" s="223"/>
      <c r="N1853" s="43"/>
      <c r="O1853" s="43"/>
      <c r="P1853" s="43"/>
      <c r="Q1853" s="43"/>
      <c r="R1853" s="43"/>
      <c r="S1853" s="43"/>
      <c r="T1853" s="79"/>
      <c r="AT1853" s="25" t="s">
        <v>506</v>
      </c>
      <c r="AU1853" s="25" t="s">
        <v>80</v>
      </c>
    </row>
    <row r="1854" spans="2:65" s="1" customFormat="1" ht="16.5" customHeight="1">
      <c r="B1854" s="42"/>
      <c r="C1854" s="209" t="s">
        <v>5347</v>
      </c>
      <c r="D1854" s="209" t="s">
        <v>498</v>
      </c>
      <c r="E1854" s="210" t="s">
        <v>10444</v>
      </c>
      <c r="F1854" s="211" t="s">
        <v>10445</v>
      </c>
      <c r="G1854" s="212" t="s">
        <v>10446</v>
      </c>
      <c r="H1854" s="213">
        <v>1</v>
      </c>
      <c r="I1854" s="214"/>
      <c r="J1854" s="215">
        <f>ROUND(I1854*H1854,2)</f>
        <v>0</v>
      </c>
      <c r="K1854" s="211" t="s">
        <v>23</v>
      </c>
      <c r="L1854" s="62"/>
      <c r="M1854" s="216" t="s">
        <v>23</v>
      </c>
      <c r="N1854" s="217" t="s">
        <v>44</v>
      </c>
      <c r="O1854" s="43"/>
      <c r="P1854" s="218">
        <f>O1854*H1854</f>
        <v>0</v>
      </c>
      <c r="Q1854" s="218">
        <v>220</v>
      </c>
      <c r="R1854" s="218">
        <f>Q1854*H1854</f>
        <v>220</v>
      </c>
      <c r="S1854" s="218">
        <v>0</v>
      </c>
      <c r="T1854" s="219">
        <f>S1854*H1854</f>
        <v>0</v>
      </c>
      <c r="AR1854" s="25" t="s">
        <v>502</v>
      </c>
      <c r="AT1854" s="25" t="s">
        <v>498</v>
      </c>
      <c r="AU1854" s="25" t="s">
        <v>80</v>
      </c>
      <c r="AY1854" s="25" t="s">
        <v>492</v>
      </c>
      <c r="BE1854" s="220">
        <f>IF(N1854="základní",J1854,0)</f>
        <v>0</v>
      </c>
      <c r="BF1854" s="220">
        <f>IF(N1854="snížená",J1854,0)</f>
        <v>0</v>
      </c>
      <c r="BG1854" s="220">
        <f>IF(N1854="zákl. přenesená",J1854,0)</f>
        <v>0</v>
      </c>
      <c r="BH1854" s="220">
        <f>IF(N1854="sníž. přenesená",J1854,0)</f>
        <v>0</v>
      </c>
      <c r="BI1854" s="220">
        <f>IF(N1854="nulová",J1854,0)</f>
        <v>0</v>
      </c>
      <c r="BJ1854" s="25" t="s">
        <v>80</v>
      </c>
      <c r="BK1854" s="220">
        <f>ROUND(I1854*H1854,2)</f>
        <v>0</v>
      </c>
      <c r="BL1854" s="25" t="s">
        <v>502</v>
      </c>
      <c r="BM1854" s="25" t="s">
        <v>10447</v>
      </c>
    </row>
    <row r="1855" spans="2:65" s="1" customFormat="1">
      <c r="B1855" s="42"/>
      <c r="C1855" s="64"/>
      <c r="D1855" s="227" t="s">
        <v>506</v>
      </c>
      <c r="E1855" s="64"/>
      <c r="F1855" s="274" t="s">
        <v>10445</v>
      </c>
      <c r="G1855" s="64"/>
      <c r="H1855" s="64"/>
      <c r="I1855" s="177"/>
      <c r="J1855" s="64"/>
      <c r="K1855" s="64"/>
      <c r="L1855" s="62"/>
      <c r="M1855" s="223"/>
      <c r="N1855" s="43"/>
      <c r="O1855" s="43"/>
      <c r="P1855" s="43"/>
      <c r="Q1855" s="43"/>
      <c r="R1855" s="43"/>
      <c r="S1855" s="43"/>
      <c r="T1855" s="79"/>
      <c r="AT1855" s="25" t="s">
        <v>506</v>
      </c>
      <c r="AU1855" s="25" t="s">
        <v>80</v>
      </c>
    </row>
    <row r="1856" spans="2:65" s="1" customFormat="1" ht="16.5" customHeight="1">
      <c r="B1856" s="42"/>
      <c r="C1856" s="209" t="s">
        <v>5354</v>
      </c>
      <c r="D1856" s="209" t="s">
        <v>498</v>
      </c>
      <c r="E1856" s="210" t="s">
        <v>10448</v>
      </c>
      <c r="F1856" s="211" t="s">
        <v>10449</v>
      </c>
      <c r="G1856" s="212" t="s">
        <v>9577</v>
      </c>
      <c r="H1856" s="213">
        <v>150</v>
      </c>
      <c r="I1856" s="214"/>
      <c r="J1856" s="215">
        <f>ROUND(I1856*H1856,2)</f>
        <v>0</v>
      </c>
      <c r="K1856" s="211" t="s">
        <v>23</v>
      </c>
      <c r="L1856" s="62"/>
      <c r="M1856" s="216" t="s">
        <v>23</v>
      </c>
      <c r="N1856" s="217" t="s">
        <v>44</v>
      </c>
      <c r="O1856" s="43"/>
      <c r="P1856" s="218">
        <f>O1856*H1856</f>
        <v>0</v>
      </c>
      <c r="Q1856" s="218">
        <v>11</v>
      </c>
      <c r="R1856" s="218">
        <f>Q1856*H1856</f>
        <v>1650</v>
      </c>
      <c r="S1856" s="218">
        <v>0</v>
      </c>
      <c r="T1856" s="219">
        <f>S1856*H1856</f>
        <v>0</v>
      </c>
      <c r="AR1856" s="25" t="s">
        <v>502</v>
      </c>
      <c r="AT1856" s="25" t="s">
        <v>498</v>
      </c>
      <c r="AU1856" s="25" t="s">
        <v>80</v>
      </c>
      <c r="AY1856" s="25" t="s">
        <v>492</v>
      </c>
      <c r="BE1856" s="220">
        <f>IF(N1856="základní",J1856,0)</f>
        <v>0</v>
      </c>
      <c r="BF1856" s="220">
        <f>IF(N1856="snížená",J1856,0)</f>
        <v>0</v>
      </c>
      <c r="BG1856" s="220">
        <f>IF(N1856="zákl. přenesená",J1856,0)</f>
        <v>0</v>
      </c>
      <c r="BH1856" s="220">
        <f>IF(N1856="sníž. přenesená",J1856,0)</f>
        <v>0</v>
      </c>
      <c r="BI1856" s="220">
        <f>IF(N1856="nulová",J1856,0)</f>
        <v>0</v>
      </c>
      <c r="BJ1856" s="25" t="s">
        <v>80</v>
      </c>
      <c r="BK1856" s="220">
        <f>ROUND(I1856*H1856,2)</f>
        <v>0</v>
      </c>
      <c r="BL1856" s="25" t="s">
        <v>502</v>
      </c>
      <c r="BM1856" s="25" t="s">
        <v>10450</v>
      </c>
    </row>
    <row r="1857" spans="2:65" s="1" customFormat="1">
      <c r="B1857" s="42"/>
      <c r="C1857" s="64"/>
      <c r="D1857" s="227" t="s">
        <v>506</v>
      </c>
      <c r="E1857" s="64"/>
      <c r="F1857" s="274" t="s">
        <v>10449</v>
      </c>
      <c r="G1857" s="64"/>
      <c r="H1857" s="64"/>
      <c r="I1857" s="177"/>
      <c r="J1857" s="64"/>
      <c r="K1857" s="64"/>
      <c r="L1857" s="62"/>
      <c r="M1857" s="223"/>
      <c r="N1857" s="43"/>
      <c r="O1857" s="43"/>
      <c r="P1857" s="43"/>
      <c r="Q1857" s="43"/>
      <c r="R1857" s="43"/>
      <c r="S1857" s="43"/>
      <c r="T1857" s="79"/>
      <c r="AT1857" s="25" t="s">
        <v>506</v>
      </c>
      <c r="AU1857" s="25" t="s">
        <v>80</v>
      </c>
    </row>
    <row r="1858" spans="2:65" s="1" customFormat="1" ht="16.5" customHeight="1">
      <c r="B1858" s="42"/>
      <c r="C1858" s="209" t="s">
        <v>5358</v>
      </c>
      <c r="D1858" s="209" t="s">
        <v>498</v>
      </c>
      <c r="E1858" s="210" t="s">
        <v>10451</v>
      </c>
      <c r="F1858" s="211" t="s">
        <v>10452</v>
      </c>
      <c r="G1858" s="212" t="s">
        <v>9577</v>
      </c>
      <c r="H1858" s="213">
        <v>130</v>
      </c>
      <c r="I1858" s="214"/>
      <c r="J1858" s="215">
        <f>ROUND(I1858*H1858,2)</f>
        <v>0</v>
      </c>
      <c r="K1858" s="211" t="s">
        <v>23</v>
      </c>
      <c r="L1858" s="62"/>
      <c r="M1858" s="216" t="s">
        <v>23</v>
      </c>
      <c r="N1858" s="217" t="s">
        <v>44</v>
      </c>
      <c r="O1858" s="43"/>
      <c r="P1858" s="218">
        <f>O1858*H1858</f>
        <v>0</v>
      </c>
      <c r="Q1858" s="218">
        <v>21.461538461538499</v>
      </c>
      <c r="R1858" s="218">
        <f>Q1858*H1858</f>
        <v>2790.000000000005</v>
      </c>
      <c r="S1858" s="218">
        <v>0</v>
      </c>
      <c r="T1858" s="219">
        <f>S1858*H1858</f>
        <v>0</v>
      </c>
      <c r="AR1858" s="25" t="s">
        <v>502</v>
      </c>
      <c r="AT1858" s="25" t="s">
        <v>498</v>
      </c>
      <c r="AU1858" s="25" t="s">
        <v>80</v>
      </c>
      <c r="AY1858" s="25" t="s">
        <v>492</v>
      </c>
      <c r="BE1858" s="220">
        <f>IF(N1858="základní",J1858,0)</f>
        <v>0</v>
      </c>
      <c r="BF1858" s="220">
        <f>IF(N1858="snížená",J1858,0)</f>
        <v>0</v>
      </c>
      <c r="BG1858" s="220">
        <f>IF(N1858="zákl. přenesená",J1858,0)</f>
        <v>0</v>
      </c>
      <c r="BH1858" s="220">
        <f>IF(N1858="sníž. přenesená",J1858,0)</f>
        <v>0</v>
      </c>
      <c r="BI1858" s="220">
        <f>IF(N1858="nulová",J1858,0)</f>
        <v>0</v>
      </c>
      <c r="BJ1858" s="25" t="s">
        <v>80</v>
      </c>
      <c r="BK1858" s="220">
        <f>ROUND(I1858*H1858,2)</f>
        <v>0</v>
      </c>
      <c r="BL1858" s="25" t="s">
        <v>502</v>
      </c>
      <c r="BM1858" s="25" t="s">
        <v>10453</v>
      </c>
    </row>
    <row r="1859" spans="2:65" s="1" customFormat="1">
      <c r="B1859" s="42"/>
      <c r="C1859" s="64"/>
      <c r="D1859" s="221" t="s">
        <v>506</v>
      </c>
      <c r="E1859" s="64"/>
      <c r="F1859" s="222" t="s">
        <v>10452</v>
      </c>
      <c r="G1859" s="64"/>
      <c r="H1859" s="64"/>
      <c r="I1859" s="177"/>
      <c r="J1859" s="64"/>
      <c r="K1859" s="64"/>
      <c r="L1859" s="62"/>
      <c r="M1859" s="223"/>
      <c r="N1859" s="43"/>
      <c r="O1859" s="43"/>
      <c r="P1859" s="43"/>
      <c r="Q1859" s="43"/>
      <c r="R1859" s="43"/>
      <c r="S1859" s="43"/>
      <c r="T1859" s="79"/>
      <c r="AT1859" s="25" t="s">
        <v>506</v>
      </c>
      <c r="AU1859" s="25" t="s">
        <v>80</v>
      </c>
    </row>
    <row r="1860" spans="2:65" s="11" customFormat="1" ht="37.35" customHeight="1">
      <c r="B1860" s="192"/>
      <c r="C1860" s="193"/>
      <c r="D1860" s="206" t="s">
        <v>72</v>
      </c>
      <c r="E1860" s="290" t="s">
        <v>10454</v>
      </c>
      <c r="F1860" s="290" t="s">
        <v>10455</v>
      </c>
      <c r="G1860" s="193"/>
      <c r="H1860" s="193"/>
      <c r="I1860" s="196"/>
      <c r="J1860" s="291">
        <f>BK1860</f>
        <v>0</v>
      </c>
      <c r="K1860" s="193"/>
      <c r="L1860" s="198"/>
      <c r="M1860" s="199"/>
      <c r="N1860" s="200"/>
      <c r="O1860" s="200"/>
      <c r="P1860" s="201">
        <f>SUM(P1861:P1862)</f>
        <v>0</v>
      </c>
      <c r="Q1860" s="200"/>
      <c r="R1860" s="201">
        <f>SUM(R1861:R1862)</f>
        <v>1850</v>
      </c>
      <c r="S1860" s="200"/>
      <c r="T1860" s="202">
        <f>SUM(T1861:T1862)</f>
        <v>0</v>
      </c>
      <c r="AR1860" s="203" t="s">
        <v>80</v>
      </c>
      <c r="AT1860" s="204" t="s">
        <v>72</v>
      </c>
      <c r="AU1860" s="204" t="s">
        <v>73</v>
      </c>
      <c r="AY1860" s="203" t="s">
        <v>492</v>
      </c>
      <c r="BK1860" s="205">
        <f>SUM(BK1861:BK1862)</f>
        <v>0</v>
      </c>
    </row>
    <row r="1861" spans="2:65" s="1" customFormat="1" ht="16.5" customHeight="1">
      <c r="B1861" s="42"/>
      <c r="C1861" s="209" t="s">
        <v>5362</v>
      </c>
      <c r="D1861" s="209" t="s">
        <v>498</v>
      </c>
      <c r="E1861" s="210" t="s">
        <v>10456</v>
      </c>
      <c r="F1861" s="211" t="s">
        <v>10457</v>
      </c>
      <c r="G1861" s="212" t="s">
        <v>6197</v>
      </c>
      <c r="H1861" s="213">
        <v>1850</v>
      </c>
      <c r="I1861" s="214"/>
      <c r="J1861" s="215">
        <f>ROUND(I1861*H1861,2)</f>
        <v>0</v>
      </c>
      <c r="K1861" s="211" t="s">
        <v>23</v>
      </c>
      <c r="L1861" s="62"/>
      <c r="M1861" s="216" t="s">
        <v>23</v>
      </c>
      <c r="N1861" s="217" t="s">
        <v>44</v>
      </c>
      <c r="O1861" s="43"/>
      <c r="P1861" s="218">
        <f>O1861*H1861</f>
        <v>0</v>
      </c>
      <c r="Q1861" s="218">
        <v>1</v>
      </c>
      <c r="R1861" s="218">
        <f>Q1861*H1861</f>
        <v>1850</v>
      </c>
      <c r="S1861" s="218">
        <v>0</v>
      </c>
      <c r="T1861" s="219">
        <f>S1861*H1861</f>
        <v>0</v>
      </c>
      <c r="AR1861" s="25" t="s">
        <v>502</v>
      </c>
      <c r="AT1861" s="25" t="s">
        <v>498</v>
      </c>
      <c r="AU1861" s="25" t="s">
        <v>80</v>
      </c>
      <c r="AY1861" s="25" t="s">
        <v>492</v>
      </c>
      <c r="BE1861" s="220">
        <f>IF(N1861="základní",J1861,0)</f>
        <v>0</v>
      </c>
      <c r="BF1861" s="220">
        <f>IF(N1861="snížená",J1861,0)</f>
        <v>0</v>
      </c>
      <c r="BG1861" s="220">
        <f>IF(N1861="zákl. přenesená",J1861,0)</f>
        <v>0</v>
      </c>
      <c r="BH1861" s="220">
        <f>IF(N1861="sníž. přenesená",J1861,0)</f>
        <v>0</v>
      </c>
      <c r="BI1861" s="220">
        <f>IF(N1861="nulová",J1861,0)</f>
        <v>0</v>
      </c>
      <c r="BJ1861" s="25" t="s">
        <v>80</v>
      </c>
      <c r="BK1861" s="220">
        <f>ROUND(I1861*H1861,2)</f>
        <v>0</v>
      </c>
      <c r="BL1861" s="25" t="s">
        <v>502</v>
      </c>
      <c r="BM1861" s="25" t="s">
        <v>10458</v>
      </c>
    </row>
    <row r="1862" spans="2:65" s="1" customFormat="1">
      <c r="B1862" s="42"/>
      <c r="C1862" s="64"/>
      <c r="D1862" s="221" t="s">
        <v>506</v>
      </c>
      <c r="E1862" s="64"/>
      <c r="F1862" s="222" t="s">
        <v>10457</v>
      </c>
      <c r="G1862" s="64"/>
      <c r="H1862" s="64"/>
      <c r="I1862" s="177"/>
      <c r="J1862" s="64"/>
      <c r="K1862" s="64"/>
      <c r="L1862" s="62"/>
      <c r="M1862" s="223"/>
      <c r="N1862" s="43"/>
      <c r="O1862" s="43"/>
      <c r="P1862" s="43"/>
      <c r="Q1862" s="43"/>
      <c r="R1862" s="43"/>
      <c r="S1862" s="43"/>
      <c r="T1862" s="79"/>
      <c r="AT1862" s="25" t="s">
        <v>506</v>
      </c>
      <c r="AU1862" s="25" t="s">
        <v>80</v>
      </c>
    </row>
    <row r="1863" spans="2:65" s="11" customFormat="1" ht="37.35" customHeight="1">
      <c r="B1863" s="192"/>
      <c r="C1863" s="193"/>
      <c r="D1863" s="206" t="s">
        <v>72</v>
      </c>
      <c r="E1863" s="290" t="s">
        <v>10459</v>
      </c>
      <c r="F1863" s="290" t="s">
        <v>10460</v>
      </c>
      <c r="G1863" s="193"/>
      <c r="H1863" s="193"/>
      <c r="I1863" s="196"/>
      <c r="J1863" s="291">
        <f>BK1863</f>
        <v>0</v>
      </c>
      <c r="K1863" s="193"/>
      <c r="L1863" s="198"/>
      <c r="M1863" s="199"/>
      <c r="N1863" s="200"/>
      <c r="O1863" s="200"/>
      <c r="P1863" s="201">
        <f>SUM(P1864:P1865)</f>
        <v>0</v>
      </c>
      <c r="Q1863" s="200"/>
      <c r="R1863" s="201">
        <f>SUM(R1864:R1865)</f>
        <v>179.99999999999986</v>
      </c>
      <c r="S1863" s="200"/>
      <c r="T1863" s="202">
        <f>SUM(T1864:T1865)</f>
        <v>0</v>
      </c>
      <c r="AR1863" s="203" t="s">
        <v>80</v>
      </c>
      <c r="AT1863" s="204" t="s">
        <v>72</v>
      </c>
      <c r="AU1863" s="204" t="s">
        <v>73</v>
      </c>
      <c r="AY1863" s="203" t="s">
        <v>492</v>
      </c>
      <c r="BK1863" s="205">
        <f>SUM(BK1864:BK1865)</f>
        <v>0</v>
      </c>
    </row>
    <row r="1864" spans="2:65" s="1" customFormat="1" ht="16.5" customHeight="1">
      <c r="B1864" s="42"/>
      <c r="C1864" s="209" t="s">
        <v>5366</v>
      </c>
      <c r="D1864" s="209" t="s">
        <v>498</v>
      </c>
      <c r="E1864" s="210" t="s">
        <v>10461</v>
      </c>
      <c r="F1864" s="211" t="s">
        <v>10462</v>
      </c>
      <c r="G1864" s="212" t="s">
        <v>632</v>
      </c>
      <c r="H1864" s="213">
        <v>1650</v>
      </c>
      <c r="I1864" s="214"/>
      <c r="J1864" s="215">
        <f>ROUND(I1864*H1864,2)</f>
        <v>0</v>
      </c>
      <c r="K1864" s="211" t="s">
        <v>23</v>
      </c>
      <c r="L1864" s="62"/>
      <c r="M1864" s="216" t="s">
        <v>23</v>
      </c>
      <c r="N1864" s="217" t="s">
        <v>44</v>
      </c>
      <c r="O1864" s="43"/>
      <c r="P1864" s="218">
        <f>O1864*H1864</f>
        <v>0</v>
      </c>
      <c r="Q1864" s="218">
        <v>0.109090909090909</v>
      </c>
      <c r="R1864" s="218">
        <f>Q1864*H1864</f>
        <v>179.99999999999986</v>
      </c>
      <c r="S1864" s="218">
        <v>0</v>
      </c>
      <c r="T1864" s="219">
        <f>S1864*H1864</f>
        <v>0</v>
      </c>
      <c r="AR1864" s="25" t="s">
        <v>502</v>
      </c>
      <c r="AT1864" s="25" t="s">
        <v>498</v>
      </c>
      <c r="AU1864" s="25" t="s">
        <v>80</v>
      </c>
      <c r="AY1864" s="25" t="s">
        <v>492</v>
      </c>
      <c r="BE1864" s="220">
        <f>IF(N1864="základní",J1864,0)</f>
        <v>0</v>
      </c>
      <c r="BF1864" s="220">
        <f>IF(N1864="snížená",J1864,0)</f>
        <v>0</v>
      </c>
      <c r="BG1864" s="220">
        <f>IF(N1864="zákl. přenesená",J1864,0)</f>
        <v>0</v>
      </c>
      <c r="BH1864" s="220">
        <f>IF(N1864="sníž. přenesená",J1864,0)</f>
        <v>0</v>
      </c>
      <c r="BI1864" s="220">
        <f>IF(N1864="nulová",J1864,0)</f>
        <v>0</v>
      </c>
      <c r="BJ1864" s="25" t="s">
        <v>80</v>
      </c>
      <c r="BK1864" s="220">
        <f>ROUND(I1864*H1864,2)</f>
        <v>0</v>
      </c>
      <c r="BL1864" s="25" t="s">
        <v>502</v>
      </c>
      <c r="BM1864" s="25" t="s">
        <v>10463</v>
      </c>
    </row>
    <row r="1865" spans="2:65" s="1" customFormat="1">
      <c r="B1865" s="42"/>
      <c r="C1865" s="64"/>
      <c r="D1865" s="221" t="s">
        <v>506</v>
      </c>
      <c r="E1865" s="64"/>
      <c r="F1865" s="222" t="s">
        <v>10462</v>
      </c>
      <c r="G1865" s="64"/>
      <c r="H1865" s="64"/>
      <c r="I1865" s="177"/>
      <c r="J1865" s="64"/>
      <c r="K1865" s="64"/>
      <c r="L1865" s="62"/>
      <c r="M1865" s="223"/>
      <c r="N1865" s="43"/>
      <c r="O1865" s="43"/>
      <c r="P1865" s="43"/>
      <c r="Q1865" s="43"/>
      <c r="R1865" s="43"/>
      <c r="S1865" s="43"/>
      <c r="T1865" s="79"/>
      <c r="AT1865" s="25" t="s">
        <v>506</v>
      </c>
      <c r="AU1865" s="25" t="s">
        <v>80</v>
      </c>
    </row>
    <row r="1866" spans="2:65" s="11" customFormat="1" ht="37.35" customHeight="1">
      <c r="B1866" s="192"/>
      <c r="C1866" s="193"/>
      <c r="D1866" s="206" t="s">
        <v>72</v>
      </c>
      <c r="E1866" s="290" t="s">
        <v>10464</v>
      </c>
      <c r="F1866" s="290" t="s">
        <v>10465</v>
      </c>
      <c r="G1866" s="193"/>
      <c r="H1866" s="193"/>
      <c r="I1866" s="196"/>
      <c r="J1866" s="291">
        <f>BK1866</f>
        <v>0</v>
      </c>
      <c r="K1866" s="193"/>
      <c r="L1866" s="198"/>
      <c r="M1866" s="199"/>
      <c r="N1866" s="200"/>
      <c r="O1866" s="200"/>
      <c r="P1866" s="201">
        <f>SUM(P1867:P1874)</f>
        <v>0</v>
      </c>
      <c r="Q1866" s="200"/>
      <c r="R1866" s="201">
        <f>SUM(R1867:R1874)</f>
        <v>51885</v>
      </c>
      <c r="S1866" s="200"/>
      <c r="T1866" s="202">
        <f>SUM(T1867:T1874)</f>
        <v>0</v>
      </c>
      <c r="AR1866" s="203" t="s">
        <v>80</v>
      </c>
      <c r="AT1866" s="204" t="s">
        <v>72</v>
      </c>
      <c r="AU1866" s="204" t="s">
        <v>73</v>
      </c>
      <c r="AY1866" s="203" t="s">
        <v>492</v>
      </c>
      <c r="BK1866" s="205">
        <f>SUM(BK1867:BK1874)</f>
        <v>0</v>
      </c>
    </row>
    <row r="1867" spans="2:65" s="1" customFormat="1" ht="25.5" customHeight="1">
      <c r="B1867" s="42"/>
      <c r="C1867" s="209" t="s">
        <v>5374</v>
      </c>
      <c r="D1867" s="209" t="s">
        <v>498</v>
      </c>
      <c r="E1867" s="210" t="s">
        <v>10466</v>
      </c>
      <c r="F1867" s="211" t="s">
        <v>10467</v>
      </c>
      <c r="G1867" s="212" t="s">
        <v>180</v>
      </c>
      <c r="H1867" s="213">
        <v>2680</v>
      </c>
      <c r="I1867" s="214"/>
      <c r="J1867" s="215">
        <f>ROUND(I1867*H1867,2)</f>
        <v>0</v>
      </c>
      <c r="K1867" s="211" t="s">
        <v>23</v>
      </c>
      <c r="L1867" s="62"/>
      <c r="M1867" s="216" t="s">
        <v>23</v>
      </c>
      <c r="N1867" s="217" t="s">
        <v>44</v>
      </c>
      <c r="O1867" s="43"/>
      <c r="P1867" s="218">
        <f>O1867*H1867</f>
        <v>0</v>
      </c>
      <c r="Q1867" s="218">
        <v>5.2</v>
      </c>
      <c r="R1867" s="218">
        <f>Q1867*H1867</f>
        <v>13936</v>
      </c>
      <c r="S1867" s="218">
        <v>0</v>
      </c>
      <c r="T1867" s="219">
        <f>S1867*H1867</f>
        <v>0</v>
      </c>
      <c r="AR1867" s="25" t="s">
        <v>502</v>
      </c>
      <c r="AT1867" s="25" t="s">
        <v>498</v>
      </c>
      <c r="AU1867" s="25" t="s">
        <v>80</v>
      </c>
      <c r="AY1867" s="25" t="s">
        <v>492</v>
      </c>
      <c r="BE1867" s="220">
        <f>IF(N1867="základní",J1867,0)</f>
        <v>0</v>
      </c>
      <c r="BF1867" s="220">
        <f>IF(N1867="snížená",J1867,0)</f>
        <v>0</v>
      </c>
      <c r="BG1867" s="220">
        <f>IF(N1867="zákl. přenesená",J1867,0)</f>
        <v>0</v>
      </c>
      <c r="BH1867" s="220">
        <f>IF(N1867="sníž. přenesená",J1867,0)</f>
        <v>0</v>
      </c>
      <c r="BI1867" s="220">
        <f>IF(N1867="nulová",J1867,0)</f>
        <v>0</v>
      </c>
      <c r="BJ1867" s="25" t="s">
        <v>80</v>
      </c>
      <c r="BK1867" s="220">
        <f>ROUND(I1867*H1867,2)</f>
        <v>0</v>
      </c>
      <c r="BL1867" s="25" t="s">
        <v>502</v>
      </c>
      <c r="BM1867" s="25" t="s">
        <v>10468</v>
      </c>
    </row>
    <row r="1868" spans="2:65" s="1" customFormat="1">
      <c r="B1868" s="42"/>
      <c r="C1868" s="64"/>
      <c r="D1868" s="227" t="s">
        <v>506</v>
      </c>
      <c r="E1868" s="64"/>
      <c r="F1868" s="274" t="s">
        <v>10469</v>
      </c>
      <c r="G1868" s="64"/>
      <c r="H1868" s="64"/>
      <c r="I1868" s="177"/>
      <c r="J1868" s="64"/>
      <c r="K1868" s="64"/>
      <c r="L1868" s="62"/>
      <c r="M1868" s="223"/>
      <c r="N1868" s="43"/>
      <c r="O1868" s="43"/>
      <c r="P1868" s="43"/>
      <c r="Q1868" s="43"/>
      <c r="R1868" s="43"/>
      <c r="S1868" s="43"/>
      <c r="T1868" s="79"/>
      <c r="AT1868" s="25" t="s">
        <v>506</v>
      </c>
      <c r="AU1868" s="25" t="s">
        <v>80</v>
      </c>
    </row>
    <row r="1869" spans="2:65" s="1" customFormat="1" ht="38.25" customHeight="1">
      <c r="B1869" s="42"/>
      <c r="C1869" s="209" t="s">
        <v>5382</v>
      </c>
      <c r="D1869" s="209" t="s">
        <v>498</v>
      </c>
      <c r="E1869" s="210" t="s">
        <v>10470</v>
      </c>
      <c r="F1869" s="211" t="s">
        <v>10471</v>
      </c>
      <c r="G1869" s="212" t="s">
        <v>180</v>
      </c>
      <c r="H1869" s="213">
        <v>1430</v>
      </c>
      <c r="I1869" s="214"/>
      <c r="J1869" s="215">
        <f>ROUND(I1869*H1869,2)</f>
        <v>0</v>
      </c>
      <c r="K1869" s="211" t="s">
        <v>23</v>
      </c>
      <c r="L1869" s="62"/>
      <c r="M1869" s="216" t="s">
        <v>23</v>
      </c>
      <c r="N1869" s="217" t="s">
        <v>44</v>
      </c>
      <c r="O1869" s="43"/>
      <c r="P1869" s="218">
        <f>O1869*H1869</f>
        <v>0</v>
      </c>
      <c r="Q1869" s="218">
        <v>4.3</v>
      </c>
      <c r="R1869" s="218">
        <f>Q1869*H1869</f>
        <v>6149</v>
      </c>
      <c r="S1869" s="218">
        <v>0</v>
      </c>
      <c r="T1869" s="219">
        <f>S1869*H1869</f>
        <v>0</v>
      </c>
      <c r="AR1869" s="25" t="s">
        <v>502</v>
      </c>
      <c r="AT1869" s="25" t="s">
        <v>498</v>
      </c>
      <c r="AU1869" s="25" t="s">
        <v>80</v>
      </c>
      <c r="AY1869" s="25" t="s">
        <v>492</v>
      </c>
      <c r="BE1869" s="220">
        <f>IF(N1869="základní",J1869,0)</f>
        <v>0</v>
      </c>
      <c r="BF1869" s="220">
        <f>IF(N1869="snížená",J1869,0)</f>
        <v>0</v>
      </c>
      <c r="BG1869" s="220">
        <f>IF(N1869="zákl. přenesená",J1869,0)</f>
        <v>0</v>
      </c>
      <c r="BH1869" s="220">
        <f>IF(N1869="sníž. přenesená",J1869,0)</f>
        <v>0</v>
      </c>
      <c r="BI1869" s="220">
        <f>IF(N1869="nulová",J1869,0)</f>
        <v>0</v>
      </c>
      <c r="BJ1869" s="25" t="s">
        <v>80</v>
      </c>
      <c r="BK1869" s="220">
        <f>ROUND(I1869*H1869,2)</f>
        <v>0</v>
      </c>
      <c r="BL1869" s="25" t="s">
        <v>502</v>
      </c>
      <c r="BM1869" s="25" t="s">
        <v>10472</v>
      </c>
    </row>
    <row r="1870" spans="2:65" s="1" customFormat="1" ht="24">
      <c r="B1870" s="42"/>
      <c r="C1870" s="64"/>
      <c r="D1870" s="227" t="s">
        <v>506</v>
      </c>
      <c r="E1870" s="64"/>
      <c r="F1870" s="274" t="s">
        <v>10473</v>
      </c>
      <c r="G1870" s="64"/>
      <c r="H1870" s="64"/>
      <c r="I1870" s="177"/>
      <c r="J1870" s="64"/>
      <c r="K1870" s="64"/>
      <c r="L1870" s="62"/>
      <c r="M1870" s="223"/>
      <c r="N1870" s="43"/>
      <c r="O1870" s="43"/>
      <c r="P1870" s="43"/>
      <c r="Q1870" s="43"/>
      <c r="R1870" s="43"/>
      <c r="S1870" s="43"/>
      <c r="T1870" s="79"/>
      <c r="AT1870" s="25" t="s">
        <v>506</v>
      </c>
      <c r="AU1870" s="25" t="s">
        <v>80</v>
      </c>
    </row>
    <row r="1871" spans="2:65" s="1" customFormat="1" ht="25.5" customHeight="1">
      <c r="B1871" s="42"/>
      <c r="C1871" s="209" t="s">
        <v>5386</v>
      </c>
      <c r="D1871" s="209" t="s">
        <v>498</v>
      </c>
      <c r="E1871" s="210" t="s">
        <v>10474</v>
      </c>
      <c r="F1871" s="211" t="s">
        <v>10475</v>
      </c>
      <c r="G1871" s="212" t="s">
        <v>180</v>
      </c>
      <c r="H1871" s="213">
        <v>1590</v>
      </c>
      <c r="I1871" s="214"/>
      <c r="J1871" s="215">
        <f>ROUND(I1871*H1871,2)</f>
        <v>0</v>
      </c>
      <c r="K1871" s="211" t="s">
        <v>23</v>
      </c>
      <c r="L1871" s="62"/>
      <c r="M1871" s="216" t="s">
        <v>23</v>
      </c>
      <c r="N1871" s="217" t="s">
        <v>44</v>
      </c>
      <c r="O1871" s="43"/>
      <c r="P1871" s="218">
        <f>O1871*H1871</f>
        <v>0</v>
      </c>
      <c r="Q1871" s="218">
        <v>14</v>
      </c>
      <c r="R1871" s="218">
        <f>Q1871*H1871</f>
        <v>22260</v>
      </c>
      <c r="S1871" s="218">
        <v>0</v>
      </c>
      <c r="T1871" s="219">
        <f>S1871*H1871</f>
        <v>0</v>
      </c>
      <c r="AR1871" s="25" t="s">
        <v>502</v>
      </c>
      <c r="AT1871" s="25" t="s">
        <v>498</v>
      </c>
      <c r="AU1871" s="25" t="s">
        <v>80</v>
      </c>
      <c r="AY1871" s="25" t="s">
        <v>492</v>
      </c>
      <c r="BE1871" s="220">
        <f>IF(N1871="základní",J1871,0)</f>
        <v>0</v>
      </c>
      <c r="BF1871" s="220">
        <f>IF(N1871="snížená",J1871,0)</f>
        <v>0</v>
      </c>
      <c r="BG1871" s="220">
        <f>IF(N1871="zákl. přenesená",J1871,0)</f>
        <v>0</v>
      </c>
      <c r="BH1871" s="220">
        <f>IF(N1871="sníž. přenesená",J1871,0)</f>
        <v>0</v>
      </c>
      <c r="BI1871" s="220">
        <f>IF(N1871="nulová",J1871,0)</f>
        <v>0</v>
      </c>
      <c r="BJ1871" s="25" t="s">
        <v>80</v>
      </c>
      <c r="BK1871" s="220">
        <f>ROUND(I1871*H1871,2)</f>
        <v>0</v>
      </c>
      <c r="BL1871" s="25" t="s">
        <v>502</v>
      </c>
      <c r="BM1871" s="25" t="s">
        <v>10476</v>
      </c>
    </row>
    <row r="1872" spans="2:65" s="1" customFormat="1" ht="24">
      <c r="B1872" s="42"/>
      <c r="C1872" s="64"/>
      <c r="D1872" s="227" t="s">
        <v>506</v>
      </c>
      <c r="E1872" s="64"/>
      <c r="F1872" s="274" t="s">
        <v>10477</v>
      </c>
      <c r="G1872" s="64"/>
      <c r="H1872" s="64"/>
      <c r="I1872" s="177"/>
      <c r="J1872" s="64"/>
      <c r="K1872" s="64"/>
      <c r="L1872" s="62"/>
      <c r="M1872" s="223"/>
      <c r="N1872" s="43"/>
      <c r="O1872" s="43"/>
      <c r="P1872" s="43"/>
      <c r="Q1872" s="43"/>
      <c r="R1872" s="43"/>
      <c r="S1872" s="43"/>
      <c r="T1872" s="79"/>
      <c r="AT1872" s="25" t="s">
        <v>506</v>
      </c>
      <c r="AU1872" s="25" t="s">
        <v>80</v>
      </c>
    </row>
    <row r="1873" spans="2:65" s="1" customFormat="1" ht="25.5" customHeight="1">
      <c r="B1873" s="42"/>
      <c r="C1873" s="209" t="s">
        <v>5390</v>
      </c>
      <c r="D1873" s="209" t="s">
        <v>498</v>
      </c>
      <c r="E1873" s="210" t="s">
        <v>10478</v>
      </c>
      <c r="F1873" s="211" t="s">
        <v>10479</v>
      </c>
      <c r="G1873" s="212" t="s">
        <v>180</v>
      </c>
      <c r="H1873" s="213">
        <v>1590</v>
      </c>
      <c r="I1873" s="214"/>
      <c r="J1873" s="215">
        <f>ROUND(I1873*H1873,2)</f>
        <v>0</v>
      </c>
      <c r="K1873" s="211" t="s">
        <v>23</v>
      </c>
      <c r="L1873" s="62"/>
      <c r="M1873" s="216" t="s">
        <v>23</v>
      </c>
      <c r="N1873" s="217" t="s">
        <v>44</v>
      </c>
      <c r="O1873" s="43"/>
      <c r="P1873" s="218">
        <f>O1873*H1873</f>
        <v>0</v>
      </c>
      <c r="Q1873" s="218">
        <v>6</v>
      </c>
      <c r="R1873" s="218">
        <f>Q1873*H1873</f>
        <v>9540</v>
      </c>
      <c r="S1873" s="218">
        <v>0</v>
      </c>
      <c r="T1873" s="219">
        <f>S1873*H1873</f>
        <v>0</v>
      </c>
      <c r="AR1873" s="25" t="s">
        <v>502</v>
      </c>
      <c r="AT1873" s="25" t="s">
        <v>498</v>
      </c>
      <c r="AU1873" s="25" t="s">
        <v>80</v>
      </c>
      <c r="AY1873" s="25" t="s">
        <v>492</v>
      </c>
      <c r="BE1873" s="220">
        <f>IF(N1873="základní",J1873,0)</f>
        <v>0</v>
      </c>
      <c r="BF1873" s="220">
        <f>IF(N1873="snížená",J1873,0)</f>
        <v>0</v>
      </c>
      <c r="BG1873" s="220">
        <f>IF(N1873="zákl. přenesená",J1873,0)</f>
        <v>0</v>
      </c>
      <c r="BH1873" s="220">
        <f>IF(N1873="sníž. přenesená",J1873,0)</f>
        <v>0</v>
      </c>
      <c r="BI1873" s="220">
        <f>IF(N1873="nulová",J1873,0)</f>
        <v>0</v>
      </c>
      <c r="BJ1873" s="25" t="s">
        <v>80</v>
      </c>
      <c r="BK1873" s="220">
        <f>ROUND(I1873*H1873,2)</f>
        <v>0</v>
      </c>
      <c r="BL1873" s="25" t="s">
        <v>502</v>
      </c>
      <c r="BM1873" s="25" t="s">
        <v>10480</v>
      </c>
    </row>
    <row r="1874" spans="2:65" s="1" customFormat="1" ht="24">
      <c r="B1874" s="42"/>
      <c r="C1874" s="64"/>
      <c r="D1874" s="221" t="s">
        <v>506</v>
      </c>
      <c r="E1874" s="64"/>
      <c r="F1874" s="222" t="s">
        <v>10481</v>
      </c>
      <c r="G1874" s="64"/>
      <c r="H1874" s="64"/>
      <c r="I1874" s="177"/>
      <c r="J1874" s="64"/>
      <c r="K1874" s="64"/>
      <c r="L1874" s="62"/>
      <c r="M1874" s="223"/>
      <c r="N1874" s="43"/>
      <c r="O1874" s="43"/>
      <c r="P1874" s="43"/>
      <c r="Q1874" s="43"/>
      <c r="R1874" s="43"/>
      <c r="S1874" s="43"/>
      <c r="T1874" s="79"/>
      <c r="AT1874" s="25" t="s">
        <v>506</v>
      </c>
      <c r="AU1874" s="25" t="s">
        <v>80</v>
      </c>
    </row>
    <row r="1875" spans="2:65" s="11" customFormat="1" ht="37.35" customHeight="1">
      <c r="B1875" s="192"/>
      <c r="C1875" s="193"/>
      <c r="D1875" s="206" t="s">
        <v>72</v>
      </c>
      <c r="E1875" s="290" t="s">
        <v>10482</v>
      </c>
      <c r="F1875" s="290" t="s">
        <v>10483</v>
      </c>
      <c r="G1875" s="193"/>
      <c r="H1875" s="193"/>
      <c r="I1875" s="196"/>
      <c r="J1875" s="291">
        <f>BK1875</f>
        <v>0</v>
      </c>
      <c r="K1875" s="193"/>
      <c r="L1875" s="198"/>
      <c r="M1875" s="199"/>
      <c r="N1875" s="200"/>
      <c r="O1875" s="200"/>
      <c r="P1875" s="201">
        <f>SUM(P1876:P1880)</f>
        <v>0</v>
      </c>
      <c r="Q1875" s="200"/>
      <c r="R1875" s="201">
        <f>SUM(R1876:R1880)</f>
        <v>0</v>
      </c>
      <c r="S1875" s="200"/>
      <c r="T1875" s="202">
        <f>SUM(T1876:T1880)</f>
        <v>0</v>
      </c>
      <c r="AR1875" s="203" t="s">
        <v>80</v>
      </c>
      <c r="AT1875" s="204" t="s">
        <v>72</v>
      </c>
      <c r="AU1875" s="204" t="s">
        <v>73</v>
      </c>
      <c r="AY1875" s="203" t="s">
        <v>492</v>
      </c>
      <c r="BK1875" s="205">
        <f>SUM(BK1876:BK1880)</f>
        <v>0</v>
      </c>
    </row>
    <row r="1876" spans="2:65" s="1" customFormat="1" ht="16.5" customHeight="1">
      <c r="B1876" s="42"/>
      <c r="C1876" s="209" t="s">
        <v>5394</v>
      </c>
      <c r="D1876" s="209" t="s">
        <v>498</v>
      </c>
      <c r="E1876" s="210" t="s">
        <v>10484</v>
      </c>
      <c r="F1876" s="211" t="s">
        <v>10485</v>
      </c>
      <c r="G1876" s="212" t="s">
        <v>6197</v>
      </c>
      <c r="H1876" s="213">
        <v>39574</v>
      </c>
      <c r="I1876" s="214"/>
      <c r="J1876" s="215">
        <f>ROUND(I1876*H1876,2)</f>
        <v>0</v>
      </c>
      <c r="K1876" s="211" t="s">
        <v>23</v>
      </c>
      <c r="L1876" s="62"/>
      <c r="M1876" s="216" t="s">
        <v>23</v>
      </c>
      <c r="N1876" s="217" t="s">
        <v>44</v>
      </c>
      <c r="O1876" s="43"/>
      <c r="P1876" s="218">
        <f>O1876*H1876</f>
        <v>0</v>
      </c>
      <c r="Q1876" s="218">
        <v>0</v>
      </c>
      <c r="R1876" s="218">
        <f>Q1876*H1876</f>
        <v>0</v>
      </c>
      <c r="S1876" s="218">
        <v>0</v>
      </c>
      <c r="T1876" s="219">
        <f>S1876*H1876</f>
        <v>0</v>
      </c>
      <c r="AR1876" s="25" t="s">
        <v>502</v>
      </c>
      <c r="AT1876" s="25" t="s">
        <v>498</v>
      </c>
      <c r="AU1876" s="25" t="s">
        <v>80</v>
      </c>
      <c r="AY1876" s="25" t="s">
        <v>492</v>
      </c>
      <c r="BE1876" s="220">
        <f>IF(N1876="základní",J1876,0)</f>
        <v>0</v>
      </c>
      <c r="BF1876" s="220">
        <f>IF(N1876="snížená",J1876,0)</f>
        <v>0</v>
      </c>
      <c r="BG1876" s="220">
        <f>IF(N1876="zákl. přenesená",J1876,0)</f>
        <v>0</v>
      </c>
      <c r="BH1876" s="220">
        <f>IF(N1876="sníž. přenesená",J1876,0)</f>
        <v>0</v>
      </c>
      <c r="BI1876" s="220">
        <f>IF(N1876="nulová",J1876,0)</f>
        <v>0</v>
      </c>
      <c r="BJ1876" s="25" t="s">
        <v>80</v>
      </c>
      <c r="BK1876" s="220">
        <f>ROUND(I1876*H1876,2)</f>
        <v>0</v>
      </c>
      <c r="BL1876" s="25" t="s">
        <v>502</v>
      </c>
      <c r="BM1876" s="25" t="s">
        <v>10486</v>
      </c>
    </row>
    <row r="1877" spans="2:65" s="1" customFormat="1">
      <c r="B1877" s="42"/>
      <c r="C1877" s="64"/>
      <c r="D1877" s="227" t="s">
        <v>506</v>
      </c>
      <c r="E1877" s="64"/>
      <c r="F1877" s="274" t="s">
        <v>10487</v>
      </c>
      <c r="G1877" s="64"/>
      <c r="H1877" s="64"/>
      <c r="I1877" s="177"/>
      <c r="J1877" s="64"/>
      <c r="K1877" s="64"/>
      <c r="L1877" s="62"/>
      <c r="M1877" s="223"/>
      <c r="N1877" s="43"/>
      <c r="O1877" s="43"/>
      <c r="P1877" s="43"/>
      <c r="Q1877" s="43"/>
      <c r="R1877" s="43"/>
      <c r="S1877" s="43"/>
      <c r="T1877" s="79"/>
      <c r="AT1877" s="25" t="s">
        <v>506</v>
      </c>
      <c r="AU1877" s="25" t="s">
        <v>80</v>
      </c>
    </row>
    <row r="1878" spans="2:65" s="1" customFormat="1" ht="16.5" customHeight="1">
      <c r="B1878" s="42"/>
      <c r="C1878" s="209" t="s">
        <v>5398</v>
      </c>
      <c r="D1878" s="209" t="s">
        <v>498</v>
      </c>
      <c r="E1878" s="210" t="s">
        <v>10488</v>
      </c>
      <c r="F1878" s="211" t="s">
        <v>10489</v>
      </c>
      <c r="G1878" s="212" t="s">
        <v>6197</v>
      </c>
      <c r="H1878" s="213">
        <v>166565</v>
      </c>
      <c r="I1878" s="214"/>
      <c r="J1878" s="215">
        <f>ROUND(I1878*H1878,2)</f>
        <v>0</v>
      </c>
      <c r="K1878" s="211" t="s">
        <v>23</v>
      </c>
      <c r="L1878" s="62"/>
      <c r="M1878" s="216" t="s">
        <v>23</v>
      </c>
      <c r="N1878" s="217" t="s">
        <v>44</v>
      </c>
      <c r="O1878" s="43"/>
      <c r="P1878" s="218">
        <f>O1878*H1878</f>
        <v>0</v>
      </c>
      <c r="Q1878" s="218">
        <v>0</v>
      </c>
      <c r="R1878" s="218">
        <f>Q1878*H1878</f>
        <v>0</v>
      </c>
      <c r="S1878" s="218">
        <v>0</v>
      </c>
      <c r="T1878" s="219">
        <f>S1878*H1878</f>
        <v>0</v>
      </c>
      <c r="AR1878" s="25" t="s">
        <v>502</v>
      </c>
      <c r="AT1878" s="25" t="s">
        <v>498</v>
      </c>
      <c r="AU1878" s="25" t="s">
        <v>80</v>
      </c>
      <c r="AY1878" s="25" t="s">
        <v>492</v>
      </c>
      <c r="BE1878" s="220">
        <f>IF(N1878="základní",J1878,0)</f>
        <v>0</v>
      </c>
      <c r="BF1878" s="220">
        <f>IF(N1878="snížená",J1878,0)</f>
        <v>0</v>
      </c>
      <c r="BG1878" s="220">
        <f>IF(N1878="zákl. přenesená",J1878,0)</f>
        <v>0</v>
      </c>
      <c r="BH1878" s="220">
        <f>IF(N1878="sníž. přenesená",J1878,0)</f>
        <v>0</v>
      </c>
      <c r="BI1878" s="220">
        <f>IF(N1878="nulová",J1878,0)</f>
        <v>0</v>
      </c>
      <c r="BJ1878" s="25" t="s">
        <v>80</v>
      </c>
      <c r="BK1878" s="220">
        <f>ROUND(I1878*H1878,2)</f>
        <v>0</v>
      </c>
      <c r="BL1878" s="25" t="s">
        <v>502</v>
      </c>
      <c r="BM1878" s="25" t="s">
        <v>10490</v>
      </c>
    </row>
    <row r="1879" spans="2:65" s="1" customFormat="1">
      <c r="B1879" s="42"/>
      <c r="C1879" s="64"/>
      <c r="D1879" s="221" t="s">
        <v>506</v>
      </c>
      <c r="E1879" s="64"/>
      <c r="F1879" s="222" t="s">
        <v>10491</v>
      </c>
      <c r="G1879" s="64"/>
      <c r="H1879" s="64"/>
      <c r="I1879" s="177"/>
      <c r="J1879" s="64"/>
      <c r="K1879" s="64"/>
      <c r="L1879" s="62"/>
      <c r="M1879" s="223"/>
      <c r="N1879" s="43"/>
      <c r="O1879" s="43"/>
      <c r="P1879" s="43"/>
      <c r="Q1879" s="43"/>
      <c r="R1879" s="43"/>
      <c r="S1879" s="43"/>
      <c r="T1879" s="79"/>
      <c r="AT1879" s="25" t="s">
        <v>506</v>
      </c>
      <c r="AU1879" s="25" t="s">
        <v>80</v>
      </c>
    </row>
    <row r="1880" spans="2:65" s="1" customFormat="1" ht="24">
      <c r="B1880" s="42"/>
      <c r="C1880" s="64"/>
      <c r="D1880" s="221" t="s">
        <v>2254</v>
      </c>
      <c r="E1880" s="64"/>
      <c r="F1880" s="224" t="s">
        <v>10492</v>
      </c>
      <c r="G1880" s="64"/>
      <c r="H1880" s="64"/>
      <c r="I1880" s="177"/>
      <c r="J1880" s="64"/>
      <c r="K1880" s="64"/>
      <c r="L1880" s="62"/>
      <c r="M1880" s="223"/>
      <c r="N1880" s="43"/>
      <c r="O1880" s="43"/>
      <c r="P1880" s="43"/>
      <c r="Q1880" s="43"/>
      <c r="R1880" s="43"/>
      <c r="S1880" s="43"/>
      <c r="T1880" s="79"/>
      <c r="AT1880" s="25" t="s">
        <v>2254</v>
      </c>
      <c r="AU1880" s="25" t="s">
        <v>80</v>
      </c>
    </row>
    <row r="1881" spans="2:65" s="11" customFormat="1" ht="37.35" customHeight="1">
      <c r="B1881" s="192"/>
      <c r="C1881" s="193"/>
      <c r="D1881" s="206" t="s">
        <v>72</v>
      </c>
      <c r="E1881" s="290" t="s">
        <v>10493</v>
      </c>
      <c r="F1881" s="290" t="s">
        <v>10494</v>
      </c>
      <c r="G1881" s="193"/>
      <c r="H1881" s="193"/>
      <c r="I1881" s="196"/>
      <c r="J1881" s="291">
        <f>BK1881</f>
        <v>0</v>
      </c>
      <c r="K1881" s="193"/>
      <c r="L1881" s="198"/>
      <c r="M1881" s="199"/>
      <c r="N1881" s="200"/>
      <c r="O1881" s="200"/>
      <c r="P1881" s="201">
        <f>SUM(P1882:P1887)</f>
        <v>0</v>
      </c>
      <c r="Q1881" s="200"/>
      <c r="R1881" s="201">
        <f>SUM(R1882:R1887)</f>
        <v>0</v>
      </c>
      <c r="S1881" s="200"/>
      <c r="T1881" s="202">
        <f>SUM(T1882:T1887)</f>
        <v>0</v>
      </c>
      <c r="AR1881" s="203" t="s">
        <v>80</v>
      </c>
      <c r="AT1881" s="204" t="s">
        <v>72</v>
      </c>
      <c r="AU1881" s="204" t="s">
        <v>73</v>
      </c>
      <c r="AY1881" s="203" t="s">
        <v>492</v>
      </c>
      <c r="BK1881" s="205">
        <f>SUM(BK1882:BK1887)</f>
        <v>0</v>
      </c>
    </row>
    <row r="1882" spans="2:65" s="1" customFormat="1" ht="16.5" customHeight="1">
      <c r="B1882" s="42"/>
      <c r="C1882" s="209" t="s">
        <v>5402</v>
      </c>
      <c r="D1882" s="209" t="s">
        <v>498</v>
      </c>
      <c r="E1882" s="210" t="s">
        <v>10495</v>
      </c>
      <c r="F1882" s="211" t="s">
        <v>10496</v>
      </c>
      <c r="G1882" s="212" t="s">
        <v>9445</v>
      </c>
      <c r="H1882" s="213">
        <v>600</v>
      </c>
      <c r="I1882" s="214"/>
      <c r="J1882" s="215">
        <f>ROUND(I1882*H1882,2)</f>
        <v>0</v>
      </c>
      <c r="K1882" s="211" t="s">
        <v>23</v>
      </c>
      <c r="L1882" s="62"/>
      <c r="M1882" s="216" t="s">
        <v>23</v>
      </c>
      <c r="N1882" s="217" t="s">
        <v>44</v>
      </c>
      <c r="O1882" s="43"/>
      <c r="P1882" s="218">
        <f>O1882*H1882</f>
        <v>0</v>
      </c>
      <c r="Q1882" s="218">
        <v>0</v>
      </c>
      <c r="R1882" s="218">
        <f>Q1882*H1882</f>
        <v>0</v>
      </c>
      <c r="S1882" s="218">
        <v>0</v>
      </c>
      <c r="T1882" s="219">
        <f>S1882*H1882</f>
        <v>0</v>
      </c>
      <c r="AR1882" s="25" t="s">
        <v>502</v>
      </c>
      <c r="AT1882" s="25" t="s">
        <v>498</v>
      </c>
      <c r="AU1882" s="25" t="s">
        <v>80</v>
      </c>
      <c r="AY1882" s="25" t="s">
        <v>492</v>
      </c>
      <c r="BE1882" s="220">
        <f>IF(N1882="základní",J1882,0)</f>
        <v>0</v>
      </c>
      <c r="BF1882" s="220">
        <f>IF(N1882="snížená",J1882,0)</f>
        <v>0</v>
      </c>
      <c r="BG1882" s="220">
        <f>IF(N1882="zákl. přenesená",J1882,0)</f>
        <v>0</v>
      </c>
      <c r="BH1882" s="220">
        <f>IF(N1882="sníž. přenesená",J1882,0)</f>
        <v>0</v>
      </c>
      <c r="BI1882" s="220">
        <f>IF(N1882="nulová",J1882,0)</f>
        <v>0</v>
      </c>
      <c r="BJ1882" s="25" t="s">
        <v>80</v>
      </c>
      <c r="BK1882" s="220">
        <f>ROUND(I1882*H1882,2)</f>
        <v>0</v>
      </c>
      <c r="BL1882" s="25" t="s">
        <v>502</v>
      </c>
      <c r="BM1882" s="25" t="s">
        <v>10497</v>
      </c>
    </row>
    <row r="1883" spans="2:65" s="1" customFormat="1">
      <c r="B1883" s="42"/>
      <c r="C1883" s="64"/>
      <c r="D1883" s="227" t="s">
        <v>506</v>
      </c>
      <c r="E1883" s="64"/>
      <c r="F1883" s="274" t="s">
        <v>10496</v>
      </c>
      <c r="G1883" s="64"/>
      <c r="H1883" s="64"/>
      <c r="I1883" s="177"/>
      <c r="J1883" s="64"/>
      <c r="K1883" s="64"/>
      <c r="L1883" s="62"/>
      <c r="M1883" s="223"/>
      <c r="N1883" s="43"/>
      <c r="O1883" s="43"/>
      <c r="P1883" s="43"/>
      <c r="Q1883" s="43"/>
      <c r="R1883" s="43"/>
      <c r="S1883" s="43"/>
      <c r="T1883" s="79"/>
      <c r="AT1883" s="25" t="s">
        <v>506</v>
      </c>
      <c r="AU1883" s="25" t="s">
        <v>80</v>
      </c>
    </row>
    <row r="1884" spans="2:65" s="1" customFormat="1" ht="16.5" customHeight="1">
      <c r="B1884" s="42"/>
      <c r="C1884" s="209" t="s">
        <v>3627</v>
      </c>
      <c r="D1884" s="209" t="s">
        <v>498</v>
      </c>
      <c r="E1884" s="210" t="s">
        <v>10498</v>
      </c>
      <c r="F1884" s="211" t="s">
        <v>10499</v>
      </c>
      <c r="G1884" s="212" t="s">
        <v>9445</v>
      </c>
      <c r="H1884" s="213">
        <v>500</v>
      </c>
      <c r="I1884" s="214"/>
      <c r="J1884" s="215">
        <f>ROUND(I1884*H1884,2)</f>
        <v>0</v>
      </c>
      <c r="K1884" s="211" t="s">
        <v>23</v>
      </c>
      <c r="L1884" s="62"/>
      <c r="M1884" s="216" t="s">
        <v>23</v>
      </c>
      <c r="N1884" s="217" t="s">
        <v>44</v>
      </c>
      <c r="O1884" s="43"/>
      <c r="P1884" s="218">
        <f>O1884*H1884</f>
        <v>0</v>
      </c>
      <c r="Q1884" s="218">
        <v>0</v>
      </c>
      <c r="R1884" s="218">
        <f>Q1884*H1884</f>
        <v>0</v>
      </c>
      <c r="S1884" s="218">
        <v>0</v>
      </c>
      <c r="T1884" s="219">
        <f>S1884*H1884</f>
        <v>0</v>
      </c>
      <c r="AR1884" s="25" t="s">
        <v>502</v>
      </c>
      <c r="AT1884" s="25" t="s">
        <v>498</v>
      </c>
      <c r="AU1884" s="25" t="s">
        <v>80</v>
      </c>
      <c r="AY1884" s="25" t="s">
        <v>492</v>
      </c>
      <c r="BE1884" s="220">
        <f>IF(N1884="základní",J1884,0)</f>
        <v>0</v>
      </c>
      <c r="BF1884" s="220">
        <f>IF(N1884="snížená",J1884,0)</f>
        <v>0</v>
      </c>
      <c r="BG1884" s="220">
        <f>IF(N1884="zákl. přenesená",J1884,0)</f>
        <v>0</v>
      </c>
      <c r="BH1884" s="220">
        <f>IF(N1884="sníž. přenesená",J1884,0)</f>
        <v>0</v>
      </c>
      <c r="BI1884" s="220">
        <f>IF(N1884="nulová",J1884,0)</f>
        <v>0</v>
      </c>
      <c r="BJ1884" s="25" t="s">
        <v>80</v>
      </c>
      <c r="BK1884" s="220">
        <f>ROUND(I1884*H1884,2)</f>
        <v>0</v>
      </c>
      <c r="BL1884" s="25" t="s">
        <v>502</v>
      </c>
      <c r="BM1884" s="25" t="s">
        <v>10500</v>
      </c>
    </row>
    <row r="1885" spans="2:65" s="1" customFormat="1">
      <c r="B1885" s="42"/>
      <c r="C1885" s="64"/>
      <c r="D1885" s="227" t="s">
        <v>506</v>
      </c>
      <c r="E1885" s="64"/>
      <c r="F1885" s="274" t="s">
        <v>10501</v>
      </c>
      <c r="G1885" s="64"/>
      <c r="H1885" s="64"/>
      <c r="I1885" s="177"/>
      <c r="J1885" s="64"/>
      <c r="K1885" s="64"/>
      <c r="L1885" s="62"/>
      <c r="M1885" s="223"/>
      <c r="N1885" s="43"/>
      <c r="O1885" s="43"/>
      <c r="P1885" s="43"/>
      <c r="Q1885" s="43"/>
      <c r="R1885" s="43"/>
      <c r="S1885" s="43"/>
      <c r="T1885" s="79"/>
      <c r="AT1885" s="25" t="s">
        <v>506</v>
      </c>
      <c r="AU1885" s="25" t="s">
        <v>80</v>
      </c>
    </row>
    <row r="1886" spans="2:65" s="1" customFormat="1" ht="16.5" customHeight="1">
      <c r="B1886" s="42"/>
      <c r="C1886" s="209" t="s">
        <v>5409</v>
      </c>
      <c r="D1886" s="209" t="s">
        <v>498</v>
      </c>
      <c r="E1886" s="210" t="s">
        <v>10502</v>
      </c>
      <c r="F1886" s="211" t="s">
        <v>10503</v>
      </c>
      <c r="G1886" s="212" t="s">
        <v>9445</v>
      </c>
      <c r="H1886" s="213">
        <v>500</v>
      </c>
      <c r="I1886" s="214"/>
      <c r="J1886" s="215">
        <f>ROUND(I1886*H1886,2)</f>
        <v>0</v>
      </c>
      <c r="K1886" s="211" t="s">
        <v>23</v>
      </c>
      <c r="L1886" s="62"/>
      <c r="M1886" s="216" t="s">
        <v>23</v>
      </c>
      <c r="N1886" s="217" t="s">
        <v>44</v>
      </c>
      <c r="O1886" s="43"/>
      <c r="P1886" s="218">
        <f>O1886*H1886</f>
        <v>0</v>
      </c>
      <c r="Q1886" s="218">
        <v>0</v>
      </c>
      <c r="R1886" s="218">
        <f>Q1886*H1886</f>
        <v>0</v>
      </c>
      <c r="S1886" s="218">
        <v>0</v>
      </c>
      <c r="T1886" s="219">
        <f>S1886*H1886</f>
        <v>0</v>
      </c>
      <c r="AR1886" s="25" t="s">
        <v>502</v>
      </c>
      <c r="AT1886" s="25" t="s">
        <v>498</v>
      </c>
      <c r="AU1886" s="25" t="s">
        <v>80</v>
      </c>
      <c r="AY1886" s="25" t="s">
        <v>492</v>
      </c>
      <c r="BE1886" s="220">
        <f>IF(N1886="základní",J1886,0)</f>
        <v>0</v>
      </c>
      <c r="BF1886" s="220">
        <f>IF(N1886="snížená",J1886,0)</f>
        <v>0</v>
      </c>
      <c r="BG1886" s="220">
        <f>IF(N1886="zákl. přenesená",J1886,0)</f>
        <v>0</v>
      </c>
      <c r="BH1886" s="220">
        <f>IF(N1886="sníž. přenesená",J1886,0)</f>
        <v>0</v>
      </c>
      <c r="BI1886" s="220">
        <f>IF(N1886="nulová",J1886,0)</f>
        <v>0</v>
      </c>
      <c r="BJ1886" s="25" t="s">
        <v>80</v>
      </c>
      <c r="BK1886" s="220">
        <f>ROUND(I1886*H1886,2)</f>
        <v>0</v>
      </c>
      <c r="BL1886" s="25" t="s">
        <v>502</v>
      </c>
      <c r="BM1886" s="25" t="s">
        <v>10504</v>
      </c>
    </row>
    <row r="1887" spans="2:65" s="1" customFormat="1">
      <c r="B1887" s="42"/>
      <c r="C1887" s="64"/>
      <c r="D1887" s="221" t="s">
        <v>506</v>
      </c>
      <c r="E1887" s="64"/>
      <c r="F1887" s="222" t="s">
        <v>10503</v>
      </c>
      <c r="G1887" s="64"/>
      <c r="H1887" s="64"/>
      <c r="I1887" s="177"/>
      <c r="J1887" s="64"/>
      <c r="K1887" s="64"/>
      <c r="L1887" s="62"/>
      <c r="M1887" s="292"/>
      <c r="N1887" s="293"/>
      <c r="O1887" s="293"/>
      <c r="P1887" s="293"/>
      <c r="Q1887" s="293"/>
      <c r="R1887" s="293"/>
      <c r="S1887" s="293"/>
      <c r="T1887" s="294"/>
      <c r="AT1887" s="25" t="s">
        <v>506</v>
      </c>
      <c r="AU1887" s="25" t="s">
        <v>80</v>
      </c>
    </row>
    <row r="1888" spans="2:65" s="1" customFormat="1" ht="6.9" customHeight="1">
      <c r="B1888" s="57"/>
      <c r="C1888" s="58"/>
      <c r="D1888" s="58"/>
      <c r="E1888" s="58"/>
      <c r="F1888" s="58"/>
      <c r="G1888" s="58"/>
      <c r="H1888" s="58"/>
      <c r="I1888" s="151"/>
      <c r="J1888" s="58"/>
      <c r="K1888" s="58"/>
      <c r="L1888" s="62"/>
    </row>
  </sheetData>
  <sheetProtection password="CC35" sheet="1" objects="1" scenarios="1" formatCells="0" formatColumns="0" formatRows="0" sort="0" autoFilter="0"/>
  <autoFilter ref="C154:K1887"/>
  <mergeCells count="16">
    <mergeCell ref="G1:H1"/>
    <mergeCell ref="E49:H49"/>
    <mergeCell ref="E53:H53"/>
    <mergeCell ref="E51:H51"/>
    <mergeCell ref="E55:H55"/>
    <mergeCell ref="E7:H7"/>
    <mergeCell ref="E11:H11"/>
    <mergeCell ref="E9:H9"/>
    <mergeCell ref="E13:H13"/>
    <mergeCell ref="E28:H28"/>
    <mergeCell ref="L2:V2"/>
    <mergeCell ref="E141:H141"/>
    <mergeCell ref="E145:H145"/>
    <mergeCell ref="E143:H143"/>
    <mergeCell ref="E147:H147"/>
    <mergeCell ref="J59:J60"/>
  </mergeCells>
  <hyperlinks>
    <hyperlink ref="F1:G1" location="C2" display="1) Krycí list soupisu"/>
    <hyperlink ref="G1:H1" location="C62" display="2) Rekapitulace"/>
    <hyperlink ref="J1" location="C15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28</vt:i4>
      </vt:variant>
      <vt:variant>
        <vt:lpstr>Pojmenované oblasti</vt:lpstr>
      </vt:variant>
      <vt:variant>
        <vt:i4>55</vt:i4>
      </vt:variant>
    </vt:vector>
  </HeadingPairs>
  <TitlesOfParts>
    <vt:vector size="83" baseType="lpstr">
      <vt:lpstr>Rekapitulace stavby</vt:lpstr>
      <vt:lpstr>D.1.1 - ARCHITEKTONICKO-S...</vt:lpstr>
      <vt:lpstr>1. - Konstrukční část</vt:lpstr>
      <vt:lpstr>2. - Konstr.část - Sanace</vt:lpstr>
      <vt:lpstr>3. - Ocelová střešní plošina</vt:lpstr>
      <vt:lpstr>4. - Podlaha trafostanice</vt:lpstr>
      <vt:lpstr>5. - Záporové pažení</vt:lpstr>
      <vt:lpstr>D.1.4.a - Zařízení pro vy...</vt:lpstr>
      <vt:lpstr>D.1.4.b - Zařízení pro oc...</vt:lpstr>
      <vt:lpstr>D.1.4.d - Zařízení pro mě...</vt:lpstr>
      <vt:lpstr>D.1.4.e - Zařízení zdravo...</vt:lpstr>
      <vt:lpstr>D.1.4.f - Plynová zařízení </vt:lpstr>
      <vt:lpstr>D.1.4.g - Zařízení silnop...</vt:lpstr>
      <vt:lpstr>D.1.4.h - Zařízení EPS, Z...</vt:lpstr>
      <vt:lpstr>D.1.4.i - Zařízení EZS</vt:lpstr>
      <vt:lpstr>D.1.4.j - Zařízení JIS</vt:lpstr>
      <vt:lpstr>D.1.4.k - CCTV kamerový s...</vt:lpstr>
      <vt:lpstr>D.1.4.l - Zařízení strukt...</vt:lpstr>
      <vt:lpstr>D.1.4.m - Zařízení evakua...</vt:lpstr>
      <vt:lpstr>D.1.4.n - Zařízení AV tec...</vt:lpstr>
      <vt:lpstr>D.1.4.p - Technologie výtahů</vt:lpstr>
      <vt:lpstr>D.1.4.q - Záchytný systém </vt:lpstr>
      <vt:lpstr>D.2.1 - KOMUNIKACE, PARKO...</vt:lpstr>
      <vt:lpstr>D.2.2 - VODOVODNÍ PŘÍPOJKA</vt:lpstr>
      <vt:lpstr>D.2.3 - TRAFOSTANICE</vt:lpstr>
      <vt:lpstr>D.2.4 - GASTRO ZAŘÍZENÍ</vt:lpstr>
      <vt:lpstr>VON - VEDLEJŠÍ A OSTATNÍ ...</vt:lpstr>
      <vt:lpstr>Pokyny pro vyplnění</vt:lpstr>
      <vt:lpstr>'1. - Konstrukční část'!Názvy_tisku</vt:lpstr>
      <vt:lpstr>'2. - Konstr.část - Sanace'!Názvy_tisku</vt:lpstr>
      <vt:lpstr>'3. - Ocelová střešní plošina'!Názvy_tisku</vt:lpstr>
      <vt:lpstr>'4. - Podlaha trafostanice'!Názvy_tisku</vt:lpstr>
      <vt:lpstr>'5. - Záporové pažení'!Názvy_tisku</vt:lpstr>
      <vt:lpstr>'D.1.1 - ARCHITEKTONICKO-S...'!Názvy_tisku</vt:lpstr>
      <vt:lpstr>'D.1.4.a - Zařízení pro vy...'!Názvy_tisku</vt:lpstr>
      <vt:lpstr>'D.1.4.b - Zařízení pro oc...'!Názvy_tisku</vt:lpstr>
      <vt:lpstr>'D.1.4.d - Zařízení pro mě...'!Názvy_tisku</vt:lpstr>
      <vt:lpstr>'D.1.4.e - Zařízení zdravo...'!Názvy_tisku</vt:lpstr>
      <vt:lpstr>'D.1.4.f - Plynová zařízení '!Názvy_tisku</vt:lpstr>
      <vt:lpstr>'D.1.4.g - Zařízení silnop...'!Názvy_tisku</vt:lpstr>
      <vt:lpstr>'D.1.4.h - Zařízení EPS, Z...'!Názvy_tisku</vt:lpstr>
      <vt:lpstr>'D.1.4.i - Zařízení EZS'!Názvy_tisku</vt:lpstr>
      <vt:lpstr>'D.1.4.j - Zařízení JIS'!Názvy_tisku</vt:lpstr>
      <vt:lpstr>'D.1.4.k - CCTV kamerový s...'!Názvy_tisku</vt:lpstr>
      <vt:lpstr>'D.1.4.l - Zařízení strukt...'!Názvy_tisku</vt:lpstr>
      <vt:lpstr>'D.1.4.m - Zařízení evakua...'!Názvy_tisku</vt:lpstr>
      <vt:lpstr>'D.1.4.n - Zařízení AV tec...'!Názvy_tisku</vt:lpstr>
      <vt:lpstr>'D.1.4.p - Technologie výtahů'!Názvy_tisku</vt:lpstr>
      <vt:lpstr>'D.1.4.q - Záchytný systém '!Názvy_tisku</vt:lpstr>
      <vt:lpstr>'D.2.1 - KOMUNIKACE, PARKO...'!Názvy_tisku</vt:lpstr>
      <vt:lpstr>'D.2.2 - VODOVODNÍ PŘÍPOJKA'!Názvy_tisku</vt:lpstr>
      <vt:lpstr>'D.2.3 - TRAFOSTANICE'!Názvy_tisku</vt:lpstr>
      <vt:lpstr>'D.2.4 - GASTRO ZAŘÍZENÍ'!Názvy_tisku</vt:lpstr>
      <vt:lpstr>'Rekapitulace stavby'!Názvy_tisku</vt:lpstr>
      <vt:lpstr>'VON - VEDLEJŠÍ A OSTATNÍ ...'!Názvy_tisku</vt:lpstr>
      <vt:lpstr>'1. - Konstrukční část'!Oblast_tisku</vt:lpstr>
      <vt:lpstr>'2. - Konstr.část - Sanace'!Oblast_tisku</vt:lpstr>
      <vt:lpstr>'3. - Ocelová střešní plošina'!Oblast_tisku</vt:lpstr>
      <vt:lpstr>'4. - Podlaha trafostanice'!Oblast_tisku</vt:lpstr>
      <vt:lpstr>'5. - Záporové pažení'!Oblast_tisku</vt:lpstr>
      <vt:lpstr>'D.1.1 - ARCHITEKTONICKO-S...'!Oblast_tisku</vt:lpstr>
      <vt:lpstr>'D.1.4.a - Zařízení pro vy...'!Oblast_tisku</vt:lpstr>
      <vt:lpstr>'D.1.4.b - Zařízení pro oc...'!Oblast_tisku</vt:lpstr>
      <vt:lpstr>'D.1.4.d - Zařízení pro mě...'!Oblast_tisku</vt:lpstr>
      <vt:lpstr>'D.1.4.e - Zařízení zdravo...'!Oblast_tisku</vt:lpstr>
      <vt:lpstr>'D.1.4.f - Plynová zařízení '!Oblast_tisku</vt:lpstr>
      <vt:lpstr>'D.1.4.g - Zařízení silnop...'!Oblast_tisku</vt:lpstr>
      <vt:lpstr>'D.1.4.h - Zařízení EPS, Z...'!Oblast_tisku</vt:lpstr>
      <vt:lpstr>'D.1.4.i - Zařízení EZS'!Oblast_tisku</vt:lpstr>
      <vt:lpstr>'D.1.4.j - Zařízení JIS'!Oblast_tisku</vt:lpstr>
      <vt:lpstr>'D.1.4.k - CCTV kamerový s...'!Oblast_tisku</vt:lpstr>
      <vt:lpstr>'D.1.4.l - Zařízení strukt...'!Oblast_tisku</vt:lpstr>
      <vt:lpstr>'D.1.4.m - Zařízení evakua...'!Oblast_tisku</vt:lpstr>
      <vt:lpstr>'D.1.4.n - Zařízení AV tec...'!Oblast_tisku</vt:lpstr>
      <vt:lpstr>'D.1.4.p - Technologie výtahů'!Oblast_tisku</vt:lpstr>
      <vt:lpstr>'D.1.4.q - Záchytný systém '!Oblast_tisku</vt:lpstr>
      <vt:lpstr>'D.2.1 - KOMUNIKACE, PARKO...'!Oblast_tisku</vt:lpstr>
      <vt:lpstr>'D.2.2 - VODOVODNÍ PŘÍPOJKA'!Oblast_tisku</vt:lpstr>
      <vt:lpstr>'D.2.3 - TRAFOSTANICE'!Oblast_tisku</vt:lpstr>
      <vt:lpstr>'D.2.4 - GASTRO ZAŘÍZENÍ'!Oblast_tisku</vt:lpstr>
      <vt:lpstr>'Pokyny pro vyplnění'!Oblast_tisku</vt:lpstr>
      <vt:lpstr>'Rekapitulace stavby'!Oblast_tisku</vt:lpstr>
      <vt:lpstr>'VON - VEDLEJŠÍ A OSTATNÍ ...'!Oblast_tisku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Michal_PC\Michal</dc:creator>
  <cp:lastModifiedBy>Jitka RŮŽIČKOVÁ</cp:lastModifiedBy>
  <dcterms:created xsi:type="dcterms:W3CDTF">2017-07-12T14:09:58Z</dcterms:created>
  <dcterms:modified xsi:type="dcterms:W3CDTF">2017-07-13T15:08:54Z</dcterms:modified>
</cp:coreProperties>
</file>